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searshc-my.sharepoint.com/personal/tmotard_transformco_com/Documents/Automations Dev/Fleet/"/>
    </mc:Choice>
  </mc:AlternateContent>
  <xr:revisionPtr revIDLastSave="0" documentId="8_{6F64C7A7-4CC5-4E8A-9CD3-79C352B58C24}" xr6:coauthVersionLast="47" xr6:coauthVersionMax="47" xr10:uidLastSave="{00000000-0000-0000-0000-000000000000}"/>
  <bookViews>
    <workbookView xWindow="-38520" yWindow="-120" windowWidth="38640" windowHeight="15720" tabRatio="734" xr2:uid="{493DD325-5D4C-44DF-B7AC-2C0E1FC87D07}"/>
  </bookViews>
  <sheets>
    <sheet name="Running Progress" sheetId="11" r:id="rId1"/>
    <sheet name="Detail2" sheetId="41" state="hidden" r:id="rId2"/>
    <sheet name="Summary" sheetId="4" r:id="rId3"/>
    <sheet name="Enterprise" sheetId="12" r:id="rId4"/>
    <sheet name="HolmanReport" sheetId="1" r:id="rId5"/>
    <sheet name="TPMS-Auto" sheetId="34" r:id="rId6"/>
    <sheet name="RentalList" sheetId="38" r:id="rId7"/>
    <sheet name="HR" sheetId="39" state="hidden" r:id="rId8"/>
    <sheet name="Addresses" sheetId="22" state="hidden" r:id="rId9"/>
    <sheet name="Detail for All Rentals" sheetId="20" state="hidden" r:id="rId10"/>
    <sheet name="TechAddresses" sheetId="21" state="hidden" r:id="rId11"/>
    <sheet name="Instructions" sheetId="2" state="hidden" r:id="rId12"/>
  </sheets>
  <definedNames>
    <definedName name="_xlnm._FilterDatabase" localSheetId="8" hidden="1">Addresses!$A$1:$Y$2580</definedName>
    <definedName name="_xlnm._FilterDatabase" localSheetId="9" hidden="1">'Detail for All Rentals'!$A$1:$AN$314</definedName>
    <definedName name="_xlnm._FilterDatabase" localSheetId="3" hidden="1">Enterprise!$A$1:$AL$330</definedName>
    <definedName name="_xlnm._FilterDatabase" localSheetId="6" hidden="1">RentalList!$A$1:$H$340</definedName>
    <definedName name="_xlnm._FilterDatabase" localSheetId="10" hidden="1">TechAddresses!$A$1:$Y$2424</definedName>
    <definedName name="ExternalData_1" localSheetId="7" hidden="1">HR!$A$1:$D$1715</definedName>
    <definedName name="ExternalData_1" localSheetId="5" hidden="1">'TPMS-Auto'!$A$1:$AE$1631</definedName>
  </definedNames>
  <calcPr calcId="191028"/>
  <pivotCaches>
    <pivotCache cacheId="11" r:id="rId13"/>
    <pivotCache cacheId="1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5" i="12" l="1"/>
  <c r="A132" i="12"/>
  <c r="A205" i="12"/>
  <c r="A312" i="12"/>
  <c r="A143" i="12"/>
  <c r="A281" i="12"/>
  <c r="A178" i="12"/>
  <c r="A43" i="12"/>
  <c r="A88" i="12"/>
  <c r="A230" i="12"/>
  <c r="A16" i="12"/>
  <c r="A252" i="12"/>
  <c r="A212" i="12"/>
  <c r="A206" i="12"/>
  <c r="A188" i="12"/>
  <c r="A198" i="12"/>
  <c r="A231" i="12"/>
  <c r="A93" i="12"/>
  <c r="A216" i="12"/>
  <c r="A238" i="12"/>
  <c r="A119" i="12"/>
  <c r="A17" i="12"/>
  <c r="A194" i="12"/>
  <c r="A162" i="12"/>
  <c r="A241" i="12"/>
  <c r="A293" i="12"/>
  <c r="A196" i="12"/>
  <c r="A185" i="12"/>
  <c r="A45" i="12"/>
  <c r="A146" i="12"/>
  <c r="A279" i="12"/>
  <c r="A233" i="12"/>
  <c r="A211" i="12"/>
  <c r="A34" i="12"/>
  <c r="A13" i="12"/>
  <c r="A33" i="12"/>
  <c r="A202" i="12"/>
  <c r="A193" i="12"/>
  <c r="A304" i="12"/>
  <c r="A77" i="12"/>
  <c r="A213" i="12"/>
  <c r="A177" i="12"/>
  <c r="A117" i="12"/>
  <c r="A44" i="12"/>
  <c r="A232" i="12"/>
  <c r="A229" i="12"/>
  <c r="A164" i="12"/>
  <c r="A317" i="12"/>
  <c r="A121" i="12"/>
  <c r="A9" i="12"/>
  <c r="A186" i="12"/>
  <c r="A76" i="12"/>
  <c r="A221" i="12"/>
  <c r="A276" i="12"/>
  <c r="A282" i="12"/>
  <c r="A291" i="12"/>
  <c r="A215" i="12"/>
  <c r="A109" i="12"/>
  <c r="A166" i="12"/>
  <c r="A244" i="12"/>
  <c r="A180" i="12"/>
  <c r="A160" i="12"/>
  <c r="A235" i="12"/>
  <c r="A264" i="12"/>
  <c r="A289" i="12"/>
  <c r="A111" i="12"/>
  <c r="A3" i="12"/>
  <c r="A70" i="12"/>
  <c r="A294" i="12"/>
  <c r="A51" i="12"/>
  <c r="A75" i="12"/>
  <c r="A201" i="12"/>
  <c r="A182" i="12"/>
  <c r="A258" i="12"/>
  <c r="A140" i="12"/>
  <c r="A86" i="12"/>
  <c r="A20" i="12"/>
  <c r="A102" i="12"/>
  <c r="A183" i="12"/>
  <c r="A125" i="12"/>
  <c r="A38" i="12"/>
  <c r="A187" i="12"/>
  <c r="A171" i="12"/>
  <c r="A297" i="12"/>
  <c r="A267" i="12"/>
  <c r="A247" i="12"/>
  <c r="A309" i="12"/>
  <c r="A114" i="12"/>
  <c r="A167" i="12"/>
  <c r="A148" i="12"/>
  <c r="A228" i="12"/>
  <c r="A71" i="12"/>
  <c r="A85" i="12"/>
  <c r="A137" i="12"/>
  <c r="A210" i="12"/>
  <c r="A263" i="12"/>
  <c r="A296" i="12"/>
  <c r="A300" i="12"/>
  <c r="A257" i="12"/>
  <c r="A256" i="12"/>
  <c r="A272" i="12"/>
  <c r="A308" i="12"/>
  <c r="A18" i="12"/>
  <c r="A199" i="12"/>
  <c r="A259" i="12"/>
  <c r="A190" i="12"/>
  <c r="A286" i="12"/>
  <c r="A208" i="12"/>
  <c r="A243" i="12"/>
  <c r="A105" i="12"/>
  <c r="A83" i="12"/>
  <c r="A118" i="12"/>
  <c r="A234" i="12"/>
  <c r="A301" i="12"/>
  <c r="A30" i="12"/>
  <c r="A163" i="12"/>
  <c r="A249" i="12"/>
  <c r="A66" i="12"/>
  <c r="A268" i="12"/>
  <c r="A21" i="12"/>
  <c r="A285" i="12"/>
  <c r="A108" i="12"/>
  <c r="A176" i="12"/>
  <c r="A288" i="12"/>
  <c r="A292" i="12"/>
  <c r="A283" i="12"/>
  <c r="A4" i="12"/>
  <c r="A57" i="12"/>
  <c r="A19" i="12"/>
  <c r="A214" i="12"/>
  <c r="A124" i="12"/>
  <c r="A113" i="12"/>
  <c r="A14" i="12"/>
  <c r="A299" i="12"/>
  <c r="A245" i="12"/>
  <c r="A73" i="12"/>
  <c r="A56" i="12"/>
  <c r="A330" i="12"/>
  <c r="A219" i="12"/>
  <c r="A280" i="12"/>
  <c r="A273" i="12"/>
  <c r="A217" i="12"/>
  <c r="A129" i="12"/>
  <c r="A53" i="12"/>
  <c r="A99" i="12"/>
  <c r="A112" i="12"/>
  <c r="A136" i="12"/>
  <c r="A138" i="12"/>
  <c r="A261" i="12"/>
  <c r="A79" i="12"/>
  <c r="A310" i="12"/>
  <c r="A322" i="12"/>
  <c r="A271" i="12"/>
  <c r="A295" i="12"/>
  <c r="A58" i="12"/>
  <c r="A262" i="12"/>
  <c r="A62" i="12"/>
  <c r="A25" i="12"/>
  <c r="A27" i="12"/>
  <c r="A253" i="12"/>
  <c r="A104" i="12"/>
  <c r="A87" i="12"/>
  <c r="A278" i="12"/>
  <c r="A130" i="12"/>
  <c r="A307" i="12"/>
  <c r="A158" i="12"/>
  <c r="A203" i="12"/>
  <c r="A313" i="12"/>
  <c r="A126" i="12"/>
  <c r="A170" i="12"/>
  <c r="A149" i="12"/>
  <c r="A123" i="12"/>
  <c r="A115" i="12"/>
  <c r="A94" i="12"/>
  <c r="A80" i="12"/>
  <c r="A246" i="12"/>
  <c r="A240" i="12"/>
  <c r="A311" i="12"/>
  <c r="A145" i="12"/>
  <c r="A265" i="12"/>
  <c r="A169" i="12"/>
  <c r="A220" i="12"/>
  <c r="A184" i="12"/>
  <c r="A131" i="12"/>
  <c r="A191" i="12"/>
  <c r="A200" i="12"/>
  <c r="A274" i="12"/>
  <c r="A65" i="12"/>
  <c r="A197" i="12"/>
  <c r="A36" i="12"/>
  <c r="A152" i="12"/>
  <c r="A95" i="12"/>
  <c r="A91" i="12"/>
  <c r="A287" i="12"/>
  <c r="A192" i="12"/>
  <c r="A128" i="12"/>
  <c r="A179" i="12"/>
  <c r="A150" i="12"/>
  <c r="A225" i="12"/>
  <c r="A269" i="12"/>
  <c r="A49" i="12"/>
  <c r="A122" i="12"/>
  <c r="A11" i="12"/>
  <c r="A96" i="12"/>
  <c r="A139" i="12"/>
  <c r="A290" i="12"/>
  <c r="A144" i="12"/>
  <c r="A23" i="12"/>
  <c r="A142" i="12"/>
  <c r="A189" i="12"/>
  <c r="A8" i="12"/>
  <c r="A157" i="12"/>
  <c r="A325" i="12"/>
  <c r="A239" i="12"/>
  <c r="A82" i="12"/>
  <c r="A92" i="12"/>
  <c r="A98" i="12"/>
  <c r="A28" i="12"/>
  <c r="A68" i="12"/>
  <c r="A153" i="12"/>
  <c r="A41" i="12"/>
  <c r="A141" i="12"/>
  <c r="A222" i="12"/>
  <c r="A319" i="12"/>
  <c r="A103" i="12"/>
  <c r="A161" i="12"/>
  <c r="A255" i="12"/>
  <c r="A159" i="12"/>
  <c r="A61" i="12"/>
  <c r="A48" i="12"/>
  <c r="A156" i="12"/>
  <c r="A134" i="12"/>
  <c r="A22" i="12"/>
  <c r="A74" i="12"/>
  <c r="A207" i="12"/>
  <c r="A237" i="12"/>
  <c r="A31" i="12"/>
  <c r="A64" i="12"/>
  <c r="A107" i="12"/>
  <c r="A47" i="12"/>
  <c r="A63" i="12"/>
  <c r="A321" i="12"/>
  <c r="A35" i="12"/>
  <c r="A298" i="12"/>
  <c r="A52" i="12"/>
  <c r="A50" i="12"/>
  <c r="A209" i="12"/>
  <c r="A181" i="12"/>
  <c r="A10" i="12"/>
  <c r="A155" i="12"/>
  <c r="A67" i="12"/>
  <c r="A101" i="12"/>
  <c r="A60" i="12"/>
  <c r="A224" i="12"/>
  <c r="A173" i="12"/>
  <c r="A5" i="12"/>
  <c r="A127" i="12"/>
  <c r="A97" i="12"/>
  <c r="A15" i="12"/>
  <c r="A32" i="12"/>
  <c r="A7" i="12"/>
  <c r="A110" i="12"/>
  <c r="A250" i="12"/>
  <c r="A40" i="12"/>
  <c r="A306" i="12"/>
  <c r="A100" i="12"/>
  <c r="A151" i="12"/>
  <c r="A168" i="12"/>
  <c r="A275" i="12"/>
  <c r="A120" i="12"/>
  <c r="A248" i="12"/>
  <c r="A318" i="12"/>
  <c r="A42" i="12"/>
  <c r="A55" i="12"/>
  <c r="A327" i="12"/>
  <c r="A90" i="12"/>
  <c r="A46" i="12"/>
  <c r="A106" i="12"/>
  <c r="A29" i="12"/>
  <c r="A147" i="12"/>
  <c r="A204" i="12"/>
  <c r="A326" i="12"/>
  <c r="A305" i="12"/>
  <c r="A329" i="12"/>
  <c r="A226" i="12"/>
  <c r="A320" i="12"/>
  <c r="A2" i="12"/>
  <c r="A78" i="12"/>
  <c r="A316" i="12"/>
  <c r="A302" i="12"/>
  <c r="A174" i="12"/>
  <c r="A24" i="12"/>
  <c r="A54" i="12"/>
  <c r="A324" i="12"/>
  <c r="A39" i="12"/>
  <c r="A254" i="12"/>
  <c r="A165" i="12"/>
  <c r="A328" i="12"/>
  <c r="A89" i="12"/>
  <c r="A195" i="12"/>
  <c r="A218" i="12"/>
  <c r="A175" i="12"/>
  <c r="A315" i="12"/>
  <c r="A37" i="12"/>
  <c r="A154" i="12"/>
  <c r="A227" i="12"/>
  <c r="A59" i="12"/>
  <c r="A303" i="12"/>
  <c r="A172" i="12"/>
  <c r="A260" i="12"/>
  <c r="A251" i="12"/>
  <c r="A26" i="12"/>
  <c r="A72" i="12"/>
  <c r="A284" i="12"/>
  <c r="A277" i="12"/>
  <c r="A270" i="12"/>
  <c r="A116" i="12"/>
  <c r="A242" i="12"/>
  <c r="A133" i="12"/>
  <c r="A81" i="12"/>
  <c r="A69" i="12"/>
  <c r="A223" i="12"/>
  <c r="A323" i="12"/>
  <c r="A314" i="12"/>
  <c r="A6" i="12"/>
  <c r="A236" i="12"/>
  <c r="A266" i="12"/>
  <c r="A84" i="12"/>
  <c r="D135" i="12"/>
  <c r="C135" i="12" s="1"/>
  <c r="D132" i="12"/>
  <c r="C132" i="12" s="1"/>
  <c r="D205" i="12"/>
  <c r="C205" i="12" s="1"/>
  <c r="D312" i="12"/>
  <c r="C312" i="12" s="1"/>
  <c r="D143" i="12"/>
  <c r="C143" i="12" s="1"/>
  <c r="D281" i="12"/>
  <c r="C281" i="12" s="1"/>
  <c r="D178" i="12"/>
  <c r="C178" i="12" s="1"/>
  <c r="D43" i="12"/>
  <c r="C43" i="12" s="1"/>
  <c r="D88" i="12"/>
  <c r="C88" i="12" s="1"/>
  <c r="D230" i="12"/>
  <c r="C230" i="12" s="1"/>
  <c r="D16" i="12"/>
  <c r="C16" i="12" s="1"/>
  <c r="D252" i="12"/>
  <c r="C252" i="12" s="1"/>
  <c r="D212" i="12"/>
  <c r="C212" i="12" s="1"/>
  <c r="D206" i="12"/>
  <c r="C206" i="12" s="1"/>
  <c r="D188" i="12"/>
  <c r="C188" i="12" s="1"/>
  <c r="D198" i="12"/>
  <c r="C198" i="12" s="1"/>
  <c r="D231" i="12"/>
  <c r="C231" i="12" s="1"/>
  <c r="D93" i="12"/>
  <c r="C93" i="12" s="1"/>
  <c r="D216" i="12"/>
  <c r="C216" i="12" s="1"/>
  <c r="D238" i="12"/>
  <c r="C238" i="12" s="1"/>
  <c r="D119" i="12"/>
  <c r="C119" i="12" s="1"/>
  <c r="D17" i="12"/>
  <c r="C17" i="12" s="1"/>
  <c r="D194" i="12"/>
  <c r="C194" i="12" s="1"/>
  <c r="D162" i="12"/>
  <c r="C162" i="12" s="1"/>
  <c r="D241" i="12"/>
  <c r="C241" i="12" s="1"/>
  <c r="D293" i="12"/>
  <c r="C293" i="12" s="1"/>
  <c r="D196" i="12"/>
  <c r="C196" i="12" s="1"/>
  <c r="D185" i="12"/>
  <c r="C185" i="12" s="1"/>
  <c r="D45" i="12"/>
  <c r="C45" i="12" s="1"/>
  <c r="D146" i="12"/>
  <c r="C146" i="12" s="1"/>
  <c r="D279" i="12"/>
  <c r="C279" i="12" s="1"/>
  <c r="D233" i="12"/>
  <c r="C233" i="12" s="1"/>
  <c r="D211" i="12"/>
  <c r="C211" i="12" s="1"/>
  <c r="D34" i="12"/>
  <c r="C34" i="12" s="1"/>
  <c r="D13" i="12"/>
  <c r="C13" i="12" s="1"/>
  <c r="D33" i="12"/>
  <c r="C33" i="12" s="1"/>
  <c r="D202" i="12"/>
  <c r="C202" i="12" s="1"/>
  <c r="D193" i="12"/>
  <c r="C193" i="12" s="1"/>
  <c r="D304" i="12"/>
  <c r="C304" i="12" s="1"/>
  <c r="D77" i="12"/>
  <c r="C77" i="12" s="1"/>
  <c r="D213" i="12"/>
  <c r="C213" i="12" s="1"/>
  <c r="D177" i="12"/>
  <c r="C177" i="12" s="1"/>
  <c r="D117" i="12"/>
  <c r="C117" i="12" s="1"/>
  <c r="D44" i="12"/>
  <c r="C44" i="12" s="1"/>
  <c r="D232" i="12"/>
  <c r="C232" i="12" s="1"/>
  <c r="D229" i="12"/>
  <c r="C229" i="12" s="1"/>
  <c r="D164" i="12"/>
  <c r="C164" i="12" s="1"/>
  <c r="D317" i="12"/>
  <c r="C317" i="12" s="1"/>
  <c r="D121" i="12"/>
  <c r="C121" i="12" s="1"/>
  <c r="D9" i="12"/>
  <c r="C9" i="12" s="1"/>
  <c r="D186" i="12"/>
  <c r="C186" i="12" s="1"/>
  <c r="D76" i="12"/>
  <c r="C76" i="12" s="1"/>
  <c r="D221" i="12"/>
  <c r="C221" i="12" s="1"/>
  <c r="D276" i="12"/>
  <c r="C276" i="12" s="1"/>
  <c r="D282" i="12"/>
  <c r="C282" i="12" s="1"/>
  <c r="D291" i="12"/>
  <c r="C291" i="12" s="1"/>
  <c r="D215" i="12"/>
  <c r="C215" i="12" s="1"/>
  <c r="D109" i="12"/>
  <c r="C109" i="12" s="1"/>
  <c r="D166" i="12"/>
  <c r="C166" i="12" s="1"/>
  <c r="D244" i="12"/>
  <c r="C244" i="12" s="1"/>
  <c r="D180" i="12"/>
  <c r="C180" i="12" s="1"/>
  <c r="D160" i="12"/>
  <c r="C160" i="12" s="1"/>
  <c r="D235" i="12"/>
  <c r="C235" i="12" s="1"/>
  <c r="D264" i="12"/>
  <c r="C264" i="12" s="1"/>
  <c r="D289" i="12"/>
  <c r="C289" i="12" s="1"/>
  <c r="D111" i="12"/>
  <c r="C111" i="12" s="1"/>
  <c r="D3" i="12"/>
  <c r="C3" i="12" s="1"/>
  <c r="D70" i="12"/>
  <c r="C70" i="12" s="1"/>
  <c r="D294" i="12"/>
  <c r="C294" i="12" s="1"/>
  <c r="D51" i="12"/>
  <c r="C51" i="12" s="1"/>
  <c r="D75" i="12"/>
  <c r="C75" i="12" s="1"/>
  <c r="D201" i="12"/>
  <c r="C201" i="12" s="1"/>
  <c r="D182" i="12"/>
  <c r="C182" i="12" s="1"/>
  <c r="D258" i="12"/>
  <c r="C258" i="12" s="1"/>
  <c r="D140" i="12"/>
  <c r="C140" i="12" s="1"/>
  <c r="D86" i="12"/>
  <c r="C86" i="12" s="1"/>
  <c r="D20" i="12"/>
  <c r="C20" i="12" s="1"/>
  <c r="D102" i="12"/>
  <c r="C102" i="12" s="1"/>
  <c r="D183" i="12"/>
  <c r="C183" i="12" s="1"/>
  <c r="D125" i="12"/>
  <c r="C125" i="12" s="1"/>
  <c r="D38" i="12"/>
  <c r="C38" i="12" s="1"/>
  <c r="D187" i="12"/>
  <c r="C187" i="12" s="1"/>
  <c r="D171" i="12"/>
  <c r="C171" i="12" s="1"/>
  <c r="D297" i="12"/>
  <c r="C297" i="12" s="1"/>
  <c r="D267" i="12"/>
  <c r="C267" i="12" s="1"/>
  <c r="D247" i="12"/>
  <c r="C247" i="12" s="1"/>
  <c r="D309" i="12"/>
  <c r="C309" i="12" s="1"/>
  <c r="D114" i="12"/>
  <c r="C114" i="12" s="1"/>
  <c r="D167" i="12"/>
  <c r="C167" i="12" s="1"/>
  <c r="D148" i="12"/>
  <c r="C148" i="12" s="1"/>
  <c r="D228" i="12"/>
  <c r="C228" i="12" s="1"/>
  <c r="D71" i="12"/>
  <c r="C71" i="12" s="1"/>
  <c r="D85" i="12"/>
  <c r="C85" i="12" s="1"/>
  <c r="D137" i="12"/>
  <c r="C137" i="12" s="1"/>
  <c r="D210" i="12"/>
  <c r="C210" i="12" s="1"/>
  <c r="D263" i="12"/>
  <c r="C263" i="12" s="1"/>
  <c r="D296" i="12"/>
  <c r="C296" i="12" s="1"/>
  <c r="D300" i="12"/>
  <c r="C300" i="12" s="1"/>
  <c r="D257" i="12"/>
  <c r="C257" i="12" s="1"/>
  <c r="D256" i="12"/>
  <c r="C256" i="12" s="1"/>
  <c r="D272" i="12"/>
  <c r="C272" i="12" s="1"/>
  <c r="D308" i="12"/>
  <c r="C308" i="12" s="1"/>
  <c r="D18" i="12"/>
  <c r="C18" i="12" s="1"/>
  <c r="D199" i="12"/>
  <c r="C199" i="12" s="1"/>
  <c r="D259" i="12"/>
  <c r="C259" i="12" s="1"/>
  <c r="D190" i="12"/>
  <c r="C190" i="12" s="1"/>
  <c r="D286" i="12"/>
  <c r="C286" i="12" s="1"/>
  <c r="D208" i="12"/>
  <c r="C208" i="12" s="1"/>
  <c r="D243" i="12"/>
  <c r="C243" i="12" s="1"/>
  <c r="D105" i="12"/>
  <c r="C105" i="12" s="1"/>
  <c r="D83" i="12"/>
  <c r="C83" i="12" s="1"/>
  <c r="D118" i="12"/>
  <c r="C118" i="12" s="1"/>
  <c r="D234" i="12"/>
  <c r="C234" i="12" s="1"/>
  <c r="D301" i="12"/>
  <c r="C301" i="12" s="1"/>
  <c r="D30" i="12"/>
  <c r="C30" i="12" s="1"/>
  <c r="D163" i="12"/>
  <c r="C163" i="12" s="1"/>
  <c r="D249" i="12"/>
  <c r="C249" i="12" s="1"/>
  <c r="D66" i="12"/>
  <c r="C66" i="12" s="1"/>
  <c r="D268" i="12"/>
  <c r="C268" i="12" s="1"/>
  <c r="D21" i="12"/>
  <c r="C21" i="12" s="1"/>
  <c r="D285" i="12"/>
  <c r="C285" i="12" s="1"/>
  <c r="D108" i="12"/>
  <c r="C108" i="12" s="1"/>
  <c r="D176" i="12"/>
  <c r="C176" i="12" s="1"/>
  <c r="D288" i="12"/>
  <c r="C288" i="12" s="1"/>
  <c r="D292" i="12"/>
  <c r="C292" i="12" s="1"/>
  <c r="D283" i="12"/>
  <c r="C283" i="12" s="1"/>
  <c r="D4" i="12"/>
  <c r="C4" i="12" s="1"/>
  <c r="D57" i="12"/>
  <c r="C57" i="12" s="1"/>
  <c r="D19" i="12"/>
  <c r="C19" i="12" s="1"/>
  <c r="D214" i="12"/>
  <c r="C214" i="12" s="1"/>
  <c r="D124" i="12"/>
  <c r="C124" i="12" s="1"/>
  <c r="D113" i="12"/>
  <c r="C113" i="12" s="1"/>
  <c r="D14" i="12"/>
  <c r="C14" i="12" s="1"/>
  <c r="D299" i="12"/>
  <c r="C299" i="12" s="1"/>
  <c r="D245" i="12"/>
  <c r="C245" i="12" s="1"/>
  <c r="D73" i="12"/>
  <c r="C73" i="12" s="1"/>
  <c r="D56" i="12"/>
  <c r="C56" i="12" s="1"/>
  <c r="D330" i="12"/>
  <c r="C330" i="12" s="1"/>
  <c r="D219" i="12"/>
  <c r="C219" i="12" s="1"/>
  <c r="D280" i="12"/>
  <c r="C280" i="12" s="1"/>
  <c r="D273" i="12"/>
  <c r="C273" i="12" s="1"/>
  <c r="D217" i="12"/>
  <c r="C217" i="12" s="1"/>
  <c r="D129" i="12"/>
  <c r="C129" i="12" s="1"/>
  <c r="D53" i="12"/>
  <c r="C53" i="12" s="1"/>
  <c r="D99" i="12"/>
  <c r="C99" i="12" s="1"/>
  <c r="D112" i="12"/>
  <c r="C112" i="12" s="1"/>
  <c r="D136" i="12"/>
  <c r="C136" i="12" s="1"/>
  <c r="D138" i="12"/>
  <c r="C138" i="12" s="1"/>
  <c r="D261" i="12"/>
  <c r="C261" i="12" s="1"/>
  <c r="D79" i="12"/>
  <c r="C79" i="12" s="1"/>
  <c r="D310" i="12"/>
  <c r="C310" i="12" s="1"/>
  <c r="D322" i="12"/>
  <c r="C322" i="12" s="1"/>
  <c r="D271" i="12"/>
  <c r="C271" i="12" s="1"/>
  <c r="D295" i="12"/>
  <c r="C295" i="12" s="1"/>
  <c r="D58" i="12"/>
  <c r="C58" i="12" s="1"/>
  <c r="D262" i="12"/>
  <c r="C262" i="12" s="1"/>
  <c r="D62" i="12"/>
  <c r="C62" i="12" s="1"/>
  <c r="D25" i="12"/>
  <c r="C25" i="12" s="1"/>
  <c r="D27" i="12"/>
  <c r="C27" i="12" s="1"/>
  <c r="D253" i="12"/>
  <c r="C253" i="12" s="1"/>
  <c r="D104" i="12"/>
  <c r="C104" i="12" s="1"/>
  <c r="D87" i="12"/>
  <c r="C87" i="12" s="1"/>
  <c r="D278" i="12"/>
  <c r="C278" i="12" s="1"/>
  <c r="D130" i="12"/>
  <c r="C130" i="12" s="1"/>
  <c r="D307" i="12"/>
  <c r="C307" i="12" s="1"/>
  <c r="D158" i="12"/>
  <c r="C158" i="12" s="1"/>
  <c r="D203" i="12"/>
  <c r="C203" i="12" s="1"/>
  <c r="D313" i="12"/>
  <c r="C313" i="12" s="1"/>
  <c r="D126" i="12"/>
  <c r="C126" i="12" s="1"/>
  <c r="D170" i="12"/>
  <c r="C170" i="12" s="1"/>
  <c r="D149" i="12"/>
  <c r="C149" i="12" s="1"/>
  <c r="D123" i="12"/>
  <c r="C123" i="12" s="1"/>
  <c r="D115" i="12"/>
  <c r="C115" i="12" s="1"/>
  <c r="D94" i="12"/>
  <c r="C94" i="12" s="1"/>
  <c r="D80" i="12"/>
  <c r="C80" i="12" s="1"/>
  <c r="D246" i="12"/>
  <c r="C246" i="12" s="1"/>
  <c r="D240" i="12"/>
  <c r="C240" i="12" s="1"/>
  <c r="D311" i="12"/>
  <c r="C311" i="12" s="1"/>
  <c r="D145" i="12"/>
  <c r="C145" i="12" s="1"/>
  <c r="D265" i="12"/>
  <c r="C265" i="12" s="1"/>
  <c r="D169" i="12"/>
  <c r="C169" i="12" s="1"/>
  <c r="D220" i="12"/>
  <c r="C220" i="12" s="1"/>
  <c r="D184" i="12"/>
  <c r="C184" i="12" s="1"/>
  <c r="D131" i="12"/>
  <c r="C131" i="12" s="1"/>
  <c r="D191" i="12"/>
  <c r="C191" i="12" s="1"/>
  <c r="D200" i="12"/>
  <c r="C200" i="12" s="1"/>
  <c r="D274" i="12"/>
  <c r="C274" i="12" s="1"/>
  <c r="D65" i="12"/>
  <c r="C65" i="12" s="1"/>
  <c r="D197" i="12"/>
  <c r="C197" i="12" s="1"/>
  <c r="D36" i="12"/>
  <c r="C36" i="12" s="1"/>
  <c r="D152" i="12"/>
  <c r="C152" i="12" s="1"/>
  <c r="D95" i="12"/>
  <c r="C95" i="12" s="1"/>
  <c r="D91" i="12"/>
  <c r="C91" i="12" s="1"/>
  <c r="D287" i="12"/>
  <c r="C287" i="12" s="1"/>
  <c r="D192" i="12"/>
  <c r="C192" i="12" s="1"/>
  <c r="D128" i="12"/>
  <c r="C128" i="12" s="1"/>
  <c r="D179" i="12"/>
  <c r="C179" i="12" s="1"/>
  <c r="D150" i="12"/>
  <c r="C150" i="12" s="1"/>
  <c r="D225" i="12"/>
  <c r="C225" i="12" s="1"/>
  <c r="D269" i="12"/>
  <c r="C269" i="12" s="1"/>
  <c r="D49" i="12"/>
  <c r="C49" i="12" s="1"/>
  <c r="D122" i="12"/>
  <c r="C122" i="12" s="1"/>
  <c r="D11" i="12"/>
  <c r="C11" i="12" s="1"/>
  <c r="D96" i="12"/>
  <c r="C96" i="12" s="1"/>
  <c r="D139" i="12"/>
  <c r="C139" i="12" s="1"/>
  <c r="D290" i="12"/>
  <c r="C290" i="12" s="1"/>
  <c r="D144" i="12"/>
  <c r="C144" i="12" s="1"/>
  <c r="D23" i="12"/>
  <c r="C23" i="12" s="1"/>
  <c r="D142" i="12"/>
  <c r="C142" i="12" s="1"/>
  <c r="D189" i="12"/>
  <c r="C189" i="12" s="1"/>
  <c r="D8" i="12"/>
  <c r="C8" i="12" s="1"/>
  <c r="D157" i="12"/>
  <c r="C157" i="12" s="1"/>
  <c r="D325" i="12"/>
  <c r="C325" i="12" s="1"/>
  <c r="D239" i="12"/>
  <c r="C239" i="12" s="1"/>
  <c r="D82" i="12"/>
  <c r="C82" i="12" s="1"/>
  <c r="D92" i="12"/>
  <c r="C92" i="12" s="1"/>
  <c r="D98" i="12"/>
  <c r="C98" i="12" s="1"/>
  <c r="D28" i="12"/>
  <c r="C28" i="12" s="1"/>
  <c r="D68" i="12"/>
  <c r="C68" i="12" s="1"/>
  <c r="D153" i="12"/>
  <c r="C153" i="12" s="1"/>
  <c r="D41" i="12"/>
  <c r="C41" i="12" s="1"/>
  <c r="D141" i="12"/>
  <c r="C141" i="12" s="1"/>
  <c r="D222" i="12"/>
  <c r="C222" i="12" s="1"/>
  <c r="D319" i="12"/>
  <c r="C319" i="12" s="1"/>
  <c r="D103" i="12"/>
  <c r="C103" i="12" s="1"/>
  <c r="D161" i="12"/>
  <c r="C161" i="12" s="1"/>
  <c r="D255" i="12"/>
  <c r="C255" i="12" s="1"/>
  <c r="D159" i="12"/>
  <c r="C159" i="12" s="1"/>
  <c r="D61" i="12"/>
  <c r="C61" i="12" s="1"/>
  <c r="D48" i="12"/>
  <c r="C48" i="12" s="1"/>
  <c r="D156" i="12"/>
  <c r="C156" i="12" s="1"/>
  <c r="D134" i="12"/>
  <c r="C134" i="12" s="1"/>
  <c r="D22" i="12"/>
  <c r="C22" i="12" s="1"/>
  <c r="D74" i="12"/>
  <c r="C74" i="12" s="1"/>
  <c r="D207" i="12"/>
  <c r="C207" i="12" s="1"/>
  <c r="D237" i="12"/>
  <c r="C237" i="12" s="1"/>
  <c r="D31" i="12"/>
  <c r="C31" i="12" s="1"/>
  <c r="D64" i="12"/>
  <c r="C64" i="12" s="1"/>
  <c r="D107" i="12"/>
  <c r="C107" i="12" s="1"/>
  <c r="D47" i="12"/>
  <c r="C47" i="12" s="1"/>
  <c r="D63" i="12"/>
  <c r="C63" i="12" s="1"/>
  <c r="D321" i="12"/>
  <c r="C321" i="12" s="1"/>
  <c r="D35" i="12"/>
  <c r="C35" i="12" s="1"/>
  <c r="D298" i="12"/>
  <c r="C298" i="12" s="1"/>
  <c r="D52" i="12"/>
  <c r="C52" i="12" s="1"/>
  <c r="D50" i="12"/>
  <c r="C50" i="12" s="1"/>
  <c r="D209" i="12"/>
  <c r="C209" i="12" s="1"/>
  <c r="D181" i="12"/>
  <c r="C181" i="12" s="1"/>
  <c r="D10" i="12"/>
  <c r="C10" i="12" s="1"/>
  <c r="D155" i="12"/>
  <c r="C155" i="12" s="1"/>
  <c r="D67" i="12"/>
  <c r="C67" i="12" s="1"/>
  <c r="D101" i="12"/>
  <c r="C101" i="12" s="1"/>
  <c r="D60" i="12"/>
  <c r="C60" i="12" s="1"/>
  <c r="D224" i="12"/>
  <c r="C224" i="12" s="1"/>
  <c r="D173" i="12"/>
  <c r="C173" i="12" s="1"/>
  <c r="D5" i="12"/>
  <c r="C5" i="12" s="1"/>
  <c r="D127" i="12"/>
  <c r="C127" i="12" s="1"/>
  <c r="D97" i="12"/>
  <c r="C97" i="12" s="1"/>
  <c r="D15" i="12"/>
  <c r="C15" i="12" s="1"/>
  <c r="D32" i="12"/>
  <c r="C32" i="12" s="1"/>
  <c r="D7" i="12"/>
  <c r="C7" i="12" s="1"/>
  <c r="D110" i="12"/>
  <c r="C110" i="12" s="1"/>
  <c r="D250" i="12"/>
  <c r="C250" i="12" s="1"/>
  <c r="D40" i="12"/>
  <c r="C40" i="12" s="1"/>
  <c r="D306" i="12"/>
  <c r="C306" i="12" s="1"/>
  <c r="D100" i="12"/>
  <c r="C100" i="12" s="1"/>
  <c r="D151" i="12"/>
  <c r="C151" i="12" s="1"/>
  <c r="D168" i="12"/>
  <c r="C168" i="12" s="1"/>
  <c r="D275" i="12"/>
  <c r="C275" i="12" s="1"/>
  <c r="D120" i="12"/>
  <c r="C120" i="12" s="1"/>
  <c r="D248" i="12"/>
  <c r="C248" i="12" s="1"/>
  <c r="D318" i="12"/>
  <c r="C318" i="12" s="1"/>
  <c r="D42" i="12"/>
  <c r="C42" i="12" s="1"/>
  <c r="D55" i="12"/>
  <c r="C55" i="12" s="1"/>
  <c r="D327" i="12"/>
  <c r="C327" i="12" s="1"/>
  <c r="D90" i="12"/>
  <c r="C90" i="12" s="1"/>
  <c r="D46" i="12"/>
  <c r="C46" i="12" s="1"/>
  <c r="D106" i="12"/>
  <c r="C106" i="12" s="1"/>
  <c r="D29" i="12"/>
  <c r="C29" i="12" s="1"/>
  <c r="D147" i="12"/>
  <c r="C147" i="12" s="1"/>
  <c r="D204" i="12"/>
  <c r="C204" i="12" s="1"/>
  <c r="D326" i="12"/>
  <c r="C326" i="12" s="1"/>
  <c r="D305" i="12"/>
  <c r="C305" i="12" s="1"/>
  <c r="D329" i="12"/>
  <c r="C329" i="12" s="1"/>
  <c r="D226" i="12"/>
  <c r="C226" i="12" s="1"/>
  <c r="D320" i="12"/>
  <c r="C320" i="12" s="1"/>
  <c r="D2" i="12"/>
  <c r="C2" i="12" s="1"/>
  <c r="D78" i="12"/>
  <c r="C78" i="12" s="1"/>
  <c r="D316" i="12"/>
  <c r="C316" i="12" s="1"/>
  <c r="D302" i="12"/>
  <c r="C302" i="12" s="1"/>
  <c r="D174" i="12"/>
  <c r="C174" i="12" s="1"/>
  <c r="D24" i="12"/>
  <c r="C24" i="12" s="1"/>
  <c r="D54" i="12"/>
  <c r="C54" i="12" s="1"/>
  <c r="D324" i="12"/>
  <c r="C324" i="12" s="1"/>
  <c r="D39" i="12"/>
  <c r="C39" i="12" s="1"/>
  <c r="D254" i="12"/>
  <c r="C254" i="12" s="1"/>
  <c r="D165" i="12"/>
  <c r="C165" i="12" s="1"/>
  <c r="D328" i="12"/>
  <c r="C328" i="12" s="1"/>
  <c r="D89" i="12"/>
  <c r="C89" i="12" s="1"/>
  <c r="D195" i="12"/>
  <c r="C195" i="12" s="1"/>
  <c r="D218" i="12"/>
  <c r="C218" i="12" s="1"/>
  <c r="D175" i="12"/>
  <c r="C175" i="12" s="1"/>
  <c r="D315" i="12"/>
  <c r="C315" i="12" s="1"/>
  <c r="D37" i="12"/>
  <c r="C37" i="12" s="1"/>
  <c r="D154" i="12"/>
  <c r="C154" i="12" s="1"/>
  <c r="D227" i="12"/>
  <c r="C227" i="12" s="1"/>
  <c r="D59" i="12"/>
  <c r="C59" i="12" s="1"/>
  <c r="D303" i="12"/>
  <c r="C303" i="12" s="1"/>
  <c r="D172" i="12"/>
  <c r="C172" i="12" s="1"/>
  <c r="D260" i="12"/>
  <c r="C260" i="12" s="1"/>
  <c r="D251" i="12"/>
  <c r="C251" i="12" s="1"/>
  <c r="D26" i="12"/>
  <c r="C26" i="12" s="1"/>
  <c r="D72" i="12"/>
  <c r="C72" i="12" s="1"/>
  <c r="D284" i="12"/>
  <c r="C284" i="12" s="1"/>
  <c r="D277" i="12"/>
  <c r="C277" i="12" s="1"/>
  <c r="D270" i="12"/>
  <c r="C270" i="12" s="1"/>
  <c r="D116" i="12"/>
  <c r="C116" i="12" s="1"/>
  <c r="D242" i="12"/>
  <c r="C242" i="12" s="1"/>
  <c r="D133" i="12"/>
  <c r="C133" i="12" s="1"/>
  <c r="D81" i="12"/>
  <c r="C81" i="12" s="1"/>
  <c r="D69" i="12"/>
  <c r="C69" i="12" s="1"/>
  <c r="D223" i="12"/>
  <c r="C223" i="12" s="1"/>
  <c r="D323" i="12"/>
  <c r="C323" i="12" s="1"/>
  <c r="D314" i="12"/>
  <c r="C314" i="12" s="1"/>
  <c r="D6" i="12"/>
  <c r="C6" i="12" s="1"/>
  <c r="D236" i="12"/>
  <c r="C236" i="12" s="1"/>
  <c r="D266" i="12"/>
  <c r="C266" i="12" s="1"/>
  <c r="D84" i="12"/>
  <c r="C84" i="12" s="1"/>
  <c r="E135" i="12"/>
  <c r="E132" i="12"/>
  <c r="E205" i="12"/>
  <c r="E312" i="12"/>
  <c r="E143" i="12"/>
  <c r="E281" i="12"/>
  <c r="E178" i="12"/>
  <c r="E43" i="12"/>
  <c r="E88" i="12"/>
  <c r="E230" i="12"/>
  <c r="E16" i="12"/>
  <c r="E252" i="12"/>
  <c r="E212" i="12"/>
  <c r="E206" i="12"/>
  <c r="E188" i="12"/>
  <c r="E198" i="12"/>
  <c r="E231" i="12"/>
  <c r="E93" i="12"/>
  <c r="E216" i="12"/>
  <c r="E238" i="12"/>
  <c r="E119" i="12"/>
  <c r="E17" i="12"/>
  <c r="E194" i="12"/>
  <c r="E162" i="12"/>
  <c r="E241" i="12"/>
  <c r="E293" i="12"/>
  <c r="E196" i="12"/>
  <c r="E185" i="12"/>
  <c r="E45" i="12"/>
  <c r="E146" i="12"/>
  <c r="E279" i="12"/>
  <c r="E233" i="12"/>
  <c r="E211" i="12"/>
  <c r="E34" i="12"/>
  <c r="E13" i="12"/>
  <c r="E33" i="12"/>
  <c r="E202" i="12"/>
  <c r="E193" i="12"/>
  <c r="E304" i="12"/>
  <c r="E77" i="12"/>
  <c r="E213" i="12"/>
  <c r="E177" i="12"/>
  <c r="E117" i="12"/>
  <c r="E44" i="12"/>
  <c r="E232" i="12"/>
  <c r="E229" i="12"/>
  <c r="E164" i="12"/>
  <c r="E317" i="12"/>
  <c r="E121" i="12"/>
  <c r="E9" i="12"/>
  <c r="E186" i="12"/>
  <c r="E76" i="12"/>
  <c r="E221" i="12"/>
  <c r="E276" i="12"/>
  <c r="E282" i="12"/>
  <c r="E291" i="12"/>
  <c r="E215" i="12"/>
  <c r="E109" i="12"/>
  <c r="E166" i="12"/>
  <c r="E244" i="12"/>
  <c r="E180" i="12"/>
  <c r="E160" i="12"/>
  <c r="E235" i="12"/>
  <c r="E264" i="12"/>
  <c r="E289" i="12"/>
  <c r="E111" i="12"/>
  <c r="E3" i="12"/>
  <c r="E70" i="12"/>
  <c r="E294" i="12"/>
  <c r="E51" i="12"/>
  <c r="E75" i="12"/>
  <c r="E201" i="12"/>
  <c r="E182" i="12"/>
  <c r="E258" i="12"/>
  <c r="E140" i="12"/>
  <c r="E86" i="12"/>
  <c r="E20" i="12"/>
  <c r="E102" i="12"/>
  <c r="E183" i="12"/>
  <c r="E125" i="12"/>
  <c r="E38" i="12"/>
  <c r="E187" i="12"/>
  <c r="E171" i="12"/>
  <c r="E297" i="12"/>
  <c r="E267" i="12"/>
  <c r="E247" i="12"/>
  <c r="E309" i="12"/>
  <c r="E114" i="12"/>
  <c r="E167" i="12"/>
  <c r="E148" i="12"/>
  <c r="E228" i="12"/>
  <c r="E71" i="12"/>
  <c r="E85" i="12"/>
  <c r="E137" i="12"/>
  <c r="E210" i="12"/>
  <c r="E263" i="12"/>
  <c r="E296" i="12"/>
  <c r="E300" i="12"/>
  <c r="E257" i="12"/>
  <c r="E256" i="12"/>
  <c r="E272" i="12"/>
  <c r="E308" i="12"/>
  <c r="E18" i="12"/>
  <c r="E199" i="12"/>
  <c r="E259" i="12"/>
  <c r="E190" i="12"/>
  <c r="E286" i="12"/>
  <c r="E208" i="12"/>
  <c r="E243" i="12"/>
  <c r="E105" i="12"/>
  <c r="E83" i="12"/>
  <c r="E118" i="12"/>
  <c r="E234" i="12"/>
  <c r="E301" i="12"/>
  <c r="E30" i="12"/>
  <c r="E163" i="12"/>
  <c r="E249" i="12"/>
  <c r="E66" i="12"/>
  <c r="E268" i="12"/>
  <c r="E21" i="12"/>
  <c r="E285" i="12"/>
  <c r="E108" i="12"/>
  <c r="E176" i="12"/>
  <c r="E288" i="12"/>
  <c r="E292" i="12"/>
  <c r="E283" i="12"/>
  <c r="E4" i="12"/>
  <c r="E57" i="12"/>
  <c r="E19" i="12"/>
  <c r="E214" i="12"/>
  <c r="E124" i="12"/>
  <c r="E113" i="12"/>
  <c r="E14" i="12"/>
  <c r="E299" i="12"/>
  <c r="E245" i="12"/>
  <c r="E73" i="12"/>
  <c r="E56" i="12"/>
  <c r="E330" i="12"/>
  <c r="E219" i="12"/>
  <c r="E280" i="12"/>
  <c r="E273" i="12"/>
  <c r="E217" i="12"/>
  <c r="E129" i="12"/>
  <c r="E53" i="12"/>
  <c r="E99" i="12"/>
  <c r="E112" i="12"/>
  <c r="E136" i="12"/>
  <c r="E138" i="12"/>
  <c r="E261" i="12"/>
  <c r="E79" i="12"/>
  <c r="E310" i="12"/>
  <c r="E322" i="12"/>
  <c r="E271" i="12"/>
  <c r="E295" i="12"/>
  <c r="E58" i="12"/>
  <c r="E262" i="12"/>
  <c r="E62" i="12"/>
  <c r="E25" i="12"/>
  <c r="E27" i="12"/>
  <c r="E253" i="12"/>
  <c r="E104" i="12"/>
  <c r="E87" i="12"/>
  <c r="E278" i="12"/>
  <c r="E130" i="12"/>
  <c r="E307" i="12"/>
  <c r="E158" i="12"/>
  <c r="E203" i="12"/>
  <c r="E313" i="12"/>
  <c r="E126" i="12"/>
  <c r="E170" i="12"/>
  <c r="E149" i="12"/>
  <c r="E123" i="12"/>
  <c r="E115" i="12"/>
  <c r="E94" i="12"/>
  <c r="E80" i="12"/>
  <c r="E246" i="12"/>
  <c r="E240" i="12"/>
  <c r="E311" i="12"/>
  <c r="E145" i="12"/>
  <c r="E265" i="12"/>
  <c r="E169" i="12"/>
  <c r="E220" i="12"/>
  <c r="E184" i="12"/>
  <c r="E131" i="12"/>
  <c r="E191" i="12"/>
  <c r="E200" i="12"/>
  <c r="E274" i="12"/>
  <c r="E65" i="12"/>
  <c r="E197" i="12"/>
  <c r="E36" i="12"/>
  <c r="E152" i="12"/>
  <c r="E95" i="12"/>
  <c r="E91" i="12"/>
  <c r="E287" i="12"/>
  <c r="E192" i="12"/>
  <c r="E128" i="12"/>
  <c r="E179" i="12"/>
  <c r="E150" i="12"/>
  <c r="E225" i="12"/>
  <c r="E269" i="12"/>
  <c r="E49" i="12"/>
  <c r="E122" i="12"/>
  <c r="E11" i="12"/>
  <c r="E96" i="12"/>
  <c r="E139" i="12"/>
  <c r="E290" i="12"/>
  <c r="E144" i="12"/>
  <c r="E23" i="12"/>
  <c r="E142" i="12"/>
  <c r="E189" i="12"/>
  <c r="E8" i="12"/>
  <c r="E157" i="12"/>
  <c r="E325" i="12"/>
  <c r="E239" i="12"/>
  <c r="E82" i="12"/>
  <c r="E92" i="12"/>
  <c r="E98" i="12"/>
  <c r="E28" i="12"/>
  <c r="E68" i="12"/>
  <c r="E153" i="12"/>
  <c r="E41" i="12"/>
  <c r="E141" i="12"/>
  <c r="E222" i="12"/>
  <c r="E319" i="12"/>
  <c r="E103" i="12"/>
  <c r="E161" i="12"/>
  <c r="E255" i="12"/>
  <c r="E159" i="12"/>
  <c r="E61" i="12"/>
  <c r="E48" i="12"/>
  <c r="E156" i="12"/>
  <c r="E134" i="12"/>
  <c r="E22" i="12"/>
  <c r="E74" i="12"/>
  <c r="E207" i="12"/>
  <c r="E237" i="12"/>
  <c r="E31" i="12"/>
  <c r="E64" i="12"/>
  <c r="E107" i="12"/>
  <c r="E47" i="12"/>
  <c r="E63" i="12"/>
  <c r="E321" i="12"/>
  <c r="E35" i="12"/>
  <c r="E298" i="12"/>
  <c r="E52" i="12"/>
  <c r="E50" i="12"/>
  <c r="E209" i="12"/>
  <c r="E181" i="12"/>
  <c r="E10" i="12"/>
  <c r="E155" i="12"/>
  <c r="E67" i="12"/>
  <c r="E101" i="12"/>
  <c r="E60" i="12"/>
  <c r="E224" i="12"/>
  <c r="E173" i="12"/>
  <c r="E5" i="12"/>
  <c r="E127" i="12"/>
  <c r="E97" i="12"/>
  <c r="E15" i="12"/>
  <c r="E32" i="12"/>
  <c r="E7" i="12"/>
  <c r="E110" i="12"/>
  <c r="E250" i="12"/>
  <c r="E40" i="12"/>
  <c r="E306" i="12"/>
  <c r="E100" i="12"/>
  <c r="E151" i="12"/>
  <c r="E168" i="12"/>
  <c r="E275" i="12"/>
  <c r="E120" i="12"/>
  <c r="E248" i="12"/>
  <c r="E318" i="12"/>
  <c r="E42" i="12"/>
  <c r="E55" i="12"/>
  <c r="E327" i="12"/>
  <c r="E90" i="12"/>
  <c r="E46" i="12"/>
  <c r="E106" i="12"/>
  <c r="E29" i="12"/>
  <c r="E147" i="12"/>
  <c r="E204" i="12"/>
  <c r="E326" i="12"/>
  <c r="E305" i="12"/>
  <c r="E329" i="12"/>
  <c r="E226" i="12"/>
  <c r="E320" i="12"/>
  <c r="E2" i="12"/>
  <c r="E78" i="12"/>
  <c r="E316" i="12"/>
  <c r="E302" i="12"/>
  <c r="E174" i="12"/>
  <c r="E24" i="12"/>
  <c r="E54" i="12"/>
  <c r="E324" i="12"/>
  <c r="E39" i="12"/>
  <c r="E254" i="12"/>
  <c r="E165" i="12"/>
  <c r="E328" i="12"/>
  <c r="E89" i="12"/>
  <c r="E195" i="12"/>
  <c r="E218" i="12"/>
  <c r="E175" i="12"/>
  <c r="E315" i="12"/>
  <c r="E37" i="12"/>
  <c r="E154" i="12"/>
  <c r="E227" i="12"/>
  <c r="E59" i="12"/>
  <c r="E303" i="12"/>
  <c r="E172" i="12"/>
  <c r="E260" i="12"/>
  <c r="E251" i="12"/>
  <c r="E26" i="12"/>
  <c r="E72" i="12"/>
  <c r="E284" i="12"/>
  <c r="E277" i="12"/>
  <c r="E270" i="12"/>
  <c r="E116" i="12"/>
  <c r="E242" i="12"/>
  <c r="E133" i="12"/>
  <c r="E81" i="12"/>
  <c r="E69" i="12"/>
  <c r="E223" i="12"/>
  <c r="E323" i="12"/>
  <c r="E314" i="12"/>
  <c r="E6" i="12"/>
  <c r="E236" i="12"/>
  <c r="E266" i="12"/>
  <c r="E84" i="12"/>
  <c r="F135" i="12"/>
  <c r="F132" i="12"/>
  <c r="F205" i="12"/>
  <c r="F312" i="12"/>
  <c r="F143" i="12"/>
  <c r="F281" i="12"/>
  <c r="F178" i="12"/>
  <c r="F43" i="12"/>
  <c r="F88" i="12"/>
  <c r="F230" i="12"/>
  <c r="F16" i="12"/>
  <c r="F252" i="12"/>
  <c r="F212" i="12"/>
  <c r="F206" i="12"/>
  <c r="F188" i="12"/>
  <c r="F198" i="12"/>
  <c r="F231" i="12"/>
  <c r="F93" i="12"/>
  <c r="F216" i="12"/>
  <c r="F238" i="12"/>
  <c r="F119" i="12"/>
  <c r="F17" i="12"/>
  <c r="F194" i="12"/>
  <c r="F162" i="12"/>
  <c r="F241" i="12"/>
  <c r="F293" i="12"/>
  <c r="F196" i="12"/>
  <c r="F185" i="12"/>
  <c r="F45" i="12"/>
  <c r="F146" i="12"/>
  <c r="F279" i="12"/>
  <c r="F233" i="12"/>
  <c r="F211" i="12"/>
  <c r="F34" i="12"/>
  <c r="F13" i="12"/>
  <c r="F33" i="12"/>
  <c r="F202" i="12"/>
  <c r="F193" i="12"/>
  <c r="F304" i="12"/>
  <c r="F77" i="12"/>
  <c r="F213" i="12"/>
  <c r="F177" i="12"/>
  <c r="F117" i="12"/>
  <c r="F44" i="12"/>
  <c r="F232" i="12"/>
  <c r="F229" i="12"/>
  <c r="F164" i="12"/>
  <c r="F317" i="12"/>
  <c r="F121" i="12"/>
  <c r="F9" i="12"/>
  <c r="F186" i="12"/>
  <c r="F76" i="12"/>
  <c r="F221" i="12"/>
  <c r="F276" i="12"/>
  <c r="F282" i="12"/>
  <c r="F291" i="12"/>
  <c r="F215" i="12"/>
  <c r="F109" i="12"/>
  <c r="F166" i="12"/>
  <c r="F244" i="12"/>
  <c r="F180" i="12"/>
  <c r="F160" i="12"/>
  <c r="F235" i="12"/>
  <c r="F264" i="12"/>
  <c r="F289" i="12"/>
  <c r="F111" i="12"/>
  <c r="F3" i="12"/>
  <c r="F70" i="12"/>
  <c r="F294" i="12"/>
  <c r="F51" i="12"/>
  <c r="F75" i="12"/>
  <c r="F201" i="12"/>
  <c r="F182" i="12"/>
  <c r="F258" i="12"/>
  <c r="F140" i="12"/>
  <c r="F86" i="12"/>
  <c r="F20" i="12"/>
  <c r="F102" i="12"/>
  <c r="F183" i="12"/>
  <c r="F125" i="12"/>
  <c r="F38" i="12"/>
  <c r="F187" i="12"/>
  <c r="F171" i="12"/>
  <c r="F297" i="12"/>
  <c r="F267" i="12"/>
  <c r="F247" i="12"/>
  <c r="F309" i="12"/>
  <c r="F114" i="12"/>
  <c r="F167" i="12"/>
  <c r="F148" i="12"/>
  <c r="F228" i="12"/>
  <c r="F71" i="12"/>
  <c r="F85" i="12"/>
  <c r="F137" i="12"/>
  <c r="F210" i="12"/>
  <c r="F263" i="12"/>
  <c r="F296" i="12"/>
  <c r="F300" i="12"/>
  <c r="F257" i="12"/>
  <c r="F256" i="12"/>
  <c r="F272" i="12"/>
  <c r="F308" i="12"/>
  <c r="F18" i="12"/>
  <c r="F199" i="12"/>
  <c r="F259" i="12"/>
  <c r="F190" i="12"/>
  <c r="F286" i="12"/>
  <c r="F208" i="12"/>
  <c r="F243" i="12"/>
  <c r="F105" i="12"/>
  <c r="F83" i="12"/>
  <c r="F118" i="12"/>
  <c r="F234" i="12"/>
  <c r="F301" i="12"/>
  <c r="F30" i="12"/>
  <c r="F163" i="12"/>
  <c r="F249" i="12"/>
  <c r="F66" i="12"/>
  <c r="F268" i="12"/>
  <c r="F21" i="12"/>
  <c r="F285" i="12"/>
  <c r="F108" i="12"/>
  <c r="F176" i="12"/>
  <c r="F288" i="12"/>
  <c r="F292" i="12"/>
  <c r="F283" i="12"/>
  <c r="F4" i="12"/>
  <c r="F57" i="12"/>
  <c r="F19" i="12"/>
  <c r="F214" i="12"/>
  <c r="F124" i="12"/>
  <c r="F113" i="12"/>
  <c r="F14" i="12"/>
  <c r="F299" i="12"/>
  <c r="F245" i="12"/>
  <c r="F73" i="12"/>
  <c r="F56" i="12"/>
  <c r="F330" i="12"/>
  <c r="F219" i="12"/>
  <c r="F280" i="12"/>
  <c r="F273" i="12"/>
  <c r="F217" i="12"/>
  <c r="F129" i="12"/>
  <c r="F53" i="12"/>
  <c r="F99" i="12"/>
  <c r="F112" i="12"/>
  <c r="F136" i="12"/>
  <c r="F138" i="12"/>
  <c r="F261" i="12"/>
  <c r="F79" i="12"/>
  <c r="F310" i="12"/>
  <c r="F322" i="12"/>
  <c r="F271" i="12"/>
  <c r="F295" i="12"/>
  <c r="F58" i="12"/>
  <c r="F262" i="12"/>
  <c r="F62" i="12"/>
  <c r="F25" i="12"/>
  <c r="F27" i="12"/>
  <c r="F253" i="12"/>
  <c r="F104" i="12"/>
  <c r="F87" i="12"/>
  <c r="F278" i="12"/>
  <c r="F130" i="12"/>
  <c r="F307" i="12"/>
  <c r="F158" i="12"/>
  <c r="F203" i="12"/>
  <c r="F313" i="12"/>
  <c r="F126" i="12"/>
  <c r="F170" i="12"/>
  <c r="F149" i="12"/>
  <c r="F123" i="12"/>
  <c r="F115" i="12"/>
  <c r="F94" i="12"/>
  <c r="F80" i="12"/>
  <c r="F246" i="12"/>
  <c r="F240" i="12"/>
  <c r="F311" i="12"/>
  <c r="F145" i="12"/>
  <c r="F265" i="12"/>
  <c r="F169" i="12"/>
  <c r="F220" i="12"/>
  <c r="F184" i="12"/>
  <c r="F131" i="12"/>
  <c r="F191" i="12"/>
  <c r="F200" i="12"/>
  <c r="F274" i="12"/>
  <c r="F65" i="12"/>
  <c r="F197" i="12"/>
  <c r="F36" i="12"/>
  <c r="F152" i="12"/>
  <c r="F95" i="12"/>
  <c r="F91" i="12"/>
  <c r="F287" i="12"/>
  <c r="F192" i="12"/>
  <c r="F128" i="12"/>
  <c r="F179" i="12"/>
  <c r="F150" i="12"/>
  <c r="F225" i="12"/>
  <c r="F269" i="12"/>
  <c r="F49" i="12"/>
  <c r="F122" i="12"/>
  <c r="F11" i="12"/>
  <c r="F96" i="12"/>
  <c r="F139" i="12"/>
  <c r="F290" i="12"/>
  <c r="F144" i="12"/>
  <c r="F23" i="12"/>
  <c r="F142" i="12"/>
  <c r="F189" i="12"/>
  <c r="F8" i="12"/>
  <c r="F157" i="12"/>
  <c r="F325" i="12"/>
  <c r="F239" i="12"/>
  <c r="F82" i="12"/>
  <c r="F92" i="12"/>
  <c r="F98" i="12"/>
  <c r="F28" i="12"/>
  <c r="F68" i="12"/>
  <c r="F153" i="12"/>
  <c r="F41" i="12"/>
  <c r="F141" i="12"/>
  <c r="F222" i="12"/>
  <c r="F319" i="12"/>
  <c r="F103" i="12"/>
  <c r="F161" i="12"/>
  <c r="F255" i="12"/>
  <c r="F159" i="12"/>
  <c r="F61" i="12"/>
  <c r="F48" i="12"/>
  <c r="F156" i="12"/>
  <c r="F134" i="12"/>
  <c r="F22" i="12"/>
  <c r="F74" i="12"/>
  <c r="F207" i="12"/>
  <c r="F237" i="12"/>
  <c r="F31" i="12"/>
  <c r="F64" i="12"/>
  <c r="F107" i="12"/>
  <c r="F47" i="12"/>
  <c r="F63" i="12"/>
  <c r="F321" i="12"/>
  <c r="F35" i="12"/>
  <c r="F298" i="12"/>
  <c r="F52" i="12"/>
  <c r="F50" i="12"/>
  <c r="F209" i="12"/>
  <c r="F181" i="12"/>
  <c r="F10" i="12"/>
  <c r="F155" i="12"/>
  <c r="F67" i="12"/>
  <c r="F101" i="12"/>
  <c r="F60" i="12"/>
  <c r="F224" i="12"/>
  <c r="F173" i="12"/>
  <c r="F5" i="12"/>
  <c r="F127" i="12"/>
  <c r="F97" i="12"/>
  <c r="F15" i="12"/>
  <c r="F32" i="12"/>
  <c r="F7" i="12"/>
  <c r="F110" i="12"/>
  <c r="F250" i="12"/>
  <c r="F40" i="12"/>
  <c r="F306" i="12"/>
  <c r="F100" i="12"/>
  <c r="F151" i="12"/>
  <c r="F168" i="12"/>
  <c r="F275" i="12"/>
  <c r="F120" i="12"/>
  <c r="F248" i="12"/>
  <c r="F318" i="12"/>
  <c r="F42" i="12"/>
  <c r="F55" i="12"/>
  <c r="F327" i="12"/>
  <c r="F90" i="12"/>
  <c r="F46" i="12"/>
  <c r="F106" i="12"/>
  <c r="F29" i="12"/>
  <c r="F147" i="12"/>
  <c r="F204" i="12"/>
  <c r="F326" i="12"/>
  <c r="F305" i="12"/>
  <c r="F329" i="12"/>
  <c r="F226" i="12"/>
  <c r="F320" i="12"/>
  <c r="F2" i="12"/>
  <c r="F78" i="12"/>
  <c r="F316" i="12"/>
  <c r="F302" i="12"/>
  <c r="F174" i="12"/>
  <c r="F24" i="12"/>
  <c r="F54" i="12"/>
  <c r="F324" i="12"/>
  <c r="F39" i="12"/>
  <c r="F254" i="12"/>
  <c r="F165" i="12"/>
  <c r="F328" i="12"/>
  <c r="F89" i="12"/>
  <c r="F195" i="12"/>
  <c r="F218" i="12"/>
  <c r="F175" i="12"/>
  <c r="F315" i="12"/>
  <c r="F37" i="12"/>
  <c r="F154" i="12"/>
  <c r="F227" i="12"/>
  <c r="F59" i="12"/>
  <c r="F303" i="12"/>
  <c r="F172" i="12"/>
  <c r="F260" i="12"/>
  <c r="F251" i="12"/>
  <c r="F26" i="12"/>
  <c r="F72" i="12"/>
  <c r="F284" i="12"/>
  <c r="F277" i="12"/>
  <c r="F270" i="12"/>
  <c r="F116" i="12"/>
  <c r="F242" i="12"/>
  <c r="F133" i="12"/>
  <c r="F81" i="12"/>
  <c r="F69" i="12"/>
  <c r="F223" i="12"/>
  <c r="F323" i="12"/>
  <c r="F314" i="12"/>
  <c r="F6" i="12"/>
  <c r="F236" i="12"/>
  <c r="F266" i="12"/>
  <c r="F84" i="12"/>
  <c r="G135" i="12"/>
  <c r="G132" i="12"/>
  <c r="G205" i="12"/>
  <c r="G312" i="12"/>
  <c r="G143" i="12"/>
  <c r="G281" i="12"/>
  <c r="G178" i="12"/>
  <c r="G43" i="12"/>
  <c r="G88" i="12"/>
  <c r="G230" i="12"/>
  <c r="G16" i="12"/>
  <c r="G252" i="12"/>
  <c r="G212" i="12"/>
  <c r="G206" i="12"/>
  <c r="G188" i="12"/>
  <c r="G198" i="12"/>
  <c r="G231" i="12"/>
  <c r="G93" i="12"/>
  <c r="G216" i="12"/>
  <c r="G238" i="12"/>
  <c r="G119" i="12"/>
  <c r="G17" i="12"/>
  <c r="G194" i="12"/>
  <c r="G162" i="12"/>
  <c r="G241" i="12"/>
  <c r="G293" i="12"/>
  <c r="G196" i="12"/>
  <c r="G185" i="12"/>
  <c r="G45" i="12"/>
  <c r="G146" i="12"/>
  <c r="G279" i="12"/>
  <c r="G233" i="12"/>
  <c r="G211" i="12"/>
  <c r="G34" i="12"/>
  <c r="G13" i="12"/>
  <c r="G33" i="12"/>
  <c r="G202" i="12"/>
  <c r="G193" i="12"/>
  <c r="G304" i="12"/>
  <c r="G77" i="12"/>
  <c r="G213" i="12"/>
  <c r="G177" i="12"/>
  <c r="G117" i="12"/>
  <c r="G44" i="12"/>
  <c r="G232" i="12"/>
  <c r="G229" i="12"/>
  <c r="G164" i="12"/>
  <c r="G317" i="12"/>
  <c r="G121" i="12"/>
  <c r="G9" i="12"/>
  <c r="G186" i="12"/>
  <c r="G76" i="12"/>
  <c r="G221" i="12"/>
  <c r="G276" i="12"/>
  <c r="G282" i="12"/>
  <c r="G291" i="12"/>
  <c r="G215" i="12"/>
  <c r="G109" i="12"/>
  <c r="G166" i="12"/>
  <c r="G244" i="12"/>
  <c r="G180" i="12"/>
  <c r="G160" i="12"/>
  <c r="G235" i="12"/>
  <c r="G264" i="12"/>
  <c r="G289" i="12"/>
  <c r="G111" i="12"/>
  <c r="G3" i="12"/>
  <c r="G70" i="12"/>
  <c r="G294" i="12"/>
  <c r="G51" i="12"/>
  <c r="G75" i="12"/>
  <c r="G201" i="12"/>
  <c r="G182" i="12"/>
  <c r="G258" i="12"/>
  <c r="G140" i="12"/>
  <c r="G86" i="12"/>
  <c r="G20" i="12"/>
  <c r="G102" i="12"/>
  <c r="G183" i="12"/>
  <c r="G125" i="12"/>
  <c r="G38" i="12"/>
  <c r="G187" i="12"/>
  <c r="G171" i="12"/>
  <c r="G297" i="12"/>
  <c r="G267" i="12"/>
  <c r="G247" i="12"/>
  <c r="G309" i="12"/>
  <c r="G114" i="12"/>
  <c r="G167" i="12"/>
  <c r="G148" i="12"/>
  <c r="G228" i="12"/>
  <c r="G71" i="12"/>
  <c r="G85" i="12"/>
  <c r="G137" i="12"/>
  <c r="G210" i="12"/>
  <c r="G263" i="12"/>
  <c r="G296" i="12"/>
  <c r="G300" i="12"/>
  <c r="G257" i="12"/>
  <c r="G256" i="12"/>
  <c r="G272" i="12"/>
  <c r="G308" i="12"/>
  <c r="G18" i="12"/>
  <c r="G199" i="12"/>
  <c r="G259" i="12"/>
  <c r="G190" i="12"/>
  <c r="G286" i="12"/>
  <c r="G208" i="12"/>
  <c r="G243" i="12"/>
  <c r="G105" i="12"/>
  <c r="G83" i="12"/>
  <c r="G118" i="12"/>
  <c r="G234" i="12"/>
  <c r="G301" i="12"/>
  <c r="G30" i="12"/>
  <c r="G163" i="12"/>
  <c r="G249" i="12"/>
  <c r="G66" i="12"/>
  <c r="G268" i="12"/>
  <c r="G21" i="12"/>
  <c r="G285" i="12"/>
  <c r="G108" i="12"/>
  <c r="G176" i="12"/>
  <c r="G288" i="12"/>
  <c r="G292" i="12"/>
  <c r="G283" i="12"/>
  <c r="G4" i="12"/>
  <c r="G57" i="12"/>
  <c r="G19" i="12"/>
  <c r="G214" i="12"/>
  <c r="G124" i="12"/>
  <c r="G113" i="12"/>
  <c r="G14" i="12"/>
  <c r="G299" i="12"/>
  <c r="G245" i="12"/>
  <c r="G73" i="12"/>
  <c r="G56" i="12"/>
  <c r="G330" i="12"/>
  <c r="G219" i="12"/>
  <c r="G280" i="12"/>
  <c r="G273" i="12"/>
  <c r="G217" i="12"/>
  <c r="G129" i="12"/>
  <c r="G53" i="12"/>
  <c r="G99" i="12"/>
  <c r="G112" i="12"/>
  <c r="G136" i="12"/>
  <c r="G138" i="12"/>
  <c r="G261" i="12"/>
  <c r="G79" i="12"/>
  <c r="G310" i="12"/>
  <c r="G322" i="12"/>
  <c r="G271" i="12"/>
  <c r="G295" i="12"/>
  <c r="G58" i="12"/>
  <c r="G262" i="12"/>
  <c r="G62" i="12"/>
  <c r="G25" i="12"/>
  <c r="G27" i="12"/>
  <c r="G253" i="12"/>
  <c r="G104" i="12"/>
  <c r="G87" i="12"/>
  <c r="G278" i="12"/>
  <c r="G130" i="12"/>
  <c r="G307" i="12"/>
  <c r="G158" i="12"/>
  <c r="G203" i="12"/>
  <c r="G313" i="12"/>
  <c r="G126" i="12"/>
  <c r="G170" i="12"/>
  <c r="G149" i="12"/>
  <c r="G123" i="12"/>
  <c r="G115" i="12"/>
  <c r="G94" i="12"/>
  <c r="G80" i="12"/>
  <c r="G246" i="12"/>
  <c r="G240" i="12"/>
  <c r="G311" i="12"/>
  <c r="G145" i="12"/>
  <c r="G265" i="12"/>
  <c r="G169" i="12"/>
  <c r="G220" i="12"/>
  <c r="G184" i="12"/>
  <c r="G131" i="12"/>
  <c r="G191" i="12"/>
  <c r="G200" i="12"/>
  <c r="G274" i="12"/>
  <c r="G65" i="12"/>
  <c r="G197" i="12"/>
  <c r="G36" i="12"/>
  <c r="G152" i="12"/>
  <c r="G95" i="12"/>
  <c r="G91" i="12"/>
  <c r="G287" i="12"/>
  <c r="G192" i="12"/>
  <c r="G128" i="12"/>
  <c r="G179" i="12"/>
  <c r="G150" i="12"/>
  <c r="G225" i="12"/>
  <c r="G269" i="12"/>
  <c r="G49" i="12"/>
  <c r="G122" i="12"/>
  <c r="G11" i="12"/>
  <c r="G96" i="12"/>
  <c r="G139" i="12"/>
  <c r="G290" i="12"/>
  <c r="G144" i="12"/>
  <c r="G23" i="12"/>
  <c r="G142" i="12"/>
  <c r="G189" i="12"/>
  <c r="G8" i="12"/>
  <c r="G157" i="12"/>
  <c r="G325" i="12"/>
  <c r="G239" i="12"/>
  <c r="G82" i="12"/>
  <c r="G92" i="12"/>
  <c r="G98" i="12"/>
  <c r="G28" i="12"/>
  <c r="G68" i="12"/>
  <c r="G153" i="12"/>
  <c r="G41" i="12"/>
  <c r="G141" i="12"/>
  <c r="G222" i="12"/>
  <c r="G319" i="12"/>
  <c r="G103" i="12"/>
  <c r="G161" i="12"/>
  <c r="G255" i="12"/>
  <c r="G159" i="12"/>
  <c r="G61" i="12"/>
  <c r="G48" i="12"/>
  <c r="G156" i="12"/>
  <c r="G134" i="12"/>
  <c r="G22" i="12"/>
  <c r="G74" i="12"/>
  <c r="G207" i="12"/>
  <c r="G237" i="12"/>
  <c r="G31" i="12"/>
  <c r="G64" i="12"/>
  <c r="G107" i="12"/>
  <c r="G47" i="12"/>
  <c r="G63" i="12"/>
  <c r="G321" i="12"/>
  <c r="G35" i="12"/>
  <c r="G298" i="12"/>
  <c r="G52" i="12"/>
  <c r="G50" i="12"/>
  <c r="G209" i="12"/>
  <c r="G181" i="12"/>
  <c r="G10" i="12"/>
  <c r="G155" i="12"/>
  <c r="G67" i="12"/>
  <c r="G101" i="12"/>
  <c r="G60" i="12"/>
  <c r="G224" i="12"/>
  <c r="G173" i="12"/>
  <c r="G5" i="12"/>
  <c r="G127" i="12"/>
  <c r="G97" i="12"/>
  <c r="G15" i="12"/>
  <c r="G32" i="12"/>
  <c r="G7" i="12"/>
  <c r="G110" i="12"/>
  <c r="G250" i="12"/>
  <c r="G40" i="12"/>
  <c r="G306" i="12"/>
  <c r="G100" i="12"/>
  <c r="G151" i="12"/>
  <c r="G168" i="12"/>
  <c r="G275" i="12"/>
  <c r="G120" i="12"/>
  <c r="G248" i="12"/>
  <c r="G318" i="12"/>
  <c r="G42" i="12"/>
  <c r="G55" i="12"/>
  <c r="G327" i="12"/>
  <c r="G90" i="12"/>
  <c r="G46" i="12"/>
  <c r="G106" i="12"/>
  <c r="G29" i="12"/>
  <c r="G147" i="12"/>
  <c r="G204" i="12"/>
  <c r="G326" i="12"/>
  <c r="G305" i="12"/>
  <c r="G329" i="12"/>
  <c r="G226" i="12"/>
  <c r="G320" i="12"/>
  <c r="G2" i="12"/>
  <c r="G78" i="12"/>
  <c r="G316" i="12"/>
  <c r="G302" i="12"/>
  <c r="G174" i="12"/>
  <c r="G24" i="12"/>
  <c r="G54" i="12"/>
  <c r="G324" i="12"/>
  <c r="G39" i="12"/>
  <c r="G254" i="12"/>
  <c r="G165" i="12"/>
  <c r="G328" i="12"/>
  <c r="G89" i="12"/>
  <c r="G195" i="12"/>
  <c r="G218" i="12"/>
  <c r="G175" i="12"/>
  <c r="G315" i="12"/>
  <c r="G37" i="12"/>
  <c r="G154" i="12"/>
  <c r="G227" i="12"/>
  <c r="G59" i="12"/>
  <c r="G303" i="12"/>
  <c r="G172" i="12"/>
  <c r="G260" i="12"/>
  <c r="G251" i="12"/>
  <c r="G26" i="12"/>
  <c r="G72" i="12"/>
  <c r="G284" i="12"/>
  <c r="G277" i="12"/>
  <c r="G270" i="12"/>
  <c r="G116" i="12"/>
  <c r="G242" i="12"/>
  <c r="G133" i="12"/>
  <c r="G81" i="12"/>
  <c r="G69" i="12"/>
  <c r="G223" i="12"/>
  <c r="G323" i="12"/>
  <c r="G314" i="12"/>
  <c r="G6" i="12"/>
  <c r="G236" i="12"/>
  <c r="G266" i="12"/>
  <c r="G84" i="12"/>
  <c r="H135" i="12"/>
  <c r="H132" i="12"/>
  <c r="H205" i="12"/>
  <c r="H312" i="12"/>
  <c r="H143" i="12"/>
  <c r="H281" i="12"/>
  <c r="H178" i="12"/>
  <c r="H43" i="12"/>
  <c r="H88" i="12"/>
  <c r="H230" i="12"/>
  <c r="H16" i="12"/>
  <c r="H252" i="12"/>
  <c r="H212" i="12"/>
  <c r="H206" i="12"/>
  <c r="H188" i="12"/>
  <c r="H198" i="12"/>
  <c r="H231" i="12"/>
  <c r="H93" i="12"/>
  <c r="H216" i="12"/>
  <c r="H238" i="12"/>
  <c r="H119" i="12"/>
  <c r="H17" i="12"/>
  <c r="H194" i="12"/>
  <c r="H162" i="12"/>
  <c r="H241" i="12"/>
  <c r="H293" i="12"/>
  <c r="H196" i="12"/>
  <c r="H185" i="12"/>
  <c r="H45" i="12"/>
  <c r="H146" i="12"/>
  <c r="H279" i="12"/>
  <c r="H233" i="12"/>
  <c r="H211" i="12"/>
  <c r="H34" i="12"/>
  <c r="H13" i="12"/>
  <c r="H33" i="12"/>
  <c r="H202" i="12"/>
  <c r="H193" i="12"/>
  <c r="H304" i="12"/>
  <c r="H77" i="12"/>
  <c r="H213" i="12"/>
  <c r="H177" i="12"/>
  <c r="H117" i="12"/>
  <c r="H44" i="12"/>
  <c r="H232" i="12"/>
  <c r="H229" i="12"/>
  <c r="H164" i="12"/>
  <c r="H317" i="12"/>
  <c r="H121" i="12"/>
  <c r="H9" i="12"/>
  <c r="H186" i="12"/>
  <c r="H76" i="12"/>
  <c r="H221" i="12"/>
  <c r="H276" i="12"/>
  <c r="H282" i="12"/>
  <c r="H291" i="12"/>
  <c r="H215" i="12"/>
  <c r="H109" i="12"/>
  <c r="H166" i="12"/>
  <c r="H244" i="12"/>
  <c r="H180" i="12"/>
  <c r="H160" i="12"/>
  <c r="H235" i="12"/>
  <c r="H264" i="12"/>
  <c r="H289" i="12"/>
  <c r="H111" i="12"/>
  <c r="H3" i="12"/>
  <c r="H70" i="12"/>
  <c r="H294" i="12"/>
  <c r="H51" i="12"/>
  <c r="H75" i="12"/>
  <c r="H201" i="12"/>
  <c r="H182" i="12"/>
  <c r="H258" i="12"/>
  <c r="H140" i="12"/>
  <c r="H86" i="12"/>
  <c r="H20" i="12"/>
  <c r="H102" i="12"/>
  <c r="H183" i="12"/>
  <c r="H125" i="12"/>
  <c r="H38" i="12"/>
  <c r="H187" i="12"/>
  <c r="H171" i="12"/>
  <c r="H297" i="12"/>
  <c r="H267" i="12"/>
  <c r="H247" i="12"/>
  <c r="H309" i="12"/>
  <c r="H114" i="12"/>
  <c r="H167" i="12"/>
  <c r="H148" i="12"/>
  <c r="H228" i="12"/>
  <c r="H71" i="12"/>
  <c r="H85" i="12"/>
  <c r="H137" i="12"/>
  <c r="H210" i="12"/>
  <c r="H263" i="12"/>
  <c r="H296" i="12"/>
  <c r="H300" i="12"/>
  <c r="H257" i="12"/>
  <c r="H256" i="12"/>
  <c r="H272" i="12"/>
  <c r="H308" i="12"/>
  <c r="H18" i="12"/>
  <c r="H199" i="12"/>
  <c r="H259" i="12"/>
  <c r="H190" i="12"/>
  <c r="H286" i="12"/>
  <c r="H208" i="12"/>
  <c r="H243" i="12"/>
  <c r="H105" i="12"/>
  <c r="H83" i="12"/>
  <c r="H118" i="12"/>
  <c r="H234" i="12"/>
  <c r="H301" i="12"/>
  <c r="H30" i="12"/>
  <c r="H163" i="12"/>
  <c r="H249" i="12"/>
  <c r="H66" i="12"/>
  <c r="H268" i="12"/>
  <c r="H21" i="12"/>
  <c r="H285" i="12"/>
  <c r="H108" i="12"/>
  <c r="H176" i="12"/>
  <c r="H288" i="12"/>
  <c r="H292" i="12"/>
  <c r="H283" i="12"/>
  <c r="H4" i="12"/>
  <c r="H57" i="12"/>
  <c r="H19" i="12"/>
  <c r="H214" i="12"/>
  <c r="H124" i="12"/>
  <c r="H113" i="12"/>
  <c r="H14" i="12"/>
  <c r="H299" i="12"/>
  <c r="H245" i="12"/>
  <c r="H73" i="12"/>
  <c r="H56" i="12"/>
  <c r="H330" i="12"/>
  <c r="H219" i="12"/>
  <c r="H280" i="12"/>
  <c r="H273" i="12"/>
  <c r="H217" i="12"/>
  <c r="H129" i="12"/>
  <c r="H53" i="12"/>
  <c r="H99" i="12"/>
  <c r="H112" i="12"/>
  <c r="H136" i="12"/>
  <c r="H138" i="12"/>
  <c r="H261" i="12"/>
  <c r="H79" i="12"/>
  <c r="H310" i="12"/>
  <c r="H322" i="12"/>
  <c r="H271" i="12"/>
  <c r="H295" i="12"/>
  <c r="H58" i="12"/>
  <c r="H262" i="12"/>
  <c r="H62" i="12"/>
  <c r="H25" i="12"/>
  <c r="H27" i="12"/>
  <c r="H253" i="12"/>
  <c r="H104" i="12"/>
  <c r="H87" i="12"/>
  <c r="H278" i="12"/>
  <c r="H130" i="12"/>
  <c r="H307" i="12"/>
  <c r="H158" i="12"/>
  <c r="H203" i="12"/>
  <c r="H313" i="12"/>
  <c r="H126" i="12"/>
  <c r="H170" i="12"/>
  <c r="H149" i="12"/>
  <c r="H123" i="12"/>
  <c r="H115" i="12"/>
  <c r="H94" i="12"/>
  <c r="H80" i="12"/>
  <c r="H246" i="12"/>
  <c r="H240" i="12"/>
  <c r="H311" i="12"/>
  <c r="H145" i="12"/>
  <c r="H265" i="12"/>
  <c r="H169" i="12"/>
  <c r="H220" i="12"/>
  <c r="H184" i="12"/>
  <c r="H131" i="12"/>
  <c r="H191" i="12"/>
  <c r="H200" i="12"/>
  <c r="H274" i="12"/>
  <c r="H65" i="12"/>
  <c r="H197" i="12"/>
  <c r="H36" i="12"/>
  <c r="H152" i="12"/>
  <c r="H95" i="12"/>
  <c r="H91" i="12"/>
  <c r="H287" i="12"/>
  <c r="H192" i="12"/>
  <c r="H128" i="12"/>
  <c r="H179" i="12"/>
  <c r="H150" i="12"/>
  <c r="H225" i="12"/>
  <c r="H269" i="12"/>
  <c r="H49" i="12"/>
  <c r="H122" i="12"/>
  <c r="H11" i="12"/>
  <c r="H96" i="12"/>
  <c r="H139" i="12"/>
  <c r="H290" i="12"/>
  <c r="H144" i="12"/>
  <c r="H23" i="12"/>
  <c r="H142" i="12"/>
  <c r="H189" i="12"/>
  <c r="H8" i="12"/>
  <c r="H157" i="12"/>
  <c r="H325" i="12"/>
  <c r="H239" i="12"/>
  <c r="H82" i="12"/>
  <c r="H92" i="12"/>
  <c r="H98" i="12"/>
  <c r="H28" i="12"/>
  <c r="H68" i="12"/>
  <c r="H153" i="12"/>
  <c r="H41" i="12"/>
  <c r="H141" i="12"/>
  <c r="H222" i="12"/>
  <c r="H319" i="12"/>
  <c r="H103" i="12"/>
  <c r="H161" i="12"/>
  <c r="H255" i="12"/>
  <c r="H159" i="12"/>
  <c r="H61" i="12"/>
  <c r="H48" i="12"/>
  <c r="H156" i="12"/>
  <c r="H134" i="12"/>
  <c r="H22" i="12"/>
  <c r="H74" i="12"/>
  <c r="H207" i="12"/>
  <c r="H237" i="12"/>
  <c r="H31" i="12"/>
  <c r="H64" i="12"/>
  <c r="H107" i="12"/>
  <c r="H47" i="12"/>
  <c r="H63" i="12"/>
  <c r="H321" i="12"/>
  <c r="H35" i="12"/>
  <c r="H298" i="12"/>
  <c r="H52" i="12"/>
  <c r="H50" i="12"/>
  <c r="H209" i="12"/>
  <c r="H181" i="12"/>
  <c r="H10" i="12"/>
  <c r="H155" i="12"/>
  <c r="H67" i="12"/>
  <c r="H101" i="12"/>
  <c r="H60" i="12"/>
  <c r="H224" i="12"/>
  <c r="H173" i="12"/>
  <c r="H5" i="12"/>
  <c r="H127" i="12"/>
  <c r="H97" i="12"/>
  <c r="H15" i="12"/>
  <c r="H32" i="12"/>
  <c r="H7" i="12"/>
  <c r="H110" i="12"/>
  <c r="H250" i="12"/>
  <c r="H40" i="12"/>
  <c r="H306" i="12"/>
  <c r="H100" i="12"/>
  <c r="H151" i="12"/>
  <c r="H168" i="12"/>
  <c r="H275" i="12"/>
  <c r="H120" i="12"/>
  <c r="H248" i="12"/>
  <c r="H318" i="12"/>
  <c r="H42" i="12"/>
  <c r="H55" i="12"/>
  <c r="H327" i="12"/>
  <c r="H90" i="12"/>
  <c r="H46" i="12"/>
  <c r="H106" i="12"/>
  <c r="H29" i="12"/>
  <c r="H147" i="12"/>
  <c r="H204" i="12"/>
  <c r="H326" i="12"/>
  <c r="H305" i="12"/>
  <c r="H329" i="12"/>
  <c r="H226" i="12"/>
  <c r="H320" i="12"/>
  <c r="H2" i="12"/>
  <c r="H78" i="12"/>
  <c r="H316" i="12"/>
  <c r="H302" i="12"/>
  <c r="H174" i="12"/>
  <c r="H24" i="12"/>
  <c r="H54" i="12"/>
  <c r="H324" i="12"/>
  <c r="H39" i="12"/>
  <c r="H254" i="12"/>
  <c r="H165" i="12"/>
  <c r="H328" i="12"/>
  <c r="H89" i="12"/>
  <c r="H195" i="12"/>
  <c r="H218" i="12"/>
  <c r="H175" i="12"/>
  <c r="H315" i="12"/>
  <c r="H37" i="12"/>
  <c r="H154" i="12"/>
  <c r="H227" i="12"/>
  <c r="H59" i="12"/>
  <c r="H303" i="12"/>
  <c r="H172" i="12"/>
  <c r="H260" i="12"/>
  <c r="H251" i="12"/>
  <c r="H26" i="12"/>
  <c r="H72" i="12"/>
  <c r="H284" i="12"/>
  <c r="H277" i="12"/>
  <c r="H270" i="12"/>
  <c r="H116" i="12"/>
  <c r="H242" i="12"/>
  <c r="H133" i="12"/>
  <c r="H81" i="12"/>
  <c r="H69" i="12"/>
  <c r="H223" i="12"/>
  <c r="H323" i="12"/>
  <c r="H314" i="12"/>
  <c r="H6" i="12"/>
  <c r="H236" i="12"/>
  <c r="H266" i="12"/>
  <c r="H84" i="12"/>
  <c r="I135" i="12"/>
  <c r="I132" i="12"/>
  <c r="I205" i="12"/>
  <c r="I312" i="12"/>
  <c r="I143" i="12"/>
  <c r="I281" i="12"/>
  <c r="I178" i="12"/>
  <c r="I43" i="12"/>
  <c r="I88" i="12"/>
  <c r="I230" i="12"/>
  <c r="I16" i="12"/>
  <c r="I252" i="12"/>
  <c r="I212" i="12"/>
  <c r="I206" i="12"/>
  <c r="I188" i="12"/>
  <c r="I198" i="12"/>
  <c r="I231" i="12"/>
  <c r="I93" i="12"/>
  <c r="I216" i="12"/>
  <c r="I238" i="12"/>
  <c r="I119" i="12"/>
  <c r="I17" i="12"/>
  <c r="I194" i="12"/>
  <c r="I162" i="12"/>
  <c r="I241" i="12"/>
  <c r="I293" i="12"/>
  <c r="I196" i="12"/>
  <c r="I185" i="12"/>
  <c r="I45" i="12"/>
  <c r="I146" i="12"/>
  <c r="I279" i="12"/>
  <c r="I233" i="12"/>
  <c r="I211" i="12"/>
  <c r="I34" i="12"/>
  <c r="I13" i="12"/>
  <c r="I33" i="12"/>
  <c r="I202" i="12"/>
  <c r="I193" i="12"/>
  <c r="I304" i="12"/>
  <c r="I77" i="12"/>
  <c r="I213" i="12"/>
  <c r="I177" i="12"/>
  <c r="I117" i="12"/>
  <c r="I44" i="12"/>
  <c r="I232" i="12"/>
  <c r="I229" i="12"/>
  <c r="I164" i="12"/>
  <c r="I317" i="12"/>
  <c r="I121" i="12"/>
  <c r="I9" i="12"/>
  <c r="I186" i="12"/>
  <c r="I76" i="12"/>
  <c r="I221" i="12"/>
  <c r="I276" i="12"/>
  <c r="I282" i="12"/>
  <c r="I291" i="12"/>
  <c r="I215" i="12"/>
  <c r="I109" i="12"/>
  <c r="I166" i="12"/>
  <c r="I244" i="12"/>
  <c r="I180" i="12"/>
  <c r="I160" i="12"/>
  <c r="I235" i="12"/>
  <c r="I264" i="12"/>
  <c r="I289" i="12"/>
  <c r="I111" i="12"/>
  <c r="I3" i="12"/>
  <c r="I70" i="12"/>
  <c r="I294" i="12"/>
  <c r="I51" i="12"/>
  <c r="I75" i="12"/>
  <c r="I201" i="12"/>
  <c r="I182" i="12"/>
  <c r="I258" i="12"/>
  <c r="I140" i="12"/>
  <c r="I86" i="12"/>
  <c r="I20" i="12"/>
  <c r="I102" i="12"/>
  <c r="I183" i="12"/>
  <c r="I125" i="12"/>
  <c r="I38" i="12"/>
  <c r="I187" i="12"/>
  <c r="I171" i="12"/>
  <c r="I297" i="12"/>
  <c r="I267" i="12"/>
  <c r="I247" i="12"/>
  <c r="I309" i="12"/>
  <c r="I114" i="12"/>
  <c r="I167" i="12"/>
  <c r="I148" i="12"/>
  <c r="I228" i="12"/>
  <c r="I71" i="12"/>
  <c r="I85" i="12"/>
  <c r="I137" i="12"/>
  <c r="I210" i="12"/>
  <c r="I263" i="12"/>
  <c r="I296" i="12"/>
  <c r="I300" i="12"/>
  <c r="I257" i="12"/>
  <c r="I256" i="12"/>
  <c r="I272" i="12"/>
  <c r="I308" i="12"/>
  <c r="I18" i="12"/>
  <c r="I199" i="12"/>
  <c r="I259" i="12"/>
  <c r="I190" i="12"/>
  <c r="I286" i="12"/>
  <c r="I208" i="12"/>
  <c r="I243" i="12"/>
  <c r="I105" i="12"/>
  <c r="I83" i="12"/>
  <c r="I118" i="12"/>
  <c r="I234" i="12"/>
  <c r="I301" i="12"/>
  <c r="I30" i="12"/>
  <c r="I163" i="12"/>
  <c r="I249" i="12"/>
  <c r="I66" i="12"/>
  <c r="I268" i="12"/>
  <c r="I21" i="12"/>
  <c r="I285" i="12"/>
  <c r="I108" i="12"/>
  <c r="I176" i="12"/>
  <c r="I288" i="12"/>
  <c r="I292" i="12"/>
  <c r="I283" i="12"/>
  <c r="I4" i="12"/>
  <c r="I57" i="12"/>
  <c r="I19" i="12"/>
  <c r="I214" i="12"/>
  <c r="I124" i="12"/>
  <c r="I113" i="12"/>
  <c r="I14" i="12"/>
  <c r="I299" i="12"/>
  <c r="I245" i="12"/>
  <c r="I73" i="12"/>
  <c r="I56" i="12"/>
  <c r="I330" i="12"/>
  <c r="I219" i="12"/>
  <c r="I280" i="12"/>
  <c r="I273" i="12"/>
  <c r="I217" i="12"/>
  <c r="I129" i="12"/>
  <c r="I53" i="12"/>
  <c r="I99" i="12"/>
  <c r="I112" i="12"/>
  <c r="I136" i="12"/>
  <c r="I138" i="12"/>
  <c r="I261" i="12"/>
  <c r="I79" i="12"/>
  <c r="I310" i="12"/>
  <c r="I322" i="12"/>
  <c r="I271" i="12"/>
  <c r="I295" i="12"/>
  <c r="I58" i="12"/>
  <c r="I262" i="12"/>
  <c r="I62" i="12"/>
  <c r="I25" i="12"/>
  <c r="I27" i="12"/>
  <c r="I253" i="12"/>
  <c r="I104" i="12"/>
  <c r="I87" i="12"/>
  <c r="I278" i="12"/>
  <c r="I130" i="12"/>
  <c r="I307" i="12"/>
  <c r="I158" i="12"/>
  <c r="I203" i="12"/>
  <c r="I313" i="12"/>
  <c r="I126" i="12"/>
  <c r="I170" i="12"/>
  <c r="I149" i="12"/>
  <c r="I123" i="12"/>
  <c r="I115" i="12"/>
  <c r="I94" i="12"/>
  <c r="I80" i="12"/>
  <c r="I246" i="12"/>
  <c r="I240" i="12"/>
  <c r="I311" i="12"/>
  <c r="I145" i="12"/>
  <c r="I265" i="12"/>
  <c r="I169" i="12"/>
  <c r="I220" i="12"/>
  <c r="I184" i="12"/>
  <c r="I131" i="12"/>
  <c r="I191" i="12"/>
  <c r="I200" i="12"/>
  <c r="I274" i="12"/>
  <c r="I65" i="12"/>
  <c r="I197" i="12"/>
  <c r="I36" i="12"/>
  <c r="I152" i="12"/>
  <c r="I95" i="12"/>
  <c r="I91" i="12"/>
  <c r="I287" i="12"/>
  <c r="I192" i="12"/>
  <c r="I128" i="12"/>
  <c r="I179" i="12"/>
  <c r="I150" i="12"/>
  <c r="I225" i="12"/>
  <c r="I269" i="12"/>
  <c r="I49" i="12"/>
  <c r="I122" i="12"/>
  <c r="I11" i="12"/>
  <c r="I96" i="12"/>
  <c r="I139" i="12"/>
  <c r="I290" i="12"/>
  <c r="I144" i="12"/>
  <c r="I23" i="12"/>
  <c r="I142" i="12"/>
  <c r="I189" i="12"/>
  <c r="I8" i="12"/>
  <c r="I157" i="12"/>
  <c r="I325" i="12"/>
  <c r="I239" i="12"/>
  <c r="I82" i="12"/>
  <c r="I92" i="12"/>
  <c r="I98" i="12"/>
  <c r="I28" i="12"/>
  <c r="I68" i="12"/>
  <c r="I153" i="12"/>
  <c r="I41" i="12"/>
  <c r="I141" i="12"/>
  <c r="I222" i="12"/>
  <c r="I319" i="12"/>
  <c r="I103" i="12"/>
  <c r="I161" i="12"/>
  <c r="I255" i="12"/>
  <c r="I159" i="12"/>
  <c r="I61" i="12"/>
  <c r="I48" i="12"/>
  <c r="I156" i="12"/>
  <c r="I134" i="12"/>
  <c r="I22" i="12"/>
  <c r="I74" i="12"/>
  <c r="I207" i="12"/>
  <c r="I237" i="12"/>
  <c r="I31" i="12"/>
  <c r="I64" i="12"/>
  <c r="I107" i="12"/>
  <c r="I47" i="12"/>
  <c r="I63" i="12"/>
  <c r="I321" i="12"/>
  <c r="I35" i="12"/>
  <c r="I298" i="12"/>
  <c r="I52" i="12"/>
  <c r="I50" i="12"/>
  <c r="I209" i="12"/>
  <c r="I181" i="12"/>
  <c r="I10" i="12"/>
  <c r="I155" i="12"/>
  <c r="I67" i="12"/>
  <c r="I101" i="12"/>
  <c r="I60" i="12"/>
  <c r="I224" i="12"/>
  <c r="I173" i="12"/>
  <c r="I5" i="12"/>
  <c r="I127" i="12"/>
  <c r="I97" i="12"/>
  <c r="I15" i="12"/>
  <c r="I32" i="12"/>
  <c r="I7" i="12"/>
  <c r="I110" i="12"/>
  <c r="I250" i="12"/>
  <c r="I40" i="12"/>
  <c r="I306" i="12"/>
  <c r="I100" i="12"/>
  <c r="I151" i="12"/>
  <c r="I168" i="12"/>
  <c r="I275" i="12"/>
  <c r="I120" i="12"/>
  <c r="I248" i="12"/>
  <c r="I318" i="12"/>
  <c r="I42" i="12"/>
  <c r="I55" i="12"/>
  <c r="I327" i="12"/>
  <c r="I90" i="12"/>
  <c r="I46" i="12"/>
  <c r="I106" i="12"/>
  <c r="I29" i="12"/>
  <c r="I147" i="12"/>
  <c r="I204" i="12"/>
  <c r="I326" i="12"/>
  <c r="I305" i="12"/>
  <c r="I329" i="12"/>
  <c r="I226" i="12"/>
  <c r="I320" i="12"/>
  <c r="I2" i="12"/>
  <c r="I78" i="12"/>
  <c r="I316" i="12"/>
  <c r="I302" i="12"/>
  <c r="I174" i="12"/>
  <c r="I24" i="12"/>
  <c r="I54" i="12"/>
  <c r="I324" i="12"/>
  <c r="I39" i="12"/>
  <c r="I254" i="12"/>
  <c r="I165" i="12"/>
  <c r="I328" i="12"/>
  <c r="I89" i="12"/>
  <c r="I195" i="12"/>
  <c r="I218" i="12"/>
  <c r="I175" i="12"/>
  <c r="I315" i="12"/>
  <c r="I37" i="12"/>
  <c r="I154" i="12"/>
  <c r="I227" i="12"/>
  <c r="I59" i="12"/>
  <c r="I303" i="12"/>
  <c r="I172" i="12"/>
  <c r="I260" i="12"/>
  <c r="I251" i="12"/>
  <c r="I26" i="12"/>
  <c r="I72" i="12"/>
  <c r="I284" i="12"/>
  <c r="I277" i="12"/>
  <c r="I270" i="12"/>
  <c r="I116" i="12"/>
  <c r="I242" i="12"/>
  <c r="I133" i="12"/>
  <c r="I81" i="12"/>
  <c r="I69" i="12"/>
  <c r="I223" i="12"/>
  <c r="I323" i="12"/>
  <c r="I314" i="12"/>
  <c r="I6" i="12"/>
  <c r="I236" i="12"/>
  <c r="I266" i="12"/>
  <c r="I84" i="12"/>
  <c r="J135" i="12"/>
  <c r="J132" i="12"/>
  <c r="J205" i="12"/>
  <c r="J312" i="12"/>
  <c r="J143" i="12"/>
  <c r="J281" i="12"/>
  <c r="J178" i="12"/>
  <c r="J43" i="12"/>
  <c r="J88" i="12"/>
  <c r="J230" i="12"/>
  <c r="J16" i="12"/>
  <c r="J252" i="12"/>
  <c r="J212" i="12"/>
  <c r="J206" i="12"/>
  <c r="J188" i="12"/>
  <c r="J198" i="12"/>
  <c r="J231" i="12"/>
  <c r="J93" i="12"/>
  <c r="J216" i="12"/>
  <c r="J238" i="12"/>
  <c r="J119" i="12"/>
  <c r="J17" i="12"/>
  <c r="J194" i="12"/>
  <c r="J162" i="12"/>
  <c r="J241" i="12"/>
  <c r="J293" i="12"/>
  <c r="J196" i="12"/>
  <c r="J185" i="12"/>
  <c r="J45" i="12"/>
  <c r="J146" i="12"/>
  <c r="J279" i="12"/>
  <c r="J233" i="12"/>
  <c r="J211" i="12"/>
  <c r="J34" i="12"/>
  <c r="J13" i="12"/>
  <c r="J33" i="12"/>
  <c r="J202" i="12"/>
  <c r="J193" i="12"/>
  <c r="J304" i="12"/>
  <c r="J77" i="12"/>
  <c r="J213" i="12"/>
  <c r="J177" i="12"/>
  <c r="J117" i="12"/>
  <c r="J44" i="12"/>
  <c r="J232" i="12"/>
  <c r="J229" i="12"/>
  <c r="J164" i="12"/>
  <c r="J317" i="12"/>
  <c r="J121" i="12"/>
  <c r="J9" i="12"/>
  <c r="J186" i="12"/>
  <c r="J76" i="12"/>
  <c r="J221" i="12"/>
  <c r="J276" i="12"/>
  <c r="J282" i="12"/>
  <c r="J291" i="12"/>
  <c r="J215" i="12"/>
  <c r="J109" i="12"/>
  <c r="J166" i="12"/>
  <c r="J244" i="12"/>
  <c r="J180" i="12"/>
  <c r="J160" i="12"/>
  <c r="J235" i="12"/>
  <c r="J264" i="12"/>
  <c r="J289" i="12"/>
  <c r="J111" i="12"/>
  <c r="J3" i="12"/>
  <c r="J70" i="12"/>
  <c r="J294" i="12"/>
  <c r="J51" i="12"/>
  <c r="J75" i="12"/>
  <c r="J201" i="12"/>
  <c r="J182" i="12"/>
  <c r="J258" i="12"/>
  <c r="J140" i="12"/>
  <c r="J86" i="12"/>
  <c r="J20" i="12"/>
  <c r="J102" i="12"/>
  <c r="J183" i="12"/>
  <c r="J125" i="12"/>
  <c r="J38" i="12"/>
  <c r="J187" i="12"/>
  <c r="J171" i="12"/>
  <c r="J297" i="12"/>
  <c r="J267" i="12"/>
  <c r="J247" i="12"/>
  <c r="J309" i="12"/>
  <c r="J114" i="12"/>
  <c r="J167" i="12"/>
  <c r="J148" i="12"/>
  <c r="J228" i="12"/>
  <c r="J71" i="12"/>
  <c r="J85" i="12"/>
  <c r="J137" i="12"/>
  <c r="J210" i="12"/>
  <c r="J263" i="12"/>
  <c r="J296" i="12"/>
  <c r="J300" i="12"/>
  <c r="J257" i="12"/>
  <c r="J256" i="12"/>
  <c r="J272" i="12"/>
  <c r="J308" i="12"/>
  <c r="J18" i="12"/>
  <c r="J199" i="12"/>
  <c r="J259" i="12"/>
  <c r="J190" i="12"/>
  <c r="J286" i="12"/>
  <c r="J208" i="12"/>
  <c r="J243" i="12"/>
  <c r="J105" i="12"/>
  <c r="J83" i="12"/>
  <c r="J118" i="12"/>
  <c r="J234" i="12"/>
  <c r="J301" i="12"/>
  <c r="J30" i="12"/>
  <c r="J163" i="12"/>
  <c r="J249" i="12"/>
  <c r="J66" i="12"/>
  <c r="J268" i="12"/>
  <c r="J21" i="12"/>
  <c r="J285" i="12"/>
  <c r="J108" i="12"/>
  <c r="J176" i="12"/>
  <c r="J288" i="12"/>
  <c r="J292" i="12"/>
  <c r="J283" i="12"/>
  <c r="J4" i="12"/>
  <c r="J57" i="12"/>
  <c r="J19" i="12"/>
  <c r="J214" i="12"/>
  <c r="J124" i="12"/>
  <c r="J113" i="12"/>
  <c r="J14" i="12"/>
  <c r="J299" i="12"/>
  <c r="J245" i="12"/>
  <c r="J73" i="12"/>
  <c r="J56" i="12"/>
  <c r="J330" i="12"/>
  <c r="J219" i="12"/>
  <c r="J280" i="12"/>
  <c r="J273" i="12"/>
  <c r="J217" i="12"/>
  <c r="J129" i="12"/>
  <c r="J53" i="12"/>
  <c r="J99" i="12"/>
  <c r="J112" i="12"/>
  <c r="J136" i="12"/>
  <c r="J138" i="12"/>
  <c r="J261" i="12"/>
  <c r="J79" i="12"/>
  <c r="J310" i="12"/>
  <c r="J322" i="12"/>
  <c r="J271" i="12"/>
  <c r="J295" i="12"/>
  <c r="J58" i="12"/>
  <c r="J262" i="12"/>
  <c r="J62" i="12"/>
  <c r="J25" i="12"/>
  <c r="J27" i="12"/>
  <c r="J253" i="12"/>
  <c r="J104" i="12"/>
  <c r="J87" i="12"/>
  <c r="J278" i="12"/>
  <c r="J130" i="12"/>
  <c r="J307" i="12"/>
  <c r="J158" i="12"/>
  <c r="J203" i="12"/>
  <c r="J313" i="12"/>
  <c r="J126" i="12"/>
  <c r="J170" i="12"/>
  <c r="J149" i="12"/>
  <c r="J123" i="12"/>
  <c r="J115" i="12"/>
  <c r="J94" i="12"/>
  <c r="J80" i="12"/>
  <c r="J246" i="12"/>
  <c r="J240" i="12"/>
  <c r="J311" i="12"/>
  <c r="J145" i="12"/>
  <c r="J265" i="12"/>
  <c r="J169" i="12"/>
  <c r="J220" i="12"/>
  <c r="J184" i="12"/>
  <c r="J131" i="12"/>
  <c r="J191" i="12"/>
  <c r="J200" i="12"/>
  <c r="J274" i="12"/>
  <c r="J65" i="12"/>
  <c r="J197" i="12"/>
  <c r="J36" i="12"/>
  <c r="J152" i="12"/>
  <c r="J95" i="12"/>
  <c r="J91" i="12"/>
  <c r="J287" i="12"/>
  <c r="J192" i="12"/>
  <c r="J128" i="12"/>
  <c r="J179" i="12"/>
  <c r="J150" i="12"/>
  <c r="J225" i="12"/>
  <c r="J269" i="12"/>
  <c r="J49" i="12"/>
  <c r="J122" i="12"/>
  <c r="J11" i="12"/>
  <c r="J96" i="12"/>
  <c r="J139" i="12"/>
  <c r="J290" i="12"/>
  <c r="J144" i="12"/>
  <c r="J23" i="12"/>
  <c r="J142" i="12"/>
  <c r="J189" i="12"/>
  <c r="J8" i="12"/>
  <c r="J157" i="12"/>
  <c r="J325" i="12"/>
  <c r="J239" i="12"/>
  <c r="J82" i="12"/>
  <c r="J92" i="12"/>
  <c r="J98" i="12"/>
  <c r="J28" i="12"/>
  <c r="J68" i="12"/>
  <c r="J153" i="12"/>
  <c r="J41" i="12"/>
  <c r="J141" i="12"/>
  <c r="J222" i="12"/>
  <c r="J319" i="12"/>
  <c r="J103" i="12"/>
  <c r="J161" i="12"/>
  <c r="J255" i="12"/>
  <c r="J159" i="12"/>
  <c r="J61" i="12"/>
  <c r="J48" i="12"/>
  <c r="J156" i="12"/>
  <c r="J134" i="12"/>
  <c r="J22" i="12"/>
  <c r="J74" i="12"/>
  <c r="J207" i="12"/>
  <c r="J237" i="12"/>
  <c r="J31" i="12"/>
  <c r="J64" i="12"/>
  <c r="J107" i="12"/>
  <c r="J47" i="12"/>
  <c r="J63" i="12"/>
  <c r="J321" i="12"/>
  <c r="J35" i="12"/>
  <c r="J298" i="12"/>
  <c r="J52" i="12"/>
  <c r="J50" i="12"/>
  <c r="J209" i="12"/>
  <c r="J181" i="12"/>
  <c r="J10" i="12"/>
  <c r="J155" i="12"/>
  <c r="J67" i="12"/>
  <c r="J101" i="12"/>
  <c r="J60" i="12"/>
  <c r="J224" i="12"/>
  <c r="J173" i="12"/>
  <c r="J5" i="12"/>
  <c r="J127" i="12"/>
  <c r="J97" i="12"/>
  <c r="J15" i="12"/>
  <c r="J32" i="12"/>
  <c r="J7" i="12"/>
  <c r="J110" i="12"/>
  <c r="J250" i="12"/>
  <c r="J40" i="12"/>
  <c r="J306" i="12"/>
  <c r="J100" i="12"/>
  <c r="J151" i="12"/>
  <c r="J168" i="12"/>
  <c r="J275" i="12"/>
  <c r="J120" i="12"/>
  <c r="J248" i="12"/>
  <c r="J318" i="12"/>
  <c r="J42" i="12"/>
  <c r="J55" i="12"/>
  <c r="J327" i="12"/>
  <c r="J90" i="12"/>
  <c r="J46" i="12"/>
  <c r="J106" i="12"/>
  <c r="J29" i="12"/>
  <c r="J147" i="12"/>
  <c r="J204" i="12"/>
  <c r="J326" i="12"/>
  <c r="J305" i="12"/>
  <c r="J329" i="12"/>
  <c r="J226" i="12"/>
  <c r="J320" i="12"/>
  <c r="J2" i="12"/>
  <c r="J78" i="12"/>
  <c r="J316" i="12"/>
  <c r="J302" i="12"/>
  <c r="J174" i="12"/>
  <c r="J24" i="12"/>
  <c r="J54" i="12"/>
  <c r="J324" i="12"/>
  <c r="J39" i="12"/>
  <c r="J254" i="12"/>
  <c r="J165" i="12"/>
  <c r="J328" i="12"/>
  <c r="J89" i="12"/>
  <c r="J195" i="12"/>
  <c r="J218" i="12"/>
  <c r="J175" i="12"/>
  <c r="J315" i="12"/>
  <c r="J37" i="12"/>
  <c r="J154" i="12"/>
  <c r="J227" i="12"/>
  <c r="J59" i="12"/>
  <c r="J303" i="12"/>
  <c r="J172" i="12"/>
  <c r="J260" i="12"/>
  <c r="J251" i="12"/>
  <c r="J26" i="12"/>
  <c r="J72" i="12"/>
  <c r="J284" i="12"/>
  <c r="J277" i="12"/>
  <c r="J270" i="12"/>
  <c r="J116" i="12"/>
  <c r="J242" i="12"/>
  <c r="J133" i="12"/>
  <c r="J81" i="12"/>
  <c r="J69" i="12"/>
  <c r="J223" i="12"/>
  <c r="J323" i="12"/>
  <c r="J314" i="12"/>
  <c r="J6" i="12"/>
  <c r="J236" i="12"/>
  <c r="J266" i="12"/>
  <c r="J84" i="12"/>
  <c r="B2" i="34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B133" i="34"/>
  <c r="B134" i="34"/>
  <c r="B135" i="34"/>
  <c r="B136" i="34"/>
  <c r="B137" i="34"/>
  <c r="B138" i="34"/>
  <c r="B139" i="34"/>
  <c r="B140" i="34"/>
  <c r="B141" i="34"/>
  <c r="B142" i="34"/>
  <c r="B143" i="34"/>
  <c r="B144" i="34"/>
  <c r="B145" i="34"/>
  <c r="B146" i="34"/>
  <c r="B147" i="34"/>
  <c r="B148" i="34"/>
  <c r="B149" i="34"/>
  <c r="B150" i="34"/>
  <c r="B151" i="34"/>
  <c r="B152" i="34"/>
  <c r="B153" i="34"/>
  <c r="B154" i="34"/>
  <c r="B155" i="34"/>
  <c r="B156" i="34"/>
  <c r="B157" i="34"/>
  <c r="B158" i="34"/>
  <c r="B159" i="34"/>
  <c r="B160" i="34"/>
  <c r="B161" i="34"/>
  <c r="B162" i="34"/>
  <c r="B163" i="34"/>
  <c r="B164" i="34"/>
  <c r="B165" i="34"/>
  <c r="B166" i="34"/>
  <c r="B167" i="34"/>
  <c r="B168" i="34"/>
  <c r="B169" i="34"/>
  <c r="B170" i="34"/>
  <c r="B171" i="34"/>
  <c r="B172" i="34"/>
  <c r="B173" i="34"/>
  <c r="B174" i="34"/>
  <c r="B175" i="34"/>
  <c r="B176" i="34"/>
  <c r="B177" i="34"/>
  <c r="B178" i="34"/>
  <c r="B179" i="34"/>
  <c r="B180" i="34"/>
  <c r="B181" i="34"/>
  <c r="B182" i="34"/>
  <c r="B183" i="34"/>
  <c r="B184" i="34"/>
  <c r="B185" i="34"/>
  <c r="B186" i="34"/>
  <c r="B187" i="34"/>
  <c r="B188" i="34"/>
  <c r="B189" i="34"/>
  <c r="B190" i="34"/>
  <c r="B191" i="34"/>
  <c r="B192" i="34"/>
  <c r="B193" i="34"/>
  <c r="B194" i="34"/>
  <c r="B195" i="34"/>
  <c r="B196" i="34"/>
  <c r="B197" i="34"/>
  <c r="B198" i="34"/>
  <c r="B199" i="34"/>
  <c r="B200" i="34"/>
  <c r="B201" i="34"/>
  <c r="B202" i="34"/>
  <c r="B203" i="34"/>
  <c r="B204" i="34"/>
  <c r="B205" i="34"/>
  <c r="B206" i="34"/>
  <c r="B207" i="34"/>
  <c r="B208" i="34"/>
  <c r="B209" i="34"/>
  <c r="B210" i="34"/>
  <c r="B211" i="34"/>
  <c r="B212" i="34"/>
  <c r="B213" i="34"/>
  <c r="B214" i="34"/>
  <c r="B215" i="34"/>
  <c r="B216" i="34"/>
  <c r="B217" i="34"/>
  <c r="B218" i="34"/>
  <c r="B219" i="34"/>
  <c r="B220" i="34"/>
  <c r="B221" i="34"/>
  <c r="B222" i="34"/>
  <c r="B223" i="34"/>
  <c r="B224" i="34"/>
  <c r="B225" i="34"/>
  <c r="B226" i="34"/>
  <c r="B227" i="34"/>
  <c r="B228" i="34"/>
  <c r="B229" i="34"/>
  <c r="B230" i="34"/>
  <c r="B231" i="34"/>
  <c r="B232" i="34"/>
  <c r="B233" i="34"/>
  <c r="B234" i="34"/>
  <c r="B235" i="34"/>
  <c r="B236" i="34"/>
  <c r="B237" i="34"/>
  <c r="B238" i="34"/>
  <c r="B239" i="34"/>
  <c r="B240" i="34"/>
  <c r="B241" i="34"/>
  <c r="B242" i="34"/>
  <c r="B243" i="34"/>
  <c r="B244" i="34"/>
  <c r="B245" i="34"/>
  <c r="B246" i="34"/>
  <c r="B247" i="34"/>
  <c r="B248" i="34"/>
  <c r="B249" i="34"/>
  <c r="B250" i="34"/>
  <c r="B251" i="34"/>
  <c r="B252" i="34"/>
  <c r="B253" i="34"/>
  <c r="B254" i="34"/>
  <c r="B255" i="34"/>
  <c r="B256" i="34"/>
  <c r="B257" i="34"/>
  <c r="B258" i="34"/>
  <c r="B259" i="34"/>
  <c r="B260" i="34"/>
  <c r="B261" i="34"/>
  <c r="B262" i="34"/>
  <c r="B263" i="34"/>
  <c r="B264" i="34"/>
  <c r="B265" i="34"/>
  <c r="B266" i="34"/>
  <c r="B267" i="34"/>
  <c r="B268" i="34"/>
  <c r="B269" i="34"/>
  <c r="B270" i="34"/>
  <c r="B271" i="34"/>
  <c r="B272" i="34"/>
  <c r="B273" i="34"/>
  <c r="B274" i="34"/>
  <c r="B275" i="34"/>
  <c r="B276" i="34"/>
  <c r="B277" i="34"/>
  <c r="B278" i="34"/>
  <c r="B279" i="34"/>
  <c r="B280" i="34"/>
  <c r="B281" i="34"/>
  <c r="B282" i="34"/>
  <c r="B283" i="34"/>
  <c r="B284" i="34"/>
  <c r="B285" i="34"/>
  <c r="B286" i="34"/>
  <c r="B287" i="34"/>
  <c r="B288" i="34"/>
  <c r="B289" i="34"/>
  <c r="B290" i="34"/>
  <c r="B291" i="34"/>
  <c r="B292" i="34"/>
  <c r="B293" i="34"/>
  <c r="B294" i="34"/>
  <c r="B295" i="34"/>
  <c r="B296" i="34"/>
  <c r="B297" i="34"/>
  <c r="B298" i="34"/>
  <c r="B299" i="34"/>
  <c r="B300" i="34"/>
  <c r="B301" i="34"/>
  <c r="B302" i="34"/>
  <c r="B303" i="34"/>
  <c r="B304" i="34"/>
  <c r="B305" i="34"/>
  <c r="B306" i="34"/>
  <c r="B307" i="34"/>
  <c r="B308" i="34"/>
  <c r="B309" i="34"/>
  <c r="B310" i="34"/>
  <c r="B311" i="34"/>
  <c r="B312" i="34"/>
  <c r="B313" i="34"/>
  <c r="B314" i="34"/>
  <c r="B315" i="34"/>
  <c r="B316" i="34"/>
  <c r="B317" i="34"/>
  <c r="B318" i="34"/>
  <c r="B319" i="34"/>
  <c r="B320" i="34"/>
  <c r="B321" i="34"/>
  <c r="B322" i="34"/>
  <c r="B323" i="34"/>
  <c r="B324" i="34"/>
  <c r="B325" i="34"/>
  <c r="B326" i="34"/>
  <c r="B327" i="34"/>
  <c r="B328" i="34"/>
  <c r="B329" i="34"/>
  <c r="B330" i="34"/>
  <c r="B331" i="34"/>
  <c r="B332" i="34"/>
  <c r="B333" i="34"/>
  <c r="B334" i="34"/>
  <c r="B335" i="34"/>
  <c r="B336" i="34"/>
  <c r="B337" i="34"/>
  <c r="B338" i="34"/>
  <c r="B339" i="34"/>
  <c r="B340" i="34"/>
  <c r="B341" i="34"/>
  <c r="B342" i="34"/>
  <c r="B343" i="34"/>
  <c r="B344" i="34"/>
  <c r="B345" i="34"/>
  <c r="B346" i="34"/>
  <c r="B347" i="34"/>
  <c r="B348" i="34"/>
  <c r="B349" i="34"/>
  <c r="B350" i="34"/>
  <c r="B351" i="34"/>
  <c r="B352" i="34"/>
  <c r="B353" i="34"/>
  <c r="B354" i="34"/>
  <c r="B355" i="34"/>
  <c r="B356" i="34"/>
  <c r="B357" i="34"/>
  <c r="B358" i="34"/>
  <c r="B359" i="34"/>
  <c r="B360" i="34"/>
  <c r="B361" i="34"/>
  <c r="B362" i="34"/>
  <c r="B363" i="34"/>
  <c r="B364" i="34"/>
  <c r="B365" i="34"/>
  <c r="B366" i="34"/>
  <c r="B367" i="34"/>
  <c r="B368" i="34"/>
  <c r="B369" i="34"/>
  <c r="B370" i="34"/>
  <c r="B371" i="34"/>
  <c r="B372" i="34"/>
  <c r="B373" i="34"/>
  <c r="B374" i="34"/>
  <c r="B375" i="34"/>
  <c r="B376" i="34"/>
  <c r="B377" i="34"/>
  <c r="B378" i="34"/>
  <c r="B379" i="34"/>
  <c r="B380" i="34"/>
  <c r="B381" i="34"/>
  <c r="B382" i="34"/>
  <c r="B383" i="34"/>
  <c r="B384" i="34"/>
  <c r="B385" i="34"/>
  <c r="B386" i="34"/>
  <c r="B387" i="34"/>
  <c r="B388" i="34"/>
  <c r="B389" i="34"/>
  <c r="B390" i="34"/>
  <c r="B391" i="34"/>
  <c r="B392" i="34"/>
  <c r="B393" i="34"/>
  <c r="B394" i="34"/>
  <c r="B395" i="34"/>
  <c r="B396" i="34"/>
  <c r="B397" i="34"/>
  <c r="B398" i="34"/>
  <c r="B399" i="34"/>
  <c r="B400" i="34"/>
  <c r="B401" i="34"/>
  <c r="B402" i="34"/>
  <c r="B403" i="34"/>
  <c r="B404" i="34"/>
  <c r="B405" i="34"/>
  <c r="B406" i="34"/>
  <c r="B407" i="34"/>
  <c r="B408" i="34"/>
  <c r="B409" i="34"/>
  <c r="B410" i="34"/>
  <c r="B411" i="34"/>
  <c r="B412" i="34"/>
  <c r="B413" i="34"/>
  <c r="B414" i="34"/>
  <c r="B415" i="34"/>
  <c r="B416" i="34"/>
  <c r="B417" i="34"/>
  <c r="B418" i="34"/>
  <c r="B419" i="34"/>
  <c r="B420" i="34"/>
  <c r="B421" i="34"/>
  <c r="B422" i="34"/>
  <c r="B423" i="34"/>
  <c r="B424" i="34"/>
  <c r="B425" i="34"/>
  <c r="B426" i="34"/>
  <c r="B427" i="34"/>
  <c r="B428" i="34"/>
  <c r="B429" i="34"/>
  <c r="B430" i="34"/>
  <c r="B431" i="34"/>
  <c r="B432" i="34"/>
  <c r="B433" i="34"/>
  <c r="B434" i="34"/>
  <c r="B435" i="34"/>
  <c r="B436" i="34"/>
  <c r="B437" i="34"/>
  <c r="B438" i="34"/>
  <c r="B439" i="34"/>
  <c r="B440" i="34"/>
  <c r="B441" i="34"/>
  <c r="B442" i="34"/>
  <c r="B443" i="34"/>
  <c r="B444" i="34"/>
  <c r="B445" i="34"/>
  <c r="B446" i="34"/>
  <c r="B447" i="34"/>
  <c r="B448" i="34"/>
  <c r="B449" i="34"/>
  <c r="B450" i="34"/>
  <c r="B451" i="34"/>
  <c r="B452" i="34"/>
  <c r="B453" i="34"/>
  <c r="B454" i="34"/>
  <c r="B455" i="34"/>
  <c r="B456" i="34"/>
  <c r="B457" i="34"/>
  <c r="B458" i="34"/>
  <c r="B459" i="34"/>
  <c r="B460" i="34"/>
  <c r="B461" i="34"/>
  <c r="B462" i="34"/>
  <c r="B463" i="34"/>
  <c r="B464" i="34"/>
  <c r="B465" i="34"/>
  <c r="B466" i="34"/>
  <c r="B467" i="34"/>
  <c r="B468" i="34"/>
  <c r="B469" i="34"/>
  <c r="B470" i="34"/>
  <c r="B471" i="34"/>
  <c r="B472" i="34"/>
  <c r="B473" i="34"/>
  <c r="B474" i="34"/>
  <c r="B475" i="34"/>
  <c r="B476" i="34"/>
  <c r="B477" i="34"/>
  <c r="B478" i="34"/>
  <c r="B479" i="34"/>
  <c r="B480" i="34"/>
  <c r="B481" i="34"/>
  <c r="B482" i="34"/>
  <c r="B483" i="34"/>
  <c r="B484" i="34"/>
  <c r="B485" i="34"/>
  <c r="B486" i="34"/>
  <c r="B487" i="34"/>
  <c r="B488" i="34"/>
  <c r="B489" i="34"/>
  <c r="B490" i="34"/>
  <c r="B491" i="34"/>
  <c r="B492" i="34"/>
  <c r="B493" i="34"/>
  <c r="B494" i="34"/>
  <c r="B495" i="34"/>
  <c r="B496" i="34"/>
  <c r="B497" i="34"/>
  <c r="B498" i="34"/>
  <c r="B499" i="34"/>
  <c r="B500" i="34"/>
  <c r="B501" i="34"/>
  <c r="B502" i="34"/>
  <c r="B503" i="34"/>
  <c r="B504" i="34"/>
  <c r="B505" i="34"/>
  <c r="B506" i="34"/>
  <c r="B507" i="34"/>
  <c r="B508" i="34"/>
  <c r="B509" i="34"/>
  <c r="B510" i="34"/>
  <c r="B511" i="34"/>
  <c r="B512" i="34"/>
  <c r="B513" i="34"/>
  <c r="B514" i="34"/>
  <c r="B515" i="34"/>
  <c r="B516" i="34"/>
  <c r="B517" i="34"/>
  <c r="B518" i="34"/>
  <c r="B519" i="34"/>
  <c r="B520" i="34"/>
  <c r="B521" i="34"/>
  <c r="B522" i="34"/>
  <c r="B523" i="34"/>
  <c r="B524" i="34"/>
  <c r="B525" i="34"/>
  <c r="B526" i="34"/>
  <c r="B527" i="34"/>
  <c r="B528" i="34"/>
  <c r="B529" i="34"/>
  <c r="B530" i="34"/>
  <c r="B531" i="34"/>
  <c r="B532" i="34"/>
  <c r="B533" i="34"/>
  <c r="B534" i="34"/>
  <c r="B535" i="34"/>
  <c r="B536" i="34"/>
  <c r="B537" i="34"/>
  <c r="B538" i="34"/>
  <c r="B539" i="34"/>
  <c r="B540" i="34"/>
  <c r="B541" i="34"/>
  <c r="B542" i="34"/>
  <c r="B543" i="34"/>
  <c r="B544" i="34"/>
  <c r="B545" i="34"/>
  <c r="B546" i="34"/>
  <c r="B547" i="34"/>
  <c r="B548" i="34"/>
  <c r="B549" i="34"/>
  <c r="B550" i="34"/>
  <c r="B551" i="34"/>
  <c r="B552" i="34"/>
  <c r="B553" i="34"/>
  <c r="B554" i="34"/>
  <c r="B555" i="34"/>
  <c r="B556" i="34"/>
  <c r="B557" i="34"/>
  <c r="B558" i="34"/>
  <c r="B559" i="34"/>
  <c r="B560" i="34"/>
  <c r="B561" i="34"/>
  <c r="B562" i="34"/>
  <c r="B563" i="34"/>
  <c r="B564" i="34"/>
  <c r="B565" i="34"/>
  <c r="B566" i="34"/>
  <c r="B567" i="34"/>
  <c r="B568" i="34"/>
  <c r="B569" i="34"/>
  <c r="B570" i="34"/>
  <c r="B571" i="34"/>
  <c r="B572" i="34"/>
  <c r="B573" i="34"/>
  <c r="B574" i="34"/>
  <c r="B575" i="34"/>
  <c r="B576" i="34"/>
  <c r="B577" i="34"/>
  <c r="B578" i="34"/>
  <c r="B579" i="34"/>
  <c r="B580" i="34"/>
  <c r="B581" i="34"/>
  <c r="B582" i="34"/>
  <c r="B583" i="34"/>
  <c r="B584" i="34"/>
  <c r="B585" i="34"/>
  <c r="B586" i="34"/>
  <c r="B587" i="34"/>
  <c r="B588" i="34"/>
  <c r="B589" i="34"/>
  <c r="B590" i="34"/>
  <c r="B591" i="34"/>
  <c r="B592" i="34"/>
  <c r="B593" i="34"/>
  <c r="B594" i="34"/>
  <c r="B595" i="34"/>
  <c r="B596" i="34"/>
  <c r="B597" i="34"/>
  <c r="B598" i="34"/>
  <c r="B599" i="34"/>
  <c r="B600" i="34"/>
  <c r="B601" i="34"/>
  <c r="B602" i="34"/>
  <c r="B603" i="34"/>
  <c r="B604" i="34"/>
  <c r="B605" i="34"/>
  <c r="B606" i="34"/>
  <c r="B607" i="34"/>
  <c r="B608" i="34"/>
  <c r="B609" i="34"/>
  <c r="B610" i="34"/>
  <c r="B611" i="34"/>
  <c r="B612" i="34"/>
  <c r="B613" i="34"/>
  <c r="B614" i="34"/>
  <c r="B615" i="34"/>
  <c r="B616" i="34"/>
  <c r="B617" i="34"/>
  <c r="B618" i="34"/>
  <c r="B619" i="34"/>
  <c r="B620" i="34"/>
  <c r="B621" i="34"/>
  <c r="B622" i="34"/>
  <c r="B623" i="34"/>
  <c r="B624" i="34"/>
  <c r="B625" i="34"/>
  <c r="B626" i="34"/>
  <c r="B627" i="34"/>
  <c r="B628" i="34"/>
  <c r="B629" i="34"/>
  <c r="B630" i="34"/>
  <c r="B631" i="34"/>
  <c r="B632" i="34"/>
  <c r="B633" i="34"/>
  <c r="B634" i="34"/>
  <c r="B635" i="34"/>
  <c r="B636" i="34"/>
  <c r="B637" i="34"/>
  <c r="B638" i="34"/>
  <c r="B639" i="34"/>
  <c r="B640" i="34"/>
  <c r="B641" i="34"/>
  <c r="B642" i="34"/>
  <c r="B643" i="34"/>
  <c r="B644" i="34"/>
  <c r="B645" i="34"/>
  <c r="B646" i="34"/>
  <c r="B647" i="34"/>
  <c r="B648" i="34"/>
  <c r="B649" i="34"/>
  <c r="B650" i="34"/>
  <c r="B651" i="34"/>
  <c r="B652" i="34"/>
  <c r="B653" i="34"/>
  <c r="B654" i="34"/>
  <c r="B655" i="34"/>
  <c r="B656" i="34"/>
  <c r="B657" i="34"/>
  <c r="B658" i="34"/>
  <c r="B659" i="34"/>
  <c r="B660" i="34"/>
  <c r="B661" i="34"/>
  <c r="B662" i="34"/>
  <c r="B663" i="34"/>
  <c r="B664" i="34"/>
  <c r="B665" i="34"/>
  <c r="B666" i="34"/>
  <c r="B667" i="34"/>
  <c r="B668" i="34"/>
  <c r="B669" i="34"/>
  <c r="B670" i="34"/>
  <c r="B671" i="34"/>
  <c r="B672" i="34"/>
  <c r="B673" i="34"/>
  <c r="B674" i="34"/>
  <c r="B675" i="34"/>
  <c r="B676" i="34"/>
  <c r="B677" i="34"/>
  <c r="B678" i="34"/>
  <c r="B679" i="34"/>
  <c r="B680" i="34"/>
  <c r="B681" i="34"/>
  <c r="B682" i="34"/>
  <c r="B683" i="34"/>
  <c r="B684" i="34"/>
  <c r="B685" i="34"/>
  <c r="B686" i="34"/>
  <c r="B687" i="34"/>
  <c r="B688" i="34"/>
  <c r="B689" i="34"/>
  <c r="B690" i="34"/>
  <c r="B691" i="34"/>
  <c r="B692" i="34"/>
  <c r="B693" i="34"/>
  <c r="B694" i="34"/>
  <c r="B695" i="34"/>
  <c r="B696" i="34"/>
  <c r="B697" i="34"/>
  <c r="B698" i="34"/>
  <c r="B699" i="34"/>
  <c r="B700" i="34"/>
  <c r="B701" i="34"/>
  <c r="B702" i="34"/>
  <c r="B703" i="34"/>
  <c r="B704" i="34"/>
  <c r="B705" i="34"/>
  <c r="B706" i="34"/>
  <c r="B707" i="34"/>
  <c r="B708" i="34"/>
  <c r="B709" i="34"/>
  <c r="B710" i="34"/>
  <c r="B711" i="34"/>
  <c r="B712" i="34"/>
  <c r="B713" i="34"/>
  <c r="B714" i="34"/>
  <c r="B715" i="34"/>
  <c r="B716" i="34"/>
  <c r="B717" i="34"/>
  <c r="B718" i="34"/>
  <c r="B719" i="34"/>
  <c r="B720" i="34"/>
  <c r="B721" i="34"/>
  <c r="B722" i="34"/>
  <c r="B723" i="34"/>
  <c r="B724" i="34"/>
  <c r="B725" i="34"/>
  <c r="B726" i="34"/>
  <c r="B727" i="34"/>
  <c r="B728" i="34"/>
  <c r="B729" i="34"/>
  <c r="B730" i="34"/>
  <c r="B731" i="34"/>
  <c r="B732" i="34"/>
  <c r="B733" i="34"/>
  <c r="B734" i="34"/>
  <c r="B735" i="34"/>
  <c r="B736" i="34"/>
  <c r="B737" i="34"/>
  <c r="B738" i="34"/>
  <c r="B739" i="34"/>
  <c r="B740" i="34"/>
  <c r="B741" i="34"/>
  <c r="B742" i="34"/>
  <c r="B743" i="34"/>
  <c r="B744" i="34"/>
  <c r="B745" i="34"/>
  <c r="B746" i="34"/>
  <c r="B747" i="34"/>
  <c r="B748" i="34"/>
  <c r="B749" i="34"/>
  <c r="B750" i="34"/>
  <c r="B751" i="34"/>
  <c r="B752" i="34"/>
  <c r="B753" i="34"/>
  <c r="B754" i="34"/>
  <c r="B755" i="34"/>
  <c r="B756" i="34"/>
  <c r="B757" i="34"/>
  <c r="B758" i="34"/>
  <c r="B759" i="34"/>
  <c r="B760" i="34"/>
  <c r="B761" i="34"/>
  <c r="B762" i="34"/>
  <c r="B763" i="34"/>
  <c r="B764" i="34"/>
  <c r="B765" i="34"/>
  <c r="B766" i="34"/>
  <c r="B767" i="34"/>
  <c r="B768" i="34"/>
  <c r="B769" i="34"/>
  <c r="B770" i="34"/>
  <c r="B771" i="34"/>
  <c r="B772" i="34"/>
  <c r="B773" i="34"/>
  <c r="B774" i="34"/>
  <c r="B775" i="34"/>
  <c r="B776" i="34"/>
  <c r="B777" i="34"/>
  <c r="B778" i="34"/>
  <c r="B779" i="34"/>
  <c r="B780" i="34"/>
  <c r="B781" i="34"/>
  <c r="B782" i="34"/>
  <c r="B783" i="34"/>
  <c r="B784" i="34"/>
  <c r="B785" i="34"/>
  <c r="B786" i="34"/>
  <c r="B787" i="34"/>
  <c r="B788" i="34"/>
  <c r="B789" i="34"/>
  <c r="B790" i="34"/>
  <c r="B791" i="34"/>
  <c r="B792" i="34"/>
  <c r="B793" i="34"/>
  <c r="B794" i="34"/>
  <c r="B795" i="34"/>
  <c r="B796" i="34"/>
  <c r="B797" i="34"/>
  <c r="B798" i="34"/>
  <c r="B799" i="34"/>
  <c r="B800" i="34"/>
  <c r="B801" i="34"/>
  <c r="B802" i="34"/>
  <c r="B803" i="34"/>
  <c r="B804" i="34"/>
  <c r="B805" i="34"/>
  <c r="B806" i="34"/>
  <c r="B807" i="34"/>
  <c r="B808" i="34"/>
  <c r="B809" i="34"/>
  <c r="B810" i="34"/>
  <c r="B811" i="34"/>
  <c r="B812" i="34"/>
  <c r="B813" i="34"/>
  <c r="B814" i="34"/>
  <c r="B815" i="34"/>
  <c r="B816" i="34"/>
  <c r="B817" i="34"/>
  <c r="B818" i="34"/>
  <c r="B819" i="34"/>
  <c r="B820" i="34"/>
  <c r="B821" i="34"/>
  <c r="B822" i="34"/>
  <c r="B823" i="34"/>
  <c r="B824" i="34"/>
  <c r="B825" i="34"/>
  <c r="B826" i="34"/>
  <c r="B827" i="34"/>
  <c r="B828" i="34"/>
  <c r="B829" i="34"/>
  <c r="B830" i="34"/>
  <c r="B831" i="34"/>
  <c r="B832" i="34"/>
  <c r="B833" i="34"/>
  <c r="B834" i="34"/>
  <c r="B835" i="34"/>
  <c r="B836" i="34"/>
  <c r="B837" i="34"/>
  <c r="B838" i="34"/>
  <c r="B839" i="34"/>
  <c r="B840" i="34"/>
  <c r="B841" i="34"/>
  <c r="B842" i="34"/>
  <c r="B843" i="34"/>
  <c r="B844" i="34"/>
  <c r="B845" i="34"/>
  <c r="B846" i="34"/>
  <c r="B847" i="34"/>
  <c r="B848" i="34"/>
  <c r="B849" i="34"/>
  <c r="B850" i="34"/>
  <c r="B851" i="34"/>
  <c r="B852" i="34"/>
  <c r="B853" i="34"/>
  <c r="B854" i="34"/>
  <c r="B855" i="34"/>
  <c r="B856" i="34"/>
  <c r="B857" i="34"/>
  <c r="B858" i="34"/>
  <c r="B859" i="34"/>
  <c r="B860" i="34"/>
  <c r="B861" i="34"/>
  <c r="B862" i="34"/>
  <c r="B863" i="34"/>
  <c r="B864" i="34"/>
  <c r="B865" i="34"/>
  <c r="B866" i="34"/>
  <c r="B867" i="34"/>
  <c r="B868" i="34"/>
  <c r="B869" i="34"/>
  <c r="B870" i="34"/>
  <c r="B871" i="34"/>
  <c r="B872" i="34"/>
  <c r="B873" i="34"/>
  <c r="B874" i="34"/>
  <c r="B875" i="34"/>
  <c r="B876" i="34"/>
  <c r="B877" i="34"/>
  <c r="B878" i="34"/>
  <c r="B879" i="34"/>
  <c r="B880" i="34"/>
  <c r="B881" i="34"/>
  <c r="B882" i="34"/>
  <c r="B883" i="34"/>
  <c r="B884" i="34"/>
  <c r="B885" i="34"/>
  <c r="B886" i="34"/>
  <c r="B887" i="34"/>
  <c r="B888" i="34"/>
  <c r="B889" i="34"/>
  <c r="B890" i="34"/>
  <c r="B891" i="34"/>
  <c r="B892" i="34"/>
  <c r="B893" i="34"/>
  <c r="B894" i="34"/>
  <c r="B895" i="34"/>
  <c r="B896" i="34"/>
  <c r="B897" i="34"/>
  <c r="B898" i="34"/>
  <c r="B899" i="34"/>
  <c r="B900" i="34"/>
  <c r="B901" i="34"/>
  <c r="B902" i="34"/>
  <c r="B903" i="34"/>
  <c r="B904" i="34"/>
  <c r="B905" i="34"/>
  <c r="B906" i="34"/>
  <c r="B907" i="34"/>
  <c r="B908" i="34"/>
  <c r="B909" i="34"/>
  <c r="B910" i="34"/>
  <c r="B911" i="34"/>
  <c r="B912" i="34"/>
  <c r="B913" i="34"/>
  <c r="B914" i="34"/>
  <c r="B915" i="34"/>
  <c r="B916" i="34"/>
  <c r="B917" i="34"/>
  <c r="B918" i="34"/>
  <c r="B919" i="34"/>
  <c r="B920" i="34"/>
  <c r="B921" i="34"/>
  <c r="B922" i="34"/>
  <c r="B923" i="34"/>
  <c r="B924" i="34"/>
  <c r="B925" i="34"/>
  <c r="B926" i="34"/>
  <c r="B927" i="34"/>
  <c r="B928" i="34"/>
  <c r="B929" i="34"/>
  <c r="B930" i="34"/>
  <c r="B931" i="34"/>
  <c r="B932" i="34"/>
  <c r="B933" i="34"/>
  <c r="B934" i="34"/>
  <c r="B935" i="34"/>
  <c r="B936" i="34"/>
  <c r="B937" i="34"/>
  <c r="B938" i="34"/>
  <c r="B939" i="34"/>
  <c r="B940" i="34"/>
  <c r="B941" i="34"/>
  <c r="B942" i="34"/>
  <c r="B943" i="34"/>
  <c r="B944" i="34"/>
  <c r="B945" i="34"/>
  <c r="B946" i="34"/>
  <c r="B947" i="34"/>
  <c r="B948" i="34"/>
  <c r="B949" i="34"/>
  <c r="B950" i="34"/>
  <c r="B951" i="34"/>
  <c r="B952" i="34"/>
  <c r="B953" i="34"/>
  <c r="B954" i="34"/>
  <c r="B955" i="34"/>
  <c r="B956" i="34"/>
  <c r="B957" i="34"/>
  <c r="B958" i="34"/>
  <c r="B959" i="34"/>
  <c r="B960" i="34"/>
  <c r="B961" i="34"/>
  <c r="B962" i="34"/>
  <c r="B963" i="34"/>
  <c r="B964" i="34"/>
  <c r="B965" i="34"/>
  <c r="B966" i="34"/>
  <c r="B967" i="34"/>
  <c r="B968" i="34"/>
  <c r="B969" i="34"/>
  <c r="B970" i="34"/>
  <c r="B971" i="34"/>
  <c r="B972" i="34"/>
  <c r="B973" i="34"/>
  <c r="B974" i="34"/>
  <c r="B975" i="34"/>
  <c r="B976" i="34"/>
  <c r="B977" i="34"/>
  <c r="B978" i="34"/>
  <c r="B979" i="34"/>
  <c r="B980" i="34"/>
  <c r="B981" i="34"/>
  <c r="B982" i="34"/>
  <c r="B983" i="34"/>
  <c r="B984" i="34"/>
  <c r="B985" i="34"/>
  <c r="B986" i="34"/>
  <c r="B987" i="34"/>
  <c r="B988" i="34"/>
  <c r="B989" i="34"/>
  <c r="B990" i="34"/>
  <c r="B991" i="34"/>
  <c r="B992" i="34"/>
  <c r="B993" i="34"/>
  <c r="B994" i="34"/>
  <c r="B995" i="34"/>
  <c r="B996" i="34"/>
  <c r="B997" i="34"/>
  <c r="B998" i="34"/>
  <c r="B999" i="34"/>
  <c r="B1000" i="34"/>
  <c r="B1001" i="34"/>
  <c r="B1002" i="34"/>
  <c r="B1003" i="34"/>
  <c r="B1004" i="34"/>
  <c r="B1005" i="34"/>
  <c r="B1006" i="34"/>
  <c r="B1007" i="34"/>
  <c r="B1008" i="34"/>
  <c r="B1009" i="34"/>
  <c r="B1010" i="34"/>
  <c r="B1011" i="34"/>
  <c r="B1012" i="34"/>
  <c r="B1013" i="34"/>
  <c r="B1014" i="34"/>
  <c r="B1015" i="34"/>
  <c r="B1016" i="34"/>
  <c r="B1017" i="34"/>
  <c r="B1018" i="34"/>
  <c r="B1019" i="34"/>
  <c r="B1020" i="34"/>
  <c r="B1021" i="34"/>
  <c r="B1022" i="34"/>
  <c r="B1023" i="34"/>
  <c r="B1024" i="34"/>
  <c r="B1025" i="34"/>
  <c r="B1026" i="34"/>
  <c r="B1027" i="34"/>
  <c r="B1028" i="34"/>
  <c r="B1029" i="34"/>
  <c r="B1030" i="34"/>
  <c r="B1031" i="34"/>
  <c r="B1032" i="34"/>
  <c r="B1033" i="34"/>
  <c r="B1034" i="34"/>
  <c r="B1035" i="34"/>
  <c r="B1036" i="34"/>
  <c r="B1037" i="34"/>
  <c r="B1038" i="34"/>
  <c r="B1039" i="34"/>
  <c r="B1040" i="34"/>
  <c r="B1041" i="34"/>
  <c r="B1042" i="34"/>
  <c r="B1043" i="34"/>
  <c r="B1044" i="34"/>
  <c r="B1045" i="34"/>
  <c r="B1046" i="34"/>
  <c r="B1047" i="34"/>
  <c r="B1048" i="34"/>
  <c r="B1049" i="34"/>
  <c r="B1050" i="34"/>
  <c r="B1051" i="34"/>
  <c r="B1052" i="34"/>
  <c r="B1053" i="34"/>
  <c r="B1054" i="34"/>
  <c r="B1055" i="34"/>
  <c r="B1056" i="34"/>
  <c r="B1057" i="34"/>
  <c r="B1058" i="34"/>
  <c r="B1059" i="34"/>
  <c r="B1060" i="34"/>
  <c r="B1061" i="34"/>
  <c r="B1062" i="34"/>
  <c r="B1063" i="34"/>
  <c r="B1064" i="34"/>
  <c r="B1065" i="34"/>
  <c r="B1066" i="34"/>
  <c r="B1067" i="34"/>
  <c r="B1068" i="34"/>
  <c r="B1069" i="34"/>
  <c r="B1070" i="34"/>
  <c r="B1071" i="34"/>
  <c r="B1072" i="34"/>
  <c r="B1073" i="34"/>
  <c r="B1074" i="34"/>
  <c r="B1075" i="34"/>
  <c r="B1076" i="34"/>
  <c r="B1077" i="34"/>
  <c r="B1078" i="34"/>
  <c r="B1079" i="34"/>
  <c r="B1080" i="34"/>
  <c r="B1081" i="34"/>
  <c r="B1082" i="34"/>
  <c r="B1083" i="34"/>
  <c r="B1084" i="34"/>
  <c r="B1085" i="34"/>
  <c r="B1086" i="34"/>
  <c r="B1087" i="34"/>
  <c r="B1088" i="34"/>
  <c r="B1089" i="34"/>
  <c r="B1090" i="34"/>
  <c r="B1091" i="34"/>
  <c r="B1092" i="34"/>
  <c r="B1093" i="34"/>
  <c r="B1094" i="34"/>
  <c r="B1095" i="34"/>
  <c r="B1096" i="34"/>
  <c r="B1097" i="34"/>
  <c r="B1098" i="34"/>
  <c r="B1099" i="34"/>
  <c r="B1100" i="34"/>
  <c r="B1101" i="34"/>
  <c r="B1102" i="34"/>
  <c r="B1103" i="34"/>
  <c r="B1104" i="34"/>
  <c r="B1105" i="34"/>
  <c r="B1106" i="34"/>
  <c r="B1107" i="34"/>
  <c r="B1108" i="34"/>
  <c r="B1109" i="34"/>
  <c r="B1110" i="34"/>
  <c r="B1111" i="34"/>
  <c r="B1112" i="34"/>
  <c r="B1113" i="34"/>
  <c r="B1114" i="34"/>
  <c r="B1115" i="34"/>
  <c r="B1116" i="34"/>
  <c r="B1117" i="34"/>
  <c r="B1118" i="34"/>
  <c r="B1119" i="34"/>
  <c r="B1120" i="34"/>
  <c r="B1121" i="34"/>
  <c r="B1122" i="34"/>
  <c r="B1123" i="34"/>
  <c r="B1124" i="34"/>
  <c r="B1125" i="34"/>
  <c r="B1126" i="34"/>
  <c r="B1127" i="34"/>
  <c r="B1128" i="34"/>
  <c r="B1129" i="34"/>
  <c r="B1130" i="34"/>
  <c r="B1131" i="34"/>
  <c r="B1132" i="34"/>
  <c r="B1133" i="34"/>
  <c r="B1134" i="34"/>
  <c r="B1135" i="34"/>
  <c r="B1136" i="34"/>
  <c r="B1137" i="34"/>
  <c r="B1138" i="34"/>
  <c r="B1139" i="34"/>
  <c r="B1140" i="34"/>
  <c r="B1141" i="34"/>
  <c r="B1142" i="34"/>
  <c r="B1143" i="34"/>
  <c r="B1144" i="34"/>
  <c r="B1145" i="34"/>
  <c r="B1146" i="34"/>
  <c r="B1147" i="34"/>
  <c r="B1148" i="34"/>
  <c r="B1149" i="34"/>
  <c r="B1150" i="34"/>
  <c r="B1151" i="34"/>
  <c r="B1152" i="34"/>
  <c r="B1153" i="34"/>
  <c r="B1154" i="34"/>
  <c r="B1155" i="34"/>
  <c r="B1156" i="34"/>
  <c r="B1157" i="34"/>
  <c r="B1158" i="34"/>
  <c r="B1159" i="34"/>
  <c r="B1160" i="34"/>
  <c r="B1161" i="34"/>
  <c r="B1162" i="34"/>
  <c r="B1163" i="34"/>
  <c r="B1164" i="34"/>
  <c r="B1165" i="34"/>
  <c r="B1166" i="34"/>
  <c r="B1167" i="34"/>
  <c r="B1168" i="34"/>
  <c r="B1169" i="34"/>
  <c r="B1170" i="34"/>
  <c r="B1171" i="34"/>
  <c r="B1172" i="34"/>
  <c r="B1173" i="34"/>
  <c r="B1174" i="34"/>
  <c r="B1175" i="34"/>
  <c r="B1176" i="34"/>
  <c r="B1177" i="34"/>
  <c r="B1178" i="34"/>
  <c r="B1179" i="34"/>
  <c r="B1180" i="34"/>
  <c r="B1181" i="34"/>
  <c r="B1182" i="34"/>
  <c r="B1183" i="34"/>
  <c r="B1184" i="34"/>
  <c r="B1185" i="34"/>
  <c r="B1186" i="34"/>
  <c r="B1187" i="34"/>
  <c r="B1188" i="34"/>
  <c r="B1189" i="34"/>
  <c r="B1190" i="34"/>
  <c r="B1191" i="34"/>
  <c r="B1192" i="34"/>
  <c r="B1193" i="34"/>
  <c r="B1194" i="34"/>
  <c r="B1195" i="34"/>
  <c r="B1196" i="34"/>
  <c r="B1197" i="34"/>
  <c r="B1198" i="34"/>
  <c r="B1199" i="34"/>
  <c r="B1200" i="34"/>
  <c r="B1201" i="34"/>
  <c r="B1202" i="34"/>
  <c r="B1203" i="34"/>
  <c r="B1204" i="34"/>
  <c r="B1205" i="34"/>
  <c r="B1206" i="34"/>
  <c r="B1207" i="34"/>
  <c r="B1208" i="34"/>
  <c r="B1209" i="34"/>
  <c r="B1210" i="34"/>
  <c r="B1211" i="34"/>
  <c r="B1212" i="34"/>
  <c r="B1213" i="34"/>
  <c r="B1214" i="34"/>
  <c r="B1215" i="34"/>
  <c r="B1216" i="34"/>
  <c r="B1217" i="34"/>
  <c r="B1218" i="34"/>
  <c r="B1219" i="34"/>
  <c r="B1220" i="34"/>
  <c r="B1221" i="34"/>
  <c r="B1222" i="34"/>
  <c r="B1223" i="34"/>
  <c r="B1224" i="34"/>
  <c r="B1225" i="34"/>
  <c r="B1226" i="34"/>
  <c r="B1227" i="34"/>
  <c r="B1228" i="34"/>
  <c r="B1229" i="34"/>
  <c r="B1230" i="34"/>
  <c r="B1231" i="34"/>
  <c r="B1232" i="34"/>
  <c r="B1233" i="34"/>
  <c r="B1234" i="34"/>
  <c r="B1235" i="34"/>
  <c r="B1236" i="34"/>
  <c r="B1237" i="34"/>
  <c r="B1238" i="34"/>
  <c r="B1239" i="34"/>
  <c r="B1240" i="34"/>
  <c r="B1241" i="34"/>
  <c r="B1242" i="34"/>
  <c r="B1243" i="34"/>
  <c r="B1244" i="34"/>
  <c r="B1245" i="34"/>
  <c r="B1246" i="34"/>
  <c r="B1247" i="34"/>
  <c r="B1248" i="34"/>
  <c r="B1249" i="34"/>
  <c r="B1250" i="34"/>
  <c r="B1251" i="34"/>
  <c r="B1252" i="34"/>
  <c r="B1253" i="34"/>
  <c r="B1254" i="34"/>
  <c r="B1255" i="34"/>
  <c r="B1256" i="34"/>
  <c r="B1257" i="34"/>
  <c r="B1258" i="34"/>
  <c r="B1259" i="34"/>
  <c r="B1260" i="34"/>
  <c r="B1261" i="34"/>
  <c r="B1262" i="34"/>
  <c r="B1263" i="34"/>
  <c r="B1264" i="34"/>
  <c r="B1265" i="34"/>
  <c r="B1266" i="34"/>
  <c r="B1267" i="34"/>
  <c r="B1268" i="34"/>
  <c r="B1269" i="34"/>
  <c r="B1270" i="34"/>
  <c r="B1271" i="34"/>
  <c r="B1272" i="34"/>
  <c r="B1273" i="34"/>
  <c r="B1274" i="34"/>
  <c r="B1275" i="34"/>
  <c r="B1276" i="34"/>
  <c r="B1277" i="34"/>
  <c r="B1278" i="34"/>
  <c r="B1279" i="34"/>
  <c r="B1280" i="34"/>
  <c r="B1281" i="34"/>
  <c r="B1282" i="34"/>
  <c r="B1283" i="34"/>
  <c r="B1284" i="34"/>
  <c r="B1285" i="34"/>
  <c r="B1286" i="34"/>
  <c r="B1287" i="34"/>
  <c r="B1288" i="34"/>
  <c r="B1289" i="34"/>
  <c r="B1290" i="34"/>
  <c r="B1291" i="34"/>
  <c r="B1292" i="34"/>
  <c r="B1293" i="34"/>
  <c r="B1294" i="34"/>
  <c r="B1295" i="34"/>
  <c r="B1296" i="34"/>
  <c r="B1297" i="34"/>
  <c r="B1298" i="34"/>
  <c r="B1299" i="34"/>
  <c r="B1300" i="34"/>
  <c r="B1301" i="34"/>
  <c r="B1302" i="34"/>
  <c r="B1303" i="34"/>
  <c r="B1304" i="34"/>
  <c r="B1305" i="34"/>
  <c r="B1306" i="34"/>
  <c r="B1307" i="34"/>
  <c r="B1308" i="34"/>
  <c r="B1309" i="34"/>
  <c r="B1310" i="34"/>
  <c r="B1311" i="34"/>
  <c r="B1312" i="34"/>
  <c r="B1313" i="34"/>
  <c r="B1314" i="34"/>
  <c r="B1315" i="34"/>
  <c r="B1316" i="34"/>
  <c r="B1317" i="34"/>
  <c r="B1318" i="34"/>
  <c r="B1319" i="34"/>
  <c r="B1320" i="34"/>
  <c r="B1321" i="34"/>
  <c r="B1322" i="34"/>
  <c r="B1323" i="34"/>
  <c r="B1324" i="34"/>
  <c r="B1325" i="34"/>
  <c r="B1326" i="34"/>
  <c r="B1327" i="34"/>
  <c r="B1328" i="34"/>
  <c r="B1329" i="34"/>
  <c r="B1330" i="34"/>
  <c r="B1331" i="34"/>
  <c r="B1332" i="34"/>
  <c r="B1333" i="34"/>
  <c r="B1334" i="34"/>
  <c r="B1335" i="34"/>
  <c r="B1336" i="34"/>
  <c r="B1337" i="34"/>
  <c r="B1338" i="34"/>
  <c r="B1339" i="34"/>
  <c r="B1340" i="34"/>
  <c r="B1341" i="34"/>
  <c r="B1342" i="34"/>
  <c r="B1343" i="34"/>
  <c r="B1344" i="34"/>
  <c r="B1345" i="34"/>
  <c r="B1346" i="34"/>
  <c r="B1347" i="34"/>
  <c r="B1348" i="34"/>
  <c r="B1349" i="34"/>
  <c r="B1350" i="34"/>
  <c r="B1351" i="34"/>
  <c r="B1352" i="34"/>
  <c r="B1353" i="34"/>
  <c r="B1354" i="34"/>
  <c r="B1355" i="34"/>
  <c r="B1356" i="34"/>
  <c r="B1357" i="34"/>
  <c r="B1358" i="34"/>
  <c r="B1359" i="34"/>
  <c r="B1360" i="34"/>
  <c r="B1361" i="34"/>
  <c r="B1362" i="34"/>
  <c r="B1363" i="34"/>
  <c r="B1364" i="34"/>
  <c r="B1365" i="34"/>
  <c r="B1366" i="34"/>
  <c r="B1367" i="34"/>
  <c r="B1368" i="34"/>
  <c r="B1369" i="34"/>
  <c r="B1370" i="34"/>
  <c r="B1371" i="34"/>
  <c r="B1372" i="34"/>
  <c r="B1373" i="34"/>
  <c r="B1374" i="34"/>
  <c r="B1375" i="34"/>
  <c r="B1376" i="34"/>
  <c r="B1377" i="34"/>
  <c r="B1378" i="34"/>
  <c r="B1379" i="34"/>
  <c r="B1380" i="34"/>
  <c r="B1381" i="34"/>
  <c r="B1382" i="34"/>
  <c r="B1383" i="34"/>
  <c r="B1384" i="34"/>
  <c r="B1385" i="34"/>
  <c r="B1386" i="34"/>
  <c r="B1387" i="34"/>
  <c r="B1388" i="34"/>
  <c r="B1389" i="34"/>
  <c r="B1390" i="34"/>
  <c r="B1391" i="34"/>
  <c r="B1392" i="34"/>
  <c r="B1393" i="34"/>
  <c r="B1394" i="34"/>
  <c r="B1395" i="34"/>
  <c r="B1396" i="34"/>
  <c r="B1397" i="34"/>
  <c r="B1398" i="34"/>
  <c r="B1399" i="34"/>
  <c r="B1400" i="34"/>
  <c r="B1401" i="34"/>
  <c r="B1402" i="34"/>
  <c r="B1403" i="34"/>
  <c r="B1404" i="34"/>
  <c r="B1405" i="34"/>
  <c r="B1406" i="34"/>
  <c r="B1407" i="34"/>
  <c r="B1408" i="34"/>
  <c r="B1409" i="34"/>
  <c r="B1410" i="34"/>
  <c r="B1411" i="34"/>
  <c r="B1412" i="34"/>
  <c r="B1413" i="34"/>
  <c r="B1414" i="34"/>
  <c r="B1415" i="34"/>
  <c r="B1416" i="34"/>
  <c r="B1417" i="34"/>
  <c r="B1418" i="34"/>
  <c r="B1419" i="34"/>
  <c r="B1420" i="34"/>
  <c r="B1421" i="34"/>
  <c r="B1422" i="34"/>
  <c r="B1423" i="34"/>
  <c r="B1424" i="34"/>
  <c r="B1425" i="34"/>
  <c r="B1426" i="34"/>
  <c r="B1427" i="34"/>
  <c r="B1428" i="34"/>
  <c r="B1429" i="34"/>
  <c r="B1430" i="34"/>
  <c r="B1431" i="34"/>
  <c r="B1432" i="34"/>
  <c r="B1433" i="34"/>
  <c r="B1434" i="34"/>
  <c r="B1435" i="34"/>
  <c r="B1436" i="34"/>
  <c r="B1437" i="34"/>
  <c r="B1438" i="34"/>
  <c r="B1439" i="34"/>
  <c r="B1440" i="34"/>
  <c r="B1441" i="34"/>
  <c r="B1442" i="34"/>
  <c r="B1443" i="34"/>
  <c r="B1444" i="34"/>
  <c r="B1445" i="34"/>
  <c r="B1446" i="34"/>
  <c r="B1447" i="34"/>
  <c r="B1448" i="34"/>
  <c r="B1449" i="34"/>
  <c r="B1450" i="34"/>
  <c r="B1451" i="34"/>
  <c r="B1452" i="34"/>
  <c r="B1453" i="34"/>
  <c r="B1454" i="34"/>
  <c r="B1455" i="34"/>
  <c r="B1456" i="34"/>
  <c r="B1457" i="34"/>
  <c r="B1458" i="34"/>
  <c r="B1459" i="34"/>
  <c r="B1460" i="34"/>
  <c r="B1461" i="34"/>
  <c r="B1462" i="34"/>
  <c r="B1463" i="34"/>
  <c r="B1464" i="34"/>
  <c r="B1465" i="34"/>
  <c r="B1466" i="34"/>
  <c r="B1467" i="34"/>
  <c r="B1468" i="34"/>
  <c r="B1469" i="34"/>
  <c r="B1470" i="34"/>
  <c r="B1471" i="34"/>
  <c r="B1472" i="34"/>
  <c r="B1473" i="34"/>
  <c r="B1474" i="34"/>
  <c r="B1475" i="34"/>
  <c r="B1476" i="34"/>
  <c r="B1477" i="34"/>
  <c r="B1478" i="34"/>
  <c r="B1479" i="34"/>
  <c r="B1480" i="34"/>
  <c r="B1481" i="34"/>
  <c r="B1482" i="34"/>
  <c r="B1483" i="34"/>
  <c r="B1484" i="34"/>
  <c r="B1485" i="34"/>
  <c r="B1486" i="34"/>
  <c r="B1487" i="34"/>
  <c r="B1488" i="34"/>
  <c r="B1489" i="34"/>
  <c r="B1490" i="34"/>
  <c r="B1491" i="34"/>
  <c r="B1492" i="34"/>
  <c r="B1493" i="34"/>
  <c r="B1494" i="34"/>
  <c r="B1495" i="34"/>
  <c r="B1496" i="34"/>
  <c r="B1497" i="34"/>
  <c r="B1498" i="34"/>
  <c r="B1499" i="34"/>
  <c r="B1500" i="34"/>
  <c r="B1501" i="34"/>
  <c r="B1502" i="34"/>
  <c r="B1503" i="34"/>
  <c r="B1504" i="34"/>
  <c r="B1505" i="34"/>
  <c r="B1506" i="34"/>
  <c r="B1507" i="34"/>
  <c r="B1508" i="34"/>
  <c r="B1509" i="34"/>
  <c r="B1510" i="34"/>
  <c r="B1511" i="34"/>
  <c r="B1512" i="34"/>
  <c r="B1513" i="34"/>
  <c r="B1514" i="34"/>
  <c r="B1515" i="34"/>
  <c r="B1516" i="34"/>
  <c r="B1517" i="34"/>
  <c r="B1518" i="34"/>
  <c r="B1519" i="34"/>
  <c r="B1520" i="34"/>
  <c r="B1521" i="34"/>
  <c r="B1522" i="34"/>
  <c r="B1523" i="34"/>
  <c r="B1524" i="34"/>
  <c r="B1525" i="34"/>
  <c r="B1526" i="34"/>
  <c r="B1527" i="34"/>
  <c r="B1528" i="34"/>
  <c r="B1529" i="34"/>
  <c r="B1530" i="34"/>
  <c r="B1531" i="34"/>
  <c r="B1532" i="34"/>
  <c r="B1533" i="34"/>
  <c r="B1534" i="34"/>
  <c r="B1535" i="34"/>
  <c r="B1536" i="34"/>
  <c r="B1537" i="34"/>
  <c r="B1538" i="34"/>
  <c r="B1539" i="34"/>
  <c r="B1540" i="34"/>
  <c r="B1541" i="34"/>
  <c r="B1542" i="34"/>
  <c r="B1543" i="34"/>
  <c r="B1544" i="34"/>
  <c r="B1545" i="34"/>
  <c r="B1546" i="34"/>
  <c r="B1547" i="34"/>
  <c r="B1548" i="34"/>
  <c r="B1549" i="34"/>
  <c r="B1550" i="34"/>
  <c r="B1551" i="34"/>
  <c r="B1552" i="34"/>
  <c r="B1553" i="34"/>
  <c r="B1554" i="34"/>
  <c r="B1555" i="34"/>
  <c r="B1556" i="34"/>
  <c r="B1557" i="34"/>
  <c r="B1558" i="34"/>
  <c r="B1559" i="34"/>
  <c r="B1560" i="34"/>
  <c r="B1561" i="34"/>
  <c r="B1562" i="34"/>
  <c r="B1563" i="34"/>
  <c r="B1564" i="34"/>
  <c r="B1565" i="34"/>
  <c r="B1566" i="34"/>
  <c r="B1567" i="34"/>
  <c r="B1568" i="34"/>
  <c r="B1569" i="34"/>
  <c r="B1570" i="34"/>
  <c r="B1571" i="34"/>
  <c r="B1572" i="34"/>
  <c r="B1573" i="34"/>
  <c r="B1574" i="34"/>
  <c r="B1575" i="34"/>
  <c r="B1576" i="34"/>
  <c r="B1577" i="34"/>
  <c r="B1578" i="34"/>
  <c r="B1579" i="34"/>
  <c r="B1580" i="34"/>
  <c r="B1581" i="34"/>
  <c r="B1582" i="34"/>
  <c r="B1583" i="34"/>
  <c r="B1584" i="34"/>
  <c r="B1585" i="34"/>
  <c r="B1586" i="34"/>
  <c r="B1587" i="34"/>
  <c r="B1588" i="34"/>
  <c r="B1589" i="34"/>
  <c r="B1590" i="34"/>
  <c r="B1591" i="34"/>
  <c r="B1592" i="34"/>
  <c r="B1593" i="34"/>
  <c r="B1594" i="34"/>
  <c r="B1595" i="34"/>
  <c r="B1596" i="34"/>
  <c r="B1597" i="34"/>
  <c r="B1598" i="34"/>
  <c r="B1599" i="34"/>
  <c r="B1600" i="34"/>
  <c r="B1601" i="34"/>
  <c r="B1602" i="34"/>
  <c r="B1603" i="34"/>
  <c r="B1604" i="34"/>
  <c r="B1605" i="34"/>
  <c r="B1606" i="34"/>
  <c r="B1607" i="34"/>
  <c r="B1608" i="34"/>
  <c r="B1609" i="34"/>
  <c r="B1610" i="34"/>
  <c r="B1611" i="34"/>
  <c r="B1612" i="34"/>
  <c r="B1613" i="34"/>
  <c r="B1614" i="34"/>
  <c r="B1615" i="34"/>
  <c r="B1616" i="34"/>
  <c r="B1617" i="34"/>
  <c r="B1618" i="34"/>
  <c r="B1619" i="34"/>
  <c r="B1620" i="34"/>
  <c r="B1621" i="34"/>
  <c r="B1622" i="34"/>
  <c r="B1623" i="34"/>
  <c r="B1624" i="34"/>
  <c r="B1625" i="34"/>
  <c r="B1626" i="34"/>
  <c r="B1627" i="34"/>
  <c r="B1628" i="34"/>
  <c r="B1629" i="34"/>
  <c r="B1630" i="34"/>
  <c r="B1631" i="34"/>
  <c r="H2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3" i="34"/>
  <c r="H774" i="34"/>
  <c r="H775" i="34"/>
  <c r="H776" i="34"/>
  <c r="H777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5" i="34"/>
  <c r="H966" i="34"/>
  <c r="H967" i="34"/>
  <c r="H968" i="34"/>
  <c r="H969" i="34"/>
  <c r="H970" i="34"/>
  <c r="H971" i="34"/>
  <c r="H972" i="34"/>
  <c r="H973" i="34"/>
  <c r="H974" i="34"/>
  <c r="H975" i="34"/>
  <c r="H976" i="34"/>
  <c r="H977" i="34"/>
  <c r="H978" i="34"/>
  <c r="H979" i="34"/>
  <c r="H980" i="34"/>
  <c r="H98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997" i="34"/>
  <c r="H998" i="34"/>
  <c r="H999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47" i="34"/>
  <c r="H1248" i="34"/>
  <c r="H1249" i="34"/>
  <c r="H1250" i="34"/>
  <c r="H1251" i="34"/>
  <c r="H1252" i="34"/>
  <c r="H1253" i="34"/>
  <c r="H1254" i="34"/>
  <c r="H1255" i="34"/>
  <c r="H1256" i="34"/>
  <c r="H1257" i="34"/>
  <c r="H1258" i="34"/>
  <c r="H1259" i="34"/>
  <c r="H1260" i="34"/>
  <c r="H1261" i="34"/>
  <c r="H1262" i="34"/>
  <c r="H1263" i="34"/>
  <c r="H1264" i="34"/>
  <c r="H1265" i="34"/>
  <c r="H1266" i="34"/>
  <c r="H1267" i="34"/>
  <c r="H1268" i="34"/>
  <c r="H1269" i="34"/>
  <c r="H1270" i="34"/>
  <c r="H1271" i="34"/>
  <c r="H1272" i="34"/>
  <c r="H1273" i="34"/>
  <c r="H1274" i="34"/>
  <c r="H1275" i="34"/>
  <c r="H1276" i="34"/>
  <c r="H1277" i="34"/>
  <c r="H1278" i="34"/>
  <c r="H1279" i="34"/>
  <c r="H1280" i="34"/>
  <c r="H1281" i="34"/>
  <c r="H1282" i="34"/>
  <c r="H1283" i="34"/>
  <c r="H1284" i="34"/>
  <c r="H1285" i="34"/>
  <c r="H1286" i="34"/>
  <c r="H1287" i="34"/>
  <c r="H1288" i="34"/>
  <c r="H1289" i="34"/>
  <c r="H1290" i="34"/>
  <c r="H1291" i="34"/>
  <c r="H1292" i="34"/>
  <c r="H1293" i="34"/>
  <c r="H1294" i="34"/>
  <c r="H1295" i="34"/>
  <c r="H1296" i="34"/>
  <c r="H1297" i="34"/>
  <c r="H1298" i="34"/>
  <c r="H1299" i="34"/>
  <c r="H1300" i="34"/>
  <c r="H1301" i="34"/>
  <c r="H1302" i="34"/>
  <c r="H1303" i="34"/>
  <c r="H1304" i="34"/>
  <c r="H1305" i="34"/>
  <c r="H1306" i="34"/>
  <c r="H1307" i="34"/>
  <c r="H1308" i="34"/>
  <c r="H1309" i="34"/>
  <c r="H1310" i="34"/>
  <c r="H1311" i="34"/>
  <c r="H1312" i="34"/>
  <c r="H1313" i="34"/>
  <c r="H1314" i="34"/>
  <c r="H1315" i="34"/>
  <c r="H1316" i="34"/>
  <c r="H1317" i="34"/>
  <c r="H1318" i="34"/>
  <c r="H1319" i="34"/>
  <c r="H1320" i="34"/>
  <c r="H1321" i="34"/>
  <c r="H1322" i="34"/>
  <c r="H1323" i="34"/>
  <c r="H1324" i="34"/>
  <c r="H1325" i="34"/>
  <c r="H1326" i="34"/>
  <c r="H1327" i="34"/>
  <c r="H1328" i="34"/>
  <c r="H1329" i="34"/>
  <c r="H1330" i="34"/>
  <c r="H1331" i="34"/>
  <c r="H1332" i="34"/>
  <c r="H1333" i="34"/>
  <c r="H1334" i="34"/>
  <c r="H1335" i="34"/>
  <c r="H1336" i="34"/>
  <c r="H1337" i="34"/>
  <c r="H1338" i="34"/>
  <c r="H1339" i="34"/>
  <c r="H1340" i="34"/>
  <c r="H1341" i="34"/>
  <c r="H1342" i="34"/>
  <c r="H1343" i="34"/>
  <c r="H1344" i="34"/>
  <c r="H1345" i="34"/>
  <c r="H1346" i="34"/>
  <c r="H1347" i="34"/>
  <c r="H1348" i="34"/>
  <c r="H1349" i="34"/>
  <c r="H1350" i="34"/>
  <c r="H1351" i="34"/>
  <c r="H1352" i="34"/>
  <c r="H1353" i="34"/>
  <c r="H1354" i="34"/>
  <c r="H1355" i="34"/>
  <c r="H1356" i="34"/>
  <c r="H1357" i="34"/>
  <c r="H1358" i="34"/>
  <c r="H1359" i="34"/>
  <c r="H1360" i="34"/>
  <c r="H1361" i="34"/>
  <c r="H1362" i="34"/>
  <c r="H1363" i="34"/>
  <c r="H1364" i="34"/>
  <c r="H1365" i="34"/>
  <c r="H1366" i="34"/>
  <c r="H1367" i="34"/>
  <c r="H1368" i="34"/>
  <c r="H1369" i="34"/>
  <c r="H1370" i="34"/>
  <c r="H1371" i="34"/>
  <c r="H1372" i="34"/>
  <c r="H1373" i="34"/>
  <c r="H1374" i="34"/>
  <c r="H1375" i="34"/>
  <c r="H1376" i="34"/>
  <c r="H1377" i="34"/>
  <c r="H1378" i="34"/>
  <c r="H1379" i="34"/>
  <c r="H1380" i="34"/>
  <c r="H1381" i="34"/>
  <c r="H1382" i="34"/>
  <c r="H1383" i="34"/>
  <c r="H1384" i="34"/>
  <c r="H1385" i="34"/>
  <c r="H1386" i="34"/>
  <c r="H1387" i="34"/>
  <c r="H1388" i="34"/>
  <c r="H1389" i="34"/>
  <c r="H1390" i="34"/>
  <c r="H1391" i="34"/>
  <c r="H1392" i="34"/>
  <c r="H1393" i="34"/>
  <c r="H1394" i="34"/>
  <c r="H1395" i="34"/>
  <c r="H1396" i="34"/>
  <c r="H1397" i="34"/>
  <c r="H1398" i="34"/>
  <c r="H1399" i="34"/>
  <c r="H1400" i="34"/>
  <c r="H1401" i="34"/>
  <c r="H1402" i="34"/>
  <c r="H1403" i="34"/>
  <c r="H1404" i="34"/>
  <c r="H1405" i="34"/>
  <c r="H1406" i="34"/>
  <c r="H1407" i="34"/>
  <c r="H1408" i="34"/>
  <c r="H1409" i="34"/>
  <c r="H1410" i="34"/>
  <c r="H1411" i="34"/>
  <c r="H1412" i="34"/>
  <c r="H1413" i="34"/>
  <c r="H1414" i="34"/>
  <c r="H1415" i="34"/>
  <c r="H1416" i="34"/>
  <c r="H1417" i="34"/>
  <c r="H1418" i="34"/>
  <c r="H1419" i="34"/>
  <c r="H1420" i="34"/>
  <c r="H1421" i="34"/>
  <c r="H1422" i="34"/>
  <c r="H1423" i="34"/>
  <c r="H1424" i="34"/>
  <c r="H1425" i="34"/>
  <c r="H1426" i="34"/>
  <c r="H1427" i="34"/>
  <c r="H1428" i="34"/>
  <c r="H1429" i="34"/>
  <c r="H1430" i="34"/>
  <c r="H1431" i="34"/>
  <c r="H1432" i="34"/>
  <c r="H1433" i="34"/>
  <c r="H1434" i="34"/>
  <c r="H1435" i="34"/>
  <c r="H1436" i="34"/>
  <c r="H1437" i="34"/>
  <c r="H1438" i="34"/>
  <c r="H1439" i="34"/>
  <c r="H1440" i="34"/>
  <c r="H1441" i="34"/>
  <c r="H1442" i="34"/>
  <c r="H1443" i="34"/>
  <c r="H1444" i="34"/>
  <c r="H1445" i="34"/>
  <c r="H1446" i="34"/>
  <c r="H1447" i="34"/>
  <c r="H1448" i="34"/>
  <c r="H1449" i="34"/>
  <c r="H1450" i="34"/>
  <c r="H1451" i="34"/>
  <c r="H1452" i="34"/>
  <c r="H1453" i="34"/>
  <c r="H1454" i="34"/>
  <c r="H1455" i="34"/>
  <c r="H1456" i="34"/>
  <c r="H1457" i="34"/>
  <c r="H1458" i="34"/>
  <c r="H1459" i="34"/>
  <c r="H1460" i="34"/>
  <c r="H1461" i="34"/>
  <c r="H1462" i="34"/>
  <c r="H1463" i="34"/>
  <c r="H1464" i="34"/>
  <c r="H1465" i="34"/>
  <c r="H1466" i="34"/>
  <c r="H1467" i="34"/>
  <c r="H1468" i="34"/>
  <c r="H1469" i="34"/>
  <c r="H1470" i="34"/>
  <c r="H1471" i="34"/>
  <c r="H1472" i="34"/>
  <c r="H1473" i="34"/>
  <c r="H1474" i="34"/>
  <c r="H1475" i="34"/>
  <c r="H1476" i="34"/>
  <c r="H1477" i="34"/>
  <c r="H1478" i="34"/>
  <c r="H1479" i="34"/>
  <c r="H1480" i="34"/>
  <c r="H1481" i="34"/>
  <c r="H1482" i="34"/>
  <c r="H1483" i="34"/>
  <c r="H1484" i="34"/>
  <c r="H1485" i="34"/>
  <c r="H1486" i="34"/>
  <c r="H1487" i="34"/>
  <c r="H1488" i="34"/>
  <c r="H1489" i="34"/>
  <c r="H1490" i="34"/>
  <c r="H1491" i="34"/>
  <c r="H1492" i="34"/>
  <c r="H1493" i="34"/>
  <c r="H1494" i="34"/>
  <c r="H1495" i="34"/>
  <c r="H1496" i="34"/>
  <c r="H1497" i="34"/>
  <c r="H1498" i="34"/>
  <c r="H1499" i="34"/>
  <c r="H1500" i="34"/>
  <c r="H1501" i="34"/>
  <c r="H1502" i="34"/>
  <c r="H1503" i="34"/>
  <c r="H1504" i="34"/>
  <c r="H1505" i="34"/>
  <c r="H1506" i="34"/>
  <c r="H1507" i="34"/>
  <c r="H1508" i="34"/>
  <c r="H1509" i="34"/>
  <c r="H1510" i="34"/>
  <c r="H1511" i="34"/>
  <c r="H1512" i="34"/>
  <c r="H1513" i="34"/>
  <c r="H1514" i="34"/>
  <c r="H1515" i="34"/>
  <c r="H1516" i="34"/>
  <c r="H1517" i="34"/>
  <c r="H1518" i="34"/>
  <c r="H1519" i="34"/>
  <c r="H1520" i="34"/>
  <c r="H1521" i="34"/>
  <c r="H1522" i="34"/>
  <c r="H1523" i="34"/>
  <c r="H1524" i="34"/>
  <c r="H1525" i="34"/>
  <c r="H1526" i="34"/>
  <c r="H1527" i="34"/>
  <c r="H1528" i="34"/>
  <c r="H1529" i="34"/>
  <c r="H1530" i="34"/>
  <c r="H1531" i="34"/>
  <c r="H1532" i="34"/>
  <c r="H1533" i="34"/>
  <c r="H1534" i="34"/>
  <c r="H1535" i="34"/>
  <c r="H1536" i="34"/>
  <c r="H1537" i="34"/>
  <c r="H1538" i="34"/>
  <c r="H1539" i="34"/>
  <c r="H1540" i="34"/>
  <c r="H1541" i="34"/>
  <c r="H1542" i="34"/>
  <c r="H1543" i="34"/>
  <c r="H1544" i="34"/>
  <c r="H1545" i="34"/>
  <c r="H1546" i="34"/>
  <c r="H1547" i="34"/>
  <c r="H1548" i="34"/>
  <c r="H1549" i="34"/>
  <c r="H1550" i="34"/>
  <c r="H1551" i="34"/>
  <c r="H1552" i="34"/>
  <c r="H1553" i="34"/>
  <c r="H1554" i="34"/>
  <c r="H1555" i="34"/>
  <c r="H1556" i="34"/>
  <c r="H1557" i="34"/>
  <c r="H1558" i="34"/>
  <c r="H1559" i="34"/>
  <c r="H1560" i="34"/>
  <c r="H1561" i="34"/>
  <c r="H1562" i="34"/>
  <c r="H1563" i="34"/>
  <c r="H1564" i="34"/>
  <c r="H1565" i="34"/>
  <c r="H1566" i="34"/>
  <c r="H1567" i="34"/>
  <c r="H1568" i="34"/>
  <c r="H1569" i="34"/>
  <c r="H1570" i="34"/>
  <c r="H1571" i="34"/>
  <c r="H1572" i="34"/>
  <c r="H1573" i="34"/>
  <c r="H1574" i="34"/>
  <c r="H1575" i="34"/>
  <c r="H1576" i="34"/>
  <c r="H1577" i="34"/>
  <c r="H1578" i="34"/>
  <c r="H1579" i="34"/>
  <c r="H1580" i="34"/>
  <c r="H1581" i="34"/>
  <c r="H1582" i="34"/>
  <c r="H1583" i="34"/>
  <c r="H1584" i="34"/>
  <c r="H1585" i="34"/>
  <c r="H1586" i="34"/>
  <c r="H1587" i="34"/>
  <c r="H1588" i="34"/>
  <c r="H1589" i="34"/>
  <c r="H1590" i="34"/>
  <c r="H1591" i="34"/>
  <c r="H1592" i="34"/>
  <c r="H1593" i="34"/>
  <c r="H1594" i="34"/>
  <c r="H1595" i="34"/>
  <c r="H1596" i="34"/>
  <c r="H1597" i="34"/>
  <c r="H1598" i="34"/>
  <c r="H1599" i="34"/>
  <c r="H1600" i="34"/>
  <c r="H1601" i="34"/>
  <c r="H1602" i="34"/>
  <c r="H1603" i="34"/>
  <c r="H1604" i="34"/>
  <c r="H1605" i="34"/>
  <c r="H1606" i="34"/>
  <c r="H1607" i="34"/>
  <c r="H1608" i="34"/>
  <c r="H1609" i="34"/>
  <c r="H1610" i="34"/>
  <c r="H1611" i="34"/>
  <c r="H1612" i="34"/>
  <c r="H1613" i="34"/>
  <c r="H1614" i="34"/>
  <c r="H1615" i="34"/>
  <c r="H1616" i="34"/>
  <c r="H1617" i="34"/>
  <c r="H1618" i="34"/>
  <c r="H1619" i="34"/>
  <c r="H1620" i="34"/>
  <c r="H1621" i="34"/>
  <c r="H1622" i="34"/>
  <c r="H1623" i="34"/>
  <c r="H1624" i="34"/>
  <c r="H1625" i="34"/>
  <c r="H1626" i="34"/>
  <c r="H1627" i="34"/>
  <c r="H1628" i="34"/>
  <c r="H1629" i="34"/>
  <c r="H1630" i="34"/>
  <c r="H1631" i="34"/>
  <c r="K2" i="34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K484" i="34"/>
  <c r="K485" i="34"/>
  <c r="K486" i="34"/>
  <c r="K487" i="34"/>
  <c r="K488" i="34"/>
  <c r="K489" i="34"/>
  <c r="K490" i="34"/>
  <c r="K491" i="34"/>
  <c r="K492" i="34"/>
  <c r="K493" i="34"/>
  <c r="K494" i="34"/>
  <c r="K495" i="34"/>
  <c r="K496" i="34"/>
  <c r="K497" i="34"/>
  <c r="K498" i="34"/>
  <c r="K499" i="34"/>
  <c r="K500" i="34"/>
  <c r="K501" i="34"/>
  <c r="K502" i="34"/>
  <c r="K503" i="34"/>
  <c r="K504" i="34"/>
  <c r="K505" i="34"/>
  <c r="K506" i="34"/>
  <c r="K507" i="34"/>
  <c r="K508" i="34"/>
  <c r="K509" i="34"/>
  <c r="K510" i="34"/>
  <c r="K511" i="34"/>
  <c r="K512" i="34"/>
  <c r="K513" i="34"/>
  <c r="K514" i="34"/>
  <c r="K515" i="34"/>
  <c r="K516" i="34"/>
  <c r="K517" i="34"/>
  <c r="K518" i="34"/>
  <c r="K519" i="34"/>
  <c r="K520" i="34"/>
  <c r="K521" i="34"/>
  <c r="K522" i="34"/>
  <c r="K523" i="34"/>
  <c r="K524" i="34"/>
  <c r="K525" i="34"/>
  <c r="K526" i="34"/>
  <c r="K527" i="34"/>
  <c r="K528" i="34"/>
  <c r="K529" i="34"/>
  <c r="K530" i="34"/>
  <c r="K531" i="34"/>
  <c r="K532" i="34"/>
  <c r="K533" i="34"/>
  <c r="K534" i="34"/>
  <c r="K535" i="34"/>
  <c r="K536" i="34"/>
  <c r="K537" i="34"/>
  <c r="K538" i="34"/>
  <c r="K539" i="34"/>
  <c r="K540" i="34"/>
  <c r="K541" i="34"/>
  <c r="K542" i="34"/>
  <c r="K543" i="34"/>
  <c r="K544" i="34"/>
  <c r="K545" i="34"/>
  <c r="K546" i="34"/>
  <c r="K547" i="34"/>
  <c r="K548" i="34"/>
  <c r="K549" i="34"/>
  <c r="K550" i="34"/>
  <c r="K551" i="34"/>
  <c r="K552" i="34"/>
  <c r="K553" i="34"/>
  <c r="K554" i="34"/>
  <c r="K555" i="34"/>
  <c r="K556" i="34"/>
  <c r="K557" i="34"/>
  <c r="K558" i="34"/>
  <c r="K559" i="34"/>
  <c r="K560" i="34"/>
  <c r="K561" i="34"/>
  <c r="K562" i="34"/>
  <c r="K563" i="34"/>
  <c r="K564" i="34"/>
  <c r="K565" i="34"/>
  <c r="K566" i="34"/>
  <c r="K567" i="34"/>
  <c r="K568" i="34"/>
  <c r="K569" i="34"/>
  <c r="K570" i="34"/>
  <c r="K571" i="34"/>
  <c r="K572" i="34"/>
  <c r="K573" i="34"/>
  <c r="K574" i="34"/>
  <c r="K575" i="34"/>
  <c r="K576" i="34"/>
  <c r="K577" i="34"/>
  <c r="K578" i="34"/>
  <c r="K579" i="34"/>
  <c r="K580" i="34"/>
  <c r="K581" i="34"/>
  <c r="K582" i="34"/>
  <c r="K583" i="34"/>
  <c r="K584" i="34"/>
  <c r="K585" i="34"/>
  <c r="K586" i="34"/>
  <c r="K587" i="34"/>
  <c r="K588" i="34"/>
  <c r="K589" i="34"/>
  <c r="K590" i="34"/>
  <c r="K591" i="34"/>
  <c r="K592" i="34"/>
  <c r="K593" i="34"/>
  <c r="K594" i="34"/>
  <c r="K595" i="34"/>
  <c r="K596" i="34"/>
  <c r="K597" i="34"/>
  <c r="K598" i="34"/>
  <c r="K599" i="34"/>
  <c r="K600" i="34"/>
  <c r="K601" i="34"/>
  <c r="K602" i="34"/>
  <c r="K603" i="34"/>
  <c r="K604" i="34"/>
  <c r="K605" i="34"/>
  <c r="K606" i="34"/>
  <c r="K607" i="34"/>
  <c r="K608" i="34"/>
  <c r="K609" i="34"/>
  <c r="K610" i="34"/>
  <c r="K611" i="34"/>
  <c r="K612" i="34"/>
  <c r="K613" i="34"/>
  <c r="K614" i="34"/>
  <c r="K615" i="34"/>
  <c r="K616" i="34"/>
  <c r="K617" i="34"/>
  <c r="K618" i="34"/>
  <c r="K619" i="34"/>
  <c r="K620" i="34"/>
  <c r="K621" i="34"/>
  <c r="K622" i="34"/>
  <c r="K623" i="34"/>
  <c r="K624" i="34"/>
  <c r="K625" i="34"/>
  <c r="K626" i="34"/>
  <c r="K627" i="34"/>
  <c r="K628" i="34"/>
  <c r="K629" i="34"/>
  <c r="K630" i="34"/>
  <c r="K631" i="34"/>
  <c r="K632" i="34"/>
  <c r="K633" i="34"/>
  <c r="K634" i="34"/>
  <c r="K635" i="34"/>
  <c r="K636" i="34"/>
  <c r="K637" i="34"/>
  <c r="K638" i="34"/>
  <c r="K639" i="34"/>
  <c r="K640" i="34"/>
  <c r="K641" i="34"/>
  <c r="K642" i="34"/>
  <c r="K643" i="34"/>
  <c r="K644" i="34"/>
  <c r="K645" i="34"/>
  <c r="K646" i="34"/>
  <c r="K647" i="34"/>
  <c r="K648" i="34"/>
  <c r="K649" i="34"/>
  <c r="K650" i="34"/>
  <c r="K651" i="34"/>
  <c r="K652" i="34"/>
  <c r="K653" i="34"/>
  <c r="K654" i="34"/>
  <c r="K655" i="34"/>
  <c r="K656" i="34"/>
  <c r="K657" i="34"/>
  <c r="K658" i="34"/>
  <c r="K659" i="34"/>
  <c r="K660" i="34"/>
  <c r="K661" i="34"/>
  <c r="K662" i="34"/>
  <c r="K663" i="34"/>
  <c r="K664" i="34"/>
  <c r="K665" i="34"/>
  <c r="K666" i="34"/>
  <c r="K667" i="34"/>
  <c r="K668" i="34"/>
  <c r="K669" i="34"/>
  <c r="K670" i="34"/>
  <c r="K671" i="34"/>
  <c r="K672" i="34"/>
  <c r="K673" i="34"/>
  <c r="K674" i="34"/>
  <c r="K675" i="34"/>
  <c r="K676" i="34"/>
  <c r="K677" i="34"/>
  <c r="K678" i="34"/>
  <c r="K679" i="34"/>
  <c r="K680" i="34"/>
  <c r="K681" i="34"/>
  <c r="K682" i="34"/>
  <c r="K683" i="34"/>
  <c r="K684" i="34"/>
  <c r="K685" i="34"/>
  <c r="K686" i="34"/>
  <c r="K687" i="34"/>
  <c r="K688" i="34"/>
  <c r="K689" i="34"/>
  <c r="K690" i="34"/>
  <c r="K691" i="34"/>
  <c r="K692" i="34"/>
  <c r="K693" i="34"/>
  <c r="K694" i="34"/>
  <c r="K695" i="34"/>
  <c r="K696" i="34"/>
  <c r="K697" i="34"/>
  <c r="K698" i="34"/>
  <c r="K699" i="34"/>
  <c r="K700" i="34"/>
  <c r="K701" i="34"/>
  <c r="K702" i="34"/>
  <c r="K703" i="34"/>
  <c r="K704" i="34"/>
  <c r="K705" i="34"/>
  <c r="K706" i="34"/>
  <c r="K707" i="34"/>
  <c r="K708" i="34"/>
  <c r="K709" i="34"/>
  <c r="K710" i="34"/>
  <c r="K711" i="34"/>
  <c r="K712" i="34"/>
  <c r="K713" i="34"/>
  <c r="K714" i="34"/>
  <c r="K715" i="34"/>
  <c r="K716" i="34"/>
  <c r="K717" i="34"/>
  <c r="K718" i="34"/>
  <c r="K719" i="34"/>
  <c r="K720" i="34"/>
  <c r="K721" i="34"/>
  <c r="K722" i="34"/>
  <c r="K723" i="34"/>
  <c r="K724" i="34"/>
  <c r="K725" i="34"/>
  <c r="K726" i="34"/>
  <c r="K727" i="34"/>
  <c r="K728" i="34"/>
  <c r="K729" i="34"/>
  <c r="K730" i="34"/>
  <c r="K731" i="34"/>
  <c r="K732" i="34"/>
  <c r="K733" i="34"/>
  <c r="K734" i="34"/>
  <c r="K735" i="34"/>
  <c r="K736" i="34"/>
  <c r="K737" i="34"/>
  <c r="K738" i="34"/>
  <c r="K739" i="34"/>
  <c r="K740" i="34"/>
  <c r="K741" i="34"/>
  <c r="K742" i="34"/>
  <c r="K743" i="34"/>
  <c r="K744" i="34"/>
  <c r="K745" i="34"/>
  <c r="K746" i="34"/>
  <c r="K747" i="34"/>
  <c r="K748" i="34"/>
  <c r="K749" i="34"/>
  <c r="K750" i="34"/>
  <c r="K751" i="34"/>
  <c r="K752" i="34"/>
  <c r="K753" i="34"/>
  <c r="K754" i="34"/>
  <c r="K755" i="34"/>
  <c r="K756" i="34"/>
  <c r="K757" i="34"/>
  <c r="K758" i="34"/>
  <c r="K759" i="34"/>
  <c r="K760" i="34"/>
  <c r="K761" i="34"/>
  <c r="K762" i="34"/>
  <c r="K763" i="34"/>
  <c r="K764" i="34"/>
  <c r="K765" i="34"/>
  <c r="K766" i="34"/>
  <c r="K767" i="34"/>
  <c r="K768" i="34"/>
  <c r="K769" i="34"/>
  <c r="K770" i="34"/>
  <c r="K771" i="34"/>
  <c r="K772" i="34"/>
  <c r="K773" i="34"/>
  <c r="K774" i="34"/>
  <c r="K775" i="34"/>
  <c r="K776" i="34"/>
  <c r="K777" i="34"/>
  <c r="K778" i="34"/>
  <c r="K779" i="34"/>
  <c r="K780" i="34"/>
  <c r="K781" i="34"/>
  <c r="K782" i="34"/>
  <c r="K783" i="34"/>
  <c r="K784" i="34"/>
  <c r="K785" i="34"/>
  <c r="K786" i="34"/>
  <c r="K787" i="34"/>
  <c r="K788" i="34"/>
  <c r="K789" i="34"/>
  <c r="K790" i="34"/>
  <c r="K791" i="34"/>
  <c r="K792" i="34"/>
  <c r="K793" i="34"/>
  <c r="K794" i="34"/>
  <c r="K795" i="34"/>
  <c r="K796" i="34"/>
  <c r="K797" i="34"/>
  <c r="K798" i="34"/>
  <c r="K799" i="34"/>
  <c r="K800" i="34"/>
  <c r="K801" i="34"/>
  <c r="K802" i="34"/>
  <c r="K803" i="34"/>
  <c r="K804" i="34"/>
  <c r="K805" i="34"/>
  <c r="K806" i="34"/>
  <c r="K807" i="34"/>
  <c r="K808" i="34"/>
  <c r="K809" i="34"/>
  <c r="K810" i="34"/>
  <c r="K811" i="34"/>
  <c r="K812" i="34"/>
  <c r="K813" i="34"/>
  <c r="K814" i="34"/>
  <c r="K815" i="34"/>
  <c r="K816" i="34"/>
  <c r="K817" i="34"/>
  <c r="K818" i="34"/>
  <c r="K819" i="34"/>
  <c r="K820" i="34"/>
  <c r="K821" i="34"/>
  <c r="K822" i="34"/>
  <c r="K823" i="34"/>
  <c r="K824" i="34"/>
  <c r="K825" i="34"/>
  <c r="K826" i="34"/>
  <c r="K827" i="34"/>
  <c r="K828" i="34"/>
  <c r="K829" i="34"/>
  <c r="K830" i="34"/>
  <c r="K831" i="34"/>
  <c r="K832" i="34"/>
  <c r="K833" i="34"/>
  <c r="K834" i="34"/>
  <c r="K835" i="34"/>
  <c r="K836" i="34"/>
  <c r="K837" i="34"/>
  <c r="K838" i="34"/>
  <c r="K839" i="34"/>
  <c r="K840" i="34"/>
  <c r="K841" i="34"/>
  <c r="K842" i="34"/>
  <c r="K843" i="34"/>
  <c r="K844" i="34"/>
  <c r="K845" i="34"/>
  <c r="K846" i="34"/>
  <c r="K847" i="34"/>
  <c r="K848" i="34"/>
  <c r="K849" i="34"/>
  <c r="K850" i="34"/>
  <c r="K851" i="34"/>
  <c r="K852" i="34"/>
  <c r="K853" i="34"/>
  <c r="K854" i="34"/>
  <c r="K855" i="34"/>
  <c r="K856" i="34"/>
  <c r="K857" i="34"/>
  <c r="K858" i="34"/>
  <c r="K859" i="34"/>
  <c r="K860" i="34"/>
  <c r="K861" i="34"/>
  <c r="K862" i="34"/>
  <c r="K863" i="34"/>
  <c r="K864" i="34"/>
  <c r="K865" i="34"/>
  <c r="K866" i="34"/>
  <c r="K867" i="34"/>
  <c r="K868" i="34"/>
  <c r="K869" i="34"/>
  <c r="K870" i="34"/>
  <c r="K871" i="34"/>
  <c r="K872" i="34"/>
  <c r="K873" i="34"/>
  <c r="K874" i="34"/>
  <c r="K875" i="34"/>
  <c r="K876" i="34"/>
  <c r="K877" i="34"/>
  <c r="K878" i="34"/>
  <c r="K879" i="34"/>
  <c r="K880" i="34"/>
  <c r="K881" i="34"/>
  <c r="K882" i="34"/>
  <c r="K883" i="34"/>
  <c r="K884" i="34"/>
  <c r="K885" i="34"/>
  <c r="K886" i="34"/>
  <c r="K887" i="34"/>
  <c r="K888" i="34"/>
  <c r="K889" i="34"/>
  <c r="K890" i="34"/>
  <c r="K891" i="34"/>
  <c r="K892" i="34"/>
  <c r="K893" i="34"/>
  <c r="K894" i="34"/>
  <c r="K895" i="34"/>
  <c r="K896" i="34"/>
  <c r="K897" i="34"/>
  <c r="K898" i="34"/>
  <c r="K899" i="34"/>
  <c r="K900" i="34"/>
  <c r="K901" i="34"/>
  <c r="K902" i="34"/>
  <c r="K903" i="34"/>
  <c r="K904" i="34"/>
  <c r="K905" i="34"/>
  <c r="K906" i="34"/>
  <c r="K907" i="34"/>
  <c r="K908" i="34"/>
  <c r="K909" i="34"/>
  <c r="K910" i="34"/>
  <c r="K911" i="34"/>
  <c r="K912" i="34"/>
  <c r="K913" i="34"/>
  <c r="K914" i="34"/>
  <c r="K915" i="34"/>
  <c r="K916" i="34"/>
  <c r="K917" i="34"/>
  <c r="K918" i="34"/>
  <c r="K919" i="34"/>
  <c r="K920" i="34"/>
  <c r="K921" i="34"/>
  <c r="K922" i="34"/>
  <c r="K923" i="34"/>
  <c r="K924" i="34"/>
  <c r="K925" i="34"/>
  <c r="K926" i="34"/>
  <c r="K927" i="34"/>
  <c r="K928" i="34"/>
  <c r="K929" i="34"/>
  <c r="K930" i="34"/>
  <c r="K931" i="34"/>
  <c r="K932" i="34"/>
  <c r="K933" i="34"/>
  <c r="K934" i="34"/>
  <c r="K935" i="34"/>
  <c r="K936" i="34"/>
  <c r="K937" i="34"/>
  <c r="K938" i="34"/>
  <c r="K939" i="34"/>
  <c r="K940" i="34"/>
  <c r="K941" i="34"/>
  <c r="K942" i="34"/>
  <c r="K943" i="34"/>
  <c r="K944" i="34"/>
  <c r="K945" i="34"/>
  <c r="K946" i="34"/>
  <c r="K947" i="34"/>
  <c r="K948" i="34"/>
  <c r="K949" i="34"/>
  <c r="K950" i="34"/>
  <c r="K951" i="34"/>
  <c r="K952" i="34"/>
  <c r="K953" i="34"/>
  <c r="K954" i="34"/>
  <c r="K955" i="34"/>
  <c r="K956" i="34"/>
  <c r="K957" i="34"/>
  <c r="K958" i="34"/>
  <c r="K959" i="34"/>
  <c r="K960" i="34"/>
  <c r="K961" i="34"/>
  <c r="K962" i="34"/>
  <c r="K963" i="34"/>
  <c r="K964" i="34"/>
  <c r="K965" i="34"/>
  <c r="K966" i="34"/>
  <c r="K967" i="34"/>
  <c r="K968" i="34"/>
  <c r="K969" i="34"/>
  <c r="K970" i="34"/>
  <c r="K971" i="34"/>
  <c r="K972" i="34"/>
  <c r="K973" i="34"/>
  <c r="K974" i="34"/>
  <c r="K975" i="34"/>
  <c r="K976" i="34"/>
  <c r="K977" i="34"/>
  <c r="K978" i="34"/>
  <c r="K979" i="34"/>
  <c r="K980" i="34"/>
  <c r="K981" i="34"/>
  <c r="K982" i="34"/>
  <c r="K983" i="34"/>
  <c r="K984" i="34"/>
  <c r="K985" i="34"/>
  <c r="K986" i="34"/>
  <c r="K987" i="34"/>
  <c r="K988" i="34"/>
  <c r="K989" i="34"/>
  <c r="K990" i="34"/>
  <c r="K991" i="34"/>
  <c r="K992" i="34"/>
  <c r="K993" i="34"/>
  <c r="K994" i="34"/>
  <c r="K995" i="34"/>
  <c r="K996" i="34"/>
  <c r="K997" i="34"/>
  <c r="K998" i="34"/>
  <c r="K999" i="34"/>
  <c r="K1000" i="34"/>
  <c r="K1001" i="34"/>
  <c r="K1002" i="34"/>
  <c r="K1003" i="34"/>
  <c r="K1004" i="34"/>
  <c r="K1005" i="34"/>
  <c r="K1006" i="34"/>
  <c r="K1007" i="34"/>
  <c r="K1008" i="34"/>
  <c r="K1009" i="34"/>
  <c r="K1010" i="34"/>
  <c r="K1011" i="34"/>
  <c r="K1012" i="34"/>
  <c r="K1013" i="34"/>
  <c r="K1014" i="34"/>
  <c r="K1015" i="34"/>
  <c r="K1016" i="34"/>
  <c r="K1017" i="34"/>
  <c r="K1018" i="34"/>
  <c r="K1019" i="34"/>
  <c r="K1020" i="34"/>
  <c r="K1021" i="34"/>
  <c r="K1022" i="34"/>
  <c r="K1023" i="34"/>
  <c r="K1024" i="34"/>
  <c r="K1025" i="34"/>
  <c r="K1026" i="34"/>
  <c r="K1027" i="34"/>
  <c r="K1028" i="34"/>
  <c r="K1029" i="34"/>
  <c r="K1030" i="34"/>
  <c r="K1031" i="34"/>
  <c r="K1032" i="34"/>
  <c r="K1033" i="34"/>
  <c r="K1034" i="34"/>
  <c r="K1035" i="34"/>
  <c r="K1036" i="34"/>
  <c r="K1037" i="34"/>
  <c r="K1038" i="34"/>
  <c r="K1039" i="34"/>
  <c r="K1040" i="34"/>
  <c r="K1041" i="34"/>
  <c r="K1042" i="34"/>
  <c r="K1043" i="34"/>
  <c r="K1044" i="34"/>
  <c r="K1045" i="34"/>
  <c r="K1046" i="34"/>
  <c r="K1047" i="34"/>
  <c r="K1048" i="34"/>
  <c r="K1049" i="34"/>
  <c r="K1050" i="34"/>
  <c r="K1051" i="34"/>
  <c r="K1052" i="34"/>
  <c r="K1053" i="34"/>
  <c r="K1054" i="34"/>
  <c r="K1055" i="34"/>
  <c r="K1056" i="34"/>
  <c r="K1057" i="34"/>
  <c r="K1058" i="34"/>
  <c r="K1059" i="34"/>
  <c r="K1060" i="34"/>
  <c r="K1061" i="34"/>
  <c r="K1062" i="34"/>
  <c r="K1063" i="34"/>
  <c r="K1064" i="34"/>
  <c r="K1065" i="34"/>
  <c r="K1066" i="34"/>
  <c r="K1067" i="34"/>
  <c r="K1068" i="34"/>
  <c r="K1069" i="34"/>
  <c r="K1070" i="34"/>
  <c r="K1071" i="34"/>
  <c r="K1072" i="34"/>
  <c r="K1073" i="34"/>
  <c r="K1074" i="34"/>
  <c r="K1075" i="34"/>
  <c r="K1076" i="34"/>
  <c r="K1077" i="34"/>
  <c r="K1078" i="34"/>
  <c r="K1079" i="34"/>
  <c r="K1080" i="34"/>
  <c r="K1081" i="34"/>
  <c r="K1082" i="34"/>
  <c r="K1083" i="34"/>
  <c r="K1084" i="34"/>
  <c r="K1085" i="34"/>
  <c r="K1086" i="34"/>
  <c r="K1087" i="34"/>
  <c r="K1088" i="34"/>
  <c r="K1089" i="34"/>
  <c r="K1090" i="34"/>
  <c r="K1091" i="34"/>
  <c r="K1092" i="34"/>
  <c r="K1093" i="34"/>
  <c r="K1094" i="34"/>
  <c r="K1095" i="34"/>
  <c r="K1096" i="34"/>
  <c r="K1097" i="34"/>
  <c r="K1098" i="34"/>
  <c r="K1099" i="34"/>
  <c r="K1100" i="34"/>
  <c r="K1101" i="34"/>
  <c r="K1102" i="34"/>
  <c r="K1103" i="34"/>
  <c r="K1104" i="34"/>
  <c r="K1105" i="34"/>
  <c r="K1106" i="34"/>
  <c r="K1107" i="34"/>
  <c r="K1108" i="34"/>
  <c r="K1109" i="34"/>
  <c r="K1110" i="34"/>
  <c r="K1111" i="34"/>
  <c r="K1112" i="34"/>
  <c r="K1113" i="34"/>
  <c r="K1114" i="34"/>
  <c r="K1115" i="34"/>
  <c r="K1116" i="34"/>
  <c r="K1117" i="34"/>
  <c r="K1118" i="34"/>
  <c r="K1119" i="34"/>
  <c r="K1120" i="34"/>
  <c r="K1121" i="34"/>
  <c r="K1122" i="34"/>
  <c r="K1123" i="34"/>
  <c r="K1124" i="34"/>
  <c r="K1125" i="34"/>
  <c r="K1126" i="34"/>
  <c r="K1127" i="34"/>
  <c r="K1128" i="34"/>
  <c r="K1129" i="34"/>
  <c r="K1130" i="34"/>
  <c r="K1131" i="34"/>
  <c r="K1132" i="34"/>
  <c r="K1133" i="34"/>
  <c r="K1134" i="34"/>
  <c r="K1135" i="34"/>
  <c r="K1136" i="34"/>
  <c r="K1137" i="34"/>
  <c r="K1138" i="34"/>
  <c r="K1139" i="34"/>
  <c r="K1140" i="34"/>
  <c r="K1141" i="34"/>
  <c r="K1142" i="34"/>
  <c r="K1143" i="34"/>
  <c r="K1144" i="34"/>
  <c r="K1145" i="34"/>
  <c r="K1146" i="34"/>
  <c r="K1147" i="34"/>
  <c r="K1148" i="34"/>
  <c r="K1149" i="34"/>
  <c r="K1150" i="34"/>
  <c r="K1151" i="34"/>
  <c r="K1152" i="34"/>
  <c r="K1153" i="34"/>
  <c r="K1154" i="34"/>
  <c r="K1155" i="34"/>
  <c r="K1156" i="34"/>
  <c r="K1157" i="34"/>
  <c r="K1158" i="34"/>
  <c r="K1159" i="34"/>
  <c r="K1160" i="34"/>
  <c r="K1161" i="34"/>
  <c r="K1162" i="34"/>
  <c r="K1163" i="34"/>
  <c r="K1164" i="34"/>
  <c r="K1165" i="34"/>
  <c r="K1166" i="34"/>
  <c r="K1167" i="34"/>
  <c r="K1168" i="34"/>
  <c r="K1169" i="34"/>
  <c r="K1170" i="34"/>
  <c r="K1171" i="34"/>
  <c r="K1172" i="34"/>
  <c r="K1173" i="34"/>
  <c r="K1174" i="34"/>
  <c r="K1175" i="34"/>
  <c r="K1176" i="34"/>
  <c r="K1177" i="34"/>
  <c r="K1178" i="34"/>
  <c r="K1179" i="34"/>
  <c r="K1180" i="34"/>
  <c r="K1181" i="34"/>
  <c r="K1182" i="34"/>
  <c r="K1183" i="34"/>
  <c r="K1184" i="34"/>
  <c r="K1185" i="34"/>
  <c r="K1186" i="34"/>
  <c r="K1187" i="34"/>
  <c r="K1188" i="34"/>
  <c r="K1189" i="34"/>
  <c r="K1190" i="34"/>
  <c r="K1191" i="34"/>
  <c r="K1192" i="34"/>
  <c r="K1193" i="34"/>
  <c r="K1194" i="34"/>
  <c r="K1195" i="34"/>
  <c r="K1196" i="34"/>
  <c r="K1197" i="34"/>
  <c r="K1198" i="34"/>
  <c r="K1199" i="34"/>
  <c r="K1200" i="34"/>
  <c r="K1201" i="34"/>
  <c r="K1202" i="34"/>
  <c r="K1203" i="34"/>
  <c r="K1204" i="34"/>
  <c r="K1205" i="34"/>
  <c r="K1206" i="34"/>
  <c r="K1207" i="34"/>
  <c r="K1208" i="34"/>
  <c r="K1209" i="34"/>
  <c r="K1210" i="34"/>
  <c r="K1211" i="34"/>
  <c r="K1212" i="34"/>
  <c r="K1213" i="34"/>
  <c r="K1214" i="34"/>
  <c r="K1215" i="34"/>
  <c r="K1216" i="34"/>
  <c r="K1217" i="34"/>
  <c r="K1218" i="34"/>
  <c r="K1219" i="34"/>
  <c r="K1220" i="34"/>
  <c r="K1221" i="34"/>
  <c r="K1222" i="34"/>
  <c r="K1223" i="34"/>
  <c r="K1224" i="34"/>
  <c r="K1225" i="34"/>
  <c r="K1226" i="34"/>
  <c r="K1227" i="34"/>
  <c r="K1228" i="34"/>
  <c r="K1229" i="34"/>
  <c r="K1230" i="34"/>
  <c r="K1231" i="34"/>
  <c r="K1232" i="34"/>
  <c r="K1233" i="34"/>
  <c r="K1234" i="34"/>
  <c r="K1235" i="34"/>
  <c r="K1236" i="34"/>
  <c r="K1237" i="34"/>
  <c r="K1238" i="34"/>
  <c r="K1239" i="34"/>
  <c r="K1240" i="34"/>
  <c r="K1241" i="34"/>
  <c r="K1242" i="34"/>
  <c r="K1243" i="34"/>
  <c r="K1244" i="34"/>
  <c r="K1245" i="34"/>
  <c r="K1246" i="34"/>
  <c r="K1247" i="34"/>
  <c r="K1248" i="34"/>
  <c r="K1249" i="34"/>
  <c r="K1250" i="34"/>
  <c r="K1251" i="34"/>
  <c r="K1252" i="34"/>
  <c r="K1253" i="34"/>
  <c r="K1254" i="34"/>
  <c r="K1255" i="34"/>
  <c r="K1256" i="34"/>
  <c r="K1257" i="34"/>
  <c r="K1258" i="34"/>
  <c r="K1259" i="34"/>
  <c r="K1260" i="34"/>
  <c r="K1261" i="34"/>
  <c r="K1262" i="34"/>
  <c r="K1263" i="34"/>
  <c r="K1264" i="34"/>
  <c r="K1265" i="34"/>
  <c r="K1266" i="34"/>
  <c r="K1267" i="34"/>
  <c r="K1268" i="34"/>
  <c r="K1269" i="34"/>
  <c r="K1270" i="34"/>
  <c r="K1271" i="34"/>
  <c r="K1272" i="34"/>
  <c r="K1273" i="34"/>
  <c r="K1274" i="34"/>
  <c r="K1275" i="34"/>
  <c r="K1276" i="34"/>
  <c r="K1277" i="34"/>
  <c r="K1278" i="34"/>
  <c r="K1279" i="34"/>
  <c r="K1280" i="34"/>
  <c r="K1281" i="34"/>
  <c r="K1282" i="34"/>
  <c r="K1283" i="34"/>
  <c r="K1284" i="34"/>
  <c r="K1285" i="34"/>
  <c r="K1286" i="34"/>
  <c r="K1287" i="34"/>
  <c r="K1288" i="34"/>
  <c r="K1289" i="34"/>
  <c r="K1290" i="34"/>
  <c r="K1291" i="34"/>
  <c r="K1292" i="34"/>
  <c r="K1293" i="34"/>
  <c r="K1294" i="34"/>
  <c r="K1295" i="34"/>
  <c r="K1296" i="34"/>
  <c r="K1297" i="34"/>
  <c r="K1298" i="34"/>
  <c r="K1299" i="34"/>
  <c r="K1300" i="34"/>
  <c r="K1301" i="34"/>
  <c r="K1302" i="34"/>
  <c r="K1303" i="34"/>
  <c r="K1304" i="34"/>
  <c r="K1305" i="34"/>
  <c r="K1306" i="34"/>
  <c r="K1307" i="34"/>
  <c r="K1308" i="34"/>
  <c r="K1309" i="34"/>
  <c r="K1310" i="34"/>
  <c r="K1311" i="34"/>
  <c r="K1312" i="34"/>
  <c r="K1313" i="34"/>
  <c r="K1314" i="34"/>
  <c r="K1315" i="34"/>
  <c r="K1316" i="34"/>
  <c r="K1317" i="34"/>
  <c r="K1318" i="34"/>
  <c r="K1319" i="34"/>
  <c r="K1320" i="34"/>
  <c r="K1321" i="34"/>
  <c r="K1322" i="34"/>
  <c r="K1323" i="34"/>
  <c r="K1324" i="34"/>
  <c r="K1325" i="34"/>
  <c r="K1326" i="34"/>
  <c r="K1327" i="34"/>
  <c r="K1328" i="34"/>
  <c r="K1329" i="34"/>
  <c r="K1330" i="34"/>
  <c r="K1331" i="34"/>
  <c r="K1332" i="34"/>
  <c r="K1333" i="34"/>
  <c r="K1334" i="34"/>
  <c r="K1335" i="34"/>
  <c r="K1336" i="34"/>
  <c r="K1337" i="34"/>
  <c r="K1338" i="34"/>
  <c r="K1339" i="34"/>
  <c r="K1340" i="34"/>
  <c r="K1341" i="34"/>
  <c r="K1342" i="34"/>
  <c r="K1343" i="34"/>
  <c r="K1344" i="34"/>
  <c r="K1345" i="34"/>
  <c r="K1346" i="34"/>
  <c r="K1347" i="34"/>
  <c r="K1348" i="34"/>
  <c r="K1349" i="34"/>
  <c r="K1350" i="34"/>
  <c r="K1351" i="34"/>
  <c r="K1352" i="34"/>
  <c r="K1353" i="34"/>
  <c r="K1354" i="34"/>
  <c r="K1355" i="34"/>
  <c r="K1356" i="34"/>
  <c r="K1357" i="34"/>
  <c r="K1358" i="34"/>
  <c r="K1359" i="34"/>
  <c r="K1360" i="34"/>
  <c r="K1361" i="34"/>
  <c r="K1362" i="34"/>
  <c r="K1363" i="34"/>
  <c r="K1364" i="34"/>
  <c r="K1365" i="34"/>
  <c r="K1366" i="34"/>
  <c r="K1367" i="34"/>
  <c r="K1368" i="34"/>
  <c r="K1369" i="34"/>
  <c r="K1370" i="34"/>
  <c r="K1371" i="34"/>
  <c r="K1372" i="34"/>
  <c r="K1373" i="34"/>
  <c r="K1374" i="34"/>
  <c r="K1375" i="34"/>
  <c r="K1376" i="34"/>
  <c r="K1377" i="34"/>
  <c r="K1378" i="34"/>
  <c r="K1379" i="34"/>
  <c r="K1380" i="34"/>
  <c r="K1381" i="34"/>
  <c r="K1382" i="34"/>
  <c r="K1383" i="34"/>
  <c r="K1384" i="34"/>
  <c r="K1385" i="34"/>
  <c r="K1386" i="34"/>
  <c r="K1387" i="34"/>
  <c r="K1388" i="34"/>
  <c r="K1389" i="34"/>
  <c r="K1390" i="34"/>
  <c r="K1391" i="34"/>
  <c r="K1392" i="34"/>
  <c r="K1393" i="34"/>
  <c r="K1394" i="34"/>
  <c r="K1395" i="34"/>
  <c r="K1396" i="34"/>
  <c r="K1397" i="34"/>
  <c r="K1398" i="34"/>
  <c r="K1399" i="34"/>
  <c r="K1400" i="34"/>
  <c r="K1401" i="34"/>
  <c r="K1402" i="34"/>
  <c r="K1403" i="34"/>
  <c r="K1404" i="34"/>
  <c r="K1405" i="34"/>
  <c r="K1406" i="34"/>
  <c r="K1407" i="34"/>
  <c r="K1408" i="34"/>
  <c r="K1409" i="34"/>
  <c r="K1410" i="34"/>
  <c r="K1411" i="34"/>
  <c r="K1412" i="34"/>
  <c r="K1413" i="34"/>
  <c r="K1414" i="34"/>
  <c r="K1415" i="34"/>
  <c r="K1416" i="34"/>
  <c r="K1417" i="34"/>
  <c r="K1418" i="34"/>
  <c r="K1419" i="34"/>
  <c r="K1420" i="34"/>
  <c r="K1421" i="34"/>
  <c r="K1422" i="34"/>
  <c r="K1423" i="34"/>
  <c r="K1424" i="34"/>
  <c r="K1425" i="34"/>
  <c r="K1426" i="34"/>
  <c r="K1427" i="34"/>
  <c r="K1428" i="34"/>
  <c r="K1429" i="34"/>
  <c r="K1430" i="34"/>
  <c r="K1431" i="34"/>
  <c r="K1432" i="34"/>
  <c r="K1433" i="34"/>
  <c r="K1434" i="34"/>
  <c r="K1435" i="34"/>
  <c r="K1436" i="34"/>
  <c r="K1437" i="34"/>
  <c r="K1438" i="34"/>
  <c r="K1439" i="34"/>
  <c r="K1440" i="34"/>
  <c r="K1441" i="34"/>
  <c r="K1442" i="34"/>
  <c r="K1443" i="34"/>
  <c r="K1444" i="34"/>
  <c r="K1445" i="34"/>
  <c r="K1446" i="34"/>
  <c r="K1447" i="34"/>
  <c r="K1448" i="34"/>
  <c r="K1449" i="34"/>
  <c r="K1450" i="34"/>
  <c r="K1451" i="34"/>
  <c r="K1452" i="34"/>
  <c r="K1453" i="34"/>
  <c r="K1454" i="34"/>
  <c r="K1455" i="34"/>
  <c r="K1456" i="34"/>
  <c r="K1457" i="34"/>
  <c r="K1458" i="34"/>
  <c r="K1459" i="34"/>
  <c r="K1460" i="34"/>
  <c r="K1461" i="34"/>
  <c r="K1462" i="34"/>
  <c r="K1463" i="34"/>
  <c r="K1464" i="34"/>
  <c r="K1465" i="34"/>
  <c r="K1466" i="34"/>
  <c r="K1467" i="34"/>
  <c r="K1468" i="34"/>
  <c r="K1469" i="34"/>
  <c r="K1470" i="34"/>
  <c r="K1471" i="34"/>
  <c r="K1472" i="34"/>
  <c r="K1473" i="34"/>
  <c r="K1474" i="34"/>
  <c r="K1475" i="34"/>
  <c r="K1476" i="34"/>
  <c r="K1477" i="34"/>
  <c r="K1478" i="34"/>
  <c r="K1479" i="34"/>
  <c r="K1480" i="34"/>
  <c r="K1481" i="34"/>
  <c r="K1482" i="34"/>
  <c r="K1483" i="34"/>
  <c r="K1484" i="34"/>
  <c r="K1485" i="34"/>
  <c r="K1486" i="34"/>
  <c r="K1487" i="34"/>
  <c r="K1488" i="34"/>
  <c r="K1489" i="34"/>
  <c r="K1490" i="34"/>
  <c r="K1491" i="34"/>
  <c r="K1492" i="34"/>
  <c r="K1493" i="34"/>
  <c r="K1494" i="34"/>
  <c r="K1495" i="34"/>
  <c r="K1496" i="34"/>
  <c r="K1497" i="34"/>
  <c r="K1498" i="34"/>
  <c r="K1499" i="34"/>
  <c r="K1500" i="34"/>
  <c r="K1501" i="34"/>
  <c r="K1502" i="34"/>
  <c r="K1503" i="34"/>
  <c r="K1504" i="34"/>
  <c r="K1505" i="34"/>
  <c r="K1506" i="34"/>
  <c r="K1507" i="34"/>
  <c r="K1508" i="34"/>
  <c r="K1509" i="34"/>
  <c r="K1510" i="34"/>
  <c r="K1511" i="34"/>
  <c r="K1512" i="34"/>
  <c r="K1513" i="34"/>
  <c r="K1514" i="34"/>
  <c r="K1515" i="34"/>
  <c r="K1516" i="34"/>
  <c r="K1517" i="34"/>
  <c r="K1518" i="34"/>
  <c r="K1519" i="34"/>
  <c r="K1520" i="34"/>
  <c r="K1521" i="34"/>
  <c r="K1522" i="34"/>
  <c r="K1523" i="34"/>
  <c r="K1524" i="34"/>
  <c r="K1525" i="34"/>
  <c r="K1526" i="34"/>
  <c r="K1527" i="34"/>
  <c r="K1528" i="34"/>
  <c r="K1529" i="34"/>
  <c r="K1530" i="34"/>
  <c r="K1531" i="34"/>
  <c r="K1532" i="34"/>
  <c r="K1533" i="34"/>
  <c r="K1534" i="34"/>
  <c r="K1535" i="34"/>
  <c r="K1536" i="34"/>
  <c r="K1537" i="34"/>
  <c r="K1538" i="34"/>
  <c r="K1539" i="34"/>
  <c r="K1540" i="34"/>
  <c r="K1541" i="34"/>
  <c r="K1542" i="34"/>
  <c r="K1543" i="34"/>
  <c r="K1544" i="34"/>
  <c r="K1545" i="34"/>
  <c r="K1546" i="34"/>
  <c r="K1547" i="34"/>
  <c r="K1548" i="34"/>
  <c r="K1549" i="34"/>
  <c r="K1550" i="34"/>
  <c r="K1551" i="34"/>
  <c r="K1552" i="34"/>
  <c r="K1553" i="34"/>
  <c r="K1554" i="34"/>
  <c r="K1555" i="34"/>
  <c r="K1556" i="34"/>
  <c r="K1557" i="34"/>
  <c r="K1558" i="34"/>
  <c r="K1559" i="34"/>
  <c r="K1560" i="34"/>
  <c r="K1561" i="34"/>
  <c r="K1562" i="34"/>
  <c r="K1563" i="34"/>
  <c r="K1564" i="34"/>
  <c r="K1565" i="34"/>
  <c r="K1566" i="34"/>
  <c r="K1567" i="34"/>
  <c r="K1568" i="34"/>
  <c r="K1569" i="34"/>
  <c r="K1570" i="34"/>
  <c r="K1571" i="34"/>
  <c r="K1572" i="34"/>
  <c r="K1573" i="34"/>
  <c r="K1574" i="34"/>
  <c r="K1575" i="34"/>
  <c r="K1576" i="34"/>
  <c r="K1577" i="34"/>
  <c r="K1578" i="34"/>
  <c r="K1579" i="34"/>
  <c r="K1580" i="34"/>
  <c r="K1581" i="34"/>
  <c r="K1582" i="34"/>
  <c r="K1583" i="34"/>
  <c r="K1584" i="34"/>
  <c r="K1585" i="34"/>
  <c r="K1586" i="34"/>
  <c r="K1587" i="34"/>
  <c r="K1588" i="34"/>
  <c r="K1589" i="34"/>
  <c r="K1590" i="34"/>
  <c r="K1591" i="34"/>
  <c r="K1592" i="34"/>
  <c r="K1593" i="34"/>
  <c r="K1594" i="34"/>
  <c r="K1595" i="34"/>
  <c r="K1596" i="34"/>
  <c r="K1597" i="34"/>
  <c r="K1598" i="34"/>
  <c r="K1599" i="34"/>
  <c r="K1600" i="34"/>
  <c r="K1601" i="34"/>
  <c r="K1602" i="34"/>
  <c r="K1603" i="34"/>
  <c r="K1604" i="34"/>
  <c r="K1605" i="34"/>
  <c r="K1606" i="34"/>
  <c r="K1607" i="34"/>
  <c r="K1608" i="34"/>
  <c r="K1609" i="34"/>
  <c r="K1610" i="34"/>
  <c r="K1611" i="34"/>
  <c r="K1612" i="34"/>
  <c r="K1613" i="34"/>
  <c r="K1614" i="34"/>
  <c r="K1615" i="34"/>
  <c r="K1616" i="34"/>
  <c r="K1617" i="34"/>
  <c r="K1618" i="34"/>
  <c r="K1619" i="34"/>
  <c r="K1620" i="34"/>
  <c r="K1621" i="34"/>
  <c r="K1622" i="34"/>
  <c r="K1623" i="34"/>
  <c r="K1624" i="34"/>
  <c r="K1625" i="34"/>
  <c r="K1626" i="34"/>
  <c r="K1627" i="34"/>
  <c r="K1628" i="34"/>
  <c r="K1629" i="34"/>
  <c r="K1630" i="34"/>
  <c r="K1631" i="34"/>
  <c r="W2" i="34"/>
  <c r="W3" i="34"/>
  <c r="W4" i="34"/>
  <c r="W5" i="34"/>
  <c r="W6" i="34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35" i="34"/>
  <c r="W36" i="34"/>
  <c r="W37" i="34"/>
  <c r="W38" i="34"/>
  <c r="W39" i="34"/>
  <c r="W40" i="34"/>
  <c r="W41" i="34"/>
  <c r="W42" i="34"/>
  <c r="W43" i="34"/>
  <c r="W44" i="34"/>
  <c r="W45" i="34"/>
  <c r="W46" i="34"/>
  <c r="W47" i="34"/>
  <c r="W48" i="34"/>
  <c r="W49" i="34"/>
  <c r="W50" i="34"/>
  <c r="W51" i="34"/>
  <c r="W52" i="34"/>
  <c r="W53" i="34"/>
  <c r="W54" i="34"/>
  <c r="W55" i="34"/>
  <c r="W56" i="34"/>
  <c r="W57" i="34"/>
  <c r="W58" i="34"/>
  <c r="W59" i="34"/>
  <c r="W60" i="34"/>
  <c r="W61" i="34"/>
  <c r="W62" i="34"/>
  <c r="W63" i="34"/>
  <c r="W64" i="34"/>
  <c r="W65" i="34"/>
  <c r="W66" i="34"/>
  <c r="W67" i="34"/>
  <c r="W68" i="34"/>
  <c r="W69" i="34"/>
  <c r="W70" i="34"/>
  <c r="W71" i="34"/>
  <c r="W72" i="34"/>
  <c r="W73" i="34"/>
  <c r="W74" i="34"/>
  <c r="W75" i="34"/>
  <c r="W76" i="34"/>
  <c r="W77" i="34"/>
  <c r="W78" i="34"/>
  <c r="W79" i="34"/>
  <c r="W80" i="34"/>
  <c r="W81" i="34"/>
  <c r="W82" i="34"/>
  <c r="W83" i="34"/>
  <c r="W84" i="34"/>
  <c r="W85" i="34"/>
  <c r="W86" i="34"/>
  <c r="W87" i="34"/>
  <c r="W88" i="34"/>
  <c r="W89" i="34"/>
  <c r="W90" i="34"/>
  <c r="W91" i="34"/>
  <c r="W92" i="34"/>
  <c r="W93" i="34"/>
  <c r="W94" i="34"/>
  <c r="W95" i="34"/>
  <c r="W96" i="34"/>
  <c r="W97" i="34"/>
  <c r="W98" i="34"/>
  <c r="W99" i="34"/>
  <c r="W100" i="34"/>
  <c r="W101" i="34"/>
  <c r="W102" i="34"/>
  <c r="W103" i="34"/>
  <c r="W104" i="34"/>
  <c r="W105" i="34"/>
  <c r="W106" i="34"/>
  <c r="W107" i="34"/>
  <c r="W108" i="34"/>
  <c r="W109" i="34"/>
  <c r="W110" i="34"/>
  <c r="W111" i="34"/>
  <c r="W112" i="34"/>
  <c r="W113" i="34"/>
  <c r="W114" i="34"/>
  <c r="W115" i="34"/>
  <c r="W116" i="34"/>
  <c r="W117" i="34"/>
  <c r="W118" i="34"/>
  <c r="W119" i="34"/>
  <c r="W120" i="34"/>
  <c r="W121" i="34"/>
  <c r="W122" i="34"/>
  <c r="W123" i="34"/>
  <c r="W124" i="34"/>
  <c r="W125" i="34"/>
  <c r="W126" i="34"/>
  <c r="W127" i="34"/>
  <c r="W128" i="34"/>
  <c r="W129" i="34"/>
  <c r="W130" i="34"/>
  <c r="W131" i="34"/>
  <c r="W132" i="34"/>
  <c r="W133" i="34"/>
  <c r="W134" i="34"/>
  <c r="W135" i="34"/>
  <c r="W136" i="34"/>
  <c r="W137" i="34"/>
  <c r="W138" i="34"/>
  <c r="W139" i="34"/>
  <c r="W140" i="34"/>
  <c r="W141" i="34"/>
  <c r="W142" i="34"/>
  <c r="W143" i="34"/>
  <c r="W144" i="34"/>
  <c r="W145" i="34"/>
  <c r="W146" i="34"/>
  <c r="W147" i="34"/>
  <c r="W148" i="34"/>
  <c r="W149" i="34"/>
  <c r="W150" i="34"/>
  <c r="W151" i="34"/>
  <c r="W152" i="34"/>
  <c r="W153" i="34"/>
  <c r="W154" i="34"/>
  <c r="W155" i="34"/>
  <c r="W156" i="34"/>
  <c r="W157" i="34"/>
  <c r="W158" i="34"/>
  <c r="W159" i="34"/>
  <c r="W160" i="34"/>
  <c r="W161" i="34"/>
  <c r="W162" i="34"/>
  <c r="W163" i="34"/>
  <c r="W164" i="34"/>
  <c r="W165" i="34"/>
  <c r="W166" i="34"/>
  <c r="W167" i="34"/>
  <c r="W168" i="34"/>
  <c r="W169" i="34"/>
  <c r="W170" i="34"/>
  <c r="W171" i="34"/>
  <c r="W172" i="34"/>
  <c r="W173" i="34"/>
  <c r="W174" i="34"/>
  <c r="W175" i="34"/>
  <c r="W176" i="34"/>
  <c r="W177" i="34"/>
  <c r="W178" i="34"/>
  <c r="W179" i="34"/>
  <c r="W180" i="34"/>
  <c r="W181" i="34"/>
  <c r="W182" i="34"/>
  <c r="W183" i="34"/>
  <c r="W184" i="34"/>
  <c r="W185" i="34"/>
  <c r="W186" i="34"/>
  <c r="W187" i="34"/>
  <c r="W188" i="34"/>
  <c r="W189" i="34"/>
  <c r="W190" i="34"/>
  <c r="W191" i="34"/>
  <c r="W192" i="34"/>
  <c r="W193" i="34"/>
  <c r="W194" i="34"/>
  <c r="W195" i="34"/>
  <c r="W196" i="34"/>
  <c r="W197" i="34"/>
  <c r="W198" i="34"/>
  <c r="W199" i="34"/>
  <c r="W200" i="34"/>
  <c r="W201" i="34"/>
  <c r="W202" i="34"/>
  <c r="W203" i="34"/>
  <c r="W204" i="34"/>
  <c r="W205" i="34"/>
  <c r="W206" i="34"/>
  <c r="W207" i="34"/>
  <c r="W208" i="34"/>
  <c r="W209" i="34"/>
  <c r="W210" i="34"/>
  <c r="W211" i="34"/>
  <c r="W212" i="34"/>
  <c r="W213" i="34"/>
  <c r="W214" i="34"/>
  <c r="W215" i="34"/>
  <c r="W216" i="34"/>
  <c r="W217" i="34"/>
  <c r="W218" i="34"/>
  <c r="W219" i="34"/>
  <c r="W220" i="34"/>
  <c r="W221" i="34"/>
  <c r="W222" i="34"/>
  <c r="W223" i="34"/>
  <c r="W224" i="34"/>
  <c r="W225" i="34"/>
  <c r="W226" i="34"/>
  <c r="W227" i="34"/>
  <c r="W228" i="34"/>
  <c r="W229" i="34"/>
  <c r="W230" i="34"/>
  <c r="W231" i="34"/>
  <c r="W232" i="34"/>
  <c r="W233" i="34"/>
  <c r="W234" i="34"/>
  <c r="W235" i="34"/>
  <c r="W236" i="34"/>
  <c r="W237" i="34"/>
  <c r="W238" i="34"/>
  <c r="W239" i="34"/>
  <c r="W240" i="34"/>
  <c r="W241" i="34"/>
  <c r="W242" i="34"/>
  <c r="W243" i="34"/>
  <c r="W244" i="34"/>
  <c r="W245" i="34"/>
  <c r="W246" i="34"/>
  <c r="W247" i="34"/>
  <c r="W248" i="34"/>
  <c r="W249" i="34"/>
  <c r="W250" i="34"/>
  <c r="W251" i="34"/>
  <c r="W252" i="34"/>
  <c r="W253" i="34"/>
  <c r="W254" i="34"/>
  <c r="W255" i="34"/>
  <c r="W256" i="34"/>
  <c r="W257" i="34"/>
  <c r="W258" i="34"/>
  <c r="W259" i="34"/>
  <c r="W260" i="34"/>
  <c r="W261" i="34"/>
  <c r="W262" i="34"/>
  <c r="W263" i="34"/>
  <c r="W264" i="34"/>
  <c r="W265" i="34"/>
  <c r="W266" i="34"/>
  <c r="W267" i="34"/>
  <c r="W268" i="34"/>
  <c r="W269" i="34"/>
  <c r="W270" i="34"/>
  <c r="W271" i="34"/>
  <c r="W272" i="34"/>
  <c r="W273" i="34"/>
  <c r="W274" i="34"/>
  <c r="W275" i="34"/>
  <c r="W276" i="34"/>
  <c r="W277" i="34"/>
  <c r="W278" i="34"/>
  <c r="W279" i="34"/>
  <c r="W280" i="34"/>
  <c r="W281" i="34"/>
  <c r="W282" i="34"/>
  <c r="W283" i="34"/>
  <c r="W284" i="34"/>
  <c r="W285" i="34"/>
  <c r="W286" i="34"/>
  <c r="W287" i="34"/>
  <c r="W288" i="34"/>
  <c r="W289" i="34"/>
  <c r="W290" i="34"/>
  <c r="W291" i="34"/>
  <c r="W292" i="34"/>
  <c r="W293" i="34"/>
  <c r="W294" i="34"/>
  <c r="W295" i="34"/>
  <c r="W296" i="34"/>
  <c r="W297" i="34"/>
  <c r="W298" i="34"/>
  <c r="W299" i="34"/>
  <c r="W300" i="34"/>
  <c r="W301" i="34"/>
  <c r="W302" i="34"/>
  <c r="W303" i="34"/>
  <c r="W304" i="34"/>
  <c r="W305" i="34"/>
  <c r="W306" i="34"/>
  <c r="W307" i="34"/>
  <c r="W308" i="34"/>
  <c r="W309" i="34"/>
  <c r="W310" i="34"/>
  <c r="W311" i="34"/>
  <c r="W312" i="34"/>
  <c r="W313" i="34"/>
  <c r="W314" i="34"/>
  <c r="W315" i="34"/>
  <c r="W316" i="34"/>
  <c r="W317" i="34"/>
  <c r="W318" i="34"/>
  <c r="W319" i="34"/>
  <c r="W320" i="34"/>
  <c r="W321" i="34"/>
  <c r="W322" i="34"/>
  <c r="W323" i="34"/>
  <c r="W324" i="34"/>
  <c r="W325" i="34"/>
  <c r="W326" i="34"/>
  <c r="W327" i="34"/>
  <c r="W328" i="34"/>
  <c r="W329" i="34"/>
  <c r="W330" i="34"/>
  <c r="W331" i="34"/>
  <c r="W332" i="34"/>
  <c r="W333" i="34"/>
  <c r="W334" i="34"/>
  <c r="W335" i="34"/>
  <c r="W336" i="34"/>
  <c r="W337" i="34"/>
  <c r="W338" i="34"/>
  <c r="W339" i="34"/>
  <c r="W340" i="34"/>
  <c r="W341" i="34"/>
  <c r="W342" i="34"/>
  <c r="W343" i="34"/>
  <c r="W344" i="34"/>
  <c r="W345" i="34"/>
  <c r="W346" i="34"/>
  <c r="W347" i="34"/>
  <c r="W348" i="34"/>
  <c r="W349" i="34"/>
  <c r="W350" i="34"/>
  <c r="W351" i="34"/>
  <c r="W352" i="34"/>
  <c r="W353" i="34"/>
  <c r="W354" i="34"/>
  <c r="W355" i="34"/>
  <c r="W356" i="34"/>
  <c r="W357" i="34"/>
  <c r="W358" i="34"/>
  <c r="W359" i="34"/>
  <c r="W360" i="34"/>
  <c r="W361" i="34"/>
  <c r="W362" i="34"/>
  <c r="W363" i="34"/>
  <c r="W364" i="34"/>
  <c r="W365" i="34"/>
  <c r="W366" i="34"/>
  <c r="W367" i="34"/>
  <c r="W368" i="34"/>
  <c r="W369" i="34"/>
  <c r="W370" i="34"/>
  <c r="W371" i="34"/>
  <c r="W372" i="34"/>
  <c r="W373" i="34"/>
  <c r="W374" i="34"/>
  <c r="W375" i="34"/>
  <c r="W376" i="34"/>
  <c r="W377" i="34"/>
  <c r="W378" i="34"/>
  <c r="W379" i="34"/>
  <c r="W380" i="34"/>
  <c r="W381" i="34"/>
  <c r="W382" i="34"/>
  <c r="W383" i="34"/>
  <c r="W384" i="34"/>
  <c r="W385" i="34"/>
  <c r="W386" i="34"/>
  <c r="W387" i="34"/>
  <c r="W388" i="34"/>
  <c r="W389" i="34"/>
  <c r="W390" i="34"/>
  <c r="W391" i="34"/>
  <c r="W392" i="34"/>
  <c r="W393" i="34"/>
  <c r="W394" i="34"/>
  <c r="W395" i="34"/>
  <c r="W396" i="34"/>
  <c r="W397" i="34"/>
  <c r="W398" i="34"/>
  <c r="W399" i="34"/>
  <c r="W400" i="34"/>
  <c r="W401" i="34"/>
  <c r="W402" i="34"/>
  <c r="W403" i="34"/>
  <c r="W404" i="34"/>
  <c r="W405" i="34"/>
  <c r="W406" i="34"/>
  <c r="W407" i="34"/>
  <c r="W408" i="34"/>
  <c r="W409" i="34"/>
  <c r="W410" i="34"/>
  <c r="W411" i="34"/>
  <c r="W412" i="34"/>
  <c r="W413" i="34"/>
  <c r="W414" i="34"/>
  <c r="W415" i="34"/>
  <c r="W416" i="34"/>
  <c r="W417" i="34"/>
  <c r="W418" i="34"/>
  <c r="W419" i="34"/>
  <c r="W420" i="34"/>
  <c r="W421" i="34"/>
  <c r="W422" i="34"/>
  <c r="W423" i="34"/>
  <c r="W424" i="34"/>
  <c r="W425" i="34"/>
  <c r="W426" i="34"/>
  <c r="W427" i="34"/>
  <c r="W428" i="34"/>
  <c r="W429" i="34"/>
  <c r="W430" i="34"/>
  <c r="W431" i="34"/>
  <c r="W432" i="34"/>
  <c r="W433" i="34"/>
  <c r="W434" i="34"/>
  <c r="W435" i="34"/>
  <c r="W436" i="34"/>
  <c r="W437" i="34"/>
  <c r="W438" i="34"/>
  <c r="W439" i="34"/>
  <c r="W440" i="34"/>
  <c r="W441" i="34"/>
  <c r="W442" i="34"/>
  <c r="W443" i="34"/>
  <c r="W444" i="34"/>
  <c r="W445" i="34"/>
  <c r="W446" i="34"/>
  <c r="W447" i="34"/>
  <c r="W448" i="34"/>
  <c r="W449" i="34"/>
  <c r="W450" i="34"/>
  <c r="W451" i="34"/>
  <c r="W452" i="34"/>
  <c r="W453" i="34"/>
  <c r="W454" i="34"/>
  <c r="W455" i="34"/>
  <c r="W456" i="34"/>
  <c r="W457" i="34"/>
  <c r="W458" i="34"/>
  <c r="W459" i="34"/>
  <c r="W460" i="34"/>
  <c r="W461" i="34"/>
  <c r="W462" i="34"/>
  <c r="W463" i="34"/>
  <c r="W464" i="34"/>
  <c r="W465" i="34"/>
  <c r="W466" i="34"/>
  <c r="W467" i="34"/>
  <c r="W468" i="34"/>
  <c r="W469" i="34"/>
  <c r="W470" i="34"/>
  <c r="W471" i="34"/>
  <c r="W472" i="34"/>
  <c r="W473" i="34"/>
  <c r="W474" i="34"/>
  <c r="W475" i="34"/>
  <c r="W476" i="34"/>
  <c r="W477" i="34"/>
  <c r="W478" i="34"/>
  <c r="W479" i="34"/>
  <c r="W480" i="34"/>
  <c r="W481" i="34"/>
  <c r="W482" i="34"/>
  <c r="W483" i="34"/>
  <c r="W484" i="34"/>
  <c r="W485" i="34"/>
  <c r="W486" i="34"/>
  <c r="W487" i="34"/>
  <c r="W488" i="34"/>
  <c r="W489" i="34"/>
  <c r="W490" i="34"/>
  <c r="W491" i="34"/>
  <c r="W492" i="34"/>
  <c r="W493" i="34"/>
  <c r="W494" i="34"/>
  <c r="W495" i="34"/>
  <c r="W496" i="34"/>
  <c r="W497" i="34"/>
  <c r="W498" i="34"/>
  <c r="W499" i="34"/>
  <c r="W500" i="34"/>
  <c r="W501" i="34"/>
  <c r="W502" i="34"/>
  <c r="W503" i="34"/>
  <c r="W504" i="34"/>
  <c r="W505" i="34"/>
  <c r="W506" i="34"/>
  <c r="W507" i="34"/>
  <c r="W508" i="34"/>
  <c r="W509" i="34"/>
  <c r="W510" i="34"/>
  <c r="W511" i="34"/>
  <c r="W512" i="34"/>
  <c r="W513" i="34"/>
  <c r="W514" i="34"/>
  <c r="W515" i="34"/>
  <c r="W516" i="34"/>
  <c r="W517" i="34"/>
  <c r="W518" i="34"/>
  <c r="W519" i="34"/>
  <c r="W520" i="34"/>
  <c r="W521" i="34"/>
  <c r="W522" i="34"/>
  <c r="W523" i="34"/>
  <c r="W524" i="34"/>
  <c r="W525" i="34"/>
  <c r="W526" i="34"/>
  <c r="W527" i="34"/>
  <c r="W528" i="34"/>
  <c r="W529" i="34"/>
  <c r="W530" i="34"/>
  <c r="W531" i="34"/>
  <c r="W532" i="34"/>
  <c r="W533" i="34"/>
  <c r="W534" i="34"/>
  <c r="W535" i="34"/>
  <c r="W536" i="34"/>
  <c r="W537" i="34"/>
  <c r="W538" i="34"/>
  <c r="W539" i="34"/>
  <c r="W540" i="34"/>
  <c r="W541" i="34"/>
  <c r="W542" i="34"/>
  <c r="W543" i="34"/>
  <c r="W544" i="34"/>
  <c r="W545" i="34"/>
  <c r="W546" i="34"/>
  <c r="W547" i="34"/>
  <c r="W548" i="34"/>
  <c r="W549" i="34"/>
  <c r="W550" i="34"/>
  <c r="W551" i="34"/>
  <c r="W552" i="34"/>
  <c r="W553" i="34"/>
  <c r="W554" i="34"/>
  <c r="W555" i="34"/>
  <c r="W556" i="34"/>
  <c r="W557" i="34"/>
  <c r="W558" i="34"/>
  <c r="W559" i="34"/>
  <c r="W560" i="34"/>
  <c r="W561" i="34"/>
  <c r="W562" i="34"/>
  <c r="W563" i="34"/>
  <c r="W564" i="34"/>
  <c r="W565" i="34"/>
  <c r="W566" i="34"/>
  <c r="W567" i="34"/>
  <c r="W568" i="34"/>
  <c r="W569" i="34"/>
  <c r="W570" i="34"/>
  <c r="W571" i="34"/>
  <c r="W572" i="34"/>
  <c r="W573" i="34"/>
  <c r="W574" i="34"/>
  <c r="W575" i="34"/>
  <c r="W576" i="34"/>
  <c r="W577" i="34"/>
  <c r="W578" i="34"/>
  <c r="W579" i="34"/>
  <c r="W580" i="34"/>
  <c r="W581" i="34"/>
  <c r="W582" i="34"/>
  <c r="W583" i="34"/>
  <c r="W584" i="34"/>
  <c r="W585" i="34"/>
  <c r="W586" i="34"/>
  <c r="W587" i="34"/>
  <c r="W588" i="34"/>
  <c r="W589" i="34"/>
  <c r="W590" i="34"/>
  <c r="W591" i="34"/>
  <c r="W592" i="34"/>
  <c r="W593" i="34"/>
  <c r="W594" i="34"/>
  <c r="W595" i="34"/>
  <c r="W596" i="34"/>
  <c r="W597" i="34"/>
  <c r="W598" i="34"/>
  <c r="W599" i="34"/>
  <c r="W600" i="34"/>
  <c r="W601" i="34"/>
  <c r="W602" i="34"/>
  <c r="W603" i="34"/>
  <c r="W604" i="34"/>
  <c r="W605" i="34"/>
  <c r="W606" i="34"/>
  <c r="W607" i="34"/>
  <c r="W608" i="34"/>
  <c r="W609" i="34"/>
  <c r="W610" i="34"/>
  <c r="W611" i="34"/>
  <c r="W612" i="34"/>
  <c r="W613" i="34"/>
  <c r="W614" i="34"/>
  <c r="W615" i="34"/>
  <c r="W616" i="34"/>
  <c r="W617" i="34"/>
  <c r="W618" i="34"/>
  <c r="W619" i="34"/>
  <c r="W620" i="34"/>
  <c r="W621" i="34"/>
  <c r="W622" i="34"/>
  <c r="W623" i="34"/>
  <c r="W624" i="34"/>
  <c r="W625" i="34"/>
  <c r="W626" i="34"/>
  <c r="W627" i="34"/>
  <c r="W628" i="34"/>
  <c r="W629" i="34"/>
  <c r="W630" i="34"/>
  <c r="W631" i="34"/>
  <c r="W632" i="34"/>
  <c r="W633" i="34"/>
  <c r="W634" i="34"/>
  <c r="W635" i="34"/>
  <c r="W636" i="34"/>
  <c r="W637" i="34"/>
  <c r="W638" i="34"/>
  <c r="W639" i="34"/>
  <c r="W640" i="34"/>
  <c r="W641" i="34"/>
  <c r="W642" i="34"/>
  <c r="W643" i="34"/>
  <c r="W644" i="34"/>
  <c r="W645" i="34"/>
  <c r="W646" i="34"/>
  <c r="W647" i="34"/>
  <c r="W648" i="34"/>
  <c r="W649" i="34"/>
  <c r="W650" i="34"/>
  <c r="W651" i="34"/>
  <c r="W652" i="34"/>
  <c r="W653" i="34"/>
  <c r="W654" i="34"/>
  <c r="W655" i="34"/>
  <c r="W656" i="34"/>
  <c r="W657" i="34"/>
  <c r="W658" i="34"/>
  <c r="W659" i="34"/>
  <c r="W660" i="34"/>
  <c r="W661" i="34"/>
  <c r="W662" i="34"/>
  <c r="W663" i="34"/>
  <c r="W664" i="34"/>
  <c r="W665" i="34"/>
  <c r="W666" i="34"/>
  <c r="W667" i="34"/>
  <c r="W668" i="34"/>
  <c r="W669" i="34"/>
  <c r="W670" i="34"/>
  <c r="W671" i="34"/>
  <c r="W672" i="34"/>
  <c r="W673" i="34"/>
  <c r="W674" i="34"/>
  <c r="W675" i="34"/>
  <c r="W676" i="34"/>
  <c r="W677" i="34"/>
  <c r="W678" i="34"/>
  <c r="W679" i="34"/>
  <c r="W680" i="34"/>
  <c r="W681" i="34"/>
  <c r="W682" i="34"/>
  <c r="W683" i="34"/>
  <c r="W684" i="34"/>
  <c r="W685" i="34"/>
  <c r="W686" i="34"/>
  <c r="W687" i="34"/>
  <c r="W688" i="34"/>
  <c r="W689" i="34"/>
  <c r="W690" i="34"/>
  <c r="W691" i="34"/>
  <c r="W692" i="34"/>
  <c r="W693" i="34"/>
  <c r="W694" i="34"/>
  <c r="W695" i="34"/>
  <c r="W696" i="34"/>
  <c r="W697" i="34"/>
  <c r="W698" i="34"/>
  <c r="W699" i="34"/>
  <c r="W700" i="34"/>
  <c r="W701" i="34"/>
  <c r="W702" i="34"/>
  <c r="W703" i="34"/>
  <c r="W704" i="34"/>
  <c r="W705" i="34"/>
  <c r="W706" i="34"/>
  <c r="W707" i="34"/>
  <c r="W708" i="34"/>
  <c r="W709" i="34"/>
  <c r="W710" i="34"/>
  <c r="W711" i="34"/>
  <c r="W712" i="34"/>
  <c r="W713" i="34"/>
  <c r="W714" i="34"/>
  <c r="W715" i="34"/>
  <c r="W716" i="34"/>
  <c r="W717" i="34"/>
  <c r="W718" i="34"/>
  <c r="W719" i="34"/>
  <c r="W720" i="34"/>
  <c r="W721" i="34"/>
  <c r="W722" i="34"/>
  <c r="W723" i="34"/>
  <c r="W724" i="34"/>
  <c r="W725" i="34"/>
  <c r="W726" i="34"/>
  <c r="W727" i="34"/>
  <c r="W728" i="34"/>
  <c r="W729" i="34"/>
  <c r="W730" i="34"/>
  <c r="W731" i="34"/>
  <c r="W732" i="34"/>
  <c r="W733" i="34"/>
  <c r="W734" i="34"/>
  <c r="W735" i="34"/>
  <c r="W736" i="34"/>
  <c r="W737" i="34"/>
  <c r="W738" i="34"/>
  <c r="W739" i="34"/>
  <c r="W740" i="34"/>
  <c r="W741" i="34"/>
  <c r="W742" i="34"/>
  <c r="W743" i="34"/>
  <c r="W744" i="34"/>
  <c r="W745" i="34"/>
  <c r="W746" i="34"/>
  <c r="W747" i="34"/>
  <c r="W748" i="34"/>
  <c r="W749" i="34"/>
  <c r="W750" i="34"/>
  <c r="W751" i="34"/>
  <c r="W752" i="34"/>
  <c r="W753" i="34"/>
  <c r="W754" i="34"/>
  <c r="W755" i="34"/>
  <c r="W756" i="34"/>
  <c r="W757" i="34"/>
  <c r="W758" i="34"/>
  <c r="W759" i="34"/>
  <c r="W760" i="34"/>
  <c r="W761" i="34"/>
  <c r="W762" i="34"/>
  <c r="W763" i="34"/>
  <c r="W764" i="34"/>
  <c r="W765" i="34"/>
  <c r="W766" i="34"/>
  <c r="W767" i="34"/>
  <c r="W768" i="34"/>
  <c r="W769" i="34"/>
  <c r="W770" i="34"/>
  <c r="W771" i="34"/>
  <c r="W772" i="34"/>
  <c r="W773" i="34"/>
  <c r="W774" i="34"/>
  <c r="W775" i="34"/>
  <c r="W776" i="34"/>
  <c r="W777" i="34"/>
  <c r="W778" i="34"/>
  <c r="W779" i="34"/>
  <c r="W780" i="34"/>
  <c r="W781" i="34"/>
  <c r="W782" i="34"/>
  <c r="W783" i="34"/>
  <c r="W784" i="34"/>
  <c r="W785" i="34"/>
  <c r="W786" i="34"/>
  <c r="W787" i="34"/>
  <c r="W788" i="34"/>
  <c r="W789" i="34"/>
  <c r="W790" i="34"/>
  <c r="W791" i="34"/>
  <c r="W792" i="34"/>
  <c r="W793" i="34"/>
  <c r="W794" i="34"/>
  <c r="W795" i="34"/>
  <c r="W796" i="34"/>
  <c r="W797" i="34"/>
  <c r="W798" i="34"/>
  <c r="W799" i="34"/>
  <c r="W800" i="34"/>
  <c r="W801" i="34"/>
  <c r="W802" i="34"/>
  <c r="W803" i="34"/>
  <c r="W804" i="34"/>
  <c r="W805" i="34"/>
  <c r="W806" i="34"/>
  <c r="W807" i="34"/>
  <c r="W808" i="34"/>
  <c r="W809" i="34"/>
  <c r="W810" i="34"/>
  <c r="W811" i="34"/>
  <c r="W812" i="34"/>
  <c r="W813" i="34"/>
  <c r="W814" i="34"/>
  <c r="W815" i="34"/>
  <c r="W816" i="34"/>
  <c r="W817" i="34"/>
  <c r="W818" i="34"/>
  <c r="W819" i="34"/>
  <c r="W820" i="34"/>
  <c r="W821" i="34"/>
  <c r="W822" i="34"/>
  <c r="W823" i="34"/>
  <c r="W824" i="34"/>
  <c r="W825" i="34"/>
  <c r="W826" i="34"/>
  <c r="W827" i="34"/>
  <c r="W828" i="34"/>
  <c r="W829" i="34"/>
  <c r="W830" i="34"/>
  <c r="W831" i="34"/>
  <c r="W832" i="34"/>
  <c r="W833" i="34"/>
  <c r="W834" i="34"/>
  <c r="W835" i="34"/>
  <c r="W836" i="34"/>
  <c r="W837" i="34"/>
  <c r="W838" i="34"/>
  <c r="W839" i="34"/>
  <c r="W840" i="34"/>
  <c r="W841" i="34"/>
  <c r="W842" i="34"/>
  <c r="W843" i="34"/>
  <c r="W844" i="34"/>
  <c r="W845" i="34"/>
  <c r="W846" i="34"/>
  <c r="W847" i="34"/>
  <c r="W848" i="34"/>
  <c r="W849" i="34"/>
  <c r="W850" i="34"/>
  <c r="W851" i="34"/>
  <c r="W852" i="34"/>
  <c r="W853" i="34"/>
  <c r="W854" i="34"/>
  <c r="W855" i="34"/>
  <c r="W856" i="34"/>
  <c r="W857" i="34"/>
  <c r="W858" i="34"/>
  <c r="W859" i="34"/>
  <c r="W860" i="34"/>
  <c r="W861" i="34"/>
  <c r="W862" i="34"/>
  <c r="W863" i="34"/>
  <c r="W864" i="34"/>
  <c r="W865" i="34"/>
  <c r="W866" i="34"/>
  <c r="W867" i="34"/>
  <c r="W868" i="34"/>
  <c r="W869" i="34"/>
  <c r="W870" i="34"/>
  <c r="W871" i="34"/>
  <c r="W872" i="34"/>
  <c r="W873" i="34"/>
  <c r="W874" i="34"/>
  <c r="W875" i="34"/>
  <c r="W876" i="34"/>
  <c r="W877" i="34"/>
  <c r="W878" i="34"/>
  <c r="W879" i="34"/>
  <c r="W880" i="34"/>
  <c r="W881" i="34"/>
  <c r="W882" i="34"/>
  <c r="W883" i="34"/>
  <c r="W884" i="34"/>
  <c r="W885" i="34"/>
  <c r="W886" i="34"/>
  <c r="W887" i="34"/>
  <c r="W888" i="34"/>
  <c r="W889" i="34"/>
  <c r="W890" i="34"/>
  <c r="W891" i="34"/>
  <c r="W892" i="34"/>
  <c r="W893" i="34"/>
  <c r="W894" i="34"/>
  <c r="W895" i="34"/>
  <c r="W896" i="34"/>
  <c r="W897" i="34"/>
  <c r="W898" i="34"/>
  <c r="W899" i="34"/>
  <c r="W900" i="34"/>
  <c r="W901" i="34"/>
  <c r="W902" i="34"/>
  <c r="W903" i="34"/>
  <c r="W904" i="34"/>
  <c r="W905" i="34"/>
  <c r="W906" i="34"/>
  <c r="W907" i="34"/>
  <c r="W908" i="34"/>
  <c r="W909" i="34"/>
  <c r="W910" i="34"/>
  <c r="W911" i="34"/>
  <c r="W912" i="34"/>
  <c r="W913" i="34"/>
  <c r="W914" i="34"/>
  <c r="W915" i="34"/>
  <c r="W916" i="34"/>
  <c r="W917" i="34"/>
  <c r="W918" i="34"/>
  <c r="W919" i="34"/>
  <c r="W920" i="34"/>
  <c r="W921" i="34"/>
  <c r="W922" i="34"/>
  <c r="W923" i="34"/>
  <c r="W924" i="34"/>
  <c r="W925" i="34"/>
  <c r="W926" i="34"/>
  <c r="W927" i="34"/>
  <c r="W928" i="34"/>
  <c r="W929" i="34"/>
  <c r="W930" i="34"/>
  <c r="W931" i="34"/>
  <c r="W932" i="34"/>
  <c r="W933" i="34"/>
  <c r="W934" i="34"/>
  <c r="W935" i="34"/>
  <c r="W936" i="34"/>
  <c r="W937" i="34"/>
  <c r="W938" i="34"/>
  <c r="W939" i="34"/>
  <c r="W940" i="34"/>
  <c r="W941" i="34"/>
  <c r="W942" i="34"/>
  <c r="W943" i="34"/>
  <c r="W944" i="34"/>
  <c r="W945" i="34"/>
  <c r="W946" i="34"/>
  <c r="W947" i="34"/>
  <c r="W948" i="34"/>
  <c r="W949" i="34"/>
  <c r="W950" i="34"/>
  <c r="W951" i="34"/>
  <c r="W952" i="34"/>
  <c r="W953" i="34"/>
  <c r="W954" i="34"/>
  <c r="W955" i="34"/>
  <c r="W956" i="34"/>
  <c r="W957" i="34"/>
  <c r="W958" i="34"/>
  <c r="W959" i="34"/>
  <c r="W960" i="34"/>
  <c r="W961" i="34"/>
  <c r="W962" i="34"/>
  <c r="W963" i="34"/>
  <c r="W964" i="34"/>
  <c r="W965" i="34"/>
  <c r="W966" i="34"/>
  <c r="W967" i="34"/>
  <c r="W968" i="34"/>
  <c r="W969" i="34"/>
  <c r="W970" i="34"/>
  <c r="W971" i="34"/>
  <c r="W972" i="34"/>
  <c r="W973" i="34"/>
  <c r="W974" i="34"/>
  <c r="W975" i="34"/>
  <c r="W976" i="34"/>
  <c r="W977" i="34"/>
  <c r="W978" i="34"/>
  <c r="W979" i="34"/>
  <c r="W980" i="34"/>
  <c r="W981" i="34"/>
  <c r="W982" i="34"/>
  <c r="W983" i="34"/>
  <c r="W984" i="34"/>
  <c r="W985" i="34"/>
  <c r="W986" i="34"/>
  <c r="W987" i="34"/>
  <c r="W988" i="34"/>
  <c r="W989" i="34"/>
  <c r="W990" i="34"/>
  <c r="W991" i="34"/>
  <c r="W992" i="34"/>
  <c r="W993" i="34"/>
  <c r="W994" i="34"/>
  <c r="W995" i="34"/>
  <c r="W996" i="34"/>
  <c r="W997" i="34"/>
  <c r="W998" i="34"/>
  <c r="W999" i="34"/>
  <c r="W1000" i="34"/>
  <c r="W1001" i="34"/>
  <c r="W1002" i="34"/>
  <c r="W1003" i="34"/>
  <c r="W1004" i="34"/>
  <c r="W1005" i="34"/>
  <c r="W1006" i="34"/>
  <c r="W1007" i="34"/>
  <c r="W1008" i="34"/>
  <c r="W1009" i="34"/>
  <c r="W1010" i="34"/>
  <c r="W1011" i="34"/>
  <c r="W1012" i="34"/>
  <c r="W1013" i="34"/>
  <c r="W1014" i="34"/>
  <c r="W1015" i="34"/>
  <c r="W1016" i="34"/>
  <c r="W1017" i="34"/>
  <c r="W1018" i="34"/>
  <c r="W1019" i="34"/>
  <c r="W1020" i="34"/>
  <c r="W1021" i="34"/>
  <c r="W1022" i="34"/>
  <c r="W1023" i="34"/>
  <c r="W1024" i="34"/>
  <c r="W1025" i="34"/>
  <c r="W1026" i="34"/>
  <c r="W1027" i="34"/>
  <c r="W1028" i="34"/>
  <c r="W1029" i="34"/>
  <c r="W1030" i="34"/>
  <c r="W1031" i="34"/>
  <c r="W1032" i="34"/>
  <c r="W1033" i="34"/>
  <c r="W1034" i="34"/>
  <c r="W1035" i="34"/>
  <c r="W1036" i="34"/>
  <c r="W1037" i="34"/>
  <c r="W1038" i="34"/>
  <c r="W1039" i="34"/>
  <c r="W1040" i="34"/>
  <c r="W1041" i="34"/>
  <c r="W1042" i="34"/>
  <c r="W1043" i="34"/>
  <c r="W1044" i="34"/>
  <c r="W1045" i="34"/>
  <c r="W1046" i="34"/>
  <c r="W1047" i="34"/>
  <c r="W1048" i="34"/>
  <c r="W1049" i="34"/>
  <c r="W1050" i="34"/>
  <c r="W1051" i="34"/>
  <c r="W1052" i="34"/>
  <c r="W1053" i="34"/>
  <c r="W1054" i="34"/>
  <c r="W1055" i="34"/>
  <c r="W1056" i="34"/>
  <c r="W1057" i="34"/>
  <c r="W1058" i="34"/>
  <c r="W1059" i="34"/>
  <c r="W1060" i="34"/>
  <c r="W1061" i="34"/>
  <c r="W1062" i="34"/>
  <c r="W1063" i="34"/>
  <c r="W1064" i="34"/>
  <c r="W1065" i="34"/>
  <c r="W1066" i="34"/>
  <c r="W1067" i="34"/>
  <c r="W1068" i="34"/>
  <c r="W1069" i="34"/>
  <c r="W1070" i="34"/>
  <c r="W1071" i="34"/>
  <c r="W1072" i="34"/>
  <c r="W1073" i="34"/>
  <c r="W1074" i="34"/>
  <c r="W1075" i="34"/>
  <c r="W1076" i="34"/>
  <c r="W1077" i="34"/>
  <c r="W1078" i="34"/>
  <c r="W1079" i="34"/>
  <c r="W1080" i="34"/>
  <c r="W1081" i="34"/>
  <c r="W1082" i="34"/>
  <c r="W1083" i="34"/>
  <c r="W1084" i="34"/>
  <c r="W1085" i="34"/>
  <c r="W1086" i="34"/>
  <c r="W1087" i="34"/>
  <c r="W1088" i="34"/>
  <c r="W1089" i="34"/>
  <c r="W1090" i="34"/>
  <c r="W1091" i="34"/>
  <c r="W1092" i="34"/>
  <c r="W1093" i="34"/>
  <c r="W1094" i="34"/>
  <c r="W1095" i="34"/>
  <c r="W1096" i="34"/>
  <c r="W1097" i="34"/>
  <c r="W1098" i="34"/>
  <c r="W1099" i="34"/>
  <c r="W1100" i="34"/>
  <c r="W1101" i="34"/>
  <c r="W1102" i="34"/>
  <c r="W1103" i="34"/>
  <c r="W1104" i="34"/>
  <c r="W1105" i="34"/>
  <c r="W1106" i="34"/>
  <c r="W1107" i="34"/>
  <c r="W1108" i="34"/>
  <c r="W1109" i="34"/>
  <c r="W1110" i="34"/>
  <c r="W1111" i="34"/>
  <c r="W1112" i="34"/>
  <c r="W1113" i="34"/>
  <c r="W1114" i="34"/>
  <c r="W1115" i="34"/>
  <c r="W1116" i="34"/>
  <c r="W1117" i="34"/>
  <c r="W1118" i="34"/>
  <c r="W1119" i="34"/>
  <c r="W1120" i="34"/>
  <c r="W1121" i="34"/>
  <c r="W1122" i="34"/>
  <c r="W1123" i="34"/>
  <c r="W1124" i="34"/>
  <c r="W1125" i="34"/>
  <c r="W1126" i="34"/>
  <c r="W1127" i="34"/>
  <c r="W1128" i="34"/>
  <c r="W1129" i="34"/>
  <c r="W1130" i="34"/>
  <c r="W1131" i="34"/>
  <c r="W1132" i="34"/>
  <c r="W1133" i="34"/>
  <c r="W1134" i="34"/>
  <c r="W1135" i="34"/>
  <c r="W1136" i="34"/>
  <c r="W1137" i="34"/>
  <c r="W1138" i="34"/>
  <c r="W1139" i="34"/>
  <c r="W1140" i="34"/>
  <c r="W1141" i="34"/>
  <c r="W1142" i="34"/>
  <c r="W1143" i="34"/>
  <c r="W1144" i="34"/>
  <c r="W1145" i="34"/>
  <c r="W1146" i="34"/>
  <c r="W1147" i="34"/>
  <c r="W1148" i="34"/>
  <c r="W1149" i="34"/>
  <c r="W1150" i="34"/>
  <c r="W1151" i="34"/>
  <c r="W1152" i="34"/>
  <c r="W1153" i="34"/>
  <c r="W1154" i="34"/>
  <c r="W1155" i="34"/>
  <c r="W1156" i="34"/>
  <c r="W1157" i="34"/>
  <c r="W1158" i="34"/>
  <c r="W1159" i="34"/>
  <c r="W1160" i="34"/>
  <c r="W1161" i="34"/>
  <c r="W1162" i="34"/>
  <c r="W1163" i="34"/>
  <c r="W1164" i="34"/>
  <c r="W1165" i="34"/>
  <c r="W1166" i="34"/>
  <c r="W1167" i="34"/>
  <c r="W1168" i="34"/>
  <c r="W1169" i="34"/>
  <c r="W1170" i="34"/>
  <c r="W1171" i="34"/>
  <c r="W1172" i="34"/>
  <c r="W1173" i="34"/>
  <c r="W1174" i="34"/>
  <c r="W1175" i="34"/>
  <c r="W1176" i="34"/>
  <c r="W1177" i="34"/>
  <c r="W1178" i="34"/>
  <c r="W1179" i="34"/>
  <c r="W1180" i="34"/>
  <c r="W1181" i="34"/>
  <c r="W1182" i="34"/>
  <c r="W1183" i="34"/>
  <c r="W1184" i="34"/>
  <c r="W1185" i="34"/>
  <c r="W1186" i="34"/>
  <c r="W1187" i="34"/>
  <c r="W1188" i="34"/>
  <c r="W1189" i="34"/>
  <c r="W1190" i="34"/>
  <c r="W1191" i="34"/>
  <c r="W1192" i="34"/>
  <c r="W1193" i="34"/>
  <c r="W1194" i="34"/>
  <c r="W1195" i="34"/>
  <c r="W1196" i="34"/>
  <c r="W1197" i="34"/>
  <c r="W1198" i="34"/>
  <c r="W1199" i="34"/>
  <c r="W1200" i="34"/>
  <c r="W1201" i="34"/>
  <c r="W1202" i="34"/>
  <c r="W1203" i="34"/>
  <c r="W1204" i="34"/>
  <c r="W1205" i="34"/>
  <c r="W1206" i="34"/>
  <c r="W1207" i="34"/>
  <c r="W1208" i="34"/>
  <c r="W1209" i="34"/>
  <c r="W1210" i="34"/>
  <c r="W1211" i="34"/>
  <c r="W1212" i="34"/>
  <c r="W1213" i="34"/>
  <c r="W1214" i="34"/>
  <c r="W1215" i="34"/>
  <c r="W1216" i="34"/>
  <c r="W1217" i="34"/>
  <c r="W1218" i="34"/>
  <c r="W1219" i="34"/>
  <c r="W1220" i="34"/>
  <c r="W1221" i="34"/>
  <c r="W1222" i="34"/>
  <c r="W1223" i="34"/>
  <c r="W1224" i="34"/>
  <c r="W1225" i="34"/>
  <c r="W1226" i="34"/>
  <c r="W1227" i="34"/>
  <c r="W1228" i="34"/>
  <c r="W1229" i="34"/>
  <c r="W1230" i="34"/>
  <c r="W1231" i="34"/>
  <c r="W1232" i="34"/>
  <c r="W1233" i="34"/>
  <c r="W1234" i="34"/>
  <c r="W1235" i="34"/>
  <c r="W1236" i="34"/>
  <c r="W1237" i="34"/>
  <c r="W1238" i="34"/>
  <c r="W1239" i="34"/>
  <c r="W1240" i="34"/>
  <c r="W1241" i="34"/>
  <c r="W1242" i="34"/>
  <c r="W1243" i="34"/>
  <c r="W1244" i="34"/>
  <c r="W1245" i="34"/>
  <c r="W1246" i="34"/>
  <c r="W1247" i="34"/>
  <c r="W1248" i="34"/>
  <c r="W1249" i="34"/>
  <c r="W1250" i="34"/>
  <c r="W1251" i="34"/>
  <c r="W1252" i="34"/>
  <c r="W1253" i="34"/>
  <c r="W1254" i="34"/>
  <c r="W1255" i="34"/>
  <c r="W1256" i="34"/>
  <c r="W1257" i="34"/>
  <c r="W1258" i="34"/>
  <c r="W1259" i="34"/>
  <c r="W1260" i="34"/>
  <c r="W1261" i="34"/>
  <c r="W1262" i="34"/>
  <c r="W1263" i="34"/>
  <c r="W1264" i="34"/>
  <c r="W1265" i="34"/>
  <c r="W1266" i="34"/>
  <c r="W1267" i="34"/>
  <c r="W1268" i="34"/>
  <c r="W1269" i="34"/>
  <c r="W1270" i="34"/>
  <c r="W1271" i="34"/>
  <c r="W1272" i="34"/>
  <c r="W1273" i="34"/>
  <c r="W1274" i="34"/>
  <c r="W1275" i="34"/>
  <c r="W1276" i="34"/>
  <c r="W1277" i="34"/>
  <c r="W1278" i="34"/>
  <c r="W1279" i="34"/>
  <c r="W1280" i="34"/>
  <c r="W1281" i="34"/>
  <c r="W1282" i="34"/>
  <c r="W1283" i="34"/>
  <c r="W1284" i="34"/>
  <c r="W1285" i="34"/>
  <c r="W1286" i="34"/>
  <c r="W1287" i="34"/>
  <c r="W1288" i="34"/>
  <c r="W1289" i="34"/>
  <c r="W1290" i="34"/>
  <c r="W1291" i="34"/>
  <c r="W1292" i="34"/>
  <c r="W1293" i="34"/>
  <c r="W1294" i="34"/>
  <c r="W1295" i="34"/>
  <c r="W1296" i="34"/>
  <c r="W1297" i="34"/>
  <c r="W1298" i="34"/>
  <c r="W1299" i="34"/>
  <c r="W1300" i="34"/>
  <c r="W1301" i="34"/>
  <c r="W1302" i="34"/>
  <c r="W1303" i="34"/>
  <c r="W1304" i="34"/>
  <c r="W1305" i="34"/>
  <c r="W1306" i="34"/>
  <c r="W1307" i="34"/>
  <c r="W1308" i="34"/>
  <c r="W1309" i="34"/>
  <c r="W1310" i="34"/>
  <c r="W1311" i="34"/>
  <c r="W1312" i="34"/>
  <c r="W1313" i="34"/>
  <c r="W1314" i="34"/>
  <c r="W1315" i="34"/>
  <c r="W1316" i="34"/>
  <c r="W1317" i="34"/>
  <c r="W1318" i="34"/>
  <c r="W1319" i="34"/>
  <c r="W1320" i="34"/>
  <c r="W1321" i="34"/>
  <c r="W1322" i="34"/>
  <c r="W1323" i="34"/>
  <c r="W1324" i="34"/>
  <c r="W1325" i="34"/>
  <c r="W1326" i="34"/>
  <c r="W1327" i="34"/>
  <c r="W1328" i="34"/>
  <c r="W1329" i="34"/>
  <c r="W1330" i="34"/>
  <c r="W1331" i="34"/>
  <c r="W1332" i="34"/>
  <c r="W1333" i="34"/>
  <c r="W1334" i="34"/>
  <c r="W1335" i="34"/>
  <c r="W1336" i="34"/>
  <c r="W1337" i="34"/>
  <c r="W1338" i="34"/>
  <c r="W1339" i="34"/>
  <c r="W1340" i="34"/>
  <c r="W1341" i="34"/>
  <c r="W1342" i="34"/>
  <c r="W1343" i="34"/>
  <c r="W1344" i="34"/>
  <c r="W1345" i="34"/>
  <c r="W1346" i="34"/>
  <c r="W1347" i="34"/>
  <c r="W1348" i="34"/>
  <c r="W1349" i="34"/>
  <c r="W1350" i="34"/>
  <c r="W1351" i="34"/>
  <c r="W1352" i="34"/>
  <c r="W1353" i="34"/>
  <c r="W1354" i="34"/>
  <c r="W1355" i="34"/>
  <c r="W1356" i="34"/>
  <c r="W1357" i="34"/>
  <c r="W1358" i="34"/>
  <c r="W1359" i="34"/>
  <c r="W1360" i="34"/>
  <c r="W1361" i="34"/>
  <c r="W1362" i="34"/>
  <c r="W1363" i="34"/>
  <c r="W1364" i="34"/>
  <c r="W1365" i="34"/>
  <c r="W1366" i="34"/>
  <c r="W1367" i="34"/>
  <c r="W1368" i="34"/>
  <c r="W1369" i="34"/>
  <c r="W1370" i="34"/>
  <c r="W1371" i="34"/>
  <c r="W1372" i="34"/>
  <c r="W1373" i="34"/>
  <c r="W1374" i="34"/>
  <c r="W1375" i="34"/>
  <c r="W1376" i="34"/>
  <c r="W1377" i="34"/>
  <c r="W1378" i="34"/>
  <c r="W1379" i="34"/>
  <c r="W1380" i="34"/>
  <c r="W1381" i="34"/>
  <c r="W1382" i="34"/>
  <c r="W1383" i="34"/>
  <c r="W1384" i="34"/>
  <c r="W1385" i="34"/>
  <c r="W1386" i="34"/>
  <c r="W1387" i="34"/>
  <c r="W1388" i="34"/>
  <c r="W1389" i="34"/>
  <c r="W1390" i="34"/>
  <c r="W1391" i="34"/>
  <c r="W1392" i="34"/>
  <c r="W1393" i="34"/>
  <c r="W1394" i="34"/>
  <c r="W1395" i="34"/>
  <c r="W1396" i="34"/>
  <c r="W1397" i="34"/>
  <c r="W1398" i="34"/>
  <c r="W1399" i="34"/>
  <c r="W1400" i="34"/>
  <c r="W1401" i="34"/>
  <c r="W1402" i="34"/>
  <c r="W1403" i="34"/>
  <c r="W1404" i="34"/>
  <c r="W1405" i="34"/>
  <c r="W1406" i="34"/>
  <c r="W1407" i="34"/>
  <c r="W1408" i="34"/>
  <c r="W1409" i="34"/>
  <c r="W1410" i="34"/>
  <c r="W1411" i="34"/>
  <c r="W1412" i="34"/>
  <c r="W1413" i="34"/>
  <c r="W1414" i="34"/>
  <c r="W1415" i="34"/>
  <c r="W1416" i="34"/>
  <c r="W1417" i="34"/>
  <c r="W1418" i="34"/>
  <c r="W1419" i="34"/>
  <c r="W1420" i="34"/>
  <c r="W1421" i="34"/>
  <c r="W1422" i="34"/>
  <c r="W1423" i="34"/>
  <c r="W1424" i="34"/>
  <c r="W1425" i="34"/>
  <c r="W1426" i="34"/>
  <c r="W1427" i="34"/>
  <c r="W1428" i="34"/>
  <c r="W1429" i="34"/>
  <c r="W1430" i="34"/>
  <c r="W1431" i="34"/>
  <c r="W1432" i="34"/>
  <c r="W1433" i="34"/>
  <c r="W1434" i="34"/>
  <c r="W1435" i="34"/>
  <c r="W1436" i="34"/>
  <c r="W1437" i="34"/>
  <c r="W1438" i="34"/>
  <c r="W1439" i="34"/>
  <c r="W1440" i="34"/>
  <c r="W1441" i="34"/>
  <c r="W1442" i="34"/>
  <c r="W1443" i="34"/>
  <c r="W1444" i="34"/>
  <c r="W1445" i="34"/>
  <c r="W1446" i="34"/>
  <c r="W1447" i="34"/>
  <c r="W1448" i="34"/>
  <c r="W1449" i="34"/>
  <c r="W1450" i="34"/>
  <c r="W1451" i="34"/>
  <c r="W1452" i="34"/>
  <c r="W1453" i="34"/>
  <c r="W1454" i="34"/>
  <c r="W1455" i="34"/>
  <c r="W1456" i="34"/>
  <c r="W1457" i="34"/>
  <c r="W1458" i="34"/>
  <c r="W1459" i="34"/>
  <c r="W1460" i="34"/>
  <c r="W1461" i="34"/>
  <c r="W1462" i="34"/>
  <c r="W1463" i="34"/>
  <c r="W1464" i="34"/>
  <c r="W1465" i="34"/>
  <c r="W1466" i="34"/>
  <c r="W1467" i="34"/>
  <c r="W1468" i="34"/>
  <c r="W1469" i="34"/>
  <c r="W1470" i="34"/>
  <c r="W1471" i="34"/>
  <c r="W1472" i="34"/>
  <c r="W1473" i="34"/>
  <c r="W1474" i="34"/>
  <c r="W1475" i="34"/>
  <c r="W1476" i="34"/>
  <c r="W1477" i="34"/>
  <c r="W1478" i="34"/>
  <c r="W1479" i="34"/>
  <c r="W1480" i="34"/>
  <c r="W1481" i="34"/>
  <c r="W1482" i="34"/>
  <c r="W1483" i="34"/>
  <c r="W1484" i="34"/>
  <c r="W1485" i="34"/>
  <c r="W1486" i="34"/>
  <c r="W1487" i="34"/>
  <c r="W1488" i="34"/>
  <c r="W1489" i="34"/>
  <c r="W1490" i="34"/>
  <c r="W1491" i="34"/>
  <c r="W1492" i="34"/>
  <c r="W1493" i="34"/>
  <c r="W1494" i="34"/>
  <c r="W1495" i="34"/>
  <c r="W1496" i="34"/>
  <c r="W1497" i="34"/>
  <c r="W1498" i="34"/>
  <c r="W1499" i="34"/>
  <c r="W1500" i="34"/>
  <c r="W1501" i="34"/>
  <c r="W1502" i="34"/>
  <c r="W1503" i="34"/>
  <c r="W1504" i="34"/>
  <c r="W1505" i="34"/>
  <c r="W1506" i="34"/>
  <c r="W1507" i="34"/>
  <c r="W1508" i="34"/>
  <c r="W1509" i="34"/>
  <c r="W1510" i="34"/>
  <c r="W1511" i="34"/>
  <c r="W1512" i="34"/>
  <c r="W1513" i="34"/>
  <c r="W1514" i="34"/>
  <c r="W1515" i="34"/>
  <c r="W1516" i="34"/>
  <c r="W1517" i="34"/>
  <c r="W1518" i="34"/>
  <c r="W1519" i="34"/>
  <c r="W1520" i="34"/>
  <c r="W1521" i="34"/>
  <c r="W1522" i="34"/>
  <c r="W1523" i="34"/>
  <c r="W1524" i="34"/>
  <c r="W1525" i="34"/>
  <c r="W1526" i="34"/>
  <c r="W1527" i="34"/>
  <c r="W1528" i="34"/>
  <c r="W1529" i="34"/>
  <c r="W1530" i="34"/>
  <c r="W1531" i="34"/>
  <c r="W1532" i="34"/>
  <c r="W1533" i="34"/>
  <c r="W1534" i="34"/>
  <c r="W1535" i="34"/>
  <c r="W1536" i="34"/>
  <c r="W1537" i="34"/>
  <c r="W1538" i="34"/>
  <c r="W1539" i="34"/>
  <c r="W1540" i="34"/>
  <c r="W1541" i="34"/>
  <c r="W1542" i="34"/>
  <c r="W1543" i="34"/>
  <c r="W1544" i="34"/>
  <c r="W1545" i="34"/>
  <c r="W1546" i="34"/>
  <c r="W1547" i="34"/>
  <c r="W1548" i="34"/>
  <c r="W1549" i="34"/>
  <c r="W1550" i="34"/>
  <c r="W1551" i="34"/>
  <c r="W1552" i="34"/>
  <c r="W1553" i="34"/>
  <c r="W1554" i="34"/>
  <c r="W1555" i="34"/>
  <c r="W1556" i="34"/>
  <c r="W1557" i="34"/>
  <c r="W1558" i="34"/>
  <c r="W1559" i="34"/>
  <c r="W1560" i="34"/>
  <c r="W1561" i="34"/>
  <c r="W1562" i="34"/>
  <c r="W1563" i="34"/>
  <c r="W1564" i="34"/>
  <c r="W1565" i="34"/>
  <c r="W1566" i="34"/>
  <c r="W1567" i="34"/>
  <c r="W1568" i="34"/>
  <c r="W1569" i="34"/>
  <c r="W1570" i="34"/>
  <c r="W1571" i="34"/>
  <c r="W1572" i="34"/>
  <c r="W1573" i="34"/>
  <c r="W1574" i="34"/>
  <c r="W1575" i="34"/>
  <c r="W1576" i="34"/>
  <c r="W1577" i="34"/>
  <c r="W1578" i="34"/>
  <c r="W1579" i="34"/>
  <c r="W1580" i="34"/>
  <c r="W1581" i="34"/>
  <c r="W1582" i="34"/>
  <c r="W1583" i="34"/>
  <c r="W1584" i="34"/>
  <c r="W1585" i="34"/>
  <c r="W1586" i="34"/>
  <c r="W1587" i="34"/>
  <c r="W1588" i="34"/>
  <c r="W1589" i="34"/>
  <c r="W1590" i="34"/>
  <c r="W1591" i="34"/>
  <c r="W1592" i="34"/>
  <c r="W1593" i="34"/>
  <c r="W1594" i="34"/>
  <c r="W1595" i="34"/>
  <c r="W1596" i="34"/>
  <c r="W1597" i="34"/>
  <c r="W1598" i="34"/>
  <c r="W1599" i="34"/>
  <c r="W1600" i="34"/>
  <c r="W1601" i="34"/>
  <c r="W1602" i="34"/>
  <c r="W1603" i="34"/>
  <c r="W1604" i="34"/>
  <c r="W1605" i="34"/>
  <c r="W1606" i="34"/>
  <c r="W1607" i="34"/>
  <c r="W1608" i="34"/>
  <c r="W1609" i="34"/>
  <c r="W1610" i="34"/>
  <c r="W1611" i="34"/>
  <c r="W1612" i="34"/>
  <c r="W1613" i="34"/>
  <c r="W1614" i="34"/>
  <c r="W1615" i="34"/>
  <c r="W1616" i="34"/>
  <c r="W1617" i="34"/>
  <c r="W1618" i="34"/>
  <c r="W1619" i="34"/>
  <c r="W1620" i="34"/>
  <c r="W1621" i="34"/>
  <c r="W1622" i="34"/>
  <c r="W1623" i="34"/>
  <c r="W1624" i="34"/>
  <c r="W1625" i="34"/>
  <c r="W1626" i="34"/>
  <c r="W1627" i="34"/>
  <c r="W1628" i="34"/>
  <c r="W1629" i="34"/>
  <c r="W1630" i="34"/>
  <c r="W1631" i="34"/>
  <c r="X2" i="34"/>
  <c r="X3" i="34"/>
  <c r="X4" i="34"/>
  <c r="X5" i="34"/>
  <c r="X6" i="34"/>
  <c r="X7" i="34"/>
  <c r="X8" i="34"/>
  <c r="X9" i="34"/>
  <c r="X10" i="34"/>
  <c r="X11" i="34"/>
  <c r="X12" i="34"/>
  <c r="X13" i="34"/>
  <c r="X14" i="34"/>
  <c r="X15" i="34"/>
  <c r="X16" i="34"/>
  <c r="X17" i="34"/>
  <c r="X18" i="34"/>
  <c r="X19" i="34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X34" i="34"/>
  <c r="X35" i="34"/>
  <c r="X36" i="34"/>
  <c r="X37" i="34"/>
  <c r="X38" i="34"/>
  <c r="X39" i="34"/>
  <c r="X40" i="34"/>
  <c r="X41" i="34"/>
  <c r="X42" i="34"/>
  <c r="X43" i="34"/>
  <c r="X44" i="34"/>
  <c r="X45" i="34"/>
  <c r="X46" i="34"/>
  <c r="X47" i="34"/>
  <c r="X48" i="34"/>
  <c r="X49" i="34"/>
  <c r="X50" i="34"/>
  <c r="X51" i="34"/>
  <c r="X52" i="34"/>
  <c r="X53" i="34"/>
  <c r="X54" i="34"/>
  <c r="X55" i="34"/>
  <c r="X56" i="34"/>
  <c r="X57" i="34"/>
  <c r="X58" i="34"/>
  <c r="X59" i="34"/>
  <c r="X60" i="34"/>
  <c r="X61" i="34"/>
  <c r="X62" i="34"/>
  <c r="X63" i="34"/>
  <c r="X64" i="34"/>
  <c r="X65" i="34"/>
  <c r="X66" i="34"/>
  <c r="X67" i="34"/>
  <c r="X68" i="34"/>
  <c r="X69" i="34"/>
  <c r="X70" i="34"/>
  <c r="X71" i="34"/>
  <c r="X72" i="34"/>
  <c r="X73" i="34"/>
  <c r="X74" i="34"/>
  <c r="X75" i="34"/>
  <c r="X76" i="34"/>
  <c r="X77" i="34"/>
  <c r="X78" i="34"/>
  <c r="X79" i="34"/>
  <c r="X80" i="34"/>
  <c r="X81" i="34"/>
  <c r="X82" i="34"/>
  <c r="X83" i="34"/>
  <c r="X84" i="34"/>
  <c r="X85" i="34"/>
  <c r="X86" i="34"/>
  <c r="X87" i="34"/>
  <c r="X88" i="34"/>
  <c r="X89" i="34"/>
  <c r="X90" i="34"/>
  <c r="X91" i="34"/>
  <c r="X92" i="34"/>
  <c r="X93" i="34"/>
  <c r="X94" i="34"/>
  <c r="X95" i="34"/>
  <c r="X96" i="34"/>
  <c r="X97" i="34"/>
  <c r="X98" i="34"/>
  <c r="X99" i="34"/>
  <c r="X100" i="34"/>
  <c r="X101" i="34"/>
  <c r="X102" i="34"/>
  <c r="X103" i="34"/>
  <c r="X104" i="34"/>
  <c r="X105" i="34"/>
  <c r="X106" i="34"/>
  <c r="X107" i="34"/>
  <c r="X108" i="34"/>
  <c r="X109" i="34"/>
  <c r="X110" i="34"/>
  <c r="X111" i="34"/>
  <c r="X112" i="34"/>
  <c r="X113" i="34"/>
  <c r="X114" i="34"/>
  <c r="X115" i="34"/>
  <c r="X116" i="34"/>
  <c r="X117" i="34"/>
  <c r="X118" i="34"/>
  <c r="X119" i="34"/>
  <c r="X120" i="34"/>
  <c r="X121" i="34"/>
  <c r="X122" i="34"/>
  <c r="X123" i="34"/>
  <c r="X124" i="34"/>
  <c r="X125" i="34"/>
  <c r="X126" i="34"/>
  <c r="X127" i="34"/>
  <c r="X128" i="34"/>
  <c r="X129" i="34"/>
  <c r="X130" i="34"/>
  <c r="X131" i="34"/>
  <c r="X132" i="34"/>
  <c r="X133" i="34"/>
  <c r="X134" i="34"/>
  <c r="X135" i="34"/>
  <c r="X136" i="34"/>
  <c r="X137" i="34"/>
  <c r="X138" i="34"/>
  <c r="X139" i="34"/>
  <c r="X140" i="34"/>
  <c r="X141" i="34"/>
  <c r="X142" i="34"/>
  <c r="X143" i="34"/>
  <c r="X144" i="34"/>
  <c r="X145" i="34"/>
  <c r="X146" i="34"/>
  <c r="X147" i="34"/>
  <c r="X148" i="34"/>
  <c r="X149" i="34"/>
  <c r="X150" i="34"/>
  <c r="X151" i="34"/>
  <c r="X152" i="34"/>
  <c r="X153" i="34"/>
  <c r="X154" i="34"/>
  <c r="X155" i="34"/>
  <c r="X156" i="34"/>
  <c r="X157" i="34"/>
  <c r="X158" i="34"/>
  <c r="X159" i="34"/>
  <c r="X160" i="34"/>
  <c r="X161" i="34"/>
  <c r="X162" i="34"/>
  <c r="X163" i="34"/>
  <c r="X164" i="34"/>
  <c r="X165" i="34"/>
  <c r="X166" i="34"/>
  <c r="X167" i="34"/>
  <c r="X168" i="34"/>
  <c r="X169" i="34"/>
  <c r="X170" i="34"/>
  <c r="X171" i="34"/>
  <c r="X172" i="34"/>
  <c r="X173" i="34"/>
  <c r="X174" i="34"/>
  <c r="X175" i="34"/>
  <c r="X176" i="34"/>
  <c r="X177" i="34"/>
  <c r="X178" i="34"/>
  <c r="X179" i="34"/>
  <c r="X180" i="34"/>
  <c r="X181" i="34"/>
  <c r="X182" i="34"/>
  <c r="X183" i="34"/>
  <c r="X184" i="34"/>
  <c r="X185" i="34"/>
  <c r="X186" i="34"/>
  <c r="X187" i="34"/>
  <c r="X188" i="34"/>
  <c r="X189" i="34"/>
  <c r="X190" i="34"/>
  <c r="X191" i="34"/>
  <c r="X192" i="34"/>
  <c r="X193" i="34"/>
  <c r="X194" i="34"/>
  <c r="X195" i="34"/>
  <c r="X196" i="34"/>
  <c r="X197" i="34"/>
  <c r="X198" i="34"/>
  <c r="X199" i="34"/>
  <c r="X200" i="34"/>
  <c r="X201" i="34"/>
  <c r="X202" i="34"/>
  <c r="X203" i="34"/>
  <c r="X204" i="34"/>
  <c r="X205" i="34"/>
  <c r="X206" i="34"/>
  <c r="X207" i="34"/>
  <c r="X208" i="34"/>
  <c r="X209" i="34"/>
  <c r="X210" i="34"/>
  <c r="X211" i="34"/>
  <c r="X212" i="34"/>
  <c r="X213" i="34"/>
  <c r="X214" i="34"/>
  <c r="X215" i="34"/>
  <c r="X216" i="34"/>
  <c r="X217" i="34"/>
  <c r="X218" i="34"/>
  <c r="X219" i="34"/>
  <c r="X220" i="34"/>
  <c r="X221" i="34"/>
  <c r="X222" i="34"/>
  <c r="X223" i="34"/>
  <c r="X224" i="34"/>
  <c r="X225" i="34"/>
  <c r="X226" i="34"/>
  <c r="X227" i="34"/>
  <c r="X228" i="34"/>
  <c r="X229" i="34"/>
  <c r="X230" i="34"/>
  <c r="X231" i="34"/>
  <c r="X232" i="34"/>
  <c r="X233" i="34"/>
  <c r="X234" i="34"/>
  <c r="X235" i="34"/>
  <c r="X236" i="34"/>
  <c r="X237" i="34"/>
  <c r="X238" i="34"/>
  <c r="X239" i="34"/>
  <c r="X240" i="34"/>
  <c r="X241" i="34"/>
  <c r="X242" i="34"/>
  <c r="X243" i="34"/>
  <c r="X244" i="34"/>
  <c r="X245" i="34"/>
  <c r="X246" i="34"/>
  <c r="X247" i="34"/>
  <c r="X248" i="34"/>
  <c r="X249" i="34"/>
  <c r="X250" i="34"/>
  <c r="X251" i="34"/>
  <c r="X252" i="34"/>
  <c r="X253" i="34"/>
  <c r="X254" i="34"/>
  <c r="X255" i="34"/>
  <c r="X256" i="34"/>
  <c r="X257" i="34"/>
  <c r="X258" i="34"/>
  <c r="X259" i="34"/>
  <c r="X260" i="34"/>
  <c r="X261" i="34"/>
  <c r="X262" i="34"/>
  <c r="X263" i="34"/>
  <c r="X264" i="34"/>
  <c r="X265" i="34"/>
  <c r="X266" i="34"/>
  <c r="X267" i="34"/>
  <c r="X268" i="34"/>
  <c r="X269" i="34"/>
  <c r="X270" i="34"/>
  <c r="X271" i="34"/>
  <c r="X272" i="34"/>
  <c r="X273" i="34"/>
  <c r="X274" i="34"/>
  <c r="X275" i="34"/>
  <c r="X276" i="34"/>
  <c r="X277" i="34"/>
  <c r="X278" i="34"/>
  <c r="X279" i="34"/>
  <c r="X280" i="34"/>
  <c r="X281" i="34"/>
  <c r="X282" i="34"/>
  <c r="X283" i="34"/>
  <c r="X284" i="34"/>
  <c r="X285" i="34"/>
  <c r="X286" i="34"/>
  <c r="X287" i="34"/>
  <c r="X288" i="34"/>
  <c r="X289" i="34"/>
  <c r="X290" i="34"/>
  <c r="X291" i="34"/>
  <c r="X292" i="34"/>
  <c r="X293" i="34"/>
  <c r="X294" i="34"/>
  <c r="X295" i="34"/>
  <c r="X296" i="34"/>
  <c r="X297" i="34"/>
  <c r="X298" i="34"/>
  <c r="X299" i="34"/>
  <c r="X300" i="34"/>
  <c r="X301" i="34"/>
  <c r="X302" i="34"/>
  <c r="X303" i="34"/>
  <c r="X304" i="34"/>
  <c r="X305" i="34"/>
  <c r="X306" i="34"/>
  <c r="X307" i="34"/>
  <c r="X308" i="34"/>
  <c r="X309" i="34"/>
  <c r="X310" i="34"/>
  <c r="X311" i="34"/>
  <c r="X312" i="34"/>
  <c r="X313" i="34"/>
  <c r="X314" i="34"/>
  <c r="X315" i="34"/>
  <c r="X316" i="34"/>
  <c r="X317" i="34"/>
  <c r="X318" i="34"/>
  <c r="X319" i="34"/>
  <c r="X320" i="34"/>
  <c r="X321" i="34"/>
  <c r="X322" i="34"/>
  <c r="X323" i="34"/>
  <c r="X324" i="34"/>
  <c r="X325" i="34"/>
  <c r="X326" i="34"/>
  <c r="X327" i="34"/>
  <c r="X328" i="34"/>
  <c r="X329" i="34"/>
  <c r="X330" i="34"/>
  <c r="X331" i="34"/>
  <c r="X332" i="34"/>
  <c r="X333" i="34"/>
  <c r="X334" i="34"/>
  <c r="X335" i="34"/>
  <c r="X336" i="34"/>
  <c r="X337" i="34"/>
  <c r="X338" i="34"/>
  <c r="X339" i="34"/>
  <c r="X340" i="34"/>
  <c r="X341" i="34"/>
  <c r="X342" i="34"/>
  <c r="X343" i="34"/>
  <c r="X344" i="34"/>
  <c r="X345" i="34"/>
  <c r="X346" i="34"/>
  <c r="X347" i="34"/>
  <c r="X348" i="34"/>
  <c r="X349" i="34"/>
  <c r="X350" i="34"/>
  <c r="X351" i="34"/>
  <c r="X352" i="34"/>
  <c r="X353" i="34"/>
  <c r="X354" i="34"/>
  <c r="X355" i="34"/>
  <c r="X356" i="34"/>
  <c r="X357" i="34"/>
  <c r="X358" i="34"/>
  <c r="X359" i="34"/>
  <c r="X360" i="34"/>
  <c r="X361" i="34"/>
  <c r="X362" i="34"/>
  <c r="X363" i="34"/>
  <c r="X364" i="34"/>
  <c r="X365" i="34"/>
  <c r="X366" i="34"/>
  <c r="X367" i="34"/>
  <c r="X368" i="34"/>
  <c r="X369" i="34"/>
  <c r="X370" i="34"/>
  <c r="X371" i="34"/>
  <c r="X372" i="34"/>
  <c r="X373" i="34"/>
  <c r="X374" i="34"/>
  <c r="X375" i="34"/>
  <c r="X376" i="34"/>
  <c r="X377" i="34"/>
  <c r="X378" i="34"/>
  <c r="X379" i="34"/>
  <c r="X380" i="34"/>
  <c r="X381" i="34"/>
  <c r="X382" i="34"/>
  <c r="X383" i="34"/>
  <c r="X384" i="34"/>
  <c r="X385" i="34"/>
  <c r="X386" i="34"/>
  <c r="X387" i="34"/>
  <c r="X388" i="34"/>
  <c r="X389" i="34"/>
  <c r="X390" i="34"/>
  <c r="X391" i="34"/>
  <c r="X392" i="34"/>
  <c r="X393" i="34"/>
  <c r="X394" i="34"/>
  <c r="X395" i="34"/>
  <c r="X396" i="34"/>
  <c r="X397" i="34"/>
  <c r="X398" i="34"/>
  <c r="X399" i="34"/>
  <c r="X400" i="34"/>
  <c r="X401" i="34"/>
  <c r="X402" i="34"/>
  <c r="X403" i="34"/>
  <c r="X404" i="34"/>
  <c r="X405" i="34"/>
  <c r="X406" i="34"/>
  <c r="X407" i="34"/>
  <c r="X408" i="34"/>
  <c r="X409" i="34"/>
  <c r="X410" i="34"/>
  <c r="X411" i="34"/>
  <c r="X412" i="34"/>
  <c r="X413" i="34"/>
  <c r="X414" i="34"/>
  <c r="X415" i="34"/>
  <c r="X416" i="34"/>
  <c r="X417" i="34"/>
  <c r="X418" i="34"/>
  <c r="X419" i="34"/>
  <c r="X420" i="34"/>
  <c r="X421" i="34"/>
  <c r="X422" i="34"/>
  <c r="X423" i="34"/>
  <c r="X424" i="34"/>
  <c r="X425" i="34"/>
  <c r="X426" i="34"/>
  <c r="X427" i="34"/>
  <c r="X428" i="34"/>
  <c r="X429" i="34"/>
  <c r="X430" i="34"/>
  <c r="X431" i="34"/>
  <c r="X432" i="34"/>
  <c r="X433" i="34"/>
  <c r="X434" i="34"/>
  <c r="X435" i="34"/>
  <c r="X436" i="34"/>
  <c r="X437" i="34"/>
  <c r="X438" i="34"/>
  <c r="X439" i="34"/>
  <c r="X440" i="34"/>
  <c r="X441" i="34"/>
  <c r="X442" i="34"/>
  <c r="X443" i="34"/>
  <c r="X444" i="34"/>
  <c r="X445" i="34"/>
  <c r="X446" i="34"/>
  <c r="X447" i="34"/>
  <c r="X448" i="34"/>
  <c r="X449" i="34"/>
  <c r="X450" i="34"/>
  <c r="X451" i="34"/>
  <c r="X452" i="34"/>
  <c r="X453" i="34"/>
  <c r="X454" i="34"/>
  <c r="X455" i="34"/>
  <c r="X456" i="34"/>
  <c r="X457" i="34"/>
  <c r="X458" i="34"/>
  <c r="X459" i="34"/>
  <c r="X460" i="34"/>
  <c r="X461" i="34"/>
  <c r="X462" i="34"/>
  <c r="X463" i="34"/>
  <c r="X464" i="34"/>
  <c r="X465" i="34"/>
  <c r="X466" i="34"/>
  <c r="X467" i="34"/>
  <c r="X468" i="34"/>
  <c r="X469" i="34"/>
  <c r="X470" i="34"/>
  <c r="X471" i="34"/>
  <c r="X472" i="34"/>
  <c r="X473" i="34"/>
  <c r="X474" i="34"/>
  <c r="X475" i="34"/>
  <c r="X476" i="34"/>
  <c r="X477" i="34"/>
  <c r="X478" i="34"/>
  <c r="X479" i="34"/>
  <c r="X480" i="34"/>
  <c r="X481" i="34"/>
  <c r="X482" i="34"/>
  <c r="X483" i="34"/>
  <c r="X484" i="34"/>
  <c r="X485" i="34"/>
  <c r="X486" i="34"/>
  <c r="X487" i="34"/>
  <c r="X488" i="34"/>
  <c r="X489" i="34"/>
  <c r="X490" i="34"/>
  <c r="X491" i="34"/>
  <c r="X492" i="34"/>
  <c r="X493" i="34"/>
  <c r="X494" i="34"/>
  <c r="X495" i="34"/>
  <c r="X496" i="34"/>
  <c r="X497" i="34"/>
  <c r="X498" i="34"/>
  <c r="X499" i="34"/>
  <c r="X500" i="34"/>
  <c r="X501" i="34"/>
  <c r="X502" i="34"/>
  <c r="X503" i="34"/>
  <c r="X504" i="34"/>
  <c r="X505" i="34"/>
  <c r="X506" i="34"/>
  <c r="X507" i="34"/>
  <c r="X508" i="34"/>
  <c r="X509" i="34"/>
  <c r="X510" i="34"/>
  <c r="X511" i="34"/>
  <c r="X512" i="34"/>
  <c r="X513" i="34"/>
  <c r="X514" i="34"/>
  <c r="X515" i="34"/>
  <c r="X516" i="34"/>
  <c r="X517" i="34"/>
  <c r="X518" i="34"/>
  <c r="X519" i="34"/>
  <c r="X520" i="34"/>
  <c r="X521" i="34"/>
  <c r="X522" i="34"/>
  <c r="X523" i="34"/>
  <c r="X524" i="34"/>
  <c r="X525" i="34"/>
  <c r="X526" i="34"/>
  <c r="X527" i="34"/>
  <c r="X528" i="34"/>
  <c r="X529" i="34"/>
  <c r="X530" i="34"/>
  <c r="X531" i="34"/>
  <c r="X532" i="34"/>
  <c r="X533" i="34"/>
  <c r="X534" i="34"/>
  <c r="X535" i="34"/>
  <c r="X536" i="34"/>
  <c r="X537" i="34"/>
  <c r="X538" i="34"/>
  <c r="X539" i="34"/>
  <c r="X540" i="34"/>
  <c r="X541" i="34"/>
  <c r="X542" i="34"/>
  <c r="X543" i="34"/>
  <c r="X544" i="34"/>
  <c r="X545" i="34"/>
  <c r="X546" i="34"/>
  <c r="X547" i="34"/>
  <c r="X548" i="34"/>
  <c r="X549" i="34"/>
  <c r="X550" i="34"/>
  <c r="X551" i="34"/>
  <c r="X552" i="34"/>
  <c r="X553" i="34"/>
  <c r="X554" i="34"/>
  <c r="X555" i="34"/>
  <c r="X556" i="34"/>
  <c r="X557" i="34"/>
  <c r="X558" i="34"/>
  <c r="X559" i="34"/>
  <c r="X560" i="34"/>
  <c r="X561" i="34"/>
  <c r="X562" i="34"/>
  <c r="X563" i="34"/>
  <c r="X564" i="34"/>
  <c r="X565" i="34"/>
  <c r="X566" i="34"/>
  <c r="X567" i="34"/>
  <c r="X568" i="34"/>
  <c r="X569" i="34"/>
  <c r="X570" i="34"/>
  <c r="X571" i="34"/>
  <c r="X572" i="34"/>
  <c r="X573" i="34"/>
  <c r="X574" i="34"/>
  <c r="X575" i="34"/>
  <c r="X576" i="34"/>
  <c r="X577" i="34"/>
  <c r="X578" i="34"/>
  <c r="X579" i="34"/>
  <c r="X580" i="34"/>
  <c r="X581" i="34"/>
  <c r="X582" i="34"/>
  <c r="X583" i="34"/>
  <c r="X584" i="34"/>
  <c r="X585" i="34"/>
  <c r="X586" i="34"/>
  <c r="X587" i="34"/>
  <c r="X588" i="34"/>
  <c r="X589" i="34"/>
  <c r="X590" i="34"/>
  <c r="X591" i="34"/>
  <c r="X592" i="34"/>
  <c r="X593" i="34"/>
  <c r="X594" i="34"/>
  <c r="X595" i="34"/>
  <c r="X596" i="34"/>
  <c r="X597" i="34"/>
  <c r="X598" i="34"/>
  <c r="X599" i="34"/>
  <c r="X600" i="34"/>
  <c r="X601" i="34"/>
  <c r="X602" i="34"/>
  <c r="X603" i="34"/>
  <c r="X604" i="34"/>
  <c r="X605" i="34"/>
  <c r="X606" i="34"/>
  <c r="X607" i="34"/>
  <c r="X608" i="34"/>
  <c r="X609" i="34"/>
  <c r="X610" i="34"/>
  <c r="X611" i="34"/>
  <c r="X612" i="34"/>
  <c r="X613" i="34"/>
  <c r="X614" i="34"/>
  <c r="X615" i="34"/>
  <c r="X616" i="34"/>
  <c r="X617" i="34"/>
  <c r="X618" i="34"/>
  <c r="X619" i="34"/>
  <c r="X620" i="34"/>
  <c r="X621" i="34"/>
  <c r="X622" i="34"/>
  <c r="X623" i="34"/>
  <c r="X624" i="34"/>
  <c r="X625" i="34"/>
  <c r="X626" i="34"/>
  <c r="X627" i="34"/>
  <c r="X628" i="34"/>
  <c r="X629" i="34"/>
  <c r="X630" i="34"/>
  <c r="X631" i="34"/>
  <c r="X632" i="34"/>
  <c r="X633" i="34"/>
  <c r="X634" i="34"/>
  <c r="X635" i="34"/>
  <c r="X636" i="34"/>
  <c r="X637" i="34"/>
  <c r="X638" i="34"/>
  <c r="X639" i="34"/>
  <c r="X640" i="34"/>
  <c r="X641" i="34"/>
  <c r="X642" i="34"/>
  <c r="X643" i="34"/>
  <c r="X644" i="34"/>
  <c r="X645" i="34"/>
  <c r="X646" i="34"/>
  <c r="X647" i="34"/>
  <c r="X648" i="34"/>
  <c r="X649" i="34"/>
  <c r="X650" i="34"/>
  <c r="X651" i="34"/>
  <c r="X652" i="34"/>
  <c r="X653" i="34"/>
  <c r="X654" i="34"/>
  <c r="X655" i="34"/>
  <c r="X656" i="34"/>
  <c r="X657" i="34"/>
  <c r="X658" i="34"/>
  <c r="X659" i="34"/>
  <c r="X660" i="34"/>
  <c r="X661" i="34"/>
  <c r="X662" i="34"/>
  <c r="X663" i="34"/>
  <c r="X664" i="34"/>
  <c r="X665" i="34"/>
  <c r="X666" i="34"/>
  <c r="X667" i="34"/>
  <c r="X668" i="34"/>
  <c r="X669" i="34"/>
  <c r="X670" i="34"/>
  <c r="X671" i="34"/>
  <c r="X672" i="34"/>
  <c r="X673" i="34"/>
  <c r="X674" i="34"/>
  <c r="X675" i="34"/>
  <c r="X676" i="34"/>
  <c r="X677" i="34"/>
  <c r="X678" i="34"/>
  <c r="X679" i="34"/>
  <c r="X680" i="34"/>
  <c r="X681" i="34"/>
  <c r="X682" i="34"/>
  <c r="X683" i="34"/>
  <c r="X684" i="34"/>
  <c r="X685" i="34"/>
  <c r="X686" i="34"/>
  <c r="X687" i="34"/>
  <c r="X688" i="34"/>
  <c r="X689" i="34"/>
  <c r="X690" i="34"/>
  <c r="X691" i="34"/>
  <c r="X692" i="34"/>
  <c r="X693" i="34"/>
  <c r="X694" i="34"/>
  <c r="X695" i="34"/>
  <c r="X696" i="34"/>
  <c r="X697" i="34"/>
  <c r="X698" i="34"/>
  <c r="X699" i="34"/>
  <c r="X700" i="34"/>
  <c r="X701" i="34"/>
  <c r="X702" i="34"/>
  <c r="X703" i="34"/>
  <c r="X704" i="34"/>
  <c r="X705" i="34"/>
  <c r="X706" i="34"/>
  <c r="X707" i="34"/>
  <c r="X708" i="34"/>
  <c r="X709" i="34"/>
  <c r="X710" i="34"/>
  <c r="X711" i="34"/>
  <c r="X712" i="34"/>
  <c r="X713" i="34"/>
  <c r="X714" i="34"/>
  <c r="X715" i="34"/>
  <c r="X716" i="34"/>
  <c r="X717" i="34"/>
  <c r="X718" i="34"/>
  <c r="X719" i="34"/>
  <c r="X720" i="34"/>
  <c r="X721" i="34"/>
  <c r="X722" i="34"/>
  <c r="X723" i="34"/>
  <c r="X724" i="34"/>
  <c r="X725" i="34"/>
  <c r="X726" i="34"/>
  <c r="X727" i="34"/>
  <c r="X728" i="34"/>
  <c r="X729" i="34"/>
  <c r="X730" i="34"/>
  <c r="X731" i="34"/>
  <c r="X732" i="34"/>
  <c r="X733" i="34"/>
  <c r="X734" i="34"/>
  <c r="X735" i="34"/>
  <c r="X736" i="34"/>
  <c r="X737" i="34"/>
  <c r="X738" i="34"/>
  <c r="X739" i="34"/>
  <c r="X740" i="34"/>
  <c r="X741" i="34"/>
  <c r="X742" i="34"/>
  <c r="X743" i="34"/>
  <c r="X744" i="34"/>
  <c r="X745" i="34"/>
  <c r="X746" i="34"/>
  <c r="X747" i="34"/>
  <c r="X748" i="34"/>
  <c r="X749" i="34"/>
  <c r="X750" i="34"/>
  <c r="X751" i="34"/>
  <c r="X752" i="34"/>
  <c r="X753" i="34"/>
  <c r="X754" i="34"/>
  <c r="X755" i="34"/>
  <c r="X756" i="34"/>
  <c r="X757" i="34"/>
  <c r="X758" i="34"/>
  <c r="X759" i="34"/>
  <c r="X760" i="34"/>
  <c r="X761" i="34"/>
  <c r="X762" i="34"/>
  <c r="X763" i="34"/>
  <c r="X764" i="34"/>
  <c r="X765" i="34"/>
  <c r="X766" i="34"/>
  <c r="X767" i="34"/>
  <c r="X768" i="34"/>
  <c r="X769" i="34"/>
  <c r="X770" i="34"/>
  <c r="X771" i="34"/>
  <c r="X772" i="34"/>
  <c r="X773" i="34"/>
  <c r="X774" i="34"/>
  <c r="X775" i="34"/>
  <c r="X776" i="34"/>
  <c r="X777" i="34"/>
  <c r="X778" i="34"/>
  <c r="X779" i="34"/>
  <c r="X780" i="34"/>
  <c r="X781" i="34"/>
  <c r="X782" i="34"/>
  <c r="X783" i="34"/>
  <c r="X784" i="34"/>
  <c r="X785" i="34"/>
  <c r="X786" i="34"/>
  <c r="X787" i="34"/>
  <c r="X788" i="34"/>
  <c r="X789" i="34"/>
  <c r="X790" i="34"/>
  <c r="X791" i="34"/>
  <c r="X792" i="34"/>
  <c r="X793" i="34"/>
  <c r="X794" i="34"/>
  <c r="X795" i="34"/>
  <c r="X796" i="34"/>
  <c r="X797" i="34"/>
  <c r="X798" i="34"/>
  <c r="X799" i="34"/>
  <c r="X800" i="34"/>
  <c r="X801" i="34"/>
  <c r="X802" i="34"/>
  <c r="X803" i="34"/>
  <c r="X804" i="34"/>
  <c r="X805" i="34"/>
  <c r="X806" i="34"/>
  <c r="X807" i="34"/>
  <c r="X808" i="34"/>
  <c r="X809" i="34"/>
  <c r="X810" i="34"/>
  <c r="X811" i="34"/>
  <c r="X812" i="34"/>
  <c r="X813" i="34"/>
  <c r="X814" i="34"/>
  <c r="X815" i="34"/>
  <c r="X816" i="34"/>
  <c r="X817" i="34"/>
  <c r="X818" i="34"/>
  <c r="X819" i="34"/>
  <c r="X820" i="34"/>
  <c r="X821" i="34"/>
  <c r="X822" i="34"/>
  <c r="X823" i="34"/>
  <c r="X824" i="34"/>
  <c r="X825" i="34"/>
  <c r="X826" i="34"/>
  <c r="X827" i="34"/>
  <c r="X828" i="34"/>
  <c r="X829" i="34"/>
  <c r="X830" i="34"/>
  <c r="X831" i="34"/>
  <c r="X832" i="34"/>
  <c r="X833" i="34"/>
  <c r="X834" i="34"/>
  <c r="X835" i="34"/>
  <c r="X836" i="34"/>
  <c r="X837" i="34"/>
  <c r="X838" i="34"/>
  <c r="X839" i="34"/>
  <c r="X840" i="34"/>
  <c r="X841" i="34"/>
  <c r="X842" i="34"/>
  <c r="X843" i="34"/>
  <c r="X844" i="34"/>
  <c r="X845" i="34"/>
  <c r="X846" i="34"/>
  <c r="X847" i="34"/>
  <c r="X848" i="34"/>
  <c r="X849" i="34"/>
  <c r="X850" i="34"/>
  <c r="X851" i="34"/>
  <c r="X852" i="34"/>
  <c r="X853" i="34"/>
  <c r="X854" i="34"/>
  <c r="X855" i="34"/>
  <c r="X856" i="34"/>
  <c r="X857" i="34"/>
  <c r="X858" i="34"/>
  <c r="X859" i="34"/>
  <c r="X860" i="34"/>
  <c r="X861" i="34"/>
  <c r="X862" i="34"/>
  <c r="X863" i="34"/>
  <c r="X864" i="34"/>
  <c r="X865" i="34"/>
  <c r="X866" i="34"/>
  <c r="X867" i="34"/>
  <c r="X868" i="34"/>
  <c r="X869" i="34"/>
  <c r="X870" i="34"/>
  <c r="X871" i="34"/>
  <c r="X872" i="34"/>
  <c r="X873" i="34"/>
  <c r="X874" i="34"/>
  <c r="X875" i="34"/>
  <c r="X876" i="34"/>
  <c r="X877" i="34"/>
  <c r="X878" i="34"/>
  <c r="X879" i="34"/>
  <c r="X880" i="34"/>
  <c r="X881" i="34"/>
  <c r="X882" i="34"/>
  <c r="X883" i="34"/>
  <c r="X884" i="34"/>
  <c r="X885" i="34"/>
  <c r="X886" i="34"/>
  <c r="X887" i="34"/>
  <c r="X888" i="34"/>
  <c r="X889" i="34"/>
  <c r="X890" i="34"/>
  <c r="X891" i="34"/>
  <c r="X892" i="34"/>
  <c r="X893" i="34"/>
  <c r="X894" i="34"/>
  <c r="X895" i="34"/>
  <c r="X896" i="34"/>
  <c r="X897" i="34"/>
  <c r="X898" i="34"/>
  <c r="X899" i="34"/>
  <c r="X900" i="34"/>
  <c r="X901" i="34"/>
  <c r="X902" i="34"/>
  <c r="X903" i="34"/>
  <c r="X904" i="34"/>
  <c r="X905" i="34"/>
  <c r="X906" i="34"/>
  <c r="X907" i="34"/>
  <c r="X908" i="34"/>
  <c r="X909" i="34"/>
  <c r="X910" i="34"/>
  <c r="X911" i="34"/>
  <c r="X912" i="34"/>
  <c r="X913" i="34"/>
  <c r="X914" i="34"/>
  <c r="X915" i="34"/>
  <c r="X916" i="34"/>
  <c r="X917" i="34"/>
  <c r="X918" i="34"/>
  <c r="X919" i="34"/>
  <c r="X920" i="34"/>
  <c r="X921" i="34"/>
  <c r="X922" i="34"/>
  <c r="X923" i="34"/>
  <c r="X924" i="34"/>
  <c r="X925" i="34"/>
  <c r="X926" i="34"/>
  <c r="X927" i="34"/>
  <c r="X928" i="34"/>
  <c r="X929" i="34"/>
  <c r="X930" i="34"/>
  <c r="X931" i="34"/>
  <c r="X932" i="34"/>
  <c r="X933" i="34"/>
  <c r="X934" i="34"/>
  <c r="X935" i="34"/>
  <c r="X936" i="34"/>
  <c r="X937" i="34"/>
  <c r="X938" i="34"/>
  <c r="X939" i="34"/>
  <c r="X940" i="34"/>
  <c r="X941" i="34"/>
  <c r="X942" i="34"/>
  <c r="X943" i="34"/>
  <c r="X944" i="34"/>
  <c r="X945" i="34"/>
  <c r="X946" i="34"/>
  <c r="X947" i="34"/>
  <c r="X948" i="34"/>
  <c r="X949" i="34"/>
  <c r="X950" i="34"/>
  <c r="X951" i="34"/>
  <c r="X952" i="34"/>
  <c r="X953" i="34"/>
  <c r="X954" i="34"/>
  <c r="X955" i="34"/>
  <c r="X956" i="34"/>
  <c r="X957" i="34"/>
  <c r="X958" i="34"/>
  <c r="X959" i="34"/>
  <c r="X960" i="34"/>
  <c r="X961" i="34"/>
  <c r="X962" i="34"/>
  <c r="X963" i="34"/>
  <c r="X964" i="34"/>
  <c r="X965" i="34"/>
  <c r="X966" i="34"/>
  <c r="X967" i="34"/>
  <c r="X968" i="34"/>
  <c r="X969" i="34"/>
  <c r="X970" i="34"/>
  <c r="X971" i="34"/>
  <c r="X972" i="34"/>
  <c r="X973" i="34"/>
  <c r="X974" i="34"/>
  <c r="X975" i="34"/>
  <c r="X976" i="34"/>
  <c r="X977" i="34"/>
  <c r="X978" i="34"/>
  <c r="X979" i="34"/>
  <c r="X980" i="34"/>
  <c r="X981" i="34"/>
  <c r="X982" i="34"/>
  <c r="X983" i="34"/>
  <c r="X984" i="34"/>
  <c r="X985" i="34"/>
  <c r="X986" i="34"/>
  <c r="X987" i="34"/>
  <c r="X988" i="34"/>
  <c r="X989" i="34"/>
  <c r="X990" i="34"/>
  <c r="X991" i="34"/>
  <c r="X992" i="34"/>
  <c r="X993" i="34"/>
  <c r="X994" i="34"/>
  <c r="X995" i="34"/>
  <c r="X996" i="34"/>
  <c r="X997" i="34"/>
  <c r="X998" i="34"/>
  <c r="X999" i="34"/>
  <c r="X1000" i="34"/>
  <c r="X1001" i="34"/>
  <c r="X1002" i="34"/>
  <c r="X1003" i="34"/>
  <c r="X1004" i="34"/>
  <c r="X1005" i="34"/>
  <c r="X1006" i="34"/>
  <c r="X1007" i="34"/>
  <c r="X1008" i="34"/>
  <c r="X1009" i="34"/>
  <c r="X1010" i="34"/>
  <c r="X1011" i="34"/>
  <c r="X1012" i="34"/>
  <c r="X1013" i="34"/>
  <c r="X1014" i="34"/>
  <c r="X1015" i="34"/>
  <c r="X1016" i="34"/>
  <c r="X1017" i="34"/>
  <c r="X1018" i="34"/>
  <c r="X1019" i="34"/>
  <c r="X1020" i="34"/>
  <c r="X1021" i="34"/>
  <c r="X1022" i="34"/>
  <c r="X1023" i="34"/>
  <c r="X1024" i="34"/>
  <c r="X1025" i="34"/>
  <c r="X1026" i="34"/>
  <c r="X1027" i="34"/>
  <c r="X1028" i="34"/>
  <c r="X1029" i="34"/>
  <c r="X1030" i="34"/>
  <c r="X1031" i="34"/>
  <c r="X1032" i="34"/>
  <c r="X1033" i="34"/>
  <c r="X1034" i="34"/>
  <c r="X1035" i="34"/>
  <c r="X1036" i="34"/>
  <c r="X1037" i="34"/>
  <c r="X1038" i="34"/>
  <c r="X1039" i="34"/>
  <c r="X1040" i="34"/>
  <c r="X1041" i="34"/>
  <c r="X1042" i="34"/>
  <c r="X1043" i="34"/>
  <c r="X1044" i="34"/>
  <c r="X1045" i="34"/>
  <c r="X1046" i="34"/>
  <c r="X1047" i="34"/>
  <c r="X1048" i="34"/>
  <c r="X1049" i="34"/>
  <c r="X1050" i="34"/>
  <c r="X1051" i="34"/>
  <c r="X1052" i="34"/>
  <c r="X1053" i="34"/>
  <c r="X1054" i="34"/>
  <c r="X1055" i="34"/>
  <c r="X1056" i="34"/>
  <c r="X1057" i="34"/>
  <c r="X1058" i="34"/>
  <c r="X1059" i="34"/>
  <c r="X1060" i="34"/>
  <c r="X1061" i="34"/>
  <c r="X1062" i="34"/>
  <c r="X1063" i="34"/>
  <c r="X1064" i="34"/>
  <c r="X1065" i="34"/>
  <c r="X1066" i="34"/>
  <c r="X1067" i="34"/>
  <c r="X1068" i="34"/>
  <c r="X1069" i="34"/>
  <c r="X1070" i="34"/>
  <c r="X1071" i="34"/>
  <c r="X1072" i="34"/>
  <c r="X1073" i="34"/>
  <c r="X1074" i="34"/>
  <c r="X1075" i="34"/>
  <c r="X1076" i="34"/>
  <c r="X1077" i="34"/>
  <c r="X1078" i="34"/>
  <c r="X1079" i="34"/>
  <c r="X1080" i="34"/>
  <c r="X1081" i="34"/>
  <c r="X1082" i="34"/>
  <c r="X1083" i="34"/>
  <c r="X1084" i="34"/>
  <c r="X1085" i="34"/>
  <c r="X1086" i="34"/>
  <c r="X1087" i="34"/>
  <c r="X1088" i="34"/>
  <c r="X1089" i="34"/>
  <c r="X1090" i="34"/>
  <c r="X1091" i="34"/>
  <c r="X1092" i="34"/>
  <c r="X1093" i="34"/>
  <c r="X1094" i="34"/>
  <c r="X1095" i="34"/>
  <c r="X1096" i="34"/>
  <c r="X1097" i="34"/>
  <c r="X1098" i="34"/>
  <c r="X1099" i="34"/>
  <c r="X1100" i="34"/>
  <c r="X1101" i="34"/>
  <c r="X1102" i="34"/>
  <c r="X1103" i="34"/>
  <c r="X1104" i="34"/>
  <c r="X1105" i="34"/>
  <c r="X1106" i="34"/>
  <c r="X1107" i="34"/>
  <c r="X1108" i="34"/>
  <c r="X1109" i="34"/>
  <c r="X1110" i="34"/>
  <c r="X1111" i="34"/>
  <c r="X1112" i="34"/>
  <c r="X1113" i="34"/>
  <c r="X1114" i="34"/>
  <c r="X1115" i="34"/>
  <c r="X1116" i="34"/>
  <c r="X1117" i="34"/>
  <c r="X1118" i="34"/>
  <c r="X1119" i="34"/>
  <c r="X1120" i="34"/>
  <c r="X1121" i="34"/>
  <c r="X1122" i="34"/>
  <c r="X1123" i="34"/>
  <c r="X1124" i="34"/>
  <c r="X1125" i="34"/>
  <c r="X1126" i="34"/>
  <c r="X1127" i="34"/>
  <c r="X1128" i="34"/>
  <c r="X1129" i="34"/>
  <c r="X1130" i="34"/>
  <c r="X1131" i="34"/>
  <c r="X1132" i="34"/>
  <c r="X1133" i="34"/>
  <c r="X1134" i="34"/>
  <c r="X1135" i="34"/>
  <c r="X1136" i="34"/>
  <c r="X1137" i="34"/>
  <c r="X1138" i="34"/>
  <c r="X1139" i="34"/>
  <c r="X1140" i="34"/>
  <c r="X1141" i="34"/>
  <c r="X1142" i="34"/>
  <c r="X1143" i="34"/>
  <c r="X1144" i="34"/>
  <c r="X1145" i="34"/>
  <c r="X1146" i="34"/>
  <c r="X1147" i="34"/>
  <c r="X1148" i="34"/>
  <c r="X1149" i="34"/>
  <c r="X1150" i="34"/>
  <c r="X1151" i="34"/>
  <c r="X1152" i="34"/>
  <c r="X1153" i="34"/>
  <c r="X1154" i="34"/>
  <c r="X1155" i="34"/>
  <c r="X1156" i="34"/>
  <c r="X1157" i="34"/>
  <c r="X1158" i="34"/>
  <c r="X1159" i="34"/>
  <c r="X1160" i="34"/>
  <c r="X1161" i="34"/>
  <c r="X1162" i="34"/>
  <c r="X1163" i="34"/>
  <c r="X1164" i="34"/>
  <c r="X1165" i="34"/>
  <c r="X1166" i="34"/>
  <c r="X1167" i="34"/>
  <c r="X1168" i="34"/>
  <c r="X1169" i="34"/>
  <c r="X1170" i="34"/>
  <c r="X1171" i="34"/>
  <c r="X1172" i="34"/>
  <c r="X1173" i="34"/>
  <c r="X1174" i="34"/>
  <c r="X1175" i="34"/>
  <c r="X1176" i="34"/>
  <c r="X1177" i="34"/>
  <c r="X1178" i="34"/>
  <c r="X1179" i="34"/>
  <c r="X1180" i="34"/>
  <c r="X1181" i="34"/>
  <c r="X1182" i="34"/>
  <c r="X1183" i="34"/>
  <c r="X1184" i="34"/>
  <c r="X1185" i="34"/>
  <c r="X1186" i="34"/>
  <c r="X1187" i="34"/>
  <c r="X1188" i="34"/>
  <c r="X1189" i="34"/>
  <c r="X1190" i="34"/>
  <c r="X1191" i="34"/>
  <c r="X1192" i="34"/>
  <c r="X1193" i="34"/>
  <c r="X1194" i="34"/>
  <c r="X1195" i="34"/>
  <c r="X1196" i="34"/>
  <c r="X1197" i="34"/>
  <c r="X1198" i="34"/>
  <c r="X1199" i="34"/>
  <c r="X1200" i="34"/>
  <c r="X1201" i="34"/>
  <c r="X1202" i="34"/>
  <c r="X1203" i="34"/>
  <c r="X1204" i="34"/>
  <c r="X1205" i="34"/>
  <c r="X1206" i="34"/>
  <c r="X1207" i="34"/>
  <c r="X1208" i="34"/>
  <c r="X1209" i="34"/>
  <c r="X1210" i="34"/>
  <c r="X1211" i="34"/>
  <c r="X1212" i="34"/>
  <c r="X1213" i="34"/>
  <c r="X1214" i="34"/>
  <c r="X1215" i="34"/>
  <c r="X1216" i="34"/>
  <c r="X1217" i="34"/>
  <c r="X1218" i="34"/>
  <c r="X1219" i="34"/>
  <c r="X1220" i="34"/>
  <c r="X1221" i="34"/>
  <c r="X1222" i="34"/>
  <c r="X1223" i="34"/>
  <c r="X1224" i="34"/>
  <c r="X1225" i="34"/>
  <c r="X1226" i="34"/>
  <c r="X1227" i="34"/>
  <c r="X1228" i="34"/>
  <c r="X1229" i="34"/>
  <c r="X1230" i="34"/>
  <c r="X1231" i="34"/>
  <c r="X1232" i="34"/>
  <c r="X1233" i="34"/>
  <c r="X1234" i="34"/>
  <c r="X1235" i="34"/>
  <c r="X1236" i="34"/>
  <c r="X1237" i="34"/>
  <c r="X1238" i="34"/>
  <c r="X1239" i="34"/>
  <c r="X1240" i="34"/>
  <c r="X1241" i="34"/>
  <c r="X1242" i="34"/>
  <c r="X1243" i="34"/>
  <c r="X1244" i="34"/>
  <c r="X1245" i="34"/>
  <c r="X1246" i="34"/>
  <c r="X1247" i="34"/>
  <c r="X1248" i="34"/>
  <c r="X1249" i="34"/>
  <c r="X1250" i="34"/>
  <c r="X1251" i="34"/>
  <c r="X1252" i="34"/>
  <c r="X1253" i="34"/>
  <c r="X1254" i="34"/>
  <c r="X1255" i="34"/>
  <c r="X1256" i="34"/>
  <c r="X1257" i="34"/>
  <c r="X1258" i="34"/>
  <c r="X1259" i="34"/>
  <c r="X1260" i="34"/>
  <c r="X1261" i="34"/>
  <c r="X1262" i="34"/>
  <c r="X1263" i="34"/>
  <c r="X1264" i="34"/>
  <c r="X1265" i="34"/>
  <c r="X1266" i="34"/>
  <c r="X1267" i="34"/>
  <c r="X1268" i="34"/>
  <c r="X1269" i="34"/>
  <c r="X1270" i="34"/>
  <c r="X1271" i="34"/>
  <c r="X1272" i="34"/>
  <c r="X1273" i="34"/>
  <c r="X1274" i="34"/>
  <c r="X1275" i="34"/>
  <c r="X1276" i="34"/>
  <c r="X1277" i="34"/>
  <c r="X1278" i="34"/>
  <c r="X1279" i="34"/>
  <c r="X1280" i="34"/>
  <c r="X1281" i="34"/>
  <c r="X1282" i="34"/>
  <c r="X1283" i="34"/>
  <c r="X1284" i="34"/>
  <c r="X1285" i="34"/>
  <c r="X1286" i="34"/>
  <c r="X1287" i="34"/>
  <c r="X1288" i="34"/>
  <c r="X1289" i="34"/>
  <c r="X1290" i="34"/>
  <c r="X1291" i="34"/>
  <c r="X1292" i="34"/>
  <c r="X1293" i="34"/>
  <c r="X1294" i="34"/>
  <c r="X1295" i="34"/>
  <c r="X1296" i="34"/>
  <c r="X1297" i="34"/>
  <c r="X1298" i="34"/>
  <c r="X1299" i="34"/>
  <c r="X1300" i="34"/>
  <c r="X1301" i="34"/>
  <c r="X1302" i="34"/>
  <c r="X1303" i="34"/>
  <c r="X1304" i="34"/>
  <c r="X1305" i="34"/>
  <c r="X1306" i="34"/>
  <c r="X1307" i="34"/>
  <c r="X1308" i="34"/>
  <c r="X1309" i="34"/>
  <c r="X1310" i="34"/>
  <c r="X1311" i="34"/>
  <c r="X1312" i="34"/>
  <c r="X1313" i="34"/>
  <c r="X1314" i="34"/>
  <c r="X1315" i="34"/>
  <c r="X1316" i="34"/>
  <c r="X1317" i="34"/>
  <c r="X1318" i="34"/>
  <c r="X1319" i="34"/>
  <c r="X1320" i="34"/>
  <c r="X1321" i="34"/>
  <c r="X1322" i="34"/>
  <c r="X1323" i="34"/>
  <c r="X1324" i="34"/>
  <c r="X1325" i="34"/>
  <c r="X1326" i="34"/>
  <c r="X1327" i="34"/>
  <c r="X1328" i="34"/>
  <c r="X1329" i="34"/>
  <c r="X1330" i="34"/>
  <c r="X1331" i="34"/>
  <c r="X1332" i="34"/>
  <c r="X1333" i="34"/>
  <c r="X1334" i="34"/>
  <c r="X1335" i="34"/>
  <c r="X1336" i="34"/>
  <c r="X1337" i="34"/>
  <c r="X1338" i="34"/>
  <c r="X1339" i="34"/>
  <c r="X1340" i="34"/>
  <c r="X1341" i="34"/>
  <c r="X1342" i="34"/>
  <c r="X1343" i="34"/>
  <c r="X1344" i="34"/>
  <c r="X1345" i="34"/>
  <c r="X1346" i="34"/>
  <c r="X1347" i="34"/>
  <c r="X1348" i="34"/>
  <c r="X1349" i="34"/>
  <c r="X1350" i="34"/>
  <c r="X1351" i="34"/>
  <c r="X1352" i="34"/>
  <c r="X1353" i="34"/>
  <c r="X1354" i="34"/>
  <c r="X1355" i="34"/>
  <c r="X1356" i="34"/>
  <c r="X1357" i="34"/>
  <c r="X1358" i="34"/>
  <c r="X1359" i="34"/>
  <c r="X1360" i="34"/>
  <c r="X1361" i="34"/>
  <c r="X1362" i="34"/>
  <c r="X1363" i="34"/>
  <c r="X1364" i="34"/>
  <c r="X1365" i="34"/>
  <c r="X1366" i="34"/>
  <c r="X1367" i="34"/>
  <c r="X1368" i="34"/>
  <c r="X1369" i="34"/>
  <c r="X1370" i="34"/>
  <c r="X1371" i="34"/>
  <c r="X1372" i="34"/>
  <c r="X1373" i="34"/>
  <c r="X1374" i="34"/>
  <c r="X1375" i="34"/>
  <c r="X1376" i="34"/>
  <c r="X1377" i="34"/>
  <c r="X1378" i="34"/>
  <c r="X1379" i="34"/>
  <c r="X1380" i="34"/>
  <c r="X1381" i="34"/>
  <c r="X1382" i="34"/>
  <c r="X1383" i="34"/>
  <c r="X1384" i="34"/>
  <c r="X1385" i="34"/>
  <c r="X1386" i="34"/>
  <c r="X1387" i="34"/>
  <c r="X1388" i="34"/>
  <c r="X1389" i="34"/>
  <c r="X1390" i="34"/>
  <c r="X1391" i="34"/>
  <c r="X1392" i="34"/>
  <c r="X1393" i="34"/>
  <c r="X1394" i="34"/>
  <c r="X1395" i="34"/>
  <c r="X1396" i="34"/>
  <c r="X1397" i="34"/>
  <c r="X1398" i="34"/>
  <c r="X1399" i="34"/>
  <c r="X1400" i="34"/>
  <c r="X1401" i="34"/>
  <c r="X1402" i="34"/>
  <c r="X1403" i="34"/>
  <c r="X1404" i="34"/>
  <c r="X1405" i="34"/>
  <c r="X1406" i="34"/>
  <c r="X1407" i="34"/>
  <c r="X1408" i="34"/>
  <c r="X1409" i="34"/>
  <c r="X1410" i="34"/>
  <c r="X1411" i="34"/>
  <c r="X1412" i="34"/>
  <c r="X1413" i="34"/>
  <c r="X1414" i="34"/>
  <c r="X1415" i="34"/>
  <c r="X1416" i="34"/>
  <c r="X1417" i="34"/>
  <c r="X1418" i="34"/>
  <c r="X1419" i="34"/>
  <c r="X1420" i="34"/>
  <c r="X1421" i="34"/>
  <c r="X1422" i="34"/>
  <c r="X1423" i="34"/>
  <c r="X1424" i="34"/>
  <c r="X1425" i="34"/>
  <c r="X1426" i="34"/>
  <c r="X1427" i="34"/>
  <c r="X1428" i="34"/>
  <c r="X1429" i="34"/>
  <c r="X1430" i="34"/>
  <c r="X1431" i="34"/>
  <c r="X1432" i="34"/>
  <c r="X1433" i="34"/>
  <c r="X1434" i="34"/>
  <c r="X1435" i="34"/>
  <c r="X1436" i="34"/>
  <c r="X1437" i="34"/>
  <c r="X1438" i="34"/>
  <c r="X1439" i="34"/>
  <c r="X1440" i="34"/>
  <c r="X1441" i="34"/>
  <c r="X1442" i="34"/>
  <c r="X1443" i="34"/>
  <c r="X1444" i="34"/>
  <c r="X1445" i="34"/>
  <c r="X1446" i="34"/>
  <c r="X1447" i="34"/>
  <c r="X1448" i="34"/>
  <c r="X1449" i="34"/>
  <c r="X1450" i="34"/>
  <c r="X1451" i="34"/>
  <c r="X1452" i="34"/>
  <c r="X1453" i="34"/>
  <c r="X1454" i="34"/>
  <c r="X1455" i="34"/>
  <c r="X1456" i="34"/>
  <c r="X1457" i="34"/>
  <c r="X1458" i="34"/>
  <c r="X1459" i="34"/>
  <c r="X1460" i="34"/>
  <c r="X1461" i="34"/>
  <c r="X1462" i="34"/>
  <c r="X1463" i="34"/>
  <c r="X1464" i="34"/>
  <c r="X1465" i="34"/>
  <c r="X1466" i="34"/>
  <c r="X1467" i="34"/>
  <c r="X1468" i="34"/>
  <c r="X1469" i="34"/>
  <c r="X1470" i="34"/>
  <c r="X1471" i="34"/>
  <c r="X1472" i="34"/>
  <c r="X1473" i="34"/>
  <c r="X1474" i="34"/>
  <c r="X1475" i="34"/>
  <c r="X1476" i="34"/>
  <c r="X1477" i="34"/>
  <c r="X1478" i="34"/>
  <c r="X1479" i="34"/>
  <c r="X1480" i="34"/>
  <c r="X1481" i="34"/>
  <c r="X1482" i="34"/>
  <c r="X1483" i="34"/>
  <c r="X1484" i="34"/>
  <c r="X1485" i="34"/>
  <c r="X1486" i="34"/>
  <c r="X1487" i="34"/>
  <c r="X1488" i="34"/>
  <c r="X1489" i="34"/>
  <c r="X1490" i="34"/>
  <c r="X1491" i="34"/>
  <c r="X1492" i="34"/>
  <c r="X1493" i="34"/>
  <c r="X1494" i="34"/>
  <c r="X1495" i="34"/>
  <c r="X1496" i="34"/>
  <c r="X1497" i="34"/>
  <c r="X1498" i="34"/>
  <c r="X1499" i="34"/>
  <c r="X1500" i="34"/>
  <c r="X1501" i="34"/>
  <c r="X1502" i="34"/>
  <c r="X1503" i="34"/>
  <c r="X1504" i="34"/>
  <c r="X1505" i="34"/>
  <c r="X1506" i="34"/>
  <c r="X1507" i="34"/>
  <c r="X1508" i="34"/>
  <c r="X1509" i="34"/>
  <c r="X1510" i="34"/>
  <c r="X1511" i="34"/>
  <c r="X1512" i="34"/>
  <c r="X1513" i="34"/>
  <c r="X1514" i="34"/>
  <c r="X1515" i="34"/>
  <c r="X1516" i="34"/>
  <c r="X1517" i="34"/>
  <c r="X1518" i="34"/>
  <c r="X1519" i="34"/>
  <c r="X1520" i="34"/>
  <c r="X1521" i="34"/>
  <c r="X1522" i="34"/>
  <c r="X1523" i="34"/>
  <c r="X1524" i="34"/>
  <c r="X1525" i="34"/>
  <c r="X1526" i="34"/>
  <c r="X1527" i="34"/>
  <c r="X1528" i="34"/>
  <c r="X1529" i="34"/>
  <c r="X1530" i="34"/>
  <c r="X1531" i="34"/>
  <c r="X1532" i="34"/>
  <c r="X1533" i="34"/>
  <c r="X1534" i="34"/>
  <c r="X1535" i="34"/>
  <c r="X1536" i="34"/>
  <c r="X1537" i="34"/>
  <c r="X1538" i="34"/>
  <c r="X1539" i="34"/>
  <c r="X1540" i="34"/>
  <c r="X1541" i="34"/>
  <c r="X1542" i="34"/>
  <c r="X1543" i="34"/>
  <c r="X1544" i="34"/>
  <c r="X1545" i="34"/>
  <c r="X1546" i="34"/>
  <c r="X1547" i="34"/>
  <c r="X1548" i="34"/>
  <c r="X1549" i="34"/>
  <c r="X1550" i="34"/>
  <c r="X1551" i="34"/>
  <c r="X1552" i="34"/>
  <c r="X1553" i="34"/>
  <c r="X1554" i="34"/>
  <c r="X1555" i="34"/>
  <c r="X1556" i="34"/>
  <c r="X1557" i="34"/>
  <c r="X1558" i="34"/>
  <c r="X1559" i="34"/>
  <c r="X1560" i="34"/>
  <c r="X1561" i="34"/>
  <c r="X1562" i="34"/>
  <c r="X1563" i="34"/>
  <c r="X1564" i="34"/>
  <c r="X1565" i="34"/>
  <c r="X1566" i="34"/>
  <c r="X1567" i="34"/>
  <c r="X1568" i="34"/>
  <c r="X1569" i="34"/>
  <c r="X1570" i="34"/>
  <c r="X1571" i="34"/>
  <c r="X1572" i="34"/>
  <c r="X1573" i="34"/>
  <c r="X1574" i="34"/>
  <c r="X1575" i="34"/>
  <c r="X1576" i="34"/>
  <c r="X1577" i="34"/>
  <c r="X1578" i="34"/>
  <c r="X1579" i="34"/>
  <c r="X1580" i="34"/>
  <c r="X1581" i="34"/>
  <c r="X1582" i="34"/>
  <c r="X1583" i="34"/>
  <c r="X1584" i="34"/>
  <c r="X1585" i="34"/>
  <c r="X1586" i="34"/>
  <c r="X1587" i="34"/>
  <c r="X1588" i="34"/>
  <c r="X1589" i="34"/>
  <c r="X1590" i="34"/>
  <c r="X1591" i="34"/>
  <c r="X1592" i="34"/>
  <c r="X1593" i="34"/>
  <c r="X1594" i="34"/>
  <c r="X1595" i="34"/>
  <c r="X1596" i="34"/>
  <c r="X1597" i="34"/>
  <c r="X1598" i="34"/>
  <c r="X1599" i="34"/>
  <c r="X1600" i="34"/>
  <c r="X1601" i="34"/>
  <c r="X1602" i="34"/>
  <c r="X1603" i="34"/>
  <c r="X1604" i="34"/>
  <c r="X1605" i="34"/>
  <c r="X1606" i="34"/>
  <c r="X1607" i="34"/>
  <c r="X1608" i="34"/>
  <c r="X1609" i="34"/>
  <c r="X1610" i="34"/>
  <c r="X1611" i="34"/>
  <c r="X1612" i="34"/>
  <c r="X1613" i="34"/>
  <c r="X1614" i="34"/>
  <c r="X1615" i="34"/>
  <c r="X1616" i="34"/>
  <c r="X1617" i="34"/>
  <c r="X1618" i="34"/>
  <c r="X1619" i="34"/>
  <c r="X1620" i="34"/>
  <c r="X1621" i="34"/>
  <c r="X1622" i="34"/>
  <c r="X1623" i="34"/>
  <c r="X1624" i="34"/>
  <c r="X1625" i="34"/>
  <c r="X1626" i="34"/>
  <c r="X1627" i="34"/>
  <c r="X1628" i="34"/>
  <c r="X1629" i="34"/>
  <c r="X1630" i="34"/>
  <c r="X1631" i="34"/>
  <c r="Y2" i="34"/>
  <c r="Y3" i="34"/>
  <c r="Y4" i="34"/>
  <c r="Y5" i="34"/>
  <c r="Y6" i="34"/>
  <c r="Y7" i="34"/>
  <c r="Y8" i="34"/>
  <c r="Y9" i="34"/>
  <c r="Y10" i="34"/>
  <c r="Y11" i="34"/>
  <c r="Y12" i="34"/>
  <c r="Y13" i="34"/>
  <c r="Y14" i="34"/>
  <c r="Y15" i="34"/>
  <c r="Y16" i="34"/>
  <c r="Y17" i="34"/>
  <c r="Y18" i="34"/>
  <c r="Y19" i="34"/>
  <c r="Y20" i="34"/>
  <c r="Y21" i="34"/>
  <c r="Y22" i="34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Y78" i="34"/>
  <c r="Y79" i="34"/>
  <c r="Y80" i="34"/>
  <c r="Y81" i="34"/>
  <c r="Y82" i="34"/>
  <c r="Y83" i="34"/>
  <c r="Y84" i="34"/>
  <c r="Y85" i="34"/>
  <c r="Y86" i="34"/>
  <c r="Y87" i="34"/>
  <c r="Y88" i="34"/>
  <c r="Y89" i="34"/>
  <c r="Y90" i="34"/>
  <c r="Y91" i="34"/>
  <c r="Y92" i="34"/>
  <c r="Y93" i="34"/>
  <c r="Y94" i="34"/>
  <c r="Y95" i="34"/>
  <c r="Y96" i="34"/>
  <c r="Y97" i="34"/>
  <c r="Y98" i="34"/>
  <c r="Y99" i="34"/>
  <c r="Y100" i="34"/>
  <c r="Y101" i="34"/>
  <c r="Y102" i="34"/>
  <c r="Y103" i="34"/>
  <c r="Y104" i="34"/>
  <c r="Y105" i="34"/>
  <c r="Y106" i="34"/>
  <c r="Y107" i="34"/>
  <c r="Y108" i="34"/>
  <c r="Y109" i="34"/>
  <c r="Y110" i="34"/>
  <c r="Y111" i="34"/>
  <c r="Y112" i="34"/>
  <c r="Y113" i="34"/>
  <c r="Y114" i="34"/>
  <c r="Y115" i="34"/>
  <c r="Y116" i="34"/>
  <c r="Y117" i="34"/>
  <c r="Y118" i="34"/>
  <c r="Y119" i="34"/>
  <c r="Y120" i="34"/>
  <c r="Y121" i="34"/>
  <c r="Y122" i="34"/>
  <c r="Y123" i="34"/>
  <c r="Y124" i="34"/>
  <c r="Y125" i="34"/>
  <c r="Y126" i="34"/>
  <c r="Y127" i="34"/>
  <c r="Y128" i="34"/>
  <c r="Y129" i="34"/>
  <c r="Y130" i="34"/>
  <c r="Y131" i="34"/>
  <c r="Y132" i="34"/>
  <c r="Y133" i="34"/>
  <c r="Y134" i="34"/>
  <c r="Y135" i="34"/>
  <c r="Y136" i="34"/>
  <c r="Y137" i="34"/>
  <c r="Y138" i="34"/>
  <c r="Y139" i="34"/>
  <c r="Y140" i="34"/>
  <c r="Y141" i="34"/>
  <c r="Y142" i="34"/>
  <c r="Y143" i="34"/>
  <c r="Y144" i="34"/>
  <c r="Y145" i="34"/>
  <c r="Y146" i="34"/>
  <c r="Y147" i="34"/>
  <c r="Y148" i="34"/>
  <c r="Y149" i="34"/>
  <c r="Y150" i="34"/>
  <c r="Y151" i="34"/>
  <c r="Y152" i="34"/>
  <c r="Y153" i="34"/>
  <c r="Y154" i="34"/>
  <c r="Y155" i="34"/>
  <c r="Y156" i="34"/>
  <c r="Y157" i="34"/>
  <c r="Y158" i="34"/>
  <c r="Y159" i="34"/>
  <c r="Y160" i="34"/>
  <c r="Y161" i="34"/>
  <c r="Y162" i="34"/>
  <c r="Y163" i="34"/>
  <c r="Y164" i="34"/>
  <c r="Y165" i="34"/>
  <c r="Y166" i="34"/>
  <c r="Y167" i="34"/>
  <c r="Y168" i="34"/>
  <c r="Y169" i="34"/>
  <c r="Y170" i="34"/>
  <c r="Y171" i="34"/>
  <c r="Y172" i="34"/>
  <c r="Y173" i="34"/>
  <c r="Y174" i="34"/>
  <c r="Y175" i="34"/>
  <c r="Y176" i="34"/>
  <c r="Y177" i="34"/>
  <c r="Y178" i="34"/>
  <c r="Y179" i="34"/>
  <c r="Y180" i="34"/>
  <c r="Y181" i="34"/>
  <c r="Y182" i="34"/>
  <c r="Y183" i="34"/>
  <c r="Y184" i="34"/>
  <c r="Y185" i="34"/>
  <c r="Y186" i="34"/>
  <c r="Y187" i="34"/>
  <c r="Y188" i="34"/>
  <c r="Y189" i="34"/>
  <c r="Y190" i="34"/>
  <c r="Y191" i="34"/>
  <c r="Y192" i="34"/>
  <c r="Y193" i="34"/>
  <c r="Y194" i="34"/>
  <c r="Y195" i="34"/>
  <c r="Y196" i="34"/>
  <c r="Y197" i="34"/>
  <c r="Y198" i="34"/>
  <c r="Y199" i="34"/>
  <c r="Y200" i="34"/>
  <c r="Y201" i="34"/>
  <c r="Y202" i="34"/>
  <c r="Y203" i="34"/>
  <c r="Y204" i="34"/>
  <c r="Y205" i="34"/>
  <c r="Y206" i="34"/>
  <c r="Y207" i="34"/>
  <c r="Y208" i="34"/>
  <c r="Y209" i="34"/>
  <c r="Y210" i="34"/>
  <c r="Y211" i="34"/>
  <c r="Y212" i="34"/>
  <c r="Y213" i="34"/>
  <c r="Y214" i="34"/>
  <c r="Y215" i="34"/>
  <c r="Y216" i="34"/>
  <c r="Y217" i="34"/>
  <c r="Y218" i="34"/>
  <c r="Y219" i="34"/>
  <c r="Y220" i="34"/>
  <c r="Y221" i="34"/>
  <c r="Y222" i="34"/>
  <c r="Y223" i="34"/>
  <c r="Y224" i="34"/>
  <c r="Y225" i="34"/>
  <c r="Y226" i="34"/>
  <c r="Y227" i="34"/>
  <c r="Y228" i="34"/>
  <c r="Y229" i="34"/>
  <c r="Y230" i="34"/>
  <c r="Y231" i="34"/>
  <c r="Y232" i="34"/>
  <c r="Y233" i="34"/>
  <c r="Y234" i="34"/>
  <c r="Y235" i="34"/>
  <c r="Y236" i="34"/>
  <c r="Y237" i="34"/>
  <c r="Y238" i="34"/>
  <c r="Y239" i="34"/>
  <c r="Y240" i="34"/>
  <c r="Y241" i="34"/>
  <c r="Y242" i="34"/>
  <c r="Y243" i="34"/>
  <c r="Y244" i="34"/>
  <c r="Y245" i="34"/>
  <c r="Y246" i="34"/>
  <c r="Y247" i="34"/>
  <c r="Y248" i="34"/>
  <c r="Y249" i="34"/>
  <c r="Y250" i="34"/>
  <c r="Y251" i="34"/>
  <c r="Y252" i="34"/>
  <c r="Y253" i="34"/>
  <c r="Y254" i="34"/>
  <c r="Y255" i="34"/>
  <c r="Y256" i="34"/>
  <c r="Y257" i="34"/>
  <c r="Y258" i="34"/>
  <c r="Y259" i="34"/>
  <c r="Y260" i="34"/>
  <c r="Y261" i="34"/>
  <c r="Y262" i="34"/>
  <c r="Y263" i="34"/>
  <c r="Y264" i="34"/>
  <c r="Y265" i="34"/>
  <c r="Y266" i="34"/>
  <c r="Y267" i="34"/>
  <c r="Y268" i="34"/>
  <c r="Y269" i="34"/>
  <c r="Y270" i="34"/>
  <c r="Y271" i="34"/>
  <c r="Y272" i="34"/>
  <c r="Y273" i="34"/>
  <c r="Y274" i="34"/>
  <c r="Y275" i="34"/>
  <c r="Y276" i="34"/>
  <c r="Y277" i="34"/>
  <c r="Y278" i="34"/>
  <c r="Y279" i="34"/>
  <c r="Y280" i="34"/>
  <c r="Y281" i="34"/>
  <c r="Y282" i="34"/>
  <c r="Y283" i="34"/>
  <c r="Y284" i="34"/>
  <c r="Y285" i="34"/>
  <c r="Y286" i="34"/>
  <c r="Y287" i="34"/>
  <c r="Y288" i="34"/>
  <c r="Y289" i="34"/>
  <c r="Y290" i="34"/>
  <c r="Y291" i="34"/>
  <c r="Y292" i="34"/>
  <c r="Y293" i="34"/>
  <c r="Y294" i="34"/>
  <c r="Y295" i="34"/>
  <c r="Y296" i="34"/>
  <c r="Y297" i="34"/>
  <c r="Y298" i="34"/>
  <c r="Y299" i="34"/>
  <c r="Y300" i="34"/>
  <c r="Y301" i="34"/>
  <c r="Y302" i="34"/>
  <c r="Y303" i="34"/>
  <c r="Y304" i="34"/>
  <c r="Y305" i="34"/>
  <c r="Y306" i="34"/>
  <c r="Y307" i="34"/>
  <c r="Y308" i="34"/>
  <c r="Y309" i="34"/>
  <c r="Y310" i="34"/>
  <c r="Y311" i="34"/>
  <c r="Y312" i="34"/>
  <c r="Y313" i="34"/>
  <c r="Y314" i="34"/>
  <c r="Y315" i="34"/>
  <c r="Y316" i="34"/>
  <c r="Y317" i="34"/>
  <c r="Y318" i="34"/>
  <c r="Y319" i="34"/>
  <c r="Y320" i="34"/>
  <c r="Y321" i="34"/>
  <c r="Y322" i="34"/>
  <c r="Y323" i="34"/>
  <c r="Y324" i="34"/>
  <c r="Y325" i="34"/>
  <c r="Y326" i="34"/>
  <c r="Y327" i="34"/>
  <c r="Y328" i="34"/>
  <c r="Y329" i="34"/>
  <c r="Y330" i="34"/>
  <c r="Y331" i="34"/>
  <c r="Y332" i="34"/>
  <c r="Y333" i="34"/>
  <c r="Y334" i="34"/>
  <c r="Y335" i="34"/>
  <c r="Y336" i="34"/>
  <c r="Y337" i="34"/>
  <c r="Y338" i="34"/>
  <c r="Y339" i="34"/>
  <c r="Y340" i="34"/>
  <c r="Y341" i="34"/>
  <c r="Y342" i="34"/>
  <c r="Y343" i="34"/>
  <c r="Y344" i="34"/>
  <c r="Y345" i="34"/>
  <c r="Y346" i="34"/>
  <c r="Y347" i="34"/>
  <c r="Y348" i="34"/>
  <c r="Y349" i="34"/>
  <c r="Y350" i="34"/>
  <c r="Y351" i="34"/>
  <c r="Y352" i="34"/>
  <c r="Y353" i="34"/>
  <c r="Y354" i="34"/>
  <c r="Y355" i="34"/>
  <c r="Y356" i="34"/>
  <c r="Y357" i="34"/>
  <c r="Y358" i="34"/>
  <c r="Y359" i="34"/>
  <c r="Y360" i="34"/>
  <c r="Y361" i="34"/>
  <c r="Y362" i="34"/>
  <c r="Y363" i="34"/>
  <c r="Y364" i="34"/>
  <c r="Y365" i="34"/>
  <c r="Y366" i="34"/>
  <c r="Y367" i="34"/>
  <c r="Y368" i="34"/>
  <c r="Y369" i="34"/>
  <c r="Y370" i="34"/>
  <c r="Y371" i="34"/>
  <c r="Y372" i="34"/>
  <c r="Y373" i="34"/>
  <c r="Y374" i="34"/>
  <c r="Y375" i="34"/>
  <c r="Y376" i="34"/>
  <c r="Y377" i="34"/>
  <c r="Y378" i="34"/>
  <c r="Y379" i="34"/>
  <c r="Y380" i="34"/>
  <c r="Y381" i="34"/>
  <c r="Y382" i="34"/>
  <c r="Y383" i="34"/>
  <c r="Y384" i="34"/>
  <c r="Y385" i="34"/>
  <c r="Y386" i="34"/>
  <c r="Y387" i="34"/>
  <c r="Y388" i="34"/>
  <c r="Y389" i="34"/>
  <c r="Y390" i="34"/>
  <c r="Y391" i="34"/>
  <c r="Y392" i="34"/>
  <c r="Y393" i="34"/>
  <c r="Y394" i="34"/>
  <c r="Y395" i="34"/>
  <c r="Y396" i="34"/>
  <c r="Y397" i="34"/>
  <c r="Y398" i="34"/>
  <c r="Y399" i="34"/>
  <c r="Y400" i="34"/>
  <c r="Y401" i="34"/>
  <c r="Y402" i="34"/>
  <c r="Y403" i="34"/>
  <c r="Y404" i="34"/>
  <c r="Y405" i="34"/>
  <c r="Y406" i="34"/>
  <c r="Y407" i="34"/>
  <c r="Y408" i="34"/>
  <c r="Y409" i="34"/>
  <c r="Y410" i="34"/>
  <c r="Y411" i="34"/>
  <c r="Y412" i="34"/>
  <c r="Y413" i="34"/>
  <c r="Y414" i="34"/>
  <c r="Y415" i="34"/>
  <c r="Y416" i="34"/>
  <c r="Y417" i="34"/>
  <c r="Y418" i="34"/>
  <c r="Y419" i="34"/>
  <c r="Y420" i="34"/>
  <c r="Y421" i="34"/>
  <c r="Y422" i="34"/>
  <c r="Y423" i="34"/>
  <c r="Y424" i="34"/>
  <c r="Y425" i="34"/>
  <c r="Y426" i="34"/>
  <c r="Y427" i="34"/>
  <c r="Y428" i="34"/>
  <c r="Y429" i="34"/>
  <c r="Y430" i="34"/>
  <c r="Y431" i="34"/>
  <c r="Y432" i="34"/>
  <c r="Y433" i="34"/>
  <c r="Y434" i="34"/>
  <c r="Y435" i="34"/>
  <c r="Y436" i="34"/>
  <c r="Y437" i="34"/>
  <c r="Y438" i="34"/>
  <c r="Y439" i="34"/>
  <c r="Y440" i="34"/>
  <c r="Y441" i="34"/>
  <c r="Y442" i="34"/>
  <c r="Y443" i="34"/>
  <c r="Y444" i="34"/>
  <c r="Y445" i="34"/>
  <c r="Y446" i="34"/>
  <c r="Y447" i="34"/>
  <c r="Y448" i="34"/>
  <c r="Y449" i="34"/>
  <c r="Y450" i="34"/>
  <c r="Y451" i="34"/>
  <c r="Y452" i="34"/>
  <c r="Y453" i="34"/>
  <c r="Y454" i="34"/>
  <c r="Y455" i="34"/>
  <c r="Y456" i="34"/>
  <c r="Y457" i="34"/>
  <c r="Y458" i="34"/>
  <c r="Y459" i="34"/>
  <c r="Y460" i="34"/>
  <c r="Y461" i="34"/>
  <c r="Y462" i="34"/>
  <c r="Y463" i="34"/>
  <c r="Y464" i="34"/>
  <c r="Y465" i="34"/>
  <c r="Y466" i="34"/>
  <c r="Y467" i="34"/>
  <c r="Y468" i="34"/>
  <c r="Y469" i="34"/>
  <c r="Y470" i="34"/>
  <c r="Y471" i="34"/>
  <c r="Y472" i="34"/>
  <c r="Y473" i="34"/>
  <c r="Y474" i="34"/>
  <c r="Y475" i="34"/>
  <c r="Y476" i="34"/>
  <c r="Y477" i="34"/>
  <c r="Y478" i="34"/>
  <c r="Y479" i="34"/>
  <c r="Y480" i="34"/>
  <c r="Y481" i="34"/>
  <c r="Y482" i="34"/>
  <c r="Y483" i="34"/>
  <c r="Y484" i="34"/>
  <c r="Y485" i="34"/>
  <c r="Y486" i="34"/>
  <c r="Y487" i="34"/>
  <c r="Y488" i="34"/>
  <c r="Y489" i="34"/>
  <c r="Y490" i="34"/>
  <c r="Y491" i="34"/>
  <c r="Y492" i="34"/>
  <c r="Y493" i="34"/>
  <c r="Y494" i="34"/>
  <c r="Y495" i="34"/>
  <c r="Y496" i="34"/>
  <c r="Y497" i="34"/>
  <c r="Y498" i="34"/>
  <c r="Y499" i="34"/>
  <c r="Y500" i="34"/>
  <c r="Y501" i="34"/>
  <c r="Y502" i="34"/>
  <c r="Y503" i="34"/>
  <c r="Y504" i="34"/>
  <c r="Y505" i="34"/>
  <c r="Y506" i="34"/>
  <c r="Y507" i="34"/>
  <c r="Y508" i="34"/>
  <c r="Y509" i="34"/>
  <c r="Y510" i="34"/>
  <c r="Y511" i="34"/>
  <c r="Y512" i="34"/>
  <c r="Y513" i="34"/>
  <c r="Y514" i="34"/>
  <c r="Y515" i="34"/>
  <c r="Y516" i="34"/>
  <c r="Y517" i="34"/>
  <c r="Y518" i="34"/>
  <c r="Y519" i="34"/>
  <c r="Y520" i="34"/>
  <c r="Y521" i="34"/>
  <c r="Y522" i="34"/>
  <c r="Y523" i="34"/>
  <c r="Y524" i="34"/>
  <c r="Y525" i="34"/>
  <c r="Y526" i="34"/>
  <c r="Y527" i="34"/>
  <c r="Y528" i="34"/>
  <c r="Y529" i="34"/>
  <c r="Y530" i="34"/>
  <c r="Y531" i="34"/>
  <c r="Y532" i="34"/>
  <c r="Y533" i="34"/>
  <c r="Y534" i="34"/>
  <c r="Y535" i="34"/>
  <c r="Y536" i="34"/>
  <c r="Y537" i="34"/>
  <c r="Y538" i="34"/>
  <c r="Y539" i="34"/>
  <c r="Y540" i="34"/>
  <c r="Y541" i="34"/>
  <c r="Y542" i="34"/>
  <c r="Y543" i="34"/>
  <c r="Y544" i="34"/>
  <c r="Y545" i="34"/>
  <c r="Y546" i="34"/>
  <c r="Y547" i="34"/>
  <c r="Y548" i="34"/>
  <c r="Y549" i="34"/>
  <c r="Y550" i="34"/>
  <c r="Y551" i="34"/>
  <c r="Y552" i="34"/>
  <c r="Y553" i="34"/>
  <c r="Y554" i="34"/>
  <c r="Y555" i="34"/>
  <c r="Y556" i="34"/>
  <c r="Y557" i="34"/>
  <c r="Y558" i="34"/>
  <c r="Y559" i="34"/>
  <c r="Y560" i="34"/>
  <c r="Y561" i="34"/>
  <c r="Y562" i="34"/>
  <c r="Y563" i="34"/>
  <c r="Y564" i="34"/>
  <c r="Y565" i="34"/>
  <c r="Y566" i="34"/>
  <c r="Y567" i="34"/>
  <c r="Y568" i="34"/>
  <c r="Y569" i="34"/>
  <c r="Y570" i="34"/>
  <c r="Y571" i="34"/>
  <c r="Y572" i="34"/>
  <c r="Y573" i="34"/>
  <c r="Y574" i="34"/>
  <c r="Y575" i="34"/>
  <c r="Y576" i="34"/>
  <c r="Y577" i="34"/>
  <c r="Y578" i="34"/>
  <c r="Y579" i="34"/>
  <c r="Y580" i="34"/>
  <c r="Y581" i="34"/>
  <c r="Y582" i="34"/>
  <c r="Y583" i="34"/>
  <c r="Y584" i="34"/>
  <c r="Y585" i="34"/>
  <c r="Y586" i="34"/>
  <c r="Y587" i="34"/>
  <c r="Y588" i="34"/>
  <c r="Y589" i="34"/>
  <c r="Y590" i="34"/>
  <c r="Y591" i="34"/>
  <c r="Y592" i="34"/>
  <c r="Y593" i="34"/>
  <c r="Y594" i="34"/>
  <c r="Y595" i="34"/>
  <c r="Y596" i="34"/>
  <c r="Y597" i="34"/>
  <c r="Y598" i="34"/>
  <c r="Y599" i="34"/>
  <c r="Y600" i="34"/>
  <c r="Y601" i="34"/>
  <c r="Y602" i="34"/>
  <c r="Y603" i="34"/>
  <c r="Y604" i="34"/>
  <c r="Y605" i="34"/>
  <c r="Y606" i="34"/>
  <c r="Y607" i="34"/>
  <c r="Y608" i="34"/>
  <c r="Y609" i="34"/>
  <c r="Y610" i="34"/>
  <c r="Y611" i="34"/>
  <c r="Y612" i="34"/>
  <c r="Y613" i="34"/>
  <c r="Y614" i="34"/>
  <c r="Y615" i="34"/>
  <c r="Y616" i="34"/>
  <c r="Y617" i="34"/>
  <c r="Y618" i="34"/>
  <c r="Y619" i="34"/>
  <c r="Y620" i="34"/>
  <c r="Y621" i="34"/>
  <c r="Y622" i="34"/>
  <c r="Y623" i="34"/>
  <c r="Y624" i="34"/>
  <c r="Y625" i="34"/>
  <c r="Y626" i="34"/>
  <c r="Y627" i="34"/>
  <c r="Y628" i="34"/>
  <c r="Y629" i="34"/>
  <c r="Y630" i="34"/>
  <c r="Y631" i="34"/>
  <c r="Y632" i="34"/>
  <c r="Y633" i="34"/>
  <c r="Y634" i="34"/>
  <c r="Y635" i="34"/>
  <c r="Y636" i="34"/>
  <c r="Y637" i="34"/>
  <c r="Y638" i="34"/>
  <c r="Y639" i="34"/>
  <c r="Y640" i="34"/>
  <c r="Y641" i="34"/>
  <c r="Y642" i="34"/>
  <c r="Y643" i="34"/>
  <c r="Y644" i="34"/>
  <c r="Y645" i="34"/>
  <c r="Y646" i="34"/>
  <c r="Y647" i="34"/>
  <c r="Y648" i="34"/>
  <c r="Y649" i="34"/>
  <c r="Y650" i="34"/>
  <c r="Y651" i="34"/>
  <c r="Y652" i="34"/>
  <c r="Y653" i="34"/>
  <c r="Y654" i="34"/>
  <c r="Y655" i="34"/>
  <c r="Y656" i="34"/>
  <c r="Y657" i="34"/>
  <c r="Y658" i="34"/>
  <c r="Y659" i="34"/>
  <c r="Y660" i="34"/>
  <c r="Y661" i="34"/>
  <c r="Y662" i="34"/>
  <c r="Y663" i="34"/>
  <c r="Y664" i="34"/>
  <c r="Y665" i="34"/>
  <c r="Y666" i="34"/>
  <c r="Y667" i="34"/>
  <c r="Y668" i="34"/>
  <c r="Y669" i="34"/>
  <c r="Y670" i="34"/>
  <c r="Y671" i="34"/>
  <c r="Y672" i="34"/>
  <c r="Y673" i="34"/>
  <c r="Y674" i="34"/>
  <c r="Y675" i="34"/>
  <c r="Y676" i="34"/>
  <c r="Y677" i="34"/>
  <c r="Y678" i="34"/>
  <c r="Y679" i="34"/>
  <c r="Y680" i="34"/>
  <c r="Y681" i="34"/>
  <c r="Y682" i="34"/>
  <c r="Y683" i="34"/>
  <c r="Y684" i="34"/>
  <c r="Y685" i="34"/>
  <c r="Y686" i="34"/>
  <c r="Y687" i="34"/>
  <c r="Y688" i="34"/>
  <c r="Y689" i="34"/>
  <c r="Y690" i="34"/>
  <c r="Y691" i="34"/>
  <c r="Y692" i="34"/>
  <c r="Y693" i="34"/>
  <c r="Y694" i="34"/>
  <c r="Y695" i="34"/>
  <c r="Y696" i="34"/>
  <c r="Y697" i="34"/>
  <c r="Y698" i="34"/>
  <c r="Y699" i="34"/>
  <c r="Y700" i="34"/>
  <c r="Y701" i="34"/>
  <c r="Y702" i="34"/>
  <c r="Y703" i="34"/>
  <c r="Y704" i="34"/>
  <c r="Y705" i="34"/>
  <c r="Y706" i="34"/>
  <c r="Y707" i="34"/>
  <c r="Y708" i="34"/>
  <c r="Y709" i="34"/>
  <c r="Y710" i="34"/>
  <c r="Y711" i="34"/>
  <c r="Y712" i="34"/>
  <c r="Y713" i="34"/>
  <c r="Y714" i="34"/>
  <c r="Y715" i="34"/>
  <c r="Y716" i="34"/>
  <c r="Y717" i="34"/>
  <c r="Y718" i="34"/>
  <c r="Y719" i="34"/>
  <c r="Y720" i="34"/>
  <c r="Y721" i="34"/>
  <c r="Y722" i="34"/>
  <c r="Y723" i="34"/>
  <c r="Y724" i="34"/>
  <c r="Y725" i="34"/>
  <c r="Y726" i="34"/>
  <c r="Y727" i="34"/>
  <c r="Y728" i="34"/>
  <c r="Y729" i="34"/>
  <c r="Y730" i="34"/>
  <c r="Y731" i="34"/>
  <c r="Y732" i="34"/>
  <c r="Y733" i="34"/>
  <c r="Y734" i="34"/>
  <c r="Y735" i="34"/>
  <c r="Y736" i="34"/>
  <c r="Y737" i="34"/>
  <c r="Y738" i="34"/>
  <c r="Y739" i="34"/>
  <c r="Y740" i="34"/>
  <c r="Y741" i="34"/>
  <c r="Y742" i="34"/>
  <c r="Y743" i="34"/>
  <c r="Y744" i="34"/>
  <c r="Y745" i="34"/>
  <c r="Y746" i="34"/>
  <c r="Y747" i="34"/>
  <c r="Y748" i="34"/>
  <c r="Y749" i="34"/>
  <c r="Y750" i="34"/>
  <c r="Y751" i="34"/>
  <c r="Y752" i="34"/>
  <c r="Y753" i="34"/>
  <c r="Y754" i="34"/>
  <c r="Y755" i="34"/>
  <c r="Y756" i="34"/>
  <c r="Y757" i="34"/>
  <c r="Y758" i="34"/>
  <c r="Y759" i="34"/>
  <c r="Y760" i="34"/>
  <c r="Y761" i="34"/>
  <c r="Y762" i="34"/>
  <c r="Y763" i="34"/>
  <c r="Y764" i="34"/>
  <c r="Y765" i="34"/>
  <c r="Y766" i="34"/>
  <c r="Y767" i="34"/>
  <c r="Y768" i="34"/>
  <c r="Y769" i="34"/>
  <c r="Y770" i="34"/>
  <c r="Y771" i="34"/>
  <c r="Y772" i="34"/>
  <c r="Y773" i="34"/>
  <c r="Y774" i="34"/>
  <c r="Y775" i="34"/>
  <c r="Y776" i="34"/>
  <c r="Y777" i="34"/>
  <c r="Y778" i="34"/>
  <c r="Y779" i="34"/>
  <c r="Y780" i="34"/>
  <c r="Y781" i="34"/>
  <c r="Y782" i="34"/>
  <c r="Y783" i="34"/>
  <c r="Y784" i="34"/>
  <c r="Y785" i="34"/>
  <c r="Y786" i="34"/>
  <c r="Y787" i="34"/>
  <c r="Y788" i="34"/>
  <c r="Y789" i="34"/>
  <c r="Y790" i="34"/>
  <c r="Y791" i="34"/>
  <c r="Y792" i="34"/>
  <c r="Y793" i="34"/>
  <c r="Y794" i="34"/>
  <c r="Y795" i="34"/>
  <c r="Y796" i="34"/>
  <c r="Y797" i="34"/>
  <c r="Y798" i="34"/>
  <c r="Y799" i="34"/>
  <c r="Y800" i="34"/>
  <c r="Y801" i="34"/>
  <c r="Y802" i="34"/>
  <c r="Y803" i="34"/>
  <c r="Y804" i="34"/>
  <c r="Y805" i="34"/>
  <c r="Y806" i="34"/>
  <c r="Y807" i="34"/>
  <c r="Y808" i="34"/>
  <c r="Y809" i="34"/>
  <c r="Y810" i="34"/>
  <c r="Y811" i="34"/>
  <c r="Y812" i="34"/>
  <c r="Y813" i="34"/>
  <c r="Y814" i="34"/>
  <c r="Y815" i="34"/>
  <c r="Y816" i="34"/>
  <c r="Y817" i="34"/>
  <c r="Y818" i="34"/>
  <c r="Y819" i="34"/>
  <c r="Y820" i="34"/>
  <c r="Y821" i="34"/>
  <c r="Y822" i="34"/>
  <c r="Y823" i="34"/>
  <c r="Y824" i="34"/>
  <c r="Y825" i="34"/>
  <c r="Y826" i="34"/>
  <c r="Y827" i="34"/>
  <c r="Y828" i="34"/>
  <c r="Y829" i="34"/>
  <c r="Y830" i="34"/>
  <c r="Y831" i="34"/>
  <c r="Y832" i="34"/>
  <c r="Y833" i="34"/>
  <c r="Y834" i="34"/>
  <c r="Y835" i="34"/>
  <c r="Y836" i="34"/>
  <c r="Y837" i="34"/>
  <c r="Y838" i="34"/>
  <c r="Y839" i="34"/>
  <c r="Y840" i="34"/>
  <c r="Y841" i="34"/>
  <c r="Y842" i="34"/>
  <c r="Y843" i="34"/>
  <c r="Y844" i="34"/>
  <c r="Y845" i="34"/>
  <c r="Y846" i="34"/>
  <c r="Y847" i="34"/>
  <c r="Y848" i="34"/>
  <c r="Y849" i="34"/>
  <c r="Y850" i="34"/>
  <c r="Y851" i="34"/>
  <c r="Y852" i="34"/>
  <c r="Y853" i="34"/>
  <c r="Y854" i="34"/>
  <c r="Y855" i="34"/>
  <c r="Y856" i="34"/>
  <c r="Y857" i="34"/>
  <c r="Y858" i="34"/>
  <c r="Y859" i="34"/>
  <c r="Y860" i="34"/>
  <c r="Y861" i="34"/>
  <c r="Y862" i="34"/>
  <c r="Y863" i="34"/>
  <c r="Y864" i="34"/>
  <c r="Y865" i="34"/>
  <c r="Y866" i="34"/>
  <c r="Y867" i="34"/>
  <c r="Y868" i="34"/>
  <c r="Y869" i="34"/>
  <c r="Y870" i="34"/>
  <c r="Y871" i="34"/>
  <c r="Y872" i="34"/>
  <c r="Y873" i="34"/>
  <c r="Y874" i="34"/>
  <c r="Y875" i="34"/>
  <c r="Y876" i="34"/>
  <c r="Y877" i="34"/>
  <c r="Y878" i="34"/>
  <c r="Y879" i="34"/>
  <c r="Y880" i="34"/>
  <c r="Y881" i="34"/>
  <c r="Y882" i="34"/>
  <c r="Y883" i="34"/>
  <c r="Y884" i="34"/>
  <c r="Y885" i="34"/>
  <c r="Y886" i="34"/>
  <c r="Y887" i="34"/>
  <c r="Y888" i="34"/>
  <c r="Y889" i="34"/>
  <c r="Y890" i="34"/>
  <c r="Y891" i="34"/>
  <c r="Y892" i="34"/>
  <c r="Y893" i="34"/>
  <c r="Y894" i="34"/>
  <c r="Y895" i="34"/>
  <c r="Y896" i="34"/>
  <c r="Y897" i="34"/>
  <c r="Y898" i="34"/>
  <c r="Y899" i="34"/>
  <c r="Y900" i="34"/>
  <c r="Y901" i="34"/>
  <c r="Y902" i="34"/>
  <c r="Y903" i="34"/>
  <c r="Y904" i="34"/>
  <c r="Y905" i="34"/>
  <c r="Y906" i="34"/>
  <c r="Y907" i="34"/>
  <c r="Y908" i="34"/>
  <c r="Y909" i="34"/>
  <c r="Y910" i="34"/>
  <c r="Y911" i="34"/>
  <c r="Y912" i="34"/>
  <c r="Y913" i="34"/>
  <c r="Y914" i="34"/>
  <c r="Y915" i="34"/>
  <c r="Y916" i="34"/>
  <c r="Y917" i="34"/>
  <c r="Y918" i="34"/>
  <c r="Y919" i="34"/>
  <c r="Y920" i="34"/>
  <c r="Y921" i="34"/>
  <c r="Y922" i="34"/>
  <c r="Y923" i="34"/>
  <c r="Y924" i="34"/>
  <c r="Y925" i="34"/>
  <c r="Y926" i="34"/>
  <c r="Y927" i="34"/>
  <c r="Y928" i="34"/>
  <c r="Y929" i="34"/>
  <c r="Y930" i="34"/>
  <c r="Y931" i="34"/>
  <c r="Y932" i="34"/>
  <c r="Y933" i="34"/>
  <c r="Y934" i="34"/>
  <c r="Y935" i="34"/>
  <c r="Y936" i="34"/>
  <c r="Y937" i="34"/>
  <c r="Y938" i="34"/>
  <c r="Y939" i="34"/>
  <c r="Y940" i="34"/>
  <c r="Y941" i="34"/>
  <c r="Y942" i="34"/>
  <c r="Y943" i="34"/>
  <c r="Y944" i="34"/>
  <c r="Y945" i="34"/>
  <c r="Y946" i="34"/>
  <c r="Y947" i="34"/>
  <c r="Y948" i="34"/>
  <c r="Y949" i="34"/>
  <c r="Y950" i="34"/>
  <c r="Y951" i="34"/>
  <c r="Y952" i="34"/>
  <c r="Y953" i="34"/>
  <c r="Y954" i="34"/>
  <c r="Y955" i="34"/>
  <c r="Y956" i="34"/>
  <c r="Y957" i="34"/>
  <c r="Y958" i="34"/>
  <c r="Y959" i="34"/>
  <c r="Y960" i="34"/>
  <c r="Y961" i="34"/>
  <c r="Y962" i="34"/>
  <c r="Y963" i="34"/>
  <c r="Y964" i="34"/>
  <c r="Y965" i="34"/>
  <c r="Y966" i="34"/>
  <c r="Y967" i="34"/>
  <c r="Y968" i="34"/>
  <c r="Y969" i="34"/>
  <c r="Y970" i="34"/>
  <c r="Y971" i="34"/>
  <c r="Y972" i="34"/>
  <c r="Y973" i="34"/>
  <c r="Y974" i="34"/>
  <c r="Y975" i="34"/>
  <c r="Y976" i="34"/>
  <c r="Y977" i="34"/>
  <c r="Y978" i="34"/>
  <c r="Y979" i="34"/>
  <c r="Y980" i="34"/>
  <c r="Y981" i="34"/>
  <c r="Y982" i="34"/>
  <c r="Y983" i="34"/>
  <c r="Y984" i="34"/>
  <c r="Y985" i="34"/>
  <c r="Y986" i="34"/>
  <c r="Y987" i="34"/>
  <c r="Y988" i="34"/>
  <c r="Y989" i="34"/>
  <c r="Y990" i="34"/>
  <c r="Y991" i="34"/>
  <c r="Y992" i="34"/>
  <c r="Y993" i="34"/>
  <c r="Y994" i="34"/>
  <c r="Y995" i="34"/>
  <c r="Y996" i="34"/>
  <c r="Y997" i="34"/>
  <c r="Y998" i="34"/>
  <c r="Y999" i="34"/>
  <c r="Y1000" i="34"/>
  <c r="Y1001" i="34"/>
  <c r="Y1002" i="34"/>
  <c r="Y1003" i="34"/>
  <c r="Y1004" i="34"/>
  <c r="Y1005" i="34"/>
  <c r="Y1006" i="34"/>
  <c r="Y1007" i="34"/>
  <c r="Y1008" i="34"/>
  <c r="Y1009" i="34"/>
  <c r="Y1010" i="34"/>
  <c r="Y1011" i="34"/>
  <c r="Y1012" i="34"/>
  <c r="Y1013" i="34"/>
  <c r="Y1014" i="34"/>
  <c r="Y1015" i="34"/>
  <c r="Y1016" i="34"/>
  <c r="Y1017" i="34"/>
  <c r="Y1018" i="34"/>
  <c r="Y1019" i="34"/>
  <c r="Y1020" i="34"/>
  <c r="Y1021" i="34"/>
  <c r="Y1022" i="34"/>
  <c r="Y1023" i="34"/>
  <c r="Y1024" i="34"/>
  <c r="Y1025" i="34"/>
  <c r="Y1026" i="34"/>
  <c r="Y1027" i="34"/>
  <c r="Y1028" i="34"/>
  <c r="Y1029" i="34"/>
  <c r="Y1030" i="34"/>
  <c r="Y1031" i="34"/>
  <c r="Y1032" i="34"/>
  <c r="Y1033" i="34"/>
  <c r="Y1034" i="34"/>
  <c r="Y1035" i="34"/>
  <c r="Y1036" i="34"/>
  <c r="Y1037" i="34"/>
  <c r="Y1038" i="34"/>
  <c r="Y1039" i="34"/>
  <c r="Y1040" i="34"/>
  <c r="Y1041" i="34"/>
  <c r="Y1042" i="34"/>
  <c r="Y1043" i="34"/>
  <c r="Y1044" i="34"/>
  <c r="Y1045" i="34"/>
  <c r="Y1046" i="34"/>
  <c r="Y1047" i="34"/>
  <c r="Y1048" i="34"/>
  <c r="Y1049" i="34"/>
  <c r="Y1050" i="34"/>
  <c r="Y1051" i="34"/>
  <c r="Y1052" i="34"/>
  <c r="Y1053" i="34"/>
  <c r="Y1054" i="34"/>
  <c r="Y1055" i="34"/>
  <c r="Y1056" i="34"/>
  <c r="Y1057" i="34"/>
  <c r="Y1058" i="34"/>
  <c r="Y1059" i="34"/>
  <c r="Y1060" i="34"/>
  <c r="Y1061" i="34"/>
  <c r="Y1062" i="34"/>
  <c r="Y1063" i="34"/>
  <c r="Y1064" i="34"/>
  <c r="Y1065" i="34"/>
  <c r="Y1066" i="34"/>
  <c r="Y1067" i="34"/>
  <c r="Y1068" i="34"/>
  <c r="Y1069" i="34"/>
  <c r="Y1070" i="34"/>
  <c r="Y1071" i="34"/>
  <c r="Y1072" i="34"/>
  <c r="Y1073" i="34"/>
  <c r="Y1074" i="34"/>
  <c r="Y1075" i="34"/>
  <c r="Y1076" i="34"/>
  <c r="Y1077" i="34"/>
  <c r="Y1078" i="34"/>
  <c r="Y1079" i="34"/>
  <c r="Y1080" i="34"/>
  <c r="Y1081" i="34"/>
  <c r="Y1082" i="34"/>
  <c r="Y1083" i="34"/>
  <c r="Y1084" i="34"/>
  <c r="Y1085" i="34"/>
  <c r="Y1086" i="34"/>
  <c r="Y1087" i="34"/>
  <c r="Y1088" i="34"/>
  <c r="Y1089" i="34"/>
  <c r="Y1090" i="34"/>
  <c r="Y1091" i="34"/>
  <c r="Y1092" i="34"/>
  <c r="Y1093" i="34"/>
  <c r="Y1094" i="34"/>
  <c r="Y1095" i="34"/>
  <c r="Y1096" i="34"/>
  <c r="Y1097" i="34"/>
  <c r="Y1098" i="34"/>
  <c r="Y1099" i="34"/>
  <c r="Y1100" i="34"/>
  <c r="Y1101" i="34"/>
  <c r="Y1102" i="34"/>
  <c r="Y1103" i="34"/>
  <c r="Y1104" i="34"/>
  <c r="Y1105" i="34"/>
  <c r="Y1106" i="34"/>
  <c r="Y1107" i="34"/>
  <c r="Y1108" i="34"/>
  <c r="Y1109" i="34"/>
  <c r="Y1110" i="34"/>
  <c r="Y1111" i="34"/>
  <c r="Y1112" i="34"/>
  <c r="Y1113" i="34"/>
  <c r="Y1114" i="34"/>
  <c r="Y1115" i="34"/>
  <c r="Y1116" i="34"/>
  <c r="Y1117" i="34"/>
  <c r="Y1118" i="34"/>
  <c r="Y1119" i="34"/>
  <c r="Y1120" i="34"/>
  <c r="Y1121" i="34"/>
  <c r="Y1122" i="34"/>
  <c r="Y1123" i="34"/>
  <c r="Y1124" i="34"/>
  <c r="Y1125" i="34"/>
  <c r="Y1126" i="34"/>
  <c r="Y1127" i="34"/>
  <c r="Y1128" i="34"/>
  <c r="Y1129" i="34"/>
  <c r="Y1130" i="34"/>
  <c r="Y1131" i="34"/>
  <c r="Y1132" i="34"/>
  <c r="Y1133" i="34"/>
  <c r="Y1134" i="34"/>
  <c r="Y1135" i="34"/>
  <c r="Y1136" i="34"/>
  <c r="Y1137" i="34"/>
  <c r="Y1138" i="34"/>
  <c r="Y1139" i="34"/>
  <c r="Y1140" i="34"/>
  <c r="Y1141" i="34"/>
  <c r="Y1142" i="34"/>
  <c r="Y1143" i="34"/>
  <c r="Y1144" i="34"/>
  <c r="Y1145" i="34"/>
  <c r="Y1146" i="34"/>
  <c r="Y1147" i="34"/>
  <c r="Y1148" i="34"/>
  <c r="Y1149" i="34"/>
  <c r="Y1150" i="34"/>
  <c r="Y1151" i="34"/>
  <c r="Y1152" i="34"/>
  <c r="Y1153" i="34"/>
  <c r="Y1154" i="34"/>
  <c r="Y1155" i="34"/>
  <c r="Y1156" i="34"/>
  <c r="Y1157" i="34"/>
  <c r="Y1158" i="34"/>
  <c r="Y1159" i="34"/>
  <c r="Y1160" i="34"/>
  <c r="Y1161" i="34"/>
  <c r="Y1162" i="34"/>
  <c r="Y1163" i="34"/>
  <c r="Y1164" i="34"/>
  <c r="Y1165" i="34"/>
  <c r="Y1166" i="34"/>
  <c r="Y1167" i="34"/>
  <c r="Y1168" i="34"/>
  <c r="Y1169" i="34"/>
  <c r="Y1170" i="34"/>
  <c r="Y1171" i="34"/>
  <c r="Y1172" i="34"/>
  <c r="Y1173" i="34"/>
  <c r="Y1174" i="34"/>
  <c r="Y1175" i="34"/>
  <c r="Y1176" i="34"/>
  <c r="Y1177" i="34"/>
  <c r="Y1178" i="34"/>
  <c r="Y1179" i="34"/>
  <c r="Y1180" i="34"/>
  <c r="Y1181" i="34"/>
  <c r="Y1182" i="34"/>
  <c r="Y1183" i="34"/>
  <c r="Y1184" i="34"/>
  <c r="Y1185" i="34"/>
  <c r="Y1186" i="34"/>
  <c r="Y1187" i="34"/>
  <c r="Y1188" i="34"/>
  <c r="Y1189" i="34"/>
  <c r="Y1190" i="34"/>
  <c r="Y1191" i="34"/>
  <c r="Y1192" i="34"/>
  <c r="Y1193" i="34"/>
  <c r="Y1194" i="34"/>
  <c r="Y1195" i="34"/>
  <c r="Y1196" i="34"/>
  <c r="Y1197" i="34"/>
  <c r="Y1198" i="34"/>
  <c r="Y1199" i="34"/>
  <c r="Y1200" i="34"/>
  <c r="Y1201" i="34"/>
  <c r="Y1202" i="34"/>
  <c r="Y1203" i="34"/>
  <c r="Y1204" i="34"/>
  <c r="Y1205" i="34"/>
  <c r="Y1206" i="34"/>
  <c r="Y1207" i="34"/>
  <c r="Y1208" i="34"/>
  <c r="Y1209" i="34"/>
  <c r="Y1210" i="34"/>
  <c r="Y1211" i="34"/>
  <c r="Y1212" i="34"/>
  <c r="Y1213" i="34"/>
  <c r="Y1214" i="34"/>
  <c r="Y1215" i="34"/>
  <c r="Y1216" i="34"/>
  <c r="Y1217" i="34"/>
  <c r="Y1218" i="34"/>
  <c r="Y1219" i="34"/>
  <c r="Y1220" i="34"/>
  <c r="Y1221" i="34"/>
  <c r="Y1222" i="34"/>
  <c r="Y1223" i="34"/>
  <c r="Y1224" i="34"/>
  <c r="Y1225" i="34"/>
  <c r="Y1226" i="34"/>
  <c r="Y1227" i="34"/>
  <c r="Y1228" i="34"/>
  <c r="Y1229" i="34"/>
  <c r="Y1230" i="34"/>
  <c r="Y1231" i="34"/>
  <c r="Y1232" i="34"/>
  <c r="Y1233" i="34"/>
  <c r="Y1234" i="34"/>
  <c r="Y1235" i="34"/>
  <c r="Y1236" i="34"/>
  <c r="Y1237" i="34"/>
  <c r="Y1238" i="34"/>
  <c r="Y1239" i="34"/>
  <c r="Y1240" i="34"/>
  <c r="Y1241" i="34"/>
  <c r="Y1242" i="34"/>
  <c r="Y1243" i="34"/>
  <c r="Y1244" i="34"/>
  <c r="Y1245" i="34"/>
  <c r="Y1246" i="34"/>
  <c r="Y1247" i="34"/>
  <c r="Y1248" i="34"/>
  <c r="Y1249" i="34"/>
  <c r="Y1250" i="34"/>
  <c r="Y1251" i="34"/>
  <c r="Y1252" i="34"/>
  <c r="Y1253" i="34"/>
  <c r="Y1254" i="34"/>
  <c r="Y1255" i="34"/>
  <c r="Y1256" i="34"/>
  <c r="Y1257" i="34"/>
  <c r="Y1258" i="34"/>
  <c r="Y1259" i="34"/>
  <c r="Y1260" i="34"/>
  <c r="Y1261" i="34"/>
  <c r="Y1262" i="34"/>
  <c r="Y1263" i="34"/>
  <c r="Y1264" i="34"/>
  <c r="Y1265" i="34"/>
  <c r="Y1266" i="34"/>
  <c r="Y1267" i="34"/>
  <c r="Y1268" i="34"/>
  <c r="Y1269" i="34"/>
  <c r="Y1270" i="34"/>
  <c r="Y1271" i="34"/>
  <c r="Y1272" i="34"/>
  <c r="Y1273" i="34"/>
  <c r="Y1274" i="34"/>
  <c r="Y1275" i="34"/>
  <c r="Y1276" i="34"/>
  <c r="Y1277" i="34"/>
  <c r="Y1278" i="34"/>
  <c r="Y1279" i="34"/>
  <c r="Y1280" i="34"/>
  <c r="Y1281" i="34"/>
  <c r="Y1282" i="34"/>
  <c r="Y1283" i="34"/>
  <c r="Y1284" i="34"/>
  <c r="Y1285" i="34"/>
  <c r="Y1286" i="34"/>
  <c r="Y1287" i="34"/>
  <c r="Y1288" i="34"/>
  <c r="Y1289" i="34"/>
  <c r="Y1290" i="34"/>
  <c r="Y1291" i="34"/>
  <c r="Y1292" i="34"/>
  <c r="Y1293" i="34"/>
  <c r="Y1294" i="34"/>
  <c r="Y1295" i="34"/>
  <c r="Y1296" i="34"/>
  <c r="Y1297" i="34"/>
  <c r="Y1298" i="34"/>
  <c r="Y1299" i="34"/>
  <c r="Y1300" i="34"/>
  <c r="Y1301" i="34"/>
  <c r="Y1302" i="34"/>
  <c r="Y1303" i="34"/>
  <c r="Y1304" i="34"/>
  <c r="Y1305" i="34"/>
  <c r="Y1306" i="34"/>
  <c r="Y1307" i="34"/>
  <c r="Y1308" i="34"/>
  <c r="Y1309" i="34"/>
  <c r="Y1310" i="34"/>
  <c r="Y1311" i="34"/>
  <c r="Y1312" i="34"/>
  <c r="Y1313" i="34"/>
  <c r="Y1314" i="34"/>
  <c r="Y1315" i="34"/>
  <c r="Y1316" i="34"/>
  <c r="Y1317" i="34"/>
  <c r="Y1318" i="34"/>
  <c r="Y1319" i="34"/>
  <c r="Y1320" i="34"/>
  <c r="Y1321" i="34"/>
  <c r="Y1322" i="34"/>
  <c r="Y1323" i="34"/>
  <c r="Y1324" i="34"/>
  <c r="Y1325" i="34"/>
  <c r="Y1326" i="34"/>
  <c r="Y1327" i="34"/>
  <c r="Y1328" i="34"/>
  <c r="Y1329" i="34"/>
  <c r="Y1330" i="34"/>
  <c r="Y1331" i="34"/>
  <c r="Y1332" i="34"/>
  <c r="Y1333" i="34"/>
  <c r="Y1334" i="34"/>
  <c r="Y1335" i="34"/>
  <c r="Y1336" i="34"/>
  <c r="Y1337" i="34"/>
  <c r="Y1338" i="34"/>
  <c r="Y1339" i="34"/>
  <c r="Y1340" i="34"/>
  <c r="Y1341" i="34"/>
  <c r="Y1342" i="34"/>
  <c r="Y1343" i="34"/>
  <c r="Y1344" i="34"/>
  <c r="Y1345" i="34"/>
  <c r="Y1346" i="34"/>
  <c r="Y1347" i="34"/>
  <c r="Y1348" i="34"/>
  <c r="Y1349" i="34"/>
  <c r="Y1350" i="34"/>
  <c r="Y1351" i="34"/>
  <c r="Y1352" i="34"/>
  <c r="Y1353" i="34"/>
  <c r="Y1354" i="34"/>
  <c r="Y1355" i="34"/>
  <c r="Y1356" i="34"/>
  <c r="Y1357" i="34"/>
  <c r="Y1358" i="34"/>
  <c r="Y1359" i="34"/>
  <c r="Y1360" i="34"/>
  <c r="Y1361" i="34"/>
  <c r="Y1362" i="34"/>
  <c r="Y1363" i="34"/>
  <c r="Y1364" i="34"/>
  <c r="Y1365" i="34"/>
  <c r="Y1366" i="34"/>
  <c r="Y1367" i="34"/>
  <c r="Y1368" i="34"/>
  <c r="Y1369" i="34"/>
  <c r="Y1370" i="34"/>
  <c r="Y1371" i="34"/>
  <c r="Y1372" i="34"/>
  <c r="Y1373" i="34"/>
  <c r="Y1374" i="34"/>
  <c r="Y1375" i="34"/>
  <c r="Y1376" i="34"/>
  <c r="Y1377" i="34"/>
  <c r="Y1378" i="34"/>
  <c r="Y1379" i="34"/>
  <c r="Y1380" i="34"/>
  <c r="Y1381" i="34"/>
  <c r="Y1382" i="34"/>
  <c r="Y1383" i="34"/>
  <c r="Y1384" i="34"/>
  <c r="Y1385" i="34"/>
  <c r="Y1386" i="34"/>
  <c r="Y1387" i="34"/>
  <c r="Y1388" i="34"/>
  <c r="Y1389" i="34"/>
  <c r="Y1390" i="34"/>
  <c r="Y1391" i="34"/>
  <c r="Y1392" i="34"/>
  <c r="Y1393" i="34"/>
  <c r="Y1394" i="34"/>
  <c r="Y1395" i="34"/>
  <c r="Y1396" i="34"/>
  <c r="Y1397" i="34"/>
  <c r="Y1398" i="34"/>
  <c r="Y1399" i="34"/>
  <c r="Y1400" i="34"/>
  <c r="Y1401" i="34"/>
  <c r="Y1402" i="34"/>
  <c r="Y1403" i="34"/>
  <c r="Y1404" i="34"/>
  <c r="Y1405" i="34"/>
  <c r="Y1406" i="34"/>
  <c r="Y1407" i="34"/>
  <c r="Y1408" i="34"/>
  <c r="Y1409" i="34"/>
  <c r="Y1410" i="34"/>
  <c r="Y1411" i="34"/>
  <c r="Y1412" i="34"/>
  <c r="Y1413" i="34"/>
  <c r="Y1414" i="34"/>
  <c r="Y1415" i="34"/>
  <c r="Y1416" i="34"/>
  <c r="Y1417" i="34"/>
  <c r="Y1418" i="34"/>
  <c r="Y1419" i="34"/>
  <c r="Y1420" i="34"/>
  <c r="Y1421" i="34"/>
  <c r="Y1422" i="34"/>
  <c r="Y1423" i="34"/>
  <c r="Y1424" i="34"/>
  <c r="Y1425" i="34"/>
  <c r="Y1426" i="34"/>
  <c r="Y1427" i="34"/>
  <c r="Y1428" i="34"/>
  <c r="Y1429" i="34"/>
  <c r="Y1430" i="34"/>
  <c r="Y1431" i="34"/>
  <c r="Y1432" i="34"/>
  <c r="Y1433" i="34"/>
  <c r="Y1434" i="34"/>
  <c r="Y1435" i="34"/>
  <c r="Y1436" i="34"/>
  <c r="Y1437" i="34"/>
  <c r="Y1438" i="34"/>
  <c r="Y1439" i="34"/>
  <c r="Y1440" i="34"/>
  <c r="Y1441" i="34"/>
  <c r="Y1442" i="34"/>
  <c r="Y1443" i="34"/>
  <c r="Y1444" i="34"/>
  <c r="Y1445" i="34"/>
  <c r="Y1446" i="34"/>
  <c r="Y1447" i="34"/>
  <c r="Y1448" i="34"/>
  <c r="Y1449" i="34"/>
  <c r="Y1450" i="34"/>
  <c r="Y1451" i="34"/>
  <c r="Y1452" i="34"/>
  <c r="Y1453" i="34"/>
  <c r="Y1454" i="34"/>
  <c r="Y1455" i="34"/>
  <c r="Y1456" i="34"/>
  <c r="Y1457" i="34"/>
  <c r="Y1458" i="34"/>
  <c r="Y1459" i="34"/>
  <c r="Y1460" i="34"/>
  <c r="Y1461" i="34"/>
  <c r="Y1462" i="34"/>
  <c r="Y1463" i="34"/>
  <c r="Y1464" i="34"/>
  <c r="Y1465" i="34"/>
  <c r="Y1466" i="34"/>
  <c r="Y1467" i="34"/>
  <c r="Y1468" i="34"/>
  <c r="Y1469" i="34"/>
  <c r="Y1470" i="34"/>
  <c r="Y1471" i="34"/>
  <c r="Y1472" i="34"/>
  <c r="Y1473" i="34"/>
  <c r="Y1474" i="34"/>
  <c r="Y1475" i="34"/>
  <c r="Y1476" i="34"/>
  <c r="Y1477" i="34"/>
  <c r="Y1478" i="34"/>
  <c r="Y1479" i="34"/>
  <c r="Y1480" i="34"/>
  <c r="Y1481" i="34"/>
  <c r="Y1482" i="34"/>
  <c r="Y1483" i="34"/>
  <c r="Y1484" i="34"/>
  <c r="Y1485" i="34"/>
  <c r="Y1486" i="34"/>
  <c r="Y1487" i="34"/>
  <c r="Y1488" i="34"/>
  <c r="Y1489" i="34"/>
  <c r="Y1490" i="34"/>
  <c r="Y1491" i="34"/>
  <c r="Y1492" i="34"/>
  <c r="Y1493" i="34"/>
  <c r="Y1494" i="34"/>
  <c r="Y1495" i="34"/>
  <c r="Y1496" i="34"/>
  <c r="Y1497" i="34"/>
  <c r="Y1498" i="34"/>
  <c r="Y1499" i="34"/>
  <c r="Y1500" i="34"/>
  <c r="Y1501" i="34"/>
  <c r="Y1502" i="34"/>
  <c r="Y1503" i="34"/>
  <c r="Y1504" i="34"/>
  <c r="Y1505" i="34"/>
  <c r="Y1506" i="34"/>
  <c r="Y1507" i="34"/>
  <c r="Y1508" i="34"/>
  <c r="Y1509" i="34"/>
  <c r="Y1510" i="34"/>
  <c r="Y1511" i="34"/>
  <c r="Y1512" i="34"/>
  <c r="Y1513" i="34"/>
  <c r="Y1514" i="34"/>
  <c r="Y1515" i="34"/>
  <c r="Y1516" i="34"/>
  <c r="Y1517" i="34"/>
  <c r="Y1518" i="34"/>
  <c r="Y1519" i="34"/>
  <c r="Y1520" i="34"/>
  <c r="Y1521" i="34"/>
  <c r="Y1522" i="34"/>
  <c r="Y1523" i="34"/>
  <c r="Y1524" i="34"/>
  <c r="Y1525" i="34"/>
  <c r="Y1526" i="34"/>
  <c r="Y1527" i="34"/>
  <c r="Y1528" i="34"/>
  <c r="Y1529" i="34"/>
  <c r="Y1530" i="34"/>
  <c r="Y1531" i="34"/>
  <c r="Y1532" i="34"/>
  <c r="Y1533" i="34"/>
  <c r="Y1534" i="34"/>
  <c r="Y1535" i="34"/>
  <c r="Y1536" i="34"/>
  <c r="Y1537" i="34"/>
  <c r="Y1538" i="34"/>
  <c r="Y1539" i="34"/>
  <c r="Y1540" i="34"/>
  <c r="Y1541" i="34"/>
  <c r="Y1542" i="34"/>
  <c r="Y1543" i="34"/>
  <c r="Y1544" i="34"/>
  <c r="Y1545" i="34"/>
  <c r="Y1546" i="34"/>
  <c r="Y1547" i="34"/>
  <c r="Y1548" i="34"/>
  <c r="Y1549" i="34"/>
  <c r="Y1550" i="34"/>
  <c r="Y1551" i="34"/>
  <c r="Y1552" i="34"/>
  <c r="Y1553" i="34"/>
  <c r="Y1554" i="34"/>
  <c r="Y1555" i="34"/>
  <c r="Y1556" i="34"/>
  <c r="Y1557" i="34"/>
  <c r="Y1558" i="34"/>
  <c r="Y1559" i="34"/>
  <c r="Y1560" i="34"/>
  <c r="Y1561" i="34"/>
  <c r="Y1562" i="34"/>
  <c r="Y1563" i="34"/>
  <c r="Y1564" i="34"/>
  <c r="Y1565" i="34"/>
  <c r="Y1566" i="34"/>
  <c r="Y1567" i="34"/>
  <c r="Y1568" i="34"/>
  <c r="Y1569" i="34"/>
  <c r="Y1570" i="34"/>
  <c r="Y1571" i="34"/>
  <c r="Y1572" i="34"/>
  <c r="Y1573" i="34"/>
  <c r="Y1574" i="34"/>
  <c r="Y1575" i="34"/>
  <c r="Y1576" i="34"/>
  <c r="Y1577" i="34"/>
  <c r="Y1578" i="34"/>
  <c r="Y1579" i="34"/>
  <c r="Y1580" i="34"/>
  <c r="Y1581" i="34"/>
  <c r="Y1582" i="34"/>
  <c r="Y1583" i="34"/>
  <c r="Y1584" i="34"/>
  <c r="Y1585" i="34"/>
  <c r="Y1586" i="34"/>
  <c r="Y1587" i="34"/>
  <c r="Y1588" i="34"/>
  <c r="Y1589" i="34"/>
  <c r="Y1590" i="34"/>
  <c r="Y1591" i="34"/>
  <c r="Y1592" i="34"/>
  <c r="Y1593" i="34"/>
  <c r="Y1594" i="34"/>
  <c r="Y1595" i="34"/>
  <c r="Y1596" i="34"/>
  <c r="Y1597" i="34"/>
  <c r="Y1598" i="34"/>
  <c r="Y1599" i="34"/>
  <c r="Y1600" i="34"/>
  <c r="Y1601" i="34"/>
  <c r="Y1602" i="34"/>
  <c r="Y1603" i="34"/>
  <c r="Y1604" i="34"/>
  <c r="Y1605" i="34"/>
  <c r="Y1606" i="34"/>
  <c r="Y1607" i="34"/>
  <c r="Y1608" i="34"/>
  <c r="Y1609" i="34"/>
  <c r="Y1610" i="34"/>
  <c r="Y1611" i="34"/>
  <c r="Y1612" i="34"/>
  <c r="Y1613" i="34"/>
  <c r="Y1614" i="34"/>
  <c r="Y1615" i="34"/>
  <c r="Y1616" i="34"/>
  <c r="Y1617" i="34"/>
  <c r="Y1618" i="34"/>
  <c r="Y1619" i="34"/>
  <c r="Y1620" i="34"/>
  <c r="Y1621" i="34"/>
  <c r="Y1622" i="34"/>
  <c r="Y1623" i="34"/>
  <c r="Y1624" i="34"/>
  <c r="Y1625" i="34"/>
  <c r="Y1626" i="34"/>
  <c r="Y1627" i="34"/>
  <c r="Y1628" i="34"/>
  <c r="Y1629" i="34"/>
  <c r="Y1630" i="34"/>
  <c r="Y1631" i="34"/>
  <c r="Z2" i="34"/>
  <c r="Z3" i="34"/>
  <c r="Z4" i="34"/>
  <c r="Z5" i="34"/>
  <c r="Z6" i="34"/>
  <c r="Z7" i="34"/>
  <c r="Z8" i="34"/>
  <c r="Z9" i="34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39" i="34"/>
  <c r="Z40" i="34"/>
  <c r="Z41" i="34"/>
  <c r="Z42" i="34"/>
  <c r="Z43" i="34"/>
  <c r="Z44" i="34"/>
  <c r="Z45" i="34"/>
  <c r="Z46" i="34"/>
  <c r="Z47" i="34"/>
  <c r="Z48" i="34"/>
  <c r="Z49" i="34"/>
  <c r="Z50" i="34"/>
  <c r="Z51" i="34"/>
  <c r="Z52" i="34"/>
  <c r="Z53" i="34"/>
  <c r="Z54" i="34"/>
  <c r="Z55" i="34"/>
  <c r="Z56" i="34"/>
  <c r="Z57" i="34"/>
  <c r="Z58" i="34"/>
  <c r="Z59" i="34"/>
  <c r="Z60" i="34"/>
  <c r="Z61" i="34"/>
  <c r="Z62" i="34"/>
  <c r="Z63" i="34"/>
  <c r="Z64" i="34"/>
  <c r="Z65" i="34"/>
  <c r="Z66" i="34"/>
  <c r="Z67" i="34"/>
  <c r="Z68" i="34"/>
  <c r="Z69" i="34"/>
  <c r="Z70" i="34"/>
  <c r="Z71" i="34"/>
  <c r="Z72" i="34"/>
  <c r="Z73" i="34"/>
  <c r="Z74" i="34"/>
  <c r="Z75" i="34"/>
  <c r="Z76" i="34"/>
  <c r="Z77" i="34"/>
  <c r="Z78" i="34"/>
  <c r="Z79" i="34"/>
  <c r="Z80" i="34"/>
  <c r="Z81" i="34"/>
  <c r="Z82" i="34"/>
  <c r="Z83" i="34"/>
  <c r="Z84" i="34"/>
  <c r="Z85" i="34"/>
  <c r="Z86" i="34"/>
  <c r="Z87" i="34"/>
  <c r="Z88" i="34"/>
  <c r="Z89" i="34"/>
  <c r="Z90" i="34"/>
  <c r="Z91" i="34"/>
  <c r="Z92" i="34"/>
  <c r="Z93" i="34"/>
  <c r="Z94" i="34"/>
  <c r="Z95" i="34"/>
  <c r="Z96" i="34"/>
  <c r="Z97" i="34"/>
  <c r="Z98" i="34"/>
  <c r="Z99" i="34"/>
  <c r="Z100" i="34"/>
  <c r="Z101" i="34"/>
  <c r="Z102" i="34"/>
  <c r="Z103" i="34"/>
  <c r="Z104" i="34"/>
  <c r="Z105" i="34"/>
  <c r="Z106" i="34"/>
  <c r="Z107" i="34"/>
  <c r="Z108" i="34"/>
  <c r="Z109" i="34"/>
  <c r="Z110" i="34"/>
  <c r="Z111" i="34"/>
  <c r="Z112" i="34"/>
  <c r="Z113" i="34"/>
  <c r="Z114" i="34"/>
  <c r="Z115" i="34"/>
  <c r="Z116" i="34"/>
  <c r="Z117" i="34"/>
  <c r="Z118" i="34"/>
  <c r="Z119" i="34"/>
  <c r="Z120" i="34"/>
  <c r="Z121" i="34"/>
  <c r="Z122" i="34"/>
  <c r="Z123" i="34"/>
  <c r="Z124" i="34"/>
  <c r="Z125" i="34"/>
  <c r="Z126" i="34"/>
  <c r="Z127" i="34"/>
  <c r="Z128" i="34"/>
  <c r="Z129" i="34"/>
  <c r="Z130" i="34"/>
  <c r="Z131" i="34"/>
  <c r="Z132" i="34"/>
  <c r="Z133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49" i="34"/>
  <c r="Z150" i="34"/>
  <c r="Z151" i="34"/>
  <c r="Z152" i="34"/>
  <c r="Z153" i="34"/>
  <c r="Z154" i="34"/>
  <c r="Z155" i="34"/>
  <c r="Z156" i="34"/>
  <c r="Z157" i="34"/>
  <c r="Z158" i="34"/>
  <c r="Z159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75" i="34"/>
  <c r="Z176" i="34"/>
  <c r="Z177" i="34"/>
  <c r="Z178" i="34"/>
  <c r="Z179" i="34"/>
  <c r="Z180" i="34"/>
  <c r="Z181" i="34"/>
  <c r="Z182" i="34"/>
  <c r="Z183" i="34"/>
  <c r="Z184" i="34"/>
  <c r="Z185" i="34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201" i="34"/>
  <c r="Z202" i="34"/>
  <c r="Z203" i="34"/>
  <c r="Z204" i="34"/>
  <c r="Z205" i="34"/>
  <c r="Z206" i="34"/>
  <c r="Z207" i="34"/>
  <c r="Z208" i="34"/>
  <c r="Z209" i="34"/>
  <c r="Z210" i="34"/>
  <c r="Z211" i="34"/>
  <c r="Z212" i="34"/>
  <c r="Z213" i="34"/>
  <c r="Z214" i="34"/>
  <c r="Z215" i="34"/>
  <c r="Z216" i="34"/>
  <c r="Z217" i="34"/>
  <c r="Z218" i="34"/>
  <c r="Z219" i="34"/>
  <c r="Z220" i="34"/>
  <c r="Z221" i="34"/>
  <c r="Z222" i="34"/>
  <c r="Z223" i="34"/>
  <c r="Z224" i="34"/>
  <c r="Z225" i="34"/>
  <c r="Z226" i="34"/>
  <c r="Z227" i="34"/>
  <c r="Z228" i="34"/>
  <c r="Z229" i="34"/>
  <c r="Z230" i="34"/>
  <c r="Z231" i="34"/>
  <c r="Z232" i="34"/>
  <c r="Z233" i="34"/>
  <c r="Z234" i="34"/>
  <c r="Z235" i="34"/>
  <c r="Z236" i="34"/>
  <c r="Z237" i="34"/>
  <c r="Z238" i="34"/>
  <c r="Z239" i="34"/>
  <c r="Z240" i="34"/>
  <c r="Z241" i="34"/>
  <c r="Z242" i="34"/>
  <c r="Z243" i="34"/>
  <c r="Z244" i="34"/>
  <c r="Z245" i="34"/>
  <c r="Z246" i="34"/>
  <c r="Z247" i="34"/>
  <c r="Z248" i="34"/>
  <c r="Z249" i="34"/>
  <c r="Z250" i="34"/>
  <c r="Z251" i="34"/>
  <c r="Z252" i="34"/>
  <c r="Z253" i="34"/>
  <c r="Z254" i="34"/>
  <c r="Z255" i="34"/>
  <c r="Z256" i="34"/>
  <c r="Z257" i="34"/>
  <c r="Z258" i="34"/>
  <c r="Z259" i="34"/>
  <c r="Z260" i="34"/>
  <c r="Z261" i="34"/>
  <c r="Z262" i="34"/>
  <c r="Z263" i="34"/>
  <c r="Z264" i="34"/>
  <c r="Z265" i="34"/>
  <c r="Z266" i="34"/>
  <c r="Z267" i="34"/>
  <c r="Z268" i="34"/>
  <c r="Z269" i="34"/>
  <c r="Z270" i="34"/>
  <c r="Z271" i="34"/>
  <c r="Z272" i="34"/>
  <c r="Z273" i="34"/>
  <c r="Z274" i="34"/>
  <c r="Z275" i="34"/>
  <c r="Z276" i="34"/>
  <c r="Z277" i="34"/>
  <c r="Z278" i="34"/>
  <c r="Z279" i="34"/>
  <c r="Z280" i="34"/>
  <c r="Z281" i="34"/>
  <c r="Z282" i="34"/>
  <c r="Z283" i="34"/>
  <c r="Z284" i="34"/>
  <c r="Z285" i="34"/>
  <c r="Z286" i="34"/>
  <c r="Z287" i="34"/>
  <c r="Z288" i="34"/>
  <c r="Z289" i="34"/>
  <c r="Z290" i="34"/>
  <c r="Z291" i="34"/>
  <c r="Z292" i="34"/>
  <c r="Z293" i="34"/>
  <c r="Z294" i="34"/>
  <c r="Z295" i="34"/>
  <c r="Z296" i="34"/>
  <c r="Z297" i="34"/>
  <c r="Z298" i="34"/>
  <c r="Z299" i="34"/>
  <c r="Z300" i="34"/>
  <c r="Z301" i="34"/>
  <c r="Z302" i="34"/>
  <c r="Z303" i="34"/>
  <c r="Z304" i="34"/>
  <c r="Z305" i="34"/>
  <c r="Z306" i="34"/>
  <c r="Z307" i="34"/>
  <c r="Z308" i="34"/>
  <c r="Z309" i="34"/>
  <c r="Z310" i="34"/>
  <c r="Z311" i="34"/>
  <c r="Z312" i="34"/>
  <c r="Z313" i="34"/>
  <c r="Z314" i="34"/>
  <c r="Z315" i="34"/>
  <c r="Z316" i="34"/>
  <c r="Z317" i="34"/>
  <c r="Z318" i="34"/>
  <c r="Z319" i="34"/>
  <c r="Z320" i="34"/>
  <c r="Z321" i="34"/>
  <c r="Z322" i="34"/>
  <c r="Z323" i="34"/>
  <c r="Z324" i="34"/>
  <c r="Z325" i="34"/>
  <c r="Z326" i="34"/>
  <c r="Z327" i="34"/>
  <c r="Z328" i="34"/>
  <c r="Z329" i="34"/>
  <c r="Z330" i="34"/>
  <c r="Z331" i="34"/>
  <c r="Z332" i="34"/>
  <c r="Z333" i="34"/>
  <c r="Z334" i="34"/>
  <c r="Z335" i="34"/>
  <c r="Z336" i="34"/>
  <c r="Z337" i="34"/>
  <c r="Z338" i="34"/>
  <c r="Z339" i="34"/>
  <c r="Z340" i="34"/>
  <c r="Z341" i="34"/>
  <c r="Z342" i="34"/>
  <c r="Z343" i="34"/>
  <c r="Z344" i="34"/>
  <c r="Z345" i="34"/>
  <c r="Z346" i="34"/>
  <c r="Z347" i="34"/>
  <c r="Z348" i="34"/>
  <c r="Z349" i="34"/>
  <c r="Z350" i="34"/>
  <c r="Z351" i="34"/>
  <c r="Z352" i="34"/>
  <c r="Z353" i="34"/>
  <c r="Z354" i="34"/>
  <c r="Z355" i="34"/>
  <c r="Z356" i="34"/>
  <c r="Z357" i="34"/>
  <c r="Z358" i="34"/>
  <c r="Z359" i="34"/>
  <c r="Z360" i="34"/>
  <c r="Z361" i="34"/>
  <c r="Z362" i="34"/>
  <c r="Z363" i="34"/>
  <c r="Z364" i="34"/>
  <c r="Z365" i="34"/>
  <c r="Z366" i="34"/>
  <c r="Z367" i="34"/>
  <c r="Z368" i="34"/>
  <c r="Z369" i="34"/>
  <c r="Z370" i="34"/>
  <c r="Z371" i="34"/>
  <c r="Z372" i="34"/>
  <c r="Z373" i="34"/>
  <c r="Z374" i="34"/>
  <c r="Z375" i="34"/>
  <c r="Z376" i="34"/>
  <c r="Z377" i="34"/>
  <c r="Z378" i="34"/>
  <c r="Z379" i="34"/>
  <c r="Z380" i="34"/>
  <c r="Z381" i="34"/>
  <c r="Z382" i="34"/>
  <c r="Z383" i="34"/>
  <c r="Z384" i="34"/>
  <c r="Z385" i="34"/>
  <c r="Z386" i="34"/>
  <c r="Z387" i="34"/>
  <c r="Z388" i="34"/>
  <c r="Z389" i="34"/>
  <c r="Z390" i="34"/>
  <c r="Z391" i="34"/>
  <c r="Z392" i="34"/>
  <c r="Z393" i="34"/>
  <c r="Z394" i="34"/>
  <c r="Z395" i="34"/>
  <c r="Z396" i="34"/>
  <c r="Z397" i="34"/>
  <c r="Z398" i="34"/>
  <c r="Z399" i="34"/>
  <c r="Z400" i="34"/>
  <c r="Z401" i="34"/>
  <c r="Z402" i="34"/>
  <c r="Z403" i="34"/>
  <c r="Z404" i="34"/>
  <c r="Z405" i="34"/>
  <c r="Z406" i="34"/>
  <c r="Z407" i="34"/>
  <c r="Z408" i="34"/>
  <c r="Z409" i="34"/>
  <c r="Z410" i="34"/>
  <c r="Z411" i="34"/>
  <c r="Z412" i="34"/>
  <c r="Z413" i="34"/>
  <c r="Z414" i="34"/>
  <c r="Z415" i="34"/>
  <c r="Z416" i="34"/>
  <c r="Z417" i="34"/>
  <c r="Z418" i="34"/>
  <c r="Z419" i="34"/>
  <c r="Z420" i="34"/>
  <c r="Z421" i="34"/>
  <c r="Z422" i="34"/>
  <c r="Z423" i="34"/>
  <c r="Z424" i="34"/>
  <c r="Z425" i="34"/>
  <c r="Z426" i="34"/>
  <c r="Z427" i="34"/>
  <c r="Z428" i="34"/>
  <c r="Z429" i="34"/>
  <c r="Z430" i="34"/>
  <c r="Z431" i="34"/>
  <c r="Z432" i="34"/>
  <c r="Z433" i="34"/>
  <c r="Z434" i="34"/>
  <c r="Z435" i="34"/>
  <c r="Z436" i="34"/>
  <c r="Z437" i="34"/>
  <c r="Z438" i="34"/>
  <c r="Z439" i="34"/>
  <c r="Z440" i="34"/>
  <c r="Z441" i="34"/>
  <c r="Z442" i="34"/>
  <c r="Z443" i="34"/>
  <c r="Z444" i="34"/>
  <c r="Z445" i="34"/>
  <c r="Z446" i="34"/>
  <c r="Z447" i="34"/>
  <c r="Z448" i="34"/>
  <c r="Z449" i="34"/>
  <c r="Z450" i="34"/>
  <c r="Z451" i="34"/>
  <c r="Z452" i="34"/>
  <c r="Z453" i="34"/>
  <c r="Z454" i="34"/>
  <c r="Z455" i="34"/>
  <c r="Z456" i="34"/>
  <c r="Z457" i="34"/>
  <c r="Z458" i="34"/>
  <c r="Z459" i="34"/>
  <c r="Z460" i="34"/>
  <c r="Z461" i="34"/>
  <c r="Z462" i="34"/>
  <c r="Z463" i="34"/>
  <c r="Z464" i="34"/>
  <c r="Z465" i="34"/>
  <c r="Z466" i="34"/>
  <c r="Z467" i="34"/>
  <c r="Z468" i="34"/>
  <c r="Z469" i="34"/>
  <c r="Z470" i="34"/>
  <c r="Z471" i="34"/>
  <c r="Z472" i="34"/>
  <c r="Z473" i="34"/>
  <c r="Z474" i="34"/>
  <c r="Z475" i="34"/>
  <c r="Z476" i="34"/>
  <c r="Z477" i="34"/>
  <c r="Z478" i="34"/>
  <c r="Z479" i="34"/>
  <c r="Z480" i="34"/>
  <c r="Z481" i="34"/>
  <c r="Z482" i="34"/>
  <c r="Z483" i="34"/>
  <c r="Z484" i="34"/>
  <c r="Z485" i="34"/>
  <c r="Z486" i="34"/>
  <c r="Z487" i="34"/>
  <c r="Z488" i="34"/>
  <c r="Z489" i="34"/>
  <c r="Z490" i="34"/>
  <c r="Z491" i="34"/>
  <c r="Z492" i="34"/>
  <c r="Z493" i="34"/>
  <c r="Z494" i="34"/>
  <c r="Z495" i="34"/>
  <c r="Z496" i="34"/>
  <c r="Z497" i="34"/>
  <c r="Z498" i="34"/>
  <c r="Z499" i="34"/>
  <c r="Z500" i="34"/>
  <c r="Z501" i="34"/>
  <c r="Z502" i="34"/>
  <c r="Z503" i="34"/>
  <c r="Z504" i="34"/>
  <c r="Z505" i="34"/>
  <c r="Z506" i="34"/>
  <c r="Z507" i="34"/>
  <c r="Z508" i="34"/>
  <c r="Z509" i="34"/>
  <c r="Z510" i="34"/>
  <c r="Z511" i="34"/>
  <c r="Z512" i="34"/>
  <c r="Z513" i="34"/>
  <c r="Z514" i="34"/>
  <c r="Z515" i="34"/>
  <c r="Z516" i="34"/>
  <c r="Z517" i="34"/>
  <c r="Z518" i="34"/>
  <c r="Z519" i="34"/>
  <c r="Z520" i="34"/>
  <c r="Z521" i="34"/>
  <c r="Z522" i="34"/>
  <c r="Z523" i="34"/>
  <c r="Z524" i="34"/>
  <c r="Z525" i="34"/>
  <c r="Z526" i="34"/>
  <c r="Z527" i="34"/>
  <c r="Z528" i="34"/>
  <c r="Z529" i="34"/>
  <c r="Z530" i="34"/>
  <c r="Z531" i="34"/>
  <c r="Z532" i="34"/>
  <c r="Z533" i="34"/>
  <c r="Z534" i="34"/>
  <c r="Z535" i="34"/>
  <c r="Z536" i="34"/>
  <c r="Z537" i="34"/>
  <c r="Z538" i="34"/>
  <c r="Z539" i="34"/>
  <c r="Z540" i="34"/>
  <c r="Z541" i="34"/>
  <c r="Z542" i="34"/>
  <c r="Z543" i="34"/>
  <c r="Z544" i="34"/>
  <c r="Z545" i="34"/>
  <c r="Z546" i="34"/>
  <c r="Z547" i="34"/>
  <c r="Z548" i="34"/>
  <c r="Z549" i="34"/>
  <c r="Z550" i="34"/>
  <c r="Z551" i="34"/>
  <c r="Z552" i="34"/>
  <c r="Z553" i="34"/>
  <c r="Z554" i="34"/>
  <c r="Z555" i="34"/>
  <c r="Z556" i="34"/>
  <c r="Z557" i="34"/>
  <c r="Z558" i="34"/>
  <c r="Z559" i="34"/>
  <c r="Z560" i="34"/>
  <c r="Z561" i="34"/>
  <c r="Z562" i="34"/>
  <c r="Z563" i="34"/>
  <c r="Z564" i="34"/>
  <c r="Z565" i="34"/>
  <c r="Z566" i="34"/>
  <c r="Z567" i="34"/>
  <c r="Z568" i="34"/>
  <c r="Z569" i="34"/>
  <c r="Z570" i="34"/>
  <c r="Z571" i="34"/>
  <c r="Z572" i="34"/>
  <c r="Z573" i="34"/>
  <c r="Z574" i="34"/>
  <c r="Z575" i="34"/>
  <c r="Z576" i="34"/>
  <c r="Z577" i="34"/>
  <c r="Z578" i="34"/>
  <c r="Z579" i="34"/>
  <c r="Z580" i="34"/>
  <c r="Z581" i="34"/>
  <c r="Z582" i="34"/>
  <c r="Z583" i="34"/>
  <c r="Z584" i="34"/>
  <c r="Z585" i="34"/>
  <c r="Z586" i="34"/>
  <c r="Z587" i="34"/>
  <c r="Z588" i="34"/>
  <c r="Z589" i="34"/>
  <c r="Z590" i="34"/>
  <c r="Z591" i="34"/>
  <c r="Z592" i="34"/>
  <c r="Z593" i="34"/>
  <c r="Z594" i="34"/>
  <c r="Z595" i="34"/>
  <c r="Z596" i="34"/>
  <c r="Z597" i="34"/>
  <c r="Z598" i="34"/>
  <c r="Z599" i="34"/>
  <c r="Z600" i="34"/>
  <c r="Z601" i="34"/>
  <c r="Z602" i="34"/>
  <c r="Z603" i="34"/>
  <c r="Z604" i="34"/>
  <c r="Z605" i="34"/>
  <c r="Z606" i="34"/>
  <c r="Z607" i="34"/>
  <c r="Z608" i="34"/>
  <c r="Z609" i="34"/>
  <c r="Z610" i="34"/>
  <c r="Z611" i="34"/>
  <c r="Z612" i="34"/>
  <c r="Z613" i="34"/>
  <c r="Z614" i="34"/>
  <c r="Z615" i="34"/>
  <c r="Z616" i="34"/>
  <c r="Z617" i="34"/>
  <c r="Z618" i="34"/>
  <c r="Z619" i="34"/>
  <c r="Z620" i="34"/>
  <c r="Z621" i="34"/>
  <c r="Z622" i="34"/>
  <c r="Z623" i="34"/>
  <c r="Z624" i="34"/>
  <c r="Z625" i="34"/>
  <c r="Z626" i="34"/>
  <c r="Z627" i="34"/>
  <c r="Z628" i="34"/>
  <c r="Z629" i="34"/>
  <c r="Z630" i="34"/>
  <c r="Z631" i="34"/>
  <c r="Z632" i="34"/>
  <c r="Z633" i="34"/>
  <c r="Z634" i="34"/>
  <c r="Z635" i="34"/>
  <c r="Z636" i="34"/>
  <c r="Z637" i="34"/>
  <c r="Z638" i="34"/>
  <c r="Z639" i="34"/>
  <c r="Z640" i="34"/>
  <c r="Z641" i="34"/>
  <c r="Z642" i="34"/>
  <c r="Z643" i="34"/>
  <c r="Z644" i="34"/>
  <c r="Z645" i="34"/>
  <c r="Z646" i="34"/>
  <c r="Z647" i="34"/>
  <c r="Z648" i="34"/>
  <c r="Z649" i="34"/>
  <c r="Z650" i="34"/>
  <c r="Z651" i="34"/>
  <c r="Z652" i="34"/>
  <c r="Z653" i="34"/>
  <c r="Z654" i="34"/>
  <c r="Z655" i="34"/>
  <c r="Z656" i="34"/>
  <c r="Z657" i="34"/>
  <c r="Z658" i="34"/>
  <c r="Z659" i="34"/>
  <c r="Z660" i="34"/>
  <c r="Z661" i="34"/>
  <c r="Z662" i="34"/>
  <c r="Z663" i="34"/>
  <c r="Z664" i="34"/>
  <c r="Z665" i="34"/>
  <c r="Z666" i="34"/>
  <c r="Z667" i="34"/>
  <c r="Z668" i="34"/>
  <c r="Z669" i="34"/>
  <c r="Z670" i="34"/>
  <c r="Z671" i="34"/>
  <c r="Z672" i="34"/>
  <c r="Z673" i="34"/>
  <c r="Z674" i="34"/>
  <c r="Z675" i="34"/>
  <c r="Z676" i="34"/>
  <c r="Z677" i="34"/>
  <c r="Z678" i="34"/>
  <c r="Z679" i="34"/>
  <c r="Z680" i="34"/>
  <c r="Z681" i="34"/>
  <c r="Z682" i="34"/>
  <c r="Z683" i="34"/>
  <c r="Z684" i="34"/>
  <c r="Z685" i="34"/>
  <c r="Z686" i="34"/>
  <c r="Z687" i="34"/>
  <c r="Z688" i="34"/>
  <c r="Z689" i="34"/>
  <c r="Z690" i="34"/>
  <c r="Z691" i="34"/>
  <c r="Z692" i="34"/>
  <c r="Z693" i="34"/>
  <c r="Z694" i="34"/>
  <c r="Z695" i="34"/>
  <c r="Z696" i="34"/>
  <c r="Z697" i="34"/>
  <c r="Z698" i="34"/>
  <c r="Z699" i="34"/>
  <c r="Z700" i="34"/>
  <c r="Z701" i="34"/>
  <c r="Z702" i="34"/>
  <c r="Z703" i="34"/>
  <c r="Z704" i="34"/>
  <c r="Z705" i="34"/>
  <c r="Z706" i="34"/>
  <c r="Z707" i="34"/>
  <c r="Z708" i="34"/>
  <c r="Z709" i="34"/>
  <c r="Z710" i="34"/>
  <c r="Z711" i="34"/>
  <c r="Z712" i="34"/>
  <c r="Z713" i="34"/>
  <c r="Z714" i="34"/>
  <c r="Z715" i="34"/>
  <c r="Z716" i="34"/>
  <c r="Z717" i="34"/>
  <c r="Z718" i="34"/>
  <c r="Z719" i="34"/>
  <c r="Z720" i="34"/>
  <c r="Z721" i="34"/>
  <c r="Z722" i="34"/>
  <c r="Z723" i="34"/>
  <c r="Z724" i="34"/>
  <c r="Z725" i="34"/>
  <c r="Z726" i="34"/>
  <c r="Z727" i="34"/>
  <c r="Z728" i="34"/>
  <c r="Z729" i="34"/>
  <c r="Z730" i="34"/>
  <c r="Z731" i="34"/>
  <c r="Z732" i="34"/>
  <c r="Z733" i="34"/>
  <c r="Z734" i="34"/>
  <c r="Z735" i="34"/>
  <c r="Z736" i="34"/>
  <c r="Z737" i="34"/>
  <c r="Z738" i="34"/>
  <c r="Z739" i="34"/>
  <c r="Z740" i="34"/>
  <c r="Z741" i="34"/>
  <c r="Z742" i="34"/>
  <c r="Z743" i="34"/>
  <c r="Z744" i="34"/>
  <c r="Z745" i="34"/>
  <c r="Z746" i="34"/>
  <c r="Z747" i="34"/>
  <c r="Z748" i="34"/>
  <c r="Z749" i="34"/>
  <c r="Z750" i="34"/>
  <c r="Z751" i="34"/>
  <c r="Z752" i="34"/>
  <c r="Z753" i="34"/>
  <c r="Z754" i="34"/>
  <c r="Z755" i="34"/>
  <c r="Z756" i="34"/>
  <c r="Z757" i="34"/>
  <c r="Z758" i="34"/>
  <c r="Z759" i="34"/>
  <c r="Z760" i="34"/>
  <c r="Z761" i="34"/>
  <c r="Z762" i="34"/>
  <c r="Z763" i="34"/>
  <c r="Z764" i="34"/>
  <c r="Z765" i="34"/>
  <c r="Z766" i="34"/>
  <c r="Z767" i="34"/>
  <c r="Z768" i="34"/>
  <c r="Z769" i="34"/>
  <c r="Z770" i="34"/>
  <c r="Z771" i="34"/>
  <c r="Z772" i="34"/>
  <c r="Z773" i="34"/>
  <c r="Z774" i="34"/>
  <c r="Z775" i="34"/>
  <c r="Z776" i="34"/>
  <c r="Z777" i="34"/>
  <c r="Z778" i="34"/>
  <c r="Z779" i="34"/>
  <c r="Z780" i="34"/>
  <c r="Z781" i="34"/>
  <c r="Z782" i="34"/>
  <c r="Z783" i="34"/>
  <c r="Z784" i="34"/>
  <c r="Z785" i="34"/>
  <c r="Z786" i="34"/>
  <c r="Z787" i="34"/>
  <c r="Z788" i="34"/>
  <c r="Z789" i="34"/>
  <c r="Z790" i="34"/>
  <c r="Z791" i="34"/>
  <c r="Z792" i="34"/>
  <c r="Z793" i="34"/>
  <c r="Z794" i="34"/>
  <c r="Z795" i="34"/>
  <c r="Z796" i="34"/>
  <c r="Z797" i="34"/>
  <c r="Z798" i="34"/>
  <c r="Z799" i="34"/>
  <c r="Z800" i="34"/>
  <c r="Z801" i="34"/>
  <c r="Z802" i="34"/>
  <c r="Z803" i="34"/>
  <c r="Z804" i="34"/>
  <c r="Z805" i="34"/>
  <c r="Z806" i="34"/>
  <c r="Z807" i="34"/>
  <c r="Z808" i="34"/>
  <c r="Z809" i="34"/>
  <c r="Z810" i="34"/>
  <c r="Z811" i="34"/>
  <c r="Z812" i="34"/>
  <c r="Z813" i="34"/>
  <c r="Z814" i="34"/>
  <c r="Z815" i="34"/>
  <c r="Z816" i="34"/>
  <c r="Z817" i="34"/>
  <c r="Z818" i="34"/>
  <c r="Z819" i="34"/>
  <c r="Z820" i="34"/>
  <c r="Z821" i="34"/>
  <c r="Z822" i="34"/>
  <c r="Z823" i="34"/>
  <c r="Z824" i="34"/>
  <c r="Z825" i="34"/>
  <c r="Z826" i="34"/>
  <c r="Z827" i="34"/>
  <c r="Z828" i="34"/>
  <c r="Z829" i="34"/>
  <c r="Z830" i="34"/>
  <c r="Z831" i="34"/>
  <c r="Z832" i="34"/>
  <c r="Z833" i="34"/>
  <c r="Z834" i="34"/>
  <c r="Z835" i="34"/>
  <c r="Z836" i="34"/>
  <c r="Z837" i="34"/>
  <c r="Z838" i="34"/>
  <c r="Z839" i="34"/>
  <c r="Z840" i="34"/>
  <c r="Z841" i="34"/>
  <c r="Z842" i="34"/>
  <c r="Z843" i="34"/>
  <c r="Z844" i="34"/>
  <c r="Z845" i="34"/>
  <c r="Z846" i="34"/>
  <c r="Z847" i="34"/>
  <c r="Z848" i="34"/>
  <c r="Z849" i="34"/>
  <c r="Z850" i="34"/>
  <c r="Z851" i="34"/>
  <c r="Z852" i="34"/>
  <c r="Z853" i="34"/>
  <c r="Z854" i="34"/>
  <c r="Z855" i="34"/>
  <c r="Z856" i="34"/>
  <c r="Z857" i="34"/>
  <c r="Z858" i="34"/>
  <c r="Z859" i="34"/>
  <c r="Z860" i="34"/>
  <c r="Z861" i="34"/>
  <c r="Z862" i="34"/>
  <c r="Z863" i="34"/>
  <c r="Z864" i="34"/>
  <c r="Z865" i="34"/>
  <c r="Z866" i="34"/>
  <c r="Z867" i="34"/>
  <c r="Z868" i="34"/>
  <c r="Z869" i="34"/>
  <c r="Z870" i="34"/>
  <c r="Z871" i="34"/>
  <c r="Z872" i="34"/>
  <c r="Z873" i="34"/>
  <c r="Z874" i="34"/>
  <c r="Z875" i="34"/>
  <c r="Z876" i="34"/>
  <c r="Z877" i="34"/>
  <c r="Z878" i="34"/>
  <c r="Z879" i="34"/>
  <c r="Z880" i="34"/>
  <c r="Z881" i="34"/>
  <c r="Z882" i="34"/>
  <c r="Z883" i="34"/>
  <c r="Z884" i="34"/>
  <c r="Z885" i="34"/>
  <c r="Z886" i="34"/>
  <c r="Z887" i="34"/>
  <c r="Z888" i="34"/>
  <c r="Z889" i="34"/>
  <c r="Z890" i="34"/>
  <c r="Z891" i="34"/>
  <c r="Z892" i="34"/>
  <c r="Z893" i="34"/>
  <c r="Z894" i="34"/>
  <c r="Z895" i="34"/>
  <c r="Z896" i="34"/>
  <c r="Z897" i="34"/>
  <c r="Z898" i="34"/>
  <c r="Z899" i="34"/>
  <c r="Z900" i="34"/>
  <c r="Z901" i="34"/>
  <c r="Z902" i="34"/>
  <c r="Z903" i="34"/>
  <c r="Z904" i="34"/>
  <c r="Z905" i="34"/>
  <c r="Z906" i="34"/>
  <c r="Z907" i="34"/>
  <c r="Z908" i="34"/>
  <c r="Z909" i="34"/>
  <c r="Z910" i="34"/>
  <c r="Z911" i="34"/>
  <c r="Z912" i="34"/>
  <c r="Z913" i="34"/>
  <c r="Z914" i="34"/>
  <c r="Z915" i="34"/>
  <c r="Z916" i="34"/>
  <c r="Z917" i="34"/>
  <c r="Z918" i="34"/>
  <c r="Z919" i="34"/>
  <c r="Z920" i="34"/>
  <c r="Z921" i="34"/>
  <c r="Z922" i="34"/>
  <c r="Z923" i="34"/>
  <c r="Z924" i="34"/>
  <c r="Z925" i="34"/>
  <c r="Z926" i="34"/>
  <c r="Z927" i="34"/>
  <c r="Z928" i="34"/>
  <c r="Z929" i="34"/>
  <c r="Z930" i="34"/>
  <c r="Z931" i="34"/>
  <c r="Z932" i="34"/>
  <c r="Z933" i="34"/>
  <c r="Z934" i="34"/>
  <c r="Z935" i="34"/>
  <c r="Z936" i="34"/>
  <c r="Z937" i="34"/>
  <c r="Z938" i="34"/>
  <c r="Z939" i="34"/>
  <c r="Z940" i="34"/>
  <c r="Z941" i="34"/>
  <c r="Z942" i="34"/>
  <c r="Z943" i="34"/>
  <c r="Z944" i="34"/>
  <c r="Z945" i="34"/>
  <c r="Z946" i="34"/>
  <c r="Z947" i="34"/>
  <c r="Z948" i="34"/>
  <c r="Z949" i="34"/>
  <c r="Z950" i="34"/>
  <c r="Z951" i="34"/>
  <c r="Z952" i="34"/>
  <c r="Z953" i="34"/>
  <c r="Z954" i="34"/>
  <c r="Z955" i="34"/>
  <c r="Z956" i="34"/>
  <c r="Z957" i="34"/>
  <c r="Z958" i="34"/>
  <c r="Z959" i="34"/>
  <c r="Z960" i="34"/>
  <c r="Z961" i="34"/>
  <c r="Z962" i="34"/>
  <c r="Z963" i="34"/>
  <c r="Z964" i="34"/>
  <c r="Z965" i="34"/>
  <c r="Z966" i="34"/>
  <c r="Z967" i="34"/>
  <c r="Z968" i="34"/>
  <c r="Z969" i="34"/>
  <c r="Z970" i="34"/>
  <c r="Z971" i="34"/>
  <c r="Z972" i="34"/>
  <c r="Z973" i="34"/>
  <c r="Z974" i="34"/>
  <c r="Z975" i="34"/>
  <c r="Z976" i="34"/>
  <c r="Z977" i="34"/>
  <c r="Z978" i="34"/>
  <c r="Z979" i="34"/>
  <c r="Z980" i="34"/>
  <c r="Z981" i="34"/>
  <c r="Z982" i="34"/>
  <c r="Z983" i="34"/>
  <c r="Z984" i="34"/>
  <c r="Z985" i="34"/>
  <c r="Z986" i="34"/>
  <c r="Z987" i="34"/>
  <c r="Z988" i="34"/>
  <c r="Z989" i="34"/>
  <c r="Z990" i="34"/>
  <c r="Z991" i="34"/>
  <c r="Z992" i="34"/>
  <c r="Z993" i="34"/>
  <c r="Z994" i="34"/>
  <c r="Z995" i="34"/>
  <c r="Z996" i="34"/>
  <c r="Z997" i="34"/>
  <c r="Z998" i="34"/>
  <c r="Z999" i="34"/>
  <c r="Z1000" i="34"/>
  <c r="Z1001" i="34"/>
  <c r="Z1002" i="34"/>
  <c r="Z1003" i="34"/>
  <c r="Z1004" i="34"/>
  <c r="Z1005" i="34"/>
  <c r="Z1006" i="34"/>
  <c r="Z1007" i="34"/>
  <c r="Z1008" i="34"/>
  <c r="Z1009" i="34"/>
  <c r="Z1010" i="34"/>
  <c r="Z1011" i="34"/>
  <c r="Z1012" i="34"/>
  <c r="Z1013" i="34"/>
  <c r="Z1014" i="34"/>
  <c r="Z1015" i="34"/>
  <c r="Z1016" i="34"/>
  <c r="Z1017" i="34"/>
  <c r="Z1018" i="34"/>
  <c r="Z1019" i="34"/>
  <c r="Z1020" i="34"/>
  <c r="Z1021" i="34"/>
  <c r="Z1022" i="34"/>
  <c r="Z1023" i="34"/>
  <c r="Z1024" i="34"/>
  <c r="Z1025" i="34"/>
  <c r="Z1026" i="34"/>
  <c r="Z1027" i="34"/>
  <c r="Z1028" i="34"/>
  <c r="Z1029" i="34"/>
  <c r="Z1030" i="34"/>
  <c r="Z1031" i="34"/>
  <c r="Z1032" i="34"/>
  <c r="Z1033" i="34"/>
  <c r="Z1034" i="34"/>
  <c r="Z1035" i="34"/>
  <c r="Z1036" i="34"/>
  <c r="Z1037" i="34"/>
  <c r="Z1038" i="34"/>
  <c r="Z1039" i="34"/>
  <c r="Z1040" i="34"/>
  <c r="Z1041" i="34"/>
  <c r="Z1042" i="34"/>
  <c r="Z1043" i="34"/>
  <c r="Z1044" i="34"/>
  <c r="Z1045" i="34"/>
  <c r="Z1046" i="34"/>
  <c r="Z1047" i="34"/>
  <c r="Z1048" i="34"/>
  <c r="Z1049" i="34"/>
  <c r="Z1050" i="34"/>
  <c r="Z1051" i="34"/>
  <c r="Z1052" i="34"/>
  <c r="Z1053" i="34"/>
  <c r="Z1054" i="34"/>
  <c r="Z1055" i="34"/>
  <c r="Z1056" i="34"/>
  <c r="Z1057" i="34"/>
  <c r="Z1058" i="34"/>
  <c r="Z1059" i="34"/>
  <c r="Z1060" i="34"/>
  <c r="Z1061" i="34"/>
  <c r="Z1062" i="34"/>
  <c r="Z1063" i="34"/>
  <c r="Z1064" i="34"/>
  <c r="Z1065" i="34"/>
  <c r="Z1066" i="34"/>
  <c r="Z1067" i="34"/>
  <c r="Z1068" i="34"/>
  <c r="Z1069" i="34"/>
  <c r="Z1070" i="34"/>
  <c r="Z1071" i="34"/>
  <c r="Z1072" i="34"/>
  <c r="Z1073" i="34"/>
  <c r="Z1074" i="34"/>
  <c r="Z1075" i="34"/>
  <c r="Z1076" i="34"/>
  <c r="Z1077" i="34"/>
  <c r="Z1078" i="34"/>
  <c r="Z1079" i="34"/>
  <c r="Z1080" i="34"/>
  <c r="Z1081" i="34"/>
  <c r="Z1082" i="34"/>
  <c r="Z1083" i="34"/>
  <c r="Z1084" i="34"/>
  <c r="Z1085" i="34"/>
  <c r="Z1086" i="34"/>
  <c r="Z1087" i="34"/>
  <c r="Z1088" i="34"/>
  <c r="Z1089" i="34"/>
  <c r="Z1090" i="34"/>
  <c r="Z1091" i="34"/>
  <c r="Z1092" i="34"/>
  <c r="Z1093" i="34"/>
  <c r="Z1094" i="34"/>
  <c r="Z1095" i="34"/>
  <c r="Z1096" i="34"/>
  <c r="Z1097" i="34"/>
  <c r="Z1098" i="34"/>
  <c r="Z1099" i="34"/>
  <c r="Z1100" i="34"/>
  <c r="Z1101" i="34"/>
  <c r="Z1102" i="34"/>
  <c r="Z1103" i="34"/>
  <c r="Z1104" i="34"/>
  <c r="Z1105" i="34"/>
  <c r="Z1106" i="34"/>
  <c r="Z1107" i="34"/>
  <c r="Z1108" i="34"/>
  <c r="Z1109" i="34"/>
  <c r="Z1110" i="34"/>
  <c r="Z1111" i="34"/>
  <c r="Z1112" i="34"/>
  <c r="Z1113" i="34"/>
  <c r="Z1114" i="34"/>
  <c r="Z1115" i="34"/>
  <c r="Z1116" i="34"/>
  <c r="Z1117" i="34"/>
  <c r="Z1118" i="34"/>
  <c r="Z1119" i="34"/>
  <c r="Z1120" i="34"/>
  <c r="Z1121" i="34"/>
  <c r="Z1122" i="34"/>
  <c r="Z1123" i="34"/>
  <c r="Z1124" i="34"/>
  <c r="Z1125" i="34"/>
  <c r="Z1126" i="34"/>
  <c r="Z1127" i="34"/>
  <c r="Z1128" i="34"/>
  <c r="Z1129" i="34"/>
  <c r="Z1130" i="34"/>
  <c r="Z1131" i="34"/>
  <c r="Z1132" i="34"/>
  <c r="Z1133" i="34"/>
  <c r="Z1134" i="34"/>
  <c r="Z1135" i="34"/>
  <c r="Z1136" i="34"/>
  <c r="Z1137" i="34"/>
  <c r="Z1138" i="34"/>
  <c r="Z1139" i="34"/>
  <c r="Z1140" i="34"/>
  <c r="Z1141" i="34"/>
  <c r="Z1142" i="34"/>
  <c r="Z1143" i="34"/>
  <c r="Z1144" i="34"/>
  <c r="Z1145" i="34"/>
  <c r="Z1146" i="34"/>
  <c r="Z1147" i="34"/>
  <c r="Z1148" i="34"/>
  <c r="Z1149" i="34"/>
  <c r="Z1150" i="34"/>
  <c r="Z1151" i="34"/>
  <c r="Z1152" i="34"/>
  <c r="Z1153" i="34"/>
  <c r="Z1154" i="34"/>
  <c r="Z1155" i="34"/>
  <c r="Z1156" i="34"/>
  <c r="Z1157" i="34"/>
  <c r="Z1158" i="34"/>
  <c r="Z1159" i="34"/>
  <c r="Z1160" i="34"/>
  <c r="Z1161" i="34"/>
  <c r="Z1162" i="34"/>
  <c r="Z1163" i="34"/>
  <c r="Z1164" i="34"/>
  <c r="Z1165" i="34"/>
  <c r="Z1166" i="34"/>
  <c r="Z1167" i="34"/>
  <c r="Z1168" i="34"/>
  <c r="Z1169" i="34"/>
  <c r="Z1170" i="34"/>
  <c r="Z1171" i="34"/>
  <c r="Z1172" i="34"/>
  <c r="Z1173" i="34"/>
  <c r="Z1174" i="34"/>
  <c r="Z1175" i="34"/>
  <c r="Z1176" i="34"/>
  <c r="Z1177" i="34"/>
  <c r="Z1178" i="34"/>
  <c r="Z1179" i="34"/>
  <c r="Z1180" i="34"/>
  <c r="Z1181" i="34"/>
  <c r="Z1182" i="34"/>
  <c r="Z1183" i="34"/>
  <c r="Z1184" i="34"/>
  <c r="Z1185" i="34"/>
  <c r="Z1186" i="34"/>
  <c r="Z1187" i="34"/>
  <c r="Z1188" i="34"/>
  <c r="Z1189" i="34"/>
  <c r="Z1190" i="34"/>
  <c r="Z1191" i="34"/>
  <c r="Z1192" i="34"/>
  <c r="Z1193" i="34"/>
  <c r="Z1194" i="34"/>
  <c r="Z1195" i="34"/>
  <c r="Z1196" i="34"/>
  <c r="Z1197" i="34"/>
  <c r="Z1198" i="34"/>
  <c r="Z1199" i="34"/>
  <c r="Z1200" i="34"/>
  <c r="Z1201" i="34"/>
  <c r="Z1202" i="34"/>
  <c r="Z1203" i="34"/>
  <c r="Z1204" i="34"/>
  <c r="Z1205" i="34"/>
  <c r="Z1206" i="34"/>
  <c r="Z1207" i="34"/>
  <c r="Z1208" i="34"/>
  <c r="Z1209" i="34"/>
  <c r="Z1210" i="34"/>
  <c r="Z1211" i="34"/>
  <c r="Z1212" i="34"/>
  <c r="Z1213" i="34"/>
  <c r="Z1214" i="34"/>
  <c r="Z1215" i="34"/>
  <c r="Z1216" i="34"/>
  <c r="Z1217" i="34"/>
  <c r="Z1218" i="34"/>
  <c r="Z1219" i="34"/>
  <c r="Z1220" i="34"/>
  <c r="Z1221" i="34"/>
  <c r="Z1222" i="34"/>
  <c r="Z1223" i="34"/>
  <c r="Z1224" i="34"/>
  <c r="Z1225" i="34"/>
  <c r="Z1226" i="34"/>
  <c r="Z1227" i="34"/>
  <c r="Z1228" i="34"/>
  <c r="Z1229" i="34"/>
  <c r="Z1230" i="34"/>
  <c r="Z1231" i="34"/>
  <c r="Z1232" i="34"/>
  <c r="Z1233" i="34"/>
  <c r="Z1234" i="34"/>
  <c r="Z1235" i="34"/>
  <c r="Z1236" i="34"/>
  <c r="Z1237" i="34"/>
  <c r="Z1238" i="34"/>
  <c r="Z1239" i="34"/>
  <c r="Z1240" i="34"/>
  <c r="Z1241" i="34"/>
  <c r="Z1242" i="34"/>
  <c r="Z1243" i="34"/>
  <c r="Z1244" i="34"/>
  <c r="Z1245" i="34"/>
  <c r="Z1246" i="34"/>
  <c r="Z1247" i="34"/>
  <c r="Z1248" i="34"/>
  <c r="Z1249" i="34"/>
  <c r="Z1250" i="34"/>
  <c r="Z1251" i="34"/>
  <c r="Z1252" i="34"/>
  <c r="Z1253" i="34"/>
  <c r="Z1254" i="34"/>
  <c r="Z1255" i="34"/>
  <c r="Z1256" i="34"/>
  <c r="Z1257" i="34"/>
  <c r="Z1258" i="34"/>
  <c r="Z1259" i="34"/>
  <c r="Z1260" i="34"/>
  <c r="Z1261" i="34"/>
  <c r="Z1262" i="34"/>
  <c r="Z1263" i="34"/>
  <c r="Z1264" i="34"/>
  <c r="Z1265" i="34"/>
  <c r="Z1266" i="34"/>
  <c r="Z1267" i="34"/>
  <c r="Z1268" i="34"/>
  <c r="Z1269" i="34"/>
  <c r="Z1270" i="34"/>
  <c r="Z1271" i="34"/>
  <c r="Z1272" i="34"/>
  <c r="Z1273" i="34"/>
  <c r="Z1274" i="34"/>
  <c r="Z1275" i="34"/>
  <c r="Z1276" i="34"/>
  <c r="Z1277" i="34"/>
  <c r="Z1278" i="34"/>
  <c r="Z1279" i="34"/>
  <c r="Z1280" i="34"/>
  <c r="Z1281" i="34"/>
  <c r="Z1282" i="34"/>
  <c r="Z1283" i="34"/>
  <c r="Z1284" i="34"/>
  <c r="Z1285" i="34"/>
  <c r="Z1286" i="34"/>
  <c r="Z1287" i="34"/>
  <c r="Z1288" i="34"/>
  <c r="Z1289" i="34"/>
  <c r="Z1290" i="34"/>
  <c r="Z1291" i="34"/>
  <c r="Z1292" i="34"/>
  <c r="Z1293" i="34"/>
  <c r="Z1294" i="34"/>
  <c r="Z1295" i="34"/>
  <c r="Z1296" i="34"/>
  <c r="Z1297" i="34"/>
  <c r="Z1298" i="34"/>
  <c r="Z1299" i="34"/>
  <c r="Z1300" i="34"/>
  <c r="Z1301" i="34"/>
  <c r="Z1302" i="34"/>
  <c r="Z1303" i="34"/>
  <c r="Z1304" i="34"/>
  <c r="Z1305" i="34"/>
  <c r="Z1306" i="34"/>
  <c r="Z1307" i="34"/>
  <c r="Z1308" i="34"/>
  <c r="Z1309" i="34"/>
  <c r="Z1310" i="34"/>
  <c r="Z1311" i="34"/>
  <c r="Z1312" i="34"/>
  <c r="Z1313" i="34"/>
  <c r="Z1314" i="34"/>
  <c r="Z1315" i="34"/>
  <c r="Z1316" i="34"/>
  <c r="Z1317" i="34"/>
  <c r="Z1318" i="34"/>
  <c r="Z1319" i="34"/>
  <c r="Z1320" i="34"/>
  <c r="Z1321" i="34"/>
  <c r="Z1322" i="34"/>
  <c r="Z1323" i="34"/>
  <c r="Z1324" i="34"/>
  <c r="Z1325" i="34"/>
  <c r="Z1326" i="34"/>
  <c r="Z1327" i="34"/>
  <c r="Z1328" i="34"/>
  <c r="Z1329" i="34"/>
  <c r="Z1330" i="34"/>
  <c r="Z1331" i="34"/>
  <c r="Z1332" i="34"/>
  <c r="Z1333" i="34"/>
  <c r="Z1334" i="34"/>
  <c r="Z1335" i="34"/>
  <c r="Z1336" i="34"/>
  <c r="Z1337" i="34"/>
  <c r="Z1338" i="34"/>
  <c r="Z1339" i="34"/>
  <c r="Z1340" i="34"/>
  <c r="Z1341" i="34"/>
  <c r="Z1342" i="34"/>
  <c r="Z1343" i="34"/>
  <c r="Z1344" i="34"/>
  <c r="Z1345" i="34"/>
  <c r="Z1346" i="34"/>
  <c r="Z1347" i="34"/>
  <c r="Z1348" i="34"/>
  <c r="Z1349" i="34"/>
  <c r="Z1350" i="34"/>
  <c r="Z1351" i="34"/>
  <c r="Z1352" i="34"/>
  <c r="Z1353" i="34"/>
  <c r="Z1354" i="34"/>
  <c r="Z1355" i="34"/>
  <c r="Z1356" i="34"/>
  <c r="Z1357" i="34"/>
  <c r="Z1358" i="34"/>
  <c r="Z1359" i="34"/>
  <c r="Z1360" i="34"/>
  <c r="Z1361" i="34"/>
  <c r="Z1362" i="34"/>
  <c r="Z1363" i="34"/>
  <c r="Z1364" i="34"/>
  <c r="Z1365" i="34"/>
  <c r="Z1366" i="34"/>
  <c r="Z1367" i="34"/>
  <c r="Z1368" i="34"/>
  <c r="Z1369" i="34"/>
  <c r="Z1370" i="34"/>
  <c r="Z1371" i="34"/>
  <c r="Z1372" i="34"/>
  <c r="Z1373" i="34"/>
  <c r="Z1374" i="34"/>
  <c r="Z1375" i="34"/>
  <c r="Z1376" i="34"/>
  <c r="Z1377" i="34"/>
  <c r="Z1378" i="34"/>
  <c r="Z1379" i="34"/>
  <c r="Z1380" i="34"/>
  <c r="Z1381" i="34"/>
  <c r="Z1382" i="34"/>
  <c r="Z1383" i="34"/>
  <c r="Z1384" i="34"/>
  <c r="Z1385" i="34"/>
  <c r="Z1386" i="34"/>
  <c r="Z1387" i="34"/>
  <c r="Z1388" i="34"/>
  <c r="Z1389" i="34"/>
  <c r="Z1390" i="34"/>
  <c r="Z1391" i="34"/>
  <c r="Z1392" i="34"/>
  <c r="Z1393" i="34"/>
  <c r="Z1394" i="34"/>
  <c r="Z1395" i="34"/>
  <c r="Z1396" i="34"/>
  <c r="Z1397" i="34"/>
  <c r="Z1398" i="34"/>
  <c r="Z1399" i="34"/>
  <c r="Z1400" i="34"/>
  <c r="Z1401" i="34"/>
  <c r="Z1402" i="34"/>
  <c r="Z1403" i="34"/>
  <c r="Z1404" i="34"/>
  <c r="Z1405" i="34"/>
  <c r="Z1406" i="34"/>
  <c r="Z1407" i="34"/>
  <c r="Z1408" i="34"/>
  <c r="Z1409" i="34"/>
  <c r="Z1410" i="34"/>
  <c r="Z1411" i="34"/>
  <c r="Z1412" i="34"/>
  <c r="Z1413" i="34"/>
  <c r="Z1414" i="34"/>
  <c r="Z1415" i="34"/>
  <c r="Z1416" i="34"/>
  <c r="Z1417" i="34"/>
  <c r="Z1418" i="34"/>
  <c r="Z1419" i="34"/>
  <c r="Z1420" i="34"/>
  <c r="Z1421" i="34"/>
  <c r="Z1422" i="34"/>
  <c r="Z1423" i="34"/>
  <c r="Z1424" i="34"/>
  <c r="Z1425" i="34"/>
  <c r="Z1426" i="34"/>
  <c r="Z1427" i="34"/>
  <c r="Z1428" i="34"/>
  <c r="Z1429" i="34"/>
  <c r="Z1430" i="34"/>
  <c r="Z1431" i="34"/>
  <c r="Z1432" i="34"/>
  <c r="Z1433" i="34"/>
  <c r="Z1434" i="34"/>
  <c r="Z1435" i="34"/>
  <c r="Z1436" i="34"/>
  <c r="Z1437" i="34"/>
  <c r="Z1438" i="34"/>
  <c r="Z1439" i="34"/>
  <c r="Z1440" i="34"/>
  <c r="Z1441" i="34"/>
  <c r="Z1442" i="34"/>
  <c r="Z1443" i="34"/>
  <c r="Z1444" i="34"/>
  <c r="Z1445" i="34"/>
  <c r="Z1446" i="34"/>
  <c r="Z1447" i="34"/>
  <c r="Z1448" i="34"/>
  <c r="Z1449" i="34"/>
  <c r="Z1450" i="34"/>
  <c r="Z1451" i="34"/>
  <c r="Z1452" i="34"/>
  <c r="Z1453" i="34"/>
  <c r="Z1454" i="34"/>
  <c r="Z1455" i="34"/>
  <c r="Z1456" i="34"/>
  <c r="Z1457" i="34"/>
  <c r="Z1458" i="34"/>
  <c r="Z1459" i="34"/>
  <c r="Z1460" i="34"/>
  <c r="Z1461" i="34"/>
  <c r="Z1462" i="34"/>
  <c r="Z1463" i="34"/>
  <c r="Z1464" i="34"/>
  <c r="Z1465" i="34"/>
  <c r="Z1466" i="34"/>
  <c r="Z1467" i="34"/>
  <c r="Z1468" i="34"/>
  <c r="Z1469" i="34"/>
  <c r="Z1470" i="34"/>
  <c r="Z1471" i="34"/>
  <c r="Z1472" i="34"/>
  <c r="Z1473" i="34"/>
  <c r="Z1474" i="34"/>
  <c r="Z1475" i="34"/>
  <c r="Z1476" i="34"/>
  <c r="Z1477" i="34"/>
  <c r="Z1478" i="34"/>
  <c r="Z1479" i="34"/>
  <c r="Z1480" i="34"/>
  <c r="Z1481" i="34"/>
  <c r="Z1482" i="34"/>
  <c r="Z1483" i="34"/>
  <c r="Z1484" i="34"/>
  <c r="Z1485" i="34"/>
  <c r="Z1486" i="34"/>
  <c r="Z1487" i="34"/>
  <c r="Z1488" i="34"/>
  <c r="Z1489" i="34"/>
  <c r="Z1490" i="34"/>
  <c r="Z1491" i="34"/>
  <c r="Z1492" i="34"/>
  <c r="Z1493" i="34"/>
  <c r="Z1494" i="34"/>
  <c r="Z1495" i="34"/>
  <c r="Z1496" i="34"/>
  <c r="Z1497" i="34"/>
  <c r="Z1498" i="34"/>
  <c r="Z1499" i="34"/>
  <c r="Z1500" i="34"/>
  <c r="Z1501" i="34"/>
  <c r="Z1502" i="34"/>
  <c r="Z1503" i="34"/>
  <c r="Z1504" i="34"/>
  <c r="Z1505" i="34"/>
  <c r="Z1506" i="34"/>
  <c r="Z1507" i="34"/>
  <c r="Z1508" i="34"/>
  <c r="Z1509" i="34"/>
  <c r="Z1510" i="34"/>
  <c r="Z1511" i="34"/>
  <c r="Z1512" i="34"/>
  <c r="Z1513" i="34"/>
  <c r="Z1514" i="34"/>
  <c r="Z1515" i="34"/>
  <c r="Z1516" i="34"/>
  <c r="Z1517" i="34"/>
  <c r="Z1518" i="34"/>
  <c r="Z1519" i="34"/>
  <c r="Z1520" i="34"/>
  <c r="Z1521" i="34"/>
  <c r="Z1522" i="34"/>
  <c r="Z1523" i="34"/>
  <c r="Z1524" i="34"/>
  <c r="Z1525" i="34"/>
  <c r="Z1526" i="34"/>
  <c r="Z1527" i="34"/>
  <c r="Z1528" i="34"/>
  <c r="Z1529" i="34"/>
  <c r="Z1530" i="34"/>
  <c r="Z1531" i="34"/>
  <c r="Z1532" i="34"/>
  <c r="Z1533" i="34"/>
  <c r="Z1534" i="34"/>
  <c r="Z1535" i="34"/>
  <c r="Z1536" i="34"/>
  <c r="Z1537" i="34"/>
  <c r="Z1538" i="34"/>
  <c r="Z1539" i="34"/>
  <c r="Z1540" i="34"/>
  <c r="Z1541" i="34"/>
  <c r="Z1542" i="34"/>
  <c r="Z1543" i="34"/>
  <c r="Z1544" i="34"/>
  <c r="Z1545" i="34"/>
  <c r="Z1546" i="34"/>
  <c r="Z1547" i="34"/>
  <c r="Z1548" i="34"/>
  <c r="Z1549" i="34"/>
  <c r="Z1550" i="34"/>
  <c r="Z1551" i="34"/>
  <c r="Z1552" i="34"/>
  <c r="Z1553" i="34"/>
  <c r="Z1554" i="34"/>
  <c r="Z1555" i="34"/>
  <c r="Z1556" i="34"/>
  <c r="Z1557" i="34"/>
  <c r="Z1558" i="34"/>
  <c r="Z1559" i="34"/>
  <c r="Z1560" i="34"/>
  <c r="Z1561" i="34"/>
  <c r="Z1562" i="34"/>
  <c r="Z1563" i="34"/>
  <c r="Z1564" i="34"/>
  <c r="Z1565" i="34"/>
  <c r="Z1566" i="34"/>
  <c r="Z1567" i="34"/>
  <c r="Z1568" i="34"/>
  <c r="Z1569" i="34"/>
  <c r="Z1570" i="34"/>
  <c r="Z1571" i="34"/>
  <c r="Z1572" i="34"/>
  <c r="Z1573" i="34"/>
  <c r="Z1574" i="34"/>
  <c r="Z1575" i="34"/>
  <c r="Z1576" i="34"/>
  <c r="Z1577" i="34"/>
  <c r="Z1578" i="34"/>
  <c r="Z1579" i="34"/>
  <c r="Z1580" i="34"/>
  <c r="Z1581" i="34"/>
  <c r="Z1582" i="34"/>
  <c r="Z1583" i="34"/>
  <c r="Z1584" i="34"/>
  <c r="Z1585" i="34"/>
  <c r="Z1586" i="34"/>
  <c r="Z1587" i="34"/>
  <c r="Z1588" i="34"/>
  <c r="Z1589" i="34"/>
  <c r="Z1590" i="34"/>
  <c r="Z1591" i="34"/>
  <c r="Z1592" i="34"/>
  <c r="Z1593" i="34"/>
  <c r="Z1594" i="34"/>
  <c r="Z1595" i="34"/>
  <c r="Z1596" i="34"/>
  <c r="Z1597" i="34"/>
  <c r="Z1598" i="34"/>
  <c r="Z1599" i="34"/>
  <c r="Z1600" i="34"/>
  <c r="Z1601" i="34"/>
  <c r="Z1602" i="34"/>
  <c r="Z1603" i="34"/>
  <c r="Z1604" i="34"/>
  <c r="Z1605" i="34"/>
  <c r="Z1606" i="34"/>
  <c r="Z1607" i="34"/>
  <c r="Z1608" i="34"/>
  <c r="Z1609" i="34"/>
  <c r="Z1610" i="34"/>
  <c r="Z1611" i="34"/>
  <c r="Z1612" i="34"/>
  <c r="Z1613" i="34"/>
  <c r="Z1614" i="34"/>
  <c r="Z1615" i="34"/>
  <c r="Z1616" i="34"/>
  <c r="Z1617" i="34"/>
  <c r="Z1618" i="34"/>
  <c r="Z1619" i="34"/>
  <c r="Z1620" i="34"/>
  <c r="Z1621" i="34"/>
  <c r="Z1622" i="34"/>
  <c r="Z1623" i="34"/>
  <c r="Z1624" i="34"/>
  <c r="Z1625" i="34"/>
  <c r="Z1626" i="34"/>
  <c r="Z1627" i="34"/>
  <c r="Z1628" i="34"/>
  <c r="Z1629" i="34"/>
  <c r="Z1630" i="34"/>
  <c r="Z1631" i="34"/>
  <c r="AA2" i="34"/>
  <c r="AA3" i="34"/>
  <c r="AA4" i="34"/>
  <c r="AA5" i="34"/>
  <c r="AA6" i="34"/>
  <c r="AA7" i="34"/>
  <c r="AA8" i="34"/>
  <c r="AA9" i="34"/>
  <c r="AA10" i="34"/>
  <c r="AA11" i="34"/>
  <c r="AA12" i="34"/>
  <c r="AA13" i="34"/>
  <c r="AA14" i="34"/>
  <c r="AA15" i="34"/>
  <c r="AA16" i="34"/>
  <c r="AA17" i="34"/>
  <c r="AA18" i="34"/>
  <c r="AA19" i="34"/>
  <c r="AA20" i="34"/>
  <c r="AA21" i="34"/>
  <c r="AA22" i="34"/>
  <c r="AA23" i="34"/>
  <c r="AA24" i="34"/>
  <c r="AA25" i="34"/>
  <c r="AA26" i="34"/>
  <c r="AA27" i="34"/>
  <c r="AA28" i="34"/>
  <c r="AA29" i="34"/>
  <c r="AA30" i="34"/>
  <c r="AA31" i="34"/>
  <c r="AA32" i="34"/>
  <c r="AA33" i="34"/>
  <c r="AA34" i="34"/>
  <c r="AA35" i="34"/>
  <c r="AA36" i="34"/>
  <c r="AA37" i="34"/>
  <c r="AA38" i="34"/>
  <c r="AA39" i="34"/>
  <c r="AA40" i="34"/>
  <c r="AA41" i="34"/>
  <c r="AA42" i="34"/>
  <c r="AA43" i="34"/>
  <c r="AA44" i="34"/>
  <c r="AA45" i="34"/>
  <c r="AA46" i="34"/>
  <c r="AA47" i="34"/>
  <c r="AA48" i="34"/>
  <c r="AA49" i="34"/>
  <c r="AA50" i="34"/>
  <c r="AA51" i="34"/>
  <c r="AA52" i="34"/>
  <c r="AA53" i="34"/>
  <c r="AA54" i="34"/>
  <c r="AA55" i="34"/>
  <c r="AA56" i="34"/>
  <c r="AA57" i="34"/>
  <c r="AA58" i="34"/>
  <c r="AA59" i="34"/>
  <c r="AA60" i="34"/>
  <c r="AA61" i="34"/>
  <c r="AA62" i="34"/>
  <c r="AA63" i="34"/>
  <c r="AA64" i="34"/>
  <c r="AA65" i="34"/>
  <c r="AA66" i="34"/>
  <c r="AA67" i="34"/>
  <c r="AA68" i="34"/>
  <c r="AA69" i="34"/>
  <c r="AA70" i="34"/>
  <c r="AA71" i="34"/>
  <c r="AA72" i="34"/>
  <c r="AA73" i="34"/>
  <c r="AA74" i="34"/>
  <c r="AA75" i="34"/>
  <c r="AA76" i="34"/>
  <c r="AA77" i="34"/>
  <c r="AA78" i="34"/>
  <c r="AA79" i="34"/>
  <c r="AA80" i="34"/>
  <c r="AA81" i="34"/>
  <c r="AA82" i="34"/>
  <c r="AA83" i="34"/>
  <c r="AA84" i="34"/>
  <c r="AA85" i="34"/>
  <c r="AA86" i="34"/>
  <c r="AA87" i="34"/>
  <c r="AA88" i="34"/>
  <c r="AA89" i="34"/>
  <c r="AA90" i="34"/>
  <c r="AA91" i="34"/>
  <c r="AA92" i="34"/>
  <c r="AA93" i="34"/>
  <c r="AA94" i="34"/>
  <c r="AA95" i="34"/>
  <c r="AA96" i="34"/>
  <c r="AA97" i="34"/>
  <c r="AA98" i="34"/>
  <c r="AA99" i="34"/>
  <c r="AA100" i="34"/>
  <c r="AA101" i="34"/>
  <c r="AA102" i="34"/>
  <c r="AA103" i="34"/>
  <c r="AA104" i="34"/>
  <c r="AA105" i="34"/>
  <c r="AA106" i="34"/>
  <c r="AA107" i="34"/>
  <c r="AA108" i="34"/>
  <c r="AA109" i="34"/>
  <c r="AA110" i="34"/>
  <c r="AA111" i="34"/>
  <c r="AA112" i="34"/>
  <c r="AA113" i="34"/>
  <c r="AA114" i="34"/>
  <c r="AA115" i="34"/>
  <c r="AA116" i="34"/>
  <c r="AA117" i="34"/>
  <c r="AA118" i="34"/>
  <c r="AA119" i="34"/>
  <c r="AA120" i="34"/>
  <c r="AA121" i="34"/>
  <c r="AA122" i="34"/>
  <c r="AA123" i="34"/>
  <c r="AA124" i="34"/>
  <c r="AA125" i="34"/>
  <c r="AA126" i="34"/>
  <c r="AA127" i="34"/>
  <c r="AA128" i="34"/>
  <c r="AA129" i="34"/>
  <c r="AA130" i="34"/>
  <c r="AA131" i="34"/>
  <c r="AA132" i="34"/>
  <c r="AA133" i="34"/>
  <c r="AA134" i="34"/>
  <c r="AA135" i="34"/>
  <c r="AA136" i="34"/>
  <c r="AA137" i="34"/>
  <c r="AA138" i="34"/>
  <c r="AA139" i="34"/>
  <c r="AA140" i="34"/>
  <c r="AA141" i="34"/>
  <c r="AA142" i="34"/>
  <c r="AA143" i="34"/>
  <c r="AA144" i="34"/>
  <c r="AA145" i="34"/>
  <c r="AA146" i="34"/>
  <c r="AA147" i="34"/>
  <c r="AA148" i="34"/>
  <c r="AA149" i="34"/>
  <c r="AA150" i="34"/>
  <c r="AA151" i="34"/>
  <c r="AA152" i="34"/>
  <c r="AA153" i="34"/>
  <c r="AA154" i="34"/>
  <c r="AA155" i="34"/>
  <c r="AA156" i="34"/>
  <c r="AA157" i="34"/>
  <c r="AA158" i="34"/>
  <c r="AA159" i="34"/>
  <c r="AA160" i="34"/>
  <c r="AA161" i="34"/>
  <c r="AA162" i="34"/>
  <c r="AA163" i="34"/>
  <c r="AA164" i="34"/>
  <c r="AA165" i="34"/>
  <c r="AA166" i="34"/>
  <c r="AA167" i="34"/>
  <c r="AA168" i="34"/>
  <c r="AA169" i="34"/>
  <c r="AA170" i="34"/>
  <c r="AA171" i="34"/>
  <c r="AA172" i="34"/>
  <c r="AA173" i="34"/>
  <c r="AA174" i="34"/>
  <c r="AA175" i="34"/>
  <c r="AA176" i="34"/>
  <c r="AA177" i="34"/>
  <c r="AA178" i="34"/>
  <c r="AA179" i="34"/>
  <c r="AA180" i="34"/>
  <c r="AA181" i="34"/>
  <c r="AA182" i="34"/>
  <c r="AA183" i="34"/>
  <c r="AA184" i="34"/>
  <c r="AA185" i="34"/>
  <c r="AA186" i="34"/>
  <c r="AA187" i="34"/>
  <c r="AA188" i="34"/>
  <c r="AA189" i="34"/>
  <c r="AA190" i="34"/>
  <c r="AA191" i="34"/>
  <c r="AA192" i="34"/>
  <c r="AA193" i="34"/>
  <c r="AA194" i="34"/>
  <c r="AA195" i="34"/>
  <c r="AA196" i="34"/>
  <c r="AA197" i="34"/>
  <c r="AA198" i="34"/>
  <c r="AA199" i="34"/>
  <c r="AA200" i="34"/>
  <c r="AA201" i="34"/>
  <c r="AA202" i="34"/>
  <c r="AA203" i="34"/>
  <c r="AA204" i="34"/>
  <c r="AA205" i="34"/>
  <c r="AA206" i="34"/>
  <c r="AA207" i="34"/>
  <c r="AA208" i="34"/>
  <c r="AA209" i="34"/>
  <c r="AA210" i="34"/>
  <c r="AA211" i="34"/>
  <c r="AA212" i="34"/>
  <c r="AA213" i="34"/>
  <c r="AA214" i="34"/>
  <c r="AA215" i="34"/>
  <c r="AA216" i="34"/>
  <c r="AA217" i="34"/>
  <c r="AA218" i="34"/>
  <c r="AA219" i="34"/>
  <c r="AA220" i="34"/>
  <c r="AA221" i="34"/>
  <c r="AA222" i="34"/>
  <c r="AA223" i="34"/>
  <c r="AA224" i="34"/>
  <c r="AA225" i="34"/>
  <c r="AA226" i="34"/>
  <c r="AA227" i="34"/>
  <c r="AA228" i="34"/>
  <c r="AA229" i="34"/>
  <c r="AA230" i="34"/>
  <c r="AA231" i="34"/>
  <c r="AA232" i="34"/>
  <c r="AA233" i="34"/>
  <c r="AA234" i="34"/>
  <c r="AA235" i="34"/>
  <c r="AA236" i="34"/>
  <c r="AA237" i="34"/>
  <c r="AA238" i="34"/>
  <c r="AA239" i="34"/>
  <c r="AA240" i="34"/>
  <c r="AA241" i="34"/>
  <c r="AA242" i="34"/>
  <c r="AA243" i="34"/>
  <c r="AA244" i="34"/>
  <c r="AA245" i="34"/>
  <c r="AA246" i="34"/>
  <c r="AA247" i="34"/>
  <c r="AA248" i="34"/>
  <c r="AA249" i="34"/>
  <c r="AA250" i="34"/>
  <c r="AA251" i="34"/>
  <c r="AA252" i="34"/>
  <c r="AA253" i="34"/>
  <c r="AA254" i="34"/>
  <c r="AA255" i="34"/>
  <c r="AA256" i="34"/>
  <c r="AA257" i="34"/>
  <c r="AA258" i="34"/>
  <c r="AA259" i="34"/>
  <c r="AA260" i="34"/>
  <c r="AA261" i="34"/>
  <c r="AA262" i="34"/>
  <c r="AA263" i="34"/>
  <c r="AA264" i="34"/>
  <c r="AA265" i="34"/>
  <c r="AA266" i="34"/>
  <c r="AA267" i="34"/>
  <c r="AA268" i="34"/>
  <c r="AA269" i="34"/>
  <c r="AA270" i="34"/>
  <c r="AA271" i="34"/>
  <c r="AA272" i="34"/>
  <c r="AA273" i="34"/>
  <c r="AA274" i="34"/>
  <c r="AA275" i="34"/>
  <c r="AA276" i="34"/>
  <c r="AA277" i="34"/>
  <c r="AA278" i="34"/>
  <c r="AA279" i="34"/>
  <c r="AA280" i="34"/>
  <c r="AA281" i="34"/>
  <c r="AA282" i="34"/>
  <c r="AA283" i="34"/>
  <c r="AA284" i="34"/>
  <c r="AA285" i="34"/>
  <c r="AA286" i="34"/>
  <c r="AA287" i="34"/>
  <c r="AA288" i="34"/>
  <c r="AA289" i="34"/>
  <c r="AA290" i="34"/>
  <c r="AA291" i="34"/>
  <c r="AA292" i="34"/>
  <c r="AA293" i="34"/>
  <c r="AA294" i="34"/>
  <c r="AA295" i="34"/>
  <c r="AA296" i="34"/>
  <c r="AA297" i="34"/>
  <c r="AA298" i="34"/>
  <c r="AA299" i="34"/>
  <c r="AA300" i="34"/>
  <c r="AA301" i="34"/>
  <c r="AA302" i="34"/>
  <c r="AA303" i="34"/>
  <c r="AA304" i="34"/>
  <c r="AA305" i="34"/>
  <c r="AA306" i="34"/>
  <c r="AA307" i="34"/>
  <c r="AA308" i="34"/>
  <c r="AA309" i="34"/>
  <c r="AA310" i="34"/>
  <c r="AA311" i="34"/>
  <c r="AA312" i="34"/>
  <c r="AA313" i="34"/>
  <c r="AA314" i="34"/>
  <c r="AA315" i="34"/>
  <c r="AA316" i="34"/>
  <c r="AA317" i="34"/>
  <c r="AA318" i="34"/>
  <c r="AA319" i="34"/>
  <c r="AA320" i="34"/>
  <c r="AA321" i="34"/>
  <c r="AA322" i="34"/>
  <c r="AA323" i="34"/>
  <c r="AA324" i="34"/>
  <c r="AA325" i="34"/>
  <c r="AA326" i="34"/>
  <c r="AA327" i="34"/>
  <c r="AA328" i="34"/>
  <c r="AA329" i="34"/>
  <c r="AA330" i="34"/>
  <c r="AA331" i="34"/>
  <c r="AA332" i="34"/>
  <c r="AA333" i="34"/>
  <c r="AA334" i="34"/>
  <c r="AA335" i="34"/>
  <c r="AA336" i="34"/>
  <c r="AA337" i="34"/>
  <c r="AA338" i="34"/>
  <c r="AA339" i="34"/>
  <c r="AA340" i="34"/>
  <c r="AA341" i="34"/>
  <c r="AA342" i="34"/>
  <c r="AA343" i="34"/>
  <c r="AA344" i="34"/>
  <c r="AA345" i="34"/>
  <c r="AA346" i="34"/>
  <c r="AA347" i="34"/>
  <c r="AA348" i="34"/>
  <c r="AA349" i="34"/>
  <c r="AA350" i="34"/>
  <c r="AA351" i="34"/>
  <c r="AA352" i="34"/>
  <c r="AA353" i="34"/>
  <c r="AA354" i="34"/>
  <c r="AA355" i="34"/>
  <c r="AA356" i="34"/>
  <c r="AA357" i="34"/>
  <c r="AA358" i="34"/>
  <c r="AA359" i="34"/>
  <c r="AA360" i="34"/>
  <c r="AA361" i="34"/>
  <c r="AA362" i="34"/>
  <c r="AA363" i="34"/>
  <c r="AA364" i="34"/>
  <c r="AA365" i="34"/>
  <c r="AA366" i="34"/>
  <c r="AA367" i="34"/>
  <c r="AA368" i="34"/>
  <c r="AA369" i="34"/>
  <c r="AA370" i="34"/>
  <c r="AA371" i="34"/>
  <c r="AA372" i="34"/>
  <c r="AA373" i="34"/>
  <c r="AA374" i="34"/>
  <c r="AA375" i="34"/>
  <c r="AA376" i="34"/>
  <c r="AA377" i="34"/>
  <c r="AA378" i="34"/>
  <c r="AA379" i="34"/>
  <c r="AA380" i="34"/>
  <c r="AA381" i="34"/>
  <c r="AA382" i="34"/>
  <c r="AA383" i="34"/>
  <c r="AA384" i="34"/>
  <c r="AA385" i="34"/>
  <c r="AA386" i="34"/>
  <c r="AA387" i="34"/>
  <c r="AA388" i="34"/>
  <c r="AA389" i="34"/>
  <c r="AA390" i="34"/>
  <c r="AA391" i="34"/>
  <c r="AA392" i="34"/>
  <c r="AA393" i="34"/>
  <c r="AA394" i="34"/>
  <c r="AA395" i="34"/>
  <c r="AA396" i="34"/>
  <c r="AA397" i="34"/>
  <c r="AA398" i="34"/>
  <c r="AA399" i="34"/>
  <c r="AA400" i="34"/>
  <c r="AA401" i="34"/>
  <c r="AA402" i="34"/>
  <c r="AA403" i="34"/>
  <c r="AA404" i="34"/>
  <c r="AA405" i="34"/>
  <c r="AA406" i="34"/>
  <c r="AA407" i="34"/>
  <c r="AA408" i="34"/>
  <c r="AA409" i="34"/>
  <c r="AA410" i="34"/>
  <c r="AA411" i="34"/>
  <c r="AA412" i="34"/>
  <c r="AA413" i="34"/>
  <c r="AA414" i="34"/>
  <c r="AA415" i="34"/>
  <c r="AA416" i="34"/>
  <c r="AA417" i="34"/>
  <c r="AA418" i="34"/>
  <c r="AA419" i="34"/>
  <c r="AA420" i="34"/>
  <c r="AA421" i="34"/>
  <c r="AA422" i="34"/>
  <c r="AA423" i="34"/>
  <c r="AA424" i="34"/>
  <c r="AA425" i="34"/>
  <c r="AA426" i="34"/>
  <c r="AA427" i="34"/>
  <c r="AA428" i="34"/>
  <c r="AA429" i="34"/>
  <c r="AA430" i="34"/>
  <c r="AA431" i="34"/>
  <c r="AA432" i="34"/>
  <c r="AA433" i="34"/>
  <c r="AA434" i="34"/>
  <c r="AA435" i="34"/>
  <c r="AA436" i="34"/>
  <c r="AA437" i="34"/>
  <c r="AA438" i="34"/>
  <c r="AA439" i="34"/>
  <c r="AA440" i="34"/>
  <c r="AA441" i="34"/>
  <c r="AA442" i="34"/>
  <c r="AA443" i="34"/>
  <c r="AA444" i="34"/>
  <c r="AA445" i="34"/>
  <c r="AA446" i="34"/>
  <c r="AA447" i="34"/>
  <c r="AA448" i="34"/>
  <c r="AA449" i="34"/>
  <c r="AA450" i="34"/>
  <c r="AA451" i="34"/>
  <c r="AA452" i="34"/>
  <c r="AA453" i="34"/>
  <c r="AA454" i="34"/>
  <c r="AA455" i="34"/>
  <c r="AA456" i="34"/>
  <c r="AA457" i="34"/>
  <c r="AA458" i="34"/>
  <c r="AA459" i="34"/>
  <c r="AA460" i="34"/>
  <c r="AA461" i="34"/>
  <c r="AA462" i="34"/>
  <c r="AA463" i="34"/>
  <c r="AA464" i="34"/>
  <c r="AA465" i="34"/>
  <c r="AA466" i="34"/>
  <c r="AA467" i="34"/>
  <c r="AA468" i="34"/>
  <c r="AA469" i="34"/>
  <c r="AA470" i="34"/>
  <c r="AA471" i="34"/>
  <c r="AA472" i="34"/>
  <c r="AA473" i="34"/>
  <c r="AA474" i="34"/>
  <c r="AA475" i="34"/>
  <c r="AA476" i="34"/>
  <c r="AA477" i="34"/>
  <c r="AA478" i="34"/>
  <c r="AA479" i="34"/>
  <c r="AA480" i="34"/>
  <c r="AA481" i="34"/>
  <c r="AA482" i="34"/>
  <c r="AA483" i="34"/>
  <c r="AA484" i="34"/>
  <c r="AA485" i="34"/>
  <c r="AA486" i="34"/>
  <c r="AA487" i="34"/>
  <c r="AA488" i="34"/>
  <c r="AA489" i="34"/>
  <c r="AA490" i="34"/>
  <c r="AA491" i="34"/>
  <c r="AA492" i="34"/>
  <c r="AA493" i="34"/>
  <c r="AA494" i="34"/>
  <c r="AA495" i="34"/>
  <c r="AA496" i="34"/>
  <c r="AA497" i="34"/>
  <c r="AA498" i="34"/>
  <c r="AA499" i="34"/>
  <c r="AA500" i="34"/>
  <c r="AA501" i="34"/>
  <c r="AA502" i="34"/>
  <c r="AA503" i="34"/>
  <c r="AA504" i="34"/>
  <c r="AA505" i="34"/>
  <c r="AA506" i="34"/>
  <c r="AA507" i="34"/>
  <c r="AA508" i="34"/>
  <c r="AA509" i="34"/>
  <c r="AA510" i="34"/>
  <c r="AA511" i="34"/>
  <c r="AA512" i="34"/>
  <c r="AA513" i="34"/>
  <c r="AA514" i="34"/>
  <c r="AA515" i="34"/>
  <c r="AA516" i="34"/>
  <c r="AA517" i="34"/>
  <c r="AA518" i="34"/>
  <c r="AA519" i="34"/>
  <c r="AA520" i="34"/>
  <c r="AA521" i="34"/>
  <c r="AA522" i="34"/>
  <c r="AA523" i="34"/>
  <c r="AA524" i="34"/>
  <c r="AA525" i="34"/>
  <c r="AA526" i="34"/>
  <c r="AA527" i="34"/>
  <c r="AA528" i="34"/>
  <c r="AA529" i="34"/>
  <c r="AA530" i="34"/>
  <c r="AA531" i="34"/>
  <c r="AA532" i="34"/>
  <c r="AA533" i="34"/>
  <c r="AA534" i="34"/>
  <c r="AA535" i="34"/>
  <c r="AA536" i="34"/>
  <c r="AA537" i="34"/>
  <c r="AA538" i="34"/>
  <c r="AA539" i="34"/>
  <c r="AA540" i="34"/>
  <c r="AA541" i="34"/>
  <c r="AA542" i="34"/>
  <c r="AA543" i="34"/>
  <c r="AA544" i="34"/>
  <c r="AA545" i="34"/>
  <c r="AA546" i="34"/>
  <c r="AA547" i="34"/>
  <c r="AA548" i="34"/>
  <c r="AA549" i="34"/>
  <c r="AA550" i="34"/>
  <c r="AA551" i="34"/>
  <c r="AA552" i="34"/>
  <c r="AA553" i="34"/>
  <c r="AA554" i="34"/>
  <c r="AA555" i="34"/>
  <c r="AA556" i="34"/>
  <c r="AA557" i="34"/>
  <c r="AA558" i="34"/>
  <c r="AA559" i="34"/>
  <c r="AA560" i="34"/>
  <c r="AA561" i="34"/>
  <c r="AA562" i="34"/>
  <c r="AA563" i="34"/>
  <c r="AA564" i="34"/>
  <c r="AA565" i="34"/>
  <c r="AA566" i="34"/>
  <c r="AA567" i="34"/>
  <c r="AA568" i="34"/>
  <c r="AA569" i="34"/>
  <c r="AA570" i="34"/>
  <c r="AA571" i="34"/>
  <c r="AA572" i="34"/>
  <c r="AA573" i="34"/>
  <c r="AA574" i="34"/>
  <c r="AA575" i="34"/>
  <c r="AA576" i="34"/>
  <c r="AA577" i="34"/>
  <c r="AA578" i="34"/>
  <c r="AA579" i="34"/>
  <c r="AA580" i="34"/>
  <c r="AA581" i="34"/>
  <c r="AA582" i="34"/>
  <c r="AA583" i="34"/>
  <c r="AA584" i="34"/>
  <c r="AA585" i="34"/>
  <c r="AA586" i="34"/>
  <c r="AA587" i="34"/>
  <c r="AA588" i="34"/>
  <c r="AA589" i="34"/>
  <c r="AA590" i="34"/>
  <c r="AA591" i="34"/>
  <c r="AA592" i="34"/>
  <c r="AA593" i="34"/>
  <c r="AA594" i="34"/>
  <c r="AA595" i="34"/>
  <c r="AA596" i="34"/>
  <c r="AA597" i="34"/>
  <c r="AA598" i="34"/>
  <c r="AA599" i="34"/>
  <c r="AA600" i="34"/>
  <c r="AA601" i="34"/>
  <c r="AA602" i="34"/>
  <c r="AA603" i="34"/>
  <c r="AA604" i="34"/>
  <c r="AA605" i="34"/>
  <c r="AA606" i="34"/>
  <c r="AA607" i="34"/>
  <c r="AA608" i="34"/>
  <c r="AA609" i="34"/>
  <c r="AA610" i="34"/>
  <c r="AA611" i="34"/>
  <c r="AA612" i="34"/>
  <c r="AA613" i="34"/>
  <c r="AA614" i="34"/>
  <c r="AA615" i="34"/>
  <c r="AA616" i="34"/>
  <c r="AA617" i="34"/>
  <c r="AA618" i="34"/>
  <c r="AA619" i="34"/>
  <c r="AA620" i="34"/>
  <c r="AA621" i="34"/>
  <c r="AA622" i="34"/>
  <c r="AA623" i="34"/>
  <c r="AA624" i="34"/>
  <c r="AA625" i="34"/>
  <c r="AA626" i="34"/>
  <c r="AA627" i="34"/>
  <c r="AA628" i="34"/>
  <c r="AA629" i="34"/>
  <c r="AA630" i="34"/>
  <c r="AA631" i="34"/>
  <c r="AA632" i="34"/>
  <c r="AA633" i="34"/>
  <c r="AA634" i="34"/>
  <c r="AA635" i="34"/>
  <c r="AA636" i="34"/>
  <c r="AA637" i="34"/>
  <c r="AA638" i="34"/>
  <c r="AA639" i="34"/>
  <c r="AA640" i="34"/>
  <c r="AA641" i="34"/>
  <c r="AA642" i="34"/>
  <c r="AA643" i="34"/>
  <c r="AA644" i="34"/>
  <c r="AA645" i="34"/>
  <c r="AA646" i="34"/>
  <c r="AA647" i="34"/>
  <c r="AA648" i="34"/>
  <c r="AA649" i="34"/>
  <c r="AA650" i="34"/>
  <c r="AA651" i="34"/>
  <c r="AA652" i="34"/>
  <c r="AA653" i="34"/>
  <c r="AA654" i="34"/>
  <c r="AA655" i="34"/>
  <c r="AA656" i="34"/>
  <c r="AA657" i="34"/>
  <c r="AA658" i="34"/>
  <c r="AA659" i="34"/>
  <c r="AA660" i="34"/>
  <c r="AA661" i="34"/>
  <c r="AA662" i="34"/>
  <c r="AA663" i="34"/>
  <c r="AA664" i="34"/>
  <c r="AA665" i="34"/>
  <c r="AA666" i="34"/>
  <c r="AA667" i="34"/>
  <c r="AA668" i="34"/>
  <c r="AA669" i="34"/>
  <c r="AA670" i="34"/>
  <c r="AA671" i="34"/>
  <c r="AA672" i="34"/>
  <c r="AA673" i="34"/>
  <c r="AA674" i="34"/>
  <c r="AA675" i="34"/>
  <c r="AA676" i="34"/>
  <c r="AA677" i="34"/>
  <c r="AA678" i="34"/>
  <c r="AA679" i="34"/>
  <c r="AA680" i="34"/>
  <c r="AA681" i="34"/>
  <c r="AA682" i="34"/>
  <c r="AA683" i="34"/>
  <c r="AA684" i="34"/>
  <c r="AA685" i="34"/>
  <c r="AA686" i="34"/>
  <c r="AA687" i="34"/>
  <c r="AA688" i="34"/>
  <c r="AA689" i="34"/>
  <c r="AA690" i="34"/>
  <c r="AA691" i="34"/>
  <c r="AA692" i="34"/>
  <c r="AA693" i="34"/>
  <c r="AA694" i="34"/>
  <c r="AA695" i="34"/>
  <c r="AA696" i="34"/>
  <c r="AA697" i="34"/>
  <c r="AA698" i="34"/>
  <c r="AA699" i="34"/>
  <c r="AA700" i="34"/>
  <c r="AA701" i="34"/>
  <c r="AA702" i="34"/>
  <c r="AA703" i="34"/>
  <c r="AA704" i="34"/>
  <c r="AA705" i="34"/>
  <c r="AA706" i="34"/>
  <c r="AA707" i="34"/>
  <c r="AA708" i="34"/>
  <c r="AA709" i="34"/>
  <c r="AA710" i="34"/>
  <c r="AA711" i="34"/>
  <c r="AA712" i="34"/>
  <c r="AA713" i="34"/>
  <c r="AA714" i="34"/>
  <c r="AA715" i="34"/>
  <c r="AA716" i="34"/>
  <c r="AA717" i="34"/>
  <c r="AA718" i="34"/>
  <c r="AA719" i="34"/>
  <c r="AA720" i="34"/>
  <c r="AA721" i="34"/>
  <c r="AA722" i="34"/>
  <c r="AA723" i="34"/>
  <c r="AA724" i="34"/>
  <c r="AA725" i="34"/>
  <c r="AA726" i="34"/>
  <c r="AA727" i="34"/>
  <c r="AA728" i="34"/>
  <c r="AA729" i="34"/>
  <c r="AA730" i="34"/>
  <c r="AA731" i="34"/>
  <c r="AA732" i="34"/>
  <c r="AA733" i="34"/>
  <c r="AA734" i="34"/>
  <c r="AA735" i="34"/>
  <c r="AA736" i="34"/>
  <c r="AA737" i="34"/>
  <c r="AA738" i="34"/>
  <c r="AA739" i="34"/>
  <c r="AA740" i="34"/>
  <c r="AA741" i="34"/>
  <c r="AA742" i="34"/>
  <c r="AA743" i="34"/>
  <c r="AA744" i="34"/>
  <c r="AA745" i="34"/>
  <c r="AA746" i="34"/>
  <c r="AA747" i="34"/>
  <c r="AA748" i="34"/>
  <c r="AA749" i="34"/>
  <c r="AA750" i="34"/>
  <c r="AA751" i="34"/>
  <c r="AA752" i="34"/>
  <c r="AA753" i="34"/>
  <c r="AA754" i="34"/>
  <c r="AA755" i="34"/>
  <c r="AA756" i="34"/>
  <c r="AA757" i="34"/>
  <c r="AA758" i="34"/>
  <c r="AA759" i="34"/>
  <c r="AA760" i="34"/>
  <c r="AA761" i="34"/>
  <c r="AA762" i="34"/>
  <c r="AA763" i="34"/>
  <c r="AA764" i="34"/>
  <c r="AA765" i="34"/>
  <c r="AA766" i="34"/>
  <c r="AA767" i="34"/>
  <c r="AA768" i="34"/>
  <c r="AA769" i="34"/>
  <c r="AA770" i="34"/>
  <c r="AA771" i="34"/>
  <c r="AA772" i="34"/>
  <c r="AA773" i="34"/>
  <c r="AA774" i="34"/>
  <c r="AA775" i="34"/>
  <c r="AA776" i="34"/>
  <c r="AA777" i="34"/>
  <c r="AA778" i="34"/>
  <c r="AA779" i="34"/>
  <c r="AA780" i="34"/>
  <c r="AA781" i="34"/>
  <c r="AA782" i="34"/>
  <c r="AA783" i="34"/>
  <c r="AA784" i="34"/>
  <c r="AA785" i="34"/>
  <c r="AA786" i="34"/>
  <c r="AA787" i="34"/>
  <c r="AA788" i="34"/>
  <c r="AA789" i="34"/>
  <c r="AA790" i="34"/>
  <c r="AA791" i="34"/>
  <c r="AA792" i="34"/>
  <c r="AA793" i="34"/>
  <c r="AA794" i="34"/>
  <c r="AA795" i="34"/>
  <c r="AA796" i="34"/>
  <c r="AA797" i="34"/>
  <c r="AA798" i="34"/>
  <c r="AA799" i="34"/>
  <c r="AA800" i="34"/>
  <c r="AA801" i="34"/>
  <c r="AA802" i="34"/>
  <c r="AA803" i="34"/>
  <c r="AA804" i="34"/>
  <c r="AA805" i="34"/>
  <c r="AA806" i="34"/>
  <c r="AA807" i="34"/>
  <c r="AA808" i="34"/>
  <c r="AA809" i="34"/>
  <c r="AA810" i="34"/>
  <c r="AA811" i="34"/>
  <c r="AA812" i="34"/>
  <c r="AA813" i="34"/>
  <c r="AA814" i="34"/>
  <c r="AA815" i="34"/>
  <c r="AA816" i="34"/>
  <c r="AA817" i="34"/>
  <c r="AA818" i="34"/>
  <c r="AA819" i="34"/>
  <c r="AA820" i="34"/>
  <c r="AA821" i="34"/>
  <c r="AA822" i="34"/>
  <c r="AA823" i="34"/>
  <c r="AA824" i="34"/>
  <c r="AA825" i="34"/>
  <c r="AA826" i="34"/>
  <c r="AA827" i="34"/>
  <c r="AA828" i="34"/>
  <c r="AA829" i="34"/>
  <c r="AA830" i="34"/>
  <c r="AA831" i="34"/>
  <c r="AA832" i="34"/>
  <c r="AA833" i="34"/>
  <c r="AA834" i="34"/>
  <c r="AA835" i="34"/>
  <c r="AA836" i="34"/>
  <c r="AA837" i="34"/>
  <c r="AA838" i="34"/>
  <c r="AA839" i="34"/>
  <c r="AA840" i="34"/>
  <c r="AA841" i="34"/>
  <c r="AA842" i="34"/>
  <c r="AA843" i="34"/>
  <c r="AA844" i="34"/>
  <c r="AA845" i="34"/>
  <c r="AA846" i="34"/>
  <c r="AA847" i="34"/>
  <c r="AA848" i="34"/>
  <c r="AA849" i="34"/>
  <c r="AA850" i="34"/>
  <c r="AA851" i="34"/>
  <c r="AA852" i="34"/>
  <c r="AA853" i="34"/>
  <c r="AA854" i="34"/>
  <c r="AA855" i="34"/>
  <c r="AA856" i="34"/>
  <c r="AA857" i="34"/>
  <c r="AA858" i="34"/>
  <c r="AA859" i="34"/>
  <c r="AA860" i="34"/>
  <c r="AA861" i="34"/>
  <c r="AA862" i="34"/>
  <c r="AA863" i="34"/>
  <c r="AA864" i="34"/>
  <c r="AA865" i="34"/>
  <c r="AA866" i="34"/>
  <c r="AA867" i="34"/>
  <c r="AA868" i="34"/>
  <c r="AA869" i="34"/>
  <c r="AA870" i="34"/>
  <c r="AA871" i="34"/>
  <c r="AA872" i="34"/>
  <c r="AA873" i="34"/>
  <c r="AA874" i="34"/>
  <c r="AA875" i="34"/>
  <c r="AA876" i="34"/>
  <c r="AA877" i="34"/>
  <c r="AA878" i="34"/>
  <c r="AA879" i="34"/>
  <c r="AA880" i="34"/>
  <c r="AA881" i="34"/>
  <c r="AA882" i="34"/>
  <c r="AA883" i="34"/>
  <c r="AA884" i="34"/>
  <c r="AA885" i="34"/>
  <c r="AA886" i="34"/>
  <c r="AA887" i="34"/>
  <c r="AA888" i="34"/>
  <c r="AA889" i="34"/>
  <c r="AA890" i="34"/>
  <c r="AA891" i="34"/>
  <c r="AA892" i="34"/>
  <c r="AA893" i="34"/>
  <c r="AA894" i="34"/>
  <c r="AA895" i="34"/>
  <c r="AA896" i="34"/>
  <c r="AA897" i="34"/>
  <c r="AA898" i="34"/>
  <c r="AA899" i="34"/>
  <c r="AA900" i="34"/>
  <c r="AA901" i="34"/>
  <c r="AA902" i="34"/>
  <c r="AA903" i="34"/>
  <c r="AA904" i="34"/>
  <c r="AA905" i="34"/>
  <c r="AA906" i="34"/>
  <c r="AA907" i="34"/>
  <c r="AA908" i="34"/>
  <c r="AA909" i="34"/>
  <c r="AA910" i="34"/>
  <c r="AA911" i="34"/>
  <c r="AA912" i="34"/>
  <c r="AA913" i="34"/>
  <c r="AA914" i="34"/>
  <c r="AA915" i="34"/>
  <c r="AA916" i="34"/>
  <c r="AA917" i="34"/>
  <c r="AA918" i="34"/>
  <c r="AA919" i="34"/>
  <c r="AA920" i="34"/>
  <c r="AA921" i="34"/>
  <c r="AA922" i="34"/>
  <c r="AA923" i="34"/>
  <c r="AA924" i="34"/>
  <c r="AA925" i="34"/>
  <c r="AA926" i="34"/>
  <c r="AA927" i="34"/>
  <c r="AA928" i="34"/>
  <c r="AA929" i="34"/>
  <c r="AA930" i="34"/>
  <c r="AA931" i="34"/>
  <c r="AA932" i="34"/>
  <c r="AA933" i="34"/>
  <c r="AA934" i="34"/>
  <c r="AA935" i="34"/>
  <c r="AA936" i="34"/>
  <c r="AA937" i="34"/>
  <c r="AA938" i="34"/>
  <c r="AA939" i="34"/>
  <c r="AA940" i="34"/>
  <c r="AA941" i="34"/>
  <c r="AA942" i="34"/>
  <c r="AA943" i="34"/>
  <c r="AA944" i="34"/>
  <c r="AA945" i="34"/>
  <c r="AA946" i="34"/>
  <c r="AA947" i="34"/>
  <c r="AA948" i="34"/>
  <c r="AA949" i="34"/>
  <c r="AA950" i="34"/>
  <c r="AA951" i="34"/>
  <c r="AA952" i="34"/>
  <c r="AA953" i="34"/>
  <c r="AA954" i="34"/>
  <c r="AA955" i="34"/>
  <c r="AA956" i="34"/>
  <c r="AA957" i="34"/>
  <c r="AA958" i="34"/>
  <c r="AA959" i="34"/>
  <c r="AA960" i="34"/>
  <c r="AA961" i="34"/>
  <c r="AA962" i="34"/>
  <c r="AA963" i="34"/>
  <c r="AA964" i="34"/>
  <c r="AA965" i="34"/>
  <c r="AA966" i="34"/>
  <c r="AA967" i="34"/>
  <c r="AA968" i="34"/>
  <c r="AA969" i="34"/>
  <c r="AA970" i="34"/>
  <c r="AA971" i="34"/>
  <c r="AA972" i="34"/>
  <c r="AA973" i="34"/>
  <c r="AA974" i="34"/>
  <c r="AA975" i="34"/>
  <c r="AA976" i="34"/>
  <c r="AA977" i="34"/>
  <c r="AA978" i="34"/>
  <c r="AA979" i="34"/>
  <c r="AA980" i="34"/>
  <c r="AA981" i="34"/>
  <c r="AA982" i="34"/>
  <c r="AA983" i="34"/>
  <c r="AA984" i="34"/>
  <c r="AA985" i="34"/>
  <c r="AA986" i="34"/>
  <c r="AA987" i="34"/>
  <c r="AA988" i="34"/>
  <c r="AA989" i="34"/>
  <c r="AA990" i="34"/>
  <c r="AA991" i="34"/>
  <c r="AA992" i="34"/>
  <c r="AA993" i="34"/>
  <c r="AA994" i="34"/>
  <c r="AA995" i="34"/>
  <c r="AA996" i="34"/>
  <c r="AA997" i="34"/>
  <c r="AA998" i="34"/>
  <c r="AA999" i="34"/>
  <c r="AA1000" i="34"/>
  <c r="AA1001" i="34"/>
  <c r="AA1002" i="34"/>
  <c r="AA1003" i="34"/>
  <c r="AA1004" i="34"/>
  <c r="AA1005" i="34"/>
  <c r="AA1006" i="34"/>
  <c r="AA1007" i="34"/>
  <c r="AA1008" i="34"/>
  <c r="AA1009" i="34"/>
  <c r="AA1010" i="34"/>
  <c r="AA1011" i="34"/>
  <c r="AA1012" i="34"/>
  <c r="AA1013" i="34"/>
  <c r="AA1014" i="34"/>
  <c r="AA1015" i="34"/>
  <c r="AA1016" i="34"/>
  <c r="AA1017" i="34"/>
  <c r="AA1018" i="34"/>
  <c r="AA1019" i="34"/>
  <c r="AA1020" i="34"/>
  <c r="AA1021" i="34"/>
  <c r="AA1022" i="34"/>
  <c r="AA1023" i="34"/>
  <c r="AA1024" i="34"/>
  <c r="AA1025" i="34"/>
  <c r="AA1026" i="34"/>
  <c r="AA1027" i="34"/>
  <c r="AA1028" i="34"/>
  <c r="AA1029" i="34"/>
  <c r="AA1030" i="34"/>
  <c r="AA1031" i="34"/>
  <c r="AA1032" i="34"/>
  <c r="AA1033" i="34"/>
  <c r="AA1034" i="34"/>
  <c r="AA1035" i="34"/>
  <c r="AA1036" i="34"/>
  <c r="AA1037" i="34"/>
  <c r="AA1038" i="34"/>
  <c r="AA1039" i="34"/>
  <c r="AA1040" i="34"/>
  <c r="AA1041" i="34"/>
  <c r="AA1042" i="34"/>
  <c r="AA1043" i="34"/>
  <c r="AA1044" i="34"/>
  <c r="AA1045" i="34"/>
  <c r="AA1046" i="34"/>
  <c r="AA1047" i="34"/>
  <c r="AA1048" i="34"/>
  <c r="AA1049" i="34"/>
  <c r="AA1050" i="34"/>
  <c r="AA1051" i="34"/>
  <c r="AA1052" i="34"/>
  <c r="AA1053" i="34"/>
  <c r="AA1054" i="34"/>
  <c r="AA1055" i="34"/>
  <c r="AA1056" i="34"/>
  <c r="AA1057" i="34"/>
  <c r="AA1058" i="34"/>
  <c r="AA1059" i="34"/>
  <c r="AA1060" i="34"/>
  <c r="AA1061" i="34"/>
  <c r="AA1062" i="34"/>
  <c r="AA1063" i="34"/>
  <c r="AA1064" i="34"/>
  <c r="AA1065" i="34"/>
  <c r="AA1066" i="34"/>
  <c r="AA1067" i="34"/>
  <c r="AA1068" i="34"/>
  <c r="AA1069" i="34"/>
  <c r="AA1070" i="34"/>
  <c r="AA1071" i="34"/>
  <c r="AA1072" i="34"/>
  <c r="AA1073" i="34"/>
  <c r="AA1074" i="34"/>
  <c r="AA1075" i="34"/>
  <c r="AA1076" i="34"/>
  <c r="AA1077" i="34"/>
  <c r="AA1078" i="34"/>
  <c r="AA1079" i="34"/>
  <c r="AA1080" i="34"/>
  <c r="AA1081" i="34"/>
  <c r="AA1082" i="34"/>
  <c r="AA1083" i="34"/>
  <c r="AA1084" i="34"/>
  <c r="AA1085" i="34"/>
  <c r="AA1086" i="34"/>
  <c r="AA1087" i="34"/>
  <c r="AA1088" i="34"/>
  <c r="AA1089" i="34"/>
  <c r="AA1090" i="34"/>
  <c r="AA1091" i="34"/>
  <c r="AA1092" i="34"/>
  <c r="AA1093" i="34"/>
  <c r="AA1094" i="34"/>
  <c r="AA1095" i="34"/>
  <c r="AA1096" i="34"/>
  <c r="AA1097" i="34"/>
  <c r="AA1098" i="34"/>
  <c r="AA1099" i="34"/>
  <c r="AA1100" i="34"/>
  <c r="AA1101" i="34"/>
  <c r="AA1102" i="34"/>
  <c r="AA1103" i="34"/>
  <c r="AA1104" i="34"/>
  <c r="AA1105" i="34"/>
  <c r="AA1106" i="34"/>
  <c r="AA1107" i="34"/>
  <c r="AA1108" i="34"/>
  <c r="AA1109" i="34"/>
  <c r="AA1110" i="34"/>
  <c r="AA1111" i="34"/>
  <c r="AA1112" i="34"/>
  <c r="AA1113" i="34"/>
  <c r="AA1114" i="34"/>
  <c r="AA1115" i="34"/>
  <c r="AA1116" i="34"/>
  <c r="AA1117" i="34"/>
  <c r="AA1118" i="34"/>
  <c r="AA1119" i="34"/>
  <c r="AA1120" i="34"/>
  <c r="AA1121" i="34"/>
  <c r="AA1122" i="34"/>
  <c r="AA1123" i="34"/>
  <c r="AA1124" i="34"/>
  <c r="AA1125" i="34"/>
  <c r="AA1126" i="34"/>
  <c r="AA1127" i="34"/>
  <c r="AA1128" i="34"/>
  <c r="AA1129" i="34"/>
  <c r="AA1130" i="34"/>
  <c r="AA1131" i="34"/>
  <c r="AA1132" i="34"/>
  <c r="AA1133" i="34"/>
  <c r="AA1134" i="34"/>
  <c r="AA1135" i="34"/>
  <c r="AA1136" i="34"/>
  <c r="AA1137" i="34"/>
  <c r="AA1138" i="34"/>
  <c r="AA1139" i="34"/>
  <c r="AA1140" i="34"/>
  <c r="AA1141" i="34"/>
  <c r="AA1142" i="34"/>
  <c r="AA1143" i="34"/>
  <c r="AA1144" i="34"/>
  <c r="AA1145" i="34"/>
  <c r="AA1146" i="34"/>
  <c r="AA1147" i="34"/>
  <c r="AA1148" i="34"/>
  <c r="AA1149" i="34"/>
  <c r="AA1150" i="34"/>
  <c r="AA1151" i="34"/>
  <c r="AA1152" i="34"/>
  <c r="AA1153" i="34"/>
  <c r="AA1154" i="34"/>
  <c r="AA1155" i="34"/>
  <c r="AA1156" i="34"/>
  <c r="AA1157" i="34"/>
  <c r="AA1158" i="34"/>
  <c r="AA1159" i="34"/>
  <c r="AA1160" i="34"/>
  <c r="AA1161" i="34"/>
  <c r="AA1162" i="34"/>
  <c r="AA1163" i="34"/>
  <c r="AA1164" i="34"/>
  <c r="AA1165" i="34"/>
  <c r="AA1166" i="34"/>
  <c r="AA1167" i="34"/>
  <c r="AA1168" i="34"/>
  <c r="AA1169" i="34"/>
  <c r="AA1170" i="34"/>
  <c r="AA1171" i="34"/>
  <c r="AA1172" i="34"/>
  <c r="AA1173" i="34"/>
  <c r="AA1174" i="34"/>
  <c r="AA1175" i="34"/>
  <c r="AA1176" i="34"/>
  <c r="AA1177" i="34"/>
  <c r="AA1178" i="34"/>
  <c r="AA1179" i="34"/>
  <c r="AA1180" i="34"/>
  <c r="AA1181" i="34"/>
  <c r="AA1182" i="34"/>
  <c r="AA1183" i="34"/>
  <c r="AA1184" i="34"/>
  <c r="AA1185" i="34"/>
  <c r="AA1186" i="34"/>
  <c r="AA1187" i="34"/>
  <c r="AA1188" i="34"/>
  <c r="AA1189" i="34"/>
  <c r="AA1190" i="34"/>
  <c r="AA1191" i="34"/>
  <c r="AA1192" i="34"/>
  <c r="AA1193" i="34"/>
  <c r="AA1194" i="34"/>
  <c r="AA1195" i="34"/>
  <c r="AA1196" i="34"/>
  <c r="AA1197" i="34"/>
  <c r="AA1198" i="34"/>
  <c r="AA1199" i="34"/>
  <c r="AA1200" i="34"/>
  <c r="AA1201" i="34"/>
  <c r="AA1202" i="34"/>
  <c r="AA1203" i="34"/>
  <c r="AA1204" i="34"/>
  <c r="AA1205" i="34"/>
  <c r="AA1206" i="34"/>
  <c r="AA1207" i="34"/>
  <c r="AA1208" i="34"/>
  <c r="AA1209" i="34"/>
  <c r="AA1210" i="34"/>
  <c r="AA1211" i="34"/>
  <c r="AA1212" i="34"/>
  <c r="AA1213" i="34"/>
  <c r="AA1214" i="34"/>
  <c r="AA1215" i="34"/>
  <c r="AA1216" i="34"/>
  <c r="AA1217" i="34"/>
  <c r="AA1218" i="34"/>
  <c r="AA1219" i="34"/>
  <c r="AA1220" i="34"/>
  <c r="AA1221" i="34"/>
  <c r="AA1222" i="34"/>
  <c r="AA1223" i="34"/>
  <c r="AA1224" i="34"/>
  <c r="AA1225" i="34"/>
  <c r="AA1226" i="34"/>
  <c r="AA1227" i="34"/>
  <c r="AA1228" i="34"/>
  <c r="AA1229" i="34"/>
  <c r="AA1230" i="34"/>
  <c r="AA1231" i="34"/>
  <c r="AA1232" i="34"/>
  <c r="AA1233" i="34"/>
  <c r="AA1234" i="34"/>
  <c r="AA1235" i="34"/>
  <c r="AA1236" i="34"/>
  <c r="AA1237" i="34"/>
  <c r="AA1238" i="34"/>
  <c r="AA1239" i="34"/>
  <c r="AA1240" i="34"/>
  <c r="AA1241" i="34"/>
  <c r="AA1242" i="34"/>
  <c r="AA1243" i="34"/>
  <c r="AA1244" i="34"/>
  <c r="AA1245" i="34"/>
  <c r="AA1246" i="34"/>
  <c r="AA1247" i="34"/>
  <c r="AA1248" i="34"/>
  <c r="AA1249" i="34"/>
  <c r="AA1250" i="34"/>
  <c r="AA1251" i="34"/>
  <c r="AA1252" i="34"/>
  <c r="AA1253" i="34"/>
  <c r="AA1254" i="34"/>
  <c r="AA1255" i="34"/>
  <c r="AA1256" i="34"/>
  <c r="AA1257" i="34"/>
  <c r="AA1258" i="34"/>
  <c r="AA1259" i="34"/>
  <c r="AA1260" i="34"/>
  <c r="AA1261" i="34"/>
  <c r="AA1262" i="34"/>
  <c r="AA1263" i="34"/>
  <c r="AA1264" i="34"/>
  <c r="AA1265" i="34"/>
  <c r="AA1266" i="34"/>
  <c r="AA1267" i="34"/>
  <c r="AA1268" i="34"/>
  <c r="AA1269" i="34"/>
  <c r="AA1270" i="34"/>
  <c r="AA1271" i="34"/>
  <c r="AA1272" i="34"/>
  <c r="AA1273" i="34"/>
  <c r="AA1274" i="34"/>
  <c r="AA1275" i="34"/>
  <c r="AA1276" i="34"/>
  <c r="AA1277" i="34"/>
  <c r="AA1278" i="34"/>
  <c r="AA1279" i="34"/>
  <c r="AA1280" i="34"/>
  <c r="AA1281" i="34"/>
  <c r="AA1282" i="34"/>
  <c r="AA1283" i="34"/>
  <c r="AA1284" i="34"/>
  <c r="AA1285" i="34"/>
  <c r="AA1286" i="34"/>
  <c r="AA1287" i="34"/>
  <c r="AA1288" i="34"/>
  <c r="AA1289" i="34"/>
  <c r="AA1290" i="34"/>
  <c r="AA1291" i="34"/>
  <c r="AA1292" i="34"/>
  <c r="AA1293" i="34"/>
  <c r="AA1294" i="34"/>
  <c r="AA1295" i="34"/>
  <c r="AA1296" i="34"/>
  <c r="AA1297" i="34"/>
  <c r="AA1298" i="34"/>
  <c r="AA1299" i="34"/>
  <c r="AA1300" i="34"/>
  <c r="AA1301" i="34"/>
  <c r="AA1302" i="34"/>
  <c r="AA1303" i="34"/>
  <c r="AA1304" i="34"/>
  <c r="AA1305" i="34"/>
  <c r="AA1306" i="34"/>
  <c r="AA1307" i="34"/>
  <c r="AA1308" i="34"/>
  <c r="AA1309" i="34"/>
  <c r="AA1310" i="34"/>
  <c r="AA1311" i="34"/>
  <c r="AA1312" i="34"/>
  <c r="AA1313" i="34"/>
  <c r="AA1314" i="34"/>
  <c r="AA1315" i="34"/>
  <c r="AA1316" i="34"/>
  <c r="AA1317" i="34"/>
  <c r="AA1318" i="34"/>
  <c r="AA1319" i="34"/>
  <c r="AA1320" i="34"/>
  <c r="AA1321" i="34"/>
  <c r="AA1322" i="34"/>
  <c r="AA1323" i="34"/>
  <c r="AA1324" i="34"/>
  <c r="AA1325" i="34"/>
  <c r="AA1326" i="34"/>
  <c r="AA1327" i="34"/>
  <c r="AA1328" i="34"/>
  <c r="AA1329" i="34"/>
  <c r="AA1330" i="34"/>
  <c r="AA1331" i="34"/>
  <c r="AA1332" i="34"/>
  <c r="AA1333" i="34"/>
  <c r="AA1334" i="34"/>
  <c r="AA1335" i="34"/>
  <c r="AA1336" i="34"/>
  <c r="AA1337" i="34"/>
  <c r="AA1338" i="34"/>
  <c r="AA1339" i="34"/>
  <c r="AA1340" i="34"/>
  <c r="AA1341" i="34"/>
  <c r="AA1342" i="34"/>
  <c r="AA1343" i="34"/>
  <c r="AA1344" i="34"/>
  <c r="AA1345" i="34"/>
  <c r="AA1346" i="34"/>
  <c r="AA1347" i="34"/>
  <c r="AA1348" i="34"/>
  <c r="AA1349" i="34"/>
  <c r="AA1350" i="34"/>
  <c r="AA1351" i="34"/>
  <c r="AA1352" i="34"/>
  <c r="AA1353" i="34"/>
  <c r="AA1354" i="34"/>
  <c r="AA1355" i="34"/>
  <c r="AA1356" i="34"/>
  <c r="AA1357" i="34"/>
  <c r="AA1358" i="34"/>
  <c r="AA1359" i="34"/>
  <c r="AA1360" i="34"/>
  <c r="AA1361" i="34"/>
  <c r="AA1362" i="34"/>
  <c r="AA1363" i="34"/>
  <c r="AA1364" i="34"/>
  <c r="AA1365" i="34"/>
  <c r="AA1366" i="34"/>
  <c r="AA1367" i="34"/>
  <c r="AA1368" i="34"/>
  <c r="AA1369" i="34"/>
  <c r="AA1370" i="34"/>
  <c r="AA1371" i="34"/>
  <c r="AA1372" i="34"/>
  <c r="AA1373" i="34"/>
  <c r="AA1374" i="34"/>
  <c r="AA1375" i="34"/>
  <c r="AA1376" i="34"/>
  <c r="AA1377" i="34"/>
  <c r="AA1378" i="34"/>
  <c r="AA1379" i="34"/>
  <c r="AA1380" i="34"/>
  <c r="AA1381" i="34"/>
  <c r="AA1382" i="34"/>
  <c r="AA1383" i="34"/>
  <c r="AA1384" i="34"/>
  <c r="AA1385" i="34"/>
  <c r="AA1386" i="34"/>
  <c r="AA1387" i="34"/>
  <c r="AA1388" i="34"/>
  <c r="AA1389" i="34"/>
  <c r="AA1390" i="34"/>
  <c r="AA1391" i="34"/>
  <c r="AA1392" i="34"/>
  <c r="AA1393" i="34"/>
  <c r="AA1394" i="34"/>
  <c r="AA1395" i="34"/>
  <c r="AA1396" i="34"/>
  <c r="AA1397" i="34"/>
  <c r="AA1398" i="34"/>
  <c r="AA1399" i="34"/>
  <c r="AA1400" i="34"/>
  <c r="AA1401" i="34"/>
  <c r="AA1402" i="34"/>
  <c r="AA1403" i="34"/>
  <c r="AA1404" i="34"/>
  <c r="AA1405" i="34"/>
  <c r="AA1406" i="34"/>
  <c r="AA1407" i="34"/>
  <c r="AA1408" i="34"/>
  <c r="AA1409" i="34"/>
  <c r="AA1410" i="34"/>
  <c r="AA1411" i="34"/>
  <c r="AA1412" i="34"/>
  <c r="AA1413" i="34"/>
  <c r="AA1414" i="34"/>
  <c r="AA1415" i="34"/>
  <c r="AA1416" i="34"/>
  <c r="AA1417" i="34"/>
  <c r="AA1418" i="34"/>
  <c r="AA1419" i="34"/>
  <c r="AA1420" i="34"/>
  <c r="AA1421" i="34"/>
  <c r="AA1422" i="34"/>
  <c r="AA1423" i="34"/>
  <c r="AA1424" i="34"/>
  <c r="AA1425" i="34"/>
  <c r="AA1426" i="34"/>
  <c r="AA1427" i="34"/>
  <c r="AA1428" i="34"/>
  <c r="AA1429" i="34"/>
  <c r="AA1430" i="34"/>
  <c r="AA1431" i="34"/>
  <c r="AA1432" i="34"/>
  <c r="AA1433" i="34"/>
  <c r="AA1434" i="34"/>
  <c r="AA1435" i="34"/>
  <c r="AA1436" i="34"/>
  <c r="AA1437" i="34"/>
  <c r="AA1438" i="34"/>
  <c r="AA1439" i="34"/>
  <c r="AA1440" i="34"/>
  <c r="AA1441" i="34"/>
  <c r="AA1442" i="34"/>
  <c r="AA1443" i="34"/>
  <c r="AA1444" i="34"/>
  <c r="AA1445" i="34"/>
  <c r="AA1446" i="34"/>
  <c r="AA1447" i="34"/>
  <c r="AA1448" i="34"/>
  <c r="AA1449" i="34"/>
  <c r="AA1450" i="34"/>
  <c r="AA1451" i="34"/>
  <c r="AA1452" i="34"/>
  <c r="AA1453" i="34"/>
  <c r="AA1454" i="34"/>
  <c r="AA1455" i="34"/>
  <c r="AA1456" i="34"/>
  <c r="AA1457" i="34"/>
  <c r="AA1458" i="34"/>
  <c r="AA1459" i="34"/>
  <c r="AA1460" i="34"/>
  <c r="AA1461" i="34"/>
  <c r="AA1462" i="34"/>
  <c r="AA1463" i="34"/>
  <c r="AA1464" i="34"/>
  <c r="AA1465" i="34"/>
  <c r="AA1466" i="34"/>
  <c r="AA1467" i="34"/>
  <c r="AA1468" i="34"/>
  <c r="AA1469" i="34"/>
  <c r="AA1470" i="34"/>
  <c r="AA1471" i="34"/>
  <c r="AA1472" i="34"/>
  <c r="AA1473" i="34"/>
  <c r="AA1474" i="34"/>
  <c r="AA1475" i="34"/>
  <c r="AA1476" i="34"/>
  <c r="AA1477" i="34"/>
  <c r="AA1478" i="34"/>
  <c r="AA1479" i="34"/>
  <c r="AA1480" i="34"/>
  <c r="AA1481" i="34"/>
  <c r="AA1482" i="34"/>
  <c r="AA1483" i="34"/>
  <c r="AA1484" i="34"/>
  <c r="AA1485" i="34"/>
  <c r="AA1486" i="34"/>
  <c r="AA1487" i="34"/>
  <c r="AA1488" i="34"/>
  <c r="AA1489" i="34"/>
  <c r="AA1490" i="34"/>
  <c r="AA1491" i="34"/>
  <c r="AA1492" i="34"/>
  <c r="AA1493" i="34"/>
  <c r="AA1494" i="34"/>
  <c r="AA1495" i="34"/>
  <c r="AA1496" i="34"/>
  <c r="AA1497" i="34"/>
  <c r="AA1498" i="34"/>
  <c r="AA1499" i="34"/>
  <c r="AA1500" i="34"/>
  <c r="AA1501" i="34"/>
  <c r="AA1502" i="34"/>
  <c r="AA1503" i="34"/>
  <c r="AA1504" i="34"/>
  <c r="AA1505" i="34"/>
  <c r="AA1506" i="34"/>
  <c r="AA1507" i="34"/>
  <c r="AA1508" i="34"/>
  <c r="AA1509" i="34"/>
  <c r="AA1510" i="34"/>
  <c r="AA1511" i="34"/>
  <c r="AA1512" i="34"/>
  <c r="AA1513" i="34"/>
  <c r="AA1514" i="34"/>
  <c r="AA1515" i="34"/>
  <c r="AA1516" i="34"/>
  <c r="AA1517" i="34"/>
  <c r="AA1518" i="34"/>
  <c r="AA1519" i="34"/>
  <c r="AA1520" i="34"/>
  <c r="AA1521" i="34"/>
  <c r="AA1522" i="34"/>
  <c r="AA1523" i="34"/>
  <c r="AA1524" i="34"/>
  <c r="AA1525" i="34"/>
  <c r="AA1526" i="34"/>
  <c r="AA1527" i="34"/>
  <c r="AA1528" i="34"/>
  <c r="AA1529" i="34"/>
  <c r="AA1530" i="34"/>
  <c r="AA1531" i="34"/>
  <c r="AA1532" i="34"/>
  <c r="AA1533" i="34"/>
  <c r="AA1534" i="34"/>
  <c r="AA1535" i="34"/>
  <c r="AA1536" i="34"/>
  <c r="AA1537" i="34"/>
  <c r="AA1538" i="34"/>
  <c r="AA1539" i="34"/>
  <c r="AA1540" i="34"/>
  <c r="AA1541" i="34"/>
  <c r="AA1542" i="34"/>
  <c r="AA1543" i="34"/>
  <c r="AA1544" i="34"/>
  <c r="AA1545" i="34"/>
  <c r="AA1546" i="34"/>
  <c r="AA1547" i="34"/>
  <c r="AA1548" i="34"/>
  <c r="AA1549" i="34"/>
  <c r="AA1550" i="34"/>
  <c r="AA1551" i="34"/>
  <c r="AA1552" i="34"/>
  <c r="AA1553" i="34"/>
  <c r="AA1554" i="34"/>
  <c r="AA1555" i="34"/>
  <c r="AA1556" i="34"/>
  <c r="AA1557" i="34"/>
  <c r="AA1558" i="34"/>
  <c r="AA1559" i="34"/>
  <c r="AA1560" i="34"/>
  <c r="AA1561" i="34"/>
  <c r="AA1562" i="34"/>
  <c r="AA1563" i="34"/>
  <c r="AA1564" i="34"/>
  <c r="AA1565" i="34"/>
  <c r="AA1566" i="34"/>
  <c r="AA1567" i="34"/>
  <c r="AA1568" i="34"/>
  <c r="AA1569" i="34"/>
  <c r="AA1570" i="34"/>
  <c r="AA1571" i="34"/>
  <c r="AA1572" i="34"/>
  <c r="AA1573" i="34"/>
  <c r="AA1574" i="34"/>
  <c r="AA1575" i="34"/>
  <c r="AA1576" i="34"/>
  <c r="AA1577" i="34"/>
  <c r="AA1578" i="34"/>
  <c r="AA1579" i="34"/>
  <c r="AA1580" i="34"/>
  <c r="AA1581" i="34"/>
  <c r="AA1582" i="34"/>
  <c r="AA1583" i="34"/>
  <c r="AA1584" i="34"/>
  <c r="AA1585" i="34"/>
  <c r="AA1586" i="34"/>
  <c r="AA1587" i="34"/>
  <c r="AA1588" i="34"/>
  <c r="AA1589" i="34"/>
  <c r="AA1590" i="34"/>
  <c r="AA1591" i="34"/>
  <c r="AA1592" i="34"/>
  <c r="AA1593" i="34"/>
  <c r="AA1594" i="34"/>
  <c r="AA1595" i="34"/>
  <c r="AA1596" i="34"/>
  <c r="AA1597" i="34"/>
  <c r="AA1598" i="34"/>
  <c r="AA1599" i="34"/>
  <c r="AA1600" i="34"/>
  <c r="AA1601" i="34"/>
  <c r="AA1602" i="34"/>
  <c r="AA1603" i="34"/>
  <c r="AA1604" i="34"/>
  <c r="AA1605" i="34"/>
  <c r="AA1606" i="34"/>
  <c r="AA1607" i="34"/>
  <c r="AA1608" i="34"/>
  <c r="AA1609" i="34"/>
  <c r="AA1610" i="34"/>
  <c r="AA1611" i="34"/>
  <c r="AA1612" i="34"/>
  <c r="AA1613" i="34"/>
  <c r="AA1614" i="34"/>
  <c r="AA1615" i="34"/>
  <c r="AA1616" i="34"/>
  <c r="AA1617" i="34"/>
  <c r="AA1618" i="34"/>
  <c r="AA1619" i="34"/>
  <c r="AA1620" i="34"/>
  <c r="AA1621" i="34"/>
  <c r="AA1622" i="34"/>
  <c r="AA1623" i="34"/>
  <c r="AA1624" i="34"/>
  <c r="AA1625" i="34"/>
  <c r="AA1626" i="34"/>
  <c r="AA1627" i="34"/>
  <c r="AA1628" i="34"/>
  <c r="AA1629" i="34"/>
  <c r="AA1630" i="34"/>
  <c r="AA1631" i="34"/>
  <c r="AB2" i="34"/>
  <c r="AB3" i="34"/>
  <c r="AB4" i="34"/>
  <c r="AB5" i="34"/>
  <c r="AB6" i="34"/>
  <c r="AB7" i="34"/>
  <c r="AB8" i="34"/>
  <c r="AB9" i="34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23" i="34"/>
  <c r="AB24" i="34"/>
  <c r="AB25" i="34"/>
  <c r="AB26" i="34"/>
  <c r="AB27" i="34"/>
  <c r="AB28" i="34"/>
  <c r="AB29" i="34"/>
  <c r="AB30" i="34"/>
  <c r="AB31" i="34"/>
  <c r="AB32" i="34"/>
  <c r="AB33" i="34"/>
  <c r="AB34" i="34"/>
  <c r="AB35" i="34"/>
  <c r="AB36" i="34"/>
  <c r="AB37" i="34"/>
  <c r="AB38" i="34"/>
  <c r="AB39" i="34"/>
  <c r="AB40" i="34"/>
  <c r="AB41" i="34"/>
  <c r="AB42" i="34"/>
  <c r="AB43" i="34"/>
  <c r="AB44" i="34"/>
  <c r="AB45" i="34"/>
  <c r="AB46" i="34"/>
  <c r="AB47" i="34"/>
  <c r="AB48" i="34"/>
  <c r="AB49" i="34"/>
  <c r="AB50" i="34"/>
  <c r="AB51" i="34"/>
  <c r="AB52" i="34"/>
  <c r="AB53" i="34"/>
  <c r="AB54" i="34"/>
  <c r="AB55" i="34"/>
  <c r="AB56" i="34"/>
  <c r="AB57" i="34"/>
  <c r="AB58" i="34"/>
  <c r="AB59" i="34"/>
  <c r="AB60" i="34"/>
  <c r="AB61" i="34"/>
  <c r="AB62" i="34"/>
  <c r="AB63" i="34"/>
  <c r="AB64" i="34"/>
  <c r="AB65" i="34"/>
  <c r="AB66" i="34"/>
  <c r="AB67" i="34"/>
  <c r="AB68" i="34"/>
  <c r="AB69" i="34"/>
  <c r="AB70" i="34"/>
  <c r="AB71" i="34"/>
  <c r="AB72" i="34"/>
  <c r="AB73" i="34"/>
  <c r="AB74" i="34"/>
  <c r="AB75" i="34"/>
  <c r="AB76" i="34"/>
  <c r="AB77" i="34"/>
  <c r="AB78" i="34"/>
  <c r="AB79" i="34"/>
  <c r="AB80" i="34"/>
  <c r="AB81" i="34"/>
  <c r="AB82" i="34"/>
  <c r="AB83" i="34"/>
  <c r="AB84" i="34"/>
  <c r="AB85" i="34"/>
  <c r="AB86" i="34"/>
  <c r="AB87" i="34"/>
  <c r="AB88" i="34"/>
  <c r="AB89" i="34"/>
  <c r="AB90" i="34"/>
  <c r="AB91" i="34"/>
  <c r="AB92" i="34"/>
  <c r="AB93" i="34"/>
  <c r="AB94" i="34"/>
  <c r="AB95" i="34"/>
  <c r="AB96" i="34"/>
  <c r="AB97" i="34"/>
  <c r="AB98" i="34"/>
  <c r="AB99" i="34"/>
  <c r="AB100" i="34"/>
  <c r="AB101" i="34"/>
  <c r="AB102" i="34"/>
  <c r="AB103" i="34"/>
  <c r="AB104" i="34"/>
  <c r="AB105" i="34"/>
  <c r="AB106" i="34"/>
  <c r="AB107" i="34"/>
  <c r="AB108" i="34"/>
  <c r="AB109" i="34"/>
  <c r="AB110" i="34"/>
  <c r="AB111" i="34"/>
  <c r="AB112" i="34"/>
  <c r="AB113" i="34"/>
  <c r="AB114" i="34"/>
  <c r="AB115" i="34"/>
  <c r="AB116" i="34"/>
  <c r="AB117" i="34"/>
  <c r="AB118" i="34"/>
  <c r="AB119" i="34"/>
  <c r="AB120" i="34"/>
  <c r="AB121" i="34"/>
  <c r="AB122" i="34"/>
  <c r="AB123" i="34"/>
  <c r="AB124" i="34"/>
  <c r="AB125" i="34"/>
  <c r="AB126" i="34"/>
  <c r="AB127" i="34"/>
  <c r="AB128" i="34"/>
  <c r="AB129" i="34"/>
  <c r="AB130" i="34"/>
  <c r="AB131" i="34"/>
  <c r="AB132" i="34"/>
  <c r="AB133" i="34"/>
  <c r="AB134" i="34"/>
  <c r="AB135" i="34"/>
  <c r="AB136" i="34"/>
  <c r="AB137" i="34"/>
  <c r="AB138" i="34"/>
  <c r="AB139" i="34"/>
  <c r="AB140" i="34"/>
  <c r="AB141" i="34"/>
  <c r="AB142" i="34"/>
  <c r="AB143" i="34"/>
  <c r="AB144" i="34"/>
  <c r="AB145" i="34"/>
  <c r="AB146" i="34"/>
  <c r="AB147" i="34"/>
  <c r="AB148" i="34"/>
  <c r="AB149" i="34"/>
  <c r="AB150" i="34"/>
  <c r="AB151" i="34"/>
  <c r="AB152" i="34"/>
  <c r="AB153" i="34"/>
  <c r="AB154" i="34"/>
  <c r="AB155" i="34"/>
  <c r="AB156" i="34"/>
  <c r="AB157" i="34"/>
  <c r="AB158" i="34"/>
  <c r="AB159" i="34"/>
  <c r="AB160" i="34"/>
  <c r="AB161" i="34"/>
  <c r="AB162" i="34"/>
  <c r="AB163" i="34"/>
  <c r="AB164" i="34"/>
  <c r="AB165" i="34"/>
  <c r="AB166" i="34"/>
  <c r="AB167" i="34"/>
  <c r="AB168" i="34"/>
  <c r="AB169" i="34"/>
  <c r="AB170" i="34"/>
  <c r="AB171" i="34"/>
  <c r="AB172" i="34"/>
  <c r="AB173" i="34"/>
  <c r="AB174" i="34"/>
  <c r="AB175" i="34"/>
  <c r="AB176" i="34"/>
  <c r="AB177" i="34"/>
  <c r="AB178" i="34"/>
  <c r="AB179" i="34"/>
  <c r="AB180" i="34"/>
  <c r="AB181" i="34"/>
  <c r="AB182" i="34"/>
  <c r="AB183" i="34"/>
  <c r="AB184" i="34"/>
  <c r="AB185" i="34"/>
  <c r="AB186" i="34"/>
  <c r="AB187" i="34"/>
  <c r="AB188" i="34"/>
  <c r="AB189" i="34"/>
  <c r="AB190" i="34"/>
  <c r="AB191" i="34"/>
  <c r="AB192" i="34"/>
  <c r="AB193" i="34"/>
  <c r="AB194" i="34"/>
  <c r="AB195" i="34"/>
  <c r="AB196" i="34"/>
  <c r="AB197" i="34"/>
  <c r="AB198" i="34"/>
  <c r="AB199" i="34"/>
  <c r="AB200" i="34"/>
  <c r="AB201" i="34"/>
  <c r="AB202" i="34"/>
  <c r="AB203" i="34"/>
  <c r="AB204" i="34"/>
  <c r="AB205" i="34"/>
  <c r="AB206" i="34"/>
  <c r="AB207" i="34"/>
  <c r="AB208" i="34"/>
  <c r="AB209" i="34"/>
  <c r="AB210" i="34"/>
  <c r="AB211" i="34"/>
  <c r="AB212" i="34"/>
  <c r="AB213" i="34"/>
  <c r="AB214" i="34"/>
  <c r="AB215" i="34"/>
  <c r="AB216" i="34"/>
  <c r="AB217" i="34"/>
  <c r="AB218" i="34"/>
  <c r="AB219" i="34"/>
  <c r="AB220" i="34"/>
  <c r="AB221" i="34"/>
  <c r="AB222" i="34"/>
  <c r="AB223" i="34"/>
  <c r="AB224" i="34"/>
  <c r="AB225" i="34"/>
  <c r="AB226" i="34"/>
  <c r="AB227" i="34"/>
  <c r="AB228" i="34"/>
  <c r="AB229" i="34"/>
  <c r="AB230" i="34"/>
  <c r="AB231" i="34"/>
  <c r="AB232" i="34"/>
  <c r="AB233" i="34"/>
  <c r="AB234" i="34"/>
  <c r="AB235" i="34"/>
  <c r="AB236" i="34"/>
  <c r="AB237" i="34"/>
  <c r="AB238" i="34"/>
  <c r="AB239" i="34"/>
  <c r="AB240" i="34"/>
  <c r="AB241" i="34"/>
  <c r="AB242" i="34"/>
  <c r="AB243" i="34"/>
  <c r="AB244" i="34"/>
  <c r="AB245" i="34"/>
  <c r="AB246" i="34"/>
  <c r="AB247" i="34"/>
  <c r="AB248" i="34"/>
  <c r="AB249" i="34"/>
  <c r="AB250" i="34"/>
  <c r="AB251" i="34"/>
  <c r="AB252" i="34"/>
  <c r="AB253" i="34"/>
  <c r="AB254" i="34"/>
  <c r="AB255" i="34"/>
  <c r="AB256" i="34"/>
  <c r="AB257" i="34"/>
  <c r="AB258" i="34"/>
  <c r="AB259" i="34"/>
  <c r="AB260" i="34"/>
  <c r="AB261" i="34"/>
  <c r="AB262" i="34"/>
  <c r="AB263" i="34"/>
  <c r="AB264" i="34"/>
  <c r="AB265" i="34"/>
  <c r="AB266" i="34"/>
  <c r="AB267" i="34"/>
  <c r="AB268" i="34"/>
  <c r="AB269" i="34"/>
  <c r="AB270" i="34"/>
  <c r="AB271" i="34"/>
  <c r="AB272" i="34"/>
  <c r="AB273" i="34"/>
  <c r="AB274" i="34"/>
  <c r="AB275" i="34"/>
  <c r="AB276" i="34"/>
  <c r="AB277" i="34"/>
  <c r="AB278" i="34"/>
  <c r="AB279" i="34"/>
  <c r="AB280" i="34"/>
  <c r="AB281" i="34"/>
  <c r="AB282" i="34"/>
  <c r="AB283" i="34"/>
  <c r="AB284" i="34"/>
  <c r="AB285" i="34"/>
  <c r="AB286" i="34"/>
  <c r="AB287" i="34"/>
  <c r="AB288" i="34"/>
  <c r="AB289" i="34"/>
  <c r="AB290" i="34"/>
  <c r="AB291" i="34"/>
  <c r="AB292" i="34"/>
  <c r="AB293" i="34"/>
  <c r="AB294" i="34"/>
  <c r="AB295" i="34"/>
  <c r="AB296" i="34"/>
  <c r="AB297" i="34"/>
  <c r="AB298" i="34"/>
  <c r="AB299" i="34"/>
  <c r="AB300" i="34"/>
  <c r="AB301" i="34"/>
  <c r="AB302" i="34"/>
  <c r="AB303" i="34"/>
  <c r="AB304" i="34"/>
  <c r="AB305" i="34"/>
  <c r="AB306" i="34"/>
  <c r="AB307" i="34"/>
  <c r="AB308" i="34"/>
  <c r="AB309" i="34"/>
  <c r="AB310" i="34"/>
  <c r="AB311" i="34"/>
  <c r="AB312" i="34"/>
  <c r="AB313" i="34"/>
  <c r="AB314" i="34"/>
  <c r="AB315" i="34"/>
  <c r="AB316" i="34"/>
  <c r="AB317" i="34"/>
  <c r="AB318" i="34"/>
  <c r="AB319" i="34"/>
  <c r="AB320" i="34"/>
  <c r="AB321" i="34"/>
  <c r="AB322" i="34"/>
  <c r="AB323" i="34"/>
  <c r="AB324" i="34"/>
  <c r="AB325" i="34"/>
  <c r="AB326" i="34"/>
  <c r="AB327" i="34"/>
  <c r="AB328" i="34"/>
  <c r="AB329" i="34"/>
  <c r="AB330" i="34"/>
  <c r="AB331" i="34"/>
  <c r="AB332" i="34"/>
  <c r="AB333" i="34"/>
  <c r="AB334" i="34"/>
  <c r="AB335" i="34"/>
  <c r="AB336" i="34"/>
  <c r="AB337" i="34"/>
  <c r="AB338" i="34"/>
  <c r="AB339" i="34"/>
  <c r="AB340" i="34"/>
  <c r="AB341" i="34"/>
  <c r="AB342" i="34"/>
  <c r="AB343" i="34"/>
  <c r="AB344" i="34"/>
  <c r="AB345" i="34"/>
  <c r="AB346" i="34"/>
  <c r="AB347" i="34"/>
  <c r="AB348" i="34"/>
  <c r="AB349" i="34"/>
  <c r="AB350" i="34"/>
  <c r="AB351" i="34"/>
  <c r="AB352" i="34"/>
  <c r="AB353" i="34"/>
  <c r="AB354" i="34"/>
  <c r="AB355" i="34"/>
  <c r="AB356" i="34"/>
  <c r="AB357" i="34"/>
  <c r="AB358" i="34"/>
  <c r="AB359" i="34"/>
  <c r="AB360" i="34"/>
  <c r="AB361" i="34"/>
  <c r="AB362" i="34"/>
  <c r="AB363" i="34"/>
  <c r="AB364" i="34"/>
  <c r="AB365" i="34"/>
  <c r="AB366" i="34"/>
  <c r="AB367" i="34"/>
  <c r="AB368" i="34"/>
  <c r="AB369" i="34"/>
  <c r="AB370" i="34"/>
  <c r="AB371" i="34"/>
  <c r="AB372" i="34"/>
  <c r="AB373" i="34"/>
  <c r="AB374" i="34"/>
  <c r="AB375" i="34"/>
  <c r="AB376" i="34"/>
  <c r="AB377" i="34"/>
  <c r="AB378" i="34"/>
  <c r="AB379" i="34"/>
  <c r="AB380" i="34"/>
  <c r="AB381" i="34"/>
  <c r="AB382" i="34"/>
  <c r="AB383" i="34"/>
  <c r="AB384" i="34"/>
  <c r="AB385" i="34"/>
  <c r="AB386" i="34"/>
  <c r="AB387" i="34"/>
  <c r="AB388" i="34"/>
  <c r="AB389" i="34"/>
  <c r="AB390" i="34"/>
  <c r="AB391" i="34"/>
  <c r="AB392" i="34"/>
  <c r="AB393" i="34"/>
  <c r="AB394" i="34"/>
  <c r="AB395" i="34"/>
  <c r="AB396" i="34"/>
  <c r="AB397" i="34"/>
  <c r="AB398" i="34"/>
  <c r="AB399" i="34"/>
  <c r="AB400" i="34"/>
  <c r="AB401" i="34"/>
  <c r="AB402" i="34"/>
  <c r="AB403" i="34"/>
  <c r="AB404" i="34"/>
  <c r="AB405" i="34"/>
  <c r="AB406" i="34"/>
  <c r="AB407" i="34"/>
  <c r="AB408" i="34"/>
  <c r="AB409" i="34"/>
  <c r="AB410" i="34"/>
  <c r="AB411" i="34"/>
  <c r="AB412" i="34"/>
  <c r="AB413" i="34"/>
  <c r="AB414" i="34"/>
  <c r="AB415" i="34"/>
  <c r="AB416" i="34"/>
  <c r="AB417" i="34"/>
  <c r="AB418" i="34"/>
  <c r="AB419" i="34"/>
  <c r="AB420" i="34"/>
  <c r="AB421" i="34"/>
  <c r="AB422" i="34"/>
  <c r="AB423" i="34"/>
  <c r="AB424" i="34"/>
  <c r="AB425" i="34"/>
  <c r="AB426" i="34"/>
  <c r="AB427" i="34"/>
  <c r="AB428" i="34"/>
  <c r="AB429" i="34"/>
  <c r="AB430" i="34"/>
  <c r="AB431" i="34"/>
  <c r="AB432" i="34"/>
  <c r="AB433" i="34"/>
  <c r="AB434" i="34"/>
  <c r="AB435" i="34"/>
  <c r="AB436" i="34"/>
  <c r="AB437" i="34"/>
  <c r="AB438" i="34"/>
  <c r="AB439" i="34"/>
  <c r="AB440" i="34"/>
  <c r="AB441" i="34"/>
  <c r="AB442" i="34"/>
  <c r="AB443" i="34"/>
  <c r="AB444" i="34"/>
  <c r="AB445" i="34"/>
  <c r="AB446" i="34"/>
  <c r="AB447" i="34"/>
  <c r="AB448" i="34"/>
  <c r="AB449" i="34"/>
  <c r="AB450" i="34"/>
  <c r="AB451" i="34"/>
  <c r="AB452" i="34"/>
  <c r="AB453" i="34"/>
  <c r="AB454" i="34"/>
  <c r="AB455" i="34"/>
  <c r="AB456" i="34"/>
  <c r="AB457" i="34"/>
  <c r="AB458" i="34"/>
  <c r="AB459" i="34"/>
  <c r="AB460" i="34"/>
  <c r="AB461" i="34"/>
  <c r="AB462" i="34"/>
  <c r="AB463" i="34"/>
  <c r="AB464" i="34"/>
  <c r="AB465" i="34"/>
  <c r="AB466" i="34"/>
  <c r="AB467" i="34"/>
  <c r="AB468" i="34"/>
  <c r="AB469" i="34"/>
  <c r="AB470" i="34"/>
  <c r="AB471" i="34"/>
  <c r="AB472" i="34"/>
  <c r="AB473" i="34"/>
  <c r="AB474" i="34"/>
  <c r="AB475" i="34"/>
  <c r="AB476" i="34"/>
  <c r="AB477" i="34"/>
  <c r="AB478" i="34"/>
  <c r="AB479" i="34"/>
  <c r="AB480" i="34"/>
  <c r="AB481" i="34"/>
  <c r="AB482" i="34"/>
  <c r="AB483" i="34"/>
  <c r="AB484" i="34"/>
  <c r="AB485" i="34"/>
  <c r="AB486" i="34"/>
  <c r="AB487" i="34"/>
  <c r="AB488" i="34"/>
  <c r="AB489" i="34"/>
  <c r="AB490" i="34"/>
  <c r="AB491" i="34"/>
  <c r="AB492" i="34"/>
  <c r="AB493" i="34"/>
  <c r="AB494" i="34"/>
  <c r="AB495" i="34"/>
  <c r="AB496" i="34"/>
  <c r="AB497" i="34"/>
  <c r="AB498" i="34"/>
  <c r="AB499" i="34"/>
  <c r="AB500" i="34"/>
  <c r="AB501" i="34"/>
  <c r="AB502" i="34"/>
  <c r="AB503" i="34"/>
  <c r="AB504" i="34"/>
  <c r="AB505" i="34"/>
  <c r="AB506" i="34"/>
  <c r="AB507" i="34"/>
  <c r="AB508" i="34"/>
  <c r="AB509" i="34"/>
  <c r="AB510" i="34"/>
  <c r="AB511" i="34"/>
  <c r="AB512" i="34"/>
  <c r="AB513" i="34"/>
  <c r="AB514" i="34"/>
  <c r="AB515" i="34"/>
  <c r="AB516" i="34"/>
  <c r="AB517" i="34"/>
  <c r="AB518" i="34"/>
  <c r="AB519" i="34"/>
  <c r="AB520" i="34"/>
  <c r="AB521" i="34"/>
  <c r="AB522" i="34"/>
  <c r="AB523" i="34"/>
  <c r="AB524" i="34"/>
  <c r="AB525" i="34"/>
  <c r="AB526" i="34"/>
  <c r="AB527" i="34"/>
  <c r="AB528" i="34"/>
  <c r="AB529" i="34"/>
  <c r="AB530" i="34"/>
  <c r="AB531" i="34"/>
  <c r="AB532" i="34"/>
  <c r="AB533" i="34"/>
  <c r="AB534" i="34"/>
  <c r="AB535" i="34"/>
  <c r="AB536" i="34"/>
  <c r="AB537" i="34"/>
  <c r="AB538" i="34"/>
  <c r="AB539" i="34"/>
  <c r="AB540" i="34"/>
  <c r="AB541" i="34"/>
  <c r="AB542" i="34"/>
  <c r="AB543" i="34"/>
  <c r="AB544" i="34"/>
  <c r="AB545" i="34"/>
  <c r="AB546" i="34"/>
  <c r="AB547" i="34"/>
  <c r="AB548" i="34"/>
  <c r="AB549" i="34"/>
  <c r="AB550" i="34"/>
  <c r="AB551" i="34"/>
  <c r="AB552" i="34"/>
  <c r="AB553" i="34"/>
  <c r="AB554" i="34"/>
  <c r="AB555" i="34"/>
  <c r="AB556" i="34"/>
  <c r="AB557" i="34"/>
  <c r="AB558" i="34"/>
  <c r="AB559" i="34"/>
  <c r="AB560" i="34"/>
  <c r="AB561" i="34"/>
  <c r="AB562" i="34"/>
  <c r="AB563" i="34"/>
  <c r="AB564" i="34"/>
  <c r="AB565" i="34"/>
  <c r="AB566" i="34"/>
  <c r="AB567" i="34"/>
  <c r="AB568" i="34"/>
  <c r="AB569" i="34"/>
  <c r="AB570" i="34"/>
  <c r="AB571" i="34"/>
  <c r="AB572" i="34"/>
  <c r="AB573" i="34"/>
  <c r="AB574" i="34"/>
  <c r="AB575" i="34"/>
  <c r="AB576" i="34"/>
  <c r="AB577" i="34"/>
  <c r="AB578" i="34"/>
  <c r="AB579" i="34"/>
  <c r="AB580" i="34"/>
  <c r="AB581" i="34"/>
  <c r="AB582" i="34"/>
  <c r="AB583" i="34"/>
  <c r="AB584" i="34"/>
  <c r="AB585" i="34"/>
  <c r="AB586" i="34"/>
  <c r="AB587" i="34"/>
  <c r="AB588" i="34"/>
  <c r="AB589" i="34"/>
  <c r="AB590" i="34"/>
  <c r="AB591" i="34"/>
  <c r="AB592" i="34"/>
  <c r="AB593" i="34"/>
  <c r="AB594" i="34"/>
  <c r="AB595" i="34"/>
  <c r="AB596" i="34"/>
  <c r="AB597" i="34"/>
  <c r="AB598" i="34"/>
  <c r="AB599" i="34"/>
  <c r="AB600" i="34"/>
  <c r="AB601" i="34"/>
  <c r="AB602" i="34"/>
  <c r="AB603" i="34"/>
  <c r="AB604" i="34"/>
  <c r="AB605" i="34"/>
  <c r="AB606" i="34"/>
  <c r="AB607" i="34"/>
  <c r="AB608" i="34"/>
  <c r="AB609" i="34"/>
  <c r="AB610" i="34"/>
  <c r="AB611" i="34"/>
  <c r="AB612" i="34"/>
  <c r="AB613" i="34"/>
  <c r="AB614" i="34"/>
  <c r="AB615" i="34"/>
  <c r="AB616" i="34"/>
  <c r="AB617" i="34"/>
  <c r="AB618" i="34"/>
  <c r="AB619" i="34"/>
  <c r="AB620" i="34"/>
  <c r="AB621" i="34"/>
  <c r="AB622" i="34"/>
  <c r="AB623" i="34"/>
  <c r="AB624" i="34"/>
  <c r="AB625" i="34"/>
  <c r="AB626" i="34"/>
  <c r="AB627" i="34"/>
  <c r="AB628" i="34"/>
  <c r="AB629" i="34"/>
  <c r="AB630" i="34"/>
  <c r="AB631" i="34"/>
  <c r="AB632" i="34"/>
  <c r="AB633" i="34"/>
  <c r="AB634" i="34"/>
  <c r="AB635" i="34"/>
  <c r="AB636" i="34"/>
  <c r="AB637" i="34"/>
  <c r="AB638" i="34"/>
  <c r="AB639" i="34"/>
  <c r="AB640" i="34"/>
  <c r="AB641" i="34"/>
  <c r="AB642" i="34"/>
  <c r="AB643" i="34"/>
  <c r="AB644" i="34"/>
  <c r="AB645" i="34"/>
  <c r="AB646" i="34"/>
  <c r="AB647" i="34"/>
  <c r="AB648" i="34"/>
  <c r="AB649" i="34"/>
  <c r="AB650" i="34"/>
  <c r="AB651" i="34"/>
  <c r="AB652" i="34"/>
  <c r="AB653" i="34"/>
  <c r="AB654" i="34"/>
  <c r="AB655" i="34"/>
  <c r="AB656" i="34"/>
  <c r="AB657" i="34"/>
  <c r="AB658" i="34"/>
  <c r="AB659" i="34"/>
  <c r="AB660" i="34"/>
  <c r="AB661" i="34"/>
  <c r="AB662" i="34"/>
  <c r="AB663" i="34"/>
  <c r="AB664" i="34"/>
  <c r="AB665" i="34"/>
  <c r="AB666" i="34"/>
  <c r="AB667" i="34"/>
  <c r="AB668" i="34"/>
  <c r="AB669" i="34"/>
  <c r="AB670" i="34"/>
  <c r="AB671" i="34"/>
  <c r="AB672" i="34"/>
  <c r="AB673" i="34"/>
  <c r="AB674" i="34"/>
  <c r="AB675" i="34"/>
  <c r="AB676" i="34"/>
  <c r="AB677" i="34"/>
  <c r="AB678" i="34"/>
  <c r="AB679" i="34"/>
  <c r="AB680" i="34"/>
  <c r="AB681" i="34"/>
  <c r="AB682" i="34"/>
  <c r="AB683" i="34"/>
  <c r="AB684" i="34"/>
  <c r="AB685" i="34"/>
  <c r="AB686" i="34"/>
  <c r="AB687" i="34"/>
  <c r="AB688" i="34"/>
  <c r="AB689" i="34"/>
  <c r="AB690" i="34"/>
  <c r="AB691" i="34"/>
  <c r="AB692" i="34"/>
  <c r="AB693" i="34"/>
  <c r="AB694" i="34"/>
  <c r="AB695" i="34"/>
  <c r="AB696" i="34"/>
  <c r="AB697" i="34"/>
  <c r="AB698" i="34"/>
  <c r="AB699" i="34"/>
  <c r="AB700" i="34"/>
  <c r="AB701" i="34"/>
  <c r="AB702" i="34"/>
  <c r="AB703" i="34"/>
  <c r="AB704" i="34"/>
  <c r="AB705" i="34"/>
  <c r="AB706" i="34"/>
  <c r="AB707" i="34"/>
  <c r="AB708" i="34"/>
  <c r="AB709" i="34"/>
  <c r="AB710" i="34"/>
  <c r="AB711" i="34"/>
  <c r="AB712" i="34"/>
  <c r="AB713" i="34"/>
  <c r="AB714" i="34"/>
  <c r="AB715" i="34"/>
  <c r="AB716" i="34"/>
  <c r="AB717" i="34"/>
  <c r="AB718" i="34"/>
  <c r="AB719" i="34"/>
  <c r="AB720" i="34"/>
  <c r="AB721" i="34"/>
  <c r="AB722" i="34"/>
  <c r="AB723" i="34"/>
  <c r="AB724" i="34"/>
  <c r="AB725" i="34"/>
  <c r="AB726" i="34"/>
  <c r="AB727" i="34"/>
  <c r="AB728" i="34"/>
  <c r="AB729" i="34"/>
  <c r="AB730" i="34"/>
  <c r="AB731" i="34"/>
  <c r="AB732" i="34"/>
  <c r="AB733" i="34"/>
  <c r="AB734" i="34"/>
  <c r="AB735" i="34"/>
  <c r="AB736" i="34"/>
  <c r="AB737" i="34"/>
  <c r="AB738" i="34"/>
  <c r="AB739" i="34"/>
  <c r="AB740" i="34"/>
  <c r="AB741" i="34"/>
  <c r="AB742" i="34"/>
  <c r="AB743" i="34"/>
  <c r="AB744" i="34"/>
  <c r="AB745" i="34"/>
  <c r="AB746" i="34"/>
  <c r="AB747" i="34"/>
  <c r="AB748" i="34"/>
  <c r="AB749" i="34"/>
  <c r="AB750" i="34"/>
  <c r="AB751" i="34"/>
  <c r="AB752" i="34"/>
  <c r="AB753" i="34"/>
  <c r="AB754" i="34"/>
  <c r="AB755" i="34"/>
  <c r="AB756" i="34"/>
  <c r="AB757" i="34"/>
  <c r="AB758" i="34"/>
  <c r="AB759" i="34"/>
  <c r="AB760" i="34"/>
  <c r="AB761" i="34"/>
  <c r="AB762" i="34"/>
  <c r="AB763" i="34"/>
  <c r="AB764" i="34"/>
  <c r="AB765" i="34"/>
  <c r="AB766" i="34"/>
  <c r="AB767" i="34"/>
  <c r="AB768" i="34"/>
  <c r="AB769" i="34"/>
  <c r="AB770" i="34"/>
  <c r="AB771" i="34"/>
  <c r="AB772" i="34"/>
  <c r="AB773" i="34"/>
  <c r="AB774" i="34"/>
  <c r="AB775" i="34"/>
  <c r="AB776" i="34"/>
  <c r="AB777" i="34"/>
  <c r="AB778" i="34"/>
  <c r="AB779" i="34"/>
  <c r="AB780" i="34"/>
  <c r="AB781" i="34"/>
  <c r="AB782" i="34"/>
  <c r="AB783" i="34"/>
  <c r="AB784" i="34"/>
  <c r="AB785" i="34"/>
  <c r="AB786" i="34"/>
  <c r="AB787" i="34"/>
  <c r="AB788" i="34"/>
  <c r="AB789" i="34"/>
  <c r="AB790" i="34"/>
  <c r="AB791" i="34"/>
  <c r="AB792" i="34"/>
  <c r="AB793" i="34"/>
  <c r="AB794" i="34"/>
  <c r="AB795" i="34"/>
  <c r="AB796" i="34"/>
  <c r="AB797" i="34"/>
  <c r="AB798" i="34"/>
  <c r="AB799" i="34"/>
  <c r="AB800" i="34"/>
  <c r="AB801" i="34"/>
  <c r="AB802" i="34"/>
  <c r="AB803" i="34"/>
  <c r="AB804" i="34"/>
  <c r="AB805" i="34"/>
  <c r="AB806" i="34"/>
  <c r="AB807" i="34"/>
  <c r="AB808" i="34"/>
  <c r="AB809" i="34"/>
  <c r="AB810" i="34"/>
  <c r="AB811" i="34"/>
  <c r="AB812" i="34"/>
  <c r="AB813" i="34"/>
  <c r="AB814" i="34"/>
  <c r="AB815" i="34"/>
  <c r="AB816" i="34"/>
  <c r="AB817" i="34"/>
  <c r="AB818" i="34"/>
  <c r="AB819" i="34"/>
  <c r="AB820" i="34"/>
  <c r="AB821" i="34"/>
  <c r="AB822" i="34"/>
  <c r="AB823" i="34"/>
  <c r="AB824" i="34"/>
  <c r="AB825" i="34"/>
  <c r="AB826" i="34"/>
  <c r="AB827" i="34"/>
  <c r="AB828" i="34"/>
  <c r="AB829" i="34"/>
  <c r="AB830" i="34"/>
  <c r="AB831" i="34"/>
  <c r="AB832" i="34"/>
  <c r="AB833" i="34"/>
  <c r="AB834" i="34"/>
  <c r="AB835" i="34"/>
  <c r="AB836" i="34"/>
  <c r="AB837" i="34"/>
  <c r="AB838" i="34"/>
  <c r="AB839" i="34"/>
  <c r="AB840" i="34"/>
  <c r="AB841" i="34"/>
  <c r="AB842" i="34"/>
  <c r="AB843" i="34"/>
  <c r="AB844" i="34"/>
  <c r="AB845" i="34"/>
  <c r="AB846" i="34"/>
  <c r="AB847" i="34"/>
  <c r="AB848" i="34"/>
  <c r="AB849" i="34"/>
  <c r="AB850" i="34"/>
  <c r="AB851" i="34"/>
  <c r="AB852" i="34"/>
  <c r="AB853" i="34"/>
  <c r="AB854" i="34"/>
  <c r="AB855" i="34"/>
  <c r="AB856" i="34"/>
  <c r="AB857" i="34"/>
  <c r="AB858" i="34"/>
  <c r="AB859" i="34"/>
  <c r="AB860" i="34"/>
  <c r="AB861" i="34"/>
  <c r="AB862" i="34"/>
  <c r="AB863" i="34"/>
  <c r="AB864" i="34"/>
  <c r="AB865" i="34"/>
  <c r="AB866" i="34"/>
  <c r="AB867" i="34"/>
  <c r="AB868" i="34"/>
  <c r="AB869" i="34"/>
  <c r="AB870" i="34"/>
  <c r="AB871" i="34"/>
  <c r="AB872" i="34"/>
  <c r="AB873" i="34"/>
  <c r="AB874" i="34"/>
  <c r="AB875" i="34"/>
  <c r="AB876" i="34"/>
  <c r="AB877" i="34"/>
  <c r="AB878" i="34"/>
  <c r="AB879" i="34"/>
  <c r="AB880" i="34"/>
  <c r="AB881" i="34"/>
  <c r="AB882" i="34"/>
  <c r="AB883" i="34"/>
  <c r="AB884" i="34"/>
  <c r="AB885" i="34"/>
  <c r="AB886" i="34"/>
  <c r="AB887" i="34"/>
  <c r="AB888" i="34"/>
  <c r="AB889" i="34"/>
  <c r="AB890" i="34"/>
  <c r="AB891" i="34"/>
  <c r="AB892" i="34"/>
  <c r="AB893" i="34"/>
  <c r="AB894" i="34"/>
  <c r="AB895" i="34"/>
  <c r="AB896" i="34"/>
  <c r="AB897" i="34"/>
  <c r="AB898" i="34"/>
  <c r="AB899" i="34"/>
  <c r="AB900" i="34"/>
  <c r="AB901" i="34"/>
  <c r="AB902" i="34"/>
  <c r="AB903" i="34"/>
  <c r="AB904" i="34"/>
  <c r="AB905" i="34"/>
  <c r="AB906" i="34"/>
  <c r="AB907" i="34"/>
  <c r="AB908" i="34"/>
  <c r="AB909" i="34"/>
  <c r="AB910" i="34"/>
  <c r="AB911" i="34"/>
  <c r="AB912" i="34"/>
  <c r="AB913" i="34"/>
  <c r="AB914" i="34"/>
  <c r="AB915" i="34"/>
  <c r="AB916" i="34"/>
  <c r="AB917" i="34"/>
  <c r="AB918" i="34"/>
  <c r="AB919" i="34"/>
  <c r="AB920" i="34"/>
  <c r="AB921" i="34"/>
  <c r="AB922" i="34"/>
  <c r="AB923" i="34"/>
  <c r="AB924" i="34"/>
  <c r="AB925" i="34"/>
  <c r="AB926" i="34"/>
  <c r="AB927" i="34"/>
  <c r="AB928" i="34"/>
  <c r="AB929" i="34"/>
  <c r="AB930" i="34"/>
  <c r="AB931" i="34"/>
  <c r="AB932" i="34"/>
  <c r="AB933" i="34"/>
  <c r="AB934" i="34"/>
  <c r="AB935" i="34"/>
  <c r="AB936" i="34"/>
  <c r="AB937" i="34"/>
  <c r="AB938" i="34"/>
  <c r="AB939" i="34"/>
  <c r="AB940" i="34"/>
  <c r="AB941" i="34"/>
  <c r="AB942" i="34"/>
  <c r="AB943" i="34"/>
  <c r="AB944" i="34"/>
  <c r="AB945" i="34"/>
  <c r="AB946" i="34"/>
  <c r="AB947" i="34"/>
  <c r="AB948" i="34"/>
  <c r="AB949" i="34"/>
  <c r="AB950" i="34"/>
  <c r="AB951" i="34"/>
  <c r="AB952" i="34"/>
  <c r="AB953" i="34"/>
  <c r="AB954" i="34"/>
  <c r="AB955" i="34"/>
  <c r="AB956" i="34"/>
  <c r="AB957" i="34"/>
  <c r="AB958" i="34"/>
  <c r="AB959" i="34"/>
  <c r="AB960" i="34"/>
  <c r="AB961" i="34"/>
  <c r="AB962" i="34"/>
  <c r="AB963" i="34"/>
  <c r="AB964" i="34"/>
  <c r="AB965" i="34"/>
  <c r="AB966" i="34"/>
  <c r="AB967" i="34"/>
  <c r="AB968" i="34"/>
  <c r="AB969" i="34"/>
  <c r="AB970" i="34"/>
  <c r="AB971" i="34"/>
  <c r="AB972" i="34"/>
  <c r="AB973" i="34"/>
  <c r="AB974" i="34"/>
  <c r="AB975" i="34"/>
  <c r="AB976" i="34"/>
  <c r="AB977" i="34"/>
  <c r="AB978" i="34"/>
  <c r="AB979" i="34"/>
  <c r="AB980" i="34"/>
  <c r="AB981" i="34"/>
  <c r="AB982" i="34"/>
  <c r="AB983" i="34"/>
  <c r="AB984" i="34"/>
  <c r="AB985" i="34"/>
  <c r="AB986" i="34"/>
  <c r="AB987" i="34"/>
  <c r="AB988" i="34"/>
  <c r="AB989" i="34"/>
  <c r="AB990" i="34"/>
  <c r="AB991" i="34"/>
  <c r="AB992" i="34"/>
  <c r="AB993" i="34"/>
  <c r="AB994" i="34"/>
  <c r="AB995" i="34"/>
  <c r="AB996" i="34"/>
  <c r="AB997" i="34"/>
  <c r="AB998" i="34"/>
  <c r="AB999" i="34"/>
  <c r="AB1000" i="34"/>
  <c r="AB1001" i="34"/>
  <c r="AB1002" i="34"/>
  <c r="AB1003" i="34"/>
  <c r="AB1004" i="34"/>
  <c r="AB1005" i="34"/>
  <c r="AB1006" i="34"/>
  <c r="AB1007" i="34"/>
  <c r="AB1008" i="34"/>
  <c r="AB1009" i="34"/>
  <c r="AB1010" i="34"/>
  <c r="AB1011" i="34"/>
  <c r="AB1012" i="34"/>
  <c r="AB1013" i="34"/>
  <c r="AB1014" i="34"/>
  <c r="AB1015" i="34"/>
  <c r="AB1016" i="34"/>
  <c r="AB1017" i="34"/>
  <c r="AB1018" i="34"/>
  <c r="AB1019" i="34"/>
  <c r="AB1020" i="34"/>
  <c r="AB1021" i="34"/>
  <c r="AB1022" i="34"/>
  <c r="AB1023" i="34"/>
  <c r="AB1024" i="34"/>
  <c r="AB1025" i="34"/>
  <c r="AB1026" i="34"/>
  <c r="AB1027" i="34"/>
  <c r="AB1028" i="34"/>
  <c r="AB1029" i="34"/>
  <c r="AB1030" i="34"/>
  <c r="AB1031" i="34"/>
  <c r="AB1032" i="34"/>
  <c r="AB1033" i="34"/>
  <c r="AB1034" i="34"/>
  <c r="AB1035" i="34"/>
  <c r="AB1036" i="34"/>
  <c r="AB1037" i="34"/>
  <c r="AB1038" i="34"/>
  <c r="AB1039" i="34"/>
  <c r="AB1040" i="34"/>
  <c r="AB1041" i="34"/>
  <c r="AB1042" i="34"/>
  <c r="AB1043" i="34"/>
  <c r="AB1044" i="34"/>
  <c r="AB1045" i="34"/>
  <c r="AB1046" i="34"/>
  <c r="AB1047" i="34"/>
  <c r="AB1048" i="34"/>
  <c r="AB1049" i="34"/>
  <c r="AB1050" i="34"/>
  <c r="AB1051" i="34"/>
  <c r="AB1052" i="34"/>
  <c r="AB1053" i="34"/>
  <c r="AB1054" i="34"/>
  <c r="AB1055" i="34"/>
  <c r="AB1056" i="34"/>
  <c r="AB1057" i="34"/>
  <c r="AB1058" i="34"/>
  <c r="AB1059" i="34"/>
  <c r="AB1060" i="34"/>
  <c r="AB1061" i="34"/>
  <c r="AB1062" i="34"/>
  <c r="AB1063" i="34"/>
  <c r="AB1064" i="34"/>
  <c r="AB1065" i="34"/>
  <c r="AB1066" i="34"/>
  <c r="AB1067" i="34"/>
  <c r="AB1068" i="34"/>
  <c r="AB1069" i="34"/>
  <c r="AB1070" i="34"/>
  <c r="AB1071" i="34"/>
  <c r="AB1072" i="34"/>
  <c r="AB1073" i="34"/>
  <c r="AB1074" i="34"/>
  <c r="AB1075" i="34"/>
  <c r="AB1076" i="34"/>
  <c r="AB1077" i="34"/>
  <c r="AB1078" i="34"/>
  <c r="AB1079" i="34"/>
  <c r="AB1080" i="34"/>
  <c r="AB1081" i="34"/>
  <c r="AB1082" i="34"/>
  <c r="AB1083" i="34"/>
  <c r="AB1084" i="34"/>
  <c r="AB1085" i="34"/>
  <c r="AB1086" i="34"/>
  <c r="AB1087" i="34"/>
  <c r="AB1088" i="34"/>
  <c r="AB1089" i="34"/>
  <c r="AB1090" i="34"/>
  <c r="AB1091" i="34"/>
  <c r="AB1092" i="34"/>
  <c r="AB1093" i="34"/>
  <c r="AB1094" i="34"/>
  <c r="AB1095" i="34"/>
  <c r="AB1096" i="34"/>
  <c r="AB1097" i="34"/>
  <c r="AB1098" i="34"/>
  <c r="AB1099" i="34"/>
  <c r="AB1100" i="34"/>
  <c r="AB1101" i="34"/>
  <c r="AB1102" i="34"/>
  <c r="AB1103" i="34"/>
  <c r="AB1104" i="34"/>
  <c r="AB1105" i="34"/>
  <c r="AB1106" i="34"/>
  <c r="AB1107" i="34"/>
  <c r="AB1108" i="34"/>
  <c r="AB1109" i="34"/>
  <c r="AB1110" i="34"/>
  <c r="AB1111" i="34"/>
  <c r="AB1112" i="34"/>
  <c r="AB1113" i="34"/>
  <c r="AB1114" i="34"/>
  <c r="AB1115" i="34"/>
  <c r="AB1116" i="34"/>
  <c r="AB1117" i="34"/>
  <c r="AB1118" i="34"/>
  <c r="AB1119" i="34"/>
  <c r="AB1120" i="34"/>
  <c r="AB1121" i="34"/>
  <c r="AB1122" i="34"/>
  <c r="AB1123" i="34"/>
  <c r="AB1124" i="34"/>
  <c r="AB1125" i="34"/>
  <c r="AB1126" i="34"/>
  <c r="AB1127" i="34"/>
  <c r="AB1128" i="34"/>
  <c r="AB1129" i="34"/>
  <c r="AB1130" i="34"/>
  <c r="AB1131" i="34"/>
  <c r="AB1132" i="34"/>
  <c r="AB1133" i="34"/>
  <c r="AB1134" i="34"/>
  <c r="AB1135" i="34"/>
  <c r="AB1136" i="34"/>
  <c r="AB1137" i="34"/>
  <c r="AB1138" i="34"/>
  <c r="AB1139" i="34"/>
  <c r="AB1140" i="34"/>
  <c r="AB1141" i="34"/>
  <c r="AB1142" i="34"/>
  <c r="AB1143" i="34"/>
  <c r="AB1144" i="34"/>
  <c r="AB1145" i="34"/>
  <c r="AB1146" i="34"/>
  <c r="AB1147" i="34"/>
  <c r="AB1148" i="34"/>
  <c r="AB1149" i="34"/>
  <c r="AB1150" i="34"/>
  <c r="AB1151" i="34"/>
  <c r="AB1152" i="34"/>
  <c r="AB1153" i="34"/>
  <c r="AB1154" i="34"/>
  <c r="AB1155" i="34"/>
  <c r="AB1156" i="34"/>
  <c r="AB1157" i="34"/>
  <c r="AB1158" i="34"/>
  <c r="AB1159" i="34"/>
  <c r="AB1160" i="34"/>
  <c r="AB1161" i="34"/>
  <c r="AB1162" i="34"/>
  <c r="AB1163" i="34"/>
  <c r="AB1164" i="34"/>
  <c r="AB1165" i="34"/>
  <c r="AB1166" i="34"/>
  <c r="AB1167" i="34"/>
  <c r="AB1168" i="34"/>
  <c r="AB1169" i="34"/>
  <c r="AB1170" i="34"/>
  <c r="AB1171" i="34"/>
  <c r="AB1172" i="34"/>
  <c r="AB1173" i="34"/>
  <c r="AB1174" i="34"/>
  <c r="AB1175" i="34"/>
  <c r="AB1176" i="34"/>
  <c r="AB1177" i="34"/>
  <c r="AB1178" i="34"/>
  <c r="AB1179" i="34"/>
  <c r="AB1180" i="34"/>
  <c r="AB1181" i="34"/>
  <c r="AB1182" i="34"/>
  <c r="AB1183" i="34"/>
  <c r="AB1184" i="34"/>
  <c r="AB1185" i="34"/>
  <c r="AB1186" i="34"/>
  <c r="AB1187" i="34"/>
  <c r="AB1188" i="34"/>
  <c r="AB1189" i="34"/>
  <c r="AB1190" i="34"/>
  <c r="AB1191" i="34"/>
  <c r="AB1192" i="34"/>
  <c r="AB1193" i="34"/>
  <c r="AB1194" i="34"/>
  <c r="AB1195" i="34"/>
  <c r="AB1196" i="34"/>
  <c r="AB1197" i="34"/>
  <c r="AB1198" i="34"/>
  <c r="AB1199" i="34"/>
  <c r="AB1200" i="34"/>
  <c r="AB1201" i="34"/>
  <c r="AB1202" i="34"/>
  <c r="AB1203" i="34"/>
  <c r="AB1204" i="34"/>
  <c r="AB1205" i="34"/>
  <c r="AB1206" i="34"/>
  <c r="AB1207" i="34"/>
  <c r="AB1208" i="34"/>
  <c r="AB1209" i="34"/>
  <c r="AB1210" i="34"/>
  <c r="AB1211" i="34"/>
  <c r="AB1212" i="34"/>
  <c r="AB1213" i="34"/>
  <c r="AB1214" i="34"/>
  <c r="AB1215" i="34"/>
  <c r="AB1216" i="34"/>
  <c r="AB1217" i="34"/>
  <c r="AB1218" i="34"/>
  <c r="AB1219" i="34"/>
  <c r="AB1220" i="34"/>
  <c r="AB1221" i="34"/>
  <c r="AB1222" i="34"/>
  <c r="AB1223" i="34"/>
  <c r="AB1224" i="34"/>
  <c r="AB1225" i="34"/>
  <c r="AB1226" i="34"/>
  <c r="AB1227" i="34"/>
  <c r="AB1228" i="34"/>
  <c r="AB1229" i="34"/>
  <c r="AB1230" i="34"/>
  <c r="AB1231" i="34"/>
  <c r="AB1232" i="34"/>
  <c r="AB1233" i="34"/>
  <c r="AB1234" i="34"/>
  <c r="AB1235" i="34"/>
  <c r="AB1236" i="34"/>
  <c r="AB1237" i="34"/>
  <c r="AB1238" i="34"/>
  <c r="AB1239" i="34"/>
  <c r="AB1240" i="34"/>
  <c r="AB1241" i="34"/>
  <c r="AB1242" i="34"/>
  <c r="AB1243" i="34"/>
  <c r="AB1244" i="34"/>
  <c r="AB1245" i="34"/>
  <c r="AB1246" i="34"/>
  <c r="AB1247" i="34"/>
  <c r="AB1248" i="34"/>
  <c r="AB1249" i="34"/>
  <c r="AB1250" i="34"/>
  <c r="AB1251" i="34"/>
  <c r="AB1252" i="34"/>
  <c r="AB1253" i="34"/>
  <c r="AB1254" i="34"/>
  <c r="AB1255" i="34"/>
  <c r="AB1256" i="34"/>
  <c r="AB1257" i="34"/>
  <c r="AB1258" i="34"/>
  <c r="AB1259" i="34"/>
  <c r="AB1260" i="34"/>
  <c r="AB1261" i="34"/>
  <c r="AB1262" i="34"/>
  <c r="AB1263" i="34"/>
  <c r="AB1264" i="34"/>
  <c r="AB1265" i="34"/>
  <c r="AB1266" i="34"/>
  <c r="AB1267" i="34"/>
  <c r="AB1268" i="34"/>
  <c r="AB1269" i="34"/>
  <c r="AB1270" i="34"/>
  <c r="AB1271" i="34"/>
  <c r="AB1272" i="34"/>
  <c r="AB1273" i="34"/>
  <c r="AB1274" i="34"/>
  <c r="AB1275" i="34"/>
  <c r="AB1276" i="34"/>
  <c r="AB1277" i="34"/>
  <c r="AB1278" i="34"/>
  <c r="AB1279" i="34"/>
  <c r="AB1280" i="34"/>
  <c r="AB1281" i="34"/>
  <c r="AB1282" i="34"/>
  <c r="AB1283" i="34"/>
  <c r="AB1284" i="34"/>
  <c r="AB1285" i="34"/>
  <c r="AB1286" i="34"/>
  <c r="AB1287" i="34"/>
  <c r="AB1288" i="34"/>
  <c r="AB1289" i="34"/>
  <c r="AB1290" i="34"/>
  <c r="AB1291" i="34"/>
  <c r="AB1292" i="34"/>
  <c r="AB1293" i="34"/>
  <c r="AB1294" i="34"/>
  <c r="AB1295" i="34"/>
  <c r="AB1296" i="34"/>
  <c r="AB1297" i="34"/>
  <c r="AB1298" i="34"/>
  <c r="AB1299" i="34"/>
  <c r="AB1300" i="34"/>
  <c r="AB1301" i="34"/>
  <c r="AB1302" i="34"/>
  <c r="AB1303" i="34"/>
  <c r="AB1304" i="34"/>
  <c r="AB1305" i="34"/>
  <c r="AB1306" i="34"/>
  <c r="AB1307" i="34"/>
  <c r="AB1308" i="34"/>
  <c r="AB1309" i="34"/>
  <c r="AB1310" i="34"/>
  <c r="AB1311" i="34"/>
  <c r="AB1312" i="34"/>
  <c r="AB1313" i="34"/>
  <c r="AB1314" i="34"/>
  <c r="AB1315" i="34"/>
  <c r="AB1316" i="34"/>
  <c r="AB1317" i="34"/>
  <c r="AB1318" i="34"/>
  <c r="AB1319" i="34"/>
  <c r="AB1320" i="34"/>
  <c r="AB1321" i="34"/>
  <c r="AB1322" i="34"/>
  <c r="AB1323" i="34"/>
  <c r="AB1324" i="34"/>
  <c r="AB1325" i="34"/>
  <c r="AB1326" i="34"/>
  <c r="AB1327" i="34"/>
  <c r="AB1328" i="34"/>
  <c r="AB1329" i="34"/>
  <c r="AB1330" i="34"/>
  <c r="AB1331" i="34"/>
  <c r="AB1332" i="34"/>
  <c r="AB1333" i="34"/>
  <c r="AB1334" i="34"/>
  <c r="AB1335" i="34"/>
  <c r="AB1336" i="34"/>
  <c r="AB1337" i="34"/>
  <c r="AB1338" i="34"/>
  <c r="AB1339" i="34"/>
  <c r="AB1340" i="34"/>
  <c r="AB1341" i="34"/>
  <c r="AB1342" i="34"/>
  <c r="AB1343" i="34"/>
  <c r="AB1344" i="34"/>
  <c r="AB1345" i="34"/>
  <c r="AB1346" i="34"/>
  <c r="AB1347" i="34"/>
  <c r="AB1348" i="34"/>
  <c r="AB1349" i="34"/>
  <c r="AB1350" i="34"/>
  <c r="AB1351" i="34"/>
  <c r="AB1352" i="34"/>
  <c r="AB1353" i="34"/>
  <c r="AB1354" i="34"/>
  <c r="AB1355" i="34"/>
  <c r="AB1356" i="34"/>
  <c r="AB1357" i="34"/>
  <c r="AB1358" i="34"/>
  <c r="AB1359" i="34"/>
  <c r="AB1360" i="34"/>
  <c r="AB1361" i="34"/>
  <c r="AB1362" i="34"/>
  <c r="AB1363" i="34"/>
  <c r="AB1364" i="34"/>
  <c r="AB1365" i="34"/>
  <c r="AB1366" i="34"/>
  <c r="AB1367" i="34"/>
  <c r="AB1368" i="34"/>
  <c r="AB1369" i="34"/>
  <c r="AB1370" i="34"/>
  <c r="AB1371" i="34"/>
  <c r="AB1372" i="34"/>
  <c r="AB1373" i="34"/>
  <c r="AB1374" i="34"/>
  <c r="AB1375" i="34"/>
  <c r="AB1376" i="34"/>
  <c r="AB1377" i="34"/>
  <c r="AB1378" i="34"/>
  <c r="AB1379" i="34"/>
  <c r="AB1380" i="34"/>
  <c r="AB1381" i="34"/>
  <c r="AB1382" i="34"/>
  <c r="AB1383" i="34"/>
  <c r="AB1384" i="34"/>
  <c r="AB1385" i="34"/>
  <c r="AB1386" i="34"/>
  <c r="AB1387" i="34"/>
  <c r="AB1388" i="34"/>
  <c r="AB1389" i="34"/>
  <c r="AB1390" i="34"/>
  <c r="AB1391" i="34"/>
  <c r="AB1392" i="34"/>
  <c r="AB1393" i="34"/>
  <c r="AB1394" i="34"/>
  <c r="AB1395" i="34"/>
  <c r="AB1396" i="34"/>
  <c r="AB1397" i="34"/>
  <c r="AB1398" i="34"/>
  <c r="AB1399" i="34"/>
  <c r="AB1400" i="34"/>
  <c r="AB1401" i="34"/>
  <c r="AB1402" i="34"/>
  <c r="AB1403" i="34"/>
  <c r="AB1404" i="34"/>
  <c r="AB1405" i="34"/>
  <c r="AB1406" i="34"/>
  <c r="AB1407" i="34"/>
  <c r="AB1408" i="34"/>
  <c r="AB1409" i="34"/>
  <c r="AB1410" i="34"/>
  <c r="AB1411" i="34"/>
  <c r="AB1412" i="34"/>
  <c r="AB1413" i="34"/>
  <c r="AB1414" i="34"/>
  <c r="AB1415" i="34"/>
  <c r="AB1416" i="34"/>
  <c r="AB1417" i="34"/>
  <c r="AB1418" i="34"/>
  <c r="AB1419" i="34"/>
  <c r="AB1420" i="34"/>
  <c r="AB1421" i="34"/>
  <c r="AB1422" i="34"/>
  <c r="AB1423" i="34"/>
  <c r="AB1424" i="34"/>
  <c r="AB1425" i="34"/>
  <c r="AB1426" i="34"/>
  <c r="AB1427" i="34"/>
  <c r="AB1428" i="34"/>
  <c r="AB1429" i="34"/>
  <c r="AB1430" i="34"/>
  <c r="AB1431" i="34"/>
  <c r="AB1432" i="34"/>
  <c r="AB1433" i="34"/>
  <c r="AB1434" i="34"/>
  <c r="AB1435" i="34"/>
  <c r="AB1436" i="34"/>
  <c r="AB1437" i="34"/>
  <c r="AB1438" i="34"/>
  <c r="AB1439" i="34"/>
  <c r="AB1440" i="34"/>
  <c r="AB1441" i="34"/>
  <c r="AB1442" i="34"/>
  <c r="AB1443" i="34"/>
  <c r="AB1444" i="34"/>
  <c r="AB1445" i="34"/>
  <c r="AB1446" i="34"/>
  <c r="AB1447" i="34"/>
  <c r="AB1448" i="34"/>
  <c r="AB1449" i="34"/>
  <c r="AB1450" i="34"/>
  <c r="AB1451" i="34"/>
  <c r="AB1452" i="34"/>
  <c r="AB1453" i="34"/>
  <c r="AB1454" i="34"/>
  <c r="AB1455" i="34"/>
  <c r="AB1456" i="34"/>
  <c r="AB1457" i="34"/>
  <c r="AB1458" i="34"/>
  <c r="AB1459" i="34"/>
  <c r="AB1460" i="34"/>
  <c r="AB1461" i="34"/>
  <c r="AB1462" i="34"/>
  <c r="AB1463" i="34"/>
  <c r="AB1464" i="34"/>
  <c r="AB1465" i="34"/>
  <c r="AB1466" i="34"/>
  <c r="AB1467" i="34"/>
  <c r="AB1468" i="34"/>
  <c r="AB1469" i="34"/>
  <c r="AB1470" i="34"/>
  <c r="AB1471" i="34"/>
  <c r="AB1472" i="34"/>
  <c r="AB1473" i="34"/>
  <c r="AB1474" i="34"/>
  <c r="AB1475" i="34"/>
  <c r="AB1476" i="34"/>
  <c r="AB1477" i="34"/>
  <c r="AB1478" i="34"/>
  <c r="AB1479" i="34"/>
  <c r="AB1480" i="34"/>
  <c r="AB1481" i="34"/>
  <c r="AB1482" i="34"/>
  <c r="AB1483" i="34"/>
  <c r="AB1484" i="34"/>
  <c r="AB1485" i="34"/>
  <c r="AB1486" i="34"/>
  <c r="AB1487" i="34"/>
  <c r="AB1488" i="34"/>
  <c r="AB1489" i="34"/>
  <c r="AB1490" i="34"/>
  <c r="AB1491" i="34"/>
  <c r="AB1492" i="34"/>
  <c r="AB1493" i="34"/>
  <c r="AB1494" i="34"/>
  <c r="AB1495" i="34"/>
  <c r="AB1496" i="34"/>
  <c r="AB1497" i="34"/>
  <c r="AB1498" i="34"/>
  <c r="AB1499" i="34"/>
  <c r="AB1500" i="34"/>
  <c r="AB1501" i="34"/>
  <c r="AB1502" i="34"/>
  <c r="AB1503" i="34"/>
  <c r="AB1504" i="34"/>
  <c r="AB1505" i="34"/>
  <c r="AB1506" i="34"/>
  <c r="AB1507" i="34"/>
  <c r="AB1508" i="34"/>
  <c r="AB1509" i="34"/>
  <c r="AB1510" i="34"/>
  <c r="AB1511" i="34"/>
  <c r="AB1512" i="34"/>
  <c r="AB1513" i="34"/>
  <c r="AB1514" i="34"/>
  <c r="AB1515" i="34"/>
  <c r="AB1516" i="34"/>
  <c r="AB1517" i="34"/>
  <c r="AB1518" i="34"/>
  <c r="AB1519" i="34"/>
  <c r="AB1520" i="34"/>
  <c r="AB1521" i="34"/>
  <c r="AB1522" i="34"/>
  <c r="AB1523" i="34"/>
  <c r="AB1524" i="34"/>
  <c r="AB1525" i="34"/>
  <c r="AB1526" i="34"/>
  <c r="AB1527" i="34"/>
  <c r="AB1528" i="34"/>
  <c r="AB1529" i="34"/>
  <c r="AB1530" i="34"/>
  <c r="AB1531" i="34"/>
  <c r="AB1532" i="34"/>
  <c r="AB1533" i="34"/>
  <c r="AB1534" i="34"/>
  <c r="AB1535" i="34"/>
  <c r="AB1536" i="34"/>
  <c r="AB1537" i="34"/>
  <c r="AB1538" i="34"/>
  <c r="AB1539" i="34"/>
  <c r="AB1540" i="34"/>
  <c r="AB1541" i="34"/>
  <c r="AB1542" i="34"/>
  <c r="AB1543" i="34"/>
  <c r="AB1544" i="34"/>
  <c r="AB1545" i="34"/>
  <c r="AB1546" i="34"/>
  <c r="AB1547" i="34"/>
  <c r="AB1548" i="34"/>
  <c r="AB1549" i="34"/>
  <c r="AB1550" i="34"/>
  <c r="AB1551" i="34"/>
  <c r="AB1552" i="34"/>
  <c r="AB1553" i="34"/>
  <c r="AB1554" i="34"/>
  <c r="AB1555" i="34"/>
  <c r="AB1556" i="34"/>
  <c r="AB1557" i="34"/>
  <c r="AB1558" i="34"/>
  <c r="AB1559" i="34"/>
  <c r="AB1560" i="34"/>
  <c r="AB1561" i="34"/>
  <c r="AB1562" i="34"/>
  <c r="AB1563" i="34"/>
  <c r="AB1564" i="34"/>
  <c r="AB1565" i="34"/>
  <c r="AB1566" i="34"/>
  <c r="AB1567" i="34"/>
  <c r="AB1568" i="34"/>
  <c r="AB1569" i="34"/>
  <c r="AB1570" i="34"/>
  <c r="AB1571" i="34"/>
  <c r="AB1572" i="34"/>
  <c r="AB1573" i="34"/>
  <c r="AB1574" i="34"/>
  <c r="AB1575" i="34"/>
  <c r="AB1576" i="34"/>
  <c r="AB1577" i="34"/>
  <c r="AB1578" i="34"/>
  <c r="AB1579" i="34"/>
  <c r="AB1580" i="34"/>
  <c r="AB1581" i="34"/>
  <c r="AB1582" i="34"/>
  <c r="AB1583" i="34"/>
  <c r="AB1584" i="34"/>
  <c r="AB1585" i="34"/>
  <c r="AB1586" i="34"/>
  <c r="AB1587" i="34"/>
  <c r="AB1588" i="34"/>
  <c r="AB1589" i="34"/>
  <c r="AB1590" i="34"/>
  <c r="AB1591" i="34"/>
  <c r="AB1592" i="34"/>
  <c r="AB1593" i="34"/>
  <c r="AB1594" i="34"/>
  <c r="AB1595" i="34"/>
  <c r="AB1596" i="34"/>
  <c r="AB1597" i="34"/>
  <c r="AB1598" i="34"/>
  <c r="AB1599" i="34"/>
  <c r="AB1600" i="34"/>
  <c r="AB1601" i="34"/>
  <c r="AB1602" i="34"/>
  <c r="AB1603" i="34"/>
  <c r="AB1604" i="34"/>
  <c r="AB1605" i="34"/>
  <c r="AB1606" i="34"/>
  <c r="AB1607" i="34"/>
  <c r="AB1608" i="34"/>
  <c r="AB1609" i="34"/>
  <c r="AB1610" i="34"/>
  <c r="AB1611" i="34"/>
  <c r="AB1612" i="34"/>
  <c r="AB1613" i="34"/>
  <c r="AB1614" i="34"/>
  <c r="AB1615" i="34"/>
  <c r="AB1616" i="34"/>
  <c r="AB1617" i="34"/>
  <c r="AB1618" i="34"/>
  <c r="AB1619" i="34"/>
  <c r="AB1620" i="34"/>
  <c r="AB1621" i="34"/>
  <c r="AB1622" i="34"/>
  <c r="AB1623" i="34"/>
  <c r="AB1624" i="34"/>
  <c r="AB1625" i="34"/>
  <c r="AB1626" i="34"/>
  <c r="AB1627" i="34"/>
  <c r="AB1628" i="34"/>
  <c r="AB1629" i="34"/>
  <c r="AB1630" i="34"/>
  <c r="AB1631" i="34"/>
  <c r="AC2" i="34"/>
  <c r="AC3" i="34"/>
  <c r="AC4" i="34"/>
  <c r="AC5" i="34"/>
  <c r="AC6" i="34"/>
  <c r="AC7" i="34"/>
  <c r="AC8" i="34"/>
  <c r="AC9" i="34"/>
  <c r="AC10" i="34"/>
  <c r="AC11" i="34"/>
  <c r="AC12" i="34"/>
  <c r="AC13" i="34"/>
  <c r="AC14" i="34"/>
  <c r="AC15" i="34"/>
  <c r="AC16" i="34"/>
  <c r="AC17" i="34"/>
  <c r="AC18" i="34"/>
  <c r="AC19" i="34"/>
  <c r="AC20" i="34"/>
  <c r="AC21" i="34"/>
  <c r="AC22" i="34"/>
  <c r="AC23" i="34"/>
  <c r="AC24" i="34"/>
  <c r="AC25" i="34"/>
  <c r="AC26" i="34"/>
  <c r="AC27" i="34"/>
  <c r="AC28" i="34"/>
  <c r="AC29" i="34"/>
  <c r="AC30" i="34"/>
  <c r="AC31" i="34"/>
  <c r="AC32" i="34"/>
  <c r="AC33" i="34"/>
  <c r="AC34" i="34"/>
  <c r="AC35" i="34"/>
  <c r="AC36" i="34"/>
  <c r="AC37" i="34"/>
  <c r="AC38" i="34"/>
  <c r="AC39" i="34"/>
  <c r="AC40" i="34"/>
  <c r="AC41" i="34"/>
  <c r="AC42" i="34"/>
  <c r="AC43" i="34"/>
  <c r="AC44" i="34"/>
  <c r="AC45" i="34"/>
  <c r="AC46" i="34"/>
  <c r="AC47" i="34"/>
  <c r="AC48" i="34"/>
  <c r="AC49" i="34"/>
  <c r="AC50" i="34"/>
  <c r="AC51" i="34"/>
  <c r="AC52" i="34"/>
  <c r="AC53" i="34"/>
  <c r="AC54" i="34"/>
  <c r="AC55" i="34"/>
  <c r="AC56" i="34"/>
  <c r="AC57" i="34"/>
  <c r="AC58" i="34"/>
  <c r="AC59" i="34"/>
  <c r="AC60" i="34"/>
  <c r="AC61" i="34"/>
  <c r="AC62" i="34"/>
  <c r="AC63" i="34"/>
  <c r="AC64" i="34"/>
  <c r="AC65" i="34"/>
  <c r="AC66" i="34"/>
  <c r="AC67" i="34"/>
  <c r="AC68" i="34"/>
  <c r="AC69" i="34"/>
  <c r="AC70" i="34"/>
  <c r="AC71" i="34"/>
  <c r="AC72" i="34"/>
  <c r="AC73" i="34"/>
  <c r="AC74" i="34"/>
  <c r="AC75" i="34"/>
  <c r="AC76" i="34"/>
  <c r="AC77" i="34"/>
  <c r="AC78" i="34"/>
  <c r="AC79" i="34"/>
  <c r="AC80" i="34"/>
  <c r="AC81" i="34"/>
  <c r="AC82" i="34"/>
  <c r="AC83" i="34"/>
  <c r="AC84" i="34"/>
  <c r="AC85" i="34"/>
  <c r="AC86" i="34"/>
  <c r="AC87" i="34"/>
  <c r="AC88" i="34"/>
  <c r="AC89" i="34"/>
  <c r="AC90" i="34"/>
  <c r="AC91" i="34"/>
  <c r="AC92" i="34"/>
  <c r="AC93" i="34"/>
  <c r="AC94" i="34"/>
  <c r="AC95" i="34"/>
  <c r="AC96" i="34"/>
  <c r="AC97" i="34"/>
  <c r="AC98" i="34"/>
  <c r="AC99" i="34"/>
  <c r="AC100" i="34"/>
  <c r="AC101" i="34"/>
  <c r="AC102" i="34"/>
  <c r="AC103" i="34"/>
  <c r="AC104" i="34"/>
  <c r="AC105" i="34"/>
  <c r="AC106" i="34"/>
  <c r="AC107" i="34"/>
  <c r="AC108" i="34"/>
  <c r="AC109" i="34"/>
  <c r="AC110" i="34"/>
  <c r="AC111" i="34"/>
  <c r="AC112" i="34"/>
  <c r="AC113" i="34"/>
  <c r="AC114" i="34"/>
  <c r="AC115" i="34"/>
  <c r="AC116" i="34"/>
  <c r="AC117" i="34"/>
  <c r="AC118" i="34"/>
  <c r="AC119" i="34"/>
  <c r="AC120" i="34"/>
  <c r="AC121" i="34"/>
  <c r="AC122" i="34"/>
  <c r="AC123" i="34"/>
  <c r="AC124" i="34"/>
  <c r="AC125" i="34"/>
  <c r="AC126" i="34"/>
  <c r="AC127" i="34"/>
  <c r="AC128" i="34"/>
  <c r="AC129" i="34"/>
  <c r="AC130" i="34"/>
  <c r="AC131" i="34"/>
  <c r="AC132" i="34"/>
  <c r="AC133" i="34"/>
  <c r="AC134" i="34"/>
  <c r="AC135" i="34"/>
  <c r="AC136" i="34"/>
  <c r="AC137" i="34"/>
  <c r="AC138" i="34"/>
  <c r="AC139" i="34"/>
  <c r="AC140" i="34"/>
  <c r="AC141" i="34"/>
  <c r="AC142" i="34"/>
  <c r="AC143" i="34"/>
  <c r="AC144" i="34"/>
  <c r="AC145" i="34"/>
  <c r="AC146" i="34"/>
  <c r="AC147" i="34"/>
  <c r="AC148" i="34"/>
  <c r="AC149" i="34"/>
  <c r="AC150" i="34"/>
  <c r="AC151" i="34"/>
  <c r="AC152" i="34"/>
  <c r="AC153" i="34"/>
  <c r="AC154" i="34"/>
  <c r="AC155" i="34"/>
  <c r="AC156" i="34"/>
  <c r="AC157" i="34"/>
  <c r="AC158" i="34"/>
  <c r="AC159" i="34"/>
  <c r="AC160" i="34"/>
  <c r="AC161" i="34"/>
  <c r="AC162" i="34"/>
  <c r="AC163" i="34"/>
  <c r="AC164" i="34"/>
  <c r="AC165" i="34"/>
  <c r="AC166" i="34"/>
  <c r="AC167" i="34"/>
  <c r="AC168" i="34"/>
  <c r="AC169" i="34"/>
  <c r="AC170" i="34"/>
  <c r="AC171" i="34"/>
  <c r="AC172" i="34"/>
  <c r="AC173" i="34"/>
  <c r="AC174" i="34"/>
  <c r="AC175" i="34"/>
  <c r="AC176" i="34"/>
  <c r="AC177" i="34"/>
  <c r="AC178" i="34"/>
  <c r="AC179" i="34"/>
  <c r="AC180" i="34"/>
  <c r="AC181" i="34"/>
  <c r="AC182" i="34"/>
  <c r="AC183" i="34"/>
  <c r="AC184" i="34"/>
  <c r="AC185" i="34"/>
  <c r="AC186" i="34"/>
  <c r="AC187" i="34"/>
  <c r="AC188" i="34"/>
  <c r="AC189" i="34"/>
  <c r="AC190" i="34"/>
  <c r="AC191" i="34"/>
  <c r="AC192" i="34"/>
  <c r="AC193" i="34"/>
  <c r="AC194" i="34"/>
  <c r="AC195" i="34"/>
  <c r="AC196" i="34"/>
  <c r="AC197" i="34"/>
  <c r="AC198" i="34"/>
  <c r="AC199" i="34"/>
  <c r="AC200" i="34"/>
  <c r="AC201" i="34"/>
  <c r="AC202" i="34"/>
  <c r="AC203" i="34"/>
  <c r="AC204" i="34"/>
  <c r="AC205" i="34"/>
  <c r="AC206" i="34"/>
  <c r="AC207" i="34"/>
  <c r="AC208" i="34"/>
  <c r="AC209" i="34"/>
  <c r="AC210" i="34"/>
  <c r="AC211" i="34"/>
  <c r="AC212" i="34"/>
  <c r="AC213" i="34"/>
  <c r="AC214" i="34"/>
  <c r="AC215" i="34"/>
  <c r="AC216" i="34"/>
  <c r="AC217" i="34"/>
  <c r="AC218" i="34"/>
  <c r="AC219" i="34"/>
  <c r="AC220" i="34"/>
  <c r="AC221" i="34"/>
  <c r="AC222" i="34"/>
  <c r="AC223" i="34"/>
  <c r="AC224" i="34"/>
  <c r="AC225" i="34"/>
  <c r="AC226" i="34"/>
  <c r="AC227" i="34"/>
  <c r="AC228" i="34"/>
  <c r="AC229" i="34"/>
  <c r="AC230" i="34"/>
  <c r="AC231" i="34"/>
  <c r="AC232" i="34"/>
  <c r="AC233" i="34"/>
  <c r="AC234" i="34"/>
  <c r="AC235" i="34"/>
  <c r="AC236" i="34"/>
  <c r="AC237" i="34"/>
  <c r="AC238" i="34"/>
  <c r="AC239" i="34"/>
  <c r="AC240" i="34"/>
  <c r="AC241" i="34"/>
  <c r="AC242" i="34"/>
  <c r="AC243" i="34"/>
  <c r="AC244" i="34"/>
  <c r="AC245" i="34"/>
  <c r="AC246" i="34"/>
  <c r="AC247" i="34"/>
  <c r="AC248" i="34"/>
  <c r="AC249" i="34"/>
  <c r="AC250" i="34"/>
  <c r="AC251" i="34"/>
  <c r="AC252" i="34"/>
  <c r="AC253" i="34"/>
  <c r="AC254" i="34"/>
  <c r="AC255" i="34"/>
  <c r="AC256" i="34"/>
  <c r="AC257" i="34"/>
  <c r="AC258" i="34"/>
  <c r="AC259" i="34"/>
  <c r="AC260" i="34"/>
  <c r="AC261" i="34"/>
  <c r="AC262" i="34"/>
  <c r="AC263" i="34"/>
  <c r="AC264" i="34"/>
  <c r="AC265" i="34"/>
  <c r="AC266" i="34"/>
  <c r="AC267" i="34"/>
  <c r="AC268" i="34"/>
  <c r="AC269" i="34"/>
  <c r="AC270" i="34"/>
  <c r="AC271" i="34"/>
  <c r="AC272" i="34"/>
  <c r="AC273" i="34"/>
  <c r="AC274" i="34"/>
  <c r="AC275" i="34"/>
  <c r="AC276" i="34"/>
  <c r="AC277" i="34"/>
  <c r="AC278" i="34"/>
  <c r="AC279" i="34"/>
  <c r="AC280" i="34"/>
  <c r="AC281" i="34"/>
  <c r="AC282" i="34"/>
  <c r="AC283" i="34"/>
  <c r="AC284" i="34"/>
  <c r="AC285" i="34"/>
  <c r="AC286" i="34"/>
  <c r="AC287" i="34"/>
  <c r="AC288" i="34"/>
  <c r="AC289" i="34"/>
  <c r="AC290" i="34"/>
  <c r="AC291" i="34"/>
  <c r="AC292" i="34"/>
  <c r="AC293" i="34"/>
  <c r="AC294" i="34"/>
  <c r="AC295" i="34"/>
  <c r="AC296" i="34"/>
  <c r="AC297" i="34"/>
  <c r="AC298" i="34"/>
  <c r="AC299" i="34"/>
  <c r="AC300" i="34"/>
  <c r="AC301" i="34"/>
  <c r="AC302" i="34"/>
  <c r="AC303" i="34"/>
  <c r="AC304" i="34"/>
  <c r="AC305" i="34"/>
  <c r="AC306" i="34"/>
  <c r="AC307" i="34"/>
  <c r="AC308" i="34"/>
  <c r="AC309" i="34"/>
  <c r="AC310" i="34"/>
  <c r="AC311" i="34"/>
  <c r="AC312" i="34"/>
  <c r="AC313" i="34"/>
  <c r="AC314" i="34"/>
  <c r="AC315" i="34"/>
  <c r="AC316" i="34"/>
  <c r="AC317" i="34"/>
  <c r="AC318" i="34"/>
  <c r="AC319" i="34"/>
  <c r="AC320" i="34"/>
  <c r="AC321" i="34"/>
  <c r="AC322" i="34"/>
  <c r="AC323" i="34"/>
  <c r="AC324" i="34"/>
  <c r="AC325" i="34"/>
  <c r="AC326" i="34"/>
  <c r="AC327" i="34"/>
  <c r="AC328" i="34"/>
  <c r="AC329" i="34"/>
  <c r="AC330" i="34"/>
  <c r="AC331" i="34"/>
  <c r="AC332" i="34"/>
  <c r="AC333" i="34"/>
  <c r="AC334" i="34"/>
  <c r="AC335" i="34"/>
  <c r="AC336" i="34"/>
  <c r="AC337" i="34"/>
  <c r="AC338" i="34"/>
  <c r="AC339" i="34"/>
  <c r="AC340" i="34"/>
  <c r="AC341" i="34"/>
  <c r="AC342" i="34"/>
  <c r="AC343" i="34"/>
  <c r="AC344" i="34"/>
  <c r="AC345" i="34"/>
  <c r="AC346" i="34"/>
  <c r="AC347" i="34"/>
  <c r="AC348" i="34"/>
  <c r="AC349" i="34"/>
  <c r="AC350" i="34"/>
  <c r="AC351" i="34"/>
  <c r="AC352" i="34"/>
  <c r="AC353" i="34"/>
  <c r="AC354" i="34"/>
  <c r="AC355" i="34"/>
  <c r="AC356" i="34"/>
  <c r="AC357" i="34"/>
  <c r="AC358" i="34"/>
  <c r="AC359" i="34"/>
  <c r="AC360" i="34"/>
  <c r="AC361" i="34"/>
  <c r="AC362" i="34"/>
  <c r="AC363" i="34"/>
  <c r="AC364" i="34"/>
  <c r="AC365" i="34"/>
  <c r="AC366" i="34"/>
  <c r="AC367" i="34"/>
  <c r="AC368" i="34"/>
  <c r="AC369" i="34"/>
  <c r="AC370" i="34"/>
  <c r="AC371" i="34"/>
  <c r="AC372" i="34"/>
  <c r="AC373" i="34"/>
  <c r="AC374" i="34"/>
  <c r="AC375" i="34"/>
  <c r="AC376" i="34"/>
  <c r="AC377" i="34"/>
  <c r="AC378" i="34"/>
  <c r="AC379" i="34"/>
  <c r="AC380" i="34"/>
  <c r="AC381" i="34"/>
  <c r="AC382" i="34"/>
  <c r="AC383" i="34"/>
  <c r="AC384" i="34"/>
  <c r="AC385" i="34"/>
  <c r="AC386" i="34"/>
  <c r="AC387" i="34"/>
  <c r="AC388" i="34"/>
  <c r="AC389" i="34"/>
  <c r="AC390" i="34"/>
  <c r="AC391" i="34"/>
  <c r="AC392" i="34"/>
  <c r="AC393" i="34"/>
  <c r="AC394" i="34"/>
  <c r="AC395" i="34"/>
  <c r="AC396" i="34"/>
  <c r="AC397" i="34"/>
  <c r="AC398" i="34"/>
  <c r="AC399" i="34"/>
  <c r="AC400" i="34"/>
  <c r="AC401" i="34"/>
  <c r="AC402" i="34"/>
  <c r="AC403" i="34"/>
  <c r="AC404" i="34"/>
  <c r="AC405" i="34"/>
  <c r="AC406" i="34"/>
  <c r="AC407" i="34"/>
  <c r="AC408" i="34"/>
  <c r="AC409" i="34"/>
  <c r="AC410" i="34"/>
  <c r="AC411" i="34"/>
  <c r="AC412" i="34"/>
  <c r="AC413" i="34"/>
  <c r="AC414" i="34"/>
  <c r="AC415" i="34"/>
  <c r="AC416" i="34"/>
  <c r="AC417" i="34"/>
  <c r="AC418" i="34"/>
  <c r="AC419" i="34"/>
  <c r="AC420" i="34"/>
  <c r="AC421" i="34"/>
  <c r="AC422" i="34"/>
  <c r="AC423" i="34"/>
  <c r="AC424" i="34"/>
  <c r="AC425" i="34"/>
  <c r="AC426" i="34"/>
  <c r="AC427" i="34"/>
  <c r="AC428" i="34"/>
  <c r="AC429" i="34"/>
  <c r="AC430" i="34"/>
  <c r="AC431" i="34"/>
  <c r="AC432" i="34"/>
  <c r="AC433" i="34"/>
  <c r="AC434" i="34"/>
  <c r="AC435" i="34"/>
  <c r="AC436" i="34"/>
  <c r="AC437" i="34"/>
  <c r="AC438" i="34"/>
  <c r="AC439" i="34"/>
  <c r="AC440" i="34"/>
  <c r="AC441" i="34"/>
  <c r="AC442" i="34"/>
  <c r="AC443" i="34"/>
  <c r="AC444" i="34"/>
  <c r="AC445" i="34"/>
  <c r="AC446" i="34"/>
  <c r="AC447" i="34"/>
  <c r="AC448" i="34"/>
  <c r="AC449" i="34"/>
  <c r="AC450" i="34"/>
  <c r="AC451" i="34"/>
  <c r="AC452" i="34"/>
  <c r="AC453" i="34"/>
  <c r="AC454" i="34"/>
  <c r="AC455" i="34"/>
  <c r="AC456" i="34"/>
  <c r="AC457" i="34"/>
  <c r="AC458" i="34"/>
  <c r="AC459" i="34"/>
  <c r="AC460" i="34"/>
  <c r="AC461" i="34"/>
  <c r="AC462" i="34"/>
  <c r="AC463" i="34"/>
  <c r="AC464" i="34"/>
  <c r="AC465" i="34"/>
  <c r="AC466" i="34"/>
  <c r="AC467" i="34"/>
  <c r="AC468" i="34"/>
  <c r="AC469" i="34"/>
  <c r="AC470" i="34"/>
  <c r="AC471" i="34"/>
  <c r="AC472" i="34"/>
  <c r="AC473" i="34"/>
  <c r="AC474" i="34"/>
  <c r="AC475" i="34"/>
  <c r="AC476" i="34"/>
  <c r="AC477" i="34"/>
  <c r="AC478" i="34"/>
  <c r="AC479" i="34"/>
  <c r="AC480" i="34"/>
  <c r="AC481" i="34"/>
  <c r="AC482" i="34"/>
  <c r="AC483" i="34"/>
  <c r="AC484" i="34"/>
  <c r="AC485" i="34"/>
  <c r="AC486" i="34"/>
  <c r="AC487" i="34"/>
  <c r="AC488" i="34"/>
  <c r="AC489" i="34"/>
  <c r="AC490" i="34"/>
  <c r="AC491" i="34"/>
  <c r="AC492" i="34"/>
  <c r="AC493" i="34"/>
  <c r="AC494" i="34"/>
  <c r="AC495" i="34"/>
  <c r="AC496" i="34"/>
  <c r="AC497" i="34"/>
  <c r="AC498" i="34"/>
  <c r="AC499" i="34"/>
  <c r="AC500" i="34"/>
  <c r="AC501" i="34"/>
  <c r="AC502" i="34"/>
  <c r="AC503" i="34"/>
  <c r="AC504" i="34"/>
  <c r="AC505" i="34"/>
  <c r="AC506" i="34"/>
  <c r="AC507" i="34"/>
  <c r="AC508" i="34"/>
  <c r="AC509" i="34"/>
  <c r="AC510" i="34"/>
  <c r="AC511" i="34"/>
  <c r="AC512" i="34"/>
  <c r="AC513" i="34"/>
  <c r="AC514" i="34"/>
  <c r="AC515" i="34"/>
  <c r="AC516" i="34"/>
  <c r="AC517" i="34"/>
  <c r="AC518" i="34"/>
  <c r="AC519" i="34"/>
  <c r="AC520" i="34"/>
  <c r="AC521" i="34"/>
  <c r="AC522" i="34"/>
  <c r="AC523" i="34"/>
  <c r="AC524" i="34"/>
  <c r="AC525" i="34"/>
  <c r="AC526" i="34"/>
  <c r="AC527" i="34"/>
  <c r="AC528" i="34"/>
  <c r="AC529" i="34"/>
  <c r="AC530" i="34"/>
  <c r="AC531" i="34"/>
  <c r="AC532" i="34"/>
  <c r="AC533" i="34"/>
  <c r="AC534" i="34"/>
  <c r="AC535" i="34"/>
  <c r="AC536" i="34"/>
  <c r="AC537" i="34"/>
  <c r="AC538" i="34"/>
  <c r="AC539" i="34"/>
  <c r="AC540" i="34"/>
  <c r="AC541" i="34"/>
  <c r="AC542" i="34"/>
  <c r="AC543" i="34"/>
  <c r="AC544" i="34"/>
  <c r="AC545" i="34"/>
  <c r="AC546" i="34"/>
  <c r="AC547" i="34"/>
  <c r="AC548" i="34"/>
  <c r="AC549" i="34"/>
  <c r="AC550" i="34"/>
  <c r="AC551" i="34"/>
  <c r="AC552" i="34"/>
  <c r="AC553" i="34"/>
  <c r="AC554" i="34"/>
  <c r="AC555" i="34"/>
  <c r="AC556" i="34"/>
  <c r="AC557" i="34"/>
  <c r="AC558" i="34"/>
  <c r="AC559" i="34"/>
  <c r="AC560" i="34"/>
  <c r="AC561" i="34"/>
  <c r="AC562" i="34"/>
  <c r="AC563" i="34"/>
  <c r="AC564" i="34"/>
  <c r="AC565" i="34"/>
  <c r="AC566" i="34"/>
  <c r="AC567" i="34"/>
  <c r="AC568" i="34"/>
  <c r="AC569" i="34"/>
  <c r="AC570" i="34"/>
  <c r="AC571" i="34"/>
  <c r="AC572" i="34"/>
  <c r="AC573" i="34"/>
  <c r="AC574" i="34"/>
  <c r="AC575" i="34"/>
  <c r="AC576" i="34"/>
  <c r="AC577" i="34"/>
  <c r="AC578" i="34"/>
  <c r="AC579" i="34"/>
  <c r="AC580" i="34"/>
  <c r="AC581" i="34"/>
  <c r="AC582" i="34"/>
  <c r="AC583" i="34"/>
  <c r="AC584" i="34"/>
  <c r="AC585" i="34"/>
  <c r="AC586" i="34"/>
  <c r="AC587" i="34"/>
  <c r="AC588" i="34"/>
  <c r="AC589" i="34"/>
  <c r="AC590" i="34"/>
  <c r="AC591" i="34"/>
  <c r="AC592" i="34"/>
  <c r="AC593" i="34"/>
  <c r="AC594" i="34"/>
  <c r="AC595" i="34"/>
  <c r="AC596" i="34"/>
  <c r="AC597" i="34"/>
  <c r="AC598" i="34"/>
  <c r="AC599" i="34"/>
  <c r="AC600" i="34"/>
  <c r="AC601" i="34"/>
  <c r="AC602" i="34"/>
  <c r="AC603" i="34"/>
  <c r="AC604" i="34"/>
  <c r="AC605" i="34"/>
  <c r="AC606" i="34"/>
  <c r="AC607" i="34"/>
  <c r="AC608" i="34"/>
  <c r="AC609" i="34"/>
  <c r="AC610" i="34"/>
  <c r="AC611" i="34"/>
  <c r="AC612" i="34"/>
  <c r="AC613" i="34"/>
  <c r="AC614" i="34"/>
  <c r="AC615" i="34"/>
  <c r="AC616" i="34"/>
  <c r="AC617" i="34"/>
  <c r="AC618" i="34"/>
  <c r="AC619" i="34"/>
  <c r="AC620" i="34"/>
  <c r="AC621" i="34"/>
  <c r="AC622" i="34"/>
  <c r="AC623" i="34"/>
  <c r="AC624" i="34"/>
  <c r="AC625" i="34"/>
  <c r="AC626" i="34"/>
  <c r="AC627" i="34"/>
  <c r="AC628" i="34"/>
  <c r="AC629" i="34"/>
  <c r="AC630" i="34"/>
  <c r="AC631" i="34"/>
  <c r="AC632" i="34"/>
  <c r="AC633" i="34"/>
  <c r="AC634" i="34"/>
  <c r="AC635" i="34"/>
  <c r="AC636" i="34"/>
  <c r="AC637" i="34"/>
  <c r="AC638" i="34"/>
  <c r="AC639" i="34"/>
  <c r="AC640" i="34"/>
  <c r="AC641" i="34"/>
  <c r="AC642" i="34"/>
  <c r="AC643" i="34"/>
  <c r="AC644" i="34"/>
  <c r="AC645" i="34"/>
  <c r="AC646" i="34"/>
  <c r="AC647" i="34"/>
  <c r="AC648" i="34"/>
  <c r="AC649" i="34"/>
  <c r="AC650" i="34"/>
  <c r="AC651" i="34"/>
  <c r="AC652" i="34"/>
  <c r="AC653" i="34"/>
  <c r="AC654" i="34"/>
  <c r="AC655" i="34"/>
  <c r="AC656" i="34"/>
  <c r="AC657" i="34"/>
  <c r="AC658" i="34"/>
  <c r="AC659" i="34"/>
  <c r="AC660" i="34"/>
  <c r="AC661" i="34"/>
  <c r="AC662" i="34"/>
  <c r="AC663" i="34"/>
  <c r="AC664" i="34"/>
  <c r="AC665" i="34"/>
  <c r="AC666" i="34"/>
  <c r="AC667" i="34"/>
  <c r="AC668" i="34"/>
  <c r="AC669" i="34"/>
  <c r="AC670" i="34"/>
  <c r="AC671" i="34"/>
  <c r="AC672" i="34"/>
  <c r="AC673" i="34"/>
  <c r="AC674" i="34"/>
  <c r="AC675" i="34"/>
  <c r="AC676" i="34"/>
  <c r="AC677" i="34"/>
  <c r="AC678" i="34"/>
  <c r="AC679" i="34"/>
  <c r="AC680" i="34"/>
  <c r="AC681" i="34"/>
  <c r="AC682" i="34"/>
  <c r="AC683" i="34"/>
  <c r="AC684" i="34"/>
  <c r="AC685" i="34"/>
  <c r="AC686" i="34"/>
  <c r="AC687" i="34"/>
  <c r="AC688" i="34"/>
  <c r="AC689" i="34"/>
  <c r="AC690" i="34"/>
  <c r="AC691" i="34"/>
  <c r="AC692" i="34"/>
  <c r="AC693" i="34"/>
  <c r="AC694" i="34"/>
  <c r="AC695" i="34"/>
  <c r="AC696" i="34"/>
  <c r="AC697" i="34"/>
  <c r="AC698" i="34"/>
  <c r="AC699" i="34"/>
  <c r="AC700" i="34"/>
  <c r="AC701" i="34"/>
  <c r="AC702" i="34"/>
  <c r="AC703" i="34"/>
  <c r="AC704" i="34"/>
  <c r="AC705" i="34"/>
  <c r="AC706" i="34"/>
  <c r="AC707" i="34"/>
  <c r="AC708" i="34"/>
  <c r="AC709" i="34"/>
  <c r="AC710" i="34"/>
  <c r="AC711" i="34"/>
  <c r="AC712" i="34"/>
  <c r="AC713" i="34"/>
  <c r="AC714" i="34"/>
  <c r="AC715" i="34"/>
  <c r="AC716" i="34"/>
  <c r="AC717" i="34"/>
  <c r="AC718" i="34"/>
  <c r="AC719" i="34"/>
  <c r="AC720" i="34"/>
  <c r="AC721" i="34"/>
  <c r="AC722" i="34"/>
  <c r="AC723" i="34"/>
  <c r="AC724" i="34"/>
  <c r="AC725" i="34"/>
  <c r="AC726" i="34"/>
  <c r="AC727" i="34"/>
  <c r="AC728" i="34"/>
  <c r="AC729" i="34"/>
  <c r="AC730" i="34"/>
  <c r="AC731" i="34"/>
  <c r="AC732" i="34"/>
  <c r="AC733" i="34"/>
  <c r="AC734" i="34"/>
  <c r="AC735" i="34"/>
  <c r="AC736" i="34"/>
  <c r="AC737" i="34"/>
  <c r="AC738" i="34"/>
  <c r="AC739" i="34"/>
  <c r="AC740" i="34"/>
  <c r="AC741" i="34"/>
  <c r="AC742" i="34"/>
  <c r="AC743" i="34"/>
  <c r="AC744" i="34"/>
  <c r="AC745" i="34"/>
  <c r="AC746" i="34"/>
  <c r="AC747" i="34"/>
  <c r="AC748" i="34"/>
  <c r="AC749" i="34"/>
  <c r="AC750" i="34"/>
  <c r="AC751" i="34"/>
  <c r="AC752" i="34"/>
  <c r="AC753" i="34"/>
  <c r="AC754" i="34"/>
  <c r="AC755" i="34"/>
  <c r="AC756" i="34"/>
  <c r="AC757" i="34"/>
  <c r="AC758" i="34"/>
  <c r="AC759" i="34"/>
  <c r="AC760" i="34"/>
  <c r="AC761" i="34"/>
  <c r="AC762" i="34"/>
  <c r="AC763" i="34"/>
  <c r="AC764" i="34"/>
  <c r="AC765" i="34"/>
  <c r="AC766" i="34"/>
  <c r="AC767" i="34"/>
  <c r="AC768" i="34"/>
  <c r="AC769" i="34"/>
  <c r="AC770" i="34"/>
  <c r="AC771" i="34"/>
  <c r="AC772" i="34"/>
  <c r="AC773" i="34"/>
  <c r="AC774" i="34"/>
  <c r="AC775" i="34"/>
  <c r="AC776" i="34"/>
  <c r="AC777" i="34"/>
  <c r="AC778" i="34"/>
  <c r="AC779" i="34"/>
  <c r="AC780" i="34"/>
  <c r="AC781" i="34"/>
  <c r="AC782" i="34"/>
  <c r="AC783" i="34"/>
  <c r="AC784" i="34"/>
  <c r="AC785" i="34"/>
  <c r="AC786" i="34"/>
  <c r="AC787" i="34"/>
  <c r="AC788" i="34"/>
  <c r="AC789" i="34"/>
  <c r="AC790" i="34"/>
  <c r="AC791" i="34"/>
  <c r="AC792" i="34"/>
  <c r="AC793" i="34"/>
  <c r="AC794" i="34"/>
  <c r="AC795" i="34"/>
  <c r="AC796" i="34"/>
  <c r="AC797" i="34"/>
  <c r="AC798" i="34"/>
  <c r="AC799" i="34"/>
  <c r="AC800" i="34"/>
  <c r="AC801" i="34"/>
  <c r="AC802" i="34"/>
  <c r="AC803" i="34"/>
  <c r="AC804" i="34"/>
  <c r="AC805" i="34"/>
  <c r="AC806" i="34"/>
  <c r="AC807" i="34"/>
  <c r="AC808" i="34"/>
  <c r="AC809" i="34"/>
  <c r="AC810" i="34"/>
  <c r="AC811" i="34"/>
  <c r="AC812" i="34"/>
  <c r="AC813" i="34"/>
  <c r="AC814" i="34"/>
  <c r="AC815" i="34"/>
  <c r="AC816" i="34"/>
  <c r="AC817" i="34"/>
  <c r="AC818" i="34"/>
  <c r="AC819" i="34"/>
  <c r="AC820" i="34"/>
  <c r="AC821" i="34"/>
  <c r="AC822" i="34"/>
  <c r="AC823" i="34"/>
  <c r="AC824" i="34"/>
  <c r="AC825" i="34"/>
  <c r="AC826" i="34"/>
  <c r="AC827" i="34"/>
  <c r="AC828" i="34"/>
  <c r="AC829" i="34"/>
  <c r="AC830" i="34"/>
  <c r="AC831" i="34"/>
  <c r="AC832" i="34"/>
  <c r="AC833" i="34"/>
  <c r="AC834" i="34"/>
  <c r="AC835" i="34"/>
  <c r="AC836" i="34"/>
  <c r="AC837" i="34"/>
  <c r="AC838" i="34"/>
  <c r="AC839" i="34"/>
  <c r="AC840" i="34"/>
  <c r="AC841" i="34"/>
  <c r="AC842" i="34"/>
  <c r="AC843" i="34"/>
  <c r="AC844" i="34"/>
  <c r="AC845" i="34"/>
  <c r="AC846" i="34"/>
  <c r="AC847" i="34"/>
  <c r="AC848" i="34"/>
  <c r="AC849" i="34"/>
  <c r="AC850" i="34"/>
  <c r="AC851" i="34"/>
  <c r="AC852" i="34"/>
  <c r="AC853" i="34"/>
  <c r="AC854" i="34"/>
  <c r="AC855" i="34"/>
  <c r="AC856" i="34"/>
  <c r="AC857" i="34"/>
  <c r="AC858" i="34"/>
  <c r="AC859" i="34"/>
  <c r="AC860" i="34"/>
  <c r="AC861" i="34"/>
  <c r="AC862" i="34"/>
  <c r="AC863" i="34"/>
  <c r="AC864" i="34"/>
  <c r="AC865" i="34"/>
  <c r="AC866" i="34"/>
  <c r="AC867" i="34"/>
  <c r="AC868" i="34"/>
  <c r="AC869" i="34"/>
  <c r="AC870" i="34"/>
  <c r="AC871" i="34"/>
  <c r="AC872" i="34"/>
  <c r="AC873" i="34"/>
  <c r="AC874" i="34"/>
  <c r="AC875" i="34"/>
  <c r="AC876" i="34"/>
  <c r="AC877" i="34"/>
  <c r="AC878" i="34"/>
  <c r="AC879" i="34"/>
  <c r="AC880" i="34"/>
  <c r="AC881" i="34"/>
  <c r="AC882" i="34"/>
  <c r="AC883" i="34"/>
  <c r="AC884" i="34"/>
  <c r="AC885" i="34"/>
  <c r="AC886" i="34"/>
  <c r="AC887" i="34"/>
  <c r="AC888" i="34"/>
  <c r="AC889" i="34"/>
  <c r="AC890" i="34"/>
  <c r="AC891" i="34"/>
  <c r="AC892" i="34"/>
  <c r="AC893" i="34"/>
  <c r="AC894" i="34"/>
  <c r="AC895" i="34"/>
  <c r="AC896" i="34"/>
  <c r="AC897" i="34"/>
  <c r="AC898" i="34"/>
  <c r="AC899" i="34"/>
  <c r="AC900" i="34"/>
  <c r="AC901" i="34"/>
  <c r="AC902" i="34"/>
  <c r="AC903" i="34"/>
  <c r="AC904" i="34"/>
  <c r="AC905" i="34"/>
  <c r="AC906" i="34"/>
  <c r="AC907" i="34"/>
  <c r="AC908" i="34"/>
  <c r="AC909" i="34"/>
  <c r="AC910" i="34"/>
  <c r="AC911" i="34"/>
  <c r="AC912" i="34"/>
  <c r="AC913" i="34"/>
  <c r="AC914" i="34"/>
  <c r="AC915" i="34"/>
  <c r="AC916" i="34"/>
  <c r="AC917" i="34"/>
  <c r="AC918" i="34"/>
  <c r="AC919" i="34"/>
  <c r="AC920" i="34"/>
  <c r="AC921" i="34"/>
  <c r="AC922" i="34"/>
  <c r="AC923" i="34"/>
  <c r="AC924" i="34"/>
  <c r="AC925" i="34"/>
  <c r="AC926" i="34"/>
  <c r="AC927" i="34"/>
  <c r="AC928" i="34"/>
  <c r="AC929" i="34"/>
  <c r="AC930" i="34"/>
  <c r="AC931" i="34"/>
  <c r="AC932" i="34"/>
  <c r="AC933" i="34"/>
  <c r="AC934" i="34"/>
  <c r="AC935" i="34"/>
  <c r="AC936" i="34"/>
  <c r="AC937" i="34"/>
  <c r="AC938" i="34"/>
  <c r="AC939" i="34"/>
  <c r="AC940" i="34"/>
  <c r="AC941" i="34"/>
  <c r="AC942" i="34"/>
  <c r="AC943" i="34"/>
  <c r="AC944" i="34"/>
  <c r="AC945" i="34"/>
  <c r="AC946" i="34"/>
  <c r="AC947" i="34"/>
  <c r="AC948" i="34"/>
  <c r="AC949" i="34"/>
  <c r="AC950" i="34"/>
  <c r="AC951" i="34"/>
  <c r="AC952" i="34"/>
  <c r="AC953" i="34"/>
  <c r="AC954" i="34"/>
  <c r="AC955" i="34"/>
  <c r="AC956" i="34"/>
  <c r="AC957" i="34"/>
  <c r="AC958" i="34"/>
  <c r="AC959" i="34"/>
  <c r="AC960" i="34"/>
  <c r="AC961" i="34"/>
  <c r="AC962" i="34"/>
  <c r="AC963" i="34"/>
  <c r="AC964" i="34"/>
  <c r="AC965" i="34"/>
  <c r="AC966" i="34"/>
  <c r="AC967" i="34"/>
  <c r="AC968" i="34"/>
  <c r="AC969" i="34"/>
  <c r="AC970" i="34"/>
  <c r="AC971" i="34"/>
  <c r="AC972" i="34"/>
  <c r="AC973" i="34"/>
  <c r="AC974" i="34"/>
  <c r="AC975" i="34"/>
  <c r="AC976" i="34"/>
  <c r="AC977" i="34"/>
  <c r="AC978" i="34"/>
  <c r="AC979" i="34"/>
  <c r="AC980" i="34"/>
  <c r="AC981" i="34"/>
  <c r="AC982" i="34"/>
  <c r="AC983" i="34"/>
  <c r="AC984" i="34"/>
  <c r="AC985" i="34"/>
  <c r="AC986" i="34"/>
  <c r="AC987" i="34"/>
  <c r="AC988" i="34"/>
  <c r="AC989" i="34"/>
  <c r="AC990" i="34"/>
  <c r="AC991" i="34"/>
  <c r="AC992" i="34"/>
  <c r="AC993" i="34"/>
  <c r="AC994" i="34"/>
  <c r="AC995" i="34"/>
  <c r="AC996" i="34"/>
  <c r="AC997" i="34"/>
  <c r="AC998" i="34"/>
  <c r="AC999" i="34"/>
  <c r="AC1000" i="34"/>
  <c r="AC1001" i="34"/>
  <c r="AC1002" i="34"/>
  <c r="AC1003" i="34"/>
  <c r="AC1004" i="34"/>
  <c r="AC1005" i="34"/>
  <c r="AC1006" i="34"/>
  <c r="AC1007" i="34"/>
  <c r="AC1008" i="34"/>
  <c r="AC1009" i="34"/>
  <c r="AC1010" i="34"/>
  <c r="AC1011" i="34"/>
  <c r="AC1012" i="34"/>
  <c r="AC1013" i="34"/>
  <c r="AC1014" i="34"/>
  <c r="AC1015" i="34"/>
  <c r="AC1016" i="34"/>
  <c r="AC1017" i="34"/>
  <c r="AC1018" i="34"/>
  <c r="AC1019" i="34"/>
  <c r="AC1020" i="34"/>
  <c r="AC1021" i="34"/>
  <c r="AC1022" i="34"/>
  <c r="AC1023" i="34"/>
  <c r="AC1024" i="34"/>
  <c r="AC1025" i="34"/>
  <c r="AC1026" i="34"/>
  <c r="AC1027" i="34"/>
  <c r="AC1028" i="34"/>
  <c r="AC1029" i="34"/>
  <c r="AC1030" i="34"/>
  <c r="AC1031" i="34"/>
  <c r="AC1032" i="34"/>
  <c r="AC1033" i="34"/>
  <c r="AC1034" i="34"/>
  <c r="AC1035" i="34"/>
  <c r="AC1036" i="34"/>
  <c r="AC1037" i="34"/>
  <c r="AC1038" i="34"/>
  <c r="AC1039" i="34"/>
  <c r="AC1040" i="34"/>
  <c r="AC1041" i="34"/>
  <c r="AC1042" i="34"/>
  <c r="AC1043" i="34"/>
  <c r="AC1044" i="34"/>
  <c r="AC1045" i="34"/>
  <c r="AC1046" i="34"/>
  <c r="AC1047" i="34"/>
  <c r="AC1048" i="34"/>
  <c r="AC1049" i="34"/>
  <c r="AC1050" i="34"/>
  <c r="AC1051" i="34"/>
  <c r="AC1052" i="34"/>
  <c r="AC1053" i="34"/>
  <c r="AC1054" i="34"/>
  <c r="AC1055" i="34"/>
  <c r="AC1056" i="34"/>
  <c r="AC1057" i="34"/>
  <c r="AC1058" i="34"/>
  <c r="AC1059" i="34"/>
  <c r="AC1060" i="34"/>
  <c r="AC1061" i="34"/>
  <c r="AC1062" i="34"/>
  <c r="AC1063" i="34"/>
  <c r="AC1064" i="34"/>
  <c r="AC1065" i="34"/>
  <c r="AC1066" i="34"/>
  <c r="AC1067" i="34"/>
  <c r="AC1068" i="34"/>
  <c r="AC1069" i="34"/>
  <c r="AC1070" i="34"/>
  <c r="AC1071" i="34"/>
  <c r="AC1072" i="34"/>
  <c r="AC1073" i="34"/>
  <c r="AC1074" i="34"/>
  <c r="AC1075" i="34"/>
  <c r="AC1076" i="34"/>
  <c r="AC1077" i="34"/>
  <c r="AC1078" i="34"/>
  <c r="AC1079" i="34"/>
  <c r="AC1080" i="34"/>
  <c r="AC1081" i="34"/>
  <c r="AC1082" i="34"/>
  <c r="AC1083" i="34"/>
  <c r="AC1084" i="34"/>
  <c r="AC1085" i="34"/>
  <c r="AC1086" i="34"/>
  <c r="AC1087" i="34"/>
  <c r="AC1088" i="34"/>
  <c r="AC1089" i="34"/>
  <c r="AC1090" i="34"/>
  <c r="AC1091" i="34"/>
  <c r="AC1092" i="34"/>
  <c r="AC1093" i="34"/>
  <c r="AC1094" i="34"/>
  <c r="AC1095" i="34"/>
  <c r="AC1096" i="34"/>
  <c r="AC1097" i="34"/>
  <c r="AC1098" i="34"/>
  <c r="AC1099" i="34"/>
  <c r="AC1100" i="34"/>
  <c r="AC1101" i="34"/>
  <c r="AC1102" i="34"/>
  <c r="AC1103" i="34"/>
  <c r="AC1104" i="34"/>
  <c r="AC1105" i="34"/>
  <c r="AC1106" i="34"/>
  <c r="AC1107" i="34"/>
  <c r="AC1108" i="34"/>
  <c r="AC1109" i="34"/>
  <c r="AC1110" i="34"/>
  <c r="AC1111" i="34"/>
  <c r="AC1112" i="34"/>
  <c r="AC1113" i="34"/>
  <c r="AC1114" i="34"/>
  <c r="AC1115" i="34"/>
  <c r="AC1116" i="34"/>
  <c r="AC1117" i="34"/>
  <c r="AC1118" i="34"/>
  <c r="AC1119" i="34"/>
  <c r="AC1120" i="34"/>
  <c r="AC1121" i="34"/>
  <c r="AC1122" i="34"/>
  <c r="AC1123" i="34"/>
  <c r="AC1124" i="34"/>
  <c r="AC1125" i="34"/>
  <c r="AC1126" i="34"/>
  <c r="AC1127" i="34"/>
  <c r="AC1128" i="34"/>
  <c r="AC1129" i="34"/>
  <c r="AC1130" i="34"/>
  <c r="AC1131" i="34"/>
  <c r="AC1132" i="34"/>
  <c r="AC1133" i="34"/>
  <c r="AC1134" i="34"/>
  <c r="AC1135" i="34"/>
  <c r="AC1136" i="34"/>
  <c r="AC1137" i="34"/>
  <c r="AC1138" i="34"/>
  <c r="AC1139" i="34"/>
  <c r="AC1140" i="34"/>
  <c r="AC1141" i="34"/>
  <c r="AC1142" i="34"/>
  <c r="AC1143" i="34"/>
  <c r="AC1144" i="34"/>
  <c r="AC1145" i="34"/>
  <c r="AC1146" i="34"/>
  <c r="AC1147" i="34"/>
  <c r="AC1148" i="34"/>
  <c r="AC1149" i="34"/>
  <c r="AC1150" i="34"/>
  <c r="AC1151" i="34"/>
  <c r="AC1152" i="34"/>
  <c r="AC1153" i="34"/>
  <c r="AC1154" i="34"/>
  <c r="AC1155" i="34"/>
  <c r="AC1156" i="34"/>
  <c r="AC1157" i="34"/>
  <c r="AC1158" i="34"/>
  <c r="AC1159" i="34"/>
  <c r="AC1160" i="34"/>
  <c r="AC1161" i="34"/>
  <c r="AC1162" i="34"/>
  <c r="AC1163" i="34"/>
  <c r="AC1164" i="34"/>
  <c r="AC1165" i="34"/>
  <c r="AC1166" i="34"/>
  <c r="AC1167" i="34"/>
  <c r="AC1168" i="34"/>
  <c r="AC1169" i="34"/>
  <c r="AC1170" i="34"/>
  <c r="AC1171" i="34"/>
  <c r="AC1172" i="34"/>
  <c r="AC1173" i="34"/>
  <c r="AC1174" i="34"/>
  <c r="AC1175" i="34"/>
  <c r="AC1176" i="34"/>
  <c r="AC1177" i="34"/>
  <c r="AC1178" i="34"/>
  <c r="AC1179" i="34"/>
  <c r="AC1180" i="34"/>
  <c r="AC1181" i="34"/>
  <c r="AC1182" i="34"/>
  <c r="AC1183" i="34"/>
  <c r="AC1184" i="34"/>
  <c r="AC1185" i="34"/>
  <c r="AC1186" i="34"/>
  <c r="AC1187" i="34"/>
  <c r="AC1188" i="34"/>
  <c r="AC1189" i="34"/>
  <c r="AC1190" i="34"/>
  <c r="AC1191" i="34"/>
  <c r="AC1192" i="34"/>
  <c r="AC1193" i="34"/>
  <c r="AC1194" i="34"/>
  <c r="AC1195" i="34"/>
  <c r="AC1196" i="34"/>
  <c r="AC1197" i="34"/>
  <c r="AC1198" i="34"/>
  <c r="AC1199" i="34"/>
  <c r="AC1200" i="34"/>
  <c r="AC1201" i="34"/>
  <c r="AC1202" i="34"/>
  <c r="AC1203" i="34"/>
  <c r="AC1204" i="34"/>
  <c r="AC1205" i="34"/>
  <c r="AC1206" i="34"/>
  <c r="AC1207" i="34"/>
  <c r="AC1208" i="34"/>
  <c r="AC1209" i="34"/>
  <c r="AC1210" i="34"/>
  <c r="AC1211" i="34"/>
  <c r="AC1212" i="34"/>
  <c r="AC1213" i="34"/>
  <c r="AC1214" i="34"/>
  <c r="AC1215" i="34"/>
  <c r="AC1216" i="34"/>
  <c r="AC1217" i="34"/>
  <c r="AC1218" i="34"/>
  <c r="AC1219" i="34"/>
  <c r="AC1220" i="34"/>
  <c r="AC1221" i="34"/>
  <c r="AC1222" i="34"/>
  <c r="AC1223" i="34"/>
  <c r="AC1224" i="34"/>
  <c r="AC1225" i="34"/>
  <c r="AC1226" i="34"/>
  <c r="AC1227" i="34"/>
  <c r="AC1228" i="34"/>
  <c r="AC1229" i="34"/>
  <c r="AC1230" i="34"/>
  <c r="AC1231" i="34"/>
  <c r="AC1232" i="34"/>
  <c r="AC1233" i="34"/>
  <c r="AC1234" i="34"/>
  <c r="AC1235" i="34"/>
  <c r="AC1236" i="34"/>
  <c r="AC1237" i="34"/>
  <c r="AC1238" i="34"/>
  <c r="AC1239" i="34"/>
  <c r="AC1240" i="34"/>
  <c r="AC1241" i="34"/>
  <c r="AC1242" i="34"/>
  <c r="AC1243" i="34"/>
  <c r="AC1244" i="34"/>
  <c r="AC1245" i="34"/>
  <c r="AC1246" i="34"/>
  <c r="AC1247" i="34"/>
  <c r="AC1248" i="34"/>
  <c r="AC1249" i="34"/>
  <c r="AC1250" i="34"/>
  <c r="AC1251" i="34"/>
  <c r="AC1252" i="34"/>
  <c r="AC1253" i="34"/>
  <c r="AC1254" i="34"/>
  <c r="AC1255" i="34"/>
  <c r="AC1256" i="34"/>
  <c r="AC1257" i="34"/>
  <c r="AC1258" i="34"/>
  <c r="AC1259" i="34"/>
  <c r="AC1260" i="34"/>
  <c r="AC1261" i="34"/>
  <c r="AC1262" i="34"/>
  <c r="AC1263" i="34"/>
  <c r="AC1264" i="34"/>
  <c r="AC1265" i="34"/>
  <c r="AC1266" i="34"/>
  <c r="AC1267" i="34"/>
  <c r="AC1268" i="34"/>
  <c r="AC1269" i="34"/>
  <c r="AC1270" i="34"/>
  <c r="AC1271" i="34"/>
  <c r="AC1272" i="34"/>
  <c r="AC1273" i="34"/>
  <c r="AC1274" i="34"/>
  <c r="AC1275" i="34"/>
  <c r="AC1276" i="34"/>
  <c r="AC1277" i="34"/>
  <c r="AC1278" i="34"/>
  <c r="AC1279" i="34"/>
  <c r="AC1280" i="34"/>
  <c r="AC1281" i="34"/>
  <c r="AC1282" i="34"/>
  <c r="AC1283" i="34"/>
  <c r="AC1284" i="34"/>
  <c r="AC1285" i="34"/>
  <c r="AC1286" i="34"/>
  <c r="AC1287" i="34"/>
  <c r="AC1288" i="34"/>
  <c r="AC1289" i="34"/>
  <c r="AC1290" i="34"/>
  <c r="AC1291" i="34"/>
  <c r="AC1292" i="34"/>
  <c r="AC1293" i="34"/>
  <c r="AC1294" i="34"/>
  <c r="AC1295" i="34"/>
  <c r="AC1296" i="34"/>
  <c r="AC1297" i="34"/>
  <c r="AC1298" i="34"/>
  <c r="AC1299" i="34"/>
  <c r="AC1300" i="34"/>
  <c r="AC1301" i="34"/>
  <c r="AC1302" i="34"/>
  <c r="AC1303" i="34"/>
  <c r="AC1304" i="34"/>
  <c r="AC1305" i="34"/>
  <c r="AC1306" i="34"/>
  <c r="AC1307" i="34"/>
  <c r="AC1308" i="34"/>
  <c r="AC1309" i="34"/>
  <c r="AC1310" i="34"/>
  <c r="AC1311" i="34"/>
  <c r="AC1312" i="34"/>
  <c r="AC1313" i="34"/>
  <c r="AC1314" i="34"/>
  <c r="AC1315" i="34"/>
  <c r="AC1316" i="34"/>
  <c r="AC1317" i="34"/>
  <c r="AC1318" i="34"/>
  <c r="AC1319" i="34"/>
  <c r="AC1320" i="34"/>
  <c r="AC1321" i="34"/>
  <c r="AC1322" i="34"/>
  <c r="AC1323" i="34"/>
  <c r="AC1324" i="34"/>
  <c r="AC1325" i="34"/>
  <c r="AC1326" i="34"/>
  <c r="AC1327" i="34"/>
  <c r="AC1328" i="34"/>
  <c r="AC1329" i="34"/>
  <c r="AC1330" i="34"/>
  <c r="AC1331" i="34"/>
  <c r="AC1332" i="34"/>
  <c r="AC1333" i="34"/>
  <c r="AC1334" i="34"/>
  <c r="AC1335" i="34"/>
  <c r="AC1336" i="34"/>
  <c r="AC1337" i="34"/>
  <c r="AC1338" i="34"/>
  <c r="AC1339" i="34"/>
  <c r="AC1340" i="34"/>
  <c r="AC1341" i="34"/>
  <c r="AC1342" i="34"/>
  <c r="AC1343" i="34"/>
  <c r="AC1344" i="34"/>
  <c r="AC1345" i="34"/>
  <c r="AC1346" i="34"/>
  <c r="AC1347" i="34"/>
  <c r="AC1348" i="34"/>
  <c r="AC1349" i="34"/>
  <c r="AC1350" i="34"/>
  <c r="AC1351" i="34"/>
  <c r="AC1352" i="34"/>
  <c r="AC1353" i="34"/>
  <c r="AC1354" i="34"/>
  <c r="AC1355" i="34"/>
  <c r="AC1356" i="34"/>
  <c r="AC1357" i="34"/>
  <c r="AC1358" i="34"/>
  <c r="AC1359" i="34"/>
  <c r="AC1360" i="34"/>
  <c r="AC1361" i="34"/>
  <c r="AC1362" i="34"/>
  <c r="AC1363" i="34"/>
  <c r="AC1364" i="34"/>
  <c r="AC1365" i="34"/>
  <c r="AC1366" i="34"/>
  <c r="AC1367" i="34"/>
  <c r="AC1368" i="34"/>
  <c r="AC1369" i="34"/>
  <c r="AC1370" i="34"/>
  <c r="AC1371" i="34"/>
  <c r="AC1372" i="34"/>
  <c r="AC1373" i="34"/>
  <c r="AC1374" i="34"/>
  <c r="AC1375" i="34"/>
  <c r="AC1376" i="34"/>
  <c r="AC1377" i="34"/>
  <c r="AC1378" i="34"/>
  <c r="AC1379" i="34"/>
  <c r="AC1380" i="34"/>
  <c r="AC1381" i="34"/>
  <c r="AC1382" i="34"/>
  <c r="AC1383" i="34"/>
  <c r="AC1384" i="34"/>
  <c r="AC1385" i="34"/>
  <c r="AC1386" i="34"/>
  <c r="AC1387" i="34"/>
  <c r="AC1388" i="34"/>
  <c r="AC1389" i="34"/>
  <c r="AC1390" i="34"/>
  <c r="AC1391" i="34"/>
  <c r="AC1392" i="34"/>
  <c r="AC1393" i="34"/>
  <c r="AC1394" i="34"/>
  <c r="AC1395" i="34"/>
  <c r="AC1396" i="34"/>
  <c r="AC1397" i="34"/>
  <c r="AC1398" i="34"/>
  <c r="AC1399" i="34"/>
  <c r="AC1400" i="34"/>
  <c r="AC1401" i="34"/>
  <c r="AC1402" i="34"/>
  <c r="AC1403" i="34"/>
  <c r="AC1404" i="34"/>
  <c r="AC1405" i="34"/>
  <c r="AC1406" i="34"/>
  <c r="AC1407" i="34"/>
  <c r="AC1408" i="34"/>
  <c r="AC1409" i="34"/>
  <c r="AC1410" i="34"/>
  <c r="AC1411" i="34"/>
  <c r="AC1412" i="34"/>
  <c r="AC1413" i="34"/>
  <c r="AC1414" i="34"/>
  <c r="AC1415" i="34"/>
  <c r="AC1416" i="34"/>
  <c r="AC1417" i="34"/>
  <c r="AC1418" i="34"/>
  <c r="AC1419" i="34"/>
  <c r="AC1420" i="34"/>
  <c r="AC1421" i="34"/>
  <c r="AC1422" i="34"/>
  <c r="AC1423" i="34"/>
  <c r="AC1424" i="34"/>
  <c r="AC1425" i="34"/>
  <c r="AC1426" i="34"/>
  <c r="AC1427" i="34"/>
  <c r="AC1428" i="34"/>
  <c r="AC1429" i="34"/>
  <c r="AC1430" i="34"/>
  <c r="AC1431" i="34"/>
  <c r="AC1432" i="34"/>
  <c r="AC1433" i="34"/>
  <c r="AC1434" i="34"/>
  <c r="AC1435" i="34"/>
  <c r="AC1436" i="34"/>
  <c r="AC1437" i="34"/>
  <c r="AC1438" i="34"/>
  <c r="AC1439" i="34"/>
  <c r="AC1440" i="34"/>
  <c r="AC1441" i="34"/>
  <c r="AC1442" i="34"/>
  <c r="AC1443" i="34"/>
  <c r="AC1444" i="34"/>
  <c r="AC1445" i="34"/>
  <c r="AC1446" i="34"/>
  <c r="AC1447" i="34"/>
  <c r="AC1448" i="34"/>
  <c r="AC1449" i="34"/>
  <c r="AC1450" i="34"/>
  <c r="AC1451" i="34"/>
  <c r="AC1452" i="34"/>
  <c r="AC1453" i="34"/>
  <c r="AC1454" i="34"/>
  <c r="AC1455" i="34"/>
  <c r="AC1456" i="34"/>
  <c r="AC1457" i="34"/>
  <c r="AC1458" i="34"/>
  <c r="AC1459" i="34"/>
  <c r="AC1460" i="34"/>
  <c r="AC1461" i="34"/>
  <c r="AC1462" i="34"/>
  <c r="AC1463" i="34"/>
  <c r="AC1464" i="34"/>
  <c r="AC1465" i="34"/>
  <c r="AC1466" i="34"/>
  <c r="AC1467" i="34"/>
  <c r="AC1468" i="34"/>
  <c r="AC1469" i="34"/>
  <c r="AC1470" i="34"/>
  <c r="AC1471" i="34"/>
  <c r="AC1472" i="34"/>
  <c r="AC1473" i="34"/>
  <c r="AC1474" i="34"/>
  <c r="AC1475" i="34"/>
  <c r="AC1476" i="34"/>
  <c r="AC1477" i="34"/>
  <c r="AC1478" i="34"/>
  <c r="AC1479" i="34"/>
  <c r="AC1480" i="34"/>
  <c r="AC1481" i="34"/>
  <c r="AC1482" i="34"/>
  <c r="AC1483" i="34"/>
  <c r="AC1484" i="34"/>
  <c r="AC1485" i="34"/>
  <c r="AC1486" i="34"/>
  <c r="AC1487" i="34"/>
  <c r="AC1488" i="34"/>
  <c r="AC1489" i="34"/>
  <c r="AC1490" i="34"/>
  <c r="AC1491" i="34"/>
  <c r="AC1492" i="34"/>
  <c r="AC1493" i="34"/>
  <c r="AC1494" i="34"/>
  <c r="AC1495" i="34"/>
  <c r="AC1496" i="34"/>
  <c r="AC1497" i="34"/>
  <c r="AC1498" i="34"/>
  <c r="AC1499" i="34"/>
  <c r="AC1500" i="34"/>
  <c r="AC1501" i="34"/>
  <c r="AC1502" i="34"/>
  <c r="AC1503" i="34"/>
  <c r="AC1504" i="34"/>
  <c r="AC1505" i="34"/>
  <c r="AC1506" i="34"/>
  <c r="AC1507" i="34"/>
  <c r="AC1508" i="34"/>
  <c r="AC1509" i="34"/>
  <c r="AC1510" i="34"/>
  <c r="AC1511" i="34"/>
  <c r="AC1512" i="34"/>
  <c r="AC1513" i="34"/>
  <c r="AC1514" i="34"/>
  <c r="AC1515" i="34"/>
  <c r="AC1516" i="34"/>
  <c r="AC1517" i="34"/>
  <c r="AC1518" i="34"/>
  <c r="AC1519" i="34"/>
  <c r="AC1520" i="34"/>
  <c r="AC1521" i="34"/>
  <c r="AC1522" i="34"/>
  <c r="AC1523" i="34"/>
  <c r="AC1524" i="34"/>
  <c r="AC1525" i="34"/>
  <c r="AC1526" i="34"/>
  <c r="AC1527" i="34"/>
  <c r="AC1528" i="34"/>
  <c r="AC1529" i="34"/>
  <c r="AC1530" i="34"/>
  <c r="AC1531" i="34"/>
  <c r="AC1532" i="34"/>
  <c r="AC1533" i="34"/>
  <c r="AC1534" i="34"/>
  <c r="AC1535" i="34"/>
  <c r="AC1536" i="34"/>
  <c r="AC1537" i="34"/>
  <c r="AC1538" i="34"/>
  <c r="AC1539" i="34"/>
  <c r="AC1540" i="34"/>
  <c r="AC1541" i="34"/>
  <c r="AC1542" i="34"/>
  <c r="AC1543" i="34"/>
  <c r="AC1544" i="34"/>
  <c r="AC1545" i="34"/>
  <c r="AC1546" i="34"/>
  <c r="AC1547" i="34"/>
  <c r="AC1548" i="34"/>
  <c r="AC1549" i="34"/>
  <c r="AC1550" i="34"/>
  <c r="AC1551" i="34"/>
  <c r="AC1552" i="34"/>
  <c r="AC1553" i="34"/>
  <c r="AC1554" i="34"/>
  <c r="AC1555" i="34"/>
  <c r="AC1556" i="34"/>
  <c r="AC1557" i="34"/>
  <c r="AC1558" i="34"/>
  <c r="AC1559" i="34"/>
  <c r="AC1560" i="34"/>
  <c r="AC1561" i="34"/>
  <c r="AC1562" i="34"/>
  <c r="AC1563" i="34"/>
  <c r="AC1564" i="34"/>
  <c r="AC1565" i="34"/>
  <c r="AC1566" i="34"/>
  <c r="AC1567" i="34"/>
  <c r="AC1568" i="34"/>
  <c r="AC1569" i="34"/>
  <c r="AC1570" i="34"/>
  <c r="AC1571" i="34"/>
  <c r="AC1572" i="34"/>
  <c r="AC1573" i="34"/>
  <c r="AC1574" i="34"/>
  <c r="AC1575" i="34"/>
  <c r="AC1576" i="34"/>
  <c r="AC1577" i="34"/>
  <c r="AC1578" i="34"/>
  <c r="AC1579" i="34"/>
  <c r="AC1580" i="34"/>
  <c r="AC1581" i="34"/>
  <c r="AC1582" i="34"/>
  <c r="AC1583" i="34"/>
  <c r="AC1584" i="34"/>
  <c r="AC1585" i="34"/>
  <c r="AC1586" i="34"/>
  <c r="AC1587" i="34"/>
  <c r="AC1588" i="34"/>
  <c r="AC1589" i="34"/>
  <c r="AC1590" i="34"/>
  <c r="AC1591" i="34"/>
  <c r="AC1592" i="34"/>
  <c r="AC1593" i="34"/>
  <c r="AC1594" i="34"/>
  <c r="AC1595" i="34"/>
  <c r="AC1596" i="34"/>
  <c r="AC1597" i="34"/>
  <c r="AC1598" i="34"/>
  <c r="AC1599" i="34"/>
  <c r="AC1600" i="34"/>
  <c r="AC1601" i="34"/>
  <c r="AC1602" i="34"/>
  <c r="AC1603" i="34"/>
  <c r="AC1604" i="34"/>
  <c r="AC1605" i="34"/>
  <c r="AC1606" i="34"/>
  <c r="AC1607" i="34"/>
  <c r="AC1608" i="34"/>
  <c r="AC1609" i="34"/>
  <c r="AC1610" i="34"/>
  <c r="AC1611" i="34"/>
  <c r="AC1612" i="34"/>
  <c r="AC1613" i="34"/>
  <c r="AC1614" i="34"/>
  <c r="AC1615" i="34"/>
  <c r="AC1616" i="34"/>
  <c r="AC1617" i="34"/>
  <c r="AC1618" i="34"/>
  <c r="AC1619" i="34"/>
  <c r="AC1620" i="34"/>
  <c r="AC1621" i="34"/>
  <c r="AC1622" i="34"/>
  <c r="AC1623" i="34"/>
  <c r="AC1624" i="34"/>
  <c r="AC1625" i="34"/>
  <c r="AC1626" i="34"/>
  <c r="AC1627" i="34"/>
  <c r="AC1628" i="34"/>
  <c r="AC1629" i="34"/>
  <c r="AC1630" i="34"/>
  <c r="AC1631" i="34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A115" i="1" s="1"/>
  <c r="B116" i="1"/>
  <c r="A116" i="1" s="1"/>
  <c r="B117" i="1"/>
  <c r="A117" i="1" s="1"/>
  <c r="B118" i="1"/>
  <c r="A118" i="1" s="1"/>
  <c r="B119" i="1"/>
  <c r="A119" i="1" s="1"/>
  <c r="B120" i="1"/>
  <c r="A120" i="1" s="1"/>
  <c r="B121" i="1"/>
  <c r="A121" i="1" s="1"/>
  <c r="B122" i="1"/>
  <c r="A122" i="1" s="1"/>
  <c r="B123" i="1"/>
  <c r="A123" i="1" s="1"/>
  <c r="B124" i="1"/>
  <c r="A124" i="1" s="1"/>
  <c r="B125" i="1"/>
  <c r="A125" i="1" s="1"/>
  <c r="B126" i="1"/>
  <c r="A126" i="1" s="1"/>
  <c r="B127" i="1"/>
  <c r="A127" i="1" s="1"/>
  <c r="B128" i="1"/>
  <c r="A128" i="1" s="1"/>
  <c r="B129" i="1"/>
  <c r="A129" i="1" s="1"/>
  <c r="B130" i="1"/>
  <c r="A130" i="1" s="1"/>
  <c r="B131" i="1"/>
  <c r="A131" i="1" s="1"/>
  <c r="B132" i="1"/>
  <c r="A132" i="1" s="1"/>
  <c r="B133" i="1"/>
  <c r="A133" i="1" s="1"/>
  <c r="B134" i="1"/>
  <c r="A134" i="1" s="1"/>
  <c r="B135" i="1"/>
  <c r="A135" i="1" s="1"/>
  <c r="B136" i="1"/>
  <c r="A136" i="1" s="1"/>
  <c r="B137" i="1"/>
  <c r="A137" i="1" s="1"/>
  <c r="B138" i="1"/>
  <c r="A138" i="1" s="1"/>
  <c r="B139" i="1"/>
  <c r="A139" i="1" s="1"/>
  <c r="B140" i="1"/>
  <c r="A140" i="1" s="1"/>
  <c r="B141" i="1"/>
  <c r="A141" i="1" s="1"/>
  <c r="B142" i="1"/>
  <c r="A142" i="1" s="1"/>
  <c r="B143" i="1"/>
  <c r="A143" i="1" s="1"/>
  <c r="B144" i="1"/>
  <c r="A144" i="1" s="1"/>
  <c r="B145" i="1"/>
  <c r="A145" i="1" s="1"/>
  <c r="B146" i="1"/>
  <c r="A146" i="1" s="1"/>
  <c r="B147" i="1"/>
  <c r="A147" i="1" s="1"/>
  <c r="B148" i="1"/>
  <c r="A148" i="1" s="1"/>
  <c r="B149" i="1"/>
  <c r="A149" i="1" s="1"/>
  <c r="B150" i="1"/>
  <c r="A150" i="1" s="1"/>
  <c r="B151" i="1"/>
  <c r="A151" i="1" s="1"/>
  <c r="B152" i="1"/>
  <c r="A152" i="1" s="1"/>
  <c r="B153" i="1"/>
  <c r="A153" i="1" s="1"/>
  <c r="B154" i="1"/>
  <c r="A154" i="1" s="1"/>
  <c r="B155" i="1"/>
  <c r="A155" i="1" s="1"/>
  <c r="B156" i="1"/>
  <c r="A156" i="1" s="1"/>
  <c r="B157" i="1"/>
  <c r="A157" i="1" s="1"/>
  <c r="B158" i="1"/>
  <c r="A158" i="1" s="1"/>
  <c r="B159" i="1"/>
  <c r="A159" i="1" s="1"/>
  <c r="B160" i="1"/>
  <c r="A160" i="1" s="1"/>
  <c r="B161" i="1"/>
  <c r="A161" i="1" s="1"/>
  <c r="B162" i="1"/>
  <c r="A162" i="1" s="1"/>
  <c r="B163" i="1"/>
  <c r="A163" i="1" s="1"/>
  <c r="B164" i="1"/>
  <c r="A164" i="1" s="1"/>
  <c r="B165" i="1"/>
  <c r="A165" i="1" s="1"/>
  <c r="B166" i="1"/>
  <c r="A166" i="1" s="1"/>
  <c r="B167" i="1"/>
  <c r="A167" i="1" s="1"/>
  <c r="B168" i="1"/>
  <c r="A168" i="1" s="1"/>
  <c r="B169" i="1"/>
  <c r="A169" i="1" s="1"/>
  <c r="B170" i="1"/>
  <c r="A170" i="1" s="1"/>
  <c r="B171" i="1"/>
  <c r="A171" i="1" s="1"/>
  <c r="B172" i="1"/>
  <c r="A172" i="1" s="1"/>
  <c r="B173" i="1"/>
  <c r="A173" i="1" s="1"/>
  <c r="B174" i="1"/>
  <c r="A174" i="1" s="1"/>
  <c r="B175" i="1"/>
  <c r="A175" i="1" s="1"/>
  <c r="B176" i="1"/>
  <c r="A176" i="1" s="1"/>
  <c r="B177" i="1"/>
  <c r="A177" i="1" s="1"/>
  <c r="B178" i="1"/>
  <c r="A178" i="1" s="1"/>
  <c r="B179" i="1"/>
  <c r="A179" i="1" s="1"/>
  <c r="B180" i="1"/>
  <c r="A180" i="1" s="1"/>
  <c r="B181" i="1"/>
  <c r="A181" i="1" s="1"/>
  <c r="B182" i="1"/>
  <c r="A182" i="1" s="1"/>
  <c r="B184" i="1"/>
  <c r="A184" i="1" s="1"/>
  <c r="B185" i="1"/>
  <c r="A185" i="1" s="1"/>
  <c r="B183" i="1"/>
  <c r="A183" i="1" s="1"/>
  <c r="B186" i="1"/>
  <c r="A186" i="1" s="1"/>
  <c r="B187" i="1"/>
  <c r="A187" i="1" s="1"/>
  <c r="B188" i="1"/>
  <c r="A188" i="1" s="1"/>
  <c r="B189" i="1"/>
  <c r="A189" i="1" s="1"/>
  <c r="B190" i="1"/>
  <c r="A190" i="1" s="1"/>
  <c r="B191" i="1"/>
  <c r="A191" i="1" s="1"/>
  <c r="B192" i="1"/>
  <c r="A192" i="1" s="1"/>
  <c r="B193" i="1"/>
  <c r="A193" i="1" s="1"/>
  <c r="B194" i="1"/>
  <c r="A194" i="1" s="1"/>
  <c r="B195" i="1"/>
  <c r="A195" i="1" s="1"/>
  <c r="B196" i="1"/>
  <c r="A196" i="1" s="1"/>
  <c r="B197" i="1"/>
  <c r="A197" i="1" s="1"/>
  <c r="B198" i="1"/>
  <c r="A198" i="1" s="1"/>
  <c r="B199" i="1"/>
  <c r="A199" i="1" s="1"/>
  <c r="B200" i="1"/>
  <c r="A200" i="1" s="1"/>
  <c r="B201" i="1"/>
  <c r="A201" i="1" s="1"/>
  <c r="B202" i="1"/>
  <c r="A202" i="1" s="1"/>
  <c r="B203" i="1"/>
  <c r="A203" i="1" s="1"/>
  <c r="B204" i="1"/>
  <c r="A204" i="1" s="1"/>
  <c r="B205" i="1"/>
  <c r="A205" i="1" s="1"/>
  <c r="B206" i="1"/>
  <c r="A206" i="1" s="1"/>
  <c r="B207" i="1"/>
  <c r="A207" i="1" s="1"/>
  <c r="B208" i="1"/>
  <c r="A208" i="1" s="1"/>
  <c r="B209" i="1"/>
  <c r="A209" i="1" s="1"/>
  <c r="B210" i="1"/>
  <c r="A210" i="1" s="1"/>
  <c r="B211" i="1"/>
  <c r="A211" i="1" s="1"/>
  <c r="B212" i="1"/>
  <c r="A212" i="1" s="1"/>
  <c r="B213" i="1"/>
  <c r="A213" i="1" s="1"/>
  <c r="B214" i="1"/>
  <c r="A214" i="1" s="1"/>
  <c r="B215" i="1"/>
  <c r="A215" i="1" s="1"/>
  <c r="B216" i="1"/>
  <c r="A216" i="1" s="1"/>
  <c r="B217" i="1"/>
  <c r="A217" i="1" s="1"/>
  <c r="B218" i="1"/>
  <c r="A218" i="1" s="1"/>
  <c r="B219" i="1"/>
  <c r="A219" i="1" s="1"/>
  <c r="B220" i="1"/>
  <c r="A220" i="1" s="1"/>
  <c r="B221" i="1"/>
  <c r="A221" i="1" s="1"/>
  <c r="B222" i="1"/>
  <c r="A222" i="1" s="1"/>
  <c r="B223" i="1"/>
  <c r="A223" i="1" s="1"/>
  <c r="B224" i="1"/>
  <c r="A224" i="1" s="1"/>
  <c r="B225" i="1"/>
  <c r="A225" i="1" s="1"/>
  <c r="B226" i="1"/>
  <c r="A226" i="1" s="1"/>
  <c r="B227" i="1"/>
  <c r="A227" i="1" s="1"/>
  <c r="B228" i="1"/>
  <c r="A228" i="1" s="1"/>
  <c r="B229" i="1"/>
  <c r="A229" i="1" s="1"/>
  <c r="B230" i="1"/>
  <c r="A230" i="1" s="1"/>
  <c r="B231" i="1"/>
  <c r="A231" i="1" s="1"/>
  <c r="B232" i="1"/>
  <c r="A232" i="1" s="1"/>
  <c r="B233" i="1"/>
  <c r="A233" i="1" s="1"/>
  <c r="B234" i="1"/>
  <c r="A234" i="1" s="1"/>
  <c r="B235" i="1"/>
  <c r="A235" i="1" s="1"/>
  <c r="B236" i="1"/>
  <c r="A236" i="1" s="1"/>
  <c r="B237" i="1"/>
  <c r="A237" i="1" s="1"/>
  <c r="B238" i="1"/>
  <c r="A238" i="1" s="1"/>
  <c r="B239" i="1"/>
  <c r="A239" i="1" s="1"/>
  <c r="B240" i="1"/>
  <c r="A240" i="1" s="1"/>
  <c r="B241" i="1"/>
  <c r="A241" i="1" s="1"/>
  <c r="B242" i="1"/>
  <c r="A242" i="1" s="1"/>
  <c r="B243" i="1"/>
  <c r="A243" i="1" s="1"/>
  <c r="B244" i="1"/>
  <c r="A244" i="1" s="1"/>
  <c r="B245" i="1"/>
  <c r="A245" i="1" s="1"/>
  <c r="B246" i="1"/>
  <c r="A246" i="1" s="1"/>
  <c r="B247" i="1"/>
  <c r="A247" i="1" s="1"/>
  <c r="B248" i="1"/>
  <c r="A248" i="1" s="1"/>
  <c r="B249" i="1"/>
  <c r="A249" i="1" s="1"/>
  <c r="B250" i="1"/>
  <c r="A250" i="1" s="1"/>
  <c r="B251" i="1"/>
  <c r="A251" i="1" s="1"/>
  <c r="B252" i="1"/>
  <c r="A252" i="1" s="1"/>
  <c r="B253" i="1"/>
  <c r="A253" i="1" s="1"/>
  <c r="B254" i="1"/>
  <c r="A254" i="1" s="1"/>
  <c r="B255" i="1"/>
  <c r="A255" i="1" s="1"/>
  <c r="B256" i="1"/>
  <c r="A256" i="1" s="1"/>
  <c r="B257" i="1"/>
  <c r="A257" i="1" s="1"/>
  <c r="B258" i="1"/>
  <c r="A258" i="1" s="1"/>
  <c r="B259" i="1"/>
  <c r="A259" i="1" s="1"/>
  <c r="B260" i="1"/>
  <c r="A260" i="1" s="1"/>
  <c r="B261" i="1"/>
  <c r="A261" i="1" s="1"/>
  <c r="B262" i="1"/>
  <c r="A262" i="1" s="1"/>
  <c r="B263" i="1"/>
  <c r="A263" i="1" s="1"/>
  <c r="B264" i="1"/>
  <c r="A264" i="1" s="1"/>
  <c r="B265" i="1"/>
  <c r="A265" i="1" s="1"/>
  <c r="B266" i="1"/>
  <c r="A266" i="1" s="1"/>
  <c r="B267" i="1"/>
  <c r="A267" i="1" s="1"/>
  <c r="B268" i="1"/>
  <c r="A268" i="1" s="1"/>
  <c r="B269" i="1"/>
  <c r="A269" i="1" s="1"/>
  <c r="B270" i="1"/>
  <c r="A270" i="1" s="1"/>
  <c r="B271" i="1"/>
  <c r="A271" i="1" s="1"/>
  <c r="B272" i="1"/>
  <c r="A272" i="1" s="1"/>
  <c r="B273" i="1"/>
  <c r="A273" i="1" s="1"/>
  <c r="B274" i="1"/>
  <c r="A274" i="1" s="1"/>
  <c r="B275" i="1"/>
  <c r="A275" i="1" s="1"/>
  <c r="B276" i="1"/>
  <c r="A276" i="1" s="1"/>
  <c r="B277" i="1"/>
  <c r="A277" i="1" s="1"/>
  <c r="B278" i="1"/>
  <c r="A278" i="1" s="1"/>
  <c r="B279" i="1"/>
  <c r="A279" i="1" s="1"/>
  <c r="B280" i="1"/>
  <c r="A280" i="1" s="1"/>
  <c r="B281" i="1"/>
  <c r="A281" i="1" s="1"/>
  <c r="B282" i="1"/>
  <c r="A282" i="1" s="1"/>
  <c r="B283" i="1"/>
  <c r="A283" i="1" s="1"/>
  <c r="B284" i="1"/>
  <c r="A284" i="1" s="1"/>
  <c r="B285" i="1"/>
  <c r="A285" i="1" s="1"/>
  <c r="B286" i="1"/>
  <c r="A286" i="1" s="1"/>
  <c r="B287" i="1"/>
  <c r="A287" i="1" s="1"/>
  <c r="B288" i="1"/>
  <c r="A288" i="1" s="1"/>
  <c r="B289" i="1"/>
  <c r="A289" i="1" s="1"/>
  <c r="B290" i="1"/>
  <c r="A290" i="1" s="1"/>
  <c r="B291" i="1"/>
  <c r="A291" i="1" s="1"/>
  <c r="B292" i="1"/>
  <c r="A292" i="1" s="1"/>
  <c r="B293" i="1"/>
  <c r="A293" i="1" s="1"/>
  <c r="B294" i="1"/>
  <c r="A294" i="1" s="1"/>
  <c r="B295" i="1"/>
  <c r="A295" i="1" s="1"/>
  <c r="B296" i="1"/>
  <c r="A296" i="1" s="1"/>
  <c r="B297" i="1"/>
  <c r="A297" i="1" s="1"/>
  <c r="B298" i="1"/>
  <c r="A298" i="1" s="1"/>
  <c r="B299" i="1"/>
  <c r="A299" i="1" s="1"/>
  <c r="B300" i="1"/>
  <c r="A300" i="1" s="1"/>
  <c r="B301" i="1"/>
  <c r="A301" i="1" s="1"/>
  <c r="B302" i="1"/>
  <c r="A302" i="1" s="1"/>
  <c r="B303" i="1"/>
  <c r="A303" i="1" s="1"/>
  <c r="B304" i="1"/>
  <c r="A304" i="1" s="1"/>
  <c r="B305" i="1"/>
  <c r="A305" i="1" s="1"/>
  <c r="B306" i="1"/>
  <c r="A306" i="1" s="1"/>
  <c r="B307" i="1"/>
  <c r="A307" i="1" s="1"/>
  <c r="B308" i="1"/>
  <c r="A308" i="1" s="1"/>
  <c r="B309" i="1"/>
  <c r="A309" i="1" s="1"/>
  <c r="B310" i="1"/>
  <c r="A310" i="1" s="1"/>
  <c r="B311" i="1"/>
  <c r="A311" i="1" s="1"/>
  <c r="B312" i="1"/>
  <c r="A312" i="1" s="1"/>
  <c r="B313" i="1"/>
  <c r="A313" i="1" s="1"/>
  <c r="B314" i="1"/>
  <c r="A314" i="1" s="1"/>
  <c r="B315" i="1"/>
  <c r="A315" i="1" s="1"/>
  <c r="B316" i="1"/>
  <c r="A316" i="1" s="1"/>
  <c r="B317" i="1"/>
  <c r="A317" i="1" s="1"/>
  <c r="B318" i="1"/>
  <c r="A318" i="1" s="1"/>
  <c r="B319" i="1"/>
  <c r="A319" i="1" s="1"/>
  <c r="B320" i="1"/>
  <c r="A320" i="1" s="1"/>
  <c r="B321" i="1"/>
  <c r="A321" i="1" s="1"/>
  <c r="B322" i="1"/>
  <c r="A322" i="1" s="1"/>
  <c r="B323" i="1"/>
  <c r="A323" i="1" s="1"/>
  <c r="B324" i="1"/>
  <c r="A324" i="1" s="1"/>
  <c r="B325" i="1"/>
  <c r="A325" i="1" s="1"/>
  <c r="B326" i="1"/>
  <c r="A326" i="1" s="1"/>
  <c r="B327" i="1"/>
  <c r="A327" i="1" s="1"/>
  <c r="B328" i="1"/>
  <c r="A328" i="1" s="1"/>
  <c r="B329" i="1"/>
  <c r="A329" i="1" s="1"/>
  <c r="B330" i="1"/>
  <c r="A330" i="1" s="1"/>
  <c r="B331" i="1"/>
  <c r="A331" i="1" s="1"/>
  <c r="B332" i="1"/>
  <c r="A332" i="1" s="1"/>
  <c r="B333" i="1"/>
  <c r="A333" i="1" s="1"/>
  <c r="B334" i="1"/>
  <c r="A334" i="1" s="1"/>
  <c r="B335" i="1"/>
  <c r="A335" i="1" s="1"/>
  <c r="B336" i="1"/>
  <c r="A336" i="1" s="1"/>
  <c r="B337" i="1"/>
  <c r="A337" i="1" s="1"/>
  <c r="B338" i="1"/>
  <c r="A338" i="1" s="1"/>
  <c r="B339" i="1"/>
  <c r="A339" i="1" s="1"/>
  <c r="B340" i="1"/>
  <c r="A340" i="1" s="1"/>
  <c r="B341" i="1"/>
  <c r="A341" i="1" s="1"/>
  <c r="B342" i="1"/>
  <c r="A342" i="1" s="1"/>
  <c r="B343" i="1"/>
  <c r="A343" i="1" s="1"/>
  <c r="B344" i="1"/>
  <c r="A344" i="1" s="1"/>
  <c r="B345" i="1"/>
  <c r="A345" i="1" s="1"/>
  <c r="B346" i="1"/>
  <c r="A346" i="1" s="1"/>
  <c r="B347" i="1"/>
  <c r="A347" i="1" s="1"/>
  <c r="B348" i="1"/>
  <c r="A348" i="1" s="1"/>
  <c r="B349" i="1"/>
  <c r="A349" i="1" s="1"/>
  <c r="B350" i="1"/>
  <c r="A350" i="1" s="1"/>
  <c r="B351" i="1"/>
  <c r="A351" i="1" s="1"/>
  <c r="B352" i="1"/>
  <c r="A352" i="1" s="1"/>
  <c r="B353" i="1"/>
  <c r="A353" i="1" s="1"/>
  <c r="B354" i="1"/>
  <c r="A354" i="1" s="1"/>
  <c r="B355" i="1"/>
  <c r="A355" i="1" s="1"/>
  <c r="B356" i="1"/>
  <c r="A356" i="1" s="1"/>
  <c r="B357" i="1"/>
  <c r="A357" i="1" s="1"/>
  <c r="B358" i="1"/>
  <c r="A358" i="1" s="1"/>
  <c r="B359" i="1"/>
  <c r="A359" i="1" s="1"/>
  <c r="B360" i="1"/>
  <c r="A360" i="1" s="1"/>
  <c r="B361" i="1"/>
  <c r="A361" i="1" s="1"/>
  <c r="B362" i="1"/>
  <c r="A362" i="1" s="1"/>
  <c r="B363" i="1"/>
  <c r="A363" i="1" s="1"/>
  <c r="B364" i="1"/>
  <c r="A364" i="1" s="1"/>
  <c r="B365" i="1"/>
  <c r="A365" i="1" s="1"/>
  <c r="B366" i="1"/>
  <c r="A366" i="1" s="1"/>
  <c r="B367" i="1"/>
  <c r="A367" i="1" s="1"/>
  <c r="B368" i="1"/>
  <c r="A368" i="1" s="1"/>
  <c r="B369" i="1"/>
  <c r="A369" i="1" s="1"/>
  <c r="B370" i="1"/>
  <c r="A370" i="1" s="1"/>
  <c r="B371" i="1"/>
  <c r="A371" i="1" s="1"/>
  <c r="B372" i="1"/>
  <c r="A372" i="1" s="1"/>
  <c r="B373" i="1"/>
  <c r="A373" i="1" s="1"/>
  <c r="B374" i="1"/>
  <c r="A374" i="1" s="1"/>
  <c r="B375" i="1"/>
  <c r="A375" i="1" s="1"/>
  <c r="B376" i="1"/>
  <c r="A376" i="1" s="1"/>
  <c r="B377" i="1"/>
  <c r="A377" i="1" s="1"/>
  <c r="B378" i="1"/>
  <c r="A378" i="1" s="1"/>
  <c r="B379" i="1"/>
  <c r="A379" i="1" s="1"/>
  <c r="B380" i="1"/>
  <c r="A380" i="1" s="1"/>
  <c r="B381" i="1"/>
  <c r="A381" i="1" s="1"/>
  <c r="B382" i="1"/>
  <c r="A382" i="1" s="1"/>
  <c r="B383" i="1"/>
  <c r="A383" i="1" s="1"/>
  <c r="B384" i="1"/>
  <c r="A384" i="1" s="1"/>
  <c r="B385" i="1"/>
  <c r="A385" i="1" s="1"/>
  <c r="B386" i="1"/>
  <c r="A386" i="1" s="1"/>
  <c r="B387" i="1"/>
  <c r="A387" i="1" s="1"/>
  <c r="B388" i="1"/>
  <c r="A388" i="1" s="1"/>
  <c r="B389" i="1"/>
  <c r="A389" i="1" s="1"/>
  <c r="B390" i="1"/>
  <c r="A390" i="1" s="1"/>
  <c r="B391" i="1"/>
  <c r="A391" i="1" s="1"/>
  <c r="B392" i="1"/>
  <c r="A392" i="1" s="1"/>
  <c r="B393" i="1"/>
  <c r="A393" i="1" s="1"/>
  <c r="B394" i="1"/>
  <c r="A394" i="1" s="1"/>
  <c r="B395" i="1"/>
  <c r="A395" i="1" s="1"/>
  <c r="B396" i="1"/>
  <c r="A396" i="1" s="1"/>
  <c r="B397" i="1"/>
  <c r="A397" i="1" s="1"/>
  <c r="B398" i="1"/>
  <c r="A398" i="1" s="1"/>
  <c r="B399" i="1"/>
  <c r="A399" i="1" s="1"/>
  <c r="B400" i="1"/>
  <c r="A400" i="1" s="1"/>
  <c r="B401" i="1"/>
  <c r="A401" i="1" s="1"/>
  <c r="B402" i="1"/>
  <c r="A402" i="1" s="1"/>
  <c r="B403" i="1"/>
  <c r="A403" i="1" s="1"/>
  <c r="B404" i="1"/>
  <c r="A404" i="1" s="1"/>
  <c r="B405" i="1"/>
  <c r="A405" i="1" s="1"/>
  <c r="B406" i="1"/>
  <c r="A406" i="1" s="1"/>
  <c r="B407" i="1"/>
  <c r="A407" i="1" s="1"/>
  <c r="B408" i="1"/>
  <c r="A408" i="1" s="1"/>
  <c r="B409" i="1"/>
  <c r="A409" i="1" s="1"/>
  <c r="B410" i="1"/>
  <c r="A410" i="1" s="1"/>
  <c r="B411" i="1"/>
  <c r="A411" i="1" s="1"/>
  <c r="B412" i="1"/>
  <c r="A412" i="1" s="1"/>
  <c r="B413" i="1"/>
  <c r="A413" i="1" s="1"/>
  <c r="B414" i="1"/>
  <c r="A414" i="1" s="1"/>
  <c r="B415" i="1"/>
  <c r="A415" i="1" s="1"/>
  <c r="B416" i="1"/>
  <c r="A416" i="1" s="1"/>
  <c r="B417" i="1"/>
  <c r="A417" i="1" s="1"/>
  <c r="B418" i="1"/>
  <c r="A418" i="1" s="1"/>
  <c r="B419" i="1"/>
  <c r="A419" i="1" s="1"/>
  <c r="B420" i="1"/>
  <c r="A420" i="1" s="1"/>
  <c r="B421" i="1"/>
  <c r="A421" i="1" s="1"/>
  <c r="B422" i="1"/>
  <c r="A422" i="1" s="1"/>
  <c r="B423" i="1"/>
  <c r="A423" i="1" s="1"/>
  <c r="B424" i="1"/>
  <c r="A424" i="1" s="1"/>
  <c r="B425" i="1"/>
  <c r="A425" i="1" s="1"/>
  <c r="B426" i="1"/>
  <c r="A426" i="1" s="1"/>
  <c r="B427" i="1"/>
  <c r="A427" i="1" s="1"/>
  <c r="B428" i="1"/>
  <c r="A428" i="1" s="1"/>
  <c r="B429" i="1"/>
  <c r="A429" i="1" s="1"/>
  <c r="B430" i="1"/>
  <c r="A430" i="1" s="1"/>
  <c r="B431" i="1"/>
  <c r="A431" i="1" s="1"/>
  <c r="B432" i="1"/>
  <c r="A432" i="1" s="1"/>
  <c r="B433" i="1"/>
  <c r="A433" i="1" s="1"/>
  <c r="B434" i="1"/>
  <c r="A434" i="1" s="1"/>
  <c r="B435" i="1"/>
  <c r="A435" i="1" s="1"/>
  <c r="B436" i="1"/>
  <c r="A436" i="1" s="1"/>
  <c r="B437" i="1"/>
  <c r="A437" i="1" s="1"/>
  <c r="B438" i="1"/>
  <c r="A438" i="1" s="1"/>
  <c r="B439" i="1"/>
  <c r="A439" i="1" s="1"/>
  <c r="B440" i="1"/>
  <c r="A440" i="1" s="1"/>
  <c r="B441" i="1"/>
  <c r="A441" i="1" s="1"/>
  <c r="B442" i="1"/>
  <c r="A442" i="1" s="1"/>
  <c r="B443" i="1"/>
  <c r="A443" i="1" s="1"/>
  <c r="B444" i="1"/>
  <c r="A444" i="1" s="1"/>
  <c r="B445" i="1"/>
  <c r="A445" i="1" s="1"/>
  <c r="B446" i="1"/>
  <c r="A446" i="1" s="1"/>
  <c r="B447" i="1"/>
  <c r="A447" i="1" s="1"/>
  <c r="B448" i="1"/>
  <c r="A448" i="1" s="1"/>
  <c r="B449" i="1"/>
  <c r="A449" i="1" s="1"/>
  <c r="B450" i="1"/>
  <c r="A450" i="1" s="1"/>
  <c r="B451" i="1"/>
  <c r="A451" i="1" s="1"/>
  <c r="B452" i="1"/>
  <c r="A452" i="1" s="1"/>
  <c r="B453" i="1"/>
  <c r="A453" i="1" s="1"/>
  <c r="B454" i="1"/>
  <c r="A454" i="1" s="1"/>
  <c r="B455" i="1"/>
  <c r="A455" i="1" s="1"/>
  <c r="B456" i="1"/>
  <c r="A456" i="1" s="1"/>
  <c r="B457" i="1"/>
  <c r="A457" i="1" s="1"/>
  <c r="B458" i="1"/>
  <c r="A458" i="1" s="1"/>
  <c r="B459" i="1"/>
  <c r="A459" i="1" s="1"/>
  <c r="B460" i="1"/>
  <c r="A460" i="1" s="1"/>
  <c r="B461" i="1"/>
  <c r="A461" i="1" s="1"/>
  <c r="B462" i="1"/>
  <c r="A462" i="1" s="1"/>
  <c r="B463" i="1"/>
  <c r="A463" i="1" s="1"/>
  <c r="B464" i="1"/>
  <c r="A464" i="1" s="1"/>
  <c r="B465" i="1"/>
  <c r="A465" i="1" s="1"/>
  <c r="B466" i="1"/>
  <c r="A466" i="1" s="1"/>
  <c r="B467" i="1"/>
  <c r="A467" i="1" s="1"/>
  <c r="B468" i="1"/>
  <c r="A468" i="1" s="1"/>
  <c r="B469" i="1"/>
  <c r="A469" i="1" s="1"/>
  <c r="B470" i="1"/>
  <c r="A470" i="1" s="1"/>
  <c r="B471" i="1"/>
  <c r="A471" i="1" s="1"/>
  <c r="B472" i="1"/>
  <c r="A472" i="1" s="1"/>
  <c r="B473" i="1"/>
  <c r="A473" i="1" s="1"/>
  <c r="B474" i="1"/>
  <c r="A474" i="1" s="1"/>
  <c r="B475" i="1"/>
  <c r="A475" i="1" s="1"/>
  <c r="B476" i="1"/>
  <c r="A476" i="1" s="1"/>
  <c r="B477" i="1"/>
  <c r="A477" i="1" s="1"/>
  <c r="B478" i="1"/>
  <c r="A478" i="1" s="1"/>
  <c r="B479" i="1"/>
  <c r="A479" i="1" s="1"/>
  <c r="B480" i="1"/>
  <c r="A480" i="1" s="1"/>
  <c r="B481" i="1"/>
  <c r="A481" i="1" s="1"/>
  <c r="B482" i="1"/>
  <c r="A482" i="1" s="1"/>
  <c r="B483" i="1"/>
  <c r="A483" i="1" s="1"/>
  <c r="B484" i="1"/>
  <c r="A484" i="1" s="1"/>
  <c r="B485" i="1"/>
  <c r="A485" i="1" s="1"/>
  <c r="B486" i="1"/>
  <c r="A486" i="1" s="1"/>
  <c r="B487" i="1"/>
  <c r="A487" i="1" s="1"/>
  <c r="B488" i="1"/>
  <c r="A488" i="1" s="1"/>
  <c r="B489" i="1"/>
  <c r="A489" i="1" s="1"/>
  <c r="B490" i="1"/>
  <c r="A490" i="1" s="1"/>
  <c r="B491" i="1"/>
  <c r="A491" i="1" s="1"/>
  <c r="B492" i="1"/>
  <c r="A492" i="1" s="1"/>
  <c r="B493" i="1"/>
  <c r="A493" i="1" s="1"/>
  <c r="B494" i="1"/>
  <c r="A494" i="1" s="1"/>
  <c r="B495" i="1"/>
  <c r="A495" i="1" s="1"/>
  <c r="B496" i="1"/>
  <c r="A496" i="1" s="1"/>
  <c r="B497" i="1"/>
  <c r="A497" i="1" s="1"/>
  <c r="B498" i="1"/>
  <c r="A498" i="1" s="1"/>
  <c r="B499" i="1"/>
  <c r="A499" i="1" s="1"/>
  <c r="B500" i="1"/>
  <c r="A500" i="1" s="1"/>
  <c r="B501" i="1"/>
  <c r="A501" i="1" s="1"/>
  <c r="B502" i="1"/>
  <c r="A502" i="1" s="1"/>
  <c r="B503" i="1"/>
  <c r="A503" i="1" s="1"/>
  <c r="B504" i="1"/>
  <c r="A504" i="1" s="1"/>
  <c r="B505" i="1"/>
  <c r="A505" i="1" s="1"/>
  <c r="B506" i="1"/>
  <c r="A506" i="1" s="1"/>
  <c r="B507" i="1"/>
  <c r="A507" i="1" s="1"/>
  <c r="B508" i="1"/>
  <c r="A508" i="1" s="1"/>
  <c r="B509" i="1"/>
  <c r="A509" i="1" s="1"/>
  <c r="B510" i="1"/>
  <c r="A510" i="1" s="1"/>
  <c r="B511" i="1"/>
  <c r="A511" i="1" s="1"/>
  <c r="B512" i="1"/>
  <c r="A512" i="1" s="1"/>
  <c r="B513" i="1"/>
  <c r="A513" i="1" s="1"/>
  <c r="B514" i="1"/>
  <c r="A514" i="1" s="1"/>
  <c r="B515" i="1"/>
  <c r="A515" i="1" s="1"/>
  <c r="B516" i="1"/>
  <c r="A516" i="1" s="1"/>
  <c r="B517" i="1"/>
  <c r="A517" i="1" s="1"/>
  <c r="B518" i="1"/>
  <c r="A518" i="1" s="1"/>
  <c r="B519" i="1"/>
  <c r="A519" i="1" s="1"/>
  <c r="B520" i="1"/>
  <c r="A520" i="1" s="1"/>
  <c r="B521" i="1"/>
  <c r="A521" i="1" s="1"/>
  <c r="B522" i="1"/>
  <c r="A522" i="1" s="1"/>
  <c r="B523" i="1"/>
  <c r="A523" i="1" s="1"/>
  <c r="B524" i="1"/>
  <c r="A524" i="1" s="1"/>
  <c r="B525" i="1"/>
  <c r="A525" i="1" s="1"/>
  <c r="B526" i="1"/>
  <c r="A526" i="1" s="1"/>
  <c r="B527" i="1"/>
  <c r="A527" i="1" s="1"/>
  <c r="B528" i="1"/>
  <c r="A528" i="1" s="1"/>
  <c r="B529" i="1"/>
  <c r="A529" i="1" s="1"/>
  <c r="B530" i="1"/>
  <c r="A530" i="1" s="1"/>
  <c r="B531" i="1"/>
  <c r="A531" i="1" s="1"/>
  <c r="B532" i="1"/>
  <c r="A532" i="1" s="1"/>
  <c r="B533" i="1"/>
  <c r="A533" i="1" s="1"/>
  <c r="B534" i="1"/>
  <c r="A534" i="1" s="1"/>
  <c r="B535" i="1"/>
  <c r="A535" i="1" s="1"/>
  <c r="B536" i="1"/>
  <c r="A536" i="1" s="1"/>
  <c r="B537" i="1"/>
  <c r="A537" i="1" s="1"/>
  <c r="B538" i="1"/>
  <c r="A538" i="1" s="1"/>
  <c r="B539" i="1"/>
  <c r="A539" i="1" s="1"/>
  <c r="B540" i="1"/>
  <c r="A540" i="1" s="1"/>
  <c r="B541" i="1"/>
  <c r="A541" i="1" s="1"/>
  <c r="B542" i="1"/>
  <c r="A542" i="1" s="1"/>
  <c r="B543" i="1"/>
  <c r="A543" i="1" s="1"/>
  <c r="B544" i="1"/>
  <c r="A544" i="1" s="1"/>
  <c r="B545" i="1"/>
  <c r="A545" i="1" s="1"/>
  <c r="B546" i="1"/>
  <c r="A546" i="1" s="1"/>
  <c r="B547" i="1"/>
  <c r="A547" i="1" s="1"/>
  <c r="B548" i="1"/>
  <c r="A548" i="1" s="1"/>
  <c r="B549" i="1"/>
  <c r="A549" i="1" s="1"/>
  <c r="B550" i="1"/>
  <c r="A550" i="1" s="1"/>
  <c r="B551" i="1"/>
  <c r="A551" i="1" s="1"/>
  <c r="B552" i="1"/>
  <c r="A552" i="1" s="1"/>
  <c r="B553" i="1"/>
  <c r="A553" i="1" s="1"/>
  <c r="B554" i="1"/>
  <c r="A554" i="1" s="1"/>
  <c r="B555" i="1"/>
  <c r="A555" i="1" s="1"/>
  <c r="B556" i="1"/>
  <c r="A556" i="1" s="1"/>
  <c r="B557" i="1"/>
  <c r="A557" i="1" s="1"/>
  <c r="B558" i="1"/>
  <c r="A558" i="1" s="1"/>
  <c r="B559" i="1"/>
  <c r="A559" i="1" s="1"/>
  <c r="B560" i="1"/>
  <c r="A560" i="1" s="1"/>
  <c r="B561" i="1"/>
  <c r="A561" i="1" s="1"/>
  <c r="B562" i="1"/>
  <c r="A562" i="1" s="1"/>
  <c r="B563" i="1"/>
  <c r="A563" i="1" s="1"/>
  <c r="B564" i="1"/>
  <c r="A564" i="1" s="1"/>
  <c r="B565" i="1"/>
  <c r="A565" i="1" s="1"/>
  <c r="B566" i="1"/>
  <c r="A566" i="1" s="1"/>
  <c r="B567" i="1"/>
  <c r="A567" i="1" s="1"/>
  <c r="B568" i="1"/>
  <c r="A568" i="1" s="1"/>
  <c r="B569" i="1"/>
  <c r="A569" i="1" s="1"/>
  <c r="B570" i="1"/>
  <c r="A570" i="1" s="1"/>
  <c r="B571" i="1"/>
  <c r="A571" i="1" s="1"/>
  <c r="B572" i="1"/>
  <c r="A572" i="1" s="1"/>
  <c r="B573" i="1"/>
  <c r="A573" i="1" s="1"/>
  <c r="B574" i="1"/>
  <c r="A574" i="1" s="1"/>
  <c r="B575" i="1"/>
  <c r="A575" i="1" s="1"/>
  <c r="B576" i="1"/>
  <c r="A576" i="1" s="1"/>
  <c r="B577" i="1"/>
  <c r="A577" i="1" s="1"/>
  <c r="B578" i="1"/>
  <c r="A578" i="1" s="1"/>
  <c r="B579" i="1"/>
  <c r="A579" i="1" s="1"/>
  <c r="B580" i="1"/>
  <c r="A580" i="1" s="1"/>
  <c r="B581" i="1"/>
  <c r="A581" i="1" s="1"/>
  <c r="B582" i="1"/>
  <c r="A582" i="1" s="1"/>
  <c r="B583" i="1"/>
  <c r="A583" i="1" s="1"/>
  <c r="B584" i="1"/>
  <c r="A584" i="1" s="1"/>
  <c r="B585" i="1"/>
  <c r="A585" i="1" s="1"/>
  <c r="B586" i="1"/>
  <c r="A586" i="1" s="1"/>
  <c r="B587" i="1"/>
  <c r="A587" i="1" s="1"/>
  <c r="B588" i="1"/>
  <c r="A588" i="1" s="1"/>
  <c r="B589" i="1"/>
  <c r="A589" i="1" s="1"/>
  <c r="B590" i="1"/>
  <c r="A590" i="1" s="1"/>
  <c r="B591" i="1"/>
  <c r="A591" i="1" s="1"/>
  <c r="B592" i="1"/>
  <c r="A592" i="1" s="1"/>
  <c r="B593" i="1"/>
  <c r="A593" i="1" s="1"/>
  <c r="B594" i="1"/>
  <c r="A594" i="1" s="1"/>
  <c r="B595" i="1"/>
  <c r="A595" i="1" s="1"/>
  <c r="B596" i="1"/>
  <c r="A596" i="1" s="1"/>
  <c r="B597" i="1"/>
  <c r="A597" i="1" s="1"/>
  <c r="B598" i="1"/>
  <c r="A598" i="1" s="1"/>
  <c r="B599" i="1"/>
  <c r="A599" i="1" s="1"/>
  <c r="B600" i="1"/>
  <c r="A600" i="1" s="1"/>
  <c r="B601" i="1"/>
  <c r="A601" i="1" s="1"/>
  <c r="B602" i="1"/>
  <c r="A602" i="1" s="1"/>
  <c r="B603" i="1"/>
  <c r="A603" i="1" s="1"/>
  <c r="B604" i="1"/>
  <c r="A604" i="1" s="1"/>
  <c r="B605" i="1"/>
  <c r="A605" i="1" s="1"/>
  <c r="B606" i="1"/>
  <c r="A606" i="1" s="1"/>
  <c r="B607" i="1"/>
  <c r="A607" i="1" s="1"/>
  <c r="B608" i="1"/>
  <c r="A608" i="1" s="1"/>
  <c r="B609" i="1"/>
  <c r="A609" i="1" s="1"/>
  <c r="B610" i="1"/>
  <c r="A610" i="1" s="1"/>
  <c r="B611" i="1"/>
  <c r="A611" i="1" s="1"/>
  <c r="B612" i="1"/>
  <c r="A612" i="1" s="1"/>
  <c r="B613" i="1"/>
  <c r="A613" i="1" s="1"/>
  <c r="B614" i="1"/>
  <c r="A614" i="1" s="1"/>
  <c r="B615" i="1"/>
  <c r="A615" i="1" s="1"/>
  <c r="B616" i="1"/>
  <c r="A616" i="1" s="1"/>
  <c r="B617" i="1"/>
  <c r="A617" i="1" s="1"/>
  <c r="B618" i="1"/>
  <c r="A618" i="1" s="1"/>
  <c r="B619" i="1"/>
  <c r="A619" i="1" s="1"/>
  <c r="B620" i="1"/>
  <c r="A620" i="1" s="1"/>
  <c r="B621" i="1"/>
  <c r="A621" i="1" s="1"/>
  <c r="B622" i="1"/>
  <c r="A622" i="1" s="1"/>
  <c r="B623" i="1"/>
  <c r="A623" i="1" s="1"/>
  <c r="B624" i="1"/>
  <c r="A624" i="1" s="1"/>
  <c r="B625" i="1"/>
  <c r="A625" i="1" s="1"/>
  <c r="B626" i="1"/>
  <c r="A626" i="1" s="1"/>
  <c r="B627" i="1"/>
  <c r="A627" i="1" s="1"/>
  <c r="B628" i="1"/>
  <c r="A628" i="1" s="1"/>
  <c r="B629" i="1"/>
  <c r="A629" i="1" s="1"/>
  <c r="B630" i="1"/>
  <c r="A630" i="1" s="1"/>
  <c r="B631" i="1"/>
  <c r="A631" i="1" s="1"/>
  <c r="B632" i="1"/>
  <c r="A632" i="1" s="1"/>
  <c r="B633" i="1"/>
  <c r="A633" i="1" s="1"/>
  <c r="B634" i="1"/>
  <c r="A634" i="1" s="1"/>
  <c r="B635" i="1"/>
  <c r="A635" i="1" s="1"/>
  <c r="B636" i="1"/>
  <c r="A636" i="1" s="1"/>
  <c r="B637" i="1"/>
  <c r="A637" i="1" s="1"/>
  <c r="B638" i="1"/>
  <c r="A638" i="1" s="1"/>
  <c r="B639" i="1"/>
  <c r="A639" i="1" s="1"/>
  <c r="B640" i="1"/>
  <c r="A640" i="1" s="1"/>
  <c r="B641" i="1"/>
  <c r="A641" i="1" s="1"/>
  <c r="B642" i="1"/>
  <c r="A642" i="1" s="1"/>
  <c r="B643" i="1"/>
  <c r="A643" i="1" s="1"/>
  <c r="B644" i="1"/>
  <c r="A644" i="1" s="1"/>
  <c r="B645" i="1"/>
  <c r="A645" i="1" s="1"/>
  <c r="B646" i="1"/>
  <c r="A646" i="1" s="1"/>
  <c r="B647" i="1"/>
  <c r="A647" i="1" s="1"/>
  <c r="B648" i="1"/>
  <c r="A648" i="1" s="1"/>
  <c r="B649" i="1"/>
  <c r="A649" i="1" s="1"/>
  <c r="B650" i="1"/>
  <c r="A650" i="1" s="1"/>
  <c r="B651" i="1"/>
  <c r="A651" i="1" s="1"/>
  <c r="B652" i="1"/>
  <c r="A652" i="1" s="1"/>
  <c r="B653" i="1"/>
  <c r="A653" i="1" s="1"/>
  <c r="B654" i="1"/>
  <c r="A654" i="1" s="1"/>
  <c r="B655" i="1"/>
  <c r="A655" i="1" s="1"/>
  <c r="B656" i="1"/>
  <c r="A656" i="1" s="1"/>
  <c r="B657" i="1"/>
  <c r="A657" i="1" s="1"/>
  <c r="B658" i="1"/>
  <c r="A658" i="1" s="1"/>
  <c r="B659" i="1"/>
  <c r="A659" i="1" s="1"/>
  <c r="B660" i="1"/>
  <c r="A660" i="1" s="1"/>
  <c r="B661" i="1"/>
  <c r="A661" i="1" s="1"/>
  <c r="B662" i="1"/>
  <c r="A662" i="1" s="1"/>
  <c r="B663" i="1"/>
  <c r="A663" i="1" s="1"/>
  <c r="B664" i="1"/>
  <c r="A664" i="1" s="1"/>
  <c r="B665" i="1"/>
  <c r="A665" i="1" s="1"/>
  <c r="B666" i="1"/>
  <c r="A666" i="1" s="1"/>
  <c r="B667" i="1"/>
  <c r="A667" i="1" s="1"/>
  <c r="B668" i="1"/>
  <c r="A668" i="1" s="1"/>
  <c r="B669" i="1"/>
  <c r="A669" i="1" s="1"/>
  <c r="B670" i="1"/>
  <c r="A670" i="1" s="1"/>
  <c r="B671" i="1"/>
  <c r="A671" i="1" s="1"/>
  <c r="B672" i="1"/>
  <c r="A672" i="1" s="1"/>
  <c r="B673" i="1"/>
  <c r="A673" i="1" s="1"/>
  <c r="B674" i="1"/>
  <c r="A674" i="1" s="1"/>
  <c r="B675" i="1"/>
  <c r="A675" i="1" s="1"/>
  <c r="B676" i="1"/>
  <c r="A676" i="1" s="1"/>
  <c r="B677" i="1"/>
  <c r="A677" i="1" s="1"/>
  <c r="B678" i="1"/>
  <c r="A678" i="1" s="1"/>
  <c r="B679" i="1"/>
  <c r="A679" i="1" s="1"/>
  <c r="B680" i="1"/>
  <c r="A680" i="1" s="1"/>
  <c r="B681" i="1"/>
  <c r="A681" i="1" s="1"/>
  <c r="B682" i="1"/>
  <c r="A682" i="1" s="1"/>
  <c r="B683" i="1"/>
  <c r="A683" i="1" s="1"/>
  <c r="B684" i="1"/>
  <c r="A684" i="1" s="1"/>
  <c r="B685" i="1"/>
  <c r="A685" i="1" s="1"/>
  <c r="B686" i="1"/>
  <c r="A686" i="1" s="1"/>
  <c r="B687" i="1"/>
  <c r="A687" i="1" s="1"/>
  <c r="B688" i="1"/>
  <c r="A688" i="1" s="1"/>
  <c r="B689" i="1"/>
  <c r="A689" i="1" s="1"/>
  <c r="B690" i="1"/>
  <c r="A690" i="1" s="1"/>
  <c r="B691" i="1"/>
  <c r="A691" i="1" s="1"/>
  <c r="B692" i="1"/>
  <c r="A692" i="1" s="1"/>
  <c r="B693" i="1"/>
  <c r="A693" i="1" s="1"/>
  <c r="B694" i="1"/>
  <c r="A694" i="1" s="1"/>
  <c r="B695" i="1"/>
  <c r="A695" i="1" s="1"/>
  <c r="B696" i="1"/>
  <c r="A696" i="1" s="1"/>
  <c r="B697" i="1"/>
  <c r="A697" i="1" s="1"/>
  <c r="B698" i="1"/>
  <c r="A698" i="1" s="1"/>
  <c r="B699" i="1"/>
  <c r="A699" i="1" s="1"/>
  <c r="B700" i="1"/>
  <c r="A700" i="1" s="1"/>
  <c r="B701" i="1"/>
  <c r="A701" i="1" s="1"/>
  <c r="B702" i="1"/>
  <c r="A702" i="1" s="1"/>
  <c r="B703" i="1"/>
  <c r="A703" i="1" s="1"/>
  <c r="B704" i="1"/>
  <c r="A704" i="1" s="1"/>
  <c r="B705" i="1"/>
  <c r="A705" i="1" s="1"/>
  <c r="B706" i="1"/>
  <c r="A706" i="1" s="1"/>
  <c r="B707" i="1"/>
  <c r="A707" i="1" s="1"/>
  <c r="B708" i="1"/>
  <c r="A708" i="1" s="1"/>
  <c r="B709" i="1"/>
  <c r="A709" i="1" s="1"/>
  <c r="B710" i="1"/>
  <c r="A710" i="1" s="1"/>
  <c r="B711" i="1"/>
  <c r="A711" i="1" s="1"/>
  <c r="B712" i="1"/>
  <c r="A712" i="1" s="1"/>
  <c r="B713" i="1"/>
  <c r="A713" i="1" s="1"/>
  <c r="B714" i="1"/>
  <c r="A714" i="1" s="1"/>
  <c r="B715" i="1"/>
  <c r="A715" i="1" s="1"/>
  <c r="B716" i="1"/>
  <c r="A716" i="1" s="1"/>
  <c r="B717" i="1"/>
  <c r="A717" i="1" s="1"/>
  <c r="B718" i="1"/>
  <c r="A718" i="1" s="1"/>
  <c r="B719" i="1"/>
  <c r="A719" i="1" s="1"/>
  <c r="B720" i="1"/>
  <c r="A720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4" i="1"/>
  <c r="E184" i="1" s="1"/>
  <c r="D185" i="1"/>
  <c r="E185" i="1" s="1"/>
  <c r="D183" i="1"/>
  <c r="E183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M3" i="1"/>
  <c r="M4" i="1"/>
  <c r="M5" i="1"/>
  <c r="L5" i="1" s="1"/>
  <c r="I5" i="1" s="1"/>
  <c r="M6" i="1"/>
  <c r="M7" i="1"/>
  <c r="M8" i="1"/>
  <c r="M9" i="1"/>
  <c r="L9" i="1" s="1"/>
  <c r="I9" i="1" s="1"/>
  <c r="M10" i="1"/>
  <c r="L10" i="1" s="1"/>
  <c r="I10" i="1" s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L91" i="1" s="1"/>
  <c r="I91" i="1" s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L115" i="1" s="1"/>
  <c r="I115" i="1" s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L129" i="1" s="1"/>
  <c r="I129" i="1" s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4" i="1"/>
  <c r="L184" i="1" s="1"/>
  <c r="I184" i="1" s="1"/>
  <c r="M185" i="1"/>
  <c r="L185" i="1" s="1"/>
  <c r="I185" i="1" s="1"/>
  <c r="M183" i="1"/>
  <c r="M186" i="1"/>
  <c r="M187" i="1"/>
  <c r="M188" i="1"/>
  <c r="M189" i="1"/>
  <c r="M190" i="1"/>
  <c r="M191" i="1"/>
  <c r="M192" i="1"/>
  <c r="M193" i="1"/>
  <c r="M194" i="1"/>
  <c r="M195" i="1"/>
  <c r="M196" i="1"/>
  <c r="L196" i="1" s="1"/>
  <c r="I196" i="1" s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L214" i="1" s="1"/>
  <c r="I214" i="1" s="1"/>
  <c r="M215" i="1"/>
  <c r="M216" i="1"/>
  <c r="M217" i="1"/>
  <c r="M218" i="1"/>
  <c r="M219" i="1"/>
  <c r="M220" i="1"/>
  <c r="M221" i="1"/>
  <c r="M222" i="1"/>
  <c r="M223" i="1"/>
  <c r="M224" i="1"/>
  <c r="M225" i="1"/>
  <c r="M226" i="1"/>
  <c r="L226" i="1" s="1"/>
  <c r="I226" i="1" s="1"/>
  <c r="M227" i="1"/>
  <c r="L227" i="1" s="1"/>
  <c r="I227" i="1" s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L249" i="1" s="1"/>
  <c r="I249" i="1" s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L450" i="1" s="1"/>
  <c r="I450" i="1" s="1"/>
  <c r="M451" i="1"/>
  <c r="L451" i="1" s="1"/>
  <c r="I451" i="1" s="1"/>
  <c r="M452" i="1"/>
  <c r="M453" i="1"/>
  <c r="M454" i="1"/>
  <c r="M455" i="1"/>
  <c r="L455" i="1" s="1"/>
  <c r="I455" i="1" s="1"/>
  <c r="M456" i="1"/>
  <c r="M457" i="1"/>
  <c r="M458" i="1"/>
  <c r="M459" i="1"/>
  <c r="M460" i="1"/>
  <c r="M461" i="1"/>
  <c r="L461" i="1" s="1"/>
  <c r="I461" i="1" s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L527" i="1" s="1"/>
  <c r="I527" i="1" s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L643" i="1" s="1"/>
  <c r="I643" i="1" s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L668" i="1" s="1"/>
  <c r="I668" i="1" s="1"/>
  <c r="M669" i="1"/>
  <c r="M670" i="1"/>
  <c r="M671" i="1"/>
  <c r="L671" i="1" s="1"/>
  <c r="I671" i="1" s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4" i="1"/>
  <c r="N185" i="1"/>
  <c r="N183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A12" i="12"/>
  <c r="D12" i="12"/>
  <c r="C12" i="12" s="1"/>
  <c r="E12" i="12"/>
  <c r="RY11" i="11"/>
  <c r="SA10" i="11"/>
  <c r="SA9" i="11"/>
  <c r="SA8" i="11"/>
  <c r="SA7" i="11"/>
  <c r="SA6" i="11"/>
  <c r="RU11" i="11"/>
  <c r="RW10" i="11"/>
  <c r="RW9" i="11"/>
  <c r="RW8" i="11"/>
  <c r="RW7" i="11"/>
  <c r="RW6" i="11"/>
  <c r="RM11" i="11"/>
  <c r="RO10" i="11"/>
  <c r="RO9" i="11"/>
  <c r="RO8" i="11"/>
  <c r="RO7" i="11"/>
  <c r="RO6" i="11"/>
  <c r="RK10" i="11"/>
  <c r="RK9" i="11"/>
  <c r="RK8" i="11"/>
  <c r="RK7" i="11"/>
  <c r="RK6" i="11"/>
  <c r="RI11" i="11"/>
  <c r="B2" i="1"/>
  <c r="A2" i="1" s="1"/>
  <c r="D2" i="1"/>
  <c r="E2" i="1" s="1"/>
  <c r="M2" i="1"/>
  <c r="N2" i="1"/>
  <c r="RE11" i="11"/>
  <c r="RA11" i="11"/>
  <c r="QW11" i="11"/>
  <c r="QS11" i="11"/>
  <c r="QO11" i="11"/>
  <c r="RG10" i="11"/>
  <c r="RC10" i="11"/>
  <c r="QY10" i="11"/>
  <c r="QU10" i="11"/>
  <c r="QQ10" i="11"/>
  <c r="RG9" i="11"/>
  <c r="RC9" i="11"/>
  <c r="QY9" i="11"/>
  <c r="QU9" i="11"/>
  <c r="QQ9" i="11"/>
  <c r="RG8" i="11"/>
  <c r="RC8" i="11"/>
  <c r="QY8" i="11"/>
  <c r="QU8" i="11"/>
  <c r="QQ8" i="11"/>
  <c r="RG7" i="11"/>
  <c r="RC7" i="11"/>
  <c r="QY7" i="11"/>
  <c r="QU7" i="11"/>
  <c r="QQ7" i="11"/>
  <c r="RG6" i="11"/>
  <c r="RC6" i="11"/>
  <c r="QY6" i="11"/>
  <c r="QU6" i="11"/>
  <c r="QQ6" i="11"/>
  <c r="QK11" i="11"/>
  <c r="QG11" i="11"/>
  <c r="QC11" i="11"/>
  <c r="PY11" i="11"/>
  <c r="PU11" i="11"/>
  <c r="QM10" i="11"/>
  <c r="QI10" i="11"/>
  <c r="QE10" i="11"/>
  <c r="QA10" i="11"/>
  <c r="PW10" i="11"/>
  <c r="QM9" i="11"/>
  <c r="QI9" i="11"/>
  <c r="QE9" i="11"/>
  <c r="QA9" i="11"/>
  <c r="PW9" i="11"/>
  <c r="QM8" i="11"/>
  <c r="QI8" i="11"/>
  <c r="QE8" i="11"/>
  <c r="QA8" i="11"/>
  <c r="PW8" i="11"/>
  <c r="QM7" i="11"/>
  <c r="QI7" i="11"/>
  <c r="QE7" i="11"/>
  <c r="QA7" i="11"/>
  <c r="PW7" i="11"/>
  <c r="QM6" i="11"/>
  <c r="QI6" i="11"/>
  <c r="QE6" i="11"/>
  <c r="QA6" i="11"/>
  <c r="PW6" i="11"/>
  <c r="PQ11" i="11"/>
  <c r="PM11" i="11"/>
  <c r="PI11" i="11"/>
  <c r="PE11" i="11"/>
  <c r="PA11" i="11"/>
  <c r="PS10" i="11"/>
  <c r="PO10" i="11"/>
  <c r="PK10" i="11"/>
  <c r="PG10" i="11"/>
  <c r="PC10" i="11"/>
  <c r="PS9" i="11"/>
  <c r="PO9" i="11"/>
  <c r="PK9" i="11"/>
  <c r="PG9" i="11"/>
  <c r="PC9" i="11"/>
  <c r="PS8" i="11"/>
  <c r="PO8" i="11"/>
  <c r="PK8" i="11"/>
  <c r="PG8" i="11"/>
  <c r="PC8" i="11"/>
  <c r="PS7" i="11"/>
  <c r="PO7" i="11"/>
  <c r="PK7" i="11"/>
  <c r="PG7" i="11"/>
  <c r="PC7" i="11"/>
  <c r="PS6" i="11"/>
  <c r="PO6" i="11"/>
  <c r="PK6" i="11"/>
  <c r="PG6" i="11"/>
  <c r="PC6" i="11"/>
  <c r="OW11" i="11"/>
  <c r="OY10" i="11"/>
  <c r="OY9" i="11"/>
  <c r="OY8" i="11"/>
  <c r="OY7" i="11"/>
  <c r="OY6" i="11"/>
  <c r="OS11" i="11"/>
  <c r="OU10" i="11"/>
  <c r="OU9" i="11"/>
  <c r="OU8" i="11"/>
  <c r="OU7" i="11"/>
  <c r="OU6" i="11"/>
  <c r="OO11" i="11"/>
  <c r="OQ10" i="11"/>
  <c r="OQ9" i="11"/>
  <c r="OQ8" i="11"/>
  <c r="OQ7" i="11"/>
  <c r="OQ6" i="11"/>
  <c r="OM10" i="11"/>
  <c r="OM9" i="11"/>
  <c r="OM8" i="11"/>
  <c r="OM7" i="11"/>
  <c r="OM6" i="11"/>
  <c r="OK11" i="11"/>
  <c r="OI10" i="11"/>
  <c r="OI9" i="11"/>
  <c r="OI8" i="11"/>
  <c r="OI7" i="11"/>
  <c r="OI6" i="11"/>
  <c r="OG11" i="11"/>
  <c r="OE6" i="11"/>
  <c r="OE7" i="11"/>
  <c r="OE8" i="11"/>
  <c r="OE9" i="11"/>
  <c r="OE10" i="11"/>
  <c r="OC11" i="11"/>
  <c r="OD11" i="11" s="1"/>
  <c r="G6" i="11"/>
  <c r="K6" i="11"/>
  <c r="O6" i="11"/>
  <c r="S6" i="11"/>
  <c r="W6" i="11"/>
  <c r="AA6" i="11"/>
  <c r="AE6" i="11"/>
  <c r="AI6" i="11"/>
  <c r="AM6" i="11"/>
  <c r="AQ6" i="11"/>
  <c r="AU6" i="11"/>
  <c r="AY6" i="11"/>
  <c r="BC6" i="11"/>
  <c r="BG6" i="11"/>
  <c r="BK6" i="11"/>
  <c r="BO6" i="11"/>
  <c r="BS6" i="11"/>
  <c r="BW6" i="11"/>
  <c r="CA6" i="11"/>
  <c r="CE6" i="11"/>
  <c r="CI6" i="11"/>
  <c r="CM6" i="11"/>
  <c r="CQ6" i="11"/>
  <c r="CU6" i="11"/>
  <c r="CY6" i="11"/>
  <c r="DC6" i="11"/>
  <c r="DG6" i="11"/>
  <c r="DK6" i="11"/>
  <c r="DO6" i="11"/>
  <c r="DS6" i="11"/>
  <c r="DW6" i="11"/>
  <c r="EA6" i="11"/>
  <c r="EE6" i="11"/>
  <c r="EI6" i="11"/>
  <c r="EM6" i="11"/>
  <c r="EQ6" i="11"/>
  <c r="EU6" i="11"/>
  <c r="EY6" i="11"/>
  <c r="FC6" i="11"/>
  <c r="FG6" i="11"/>
  <c r="FK6" i="11"/>
  <c r="FO6" i="11"/>
  <c r="FS6" i="11"/>
  <c r="FW6" i="11"/>
  <c r="GA6" i="11"/>
  <c r="GE6" i="11"/>
  <c r="GI6" i="11"/>
  <c r="GM6" i="11"/>
  <c r="GQ6" i="11"/>
  <c r="GU6" i="11"/>
  <c r="GY6" i="11"/>
  <c r="HC6" i="11"/>
  <c r="HG6" i="11"/>
  <c r="HK6" i="11"/>
  <c r="HO6" i="11"/>
  <c r="HS6" i="11"/>
  <c r="HW6" i="11"/>
  <c r="IA6" i="11"/>
  <c r="IE6" i="11"/>
  <c r="II6" i="11"/>
  <c r="IM6" i="11"/>
  <c r="IQ6" i="11"/>
  <c r="IU6" i="11"/>
  <c r="IY6" i="11"/>
  <c r="JC6" i="11"/>
  <c r="JG6" i="11"/>
  <c r="JK6" i="11"/>
  <c r="JO6" i="11"/>
  <c r="JS6" i="11"/>
  <c r="JW6" i="11"/>
  <c r="KA6" i="11"/>
  <c r="KE6" i="11"/>
  <c r="KI6" i="11"/>
  <c r="KM6" i="11"/>
  <c r="KQ6" i="11"/>
  <c r="KU6" i="11"/>
  <c r="KY6" i="11"/>
  <c r="LC6" i="11"/>
  <c r="LG6" i="11"/>
  <c r="LK6" i="11"/>
  <c r="LO6" i="11"/>
  <c r="LS6" i="11"/>
  <c r="LW6" i="11"/>
  <c r="MA6" i="11"/>
  <c r="ME6" i="11"/>
  <c r="MI6" i="11"/>
  <c r="MM6" i="11"/>
  <c r="MQ6" i="11"/>
  <c r="MU6" i="11"/>
  <c r="MY6" i="11"/>
  <c r="NC6" i="11"/>
  <c r="NG6" i="11"/>
  <c r="NK6" i="11"/>
  <c r="NO6" i="11"/>
  <c r="NS6" i="11"/>
  <c r="NW6" i="11"/>
  <c r="OA6" i="11"/>
  <c r="G7" i="11"/>
  <c r="K7" i="11"/>
  <c r="O7" i="11"/>
  <c r="S7" i="11"/>
  <c r="W7" i="11"/>
  <c r="AA7" i="11"/>
  <c r="AE7" i="11"/>
  <c r="AI7" i="11"/>
  <c r="AM7" i="11"/>
  <c r="AQ7" i="11"/>
  <c r="AU7" i="11"/>
  <c r="AY7" i="11"/>
  <c r="BC7" i="11"/>
  <c r="BG7" i="11"/>
  <c r="BK7" i="11"/>
  <c r="BO7" i="11"/>
  <c r="BS7" i="11"/>
  <c r="BW7" i="11"/>
  <c r="CA7" i="11"/>
  <c r="CE7" i="11"/>
  <c r="CI7" i="11"/>
  <c r="CM7" i="11"/>
  <c r="CQ7" i="11"/>
  <c r="CU7" i="11"/>
  <c r="CY7" i="11"/>
  <c r="DC7" i="11"/>
  <c r="DG7" i="11"/>
  <c r="DK7" i="11"/>
  <c r="DO7" i="11"/>
  <c r="DS7" i="11"/>
  <c r="DW7" i="11"/>
  <c r="EA7" i="11"/>
  <c r="EE7" i="11"/>
  <c r="EI7" i="11"/>
  <c r="EM7" i="11"/>
  <c r="EQ7" i="11"/>
  <c r="EU7" i="11"/>
  <c r="EY7" i="11"/>
  <c r="FC7" i="11"/>
  <c r="FG7" i="11"/>
  <c r="FK7" i="11"/>
  <c r="FO7" i="11"/>
  <c r="FS7" i="11"/>
  <c r="FW7" i="11"/>
  <c r="GA7" i="11"/>
  <c r="GE7" i="11"/>
  <c r="GI7" i="11"/>
  <c r="GM7" i="11"/>
  <c r="GQ7" i="11"/>
  <c r="GU7" i="11"/>
  <c r="GY7" i="11"/>
  <c r="HC7" i="11"/>
  <c r="HG7" i="11"/>
  <c r="HK7" i="11"/>
  <c r="HO7" i="11"/>
  <c r="HS7" i="11"/>
  <c r="HW7" i="11"/>
  <c r="IA7" i="11"/>
  <c r="IE7" i="11"/>
  <c r="II7" i="11"/>
  <c r="IM7" i="11"/>
  <c r="IQ7" i="11"/>
  <c r="IU7" i="11"/>
  <c r="IY7" i="11"/>
  <c r="JC7" i="11"/>
  <c r="JG7" i="11"/>
  <c r="JK7" i="11"/>
  <c r="JO7" i="11"/>
  <c r="JS7" i="11"/>
  <c r="JW7" i="11"/>
  <c r="KA7" i="11"/>
  <c r="KE7" i="11"/>
  <c r="KI7" i="11"/>
  <c r="KM7" i="11"/>
  <c r="KQ7" i="11"/>
  <c r="KU7" i="11"/>
  <c r="KY7" i="11"/>
  <c r="LC7" i="11"/>
  <c r="LG7" i="11"/>
  <c r="LK7" i="11"/>
  <c r="LO7" i="11"/>
  <c r="LS7" i="11"/>
  <c r="LW7" i="11"/>
  <c r="MA7" i="11"/>
  <c r="ME7" i="11"/>
  <c r="MI7" i="11"/>
  <c r="MM7" i="11"/>
  <c r="MQ7" i="11"/>
  <c r="MU7" i="11"/>
  <c r="MY7" i="11"/>
  <c r="NC7" i="11"/>
  <c r="NG7" i="11"/>
  <c r="NK7" i="11"/>
  <c r="NO7" i="11"/>
  <c r="NS7" i="11"/>
  <c r="NW7" i="11"/>
  <c r="OA7" i="11"/>
  <c r="G8" i="11"/>
  <c r="K8" i="11"/>
  <c r="O8" i="11"/>
  <c r="S8" i="11"/>
  <c r="W8" i="11"/>
  <c r="AA8" i="11"/>
  <c r="AE8" i="11"/>
  <c r="AI8" i="11"/>
  <c r="AM8" i="11"/>
  <c r="AQ8" i="11"/>
  <c r="AU8" i="11"/>
  <c r="AY8" i="11"/>
  <c r="BC8" i="11"/>
  <c r="BG8" i="11"/>
  <c r="BK8" i="11"/>
  <c r="BO8" i="11"/>
  <c r="BS8" i="11"/>
  <c r="BW8" i="11"/>
  <c r="CA8" i="11"/>
  <c r="CE8" i="11"/>
  <c r="CI8" i="11"/>
  <c r="CM8" i="11"/>
  <c r="CQ8" i="11"/>
  <c r="CU8" i="11"/>
  <c r="CY8" i="11"/>
  <c r="DC8" i="11"/>
  <c r="DG8" i="11"/>
  <c r="DK8" i="11"/>
  <c r="DO8" i="11"/>
  <c r="DS8" i="11"/>
  <c r="DW8" i="11"/>
  <c r="EA8" i="11"/>
  <c r="EE8" i="11"/>
  <c r="EI8" i="11"/>
  <c r="EM8" i="11"/>
  <c r="EQ8" i="11"/>
  <c r="EU8" i="11"/>
  <c r="EY8" i="11"/>
  <c r="FC8" i="11"/>
  <c r="FG8" i="11"/>
  <c r="FK8" i="11"/>
  <c r="FO8" i="11"/>
  <c r="FS8" i="11"/>
  <c r="FW8" i="11"/>
  <c r="GA8" i="11"/>
  <c r="GE8" i="11"/>
  <c r="GI8" i="11"/>
  <c r="GM8" i="11"/>
  <c r="GQ8" i="11"/>
  <c r="GU8" i="11"/>
  <c r="GY8" i="11"/>
  <c r="HC8" i="11"/>
  <c r="HG8" i="11"/>
  <c r="HK8" i="11"/>
  <c r="HO8" i="11"/>
  <c r="HS8" i="11"/>
  <c r="HW8" i="11"/>
  <c r="IA8" i="11"/>
  <c r="IE8" i="11"/>
  <c r="II8" i="11"/>
  <c r="IM8" i="11"/>
  <c r="IQ8" i="11"/>
  <c r="IU8" i="11"/>
  <c r="IY8" i="11"/>
  <c r="JC8" i="11"/>
  <c r="JG8" i="11"/>
  <c r="JK8" i="11"/>
  <c r="JO8" i="11"/>
  <c r="JS8" i="11"/>
  <c r="JW8" i="11"/>
  <c r="KA8" i="11"/>
  <c r="KE8" i="11"/>
  <c r="KI8" i="11"/>
  <c r="KM8" i="11"/>
  <c r="KQ8" i="11"/>
  <c r="KU8" i="11"/>
  <c r="KY8" i="11"/>
  <c r="LC8" i="11"/>
  <c r="LG8" i="11"/>
  <c r="LK8" i="11"/>
  <c r="LO8" i="11"/>
  <c r="LS8" i="11"/>
  <c r="LW8" i="11"/>
  <c r="MA8" i="11"/>
  <c r="ME8" i="11"/>
  <c r="MI8" i="11"/>
  <c r="MM8" i="11"/>
  <c r="MQ8" i="11"/>
  <c r="MU8" i="11"/>
  <c r="MY8" i="11"/>
  <c r="NC8" i="11"/>
  <c r="NG8" i="11"/>
  <c r="NK8" i="11"/>
  <c r="NO8" i="11"/>
  <c r="NS8" i="11"/>
  <c r="NW8" i="11"/>
  <c r="OA8" i="11"/>
  <c r="G9" i="11"/>
  <c r="K9" i="11"/>
  <c r="O9" i="11"/>
  <c r="S9" i="11"/>
  <c r="W9" i="11"/>
  <c r="AA9" i="11"/>
  <c r="AE9" i="11"/>
  <c r="AI9" i="11"/>
  <c r="AM9" i="11"/>
  <c r="AQ9" i="11"/>
  <c r="AU9" i="11"/>
  <c r="AY9" i="11"/>
  <c r="BC9" i="11"/>
  <c r="BG9" i="11"/>
  <c r="BK9" i="11"/>
  <c r="BO9" i="11"/>
  <c r="BS9" i="11"/>
  <c r="BW9" i="11"/>
  <c r="CA9" i="11"/>
  <c r="CE9" i="11"/>
  <c r="CI9" i="11"/>
  <c r="CM9" i="11"/>
  <c r="CQ9" i="11"/>
  <c r="CU9" i="11"/>
  <c r="CY9" i="11"/>
  <c r="DC9" i="11"/>
  <c r="DG9" i="11"/>
  <c r="DK9" i="11"/>
  <c r="DO9" i="11"/>
  <c r="DS9" i="11"/>
  <c r="DW9" i="11"/>
  <c r="EA9" i="11"/>
  <c r="EE9" i="11"/>
  <c r="EI9" i="11"/>
  <c r="EM9" i="11"/>
  <c r="EQ9" i="11"/>
  <c r="EU9" i="11"/>
  <c r="EY9" i="11"/>
  <c r="FC9" i="11"/>
  <c r="FG9" i="11"/>
  <c r="FK9" i="11"/>
  <c r="FO9" i="11"/>
  <c r="FS9" i="11"/>
  <c r="FW9" i="11"/>
  <c r="GA9" i="11"/>
  <c r="GE9" i="11"/>
  <c r="GI9" i="11"/>
  <c r="GM9" i="11"/>
  <c r="GQ9" i="11"/>
  <c r="GU9" i="11"/>
  <c r="GY9" i="11"/>
  <c r="HC9" i="11"/>
  <c r="HG9" i="11"/>
  <c r="HK9" i="11"/>
  <c r="HO9" i="11"/>
  <c r="HS9" i="11"/>
  <c r="HW9" i="11"/>
  <c r="IA9" i="11"/>
  <c r="IE9" i="11"/>
  <c r="II9" i="11"/>
  <c r="IM9" i="11"/>
  <c r="IQ9" i="11"/>
  <c r="IU9" i="11"/>
  <c r="IY9" i="11"/>
  <c r="JC9" i="11"/>
  <c r="JG9" i="11"/>
  <c r="JK9" i="11"/>
  <c r="JO9" i="11"/>
  <c r="JS9" i="11"/>
  <c r="JW9" i="11"/>
  <c r="KA9" i="11"/>
  <c r="KE9" i="11"/>
  <c r="KI9" i="11"/>
  <c r="KM9" i="11"/>
  <c r="KQ9" i="11"/>
  <c r="KU9" i="11"/>
  <c r="KY9" i="11"/>
  <c r="LC9" i="11"/>
  <c r="LG9" i="11"/>
  <c r="LK9" i="11"/>
  <c r="LO9" i="11"/>
  <c r="LS9" i="11"/>
  <c r="LW9" i="11"/>
  <c r="MA9" i="11"/>
  <c r="ME9" i="11"/>
  <c r="MI9" i="11"/>
  <c r="MM9" i="11"/>
  <c r="MQ9" i="11"/>
  <c r="MU9" i="11"/>
  <c r="MY9" i="11"/>
  <c r="NC9" i="11"/>
  <c r="NG9" i="11"/>
  <c r="NK9" i="11"/>
  <c r="NO9" i="11"/>
  <c r="NS9" i="11"/>
  <c r="NW9" i="11"/>
  <c r="OA9" i="11"/>
  <c r="G10" i="11"/>
  <c r="K10" i="11"/>
  <c r="O10" i="11"/>
  <c r="S10" i="11"/>
  <c r="W10" i="11"/>
  <c r="AA10" i="11"/>
  <c r="AE10" i="11"/>
  <c r="AI10" i="11"/>
  <c r="AM10" i="11"/>
  <c r="AQ10" i="11"/>
  <c r="AU10" i="11"/>
  <c r="AY10" i="11"/>
  <c r="BC10" i="11"/>
  <c r="BG10" i="11"/>
  <c r="BK10" i="11"/>
  <c r="BO10" i="11"/>
  <c r="BS10" i="11"/>
  <c r="BW10" i="11"/>
  <c r="CA10" i="11"/>
  <c r="CE10" i="11"/>
  <c r="CI10" i="11"/>
  <c r="CM10" i="11"/>
  <c r="CQ10" i="11"/>
  <c r="CU10" i="11"/>
  <c r="CY10" i="11"/>
  <c r="DC10" i="11"/>
  <c r="DG10" i="11"/>
  <c r="DK10" i="11"/>
  <c r="DO10" i="11"/>
  <c r="DS10" i="11"/>
  <c r="DW10" i="11"/>
  <c r="EA10" i="11"/>
  <c r="EE10" i="11"/>
  <c r="EI10" i="11"/>
  <c r="EM10" i="11"/>
  <c r="EQ10" i="11"/>
  <c r="EU10" i="11"/>
  <c r="EY10" i="11"/>
  <c r="FC10" i="11"/>
  <c r="FG10" i="11"/>
  <c r="FK10" i="11"/>
  <c r="FO10" i="11"/>
  <c r="FS10" i="11"/>
  <c r="FW10" i="11"/>
  <c r="GA10" i="11"/>
  <c r="GE10" i="11"/>
  <c r="GI10" i="11"/>
  <c r="GM10" i="11"/>
  <c r="GQ10" i="11"/>
  <c r="GU10" i="11"/>
  <c r="GY10" i="11"/>
  <c r="HC10" i="11"/>
  <c r="HG10" i="11"/>
  <c r="HK10" i="11"/>
  <c r="HO10" i="11"/>
  <c r="HS10" i="11"/>
  <c r="HW10" i="11"/>
  <c r="IA10" i="11"/>
  <c r="IE10" i="11"/>
  <c r="II10" i="11"/>
  <c r="IM10" i="11"/>
  <c r="IQ10" i="11"/>
  <c r="IU10" i="11"/>
  <c r="IY10" i="11"/>
  <c r="JC10" i="11"/>
  <c r="JG10" i="11"/>
  <c r="JK10" i="11"/>
  <c r="JO10" i="11"/>
  <c r="JS10" i="11"/>
  <c r="JW10" i="11"/>
  <c r="KA10" i="11"/>
  <c r="KE10" i="11"/>
  <c r="KI10" i="11"/>
  <c r="KM10" i="11"/>
  <c r="KQ10" i="11"/>
  <c r="KU10" i="11"/>
  <c r="KY10" i="11"/>
  <c r="LC10" i="11"/>
  <c r="LG10" i="11"/>
  <c r="LK10" i="11"/>
  <c r="LO10" i="11"/>
  <c r="LS10" i="11"/>
  <c r="LW10" i="11"/>
  <c r="MA10" i="11"/>
  <c r="ME10" i="11"/>
  <c r="MI10" i="11"/>
  <c r="MM10" i="11"/>
  <c r="MQ10" i="11"/>
  <c r="MU10" i="11"/>
  <c r="MY10" i="11"/>
  <c r="NC10" i="11"/>
  <c r="NG10" i="11"/>
  <c r="NK10" i="11"/>
  <c r="NO10" i="11"/>
  <c r="NS10" i="11"/>
  <c r="NW10" i="11"/>
  <c r="OA10" i="11"/>
  <c r="B11" i="11"/>
  <c r="C11" i="11" s="1"/>
  <c r="E11" i="11"/>
  <c r="I11" i="11"/>
  <c r="M11" i="11"/>
  <c r="N11" i="11" s="1"/>
  <c r="O11" i="11"/>
  <c r="Q11" i="11"/>
  <c r="U11" i="11"/>
  <c r="Y11" i="11"/>
  <c r="Z11" i="11" s="1"/>
  <c r="AA11" i="11"/>
  <c r="AC11" i="11"/>
  <c r="AD11" i="11" s="1"/>
  <c r="AE11" i="11"/>
  <c r="AG11" i="11"/>
  <c r="AK11" i="11"/>
  <c r="AL11" i="11" s="1"/>
  <c r="AM11" i="11"/>
  <c r="AO11" i="11"/>
  <c r="AP11" i="11" s="1"/>
  <c r="AQ11" i="11"/>
  <c r="AS11" i="11"/>
  <c r="AW11" i="11"/>
  <c r="BA11" i="11"/>
  <c r="BE11" i="11"/>
  <c r="BI11" i="11"/>
  <c r="BM11" i="11"/>
  <c r="BQ11" i="11"/>
  <c r="BU11" i="11"/>
  <c r="BV11" i="11"/>
  <c r="BW11" i="11"/>
  <c r="BY11" i="11"/>
  <c r="BZ11" i="11" s="1"/>
  <c r="CA11" i="11"/>
  <c r="CC11" i="11"/>
  <c r="CG11" i="11"/>
  <c r="CH11" i="11"/>
  <c r="CI11" i="11"/>
  <c r="CK11" i="11"/>
  <c r="CO11" i="11"/>
  <c r="CP11" i="11" s="1"/>
  <c r="CQ11" i="11"/>
  <c r="CS11" i="11"/>
  <c r="CW11" i="11"/>
  <c r="DA11" i="11"/>
  <c r="DB11" i="11" s="1"/>
  <c r="DC11" i="11"/>
  <c r="DE11" i="11"/>
  <c r="DI11" i="11"/>
  <c r="DJ11" i="11" s="1"/>
  <c r="DK11" i="11"/>
  <c r="DM11" i="11"/>
  <c r="DQ11" i="11"/>
  <c r="DU11" i="11"/>
  <c r="DV11" i="11" s="1"/>
  <c r="DW11" i="11"/>
  <c r="DY11" i="11"/>
  <c r="EC11" i="11"/>
  <c r="EG11" i="11"/>
  <c r="EH11" i="11"/>
  <c r="EI11" i="11"/>
  <c r="EM11" i="11"/>
  <c r="EO11" i="11"/>
  <c r="ES11" i="11"/>
  <c r="EW11" i="11"/>
  <c r="FA11" i="11"/>
  <c r="FE11" i="11"/>
  <c r="FI11" i="11"/>
  <c r="FJ11" i="11" s="1"/>
  <c r="FK11" i="11"/>
  <c r="FM11" i="11"/>
  <c r="FN11" i="11" s="1"/>
  <c r="FO11" i="11"/>
  <c r="FQ11" i="11"/>
  <c r="FR11" i="11" s="1"/>
  <c r="FS11" i="11"/>
  <c r="FU11" i="11"/>
  <c r="FY11" i="11"/>
  <c r="FZ11" i="11"/>
  <c r="GA11" i="11"/>
  <c r="GC11" i="11"/>
  <c r="GG11" i="11"/>
  <c r="GH11" i="11" s="1"/>
  <c r="GI11" i="11"/>
  <c r="GK11" i="11"/>
  <c r="GO11" i="11"/>
  <c r="GP11" i="11" s="1"/>
  <c r="GQ11" i="11"/>
  <c r="GS11" i="11"/>
  <c r="GW11" i="11"/>
  <c r="GX11" i="11"/>
  <c r="GY11" i="11"/>
  <c r="HA11" i="11"/>
  <c r="HE11" i="11"/>
  <c r="HI11" i="11"/>
  <c r="HJ11" i="11"/>
  <c r="HK11" i="11"/>
  <c r="HM11" i="11"/>
  <c r="HQ11" i="11"/>
  <c r="HR11" i="11"/>
  <c r="HS11" i="11"/>
  <c r="HU11" i="11"/>
  <c r="HY11" i="11"/>
  <c r="HZ11" i="11" s="1"/>
  <c r="IA11" i="11"/>
  <c r="IC11" i="11"/>
  <c r="IG11" i="11"/>
  <c r="IK11" i="11"/>
  <c r="IL11" i="11" s="1"/>
  <c r="IM11" i="11"/>
  <c r="IO11" i="11"/>
  <c r="IP11" i="11" s="1"/>
  <c r="IQ11" i="11"/>
  <c r="IS11" i="11"/>
  <c r="IW11" i="11"/>
  <c r="JA11" i="11"/>
  <c r="JB11" i="11" s="1"/>
  <c r="JC11" i="11"/>
  <c r="JE11" i="11"/>
  <c r="JI11" i="11"/>
  <c r="JK11" i="11" s="1"/>
  <c r="JJ11" i="11"/>
  <c r="JM11" i="11"/>
  <c r="JQ11" i="11"/>
  <c r="JU11" i="11"/>
  <c r="JV11" i="11"/>
  <c r="JW11" i="11"/>
  <c r="JY11" i="11"/>
  <c r="KC11" i="11"/>
  <c r="KG11" i="11"/>
  <c r="KK11" i="11"/>
  <c r="KO11" i="11"/>
  <c r="KP11" i="11" s="1"/>
  <c r="KQ11" i="11"/>
  <c r="KS11" i="11"/>
  <c r="KT11" i="11"/>
  <c r="KU11" i="11"/>
  <c r="KW11" i="11"/>
  <c r="KX11" i="11"/>
  <c r="KY11" i="11"/>
  <c r="LA11" i="11"/>
  <c r="LE11" i="11"/>
  <c r="LI11" i="11"/>
  <c r="LM11" i="11"/>
  <c r="LQ11" i="11"/>
  <c r="LR11" i="11" s="1"/>
  <c r="LS11" i="11"/>
  <c r="LU11" i="11"/>
  <c r="LV11" i="11"/>
  <c r="LW11" i="11"/>
  <c r="LY11" i="11"/>
  <c r="MC11" i="11"/>
  <c r="MG11" i="11"/>
  <c r="MK11" i="11"/>
  <c r="ML11" i="11" s="1"/>
  <c r="MM11" i="11"/>
  <c r="MO11" i="11"/>
  <c r="MS11" i="11"/>
  <c r="MW11" i="11"/>
  <c r="MX11" i="11" s="1"/>
  <c r="MY11" i="11"/>
  <c r="NA11" i="11"/>
  <c r="NB11" i="11" s="1"/>
  <c r="NC11" i="11"/>
  <c r="NE11" i="11"/>
  <c r="NI11" i="11"/>
  <c r="NJ11" i="11" s="1"/>
  <c r="NK11" i="11"/>
  <c r="NM11" i="11"/>
  <c r="NN11" i="11"/>
  <c r="NO11" i="11"/>
  <c r="NQ11" i="11"/>
  <c r="NU11" i="11"/>
  <c r="NV11" i="11"/>
  <c r="NW11" i="11"/>
  <c r="NY11" i="11"/>
  <c r="OA11" i="11" s="1"/>
  <c r="W12" i="11"/>
  <c r="AA12" i="11"/>
  <c r="AE12" i="11"/>
  <c r="AI12" i="11"/>
  <c r="AM12" i="11"/>
  <c r="AQ12" i="11"/>
  <c r="AU12" i="11"/>
  <c r="BG12" i="11"/>
  <c r="BK12" i="11"/>
  <c r="BO12" i="11"/>
  <c r="BS12" i="11"/>
  <c r="BW12" i="11"/>
  <c r="CA12" i="11"/>
  <c r="CE12" i="11"/>
  <c r="CI12" i="11"/>
  <c r="CM12" i="11"/>
  <c r="CQ12" i="11"/>
  <c r="CU12" i="11"/>
  <c r="CY12" i="11"/>
  <c r="DC12" i="11"/>
  <c r="DG12" i="11"/>
  <c r="DK12" i="11"/>
  <c r="DO12" i="11"/>
  <c r="DS12" i="11"/>
  <c r="DW12" i="11"/>
  <c r="EA12" i="11"/>
  <c r="EE12" i="11"/>
  <c r="EI12" i="11"/>
  <c r="EM12" i="11"/>
  <c r="EQ12" i="11"/>
  <c r="EU12" i="11"/>
  <c r="EY12" i="11"/>
  <c r="FC12" i="11"/>
  <c r="FG12" i="11"/>
  <c r="FK12" i="11"/>
  <c r="FO12" i="11"/>
  <c r="FS12" i="11"/>
  <c r="FW12" i="11"/>
  <c r="GA12" i="11"/>
  <c r="GE12" i="11"/>
  <c r="GI12" i="11"/>
  <c r="GM12" i="11"/>
  <c r="GQ12" i="11"/>
  <c r="GU12" i="11"/>
  <c r="GY12" i="11"/>
  <c r="HC12" i="11"/>
  <c r="HG12" i="11"/>
  <c r="HK12" i="11"/>
  <c r="HO12" i="11"/>
  <c r="HS12" i="11"/>
  <c r="HW12" i="11"/>
  <c r="IA12" i="11"/>
  <c r="IE12" i="11"/>
  <c r="II12" i="11"/>
  <c r="IM12" i="11"/>
  <c r="IQ12" i="11"/>
  <c r="IU12" i="11"/>
  <c r="IY12" i="11"/>
  <c r="JC12" i="11"/>
  <c r="JG12" i="11"/>
  <c r="JK12" i="11"/>
  <c r="JO12" i="11"/>
  <c r="JS12" i="11"/>
  <c r="JW12" i="11"/>
  <c r="KA12" i="11"/>
  <c r="KE12" i="11"/>
  <c r="KI12" i="11"/>
  <c r="KM12" i="11"/>
  <c r="KQ12" i="11"/>
  <c r="KU12" i="11"/>
  <c r="KY12" i="11"/>
  <c r="LC12" i="11"/>
  <c r="LG12" i="11"/>
  <c r="LK12" i="11"/>
  <c r="LO12" i="11"/>
  <c r="LS12" i="11"/>
  <c r="LW12" i="11"/>
  <c r="MA12" i="11"/>
  <c r="ME12" i="11"/>
  <c r="MI12" i="11"/>
  <c r="MM12" i="11"/>
  <c r="MQ12" i="11"/>
  <c r="MU12" i="11"/>
  <c r="MY12" i="11"/>
  <c r="NC12" i="11"/>
  <c r="NG12" i="11"/>
  <c r="NK12" i="11"/>
  <c r="NO12" i="11"/>
  <c r="NS12" i="11"/>
  <c r="NW12" i="11"/>
  <c r="OA12" i="11"/>
  <c r="W13" i="11"/>
  <c r="AA13" i="11"/>
  <c r="AE13" i="11"/>
  <c r="AI13" i="11"/>
  <c r="AM13" i="11"/>
  <c r="AQ13" i="11"/>
  <c r="AU13" i="11"/>
  <c r="BW13" i="11"/>
  <c r="CA13" i="11"/>
  <c r="CE13" i="11"/>
  <c r="CI13" i="11"/>
  <c r="CM13" i="11"/>
  <c r="CQ13" i="11"/>
  <c r="CU13" i="11"/>
  <c r="CY13" i="11"/>
  <c r="DC13" i="11"/>
  <c r="DG13" i="11"/>
  <c r="DK13" i="11"/>
  <c r="DO13" i="11"/>
  <c r="DS13" i="11"/>
  <c r="DW13" i="11"/>
  <c r="EA13" i="11"/>
  <c r="EE13" i="11"/>
  <c r="EI13" i="11"/>
  <c r="EM13" i="11"/>
  <c r="EQ13" i="11"/>
  <c r="EU13" i="11"/>
  <c r="EY13" i="11"/>
  <c r="FC13" i="11"/>
  <c r="FG13" i="11"/>
  <c r="FK13" i="11"/>
  <c r="FO13" i="11"/>
  <c r="FS13" i="11"/>
  <c r="FW13" i="11"/>
  <c r="GA13" i="11"/>
  <c r="GE13" i="11"/>
  <c r="GI13" i="11"/>
  <c r="GM13" i="11"/>
  <c r="GQ13" i="11"/>
  <c r="GU13" i="11"/>
  <c r="GY13" i="11"/>
  <c r="HC13" i="11"/>
  <c r="HG13" i="11"/>
  <c r="HK13" i="11"/>
  <c r="HO13" i="11"/>
  <c r="HS13" i="11"/>
  <c r="HW13" i="11"/>
  <c r="IA13" i="11"/>
  <c r="IE13" i="11"/>
  <c r="II13" i="11"/>
  <c r="IM13" i="11"/>
  <c r="IQ13" i="11"/>
  <c r="IU13" i="11"/>
  <c r="IY13" i="11"/>
  <c r="JC13" i="11"/>
  <c r="JG13" i="11"/>
  <c r="JK13" i="11"/>
  <c r="JO13" i="11"/>
  <c r="JS13" i="11"/>
  <c r="JW13" i="11"/>
  <c r="KA13" i="11"/>
  <c r="KE13" i="11"/>
  <c r="KI13" i="11"/>
  <c r="KM13" i="11"/>
  <c r="KQ13" i="11"/>
  <c r="KU13" i="11"/>
  <c r="KY13" i="11"/>
  <c r="LC13" i="11"/>
  <c r="LG13" i="11"/>
  <c r="LK13" i="11"/>
  <c r="LO13" i="11"/>
  <c r="LS13" i="11"/>
  <c r="LW13" i="11"/>
  <c r="MA13" i="11"/>
  <c r="ME13" i="11"/>
  <c r="MI13" i="11"/>
  <c r="MM13" i="11"/>
  <c r="MQ13" i="11"/>
  <c r="MU13" i="11"/>
  <c r="MY13" i="11"/>
  <c r="NC13" i="11"/>
  <c r="NG13" i="11"/>
  <c r="NK13" i="11"/>
  <c r="NO13" i="11"/>
  <c r="NS13" i="11"/>
  <c r="NW13" i="11"/>
  <c r="OA13" i="11"/>
  <c r="A2569" i="22"/>
  <c r="A2570" i="22"/>
  <c r="A2571" i="22"/>
  <c r="A2572" i="22"/>
  <c r="A2573" i="22"/>
  <c r="A2574" i="22"/>
  <c r="A2575" i="22"/>
  <c r="A2576" i="22"/>
  <c r="A2577" i="22"/>
  <c r="A2578" i="22"/>
  <c r="A2579" i="22"/>
  <c r="A2580" i="22"/>
  <c r="B75" i="4"/>
  <c r="B74" i="4"/>
  <c r="B73" i="4"/>
  <c r="B72" i="4"/>
  <c r="L59" i="1" l="1"/>
  <c r="I59" i="1" s="1"/>
  <c r="L60" i="1"/>
  <c r="I60" i="1" s="1"/>
  <c r="L61" i="1"/>
  <c r="I61" i="1" s="1"/>
  <c r="L62" i="1"/>
  <c r="I62" i="1" s="1"/>
  <c r="L63" i="1"/>
  <c r="I63" i="1" s="1"/>
  <c r="L64" i="1"/>
  <c r="I64" i="1" s="1"/>
  <c r="L65" i="1"/>
  <c r="I65" i="1" s="1"/>
  <c r="L66" i="1"/>
  <c r="I66" i="1" s="1"/>
  <c r="L67" i="1"/>
  <c r="I67" i="1" s="1"/>
  <c r="L68" i="1"/>
  <c r="I68" i="1" s="1"/>
  <c r="L69" i="1"/>
  <c r="I69" i="1" s="1"/>
  <c r="L70" i="1"/>
  <c r="I70" i="1" s="1"/>
  <c r="L71" i="1"/>
  <c r="I71" i="1" s="1"/>
  <c r="L72" i="1"/>
  <c r="I72" i="1" s="1"/>
  <c r="L73" i="1"/>
  <c r="I73" i="1" s="1"/>
  <c r="L74" i="1"/>
  <c r="I74" i="1" s="1"/>
  <c r="L75" i="1"/>
  <c r="I75" i="1" s="1"/>
  <c r="L76" i="1"/>
  <c r="I76" i="1" s="1"/>
  <c r="L77" i="1"/>
  <c r="I77" i="1" s="1"/>
  <c r="L78" i="1"/>
  <c r="I78" i="1" s="1"/>
  <c r="L79" i="1"/>
  <c r="I79" i="1" s="1"/>
  <c r="L80" i="1"/>
  <c r="I80" i="1" s="1"/>
  <c r="L81" i="1"/>
  <c r="I81" i="1" s="1"/>
  <c r="L82" i="1"/>
  <c r="I82" i="1" s="1"/>
  <c r="L83" i="1"/>
  <c r="I83" i="1" s="1"/>
  <c r="L84" i="1"/>
  <c r="I84" i="1" s="1"/>
  <c r="L85" i="1"/>
  <c r="I85" i="1" s="1"/>
  <c r="L86" i="1"/>
  <c r="I86" i="1" s="1"/>
  <c r="L87" i="1"/>
  <c r="I87" i="1" s="1"/>
  <c r="L88" i="1"/>
  <c r="I88" i="1" s="1"/>
  <c r="L89" i="1"/>
  <c r="I89" i="1" s="1"/>
  <c r="L90" i="1"/>
  <c r="I90" i="1" s="1"/>
  <c r="L92" i="1"/>
  <c r="I92" i="1" s="1"/>
  <c r="L93" i="1"/>
  <c r="I93" i="1" s="1"/>
  <c r="L94" i="1"/>
  <c r="I94" i="1" s="1"/>
  <c r="L95" i="1"/>
  <c r="I95" i="1" s="1"/>
  <c r="L96" i="1"/>
  <c r="I96" i="1" s="1"/>
  <c r="L97" i="1"/>
  <c r="I97" i="1" s="1"/>
  <c r="L98" i="1"/>
  <c r="I98" i="1" s="1"/>
  <c r="L99" i="1"/>
  <c r="I99" i="1" s="1"/>
  <c r="L100" i="1"/>
  <c r="I100" i="1" s="1"/>
  <c r="L101" i="1"/>
  <c r="I101" i="1" s="1"/>
  <c r="L102" i="1"/>
  <c r="I102" i="1" s="1"/>
  <c r="L103" i="1"/>
  <c r="I103" i="1" s="1"/>
  <c r="L104" i="1"/>
  <c r="I104" i="1" s="1"/>
  <c r="L105" i="1"/>
  <c r="I105" i="1" s="1"/>
  <c r="L106" i="1"/>
  <c r="I106" i="1" s="1"/>
  <c r="L107" i="1"/>
  <c r="I107" i="1" s="1"/>
  <c r="L108" i="1"/>
  <c r="I108" i="1" s="1"/>
  <c r="L109" i="1"/>
  <c r="I109" i="1" s="1"/>
  <c r="L110" i="1"/>
  <c r="I110" i="1" s="1"/>
  <c r="L111" i="1"/>
  <c r="I111" i="1" s="1"/>
  <c r="L112" i="1"/>
  <c r="I112" i="1" s="1"/>
  <c r="L113" i="1"/>
  <c r="I113" i="1" s="1"/>
  <c r="L114" i="1"/>
  <c r="I114" i="1" s="1"/>
  <c r="L116" i="1"/>
  <c r="I116" i="1" s="1"/>
  <c r="L117" i="1"/>
  <c r="I117" i="1" s="1"/>
  <c r="L118" i="1"/>
  <c r="I118" i="1" s="1"/>
  <c r="L119" i="1"/>
  <c r="I119" i="1" s="1"/>
  <c r="L120" i="1"/>
  <c r="I120" i="1" s="1"/>
  <c r="L121" i="1"/>
  <c r="I121" i="1" s="1"/>
  <c r="L122" i="1"/>
  <c r="I122" i="1" s="1"/>
  <c r="L123" i="1"/>
  <c r="I123" i="1" s="1"/>
  <c r="L124" i="1"/>
  <c r="I124" i="1" s="1"/>
  <c r="L125" i="1"/>
  <c r="I125" i="1" s="1"/>
  <c r="L126" i="1"/>
  <c r="I126" i="1" s="1"/>
  <c r="L127" i="1"/>
  <c r="I127" i="1" s="1"/>
  <c r="L128" i="1"/>
  <c r="I128" i="1" s="1"/>
  <c r="L130" i="1"/>
  <c r="I130" i="1" s="1"/>
  <c r="L131" i="1"/>
  <c r="I131" i="1" s="1"/>
  <c r="L132" i="1"/>
  <c r="I132" i="1" s="1"/>
  <c r="L133" i="1"/>
  <c r="I133" i="1" s="1"/>
  <c r="L134" i="1"/>
  <c r="I134" i="1" s="1"/>
  <c r="L135" i="1"/>
  <c r="I135" i="1" s="1"/>
  <c r="L136" i="1"/>
  <c r="I136" i="1" s="1"/>
  <c r="L137" i="1"/>
  <c r="I137" i="1" s="1"/>
  <c r="L138" i="1"/>
  <c r="I138" i="1" s="1"/>
  <c r="L139" i="1"/>
  <c r="I139" i="1" s="1"/>
  <c r="L140" i="1"/>
  <c r="I140" i="1" s="1"/>
  <c r="L141" i="1"/>
  <c r="I141" i="1" s="1"/>
  <c r="L142" i="1"/>
  <c r="I142" i="1" s="1"/>
  <c r="L143" i="1"/>
  <c r="I143" i="1" s="1"/>
  <c r="L144" i="1"/>
  <c r="I144" i="1" s="1"/>
  <c r="L145" i="1"/>
  <c r="I145" i="1" s="1"/>
  <c r="L146" i="1"/>
  <c r="I146" i="1" s="1"/>
  <c r="L147" i="1"/>
  <c r="I147" i="1" s="1"/>
  <c r="L148" i="1"/>
  <c r="I148" i="1" s="1"/>
  <c r="L149" i="1"/>
  <c r="I149" i="1" s="1"/>
  <c r="L150" i="1"/>
  <c r="I150" i="1" s="1"/>
  <c r="L151" i="1"/>
  <c r="I151" i="1" s="1"/>
  <c r="L152" i="1"/>
  <c r="I152" i="1" s="1"/>
  <c r="L153" i="1"/>
  <c r="I153" i="1" s="1"/>
  <c r="L154" i="1"/>
  <c r="I154" i="1" s="1"/>
  <c r="L155" i="1"/>
  <c r="I155" i="1" s="1"/>
  <c r="L156" i="1"/>
  <c r="I156" i="1" s="1"/>
  <c r="L157" i="1"/>
  <c r="I157" i="1" s="1"/>
  <c r="L158" i="1"/>
  <c r="I158" i="1" s="1"/>
  <c r="L159" i="1"/>
  <c r="I159" i="1" s="1"/>
  <c r="L160" i="1"/>
  <c r="I160" i="1" s="1"/>
  <c r="L161" i="1"/>
  <c r="I161" i="1" s="1"/>
  <c r="L162" i="1"/>
  <c r="I162" i="1" s="1"/>
  <c r="L163" i="1"/>
  <c r="I163" i="1" s="1"/>
  <c r="L164" i="1"/>
  <c r="I164" i="1" s="1"/>
  <c r="L165" i="1"/>
  <c r="I165" i="1" s="1"/>
  <c r="L166" i="1"/>
  <c r="I166" i="1" s="1"/>
  <c r="L167" i="1"/>
  <c r="I167" i="1" s="1"/>
  <c r="L168" i="1"/>
  <c r="I168" i="1" s="1"/>
  <c r="L169" i="1"/>
  <c r="I169" i="1" s="1"/>
  <c r="L170" i="1"/>
  <c r="I170" i="1" s="1"/>
  <c r="L171" i="1"/>
  <c r="I171" i="1" s="1"/>
  <c r="L172" i="1"/>
  <c r="I172" i="1" s="1"/>
  <c r="L173" i="1"/>
  <c r="I173" i="1" s="1"/>
  <c r="L174" i="1"/>
  <c r="I174" i="1" s="1"/>
  <c r="L175" i="1"/>
  <c r="I175" i="1" s="1"/>
  <c r="L176" i="1"/>
  <c r="I176" i="1" s="1"/>
  <c r="L177" i="1"/>
  <c r="I177" i="1" s="1"/>
  <c r="L178" i="1"/>
  <c r="I178" i="1" s="1"/>
  <c r="L179" i="1"/>
  <c r="I179" i="1" s="1"/>
  <c r="L180" i="1"/>
  <c r="I180" i="1" s="1"/>
  <c r="L181" i="1"/>
  <c r="I181" i="1" s="1"/>
  <c r="L182" i="1"/>
  <c r="I182" i="1" s="1"/>
  <c r="L183" i="1"/>
  <c r="I183" i="1" s="1"/>
  <c r="L186" i="1"/>
  <c r="I186" i="1" s="1"/>
  <c r="L187" i="1"/>
  <c r="I187" i="1" s="1"/>
  <c r="L188" i="1"/>
  <c r="I188" i="1" s="1"/>
  <c r="L189" i="1"/>
  <c r="I189" i="1" s="1"/>
  <c r="L190" i="1"/>
  <c r="I190" i="1" s="1"/>
  <c r="L191" i="1"/>
  <c r="I191" i="1" s="1"/>
  <c r="L192" i="1"/>
  <c r="I192" i="1" s="1"/>
  <c r="L193" i="1"/>
  <c r="I193" i="1" s="1"/>
  <c r="L194" i="1"/>
  <c r="I194" i="1" s="1"/>
  <c r="L195" i="1"/>
  <c r="I195" i="1" s="1"/>
  <c r="L197" i="1"/>
  <c r="I197" i="1" s="1"/>
  <c r="L198" i="1"/>
  <c r="I198" i="1" s="1"/>
  <c r="L199" i="1"/>
  <c r="I199" i="1" s="1"/>
  <c r="L200" i="1"/>
  <c r="I200" i="1" s="1"/>
  <c r="L201" i="1"/>
  <c r="I201" i="1" s="1"/>
  <c r="L202" i="1"/>
  <c r="I202" i="1" s="1"/>
  <c r="L203" i="1"/>
  <c r="I203" i="1" s="1"/>
  <c r="L204" i="1"/>
  <c r="I204" i="1" s="1"/>
  <c r="L205" i="1"/>
  <c r="I205" i="1" s="1"/>
  <c r="L206" i="1"/>
  <c r="I206" i="1" s="1"/>
  <c r="L207" i="1"/>
  <c r="I207" i="1" s="1"/>
  <c r="L208" i="1"/>
  <c r="I208" i="1" s="1"/>
  <c r="L209" i="1"/>
  <c r="I209" i="1" s="1"/>
  <c r="L210" i="1"/>
  <c r="I210" i="1" s="1"/>
  <c r="L211" i="1"/>
  <c r="I211" i="1" s="1"/>
  <c r="L212" i="1"/>
  <c r="I212" i="1" s="1"/>
  <c r="L213" i="1"/>
  <c r="I213" i="1" s="1"/>
  <c r="L215" i="1"/>
  <c r="I215" i="1" s="1"/>
  <c r="L216" i="1"/>
  <c r="I216" i="1" s="1"/>
  <c r="L217" i="1"/>
  <c r="I217" i="1" s="1"/>
  <c r="L218" i="1"/>
  <c r="I218" i="1" s="1"/>
  <c r="L219" i="1"/>
  <c r="I219" i="1" s="1"/>
  <c r="L220" i="1"/>
  <c r="I220" i="1" s="1"/>
  <c r="L221" i="1"/>
  <c r="I221" i="1" s="1"/>
  <c r="L222" i="1"/>
  <c r="I222" i="1" s="1"/>
  <c r="L223" i="1"/>
  <c r="I223" i="1" s="1"/>
  <c r="L224" i="1"/>
  <c r="I224" i="1" s="1"/>
  <c r="L225" i="1"/>
  <c r="I225" i="1" s="1"/>
  <c r="L228" i="1"/>
  <c r="I228" i="1" s="1"/>
  <c r="L229" i="1"/>
  <c r="I229" i="1" s="1"/>
  <c r="L230" i="1"/>
  <c r="I230" i="1" s="1"/>
  <c r="L231" i="1"/>
  <c r="I231" i="1" s="1"/>
  <c r="L232" i="1"/>
  <c r="I232" i="1" s="1"/>
  <c r="L233" i="1"/>
  <c r="I233" i="1" s="1"/>
  <c r="L234" i="1"/>
  <c r="I234" i="1" s="1"/>
  <c r="L235" i="1"/>
  <c r="I235" i="1" s="1"/>
  <c r="L236" i="1"/>
  <c r="I236" i="1" s="1"/>
  <c r="L237" i="1"/>
  <c r="I237" i="1" s="1"/>
  <c r="L238" i="1"/>
  <c r="I238" i="1" s="1"/>
  <c r="L239" i="1"/>
  <c r="I239" i="1" s="1"/>
  <c r="L240" i="1"/>
  <c r="I240" i="1" s="1"/>
  <c r="L241" i="1"/>
  <c r="I241" i="1" s="1"/>
  <c r="L242" i="1"/>
  <c r="I242" i="1" s="1"/>
  <c r="L243" i="1"/>
  <c r="I243" i="1" s="1"/>
  <c r="L244" i="1"/>
  <c r="I244" i="1" s="1"/>
  <c r="L245" i="1"/>
  <c r="I245" i="1" s="1"/>
  <c r="L246" i="1"/>
  <c r="I246" i="1" s="1"/>
  <c r="L247" i="1"/>
  <c r="I247" i="1" s="1"/>
  <c r="L248" i="1"/>
  <c r="I248" i="1" s="1"/>
  <c r="L250" i="1"/>
  <c r="I250" i="1" s="1"/>
  <c r="L251" i="1"/>
  <c r="I251" i="1" s="1"/>
  <c r="L252" i="1"/>
  <c r="I252" i="1" s="1"/>
  <c r="L253" i="1"/>
  <c r="I253" i="1" s="1"/>
  <c r="L254" i="1"/>
  <c r="I254" i="1" s="1"/>
  <c r="L255" i="1"/>
  <c r="I255" i="1" s="1"/>
  <c r="L256" i="1"/>
  <c r="I256" i="1" s="1"/>
  <c r="L257" i="1"/>
  <c r="I257" i="1" s="1"/>
  <c r="L258" i="1"/>
  <c r="I258" i="1" s="1"/>
  <c r="L259" i="1"/>
  <c r="I259" i="1" s="1"/>
  <c r="L260" i="1"/>
  <c r="I260" i="1" s="1"/>
  <c r="L261" i="1"/>
  <c r="I261" i="1" s="1"/>
  <c r="L262" i="1"/>
  <c r="I262" i="1" s="1"/>
  <c r="L263" i="1"/>
  <c r="I263" i="1" s="1"/>
  <c r="L264" i="1"/>
  <c r="I264" i="1" s="1"/>
  <c r="L265" i="1"/>
  <c r="I265" i="1" s="1"/>
  <c r="L266" i="1"/>
  <c r="I266" i="1" s="1"/>
  <c r="L267" i="1"/>
  <c r="I267" i="1" s="1"/>
  <c r="L268" i="1"/>
  <c r="I268" i="1" s="1"/>
  <c r="L269" i="1"/>
  <c r="I269" i="1" s="1"/>
  <c r="L270" i="1"/>
  <c r="I270" i="1" s="1"/>
  <c r="L271" i="1"/>
  <c r="I271" i="1" s="1"/>
  <c r="L272" i="1"/>
  <c r="I272" i="1" s="1"/>
  <c r="L273" i="1"/>
  <c r="I273" i="1" s="1"/>
  <c r="L274" i="1"/>
  <c r="I274" i="1" s="1"/>
  <c r="L275" i="1"/>
  <c r="I275" i="1" s="1"/>
  <c r="L276" i="1"/>
  <c r="I276" i="1" s="1"/>
  <c r="L277" i="1"/>
  <c r="I277" i="1" s="1"/>
  <c r="L278" i="1"/>
  <c r="I278" i="1" s="1"/>
  <c r="L279" i="1"/>
  <c r="I279" i="1" s="1"/>
  <c r="L280" i="1"/>
  <c r="I280" i="1" s="1"/>
  <c r="L281" i="1"/>
  <c r="I281" i="1" s="1"/>
  <c r="L282" i="1"/>
  <c r="I282" i="1" s="1"/>
  <c r="L283" i="1"/>
  <c r="I283" i="1" s="1"/>
  <c r="L284" i="1"/>
  <c r="I284" i="1" s="1"/>
  <c r="L285" i="1"/>
  <c r="I285" i="1" s="1"/>
  <c r="L286" i="1"/>
  <c r="I286" i="1" s="1"/>
  <c r="L287" i="1"/>
  <c r="I287" i="1" s="1"/>
  <c r="L288" i="1"/>
  <c r="I288" i="1" s="1"/>
  <c r="L289" i="1"/>
  <c r="I289" i="1" s="1"/>
  <c r="L290" i="1"/>
  <c r="I290" i="1" s="1"/>
  <c r="L291" i="1"/>
  <c r="I291" i="1" s="1"/>
  <c r="L292" i="1"/>
  <c r="I292" i="1" s="1"/>
  <c r="L293" i="1"/>
  <c r="I293" i="1" s="1"/>
  <c r="L294" i="1"/>
  <c r="I294" i="1" s="1"/>
  <c r="L295" i="1"/>
  <c r="I295" i="1" s="1"/>
  <c r="L296" i="1"/>
  <c r="I296" i="1" s="1"/>
  <c r="L297" i="1"/>
  <c r="I297" i="1" s="1"/>
  <c r="L298" i="1"/>
  <c r="I298" i="1" s="1"/>
  <c r="L299" i="1"/>
  <c r="I299" i="1" s="1"/>
  <c r="L300" i="1"/>
  <c r="I300" i="1" s="1"/>
  <c r="L301" i="1"/>
  <c r="I301" i="1" s="1"/>
  <c r="L302" i="1"/>
  <c r="I302" i="1" s="1"/>
  <c r="L303" i="1"/>
  <c r="I303" i="1" s="1"/>
  <c r="L304" i="1"/>
  <c r="I304" i="1" s="1"/>
  <c r="L305" i="1"/>
  <c r="I305" i="1" s="1"/>
  <c r="L306" i="1"/>
  <c r="I306" i="1" s="1"/>
  <c r="L307" i="1"/>
  <c r="I307" i="1" s="1"/>
  <c r="L308" i="1"/>
  <c r="I308" i="1" s="1"/>
  <c r="L309" i="1"/>
  <c r="I309" i="1" s="1"/>
  <c r="L310" i="1"/>
  <c r="I310" i="1" s="1"/>
  <c r="L311" i="1"/>
  <c r="I311" i="1" s="1"/>
  <c r="L312" i="1"/>
  <c r="I312" i="1" s="1"/>
  <c r="L313" i="1"/>
  <c r="I313" i="1" s="1"/>
  <c r="L314" i="1"/>
  <c r="I314" i="1" s="1"/>
  <c r="L315" i="1"/>
  <c r="I315" i="1" s="1"/>
  <c r="L316" i="1"/>
  <c r="I316" i="1" s="1"/>
  <c r="L317" i="1"/>
  <c r="I317" i="1" s="1"/>
  <c r="L318" i="1"/>
  <c r="I318" i="1" s="1"/>
  <c r="L319" i="1"/>
  <c r="I319" i="1" s="1"/>
  <c r="L320" i="1"/>
  <c r="I320" i="1" s="1"/>
  <c r="L321" i="1"/>
  <c r="I321" i="1" s="1"/>
  <c r="L322" i="1"/>
  <c r="I322" i="1" s="1"/>
  <c r="L323" i="1"/>
  <c r="I323" i="1" s="1"/>
  <c r="L324" i="1"/>
  <c r="I324" i="1" s="1"/>
  <c r="L325" i="1"/>
  <c r="I325" i="1" s="1"/>
  <c r="L326" i="1"/>
  <c r="I326" i="1" s="1"/>
  <c r="L327" i="1"/>
  <c r="I327" i="1" s="1"/>
  <c r="L328" i="1"/>
  <c r="I328" i="1" s="1"/>
  <c r="L329" i="1"/>
  <c r="I329" i="1" s="1"/>
  <c r="L330" i="1"/>
  <c r="I330" i="1" s="1"/>
  <c r="L331" i="1"/>
  <c r="I331" i="1" s="1"/>
  <c r="L332" i="1"/>
  <c r="I332" i="1" s="1"/>
  <c r="L333" i="1"/>
  <c r="I333" i="1" s="1"/>
  <c r="L334" i="1"/>
  <c r="I334" i="1" s="1"/>
  <c r="L335" i="1"/>
  <c r="I335" i="1" s="1"/>
  <c r="L336" i="1"/>
  <c r="I336" i="1" s="1"/>
  <c r="L337" i="1"/>
  <c r="I337" i="1" s="1"/>
  <c r="L338" i="1"/>
  <c r="I338" i="1" s="1"/>
  <c r="L339" i="1"/>
  <c r="I339" i="1" s="1"/>
  <c r="L340" i="1"/>
  <c r="I340" i="1" s="1"/>
  <c r="L341" i="1"/>
  <c r="I341" i="1" s="1"/>
  <c r="L342" i="1"/>
  <c r="I342" i="1" s="1"/>
  <c r="L343" i="1"/>
  <c r="I343" i="1" s="1"/>
  <c r="L344" i="1"/>
  <c r="I344" i="1" s="1"/>
  <c r="L345" i="1"/>
  <c r="I345" i="1" s="1"/>
  <c r="L346" i="1"/>
  <c r="I346" i="1" s="1"/>
  <c r="L347" i="1"/>
  <c r="I347" i="1" s="1"/>
  <c r="L348" i="1"/>
  <c r="I348" i="1" s="1"/>
  <c r="L349" i="1"/>
  <c r="I349" i="1" s="1"/>
  <c r="L350" i="1"/>
  <c r="I350" i="1" s="1"/>
  <c r="L351" i="1"/>
  <c r="I351" i="1" s="1"/>
  <c r="L352" i="1"/>
  <c r="I352" i="1" s="1"/>
  <c r="L353" i="1"/>
  <c r="I353" i="1" s="1"/>
  <c r="L354" i="1"/>
  <c r="I354" i="1" s="1"/>
  <c r="L355" i="1"/>
  <c r="I355" i="1" s="1"/>
  <c r="L356" i="1"/>
  <c r="I356" i="1" s="1"/>
  <c r="L357" i="1"/>
  <c r="I357" i="1" s="1"/>
  <c r="L358" i="1"/>
  <c r="I358" i="1" s="1"/>
  <c r="L359" i="1"/>
  <c r="I359" i="1" s="1"/>
  <c r="L360" i="1"/>
  <c r="I360" i="1" s="1"/>
  <c r="L361" i="1"/>
  <c r="I361" i="1" s="1"/>
  <c r="L362" i="1"/>
  <c r="I362" i="1" s="1"/>
  <c r="L363" i="1"/>
  <c r="I363" i="1" s="1"/>
  <c r="L364" i="1"/>
  <c r="I364" i="1" s="1"/>
  <c r="L365" i="1"/>
  <c r="I365" i="1" s="1"/>
  <c r="L366" i="1"/>
  <c r="I366" i="1" s="1"/>
  <c r="L367" i="1"/>
  <c r="I367" i="1" s="1"/>
  <c r="L368" i="1"/>
  <c r="I368" i="1" s="1"/>
  <c r="L369" i="1"/>
  <c r="I369" i="1" s="1"/>
  <c r="L370" i="1"/>
  <c r="I370" i="1" s="1"/>
  <c r="L371" i="1"/>
  <c r="I371" i="1" s="1"/>
  <c r="L372" i="1"/>
  <c r="I372" i="1" s="1"/>
  <c r="L373" i="1"/>
  <c r="I373" i="1" s="1"/>
  <c r="L374" i="1"/>
  <c r="I374" i="1" s="1"/>
  <c r="L375" i="1"/>
  <c r="I375" i="1" s="1"/>
  <c r="L376" i="1"/>
  <c r="I376" i="1" s="1"/>
  <c r="L377" i="1"/>
  <c r="I377" i="1" s="1"/>
  <c r="L378" i="1"/>
  <c r="I378" i="1" s="1"/>
  <c r="L379" i="1"/>
  <c r="I379" i="1" s="1"/>
  <c r="L380" i="1"/>
  <c r="I380" i="1" s="1"/>
  <c r="L381" i="1"/>
  <c r="I381" i="1" s="1"/>
  <c r="L382" i="1"/>
  <c r="I382" i="1" s="1"/>
  <c r="L383" i="1"/>
  <c r="I383" i="1" s="1"/>
  <c r="L384" i="1"/>
  <c r="I384" i="1" s="1"/>
  <c r="L385" i="1"/>
  <c r="I385" i="1" s="1"/>
  <c r="L386" i="1"/>
  <c r="I386" i="1" s="1"/>
  <c r="L387" i="1"/>
  <c r="I387" i="1" s="1"/>
  <c r="L388" i="1"/>
  <c r="I388" i="1" s="1"/>
  <c r="L389" i="1"/>
  <c r="I389" i="1" s="1"/>
  <c r="L390" i="1"/>
  <c r="I390" i="1" s="1"/>
  <c r="L391" i="1"/>
  <c r="I391" i="1" s="1"/>
  <c r="L392" i="1"/>
  <c r="I392" i="1" s="1"/>
  <c r="L393" i="1"/>
  <c r="I393" i="1" s="1"/>
  <c r="L394" i="1"/>
  <c r="I394" i="1" s="1"/>
  <c r="L395" i="1"/>
  <c r="I395" i="1" s="1"/>
  <c r="L396" i="1"/>
  <c r="I396" i="1" s="1"/>
  <c r="L397" i="1"/>
  <c r="I397" i="1" s="1"/>
  <c r="L398" i="1"/>
  <c r="I398" i="1" s="1"/>
  <c r="L399" i="1"/>
  <c r="I399" i="1" s="1"/>
  <c r="L400" i="1"/>
  <c r="I400" i="1" s="1"/>
  <c r="L401" i="1"/>
  <c r="I401" i="1" s="1"/>
  <c r="L402" i="1"/>
  <c r="I402" i="1" s="1"/>
  <c r="L403" i="1"/>
  <c r="I403" i="1" s="1"/>
  <c r="L404" i="1"/>
  <c r="I404" i="1" s="1"/>
  <c r="L405" i="1"/>
  <c r="I405" i="1" s="1"/>
  <c r="L406" i="1"/>
  <c r="I406" i="1" s="1"/>
  <c r="L408" i="1"/>
  <c r="I408" i="1" s="1"/>
  <c r="L409" i="1"/>
  <c r="I409" i="1" s="1"/>
  <c r="L410" i="1"/>
  <c r="I410" i="1" s="1"/>
  <c r="L411" i="1"/>
  <c r="I411" i="1" s="1"/>
  <c r="L412" i="1"/>
  <c r="I412" i="1" s="1"/>
  <c r="L413" i="1"/>
  <c r="I413" i="1" s="1"/>
  <c r="L414" i="1"/>
  <c r="I414" i="1" s="1"/>
  <c r="L415" i="1"/>
  <c r="I415" i="1" s="1"/>
  <c r="L416" i="1"/>
  <c r="I416" i="1" s="1"/>
  <c r="L417" i="1"/>
  <c r="I417" i="1" s="1"/>
  <c r="L418" i="1"/>
  <c r="I418" i="1" s="1"/>
  <c r="L419" i="1"/>
  <c r="I419" i="1" s="1"/>
  <c r="L420" i="1"/>
  <c r="I420" i="1" s="1"/>
  <c r="L421" i="1"/>
  <c r="I421" i="1" s="1"/>
  <c r="L422" i="1"/>
  <c r="I422" i="1" s="1"/>
  <c r="L423" i="1"/>
  <c r="I423" i="1" s="1"/>
  <c r="L424" i="1"/>
  <c r="I424" i="1" s="1"/>
  <c r="L425" i="1"/>
  <c r="I425" i="1" s="1"/>
  <c r="L426" i="1"/>
  <c r="I426" i="1" s="1"/>
  <c r="L427" i="1"/>
  <c r="I427" i="1" s="1"/>
  <c r="L428" i="1"/>
  <c r="I428" i="1" s="1"/>
  <c r="L429" i="1"/>
  <c r="I429" i="1" s="1"/>
  <c r="L430" i="1"/>
  <c r="I430" i="1" s="1"/>
  <c r="L431" i="1"/>
  <c r="I431" i="1" s="1"/>
  <c r="L432" i="1"/>
  <c r="I432" i="1" s="1"/>
  <c r="L433" i="1"/>
  <c r="I433" i="1" s="1"/>
  <c r="L434" i="1"/>
  <c r="I434" i="1" s="1"/>
  <c r="L435" i="1"/>
  <c r="I435" i="1" s="1"/>
  <c r="L436" i="1"/>
  <c r="I436" i="1" s="1"/>
  <c r="L437" i="1"/>
  <c r="I437" i="1" s="1"/>
  <c r="L438" i="1"/>
  <c r="I438" i="1" s="1"/>
  <c r="L439" i="1"/>
  <c r="I439" i="1" s="1"/>
  <c r="L440" i="1"/>
  <c r="I440" i="1" s="1"/>
  <c r="L441" i="1"/>
  <c r="I441" i="1" s="1"/>
  <c r="L442" i="1"/>
  <c r="I442" i="1" s="1"/>
  <c r="L443" i="1"/>
  <c r="I443" i="1" s="1"/>
  <c r="L444" i="1"/>
  <c r="I444" i="1" s="1"/>
  <c r="L445" i="1"/>
  <c r="I445" i="1" s="1"/>
  <c r="L446" i="1"/>
  <c r="I446" i="1" s="1"/>
  <c r="L447" i="1"/>
  <c r="I447" i="1" s="1"/>
  <c r="L448" i="1"/>
  <c r="I448" i="1" s="1"/>
  <c r="L449" i="1"/>
  <c r="I449" i="1" s="1"/>
  <c r="L452" i="1"/>
  <c r="I452" i="1" s="1"/>
  <c r="L453" i="1"/>
  <c r="I453" i="1" s="1"/>
  <c r="L454" i="1"/>
  <c r="I454" i="1" s="1"/>
  <c r="L456" i="1"/>
  <c r="I456" i="1" s="1"/>
  <c r="L457" i="1"/>
  <c r="I457" i="1" s="1"/>
  <c r="L458" i="1"/>
  <c r="I458" i="1" s="1"/>
  <c r="L459" i="1"/>
  <c r="I459" i="1" s="1"/>
  <c r="L460" i="1"/>
  <c r="I460" i="1" s="1"/>
  <c r="L462" i="1"/>
  <c r="I462" i="1" s="1"/>
  <c r="L463" i="1"/>
  <c r="I463" i="1" s="1"/>
  <c r="L464" i="1"/>
  <c r="I464" i="1" s="1"/>
  <c r="L465" i="1"/>
  <c r="I465" i="1" s="1"/>
  <c r="L466" i="1"/>
  <c r="I466" i="1" s="1"/>
  <c r="L467" i="1"/>
  <c r="I467" i="1" s="1"/>
  <c r="L468" i="1"/>
  <c r="I468" i="1" s="1"/>
  <c r="L469" i="1"/>
  <c r="I469" i="1" s="1"/>
  <c r="L470" i="1"/>
  <c r="I470" i="1" s="1"/>
  <c r="L471" i="1"/>
  <c r="I471" i="1" s="1"/>
  <c r="L472" i="1"/>
  <c r="I472" i="1" s="1"/>
  <c r="L473" i="1"/>
  <c r="I473" i="1" s="1"/>
  <c r="L474" i="1"/>
  <c r="I474" i="1" s="1"/>
  <c r="L475" i="1"/>
  <c r="I475" i="1" s="1"/>
  <c r="L476" i="1"/>
  <c r="I476" i="1" s="1"/>
  <c r="L477" i="1"/>
  <c r="I477" i="1" s="1"/>
  <c r="L478" i="1"/>
  <c r="I478" i="1" s="1"/>
  <c r="L479" i="1"/>
  <c r="I479" i="1" s="1"/>
  <c r="L480" i="1"/>
  <c r="I480" i="1" s="1"/>
  <c r="L481" i="1"/>
  <c r="I481" i="1" s="1"/>
  <c r="L482" i="1"/>
  <c r="I482" i="1" s="1"/>
  <c r="L483" i="1"/>
  <c r="I483" i="1" s="1"/>
  <c r="L484" i="1"/>
  <c r="I484" i="1" s="1"/>
  <c r="L485" i="1"/>
  <c r="I485" i="1" s="1"/>
  <c r="L486" i="1"/>
  <c r="I486" i="1" s="1"/>
  <c r="L487" i="1"/>
  <c r="I487" i="1" s="1"/>
  <c r="L488" i="1"/>
  <c r="I488" i="1" s="1"/>
  <c r="L489" i="1"/>
  <c r="I489" i="1" s="1"/>
  <c r="L490" i="1"/>
  <c r="I490" i="1" s="1"/>
  <c r="L491" i="1"/>
  <c r="I491" i="1" s="1"/>
  <c r="L492" i="1"/>
  <c r="I492" i="1" s="1"/>
  <c r="L493" i="1"/>
  <c r="I493" i="1" s="1"/>
  <c r="L494" i="1"/>
  <c r="I494" i="1" s="1"/>
  <c r="L495" i="1"/>
  <c r="I495" i="1" s="1"/>
  <c r="L496" i="1"/>
  <c r="I496" i="1" s="1"/>
  <c r="L497" i="1"/>
  <c r="I497" i="1" s="1"/>
  <c r="L498" i="1"/>
  <c r="I498" i="1" s="1"/>
  <c r="L499" i="1"/>
  <c r="I499" i="1" s="1"/>
  <c r="L500" i="1"/>
  <c r="I500" i="1" s="1"/>
  <c r="L501" i="1"/>
  <c r="I501" i="1" s="1"/>
  <c r="L502" i="1"/>
  <c r="I502" i="1" s="1"/>
  <c r="L503" i="1"/>
  <c r="I503" i="1" s="1"/>
  <c r="L504" i="1"/>
  <c r="I504" i="1" s="1"/>
  <c r="L505" i="1"/>
  <c r="I505" i="1" s="1"/>
  <c r="L506" i="1"/>
  <c r="I506" i="1" s="1"/>
  <c r="L507" i="1"/>
  <c r="I507" i="1" s="1"/>
  <c r="L508" i="1"/>
  <c r="I508" i="1" s="1"/>
  <c r="L509" i="1"/>
  <c r="I509" i="1" s="1"/>
  <c r="L510" i="1"/>
  <c r="I510" i="1" s="1"/>
  <c r="L511" i="1"/>
  <c r="I511" i="1" s="1"/>
  <c r="L512" i="1"/>
  <c r="I512" i="1" s="1"/>
  <c r="L513" i="1"/>
  <c r="I513" i="1" s="1"/>
  <c r="L514" i="1"/>
  <c r="I514" i="1" s="1"/>
  <c r="L515" i="1"/>
  <c r="I515" i="1" s="1"/>
  <c r="L516" i="1"/>
  <c r="I516" i="1" s="1"/>
  <c r="L517" i="1"/>
  <c r="I517" i="1" s="1"/>
  <c r="L518" i="1"/>
  <c r="I518" i="1" s="1"/>
  <c r="L519" i="1"/>
  <c r="I519" i="1" s="1"/>
  <c r="L520" i="1"/>
  <c r="I520" i="1" s="1"/>
  <c r="L521" i="1"/>
  <c r="I521" i="1" s="1"/>
  <c r="L522" i="1"/>
  <c r="I522" i="1" s="1"/>
  <c r="L523" i="1"/>
  <c r="I523" i="1" s="1"/>
  <c r="L524" i="1"/>
  <c r="I524" i="1" s="1"/>
  <c r="L525" i="1"/>
  <c r="I525" i="1" s="1"/>
  <c r="L526" i="1"/>
  <c r="I526" i="1" s="1"/>
  <c r="L528" i="1"/>
  <c r="I528" i="1" s="1"/>
  <c r="L529" i="1"/>
  <c r="I529" i="1" s="1"/>
  <c r="L530" i="1"/>
  <c r="I530" i="1" s="1"/>
  <c r="L531" i="1"/>
  <c r="I531" i="1" s="1"/>
  <c r="L532" i="1"/>
  <c r="I532" i="1" s="1"/>
  <c r="L533" i="1"/>
  <c r="I533" i="1" s="1"/>
  <c r="L534" i="1"/>
  <c r="I534" i="1" s="1"/>
  <c r="L535" i="1"/>
  <c r="I535" i="1" s="1"/>
  <c r="L536" i="1"/>
  <c r="I536" i="1" s="1"/>
  <c r="L537" i="1"/>
  <c r="I537" i="1" s="1"/>
  <c r="L538" i="1"/>
  <c r="I538" i="1" s="1"/>
  <c r="L539" i="1"/>
  <c r="I539" i="1" s="1"/>
  <c r="L540" i="1"/>
  <c r="I540" i="1" s="1"/>
  <c r="L541" i="1"/>
  <c r="I541" i="1" s="1"/>
  <c r="L542" i="1"/>
  <c r="I542" i="1" s="1"/>
  <c r="L543" i="1"/>
  <c r="I543" i="1" s="1"/>
  <c r="L544" i="1"/>
  <c r="I544" i="1" s="1"/>
  <c r="L545" i="1"/>
  <c r="I545" i="1" s="1"/>
  <c r="L546" i="1"/>
  <c r="I546" i="1" s="1"/>
  <c r="L547" i="1"/>
  <c r="I547" i="1" s="1"/>
  <c r="L548" i="1"/>
  <c r="I548" i="1" s="1"/>
  <c r="L549" i="1"/>
  <c r="I549" i="1" s="1"/>
  <c r="L550" i="1"/>
  <c r="I550" i="1" s="1"/>
  <c r="L551" i="1"/>
  <c r="I551" i="1" s="1"/>
  <c r="L552" i="1"/>
  <c r="I552" i="1" s="1"/>
  <c r="L553" i="1"/>
  <c r="I553" i="1" s="1"/>
  <c r="L554" i="1"/>
  <c r="I554" i="1" s="1"/>
  <c r="L555" i="1"/>
  <c r="I555" i="1" s="1"/>
  <c r="L556" i="1"/>
  <c r="I556" i="1" s="1"/>
  <c r="L557" i="1"/>
  <c r="I557" i="1" s="1"/>
  <c r="L558" i="1"/>
  <c r="I558" i="1" s="1"/>
  <c r="L559" i="1"/>
  <c r="I559" i="1" s="1"/>
  <c r="L560" i="1"/>
  <c r="I560" i="1" s="1"/>
  <c r="L561" i="1"/>
  <c r="I561" i="1" s="1"/>
  <c r="L562" i="1"/>
  <c r="I562" i="1" s="1"/>
  <c r="L563" i="1"/>
  <c r="I563" i="1" s="1"/>
  <c r="L564" i="1"/>
  <c r="I564" i="1" s="1"/>
  <c r="L565" i="1"/>
  <c r="I565" i="1" s="1"/>
  <c r="L566" i="1"/>
  <c r="I566" i="1" s="1"/>
  <c r="L567" i="1"/>
  <c r="I567" i="1" s="1"/>
  <c r="L568" i="1"/>
  <c r="I568" i="1" s="1"/>
  <c r="L569" i="1"/>
  <c r="I569" i="1" s="1"/>
  <c r="L570" i="1"/>
  <c r="I570" i="1" s="1"/>
  <c r="L571" i="1"/>
  <c r="I571" i="1" s="1"/>
  <c r="L572" i="1"/>
  <c r="I572" i="1" s="1"/>
  <c r="L573" i="1"/>
  <c r="I573" i="1" s="1"/>
  <c r="L574" i="1"/>
  <c r="I574" i="1" s="1"/>
  <c r="L575" i="1"/>
  <c r="I575" i="1" s="1"/>
  <c r="L576" i="1"/>
  <c r="I576" i="1" s="1"/>
  <c r="L577" i="1"/>
  <c r="I577" i="1" s="1"/>
  <c r="L578" i="1"/>
  <c r="I578" i="1" s="1"/>
  <c r="L579" i="1"/>
  <c r="I579" i="1" s="1"/>
  <c r="L580" i="1"/>
  <c r="I580" i="1" s="1"/>
  <c r="L581" i="1"/>
  <c r="I581" i="1" s="1"/>
  <c r="L582" i="1"/>
  <c r="I582" i="1" s="1"/>
  <c r="L583" i="1"/>
  <c r="I583" i="1" s="1"/>
  <c r="L584" i="1"/>
  <c r="I584" i="1" s="1"/>
  <c r="L585" i="1"/>
  <c r="I585" i="1" s="1"/>
  <c r="L586" i="1"/>
  <c r="I586" i="1" s="1"/>
  <c r="L587" i="1"/>
  <c r="I587" i="1" s="1"/>
  <c r="L588" i="1"/>
  <c r="I588" i="1" s="1"/>
  <c r="L589" i="1"/>
  <c r="I589" i="1" s="1"/>
  <c r="L590" i="1"/>
  <c r="I590" i="1" s="1"/>
  <c r="L591" i="1"/>
  <c r="I591" i="1" s="1"/>
  <c r="L592" i="1"/>
  <c r="I592" i="1" s="1"/>
  <c r="L593" i="1"/>
  <c r="I593" i="1" s="1"/>
  <c r="L594" i="1"/>
  <c r="I594" i="1" s="1"/>
  <c r="L595" i="1"/>
  <c r="I595" i="1" s="1"/>
  <c r="L596" i="1"/>
  <c r="I596" i="1" s="1"/>
  <c r="L597" i="1"/>
  <c r="I597" i="1" s="1"/>
  <c r="L598" i="1"/>
  <c r="I598" i="1" s="1"/>
  <c r="L599" i="1"/>
  <c r="I599" i="1" s="1"/>
  <c r="L600" i="1"/>
  <c r="I600" i="1" s="1"/>
  <c r="L601" i="1"/>
  <c r="I601" i="1" s="1"/>
  <c r="L602" i="1"/>
  <c r="I602" i="1" s="1"/>
  <c r="L603" i="1"/>
  <c r="I603" i="1" s="1"/>
  <c r="L604" i="1"/>
  <c r="I604" i="1" s="1"/>
  <c r="L605" i="1"/>
  <c r="I605" i="1" s="1"/>
  <c r="L606" i="1"/>
  <c r="I606" i="1" s="1"/>
  <c r="L607" i="1"/>
  <c r="I607" i="1" s="1"/>
  <c r="L608" i="1"/>
  <c r="I608" i="1" s="1"/>
  <c r="L609" i="1"/>
  <c r="I609" i="1" s="1"/>
  <c r="L610" i="1"/>
  <c r="I610" i="1" s="1"/>
  <c r="L611" i="1"/>
  <c r="I611" i="1" s="1"/>
  <c r="L612" i="1"/>
  <c r="I612" i="1" s="1"/>
  <c r="L613" i="1"/>
  <c r="I613" i="1" s="1"/>
  <c r="L614" i="1"/>
  <c r="I614" i="1" s="1"/>
  <c r="L615" i="1"/>
  <c r="I615" i="1" s="1"/>
  <c r="L616" i="1"/>
  <c r="I616" i="1" s="1"/>
  <c r="L617" i="1"/>
  <c r="I617" i="1" s="1"/>
  <c r="L618" i="1"/>
  <c r="I618" i="1" s="1"/>
  <c r="L619" i="1"/>
  <c r="I619" i="1" s="1"/>
  <c r="L620" i="1"/>
  <c r="I620" i="1" s="1"/>
  <c r="L621" i="1"/>
  <c r="I621" i="1" s="1"/>
  <c r="L622" i="1"/>
  <c r="I622" i="1" s="1"/>
  <c r="L623" i="1"/>
  <c r="I623" i="1" s="1"/>
  <c r="L624" i="1"/>
  <c r="I624" i="1" s="1"/>
  <c r="L625" i="1"/>
  <c r="I625" i="1" s="1"/>
  <c r="L626" i="1"/>
  <c r="I626" i="1" s="1"/>
  <c r="L627" i="1"/>
  <c r="I627" i="1" s="1"/>
  <c r="L628" i="1"/>
  <c r="I628" i="1" s="1"/>
  <c r="L629" i="1"/>
  <c r="I629" i="1" s="1"/>
  <c r="L630" i="1"/>
  <c r="I630" i="1" s="1"/>
  <c r="L702" i="1"/>
  <c r="I702" i="1" s="1"/>
  <c r="L703" i="1"/>
  <c r="I703" i="1" s="1"/>
  <c r="L704" i="1"/>
  <c r="I704" i="1" s="1"/>
  <c r="L705" i="1"/>
  <c r="I705" i="1" s="1"/>
  <c r="L706" i="1"/>
  <c r="I706" i="1" s="1"/>
  <c r="L707" i="1"/>
  <c r="I707" i="1" s="1"/>
  <c r="L708" i="1"/>
  <c r="I708" i="1" s="1"/>
  <c r="L709" i="1"/>
  <c r="I709" i="1" s="1"/>
  <c r="L710" i="1"/>
  <c r="I710" i="1" s="1"/>
  <c r="L711" i="1"/>
  <c r="I711" i="1" s="1"/>
  <c r="L712" i="1"/>
  <c r="I712" i="1" s="1"/>
  <c r="L713" i="1"/>
  <c r="I713" i="1" s="1"/>
  <c r="L714" i="1"/>
  <c r="I714" i="1" s="1"/>
  <c r="L715" i="1"/>
  <c r="I715" i="1" s="1"/>
  <c r="L716" i="1"/>
  <c r="I716" i="1" s="1"/>
  <c r="L717" i="1"/>
  <c r="I717" i="1" s="1"/>
  <c r="L718" i="1"/>
  <c r="I718" i="1" s="1"/>
  <c r="L719" i="1"/>
  <c r="I719" i="1" s="1"/>
  <c r="L720" i="1"/>
  <c r="I720" i="1" s="1"/>
  <c r="L12" i="1"/>
  <c r="I12" i="1" s="1"/>
  <c r="L14" i="1"/>
  <c r="I14" i="1" s="1"/>
  <c r="L15" i="1"/>
  <c r="I15" i="1" s="1"/>
  <c r="L16" i="1"/>
  <c r="I16" i="1" s="1"/>
  <c r="L17" i="1"/>
  <c r="I17" i="1" s="1"/>
  <c r="L18" i="1"/>
  <c r="I18" i="1" s="1"/>
  <c r="L19" i="1"/>
  <c r="I19" i="1" s="1"/>
  <c r="L20" i="1"/>
  <c r="I20" i="1" s="1"/>
  <c r="L21" i="1"/>
  <c r="I21" i="1" s="1"/>
  <c r="L22" i="1"/>
  <c r="I22" i="1" s="1"/>
  <c r="L23" i="1"/>
  <c r="I23" i="1" s="1"/>
  <c r="L24" i="1"/>
  <c r="I24" i="1" s="1"/>
  <c r="L25" i="1"/>
  <c r="I25" i="1" s="1"/>
  <c r="L26" i="1"/>
  <c r="I26" i="1" s="1"/>
  <c r="L27" i="1"/>
  <c r="I27" i="1" s="1"/>
  <c r="L28" i="1"/>
  <c r="I28" i="1" s="1"/>
  <c r="L29" i="1"/>
  <c r="I29" i="1" s="1"/>
  <c r="L30" i="1"/>
  <c r="I30" i="1" s="1"/>
  <c r="L31" i="1"/>
  <c r="I31" i="1" s="1"/>
  <c r="L32" i="1"/>
  <c r="I32" i="1" s="1"/>
  <c r="L33" i="1"/>
  <c r="I33" i="1" s="1"/>
  <c r="L34" i="1"/>
  <c r="I34" i="1" s="1"/>
  <c r="L35" i="1"/>
  <c r="I35" i="1" s="1"/>
  <c r="L36" i="1"/>
  <c r="I36" i="1" s="1"/>
  <c r="L37" i="1"/>
  <c r="I37" i="1" s="1"/>
  <c r="L38" i="1"/>
  <c r="I38" i="1" s="1"/>
  <c r="L39" i="1"/>
  <c r="I39" i="1" s="1"/>
  <c r="L40" i="1"/>
  <c r="I40" i="1" s="1"/>
  <c r="L41" i="1"/>
  <c r="I41" i="1" s="1"/>
  <c r="L42" i="1"/>
  <c r="I42" i="1" s="1"/>
  <c r="L43" i="1"/>
  <c r="I43" i="1" s="1"/>
  <c r="L44" i="1"/>
  <c r="I44" i="1" s="1"/>
  <c r="L45" i="1"/>
  <c r="I45" i="1" s="1"/>
  <c r="L46" i="1"/>
  <c r="I46" i="1" s="1"/>
  <c r="L47" i="1"/>
  <c r="I47" i="1" s="1"/>
  <c r="L48" i="1"/>
  <c r="I48" i="1" s="1"/>
  <c r="L49" i="1"/>
  <c r="I49" i="1" s="1"/>
  <c r="L50" i="1"/>
  <c r="I50" i="1" s="1"/>
  <c r="L51" i="1"/>
  <c r="I51" i="1" s="1"/>
  <c r="L52" i="1"/>
  <c r="I52" i="1" s="1"/>
  <c r="L53" i="1"/>
  <c r="I53" i="1" s="1"/>
  <c r="L54" i="1"/>
  <c r="I54" i="1" s="1"/>
  <c r="L55" i="1"/>
  <c r="I55" i="1" s="1"/>
  <c r="L56" i="1"/>
  <c r="I56" i="1" s="1"/>
  <c r="L57" i="1"/>
  <c r="I57" i="1" s="1"/>
  <c r="L58" i="1"/>
  <c r="I58" i="1" s="1"/>
  <c r="L407" i="1"/>
  <c r="I407" i="1" s="1"/>
  <c r="L3" i="1"/>
  <c r="I3" i="1" s="1"/>
  <c r="L4" i="1"/>
  <c r="I4" i="1" s="1"/>
  <c r="L6" i="1"/>
  <c r="I6" i="1" s="1"/>
  <c r="L7" i="1"/>
  <c r="I7" i="1" s="1"/>
  <c r="L8" i="1"/>
  <c r="I8" i="1" s="1"/>
  <c r="L11" i="1"/>
  <c r="I11" i="1" s="1"/>
  <c r="L13" i="1"/>
  <c r="I13" i="1" s="1"/>
  <c r="L631" i="1"/>
  <c r="I631" i="1" s="1"/>
  <c r="L632" i="1"/>
  <c r="I632" i="1" s="1"/>
  <c r="L633" i="1"/>
  <c r="I633" i="1" s="1"/>
  <c r="L634" i="1"/>
  <c r="I634" i="1" s="1"/>
  <c r="L635" i="1"/>
  <c r="I635" i="1" s="1"/>
  <c r="L636" i="1"/>
  <c r="I636" i="1" s="1"/>
  <c r="L637" i="1"/>
  <c r="I637" i="1" s="1"/>
  <c r="L638" i="1"/>
  <c r="I638" i="1" s="1"/>
  <c r="L639" i="1"/>
  <c r="I639" i="1" s="1"/>
  <c r="L640" i="1"/>
  <c r="I640" i="1" s="1"/>
  <c r="L641" i="1"/>
  <c r="I641" i="1" s="1"/>
  <c r="L697" i="1"/>
  <c r="I697" i="1" s="1"/>
  <c r="L698" i="1"/>
  <c r="I698" i="1" s="1"/>
  <c r="L699" i="1"/>
  <c r="I699" i="1" s="1"/>
  <c r="L700" i="1"/>
  <c r="I700" i="1" s="1"/>
  <c r="L701" i="1"/>
  <c r="I701" i="1" s="1"/>
  <c r="L642" i="1"/>
  <c r="I642" i="1" s="1"/>
  <c r="L644" i="1"/>
  <c r="I644" i="1" s="1"/>
  <c r="L645" i="1"/>
  <c r="I645" i="1" s="1"/>
  <c r="L646" i="1"/>
  <c r="I646" i="1" s="1"/>
  <c r="L647" i="1"/>
  <c r="I647" i="1" s="1"/>
  <c r="L648" i="1"/>
  <c r="I648" i="1" s="1"/>
  <c r="L649" i="1"/>
  <c r="I649" i="1" s="1"/>
  <c r="L650" i="1"/>
  <c r="I650" i="1" s="1"/>
  <c r="L651" i="1"/>
  <c r="I651" i="1" s="1"/>
  <c r="L652" i="1"/>
  <c r="I652" i="1" s="1"/>
  <c r="L653" i="1"/>
  <c r="I653" i="1" s="1"/>
  <c r="L654" i="1"/>
  <c r="I654" i="1" s="1"/>
  <c r="L655" i="1"/>
  <c r="I655" i="1" s="1"/>
  <c r="L656" i="1"/>
  <c r="I656" i="1" s="1"/>
  <c r="L657" i="1"/>
  <c r="I657" i="1" s="1"/>
  <c r="L658" i="1"/>
  <c r="I658" i="1" s="1"/>
  <c r="L659" i="1"/>
  <c r="I659" i="1" s="1"/>
  <c r="L660" i="1"/>
  <c r="I660" i="1" s="1"/>
  <c r="L661" i="1"/>
  <c r="I661" i="1" s="1"/>
  <c r="L662" i="1"/>
  <c r="I662" i="1" s="1"/>
  <c r="L663" i="1"/>
  <c r="I663" i="1" s="1"/>
  <c r="L664" i="1"/>
  <c r="I664" i="1" s="1"/>
  <c r="L665" i="1"/>
  <c r="I665" i="1" s="1"/>
  <c r="L666" i="1"/>
  <c r="I666" i="1" s="1"/>
  <c r="L667" i="1"/>
  <c r="I667" i="1" s="1"/>
  <c r="L669" i="1"/>
  <c r="I669" i="1" s="1"/>
  <c r="L670" i="1"/>
  <c r="I670" i="1" s="1"/>
  <c r="L672" i="1"/>
  <c r="I672" i="1" s="1"/>
  <c r="L673" i="1"/>
  <c r="I673" i="1" s="1"/>
  <c r="L674" i="1"/>
  <c r="I674" i="1" s="1"/>
  <c r="L675" i="1"/>
  <c r="I675" i="1" s="1"/>
  <c r="L676" i="1"/>
  <c r="I676" i="1" s="1"/>
  <c r="L677" i="1"/>
  <c r="I677" i="1" s="1"/>
  <c r="L678" i="1"/>
  <c r="I678" i="1" s="1"/>
  <c r="L679" i="1"/>
  <c r="I679" i="1" s="1"/>
  <c r="L680" i="1"/>
  <c r="I680" i="1" s="1"/>
  <c r="L681" i="1"/>
  <c r="I681" i="1" s="1"/>
  <c r="L682" i="1"/>
  <c r="I682" i="1" s="1"/>
  <c r="L683" i="1"/>
  <c r="I683" i="1" s="1"/>
  <c r="L684" i="1"/>
  <c r="I684" i="1" s="1"/>
  <c r="L685" i="1"/>
  <c r="I685" i="1" s="1"/>
  <c r="L686" i="1"/>
  <c r="I686" i="1" s="1"/>
  <c r="L687" i="1"/>
  <c r="I687" i="1" s="1"/>
  <c r="L688" i="1"/>
  <c r="I688" i="1" s="1"/>
  <c r="L689" i="1"/>
  <c r="I689" i="1" s="1"/>
  <c r="L690" i="1"/>
  <c r="I690" i="1" s="1"/>
  <c r="L691" i="1"/>
  <c r="I691" i="1" s="1"/>
  <c r="L692" i="1"/>
  <c r="I692" i="1" s="1"/>
  <c r="L693" i="1"/>
  <c r="I693" i="1" s="1"/>
  <c r="L694" i="1"/>
  <c r="I694" i="1" s="1"/>
  <c r="L695" i="1"/>
  <c r="I695" i="1" s="1"/>
  <c r="L696" i="1"/>
  <c r="I696" i="1" s="1"/>
  <c r="H3" i="1"/>
  <c r="J3" i="1"/>
  <c r="K3" i="1"/>
  <c r="F3" i="1"/>
  <c r="C3" i="1"/>
  <c r="G3" i="1"/>
  <c r="C4" i="1"/>
  <c r="H4" i="1"/>
  <c r="K4" i="1"/>
  <c r="J4" i="1"/>
  <c r="F4" i="1"/>
  <c r="G4" i="1"/>
  <c r="G5" i="1"/>
  <c r="H5" i="1"/>
  <c r="J5" i="1"/>
  <c r="C5" i="1"/>
  <c r="F5" i="1"/>
  <c r="K5" i="1"/>
  <c r="H6" i="1"/>
  <c r="F6" i="1"/>
  <c r="J6" i="1"/>
  <c r="C6" i="1"/>
  <c r="K6" i="1"/>
  <c r="G6" i="1"/>
  <c r="G7" i="1"/>
  <c r="F7" i="1"/>
  <c r="C7" i="1"/>
  <c r="J7" i="1"/>
  <c r="H7" i="1"/>
  <c r="K7" i="1"/>
  <c r="G8" i="1"/>
  <c r="K8" i="1"/>
  <c r="F8" i="1"/>
  <c r="C8" i="1"/>
  <c r="J8" i="1"/>
  <c r="H8" i="1"/>
  <c r="K9" i="1"/>
  <c r="G9" i="1"/>
  <c r="C9" i="1"/>
  <c r="J9" i="1"/>
  <c r="F9" i="1"/>
  <c r="H9" i="1"/>
  <c r="G10" i="1"/>
  <c r="F10" i="1"/>
  <c r="C10" i="1"/>
  <c r="H10" i="1"/>
  <c r="K10" i="1"/>
  <c r="J10" i="1"/>
  <c r="G11" i="1"/>
  <c r="J11" i="1"/>
  <c r="H11" i="1"/>
  <c r="F11" i="1"/>
  <c r="C11" i="1"/>
  <c r="K11" i="1"/>
  <c r="G12" i="1"/>
  <c r="C12" i="1"/>
  <c r="F12" i="1"/>
  <c r="H12" i="1"/>
  <c r="K12" i="1"/>
  <c r="J12" i="1"/>
  <c r="H13" i="1"/>
  <c r="C13" i="1"/>
  <c r="G13" i="1"/>
  <c r="F13" i="1"/>
  <c r="K13" i="1"/>
  <c r="J13" i="1"/>
  <c r="G14" i="1"/>
  <c r="C14" i="1"/>
  <c r="H14" i="1"/>
  <c r="K14" i="1"/>
  <c r="F14" i="1"/>
  <c r="J14" i="1"/>
  <c r="G15" i="1"/>
  <c r="K15" i="1"/>
  <c r="H15" i="1"/>
  <c r="C15" i="1"/>
  <c r="F15" i="1"/>
  <c r="J15" i="1"/>
  <c r="K16" i="1"/>
  <c r="G16" i="1"/>
  <c r="C16" i="1"/>
  <c r="H16" i="1"/>
  <c r="F16" i="1"/>
  <c r="J16" i="1"/>
  <c r="K17" i="1"/>
  <c r="F17" i="1"/>
  <c r="C17" i="1"/>
  <c r="J17" i="1"/>
  <c r="H17" i="1"/>
  <c r="G17" i="1"/>
  <c r="J18" i="1"/>
  <c r="G18" i="1"/>
  <c r="H18" i="1"/>
  <c r="C18" i="1"/>
  <c r="K18" i="1"/>
  <c r="F18" i="1"/>
  <c r="F19" i="1"/>
  <c r="K19" i="1"/>
  <c r="C19" i="1"/>
  <c r="G19" i="1"/>
  <c r="J19" i="1"/>
  <c r="H19" i="1"/>
  <c r="F20" i="1"/>
  <c r="C20" i="1"/>
  <c r="K20" i="1"/>
  <c r="G20" i="1"/>
  <c r="J20" i="1"/>
  <c r="H20" i="1"/>
  <c r="G21" i="1"/>
  <c r="J21" i="1"/>
  <c r="F21" i="1"/>
  <c r="K21" i="1"/>
  <c r="H21" i="1"/>
  <c r="C21" i="1"/>
  <c r="G22" i="1"/>
  <c r="J22" i="1"/>
  <c r="C22" i="1"/>
  <c r="F22" i="1"/>
  <c r="H22" i="1"/>
  <c r="K22" i="1"/>
  <c r="C23" i="1"/>
  <c r="G23" i="1"/>
  <c r="K23" i="1"/>
  <c r="J23" i="1"/>
  <c r="F23" i="1"/>
  <c r="H23" i="1"/>
  <c r="G24" i="1"/>
  <c r="C24" i="1"/>
  <c r="K24" i="1"/>
  <c r="F24" i="1"/>
  <c r="J24" i="1"/>
  <c r="H24" i="1"/>
  <c r="H25" i="1"/>
  <c r="J25" i="1"/>
  <c r="F25" i="1"/>
  <c r="G25" i="1"/>
  <c r="K25" i="1"/>
  <c r="C25" i="1"/>
  <c r="H26" i="1"/>
  <c r="C26" i="1"/>
  <c r="J26" i="1"/>
  <c r="K26" i="1"/>
  <c r="F26" i="1"/>
  <c r="G26" i="1"/>
  <c r="H27" i="1"/>
  <c r="K27" i="1"/>
  <c r="C27" i="1"/>
  <c r="F27" i="1"/>
  <c r="J27" i="1"/>
  <c r="G27" i="1"/>
  <c r="H28" i="1"/>
  <c r="C28" i="1"/>
  <c r="J28" i="1"/>
  <c r="K28" i="1"/>
  <c r="F28" i="1"/>
  <c r="G28" i="1"/>
  <c r="H29" i="1"/>
  <c r="C29" i="1"/>
  <c r="F29" i="1"/>
  <c r="J29" i="1"/>
  <c r="K29" i="1"/>
  <c r="G29" i="1"/>
  <c r="C30" i="1"/>
  <c r="F30" i="1"/>
  <c r="H30" i="1"/>
  <c r="J30" i="1"/>
  <c r="K30" i="1"/>
  <c r="G30" i="1"/>
  <c r="H31" i="1"/>
  <c r="J31" i="1"/>
  <c r="K31" i="1"/>
  <c r="F31" i="1"/>
  <c r="C31" i="1"/>
  <c r="G31" i="1"/>
  <c r="K32" i="1"/>
  <c r="H32" i="1"/>
  <c r="G32" i="1"/>
  <c r="F32" i="1"/>
  <c r="C32" i="1"/>
  <c r="J32" i="1"/>
  <c r="G33" i="1"/>
  <c r="K33" i="1"/>
  <c r="F33" i="1"/>
  <c r="C33" i="1"/>
  <c r="J33" i="1"/>
  <c r="H33" i="1"/>
  <c r="F34" i="1"/>
  <c r="C34" i="1"/>
  <c r="K34" i="1"/>
  <c r="J34" i="1"/>
  <c r="H34" i="1"/>
  <c r="G34" i="1"/>
  <c r="K35" i="1"/>
  <c r="F35" i="1"/>
  <c r="H35" i="1"/>
  <c r="G35" i="1"/>
  <c r="C35" i="1"/>
  <c r="J35" i="1"/>
  <c r="K36" i="1"/>
  <c r="F36" i="1"/>
  <c r="J36" i="1"/>
  <c r="G36" i="1"/>
  <c r="H36" i="1"/>
  <c r="C36" i="1"/>
  <c r="H37" i="1"/>
  <c r="J37" i="1"/>
  <c r="C37" i="1"/>
  <c r="G37" i="1"/>
  <c r="F37" i="1"/>
  <c r="K37" i="1"/>
  <c r="C38" i="1"/>
  <c r="F38" i="1"/>
  <c r="H38" i="1"/>
  <c r="J38" i="1"/>
  <c r="G38" i="1"/>
  <c r="K38" i="1"/>
  <c r="H39" i="1"/>
  <c r="G39" i="1"/>
  <c r="K39" i="1"/>
  <c r="C39" i="1"/>
  <c r="F39" i="1"/>
  <c r="J39" i="1"/>
  <c r="G40" i="1"/>
  <c r="J40" i="1"/>
  <c r="H40" i="1"/>
  <c r="F40" i="1"/>
  <c r="C40" i="1"/>
  <c r="K40" i="1"/>
  <c r="J41" i="1"/>
  <c r="G41" i="1"/>
  <c r="F41" i="1"/>
  <c r="H41" i="1"/>
  <c r="C41" i="1"/>
  <c r="K41" i="1"/>
  <c r="G42" i="1"/>
  <c r="C42" i="1"/>
  <c r="J42" i="1"/>
  <c r="H42" i="1"/>
  <c r="F42" i="1"/>
  <c r="K42" i="1"/>
  <c r="H43" i="1"/>
  <c r="J43" i="1"/>
  <c r="C43" i="1"/>
  <c r="G43" i="1"/>
  <c r="F43" i="1"/>
  <c r="K43" i="1"/>
  <c r="G44" i="1"/>
  <c r="K44" i="1"/>
  <c r="J44" i="1"/>
  <c r="C44" i="1"/>
  <c r="H44" i="1"/>
  <c r="F44" i="1"/>
  <c r="H45" i="1"/>
  <c r="K45" i="1"/>
  <c r="G45" i="1"/>
  <c r="J45" i="1"/>
  <c r="C45" i="1"/>
  <c r="F45" i="1"/>
  <c r="J46" i="1"/>
  <c r="F46" i="1"/>
  <c r="H46" i="1"/>
  <c r="C46" i="1"/>
  <c r="K46" i="1"/>
  <c r="G46" i="1"/>
  <c r="F47" i="1"/>
  <c r="C47" i="1"/>
  <c r="J47" i="1"/>
  <c r="K47" i="1"/>
  <c r="H47" i="1"/>
  <c r="G47" i="1"/>
  <c r="J48" i="1"/>
  <c r="C48" i="1"/>
  <c r="K48" i="1"/>
  <c r="F48" i="1"/>
  <c r="H48" i="1"/>
  <c r="G48" i="1"/>
  <c r="J49" i="1"/>
  <c r="C49" i="1"/>
  <c r="K49" i="1"/>
  <c r="F49" i="1"/>
  <c r="H49" i="1"/>
  <c r="G49" i="1"/>
  <c r="J50" i="1"/>
  <c r="K50" i="1"/>
  <c r="F50" i="1"/>
  <c r="C50" i="1"/>
  <c r="H50" i="1"/>
  <c r="G50" i="1"/>
  <c r="J51" i="1"/>
  <c r="K51" i="1"/>
  <c r="F51" i="1"/>
  <c r="H51" i="1"/>
  <c r="G51" i="1"/>
  <c r="C51" i="1"/>
  <c r="G52" i="1"/>
  <c r="F52" i="1"/>
  <c r="H52" i="1"/>
  <c r="J52" i="1"/>
  <c r="K52" i="1"/>
  <c r="C52" i="1"/>
  <c r="G53" i="1"/>
  <c r="F53" i="1"/>
  <c r="K53" i="1"/>
  <c r="C53" i="1"/>
  <c r="J53" i="1"/>
  <c r="H53" i="1"/>
  <c r="H54" i="1"/>
  <c r="C54" i="1"/>
  <c r="J54" i="1"/>
  <c r="F54" i="1"/>
  <c r="G54" i="1"/>
  <c r="K54" i="1"/>
  <c r="F55" i="1"/>
  <c r="K55" i="1"/>
  <c r="H55" i="1"/>
  <c r="G55" i="1"/>
  <c r="C55" i="1"/>
  <c r="J55" i="1"/>
  <c r="H56" i="1"/>
  <c r="C56" i="1"/>
  <c r="K56" i="1"/>
  <c r="F56" i="1"/>
  <c r="G56" i="1"/>
  <c r="J56" i="1"/>
  <c r="C57" i="1"/>
  <c r="H57" i="1"/>
  <c r="K57" i="1"/>
  <c r="G57" i="1"/>
  <c r="J57" i="1"/>
  <c r="F57" i="1"/>
  <c r="C58" i="1"/>
  <c r="H58" i="1"/>
  <c r="K58" i="1"/>
  <c r="F58" i="1"/>
  <c r="J58" i="1"/>
  <c r="G58" i="1"/>
  <c r="F59" i="1"/>
  <c r="C59" i="1"/>
  <c r="H59" i="1"/>
  <c r="G59" i="1"/>
  <c r="K59" i="1"/>
  <c r="J59" i="1"/>
  <c r="G60" i="1"/>
  <c r="K60" i="1"/>
  <c r="J60" i="1"/>
  <c r="F60" i="1"/>
  <c r="H60" i="1"/>
  <c r="C60" i="1"/>
  <c r="G61" i="1"/>
  <c r="K61" i="1"/>
  <c r="J61" i="1"/>
  <c r="H61" i="1"/>
  <c r="C61" i="1"/>
  <c r="F61" i="1"/>
  <c r="G62" i="1"/>
  <c r="K62" i="1"/>
  <c r="C62" i="1"/>
  <c r="J62" i="1"/>
  <c r="H62" i="1"/>
  <c r="F62" i="1"/>
  <c r="H63" i="1"/>
  <c r="K63" i="1"/>
  <c r="F63" i="1"/>
  <c r="G63" i="1"/>
  <c r="C63" i="1"/>
  <c r="J63" i="1"/>
  <c r="C64" i="1"/>
  <c r="G64" i="1"/>
  <c r="H64" i="1"/>
  <c r="K64" i="1"/>
  <c r="J64" i="1"/>
  <c r="F64" i="1"/>
  <c r="K65" i="1"/>
  <c r="F65" i="1"/>
  <c r="J65" i="1"/>
  <c r="H65" i="1"/>
  <c r="C65" i="1"/>
  <c r="G65" i="1"/>
  <c r="G66" i="1"/>
  <c r="C66" i="1"/>
  <c r="K66" i="1"/>
  <c r="F66" i="1"/>
  <c r="J66" i="1"/>
  <c r="H66" i="1"/>
  <c r="G67" i="1"/>
  <c r="K67" i="1"/>
  <c r="F67" i="1"/>
  <c r="J67" i="1"/>
  <c r="C67" i="1"/>
  <c r="H67" i="1"/>
  <c r="C68" i="1"/>
  <c r="G68" i="1"/>
  <c r="F68" i="1"/>
  <c r="K68" i="1"/>
  <c r="J68" i="1"/>
  <c r="H68" i="1"/>
  <c r="G69" i="1"/>
  <c r="C69" i="1"/>
  <c r="K69" i="1"/>
  <c r="J69" i="1"/>
  <c r="F69" i="1"/>
  <c r="H69" i="1"/>
  <c r="C70" i="1"/>
  <c r="G70" i="1"/>
  <c r="K70" i="1"/>
  <c r="J70" i="1"/>
  <c r="F70" i="1"/>
  <c r="H70" i="1"/>
  <c r="F71" i="1"/>
  <c r="H71" i="1"/>
  <c r="C71" i="1"/>
  <c r="G71" i="1"/>
  <c r="K71" i="1"/>
  <c r="J71" i="1"/>
  <c r="H72" i="1"/>
  <c r="G72" i="1"/>
  <c r="J72" i="1"/>
  <c r="F72" i="1"/>
  <c r="C72" i="1"/>
  <c r="K72" i="1"/>
  <c r="H73" i="1"/>
  <c r="G73" i="1"/>
  <c r="K73" i="1"/>
  <c r="C73" i="1"/>
  <c r="J73" i="1"/>
  <c r="F73" i="1"/>
  <c r="G74" i="1"/>
  <c r="C74" i="1"/>
  <c r="J74" i="1"/>
  <c r="K74" i="1"/>
  <c r="H74" i="1"/>
  <c r="F74" i="1"/>
  <c r="K75" i="1"/>
  <c r="F75" i="1"/>
  <c r="H75" i="1"/>
  <c r="G75" i="1"/>
  <c r="C75" i="1"/>
  <c r="J75" i="1"/>
  <c r="K76" i="1"/>
  <c r="F76" i="1"/>
  <c r="H76" i="1"/>
  <c r="C76" i="1"/>
  <c r="J76" i="1"/>
  <c r="G76" i="1"/>
  <c r="F77" i="1"/>
  <c r="H77" i="1"/>
  <c r="K77" i="1"/>
  <c r="J77" i="1"/>
  <c r="C77" i="1"/>
  <c r="G77" i="1"/>
  <c r="K78" i="1"/>
  <c r="H78" i="1"/>
  <c r="F78" i="1"/>
  <c r="G78" i="1"/>
  <c r="C78" i="1"/>
  <c r="J78" i="1"/>
  <c r="F79" i="1"/>
  <c r="J79" i="1"/>
  <c r="K79" i="1"/>
  <c r="C79" i="1"/>
  <c r="H79" i="1"/>
  <c r="G79" i="1"/>
  <c r="K80" i="1"/>
  <c r="G80" i="1"/>
  <c r="C80" i="1"/>
  <c r="F80" i="1"/>
  <c r="H80" i="1"/>
  <c r="J80" i="1"/>
  <c r="G81" i="1"/>
  <c r="C81" i="1"/>
  <c r="H81" i="1"/>
  <c r="F81" i="1"/>
  <c r="J81" i="1"/>
  <c r="K81" i="1"/>
  <c r="K82" i="1"/>
  <c r="G82" i="1"/>
  <c r="H82" i="1"/>
  <c r="J82" i="1"/>
  <c r="F82" i="1"/>
  <c r="C82" i="1"/>
  <c r="K83" i="1"/>
  <c r="G83" i="1"/>
  <c r="C83" i="1"/>
  <c r="H83" i="1"/>
  <c r="J83" i="1"/>
  <c r="F83" i="1"/>
  <c r="C84" i="1"/>
  <c r="J84" i="1"/>
  <c r="H84" i="1"/>
  <c r="K84" i="1"/>
  <c r="F84" i="1"/>
  <c r="G84" i="1"/>
  <c r="K85" i="1"/>
  <c r="C85" i="1"/>
  <c r="H85" i="1"/>
  <c r="G85" i="1"/>
  <c r="J85" i="1"/>
  <c r="F85" i="1"/>
  <c r="K86" i="1"/>
  <c r="H86" i="1"/>
  <c r="F86" i="1"/>
  <c r="C86" i="1"/>
  <c r="J86" i="1"/>
  <c r="G86" i="1"/>
  <c r="G87" i="1"/>
  <c r="H87" i="1"/>
  <c r="J87" i="1"/>
  <c r="F87" i="1"/>
  <c r="C87" i="1"/>
  <c r="K87" i="1"/>
  <c r="G88" i="1"/>
  <c r="K88" i="1"/>
  <c r="C88" i="1"/>
  <c r="H88" i="1"/>
  <c r="F88" i="1"/>
  <c r="J88" i="1"/>
  <c r="G89" i="1"/>
  <c r="J89" i="1"/>
  <c r="H89" i="1"/>
  <c r="K89" i="1"/>
  <c r="F89" i="1"/>
  <c r="C89" i="1"/>
  <c r="J90" i="1"/>
  <c r="G90" i="1"/>
  <c r="C90" i="1"/>
  <c r="F90" i="1"/>
  <c r="H90" i="1"/>
  <c r="K90" i="1"/>
  <c r="J91" i="1"/>
  <c r="K91" i="1"/>
  <c r="G91" i="1"/>
  <c r="H91" i="1"/>
  <c r="C91" i="1"/>
  <c r="F91" i="1"/>
  <c r="K92" i="1"/>
  <c r="G92" i="1"/>
  <c r="H92" i="1"/>
  <c r="J92" i="1"/>
  <c r="F92" i="1"/>
  <c r="C92" i="1"/>
  <c r="K93" i="1"/>
  <c r="F93" i="1"/>
  <c r="H93" i="1"/>
  <c r="J93" i="1"/>
  <c r="C93" i="1"/>
  <c r="G93" i="1"/>
  <c r="C94" i="1"/>
  <c r="F94" i="1"/>
  <c r="K94" i="1"/>
  <c r="H94" i="1"/>
  <c r="G94" i="1"/>
  <c r="J94" i="1"/>
  <c r="F95" i="1"/>
  <c r="G95" i="1"/>
  <c r="K95" i="1"/>
  <c r="C95" i="1"/>
  <c r="H95" i="1"/>
  <c r="J95" i="1"/>
  <c r="G96" i="1"/>
  <c r="K96" i="1"/>
  <c r="F96" i="1"/>
  <c r="C96" i="1"/>
  <c r="H96" i="1"/>
  <c r="J96" i="1"/>
  <c r="K97" i="1"/>
  <c r="G97" i="1"/>
  <c r="H97" i="1"/>
  <c r="C97" i="1"/>
  <c r="J97" i="1"/>
  <c r="F97" i="1"/>
  <c r="C98" i="1"/>
  <c r="G98" i="1"/>
  <c r="F98" i="1"/>
  <c r="J98" i="1"/>
  <c r="K98" i="1"/>
  <c r="H98" i="1"/>
  <c r="G99" i="1"/>
  <c r="C99" i="1"/>
  <c r="F99" i="1"/>
  <c r="H99" i="1"/>
  <c r="J99" i="1"/>
  <c r="K99" i="1"/>
  <c r="G100" i="1"/>
  <c r="C100" i="1"/>
  <c r="H100" i="1"/>
  <c r="J100" i="1"/>
  <c r="F100" i="1"/>
  <c r="K100" i="1"/>
  <c r="G101" i="1"/>
  <c r="H101" i="1"/>
  <c r="F101" i="1"/>
  <c r="J101" i="1"/>
  <c r="K101" i="1"/>
  <c r="C101" i="1"/>
  <c r="K102" i="1"/>
  <c r="F102" i="1"/>
  <c r="G102" i="1"/>
  <c r="C102" i="1"/>
  <c r="J102" i="1"/>
  <c r="H102" i="1"/>
  <c r="G103" i="1"/>
  <c r="J103" i="1"/>
  <c r="H103" i="1"/>
  <c r="C103" i="1"/>
  <c r="K103" i="1"/>
  <c r="F103" i="1"/>
  <c r="C104" i="1"/>
  <c r="H104" i="1"/>
  <c r="G104" i="1"/>
  <c r="F104" i="1"/>
  <c r="J104" i="1"/>
  <c r="K104" i="1"/>
  <c r="G105" i="1"/>
  <c r="K105" i="1"/>
  <c r="J105" i="1"/>
  <c r="H105" i="1"/>
  <c r="F105" i="1"/>
  <c r="C105" i="1"/>
  <c r="G106" i="1"/>
  <c r="J106" i="1"/>
  <c r="C106" i="1"/>
  <c r="H106" i="1"/>
  <c r="F106" i="1"/>
  <c r="K106" i="1"/>
  <c r="G107" i="1"/>
  <c r="F107" i="1"/>
  <c r="J107" i="1"/>
  <c r="C107" i="1"/>
  <c r="K107" i="1"/>
  <c r="H107" i="1"/>
  <c r="C108" i="1"/>
  <c r="K108" i="1"/>
  <c r="J108" i="1"/>
  <c r="F108" i="1"/>
  <c r="G108" i="1"/>
  <c r="H108" i="1"/>
  <c r="F109" i="1"/>
  <c r="G109" i="1"/>
  <c r="H109" i="1"/>
  <c r="J109" i="1"/>
  <c r="K109" i="1"/>
  <c r="C109" i="1"/>
  <c r="J110" i="1"/>
  <c r="K110" i="1"/>
  <c r="H110" i="1"/>
  <c r="G110" i="1"/>
  <c r="C110" i="1"/>
  <c r="F110" i="1"/>
  <c r="K111" i="1"/>
  <c r="J111" i="1"/>
  <c r="G111" i="1"/>
  <c r="C111" i="1"/>
  <c r="H111" i="1"/>
  <c r="F111" i="1"/>
  <c r="F112" i="1"/>
  <c r="C112" i="1"/>
  <c r="J112" i="1"/>
  <c r="K112" i="1"/>
  <c r="H112" i="1"/>
  <c r="G112" i="1"/>
  <c r="F113" i="1"/>
  <c r="J113" i="1"/>
  <c r="H113" i="1"/>
  <c r="G113" i="1"/>
  <c r="C113" i="1"/>
  <c r="K113" i="1"/>
  <c r="K114" i="1"/>
  <c r="C114" i="1"/>
  <c r="F114" i="1"/>
  <c r="J114" i="1"/>
  <c r="H114" i="1"/>
  <c r="G114" i="1"/>
  <c r="K115" i="1"/>
  <c r="C115" i="1"/>
  <c r="F115" i="1"/>
  <c r="H115" i="1"/>
  <c r="G115" i="1"/>
  <c r="J115" i="1"/>
  <c r="F116" i="1"/>
  <c r="K116" i="1"/>
  <c r="C116" i="1"/>
  <c r="J116" i="1"/>
  <c r="H116" i="1"/>
  <c r="G116" i="1"/>
  <c r="K117" i="1"/>
  <c r="C117" i="1"/>
  <c r="J117" i="1"/>
  <c r="G117" i="1"/>
  <c r="H117" i="1"/>
  <c r="F117" i="1"/>
  <c r="J118" i="1"/>
  <c r="K118" i="1"/>
  <c r="C118" i="1"/>
  <c r="H118" i="1"/>
  <c r="F118" i="1"/>
  <c r="G118" i="1"/>
  <c r="J119" i="1"/>
  <c r="F119" i="1"/>
  <c r="G119" i="1"/>
  <c r="C119" i="1"/>
  <c r="H119" i="1"/>
  <c r="K119" i="1"/>
  <c r="K120" i="1"/>
  <c r="G120" i="1"/>
  <c r="F120" i="1"/>
  <c r="H120" i="1"/>
  <c r="C120" i="1"/>
  <c r="J120" i="1"/>
  <c r="K121" i="1"/>
  <c r="J121" i="1"/>
  <c r="H121" i="1"/>
  <c r="C121" i="1"/>
  <c r="G121" i="1"/>
  <c r="F121" i="1"/>
  <c r="C122" i="1"/>
  <c r="G122" i="1"/>
  <c r="K122" i="1"/>
  <c r="F122" i="1"/>
  <c r="J122" i="1"/>
  <c r="H122" i="1"/>
  <c r="G123" i="1"/>
  <c r="F123" i="1"/>
  <c r="J123" i="1"/>
  <c r="C123" i="1"/>
  <c r="H123" i="1"/>
  <c r="K123" i="1"/>
  <c r="F124" i="1"/>
  <c r="G124" i="1"/>
  <c r="H124" i="1"/>
  <c r="C124" i="1"/>
  <c r="J124" i="1"/>
  <c r="K124" i="1"/>
  <c r="H125" i="1"/>
  <c r="F125" i="1"/>
  <c r="G125" i="1"/>
  <c r="K125" i="1"/>
  <c r="C125" i="1"/>
  <c r="J125" i="1"/>
  <c r="F126" i="1"/>
  <c r="H126" i="1"/>
  <c r="G126" i="1"/>
  <c r="C126" i="1"/>
  <c r="K126" i="1"/>
  <c r="J126" i="1"/>
  <c r="H127" i="1"/>
  <c r="G127" i="1"/>
  <c r="K127" i="1"/>
  <c r="C127" i="1"/>
  <c r="F127" i="1"/>
  <c r="J127" i="1"/>
  <c r="G128" i="1"/>
  <c r="C128" i="1"/>
  <c r="K128" i="1"/>
  <c r="H128" i="1"/>
  <c r="F128" i="1"/>
  <c r="J128" i="1"/>
  <c r="C129" i="1"/>
  <c r="J129" i="1"/>
  <c r="F129" i="1"/>
  <c r="K129" i="1"/>
  <c r="G129" i="1"/>
  <c r="H129" i="1"/>
  <c r="C130" i="1"/>
  <c r="K130" i="1"/>
  <c r="J130" i="1"/>
  <c r="H130" i="1"/>
  <c r="F130" i="1"/>
  <c r="G130" i="1"/>
  <c r="K131" i="1"/>
  <c r="J131" i="1"/>
  <c r="G131" i="1"/>
  <c r="C131" i="1"/>
  <c r="H131" i="1"/>
  <c r="F131" i="1"/>
  <c r="K132" i="1"/>
  <c r="G132" i="1"/>
  <c r="H132" i="1"/>
  <c r="J132" i="1"/>
  <c r="C132" i="1"/>
  <c r="F132" i="1"/>
  <c r="F133" i="1"/>
  <c r="C133" i="1"/>
  <c r="K133" i="1"/>
  <c r="G133" i="1"/>
  <c r="J133" i="1"/>
  <c r="H133" i="1"/>
  <c r="H134" i="1"/>
  <c r="C134" i="1"/>
  <c r="K134" i="1"/>
  <c r="F134" i="1"/>
  <c r="J134" i="1"/>
  <c r="G134" i="1"/>
  <c r="H135" i="1"/>
  <c r="F135" i="1"/>
  <c r="K135" i="1"/>
  <c r="C135" i="1"/>
  <c r="G135" i="1"/>
  <c r="J135" i="1"/>
  <c r="C136" i="1"/>
  <c r="J136" i="1"/>
  <c r="H136" i="1"/>
  <c r="G136" i="1"/>
  <c r="F136" i="1"/>
  <c r="K136" i="1"/>
  <c r="K137" i="1"/>
  <c r="J137" i="1"/>
  <c r="G137" i="1"/>
  <c r="F137" i="1"/>
  <c r="H137" i="1"/>
  <c r="C137" i="1"/>
  <c r="K138" i="1"/>
  <c r="H138" i="1"/>
  <c r="J138" i="1"/>
  <c r="F138" i="1"/>
  <c r="C138" i="1"/>
  <c r="G138" i="1"/>
  <c r="C139" i="1"/>
  <c r="J139" i="1"/>
  <c r="F139" i="1"/>
  <c r="H139" i="1"/>
  <c r="K139" i="1"/>
  <c r="G139" i="1"/>
  <c r="C140" i="1"/>
  <c r="F140" i="1"/>
  <c r="J140" i="1"/>
  <c r="G140" i="1"/>
  <c r="K140" i="1"/>
  <c r="H140" i="1"/>
  <c r="G141" i="1"/>
  <c r="C141" i="1"/>
  <c r="F141" i="1"/>
  <c r="K141" i="1"/>
  <c r="J141" i="1"/>
  <c r="H141" i="1"/>
  <c r="J142" i="1"/>
  <c r="G142" i="1"/>
  <c r="H142" i="1"/>
  <c r="F142" i="1"/>
  <c r="K142" i="1"/>
  <c r="C142" i="1"/>
  <c r="H143" i="1"/>
  <c r="F143" i="1"/>
  <c r="K143" i="1"/>
  <c r="J143" i="1"/>
  <c r="C143" i="1"/>
  <c r="G143" i="1"/>
  <c r="C144" i="1"/>
  <c r="K144" i="1"/>
  <c r="G144" i="1"/>
  <c r="F144" i="1"/>
  <c r="H144" i="1"/>
  <c r="J144" i="1"/>
  <c r="J145" i="1"/>
  <c r="H145" i="1"/>
  <c r="F145" i="1"/>
  <c r="G145" i="1"/>
  <c r="K145" i="1"/>
  <c r="C145" i="1"/>
  <c r="C146" i="1"/>
  <c r="H146" i="1"/>
  <c r="J146" i="1"/>
  <c r="F146" i="1"/>
  <c r="K146" i="1"/>
  <c r="G146" i="1"/>
  <c r="F147" i="1"/>
  <c r="C147" i="1"/>
  <c r="K147" i="1"/>
  <c r="J147" i="1"/>
  <c r="G147" i="1"/>
  <c r="H147" i="1"/>
  <c r="J148" i="1"/>
  <c r="F148" i="1"/>
  <c r="G148" i="1"/>
  <c r="C148" i="1"/>
  <c r="K148" i="1"/>
  <c r="H148" i="1"/>
  <c r="C149" i="1"/>
  <c r="G149" i="1"/>
  <c r="H149" i="1"/>
  <c r="J149" i="1"/>
  <c r="K149" i="1"/>
  <c r="F149" i="1"/>
  <c r="C150" i="1"/>
  <c r="G150" i="1"/>
  <c r="K150" i="1"/>
  <c r="H150" i="1"/>
  <c r="J150" i="1"/>
  <c r="F150" i="1"/>
  <c r="F151" i="1"/>
  <c r="C151" i="1"/>
  <c r="K151" i="1"/>
  <c r="H151" i="1"/>
  <c r="J151" i="1"/>
  <c r="G151" i="1"/>
  <c r="C152" i="1"/>
  <c r="K152" i="1"/>
  <c r="J152" i="1"/>
  <c r="H152" i="1"/>
  <c r="G152" i="1"/>
  <c r="F152" i="1"/>
  <c r="H153" i="1"/>
  <c r="K153" i="1"/>
  <c r="C153" i="1"/>
  <c r="F153" i="1"/>
  <c r="G153" i="1"/>
  <c r="J153" i="1"/>
  <c r="C154" i="1"/>
  <c r="G154" i="1"/>
  <c r="K154" i="1"/>
  <c r="H154" i="1"/>
  <c r="F154" i="1"/>
  <c r="J154" i="1"/>
  <c r="K155" i="1"/>
  <c r="J155" i="1"/>
  <c r="G155" i="1"/>
  <c r="F155" i="1"/>
  <c r="H155" i="1"/>
  <c r="C155" i="1"/>
  <c r="K156" i="1"/>
  <c r="H156" i="1"/>
  <c r="J156" i="1"/>
  <c r="G156" i="1"/>
  <c r="C156" i="1"/>
  <c r="F156" i="1"/>
  <c r="C157" i="1"/>
  <c r="J157" i="1"/>
  <c r="K157" i="1"/>
  <c r="G157" i="1"/>
  <c r="F157" i="1"/>
  <c r="H157" i="1"/>
  <c r="K158" i="1"/>
  <c r="C158" i="1"/>
  <c r="H158" i="1"/>
  <c r="J158" i="1"/>
  <c r="G158" i="1"/>
  <c r="F158" i="1"/>
  <c r="K159" i="1"/>
  <c r="G159" i="1"/>
  <c r="J159" i="1"/>
  <c r="F159" i="1"/>
  <c r="H159" i="1"/>
  <c r="C159" i="1"/>
  <c r="G160" i="1"/>
  <c r="J160" i="1"/>
  <c r="K160" i="1"/>
  <c r="F160" i="1"/>
  <c r="C160" i="1"/>
  <c r="H160" i="1"/>
  <c r="G161" i="1"/>
  <c r="J161" i="1"/>
  <c r="C161" i="1"/>
  <c r="H161" i="1"/>
  <c r="K161" i="1"/>
  <c r="F161" i="1"/>
  <c r="G162" i="1"/>
  <c r="J162" i="1"/>
  <c r="F162" i="1"/>
  <c r="H162" i="1"/>
  <c r="K162" i="1"/>
  <c r="C162" i="1"/>
  <c r="G163" i="1"/>
  <c r="J163" i="1"/>
  <c r="F163" i="1"/>
  <c r="H163" i="1"/>
  <c r="K163" i="1"/>
  <c r="C163" i="1"/>
  <c r="F164" i="1"/>
  <c r="H164" i="1"/>
  <c r="K164" i="1"/>
  <c r="J164" i="1"/>
  <c r="G164" i="1"/>
  <c r="C164" i="1"/>
  <c r="J165" i="1"/>
  <c r="C165" i="1"/>
  <c r="F165" i="1"/>
  <c r="H165" i="1"/>
  <c r="K165" i="1"/>
  <c r="G165" i="1"/>
  <c r="F166" i="1"/>
  <c r="J166" i="1"/>
  <c r="H166" i="1"/>
  <c r="K166" i="1"/>
  <c r="G166" i="1"/>
  <c r="C166" i="1"/>
  <c r="J167" i="1"/>
  <c r="G167" i="1"/>
  <c r="F167" i="1"/>
  <c r="C167" i="1"/>
  <c r="K167" i="1"/>
  <c r="H167" i="1"/>
  <c r="G168" i="1"/>
  <c r="F168" i="1"/>
  <c r="K168" i="1"/>
  <c r="J168" i="1"/>
  <c r="C168" i="1"/>
  <c r="H168" i="1"/>
  <c r="K169" i="1"/>
  <c r="F169" i="1"/>
  <c r="H169" i="1"/>
  <c r="J169" i="1"/>
  <c r="C169" i="1"/>
  <c r="G169" i="1"/>
  <c r="H170" i="1"/>
  <c r="F170" i="1"/>
  <c r="C170" i="1"/>
  <c r="J170" i="1"/>
  <c r="K170" i="1"/>
  <c r="G170" i="1"/>
  <c r="G171" i="1"/>
  <c r="K171" i="1"/>
  <c r="F171" i="1"/>
  <c r="J171" i="1"/>
  <c r="H171" i="1"/>
  <c r="C171" i="1"/>
  <c r="K172" i="1"/>
  <c r="C172" i="1"/>
  <c r="F172" i="1"/>
  <c r="G172" i="1"/>
  <c r="H172" i="1"/>
  <c r="J172" i="1"/>
  <c r="G173" i="1"/>
  <c r="K173" i="1"/>
  <c r="C173" i="1"/>
  <c r="J173" i="1"/>
  <c r="F173" i="1"/>
  <c r="H173" i="1"/>
  <c r="G174" i="1"/>
  <c r="F174" i="1"/>
  <c r="J174" i="1"/>
  <c r="C174" i="1"/>
  <c r="K174" i="1"/>
  <c r="H174" i="1"/>
  <c r="H175" i="1"/>
  <c r="K175" i="1"/>
  <c r="J175" i="1"/>
  <c r="F175" i="1"/>
  <c r="G175" i="1"/>
  <c r="C175" i="1"/>
  <c r="J176" i="1"/>
  <c r="H176" i="1"/>
  <c r="C176" i="1"/>
  <c r="F176" i="1"/>
  <c r="K176" i="1"/>
  <c r="G176" i="1"/>
  <c r="H177" i="1"/>
  <c r="K177" i="1"/>
  <c r="G177" i="1"/>
  <c r="C177" i="1"/>
  <c r="J177" i="1"/>
  <c r="F177" i="1"/>
  <c r="K178" i="1"/>
  <c r="J178" i="1"/>
  <c r="F178" i="1"/>
  <c r="G178" i="1"/>
  <c r="H178" i="1"/>
  <c r="C178" i="1"/>
  <c r="H179" i="1"/>
  <c r="K179" i="1"/>
  <c r="J179" i="1"/>
  <c r="G179" i="1"/>
  <c r="C179" i="1"/>
  <c r="F179" i="1"/>
  <c r="F180" i="1"/>
  <c r="H180" i="1"/>
  <c r="C180" i="1"/>
  <c r="K180" i="1"/>
  <c r="J180" i="1"/>
  <c r="G180" i="1"/>
  <c r="F181" i="1"/>
  <c r="K181" i="1"/>
  <c r="J181" i="1"/>
  <c r="G181" i="1"/>
  <c r="H181" i="1"/>
  <c r="C181" i="1"/>
  <c r="G182" i="1"/>
  <c r="K182" i="1"/>
  <c r="H182" i="1"/>
  <c r="J182" i="1"/>
  <c r="F182" i="1"/>
  <c r="C182" i="1"/>
  <c r="H184" i="1"/>
  <c r="G184" i="1"/>
  <c r="F184" i="1"/>
  <c r="J184" i="1"/>
  <c r="K184" i="1"/>
  <c r="C184" i="1"/>
  <c r="F185" i="1"/>
  <c r="G185" i="1"/>
  <c r="C185" i="1"/>
  <c r="J185" i="1"/>
  <c r="K185" i="1"/>
  <c r="H185" i="1"/>
  <c r="K183" i="1"/>
  <c r="F183" i="1"/>
  <c r="H183" i="1"/>
  <c r="C183" i="1"/>
  <c r="J183" i="1"/>
  <c r="G183" i="1"/>
  <c r="H186" i="1"/>
  <c r="G186" i="1"/>
  <c r="J186" i="1"/>
  <c r="F186" i="1"/>
  <c r="C186" i="1"/>
  <c r="K186" i="1"/>
  <c r="C187" i="1"/>
  <c r="G187" i="1"/>
  <c r="J187" i="1"/>
  <c r="F187" i="1"/>
  <c r="H187" i="1"/>
  <c r="K187" i="1"/>
  <c r="H188" i="1"/>
  <c r="C188" i="1"/>
  <c r="J188" i="1"/>
  <c r="G188" i="1"/>
  <c r="K188" i="1"/>
  <c r="F188" i="1"/>
  <c r="H189" i="1"/>
  <c r="C189" i="1"/>
  <c r="G189" i="1"/>
  <c r="J189" i="1"/>
  <c r="F189" i="1"/>
  <c r="K189" i="1"/>
  <c r="C190" i="1"/>
  <c r="J190" i="1"/>
  <c r="K190" i="1"/>
  <c r="G190" i="1"/>
  <c r="F190" i="1"/>
  <c r="H190" i="1"/>
  <c r="C191" i="1"/>
  <c r="H191" i="1"/>
  <c r="J191" i="1"/>
  <c r="G191" i="1"/>
  <c r="F191" i="1"/>
  <c r="K191" i="1"/>
  <c r="H192" i="1"/>
  <c r="J192" i="1"/>
  <c r="G192" i="1"/>
  <c r="K192" i="1"/>
  <c r="C192" i="1"/>
  <c r="F192" i="1"/>
  <c r="K193" i="1"/>
  <c r="C193" i="1"/>
  <c r="H193" i="1"/>
  <c r="F193" i="1"/>
  <c r="J193" i="1"/>
  <c r="G193" i="1"/>
  <c r="J194" i="1"/>
  <c r="F194" i="1"/>
  <c r="H194" i="1"/>
  <c r="G194" i="1"/>
  <c r="K194" i="1"/>
  <c r="C194" i="1"/>
  <c r="K195" i="1"/>
  <c r="F195" i="1"/>
  <c r="H195" i="1"/>
  <c r="J195" i="1"/>
  <c r="G195" i="1"/>
  <c r="C195" i="1"/>
  <c r="H196" i="1"/>
  <c r="K196" i="1"/>
  <c r="F196" i="1"/>
  <c r="J196" i="1"/>
  <c r="G196" i="1"/>
  <c r="C196" i="1"/>
  <c r="H197" i="1"/>
  <c r="K197" i="1"/>
  <c r="C197" i="1"/>
  <c r="F197" i="1"/>
  <c r="J197" i="1"/>
  <c r="G197" i="1"/>
  <c r="H198" i="1"/>
  <c r="K198" i="1"/>
  <c r="J198" i="1"/>
  <c r="C198" i="1"/>
  <c r="F198" i="1"/>
  <c r="G198" i="1"/>
  <c r="H199" i="1"/>
  <c r="K199" i="1"/>
  <c r="F199" i="1"/>
  <c r="J199" i="1"/>
  <c r="C199" i="1"/>
  <c r="G199" i="1"/>
  <c r="K200" i="1"/>
  <c r="C200" i="1"/>
  <c r="F200" i="1"/>
  <c r="J200" i="1"/>
  <c r="H200" i="1"/>
  <c r="G200" i="1"/>
  <c r="C201" i="1"/>
  <c r="K201" i="1"/>
  <c r="F201" i="1"/>
  <c r="H201" i="1"/>
  <c r="J201" i="1"/>
  <c r="G201" i="1"/>
  <c r="H202" i="1"/>
  <c r="F202" i="1"/>
  <c r="K202" i="1"/>
  <c r="C202" i="1"/>
  <c r="J202" i="1"/>
  <c r="G202" i="1"/>
  <c r="K203" i="1"/>
  <c r="G203" i="1"/>
  <c r="H203" i="1"/>
  <c r="C203" i="1"/>
  <c r="F203" i="1"/>
  <c r="J203" i="1"/>
  <c r="C204" i="1"/>
  <c r="K204" i="1"/>
  <c r="G204" i="1"/>
  <c r="H204" i="1"/>
  <c r="F204" i="1"/>
  <c r="J204" i="1"/>
  <c r="J205" i="1"/>
  <c r="C205" i="1"/>
  <c r="H205" i="1"/>
  <c r="K205" i="1"/>
  <c r="F205" i="1"/>
  <c r="G205" i="1"/>
  <c r="J206" i="1"/>
  <c r="G206" i="1"/>
  <c r="K206" i="1"/>
  <c r="F206" i="1"/>
  <c r="C206" i="1"/>
  <c r="H206" i="1"/>
  <c r="H207" i="1"/>
  <c r="J207" i="1"/>
  <c r="K207" i="1"/>
  <c r="F207" i="1"/>
  <c r="G207" i="1"/>
  <c r="C207" i="1"/>
  <c r="J208" i="1"/>
  <c r="K208" i="1"/>
  <c r="G208" i="1"/>
  <c r="F208" i="1"/>
  <c r="C208" i="1"/>
  <c r="H208" i="1"/>
  <c r="H209" i="1"/>
  <c r="J209" i="1"/>
  <c r="G209" i="1"/>
  <c r="K209" i="1"/>
  <c r="C209" i="1"/>
  <c r="F209" i="1"/>
  <c r="H210" i="1"/>
  <c r="J210" i="1"/>
  <c r="K210" i="1"/>
  <c r="G210" i="1"/>
  <c r="C210" i="1"/>
  <c r="F210" i="1"/>
  <c r="H211" i="1"/>
  <c r="F211" i="1"/>
  <c r="G211" i="1"/>
  <c r="C211" i="1"/>
  <c r="K211" i="1"/>
  <c r="J211" i="1"/>
  <c r="F212" i="1"/>
  <c r="C212" i="1"/>
  <c r="H212" i="1"/>
  <c r="K212" i="1"/>
  <c r="G212" i="1"/>
  <c r="J212" i="1"/>
  <c r="J213" i="1"/>
  <c r="G213" i="1"/>
  <c r="C213" i="1"/>
  <c r="F213" i="1"/>
  <c r="H213" i="1"/>
  <c r="K213" i="1"/>
  <c r="K214" i="1"/>
  <c r="C214" i="1"/>
  <c r="J214" i="1"/>
  <c r="F214" i="1"/>
  <c r="G214" i="1"/>
  <c r="H214" i="1"/>
  <c r="J215" i="1"/>
  <c r="G215" i="1"/>
  <c r="F215" i="1"/>
  <c r="K215" i="1"/>
  <c r="C215" i="1"/>
  <c r="H215" i="1"/>
  <c r="K216" i="1"/>
  <c r="F216" i="1"/>
  <c r="G216" i="1"/>
  <c r="J216" i="1"/>
  <c r="H216" i="1"/>
  <c r="C216" i="1"/>
  <c r="K217" i="1"/>
  <c r="G217" i="1"/>
  <c r="C217" i="1"/>
  <c r="H217" i="1"/>
  <c r="F217" i="1"/>
  <c r="J217" i="1"/>
  <c r="G218" i="1"/>
  <c r="H218" i="1"/>
  <c r="K218" i="1"/>
  <c r="J218" i="1"/>
  <c r="C218" i="1"/>
  <c r="F218" i="1"/>
  <c r="H219" i="1"/>
  <c r="G219" i="1"/>
  <c r="F219" i="1"/>
  <c r="J219" i="1"/>
  <c r="K219" i="1"/>
  <c r="C219" i="1"/>
  <c r="G220" i="1"/>
  <c r="J220" i="1"/>
  <c r="H220" i="1"/>
  <c r="K220" i="1"/>
  <c r="F220" i="1"/>
  <c r="C220" i="1"/>
  <c r="F221" i="1"/>
  <c r="C221" i="1"/>
  <c r="J221" i="1"/>
  <c r="H221" i="1"/>
  <c r="K221" i="1"/>
  <c r="G221" i="1"/>
  <c r="H222" i="1"/>
  <c r="J222" i="1"/>
  <c r="K222" i="1"/>
  <c r="F222" i="1"/>
  <c r="C222" i="1"/>
  <c r="G222" i="1"/>
  <c r="J223" i="1"/>
  <c r="C223" i="1"/>
  <c r="F223" i="1"/>
  <c r="H223" i="1"/>
  <c r="G223" i="1"/>
  <c r="K223" i="1"/>
  <c r="H224" i="1"/>
  <c r="F224" i="1"/>
  <c r="K224" i="1"/>
  <c r="J224" i="1"/>
  <c r="C224" i="1"/>
  <c r="G224" i="1"/>
  <c r="C225" i="1"/>
  <c r="F225" i="1"/>
  <c r="K225" i="1"/>
  <c r="J225" i="1"/>
  <c r="H225" i="1"/>
  <c r="G225" i="1"/>
  <c r="H226" i="1"/>
  <c r="J226" i="1"/>
  <c r="F226" i="1"/>
  <c r="G226" i="1"/>
  <c r="C226" i="1"/>
  <c r="K226" i="1"/>
  <c r="F227" i="1"/>
  <c r="C227" i="1"/>
  <c r="J227" i="1"/>
  <c r="K227" i="1"/>
  <c r="G227" i="1"/>
  <c r="H227" i="1"/>
  <c r="G228" i="1"/>
  <c r="C228" i="1"/>
  <c r="H228" i="1"/>
  <c r="F228" i="1"/>
  <c r="J228" i="1"/>
  <c r="K228" i="1"/>
  <c r="G229" i="1"/>
  <c r="K229" i="1"/>
  <c r="H229" i="1"/>
  <c r="J229" i="1"/>
  <c r="C229" i="1"/>
  <c r="F229" i="1"/>
  <c r="H230" i="1"/>
  <c r="K230" i="1"/>
  <c r="C230" i="1"/>
  <c r="J230" i="1"/>
  <c r="G230" i="1"/>
  <c r="F230" i="1"/>
  <c r="H231" i="1"/>
  <c r="K231" i="1"/>
  <c r="F231" i="1"/>
  <c r="J231" i="1"/>
  <c r="G231" i="1"/>
  <c r="C231" i="1"/>
  <c r="H232" i="1"/>
  <c r="J232" i="1"/>
  <c r="G232" i="1"/>
  <c r="C232" i="1"/>
  <c r="K232" i="1"/>
  <c r="F232" i="1"/>
  <c r="H233" i="1"/>
  <c r="F233" i="1"/>
  <c r="K233" i="1"/>
  <c r="J233" i="1"/>
  <c r="G233" i="1"/>
  <c r="C233" i="1"/>
  <c r="C234" i="1"/>
  <c r="H234" i="1"/>
  <c r="K234" i="1"/>
  <c r="F234" i="1"/>
  <c r="J234" i="1"/>
  <c r="G234" i="1"/>
  <c r="J235" i="1"/>
  <c r="G235" i="1"/>
  <c r="K235" i="1"/>
  <c r="F235" i="1"/>
  <c r="C235" i="1"/>
  <c r="H235" i="1"/>
  <c r="J236" i="1"/>
  <c r="K236" i="1"/>
  <c r="G236" i="1"/>
  <c r="F236" i="1"/>
  <c r="C236" i="1"/>
  <c r="H236" i="1"/>
  <c r="C237" i="1"/>
  <c r="K237" i="1"/>
  <c r="H237" i="1"/>
  <c r="J237" i="1"/>
  <c r="G237" i="1"/>
  <c r="F237" i="1"/>
  <c r="J238" i="1"/>
  <c r="K238" i="1"/>
  <c r="C238" i="1"/>
  <c r="F238" i="1"/>
  <c r="H238" i="1"/>
  <c r="G238" i="1"/>
  <c r="K239" i="1"/>
  <c r="G239" i="1"/>
  <c r="C239" i="1"/>
  <c r="H239" i="1"/>
  <c r="J239" i="1"/>
  <c r="F239" i="1"/>
  <c r="H240" i="1"/>
  <c r="J240" i="1"/>
  <c r="G240" i="1"/>
  <c r="C240" i="1"/>
  <c r="F240" i="1"/>
  <c r="K240" i="1"/>
  <c r="J241" i="1"/>
  <c r="F241" i="1"/>
  <c r="C241" i="1"/>
  <c r="K241" i="1"/>
  <c r="H241" i="1"/>
  <c r="G241" i="1"/>
  <c r="C242" i="1"/>
  <c r="F242" i="1"/>
  <c r="J242" i="1"/>
  <c r="K242" i="1"/>
  <c r="H242" i="1"/>
  <c r="G242" i="1"/>
  <c r="H243" i="1"/>
  <c r="K243" i="1"/>
  <c r="J243" i="1"/>
  <c r="C243" i="1"/>
  <c r="F243" i="1"/>
  <c r="G243" i="1"/>
  <c r="H244" i="1"/>
  <c r="K244" i="1"/>
  <c r="F244" i="1"/>
  <c r="J244" i="1"/>
  <c r="G244" i="1"/>
  <c r="C244" i="1"/>
  <c r="H245" i="1"/>
  <c r="C245" i="1"/>
  <c r="K245" i="1"/>
  <c r="G245" i="1"/>
  <c r="J245" i="1"/>
  <c r="F245" i="1"/>
  <c r="K246" i="1"/>
  <c r="C246" i="1"/>
  <c r="F246" i="1"/>
  <c r="J246" i="1"/>
  <c r="G246" i="1"/>
  <c r="H246" i="1"/>
  <c r="J247" i="1"/>
  <c r="H247" i="1"/>
  <c r="C247" i="1"/>
  <c r="G247" i="1"/>
  <c r="K247" i="1"/>
  <c r="F247" i="1"/>
  <c r="G248" i="1"/>
  <c r="J248" i="1"/>
  <c r="K248" i="1"/>
  <c r="C248" i="1"/>
  <c r="F248" i="1"/>
  <c r="H248" i="1"/>
  <c r="F249" i="1"/>
  <c r="K249" i="1"/>
  <c r="H249" i="1"/>
  <c r="J249" i="1"/>
  <c r="G249" i="1"/>
  <c r="C249" i="1"/>
  <c r="C250" i="1"/>
  <c r="H250" i="1"/>
  <c r="G250" i="1"/>
  <c r="J250" i="1"/>
  <c r="F250" i="1"/>
  <c r="K250" i="1"/>
  <c r="H251" i="1"/>
  <c r="J251" i="1"/>
  <c r="G251" i="1"/>
  <c r="F251" i="1"/>
  <c r="C251" i="1"/>
  <c r="K251" i="1"/>
  <c r="F252" i="1"/>
  <c r="H252" i="1"/>
  <c r="C252" i="1"/>
  <c r="K252" i="1"/>
  <c r="J252" i="1"/>
  <c r="G252" i="1"/>
  <c r="G253" i="1"/>
  <c r="K253" i="1"/>
  <c r="J253" i="1"/>
  <c r="H253" i="1"/>
  <c r="F253" i="1"/>
  <c r="C253" i="1"/>
  <c r="K254" i="1"/>
  <c r="F254" i="1"/>
  <c r="C254" i="1"/>
  <c r="G254" i="1"/>
  <c r="J254" i="1"/>
  <c r="H254" i="1"/>
  <c r="H255" i="1"/>
  <c r="F255" i="1"/>
  <c r="G255" i="1"/>
  <c r="K255" i="1"/>
  <c r="J255" i="1"/>
  <c r="C255" i="1"/>
  <c r="H256" i="1"/>
  <c r="C256" i="1"/>
  <c r="K256" i="1"/>
  <c r="J256" i="1"/>
  <c r="G256" i="1"/>
  <c r="F256" i="1"/>
  <c r="J257" i="1"/>
  <c r="G257" i="1"/>
  <c r="K257" i="1"/>
  <c r="F257" i="1"/>
  <c r="H257" i="1"/>
  <c r="C257" i="1"/>
  <c r="G258" i="1"/>
  <c r="F258" i="1"/>
  <c r="K258" i="1"/>
  <c r="H258" i="1"/>
  <c r="J258" i="1"/>
  <c r="C258" i="1"/>
  <c r="H259" i="1"/>
  <c r="J259" i="1"/>
  <c r="K259" i="1"/>
  <c r="G259" i="1"/>
  <c r="C259" i="1"/>
  <c r="F259" i="1"/>
  <c r="G260" i="1"/>
  <c r="J260" i="1"/>
  <c r="H260" i="1"/>
  <c r="K260" i="1"/>
  <c r="C260" i="1"/>
  <c r="F260" i="1"/>
  <c r="C261" i="1"/>
  <c r="K261" i="1"/>
  <c r="F261" i="1"/>
  <c r="J261" i="1"/>
  <c r="H261" i="1"/>
  <c r="G261" i="1"/>
  <c r="C262" i="1"/>
  <c r="F262" i="1"/>
  <c r="K262" i="1"/>
  <c r="H262" i="1"/>
  <c r="G262" i="1"/>
  <c r="J262" i="1"/>
  <c r="H263" i="1"/>
  <c r="J263" i="1"/>
  <c r="F263" i="1"/>
  <c r="G263" i="1"/>
  <c r="K263" i="1"/>
  <c r="C263" i="1"/>
  <c r="C264" i="1"/>
  <c r="H264" i="1"/>
  <c r="K264" i="1"/>
  <c r="J264" i="1"/>
  <c r="G264" i="1"/>
  <c r="F264" i="1"/>
  <c r="H265" i="1"/>
  <c r="C265" i="1"/>
  <c r="K265" i="1"/>
  <c r="F265" i="1"/>
  <c r="G265" i="1"/>
  <c r="J265" i="1"/>
  <c r="H266" i="1"/>
  <c r="F266" i="1"/>
  <c r="K266" i="1"/>
  <c r="G266" i="1"/>
  <c r="J266" i="1"/>
  <c r="C266" i="1"/>
  <c r="H267" i="1"/>
  <c r="K267" i="1"/>
  <c r="C267" i="1"/>
  <c r="F267" i="1"/>
  <c r="G267" i="1"/>
  <c r="J267" i="1"/>
  <c r="J268" i="1"/>
  <c r="C268" i="1"/>
  <c r="H268" i="1"/>
  <c r="K268" i="1"/>
  <c r="G268" i="1"/>
  <c r="F268" i="1"/>
  <c r="K269" i="1"/>
  <c r="H269" i="1"/>
  <c r="J269" i="1"/>
  <c r="G269" i="1"/>
  <c r="F269" i="1"/>
  <c r="C269" i="1"/>
  <c r="G270" i="1"/>
  <c r="F270" i="1"/>
  <c r="H270" i="1"/>
  <c r="J270" i="1"/>
  <c r="K270" i="1"/>
  <c r="C270" i="1"/>
  <c r="C271" i="1"/>
  <c r="G271" i="1"/>
  <c r="H271" i="1"/>
  <c r="J271" i="1"/>
  <c r="F271" i="1"/>
  <c r="K271" i="1"/>
  <c r="G272" i="1"/>
  <c r="C272" i="1"/>
  <c r="F272" i="1"/>
  <c r="H272" i="1"/>
  <c r="J272" i="1"/>
  <c r="K272" i="1"/>
  <c r="H273" i="1"/>
  <c r="G273" i="1"/>
  <c r="C273" i="1"/>
  <c r="J273" i="1"/>
  <c r="F273" i="1"/>
  <c r="K273" i="1"/>
  <c r="H274" i="1"/>
  <c r="J274" i="1"/>
  <c r="F274" i="1"/>
  <c r="G274" i="1"/>
  <c r="K274" i="1"/>
  <c r="C274" i="1"/>
  <c r="J275" i="1"/>
  <c r="F275" i="1"/>
  <c r="G275" i="1"/>
  <c r="C275" i="1"/>
  <c r="K275" i="1"/>
  <c r="H275" i="1"/>
  <c r="F276" i="1"/>
  <c r="J276" i="1"/>
  <c r="H276" i="1"/>
  <c r="K276" i="1"/>
  <c r="C276" i="1"/>
  <c r="G276" i="1"/>
  <c r="H277" i="1"/>
  <c r="C277" i="1"/>
  <c r="G277" i="1"/>
  <c r="K277" i="1"/>
  <c r="F277" i="1"/>
  <c r="J277" i="1"/>
  <c r="F278" i="1"/>
  <c r="H278" i="1"/>
  <c r="K278" i="1"/>
  <c r="J278" i="1"/>
  <c r="G278" i="1"/>
  <c r="C278" i="1"/>
  <c r="H279" i="1"/>
  <c r="K279" i="1"/>
  <c r="F279" i="1"/>
  <c r="G279" i="1"/>
  <c r="C279" i="1"/>
  <c r="J279" i="1"/>
  <c r="J280" i="1"/>
  <c r="G280" i="1"/>
  <c r="C280" i="1"/>
  <c r="F280" i="1"/>
  <c r="H280" i="1"/>
  <c r="K280" i="1"/>
  <c r="H281" i="1"/>
  <c r="C281" i="1"/>
  <c r="G281" i="1"/>
  <c r="F281" i="1"/>
  <c r="J281" i="1"/>
  <c r="K281" i="1"/>
  <c r="J282" i="1"/>
  <c r="K282" i="1"/>
  <c r="G282" i="1"/>
  <c r="F282" i="1"/>
  <c r="H282" i="1"/>
  <c r="C282" i="1"/>
  <c r="F283" i="1"/>
  <c r="H283" i="1"/>
  <c r="J283" i="1"/>
  <c r="C283" i="1"/>
  <c r="K283" i="1"/>
  <c r="G283" i="1"/>
  <c r="G284" i="1"/>
  <c r="F284" i="1"/>
  <c r="K284" i="1"/>
  <c r="H284" i="1"/>
  <c r="J284" i="1"/>
  <c r="C284" i="1"/>
  <c r="K285" i="1"/>
  <c r="F285" i="1"/>
  <c r="C285" i="1"/>
  <c r="G285" i="1"/>
  <c r="H285" i="1"/>
  <c r="J285" i="1"/>
  <c r="F286" i="1"/>
  <c r="C286" i="1"/>
  <c r="J286" i="1"/>
  <c r="G286" i="1"/>
  <c r="K286" i="1"/>
  <c r="H286" i="1"/>
  <c r="K287" i="1"/>
  <c r="C287" i="1"/>
  <c r="F287" i="1"/>
  <c r="J287" i="1"/>
  <c r="H287" i="1"/>
  <c r="G287" i="1"/>
  <c r="C288" i="1"/>
  <c r="J288" i="1"/>
  <c r="K288" i="1"/>
  <c r="F288" i="1"/>
  <c r="H288" i="1"/>
  <c r="G288" i="1"/>
  <c r="F289" i="1"/>
  <c r="C289" i="1"/>
  <c r="J289" i="1"/>
  <c r="H289" i="1"/>
  <c r="G289" i="1"/>
  <c r="K289" i="1"/>
  <c r="G290" i="1"/>
  <c r="F290" i="1"/>
  <c r="K290" i="1"/>
  <c r="C290" i="1"/>
  <c r="J290" i="1"/>
  <c r="H290" i="1"/>
  <c r="G291" i="1"/>
  <c r="F291" i="1"/>
  <c r="K291" i="1"/>
  <c r="H291" i="1"/>
  <c r="C291" i="1"/>
  <c r="J291" i="1"/>
  <c r="C292" i="1"/>
  <c r="F292" i="1"/>
  <c r="J292" i="1"/>
  <c r="K292" i="1"/>
  <c r="G292" i="1"/>
  <c r="H292" i="1"/>
  <c r="H293" i="1"/>
  <c r="J293" i="1"/>
  <c r="F293" i="1"/>
  <c r="K293" i="1"/>
  <c r="G293" i="1"/>
  <c r="C293" i="1"/>
  <c r="J294" i="1"/>
  <c r="F294" i="1"/>
  <c r="C294" i="1"/>
  <c r="G294" i="1"/>
  <c r="K294" i="1"/>
  <c r="H294" i="1"/>
  <c r="J295" i="1"/>
  <c r="K295" i="1"/>
  <c r="F295" i="1"/>
  <c r="G295" i="1"/>
  <c r="H295" i="1"/>
  <c r="C295" i="1"/>
  <c r="C296" i="1"/>
  <c r="G296" i="1"/>
  <c r="K296" i="1"/>
  <c r="H296" i="1"/>
  <c r="J296" i="1"/>
  <c r="F296" i="1"/>
  <c r="F297" i="1"/>
  <c r="G297" i="1"/>
  <c r="H297" i="1"/>
  <c r="K297" i="1"/>
  <c r="J297" i="1"/>
  <c r="C297" i="1"/>
  <c r="K298" i="1"/>
  <c r="G298" i="1"/>
  <c r="F298" i="1"/>
  <c r="H298" i="1"/>
  <c r="J298" i="1"/>
  <c r="C298" i="1"/>
  <c r="G299" i="1"/>
  <c r="K299" i="1"/>
  <c r="C299" i="1"/>
  <c r="F299" i="1"/>
  <c r="J299" i="1"/>
  <c r="H299" i="1"/>
  <c r="F300" i="1"/>
  <c r="C300" i="1"/>
  <c r="K300" i="1"/>
  <c r="J300" i="1"/>
  <c r="H300" i="1"/>
  <c r="G300" i="1"/>
  <c r="J301" i="1"/>
  <c r="C301" i="1"/>
  <c r="F301" i="1"/>
  <c r="K301" i="1"/>
  <c r="H301" i="1"/>
  <c r="G301" i="1"/>
  <c r="G302" i="1"/>
  <c r="K302" i="1"/>
  <c r="H302" i="1"/>
  <c r="C302" i="1"/>
  <c r="J302" i="1"/>
  <c r="F302" i="1"/>
  <c r="H303" i="1"/>
  <c r="G303" i="1"/>
  <c r="K303" i="1"/>
  <c r="C303" i="1"/>
  <c r="F303" i="1"/>
  <c r="J303" i="1"/>
  <c r="F304" i="1"/>
  <c r="G304" i="1"/>
  <c r="K304" i="1"/>
  <c r="C304" i="1"/>
  <c r="J304" i="1"/>
  <c r="H304" i="1"/>
  <c r="J305" i="1"/>
  <c r="F305" i="1"/>
  <c r="K305" i="1"/>
  <c r="C305" i="1"/>
  <c r="G305" i="1"/>
  <c r="H305" i="1"/>
  <c r="K306" i="1"/>
  <c r="G306" i="1"/>
  <c r="J306" i="1"/>
  <c r="C306" i="1"/>
  <c r="H306" i="1"/>
  <c r="F306" i="1"/>
  <c r="K307" i="1"/>
  <c r="J307" i="1"/>
  <c r="C307" i="1"/>
  <c r="F307" i="1"/>
  <c r="H307" i="1"/>
  <c r="G307" i="1"/>
  <c r="H308" i="1"/>
  <c r="K308" i="1"/>
  <c r="J308" i="1"/>
  <c r="C308" i="1"/>
  <c r="G308" i="1"/>
  <c r="F308" i="1"/>
  <c r="H309" i="1"/>
  <c r="G309" i="1"/>
  <c r="F309" i="1"/>
  <c r="C309" i="1"/>
  <c r="K309" i="1"/>
  <c r="J309" i="1"/>
  <c r="H310" i="1"/>
  <c r="G310" i="1"/>
  <c r="F310" i="1"/>
  <c r="K310" i="1"/>
  <c r="J310" i="1"/>
  <c r="C310" i="1"/>
  <c r="H311" i="1"/>
  <c r="G311" i="1"/>
  <c r="C311" i="1"/>
  <c r="F311" i="1"/>
  <c r="K311" i="1"/>
  <c r="J311" i="1"/>
  <c r="F312" i="1"/>
  <c r="C312" i="1"/>
  <c r="G312" i="1"/>
  <c r="H312" i="1"/>
  <c r="K312" i="1"/>
  <c r="J312" i="1"/>
  <c r="F313" i="1"/>
  <c r="C313" i="1"/>
  <c r="K313" i="1"/>
  <c r="G313" i="1"/>
  <c r="H313" i="1"/>
  <c r="J313" i="1"/>
  <c r="J314" i="1"/>
  <c r="G314" i="1"/>
  <c r="H314" i="1"/>
  <c r="F314" i="1"/>
  <c r="C314" i="1"/>
  <c r="K314" i="1"/>
  <c r="J315" i="1"/>
  <c r="K315" i="1"/>
  <c r="C315" i="1"/>
  <c r="G315" i="1"/>
  <c r="F315" i="1"/>
  <c r="H315" i="1"/>
  <c r="J316" i="1"/>
  <c r="K316" i="1"/>
  <c r="H316" i="1"/>
  <c r="G316" i="1"/>
  <c r="F316" i="1"/>
  <c r="C316" i="1"/>
  <c r="G317" i="1"/>
  <c r="K317" i="1"/>
  <c r="H317" i="1"/>
  <c r="J317" i="1"/>
  <c r="C317" i="1"/>
  <c r="F317" i="1"/>
  <c r="J318" i="1"/>
  <c r="G318" i="1"/>
  <c r="F318" i="1"/>
  <c r="K318" i="1"/>
  <c r="C318" i="1"/>
  <c r="H318" i="1"/>
  <c r="G319" i="1"/>
  <c r="K319" i="1"/>
  <c r="C319" i="1"/>
  <c r="J319" i="1"/>
  <c r="H319" i="1"/>
  <c r="F319" i="1"/>
  <c r="H320" i="1"/>
  <c r="G320" i="1"/>
  <c r="K320" i="1"/>
  <c r="F320" i="1"/>
  <c r="C320" i="1"/>
  <c r="J320" i="1"/>
  <c r="K321" i="1"/>
  <c r="F321" i="1"/>
  <c r="H321" i="1"/>
  <c r="G321" i="1"/>
  <c r="C321" i="1"/>
  <c r="J321" i="1"/>
  <c r="C322" i="1"/>
  <c r="F322" i="1"/>
  <c r="G322" i="1"/>
  <c r="H322" i="1"/>
  <c r="J322" i="1"/>
  <c r="K322" i="1"/>
  <c r="F323" i="1"/>
  <c r="J323" i="1"/>
  <c r="K323" i="1"/>
  <c r="G323" i="1"/>
  <c r="H323" i="1"/>
  <c r="C323" i="1"/>
  <c r="J324" i="1"/>
  <c r="G324" i="1"/>
  <c r="K324" i="1"/>
  <c r="H324" i="1"/>
  <c r="C324" i="1"/>
  <c r="F324" i="1"/>
  <c r="J325" i="1"/>
  <c r="K325" i="1"/>
  <c r="H325" i="1"/>
  <c r="G325" i="1"/>
  <c r="C325" i="1"/>
  <c r="F325" i="1"/>
  <c r="J326" i="1"/>
  <c r="C326" i="1"/>
  <c r="G326" i="1"/>
  <c r="H326" i="1"/>
  <c r="K326" i="1"/>
  <c r="F326" i="1"/>
  <c r="J327" i="1"/>
  <c r="H327" i="1"/>
  <c r="G327" i="1"/>
  <c r="K327" i="1"/>
  <c r="C327" i="1"/>
  <c r="F327" i="1"/>
  <c r="H328" i="1"/>
  <c r="G328" i="1"/>
  <c r="K328" i="1"/>
  <c r="J328" i="1"/>
  <c r="C328" i="1"/>
  <c r="F328" i="1"/>
  <c r="J329" i="1"/>
  <c r="F329" i="1"/>
  <c r="G329" i="1"/>
  <c r="K329" i="1"/>
  <c r="C329" i="1"/>
  <c r="H329" i="1"/>
  <c r="C330" i="1"/>
  <c r="F330" i="1"/>
  <c r="K330" i="1"/>
  <c r="J330" i="1"/>
  <c r="G330" i="1"/>
  <c r="H330" i="1"/>
  <c r="K331" i="1"/>
  <c r="J331" i="1"/>
  <c r="G331" i="1"/>
  <c r="H331" i="1"/>
  <c r="F331" i="1"/>
  <c r="C331" i="1"/>
  <c r="F332" i="1"/>
  <c r="J332" i="1"/>
  <c r="G332" i="1"/>
  <c r="H332" i="1"/>
  <c r="C332" i="1"/>
  <c r="K332" i="1"/>
  <c r="H333" i="1"/>
  <c r="J333" i="1"/>
  <c r="K333" i="1"/>
  <c r="G333" i="1"/>
  <c r="C333" i="1"/>
  <c r="F333" i="1"/>
  <c r="C334" i="1"/>
  <c r="K334" i="1"/>
  <c r="F334" i="1"/>
  <c r="J334" i="1"/>
  <c r="G334" i="1"/>
  <c r="H334" i="1"/>
  <c r="H335" i="1"/>
  <c r="C335" i="1"/>
  <c r="F335" i="1"/>
  <c r="J335" i="1"/>
  <c r="K335" i="1"/>
  <c r="G335" i="1"/>
  <c r="H336" i="1"/>
  <c r="G336" i="1"/>
  <c r="F336" i="1"/>
  <c r="C336" i="1"/>
  <c r="J336" i="1"/>
  <c r="K336" i="1"/>
  <c r="F337" i="1"/>
  <c r="H337" i="1"/>
  <c r="G337" i="1"/>
  <c r="J337" i="1"/>
  <c r="K337" i="1"/>
  <c r="C337" i="1"/>
  <c r="K338" i="1"/>
  <c r="H338" i="1"/>
  <c r="J338" i="1"/>
  <c r="G338" i="1"/>
  <c r="C338" i="1"/>
  <c r="F338" i="1"/>
  <c r="F339" i="1"/>
  <c r="K339" i="1"/>
  <c r="G339" i="1"/>
  <c r="J339" i="1"/>
  <c r="C339" i="1"/>
  <c r="H339" i="1"/>
  <c r="H340" i="1"/>
  <c r="G340" i="1"/>
  <c r="K340" i="1"/>
  <c r="J340" i="1"/>
  <c r="C340" i="1"/>
  <c r="F340" i="1"/>
  <c r="C341" i="1"/>
  <c r="G341" i="1"/>
  <c r="H341" i="1"/>
  <c r="K341" i="1"/>
  <c r="F341" i="1"/>
  <c r="J341" i="1"/>
  <c r="G342" i="1"/>
  <c r="F342" i="1"/>
  <c r="J342" i="1"/>
  <c r="C342" i="1"/>
  <c r="H342" i="1"/>
  <c r="K342" i="1"/>
  <c r="F343" i="1"/>
  <c r="H343" i="1"/>
  <c r="G343" i="1"/>
  <c r="J343" i="1"/>
  <c r="C343" i="1"/>
  <c r="K343" i="1"/>
  <c r="C344" i="1"/>
  <c r="F344" i="1"/>
  <c r="G344" i="1"/>
  <c r="H344" i="1"/>
  <c r="J344" i="1"/>
  <c r="K344" i="1"/>
  <c r="J345" i="1"/>
  <c r="F345" i="1"/>
  <c r="K345" i="1"/>
  <c r="G345" i="1"/>
  <c r="C345" i="1"/>
  <c r="H345" i="1"/>
  <c r="F346" i="1"/>
  <c r="G346" i="1"/>
  <c r="K346" i="1"/>
  <c r="C346" i="1"/>
  <c r="H346" i="1"/>
  <c r="J346" i="1"/>
  <c r="F347" i="1"/>
  <c r="G347" i="1"/>
  <c r="C347" i="1"/>
  <c r="K347" i="1"/>
  <c r="H347" i="1"/>
  <c r="J347" i="1"/>
  <c r="F348" i="1"/>
  <c r="G348" i="1"/>
  <c r="K348" i="1"/>
  <c r="J348" i="1"/>
  <c r="H348" i="1"/>
  <c r="C348" i="1"/>
  <c r="G349" i="1"/>
  <c r="F349" i="1"/>
  <c r="J349" i="1"/>
  <c r="C349" i="1"/>
  <c r="H349" i="1"/>
  <c r="K349" i="1"/>
  <c r="G350" i="1"/>
  <c r="H350" i="1"/>
  <c r="F350" i="1"/>
  <c r="K350" i="1"/>
  <c r="C350" i="1"/>
  <c r="J350" i="1"/>
  <c r="G351" i="1"/>
  <c r="F351" i="1"/>
  <c r="J351" i="1"/>
  <c r="H351" i="1"/>
  <c r="K351" i="1"/>
  <c r="C351" i="1"/>
  <c r="G352" i="1"/>
  <c r="F352" i="1"/>
  <c r="K352" i="1"/>
  <c r="C352" i="1"/>
  <c r="H352" i="1"/>
  <c r="J352" i="1"/>
  <c r="F353" i="1"/>
  <c r="J353" i="1"/>
  <c r="H353" i="1"/>
  <c r="G353" i="1"/>
  <c r="C353" i="1"/>
  <c r="K353" i="1"/>
  <c r="H354" i="1"/>
  <c r="G354" i="1"/>
  <c r="K354" i="1"/>
  <c r="F354" i="1"/>
  <c r="C354" i="1"/>
  <c r="J354" i="1"/>
  <c r="K355" i="1"/>
  <c r="H355" i="1"/>
  <c r="C355" i="1"/>
  <c r="J355" i="1"/>
  <c r="G355" i="1"/>
  <c r="F355" i="1"/>
  <c r="F356" i="1"/>
  <c r="J356" i="1"/>
  <c r="K356" i="1"/>
  <c r="H356" i="1"/>
  <c r="C356" i="1"/>
  <c r="G356" i="1"/>
  <c r="G357" i="1"/>
  <c r="F357" i="1"/>
  <c r="J357" i="1"/>
  <c r="H357" i="1"/>
  <c r="K357" i="1"/>
  <c r="C357" i="1"/>
  <c r="H358" i="1"/>
  <c r="J358" i="1"/>
  <c r="G358" i="1"/>
  <c r="F358" i="1"/>
  <c r="C358" i="1"/>
  <c r="K358" i="1"/>
  <c r="H359" i="1"/>
  <c r="G359" i="1"/>
  <c r="F359" i="1"/>
  <c r="J359" i="1"/>
  <c r="C359" i="1"/>
  <c r="K359" i="1"/>
  <c r="C360" i="1"/>
  <c r="G360" i="1"/>
  <c r="F360" i="1"/>
  <c r="H360" i="1"/>
  <c r="J360" i="1"/>
  <c r="K360" i="1"/>
  <c r="K361" i="1"/>
  <c r="C361" i="1"/>
  <c r="J361" i="1"/>
  <c r="G361" i="1"/>
  <c r="H361" i="1"/>
  <c r="F361" i="1"/>
  <c r="K362" i="1"/>
  <c r="H362" i="1"/>
  <c r="G362" i="1"/>
  <c r="J362" i="1"/>
  <c r="C362" i="1"/>
  <c r="F362" i="1"/>
  <c r="F363" i="1"/>
  <c r="K363" i="1"/>
  <c r="H363" i="1"/>
  <c r="C363" i="1"/>
  <c r="G363" i="1"/>
  <c r="J363" i="1"/>
  <c r="J364" i="1"/>
  <c r="K364" i="1"/>
  <c r="F364" i="1"/>
  <c r="C364" i="1"/>
  <c r="G364" i="1"/>
  <c r="H364" i="1"/>
  <c r="G365" i="1"/>
  <c r="F365" i="1"/>
  <c r="C365" i="1"/>
  <c r="H365" i="1"/>
  <c r="J365" i="1"/>
  <c r="K365" i="1"/>
  <c r="F366" i="1"/>
  <c r="G366" i="1"/>
  <c r="J366" i="1"/>
  <c r="H366" i="1"/>
  <c r="K366" i="1"/>
  <c r="C366" i="1"/>
  <c r="G367" i="1"/>
  <c r="J367" i="1"/>
  <c r="K367" i="1"/>
  <c r="H367" i="1"/>
  <c r="C367" i="1"/>
  <c r="F367" i="1"/>
  <c r="C368" i="1"/>
  <c r="K368" i="1"/>
  <c r="G368" i="1"/>
  <c r="J368" i="1"/>
  <c r="H368" i="1"/>
  <c r="F368" i="1"/>
  <c r="H369" i="1"/>
  <c r="K369" i="1"/>
  <c r="J369" i="1"/>
  <c r="C369" i="1"/>
  <c r="F369" i="1"/>
  <c r="G369" i="1"/>
  <c r="H370" i="1"/>
  <c r="G370" i="1"/>
  <c r="J370" i="1"/>
  <c r="F370" i="1"/>
  <c r="C370" i="1"/>
  <c r="K370" i="1"/>
  <c r="C371" i="1"/>
  <c r="G371" i="1"/>
  <c r="H371" i="1"/>
  <c r="K371" i="1"/>
  <c r="J371" i="1"/>
  <c r="F371" i="1"/>
  <c r="J372" i="1"/>
  <c r="K372" i="1"/>
  <c r="G372" i="1"/>
  <c r="F372" i="1"/>
  <c r="C372" i="1"/>
  <c r="H372" i="1"/>
  <c r="K373" i="1"/>
  <c r="G373" i="1"/>
  <c r="C373" i="1"/>
  <c r="J373" i="1"/>
  <c r="F373" i="1"/>
  <c r="H373" i="1"/>
  <c r="G374" i="1"/>
  <c r="K374" i="1"/>
  <c r="J374" i="1"/>
  <c r="C374" i="1"/>
  <c r="H374" i="1"/>
  <c r="F374" i="1"/>
  <c r="K375" i="1"/>
  <c r="G375" i="1"/>
  <c r="J375" i="1"/>
  <c r="F375" i="1"/>
  <c r="H375" i="1"/>
  <c r="C375" i="1"/>
  <c r="K376" i="1"/>
  <c r="G376" i="1"/>
  <c r="C376" i="1"/>
  <c r="J376" i="1"/>
  <c r="F376" i="1"/>
  <c r="H376" i="1"/>
  <c r="G377" i="1"/>
  <c r="F377" i="1"/>
  <c r="H377" i="1"/>
  <c r="K377" i="1"/>
  <c r="J377" i="1"/>
  <c r="C377" i="1"/>
  <c r="J378" i="1"/>
  <c r="H378" i="1"/>
  <c r="G378" i="1"/>
  <c r="F378" i="1"/>
  <c r="K378" i="1"/>
  <c r="C378" i="1"/>
  <c r="J379" i="1"/>
  <c r="C379" i="1"/>
  <c r="H379" i="1"/>
  <c r="F379" i="1"/>
  <c r="G379" i="1"/>
  <c r="K379" i="1"/>
  <c r="F380" i="1"/>
  <c r="H380" i="1"/>
  <c r="J380" i="1"/>
  <c r="G380" i="1"/>
  <c r="K380" i="1"/>
  <c r="C380" i="1"/>
  <c r="J381" i="1"/>
  <c r="F381" i="1"/>
  <c r="H381" i="1"/>
  <c r="G381" i="1"/>
  <c r="C381" i="1"/>
  <c r="K381" i="1"/>
  <c r="G382" i="1"/>
  <c r="H382" i="1"/>
  <c r="C382" i="1"/>
  <c r="K382" i="1"/>
  <c r="J382" i="1"/>
  <c r="F382" i="1"/>
  <c r="C383" i="1"/>
  <c r="J383" i="1"/>
  <c r="F383" i="1"/>
  <c r="H383" i="1"/>
  <c r="G383" i="1"/>
  <c r="K383" i="1"/>
  <c r="F384" i="1"/>
  <c r="C384" i="1"/>
  <c r="G384" i="1"/>
  <c r="J384" i="1"/>
  <c r="H384" i="1"/>
  <c r="K384" i="1"/>
  <c r="F385" i="1"/>
  <c r="C385" i="1"/>
  <c r="G385" i="1"/>
  <c r="H385" i="1"/>
  <c r="K385" i="1"/>
  <c r="J385" i="1"/>
  <c r="J386" i="1"/>
  <c r="H386" i="1"/>
  <c r="F386" i="1"/>
  <c r="K386" i="1"/>
  <c r="C386" i="1"/>
  <c r="G386" i="1"/>
  <c r="H387" i="1"/>
  <c r="C387" i="1"/>
  <c r="J387" i="1"/>
  <c r="F387" i="1"/>
  <c r="K387" i="1"/>
  <c r="G387" i="1"/>
  <c r="C388" i="1"/>
  <c r="F388" i="1"/>
  <c r="H388" i="1"/>
  <c r="J388" i="1"/>
  <c r="K388" i="1"/>
  <c r="G388" i="1"/>
  <c r="H389" i="1"/>
  <c r="F389" i="1"/>
  <c r="C389" i="1"/>
  <c r="K389" i="1"/>
  <c r="G389" i="1"/>
  <c r="J389" i="1"/>
  <c r="C390" i="1"/>
  <c r="J390" i="1"/>
  <c r="H390" i="1"/>
  <c r="F390" i="1"/>
  <c r="G390" i="1"/>
  <c r="K390" i="1"/>
  <c r="F391" i="1"/>
  <c r="H391" i="1"/>
  <c r="J391" i="1"/>
  <c r="C391" i="1"/>
  <c r="K391" i="1"/>
  <c r="G391" i="1"/>
  <c r="J392" i="1"/>
  <c r="C392" i="1"/>
  <c r="H392" i="1"/>
  <c r="G392" i="1"/>
  <c r="F392" i="1"/>
  <c r="K392" i="1"/>
  <c r="F393" i="1"/>
  <c r="K393" i="1"/>
  <c r="H393" i="1"/>
  <c r="G393" i="1"/>
  <c r="J393" i="1"/>
  <c r="C393" i="1"/>
  <c r="J394" i="1"/>
  <c r="G394" i="1"/>
  <c r="F394" i="1"/>
  <c r="K394" i="1"/>
  <c r="C394" i="1"/>
  <c r="H394" i="1"/>
  <c r="G395" i="1"/>
  <c r="F395" i="1"/>
  <c r="K395" i="1"/>
  <c r="H395" i="1"/>
  <c r="J395" i="1"/>
  <c r="C395" i="1"/>
  <c r="C396" i="1"/>
  <c r="G396" i="1"/>
  <c r="H396" i="1"/>
  <c r="K396" i="1"/>
  <c r="F396" i="1"/>
  <c r="J396" i="1"/>
  <c r="G397" i="1"/>
  <c r="H397" i="1"/>
  <c r="K397" i="1"/>
  <c r="C397" i="1"/>
  <c r="J397" i="1"/>
  <c r="F397" i="1"/>
  <c r="G398" i="1"/>
  <c r="C398" i="1"/>
  <c r="F398" i="1"/>
  <c r="H398" i="1"/>
  <c r="K398" i="1"/>
  <c r="J398" i="1"/>
  <c r="F399" i="1"/>
  <c r="J399" i="1"/>
  <c r="K399" i="1"/>
  <c r="H399" i="1"/>
  <c r="C399" i="1"/>
  <c r="G399" i="1"/>
  <c r="H400" i="1"/>
  <c r="C400" i="1"/>
  <c r="J400" i="1"/>
  <c r="F400" i="1"/>
  <c r="G400" i="1"/>
  <c r="K400" i="1"/>
  <c r="J401" i="1"/>
  <c r="F401" i="1"/>
  <c r="G401" i="1"/>
  <c r="H401" i="1"/>
  <c r="C401" i="1"/>
  <c r="K401" i="1"/>
  <c r="C402" i="1"/>
  <c r="J402" i="1"/>
  <c r="H402" i="1"/>
  <c r="K402" i="1"/>
  <c r="F402" i="1"/>
  <c r="G402" i="1"/>
  <c r="J403" i="1"/>
  <c r="K403" i="1"/>
  <c r="C403" i="1"/>
  <c r="F403" i="1"/>
  <c r="H403" i="1"/>
  <c r="G403" i="1"/>
  <c r="J404" i="1"/>
  <c r="F404" i="1"/>
  <c r="G404" i="1"/>
  <c r="K404" i="1"/>
  <c r="H404" i="1"/>
  <c r="C404" i="1"/>
  <c r="F405" i="1"/>
  <c r="K405" i="1"/>
  <c r="C405" i="1"/>
  <c r="J405" i="1"/>
  <c r="G405" i="1"/>
  <c r="H405" i="1"/>
  <c r="K406" i="1"/>
  <c r="J406" i="1"/>
  <c r="H406" i="1"/>
  <c r="C406" i="1"/>
  <c r="G406" i="1"/>
  <c r="F406" i="1"/>
  <c r="K407" i="1"/>
  <c r="H407" i="1"/>
  <c r="J407" i="1"/>
  <c r="G407" i="1"/>
  <c r="F407" i="1"/>
  <c r="C407" i="1"/>
  <c r="K408" i="1"/>
  <c r="H408" i="1"/>
  <c r="G408" i="1"/>
  <c r="F408" i="1"/>
  <c r="C408" i="1"/>
  <c r="J408" i="1"/>
  <c r="K409" i="1"/>
  <c r="C409" i="1"/>
  <c r="J409" i="1"/>
  <c r="H409" i="1"/>
  <c r="G409" i="1"/>
  <c r="F409" i="1"/>
  <c r="K410" i="1"/>
  <c r="C410" i="1"/>
  <c r="H410" i="1"/>
  <c r="J410" i="1"/>
  <c r="F410" i="1"/>
  <c r="G410" i="1"/>
  <c r="C411" i="1"/>
  <c r="J411" i="1"/>
  <c r="F411" i="1"/>
  <c r="H411" i="1"/>
  <c r="G411" i="1"/>
  <c r="K411" i="1"/>
  <c r="G412" i="1"/>
  <c r="F412" i="1"/>
  <c r="H412" i="1"/>
  <c r="K412" i="1"/>
  <c r="C412" i="1"/>
  <c r="J412" i="1"/>
  <c r="G413" i="1"/>
  <c r="C413" i="1"/>
  <c r="F413" i="1"/>
  <c r="K413" i="1"/>
  <c r="J413" i="1"/>
  <c r="H413" i="1"/>
  <c r="H414" i="1"/>
  <c r="C414" i="1"/>
  <c r="K414" i="1"/>
  <c r="F414" i="1"/>
  <c r="G414" i="1"/>
  <c r="J414" i="1"/>
  <c r="J415" i="1"/>
  <c r="C415" i="1"/>
  <c r="F415" i="1"/>
  <c r="H415" i="1"/>
  <c r="K415" i="1"/>
  <c r="G415" i="1"/>
  <c r="H416" i="1"/>
  <c r="J416" i="1"/>
  <c r="G416" i="1"/>
  <c r="C416" i="1"/>
  <c r="K416" i="1"/>
  <c r="F416" i="1"/>
  <c r="C417" i="1"/>
  <c r="K417" i="1"/>
  <c r="H417" i="1"/>
  <c r="J417" i="1"/>
  <c r="G417" i="1"/>
  <c r="F417" i="1"/>
  <c r="G418" i="1"/>
  <c r="C418" i="1"/>
  <c r="H418" i="1"/>
  <c r="J418" i="1"/>
  <c r="F418" i="1"/>
  <c r="K418" i="1"/>
  <c r="F419" i="1"/>
  <c r="J419" i="1"/>
  <c r="G419" i="1"/>
  <c r="K419" i="1"/>
  <c r="C419" i="1"/>
  <c r="H419" i="1"/>
  <c r="F420" i="1"/>
  <c r="C420" i="1"/>
  <c r="J420" i="1"/>
  <c r="K420" i="1"/>
  <c r="G420" i="1"/>
  <c r="H420" i="1"/>
  <c r="H421" i="1"/>
  <c r="F421" i="1"/>
  <c r="G421" i="1"/>
  <c r="C421" i="1"/>
  <c r="J421" i="1"/>
  <c r="K421" i="1"/>
  <c r="F422" i="1"/>
  <c r="J422" i="1"/>
  <c r="K422" i="1"/>
  <c r="H422" i="1"/>
  <c r="G422" i="1"/>
  <c r="C422" i="1"/>
  <c r="G423" i="1"/>
  <c r="J423" i="1"/>
  <c r="C423" i="1"/>
  <c r="K423" i="1"/>
  <c r="F423" i="1"/>
  <c r="H423" i="1"/>
  <c r="G424" i="1"/>
  <c r="H424" i="1"/>
  <c r="J424" i="1"/>
  <c r="K424" i="1"/>
  <c r="F424" i="1"/>
  <c r="C424" i="1"/>
  <c r="J425" i="1"/>
  <c r="K425" i="1"/>
  <c r="G425" i="1"/>
  <c r="F425" i="1"/>
  <c r="H425" i="1"/>
  <c r="C425" i="1"/>
  <c r="G426" i="1"/>
  <c r="J426" i="1"/>
  <c r="K426" i="1"/>
  <c r="F426" i="1"/>
  <c r="H426" i="1"/>
  <c r="C426" i="1"/>
  <c r="J427" i="1"/>
  <c r="H427" i="1"/>
  <c r="K427" i="1"/>
  <c r="F427" i="1"/>
  <c r="G427" i="1"/>
  <c r="C427" i="1"/>
  <c r="C428" i="1"/>
  <c r="J428" i="1"/>
  <c r="H428" i="1"/>
  <c r="F428" i="1"/>
  <c r="G428" i="1"/>
  <c r="K428" i="1"/>
  <c r="J429" i="1"/>
  <c r="H429" i="1"/>
  <c r="C429" i="1"/>
  <c r="F429" i="1"/>
  <c r="K429" i="1"/>
  <c r="G429" i="1"/>
  <c r="F430" i="1"/>
  <c r="C430" i="1"/>
  <c r="H430" i="1"/>
  <c r="G430" i="1"/>
  <c r="K430" i="1"/>
  <c r="J430" i="1"/>
  <c r="F431" i="1"/>
  <c r="H431" i="1"/>
  <c r="C431" i="1"/>
  <c r="G431" i="1"/>
  <c r="K431" i="1"/>
  <c r="J431" i="1"/>
  <c r="C432" i="1"/>
  <c r="H432" i="1"/>
  <c r="F432" i="1"/>
  <c r="J432" i="1"/>
  <c r="G432" i="1"/>
  <c r="K432" i="1"/>
  <c r="F433" i="1"/>
  <c r="H433" i="1"/>
  <c r="J433" i="1"/>
  <c r="G433" i="1"/>
  <c r="K433" i="1"/>
  <c r="C433" i="1"/>
  <c r="J434" i="1"/>
  <c r="H434" i="1"/>
  <c r="C434" i="1"/>
  <c r="G434" i="1"/>
  <c r="F434" i="1"/>
  <c r="K434" i="1"/>
  <c r="F435" i="1"/>
  <c r="C435" i="1"/>
  <c r="K435" i="1"/>
  <c r="J435" i="1"/>
  <c r="H435" i="1"/>
  <c r="G435" i="1"/>
  <c r="F436" i="1"/>
  <c r="C436" i="1"/>
  <c r="K436" i="1"/>
  <c r="J436" i="1"/>
  <c r="H436" i="1"/>
  <c r="G436" i="1"/>
  <c r="G437" i="1"/>
  <c r="C437" i="1"/>
  <c r="F437" i="1"/>
  <c r="K437" i="1"/>
  <c r="H437" i="1"/>
  <c r="J437" i="1"/>
  <c r="G438" i="1"/>
  <c r="C438" i="1"/>
  <c r="F438" i="1"/>
  <c r="J438" i="1"/>
  <c r="K438" i="1"/>
  <c r="H438" i="1"/>
  <c r="C439" i="1"/>
  <c r="F439" i="1"/>
  <c r="G439" i="1"/>
  <c r="J439" i="1"/>
  <c r="H439" i="1"/>
  <c r="K439" i="1"/>
  <c r="C440" i="1"/>
  <c r="F440" i="1"/>
  <c r="G440" i="1"/>
  <c r="H440" i="1"/>
  <c r="J440" i="1"/>
  <c r="K440" i="1"/>
  <c r="C441" i="1"/>
  <c r="F441" i="1"/>
  <c r="H441" i="1"/>
  <c r="K441" i="1"/>
  <c r="J441" i="1"/>
  <c r="G441" i="1"/>
  <c r="J442" i="1"/>
  <c r="F442" i="1"/>
  <c r="H442" i="1"/>
  <c r="K442" i="1"/>
  <c r="G442" i="1"/>
  <c r="C442" i="1"/>
  <c r="F443" i="1"/>
  <c r="J443" i="1"/>
  <c r="K443" i="1"/>
  <c r="G443" i="1"/>
  <c r="H443" i="1"/>
  <c r="C443" i="1"/>
  <c r="G444" i="1"/>
  <c r="H444" i="1"/>
  <c r="F444" i="1"/>
  <c r="K444" i="1"/>
  <c r="J444" i="1"/>
  <c r="C444" i="1"/>
  <c r="H445" i="1"/>
  <c r="J445" i="1"/>
  <c r="F445" i="1"/>
  <c r="G445" i="1"/>
  <c r="C445" i="1"/>
  <c r="K445" i="1"/>
  <c r="H446" i="1"/>
  <c r="J446" i="1"/>
  <c r="F446" i="1"/>
  <c r="G446" i="1"/>
  <c r="K446" i="1"/>
  <c r="C446" i="1"/>
  <c r="J447" i="1"/>
  <c r="H447" i="1"/>
  <c r="C447" i="1"/>
  <c r="K447" i="1"/>
  <c r="F447" i="1"/>
  <c r="G447" i="1"/>
  <c r="K448" i="1"/>
  <c r="C448" i="1"/>
  <c r="J448" i="1"/>
  <c r="F448" i="1"/>
  <c r="H448" i="1"/>
  <c r="G448" i="1"/>
  <c r="K449" i="1"/>
  <c r="H449" i="1"/>
  <c r="C449" i="1"/>
  <c r="J449" i="1"/>
  <c r="G449" i="1"/>
  <c r="F449" i="1"/>
  <c r="H450" i="1"/>
  <c r="K450" i="1"/>
  <c r="J450" i="1"/>
  <c r="G450" i="1"/>
  <c r="F450" i="1"/>
  <c r="C450" i="1"/>
  <c r="H451" i="1"/>
  <c r="K451" i="1"/>
  <c r="F451" i="1"/>
  <c r="C451" i="1"/>
  <c r="J451" i="1"/>
  <c r="G451" i="1"/>
  <c r="K452" i="1"/>
  <c r="C452" i="1"/>
  <c r="J452" i="1"/>
  <c r="G452" i="1"/>
  <c r="H452" i="1"/>
  <c r="F452" i="1"/>
  <c r="F453" i="1"/>
  <c r="J453" i="1"/>
  <c r="K453" i="1"/>
  <c r="G453" i="1"/>
  <c r="C453" i="1"/>
  <c r="H453" i="1"/>
  <c r="J454" i="1"/>
  <c r="C454" i="1"/>
  <c r="K454" i="1"/>
  <c r="F454" i="1"/>
  <c r="G454" i="1"/>
  <c r="H454" i="1"/>
  <c r="F455" i="1"/>
  <c r="H455" i="1"/>
  <c r="K455" i="1"/>
  <c r="C455" i="1"/>
  <c r="G455" i="1"/>
  <c r="J455" i="1"/>
  <c r="H456" i="1"/>
  <c r="J456" i="1"/>
  <c r="F456" i="1"/>
  <c r="K456" i="1"/>
  <c r="G456" i="1"/>
  <c r="C456" i="1"/>
  <c r="H457" i="1"/>
  <c r="F457" i="1"/>
  <c r="C457" i="1"/>
  <c r="K457" i="1"/>
  <c r="J457" i="1"/>
  <c r="G457" i="1"/>
  <c r="K458" i="1"/>
  <c r="C458" i="1"/>
  <c r="H458" i="1"/>
  <c r="J458" i="1"/>
  <c r="F458" i="1"/>
  <c r="G458" i="1"/>
  <c r="K459" i="1"/>
  <c r="H459" i="1"/>
  <c r="F459" i="1"/>
  <c r="J459" i="1"/>
  <c r="G459" i="1"/>
  <c r="C459" i="1"/>
  <c r="K460" i="1"/>
  <c r="C460" i="1"/>
  <c r="F460" i="1"/>
  <c r="J460" i="1"/>
  <c r="G460" i="1"/>
  <c r="H460" i="1"/>
  <c r="G461" i="1"/>
  <c r="J461" i="1"/>
  <c r="C461" i="1"/>
  <c r="F461" i="1"/>
  <c r="H461" i="1"/>
  <c r="K461" i="1"/>
  <c r="C462" i="1"/>
  <c r="F462" i="1"/>
  <c r="H462" i="1"/>
  <c r="J462" i="1"/>
  <c r="G462" i="1"/>
  <c r="K462" i="1"/>
  <c r="G463" i="1"/>
  <c r="C463" i="1"/>
  <c r="K463" i="1"/>
  <c r="H463" i="1"/>
  <c r="F463" i="1"/>
  <c r="J463" i="1"/>
  <c r="G464" i="1"/>
  <c r="F464" i="1"/>
  <c r="J464" i="1"/>
  <c r="C464" i="1"/>
  <c r="K464" i="1"/>
  <c r="H464" i="1"/>
  <c r="F465" i="1"/>
  <c r="J465" i="1"/>
  <c r="K465" i="1"/>
  <c r="H465" i="1"/>
  <c r="C465" i="1"/>
  <c r="G465" i="1"/>
  <c r="K466" i="1"/>
  <c r="F466" i="1"/>
  <c r="J466" i="1"/>
  <c r="C466" i="1"/>
  <c r="H466" i="1"/>
  <c r="G466" i="1"/>
  <c r="H467" i="1"/>
  <c r="C467" i="1"/>
  <c r="K467" i="1"/>
  <c r="G467" i="1"/>
  <c r="F467" i="1"/>
  <c r="J467" i="1"/>
  <c r="H468" i="1"/>
  <c r="C468" i="1"/>
  <c r="J468" i="1"/>
  <c r="G468" i="1"/>
  <c r="F468" i="1"/>
  <c r="K468" i="1"/>
  <c r="J469" i="1"/>
  <c r="G469" i="1"/>
  <c r="C469" i="1"/>
  <c r="F469" i="1"/>
  <c r="H469" i="1"/>
  <c r="K469" i="1"/>
  <c r="J470" i="1"/>
  <c r="F470" i="1"/>
  <c r="G470" i="1"/>
  <c r="H470" i="1"/>
  <c r="C470" i="1"/>
  <c r="K470" i="1"/>
  <c r="H471" i="1"/>
  <c r="C471" i="1"/>
  <c r="F471" i="1"/>
  <c r="G471" i="1"/>
  <c r="J471" i="1"/>
  <c r="K471" i="1"/>
  <c r="F472" i="1"/>
  <c r="C472" i="1"/>
  <c r="H472" i="1"/>
  <c r="J472" i="1"/>
  <c r="G472" i="1"/>
  <c r="K472" i="1"/>
  <c r="C473" i="1"/>
  <c r="H473" i="1"/>
  <c r="J473" i="1"/>
  <c r="G473" i="1"/>
  <c r="K473" i="1"/>
  <c r="F473" i="1"/>
  <c r="H474" i="1"/>
  <c r="G474" i="1"/>
  <c r="C474" i="1"/>
  <c r="K474" i="1"/>
  <c r="J474" i="1"/>
  <c r="F474" i="1"/>
  <c r="J475" i="1"/>
  <c r="H475" i="1"/>
  <c r="C475" i="1"/>
  <c r="G475" i="1"/>
  <c r="F475" i="1"/>
  <c r="K475" i="1"/>
  <c r="F476" i="1"/>
  <c r="C476" i="1"/>
  <c r="H476" i="1"/>
  <c r="G476" i="1"/>
  <c r="K476" i="1"/>
  <c r="J476" i="1"/>
  <c r="C477" i="1"/>
  <c r="G477" i="1"/>
  <c r="F477" i="1"/>
  <c r="K477" i="1"/>
  <c r="J477" i="1"/>
  <c r="H477" i="1"/>
  <c r="C478" i="1"/>
  <c r="F478" i="1"/>
  <c r="K478" i="1"/>
  <c r="J478" i="1"/>
  <c r="H478" i="1"/>
  <c r="G478" i="1"/>
  <c r="H479" i="1"/>
  <c r="K479" i="1"/>
  <c r="G479" i="1"/>
  <c r="C479" i="1"/>
  <c r="J479" i="1"/>
  <c r="F479" i="1"/>
  <c r="C480" i="1"/>
  <c r="H480" i="1"/>
  <c r="K480" i="1"/>
  <c r="F480" i="1"/>
  <c r="J480" i="1"/>
  <c r="G480" i="1"/>
  <c r="H481" i="1"/>
  <c r="K481" i="1"/>
  <c r="F481" i="1"/>
  <c r="C481" i="1"/>
  <c r="J481" i="1"/>
  <c r="G481" i="1"/>
  <c r="J482" i="1"/>
  <c r="K482" i="1"/>
  <c r="F482" i="1"/>
  <c r="G482" i="1"/>
  <c r="C482" i="1"/>
  <c r="H482" i="1"/>
  <c r="G483" i="1"/>
  <c r="K483" i="1"/>
  <c r="H483" i="1"/>
  <c r="F483" i="1"/>
  <c r="C483" i="1"/>
  <c r="J483" i="1"/>
  <c r="H484" i="1"/>
  <c r="J484" i="1"/>
  <c r="G484" i="1"/>
  <c r="C484" i="1"/>
  <c r="F484" i="1"/>
  <c r="K484" i="1"/>
  <c r="J485" i="1"/>
  <c r="H485" i="1"/>
  <c r="G485" i="1"/>
  <c r="K485" i="1"/>
  <c r="F485" i="1"/>
  <c r="C485" i="1"/>
  <c r="J486" i="1"/>
  <c r="C486" i="1"/>
  <c r="G486" i="1"/>
  <c r="F486" i="1"/>
  <c r="H486" i="1"/>
  <c r="K486" i="1"/>
  <c r="J487" i="1"/>
  <c r="C487" i="1"/>
  <c r="K487" i="1"/>
  <c r="G487" i="1"/>
  <c r="F487" i="1"/>
  <c r="H487" i="1"/>
  <c r="J488" i="1"/>
  <c r="H488" i="1"/>
  <c r="C488" i="1"/>
  <c r="K488" i="1"/>
  <c r="F488" i="1"/>
  <c r="G488" i="1"/>
  <c r="J489" i="1"/>
  <c r="K489" i="1"/>
  <c r="G489" i="1"/>
  <c r="H489" i="1"/>
  <c r="C489" i="1"/>
  <c r="F489" i="1"/>
  <c r="F490" i="1"/>
  <c r="K490" i="1"/>
  <c r="H490" i="1"/>
  <c r="G490" i="1"/>
  <c r="C490" i="1"/>
  <c r="J490" i="1"/>
  <c r="H491" i="1"/>
  <c r="F491" i="1"/>
  <c r="K491" i="1"/>
  <c r="G491" i="1"/>
  <c r="J491" i="1"/>
  <c r="C491" i="1"/>
  <c r="H492" i="1"/>
  <c r="F492" i="1"/>
  <c r="K492" i="1"/>
  <c r="C492" i="1"/>
  <c r="J492" i="1"/>
  <c r="G492" i="1"/>
  <c r="J493" i="1"/>
  <c r="G493" i="1"/>
  <c r="K493" i="1"/>
  <c r="H493" i="1"/>
  <c r="F493" i="1"/>
  <c r="C493" i="1"/>
  <c r="H494" i="1"/>
  <c r="G494" i="1"/>
  <c r="J494" i="1"/>
  <c r="F494" i="1"/>
  <c r="C494" i="1"/>
  <c r="K494" i="1"/>
  <c r="C495" i="1"/>
  <c r="J495" i="1"/>
  <c r="F495" i="1"/>
  <c r="K495" i="1"/>
  <c r="H495" i="1"/>
  <c r="G495" i="1"/>
  <c r="J496" i="1"/>
  <c r="H496" i="1"/>
  <c r="K496" i="1"/>
  <c r="F496" i="1"/>
  <c r="C496" i="1"/>
  <c r="G496" i="1"/>
  <c r="J497" i="1"/>
  <c r="H497" i="1"/>
  <c r="K497" i="1"/>
  <c r="F497" i="1"/>
  <c r="G497" i="1"/>
  <c r="C497" i="1"/>
  <c r="H498" i="1"/>
  <c r="C498" i="1"/>
  <c r="K498" i="1"/>
  <c r="J498" i="1"/>
  <c r="F498" i="1"/>
  <c r="G498" i="1"/>
  <c r="G499" i="1"/>
  <c r="J499" i="1"/>
  <c r="F499" i="1"/>
  <c r="C499" i="1"/>
  <c r="K499" i="1"/>
  <c r="H499" i="1"/>
  <c r="F500" i="1"/>
  <c r="K500" i="1"/>
  <c r="C500" i="1"/>
  <c r="H500" i="1"/>
  <c r="G500" i="1"/>
  <c r="J500" i="1"/>
  <c r="C501" i="1"/>
  <c r="G501" i="1"/>
  <c r="F501" i="1"/>
  <c r="J501" i="1"/>
  <c r="K501" i="1"/>
  <c r="H501" i="1"/>
  <c r="J502" i="1"/>
  <c r="F502" i="1"/>
  <c r="K502" i="1"/>
  <c r="G502" i="1"/>
  <c r="H502" i="1"/>
  <c r="C502" i="1"/>
  <c r="G503" i="1"/>
  <c r="K503" i="1"/>
  <c r="F503" i="1"/>
  <c r="J503" i="1"/>
  <c r="H503" i="1"/>
  <c r="C503" i="1"/>
  <c r="K504" i="1"/>
  <c r="J504" i="1"/>
  <c r="C504" i="1"/>
  <c r="F504" i="1"/>
  <c r="H504" i="1"/>
  <c r="G504" i="1"/>
  <c r="G505" i="1"/>
  <c r="J505" i="1"/>
  <c r="K505" i="1"/>
  <c r="F505" i="1"/>
  <c r="H505" i="1"/>
  <c r="C505" i="1"/>
  <c r="J506" i="1"/>
  <c r="K506" i="1"/>
  <c r="H506" i="1"/>
  <c r="F506" i="1"/>
  <c r="C506" i="1"/>
  <c r="G506" i="1"/>
  <c r="J507" i="1"/>
  <c r="H507" i="1"/>
  <c r="K507" i="1"/>
  <c r="G507" i="1"/>
  <c r="F507" i="1"/>
  <c r="C507" i="1"/>
  <c r="J508" i="1"/>
  <c r="H508" i="1"/>
  <c r="C508" i="1"/>
  <c r="F508" i="1"/>
  <c r="G508" i="1"/>
  <c r="K508" i="1"/>
  <c r="J509" i="1"/>
  <c r="C509" i="1"/>
  <c r="G509" i="1"/>
  <c r="K509" i="1"/>
  <c r="F509" i="1"/>
  <c r="H509" i="1"/>
  <c r="J510" i="1"/>
  <c r="F510" i="1"/>
  <c r="K510" i="1"/>
  <c r="H510" i="1"/>
  <c r="C510" i="1"/>
  <c r="G510" i="1"/>
  <c r="J511" i="1"/>
  <c r="G511" i="1"/>
  <c r="H511" i="1"/>
  <c r="F511" i="1"/>
  <c r="C511" i="1"/>
  <c r="K511" i="1"/>
  <c r="J512" i="1"/>
  <c r="G512" i="1"/>
  <c r="F512" i="1"/>
  <c r="H512" i="1"/>
  <c r="C512" i="1"/>
  <c r="K512" i="1"/>
  <c r="G513" i="1"/>
  <c r="J513" i="1"/>
  <c r="C513" i="1"/>
  <c r="H513" i="1"/>
  <c r="K513" i="1"/>
  <c r="F513" i="1"/>
  <c r="H514" i="1"/>
  <c r="G514" i="1"/>
  <c r="K514" i="1"/>
  <c r="C514" i="1"/>
  <c r="F514" i="1"/>
  <c r="J514" i="1"/>
  <c r="G515" i="1"/>
  <c r="F515" i="1"/>
  <c r="H515" i="1"/>
  <c r="C515" i="1"/>
  <c r="J515" i="1"/>
  <c r="K515" i="1"/>
  <c r="K516" i="1"/>
  <c r="G516" i="1"/>
  <c r="C516" i="1"/>
  <c r="H516" i="1"/>
  <c r="F516" i="1"/>
  <c r="J516" i="1"/>
  <c r="G517" i="1"/>
  <c r="K517" i="1"/>
  <c r="H517" i="1"/>
  <c r="J517" i="1"/>
  <c r="C517" i="1"/>
  <c r="F517" i="1"/>
  <c r="G518" i="1"/>
  <c r="C518" i="1"/>
  <c r="F518" i="1"/>
  <c r="J518" i="1"/>
  <c r="H518" i="1"/>
  <c r="K518" i="1"/>
  <c r="K519" i="1"/>
  <c r="G519" i="1"/>
  <c r="J519" i="1"/>
  <c r="F519" i="1"/>
  <c r="H519" i="1"/>
  <c r="C519" i="1"/>
  <c r="C520" i="1"/>
  <c r="H520" i="1"/>
  <c r="F520" i="1"/>
  <c r="J520" i="1"/>
  <c r="G520" i="1"/>
  <c r="K520" i="1"/>
  <c r="K521" i="1"/>
  <c r="C521" i="1"/>
  <c r="F521" i="1"/>
  <c r="H521" i="1"/>
  <c r="J521" i="1"/>
  <c r="G521" i="1"/>
  <c r="C522" i="1"/>
  <c r="H522" i="1"/>
  <c r="K522" i="1"/>
  <c r="F522" i="1"/>
  <c r="G522" i="1"/>
  <c r="J522" i="1"/>
  <c r="J523" i="1"/>
  <c r="H523" i="1"/>
  <c r="K523" i="1"/>
  <c r="F523" i="1"/>
  <c r="G523" i="1"/>
  <c r="C523" i="1"/>
  <c r="G524" i="1"/>
  <c r="K524" i="1"/>
  <c r="H524" i="1"/>
  <c r="C524" i="1"/>
  <c r="F524" i="1"/>
  <c r="J524" i="1"/>
  <c r="G525" i="1"/>
  <c r="K525" i="1"/>
  <c r="C525" i="1"/>
  <c r="F525" i="1"/>
  <c r="H525" i="1"/>
  <c r="J525" i="1"/>
  <c r="G526" i="1"/>
  <c r="C526" i="1"/>
  <c r="K526" i="1"/>
  <c r="F526" i="1"/>
  <c r="H526" i="1"/>
  <c r="J526" i="1"/>
  <c r="G527" i="1"/>
  <c r="K527" i="1"/>
  <c r="H527" i="1"/>
  <c r="F527" i="1"/>
  <c r="C527" i="1"/>
  <c r="J527" i="1"/>
  <c r="J528" i="1"/>
  <c r="F528" i="1"/>
  <c r="G528" i="1"/>
  <c r="C528" i="1"/>
  <c r="K528" i="1"/>
  <c r="H528" i="1"/>
  <c r="J529" i="1"/>
  <c r="H529" i="1"/>
  <c r="F529" i="1"/>
  <c r="G529" i="1"/>
  <c r="K529" i="1"/>
  <c r="C529" i="1"/>
  <c r="F530" i="1"/>
  <c r="J530" i="1"/>
  <c r="C530" i="1"/>
  <c r="G530" i="1"/>
  <c r="H530" i="1"/>
  <c r="K530" i="1"/>
  <c r="J531" i="1"/>
  <c r="F531" i="1"/>
  <c r="G531" i="1"/>
  <c r="H531" i="1"/>
  <c r="C531" i="1"/>
  <c r="K531" i="1"/>
  <c r="F532" i="1"/>
  <c r="J532" i="1"/>
  <c r="G532" i="1"/>
  <c r="C532" i="1"/>
  <c r="H532" i="1"/>
  <c r="K532" i="1"/>
  <c r="C533" i="1"/>
  <c r="H533" i="1"/>
  <c r="J533" i="1"/>
  <c r="G533" i="1"/>
  <c r="K533" i="1"/>
  <c r="F533" i="1"/>
  <c r="H534" i="1"/>
  <c r="K534" i="1"/>
  <c r="G534" i="1"/>
  <c r="J534" i="1"/>
  <c r="F534" i="1"/>
  <c r="C534" i="1"/>
  <c r="H535" i="1"/>
  <c r="C535" i="1"/>
  <c r="K535" i="1"/>
  <c r="J535" i="1"/>
  <c r="F535" i="1"/>
  <c r="G535" i="1"/>
  <c r="H536" i="1"/>
  <c r="C536" i="1"/>
  <c r="K536" i="1"/>
  <c r="F536" i="1"/>
  <c r="J536" i="1"/>
  <c r="G536" i="1"/>
  <c r="H537" i="1"/>
  <c r="F537" i="1"/>
  <c r="K537" i="1"/>
  <c r="G537" i="1"/>
  <c r="C537" i="1"/>
  <c r="J537" i="1"/>
  <c r="H538" i="1"/>
  <c r="K538" i="1"/>
  <c r="G538" i="1"/>
  <c r="C538" i="1"/>
  <c r="J538" i="1"/>
  <c r="F538" i="1"/>
  <c r="G539" i="1"/>
  <c r="K539" i="1"/>
  <c r="F539" i="1"/>
  <c r="J539" i="1"/>
  <c r="H539" i="1"/>
  <c r="C539" i="1"/>
  <c r="J540" i="1"/>
  <c r="K540" i="1"/>
  <c r="F540" i="1"/>
  <c r="G540" i="1"/>
  <c r="C540" i="1"/>
  <c r="H540" i="1"/>
  <c r="K541" i="1"/>
  <c r="J541" i="1"/>
  <c r="G541" i="1"/>
  <c r="C541" i="1"/>
  <c r="F541" i="1"/>
  <c r="H541" i="1"/>
  <c r="K542" i="1"/>
  <c r="F542" i="1"/>
  <c r="C542" i="1"/>
  <c r="G542" i="1"/>
  <c r="H542" i="1"/>
  <c r="J542" i="1"/>
  <c r="C543" i="1"/>
  <c r="K543" i="1"/>
  <c r="J543" i="1"/>
  <c r="G543" i="1"/>
  <c r="F543" i="1"/>
  <c r="H543" i="1"/>
  <c r="C544" i="1"/>
  <c r="G544" i="1"/>
  <c r="F544" i="1"/>
  <c r="H544" i="1"/>
  <c r="J544" i="1"/>
  <c r="K544" i="1"/>
  <c r="H545" i="1"/>
  <c r="F545" i="1"/>
  <c r="C545" i="1"/>
  <c r="G545" i="1"/>
  <c r="J545" i="1"/>
  <c r="K545" i="1"/>
  <c r="F546" i="1"/>
  <c r="G546" i="1"/>
  <c r="J546" i="1"/>
  <c r="H546" i="1"/>
  <c r="K546" i="1"/>
  <c r="C546" i="1"/>
  <c r="C547" i="1"/>
  <c r="G547" i="1"/>
  <c r="F547" i="1"/>
  <c r="K547" i="1"/>
  <c r="J547" i="1"/>
  <c r="H547" i="1"/>
  <c r="G548" i="1"/>
  <c r="J548" i="1"/>
  <c r="H548" i="1"/>
  <c r="K548" i="1"/>
  <c r="C548" i="1"/>
  <c r="F548" i="1"/>
  <c r="C549" i="1"/>
  <c r="K549" i="1"/>
  <c r="G549" i="1"/>
  <c r="H549" i="1"/>
  <c r="F549" i="1"/>
  <c r="J549" i="1"/>
  <c r="F550" i="1"/>
  <c r="G550" i="1"/>
  <c r="C550" i="1"/>
  <c r="H550" i="1"/>
  <c r="K550" i="1"/>
  <c r="J550" i="1"/>
  <c r="G551" i="1"/>
  <c r="K551" i="1"/>
  <c r="F551" i="1"/>
  <c r="H551" i="1"/>
  <c r="C551" i="1"/>
  <c r="J551" i="1"/>
  <c r="C552" i="1"/>
  <c r="K552" i="1"/>
  <c r="F552" i="1"/>
  <c r="G552" i="1"/>
  <c r="H552" i="1"/>
  <c r="J552" i="1"/>
  <c r="C553" i="1"/>
  <c r="F553" i="1"/>
  <c r="G553" i="1"/>
  <c r="K553" i="1"/>
  <c r="H553" i="1"/>
  <c r="J553" i="1"/>
  <c r="G554" i="1"/>
  <c r="C554" i="1"/>
  <c r="F554" i="1"/>
  <c r="J554" i="1"/>
  <c r="H554" i="1"/>
  <c r="K554" i="1"/>
  <c r="J555" i="1"/>
  <c r="G555" i="1"/>
  <c r="F555" i="1"/>
  <c r="C555" i="1"/>
  <c r="H555" i="1"/>
  <c r="K555" i="1"/>
  <c r="K556" i="1"/>
  <c r="F556" i="1"/>
  <c r="J556" i="1"/>
  <c r="G556" i="1"/>
  <c r="H556" i="1"/>
  <c r="C556" i="1"/>
  <c r="G557" i="1"/>
  <c r="F557" i="1"/>
  <c r="J557" i="1"/>
  <c r="C557" i="1"/>
  <c r="K557" i="1"/>
  <c r="H557" i="1"/>
  <c r="H558" i="1"/>
  <c r="J558" i="1"/>
  <c r="F558" i="1"/>
  <c r="K558" i="1"/>
  <c r="C558" i="1"/>
  <c r="G558" i="1"/>
  <c r="C559" i="1"/>
  <c r="H559" i="1"/>
  <c r="J559" i="1"/>
  <c r="F559" i="1"/>
  <c r="K559" i="1"/>
  <c r="G559" i="1"/>
  <c r="J560" i="1"/>
  <c r="K560" i="1"/>
  <c r="G560" i="1"/>
  <c r="F560" i="1"/>
  <c r="C560" i="1"/>
  <c r="H560" i="1"/>
  <c r="H561" i="1"/>
  <c r="J561" i="1"/>
  <c r="K561" i="1"/>
  <c r="G561" i="1"/>
  <c r="F561" i="1"/>
  <c r="C561" i="1"/>
  <c r="J562" i="1"/>
  <c r="K562" i="1"/>
  <c r="C562" i="1"/>
  <c r="F562" i="1"/>
  <c r="G562" i="1"/>
  <c r="H562" i="1"/>
  <c r="K563" i="1"/>
  <c r="G563" i="1"/>
  <c r="C563" i="1"/>
  <c r="H563" i="1"/>
  <c r="F563" i="1"/>
  <c r="J563" i="1"/>
  <c r="C564" i="1"/>
  <c r="H564" i="1"/>
  <c r="G564" i="1"/>
  <c r="K564" i="1"/>
  <c r="J564" i="1"/>
  <c r="F564" i="1"/>
  <c r="H565" i="1"/>
  <c r="G565" i="1"/>
  <c r="J565" i="1"/>
  <c r="F565" i="1"/>
  <c r="C565" i="1"/>
  <c r="K565" i="1"/>
  <c r="G566" i="1"/>
  <c r="F566" i="1"/>
  <c r="C566" i="1"/>
  <c r="K566" i="1"/>
  <c r="J566" i="1"/>
  <c r="H566" i="1"/>
  <c r="H567" i="1"/>
  <c r="F567" i="1"/>
  <c r="C567" i="1"/>
  <c r="J567" i="1"/>
  <c r="G567" i="1"/>
  <c r="K567" i="1"/>
  <c r="G568" i="1"/>
  <c r="F568" i="1"/>
  <c r="J568" i="1"/>
  <c r="K568" i="1"/>
  <c r="C568" i="1"/>
  <c r="H568" i="1"/>
  <c r="G569" i="1"/>
  <c r="H569" i="1"/>
  <c r="K569" i="1"/>
  <c r="F569" i="1"/>
  <c r="C569" i="1"/>
  <c r="J569" i="1"/>
  <c r="G570" i="1"/>
  <c r="C570" i="1"/>
  <c r="H570" i="1"/>
  <c r="F570" i="1"/>
  <c r="K570" i="1"/>
  <c r="J570" i="1"/>
  <c r="K571" i="1"/>
  <c r="F571" i="1"/>
  <c r="C571" i="1"/>
  <c r="H571" i="1"/>
  <c r="G571" i="1"/>
  <c r="J571" i="1"/>
  <c r="F572" i="1"/>
  <c r="H572" i="1"/>
  <c r="C572" i="1"/>
  <c r="G572" i="1"/>
  <c r="K572" i="1"/>
  <c r="J572" i="1"/>
  <c r="H573" i="1"/>
  <c r="F573" i="1"/>
  <c r="C573" i="1"/>
  <c r="K573" i="1"/>
  <c r="G573" i="1"/>
  <c r="J573" i="1"/>
  <c r="G574" i="1"/>
  <c r="F574" i="1"/>
  <c r="K574" i="1"/>
  <c r="C574" i="1"/>
  <c r="H574" i="1"/>
  <c r="J574" i="1"/>
  <c r="J575" i="1"/>
  <c r="C575" i="1"/>
  <c r="F575" i="1"/>
  <c r="H575" i="1"/>
  <c r="G575" i="1"/>
  <c r="K575" i="1"/>
  <c r="K576" i="1"/>
  <c r="C576" i="1"/>
  <c r="J576" i="1"/>
  <c r="H576" i="1"/>
  <c r="F576" i="1"/>
  <c r="G576" i="1"/>
  <c r="G577" i="1"/>
  <c r="C577" i="1"/>
  <c r="J577" i="1"/>
  <c r="H577" i="1"/>
  <c r="F577" i="1"/>
  <c r="K577" i="1"/>
  <c r="K578" i="1"/>
  <c r="J578" i="1"/>
  <c r="C578" i="1"/>
  <c r="G578" i="1"/>
  <c r="F578" i="1"/>
  <c r="H578" i="1"/>
  <c r="K579" i="1"/>
  <c r="J579" i="1"/>
  <c r="G579" i="1"/>
  <c r="H579" i="1"/>
  <c r="F579" i="1"/>
  <c r="C579" i="1"/>
  <c r="H580" i="1"/>
  <c r="K580" i="1"/>
  <c r="J580" i="1"/>
  <c r="G580" i="1"/>
  <c r="F580" i="1"/>
  <c r="C580" i="1"/>
  <c r="C581" i="1"/>
  <c r="H581" i="1"/>
  <c r="G581" i="1"/>
  <c r="F581" i="1"/>
  <c r="J581" i="1"/>
  <c r="K581" i="1"/>
  <c r="J582" i="1"/>
  <c r="K582" i="1"/>
  <c r="G582" i="1"/>
  <c r="C582" i="1"/>
  <c r="F582" i="1"/>
  <c r="H582" i="1"/>
  <c r="C583" i="1"/>
  <c r="H583" i="1"/>
  <c r="K583" i="1"/>
  <c r="G583" i="1"/>
  <c r="J583" i="1"/>
  <c r="F583" i="1"/>
  <c r="C584" i="1"/>
  <c r="H584" i="1"/>
  <c r="K584" i="1"/>
  <c r="J584" i="1"/>
  <c r="G584" i="1"/>
  <c r="F584" i="1"/>
  <c r="J585" i="1"/>
  <c r="H585" i="1"/>
  <c r="G585" i="1"/>
  <c r="K585" i="1"/>
  <c r="F585" i="1"/>
  <c r="C585" i="1"/>
  <c r="K586" i="1"/>
  <c r="H586" i="1"/>
  <c r="J586" i="1"/>
  <c r="C586" i="1"/>
  <c r="G586" i="1"/>
  <c r="F586" i="1"/>
  <c r="C587" i="1"/>
  <c r="K587" i="1"/>
  <c r="J587" i="1"/>
  <c r="G587" i="1"/>
  <c r="F587" i="1"/>
  <c r="H587" i="1"/>
  <c r="H588" i="1"/>
  <c r="C588" i="1"/>
  <c r="G588" i="1"/>
  <c r="F588" i="1"/>
  <c r="J588" i="1"/>
  <c r="K588" i="1"/>
  <c r="G589" i="1"/>
  <c r="H589" i="1"/>
  <c r="K589" i="1"/>
  <c r="F589" i="1"/>
  <c r="J589" i="1"/>
  <c r="C589" i="1"/>
  <c r="C590" i="1"/>
  <c r="F590" i="1"/>
  <c r="H590" i="1"/>
  <c r="K590" i="1"/>
  <c r="G590" i="1"/>
  <c r="J590" i="1"/>
  <c r="F591" i="1"/>
  <c r="C591" i="1"/>
  <c r="J591" i="1"/>
  <c r="K591" i="1"/>
  <c r="G591" i="1"/>
  <c r="H591" i="1"/>
  <c r="G592" i="1"/>
  <c r="F592" i="1"/>
  <c r="K592" i="1"/>
  <c r="C592" i="1"/>
  <c r="J592" i="1"/>
  <c r="H592" i="1"/>
  <c r="C593" i="1"/>
  <c r="J593" i="1"/>
  <c r="G593" i="1"/>
  <c r="F593" i="1"/>
  <c r="H593" i="1"/>
  <c r="K593" i="1"/>
  <c r="C594" i="1"/>
  <c r="G594" i="1"/>
  <c r="K594" i="1"/>
  <c r="J594" i="1"/>
  <c r="H594" i="1"/>
  <c r="F594" i="1"/>
  <c r="J595" i="1"/>
  <c r="G595" i="1"/>
  <c r="K595" i="1"/>
  <c r="F595" i="1"/>
  <c r="C595" i="1"/>
  <c r="H595" i="1"/>
  <c r="G596" i="1"/>
  <c r="C596" i="1"/>
  <c r="K596" i="1"/>
  <c r="J596" i="1"/>
  <c r="F596" i="1"/>
  <c r="H596" i="1"/>
  <c r="G597" i="1"/>
  <c r="K597" i="1"/>
  <c r="J597" i="1"/>
  <c r="F597" i="1"/>
  <c r="C597" i="1"/>
  <c r="H597" i="1"/>
  <c r="J598" i="1"/>
  <c r="C598" i="1"/>
  <c r="G598" i="1"/>
  <c r="H598" i="1"/>
  <c r="F598" i="1"/>
  <c r="K598" i="1"/>
  <c r="H599" i="1"/>
  <c r="C599" i="1"/>
  <c r="G599" i="1"/>
  <c r="F599" i="1"/>
  <c r="K599" i="1"/>
  <c r="J599" i="1"/>
  <c r="K600" i="1"/>
  <c r="H600" i="1"/>
  <c r="F600" i="1"/>
  <c r="C600" i="1"/>
  <c r="G600" i="1"/>
  <c r="J600" i="1"/>
  <c r="C601" i="1"/>
  <c r="F601" i="1"/>
  <c r="G601" i="1"/>
  <c r="J601" i="1"/>
  <c r="K601" i="1"/>
  <c r="H601" i="1"/>
  <c r="J602" i="1"/>
  <c r="H602" i="1"/>
  <c r="C602" i="1"/>
  <c r="F602" i="1"/>
  <c r="K602" i="1"/>
  <c r="G602" i="1"/>
  <c r="C603" i="1"/>
  <c r="J603" i="1"/>
  <c r="H603" i="1"/>
  <c r="F603" i="1"/>
  <c r="G603" i="1"/>
  <c r="K603" i="1"/>
  <c r="G604" i="1"/>
  <c r="J604" i="1"/>
  <c r="C604" i="1"/>
  <c r="K604" i="1"/>
  <c r="F604" i="1"/>
  <c r="H604" i="1"/>
  <c r="J605" i="1"/>
  <c r="G605" i="1"/>
  <c r="C605" i="1"/>
  <c r="F605" i="1"/>
  <c r="K605" i="1"/>
  <c r="H605" i="1"/>
  <c r="J606" i="1"/>
  <c r="G606" i="1"/>
  <c r="C606" i="1"/>
  <c r="F606" i="1"/>
  <c r="K606" i="1"/>
  <c r="H606" i="1"/>
  <c r="K607" i="1"/>
  <c r="H607" i="1"/>
  <c r="G607" i="1"/>
  <c r="C607" i="1"/>
  <c r="J607" i="1"/>
  <c r="F607" i="1"/>
  <c r="J608" i="1"/>
  <c r="C608" i="1"/>
  <c r="H608" i="1"/>
  <c r="G608" i="1"/>
  <c r="F608" i="1"/>
  <c r="K608" i="1"/>
  <c r="J609" i="1"/>
  <c r="G609" i="1"/>
  <c r="C609" i="1"/>
  <c r="F609" i="1"/>
  <c r="H609" i="1"/>
  <c r="K609" i="1"/>
  <c r="J610" i="1"/>
  <c r="H610" i="1"/>
  <c r="C610" i="1"/>
  <c r="F610" i="1"/>
  <c r="K610" i="1"/>
  <c r="G610" i="1"/>
  <c r="F611" i="1"/>
  <c r="K611" i="1"/>
  <c r="H611" i="1"/>
  <c r="C611" i="1"/>
  <c r="G611" i="1"/>
  <c r="J611" i="1"/>
  <c r="F612" i="1"/>
  <c r="K612" i="1"/>
  <c r="C612" i="1"/>
  <c r="G612" i="1"/>
  <c r="J612" i="1"/>
  <c r="H612" i="1"/>
  <c r="F613" i="1"/>
  <c r="K613" i="1"/>
  <c r="G613" i="1"/>
  <c r="J613" i="1"/>
  <c r="H613" i="1"/>
  <c r="C613" i="1"/>
  <c r="H614" i="1"/>
  <c r="G614" i="1"/>
  <c r="F614" i="1"/>
  <c r="C614" i="1"/>
  <c r="J614" i="1"/>
  <c r="K614" i="1"/>
  <c r="F615" i="1"/>
  <c r="J615" i="1"/>
  <c r="K615" i="1"/>
  <c r="C615" i="1"/>
  <c r="H615" i="1"/>
  <c r="G615" i="1"/>
  <c r="H616" i="1"/>
  <c r="K616" i="1"/>
  <c r="J616" i="1"/>
  <c r="F616" i="1"/>
  <c r="C616" i="1"/>
  <c r="G616" i="1"/>
  <c r="H617" i="1"/>
  <c r="K617" i="1"/>
  <c r="C617" i="1"/>
  <c r="F617" i="1"/>
  <c r="J617" i="1"/>
  <c r="G617" i="1"/>
  <c r="K618" i="1"/>
  <c r="H618" i="1"/>
  <c r="C618" i="1"/>
  <c r="F618" i="1"/>
  <c r="J618" i="1"/>
  <c r="G618" i="1"/>
  <c r="K619" i="1"/>
  <c r="F619" i="1"/>
  <c r="G619" i="1"/>
  <c r="H619" i="1"/>
  <c r="J619" i="1"/>
  <c r="C619" i="1"/>
  <c r="K620" i="1"/>
  <c r="G620" i="1"/>
  <c r="J620" i="1"/>
  <c r="F620" i="1"/>
  <c r="C620" i="1"/>
  <c r="H620" i="1"/>
  <c r="G621" i="1"/>
  <c r="J621" i="1"/>
  <c r="F621" i="1"/>
  <c r="C621" i="1"/>
  <c r="K621" i="1"/>
  <c r="H621" i="1"/>
  <c r="C622" i="1"/>
  <c r="G622" i="1"/>
  <c r="J622" i="1"/>
  <c r="F622" i="1"/>
  <c r="K622" i="1"/>
  <c r="H622" i="1"/>
  <c r="H623" i="1"/>
  <c r="F623" i="1"/>
  <c r="G623" i="1"/>
  <c r="K623" i="1"/>
  <c r="C623" i="1"/>
  <c r="J623" i="1"/>
  <c r="H624" i="1"/>
  <c r="G624" i="1"/>
  <c r="J624" i="1"/>
  <c r="K624" i="1"/>
  <c r="F624" i="1"/>
  <c r="C624" i="1"/>
  <c r="J625" i="1"/>
  <c r="F625" i="1"/>
  <c r="G625" i="1"/>
  <c r="C625" i="1"/>
  <c r="K625" i="1"/>
  <c r="H625" i="1"/>
  <c r="H626" i="1"/>
  <c r="K626" i="1"/>
  <c r="F626" i="1"/>
  <c r="C626" i="1"/>
  <c r="G626" i="1"/>
  <c r="J626" i="1"/>
  <c r="F627" i="1"/>
  <c r="H627" i="1"/>
  <c r="J627" i="1"/>
  <c r="K627" i="1"/>
  <c r="C627" i="1"/>
  <c r="G627" i="1"/>
  <c r="J628" i="1"/>
  <c r="H628" i="1"/>
  <c r="K628" i="1"/>
  <c r="G628" i="1"/>
  <c r="F628" i="1"/>
  <c r="C628" i="1"/>
  <c r="H629" i="1"/>
  <c r="K629" i="1"/>
  <c r="G629" i="1"/>
  <c r="J629" i="1"/>
  <c r="F629" i="1"/>
  <c r="C629" i="1"/>
  <c r="H630" i="1"/>
  <c r="C630" i="1"/>
  <c r="K630" i="1"/>
  <c r="F630" i="1"/>
  <c r="G630" i="1"/>
  <c r="J630" i="1"/>
  <c r="H631" i="1"/>
  <c r="K631" i="1"/>
  <c r="G631" i="1"/>
  <c r="C631" i="1"/>
  <c r="J631" i="1"/>
  <c r="F631" i="1"/>
  <c r="G632" i="1"/>
  <c r="J632" i="1"/>
  <c r="K632" i="1"/>
  <c r="H632" i="1"/>
  <c r="F632" i="1"/>
  <c r="C632" i="1"/>
  <c r="F633" i="1"/>
  <c r="H633" i="1"/>
  <c r="K633" i="1"/>
  <c r="G633" i="1"/>
  <c r="J633" i="1"/>
  <c r="C633" i="1"/>
  <c r="K634" i="1"/>
  <c r="J634" i="1"/>
  <c r="F634" i="1"/>
  <c r="H634" i="1"/>
  <c r="C634" i="1"/>
  <c r="G634" i="1"/>
  <c r="F635" i="1"/>
  <c r="H635" i="1"/>
  <c r="K635" i="1"/>
  <c r="J635" i="1"/>
  <c r="G635" i="1"/>
  <c r="C635" i="1"/>
  <c r="J636" i="1"/>
  <c r="C636" i="1"/>
  <c r="F636" i="1"/>
  <c r="K636" i="1"/>
  <c r="H636" i="1"/>
  <c r="G636" i="1"/>
  <c r="F637" i="1"/>
  <c r="C637" i="1"/>
  <c r="K637" i="1"/>
  <c r="H637" i="1"/>
  <c r="G637" i="1"/>
  <c r="J637" i="1"/>
  <c r="H638" i="1"/>
  <c r="F638" i="1"/>
  <c r="C638" i="1"/>
  <c r="J638" i="1"/>
  <c r="K638" i="1"/>
  <c r="G638" i="1"/>
  <c r="F639" i="1"/>
  <c r="H639" i="1"/>
  <c r="C639" i="1"/>
  <c r="J639" i="1"/>
  <c r="K639" i="1"/>
  <c r="G639" i="1"/>
  <c r="C640" i="1"/>
  <c r="F640" i="1"/>
  <c r="G640" i="1"/>
  <c r="H640" i="1"/>
  <c r="J640" i="1"/>
  <c r="K640" i="1"/>
  <c r="G641" i="1"/>
  <c r="H641" i="1"/>
  <c r="F641" i="1"/>
  <c r="K641" i="1"/>
  <c r="J641" i="1"/>
  <c r="C641" i="1"/>
  <c r="G642" i="1"/>
  <c r="F642" i="1"/>
  <c r="J642" i="1"/>
  <c r="K642" i="1"/>
  <c r="C642" i="1"/>
  <c r="H642" i="1"/>
  <c r="F643" i="1"/>
  <c r="H643" i="1"/>
  <c r="G643" i="1"/>
  <c r="K643" i="1"/>
  <c r="C643" i="1"/>
  <c r="J643" i="1"/>
  <c r="K644" i="1"/>
  <c r="F644" i="1"/>
  <c r="J644" i="1"/>
  <c r="H644" i="1"/>
  <c r="C644" i="1"/>
  <c r="G644" i="1"/>
  <c r="J645" i="1"/>
  <c r="K645" i="1"/>
  <c r="F645" i="1"/>
  <c r="C645" i="1"/>
  <c r="H645" i="1"/>
  <c r="G645" i="1"/>
  <c r="G646" i="1"/>
  <c r="K646" i="1"/>
  <c r="C646" i="1"/>
  <c r="J646" i="1"/>
  <c r="F646" i="1"/>
  <c r="H646" i="1"/>
  <c r="F647" i="1"/>
  <c r="J647" i="1"/>
  <c r="G647" i="1"/>
  <c r="H647" i="1"/>
  <c r="K647" i="1"/>
  <c r="C647" i="1"/>
  <c r="F648" i="1"/>
  <c r="K648" i="1"/>
  <c r="H648" i="1"/>
  <c r="J648" i="1"/>
  <c r="C648" i="1"/>
  <c r="G648" i="1"/>
  <c r="K649" i="1"/>
  <c r="J649" i="1"/>
  <c r="H649" i="1"/>
  <c r="C649" i="1"/>
  <c r="F649" i="1"/>
  <c r="G649" i="1"/>
  <c r="K650" i="1"/>
  <c r="J650" i="1"/>
  <c r="F650" i="1"/>
  <c r="H650" i="1"/>
  <c r="C650" i="1"/>
  <c r="G650" i="1"/>
  <c r="C651" i="1"/>
  <c r="H651" i="1"/>
  <c r="G651" i="1"/>
  <c r="K651" i="1"/>
  <c r="J651" i="1"/>
  <c r="F651" i="1"/>
  <c r="H652" i="1"/>
  <c r="G652" i="1"/>
  <c r="J652" i="1"/>
  <c r="K652" i="1"/>
  <c r="C652" i="1"/>
  <c r="F652" i="1"/>
  <c r="G653" i="1"/>
  <c r="J653" i="1"/>
  <c r="H653" i="1"/>
  <c r="K653" i="1"/>
  <c r="C653" i="1"/>
  <c r="F653" i="1"/>
  <c r="J654" i="1"/>
  <c r="F654" i="1"/>
  <c r="C654" i="1"/>
  <c r="G654" i="1"/>
  <c r="K654" i="1"/>
  <c r="H654" i="1"/>
  <c r="C655" i="1"/>
  <c r="J655" i="1"/>
  <c r="F655" i="1"/>
  <c r="G655" i="1"/>
  <c r="K655" i="1"/>
  <c r="H655" i="1"/>
  <c r="H656" i="1"/>
  <c r="C656" i="1"/>
  <c r="J656" i="1"/>
  <c r="K656" i="1"/>
  <c r="F656" i="1"/>
  <c r="G656" i="1"/>
  <c r="H657" i="1"/>
  <c r="F657" i="1"/>
  <c r="C657" i="1"/>
  <c r="K657" i="1"/>
  <c r="J657" i="1"/>
  <c r="G657" i="1"/>
  <c r="H658" i="1"/>
  <c r="J658" i="1"/>
  <c r="C658" i="1"/>
  <c r="G658" i="1"/>
  <c r="F658" i="1"/>
  <c r="K658" i="1"/>
  <c r="C659" i="1"/>
  <c r="J659" i="1"/>
  <c r="G659" i="1"/>
  <c r="F659" i="1"/>
  <c r="H659" i="1"/>
  <c r="K659" i="1"/>
  <c r="H660" i="1"/>
  <c r="J660" i="1"/>
  <c r="K660" i="1"/>
  <c r="F660" i="1"/>
  <c r="G660" i="1"/>
  <c r="C660" i="1"/>
  <c r="J661" i="1"/>
  <c r="F661" i="1"/>
  <c r="K661" i="1"/>
  <c r="G661" i="1"/>
  <c r="C661" i="1"/>
  <c r="H661" i="1"/>
  <c r="G662" i="1"/>
  <c r="J662" i="1"/>
  <c r="K662" i="1"/>
  <c r="F662" i="1"/>
  <c r="C662" i="1"/>
  <c r="H662" i="1"/>
  <c r="H663" i="1"/>
  <c r="C663" i="1"/>
  <c r="G663" i="1"/>
  <c r="K663" i="1"/>
  <c r="J663" i="1"/>
  <c r="F663" i="1"/>
  <c r="H664" i="1"/>
  <c r="F664" i="1"/>
  <c r="K664" i="1"/>
  <c r="J664" i="1"/>
  <c r="C664" i="1"/>
  <c r="G664" i="1"/>
  <c r="F665" i="1"/>
  <c r="C665" i="1"/>
  <c r="K665" i="1"/>
  <c r="J665" i="1"/>
  <c r="G665" i="1"/>
  <c r="H665" i="1"/>
  <c r="J666" i="1"/>
  <c r="K666" i="1"/>
  <c r="C666" i="1"/>
  <c r="G666" i="1"/>
  <c r="H666" i="1"/>
  <c r="F666" i="1"/>
  <c r="K667" i="1"/>
  <c r="C667" i="1"/>
  <c r="J667" i="1"/>
  <c r="G667" i="1"/>
  <c r="H667" i="1"/>
  <c r="F667" i="1"/>
  <c r="C668" i="1"/>
  <c r="F668" i="1"/>
  <c r="G668" i="1"/>
  <c r="K668" i="1"/>
  <c r="J668" i="1"/>
  <c r="H668" i="1"/>
  <c r="F669" i="1"/>
  <c r="G669" i="1"/>
  <c r="C669" i="1"/>
  <c r="K669" i="1"/>
  <c r="J669" i="1"/>
  <c r="H669" i="1"/>
  <c r="H670" i="1"/>
  <c r="K670" i="1"/>
  <c r="J670" i="1"/>
  <c r="C670" i="1"/>
  <c r="G670" i="1"/>
  <c r="F670" i="1"/>
  <c r="G671" i="1"/>
  <c r="H671" i="1"/>
  <c r="F671" i="1"/>
  <c r="C671" i="1"/>
  <c r="J671" i="1"/>
  <c r="K671" i="1"/>
  <c r="K672" i="1"/>
  <c r="H672" i="1"/>
  <c r="F672" i="1"/>
  <c r="G672" i="1"/>
  <c r="J672" i="1"/>
  <c r="C672" i="1"/>
  <c r="C673" i="1"/>
  <c r="H673" i="1"/>
  <c r="J673" i="1"/>
  <c r="K673" i="1"/>
  <c r="G673" i="1"/>
  <c r="F673" i="1"/>
  <c r="C674" i="1"/>
  <c r="J674" i="1"/>
  <c r="G674" i="1"/>
  <c r="F674" i="1"/>
  <c r="H674" i="1"/>
  <c r="K674" i="1"/>
  <c r="J675" i="1"/>
  <c r="F675" i="1"/>
  <c r="G675" i="1"/>
  <c r="K675" i="1"/>
  <c r="C675" i="1"/>
  <c r="H675" i="1"/>
  <c r="F676" i="1"/>
  <c r="J676" i="1"/>
  <c r="K676" i="1"/>
  <c r="G676" i="1"/>
  <c r="C676" i="1"/>
  <c r="H676" i="1"/>
  <c r="K677" i="1"/>
  <c r="J677" i="1"/>
  <c r="G677" i="1"/>
  <c r="H677" i="1"/>
  <c r="F677" i="1"/>
  <c r="C677" i="1"/>
  <c r="G678" i="1"/>
  <c r="C678" i="1"/>
  <c r="J678" i="1"/>
  <c r="K678" i="1"/>
  <c r="H678" i="1"/>
  <c r="F678" i="1"/>
  <c r="G679" i="1"/>
  <c r="J679" i="1"/>
  <c r="H679" i="1"/>
  <c r="C679" i="1"/>
  <c r="K679" i="1"/>
  <c r="F679" i="1"/>
  <c r="G680" i="1"/>
  <c r="H680" i="1"/>
  <c r="J680" i="1"/>
  <c r="K680" i="1"/>
  <c r="F680" i="1"/>
  <c r="C680" i="1"/>
  <c r="G681" i="1"/>
  <c r="H681" i="1"/>
  <c r="J681" i="1"/>
  <c r="K681" i="1"/>
  <c r="F681" i="1"/>
  <c r="C681" i="1"/>
  <c r="G682" i="1"/>
  <c r="J682" i="1"/>
  <c r="C682" i="1"/>
  <c r="K682" i="1"/>
  <c r="H682" i="1"/>
  <c r="F682" i="1"/>
  <c r="G683" i="1"/>
  <c r="K683" i="1"/>
  <c r="J683" i="1"/>
  <c r="F683" i="1"/>
  <c r="H683" i="1"/>
  <c r="C683" i="1"/>
  <c r="F684" i="1"/>
  <c r="C684" i="1"/>
  <c r="K684" i="1"/>
  <c r="H684" i="1"/>
  <c r="G684" i="1"/>
  <c r="J684" i="1"/>
  <c r="K685" i="1"/>
  <c r="J685" i="1"/>
  <c r="C685" i="1"/>
  <c r="H685" i="1"/>
  <c r="F685" i="1"/>
  <c r="G685" i="1"/>
  <c r="J686" i="1"/>
  <c r="F686" i="1"/>
  <c r="C686" i="1"/>
  <c r="H686" i="1"/>
  <c r="K686" i="1"/>
  <c r="G686" i="1"/>
  <c r="J687" i="1"/>
  <c r="C687" i="1"/>
  <c r="F687" i="1"/>
  <c r="H687" i="1"/>
  <c r="K687" i="1"/>
  <c r="G687" i="1"/>
  <c r="J688" i="1"/>
  <c r="F688" i="1"/>
  <c r="H688" i="1"/>
  <c r="C688" i="1"/>
  <c r="K688" i="1"/>
  <c r="G688" i="1"/>
  <c r="J689" i="1"/>
  <c r="F689" i="1"/>
  <c r="C689" i="1"/>
  <c r="H689" i="1"/>
  <c r="K689" i="1"/>
  <c r="G689" i="1"/>
  <c r="F690" i="1"/>
  <c r="H690" i="1"/>
  <c r="G690" i="1"/>
  <c r="J690" i="1"/>
  <c r="K690" i="1"/>
  <c r="C690" i="1"/>
  <c r="H691" i="1"/>
  <c r="F691" i="1"/>
  <c r="G691" i="1"/>
  <c r="J691" i="1"/>
  <c r="K691" i="1"/>
  <c r="C691" i="1"/>
  <c r="H692" i="1"/>
  <c r="G692" i="1"/>
  <c r="K692" i="1"/>
  <c r="J692" i="1"/>
  <c r="C692" i="1"/>
  <c r="F692" i="1"/>
  <c r="C693" i="1"/>
  <c r="K693" i="1"/>
  <c r="H693" i="1"/>
  <c r="F693" i="1"/>
  <c r="J693" i="1"/>
  <c r="G693" i="1"/>
  <c r="J694" i="1"/>
  <c r="C694" i="1"/>
  <c r="F694" i="1"/>
  <c r="K694" i="1"/>
  <c r="H694" i="1"/>
  <c r="G694" i="1"/>
  <c r="H695" i="1"/>
  <c r="J695" i="1"/>
  <c r="C695" i="1"/>
  <c r="K695" i="1"/>
  <c r="G695" i="1"/>
  <c r="F695" i="1"/>
  <c r="F696" i="1"/>
  <c r="C696" i="1"/>
  <c r="H696" i="1"/>
  <c r="K696" i="1"/>
  <c r="G696" i="1"/>
  <c r="J696" i="1"/>
  <c r="C697" i="1"/>
  <c r="H697" i="1"/>
  <c r="K697" i="1"/>
  <c r="G697" i="1"/>
  <c r="F697" i="1"/>
  <c r="J697" i="1"/>
  <c r="J698" i="1"/>
  <c r="H698" i="1"/>
  <c r="C698" i="1"/>
  <c r="G698" i="1"/>
  <c r="F698" i="1"/>
  <c r="K698" i="1"/>
  <c r="F699" i="1"/>
  <c r="J699" i="1"/>
  <c r="G699" i="1"/>
  <c r="K699" i="1"/>
  <c r="C699" i="1"/>
  <c r="H699" i="1"/>
  <c r="F700" i="1"/>
  <c r="H700" i="1"/>
  <c r="C700" i="1"/>
  <c r="K700" i="1"/>
  <c r="J700" i="1"/>
  <c r="G700" i="1"/>
  <c r="C701" i="1"/>
  <c r="F701" i="1"/>
  <c r="H701" i="1"/>
  <c r="J701" i="1"/>
  <c r="G701" i="1"/>
  <c r="K701" i="1"/>
  <c r="C702" i="1"/>
  <c r="K702" i="1"/>
  <c r="F702" i="1"/>
  <c r="G702" i="1"/>
  <c r="H702" i="1"/>
  <c r="J702" i="1"/>
  <c r="K703" i="1"/>
  <c r="F703" i="1"/>
  <c r="H703" i="1"/>
  <c r="C703" i="1"/>
  <c r="G703" i="1"/>
  <c r="J703" i="1"/>
  <c r="C704" i="1"/>
  <c r="K704" i="1"/>
  <c r="J704" i="1"/>
  <c r="G704" i="1"/>
  <c r="H704" i="1"/>
  <c r="F704" i="1"/>
  <c r="J705" i="1"/>
  <c r="F705" i="1"/>
  <c r="K705" i="1"/>
  <c r="G705" i="1"/>
  <c r="C705" i="1"/>
  <c r="H705" i="1"/>
  <c r="J706" i="1"/>
  <c r="H706" i="1"/>
  <c r="C706" i="1"/>
  <c r="G706" i="1"/>
  <c r="K706" i="1"/>
  <c r="F706" i="1"/>
  <c r="K707" i="1"/>
  <c r="F707" i="1"/>
  <c r="C707" i="1"/>
  <c r="J707" i="1"/>
  <c r="H707" i="1"/>
  <c r="G707" i="1"/>
  <c r="H708" i="1"/>
  <c r="C708" i="1"/>
  <c r="J708" i="1"/>
  <c r="K708" i="1"/>
  <c r="G708" i="1"/>
  <c r="F708" i="1"/>
  <c r="J709" i="1"/>
  <c r="C709" i="1"/>
  <c r="G709" i="1"/>
  <c r="H709" i="1"/>
  <c r="K709" i="1"/>
  <c r="F709" i="1"/>
  <c r="H710" i="1"/>
  <c r="K710" i="1"/>
  <c r="F710" i="1"/>
  <c r="J710" i="1"/>
  <c r="G710" i="1"/>
  <c r="C710" i="1"/>
  <c r="H711" i="1"/>
  <c r="C711" i="1"/>
  <c r="F711" i="1"/>
  <c r="J711" i="1"/>
  <c r="K711" i="1"/>
  <c r="G711" i="1"/>
  <c r="H712" i="1"/>
  <c r="C712" i="1"/>
  <c r="F712" i="1"/>
  <c r="K712" i="1"/>
  <c r="G712" i="1"/>
  <c r="J712" i="1"/>
  <c r="G713" i="1"/>
  <c r="J713" i="1"/>
  <c r="F713" i="1"/>
  <c r="H713" i="1"/>
  <c r="K713" i="1"/>
  <c r="C713" i="1"/>
  <c r="H714" i="1"/>
  <c r="F714" i="1"/>
  <c r="K714" i="1"/>
  <c r="G714" i="1"/>
  <c r="J714" i="1"/>
  <c r="C714" i="1"/>
  <c r="H715" i="1"/>
  <c r="F715" i="1"/>
  <c r="J715" i="1"/>
  <c r="G715" i="1"/>
  <c r="K715" i="1"/>
  <c r="C715" i="1"/>
  <c r="H716" i="1"/>
  <c r="G716" i="1"/>
  <c r="C716" i="1"/>
  <c r="J716" i="1"/>
  <c r="F716" i="1"/>
  <c r="K716" i="1"/>
  <c r="H717" i="1"/>
  <c r="C717" i="1"/>
  <c r="F717" i="1"/>
  <c r="G717" i="1"/>
  <c r="K717" i="1"/>
  <c r="J717" i="1"/>
  <c r="G718" i="1"/>
  <c r="F718" i="1"/>
  <c r="J718" i="1"/>
  <c r="K718" i="1"/>
  <c r="C718" i="1"/>
  <c r="H718" i="1"/>
  <c r="K719" i="1"/>
  <c r="F719" i="1"/>
  <c r="G719" i="1"/>
  <c r="C719" i="1"/>
  <c r="H719" i="1"/>
  <c r="J719" i="1"/>
  <c r="K720" i="1"/>
  <c r="G720" i="1"/>
  <c r="J720" i="1"/>
  <c r="F720" i="1"/>
  <c r="C720" i="1"/>
  <c r="H720" i="1"/>
  <c r="J12" i="12"/>
  <c r="F12" i="12"/>
  <c r="G12" i="12"/>
  <c r="H12" i="12"/>
  <c r="I12" i="12"/>
  <c r="RS9" i="11"/>
  <c r="RS8" i="11"/>
  <c r="RS7" i="11"/>
  <c r="RS6" i="11"/>
  <c r="RQ11" i="11"/>
  <c r="SA13" i="11"/>
  <c r="SA12" i="11"/>
  <c r="SA11" i="11"/>
  <c r="RZ11" i="11"/>
  <c r="RW13" i="11"/>
  <c r="RW11" i="11"/>
  <c r="RV11" i="11"/>
  <c r="RO13" i="11"/>
  <c r="RO12" i="11"/>
  <c r="RO11" i="11"/>
  <c r="RN11" i="11"/>
  <c r="RK11" i="11"/>
  <c r="RK13" i="11"/>
  <c r="RK12" i="11"/>
  <c r="RJ11" i="11"/>
  <c r="L2" i="1"/>
  <c r="I2" i="1" s="1"/>
  <c r="K2" i="1"/>
  <c r="A2" i="38" s="1" a="1"/>
  <c r="J2" i="1"/>
  <c r="G2" i="1"/>
  <c r="F2" i="1"/>
  <c r="C2" i="1"/>
  <c r="H2" i="1"/>
  <c r="F11" i="11"/>
  <c r="G11" i="11"/>
  <c r="BJ11" i="11"/>
  <c r="BK11" i="11"/>
  <c r="BR11" i="11"/>
  <c r="BS11" i="11"/>
  <c r="CT11" i="11"/>
  <c r="CU11" i="11"/>
  <c r="EA11" i="11"/>
  <c r="DZ11" i="11"/>
  <c r="EY11" i="11"/>
  <c r="EX11" i="11"/>
  <c r="GT11" i="11"/>
  <c r="GU11" i="11"/>
  <c r="HC11" i="11"/>
  <c r="HB11" i="11"/>
  <c r="IT11" i="11"/>
  <c r="IU11" i="11"/>
  <c r="JG11" i="11"/>
  <c r="JF11" i="11"/>
  <c r="JR11" i="11"/>
  <c r="JS11" i="11"/>
  <c r="JZ11" i="11"/>
  <c r="KA11" i="11"/>
  <c r="KM11" i="11"/>
  <c r="KL11" i="11"/>
  <c r="LK11" i="11"/>
  <c r="LJ11" i="11"/>
  <c r="LZ11" i="11"/>
  <c r="MA11" i="11"/>
  <c r="MD11" i="11"/>
  <c r="ME11" i="11"/>
  <c r="NG11" i="11"/>
  <c r="NF11" i="11"/>
  <c r="RC13" i="11"/>
  <c r="RG13" i="11"/>
  <c r="QQ13" i="11"/>
  <c r="QM13" i="11"/>
  <c r="PW13" i="11"/>
  <c r="QU13" i="11"/>
  <c r="QI13" i="11"/>
  <c r="QE13" i="11"/>
  <c r="QY13" i="11"/>
  <c r="QA13" i="11"/>
  <c r="K11" i="11"/>
  <c r="J11" i="11"/>
  <c r="S11" i="11"/>
  <c r="R11" i="11"/>
  <c r="W11" i="11"/>
  <c r="V11" i="11"/>
  <c r="AI11" i="11"/>
  <c r="AH11" i="11"/>
  <c r="AU11" i="11"/>
  <c r="AT11" i="11"/>
  <c r="AY11" i="11"/>
  <c r="BK13" i="11"/>
  <c r="BO13" i="11"/>
  <c r="BC12" i="11"/>
  <c r="AY12" i="11"/>
  <c r="BS13" i="11"/>
  <c r="BC13" i="11"/>
  <c r="AY13" i="11"/>
  <c r="AX11" i="11"/>
  <c r="BG13" i="11"/>
  <c r="BB11" i="11"/>
  <c r="BC11" i="11"/>
  <c r="BG11" i="11"/>
  <c r="BF11" i="11"/>
  <c r="BO11" i="11"/>
  <c r="BN11" i="11"/>
  <c r="CD11" i="11"/>
  <c r="CE11" i="11"/>
  <c r="CL11" i="11"/>
  <c r="CM11" i="11"/>
  <c r="CY11" i="11"/>
  <c r="CX11" i="11"/>
  <c r="DF11" i="11"/>
  <c r="DG11" i="11"/>
  <c r="DN11" i="11"/>
  <c r="DO11" i="11"/>
  <c r="DR11" i="11"/>
  <c r="DS11" i="11"/>
  <c r="EE11" i="11"/>
  <c r="ED11" i="11"/>
  <c r="EQ11" i="11"/>
  <c r="EP11" i="11"/>
  <c r="EU11" i="11"/>
  <c r="ET11" i="11"/>
  <c r="FC11" i="11"/>
  <c r="FB11" i="11"/>
  <c r="FG11" i="11"/>
  <c r="FF11" i="11"/>
  <c r="FV11" i="11"/>
  <c r="FW11" i="11"/>
  <c r="GD11" i="11"/>
  <c r="GE11" i="11"/>
  <c r="GL11" i="11"/>
  <c r="GM11" i="11"/>
  <c r="HG11" i="11"/>
  <c r="HF11" i="11"/>
  <c r="HO11" i="11"/>
  <c r="HN11" i="11"/>
  <c r="HW11" i="11"/>
  <c r="HV11" i="11"/>
  <c r="ID11" i="11"/>
  <c r="IE11" i="11"/>
  <c r="II11" i="11"/>
  <c r="IH11" i="11"/>
  <c r="IX11" i="11"/>
  <c r="IY11" i="11"/>
  <c r="JO11" i="11"/>
  <c r="JN11" i="11"/>
  <c r="KE11" i="11"/>
  <c r="KD11" i="11"/>
  <c r="KH11" i="11"/>
  <c r="KI11" i="11"/>
  <c r="LB11" i="11"/>
  <c r="LC11" i="11"/>
  <c r="LG11" i="11"/>
  <c r="LF11" i="11"/>
  <c r="LO11" i="11"/>
  <c r="LN11" i="11"/>
  <c r="MI11" i="11"/>
  <c r="MH11" i="11"/>
  <c r="MQ11" i="11"/>
  <c r="MP11" i="11"/>
  <c r="MU11" i="11"/>
  <c r="MT11" i="11"/>
  <c r="NS11" i="11"/>
  <c r="NR11" i="11"/>
  <c r="OE12" i="11"/>
  <c r="NZ11" i="11"/>
  <c r="RG12" i="11"/>
  <c r="RG11" i="11"/>
  <c r="RF11" i="11"/>
  <c r="RC12" i="11"/>
  <c r="RC11" i="11"/>
  <c r="RB11" i="11"/>
  <c r="QY12" i="11"/>
  <c r="QY11" i="11"/>
  <c r="QX11" i="11"/>
  <c r="QU12" i="11"/>
  <c r="QU11" i="11"/>
  <c r="QT11" i="11"/>
  <c r="QQ12" i="11"/>
  <c r="QQ11" i="11"/>
  <c r="QP11" i="11"/>
  <c r="QM12" i="11"/>
  <c r="QM11" i="11"/>
  <c r="QL11" i="11"/>
  <c r="QI12" i="11"/>
  <c r="QI11" i="11"/>
  <c r="QH11" i="11"/>
  <c r="QE12" i="11"/>
  <c r="QE11" i="11"/>
  <c r="QD11" i="11"/>
  <c r="QA12" i="11"/>
  <c r="QA11" i="11"/>
  <c r="PZ11" i="11"/>
  <c r="PW12" i="11"/>
  <c r="PW11" i="11"/>
  <c r="PV11" i="11"/>
  <c r="PS13" i="11"/>
  <c r="PO13" i="11"/>
  <c r="PK13" i="11"/>
  <c r="PG13" i="11"/>
  <c r="PC13" i="11"/>
  <c r="OM11" i="11"/>
  <c r="OM13" i="11"/>
  <c r="OI13" i="11"/>
  <c r="OI11" i="11"/>
  <c r="PS12" i="11"/>
  <c r="PS11" i="11"/>
  <c r="PR11" i="11"/>
  <c r="PO12" i="11"/>
  <c r="PO11" i="11"/>
  <c r="PN11" i="11"/>
  <c r="PK12" i="11"/>
  <c r="PK11" i="11"/>
  <c r="PJ11" i="11"/>
  <c r="PG12" i="11"/>
  <c r="PG11" i="11"/>
  <c r="PF11" i="11"/>
  <c r="PC12" i="11"/>
  <c r="PC11" i="11"/>
  <c r="PB11" i="11"/>
  <c r="OY13" i="11"/>
  <c r="OY12" i="11"/>
  <c r="OY11" i="11"/>
  <c r="OX11" i="11"/>
  <c r="OU13" i="11"/>
  <c r="OU12" i="11"/>
  <c r="OU11" i="11"/>
  <c r="OT11" i="11"/>
  <c r="OQ13" i="11"/>
  <c r="OQ12" i="11"/>
  <c r="OQ11" i="11"/>
  <c r="OP11" i="11"/>
  <c r="OL11" i="11"/>
  <c r="OM12" i="11"/>
  <c r="OI12" i="11"/>
  <c r="OH11" i="11"/>
  <c r="OE11" i="11"/>
  <c r="OE13" i="11"/>
  <c r="B135" i="12" l="1"/>
  <c r="B132" i="12"/>
  <c r="B205" i="12"/>
  <c r="B312" i="12"/>
  <c r="B143" i="12"/>
  <c r="B281" i="12"/>
  <c r="B178" i="12"/>
  <c r="B43" i="12"/>
  <c r="B88" i="12"/>
  <c r="B230" i="12"/>
  <c r="B16" i="12"/>
  <c r="B252" i="12"/>
  <c r="B212" i="12"/>
  <c r="B206" i="12"/>
  <c r="B188" i="12"/>
  <c r="B198" i="12"/>
  <c r="B231" i="12"/>
  <c r="B93" i="12"/>
  <c r="B216" i="12"/>
  <c r="B238" i="12"/>
  <c r="B119" i="12"/>
  <c r="B17" i="12"/>
  <c r="B194" i="12"/>
  <c r="B162" i="12"/>
  <c r="B241" i="12"/>
  <c r="B293" i="12"/>
  <c r="B196" i="12"/>
  <c r="B185" i="12"/>
  <c r="B45" i="12"/>
  <c r="B146" i="12"/>
  <c r="B279" i="12"/>
  <c r="B233" i="12"/>
  <c r="B211" i="12"/>
  <c r="B34" i="12"/>
  <c r="B13" i="12"/>
  <c r="B33" i="12"/>
  <c r="B202" i="12"/>
  <c r="B193" i="12"/>
  <c r="B304" i="12"/>
  <c r="B77" i="12"/>
  <c r="B213" i="12"/>
  <c r="B177" i="12"/>
  <c r="B117" i="12"/>
  <c r="B44" i="12"/>
  <c r="B232" i="12"/>
  <c r="B229" i="12"/>
  <c r="B164" i="12"/>
  <c r="B317" i="12"/>
  <c r="B121" i="12"/>
  <c r="B9" i="12"/>
  <c r="B186" i="12"/>
  <c r="B76" i="12"/>
  <c r="B221" i="12"/>
  <c r="B276" i="12"/>
  <c r="B282" i="12"/>
  <c r="B291" i="12"/>
  <c r="B215" i="12"/>
  <c r="B109" i="12"/>
  <c r="B166" i="12"/>
  <c r="B244" i="12"/>
  <c r="B180" i="12"/>
  <c r="B160" i="12"/>
  <c r="B235" i="12"/>
  <c r="B264" i="12"/>
  <c r="B289" i="12"/>
  <c r="B111" i="12"/>
  <c r="B3" i="12"/>
  <c r="B70" i="12"/>
  <c r="B294" i="12"/>
  <c r="B51" i="12"/>
  <c r="B75" i="12"/>
  <c r="B201" i="12"/>
  <c r="B182" i="12"/>
  <c r="B258" i="12"/>
  <c r="B140" i="12"/>
  <c r="B86" i="12"/>
  <c r="B20" i="12"/>
  <c r="B102" i="12"/>
  <c r="B183" i="12"/>
  <c r="B125" i="12"/>
  <c r="B38" i="12"/>
  <c r="B187" i="12"/>
  <c r="B171" i="12"/>
  <c r="B297" i="12"/>
  <c r="B267" i="12"/>
  <c r="B247" i="12"/>
  <c r="B309" i="12"/>
  <c r="B114" i="12"/>
  <c r="B167" i="12"/>
  <c r="B148" i="12"/>
  <c r="B228" i="12"/>
  <c r="B71" i="12"/>
  <c r="B85" i="12"/>
  <c r="B137" i="12"/>
  <c r="B210" i="12"/>
  <c r="B263" i="12"/>
  <c r="B296" i="12"/>
  <c r="B300" i="12"/>
  <c r="B257" i="12"/>
  <c r="B256" i="12"/>
  <c r="B272" i="12"/>
  <c r="B308" i="12"/>
  <c r="B18" i="12"/>
  <c r="B199" i="12"/>
  <c r="B259" i="12"/>
  <c r="B190" i="12"/>
  <c r="B286" i="12"/>
  <c r="B208" i="12"/>
  <c r="B243" i="12"/>
  <c r="B105" i="12"/>
  <c r="B83" i="12"/>
  <c r="B118" i="12"/>
  <c r="B234" i="12"/>
  <c r="B301" i="12"/>
  <c r="B30" i="12"/>
  <c r="B163" i="12"/>
  <c r="B249" i="12"/>
  <c r="B66" i="12"/>
  <c r="B268" i="12"/>
  <c r="B21" i="12"/>
  <c r="B285" i="12"/>
  <c r="B108" i="12"/>
  <c r="B176" i="12"/>
  <c r="B288" i="12"/>
  <c r="B292" i="12"/>
  <c r="B283" i="12"/>
  <c r="B4" i="12"/>
  <c r="B57" i="12"/>
  <c r="B19" i="12"/>
  <c r="B214" i="12"/>
  <c r="B124" i="12"/>
  <c r="B113" i="12"/>
  <c r="B14" i="12"/>
  <c r="B299" i="12"/>
  <c r="B245" i="12"/>
  <c r="B73" i="12"/>
  <c r="B56" i="12"/>
  <c r="B330" i="12"/>
  <c r="B219" i="12"/>
  <c r="B280" i="12"/>
  <c r="B273" i="12"/>
  <c r="B217" i="12"/>
  <c r="B129" i="12"/>
  <c r="B53" i="12"/>
  <c r="B99" i="12"/>
  <c r="B112" i="12"/>
  <c r="B136" i="12"/>
  <c r="B310" i="12"/>
  <c r="B295" i="12"/>
  <c r="B58" i="12"/>
  <c r="B62" i="12"/>
  <c r="B25" i="12"/>
  <c r="B27" i="12"/>
  <c r="B104" i="12"/>
  <c r="B130" i="12"/>
  <c r="B170" i="12"/>
  <c r="B80" i="12"/>
  <c r="B145" i="12"/>
  <c r="B200" i="12"/>
  <c r="B287" i="12"/>
  <c r="B49" i="12"/>
  <c r="B290" i="12"/>
  <c r="B325" i="12"/>
  <c r="B41" i="12"/>
  <c r="B159" i="12"/>
  <c r="B74" i="12"/>
  <c r="B321" i="12"/>
  <c r="B181" i="12"/>
  <c r="B173" i="12"/>
  <c r="B250" i="12"/>
  <c r="B168" i="12"/>
  <c r="B78" i="12"/>
  <c r="B324" i="12"/>
  <c r="B218" i="12"/>
  <c r="B303" i="12"/>
  <c r="B133" i="12"/>
  <c r="B314" i="12"/>
  <c r="B138" i="12"/>
  <c r="B126" i="12"/>
  <c r="B246" i="12"/>
  <c r="B169" i="12"/>
  <c r="B95" i="12"/>
  <c r="B225" i="12"/>
  <c r="B11" i="12"/>
  <c r="B142" i="12"/>
  <c r="B82" i="12"/>
  <c r="B141" i="12"/>
  <c r="B61" i="12"/>
  <c r="B237" i="12"/>
  <c r="B35" i="12"/>
  <c r="B155" i="12"/>
  <c r="B127" i="12"/>
  <c r="B110" i="12"/>
  <c r="B151" i="12"/>
  <c r="B55" i="12"/>
  <c r="B29" i="12"/>
  <c r="B320" i="12"/>
  <c r="B24" i="12"/>
  <c r="B89" i="12"/>
  <c r="B154" i="12"/>
  <c r="B72" i="12"/>
  <c r="B81" i="12"/>
  <c r="B266" i="12"/>
  <c r="B79" i="12"/>
  <c r="B253" i="12"/>
  <c r="B307" i="12"/>
  <c r="B94" i="12"/>
  <c r="B265" i="12"/>
  <c r="B274" i="12"/>
  <c r="B91" i="12"/>
  <c r="B269" i="12"/>
  <c r="B23" i="12"/>
  <c r="B92" i="12"/>
  <c r="B222" i="12"/>
  <c r="B156" i="12"/>
  <c r="B107" i="12"/>
  <c r="B209" i="12"/>
  <c r="B224" i="12"/>
  <c r="B32" i="12"/>
  <c r="B120" i="12"/>
  <c r="B90" i="12"/>
  <c r="B326" i="12"/>
  <c r="B316" i="12"/>
  <c r="B39" i="12"/>
  <c r="B175" i="12"/>
  <c r="B172" i="12"/>
  <c r="B270" i="12"/>
  <c r="B6" i="12"/>
  <c r="B262" i="12"/>
  <c r="B158" i="12"/>
  <c r="B115" i="12"/>
  <c r="B131" i="12"/>
  <c r="B197" i="12"/>
  <c r="B192" i="12"/>
  <c r="B122" i="12"/>
  <c r="B189" i="12"/>
  <c r="B28" i="12"/>
  <c r="B103" i="12"/>
  <c r="B22" i="12"/>
  <c r="B31" i="12"/>
  <c r="B298" i="12"/>
  <c r="B101" i="12"/>
  <c r="B15" i="12"/>
  <c r="B100" i="12"/>
  <c r="B42" i="12"/>
  <c r="B147" i="12"/>
  <c r="B226" i="12"/>
  <c r="B254" i="12"/>
  <c r="B315" i="12"/>
  <c r="B260" i="12"/>
  <c r="B277" i="12"/>
  <c r="B69" i="12"/>
  <c r="B84" i="12"/>
  <c r="B322" i="12"/>
  <c r="B87" i="12"/>
  <c r="B203" i="12"/>
  <c r="B123" i="12"/>
  <c r="B220" i="12"/>
  <c r="B36" i="12"/>
  <c r="B179" i="12"/>
  <c r="B96" i="12"/>
  <c r="B8" i="12"/>
  <c r="B98" i="12"/>
  <c r="B161" i="12"/>
  <c r="B134" i="12"/>
  <c r="B63" i="12"/>
  <c r="B50" i="12"/>
  <c r="B60" i="12"/>
  <c r="B7" i="12"/>
  <c r="B275" i="12"/>
  <c r="B327" i="12"/>
  <c r="B46" i="12"/>
  <c r="B329" i="12"/>
  <c r="B174" i="12"/>
  <c r="B328" i="12"/>
  <c r="B227" i="12"/>
  <c r="B26" i="12"/>
  <c r="B242" i="12"/>
  <c r="B323" i="12"/>
  <c r="B271" i="12"/>
  <c r="B278" i="12"/>
  <c r="B149" i="12"/>
  <c r="B311" i="12"/>
  <c r="B191" i="12"/>
  <c r="B152" i="12"/>
  <c r="B150" i="12"/>
  <c r="B144" i="12"/>
  <c r="B239" i="12"/>
  <c r="B68" i="12"/>
  <c r="B319" i="12"/>
  <c r="B48" i="12"/>
  <c r="B64" i="12"/>
  <c r="B52" i="12"/>
  <c r="B67" i="12"/>
  <c r="B97" i="12"/>
  <c r="B306" i="12"/>
  <c r="B318" i="12"/>
  <c r="B204" i="12"/>
  <c r="B2" i="12"/>
  <c r="B302" i="12"/>
  <c r="B165" i="12"/>
  <c r="B37" i="12"/>
  <c r="B251" i="12"/>
  <c r="B116" i="12"/>
  <c r="B236" i="12"/>
  <c r="B261" i="12"/>
  <c r="B313" i="12"/>
  <c r="B240" i="12"/>
  <c r="B184" i="12"/>
  <c r="B65" i="12"/>
  <c r="B128" i="12"/>
  <c r="B139" i="12"/>
  <c r="B157" i="12"/>
  <c r="B153" i="12"/>
  <c r="B255" i="12"/>
  <c r="B207" i="12"/>
  <c r="B47" i="12"/>
  <c r="B10" i="12"/>
  <c r="B5" i="12"/>
  <c r="B40" i="12"/>
  <c r="B248" i="12"/>
  <c r="B106" i="12"/>
  <c r="B305" i="12"/>
  <c r="B54" i="12"/>
  <c r="B195" i="12"/>
  <c r="B59" i="12"/>
  <c r="B284" i="12"/>
  <c r="B223" i="12"/>
  <c r="B12" i="12"/>
  <c r="A2" i="38"/>
  <c r="RS10" i="11"/>
  <c r="RW12" i="11"/>
  <c r="RS11" i="11"/>
  <c r="RS12" i="11"/>
  <c r="RR11" i="11"/>
  <c r="RS13" i="11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4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4" i="22"/>
  <c r="A1775" i="22"/>
  <c r="A1776" i="22"/>
  <c r="A1777" i="22"/>
  <c r="A1778" i="22"/>
  <c r="A1779" i="22"/>
  <c r="A1780" i="22"/>
  <c r="A1781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798" i="22"/>
  <c r="A1799" i="22"/>
  <c r="A1800" i="22"/>
  <c r="A1801" i="22"/>
  <c r="A1802" i="22"/>
  <c r="A1803" i="22"/>
  <c r="A1804" i="22"/>
  <c r="A1805" i="22"/>
  <c r="A1806" i="22"/>
  <c r="A1807" i="22"/>
  <c r="A1808" i="22"/>
  <c r="A1809" i="22"/>
  <c r="A1810" i="22"/>
  <c r="A1811" i="22"/>
  <c r="A1812" i="22"/>
  <c r="A1813" i="22"/>
  <c r="A1814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28" i="22"/>
  <c r="A1829" i="22"/>
  <c r="A1830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2" i="22"/>
  <c r="A1843" i="22"/>
  <c r="A1844" i="22"/>
  <c r="A1845" i="22"/>
  <c r="A1846" i="22"/>
  <c r="A1847" i="22"/>
  <c r="A1848" i="22"/>
  <c r="A1849" i="22"/>
  <c r="A1850" i="22"/>
  <c r="A1851" i="22"/>
  <c r="A1852" i="22"/>
  <c r="A1853" i="22"/>
  <c r="A1854" i="22"/>
  <c r="A1855" i="22"/>
  <c r="A1856" i="22"/>
  <c r="A1857" i="22"/>
  <c r="A1858" i="22"/>
  <c r="A1859" i="22"/>
  <c r="A1860" i="22"/>
  <c r="A1861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5" i="22"/>
  <c r="A1906" i="22"/>
  <c r="A1907" i="22"/>
  <c r="A1908" i="22"/>
  <c r="A1909" i="22"/>
  <c r="A1910" i="22"/>
  <c r="A1911" i="22"/>
  <c r="A1912" i="22"/>
  <c r="A1913" i="22"/>
  <c r="A1914" i="22"/>
  <c r="A1915" i="22"/>
  <c r="A1916" i="22"/>
  <c r="A1917" i="22"/>
  <c r="A1918" i="22"/>
  <c r="A1919" i="22"/>
  <c r="A1920" i="22"/>
  <c r="A1921" i="22"/>
  <c r="A1922" i="22"/>
  <c r="A1923" i="22"/>
  <c r="A1924" i="22"/>
  <c r="A1925" i="22"/>
  <c r="A1926" i="22"/>
  <c r="A1927" i="22"/>
  <c r="A1928" i="22"/>
  <c r="A1929" i="22"/>
  <c r="A1930" i="22"/>
  <c r="A1931" i="22"/>
  <c r="A1932" i="22"/>
  <c r="A1933" i="22"/>
  <c r="A1934" i="22"/>
  <c r="A1935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7" i="22"/>
  <c r="A1958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2" i="22"/>
  <c r="A1993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4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36" i="22"/>
  <c r="A2037" i="22"/>
  <c r="A2038" i="22"/>
  <c r="A2039" i="22"/>
  <c r="A2040" i="22"/>
  <c r="A2041" i="22"/>
  <c r="A2042" i="22"/>
  <c r="A2043" i="22"/>
  <c r="A2044" i="22"/>
  <c r="A2045" i="22"/>
  <c r="A2046" i="22"/>
  <c r="A2047" i="22"/>
  <c r="A2048" i="22"/>
  <c r="A2049" i="22"/>
  <c r="A2050" i="22"/>
  <c r="A2051" i="22"/>
  <c r="A2052" i="22"/>
  <c r="A2053" i="22"/>
  <c r="A2054" i="22"/>
  <c r="A2055" i="22"/>
  <c r="A2056" i="22"/>
  <c r="A2057" i="22"/>
  <c r="A2058" i="22"/>
  <c r="A2059" i="22"/>
  <c r="A2060" i="22"/>
  <c r="A2061" i="22"/>
  <c r="A2062" i="22"/>
  <c r="A2063" i="22"/>
  <c r="A2064" i="22"/>
  <c r="A2065" i="22"/>
  <c r="A2066" i="22"/>
  <c r="A2067" i="22"/>
  <c r="A2068" i="22"/>
  <c r="A2069" i="22"/>
  <c r="A2070" i="22"/>
  <c r="A2071" i="22"/>
  <c r="A2072" i="22"/>
  <c r="A2073" i="22"/>
  <c r="A2074" i="22"/>
  <c r="A2075" i="22"/>
  <c r="A2076" i="22"/>
  <c r="A2077" i="22"/>
  <c r="A2078" i="22"/>
  <c r="A2079" i="22"/>
  <c r="A2080" i="22"/>
  <c r="A2081" i="22"/>
  <c r="A2082" i="22"/>
  <c r="A2083" i="22"/>
  <c r="A2084" i="22"/>
  <c r="A2085" i="22"/>
  <c r="A2086" i="22"/>
  <c r="A2087" i="22"/>
  <c r="A2088" i="22"/>
  <c r="A2089" i="22"/>
  <c r="A2090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2" i="22"/>
  <c r="A2103" i="22"/>
  <c r="A2104" i="22"/>
  <c r="A2105" i="22"/>
  <c r="A2106" i="22"/>
  <c r="A2107" i="22"/>
  <c r="A2108" i="22"/>
  <c r="A2109" i="22"/>
  <c r="A2110" i="22"/>
  <c r="A2111" i="22"/>
  <c r="A2112" i="22"/>
  <c r="A2113" i="22"/>
  <c r="A2114" i="22"/>
  <c r="A2115" i="22"/>
  <c r="A2116" i="22"/>
  <c r="A2117" i="22"/>
  <c r="A2118" i="22"/>
  <c r="A2119" i="22"/>
  <c r="A2120" i="22"/>
  <c r="A2121" i="22"/>
  <c r="A2122" i="22"/>
  <c r="A2123" i="22"/>
  <c r="A2124" i="22"/>
  <c r="A2125" i="22"/>
  <c r="A2126" i="22"/>
  <c r="A2127" i="22"/>
  <c r="A2128" i="22"/>
  <c r="A2129" i="22"/>
  <c r="A2130" i="22"/>
  <c r="A2131" i="22"/>
  <c r="A2132" i="22"/>
  <c r="A2133" i="22"/>
  <c r="A2134" i="22"/>
  <c r="A2135" i="22"/>
  <c r="A2136" i="22"/>
  <c r="A2137" i="22"/>
  <c r="A2138" i="22"/>
  <c r="A2139" i="22"/>
  <c r="A2140" i="22"/>
  <c r="A2141" i="22"/>
  <c r="A2142" i="22"/>
  <c r="A2143" i="22"/>
  <c r="A2144" i="22"/>
  <c r="A2145" i="22"/>
  <c r="A2146" i="22"/>
  <c r="A2147" i="22"/>
  <c r="A2148" i="22"/>
  <c r="A2149" i="22"/>
  <c r="A2150" i="22"/>
  <c r="A2151" i="22"/>
  <c r="A2152" i="22"/>
  <c r="A2153" i="22"/>
  <c r="A2154" i="22"/>
  <c r="A2155" i="22"/>
  <c r="A2156" i="22"/>
  <c r="A2157" i="22"/>
  <c r="A2158" i="22"/>
  <c r="A2159" i="22"/>
  <c r="A2160" i="22"/>
  <c r="A2161" i="22"/>
  <c r="A2162" i="22"/>
  <c r="A2163" i="22"/>
  <c r="A2164" i="22"/>
  <c r="A2165" i="22"/>
  <c r="A2166" i="22"/>
  <c r="A2167" i="22"/>
  <c r="A2168" i="22"/>
  <c r="A2169" i="22"/>
  <c r="A2170" i="22"/>
  <c r="A2171" i="22"/>
  <c r="A2172" i="22"/>
  <c r="A2173" i="22"/>
  <c r="A2174" i="22"/>
  <c r="A2175" i="22"/>
  <c r="A2176" i="22"/>
  <c r="A2177" i="22"/>
  <c r="A2178" i="22"/>
  <c r="A2179" i="22"/>
  <c r="A2180" i="22"/>
  <c r="A2181" i="22"/>
  <c r="A2182" i="22"/>
  <c r="A2183" i="22"/>
  <c r="A2184" i="22"/>
  <c r="A2185" i="22"/>
  <c r="A2186" i="22"/>
  <c r="A2187" i="22"/>
  <c r="A2188" i="22"/>
  <c r="A2189" i="22"/>
  <c r="A2190" i="22"/>
  <c r="A2191" i="22"/>
  <c r="A2192" i="22"/>
  <c r="A2193" i="22"/>
  <c r="A2194" i="22"/>
  <c r="A2195" i="22"/>
  <c r="A2196" i="22"/>
  <c r="A2197" i="22"/>
  <c r="A2198" i="22"/>
  <c r="A2199" i="22"/>
  <c r="A2200" i="22"/>
  <c r="A2201" i="22"/>
  <c r="A2202" i="22"/>
  <c r="A2203" i="22"/>
  <c r="A2204" i="22"/>
  <c r="A2205" i="22"/>
  <c r="A2206" i="22"/>
  <c r="A2207" i="22"/>
  <c r="A2208" i="22"/>
  <c r="A2209" i="22"/>
  <c r="A2210" i="22"/>
  <c r="A2211" i="22"/>
  <c r="A2212" i="22"/>
  <c r="A2213" i="22"/>
  <c r="A2214" i="22"/>
  <c r="A2215" i="22"/>
  <c r="A2216" i="22"/>
  <c r="A2217" i="22"/>
  <c r="A2218" i="22"/>
  <c r="A2219" i="22"/>
  <c r="A2220" i="22"/>
  <c r="A2221" i="22"/>
  <c r="A2222" i="22"/>
  <c r="A2223" i="22"/>
  <c r="A2224" i="22"/>
  <c r="A2225" i="22"/>
  <c r="A2226" i="22"/>
  <c r="A2227" i="22"/>
  <c r="A2228" i="22"/>
  <c r="A2229" i="22"/>
  <c r="A2230" i="22"/>
  <c r="A2231" i="22"/>
  <c r="A2232" i="22"/>
  <c r="A2233" i="22"/>
  <c r="A2234" i="22"/>
  <c r="A2235" i="22"/>
  <c r="A2236" i="22"/>
  <c r="A2237" i="22"/>
  <c r="A2238" i="22"/>
  <c r="A2239" i="22"/>
  <c r="A2240" i="22"/>
  <c r="A2241" i="22"/>
  <c r="A2242" i="22"/>
  <c r="A2243" i="22"/>
  <c r="A2244" i="22"/>
  <c r="A2245" i="22"/>
  <c r="A2246" i="22"/>
  <c r="A2247" i="22"/>
  <c r="A2248" i="22"/>
  <c r="A2249" i="22"/>
  <c r="A2250" i="22"/>
  <c r="A2251" i="22"/>
  <c r="A2252" i="22"/>
  <c r="A2253" i="22"/>
  <c r="A2254" i="22"/>
  <c r="A2255" i="22"/>
  <c r="A2256" i="22"/>
  <c r="A2257" i="22"/>
  <c r="A2258" i="22"/>
  <c r="A2259" i="22"/>
  <c r="A2260" i="22"/>
  <c r="A2261" i="22"/>
  <c r="A2262" i="22"/>
  <c r="A2263" i="22"/>
  <c r="A2264" i="22"/>
  <c r="A2265" i="22"/>
  <c r="A2266" i="22"/>
  <c r="A2267" i="22"/>
  <c r="A2268" i="22"/>
  <c r="A2269" i="22"/>
  <c r="A2270" i="22"/>
  <c r="A2271" i="22"/>
  <c r="A2272" i="22"/>
  <c r="A2273" i="22"/>
  <c r="A2274" i="22"/>
  <c r="A2275" i="22"/>
  <c r="A2276" i="22"/>
  <c r="A2277" i="22"/>
  <c r="A2278" i="22"/>
  <c r="A2279" i="22"/>
  <c r="A2280" i="22"/>
  <c r="A2281" i="22"/>
  <c r="A2282" i="22"/>
  <c r="A2283" i="22"/>
  <c r="A2284" i="22"/>
  <c r="A2285" i="22"/>
  <c r="A2286" i="22"/>
  <c r="A2287" i="22"/>
  <c r="A2288" i="22"/>
  <c r="A2289" i="22"/>
  <c r="A2290" i="22"/>
  <c r="A2291" i="22"/>
  <c r="A2292" i="22"/>
  <c r="A2293" i="22"/>
  <c r="A2294" i="22"/>
  <c r="A2295" i="22"/>
  <c r="A2296" i="22"/>
  <c r="A2297" i="22"/>
  <c r="A2298" i="22"/>
  <c r="A2299" i="22"/>
  <c r="A2300" i="22"/>
  <c r="A2301" i="22"/>
  <c r="A2302" i="22"/>
  <c r="A2303" i="22"/>
  <c r="A2304" i="22"/>
  <c r="A2305" i="22"/>
  <c r="A2306" i="22"/>
  <c r="A2307" i="22"/>
  <c r="A2308" i="22"/>
  <c r="A2309" i="22"/>
  <c r="A2310" i="22"/>
  <c r="A2311" i="22"/>
  <c r="A2312" i="22"/>
  <c r="A2313" i="22"/>
  <c r="A2314" i="22"/>
  <c r="A2315" i="22"/>
  <c r="A2316" i="22"/>
  <c r="A2317" i="22"/>
  <c r="A2318" i="22"/>
  <c r="A2319" i="22"/>
  <c r="A2320" i="22"/>
  <c r="A2321" i="22"/>
  <c r="A2322" i="22"/>
  <c r="A2323" i="22"/>
  <c r="A2324" i="22"/>
  <c r="A2325" i="22"/>
  <c r="A2326" i="22"/>
  <c r="A2327" i="22"/>
  <c r="A2328" i="22"/>
  <c r="A2329" i="22"/>
  <c r="A2330" i="22"/>
  <c r="A2331" i="22"/>
  <c r="A2332" i="22"/>
  <c r="A2333" i="22"/>
  <c r="A2334" i="22"/>
  <c r="A2335" i="22"/>
  <c r="A2336" i="22"/>
  <c r="A2337" i="22"/>
  <c r="A2338" i="22"/>
  <c r="A2339" i="22"/>
  <c r="A2340" i="22"/>
  <c r="A2341" i="22"/>
  <c r="A2342" i="22"/>
  <c r="A2343" i="22"/>
  <c r="A2344" i="22"/>
  <c r="A2345" i="22"/>
  <c r="A2346" i="22"/>
  <c r="A2347" i="22"/>
  <c r="A2348" i="22"/>
  <c r="A2349" i="22"/>
  <c r="A2350" i="22"/>
  <c r="A2351" i="22"/>
  <c r="A2352" i="22"/>
  <c r="A2353" i="22"/>
  <c r="A2354" i="22"/>
  <c r="A2355" i="22"/>
  <c r="A2356" i="22"/>
  <c r="A2357" i="22"/>
  <c r="A2358" i="22"/>
  <c r="A2359" i="22"/>
  <c r="A2360" i="22"/>
  <c r="A2361" i="22"/>
  <c r="A2362" i="22"/>
  <c r="A2363" i="22"/>
  <c r="A2364" i="22"/>
  <c r="A2365" i="22"/>
  <c r="A2366" i="22"/>
  <c r="A2367" i="22"/>
  <c r="A2368" i="22"/>
  <c r="A2369" i="22"/>
  <c r="A2370" i="22"/>
  <c r="A2371" i="22"/>
  <c r="A2372" i="22"/>
  <c r="A2373" i="22"/>
  <c r="A2374" i="22"/>
  <c r="A2375" i="22"/>
  <c r="A2376" i="22"/>
  <c r="A2377" i="22"/>
  <c r="A2378" i="22"/>
  <c r="A2379" i="22"/>
  <c r="A2380" i="22"/>
  <c r="A2381" i="22"/>
  <c r="A2382" i="22"/>
  <c r="A2383" i="22"/>
  <c r="A2384" i="22"/>
  <c r="A2385" i="22"/>
  <c r="A2386" i="22"/>
  <c r="A2387" i="22"/>
  <c r="A2388" i="22"/>
  <c r="A2389" i="22"/>
  <c r="A2390" i="22"/>
  <c r="A2391" i="22"/>
  <c r="A2392" i="22"/>
  <c r="A2393" i="22"/>
  <c r="A2394" i="22"/>
  <c r="A2395" i="22"/>
  <c r="A2396" i="22"/>
  <c r="A2397" i="22"/>
  <c r="A2398" i="22"/>
  <c r="A2399" i="22"/>
  <c r="A2400" i="22"/>
  <c r="A2401" i="22"/>
  <c r="A2402" i="22"/>
  <c r="A2403" i="22"/>
  <c r="A2404" i="22"/>
  <c r="A2405" i="22"/>
  <c r="A2406" i="22"/>
  <c r="A2407" i="22"/>
  <c r="A2408" i="22"/>
  <c r="A2409" i="22"/>
  <c r="A2410" i="22"/>
  <c r="A2411" i="22"/>
  <c r="A2412" i="22"/>
  <c r="A2413" i="22"/>
  <c r="A2414" i="22"/>
  <c r="A2415" i="22"/>
  <c r="A2416" i="22"/>
  <c r="A2417" i="22"/>
  <c r="A2418" i="22"/>
  <c r="A2419" i="22"/>
  <c r="A2420" i="22"/>
  <c r="A2421" i="22"/>
  <c r="A2422" i="22"/>
  <c r="A2423" i="22"/>
  <c r="A2424" i="22"/>
  <c r="A2425" i="22"/>
  <c r="A2426" i="22"/>
  <c r="A2427" i="22"/>
  <c r="A2428" i="22"/>
  <c r="A2429" i="22"/>
  <c r="A2430" i="22"/>
  <c r="A2431" i="22"/>
  <c r="A2432" i="22"/>
  <c r="A2433" i="22"/>
  <c r="A2434" i="22"/>
  <c r="A2435" i="22"/>
  <c r="A2436" i="22"/>
  <c r="A2437" i="22"/>
  <c r="A2438" i="22"/>
  <c r="A2439" i="22"/>
  <c r="A2440" i="22"/>
  <c r="A2441" i="22"/>
  <c r="A2442" i="22"/>
  <c r="A2443" i="22"/>
  <c r="A2444" i="22"/>
  <c r="A2445" i="22"/>
  <c r="A2446" i="22"/>
  <c r="A2447" i="22"/>
  <c r="A2448" i="22"/>
  <c r="A2449" i="22"/>
  <c r="A2450" i="22"/>
  <c r="A2451" i="22"/>
  <c r="A2452" i="22"/>
  <c r="A2453" i="22"/>
  <c r="A2454" i="22"/>
  <c r="A2455" i="22"/>
  <c r="A2456" i="22"/>
  <c r="A2457" i="22"/>
  <c r="A2458" i="22"/>
  <c r="A2459" i="22"/>
  <c r="A2460" i="22"/>
  <c r="A2461" i="22"/>
  <c r="A2462" i="22"/>
  <c r="A2463" i="22"/>
  <c r="A2464" i="22"/>
  <c r="A2465" i="22"/>
  <c r="A2466" i="22"/>
  <c r="A2467" i="22"/>
  <c r="A2468" i="22"/>
  <c r="A2469" i="22"/>
  <c r="A2470" i="22"/>
  <c r="A2471" i="22"/>
  <c r="A2472" i="22"/>
  <c r="A2473" i="22"/>
  <c r="A2474" i="22"/>
  <c r="A2475" i="22"/>
  <c r="A2476" i="22"/>
  <c r="A2477" i="22"/>
  <c r="A2478" i="22"/>
  <c r="A2479" i="22"/>
  <c r="A2480" i="22"/>
  <c r="A2481" i="22"/>
  <c r="A2482" i="22"/>
  <c r="A2483" i="22"/>
  <c r="A2484" i="22"/>
  <c r="A2485" i="22"/>
  <c r="A2486" i="22"/>
  <c r="A2487" i="22"/>
  <c r="A2488" i="22"/>
  <c r="A2489" i="22"/>
  <c r="A2490" i="22"/>
  <c r="A2491" i="22"/>
  <c r="A2492" i="22"/>
  <c r="A2493" i="22"/>
  <c r="A2494" i="22"/>
  <c r="A2495" i="22"/>
  <c r="A2496" i="22"/>
  <c r="A2497" i="22"/>
  <c r="A2498" i="22"/>
  <c r="A2499" i="22"/>
  <c r="A2500" i="22"/>
  <c r="A2501" i="22"/>
  <c r="A2502" i="22"/>
  <c r="A2503" i="22"/>
  <c r="A2504" i="22"/>
  <c r="A2505" i="22"/>
  <c r="A2506" i="22"/>
  <c r="A2507" i="22"/>
  <c r="A2508" i="22"/>
  <c r="A2509" i="22"/>
  <c r="A2510" i="22"/>
  <c r="A2511" i="22"/>
  <c r="A2512" i="22"/>
  <c r="A2513" i="22"/>
  <c r="A2514" i="22"/>
  <c r="A2515" i="22"/>
  <c r="A2516" i="22"/>
  <c r="A2517" i="22"/>
  <c r="A2518" i="22"/>
  <c r="A2519" i="22"/>
  <c r="A2520" i="22"/>
  <c r="A2521" i="22"/>
  <c r="A2522" i="22"/>
  <c r="A2523" i="22"/>
  <c r="A2524" i="22"/>
  <c r="A2525" i="22"/>
  <c r="A2526" i="22"/>
  <c r="A2527" i="22"/>
  <c r="A2528" i="22"/>
  <c r="A2529" i="22"/>
  <c r="A2530" i="22"/>
  <c r="A2531" i="22"/>
  <c r="A2532" i="22"/>
  <c r="A2533" i="22"/>
  <c r="A2534" i="22"/>
  <c r="A2535" i="22"/>
  <c r="A2536" i="22"/>
  <c r="A2537" i="22"/>
  <c r="A2538" i="22"/>
  <c r="A2539" i="22"/>
  <c r="A2540" i="22"/>
  <c r="A2541" i="22"/>
  <c r="A2542" i="22"/>
  <c r="A2543" i="22"/>
  <c r="A2544" i="22"/>
  <c r="A2545" i="22"/>
  <c r="A2546" i="22"/>
  <c r="A2547" i="22"/>
  <c r="A2548" i="22"/>
  <c r="A2549" i="22"/>
  <c r="A2550" i="22"/>
  <c r="A2551" i="22"/>
  <c r="A2552" i="22"/>
  <c r="A2553" i="22"/>
  <c r="A2554" i="22"/>
  <c r="A2555" i="22"/>
  <c r="A2556" i="22"/>
  <c r="A2557" i="22"/>
  <c r="A2558" i="22"/>
  <c r="A2559" i="22"/>
  <c r="A2560" i="22"/>
  <c r="A2561" i="22"/>
  <c r="A2562" i="22"/>
  <c r="A2563" i="22"/>
  <c r="A2564" i="22"/>
  <c r="A2565" i="22"/>
  <c r="A2566" i="22"/>
  <c r="A2567" i="22"/>
  <c r="A2568" i="22"/>
  <c r="A2" i="22" l="1"/>
  <c r="A2424" i="21" l="1"/>
  <c r="A2423" i="21"/>
  <c r="A2422" i="21"/>
  <c r="A2421" i="21"/>
  <c r="A2420" i="21"/>
  <c r="A2419" i="21"/>
  <c r="A2418" i="21"/>
  <c r="A2417" i="21"/>
  <c r="A2416" i="21"/>
  <c r="A2415" i="21"/>
  <c r="A2414" i="21"/>
  <c r="A2413" i="21"/>
  <c r="A2412" i="21"/>
  <c r="A2411" i="21"/>
  <c r="A2410" i="21"/>
  <c r="A2409" i="21"/>
  <c r="A2408" i="21"/>
  <c r="A2407" i="21"/>
  <c r="A2406" i="21"/>
  <c r="A2405" i="21"/>
  <c r="A2404" i="21"/>
  <c r="A2403" i="21"/>
  <c r="A2402" i="21"/>
  <c r="A2401" i="21"/>
  <c r="A2400" i="21"/>
  <c r="A2399" i="21"/>
  <c r="A2398" i="21"/>
  <c r="A2397" i="21"/>
  <c r="A2396" i="21"/>
  <c r="A2395" i="21"/>
  <c r="A2394" i="21"/>
  <c r="A2393" i="21"/>
  <c r="A2392" i="21"/>
  <c r="A2391" i="21"/>
  <c r="A2390" i="21"/>
  <c r="A2389" i="21"/>
  <c r="A2388" i="21"/>
  <c r="A2387" i="21"/>
  <c r="A2386" i="21"/>
  <c r="A2385" i="21"/>
  <c r="A2384" i="21"/>
  <c r="A2383" i="21"/>
  <c r="A2382" i="21"/>
  <c r="A2381" i="21"/>
  <c r="A2380" i="21"/>
  <c r="A2379" i="21"/>
  <c r="A2378" i="21"/>
  <c r="A2377" i="21"/>
  <c r="A2376" i="21"/>
  <c r="A2375" i="21"/>
  <c r="A2374" i="21"/>
  <c r="A2373" i="21"/>
  <c r="A2372" i="21"/>
  <c r="A2371" i="21"/>
  <c r="A2370" i="21"/>
  <c r="A2369" i="21"/>
  <c r="A2368" i="21"/>
  <c r="A2367" i="21"/>
  <c r="A2366" i="21"/>
  <c r="A2365" i="21"/>
  <c r="A2364" i="21"/>
  <c r="A2363" i="21"/>
  <c r="A2362" i="21"/>
  <c r="A2361" i="21"/>
  <c r="A2360" i="21"/>
  <c r="A2359" i="21"/>
  <c r="A2358" i="21"/>
  <c r="A2357" i="21"/>
  <c r="A2356" i="21"/>
  <c r="A2355" i="21"/>
  <c r="A2354" i="21"/>
  <c r="A2353" i="21"/>
  <c r="A2352" i="21"/>
  <c r="A2351" i="21"/>
  <c r="A2350" i="21"/>
  <c r="A2349" i="21"/>
  <c r="A2348" i="21"/>
  <c r="A2347" i="21"/>
  <c r="A2346" i="21"/>
  <c r="A2345" i="21"/>
  <c r="A2344" i="21"/>
  <c r="A2343" i="21"/>
  <c r="A2342" i="21"/>
  <c r="A2341" i="21"/>
  <c r="A2340" i="21"/>
  <c r="A2339" i="21"/>
  <c r="A2338" i="21"/>
  <c r="A2337" i="21"/>
  <c r="A2336" i="21"/>
  <c r="A2335" i="21"/>
  <c r="A2334" i="21"/>
  <c r="A2333" i="21"/>
  <c r="A2332" i="21"/>
  <c r="A2331" i="21"/>
  <c r="A2330" i="21"/>
  <c r="A2329" i="21"/>
  <c r="A2328" i="21"/>
  <c r="A2327" i="21"/>
  <c r="A2326" i="21"/>
  <c r="A2325" i="21"/>
  <c r="A2324" i="21"/>
  <c r="A2323" i="21"/>
  <c r="A2322" i="21"/>
  <c r="A2321" i="21"/>
  <c r="A2320" i="21"/>
  <c r="A2319" i="21"/>
  <c r="A2318" i="21"/>
  <c r="A2317" i="21"/>
  <c r="A2316" i="21"/>
  <c r="A2315" i="21"/>
  <c r="A2314" i="21"/>
  <c r="A2313" i="21"/>
  <c r="A2312" i="21"/>
  <c r="A2311" i="21"/>
  <c r="A2310" i="21"/>
  <c r="A2309" i="21"/>
  <c r="A2308" i="21"/>
  <c r="A2307" i="21"/>
  <c r="A2306" i="21"/>
  <c r="A2305" i="21"/>
  <c r="A2304" i="21"/>
  <c r="A2303" i="21"/>
  <c r="A2302" i="21"/>
  <c r="A2301" i="21"/>
  <c r="A2300" i="21"/>
  <c r="A2299" i="21"/>
  <c r="A2298" i="21"/>
  <c r="A2297" i="21"/>
  <c r="A2296" i="21"/>
  <c r="A2295" i="21"/>
  <c r="A2294" i="21"/>
  <c r="A2293" i="21"/>
  <c r="A2292" i="21"/>
  <c r="A2291" i="21"/>
  <c r="A2290" i="21"/>
  <c r="A2289" i="21"/>
  <c r="A2288" i="21"/>
  <c r="A2287" i="21"/>
  <c r="A2286" i="21"/>
  <c r="A2285" i="21"/>
  <c r="A2284" i="21"/>
  <c r="A2283" i="21"/>
  <c r="A2282" i="21"/>
  <c r="A2281" i="21"/>
  <c r="A2280" i="21"/>
  <c r="A2279" i="21"/>
  <c r="A2278" i="21"/>
  <c r="A2277" i="21"/>
  <c r="A2276" i="21"/>
  <c r="A2275" i="21"/>
  <c r="A2274" i="21"/>
  <c r="A2273" i="21"/>
  <c r="A2272" i="21"/>
  <c r="A2271" i="21"/>
  <c r="A2270" i="21"/>
  <c r="A2269" i="21"/>
  <c r="A2268" i="21"/>
  <c r="A2267" i="21"/>
  <c r="A2266" i="21"/>
  <c r="A2265" i="21"/>
  <c r="A2264" i="21"/>
  <c r="A2263" i="21"/>
  <c r="A2262" i="21"/>
  <c r="A2261" i="21"/>
  <c r="A2260" i="21"/>
  <c r="A2259" i="21"/>
  <c r="A2258" i="21"/>
  <c r="A2257" i="21"/>
  <c r="A2256" i="21"/>
  <c r="A2255" i="21"/>
  <c r="A2254" i="21"/>
  <c r="A2253" i="21"/>
  <c r="A2252" i="21"/>
  <c r="A2251" i="21"/>
  <c r="A2250" i="21"/>
  <c r="A2249" i="21"/>
  <c r="A2248" i="21"/>
  <c r="A2247" i="21"/>
  <c r="A2246" i="21"/>
  <c r="A2245" i="21"/>
  <c r="A2244" i="21"/>
  <c r="A2243" i="21"/>
  <c r="A2242" i="21"/>
  <c r="A2241" i="21"/>
  <c r="A2240" i="21"/>
  <c r="A2239" i="21"/>
  <c r="A2238" i="21"/>
  <c r="A2237" i="21"/>
  <c r="A2236" i="21"/>
  <c r="A2235" i="21"/>
  <c r="A2234" i="21"/>
  <c r="A2233" i="21"/>
  <c r="A2232" i="21"/>
  <c r="A2231" i="21"/>
  <c r="A2230" i="21"/>
  <c r="A2229" i="21"/>
  <c r="A2228" i="21"/>
  <c r="A2227" i="21"/>
  <c r="A2226" i="21"/>
  <c r="A2225" i="21"/>
  <c r="A2224" i="21"/>
  <c r="A2223" i="21"/>
  <c r="A2222" i="21"/>
  <c r="A2221" i="21"/>
  <c r="A2220" i="21"/>
  <c r="A2219" i="21"/>
  <c r="A2218" i="21"/>
  <c r="A2217" i="21"/>
  <c r="A2216" i="21"/>
  <c r="A2215" i="21"/>
  <c r="A2214" i="21"/>
  <c r="A2213" i="21"/>
  <c r="A2212" i="21"/>
  <c r="A2211" i="21"/>
  <c r="A2210" i="21"/>
  <c r="A2209" i="21"/>
  <c r="A2208" i="21"/>
  <c r="A2207" i="21"/>
  <c r="A2206" i="21"/>
  <c r="A2205" i="21"/>
  <c r="A2204" i="21"/>
  <c r="A2203" i="21"/>
  <c r="A2202" i="21"/>
  <c r="A2201" i="21"/>
  <c r="A2200" i="21"/>
  <c r="A2199" i="21"/>
  <c r="A2198" i="21"/>
  <c r="A2197" i="21"/>
  <c r="A2196" i="21"/>
  <c r="A2195" i="21"/>
  <c r="A2194" i="21"/>
  <c r="A2193" i="21"/>
  <c r="A2192" i="21"/>
  <c r="A2191" i="21"/>
  <c r="A2190" i="21"/>
  <c r="A2189" i="21"/>
  <c r="A2188" i="21"/>
  <c r="A2187" i="21"/>
  <c r="A2186" i="21"/>
  <c r="A2185" i="21"/>
  <c r="A2184" i="21"/>
  <c r="A2183" i="21"/>
  <c r="A2182" i="21"/>
  <c r="A2181" i="21"/>
  <c r="A2180" i="21"/>
  <c r="A2179" i="21"/>
  <c r="A2178" i="21"/>
  <c r="A2177" i="21"/>
  <c r="A2176" i="21"/>
  <c r="A2175" i="21"/>
  <c r="A2174" i="21"/>
  <c r="A2173" i="21"/>
  <c r="A2172" i="21"/>
  <c r="A2171" i="21"/>
  <c r="A2170" i="21"/>
  <c r="A2169" i="21"/>
  <c r="A2168" i="21"/>
  <c r="A2167" i="21"/>
  <c r="A2166" i="21"/>
  <c r="A2165" i="21"/>
  <c r="A2164" i="21"/>
  <c r="A2163" i="21"/>
  <c r="A2162" i="21"/>
  <c r="A2161" i="21"/>
  <c r="A2160" i="21"/>
  <c r="A2159" i="21"/>
  <c r="A2158" i="21"/>
  <c r="A2157" i="21"/>
  <c r="A2156" i="21"/>
  <c r="A2155" i="21"/>
  <c r="A2154" i="21"/>
  <c r="A2153" i="21"/>
  <c r="A2152" i="21"/>
  <c r="A2151" i="21"/>
  <c r="A2150" i="21"/>
  <c r="A2149" i="21"/>
  <c r="A2148" i="21"/>
  <c r="A2147" i="21"/>
  <c r="A2146" i="21"/>
  <c r="A2145" i="21"/>
  <c r="A2144" i="21"/>
  <c r="A2143" i="21"/>
  <c r="A2142" i="21"/>
  <c r="A2141" i="21"/>
  <c r="A2140" i="21"/>
  <c r="A2139" i="21"/>
  <c r="A2138" i="21"/>
  <c r="A2137" i="21"/>
  <c r="A2136" i="21"/>
  <c r="A2135" i="21"/>
  <c r="A2134" i="21"/>
  <c r="A2133" i="21"/>
  <c r="A2132" i="21"/>
  <c r="A2131" i="21"/>
  <c r="A2130" i="21"/>
  <c r="A2129" i="21"/>
  <c r="A2128" i="21"/>
  <c r="A2127" i="21"/>
  <c r="A2126" i="21"/>
  <c r="A2125" i="21"/>
  <c r="A2124" i="21"/>
  <c r="A2123" i="21"/>
  <c r="A2122" i="21"/>
  <c r="A2121" i="21"/>
  <c r="A2120" i="21"/>
  <c r="A2119" i="21"/>
  <c r="A2118" i="21"/>
  <c r="A2117" i="21"/>
  <c r="A2116" i="21"/>
  <c r="A2115" i="21"/>
  <c r="A2114" i="21"/>
  <c r="A2113" i="21"/>
  <c r="A2112" i="21"/>
  <c r="A2111" i="21"/>
  <c r="A2110" i="21"/>
  <c r="A2109" i="21"/>
  <c r="A2108" i="21"/>
  <c r="A2107" i="21"/>
  <c r="A2106" i="21"/>
  <c r="A2105" i="21"/>
  <c r="A2104" i="21"/>
  <c r="A2103" i="21"/>
  <c r="A2102" i="21"/>
  <c r="A2101" i="21"/>
  <c r="A2100" i="21"/>
  <c r="A2099" i="21"/>
  <c r="A2098" i="21"/>
  <c r="A2097" i="21"/>
  <c r="A2096" i="21"/>
  <c r="A2095" i="21"/>
  <c r="A2094" i="21"/>
  <c r="A2093" i="21"/>
  <c r="A2092" i="21"/>
  <c r="A2091" i="21"/>
  <c r="A2090" i="21"/>
  <c r="A2089" i="21"/>
  <c r="A2088" i="21"/>
  <c r="A2087" i="21"/>
  <c r="A2086" i="21"/>
  <c r="A2085" i="21"/>
  <c r="A2084" i="21"/>
  <c r="A2083" i="21"/>
  <c r="A2082" i="21"/>
  <c r="A2081" i="21"/>
  <c r="A2080" i="21"/>
  <c r="A2079" i="21"/>
  <c r="A2078" i="21"/>
  <c r="A2077" i="21"/>
  <c r="A2076" i="21"/>
  <c r="A2075" i="21"/>
  <c r="A2074" i="21"/>
  <c r="A2073" i="21"/>
  <c r="A2072" i="21"/>
  <c r="A2071" i="21"/>
  <c r="A2070" i="21"/>
  <c r="A2069" i="21"/>
  <c r="A2068" i="21"/>
  <c r="A2067" i="21"/>
  <c r="A2066" i="21"/>
  <c r="A2065" i="21"/>
  <c r="A2064" i="21"/>
  <c r="A2063" i="21"/>
  <c r="A2062" i="21"/>
  <c r="A2061" i="21"/>
  <c r="A2060" i="21"/>
  <c r="A2059" i="21"/>
  <c r="A2058" i="21"/>
  <c r="A2057" i="21"/>
  <c r="A2056" i="21"/>
  <c r="A2055" i="21"/>
  <c r="A2054" i="21"/>
  <c r="A2053" i="21"/>
  <c r="A2052" i="21"/>
  <c r="A2051" i="21"/>
  <c r="A2050" i="21"/>
  <c r="A2049" i="21"/>
  <c r="A2048" i="21"/>
  <c r="A2047" i="21"/>
  <c r="A2046" i="21"/>
  <c r="A2045" i="21"/>
  <c r="A2044" i="21"/>
  <c r="A2043" i="21"/>
  <c r="A2042" i="21"/>
  <c r="A2041" i="21"/>
  <c r="A2040" i="21"/>
  <c r="A2039" i="21"/>
  <c r="A2038" i="21"/>
  <c r="A2037" i="21"/>
  <c r="A2036" i="21"/>
  <c r="A2035" i="21"/>
  <c r="A2034" i="21"/>
  <c r="A2033" i="21"/>
  <c r="A2032" i="21"/>
  <c r="A2031" i="21"/>
  <c r="A2030" i="21"/>
  <c r="A2029" i="21"/>
  <c r="A2028" i="21"/>
  <c r="A2027" i="21"/>
  <c r="A2026" i="21"/>
  <c r="A2025" i="21"/>
  <c r="A2024" i="21"/>
  <c r="A2023" i="21"/>
  <c r="A2022" i="21"/>
  <c r="A2021" i="21"/>
  <c r="A2020" i="21"/>
  <c r="A2019" i="21"/>
  <c r="A2018" i="21"/>
  <c r="A2017" i="21"/>
  <c r="A2016" i="21"/>
  <c r="A2015" i="21"/>
  <c r="A2014" i="21"/>
  <c r="A2013" i="21"/>
  <c r="A2012" i="21"/>
  <c r="A2011" i="21"/>
  <c r="A2010" i="21"/>
  <c r="A2009" i="21"/>
  <c r="A2008" i="21"/>
  <c r="A2007" i="21"/>
  <c r="A2006" i="21"/>
  <c r="A2005" i="21"/>
  <c r="A2004" i="21"/>
  <c r="A2003" i="21"/>
  <c r="A2002" i="21"/>
  <c r="A2001" i="21"/>
  <c r="A2000" i="21"/>
  <c r="A1999" i="21"/>
  <c r="A1998" i="21"/>
  <c r="A1997" i="21"/>
  <c r="A1996" i="21"/>
  <c r="A1995" i="21"/>
  <c r="A1994" i="21"/>
  <c r="A1993" i="21"/>
  <c r="A1992" i="21"/>
  <c r="A1991" i="21"/>
  <c r="A1990" i="21"/>
  <c r="A1989" i="21"/>
  <c r="A1988" i="21"/>
  <c r="A1987" i="21"/>
  <c r="A1986" i="21"/>
  <c r="A1985" i="21"/>
  <c r="A1984" i="21"/>
  <c r="A1983" i="21"/>
  <c r="A1982" i="21"/>
  <c r="A1981" i="21"/>
  <c r="A1980" i="21"/>
  <c r="A1979" i="21"/>
  <c r="A1978" i="21"/>
  <c r="A1977" i="21"/>
  <c r="A1976" i="21"/>
  <c r="A1975" i="21"/>
  <c r="A1974" i="21"/>
  <c r="A1973" i="21"/>
  <c r="A1972" i="21"/>
  <c r="A1971" i="21"/>
  <c r="A1970" i="21"/>
  <c r="A1969" i="21"/>
  <c r="A1968" i="21"/>
  <c r="A1967" i="21"/>
  <c r="A1966" i="21"/>
  <c r="A1965" i="21"/>
  <c r="A1964" i="21"/>
  <c r="A1963" i="21"/>
  <c r="A1962" i="21"/>
  <c r="A1961" i="21"/>
  <c r="A1960" i="21"/>
  <c r="A1959" i="21"/>
  <c r="A1958" i="21"/>
  <c r="A1957" i="21"/>
  <c r="A1956" i="21"/>
  <c r="A1955" i="21"/>
  <c r="A1954" i="21"/>
  <c r="A1953" i="21"/>
  <c r="A1952" i="21"/>
  <c r="A1951" i="21"/>
  <c r="A1950" i="21"/>
  <c r="A1949" i="21"/>
  <c r="A1948" i="21"/>
  <c r="A1947" i="21"/>
  <c r="A1946" i="21"/>
  <c r="A1945" i="21"/>
  <c r="A1944" i="21"/>
  <c r="A1943" i="21"/>
  <c r="A1942" i="21"/>
  <c r="A1941" i="21"/>
  <c r="A1940" i="21"/>
  <c r="A1939" i="21"/>
  <c r="A1938" i="21"/>
  <c r="A1937" i="21"/>
  <c r="A1936" i="21"/>
  <c r="A1935" i="21"/>
  <c r="A1934" i="21"/>
  <c r="A1933" i="21"/>
  <c r="A1932" i="21"/>
  <c r="A1931" i="21"/>
  <c r="A1930" i="21"/>
  <c r="A1929" i="21"/>
  <c r="A1928" i="21"/>
  <c r="A1927" i="21"/>
  <c r="A1926" i="21"/>
  <c r="A1925" i="21"/>
  <c r="A1924" i="21"/>
  <c r="A1923" i="21"/>
  <c r="A1922" i="21"/>
  <c r="A1921" i="21"/>
  <c r="A1920" i="21"/>
  <c r="A1919" i="21"/>
  <c r="A1918" i="21"/>
  <c r="A1917" i="21"/>
  <c r="A1916" i="21"/>
  <c r="A1915" i="21"/>
  <c r="A1914" i="21"/>
  <c r="A1913" i="21"/>
  <c r="A1912" i="21"/>
  <c r="A1911" i="21"/>
  <c r="A1910" i="21"/>
  <c r="A1909" i="21"/>
  <c r="A1908" i="21"/>
  <c r="A1907" i="21"/>
  <c r="A1906" i="21"/>
  <c r="A1905" i="21"/>
  <c r="A1904" i="21"/>
  <c r="A1903" i="21"/>
  <c r="A1902" i="21"/>
  <c r="A1901" i="21"/>
  <c r="A1900" i="21"/>
  <c r="A1899" i="21"/>
  <c r="A1898" i="21"/>
  <c r="A1897" i="21"/>
  <c r="A1896" i="21"/>
  <c r="A1895" i="21"/>
  <c r="A1894" i="21"/>
  <c r="A1893" i="21"/>
  <c r="A1892" i="21"/>
  <c r="A1891" i="21"/>
  <c r="A1890" i="21"/>
  <c r="A1889" i="21"/>
  <c r="A1888" i="21"/>
  <c r="A1887" i="21"/>
  <c r="A1886" i="21"/>
  <c r="A1885" i="21"/>
  <c r="A1884" i="21"/>
  <c r="A1883" i="21"/>
  <c r="A1882" i="21"/>
  <c r="A1881" i="21"/>
  <c r="A1880" i="21"/>
  <c r="A1879" i="21"/>
  <c r="A1878" i="21"/>
  <c r="A1877" i="21"/>
  <c r="A1876" i="21"/>
  <c r="A1875" i="21"/>
  <c r="A1874" i="21"/>
  <c r="A1873" i="21"/>
  <c r="A1872" i="21"/>
  <c r="A1871" i="21"/>
  <c r="A1870" i="21"/>
  <c r="A1869" i="21"/>
  <c r="A1868" i="21"/>
  <c r="A1867" i="21"/>
  <c r="A1866" i="21"/>
  <c r="A1865" i="21"/>
  <c r="A1864" i="21"/>
  <c r="A1863" i="21"/>
  <c r="A1862" i="21"/>
  <c r="A1861" i="21"/>
  <c r="A1860" i="21"/>
  <c r="A1859" i="21"/>
  <c r="A1858" i="21"/>
  <c r="A1857" i="21"/>
  <c r="A1856" i="21"/>
  <c r="A1855" i="21"/>
  <c r="A1854" i="21"/>
  <c r="A1853" i="21"/>
  <c r="A1852" i="21"/>
  <c r="A1851" i="21"/>
  <c r="A1850" i="21"/>
  <c r="A1849" i="21"/>
  <c r="A1848" i="21"/>
  <c r="A1847" i="21"/>
  <c r="A1846" i="21"/>
  <c r="A1845" i="21"/>
  <c r="A1844" i="21"/>
  <c r="A1843" i="21"/>
  <c r="A1842" i="21"/>
  <c r="A1841" i="21"/>
  <c r="A1840" i="21"/>
  <c r="A1839" i="21"/>
  <c r="A1838" i="21"/>
  <c r="A1837" i="21"/>
  <c r="A1836" i="21"/>
  <c r="A1835" i="21"/>
  <c r="A1834" i="21"/>
  <c r="A1833" i="21"/>
  <c r="A1832" i="21"/>
  <c r="A1831" i="21"/>
  <c r="A1830" i="21"/>
  <c r="A1829" i="21"/>
  <c r="A1828" i="21"/>
  <c r="A1827" i="21"/>
  <c r="A1826" i="21"/>
  <c r="A1825" i="21"/>
  <c r="A1824" i="21"/>
  <c r="A1823" i="21"/>
  <c r="A1822" i="21"/>
  <c r="A1821" i="21"/>
  <c r="A1820" i="21"/>
  <c r="A1819" i="21"/>
  <c r="A1818" i="21"/>
  <c r="A1817" i="21"/>
  <c r="A1816" i="21"/>
  <c r="A1815" i="21"/>
  <c r="A1814" i="21"/>
  <c r="A1813" i="21"/>
  <c r="A1812" i="21"/>
  <c r="A1811" i="21"/>
  <c r="A1810" i="21"/>
  <c r="A1809" i="21"/>
  <c r="A1808" i="21"/>
  <c r="A1807" i="21"/>
  <c r="A1806" i="21"/>
  <c r="A1805" i="21"/>
  <c r="A1804" i="21"/>
  <c r="A1803" i="21"/>
  <c r="A1802" i="21"/>
  <c r="A1801" i="21"/>
  <c r="A1800" i="21"/>
  <c r="A1799" i="21"/>
  <c r="A1798" i="21"/>
  <c r="A1797" i="21"/>
  <c r="A1796" i="21"/>
  <c r="A1795" i="21"/>
  <c r="A1794" i="21"/>
  <c r="A1793" i="21"/>
  <c r="A1792" i="21"/>
  <c r="A1791" i="21"/>
  <c r="A1790" i="21"/>
  <c r="A1789" i="21"/>
  <c r="A1788" i="21"/>
  <c r="A1787" i="21"/>
  <c r="A1786" i="21"/>
  <c r="A1785" i="21"/>
  <c r="A1784" i="21"/>
  <c r="A1783" i="21"/>
  <c r="A1782" i="21"/>
  <c r="A1781" i="21"/>
  <c r="A1780" i="21"/>
  <c r="A1779" i="21"/>
  <c r="A1778" i="21"/>
  <c r="A1777" i="21"/>
  <c r="A1776" i="21"/>
  <c r="A1775" i="21"/>
  <c r="A1774" i="21"/>
  <c r="A1773" i="21"/>
  <c r="A1772" i="21"/>
  <c r="A1771" i="21"/>
  <c r="A1770" i="21"/>
  <c r="A1769" i="21"/>
  <c r="A1768" i="21"/>
  <c r="A1767" i="21"/>
  <c r="A1766" i="21"/>
  <c r="A1765" i="21"/>
  <c r="A1764" i="21"/>
  <c r="A1763" i="21"/>
  <c r="A1762" i="21"/>
  <c r="A1761" i="21"/>
  <c r="A1760" i="21"/>
  <c r="A1759" i="21"/>
  <c r="A1758" i="21"/>
  <c r="A1757" i="21"/>
  <c r="A1756" i="21"/>
  <c r="A1755" i="21"/>
  <c r="A1754" i="21"/>
  <c r="A1753" i="21"/>
  <c r="A1752" i="21"/>
  <c r="A1751" i="21"/>
  <c r="A1750" i="21"/>
  <c r="A1749" i="21"/>
  <c r="A1748" i="21"/>
  <c r="A1747" i="21"/>
  <c r="A1746" i="21"/>
  <c r="A1745" i="21"/>
  <c r="A1744" i="21"/>
  <c r="A1743" i="21"/>
  <c r="A1742" i="21"/>
  <c r="A1741" i="21"/>
  <c r="A1740" i="21"/>
  <c r="A1739" i="21"/>
  <c r="A1738" i="21"/>
  <c r="A1737" i="21"/>
  <c r="A1736" i="21"/>
  <c r="A1735" i="21"/>
  <c r="A1734" i="21"/>
  <c r="A1733" i="21"/>
  <c r="A1732" i="21"/>
  <c r="A1731" i="21"/>
  <c r="A1730" i="21"/>
  <c r="A1729" i="21"/>
  <c r="A1728" i="21"/>
  <c r="A1727" i="21"/>
  <c r="A1726" i="21"/>
  <c r="A1725" i="21"/>
  <c r="A1724" i="21"/>
  <c r="A1723" i="21"/>
  <c r="A1722" i="21"/>
  <c r="A1721" i="21"/>
  <c r="A1720" i="21"/>
  <c r="A1719" i="21"/>
  <c r="A1718" i="21"/>
  <c r="A1717" i="21"/>
  <c r="A1716" i="21"/>
  <c r="A1715" i="21"/>
  <c r="A1714" i="21"/>
  <c r="A1713" i="21"/>
  <c r="A1712" i="21"/>
  <c r="A1711" i="21"/>
  <c r="A1710" i="21"/>
  <c r="A1709" i="21"/>
  <c r="A1708" i="21"/>
  <c r="A1707" i="21"/>
  <c r="A1706" i="21"/>
  <c r="A1705" i="21"/>
  <c r="A1704" i="21"/>
  <c r="A1703" i="21"/>
  <c r="A1702" i="21"/>
  <c r="A1701" i="21"/>
  <c r="A1700" i="21"/>
  <c r="A1699" i="21"/>
  <c r="A1698" i="21"/>
  <c r="A1697" i="21"/>
  <c r="A1696" i="21"/>
  <c r="A1695" i="21"/>
  <c r="A1694" i="21"/>
  <c r="A1693" i="21"/>
  <c r="A1692" i="21"/>
  <c r="A1691" i="21"/>
  <c r="A1690" i="21"/>
  <c r="A1689" i="21"/>
  <c r="A1688" i="21"/>
  <c r="A1687" i="21"/>
  <c r="A1686" i="21"/>
  <c r="A1685" i="21"/>
  <c r="A1684" i="21"/>
  <c r="A1683" i="21"/>
  <c r="A1682" i="21"/>
  <c r="A1681" i="21"/>
  <c r="A1680" i="21"/>
  <c r="A1679" i="21"/>
  <c r="A1678" i="21"/>
  <c r="A1677" i="21"/>
  <c r="A1676" i="21"/>
  <c r="A1675" i="21"/>
  <c r="A1674" i="21"/>
  <c r="A1673" i="21"/>
  <c r="A1672" i="21"/>
  <c r="A1671" i="21"/>
  <c r="A1670" i="21"/>
  <c r="A1669" i="21"/>
  <c r="A1668" i="21"/>
  <c r="A1667" i="21"/>
  <c r="A1666" i="21"/>
  <c r="A1665" i="21"/>
  <c r="A1664" i="21"/>
  <c r="A1663" i="21"/>
  <c r="A1662" i="21"/>
  <c r="A1661" i="21"/>
  <c r="A1660" i="21"/>
  <c r="A1659" i="21"/>
  <c r="A1658" i="21"/>
  <c r="A1657" i="21"/>
  <c r="A1656" i="21"/>
  <c r="A1655" i="21"/>
  <c r="A1654" i="21"/>
  <c r="A1653" i="21"/>
  <c r="A1652" i="21"/>
  <c r="A1651" i="21"/>
  <c r="A1650" i="21"/>
  <c r="A1649" i="21"/>
  <c r="A1648" i="21"/>
  <c r="A1647" i="21"/>
  <c r="A1646" i="21"/>
  <c r="A1645" i="21"/>
  <c r="A1644" i="21"/>
  <c r="A1643" i="21"/>
  <c r="A1642" i="21"/>
  <c r="A1641" i="21"/>
  <c r="A1640" i="21"/>
  <c r="A1639" i="21"/>
  <c r="A1638" i="21"/>
  <c r="A1637" i="21"/>
  <c r="A1636" i="21"/>
  <c r="A1635" i="21"/>
  <c r="A1634" i="21"/>
  <c r="A1633" i="21"/>
  <c r="A1632" i="21"/>
  <c r="A1631" i="21"/>
  <c r="A1630" i="21"/>
  <c r="A1629" i="21"/>
  <c r="A1628" i="21"/>
  <c r="A1627" i="21"/>
  <c r="A1626" i="21"/>
  <c r="A1625" i="21"/>
  <c r="A1624" i="21"/>
  <c r="A1623" i="21"/>
  <c r="A1622" i="21"/>
  <c r="A1621" i="21"/>
  <c r="A1620" i="21"/>
  <c r="A1619" i="21"/>
  <c r="A1618" i="21"/>
  <c r="A1617" i="21"/>
  <c r="A1616" i="21"/>
  <c r="A1615" i="21"/>
  <c r="A1614" i="21"/>
  <c r="A1613" i="21"/>
  <c r="A1612" i="21"/>
  <c r="A1611" i="21"/>
  <c r="A1610" i="21"/>
  <c r="A1609" i="21"/>
  <c r="A1608" i="21"/>
  <c r="A1607" i="21"/>
  <c r="A1606" i="21"/>
  <c r="A1605" i="21"/>
  <c r="A1604" i="21"/>
  <c r="A1603" i="21"/>
  <c r="A1602" i="21"/>
  <c r="A1601" i="21"/>
  <c r="A1600" i="21"/>
  <c r="A1599" i="21"/>
  <c r="A1598" i="21"/>
  <c r="A1597" i="21"/>
  <c r="A1596" i="21"/>
  <c r="A1595" i="21"/>
  <c r="A1594" i="21"/>
  <c r="A1593" i="21"/>
  <c r="A1592" i="21"/>
  <c r="A1591" i="21"/>
  <c r="A1590" i="21"/>
  <c r="A1589" i="21"/>
  <c r="A1588" i="21"/>
  <c r="A1587" i="21"/>
  <c r="A1586" i="21"/>
  <c r="A1585" i="21"/>
  <c r="A1584" i="21"/>
  <c r="A1583" i="21"/>
  <c r="A1582" i="21"/>
  <c r="A1581" i="21"/>
  <c r="A1580" i="21"/>
  <c r="A1579" i="21"/>
  <c r="A1578" i="21"/>
  <c r="A1577" i="21"/>
  <c r="A1576" i="21"/>
  <c r="A1575" i="21"/>
  <c r="A1574" i="21"/>
  <c r="A1573" i="21"/>
  <c r="A1572" i="21"/>
  <c r="A1571" i="21"/>
  <c r="A1570" i="21"/>
  <c r="A1569" i="21"/>
  <c r="A1568" i="21"/>
  <c r="A1567" i="21"/>
  <c r="A1566" i="21"/>
  <c r="A1565" i="21"/>
  <c r="A1564" i="21"/>
  <c r="A1563" i="21"/>
  <c r="A1562" i="21"/>
  <c r="A1561" i="21"/>
  <c r="A1560" i="21"/>
  <c r="A1559" i="21"/>
  <c r="A1558" i="21"/>
  <c r="A1557" i="21"/>
  <c r="A1556" i="21"/>
  <c r="A1555" i="21"/>
  <c r="A1554" i="21"/>
  <c r="A1553" i="21"/>
  <c r="A1552" i="21"/>
  <c r="A1551" i="21"/>
  <c r="A1550" i="21"/>
  <c r="A1549" i="21"/>
  <c r="A1548" i="21"/>
  <c r="A1547" i="21"/>
  <c r="A1546" i="21"/>
  <c r="A1545" i="21"/>
  <c r="A1544" i="21"/>
  <c r="A1543" i="21"/>
  <c r="A1542" i="21"/>
  <c r="A1541" i="21"/>
  <c r="A1540" i="21"/>
  <c r="A1539" i="21"/>
  <c r="A1538" i="21"/>
  <c r="A1537" i="21"/>
  <c r="A1536" i="21"/>
  <c r="A1535" i="21"/>
  <c r="A1534" i="21"/>
  <c r="A1533" i="21"/>
  <c r="A1532" i="21"/>
  <c r="A1531" i="21"/>
  <c r="A1530" i="21"/>
  <c r="A1529" i="21"/>
  <c r="A1528" i="21"/>
  <c r="A1527" i="21"/>
  <c r="A1526" i="21"/>
  <c r="A1525" i="21"/>
  <c r="A1524" i="21"/>
  <c r="A1523" i="21"/>
  <c r="A1522" i="21"/>
  <c r="A1521" i="21"/>
  <c r="A1520" i="21"/>
  <c r="A1519" i="21"/>
  <c r="A1518" i="21"/>
  <c r="A1517" i="21"/>
  <c r="A1516" i="21"/>
  <c r="A1515" i="21"/>
  <c r="A1514" i="21"/>
  <c r="A1513" i="21"/>
  <c r="A1512" i="21"/>
  <c r="A1511" i="21"/>
  <c r="A1510" i="21"/>
  <c r="A1509" i="21"/>
  <c r="A1508" i="21"/>
  <c r="A1507" i="21"/>
  <c r="A1506" i="21"/>
  <c r="A1505" i="21"/>
  <c r="A1504" i="21"/>
  <c r="A1503" i="21"/>
  <c r="A1502" i="21"/>
  <c r="A1501" i="21"/>
  <c r="A1500" i="21"/>
  <c r="A1499" i="21"/>
  <c r="A1498" i="21"/>
  <c r="A1497" i="21"/>
  <c r="A1496" i="21"/>
  <c r="A1495" i="21"/>
  <c r="A1494" i="21"/>
  <c r="A1493" i="21"/>
  <c r="A1492" i="21"/>
  <c r="A1491" i="21"/>
  <c r="A1490" i="21"/>
  <c r="A1489" i="21"/>
  <c r="A1488" i="21"/>
  <c r="A1487" i="21"/>
  <c r="A1486" i="21"/>
  <c r="A1485" i="21"/>
  <c r="A1484" i="21"/>
  <c r="A1483" i="21"/>
  <c r="A1482" i="21"/>
  <c r="A1481" i="21"/>
  <c r="A1480" i="21"/>
  <c r="A1479" i="21"/>
  <c r="A1478" i="21"/>
  <c r="A1477" i="21"/>
  <c r="A1476" i="21"/>
  <c r="A1475" i="21"/>
  <c r="A1474" i="21"/>
  <c r="A1473" i="21"/>
  <c r="A1472" i="21"/>
  <c r="A1471" i="21"/>
  <c r="A1470" i="21"/>
  <c r="A1469" i="21"/>
  <c r="A1468" i="21"/>
  <c r="A1467" i="21"/>
  <c r="A1466" i="21"/>
  <c r="A1465" i="21"/>
  <c r="A1464" i="21"/>
  <c r="A1463" i="21"/>
  <c r="A1462" i="21"/>
  <c r="A1461" i="21"/>
  <c r="A1460" i="21"/>
  <c r="A1459" i="21"/>
  <c r="A1458" i="21"/>
  <c r="A1457" i="21"/>
  <c r="A1456" i="21"/>
  <c r="A1455" i="21"/>
  <c r="A1454" i="21"/>
  <c r="A1453" i="21"/>
  <c r="A1452" i="21"/>
  <c r="A1451" i="21"/>
  <c r="A1450" i="21"/>
  <c r="A1449" i="21"/>
  <c r="A1448" i="21"/>
  <c r="A1447" i="21"/>
  <c r="A1446" i="21"/>
  <c r="A1445" i="21"/>
  <c r="A1444" i="21"/>
  <c r="A1443" i="21"/>
  <c r="A1442" i="21"/>
  <c r="A1441" i="21"/>
  <c r="A1440" i="21"/>
  <c r="A1439" i="21"/>
  <c r="A1438" i="21"/>
  <c r="A1437" i="21"/>
  <c r="A1436" i="21"/>
  <c r="A1435" i="21"/>
  <c r="A1434" i="21"/>
  <c r="A1433" i="21"/>
  <c r="A1432" i="21"/>
  <c r="A1431" i="21"/>
  <c r="A1430" i="21"/>
  <c r="A1429" i="21"/>
  <c r="A1428" i="21"/>
  <c r="A1427" i="21"/>
  <c r="A1426" i="21"/>
  <c r="A1425" i="21"/>
  <c r="A1424" i="21"/>
  <c r="A1423" i="21"/>
  <c r="A1422" i="21"/>
  <c r="A1421" i="21"/>
  <c r="A1420" i="21"/>
  <c r="A1419" i="21"/>
  <c r="A1418" i="21"/>
  <c r="A1417" i="21"/>
  <c r="A1416" i="21"/>
  <c r="A1415" i="21"/>
  <c r="A1414" i="21"/>
  <c r="A1413" i="21"/>
  <c r="A1412" i="21"/>
  <c r="A1411" i="21"/>
  <c r="A1410" i="21"/>
  <c r="A1409" i="21"/>
  <c r="A1408" i="21"/>
  <c r="A1407" i="21"/>
  <c r="A1406" i="21"/>
  <c r="A1405" i="21"/>
  <c r="A1404" i="21"/>
  <c r="A1403" i="21"/>
  <c r="A1402" i="21"/>
  <c r="A1401" i="21"/>
  <c r="A1400" i="21"/>
  <c r="A1399" i="21"/>
  <c r="A1398" i="21"/>
  <c r="A1397" i="21"/>
  <c r="A1396" i="21"/>
  <c r="A1395" i="21"/>
  <c r="A1394" i="21"/>
  <c r="A1393" i="21"/>
  <c r="A1392" i="21"/>
  <c r="A1391" i="21"/>
  <c r="A1390" i="21"/>
  <c r="A1389" i="21"/>
  <c r="A1388" i="21"/>
  <c r="A1387" i="21"/>
  <c r="A1386" i="21"/>
  <c r="A1385" i="21"/>
  <c r="A1384" i="21"/>
  <c r="A1383" i="21"/>
  <c r="A1382" i="21"/>
  <c r="A1381" i="21"/>
  <c r="A1380" i="21"/>
  <c r="A1379" i="21"/>
  <c r="A1378" i="21"/>
  <c r="A1377" i="21"/>
  <c r="A1376" i="21"/>
  <c r="A1375" i="21"/>
  <c r="A1374" i="21"/>
  <c r="A1373" i="21"/>
  <c r="A1372" i="21"/>
  <c r="A1371" i="21"/>
  <c r="A1370" i="21"/>
  <c r="A1369" i="21"/>
  <c r="A1368" i="21"/>
  <c r="A1367" i="21"/>
  <c r="A1366" i="21"/>
  <c r="A1365" i="21"/>
  <c r="A1364" i="21"/>
  <c r="A1363" i="21"/>
  <c r="A1362" i="21"/>
  <c r="A1361" i="21"/>
  <c r="A1360" i="21"/>
  <c r="A1359" i="21"/>
  <c r="A1358" i="21"/>
  <c r="A1357" i="21"/>
  <c r="A1356" i="21"/>
  <c r="A1355" i="21"/>
  <c r="A1354" i="21"/>
  <c r="A1353" i="21"/>
  <c r="A1352" i="21"/>
  <c r="A1351" i="21"/>
  <c r="A1350" i="21"/>
  <c r="A1349" i="21"/>
  <c r="A1348" i="21"/>
  <c r="A1347" i="21"/>
  <c r="A1346" i="21"/>
  <c r="A1345" i="21"/>
  <c r="A1344" i="21"/>
  <c r="A1343" i="21"/>
  <c r="A1342" i="21"/>
  <c r="A1341" i="21"/>
  <c r="A1340" i="21"/>
  <c r="A1339" i="21"/>
  <c r="A1338" i="21"/>
  <c r="A1337" i="21"/>
  <c r="A1336" i="21"/>
  <c r="A1335" i="21"/>
  <c r="A1334" i="21"/>
  <c r="A1333" i="21"/>
  <c r="A1332" i="21"/>
  <c r="A1331" i="21"/>
  <c r="A1330" i="21"/>
  <c r="A1329" i="21"/>
  <c r="A1328" i="21"/>
  <c r="A1327" i="21"/>
  <c r="A1326" i="21"/>
  <c r="A1325" i="21"/>
  <c r="A1324" i="21"/>
  <c r="A1323" i="21"/>
  <c r="A1322" i="21"/>
  <c r="A1321" i="21"/>
  <c r="A1320" i="21"/>
  <c r="A1319" i="21"/>
  <c r="A1318" i="21"/>
  <c r="A1317" i="21"/>
  <c r="A1316" i="21"/>
  <c r="A1315" i="21"/>
  <c r="A1314" i="21"/>
  <c r="A1313" i="21"/>
  <c r="A1312" i="21"/>
  <c r="A1311" i="21"/>
  <c r="A1310" i="21"/>
  <c r="A1309" i="21"/>
  <c r="A1308" i="21"/>
  <c r="A1307" i="21"/>
  <c r="A1306" i="21"/>
  <c r="A1305" i="21"/>
  <c r="A1304" i="21"/>
  <c r="A1303" i="21"/>
  <c r="A1302" i="21"/>
  <c r="A1301" i="21"/>
  <c r="A1300" i="21"/>
  <c r="A1299" i="21"/>
  <c r="A1298" i="21"/>
  <c r="A1297" i="21"/>
  <c r="A1296" i="21"/>
  <c r="A1295" i="21"/>
  <c r="A1294" i="21"/>
  <c r="A1293" i="21"/>
  <c r="A1292" i="21"/>
  <c r="A1291" i="21"/>
  <c r="A1290" i="21"/>
  <c r="A1289" i="21"/>
  <c r="A1288" i="21"/>
  <c r="A1287" i="21"/>
  <c r="A1286" i="21"/>
  <c r="A1285" i="21"/>
  <c r="A1284" i="21"/>
  <c r="A1283" i="21"/>
  <c r="A1282" i="21"/>
  <c r="A1281" i="21"/>
  <c r="A1280" i="21"/>
  <c r="A1279" i="21"/>
  <c r="A1278" i="21"/>
  <c r="A1277" i="21"/>
  <c r="A1276" i="21"/>
  <c r="A1275" i="21"/>
  <c r="A1274" i="21"/>
  <c r="A1273" i="21"/>
  <c r="A1272" i="21"/>
  <c r="A1271" i="21"/>
  <c r="A1270" i="21"/>
  <c r="A1269" i="21"/>
  <c r="A1268" i="21"/>
  <c r="A1267" i="21"/>
  <c r="A1266" i="21"/>
  <c r="A1265" i="21"/>
  <c r="A1264" i="21"/>
  <c r="A1263" i="21"/>
  <c r="A1262" i="21"/>
  <c r="A1261" i="21"/>
  <c r="A1260" i="21"/>
  <c r="A1259" i="21"/>
  <c r="A1258" i="21"/>
  <c r="A1257" i="21"/>
  <c r="A1256" i="21"/>
  <c r="A1255" i="21"/>
  <c r="A1254" i="21"/>
  <c r="A1253" i="21"/>
  <c r="A1252" i="21"/>
  <c r="A1251" i="21"/>
  <c r="A1250" i="21"/>
  <c r="A1249" i="21"/>
  <c r="A1248" i="21"/>
  <c r="A1247" i="21"/>
  <c r="A1246" i="21"/>
  <c r="A1245" i="21"/>
  <c r="A1244" i="21"/>
  <c r="A1243" i="21"/>
  <c r="A1242" i="21"/>
  <c r="A1241" i="21"/>
  <c r="A1240" i="21"/>
  <c r="A1239" i="21"/>
  <c r="A1238" i="21"/>
  <c r="A1237" i="21"/>
  <c r="A1236" i="21"/>
  <c r="A1235" i="21"/>
  <c r="A1234" i="21"/>
  <c r="A1233" i="21"/>
  <c r="A1232" i="21"/>
  <c r="A1231" i="21"/>
  <c r="A1230" i="21"/>
  <c r="A1229" i="21"/>
  <c r="A1228" i="21"/>
  <c r="A1227" i="21"/>
  <c r="A1226" i="21"/>
  <c r="A1225" i="21"/>
  <c r="A1224" i="21"/>
  <c r="A1223" i="21"/>
  <c r="A1222" i="21"/>
  <c r="A1221" i="21"/>
  <c r="A1220" i="21"/>
  <c r="A1219" i="21"/>
  <c r="A1218" i="21"/>
  <c r="A1217" i="21"/>
  <c r="A1216" i="21"/>
  <c r="A1215" i="21"/>
  <c r="A1214" i="21"/>
  <c r="A1213" i="21"/>
  <c r="A1212" i="21"/>
  <c r="A1211" i="21"/>
  <c r="A1210" i="21"/>
  <c r="A1209" i="21"/>
  <c r="A1208" i="21"/>
  <c r="A1207" i="21"/>
  <c r="A1206" i="21"/>
  <c r="A1205" i="21"/>
  <c r="A1204" i="21"/>
  <c r="A1203" i="21"/>
  <c r="A1202" i="21"/>
  <c r="A1201" i="21"/>
  <c r="A1200" i="21"/>
  <c r="A1199" i="21"/>
  <c r="A1198" i="21"/>
  <c r="A1197" i="21"/>
  <c r="A1196" i="21"/>
  <c r="A1195" i="21"/>
  <c r="A1194" i="21"/>
  <c r="A1193" i="21"/>
  <c r="A1192" i="21"/>
  <c r="A1191" i="21"/>
  <c r="A1190" i="21"/>
  <c r="A1189" i="21"/>
  <c r="A1188" i="21"/>
  <c r="A1187" i="21"/>
  <c r="A1186" i="21"/>
  <c r="A1185" i="21"/>
  <c r="A1184" i="21"/>
  <c r="A1183" i="21"/>
  <c r="A1182" i="21"/>
  <c r="A1181" i="21"/>
  <c r="A1180" i="21"/>
  <c r="A1179" i="21"/>
  <c r="A1178" i="21"/>
  <c r="A1177" i="21"/>
  <c r="A1176" i="21"/>
  <c r="A1175" i="21"/>
  <c r="A1174" i="21"/>
  <c r="A1173" i="21"/>
  <c r="A1172" i="21"/>
  <c r="A1171" i="21"/>
  <c r="A1170" i="21"/>
  <c r="A1169" i="21"/>
  <c r="A1168" i="21"/>
  <c r="A1167" i="21"/>
  <c r="A1166" i="21"/>
  <c r="A1165" i="21"/>
  <c r="A1164" i="21"/>
  <c r="A1163" i="21"/>
  <c r="A1162" i="21"/>
  <c r="A1161" i="21"/>
  <c r="A1160" i="21"/>
  <c r="A1159" i="21"/>
  <c r="A1158" i="21"/>
  <c r="A1157" i="21"/>
  <c r="A1156" i="21"/>
  <c r="A1155" i="21"/>
  <c r="A1154" i="21"/>
  <c r="A1153" i="21"/>
  <c r="A1152" i="21"/>
  <c r="A1151" i="21"/>
  <c r="A1150" i="21"/>
  <c r="A1149" i="21"/>
  <c r="A1148" i="21"/>
  <c r="A1147" i="21"/>
  <c r="A1146" i="21"/>
  <c r="A1145" i="21"/>
  <c r="A1144" i="21"/>
  <c r="A1143" i="21"/>
  <c r="A1142" i="21"/>
  <c r="A1141" i="21"/>
  <c r="A1140" i="21"/>
  <c r="A1139" i="21"/>
  <c r="A1138" i="21"/>
  <c r="A1137" i="21"/>
  <c r="A1136" i="21"/>
  <c r="A1135" i="21"/>
  <c r="A1134" i="21"/>
  <c r="A1133" i="21"/>
  <c r="A1132" i="21"/>
  <c r="A1131" i="21"/>
  <c r="A1130" i="21"/>
  <c r="A1129" i="21"/>
  <c r="A1128" i="21"/>
  <c r="A1127" i="21"/>
  <c r="A1126" i="21"/>
  <c r="A1125" i="21"/>
  <c r="A1124" i="21"/>
  <c r="A1123" i="21"/>
  <c r="A1122" i="21"/>
  <c r="A1121" i="21"/>
  <c r="A1120" i="21"/>
  <c r="A1119" i="21"/>
  <c r="A1118" i="21"/>
  <c r="A1117" i="21"/>
  <c r="A1116" i="21"/>
  <c r="A1115" i="21"/>
  <c r="A1114" i="21"/>
  <c r="A1113" i="21"/>
  <c r="A1112" i="21"/>
  <c r="A1111" i="21"/>
  <c r="A1110" i="21"/>
  <c r="A1109" i="21"/>
  <c r="A1108" i="21"/>
  <c r="A1107" i="21"/>
  <c r="A1106" i="21"/>
  <c r="A1105" i="21"/>
  <c r="A1104" i="21"/>
  <c r="A1103" i="21"/>
  <c r="A1102" i="21"/>
  <c r="A1101" i="21"/>
  <c r="A1100" i="21"/>
  <c r="A1099" i="21"/>
  <c r="A1098" i="21"/>
  <c r="A1097" i="21"/>
  <c r="A1096" i="21"/>
  <c r="A1095" i="21"/>
  <c r="A1094" i="21"/>
  <c r="A1093" i="21"/>
  <c r="A1092" i="21"/>
  <c r="A1091" i="21"/>
  <c r="A1090" i="21"/>
  <c r="A1089" i="21"/>
  <c r="A1088" i="21"/>
  <c r="A1087" i="21"/>
  <c r="A1086" i="21"/>
  <c r="A1085" i="21"/>
  <c r="A1084" i="21"/>
  <c r="A1083" i="21"/>
  <c r="A1082" i="21"/>
  <c r="A1081" i="21"/>
  <c r="A1080" i="21"/>
  <c r="A1079" i="21"/>
  <c r="A1078" i="21"/>
  <c r="A1077" i="21"/>
  <c r="A1076" i="21"/>
  <c r="A1075" i="21"/>
  <c r="A1074" i="21"/>
  <c r="A1073" i="21"/>
  <c r="A1072" i="21"/>
  <c r="A1071" i="21"/>
  <c r="A1070" i="21"/>
  <c r="A1069" i="21"/>
  <c r="A1068" i="21"/>
  <c r="A1067" i="21"/>
  <c r="A1066" i="21"/>
  <c r="A1065" i="21"/>
  <c r="A1064" i="21"/>
  <c r="A1063" i="21"/>
  <c r="A1062" i="21"/>
  <c r="A1061" i="21"/>
  <c r="A1060" i="21"/>
  <c r="A1059" i="21"/>
  <c r="A1058" i="21"/>
  <c r="A1057" i="21"/>
  <c r="A1056" i="21"/>
  <c r="A1055" i="21"/>
  <c r="A1054" i="21"/>
  <c r="A1053" i="21"/>
  <c r="A1052" i="21"/>
  <c r="A1051" i="21"/>
  <c r="A1050" i="21"/>
  <c r="A1049" i="21"/>
  <c r="A1048" i="21"/>
  <c r="A1047" i="21"/>
  <c r="A1046" i="21"/>
  <c r="A1045" i="21"/>
  <c r="A1044" i="21"/>
  <c r="A1043" i="21"/>
  <c r="A1042" i="21"/>
  <c r="A1041" i="21"/>
  <c r="A1040" i="21"/>
  <c r="A1039" i="21"/>
  <c r="A1038" i="21"/>
  <c r="A1037" i="21"/>
  <c r="A1036" i="21"/>
  <c r="A1035" i="21"/>
  <c r="A1034" i="21"/>
  <c r="A1033" i="21"/>
  <c r="A1032" i="21"/>
  <c r="A1031" i="21"/>
  <c r="A1030" i="21"/>
  <c r="A1029" i="21"/>
  <c r="A1028" i="21"/>
  <c r="A1027" i="21"/>
  <c r="A1026" i="21"/>
  <c r="A1025" i="21"/>
  <c r="A1024" i="21"/>
  <c r="A1023" i="21"/>
  <c r="A1022" i="21"/>
  <c r="A1021" i="21"/>
  <c r="A1020" i="21"/>
  <c r="A1019" i="21"/>
  <c r="A1018" i="21"/>
  <c r="A1017" i="21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B76" i="4" l="1"/>
  <c r="C76" i="4" s="1"/>
  <c r="C75" i="4" l="1"/>
  <c r="C73" i="4"/>
  <c r="C74" i="4"/>
  <c r="C7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K1" authorId="0" shapeId="0" xr:uid="{4EB2B22D-7697-4FD9-B36C-7491EEA795C4}">
      <text>
        <r>
          <rPr>
            <b/>
            <sz val="9"/>
            <color indexed="81"/>
            <rFont val="Tahoma"/>
            <family val="2"/>
          </rPr>
          <t xml:space="preserve">Motard Tim:
</t>
        </r>
        <r>
          <rPr>
            <sz val="9"/>
            <color indexed="81"/>
            <rFont val="Tahoma"/>
            <family val="2"/>
          </rPr>
          <t>Truck Number - asc
Ticket Status - asc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O1" authorId="0" shapeId="0" xr:uid="{042F47D8-BE1D-4F7B-AF8F-5D0C6788F00B}">
      <text>
        <r>
          <rPr>
            <b/>
            <sz val="9"/>
            <color indexed="81"/>
            <rFont val="Tahoma"/>
            <family val="2"/>
          </rPr>
          <t>Motard Tim:</t>
        </r>
        <r>
          <rPr>
            <sz val="9"/>
            <color indexed="81"/>
            <rFont val="Tahoma"/>
            <family val="2"/>
          </rPr>
          <t xml:space="preserve">
Holman to Enterprise - asc
Is Enterprise - asc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07AF3C-B153-4F53-9417-5E30ED3F8AD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6486F9F7-818B-4E59-8BAE-7667C5F65AD8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3" xr16:uid="{82D24998-E183-4089-AFD7-49597188161A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4" xr16:uid="{98F7C3F8-35CB-4D7C-95DE-32F3F357C29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<sst xmlns="http://schemas.openxmlformats.org/spreadsheetml/2006/main" count="153783" uniqueCount="31742">
  <si>
    <t>Technicians in Rentals - Holman Reporting</t>
  </si>
  <si>
    <t>** Change in Rental Reporting</t>
  </si>
  <si>
    <t>Rental Update-8/29-Benchmark</t>
  </si>
  <si>
    <t>Rental Update - 9/2</t>
  </si>
  <si>
    <t>Rental Update - 9/3</t>
  </si>
  <si>
    <t>Rental Update - 9/5</t>
  </si>
  <si>
    <t>Rental Update - 9/16</t>
  </si>
  <si>
    <t>Rental Update - 9/17</t>
  </si>
  <si>
    <t>Rental Update - 9/18</t>
  </si>
  <si>
    <t>Rental Update - 9/19</t>
  </si>
  <si>
    <t>Rental Update - 9/20</t>
  </si>
  <si>
    <t>Rental Update - 9/21</t>
  </si>
  <si>
    <t>Rental Update - 9/22</t>
  </si>
  <si>
    <t>Rental Update - 9/23</t>
  </si>
  <si>
    <t>Rental Update - 9/24</t>
  </si>
  <si>
    <t>Rental Update - 9/29</t>
  </si>
  <si>
    <t>Rental Update - 9/30</t>
  </si>
  <si>
    <t>Rental Update - 10/1</t>
  </si>
  <si>
    <t>Rental Update - 10/2</t>
  </si>
  <si>
    <t>Rental Update - 10/3</t>
  </si>
  <si>
    <t>Rental Update - 10/6</t>
  </si>
  <si>
    <t>Rental Update - 10/7</t>
  </si>
  <si>
    <t>Rental Update - 10/9</t>
  </si>
  <si>
    <t>Rental Update - 10/10</t>
  </si>
  <si>
    <t>Rental Update - 10/13</t>
  </si>
  <si>
    <t>Rental Update - 10/14</t>
  </si>
  <si>
    <t>Rental Update - 10/15</t>
  </si>
  <si>
    <t>Rental Update - 10/16</t>
  </si>
  <si>
    <t>Rental Update - 10/17</t>
  </si>
  <si>
    <t>Rental Update - 10/20</t>
  </si>
  <si>
    <t>Rental Update - 10/21</t>
  </si>
  <si>
    <t>Rental Update - 10/22</t>
  </si>
  <si>
    <t>Rental Update - 10/23</t>
  </si>
  <si>
    <t>Rental Update - 10/24</t>
  </si>
  <si>
    <t>Rental Update - 10/27</t>
  </si>
  <si>
    <t>Rental Update - 10/28</t>
  </si>
  <si>
    <t>Rental Update - 10/29</t>
  </si>
  <si>
    <t>Rental Update - 10/30</t>
  </si>
  <si>
    <t>Rental Update - 10/31</t>
  </si>
  <si>
    <t>Rental Update - 11/3</t>
  </si>
  <si>
    <t>Rental Update - 11/4</t>
  </si>
  <si>
    <t>Rental Update - 11/5</t>
  </si>
  <si>
    <t>Rental Update - 11/6</t>
  </si>
  <si>
    <t>Rental Update - 11/7</t>
  </si>
  <si>
    <t>Rental Update - 11/10</t>
  </si>
  <si>
    <t>Rental Update - 11/11</t>
  </si>
  <si>
    <t>Rental Update - 11/12</t>
  </si>
  <si>
    <t>Rental Update - 11/13</t>
  </si>
  <si>
    <t>Rental Update - 11/17</t>
  </si>
  <si>
    <t>Rental Update - 11/18</t>
  </si>
  <si>
    <t>Rental Update - 11/19</t>
  </si>
  <si>
    <t>Rental Update - 11/20</t>
  </si>
  <si>
    <t>Rental Update - 11/21</t>
  </si>
  <si>
    <t>Rental Update - 11/24</t>
  </si>
  <si>
    <t>Rental Update - 11/25</t>
  </si>
  <si>
    <t>Rental Update - 11/26</t>
  </si>
  <si>
    <t>Rental Update - 12/1</t>
  </si>
  <si>
    <t>Rental Update - 12/2</t>
  </si>
  <si>
    <t>Rental Update - 12/3</t>
  </si>
  <si>
    <t>Rental Update - 12/4</t>
  </si>
  <si>
    <t>Rental Update - 12/5</t>
  </si>
  <si>
    <t>Rental Update - 12/8</t>
  </si>
  <si>
    <t>Rental Update - 12/9</t>
  </si>
  <si>
    <t>Rental Update - 12/10</t>
  </si>
  <si>
    <t>Rental Update - 12/11</t>
  </si>
  <si>
    <t>Rental Update - 12/12</t>
  </si>
  <si>
    <t>Rental Update - 12/15</t>
  </si>
  <si>
    <t>Rental Update - 12/16</t>
  </si>
  <si>
    <t>Rental Update - 12/17</t>
  </si>
  <si>
    <t>Rental Update - 12/18</t>
  </si>
  <si>
    <t>Rental Update - 12/19</t>
  </si>
  <si>
    <t>Rental Update - 12/22</t>
  </si>
  <si>
    <t>Rental Update - 12/23</t>
  </si>
  <si>
    <t>Rental Update - 12/24</t>
  </si>
  <si>
    <t>Rental Update - 12/25</t>
  </si>
  <si>
    <t>Rental Update - 12/26</t>
  </si>
  <si>
    <t>Rental Update - 12/29</t>
  </si>
  <si>
    <t>Rental Update - 12/30</t>
  </si>
  <si>
    <t>Rental Update - 12/31</t>
  </si>
  <si>
    <t>Rental Update - 1/01
New Years Day
Holiday</t>
  </si>
  <si>
    <t>Rental Update - 1/02</t>
  </si>
  <si>
    <t>Rental Update - 1/05</t>
  </si>
  <si>
    <t>Rental Update - 1/06</t>
  </si>
  <si>
    <t>Rental Update - 1/07</t>
  </si>
  <si>
    <t>Rental Update - 1/08</t>
  </si>
  <si>
    <t>Rental Update - 1/09</t>
  </si>
  <si>
    <t>Rental Update - 1/12</t>
  </si>
  <si>
    <t>Rental Update - 1/13</t>
  </si>
  <si>
    <t>Rental Update - 1/14</t>
  </si>
  <si>
    <t>Rental Update - 1/15</t>
  </si>
  <si>
    <t>Rental Update - 1/16</t>
  </si>
  <si>
    <t>Rental Update - 1/19</t>
  </si>
  <si>
    <t>Rental Update - 1/20</t>
  </si>
  <si>
    <t>Rental Update - 1/21</t>
  </si>
  <si>
    <t>Rental Update - 1/22</t>
  </si>
  <si>
    <t>Rental Update - 1/23</t>
  </si>
  <si>
    <t>Rental Update - 1/26</t>
  </si>
  <si>
    <t>Rental Update - 1/27</t>
  </si>
  <si>
    <t>Rental Update - 1/28</t>
  </si>
  <si>
    <t>Rental Update - 1/29</t>
  </si>
  <si>
    <t>Rental Update - 1/30</t>
  </si>
  <si>
    <t>Rental Update - 2/2</t>
  </si>
  <si>
    <t>Rental Update - 2/3</t>
  </si>
  <si>
    <t>Rental Update - 2/4</t>
  </si>
  <si>
    <t>Rental Update - 2/5</t>
  </si>
  <si>
    <t>Rental Update - 2/6</t>
  </si>
  <si>
    <t>Rental Update - 2/9</t>
  </si>
  <si>
    <t>Rental Update - 2/10</t>
  </si>
  <si>
    <t>Rental Update - 2/11</t>
  </si>
  <si>
    <t>Rental Update - 2/12</t>
  </si>
  <si>
    <t>Rental Update - 2/13</t>
  </si>
  <si>
    <t>Rental Update - 2/16</t>
  </si>
  <si>
    <t>Rental Update - 2/17</t>
  </si>
  <si>
    <t>Rental Update - 2/18</t>
  </si>
  <si>
    <t>Rental Update - 2/19</t>
  </si>
  <si>
    <t>Rental Update - 2/20</t>
  </si>
  <si>
    <t>Rental Update - 2/23</t>
  </si>
  <si>
    <t>Rental Update - 2/24</t>
  </si>
  <si>
    <t>Rental Update - 2/25</t>
  </si>
  <si>
    <t>Rental Update - 2/26</t>
  </si>
  <si>
    <t>Rental Update - 2/27</t>
  </si>
  <si>
    <t>Row Labels</t>
  </si>
  <si>
    <t>Rentals Open</t>
  </si>
  <si>
    <t>% to all Rentals</t>
  </si>
  <si>
    <t>Change MTD</t>
  </si>
  <si>
    <t>28 plus days</t>
  </si>
  <si>
    <t>21 plus days</t>
  </si>
  <si>
    <t>14 plus days</t>
  </si>
  <si>
    <t>Less than 14 days</t>
  </si>
  <si>
    <t>Grand Total</t>
  </si>
  <si>
    <t>Total &gt;14 Days</t>
  </si>
  <si>
    <t>Day Improvement (&gt;14 day rentals)</t>
  </si>
  <si>
    <t>Day Improvement
(&gt;14-day rentals)</t>
  </si>
  <si>
    <t>WTD Improvement of &gt;14 day Rentals:</t>
  </si>
  <si>
    <t>WTD Improvement
(&gt;14-day rentals)</t>
  </si>
  <si>
    <t>Total Technicians in TPMS
(Active Techs)</t>
  </si>
  <si>
    <t>Service Tech - Modified Duty</t>
  </si>
  <si>
    <t xml:space="preserve">Active Routable Technicians
(excluding Modified Duty): </t>
  </si>
  <si>
    <t>BYOV Technicians:</t>
  </si>
  <si>
    <t>Total Techs requiring a truck assignment:</t>
  </si>
  <si>
    <t xml:space="preserve">Trucks Assigned in TPMS
(including assigned to modified duty): </t>
  </si>
  <si>
    <t xml:space="preserve">Trucks Assigned in TPMS
(excl BYOV): </t>
  </si>
  <si>
    <t>No Truck Assigned (All Techs)</t>
  </si>
  <si>
    <t>Truck not assigned for a modified duty tech (excluded)</t>
  </si>
  <si>
    <t xml:space="preserve">Active techs needing a truck assignment (excl. mod duty): </t>
  </si>
  <si>
    <t xml:space="preserve">Techs assigned to trucks that have a declined estimate for repair: </t>
  </si>
  <si>
    <t>Total Spares (not "declined repair" and not "sent to auction"):</t>
  </si>
  <si>
    <t xml:space="preserve">Total Active Holman Vehicles (excluding BYOV): </t>
  </si>
  <si>
    <t xml:space="preserve">Trucks Assigned (excluding BYOV): </t>
  </si>
  <si>
    <t xml:space="preserve">Trucks marked as "Sent to Auction" to be reviewed before sold: </t>
  </si>
  <si>
    <t xml:space="preserve">Unassigned trucks marked "Declined Repair" waiting for decommission: </t>
  </si>
  <si>
    <t>Total Spares (not declined repairs and not sent to auctions):</t>
  </si>
  <si>
    <t>Details for Rentals Open - Is on Holman Rental: Research w.Holman, Ticket Status: OPEN, Duplicate: No (+)</t>
  </si>
  <si>
    <t>Truck Number</t>
  </si>
  <si>
    <t>Is on Holman Rental</t>
  </si>
  <si>
    <t>Days Open Category</t>
  </si>
  <si>
    <t>Days Open</t>
  </si>
  <si>
    <t xml:space="preserve">Rental under Name: </t>
  </si>
  <si>
    <t>Rental Tech Enterprise ID</t>
  </si>
  <si>
    <t>Truck Assigned to in TPMS</t>
  </si>
  <si>
    <t>Truck assigned to in TPMS Enterprise ID</t>
  </si>
  <si>
    <t>LU Employment Start Date in TPMS</t>
  </si>
  <si>
    <t>Duplicate</t>
  </si>
  <si>
    <t>ECARS 2.0 Tkt Nbr</t>
  </si>
  <si>
    <t>Renter Name</t>
  </si>
  <si>
    <t>Claims Office Name</t>
  </si>
  <si>
    <t>Claim Number</t>
  </si>
  <si>
    <t>Rental Start Date</t>
  </si>
  <si>
    <t>Renting Branch</t>
  </si>
  <si>
    <t>Renting City Name</t>
  </si>
  <si>
    <t>Renting State</t>
  </si>
  <si>
    <t>Car Class Authorized Description</t>
  </si>
  <si>
    <t>Days Authorized</t>
  </si>
  <si>
    <t>Initial Days Authorized</t>
  </si>
  <si>
    <t>Rate Authorized</t>
  </si>
  <si>
    <t>Number of Extensions</t>
  </si>
  <si>
    <t>Rental Days</t>
  </si>
  <si>
    <t>Ticket Status</t>
  </si>
  <si>
    <t>Vehicle Number</t>
  </si>
  <si>
    <t>PO Number</t>
  </si>
  <si>
    <t>Client Company Name</t>
  </si>
  <si>
    <t>Client Company</t>
  </si>
  <si>
    <t>Days Behind</t>
  </si>
  <si>
    <t>Rate Level</t>
  </si>
  <si>
    <t>Rented Veh Year</t>
  </si>
  <si>
    <t>Rented Veh Make</t>
  </si>
  <si>
    <t>Rented Veh Model</t>
  </si>
  <si>
    <t>ARI20 Client Number</t>
  </si>
  <si>
    <t>Number of Rewrites</t>
  </si>
  <si>
    <t>Original Start Date</t>
  </si>
  <si>
    <t>Repairs Complete</t>
  </si>
  <si>
    <t>06585</t>
  </si>
  <si>
    <t>Research w.Holman</t>
  </si>
  <si>
    <t>GREGG PAULSEN</t>
  </si>
  <si>
    <t>GPAULSE</t>
  </si>
  <si>
    <t>No</t>
  </si>
  <si>
    <t xml:space="preserve">1TWDKC    </t>
  </si>
  <si>
    <t>HOLMAN FLEET (ARI) US MAINT</t>
  </si>
  <si>
    <t>114771300       -B/R</t>
  </si>
  <si>
    <t>623G</t>
  </si>
  <si>
    <t>DAVENPORT</t>
  </si>
  <si>
    <t>IA</t>
  </si>
  <si>
    <t>MINIVAN 7 SEATS</t>
  </si>
  <si>
    <t>OPEN</t>
  </si>
  <si>
    <t>TRANSFORM SEARS HOME SERVICES</t>
  </si>
  <si>
    <t>ZLevel 4 Clients Only</t>
  </si>
  <si>
    <t>F</t>
  </si>
  <si>
    <t>CHRY</t>
  </si>
  <si>
    <t>PACI</t>
  </si>
  <si>
    <t>2B56</t>
  </si>
  <si>
    <t>06611</t>
  </si>
  <si>
    <t>WARREN BURTON</t>
  </si>
  <si>
    <t>WBURTO</t>
  </si>
  <si>
    <t>Not Assigned in TPMS!!</t>
  </si>
  <si>
    <t xml:space="preserve">1W33GW    </t>
  </si>
  <si>
    <t>HOLMAN FLEET (ARI) US INTERIM</t>
  </si>
  <si>
    <t>113148831       -E/R</t>
  </si>
  <si>
    <t>32A2</t>
  </si>
  <si>
    <t>SANTA MARIA</t>
  </si>
  <si>
    <t>CA</t>
  </si>
  <si>
    <t>SUV STANDARD</t>
  </si>
  <si>
    <t>HYUN</t>
  </si>
  <si>
    <t>TUCS</t>
  </si>
  <si>
    <t>Yes</t>
  </si>
  <si>
    <t>06633</t>
  </si>
  <si>
    <t>ANTHONY EDUARDO SALVADOR</t>
  </si>
  <si>
    <t>RESEARCH!!</t>
  </si>
  <si>
    <t>ANTHONY SALVADOR</t>
  </si>
  <si>
    <t>ASALVAD</t>
  </si>
  <si>
    <t xml:space="preserve">1ZC53F    </t>
  </si>
  <si>
    <t>114510327       -C/R</t>
  </si>
  <si>
    <t>32VG</t>
  </si>
  <si>
    <t>GLENDALE</t>
  </si>
  <si>
    <t>CHEV</t>
  </si>
  <si>
    <t>S15C</t>
  </si>
  <si>
    <t>21016</t>
  </si>
  <si>
    <t>KEITH GRIFFIN</t>
  </si>
  <si>
    <t>KGRIFF0</t>
  </si>
  <si>
    <t xml:space="preserve">1Y8KNH    </t>
  </si>
  <si>
    <t>114793133       -B/R</t>
  </si>
  <si>
    <t>3068</t>
  </si>
  <si>
    <t>ELK GROVE</t>
  </si>
  <si>
    <t>PACH</t>
  </si>
  <si>
    <t>21160</t>
  </si>
  <si>
    <t>JERMARVIUS YOUNG</t>
  </si>
  <si>
    <t>JYOUNG0</t>
  </si>
  <si>
    <t xml:space="preserve">1PLCKY    </t>
  </si>
  <si>
    <t>115562519</t>
  </si>
  <si>
    <t>15AO</t>
  </si>
  <si>
    <t>OSWEGO</t>
  </si>
  <si>
    <t>IL</t>
  </si>
  <si>
    <t>MITS</t>
  </si>
  <si>
    <t>MIRA</t>
  </si>
  <si>
    <t>21162</t>
  </si>
  <si>
    <t>ILJIR ZULFIU</t>
  </si>
  <si>
    <t>IZULFIU</t>
  </si>
  <si>
    <t xml:space="preserve">1Y12YK    </t>
  </si>
  <si>
    <t>114972432       -B/R</t>
  </si>
  <si>
    <t>3902</t>
  </si>
  <si>
    <t>BROOK PARK</t>
  </si>
  <si>
    <t>OH</t>
  </si>
  <si>
    <t>21174</t>
  </si>
  <si>
    <t>ALEXANDER SMITH</t>
  </si>
  <si>
    <t>ASMITH2</t>
  </si>
  <si>
    <t xml:space="preserve">1YZ698    </t>
  </si>
  <si>
    <t>113796397       -D/R</t>
  </si>
  <si>
    <t>5572</t>
  </si>
  <si>
    <t>PRATTVILLE</t>
  </si>
  <si>
    <t>AL</t>
  </si>
  <si>
    <t>TRANSFORM SEARS</t>
  </si>
  <si>
    <t>FORD</t>
  </si>
  <si>
    <t>F15C</t>
  </si>
  <si>
    <t>21175</t>
  </si>
  <si>
    <t>KYLE TATUM</t>
  </si>
  <si>
    <t>KTATUM3</t>
  </si>
  <si>
    <t xml:space="preserve">1YG54M    </t>
  </si>
  <si>
    <t>114224652       -C/R</t>
  </si>
  <si>
    <t>0917</t>
  </si>
  <si>
    <t>BURLESON</t>
  </si>
  <si>
    <t>TX</t>
  </si>
  <si>
    <t>21187</t>
  </si>
  <si>
    <t>LONDON WILLIAMS</t>
  </si>
  <si>
    <t>LWILLI3</t>
  </si>
  <si>
    <t xml:space="preserve">1N4DMF    </t>
  </si>
  <si>
    <t>112355336       -F/R</t>
  </si>
  <si>
    <t>1412</t>
  </si>
  <si>
    <t>BAKER</t>
  </si>
  <si>
    <t>LA</t>
  </si>
  <si>
    <t>DODG</t>
  </si>
  <si>
    <t>DURA</t>
  </si>
  <si>
    <t>21190</t>
  </si>
  <si>
    <t>BRAD JONES</t>
  </si>
  <si>
    <t>BJONES1</t>
  </si>
  <si>
    <t xml:space="preserve">1VLDV3    </t>
  </si>
  <si>
    <t>113664603       -E/R</t>
  </si>
  <si>
    <t>5551</t>
  </si>
  <si>
    <t>PENSACOLA</t>
  </si>
  <si>
    <t>FL</t>
  </si>
  <si>
    <t>NISN</t>
  </si>
  <si>
    <t>ARMA</t>
  </si>
  <si>
    <t>21207</t>
  </si>
  <si>
    <t>COREY NEWELL</t>
  </si>
  <si>
    <t>CNEWELL</t>
  </si>
  <si>
    <t>TYLER CARNAHAN</t>
  </si>
  <si>
    <t>TCARNAH</t>
  </si>
  <si>
    <t xml:space="preserve">1SQ5Z2    </t>
  </si>
  <si>
    <t>113073769       -E/R</t>
  </si>
  <si>
    <t>552G</t>
  </si>
  <si>
    <t>DAPHNE</t>
  </si>
  <si>
    <t>SUBU</t>
  </si>
  <si>
    <t>OUTB</t>
  </si>
  <si>
    <t>21237</t>
  </si>
  <si>
    <t>ARTHUR HARRIS</t>
  </si>
  <si>
    <t>AHARRIS</t>
  </si>
  <si>
    <t xml:space="preserve">1TN6CM    </t>
  </si>
  <si>
    <t>113066947       -E/R</t>
  </si>
  <si>
    <t>24C6</t>
  </si>
  <si>
    <t>BRONX</t>
  </si>
  <si>
    <t>NY</t>
  </si>
  <si>
    <t>JEEP</t>
  </si>
  <si>
    <t>COMP</t>
  </si>
  <si>
    <t>21239</t>
  </si>
  <si>
    <t>SHAWN BLOUNT</t>
  </si>
  <si>
    <t>SBLOUNT</t>
  </si>
  <si>
    <t xml:space="preserve">1PQTVS    </t>
  </si>
  <si>
    <t>114937855       -A/R</t>
  </si>
  <si>
    <t>21C7</t>
  </si>
  <si>
    <t>NORFOLK</t>
  </si>
  <si>
    <t>VA</t>
  </si>
  <si>
    <t>21264</t>
  </si>
  <si>
    <t>JOSE LOPEZ</t>
  </si>
  <si>
    <t>JLOPEZ0</t>
  </si>
  <si>
    <t xml:space="preserve">1YFYR5    </t>
  </si>
  <si>
    <t>113313532       -A/R</t>
  </si>
  <si>
    <t>522L</t>
  </si>
  <si>
    <t>SAN ANTONIO</t>
  </si>
  <si>
    <t>CARGO VAN</t>
  </si>
  <si>
    <t>EXEL</t>
  </si>
  <si>
    <t>21281</t>
  </si>
  <si>
    <t>JOSHUA LEONARD</t>
  </si>
  <si>
    <t>JLEONAR</t>
  </si>
  <si>
    <t xml:space="preserve">1PM3PK    </t>
  </si>
  <si>
    <t>115521261</t>
  </si>
  <si>
    <t>09LX</t>
  </si>
  <si>
    <t>DALLAS</t>
  </si>
  <si>
    <t xml:space="preserve">GMC </t>
  </si>
  <si>
    <t>TERR</t>
  </si>
  <si>
    <t>21285</t>
  </si>
  <si>
    <t>JORGE SORIANO</t>
  </si>
  <si>
    <t>JSORIAN</t>
  </si>
  <si>
    <t xml:space="preserve">1VSB7B    </t>
  </si>
  <si>
    <t>114791910       -B/R</t>
  </si>
  <si>
    <t>0743</t>
  </si>
  <si>
    <t>ST. CLOUD</t>
  </si>
  <si>
    <t>21365</t>
  </si>
  <si>
    <t>VINCE ROSADO</t>
  </si>
  <si>
    <t xml:space="preserve">1RJKDG    </t>
  </si>
  <si>
    <t>115029941       -A/R</t>
  </si>
  <si>
    <t>510A</t>
  </si>
  <si>
    <t>TEXARKANA</t>
  </si>
  <si>
    <t>21526</t>
  </si>
  <si>
    <t>BRIC BRADLEY</t>
  </si>
  <si>
    <t xml:space="preserve">1NJR8N    </t>
  </si>
  <si>
    <t>114450280       -B/R</t>
  </si>
  <si>
    <t>5845</t>
  </si>
  <si>
    <t>PADUCAH</t>
  </si>
  <si>
    <t>KY</t>
  </si>
  <si>
    <t>SUV INTERMEDIATE</t>
  </si>
  <si>
    <t>21547</t>
  </si>
  <si>
    <t>ERIC CONSUEGRA</t>
  </si>
  <si>
    <t>ECONSUE</t>
  </si>
  <si>
    <t xml:space="preserve">1Z6S4V    </t>
  </si>
  <si>
    <t>112882181       -F/R</t>
  </si>
  <si>
    <t>2644</t>
  </si>
  <si>
    <t>FLORENCE</t>
  </si>
  <si>
    <t>SC</t>
  </si>
  <si>
    <t>21660</t>
  </si>
  <si>
    <t>MAURY CAMARA</t>
  </si>
  <si>
    <t xml:space="preserve">1X38YF    </t>
  </si>
  <si>
    <t>115419904       -A/R</t>
  </si>
  <si>
    <t>10L3</t>
  </si>
  <si>
    <t>MARLBOROUGH</t>
  </si>
  <si>
    <t>MA</t>
  </si>
  <si>
    <t>MINI-CARGO VANS</t>
  </si>
  <si>
    <t xml:space="preserve">RAM </t>
  </si>
  <si>
    <t>B15C</t>
  </si>
  <si>
    <t>22101</t>
  </si>
  <si>
    <t>JAMSHID HABIBI</t>
  </si>
  <si>
    <t>JHABIBI</t>
  </si>
  <si>
    <t>MUJEEB KHAN</t>
  </si>
  <si>
    <t>MKHAN1</t>
  </si>
  <si>
    <t xml:space="preserve">1R9VP5    </t>
  </si>
  <si>
    <t>112526444       -F/R</t>
  </si>
  <si>
    <t>167F</t>
  </si>
  <si>
    <t>DALE CITY</t>
  </si>
  <si>
    <t>ECLX</t>
  </si>
  <si>
    <t xml:space="preserve">1Y73N9    </t>
  </si>
  <si>
    <t>113677180       -D/R</t>
  </si>
  <si>
    <t>1692</t>
  </si>
  <si>
    <t>ALEXANDRIA</t>
  </si>
  <si>
    <t>K15C</t>
  </si>
  <si>
    <t>22161</t>
  </si>
  <si>
    <t>MARK JR</t>
  </si>
  <si>
    <t xml:space="preserve">1NYQRZ    </t>
  </si>
  <si>
    <t>114447522       -B/R</t>
  </si>
  <si>
    <t>5622</t>
  </si>
  <si>
    <t>KNOXVILLE</t>
  </si>
  <si>
    <t>TN</t>
  </si>
  <si>
    <t>MUSC</t>
  </si>
  <si>
    <t>22186</t>
  </si>
  <si>
    <t>WILLIAM PRICE</t>
  </si>
  <si>
    <t>WPRICE1</t>
  </si>
  <si>
    <t xml:space="preserve">1WG5BD    </t>
  </si>
  <si>
    <t>113644415       -D/R</t>
  </si>
  <si>
    <t>5313</t>
  </si>
  <si>
    <t>GASTONIA</t>
  </si>
  <si>
    <t>NC</t>
  </si>
  <si>
    <t>22201</t>
  </si>
  <si>
    <t>NIGEL POWELL</t>
  </si>
  <si>
    <t>NPOWELL</t>
  </si>
  <si>
    <t>ERIN TIPTON</t>
  </si>
  <si>
    <t>ETIPTON</t>
  </si>
  <si>
    <t xml:space="preserve">1YZ3H9    </t>
  </si>
  <si>
    <t>113009651       -E/R</t>
  </si>
  <si>
    <t>2160</t>
  </si>
  <si>
    <t>CHESAPEAKE</t>
  </si>
  <si>
    <t>MAZD</t>
  </si>
  <si>
    <t xml:space="preserve">CX5 </t>
  </si>
  <si>
    <t>22249</t>
  </si>
  <si>
    <t>GEORGE JOHNSON</t>
  </si>
  <si>
    <t>GJOHNS7</t>
  </si>
  <si>
    <t xml:space="preserve">1S1LRK    </t>
  </si>
  <si>
    <t>115212270       -A/R</t>
  </si>
  <si>
    <t>5731</t>
  </si>
  <si>
    <t>SCRANTON</t>
  </si>
  <si>
    <t>PA</t>
  </si>
  <si>
    <t>22334</t>
  </si>
  <si>
    <t>DORIAN WADE</t>
  </si>
  <si>
    <t>DWADE</t>
  </si>
  <si>
    <t>RICHARD PAULSON</t>
  </si>
  <si>
    <t>RPAULS0</t>
  </si>
  <si>
    <t xml:space="preserve">1WJHSK    </t>
  </si>
  <si>
    <t>114809438       -B/R</t>
  </si>
  <si>
    <t>6285</t>
  </si>
  <si>
    <t>SIOUX FALLS</t>
  </si>
  <si>
    <t>SD</t>
  </si>
  <si>
    <t>22380</t>
  </si>
  <si>
    <t>GARRETT OMARA</t>
  </si>
  <si>
    <t>GOMARA</t>
  </si>
  <si>
    <t xml:space="preserve">1YV81X    </t>
  </si>
  <si>
    <t>114680572       -B/R</t>
  </si>
  <si>
    <t>4447</t>
  </si>
  <si>
    <t>LA CROSSE</t>
  </si>
  <si>
    <t>WI</t>
  </si>
  <si>
    <t>CX90</t>
  </si>
  <si>
    <t>23061</t>
  </si>
  <si>
    <t>DARYL WILLIAMS</t>
  </si>
  <si>
    <t xml:space="preserve">1R364N    </t>
  </si>
  <si>
    <t>112971632       -E/R</t>
  </si>
  <si>
    <t>3826</t>
  </si>
  <si>
    <t>COVINGTON</t>
  </si>
  <si>
    <t>HOND</t>
  </si>
  <si>
    <t>ODYS</t>
  </si>
  <si>
    <t>23147</t>
  </si>
  <si>
    <t>SIDNEY GREEN</t>
  </si>
  <si>
    <t>SGREEN</t>
  </si>
  <si>
    <t xml:space="preserve">1QTJ7V    </t>
  </si>
  <si>
    <t>113942590       -C/R</t>
  </si>
  <si>
    <t>5596</t>
  </si>
  <si>
    <t>IRONDALE</t>
  </si>
  <si>
    <t>ESCA</t>
  </si>
  <si>
    <t>23150</t>
  </si>
  <si>
    <t>DAVIDW JACKSON</t>
  </si>
  <si>
    <t xml:space="preserve">1R52MJ    </t>
  </si>
  <si>
    <t>113470233       -D/R</t>
  </si>
  <si>
    <t>55J3</t>
  </si>
  <si>
    <t>RIDGELAND</t>
  </si>
  <si>
    <t>MS</t>
  </si>
  <si>
    <t>WRAU</t>
  </si>
  <si>
    <t>23221</t>
  </si>
  <si>
    <t>ROBERT URQUHART</t>
  </si>
  <si>
    <t>RURQUH</t>
  </si>
  <si>
    <t xml:space="preserve">1XM7SC    </t>
  </si>
  <si>
    <t>114882853       -B/R</t>
  </si>
  <si>
    <t>0913</t>
  </si>
  <si>
    <t>MESQUITE</t>
  </si>
  <si>
    <t>23254</t>
  </si>
  <si>
    <t>ALLEN ENGEN</t>
  </si>
  <si>
    <t>AENGEN</t>
  </si>
  <si>
    <t xml:space="preserve">1W5X7P    </t>
  </si>
  <si>
    <t>115356614       -A/R</t>
  </si>
  <si>
    <t>2307</t>
  </si>
  <si>
    <t>CONCORD</t>
  </si>
  <si>
    <t>CX50</t>
  </si>
  <si>
    <t>23302</t>
  </si>
  <si>
    <t>KOREY MINNERD</t>
  </si>
  <si>
    <t xml:space="preserve">1NCQJF    </t>
  </si>
  <si>
    <t>113854278       -C/R</t>
  </si>
  <si>
    <t>65B6</t>
  </si>
  <si>
    <t>AUSTIN</t>
  </si>
  <si>
    <t>23340</t>
  </si>
  <si>
    <t>ABDUL SALAM</t>
  </si>
  <si>
    <t>ASALAM</t>
  </si>
  <si>
    <t xml:space="preserve">1QQDJ4    </t>
  </si>
  <si>
    <t>113484720       -D/R</t>
  </si>
  <si>
    <t>ROGU</t>
  </si>
  <si>
    <t>23571</t>
  </si>
  <si>
    <t>SEAN JOHNSON</t>
  </si>
  <si>
    <t xml:space="preserve">1W7YGV    </t>
  </si>
  <si>
    <t>115114402       -A/R</t>
  </si>
  <si>
    <t>6255</t>
  </si>
  <si>
    <t>GALESBURG</t>
  </si>
  <si>
    <t>23798</t>
  </si>
  <si>
    <t>ROBERT POMNITZ</t>
  </si>
  <si>
    <t>RPOMNIT</t>
  </si>
  <si>
    <t xml:space="preserve">1182JN    </t>
  </si>
  <si>
    <t>113983045       -A/R</t>
  </si>
  <si>
    <t>2384</t>
  </si>
  <si>
    <t>WALNUT CREEK</t>
  </si>
  <si>
    <t>23844</t>
  </si>
  <si>
    <t>VINCENT WHALEY</t>
  </si>
  <si>
    <t>VWHALEY</t>
  </si>
  <si>
    <t xml:space="preserve">1XVC5C    </t>
  </si>
  <si>
    <t>115350058       -A/R</t>
  </si>
  <si>
    <t>2666</t>
  </si>
  <si>
    <t>SUMMERVILLE</t>
  </si>
  <si>
    <t>EDGE</t>
  </si>
  <si>
    <t>23874</t>
  </si>
  <si>
    <t>LETWAN HAND</t>
  </si>
  <si>
    <t>LHAND0</t>
  </si>
  <si>
    <t xml:space="preserve">1VXDBR    </t>
  </si>
  <si>
    <t>114330605       -C/R</t>
  </si>
  <si>
    <t>1517</t>
  </si>
  <si>
    <t>CALUMET CITY</t>
  </si>
  <si>
    <t>OUTL</t>
  </si>
  <si>
    <t>23921</t>
  </si>
  <si>
    <t>MICHAEL COLLINS</t>
  </si>
  <si>
    <t xml:space="preserve">1YB2GH    </t>
  </si>
  <si>
    <t>114880694       -B/R</t>
  </si>
  <si>
    <t>167L</t>
  </si>
  <si>
    <t>WALDORF</t>
  </si>
  <si>
    <t>MD</t>
  </si>
  <si>
    <t>23966</t>
  </si>
  <si>
    <t>ERIC KELLY</t>
  </si>
  <si>
    <t>EKELLY</t>
  </si>
  <si>
    <t xml:space="preserve">1XCFSB    </t>
  </si>
  <si>
    <t>115382159</t>
  </si>
  <si>
    <t>516H</t>
  </si>
  <si>
    <t>WICHITA</t>
  </si>
  <si>
    <t>KS</t>
  </si>
  <si>
    <t>SUV LARGE</t>
  </si>
  <si>
    <t>TAHO</t>
  </si>
  <si>
    <t>24021</t>
  </si>
  <si>
    <t>BENITO MONTIEL</t>
  </si>
  <si>
    <t>ALEJANDRO ZAMBRANO ARREOLA</t>
  </si>
  <si>
    <t>AZAMBRA</t>
  </si>
  <si>
    <t xml:space="preserve">1QYQ9X    </t>
  </si>
  <si>
    <t>114611789       -B/R</t>
  </si>
  <si>
    <t>305P</t>
  </si>
  <si>
    <t>BAKERSFIELD</t>
  </si>
  <si>
    <t>PATH</t>
  </si>
  <si>
    <t>24067</t>
  </si>
  <si>
    <t>BRIAN KIRK</t>
  </si>
  <si>
    <t>BKIRK</t>
  </si>
  <si>
    <t xml:space="preserve">1SFR8H    </t>
  </si>
  <si>
    <t>114119303       -C/R</t>
  </si>
  <si>
    <t>32KH</t>
  </si>
  <si>
    <t>OXNARD</t>
  </si>
  <si>
    <t>24070</t>
  </si>
  <si>
    <t>IAN LACY</t>
  </si>
  <si>
    <t>ILACY</t>
  </si>
  <si>
    <t xml:space="preserve">1YX541    </t>
  </si>
  <si>
    <t>114880169       -B/R</t>
  </si>
  <si>
    <t>03G9</t>
  </si>
  <si>
    <t>DECATUR</t>
  </si>
  <si>
    <t>GA</t>
  </si>
  <si>
    <t>24072</t>
  </si>
  <si>
    <t>PHILLIP WILLIAMS</t>
  </si>
  <si>
    <t>PWILLI0</t>
  </si>
  <si>
    <t xml:space="preserve">1RK9D2    </t>
  </si>
  <si>
    <t>114540439       -B/R</t>
  </si>
  <si>
    <t>2641</t>
  </si>
  <si>
    <t>COLUMBIA</t>
  </si>
  <si>
    <t>24090</t>
  </si>
  <si>
    <t>ADLER CADET</t>
  </si>
  <si>
    <t>ACADET</t>
  </si>
  <si>
    <t xml:space="preserve">1Q1BWG    </t>
  </si>
  <si>
    <t>113910081       -C/R</t>
  </si>
  <si>
    <t>2487</t>
  </si>
  <si>
    <t>JAMAICA</t>
  </si>
  <si>
    <t>WAGO</t>
  </si>
  <si>
    <t>24114</t>
  </si>
  <si>
    <t>SEAN KELLY</t>
  </si>
  <si>
    <t>SKELLY0</t>
  </si>
  <si>
    <t xml:space="preserve">1QPZ83    </t>
  </si>
  <si>
    <t>115121449       -A/R</t>
  </si>
  <si>
    <t>3801</t>
  </si>
  <si>
    <t>CINCINNATI</t>
  </si>
  <si>
    <t>36020</t>
  </si>
  <si>
    <t>CEDRIC ANDERSON</t>
  </si>
  <si>
    <t>CANDER4</t>
  </si>
  <si>
    <t xml:space="preserve">1Q4Z0Z    </t>
  </si>
  <si>
    <t>115023135       -A/R</t>
  </si>
  <si>
    <t>1677</t>
  </si>
  <si>
    <t>PRINCE FREDERICK</t>
  </si>
  <si>
    <t>36024</t>
  </si>
  <si>
    <t>WALTON EDWARDS</t>
  </si>
  <si>
    <t>WEDWAR3</t>
  </si>
  <si>
    <t xml:space="preserve">1X5C8M    </t>
  </si>
  <si>
    <t>114286182       -C/R</t>
  </si>
  <si>
    <t>1623</t>
  </si>
  <si>
    <t>SILVER SPRING</t>
  </si>
  <si>
    <t>36031</t>
  </si>
  <si>
    <t>HAROLD WHEELER</t>
  </si>
  <si>
    <t>HWHEELE</t>
  </si>
  <si>
    <t xml:space="preserve">1X5SLY    </t>
  </si>
  <si>
    <t>115388050       -A/R</t>
  </si>
  <si>
    <t>1735</t>
  </si>
  <si>
    <t>DOVER</t>
  </si>
  <si>
    <t>DE</t>
  </si>
  <si>
    <t>36040</t>
  </si>
  <si>
    <t>ELISHA PEAKE</t>
  </si>
  <si>
    <t>EPEAKE</t>
  </si>
  <si>
    <t xml:space="preserve">1Z5YNW    </t>
  </si>
  <si>
    <t>114989138       -B/R</t>
  </si>
  <si>
    <t>164U</t>
  </si>
  <si>
    <t>BOWIE</t>
  </si>
  <si>
    <t>36056</t>
  </si>
  <si>
    <t>MUSTAFA EBADI</t>
  </si>
  <si>
    <t>MEBADI</t>
  </si>
  <si>
    <t xml:space="preserve">1QCJK7    </t>
  </si>
  <si>
    <t>113004417       -E/R</t>
  </si>
  <si>
    <t>1610</t>
  </si>
  <si>
    <t>WOODBRIDGE</t>
  </si>
  <si>
    <t>36185</t>
  </si>
  <si>
    <t>BRIAN TURNER</t>
  </si>
  <si>
    <t>BTURNER</t>
  </si>
  <si>
    <t xml:space="preserve">1Y22HN    </t>
  </si>
  <si>
    <t>113290586       -E/R</t>
  </si>
  <si>
    <t>3838</t>
  </si>
  <si>
    <t>NEWARK</t>
  </si>
  <si>
    <t>36189</t>
  </si>
  <si>
    <t>DUANE SOWARDF</t>
  </si>
  <si>
    <t>DUANE SOWARDS</t>
  </si>
  <si>
    <t>DSOWARD</t>
  </si>
  <si>
    <t xml:space="preserve">1YBLB5    </t>
  </si>
  <si>
    <t>113179642       -E/R</t>
  </si>
  <si>
    <t>38B1</t>
  </si>
  <si>
    <t>36215</t>
  </si>
  <si>
    <t>GEARY JORDAN</t>
  </si>
  <si>
    <t>GJORDAN</t>
  </si>
  <si>
    <t xml:space="preserve">1YD11D    </t>
  </si>
  <si>
    <t>115447484       -A/R</t>
  </si>
  <si>
    <t>2425</t>
  </si>
  <si>
    <t>NORWALK</t>
  </si>
  <si>
    <t>CT</t>
  </si>
  <si>
    <t>36269</t>
  </si>
  <si>
    <t>WILLIAM BROWN</t>
  </si>
  <si>
    <t>WBROWN</t>
  </si>
  <si>
    <t xml:space="preserve">1TQSDM    </t>
  </si>
  <si>
    <t>115222014       -A/R</t>
  </si>
  <si>
    <t>5334</t>
  </si>
  <si>
    <t>ROCKY MOUNT</t>
  </si>
  <si>
    <t>36295</t>
  </si>
  <si>
    <t>ALLAN EMERSON</t>
  </si>
  <si>
    <t>AEMERSO</t>
  </si>
  <si>
    <t xml:space="preserve">1YD022    </t>
  </si>
  <si>
    <t>113878964-C/R   -A/R</t>
  </si>
  <si>
    <t>38H1</t>
  </si>
  <si>
    <t>WEST CHESTER</t>
  </si>
  <si>
    <t xml:space="preserve">BMW </t>
  </si>
  <si>
    <t>740I</t>
  </si>
  <si>
    <t>36315</t>
  </si>
  <si>
    <t>LUIS PEREZ</t>
  </si>
  <si>
    <t>LPEREZ</t>
  </si>
  <si>
    <t xml:space="preserve">1TYTVJ    </t>
  </si>
  <si>
    <t>115117587       -A/R</t>
  </si>
  <si>
    <t>3503</t>
  </si>
  <si>
    <t>BRADENTON</t>
  </si>
  <si>
    <t>36376</t>
  </si>
  <si>
    <t>JAIME QUINONES</t>
  </si>
  <si>
    <t>JQUINON</t>
  </si>
  <si>
    <t xml:space="preserve">1NQC79    </t>
  </si>
  <si>
    <t>115510370</t>
  </si>
  <si>
    <t>10M2</t>
  </si>
  <si>
    <t>SALEM</t>
  </si>
  <si>
    <t>NH</t>
  </si>
  <si>
    <t>36386</t>
  </si>
  <si>
    <t>V DAL TUIOFU</t>
  </si>
  <si>
    <t xml:space="preserve">1P44C4    </t>
  </si>
  <si>
    <t>115519777</t>
  </si>
  <si>
    <t>48P2</t>
  </si>
  <si>
    <t>NORTH PROVIDENCE</t>
  </si>
  <si>
    <t>RI</t>
  </si>
  <si>
    <t>36402</t>
  </si>
  <si>
    <t>PETER KANTZAS</t>
  </si>
  <si>
    <t>PKANTZA</t>
  </si>
  <si>
    <t>DEWARREN GATES</t>
  </si>
  <si>
    <t>DGATES</t>
  </si>
  <si>
    <t xml:space="preserve">1MBDC4    </t>
  </si>
  <si>
    <t>114934958       -A/R</t>
  </si>
  <si>
    <t>2434</t>
  </si>
  <si>
    <t>SHELTON</t>
  </si>
  <si>
    <t>36417</t>
  </si>
  <si>
    <t>MICHAEL BONOMI</t>
  </si>
  <si>
    <t>MBONOM</t>
  </si>
  <si>
    <t>KEVIN COLEMAN</t>
  </si>
  <si>
    <t>KCOLE17</t>
  </si>
  <si>
    <t xml:space="preserve">1W60S6    </t>
  </si>
  <si>
    <t>114667537       -B/R</t>
  </si>
  <si>
    <t>4830</t>
  </si>
  <si>
    <t>NORWICH</t>
  </si>
  <si>
    <t>36438</t>
  </si>
  <si>
    <t>BRIAN POWERS</t>
  </si>
  <si>
    <t>BPOWER8</t>
  </si>
  <si>
    <t xml:space="preserve">1WDR16    </t>
  </si>
  <si>
    <t>114778896       -B/R</t>
  </si>
  <si>
    <t>1734</t>
  </si>
  <si>
    <t>VINELAND</t>
  </si>
  <si>
    <t>NJ</t>
  </si>
  <si>
    <t>36443</t>
  </si>
  <si>
    <t>DANTE EVANS</t>
  </si>
  <si>
    <t>DONTA EVANS</t>
  </si>
  <si>
    <t>DEVANS</t>
  </si>
  <si>
    <t xml:space="preserve">1X5RVP    </t>
  </si>
  <si>
    <t>114780836       -B/R</t>
  </si>
  <si>
    <t>1805</t>
  </si>
  <si>
    <t>ELLICOTT CITY</t>
  </si>
  <si>
    <t>EXPE</t>
  </si>
  <si>
    <t>36516</t>
  </si>
  <si>
    <t>GEORGE LLOYD</t>
  </si>
  <si>
    <t>GLLOYD0</t>
  </si>
  <si>
    <t xml:space="preserve">1VJHF7    </t>
  </si>
  <si>
    <t>115311131       -A/R</t>
  </si>
  <si>
    <t>0748</t>
  </si>
  <si>
    <t>ORANGE CITY</t>
  </si>
  <si>
    <t>36568</t>
  </si>
  <si>
    <t>LUIS SOTELO</t>
  </si>
  <si>
    <t>LSOTELO</t>
  </si>
  <si>
    <t xml:space="preserve">1Z91XB    </t>
  </si>
  <si>
    <t>115111589       -B/R</t>
  </si>
  <si>
    <t>3268</t>
  </si>
  <si>
    <t>INDIO</t>
  </si>
  <si>
    <t>TOYO</t>
  </si>
  <si>
    <t>CAMR</t>
  </si>
  <si>
    <t>36597</t>
  </si>
  <si>
    <t>STEPHEN MEAD</t>
  </si>
  <si>
    <t>SMEAD</t>
  </si>
  <si>
    <t xml:space="preserve">1YC5Z3    </t>
  </si>
  <si>
    <t>113978116       -C/R</t>
  </si>
  <si>
    <t>20N7</t>
  </si>
  <si>
    <t>KALAMAZOO</t>
  </si>
  <si>
    <t>MI</t>
  </si>
  <si>
    <t>36604</t>
  </si>
  <si>
    <t>JEREMY ALVAREZ</t>
  </si>
  <si>
    <t>JALVARE</t>
  </si>
  <si>
    <t xml:space="preserve">1XWQKD    </t>
  </si>
  <si>
    <t>115420078       -A/R</t>
  </si>
  <si>
    <t>1215</t>
  </si>
  <si>
    <t>PUEBLO</t>
  </si>
  <si>
    <t>CO</t>
  </si>
  <si>
    <t>36606</t>
  </si>
  <si>
    <t>AHMADPARWIZ SAMADI</t>
  </si>
  <si>
    <t>AHMAD PARWIZ SAMADI</t>
  </si>
  <si>
    <t>ASAMAD0</t>
  </si>
  <si>
    <t xml:space="preserve">1XY2DQ    </t>
  </si>
  <si>
    <t>115395500       -A/R</t>
  </si>
  <si>
    <t>36637</t>
  </si>
  <si>
    <t>JON WILSON</t>
  </si>
  <si>
    <t xml:space="preserve">1Z3TPX    </t>
  </si>
  <si>
    <t>113290808-A/R   -A/R</t>
  </si>
  <si>
    <t>5801</t>
  </si>
  <si>
    <t>MADISON</t>
  </si>
  <si>
    <t>IN</t>
  </si>
  <si>
    <t>VOLK</t>
  </si>
  <si>
    <t>ATLA</t>
  </si>
  <si>
    <t>36675</t>
  </si>
  <si>
    <t>OJ BLEUS</t>
  </si>
  <si>
    <t>OBLEUS</t>
  </si>
  <si>
    <t xml:space="preserve">1P73LW    </t>
  </si>
  <si>
    <t>114843951       -B/R</t>
  </si>
  <si>
    <t>4373</t>
  </si>
  <si>
    <t>JACKSONVILLE</t>
  </si>
  <si>
    <t>36770</t>
  </si>
  <si>
    <t>LOUIS SMITH</t>
  </si>
  <si>
    <t>LSMI314</t>
  </si>
  <si>
    <t xml:space="preserve">1T8N87    </t>
  </si>
  <si>
    <t>115183625       -A/R</t>
  </si>
  <si>
    <t>062H</t>
  </si>
  <si>
    <t>RICHMOND</t>
  </si>
  <si>
    <t>36777</t>
  </si>
  <si>
    <t>ERIC DAVIS</t>
  </si>
  <si>
    <t>EDAVIS0</t>
  </si>
  <si>
    <t xml:space="preserve">1NHXYN    </t>
  </si>
  <si>
    <t>114581168       -B/R</t>
  </si>
  <si>
    <t>6516</t>
  </si>
  <si>
    <t>AMARILLO</t>
  </si>
  <si>
    <t>36785</t>
  </si>
  <si>
    <t>BEN GEBBERT</t>
  </si>
  <si>
    <t>BGEBBER</t>
  </si>
  <si>
    <t xml:space="preserve">1P9412    </t>
  </si>
  <si>
    <t>HOLMAN FLEET (ARI) US ACCIDENT</t>
  </si>
  <si>
    <t>115504386</t>
  </si>
  <si>
    <t>6552</t>
  </si>
  <si>
    <t>BASTROP</t>
  </si>
  <si>
    <t>36845</t>
  </si>
  <si>
    <t>JONATHON DICKSON</t>
  </si>
  <si>
    <t>JDICKSO</t>
  </si>
  <si>
    <t xml:space="preserve">1PSRJH    </t>
  </si>
  <si>
    <t>115586848</t>
  </si>
  <si>
    <t>4553</t>
  </si>
  <si>
    <t>LEWISTON</t>
  </si>
  <si>
    <t>ID</t>
  </si>
  <si>
    <t>36882</t>
  </si>
  <si>
    <t>RENE CORTEZ</t>
  </si>
  <si>
    <t>RCORTEZ</t>
  </si>
  <si>
    <t xml:space="preserve">1VDSH5    </t>
  </si>
  <si>
    <t>113155891       -E/R</t>
  </si>
  <si>
    <t>52H1</t>
  </si>
  <si>
    <t>LAREDO</t>
  </si>
  <si>
    <t>36894</t>
  </si>
  <si>
    <t>CHRISTOPHE FELTS</t>
  </si>
  <si>
    <t>CHRISTOPHER FELTS</t>
  </si>
  <si>
    <t>CFELTS</t>
  </si>
  <si>
    <t xml:space="preserve">1WC60G    </t>
  </si>
  <si>
    <t>115214379       -A/R</t>
  </si>
  <si>
    <t>5225</t>
  </si>
  <si>
    <t>ALTI</t>
  </si>
  <si>
    <t>36902</t>
  </si>
  <si>
    <t>ROBERT SAUCEDO</t>
  </si>
  <si>
    <t>RSAUCED</t>
  </si>
  <si>
    <t xml:space="preserve">1PY2N5    </t>
  </si>
  <si>
    <t>112795881       -E/R</t>
  </si>
  <si>
    <t>5220</t>
  </si>
  <si>
    <t>36982</t>
  </si>
  <si>
    <t>WILLIAM VOKAL</t>
  </si>
  <si>
    <t>WVOKAL</t>
  </si>
  <si>
    <t xml:space="preserve">1WG4Z0    </t>
  </si>
  <si>
    <t>112736328       -F/R</t>
  </si>
  <si>
    <t>6351</t>
  </si>
  <si>
    <t>BISMARCK</t>
  </si>
  <si>
    <t>ND</t>
  </si>
  <si>
    <t>37032</t>
  </si>
  <si>
    <t>SCOTTY BROWN</t>
  </si>
  <si>
    <t>SBROWN5</t>
  </si>
  <si>
    <t xml:space="preserve">1XJJCB    </t>
  </si>
  <si>
    <t>115381560       -A/R</t>
  </si>
  <si>
    <t>2105</t>
  </si>
  <si>
    <t>SUFFOLK</t>
  </si>
  <si>
    <t>37055</t>
  </si>
  <si>
    <t>JASON FLETCHER</t>
  </si>
  <si>
    <t>JFLETCH</t>
  </si>
  <si>
    <t xml:space="preserve">1W6Y7H    </t>
  </si>
  <si>
    <t>115320249       -A/R</t>
  </si>
  <si>
    <t>072B</t>
  </si>
  <si>
    <t>MERRITT ISLAND</t>
  </si>
  <si>
    <t>37057</t>
  </si>
  <si>
    <t>TRENT MATTHEWS</t>
  </si>
  <si>
    <t>TMATTHE</t>
  </si>
  <si>
    <t xml:space="preserve">1X3VVX    </t>
  </si>
  <si>
    <t>115408206       -A/R</t>
  </si>
  <si>
    <t>TRAX</t>
  </si>
  <si>
    <t>37125</t>
  </si>
  <si>
    <t>KAREEM WILLIAMS</t>
  </si>
  <si>
    <t>KWILLI1</t>
  </si>
  <si>
    <t xml:space="preserve">1P4V85    </t>
  </si>
  <si>
    <t>115001014       -A/R</t>
  </si>
  <si>
    <t>5579</t>
  </si>
  <si>
    <t>GULFPORT</t>
  </si>
  <si>
    <t>37139</t>
  </si>
  <si>
    <t>ANTHONY PARSONS</t>
  </si>
  <si>
    <t>ANTHONY PARSON</t>
  </si>
  <si>
    <t>APARSO0</t>
  </si>
  <si>
    <t xml:space="preserve">1YWQGW    </t>
  </si>
  <si>
    <t>112794061       -F/R</t>
  </si>
  <si>
    <t>55C2</t>
  </si>
  <si>
    <t>STARKVILLE</t>
  </si>
  <si>
    <t>37230</t>
  </si>
  <si>
    <t>PHILIP CAMPBELL</t>
  </si>
  <si>
    <t>PCAMPBE</t>
  </si>
  <si>
    <t xml:space="preserve">1P9VT2    </t>
  </si>
  <si>
    <t>112935871       -E/R</t>
  </si>
  <si>
    <t>0907</t>
  </si>
  <si>
    <t>N RICHLND HLS</t>
  </si>
  <si>
    <t>EQUI</t>
  </si>
  <si>
    <t>37241</t>
  </si>
  <si>
    <t>MATTHEW WILLIAMSON</t>
  </si>
  <si>
    <t>MWILLI1</t>
  </si>
  <si>
    <t>MICHAEL JONES</t>
  </si>
  <si>
    <t>MJONE10</t>
  </si>
  <si>
    <t xml:space="preserve">1Y7WGK    </t>
  </si>
  <si>
    <t>112775449       -F/R</t>
  </si>
  <si>
    <t>5586</t>
  </si>
  <si>
    <t>MILTON</t>
  </si>
  <si>
    <t>37243</t>
  </si>
  <si>
    <t>OMAR HERNANDEZ</t>
  </si>
  <si>
    <t xml:space="preserve">1RBH8C    </t>
  </si>
  <si>
    <t>113470092       -D/R</t>
  </si>
  <si>
    <t>3578</t>
  </si>
  <si>
    <t>ESTERO</t>
  </si>
  <si>
    <t>37268</t>
  </si>
  <si>
    <t>JUSTIN WILBER</t>
  </si>
  <si>
    <t>JWILBER</t>
  </si>
  <si>
    <t xml:space="preserve">1WGZQH    </t>
  </si>
  <si>
    <t>115353491       -A/R</t>
  </si>
  <si>
    <t>5585</t>
  </si>
  <si>
    <t>LAGRANGE</t>
  </si>
  <si>
    <t>C15Q</t>
  </si>
  <si>
    <t>37275</t>
  </si>
  <si>
    <t>LUTHER COOPER</t>
  </si>
  <si>
    <t>LUTHER ERBY COOPER</t>
  </si>
  <si>
    <t>LERBYCO</t>
  </si>
  <si>
    <t xml:space="preserve">1SJGFL    </t>
  </si>
  <si>
    <t>115099211       -A/R</t>
  </si>
  <si>
    <t>5597</t>
  </si>
  <si>
    <t>BIRMINGHAM</t>
  </si>
  <si>
    <t>37309</t>
  </si>
  <si>
    <t>BRANDON DRAZIC</t>
  </si>
  <si>
    <t>BDRAZIC</t>
  </si>
  <si>
    <t xml:space="preserve">1PPSRH    </t>
  </si>
  <si>
    <t>115572245</t>
  </si>
  <si>
    <t>24C2</t>
  </si>
  <si>
    <t>ALBANY</t>
  </si>
  <si>
    <t>37359</t>
  </si>
  <si>
    <t>JOSHUA JACOBS</t>
  </si>
  <si>
    <t>JJACOBS</t>
  </si>
  <si>
    <t xml:space="preserve">1Q4YQD    </t>
  </si>
  <si>
    <t>113470133       -D/R</t>
  </si>
  <si>
    <t>06C6</t>
  </si>
  <si>
    <t>NEDERLAND</t>
  </si>
  <si>
    <t>46017</t>
  </si>
  <si>
    <t>JAVEN MITT</t>
  </si>
  <si>
    <t>JMITT</t>
  </si>
  <si>
    <t>STERLING SZULWACH</t>
  </si>
  <si>
    <t>SSZULWA</t>
  </si>
  <si>
    <t xml:space="preserve">1RXSSG    </t>
  </si>
  <si>
    <t>115162008       -A/R</t>
  </si>
  <si>
    <t>1435</t>
  </si>
  <si>
    <t>THIBODAUX</t>
  </si>
  <si>
    <t>46071</t>
  </si>
  <si>
    <t>RAUL CERVANTES</t>
  </si>
  <si>
    <t>RCERVAN</t>
  </si>
  <si>
    <t xml:space="preserve">1PNGMK    </t>
  </si>
  <si>
    <t>115562612</t>
  </si>
  <si>
    <t>2392</t>
  </si>
  <si>
    <t>TBLZ</t>
  </si>
  <si>
    <t>46141</t>
  </si>
  <si>
    <t>WILLIE HYNES</t>
  </si>
  <si>
    <t>WHYNES</t>
  </si>
  <si>
    <t>MANUEL VIVEROS</t>
  </si>
  <si>
    <t>MVIVERO</t>
  </si>
  <si>
    <t xml:space="preserve">1NS2HK    </t>
  </si>
  <si>
    <t>113854159       -C/R</t>
  </si>
  <si>
    <t>19P7</t>
  </si>
  <si>
    <t>PLYMOUTH</t>
  </si>
  <si>
    <t>MN</t>
  </si>
  <si>
    <t>46174</t>
  </si>
  <si>
    <t>VLADISLAV TAVYANSKYY</t>
  </si>
  <si>
    <t>VTAVYAN</t>
  </si>
  <si>
    <t xml:space="preserve">1RW4Y3    </t>
  </si>
  <si>
    <t>113540670       -D/R</t>
  </si>
  <si>
    <t>46205</t>
  </si>
  <si>
    <t>NICHOLAS ALMARAZ</t>
  </si>
  <si>
    <t>NALMARA</t>
  </si>
  <si>
    <t xml:space="preserve">1Q8NHC    </t>
  </si>
  <si>
    <t>113490416       -D/R</t>
  </si>
  <si>
    <t>5290</t>
  </si>
  <si>
    <t>VICTORIA</t>
  </si>
  <si>
    <t>46227</t>
  </si>
  <si>
    <t>HILARIO GONZALES</t>
  </si>
  <si>
    <t>HILARIO GONZALES JR</t>
  </si>
  <si>
    <t>HGONZA0</t>
  </si>
  <si>
    <t xml:space="preserve">1WLY98    </t>
  </si>
  <si>
    <t>115312601       -A/R</t>
  </si>
  <si>
    <t>5281</t>
  </si>
  <si>
    <t>CORPUS CHRISTI</t>
  </si>
  <si>
    <t>46245</t>
  </si>
  <si>
    <t>ELI SOCKEY</t>
  </si>
  <si>
    <t>ESOCKEY</t>
  </si>
  <si>
    <t xml:space="preserve">1J4LFY    </t>
  </si>
  <si>
    <t>114736181       -A/R</t>
  </si>
  <si>
    <t>5175</t>
  </si>
  <si>
    <t>FAYETTEVILLE</t>
  </si>
  <si>
    <t>AR</t>
  </si>
  <si>
    <t>46261</t>
  </si>
  <si>
    <t>CHRISTOPHER COOPER</t>
  </si>
  <si>
    <t>CCOOPER</t>
  </si>
  <si>
    <t>GEORGE PADILLA</t>
  </si>
  <si>
    <t>GPADIL6</t>
  </si>
  <si>
    <t xml:space="preserve">1WMJ0S    </t>
  </si>
  <si>
    <t>115329343       -A/R</t>
  </si>
  <si>
    <t>6561</t>
  </si>
  <si>
    <t>MIDLAND</t>
  </si>
  <si>
    <t>MURA</t>
  </si>
  <si>
    <t>46269</t>
  </si>
  <si>
    <t>HAROLD CONNER</t>
  </si>
  <si>
    <t>HCONNE</t>
  </si>
  <si>
    <t>Not on HR File</t>
  </si>
  <si>
    <t xml:space="preserve">1YZSN5    </t>
  </si>
  <si>
    <t>113349298       -E/R</t>
  </si>
  <si>
    <t>0949</t>
  </si>
  <si>
    <t>FORT WORTH</t>
  </si>
  <si>
    <t>TAOS</t>
  </si>
  <si>
    <t>46280</t>
  </si>
  <si>
    <t>FRANK YANEZ</t>
  </si>
  <si>
    <t>FYANEZ0</t>
  </si>
  <si>
    <t xml:space="preserve">1NM64V    </t>
  </si>
  <si>
    <t>113850925       -C/R</t>
  </si>
  <si>
    <t>6547</t>
  </si>
  <si>
    <t>ROUND ROCK</t>
  </si>
  <si>
    <t>SIEN</t>
  </si>
  <si>
    <t>46313</t>
  </si>
  <si>
    <t>GARY SMITH</t>
  </si>
  <si>
    <t>GSMIT78</t>
  </si>
  <si>
    <t xml:space="preserve">1WQVV9    </t>
  </si>
  <si>
    <t>114311076       -C/R</t>
  </si>
  <si>
    <t>5107</t>
  </si>
  <si>
    <t>LUFKIN</t>
  </si>
  <si>
    <t>RAV4</t>
  </si>
  <si>
    <t>46340</t>
  </si>
  <si>
    <t>EMILIO RUIZ</t>
  </si>
  <si>
    <t>ERUIZ</t>
  </si>
  <si>
    <t xml:space="preserve">1TQ239    </t>
  </si>
  <si>
    <t>114092902       -A/R</t>
  </si>
  <si>
    <t>0648</t>
  </si>
  <si>
    <t>TEXAS CITY</t>
  </si>
  <si>
    <t>46347</t>
  </si>
  <si>
    <t>FRANCISCO HERNANDEZ</t>
  </si>
  <si>
    <t>FHERNA4</t>
  </si>
  <si>
    <t xml:space="preserve">1S0VB5    </t>
  </si>
  <si>
    <t>115179659       -A/R</t>
  </si>
  <si>
    <t>0606</t>
  </si>
  <si>
    <t>HOUSTON</t>
  </si>
  <si>
    <t>46360</t>
  </si>
  <si>
    <t>TADDERICK MATHIS</t>
  </si>
  <si>
    <t>TADDERICK MATHIS JR</t>
  </si>
  <si>
    <t>TMATHI1</t>
  </si>
  <si>
    <t xml:space="preserve">1XYJJ3    </t>
  </si>
  <si>
    <t>113742216       -D/R</t>
  </si>
  <si>
    <t>0647</t>
  </si>
  <si>
    <t>KONA</t>
  </si>
  <si>
    <t>46364</t>
  </si>
  <si>
    <t>MANUEL BENAVIDES</t>
  </si>
  <si>
    <t>MBENAVI</t>
  </si>
  <si>
    <t xml:space="preserve">1V06SH    </t>
  </si>
  <si>
    <t>HOLMAN FLEET (ARI) US MAINT TR</t>
  </si>
  <si>
    <t>114668196       -B/R</t>
  </si>
  <si>
    <t>06M6</t>
  </si>
  <si>
    <t>MERB</t>
  </si>
  <si>
    <t>S2HC</t>
  </si>
  <si>
    <t>46371</t>
  </si>
  <si>
    <t>CRAIG WELLS</t>
  </si>
  <si>
    <t>CWELL22</t>
  </si>
  <si>
    <t xml:space="preserve">1W0QH2    </t>
  </si>
  <si>
    <t>115333905       -A/R</t>
  </si>
  <si>
    <t>06E5</t>
  </si>
  <si>
    <t>LAKE JACKSON</t>
  </si>
  <si>
    <t>46431</t>
  </si>
  <si>
    <t>ASHLEY OROZCO</t>
  </si>
  <si>
    <t>AOROZCO</t>
  </si>
  <si>
    <t xml:space="preserve">1RBHMK    </t>
  </si>
  <si>
    <t>115240400       -A/R</t>
  </si>
  <si>
    <t>32KC</t>
  </si>
  <si>
    <t>SAN FERNANDO</t>
  </si>
  <si>
    <t>46482</t>
  </si>
  <si>
    <t>JASON TAYLOR</t>
  </si>
  <si>
    <t>JTAYL56</t>
  </si>
  <si>
    <t xml:space="preserve">1PLD56    </t>
  </si>
  <si>
    <t>113988264       -C/R</t>
  </si>
  <si>
    <t>1747</t>
  </si>
  <si>
    <t>REHOBOTH BEACH</t>
  </si>
  <si>
    <t>46486</t>
  </si>
  <si>
    <t>JASON DADE</t>
  </si>
  <si>
    <t>JDADE0</t>
  </si>
  <si>
    <t xml:space="preserve">1RDJQ5    </t>
  </si>
  <si>
    <t>112991394       -E/R</t>
  </si>
  <si>
    <t>P/UP LARGE</t>
  </si>
  <si>
    <t>46490</t>
  </si>
  <si>
    <t>ROBERT GAULDEN</t>
  </si>
  <si>
    <t xml:space="preserve">1X4R2K    </t>
  </si>
  <si>
    <t>114684903       -B/R</t>
  </si>
  <si>
    <t>165Q</t>
  </si>
  <si>
    <t>WASHINGTON</t>
  </si>
  <si>
    <t>DC</t>
  </si>
  <si>
    <t>46499</t>
  </si>
  <si>
    <t>MOHAMMAD HAIDARI</t>
  </si>
  <si>
    <t>JOSEPH HARRISON</t>
  </si>
  <si>
    <t>JHARRIS</t>
  </si>
  <si>
    <t xml:space="preserve">1P7FWM    </t>
  </si>
  <si>
    <t>113902584       -A/R</t>
  </si>
  <si>
    <t>1667</t>
  </si>
  <si>
    <t xml:space="preserve">1M7VJH    </t>
  </si>
  <si>
    <t>115438827</t>
  </si>
  <si>
    <t>46502</t>
  </si>
  <si>
    <t>SAYED FAKHRI</t>
  </si>
  <si>
    <t>SAYED FAROZ FAKHRI</t>
  </si>
  <si>
    <t>SFAKHRI</t>
  </si>
  <si>
    <t xml:space="preserve">1R4QX5    </t>
  </si>
  <si>
    <t>115176204       -A/R</t>
  </si>
  <si>
    <t>1646</t>
  </si>
  <si>
    <t>WARRENTON</t>
  </si>
  <si>
    <t>46509</t>
  </si>
  <si>
    <t>FAZIL HAMZA</t>
  </si>
  <si>
    <t>FHAMZA</t>
  </si>
  <si>
    <t xml:space="preserve">1Y0D5H    </t>
  </si>
  <si>
    <t>115379486       -A/R</t>
  </si>
  <si>
    <t>1648</t>
  </si>
  <si>
    <t>DUMFRIES</t>
  </si>
  <si>
    <t>46528</t>
  </si>
  <si>
    <t>MARCUS GIBSON</t>
  </si>
  <si>
    <t>MGIBSON</t>
  </si>
  <si>
    <t xml:space="preserve">1PH6YS    </t>
  </si>
  <si>
    <t>113389831       -D/R</t>
  </si>
  <si>
    <t>3956</t>
  </si>
  <si>
    <t>NEW PHILADELPHIA</t>
  </si>
  <si>
    <t>46541</t>
  </si>
  <si>
    <t>ANTHONY COOK</t>
  </si>
  <si>
    <t>ACOOK14</t>
  </si>
  <si>
    <t>SHANE SMIDDY</t>
  </si>
  <si>
    <t>SSMIDDY</t>
  </si>
  <si>
    <t xml:space="preserve">1RHZSK    </t>
  </si>
  <si>
    <t>114518952       -B/R</t>
  </si>
  <si>
    <t>5860</t>
  </si>
  <si>
    <t>PIKEVILLE</t>
  </si>
  <si>
    <t>46546</t>
  </si>
  <si>
    <t>JOSHUA DICKERSON</t>
  </si>
  <si>
    <t>JDICKE0</t>
  </si>
  <si>
    <t xml:space="preserve">1S6VXD    </t>
  </si>
  <si>
    <t>115161231       -A/R</t>
  </si>
  <si>
    <t>3837</t>
  </si>
  <si>
    <t>LANCASTER</t>
  </si>
  <si>
    <t>FROC</t>
  </si>
  <si>
    <t>46580</t>
  </si>
  <si>
    <t>DARRELL LOGAN</t>
  </si>
  <si>
    <t>DLOGAN</t>
  </si>
  <si>
    <t xml:space="preserve">1X38V3    </t>
  </si>
  <si>
    <t>113818189       -D/R</t>
  </si>
  <si>
    <t>24VL</t>
  </si>
  <si>
    <t>JERSEY CITY</t>
  </si>
  <si>
    <t>46581</t>
  </si>
  <si>
    <t>JAMES DAWSON</t>
  </si>
  <si>
    <t>JDAWSO1</t>
  </si>
  <si>
    <t xml:space="preserve">1YF6DW    </t>
  </si>
  <si>
    <t>115460024       -A/R</t>
  </si>
  <si>
    <t>2457</t>
  </si>
  <si>
    <t>HAWTHORNE</t>
  </si>
  <si>
    <t>46589</t>
  </si>
  <si>
    <t>MITCHELL BECKNER</t>
  </si>
  <si>
    <t>MBECKNE</t>
  </si>
  <si>
    <t xml:space="preserve">1YDTH2    </t>
  </si>
  <si>
    <t>113330859       -E/R</t>
  </si>
  <si>
    <t>68K2</t>
  </si>
  <si>
    <t>HUNTINGTON</t>
  </si>
  <si>
    <t>WV</t>
  </si>
  <si>
    <t>B25C</t>
  </si>
  <si>
    <t>46598</t>
  </si>
  <si>
    <t>ASCHBEA FELIX</t>
  </si>
  <si>
    <t>AFELIX</t>
  </si>
  <si>
    <t xml:space="preserve">1NVY3P    </t>
  </si>
  <si>
    <t>113404433       -D/R</t>
  </si>
  <si>
    <t>24N5</t>
  </si>
  <si>
    <t>BROOKLYN</t>
  </si>
  <si>
    <t>46601</t>
  </si>
  <si>
    <t>GERALD MINIER</t>
  </si>
  <si>
    <t>GMINIER</t>
  </si>
  <si>
    <t xml:space="preserve">1X3LVP    </t>
  </si>
  <si>
    <t>115393528       -A/R</t>
  </si>
  <si>
    <t>5751</t>
  </si>
  <si>
    <t>WILLIAMSPORT</t>
  </si>
  <si>
    <t>GENE</t>
  </si>
  <si>
    <t>GV80</t>
  </si>
  <si>
    <t>46622</t>
  </si>
  <si>
    <t>GEORGE HORIATES</t>
  </si>
  <si>
    <t>GHORIAT</t>
  </si>
  <si>
    <t xml:space="preserve">1V8D8N    </t>
  </si>
  <si>
    <t>113183589       -E/R</t>
  </si>
  <si>
    <t>3568</t>
  </si>
  <si>
    <t>FORT MYERS</t>
  </si>
  <si>
    <t>GCHL</t>
  </si>
  <si>
    <t>46629</t>
  </si>
  <si>
    <t>FREDDIE CARABALLO</t>
  </si>
  <si>
    <t>FCARABA</t>
  </si>
  <si>
    <t xml:space="preserve">1PMPZ2    </t>
  </si>
  <si>
    <t>115569380</t>
  </si>
  <si>
    <t>4209</t>
  </si>
  <si>
    <t>TAMPA</t>
  </si>
  <si>
    <t>46643</t>
  </si>
  <si>
    <t>DELROY WHITE</t>
  </si>
  <si>
    <t>DWHITE</t>
  </si>
  <si>
    <t xml:space="preserve">1R2N1S    </t>
  </si>
  <si>
    <t>115120054       -A/R</t>
  </si>
  <si>
    <t>41W8</t>
  </si>
  <si>
    <t>LAKE WORTH</t>
  </si>
  <si>
    <t>46645</t>
  </si>
  <si>
    <t>GEORGE PAGONAS</t>
  </si>
  <si>
    <t>GPAGONA</t>
  </si>
  <si>
    <t xml:space="preserve">1N8JD1    </t>
  </si>
  <si>
    <t>114964675       -A/R</t>
  </si>
  <si>
    <t>4132</t>
  </si>
  <si>
    <t>POMPANO BEACH</t>
  </si>
  <si>
    <t>46657</t>
  </si>
  <si>
    <t>COREY KING</t>
  </si>
  <si>
    <t>TRISTAN WEST</t>
  </si>
  <si>
    <t>TWEST3</t>
  </si>
  <si>
    <t xml:space="preserve">1W5X68    </t>
  </si>
  <si>
    <t>113677703       -D/R</t>
  </si>
  <si>
    <t>5529</t>
  </si>
  <si>
    <t>WAVELAND</t>
  </si>
  <si>
    <t>46674</t>
  </si>
  <si>
    <t>DYLAN PHELPS</t>
  </si>
  <si>
    <t>DPHELPS</t>
  </si>
  <si>
    <t xml:space="preserve">1PP3Z1    </t>
  </si>
  <si>
    <t>115566647</t>
  </si>
  <si>
    <t>517A</t>
  </si>
  <si>
    <t>BENTON</t>
  </si>
  <si>
    <t>46688</t>
  </si>
  <si>
    <t>JOHN ARRINGTON</t>
  </si>
  <si>
    <t>JARRING</t>
  </si>
  <si>
    <t xml:space="preserve">1Y6QXQ    </t>
  </si>
  <si>
    <t>115464890       -A/R</t>
  </si>
  <si>
    <t>517C</t>
  </si>
  <si>
    <t>HOT SPRINGS</t>
  </si>
  <si>
    <t>46689</t>
  </si>
  <si>
    <t>JONATHAN MCMEINS</t>
  </si>
  <si>
    <t>JMCMEIN</t>
  </si>
  <si>
    <t>AMIR BLAND</t>
  </si>
  <si>
    <t>ABLAND</t>
  </si>
  <si>
    <t xml:space="preserve">1NQT47    </t>
  </si>
  <si>
    <t>112775323       -E/R</t>
  </si>
  <si>
    <t>554G</t>
  </si>
  <si>
    <t>VALDOSTA</t>
  </si>
  <si>
    <t>AMIR BLAND-ASWAD</t>
  </si>
  <si>
    <t xml:space="preserve">1TL9H1    </t>
  </si>
  <si>
    <t>113073864       -E/R</t>
  </si>
  <si>
    <t>0308</t>
  </si>
  <si>
    <t>STONE MOUNTAIN</t>
  </si>
  <si>
    <t>46748</t>
  </si>
  <si>
    <t>ANDREW RICHARDSON</t>
  </si>
  <si>
    <t>ARICHAR</t>
  </si>
  <si>
    <t xml:space="preserve">1Y06YL    </t>
  </si>
  <si>
    <t>115407312       -A/R</t>
  </si>
  <si>
    <t>46759</t>
  </si>
  <si>
    <t>IGNACIO SALINAS-GONZALEZ</t>
  </si>
  <si>
    <t>IGNACIO SALINAS</t>
  </si>
  <si>
    <t>ISALIN1</t>
  </si>
  <si>
    <t xml:space="preserve">1TX6XZ    </t>
  </si>
  <si>
    <t>113643664       -D/R</t>
  </si>
  <si>
    <t>5330</t>
  </si>
  <si>
    <t>CHAPEL HILL</t>
  </si>
  <si>
    <t>46775</t>
  </si>
  <si>
    <t>CEDRIC THOMAS</t>
  </si>
  <si>
    <t>CTHOMAS</t>
  </si>
  <si>
    <t xml:space="preserve">1WLYQP    </t>
  </si>
  <si>
    <t>113073668       -E/R</t>
  </si>
  <si>
    <t>53M2</t>
  </si>
  <si>
    <t>DUNN</t>
  </si>
  <si>
    <t>46796</t>
  </si>
  <si>
    <t>JEREMY WATERS</t>
  </si>
  <si>
    <t xml:space="preserve">1PPH4Q    </t>
  </si>
  <si>
    <t>113942425       -C/R</t>
  </si>
  <si>
    <t>5519</t>
  </si>
  <si>
    <t>ANNISTON</t>
  </si>
  <si>
    <t>46815</t>
  </si>
  <si>
    <t>ROBERT BROOME</t>
  </si>
  <si>
    <t>RBROOME</t>
  </si>
  <si>
    <t xml:space="preserve">1S810B    </t>
  </si>
  <si>
    <t>114643535       -B/R</t>
  </si>
  <si>
    <t>26W7</t>
  </si>
  <si>
    <t>SPARTANBURG</t>
  </si>
  <si>
    <t>46817</t>
  </si>
  <si>
    <t>BENNIE GUZMAN</t>
  </si>
  <si>
    <t>BGUZMAN</t>
  </si>
  <si>
    <t xml:space="preserve">1WQVHP    </t>
  </si>
  <si>
    <t>113179564       -E/R</t>
  </si>
  <si>
    <t>4321</t>
  </si>
  <si>
    <t>PALM COAST</t>
  </si>
  <si>
    <t>46838</t>
  </si>
  <si>
    <t>KURTIS ELLINGER</t>
  </si>
  <si>
    <t>KELLIN</t>
  </si>
  <si>
    <t xml:space="preserve">1QW1Z6    </t>
  </si>
  <si>
    <t>114048314       -C/R</t>
  </si>
  <si>
    <t>46873</t>
  </si>
  <si>
    <t>MICHAEL JOHNSON</t>
  </si>
  <si>
    <t>MJOH304</t>
  </si>
  <si>
    <t xml:space="preserve">1TD4KV    </t>
  </si>
  <si>
    <t>114526019       -B/R</t>
  </si>
  <si>
    <t>5663</t>
  </si>
  <si>
    <t>OLIVE BRANCH</t>
  </si>
  <si>
    <t>46957</t>
  </si>
  <si>
    <t>ALEX BRAVAR</t>
  </si>
  <si>
    <t>ABRAVAR</t>
  </si>
  <si>
    <t xml:space="preserve">1WQZZW    </t>
  </si>
  <si>
    <t>115368750       -A/R</t>
  </si>
  <si>
    <t>2136</t>
  </si>
  <si>
    <t>46960</t>
  </si>
  <si>
    <t>AHMAD SARWARY</t>
  </si>
  <si>
    <t>AHMAD GHAYOR SARWARY</t>
  </si>
  <si>
    <t>ASARWAR</t>
  </si>
  <si>
    <t xml:space="preserve">1WBTV2    </t>
  </si>
  <si>
    <t>113579026       -C/R</t>
  </si>
  <si>
    <t>1641</t>
  </si>
  <si>
    <t>CHANTILLY</t>
  </si>
  <si>
    <t>46961</t>
  </si>
  <si>
    <t>LAVER CRAWFORD</t>
  </si>
  <si>
    <t>LCRAWFO</t>
  </si>
  <si>
    <t xml:space="preserve">1PM53S    </t>
  </si>
  <si>
    <t>112513163       -F/R</t>
  </si>
  <si>
    <t>2106</t>
  </si>
  <si>
    <t>46962</t>
  </si>
  <si>
    <t>SASIULLAH MEHRABI</t>
  </si>
  <si>
    <t xml:space="preserve">1S6VY7    </t>
  </si>
  <si>
    <t>113009606       -E/R</t>
  </si>
  <si>
    <t>46964</t>
  </si>
  <si>
    <t>MICHAEL BILLLUPS</t>
  </si>
  <si>
    <t>MBILLLU</t>
  </si>
  <si>
    <t xml:space="preserve">1XWX9R    </t>
  </si>
  <si>
    <t>115320600       -A/R</t>
  </si>
  <si>
    <t>53J4</t>
  </si>
  <si>
    <t>ELIZABETH CITY</t>
  </si>
  <si>
    <t>46972</t>
  </si>
  <si>
    <t>ADAM FRELICK</t>
  </si>
  <si>
    <t>AFRELIC</t>
  </si>
  <si>
    <t xml:space="preserve">1WDZP2    </t>
  </si>
  <si>
    <t>113201080       -E/R</t>
  </si>
  <si>
    <t>21L6</t>
  </si>
  <si>
    <t>ROANOKE</t>
  </si>
  <si>
    <t>46976</t>
  </si>
  <si>
    <t>THOMAS DOHERTY</t>
  </si>
  <si>
    <t>TDOHERT</t>
  </si>
  <si>
    <t xml:space="preserve">1QLSBT    </t>
  </si>
  <si>
    <t>114054195       -C/R</t>
  </si>
  <si>
    <t>1614</t>
  </si>
  <si>
    <t>46982</t>
  </si>
  <si>
    <t>JONATHAN BOULEY</t>
  </si>
  <si>
    <t>JONATHAN BOULAY</t>
  </si>
  <si>
    <t>JBOULAY</t>
  </si>
  <si>
    <t xml:space="preserve">1V5T2J    </t>
  </si>
  <si>
    <t>113559398       -D/R</t>
  </si>
  <si>
    <t>683A</t>
  </si>
  <si>
    <t>ST. ALBANS</t>
  </si>
  <si>
    <t>46990</t>
  </si>
  <si>
    <t>MAHMOOD WALI</t>
  </si>
  <si>
    <t>MWALI</t>
  </si>
  <si>
    <t xml:space="preserve">1VY3SG    </t>
  </si>
  <si>
    <t>114761650       -B/R</t>
  </si>
  <si>
    <t>1621</t>
  </si>
  <si>
    <t>FREDERICKSBURG</t>
  </si>
  <si>
    <t>46994</t>
  </si>
  <si>
    <t>JOSEPH LOCK</t>
  </si>
  <si>
    <t>DEVONTAE DAVIS</t>
  </si>
  <si>
    <t>DDAVIS8</t>
  </si>
  <si>
    <t xml:space="preserve">1R5LFR    </t>
  </si>
  <si>
    <t>112882222       -E/R</t>
  </si>
  <si>
    <t>1081</t>
  </si>
  <si>
    <t>ME</t>
  </si>
  <si>
    <t>47014</t>
  </si>
  <si>
    <t>DOMINGO OZUNA</t>
  </si>
  <si>
    <t>DOZUNA</t>
  </si>
  <si>
    <t xml:space="preserve">1YXQ6C    </t>
  </si>
  <si>
    <t>113310212       -E/R</t>
  </si>
  <si>
    <t>48M8</t>
  </si>
  <si>
    <t>CRANSTON</t>
  </si>
  <si>
    <t>47019</t>
  </si>
  <si>
    <t>ERICK DENIS</t>
  </si>
  <si>
    <t>EDENIS</t>
  </si>
  <si>
    <t xml:space="preserve">1P2FXD    </t>
  </si>
  <si>
    <t>115508220</t>
  </si>
  <si>
    <t>105T</t>
  </si>
  <si>
    <t>W WAREHAM</t>
  </si>
  <si>
    <t>47020</t>
  </si>
  <si>
    <t>SHANE KELLY</t>
  </si>
  <si>
    <t>SKELLY3</t>
  </si>
  <si>
    <t xml:space="preserve">1WQZ67    </t>
  </si>
  <si>
    <t>113231403       -E/R</t>
  </si>
  <si>
    <t>1022</t>
  </si>
  <si>
    <t>HYANNIS</t>
  </si>
  <si>
    <t>47026</t>
  </si>
  <si>
    <t>VONZELL BEST</t>
  </si>
  <si>
    <t>VBEST1</t>
  </si>
  <si>
    <t xml:space="preserve">1MWT5T    </t>
  </si>
  <si>
    <t>114941222       -A/R</t>
  </si>
  <si>
    <t>1026</t>
  </si>
  <si>
    <t>DEDHAM</t>
  </si>
  <si>
    <t>47032</t>
  </si>
  <si>
    <t>CURTIS FRANCIS</t>
  </si>
  <si>
    <t>CFRANCI</t>
  </si>
  <si>
    <t xml:space="preserve">1XZLY9    </t>
  </si>
  <si>
    <t>113329710       -E/R</t>
  </si>
  <si>
    <t>47040</t>
  </si>
  <si>
    <t>TARA RAI</t>
  </si>
  <si>
    <t>TRAI0</t>
  </si>
  <si>
    <t xml:space="preserve">1T6HTL    </t>
  </si>
  <si>
    <t>115228045       -A/R</t>
  </si>
  <si>
    <t>1051</t>
  </si>
  <si>
    <t>WORCESTER</t>
  </si>
  <si>
    <t>47043</t>
  </si>
  <si>
    <t>JOHN GAQUIN</t>
  </si>
  <si>
    <t xml:space="preserve">1RRD9N    </t>
  </si>
  <si>
    <t>113549678       -D/R</t>
  </si>
  <si>
    <t>48M2</t>
  </si>
  <si>
    <t>RAYNHAM</t>
  </si>
  <si>
    <t>47052</t>
  </si>
  <si>
    <t>PHILIP KARAMUZE</t>
  </si>
  <si>
    <t>PKARAMU</t>
  </si>
  <si>
    <t xml:space="preserve">1T0JKK    </t>
  </si>
  <si>
    <t>114695052       -B/R</t>
  </si>
  <si>
    <t>24HS</t>
  </si>
  <si>
    <t>HUDSON</t>
  </si>
  <si>
    <t>47075</t>
  </si>
  <si>
    <t>PATRICK LICATA</t>
  </si>
  <si>
    <t>PLICAT</t>
  </si>
  <si>
    <t xml:space="preserve">1R2PLJ    </t>
  </si>
  <si>
    <t>115048052       -A/R</t>
  </si>
  <si>
    <t>2901</t>
  </si>
  <si>
    <t>ROCHESTER</t>
  </si>
  <si>
    <t>T3MP</t>
  </si>
  <si>
    <t>47087</t>
  </si>
  <si>
    <t>MARC DAVIS</t>
  </si>
  <si>
    <t>MDAVI31</t>
  </si>
  <si>
    <t xml:space="preserve">1TMDM1    </t>
  </si>
  <si>
    <t>115247886       -A/R</t>
  </si>
  <si>
    <t>4820</t>
  </si>
  <si>
    <t>ENFIELD</t>
  </si>
  <si>
    <t>47091</t>
  </si>
  <si>
    <t>JOSEPH COLE</t>
  </si>
  <si>
    <t>JCOLE</t>
  </si>
  <si>
    <t xml:space="preserve">1SPJ8L    </t>
  </si>
  <si>
    <t>114643580       -B/R</t>
  </si>
  <si>
    <t>2931</t>
  </si>
  <si>
    <t>TONAWANDA</t>
  </si>
  <si>
    <t>47159</t>
  </si>
  <si>
    <t>RONALD GARRETT</t>
  </si>
  <si>
    <t>RGARRE3</t>
  </si>
  <si>
    <t xml:space="preserve">1T4MXD    </t>
  </si>
  <si>
    <t>114360102       -B/R</t>
  </si>
  <si>
    <t>5582</t>
  </si>
  <si>
    <t>COLUMBUS</t>
  </si>
  <si>
    <t>47163</t>
  </si>
  <si>
    <t>ALEX CHRISTIAN</t>
  </si>
  <si>
    <t>ACHRI10</t>
  </si>
  <si>
    <t xml:space="preserve">1T4TJ0    </t>
  </si>
  <si>
    <t>113081637       -E/R</t>
  </si>
  <si>
    <t>0379</t>
  </si>
  <si>
    <t>STOCKBRIDGE</t>
  </si>
  <si>
    <t>SEARS</t>
  </si>
  <si>
    <t>47164</t>
  </si>
  <si>
    <t>ALAN HOLLIS</t>
  </si>
  <si>
    <t>DAVID JACKSON</t>
  </si>
  <si>
    <t>DJACKS2</t>
  </si>
  <si>
    <t xml:space="preserve">1NQ1N2    </t>
  </si>
  <si>
    <t>113191439       -D/R</t>
  </si>
  <si>
    <t>47172</t>
  </si>
  <si>
    <t>MICHAEL CARGILL</t>
  </si>
  <si>
    <t>MCARGIL</t>
  </si>
  <si>
    <t xml:space="preserve">1YHX6J    </t>
  </si>
  <si>
    <t>113365215       -E/R</t>
  </si>
  <si>
    <t>5512</t>
  </si>
  <si>
    <t>47209</t>
  </si>
  <si>
    <t>JAMES HEMINGTON</t>
  </si>
  <si>
    <t>JHEMING</t>
  </si>
  <si>
    <t xml:space="preserve">1YWHWP    </t>
  </si>
  <si>
    <t>115500523</t>
  </si>
  <si>
    <t>4646</t>
  </si>
  <si>
    <t>OR</t>
  </si>
  <si>
    <t xml:space="preserve">TRANSFORM SEARS HOME SERVICES </t>
  </si>
  <si>
    <t>47230</t>
  </si>
  <si>
    <t>JEREMY GORST</t>
  </si>
  <si>
    <t>JGORST</t>
  </si>
  <si>
    <t xml:space="preserve">1ZB58W    </t>
  </si>
  <si>
    <t>115586030       -A/R</t>
  </si>
  <si>
    <t>4571</t>
  </si>
  <si>
    <t>KENNEWICK</t>
  </si>
  <si>
    <t>WA</t>
  </si>
  <si>
    <t>T3LP</t>
  </si>
  <si>
    <t>47252</t>
  </si>
  <si>
    <t>TYLER BURDICK</t>
  </si>
  <si>
    <t>TBURDIC</t>
  </si>
  <si>
    <t xml:space="preserve">1NTNNN    </t>
  </si>
  <si>
    <t>115486249</t>
  </si>
  <si>
    <t>4525</t>
  </si>
  <si>
    <t>OLYMPIA</t>
  </si>
  <si>
    <t>47273</t>
  </si>
  <si>
    <t>MARK HIGGINS</t>
  </si>
  <si>
    <t>MHIGGI0</t>
  </si>
  <si>
    <t xml:space="preserve">1NSPX6    </t>
  </si>
  <si>
    <t>115490485</t>
  </si>
  <si>
    <t>4736</t>
  </si>
  <si>
    <t>MERIDIAN</t>
  </si>
  <si>
    <t>47291</t>
  </si>
  <si>
    <t>SEAN WICKLANDER</t>
  </si>
  <si>
    <t>SWICKLA</t>
  </si>
  <si>
    <t xml:space="preserve">1TWFX7    </t>
  </si>
  <si>
    <t>113657092       -D/R</t>
  </si>
  <si>
    <t>4450</t>
  </si>
  <si>
    <t>ALTOONA</t>
  </si>
  <si>
    <t>47293</t>
  </si>
  <si>
    <t>JORDAN FLENNIKEN</t>
  </si>
  <si>
    <t>JFLENNI</t>
  </si>
  <si>
    <t xml:space="preserve">1PWYZ4    </t>
  </si>
  <si>
    <t>114956731       -A/R</t>
  </si>
  <si>
    <t>519G</t>
  </si>
  <si>
    <t>JOPLIN</t>
  </si>
  <si>
    <t>MO</t>
  </si>
  <si>
    <t>47315</t>
  </si>
  <si>
    <t>DANIEL MCKNIGHT</t>
  </si>
  <si>
    <t>DMCKNIG</t>
  </si>
  <si>
    <t xml:space="preserve">1PJVSX    </t>
  </si>
  <si>
    <t>115526291</t>
  </si>
  <si>
    <t>5193</t>
  </si>
  <si>
    <t>SPRINGFIELD</t>
  </si>
  <si>
    <t>47374</t>
  </si>
  <si>
    <t>HAI TRAN</t>
  </si>
  <si>
    <t>HTRAN</t>
  </si>
  <si>
    <t xml:space="preserve">1X4WBV    </t>
  </si>
  <si>
    <t>114218112       -C/R</t>
  </si>
  <si>
    <t>163U</t>
  </si>
  <si>
    <t>MANASSAS</t>
  </si>
  <si>
    <t>47397</t>
  </si>
  <si>
    <t>ANTHONY GILLIS</t>
  </si>
  <si>
    <t>AGILLIS</t>
  </si>
  <si>
    <t xml:space="preserve">1RW2VB    </t>
  </si>
  <si>
    <t>115147148       -A/R</t>
  </si>
  <si>
    <t>0315</t>
  </si>
  <si>
    <t>CONYERS</t>
  </si>
  <si>
    <t>47412</t>
  </si>
  <si>
    <t>TIMOTHY HOLBROOK</t>
  </si>
  <si>
    <t>THOLBRO</t>
  </si>
  <si>
    <t xml:space="preserve">1YR64Y    </t>
  </si>
  <si>
    <t>115419452       -A/R</t>
  </si>
  <si>
    <t>03JS</t>
  </si>
  <si>
    <t>JASPER</t>
  </si>
  <si>
    <t>47420</t>
  </si>
  <si>
    <t>SHAQUON WISE</t>
  </si>
  <si>
    <t>SWISE0</t>
  </si>
  <si>
    <t xml:space="preserve">1VBXP5    </t>
  </si>
  <si>
    <t>114754720       -B/R</t>
  </si>
  <si>
    <t>61042</t>
  </si>
  <si>
    <t>ALEX WILLIAMS</t>
  </si>
  <si>
    <t>AWILLI1</t>
  </si>
  <si>
    <t xml:space="preserve">1Q4FCB    </t>
  </si>
  <si>
    <t>115596273</t>
  </si>
  <si>
    <t>15DA</t>
  </si>
  <si>
    <t>CHICAGO</t>
  </si>
  <si>
    <t>61786</t>
  </si>
  <si>
    <t>JOHN CASEY</t>
  </si>
  <si>
    <t>JCASEY0</t>
  </si>
  <si>
    <t xml:space="preserve">1P6LVY    </t>
  </si>
  <si>
    <t>113035779       -B/R</t>
  </si>
  <si>
    <t>626F</t>
  </si>
  <si>
    <t>61100</t>
  </si>
  <si>
    <t>NIKITA BOYER</t>
  </si>
  <si>
    <t>NBOYER</t>
  </si>
  <si>
    <t xml:space="preserve">1T0TW4    </t>
  </si>
  <si>
    <t>115251279       -A/R</t>
  </si>
  <si>
    <t>1821</t>
  </si>
  <si>
    <t>ELKTON</t>
  </si>
  <si>
    <t>61137</t>
  </si>
  <si>
    <t>TIMOTHY GOSSELIN</t>
  </si>
  <si>
    <t>TGOSSEL</t>
  </si>
  <si>
    <t xml:space="preserve">1P4C9Z    </t>
  </si>
  <si>
    <t>112826252       -E/R</t>
  </si>
  <si>
    <t>1086</t>
  </si>
  <si>
    <t>BRUNSWICK</t>
  </si>
  <si>
    <t>61148</t>
  </si>
  <si>
    <t>KEVIN TERRELL</t>
  </si>
  <si>
    <t>KTERRE2</t>
  </si>
  <si>
    <t xml:space="preserve">1P7SLQ    </t>
  </si>
  <si>
    <t>115555819</t>
  </si>
  <si>
    <t>61192</t>
  </si>
  <si>
    <t>SERGI STRENOVYCH</t>
  </si>
  <si>
    <t xml:space="preserve">1QNHDD    </t>
  </si>
  <si>
    <t>114525514       -B/R</t>
  </si>
  <si>
    <t>1263</t>
  </si>
  <si>
    <t>LAKEWOOD</t>
  </si>
  <si>
    <t>61208</t>
  </si>
  <si>
    <t>ALBERTO GONZALEZ</t>
  </si>
  <si>
    <t>AGONZA4</t>
  </si>
  <si>
    <t xml:space="preserve">1WMH8W    </t>
  </si>
  <si>
    <t>113351898       -D/R</t>
  </si>
  <si>
    <t>61212</t>
  </si>
  <si>
    <t>LATARGI FOWLER</t>
  </si>
  <si>
    <t>LFOWLER</t>
  </si>
  <si>
    <t xml:space="preserve">1QC5G0    </t>
  </si>
  <si>
    <t>112964519       -E/R</t>
  </si>
  <si>
    <t>61232</t>
  </si>
  <si>
    <t>JACOB STEVENSON</t>
  </si>
  <si>
    <t>JSTEVEN</t>
  </si>
  <si>
    <t xml:space="preserve">1SB0JK    </t>
  </si>
  <si>
    <t>114563852       -B/R</t>
  </si>
  <si>
    <t>SUB1</t>
  </si>
  <si>
    <t>61306</t>
  </si>
  <si>
    <t>JEFFREY HUME</t>
  </si>
  <si>
    <t>JHUME1</t>
  </si>
  <si>
    <t xml:space="preserve">1S9MQK    </t>
  </si>
  <si>
    <t>115213242       -A/R</t>
  </si>
  <si>
    <t>1822</t>
  </si>
  <si>
    <t>CATONSVILLE</t>
  </si>
  <si>
    <t>61309</t>
  </si>
  <si>
    <t>FARDEEN BASEL</t>
  </si>
  <si>
    <t>FBASEL</t>
  </si>
  <si>
    <t>SAFIULLAH MEHRABI</t>
  </si>
  <si>
    <t>SMEHRAB</t>
  </si>
  <si>
    <t xml:space="preserve">1W04Z3    </t>
  </si>
  <si>
    <t>114757352       -B/R</t>
  </si>
  <si>
    <t>1668</t>
  </si>
  <si>
    <t>OSPT</t>
  </si>
  <si>
    <t>61316</t>
  </si>
  <si>
    <t>PAUL BRADY</t>
  </si>
  <si>
    <t>PBRADY</t>
  </si>
  <si>
    <t xml:space="preserve">1QYFDZ    </t>
  </si>
  <si>
    <t>114581726       -B/R</t>
  </si>
  <si>
    <t>1813</t>
  </si>
  <si>
    <t>CROFTON</t>
  </si>
  <si>
    <t>61320</t>
  </si>
  <si>
    <t>SHYHEIM PELLE</t>
  </si>
  <si>
    <t>SPELLE</t>
  </si>
  <si>
    <t xml:space="preserve">1YD1FC    </t>
  </si>
  <si>
    <t>113366861       -E/R</t>
  </si>
  <si>
    <t>61328</t>
  </si>
  <si>
    <t>MOHAMMAD YOUSUFY</t>
  </si>
  <si>
    <t>MOHAMMAD ASIF YOUSUFY</t>
  </si>
  <si>
    <t>MYOUSU0</t>
  </si>
  <si>
    <t xml:space="preserve">1Y5MPX    </t>
  </si>
  <si>
    <t>114873085       -B/R</t>
  </si>
  <si>
    <t>61360</t>
  </si>
  <si>
    <t>DWAYNE HOWELL</t>
  </si>
  <si>
    <t>DHOWEL5</t>
  </si>
  <si>
    <t xml:space="preserve">1NXSJR    </t>
  </si>
  <si>
    <t>115522770</t>
  </si>
  <si>
    <t>0372</t>
  </si>
  <si>
    <t>HIRAM</t>
  </si>
  <si>
    <t>61370</t>
  </si>
  <si>
    <t>BRIAN MILLS</t>
  </si>
  <si>
    <t>BMILLS9</t>
  </si>
  <si>
    <t xml:space="preserve">1TP84J    </t>
  </si>
  <si>
    <t>115227613       -A/R</t>
  </si>
  <si>
    <t>61382</t>
  </si>
  <si>
    <t>JUAN YEDRA LOPEZ</t>
  </si>
  <si>
    <t>JYEDRAL</t>
  </si>
  <si>
    <t xml:space="preserve">1YTPFS    </t>
  </si>
  <si>
    <t>115262200       -A/R</t>
  </si>
  <si>
    <t>2461</t>
  </si>
  <si>
    <t>STATEN ISLAND</t>
  </si>
  <si>
    <t>61432</t>
  </si>
  <si>
    <t>ADAM BEHLER</t>
  </si>
  <si>
    <t>ABEHLE</t>
  </si>
  <si>
    <t xml:space="preserve">1SLGVD    </t>
  </si>
  <si>
    <t>115222643       -A/R</t>
  </si>
  <si>
    <t>3042</t>
  </si>
  <si>
    <t>ROSEVILLE</t>
  </si>
  <si>
    <t>61462</t>
  </si>
  <si>
    <t>MIKE WRIGHT</t>
  </si>
  <si>
    <t>MWRIG31</t>
  </si>
  <si>
    <t xml:space="preserve">1PWL9V    </t>
  </si>
  <si>
    <t>113875403       -C/R</t>
  </si>
  <si>
    <t>1816</t>
  </si>
  <si>
    <t>SALISBURY</t>
  </si>
  <si>
    <t>61547</t>
  </si>
  <si>
    <t>IVERSON MAY</t>
  </si>
  <si>
    <t>IMAY0</t>
  </si>
  <si>
    <t xml:space="preserve">1PQPV8    </t>
  </si>
  <si>
    <t>115573289</t>
  </si>
  <si>
    <t>3864</t>
  </si>
  <si>
    <t>MALI</t>
  </si>
  <si>
    <t>61564</t>
  </si>
  <si>
    <t>JON JACKSON</t>
  </si>
  <si>
    <t>JJACKS0</t>
  </si>
  <si>
    <t xml:space="preserve">1T3735    </t>
  </si>
  <si>
    <t>115270042       -A/R</t>
  </si>
  <si>
    <t>61605</t>
  </si>
  <si>
    <t>KENNETH LARMAY</t>
  </si>
  <si>
    <t xml:space="preserve">1Y85BC    </t>
  </si>
  <si>
    <t>112850204       -F/R</t>
  </si>
  <si>
    <t>501B</t>
  </si>
  <si>
    <t>TUCSON</t>
  </si>
  <si>
    <t>AZ</t>
  </si>
  <si>
    <t>61607</t>
  </si>
  <si>
    <t>MIKE PROBST</t>
  </si>
  <si>
    <t>MICHAEL PROBST</t>
  </si>
  <si>
    <t>MPROBST</t>
  </si>
  <si>
    <t xml:space="preserve">1PD0XX    </t>
  </si>
  <si>
    <t>115025229       -A/R</t>
  </si>
  <si>
    <t>501E</t>
  </si>
  <si>
    <t>61640</t>
  </si>
  <si>
    <t>DEVANTAE CASTO</t>
  </si>
  <si>
    <t>DIVONTAE CASTO</t>
  </si>
  <si>
    <t>DCASTO</t>
  </si>
  <si>
    <t xml:space="preserve">1X4W06    </t>
  </si>
  <si>
    <t>115390061       -A/R</t>
  </si>
  <si>
    <t>4472</t>
  </si>
  <si>
    <t>FOND DU LAC</t>
  </si>
  <si>
    <t>61649</t>
  </si>
  <si>
    <t>CADEN SANDERFOOT</t>
  </si>
  <si>
    <t>CSANDER</t>
  </si>
  <si>
    <t xml:space="preserve">1Q2KLT    </t>
  </si>
  <si>
    <t>115586022</t>
  </si>
  <si>
    <t>4446</t>
  </si>
  <si>
    <t>61679</t>
  </si>
  <si>
    <t>ELIJAH JUAREZ</t>
  </si>
  <si>
    <t>EJUAREZ</t>
  </si>
  <si>
    <t xml:space="preserve">1Y00P5    </t>
  </si>
  <si>
    <t>115397219       -A/R</t>
  </si>
  <si>
    <t>3441</t>
  </si>
  <si>
    <t>EL PASO</t>
  </si>
  <si>
    <t>61755</t>
  </si>
  <si>
    <t>JAMES LONG</t>
  </si>
  <si>
    <t>JLONG9</t>
  </si>
  <si>
    <t xml:space="preserve">1Z4WVB    </t>
  </si>
  <si>
    <t>115533717       -A/R</t>
  </si>
  <si>
    <t>21050</t>
  </si>
  <si>
    <t>ERIC DREIER</t>
  </si>
  <si>
    <t>EDREIER</t>
  </si>
  <si>
    <t xml:space="preserve">1S7C0G    </t>
  </si>
  <si>
    <t>115699801</t>
  </si>
  <si>
    <t>20Z5</t>
  </si>
  <si>
    <t>PETOSKEY</t>
  </si>
  <si>
    <t>21675</t>
  </si>
  <si>
    <t>TODD FRASER</t>
  </si>
  <si>
    <t>TFRASER</t>
  </si>
  <si>
    <t xml:space="preserve">1R5RG5    </t>
  </si>
  <si>
    <t>115620783</t>
  </si>
  <si>
    <t>3955</t>
  </si>
  <si>
    <t>MASSILLON</t>
  </si>
  <si>
    <t>21851</t>
  </si>
  <si>
    <t>MICHAEL WRIGHT</t>
  </si>
  <si>
    <t>MWRIGH0</t>
  </si>
  <si>
    <t xml:space="preserve">1SL66W    </t>
  </si>
  <si>
    <t>115719824</t>
  </si>
  <si>
    <t>1216</t>
  </si>
  <si>
    <t>LITTLETON</t>
  </si>
  <si>
    <t>21980</t>
  </si>
  <si>
    <t>JAMES OBRIEN</t>
  </si>
  <si>
    <t>JOBRIEN</t>
  </si>
  <si>
    <t xml:space="preserve">1RPCFW    </t>
  </si>
  <si>
    <t>115679702</t>
  </si>
  <si>
    <t>39D1</t>
  </si>
  <si>
    <t>MAUMEE</t>
  </si>
  <si>
    <t>23875</t>
  </si>
  <si>
    <t>CHAD JONES</t>
  </si>
  <si>
    <t>CJONES1</t>
  </si>
  <si>
    <t xml:space="preserve">1RLFW1    </t>
  </si>
  <si>
    <t>115670679</t>
  </si>
  <si>
    <t>6245</t>
  </si>
  <si>
    <t>PERU</t>
  </si>
  <si>
    <t>36023</t>
  </si>
  <si>
    <t>CARTER ANDERSEN</t>
  </si>
  <si>
    <t>CANDER2</t>
  </si>
  <si>
    <t xml:space="preserve">1RPK32    </t>
  </si>
  <si>
    <t>115682280</t>
  </si>
  <si>
    <t>1823</t>
  </si>
  <si>
    <t>OCEAN CITY</t>
  </si>
  <si>
    <t>36108</t>
  </si>
  <si>
    <t>CARL BANKS</t>
  </si>
  <si>
    <t>CBANKS</t>
  </si>
  <si>
    <t xml:space="preserve">1RRNXN    </t>
  </si>
  <si>
    <t>115662803</t>
  </si>
  <si>
    <t>5102</t>
  </si>
  <si>
    <t>TYLER</t>
  </si>
  <si>
    <t>36366</t>
  </si>
  <si>
    <t>MICHAEL ANGELO</t>
  </si>
  <si>
    <t>MANGELO</t>
  </si>
  <si>
    <t xml:space="preserve">1R3Y87    </t>
  </si>
  <si>
    <t>115619940</t>
  </si>
  <si>
    <t>2428</t>
  </si>
  <si>
    <t>NEW HAVEN</t>
  </si>
  <si>
    <t>36605</t>
  </si>
  <si>
    <t>JOSHUA MUDGETT</t>
  </si>
  <si>
    <t>JMUDGET</t>
  </si>
  <si>
    <t xml:space="preserve">1RQ10F    </t>
  </si>
  <si>
    <t>115658829</t>
  </si>
  <si>
    <t>4469</t>
  </si>
  <si>
    <t>RHINELANDER</t>
  </si>
  <si>
    <t>37303</t>
  </si>
  <si>
    <t>CARL DIBELLO</t>
  </si>
  <si>
    <t>CARL DIBELLO II</t>
  </si>
  <si>
    <t>CDIBELL</t>
  </si>
  <si>
    <t xml:space="preserve">1RKYBP    </t>
  </si>
  <si>
    <t>115669160</t>
  </si>
  <si>
    <t>2965</t>
  </si>
  <si>
    <t>AUBURN</t>
  </si>
  <si>
    <t>46153</t>
  </si>
  <si>
    <t>WILLIAM SCHMIDT</t>
  </si>
  <si>
    <t>WSCHMI0</t>
  </si>
  <si>
    <t xml:space="preserve">1RXK5Q    </t>
  </si>
  <si>
    <t>115650249</t>
  </si>
  <si>
    <t>15GS</t>
  </si>
  <si>
    <t>STEGER</t>
  </si>
  <si>
    <t>46209</t>
  </si>
  <si>
    <t>JORGE PENA</t>
  </si>
  <si>
    <t>JPENA1</t>
  </si>
  <si>
    <t xml:space="preserve">1QY6NK    </t>
  </si>
  <si>
    <t>115628161</t>
  </si>
  <si>
    <t>5222</t>
  </si>
  <si>
    <t>46265</t>
  </si>
  <si>
    <t>AUGUSTINE ALVARADO</t>
  </si>
  <si>
    <t>AALVARA</t>
  </si>
  <si>
    <t xml:space="preserve">1QXPTT    </t>
  </si>
  <si>
    <t>115622497</t>
  </si>
  <si>
    <t>6510</t>
  </si>
  <si>
    <t>LUBBOCK</t>
  </si>
  <si>
    <t>46307</t>
  </si>
  <si>
    <t>SERGIO VEGA</t>
  </si>
  <si>
    <t>SVEGA3</t>
  </si>
  <si>
    <t xml:space="preserve">1SH8LK    </t>
  </si>
  <si>
    <t>115701100</t>
  </si>
  <si>
    <t>0615</t>
  </si>
  <si>
    <t>CONROE</t>
  </si>
  <si>
    <t>46407</t>
  </si>
  <si>
    <t>KALEB WILLIAMS</t>
  </si>
  <si>
    <t>KWILLI0</t>
  </si>
  <si>
    <t xml:space="preserve">1SGQY7    </t>
  </si>
  <si>
    <t>115697015</t>
  </si>
  <si>
    <t>0810</t>
  </si>
  <si>
    <t>KOKOMO</t>
  </si>
  <si>
    <t>46507</t>
  </si>
  <si>
    <t>NASSER SEATON</t>
  </si>
  <si>
    <t>NSEATON</t>
  </si>
  <si>
    <t xml:space="preserve">1RLFLG    </t>
  </si>
  <si>
    <t>115669248</t>
  </si>
  <si>
    <t>46559</t>
  </si>
  <si>
    <t>WILLIAM GARDNER</t>
  </si>
  <si>
    <t>WGARDNE</t>
  </si>
  <si>
    <t xml:space="preserve">1QCCWV    </t>
  </si>
  <si>
    <t>115608769</t>
  </si>
  <si>
    <t>4481</t>
  </si>
  <si>
    <t>SHEBOYGAN</t>
  </si>
  <si>
    <t>46708</t>
  </si>
  <si>
    <t>JAYSHAWN ROWLS</t>
  </si>
  <si>
    <t>JROWLS</t>
  </si>
  <si>
    <t xml:space="preserve">1QZ7S0    </t>
  </si>
  <si>
    <t>115621248</t>
  </si>
  <si>
    <t>5562</t>
  </si>
  <si>
    <t>HUNTSVILLE</t>
  </si>
  <si>
    <t>GWGL</t>
  </si>
  <si>
    <t>46986</t>
  </si>
  <si>
    <t>DANIEL MCLIECHEY</t>
  </si>
  <si>
    <t>DMCLIEC</t>
  </si>
  <si>
    <t xml:space="preserve">1RPHTV    </t>
  </si>
  <si>
    <t>115653698</t>
  </si>
  <si>
    <t>21C4</t>
  </si>
  <si>
    <t>47042</t>
  </si>
  <si>
    <t>MICHAEL GORDON</t>
  </si>
  <si>
    <t>MGORD1</t>
  </si>
  <si>
    <t xml:space="preserve">1R5YCJ    </t>
  </si>
  <si>
    <t>115652285</t>
  </si>
  <si>
    <t>48P5</t>
  </si>
  <si>
    <t>WARWICK</t>
  </si>
  <si>
    <t>47073</t>
  </si>
  <si>
    <t>JOEL BIDWELL</t>
  </si>
  <si>
    <t>JBIDWEL</t>
  </si>
  <si>
    <t xml:space="preserve">1S2BW6    </t>
  </si>
  <si>
    <t>115658621</t>
  </si>
  <si>
    <t>2961</t>
  </si>
  <si>
    <t>NORTH SYRACUSE</t>
  </si>
  <si>
    <t>47154</t>
  </si>
  <si>
    <t>SCOTT FLEURIE</t>
  </si>
  <si>
    <t>SFLEURI</t>
  </si>
  <si>
    <t xml:space="preserve">1QZ4ND    </t>
  </si>
  <si>
    <t>115622178</t>
  </si>
  <si>
    <t>26W8</t>
  </si>
  <si>
    <t>GREENVILLE</t>
  </si>
  <si>
    <t>47332</t>
  </si>
  <si>
    <t>MELVIN BROWN</t>
  </si>
  <si>
    <t>GREGGORY SORRELL</t>
  </si>
  <si>
    <t>GSORREL</t>
  </si>
  <si>
    <t xml:space="preserve">1QNMGJ    </t>
  </si>
  <si>
    <t>115601793</t>
  </si>
  <si>
    <t>5307</t>
  </si>
  <si>
    <t>CHARLOTTE</t>
  </si>
  <si>
    <t>61191</t>
  </si>
  <si>
    <t>DANIEL L CREW</t>
  </si>
  <si>
    <t>DANIEL CREW</t>
  </si>
  <si>
    <t>DCREW</t>
  </si>
  <si>
    <t xml:space="preserve">1S4FHL    </t>
  </si>
  <si>
    <t>115699499</t>
  </si>
  <si>
    <t>12H9</t>
  </si>
  <si>
    <t>HIGHLANDS RANCH</t>
  </si>
  <si>
    <t>61254</t>
  </si>
  <si>
    <t>ROBERT MOFFITT</t>
  </si>
  <si>
    <t>RMOFFIT</t>
  </si>
  <si>
    <t xml:space="preserve">1R4KW1    </t>
  </si>
  <si>
    <t>115628346</t>
  </si>
  <si>
    <t>2455</t>
  </si>
  <si>
    <t>HACKENSACK</t>
  </si>
  <si>
    <t>61301</t>
  </si>
  <si>
    <t>BARRY FOLKS</t>
  </si>
  <si>
    <t>BFOLKS</t>
  </si>
  <si>
    <t xml:space="preserve">1QZ1JG    </t>
  </si>
  <si>
    <t>115611301</t>
  </si>
  <si>
    <t>61308</t>
  </si>
  <si>
    <t>HAMAYOON AZIMI</t>
  </si>
  <si>
    <t>HAZIMI</t>
  </si>
  <si>
    <t xml:space="preserve">1QC57V    </t>
  </si>
  <si>
    <t>115610216</t>
  </si>
  <si>
    <t>61406</t>
  </si>
  <si>
    <t>GREGORY BALDREE</t>
  </si>
  <si>
    <t>GBALDRE</t>
  </si>
  <si>
    <t xml:space="preserve">1S13WH    </t>
  </si>
  <si>
    <t>115693948</t>
  </si>
  <si>
    <t>61763</t>
  </si>
  <si>
    <t>ROBERT KELLY</t>
  </si>
  <si>
    <t>RKELLY1</t>
  </si>
  <si>
    <t xml:space="preserve">1SJBVT    </t>
  </si>
  <si>
    <t>115705916</t>
  </si>
  <si>
    <t>20N8</t>
  </si>
  <si>
    <t>21402</t>
  </si>
  <si>
    <t>MOHAMMAD SAHIBZADA</t>
  </si>
  <si>
    <t>MSAHIBZ</t>
  </si>
  <si>
    <t xml:space="preserve">1TRCSB    </t>
  </si>
  <si>
    <t>115761100</t>
  </si>
  <si>
    <t>165S</t>
  </si>
  <si>
    <t>21557</t>
  </si>
  <si>
    <t>JAMES CHISOLM</t>
  </si>
  <si>
    <t>JCHISOL</t>
  </si>
  <si>
    <t xml:space="preserve">1T68T0    </t>
  </si>
  <si>
    <t>115736126</t>
  </si>
  <si>
    <t>55C4</t>
  </si>
  <si>
    <t>RENE</t>
  </si>
  <si>
    <t>21720</t>
  </si>
  <si>
    <t>MICHAEL MITCHELL</t>
  </si>
  <si>
    <t>MMITCHE</t>
  </si>
  <si>
    <t xml:space="preserve">1T0WQ9    </t>
  </si>
  <si>
    <t>115718556</t>
  </si>
  <si>
    <t>0813</t>
  </si>
  <si>
    <t>FORT WAYNE</t>
  </si>
  <si>
    <t>22360</t>
  </si>
  <si>
    <t>ROBERT PAHOLKE</t>
  </si>
  <si>
    <t>RPAHOLK</t>
  </si>
  <si>
    <t xml:space="preserve">1TBZYT    </t>
  </si>
  <si>
    <t>115745511</t>
  </si>
  <si>
    <t>151G</t>
  </si>
  <si>
    <t>SOUTH HOLLAND</t>
  </si>
  <si>
    <t>23154</t>
  </si>
  <si>
    <t>ERIC STEPHENS</t>
  </si>
  <si>
    <t>ESTEPH0</t>
  </si>
  <si>
    <t xml:space="preserve">1VFVT5    </t>
  </si>
  <si>
    <t>115784982</t>
  </si>
  <si>
    <t>558H</t>
  </si>
  <si>
    <t>OPELIKA</t>
  </si>
  <si>
    <t>23474</t>
  </si>
  <si>
    <t>AUSTIN CLAIR</t>
  </si>
  <si>
    <t>AUSTIN STCLAIR</t>
  </si>
  <si>
    <t>ASTCLAI</t>
  </si>
  <si>
    <t xml:space="preserve">1TZBCH    </t>
  </si>
  <si>
    <t>115769362</t>
  </si>
  <si>
    <t>557B</t>
  </si>
  <si>
    <t>MONTGOMERY</t>
  </si>
  <si>
    <t>23598</t>
  </si>
  <si>
    <t>COLIN MANSFIELD</t>
  </si>
  <si>
    <t>CMANSFI</t>
  </si>
  <si>
    <t>JAMES SHAUB</t>
  </si>
  <si>
    <t>JSHAUB0</t>
  </si>
  <si>
    <t xml:space="preserve">1T4CW4    </t>
  </si>
  <si>
    <t>115733245</t>
  </si>
  <si>
    <t>3982</t>
  </si>
  <si>
    <t>WARREN</t>
  </si>
  <si>
    <t>TRANSFORM HOLD</t>
  </si>
  <si>
    <t>23796</t>
  </si>
  <si>
    <t>CHARLES DUNCAN</t>
  </si>
  <si>
    <t>CDUNCA3</t>
  </si>
  <si>
    <t xml:space="preserve">1T9XPH    </t>
  </si>
  <si>
    <t>115723395</t>
  </si>
  <si>
    <t>4545</t>
  </si>
  <si>
    <t>PUYALLUP</t>
  </si>
  <si>
    <t>23931</t>
  </si>
  <si>
    <t>RYAN HOBBS</t>
  </si>
  <si>
    <t>RHOBBS2</t>
  </si>
  <si>
    <t xml:space="preserve">1TCY1Q    </t>
  </si>
  <si>
    <t>115745412</t>
  </si>
  <si>
    <t>0811</t>
  </si>
  <si>
    <t>MUNCIE</t>
  </si>
  <si>
    <t>36237</t>
  </si>
  <si>
    <t>MARK KRUGER</t>
  </si>
  <si>
    <t>MKRUGER</t>
  </si>
  <si>
    <t xml:space="preserve">1VBTSM    </t>
  </si>
  <si>
    <t>115782764</t>
  </si>
  <si>
    <t>24HF</t>
  </si>
  <si>
    <t>AMSTERDAM</t>
  </si>
  <si>
    <t>36307</t>
  </si>
  <si>
    <t>MICHAEL ROGERS</t>
  </si>
  <si>
    <t>MROGER3</t>
  </si>
  <si>
    <t xml:space="preserve">1VG72L    </t>
  </si>
  <si>
    <t>115785795</t>
  </si>
  <si>
    <t>5623</t>
  </si>
  <si>
    <t>36966</t>
  </si>
  <si>
    <t>CHRIS BENDER</t>
  </si>
  <si>
    <t xml:space="preserve">1TJSJW    </t>
  </si>
  <si>
    <t>115726440</t>
  </si>
  <si>
    <t>014C</t>
  </si>
  <si>
    <t>CHESTERFIELD</t>
  </si>
  <si>
    <t>37239</t>
  </si>
  <si>
    <t>KENNETH BERRIAN</t>
  </si>
  <si>
    <t>KBERRIA</t>
  </si>
  <si>
    <t xml:space="preserve">1VD6PB    </t>
  </si>
  <si>
    <t>115782163</t>
  </si>
  <si>
    <t>4275</t>
  </si>
  <si>
    <t>RUSKIN</t>
  </si>
  <si>
    <t>37250</t>
  </si>
  <si>
    <t>ARTEZ NORMAN</t>
  </si>
  <si>
    <t>ANORMA0</t>
  </si>
  <si>
    <t xml:space="preserve">1T0LWN    </t>
  </si>
  <si>
    <t>115718564</t>
  </si>
  <si>
    <t>4203</t>
  </si>
  <si>
    <t>61865</t>
  </si>
  <si>
    <t>ERIC PALMER</t>
  </si>
  <si>
    <t>EPALME1</t>
  </si>
  <si>
    <t xml:space="preserve">1T6PF2    </t>
  </si>
  <si>
    <t>115737803</t>
  </si>
  <si>
    <t>5043</t>
  </si>
  <si>
    <t>GOODYEAR</t>
  </si>
  <si>
    <t>46652</t>
  </si>
  <si>
    <t>BRUCE WILLIAMS</t>
  </si>
  <si>
    <t>BWIL167</t>
  </si>
  <si>
    <t xml:space="preserve">1V77JD    </t>
  </si>
  <si>
    <t>114278445</t>
  </si>
  <si>
    <t>141T</t>
  </si>
  <si>
    <t>METAIRIE</t>
  </si>
  <si>
    <t>PM2H</t>
  </si>
  <si>
    <t>46863</t>
  </si>
  <si>
    <t>ANTHONY ARNOLD</t>
  </si>
  <si>
    <t>AARNOLD</t>
  </si>
  <si>
    <t xml:space="preserve">1V6J8X    </t>
  </si>
  <si>
    <t>115773432</t>
  </si>
  <si>
    <t>08M1</t>
  </si>
  <si>
    <t>47135</t>
  </si>
  <si>
    <t>JOHNNY LYONS</t>
  </si>
  <si>
    <t>JOHN LYONS</t>
  </si>
  <si>
    <t>JLYON9</t>
  </si>
  <si>
    <t xml:space="preserve">1SNG97    </t>
  </si>
  <si>
    <t>115473296</t>
  </si>
  <si>
    <t>21E7</t>
  </si>
  <si>
    <t>NORTON</t>
  </si>
  <si>
    <t>61101</t>
  </si>
  <si>
    <t>SAMAR AHMADY</t>
  </si>
  <si>
    <t>SAHMADY</t>
  </si>
  <si>
    <t xml:space="preserve">1THWN8    </t>
  </si>
  <si>
    <t>115742067</t>
  </si>
  <si>
    <t>1532</t>
  </si>
  <si>
    <t>HIGHLAND</t>
  </si>
  <si>
    <t>VENU</t>
  </si>
  <si>
    <t>61784</t>
  </si>
  <si>
    <t>TYRONE MURRELL</t>
  </si>
  <si>
    <t>TMURREL</t>
  </si>
  <si>
    <t xml:space="preserve">1T0LXT    </t>
  </si>
  <si>
    <t>115717564</t>
  </si>
  <si>
    <t>5729</t>
  </si>
  <si>
    <t>ALLENTOWN</t>
  </si>
  <si>
    <t>06008</t>
  </si>
  <si>
    <t>ABDUL KATAWAZI</t>
  </si>
  <si>
    <t>ABDUL LATIF KATAWAZI</t>
  </si>
  <si>
    <t>AKATAWA</t>
  </si>
  <si>
    <t xml:space="preserve">1X69LX    </t>
  </si>
  <si>
    <t>115848055</t>
  </si>
  <si>
    <t>169E</t>
  </si>
  <si>
    <t>CENTREVILLE</t>
  </si>
  <si>
    <t>06610</t>
  </si>
  <si>
    <t>AUSTIN JOHNSON</t>
  </si>
  <si>
    <t>AJOHNSO</t>
  </si>
  <si>
    <t xml:space="preserve">1Y3Y2G    </t>
  </si>
  <si>
    <t>115877014</t>
  </si>
  <si>
    <t>3007</t>
  </si>
  <si>
    <t>YUBA CITY</t>
  </si>
  <si>
    <t>C15C</t>
  </si>
  <si>
    <t>16560</t>
  </si>
  <si>
    <t>MATHEW VALDIVIA</t>
  </si>
  <si>
    <t>MVALDI0</t>
  </si>
  <si>
    <t xml:space="preserve">1W8477    </t>
  </si>
  <si>
    <t>115808605</t>
  </si>
  <si>
    <t>153G</t>
  </si>
  <si>
    <t>BURNS HARBOR</t>
  </si>
  <si>
    <t>21091</t>
  </si>
  <si>
    <t>JOHNNY QUACH</t>
  </si>
  <si>
    <t>JQUACH</t>
  </si>
  <si>
    <t xml:space="preserve">1YH9CW    </t>
  </si>
  <si>
    <t>115492580</t>
  </si>
  <si>
    <t>3257</t>
  </si>
  <si>
    <t>EL MONTE</t>
  </si>
  <si>
    <t>PALI</t>
  </si>
  <si>
    <t>21148</t>
  </si>
  <si>
    <t>CHUCK GOLLING</t>
  </si>
  <si>
    <t>CHARLES GOLLING</t>
  </si>
  <si>
    <t>CGOLLIN</t>
  </si>
  <si>
    <t xml:space="preserve">1WW6Z8    </t>
  </si>
  <si>
    <t>115837330</t>
  </si>
  <si>
    <t>30E2</t>
  </si>
  <si>
    <t>CLOVIS</t>
  </si>
  <si>
    <t>21196</t>
  </si>
  <si>
    <t>JAKOB MEHL</t>
  </si>
  <si>
    <t>JMEHL</t>
  </si>
  <si>
    <t xml:space="preserve">1Y2MH0    </t>
  </si>
  <si>
    <t>115872752</t>
  </si>
  <si>
    <t>3013</t>
  </si>
  <si>
    <t>MODESTO</t>
  </si>
  <si>
    <t>21222</t>
  </si>
  <si>
    <t>WILLIAM VALENTINE</t>
  </si>
  <si>
    <t>WVALENT</t>
  </si>
  <si>
    <t xml:space="preserve">1YBGFJ    </t>
  </si>
  <si>
    <t>115887409</t>
  </si>
  <si>
    <t>2678</t>
  </si>
  <si>
    <t>STATESBORO</t>
  </si>
  <si>
    <t>STANDARD</t>
  </si>
  <si>
    <t>ELAH</t>
  </si>
  <si>
    <t>21316</t>
  </si>
  <si>
    <t>ZACHARY DYSART</t>
  </si>
  <si>
    <t>ZDYSART</t>
  </si>
  <si>
    <t xml:space="preserve">1Y4CGT    </t>
  </si>
  <si>
    <t>115850746</t>
  </si>
  <si>
    <t>21712</t>
  </si>
  <si>
    <t>BILLY LANDRUS</t>
  </si>
  <si>
    <t>BLANDRU</t>
  </si>
  <si>
    <t xml:space="preserve">1YW2RQ    </t>
  </si>
  <si>
    <t>115896910</t>
  </si>
  <si>
    <t>4355</t>
  </si>
  <si>
    <t>SAINT AUGUSTINE</t>
  </si>
  <si>
    <t>22042</t>
  </si>
  <si>
    <t>ALEXANDER SIMANOVSKY</t>
  </si>
  <si>
    <t>ASIMANO</t>
  </si>
  <si>
    <t xml:space="preserve">1W3PMT    </t>
  </si>
  <si>
    <t>115752038</t>
  </si>
  <si>
    <t>20V7</t>
  </si>
  <si>
    <t>22368</t>
  </si>
  <si>
    <t>MARK POLITE</t>
  </si>
  <si>
    <t>MPOLITE</t>
  </si>
  <si>
    <t xml:space="preserve">1ZCD6L    </t>
  </si>
  <si>
    <t>115945355</t>
  </si>
  <si>
    <t>0821</t>
  </si>
  <si>
    <t>MISHAWAKA</t>
  </si>
  <si>
    <t>BSPT</t>
  </si>
  <si>
    <t>23282</t>
  </si>
  <si>
    <t>DAVID PINZON</t>
  </si>
  <si>
    <t>DPINZON</t>
  </si>
  <si>
    <t xml:space="preserve">1W7BFJ    </t>
  </si>
  <si>
    <t>115808072</t>
  </si>
  <si>
    <t>621X</t>
  </si>
  <si>
    <t>OMAHA</t>
  </si>
  <si>
    <t>NE</t>
  </si>
  <si>
    <t>BUIC</t>
  </si>
  <si>
    <t>ENVI</t>
  </si>
  <si>
    <t>23396</t>
  </si>
  <si>
    <t>LAMAR DEPINA</t>
  </si>
  <si>
    <t xml:space="preserve">1YHMTZ    </t>
  </si>
  <si>
    <t>115894502</t>
  </si>
  <si>
    <t>48P0</t>
  </si>
  <si>
    <t>PAWTUCKET</t>
  </si>
  <si>
    <t>23433</t>
  </si>
  <si>
    <t>COLIN BANIK</t>
  </si>
  <si>
    <t>CBANIK</t>
  </si>
  <si>
    <t xml:space="preserve">1YZQXQ    </t>
  </si>
  <si>
    <t>115931532</t>
  </si>
  <si>
    <t>10M1</t>
  </si>
  <si>
    <t>MATTAPAN</t>
  </si>
  <si>
    <t>23453</t>
  </si>
  <si>
    <t>MICHAEL MILLS</t>
  </si>
  <si>
    <t>MMILL56</t>
  </si>
  <si>
    <t xml:space="preserve">1XX93X    </t>
  </si>
  <si>
    <t>115847182</t>
  </si>
  <si>
    <t>537G</t>
  </si>
  <si>
    <t>246091</t>
  </si>
  <si>
    <t>JALIN SHELTON</t>
  </si>
  <si>
    <t>JSHELTO</t>
  </si>
  <si>
    <t xml:space="preserve">1Z99J8    </t>
  </si>
  <si>
    <t>115948627</t>
  </si>
  <si>
    <t>23530</t>
  </si>
  <si>
    <t>GREGORY HAMMOND</t>
  </si>
  <si>
    <t>GREGORY HAMMOND JR.</t>
  </si>
  <si>
    <t>GHAMMON</t>
  </si>
  <si>
    <t xml:space="preserve">1Z8C0B    </t>
  </si>
  <si>
    <t>115945159</t>
  </si>
  <si>
    <t>23548</t>
  </si>
  <si>
    <t>KYLEN HARRIS</t>
  </si>
  <si>
    <t>KHARRI3</t>
  </si>
  <si>
    <t xml:space="preserve">1RGLC4    </t>
  </si>
  <si>
    <t>115661123</t>
  </si>
  <si>
    <t>562K</t>
  </si>
  <si>
    <t>23591</t>
  </si>
  <si>
    <t>ROBERT HUSTON</t>
  </si>
  <si>
    <t>RHUSTON</t>
  </si>
  <si>
    <t xml:space="preserve">1YWDHG    </t>
  </si>
  <si>
    <t>115924551</t>
  </si>
  <si>
    <t>3821</t>
  </si>
  <si>
    <t>23905</t>
  </si>
  <si>
    <t>DONALD WILSON</t>
  </si>
  <si>
    <t>DWILS48</t>
  </si>
  <si>
    <t xml:space="preserve">1YK5XN    </t>
  </si>
  <si>
    <t>115895866</t>
  </si>
  <si>
    <t>1669</t>
  </si>
  <si>
    <t>BELTSVILLE</t>
  </si>
  <si>
    <t>24056</t>
  </si>
  <si>
    <t>RALPH VILLELA</t>
  </si>
  <si>
    <t>RVILLEL</t>
  </si>
  <si>
    <t xml:space="preserve">1YVCQ7    </t>
  </si>
  <si>
    <t>115922245</t>
  </si>
  <si>
    <t>32HJ</t>
  </si>
  <si>
    <t>RIVERSIDE</t>
  </si>
  <si>
    <t>24079</t>
  </si>
  <si>
    <t>MARSHALL WASHINGTON</t>
  </si>
  <si>
    <t>MARSHALL WASHINGTON II</t>
  </si>
  <si>
    <t>MWASHI6</t>
  </si>
  <si>
    <t xml:space="preserve">1Y801X    </t>
  </si>
  <si>
    <t>115868680</t>
  </si>
  <si>
    <t>1539</t>
  </si>
  <si>
    <t>VALPARAISO</t>
  </si>
  <si>
    <t>24118</t>
  </si>
  <si>
    <t>VICTOR ALVEREZ</t>
  </si>
  <si>
    <t>VICTOR ALVAREZ</t>
  </si>
  <si>
    <t>VALVAR2</t>
  </si>
  <si>
    <t xml:space="preserve">1YMY2W    </t>
  </si>
  <si>
    <t>115887230</t>
  </si>
  <si>
    <t>1245</t>
  </si>
  <si>
    <t>WESTMINSTER</t>
  </si>
  <si>
    <t>36221</t>
  </si>
  <si>
    <t>THOMAS ROSS</t>
  </si>
  <si>
    <t>TROSS3</t>
  </si>
  <si>
    <t xml:space="preserve">1WMTCB    </t>
  </si>
  <si>
    <t>115814489</t>
  </si>
  <si>
    <t>1542</t>
  </si>
  <si>
    <t>AURORA</t>
  </si>
  <si>
    <t>36322</t>
  </si>
  <si>
    <t>LOUIS WOODMAER</t>
  </si>
  <si>
    <t>WOODMAER LOUIS</t>
  </si>
  <si>
    <t>WLOUIS</t>
  </si>
  <si>
    <t xml:space="preserve">1XXL5T    </t>
  </si>
  <si>
    <t>115857455</t>
  </si>
  <si>
    <t>36398</t>
  </si>
  <si>
    <t>RUDY MEDINA</t>
  </si>
  <si>
    <t>RMEDINA</t>
  </si>
  <si>
    <t xml:space="preserve">1YH10R    </t>
  </si>
  <si>
    <t>115898623</t>
  </si>
  <si>
    <t>10I1</t>
  </si>
  <si>
    <t>EVERETT</t>
  </si>
  <si>
    <t>36400</t>
  </si>
  <si>
    <t>CORRY GINDLESPERGER</t>
  </si>
  <si>
    <t>CGINDLE</t>
  </si>
  <si>
    <t xml:space="preserve">1WFFK0    </t>
  </si>
  <si>
    <t>115815023</t>
  </si>
  <si>
    <t>4044</t>
  </si>
  <si>
    <t>BETHEL PARK</t>
  </si>
  <si>
    <t>36406</t>
  </si>
  <si>
    <t>PEDRO LABOY</t>
  </si>
  <si>
    <t>PLABOY</t>
  </si>
  <si>
    <t xml:space="preserve">1WC7GS    </t>
  </si>
  <si>
    <t>115806549</t>
  </si>
  <si>
    <t>36407</t>
  </si>
  <si>
    <t>CHRISTOPHER WURTZ</t>
  </si>
  <si>
    <t>CWURTZ1</t>
  </si>
  <si>
    <t xml:space="preserve">1W2XSF    </t>
  </si>
  <si>
    <t>115793217</t>
  </si>
  <si>
    <t>5734</t>
  </si>
  <si>
    <t>HONESDALE</t>
  </si>
  <si>
    <t>36408</t>
  </si>
  <si>
    <t>ARMANDO LEMUS</t>
  </si>
  <si>
    <t>ALEMUS2</t>
  </si>
  <si>
    <t xml:space="preserve">1YJ3WH    </t>
  </si>
  <si>
    <t>115887575</t>
  </si>
  <si>
    <t>1528</t>
  </si>
  <si>
    <t>36431</t>
  </si>
  <si>
    <t>JEDENIAH PARSELL</t>
  </si>
  <si>
    <t>JEDENIAH HARDY-PARSELL</t>
  </si>
  <si>
    <t>JHARDYP</t>
  </si>
  <si>
    <t xml:space="preserve">1Z6CV7    </t>
  </si>
  <si>
    <t>115932950</t>
  </si>
  <si>
    <t>1525</t>
  </si>
  <si>
    <t>WAUKEGAN</t>
  </si>
  <si>
    <t>36477</t>
  </si>
  <si>
    <t>JAYTHAN FISHER</t>
  </si>
  <si>
    <t>JFISHE0</t>
  </si>
  <si>
    <t xml:space="preserve">1YDXZR    </t>
  </si>
  <si>
    <t>115878436</t>
  </si>
  <si>
    <t>55F3</t>
  </si>
  <si>
    <t>BESSEMER</t>
  </si>
  <si>
    <t>36479</t>
  </si>
  <si>
    <t>KAMRON GLOVER</t>
  </si>
  <si>
    <t>KGLOVE1</t>
  </si>
  <si>
    <t xml:space="preserve">1Z97CL    </t>
  </si>
  <si>
    <t>115936542</t>
  </si>
  <si>
    <t>5527</t>
  </si>
  <si>
    <t>MOBILE</t>
  </si>
  <si>
    <t>36534</t>
  </si>
  <si>
    <t>BADI DEEB</t>
  </si>
  <si>
    <t>BDEEB</t>
  </si>
  <si>
    <t xml:space="preserve">1Y0769    </t>
  </si>
  <si>
    <t>115864059</t>
  </si>
  <si>
    <t>1513</t>
  </si>
  <si>
    <t>ORLAND PARK</t>
  </si>
  <si>
    <t>36702</t>
  </si>
  <si>
    <t>MICHAEL MARQUEZ</t>
  </si>
  <si>
    <t>MMARQUE</t>
  </si>
  <si>
    <t xml:space="preserve">1YHMZG    </t>
  </si>
  <si>
    <t>115883542</t>
  </si>
  <si>
    <t>30E4</t>
  </si>
  <si>
    <t>VISALIA</t>
  </si>
  <si>
    <t>36833</t>
  </si>
  <si>
    <t>PETER DUNKLE</t>
  </si>
  <si>
    <t>PDUNKL</t>
  </si>
  <si>
    <t xml:space="preserve">1W4TC6    </t>
  </si>
  <si>
    <t>115798201</t>
  </si>
  <si>
    <t>45E9</t>
  </si>
  <si>
    <t>SPOKANE</t>
  </si>
  <si>
    <t>37035</t>
  </si>
  <si>
    <t>WILLIAM RUDY</t>
  </si>
  <si>
    <t>WRUDY</t>
  </si>
  <si>
    <t>PHILLIP HASSELL</t>
  </si>
  <si>
    <t>PHASSE0</t>
  </si>
  <si>
    <t xml:space="preserve">1ZBZ0T    </t>
  </si>
  <si>
    <t>115951782</t>
  </si>
  <si>
    <t>5333</t>
  </si>
  <si>
    <t>37221</t>
  </si>
  <si>
    <t>SCOTT ROBINSON</t>
  </si>
  <si>
    <t>SROBI98</t>
  </si>
  <si>
    <t xml:space="preserve">1W27K1    </t>
  </si>
  <si>
    <t>115788444</t>
  </si>
  <si>
    <t>6511</t>
  </si>
  <si>
    <t>4RUN</t>
  </si>
  <si>
    <t xml:space="preserve">1ZBQ0P    </t>
  </si>
  <si>
    <t>115908705</t>
  </si>
  <si>
    <t>6519</t>
  </si>
  <si>
    <t>RAVH</t>
  </si>
  <si>
    <t>37251</t>
  </si>
  <si>
    <t>CONNOR CRANE</t>
  </si>
  <si>
    <t>CONNOR LINGAFELTER-CRANE</t>
  </si>
  <si>
    <t>CLINGAF</t>
  </si>
  <si>
    <t xml:space="preserve">1Z5G0N    </t>
  </si>
  <si>
    <t>115933217</t>
  </si>
  <si>
    <t>4302</t>
  </si>
  <si>
    <t>37306</t>
  </si>
  <si>
    <t>BRETT WOLFF</t>
  </si>
  <si>
    <t>BWOLFF</t>
  </si>
  <si>
    <t xml:space="preserve">1Y6GJ0    </t>
  </si>
  <si>
    <t>115882153</t>
  </si>
  <si>
    <t>2933</t>
  </si>
  <si>
    <t>BUFFALO</t>
  </si>
  <si>
    <t>37322</t>
  </si>
  <si>
    <t>DAVID DEDON</t>
  </si>
  <si>
    <t>DDEDON</t>
  </si>
  <si>
    <t xml:space="preserve">1XK8ZS    </t>
  </si>
  <si>
    <t>115859212</t>
  </si>
  <si>
    <t>24H2</t>
  </si>
  <si>
    <t>SARATOGA SPRINGS</t>
  </si>
  <si>
    <t xml:space="preserve">1YCBV8    </t>
  </si>
  <si>
    <t>115844619</t>
  </si>
  <si>
    <t>6548</t>
  </si>
  <si>
    <t>TEMPLE</t>
  </si>
  <si>
    <t>46063</t>
  </si>
  <si>
    <t>RYAN BRISTOW</t>
  </si>
  <si>
    <t>RBRISTO</t>
  </si>
  <si>
    <t xml:space="preserve">1XGGP0    </t>
  </si>
  <si>
    <t>115857651</t>
  </si>
  <si>
    <t>3069</t>
  </si>
  <si>
    <t>CITRUS HEIGHTS</t>
  </si>
  <si>
    <t>46164</t>
  </si>
  <si>
    <t>MARCO ARZUAGA</t>
  </si>
  <si>
    <t>MARZUAG</t>
  </si>
  <si>
    <t xml:space="preserve">1WBX1Z    </t>
  </si>
  <si>
    <t>115795191</t>
  </si>
  <si>
    <t>1518</t>
  </si>
  <si>
    <t>JOLIET</t>
  </si>
  <si>
    <t>46210</t>
  </si>
  <si>
    <t>BRANDON WEBB</t>
  </si>
  <si>
    <t>BWEBB4</t>
  </si>
  <si>
    <t xml:space="preserve">1YMJTZ    </t>
  </si>
  <si>
    <t>115895907</t>
  </si>
  <si>
    <t>6541</t>
  </si>
  <si>
    <t>46453</t>
  </si>
  <si>
    <t>WILLIAM TUBMAN</t>
  </si>
  <si>
    <t>WTUBMAN</t>
  </si>
  <si>
    <t xml:space="preserve">1X97H0    </t>
  </si>
  <si>
    <t>115850602</t>
  </si>
  <si>
    <t>5008</t>
  </si>
  <si>
    <t>CHANDLER</t>
  </si>
  <si>
    <t>46465</t>
  </si>
  <si>
    <t>MARSHALL COSTELLO</t>
  </si>
  <si>
    <t>MCOSTEL</t>
  </si>
  <si>
    <t xml:space="preserve">1Y52X0    </t>
  </si>
  <si>
    <t>115867858</t>
  </si>
  <si>
    <t>1772</t>
  </si>
  <si>
    <t>SEAFORD</t>
  </si>
  <si>
    <t>46474</t>
  </si>
  <si>
    <t>ANTHONY DITTA</t>
  </si>
  <si>
    <t>ADITTA1</t>
  </si>
  <si>
    <t xml:space="preserve">1W4HDB    </t>
  </si>
  <si>
    <t>115774780</t>
  </si>
  <si>
    <t>1858</t>
  </si>
  <si>
    <t>STEVENSVILLE</t>
  </si>
  <si>
    <t>46577</t>
  </si>
  <si>
    <t>JUAN MARTINEZ</t>
  </si>
  <si>
    <t>JMARTI1</t>
  </si>
  <si>
    <t xml:space="preserve">1X3NT8    </t>
  </si>
  <si>
    <t>115837230</t>
  </si>
  <si>
    <t>2474</t>
  </si>
  <si>
    <t>KEYPORT</t>
  </si>
  <si>
    <t>46585</t>
  </si>
  <si>
    <t>HECTOR FERNANDEZ</t>
  </si>
  <si>
    <t>HFERNAN</t>
  </si>
  <si>
    <t xml:space="preserve">1YV5GG    </t>
  </si>
  <si>
    <t>115917424</t>
  </si>
  <si>
    <t>46625</t>
  </si>
  <si>
    <t>JOSHUA VARGAS</t>
  </si>
  <si>
    <t>JVARGA3</t>
  </si>
  <si>
    <t xml:space="preserve">1YGDG3    </t>
  </si>
  <si>
    <t>115892979</t>
  </si>
  <si>
    <t>0710</t>
  </si>
  <si>
    <t>SANFORD</t>
  </si>
  <si>
    <t>46811</t>
  </si>
  <si>
    <t>JAMES SAWYER</t>
  </si>
  <si>
    <t>JSAWYER</t>
  </si>
  <si>
    <t xml:space="preserve">1YJQGB    </t>
  </si>
  <si>
    <t>115890850</t>
  </si>
  <si>
    <t>5329</t>
  </si>
  <si>
    <t>WINSTON-SALEM</t>
  </si>
  <si>
    <t>46837</t>
  </si>
  <si>
    <t>ANTHONY COVAS</t>
  </si>
  <si>
    <t>ACOVAS</t>
  </si>
  <si>
    <t xml:space="preserve">1Z4ZCZ    </t>
  </si>
  <si>
    <t>115933266</t>
  </si>
  <si>
    <t>3984</t>
  </si>
  <si>
    <t>AUSTINTOWN</t>
  </si>
  <si>
    <t>61842</t>
  </si>
  <si>
    <t>WILLIAM EVERY</t>
  </si>
  <si>
    <t>WEVERY1</t>
  </si>
  <si>
    <t xml:space="preserve">1Z49BQ    </t>
  </si>
  <si>
    <t>115914348</t>
  </si>
  <si>
    <t>61812</t>
  </si>
  <si>
    <t>ANTHONY STEPHENSON</t>
  </si>
  <si>
    <t>ASTEPH4</t>
  </si>
  <si>
    <t xml:space="preserve">1XSQFP    </t>
  </si>
  <si>
    <t>115832798</t>
  </si>
  <si>
    <t>4475</t>
  </si>
  <si>
    <t>APPLETON</t>
  </si>
  <si>
    <t xml:space="preserve">1WVTYP    </t>
  </si>
  <si>
    <t>115815686</t>
  </si>
  <si>
    <t>4855</t>
  </si>
  <si>
    <t>WINDSOR</t>
  </si>
  <si>
    <t>47063</t>
  </si>
  <si>
    <t>ERIC MAGANA</t>
  </si>
  <si>
    <t>EMAGAN1</t>
  </si>
  <si>
    <t xml:space="preserve">1YL3D4    </t>
  </si>
  <si>
    <t>115894150</t>
  </si>
  <si>
    <t>2963</t>
  </si>
  <si>
    <t>NEW HARTFORD</t>
  </si>
  <si>
    <t>47078</t>
  </si>
  <si>
    <t>BRANDEN FARRELL</t>
  </si>
  <si>
    <t>BRENDAN FARRELL</t>
  </si>
  <si>
    <t>BFARREL</t>
  </si>
  <si>
    <t xml:space="preserve">1YYLH4    </t>
  </si>
  <si>
    <t>115185212</t>
  </si>
  <si>
    <t>47085</t>
  </si>
  <si>
    <t>MCLEOD MULENJE</t>
  </si>
  <si>
    <t>MCLEOD CHISI-MULENJE</t>
  </si>
  <si>
    <t>MCHISIM</t>
  </si>
  <si>
    <t xml:space="preserve">1XVT9J    </t>
  </si>
  <si>
    <t>115858444</t>
  </si>
  <si>
    <t>47166</t>
  </si>
  <si>
    <t>JOHNATHAN BLACK</t>
  </si>
  <si>
    <t>JBLACK8</t>
  </si>
  <si>
    <t xml:space="preserve">1QTFQT    </t>
  </si>
  <si>
    <t>115572662</t>
  </si>
  <si>
    <t>5573</t>
  </si>
  <si>
    <t>SELMA</t>
  </si>
  <si>
    <t>BLAZ</t>
  </si>
  <si>
    <t>47228</t>
  </si>
  <si>
    <t>MICHAEL BRISCOE</t>
  </si>
  <si>
    <t>MBRISCO</t>
  </si>
  <si>
    <t xml:space="preserve">1ZDXFG    </t>
  </si>
  <si>
    <t>115955648</t>
  </si>
  <si>
    <t>4575</t>
  </si>
  <si>
    <t>YAKIMA</t>
  </si>
  <si>
    <t>47263</t>
  </si>
  <si>
    <t>JAMES FELKER</t>
  </si>
  <si>
    <t>JFELKER</t>
  </si>
  <si>
    <t xml:space="preserve">1Y6N5L    </t>
  </si>
  <si>
    <t>115881817</t>
  </si>
  <si>
    <t>4533</t>
  </si>
  <si>
    <t>BELLINGHAM</t>
  </si>
  <si>
    <t>47280</t>
  </si>
  <si>
    <t>HARLEY BROWN</t>
  </si>
  <si>
    <t>HBROWN</t>
  </si>
  <si>
    <t xml:space="preserve">1Y8BFF    </t>
  </si>
  <si>
    <t>115853171</t>
  </si>
  <si>
    <t>4567</t>
  </si>
  <si>
    <t>MOSES LAKE</t>
  </si>
  <si>
    <t>47370</t>
  </si>
  <si>
    <t>MARCUS FULLWOOD</t>
  </si>
  <si>
    <t>MFULLWO</t>
  </si>
  <si>
    <t xml:space="preserve">1YXD1J    </t>
  </si>
  <si>
    <t>115919538</t>
  </si>
  <si>
    <t>47392</t>
  </si>
  <si>
    <t>SONNY WINGER</t>
  </si>
  <si>
    <t>SWINGER</t>
  </si>
  <si>
    <t xml:space="preserve">1YXS0K    </t>
  </si>
  <si>
    <t>115930274</t>
  </si>
  <si>
    <t>61004</t>
  </si>
  <si>
    <t>RONALD RUSYN</t>
  </si>
  <si>
    <t>RRUSYN1</t>
  </si>
  <si>
    <t xml:space="preserve">1YTLBD    </t>
  </si>
  <si>
    <t>115905357</t>
  </si>
  <si>
    <t>5737</t>
  </si>
  <si>
    <t>EYNON</t>
  </si>
  <si>
    <t>61178</t>
  </si>
  <si>
    <t>KENNETH AMARAL</t>
  </si>
  <si>
    <t>KAMARAL</t>
  </si>
  <si>
    <t xml:space="preserve">1YGY0B    </t>
  </si>
  <si>
    <t>115810005</t>
  </si>
  <si>
    <t>3601</t>
  </si>
  <si>
    <t>WAIPAHU</t>
  </si>
  <si>
    <t>HI</t>
  </si>
  <si>
    <t>61209</t>
  </si>
  <si>
    <t>LUIS RUIZ</t>
  </si>
  <si>
    <t>LRUIZ1</t>
  </si>
  <si>
    <t xml:space="preserve">1Z477X    </t>
  </si>
  <si>
    <t>115908775</t>
  </si>
  <si>
    <t>61241</t>
  </si>
  <si>
    <t>JACOB DOBBS</t>
  </si>
  <si>
    <t>JDOBBS</t>
  </si>
  <si>
    <t xml:space="preserve">1X4XY6    </t>
  </si>
  <si>
    <t>115838989</t>
  </si>
  <si>
    <t>4301</t>
  </si>
  <si>
    <t>61269</t>
  </si>
  <si>
    <t>JAVIER MEDRANO</t>
  </si>
  <si>
    <t>JMEDRA1</t>
  </si>
  <si>
    <t xml:space="preserve">1X6YTP    </t>
  </si>
  <si>
    <t>115809985</t>
  </si>
  <si>
    <t>3004</t>
  </si>
  <si>
    <t>61272</t>
  </si>
  <si>
    <t>GARY MOREHOUSE</t>
  </si>
  <si>
    <t>GMOREHO</t>
  </si>
  <si>
    <t xml:space="preserve">1W1SV3    </t>
  </si>
  <si>
    <t>115789608</t>
  </si>
  <si>
    <t>4610</t>
  </si>
  <si>
    <t>VANCOUVER</t>
  </si>
  <si>
    <t>61296</t>
  </si>
  <si>
    <t>ANDREW ZEGERS</t>
  </si>
  <si>
    <t>AZEGER</t>
  </si>
  <si>
    <t xml:space="preserve">1YWGMP    </t>
  </si>
  <si>
    <t>115923343</t>
  </si>
  <si>
    <t>17A7</t>
  </si>
  <si>
    <t>DAGSBORO</t>
  </si>
  <si>
    <t>GLAD</t>
  </si>
  <si>
    <t>61307</t>
  </si>
  <si>
    <t>WAYNE KELLEY</t>
  </si>
  <si>
    <t>WKELLE</t>
  </si>
  <si>
    <t xml:space="preserve">1WHFBJ    </t>
  </si>
  <si>
    <t>115815847</t>
  </si>
  <si>
    <t>1632</t>
  </si>
  <si>
    <t>HAGERSTOWN</t>
  </si>
  <si>
    <t>61317</t>
  </si>
  <si>
    <t>MANZOORHUS SHARIFI</t>
  </si>
  <si>
    <t>MANZOORHUSSAIN SHARIFI</t>
  </si>
  <si>
    <t>MSHARIF</t>
  </si>
  <si>
    <t xml:space="preserve">1WCGG7    </t>
  </si>
  <si>
    <t>115812563</t>
  </si>
  <si>
    <t>61376</t>
  </si>
  <si>
    <t>HUNG HA</t>
  </si>
  <si>
    <t>HHA000</t>
  </si>
  <si>
    <t xml:space="preserve">1YR6QB    </t>
  </si>
  <si>
    <t>115905910</t>
  </si>
  <si>
    <t>1606</t>
  </si>
  <si>
    <t>61447</t>
  </si>
  <si>
    <t>ADAM URUSKYJ</t>
  </si>
  <si>
    <t>AURUSKY</t>
  </si>
  <si>
    <t xml:space="preserve">1XBC6T    </t>
  </si>
  <si>
    <t>115846488</t>
  </si>
  <si>
    <t>24HA</t>
  </si>
  <si>
    <t>CLIFTON PARK</t>
  </si>
  <si>
    <t xml:space="preserve">KIA </t>
  </si>
  <si>
    <t>SORE</t>
  </si>
  <si>
    <t>61456</t>
  </si>
  <si>
    <t>ELIAN PELAYO</t>
  </si>
  <si>
    <t>EPELAYO</t>
  </si>
  <si>
    <t xml:space="preserve">1W4SMF    </t>
  </si>
  <si>
    <t>115786614</t>
  </si>
  <si>
    <t>624B</t>
  </si>
  <si>
    <t>ROCKFORD</t>
  </si>
  <si>
    <t>61598</t>
  </si>
  <si>
    <t>ANTHONY CHANEY</t>
  </si>
  <si>
    <t>ACHANEY</t>
  </si>
  <si>
    <t xml:space="preserve">1YL205    </t>
  </si>
  <si>
    <t>115902137</t>
  </si>
  <si>
    <t>3242</t>
  </si>
  <si>
    <t>NATIONAL CITY</t>
  </si>
  <si>
    <t>61623</t>
  </si>
  <si>
    <t>HOWARD MOUW</t>
  </si>
  <si>
    <t>HMOUW00</t>
  </si>
  <si>
    <t xml:space="preserve">1ZBC0F    </t>
  </si>
  <si>
    <t>115950063</t>
  </si>
  <si>
    <t>32Y2</t>
  </si>
  <si>
    <t>LAKE ELSINORE</t>
  </si>
  <si>
    <t>61673</t>
  </si>
  <si>
    <t>GREGORY SMITH</t>
  </si>
  <si>
    <t>GSMI132</t>
  </si>
  <si>
    <t xml:space="preserve">1VX4YH    </t>
  </si>
  <si>
    <t>115783315</t>
  </si>
  <si>
    <t>3835</t>
  </si>
  <si>
    <t xml:space="preserve">2GD4MW    </t>
  </si>
  <si>
    <t>114771300       -D/R</t>
  </si>
  <si>
    <t xml:space="preserve">27YNG7    </t>
  </si>
  <si>
    <t>115877014       -A/R</t>
  </si>
  <si>
    <t xml:space="preserve">2FGVDS    </t>
  </si>
  <si>
    <t>115948627       -A/R</t>
  </si>
  <si>
    <t xml:space="preserve">29N2GB    </t>
  </si>
  <si>
    <t>114972432       -C/R</t>
  </si>
  <si>
    <t xml:space="preserve">2GPSNR    </t>
  </si>
  <si>
    <t>113664603       -G/R</t>
  </si>
  <si>
    <t xml:space="preserve">285NP5    </t>
  </si>
  <si>
    <t>115887409       -A/R</t>
  </si>
  <si>
    <t xml:space="preserve">2DQXV4    </t>
  </si>
  <si>
    <t>113066947       -G/R</t>
  </si>
  <si>
    <t xml:space="preserve">278KCH    </t>
  </si>
  <si>
    <t>113313532       -B/R</t>
  </si>
  <si>
    <t xml:space="preserve">29KWHX    </t>
  </si>
  <si>
    <t>115521261       -B/R</t>
  </si>
  <si>
    <t xml:space="preserve">2C9JGM    </t>
  </si>
  <si>
    <t>115850746       -A/R</t>
  </si>
  <si>
    <t xml:space="preserve">2D8MK3    </t>
  </si>
  <si>
    <t>115029941       -C/R</t>
  </si>
  <si>
    <t xml:space="preserve">2FSHTF    </t>
  </si>
  <si>
    <t>115761100       -B/R</t>
  </si>
  <si>
    <t>21708</t>
  </si>
  <si>
    <t>ERIC GREEN</t>
  </si>
  <si>
    <t>EGREEN9</t>
  </si>
  <si>
    <t xml:space="preserve">2CVWY2    </t>
  </si>
  <si>
    <t>115903907       -A/R</t>
  </si>
  <si>
    <t>0713</t>
  </si>
  <si>
    <t>TITUSVILLE</t>
  </si>
  <si>
    <t>21791</t>
  </si>
  <si>
    <t>RAFAEL REYNA</t>
  </si>
  <si>
    <t>RREYNA5</t>
  </si>
  <si>
    <t xml:space="preserve">2FTTZ0    </t>
  </si>
  <si>
    <t>116114104       -A/R</t>
  </si>
  <si>
    <t>5283</t>
  </si>
  <si>
    <t>HARLINGEN</t>
  </si>
  <si>
    <t xml:space="preserve">2D7035    </t>
  </si>
  <si>
    <t>115719824       -B/R</t>
  </si>
  <si>
    <t xml:space="preserve">2H67SW    </t>
  </si>
  <si>
    <t>113677180       -F/R</t>
  </si>
  <si>
    <t xml:space="preserve">2FTHKK    </t>
  </si>
  <si>
    <t>113644415       -F/R</t>
  </si>
  <si>
    <t>SHOAIB SARWARI</t>
  </si>
  <si>
    <t>SSARWA0</t>
  </si>
  <si>
    <t xml:space="preserve">2DR7N3    </t>
  </si>
  <si>
    <t>115212270       -C/R</t>
  </si>
  <si>
    <t xml:space="preserve">2BSY94    </t>
  </si>
  <si>
    <t>112971632       -G/R</t>
  </si>
  <si>
    <t xml:space="preserve">2BQW1G    </t>
  </si>
  <si>
    <t>113942590       -E/R</t>
  </si>
  <si>
    <t xml:space="preserve">2B74QC    </t>
  </si>
  <si>
    <t>113470233       -F/R</t>
  </si>
  <si>
    <t>Eaton Corporation</t>
  </si>
  <si>
    <t>1</t>
  </si>
  <si>
    <t>23289</t>
  </si>
  <si>
    <t>JUAN PUENTES</t>
  </si>
  <si>
    <t>JPUENTE</t>
  </si>
  <si>
    <t xml:space="preserve">2F0NT4    </t>
  </si>
  <si>
    <t>115946171       -A/R</t>
  </si>
  <si>
    <t>344L</t>
  </si>
  <si>
    <t>71012</t>
  </si>
  <si>
    <t>KENNETH HAYMER</t>
  </si>
  <si>
    <t>KHAYME</t>
  </si>
  <si>
    <t>23352</t>
  </si>
  <si>
    <t>TAMETRIOUS HULL</t>
  </si>
  <si>
    <t>THULL</t>
  </si>
  <si>
    <t>NORTH CHICAGO</t>
  </si>
  <si>
    <t xml:space="preserve">28LRVB    </t>
  </si>
  <si>
    <t>115931532       -A/R</t>
  </si>
  <si>
    <t xml:space="preserve">28PRCL    </t>
  </si>
  <si>
    <t>115847182       -A/R</t>
  </si>
  <si>
    <t>23467</t>
  </si>
  <si>
    <t>MACK BRAGGS</t>
  </si>
  <si>
    <t>MBRAGGS</t>
  </si>
  <si>
    <t xml:space="preserve">2CWQHP    </t>
  </si>
  <si>
    <t>116088102       -A/R</t>
  </si>
  <si>
    <t>5616</t>
  </si>
  <si>
    <t>JONESBORO</t>
  </si>
  <si>
    <t>ROBERT GADSON</t>
  </si>
  <si>
    <t>RGADSON</t>
  </si>
  <si>
    <t xml:space="preserve">2CV091    </t>
  </si>
  <si>
    <t>115661123       -B/R</t>
  </si>
  <si>
    <t xml:space="preserve">2FQ3RN    </t>
  </si>
  <si>
    <t>115723395       -B/R</t>
  </si>
  <si>
    <t xml:space="preserve">288J5G    </t>
  </si>
  <si>
    <t>114880694       -C/R</t>
  </si>
  <si>
    <t xml:space="preserve">29PGQR    </t>
  </si>
  <si>
    <t>115922245       -A/R</t>
  </si>
  <si>
    <t xml:space="preserve">27HYMN    </t>
  </si>
  <si>
    <t>114540439       -D/R</t>
  </si>
  <si>
    <t xml:space="preserve">2B3T22    </t>
  </si>
  <si>
    <t>113910081       -E/R</t>
  </si>
  <si>
    <t>24117</t>
  </si>
  <si>
    <t>OTIS HENDERSON</t>
  </si>
  <si>
    <t>OHENDE0</t>
  </si>
  <si>
    <t>MONTORIEL JONES</t>
  </si>
  <si>
    <t>MJONE14</t>
  </si>
  <si>
    <t xml:space="preserve">2BLSHN    </t>
  </si>
  <si>
    <t>115998449       -A/R</t>
  </si>
  <si>
    <t>08E6</t>
  </si>
  <si>
    <t>AVON</t>
  </si>
  <si>
    <t xml:space="preserve">2DLZ9R    </t>
  </si>
  <si>
    <t>115682280       -B/R</t>
  </si>
  <si>
    <t xml:space="preserve">295TCD    </t>
  </si>
  <si>
    <t>114989138       -C/R</t>
  </si>
  <si>
    <t>36051</t>
  </si>
  <si>
    <t>HABIBULLAH QURAISHI</t>
  </si>
  <si>
    <t>HQURAIS</t>
  </si>
  <si>
    <t xml:space="preserve">2GTKY0    </t>
  </si>
  <si>
    <t>116188203       -A/R</t>
  </si>
  <si>
    <t xml:space="preserve">29TZB3    </t>
  </si>
  <si>
    <t>113004417       -G/R</t>
  </si>
  <si>
    <t>36096</t>
  </si>
  <si>
    <t>JESUSA LOPEZ</t>
  </si>
  <si>
    <t>JLOPE63</t>
  </si>
  <si>
    <t xml:space="preserve">26PDMW    </t>
  </si>
  <si>
    <t>113179642       -F/R</t>
  </si>
  <si>
    <t>LUIS LEON VALLE</t>
  </si>
  <si>
    <t>LLEONVA</t>
  </si>
  <si>
    <t>36280</t>
  </si>
  <si>
    <t>GREGORY LAMBERT</t>
  </si>
  <si>
    <t>GLAMBE0</t>
  </si>
  <si>
    <t xml:space="preserve">2BCNQ6    </t>
  </si>
  <si>
    <t>115965351       -A/R</t>
  </si>
  <si>
    <t>5328</t>
  </si>
  <si>
    <t>WINSTON SALEM</t>
  </si>
  <si>
    <t xml:space="preserve">2DGMDN    </t>
  </si>
  <si>
    <t>115117587       -C/R</t>
  </si>
  <si>
    <t>3574</t>
  </si>
  <si>
    <t xml:space="preserve">2C3WKS    </t>
  </si>
  <si>
    <t>115619940       -B/R</t>
  </si>
  <si>
    <t xml:space="preserve">2F0BMZ    </t>
  </si>
  <si>
    <t>114667537       -D/R</t>
  </si>
  <si>
    <t xml:space="preserve">2GV321    </t>
  </si>
  <si>
    <t>114778896       -D/R</t>
  </si>
  <si>
    <t xml:space="preserve">2B5Y6L    </t>
  </si>
  <si>
    <t>116001733       -A/R</t>
  </si>
  <si>
    <t xml:space="preserve">28DT1S    </t>
  </si>
  <si>
    <t>115878436       -A/R</t>
  </si>
  <si>
    <t xml:space="preserve">2GFK07    </t>
  </si>
  <si>
    <t>115311131       -C/R</t>
  </si>
  <si>
    <t xml:space="preserve">28MCDH    </t>
  </si>
  <si>
    <t>113978116       -D/R</t>
  </si>
  <si>
    <t xml:space="preserve">2DNW4T    </t>
  </si>
  <si>
    <t>115658829       -B/R</t>
  </si>
  <si>
    <t>JWILSON</t>
  </si>
  <si>
    <t xml:space="preserve">27NFBJ    </t>
  </si>
  <si>
    <t>113290808-A/R   -B/R</t>
  </si>
  <si>
    <t xml:space="preserve">2BVRM9    </t>
  </si>
  <si>
    <t>114843951       -D/R</t>
  </si>
  <si>
    <t xml:space="preserve">2DCD8G    </t>
  </si>
  <si>
    <t>115883542       -A/R</t>
  </si>
  <si>
    <t xml:space="preserve">2F0SD2    </t>
  </si>
  <si>
    <t>115183625       -C/R</t>
  </si>
  <si>
    <t xml:space="preserve">29Q2DN    </t>
  </si>
  <si>
    <t>115586848       -A/R</t>
  </si>
  <si>
    <t>36876</t>
  </si>
  <si>
    <t>ADAM HUTCHINSON</t>
  </si>
  <si>
    <t>AHUTCHI</t>
  </si>
  <si>
    <t>5287</t>
  </si>
  <si>
    <t>KINGSVILLE</t>
  </si>
  <si>
    <t xml:space="preserve">2BBCGC    </t>
  </si>
  <si>
    <t>112795881       -G/R</t>
  </si>
  <si>
    <t xml:space="preserve">25QND6    </t>
  </si>
  <si>
    <t>112736328       -G/R</t>
  </si>
  <si>
    <t>36988</t>
  </si>
  <si>
    <t>SCOTT HAMILTON</t>
  </si>
  <si>
    <t>SHAMIL</t>
  </si>
  <si>
    <t xml:space="preserve">2BS6JK    </t>
  </si>
  <si>
    <t>115990938       -A/R</t>
  </si>
  <si>
    <t>6275</t>
  </si>
  <si>
    <t>MASON CITY</t>
  </si>
  <si>
    <t xml:space="preserve">2831LJ    </t>
  </si>
  <si>
    <t>115408206       -B/R</t>
  </si>
  <si>
    <t>37103</t>
  </si>
  <si>
    <t>MICHAEL PAREDES</t>
  </si>
  <si>
    <t>MPAREDE</t>
  </si>
  <si>
    <t xml:space="preserve">2BR54J    </t>
  </si>
  <si>
    <t>115996613       -A/R</t>
  </si>
  <si>
    <t>2334</t>
  </si>
  <si>
    <t>SALINAS</t>
  </si>
  <si>
    <t xml:space="preserve">29BX2B    </t>
  </si>
  <si>
    <t>115001014       -C/R</t>
  </si>
  <si>
    <t xml:space="preserve">29XN4J    </t>
  </si>
  <si>
    <t>112935871       -G/R</t>
  </si>
  <si>
    <t xml:space="preserve">2D06N7    </t>
  </si>
  <si>
    <t>113470092       -F/R</t>
  </si>
  <si>
    <t>37372</t>
  </si>
  <si>
    <t>CARLOS BARNES</t>
  </si>
  <si>
    <t>CBARNES</t>
  </si>
  <si>
    <t>DENVER</t>
  </si>
  <si>
    <t>46147</t>
  </si>
  <si>
    <t>KING RUFUS</t>
  </si>
  <si>
    <t>KRUFUS</t>
  </si>
  <si>
    <t xml:space="preserve">2H1RWL    </t>
  </si>
  <si>
    <t>116218760       -A/R</t>
  </si>
  <si>
    <t xml:space="preserve">2GB6XW    </t>
  </si>
  <si>
    <t>114736181       -D/R</t>
  </si>
  <si>
    <t xml:space="preserve">28FN3Y    </t>
  </si>
  <si>
    <t>113349298       -F/R</t>
  </si>
  <si>
    <t xml:space="preserve">2D7CV2    </t>
  </si>
  <si>
    <t>115701100       -B/R</t>
  </si>
  <si>
    <t xml:space="preserve">28BW53    </t>
  </si>
  <si>
    <t>114311076       -D/R</t>
  </si>
  <si>
    <t xml:space="preserve">2FQDDN    </t>
  </si>
  <si>
    <t>114668196       -D/R</t>
  </si>
  <si>
    <t>S2HP</t>
  </si>
  <si>
    <t xml:space="preserve">2GRLMV    </t>
  </si>
  <si>
    <t>115333905       -C/R</t>
  </si>
  <si>
    <t xml:space="preserve">262SV2    </t>
  </si>
  <si>
    <t>116382585</t>
  </si>
  <si>
    <t xml:space="preserve">2F8JR3    </t>
  </si>
  <si>
    <t>115240400       -C/R</t>
  </si>
  <si>
    <t>CHESTER</t>
  </si>
  <si>
    <t xml:space="preserve">29FGK6    </t>
  </si>
  <si>
    <t>113988264       -E/R</t>
  </si>
  <si>
    <t xml:space="preserve">2BN1WN    </t>
  </si>
  <si>
    <t>112991394       -G/R</t>
  </si>
  <si>
    <t>TRENT TIMBER</t>
  </si>
  <si>
    <t>TTIMBER</t>
  </si>
  <si>
    <t xml:space="preserve">2DL9TD    </t>
  </si>
  <si>
    <t>113902584       -C/R</t>
  </si>
  <si>
    <t xml:space="preserve">2CYR95    </t>
  </si>
  <si>
    <t>115176204       -C/R</t>
  </si>
  <si>
    <t xml:space="preserve">28PV3M    </t>
  </si>
  <si>
    <t>113389831       -F/R</t>
  </si>
  <si>
    <t xml:space="preserve">2BBSKW    </t>
  </si>
  <si>
    <t>114518952       -D/R</t>
  </si>
  <si>
    <t>NCR Voyix Corporation</t>
  </si>
  <si>
    <t xml:space="preserve">2D7P1V    </t>
  </si>
  <si>
    <t>115161231       -C/R</t>
  </si>
  <si>
    <t>46551</t>
  </si>
  <si>
    <t>BLAIR HORNICK</t>
  </si>
  <si>
    <t>BHORNIC</t>
  </si>
  <si>
    <t xml:space="preserve">29JSV7    </t>
  </si>
  <si>
    <t>113162093-REW   -A/R</t>
  </si>
  <si>
    <t>4013</t>
  </si>
  <si>
    <t xml:space="preserve">29ZZ1D    </t>
  </si>
  <si>
    <t>115608769       -B/R</t>
  </si>
  <si>
    <t xml:space="preserve">2919DH    </t>
  </si>
  <si>
    <t>113404433       -F/R</t>
  </si>
  <si>
    <t xml:space="preserve">29JZNM    </t>
  </si>
  <si>
    <t>115569380       -B/R</t>
  </si>
  <si>
    <t xml:space="preserve">2824BJ    </t>
  </si>
  <si>
    <t>114964675       -C/R</t>
  </si>
  <si>
    <t>CKING</t>
  </si>
  <si>
    <t xml:space="preserve">2GY643    </t>
  </si>
  <si>
    <t>113677703       -F/R</t>
  </si>
  <si>
    <t>46677</t>
  </si>
  <si>
    <t>DWIGHT PINK</t>
  </si>
  <si>
    <t>DPINK2</t>
  </si>
  <si>
    <t xml:space="preserve">2H1QBL    </t>
  </si>
  <si>
    <t>116224606       -A/R</t>
  </si>
  <si>
    <t>41D9</t>
  </si>
  <si>
    <t>LAKE PARK</t>
  </si>
  <si>
    <t xml:space="preserve">27DTQQ    </t>
  </si>
  <si>
    <t>112775323       -G/R</t>
  </si>
  <si>
    <t xml:space="preserve">2C9407    </t>
  </si>
  <si>
    <t>115621248       -B/R</t>
  </si>
  <si>
    <t xml:space="preserve">26045D    </t>
  </si>
  <si>
    <t>115407312       -B/R</t>
  </si>
  <si>
    <t xml:space="preserve">2GJG3J    </t>
  </si>
  <si>
    <t>113643664       -F/R</t>
  </si>
  <si>
    <t xml:space="preserve">2F21B2    </t>
  </si>
  <si>
    <t>113073668       -G/R</t>
  </si>
  <si>
    <t>JWATERS</t>
  </si>
  <si>
    <t xml:space="preserve">2B193K    </t>
  </si>
  <si>
    <t>113942425       -E/R</t>
  </si>
  <si>
    <t xml:space="preserve">2DMN9W    </t>
  </si>
  <si>
    <t>115890850       -A/R</t>
  </si>
  <si>
    <t xml:space="preserve">2H5916    </t>
  </si>
  <si>
    <t>113179564       -G/R</t>
  </si>
  <si>
    <t>46835</t>
  </si>
  <si>
    <t>JONATHAN HARTLEY</t>
  </si>
  <si>
    <t>JHARTLE</t>
  </si>
  <si>
    <t xml:space="preserve">2B5S6F    </t>
  </si>
  <si>
    <t>115969907       -A/R</t>
  </si>
  <si>
    <t>5318</t>
  </si>
  <si>
    <t>HICKORY</t>
  </si>
  <si>
    <t xml:space="preserve">29GXC2    </t>
  </si>
  <si>
    <t>115933266       -A/R</t>
  </si>
  <si>
    <t xml:space="preserve">28RXLQ    </t>
  </si>
  <si>
    <t>114526019       -D/R</t>
  </si>
  <si>
    <t xml:space="preserve">2FFCKD    </t>
  </si>
  <si>
    <t>113579026       -E/R</t>
  </si>
  <si>
    <t>61843</t>
  </si>
  <si>
    <t>ELIJAH MOQUIN</t>
  </si>
  <si>
    <t>EMOQUIN</t>
  </si>
  <si>
    <t xml:space="preserve">2CX8DK    </t>
  </si>
  <si>
    <t>116076482       -A/R</t>
  </si>
  <si>
    <t>4866</t>
  </si>
  <si>
    <t>HOLYOKE</t>
  </si>
  <si>
    <t xml:space="preserve">2D7XS9    </t>
  </si>
  <si>
    <t>113009606       -G/R</t>
  </si>
  <si>
    <t>WAGL</t>
  </si>
  <si>
    <t xml:space="preserve">2BK94C    </t>
  </si>
  <si>
    <t>114054195       -E/R</t>
  </si>
  <si>
    <t xml:space="preserve">2DZDWP    </t>
  </si>
  <si>
    <t>113559398       -F/R</t>
  </si>
  <si>
    <t xml:space="preserve">2D78PM    </t>
  </si>
  <si>
    <t>115653698       -B/R</t>
  </si>
  <si>
    <t xml:space="preserve">2GXGJG    </t>
  </si>
  <si>
    <t>114761650       -D/R</t>
  </si>
  <si>
    <t xml:space="preserve">27NBKP    </t>
  </si>
  <si>
    <t>113329710       -F/R</t>
  </si>
  <si>
    <t xml:space="preserve">2CDR49    </t>
  </si>
  <si>
    <t>115652285       -B/R</t>
  </si>
  <si>
    <t xml:space="preserve">2FD1PY    </t>
  </si>
  <si>
    <t>114695052       -D/R</t>
  </si>
  <si>
    <t xml:space="preserve">29CC37    </t>
  </si>
  <si>
    <t>115185212       -A/R</t>
  </si>
  <si>
    <t xml:space="preserve">2FL0XF    </t>
  </si>
  <si>
    <t>115247886       -C/R</t>
  </si>
  <si>
    <t xml:space="preserve">27V2VJ    </t>
  </si>
  <si>
    <t>115473296       -A/R</t>
  </si>
  <si>
    <t xml:space="preserve">2FFJK1    </t>
  </si>
  <si>
    <t>113081637       -G/R</t>
  </si>
  <si>
    <t xml:space="preserve">2G8CLC    </t>
  </si>
  <si>
    <t>115572662-B/R   -A/R</t>
  </si>
  <si>
    <t xml:space="preserve">29QY0H    </t>
  </si>
  <si>
    <t>115486249       -B/R</t>
  </si>
  <si>
    <t xml:space="preserve">28W1QV    </t>
  </si>
  <si>
    <t>115490485       -B/R</t>
  </si>
  <si>
    <t xml:space="preserve">2B0ZT5    </t>
  </si>
  <si>
    <t>115526291       -B/R</t>
  </si>
  <si>
    <t>47363</t>
  </si>
  <si>
    <t>JAMES ROCHON</t>
  </si>
  <si>
    <t>JROCHON</t>
  </si>
  <si>
    <t xml:space="preserve">2DFXCS    </t>
  </si>
  <si>
    <t>116019086       -A/R</t>
  </si>
  <si>
    <t>513C</t>
  </si>
  <si>
    <t>OKLAHOMA CITY</t>
  </si>
  <si>
    <t>OK</t>
  </si>
  <si>
    <t xml:space="preserve">2D7JMM    </t>
  </si>
  <si>
    <t>116098793       -A/R</t>
  </si>
  <si>
    <t xml:space="preserve">27T14M    </t>
  </si>
  <si>
    <t>115419452       -B/R</t>
  </si>
  <si>
    <t xml:space="preserve">2GNG15    </t>
  </si>
  <si>
    <t>114754720       -D/R</t>
  </si>
  <si>
    <t xml:space="preserve">2GCSNX    </t>
  </si>
  <si>
    <t>115251279       -C/R</t>
  </si>
  <si>
    <t>61122</t>
  </si>
  <si>
    <t>JOHNNY GRAY</t>
  </si>
  <si>
    <t>JGRAY7</t>
  </si>
  <si>
    <t xml:space="preserve">2CY15R    </t>
  </si>
  <si>
    <t>116067934       -A/R</t>
  </si>
  <si>
    <t>5826</t>
  </si>
  <si>
    <t xml:space="preserve">296M41    </t>
  </si>
  <si>
    <t>115555819       -B/R</t>
  </si>
  <si>
    <t>61149</t>
  </si>
  <si>
    <t>JAMES COLEMAN</t>
  </si>
  <si>
    <t>JCOLEM0</t>
  </si>
  <si>
    <t xml:space="preserve">2B7J9W    </t>
  </si>
  <si>
    <t>115946780       -A/R</t>
  </si>
  <si>
    <t xml:space="preserve">2B7KYJ    </t>
  </si>
  <si>
    <t>114525514       -D/R</t>
  </si>
  <si>
    <t>61203</t>
  </si>
  <si>
    <t>THOMAS YANKIE</t>
  </si>
  <si>
    <t>TYANKI</t>
  </si>
  <si>
    <t xml:space="preserve">2GZ492    </t>
  </si>
  <si>
    <t>116152031       -A/R</t>
  </si>
  <si>
    <t>0948</t>
  </si>
  <si>
    <t>CORSICANA</t>
  </si>
  <si>
    <t xml:space="preserve">2G66Z1    </t>
  </si>
  <si>
    <t>113351898       -F/R</t>
  </si>
  <si>
    <t xml:space="preserve">28ZBRR    </t>
  </si>
  <si>
    <t>115908775       -A/R</t>
  </si>
  <si>
    <t xml:space="preserve">2BHRVD    </t>
  </si>
  <si>
    <t>112964519       -G/R</t>
  </si>
  <si>
    <t xml:space="preserve">2CRC2Q    </t>
  </si>
  <si>
    <t>114563852       -D/R</t>
  </si>
  <si>
    <t xml:space="preserve">26MB78    </t>
  </si>
  <si>
    <t>115838989       -A/R</t>
  </si>
  <si>
    <t xml:space="preserve">2DKW2D    </t>
  </si>
  <si>
    <t>115611301       -B/R</t>
  </si>
  <si>
    <t xml:space="preserve">2H30WJ    </t>
  </si>
  <si>
    <t>114757352       -D/R</t>
  </si>
  <si>
    <t xml:space="preserve">2C9PBJ    </t>
  </si>
  <si>
    <t>114581726       -D/R</t>
  </si>
  <si>
    <t xml:space="preserve">28G89N    </t>
  </si>
  <si>
    <t>113366861       -F/R</t>
  </si>
  <si>
    <t xml:space="preserve">28B5MW    </t>
  </si>
  <si>
    <t>114873085       -C/R</t>
  </si>
  <si>
    <t>61354</t>
  </si>
  <si>
    <t>NICHOLAS BLAIR</t>
  </si>
  <si>
    <t>NBLAIR</t>
  </si>
  <si>
    <t xml:space="preserve">2D60WP    </t>
  </si>
  <si>
    <t>116080311       -A/R</t>
  </si>
  <si>
    <t>2650</t>
  </si>
  <si>
    <t>BLUFFTON</t>
  </si>
  <si>
    <t xml:space="preserve">2BF7PZ    </t>
  </si>
  <si>
    <t>115522770       -B/R</t>
  </si>
  <si>
    <t xml:space="preserve">2DS258    </t>
  </si>
  <si>
    <t>115227613       -C/R</t>
  </si>
  <si>
    <t xml:space="preserve">28MX5C    </t>
  </si>
  <si>
    <t>115905910       -A/R</t>
  </si>
  <si>
    <t xml:space="preserve">28L1K4    </t>
  </si>
  <si>
    <t>115262200       -B/R</t>
  </si>
  <si>
    <t xml:space="preserve">2DGW2H    </t>
  </si>
  <si>
    <t>115693948       -B/R</t>
  </si>
  <si>
    <t xml:space="preserve">286W65    </t>
  </si>
  <si>
    <t>113875403       -E/R</t>
  </si>
  <si>
    <t xml:space="preserve">29G5CH    </t>
  </si>
  <si>
    <t>115573289       -B/R</t>
  </si>
  <si>
    <t xml:space="preserve">2DP7F3    </t>
  </si>
  <si>
    <t>115270042       -C/R</t>
  </si>
  <si>
    <t>61569</t>
  </si>
  <si>
    <t>GEORGE LORA</t>
  </si>
  <si>
    <t>JORGE LORA</t>
  </si>
  <si>
    <t>JLORA</t>
  </si>
  <si>
    <t xml:space="preserve">2BLB2B    </t>
  </si>
  <si>
    <t>116008926       -A/R</t>
  </si>
  <si>
    <t>10R5</t>
  </si>
  <si>
    <t>LOWELL</t>
  </si>
  <si>
    <t xml:space="preserve">27ZSLY    </t>
  </si>
  <si>
    <t>112850204       -G/R</t>
  </si>
  <si>
    <t>61654</t>
  </si>
  <si>
    <t>DANIEL HEMINGWAY</t>
  </si>
  <si>
    <t>DHEMING</t>
  </si>
  <si>
    <t>5652</t>
  </si>
  <si>
    <t>BARTLETT</t>
  </si>
  <si>
    <t xml:space="preserve">2879D7    </t>
  </si>
  <si>
    <t>113035779       -D/R</t>
  </si>
  <si>
    <t>22258</t>
  </si>
  <si>
    <t>OCALA</t>
  </si>
  <si>
    <t xml:space="preserve">276V9T    </t>
  </si>
  <si>
    <t>116426280</t>
  </si>
  <si>
    <t>36191</t>
  </si>
  <si>
    <t>BRYAN BROOKER</t>
  </si>
  <si>
    <t>BBROO40</t>
  </si>
  <si>
    <t xml:space="preserve">26CV3T    </t>
  </si>
  <si>
    <t>116397557</t>
  </si>
  <si>
    <t>4006</t>
  </si>
  <si>
    <t>MONROEVILLE</t>
  </si>
  <si>
    <t>71003</t>
  </si>
  <si>
    <t>AMBER KADARIYA</t>
  </si>
  <si>
    <t>AKADARI</t>
  </si>
  <si>
    <t xml:space="preserve">27TTR8    </t>
  </si>
  <si>
    <t>116391684</t>
  </si>
  <si>
    <t>36517</t>
  </si>
  <si>
    <t>RICARDO LARA</t>
  </si>
  <si>
    <t>RLARA</t>
  </si>
  <si>
    <t>03Q1</t>
  </si>
  <si>
    <t>DULUTH</t>
  </si>
  <si>
    <t>36699</t>
  </si>
  <si>
    <t>CASEY DUNCAN</t>
  </si>
  <si>
    <t>CASEY DUNCAN SR</t>
  </si>
  <si>
    <t>CDUNCA0</t>
  </si>
  <si>
    <t xml:space="preserve">267P44    </t>
  </si>
  <si>
    <t>116397260</t>
  </si>
  <si>
    <t>2645</t>
  </si>
  <si>
    <t>ORANGEBURG</t>
  </si>
  <si>
    <t xml:space="preserve">282T5H    </t>
  </si>
  <si>
    <t>116429853</t>
  </si>
  <si>
    <t>46200</t>
  </si>
  <si>
    <t>DGIVEN0</t>
  </si>
  <si>
    <t>46404</t>
  </si>
  <si>
    <t>MARTIN RODRIGUEZ</t>
  </si>
  <si>
    <t>MROD198</t>
  </si>
  <si>
    <t xml:space="preserve">28CR2M    </t>
  </si>
  <si>
    <t>116576173</t>
  </si>
  <si>
    <t>32HT</t>
  </si>
  <si>
    <t>HEMET</t>
  </si>
  <si>
    <t xml:space="preserve">28BBCJ    </t>
  </si>
  <si>
    <t>116568007</t>
  </si>
  <si>
    <t>47024</t>
  </si>
  <si>
    <t>RICKEY MOTTLEY</t>
  </si>
  <si>
    <t>RMOTTLE</t>
  </si>
  <si>
    <t>10F2</t>
  </si>
  <si>
    <t>ROSLINDALE</t>
  </si>
  <si>
    <t>47086</t>
  </si>
  <si>
    <t>CONRAD FUCHS</t>
  </si>
  <si>
    <t>CFUCHS</t>
  </si>
  <si>
    <t>61001</t>
  </si>
  <si>
    <t>TARONNE HENDERSON</t>
  </si>
  <si>
    <t>THENDER</t>
  </si>
  <si>
    <t xml:space="preserve">27TLD5    </t>
  </si>
  <si>
    <t>116463147</t>
  </si>
  <si>
    <t>0137</t>
  </si>
  <si>
    <t>FLORISSANT</t>
  </si>
  <si>
    <t>61577</t>
  </si>
  <si>
    <t>RAYMOND DELEKTA</t>
  </si>
  <si>
    <t>RDELEKT</t>
  </si>
  <si>
    <t xml:space="preserve">27F3K1    </t>
  </si>
  <si>
    <t>116434373</t>
  </si>
  <si>
    <t>1055</t>
  </si>
  <si>
    <t>MILFORD</t>
  </si>
  <si>
    <t>EXPL</t>
  </si>
  <si>
    <t xml:space="preserve">2BQM59    </t>
  </si>
  <si>
    <t>116353277</t>
  </si>
  <si>
    <t>22081</t>
  </si>
  <si>
    <t>MARIANA CAETANO</t>
  </si>
  <si>
    <t>MCAETAN</t>
  </si>
  <si>
    <t>WEYMOUTH</t>
  </si>
  <si>
    <t>22240</t>
  </si>
  <si>
    <t>NUHIBULLAH ISTNIKEAI</t>
  </si>
  <si>
    <t>MUHIBULLAH ISTANIKZAI</t>
  </si>
  <si>
    <t>MISTANI</t>
  </si>
  <si>
    <t xml:space="preserve">29BQWS    </t>
  </si>
  <si>
    <t>116600924</t>
  </si>
  <si>
    <t>23169</t>
  </si>
  <si>
    <t>JOSEPH HENDERSON</t>
  </si>
  <si>
    <t>JHENDE2</t>
  </si>
  <si>
    <t xml:space="preserve">2BB3PL    </t>
  </si>
  <si>
    <t>116669366</t>
  </si>
  <si>
    <t>39G8</t>
  </si>
  <si>
    <t>TOLEDO</t>
  </si>
  <si>
    <t>23473</t>
  </si>
  <si>
    <t>EZEQUIEL ARES</t>
  </si>
  <si>
    <t>EARES</t>
  </si>
  <si>
    <t xml:space="preserve">2BN91V    </t>
  </si>
  <si>
    <t>116694546</t>
  </si>
  <si>
    <t>55C7</t>
  </si>
  <si>
    <t>OXFORD</t>
  </si>
  <si>
    <t>36088</t>
  </si>
  <si>
    <t>ZANE WILSON</t>
  </si>
  <si>
    <t>ZWILSON</t>
  </si>
  <si>
    <t>36113</t>
  </si>
  <si>
    <t>GEORGE LOPEZ</t>
  </si>
  <si>
    <t>GLOPEZ6</t>
  </si>
  <si>
    <t xml:space="preserve">29NQTQ    </t>
  </si>
  <si>
    <t>116627670</t>
  </si>
  <si>
    <t>305B</t>
  </si>
  <si>
    <t>36196</t>
  </si>
  <si>
    <t>JAMES SABADO</t>
  </si>
  <si>
    <t>JSABADO</t>
  </si>
  <si>
    <t xml:space="preserve">29D0T7    </t>
  </si>
  <si>
    <t>116616828</t>
  </si>
  <si>
    <t>5270</t>
  </si>
  <si>
    <t>NEW BRAUNFELS</t>
  </si>
  <si>
    <t>36202</t>
  </si>
  <si>
    <t>BAQIR BAQIR</t>
  </si>
  <si>
    <t>BBAQIR</t>
  </si>
  <si>
    <t xml:space="preserve">2BM5GL    </t>
  </si>
  <si>
    <t>116681188</t>
  </si>
  <si>
    <t>162A</t>
  </si>
  <si>
    <t>36588</t>
  </si>
  <si>
    <t>MICHAEL KROEGER</t>
  </si>
  <si>
    <t>MKROEGE</t>
  </si>
  <si>
    <t>WEST VALLEY CITY</t>
  </si>
  <si>
    <t>UT</t>
  </si>
  <si>
    <t>36655</t>
  </si>
  <si>
    <t>PATRICK SKOCELAS</t>
  </si>
  <si>
    <t>PSKOCEL</t>
  </si>
  <si>
    <t xml:space="preserve">2B5VDS    </t>
  </si>
  <si>
    <t>116643844</t>
  </si>
  <si>
    <t>20V5</t>
  </si>
  <si>
    <t>SAGINAW</t>
  </si>
  <si>
    <t>36690</t>
  </si>
  <si>
    <t>SAMUEL PITTMAN</t>
  </si>
  <si>
    <t>SPITTM4</t>
  </si>
  <si>
    <t xml:space="preserve">2BP6KJ    </t>
  </si>
  <si>
    <t>116693449</t>
  </si>
  <si>
    <t>5541</t>
  </si>
  <si>
    <t>TALLAHASSEE</t>
  </si>
  <si>
    <t>36842</t>
  </si>
  <si>
    <t>JOHN LINDSLEY</t>
  </si>
  <si>
    <t>JLINDSL</t>
  </si>
  <si>
    <t xml:space="preserve">29R0K4    </t>
  </si>
  <si>
    <t>116624480</t>
  </si>
  <si>
    <t>45H5</t>
  </si>
  <si>
    <t>PORT ANGELES</t>
  </si>
  <si>
    <t xml:space="preserve">28QFSY    </t>
  </si>
  <si>
    <t>116564944</t>
  </si>
  <si>
    <t>37104</t>
  </si>
  <si>
    <t>JESTAVIAN TURNER</t>
  </si>
  <si>
    <t>JTURNER</t>
  </si>
  <si>
    <t xml:space="preserve">2BMLKT    </t>
  </si>
  <si>
    <t>116680268</t>
  </si>
  <si>
    <t>1232</t>
  </si>
  <si>
    <t xml:space="preserve">2BRPJ3    </t>
  </si>
  <si>
    <t>115351832</t>
  </si>
  <si>
    <t>2905</t>
  </si>
  <si>
    <t>BATAVIA</t>
  </si>
  <si>
    <t>37310</t>
  </si>
  <si>
    <t>JEFFREY FORD</t>
  </si>
  <si>
    <t>JFORD17</t>
  </si>
  <si>
    <t>KINGSTON</t>
  </si>
  <si>
    <t>37342</t>
  </si>
  <si>
    <t>THEODORE WHITE</t>
  </si>
  <si>
    <t>TWHITE0</t>
  </si>
  <si>
    <t xml:space="preserve">29C9J2    </t>
  </si>
  <si>
    <t>116598659</t>
  </si>
  <si>
    <t>519H</t>
  </si>
  <si>
    <t>BRANSON</t>
  </si>
  <si>
    <t>37343</t>
  </si>
  <si>
    <t>OLUSEGUN OLALEYE</t>
  </si>
  <si>
    <t>OOLALEY</t>
  </si>
  <si>
    <t>46489</t>
  </si>
  <si>
    <t>KALEB REED</t>
  </si>
  <si>
    <t>KREED4</t>
  </si>
  <si>
    <t xml:space="preserve">2BFK39    </t>
  </si>
  <si>
    <t>116607100</t>
  </si>
  <si>
    <t>20Y3</t>
  </si>
  <si>
    <t>FENTON</t>
  </si>
  <si>
    <t>46511</t>
  </si>
  <si>
    <t>SAIFUDIN SANGIN</t>
  </si>
  <si>
    <t>SFNU0</t>
  </si>
  <si>
    <t xml:space="preserve">28VHG5    </t>
  </si>
  <si>
    <t>116603831</t>
  </si>
  <si>
    <t>46560</t>
  </si>
  <si>
    <t>ROBERT KRETSCHMER</t>
  </si>
  <si>
    <t>RKRETSC</t>
  </si>
  <si>
    <t xml:space="preserve">28TV26    </t>
  </si>
  <si>
    <t>116597873</t>
  </si>
  <si>
    <t xml:space="preserve">29KWPD    </t>
  </si>
  <si>
    <t>116618105</t>
  </si>
  <si>
    <t>46621</t>
  </si>
  <si>
    <t>RODRICK JONES</t>
  </si>
  <si>
    <t>RJONES6</t>
  </si>
  <si>
    <t xml:space="preserve">29JT3Q    </t>
  </si>
  <si>
    <t>116615988</t>
  </si>
  <si>
    <t>55A2</t>
  </si>
  <si>
    <t>MACON</t>
  </si>
  <si>
    <t>46630</t>
  </si>
  <si>
    <t>WILLIAM POE</t>
  </si>
  <si>
    <t>WPOE1</t>
  </si>
  <si>
    <t xml:space="preserve">28RZ6Q    </t>
  </si>
  <si>
    <t>116589351</t>
  </si>
  <si>
    <t>5178</t>
  </si>
  <si>
    <t>PINE BLUFF</t>
  </si>
  <si>
    <t>46777</t>
  </si>
  <si>
    <t>ELIZABETHTON</t>
  </si>
  <si>
    <t>46940</t>
  </si>
  <si>
    <t>JASON JAMES</t>
  </si>
  <si>
    <t>JJAMES</t>
  </si>
  <si>
    <t xml:space="preserve">2H24D3    </t>
  </si>
  <si>
    <t>116646887-A/R</t>
  </si>
  <si>
    <t>2948</t>
  </si>
  <si>
    <t>AMHERST</t>
  </si>
  <si>
    <t>46977</t>
  </si>
  <si>
    <t>ANTHONY ESPOSITO</t>
  </si>
  <si>
    <t>AESPOSI</t>
  </si>
  <si>
    <t>NEWPORT NEWS</t>
  </si>
  <si>
    <t>47001</t>
  </si>
  <si>
    <t>ANDRE YOUNG</t>
  </si>
  <si>
    <t>AYOUNG</t>
  </si>
  <si>
    <t>STAMFORD</t>
  </si>
  <si>
    <t>BALDWINSVILLE</t>
  </si>
  <si>
    <t>61118</t>
  </si>
  <si>
    <t>QUENTON DOUGLAS</t>
  </si>
  <si>
    <t>QDOUGLA</t>
  </si>
  <si>
    <t>ALFREDO GONZALEZ</t>
  </si>
  <si>
    <t>AGON248</t>
  </si>
  <si>
    <t xml:space="preserve">2BG5NL    </t>
  </si>
  <si>
    <t>116673106</t>
  </si>
  <si>
    <t>061Q</t>
  </si>
  <si>
    <t>61154</t>
  </si>
  <si>
    <t>ROY RAMSEY</t>
  </si>
  <si>
    <t>RRAMSE1</t>
  </si>
  <si>
    <t xml:space="preserve">28XB5J    </t>
  </si>
  <si>
    <t>116601385</t>
  </si>
  <si>
    <t>0692</t>
  </si>
  <si>
    <t>LEAGUE CITY</t>
  </si>
  <si>
    <t>61302</t>
  </si>
  <si>
    <t>MOHAMMAD NIZAM</t>
  </si>
  <si>
    <t>MOHAMMAD HAROON NIZAM</t>
  </si>
  <si>
    <t>MNIZAM</t>
  </si>
  <si>
    <t xml:space="preserve">29G5ZZ    </t>
  </si>
  <si>
    <t>116617049</t>
  </si>
  <si>
    <t>1628</t>
  </si>
  <si>
    <t>LEESBURG</t>
  </si>
  <si>
    <t>61304</t>
  </si>
  <si>
    <t>DARIOUS MELLERSON</t>
  </si>
  <si>
    <t>DMELLER</t>
  </si>
  <si>
    <t>61611</t>
  </si>
  <si>
    <t>STEVEN FARRELL</t>
  </si>
  <si>
    <t>SFARREL</t>
  </si>
  <si>
    <t>61760</t>
  </si>
  <si>
    <t>MONTY ROBINSON</t>
  </si>
  <si>
    <t>MROBI84</t>
  </si>
  <si>
    <t>06121</t>
  </si>
  <si>
    <t>SOLOMON FESSHAYE</t>
  </si>
  <si>
    <t>SFESSHA</t>
  </si>
  <si>
    <t xml:space="preserve">2GWR6M    </t>
  </si>
  <si>
    <t>116925727</t>
  </si>
  <si>
    <t>21159</t>
  </si>
  <si>
    <t>DILAN ABREU</t>
  </si>
  <si>
    <t>DABREU</t>
  </si>
  <si>
    <t xml:space="preserve">2D2NWS    </t>
  </si>
  <si>
    <t>116741241</t>
  </si>
  <si>
    <t>1509</t>
  </si>
  <si>
    <t>OAK PARK</t>
  </si>
  <si>
    <t>21164</t>
  </si>
  <si>
    <t>ADAM APRIM</t>
  </si>
  <si>
    <t>AAPRIM</t>
  </si>
  <si>
    <t>21180</t>
  </si>
  <si>
    <t>CESAR MIRANDA GOMEZ</t>
  </si>
  <si>
    <t>CMIRAND</t>
  </si>
  <si>
    <t>90774</t>
  </si>
  <si>
    <t>IGNACIO PEREZ</t>
  </si>
  <si>
    <t>IPEREZ4</t>
  </si>
  <si>
    <t xml:space="preserve">2G9K8K    </t>
  </si>
  <si>
    <t>116881287</t>
  </si>
  <si>
    <t>3030</t>
  </si>
  <si>
    <t>MERCED</t>
  </si>
  <si>
    <t>21234</t>
  </si>
  <si>
    <t>TYLER LABORDE</t>
  </si>
  <si>
    <t>TLABORD</t>
  </si>
  <si>
    <t xml:space="preserve">2GX5LB    </t>
  </si>
  <si>
    <t>116927243</t>
  </si>
  <si>
    <t>072A</t>
  </si>
  <si>
    <t>ORLANDO</t>
  </si>
  <si>
    <t>21535</t>
  </si>
  <si>
    <t>RICHARD MANEGO</t>
  </si>
  <si>
    <t>RMANEGO</t>
  </si>
  <si>
    <t xml:space="preserve">2FG5BR    </t>
  </si>
  <si>
    <t>116863027</t>
  </si>
  <si>
    <t xml:space="preserve">2CFSH5    </t>
  </si>
  <si>
    <t>116722755</t>
  </si>
  <si>
    <t>VOYA</t>
  </si>
  <si>
    <t>21581</t>
  </si>
  <si>
    <t>LEWIS II GRAY</t>
  </si>
  <si>
    <t>LEWIS GRAY II</t>
  </si>
  <si>
    <t>LGRAYI</t>
  </si>
  <si>
    <t xml:space="preserve">2GB983    </t>
  </si>
  <si>
    <t>116894191</t>
  </si>
  <si>
    <t>516D</t>
  </si>
  <si>
    <t>DERBY</t>
  </si>
  <si>
    <t>21793</t>
  </si>
  <si>
    <t>JUAN TIZOC</t>
  </si>
  <si>
    <t>JTIZOC</t>
  </si>
  <si>
    <t xml:space="preserve">2CSDMP    </t>
  </si>
  <si>
    <t>116740505</t>
  </si>
  <si>
    <t>522B</t>
  </si>
  <si>
    <t>21884</t>
  </si>
  <si>
    <t>RAYMOND BOISVERT</t>
  </si>
  <si>
    <t>RBOISVE</t>
  </si>
  <si>
    <t xml:space="preserve">2GBK6K    </t>
  </si>
  <si>
    <t>116879413</t>
  </si>
  <si>
    <t>3247</t>
  </si>
  <si>
    <t>EL CAJON</t>
  </si>
  <si>
    <t>22128</t>
  </si>
  <si>
    <t>BRIAN ALLEYNE</t>
  </si>
  <si>
    <t>BALLEYN</t>
  </si>
  <si>
    <t>162V</t>
  </si>
  <si>
    <t>22187</t>
  </si>
  <si>
    <t>JEVGEMIJS HRENOVS</t>
  </si>
  <si>
    <t>JEVGENIJS HRENOVS</t>
  </si>
  <si>
    <t>JHRENOV</t>
  </si>
  <si>
    <t xml:space="preserve">2H2BSG    </t>
  </si>
  <si>
    <t>116915925</t>
  </si>
  <si>
    <t>5360</t>
  </si>
  <si>
    <t>ASHEVILLE</t>
  </si>
  <si>
    <t>22335</t>
  </si>
  <si>
    <t>22365</t>
  </si>
  <si>
    <t>MICHAEL PEARSON</t>
  </si>
  <si>
    <t>MPEARS0</t>
  </si>
  <si>
    <t xml:space="preserve">2DBDZN    </t>
  </si>
  <si>
    <t>116761034</t>
  </si>
  <si>
    <t>1558</t>
  </si>
  <si>
    <t>23153</t>
  </si>
  <si>
    <t>KENDRICK MARTIN</t>
  </si>
  <si>
    <t>KMARTI4</t>
  </si>
  <si>
    <t>KENDRICK ROBINSON</t>
  </si>
  <si>
    <t>KROBIN6</t>
  </si>
  <si>
    <t xml:space="preserve">2FMV2H    </t>
  </si>
  <si>
    <t>116863527</t>
  </si>
  <si>
    <t>2908</t>
  </si>
  <si>
    <t>ALEXIS RICE</t>
  </si>
  <si>
    <t>ARICE0</t>
  </si>
  <si>
    <t xml:space="preserve">2GNWJS    </t>
  </si>
  <si>
    <t>116780666</t>
  </si>
  <si>
    <t>03D1</t>
  </si>
  <si>
    <t>MABLETON</t>
  </si>
  <si>
    <t>23167</t>
  </si>
  <si>
    <t>KASH MAXSON</t>
  </si>
  <si>
    <t>KMAXSON</t>
  </si>
  <si>
    <t xml:space="preserve">2FHLL7    </t>
  </si>
  <si>
    <t>116858680</t>
  </si>
  <si>
    <t>23307</t>
  </si>
  <si>
    <t>DUSTIN JEANNICE</t>
  </si>
  <si>
    <t>DJEANNI</t>
  </si>
  <si>
    <t>LAKE CHARLES</t>
  </si>
  <si>
    <t>23540</t>
  </si>
  <si>
    <t>JOSH STEWART</t>
  </si>
  <si>
    <t>JSTEWA5</t>
  </si>
  <si>
    <t xml:space="preserve">2F70LK    </t>
  </si>
  <si>
    <t>116802233</t>
  </si>
  <si>
    <t>0866</t>
  </si>
  <si>
    <t>INDIANAPOLIS</t>
  </si>
  <si>
    <t xml:space="preserve">2GWLFP    </t>
  </si>
  <si>
    <t>116928850</t>
  </si>
  <si>
    <t>553T</t>
  </si>
  <si>
    <t>E25C</t>
  </si>
  <si>
    <t>COLE PICKFORD</t>
  </si>
  <si>
    <t>CPICKFO</t>
  </si>
  <si>
    <t xml:space="preserve">2GTW62    </t>
  </si>
  <si>
    <t>116916176</t>
  </si>
  <si>
    <t>20Z2</t>
  </si>
  <si>
    <t>CADILLAC</t>
  </si>
  <si>
    <t>23895</t>
  </si>
  <si>
    <t>ERIC KENNEDY</t>
  </si>
  <si>
    <t>EKENNED</t>
  </si>
  <si>
    <t xml:space="preserve">2DDHD9    </t>
  </si>
  <si>
    <t>116758636</t>
  </si>
  <si>
    <t>23936</t>
  </si>
  <si>
    <t>RICHARD MORAN</t>
  </si>
  <si>
    <t>RMORAN</t>
  </si>
  <si>
    <t>ALEJANDRO ZAMBRANOARREOLA</t>
  </si>
  <si>
    <t xml:space="preserve">2GRTQL    </t>
  </si>
  <si>
    <t>116879274</t>
  </si>
  <si>
    <t>32A6</t>
  </si>
  <si>
    <t>PASO ROBLES</t>
  </si>
  <si>
    <t xml:space="preserve">2FPYY3    </t>
  </si>
  <si>
    <t>116878668</t>
  </si>
  <si>
    <t xml:space="preserve">2CXW1K    </t>
  </si>
  <si>
    <t>116739890</t>
  </si>
  <si>
    <t>CARH</t>
  </si>
  <si>
    <t>36026</t>
  </si>
  <si>
    <t>SEEAR RAMZ</t>
  </si>
  <si>
    <t>SRAMZ</t>
  </si>
  <si>
    <t>36070</t>
  </si>
  <si>
    <t>STEPHEN NEIBART</t>
  </si>
  <si>
    <t>STEPHEN SABIO-NEIBART</t>
  </si>
  <si>
    <t>SSABION</t>
  </si>
  <si>
    <t xml:space="preserve">2GXJZQ    </t>
  </si>
  <si>
    <t>116915980</t>
  </si>
  <si>
    <t>1689</t>
  </si>
  <si>
    <t>FRONT ROYAL</t>
  </si>
  <si>
    <t>FULLSIZE</t>
  </si>
  <si>
    <t>36182</t>
  </si>
  <si>
    <t>CHRISTOPHER HARWELL</t>
  </si>
  <si>
    <t>CHARWEL</t>
  </si>
  <si>
    <t xml:space="preserve">2D1253    </t>
  </si>
  <si>
    <t>116739840</t>
  </si>
  <si>
    <t>39C3</t>
  </si>
  <si>
    <t>TIFFIN</t>
  </si>
  <si>
    <t>36273</t>
  </si>
  <si>
    <t>DYLAN YORK</t>
  </si>
  <si>
    <t>DYORK</t>
  </si>
  <si>
    <t xml:space="preserve">2CQQ08    </t>
  </si>
  <si>
    <t>116731391</t>
  </si>
  <si>
    <t>58DT</t>
  </si>
  <si>
    <t>LONDON</t>
  </si>
  <si>
    <t xml:space="preserve">2GX40P    </t>
  </si>
  <si>
    <t>116929635</t>
  </si>
  <si>
    <t>56W3</t>
  </si>
  <si>
    <t>HD XL CARGO VAN</t>
  </si>
  <si>
    <t>36317</t>
  </si>
  <si>
    <t>ISIAH LEWIS</t>
  </si>
  <si>
    <t>ILEWIS</t>
  </si>
  <si>
    <t xml:space="preserve">2DNYZQ    </t>
  </si>
  <si>
    <t>116779367</t>
  </si>
  <si>
    <t>03D3</t>
  </si>
  <si>
    <t>DOUGLASVILLE</t>
  </si>
  <si>
    <t xml:space="preserve">2GQJ4G    </t>
  </si>
  <si>
    <t>116915065</t>
  </si>
  <si>
    <t>36418</t>
  </si>
  <si>
    <t>JOSE RANGEL</t>
  </si>
  <si>
    <t>JRANGEL</t>
  </si>
  <si>
    <t>JRANGE3</t>
  </si>
  <si>
    <t xml:space="preserve">2HBSH2    </t>
  </si>
  <si>
    <t>116926737</t>
  </si>
  <si>
    <t>1503</t>
  </si>
  <si>
    <t>OAK LAWN</t>
  </si>
  <si>
    <t>36638</t>
  </si>
  <si>
    <t>JONATHAN SANGER</t>
  </si>
  <si>
    <t>JSANGER</t>
  </si>
  <si>
    <t>ANDERSON</t>
  </si>
  <si>
    <t>36793</t>
  </si>
  <si>
    <t>RICHARD MILLER</t>
  </si>
  <si>
    <t>RMILLE4</t>
  </si>
  <si>
    <t xml:space="preserve">2F0CNB    </t>
  </si>
  <si>
    <t>116775835</t>
  </si>
  <si>
    <t>36967</t>
  </si>
  <si>
    <t>KOSSIVI EDOH</t>
  </si>
  <si>
    <t>KEDOH</t>
  </si>
  <si>
    <t xml:space="preserve">2FFNZF    </t>
  </si>
  <si>
    <t>116760188</t>
  </si>
  <si>
    <t>621B</t>
  </si>
  <si>
    <t>37131</t>
  </si>
  <si>
    <t>JAYDIP PATEL</t>
  </si>
  <si>
    <t>JPATE19</t>
  </si>
  <si>
    <t xml:space="preserve">2DPH6B    </t>
  </si>
  <si>
    <t>116784646</t>
  </si>
  <si>
    <t>0619</t>
  </si>
  <si>
    <t>37149</t>
  </si>
  <si>
    <t>TERRY RUSSELL</t>
  </si>
  <si>
    <t>TRUSSE3</t>
  </si>
  <si>
    <t xml:space="preserve">2D2YVM    </t>
  </si>
  <si>
    <t>116753770</t>
  </si>
  <si>
    <t>5606</t>
  </si>
  <si>
    <t>MURFREESBORO</t>
  </si>
  <si>
    <t xml:space="preserve">2C6HSW    </t>
  </si>
  <si>
    <t>116723585</t>
  </si>
  <si>
    <t>37344</t>
  </si>
  <si>
    <t>SADE LANGSTON</t>
  </si>
  <si>
    <t>SLANGST</t>
  </si>
  <si>
    <t xml:space="preserve">2DHGQJ    </t>
  </si>
  <si>
    <t>116765604</t>
  </si>
  <si>
    <t>15C6</t>
  </si>
  <si>
    <t>37409</t>
  </si>
  <si>
    <t>DAVID ESCORCIA</t>
  </si>
  <si>
    <t>DESCORC</t>
  </si>
  <si>
    <t>46034</t>
  </si>
  <si>
    <t>TAJMOHAMMAD KHILWAT</t>
  </si>
  <si>
    <t>TKHILWA</t>
  </si>
  <si>
    <t xml:space="preserve">2H6C2R    </t>
  </si>
  <si>
    <t>116930421</t>
  </si>
  <si>
    <t>3010</t>
  </si>
  <si>
    <t>SACRAMENTO</t>
  </si>
  <si>
    <t>46102</t>
  </si>
  <si>
    <t>ISIDRO PEREZ</t>
  </si>
  <si>
    <t>IPEREZ</t>
  </si>
  <si>
    <t xml:space="preserve">2FPD42    </t>
  </si>
  <si>
    <t>116857057</t>
  </si>
  <si>
    <t>46143</t>
  </si>
  <si>
    <t>CONFESSOR CASTRO</t>
  </si>
  <si>
    <t>CCAST40</t>
  </si>
  <si>
    <t xml:space="preserve">2CTZD3    </t>
  </si>
  <si>
    <t>116734277</t>
  </si>
  <si>
    <t>1546</t>
  </si>
  <si>
    <t>VILLA PARK</t>
  </si>
  <si>
    <t>61851</t>
  </si>
  <si>
    <t>JOHN DIMINO</t>
  </si>
  <si>
    <t>JDIMINO</t>
  </si>
  <si>
    <t xml:space="preserve">2CRBHP    </t>
  </si>
  <si>
    <t>116693810</t>
  </si>
  <si>
    <t>24E5</t>
  </si>
  <si>
    <t>46203</t>
  </si>
  <si>
    <t>MARK STANFORD</t>
  </si>
  <si>
    <t>MSTANFO</t>
  </si>
  <si>
    <t xml:space="preserve">2F10FB    </t>
  </si>
  <si>
    <t>116798505</t>
  </si>
  <si>
    <t>6545</t>
  </si>
  <si>
    <t>KILLEEN</t>
  </si>
  <si>
    <t>46259</t>
  </si>
  <si>
    <t>SERGIO SALINAS</t>
  </si>
  <si>
    <t>SSALINA</t>
  </si>
  <si>
    <t xml:space="preserve">2DPQYN    </t>
  </si>
  <si>
    <t>116781645</t>
  </si>
  <si>
    <t>09DE</t>
  </si>
  <si>
    <t>46341</t>
  </si>
  <si>
    <t>46372</t>
  </si>
  <si>
    <t>BRADLEE SYMS</t>
  </si>
  <si>
    <t>BSYMS</t>
  </si>
  <si>
    <t xml:space="preserve">2GD8GF    </t>
  </si>
  <si>
    <t>116865028</t>
  </si>
  <si>
    <t>55D2</t>
  </si>
  <si>
    <t>BROOKHAVEN</t>
  </si>
  <si>
    <t>46493</t>
  </si>
  <si>
    <t>MICHAEL DIPIETRO</t>
  </si>
  <si>
    <t>MDIPIE</t>
  </si>
  <si>
    <t xml:space="preserve">2G0JJ4    </t>
  </si>
  <si>
    <t>116882540</t>
  </si>
  <si>
    <t>1808</t>
  </si>
  <si>
    <t>FALLSTON</t>
  </si>
  <si>
    <t>46555</t>
  </si>
  <si>
    <t>CHRISTOPHER DAVENPORT</t>
  </si>
  <si>
    <t>CDAVENP</t>
  </si>
  <si>
    <t xml:space="preserve">2D17R3    </t>
  </si>
  <si>
    <t>116751614</t>
  </si>
  <si>
    <t>46668</t>
  </si>
  <si>
    <t>NELSON CABALLERO</t>
  </si>
  <si>
    <t>NCABALL</t>
  </si>
  <si>
    <t>KISSIMMEE</t>
  </si>
  <si>
    <t xml:space="preserve">2G83S3    </t>
  </si>
  <si>
    <t>116846958</t>
  </si>
  <si>
    <t>46691</t>
  </si>
  <si>
    <t>JAMAL SINGLETON</t>
  </si>
  <si>
    <t>JAMAL SINGLETON JR</t>
  </si>
  <si>
    <t>JSINGLE</t>
  </si>
  <si>
    <t xml:space="preserve">2GK1N2    </t>
  </si>
  <si>
    <t>116902293</t>
  </si>
  <si>
    <t>5103</t>
  </si>
  <si>
    <t>SHREVEPORT</t>
  </si>
  <si>
    <t>61845</t>
  </si>
  <si>
    <t>TODD WATKINS</t>
  </si>
  <si>
    <t>TWATKIN</t>
  </si>
  <si>
    <t xml:space="preserve">2G7VS0    </t>
  </si>
  <si>
    <t>116893852</t>
  </si>
  <si>
    <t>2940</t>
  </si>
  <si>
    <t>OLEAN</t>
  </si>
  <si>
    <t>46893</t>
  </si>
  <si>
    <t>DAVID WASHINGTON</t>
  </si>
  <si>
    <t>DWASHIN</t>
  </si>
  <si>
    <t xml:space="preserve">2DVZH7    </t>
  </si>
  <si>
    <t>116776857</t>
  </si>
  <si>
    <t>46908</t>
  </si>
  <si>
    <t>BRANDON ALLEN</t>
  </si>
  <si>
    <t>BALLEN0</t>
  </si>
  <si>
    <t xml:space="preserve">2GY94Z    </t>
  </si>
  <si>
    <t>116932353</t>
  </si>
  <si>
    <t>5656</t>
  </si>
  <si>
    <t>JACKSON</t>
  </si>
  <si>
    <t>46995</t>
  </si>
  <si>
    <t>JEFF NORMAN</t>
  </si>
  <si>
    <t>JEFFREY NORMAN JR.</t>
  </si>
  <si>
    <t>JNORMA0</t>
  </si>
  <si>
    <t xml:space="preserve">2GDLY7    </t>
  </si>
  <si>
    <t>116880360</t>
  </si>
  <si>
    <t>162Q</t>
  </si>
  <si>
    <t>LAUREL</t>
  </si>
  <si>
    <t>47021</t>
  </si>
  <si>
    <t>MICHAEL BORGES</t>
  </si>
  <si>
    <t>MBORGES</t>
  </si>
  <si>
    <t xml:space="preserve">2D0CN9    </t>
  </si>
  <si>
    <t>116717723</t>
  </si>
  <si>
    <t>SONA</t>
  </si>
  <si>
    <t>47119</t>
  </si>
  <si>
    <t>JAMERSON JACKSON</t>
  </si>
  <si>
    <t>JJACK11</t>
  </si>
  <si>
    <t>KENNETH FLOYD</t>
  </si>
  <si>
    <t>KFLOYD</t>
  </si>
  <si>
    <t>MEMPHIS</t>
  </si>
  <si>
    <t>47156</t>
  </si>
  <si>
    <t xml:space="preserve">2DF6H4    </t>
  </si>
  <si>
    <t>116767520</t>
  </si>
  <si>
    <t>47212</t>
  </si>
  <si>
    <t>JOEL GUTIERREZ</t>
  </si>
  <si>
    <t>JGUTIE2</t>
  </si>
  <si>
    <t xml:space="preserve">2GJ2TN    </t>
  </si>
  <si>
    <t>116907475</t>
  </si>
  <si>
    <t>47232</t>
  </si>
  <si>
    <t>RICHARD K GRAY</t>
  </si>
  <si>
    <t>RICHARD GRAY</t>
  </si>
  <si>
    <t>RGRAY2</t>
  </si>
  <si>
    <t xml:space="preserve">2DQ9H3    </t>
  </si>
  <si>
    <t>116777226</t>
  </si>
  <si>
    <t>3035</t>
  </si>
  <si>
    <t>47270</t>
  </si>
  <si>
    <t>WILLA GREEN</t>
  </si>
  <si>
    <t>WGREEN4</t>
  </si>
  <si>
    <t>ALBUQUERQUE</t>
  </si>
  <si>
    <t>NM</t>
  </si>
  <si>
    <t>61826</t>
  </si>
  <si>
    <t>FERNANDO LIAS</t>
  </si>
  <si>
    <t>FERNANDO BAUTISTA LIAS</t>
  </si>
  <si>
    <t>FBAUTIS</t>
  </si>
  <si>
    <t xml:space="preserve">2F6W5N    </t>
  </si>
  <si>
    <t>116854238</t>
  </si>
  <si>
    <t>61822</t>
  </si>
  <si>
    <t>FRANCISCO TORRES</t>
  </si>
  <si>
    <t>FTORRES</t>
  </si>
  <si>
    <t xml:space="preserve">2DWD4S    </t>
  </si>
  <si>
    <t>116788687</t>
  </si>
  <si>
    <t>47334</t>
  </si>
  <si>
    <t>CORIN NEAL</t>
  </si>
  <si>
    <t>CNEAL</t>
  </si>
  <si>
    <t xml:space="preserve">2GJDXN    </t>
  </si>
  <si>
    <t>116894649</t>
  </si>
  <si>
    <t>21P6</t>
  </si>
  <si>
    <t>MIDLOTHIAN</t>
  </si>
  <si>
    <t>61015</t>
  </si>
  <si>
    <t>BERNARD SOKOLOWSKI</t>
  </si>
  <si>
    <t>BSOKOLO</t>
  </si>
  <si>
    <t>61095</t>
  </si>
  <si>
    <t>WARREN OBERDIECK</t>
  </si>
  <si>
    <t>WOBERDI</t>
  </si>
  <si>
    <t>61310</t>
  </si>
  <si>
    <t>SEDIQULLAH QADERI</t>
  </si>
  <si>
    <t>SQADERI</t>
  </si>
  <si>
    <t xml:space="preserve">2C621C    </t>
  </si>
  <si>
    <t>116693341</t>
  </si>
  <si>
    <t>Carrier Rental Systems, Inc.</t>
  </si>
  <si>
    <t>61340</t>
  </si>
  <si>
    <t>ALVIN DE VENT</t>
  </si>
  <si>
    <t>ADEVENT</t>
  </si>
  <si>
    <t>61373</t>
  </si>
  <si>
    <t>RUSSELL EBRON</t>
  </si>
  <si>
    <t>REBRON</t>
  </si>
  <si>
    <t xml:space="preserve">2H5QGW    </t>
  </si>
  <si>
    <t>116934855</t>
  </si>
  <si>
    <t>17ZD</t>
  </si>
  <si>
    <t>F25C</t>
  </si>
  <si>
    <t>61384</t>
  </si>
  <si>
    <t>ALBERT MARMOL</t>
  </si>
  <si>
    <t>AMARMO0</t>
  </si>
  <si>
    <t>HOBOKEN</t>
  </si>
  <si>
    <t>61401</t>
  </si>
  <si>
    <t>COLLIN SCHAEFFER</t>
  </si>
  <si>
    <t>CSCHAEF</t>
  </si>
  <si>
    <t>AUBREY</t>
  </si>
  <si>
    <t xml:space="preserve">2CWRXR    </t>
  </si>
  <si>
    <t>116737921</t>
  </si>
  <si>
    <t>3039</t>
  </si>
  <si>
    <t>SHINGLE SPRINGS</t>
  </si>
  <si>
    <t>61444</t>
  </si>
  <si>
    <t>OMAR VANEGAS</t>
  </si>
  <si>
    <t>OVANEGA</t>
  </si>
  <si>
    <t xml:space="preserve">2CVPDM    </t>
  </si>
  <si>
    <t>116740034</t>
  </si>
  <si>
    <t>2437</t>
  </si>
  <si>
    <t>61818</t>
  </si>
  <si>
    <t>RICKY SPARKS</t>
  </si>
  <si>
    <t>RSPARK1</t>
  </si>
  <si>
    <t>61625</t>
  </si>
  <si>
    <t>MARLIN HOWE III</t>
  </si>
  <si>
    <t>MHOWEII</t>
  </si>
  <si>
    <t>61688</t>
  </si>
  <si>
    <t>DONALD HANSON</t>
  </si>
  <si>
    <t>DHANSO5</t>
  </si>
  <si>
    <t xml:space="preserve">2DZGDN    </t>
  </si>
  <si>
    <t>116680382</t>
  </si>
  <si>
    <t>65B5</t>
  </si>
  <si>
    <t>BUDA</t>
  </si>
  <si>
    <t>Category of Days Open</t>
  </si>
  <si>
    <t>Days PO is open</t>
  </si>
  <si>
    <t>Holman to Enterprise</t>
  </si>
  <si>
    <t xml:space="preserve">LU Employment Service Date </t>
  </si>
  <si>
    <t>Rental is Open</t>
  </si>
  <si>
    <t>Duplicate?</t>
  </si>
  <si>
    <t>Check Enterprise Open anyway</t>
  </si>
  <si>
    <t>Enterprise Open</t>
  </si>
  <si>
    <t>Is Enterprise</t>
  </si>
  <si>
    <t xml:space="preserve">Trim Trk: </t>
  </si>
  <si>
    <t>Lessee Code</t>
  </si>
  <si>
    <t>Division</t>
  </si>
  <si>
    <t>District</t>
  </si>
  <si>
    <t>First Name</t>
  </si>
  <si>
    <t>Last name</t>
  </si>
  <si>
    <t>Tech Enterprise ID</t>
  </si>
  <si>
    <t>City</t>
  </si>
  <si>
    <t>State</t>
  </si>
  <si>
    <t>Event ID</t>
  </si>
  <si>
    <t>PO Date</t>
  </si>
  <si>
    <t>ATA Code</t>
  </si>
  <si>
    <t>Description</t>
  </si>
  <si>
    <t>Status Description</t>
  </si>
  <si>
    <t>Amount</t>
  </si>
  <si>
    <t>No of Days</t>
  </si>
  <si>
    <t>Daily Rate</t>
  </si>
  <si>
    <t>Rental Vendor</t>
  </si>
  <si>
    <t>Repair Vendor Name</t>
  </si>
  <si>
    <t>Repair Vendor Address</t>
  </si>
  <si>
    <t>Repair Vendor City</t>
  </si>
  <si>
    <t>Repair Vendor State</t>
  </si>
  <si>
    <t>Repair Vendor Zip</t>
  </si>
  <si>
    <t>OtherVendor</t>
  </si>
  <si>
    <t>NotonEnterpriseReporting</t>
  </si>
  <si>
    <t>NotEnterprise</t>
  </si>
  <si>
    <t>RF</t>
  </si>
  <si>
    <t>8147</t>
  </si>
  <si>
    <t>ELIJAH</t>
  </si>
  <si>
    <t>JUAREZ</t>
  </si>
  <si>
    <t>1A001001</t>
  </si>
  <si>
    <t>RENTAL, DAILY</t>
  </si>
  <si>
    <t>APPROVED</t>
  </si>
  <si>
    <t>HERTZ HLE</t>
  </si>
  <si>
    <t>46880</t>
  </si>
  <si>
    <t>4766</t>
  </si>
  <si>
    <t>THEODORE</t>
  </si>
  <si>
    <t>DAILEY</t>
  </si>
  <si>
    <t>TDAILEY</t>
  </si>
  <si>
    <t>LOUISVILLE</t>
  </si>
  <si>
    <t>46821</t>
  </si>
  <si>
    <t>NICO GROVES</t>
  </si>
  <si>
    <t>NGROVES</t>
  </si>
  <si>
    <t>10 ARDMORE DRIVE</t>
  </si>
  <si>
    <t>NICO</t>
  </si>
  <si>
    <t>GROVES</t>
  </si>
  <si>
    <t>TAYLORS</t>
  </si>
  <si>
    <t>21076</t>
  </si>
  <si>
    <t>JOSHUA RAITTER</t>
  </si>
  <si>
    <t>JRAITTE</t>
  </si>
  <si>
    <t>14789 S AVE 4 1/4 E</t>
  </si>
  <si>
    <t>01</t>
  </si>
  <si>
    <t>7088</t>
  </si>
  <si>
    <t>JOSHUA</t>
  </si>
  <si>
    <t>RAITTER</t>
  </si>
  <si>
    <t>YUMA</t>
  </si>
  <si>
    <t>46794</t>
  </si>
  <si>
    <t>BOBBY COOMER</t>
  </si>
  <si>
    <t>BCOOMER</t>
  </si>
  <si>
    <t>2617 5th Ave East</t>
  </si>
  <si>
    <t>BOBBY</t>
  </si>
  <si>
    <t>COOMER</t>
  </si>
  <si>
    <t>BIG STONE GAP</t>
  </si>
  <si>
    <t>8801A004</t>
  </si>
  <si>
    <t>ACCIDENT - BASIC RENTAL</t>
  </si>
  <si>
    <t>AVIS RENT A CAR SYSTEM, INC</t>
  </si>
  <si>
    <t>36590</t>
  </si>
  <si>
    <t>DANDRELL MCCLINTON</t>
  </si>
  <si>
    <t>8220</t>
  </si>
  <si>
    <t>DANDRELL</t>
  </si>
  <si>
    <t>MCCLINTON</t>
  </si>
  <si>
    <t>DMCCLIN</t>
  </si>
  <si>
    <t>BENTON HARBOR</t>
  </si>
  <si>
    <t>LEVALLEY CAD-GMC-BUICK-PONT</t>
  </si>
  <si>
    <t>2130 S M-139</t>
  </si>
  <si>
    <t>49022</t>
  </si>
  <si>
    <t>36228</t>
  </si>
  <si>
    <t>JABARI FELTON</t>
  </si>
  <si>
    <t>JFELTON</t>
  </si>
  <si>
    <t>2213 Saw Palmetto Ln</t>
  </si>
  <si>
    <t>7435</t>
  </si>
  <si>
    <t>JABARI</t>
  </si>
  <si>
    <t>FELTON</t>
  </si>
  <si>
    <t>PEP BOYS</t>
  </si>
  <si>
    <t>61651</t>
  </si>
  <si>
    <t>BFLORE2</t>
  </si>
  <si>
    <t>1724 S. Chuck Ave</t>
  </si>
  <si>
    <t>8206</t>
  </si>
  <si>
    <t>BYRON</t>
  </si>
  <si>
    <t>FLORES</t>
  </si>
  <si>
    <t>GONZALES</t>
  </si>
  <si>
    <t>47098</t>
  </si>
  <si>
    <t>SCOTT SAUR</t>
  </si>
  <si>
    <t>SSAUR</t>
  </si>
  <si>
    <t>7670</t>
  </si>
  <si>
    <t>SCOTT</t>
  </si>
  <si>
    <t>SAUR</t>
  </si>
  <si>
    <t>ERIE</t>
  </si>
  <si>
    <t>36953</t>
  </si>
  <si>
    <t>WYATT VANDEVELDE</t>
  </si>
  <si>
    <t>WVANDEV</t>
  </si>
  <si>
    <t>8096</t>
  </si>
  <si>
    <t>WYATT</t>
  </si>
  <si>
    <t>VANDEVELDE</t>
  </si>
  <si>
    <t>GOLDEN</t>
  </si>
  <si>
    <t>36422</t>
  </si>
  <si>
    <t>JANCARLOS GONZALEZ</t>
  </si>
  <si>
    <t>JGONZA5</t>
  </si>
  <si>
    <t>JANCARLOS</t>
  </si>
  <si>
    <t>GONZALEZ</t>
  </si>
  <si>
    <t>WATERBURY</t>
  </si>
  <si>
    <t>699 WOLCOTT ST</t>
  </si>
  <si>
    <t>06705</t>
  </si>
  <si>
    <t>22401</t>
  </si>
  <si>
    <t>TREVON JOHNSON</t>
  </si>
  <si>
    <t>TJOHNS7</t>
  </si>
  <si>
    <t>TREVON</t>
  </si>
  <si>
    <t>JOHNSON</t>
  </si>
  <si>
    <t>DAYTON</t>
  </si>
  <si>
    <t>23584</t>
  </si>
  <si>
    <t>ALLAN</t>
  </si>
  <si>
    <t>EMERSON</t>
  </si>
  <si>
    <t>MASON</t>
  </si>
  <si>
    <t>Holman Rental Reporting - primarily used for non-Enterprise rentals</t>
  </si>
  <si>
    <t>Not Enterprise</t>
  </si>
  <si>
    <t>Not a Duplicate</t>
  </si>
  <si>
    <t>Not on Enterprise Reporting</t>
  </si>
  <si>
    <t>Average of Days PO is open</t>
  </si>
  <si>
    <t>Enterprise Rentals - OPEN</t>
  </si>
  <si>
    <t>(All)</t>
  </si>
  <si>
    <t>Enterprise OPEN</t>
  </si>
  <si>
    <t>Average of Days Open</t>
  </si>
  <si>
    <t>TOTAL RENTALS OPEN</t>
  </si>
  <si>
    <t>Category</t>
  </si>
  <si>
    <t>PENDED</t>
  </si>
  <si>
    <t xml:space="preserve">1ZSYDC    </t>
  </si>
  <si>
    <t>112355336       -G/R</t>
  </si>
  <si>
    <t>ABIB DIAZ</t>
  </si>
  <si>
    <t>46150</t>
  </si>
  <si>
    <t>VIRGINIA BEACH</t>
  </si>
  <si>
    <t>JUSTIN MATTOCKS</t>
  </si>
  <si>
    <t>FRESNO</t>
  </si>
  <si>
    <t>47289</t>
  </si>
  <si>
    <t xml:space="preserve">25J94R    </t>
  </si>
  <si>
    <t>114956731       -B/R</t>
  </si>
  <si>
    <t xml:space="preserve">24BVP4    </t>
  </si>
  <si>
    <t>CARLOS ROSALES</t>
  </si>
  <si>
    <t>116213047</t>
  </si>
  <si>
    <t>3273</t>
  </si>
  <si>
    <t>BELLFLOWER</t>
  </si>
  <si>
    <t>61530</t>
  </si>
  <si>
    <t>7084</t>
  </si>
  <si>
    <t>ABDUL LATIF</t>
  </si>
  <si>
    <t>KATAWAZI</t>
  </si>
  <si>
    <t>ENTERPRISE RENT-A-CAR INC.</t>
  </si>
  <si>
    <t>SOLOMON</t>
  </si>
  <si>
    <t>FESSHAYE</t>
  </si>
  <si>
    <t>LORTON</t>
  </si>
  <si>
    <t>06581</t>
  </si>
  <si>
    <t>8175</t>
  </si>
  <si>
    <t>PAUL</t>
  </si>
  <si>
    <t>CARRINGTON</t>
  </si>
  <si>
    <t>PCARRIN</t>
  </si>
  <si>
    <t>21049</t>
  </si>
  <si>
    <t>RAYMOND</t>
  </si>
  <si>
    <t>SPRINGER</t>
  </si>
  <si>
    <t>RSPRING</t>
  </si>
  <si>
    <t>SHIRLEY</t>
  </si>
  <si>
    <t>ERIC</t>
  </si>
  <si>
    <t>DREIER</t>
  </si>
  <si>
    <t>7108</t>
  </si>
  <si>
    <t>JOHNNY</t>
  </si>
  <si>
    <t>QUACH</t>
  </si>
  <si>
    <t>8555</t>
  </si>
  <si>
    <t>DILAN</t>
  </si>
  <si>
    <t>ABREU</t>
  </si>
  <si>
    <t>ADAM</t>
  </si>
  <si>
    <t>APRIM</t>
  </si>
  <si>
    <t>DES PLAINES</t>
  </si>
  <si>
    <t>ROGNER'S TOWING &amp; RECOVERY</t>
  </si>
  <si>
    <t>20378 N RAND RD</t>
  </si>
  <si>
    <t>PALATINE</t>
  </si>
  <si>
    <t>60074</t>
  </si>
  <si>
    <t>21165</t>
  </si>
  <si>
    <t>SHAUN</t>
  </si>
  <si>
    <t>GOSHINSKY</t>
  </si>
  <si>
    <t>SGOSHIN</t>
  </si>
  <si>
    <t>818 E ROLLINS RD</t>
  </si>
  <si>
    <t>ROUND LAKE BEACH</t>
  </si>
  <si>
    <t>60073</t>
  </si>
  <si>
    <t>21166</t>
  </si>
  <si>
    <t>RAYO</t>
  </si>
  <si>
    <t>ERAYO</t>
  </si>
  <si>
    <t>HARVEY</t>
  </si>
  <si>
    <t>1A008002</t>
  </si>
  <si>
    <t>RENTAL TAXES &amp; TOLLS</t>
  </si>
  <si>
    <t>ENTERPRISE TOLLS/TOLL CHARGES</t>
  </si>
  <si>
    <t>7995</t>
  </si>
  <si>
    <t>KYLE</t>
  </si>
  <si>
    <t>TATUM</t>
  </si>
  <si>
    <t>CESAR</t>
  </si>
  <si>
    <t>MIRANDA GOMEZ</t>
  </si>
  <si>
    <t>FALLING WATERS</t>
  </si>
  <si>
    <t>FIRESTONE COMPLETE AUTO CARE</t>
  </si>
  <si>
    <t>17620 VALLEY MALL RD</t>
  </si>
  <si>
    <t>21740</t>
  </si>
  <si>
    <t>ATMORE</t>
  </si>
  <si>
    <t>21204</t>
  </si>
  <si>
    <t>8366</t>
  </si>
  <si>
    <t>MICHAEL</t>
  </si>
  <si>
    <t>SCIGLIANO</t>
  </si>
  <si>
    <t>MSCIGLI</t>
  </si>
  <si>
    <t>HAMNER TOWING &amp; REPAIR</t>
  </si>
  <si>
    <t>2125 RAILROAD STREET</t>
  </si>
  <si>
    <t>CORONA</t>
  </si>
  <si>
    <t>928780489</t>
  </si>
  <si>
    <t>CARNAHAN</t>
  </si>
  <si>
    <t>SEFFNER</t>
  </si>
  <si>
    <t>BRANDON</t>
  </si>
  <si>
    <t>21220</t>
  </si>
  <si>
    <t>ANTHONY</t>
  </si>
  <si>
    <t>BALICE</t>
  </si>
  <si>
    <t>ABALICE</t>
  </si>
  <si>
    <t>ROCKTON</t>
  </si>
  <si>
    <t>LABORDE</t>
  </si>
  <si>
    <t>7744</t>
  </si>
  <si>
    <t>ARTHUR</t>
  </si>
  <si>
    <t>HARRIS</t>
  </si>
  <si>
    <t>MAINTENANCE RENTAL, DAILY</t>
  </si>
  <si>
    <t>21238</t>
  </si>
  <si>
    <t>ADLER</t>
  </si>
  <si>
    <t>CADET</t>
  </si>
  <si>
    <t>21265</t>
  </si>
  <si>
    <t>VICENTE DE</t>
  </si>
  <si>
    <t>ROSADO</t>
  </si>
  <si>
    <t>VROSADO</t>
  </si>
  <si>
    <t>8420</t>
  </si>
  <si>
    <t>TOM</t>
  </si>
  <si>
    <t>WEBER</t>
  </si>
  <si>
    <t>TWEBER2</t>
  </si>
  <si>
    <t>KANSAS CITY</t>
  </si>
  <si>
    <t>BIG O TIRES #25043</t>
  </si>
  <si>
    <t>9501 NE 83RD TERRACE</t>
  </si>
  <si>
    <t>64158</t>
  </si>
  <si>
    <t>21481</t>
  </si>
  <si>
    <t>MOHAMMAD JALIL</t>
  </si>
  <si>
    <t>HAIDARI</t>
  </si>
  <si>
    <t>MHAIDAR</t>
  </si>
  <si>
    <t>8184</t>
  </si>
  <si>
    <t>HIGOR</t>
  </si>
  <si>
    <t>SANTANA MORAIS</t>
  </si>
  <si>
    <t>HSANTAN</t>
  </si>
  <si>
    <t>PINE GROVE</t>
  </si>
  <si>
    <t>RICHARD</t>
  </si>
  <si>
    <t>MANEGO</t>
  </si>
  <si>
    <t>BOB BOYTE CHEVROLET</t>
  </si>
  <si>
    <t>11325 CEDAR LAKE RD</t>
  </si>
  <si>
    <t>BILOXI</t>
  </si>
  <si>
    <t>39532</t>
  </si>
  <si>
    <t>21555</t>
  </si>
  <si>
    <t>GREGORY</t>
  </si>
  <si>
    <t>LEBAN JR</t>
  </si>
  <si>
    <t>GLEBAN</t>
  </si>
  <si>
    <t>BOUTTE</t>
  </si>
  <si>
    <t>Cox Automotive Fleet Services Shop</t>
  </si>
  <si>
    <t>6802 BUFORD HWY</t>
  </si>
  <si>
    <t>DORAVILLE</t>
  </si>
  <si>
    <t>30340</t>
  </si>
  <si>
    <t>JAMES</t>
  </si>
  <si>
    <t>CHISOLM</t>
  </si>
  <si>
    <t>DE KALB</t>
  </si>
  <si>
    <t>NELSON HALL CHEVROLET</t>
  </si>
  <si>
    <t>P.O. BOX 311</t>
  </si>
  <si>
    <t>39302</t>
  </si>
  <si>
    <t>1A001003</t>
  </si>
  <si>
    <t>RENTAL, MONTHLY</t>
  </si>
  <si>
    <t>#DIV/0</t>
  </si>
  <si>
    <t>2821 N HILLS ST</t>
  </si>
  <si>
    <t>39305</t>
  </si>
  <si>
    <t>LEWIS</t>
  </si>
  <si>
    <t>GRAY II</t>
  </si>
  <si>
    <t>MULVANE</t>
  </si>
  <si>
    <t>KENNYS AUTO AND TRUCK REPAIR I</t>
  </si>
  <si>
    <t>1447 CHICAGO LN</t>
  </si>
  <si>
    <t>67110</t>
  </si>
  <si>
    <t>21654</t>
  </si>
  <si>
    <t>DERRICK</t>
  </si>
  <si>
    <t>AIDEN</t>
  </si>
  <si>
    <t>DAIDEN</t>
  </si>
  <si>
    <t>HAMPTON CHEV-JEEP-MAZDA, INC.</t>
  </si>
  <si>
    <t>1073 W. MERCURY BLVD</t>
  </si>
  <si>
    <t>HAMPTON</t>
  </si>
  <si>
    <t>23666</t>
  </si>
  <si>
    <t>21704</t>
  </si>
  <si>
    <t>NEDZAD</t>
  </si>
  <si>
    <t>CRNALIC</t>
  </si>
  <si>
    <t>NCRNALI</t>
  </si>
  <si>
    <t>SAINT PETERSBURG</t>
  </si>
  <si>
    <t>GREEN</t>
  </si>
  <si>
    <t>COCOA</t>
  </si>
  <si>
    <t>21719</t>
  </si>
  <si>
    <t>7323</t>
  </si>
  <si>
    <t>OZIE</t>
  </si>
  <si>
    <t>PAYNE</t>
  </si>
  <si>
    <t>OPAYNE</t>
  </si>
  <si>
    <t>BLACK JACK</t>
  </si>
  <si>
    <t>21775</t>
  </si>
  <si>
    <t>LUIS</t>
  </si>
  <si>
    <t>PEREZ</t>
  </si>
  <si>
    <t>RAFAEL</t>
  </si>
  <si>
    <t>REYNA</t>
  </si>
  <si>
    <t>21831</t>
  </si>
  <si>
    <t>KEVIN</t>
  </si>
  <si>
    <t>HEATHMAN</t>
  </si>
  <si>
    <t>KHEATHM</t>
  </si>
  <si>
    <t>STRINGTOWN</t>
  </si>
  <si>
    <t>8169</t>
  </si>
  <si>
    <t>WRIGHT</t>
  </si>
  <si>
    <t>BOISVERT</t>
  </si>
  <si>
    <t>ALEXANDER</t>
  </si>
  <si>
    <t>MARIANA</t>
  </si>
  <si>
    <t>CAETANO</t>
  </si>
  <si>
    <t>MUJEEB</t>
  </si>
  <si>
    <t>KHAN</t>
  </si>
  <si>
    <t>22110</t>
  </si>
  <si>
    <t>JEFFREY</t>
  </si>
  <si>
    <t>HUME</t>
  </si>
  <si>
    <t>WOODSTOCK</t>
  </si>
  <si>
    <t>BRIAN</t>
  </si>
  <si>
    <t>ALLEYNE</t>
  </si>
  <si>
    <t>DISTRICT HEIGHTS</t>
  </si>
  <si>
    <t>MYERS AUTO SERVICE, INC.</t>
  </si>
  <si>
    <t>11710 PIKA DR</t>
  </si>
  <si>
    <t>20602</t>
  </si>
  <si>
    <t>WILLIAM</t>
  </si>
  <si>
    <t>PRICE</t>
  </si>
  <si>
    <t>BELMONT</t>
  </si>
  <si>
    <t>JEVGENIJS</t>
  </si>
  <si>
    <t>HRENOVS</t>
  </si>
  <si>
    <t>FAIRVIEW</t>
  </si>
  <si>
    <t>22212</t>
  </si>
  <si>
    <t>8309</t>
  </si>
  <si>
    <t>THOMAS</t>
  </si>
  <si>
    <t>WILSON</t>
  </si>
  <si>
    <t>TWILSO3</t>
  </si>
  <si>
    <t>BELLEVILLE</t>
  </si>
  <si>
    <t>22216</t>
  </si>
  <si>
    <t>MANUEL</t>
  </si>
  <si>
    <t>MARTINEZ</t>
  </si>
  <si>
    <t>MMARTI2</t>
  </si>
  <si>
    <t>11460 W COLONIAL DR</t>
  </si>
  <si>
    <t>OCOEE</t>
  </si>
  <si>
    <t>34761</t>
  </si>
  <si>
    <t>22234</t>
  </si>
  <si>
    <t>JONATHAN</t>
  </si>
  <si>
    <t>WASHABAUGH</t>
  </si>
  <si>
    <t>JWASHAB</t>
  </si>
  <si>
    <t>FRENCHBURG</t>
  </si>
  <si>
    <t>MUHIBULLAH</t>
  </si>
  <si>
    <t>ISTANIKZAI</t>
  </si>
  <si>
    <t>LANHAM</t>
  </si>
  <si>
    <t>22244</t>
  </si>
  <si>
    <t>MARQUES</t>
  </si>
  <si>
    <t>FLOYD</t>
  </si>
  <si>
    <t>MFLOYD</t>
  </si>
  <si>
    <t>MICHIGAN CITY</t>
  </si>
  <si>
    <t>GEORGE</t>
  </si>
  <si>
    <t>HAWLEY</t>
  </si>
  <si>
    <t>RT 6 SCRANTON CARBONDALE HWY</t>
  </si>
  <si>
    <t>18505</t>
  </si>
  <si>
    <t>CHRISTOPHER</t>
  </si>
  <si>
    <t>MADDEN</t>
  </si>
  <si>
    <t>CMADDEN</t>
  </si>
  <si>
    <t>EXPERT CAR CARE 1, LLC</t>
  </si>
  <si>
    <t>1990 HOWELL BRANCH RD</t>
  </si>
  <si>
    <t>WINTER PARK</t>
  </si>
  <si>
    <t>32792</t>
  </si>
  <si>
    <t>8162</t>
  </si>
  <si>
    <t>DORIAN</t>
  </si>
  <si>
    <t>WADE</t>
  </si>
  <si>
    <t>PEARSON</t>
  </si>
  <si>
    <t>22412</t>
  </si>
  <si>
    <t>POE</t>
  </si>
  <si>
    <t>22418</t>
  </si>
  <si>
    <t>DEMARCUS</t>
  </si>
  <si>
    <t>PEEPLES</t>
  </si>
  <si>
    <t>DPEEPLE</t>
  </si>
  <si>
    <t>GRENADA</t>
  </si>
  <si>
    <t>22473</t>
  </si>
  <si>
    <t>8035</t>
  </si>
  <si>
    <t>JAY</t>
  </si>
  <si>
    <t>DAVILMAR</t>
  </si>
  <si>
    <t>JDAVILM</t>
  </si>
  <si>
    <t>NORCROSS</t>
  </si>
  <si>
    <t>23028</t>
  </si>
  <si>
    <t>RONALD</t>
  </si>
  <si>
    <t>JONES</t>
  </si>
  <si>
    <t>RJONES2</t>
  </si>
  <si>
    <t>LINCOLN</t>
  </si>
  <si>
    <t>951 STERLING PKWY BLDG 16</t>
  </si>
  <si>
    <t>95648</t>
  </si>
  <si>
    <t>23080</t>
  </si>
  <si>
    <t>23087</t>
  </si>
  <si>
    <t>KENDRICK</t>
  </si>
  <si>
    <t>MARTIN</t>
  </si>
  <si>
    <t>23144</t>
  </si>
  <si>
    <t>WILLIAMS</t>
  </si>
  <si>
    <t>JWILLI0</t>
  </si>
  <si>
    <t>FORREST CITY</t>
  </si>
  <si>
    <t>ROBINSON</t>
  </si>
  <si>
    <t>ALEXIS</t>
  </si>
  <si>
    <t>RICE</t>
  </si>
  <si>
    <t>AUSTELL</t>
  </si>
  <si>
    <t>23158</t>
  </si>
  <si>
    <t>ELI</t>
  </si>
  <si>
    <t>LINDSEY</t>
  </si>
  <si>
    <t>ELINDSE</t>
  </si>
  <si>
    <t>23159</t>
  </si>
  <si>
    <t>HENRY</t>
  </si>
  <si>
    <t>HRASCHK</t>
  </si>
  <si>
    <t>KASH</t>
  </si>
  <si>
    <t>MAXSON</t>
  </si>
  <si>
    <t>WATERVILLE</t>
  </si>
  <si>
    <t>JOSEPH</t>
  </si>
  <si>
    <t>HENDERSON</t>
  </si>
  <si>
    <t>23179</t>
  </si>
  <si>
    <t>EDWARD</t>
  </si>
  <si>
    <t>PRESTIN</t>
  </si>
  <si>
    <t>EPRESTI</t>
  </si>
  <si>
    <t>23262</t>
  </si>
  <si>
    <t>SANER</t>
  </si>
  <si>
    <t>MSANER1</t>
  </si>
  <si>
    <t>JUAN</t>
  </si>
  <si>
    <t>PUENTES</t>
  </si>
  <si>
    <t>SAN ELIZARIO</t>
  </si>
  <si>
    <t>8107</t>
  </si>
  <si>
    <t>JACOBS</t>
  </si>
  <si>
    <t>PORT ARTHUR</t>
  </si>
  <si>
    <t>1A001004</t>
  </si>
  <si>
    <t>RENTAL SURCHARGE</t>
  </si>
  <si>
    <t>UNKNOWN</t>
  </si>
  <si>
    <t>DUSTIN</t>
  </si>
  <si>
    <t>JEANNICE</t>
  </si>
  <si>
    <t>IOWA</t>
  </si>
  <si>
    <t>PRO CAR CARE</t>
  </si>
  <si>
    <t>324 E PRIEN LAKE RD</t>
  </si>
  <si>
    <t>70601</t>
  </si>
  <si>
    <t>23308</t>
  </si>
  <si>
    <t>THREATS</t>
  </si>
  <si>
    <t>JTHREAT</t>
  </si>
  <si>
    <t>SAINT ROSE</t>
  </si>
  <si>
    <t>23331</t>
  </si>
  <si>
    <t>DRESHAWN</t>
  </si>
  <si>
    <t>RANDOLPH</t>
  </si>
  <si>
    <t>DRANDOL</t>
  </si>
  <si>
    <t>ROCK ISLAND</t>
  </si>
  <si>
    <t>23336</t>
  </si>
  <si>
    <t>BLAKE</t>
  </si>
  <si>
    <t>MCKELLAR</t>
  </si>
  <si>
    <t>BMCKELL</t>
  </si>
  <si>
    <t>BETTENDORF</t>
  </si>
  <si>
    <t>TAMETRIOUS</t>
  </si>
  <si>
    <t>HULL</t>
  </si>
  <si>
    <t>23368</t>
  </si>
  <si>
    <t>DRAYTYN</t>
  </si>
  <si>
    <t>RONSHAUSEN</t>
  </si>
  <si>
    <t>DRONSHA</t>
  </si>
  <si>
    <t>WINCHESTER</t>
  </si>
  <si>
    <t>23394</t>
  </si>
  <si>
    <t>CRUZ RODRIGUEZ</t>
  </si>
  <si>
    <t>BCRUZRO</t>
  </si>
  <si>
    <t>BURGAW</t>
  </si>
  <si>
    <t>MERITHEW</t>
  </si>
  <si>
    <t>KMERITH</t>
  </si>
  <si>
    <t>UTICA</t>
  </si>
  <si>
    <t>COLIN</t>
  </si>
  <si>
    <t>BANIK</t>
  </si>
  <si>
    <t>MACK</t>
  </si>
  <si>
    <t>BRAGGS</t>
  </si>
  <si>
    <t>72401</t>
  </si>
  <si>
    <t>EZEQUIEL</t>
  </si>
  <si>
    <t>ARES</t>
  </si>
  <si>
    <t>#MULTIVALUE</t>
  </si>
  <si>
    <t>CALEB</t>
  </si>
  <si>
    <t>RUTH-JACKSON</t>
  </si>
  <si>
    <t>CRUTHJA</t>
  </si>
  <si>
    <t>JOSH</t>
  </si>
  <si>
    <t>STEWART</t>
  </si>
  <si>
    <t>ROBERT</t>
  </si>
  <si>
    <t>GADSON</t>
  </si>
  <si>
    <t>WARNER ROBINS</t>
  </si>
  <si>
    <t>SEAN</t>
  </si>
  <si>
    <t>SJOHNSO</t>
  </si>
  <si>
    <t>GILSON</t>
  </si>
  <si>
    <t>23597</t>
  </si>
  <si>
    <t>VICTOR</t>
  </si>
  <si>
    <t>CMELA</t>
  </si>
  <si>
    <t>VCMELA</t>
  </si>
  <si>
    <t>6141</t>
  </si>
  <si>
    <t>SHAUB</t>
  </si>
  <si>
    <t>MOUNT JOY</t>
  </si>
  <si>
    <t>23621</t>
  </si>
  <si>
    <t>AARON</t>
  </si>
  <si>
    <t>BRANTLEY</t>
  </si>
  <si>
    <t>ABRANTL</t>
  </si>
  <si>
    <t>ATLANTA</t>
  </si>
  <si>
    <t>23692</t>
  </si>
  <si>
    <t>MARK</t>
  </si>
  <si>
    <t>CHAVEZ</t>
  </si>
  <si>
    <t>MCHAVE0</t>
  </si>
  <si>
    <t>AZUSA</t>
  </si>
  <si>
    <t>COVINA HILLS CHEVROLET</t>
  </si>
  <si>
    <t>635 S CITRUS AVE</t>
  </si>
  <si>
    <t>COVINA</t>
  </si>
  <si>
    <t>917233416</t>
  </si>
  <si>
    <t>POMNITZ</t>
  </si>
  <si>
    <t>23859</t>
  </si>
  <si>
    <t>OSCAR</t>
  </si>
  <si>
    <t>OCHOA</t>
  </si>
  <si>
    <t>OOCHOA</t>
  </si>
  <si>
    <t>23861</t>
  </si>
  <si>
    <t>POREBA</t>
  </si>
  <si>
    <t>TPOREBA</t>
  </si>
  <si>
    <t>23862</t>
  </si>
  <si>
    <t>VAN</t>
  </si>
  <si>
    <t>COUCH</t>
  </si>
  <si>
    <t>VCOUCH</t>
  </si>
  <si>
    <t>PORTAGE</t>
  </si>
  <si>
    <t>LETWAN</t>
  </si>
  <si>
    <t>HAND</t>
  </si>
  <si>
    <t>GARY</t>
  </si>
  <si>
    <t>23882</t>
  </si>
  <si>
    <t>ABDUL RAQE</t>
  </si>
  <si>
    <t>RASHEDI</t>
  </si>
  <si>
    <t>ARASHED</t>
  </si>
  <si>
    <t>MORTON GROVE</t>
  </si>
  <si>
    <t>2604 N ELSTON AVE</t>
  </si>
  <si>
    <t>ELSTON</t>
  </si>
  <si>
    <t>60647</t>
  </si>
  <si>
    <t>KENNEDY</t>
  </si>
  <si>
    <t>DONALD</t>
  </si>
  <si>
    <t>23932</t>
  </si>
  <si>
    <t>JEFFERY</t>
  </si>
  <si>
    <t>YOWE</t>
  </si>
  <si>
    <t>JYOWE</t>
  </si>
  <si>
    <t>BOILING SPRINGS</t>
  </si>
  <si>
    <t>MORAN</t>
  </si>
  <si>
    <t>23944</t>
  </si>
  <si>
    <t>ANDREW</t>
  </si>
  <si>
    <t>PERTTUNEN</t>
  </si>
  <si>
    <t>APERTTU</t>
  </si>
  <si>
    <t>7217 SE 29TH ST</t>
  </si>
  <si>
    <t>MIDWEST CITY</t>
  </si>
  <si>
    <t>73110</t>
  </si>
  <si>
    <t>7600 S WALKER</t>
  </si>
  <si>
    <t>73139</t>
  </si>
  <si>
    <t>SINGLE USE CC PROVIDER USA</t>
  </si>
  <si>
    <t>23945</t>
  </si>
  <si>
    <t>DOHERTY</t>
  </si>
  <si>
    <t>MOUNT AIRY</t>
  </si>
  <si>
    <t>24003</t>
  </si>
  <si>
    <t>ANTONIO</t>
  </si>
  <si>
    <t>MAGANA</t>
  </si>
  <si>
    <t>AMAGANA</t>
  </si>
  <si>
    <t>ONTARIO</t>
  </si>
  <si>
    <t>ALEJANDRO</t>
  </si>
  <si>
    <t>ZAMBRANO ARREOLA</t>
  </si>
  <si>
    <t>RALPH</t>
  </si>
  <si>
    <t>VILLELA</t>
  </si>
  <si>
    <t>KIRK</t>
  </si>
  <si>
    <t>24071</t>
  </si>
  <si>
    <t>3685 STAGG DR</t>
  </si>
  <si>
    <t>BEAUMONT</t>
  </si>
  <si>
    <t>77701</t>
  </si>
  <si>
    <t>24112</t>
  </si>
  <si>
    <t>FREDRICK</t>
  </si>
  <si>
    <t>HIGGINS</t>
  </si>
  <si>
    <t>FHIGGIN</t>
  </si>
  <si>
    <t>24116</t>
  </si>
  <si>
    <t>RGREGO0</t>
  </si>
  <si>
    <t>ALVAREZ</t>
  </si>
  <si>
    <t>ARVADA</t>
  </si>
  <si>
    <t>JOHN</t>
  </si>
  <si>
    <t>SAUCEDO</t>
  </si>
  <si>
    <t>WYLIE</t>
  </si>
  <si>
    <t>29753</t>
  </si>
  <si>
    <t>LORNE</t>
  </si>
  <si>
    <t>BAZURTO</t>
  </si>
  <si>
    <t>LBAZURT</t>
  </si>
  <si>
    <t>SANTA ANA</t>
  </si>
  <si>
    <t>36003</t>
  </si>
  <si>
    <t>36005</t>
  </si>
  <si>
    <t>DAVID</t>
  </si>
  <si>
    <t>STRAWDERMAN</t>
  </si>
  <si>
    <t>DSTRAW0</t>
  </si>
  <si>
    <t>BALTIMORE</t>
  </si>
  <si>
    <t>CEDRIC</t>
  </si>
  <si>
    <t>INDIAN HEAD</t>
  </si>
  <si>
    <t>SEEAR</t>
  </si>
  <si>
    <t>RAMZ</t>
  </si>
  <si>
    <t>ELISHA</t>
  </si>
  <si>
    <t>PEAKE</t>
  </si>
  <si>
    <t>36043</t>
  </si>
  <si>
    <t>SEF</t>
  </si>
  <si>
    <t>HAMDI</t>
  </si>
  <si>
    <t>SHAMDI</t>
  </si>
  <si>
    <t>ROCKVILLE</t>
  </si>
  <si>
    <t>HABIBULLAH</t>
  </si>
  <si>
    <t>QURAISHI</t>
  </si>
  <si>
    <t>MUSTAFA</t>
  </si>
  <si>
    <t>EBADI</t>
  </si>
  <si>
    <t>STEPHEN</t>
  </si>
  <si>
    <t>SABIO-NEIBART</t>
  </si>
  <si>
    <t>STEPHENS CITY</t>
  </si>
  <si>
    <t>22601</t>
  </si>
  <si>
    <t>ZANE</t>
  </si>
  <si>
    <t>DOBBS TIRE &amp; AUTO</t>
  </si>
  <si>
    <t>17146 CHESTERFIELD AIRPORT RD</t>
  </si>
  <si>
    <t>63005</t>
  </si>
  <si>
    <t>JESUSA</t>
  </si>
  <si>
    <t>LOPEZ</t>
  </si>
  <si>
    <t>CARL</t>
  </si>
  <si>
    <t>BANKS</t>
  </si>
  <si>
    <t>36132</t>
  </si>
  <si>
    <t>DRESBACH</t>
  </si>
  <si>
    <t>MDRESBA</t>
  </si>
  <si>
    <t>SPARKS</t>
  </si>
  <si>
    <t>NV</t>
  </si>
  <si>
    <t>89431</t>
  </si>
  <si>
    <t>36167</t>
  </si>
  <si>
    <t>CONSUEGRA</t>
  </si>
  <si>
    <t>HARWELL</t>
  </si>
  <si>
    <t>REPUBLIC</t>
  </si>
  <si>
    <t>GANLEY CHEVROLET</t>
  </si>
  <si>
    <t>13865 BROOKPARK RD</t>
  </si>
  <si>
    <t>BROOKPARK</t>
  </si>
  <si>
    <t>44142</t>
  </si>
  <si>
    <t>BRYAN</t>
  </si>
  <si>
    <t>BROOKER</t>
  </si>
  <si>
    <t>IRWIN</t>
  </si>
  <si>
    <t>SABADO</t>
  </si>
  <si>
    <t>36200</t>
  </si>
  <si>
    <t>CARPENTER</t>
  </si>
  <si>
    <t>JCARPE1</t>
  </si>
  <si>
    <t>SCHENECTADY</t>
  </si>
  <si>
    <t>BAQIR</t>
  </si>
  <si>
    <t>36209</t>
  </si>
  <si>
    <t>DAISEY</t>
  </si>
  <si>
    <t>MDAISEY</t>
  </si>
  <si>
    <t>WILMINGTON</t>
  </si>
  <si>
    <t>LEON VALLE</t>
  </si>
  <si>
    <t>36234</t>
  </si>
  <si>
    <t>RHIGGIN</t>
  </si>
  <si>
    <t>HONAKER</t>
  </si>
  <si>
    <t>35800 EMERALD COAST PKWY</t>
  </si>
  <si>
    <t>DESTIN</t>
  </si>
  <si>
    <t>32541</t>
  </si>
  <si>
    <t>DYLAN</t>
  </si>
  <si>
    <t>YORK</t>
  </si>
  <si>
    <t>SOMERSET</t>
  </si>
  <si>
    <t>CALIBER COLLISION</t>
  </si>
  <si>
    <t>212 WILSON DRIVE</t>
  </si>
  <si>
    <t>NICHOLASVILLE</t>
  </si>
  <si>
    <t>40356</t>
  </si>
  <si>
    <t>LAMBERT</t>
  </si>
  <si>
    <t>ROGERS</t>
  </si>
  <si>
    <t>ISIAH</t>
  </si>
  <si>
    <t>WOODMAER</t>
  </si>
  <si>
    <t>LOUIS</t>
  </si>
  <si>
    <t>LEHIGH ACRES</t>
  </si>
  <si>
    <t>4797 S CLEVELAND AVE</t>
  </si>
  <si>
    <t>FT MYERS</t>
  </si>
  <si>
    <t>33902</t>
  </si>
  <si>
    <t>36354</t>
  </si>
  <si>
    <t>MATTHEW</t>
  </si>
  <si>
    <t>HUSTA</t>
  </si>
  <si>
    <t>MHUSTA</t>
  </si>
  <si>
    <t>MIAMI</t>
  </si>
  <si>
    <t>JAIME</t>
  </si>
  <si>
    <t>QUINONES</t>
  </si>
  <si>
    <t>METHUEN</t>
  </si>
  <si>
    <t>SULLIVAN TIRE CO INC</t>
  </si>
  <si>
    <t>387 COMMON ST</t>
  </si>
  <si>
    <t>BRAINTREE</t>
  </si>
  <si>
    <t>02184</t>
  </si>
  <si>
    <t>V-DAL</t>
  </si>
  <si>
    <t>TUIOFU</t>
  </si>
  <si>
    <t>VTUIOFU</t>
  </si>
  <si>
    <t>PROVIDENCE</t>
  </si>
  <si>
    <t>36405</t>
  </si>
  <si>
    <t>TOSHIRO</t>
  </si>
  <si>
    <t>ROMERO</t>
  </si>
  <si>
    <t>TROMERO</t>
  </si>
  <si>
    <t>CENTRAL ISLIP</t>
  </si>
  <si>
    <t>PEDRO</t>
  </si>
  <si>
    <t>LABOY</t>
  </si>
  <si>
    <t>MANGINO CHEVROLET</t>
  </si>
  <si>
    <t>4447 STATE HWY 30</t>
  </si>
  <si>
    <t>12010</t>
  </si>
  <si>
    <t>WURTZ</t>
  </si>
  <si>
    <t>COLEMAN</t>
  </si>
  <si>
    <t>HAMDEN</t>
  </si>
  <si>
    <t>WEST HAVEN</t>
  </si>
  <si>
    <t>06516</t>
  </si>
  <si>
    <t>JOSE</t>
  </si>
  <si>
    <t>RANGEL</t>
  </si>
  <si>
    <t>SKOKIE</t>
  </si>
  <si>
    <t>DONTA</t>
  </si>
  <si>
    <t>EVANS</t>
  </si>
  <si>
    <t>KAMRON</t>
  </si>
  <si>
    <t>GLOVER</t>
  </si>
  <si>
    <t>SEMMES</t>
  </si>
  <si>
    <t>36506</t>
  </si>
  <si>
    <t>GOSE</t>
  </si>
  <si>
    <t>JGOSE</t>
  </si>
  <si>
    <t>HOOVER</t>
  </si>
  <si>
    <t>RICARDO</t>
  </si>
  <si>
    <t>LARA</t>
  </si>
  <si>
    <t>LAWRENCEVILLE</t>
  </si>
  <si>
    <t>ARMANDO</t>
  </si>
  <si>
    <t>LEMUS</t>
  </si>
  <si>
    <t>36544</t>
  </si>
  <si>
    <t>SOTELO</t>
  </si>
  <si>
    <t>MECCA</t>
  </si>
  <si>
    <t>36585</t>
  </si>
  <si>
    <t>JULIO</t>
  </si>
  <si>
    <t>JLOP105</t>
  </si>
  <si>
    <t>THERMAL</t>
  </si>
  <si>
    <t>KROEGER</t>
  </si>
  <si>
    <t>SALT LAKE CITY</t>
  </si>
  <si>
    <t>JIFFY LUBE #3732</t>
  </si>
  <si>
    <t>2192 W 5400 S</t>
  </si>
  <si>
    <t>TAYLORSVILLE</t>
  </si>
  <si>
    <t>84129</t>
  </si>
  <si>
    <t>MUDGETT</t>
  </si>
  <si>
    <t>EAGLE RIVER</t>
  </si>
  <si>
    <t>54521</t>
  </si>
  <si>
    <t>KELLY</t>
  </si>
  <si>
    <t>SCHMIDT</t>
  </si>
  <si>
    <t>BEECHER</t>
  </si>
  <si>
    <t>SANGER</t>
  </si>
  <si>
    <t>MARION</t>
  </si>
  <si>
    <t>NICK'S AUTO SERVICE</t>
  </si>
  <si>
    <t>2815 S MADISON AVE</t>
  </si>
  <si>
    <t>46016</t>
  </si>
  <si>
    <t>PATRICK</t>
  </si>
  <si>
    <t>SKOCELAS</t>
  </si>
  <si>
    <t>36683</t>
  </si>
  <si>
    <t>WHITE</t>
  </si>
  <si>
    <t>RWHITE0</t>
  </si>
  <si>
    <t>655 COURTHOUSE RD</t>
  </si>
  <si>
    <t>39507</t>
  </si>
  <si>
    <t>SAMUEL</t>
  </si>
  <si>
    <t>PITTMAN</t>
  </si>
  <si>
    <t>MIDWAY</t>
  </si>
  <si>
    <t>CASEY</t>
  </si>
  <si>
    <t>DUNCAN SR</t>
  </si>
  <si>
    <t>WEST COLUMBIA</t>
  </si>
  <si>
    <t>MARQUEZ</t>
  </si>
  <si>
    <t>SMITH</t>
  </si>
  <si>
    <t>FULSHEAR</t>
  </si>
  <si>
    <t>845 S FRY RD</t>
  </si>
  <si>
    <t>KATY</t>
  </si>
  <si>
    <t>77450</t>
  </si>
  <si>
    <t>DAVIS</t>
  </si>
  <si>
    <t>PAMPA</t>
  </si>
  <si>
    <t>36780</t>
  </si>
  <si>
    <t>WALTER</t>
  </si>
  <si>
    <t>WROBINS</t>
  </si>
  <si>
    <t>BEN</t>
  </si>
  <si>
    <t>GEBBERT</t>
  </si>
  <si>
    <t>ROSANKY</t>
  </si>
  <si>
    <t>MILLER</t>
  </si>
  <si>
    <t>ETOILE</t>
  </si>
  <si>
    <t>36832</t>
  </si>
  <si>
    <t>8228</t>
  </si>
  <si>
    <t>KALEB</t>
  </si>
  <si>
    <t>STOVER</t>
  </si>
  <si>
    <t>KSTOVER</t>
  </si>
  <si>
    <t>IDAHO FALLS</t>
  </si>
  <si>
    <t>LINDSLEY</t>
  </si>
  <si>
    <t>PORT TOWNSEND</t>
  </si>
  <si>
    <t>HUTCHINSON</t>
  </si>
  <si>
    <t>CORTEZ</t>
  </si>
  <si>
    <t>36887</t>
  </si>
  <si>
    <t>JEREMIAH</t>
  </si>
  <si>
    <t>FERN</t>
  </si>
  <si>
    <t>JFERN</t>
  </si>
  <si>
    <t>MIDAS #5955</t>
  </si>
  <si>
    <t>14575 POTRANCO RD</t>
  </si>
  <si>
    <t>78253</t>
  </si>
  <si>
    <t>CHRISTOPHE</t>
  </si>
  <si>
    <t>BENDER</t>
  </si>
  <si>
    <t>CBENDER</t>
  </si>
  <si>
    <t>ELSBERRY</t>
  </si>
  <si>
    <t>KOSSIVI</t>
  </si>
  <si>
    <t>EDOH</t>
  </si>
  <si>
    <t>JENSEN TIRE COMPANY #2</t>
  </si>
  <si>
    <t>3302 N 90TH ST</t>
  </si>
  <si>
    <t>68134</t>
  </si>
  <si>
    <t>HAMILTON</t>
  </si>
  <si>
    <t>CLEAR LAKE</t>
  </si>
  <si>
    <t>37039</t>
  </si>
  <si>
    <t>TRON</t>
  </si>
  <si>
    <t>PERRY</t>
  </si>
  <si>
    <t>TPERRY</t>
  </si>
  <si>
    <t>TREADQUARTERS</t>
  </si>
  <si>
    <t>1101 N MAIN ST</t>
  </si>
  <si>
    <t>23434</t>
  </si>
  <si>
    <t>37051</t>
  </si>
  <si>
    <t>HANSEN</t>
  </si>
  <si>
    <t>DHANSE9</t>
  </si>
  <si>
    <t>LYNCHBURG</t>
  </si>
  <si>
    <t>PINKERTON CHEVROLET- LYNCHBURG</t>
  </si>
  <si>
    <t>801 GRAVES MILL RD.</t>
  </si>
  <si>
    <t>24502</t>
  </si>
  <si>
    <t>JESTAVIAN</t>
  </si>
  <si>
    <t>TURNER</t>
  </si>
  <si>
    <t>WHEAT RIDGE</t>
  </si>
  <si>
    <t>37110</t>
  </si>
  <si>
    <t>AUGUSTE</t>
  </si>
  <si>
    <t>KELLAM</t>
  </si>
  <si>
    <t>AKELLAM</t>
  </si>
  <si>
    <t>COLORADO SPRINGS</t>
  </si>
  <si>
    <t>JAYDIP</t>
  </si>
  <si>
    <t>PATEL</t>
  </si>
  <si>
    <t>PARSON</t>
  </si>
  <si>
    <t>PHEBA</t>
  </si>
  <si>
    <t>EATON CHEVROLET BUICK &amp; GMC</t>
  </si>
  <si>
    <t>527 W MADISON ST</t>
  </si>
  <si>
    <t>38851</t>
  </si>
  <si>
    <t>TERRY</t>
  </si>
  <si>
    <t>RUSSELL</t>
  </si>
  <si>
    <t>TULLAHOMA</t>
  </si>
  <si>
    <t>PHILIP</t>
  </si>
  <si>
    <t>CAMPBELL</t>
  </si>
  <si>
    <t>NORTH RICHLAND HILLS</t>
  </si>
  <si>
    <t>KENNETH</t>
  </si>
  <si>
    <t>BERRIAN</t>
  </si>
  <si>
    <t>10119 MCMULLEN RD</t>
  </si>
  <si>
    <t>RIVERVIEW</t>
  </si>
  <si>
    <t>33569</t>
  </si>
  <si>
    <t>HEREFORD</t>
  </si>
  <si>
    <t>BYRAM</t>
  </si>
  <si>
    <t>37272</t>
  </si>
  <si>
    <t>JAMES ADEL</t>
  </si>
  <si>
    <t>PARIS JR</t>
  </si>
  <si>
    <t>JPARISJ</t>
  </si>
  <si>
    <t>LAND O LAKES</t>
  </si>
  <si>
    <t>22545 CATFISH LAKE RD</t>
  </si>
  <si>
    <t>LUTZ</t>
  </si>
  <si>
    <t>33549</t>
  </si>
  <si>
    <t>37290</t>
  </si>
  <si>
    <t>JACOB</t>
  </si>
  <si>
    <t>DIXON</t>
  </si>
  <si>
    <t>JDIXON</t>
  </si>
  <si>
    <t>CANTON</t>
  </si>
  <si>
    <t>37294</t>
  </si>
  <si>
    <t>SLAVIN</t>
  </si>
  <si>
    <t>RSLAVIN</t>
  </si>
  <si>
    <t>WESTTOWN</t>
  </si>
  <si>
    <t>37301</t>
  </si>
  <si>
    <t>DAMETRI</t>
  </si>
  <si>
    <t>GAINER</t>
  </si>
  <si>
    <t>DGAINER</t>
  </si>
  <si>
    <t>HINESVILLE</t>
  </si>
  <si>
    <t>DIBELLO</t>
  </si>
  <si>
    <t>MONRO MUFFLER/BRAKE INC.</t>
  </si>
  <si>
    <t>108 GRANT AVE</t>
  </si>
  <si>
    <t>13021</t>
  </si>
  <si>
    <t>BRETT</t>
  </si>
  <si>
    <t>WOLFF</t>
  </si>
  <si>
    <t>4665 TRANSIT RD</t>
  </si>
  <si>
    <t>WILLIAMSVILLE</t>
  </si>
  <si>
    <t>14221</t>
  </si>
  <si>
    <t>DRAZIC</t>
  </si>
  <si>
    <t>TROY</t>
  </si>
  <si>
    <t>COURTDALE</t>
  </si>
  <si>
    <t>37314</t>
  </si>
  <si>
    <t>CLAY</t>
  </si>
  <si>
    <t>KEY FORD OF EXETER</t>
  </si>
  <si>
    <t>962 WYOMING AVE</t>
  </si>
  <si>
    <t>EXETER</t>
  </si>
  <si>
    <t>18643</t>
  </si>
  <si>
    <t>BIG O TIRES</t>
  </si>
  <si>
    <t>977 STATE HWY 248</t>
  </si>
  <si>
    <t>65616</t>
  </si>
  <si>
    <t>OLUSEGUN</t>
  </si>
  <si>
    <t>OLALEYE</t>
  </si>
  <si>
    <t>SADE</t>
  </si>
  <si>
    <t>LANGSTON</t>
  </si>
  <si>
    <t>5959 S WESTERN AVE</t>
  </si>
  <si>
    <t>60636</t>
  </si>
  <si>
    <t>37353</t>
  </si>
  <si>
    <t>CLASPILL</t>
  </si>
  <si>
    <t>BCLASPI</t>
  </si>
  <si>
    <t>CEDAR RAPIDS</t>
  </si>
  <si>
    <t>CARLOS</t>
  </si>
  <si>
    <t>BARNES</t>
  </si>
  <si>
    <t>THORNTON</t>
  </si>
  <si>
    <t>37376</t>
  </si>
  <si>
    <t>STEVEN</t>
  </si>
  <si>
    <t>TINSLEY</t>
  </si>
  <si>
    <t>STINSL0</t>
  </si>
  <si>
    <t>STERLING</t>
  </si>
  <si>
    <t>37377</t>
  </si>
  <si>
    <t>ISAAC</t>
  </si>
  <si>
    <t>CURTIS</t>
  </si>
  <si>
    <t>ICURTIS</t>
  </si>
  <si>
    <t>EDEN</t>
  </si>
  <si>
    <t>37388</t>
  </si>
  <si>
    <t>PROSSER</t>
  </si>
  <si>
    <t>JPROSSE</t>
  </si>
  <si>
    <t>37394</t>
  </si>
  <si>
    <t>OMAR</t>
  </si>
  <si>
    <t>ROSALES</t>
  </si>
  <si>
    <t>OROSALE</t>
  </si>
  <si>
    <t>AAA N L MOBILE 7710</t>
  </si>
  <si>
    <t>1869 N ARMSTRONG AVE</t>
  </si>
  <si>
    <t>93727</t>
  </si>
  <si>
    <t>ESCORCIA</t>
  </si>
  <si>
    <t>37416</t>
  </si>
  <si>
    <t>ABDELKARIM</t>
  </si>
  <si>
    <t>ZEID</t>
  </si>
  <si>
    <t>AZEID</t>
  </si>
  <si>
    <t>BURBANK</t>
  </si>
  <si>
    <t>37420</t>
  </si>
  <si>
    <t>HOOD</t>
  </si>
  <si>
    <t>THOOD0</t>
  </si>
  <si>
    <t>CONLEY</t>
  </si>
  <si>
    <t>TERRY CULLEN SOUTHLAKE CHEVROL</t>
  </si>
  <si>
    <t>1250 BATTLECREEK RD</t>
  </si>
  <si>
    <t>302362410</t>
  </si>
  <si>
    <t>37421</t>
  </si>
  <si>
    <t>FERGUSON</t>
  </si>
  <si>
    <t>BFERGU0</t>
  </si>
  <si>
    <t>AAMCO TOTAL CAR CARE</t>
  </si>
  <si>
    <t>819 PULASKI HWY</t>
  </si>
  <si>
    <t>BEAR</t>
  </si>
  <si>
    <t>19701</t>
  </si>
  <si>
    <t>46000</t>
  </si>
  <si>
    <t>RICHARDSON</t>
  </si>
  <si>
    <t>JRICHA0</t>
  </si>
  <si>
    <t>NORTH SALT LAKE</t>
  </si>
  <si>
    <t>46009</t>
  </si>
  <si>
    <t>EMILIO</t>
  </si>
  <si>
    <t>RUIZ</t>
  </si>
  <si>
    <t>LA MARQUE</t>
  </si>
  <si>
    <t>SZULWACH</t>
  </si>
  <si>
    <t>46019</t>
  </si>
  <si>
    <t>LILLIE</t>
  </si>
  <si>
    <t>RLILLIE</t>
  </si>
  <si>
    <t>581 N MAIN ST</t>
  </si>
  <si>
    <t>91720</t>
  </si>
  <si>
    <t>TAJMOHAMMAD</t>
  </si>
  <si>
    <t>KHILWAT</t>
  </si>
  <si>
    <t>46041</t>
  </si>
  <si>
    <t>HAMEED</t>
  </si>
  <si>
    <t>ABASI</t>
  </si>
  <si>
    <t>HABASI</t>
  </si>
  <si>
    <t>MELAHI</t>
  </si>
  <si>
    <t>95624</t>
  </si>
  <si>
    <t>RSAGE0</t>
  </si>
  <si>
    <t>WEST SACRAMENTO</t>
  </si>
  <si>
    <t>RYAN</t>
  </si>
  <si>
    <t>BRISTOW</t>
  </si>
  <si>
    <t>FAIR OAKS</t>
  </si>
  <si>
    <t>8158</t>
  </si>
  <si>
    <t>ISIDRO</t>
  </si>
  <si>
    <t>EWA BEACH</t>
  </si>
  <si>
    <t>46118</t>
  </si>
  <si>
    <t>PONZIO</t>
  </si>
  <si>
    <t>JPONZI</t>
  </si>
  <si>
    <t>FRASER</t>
  </si>
  <si>
    <t>BELLE TIRE CO #50</t>
  </si>
  <si>
    <t>51310 GRATIOT</t>
  </si>
  <si>
    <t>48051</t>
  </si>
  <si>
    <t>46127</t>
  </si>
  <si>
    <t>MARSHALL</t>
  </si>
  <si>
    <t>LINDQUIST</t>
  </si>
  <si>
    <t>MLINDQ0</t>
  </si>
  <si>
    <t>46130</t>
  </si>
  <si>
    <t>RICKETTS</t>
  </si>
  <si>
    <t>KRICKET</t>
  </si>
  <si>
    <t>SOUTHFIELD</t>
  </si>
  <si>
    <t>46131</t>
  </si>
  <si>
    <t>CHAPMAN</t>
  </si>
  <si>
    <t>MCHAPMA</t>
  </si>
  <si>
    <t>CHESTERFIELD TOWNSHIP</t>
  </si>
  <si>
    <t>CONFESSOR</t>
  </si>
  <si>
    <t>CASTRO</t>
  </si>
  <si>
    <t>ADDISON</t>
  </si>
  <si>
    <t>46144</t>
  </si>
  <si>
    <t>LANCE</t>
  </si>
  <si>
    <t>KING</t>
  </si>
  <si>
    <t>RUFUS</t>
  </si>
  <si>
    <t>MERRILLVILLE</t>
  </si>
  <si>
    <t>ABIB</t>
  </si>
  <si>
    <t>DIAZ</t>
  </si>
  <si>
    <t>ADIAZ2</t>
  </si>
  <si>
    <t>WHITESTOWN</t>
  </si>
  <si>
    <t>8141 N CRAIG ST</t>
  </si>
  <si>
    <t>46250</t>
  </si>
  <si>
    <t>MARCO</t>
  </si>
  <si>
    <t>ARZUAGA</t>
  </si>
  <si>
    <t>BOLINGBROOK</t>
  </si>
  <si>
    <t>JEDENIAH</t>
  </si>
  <si>
    <t>HARDY-PARSELL</t>
  </si>
  <si>
    <t>MUNDELEIN</t>
  </si>
  <si>
    <t>DANIEL</t>
  </si>
  <si>
    <t>GIVENS III</t>
  </si>
  <si>
    <t>STANFORD</t>
  </si>
  <si>
    <t>BELTON</t>
  </si>
  <si>
    <t>NICHOLAS</t>
  </si>
  <si>
    <t>ALMARAZ</t>
  </si>
  <si>
    <t>MIDAS #5126</t>
  </si>
  <si>
    <t>6407 N NAVARRO ST</t>
  </si>
  <si>
    <t>77904</t>
  </si>
  <si>
    <t>JORGE</t>
  </si>
  <si>
    <t>PENA</t>
  </si>
  <si>
    <t>MIDAS #5630</t>
  </si>
  <si>
    <t>1769 S W LOOP 410</t>
  </si>
  <si>
    <t>78227</t>
  </si>
  <si>
    <t>46212</t>
  </si>
  <si>
    <t>WINFRED</t>
  </si>
  <si>
    <t>BUTLER</t>
  </si>
  <si>
    <t>WBUTLE0</t>
  </si>
  <si>
    <t>CEDAR PARK</t>
  </si>
  <si>
    <t>46218</t>
  </si>
  <si>
    <t>ALDO</t>
  </si>
  <si>
    <t>GAMEZ</t>
  </si>
  <si>
    <t>AGAME05</t>
  </si>
  <si>
    <t>BROWNSVILLE</t>
  </si>
  <si>
    <t>46226</t>
  </si>
  <si>
    <t>MOHAMMAD</t>
  </si>
  <si>
    <t>RISEKHIL</t>
  </si>
  <si>
    <t>MRISEKH</t>
  </si>
  <si>
    <t>GEORGETOWN</t>
  </si>
  <si>
    <t>46229</t>
  </si>
  <si>
    <t>WISENER'S AUTO CLINIC, LLC</t>
  </si>
  <si>
    <t>3321 PARKWAY DRIVE</t>
  </si>
  <si>
    <t>76504</t>
  </si>
  <si>
    <t>46230</t>
  </si>
  <si>
    <t>LATARGI</t>
  </si>
  <si>
    <t>FOWLER</t>
  </si>
  <si>
    <t>ROYSE CITY</t>
  </si>
  <si>
    <t>SOCKEY</t>
  </si>
  <si>
    <t>WESTVILLE</t>
  </si>
  <si>
    <t>MCLARTY DANIEL CHEVROLET</t>
  </si>
  <si>
    <t>1159 N 45TH ST</t>
  </si>
  <si>
    <t>SPRINGDALE</t>
  </si>
  <si>
    <t>72762</t>
  </si>
  <si>
    <t>SERGIO</t>
  </si>
  <si>
    <t>2317 N GALLOWAY BLVD</t>
  </si>
  <si>
    <t>75150</t>
  </si>
  <si>
    <t>PADILLA</t>
  </si>
  <si>
    <t>AUGUSTINE</t>
  </si>
  <si>
    <t>ALVARADO</t>
  </si>
  <si>
    <t>FRANK</t>
  </si>
  <si>
    <t>YANEZ</t>
  </si>
  <si>
    <t>46299</t>
  </si>
  <si>
    <t>CARRICO</t>
  </si>
  <si>
    <t>MCARRI1</t>
  </si>
  <si>
    <t>2440 FRY RD</t>
  </si>
  <si>
    <t>77084</t>
  </si>
  <si>
    <t>ABEL</t>
  </si>
  <si>
    <t>ALOPEZ0</t>
  </si>
  <si>
    <t>PASADENA</t>
  </si>
  <si>
    <t>VEGA</t>
  </si>
  <si>
    <t>CLEVELAND</t>
  </si>
  <si>
    <t>46315</t>
  </si>
  <si>
    <t>STURNS</t>
  </si>
  <si>
    <t>ASTURNS</t>
  </si>
  <si>
    <t>46329</t>
  </si>
  <si>
    <t>MOGENSEN</t>
  </si>
  <si>
    <t>MMOGENS</t>
  </si>
  <si>
    <t>SPRING</t>
  </si>
  <si>
    <t>46330</t>
  </si>
  <si>
    <t>FOSTER</t>
  </si>
  <si>
    <t>WFOSTER</t>
  </si>
  <si>
    <t>MANSFIELD</t>
  </si>
  <si>
    <t>TADDERICK</t>
  </si>
  <si>
    <t>MATHIS JR</t>
  </si>
  <si>
    <t>46349</t>
  </si>
  <si>
    <t>TONY</t>
  </si>
  <si>
    <t>PENNEY</t>
  </si>
  <si>
    <t>TPENNE</t>
  </si>
  <si>
    <t>SACHSE</t>
  </si>
  <si>
    <t>46350</t>
  </si>
  <si>
    <t>JOEY</t>
  </si>
  <si>
    <t>FRANKLIN</t>
  </si>
  <si>
    <t>JFRAN35</t>
  </si>
  <si>
    <t>BENAVIDES</t>
  </si>
  <si>
    <t>46367</t>
  </si>
  <si>
    <t>EDUARDO</t>
  </si>
  <si>
    <t>MOYA</t>
  </si>
  <si>
    <t>EMOYA1</t>
  </si>
  <si>
    <t>MANVEL</t>
  </si>
  <si>
    <t>46369</t>
  </si>
  <si>
    <t>PWILL50</t>
  </si>
  <si>
    <t>BRADLEE</t>
  </si>
  <si>
    <t>SYMS</t>
  </si>
  <si>
    <t>46386</t>
  </si>
  <si>
    <t>STEFFEN</t>
  </si>
  <si>
    <t>JSTEFF4</t>
  </si>
  <si>
    <t>RODRIGUEZ</t>
  </si>
  <si>
    <t>46434</t>
  </si>
  <si>
    <t>MCQUILLAN</t>
  </si>
  <si>
    <t>RMCQUI</t>
  </si>
  <si>
    <t>LAS VEGAS</t>
  </si>
  <si>
    <t>46437</t>
  </si>
  <si>
    <t>46445</t>
  </si>
  <si>
    <t>NUNEZ JR</t>
  </si>
  <si>
    <t>JNUNEZ</t>
  </si>
  <si>
    <t>SAN BERNARDINO</t>
  </si>
  <si>
    <t>46446</t>
  </si>
  <si>
    <t>DAMEON</t>
  </si>
  <si>
    <t>HALEY</t>
  </si>
  <si>
    <t>DHALEY</t>
  </si>
  <si>
    <t>LOS ANGELES</t>
  </si>
  <si>
    <t>46450</t>
  </si>
  <si>
    <t>RAMON</t>
  </si>
  <si>
    <t>RSALIN3</t>
  </si>
  <si>
    <t>LA PUENTE</t>
  </si>
  <si>
    <t>46452</t>
  </si>
  <si>
    <t>WAINWRIGHT</t>
  </si>
  <si>
    <t>BWAINWR</t>
  </si>
  <si>
    <t>46454</t>
  </si>
  <si>
    <t>JOEL</t>
  </si>
  <si>
    <t>GRAYDON</t>
  </si>
  <si>
    <t>JGRAYDO</t>
  </si>
  <si>
    <t>CHINO VALLEY</t>
  </si>
  <si>
    <t>46456</t>
  </si>
  <si>
    <t>ESPINOSA</t>
  </si>
  <si>
    <t>OESPINO</t>
  </si>
  <si>
    <t>EL SOBRANTE</t>
  </si>
  <si>
    <t>46470</t>
  </si>
  <si>
    <t>7983</t>
  </si>
  <si>
    <t>HAYWOOD</t>
  </si>
  <si>
    <t>BROWN</t>
  </si>
  <si>
    <t>HBROWN0</t>
  </si>
  <si>
    <t>BENSALEM</t>
  </si>
  <si>
    <t>46473</t>
  </si>
  <si>
    <t>KATIE</t>
  </si>
  <si>
    <t>KSMIT17</t>
  </si>
  <si>
    <t>JASON</t>
  </si>
  <si>
    <t>TAYLOR</t>
  </si>
  <si>
    <t>REED</t>
  </si>
  <si>
    <t>HARRISON</t>
  </si>
  <si>
    <t>1A005003</t>
  </si>
  <si>
    <t>RENTAL, LONG TERM</t>
  </si>
  <si>
    <t>SAYED FAROZ</t>
  </si>
  <si>
    <t>FAKHRI</t>
  </si>
  <si>
    <t>WARRENTON TIRE + AUTO</t>
  </si>
  <si>
    <t>19 BROADVIEW AVE</t>
  </si>
  <si>
    <t>20186</t>
  </si>
  <si>
    <t>NASSER</t>
  </si>
  <si>
    <t>SEATON</t>
  </si>
  <si>
    <t>FAZIL</t>
  </si>
  <si>
    <t>HAMZA</t>
  </si>
  <si>
    <t>LINDSAY CHEVROLET INC</t>
  </si>
  <si>
    <t>15605 RICHMOND HWY</t>
  </si>
  <si>
    <t>221914114</t>
  </si>
  <si>
    <t>SAIFUDIN</t>
  </si>
  <si>
    <t>SANGIN</t>
  </si>
  <si>
    <t>46533</t>
  </si>
  <si>
    <t>CARLTON</t>
  </si>
  <si>
    <t>JCARLTO</t>
  </si>
  <si>
    <t>FAIRMONT</t>
  </si>
  <si>
    <t>BLAIR</t>
  </si>
  <si>
    <t>HORNICK</t>
  </si>
  <si>
    <t>NORTHERN CAMBRIA</t>
  </si>
  <si>
    <t>46553</t>
  </si>
  <si>
    <t>TITUS</t>
  </si>
  <si>
    <t>ATITUS</t>
  </si>
  <si>
    <t>ASHLAND</t>
  </si>
  <si>
    <t>KRETSCHMER</t>
  </si>
  <si>
    <t>46569</t>
  </si>
  <si>
    <t>GROSSMAN</t>
  </si>
  <si>
    <t>EGROSSM</t>
  </si>
  <si>
    <t>MARSHALLTOWN</t>
  </si>
  <si>
    <t>46574</t>
  </si>
  <si>
    <t>SHAWN</t>
  </si>
  <si>
    <t>LACHANCE</t>
  </si>
  <si>
    <t>SLACHAN</t>
  </si>
  <si>
    <t>MONETA</t>
  </si>
  <si>
    <t>8380</t>
  </si>
  <si>
    <t>TYRONE</t>
  </si>
  <si>
    <t>MURRELL</t>
  </si>
  <si>
    <t>HECTOR</t>
  </si>
  <si>
    <t>FERNANDEZ</t>
  </si>
  <si>
    <t>PATERSON</t>
  </si>
  <si>
    <t>46597</t>
  </si>
  <si>
    <t>JUSTIN</t>
  </si>
  <si>
    <t>HOFFMAN</t>
  </si>
  <si>
    <t>JHOFFM0</t>
  </si>
  <si>
    <t>ASCHBEA</t>
  </si>
  <si>
    <t>FELIX</t>
  </si>
  <si>
    <t>46600</t>
  </si>
  <si>
    <t>JFLOR37</t>
  </si>
  <si>
    <t>UNION CITY</t>
  </si>
  <si>
    <t>GERALD</t>
  </si>
  <si>
    <t>MINIER</t>
  </si>
  <si>
    <t>MUNCY</t>
  </si>
  <si>
    <t>RODRICK</t>
  </si>
  <si>
    <t>VARGAS</t>
  </si>
  <si>
    <t>LAKE MARY</t>
  </si>
  <si>
    <t>FREDDIE</t>
  </si>
  <si>
    <t>CARABALLO</t>
  </si>
  <si>
    <t>SHERIDAN</t>
  </si>
  <si>
    <t>DELROY</t>
  </si>
  <si>
    <t>WEST PALM BEACH</t>
  </si>
  <si>
    <t>46644</t>
  </si>
  <si>
    <t>DELGADO</t>
  </si>
  <si>
    <t>SDELG10</t>
  </si>
  <si>
    <t>PARIS</t>
  </si>
  <si>
    <t>TIRE DISCOUNTERS</t>
  </si>
  <si>
    <t>110 LETTON DR</t>
  </si>
  <si>
    <t>40361</t>
  </si>
  <si>
    <t>PAGONAS</t>
  </si>
  <si>
    <t>17050 NW 57TH AVE</t>
  </si>
  <si>
    <t>33055</t>
  </si>
  <si>
    <t>46655</t>
  </si>
  <si>
    <t>ROBERTO</t>
  </si>
  <si>
    <t>VANEGAS</t>
  </si>
  <si>
    <t>RVANEG0</t>
  </si>
  <si>
    <t>KENNER</t>
  </si>
  <si>
    <t>70065</t>
  </si>
  <si>
    <t>TRISTAN</t>
  </si>
  <si>
    <t>WEST</t>
  </si>
  <si>
    <t>ELLISVILLE</t>
  </si>
  <si>
    <t>NELSON</t>
  </si>
  <si>
    <t>CABALLERO</t>
  </si>
  <si>
    <t>DWIGHT</t>
  </si>
  <si>
    <t>PINK</t>
  </si>
  <si>
    <t>ARRINGTON</t>
  </si>
  <si>
    <t>HOT SPRINGS NATIONAL PARK</t>
  </si>
  <si>
    <t>ALLEN TILLERY CHEVROLET, INC</t>
  </si>
  <si>
    <t>4573 CENTRAL AVE</t>
  </si>
  <si>
    <t>71903</t>
  </si>
  <si>
    <t>JAMAL</t>
  </si>
  <si>
    <t>SINGLETON JR</t>
  </si>
  <si>
    <t>BOSSIER CITY</t>
  </si>
  <si>
    <t>46693</t>
  </si>
  <si>
    <t>JCYPRIA</t>
  </si>
  <si>
    <t>46705</t>
  </si>
  <si>
    <t>LONGWOOD</t>
  </si>
  <si>
    <t>JAYSHAWN</t>
  </si>
  <si>
    <t>ROWLS</t>
  </si>
  <si>
    <t>BROWNSBORO</t>
  </si>
  <si>
    <t>SURCHARGE</t>
  </si>
  <si>
    <t>46710</t>
  </si>
  <si>
    <t>NATHAN</t>
  </si>
  <si>
    <t>BYERS</t>
  </si>
  <si>
    <t>NBYERS</t>
  </si>
  <si>
    <t>46725</t>
  </si>
  <si>
    <t>CENDROWSKI</t>
  </si>
  <si>
    <t>SCENDRO</t>
  </si>
  <si>
    <t>46727</t>
  </si>
  <si>
    <t>DEAN</t>
  </si>
  <si>
    <t>DOLAH</t>
  </si>
  <si>
    <t>DDOLAH</t>
  </si>
  <si>
    <t>A-1 AUTO CARE CENTER</t>
  </si>
  <si>
    <t>104 IODENT WAY</t>
  </si>
  <si>
    <t>37643</t>
  </si>
  <si>
    <t>46801</t>
  </si>
  <si>
    <t>46802</t>
  </si>
  <si>
    <t>VASQUEZ</t>
  </si>
  <si>
    <t>AVASQU3</t>
  </si>
  <si>
    <t>142 N NEW HOPE RD</t>
  </si>
  <si>
    <t>28054</t>
  </si>
  <si>
    <t>SAWYER</t>
  </si>
  <si>
    <t>EAST BEND</t>
  </si>
  <si>
    <t>BROOME</t>
  </si>
  <si>
    <t>HARTLEY</t>
  </si>
  <si>
    <t>LENOIR</t>
  </si>
  <si>
    <t>DALE EARNHART CHEVROLET</t>
  </si>
  <si>
    <t>PO BOX 1250</t>
  </si>
  <si>
    <t>NEWTON</t>
  </si>
  <si>
    <t>28658</t>
  </si>
  <si>
    <t>28645</t>
  </si>
  <si>
    <t>ARNOLD</t>
  </si>
  <si>
    <t>46866</t>
  </si>
  <si>
    <t>HARRINGTON</t>
  </si>
  <si>
    <t>SHARRI0</t>
  </si>
  <si>
    <t>TERRE HAUTE</t>
  </si>
  <si>
    <t>MCCORD TIRE AND AUTO</t>
  </si>
  <si>
    <t>3503 SOUTH US 41</t>
  </si>
  <si>
    <t>47802</t>
  </si>
  <si>
    <t>46888</t>
  </si>
  <si>
    <t>HIGH</t>
  </si>
  <si>
    <t>FHIGH00</t>
  </si>
  <si>
    <t>GALLATIN</t>
  </si>
  <si>
    <t>BATON ROUGE</t>
  </si>
  <si>
    <t>ALLEN</t>
  </si>
  <si>
    <t>46916</t>
  </si>
  <si>
    <t>DENZEL</t>
  </si>
  <si>
    <t>PORTER</t>
  </si>
  <si>
    <t>DPORTER</t>
  </si>
  <si>
    <t>BASIL FORD INC</t>
  </si>
  <si>
    <t>1540 WALDEN AVE</t>
  </si>
  <si>
    <t>CHEEKTOWAGA</t>
  </si>
  <si>
    <t>14225</t>
  </si>
  <si>
    <t>ALEX</t>
  </si>
  <si>
    <t>BRAVAR</t>
  </si>
  <si>
    <t>AHMAD GHAYOR</t>
  </si>
  <si>
    <t>SARWARY</t>
  </si>
  <si>
    <t>ALDIE</t>
  </si>
  <si>
    <t>LAVER</t>
  </si>
  <si>
    <t>CRAWFORD</t>
  </si>
  <si>
    <t>BILLLUPS</t>
  </si>
  <si>
    <t>46967</t>
  </si>
  <si>
    <t>ACORD</t>
  </si>
  <si>
    <t>GACORD</t>
  </si>
  <si>
    <t>ESPOSITO</t>
  </si>
  <si>
    <t>YORKTOWN</t>
  </si>
  <si>
    <t>46983</t>
  </si>
  <si>
    <t>LMERCED</t>
  </si>
  <si>
    <t>46987</t>
  </si>
  <si>
    <t>JIMMY</t>
  </si>
  <si>
    <t>JHARR48</t>
  </si>
  <si>
    <t>CONWAY</t>
  </si>
  <si>
    <t>NORMAN JR.</t>
  </si>
  <si>
    <t>GLEN BURNIE</t>
  </si>
  <si>
    <t>1A001002</t>
  </si>
  <si>
    <t>RENTAL, WEEKLY</t>
  </si>
  <si>
    <t>ANDRE</t>
  </si>
  <si>
    <t>YOUNG</t>
  </si>
  <si>
    <t>892 E MAIN ST</t>
  </si>
  <si>
    <t>06902</t>
  </si>
  <si>
    <t>DOMINGO</t>
  </si>
  <si>
    <t>OZUNA</t>
  </si>
  <si>
    <t>375 QUAKER LN</t>
  </si>
  <si>
    <t>W WARWICK</t>
  </si>
  <si>
    <t>02893</t>
  </si>
  <si>
    <t>BORGES</t>
  </si>
  <si>
    <t>47022</t>
  </si>
  <si>
    <t>SIMONDS</t>
  </si>
  <si>
    <t>ASIMOND</t>
  </si>
  <si>
    <t>SOUTH PORTLAND</t>
  </si>
  <si>
    <t>RICKEY</t>
  </si>
  <si>
    <t>MOTTLEY</t>
  </si>
  <si>
    <t>FRANCIS</t>
  </si>
  <si>
    <t>GORDON</t>
  </si>
  <si>
    <t>5433 POST RD</t>
  </si>
  <si>
    <t>EAST GREENWICH</t>
  </si>
  <si>
    <t>02818</t>
  </si>
  <si>
    <t>KARAMUZE</t>
  </si>
  <si>
    <t>WINDHAM</t>
  </si>
  <si>
    <t>ILION</t>
  </si>
  <si>
    <t>4475 COMMERCIAL DR</t>
  </si>
  <si>
    <t>13413</t>
  </si>
  <si>
    <t>BIDWELL</t>
  </si>
  <si>
    <t>MEXICO</t>
  </si>
  <si>
    <t>47076</t>
  </si>
  <si>
    <t>BERNARD</t>
  </si>
  <si>
    <t>PHELPS</t>
  </si>
  <si>
    <t>BPHELP1</t>
  </si>
  <si>
    <t>HORSEHEADS</t>
  </si>
  <si>
    <t>BUCKLEY AUTOMOTIVE INC</t>
  </si>
  <si>
    <t>3157 LAKE RD</t>
  </si>
  <si>
    <t>14845</t>
  </si>
  <si>
    <t>47079</t>
  </si>
  <si>
    <t>CONRAD</t>
  </si>
  <si>
    <t>FUCHS</t>
  </si>
  <si>
    <t>COMPLETE AUTOMOTIVE SOLUTIONS</t>
  </si>
  <si>
    <t>12 PIXLEY INDUSTRIAL PKWY</t>
  </si>
  <si>
    <t>14624</t>
  </si>
  <si>
    <t>47097</t>
  </si>
  <si>
    <t>DEVON</t>
  </si>
  <si>
    <t>DANIELS</t>
  </si>
  <si>
    <t>DDANIEL</t>
  </si>
  <si>
    <t>NEW CASTLE</t>
  </si>
  <si>
    <t>47106</t>
  </si>
  <si>
    <t>AVARIE</t>
  </si>
  <si>
    <t>POITIER</t>
  </si>
  <si>
    <t>APOITIE</t>
  </si>
  <si>
    <t>BELLPORT</t>
  </si>
  <si>
    <t>47138</t>
  </si>
  <si>
    <t>BARFIELD</t>
  </si>
  <si>
    <t>SBARFIE</t>
  </si>
  <si>
    <t>29526</t>
  </si>
  <si>
    <t>COREY</t>
  </si>
  <si>
    <t>NEWELL</t>
  </si>
  <si>
    <t>FOLEY</t>
  </si>
  <si>
    <t>CHRISTIAN</t>
  </si>
  <si>
    <t>47201</t>
  </si>
  <si>
    <t>CHOCKDI</t>
  </si>
  <si>
    <t>DONHAM</t>
  </si>
  <si>
    <t>CDONHAM</t>
  </si>
  <si>
    <t>GUTIERREZ</t>
  </si>
  <si>
    <t>GRANGER</t>
  </si>
  <si>
    <t>98901</t>
  </si>
  <si>
    <t>GRAY</t>
  </si>
  <si>
    <t>WILLA</t>
  </si>
  <si>
    <t>TIJERAS</t>
  </si>
  <si>
    <t>47282</t>
  </si>
  <si>
    <t>GABRIEL</t>
  </si>
  <si>
    <t>LAPONTE</t>
  </si>
  <si>
    <t>GLAPONT</t>
  </si>
  <si>
    <t>PATEROS</t>
  </si>
  <si>
    <t>MATTOCKS</t>
  </si>
  <si>
    <t>JMATTOC</t>
  </si>
  <si>
    <t>WICKLANDER</t>
  </si>
  <si>
    <t>CHIPPEWA FALLS</t>
  </si>
  <si>
    <t>MCKNIGHT</t>
  </si>
  <si>
    <t>MORRISVILLE</t>
  </si>
  <si>
    <t>47330</t>
  </si>
  <si>
    <t>JUHASZ</t>
  </si>
  <si>
    <t>JJUHASZ</t>
  </si>
  <si>
    <t>MONMOUTH JUNCTION</t>
  </si>
  <si>
    <t>CORIN</t>
  </si>
  <si>
    <t>NEAL</t>
  </si>
  <si>
    <t>CREWE</t>
  </si>
  <si>
    <t>ROCHON</t>
  </si>
  <si>
    <t>YUKON</t>
  </si>
  <si>
    <t>MARCUS</t>
  </si>
  <si>
    <t>FULLWOOD</t>
  </si>
  <si>
    <t>BISHOPVILLE</t>
  </si>
  <si>
    <t>47371</t>
  </si>
  <si>
    <t>SUK</t>
  </si>
  <si>
    <t>GAJUREL</t>
  </si>
  <si>
    <t>SGAJURE</t>
  </si>
  <si>
    <t>PITTSBURGH</t>
  </si>
  <si>
    <t>3475 WILLIAM PENN HWY</t>
  </si>
  <si>
    <t>15235</t>
  </si>
  <si>
    <t>HAI</t>
  </si>
  <si>
    <t>TRAN</t>
  </si>
  <si>
    <t>FAIRFAX</t>
  </si>
  <si>
    <t>SONNY</t>
  </si>
  <si>
    <t>WINGER</t>
  </si>
  <si>
    <t>TRASKWOOD</t>
  </si>
  <si>
    <t>GILLIS</t>
  </si>
  <si>
    <t>1717 HWY 138 S</t>
  </si>
  <si>
    <t>30013</t>
  </si>
  <si>
    <t>TARONNE</t>
  </si>
  <si>
    <t>SOKOLOWSKI</t>
  </si>
  <si>
    <t>CRANBERRY TOWNSHIP</t>
  </si>
  <si>
    <t>61029</t>
  </si>
  <si>
    <t>ARBEN</t>
  </si>
  <si>
    <t>BEJTE</t>
  </si>
  <si>
    <t>ABEJTE</t>
  </si>
  <si>
    <t>HAVERHILL</t>
  </si>
  <si>
    <t>61031</t>
  </si>
  <si>
    <t>EADDY III</t>
  </si>
  <si>
    <t>FEADDYI</t>
  </si>
  <si>
    <t>READING</t>
  </si>
  <si>
    <t>323 LANDIS AVE</t>
  </si>
  <si>
    <t>08360</t>
  </si>
  <si>
    <t>61058</t>
  </si>
  <si>
    <t>BART</t>
  </si>
  <si>
    <t>ABART</t>
  </si>
  <si>
    <t>HONOLULU</t>
  </si>
  <si>
    <t>61062</t>
  </si>
  <si>
    <t>MIKE</t>
  </si>
  <si>
    <t>MORISCHE</t>
  </si>
  <si>
    <t>MMORISC</t>
  </si>
  <si>
    <t>NORA SPRINGS</t>
  </si>
  <si>
    <t>OBERDIECK</t>
  </si>
  <si>
    <t>62220</t>
  </si>
  <si>
    <t>61115</t>
  </si>
  <si>
    <t>HENKEMEYER</t>
  </si>
  <si>
    <t>CHENKEM</t>
  </si>
  <si>
    <t>CHINO</t>
  </si>
  <si>
    <t>ALFREDO</t>
  </si>
  <si>
    <t>TIMOTHY</t>
  </si>
  <si>
    <t>GOSSELIN</t>
  </si>
  <si>
    <t>WINSLOW</t>
  </si>
  <si>
    <t>61142</t>
  </si>
  <si>
    <t>TAM</t>
  </si>
  <si>
    <t>PHAN</t>
  </si>
  <si>
    <t>TPHAN1</t>
  </si>
  <si>
    <t>61146</t>
  </si>
  <si>
    <t>SKYLER</t>
  </si>
  <si>
    <t>BERGERON</t>
  </si>
  <si>
    <t>SBERGER</t>
  </si>
  <si>
    <t>BROUSSARD</t>
  </si>
  <si>
    <t>JASPER ENGINES+TRANS INC</t>
  </si>
  <si>
    <t>PO BOX 650</t>
  </si>
  <si>
    <t>47547</t>
  </si>
  <si>
    <t>ROY</t>
  </si>
  <si>
    <t>RAMSEY</t>
  </si>
  <si>
    <t>61155</t>
  </si>
  <si>
    <t>VERSHIER</t>
  </si>
  <si>
    <t>FVERSHI</t>
  </si>
  <si>
    <t>61157</t>
  </si>
  <si>
    <t>ROMAN</t>
  </si>
  <si>
    <t>TAMAYO</t>
  </si>
  <si>
    <t>RTAMAY0</t>
  </si>
  <si>
    <t>6900 HWY 6 N</t>
  </si>
  <si>
    <t>61158</t>
  </si>
  <si>
    <t>HERMON</t>
  </si>
  <si>
    <t>CHAN</t>
  </si>
  <si>
    <t>HCHAN</t>
  </si>
  <si>
    <t>SEALY</t>
  </si>
  <si>
    <t>NWCARZONE</t>
  </si>
  <si>
    <t>8210 PINEMONT DR</t>
  </si>
  <si>
    <t>77040</t>
  </si>
  <si>
    <t>61164</t>
  </si>
  <si>
    <t>LEMOINE</t>
  </si>
  <si>
    <t>MLEMOIN</t>
  </si>
  <si>
    <t>COTTONPORT</t>
  </si>
  <si>
    <t>61166</t>
  </si>
  <si>
    <t>BURKHAM</t>
  </si>
  <si>
    <t>MBURKHA</t>
  </si>
  <si>
    <t>VENUS</t>
  </si>
  <si>
    <t>AMARAL</t>
  </si>
  <si>
    <t>61183</t>
  </si>
  <si>
    <t>LUCAS</t>
  </si>
  <si>
    <t>NLUCAS</t>
  </si>
  <si>
    <t>KEAAU</t>
  </si>
  <si>
    <t>61190</t>
  </si>
  <si>
    <t>DUANE</t>
  </si>
  <si>
    <t>BETO</t>
  </si>
  <si>
    <t>DBETO</t>
  </si>
  <si>
    <t>SAINT JOSEPH</t>
  </si>
  <si>
    <t>LARRY H. MILLER FORD LAKEWOOD</t>
  </si>
  <si>
    <t>11595 W 6TH AVE</t>
  </si>
  <si>
    <t>80215</t>
  </si>
  <si>
    <t>YANKIE</t>
  </si>
  <si>
    <t>BRINSON FORD INC</t>
  </si>
  <si>
    <t>1951 EAST HWY 31</t>
  </si>
  <si>
    <t>75110</t>
  </si>
  <si>
    <t>MANTENO</t>
  </si>
  <si>
    <t>61225</t>
  </si>
  <si>
    <t>RODRIGUEZ-SEPULVED</t>
  </si>
  <si>
    <t>RRODR47</t>
  </si>
  <si>
    <t>ROCKLEDGE</t>
  </si>
  <si>
    <t>STEVENSON</t>
  </si>
  <si>
    <t>LONG LEWIS OF THE RIVER REGION</t>
  </si>
  <si>
    <t>2091 FAIRVIEW AVE</t>
  </si>
  <si>
    <t>360665240</t>
  </si>
  <si>
    <t>61239</t>
  </si>
  <si>
    <t>COOPER JR</t>
  </si>
  <si>
    <t>NMATHI1</t>
  </si>
  <si>
    <t>MELBOURNE</t>
  </si>
  <si>
    <t>61242</t>
  </si>
  <si>
    <t>WILKINS</t>
  </si>
  <si>
    <t>JWILKI0</t>
  </si>
  <si>
    <t>STOCKTON</t>
  </si>
  <si>
    <t>61262</t>
  </si>
  <si>
    <t>STACEY</t>
  </si>
  <si>
    <t>FINDLEY</t>
  </si>
  <si>
    <t>SFINDLE</t>
  </si>
  <si>
    <t>FAIR GROVE</t>
  </si>
  <si>
    <t>61263</t>
  </si>
  <si>
    <t>BATES</t>
  </si>
  <si>
    <t>TBATES</t>
  </si>
  <si>
    <t>7717 STATE AVE</t>
  </si>
  <si>
    <t>66112</t>
  </si>
  <si>
    <t>61266</t>
  </si>
  <si>
    <t>RBANKS</t>
  </si>
  <si>
    <t>OVERLAND PARK</t>
  </si>
  <si>
    <t>61271</t>
  </si>
  <si>
    <t>MANNA</t>
  </si>
  <si>
    <t>RMANNA1</t>
  </si>
  <si>
    <t>SAMMAMISH</t>
  </si>
  <si>
    <t>61275</t>
  </si>
  <si>
    <t>TCARLTO</t>
  </si>
  <si>
    <t>PORTLAND</t>
  </si>
  <si>
    <t>61300</t>
  </si>
  <si>
    <t>MOHR</t>
  </si>
  <si>
    <t>RMOHR</t>
  </si>
  <si>
    <t>PITTSVILLE</t>
  </si>
  <si>
    <t>PITTSVILLE MOTORS</t>
  </si>
  <si>
    <t>34690 OLD OCEAN CITY HWY</t>
  </si>
  <si>
    <t>21850</t>
  </si>
  <si>
    <t>MOHAMMAD HAROON</t>
  </si>
  <si>
    <t>NIZAM</t>
  </si>
  <si>
    <t>1120 W PATRICK ST</t>
  </si>
  <si>
    <t>FREDERICK</t>
  </si>
  <si>
    <t>21701</t>
  </si>
  <si>
    <t>61303</t>
  </si>
  <si>
    <t>RACHID</t>
  </si>
  <si>
    <t>MEGHNEM</t>
  </si>
  <si>
    <t>RMEGHNE</t>
  </si>
  <si>
    <t>HERNDON</t>
  </si>
  <si>
    <t>7619 RICHMOND HWY</t>
  </si>
  <si>
    <t>22306</t>
  </si>
  <si>
    <t>DARIOUS</t>
  </si>
  <si>
    <t>MELLERSON</t>
  </si>
  <si>
    <t>61305</t>
  </si>
  <si>
    <t>MADJID</t>
  </si>
  <si>
    <t>FETMOUCHE</t>
  </si>
  <si>
    <t>MFETMOU</t>
  </si>
  <si>
    <t>SEDIQULLAH</t>
  </si>
  <si>
    <t>QADERI</t>
  </si>
  <si>
    <t>KOONS WOODBRIDGE FORD</t>
  </si>
  <si>
    <t>13779 NOBLEWOOD PLAZA</t>
  </si>
  <si>
    <t>22193</t>
  </si>
  <si>
    <t>61312</t>
  </si>
  <si>
    <t>DIPIETRO</t>
  </si>
  <si>
    <t>BRADY</t>
  </si>
  <si>
    <t>MANZOORHUSSAIN</t>
  </si>
  <si>
    <t>SHARIFI</t>
  </si>
  <si>
    <t>61319</t>
  </si>
  <si>
    <t>ABDUL</t>
  </si>
  <si>
    <t>ATTA</t>
  </si>
  <si>
    <t>AATTA</t>
  </si>
  <si>
    <t>SHYHEIM</t>
  </si>
  <si>
    <t>PELLE</t>
  </si>
  <si>
    <t>202 E PULASKI HWY</t>
  </si>
  <si>
    <t>21921</t>
  </si>
  <si>
    <t>61323</t>
  </si>
  <si>
    <t>ALVIN</t>
  </si>
  <si>
    <t>DE VENT</t>
  </si>
  <si>
    <t>ANTIOCH</t>
  </si>
  <si>
    <t>KEYCHAUNDRE</t>
  </si>
  <si>
    <t>HILL</t>
  </si>
  <si>
    <t>KHILL5</t>
  </si>
  <si>
    <t>WAYNESVILLE</t>
  </si>
  <si>
    <t>DWAYNE</t>
  </si>
  <si>
    <t>HOWELL</t>
  </si>
  <si>
    <t>FAMILY FORD, INC.</t>
  </si>
  <si>
    <t>1255 CHARLES HARDY PKWY</t>
  </si>
  <si>
    <t>30132</t>
  </si>
  <si>
    <t>61369</t>
  </si>
  <si>
    <t>CAROLYN</t>
  </si>
  <si>
    <t>BARNETT</t>
  </si>
  <si>
    <t>CBARNET</t>
  </si>
  <si>
    <t>MILLS</t>
  </si>
  <si>
    <t>61372</t>
  </si>
  <si>
    <t>PERNELL</t>
  </si>
  <si>
    <t>RILEY</t>
  </si>
  <si>
    <t>PRILEY</t>
  </si>
  <si>
    <t>EBRON</t>
  </si>
  <si>
    <t>ALBERT</t>
  </si>
  <si>
    <t>MARMOL</t>
  </si>
  <si>
    <t>61385</t>
  </si>
  <si>
    <t>JARROD</t>
  </si>
  <si>
    <t>WHITING</t>
  </si>
  <si>
    <t>JWHITI0</t>
  </si>
  <si>
    <t>WINTER HAVEN</t>
  </si>
  <si>
    <t>61392</t>
  </si>
  <si>
    <t>WILNER</t>
  </si>
  <si>
    <t>MONDESIR</t>
  </si>
  <si>
    <t>WMONDES</t>
  </si>
  <si>
    <t>2064 W IDIANTOWN RD</t>
  </si>
  <si>
    <t>JUPITER</t>
  </si>
  <si>
    <t>33458</t>
  </si>
  <si>
    <t>COLLIN</t>
  </si>
  <si>
    <t>SCHAEFFER</t>
  </si>
  <si>
    <t>PLANO</t>
  </si>
  <si>
    <t>PALOMA CREEK</t>
  </si>
  <si>
    <t>26737 E UNIVERSITY DR</t>
  </si>
  <si>
    <t>76227</t>
  </si>
  <si>
    <t>61404</t>
  </si>
  <si>
    <t>SUBLETTE</t>
  </si>
  <si>
    <t>CSUBLET</t>
  </si>
  <si>
    <t>61405</t>
  </si>
  <si>
    <t>ALFONSO</t>
  </si>
  <si>
    <t>BYRD</t>
  </si>
  <si>
    <t>ABYRD0</t>
  </si>
  <si>
    <t>COLLEGE PARK</t>
  </si>
  <si>
    <t>36066</t>
  </si>
  <si>
    <t>BALDREE</t>
  </si>
  <si>
    <t>HAHIRA</t>
  </si>
  <si>
    <t>3244 INNER PERIMETER RD</t>
  </si>
  <si>
    <t>31602</t>
  </si>
  <si>
    <t>61422</t>
  </si>
  <si>
    <t>ELIO</t>
  </si>
  <si>
    <t>EGONZA9</t>
  </si>
  <si>
    <t>BURKE</t>
  </si>
  <si>
    <t>22015</t>
  </si>
  <si>
    <t>BEHLER</t>
  </si>
  <si>
    <t>CAMERON PARK</t>
  </si>
  <si>
    <t>61439</t>
  </si>
  <si>
    <t>ENRIQUE</t>
  </si>
  <si>
    <t>SANCHEZ</t>
  </si>
  <si>
    <t>ESANCH0</t>
  </si>
  <si>
    <t>61446</t>
  </si>
  <si>
    <t>TOMMY</t>
  </si>
  <si>
    <t>TSMITH7</t>
  </si>
  <si>
    <t>URUSKYJ</t>
  </si>
  <si>
    <t>WATERFORD</t>
  </si>
  <si>
    <t>61449</t>
  </si>
  <si>
    <t>SCARLETT</t>
  </si>
  <si>
    <t>JSCARLE</t>
  </si>
  <si>
    <t>DEER PARK</t>
  </si>
  <si>
    <t>61450</t>
  </si>
  <si>
    <t>THEON</t>
  </si>
  <si>
    <t>TKING</t>
  </si>
  <si>
    <t>61457</t>
  </si>
  <si>
    <t>RANSFORD</t>
  </si>
  <si>
    <t>RARTHU1</t>
  </si>
  <si>
    <t>SELBYVILLE</t>
  </si>
  <si>
    <t>61465</t>
  </si>
  <si>
    <t>CODY</t>
  </si>
  <si>
    <t>KIDD</t>
  </si>
  <si>
    <t>CKIDD0</t>
  </si>
  <si>
    <t>ABILENE</t>
  </si>
  <si>
    <t>4402 S CLACK ST</t>
  </si>
  <si>
    <t>79606</t>
  </si>
  <si>
    <t>61470</t>
  </si>
  <si>
    <t>LARSON</t>
  </si>
  <si>
    <t>CLARSON</t>
  </si>
  <si>
    <t>NEW CAMBRIA</t>
  </si>
  <si>
    <t>61476</t>
  </si>
  <si>
    <t>OSBURN</t>
  </si>
  <si>
    <t>AOSBURN</t>
  </si>
  <si>
    <t>BROKEN ARROW</t>
  </si>
  <si>
    <t>GDYR AUTO SERVICE CTR #4446</t>
  </si>
  <si>
    <t>500 N MAIN</t>
  </si>
  <si>
    <t>74012</t>
  </si>
  <si>
    <t>61480</t>
  </si>
  <si>
    <t>MIRELES</t>
  </si>
  <si>
    <t>JMIREL1</t>
  </si>
  <si>
    <t>TOLLESON</t>
  </si>
  <si>
    <t>61494</t>
  </si>
  <si>
    <t>RUCKERT</t>
  </si>
  <si>
    <t>PRUCKE</t>
  </si>
  <si>
    <t>61512</t>
  </si>
  <si>
    <t>LUCY</t>
  </si>
  <si>
    <t>QUINTANA</t>
  </si>
  <si>
    <t>LQUINT3</t>
  </si>
  <si>
    <t>4645 E PACIFIC COAST HWY</t>
  </si>
  <si>
    <t>LONG BEACH</t>
  </si>
  <si>
    <t>90802</t>
  </si>
  <si>
    <t>CROSALE</t>
  </si>
  <si>
    <t>IVERSON</t>
  </si>
  <si>
    <t>MAY</t>
  </si>
  <si>
    <t>61552</t>
  </si>
  <si>
    <t>ORETT</t>
  </si>
  <si>
    <t>GARDNER</t>
  </si>
  <si>
    <t>OGARDN1</t>
  </si>
  <si>
    <t>SUNRISE</t>
  </si>
  <si>
    <t>61561</t>
  </si>
  <si>
    <t>KARIYAN</t>
  </si>
  <si>
    <t>KYLES</t>
  </si>
  <si>
    <t>KKYLES</t>
  </si>
  <si>
    <t>61563</t>
  </si>
  <si>
    <t>WATT</t>
  </si>
  <si>
    <t>RWATT1</t>
  </si>
  <si>
    <t>LORA</t>
  </si>
  <si>
    <t>61572</t>
  </si>
  <si>
    <t>NEW BRITAIN</t>
  </si>
  <si>
    <t>174 SOUTH ST</t>
  </si>
  <si>
    <t>PITTSFIELD</t>
  </si>
  <si>
    <t>01201</t>
  </si>
  <si>
    <t>DELEKTA</t>
  </si>
  <si>
    <t>61602</t>
  </si>
  <si>
    <t>SEKORA</t>
  </si>
  <si>
    <t>RSEKOR</t>
  </si>
  <si>
    <t>JULIAN</t>
  </si>
  <si>
    <t>FARRELL</t>
  </si>
  <si>
    <t>EHRENBERG</t>
  </si>
  <si>
    <t>61615</t>
  </si>
  <si>
    <t>DPHELP</t>
  </si>
  <si>
    <t>85741</t>
  </si>
  <si>
    <t>61624</t>
  </si>
  <si>
    <t>GURROLA-DOMINGUEZ</t>
  </si>
  <si>
    <t>JGURRO0</t>
  </si>
  <si>
    <t>MARLIN</t>
  </si>
  <si>
    <t>HOWE III</t>
  </si>
  <si>
    <t>LAKE ISABELLA</t>
  </si>
  <si>
    <t>61626</t>
  </si>
  <si>
    <t>BENJAMIN</t>
  </si>
  <si>
    <t>VRELL</t>
  </si>
  <si>
    <t>BVRELL</t>
  </si>
  <si>
    <t>CADIZ</t>
  </si>
  <si>
    <t>61647</t>
  </si>
  <si>
    <t>LVARGAS</t>
  </si>
  <si>
    <t>CADEN</t>
  </si>
  <si>
    <t>SANDERFOOT</t>
  </si>
  <si>
    <t>HEMINGWAY</t>
  </si>
  <si>
    <t>61666</t>
  </si>
  <si>
    <t>COOPER</t>
  </si>
  <si>
    <t>DANNY'S AUTOMOTIVE, INC</t>
  </si>
  <si>
    <t>1904 W FRONT</t>
  </si>
  <si>
    <t>79701</t>
  </si>
  <si>
    <t>61681</t>
  </si>
  <si>
    <t>MEEKS</t>
  </si>
  <si>
    <t>JMEEKS</t>
  </si>
  <si>
    <t>61687</t>
  </si>
  <si>
    <t>DIONYSIOS</t>
  </si>
  <si>
    <t>PAPADOPOULOS</t>
  </si>
  <si>
    <t>DPAPADO</t>
  </si>
  <si>
    <t>SPRING BRANCH</t>
  </si>
  <si>
    <t>THE GEAR GUY</t>
  </si>
  <si>
    <t>7160 US 281 N STE 3</t>
  </si>
  <si>
    <t>78070</t>
  </si>
  <si>
    <t>HANSON</t>
  </si>
  <si>
    <t>MIDAS AUTO SERVICE #5957</t>
  </si>
  <si>
    <t>2325 KOHLER CROSSING</t>
  </si>
  <si>
    <t>78640</t>
  </si>
  <si>
    <t>61689</t>
  </si>
  <si>
    <t>ALBERTO</t>
  </si>
  <si>
    <t>LEAL</t>
  </si>
  <si>
    <t>ALEAL3</t>
  </si>
  <si>
    <t>MISSION</t>
  </si>
  <si>
    <t>61696</t>
  </si>
  <si>
    <t>RICKY</t>
  </si>
  <si>
    <t>61700</t>
  </si>
  <si>
    <t>LONGORIA</t>
  </si>
  <si>
    <t>OLONGO0</t>
  </si>
  <si>
    <t>61707</t>
  </si>
  <si>
    <t>61708</t>
  </si>
  <si>
    <t>LAKHESHWAR</t>
  </si>
  <si>
    <t>SINGH</t>
  </si>
  <si>
    <t>LSING00</t>
  </si>
  <si>
    <t>CHAMPLIN</t>
  </si>
  <si>
    <t>61732</t>
  </si>
  <si>
    <t>KENNEL</t>
  </si>
  <si>
    <t>JKENNEL</t>
  </si>
  <si>
    <t>61745</t>
  </si>
  <si>
    <t>AYALA MERCADO</t>
  </si>
  <si>
    <t>RAYALAM</t>
  </si>
  <si>
    <t>61749</t>
  </si>
  <si>
    <t>BOBURKA</t>
  </si>
  <si>
    <t>SBOBURK</t>
  </si>
  <si>
    <t>SOMONAUK</t>
  </si>
  <si>
    <t>61751</t>
  </si>
  <si>
    <t>JEREL</t>
  </si>
  <si>
    <t>HARNESS</t>
  </si>
  <si>
    <t>JHARNES</t>
  </si>
  <si>
    <t>PLAINFIELD</t>
  </si>
  <si>
    <t>MONTY</t>
  </si>
  <si>
    <t>PETER</t>
  </si>
  <si>
    <t>KANTZAS</t>
  </si>
  <si>
    <t>VIRDEN</t>
  </si>
  <si>
    <t>61789</t>
  </si>
  <si>
    <t>COLLINS. JR</t>
  </si>
  <si>
    <t>ECOLLIN</t>
  </si>
  <si>
    <t>61799</t>
  </si>
  <si>
    <t>SWEST</t>
  </si>
  <si>
    <t>LIVERMORE</t>
  </si>
  <si>
    <t>61811</t>
  </si>
  <si>
    <t>ESPINOZA</t>
  </si>
  <si>
    <t>PESPINO</t>
  </si>
  <si>
    <t>GREELEY</t>
  </si>
  <si>
    <t>LA GRANGE</t>
  </si>
  <si>
    <t>1100 TEXAS HWY 95</t>
  </si>
  <si>
    <t>78602</t>
  </si>
  <si>
    <t>FRANCISCO</t>
  </si>
  <si>
    <t>TORRES</t>
  </si>
  <si>
    <t>J+L COMPLETE AUTO RPR INC</t>
  </si>
  <si>
    <t>711 N FRANKLIN ST</t>
  </si>
  <si>
    <t>95351</t>
  </si>
  <si>
    <t>FERNANDO</t>
  </si>
  <si>
    <t>BAUTISTA LIAS</t>
  </si>
  <si>
    <t>693 W SHAW AVE</t>
  </si>
  <si>
    <t>93612</t>
  </si>
  <si>
    <t>61828</t>
  </si>
  <si>
    <t>PABLO</t>
  </si>
  <si>
    <t>VILLANUEVA</t>
  </si>
  <si>
    <t>PVILLA0</t>
  </si>
  <si>
    <t>61839</t>
  </si>
  <si>
    <t>JEREMY</t>
  </si>
  <si>
    <t>BARROW</t>
  </si>
  <si>
    <t>JBARROW</t>
  </si>
  <si>
    <t>61841</t>
  </si>
  <si>
    <t>NAZIM</t>
  </si>
  <si>
    <t>AHMED</t>
  </si>
  <si>
    <t>NAHMED9</t>
  </si>
  <si>
    <t>EVERY</t>
  </si>
  <si>
    <t>1375 MARKET PLACE DR</t>
  </si>
  <si>
    <t>HENRIETTA</t>
  </si>
  <si>
    <t>14623</t>
  </si>
  <si>
    <t>MOQUIN</t>
  </si>
  <si>
    <t>TODD</t>
  </si>
  <si>
    <t>WATKINS</t>
  </si>
  <si>
    <t>ALLEGANY</t>
  </si>
  <si>
    <t>61847</t>
  </si>
  <si>
    <t>SPRAGUE</t>
  </si>
  <si>
    <t>TSPRAG3</t>
  </si>
  <si>
    <t>SCIO</t>
  </si>
  <si>
    <t>61850</t>
  </si>
  <si>
    <t>TADD</t>
  </si>
  <si>
    <t>SALTON</t>
  </si>
  <si>
    <t>TSALTON</t>
  </si>
  <si>
    <t>BINGHAMTON</t>
  </si>
  <si>
    <t>DIMINO</t>
  </si>
  <si>
    <t>AMBER</t>
  </si>
  <si>
    <t>KADARIYA</t>
  </si>
  <si>
    <t>71004</t>
  </si>
  <si>
    <t>HUMBERTO</t>
  </si>
  <si>
    <t>QUEZADA LEOS</t>
  </si>
  <si>
    <t>HQUEZA0</t>
  </si>
  <si>
    <t>COSTA MESA</t>
  </si>
  <si>
    <t>71007</t>
  </si>
  <si>
    <t>ALFRED</t>
  </si>
  <si>
    <t>ALAMBE8</t>
  </si>
  <si>
    <t>STAUNTON</t>
  </si>
  <si>
    <t>HAYMER</t>
  </si>
  <si>
    <t>71013</t>
  </si>
  <si>
    <t>MYOUN41</t>
  </si>
  <si>
    <t>ORLAND HILLS</t>
  </si>
  <si>
    <t>VIP CORPORATION</t>
  </si>
  <si>
    <t>7121 W 171ST ST</t>
  </si>
  <si>
    <t>TINLEY PARK</t>
  </si>
  <si>
    <t>60477</t>
  </si>
  <si>
    <t>71014</t>
  </si>
  <si>
    <t>SCHAEFER</t>
  </si>
  <si>
    <t>JSCHAEF</t>
  </si>
  <si>
    <t>IGNACIO</t>
  </si>
  <si>
    <t>TRUCK_LU</t>
  </si>
  <si>
    <t>Last Name</t>
  </si>
  <si>
    <t>FULL_NAME</t>
  </si>
  <si>
    <t>DISTRICT</t>
  </si>
  <si>
    <t>TECH_NO</t>
  </si>
  <si>
    <t>TRUCK_NO</t>
  </si>
  <si>
    <t>ENTERPRISE_ID</t>
  </si>
  <si>
    <t>First Last</t>
  </si>
  <si>
    <t>LAST_NAME</t>
  </si>
  <si>
    <t>FIRST_NAME</t>
  </si>
  <si>
    <t>ENT ID</t>
  </si>
  <si>
    <t>MOBILEPHONENUMBER</t>
  </si>
  <si>
    <t>STATUS</t>
  </si>
  <si>
    <t>PRIMARYADDR1</t>
  </si>
  <si>
    <t>PRIMARYADDR2</t>
  </si>
  <si>
    <t>PRIMARYCITY</t>
  </si>
  <si>
    <t>PRIMARYSTATE</t>
  </si>
  <si>
    <t>PRIMARYZIP</t>
  </si>
  <si>
    <t>SHIPPING_SCHEDULE</t>
  </si>
  <si>
    <t>PDC_NO</t>
  </si>
  <si>
    <t>MANAGER_ENT_ID</t>
  </si>
  <si>
    <t>MANAGER_NAME</t>
  </si>
  <si>
    <t>Job Description</t>
  </si>
  <si>
    <t>Service Date</t>
  </si>
  <si>
    <t>HR Address 1</t>
  </si>
  <si>
    <t>HR Address line 2</t>
  </si>
  <si>
    <t xml:space="preserve">HR City </t>
  </si>
  <si>
    <t>HR State</t>
  </si>
  <si>
    <t>HR Zip</t>
  </si>
  <si>
    <t>EMAIL_ADDRESS</t>
  </si>
  <si>
    <t>FILE_DATE</t>
  </si>
  <si>
    <t>06612</t>
  </si>
  <si>
    <t>0007995</t>
  </si>
  <si>
    <t>0518746</t>
  </si>
  <si>
    <t>006612</t>
  </si>
  <si>
    <t>A</t>
  </si>
  <si>
    <t>125 Creek Plum Dr (SH)</t>
  </si>
  <si>
    <t>Royse City</t>
  </si>
  <si>
    <t>75189</t>
  </si>
  <si>
    <t>NNYNNNN</t>
  </si>
  <si>
    <t>TERRELL, KEVIN</t>
  </si>
  <si>
    <t>4698822214@tmomail.net</t>
  </si>
  <si>
    <t>MANUEL MARTINEZ</t>
  </si>
  <si>
    <t>0007435</t>
  </si>
  <si>
    <t>0025619</t>
  </si>
  <si>
    <t>022216</t>
  </si>
  <si>
    <t>7669 Timber River Circle</t>
  </si>
  <si>
    <t>Orlando</t>
  </si>
  <si>
    <t>32807</t>
  </si>
  <si>
    <t>DWIGGI8</t>
  </si>
  <si>
    <t>WIGGINS, DAVID</t>
  </si>
  <si>
    <t>4076866102@tmomail.net</t>
  </si>
  <si>
    <t>0008147</t>
  </si>
  <si>
    <t>0795237</t>
  </si>
  <si>
    <t>036876</t>
  </si>
  <si>
    <t>1217 West Richard Ave.</t>
  </si>
  <si>
    <t>Kingsville</t>
  </si>
  <si>
    <t>78363</t>
  </si>
  <si>
    <t>SPARKS, RICKY</t>
  </si>
  <si>
    <t>3619051148@tmomail.net</t>
  </si>
  <si>
    <t>WILLIAM DOMINEK</t>
  </si>
  <si>
    <t>0008220</t>
  </si>
  <si>
    <t>0025007</t>
  </si>
  <si>
    <t>022042</t>
  </si>
  <si>
    <t>WDOMINE</t>
  </si>
  <si>
    <t>DOMINEK</t>
  </si>
  <si>
    <t>1684 FULLER DR</t>
  </si>
  <si>
    <t>ROSCOMMON</t>
  </si>
  <si>
    <t>48653</t>
  </si>
  <si>
    <t>YNNNNNN</t>
  </si>
  <si>
    <t>HOWE III, MARLIN</t>
  </si>
  <si>
    <t>9899060675@tmomail.net</t>
  </si>
  <si>
    <t>61222</t>
  </si>
  <si>
    <t>ARTHUR BIBLE JR</t>
  </si>
  <si>
    <t>0008228</t>
  </si>
  <si>
    <t>0817676</t>
  </si>
  <si>
    <t>061222</t>
  </si>
  <si>
    <t>ABIBLEJ</t>
  </si>
  <si>
    <t>BIBLE JR</t>
  </si>
  <si>
    <t>1771 Myrtle St</t>
  </si>
  <si>
    <t>Baker City</t>
  </si>
  <si>
    <t>97814</t>
  </si>
  <si>
    <t>POSBOR</t>
  </si>
  <si>
    <t>OSBORNE, PATRICK</t>
  </si>
  <si>
    <t>5413163404@vtext.com</t>
  </si>
  <si>
    <t>46774</t>
  </si>
  <si>
    <t>JAMES HAWKINS JR</t>
  </si>
  <si>
    <t>0008175</t>
  </si>
  <si>
    <t>0570085</t>
  </si>
  <si>
    <t>046774</t>
  </si>
  <si>
    <t>JHAWKIN</t>
  </si>
  <si>
    <t>HAWKINS JR</t>
  </si>
  <si>
    <t>3340 Beeson Acres Rd</t>
  </si>
  <si>
    <t>Winston Salem</t>
  </si>
  <si>
    <t>27105</t>
  </si>
  <si>
    <t>JCOLL25</t>
  </si>
  <si>
    <t>COLLINS, JOHNNY</t>
  </si>
  <si>
    <t>3366881526@vzwpix.com</t>
  </si>
  <si>
    <t>88189</t>
  </si>
  <si>
    <t>0013581</t>
  </si>
  <si>
    <t>088189</t>
  </si>
  <si>
    <t>474 Whittingham Place</t>
  </si>
  <si>
    <t>Lake Mary</t>
  </si>
  <si>
    <t>32746</t>
  </si>
  <si>
    <t>HRAMIRE</t>
  </si>
  <si>
    <t>RAMIREZ, HECTOR</t>
  </si>
  <si>
    <t>4072324448@tmomail.net</t>
  </si>
  <si>
    <t>0780676</t>
  </si>
  <si>
    <t>047212</t>
  </si>
  <si>
    <t>903 W BOULEVARD N</t>
  </si>
  <si>
    <t>98932</t>
  </si>
  <si>
    <t>BRISCOE, MICHAEL</t>
  </si>
  <si>
    <t>5094284028@tmomail.net</t>
  </si>
  <si>
    <t>0008206</t>
  </si>
  <si>
    <t>0744391</t>
  </si>
  <si>
    <t>046674</t>
  </si>
  <si>
    <t>429 Wisteria Dr</t>
  </si>
  <si>
    <t>Bauxite</t>
  </si>
  <si>
    <t>72011</t>
  </si>
  <si>
    <t>NNNNNYN</t>
  </si>
  <si>
    <t>RGERLAC</t>
  </si>
  <si>
    <t>GERLACH II, ROBERT</t>
  </si>
  <si>
    <t>5016728335@vtext.com</t>
  </si>
  <si>
    <t>ANTHONY BALICE</t>
  </si>
  <si>
    <t>0008555</t>
  </si>
  <si>
    <t>0009225</t>
  </si>
  <si>
    <t>021220</t>
  </si>
  <si>
    <t>13619 Aspland Dr</t>
  </si>
  <si>
    <t>Rockton</t>
  </si>
  <si>
    <t>61072</t>
  </si>
  <si>
    <t>ZEID, ABDELKARIM</t>
  </si>
  <si>
    <t>8156933379@tmomail.net</t>
  </si>
  <si>
    <t>46045</t>
  </si>
  <si>
    <t>PATRICIO EGUILOS</t>
  </si>
  <si>
    <t>0008184</t>
  </si>
  <si>
    <t>0810135</t>
  </si>
  <si>
    <t>046045</t>
  </si>
  <si>
    <t>PEGUILO</t>
  </si>
  <si>
    <t>EGUILOS</t>
  </si>
  <si>
    <t>PATRICIO</t>
  </si>
  <si>
    <t>1405 CORCORAN AVE</t>
  </si>
  <si>
    <t>VALLEJO</t>
  </si>
  <si>
    <t>94589</t>
  </si>
  <si>
    <t>NNNYNNN</t>
  </si>
  <si>
    <t>CRODR18</t>
  </si>
  <si>
    <t>RODRIGUEZ, CLAUDIO</t>
  </si>
  <si>
    <t>7077403616@tmomail.net</t>
  </si>
  <si>
    <t>47227</t>
  </si>
  <si>
    <t>MARTINEZ CHRYSOSTOM</t>
  </si>
  <si>
    <t>0906602</t>
  </si>
  <si>
    <t>047227</t>
  </si>
  <si>
    <t>MCHRYS0</t>
  </si>
  <si>
    <t>CHRYSOSTOM</t>
  </si>
  <si>
    <t>4221 w Armour St</t>
  </si>
  <si>
    <t>SEATTLE</t>
  </si>
  <si>
    <t>98199</t>
  </si>
  <si>
    <t>MRASSAI</t>
  </si>
  <si>
    <t>RASSAIAN, MEHRDAD</t>
  </si>
  <si>
    <t>2062099387@tmomail.net</t>
  </si>
  <si>
    <t>46734</t>
  </si>
  <si>
    <t>EDWARD KUNTUSH</t>
  </si>
  <si>
    <t>0007983</t>
  </si>
  <si>
    <t>0010414</t>
  </si>
  <si>
    <t>046734</t>
  </si>
  <si>
    <t>EKUNTUS</t>
  </si>
  <si>
    <t>KUNTUSH</t>
  </si>
  <si>
    <t>917 LONGSTRETH RD</t>
  </si>
  <si>
    <t>WARMINSTER</t>
  </si>
  <si>
    <t>18974</t>
  </si>
  <si>
    <t>MDOWNE0</t>
  </si>
  <si>
    <t>DOWNEY, MICHAEL</t>
  </si>
  <si>
    <t>2154946102@tmomail.net</t>
  </si>
  <si>
    <t>88088</t>
  </si>
  <si>
    <t>GLENN SWIFT</t>
  </si>
  <si>
    <t>0008096</t>
  </si>
  <si>
    <t>0843268</t>
  </si>
  <si>
    <t>088088</t>
  </si>
  <si>
    <t>GSWIFT</t>
  </si>
  <si>
    <t>SWIFT</t>
  </si>
  <si>
    <t>GLENN</t>
  </si>
  <si>
    <t>411 Fourth Street East</t>
  </si>
  <si>
    <t>Scott City</t>
  </si>
  <si>
    <t>63780</t>
  </si>
  <si>
    <t>5737460024@tmomail.net</t>
  </si>
  <si>
    <t>OSCAR OCHOA</t>
  </si>
  <si>
    <t>0833236</t>
  </si>
  <si>
    <t>023859</t>
  </si>
  <si>
    <t>1373 JUDGE PL</t>
  </si>
  <si>
    <t>60085</t>
  </si>
  <si>
    <t>OGOMEZ1</t>
  </si>
  <si>
    <t>GOMEZ, OSCAR</t>
  </si>
  <si>
    <t>8474895039@tmomail.net</t>
  </si>
  <si>
    <t>ABDUL ATTA</t>
  </si>
  <si>
    <t>0007084</t>
  </si>
  <si>
    <t>0085392</t>
  </si>
  <si>
    <t>061319</t>
  </si>
  <si>
    <t>1961 Gableridge Turn</t>
  </si>
  <si>
    <t>apt 301</t>
  </si>
  <si>
    <t>Woodbridge</t>
  </si>
  <si>
    <t>22191</t>
  </si>
  <si>
    <t>JGROV12</t>
  </si>
  <si>
    <t>GROVES, JAMES</t>
  </si>
  <si>
    <t>5715874426@tmomail.net</t>
  </si>
  <si>
    <t>61795</t>
  </si>
  <si>
    <t>BRUCE BURKE</t>
  </si>
  <si>
    <t>0514422</t>
  </si>
  <si>
    <t>061795</t>
  </si>
  <si>
    <t>BBURK11</t>
  </si>
  <si>
    <t>BRUCE</t>
  </si>
  <si>
    <t>91089 N Spores</t>
  </si>
  <si>
    <t>Coburg</t>
  </si>
  <si>
    <t>97408</t>
  </si>
  <si>
    <t>5413163438@vtext.com</t>
  </si>
  <si>
    <t>61388</t>
  </si>
  <si>
    <t>JAMES GATES</t>
  </si>
  <si>
    <t>0761627</t>
  </si>
  <si>
    <t>061388</t>
  </si>
  <si>
    <t>JGATES2</t>
  </si>
  <si>
    <t>GATES</t>
  </si>
  <si>
    <t>3608 Jamestown Ln</t>
  </si>
  <si>
    <t>Jacksonville</t>
  </si>
  <si>
    <t>32223</t>
  </si>
  <si>
    <t>LARROY</t>
  </si>
  <si>
    <t>ARROYO, LENNIE</t>
  </si>
  <si>
    <t>9046840298@tmomail.net</t>
  </si>
  <si>
    <t>36324</t>
  </si>
  <si>
    <t>MARCUS SHROPSHIRE</t>
  </si>
  <si>
    <t>0007670</t>
  </si>
  <si>
    <t>0717926</t>
  </si>
  <si>
    <t>036324</t>
  </si>
  <si>
    <t>MSHROPS</t>
  </si>
  <si>
    <t>SHROPSHIRE</t>
  </si>
  <si>
    <t>1307 MICHIGAN AVE</t>
  </si>
  <si>
    <t>14209</t>
  </si>
  <si>
    <t>EVERY, WILLIAM</t>
  </si>
  <si>
    <t>7167504634@tmomail.net</t>
  </si>
  <si>
    <t>47314</t>
  </si>
  <si>
    <t>KEVIN KRUGER</t>
  </si>
  <si>
    <t>0008162</t>
  </si>
  <si>
    <t>0043703</t>
  </si>
  <si>
    <t>047314</t>
  </si>
  <si>
    <t>KKRUGER</t>
  </si>
  <si>
    <t>KRUGER</t>
  </si>
  <si>
    <t>11111 ROXBURY DR</t>
  </si>
  <si>
    <t>68137</t>
  </si>
  <si>
    <t>CROBBI2</t>
  </si>
  <si>
    <t>4029078023@tmomail.net</t>
  </si>
  <si>
    <t>ALEXANDER STURNS</t>
  </si>
  <si>
    <t>0008107</t>
  </si>
  <si>
    <t>0553024</t>
  </si>
  <si>
    <t>046315</t>
  </si>
  <si>
    <t>3316 reeves street</t>
  </si>
  <si>
    <t>Houston</t>
  </si>
  <si>
    <t>77004</t>
  </si>
  <si>
    <t>PFORD9</t>
  </si>
  <si>
    <t>FORD, PAUL</t>
  </si>
  <si>
    <t>2819350549@tmomail.net</t>
  </si>
  <si>
    <t>22274</t>
  </si>
  <si>
    <t>ISREAL CORDON</t>
  </si>
  <si>
    <t>0008035</t>
  </si>
  <si>
    <t>0769117</t>
  </si>
  <si>
    <t>022274</t>
  </si>
  <si>
    <t>ICORDON</t>
  </si>
  <si>
    <t>CORDON</t>
  </si>
  <si>
    <t>ISREAL</t>
  </si>
  <si>
    <t>951 Elyse Springs Ct</t>
  </si>
  <si>
    <t>Lawrenceville</t>
  </si>
  <si>
    <t>30045</t>
  </si>
  <si>
    <t>HOWELL, DWAYNE</t>
  </si>
  <si>
    <t>6787583057@tmomail.net</t>
  </si>
  <si>
    <t>24015</t>
  </si>
  <si>
    <t>RAMON FORTU</t>
  </si>
  <si>
    <t>0007088</t>
  </si>
  <si>
    <t>0910885</t>
  </si>
  <si>
    <t>024015</t>
  </si>
  <si>
    <t>RFORT00</t>
  </si>
  <si>
    <t>FORTU</t>
  </si>
  <si>
    <t>5961 Stanton Ave</t>
  </si>
  <si>
    <t>Buena Park</t>
  </si>
  <si>
    <t>90621</t>
  </si>
  <si>
    <t>SROMERO</t>
  </si>
  <si>
    <t>ROMERO RAMIREZ, SALVADOR</t>
  </si>
  <si>
    <t>7142008217@tmomail.net</t>
  </si>
  <si>
    <t>36679</t>
  </si>
  <si>
    <t>DWAYNE HEAREN</t>
  </si>
  <si>
    <t>0281915</t>
  </si>
  <si>
    <t>036679</t>
  </si>
  <si>
    <t>DHEARE</t>
  </si>
  <si>
    <t>HEAREN</t>
  </si>
  <si>
    <t>114 La Rue Cannes</t>
  </si>
  <si>
    <t>Duson</t>
  </si>
  <si>
    <t>70529</t>
  </si>
  <si>
    <t>LEMOINE, MARK</t>
  </si>
  <si>
    <t>3377810468@TMOMAIL.NET</t>
  </si>
  <si>
    <t>0008169</t>
  </si>
  <si>
    <t>0584722</t>
  </si>
  <si>
    <t>036588</t>
  </si>
  <si>
    <t>3378 S 200 E</t>
  </si>
  <si>
    <t>South Salt Lake City</t>
  </si>
  <si>
    <t>84115</t>
  </si>
  <si>
    <t>CFORD7</t>
  </si>
  <si>
    <t>FORD, CASEY</t>
  </si>
  <si>
    <t>8016510783@TMOMAIL.NET</t>
  </si>
  <si>
    <t>21280</t>
  </si>
  <si>
    <t>VANCE HARDIN</t>
  </si>
  <si>
    <t>0528836</t>
  </si>
  <si>
    <t>021280</t>
  </si>
  <si>
    <t>VHARDIN</t>
  </si>
  <si>
    <t>HARDIN</t>
  </si>
  <si>
    <t>VANCE</t>
  </si>
  <si>
    <t>2379 BRIARWEST BLVD 97</t>
  </si>
  <si>
    <t>77077</t>
  </si>
  <si>
    <t>BFOXHOV</t>
  </si>
  <si>
    <t>FOXHOVEN, BRANDON</t>
  </si>
  <si>
    <t>3465782361@vtext.com</t>
  </si>
  <si>
    <t>TYLER SPRAGUE</t>
  </si>
  <si>
    <t>0771188</t>
  </si>
  <si>
    <t>061847</t>
  </si>
  <si>
    <t>3841 Weinhauer Hill Road</t>
  </si>
  <si>
    <t>Scio</t>
  </si>
  <si>
    <t>14880</t>
  </si>
  <si>
    <t>NNNNYNN</t>
  </si>
  <si>
    <t>THAMBLI</t>
  </si>
  <si>
    <t>HAMBLIN, TRACY</t>
  </si>
  <si>
    <t>36796</t>
  </si>
  <si>
    <t>CORY HOWE</t>
  </si>
  <si>
    <t>0000463</t>
  </si>
  <si>
    <t>036796</t>
  </si>
  <si>
    <t>CHOWE</t>
  </si>
  <si>
    <t>HOWE</t>
  </si>
  <si>
    <t>CORY</t>
  </si>
  <si>
    <t>3454 COUNTY ROAD 268</t>
  </si>
  <si>
    <t>BAIRD</t>
  </si>
  <si>
    <t>79504</t>
  </si>
  <si>
    <t>JPOWER7</t>
  </si>
  <si>
    <t>POWERS, JERRY</t>
  </si>
  <si>
    <t>3257890006@tmomail.net</t>
  </si>
  <si>
    <t>46993</t>
  </si>
  <si>
    <t>RUBEN VENTURA</t>
  </si>
  <si>
    <t>0907816</t>
  </si>
  <si>
    <t>046993</t>
  </si>
  <si>
    <t>RVENTUR</t>
  </si>
  <si>
    <t>VENTURA</t>
  </si>
  <si>
    <t>RUBEN</t>
  </si>
  <si>
    <t>31 Stevens Avenue</t>
  </si>
  <si>
    <t>Lawrence</t>
  </si>
  <si>
    <t>01843</t>
  </si>
  <si>
    <t>MOTTLEY, RICKEY</t>
  </si>
  <si>
    <t>9788041498@TMOAIL.NET</t>
  </si>
  <si>
    <t>46257</t>
  </si>
  <si>
    <t>LUIS ARANGO</t>
  </si>
  <si>
    <t>0794669</t>
  </si>
  <si>
    <t>046257</t>
  </si>
  <si>
    <t>LARANGO</t>
  </si>
  <si>
    <t>ARANGO</t>
  </si>
  <si>
    <t>148 Moore St</t>
  </si>
  <si>
    <t>Itasca</t>
  </si>
  <si>
    <t>76055</t>
  </si>
  <si>
    <t>BURKHAM, MARCUS</t>
  </si>
  <si>
    <t>2547073244@vtext.com</t>
  </si>
  <si>
    <t>61125</t>
  </si>
  <si>
    <t>NELSON NIEVES HUERTAS</t>
  </si>
  <si>
    <t>0008935</t>
  </si>
  <si>
    <t>0041186</t>
  </si>
  <si>
    <t>061125</t>
  </si>
  <si>
    <t>NNIEVE</t>
  </si>
  <si>
    <t>NIEVES HUERTAS</t>
  </si>
  <si>
    <t>185 calle de la colima</t>
  </si>
  <si>
    <t>urb valle san luis</t>
  </si>
  <si>
    <t>caguas</t>
  </si>
  <si>
    <t>PR</t>
  </si>
  <si>
    <t>00725</t>
  </si>
  <si>
    <t>WCARABA</t>
  </si>
  <si>
    <t>CARABALLO GARCIA, WALDEMAR</t>
  </si>
  <si>
    <t>9393560251@tmomail.net</t>
  </si>
  <si>
    <t>0790089</t>
  </si>
  <si>
    <t>047263</t>
  </si>
  <si>
    <t>FELKER</t>
  </si>
  <si>
    <t>336 36th St</t>
  </si>
  <si>
    <t>bellingham</t>
  </si>
  <si>
    <t>98225</t>
  </si>
  <si>
    <t>3604722049@vtext.com</t>
  </si>
  <si>
    <t>46998</t>
  </si>
  <si>
    <t>ROBERTS BERENGUER</t>
  </si>
  <si>
    <t>0012856</t>
  </si>
  <si>
    <t>046998</t>
  </si>
  <si>
    <t>RBERENG</t>
  </si>
  <si>
    <t>BERENGUER</t>
  </si>
  <si>
    <t>ROBERTS</t>
  </si>
  <si>
    <t>5700 SW 127TH AVENUE</t>
  </si>
  <si>
    <t>APT 1117</t>
  </si>
  <si>
    <t>33183</t>
  </si>
  <si>
    <t>JBLUE2</t>
  </si>
  <si>
    <t>BLUE, JOHNNIE</t>
  </si>
  <si>
    <t>7864401454@tmomail.net</t>
  </si>
  <si>
    <t>0007323</t>
  </si>
  <si>
    <t>0720201</t>
  </si>
  <si>
    <t>036088</t>
  </si>
  <si>
    <t>134 LAUREN CR</t>
  </si>
  <si>
    <t>62223</t>
  </si>
  <si>
    <t>JHAYE30</t>
  </si>
  <si>
    <t>HAYES, JAUWAN</t>
  </si>
  <si>
    <t>6187890179@tmomail.net</t>
  </si>
  <si>
    <t>21670</t>
  </si>
  <si>
    <t>JOHN EMIG</t>
  </si>
  <si>
    <t>0006141</t>
  </si>
  <si>
    <t>0911222</t>
  </si>
  <si>
    <t>021670</t>
  </si>
  <si>
    <t>JEMIG</t>
  </si>
  <si>
    <t>EMIG</t>
  </si>
  <si>
    <t>3630 SOUTH SALEM CHURCH RD</t>
  </si>
  <si>
    <t>Dover</t>
  </si>
  <si>
    <t>17315</t>
  </si>
  <si>
    <t>7178948043@tmomail.net</t>
  </si>
  <si>
    <t>61165</t>
  </si>
  <si>
    <t>DAVID BARRINGER</t>
  </si>
  <si>
    <t>0002212</t>
  </si>
  <si>
    <t>061165</t>
  </si>
  <si>
    <t>DBARRIN</t>
  </si>
  <si>
    <t>BARRINGER</t>
  </si>
  <si>
    <t>126 Hunters Glen Dr</t>
  </si>
  <si>
    <t>Lufkin</t>
  </si>
  <si>
    <t>75904</t>
  </si>
  <si>
    <t>9369554419@tmomail.net</t>
  </si>
  <si>
    <t>PERNELL RILEY</t>
  </si>
  <si>
    <t>0029926</t>
  </si>
  <si>
    <t>061372</t>
  </si>
  <si>
    <t>751 MALLET HILL RD</t>
  </si>
  <si>
    <t>APT 6106</t>
  </si>
  <si>
    <t>29223</t>
  </si>
  <si>
    <t>AWILLI3</t>
  </si>
  <si>
    <t>WILLIAMS, ANTHONY</t>
  </si>
  <si>
    <t>8038692258@tmomail.net</t>
  </si>
  <si>
    <t>61329</t>
  </si>
  <si>
    <t>GREGORY HAZELWOOD</t>
  </si>
  <si>
    <t>0072231</t>
  </si>
  <si>
    <t>061329</t>
  </si>
  <si>
    <t>GHAZELW</t>
  </si>
  <si>
    <t>HAZELWOOD</t>
  </si>
  <si>
    <t>228 Gallaher Rd</t>
  </si>
  <si>
    <t>Elkton</t>
  </si>
  <si>
    <t>WRIGHT, MIKE</t>
  </si>
  <si>
    <t>4436751096@tmomail.net</t>
  </si>
  <si>
    <t>61521</t>
  </si>
  <si>
    <t>AMADO MORON</t>
  </si>
  <si>
    <t>0007108</t>
  </si>
  <si>
    <t>0896118</t>
  </si>
  <si>
    <t>061521</t>
  </si>
  <si>
    <t>AMORO03</t>
  </si>
  <si>
    <t>MORON</t>
  </si>
  <si>
    <t>AMADO</t>
  </si>
  <si>
    <t>1659 E KINGSLEY AVE</t>
  </si>
  <si>
    <t>UNIT A</t>
  </si>
  <si>
    <t>POMONA</t>
  </si>
  <si>
    <t>91767</t>
  </si>
  <si>
    <t>EGOMEZ2</t>
  </si>
  <si>
    <t>GOMEZ, ERNESTO</t>
  </si>
  <si>
    <t>3234708353@tmomail.net</t>
  </si>
  <si>
    <t>36248</t>
  </si>
  <si>
    <t>JOHNNY COLLINS</t>
  </si>
  <si>
    <t>0752311</t>
  </si>
  <si>
    <t>036248</t>
  </si>
  <si>
    <t>COLLINS</t>
  </si>
  <si>
    <t>1573 Piney Grove Rd</t>
  </si>
  <si>
    <t>Kernersville</t>
  </si>
  <si>
    <t>27284</t>
  </si>
  <si>
    <t>3366882145@vtext.com</t>
  </si>
  <si>
    <t>61661</t>
  </si>
  <si>
    <t>VAUGHN HOWARD</t>
  </si>
  <si>
    <t>0721555</t>
  </si>
  <si>
    <t>061661</t>
  </si>
  <si>
    <t>VHOWARD</t>
  </si>
  <si>
    <t>HOWARD</t>
  </si>
  <si>
    <t>VAUGHN</t>
  </si>
  <si>
    <t>368 PROVIDENCE BAY RD</t>
  </si>
  <si>
    <t>SLIDELL</t>
  </si>
  <si>
    <t>70461</t>
  </si>
  <si>
    <t>IEMMANU</t>
  </si>
  <si>
    <t>EMMANUEL, ISRAEL</t>
  </si>
  <si>
    <t>9859560362@tmomail.net</t>
  </si>
  <si>
    <t>61285</t>
  </si>
  <si>
    <t>NICOLAS MARTIS</t>
  </si>
  <si>
    <t>0505115</t>
  </si>
  <si>
    <t>061285</t>
  </si>
  <si>
    <t>NMART71</t>
  </si>
  <si>
    <t>MARTIS</t>
  </si>
  <si>
    <t>NICOLAS</t>
  </si>
  <si>
    <t>Urb Estancias del Bosque</t>
  </si>
  <si>
    <t>Calle Aguirre #12</t>
  </si>
  <si>
    <t>Bayamon</t>
  </si>
  <si>
    <t>00956</t>
  </si>
  <si>
    <t>HSANT01</t>
  </si>
  <si>
    <t>SANTIAGO, HECTOR</t>
  </si>
  <si>
    <t>9395851132@tmomail.net</t>
  </si>
  <si>
    <t>23172</t>
  </si>
  <si>
    <t>HOWARD COBB</t>
  </si>
  <si>
    <t>0008309</t>
  </si>
  <si>
    <t>0008441</t>
  </si>
  <si>
    <t>023172</t>
  </si>
  <si>
    <t>HCOBB3</t>
  </si>
  <si>
    <t>COBB</t>
  </si>
  <si>
    <t>16334 DRAKE</t>
  </si>
  <si>
    <t>SOUTHGATE</t>
  </si>
  <si>
    <t>48195</t>
  </si>
  <si>
    <t>7349341970@tmomail.net</t>
  </si>
  <si>
    <t>0008158</t>
  </si>
  <si>
    <t>0017236</t>
  </si>
  <si>
    <t>061178</t>
  </si>
  <si>
    <t>91-555 KUHIALOKO ST</t>
  </si>
  <si>
    <t>96706</t>
  </si>
  <si>
    <t>CSCOTT</t>
  </si>
  <si>
    <t>SCOTT, CORNELIUS</t>
  </si>
  <si>
    <t>8088100232@tmomail.net</t>
  </si>
  <si>
    <t>61080</t>
  </si>
  <si>
    <t>OSCAR RODRIGUEZ</t>
  </si>
  <si>
    <t>0641209</t>
  </si>
  <si>
    <t>061080</t>
  </si>
  <si>
    <t>ORODR06</t>
  </si>
  <si>
    <t>3646 LATE MORNING CIRCLE</t>
  </si>
  <si>
    <t>Kissimmee</t>
  </si>
  <si>
    <t>34744</t>
  </si>
  <si>
    <t>3213013218@tmomail.net</t>
  </si>
  <si>
    <t>61055</t>
  </si>
  <si>
    <t>JOHN GRESKO</t>
  </si>
  <si>
    <t>0004766</t>
  </si>
  <si>
    <t>0000224</t>
  </si>
  <si>
    <t>061055</t>
  </si>
  <si>
    <t>JGRESK</t>
  </si>
  <si>
    <t>GRESKO</t>
  </si>
  <si>
    <t>1143 Hawthorne Ave</t>
  </si>
  <si>
    <t>Canton</t>
  </si>
  <si>
    <t>44710</t>
  </si>
  <si>
    <t>SMITH, GREGORY</t>
  </si>
  <si>
    <t>3302457075@tmomail.net</t>
  </si>
  <si>
    <t>22239</t>
  </si>
  <si>
    <t>RICHARD WILLS</t>
  </si>
  <si>
    <t>0001586</t>
  </si>
  <si>
    <t>022239</t>
  </si>
  <si>
    <t>RWILLS1</t>
  </si>
  <si>
    <t>WILLS</t>
  </si>
  <si>
    <t>162 Cedar Ave</t>
  </si>
  <si>
    <t>Cocoa Beach</t>
  </si>
  <si>
    <t>32931</t>
  </si>
  <si>
    <t>GATES, JAMES</t>
  </si>
  <si>
    <t>3214663186@tmomail.net</t>
  </si>
  <si>
    <t>0857748</t>
  </si>
  <si>
    <t>061203</t>
  </si>
  <si>
    <t>222 SE CR 3040</t>
  </si>
  <si>
    <t>Corsicana</t>
  </si>
  <si>
    <t>75109</t>
  </si>
  <si>
    <t>2546612737@tmomail.net</t>
  </si>
  <si>
    <t>61144</t>
  </si>
  <si>
    <t>GREGORY SHELTON</t>
  </si>
  <si>
    <t>0928838</t>
  </si>
  <si>
    <t>061144</t>
  </si>
  <si>
    <t>GSHELTO</t>
  </si>
  <si>
    <t>7317 E Montecito Dr</t>
  </si>
  <si>
    <t>Tucson</t>
  </si>
  <si>
    <t>85710</t>
  </si>
  <si>
    <t>WCLARK0</t>
  </si>
  <si>
    <t>5209790649@tmomail.net</t>
  </si>
  <si>
    <t>24059</t>
  </si>
  <si>
    <t>MOHAMMAD NASIM NAWAZESH</t>
  </si>
  <si>
    <t>0809426</t>
  </si>
  <si>
    <t>024059</t>
  </si>
  <si>
    <t>MNAWAZE</t>
  </si>
  <si>
    <t>NAWAZESH</t>
  </si>
  <si>
    <t>MOHAMMAD NASIM</t>
  </si>
  <si>
    <t>5420 EL CAMINO AVE</t>
  </si>
  <si>
    <t>APT 214</t>
  </si>
  <si>
    <t>Carmichael</t>
  </si>
  <si>
    <t>95608</t>
  </si>
  <si>
    <t>9169075269@tmomail.net</t>
  </si>
  <si>
    <t>0371724</t>
  </si>
  <si>
    <t>024067</t>
  </si>
  <si>
    <t>3220 Peninsula Rd</t>
  </si>
  <si>
    <t>Apt #269</t>
  </si>
  <si>
    <t>Oxnard</t>
  </si>
  <si>
    <t>93035</t>
  </si>
  <si>
    <t>FVASQUE</t>
  </si>
  <si>
    <t>VASQUEZ, FRANCISCO</t>
  </si>
  <si>
    <t>8186746073@tmomail.net</t>
  </si>
  <si>
    <t>WILNER MONDESIR</t>
  </si>
  <si>
    <t>0917989</t>
  </si>
  <si>
    <t>061392</t>
  </si>
  <si>
    <t>1128 Drexel Rd</t>
  </si>
  <si>
    <t>West Palm Beach</t>
  </si>
  <si>
    <t>33417</t>
  </si>
  <si>
    <t>3054650974@vtext.com</t>
  </si>
  <si>
    <t>61331</t>
  </si>
  <si>
    <t>SAYED FAWAD HAKIMZAD</t>
  </si>
  <si>
    <t>0028308</t>
  </si>
  <si>
    <t>061331</t>
  </si>
  <si>
    <t>SHAKIMZ</t>
  </si>
  <si>
    <t>HAKIMZAD</t>
  </si>
  <si>
    <t>SAYED FAWAD</t>
  </si>
  <si>
    <t>2055 Sierra Rd</t>
  </si>
  <si>
    <t>Apt. 105</t>
  </si>
  <si>
    <t>94518</t>
  </si>
  <si>
    <t>AARELLA</t>
  </si>
  <si>
    <t>ARELLANO, ANTHONY</t>
  </si>
  <si>
    <t>9255457069@tmomail.net</t>
  </si>
  <si>
    <t>ALDO GAMEZ</t>
  </si>
  <si>
    <t>0501858</t>
  </si>
  <si>
    <t>046218</t>
  </si>
  <si>
    <t>2901 Central Blvd</t>
  </si>
  <si>
    <t>#305</t>
  </si>
  <si>
    <t>Brownsville</t>
  </si>
  <si>
    <t>78520</t>
  </si>
  <si>
    <t>ECHAVI0</t>
  </si>
  <si>
    <t>CHAVIRA, ERNESTO</t>
  </si>
  <si>
    <t>9562930202@tmomail.net</t>
  </si>
  <si>
    <t>88071</t>
  </si>
  <si>
    <t>JOHN WALKER</t>
  </si>
  <si>
    <t>0837799</t>
  </si>
  <si>
    <t>088071</t>
  </si>
  <si>
    <t>JWALK28</t>
  </si>
  <si>
    <t>WALKER</t>
  </si>
  <si>
    <t>1933 FALSETTO LN</t>
  </si>
  <si>
    <t>Murfreesboro</t>
  </si>
  <si>
    <t>37128</t>
  </si>
  <si>
    <t>KHOKA01</t>
  </si>
  <si>
    <t>HOKANSON, KENNETH</t>
  </si>
  <si>
    <t>6157449138@vtext.com</t>
  </si>
  <si>
    <t>0917237</t>
  </si>
  <si>
    <t>036967</t>
  </si>
  <si>
    <t>9154 Weber ST</t>
  </si>
  <si>
    <t>Omaha</t>
  </si>
  <si>
    <t>68122</t>
  </si>
  <si>
    <t>4027506674@vtext.com</t>
  </si>
  <si>
    <t>0027292</t>
  </si>
  <si>
    <t>046995</t>
  </si>
  <si>
    <t>322 WILSON BLVD SOUTHWEST</t>
  </si>
  <si>
    <t>21061</t>
  </si>
  <si>
    <t>STRAWDERMAN, DAVID</t>
  </si>
  <si>
    <t>4109611298@tmomail.net</t>
  </si>
  <si>
    <t>46755</t>
  </si>
  <si>
    <t>0710673</t>
  </si>
  <si>
    <t>046755</t>
  </si>
  <si>
    <t>RUDY</t>
  </si>
  <si>
    <t>309 Hollywood Dr</t>
  </si>
  <si>
    <t>Lumberton</t>
  </si>
  <si>
    <t>28358</t>
  </si>
  <si>
    <t>RVILLA5</t>
  </si>
  <si>
    <t>VILLALON, RAMIRO</t>
  </si>
  <si>
    <t>9102093162@tmomail.net</t>
  </si>
  <si>
    <t>0012765</t>
  </si>
  <si>
    <t>061640</t>
  </si>
  <si>
    <t>CASTO</t>
  </si>
  <si>
    <t>DIVONTAE</t>
  </si>
  <si>
    <t>81 EAST 12TH ST</t>
  </si>
  <si>
    <t>APT#3</t>
  </si>
  <si>
    <t>54935</t>
  </si>
  <si>
    <t>POSTROW</t>
  </si>
  <si>
    <t>OSTROWSKI, PETER</t>
  </si>
  <si>
    <t>9209616281@tmomail.net</t>
  </si>
  <si>
    <t>37159</t>
  </si>
  <si>
    <t>SCOTT MORRIS</t>
  </si>
  <si>
    <t>0609461</t>
  </si>
  <si>
    <t>037159</t>
  </si>
  <si>
    <t>SMORRIS</t>
  </si>
  <si>
    <t>MORRIS</t>
  </si>
  <si>
    <t>622 WIMBLEDON DR</t>
  </si>
  <si>
    <t>DOTHAN</t>
  </si>
  <si>
    <t>36305</t>
  </si>
  <si>
    <t>3348733719@vtext.com</t>
  </si>
  <si>
    <t>0013524</t>
  </si>
  <si>
    <t>046209</t>
  </si>
  <si>
    <t>3751 Crossette Dr</t>
  </si>
  <si>
    <t>San Antonio</t>
  </si>
  <si>
    <t>78228</t>
  </si>
  <si>
    <t>PAPADOPOULOS, DIONYSIOS</t>
  </si>
  <si>
    <t>2109150317@tmomail.net</t>
  </si>
  <si>
    <t>47029</t>
  </si>
  <si>
    <t>TIMOTHY BOLAND</t>
  </si>
  <si>
    <t>0001111</t>
  </si>
  <si>
    <t>047029</t>
  </si>
  <si>
    <t>TBOLAN</t>
  </si>
  <si>
    <t>BOLAND</t>
  </si>
  <si>
    <t>127 Old Dover Road</t>
  </si>
  <si>
    <t>Rochester</t>
  </si>
  <si>
    <t>03867</t>
  </si>
  <si>
    <t>RIMHOFF</t>
  </si>
  <si>
    <t>IMHOFF, ROGER</t>
  </si>
  <si>
    <t>6034514365@tmomail.net</t>
  </si>
  <si>
    <t>46699</t>
  </si>
  <si>
    <t>KYLE COLON</t>
  </si>
  <si>
    <t>0541847</t>
  </si>
  <si>
    <t>046699</t>
  </si>
  <si>
    <t>KCOLON</t>
  </si>
  <si>
    <t>COLON</t>
  </si>
  <si>
    <t>414 W.Dampier St</t>
  </si>
  <si>
    <t>apt B</t>
  </si>
  <si>
    <t>Inverness</t>
  </si>
  <si>
    <t>34450</t>
  </si>
  <si>
    <t>JRISTA</t>
  </si>
  <si>
    <t>RISTAU, JOHN</t>
  </si>
  <si>
    <t>3528901182@tmomail.net</t>
  </si>
  <si>
    <t>61134</t>
  </si>
  <si>
    <t>STEPHEN HANSON</t>
  </si>
  <si>
    <t>0001503</t>
  </si>
  <si>
    <t>061134</t>
  </si>
  <si>
    <t>SHANSO5</t>
  </si>
  <si>
    <t>5 Ivan Gile Rd</t>
  </si>
  <si>
    <t>Salem</t>
  </si>
  <si>
    <t>03079</t>
  </si>
  <si>
    <t>7816359579@tmomail.net</t>
  </si>
  <si>
    <t>61196</t>
  </si>
  <si>
    <t>GABRIEL GARRIGAN</t>
  </si>
  <si>
    <t>0008420</t>
  </si>
  <si>
    <t>0689836</t>
  </si>
  <si>
    <t>061196</t>
  </si>
  <si>
    <t>GGARRIG</t>
  </si>
  <si>
    <t>GARRIGAN</t>
  </si>
  <si>
    <t>1801 Se 13th St</t>
  </si>
  <si>
    <t>Moore</t>
  </si>
  <si>
    <t>73160</t>
  </si>
  <si>
    <t>HLEWIS7</t>
  </si>
  <si>
    <t>LEWIS, HAROLD</t>
  </si>
  <si>
    <t>4059831242@tmomail.net</t>
  </si>
  <si>
    <t>61337</t>
  </si>
  <si>
    <t>LAWSON SARGEANT</t>
  </si>
  <si>
    <t>0008417</t>
  </si>
  <si>
    <t>061337</t>
  </si>
  <si>
    <t>LSARGEA</t>
  </si>
  <si>
    <t>SARGEANT</t>
  </si>
  <si>
    <t>LAWSON</t>
  </si>
  <si>
    <t>354 W Wood St</t>
  </si>
  <si>
    <t>Willows</t>
  </si>
  <si>
    <t>95988</t>
  </si>
  <si>
    <t>BEHLER, ADAM</t>
  </si>
  <si>
    <t>5308847731@vtext.com</t>
  </si>
  <si>
    <t>36131</t>
  </si>
  <si>
    <t>JOSEPH SANTOS</t>
  </si>
  <si>
    <t>0591057</t>
  </si>
  <si>
    <t>036131</t>
  </si>
  <si>
    <t>JSANTO1</t>
  </si>
  <si>
    <t>SANTOS</t>
  </si>
  <si>
    <t>1682 YORK WAY</t>
  </si>
  <si>
    <t>JTOLHU0</t>
  </si>
  <si>
    <t>PADILLA, JOANNA</t>
  </si>
  <si>
    <t>7753898150@tmomail.net</t>
  </si>
  <si>
    <t>46590</t>
  </si>
  <si>
    <t>DAVID MCARTHUR</t>
  </si>
  <si>
    <t>0008380</t>
  </si>
  <si>
    <t>0004036</t>
  </si>
  <si>
    <t>046590</t>
  </si>
  <si>
    <t>DMCART2</t>
  </si>
  <si>
    <t>MCARTHUR</t>
  </si>
  <si>
    <t>93 Clove Road</t>
  </si>
  <si>
    <t>Sussex</t>
  </si>
  <si>
    <t>07461</t>
  </si>
  <si>
    <t>ACORRE</t>
  </si>
  <si>
    <t>CORREA SR, ANGEL</t>
  </si>
  <si>
    <t>8624398040@tmomail.net</t>
  </si>
  <si>
    <t>36199</t>
  </si>
  <si>
    <t>JACOB LEMKOV</t>
  </si>
  <si>
    <t>0007744</t>
  </si>
  <si>
    <t>0523431</t>
  </si>
  <si>
    <t>036199</t>
  </si>
  <si>
    <t>YLEMKO</t>
  </si>
  <si>
    <t>LEMKOV</t>
  </si>
  <si>
    <t>102-45 67th. Road</t>
  </si>
  <si>
    <t>Apartment 2N</t>
  </si>
  <si>
    <t>Forest Hills</t>
  </si>
  <si>
    <t>11375</t>
  </si>
  <si>
    <t>SCARLETT, JOHN</t>
  </si>
  <si>
    <t>6463910562@tmomail.net</t>
  </si>
  <si>
    <t>88085</t>
  </si>
  <si>
    <t>BILLIE GAMBRELL JR</t>
  </si>
  <si>
    <t>0221994</t>
  </si>
  <si>
    <t>088085</t>
  </si>
  <si>
    <t>BGAMBRE</t>
  </si>
  <si>
    <t>GAMBRELL JR</t>
  </si>
  <si>
    <t>BILLIE</t>
  </si>
  <si>
    <t>3972 Linton Rd</t>
  </si>
  <si>
    <t>Meridian</t>
  </si>
  <si>
    <t>39301</t>
  </si>
  <si>
    <t>6018680016@tmomail.net</t>
  </si>
  <si>
    <t>23310</t>
  </si>
  <si>
    <t>MARTIN WOHLFORD</t>
  </si>
  <si>
    <t>0755983</t>
  </si>
  <si>
    <t>023310</t>
  </si>
  <si>
    <t>MWOHLFO</t>
  </si>
  <si>
    <t>WOHLFORD</t>
  </si>
  <si>
    <t>555 W North St</t>
  </si>
  <si>
    <t>Goliad</t>
  </si>
  <si>
    <t>77963</t>
  </si>
  <si>
    <t>2108510351@tmomail.net</t>
  </si>
  <si>
    <t>61277</t>
  </si>
  <si>
    <t>MEHRDAD RASSAIAN</t>
  </si>
  <si>
    <t>0579326</t>
  </si>
  <si>
    <t>061277</t>
  </si>
  <si>
    <t>RASSAIAN</t>
  </si>
  <si>
    <t>MEHRDAD</t>
  </si>
  <si>
    <t>1430 W CASINO ROAD #123</t>
  </si>
  <si>
    <t>98204</t>
  </si>
  <si>
    <t>4253192779@tmomail.net</t>
  </si>
  <si>
    <t>23515</t>
  </si>
  <si>
    <t>SONNY LEE</t>
  </si>
  <si>
    <t>0798439</t>
  </si>
  <si>
    <t>023515</t>
  </si>
  <si>
    <t>SLEE1</t>
  </si>
  <si>
    <t>LEE</t>
  </si>
  <si>
    <t>630 EDMUND AVE W.</t>
  </si>
  <si>
    <t>ST. PAUL</t>
  </si>
  <si>
    <t>55104</t>
  </si>
  <si>
    <t>VOKAL, WILLIAM</t>
  </si>
  <si>
    <t>6517033475@tmomail.net</t>
  </si>
  <si>
    <t>46390</t>
  </si>
  <si>
    <t>CHESTER ARMSTRONG ORTIZ JR</t>
  </si>
  <si>
    <t>0959171</t>
  </si>
  <si>
    <t>046390</t>
  </si>
  <si>
    <t>CARMST8</t>
  </si>
  <si>
    <t>ARMSTRONG ORTIZ JR</t>
  </si>
  <si>
    <t>2773 WASHINGTON ST</t>
  </si>
  <si>
    <t>LEMON GROVE</t>
  </si>
  <si>
    <t>91945</t>
  </si>
  <si>
    <t>GROWAN1</t>
  </si>
  <si>
    <t>ROWAN, GARY</t>
  </si>
  <si>
    <t>6192145870@tmomail.net</t>
  </si>
  <si>
    <t>0658633</t>
  </si>
  <si>
    <t>046205</t>
  </si>
  <si>
    <t>3104 SAM HOUSTON DR</t>
  </si>
  <si>
    <t>Apt. #77</t>
  </si>
  <si>
    <t>Victoria</t>
  </si>
  <si>
    <t>3612290791@tmomail.net</t>
  </si>
  <si>
    <t>21824</t>
  </si>
  <si>
    <t>CARLOS VASQUEZ</t>
  </si>
  <si>
    <t>0815118</t>
  </si>
  <si>
    <t>021824</t>
  </si>
  <si>
    <t>CVASQUE</t>
  </si>
  <si>
    <t>3521 HAROLD DR</t>
  </si>
  <si>
    <t>Corpus Christi</t>
  </si>
  <si>
    <t>78415</t>
  </si>
  <si>
    <t>3613898086@tmomail.net</t>
  </si>
  <si>
    <t>24047</t>
  </si>
  <si>
    <t>EMMANUEL FIGUEROA</t>
  </si>
  <si>
    <t>0558122</t>
  </si>
  <si>
    <t>024047</t>
  </si>
  <si>
    <t>EFIGUE1</t>
  </si>
  <si>
    <t>FIGUEROA</t>
  </si>
  <si>
    <t>EMMANUEL</t>
  </si>
  <si>
    <t>9212 Burke St</t>
  </si>
  <si>
    <t>Apt 32</t>
  </si>
  <si>
    <t>Pico Rivera</t>
  </si>
  <si>
    <t>90660</t>
  </si>
  <si>
    <t>DPUNARO</t>
  </si>
  <si>
    <t>PUNARO, DAVID</t>
  </si>
  <si>
    <t>3239861614@tmomail.net</t>
  </si>
  <si>
    <t>61701</t>
  </si>
  <si>
    <t>MICHAEL MOGENSEN</t>
  </si>
  <si>
    <t>0553149</t>
  </si>
  <si>
    <t>061701</t>
  </si>
  <si>
    <t>MMOGEN0</t>
  </si>
  <si>
    <t>13259 Tom Sawyer</t>
  </si>
  <si>
    <t>Willis</t>
  </si>
  <si>
    <t>77318</t>
  </si>
  <si>
    <t>STEPHENSON, ANTHONY</t>
  </si>
  <si>
    <t>9367075813@vtext.com</t>
  </si>
  <si>
    <t>61436</t>
  </si>
  <si>
    <t>PATRICK ROBERTSON JR</t>
  </si>
  <si>
    <t>0002345</t>
  </si>
  <si>
    <t>061436</t>
  </si>
  <si>
    <t>PROBERT</t>
  </si>
  <si>
    <t>ROBERTSON JR</t>
  </si>
  <si>
    <t>3615 Jennylind Ave</t>
  </si>
  <si>
    <t>North Highlands</t>
  </si>
  <si>
    <t>95660</t>
  </si>
  <si>
    <t>MDELLIN</t>
  </si>
  <si>
    <t>DELLINGER, MICHAEL</t>
  </si>
  <si>
    <t>9164771778@tmomail.net</t>
  </si>
  <si>
    <t>46133</t>
  </si>
  <si>
    <t>ADONIS BROOKS</t>
  </si>
  <si>
    <t>0691667</t>
  </si>
  <si>
    <t>046133</t>
  </si>
  <si>
    <t>ABROOK0</t>
  </si>
  <si>
    <t>BROOKS</t>
  </si>
  <si>
    <t>ADONIS</t>
  </si>
  <si>
    <t>2319 Clements st</t>
  </si>
  <si>
    <t>Detroit</t>
  </si>
  <si>
    <t>48238</t>
  </si>
  <si>
    <t>3136183609@vtext.com</t>
  </si>
  <si>
    <t>0024448</t>
  </si>
  <si>
    <t>047363</t>
  </si>
  <si>
    <t>9201 NW 118th St</t>
  </si>
  <si>
    <t>Yukon</t>
  </si>
  <si>
    <t>73099</t>
  </si>
  <si>
    <t>SCHAEFFER, COLLIN</t>
  </si>
  <si>
    <t>5722730365@tmomail.net</t>
  </si>
  <si>
    <t>46747</t>
  </si>
  <si>
    <t>TERRENCE MAJOR</t>
  </si>
  <si>
    <t>0000786</t>
  </si>
  <si>
    <t>046747</t>
  </si>
  <si>
    <t>TMAJOR0</t>
  </si>
  <si>
    <t>MAJOR</t>
  </si>
  <si>
    <t>TERRENCE</t>
  </si>
  <si>
    <t>210 Legacy Way</t>
  </si>
  <si>
    <t>Apt J</t>
  </si>
  <si>
    <t>Conway</t>
  </si>
  <si>
    <t>BARFIELD, STEPHEN</t>
  </si>
  <si>
    <t>8436983197@vtext.com</t>
  </si>
  <si>
    <t>21838</t>
  </si>
  <si>
    <t>DOMINGO LEMOS</t>
  </si>
  <si>
    <t>0001271</t>
  </si>
  <si>
    <t>021838</t>
  </si>
  <si>
    <t>DLEMOS</t>
  </si>
  <si>
    <t>LEMOS</t>
  </si>
  <si>
    <t>2341 Frank Beard Drive</t>
  </si>
  <si>
    <t>El Paso</t>
  </si>
  <si>
    <t>79935</t>
  </si>
  <si>
    <t>SABADO, JAMES</t>
  </si>
  <si>
    <t>9158610127@tmomail.net</t>
  </si>
  <si>
    <t>61490</t>
  </si>
  <si>
    <t>GERALD HUTH</t>
  </si>
  <si>
    <t>0705772</t>
  </si>
  <si>
    <t>061490</t>
  </si>
  <si>
    <t>GHUTH</t>
  </si>
  <si>
    <t>HUTH</t>
  </si>
  <si>
    <t>23565 Alexander Road</t>
  </si>
  <si>
    <t>North Olmsted</t>
  </si>
  <si>
    <t>44070</t>
  </si>
  <si>
    <t>DELGADO, STEVEN</t>
  </si>
  <si>
    <t>2163994238@tmomail.net</t>
  </si>
  <si>
    <t>0904557</t>
  </si>
  <si>
    <t>061666</t>
  </si>
  <si>
    <t>2001 NORTH D ST</t>
  </si>
  <si>
    <t>79705</t>
  </si>
  <si>
    <t>4326031006@tmomail.net</t>
  </si>
  <si>
    <t>0008366</t>
  </si>
  <si>
    <t>0524231</t>
  </si>
  <si>
    <t>047289</t>
  </si>
  <si>
    <t>4710 E Brown Ave</t>
  </si>
  <si>
    <t>Fresno</t>
  </si>
  <si>
    <t>93703</t>
  </si>
  <si>
    <t>5598064542@tmomail.net</t>
  </si>
  <si>
    <t>88049</t>
  </si>
  <si>
    <t>GABRIEL TENORIO</t>
  </si>
  <si>
    <t>0009985</t>
  </si>
  <si>
    <t>088049</t>
  </si>
  <si>
    <t>GTENORI</t>
  </si>
  <si>
    <t>TENORIO</t>
  </si>
  <si>
    <t>879 Heritage Downs Dr</t>
  </si>
  <si>
    <t>8439968288@vtext.com</t>
  </si>
  <si>
    <t>OMAR LONGORIA</t>
  </si>
  <si>
    <t>0694117</t>
  </si>
  <si>
    <t>061700</t>
  </si>
  <si>
    <t>4039 Solid DR</t>
  </si>
  <si>
    <t>78521</t>
  </si>
  <si>
    <t>9569332563@tmomail.net</t>
  </si>
  <si>
    <t>0811661</t>
  </si>
  <si>
    <t>061845</t>
  </si>
  <si>
    <t>3972 West Branch Rd</t>
  </si>
  <si>
    <t>Allegany</t>
  </si>
  <si>
    <t>14706</t>
  </si>
  <si>
    <t>5855146277@vtext.com</t>
  </si>
  <si>
    <t>61736</t>
  </si>
  <si>
    <t>NEEL SINGH</t>
  </si>
  <si>
    <t>0553925</t>
  </si>
  <si>
    <t>061736</t>
  </si>
  <si>
    <t>NSINGH1</t>
  </si>
  <si>
    <t>NEEL</t>
  </si>
  <si>
    <t>10010 GOLDEN GIVEN RD E</t>
  </si>
  <si>
    <t>UNIT#3</t>
  </si>
  <si>
    <t>TACOMA</t>
  </si>
  <si>
    <t>98445</t>
  </si>
  <si>
    <t>DUNCAN, CHARLES</t>
  </si>
  <si>
    <t>36478</t>
  </si>
  <si>
    <t>DANIEL KINN</t>
  </si>
  <si>
    <t>0007724</t>
  </si>
  <si>
    <t>036478</t>
  </si>
  <si>
    <t>DKINN</t>
  </si>
  <si>
    <t>KINN</t>
  </si>
  <si>
    <t>17024 Brookwood Drive</t>
  </si>
  <si>
    <t>Bowling Green</t>
  </si>
  <si>
    <t>22427</t>
  </si>
  <si>
    <t>LAMBERT, ALFRED</t>
  </si>
  <si>
    <t>8047505698@vtext.com</t>
  </si>
  <si>
    <t>46024</t>
  </si>
  <si>
    <t>JOANNA PADILLA</t>
  </si>
  <si>
    <t>0545467</t>
  </si>
  <si>
    <t>046024</t>
  </si>
  <si>
    <t>JOANNA</t>
  </si>
  <si>
    <t>6880 Sunkist Dr</t>
  </si>
  <si>
    <t>Sparks</t>
  </si>
  <si>
    <t>89436</t>
  </si>
  <si>
    <t>7756911618@tmomail.net</t>
  </si>
  <si>
    <t>0900589</t>
  </si>
  <si>
    <t>047078</t>
  </si>
  <si>
    <t>BRENDAN</t>
  </si>
  <si>
    <t>47 goodrich hill road</t>
  </si>
  <si>
    <t>berkshire</t>
  </si>
  <si>
    <t>13736</t>
  </si>
  <si>
    <t>JHARGET</t>
  </si>
  <si>
    <t>HARGETT, JON</t>
  </si>
  <si>
    <t>6075915386@vtext.com</t>
  </si>
  <si>
    <t>61556</t>
  </si>
  <si>
    <t>YARIEL VALIENTE</t>
  </si>
  <si>
    <t>0018598</t>
  </si>
  <si>
    <t>061556</t>
  </si>
  <si>
    <t>YVALIEN</t>
  </si>
  <si>
    <t>VALIENTE</t>
  </si>
  <si>
    <t>YARIEL</t>
  </si>
  <si>
    <t>11385 NW 7TH ST</t>
  </si>
  <si>
    <t>APT# 101</t>
  </si>
  <si>
    <t>Miami</t>
  </si>
  <si>
    <t>33172</t>
  </si>
  <si>
    <t>7869840056@tmomail.net</t>
  </si>
  <si>
    <t>21821</t>
  </si>
  <si>
    <t>0469916</t>
  </si>
  <si>
    <t>021821</t>
  </si>
  <si>
    <t>1606 Michigan St</t>
  </si>
  <si>
    <t>New Braunfels</t>
  </si>
  <si>
    <t>78130</t>
  </si>
  <si>
    <t>8652044431@vtext.com</t>
  </si>
  <si>
    <t>SHAUN GOSHINSKY</t>
  </si>
  <si>
    <t>0886473</t>
  </si>
  <si>
    <t>021165</t>
  </si>
  <si>
    <t>7816 Shorewood Dr</t>
  </si>
  <si>
    <t>53168</t>
  </si>
  <si>
    <t>JLEON45</t>
  </si>
  <si>
    <t>LEON, JORGE</t>
  </si>
  <si>
    <t>6088602078@tmomail.net</t>
  </si>
  <si>
    <t>0014084</t>
  </si>
  <si>
    <t>036777</t>
  </si>
  <si>
    <t>1045 Cinderella Dr.</t>
  </si>
  <si>
    <t>Pampa</t>
  </si>
  <si>
    <t>79065</t>
  </si>
  <si>
    <t>8062070309@vtext.com</t>
  </si>
  <si>
    <t>61454</t>
  </si>
  <si>
    <t>WAYNE HARRISON</t>
  </si>
  <si>
    <t>0915181</t>
  </si>
  <si>
    <t>061454</t>
  </si>
  <si>
    <t>WHARR10</t>
  </si>
  <si>
    <t>WAYNE</t>
  </si>
  <si>
    <t>2490 BLACK ROCK TPK</t>
  </si>
  <si>
    <t>Fairfield</t>
  </si>
  <si>
    <t>06824</t>
  </si>
  <si>
    <t>NMART67</t>
  </si>
  <si>
    <t>MARTIN, NICOLE</t>
  </si>
  <si>
    <t>2037370546@tmomail.net</t>
  </si>
  <si>
    <t>47117</t>
  </si>
  <si>
    <t>BRUCE SLATTERY</t>
  </si>
  <si>
    <t>0041574</t>
  </si>
  <si>
    <t>047117</t>
  </si>
  <si>
    <t>BSLATTE</t>
  </si>
  <si>
    <t>SLATTERY</t>
  </si>
  <si>
    <t>160 Evans Place</t>
  </si>
  <si>
    <t>Saddle Brook</t>
  </si>
  <si>
    <t>07663</t>
  </si>
  <si>
    <t>7327622809@tmomail.net</t>
  </si>
  <si>
    <t>46966</t>
  </si>
  <si>
    <t>KEYON SMITH</t>
  </si>
  <si>
    <t>0000745</t>
  </si>
  <si>
    <t>046966</t>
  </si>
  <si>
    <t>KSMITH</t>
  </si>
  <si>
    <t>KEYON</t>
  </si>
  <si>
    <t>3608 Tyre Neck Rd, Apt B</t>
  </si>
  <si>
    <t>Portsmouth</t>
  </si>
  <si>
    <t>23703</t>
  </si>
  <si>
    <t>MRAY0</t>
  </si>
  <si>
    <t>RAY, MARK</t>
  </si>
  <si>
    <t>7577356946@tmomail.net</t>
  </si>
  <si>
    <t>46641</t>
  </si>
  <si>
    <t>0925305</t>
  </si>
  <si>
    <t>046641</t>
  </si>
  <si>
    <t>JON</t>
  </si>
  <si>
    <t>96 RAEMOOR DR</t>
  </si>
  <si>
    <t>32164</t>
  </si>
  <si>
    <t>3865380853@tmomail.net</t>
  </si>
  <si>
    <t>0661512</t>
  </si>
  <si>
    <t>047085</t>
  </si>
  <si>
    <t>LICATA</t>
  </si>
  <si>
    <t>3451 W Ridge Road</t>
  </si>
  <si>
    <t>14626</t>
  </si>
  <si>
    <t>5855539664@tmomail.net</t>
  </si>
  <si>
    <t>21367</t>
  </si>
  <si>
    <t>MICHAEL PARMLEY</t>
  </si>
  <si>
    <t>0003490</t>
  </si>
  <si>
    <t>021367</t>
  </si>
  <si>
    <t>MPARMLE</t>
  </si>
  <si>
    <t>PARMLEY</t>
  </si>
  <si>
    <t>13424 Floral Ave</t>
  </si>
  <si>
    <t>Poway</t>
  </si>
  <si>
    <t>92064</t>
  </si>
  <si>
    <t>8582055871@tmomail.net</t>
  </si>
  <si>
    <t>0936179</t>
  </si>
  <si>
    <t>022186</t>
  </si>
  <si>
    <t>3032 WAGON WHEEL COURT</t>
  </si>
  <si>
    <t>28012</t>
  </si>
  <si>
    <t>7042521537@tmomail.net</t>
  </si>
  <si>
    <t>21574</t>
  </si>
  <si>
    <t>BRIAN FARIAS</t>
  </si>
  <si>
    <t>0770933</t>
  </si>
  <si>
    <t>021574</t>
  </si>
  <si>
    <t>BFARIAS</t>
  </si>
  <si>
    <t>FARIAS</t>
  </si>
  <si>
    <t>2111 VINE ST</t>
  </si>
  <si>
    <t>Sanger</t>
  </si>
  <si>
    <t>93657</t>
  </si>
  <si>
    <t>ICORONA</t>
  </si>
  <si>
    <t>CORONA, ISIDRO</t>
  </si>
  <si>
    <t>5599296301@tmomail.net</t>
  </si>
  <si>
    <t>46497</t>
  </si>
  <si>
    <t>TERRY PECK</t>
  </si>
  <si>
    <t>0001646</t>
  </si>
  <si>
    <t>046497</t>
  </si>
  <si>
    <t>TPECK3</t>
  </si>
  <si>
    <t>PECK</t>
  </si>
  <si>
    <t>127 Park Towne Dr</t>
  </si>
  <si>
    <t>4439932004@tmomail.net</t>
  </si>
  <si>
    <t>88181</t>
  </si>
  <si>
    <t>REUBEN ACOSTA</t>
  </si>
  <si>
    <t>0736264</t>
  </si>
  <si>
    <t>088181</t>
  </si>
  <si>
    <t>RACOST3</t>
  </si>
  <si>
    <t>ACOSTA</t>
  </si>
  <si>
    <t>REUBEN</t>
  </si>
  <si>
    <t>3725 W. DAKOTA AVE.</t>
  </si>
  <si>
    <t>93722</t>
  </si>
  <si>
    <t>VILLANUEVA, PABLO</t>
  </si>
  <si>
    <t>5597963170@tmomail.net</t>
  </si>
  <si>
    <t>0935379</t>
  </si>
  <si>
    <t>036070</t>
  </si>
  <si>
    <t>221 SHERANDO CIRCLE</t>
  </si>
  <si>
    <t>22655</t>
  </si>
  <si>
    <t>KELLEY, WAYNE</t>
  </si>
  <si>
    <t>5408365894@tmomail.net</t>
  </si>
  <si>
    <t>36608</t>
  </si>
  <si>
    <t>THOMAS O'MALIA</t>
  </si>
  <si>
    <t>0200133</t>
  </si>
  <si>
    <t>036608</t>
  </si>
  <si>
    <t>TOMALI</t>
  </si>
  <si>
    <t>O'MALIA</t>
  </si>
  <si>
    <t>6823 Childsdale Ave. NE</t>
  </si>
  <si>
    <t>Rockford</t>
  </si>
  <si>
    <t>49341</t>
  </si>
  <si>
    <t>SNELSO2</t>
  </si>
  <si>
    <t>NELSON, STEPHEN</t>
  </si>
  <si>
    <t>6162518337@tmomail.net</t>
  </si>
  <si>
    <t>61704</t>
  </si>
  <si>
    <t>MICHAEL GRANADO</t>
  </si>
  <si>
    <t>0317685</t>
  </si>
  <si>
    <t>061704</t>
  </si>
  <si>
    <t>MGRANAD</t>
  </si>
  <si>
    <t>GRANADO</t>
  </si>
  <si>
    <t>1316 E. May Ave</t>
  </si>
  <si>
    <t>Las Cruces</t>
  </si>
  <si>
    <t>88001</t>
  </si>
  <si>
    <t>9158731039@tmomail.net</t>
  </si>
  <si>
    <t>88084</t>
  </si>
  <si>
    <t>RICHARD NOGGLE</t>
  </si>
  <si>
    <t>0779181</t>
  </si>
  <si>
    <t>088084</t>
  </si>
  <si>
    <t>RNOGGLE</t>
  </si>
  <si>
    <t>NOGGLE</t>
  </si>
  <si>
    <t>8494 Douglas Ave</t>
  </si>
  <si>
    <t>Kalamazoo</t>
  </si>
  <si>
    <t>49009</t>
  </si>
  <si>
    <t>2693657188@vtext.com</t>
  </si>
  <si>
    <t>36707</t>
  </si>
  <si>
    <t>JONATHAN TAYLOR</t>
  </si>
  <si>
    <t>0904458</t>
  </si>
  <si>
    <t>036707</t>
  </si>
  <si>
    <t>JTAYL10</t>
  </si>
  <si>
    <t>1833 Buena Vista Ave</t>
  </si>
  <si>
    <t>Visalia</t>
  </si>
  <si>
    <t>93292</t>
  </si>
  <si>
    <t>5593216584@tmomail.net</t>
  </si>
  <si>
    <t>0500207</t>
  </si>
  <si>
    <t>047412</t>
  </si>
  <si>
    <t>HOLBROOK</t>
  </si>
  <si>
    <t>205 AMICALOLA FOREST DRIVE</t>
  </si>
  <si>
    <t>DAWSONVILLE</t>
  </si>
  <si>
    <t>30534</t>
  </si>
  <si>
    <t>REDGE</t>
  </si>
  <si>
    <t>EDGE, RUSSELL</t>
  </si>
  <si>
    <t>6786302971@vtext.com</t>
  </si>
  <si>
    <t>46741</t>
  </si>
  <si>
    <t>JULES WILLIAMS</t>
  </si>
  <si>
    <t>0393223</t>
  </si>
  <si>
    <t>046741</t>
  </si>
  <si>
    <t>JWILLI8</t>
  </si>
  <si>
    <t>JULES</t>
  </si>
  <si>
    <t>114 Welsh road</t>
  </si>
  <si>
    <t>suite 222</t>
  </si>
  <si>
    <t>Horsham</t>
  </si>
  <si>
    <t>19044</t>
  </si>
  <si>
    <t>8488780105@tmomail.net</t>
  </si>
  <si>
    <t>88160</t>
  </si>
  <si>
    <t>ESTEBAN BANUELOS-MARTINEZ</t>
  </si>
  <si>
    <t>0685784</t>
  </si>
  <si>
    <t>088160</t>
  </si>
  <si>
    <t>EBANUEL</t>
  </si>
  <si>
    <t>BANUELOS-MARTINEZ</t>
  </si>
  <si>
    <t>ESTEBAN</t>
  </si>
  <si>
    <t>1359 E Fairmont Ave</t>
  </si>
  <si>
    <t>93704</t>
  </si>
  <si>
    <t>5597685143@tmomail.net</t>
  </si>
  <si>
    <t>47416</t>
  </si>
  <si>
    <t>ARNALDO FALCON</t>
  </si>
  <si>
    <t>0011057</t>
  </si>
  <si>
    <t>047416</t>
  </si>
  <si>
    <t>AFALCO1</t>
  </si>
  <si>
    <t>FALCON</t>
  </si>
  <si>
    <t>ARNALDO</t>
  </si>
  <si>
    <t>Urb Villa Fontana</t>
  </si>
  <si>
    <t>Via 20 OR 88</t>
  </si>
  <si>
    <t>Carolina</t>
  </si>
  <si>
    <t>00983</t>
  </si>
  <si>
    <t>9393210000@tmomail.net</t>
  </si>
  <si>
    <t>0602342</t>
  </si>
  <si>
    <t>036020</t>
  </si>
  <si>
    <t>5135 TwinflowerCt</t>
  </si>
  <si>
    <t>Indian Head</t>
  </si>
  <si>
    <t>20640</t>
  </si>
  <si>
    <t>4436241103@vtext.com</t>
  </si>
  <si>
    <t>37255</t>
  </si>
  <si>
    <t>0011213</t>
  </si>
  <si>
    <t>1111 Imperial Lake Rd</t>
  </si>
  <si>
    <t>33413</t>
  </si>
  <si>
    <t>MFIALLO</t>
  </si>
  <si>
    <t>FIALLO PEREZ, MICHEL</t>
  </si>
  <si>
    <t>5618843605@tmomail.net</t>
  </si>
  <si>
    <t>0850594</t>
  </si>
  <si>
    <t>061760</t>
  </si>
  <si>
    <t>642 E Pershing Road</t>
  </si>
  <si>
    <t>apt 302</t>
  </si>
  <si>
    <t>Chicago</t>
  </si>
  <si>
    <t>60653</t>
  </si>
  <si>
    <t>ERAIGOZ</t>
  </si>
  <si>
    <t>RAIGOZA JR., EFRAIN</t>
  </si>
  <si>
    <t>7739776517@tmomail.net</t>
  </si>
  <si>
    <t>88143</t>
  </si>
  <si>
    <t>MICHAEL KELBEL</t>
  </si>
  <si>
    <t>0889584</t>
  </si>
  <si>
    <t>088143</t>
  </si>
  <si>
    <t>MKELBEL</t>
  </si>
  <si>
    <t>KELBEL</t>
  </si>
  <si>
    <t>N3528 State Rd 58</t>
  </si>
  <si>
    <t>Mauston</t>
  </si>
  <si>
    <t>53948</t>
  </si>
  <si>
    <t>DBALABA</t>
  </si>
  <si>
    <t>BALABAN, DANIEL</t>
  </si>
  <si>
    <t>6088602020@vtext.com</t>
  </si>
  <si>
    <t>46988</t>
  </si>
  <si>
    <t>CHARLES DARNELL</t>
  </si>
  <si>
    <t>0004937</t>
  </si>
  <si>
    <t>046988</t>
  </si>
  <si>
    <t>CDARNEL</t>
  </si>
  <si>
    <t>DARNELL</t>
  </si>
  <si>
    <t>CHARLES</t>
  </si>
  <si>
    <t>5817 Bear Foot Lane</t>
  </si>
  <si>
    <t>22827</t>
  </si>
  <si>
    <t>5405138363@vtext.com</t>
  </si>
  <si>
    <t>46587</t>
  </si>
  <si>
    <t>ISMER HERAZO</t>
  </si>
  <si>
    <t>0526236</t>
  </si>
  <si>
    <t>046587</t>
  </si>
  <si>
    <t>IHERAZO</t>
  </si>
  <si>
    <t>HERAZO</t>
  </si>
  <si>
    <t>ISMER</t>
  </si>
  <si>
    <t>325 East 26th Street</t>
  </si>
  <si>
    <t>Paterson</t>
  </si>
  <si>
    <t>07514</t>
  </si>
  <si>
    <t>8624130884@tmomail.net</t>
  </si>
  <si>
    <t>0027904</t>
  </si>
  <si>
    <t>036113</t>
  </si>
  <si>
    <t>2003 LACEY ST</t>
  </si>
  <si>
    <t>#6</t>
  </si>
  <si>
    <t>93304</t>
  </si>
  <si>
    <t>LBARRI4</t>
  </si>
  <si>
    <t>BARRIOS, LUIS</t>
  </si>
  <si>
    <t>6617411308@tmomail.net</t>
  </si>
  <si>
    <t>RACHID MEGHNEM</t>
  </si>
  <si>
    <t>0847376</t>
  </si>
  <si>
    <t>061303</t>
  </si>
  <si>
    <t>13555 Highland Mews Pl</t>
  </si>
  <si>
    <t>Herndon</t>
  </si>
  <si>
    <t>20171</t>
  </si>
  <si>
    <t>DIPIETRO, MICHAEL</t>
  </si>
  <si>
    <t>7038356539@vtext.com</t>
  </si>
  <si>
    <t>21195</t>
  </si>
  <si>
    <t>DUAN HAYNES</t>
  </si>
  <si>
    <t>0746412</t>
  </si>
  <si>
    <t>021195</t>
  </si>
  <si>
    <t>DHAYNE0</t>
  </si>
  <si>
    <t>HAYNES</t>
  </si>
  <si>
    <t>DUAN</t>
  </si>
  <si>
    <t>1175 N GARFIELD AVE</t>
  </si>
  <si>
    <t>Pasadena</t>
  </si>
  <si>
    <t>91104</t>
  </si>
  <si>
    <t>PEREZ, IGNACIO</t>
  </si>
  <si>
    <t>6265103643@tmomail.net</t>
  </si>
  <si>
    <t>0779629</t>
  </si>
  <si>
    <t>061340</t>
  </si>
  <si>
    <t>2719, San Gregorio Ct.</t>
  </si>
  <si>
    <t>Antioch</t>
  </si>
  <si>
    <t>94531</t>
  </si>
  <si>
    <t>DPARK28</t>
  </si>
  <si>
    <t>PARKER, DESMOND</t>
  </si>
  <si>
    <t>5109939018@tmomail.net</t>
  </si>
  <si>
    <t>46146</t>
  </si>
  <si>
    <t>JAVON MITCHELL</t>
  </si>
  <si>
    <t>0611913</t>
  </si>
  <si>
    <t>046146</t>
  </si>
  <si>
    <t>JMITCH3</t>
  </si>
  <si>
    <t>MITCHELL</t>
  </si>
  <si>
    <t>JAVON</t>
  </si>
  <si>
    <t>904 Quincy Street Apt 31</t>
  </si>
  <si>
    <t>Fort Smith</t>
  </si>
  <si>
    <t>72901</t>
  </si>
  <si>
    <t>CAGAYE</t>
  </si>
  <si>
    <t>AGAYEV, CHINGIZ</t>
  </si>
  <si>
    <t>4794200753@tmomail.net</t>
  </si>
  <si>
    <t>LUIS MERCED</t>
  </si>
  <si>
    <t>0036954</t>
  </si>
  <si>
    <t>046983</t>
  </si>
  <si>
    <t>163 Alan Dr Apt 9</t>
  </si>
  <si>
    <t>Newport News</t>
  </si>
  <si>
    <t>23602</t>
  </si>
  <si>
    <t>HOFFMAN, JUSTIN</t>
  </si>
  <si>
    <t>7577252358@vtext.com</t>
  </si>
  <si>
    <t>21315</t>
  </si>
  <si>
    <t>SIMEON SENA</t>
  </si>
  <si>
    <t>0011221</t>
  </si>
  <si>
    <t>021315</t>
  </si>
  <si>
    <t>SSENA</t>
  </si>
  <si>
    <t>SENA</t>
  </si>
  <si>
    <t>SIMEON</t>
  </si>
  <si>
    <t>5144 RYBOLT RD</t>
  </si>
  <si>
    <t>45248</t>
  </si>
  <si>
    <t>COOK, ANTHONY</t>
  </si>
  <si>
    <t>5135373061@tmomail.net</t>
  </si>
  <si>
    <t>61814</t>
  </si>
  <si>
    <t>CASEY FORD</t>
  </si>
  <si>
    <t>0631564</t>
  </si>
  <si>
    <t>061814</t>
  </si>
  <si>
    <t>7477 Benecia Dr</t>
  </si>
  <si>
    <t>Fountain</t>
  </si>
  <si>
    <t>80817</t>
  </si>
  <si>
    <t>7196711678@tmomail.net</t>
  </si>
  <si>
    <t>61810</t>
  </si>
  <si>
    <t>TIMOTHY HAMILTON</t>
  </si>
  <si>
    <t>0014092</t>
  </si>
  <si>
    <t>061810</t>
  </si>
  <si>
    <t>THAMIL2</t>
  </si>
  <si>
    <t>431 GIRARD DR</t>
  </si>
  <si>
    <t>BEREA</t>
  </si>
  <si>
    <t>44017</t>
  </si>
  <si>
    <t>4129103683@vtext.com</t>
  </si>
  <si>
    <t>61433</t>
  </si>
  <si>
    <t>SALVADOR MARTINEZ</t>
  </si>
  <si>
    <t>0077065</t>
  </si>
  <si>
    <t>061433</t>
  </si>
  <si>
    <t>SMART77</t>
  </si>
  <si>
    <t>SALVADOR</t>
  </si>
  <si>
    <t>35635 Eagle Rdg</t>
  </si>
  <si>
    <t>Soledad</t>
  </si>
  <si>
    <t>93960</t>
  </si>
  <si>
    <t>8312976415@tmomail.net</t>
  </si>
  <si>
    <t>ROBERT SLAVIN</t>
  </si>
  <si>
    <t>0019745</t>
  </si>
  <si>
    <t>037294</t>
  </si>
  <si>
    <t>68 Oak Hill Rd</t>
  </si>
  <si>
    <t>Westtown</t>
  </si>
  <si>
    <t>10998</t>
  </si>
  <si>
    <t>8457725397@VTEXT.COM</t>
  </si>
  <si>
    <t>0648733</t>
  </si>
  <si>
    <t>047052</t>
  </si>
  <si>
    <t>5323 Main St</t>
  </si>
  <si>
    <t>Windham</t>
  </si>
  <si>
    <t>12496</t>
  </si>
  <si>
    <t>SSANCIN</t>
  </si>
  <si>
    <t>SANCINITO, SCOTT</t>
  </si>
  <si>
    <t>8458730032@tmomail.net</t>
  </si>
  <si>
    <t>0774612</t>
  </si>
  <si>
    <t>047397</t>
  </si>
  <si>
    <t>1150 Sigman Rd</t>
  </si>
  <si>
    <t>Apt M98</t>
  </si>
  <si>
    <t>Conyers</t>
  </si>
  <si>
    <t>30012</t>
  </si>
  <si>
    <t>4705961011@vtext.com</t>
  </si>
  <si>
    <t>21093</t>
  </si>
  <si>
    <t>JAMES JAMIESON</t>
  </si>
  <si>
    <t>0774232</t>
  </si>
  <si>
    <t>021093</t>
  </si>
  <si>
    <t>JJAMIES</t>
  </si>
  <si>
    <t>JAMIESON</t>
  </si>
  <si>
    <t>8464 Montefino Court</t>
  </si>
  <si>
    <t>Las vegas</t>
  </si>
  <si>
    <t>89117</t>
  </si>
  <si>
    <t>DONHAM, CHOCKDI</t>
  </si>
  <si>
    <t>7027506341@tmomail.net</t>
  </si>
  <si>
    <t>21199</t>
  </si>
  <si>
    <t>JUAN RIVAS</t>
  </si>
  <si>
    <t>0290544</t>
  </si>
  <si>
    <t>021199</t>
  </si>
  <si>
    <t>JRIVAS0</t>
  </si>
  <si>
    <t>RIVAS</t>
  </si>
  <si>
    <t>13435 Dalwood Ave</t>
  </si>
  <si>
    <t>Norwalk</t>
  </si>
  <si>
    <t>90650</t>
  </si>
  <si>
    <t>MICHAEL SCIGLIANO</t>
  </si>
  <si>
    <t>0005447</t>
  </si>
  <si>
    <t>021204</t>
  </si>
  <si>
    <t>7204 Remington Ave</t>
  </si>
  <si>
    <t>Bakersfield</t>
  </si>
  <si>
    <t>93309</t>
  </si>
  <si>
    <t>6163491017@tmomail.net</t>
  </si>
  <si>
    <t>61045</t>
  </si>
  <si>
    <t>ANDREW KEMPF</t>
  </si>
  <si>
    <t>0058131</t>
  </si>
  <si>
    <t>061045</t>
  </si>
  <si>
    <t>AKEMPF1</t>
  </si>
  <si>
    <t>KEMPF</t>
  </si>
  <si>
    <t>2570 Scout Rd</t>
  </si>
  <si>
    <t>Eaton Rapids</t>
  </si>
  <si>
    <t>48827</t>
  </si>
  <si>
    <t>MSERNA1</t>
  </si>
  <si>
    <t>SERNA, MARIO</t>
  </si>
  <si>
    <t>5174209644@vtext.com</t>
  </si>
  <si>
    <t>0009019</t>
  </si>
  <si>
    <t>021196</t>
  </si>
  <si>
    <t>MEHL</t>
  </si>
  <si>
    <t>JAKOB</t>
  </si>
  <si>
    <t>5108 San Felice Dr</t>
  </si>
  <si>
    <t>Salida</t>
  </si>
  <si>
    <t>95368</t>
  </si>
  <si>
    <t>2096185626@tmomail.net</t>
  </si>
  <si>
    <t>36581</t>
  </si>
  <si>
    <t>DANIEL MYERS</t>
  </si>
  <si>
    <t>0008359</t>
  </si>
  <si>
    <t>036581</t>
  </si>
  <si>
    <t>DMYERS0</t>
  </si>
  <si>
    <t>MYERS</t>
  </si>
  <si>
    <t>1040 COUNTY ROAD 3260</t>
  </si>
  <si>
    <t>COLMESNEIL</t>
  </si>
  <si>
    <t>75938</t>
  </si>
  <si>
    <t>4099390153@tmomail.net</t>
  </si>
  <si>
    <t>0525121</t>
  </si>
  <si>
    <t>061649</t>
  </si>
  <si>
    <t>6613 VILLAGE PARK DR</t>
  </si>
  <si>
    <t>53718</t>
  </si>
  <si>
    <t>6088951034@tmomail.net</t>
  </si>
  <si>
    <t>46081</t>
  </si>
  <si>
    <t>CLIFFORD SMEE</t>
  </si>
  <si>
    <t>0527721</t>
  </si>
  <si>
    <t>046081</t>
  </si>
  <si>
    <t>CSMEE00</t>
  </si>
  <si>
    <t>SMEE</t>
  </si>
  <si>
    <t>CLIFFORD</t>
  </si>
  <si>
    <t>1825 Nadine ave</t>
  </si>
  <si>
    <t>modesto</t>
  </si>
  <si>
    <t>RGRIFF2</t>
  </si>
  <si>
    <t>GRIFFITH, RANDY</t>
  </si>
  <si>
    <t>2092685161@tmomail.net</t>
  </si>
  <si>
    <t>61347</t>
  </si>
  <si>
    <t>ANTHONY ARELLANO</t>
  </si>
  <si>
    <t>0917476</t>
  </si>
  <si>
    <t>061347</t>
  </si>
  <si>
    <t>ARELLANO</t>
  </si>
  <si>
    <t>27492 ORLANDO AVENUE</t>
  </si>
  <si>
    <t>HAYWARD</t>
  </si>
  <si>
    <t>94545</t>
  </si>
  <si>
    <t>5107599645@tmomail.net</t>
  </si>
  <si>
    <t>61321</t>
  </si>
  <si>
    <t>JOSEPH WALZEL</t>
  </si>
  <si>
    <t>0604991</t>
  </si>
  <si>
    <t>061321</t>
  </si>
  <si>
    <t>JWALZE</t>
  </si>
  <si>
    <t>WALZEL</t>
  </si>
  <si>
    <t>10810 Riverview  Rd</t>
  </si>
  <si>
    <t>Ft Washington</t>
  </si>
  <si>
    <t>20744</t>
  </si>
  <si>
    <t>3013001403@tmomail.net</t>
  </si>
  <si>
    <t>47216</t>
  </si>
  <si>
    <t>PATRICK OKEEFE</t>
  </si>
  <si>
    <t>0908194</t>
  </si>
  <si>
    <t>047216</t>
  </si>
  <si>
    <t>POKEEFE</t>
  </si>
  <si>
    <t>OKEEFE</t>
  </si>
  <si>
    <t>17604 NE 182ND AVE</t>
  </si>
  <si>
    <t>Brush Prairie</t>
  </si>
  <si>
    <t>98606</t>
  </si>
  <si>
    <t>DHUMPH4</t>
  </si>
  <si>
    <t>HUMPHREY, DAVID</t>
  </si>
  <si>
    <t>3604723040@tmomail.net</t>
  </si>
  <si>
    <t>47284</t>
  </si>
  <si>
    <t>0821603</t>
  </si>
  <si>
    <t>047284</t>
  </si>
  <si>
    <t>2005 Railroad Ave</t>
  </si>
  <si>
    <t>Yuba City</t>
  </si>
  <si>
    <t>95991</t>
  </si>
  <si>
    <t>9165076141@tmomail.net</t>
  </si>
  <si>
    <t>88053</t>
  </si>
  <si>
    <t>THOMAS MANDELL</t>
  </si>
  <si>
    <t>0000810</t>
  </si>
  <si>
    <t>088053</t>
  </si>
  <si>
    <t>TMANDEL</t>
  </si>
  <si>
    <t>MANDELL</t>
  </si>
  <si>
    <t>2100 Deerfield Ave</t>
  </si>
  <si>
    <t>Surfside</t>
  </si>
  <si>
    <t>29575</t>
  </si>
  <si>
    <t>8432146413@vtext.com</t>
  </si>
  <si>
    <t>61238</t>
  </si>
  <si>
    <t>DANIEL WHITE</t>
  </si>
  <si>
    <t>0011809</t>
  </si>
  <si>
    <t>061238</t>
  </si>
  <si>
    <t>DWHITE0</t>
  </si>
  <si>
    <t>106 Helen Place</t>
  </si>
  <si>
    <t>Hawthorne</t>
  </si>
  <si>
    <t>32640</t>
  </si>
  <si>
    <t>CWELCOM</t>
  </si>
  <si>
    <t>WELCOME, CHRIS</t>
  </si>
  <si>
    <t>3527211672@tmomail.net</t>
  </si>
  <si>
    <t>0878553</t>
  </si>
  <si>
    <t>021285</t>
  </si>
  <si>
    <t>SORIANO</t>
  </si>
  <si>
    <t>411 CALIFORNIA AVE</t>
  </si>
  <si>
    <t>SAINT CLOUD</t>
  </si>
  <si>
    <t>34769</t>
  </si>
  <si>
    <t>4077281392@tmomail.net</t>
  </si>
  <si>
    <t>BLAKE MCKELLAR</t>
  </si>
  <si>
    <t>0546978</t>
  </si>
  <si>
    <t>023336</t>
  </si>
  <si>
    <t>1907 Chateau Knoll</t>
  </si>
  <si>
    <t>Bettendorf</t>
  </si>
  <si>
    <t>52722</t>
  </si>
  <si>
    <t>MMETELK</t>
  </si>
  <si>
    <t>METELKO, MATTHEW</t>
  </si>
  <si>
    <t>3098500348@vtext.com</t>
  </si>
  <si>
    <t>VICENTE DERONE ROSADO</t>
  </si>
  <si>
    <t>0024125</t>
  </si>
  <si>
    <t>021265</t>
  </si>
  <si>
    <t>VICENTE DERONE</t>
  </si>
  <si>
    <t>193 MILLER COUNTY</t>
  </si>
  <si>
    <t>#139</t>
  </si>
  <si>
    <t>71854</t>
  </si>
  <si>
    <t>MROELKE</t>
  </si>
  <si>
    <t>ROELKE, MATTHEW</t>
  </si>
  <si>
    <t>8708680289@tmomail.net</t>
  </si>
  <si>
    <t>47051</t>
  </si>
  <si>
    <t>EDWARD WILSON</t>
  </si>
  <si>
    <t>0001214</t>
  </si>
  <si>
    <t>047051</t>
  </si>
  <si>
    <t>EWILSO</t>
  </si>
  <si>
    <t>102 E Liberty St</t>
  </si>
  <si>
    <t>1 rear</t>
  </si>
  <si>
    <t>Danbury</t>
  </si>
  <si>
    <t>06810</t>
  </si>
  <si>
    <t>PFLAK1</t>
  </si>
  <si>
    <t>FLAK, PAUL</t>
  </si>
  <si>
    <t>8608012925@tmomail.net</t>
  </si>
  <si>
    <t>46850</t>
  </si>
  <si>
    <t>DONALD CLAUSELL</t>
  </si>
  <si>
    <t>0014837</t>
  </si>
  <si>
    <t>046850</t>
  </si>
  <si>
    <t>DCLAUSE</t>
  </si>
  <si>
    <t>CLAUSELL</t>
  </si>
  <si>
    <t>2232 w Kessler Blvd N Dr</t>
  </si>
  <si>
    <t>Indianapolis</t>
  </si>
  <si>
    <t>46222</t>
  </si>
  <si>
    <t>3176401036@tmomail.net</t>
  </si>
  <si>
    <t>OSCAR ESPINOSA</t>
  </si>
  <si>
    <t>0632018</t>
  </si>
  <si>
    <t>046456</t>
  </si>
  <si>
    <t>433 RINCON RD</t>
  </si>
  <si>
    <t>94803</t>
  </si>
  <si>
    <t>5106964157@tmomail.net</t>
  </si>
  <si>
    <t>0015206</t>
  </si>
  <si>
    <t>046990</t>
  </si>
  <si>
    <t>WALI</t>
  </si>
  <si>
    <t>MAHMOOD</t>
  </si>
  <si>
    <t>11908 Rutherford Dr</t>
  </si>
  <si>
    <t>Fredericksburg</t>
  </si>
  <si>
    <t>22407</t>
  </si>
  <si>
    <t>5407921927@vtext.com</t>
  </si>
  <si>
    <t>61817</t>
  </si>
  <si>
    <t>JAMES SHUMAKER</t>
  </si>
  <si>
    <t>0599845</t>
  </si>
  <si>
    <t>061817</t>
  </si>
  <si>
    <t>JSHUMAK</t>
  </si>
  <si>
    <t>SHUMAKER</t>
  </si>
  <si>
    <t>7222 MILLBROOK CT</t>
  </si>
  <si>
    <t>FOUNTAIN</t>
  </si>
  <si>
    <t>CREW, DANIEL</t>
  </si>
  <si>
    <t>7197443309@tmomail.net</t>
  </si>
  <si>
    <t>36850</t>
  </si>
  <si>
    <t>BRANDON NOVEMBRE</t>
  </si>
  <si>
    <t>0526616</t>
  </si>
  <si>
    <t>036850</t>
  </si>
  <si>
    <t>BNOVEMB</t>
  </si>
  <si>
    <t>NOVEMBRE</t>
  </si>
  <si>
    <t>9209 330th St E</t>
  </si>
  <si>
    <t>Eatonville</t>
  </si>
  <si>
    <t>98328</t>
  </si>
  <si>
    <t>2534096312@vtext.com</t>
  </si>
  <si>
    <t>61599</t>
  </si>
  <si>
    <t>VICTOR TARASYUK</t>
  </si>
  <si>
    <t>0921684</t>
  </si>
  <si>
    <t>061599</t>
  </si>
  <si>
    <t>VTARASY</t>
  </si>
  <si>
    <t>TARASYUK</t>
  </si>
  <si>
    <t>30122 NIGUEL RD</t>
  </si>
  <si>
    <t>APT 235</t>
  </si>
  <si>
    <t>LAGUNA NIGUEL</t>
  </si>
  <si>
    <t>92677</t>
  </si>
  <si>
    <t>JWIEMAN</t>
  </si>
  <si>
    <t>WIEMANN, JAMES</t>
  </si>
  <si>
    <t>9499926082@tmomail.net</t>
  </si>
  <si>
    <t>BENJAMIN VRELL</t>
  </si>
  <si>
    <t>0818609</t>
  </si>
  <si>
    <t>061626</t>
  </si>
  <si>
    <t>170 CUNNINGHAM AVE</t>
  </si>
  <si>
    <t>42211</t>
  </si>
  <si>
    <t>SWIFT, GLENN</t>
  </si>
  <si>
    <t>2703170657@tmomail.net</t>
  </si>
  <si>
    <t>61772</t>
  </si>
  <si>
    <t>KENNETH WALL</t>
  </si>
  <si>
    <t>0000612</t>
  </si>
  <si>
    <t>061772</t>
  </si>
  <si>
    <t>KWALL4</t>
  </si>
  <si>
    <t>WALL</t>
  </si>
  <si>
    <t>794 HEATHER LN</t>
  </si>
  <si>
    <t>Easton,</t>
  </si>
  <si>
    <t>18040</t>
  </si>
  <si>
    <t>TUHRIN1</t>
  </si>
  <si>
    <t>UHRIN, THOMAS</t>
  </si>
  <si>
    <t>4849631294@tmomail.net</t>
  </si>
  <si>
    <t>46736</t>
  </si>
  <si>
    <t>RYAN TRIMMER</t>
  </si>
  <si>
    <t>0006726</t>
  </si>
  <si>
    <t>046736</t>
  </si>
  <si>
    <t>RTRIMME</t>
  </si>
  <si>
    <t>TRIMMER</t>
  </si>
  <si>
    <t>387 Concetta Drive</t>
  </si>
  <si>
    <t>Mount Royal</t>
  </si>
  <si>
    <t>08061</t>
  </si>
  <si>
    <t>8568315498@tmomail.net</t>
  </si>
  <si>
    <t>46527</t>
  </si>
  <si>
    <t>0009134</t>
  </si>
  <si>
    <t>046527</t>
  </si>
  <si>
    <t>725 Walnut ave</t>
  </si>
  <si>
    <t>15714</t>
  </si>
  <si>
    <t>7177210063@tmomail.net</t>
  </si>
  <si>
    <t>46423</t>
  </si>
  <si>
    <t>GAGIK MANASYAN</t>
  </si>
  <si>
    <t>0791061</t>
  </si>
  <si>
    <t>046423</t>
  </si>
  <si>
    <t>GMANASY</t>
  </si>
  <si>
    <t>MANASYAN</t>
  </si>
  <si>
    <t>GAGIK</t>
  </si>
  <si>
    <t>20555 Devonshire St</t>
  </si>
  <si>
    <t>#506</t>
  </si>
  <si>
    <t>Chatsworth</t>
  </si>
  <si>
    <t>91311</t>
  </si>
  <si>
    <t>8186439112@tmomail.net</t>
  </si>
  <si>
    <t>STEVEN JARMAN</t>
  </si>
  <si>
    <t>0787705</t>
  </si>
  <si>
    <t>SJARMAN</t>
  </si>
  <si>
    <t>JARMAN</t>
  </si>
  <si>
    <t>2122 TIPTON LN</t>
  </si>
  <si>
    <t>24354</t>
  </si>
  <si>
    <t>2769274051@tmomail.net</t>
  </si>
  <si>
    <t>MITCHELL LOPEZ</t>
  </si>
  <si>
    <t>0000000</t>
  </si>
  <si>
    <t>MLOPE12</t>
  </si>
  <si>
    <t>HAYMER, KENNETH</t>
  </si>
  <si>
    <t>0792226</t>
  </si>
  <si>
    <t>024114</t>
  </si>
  <si>
    <t>4186 Pheasant Ridge Ct</t>
  </si>
  <si>
    <t>Batavia</t>
  </si>
  <si>
    <t>45103</t>
  </si>
  <si>
    <t>LWILL99</t>
  </si>
  <si>
    <t>WILLIAMS, LEE</t>
  </si>
  <si>
    <t>5138148753@vtext.com</t>
  </si>
  <si>
    <t>0655837</t>
  </si>
  <si>
    <t>023473</t>
  </si>
  <si>
    <t>1035 Suncrest DR</t>
  </si>
  <si>
    <t>Oxford</t>
  </si>
  <si>
    <t>38655</t>
  </si>
  <si>
    <t>GAMBRELL JR, BILLIE</t>
  </si>
  <si>
    <t>6624912019@tmomail.net</t>
  </si>
  <si>
    <t>23860</t>
  </si>
  <si>
    <t>JOHN HOLLAND</t>
  </si>
  <si>
    <t>0827428</t>
  </si>
  <si>
    <t>023860</t>
  </si>
  <si>
    <t>JHOLLA2</t>
  </si>
  <si>
    <t>HOLLAND</t>
  </si>
  <si>
    <t>624 Circle Dr</t>
  </si>
  <si>
    <t>Canal Fulton</t>
  </si>
  <si>
    <t>44614</t>
  </si>
  <si>
    <t>3307661027@tmomail.net</t>
  </si>
  <si>
    <t>0018259</t>
  </si>
  <si>
    <t>061707</t>
  </si>
  <si>
    <t>610 Irvine ST</t>
  </si>
  <si>
    <t>Chippewa Falls</t>
  </si>
  <si>
    <t>54729</t>
  </si>
  <si>
    <t>7154922473@tmomail.net</t>
  </si>
  <si>
    <t>61116</t>
  </si>
  <si>
    <t>RODOLFO CASTRO</t>
  </si>
  <si>
    <t>0001800</t>
  </si>
  <si>
    <t>061116</t>
  </si>
  <si>
    <t>RCAST</t>
  </si>
  <si>
    <t>RODOLFO</t>
  </si>
  <si>
    <t>11961 Nava St</t>
  </si>
  <si>
    <t>5625560280@tmomail.net</t>
  </si>
  <si>
    <t>0011644</t>
  </si>
  <si>
    <t>021791</t>
  </si>
  <si>
    <t>2918 WESTCHESTER LANE</t>
  </si>
  <si>
    <t>78550</t>
  </si>
  <si>
    <t>9566720041@tmomail.net</t>
  </si>
  <si>
    <t>61637</t>
  </si>
  <si>
    <t>VALDEMAR SERNA</t>
  </si>
  <si>
    <t>0001406</t>
  </si>
  <si>
    <t>061637</t>
  </si>
  <si>
    <t>VSERNA1</t>
  </si>
  <si>
    <t>SERNA</t>
  </si>
  <si>
    <t>VALDEMAR</t>
  </si>
  <si>
    <t>5159 FLAGLER ST</t>
  </si>
  <si>
    <t>Flint</t>
  </si>
  <si>
    <t>48532</t>
  </si>
  <si>
    <t>8102825022@vtext.com</t>
  </si>
  <si>
    <t>0057562</t>
  </si>
  <si>
    <t>061688</t>
  </si>
  <si>
    <t>1069 TALLEY LOOP SH</t>
  </si>
  <si>
    <t>Buda</t>
  </si>
  <si>
    <t>78610</t>
  </si>
  <si>
    <t>2105488449@tmomail.net</t>
  </si>
  <si>
    <t>61396</t>
  </si>
  <si>
    <t>JAIME GONZALEZ</t>
  </si>
  <si>
    <t>0283291</t>
  </si>
  <si>
    <t>061396</t>
  </si>
  <si>
    <t>JGONZ71</t>
  </si>
  <si>
    <t>13126 Sycamore Heights</t>
  </si>
  <si>
    <t>77065</t>
  </si>
  <si>
    <t>7139036603@tmomail.net</t>
  </si>
  <si>
    <t>61003</t>
  </si>
  <si>
    <t>ALEXANDER COLINDREZ</t>
  </si>
  <si>
    <t>0930271</t>
  </si>
  <si>
    <t>061003</t>
  </si>
  <si>
    <t>ACOLIND</t>
  </si>
  <si>
    <t>COLINDREZ</t>
  </si>
  <si>
    <t>60 East Maple Street</t>
  </si>
  <si>
    <t>Central Islip</t>
  </si>
  <si>
    <t>11722</t>
  </si>
  <si>
    <t>AROTTER</t>
  </si>
  <si>
    <t>ROTTER, ALESSANDRO</t>
  </si>
  <si>
    <t>5167077480@tmomail.net</t>
  </si>
  <si>
    <t>47035</t>
  </si>
  <si>
    <t>JULIAN CARMICHAEL</t>
  </si>
  <si>
    <t>0926113</t>
  </si>
  <si>
    <t>047035</t>
  </si>
  <si>
    <t>JCARMIC</t>
  </si>
  <si>
    <t>CARMICHAEL</t>
  </si>
  <si>
    <t>8 WEST CENTER ST</t>
  </si>
  <si>
    <t>BEACON</t>
  </si>
  <si>
    <t>12508</t>
  </si>
  <si>
    <t>8459031189@tmomail.net</t>
  </si>
  <si>
    <t>0003665</t>
  </si>
  <si>
    <t>036202</t>
  </si>
  <si>
    <t>2932 MARLOW ROAD</t>
  </si>
  <si>
    <t>20904</t>
  </si>
  <si>
    <t>DEGOLF1</t>
  </si>
  <si>
    <t>EGOLF, DANIEL</t>
  </si>
  <si>
    <t>2409264312@tmomail.net</t>
  </si>
  <si>
    <t>0560888</t>
  </si>
  <si>
    <t>036215</t>
  </si>
  <si>
    <t>JORDAN</t>
  </si>
  <si>
    <t>GEARY</t>
  </si>
  <si>
    <t>115 CAROLINE ST</t>
  </si>
  <si>
    <t>BRIDGEPORT</t>
  </si>
  <si>
    <t>06608</t>
  </si>
  <si>
    <t>2039433339@tmomail.net</t>
  </si>
  <si>
    <t>CHOCKDI DONHAM</t>
  </si>
  <si>
    <t>0940957</t>
  </si>
  <si>
    <t>047201</t>
  </si>
  <si>
    <t>1536 Wesley st</t>
  </si>
  <si>
    <t>las vegas</t>
  </si>
  <si>
    <t>89104</t>
  </si>
  <si>
    <t>7027214001@tmomail.net</t>
  </si>
  <si>
    <t>46221</t>
  </si>
  <si>
    <t>THOMAS GOODWIN</t>
  </si>
  <si>
    <t>0938357</t>
  </si>
  <si>
    <t>046221</t>
  </si>
  <si>
    <t>TGOODW3</t>
  </si>
  <si>
    <t>GOODWIN</t>
  </si>
  <si>
    <t>7203 marbach rd</t>
  </si>
  <si>
    <t>apt# 1503</t>
  </si>
  <si>
    <t>san antonio</t>
  </si>
  <si>
    <t>2102046852@tmomail.net</t>
  </si>
  <si>
    <t>HENRY RASCHKE IV</t>
  </si>
  <si>
    <t>0015636</t>
  </si>
  <si>
    <t>023159</t>
  </si>
  <si>
    <t>RASCHKE IV</t>
  </si>
  <si>
    <t>9921 BRIDLEWOOD RD</t>
  </si>
  <si>
    <t>32526</t>
  </si>
  <si>
    <t>NESTES1</t>
  </si>
  <si>
    <t>ESTES, NICHOLAS</t>
  </si>
  <si>
    <t>8507163097@tmomail.net</t>
  </si>
  <si>
    <t>0755496</t>
  </si>
  <si>
    <t>021180</t>
  </si>
  <si>
    <t>13 Corporate BLVD</t>
  </si>
  <si>
    <t>Falling Water</t>
  </si>
  <si>
    <t>25419</t>
  </si>
  <si>
    <t>JGIORGA</t>
  </si>
  <si>
    <t>GIORGAKIS, JOHN</t>
  </si>
  <si>
    <t>2404831317@tmomail.net</t>
  </si>
  <si>
    <t>0691816</t>
  </si>
  <si>
    <t>061405</t>
  </si>
  <si>
    <t>1394 VIVID PL</t>
  </si>
  <si>
    <t>Prattville</t>
  </si>
  <si>
    <t>30067</t>
  </si>
  <si>
    <t>DMART15</t>
  </si>
  <si>
    <t>MARTIN, DARYL</t>
  </si>
  <si>
    <t>3347464041@vtext.com</t>
  </si>
  <si>
    <t>61187</t>
  </si>
  <si>
    <t>GRACIE MOHS</t>
  </si>
  <si>
    <t>0722462</t>
  </si>
  <si>
    <t>061187</t>
  </si>
  <si>
    <t>GMOHS</t>
  </si>
  <si>
    <t>MOHS</t>
  </si>
  <si>
    <t>GRACIE</t>
  </si>
  <si>
    <t>18624 CR-431</t>
  </si>
  <si>
    <t>SWAN RIVER</t>
  </si>
  <si>
    <t>55784</t>
  </si>
  <si>
    <t>2189401156@tmomail.net</t>
  </si>
  <si>
    <t>CODY KIDD</t>
  </si>
  <si>
    <t>0869172</t>
  </si>
  <si>
    <t>061465</t>
  </si>
  <si>
    <t>2302 Adam Avenue</t>
  </si>
  <si>
    <t>Abilene</t>
  </si>
  <si>
    <t>79602</t>
  </si>
  <si>
    <t>3253206955@tmomail.net</t>
  </si>
  <si>
    <t>0633917</t>
  </si>
  <si>
    <t>036845</t>
  </si>
  <si>
    <t>DICKSON</t>
  </si>
  <si>
    <t>JONATHON</t>
  </si>
  <si>
    <t>29305 Leland Rd</t>
  </si>
  <si>
    <t>Juliaetta</t>
  </si>
  <si>
    <t>83535</t>
  </si>
  <si>
    <t>2089482947@tmomail.net</t>
  </si>
  <si>
    <t>RAYMOND RODRIGUEZ-SEPULVEDA</t>
  </si>
  <si>
    <t>0843326</t>
  </si>
  <si>
    <t>061225</t>
  </si>
  <si>
    <t>RODRIGUEZ-SEPULVEDA</t>
  </si>
  <si>
    <t>889 Somerset Dr</t>
  </si>
  <si>
    <t>Rockledge</t>
  </si>
  <si>
    <t>32955</t>
  </si>
  <si>
    <t>AURRIBA</t>
  </si>
  <si>
    <t>URRIBARRI CHACIN, ANDRY</t>
  </si>
  <si>
    <t>3214661078@tmomail.net</t>
  </si>
  <si>
    <t>37118</t>
  </si>
  <si>
    <t>ISAAC DELACRUZ</t>
  </si>
  <si>
    <t>0545301</t>
  </si>
  <si>
    <t>037118</t>
  </si>
  <si>
    <t>IDELACR</t>
  </si>
  <si>
    <t>DELACRUZ</t>
  </si>
  <si>
    <t>105 Michael Ave</t>
  </si>
  <si>
    <t>#19</t>
  </si>
  <si>
    <t>Buffalo</t>
  </si>
  <si>
    <t>75831</t>
  </si>
  <si>
    <t>6074422250@tmomail.net</t>
  </si>
  <si>
    <t>0724328</t>
  </si>
  <si>
    <t>036638</t>
  </si>
  <si>
    <t>1629 W AUGUST WALK</t>
  </si>
  <si>
    <t>46952</t>
  </si>
  <si>
    <t>AHARDE</t>
  </si>
  <si>
    <t>HARDEN, ANDREW</t>
  </si>
  <si>
    <t>7654076447@tmomail.net</t>
  </si>
  <si>
    <t>46239</t>
  </si>
  <si>
    <t>JIMMY KIRKLAND</t>
  </si>
  <si>
    <t>0566026</t>
  </si>
  <si>
    <t>046239</t>
  </si>
  <si>
    <t>JKIRKLA</t>
  </si>
  <si>
    <t>KIRKLAND</t>
  </si>
  <si>
    <t>1005 S. Mississippi St</t>
  </si>
  <si>
    <t>Amarillo</t>
  </si>
  <si>
    <t>79106</t>
  </si>
  <si>
    <t>8063361120@vtext.com</t>
  </si>
  <si>
    <t>ALI REZA GHULAMI</t>
  </si>
  <si>
    <t>0833939</t>
  </si>
  <si>
    <t>AGHULAM</t>
  </si>
  <si>
    <t>GHULAMI</t>
  </si>
  <si>
    <t>ALI REZA</t>
  </si>
  <si>
    <t>810 Wilson Point Rd</t>
  </si>
  <si>
    <t>APT. D</t>
  </si>
  <si>
    <t>Baltimore</t>
  </si>
  <si>
    <t>4109775507@tmomail.net</t>
  </si>
  <si>
    <t>21974</t>
  </si>
  <si>
    <t>DOUG BUSCEMI</t>
  </si>
  <si>
    <t>0817536</t>
  </si>
  <si>
    <t>021974</t>
  </si>
  <si>
    <t>DBUSCEM</t>
  </si>
  <si>
    <t>BUSCEMI</t>
  </si>
  <si>
    <t>DOUG</t>
  </si>
  <si>
    <t>44521 COUNTY RD 374</t>
  </si>
  <si>
    <t>PAW PAW</t>
  </si>
  <si>
    <t>49079</t>
  </si>
  <si>
    <t>2698611507@tmomail.net</t>
  </si>
  <si>
    <t>0610824</t>
  </si>
  <si>
    <t>021851</t>
  </si>
  <si>
    <t>8619 S DUDLEY ST</t>
  </si>
  <si>
    <t>80128</t>
  </si>
  <si>
    <t>3039610023@tmomail.net</t>
  </si>
  <si>
    <t>0576553</t>
  </si>
  <si>
    <t>021159</t>
  </si>
  <si>
    <t>4234 W Augusta Blvd</t>
  </si>
  <si>
    <t>Apt 1</t>
  </si>
  <si>
    <t>60651</t>
  </si>
  <si>
    <t>7735520093@tmomail.net</t>
  </si>
  <si>
    <t>0535906</t>
  </si>
  <si>
    <t>021091</t>
  </si>
  <si>
    <t>3031 Nevada Ave</t>
  </si>
  <si>
    <t>El Monte</t>
  </si>
  <si>
    <t>91731</t>
  </si>
  <si>
    <t>HENKEMEYER, CHRISTOPHER</t>
  </si>
  <si>
    <t>6262032405@tmomail.net</t>
  </si>
  <si>
    <t>61475</t>
  </si>
  <si>
    <t>WARREN OZMENT</t>
  </si>
  <si>
    <t>0002584</t>
  </si>
  <si>
    <t>061475</t>
  </si>
  <si>
    <t>WOZMENT</t>
  </si>
  <si>
    <t>OZMENT</t>
  </si>
  <si>
    <t>1407 Carter Ave</t>
  </si>
  <si>
    <t>Wagoner</t>
  </si>
  <si>
    <t>74467</t>
  </si>
  <si>
    <t>RFARRO</t>
  </si>
  <si>
    <t>FARROW, ROY</t>
  </si>
  <si>
    <t>9188160414@tmomail.net</t>
  </si>
  <si>
    <t>46311</t>
  </si>
  <si>
    <t>ROMAN TAMAYO</t>
  </si>
  <si>
    <t>0564484</t>
  </si>
  <si>
    <t>046311</t>
  </si>
  <si>
    <t>RTAMAYO</t>
  </si>
  <si>
    <t>16610 Moary Firth Dr</t>
  </si>
  <si>
    <t>houston</t>
  </si>
  <si>
    <t>2812537300@vtext.com</t>
  </si>
  <si>
    <t>22383</t>
  </si>
  <si>
    <t>JIM REED</t>
  </si>
  <si>
    <t>0001545</t>
  </si>
  <si>
    <t>022383</t>
  </si>
  <si>
    <t>JREED22</t>
  </si>
  <si>
    <t>JIM</t>
  </si>
  <si>
    <t>3778 ALLADIN WAY</t>
  </si>
  <si>
    <t>Eugene</t>
  </si>
  <si>
    <t>97404</t>
  </si>
  <si>
    <t>5413163601@vtext.com</t>
  </si>
  <si>
    <t>61603</t>
  </si>
  <si>
    <t>WILLIAM ARNOLD</t>
  </si>
  <si>
    <t>0657726</t>
  </si>
  <si>
    <t>061603</t>
  </si>
  <si>
    <t>WARNOL5</t>
  </si>
  <si>
    <t>5528 S Dove Valley</t>
  </si>
  <si>
    <t>Buckeye</t>
  </si>
  <si>
    <t>85326</t>
  </si>
  <si>
    <t>6232765037@tmomail.net</t>
  </si>
  <si>
    <t>22435</t>
  </si>
  <si>
    <t>LENATHAN GEE</t>
  </si>
  <si>
    <t>0785527</t>
  </si>
  <si>
    <t>022435</t>
  </si>
  <si>
    <t>LGEE0</t>
  </si>
  <si>
    <t>GEE</t>
  </si>
  <si>
    <t>LENATHAN</t>
  </si>
  <si>
    <t>936 Younglove St</t>
  </si>
  <si>
    <t>Hopkinsville</t>
  </si>
  <si>
    <t>42240</t>
  </si>
  <si>
    <t>2709572507@tmomail.net</t>
  </si>
  <si>
    <t>23870</t>
  </si>
  <si>
    <t>0540427</t>
  </si>
  <si>
    <t>023870</t>
  </si>
  <si>
    <t>VALDIVIA</t>
  </si>
  <si>
    <t>MATHEW</t>
  </si>
  <si>
    <t>158 ECHO TRAIL</t>
  </si>
  <si>
    <t>46368</t>
  </si>
  <si>
    <t>2192390436@tmomail.net</t>
  </si>
  <si>
    <t>0530287</t>
  </si>
  <si>
    <t>061625</t>
  </si>
  <si>
    <t>1068 Circle Dr</t>
  </si>
  <si>
    <t>Lake Isabella</t>
  </si>
  <si>
    <t>48893</t>
  </si>
  <si>
    <t>9898243919@vtext.com</t>
  </si>
  <si>
    <t>21125</t>
  </si>
  <si>
    <t>DANIEL COLUNGA</t>
  </si>
  <si>
    <t>0899765</t>
  </si>
  <si>
    <t>021125</t>
  </si>
  <si>
    <t>DCOLUNG</t>
  </si>
  <si>
    <t>COLUNGA</t>
  </si>
  <si>
    <t>1340 N Holmes Ave</t>
  </si>
  <si>
    <t>Ontario</t>
  </si>
  <si>
    <t>91764</t>
  </si>
  <si>
    <t>MOWINGS</t>
  </si>
  <si>
    <t>OWINGS, MARKQUISE</t>
  </si>
  <si>
    <t>9094465213@tmomail.net</t>
  </si>
  <si>
    <t>61364</t>
  </si>
  <si>
    <t>KEITH HOSPEDALES</t>
  </si>
  <si>
    <t>0565924</t>
  </si>
  <si>
    <t>061364</t>
  </si>
  <si>
    <t>KHOSPED</t>
  </si>
  <si>
    <t>HOSPEDALES</t>
  </si>
  <si>
    <t>KEITH</t>
  </si>
  <si>
    <t>240 Murphy Creek Lane</t>
  </si>
  <si>
    <t>Fayetteville</t>
  </si>
  <si>
    <t>30215</t>
  </si>
  <si>
    <t>AWIL358</t>
  </si>
  <si>
    <t>WILLIAMS, ANDREW</t>
  </si>
  <si>
    <t>7705395391@tmomail.net</t>
  </si>
  <si>
    <t>0000125</t>
  </si>
  <si>
    <t>046034</t>
  </si>
  <si>
    <t>1160 CARABALLO DR</t>
  </si>
  <si>
    <t>95747</t>
  </si>
  <si>
    <t>XVANG3</t>
  </si>
  <si>
    <t>VANG, XER</t>
  </si>
  <si>
    <t>9162052067@tmomail.net</t>
  </si>
  <si>
    <t>46467</t>
  </si>
  <si>
    <t>ANTON FINCH</t>
  </si>
  <si>
    <t>0827303</t>
  </si>
  <si>
    <t>046467</t>
  </si>
  <si>
    <t>AFINCH</t>
  </si>
  <si>
    <t>FINCH</t>
  </si>
  <si>
    <t>ANTON</t>
  </si>
  <si>
    <t>4124 WESTCHESTER RD</t>
  </si>
  <si>
    <t>21216</t>
  </si>
  <si>
    <t>4106991742@TMOMAIL.NET</t>
  </si>
  <si>
    <t>WINFRED BUTLER</t>
  </si>
  <si>
    <t>0639286</t>
  </si>
  <si>
    <t>046212</t>
  </si>
  <si>
    <t>1700 Baghdad Rd</t>
  </si>
  <si>
    <t>#835</t>
  </si>
  <si>
    <t>78613</t>
  </si>
  <si>
    <t>5122106363@tmomail.net</t>
  </si>
  <si>
    <t>0857649</t>
  </si>
  <si>
    <t>046560</t>
  </si>
  <si>
    <t>2000 EAST MAIN ST</t>
  </si>
  <si>
    <t>Belleville</t>
  </si>
  <si>
    <t>62221</t>
  </si>
  <si>
    <t>3144591461@tmomail.net</t>
  </si>
  <si>
    <t>61233</t>
  </si>
  <si>
    <t>DANIAL JASINSKI</t>
  </si>
  <si>
    <t>0614909</t>
  </si>
  <si>
    <t>061233</t>
  </si>
  <si>
    <t>DJASINS</t>
  </si>
  <si>
    <t>JASINSKI</t>
  </si>
  <si>
    <t>DANIAL</t>
  </si>
  <si>
    <t>11005 fawnwood ct</t>
  </si>
  <si>
    <t>Bryceville</t>
  </si>
  <si>
    <t>32009</t>
  </si>
  <si>
    <t>THIGGIN</t>
  </si>
  <si>
    <t>HIGGINBOTHAM, TONY</t>
  </si>
  <si>
    <t>9048461378@tmomail.net</t>
  </si>
  <si>
    <t>FRANK HIGH</t>
  </si>
  <si>
    <t>0541011</t>
  </si>
  <si>
    <t>046888</t>
  </si>
  <si>
    <t>408 Demoss Street</t>
  </si>
  <si>
    <t>Gallatin</t>
  </si>
  <si>
    <t>37066</t>
  </si>
  <si>
    <t>6159553413@tmomail.net</t>
  </si>
  <si>
    <t>JAMES ADELBERT PARIS JR</t>
  </si>
  <si>
    <t>0611699</t>
  </si>
  <si>
    <t>037272</t>
  </si>
  <si>
    <t>JAMES ADELBERT</t>
  </si>
  <si>
    <t>5333 SHELL ROAD</t>
  </si>
  <si>
    <t>34639</t>
  </si>
  <si>
    <t>8132608719@tmomail.net</t>
  </si>
  <si>
    <t>61500</t>
  </si>
  <si>
    <t>SALVADOR ROMERO RAMIREZ</t>
  </si>
  <si>
    <t>0925552</t>
  </si>
  <si>
    <t>061500</t>
  </si>
  <si>
    <t>ROMERO RAMIREZ</t>
  </si>
  <si>
    <t>921 N SLOAN AVE</t>
  </si>
  <si>
    <t>Compton</t>
  </si>
  <si>
    <t>90221</t>
  </si>
  <si>
    <t>5626864448@tmomail.net</t>
  </si>
  <si>
    <t>61361</t>
  </si>
  <si>
    <t>ANDREW WILLIAMS</t>
  </si>
  <si>
    <t>0933531</t>
  </si>
  <si>
    <t>061361</t>
  </si>
  <si>
    <t>5748 Shoal Creek Drive</t>
  </si>
  <si>
    <t>Douglasville</t>
  </si>
  <si>
    <t>30135</t>
  </si>
  <si>
    <t>7703019268@vtext.com</t>
  </si>
  <si>
    <t>0018333</t>
  </si>
  <si>
    <t>046689</t>
  </si>
  <si>
    <t>BLAND</t>
  </si>
  <si>
    <t>AMIR</t>
  </si>
  <si>
    <t>1075 CHAPMAN CIR</t>
  </si>
  <si>
    <t>30088</t>
  </si>
  <si>
    <t>6788623741@tmomail.net</t>
  </si>
  <si>
    <t>21479</t>
  </si>
  <si>
    <t>BENNIE LONG</t>
  </si>
  <si>
    <t>0826909</t>
  </si>
  <si>
    <t>021479</t>
  </si>
  <si>
    <t>BLONG3</t>
  </si>
  <si>
    <t>LONG</t>
  </si>
  <si>
    <t>BENNIE</t>
  </si>
  <si>
    <t>5101 GRANDON DR</t>
  </si>
  <si>
    <t>Hilliard</t>
  </si>
  <si>
    <t>43026</t>
  </si>
  <si>
    <t>CPOPP1</t>
  </si>
  <si>
    <t>POPP, CHRISTOPHER</t>
  </si>
  <si>
    <t>6146261339@tmomail.net</t>
  </si>
  <si>
    <t>ARBEN BEJTE</t>
  </si>
  <si>
    <t>0940551</t>
  </si>
  <si>
    <t>061029</t>
  </si>
  <si>
    <t>440 North Ave</t>
  </si>
  <si>
    <t>Apt # 90</t>
  </si>
  <si>
    <t>Haverhill</t>
  </si>
  <si>
    <t>01830</t>
  </si>
  <si>
    <t>7816002093@tmomail.net</t>
  </si>
  <si>
    <t>88125</t>
  </si>
  <si>
    <t>MICHAEL TADLOCK</t>
  </si>
  <si>
    <t>0528661</t>
  </si>
  <si>
    <t>088125</t>
  </si>
  <si>
    <t>MWHEAT1</t>
  </si>
  <si>
    <t>TADLOCK</t>
  </si>
  <si>
    <t>163 FLOWERS RD</t>
  </si>
  <si>
    <t>MOUNT OLIVE</t>
  </si>
  <si>
    <t>28365</t>
  </si>
  <si>
    <t>9197507199@vtext.com</t>
  </si>
  <si>
    <t>0017996</t>
  </si>
  <si>
    <t>061320</t>
  </si>
  <si>
    <t>15 Elizabeth St</t>
  </si>
  <si>
    <t>4109821742@tmomail.net</t>
  </si>
  <si>
    <t>23151</t>
  </si>
  <si>
    <t>DEJUAN GILCHRIST</t>
  </si>
  <si>
    <t>0506782</t>
  </si>
  <si>
    <t>023151</t>
  </si>
  <si>
    <t>DGILCHR</t>
  </si>
  <si>
    <t>GILCHRIST</t>
  </si>
  <si>
    <t>DEJUAN</t>
  </si>
  <si>
    <t>3170 COOPER WOODS DR</t>
  </si>
  <si>
    <t>LOGANVILLE</t>
  </si>
  <si>
    <t>30052</t>
  </si>
  <si>
    <t>7702490685@tmomail.net</t>
  </si>
  <si>
    <t>0585182</t>
  </si>
  <si>
    <t>037131</t>
  </si>
  <si>
    <t>3419 Rich Radish Rd</t>
  </si>
  <si>
    <t>Richmond</t>
  </si>
  <si>
    <t>77406</t>
  </si>
  <si>
    <t>TAMAYO, ROMAN</t>
  </si>
  <si>
    <t>6016990988@tmomail.net</t>
  </si>
  <si>
    <t>37049</t>
  </si>
  <si>
    <t>0027284</t>
  </si>
  <si>
    <t>037049</t>
  </si>
  <si>
    <t>SCOTTY</t>
  </si>
  <si>
    <t>710 N. HIGH STREET</t>
  </si>
  <si>
    <t>23851</t>
  </si>
  <si>
    <t>7574084265@vtext.com</t>
  </si>
  <si>
    <t>46123</t>
  </si>
  <si>
    <t>TIM GILLIS</t>
  </si>
  <si>
    <t>0770503</t>
  </si>
  <si>
    <t>046123</t>
  </si>
  <si>
    <t>TGILLI6</t>
  </si>
  <si>
    <t>TIM</t>
  </si>
  <si>
    <t>30493 Jo Court</t>
  </si>
  <si>
    <t>Roseville</t>
  </si>
  <si>
    <t>48066</t>
  </si>
  <si>
    <t>5866151598@tmomail.net</t>
  </si>
  <si>
    <t>46855</t>
  </si>
  <si>
    <t>FRANCIS MURPHY JR</t>
  </si>
  <si>
    <t>0640540</t>
  </si>
  <si>
    <t>046855</t>
  </si>
  <si>
    <t>FMURPH</t>
  </si>
  <si>
    <t>MURPHY JR</t>
  </si>
  <si>
    <t>6 McCormick St.</t>
  </si>
  <si>
    <t>Hamlet</t>
  </si>
  <si>
    <t>46532</t>
  </si>
  <si>
    <t>LONG, JAMES</t>
  </si>
  <si>
    <t>5746214274@tmomail.net</t>
  </si>
  <si>
    <t>0001117</t>
  </si>
  <si>
    <t>037310</t>
  </si>
  <si>
    <t>10 Wood St</t>
  </si>
  <si>
    <t>Courtdale</t>
  </si>
  <si>
    <t>18704</t>
  </si>
  <si>
    <t>DMCLEA0</t>
  </si>
  <si>
    <t>MCLEAN, DAVID</t>
  </si>
  <si>
    <t>5702660168@vtext.com</t>
  </si>
  <si>
    <t>36584</t>
  </si>
  <si>
    <t>PETER KROESSLER</t>
  </si>
  <si>
    <t>0837864</t>
  </si>
  <si>
    <t>036584</t>
  </si>
  <si>
    <t>PKROESS</t>
  </si>
  <si>
    <t>KROESSLER</t>
  </si>
  <si>
    <t>7334 Great Southern Overland</t>
  </si>
  <si>
    <t>Stage Route</t>
  </si>
  <si>
    <t>92036</t>
  </si>
  <si>
    <t>6192743583@tmomail.net</t>
  </si>
  <si>
    <t>61510</t>
  </si>
  <si>
    <t>PATRICK GEARY</t>
  </si>
  <si>
    <t>0755033</t>
  </si>
  <si>
    <t>061510</t>
  </si>
  <si>
    <t>PGEARY1</t>
  </si>
  <si>
    <t>1257 RINCON ST</t>
  </si>
  <si>
    <t>SIMI VALLEY</t>
  </si>
  <si>
    <t>93065</t>
  </si>
  <si>
    <t>8058199965@tmomail.net</t>
  </si>
  <si>
    <t>61442</t>
  </si>
  <si>
    <t>JULIAN MARMOLEJOS</t>
  </si>
  <si>
    <t>0005298</t>
  </si>
  <si>
    <t>061442</t>
  </si>
  <si>
    <t>JMARMO4</t>
  </si>
  <si>
    <t>MARMOLEJOS</t>
  </si>
  <si>
    <t>273 Walt Whitman Road</t>
  </si>
  <si>
    <t>Suite 340</t>
  </si>
  <si>
    <t>Huntington Station</t>
  </si>
  <si>
    <t>11746</t>
  </si>
  <si>
    <t>6468862955@tmomail.net</t>
  </si>
  <si>
    <t>HNGUYEN</t>
  </si>
  <si>
    <t>HUNG</t>
  </si>
  <si>
    <t>2642 GASSMANN DR</t>
  </si>
  <si>
    <t>SAN JOSE</t>
  </si>
  <si>
    <t>95121</t>
  </si>
  <si>
    <t>BEXCOND</t>
  </si>
  <si>
    <t>EXCONDE, BERNARD</t>
  </si>
  <si>
    <t>61346</t>
  </si>
  <si>
    <t>CLAUDIO RODRIGUEZ</t>
  </si>
  <si>
    <t>0655977</t>
  </si>
  <si>
    <t>061346</t>
  </si>
  <si>
    <t>CLAUDIO</t>
  </si>
  <si>
    <t>8721 Greenback Ln</t>
  </si>
  <si>
    <t>Apt # 5</t>
  </si>
  <si>
    <t>Orangevale</t>
  </si>
  <si>
    <t>95662</t>
  </si>
  <si>
    <t>9169373448@tmomail.net</t>
  </si>
  <si>
    <t>61110</t>
  </si>
  <si>
    <t>IGNACIO FIGUEROA</t>
  </si>
  <si>
    <t>0093997</t>
  </si>
  <si>
    <t>061110</t>
  </si>
  <si>
    <t>IFIGUE</t>
  </si>
  <si>
    <t>16394 S Ave B</t>
  </si>
  <si>
    <t>Somerton</t>
  </si>
  <si>
    <t>85350</t>
  </si>
  <si>
    <t>ARNOLD, WILLIAM</t>
  </si>
  <si>
    <t>9283155288@vtext.com</t>
  </si>
  <si>
    <t>0010298</t>
  </si>
  <si>
    <t>046982</t>
  </si>
  <si>
    <t>BOULAY</t>
  </si>
  <si>
    <t>174 Pine Dr</t>
  </si>
  <si>
    <t>Poca</t>
  </si>
  <si>
    <t>25159</t>
  </si>
  <si>
    <t>3049908413@tmomail.net</t>
  </si>
  <si>
    <t>0804062</t>
  </si>
  <si>
    <t>046486</t>
  </si>
  <si>
    <t>DADE</t>
  </si>
  <si>
    <t>1537 Bryan Ct</t>
  </si>
  <si>
    <t>Waldorf</t>
  </si>
  <si>
    <t>4109080090@tmomail.net</t>
  </si>
  <si>
    <t>61279</t>
  </si>
  <si>
    <t>JOSE MASSA HUERTAS</t>
  </si>
  <si>
    <t>0051862</t>
  </si>
  <si>
    <t>061279</t>
  </si>
  <si>
    <t>JMASSAH</t>
  </si>
  <si>
    <t>MASSA HUERTAS</t>
  </si>
  <si>
    <t>Urb Rexville</t>
  </si>
  <si>
    <t>Calle 1 CO9</t>
  </si>
  <si>
    <t>00957</t>
  </si>
  <si>
    <t>7879481192@tmomail.net</t>
  </si>
  <si>
    <t>BENJAMIN GATSON</t>
  </si>
  <si>
    <t>0653238</t>
  </si>
  <si>
    <t>BGATSO1</t>
  </si>
  <si>
    <t>GATSON</t>
  </si>
  <si>
    <t>Marshall</t>
  </si>
  <si>
    <t>75670</t>
  </si>
  <si>
    <t>MMCGIN</t>
  </si>
  <si>
    <t>MCGINNIS, MICHAEL</t>
  </si>
  <si>
    <t>3188950088@tmomail.net</t>
  </si>
  <si>
    <t>CAROLYN BARNETT</t>
  </si>
  <si>
    <t>0709303</t>
  </si>
  <si>
    <t>061369</t>
  </si>
  <si>
    <t>506 Airport Rd</t>
  </si>
  <si>
    <t>36203</t>
  </si>
  <si>
    <t>JJACKS4</t>
  </si>
  <si>
    <t>JACKSON, JIMMY</t>
  </si>
  <si>
    <t>2569217517@vtext.com</t>
  </si>
  <si>
    <t>88182</t>
  </si>
  <si>
    <t>MAXWELL KLEIN</t>
  </si>
  <si>
    <t>0820985</t>
  </si>
  <si>
    <t>088182</t>
  </si>
  <si>
    <t>MKLEIN</t>
  </si>
  <si>
    <t>KLEIN</t>
  </si>
  <si>
    <t>MAXWELL</t>
  </si>
  <si>
    <t>110 E MICHIGAN ST</t>
  </si>
  <si>
    <t>MARQUETTE</t>
  </si>
  <si>
    <t>49855</t>
  </si>
  <si>
    <t>9062630024@tmomail.net</t>
  </si>
  <si>
    <t>46762</t>
  </si>
  <si>
    <t>EDMAR CORREIA</t>
  </si>
  <si>
    <t>0613539</t>
  </si>
  <si>
    <t>046762</t>
  </si>
  <si>
    <t>ECORREI</t>
  </si>
  <si>
    <t>CORREIA</t>
  </si>
  <si>
    <t>EDMAR</t>
  </si>
  <si>
    <t>3020 Pump Station Lane</t>
  </si>
  <si>
    <t>Durham</t>
  </si>
  <si>
    <t>27712</t>
  </si>
  <si>
    <t>PSELLER</t>
  </si>
  <si>
    <t>SELLERS, PAUL</t>
  </si>
  <si>
    <t>9107771764@vtext.com</t>
  </si>
  <si>
    <t>22434</t>
  </si>
  <si>
    <t>MARCUS YOUNG</t>
  </si>
  <si>
    <t>0010348</t>
  </si>
  <si>
    <t>022434</t>
  </si>
  <si>
    <t>MYOUNG</t>
  </si>
  <si>
    <t>6811 OLD CANTON RD</t>
  </si>
  <si>
    <t>APT 5103</t>
  </si>
  <si>
    <t>39157</t>
  </si>
  <si>
    <t>6018680887@tmomail.net</t>
  </si>
  <si>
    <t>TOMMY SMITH</t>
  </si>
  <si>
    <t>0027508</t>
  </si>
  <si>
    <t>061446</t>
  </si>
  <si>
    <t>4472 STONY RIDGE RD</t>
  </si>
  <si>
    <t>14821</t>
  </si>
  <si>
    <t>6074422189@tmomail.net</t>
  </si>
  <si>
    <t>JOSE GURROLA-DOMINGUEZ</t>
  </si>
  <si>
    <t>0011437</t>
  </si>
  <si>
    <t>061624</t>
  </si>
  <si>
    <t>1736 N SUMMIT AVENUE</t>
  </si>
  <si>
    <t>91103</t>
  </si>
  <si>
    <t>6269442631@tmomail.net</t>
  </si>
  <si>
    <t>0056028</t>
  </si>
  <si>
    <t>061095</t>
  </si>
  <si>
    <t>2130 Freeburg Avenue</t>
  </si>
  <si>
    <t>3143630075@tmomail.net</t>
  </si>
  <si>
    <t>0877167</t>
  </si>
  <si>
    <t>047166</t>
  </si>
  <si>
    <t>BLACK</t>
  </si>
  <si>
    <t>JOHNATHAN</t>
  </si>
  <si>
    <t>6650 Nicholsville Road</t>
  </si>
  <si>
    <t>Thomasville</t>
  </si>
  <si>
    <t>36784</t>
  </si>
  <si>
    <t>MORRIS, SCOTT</t>
  </si>
  <si>
    <t>3345451628@vtext.com</t>
  </si>
  <si>
    <t>46550</t>
  </si>
  <si>
    <t>JEBADIAH ZERANCE</t>
  </si>
  <si>
    <t>0536839</t>
  </si>
  <si>
    <t>046550</t>
  </si>
  <si>
    <t>JZERANC</t>
  </si>
  <si>
    <t>ZERANCE</t>
  </si>
  <si>
    <t>JEBADIAH</t>
  </si>
  <si>
    <t>665 Fickes Lane</t>
  </si>
  <si>
    <t>Newport</t>
  </si>
  <si>
    <t>17074</t>
  </si>
  <si>
    <t>7172479651@tmomail.net</t>
  </si>
  <si>
    <t>0001438</t>
  </si>
  <si>
    <t>037221</t>
  </si>
  <si>
    <t>231 Grover Ave</t>
  </si>
  <si>
    <t>Lubbock</t>
  </si>
  <si>
    <t>79416</t>
  </si>
  <si>
    <t>MRODRI1</t>
  </si>
  <si>
    <t>RODRIGUEZ, MARIO</t>
  </si>
  <si>
    <t>8064713584@tmomail.net</t>
  </si>
  <si>
    <t>0611566</t>
  </si>
  <si>
    <t>023591</t>
  </si>
  <si>
    <t>HUSTON</t>
  </si>
  <si>
    <t>1382 West Galbraith Rd</t>
  </si>
  <si>
    <t>Cincinnati</t>
  </si>
  <si>
    <t>45231</t>
  </si>
  <si>
    <t>5139570125@tmomail.net</t>
  </si>
  <si>
    <t>21267</t>
  </si>
  <si>
    <t>Birmingham</t>
  </si>
  <si>
    <t>TADD SALTON</t>
  </si>
  <si>
    <t>0837088</t>
  </si>
  <si>
    <t>061850</t>
  </si>
  <si>
    <t>132 OLD RTE 17</t>
  </si>
  <si>
    <t>13865</t>
  </si>
  <si>
    <t>6073740009@tmomail.net</t>
  </si>
  <si>
    <t>37414</t>
  </si>
  <si>
    <t>MOUHAMED CISSE</t>
  </si>
  <si>
    <t>0886671</t>
  </si>
  <si>
    <t>037414</t>
  </si>
  <si>
    <t>MCISSE</t>
  </si>
  <si>
    <t>CISSE</t>
  </si>
  <si>
    <t>MOUHAMED</t>
  </si>
  <si>
    <t>8846 South Union Ave</t>
  </si>
  <si>
    <t>60620</t>
  </si>
  <si>
    <t>7737668039@tmomail.net</t>
  </si>
  <si>
    <t>36094</t>
  </si>
  <si>
    <t>RANDAL JONES</t>
  </si>
  <si>
    <t>0644203</t>
  </si>
  <si>
    <t>036094</t>
  </si>
  <si>
    <t>RJON181</t>
  </si>
  <si>
    <t>RANDAL</t>
  </si>
  <si>
    <t>17014 E 672 Rd</t>
  </si>
  <si>
    <t>Hennessey</t>
  </si>
  <si>
    <t>73742</t>
  </si>
  <si>
    <t>4058530106@vtext.com</t>
  </si>
  <si>
    <t>JEFFERY YOWE</t>
  </si>
  <si>
    <t>0019638</t>
  </si>
  <si>
    <t>023932</t>
  </si>
  <si>
    <t>580 GOLDSTONE LN</t>
  </si>
  <si>
    <t>29316</t>
  </si>
  <si>
    <t>GRAY, JOHNNY</t>
  </si>
  <si>
    <t>8646520260@tmomail.net</t>
  </si>
  <si>
    <t>0730903</t>
  </si>
  <si>
    <t>047232</t>
  </si>
  <si>
    <t>3904 Wilkesboro ave</t>
  </si>
  <si>
    <t>Modesto</t>
  </si>
  <si>
    <t>95357</t>
  </si>
  <si>
    <t>2092691998@tmomail.net</t>
  </si>
  <si>
    <t>36459</t>
  </si>
  <si>
    <t>PHILIP LAMBERT</t>
  </si>
  <si>
    <t>0800664</t>
  </si>
  <si>
    <t>036459</t>
  </si>
  <si>
    <t>PLAMBE0</t>
  </si>
  <si>
    <t>109 Caroline Court</t>
  </si>
  <si>
    <t>Clayton</t>
  </si>
  <si>
    <t>27520</t>
  </si>
  <si>
    <t>TJENKIN</t>
  </si>
  <si>
    <t>JENKINS, TERENCE</t>
  </si>
  <si>
    <t>9193444283@tmomail.net</t>
  </si>
  <si>
    <t>88069</t>
  </si>
  <si>
    <t>DARRYL NIGHTHART</t>
  </si>
  <si>
    <t>0839563</t>
  </si>
  <si>
    <t>088069</t>
  </si>
  <si>
    <t>DNIGHTH</t>
  </si>
  <si>
    <t>NIGHTHART</t>
  </si>
  <si>
    <t>DARRYL</t>
  </si>
  <si>
    <t>2172 liv 422</t>
  </si>
  <si>
    <t>ludlow</t>
  </si>
  <si>
    <t>64656</t>
  </si>
  <si>
    <t>8162067255@vtext.com</t>
  </si>
  <si>
    <t>46165</t>
  </si>
  <si>
    <t>HUMAYOUN HAKIMI</t>
  </si>
  <si>
    <t>0008185</t>
  </si>
  <si>
    <t>046165</t>
  </si>
  <si>
    <t>HHAKIMI</t>
  </si>
  <si>
    <t>HAKIMI</t>
  </si>
  <si>
    <t>HUMAYOUN</t>
  </si>
  <si>
    <t>8229 KNOX AVE</t>
  </si>
  <si>
    <t>60076</t>
  </si>
  <si>
    <t>6306641089@tmomail.net</t>
  </si>
  <si>
    <t>0630871</t>
  </si>
  <si>
    <t>036882</t>
  </si>
  <si>
    <t>10104 TRUCHAS RD</t>
  </si>
  <si>
    <t>Laredo</t>
  </si>
  <si>
    <t>78045</t>
  </si>
  <si>
    <t>9567780314@tmomail.net</t>
  </si>
  <si>
    <t>88132</t>
  </si>
  <si>
    <t>ELBERT HILL JR</t>
  </si>
  <si>
    <t>0282822</t>
  </si>
  <si>
    <t>088132</t>
  </si>
  <si>
    <t>EHILLJ</t>
  </si>
  <si>
    <t>HILL JR</t>
  </si>
  <si>
    <t>ELBERT</t>
  </si>
  <si>
    <t>752 Ridenour Road</t>
  </si>
  <si>
    <t>Gahanna</t>
  </si>
  <si>
    <t>43230</t>
  </si>
  <si>
    <t>KELLY, SEAN</t>
  </si>
  <si>
    <t>6142181805@tmomail.net</t>
  </si>
  <si>
    <t>TOM POREBA</t>
  </si>
  <si>
    <t>0025254</t>
  </si>
  <si>
    <t>023861</t>
  </si>
  <si>
    <t>524 Branson Drive</t>
  </si>
  <si>
    <t>60510</t>
  </si>
  <si>
    <t>CWALLA1</t>
  </si>
  <si>
    <t>WALLACE, CLINT</t>
  </si>
  <si>
    <t>3313273001@tmomail.net</t>
  </si>
  <si>
    <t>61758</t>
  </si>
  <si>
    <t>COSTANDINO METROPOULOS</t>
  </si>
  <si>
    <t>0856898</t>
  </si>
  <si>
    <t>061758</t>
  </si>
  <si>
    <t>DMETROP</t>
  </si>
  <si>
    <t>METROPOULOS</t>
  </si>
  <si>
    <t>COSTANDINO</t>
  </si>
  <si>
    <t>10106 wilmette ave</t>
  </si>
  <si>
    <t>Algonquin</t>
  </si>
  <si>
    <t>60102</t>
  </si>
  <si>
    <t>8152228237@tmomail.net</t>
  </si>
  <si>
    <t>24046</t>
  </si>
  <si>
    <t>0008763</t>
  </si>
  <si>
    <t>024046</t>
  </si>
  <si>
    <t>GOLLING</t>
  </si>
  <si>
    <t>3684 MANILA AVE</t>
  </si>
  <si>
    <t>Clovis</t>
  </si>
  <si>
    <t>5592039994@tmomail.net</t>
  </si>
  <si>
    <t>GILBERT GARCIA</t>
  </si>
  <si>
    <t>0518464</t>
  </si>
  <si>
    <t>GGARCI7</t>
  </si>
  <si>
    <t>GARCIA</t>
  </si>
  <si>
    <t>GILBERT</t>
  </si>
  <si>
    <t>4611 E HOUSTON ST</t>
  </si>
  <si>
    <t>APT 104</t>
  </si>
  <si>
    <t>78220</t>
  </si>
  <si>
    <t>GONZALEZ, JAIME</t>
  </si>
  <si>
    <t>2108750606@tmomail.net</t>
  </si>
  <si>
    <t>FLETCHER</t>
  </si>
  <si>
    <t>Cocoa</t>
  </si>
  <si>
    <t>32926</t>
  </si>
  <si>
    <t>0597948</t>
  </si>
  <si>
    <t>061851</t>
  </si>
  <si>
    <t>50 ROBIN CT</t>
  </si>
  <si>
    <t>10309</t>
  </si>
  <si>
    <t>HERAZO, ISMER</t>
  </si>
  <si>
    <t>7183141053@tmomail.net</t>
  </si>
  <si>
    <t>46435</t>
  </si>
  <si>
    <t>MARK MEANS</t>
  </si>
  <si>
    <t>0733261</t>
  </si>
  <si>
    <t>046435</t>
  </si>
  <si>
    <t>MMEANS2</t>
  </si>
  <si>
    <t>MEANS</t>
  </si>
  <si>
    <t>28122 MAHOGANY LANE</t>
  </si>
  <si>
    <t>SUN CITY</t>
  </si>
  <si>
    <t>92585</t>
  </si>
  <si>
    <t>SROJA06</t>
  </si>
  <si>
    <t>ROJAS, SALVADOR</t>
  </si>
  <si>
    <t>9517121022@tmomail.net</t>
  </si>
  <si>
    <t>88130</t>
  </si>
  <si>
    <t>CHANCE ROBERTS</t>
  </si>
  <si>
    <t>0002774</t>
  </si>
  <si>
    <t>088130</t>
  </si>
  <si>
    <t>CROBERT</t>
  </si>
  <si>
    <t>CHANCE</t>
  </si>
  <si>
    <t>70436 2ND ST</t>
  </si>
  <si>
    <t>70433</t>
  </si>
  <si>
    <t>9859562096@tmomail.net</t>
  </si>
  <si>
    <t>COLE KIRTLEY</t>
  </si>
  <si>
    <t>0622217</t>
  </si>
  <si>
    <t>CKIRTLE</t>
  </si>
  <si>
    <t>KIRTLEY</t>
  </si>
  <si>
    <t>COLE</t>
  </si>
  <si>
    <t>332 DRAKESBOROUGH DR.</t>
  </si>
  <si>
    <t>BOWLING GREEN</t>
  </si>
  <si>
    <t>42103</t>
  </si>
  <si>
    <t>JCOLE5</t>
  </si>
  <si>
    <t>COLE, JAMES</t>
  </si>
  <si>
    <t>2703700131@tmomail.net</t>
  </si>
  <si>
    <t>23871</t>
  </si>
  <si>
    <t>LARRY STUEBINGER</t>
  </si>
  <si>
    <t>0899682</t>
  </si>
  <si>
    <t>023871</t>
  </si>
  <si>
    <t>LSTUEBI</t>
  </si>
  <si>
    <t>STUEBINGER</t>
  </si>
  <si>
    <t>LARRY</t>
  </si>
  <si>
    <t>1132 Ridgeway Ave</t>
  </si>
  <si>
    <t>Aurora</t>
  </si>
  <si>
    <t>60506</t>
  </si>
  <si>
    <t>6304310319@vtext.com</t>
  </si>
  <si>
    <t>PAUL RUCKERT</t>
  </si>
  <si>
    <t>0002182</t>
  </si>
  <si>
    <t>061494</t>
  </si>
  <si>
    <t>719 freedom crider road</t>
  </si>
  <si>
    <t>Freedom</t>
  </si>
  <si>
    <t>15042</t>
  </si>
  <si>
    <t>7249311122@tmomail.net</t>
  </si>
  <si>
    <t>37138</t>
  </si>
  <si>
    <t>DARRELL HARRIS</t>
  </si>
  <si>
    <t>0926295</t>
  </si>
  <si>
    <t>037138</t>
  </si>
  <si>
    <t>DHARRI2</t>
  </si>
  <si>
    <t>DARRELL</t>
  </si>
  <si>
    <t>4120 CALDERWOOD DR</t>
  </si>
  <si>
    <t>Shreveport</t>
  </si>
  <si>
    <t>71119</t>
  </si>
  <si>
    <t>3183449066@tmomail.net</t>
  </si>
  <si>
    <t>MARQUES FLOYD</t>
  </si>
  <si>
    <t>0772137</t>
  </si>
  <si>
    <t>022244</t>
  </si>
  <si>
    <t>134 N PORTER ST</t>
  </si>
  <si>
    <t>2194552221@tmomail.net</t>
  </si>
  <si>
    <t>STEVEN BOBURKA</t>
  </si>
  <si>
    <t>0865402</t>
  </si>
  <si>
    <t>061749</t>
  </si>
  <si>
    <t>686 LASALLE DR</t>
  </si>
  <si>
    <t>60552</t>
  </si>
  <si>
    <t>8156166075@tmomail.net</t>
  </si>
  <si>
    <t>36272</t>
  </si>
  <si>
    <t>0550483</t>
  </si>
  <si>
    <t>036272</t>
  </si>
  <si>
    <t>432 E Glendale Dr</t>
  </si>
  <si>
    <t>Florence</t>
  </si>
  <si>
    <t>29506</t>
  </si>
  <si>
    <t>8434330598@tmomail.net</t>
  </si>
  <si>
    <t>0029512</t>
  </si>
  <si>
    <t>036597</t>
  </si>
  <si>
    <t>MEAD</t>
  </si>
  <si>
    <t>428 Pecan Ave</t>
  </si>
  <si>
    <t>Portage</t>
  </si>
  <si>
    <t>49024</t>
  </si>
  <si>
    <t>2693032005@vtext.com</t>
  </si>
  <si>
    <t>0902924</t>
  </si>
  <si>
    <t>046511</t>
  </si>
  <si>
    <t>3448 Belleplain Ct</t>
  </si>
  <si>
    <t>Dumbfries</t>
  </si>
  <si>
    <t>22026</t>
  </si>
  <si>
    <t>5712749416@tmomail.net</t>
  </si>
  <si>
    <t>21075</t>
  </si>
  <si>
    <t>MARK GARRETT</t>
  </si>
  <si>
    <t>0815357</t>
  </si>
  <si>
    <t>021075</t>
  </si>
  <si>
    <t>MGARRET</t>
  </si>
  <si>
    <t>GARRETT</t>
  </si>
  <si>
    <t>17853 Juniper St</t>
  </si>
  <si>
    <t>Adelanto</t>
  </si>
  <si>
    <t>92301</t>
  </si>
  <si>
    <t>9099187548@tmomail.net</t>
  </si>
  <si>
    <t>23269</t>
  </si>
  <si>
    <t>LORENZO GAMINO</t>
  </si>
  <si>
    <t>0003939</t>
  </si>
  <si>
    <t>023269</t>
  </si>
  <si>
    <t>LGAMINO</t>
  </si>
  <si>
    <t>GAMINO</t>
  </si>
  <si>
    <t>LORENZO</t>
  </si>
  <si>
    <t>1123 BORREGAS AVE #5</t>
  </si>
  <si>
    <t>SUNNYVALE</t>
  </si>
  <si>
    <t>94089</t>
  </si>
  <si>
    <t>4083103742@tmomail.net</t>
  </si>
  <si>
    <t>0744821</t>
  </si>
  <si>
    <t>061304</t>
  </si>
  <si>
    <t>4107256236@tmomail.net</t>
  </si>
  <si>
    <t>0762237</t>
  </si>
  <si>
    <t>021234</t>
  </si>
  <si>
    <t>6165 Raleigh St</t>
  </si>
  <si>
    <t>32835</t>
  </si>
  <si>
    <t>4075611683@tmomail.net</t>
  </si>
  <si>
    <t>37153</t>
  </si>
  <si>
    <t>BEN LUU</t>
  </si>
  <si>
    <t>0001370</t>
  </si>
  <si>
    <t>037153</t>
  </si>
  <si>
    <t>BLUU1</t>
  </si>
  <si>
    <t>LUU</t>
  </si>
  <si>
    <t>9234 Salmon Creek Dr</t>
  </si>
  <si>
    <t>Elk Grove</t>
  </si>
  <si>
    <t>2094488541@tmomail.net</t>
  </si>
  <si>
    <t>KEVIN RICKETTS</t>
  </si>
  <si>
    <t>0001362</t>
  </si>
  <si>
    <t>046130</t>
  </si>
  <si>
    <t>17210 RICHARD ST.</t>
  </si>
  <si>
    <t>48075</t>
  </si>
  <si>
    <t>2482693385@tmomail.net</t>
  </si>
  <si>
    <t>88151</t>
  </si>
  <si>
    <t>TRACY HAMBLIN</t>
  </si>
  <si>
    <t>0842831</t>
  </si>
  <si>
    <t>088151</t>
  </si>
  <si>
    <t>HAMBLIN</t>
  </si>
  <si>
    <t>TRACY</t>
  </si>
  <si>
    <t>2105A Indian Hills Road</t>
  </si>
  <si>
    <t>Painted Post</t>
  </si>
  <si>
    <t>14870</t>
  </si>
  <si>
    <t>6072062318@vzwpix.com</t>
  </si>
  <si>
    <t>0601054</t>
  </si>
  <si>
    <t>023874</t>
  </si>
  <si>
    <t>1214 E 35TH PL</t>
  </si>
  <si>
    <t>Gary</t>
  </si>
  <si>
    <t>46409</t>
  </si>
  <si>
    <t>2194552219@tmomail.net</t>
  </si>
  <si>
    <t>23536</t>
  </si>
  <si>
    <t>ANDREW FAVAZZA</t>
  </si>
  <si>
    <t>0013813</t>
  </si>
  <si>
    <t>023536</t>
  </si>
  <si>
    <t>AFAVAZZ</t>
  </si>
  <si>
    <t>FAVAZZA</t>
  </si>
  <si>
    <t>15276 CLAYTON RD</t>
  </si>
  <si>
    <t>BALLWIN</t>
  </si>
  <si>
    <t>63011</t>
  </si>
  <si>
    <t>6365389143@tmomail.net</t>
  </si>
  <si>
    <t>0806026</t>
  </si>
  <si>
    <t>061308</t>
  </si>
  <si>
    <t>AZIMI</t>
  </si>
  <si>
    <t>HAMAYOON</t>
  </si>
  <si>
    <t>15868 pebblewood st</t>
  </si>
  <si>
    <t>Dumfries</t>
  </si>
  <si>
    <t>22025</t>
  </si>
  <si>
    <t>3013791012@tmomail.net</t>
  </si>
  <si>
    <t>61549</t>
  </si>
  <si>
    <t>ANDRE LUIS GALDINO</t>
  </si>
  <si>
    <t>0832287</t>
  </si>
  <si>
    <t>061549</t>
  </si>
  <si>
    <t>AGALDIN</t>
  </si>
  <si>
    <t>GALDINO</t>
  </si>
  <si>
    <t>ANDRE LUIS</t>
  </si>
  <si>
    <t>5009 NW 58th Street</t>
  </si>
  <si>
    <t>Tamarac</t>
  </si>
  <si>
    <t>33319</t>
  </si>
  <si>
    <t>7542026383@tmomail.net</t>
  </si>
  <si>
    <t>0516666</t>
  </si>
  <si>
    <t>036398</t>
  </si>
  <si>
    <t>MEDINA</t>
  </si>
  <si>
    <t>14 Maverick Street</t>
  </si>
  <si>
    <t>Apt 3</t>
  </si>
  <si>
    <t>Chelsea</t>
  </si>
  <si>
    <t>02150</t>
  </si>
  <si>
    <t>6179916239@vtext.com</t>
  </si>
  <si>
    <t>STACEY FINDLEY</t>
  </si>
  <si>
    <t>0005256</t>
  </si>
  <si>
    <t>061262</t>
  </si>
  <si>
    <t>3716 E Farm Rd 28</t>
  </si>
  <si>
    <t>Fair Grove</t>
  </si>
  <si>
    <t>65648</t>
  </si>
  <si>
    <t>SANER, MARTIN</t>
  </si>
  <si>
    <t>4178340417@vtext.com</t>
  </si>
  <si>
    <t>61621</t>
  </si>
  <si>
    <t>MICHAEL PREFONTAINE</t>
  </si>
  <si>
    <t>0996421</t>
  </si>
  <si>
    <t>061621</t>
  </si>
  <si>
    <t>MPREFON</t>
  </si>
  <si>
    <t>PREFONTAINE</t>
  </si>
  <si>
    <t>25742 PALERMO COURT</t>
  </si>
  <si>
    <t>MURRIETA</t>
  </si>
  <si>
    <t>92563</t>
  </si>
  <si>
    <t>9512756547@tmomail.net</t>
  </si>
  <si>
    <t>36676</t>
  </si>
  <si>
    <t>LIONEST BONIN</t>
  </si>
  <si>
    <t>0019893</t>
  </si>
  <si>
    <t>036676</t>
  </si>
  <si>
    <t>LBONIN</t>
  </si>
  <si>
    <t>BONIN</t>
  </si>
  <si>
    <t>LIONEST</t>
  </si>
  <si>
    <t>1185 Francis Loop</t>
  </si>
  <si>
    <t>Saint Martinville</t>
  </si>
  <si>
    <t>70582</t>
  </si>
  <si>
    <t>3374860598@vtext.com</t>
  </si>
  <si>
    <t>61608</t>
  </si>
  <si>
    <t>ROBERT GARDUNO</t>
  </si>
  <si>
    <t>0170803</t>
  </si>
  <si>
    <t>061608</t>
  </si>
  <si>
    <t>RGARDUN</t>
  </si>
  <si>
    <t>GARDUNO</t>
  </si>
  <si>
    <t>2002 N West St</t>
  </si>
  <si>
    <t>Flagstaff</t>
  </si>
  <si>
    <t>86004</t>
  </si>
  <si>
    <t>9284882209@tmomail.net</t>
  </si>
  <si>
    <t>46809</t>
  </si>
  <si>
    <t>DELACEY MOORE</t>
  </si>
  <si>
    <t>0537498</t>
  </si>
  <si>
    <t>046809</t>
  </si>
  <si>
    <t>DMOORE</t>
  </si>
  <si>
    <t>MOORE</t>
  </si>
  <si>
    <t>DELACEY</t>
  </si>
  <si>
    <t>5344 BEAUFAIN BLVD</t>
  </si>
  <si>
    <t>23464</t>
  </si>
  <si>
    <t>7577375722@tmomail.net</t>
  </si>
  <si>
    <t>61678</t>
  </si>
  <si>
    <t>NEAL WOOD</t>
  </si>
  <si>
    <t>0695494</t>
  </si>
  <si>
    <t>061678</t>
  </si>
  <si>
    <t>NWOOD4</t>
  </si>
  <si>
    <t>WOOD</t>
  </si>
  <si>
    <t>1020 VIVROUX RANCH RD</t>
  </si>
  <si>
    <t>SEGUIN</t>
  </si>
  <si>
    <t>78155</t>
  </si>
  <si>
    <t>2107245089@tmomail.net</t>
  </si>
  <si>
    <t>46007</t>
  </si>
  <si>
    <t>STEVEN BAILEY</t>
  </si>
  <si>
    <t>0711283</t>
  </si>
  <si>
    <t>046007</t>
  </si>
  <si>
    <t>SBAILE7</t>
  </si>
  <si>
    <t>BAILEY</t>
  </si>
  <si>
    <t>1063 Cassia Avenue</t>
  </si>
  <si>
    <t>Idaho Falls</t>
  </si>
  <si>
    <t>83402</t>
  </si>
  <si>
    <t>2089700407@vtext.com</t>
  </si>
  <si>
    <t>61485</t>
  </si>
  <si>
    <t>DENNIS DAVIS</t>
  </si>
  <si>
    <t>0002190</t>
  </si>
  <si>
    <t>061485</t>
  </si>
  <si>
    <t>DDAV1</t>
  </si>
  <si>
    <t>DENNIS</t>
  </si>
  <si>
    <t>2722 newborn cir</t>
  </si>
  <si>
    <t>Youngstown</t>
  </si>
  <si>
    <t>44502</t>
  </si>
  <si>
    <t>3305590060@tmomail.net</t>
  </si>
  <si>
    <t>0603274</t>
  </si>
  <si>
    <t>047086</t>
  </si>
  <si>
    <t>93 Bram Hill Rd</t>
  </si>
  <si>
    <t>5857380613@vtext.com</t>
  </si>
  <si>
    <t>0012229</t>
  </si>
  <si>
    <t>022240</t>
  </si>
  <si>
    <t>9779 Good Luck Rd</t>
  </si>
  <si>
    <t>Apt 15</t>
  </si>
  <si>
    <t>Lanham</t>
  </si>
  <si>
    <t>20706</t>
  </si>
  <si>
    <t>2406051564@tmomail.net</t>
  </si>
  <si>
    <t>23893</t>
  </si>
  <si>
    <t>LOGAN ANDERSON</t>
  </si>
  <si>
    <t>0769224</t>
  </si>
  <si>
    <t>023893</t>
  </si>
  <si>
    <t>LANDERS</t>
  </si>
  <si>
    <t>LOGAN</t>
  </si>
  <si>
    <t>416 Renpoint Ct</t>
  </si>
  <si>
    <t>95661</t>
  </si>
  <si>
    <t>9162252354@tmomail.net</t>
  </si>
  <si>
    <t>61167</t>
  </si>
  <si>
    <t>KELVIN DARDEN</t>
  </si>
  <si>
    <t>0648741</t>
  </si>
  <si>
    <t>061167</t>
  </si>
  <si>
    <t>KDARDE2</t>
  </si>
  <si>
    <t>DARDEN</t>
  </si>
  <si>
    <t>KELVIN</t>
  </si>
  <si>
    <t>2710 Winter Park Ct</t>
  </si>
  <si>
    <t>77067</t>
  </si>
  <si>
    <t>8328181574@tmomail.net</t>
  </si>
  <si>
    <t>61675</t>
  </si>
  <si>
    <t>ANDREW GARZA</t>
  </si>
  <si>
    <t>0523167</t>
  </si>
  <si>
    <t>061675</t>
  </si>
  <si>
    <t>AGARZA</t>
  </si>
  <si>
    <t>GARZA</t>
  </si>
  <si>
    <t>15607 MINT PATCH MDW</t>
  </si>
  <si>
    <t>Von Army</t>
  </si>
  <si>
    <t>78073</t>
  </si>
  <si>
    <t>2108401423@tmomail.net</t>
  </si>
  <si>
    <t>88081</t>
  </si>
  <si>
    <t>BRADLEY WOODS</t>
  </si>
  <si>
    <t>0773838</t>
  </si>
  <si>
    <t>088081</t>
  </si>
  <si>
    <t>BWOODS</t>
  </si>
  <si>
    <t>WOODS</t>
  </si>
  <si>
    <t>BRADLEY</t>
  </si>
  <si>
    <t>1208 N ST JOSEPH AVE</t>
  </si>
  <si>
    <t>Evansville</t>
  </si>
  <si>
    <t>47720</t>
  </si>
  <si>
    <t>8126713370@tmomail.net</t>
  </si>
  <si>
    <t>STEPHEN BARFIELD</t>
  </si>
  <si>
    <t>0897546</t>
  </si>
  <si>
    <t>047138</t>
  </si>
  <si>
    <t>3015 HUGO RD</t>
  </si>
  <si>
    <t>29527</t>
  </si>
  <si>
    <t>8432326875@vtext.com</t>
  </si>
  <si>
    <t>MSCHAE2</t>
  </si>
  <si>
    <t>0043406</t>
  </si>
  <si>
    <t>061447</t>
  </si>
  <si>
    <t>199 Fonda Road</t>
  </si>
  <si>
    <t>Waterford</t>
  </si>
  <si>
    <t>12188</t>
  </si>
  <si>
    <t>5189612274@tmomail.net</t>
  </si>
  <si>
    <t>61857</t>
  </si>
  <si>
    <t>BLAINE BORDERS</t>
  </si>
  <si>
    <t>0003327</t>
  </si>
  <si>
    <t>061857</t>
  </si>
  <si>
    <t>BBORDER</t>
  </si>
  <si>
    <t>BORDERS</t>
  </si>
  <si>
    <t>BLAINE</t>
  </si>
  <si>
    <t>814 BLAKELY CT</t>
  </si>
  <si>
    <t>APT 230</t>
  </si>
  <si>
    <t>Frederick</t>
  </si>
  <si>
    <t>21702</t>
  </si>
  <si>
    <t>3019790285@tmomail.net</t>
  </si>
  <si>
    <t>ROBERT GREGORY</t>
  </si>
  <si>
    <t>0829176</t>
  </si>
  <si>
    <t>024116</t>
  </si>
  <si>
    <t>5601 NICOLE CT</t>
  </si>
  <si>
    <t>31909</t>
  </si>
  <si>
    <t>7069120112@tmomail.net</t>
  </si>
  <si>
    <t>0007872</t>
  </si>
  <si>
    <t>037149</t>
  </si>
  <si>
    <t>712 N WASHINGTON ST.</t>
  </si>
  <si>
    <t>9317350465@tmomail.net</t>
  </si>
  <si>
    <t>61620</t>
  </si>
  <si>
    <t>DAVID PUNARO</t>
  </si>
  <si>
    <t>0003269</t>
  </si>
  <si>
    <t>061620</t>
  </si>
  <si>
    <t>PUNARO</t>
  </si>
  <si>
    <t>3510 ESTERLINA DR</t>
  </si>
  <si>
    <t>fallbrook</t>
  </si>
  <si>
    <t>92028</t>
  </si>
  <si>
    <t>6192770555@tmomail.net</t>
  </si>
  <si>
    <t>46427</t>
  </si>
  <si>
    <t>MANUEL QUINONES</t>
  </si>
  <si>
    <t>0021154</t>
  </si>
  <si>
    <t>046427</t>
  </si>
  <si>
    <t>MQUINON</t>
  </si>
  <si>
    <t>13429 Camilla St</t>
  </si>
  <si>
    <t>Unit #F</t>
  </si>
  <si>
    <t>Whittier</t>
  </si>
  <si>
    <t>90601</t>
  </si>
  <si>
    <t>3236811633@tmomail.net</t>
  </si>
  <si>
    <t>MATTHEW HUSTA</t>
  </si>
  <si>
    <t>0700344</t>
  </si>
  <si>
    <t>036354</t>
  </si>
  <si>
    <t>14445 SW 200 ST</t>
  </si>
  <si>
    <t>33177</t>
  </si>
  <si>
    <t>3056840011@tmomail.net</t>
  </si>
  <si>
    <t>0028183</t>
  </si>
  <si>
    <t>047273</t>
  </si>
  <si>
    <t>1874 Alizarin Ave</t>
  </si>
  <si>
    <t>Apt #2</t>
  </si>
  <si>
    <t>Kuna</t>
  </si>
  <si>
    <t>83634</t>
  </si>
  <si>
    <t>2085803354@vtext.com</t>
  </si>
  <si>
    <t>1354 MT PISGAH RD</t>
  </si>
  <si>
    <t>APT 203</t>
  </si>
  <si>
    <t>94596</t>
  </si>
  <si>
    <t>22107</t>
  </si>
  <si>
    <t>MICHAEL SHORT</t>
  </si>
  <si>
    <t>0009589</t>
  </si>
  <si>
    <t>022107</t>
  </si>
  <si>
    <t>MSHORT1</t>
  </si>
  <si>
    <t>SHORT</t>
  </si>
  <si>
    <t>121 LAUREL LANE</t>
  </si>
  <si>
    <t>East Peoria</t>
  </si>
  <si>
    <t>3097504891@tmomail.net</t>
  </si>
  <si>
    <t>61220</t>
  </si>
  <si>
    <t>HUY HA</t>
  </si>
  <si>
    <t>0891176</t>
  </si>
  <si>
    <t>061220</t>
  </si>
  <si>
    <t>HHU00</t>
  </si>
  <si>
    <t>HA</t>
  </si>
  <si>
    <t>HUY</t>
  </si>
  <si>
    <t>528 Breton Dr.</t>
  </si>
  <si>
    <t>Grand Prairie</t>
  </si>
  <si>
    <t>75052</t>
  </si>
  <si>
    <t>CWILCHE</t>
  </si>
  <si>
    <t>WILCHER, CHRISTOPHER</t>
  </si>
  <si>
    <t>4696793052@tmomail.net</t>
  </si>
  <si>
    <t>0566059</t>
  </si>
  <si>
    <t>061763</t>
  </si>
  <si>
    <t>1516 Miller Road</t>
  </si>
  <si>
    <t>49001</t>
  </si>
  <si>
    <t>2698610084@tmomail.net</t>
  </si>
  <si>
    <t>0709972</t>
  </si>
  <si>
    <t>071003</t>
  </si>
  <si>
    <t>444 JUDITH DR</t>
  </si>
  <si>
    <t>15236</t>
  </si>
  <si>
    <t>4125400829@tmomail.net</t>
  </si>
  <si>
    <t>88113</t>
  </si>
  <si>
    <t>ROBERT DRAUGHN</t>
  </si>
  <si>
    <t>0934406</t>
  </si>
  <si>
    <t>088113</t>
  </si>
  <si>
    <t>RDRAUGH</t>
  </si>
  <si>
    <t>DRAUGHN</t>
  </si>
  <si>
    <t>324 Burler st</t>
  </si>
  <si>
    <t>Lexington</t>
  </si>
  <si>
    <t>27292</t>
  </si>
  <si>
    <t>3366880561@vtext.com</t>
  </si>
  <si>
    <t>06206</t>
  </si>
  <si>
    <t>PETER HEMMINGS</t>
  </si>
  <si>
    <t>0002771</t>
  </si>
  <si>
    <t>006206</t>
  </si>
  <si>
    <t>PHEMMI0</t>
  </si>
  <si>
    <t>HEMMINGS</t>
  </si>
  <si>
    <t>215 Kingsbury Cir</t>
  </si>
  <si>
    <t>Warner Robins</t>
  </si>
  <si>
    <t>31088</t>
  </si>
  <si>
    <t>WTAYL21</t>
  </si>
  <si>
    <t>TAYLOR, WILLIAM</t>
  </si>
  <si>
    <t>4782600632@vtext.com</t>
  </si>
  <si>
    <t>0534545</t>
  </si>
  <si>
    <t>047091</t>
  </si>
  <si>
    <t>835 HIGHLAND AVE</t>
  </si>
  <si>
    <t>14223</t>
  </si>
  <si>
    <t>7169361043@tmomail.net</t>
  </si>
  <si>
    <t>46735</t>
  </si>
  <si>
    <t>JARROD TOMES</t>
  </si>
  <si>
    <t>0554881</t>
  </si>
  <si>
    <t>046735</t>
  </si>
  <si>
    <t>JTOMES</t>
  </si>
  <si>
    <t>TOMES</t>
  </si>
  <si>
    <t>24 Peartree lane</t>
  </si>
  <si>
    <t>Levittown</t>
  </si>
  <si>
    <t>19054</t>
  </si>
  <si>
    <t>2679160451@tmomail.net</t>
  </si>
  <si>
    <t>0004648</t>
  </si>
  <si>
    <t>021222</t>
  </si>
  <si>
    <t>VALENTINE</t>
  </si>
  <si>
    <t>27 SIMS ST</t>
  </si>
  <si>
    <t>#27</t>
  </si>
  <si>
    <t>CLAXTON</t>
  </si>
  <si>
    <t>30417</t>
  </si>
  <si>
    <t>9124823262@tmomail.net</t>
  </si>
  <si>
    <t>0525345</t>
  </si>
  <si>
    <t>KELLEY</t>
  </si>
  <si>
    <t>8566 Sheffield Manor Blvd</t>
  </si>
  <si>
    <t>Waynesboro</t>
  </si>
  <si>
    <t>17268</t>
  </si>
  <si>
    <t>3015230165@tmomail.net</t>
  </si>
  <si>
    <t>37170</t>
  </si>
  <si>
    <t>GLENN SMITH</t>
  </si>
  <si>
    <t>0425140</t>
  </si>
  <si>
    <t>037170</t>
  </si>
  <si>
    <t>GSMIT81</t>
  </si>
  <si>
    <t>154 West Montana Ave</t>
  </si>
  <si>
    <t>Whitwell</t>
  </si>
  <si>
    <t>37397</t>
  </si>
  <si>
    <t>4232555806@tmomail.net</t>
  </si>
  <si>
    <t>88068</t>
  </si>
  <si>
    <t>GARY DYE</t>
  </si>
  <si>
    <t>0123747</t>
  </si>
  <si>
    <t>088068</t>
  </si>
  <si>
    <t>GDYE3</t>
  </si>
  <si>
    <t>DYE</t>
  </si>
  <si>
    <t>3910 S 22ND ST</t>
  </si>
  <si>
    <t>St Joseph</t>
  </si>
  <si>
    <t>64503</t>
  </si>
  <si>
    <t>NIGHTHART, DARRYL</t>
  </si>
  <si>
    <t>8169375218@tmomail.net</t>
  </si>
  <si>
    <t>61553</t>
  </si>
  <si>
    <t>PETER ROSEN</t>
  </si>
  <si>
    <t>0000653</t>
  </si>
  <si>
    <t>061553</t>
  </si>
  <si>
    <t>PROSEN</t>
  </si>
  <si>
    <t>ROSEN</t>
  </si>
  <si>
    <t>5637  Soft Skies Dr</t>
  </si>
  <si>
    <t>Sarasota</t>
  </si>
  <si>
    <t>34238</t>
  </si>
  <si>
    <t>JLOPE59</t>
  </si>
  <si>
    <t>LOPEZ, JAIME</t>
  </si>
  <si>
    <t>9413102720@tmomail.net</t>
  </si>
  <si>
    <t>61585</t>
  </si>
  <si>
    <t>WILLIAM TAYLOR</t>
  </si>
  <si>
    <t>0195974</t>
  </si>
  <si>
    <t>061585</t>
  </si>
  <si>
    <t>295 Arborview Dr</t>
  </si>
  <si>
    <t>Mcdonough</t>
  </si>
  <si>
    <t>30252</t>
  </si>
  <si>
    <t>4704523592@tmomail.net</t>
  </si>
  <si>
    <t>0021162</t>
  </si>
  <si>
    <t>061654</t>
  </si>
  <si>
    <t>3755 Denver St</t>
  </si>
  <si>
    <t>Memphis</t>
  </si>
  <si>
    <t>38127</t>
  </si>
  <si>
    <t>9013026329@vtext.com</t>
  </si>
  <si>
    <t>0622506</t>
  </si>
  <si>
    <t>046630</t>
  </si>
  <si>
    <t>73 Grant 63</t>
  </si>
  <si>
    <t>Sheridan</t>
  </si>
  <si>
    <t>72150</t>
  </si>
  <si>
    <t>8709411145@vtext.com</t>
  </si>
  <si>
    <t>36010</t>
  </si>
  <si>
    <t>SCOTT GREEN</t>
  </si>
  <si>
    <t>0880674</t>
  </si>
  <si>
    <t>036010</t>
  </si>
  <si>
    <t>SGREE56</t>
  </si>
  <si>
    <t>10701 OLD COURT ROAD</t>
  </si>
  <si>
    <t>Woodstock</t>
  </si>
  <si>
    <t>21163</t>
  </si>
  <si>
    <t>2402372305@tmomail.net</t>
  </si>
  <si>
    <t>STEVE OWENS</t>
  </si>
  <si>
    <t>0333609</t>
  </si>
  <si>
    <t>061072</t>
  </si>
  <si>
    <t>SOWENS7</t>
  </si>
  <si>
    <t>OWENS</t>
  </si>
  <si>
    <t>STEVE</t>
  </si>
  <si>
    <t>11335 Hwy 371</t>
  </si>
  <si>
    <t>Marietta</t>
  </si>
  <si>
    <t>38856</t>
  </si>
  <si>
    <t>6626053549@vtext.com</t>
  </si>
  <si>
    <t>0000182</t>
  </si>
  <si>
    <t>046581</t>
  </si>
  <si>
    <t>DAWSON</t>
  </si>
  <si>
    <t>9B riverside dr.</t>
  </si>
  <si>
    <t>oakland</t>
  </si>
  <si>
    <t>07436</t>
  </si>
  <si>
    <t>3863154176@tmomail.net</t>
  </si>
  <si>
    <t>22421</t>
  </si>
  <si>
    <t>RICHARD HANSON</t>
  </si>
  <si>
    <t>0087981</t>
  </si>
  <si>
    <t>022421</t>
  </si>
  <si>
    <t>RHANSO4</t>
  </si>
  <si>
    <t>1017 Kirby Drive</t>
  </si>
  <si>
    <t>Nashville</t>
  </si>
  <si>
    <t>37217</t>
  </si>
  <si>
    <t>6154248023@tmomail.net</t>
  </si>
  <si>
    <t>021555</t>
  </si>
  <si>
    <t>MMCGILL</t>
  </si>
  <si>
    <t>MCGILL, MARK</t>
  </si>
  <si>
    <t>61419</t>
  </si>
  <si>
    <t>ANTHONY WILLIAMS</t>
  </si>
  <si>
    <t>0192815</t>
  </si>
  <si>
    <t>061419</t>
  </si>
  <si>
    <t>200 Woodburn Dr</t>
  </si>
  <si>
    <t>Hampton</t>
  </si>
  <si>
    <t>23664</t>
  </si>
  <si>
    <t>7575283135@tmomail.net</t>
  </si>
  <si>
    <t>61210</t>
  </si>
  <si>
    <t>JERRY POWERS</t>
  </si>
  <si>
    <t>0694166</t>
  </si>
  <si>
    <t>061210</t>
  </si>
  <si>
    <t>POWERS</t>
  </si>
  <si>
    <t>JERRY</t>
  </si>
  <si>
    <t>189 Reality Road</t>
  </si>
  <si>
    <t>Denison</t>
  </si>
  <si>
    <t>75021</t>
  </si>
  <si>
    <t>9035707673@vtext.com</t>
  </si>
  <si>
    <t>61409</t>
  </si>
  <si>
    <t>DARYL MARTIN</t>
  </si>
  <si>
    <t>0283259</t>
  </si>
  <si>
    <t>061409</t>
  </si>
  <si>
    <t>DARYL</t>
  </si>
  <si>
    <t>16 martin dr</t>
  </si>
  <si>
    <t>phenix city</t>
  </si>
  <si>
    <t>36869</t>
  </si>
  <si>
    <t>3345204075@vtext.com</t>
  </si>
  <si>
    <t>HERMON CHAN</t>
  </si>
  <si>
    <t>0732594</t>
  </si>
  <si>
    <t>061158</t>
  </si>
  <si>
    <t>2585 MEYER RD</t>
  </si>
  <si>
    <t>77474</t>
  </si>
  <si>
    <t>BARRINGER, DAVID</t>
  </si>
  <si>
    <t>7133196759@tmomail.net</t>
  </si>
  <si>
    <t>61240</t>
  </si>
  <si>
    <t>BRUNO THOMAS</t>
  </si>
  <si>
    <t>0670174</t>
  </si>
  <si>
    <t>061240</t>
  </si>
  <si>
    <t>BTHOMA5</t>
  </si>
  <si>
    <t>BRUNO</t>
  </si>
  <si>
    <t>205 elm ct</t>
  </si>
  <si>
    <t>Poinciana</t>
  </si>
  <si>
    <t>34759</t>
  </si>
  <si>
    <t>5169093052@tmomail.net</t>
  </si>
  <si>
    <t>46634</t>
  </si>
  <si>
    <t>0721167</t>
  </si>
  <si>
    <t>046634</t>
  </si>
  <si>
    <t>215 IRBY RD</t>
  </si>
  <si>
    <t>29301</t>
  </si>
  <si>
    <t>8643401537@tmomail.net</t>
  </si>
  <si>
    <t>ROBERT HIGGINS</t>
  </si>
  <si>
    <t>0587568</t>
  </si>
  <si>
    <t>036234</t>
  </si>
  <si>
    <t>557 Woodyard Rd</t>
  </si>
  <si>
    <t>Defuniak Springs</t>
  </si>
  <si>
    <t>32435</t>
  </si>
  <si>
    <t>2762101631@vtext.com</t>
  </si>
  <si>
    <t>46201</t>
  </si>
  <si>
    <t>JEFFREY MOORE</t>
  </si>
  <si>
    <t>0000927</t>
  </si>
  <si>
    <t>046201</t>
  </si>
  <si>
    <t>JMOORE0</t>
  </si>
  <si>
    <t>311 W ELM AVE</t>
  </si>
  <si>
    <t>Jonesboro</t>
  </si>
  <si>
    <t>PHELPS, DYLAN</t>
  </si>
  <si>
    <t>8707900916@vtext.com</t>
  </si>
  <si>
    <t>46599</t>
  </si>
  <si>
    <t>FELIX BOGOPOLSKY</t>
  </si>
  <si>
    <t>0935296</t>
  </si>
  <si>
    <t>046599</t>
  </si>
  <si>
    <t>FBOGOPO</t>
  </si>
  <si>
    <t>BOGOPOLSKY</t>
  </si>
  <si>
    <t>86 Stratford Drive</t>
  </si>
  <si>
    <t>Manalapan</t>
  </si>
  <si>
    <t>07726</t>
  </si>
  <si>
    <t>JGREY1</t>
  </si>
  <si>
    <t>GREY, JOSEPH</t>
  </si>
  <si>
    <t>7323510103@tmomail.net</t>
  </si>
  <si>
    <t>0561746</t>
  </si>
  <si>
    <t>046835</t>
  </si>
  <si>
    <t>2416 West Lenoir St</t>
  </si>
  <si>
    <t>Lenoir</t>
  </si>
  <si>
    <t>BHANKIN</t>
  </si>
  <si>
    <t>HANKINS, BRYAN</t>
  </si>
  <si>
    <t>8287230074@tmomail.net</t>
  </si>
  <si>
    <t>NICHOLAS LUCAS</t>
  </si>
  <si>
    <t>0886317</t>
  </si>
  <si>
    <t>061183</t>
  </si>
  <si>
    <t>16-141 AULII STREET</t>
  </si>
  <si>
    <t>96749</t>
  </si>
  <si>
    <t>SCORRE</t>
  </si>
  <si>
    <t>CORREA JR, STEPHEN</t>
  </si>
  <si>
    <t>8088973692@tmomail.net</t>
  </si>
  <si>
    <t>61557</t>
  </si>
  <si>
    <t>HECTOR FIGUEROA</t>
  </si>
  <si>
    <t>0001133</t>
  </si>
  <si>
    <t>061557</t>
  </si>
  <si>
    <t>HFIGUER</t>
  </si>
  <si>
    <t>Carr 411 Km 8 Interior</t>
  </si>
  <si>
    <t>Bo Atalaya Casa #13</t>
  </si>
  <si>
    <t>Aguada</t>
  </si>
  <si>
    <t>00602</t>
  </si>
  <si>
    <t>NYNNNNN</t>
  </si>
  <si>
    <t>LGONZ49</t>
  </si>
  <si>
    <t>GONZALEZ, LUIS</t>
  </si>
  <si>
    <t>9393350732@tmomail.net</t>
  </si>
  <si>
    <t>0004564</t>
  </si>
  <si>
    <t>046957</t>
  </si>
  <si>
    <t>5705 Ranger Street</t>
  </si>
  <si>
    <t>Virginia Beach</t>
  </si>
  <si>
    <t>7574043471@vtext.com</t>
  </si>
  <si>
    <t>46154</t>
  </si>
  <si>
    <t>MICHAEL RILEY</t>
  </si>
  <si>
    <t>0016196</t>
  </si>
  <si>
    <t>046154</t>
  </si>
  <si>
    <t>MRILEY</t>
  </si>
  <si>
    <t>19 Hickory Rd</t>
  </si>
  <si>
    <t>Oakwood Hills</t>
  </si>
  <si>
    <t>60013</t>
  </si>
  <si>
    <t>6306642059@tmomail.net</t>
  </si>
  <si>
    <t>88135</t>
  </si>
  <si>
    <t>TRAJAN COPELAND</t>
  </si>
  <si>
    <t>0142372</t>
  </si>
  <si>
    <t>088135</t>
  </si>
  <si>
    <t>TCOPELA</t>
  </si>
  <si>
    <t>COPELAND</t>
  </si>
  <si>
    <t>TRAJAN</t>
  </si>
  <si>
    <t>712 BATTERY AVE</t>
  </si>
  <si>
    <t>JMORGA1</t>
  </si>
  <si>
    <t>MORGAN, JAMES</t>
  </si>
  <si>
    <t>7575283502@tmomail.net</t>
  </si>
  <si>
    <t>61550</t>
  </si>
  <si>
    <t>NELSON CRUZ MORALES</t>
  </si>
  <si>
    <t>0040337</t>
  </si>
  <si>
    <t>061550</t>
  </si>
  <si>
    <t>NCRUZMO</t>
  </si>
  <si>
    <t>CRUZ MORALES</t>
  </si>
  <si>
    <t>Rd 860 Km 3.2 Sector El Rio</t>
  </si>
  <si>
    <t>Bo.Martin Gonzalez</t>
  </si>
  <si>
    <t>00987</t>
  </si>
  <si>
    <t>9392936051@tmomail.net</t>
  </si>
  <si>
    <t>0897702</t>
  </si>
  <si>
    <t>046499</t>
  </si>
  <si>
    <t>TIMBER</t>
  </si>
  <si>
    <t>TRENT</t>
  </si>
  <si>
    <t>6818 BONNIE RIDGE DR</t>
  </si>
  <si>
    <t>APT. T-1</t>
  </si>
  <si>
    <t>PIKESVILLE</t>
  </si>
  <si>
    <t>21209</t>
  </si>
  <si>
    <t>4102209424@tmomail.net</t>
  </si>
  <si>
    <t>88039</t>
  </si>
  <si>
    <t>RENDEL SANDERSON</t>
  </si>
  <si>
    <t>0670299</t>
  </si>
  <si>
    <t>088039</t>
  </si>
  <si>
    <t>RSANDE0</t>
  </si>
  <si>
    <t>SANDERSON</t>
  </si>
  <si>
    <t>RENDEL</t>
  </si>
  <si>
    <t>7239 Broadview Dr E</t>
  </si>
  <si>
    <t>Unit H</t>
  </si>
  <si>
    <t>Theodore</t>
  </si>
  <si>
    <t>36582</t>
  </si>
  <si>
    <t>2513495864@vtext.com</t>
  </si>
  <si>
    <t>61486</t>
  </si>
  <si>
    <t>KYM LEWIS</t>
  </si>
  <si>
    <t>0222521</t>
  </si>
  <si>
    <t>061486</t>
  </si>
  <si>
    <t>KLEWIS7</t>
  </si>
  <si>
    <t>KYM</t>
  </si>
  <si>
    <t>10200 RABBIT HASH RD SE</t>
  </si>
  <si>
    <t>ELIZABETH</t>
  </si>
  <si>
    <t>5022107704@tmomail.net</t>
  </si>
  <si>
    <t>61540</t>
  </si>
  <si>
    <t>MATTHEW ROGERS</t>
  </si>
  <si>
    <t>0010157</t>
  </si>
  <si>
    <t>061540</t>
  </si>
  <si>
    <t>MROGERS</t>
  </si>
  <si>
    <t>2978 N OXFORD ST</t>
  </si>
  <si>
    <t>CLAREMONT</t>
  </si>
  <si>
    <t>28610</t>
  </si>
  <si>
    <t>8286660029@tmomail.net</t>
  </si>
  <si>
    <t>88104</t>
  </si>
  <si>
    <t>ELISEO LEON</t>
  </si>
  <si>
    <t>0013987</t>
  </si>
  <si>
    <t>088104</t>
  </si>
  <si>
    <t>ELEON</t>
  </si>
  <si>
    <t>LEON</t>
  </si>
  <si>
    <t>ELISEO</t>
  </si>
  <si>
    <t>3212 CR 384</t>
  </si>
  <si>
    <t>Tyler</t>
  </si>
  <si>
    <t>75708</t>
  </si>
  <si>
    <t>RBISHO2</t>
  </si>
  <si>
    <t>BISHOP, RANDALL</t>
  </si>
  <si>
    <t>9039411944@vtext.com</t>
  </si>
  <si>
    <t>0813907</t>
  </si>
  <si>
    <t>036793</t>
  </si>
  <si>
    <t>287 County Rd  4941</t>
  </si>
  <si>
    <t>Etoile</t>
  </si>
  <si>
    <t>75944</t>
  </si>
  <si>
    <t>8328198445@vtext.com</t>
  </si>
  <si>
    <t>61248</t>
  </si>
  <si>
    <t>DAVID MCLEAN</t>
  </si>
  <si>
    <t>0012591</t>
  </si>
  <si>
    <t>061248</t>
  </si>
  <si>
    <t>MCLEAN</t>
  </si>
  <si>
    <t>22 Rock Street</t>
  </si>
  <si>
    <t>Pittston Township</t>
  </si>
  <si>
    <t>18640</t>
  </si>
  <si>
    <t>5704175482@vtext.com</t>
  </si>
  <si>
    <t>61150</t>
  </si>
  <si>
    <t>EMANUEL MARSHALL</t>
  </si>
  <si>
    <t>0093252</t>
  </si>
  <si>
    <t>061150</t>
  </si>
  <si>
    <t>EMARSHA</t>
  </si>
  <si>
    <t>EMANUEL</t>
  </si>
  <si>
    <t>586 LYNNWOOD DR</t>
  </si>
  <si>
    <t>Missoury City</t>
  </si>
  <si>
    <t>77489</t>
  </si>
  <si>
    <t>2814066613@tmomail.net</t>
  </si>
  <si>
    <t>22223</t>
  </si>
  <si>
    <t>DAVID QUSTANTIN</t>
  </si>
  <si>
    <t>0831743</t>
  </si>
  <si>
    <t>022223</t>
  </si>
  <si>
    <t>DQUSTAN</t>
  </si>
  <si>
    <t>QUSTANTIN</t>
  </si>
  <si>
    <t>8461 Hickory Drive</t>
  </si>
  <si>
    <t>Sterling Heights</t>
  </si>
  <si>
    <t>48312</t>
  </si>
  <si>
    <t>5867011253@tmomail.net</t>
  </si>
  <si>
    <t>0643841</t>
  </si>
  <si>
    <t>046629</t>
  </si>
  <si>
    <t>4812 Valda Ln</t>
  </si>
  <si>
    <t>Lot D</t>
  </si>
  <si>
    <t>33610</t>
  </si>
  <si>
    <t>ENIEVE0</t>
  </si>
  <si>
    <t>NIEVES, EFRAIN</t>
  </si>
  <si>
    <t>8138930329@tmomail.net</t>
  </si>
  <si>
    <t>88196</t>
  </si>
  <si>
    <t>0030197</t>
  </si>
  <si>
    <t>088196</t>
  </si>
  <si>
    <t>16 FAIRLAWN RD</t>
  </si>
  <si>
    <t>02191</t>
  </si>
  <si>
    <t>7816921318@tmomail.net</t>
  </si>
  <si>
    <t>46968</t>
  </si>
  <si>
    <t>DARRYL CARY</t>
  </si>
  <si>
    <t>0562835</t>
  </si>
  <si>
    <t>046968</t>
  </si>
  <si>
    <t>DCARY</t>
  </si>
  <si>
    <t>CARY</t>
  </si>
  <si>
    <t>101 A Berkley Street</t>
  </si>
  <si>
    <t>Ashland</t>
  </si>
  <si>
    <t>23005</t>
  </si>
  <si>
    <t>8044896162@vtext.com</t>
  </si>
  <si>
    <t>36631</t>
  </si>
  <si>
    <t>ADRIELLE BROWN</t>
  </si>
  <si>
    <t>0005744</t>
  </si>
  <si>
    <t>036631</t>
  </si>
  <si>
    <t>ABROWN0</t>
  </si>
  <si>
    <t>ADRIELLE</t>
  </si>
  <si>
    <t>16255 Rio Grande</t>
  </si>
  <si>
    <t>Apt. B</t>
  </si>
  <si>
    <t>Gulfport</t>
  </si>
  <si>
    <t>39501</t>
  </si>
  <si>
    <t>2289180595@tmomail.net</t>
  </si>
  <si>
    <t>46002</t>
  </si>
  <si>
    <t>JIM PHELPS JR</t>
  </si>
  <si>
    <t>0750562</t>
  </si>
  <si>
    <t>046002</t>
  </si>
  <si>
    <t>JPHELP</t>
  </si>
  <si>
    <t>PHELPS JR</t>
  </si>
  <si>
    <t>603 SW Longhorn DR</t>
  </si>
  <si>
    <t>Oak Grove</t>
  </si>
  <si>
    <t>64075</t>
  </si>
  <si>
    <t>5737970221@tmomail.net</t>
  </si>
  <si>
    <t>0030635</t>
  </si>
  <si>
    <t>023966</t>
  </si>
  <si>
    <t>802 W 11TH ST</t>
  </si>
  <si>
    <t>Newton</t>
  </si>
  <si>
    <t>67114</t>
  </si>
  <si>
    <t>MILLS, BRIAN</t>
  </si>
  <si>
    <t>3167301420@tmomail.net</t>
  </si>
  <si>
    <t>61614</t>
  </si>
  <si>
    <t>JUSTIN ANDREWS</t>
  </si>
  <si>
    <t>0019422</t>
  </si>
  <si>
    <t>061614</t>
  </si>
  <si>
    <t>JANDREW</t>
  </si>
  <si>
    <t>ANDREWS</t>
  </si>
  <si>
    <t>1497 Ocotillo Dr</t>
  </si>
  <si>
    <t>Sierra Vista</t>
  </si>
  <si>
    <t>85635</t>
  </si>
  <si>
    <t>6028153106@tmomail.net</t>
  </si>
  <si>
    <t>61283</t>
  </si>
  <si>
    <t>JUAN HERNANDEZ ORTEGA</t>
  </si>
  <si>
    <t>0004846</t>
  </si>
  <si>
    <t>061283</t>
  </si>
  <si>
    <t>JHER243</t>
  </si>
  <si>
    <t>HERNANDEZ ORTEGA</t>
  </si>
  <si>
    <t>Bo Maguayo</t>
  </si>
  <si>
    <t>Calle 1 Parcela 53</t>
  </si>
  <si>
    <t>Dorado</t>
  </si>
  <si>
    <t>00656</t>
  </si>
  <si>
    <t>9397322770@tmomail.net</t>
  </si>
  <si>
    <t>88171</t>
  </si>
  <si>
    <t>DAVID PEYTON</t>
  </si>
  <si>
    <t>0732198</t>
  </si>
  <si>
    <t>088171</t>
  </si>
  <si>
    <t>DPEYTON</t>
  </si>
  <si>
    <t>PEYTON</t>
  </si>
  <si>
    <t>209 W. Gordon Ave</t>
  </si>
  <si>
    <t>Gordonsville</t>
  </si>
  <si>
    <t>22942</t>
  </si>
  <si>
    <t>5408923064@tmomail.net</t>
  </si>
  <si>
    <t>0824086</t>
  </si>
  <si>
    <t>046313</t>
  </si>
  <si>
    <t>904 Keathley Rd</t>
  </si>
  <si>
    <t>9369554285@tmomail.net</t>
  </si>
  <si>
    <t>JOSEPH PONZIO</t>
  </si>
  <si>
    <t>0778365</t>
  </si>
  <si>
    <t>046118</t>
  </si>
  <si>
    <t>31356 SLUMBER LN</t>
  </si>
  <si>
    <t>48026</t>
  </si>
  <si>
    <t>5866152168@tmomail.net</t>
  </si>
  <si>
    <t>0029629</t>
  </si>
  <si>
    <t>046063</t>
  </si>
  <si>
    <t>4732 ISABELLA AVE.</t>
  </si>
  <si>
    <t>95628</t>
  </si>
  <si>
    <t>9165590520@tmomail.net</t>
  </si>
  <si>
    <t>61730</t>
  </si>
  <si>
    <t>CHRISTOPHER WILCHER</t>
  </si>
  <si>
    <t>0599787</t>
  </si>
  <si>
    <t>061730</t>
  </si>
  <si>
    <t>WILCHER</t>
  </si>
  <si>
    <t>4109 SWEET CLOVER LN</t>
  </si>
  <si>
    <t>Crowley</t>
  </si>
  <si>
    <t>76036</t>
  </si>
  <si>
    <t>6823389734@vtext.com</t>
  </si>
  <si>
    <t>61740</t>
  </si>
  <si>
    <t>VICTOR BYRD JR</t>
  </si>
  <si>
    <t>0511204</t>
  </si>
  <si>
    <t>061740</t>
  </si>
  <si>
    <t>VBYRD0</t>
  </si>
  <si>
    <t>BYRD JR</t>
  </si>
  <si>
    <t>5013 mill stream rd</t>
  </si>
  <si>
    <t>Ocoee</t>
  </si>
  <si>
    <t>3213331727@tmomail.net</t>
  </si>
  <si>
    <t>EFRAIN RAIGOZA JR.</t>
  </si>
  <si>
    <t>0538686</t>
  </si>
  <si>
    <t>RAIGOZA JR.</t>
  </si>
  <si>
    <t>EFRAIN</t>
  </si>
  <si>
    <t>4904 Spring Rd</t>
  </si>
  <si>
    <t>Oak lawn</t>
  </si>
  <si>
    <t>60453</t>
  </si>
  <si>
    <t>7737460132@tmomail.net</t>
  </si>
  <si>
    <t>0026732</t>
  </si>
  <si>
    <t>046174</t>
  </si>
  <si>
    <t>561 N SEYMOUR AVE</t>
  </si>
  <si>
    <t>UNIT 101</t>
  </si>
  <si>
    <t>60060</t>
  </si>
  <si>
    <t>6304174065@tmomail.net</t>
  </si>
  <si>
    <t>61660</t>
  </si>
  <si>
    <t>HECTOR SANTIAGO</t>
  </si>
  <si>
    <t>0505255</t>
  </si>
  <si>
    <t>061660</t>
  </si>
  <si>
    <t>SANTIAGO</t>
  </si>
  <si>
    <t>Urb Valles de Santa Olaya</t>
  </si>
  <si>
    <t>Calle 3 A31</t>
  </si>
  <si>
    <t>9392933891@tmomail.net</t>
  </si>
  <si>
    <t>23873</t>
  </si>
  <si>
    <t>TERRELL WHITE</t>
  </si>
  <si>
    <t>0875955</t>
  </si>
  <si>
    <t>023873</t>
  </si>
  <si>
    <t>TWHITE</t>
  </si>
  <si>
    <t>TERRELL</t>
  </si>
  <si>
    <t>6656 South Kimbark Ave</t>
  </si>
  <si>
    <t>60637</t>
  </si>
  <si>
    <t>3126782153@tmomail.net</t>
  </si>
  <si>
    <t>61669</t>
  </si>
  <si>
    <t>NICHOLAS ROARK</t>
  </si>
  <si>
    <t>0586677</t>
  </si>
  <si>
    <t>061669</t>
  </si>
  <si>
    <t>NROARK</t>
  </si>
  <si>
    <t>ROARK</t>
  </si>
  <si>
    <t>379 Upper Doe Bag Road</t>
  </si>
  <si>
    <t>Green Mountain</t>
  </si>
  <si>
    <t>28740</t>
  </si>
  <si>
    <t>DJON118</t>
  </si>
  <si>
    <t>JONES, DANIEL</t>
  </si>
  <si>
    <t>61771</t>
  </si>
  <si>
    <t>CARLOS FRANCO</t>
  </si>
  <si>
    <t>0741199</t>
  </si>
  <si>
    <t>061771</t>
  </si>
  <si>
    <t>CFRANC5</t>
  </si>
  <si>
    <t>FRANCO</t>
  </si>
  <si>
    <t>70 Armington Avenue, 3rd Floor</t>
  </si>
  <si>
    <t>Providence</t>
  </si>
  <si>
    <t>02908</t>
  </si>
  <si>
    <t>RLOSARD</t>
  </si>
  <si>
    <t>LOSARDO, RICHARD</t>
  </si>
  <si>
    <t>4018680705@tmomail.net</t>
  </si>
  <si>
    <t>61193</t>
  </si>
  <si>
    <t>NATE VENEGAS</t>
  </si>
  <si>
    <t>0030791</t>
  </si>
  <si>
    <t>061193</t>
  </si>
  <si>
    <t>NVENEGA</t>
  </si>
  <si>
    <t>VENEGAS</t>
  </si>
  <si>
    <t>NATE</t>
  </si>
  <si>
    <t>1810 Monterey Rd.</t>
  </si>
  <si>
    <t>Apt 302</t>
  </si>
  <si>
    <t>Colorado Springs</t>
  </si>
  <si>
    <t>80910</t>
  </si>
  <si>
    <t>7196711081@tmomail.net</t>
  </si>
  <si>
    <t>ALEX SIMONDS</t>
  </si>
  <si>
    <t>0541391</t>
  </si>
  <si>
    <t>047022</t>
  </si>
  <si>
    <t>453 Gorham Road</t>
  </si>
  <si>
    <t>Scarborough</t>
  </si>
  <si>
    <t>04074</t>
  </si>
  <si>
    <t>TCHARLA</t>
  </si>
  <si>
    <t>CHARLAND, TOM</t>
  </si>
  <si>
    <t>2073149501@tmomail.net</t>
  </si>
  <si>
    <t>88129</t>
  </si>
  <si>
    <t>RAKIBUL ISLAM</t>
  </si>
  <si>
    <t>0577577</t>
  </si>
  <si>
    <t>088129</t>
  </si>
  <si>
    <t>RISLAM</t>
  </si>
  <si>
    <t>ISLAM</t>
  </si>
  <si>
    <t>RAKIBUL</t>
  </si>
  <si>
    <t>75 MELISON DR</t>
  </si>
  <si>
    <t>PIKE ROAD</t>
  </si>
  <si>
    <t>36064</t>
  </si>
  <si>
    <t>3349219648@vtext.com</t>
  </si>
  <si>
    <t>0914614</t>
  </si>
  <si>
    <t>061673</t>
  </si>
  <si>
    <t>3307 Eakin Road</t>
  </si>
  <si>
    <t>Columbus</t>
  </si>
  <si>
    <t>43204</t>
  </si>
  <si>
    <t>6144320621@tmomail.net</t>
  </si>
  <si>
    <t>61252</t>
  </si>
  <si>
    <t>RICHARD KOKOSKY</t>
  </si>
  <si>
    <t>0406637</t>
  </si>
  <si>
    <t>061252</t>
  </si>
  <si>
    <t>RKOKOSK</t>
  </si>
  <si>
    <t>KOKOSKY</t>
  </si>
  <si>
    <t>3220 Glase Road</t>
  </si>
  <si>
    <t>Danielsville</t>
  </si>
  <si>
    <t>18038</t>
  </si>
  <si>
    <t>4843633968@tmomail.net</t>
  </si>
  <si>
    <t>61041</t>
  </si>
  <si>
    <t>GUNNER BAASCH</t>
  </si>
  <si>
    <t>0018978</t>
  </si>
  <si>
    <t>061041</t>
  </si>
  <si>
    <t>GBAASCH</t>
  </si>
  <si>
    <t>BAASCH</t>
  </si>
  <si>
    <t>GUNNER</t>
  </si>
  <si>
    <t>3620 Page Dr</t>
  </si>
  <si>
    <t>APT  #2</t>
  </si>
  <si>
    <t>Plover</t>
  </si>
  <si>
    <t>54467</t>
  </si>
  <si>
    <t>7156061399@tmomail.com</t>
  </si>
  <si>
    <t>36164</t>
  </si>
  <si>
    <t>DAVID KACZMAREK</t>
  </si>
  <si>
    <t>0865865</t>
  </si>
  <si>
    <t>036164</t>
  </si>
  <si>
    <t>DKACZM1</t>
  </si>
  <si>
    <t>KACZMAREK</t>
  </si>
  <si>
    <t>7000 Schoepf Dr</t>
  </si>
  <si>
    <t>Northfield Cntr</t>
  </si>
  <si>
    <t>44067</t>
  </si>
  <si>
    <t>3304419951@vtext.com</t>
  </si>
  <si>
    <t>0593558</t>
  </si>
  <si>
    <t>046961</t>
  </si>
  <si>
    <t>1308 LEAD ST</t>
  </si>
  <si>
    <t>APT D</t>
  </si>
  <si>
    <t>23504</t>
  </si>
  <si>
    <t>9482233344@vtext.com</t>
  </si>
  <si>
    <t>36481</t>
  </si>
  <si>
    <t>0707166</t>
  </si>
  <si>
    <t>036481</t>
  </si>
  <si>
    <t>DICKERSON</t>
  </si>
  <si>
    <t>400 Cary St</t>
  </si>
  <si>
    <t>Brunswick</t>
  </si>
  <si>
    <t>31523</t>
  </si>
  <si>
    <t>9128091941@tmomail.net</t>
  </si>
  <si>
    <t>46451</t>
  </si>
  <si>
    <t>CAROLYN OZAKI-GARNICA</t>
  </si>
  <si>
    <t>0554097</t>
  </si>
  <si>
    <t>046451</t>
  </si>
  <si>
    <t>COZAKIG</t>
  </si>
  <si>
    <t>OZAKI-GARNICA</t>
  </si>
  <si>
    <t>3115 W LINDACITA LN</t>
  </si>
  <si>
    <t>ANAHEIM</t>
  </si>
  <si>
    <t>92804</t>
  </si>
  <si>
    <t>9095078003@tmomail.net</t>
  </si>
  <si>
    <t>NEAL COOPER JR</t>
  </si>
  <si>
    <t>0922617</t>
  </si>
  <si>
    <t>061239</t>
  </si>
  <si>
    <t>904 W Highland Dr</t>
  </si>
  <si>
    <t>32922</t>
  </si>
  <si>
    <t>3213868710@vtext.com</t>
  </si>
  <si>
    <t>21729</t>
  </si>
  <si>
    <t>BRYON KRUMMELBEIN</t>
  </si>
  <si>
    <t>0000208</t>
  </si>
  <si>
    <t>021729</t>
  </si>
  <si>
    <t>BKRUMME</t>
  </si>
  <si>
    <t>KRUMMELBEIN</t>
  </si>
  <si>
    <t>BRYON</t>
  </si>
  <si>
    <t>702 Miller Street</t>
  </si>
  <si>
    <t>Alton</t>
  </si>
  <si>
    <t>62002</t>
  </si>
  <si>
    <t>6184340557@tmomail.net</t>
  </si>
  <si>
    <t>0780486</t>
  </si>
  <si>
    <t>036953</t>
  </si>
  <si>
    <t>311 ALBERS STREET</t>
  </si>
  <si>
    <t>62339</t>
  </si>
  <si>
    <t>46120</t>
  </si>
  <si>
    <t>JOSHUA HATCHER</t>
  </si>
  <si>
    <t>0022509</t>
  </si>
  <si>
    <t>046120</t>
  </si>
  <si>
    <t>JHATCHE</t>
  </si>
  <si>
    <t>HATCHER</t>
  </si>
  <si>
    <t>8837 QUINCY</t>
  </si>
  <si>
    <t>DETROIT</t>
  </si>
  <si>
    <t>48204</t>
  </si>
  <si>
    <t>7346918310@vtext.com</t>
  </si>
  <si>
    <t>88056</t>
  </si>
  <si>
    <t>RONNIE CULLEY</t>
  </si>
  <si>
    <t>0009316</t>
  </si>
  <si>
    <t>088056</t>
  </si>
  <si>
    <t>RCULLEY</t>
  </si>
  <si>
    <t>CULLEY</t>
  </si>
  <si>
    <t>RONNIE</t>
  </si>
  <si>
    <t>147 SAWYERTOWN RD</t>
  </si>
  <si>
    <t>MOYOCK</t>
  </si>
  <si>
    <t>27958</t>
  </si>
  <si>
    <t>2525066938@vtext.com</t>
  </si>
  <si>
    <t>0846741</t>
  </si>
  <si>
    <t>006585</t>
  </si>
  <si>
    <t>PAULSEN</t>
  </si>
  <si>
    <t>GREGG</t>
  </si>
  <si>
    <t>204 W FRANKLIN ST</t>
  </si>
  <si>
    <t>ELDRIDGE</t>
  </si>
  <si>
    <t>52748</t>
  </si>
  <si>
    <t>5635790302@tmomail.net</t>
  </si>
  <si>
    <t>61119</t>
  </si>
  <si>
    <t>MARTIN BLAS</t>
  </si>
  <si>
    <t>0942813</t>
  </si>
  <si>
    <t>061119</t>
  </si>
  <si>
    <t>MBLAS</t>
  </si>
  <si>
    <t>BLAS</t>
  </si>
  <si>
    <t>11377 Pope Ave.</t>
  </si>
  <si>
    <t>Lynwood</t>
  </si>
  <si>
    <t>90262</t>
  </si>
  <si>
    <t>BESTRI</t>
  </si>
  <si>
    <t>ESTRIN, BARRY</t>
  </si>
  <si>
    <t>3108631297@tmomail.net</t>
  </si>
  <si>
    <t>0018713</t>
  </si>
  <si>
    <t>037104</t>
  </si>
  <si>
    <t>3317 N. Syracuse St</t>
  </si>
  <si>
    <t>#303 #11-303</t>
  </si>
  <si>
    <t>Denver</t>
  </si>
  <si>
    <t>80238</t>
  </si>
  <si>
    <t>7209190856@tmomail.net</t>
  </si>
  <si>
    <t>46743</t>
  </si>
  <si>
    <t>JOSEPH RITZLOCK</t>
  </si>
  <si>
    <t>0000802</t>
  </si>
  <si>
    <t>046743</t>
  </si>
  <si>
    <t>JRITZLO</t>
  </si>
  <si>
    <t>RITZLOCK</t>
  </si>
  <si>
    <t>3534 Filter street</t>
  </si>
  <si>
    <t>Philadelphia</t>
  </si>
  <si>
    <t>19114</t>
  </si>
  <si>
    <t>8483380442@tmomail.net</t>
  </si>
  <si>
    <t>46326</t>
  </si>
  <si>
    <t>ROBERT FORE</t>
  </si>
  <si>
    <t>0030486</t>
  </si>
  <si>
    <t>046326</t>
  </si>
  <si>
    <t>RFORE</t>
  </si>
  <si>
    <t>FORE</t>
  </si>
  <si>
    <t>144 SUNRISE WOOD RD</t>
  </si>
  <si>
    <t>GOODRICH</t>
  </si>
  <si>
    <t>77335</t>
  </si>
  <si>
    <t>9365130127@tmomail.net</t>
  </si>
  <si>
    <t>0757054</t>
  </si>
  <si>
    <t>047119</t>
  </si>
  <si>
    <t>1090 Skyline dr</t>
  </si>
  <si>
    <t>Apt 145</t>
  </si>
  <si>
    <t>72032</t>
  </si>
  <si>
    <t>47008</t>
  </si>
  <si>
    <t>TYRELL WILKINS</t>
  </si>
  <si>
    <t>0007617</t>
  </si>
  <si>
    <t>047008</t>
  </si>
  <si>
    <t>TWILKIN</t>
  </si>
  <si>
    <t>TYRELL</t>
  </si>
  <si>
    <t>1 LINDA LN</t>
  </si>
  <si>
    <t>FORESTDALE</t>
  </si>
  <si>
    <t>02644</t>
  </si>
  <si>
    <t>5084542387@tmomail.net</t>
  </si>
  <si>
    <t>36390</t>
  </si>
  <si>
    <t>MARK BELIVEAU</t>
  </si>
  <si>
    <t>036390</t>
  </si>
  <si>
    <t>MBELIVE</t>
  </si>
  <si>
    <t>BELIVEAU</t>
  </si>
  <si>
    <t>8 CHATFIELD DR</t>
  </si>
  <si>
    <t>LITCHFIELD</t>
  </si>
  <si>
    <t>03052</t>
  </si>
  <si>
    <t>6034514363@tmomail.net</t>
  </si>
  <si>
    <t>DAVID HANSEN</t>
  </si>
  <si>
    <t>0760389</t>
  </si>
  <si>
    <t>037051</t>
  </si>
  <si>
    <t>1060 Goode rd</t>
  </si>
  <si>
    <t>Goode</t>
  </si>
  <si>
    <t>24556</t>
  </si>
  <si>
    <t>NBURD</t>
  </si>
  <si>
    <t>BURD, NATHAN</t>
  </si>
  <si>
    <t>4343635938@vtext.com</t>
  </si>
  <si>
    <t>61175</t>
  </si>
  <si>
    <t>RANDALL TORDA</t>
  </si>
  <si>
    <t>0615625</t>
  </si>
  <si>
    <t>061175</t>
  </si>
  <si>
    <t>RTORDA</t>
  </si>
  <si>
    <t>TORDA</t>
  </si>
  <si>
    <t>RANDALL</t>
  </si>
  <si>
    <t>253 HOLUA DRIVE</t>
  </si>
  <si>
    <t>KAHULUI</t>
  </si>
  <si>
    <t>96732</t>
  </si>
  <si>
    <t>8088613409@vtext.com</t>
  </si>
  <si>
    <t>46799</t>
  </si>
  <si>
    <t>LIAM POSADAS</t>
  </si>
  <si>
    <t>0070912</t>
  </si>
  <si>
    <t>046799</t>
  </si>
  <si>
    <t>LPOSADA</t>
  </si>
  <si>
    <t>POSADAS</t>
  </si>
  <si>
    <t>LIAM</t>
  </si>
  <si>
    <t>7844 Harwood Ave Apt 2</t>
  </si>
  <si>
    <t>WAUWATOSA</t>
  </si>
  <si>
    <t>53213</t>
  </si>
  <si>
    <t>4148650327@tmomail.net</t>
  </si>
  <si>
    <t>0899799</t>
  </si>
  <si>
    <t>036637</t>
  </si>
  <si>
    <t>97 Meadowlark Lane</t>
  </si>
  <si>
    <t>Beecher</t>
  </si>
  <si>
    <t>60401</t>
  </si>
  <si>
    <t>8157900118@tmomail.net</t>
  </si>
  <si>
    <t>24324</t>
  </si>
  <si>
    <t>MICHAEL DELLINGER</t>
  </si>
  <si>
    <t>0895763</t>
  </si>
  <si>
    <t>024324</t>
  </si>
  <si>
    <t>DELLINGER</t>
  </si>
  <si>
    <t>21030 Burton St</t>
  </si>
  <si>
    <t>Canoga Park</t>
  </si>
  <si>
    <t>91304</t>
  </si>
  <si>
    <t>7472599755@mms.att.net</t>
  </si>
  <si>
    <t>47338</t>
  </si>
  <si>
    <t>CHRISTOPHER AQUILA</t>
  </si>
  <si>
    <t>0590174</t>
  </si>
  <si>
    <t>047338</t>
  </si>
  <si>
    <t>CAQUILA</t>
  </si>
  <si>
    <t>AQUILA</t>
  </si>
  <si>
    <t>1733 CHESTERFIELD SQUARE</t>
  </si>
  <si>
    <t>BEL AIR</t>
  </si>
  <si>
    <t>21015</t>
  </si>
  <si>
    <t>4104249884@tmomail.net</t>
  </si>
  <si>
    <t>NAZIM AHMED</t>
  </si>
  <si>
    <t>0808485</t>
  </si>
  <si>
    <t>061841</t>
  </si>
  <si>
    <t>2727 HOLLAND AVE</t>
  </si>
  <si>
    <t>APT 1</t>
  </si>
  <si>
    <t>Bronx</t>
  </si>
  <si>
    <t>10467</t>
  </si>
  <si>
    <t>3479690320@tmomail.net</t>
  </si>
  <si>
    <t>61261</t>
  </si>
  <si>
    <t>JOSEPH GREY</t>
  </si>
  <si>
    <t>0001685</t>
  </si>
  <si>
    <t>061261</t>
  </si>
  <si>
    <t>GREY</t>
  </si>
  <si>
    <t>1 SALT WORKS ST</t>
  </si>
  <si>
    <t>07753</t>
  </si>
  <si>
    <t>7329046129@TMOMAIL.NET</t>
  </si>
  <si>
    <t>JONATHAN WASHABAUGH</t>
  </si>
  <si>
    <t>0573279</t>
  </si>
  <si>
    <t>022234</t>
  </si>
  <si>
    <t>6073 US HWY 460 W</t>
  </si>
  <si>
    <t>Frenchburg</t>
  </si>
  <si>
    <t>40322</t>
  </si>
  <si>
    <t>8599131963@tmomail.net</t>
  </si>
  <si>
    <t>36865</t>
  </si>
  <si>
    <t>EDUARDO LOPEZ</t>
  </si>
  <si>
    <t>0006486</t>
  </si>
  <si>
    <t>036865</t>
  </si>
  <si>
    <t>ELOPE18</t>
  </si>
  <si>
    <t>10314 NE 116th PL</t>
  </si>
  <si>
    <t>Vancouver</t>
  </si>
  <si>
    <t>98662</t>
  </si>
  <si>
    <t>3605168195@vtext.com</t>
  </si>
  <si>
    <t>JOEY FRANKLIN</t>
  </si>
  <si>
    <t>0658047</t>
  </si>
  <si>
    <t>046350</t>
  </si>
  <si>
    <t>12102 MCKAMY DR</t>
  </si>
  <si>
    <t>8325848157@VTEXT.COM</t>
  </si>
  <si>
    <t>0029165</t>
  </si>
  <si>
    <t>036056</t>
  </si>
  <si>
    <t>16064 Olmstead Ln</t>
  </si>
  <si>
    <t>3017930671@tmomail.net</t>
  </si>
  <si>
    <t>61731</t>
  </si>
  <si>
    <t>RICKEY HODGES JR</t>
  </si>
  <si>
    <t>0855858</t>
  </si>
  <si>
    <t>061731</t>
  </si>
  <si>
    <t>RHODGE4</t>
  </si>
  <si>
    <t>HODGES JR</t>
  </si>
  <si>
    <t>580 CR 34760</t>
  </si>
  <si>
    <t>Paris</t>
  </si>
  <si>
    <t>75460</t>
  </si>
  <si>
    <t>4693328752@vtext.com</t>
  </si>
  <si>
    <t>0568006</t>
  </si>
  <si>
    <t>061826</t>
  </si>
  <si>
    <t>4140 W WELDON AVE</t>
  </si>
  <si>
    <t>5599421228@tmomail.net</t>
  </si>
  <si>
    <t>0798256</t>
  </si>
  <si>
    <t>024070</t>
  </si>
  <si>
    <t>LACY</t>
  </si>
  <si>
    <t>IAN</t>
  </si>
  <si>
    <t>3447 Wren Road</t>
  </si>
  <si>
    <t>Decatur</t>
  </si>
  <si>
    <t>30032</t>
  </si>
  <si>
    <t>4708951330@vtext.com</t>
  </si>
  <si>
    <t>88121</t>
  </si>
  <si>
    <t>KEVIN MCDONALD</t>
  </si>
  <si>
    <t>0030569</t>
  </si>
  <si>
    <t>088121</t>
  </si>
  <si>
    <t>KMCDONA</t>
  </si>
  <si>
    <t>MCDONALD</t>
  </si>
  <si>
    <t>256 Regal Pl</t>
  </si>
  <si>
    <t>Louisville</t>
  </si>
  <si>
    <t>80027</t>
  </si>
  <si>
    <t>3039944731@tmomail.net</t>
  </si>
  <si>
    <t>36080</t>
  </si>
  <si>
    <t>MARVIN MADDOX JR</t>
  </si>
  <si>
    <t>0015263</t>
  </si>
  <si>
    <t>036080</t>
  </si>
  <si>
    <t>MMADDOX</t>
  </si>
  <si>
    <t>MADDOX JR</t>
  </si>
  <si>
    <t>MARVIN</t>
  </si>
  <si>
    <t>5425 Wainwright Dr</t>
  </si>
  <si>
    <t>23225</t>
  </si>
  <si>
    <t>CARY, DARRYL</t>
  </si>
  <si>
    <t>8049102232@vtext.com</t>
  </si>
  <si>
    <t>46052</t>
  </si>
  <si>
    <t>MANUEL LOPEZ ALONZO</t>
  </si>
  <si>
    <t>0830307</t>
  </si>
  <si>
    <t>046052</t>
  </si>
  <si>
    <t>MLOPEZA</t>
  </si>
  <si>
    <t>LOPEZ ALONZO</t>
  </si>
  <si>
    <t>2346 RALMAR AVE</t>
  </si>
  <si>
    <t>East Palo Alto</t>
  </si>
  <si>
    <t>94303</t>
  </si>
  <si>
    <t>46613</t>
  </si>
  <si>
    <t>GARTH MANDERSON</t>
  </si>
  <si>
    <t>0814178</t>
  </si>
  <si>
    <t>046613</t>
  </si>
  <si>
    <t>GMANDER</t>
  </si>
  <si>
    <t>MANDERSON</t>
  </si>
  <si>
    <t>GARTH</t>
  </si>
  <si>
    <t>9916 Palma Vista Way</t>
  </si>
  <si>
    <t>Boca Raton</t>
  </si>
  <si>
    <t>33428</t>
  </si>
  <si>
    <t>5613327879@tmomail.net</t>
  </si>
  <si>
    <t>23985</t>
  </si>
  <si>
    <t>GRACE SIMPSON</t>
  </si>
  <si>
    <t>0002170</t>
  </si>
  <si>
    <t>023985</t>
  </si>
  <si>
    <t>GSIMPSO</t>
  </si>
  <si>
    <t>SIMPSON</t>
  </si>
  <si>
    <t>GRACE</t>
  </si>
  <si>
    <t>2205 Avenel blvd</t>
  </si>
  <si>
    <t>North Wales</t>
  </si>
  <si>
    <t>19454</t>
  </si>
  <si>
    <t>8486331059@tmomail.net</t>
  </si>
  <si>
    <t>61228</t>
  </si>
  <si>
    <t>ROBERT SEDA</t>
  </si>
  <si>
    <t>0736397</t>
  </si>
  <si>
    <t>061228</t>
  </si>
  <si>
    <t>RSEDA</t>
  </si>
  <si>
    <t>SEDA</t>
  </si>
  <si>
    <t>361 Gualdlupe street</t>
  </si>
  <si>
    <t>Haines City</t>
  </si>
  <si>
    <t>33844</t>
  </si>
  <si>
    <t>4079684855@tmomail.net</t>
  </si>
  <si>
    <t>0001170</t>
  </si>
  <si>
    <t>061004</t>
  </si>
  <si>
    <t>RUSYN</t>
  </si>
  <si>
    <t>114 School St</t>
  </si>
  <si>
    <t>Olyphant</t>
  </si>
  <si>
    <t>18447</t>
  </si>
  <si>
    <t>5708009447@tmomail.net</t>
  </si>
  <si>
    <t>RANSFORD ARTHUR</t>
  </si>
  <si>
    <t>0706507</t>
  </si>
  <si>
    <t>061457</t>
  </si>
  <si>
    <t>10015 Greenbelt Rd</t>
  </si>
  <si>
    <t>apt 304</t>
  </si>
  <si>
    <t>3012227235@tmomail.net</t>
  </si>
  <si>
    <t>ANDREW PERTTUNEN</t>
  </si>
  <si>
    <t>0005694</t>
  </si>
  <si>
    <t>023944</t>
  </si>
  <si>
    <t>N 10380 SUNSET VIEW ST</t>
  </si>
  <si>
    <t>49911</t>
  </si>
  <si>
    <t>9066751846@vtext.com</t>
  </si>
  <si>
    <t>0564716</t>
  </si>
  <si>
    <t>021281</t>
  </si>
  <si>
    <t>LEONARD</t>
  </si>
  <si>
    <t>2222 Medical District Dr</t>
  </si>
  <si>
    <t>Apt #2204</t>
  </si>
  <si>
    <t>Dallas</t>
  </si>
  <si>
    <t>75235</t>
  </si>
  <si>
    <t>2146800258@tmomail.net</t>
  </si>
  <si>
    <t>0581504</t>
  </si>
  <si>
    <t>046794</t>
  </si>
  <si>
    <t>1611 SHAWNEE AVE EAST</t>
  </si>
  <si>
    <t>Apt A</t>
  </si>
  <si>
    <t>Big Stone Gap</t>
  </si>
  <si>
    <t>24219</t>
  </si>
  <si>
    <t>2764941026@tmomail.net</t>
  </si>
  <si>
    <t>46469</t>
  </si>
  <si>
    <t>JEFFREY BACK</t>
  </si>
  <si>
    <t>0876698</t>
  </si>
  <si>
    <t>046469</t>
  </si>
  <si>
    <t>JBACK1</t>
  </si>
  <si>
    <t>BACK</t>
  </si>
  <si>
    <t>3612 LILAC AVE</t>
  </si>
  <si>
    <t>21227</t>
  </si>
  <si>
    <t>4438913085@tmomail.net</t>
  </si>
  <si>
    <t>0536383</t>
  </si>
  <si>
    <t>036406</t>
  </si>
  <si>
    <t>217 DIVISION ST 2ND FLOOR</t>
  </si>
  <si>
    <t>5189612059@tmomail.net</t>
  </si>
  <si>
    <t>MARK YOUNG</t>
  </si>
  <si>
    <t>0830422</t>
  </si>
  <si>
    <t>071013</t>
  </si>
  <si>
    <t>17036 HAVEN AVE</t>
  </si>
  <si>
    <t>Orland Hills</t>
  </si>
  <si>
    <t>60487</t>
  </si>
  <si>
    <t>7088304314@tmomail.net</t>
  </si>
  <si>
    <t>61460</t>
  </si>
  <si>
    <t>JAMES GROVES</t>
  </si>
  <si>
    <t>0875765</t>
  </si>
  <si>
    <t>061460</t>
  </si>
  <si>
    <t>37104 West Spicer Dr</t>
  </si>
  <si>
    <t>Mechanicsville</t>
  </si>
  <si>
    <t>20659</t>
  </si>
  <si>
    <t>3017925932@tmomail.net</t>
  </si>
  <si>
    <t>61830</t>
  </si>
  <si>
    <t>VICTOR AVILES</t>
  </si>
  <si>
    <t>0003336</t>
  </si>
  <si>
    <t>061830</t>
  </si>
  <si>
    <t>VAVILE0</t>
  </si>
  <si>
    <t>AVILES</t>
  </si>
  <si>
    <t>Urb El Paraiso c/Eufrate 135</t>
  </si>
  <si>
    <t>Casa Esquina Frente a Parque</t>
  </si>
  <si>
    <t>RIO PIEDRAS</t>
  </si>
  <si>
    <t>00926</t>
  </si>
  <si>
    <t>7879482216@tmomail.net</t>
  </si>
  <si>
    <t>61417</t>
  </si>
  <si>
    <t>EDWIN MORALES</t>
  </si>
  <si>
    <t>0659813</t>
  </si>
  <si>
    <t>061417</t>
  </si>
  <si>
    <t>EMORAL9</t>
  </si>
  <si>
    <t>MORALES</t>
  </si>
  <si>
    <t>EDWIN</t>
  </si>
  <si>
    <t>2176 Venice Blvd</t>
  </si>
  <si>
    <t>Unit 1</t>
  </si>
  <si>
    <t>Los Angeles</t>
  </si>
  <si>
    <t>90006</t>
  </si>
  <si>
    <t>JLABRAD</t>
  </si>
  <si>
    <t>LABRADO, JUAN</t>
  </si>
  <si>
    <t>3107355413@tmomail.net</t>
  </si>
  <si>
    <t>0201194</t>
  </si>
  <si>
    <t>046150</t>
  </si>
  <si>
    <t>6527 McCreery Ct</t>
  </si>
  <si>
    <t>3173246830@tmomail.net</t>
  </si>
  <si>
    <t>0731323</t>
  </si>
  <si>
    <t>046143</t>
  </si>
  <si>
    <t>1128 N White Fence Ln</t>
  </si>
  <si>
    <t>Addison</t>
  </si>
  <si>
    <t>60101</t>
  </si>
  <si>
    <t>6304578521@tmomail.net</t>
  </si>
  <si>
    <t>JOSHUA RICHARDSON</t>
  </si>
  <si>
    <t>0008003</t>
  </si>
  <si>
    <t>046000</t>
  </si>
  <si>
    <t>38 NORTH VALLEY VIEW DR</t>
  </si>
  <si>
    <t>N. SALT LAKE</t>
  </si>
  <si>
    <t>84054</t>
  </si>
  <si>
    <t>8018350487@tmomail.net</t>
  </si>
  <si>
    <t>46152</t>
  </si>
  <si>
    <t>THOMAS BURBIE</t>
  </si>
  <si>
    <t>0110437</t>
  </si>
  <si>
    <t>046152</t>
  </si>
  <si>
    <t>TBURBI</t>
  </si>
  <si>
    <t>BURBIE</t>
  </si>
  <si>
    <t>226 East Third St.</t>
  </si>
  <si>
    <t>Momence</t>
  </si>
  <si>
    <t>60954</t>
  </si>
  <si>
    <t>8155850685@tmomail.net</t>
  </si>
  <si>
    <t>0025072</t>
  </si>
  <si>
    <t>047073</t>
  </si>
  <si>
    <t>51 Smithers Road</t>
  </si>
  <si>
    <t>Mexico</t>
  </si>
  <si>
    <t>13114</t>
  </si>
  <si>
    <t>3159804912@vtext.com</t>
  </si>
  <si>
    <t>21312</t>
  </si>
  <si>
    <t>NICHOLAS SWISHER</t>
  </si>
  <si>
    <t>0899344</t>
  </si>
  <si>
    <t>021312</t>
  </si>
  <si>
    <t>NSWISHE</t>
  </si>
  <si>
    <t>SWISHER</t>
  </si>
  <si>
    <t>11709 Elder Ln</t>
  </si>
  <si>
    <t>Lithopolis</t>
  </si>
  <si>
    <t>43136</t>
  </si>
  <si>
    <t>6146780095@tmomail.net</t>
  </si>
  <si>
    <t>61546</t>
  </si>
  <si>
    <t>0658815</t>
  </si>
  <si>
    <t>061546</t>
  </si>
  <si>
    <t>COOK</t>
  </si>
  <si>
    <t>1098 Keathley Branch</t>
  </si>
  <si>
    <t>Harold</t>
  </si>
  <si>
    <t>41635</t>
  </si>
  <si>
    <t>6064481412@vtext.com</t>
  </si>
  <si>
    <t>0912543</t>
  </si>
  <si>
    <t>061157</t>
  </si>
  <si>
    <t>16610 Moary Firth D</t>
  </si>
  <si>
    <t>MARSHALL, EMANUEL</t>
  </si>
  <si>
    <t>8328201739@vtext.com</t>
  </si>
  <si>
    <t>61710</t>
  </si>
  <si>
    <t>SHAWN STEVENS</t>
  </si>
  <si>
    <t>0022624</t>
  </si>
  <si>
    <t>061710</t>
  </si>
  <si>
    <t>SSTEVE0</t>
  </si>
  <si>
    <t>STEVENS</t>
  </si>
  <si>
    <t>502 N. C ST</t>
  </si>
  <si>
    <t>FAIRFIELD</t>
  </si>
  <si>
    <t>52556</t>
  </si>
  <si>
    <t>3195080293@tmomail.net</t>
  </si>
  <si>
    <t>71000</t>
  </si>
  <si>
    <t>XER VANG</t>
  </si>
  <si>
    <t>0522854</t>
  </si>
  <si>
    <t>071000</t>
  </si>
  <si>
    <t>VANG</t>
  </si>
  <si>
    <t>XER</t>
  </si>
  <si>
    <t>9483 Garden Ridge Way</t>
  </si>
  <si>
    <t>Sacramento</t>
  </si>
  <si>
    <t>95829</t>
  </si>
  <si>
    <t>9165798662@tmomail.net</t>
  </si>
  <si>
    <t>0023937</t>
  </si>
  <si>
    <t>046601</t>
  </si>
  <si>
    <t>204 S MAIN ST</t>
  </si>
  <si>
    <t>17756</t>
  </si>
  <si>
    <t>5708403222@tmomail.net</t>
  </si>
  <si>
    <t>36467</t>
  </si>
  <si>
    <t>CRIXEY</t>
  </si>
  <si>
    <t>EVINGTON</t>
  </si>
  <si>
    <t>24550</t>
  </si>
  <si>
    <t>46039</t>
  </si>
  <si>
    <t>DARREN BAILEY</t>
  </si>
  <si>
    <t>0520429</t>
  </si>
  <si>
    <t>046039</t>
  </si>
  <si>
    <t>DBAILEY</t>
  </si>
  <si>
    <t>DARREN</t>
  </si>
  <si>
    <t>600 WILLIAM ST.</t>
  </si>
  <si>
    <t>APT 401</t>
  </si>
  <si>
    <t>OAKLAND</t>
  </si>
  <si>
    <t>94612</t>
  </si>
  <si>
    <t>4107175158@tmomail.net</t>
  </si>
  <si>
    <t>88190</t>
  </si>
  <si>
    <t>ABRAHAM MEHRABI</t>
  </si>
  <si>
    <t>0582171</t>
  </si>
  <si>
    <t>088190</t>
  </si>
  <si>
    <t>AMEHRA0</t>
  </si>
  <si>
    <t>MEHRABI</t>
  </si>
  <si>
    <t>ABRAHAM</t>
  </si>
  <si>
    <t>16555 TELESCOPE LN</t>
  </si>
  <si>
    <t>7038622196@tmomail.net</t>
  </si>
  <si>
    <t>21721</t>
  </si>
  <si>
    <t>DOUGLAS BLUM</t>
  </si>
  <si>
    <t>0102004</t>
  </si>
  <si>
    <t>021721</t>
  </si>
  <si>
    <t>DBLUM2</t>
  </si>
  <si>
    <t>BLUM</t>
  </si>
  <si>
    <t>DOUGLAS</t>
  </si>
  <si>
    <t>305 MONTGOMERY DR</t>
  </si>
  <si>
    <t>6182079033@tmomail.net</t>
  </si>
  <si>
    <t>JOSE TORRES</t>
  </si>
  <si>
    <t>0024042</t>
  </si>
  <si>
    <t>JTORRE4</t>
  </si>
  <si>
    <t>36642 RAMONA RD</t>
  </si>
  <si>
    <t>PALMDALE</t>
  </si>
  <si>
    <t>93550</t>
  </si>
  <si>
    <t>6618160269@tmomail.net</t>
  </si>
  <si>
    <t>0575555</t>
  </si>
  <si>
    <t>061384</t>
  </si>
  <si>
    <t>54 11th Street</t>
  </si>
  <si>
    <t>Apt BSD</t>
  </si>
  <si>
    <t>Hoboken</t>
  </si>
  <si>
    <t>07030</t>
  </si>
  <si>
    <t>5513372143@vtext.com</t>
  </si>
  <si>
    <t>ANDREW BART</t>
  </si>
  <si>
    <t>0535989</t>
  </si>
  <si>
    <t>061058</t>
  </si>
  <si>
    <t>8087886035@TMOMAIL.NET</t>
  </si>
  <si>
    <t>46160</t>
  </si>
  <si>
    <t>DAMIEN JACKSON</t>
  </si>
  <si>
    <t>0741181</t>
  </si>
  <si>
    <t>046160</t>
  </si>
  <si>
    <t>DJACK89</t>
  </si>
  <si>
    <t>DAMIEN</t>
  </si>
  <si>
    <t>8718 176st</t>
  </si>
  <si>
    <t>tinley park</t>
  </si>
  <si>
    <t>7087434532@tmomail.net</t>
  </si>
  <si>
    <t>36222</t>
  </si>
  <si>
    <t>KAMRON TATOM</t>
  </si>
  <si>
    <t>0022442</t>
  </si>
  <si>
    <t>036222</t>
  </si>
  <si>
    <t>KTATOM</t>
  </si>
  <si>
    <t>TATOM</t>
  </si>
  <si>
    <t>105 Woodcreek Dr</t>
  </si>
  <si>
    <t>Dothan</t>
  </si>
  <si>
    <t>36301</t>
  </si>
  <si>
    <t>3348613091@tmomail.net</t>
  </si>
  <si>
    <t>47373</t>
  </si>
  <si>
    <t>TREVER ROGERS</t>
  </si>
  <si>
    <t>0832188</t>
  </si>
  <si>
    <t>047373</t>
  </si>
  <si>
    <t>TROGER0</t>
  </si>
  <si>
    <t>TREVER</t>
  </si>
  <si>
    <t>1928 Chevy WAy</t>
  </si>
  <si>
    <t>8288441034@tmomail.net</t>
  </si>
  <si>
    <t>46596</t>
  </si>
  <si>
    <t>ANTHONY SINOPOLI</t>
  </si>
  <si>
    <t>0014217</t>
  </si>
  <si>
    <t>046596</t>
  </si>
  <si>
    <t>ASINOP</t>
  </si>
  <si>
    <t>SINOPOLI</t>
  </si>
  <si>
    <t>48 Home Ave</t>
  </si>
  <si>
    <t>Meriden</t>
  </si>
  <si>
    <t>06451</t>
  </si>
  <si>
    <t>2038093129@tmomail.net</t>
  </si>
  <si>
    <t>0880526</t>
  </si>
  <si>
    <t>036024</t>
  </si>
  <si>
    <t>EDWARDS</t>
  </si>
  <si>
    <t>WALTON</t>
  </si>
  <si>
    <t>12113 GRANDVIEW AVE</t>
  </si>
  <si>
    <t>Silver Spring</t>
  </si>
  <si>
    <t>20902</t>
  </si>
  <si>
    <t>3012564042@tmomail.net</t>
  </si>
  <si>
    <t>0696518</t>
  </si>
  <si>
    <t>046071</t>
  </si>
  <si>
    <t>CERVANTES</t>
  </si>
  <si>
    <t>RAUL</t>
  </si>
  <si>
    <t>46 LABREA WAY</t>
  </si>
  <si>
    <t>SAN RAFAEL</t>
  </si>
  <si>
    <t>94903</t>
  </si>
  <si>
    <t>ANDERSON, LOGAN</t>
  </si>
  <si>
    <t>4157400264@tmomail.net</t>
  </si>
  <si>
    <t>36903</t>
  </si>
  <si>
    <t>JONATHAN HUDNALL</t>
  </si>
  <si>
    <t>0017681</t>
  </si>
  <si>
    <t>036903</t>
  </si>
  <si>
    <t>JHUDNA1</t>
  </si>
  <si>
    <t>HUDNALL</t>
  </si>
  <si>
    <t>5750 CURTIS CLARK DR</t>
  </si>
  <si>
    <t>apt #1124</t>
  </si>
  <si>
    <t>78412</t>
  </si>
  <si>
    <t>2109541809@tmomail.net</t>
  </si>
  <si>
    <t>21972</t>
  </si>
  <si>
    <t>ABDALSLAM HAJARAN</t>
  </si>
  <si>
    <t>0014001</t>
  </si>
  <si>
    <t>021972</t>
  </si>
  <si>
    <t>AHAJARA</t>
  </si>
  <si>
    <t>HAJARAN</t>
  </si>
  <si>
    <t>ABDALSLAM</t>
  </si>
  <si>
    <t>8111 WYOMING ST</t>
  </si>
  <si>
    <t>3135890478@tmomail.net</t>
  </si>
  <si>
    <t>23025</t>
  </si>
  <si>
    <t>BRIAN CRAWFORD</t>
  </si>
  <si>
    <t>0024935</t>
  </si>
  <si>
    <t>023025</t>
  </si>
  <si>
    <t>BCRAWFO</t>
  </si>
  <si>
    <t>1462 Manzanita Ave apt 4</t>
  </si>
  <si>
    <t>Chico</t>
  </si>
  <si>
    <t>95926</t>
  </si>
  <si>
    <t>5308551193@tmomail.net</t>
  </si>
  <si>
    <t>GARY ACORD</t>
  </si>
  <si>
    <t>0007203</t>
  </si>
  <si>
    <t>7576102192@tmomail.net</t>
  </si>
  <si>
    <t>24109</t>
  </si>
  <si>
    <t>ERIK INFANTE</t>
  </si>
  <si>
    <t>0015891</t>
  </si>
  <si>
    <t>024109</t>
  </si>
  <si>
    <t>EINFANT</t>
  </si>
  <si>
    <t>INFANTE</t>
  </si>
  <si>
    <t>ERIK</t>
  </si>
  <si>
    <t>11950 SW 26th Terrace</t>
  </si>
  <si>
    <t>33175</t>
  </si>
  <si>
    <t>3053393963@tmomail.net</t>
  </si>
  <si>
    <t>61198</t>
  </si>
  <si>
    <t>0535427</t>
  </si>
  <si>
    <t>061198</t>
  </si>
  <si>
    <t>QUENTON</t>
  </si>
  <si>
    <t>10925 BRIAR FOREST DR APT 1015</t>
  </si>
  <si>
    <t>77042</t>
  </si>
  <si>
    <t>8329083417@tmomail.net</t>
  </si>
  <si>
    <t>0565333</t>
  </si>
  <si>
    <t>061328</t>
  </si>
  <si>
    <t>YOUSUFY</t>
  </si>
  <si>
    <t>MOHAMMAD ASIF</t>
  </si>
  <si>
    <t>12369 Azure Lane</t>
  </si>
  <si>
    <t>Fairfax</t>
  </si>
  <si>
    <t>22033</t>
  </si>
  <si>
    <t>5714242067@tmomail.net</t>
  </si>
  <si>
    <t>88144</t>
  </si>
  <si>
    <t>BLAKE HAGGERTY</t>
  </si>
  <si>
    <t>0022616</t>
  </si>
  <si>
    <t>088144</t>
  </si>
  <si>
    <t>BHAGGER</t>
  </si>
  <si>
    <t>HAGGERTY</t>
  </si>
  <si>
    <t>1430 N Spanish St</t>
  </si>
  <si>
    <t>Cape Giradeau</t>
  </si>
  <si>
    <t>63701</t>
  </si>
  <si>
    <t>5736502238@tmomail.net</t>
  </si>
  <si>
    <t>61159</t>
  </si>
  <si>
    <t>KENNETH HUFF</t>
  </si>
  <si>
    <t>0139345</t>
  </si>
  <si>
    <t>061159</t>
  </si>
  <si>
    <t>KHUFF3</t>
  </si>
  <si>
    <t>HUFF</t>
  </si>
  <si>
    <t>5220  Cottonwood Creek Lane</t>
  </si>
  <si>
    <t>League City</t>
  </si>
  <si>
    <t>77573</t>
  </si>
  <si>
    <t>8329978285@tmomail.net</t>
  </si>
  <si>
    <t>61287</t>
  </si>
  <si>
    <t>JUAN COLON NIEVES</t>
  </si>
  <si>
    <t>0040626</t>
  </si>
  <si>
    <t>061287</t>
  </si>
  <si>
    <t>JCOLONN</t>
  </si>
  <si>
    <t>COLON NIEVES</t>
  </si>
  <si>
    <t>Rd 829 Km 5.6 Camino Colon Gon</t>
  </si>
  <si>
    <t>Bo.Santa Olaya, Sector Pasto S</t>
  </si>
  <si>
    <t>9392936298@tmomail.net</t>
  </si>
  <si>
    <t>47253</t>
  </si>
  <si>
    <t>0552422</t>
  </si>
  <si>
    <t>047253</t>
  </si>
  <si>
    <t>DUNCAN</t>
  </si>
  <si>
    <t>9209 330th ST E</t>
  </si>
  <si>
    <t>2532316354@tmomail.net</t>
  </si>
  <si>
    <t>61229</t>
  </si>
  <si>
    <t>ENRIQUE HERNANDEZ</t>
  </si>
  <si>
    <t>0607978</t>
  </si>
  <si>
    <t>061229</t>
  </si>
  <si>
    <t>EHERN27</t>
  </si>
  <si>
    <t>HERNANDEZ</t>
  </si>
  <si>
    <t>15054 Stuttgart Alley</t>
  </si>
  <si>
    <t>Winter Garden</t>
  </si>
  <si>
    <t>34787</t>
  </si>
  <si>
    <t>4073500363@tmomail.net</t>
  </si>
  <si>
    <t>0210203</t>
  </si>
  <si>
    <t>046347</t>
  </si>
  <si>
    <t>7904 Ave B</t>
  </si>
  <si>
    <t>77012</t>
  </si>
  <si>
    <t>8328499074@tmomail.net</t>
  </si>
  <si>
    <t>88109</t>
  </si>
  <si>
    <t>JUAN ARANGO</t>
  </si>
  <si>
    <t>0017723</t>
  </si>
  <si>
    <t>088109</t>
  </si>
  <si>
    <t>JARANG0</t>
  </si>
  <si>
    <t>1217 NE 19TH CT</t>
  </si>
  <si>
    <t>Cape coral</t>
  </si>
  <si>
    <t>33909</t>
  </si>
  <si>
    <t>2398394878@TMOMAIL.NET</t>
  </si>
  <si>
    <t>36201</t>
  </si>
  <si>
    <t>CHRISTOPHER MADDEN</t>
  </si>
  <si>
    <t>0503243</t>
  </si>
  <si>
    <t>036201</t>
  </si>
  <si>
    <t>19 TEAK RD</t>
  </si>
  <si>
    <t>34472</t>
  </si>
  <si>
    <t>3528712097@tmomail.net</t>
  </si>
  <si>
    <t>TAWFIQ KHAWALDEH</t>
  </si>
  <si>
    <t>0773036</t>
  </si>
  <si>
    <t>TKHAWAL</t>
  </si>
  <si>
    <t>KHAWALDEH</t>
  </si>
  <si>
    <t>TAWFIQ</t>
  </si>
  <si>
    <t>16914 95th Ave E</t>
  </si>
  <si>
    <t>Puyallup</t>
  </si>
  <si>
    <t>98375</t>
  </si>
  <si>
    <t>2535905543@vtext.com</t>
  </si>
  <si>
    <t>24135</t>
  </si>
  <si>
    <t>ROBERT JUSINO</t>
  </si>
  <si>
    <t>0010199</t>
  </si>
  <si>
    <t>024135</t>
  </si>
  <si>
    <t>RJUSIN</t>
  </si>
  <si>
    <t>JUSINO</t>
  </si>
  <si>
    <t>Carr 123 Km 20.8</t>
  </si>
  <si>
    <t>Interseccion 501 Sect El Mato</t>
  </si>
  <si>
    <t>Ponce</t>
  </si>
  <si>
    <t>00731</t>
  </si>
  <si>
    <t>9397322761@tmomail.net</t>
  </si>
  <si>
    <t>23526</t>
  </si>
  <si>
    <t>JOHN FULFORD</t>
  </si>
  <si>
    <t>0623512</t>
  </si>
  <si>
    <t>023526</t>
  </si>
  <si>
    <t>JFULFOR</t>
  </si>
  <si>
    <t>FULFORD</t>
  </si>
  <si>
    <t>410 S 29th St</t>
  </si>
  <si>
    <t>Apt 5A</t>
  </si>
  <si>
    <t>Terre Haute</t>
  </si>
  <si>
    <t>47803</t>
  </si>
  <si>
    <t>8125810410@tmomail.net</t>
  </si>
  <si>
    <t>61213</t>
  </si>
  <si>
    <t>BRIAN DAVIS</t>
  </si>
  <si>
    <t>0002386</t>
  </si>
  <si>
    <t>061213</t>
  </si>
  <si>
    <t>BDAVI54</t>
  </si>
  <si>
    <t>2807 Hollywood</t>
  </si>
  <si>
    <t>Wichita Falls</t>
  </si>
  <si>
    <t>76309</t>
  </si>
  <si>
    <t>9405006238@vtext.com</t>
  </si>
  <si>
    <t>21252</t>
  </si>
  <si>
    <t>GARY RIGGINS</t>
  </si>
  <si>
    <t>0534719</t>
  </si>
  <si>
    <t>021252</t>
  </si>
  <si>
    <t>GRIGGI1</t>
  </si>
  <si>
    <t>RIGGINS</t>
  </si>
  <si>
    <t>1799 Eaglehurst Dr</t>
  </si>
  <si>
    <t>Leave inside front gate</t>
  </si>
  <si>
    <t>San Jose</t>
  </si>
  <si>
    <t>4083090972@vtext.com</t>
  </si>
  <si>
    <t>61531</t>
  </si>
  <si>
    <t>DESMOND PARKER</t>
  </si>
  <si>
    <t>0851378</t>
  </si>
  <si>
    <t>061531</t>
  </si>
  <si>
    <t>PARKER</t>
  </si>
  <si>
    <t>DESMOND</t>
  </si>
  <si>
    <t>3240 Ashley way</t>
  </si>
  <si>
    <t>94509</t>
  </si>
  <si>
    <t>9253670997@tmomail.net</t>
  </si>
  <si>
    <t>88083</t>
  </si>
  <si>
    <t>VEACESLAV VERSIGORA</t>
  </si>
  <si>
    <t>0698902</t>
  </si>
  <si>
    <t>088083</t>
  </si>
  <si>
    <t>VVERSIG</t>
  </si>
  <si>
    <t>VERSIGORA</t>
  </si>
  <si>
    <t>VEACESLAV</t>
  </si>
  <si>
    <t>8476 Indian Hills Dr</t>
  </si>
  <si>
    <t>6156303497@tmomail.net</t>
  </si>
  <si>
    <t>0514398</t>
  </si>
  <si>
    <t>046164</t>
  </si>
  <si>
    <t>349 Mariam Court</t>
  </si>
  <si>
    <t>Boilingbrook</t>
  </si>
  <si>
    <t>60440</t>
  </si>
  <si>
    <t>FVIERA</t>
  </si>
  <si>
    <t>VIERA, FRANCISCO</t>
  </si>
  <si>
    <t>8478120768@tmomail.net</t>
  </si>
  <si>
    <t>0126987</t>
  </si>
  <si>
    <t>046688</t>
  </si>
  <si>
    <t>161 ARNETT CIR</t>
  </si>
  <si>
    <t>Hot Springs</t>
  </si>
  <si>
    <t>71901</t>
  </si>
  <si>
    <t>5016170796@vtext.com</t>
  </si>
  <si>
    <t>MARSHALL LINDQUIST</t>
  </si>
  <si>
    <t>0768911</t>
  </si>
  <si>
    <t>046127</t>
  </si>
  <si>
    <t>43734 PALISADES DR</t>
  </si>
  <si>
    <t>48187</t>
  </si>
  <si>
    <t>7347568064@vtext.com</t>
  </si>
  <si>
    <t>JOSHUA SEVREY</t>
  </si>
  <si>
    <t>0001487</t>
  </si>
  <si>
    <t>023225</t>
  </si>
  <si>
    <t>JSEVR02</t>
  </si>
  <si>
    <t>SEVREY</t>
  </si>
  <si>
    <t>12680 Churchill Rd.</t>
  </si>
  <si>
    <t>Rives Junction</t>
  </si>
  <si>
    <t>49277</t>
  </si>
  <si>
    <t>5175255496@vtext.com</t>
  </si>
  <si>
    <t>JOSHUA THREATS</t>
  </si>
  <si>
    <t>0021691</t>
  </si>
  <si>
    <t>023308</t>
  </si>
  <si>
    <t>215 JANET DRIVE</t>
  </si>
  <si>
    <t>ST ROSE</t>
  </si>
  <si>
    <t>70087</t>
  </si>
  <si>
    <t>5048770539@TMOMAIL.NET</t>
  </si>
  <si>
    <t>61067</t>
  </si>
  <si>
    <t>TYLER SPENCE</t>
  </si>
  <si>
    <t>0011726</t>
  </si>
  <si>
    <t>061067</t>
  </si>
  <si>
    <t>TSPENCE</t>
  </si>
  <si>
    <t>SPENCE</t>
  </si>
  <si>
    <t>2232 Avenue A</t>
  </si>
  <si>
    <t>Texarkana</t>
  </si>
  <si>
    <t>75501</t>
  </si>
  <si>
    <t>9038248859@vtext.com</t>
  </si>
  <si>
    <t>NATHAN ANDREWS</t>
  </si>
  <si>
    <t>0001107</t>
  </si>
  <si>
    <t>046409</t>
  </si>
  <si>
    <t>NANDREW</t>
  </si>
  <si>
    <t>4933 E Vespucci Dr</t>
  </si>
  <si>
    <t>5205900947@vtext.com</t>
  </si>
  <si>
    <t>36700</t>
  </si>
  <si>
    <t>PHILLIP MCCUMBEE</t>
  </si>
  <si>
    <t>0934158</t>
  </si>
  <si>
    <t>036700</t>
  </si>
  <si>
    <t>PMCCUMB</t>
  </si>
  <si>
    <t>MCCUMBEE</t>
  </si>
  <si>
    <t>PHILLIP</t>
  </si>
  <si>
    <t>133 NANDINA LN</t>
  </si>
  <si>
    <t>HAVELOCK</t>
  </si>
  <si>
    <t>28532</t>
  </si>
  <si>
    <t>2528010145@tmomail.net</t>
  </si>
  <si>
    <t>61028</t>
  </si>
  <si>
    <t>BRENT BICKFORD</t>
  </si>
  <si>
    <t>0020669</t>
  </si>
  <si>
    <t>061028</t>
  </si>
  <si>
    <t>BBICKFO</t>
  </si>
  <si>
    <t>BICKFORD</t>
  </si>
  <si>
    <t>BRENT</t>
  </si>
  <si>
    <t>32 Chrissy Circle</t>
  </si>
  <si>
    <t>Barrington</t>
  </si>
  <si>
    <t>03825</t>
  </si>
  <si>
    <t>6039950092@tmomail.net</t>
  </si>
  <si>
    <t>61399</t>
  </si>
  <si>
    <t>ABDUR-RAHIM SHABAZZ</t>
  </si>
  <si>
    <t>0012187</t>
  </si>
  <si>
    <t>061399</t>
  </si>
  <si>
    <t>ASHABAZ</t>
  </si>
  <si>
    <t>SHABAZZ</t>
  </si>
  <si>
    <t>ABDUR-RAHIM</t>
  </si>
  <si>
    <t>3216 N.18th Street</t>
  </si>
  <si>
    <t>Waco</t>
  </si>
  <si>
    <t>76708</t>
  </si>
  <si>
    <t>4696535610@tmomail.net</t>
  </si>
  <si>
    <t>47055</t>
  </si>
  <si>
    <t>ALBERT ELSER</t>
  </si>
  <si>
    <t>0787085</t>
  </si>
  <si>
    <t>047055</t>
  </si>
  <si>
    <t>AELSER</t>
  </si>
  <si>
    <t>ELSER</t>
  </si>
  <si>
    <t>108 Pine St.</t>
  </si>
  <si>
    <t>P.O. Box 86</t>
  </si>
  <si>
    <t>Wurtsboro</t>
  </si>
  <si>
    <t>12790</t>
  </si>
  <si>
    <t>8456370013@vtext.com</t>
  </si>
  <si>
    <t>SEF HAMDI</t>
  </si>
  <si>
    <t>0629386</t>
  </si>
  <si>
    <t>1387 KERSEY LN</t>
  </si>
  <si>
    <t>20854</t>
  </si>
  <si>
    <t>3017921360@tmomail.net</t>
  </si>
  <si>
    <t>ORETT GARDNER</t>
  </si>
  <si>
    <t>0558296</t>
  </si>
  <si>
    <t>061552</t>
  </si>
  <si>
    <t>8571 Sunset strip</t>
  </si>
  <si>
    <t>Sunrise</t>
  </si>
  <si>
    <t>33322</t>
  </si>
  <si>
    <t>GALDINO, ANDRE LUIS</t>
  </si>
  <si>
    <t>7542093106@tmomail.net</t>
  </si>
  <si>
    <t>46151</t>
  </si>
  <si>
    <t>ANTHONY LANCE</t>
  </si>
  <si>
    <t>0520296</t>
  </si>
  <si>
    <t>046151</t>
  </si>
  <si>
    <t>ALANCE</t>
  </si>
  <si>
    <t>402 Martin Dr</t>
  </si>
  <si>
    <t>Theresa</t>
  </si>
  <si>
    <t>53091</t>
  </si>
  <si>
    <t>9203160082@tmomail.net</t>
  </si>
  <si>
    <t>47369</t>
  </si>
  <si>
    <t>TARIQ RAO</t>
  </si>
  <si>
    <t>0999706</t>
  </si>
  <si>
    <t>047369</t>
  </si>
  <si>
    <t>TRAO0</t>
  </si>
  <si>
    <t>RAO</t>
  </si>
  <si>
    <t>TARIQ</t>
  </si>
  <si>
    <t>9900 Washington Blvd North</t>
  </si>
  <si>
    <t>apt # 515</t>
  </si>
  <si>
    <t>Laurel</t>
  </si>
  <si>
    <t>20723</t>
  </si>
  <si>
    <t>2406063302@tmomail.net</t>
  </si>
  <si>
    <t>88161</t>
  </si>
  <si>
    <t>RYAN RUSSELL</t>
  </si>
  <si>
    <t>0906701</t>
  </si>
  <si>
    <t>088161</t>
  </si>
  <si>
    <t>RRUSSEL</t>
  </si>
  <si>
    <t>6162 N. State Road 7</t>
  </si>
  <si>
    <t>Unit# 201</t>
  </si>
  <si>
    <t>Coconut Creek</t>
  </si>
  <si>
    <t>33073</t>
  </si>
  <si>
    <t>5617056727@vtext.com</t>
  </si>
  <si>
    <t>DRESHAWN RANDOLPH</t>
  </si>
  <si>
    <t>0029785</t>
  </si>
  <si>
    <t>023331</t>
  </si>
  <si>
    <t>708 26TH AVE</t>
  </si>
  <si>
    <t>61201</t>
  </si>
  <si>
    <t>3099890888@tmomail.net</t>
  </si>
  <si>
    <t>88010</t>
  </si>
  <si>
    <t>STEPHEN OGG</t>
  </si>
  <si>
    <t>0696773</t>
  </si>
  <si>
    <t>088010</t>
  </si>
  <si>
    <t>SOGG00</t>
  </si>
  <si>
    <t>OGG</t>
  </si>
  <si>
    <t>222 Rockrimmon St</t>
  </si>
  <si>
    <t>Belchertown</t>
  </si>
  <si>
    <t>01007</t>
  </si>
  <si>
    <t>4136546113@vtext.com</t>
  </si>
  <si>
    <t>46923</t>
  </si>
  <si>
    <t>THOMAS PERCLE</t>
  </si>
  <si>
    <t>0606905</t>
  </si>
  <si>
    <t>046923</t>
  </si>
  <si>
    <t>TPERCLE</t>
  </si>
  <si>
    <t>PERCLE</t>
  </si>
  <si>
    <t>151 Kings Wood Ave.</t>
  </si>
  <si>
    <t>Thibodaux</t>
  </si>
  <si>
    <t>70301</t>
  </si>
  <si>
    <t>9853237708@vtext.com</t>
  </si>
  <si>
    <t>0117200</t>
  </si>
  <si>
    <t>047209</t>
  </si>
  <si>
    <t>HEMINGTON</t>
  </si>
  <si>
    <t>3638 Bayonne Dr SE</t>
  </si>
  <si>
    <t>97317</t>
  </si>
  <si>
    <t>5033836683@vtext.com</t>
  </si>
  <si>
    <t>0030809</t>
  </si>
  <si>
    <t>061254</t>
  </si>
  <si>
    <t>MOFFITT</t>
  </si>
  <si>
    <t>176 Meadow Lane</t>
  </si>
  <si>
    <t>Paramus</t>
  </si>
  <si>
    <t>07652</t>
  </si>
  <si>
    <t>2019572643@vtext.com</t>
  </si>
  <si>
    <t>61325</t>
  </si>
  <si>
    <t>JOHN AMRHEIN</t>
  </si>
  <si>
    <t>0001307</t>
  </si>
  <si>
    <t>061325</t>
  </si>
  <si>
    <t>JAMRHEI</t>
  </si>
  <si>
    <t>AMRHEIN</t>
  </si>
  <si>
    <t>246 Baltimore Ave</t>
  </si>
  <si>
    <t>0021766</t>
  </si>
  <si>
    <t>061001</t>
  </si>
  <si>
    <t>825 BELLARMINE LN</t>
  </si>
  <si>
    <t>63031</t>
  </si>
  <si>
    <t>3149011533@tmomail.net</t>
  </si>
  <si>
    <t>0847996</t>
  </si>
  <si>
    <t>061462</t>
  </si>
  <si>
    <t>37744 Teaberry Circle</t>
  </si>
  <si>
    <t>Selbyville</t>
  </si>
  <si>
    <t>19975</t>
  </si>
  <si>
    <t>3025190345@vtext.com</t>
  </si>
  <si>
    <t>43912</t>
  </si>
  <si>
    <t>HOJAT KAMALINEJAD</t>
  </si>
  <si>
    <t>0031252</t>
  </si>
  <si>
    <t>043912</t>
  </si>
  <si>
    <t>HKAMALI</t>
  </si>
  <si>
    <t>KAMALINEJAD</t>
  </si>
  <si>
    <t>HOJAT</t>
  </si>
  <si>
    <t>17500 N67th Ave,</t>
  </si>
  <si>
    <t>Apt 2041</t>
  </si>
  <si>
    <t>Glendale</t>
  </si>
  <si>
    <t>85308</t>
  </si>
  <si>
    <t>6232751123@tmomail.net</t>
  </si>
  <si>
    <t>21122</t>
  </si>
  <si>
    <t>SERGIO DOMINGUEZ</t>
  </si>
  <si>
    <t>0850222</t>
  </si>
  <si>
    <t>021122</t>
  </si>
  <si>
    <t>SDOMING</t>
  </si>
  <si>
    <t>DOMINGUEZ</t>
  </si>
  <si>
    <t>20555 DEVONSHIRE ST</t>
  </si>
  <si>
    <t>CHATSWORTH</t>
  </si>
  <si>
    <t>8184021583@tmomail.net</t>
  </si>
  <si>
    <t>BRANDON WAINWRIGHT</t>
  </si>
  <si>
    <t>0019828</t>
  </si>
  <si>
    <t>046452</t>
  </si>
  <si>
    <t>3932 DEACON AVE</t>
  </si>
  <si>
    <t>93307</t>
  </si>
  <si>
    <t>MATTOCKS, JUSTIN</t>
  </si>
  <si>
    <t>6617411779@tmomail.net</t>
  </si>
  <si>
    <t>DERRICK AIDEN</t>
  </si>
  <si>
    <t>0014258</t>
  </si>
  <si>
    <t>021654</t>
  </si>
  <si>
    <t>825 80th St</t>
  </si>
  <si>
    <t>23605</t>
  </si>
  <si>
    <t>7572846540@vtext.com</t>
  </si>
  <si>
    <t>88170</t>
  </si>
  <si>
    <t>0881904</t>
  </si>
  <si>
    <t>088170</t>
  </si>
  <si>
    <t>POLITE</t>
  </si>
  <si>
    <t>5416 Quince Rd</t>
  </si>
  <si>
    <t>Plymouth</t>
  </si>
  <si>
    <t>46563</t>
  </si>
  <si>
    <t>WOODS, BRADLEY</t>
  </si>
  <si>
    <t>5743861031@tmomail.net</t>
  </si>
  <si>
    <t>88052</t>
  </si>
  <si>
    <t>TANDY HOCKADAY</t>
  </si>
  <si>
    <t>0589663</t>
  </si>
  <si>
    <t>088052</t>
  </si>
  <si>
    <t>THOCKAD</t>
  </si>
  <si>
    <t>HOCKADAY</t>
  </si>
  <si>
    <t>TANDY</t>
  </si>
  <si>
    <t>2870 Davenport rd</t>
  </si>
  <si>
    <t>Rocky Mount</t>
  </si>
  <si>
    <t>27804</t>
  </si>
  <si>
    <t>2529084192@vtext.com</t>
  </si>
  <si>
    <t>23065</t>
  </si>
  <si>
    <t>DINO MARTIN</t>
  </si>
  <si>
    <t>0573972</t>
  </si>
  <si>
    <t>023065</t>
  </si>
  <si>
    <t>DMAR101</t>
  </si>
  <si>
    <t>DINO</t>
  </si>
  <si>
    <t>609 N SEMINOLE DR</t>
  </si>
  <si>
    <t>Independence</t>
  </si>
  <si>
    <t>64056</t>
  </si>
  <si>
    <t>8168382755@tmomail.net</t>
  </si>
  <si>
    <t>61089</t>
  </si>
  <si>
    <t>SAYED RAHMAN</t>
  </si>
  <si>
    <t>0934679</t>
  </si>
  <si>
    <t>061089</t>
  </si>
  <si>
    <t>SRAHMAN</t>
  </si>
  <si>
    <t>RAHMAN</t>
  </si>
  <si>
    <t>SAYED</t>
  </si>
  <si>
    <t>12672 Dulcinea Pl</t>
  </si>
  <si>
    <t>22192</t>
  </si>
  <si>
    <t>7037869007@tmomail.net</t>
  </si>
  <si>
    <t>88077</t>
  </si>
  <si>
    <t>BRET RING</t>
  </si>
  <si>
    <t>0125756</t>
  </si>
  <si>
    <t>088077</t>
  </si>
  <si>
    <t>BRING0</t>
  </si>
  <si>
    <t>RING</t>
  </si>
  <si>
    <t>BRET</t>
  </si>
  <si>
    <t>315 Cathedral Way,</t>
  </si>
  <si>
    <t>Grants Pass</t>
  </si>
  <si>
    <t>97526</t>
  </si>
  <si>
    <t>4582603069@tmomail.net</t>
  </si>
  <si>
    <t>36207</t>
  </si>
  <si>
    <t>MUHAMMAD BILAL WALI</t>
  </si>
  <si>
    <t>0011486</t>
  </si>
  <si>
    <t>036207</t>
  </si>
  <si>
    <t>MWALI0</t>
  </si>
  <si>
    <t>MUHAMMAD BILAL</t>
  </si>
  <si>
    <t>9528 ELVIS LN</t>
  </si>
  <si>
    <t>3017285405@tmomail.net</t>
  </si>
  <si>
    <t>0622068</t>
  </si>
  <si>
    <t>658 Old Griffin Rd</t>
  </si>
  <si>
    <t>30157</t>
  </si>
  <si>
    <t>4042473033@tmomail.net</t>
  </si>
  <si>
    <t>61497</t>
  </si>
  <si>
    <t>ENRIQUE BARAJAS</t>
  </si>
  <si>
    <t>0019281</t>
  </si>
  <si>
    <t>061497</t>
  </si>
  <si>
    <t>EBARAJA</t>
  </si>
  <si>
    <t>BARAJAS</t>
  </si>
  <si>
    <t>1011 W ALRU ST</t>
  </si>
  <si>
    <t>Rialto</t>
  </si>
  <si>
    <t>92376</t>
  </si>
  <si>
    <t>9096024185@tmomail.net</t>
  </si>
  <si>
    <t>37385</t>
  </si>
  <si>
    <t>MARCO SILVA</t>
  </si>
  <si>
    <t>0253138</t>
  </si>
  <si>
    <t>037385</t>
  </si>
  <si>
    <t>MSILVA2</t>
  </si>
  <si>
    <t>SILVA</t>
  </si>
  <si>
    <t>23172 Royal Palm Dr</t>
  </si>
  <si>
    <t>Harlingen</t>
  </si>
  <si>
    <t>78552</t>
  </si>
  <si>
    <t>9562156434@tmomail.net</t>
  </si>
  <si>
    <t>61104</t>
  </si>
  <si>
    <t>DAVID BEM</t>
  </si>
  <si>
    <t>0776419</t>
  </si>
  <si>
    <t>061104</t>
  </si>
  <si>
    <t>DBEM00</t>
  </si>
  <si>
    <t>BEM</t>
  </si>
  <si>
    <t>50 Windihill Drive</t>
  </si>
  <si>
    <t>Greensburg</t>
  </si>
  <si>
    <t>15601</t>
  </si>
  <si>
    <t>61781</t>
  </si>
  <si>
    <t>MARK WEBER</t>
  </si>
  <si>
    <t>0001040</t>
  </si>
  <si>
    <t>061781</t>
  </si>
  <si>
    <t>MWEBER9</t>
  </si>
  <si>
    <t>11 LINCOLN ST</t>
  </si>
  <si>
    <t>Howell</t>
  </si>
  <si>
    <t>07731</t>
  </si>
  <si>
    <t>7329254609@tmomail.net</t>
  </si>
  <si>
    <t>0011834</t>
  </si>
  <si>
    <t>023169</t>
  </si>
  <si>
    <t>5911 Pickard</t>
  </si>
  <si>
    <t>43613</t>
  </si>
  <si>
    <t>4197088689@vtext.com</t>
  </si>
  <si>
    <t>DIONYSIOS PAPADOPOULOS</t>
  </si>
  <si>
    <t>0505420</t>
  </si>
  <si>
    <t>061687</t>
  </si>
  <si>
    <t>1350 MISTY LN</t>
  </si>
  <si>
    <t>2105000996@tmomail.net</t>
  </si>
  <si>
    <t>33306</t>
  </si>
  <si>
    <t>MARKQUISE OWINGS</t>
  </si>
  <si>
    <t>0744763</t>
  </si>
  <si>
    <t>033306</t>
  </si>
  <si>
    <t>OWINGS</t>
  </si>
  <si>
    <t>MARKQUISE</t>
  </si>
  <si>
    <t>14942 Oak Valley Drive</t>
  </si>
  <si>
    <t>Fontana</t>
  </si>
  <si>
    <t>92336</t>
  </si>
  <si>
    <t>6262038174@tmomail.net</t>
  </si>
  <si>
    <t>36891</t>
  </si>
  <si>
    <t>DAVID HILL</t>
  </si>
  <si>
    <t>0820969</t>
  </si>
  <si>
    <t>036891</t>
  </si>
  <si>
    <t>DHILL1</t>
  </si>
  <si>
    <t>31738 Acacia Vista</t>
  </si>
  <si>
    <t>Bulverde</t>
  </si>
  <si>
    <t>78163</t>
  </si>
  <si>
    <t>8303666153@tmomail.net</t>
  </si>
  <si>
    <t>36970</t>
  </si>
  <si>
    <t>PHUOC BUI</t>
  </si>
  <si>
    <t>0688267</t>
  </si>
  <si>
    <t>036970</t>
  </si>
  <si>
    <t>PBUI1</t>
  </si>
  <si>
    <t>BUI</t>
  </si>
  <si>
    <t>PHUOC</t>
  </si>
  <si>
    <t>2642 E TITUS AVE</t>
  </si>
  <si>
    <t>Des Moines</t>
  </si>
  <si>
    <t>50320</t>
  </si>
  <si>
    <t>5158025487@vtext.com</t>
  </si>
  <si>
    <t>0665059</t>
  </si>
  <si>
    <t>047270</t>
  </si>
  <si>
    <t>50 Anne Pickard Loop</t>
  </si>
  <si>
    <t>Tijeras</t>
  </si>
  <si>
    <t>87059</t>
  </si>
  <si>
    <t>MIRELES, JOSE</t>
  </si>
  <si>
    <t>5054479428@tmomail.net</t>
  </si>
  <si>
    <t>46003</t>
  </si>
  <si>
    <t>STEPHEN CRAIG-PARKER</t>
  </si>
  <si>
    <t>0869487</t>
  </si>
  <si>
    <t>046003</t>
  </si>
  <si>
    <t>SCRAIGP</t>
  </si>
  <si>
    <t>CRAIG-PARKER</t>
  </si>
  <si>
    <t>625 Prairie Dell St</t>
  </si>
  <si>
    <t>Lewisville</t>
  </si>
  <si>
    <t>75067</t>
  </si>
  <si>
    <t>9722138196@tmomail.net</t>
  </si>
  <si>
    <t>MOHAMMAD JALIL HAIDARI</t>
  </si>
  <si>
    <t>0829234</t>
  </si>
  <si>
    <t>021481</t>
  </si>
  <si>
    <t>5320 Satterfield Dr</t>
  </si>
  <si>
    <t>5716825085@tmomail.net</t>
  </si>
  <si>
    <t>0661207</t>
  </si>
  <si>
    <t>037239</t>
  </si>
  <si>
    <t>1610 30th St. SE</t>
  </si>
  <si>
    <t>Ruskin</t>
  </si>
  <si>
    <t>33570</t>
  </si>
  <si>
    <t>8138931564@tmomail.net</t>
  </si>
  <si>
    <t>61363</t>
  </si>
  <si>
    <t>STEVEN PERRY</t>
  </si>
  <si>
    <t>0910927</t>
  </si>
  <si>
    <t>061363</t>
  </si>
  <si>
    <t>SPERR24</t>
  </si>
  <si>
    <t>2208 Dogwood Trl</t>
  </si>
  <si>
    <t>GARDENDALE</t>
  </si>
  <si>
    <t>35071</t>
  </si>
  <si>
    <t>8503687141@tmomail.net</t>
  </si>
  <si>
    <t>0027391</t>
  </si>
  <si>
    <t>036366</t>
  </si>
  <si>
    <t>ANGELO</t>
  </si>
  <si>
    <t>27 MONAHAN PL</t>
  </si>
  <si>
    <t>2038872043@tmomail.net</t>
  </si>
  <si>
    <t>61558</t>
  </si>
  <si>
    <t>BRANDON LUCERO</t>
  </si>
  <si>
    <t>0846626</t>
  </si>
  <si>
    <t>061558</t>
  </si>
  <si>
    <t>BLUCERO</t>
  </si>
  <si>
    <t>LUCERO</t>
  </si>
  <si>
    <t>2345 W 80th St</t>
  </si>
  <si>
    <t>#J15</t>
  </si>
  <si>
    <t>Hialeah</t>
  </si>
  <si>
    <t>33016</t>
  </si>
  <si>
    <t>9548683459@tmomail.net</t>
  </si>
  <si>
    <t>47120</t>
  </si>
  <si>
    <t>ARNOLD LARSEN</t>
  </si>
  <si>
    <t>0031237</t>
  </si>
  <si>
    <t>047120</t>
  </si>
  <si>
    <t>ALARSE</t>
  </si>
  <si>
    <t>LARSEN</t>
  </si>
  <si>
    <t>9 Puritan Avenue</t>
  </si>
  <si>
    <t>Mount Sinai</t>
  </si>
  <si>
    <t>11766</t>
  </si>
  <si>
    <t>6317149560@tmomail.net</t>
  </si>
  <si>
    <t>46149</t>
  </si>
  <si>
    <t>JOHN WELSH</t>
  </si>
  <si>
    <t>0712224</t>
  </si>
  <si>
    <t>046149</t>
  </si>
  <si>
    <t>JWELSH3</t>
  </si>
  <si>
    <t>WELSH</t>
  </si>
  <si>
    <t>5941 Joanne Drive</t>
  </si>
  <si>
    <t>APT 106</t>
  </si>
  <si>
    <t>Mount Pleasant</t>
  </si>
  <si>
    <t>53406</t>
  </si>
  <si>
    <t>2625356183@tmomail.net</t>
  </si>
  <si>
    <t>0715128</t>
  </si>
  <si>
    <t>046940</t>
  </si>
  <si>
    <t>40 ALBION AVE</t>
  </si>
  <si>
    <t>14226</t>
  </si>
  <si>
    <t>7165793078@tmomail.net</t>
  </si>
  <si>
    <t>0551119</t>
  </si>
  <si>
    <t>046489</t>
  </si>
  <si>
    <t>605 N ROYSTON RD</t>
  </si>
  <si>
    <t>48813</t>
  </si>
  <si>
    <t>5179801339@tmomail.net</t>
  </si>
  <si>
    <t>RAYMOND SPRINGER</t>
  </si>
  <si>
    <t>0470419</t>
  </si>
  <si>
    <t>021049</t>
  </si>
  <si>
    <t>253 Bucks Dr</t>
  </si>
  <si>
    <t>Shirley</t>
  </si>
  <si>
    <t>72153</t>
  </si>
  <si>
    <t>5017573269@vtext.com</t>
  </si>
  <si>
    <t>0005629</t>
  </si>
  <si>
    <t>037241</t>
  </si>
  <si>
    <t>217 STAR ST</t>
  </si>
  <si>
    <t>79045</t>
  </si>
  <si>
    <t>8068051051@tmomail.net</t>
  </si>
  <si>
    <t>HAMEED ABASI</t>
  </si>
  <si>
    <t>0006874</t>
  </si>
  <si>
    <t>046041</t>
  </si>
  <si>
    <t>2020 Landon Ln #3</t>
  </si>
  <si>
    <t>95825</t>
  </si>
  <si>
    <t>9169577301@tmomail.net</t>
  </si>
  <si>
    <t>ROBERTO VANEGAS</t>
  </si>
  <si>
    <t>0784215</t>
  </si>
  <si>
    <t>046655</t>
  </si>
  <si>
    <t>3265 Glen Eagle Lane</t>
  </si>
  <si>
    <t>Kenner</t>
  </si>
  <si>
    <t>5043529831@vtext.com</t>
  </si>
  <si>
    <t>88179</t>
  </si>
  <si>
    <t>JORGE LEON</t>
  </si>
  <si>
    <t>0870352</t>
  </si>
  <si>
    <t>088179</t>
  </si>
  <si>
    <t>1175 SAWMILL LN</t>
  </si>
  <si>
    <t>8476308206@tmomail.net</t>
  </si>
  <si>
    <t>0626648</t>
  </si>
  <si>
    <t>023289</t>
  </si>
  <si>
    <t>12721 MI ACRE DR</t>
  </si>
  <si>
    <t>79849</t>
  </si>
  <si>
    <t>9157023945@tmomail.net</t>
  </si>
  <si>
    <t>KEVIN MERITHEW</t>
  </si>
  <si>
    <t>0727917</t>
  </si>
  <si>
    <t>023396</t>
  </si>
  <si>
    <t>640 DAYTONA ST</t>
  </si>
  <si>
    <t>13502</t>
  </si>
  <si>
    <t>3159520095@tmomail.net</t>
  </si>
  <si>
    <t>DUANE BETO</t>
  </si>
  <si>
    <t>0030163</t>
  </si>
  <si>
    <t>061190</t>
  </si>
  <si>
    <t>110 13TH AVE SE</t>
  </si>
  <si>
    <t>56374</t>
  </si>
  <si>
    <t>3204910031@tmomail.net</t>
  </si>
  <si>
    <t>MARK LEMOINE</t>
  </si>
  <si>
    <t>0011122</t>
  </si>
  <si>
    <t>061164</t>
  </si>
  <si>
    <t>7242 Hwy 29</t>
  </si>
  <si>
    <t>Cottonport</t>
  </si>
  <si>
    <t>71327</t>
  </si>
  <si>
    <t>3188950654@tmomail.net</t>
  </si>
  <si>
    <t>46251</t>
  </si>
  <si>
    <t>MICHAEL TAFOYA</t>
  </si>
  <si>
    <t>0001305</t>
  </si>
  <si>
    <t>046251</t>
  </si>
  <si>
    <t>MTAFOY</t>
  </si>
  <si>
    <t>TAFOYA</t>
  </si>
  <si>
    <t>1415 Villa Lila NE</t>
  </si>
  <si>
    <t>Albuquerque</t>
  </si>
  <si>
    <t>87113</t>
  </si>
  <si>
    <t>5056772456@tmomail.net</t>
  </si>
  <si>
    <t>46726</t>
  </si>
  <si>
    <t>BRIAN HOVER</t>
  </si>
  <si>
    <t>0651372</t>
  </si>
  <si>
    <t>046726</t>
  </si>
  <si>
    <t>BHOVER</t>
  </si>
  <si>
    <t>HOVER</t>
  </si>
  <si>
    <t>511 NAUTILUS BLVD.</t>
  </si>
  <si>
    <t>FORKED RIVER</t>
  </si>
  <si>
    <t>08731</t>
  </si>
  <si>
    <t>6095403825@tmomail.net</t>
  </si>
  <si>
    <t>61576</t>
  </si>
  <si>
    <t>GUOXIONG SHEN</t>
  </si>
  <si>
    <t>0018739</t>
  </si>
  <si>
    <t>061576</t>
  </si>
  <si>
    <t>GSHEN</t>
  </si>
  <si>
    <t>SHEN</t>
  </si>
  <si>
    <t>GUOXIONG</t>
  </si>
  <si>
    <t>151 Hancock Street</t>
  </si>
  <si>
    <t>Unit 10</t>
  </si>
  <si>
    <t>North Quincy</t>
  </si>
  <si>
    <t>02171</t>
  </si>
  <si>
    <t>6173720821@tmomail.net</t>
  </si>
  <si>
    <t>Arlington</t>
  </si>
  <si>
    <t>76012</t>
  </si>
  <si>
    <t>46719</t>
  </si>
  <si>
    <t>CHRISTOPHER MANTON</t>
  </si>
  <si>
    <t>0051821</t>
  </si>
  <si>
    <t>046719</t>
  </si>
  <si>
    <t>CMANTO</t>
  </si>
  <si>
    <t>MANTON</t>
  </si>
  <si>
    <t>13063 JOSEPHS RD</t>
  </si>
  <si>
    <t>FOLSOM</t>
  </si>
  <si>
    <t>70437</t>
  </si>
  <si>
    <t>9853646279@vtext.com</t>
  </si>
  <si>
    <t>0005967</t>
  </si>
  <si>
    <t>037230</t>
  </si>
  <si>
    <t>3704 Rogene St</t>
  </si>
  <si>
    <t>N.Richland Hills</t>
  </si>
  <si>
    <t>76180</t>
  </si>
  <si>
    <t>2143495002@tmomail.net</t>
  </si>
  <si>
    <t>47407</t>
  </si>
  <si>
    <t>NICHOLAS ESTES</t>
  </si>
  <si>
    <t>0913517</t>
  </si>
  <si>
    <t>047407</t>
  </si>
  <si>
    <t>ESTES</t>
  </si>
  <si>
    <t>3601 GOFF STREET</t>
  </si>
  <si>
    <t>Tifton</t>
  </si>
  <si>
    <t>31794</t>
  </si>
  <si>
    <t>2297120121@tmomail.net</t>
  </si>
  <si>
    <t>0530147</t>
  </si>
  <si>
    <t>022335</t>
  </si>
  <si>
    <t>3042 N PRESENTATION CT</t>
  </si>
  <si>
    <t>57104</t>
  </si>
  <si>
    <t>6052312334@vtext.com</t>
  </si>
  <si>
    <t>RONALD JONES</t>
  </si>
  <si>
    <t>0012047</t>
  </si>
  <si>
    <t>023028</t>
  </si>
  <si>
    <t>990 Hoitt Ave</t>
  </si>
  <si>
    <t>Lincoln</t>
  </si>
  <si>
    <t>9168834798@tmomail.net</t>
  </si>
  <si>
    <t>90772</t>
  </si>
  <si>
    <t>PATRICK YEE</t>
  </si>
  <si>
    <t>0666214</t>
  </si>
  <si>
    <t>090772</t>
  </si>
  <si>
    <t>PYEE3</t>
  </si>
  <si>
    <t>YEE</t>
  </si>
  <si>
    <t>2601c Blanding Ave.</t>
  </si>
  <si>
    <t>#426</t>
  </si>
  <si>
    <t>Alameda</t>
  </si>
  <si>
    <t>94501</t>
  </si>
  <si>
    <t>9252553875@tmomail.net</t>
  </si>
  <si>
    <t>VICTOR CMELA</t>
  </si>
  <si>
    <t>0802108</t>
  </si>
  <si>
    <t>023597</t>
  </si>
  <si>
    <t>210 WILSON AVE</t>
  </si>
  <si>
    <t>42206</t>
  </si>
  <si>
    <t>2703700468@tmomail.net</t>
  </si>
  <si>
    <t>61467</t>
  </si>
  <si>
    <t>HAROLD LEWIS</t>
  </si>
  <si>
    <t>0004101</t>
  </si>
  <si>
    <t>061467</t>
  </si>
  <si>
    <t>HAROLD</t>
  </si>
  <si>
    <t>5216 North Denver St</t>
  </si>
  <si>
    <t>Spencer</t>
  </si>
  <si>
    <t>73084</t>
  </si>
  <si>
    <t>4058686617@tmomail.net</t>
  </si>
  <si>
    <t>61804</t>
  </si>
  <si>
    <t>ROBERT EBERHARDT</t>
  </si>
  <si>
    <t>0828509</t>
  </si>
  <si>
    <t>061804</t>
  </si>
  <si>
    <t>REBER01</t>
  </si>
  <si>
    <t>EBERHARDT</t>
  </si>
  <si>
    <t>10688 Sunset Ridge Drive</t>
  </si>
  <si>
    <t>Kelseyville</t>
  </si>
  <si>
    <t>95451</t>
  </si>
  <si>
    <t>7075337683@vzwpix.com</t>
  </si>
  <si>
    <t>61705</t>
  </si>
  <si>
    <t>HUGO GONZALEZ</t>
  </si>
  <si>
    <t>0003962</t>
  </si>
  <si>
    <t>061705</t>
  </si>
  <si>
    <t>HGONZA2</t>
  </si>
  <si>
    <t>HUGO</t>
  </si>
  <si>
    <t>9021 Betel Dr</t>
  </si>
  <si>
    <t>APT. 126</t>
  </si>
  <si>
    <t>79907</t>
  </si>
  <si>
    <t>9158614306@tmomail.net</t>
  </si>
  <si>
    <t>36413</t>
  </si>
  <si>
    <t>LONNIE MCIVER JR</t>
  </si>
  <si>
    <t>0563304</t>
  </si>
  <si>
    <t>036413</t>
  </si>
  <si>
    <t>LMCIVER</t>
  </si>
  <si>
    <t>MCIVER JR</t>
  </si>
  <si>
    <t>LONNIE</t>
  </si>
  <si>
    <t>308 TILL DR.</t>
  </si>
  <si>
    <t>GOLDSBORO</t>
  </si>
  <si>
    <t>27530</t>
  </si>
  <si>
    <t>9193942001@tmomail.net</t>
  </si>
  <si>
    <t>37280</t>
  </si>
  <si>
    <t>JEROME NESBIT</t>
  </si>
  <si>
    <t>037280</t>
  </si>
  <si>
    <t>JNESBIT</t>
  </si>
  <si>
    <t>NESBIT</t>
  </si>
  <si>
    <t>JEROME</t>
  </si>
  <si>
    <t>112 county Rd. 268</t>
  </si>
  <si>
    <t>Etta</t>
  </si>
  <si>
    <t>38627</t>
  </si>
  <si>
    <t>6626681747@vtext.com</t>
  </si>
  <si>
    <t>46956</t>
  </si>
  <si>
    <t>GEORGE KELLY</t>
  </si>
  <si>
    <t>0003356</t>
  </si>
  <si>
    <t>046956</t>
  </si>
  <si>
    <t>GKELL09</t>
  </si>
  <si>
    <t>1505 CAMELOT DRIVE</t>
  </si>
  <si>
    <t>28304</t>
  </si>
  <si>
    <t>9109162307@tmomail.net</t>
  </si>
  <si>
    <t>46491</t>
  </si>
  <si>
    <t>AHMAD OMAID ASGHARI</t>
  </si>
  <si>
    <t>0815886</t>
  </si>
  <si>
    <t>046491</t>
  </si>
  <si>
    <t>AASGHAR</t>
  </si>
  <si>
    <t>ASGHARI</t>
  </si>
  <si>
    <t>AHMAD OMAID</t>
  </si>
  <si>
    <t>8900 Golden Oak Dr</t>
  </si>
  <si>
    <t>apt J</t>
  </si>
  <si>
    <t>Manassas</t>
  </si>
  <si>
    <t>20109</t>
  </si>
  <si>
    <t>5716978827@tmomail.net</t>
  </si>
  <si>
    <t>DEAN DOLAH</t>
  </si>
  <si>
    <t>0026906</t>
  </si>
  <si>
    <t>046727</t>
  </si>
  <si>
    <t>58 PLEASANT ST</t>
  </si>
  <si>
    <t>10308</t>
  </si>
  <si>
    <t>7187901471@tmomail.net</t>
  </si>
  <si>
    <t>JONATHAN WILLIAMS</t>
  </si>
  <si>
    <t>0029298</t>
  </si>
  <si>
    <t>023144</t>
  </si>
  <si>
    <t>1201 AIRPORT RD</t>
  </si>
  <si>
    <t>Forrest City</t>
  </si>
  <si>
    <t>72335</t>
  </si>
  <si>
    <t>8709381553@tmomail.net</t>
  </si>
  <si>
    <t>61352</t>
  </si>
  <si>
    <t>CHRISTOPHER ECKERT</t>
  </si>
  <si>
    <t>0887109</t>
  </si>
  <si>
    <t>061352</t>
  </si>
  <si>
    <t>CECKER0</t>
  </si>
  <si>
    <t>ECKERT</t>
  </si>
  <si>
    <t>5398 Dellwood Way apt #4</t>
  </si>
  <si>
    <t>95118</t>
  </si>
  <si>
    <t>4086599703@tmomail.net</t>
  </si>
  <si>
    <t>24069</t>
  </si>
  <si>
    <t>VERNON GUY</t>
  </si>
  <si>
    <t>0912451</t>
  </si>
  <si>
    <t>024069</t>
  </si>
  <si>
    <t>VGUY0</t>
  </si>
  <si>
    <t>GUY</t>
  </si>
  <si>
    <t>VERNON</t>
  </si>
  <si>
    <t>2630 W Lincoln Ave</t>
  </si>
  <si>
    <t>Apt 114</t>
  </si>
  <si>
    <t>Anaheim</t>
  </si>
  <si>
    <t>92801</t>
  </si>
  <si>
    <t>7144172396@tmomail.net</t>
  </si>
  <si>
    <t>0878645</t>
  </si>
  <si>
    <t>061154</t>
  </si>
  <si>
    <t>2314 Sonora Dr.</t>
  </si>
  <si>
    <t>4092021425@tmomail.net</t>
  </si>
  <si>
    <t>88172</t>
  </si>
  <si>
    <t>BOBBY WATKINS</t>
  </si>
  <si>
    <t>0021279</t>
  </si>
  <si>
    <t>088172</t>
  </si>
  <si>
    <t>BWATKI7</t>
  </si>
  <si>
    <t>2550 Cartwright Road</t>
  </si>
  <si>
    <t>Mount Sterling</t>
  </si>
  <si>
    <t>40353</t>
  </si>
  <si>
    <t>5023035677@tmomail.net</t>
  </si>
  <si>
    <t>46862</t>
  </si>
  <si>
    <t>RUSSELL SEYFERT</t>
  </si>
  <si>
    <t>0599795</t>
  </si>
  <si>
    <t>046862</t>
  </si>
  <si>
    <t>RSEYFER</t>
  </si>
  <si>
    <t>SEYFERT</t>
  </si>
  <si>
    <t>202 Earl Ct</t>
  </si>
  <si>
    <t>Rossville</t>
  </si>
  <si>
    <t>60963</t>
  </si>
  <si>
    <t>2172999245@vtext.com</t>
  </si>
  <si>
    <t>88091</t>
  </si>
  <si>
    <t>BRYAN HANKINS</t>
  </si>
  <si>
    <t>0717546</t>
  </si>
  <si>
    <t>088091</t>
  </si>
  <si>
    <t>HANKINS</t>
  </si>
  <si>
    <t>914 Magnolia Ave NE</t>
  </si>
  <si>
    <t>Valdese  </t>
  </si>
  <si>
    <t>28690</t>
  </si>
  <si>
    <t>8282052611@tmomail.net</t>
  </si>
  <si>
    <t>61207</t>
  </si>
  <si>
    <t>BRADLEY SKIDMORE</t>
  </si>
  <si>
    <t>0606053</t>
  </si>
  <si>
    <t>061207</t>
  </si>
  <si>
    <t>BSKIDMO</t>
  </si>
  <si>
    <t>SKIDMORE</t>
  </si>
  <si>
    <t>203 Timber Shade Dr</t>
  </si>
  <si>
    <t>Red Oak</t>
  </si>
  <si>
    <t>75154</t>
  </si>
  <si>
    <t>MWHI112</t>
  </si>
  <si>
    <t>WHITE, MARCUS</t>
  </si>
  <si>
    <t>9728380505@tmomail.net</t>
  </si>
  <si>
    <t>47190</t>
  </si>
  <si>
    <t>JARVIS BURGESS</t>
  </si>
  <si>
    <t>0500165</t>
  </si>
  <si>
    <t>047190</t>
  </si>
  <si>
    <t>JBURG5</t>
  </si>
  <si>
    <t>BURGESS</t>
  </si>
  <si>
    <t>JARVIS</t>
  </si>
  <si>
    <t>353 STEPHENS SALEM RD</t>
  </si>
  <si>
    <t>STEPHENS</t>
  </si>
  <si>
    <t>30667</t>
  </si>
  <si>
    <t>7063667171@vtext.com</t>
  </si>
  <si>
    <t>0012039</t>
  </si>
  <si>
    <t>036280</t>
  </si>
  <si>
    <t>3123 Minart Dr</t>
  </si>
  <si>
    <t>Winston-Salem</t>
  </si>
  <si>
    <t>27106</t>
  </si>
  <si>
    <t>3363413808@vtext.com</t>
  </si>
  <si>
    <t>46145</t>
  </si>
  <si>
    <t>MAHAMOUD DIALLO</t>
  </si>
  <si>
    <t>0008698</t>
  </si>
  <si>
    <t>046145</t>
  </si>
  <si>
    <t>MDIALLO</t>
  </si>
  <si>
    <t>DIALLO</t>
  </si>
  <si>
    <t>MAHAMOUD</t>
  </si>
  <si>
    <t>8319 S Kenwood Ave</t>
  </si>
  <si>
    <t>60619</t>
  </si>
  <si>
    <t>7736710614@tmomail.net</t>
  </si>
  <si>
    <t>0740001</t>
  </si>
  <si>
    <t>022187</t>
  </si>
  <si>
    <t>79 WHITAKER LN</t>
  </si>
  <si>
    <t>28730</t>
  </si>
  <si>
    <t>8289895421@vtext.com</t>
  </si>
  <si>
    <t>KHYAIRE WILLIAMS</t>
  </si>
  <si>
    <t>0758094</t>
  </si>
  <si>
    <t>061572</t>
  </si>
  <si>
    <t>KWILLI2</t>
  </si>
  <si>
    <t>KHYAIRE</t>
  </si>
  <si>
    <t>4 CARMEL ST</t>
  </si>
  <si>
    <t>06704</t>
  </si>
  <si>
    <t>MAMATO</t>
  </si>
  <si>
    <t>2036761609@tmomail.net</t>
  </si>
  <si>
    <t>24039</t>
  </si>
  <si>
    <t>MICHAEL LUONG</t>
  </si>
  <si>
    <t>0000620</t>
  </si>
  <si>
    <t>024039</t>
  </si>
  <si>
    <t>MLUONG1</t>
  </si>
  <si>
    <t>LUONG</t>
  </si>
  <si>
    <t>4456 Kristen Ct</t>
  </si>
  <si>
    <t>Riverside</t>
  </si>
  <si>
    <t>92501</t>
  </si>
  <si>
    <t>7149483128@tmomail.net</t>
  </si>
  <si>
    <t>37326</t>
  </si>
  <si>
    <t>VINCENT PERRELLE</t>
  </si>
  <si>
    <t>0015156</t>
  </si>
  <si>
    <t>037326</t>
  </si>
  <si>
    <t>VPERREL</t>
  </si>
  <si>
    <t>PERRELLE</t>
  </si>
  <si>
    <t>VINCENT</t>
  </si>
  <si>
    <t>4 Whittier Ave</t>
  </si>
  <si>
    <t>Cortlandt Manor</t>
  </si>
  <si>
    <t>10567</t>
  </si>
  <si>
    <t>9146424007@vtext.com</t>
  </si>
  <si>
    <t>22280</t>
  </si>
  <si>
    <t>JOSEPH FEIL</t>
  </si>
  <si>
    <t>0713016</t>
  </si>
  <si>
    <t>022280</t>
  </si>
  <si>
    <t>JFEIL0</t>
  </si>
  <si>
    <t>FEIL</t>
  </si>
  <si>
    <t>1637 Boyd ave</t>
  </si>
  <si>
    <t>Side door</t>
  </si>
  <si>
    <t>Racine</t>
  </si>
  <si>
    <t>53405</t>
  </si>
  <si>
    <t>2622333585@tmomail.net</t>
  </si>
  <si>
    <t>HUMBERTO QUEZADA LEOS</t>
  </si>
  <si>
    <t>0095968</t>
  </si>
  <si>
    <t>071004</t>
  </si>
  <si>
    <t>377 Avocado St</t>
  </si>
  <si>
    <t>Costa Mesa</t>
  </si>
  <si>
    <t>92627</t>
  </si>
  <si>
    <t>9492471484@tmomail.net</t>
  </si>
  <si>
    <t>61511</t>
  </si>
  <si>
    <t>SALVADOR ROJAS</t>
  </si>
  <si>
    <t>0745224</t>
  </si>
  <si>
    <t>061511</t>
  </si>
  <si>
    <t>ROJAS</t>
  </si>
  <si>
    <t>35233 Rockford Way</t>
  </si>
  <si>
    <t>Murrieta</t>
  </si>
  <si>
    <t>3107569141@tmomail.net</t>
  </si>
  <si>
    <t>36808</t>
  </si>
  <si>
    <t>JAMES ECK</t>
  </si>
  <si>
    <t>0822775</t>
  </si>
  <si>
    <t>036808</t>
  </si>
  <si>
    <t>JECK0</t>
  </si>
  <si>
    <t>ECK</t>
  </si>
  <si>
    <t>3211 N.E. 126th AVE</t>
  </si>
  <si>
    <t>98682</t>
  </si>
  <si>
    <t>3605168132@vtext.com</t>
  </si>
  <si>
    <t>61815</t>
  </si>
  <si>
    <t>SERGII STRETOVYCH</t>
  </si>
  <si>
    <t>0498592</t>
  </si>
  <si>
    <t>061815</t>
  </si>
  <si>
    <t>SSTRETO</t>
  </si>
  <si>
    <t>STRETOVYCH</t>
  </si>
  <si>
    <t>SERGII</t>
  </si>
  <si>
    <t>13015 W 2ND PL</t>
  </si>
  <si>
    <t>#202 BUILDING N</t>
  </si>
  <si>
    <t>LAKEWWOOD</t>
  </si>
  <si>
    <t>80228</t>
  </si>
  <si>
    <t>3034340716@tmomail.net</t>
  </si>
  <si>
    <t>46642</t>
  </si>
  <si>
    <t>RICHARD ROMERO</t>
  </si>
  <si>
    <t>0644898</t>
  </si>
  <si>
    <t>046642</t>
  </si>
  <si>
    <t>RROME3</t>
  </si>
  <si>
    <t>15421 SW 95 LN</t>
  </si>
  <si>
    <t>33196</t>
  </si>
  <si>
    <t>3053391400@tmomail.net</t>
  </si>
  <si>
    <t>46303</t>
  </si>
  <si>
    <t>JONATHAN GLICK</t>
  </si>
  <si>
    <t>0580175</t>
  </si>
  <si>
    <t>046303</t>
  </si>
  <si>
    <t>JGLIC00</t>
  </si>
  <si>
    <t>GLICK</t>
  </si>
  <si>
    <t>19551 Maywood Falls Cir</t>
  </si>
  <si>
    <t>JEREMIAH FERN</t>
  </si>
  <si>
    <t>0613372</t>
  </si>
  <si>
    <t>036887</t>
  </si>
  <si>
    <t>810 ANTLER POST</t>
  </si>
  <si>
    <t>78245</t>
  </si>
  <si>
    <t>2109560799@tmomail.net</t>
  </si>
  <si>
    <t>61595</t>
  </si>
  <si>
    <t>ARTURO PEREZ JUAREZ</t>
  </si>
  <si>
    <t>0780031</t>
  </si>
  <si>
    <t>061595</t>
  </si>
  <si>
    <t>APEREZJ</t>
  </si>
  <si>
    <t>PEREZ JUAREZ</t>
  </si>
  <si>
    <t>ARTURO</t>
  </si>
  <si>
    <t>351 RETREAT CT</t>
  </si>
  <si>
    <t>FALLBROOK</t>
  </si>
  <si>
    <t>7602239358@tmomail.net</t>
  </si>
  <si>
    <t>61297</t>
  </si>
  <si>
    <t>CESAR HERNANDEZ</t>
  </si>
  <si>
    <t>0410217</t>
  </si>
  <si>
    <t>061297</t>
  </si>
  <si>
    <t>CHER105</t>
  </si>
  <si>
    <t>12417 Port Haven Dr</t>
  </si>
  <si>
    <t>Germantown</t>
  </si>
  <si>
    <t>20874</t>
  </si>
  <si>
    <t>3012564058@tmomail.net</t>
  </si>
  <si>
    <t>61720</t>
  </si>
  <si>
    <t>0774224</t>
  </si>
  <si>
    <t>061720</t>
  </si>
  <si>
    <t>983 LINKS DR</t>
  </si>
  <si>
    <t>APT 3</t>
  </si>
  <si>
    <t>72404</t>
  </si>
  <si>
    <t>8704082099@vtext.com</t>
  </si>
  <si>
    <t>88046</t>
  </si>
  <si>
    <t>TODD THROWER</t>
  </si>
  <si>
    <t>0795393</t>
  </si>
  <si>
    <t>088046</t>
  </si>
  <si>
    <t>TTHROWE</t>
  </si>
  <si>
    <t>THROWER</t>
  </si>
  <si>
    <t>3007 Oakwood dr</t>
  </si>
  <si>
    <t>28546</t>
  </si>
  <si>
    <t>9107899943@vtext.com</t>
  </si>
  <si>
    <t>0784249</t>
  </si>
  <si>
    <t>036307</t>
  </si>
  <si>
    <t>5113 WILFORD RD</t>
  </si>
  <si>
    <t>Knoxville</t>
  </si>
  <si>
    <t>37912</t>
  </si>
  <si>
    <t>8655009585@vtext.com</t>
  </si>
  <si>
    <t>WILLIAM ALSTON</t>
  </si>
  <si>
    <t>0868331</t>
  </si>
  <si>
    <t>WALSTON</t>
  </si>
  <si>
    <t>ALSTON</t>
  </si>
  <si>
    <t>329 KENTUCKY DR</t>
  </si>
  <si>
    <t>#B</t>
  </si>
  <si>
    <t>LADSON</t>
  </si>
  <si>
    <t>29456</t>
  </si>
  <si>
    <t>8437390034@tmomail.net</t>
  </si>
  <si>
    <t>0514414</t>
  </si>
  <si>
    <t>023931</t>
  </si>
  <si>
    <t>HOBBS</t>
  </si>
  <si>
    <t>1500 W 6TH ST</t>
  </si>
  <si>
    <t>Muncie</t>
  </si>
  <si>
    <t>47302</t>
  </si>
  <si>
    <t>7656399092@vtext.com</t>
  </si>
  <si>
    <t>61334</t>
  </si>
  <si>
    <t>MARCUS GASTELUM</t>
  </si>
  <si>
    <t>0860387</t>
  </si>
  <si>
    <t>061334</t>
  </si>
  <si>
    <t>MGASTEL</t>
  </si>
  <si>
    <t>GASTELUM</t>
  </si>
  <si>
    <t>1108 LAGUANA AVE</t>
  </si>
  <si>
    <t>APT 2</t>
  </si>
  <si>
    <t>BURLINGAME</t>
  </si>
  <si>
    <t>94010</t>
  </si>
  <si>
    <t>6505051039@tmomail.net</t>
  </si>
  <si>
    <t>0064154</t>
  </si>
  <si>
    <t>047315</t>
  </si>
  <si>
    <t>5022 Grant Rd</t>
  </si>
  <si>
    <t>Morrisville</t>
  </si>
  <si>
    <t>65710</t>
  </si>
  <si>
    <t>4178341635@vtext.com</t>
  </si>
  <si>
    <t>88082</t>
  </si>
  <si>
    <t>TIMOTHY PRICE</t>
  </si>
  <si>
    <t>0024877</t>
  </si>
  <si>
    <t>088082</t>
  </si>
  <si>
    <t>TPRICE0</t>
  </si>
  <si>
    <t>1938 STATE HIGHWAY 34</t>
  </si>
  <si>
    <t>Piedmont</t>
  </si>
  <si>
    <t>63957</t>
  </si>
  <si>
    <t>6183632286@vtext.com</t>
  </si>
  <si>
    <t>0089979</t>
  </si>
  <si>
    <t>046986</t>
  </si>
  <si>
    <t>MCLIECHEY</t>
  </si>
  <si>
    <t>2803 MARK ST</t>
  </si>
  <si>
    <t>Chesapeake</t>
  </si>
  <si>
    <t>23324</t>
  </si>
  <si>
    <t>7578310437@tmomail.net</t>
  </si>
  <si>
    <t>37355</t>
  </si>
  <si>
    <t>0581058</t>
  </si>
  <si>
    <t>037355</t>
  </si>
  <si>
    <t>303 Lewis St</t>
  </si>
  <si>
    <t>Ghent</t>
  </si>
  <si>
    <t>41045</t>
  </si>
  <si>
    <t>5028122033@tmomail.net</t>
  </si>
  <si>
    <t>61493</t>
  </si>
  <si>
    <t>JOSHUA CARLTON</t>
  </si>
  <si>
    <t>0016204</t>
  </si>
  <si>
    <t>061493</t>
  </si>
  <si>
    <t>1402 Pennsylvania Ave</t>
  </si>
  <si>
    <t>Fairmont</t>
  </si>
  <si>
    <t>26554</t>
  </si>
  <si>
    <t>7245711857@tmomail.net</t>
  </si>
  <si>
    <t>61860</t>
  </si>
  <si>
    <t>JAMES COLE</t>
  </si>
  <si>
    <t>0640797</t>
  </si>
  <si>
    <t>061860</t>
  </si>
  <si>
    <t>259 Beaver Creek Rd</t>
  </si>
  <si>
    <t>Dunlap</t>
  </si>
  <si>
    <t>37327</t>
  </si>
  <si>
    <t>4232550999@tmomail.net</t>
  </si>
  <si>
    <t>FLOYD VERSHIER</t>
  </si>
  <si>
    <t>0808824</t>
  </si>
  <si>
    <t>061155</t>
  </si>
  <si>
    <t>16306 Cutten Road</t>
  </si>
  <si>
    <t>77070</t>
  </si>
  <si>
    <t>8322635029@tmomail.net</t>
  </si>
  <si>
    <t>23863</t>
  </si>
  <si>
    <t>MARK GONDER</t>
  </si>
  <si>
    <t>0010116</t>
  </si>
  <si>
    <t>023863</t>
  </si>
  <si>
    <t>MGONDER</t>
  </si>
  <si>
    <t>GONDER</t>
  </si>
  <si>
    <t>2349 Vermont St</t>
  </si>
  <si>
    <t>DRAYTYN RONSHAUSEN</t>
  </si>
  <si>
    <t>0559302</t>
  </si>
  <si>
    <t>023368</t>
  </si>
  <si>
    <t>679 Berryville Ave</t>
  </si>
  <si>
    <t># 679</t>
  </si>
  <si>
    <t>Winchester</t>
  </si>
  <si>
    <t>5406302344@tmomail.net</t>
  </si>
  <si>
    <t>88025</t>
  </si>
  <si>
    <t>ROGER SARAVIA</t>
  </si>
  <si>
    <t>0842757</t>
  </si>
  <si>
    <t>088025</t>
  </si>
  <si>
    <t>RSARAVI</t>
  </si>
  <si>
    <t>SARAVIA</t>
  </si>
  <si>
    <t>ROGER</t>
  </si>
  <si>
    <t>10826 SW 244th Terr</t>
  </si>
  <si>
    <t>Homestead</t>
  </si>
  <si>
    <t>33032</t>
  </si>
  <si>
    <t>3057978065@tmomail.net</t>
  </si>
  <si>
    <t>0506352</t>
  </si>
  <si>
    <t>046960</t>
  </si>
  <si>
    <t>41799 inspiration Terrace</t>
  </si>
  <si>
    <t>Aldie</t>
  </si>
  <si>
    <t>20105</t>
  </si>
  <si>
    <t>5712241954@vtext.com</t>
  </si>
  <si>
    <t>46353</t>
  </si>
  <si>
    <t>MARK DUVAL</t>
  </si>
  <si>
    <t>0671099</t>
  </si>
  <si>
    <t>046353</t>
  </si>
  <si>
    <t>MDUVAL0</t>
  </si>
  <si>
    <t>DUVAL</t>
  </si>
  <si>
    <t>50 County Rd 2708</t>
  </si>
  <si>
    <t>Rye</t>
  </si>
  <si>
    <t>77369</t>
  </si>
  <si>
    <t>8329201497@vtext.com</t>
  </si>
  <si>
    <t>46355</t>
  </si>
  <si>
    <t>ROLANDO HADDOCK-LABOY</t>
  </si>
  <si>
    <t>0727289</t>
  </si>
  <si>
    <t>046355</t>
  </si>
  <si>
    <t>RHADDOC</t>
  </si>
  <si>
    <t>HADDOCK-LABOY</t>
  </si>
  <si>
    <t>ROLANDO</t>
  </si>
  <si>
    <t>15438 cabildo dr</t>
  </si>
  <si>
    <t>77083</t>
  </si>
  <si>
    <t>8325965576@vtext.com</t>
  </si>
  <si>
    <t>21657</t>
  </si>
  <si>
    <t>RENFORD GARRICK</t>
  </si>
  <si>
    <t>0712398</t>
  </si>
  <si>
    <t>021657</t>
  </si>
  <si>
    <t>RGARRIC</t>
  </si>
  <si>
    <t>GARRICK</t>
  </si>
  <si>
    <t>RENFORD</t>
  </si>
  <si>
    <t>284 S 56th Street</t>
  </si>
  <si>
    <t>19143</t>
  </si>
  <si>
    <t>2678362154@tmomail.net</t>
  </si>
  <si>
    <t>0292276</t>
  </si>
  <si>
    <t>061401</t>
  </si>
  <si>
    <t>11305 W Pond Dr</t>
  </si>
  <si>
    <t>Aubrey</t>
  </si>
  <si>
    <t>2147841491@vtext.com</t>
  </si>
  <si>
    <t>TRON PERRY</t>
  </si>
  <si>
    <t>0603829</t>
  </si>
  <si>
    <t>037039</t>
  </si>
  <si>
    <t>1411 Blythewood Ln</t>
  </si>
  <si>
    <t>Suffolk</t>
  </si>
  <si>
    <t>7573324167@tmomail.net</t>
  </si>
  <si>
    <t>61507</t>
  </si>
  <si>
    <t>JESUS FLORES</t>
  </si>
  <si>
    <t>0007138</t>
  </si>
  <si>
    <t>061507</t>
  </si>
  <si>
    <t>JFLORE1</t>
  </si>
  <si>
    <t>JESUS</t>
  </si>
  <si>
    <t>3515 W. 111th St</t>
  </si>
  <si>
    <t>Inglewood</t>
  </si>
  <si>
    <t>90303</t>
  </si>
  <si>
    <t>3109011895@tmomail.net</t>
  </si>
  <si>
    <t>61231</t>
  </si>
  <si>
    <t>BRADLEY EBANKS</t>
  </si>
  <si>
    <t>0108688</t>
  </si>
  <si>
    <t>061231</t>
  </si>
  <si>
    <t>BEBANK</t>
  </si>
  <si>
    <t>EBANKS</t>
  </si>
  <si>
    <t>13565 North West 160th Street</t>
  </si>
  <si>
    <t>Okeechobee</t>
  </si>
  <si>
    <t>34972</t>
  </si>
  <si>
    <t>8635322879@vtext.com</t>
  </si>
  <si>
    <t>46040</t>
  </si>
  <si>
    <t>SLOAN HOUSER</t>
  </si>
  <si>
    <t>0758144</t>
  </si>
  <si>
    <t>046040</t>
  </si>
  <si>
    <t>SHOUSE3</t>
  </si>
  <si>
    <t>HOUSER</t>
  </si>
  <si>
    <t>SLOAN</t>
  </si>
  <si>
    <t>810 Mansfield Dr</t>
  </si>
  <si>
    <t>San jose</t>
  </si>
  <si>
    <t>95128</t>
  </si>
  <si>
    <t>4088290366@tmomail.net</t>
  </si>
  <si>
    <t>88002</t>
  </si>
  <si>
    <t>JOHN SHANYFELT</t>
  </si>
  <si>
    <t>0006296</t>
  </si>
  <si>
    <t>088002</t>
  </si>
  <si>
    <t>JSHANYF</t>
  </si>
  <si>
    <t>SHANYFELT</t>
  </si>
  <si>
    <t>335 Rhodes Lane</t>
  </si>
  <si>
    <t>Wimberley</t>
  </si>
  <si>
    <t>78676</t>
  </si>
  <si>
    <t>5129926247@tmomail.net</t>
  </si>
  <si>
    <t>KENNETH YETTE</t>
  </si>
  <si>
    <t>0008458</t>
  </si>
  <si>
    <t>KYETTE</t>
  </si>
  <si>
    <t>YETTE</t>
  </si>
  <si>
    <t>5024137620@vtext.com</t>
  </si>
  <si>
    <t>23063</t>
  </si>
  <si>
    <t>MICHAEL SLAUGHTER</t>
  </si>
  <si>
    <t>0029520</t>
  </si>
  <si>
    <t>023063</t>
  </si>
  <si>
    <t>MSLAUG</t>
  </si>
  <si>
    <t>SLAUGHTER</t>
  </si>
  <si>
    <t>305 DOSHER ST</t>
  </si>
  <si>
    <t>Congerville</t>
  </si>
  <si>
    <t>61729</t>
  </si>
  <si>
    <t>3093519399@vtext.com</t>
  </si>
  <si>
    <t>37090</t>
  </si>
  <si>
    <t>DARRYAL WILLIAMS</t>
  </si>
  <si>
    <t>0025643</t>
  </si>
  <si>
    <t>037090</t>
  </si>
  <si>
    <t>DWILLI1</t>
  </si>
  <si>
    <t>DARRYAL</t>
  </si>
  <si>
    <t>1325 Hermes Ave</t>
  </si>
  <si>
    <t>Covington</t>
  </si>
  <si>
    <t>41011</t>
  </si>
  <si>
    <t>8596910027@tmomail.net</t>
  </si>
  <si>
    <t>61741</t>
  </si>
  <si>
    <t>KENNETH WYSONG</t>
  </si>
  <si>
    <t>0930008</t>
  </si>
  <si>
    <t>061741</t>
  </si>
  <si>
    <t>KWYSO01</t>
  </si>
  <si>
    <t>WYSONG</t>
  </si>
  <si>
    <t>4327 Bessemer Rd</t>
  </si>
  <si>
    <t>Brooksville</t>
  </si>
  <si>
    <t>34602</t>
  </si>
  <si>
    <t>3528382090@vtext.com</t>
  </si>
  <si>
    <t>47109</t>
  </si>
  <si>
    <t>JORDAN BARTLETT</t>
  </si>
  <si>
    <t>0007385</t>
  </si>
  <si>
    <t>047109</t>
  </si>
  <si>
    <t>JBARTLE</t>
  </si>
  <si>
    <t>128-58 234th St</t>
  </si>
  <si>
    <t>Rosedale</t>
  </si>
  <si>
    <t>11422</t>
  </si>
  <si>
    <t>9297154776@tmomail.net</t>
  </si>
  <si>
    <t>0745893</t>
  </si>
  <si>
    <t>047014</t>
  </si>
  <si>
    <t>31 Dorchester Ave</t>
  </si>
  <si>
    <t>02909</t>
  </si>
  <si>
    <t>4012198351@vtext.com</t>
  </si>
  <si>
    <t>36860</t>
  </si>
  <si>
    <t>GARY ROWAN</t>
  </si>
  <si>
    <t>0000117</t>
  </si>
  <si>
    <t>036860</t>
  </si>
  <si>
    <t>ROWAN</t>
  </si>
  <si>
    <t>10114 Buena Vista Drive</t>
  </si>
  <si>
    <t>Spring Valley</t>
  </si>
  <si>
    <t>91977</t>
  </si>
  <si>
    <t>6192773047@tmomail.net</t>
  </si>
  <si>
    <t>0689869</t>
  </si>
  <si>
    <t>061148</t>
  </si>
  <si>
    <t>219 Pinecrest Dr</t>
  </si>
  <si>
    <t>Seagoville</t>
  </si>
  <si>
    <t>75159</t>
  </si>
  <si>
    <t>9729042958@tmomail.net</t>
  </si>
  <si>
    <t>61775</t>
  </si>
  <si>
    <t>THOMAS UHRIN</t>
  </si>
  <si>
    <t>0921767</t>
  </si>
  <si>
    <t>061775</t>
  </si>
  <si>
    <t>UHRIN</t>
  </si>
  <si>
    <t>22 NORTHGATE BLVD</t>
  </si>
  <si>
    <t>PALMER</t>
  </si>
  <si>
    <t>18045</t>
  </si>
  <si>
    <t>7327999013@tmomail.net</t>
  </si>
  <si>
    <t>36123</t>
  </si>
  <si>
    <t>JASON CARDOZA</t>
  </si>
  <si>
    <t>0515726</t>
  </si>
  <si>
    <t>036123</t>
  </si>
  <si>
    <t>JCARDOZ</t>
  </si>
  <si>
    <t>CARDOZA</t>
  </si>
  <si>
    <t>2117 N 11th ave</t>
  </si>
  <si>
    <t>Hanford</t>
  </si>
  <si>
    <t>93230</t>
  </si>
  <si>
    <t>5597640186@tmomail.net</t>
  </si>
  <si>
    <t>36991</t>
  </si>
  <si>
    <t>BENJAMIN MURPHY</t>
  </si>
  <si>
    <t>0622225</t>
  </si>
  <si>
    <t>036991</t>
  </si>
  <si>
    <t>BMURPHY</t>
  </si>
  <si>
    <t>MURPHY</t>
  </si>
  <si>
    <t>3050 201st Ave. NW</t>
  </si>
  <si>
    <t>55011</t>
  </si>
  <si>
    <t>JSPART</t>
  </si>
  <si>
    <t>SPARTZ, JEFFREY</t>
  </si>
  <si>
    <t>7633369187@tmomail.net</t>
  </si>
  <si>
    <t>46316</t>
  </si>
  <si>
    <t>MICHAEL SHRUM</t>
  </si>
  <si>
    <t>0917922</t>
  </si>
  <si>
    <t>046316</t>
  </si>
  <si>
    <t>MSHRUM</t>
  </si>
  <si>
    <t>SHRUM</t>
  </si>
  <si>
    <t>525 MISTY LANE</t>
  </si>
  <si>
    <t>CAVE CITY</t>
  </si>
  <si>
    <t>72521</t>
  </si>
  <si>
    <t>8703841484@vtext.com</t>
  </si>
  <si>
    <t>PATRICK WILLIAMS</t>
  </si>
  <si>
    <t>0023275</t>
  </si>
  <si>
    <t>046369</t>
  </si>
  <si>
    <t>25 NORTH 6TH STREET</t>
  </si>
  <si>
    <t>4099375037@vtext.com</t>
  </si>
  <si>
    <t>46455</t>
  </si>
  <si>
    <t>THO HOANG</t>
  </si>
  <si>
    <t>0738534</t>
  </si>
  <si>
    <t>046455</t>
  </si>
  <si>
    <t>THOANG0</t>
  </si>
  <si>
    <t>HOANG</t>
  </si>
  <si>
    <t>THO</t>
  </si>
  <si>
    <t>5626 BrierCrest Ave</t>
  </si>
  <si>
    <t>90713</t>
  </si>
  <si>
    <t>5622151837@tmomail.net</t>
  </si>
  <si>
    <t>46158</t>
  </si>
  <si>
    <t>CHARLES LOERWALD</t>
  </si>
  <si>
    <t>0633362</t>
  </si>
  <si>
    <t>046158</t>
  </si>
  <si>
    <t>CLOERWA</t>
  </si>
  <si>
    <t>LOERWALD</t>
  </si>
  <si>
    <t>381 Cornwall Ave</t>
  </si>
  <si>
    <t>South Elgin</t>
  </si>
  <si>
    <t>60177</t>
  </si>
  <si>
    <t>6309436016@tmomail.net</t>
  </si>
  <si>
    <t>46572</t>
  </si>
  <si>
    <t>ETHAN SULLIVAN</t>
  </si>
  <si>
    <t>0016071</t>
  </si>
  <si>
    <t>046572</t>
  </si>
  <si>
    <t>ESULLIV</t>
  </si>
  <si>
    <t>SULLIVAN</t>
  </si>
  <si>
    <t>ETHAN</t>
  </si>
  <si>
    <t>316 Fritz Station Rd</t>
  </si>
  <si>
    <t>Montgomery</t>
  </si>
  <si>
    <t>17752</t>
  </si>
  <si>
    <t>5708401795@tmomail.net</t>
  </si>
  <si>
    <t>88023</t>
  </si>
  <si>
    <t>LUIS FARIA</t>
  </si>
  <si>
    <t>0531442</t>
  </si>
  <si>
    <t>088023</t>
  </si>
  <si>
    <t>LFARIA</t>
  </si>
  <si>
    <t>FARIA</t>
  </si>
  <si>
    <t>245 ne 14th st</t>
  </si>
  <si>
    <t>apt 2513</t>
  </si>
  <si>
    <t>33132</t>
  </si>
  <si>
    <t>3058900854@tmomail.net</t>
  </si>
  <si>
    <t>ADAM CARROLL</t>
  </si>
  <si>
    <t>0882621</t>
  </si>
  <si>
    <t>ACARRO0</t>
  </si>
  <si>
    <t>CARROLL</t>
  </si>
  <si>
    <t>109 PERRY ST</t>
  </si>
  <si>
    <t>CASHMERE</t>
  </si>
  <si>
    <t>98815</t>
  </si>
  <si>
    <t>5099010482@tmomail.net</t>
  </si>
  <si>
    <t>JAMES JUHASZ</t>
  </si>
  <si>
    <t>0052134</t>
  </si>
  <si>
    <t>047330</t>
  </si>
  <si>
    <t>50 Cottonwood Court</t>
  </si>
  <si>
    <t>Monmouth Junction</t>
  </si>
  <si>
    <t>08852</t>
  </si>
  <si>
    <t>7326195164@tmomail.net</t>
  </si>
  <si>
    <t>0027474</t>
  </si>
  <si>
    <t>MONTORIEL</t>
  </si>
  <si>
    <t>1194 S PAT HARRISON DR</t>
  </si>
  <si>
    <t>CRYSTAL SPRING</t>
  </si>
  <si>
    <t>39059</t>
  </si>
  <si>
    <t>6015952172@tmomail.net</t>
  </si>
  <si>
    <t>46896</t>
  </si>
  <si>
    <t>CHRISTIAN MABRY</t>
  </si>
  <si>
    <t>0740225</t>
  </si>
  <si>
    <t>046896</t>
  </si>
  <si>
    <t>CMABRY</t>
  </si>
  <si>
    <t>MABRY</t>
  </si>
  <si>
    <t>5268 SKYLARK DR</t>
  </si>
  <si>
    <t>39272</t>
  </si>
  <si>
    <t>RJEFF07</t>
  </si>
  <si>
    <t>7696105279@vtext.com</t>
  </si>
  <si>
    <t>MARK MOGENSEN</t>
  </si>
  <si>
    <t>0003707</t>
  </si>
  <si>
    <t>046329</t>
  </si>
  <si>
    <t>6611 AMBLER DR</t>
  </si>
  <si>
    <t>Spring</t>
  </si>
  <si>
    <t>77379</t>
  </si>
  <si>
    <t>3464538872@vtext.com</t>
  </si>
  <si>
    <t>46440</t>
  </si>
  <si>
    <t>ROSENDO MADERO</t>
  </si>
  <si>
    <t>0916809</t>
  </si>
  <si>
    <t>046440</t>
  </si>
  <si>
    <t>RMADERO</t>
  </si>
  <si>
    <t>MADERO</t>
  </si>
  <si>
    <t>ROSENDO</t>
  </si>
  <si>
    <t>6406 Spinel Ct</t>
  </si>
  <si>
    <t>Mira Loma</t>
  </si>
  <si>
    <t>91752</t>
  </si>
  <si>
    <t>9516272408@tmomail.net</t>
  </si>
  <si>
    <t>47180</t>
  </si>
  <si>
    <t>STEVE ROYSTER</t>
  </si>
  <si>
    <t>0890822</t>
  </si>
  <si>
    <t>047180</t>
  </si>
  <si>
    <t>SROYSTE</t>
  </si>
  <si>
    <t>ROYSTER</t>
  </si>
  <si>
    <t>2172 RESCUE RD</t>
  </si>
  <si>
    <t>Union Grove</t>
  </si>
  <si>
    <t>35175</t>
  </si>
  <si>
    <t>2562703922@vtext.com</t>
  </si>
  <si>
    <t>0015586</t>
  </si>
  <si>
    <t>047021</t>
  </si>
  <si>
    <t>116 SCHOOL ST.</t>
  </si>
  <si>
    <t>01854</t>
  </si>
  <si>
    <t>9784791029@tmomail.net</t>
  </si>
  <si>
    <t>0000577</t>
  </si>
  <si>
    <t>021712</t>
  </si>
  <si>
    <t>LANDRUS</t>
  </si>
  <si>
    <t>BILLY</t>
  </si>
  <si>
    <t>300 Via Castilla</t>
  </si>
  <si>
    <t>Unit 102</t>
  </si>
  <si>
    <t>Saint Augustine</t>
  </si>
  <si>
    <t>32095</t>
  </si>
  <si>
    <t>9042409851@tmomail.net</t>
  </si>
  <si>
    <t>TAYLOR CARLTON</t>
  </si>
  <si>
    <t>0732099</t>
  </si>
  <si>
    <t>061275</t>
  </si>
  <si>
    <t>20454 NE Sandy Blvd # B15</t>
  </si>
  <si>
    <t>Fairview</t>
  </si>
  <si>
    <t>97024</t>
  </si>
  <si>
    <t>5035190109@tmomail.net</t>
  </si>
  <si>
    <t>37279</t>
  </si>
  <si>
    <t>ANDREW HERBST</t>
  </si>
  <si>
    <t>0625533</t>
  </si>
  <si>
    <t>037279</t>
  </si>
  <si>
    <t>AHERBS</t>
  </si>
  <si>
    <t>HERBST</t>
  </si>
  <si>
    <t>3027 Dunhill Drive</t>
  </si>
  <si>
    <t>4079481027@tmomail.net</t>
  </si>
  <si>
    <t>23990</t>
  </si>
  <si>
    <t>DONALD WILTSHIRE</t>
  </si>
  <si>
    <t>0010208</t>
  </si>
  <si>
    <t>023990</t>
  </si>
  <si>
    <t>DWILTSH</t>
  </si>
  <si>
    <t>WILTSHIRE</t>
  </si>
  <si>
    <t>29 Carriage Knoll Court</t>
  </si>
  <si>
    <t>Langhorne</t>
  </si>
  <si>
    <t>19047</t>
  </si>
  <si>
    <t>2159304655@tmomail.net</t>
  </si>
  <si>
    <t>21282</t>
  </si>
  <si>
    <t>0012062</t>
  </si>
  <si>
    <t>021282</t>
  </si>
  <si>
    <t>KYLEN</t>
  </si>
  <si>
    <t>308 Poplar St.</t>
  </si>
  <si>
    <t>Unit B</t>
  </si>
  <si>
    <t>Lenoir City</t>
  </si>
  <si>
    <t>37771</t>
  </si>
  <si>
    <t>4236473059@tmomail.net</t>
  </si>
  <si>
    <t>61750</t>
  </si>
  <si>
    <t>FRANCISCO VIERA</t>
  </si>
  <si>
    <t>0506097</t>
  </si>
  <si>
    <t>061750</t>
  </si>
  <si>
    <t>VIERA</t>
  </si>
  <si>
    <t>156 E LAKE ST</t>
  </si>
  <si>
    <t>STE F - Francisco Viera</t>
  </si>
  <si>
    <t>BLOOMINGDALE</t>
  </si>
  <si>
    <t>60108</t>
  </si>
  <si>
    <t>6309430193@tmomail.net</t>
  </si>
  <si>
    <t>88167</t>
  </si>
  <si>
    <t>ISIDRO CORONA</t>
  </si>
  <si>
    <t>0558932</t>
  </si>
  <si>
    <t>088167</t>
  </si>
  <si>
    <t>1787 Celeste ave</t>
  </si>
  <si>
    <t>clovis</t>
  </si>
  <si>
    <t>93611</t>
  </si>
  <si>
    <t>5595453734@tmomail.net</t>
  </si>
  <si>
    <t>0697219</t>
  </si>
  <si>
    <t>046837</t>
  </si>
  <si>
    <t>COVAS</t>
  </si>
  <si>
    <t>4188 Milltrace Rd</t>
  </si>
  <si>
    <t>44511</t>
  </si>
  <si>
    <t>3303890078@tmomail.net</t>
  </si>
  <si>
    <t>88026</t>
  </si>
  <si>
    <t>ANDRY URRIBARRI CHACIN</t>
  </si>
  <si>
    <t>0762252</t>
  </si>
  <si>
    <t>088026</t>
  </si>
  <si>
    <t>URRIBARRI CHACIN</t>
  </si>
  <si>
    <t>ANDRY</t>
  </si>
  <si>
    <t>347 Lily Lane</t>
  </si>
  <si>
    <t>Davenport</t>
  </si>
  <si>
    <t>33837</t>
  </si>
  <si>
    <t>3055402089@tmomail.net</t>
  </si>
  <si>
    <t>MATTHEW MALLETTE</t>
  </si>
  <si>
    <t>0026369</t>
  </si>
  <si>
    <t>MMALLET</t>
  </si>
  <si>
    <t>MALLETTE</t>
  </si>
  <si>
    <t>66 WINCHESTER ST</t>
  </si>
  <si>
    <t>MEDFORD</t>
  </si>
  <si>
    <t>02155</t>
  </si>
  <si>
    <t>7819712450@tmomail.net</t>
  </si>
  <si>
    <t>46814</t>
  </si>
  <si>
    <t>KEVIN WEST</t>
  </si>
  <si>
    <t>0583229</t>
  </si>
  <si>
    <t>046814</t>
  </si>
  <si>
    <t>KWEST</t>
  </si>
  <si>
    <t>206 EDGEWATER DR</t>
  </si>
  <si>
    <t>31220</t>
  </si>
  <si>
    <t>4783882107@tmomail.net</t>
  </si>
  <si>
    <t>88087</t>
  </si>
  <si>
    <t>UJWAL AC</t>
  </si>
  <si>
    <t>0775809</t>
  </si>
  <si>
    <t>088087</t>
  </si>
  <si>
    <t>UAC000</t>
  </si>
  <si>
    <t>AC</t>
  </si>
  <si>
    <t>UJWAL</t>
  </si>
  <si>
    <t>5025 Leasdale rd</t>
  </si>
  <si>
    <t>4106993917@tmomail.net</t>
  </si>
  <si>
    <t>21100</t>
  </si>
  <si>
    <t>ISAAC RUIZ</t>
  </si>
  <si>
    <t>0007369</t>
  </si>
  <si>
    <t>021100</t>
  </si>
  <si>
    <t>IRUIZ4</t>
  </si>
  <si>
    <t>13916 Gridley Rd</t>
  </si>
  <si>
    <t>5625698493@tmomail.net</t>
  </si>
  <si>
    <t>61544</t>
  </si>
  <si>
    <t>RAMIRO VILLALON</t>
  </si>
  <si>
    <t>0552349</t>
  </si>
  <si>
    <t>061544</t>
  </si>
  <si>
    <t>VILLALON</t>
  </si>
  <si>
    <t>RAMIRO</t>
  </si>
  <si>
    <t>903 SCREECH OWL DR</t>
  </si>
  <si>
    <t>HOPE MILLS</t>
  </si>
  <si>
    <t>28348</t>
  </si>
  <si>
    <t>9108275662@vtext.com</t>
  </si>
  <si>
    <t>61365</t>
  </si>
  <si>
    <t>SAMUEL VAZQUEZ</t>
  </si>
  <si>
    <t>0002634</t>
  </si>
  <si>
    <t>061365</t>
  </si>
  <si>
    <t>SVAZQU</t>
  </si>
  <si>
    <t>VAZQUEZ</t>
  </si>
  <si>
    <t>Urb Espinosa #18</t>
  </si>
  <si>
    <t>Vega Alta</t>
  </si>
  <si>
    <t>00692</t>
  </si>
  <si>
    <t>9393950664@tmomail.net</t>
  </si>
  <si>
    <t>0026864</t>
  </si>
  <si>
    <t>037372</t>
  </si>
  <si>
    <t>3726 E 88th Cir S</t>
  </si>
  <si>
    <t>80229</t>
  </si>
  <si>
    <t>7209675237@tmomail.net</t>
  </si>
  <si>
    <t>46654</t>
  </si>
  <si>
    <t>DUJUAN MARTIN</t>
  </si>
  <si>
    <t>0022731</t>
  </si>
  <si>
    <t>046654</t>
  </si>
  <si>
    <t>DMARTI0</t>
  </si>
  <si>
    <t>DUJUAN</t>
  </si>
  <si>
    <t>14573 Skyline Dr.</t>
  </si>
  <si>
    <t>Alexander</t>
  </si>
  <si>
    <t>72002</t>
  </si>
  <si>
    <t>5016729009@vtext.com</t>
  </si>
  <si>
    <t>21804</t>
  </si>
  <si>
    <t>MARIO RODRIGUEZ</t>
  </si>
  <si>
    <t>0299909</t>
  </si>
  <si>
    <t>021804</t>
  </si>
  <si>
    <t>MARIO</t>
  </si>
  <si>
    <t>827 Centre ST</t>
  </si>
  <si>
    <t>75208</t>
  </si>
  <si>
    <t>4697391374@tmomail.net</t>
  </si>
  <si>
    <t>61748</t>
  </si>
  <si>
    <t>ROBERT WEAVER</t>
  </si>
  <si>
    <t>0595157</t>
  </si>
  <si>
    <t>061748</t>
  </si>
  <si>
    <t>RWEAVE5</t>
  </si>
  <si>
    <t>WEAVER</t>
  </si>
  <si>
    <t>1215 Chandler Street</t>
  </si>
  <si>
    <t>Danville</t>
  </si>
  <si>
    <t>61832</t>
  </si>
  <si>
    <t>2177291132@vtext.com</t>
  </si>
  <si>
    <t>61528</t>
  </si>
  <si>
    <t>DOMINICK JONES</t>
  </si>
  <si>
    <t>0000604</t>
  </si>
  <si>
    <t>061528</t>
  </si>
  <si>
    <t>DJONE11</t>
  </si>
  <si>
    <t>DOMINICK</t>
  </si>
  <si>
    <t>340 Pesao Camarillo</t>
  </si>
  <si>
    <t>#302</t>
  </si>
  <si>
    <t>Camarillo</t>
  </si>
  <si>
    <t>93010</t>
  </si>
  <si>
    <t>8057321092@tmomail.net</t>
  </si>
  <si>
    <t>88155</t>
  </si>
  <si>
    <t>LUCAS CARLSON</t>
  </si>
  <si>
    <t>0001289</t>
  </si>
  <si>
    <t>088155</t>
  </si>
  <si>
    <t>LCARLSO</t>
  </si>
  <si>
    <t>CARLSON</t>
  </si>
  <si>
    <t>14711 GENEVA RD</t>
  </si>
  <si>
    <t>SPARTA</t>
  </si>
  <si>
    <t>54656</t>
  </si>
  <si>
    <t>6084734808@tmomail.net</t>
  </si>
  <si>
    <t>0015131</t>
  </si>
  <si>
    <t>036517</t>
  </si>
  <si>
    <t>2131 Deer Run</t>
  </si>
  <si>
    <t>30044</t>
  </si>
  <si>
    <t>6787088702@vtext.com</t>
  </si>
  <si>
    <t>88029</t>
  </si>
  <si>
    <t>JOHN FINELLI</t>
  </si>
  <si>
    <t>0510487</t>
  </si>
  <si>
    <t>088029</t>
  </si>
  <si>
    <t>JFINELL</t>
  </si>
  <si>
    <t>FINELLI</t>
  </si>
  <si>
    <t>5558 PALM BEACH BLVD</t>
  </si>
  <si>
    <t>LOT 108</t>
  </si>
  <si>
    <t>33905</t>
  </si>
  <si>
    <t>2397371435@tmomail.net</t>
  </si>
  <si>
    <t>88055</t>
  </si>
  <si>
    <t>ROBERT SLAWTER</t>
  </si>
  <si>
    <t>0017285</t>
  </si>
  <si>
    <t>088055</t>
  </si>
  <si>
    <t>RSLAWTE</t>
  </si>
  <si>
    <t>SLAWTER</t>
  </si>
  <si>
    <t>1528 Canterford Ct</t>
  </si>
  <si>
    <t>7576298388@vtext.com</t>
  </si>
  <si>
    <t>61387</t>
  </si>
  <si>
    <t>RANDY SCHEELEY</t>
  </si>
  <si>
    <t>0804344</t>
  </si>
  <si>
    <t>061387</t>
  </si>
  <si>
    <t>RSCHEEL</t>
  </si>
  <si>
    <t>SCHEELEY</t>
  </si>
  <si>
    <t>RANDY</t>
  </si>
  <si>
    <t>4539 Smithville Rd</t>
  </si>
  <si>
    <t>32210</t>
  </si>
  <si>
    <t>9046840924@tmomail.net</t>
  </si>
  <si>
    <t>61757</t>
  </si>
  <si>
    <t>SAUL GUZMAN</t>
  </si>
  <si>
    <t>0918615</t>
  </si>
  <si>
    <t>061757</t>
  </si>
  <si>
    <t>SGUZMA5</t>
  </si>
  <si>
    <t>GUZMAN</t>
  </si>
  <si>
    <t>SAUL</t>
  </si>
  <si>
    <t>147 s michigan ave</t>
  </si>
  <si>
    <t>Villa Park</t>
  </si>
  <si>
    <t>60181</t>
  </si>
  <si>
    <t>6309435247@tmomail.net</t>
  </si>
  <si>
    <t>61612</t>
  </si>
  <si>
    <t>GERARDO BARRON</t>
  </si>
  <si>
    <t>0520791</t>
  </si>
  <si>
    <t>061612</t>
  </si>
  <si>
    <t>GBARRO0</t>
  </si>
  <si>
    <t>BARRON</t>
  </si>
  <si>
    <t>GERARDO</t>
  </si>
  <si>
    <t>6826 S 55th Lane</t>
  </si>
  <si>
    <t>Laveen</t>
  </si>
  <si>
    <t>85339</t>
  </si>
  <si>
    <t>88174</t>
  </si>
  <si>
    <t>0512731</t>
  </si>
  <si>
    <t>088174</t>
  </si>
  <si>
    <t>FLEURIE</t>
  </si>
  <si>
    <t>33 Forest Trl</t>
  </si>
  <si>
    <t>marietta</t>
  </si>
  <si>
    <t>29661</t>
  </si>
  <si>
    <t>7249006119@vtext.com</t>
  </si>
  <si>
    <t>47136</t>
  </si>
  <si>
    <t>KIM MORGAN</t>
  </si>
  <si>
    <t>0545699</t>
  </si>
  <si>
    <t>047136</t>
  </si>
  <si>
    <t>KMORG18</t>
  </si>
  <si>
    <t>MORGAN</t>
  </si>
  <si>
    <t>KIM</t>
  </si>
  <si>
    <t>6123 Rainwater Road</t>
  </si>
  <si>
    <t>Wallace</t>
  </si>
  <si>
    <t>29596</t>
  </si>
  <si>
    <t>8438559879@vtext.com</t>
  </si>
  <si>
    <t>JIMMY HARRIS</t>
  </si>
  <si>
    <t>0614529</t>
  </si>
  <si>
    <t>046987</t>
  </si>
  <si>
    <t>5055 Highway 319 East</t>
  </si>
  <si>
    <t>8438555508@vtext.com</t>
  </si>
  <si>
    <t>KESHAWN POWELL</t>
  </si>
  <si>
    <t>0011502</t>
  </si>
  <si>
    <t>KPOWELL</t>
  </si>
  <si>
    <t>POWELL</t>
  </si>
  <si>
    <t>KESHAWN</t>
  </si>
  <si>
    <t>740 SAVI DR</t>
  </si>
  <si>
    <t>SUITE 101</t>
  </si>
  <si>
    <t>92878</t>
  </si>
  <si>
    <t>9519873032@tmomail.net</t>
  </si>
  <si>
    <t>22130</t>
  </si>
  <si>
    <t>0792663</t>
  </si>
  <si>
    <t>022130</t>
  </si>
  <si>
    <t>BASEL</t>
  </si>
  <si>
    <t>FARDEEN</t>
  </si>
  <si>
    <t>6649 Tower Dr.</t>
  </si>
  <si>
    <t>Apt. 203</t>
  </si>
  <si>
    <t>Alexandria</t>
  </si>
  <si>
    <t>7038612536@tmomail.net</t>
  </si>
  <si>
    <t>06695</t>
  </si>
  <si>
    <t>ANGEL ATRISCO</t>
  </si>
  <si>
    <t>0790915</t>
  </si>
  <si>
    <t>006695</t>
  </si>
  <si>
    <t>AATRISC</t>
  </si>
  <si>
    <t>ATRISCO</t>
  </si>
  <si>
    <t>ANGEL</t>
  </si>
  <si>
    <t>996 San Gabriel</t>
  </si>
  <si>
    <t>8313468860@tmomail.net</t>
  </si>
  <si>
    <t>61628</t>
  </si>
  <si>
    <t>JOHN GALLOWAY III</t>
  </si>
  <si>
    <t>0541516</t>
  </si>
  <si>
    <t>061628</t>
  </si>
  <si>
    <t>JGALLO5</t>
  </si>
  <si>
    <t>GALLOWAY III</t>
  </si>
  <si>
    <t>704 E Mill St</t>
  </si>
  <si>
    <t>Capac</t>
  </si>
  <si>
    <t>48014</t>
  </si>
  <si>
    <t>8108580589@tmomail.net</t>
  </si>
  <si>
    <t>88195</t>
  </si>
  <si>
    <t>SCOTT METKA</t>
  </si>
  <si>
    <t>0743047</t>
  </si>
  <si>
    <t>088195</t>
  </si>
  <si>
    <t>SMETKA</t>
  </si>
  <si>
    <t>METKA</t>
  </si>
  <si>
    <t>13248 Cottage Grove</t>
  </si>
  <si>
    <t>Frisco</t>
  </si>
  <si>
    <t>75033</t>
  </si>
  <si>
    <t>2144634924@tmomail.net</t>
  </si>
  <si>
    <t>61037</t>
  </si>
  <si>
    <t>FRANK MINER</t>
  </si>
  <si>
    <t>061037</t>
  </si>
  <si>
    <t>FMINER1</t>
  </si>
  <si>
    <t>MINER</t>
  </si>
  <si>
    <t>E5268 651ST AVE</t>
  </si>
  <si>
    <t>MENOMONIE</t>
  </si>
  <si>
    <t>54751</t>
  </si>
  <si>
    <t>7156197759@vtext.com</t>
  </si>
  <si>
    <t>61524</t>
  </si>
  <si>
    <t>ERNESTO GOMEZ</t>
  </si>
  <si>
    <t>0910067</t>
  </si>
  <si>
    <t>061524</t>
  </si>
  <si>
    <t>GOMEZ</t>
  </si>
  <si>
    <t>ERNESTO</t>
  </si>
  <si>
    <t>14610 Apple Valley Rd</t>
  </si>
  <si>
    <t>Apple Valley</t>
  </si>
  <si>
    <t>92307</t>
  </si>
  <si>
    <t>7605808909@tmomail.net</t>
  </si>
  <si>
    <t>36371</t>
  </si>
  <si>
    <t>0755868</t>
  </si>
  <si>
    <t>036371</t>
  </si>
  <si>
    <t>VOKAL</t>
  </si>
  <si>
    <t>512 6th Ave NW</t>
  </si>
  <si>
    <t>Mandan</t>
  </si>
  <si>
    <t>58554</t>
  </si>
  <si>
    <t>7018619608@vtext.com</t>
  </si>
  <si>
    <t>0675959</t>
  </si>
  <si>
    <t>046509</t>
  </si>
  <si>
    <t>4109 Yellow stone loop</t>
  </si>
  <si>
    <t>7323185436@vtext.com</t>
  </si>
  <si>
    <t>61448</t>
  </si>
  <si>
    <t>DEXTER SHUFORD</t>
  </si>
  <si>
    <t>0011297</t>
  </si>
  <si>
    <t>061448</t>
  </si>
  <si>
    <t>DSHUFOR</t>
  </si>
  <si>
    <t>SHUFORD</t>
  </si>
  <si>
    <t>DEXTER</t>
  </si>
  <si>
    <t>273 WALT WHITMAN RD</t>
  </si>
  <si>
    <t>9142079461@tmomail.net</t>
  </si>
  <si>
    <t>0019265</t>
  </si>
  <si>
    <t>061309</t>
  </si>
  <si>
    <t>SAFIULLAH</t>
  </si>
  <si>
    <t>5021 SEMINARY RD</t>
  </si>
  <si>
    <t>APT 1101</t>
  </si>
  <si>
    <t>22311</t>
  </si>
  <si>
    <t>7038433109@tmomail.net</t>
  </si>
  <si>
    <t>88089</t>
  </si>
  <si>
    <t>DANIEL EGOLF</t>
  </si>
  <si>
    <t>0870196</t>
  </si>
  <si>
    <t>088089</t>
  </si>
  <si>
    <t>EGOLF</t>
  </si>
  <si>
    <t>33 Aztec Dr</t>
  </si>
  <si>
    <t>Martinsburg</t>
  </si>
  <si>
    <t>25405</t>
  </si>
  <si>
    <t>4437696081@tmomail.net</t>
  </si>
  <si>
    <t>0599092</t>
  </si>
  <si>
    <t>061354</t>
  </si>
  <si>
    <t>68 BRICKYARD RD</t>
  </si>
  <si>
    <t>31566</t>
  </si>
  <si>
    <t>9124822009@tmomail.net</t>
  </si>
  <si>
    <t>47361</t>
  </si>
  <si>
    <t>DONALD CRAYCRAFT</t>
  </si>
  <si>
    <t>0026898</t>
  </si>
  <si>
    <t>047361</t>
  </si>
  <si>
    <t>DCRAYCR</t>
  </si>
  <si>
    <t>CRAYCRAFT</t>
  </si>
  <si>
    <t>728 WOODSPRING CT</t>
  </si>
  <si>
    <t>BEAVER CREEK</t>
  </si>
  <si>
    <t>45430</t>
  </si>
  <si>
    <t>9377943455@tmomail.net</t>
  </si>
  <si>
    <t>23842</t>
  </si>
  <si>
    <t>ROGER CROCKETT</t>
  </si>
  <si>
    <t>0569632</t>
  </si>
  <si>
    <t>023842</t>
  </si>
  <si>
    <t>RCROCK</t>
  </si>
  <si>
    <t>CROCKETT</t>
  </si>
  <si>
    <t>2101 INDIA HOOK RD</t>
  </si>
  <si>
    <t>ROCKHILL</t>
  </si>
  <si>
    <t>29732</t>
  </si>
  <si>
    <t>PRICE, WILLIAM</t>
  </si>
  <si>
    <t>8647054067@tmomail.net</t>
  </si>
  <si>
    <t>0697615</t>
  </si>
  <si>
    <t>022128</t>
  </si>
  <si>
    <t>6120 Blacksmith Dr</t>
  </si>
  <si>
    <t>District Heights</t>
  </si>
  <si>
    <t>20747</t>
  </si>
  <si>
    <t>4104248438@tmomail.net</t>
  </si>
  <si>
    <t>21697</t>
  </si>
  <si>
    <t>HENACK LEGER</t>
  </si>
  <si>
    <t>0847947</t>
  </si>
  <si>
    <t>021697</t>
  </si>
  <si>
    <t>HLEGER1</t>
  </si>
  <si>
    <t>LEGER</t>
  </si>
  <si>
    <t>HENACK</t>
  </si>
  <si>
    <t>209 Mosswood Circle</t>
  </si>
  <si>
    <t>WINTER SPRINGS</t>
  </si>
  <si>
    <t>32708</t>
  </si>
  <si>
    <t>4073089503@tmomail.net</t>
  </si>
  <si>
    <t>KALEB STOVER</t>
  </si>
  <si>
    <t>0018655</t>
  </si>
  <si>
    <t>036832</t>
  </si>
  <si>
    <t>196 3RD ST</t>
  </si>
  <si>
    <t>83401</t>
  </si>
  <si>
    <t>2086402256@tmomail.net</t>
  </si>
  <si>
    <t>61506</t>
  </si>
  <si>
    <t>STANISLAV SPIVAK</t>
  </si>
  <si>
    <t>0526012</t>
  </si>
  <si>
    <t>061506</t>
  </si>
  <si>
    <t>SSPIVAK</t>
  </si>
  <si>
    <t>SPIVAK</t>
  </si>
  <si>
    <t>STANISLAV</t>
  </si>
  <si>
    <t>8189412448@tmomail.net</t>
  </si>
  <si>
    <t>61574</t>
  </si>
  <si>
    <t>TOM CHARLAND</t>
  </si>
  <si>
    <t>0000935</t>
  </si>
  <si>
    <t>061574</t>
  </si>
  <si>
    <t>CHARLAND</t>
  </si>
  <si>
    <t>30 CHARLANDS WAY</t>
  </si>
  <si>
    <t>Essex Junction</t>
  </si>
  <si>
    <t>VT</t>
  </si>
  <si>
    <t>05452</t>
  </si>
  <si>
    <t>8024977134@vtext.com</t>
  </si>
  <si>
    <t>36830</t>
  </si>
  <si>
    <t>RHYEN DE GRANGE</t>
  </si>
  <si>
    <t>0012534</t>
  </si>
  <si>
    <t>036830</t>
  </si>
  <si>
    <t>RDEGRAN</t>
  </si>
  <si>
    <t>DE GRANGE</t>
  </si>
  <si>
    <t>RHYEN</t>
  </si>
  <si>
    <t>2610 Quaking Ct</t>
  </si>
  <si>
    <t>Caldwell</t>
  </si>
  <si>
    <t>83607</t>
  </si>
  <si>
    <t>2087602432@tmomail.net</t>
  </si>
  <si>
    <t>0006775</t>
  </si>
  <si>
    <t>046748</t>
  </si>
  <si>
    <t>307 BRIARCLIFF RD</t>
  </si>
  <si>
    <t>2523630764@tmomail.net</t>
  </si>
  <si>
    <t>61179</t>
  </si>
  <si>
    <t>STEPHEN CORREA JR</t>
  </si>
  <si>
    <t>0001109</t>
  </si>
  <si>
    <t>061179</t>
  </si>
  <si>
    <t>CORREA JR</t>
  </si>
  <si>
    <t>563 KEONAONA STREET</t>
  </si>
  <si>
    <t>HILO</t>
  </si>
  <si>
    <t>96720</t>
  </si>
  <si>
    <t>8089278516@vtext.com</t>
  </si>
  <si>
    <t>RSTOUT</t>
  </si>
  <si>
    <t>80524</t>
  </si>
  <si>
    <t>61105</t>
  </si>
  <si>
    <t>FRED KILLINGER</t>
  </si>
  <si>
    <t>0546416</t>
  </si>
  <si>
    <t>061105</t>
  </si>
  <si>
    <t>FKILLIN</t>
  </si>
  <si>
    <t>KILLINGER</t>
  </si>
  <si>
    <t>FRED</t>
  </si>
  <si>
    <t>821 PAINTER ST. EXT.</t>
  </si>
  <si>
    <t>EVERSON</t>
  </si>
  <si>
    <t>15631</t>
  </si>
  <si>
    <t>7248824386@vtext.com</t>
  </si>
  <si>
    <t>37226</t>
  </si>
  <si>
    <t>TYLER HUDSON</t>
  </si>
  <si>
    <t>0868695</t>
  </si>
  <si>
    <t>037226</t>
  </si>
  <si>
    <t>THUDSON</t>
  </si>
  <si>
    <t>6824434117@tmomail.net</t>
  </si>
  <si>
    <t>61290</t>
  </si>
  <si>
    <t>JONATHAN ALLENDE</t>
  </si>
  <si>
    <t>0005363</t>
  </si>
  <si>
    <t>061290</t>
  </si>
  <si>
    <t>JALLE57</t>
  </si>
  <si>
    <t>ALLENDE</t>
  </si>
  <si>
    <t>525 AVE FRANKLIN DELANO ROOSEV</t>
  </si>
  <si>
    <t>SUITE IH</t>
  </si>
  <si>
    <t>SAN JUAN</t>
  </si>
  <si>
    <t>00918</t>
  </si>
  <si>
    <t>9393430221@tmomail.net</t>
  </si>
  <si>
    <t>0643577</t>
  </si>
  <si>
    <t>036317</t>
  </si>
  <si>
    <t>3885 Hadley rd</t>
  </si>
  <si>
    <t>30315</t>
  </si>
  <si>
    <t>4704696443@vtext.com</t>
  </si>
  <si>
    <t>0017731</t>
  </si>
  <si>
    <t>046811</t>
  </si>
  <si>
    <t>3941 PRIDES RD.</t>
  </si>
  <si>
    <t>27018</t>
  </si>
  <si>
    <t>3368091154@tmomail.net</t>
  </si>
  <si>
    <t>0024034</t>
  </si>
  <si>
    <t>047420</t>
  </si>
  <si>
    <t>WISE</t>
  </si>
  <si>
    <t>SHAQUON</t>
  </si>
  <si>
    <t>2613 COUNTRY TRACE</t>
  </si>
  <si>
    <t>6789390786@tmomail.net</t>
  </si>
  <si>
    <t>0878884</t>
  </si>
  <si>
    <t>046622</t>
  </si>
  <si>
    <t>HORIATES</t>
  </si>
  <si>
    <t>8963 SOMERSET BLVD</t>
  </si>
  <si>
    <t>33919</t>
  </si>
  <si>
    <t>2397371127@tmomail.net</t>
  </si>
  <si>
    <t>0020784</t>
  </si>
  <si>
    <t>046259</t>
  </si>
  <si>
    <t>2829 Maple Dr</t>
  </si>
  <si>
    <t>Mesquite</t>
  </si>
  <si>
    <t>9724826682@vtext.com</t>
  </si>
  <si>
    <t>61509</t>
  </si>
  <si>
    <t>NORBERTO MOLINA</t>
  </si>
  <si>
    <t>0807255</t>
  </si>
  <si>
    <t>061509</t>
  </si>
  <si>
    <t>NMOLINA</t>
  </si>
  <si>
    <t>MOLINA</t>
  </si>
  <si>
    <t>NORBERTO</t>
  </si>
  <si>
    <t>11134 Reichling LN</t>
  </si>
  <si>
    <t>90606</t>
  </si>
  <si>
    <t>7142009223@tmomail.net</t>
  </si>
  <si>
    <t>61752</t>
  </si>
  <si>
    <t>0848473</t>
  </si>
  <si>
    <t>061752</t>
  </si>
  <si>
    <t>PAHOLKE</t>
  </si>
  <si>
    <t>16450 Louis Ave</t>
  </si>
  <si>
    <t>South Holland</t>
  </si>
  <si>
    <t>60473</t>
  </si>
  <si>
    <t>7089792261@tmomail.net</t>
  </si>
  <si>
    <t>88124</t>
  </si>
  <si>
    <t>SKYLER BERGERON</t>
  </si>
  <si>
    <t>0006403</t>
  </si>
  <si>
    <t>088124</t>
  </si>
  <si>
    <t>606 Leisure Field Drive</t>
  </si>
  <si>
    <t>Broussard</t>
  </si>
  <si>
    <t>70518</t>
  </si>
  <si>
    <t>3373529445@vtext.com</t>
  </si>
  <si>
    <t>46906</t>
  </si>
  <si>
    <t>DARRIN FARMER</t>
  </si>
  <si>
    <t>0631119</t>
  </si>
  <si>
    <t>046906</t>
  </si>
  <si>
    <t>DFARME5</t>
  </si>
  <si>
    <t>FARMER</t>
  </si>
  <si>
    <t>DARRIN</t>
  </si>
  <si>
    <t>2984 Falkirk Street</t>
  </si>
  <si>
    <t>38128</t>
  </si>
  <si>
    <t>9013039659@tmomail.net</t>
  </si>
  <si>
    <t>37238</t>
  </si>
  <si>
    <t>DAVID VOLKING</t>
  </si>
  <si>
    <t>0736843</t>
  </si>
  <si>
    <t>037238</t>
  </si>
  <si>
    <t>DVOLKIN</t>
  </si>
  <si>
    <t>VOLKING</t>
  </si>
  <si>
    <t>1678 T-Bone Road</t>
  </si>
  <si>
    <t>76310</t>
  </si>
  <si>
    <t>9403631025@tmomail.net</t>
  </si>
  <si>
    <t>JEFFERY STEFFEN</t>
  </si>
  <si>
    <t>0887406</t>
  </si>
  <si>
    <t>046386</t>
  </si>
  <si>
    <t>42851 ACACIA  AVE</t>
  </si>
  <si>
    <t>92544</t>
  </si>
  <si>
    <t>9512819372@tmomail.net</t>
  </si>
  <si>
    <t>0030775</t>
  </si>
  <si>
    <t>046465</t>
  </si>
  <si>
    <t>COSTELLO</t>
  </si>
  <si>
    <t>501 Woodland Mills Dr.</t>
  </si>
  <si>
    <t>Seaford</t>
  </si>
  <si>
    <t>19973</t>
  </si>
  <si>
    <t>3028974391@tmomail.net</t>
  </si>
  <si>
    <t>CORNELIUS CHANEY</t>
  </si>
  <si>
    <t>0536128</t>
  </si>
  <si>
    <t>CCHANEY</t>
  </si>
  <si>
    <t>CHANEY</t>
  </si>
  <si>
    <t>CORNELIUS</t>
  </si>
  <si>
    <t>209 CEDAR DR</t>
  </si>
  <si>
    <t>36701</t>
  </si>
  <si>
    <t>3349792114@tmomail.net</t>
  </si>
  <si>
    <t>ANDREW BASS</t>
  </si>
  <si>
    <t>0829929</t>
  </si>
  <si>
    <t>ABASS</t>
  </si>
  <si>
    <t>BASS</t>
  </si>
  <si>
    <t>350 WOODLAND CIR</t>
  </si>
  <si>
    <t>CALHOUN</t>
  </si>
  <si>
    <t>71225</t>
  </si>
  <si>
    <t>3188951365@tmomail.net</t>
  </si>
  <si>
    <t>061842</t>
  </si>
  <si>
    <t>61 Wilelen Rd</t>
  </si>
  <si>
    <t>5855539662@tmomail.net</t>
  </si>
  <si>
    <t>RAYMOND SEKORA</t>
  </si>
  <si>
    <t>0003426</t>
  </si>
  <si>
    <t>061602</t>
  </si>
  <si>
    <t>4011 ECHO DR</t>
  </si>
  <si>
    <t>7602239451@tmomail.net</t>
  </si>
  <si>
    <t>61168</t>
  </si>
  <si>
    <t>CORNELIUS SCOTT</t>
  </si>
  <si>
    <t>0825158</t>
  </si>
  <si>
    <t>061168</t>
  </si>
  <si>
    <t>95-009 WAIKALANI DRIVE #A305</t>
  </si>
  <si>
    <t>MILILANI</t>
  </si>
  <si>
    <t>96789</t>
  </si>
  <si>
    <t>8088613049@vtext.com</t>
  </si>
  <si>
    <t>0001776</t>
  </si>
  <si>
    <t>046493</t>
  </si>
  <si>
    <t>1306 Gateshead Dr</t>
  </si>
  <si>
    <t>Belair</t>
  </si>
  <si>
    <t>21014</t>
  </si>
  <si>
    <t>4109772274@tmomail.net</t>
  </si>
  <si>
    <t>0600189</t>
  </si>
  <si>
    <t>046759</t>
  </si>
  <si>
    <t>240 PLAZA DR Apt 5</t>
  </si>
  <si>
    <t>27517</t>
  </si>
  <si>
    <t>9194189824@vtext.com</t>
  </si>
  <si>
    <t>47394</t>
  </si>
  <si>
    <t>HECTOR GONZALEZ</t>
  </si>
  <si>
    <t>0003337</t>
  </si>
  <si>
    <t>047394</t>
  </si>
  <si>
    <t>HGONZ13</t>
  </si>
  <si>
    <t>RD 173 KM6.1 BO SUMIDERO</t>
  </si>
  <si>
    <t>SECTOR LA LOMA</t>
  </si>
  <si>
    <t>AGUAS BUENAS</t>
  </si>
  <si>
    <t>00703</t>
  </si>
  <si>
    <t>9393950663@tmomail.net</t>
  </si>
  <si>
    <t>06606</t>
  </si>
  <si>
    <t>VIKRAM DUTTA</t>
  </si>
  <si>
    <t>0021261</t>
  </si>
  <si>
    <t>006606</t>
  </si>
  <si>
    <t>VDUTTA</t>
  </si>
  <si>
    <t>DUTTA</t>
  </si>
  <si>
    <t>VIKRAM</t>
  </si>
  <si>
    <t>530 Napa Ave</t>
  </si>
  <si>
    <t>Radeo</t>
  </si>
  <si>
    <t>94572</t>
  </si>
  <si>
    <t>5106960173@tmomail.net</t>
  </si>
  <si>
    <t>61011</t>
  </si>
  <si>
    <t>STEPHEN LINKER</t>
  </si>
  <si>
    <t>0318477</t>
  </si>
  <si>
    <t>061011</t>
  </si>
  <si>
    <t>SLINKE</t>
  </si>
  <si>
    <t>LINKER</t>
  </si>
  <si>
    <t>230 E. Franklin St.</t>
  </si>
  <si>
    <t>Centerville</t>
  </si>
  <si>
    <t>45459</t>
  </si>
  <si>
    <t>9377944073@tmomail.net</t>
  </si>
  <si>
    <t>33303</t>
  </si>
  <si>
    <t>EDDIE BRYAN</t>
  </si>
  <si>
    <t>0494807</t>
  </si>
  <si>
    <t>033303</t>
  </si>
  <si>
    <t>EBRYA10</t>
  </si>
  <si>
    <t>EDDIE</t>
  </si>
  <si>
    <t>13450 highway 8</t>
  </si>
  <si>
    <t>space 99</t>
  </si>
  <si>
    <t>Lakeside</t>
  </si>
  <si>
    <t>92040</t>
  </si>
  <si>
    <t>6192191803@tmomail.net</t>
  </si>
  <si>
    <t>61374</t>
  </si>
  <si>
    <t>JOHN GIORGAKIS</t>
  </si>
  <si>
    <t>0282434</t>
  </si>
  <si>
    <t>061374</t>
  </si>
  <si>
    <t>GIORGAKIS</t>
  </si>
  <si>
    <t>1814 Laurel Brook Rd</t>
  </si>
  <si>
    <t>Fallston</t>
  </si>
  <si>
    <t>21047</t>
  </si>
  <si>
    <t>4109006411@tmomail.net</t>
  </si>
  <si>
    <t>37418</t>
  </si>
  <si>
    <t>0282772</t>
  </si>
  <si>
    <t>037418</t>
  </si>
  <si>
    <t>WASHINGTON II</t>
  </si>
  <si>
    <t>1450 HAYES LEONARD RD</t>
  </si>
  <si>
    <t>46385</t>
  </si>
  <si>
    <t>2193180370@tmomail.net</t>
  </si>
  <si>
    <t>NATHAN BYERS</t>
  </si>
  <si>
    <t>0582916</t>
  </si>
  <si>
    <t>046710</t>
  </si>
  <si>
    <t>4090 HODGES BLVD</t>
  </si>
  <si>
    <t>APT. 912</t>
  </si>
  <si>
    <t>32224</t>
  </si>
  <si>
    <t>9047490558@tmomail.net</t>
  </si>
  <si>
    <t>61594</t>
  </si>
  <si>
    <t>JEFFREY VAN NESS</t>
  </si>
  <si>
    <t>0011081</t>
  </si>
  <si>
    <t>061594</t>
  </si>
  <si>
    <t>JVANNES</t>
  </si>
  <si>
    <t>VAN NESS</t>
  </si>
  <si>
    <t>1621 Dairy View Rd</t>
  </si>
  <si>
    <t>Chatham</t>
  </si>
  <si>
    <t>24531</t>
  </si>
  <si>
    <t>4345541321@tmomail.net</t>
  </si>
  <si>
    <t>0850917</t>
  </si>
  <si>
    <t>046528</t>
  </si>
  <si>
    <t>GIBSON</t>
  </si>
  <si>
    <t>5535 State Route 258</t>
  </si>
  <si>
    <t>Tippecanoe</t>
  </si>
  <si>
    <t>44699</t>
  </si>
  <si>
    <t>3303910108@tmomail.net</t>
  </si>
  <si>
    <t>21655</t>
  </si>
  <si>
    <t>THOMAS WARD</t>
  </si>
  <si>
    <t>0002196</t>
  </si>
  <si>
    <t>021655</t>
  </si>
  <si>
    <t>TWARD2</t>
  </si>
  <si>
    <t>WARD</t>
  </si>
  <si>
    <t>700 EMILY AVE</t>
  </si>
  <si>
    <t>CROYDON</t>
  </si>
  <si>
    <t>19021</t>
  </si>
  <si>
    <t>6092277095@tmomail.net</t>
  </si>
  <si>
    <t>STEVEN TINSLEY</t>
  </si>
  <si>
    <t>0004812</t>
  </si>
  <si>
    <t>037376</t>
  </si>
  <si>
    <t>18 Carolina Ct</t>
  </si>
  <si>
    <t>Sterling</t>
  </si>
  <si>
    <t>20164</t>
  </si>
  <si>
    <t>7035950263@tmomail.net</t>
  </si>
  <si>
    <t>23484</t>
  </si>
  <si>
    <t>ISRAEL CARRASCO</t>
  </si>
  <si>
    <t>0990166</t>
  </si>
  <si>
    <t>023484</t>
  </si>
  <si>
    <t>ICARRA</t>
  </si>
  <si>
    <t>CARRASCO</t>
  </si>
  <si>
    <t>ISRAEL</t>
  </si>
  <si>
    <t>91225 5th St</t>
  </si>
  <si>
    <t>Mecca</t>
  </si>
  <si>
    <t>92254</t>
  </si>
  <si>
    <t>7602154109@tmomail.net</t>
  </si>
  <si>
    <t>FRANK EADDY III</t>
  </si>
  <si>
    <t>0905471</t>
  </si>
  <si>
    <t>061031</t>
  </si>
  <si>
    <t>225 S. Third Ave</t>
  </si>
  <si>
    <t>Unit# B</t>
  </si>
  <si>
    <t>Reading</t>
  </si>
  <si>
    <t>19611</t>
  </si>
  <si>
    <t>6105640190@tmomail.net</t>
  </si>
  <si>
    <t>46523</t>
  </si>
  <si>
    <t>ANDREW VINCENT</t>
  </si>
  <si>
    <t>0827709</t>
  </si>
  <si>
    <t>AVINCEN</t>
  </si>
  <si>
    <t>5 Jefferson Avenue</t>
  </si>
  <si>
    <t>Moundsville</t>
  </si>
  <si>
    <t>26041</t>
  </si>
  <si>
    <t>3048309347@vtext.com</t>
  </si>
  <si>
    <t>88120</t>
  </si>
  <si>
    <t>TYLER SQUIRES</t>
  </si>
  <si>
    <t>0559864</t>
  </si>
  <si>
    <t>088120</t>
  </si>
  <si>
    <t>TSQUIRE</t>
  </si>
  <si>
    <t>SQUIRES</t>
  </si>
  <si>
    <t>4202 Rosehill Rd</t>
  </si>
  <si>
    <t>28311</t>
  </si>
  <si>
    <t>9105363298@tmomail.net</t>
  </si>
  <si>
    <t>0705905</t>
  </si>
  <si>
    <t>046507</t>
  </si>
  <si>
    <t>15165 Pawleys Pl</t>
  </si>
  <si>
    <t>20601</t>
  </si>
  <si>
    <t>3012150054@vtext.com</t>
  </si>
  <si>
    <t>24010</t>
  </si>
  <si>
    <t>0057422</t>
  </si>
  <si>
    <t>024010</t>
  </si>
  <si>
    <t>4620 PAVIA WAY</t>
  </si>
  <si>
    <t>92506</t>
  </si>
  <si>
    <t>9094026031@tmomail.net</t>
  </si>
  <si>
    <t>22242</t>
  </si>
  <si>
    <t>0689307</t>
  </si>
  <si>
    <t>022242</t>
  </si>
  <si>
    <t>36 2ND AVE</t>
  </si>
  <si>
    <t>06710</t>
  </si>
  <si>
    <t>2038874031@tmomail.net</t>
  </si>
  <si>
    <t>61773</t>
  </si>
  <si>
    <t>CHRISTOPHER MIKOLAJCZAK</t>
  </si>
  <si>
    <t>0877241</t>
  </si>
  <si>
    <t>061773</t>
  </si>
  <si>
    <t>CMIKOLA</t>
  </si>
  <si>
    <t>MIKOLAJCZAK</t>
  </si>
  <si>
    <t>247 BOYINGTON PLACE RD</t>
  </si>
  <si>
    <t>MIDWAY PARK</t>
  </si>
  <si>
    <t>28544</t>
  </si>
  <si>
    <t>9107601573@tmomail.net</t>
  </si>
  <si>
    <t>0113142</t>
  </si>
  <si>
    <t>046775</t>
  </si>
  <si>
    <t>310 SATURN ST</t>
  </si>
  <si>
    <t>28334</t>
  </si>
  <si>
    <t>9105391963@tmomail.net</t>
  </si>
  <si>
    <t>36247</t>
  </si>
  <si>
    <t>KARL BANACH</t>
  </si>
  <si>
    <t>0018416</t>
  </si>
  <si>
    <t>036247</t>
  </si>
  <si>
    <t>KBANACH</t>
  </si>
  <si>
    <t>BANACH</t>
  </si>
  <si>
    <t>KARL</t>
  </si>
  <si>
    <t>203 Glebe Rd</t>
  </si>
  <si>
    <t>Summerville</t>
  </si>
  <si>
    <t>29485</t>
  </si>
  <si>
    <t>8542852278@vtext.com</t>
  </si>
  <si>
    <t>46046</t>
  </si>
  <si>
    <t>MADHO PRASAD</t>
  </si>
  <si>
    <t>0500561</t>
  </si>
  <si>
    <t>046046</t>
  </si>
  <si>
    <t>MPRASA1</t>
  </si>
  <si>
    <t>PRASAD</t>
  </si>
  <si>
    <t>MADHO</t>
  </si>
  <si>
    <t>8470 Cutler Way</t>
  </si>
  <si>
    <t>95828</t>
  </si>
  <si>
    <t>9165798031@tmomail.net</t>
  </si>
  <si>
    <t>0009076</t>
  </si>
  <si>
    <t>046821</t>
  </si>
  <si>
    <t>10 ARDMORE DR</t>
  </si>
  <si>
    <t>29687</t>
  </si>
  <si>
    <t>8643400517@tmomail.net</t>
  </si>
  <si>
    <t>46997</t>
  </si>
  <si>
    <t>PHILIP CAPELLO</t>
  </si>
  <si>
    <t>0004246</t>
  </si>
  <si>
    <t>046997</t>
  </si>
  <si>
    <t>PCAPELL</t>
  </si>
  <si>
    <t>CAPELLO</t>
  </si>
  <si>
    <t>94 ALPINE STREET</t>
  </si>
  <si>
    <t>MANCHESTER</t>
  </si>
  <si>
    <t>03102</t>
  </si>
  <si>
    <t>6034514367@tmomail.net</t>
  </si>
  <si>
    <t>0605337</t>
  </si>
  <si>
    <t>090774</t>
  </si>
  <si>
    <t>582 KATHRYN CT</t>
  </si>
  <si>
    <t>Merced</t>
  </si>
  <si>
    <t>95348</t>
  </si>
  <si>
    <t>2096962437@tmomail.net</t>
  </si>
  <si>
    <t>88173</t>
  </si>
  <si>
    <t>CHRISTOPHER POPP</t>
  </si>
  <si>
    <t>088173</t>
  </si>
  <si>
    <t>POPP</t>
  </si>
  <si>
    <t>331 Princewood Ave</t>
  </si>
  <si>
    <t>Kettering</t>
  </si>
  <si>
    <t>45429</t>
  </si>
  <si>
    <t>9377943157@tmomail.net</t>
  </si>
  <si>
    <t>0673707</t>
  </si>
  <si>
    <t>061598</t>
  </si>
  <si>
    <t>6015 EDGEWATER ST</t>
  </si>
  <si>
    <t>SAN DIEGO</t>
  </si>
  <si>
    <t>92139</t>
  </si>
  <si>
    <t>9493435812@tmomail.net</t>
  </si>
  <si>
    <t>61180</t>
  </si>
  <si>
    <t>TRAVIS TEXEIRA</t>
  </si>
  <si>
    <t>0010033</t>
  </si>
  <si>
    <t>061180</t>
  </si>
  <si>
    <t>TTEXEIR</t>
  </si>
  <si>
    <t>TEXEIRA</t>
  </si>
  <si>
    <t>TRAVIS</t>
  </si>
  <si>
    <t>17-320 Ipuaiwaha st</t>
  </si>
  <si>
    <t>Keaau</t>
  </si>
  <si>
    <t>8089807141@tmomail.net</t>
  </si>
  <si>
    <t>0773374</t>
  </si>
  <si>
    <t>315 Fairview Dr</t>
  </si>
  <si>
    <t>Irwin</t>
  </si>
  <si>
    <t>15642</t>
  </si>
  <si>
    <t>7248823319@vtext.com</t>
  </si>
  <si>
    <t>61588</t>
  </si>
  <si>
    <t>MOISES GALAN-MARTINEZ</t>
  </si>
  <si>
    <t>0529362</t>
  </si>
  <si>
    <t>061588</t>
  </si>
  <si>
    <t>MGALANM</t>
  </si>
  <si>
    <t>GALAN-MARTINEZ</t>
  </si>
  <si>
    <t>MOISES</t>
  </si>
  <si>
    <t>Urb Country Club Calle 259 HH2</t>
  </si>
  <si>
    <t>00985</t>
  </si>
  <si>
    <t>9393310359@tmomail.net</t>
  </si>
  <si>
    <t>46529</t>
  </si>
  <si>
    <t>JAMES HAWK</t>
  </si>
  <si>
    <t>0876441</t>
  </si>
  <si>
    <t>046529</t>
  </si>
  <si>
    <t>JHAWK2</t>
  </si>
  <si>
    <t>HAWK</t>
  </si>
  <si>
    <t>600 HIGHLAND AVE</t>
  </si>
  <si>
    <t>JEANNETTE</t>
  </si>
  <si>
    <t>15644</t>
  </si>
  <si>
    <t>7244674957@tmomail.net</t>
  </si>
  <si>
    <t>47256</t>
  </si>
  <si>
    <t>DAVID HUMPHREY</t>
  </si>
  <si>
    <t>0618991</t>
  </si>
  <si>
    <t>047256</t>
  </si>
  <si>
    <t>HUMPHREY</t>
  </si>
  <si>
    <t>1422 MILBANKE DRIVE SE</t>
  </si>
  <si>
    <t>98513</t>
  </si>
  <si>
    <t>2533255413@tmomail.net</t>
  </si>
  <si>
    <t>61764</t>
  </si>
  <si>
    <t>BRIAN DUNLAP</t>
  </si>
  <si>
    <t>0928192</t>
  </si>
  <si>
    <t>061764</t>
  </si>
  <si>
    <t>BDUNLA1</t>
  </si>
  <si>
    <t>DUNLAP</t>
  </si>
  <si>
    <t>618 CHARLES RD</t>
  </si>
  <si>
    <t>Phillipsburg</t>
  </si>
  <si>
    <t>08865</t>
  </si>
  <si>
    <t>9083461323@tmomail.net</t>
  </si>
  <si>
    <t>61655</t>
  </si>
  <si>
    <t>EFRAIN NIEVES</t>
  </si>
  <si>
    <t>061655</t>
  </si>
  <si>
    <t>NIEVES</t>
  </si>
  <si>
    <t>3045 Buckeye Point Dr</t>
  </si>
  <si>
    <t>Winter Haven</t>
  </si>
  <si>
    <t>33881</t>
  </si>
  <si>
    <t>8632104587@tmomail.net</t>
  </si>
  <si>
    <t>61356</t>
  </si>
  <si>
    <t>PHILLIP LAWSON</t>
  </si>
  <si>
    <t>0013169</t>
  </si>
  <si>
    <t>061356</t>
  </si>
  <si>
    <t>PLAWSON</t>
  </si>
  <si>
    <t>4655 N GREENSBURG RD</t>
  </si>
  <si>
    <t>Smithdale</t>
  </si>
  <si>
    <t>39664</t>
  </si>
  <si>
    <t>2288190271@tmomail.net</t>
  </si>
  <si>
    <t>0659128</t>
  </si>
  <si>
    <t>046210</t>
  </si>
  <si>
    <t>WEBB</t>
  </si>
  <si>
    <t>330 Chesterfield Dr</t>
  </si>
  <si>
    <t>Kingsland</t>
  </si>
  <si>
    <t>78639</t>
  </si>
  <si>
    <t>5122281385@tmomail.net</t>
  </si>
  <si>
    <t>21731</t>
  </si>
  <si>
    <t>MITCHELL BRAGG</t>
  </si>
  <si>
    <t>0002758</t>
  </si>
  <si>
    <t>021731</t>
  </si>
  <si>
    <t>MBRAGG1</t>
  </si>
  <si>
    <t>BRAGG</t>
  </si>
  <si>
    <t>3385 North County Rd 500 W</t>
  </si>
  <si>
    <t>Middletown</t>
  </si>
  <si>
    <t>47356</t>
  </si>
  <si>
    <t>7653011726@tmomail.net</t>
  </si>
  <si>
    <t>0745505</t>
  </si>
  <si>
    <t>610 Kimberly Lane</t>
  </si>
  <si>
    <t>9103036797@vtext.com</t>
  </si>
  <si>
    <t>61064</t>
  </si>
  <si>
    <t>JOHNNY FRYE</t>
  </si>
  <si>
    <t>0937664</t>
  </si>
  <si>
    <t>061064</t>
  </si>
  <si>
    <t>JFRYE1</t>
  </si>
  <si>
    <t>FRYE</t>
  </si>
  <si>
    <t>10750 LARRY DR</t>
  </si>
  <si>
    <t>Northglenn</t>
  </si>
  <si>
    <t>80233</t>
  </si>
  <si>
    <t>7209571457@tmomail.net</t>
  </si>
  <si>
    <t>36195</t>
  </si>
  <si>
    <t>DAVID BURGESS</t>
  </si>
  <si>
    <t>0003418</t>
  </si>
  <si>
    <t>036195</t>
  </si>
  <si>
    <t>DBURGE0</t>
  </si>
  <si>
    <t>21904 HARPER LAKE AVE</t>
  </si>
  <si>
    <t>St Clair Shores</t>
  </si>
  <si>
    <t>48080</t>
  </si>
  <si>
    <t>5865063329@vtext.com</t>
  </si>
  <si>
    <t>0701219</t>
  </si>
  <si>
    <t>046652</t>
  </si>
  <si>
    <t>215 Margaret St</t>
  </si>
  <si>
    <t>Houma</t>
  </si>
  <si>
    <t>70360</t>
  </si>
  <si>
    <t>9857100114@tmomail.net</t>
  </si>
  <si>
    <t>0723452</t>
  </si>
  <si>
    <t>047159</t>
  </si>
  <si>
    <t>2226 Gennings Ct</t>
  </si>
  <si>
    <t>31907</t>
  </si>
  <si>
    <t>7066174194@vtext.com</t>
  </si>
  <si>
    <t>0025197</t>
  </si>
  <si>
    <t>023153</t>
  </si>
  <si>
    <t>2595 CRAPE MYRTLE ST</t>
  </si>
  <si>
    <t>71118</t>
  </si>
  <si>
    <t>3187530016@tmomail.net</t>
  </si>
  <si>
    <t>23908</t>
  </si>
  <si>
    <t>MARK KENNEDY</t>
  </si>
  <si>
    <t>0556993</t>
  </si>
  <si>
    <t>023908</t>
  </si>
  <si>
    <t>MKENNED</t>
  </si>
  <si>
    <t>224 Blythe Avenue</t>
  </si>
  <si>
    <t>Drexel Hill</t>
  </si>
  <si>
    <t>19026</t>
  </si>
  <si>
    <t>4847943627@tmomail.net</t>
  </si>
  <si>
    <t>ELIO GONZALEZ</t>
  </si>
  <si>
    <t>0021527</t>
  </si>
  <si>
    <t>061422</t>
  </si>
  <si>
    <t>6033 Liberty Bell Ct</t>
  </si>
  <si>
    <t>Burke</t>
  </si>
  <si>
    <t>7034991105@tmomail.net</t>
  </si>
  <si>
    <t>0889303</t>
  </si>
  <si>
    <t>021016</t>
  </si>
  <si>
    <t>GRIFFIN</t>
  </si>
  <si>
    <t>9472 Mandrake Ct</t>
  </si>
  <si>
    <t>9169406300@tmomail.net</t>
  </si>
  <si>
    <t>61097</t>
  </si>
  <si>
    <t>CLAY GOODWIN</t>
  </si>
  <si>
    <t>0007864</t>
  </si>
  <si>
    <t>061097</t>
  </si>
  <si>
    <t>CGOODWI</t>
  </si>
  <si>
    <t>213 OLIVER ST</t>
  </si>
  <si>
    <t>CASEYVILLE</t>
  </si>
  <si>
    <t>62232</t>
  </si>
  <si>
    <t>6187892876@tmomail.net</t>
  </si>
  <si>
    <t>61151</t>
  </si>
  <si>
    <t>MICHAEL LESTER</t>
  </si>
  <si>
    <t>0652883</t>
  </si>
  <si>
    <t>061151</t>
  </si>
  <si>
    <t>MLESTER</t>
  </si>
  <si>
    <t>LESTER</t>
  </si>
  <si>
    <t>25211 Laird Knoll St</t>
  </si>
  <si>
    <t>Katy</t>
  </si>
  <si>
    <t>77493</t>
  </si>
  <si>
    <t>8322314343@tmomail.net</t>
  </si>
  <si>
    <t>0014126</t>
  </si>
  <si>
    <t>046340</t>
  </si>
  <si>
    <t>12809 PIRATE BEND DR</t>
  </si>
  <si>
    <t>La Marque</t>
  </si>
  <si>
    <t>77568</t>
  </si>
  <si>
    <t>8328654269@tmomail.net</t>
  </si>
  <si>
    <t>46426</t>
  </si>
  <si>
    <t>RANCARLOS GARCIA</t>
  </si>
  <si>
    <t>0001644</t>
  </si>
  <si>
    <t>046426</t>
  </si>
  <si>
    <t>RGARCI0</t>
  </si>
  <si>
    <t>RANCARLOS</t>
  </si>
  <si>
    <t>120 S. Mckinley ave.</t>
  </si>
  <si>
    <t>93030</t>
  </si>
  <si>
    <t>8058068124@tmomail.net</t>
  </si>
  <si>
    <t>47264</t>
  </si>
  <si>
    <t>PATRICK GAGNON</t>
  </si>
  <si>
    <t>0550855</t>
  </si>
  <si>
    <t>047264</t>
  </si>
  <si>
    <t>PGAGNON</t>
  </si>
  <si>
    <t>GAGNON</t>
  </si>
  <si>
    <t>2423 Pacific Ave.</t>
  </si>
  <si>
    <t>Aberdeen</t>
  </si>
  <si>
    <t>98520</t>
  </si>
  <si>
    <t>3607710005@tmomail.net</t>
  </si>
  <si>
    <t>06598</t>
  </si>
  <si>
    <t>TRAVIS MCDONALD</t>
  </si>
  <si>
    <t>0016915</t>
  </si>
  <si>
    <t>006598</t>
  </si>
  <si>
    <t>TMCDONA</t>
  </si>
  <si>
    <t>1301 East Ave Space 414</t>
  </si>
  <si>
    <t>Lancaster</t>
  </si>
  <si>
    <t>93535</t>
  </si>
  <si>
    <t>6618663945@tmomail.net</t>
  </si>
  <si>
    <t>333 ANGELA ST</t>
  </si>
  <si>
    <t>37270</t>
  </si>
  <si>
    <t>BARRY THOMAS</t>
  </si>
  <si>
    <t>0030221</t>
  </si>
  <si>
    <t>037270</t>
  </si>
  <si>
    <t>BTHOMAS</t>
  </si>
  <si>
    <t>BARRY</t>
  </si>
  <si>
    <t>1107 North Main Street</t>
  </si>
  <si>
    <t>Columbia</t>
  </si>
  <si>
    <t>39429</t>
  </si>
  <si>
    <t>6015594132@vtext.com</t>
  </si>
  <si>
    <t>22117</t>
  </si>
  <si>
    <t>NASER SHAMS</t>
  </si>
  <si>
    <t>0646752</t>
  </si>
  <si>
    <t>022117</t>
  </si>
  <si>
    <t>NSHAMS</t>
  </si>
  <si>
    <t>SHAMS</t>
  </si>
  <si>
    <t>NASER</t>
  </si>
  <si>
    <t>7701 Bristol Square Ct</t>
  </si>
  <si>
    <t>Springfield</t>
  </si>
  <si>
    <t>22153</t>
  </si>
  <si>
    <t>4438265994@vtext.com</t>
  </si>
  <si>
    <t>23837</t>
  </si>
  <si>
    <t>JORGE ARELLANO</t>
  </si>
  <si>
    <t>0942573</t>
  </si>
  <si>
    <t>023837</t>
  </si>
  <si>
    <t>JARELL0</t>
  </si>
  <si>
    <t>10802 US 158</t>
  </si>
  <si>
    <t>REIDSVILLE</t>
  </si>
  <si>
    <t>27320</t>
  </si>
  <si>
    <t>3366137574@vtext.com</t>
  </si>
  <si>
    <t>24130</t>
  </si>
  <si>
    <t>ADRIAN CANALES REYES</t>
  </si>
  <si>
    <t>0038554</t>
  </si>
  <si>
    <t>024130</t>
  </si>
  <si>
    <t>ACANAL2</t>
  </si>
  <si>
    <t>CANALES REYES</t>
  </si>
  <si>
    <t>ADRIAN</t>
  </si>
  <si>
    <t>Q2 Halcon Street</t>
  </si>
  <si>
    <t>Vista del Morro</t>
  </si>
  <si>
    <t>Cataño</t>
  </si>
  <si>
    <t>00962</t>
  </si>
  <si>
    <t>9397322137@tmomail.net</t>
  </si>
  <si>
    <t>0112599</t>
  </si>
  <si>
    <t>061843</t>
  </si>
  <si>
    <t>80 Kane Rd</t>
  </si>
  <si>
    <t>Holyoke</t>
  </si>
  <si>
    <t>01040</t>
  </si>
  <si>
    <t>4134720440@tmomail.net</t>
  </si>
  <si>
    <t>36218</t>
  </si>
  <si>
    <t>JASON BODEN</t>
  </si>
  <si>
    <t>0902999</t>
  </si>
  <si>
    <t>036218</t>
  </si>
  <si>
    <t>JBODE03</t>
  </si>
  <si>
    <t>BODEN</t>
  </si>
  <si>
    <t>711 Heckman Ave</t>
  </si>
  <si>
    <t>Nazareth</t>
  </si>
  <si>
    <t>18064</t>
  </si>
  <si>
    <t>7328896295@tmomail.net</t>
  </si>
  <si>
    <t>47367</t>
  </si>
  <si>
    <t>ARMANDO DAVALOS</t>
  </si>
  <si>
    <t>0256933</t>
  </si>
  <si>
    <t>047367</t>
  </si>
  <si>
    <t>ADAVALO</t>
  </si>
  <si>
    <t>DAVALOS</t>
  </si>
  <si>
    <t>1705 Highland Ave</t>
  </si>
  <si>
    <t>Crest Hill</t>
  </si>
  <si>
    <t>60403</t>
  </si>
  <si>
    <t>7089322534@tmomail.net</t>
  </si>
  <si>
    <t>37369</t>
  </si>
  <si>
    <t>0793844</t>
  </si>
  <si>
    <t>037369</t>
  </si>
  <si>
    <t>JALIN</t>
  </si>
  <si>
    <t>2204 BENT CREEK CT</t>
  </si>
  <si>
    <t>76063</t>
  </si>
  <si>
    <t>7608021067@tmomail.net</t>
  </si>
  <si>
    <t>88100</t>
  </si>
  <si>
    <t>JEFFREY THIELE</t>
  </si>
  <si>
    <t>0521922</t>
  </si>
  <si>
    <t>088100</t>
  </si>
  <si>
    <t>JTHIELE</t>
  </si>
  <si>
    <t>THIELE</t>
  </si>
  <si>
    <t>1526 N. SPANISH</t>
  </si>
  <si>
    <t>CAPE GIRARDEAU</t>
  </si>
  <si>
    <t>5732710921@vtext.com</t>
  </si>
  <si>
    <t>61536</t>
  </si>
  <si>
    <t>JONATHAN HAUSER</t>
  </si>
  <si>
    <t>0441246</t>
  </si>
  <si>
    <t>061536</t>
  </si>
  <si>
    <t>JHAUSER</t>
  </si>
  <si>
    <t>HAUSER</t>
  </si>
  <si>
    <t>209 WESTBROOK DR</t>
  </si>
  <si>
    <t>RALEIGH</t>
  </si>
  <si>
    <t>27615</t>
  </si>
  <si>
    <t>9194823066@VTEXT.COM</t>
  </si>
  <si>
    <t>61140</t>
  </si>
  <si>
    <t>VICTOR MARTINEZ</t>
  </si>
  <si>
    <t>0794057</t>
  </si>
  <si>
    <t>061140</t>
  </si>
  <si>
    <t>VMART45</t>
  </si>
  <si>
    <t>805 S. 113th Avenue</t>
  </si>
  <si>
    <t>Avondale</t>
  </si>
  <si>
    <t>85323</t>
  </si>
  <si>
    <t>4808750325@tmomail.net</t>
  </si>
  <si>
    <t>RAYMOND WHITE</t>
  </si>
  <si>
    <t>0006221</t>
  </si>
  <si>
    <t>036683</t>
  </si>
  <si>
    <t>15210 Oberlin Avenue</t>
  </si>
  <si>
    <t>39503</t>
  </si>
  <si>
    <t>4809131039@tmomail.net</t>
  </si>
  <si>
    <t>61537</t>
  </si>
  <si>
    <t>DANIEL MUNN</t>
  </si>
  <si>
    <t>0879189</t>
  </si>
  <si>
    <t>061537</t>
  </si>
  <si>
    <t>DMUNN</t>
  </si>
  <si>
    <t>MUNN</t>
  </si>
  <si>
    <t>6712 EBON CT</t>
  </si>
  <si>
    <t>9193449251@tmomail.net</t>
  </si>
  <si>
    <t>37171</t>
  </si>
  <si>
    <t>ROBERT CLARK</t>
  </si>
  <si>
    <t>0932418</t>
  </si>
  <si>
    <t>037171</t>
  </si>
  <si>
    <t>RCLARK</t>
  </si>
  <si>
    <t>CLARK</t>
  </si>
  <si>
    <t>4236820918@vtext.com</t>
  </si>
  <si>
    <t>0738211</t>
  </si>
  <si>
    <t>036417</t>
  </si>
  <si>
    <t>164 Goodrich St</t>
  </si>
  <si>
    <t>Hamden</t>
  </si>
  <si>
    <t>06517</t>
  </si>
  <si>
    <t>2038291464@tmomail.net</t>
  </si>
  <si>
    <t>46769</t>
  </si>
  <si>
    <t>PHILIP YARBOROUGH</t>
  </si>
  <si>
    <t>0774315</t>
  </si>
  <si>
    <t>046769</t>
  </si>
  <si>
    <t>PYARBOR</t>
  </si>
  <si>
    <t>YARBOROUGH</t>
  </si>
  <si>
    <t>637 Sunset Dr</t>
  </si>
  <si>
    <t>Sanford</t>
  </si>
  <si>
    <t>27330</t>
  </si>
  <si>
    <t>9198856127@tmomail.net</t>
  </si>
  <si>
    <t>61560</t>
  </si>
  <si>
    <t>ROBERSY MARTIN PEREZ</t>
  </si>
  <si>
    <t>0865899</t>
  </si>
  <si>
    <t>061560</t>
  </si>
  <si>
    <t>RMART16</t>
  </si>
  <si>
    <t>MARTIN PEREZ</t>
  </si>
  <si>
    <t>ROBERSY</t>
  </si>
  <si>
    <t>2437 SE Marseille St</t>
  </si>
  <si>
    <t>Port Saint Lucie</t>
  </si>
  <si>
    <t>34952</t>
  </si>
  <si>
    <t>5613328437@tmomail.net</t>
  </si>
  <si>
    <t>46730</t>
  </si>
  <si>
    <t>THOMAS ANGSTADT</t>
  </si>
  <si>
    <t>0401859</t>
  </si>
  <si>
    <t>046730</t>
  </si>
  <si>
    <t>TANGSTA</t>
  </si>
  <si>
    <t>ANGSTADT</t>
  </si>
  <si>
    <t>615 South 1st ave</t>
  </si>
  <si>
    <t>Galloway</t>
  </si>
  <si>
    <t>08205</t>
  </si>
  <si>
    <t>6092235901@tmomail.net</t>
  </si>
  <si>
    <t>47059</t>
  </si>
  <si>
    <t>0910398</t>
  </si>
  <si>
    <t>047059</t>
  </si>
  <si>
    <t>66 Deer Run Road</t>
  </si>
  <si>
    <t>Topsham</t>
  </si>
  <si>
    <t>04086</t>
  </si>
  <si>
    <t>2073308276@vtext.com</t>
  </si>
  <si>
    <t>0866996</t>
  </si>
  <si>
    <t>021164</t>
  </si>
  <si>
    <t>183 N East River Rd</t>
  </si>
  <si>
    <t>unit C1</t>
  </si>
  <si>
    <t>Des Plaines</t>
  </si>
  <si>
    <t>60016</t>
  </si>
  <si>
    <t>8477913657@tmomail.net</t>
  </si>
  <si>
    <t>0000422</t>
  </si>
  <si>
    <t>036096</t>
  </si>
  <si>
    <t>4701 Anderson Rd. Lot #121</t>
  </si>
  <si>
    <t>77053</t>
  </si>
  <si>
    <t>6122718135@tmomail.net</t>
  </si>
  <si>
    <t>0727446</t>
  </si>
  <si>
    <t>036842</t>
  </si>
  <si>
    <t>686 Fairmount rd</t>
  </si>
  <si>
    <t>Port Townsend</t>
  </si>
  <si>
    <t>98368</t>
  </si>
  <si>
    <t>3603015811@vtext.com</t>
  </si>
  <si>
    <t>0706242</t>
  </si>
  <si>
    <t>036534</t>
  </si>
  <si>
    <t>4929 WEST DEMING PLACE</t>
  </si>
  <si>
    <t>60639</t>
  </si>
  <si>
    <t>7738511564@tmomail.net</t>
  </si>
  <si>
    <t>88128</t>
  </si>
  <si>
    <t>TONNY REYES</t>
  </si>
  <si>
    <t>0926592</t>
  </si>
  <si>
    <t>088128</t>
  </si>
  <si>
    <t>TREYES</t>
  </si>
  <si>
    <t>REYES</t>
  </si>
  <si>
    <t>TONNY</t>
  </si>
  <si>
    <t>6113 LANDOVER RD</t>
  </si>
  <si>
    <t>CHEVERLY</t>
  </si>
  <si>
    <t>20785</t>
  </si>
  <si>
    <t>3017932301@tmomail.net</t>
  </si>
  <si>
    <t>BRANDON CRUZ RODRIGUEZ</t>
  </si>
  <si>
    <t>0020867</t>
  </si>
  <si>
    <t>023394</t>
  </si>
  <si>
    <t>109 HOT RIDGE ROAD</t>
  </si>
  <si>
    <t>28425</t>
  </si>
  <si>
    <t>9105360814@tmomail.net</t>
  </si>
  <si>
    <t>61586</t>
  </si>
  <si>
    <t>RENE CORREA</t>
  </si>
  <si>
    <t>0039552</t>
  </si>
  <si>
    <t>061586</t>
  </si>
  <si>
    <t>RCORRE1</t>
  </si>
  <si>
    <t>CORREA</t>
  </si>
  <si>
    <t>Villa Aurora Calle 1 A16</t>
  </si>
  <si>
    <t>9393950652@tmomail.net</t>
  </si>
  <si>
    <t>37386</t>
  </si>
  <si>
    <t>LADARRIEN AUZENNE</t>
  </si>
  <si>
    <t>0818401</t>
  </si>
  <si>
    <t>037386</t>
  </si>
  <si>
    <t>LAUZENN</t>
  </si>
  <si>
    <t>AUZENNE</t>
  </si>
  <si>
    <t>LADARRIEN</t>
  </si>
  <si>
    <t>439 Dollins St</t>
  </si>
  <si>
    <t>Cedar Hill</t>
  </si>
  <si>
    <t>75104</t>
  </si>
  <si>
    <t>8178195263@tmomail.net</t>
  </si>
  <si>
    <t>0018721</t>
  </si>
  <si>
    <t>036699</t>
  </si>
  <si>
    <t>181 GARDNERS TERRACE RD.</t>
  </si>
  <si>
    <t>29172</t>
  </si>
  <si>
    <t>8032212641@tmomail.net</t>
  </si>
  <si>
    <t>MICHAEL DRESBACH</t>
  </si>
  <si>
    <t>0005314</t>
  </si>
  <si>
    <t>036132</t>
  </si>
  <si>
    <t>2296 OPPIO WAY</t>
  </si>
  <si>
    <t>7753897055@tmomail.net</t>
  </si>
  <si>
    <t>61018</t>
  </si>
  <si>
    <t>GEORGE FELON</t>
  </si>
  <si>
    <t>0000513</t>
  </si>
  <si>
    <t>061018</t>
  </si>
  <si>
    <t>GFELON1</t>
  </si>
  <si>
    <t>FELON</t>
  </si>
  <si>
    <t>11921 CARRINGTON AVE</t>
  </si>
  <si>
    <t>Cleveland</t>
  </si>
  <si>
    <t>44135</t>
  </si>
  <si>
    <t>2163994219@vtext.com</t>
  </si>
  <si>
    <t>88080</t>
  </si>
  <si>
    <t>HERBERT MILLER III</t>
  </si>
  <si>
    <t>0013094</t>
  </si>
  <si>
    <t>088080</t>
  </si>
  <si>
    <t>HMILLE1</t>
  </si>
  <si>
    <t>MILLER III</t>
  </si>
  <si>
    <t>HERBERT</t>
  </si>
  <si>
    <t>334 E Daffodil Rd</t>
  </si>
  <si>
    <t>Ruckersville</t>
  </si>
  <si>
    <t>22968</t>
  </si>
  <si>
    <t>5402233686@vtext.com</t>
  </si>
  <si>
    <t>0014548</t>
  </si>
  <si>
    <t>047334</t>
  </si>
  <si>
    <t>4325 Winningham Rd</t>
  </si>
  <si>
    <t>Crewe</t>
  </si>
  <si>
    <t>23930</t>
  </si>
  <si>
    <t>4346886105@tmomail.net</t>
  </si>
  <si>
    <t>0506212</t>
  </si>
  <si>
    <t>047392</t>
  </si>
  <si>
    <t>5016729113@vtext.com</t>
  </si>
  <si>
    <t>0005249</t>
  </si>
  <si>
    <t>037409</t>
  </si>
  <si>
    <t>8711 MEADE AVE</t>
  </si>
  <si>
    <t>7087963927@tmomail.net</t>
  </si>
  <si>
    <t>PABLO VILLANUEVA</t>
  </si>
  <si>
    <t>0009506</t>
  </si>
  <si>
    <t>061828</t>
  </si>
  <si>
    <t>4 E Garland ave</t>
  </si>
  <si>
    <t>5592025147@tmomail.net</t>
  </si>
  <si>
    <t>0671057</t>
  </si>
  <si>
    <t>061577</t>
  </si>
  <si>
    <t>62 Dilla Street</t>
  </si>
  <si>
    <t>Milford</t>
  </si>
  <si>
    <t>01757</t>
  </si>
  <si>
    <t>5015109055@tmomail.net</t>
  </si>
  <si>
    <t>0001446</t>
  </si>
  <si>
    <t>037103</t>
  </si>
  <si>
    <t>PAREDES</t>
  </si>
  <si>
    <t>379 Via Navona</t>
  </si>
  <si>
    <t>Morgan Hill</t>
  </si>
  <si>
    <t>95037</t>
  </si>
  <si>
    <t>4083121186@tmomail.net</t>
  </si>
  <si>
    <t>37368</t>
  </si>
  <si>
    <t>RENNIE HUNTER SR</t>
  </si>
  <si>
    <t>0028621</t>
  </si>
  <si>
    <t>037368</t>
  </si>
  <si>
    <t>RHUNTER</t>
  </si>
  <si>
    <t>HUNTER SR</t>
  </si>
  <si>
    <t>RENNIE</t>
  </si>
  <si>
    <t>460 E Dayton Yellow Springs Rd</t>
  </si>
  <si>
    <t>Apt 65</t>
  </si>
  <si>
    <t>Fairborn</t>
  </si>
  <si>
    <t>45324</t>
  </si>
  <si>
    <t>9377944138@tmomail.net</t>
  </si>
  <si>
    <t>0529453</t>
  </si>
  <si>
    <t>036182</t>
  </si>
  <si>
    <t>7313 E STATE ROUTE 18</t>
  </si>
  <si>
    <t>44867</t>
  </si>
  <si>
    <t>4197871185@tmomail.net</t>
  </si>
  <si>
    <t>47039</t>
  </si>
  <si>
    <t>AUNDRAY GULLEY</t>
  </si>
  <si>
    <t>0817999</t>
  </si>
  <si>
    <t>047039</t>
  </si>
  <si>
    <t>AGULLEY</t>
  </si>
  <si>
    <t>GULLEY</t>
  </si>
  <si>
    <t>AUNDRAY</t>
  </si>
  <si>
    <t>17 Ridgedale Circle</t>
  </si>
  <si>
    <t>72034</t>
  </si>
  <si>
    <t>5014284082@VTEXT.COM</t>
  </si>
  <si>
    <t>036833</t>
  </si>
  <si>
    <t>DUNKLE</t>
  </si>
  <si>
    <t>3024 W. Sidney Rd</t>
  </si>
  <si>
    <t>Deer Park</t>
  </si>
  <si>
    <t>99006</t>
  </si>
  <si>
    <t>5098903126@vtext.com</t>
  </si>
  <si>
    <t>61762</t>
  </si>
  <si>
    <t>OSCAR GOMEZ</t>
  </si>
  <si>
    <t>0528158</t>
  </si>
  <si>
    <t>061762</t>
  </si>
  <si>
    <t>116 W MANCHESTER DR</t>
  </si>
  <si>
    <t>Wheeling</t>
  </si>
  <si>
    <t>60090</t>
  </si>
  <si>
    <t>7738793084@tmomail.net</t>
  </si>
  <si>
    <t>61774</t>
  </si>
  <si>
    <t>WILLIAM MAGEE</t>
  </si>
  <si>
    <t>0002923</t>
  </si>
  <si>
    <t>061774</t>
  </si>
  <si>
    <t>WMAGEE1</t>
  </si>
  <si>
    <t>MAGEE</t>
  </si>
  <si>
    <t>1227 Patterson ave</t>
  </si>
  <si>
    <t>Union Beach</t>
  </si>
  <si>
    <t>07735</t>
  </si>
  <si>
    <t>5182537373@tmomail.net</t>
  </si>
  <si>
    <t>0667485</t>
  </si>
  <si>
    <t>046677</t>
  </si>
  <si>
    <t>5672 Gramercy Drive</t>
  </si>
  <si>
    <t>33407</t>
  </si>
  <si>
    <t>5619005962@tmomail.net</t>
  </si>
  <si>
    <t>36232</t>
  </si>
  <si>
    <t>BRYAN WOHLTMAN</t>
  </si>
  <si>
    <t>0596882</t>
  </si>
  <si>
    <t>036232</t>
  </si>
  <si>
    <t>BWOHLTM</t>
  </si>
  <si>
    <t>WOHLTMAN</t>
  </si>
  <si>
    <t>7 LAKEVIEW TERRACE</t>
  </si>
  <si>
    <t>STANHOPE</t>
  </si>
  <si>
    <t>07874</t>
  </si>
  <si>
    <t>8622430342@tmomail.net</t>
  </si>
  <si>
    <t>21223</t>
  </si>
  <si>
    <t>JERMAINE GALIMORE</t>
  </si>
  <si>
    <t>0013847</t>
  </si>
  <si>
    <t>021223</t>
  </si>
  <si>
    <t>JGALIMO</t>
  </si>
  <si>
    <t>GALIMORE</t>
  </si>
  <si>
    <t>JERMAINE</t>
  </si>
  <si>
    <t>4149 CORAL REEF DR</t>
  </si>
  <si>
    <t>BLDG E APT 707</t>
  </si>
  <si>
    <t>4043134778@vtext.com</t>
  </si>
  <si>
    <t>61281</t>
  </si>
  <si>
    <t>JOSE MORALES</t>
  </si>
  <si>
    <t>0024323</t>
  </si>
  <si>
    <t>061281</t>
  </si>
  <si>
    <t>JMORA15</t>
  </si>
  <si>
    <t>Ext Villa Los Santos 1</t>
  </si>
  <si>
    <t>Calle Estrella E4</t>
  </si>
  <si>
    <t>Arecibo</t>
  </si>
  <si>
    <t>00612</t>
  </si>
  <si>
    <t>9393950650@tmomail.net</t>
  </si>
  <si>
    <t>37091</t>
  </si>
  <si>
    <t>MATTHEW ARNOLD</t>
  </si>
  <si>
    <t>0507764</t>
  </si>
  <si>
    <t>037091</t>
  </si>
  <si>
    <t>MARNOL0</t>
  </si>
  <si>
    <t>903 RUSSELL RD</t>
  </si>
  <si>
    <t>Apt 303</t>
  </si>
  <si>
    <t>42728</t>
  </si>
  <si>
    <t>2703080743@tmomail.net</t>
  </si>
  <si>
    <t>61243</t>
  </si>
  <si>
    <t>FIDEL MAGALLANES</t>
  </si>
  <si>
    <t>0377325</t>
  </si>
  <si>
    <t>061243</t>
  </si>
  <si>
    <t>FMAGA01</t>
  </si>
  <si>
    <t>MAGALLANES</t>
  </si>
  <si>
    <t>FIDEL</t>
  </si>
  <si>
    <t>122 W ALVIN DRIVE APT H</t>
  </si>
  <si>
    <t>93906</t>
  </si>
  <si>
    <t>8312108140@tmomail.net</t>
  </si>
  <si>
    <t>61737</t>
  </si>
  <si>
    <t>DONALD MCDONALD</t>
  </si>
  <si>
    <t>0710079</t>
  </si>
  <si>
    <t>061737</t>
  </si>
  <si>
    <t>DMCDON1</t>
  </si>
  <si>
    <t>26910 92ND AVE NW #C-5</t>
  </si>
  <si>
    <t>STANWOOD</t>
  </si>
  <si>
    <t>98292</t>
  </si>
  <si>
    <t>2068871574@tmomail.net</t>
  </si>
  <si>
    <t>0639542</t>
  </si>
  <si>
    <t>036477</t>
  </si>
  <si>
    <t>FISHER</t>
  </si>
  <si>
    <t>JAYTHAN</t>
  </si>
  <si>
    <t>903 EXETER AVE</t>
  </si>
  <si>
    <t>35020</t>
  </si>
  <si>
    <t>2054222014@tmomail.net</t>
  </si>
  <si>
    <t>36243</t>
  </si>
  <si>
    <t>0641944</t>
  </si>
  <si>
    <t>036243</t>
  </si>
  <si>
    <t>HASSELL</t>
  </si>
  <si>
    <t>7705 GAELIC DR</t>
  </si>
  <si>
    <t>28306</t>
  </si>
  <si>
    <t>9108765642@vtext.com</t>
  </si>
  <si>
    <t>37023</t>
  </si>
  <si>
    <t>JOHN FIELDS</t>
  </si>
  <si>
    <t>0506691</t>
  </si>
  <si>
    <t>037023</t>
  </si>
  <si>
    <t>JFIELD1</t>
  </si>
  <si>
    <t>FIELDS</t>
  </si>
  <si>
    <t>9519 E 65th St # 606</t>
  </si>
  <si>
    <t>Tulsa</t>
  </si>
  <si>
    <t>74133</t>
  </si>
  <si>
    <t>9189042219@tmomail.net</t>
  </si>
  <si>
    <t>61583</t>
  </si>
  <si>
    <t>JIMMY JACKSON</t>
  </si>
  <si>
    <t>061583</t>
  </si>
  <si>
    <t>121 HERNDON DR</t>
  </si>
  <si>
    <t>BLOUNTSVILLE</t>
  </si>
  <si>
    <t>35031</t>
  </si>
  <si>
    <t>2053594179@vtext.com</t>
  </si>
  <si>
    <t>21116</t>
  </si>
  <si>
    <t>BERNARDO ESTRADA</t>
  </si>
  <si>
    <t>0645325</t>
  </si>
  <si>
    <t>021116</t>
  </si>
  <si>
    <t>BESTRAD</t>
  </si>
  <si>
    <t>ESTRADA</t>
  </si>
  <si>
    <t>BERNARDO</t>
  </si>
  <si>
    <t>19702 Saticoy St</t>
  </si>
  <si>
    <t>Winnetka</t>
  </si>
  <si>
    <t>91306</t>
  </si>
  <si>
    <t>8183581073@tmomail.net</t>
  </si>
  <si>
    <t>0026799</t>
  </si>
  <si>
    <t>061812</t>
  </si>
  <si>
    <t>STEPHENSON</t>
  </si>
  <si>
    <t>120 Shadeland Dr.</t>
  </si>
  <si>
    <t>Pointblank</t>
  </si>
  <si>
    <t>77364</t>
  </si>
  <si>
    <t>9369554140@tmomail.net</t>
  </si>
  <si>
    <t>46932</t>
  </si>
  <si>
    <t>WILLIAM VINZANT</t>
  </si>
  <si>
    <t>0777128</t>
  </si>
  <si>
    <t>046932</t>
  </si>
  <si>
    <t>WVINZAN</t>
  </si>
  <si>
    <t>VINZANT</t>
  </si>
  <si>
    <t>128 Pinedale Rd</t>
  </si>
  <si>
    <t>Terry</t>
  </si>
  <si>
    <t>39170</t>
  </si>
  <si>
    <t>6018623259@vtext.com</t>
  </si>
  <si>
    <t>0026526</t>
  </si>
  <si>
    <t>046203</t>
  </si>
  <si>
    <t>1324 Holland RD</t>
  </si>
  <si>
    <t>belton</t>
  </si>
  <si>
    <t>76513</t>
  </si>
  <si>
    <t>2544415845@tmomail.net</t>
  </si>
  <si>
    <t>47122</t>
  </si>
  <si>
    <t>AARON HARTWECK</t>
  </si>
  <si>
    <t>0612549</t>
  </si>
  <si>
    <t>047122</t>
  </si>
  <si>
    <t>AHARTWE</t>
  </si>
  <si>
    <t>HARTWECK</t>
  </si>
  <si>
    <t>305 Kuwicki Rd.</t>
  </si>
  <si>
    <t>Pikeville</t>
  </si>
  <si>
    <t>27863</t>
  </si>
  <si>
    <t>2524148868@vtext.com</t>
  </si>
  <si>
    <t>47100</t>
  </si>
  <si>
    <t>PAUL FLAK</t>
  </si>
  <si>
    <t>0014605</t>
  </si>
  <si>
    <t>047100</t>
  </si>
  <si>
    <t>FLAK</t>
  </si>
  <si>
    <t>4132 Brandes St</t>
  </si>
  <si>
    <t>Erie</t>
  </si>
  <si>
    <t>16504</t>
  </si>
  <si>
    <t>8148064048@vtext.com</t>
  </si>
  <si>
    <t>61435</t>
  </si>
  <si>
    <t>CESAR OCHOA</t>
  </si>
  <si>
    <t>0628529</t>
  </si>
  <si>
    <t>061435</t>
  </si>
  <si>
    <t>COCHOA8</t>
  </si>
  <si>
    <t>8119 Garfield Ave</t>
  </si>
  <si>
    <t>Bell Gardens</t>
  </si>
  <si>
    <t>90201</t>
  </si>
  <si>
    <t>3232862677@tmomail.net</t>
  </si>
  <si>
    <t>88047</t>
  </si>
  <si>
    <t>JAMES MORGAN</t>
  </si>
  <si>
    <t>0000547</t>
  </si>
  <si>
    <t>088047</t>
  </si>
  <si>
    <t>250 Amberleigh dr</t>
  </si>
  <si>
    <t>109</t>
  </si>
  <si>
    <t>Wilmington</t>
  </si>
  <si>
    <t>28411</t>
  </si>
  <si>
    <t>9106029707@vtext.com</t>
  </si>
  <si>
    <t>46444</t>
  </si>
  <si>
    <t>0693952</t>
  </si>
  <si>
    <t>046444</t>
  </si>
  <si>
    <t>TAVYANSKYY</t>
  </si>
  <si>
    <t>VLADISLAV</t>
  </si>
  <si>
    <t>701 Allamakee St</t>
  </si>
  <si>
    <t>Waukon</t>
  </si>
  <si>
    <t>52172</t>
  </si>
  <si>
    <t>5635790206@tmomail.net</t>
  </si>
  <si>
    <t>88057</t>
  </si>
  <si>
    <t>JODY BERRY</t>
  </si>
  <si>
    <t>0010363</t>
  </si>
  <si>
    <t>088057</t>
  </si>
  <si>
    <t>JBERRY</t>
  </si>
  <si>
    <t>BERRY</t>
  </si>
  <si>
    <t>JODY</t>
  </si>
  <si>
    <t>16021 N PIERCE FERRY RD</t>
  </si>
  <si>
    <t>PO BOX 13</t>
  </si>
  <si>
    <t>Dolan Springs</t>
  </si>
  <si>
    <t>86441</t>
  </si>
  <si>
    <t>9289881313@tmomail.net</t>
  </si>
  <si>
    <t>MASON DUPUY</t>
  </si>
  <si>
    <t>0006049</t>
  </si>
  <si>
    <t>046360</t>
  </si>
  <si>
    <t>MDUPUY</t>
  </si>
  <si>
    <t>DUPUY</t>
  </si>
  <si>
    <t>629 FENDLER PARKWAY</t>
  </si>
  <si>
    <t>PINEVILLE</t>
  </si>
  <si>
    <t>71360</t>
  </si>
  <si>
    <t>3188950333@tmomail.net</t>
  </si>
  <si>
    <t>0016329</t>
  </si>
  <si>
    <t>006121</t>
  </si>
  <si>
    <t>7830 Lewis Chapel Cir</t>
  </si>
  <si>
    <t>Unit  103</t>
  </si>
  <si>
    <t>Lorton</t>
  </si>
  <si>
    <t>22079</t>
  </si>
  <si>
    <t>GONZALEZ, ELIO</t>
  </si>
  <si>
    <t>7038435717@tmomail.net</t>
  </si>
  <si>
    <t>61237</t>
  </si>
  <si>
    <t>MARK MCCLURE</t>
  </si>
  <si>
    <t>0001372</t>
  </si>
  <si>
    <t>061237</t>
  </si>
  <si>
    <t>MMCCLUR</t>
  </si>
  <si>
    <t>MCCLURE</t>
  </si>
  <si>
    <t>28 Lynwood Ave</t>
  </si>
  <si>
    <t>Titusville</t>
  </si>
  <si>
    <t>32796</t>
  </si>
  <si>
    <t>3213017268@tmomail.net</t>
  </si>
  <si>
    <t>61068</t>
  </si>
  <si>
    <t>RAYMOND BROWN</t>
  </si>
  <si>
    <t>0024315</t>
  </si>
  <si>
    <t>061068</t>
  </si>
  <si>
    <t>RBROWN</t>
  </si>
  <si>
    <t>205 County Rd 790</t>
  </si>
  <si>
    <t>Etowah</t>
  </si>
  <si>
    <t>37331</t>
  </si>
  <si>
    <t>4236471660@tmomail.com</t>
  </si>
  <si>
    <t>47331</t>
  </si>
  <si>
    <t>ADAIR FERREIRA</t>
  </si>
  <si>
    <t>0002683</t>
  </si>
  <si>
    <t>047331</t>
  </si>
  <si>
    <t>AFERREI</t>
  </si>
  <si>
    <t>FERREIRA</t>
  </si>
  <si>
    <t>ADAIR</t>
  </si>
  <si>
    <t>116 School St</t>
  </si>
  <si>
    <t>Lowell</t>
  </si>
  <si>
    <t>7742399335@vtext.com</t>
  </si>
  <si>
    <t>0501627</t>
  </si>
  <si>
    <t>021264</t>
  </si>
  <si>
    <t>15302 Judson Road</t>
  </si>
  <si>
    <t>APT 733</t>
  </si>
  <si>
    <t>78247</t>
  </si>
  <si>
    <t>2108753317@tmomail.net</t>
  </si>
  <si>
    <t>61020</t>
  </si>
  <si>
    <t>CHARLES BARLOW II</t>
  </si>
  <si>
    <t>0013615</t>
  </si>
  <si>
    <t>061020</t>
  </si>
  <si>
    <t>CBARLO</t>
  </si>
  <si>
    <t>BARLOW II</t>
  </si>
  <si>
    <t>150 Osborn</t>
  </si>
  <si>
    <t>Commerce</t>
  </si>
  <si>
    <t>48382</t>
  </si>
  <si>
    <t>2489420260@vtext.com</t>
  </si>
  <si>
    <t>KARIYAN KYLES</t>
  </si>
  <si>
    <t>0859454</t>
  </si>
  <si>
    <t>061561</t>
  </si>
  <si>
    <t>203 Bayfield Loop</t>
  </si>
  <si>
    <t>28314</t>
  </si>
  <si>
    <t>9105362175@tmomail.net</t>
  </si>
  <si>
    <t>46308</t>
  </si>
  <si>
    <t>L'TERAN FISHER</t>
  </si>
  <si>
    <t>0720409</t>
  </si>
  <si>
    <t>046308</t>
  </si>
  <si>
    <t>LFISHE7</t>
  </si>
  <si>
    <t>L'TERAN</t>
  </si>
  <si>
    <t>12419 EARLY HORIZON CT.</t>
  </si>
  <si>
    <t>77048</t>
  </si>
  <si>
    <t>3462036143@tmomail.net</t>
  </si>
  <si>
    <t>0878223</t>
  </si>
  <si>
    <t>047252</t>
  </si>
  <si>
    <t>BURDICK</t>
  </si>
  <si>
    <t>2905 S BAY RD NE</t>
  </si>
  <si>
    <t>LACEY</t>
  </si>
  <si>
    <t>98506</t>
  </si>
  <si>
    <t>3604510996@tmomail.net</t>
  </si>
  <si>
    <t>0282673</t>
  </si>
  <si>
    <t>021535</t>
  </si>
  <si>
    <t>1603 23rd Street</t>
  </si>
  <si>
    <t>2289180942@tmomail.net</t>
  </si>
  <si>
    <t>22379</t>
  </si>
  <si>
    <t>CONRAD SLAUGHTER</t>
  </si>
  <si>
    <t>0675967</t>
  </si>
  <si>
    <t>022379</t>
  </si>
  <si>
    <t>CSLAUG4</t>
  </si>
  <si>
    <t>4231 46th Ave.</t>
  </si>
  <si>
    <t>95824</t>
  </si>
  <si>
    <t>9169371823@tmomail.net</t>
  </si>
  <si>
    <t>21542</t>
  </si>
  <si>
    <t>JOSEPH SANTIAGO</t>
  </si>
  <si>
    <t>0003566</t>
  </si>
  <si>
    <t>021542</t>
  </si>
  <si>
    <t>JSANTI1</t>
  </si>
  <si>
    <t>2422 Stafford St</t>
  </si>
  <si>
    <t>Gretena</t>
  </si>
  <si>
    <t>70053</t>
  </si>
  <si>
    <t>5045126053@vtext.com</t>
  </si>
  <si>
    <t>21583</t>
  </si>
  <si>
    <t>MARIA FAM</t>
  </si>
  <si>
    <t>0017947</t>
  </si>
  <si>
    <t>021583</t>
  </si>
  <si>
    <t>MFAM0</t>
  </si>
  <si>
    <t>FAM</t>
  </si>
  <si>
    <t>MARIA</t>
  </si>
  <si>
    <t>266 Grissom St</t>
  </si>
  <si>
    <t>Hercules</t>
  </si>
  <si>
    <t>94547</t>
  </si>
  <si>
    <t>9162042844@vtext.com</t>
  </si>
  <si>
    <t>61852</t>
  </si>
  <si>
    <t>JON HARGETT</t>
  </si>
  <si>
    <t>0912378</t>
  </si>
  <si>
    <t>061852</t>
  </si>
  <si>
    <t>HARGETT</t>
  </si>
  <si>
    <t>7806 Vicki Lane</t>
  </si>
  <si>
    <t>Baldwinsville</t>
  </si>
  <si>
    <t>13027</t>
  </si>
  <si>
    <t>3155308189@vtext.com</t>
  </si>
  <si>
    <t>ALFRED LAMBERT</t>
  </si>
  <si>
    <t>0001313</t>
  </si>
  <si>
    <t>071007</t>
  </si>
  <si>
    <t>3298 SPRING HILL RD.</t>
  </si>
  <si>
    <t>Staunton</t>
  </si>
  <si>
    <t>24401</t>
  </si>
  <si>
    <t>5408191006@tmomail.net</t>
  </si>
  <si>
    <t>37040</t>
  </si>
  <si>
    <t>DANIEL REYES</t>
  </si>
  <si>
    <t>0927426</t>
  </si>
  <si>
    <t>037040</t>
  </si>
  <si>
    <t>DREYES2</t>
  </si>
  <si>
    <t>226 Waconda Ave</t>
  </si>
  <si>
    <t>30114</t>
  </si>
  <si>
    <t>4704039305@tmomail.net</t>
  </si>
  <si>
    <t>61474</t>
  </si>
  <si>
    <t>RICHARD SALISBURY</t>
  </si>
  <si>
    <t>0001420</t>
  </si>
  <si>
    <t>061474</t>
  </si>
  <si>
    <t>RSALISB</t>
  </si>
  <si>
    <t>40831 NORTH 4020 ROAD SH</t>
  </si>
  <si>
    <t>COLLINSVILLE</t>
  </si>
  <si>
    <t>74021</t>
  </si>
  <si>
    <t>9188166121@tmomail.net</t>
  </si>
  <si>
    <t>37356</t>
  </si>
  <si>
    <t>JOSE LORENZO JIMENEZ</t>
  </si>
  <si>
    <t>0552016</t>
  </si>
  <si>
    <t>037356</t>
  </si>
  <si>
    <t>JLOREN0</t>
  </si>
  <si>
    <t>LORENZO JIMENEZ</t>
  </si>
  <si>
    <t>14427 LEMOLI AVE</t>
  </si>
  <si>
    <t>APT 22</t>
  </si>
  <si>
    <t>90250</t>
  </si>
  <si>
    <t>3107571299@tmomail.net</t>
  </si>
  <si>
    <t>MATHEW HUNT</t>
  </si>
  <si>
    <t>0002638</t>
  </si>
  <si>
    <t>MHUNT14</t>
  </si>
  <si>
    <t>HUNT</t>
  </si>
  <si>
    <t>85138 March Rd</t>
  </si>
  <si>
    <t>Milton Freeewater</t>
  </si>
  <si>
    <t>97862</t>
  </si>
  <si>
    <t>5098903127@vtext.com</t>
  </si>
  <si>
    <t>0000844</t>
  </si>
  <si>
    <t>021238</t>
  </si>
  <si>
    <t>174-11 142nd</t>
  </si>
  <si>
    <t>Jamaica</t>
  </si>
  <si>
    <t>11434</t>
  </si>
  <si>
    <t>9296703026@tmomail.net</t>
  </si>
  <si>
    <t>61785</t>
  </si>
  <si>
    <t>ETHAN ROSS</t>
  </si>
  <si>
    <t>0924324</t>
  </si>
  <si>
    <t>061785</t>
  </si>
  <si>
    <t>EROSS</t>
  </si>
  <si>
    <t>ROSS</t>
  </si>
  <si>
    <t>1304 Walker Ct</t>
  </si>
  <si>
    <t>Auburn</t>
  </si>
  <si>
    <t>46706</t>
  </si>
  <si>
    <t>2602760220@vtext.com</t>
  </si>
  <si>
    <t>61253</t>
  </si>
  <si>
    <t>STEPHEN HEIMBACH</t>
  </si>
  <si>
    <t>0600833</t>
  </si>
  <si>
    <t>061253</t>
  </si>
  <si>
    <t>SHEIMBA</t>
  </si>
  <si>
    <t>HEIMBACH</t>
  </si>
  <si>
    <t>315 E ARCH ST</t>
  </si>
  <si>
    <t>FLEETWOOD</t>
  </si>
  <si>
    <t>19522</t>
  </si>
  <si>
    <t>4847508606@tmomail.net</t>
  </si>
  <si>
    <t>0720847</t>
  </si>
  <si>
    <t>DOBBS</t>
  </si>
  <si>
    <t>3585 Drexel St</t>
  </si>
  <si>
    <t>32207</t>
  </si>
  <si>
    <t>9047490537@tmomail.net</t>
  </si>
  <si>
    <t>SHAWN LACHANCE</t>
  </si>
  <si>
    <t>0781559</t>
  </si>
  <si>
    <t>046574</t>
  </si>
  <si>
    <t>1275 WHITE HOUSE RD</t>
  </si>
  <si>
    <t>24121</t>
  </si>
  <si>
    <t>5409150755@tmomail.net</t>
  </si>
  <si>
    <t>47064</t>
  </si>
  <si>
    <t>PAUL BIBEAU</t>
  </si>
  <si>
    <t>0003483</t>
  </si>
  <si>
    <t>047064</t>
  </si>
  <si>
    <t>PBIBEA</t>
  </si>
  <si>
    <t>BIBEAU</t>
  </si>
  <si>
    <t>515 Dickinson Street</t>
  </si>
  <si>
    <t>Fall River</t>
  </si>
  <si>
    <t>02721</t>
  </si>
  <si>
    <t>5082507662@tmomail.net</t>
  </si>
  <si>
    <t>46148</t>
  </si>
  <si>
    <t>MANUEL GONZALEZ</t>
  </si>
  <si>
    <t>0647248</t>
  </si>
  <si>
    <t>046148</t>
  </si>
  <si>
    <t>MGONZAL</t>
  </si>
  <si>
    <t>Cicero</t>
  </si>
  <si>
    <t>60804</t>
  </si>
  <si>
    <t>7082640216@tmomail.net</t>
  </si>
  <si>
    <t>047026</t>
  </si>
  <si>
    <t>41 TAMPA ST</t>
  </si>
  <si>
    <t>Hyde Park</t>
  </si>
  <si>
    <t>02136</t>
  </si>
  <si>
    <t>61120</t>
  </si>
  <si>
    <t>DANIEL JONES</t>
  </si>
  <si>
    <t>0788091</t>
  </si>
  <si>
    <t>061120</t>
  </si>
  <si>
    <t>1289 flower gap rd</t>
  </si>
  <si>
    <t>Cana</t>
  </si>
  <si>
    <t>24317</t>
  </si>
  <si>
    <t>2766969003@vtext.com</t>
  </si>
  <si>
    <t>61129</t>
  </si>
  <si>
    <t>0012294</t>
  </si>
  <si>
    <t>061129</t>
  </si>
  <si>
    <t>600 Pine dr.</t>
  </si>
  <si>
    <t>Apt.# 308</t>
  </si>
  <si>
    <t>Pompano beach</t>
  </si>
  <si>
    <t>33060</t>
  </si>
  <si>
    <t>9546052740@tmomail.net</t>
  </si>
  <si>
    <t>0496505</t>
  </si>
  <si>
    <t>021162</t>
  </si>
  <si>
    <t>ZULFIU</t>
  </si>
  <si>
    <t>ILJIR</t>
  </si>
  <si>
    <t>16435 parklawn avenue</t>
  </si>
  <si>
    <t>Middleburg Heights</t>
  </si>
  <si>
    <t>44130</t>
  </si>
  <si>
    <t>2166321004@tmomail.net</t>
  </si>
  <si>
    <t>61646</t>
  </si>
  <si>
    <t>CHARLES SKWARCZYNSKI</t>
  </si>
  <si>
    <t>0866897</t>
  </si>
  <si>
    <t>061646</t>
  </si>
  <si>
    <t>CSKWARC</t>
  </si>
  <si>
    <t>SKWARCZYNSKI</t>
  </si>
  <si>
    <t>1068 Lisa Blvd</t>
  </si>
  <si>
    <t>60505</t>
  </si>
  <si>
    <t>6309437394@tmomail.net</t>
  </si>
  <si>
    <t>23751</t>
  </si>
  <si>
    <t>MICHAEL FAIRBANKS</t>
  </si>
  <si>
    <t>0039073</t>
  </si>
  <si>
    <t>023751</t>
  </si>
  <si>
    <t>MFAIRBA</t>
  </si>
  <si>
    <t>FAIRBANKS</t>
  </si>
  <si>
    <t>3216 Colmor Meadows NE</t>
  </si>
  <si>
    <t>Rio Rancho</t>
  </si>
  <si>
    <t>87144</t>
  </si>
  <si>
    <t>5053629792@tmomail.net</t>
  </si>
  <si>
    <t>61821</t>
  </si>
  <si>
    <t>LAWRENCE VARELA</t>
  </si>
  <si>
    <t>0845925</t>
  </si>
  <si>
    <t>061821</t>
  </si>
  <si>
    <t>LVARE02</t>
  </si>
  <si>
    <t>VARELA</t>
  </si>
  <si>
    <t>LAWRENCE</t>
  </si>
  <si>
    <t>3210 SANTA MARIA WAY</t>
  </si>
  <si>
    <t>SPACE 12</t>
  </si>
  <si>
    <t>Santa Maria</t>
  </si>
  <si>
    <t>93455</t>
  </si>
  <si>
    <t>8059463185@tmomail.net</t>
  </si>
  <si>
    <t>46044</t>
  </si>
  <si>
    <t>KEYCHAUNDRE HILL</t>
  </si>
  <si>
    <t>0531202</t>
  </si>
  <si>
    <t>046044</t>
  </si>
  <si>
    <t>215 Daphne Way</t>
  </si>
  <si>
    <t>Palo Alto</t>
  </si>
  <si>
    <t>6506420277@tmomail.net</t>
  </si>
  <si>
    <t>0870113</t>
  </si>
  <si>
    <t>218 Saddle Club Dr</t>
  </si>
  <si>
    <t>Holly Springs</t>
  </si>
  <si>
    <t>38635</t>
  </si>
  <si>
    <t>6624605707@vtext.com</t>
  </si>
  <si>
    <t>88164</t>
  </si>
  <si>
    <t>0025916</t>
  </si>
  <si>
    <t>088164</t>
  </si>
  <si>
    <t>DEEB</t>
  </si>
  <si>
    <t>BADI</t>
  </si>
  <si>
    <t>17922 IROQUOIS TRCE</t>
  </si>
  <si>
    <t>7089320178@tmomail.net</t>
  </si>
  <si>
    <t>0951509</t>
  </si>
  <si>
    <t>021316</t>
  </si>
  <si>
    <t>DYSART</t>
  </si>
  <si>
    <t>ZACHARY</t>
  </si>
  <si>
    <t>532 THOMPSON ST</t>
  </si>
  <si>
    <t>TAZEWELL</t>
  </si>
  <si>
    <t>24651</t>
  </si>
  <si>
    <t>2767018455@vtext.com</t>
  </si>
  <si>
    <t>23113</t>
  </si>
  <si>
    <t>ROBERT COOK JR</t>
  </si>
  <si>
    <t>0001206</t>
  </si>
  <si>
    <t>023113</t>
  </si>
  <si>
    <t>RCOOKJ</t>
  </si>
  <si>
    <t>COOK JR</t>
  </si>
  <si>
    <t>6820 4TH AVE S</t>
  </si>
  <si>
    <t>Richfield</t>
  </si>
  <si>
    <t>55423</t>
  </si>
  <si>
    <t>9524511132@tmomail.net</t>
  </si>
  <si>
    <t>61824</t>
  </si>
  <si>
    <t>DENNIS MAZE</t>
  </si>
  <si>
    <t>0786772</t>
  </si>
  <si>
    <t>061824</t>
  </si>
  <si>
    <t>DMAZE</t>
  </si>
  <si>
    <t>MAZE</t>
  </si>
  <si>
    <t>866 Burl ave</t>
  </si>
  <si>
    <t>5593216514@tmomail.net</t>
  </si>
  <si>
    <t>61715</t>
  </si>
  <si>
    <t>BENNY BREWSTER</t>
  </si>
  <si>
    <t>0137372</t>
  </si>
  <si>
    <t>061715</t>
  </si>
  <si>
    <t>BBREWST</t>
  </si>
  <si>
    <t>BREWSTER</t>
  </si>
  <si>
    <t>BENNY</t>
  </si>
  <si>
    <t>5764 Chessie Dr</t>
  </si>
  <si>
    <t>Olive Branch</t>
  </si>
  <si>
    <t>38654</t>
  </si>
  <si>
    <t>6622195156@tmomail.net</t>
  </si>
  <si>
    <t>0913087</t>
  </si>
  <si>
    <t>023895</t>
  </si>
  <si>
    <t>230 Artis Dr</t>
  </si>
  <si>
    <t>19904</t>
  </si>
  <si>
    <t>4108455181@tmomail.net</t>
  </si>
  <si>
    <t>46737</t>
  </si>
  <si>
    <t>ROBERT CIABATTONI</t>
  </si>
  <si>
    <t>0538819</t>
  </si>
  <si>
    <t>046737</t>
  </si>
  <si>
    <t>RCIABAT</t>
  </si>
  <si>
    <t>CIABATTONI</t>
  </si>
  <si>
    <t>66 Baker Boulevard</t>
  </si>
  <si>
    <t>Marlton</t>
  </si>
  <si>
    <t>08053</t>
  </si>
  <si>
    <t>8567263527@tmomail.net</t>
  </si>
  <si>
    <t>36059</t>
  </si>
  <si>
    <t>0722173</t>
  </si>
  <si>
    <t>036059</t>
  </si>
  <si>
    <t>HABIBI</t>
  </si>
  <si>
    <t>JAMSHID</t>
  </si>
  <si>
    <t>4066 Cardinal Crest Dr</t>
  </si>
  <si>
    <t>3014331053@tmomail.net</t>
  </si>
  <si>
    <t>46276</t>
  </si>
  <si>
    <t>VICTOR HAWKINS</t>
  </si>
  <si>
    <t>0813345</t>
  </si>
  <si>
    <t>046276</t>
  </si>
  <si>
    <t>VHAWKI3</t>
  </si>
  <si>
    <t>HAWKINS</t>
  </si>
  <si>
    <t>708 Ponderosa Dr</t>
  </si>
  <si>
    <t>Forney</t>
  </si>
  <si>
    <t>75126</t>
  </si>
  <si>
    <t>9034909052@vtext.com</t>
  </si>
  <si>
    <t>88117</t>
  </si>
  <si>
    <t>NATHAN BURD</t>
  </si>
  <si>
    <t>0878496</t>
  </si>
  <si>
    <t>088117</t>
  </si>
  <si>
    <t>BURD</t>
  </si>
  <si>
    <t>4715 Oakville Rd</t>
  </si>
  <si>
    <t>Appomattox</t>
  </si>
  <si>
    <t>24522</t>
  </si>
  <si>
    <t>4344083324@vtext.com</t>
  </si>
  <si>
    <t>NICHOLAS BLADES</t>
  </si>
  <si>
    <t>0925164</t>
  </si>
  <si>
    <t>NBLADES</t>
  </si>
  <si>
    <t>BLADES</t>
  </si>
  <si>
    <t>908 PRESTWICK PKWY</t>
  </si>
  <si>
    <t>61107</t>
  </si>
  <si>
    <t>8156212365@tmomail.net</t>
  </si>
  <si>
    <t>21218</t>
  </si>
  <si>
    <t>MICHAEL RICE</t>
  </si>
  <si>
    <t>0561027</t>
  </si>
  <si>
    <t>021218</t>
  </si>
  <si>
    <t>MRICE</t>
  </si>
  <si>
    <t>8337 80th St S</t>
  </si>
  <si>
    <t>cottage grove</t>
  </si>
  <si>
    <t>55016</t>
  </si>
  <si>
    <t>2189401668@tmomail.net</t>
  </si>
  <si>
    <t>ZARR-YU LEWIS</t>
  </si>
  <si>
    <t>0025031</t>
  </si>
  <si>
    <t>023340</t>
  </si>
  <si>
    <t>ZLEWIS</t>
  </si>
  <si>
    <t>ZARR-YU</t>
  </si>
  <si>
    <t>9318 EDMONSTON RD</t>
  </si>
  <si>
    <t>GREENBELT</t>
  </si>
  <si>
    <t>20770</t>
  </si>
  <si>
    <t>3017934611@tmomail.net</t>
  </si>
  <si>
    <t>36719</t>
  </si>
  <si>
    <t>MICHAEL CARDOZA</t>
  </si>
  <si>
    <t>0591388</t>
  </si>
  <si>
    <t>036719</t>
  </si>
  <si>
    <t>MCARDOZ</t>
  </si>
  <si>
    <t>42817 Mint Rd</t>
  </si>
  <si>
    <t>dos palos</t>
  </si>
  <si>
    <t>93620</t>
  </si>
  <si>
    <t>2092197704@tmomail.net</t>
  </si>
  <si>
    <t>36107</t>
  </si>
  <si>
    <t>ANDY ALEXANDER</t>
  </si>
  <si>
    <t>0567081</t>
  </si>
  <si>
    <t>036107</t>
  </si>
  <si>
    <t>AALEXA5</t>
  </si>
  <si>
    <t>ANDY</t>
  </si>
  <si>
    <t>4026 CAMINO PAZ</t>
  </si>
  <si>
    <t>SPRING VALLEY</t>
  </si>
  <si>
    <t>6192145816@tmomail.net</t>
  </si>
  <si>
    <t>61484</t>
  </si>
  <si>
    <t>NEIL PRYOR</t>
  </si>
  <si>
    <t>0501114</t>
  </si>
  <si>
    <t>061484</t>
  </si>
  <si>
    <t>NPRYOR</t>
  </si>
  <si>
    <t>PRYOR</t>
  </si>
  <si>
    <t>NEIL</t>
  </si>
  <si>
    <t>6341 Duncan drive</t>
  </si>
  <si>
    <t>Poland</t>
  </si>
  <si>
    <t>44514</t>
  </si>
  <si>
    <t>3302457673@tmomail.net</t>
  </si>
  <si>
    <t>0905448</t>
  </si>
  <si>
    <t>061822</t>
  </si>
  <si>
    <t>3909 Jane Way</t>
  </si>
  <si>
    <t>95356</t>
  </si>
  <si>
    <t>2097023231@tmomail.net</t>
  </si>
  <si>
    <t>36434</t>
  </si>
  <si>
    <t>DANIEL PANKOWSKI</t>
  </si>
  <si>
    <t>0516476</t>
  </si>
  <si>
    <t>036434</t>
  </si>
  <si>
    <t>DPANKO</t>
  </si>
  <si>
    <t>PANKOWSKI</t>
  </si>
  <si>
    <t>54 Powell Ave</t>
  </si>
  <si>
    <t>01118</t>
  </si>
  <si>
    <t>8604367351@vtext.com</t>
  </si>
  <si>
    <t>0787192</t>
  </si>
  <si>
    <t>037343</t>
  </si>
  <si>
    <t>7820 S YATES BLVD</t>
  </si>
  <si>
    <t>60649</t>
  </si>
  <si>
    <t>3124787269@tmomail.net</t>
  </si>
  <si>
    <t>ISAAC CURTIS</t>
  </si>
  <si>
    <t>0573758</t>
  </si>
  <si>
    <t>037377</t>
  </si>
  <si>
    <t>160 SEAGRAVES DR</t>
  </si>
  <si>
    <t>27288</t>
  </si>
  <si>
    <t>7437703466@vtext.com</t>
  </si>
  <si>
    <t>61668</t>
  </si>
  <si>
    <t>DANTE WILLIAMS</t>
  </si>
  <si>
    <t>0895441</t>
  </si>
  <si>
    <t>061668</t>
  </si>
  <si>
    <t>DWILL11</t>
  </si>
  <si>
    <t>DANTE</t>
  </si>
  <si>
    <t>1343 MAPLECREST DR</t>
  </si>
  <si>
    <t>44515</t>
  </si>
  <si>
    <t>3309422321@tmomail.net</t>
  </si>
  <si>
    <t>23469</t>
  </si>
  <si>
    <t>RICHARD SANDERLIN</t>
  </si>
  <si>
    <t>0826263</t>
  </si>
  <si>
    <t>023469</t>
  </si>
  <si>
    <t>RSANDER</t>
  </si>
  <si>
    <t>SANDERLIN</t>
  </si>
  <si>
    <t>6058 Country Rd CR 214</t>
  </si>
  <si>
    <t>Keystone Heights</t>
  </si>
  <si>
    <t>32656</t>
  </si>
  <si>
    <t>9042179081@tmomail.net</t>
  </si>
  <si>
    <t>22323</t>
  </si>
  <si>
    <t>BRYAN STOWELL</t>
  </si>
  <si>
    <t>0039578</t>
  </si>
  <si>
    <t>022323</t>
  </si>
  <si>
    <t>BSTOWEL</t>
  </si>
  <si>
    <t>STOWELL</t>
  </si>
  <si>
    <t>12161 BARKER RD</t>
  </si>
  <si>
    <t>VICTORVILLE</t>
  </si>
  <si>
    <t>92392</t>
  </si>
  <si>
    <t>7605808921@tmomail.net</t>
  </si>
  <si>
    <t>0857201</t>
  </si>
  <si>
    <t>021557</t>
  </si>
  <si>
    <t>5088160635@tmomail.net</t>
  </si>
  <si>
    <t>61339</t>
  </si>
  <si>
    <t>EUGENIO FRANCISCO</t>
  </si>
  <si>
    <t>0001412</t>
  </si>
  <si>
    <t>061339</t>
  </si>
  <si>
    <t>EFRAN24</t>
  </si>
  <si>
    <t>EUGENIO</t>
  </si>
  <si>
    <t>2000 Smith Peak Ct</t>
  </si>
  <si>
    <t>9253663064@tmomail.net</t>
  </si>
  <si>
    <t>61381</t>
  </si>
  <si>
    <t>CARL PLUMMER</t>
  </si>
  <si>
    <t>061381</t>
  </si>
  <si>
    <t>CPLUMME</t>
  </si>
  <si>
    <t>PLUMMER</t>
  </si>
  <si>
    <t>4627 Longfellow Dr</t>
  </si>
  <si>
    <t>New Orleans</t>
  </si>
  <si>
    <t>70127</t>
  </si>
  <si>
    <t>5049570778@tmomail.net</t>
  </si>
  <si>
    <t>61322</t>
  </si>
  <si>
    <t>JOSEPH BRAKOWIECKI</t>
  </si>
  <si>
    <t>0561118</t>
  </si>
  <si>
    <t>061322</t>
  </si>
  <si>
    <t>JBRAKOW</t>
  </si>
  <si>
    <t>BRAKOWIECKI</t>
  </si>
  <si>
    <t>6697 James Monroe Hwy</t>
  </si>
  <si>
    <t>Culpeper</t>
  </si>
  <si>
    <t>22701</t>
  </si>
  <si>
    <t>5402140845@tmomail.net</t>
  </si>
  <si>
    <t>JSETLIF</t>
  </si>
  <si>
    <t>27326</t>
  </si>
  <si>
    <t>36233</t>
  </si>
  <si>
    <t>JEFFREY KASSAY</t>
  </si>
  <si>
    <t>0003190</t>
  </si>
  <si>
    <t>036233</t>
  </si>
  <si>
    <t>JKASSA</t>
  </si>
  <si>
    <t>KASSAY</t>
  </si>
  <si>
    <t>30 Central Ave</t>
  </si>
  <si>
    <t>Orwell</t>
  </si>
  <si>
    <t>44076</t>
  </si>
  <si>
    <t>4402126935@tmomail.net</t>
  </si>
  <si>
    <t>0016246</t>
  </si>
  <si>
    <t>036051</t>
  </si>
  <si>
    <t>5402 Melvin Court</t>
  </si>
  <si>
    <t>3019962048@tmomail.net</t>
  </si>
  <si>
    <t>0018564</t>
  </si>
  <si>
    <t>046017</t>
  </si>
  <si>
    <t>210 W. AVE R</t>
  </si>
  <si>
    <t>APT 24-2</t>
  </si>
  <si>
    <t>2549221627@tmomail.net.</t>
  </si>
  <si>
    <t>61591</t>
  </si>
  <si>
    <t>JAIME LOPEZ</t>
  </si>
  <si>
    <t>0858423</t>
  </si>
  <si>
    <t>061591</t>
  </si>
  <si>
    <t>5265 east bay dr apt 322</t>
  </si>
  <si>
    <t>Clearwater</t>
  </si>
  <si>
    <t>33764</t>
  </si>
  <si>
    <t>7274819781@tmomail.net</t>
  </si>
  <si>
    <t>22032</t>
  </si>
  <si>
    <t>GERALD HELMER</t>
  </si>
  <si>
    <t>0654046</t>
  </si>
  <si>
    <t>022032</t>
  </si>
  <si>
    <t>GHELMER</t>
  </si>
  <si>
    <t>HELMER</t>
  </si>
  <si>
    <t>4777 SALINA ST</t>
  </si>
  <si>
    <t>UNIT 1</t>
  </si>
  <si>
    <t>PULASKI</t>
  </si>
  <si>
    <t>13142</t>
  </si>
  <si>
    <t>3155750726@tmomail.net</t>
  </si>
  <si>
    <t>0729384</t>
  </si>
  <si>
    <t>021050</t>
  </si>
  <si>
    <t>1641 MEADOW WAY</t>
  </si>
  <si>
    <t>49770</t>
  </si>
  <si>
    <t>2317363174@tmomail.net</t>
  </si>
  <si>
    <t>22337</t>
  </si>
  <si>
    <t>ALEX BAUTISTA VILLANUEVA</t>
  </si>
  <si>
    <t>0695049</t>
  </si>
  <si>
    <t>022337</t>
  </si>
  <si>
    <t>ABAUTIS</t>
  </si>
  <si>
    <t>BAUTISTA VILLANUEVA</t>
  </si>
  <si>
    <t>12913 Ramsey Dr</t>
  </si>
  <si>
    <t>La Mirada</t>
  </si>
  <si>
    <t>90638</t>
  </si>
  <si>
    <t>5627372632@tmomail.net</t>
  </si>
  <si>
    <t>46731</t>
  </si>
  <si>
    <t>LEMAR DEPINA</t>
  </si>
  <si>
    <t>0774364</t>
  </si>
  <si>
    <t>046731</t>
  </si>
  <si>
    <t>LDEPINA</t>
  </si>
  <si>
    <t>DEPINA</t>
  </si>
  <si>
    <t>LEMAR</t>
  </si>
  <si>
    <t>206 STERRY STREET</t>
  </si>
  <si>
    <t>02860</t>
  </si>
  <si>
    <t>4015381361@tmomail.net</t>
  </si>
  <si>
    <t>0026674</t>
  </si>
  <si>
    <t>047001</t>
  </si>
  <si>
    <t>405 ATLANTIC ST</t>
  </si>
  <si>
    <t>APT 20J</t>
  </si>
  <si>
    <t>06901</t>
  </si>
  <si>
    <t>2039043004@tmomail.net</t>
  </si>
  <si>
    <t>JAYLEN WARE</t>
  </si>
  <si>
    <t>0016568</t>
  </si>
  <si>
    <t>047040</t>
  </si>
  <si>
    <t>JWARE1</t>
  </si>
  <si>
    <t>WARE</t>
  </si>
  <si>
    <t>JAYLEN</t>
  </si>
  <si>
    <t>9 APPLETON AVE</t>
  </si>
  <si>
    <t>4015381913@tmomail.net</t>
  </si>
  <si>
    <t>61386</t>
  </si>
  <si>
    <t>AUDREY WATTERSON</t>
  </si>
  <si>
    <t>0690776</t>
  </si>
  <si>
    <t>061386</t>
  </si>
  <si>
    <t>AWATTER</t>
  </si>
  <si>
    <t>WATTERSON</t>
  </si>
  <si>
    <t>AUDREY</t>
  </si>
  <si>
    <t>12005 Georgia Wood Ct</t>
  </si>
  <si>
    <t>32824</t>
  </si>
  <si>
    <t>3212404001@tmomail.net</t>
  </si>
  <si>
    <t>61211</t>
  </si>
  <si>
    <t>BRENT CURTIS</t>
  </si>
  <si>
    <t>0001974</t>
  </si>
  <si>
    <t>061211</t>
  </si>
  <si>
    <t>BCURTI</t>
  </si>
  <si>
    <t>505 CRAIG ST</t>
  </si>
  <si>
    <t>HILLSBORO</t>
  </si>
  <si>
    <t>76645</t>
  </si>
  <si>
    <t>9729031263@tmomail.net</t>
  </si>
  <si>
    <t>23498</t>
  </si>
  <si>
    <t>JUSTIN GREENE</t>
  </si>
  <si>
    <t>0011593</t>
  </si>
  <si>
    <t>023498</t>
  </si>
  <si>
    <t>JGREENE</t>
  </si>
  <si>
    <t>GREENE</t>
  </si>
  <si>
    <t>1928 Chevy Way</t>
  </si>
  <si>
    <t>JOHN SCHAEFER</t>
  </si>
  <si>
    <t>0178475</t>
  </si>
  <si>
    <t>071014</t>
  </si>
  <si>
    <t>5 CHARLEEN LN</t>
  </si>
  <si>
    <t>Madison</t>
  </si>
  <si>
    <t>53714</t>
  </si>
  <si>
    <t>6089822781@tmomail.net</t>
  </si>
  <si>
    <t>88123</t>
  </si>
  <si>
    <t>JOSHUA MARTIN</t>
  </si>
  <si>
    <t>0006965</t>
  </si>
  <si>
    <t>088123</t>
  </si>
  <si>
    <t>JMARTI3</t>
  </si>
  <si>
    <t>871 LAKEHILL DR</t>
  </si>
  <si>
    <t>LEWISBURG</t>
  </si>
  <si>
    <t>9317351937@tmomail.net</t>
  </si>
  <si>
    <t>46610</t>
  </si>
  <si>
    <t>DAVID MCCOY</t>
  </si>
  <si>
    <t>0001677</t>
  </si>
  <si>
    <t>046610</t>
  </si>
  <si>
    <t>DMCCOY8</t>
  </si>
  <si>
    <t>MCCOY</t>
  </si>
  <si>
    <t>164 Bremond Street</t>
  </si>
  <si>
    <t>07109</t>
  </si>
  <si>
    <t>9736410709@tmomail.net</t>
  </si>
  <si>
    <t>88021</t>
  </si>
  <si>
    <t>CHRIS WELCOME</t>
  </si>
  <si>
    <t>0001099</t>
  </si>
  <si>
    <t>088021</t>
  </si>
  <si>
    <t>WELCOME</t>
  </si>
  <si>
    <t>CHRIS</t>
  </si>
  <si>
    <t>5907 SW 115th St Rd</t>
  </si>
  <si>
    <t>Ocala</t>
  </si>
  <si>
    <t>34476</t>
  </si>
  <si>
    <t>3525812031@vtext.com</t>
  </si>
  <si>
    <t>GEORGE MOSKALIUK</t>
  </si>
  <si>
    <t>0503995</t>
  </si>
  <si>
    <t>GMOSKAL</t>
  </si>
  <si>
    <t>MOSKALIUK</t>
  </si>
  <si>
    <t>7954 WALKER CUP DR</t>
  </si>
  <si>
    <t>Brownsburg</t>
  </si>
  <si>
    <t>46112</t>
  </si>
  <si>
    <t>3174806945@tmomail.net</t>
  </si>
  <si>
    <t>23475</t>
  </si>
  <si>
    <t>KANDEKOR ROBINSON</t>
  </si>
  <si>
    <t>0136911</t>
  </si>
  <si>
    <t>023475</t>
  </si>
  <si>
    <t>KROBINS</t>
  </si>
  <si>
    <t>KANDEKOR</t>
  </si>
  <si>
    <t>3929 Old Dunn Road</t>
  </si>
  <si>
    <t>Apopka</t>
  </si>
  <si>
    <t>32712</t>
  </si>
  <si>
    <t>4076864083@@tmomail.net</t>
  </si>
  <si>
    <t>36549</t>
  </si>
  <si>
    <t>0753497</t>
  </si>
  <si>
    <t>036549</t>
  </si>
  <si>
    <t>PROBST</t>
  </si>
  <si>
    <t>7861 E CHAUNCEY ST</t>
  </si>
  <si>
    <t>85715</t>
  </si>
  <si>
    <t>4809065027@tmomail.net</t>
  </si>
  <si>
    <t>0838581</t>
  </si>
  <si>
    <t>021708</t>
  </si>
  <si>
    <t>6035 Cannon ave</t>
  </si>
  <si>
    <t>cocoa</t>
  </si>
  <si>
    <t>32927</t>
  </si>
  <si>
    <t>3212742927@tmomail.net</t>
  </si>
  <si>
    <t>0754192</t>
  </si>
  <si>
    <t>046261</t>
  </si>
  <si>
    <t>10930 Indigo Creek</t>
  </si>
  <si>
    <t>78239</t>
  </si>
  <si>
    <t>2108520846@tmomail.net</t>
  </si>
  <si>
    <t>0593772</t>
  </si>
  <si>
    <t>046141</t>
  </si>
  <si>
    <t>VIVEROS</t>
  </si>
  <si>
    <t>1913 CLOVERDALE WAY</t>
  </si>
  <si>
    <t>BELVIDERE</t>
  </si>
  <si>
    <t>61008</t>
  </si>
  <si>
    <t>8156081168@tmomail.net</t>
  </si>
  <si>
    <t>36420</t>
  </si>
  <si>
    <t>0012799</t>
  </si>
  <si>
    <t>036420</t>
  </si>
  <si>
    <t>BONOMI</t>
  </si>
  <si>
    <t>433 New London Tpke</t>
  </si>
  <si>
    <t>Norwich</t>
  </si>
  <si>
    <t>06360</t>
  </si>
  <si>
    <t>8607101867@tmomail.net</t>
  </si>
  <si>
    <t>47056</t>
  </si>
  <si>
    <t>FRANCIS PIPER</t>
  </si>
  <si>
    <t>0917716</t>
  </si>
  <si>
    <t>047056</t>
  </si>
  <si>
    <t>FPIPER</t>
  </si>
  <si>
    <t>PIPER</t>
  </si>
  <si>
    <t>116 Cardinal Rd</t>
  </si>
  <si>
    <t>12538</t>
  </si>
  <si>
    <t>8454903108@vtext.com</t>
  </si>
  <si>
    <t>0561647</t>
  </si>
  <si>
    <t>047032</t>
  </si>
  <si>
    <t>9521 DELANEY CREEK BLVD</t>
  </si>
  <si>
    <t>APT 417</t>
  </si>
  <si>
    <t>33619</t>
  </si>
  <si>
    <t>8138931473@tmomail.net</t>
  </si>
  <si>
    <t>JARED MCKEE</t>
  </si>
  <si>
    <t>0932269</t>
  </si>
  <si>
    <t>JMCKEE1</t>
  </si>
  <si>
    <t>MCKEE</t>
  </si>
  <si>
    <t>JARED</t>
  </si>
  <si>
    <t>903 SW APACHE CT</t>
  </si>
  <si>
    <t>BENTONVILLE</t>
  </si>
  <si>
    <t>72712</t>
  </si>
  <si>
    <t>4798000800@tmomail.net</t>
  </si>
  <si>
    <t>ANTONIO DE GUZMAN</t>
  </si>
  <si>
    <t>0660357</t>
  </si>
  <si>
    <t>ADEGUZ0</t>
  </si>
  <si>
    <t>DE GUZMAN</t>
  </si>
  <si>
    <t>7077403172@tmomail.net</t>
  </si>
  <si>
    <t>0000430</t>
  </si>
  <si>
    <t>071012</t>
  </si>
  <si>
    <t>1450 North Sedgwick St</t>
  </si>
  <si>
    <t>60610</t>
  </si>
  <si>
    <t>3124786854@tmomail.net</t>
  </si>
  <si>
    <t>0535971</t>
  </si>
  <si>
    <t>047164</t>
  </si>
  <si>
    <t>6675 Old Canton Road</t>
  </si>
  <si>
    <t>Apt 5-202</t>
  </si>
  <si>
    <t>Ridgeland</t>
  </si>
  <si>
    <t>6019780048@VTEXT.COM</t>
  </si>
  <si>
    <t>46286</t>
  </si>
  <si>
    <t>STUART MCCAIN</t>
  </si>
  <si>
    <t>046286</t>
  </si>
  <si>
    <t>SMCCAIN</t>
  </si>
  <si>
    <t>MCCAIN</t>
  </si>
  <si>
    <t>STUART</t>
  </si>
  <si>
    <t>503 East Evergreen St</t>
  </si>
  <si>
    <t>Sherman</t>
  </si>
  <si>
    <t>75090</t>
  </si>
  <si>
    <t>9038692314@tmomail.net</t>
  </si>
  <si>
    <t>88194</t>
  </si>
  <si>
    <t>ASHTON CARAVELLI</t>
  </si>
  <si>
    <t>0718841</t>
  </si>
  <si>
    <t>088194</t>
  </si>
  <si>
    <t>ACARAVE</t>
  </si>
  <si>
    <t>CARAVELLI</t>
  </si>
  <si>
    <t>ASHTON</t>
  </si>
  <si>
    <t>4015 84TH CT E</t>
  </si>
  <si>
    <t>PALMETTO</t>
  </si>
  <si>
    <t>34221</t>
  </si>
  <si>
    <t>9414212736@tmomail.net</t>
  </si>
  <si>
    <t>61662</t>
  </si>
  <si>
    <t>ISRAEL EMMANUEL</t>
  </si>
  <si>
    <t>0005654</t>
  </si>
  <si>
    <t>061662</t>
  </si>
  <si>
    <t>1401 LAURADALE DR</t>
  </si>
  <si>
    <t>NEW ORLEANS</t>
  </si>
  <si>
    <t>70114</t>
  </si>
  <si>
    <t>5043305430@vtext.com</t>
  </si>
  <si>
    <t>0533844</t>
  </si>
  <si>
    <t>046245</t>
  </si>
  <si>
    <t>67059 S 4760 Road</t>
  </si>
  <si>
    <t>Westville</t>
  </si>
  <si>
    <t>74965</t>
  </si>
  <si>
    <t>4799770004@tmomail.net</t>
  </si>
  <si>
    <t>23140</t>
  </si>
  <si>
    <t>KENNETH GOOD</t>
  </si>
  <si>
    <t>0355792</t>
  </si>
  <si>
    <t>023140</t>
  </si>
  <si>
    <t>KGOOD1</t>
  </si>
  <si>
    <t>GOOD</t>
  </si>
  <si>
    <t>6057 Waverly Rd</t>
  </si>
  <si>
    <t>Weeki Wachee</t>
  </si>
  <si>
    <t>34607</t>
  </si>
  <si>
    <t>3525812028@vtext.com</t>
  </si>
  <si>
    <t>06321</t>
  </si>
  <si>
    <t>0598946</t>
  </si>
  <si>
    <t>006321</t>
  </si>
  <si>
    <t>WILLIAMSON</t>
  </si>
  <si>
    <t>3470 TEAKWOOD DR</t>
  </si>
  <si>
    <t>PACE</t>
  </si>
  <si>
    <t>32571</t>
  </si>
  <si>
    <t>8508610971@tmomail.net</t>
  </si>
  <si>
    <t>61777</t>
  </si>
  <si>
    <t>KARL CHIN</t>
  </si>
  <si>
    <t>0394601</t>
  </si>
  <si>
    <t>061777</t>
  </si>
  <si>
    <t>KCHIN1</t>
  </si>
  <si>
    <t>CHIN</t>
  </si>
  <si>
    <t>2 CRYSTAL CT</t>
  </si>
  <si>
    <t>MANALAPAN</t>
  </si>
  <si>
    <t>8482342741@tmomail.net</t>
  </si>
  <si>
    <t>0010637</t>
  </si>
  <si>
    <t>037251</t>
  </si>
  <si>
    <t>LINGAFELTER-CRANE</t>
  </si>
  <si>
    <t>CONNOR</t>
  </si>
  <si>
    <t>2911 Riverside Ave</t>
  </si>
  <si>
    <t>32205</t>
  </si>
  <si>
    <t>9048403127@tmomail.net</t>
  </si>
  <si>
    <t>61813</t>
  </si>
  <si>
    <t>DANE FAHRING</t>
  </si>
  <si>
    <t>0008029</t>
  </si>
  <si>
    <t>061813</t>
  </si>
  <si>
    <t>DFAHRIN</t>
  </si>
  <si>
    <t>FAHRING</t>
  </si>
  <si>
    <t>DANE</t>
  </si>
  <si>
    <t>304 WEST 500 NORTH SH</t>
  </si>
  <si>
    <t>La Verkin</t>
  </si>
  <si>
    <t>84745</t>
  </si>
  <si>
    <t>4354294778@vtext.com</t>
  </si>
  <si>
    <t>61099</t>
  </si>
  <si>
    <t>TIMOTHY CAMPBELL</t>
  </si>
  <si>
    <t>0000778</t>
  </si>
  <si>
    <t>061099</t>
  </si>
  <si>
    <t>TCAMPBE</t>
  </si>
  <si>
    <t>2620 Angela Drive</t>
  </si>
  <si>
    <t>Granite City</t>
  </si>
  <si>
    <t>62040</t>
  </si>
  <si>
    <t>3145833949@tmomail.net</t>
  </si>
  <si>
    <t>61787</t>
  </si>
  <si>
    <t>GARRISON BRZUCHALSKI</t>
  </si>
  <si>
    <t>0525816</t>
  </si>
  <si>
    <t>061787</t>
  </si>
  <si>
    <t>GBRZUCH</t>
  </si>
  <si>
    <t>BRZUCHALSKI</t>
  </si>
  <si>
    <t>GARRISON</t>
  </si>
  <si>
    <t>1197 SE 260RD</t>
  </si>
  <si>
    <t>CLINTON</t>
  </si>
  <si>
    <t>64735</t>
  </si>
  <si>
    <t>6605961953@TMOMAIL.NET</t>
  </si>
  <si>
    <t>46868</t>
  </si>
  <si>
    <t>JAMES POOCK</t>
  </si>
  <si>
    <t>0761775</t>
  </si>
  <si>
    <t>046868</t>
  </si>
  <si>
    <t>JPOOCK0</t>
  </si>
  <si>
    <t>POOCK</t>
  </si>
  <si>
    <t>132 El Paso Rd</t>
  </si>
  <si>
    <t>62707</t>
  </si>
  <si>
    <t>2179264064@tmomail.net</t>
  </si>
  <si>
    <t>DAMETRI GAINER</t>
  </si>
  <si>
    <t>0526129</t>
  </si>
  <si>
    <t>037301</t>
  </si>
  <si>
    <t>129 ROLLAND ST</t>
  </si>
  <si>
    <t>31313</t>
  </si>
  <si>
    <t>9126040762@tmomail.net</t>
  </si>
  <si>
    <t>HAYWOOD BROWN</t>
  </si>
  <si>
    <t>0740712</t>
  </si>
  <si>
    <t>046470</t>
  </si>
  <si>
    <t>957 Bristal Pike Rd</t>
  </si>
  <si>
    <t>Apt H10</t>
  </si>
  <si>
    <t>Bensalem</t>
  </si>
  <si>
    <t>19020</t>
  </si>
  <si>
    <t>8486331086@tmomail.net</t>
  </si>
  <si>
    <t>47013</t>
  </si>
  <si>
    <t>ZACHARY ARRUDA</t>
  </si>
  <si>
    <t>0009183</t>
  </si>
  <si>
    <t>047013</t>
  </si>
  <si>
    <t>ZARRUDA</t>
  </si>
  <si>
    <t>ARRUDA</t>
  </si>
  <si>
    <t>23 Courtney Street</t>
  </si>
  <si>
    <t>Apt 5</t>
  </si>
  <si>
    <t>02720</t>
  </si>
  <si>
    <t>5084046668@vzwpix.com</t>
  </si>
  <si>
    <t>06135</t>
  </si>
  <si>
    <t>KENNETH ROGERS</t>
  </si>
  <si>
    <t>0538454</t>
  </si>
  <si>
    <t>006135</t>
  </si>
  <si>
    <t>KROGER3</t>
  </si>
  <si>
    <t>514 Bancroft Road</t>
  </si>
  <si>
    <t>Cherry Hill</t>
  </si>
  <si>
    <t>08034</t>
  </si>
  <si>
    <t>8562035565@tmomail.net</t>
  </si>
  <si>
    <t>0653857</t>
  </si>
  <si>
    <t>023154</t>
  </si>
  <si>
    <t>309 ALDERMAN TRACE</t>
  </si>
  <si>
    <t>30168</t>
  </si>
  <si>
    <t>7709020933@tmomail.net</t>
  </si>
  <si>
    <t>ELISHA COLLINS. JR</t>
  </si>
  <si>
    <t>0212274</t>
  </si>
  <si>
    <t>061789</t>
  </si>
  <si>
    <t>1958 n 45th st</t>
  </si>
  <si>
    <t>kansas city</t>
  </si>
  <si>
    <t>66102</t>
  </si>
  <si>
    <t>9139952111@tmomail.net</t>
  </si>
  <si>
    <t>61206</t>
  </si>
  <si>
    <t>GARY CUTLER</t>
  </si>
  <si>
    <t>0195800</t>
  </si>
  <si>
    <t>061206</t>
  </si>
  <si>
    <t>GCUTLE</t>
  </si>
  <si>
    <t>CUTLER</t>
  </si>
  <si>
    <t>1205 Briarwood Rd</t>
  </si>
  <si>
    <t>Cleburne</t>
  </si>
  <si>
    <t>76033</t>
  </si>
  <si>
    <t>2147352628@tmomail.net</t>
  </si>
  <si>
    <t>DANIEL PHELPS</t>
  </si>
  <si>
    <t>0001216</t>
  </si>
  <si>
    <t>061615</t>
  </si>
  <si>
    <t>775 W Roger Rd  #36</t>
  </si>
  <si>
    <t>85705</t>
  </si>
  <si>
    <t>5205612521@tmomail.net</t>
  </si>
  <si>
    <t>0999615</t>
  </si>
  <si>
    <t>047163</t>
  </si>
  <si>
    <t>308 Teakwood Terrace</t>
  </si>
  <si>
    <t>Stockbridge</t>
  </si>
  <si>
    <t>30281</t>
  </si>
  <si>
    <t>4704080606@tmomail.net</t>
  </si>
  <si>
    <t>0001347</t>
  </si>
  <si>
    <t>046474</t>
  </si>
  <si>
    <t>DITTA</t>
  </si>
  <si>
    <t>9 Genevive Ct</t>
  </si>
  <si>
    <t>Stevensville</t>
  </si>
  <si>
    <t>21666</t>
  </si>
  <si>
    <t>4109000188@tmomail.net</t>
  </si>
  <si>
    <t>46354</t>
  </si>
  <si>
    <t>ABEL LOPEZ</t>
  </si>
  <si>
    <t>0011734</t>
  </si>
  <si>
    <t>046354</t>
  </si>
  <si>
    <t>3714 Quitman Dr</t>
  </si>
  <si>
    <t>77505</t>
  </si>
  <si>
    <t>8324317373@vtext.com</t>
  </si>
  <si>
    <t>KEVIN HEATHMAN</t>
  </si>
  <si>
    <t>0667071</t>
  </si>
  <si>
    <t>021831</t>
  </si>
  <si>
    <t>1885 N Half Bank Road</t>
  </si>
  <si>
    <t>Stringtown</t>
  </si>
  <si>
    <t>74569</t>
  </si>
  <si>
    <t>6824755009@tmomail.net</t>
  </si>
  <si>
    <t>23349</t>
  </si>
  <si>
    <t>DMITRI LADZYGA</t>
  </si>
  <si>
    <t>0905257</t>
  </si>
  <si>
    <t>023349</t>
  </si>
  <si>
    <t>DLADZYG</t>
  </si>
  <si>
    <t>LADZYGA</t>
  </si>
  <si>
    <t>DMITRI</t>
  </si>
  <si>
    <t>545 Traditions Grande Blvd</t>
  </si>
  <si>
    <t>Wake Forest</t>
  </si>
  <si>
    <t>27587</t>
  </si>
  <si>
    <t>9195799406@tmomail.net</t>
  </si>
  <si>
    <t>33304</t>
  </si>
  <si>
    <t>RUSSELL EDGE</t>
  </si>
  <si>
    <t>0000109</t>
  </si>
  <si>
    <t>033304</t>
  </si>
  <si>
    <t>478 FUNNY FARM RD</t>
  </si>
  <si>
    <t>30528</t>
  </si>
  <si>
    <t>7063927570@vtext.com</t>
  </si>
  <si>
    <t>46605</t>
  </si>
  <si>
    <t>RICKY WALMER</t>
  </si>
  <si>
    <t>0538538</t>
  </si>
  <si>
    <t>046605</t>
  </si>
  <si>
    <t>RWALMER</t>
  </si>
  <si>
    <t>WALMER</t>
  </si>
  <si>
    <t>713 SUMMER MOUNTAIN RD.</t>
  </si>
  <si>
    <t>BERNVILLE</t>
  </si>
  <si>
    <t>19506</t>
  </si>
  <si>
    <t>6107145830@tmomail.net</t>
  </si>
  <si>
    <t>BRIAN CLASPILL</t>
  </si>
  <si>
    <t>0702423</t>
  </si>
  <si>
    <t>037353</t>
  </si>
  <si>
    <t>4219 Mount Vernon Rd SE</t>
  </si>
  <si>
    <t>Cedar Rapids</t>
  </si>
  <si>
    <t>52403</t>
  </si>
  <si>
    <t>3199810809@tmomail.net</t>
  </si>
  <si>
    <t>36915</t>
  </si>
  <si>
    <t>CHRISTOPHER SUTTON</t>
  </si>
  <si>
    <t>0019067</t>
  </si>
  <si>
    <t>036915</t>
  </si>
  <si>
    <t>CSUTTON</t>
  </si>
  <si>
    <t>SUTTON</t>
  </si>
  <si>
    <t>314 ELTON DR</t>
  </si>
  <si>
    <t>HOPKINSVILLE</t>
  </si>
  <si>
    <t>2708740062@tmomail.net</t>
  </si>
  <si>
    <t>61244</t>
  </si>
  <si>
    <t>ALONZO GONZALEZ</t>
  </si>
  <si>
    <t>0718205</t>
  </si>
  <si>
    <t>061244</t>
  </si>
  <si>
    <t>AGONZA1</t>
  </si>
  <si>
    <t>ALONZO</t>
  </si>
  <si>
    <t>14467 W KEARNEY BLVD</t>
  </si>
  <si>
    <t>Kerman</t>
  </si>
  <si>
    <t>93630</t>
  </si>
  <si>
    <t>5594033208@tmomail.net</t>
  </si>
  <si>
    <t>46053</t>
  </si>
  <si>
    <t>PRATEEK SEHGAL</t>
  </si>
  <si>
    <t>0666032</t>
  </si>
  <si>
    <t>046053</t>
  </si>
  <si>
    <t>PSEHGA0</t>
  </si>
  <si>
    <t>SEHGAL</t>
  </si>
  <si>
    <t>PRATEEK</t>
  </si>
  <si>
    <t>1644 Langum Way</t>
  </si>
  <si>
    <t>Manteca</t>
  </si>
  <si>
    <t>95337</t>
  </si>
  <si>
    <t>6507100050@vtext.com</t>
  </si>
  <si>
    <t>46115</t>
  </si>
  <si>
    <t>DANIEL GEIGER</t>
  </si>
  <si>
    <t>0013698</t>
  </si>
  <si>
    <t>046115</t>
  </si>
  <si>
    <t>DGEIGE</t>
  </si>
  <si>
    <t>GEIGER</t>
  </si>
  <si>
    <t>7022 CHATSWORTH</t>
  </si>
  <si>
    <t>SHELBY TWP</t>
  </si>
  <si>
    <t>48316</t>
  </si>
  <si>
    <t>5862130291@tmomail.net</t>
  </si>
  <si>
    <t>0682286</t>
  </si>
  <si>
    <t>036988</t>
  </si>
  <si>
    <t>1002 S. 14th St.</t>
  </si>
  <si>
    <t>Clear Lake</t>
  </si>
  <si>
    <t>50428</t>
  </si>
  <si>
    <t>6415255369@vtext.com</t>
  </si>
  <si>
    <t>46384</t>
  </si>
  <si>
    <t>ANTHONY AGUILAR</t>
  </si>
  <si>
    <t>0010215</t>
  </si>
  <si>
    <t>046384</t>
  </si>
  <si>
    <t>AAGUIL0</t>
  </si>
  <si>
    <t>AGUILAR</t>
  </si>
  <si>
    <t>17411 Vanowen St</t>
  </si>
  <si>
    <t>Apt 10</t>
  </si>
  <si>
    <t>Van Nuys</t>
  </si>
  <si>
    <t>91406</t>
  </si>
  <si>
    <t>8186752032@tmomail.net</t>
  </si>
  <si>
    <t>0003954</t>
  </si>
  <si>
    <t>024021</t>
  </si>
  <si>
    <t>4140 Jardine Rd</t>
  </si>
  <si>
    <t>Paso Robles</t>
  </si>
  <si>
    <t>93446</t>
  </si>
  <si>
    <t>8207581056@tmomail.net</t>
  </si>
  <si>
    <t>23304</t>
  </si>
  <si>
    <t>0002964</t>
  </si>
  <si>
    <t>023304</t>
  </si>
  <si>
    <t>8506 wakefield dr</t>
  </si>
  <si>
    <t>apt#40S</t>
  </si>
  <si>
    <t>78216</t>
  </si>
  <si>
    <t>2207104428@tmomail.net</t>
  </si>
  <si>
    <t>0837187</t>
  </si>
  <si>
    <t>036675</t>
  </si>
  <si>
    <t>BLEUS</t>
  </si>
  <si>
    <t>OJ</t>
  </si>
  <si>
    <t>6711 Chester Park Circle</t>
  </si>
  <si>
    <t>32222</t>
  </si>
  <si>
    <t>9049300625@TMOMAIL.NET</t>
  </si>
  <si>
    <t>47044</t>
  </si>
  <si>
    <t>RICHARD LOSARDO</t>
  </si>
  <si>
    <t>0787358</t>
  </si>
  <si>
    <t>047044</t>
  </si>
  <si>
    <t>LOSARDO</t>
  </si>
  <si>
    <t>146 Hanover Street</t>
  </si>
  <si>
    <t>Warwick</t>
  </si>
  <si>
    <t>02886</t>
  </si>
  <si>
    <t>7817962058@tmomail.net</t>
  </si>
  <si>
    <t>DFOURN1</t>
  </si>
  <si>
    <t>59 BEECHWOOD BLVD</t>
  </si>
  <si>
    <t>Plainfield</t>
  </si>
  <si>
    <t>46558</t>
  </si>
  <si>
    <t>JUSTIN ELMORE</t>
  </si>
  <si>
    <t>0626481</t>
  </si>
  <si>
    <t>046558</t>
  </si>
  <si>
    <t>JELMORE</t>
  </si>
  <si>
    <t>ELMORE</t>
  </si>
  <si>
    <t>52 Beaver Run Cv.</t>
  </si>
  <si>
    <t>Bells</t>
  </si>
  <si>
    <t>38006</t>
  </si>
  <si>
    <t>7317371018@tmomail.net</t>
  </si>
  <si>
    <t>DEMARCUS PEEPLES</t>
  </si>
  <si>
    <t>022418</t>
  </si>
  <si>
    <t>1405 WOODED DR</t>
  </si>
  <si>
    <t>APT C11</t>
  </si>
  <si>
    <t>38901</t>
  </si>
  <si>
    <t>6623076274@vtext.com</t>
  </si>
  <si>
    <t>22403</t>
  </si>
  <si>
    <t>COREY MC CAMY</t>
  </si>
  <si>
    <t>0927475</t>
  </si>
  <si>
    <t>022403</t>
  </si>
  <si>
    <t>CMCCAMY</t>
  </si>
  <si>
    <t>MC CAMY</t>
  </si>
  <si>
    <t>701 Fischer Rd Lot 69</t>
  </si>
  <si>
    <t>Creve Coeur</t>
  </si>
  <si>
    <t>61610</t>
  </si>
  <si>
    <t>3093519636@vtext.com</t>
  </si>
  <si>
    <t>88192</t>
  </si>
  <si>
    <t>DAVID ROWE</t>
  </si>
  <si>
    <t>0011551</t>
  </si>
  <si>
    <t>088192</t>
  </si>
  <si>
    <t>DROWE0</t>
  </si>
  <si>
    <t>ROWE</t>
  </si>
  <si>
    <t>9599 STRAIGHT ARROW RD</t>
  </si>
  <si>
    <t>ONO</t>
  </si>
  <si>
    <t>96047</t>
  </si>
  <si>
    <t>5309835895@tmomail.net</t>
  </si>
  <si>
    <t>46037</t>
  </si>
  <si>
    <t>JUSTICE SCHEXNAYDER</t>
  </si>
  <si>
    <t>0025635</t>
  </si>
  <si>
    <t>046037</t>
  </si>
  <si>
    <t>JSCHEX0</t>
  </si>
  <si>
    <t>SCHEXNAYDER</t>
  </si>
  <si>
    <t>JUSTICE</t>
  </si>
  <si>
    <t>10644 Ivey Ln</t>
  </si>
  <si>
    <t>Nevada City</t>
  </si>
  <si>
    <t>95959</t>
  </si>
  <si>
    <t>5309531669@tmomail.net</t>
  </si>
  <si>
    <t>CHRISTOPHER BENDER</t>
  </si>
  <si>
    <t>0005728</t>
  </si>
  <si>
    <t>036966</t>
  </si>
  <si>
    <t>215 MICKEY BLVD</t>
  </si>
  <si>
    <t>63343</t>
  </si>
  <si>
    <t>8169370067@tmomail.net</t>
  </si>
  <si>
    <t>46117</t>
  </si>
  <si>
    <t>DON KANADAY</t>
  </si>
  <si>
    <t>0706713</t>
  </si>
  <si>
    <t>046117</t>
  </si>
  <si>
    <t>DKANADA</t>
  </si>
  <si>
    <t>KANADAY</t>
  </si>
  <si>
    <t>DON</t>
  </si>
  <si>
    <t>108 W MOREHOUSE</t>
  </si>
  <si>
    <t>HAZEL PARK</t>
  </si>
  <si>
    <t>48030</t>
  </si>
  <si>
    <t>7349251165@tmomail.net</t>
  </si>
  <si>
    <t>0592535</t>
  </si>
  <si>
    <t>046341</t>
  </si>
  <si>
    <t>7606 Sundown Drive</t>
  </si>
  <si>
    <t>77028</t>
  </si>
  <si>
    <t>8325474186@VTEXT.COM</t>
  </si>
  <si>
    <t>59002</t>
  </si>
  <si>
    <t>BOWMAN CABANA</t>
  </si>
  <si>
    <t>0527648</t>
  </si>
  <si>
    <t>059002</t>
  </si>
  <si>
    <t>BCABANA</t>
  </si>
  <si>
    <t>CABANA</t>
  </si>
  <si>
    <t>BOWMAN</t>
  </si>
  <si>
    <t>91-1780 PUNAKO STREET</t>
  </si>
  <si>
    <t>8082944591@vtext.com</t>
  </si>
  <si>
    <t>ISNAN ASHFAQ</t>
  </si>
  <si>
    <t>0011775</t>
  </si>
  <si>
    <t>IASHFAQ</t>
  </si>
  <si>
    <t>ASHFAQ</t>
  </si>
  <si>
    <t>ISNAN</t>
  </si>
  <si>
    <t>3128263442@tmomail.net</t>
  </si>
  <si>
    <t>0003517</t>
  </si>
  <si>
    <t>021076</t>
  </si>
  <si>
    <t>14789 S Ave 4 1/4 E</t>
  </si>
  <si>
    <t>Yuma</t>
  </si>
  <si>
    <t>85365</t>
  </si>
  <si>
    <t>9289203014@vtext.com</t>
  </si>
  <si>
    <t>0545798</t>
  </si>
  <si>
    <t>021980</t>
  </si>
  <si>
    <t>OBRIEN</t>
  </si>
  <si>
    <t>2620 WESTMAR CT</t>
  </si>
  <si>
    <t>APT 154</t>
  </si>
  <si>
    <t>43615</t>
  </si>
  <si>
    <t>4196545005@vtext.com</t>
  </si>
  <si>
    <t>0017392</t>
  </si>
  <si>
    <t>023540</t>
  </si>
  <si>
    <t>6802 REUNION LN</t>
  </si>
  <si>
    <t>3179454315@tmomail.net</t>
  </si>
  <si>
    <t>PAUL ESPINOZA</t>
  </si>
  <si>
    <t>0836411</t>
  </si>
  <si>
    <t>061811</t>
  </si>
  <si>
    <t>111 N 49TH CT</t>
  </si>
  <si>
    <t>80634</t>
  </si>
  <si>
    <t>9709141631@tmomail.net</t>
  </si>
  <si>
    <t>61421</t>
  </si>
  <si>
    <t>SEVERINO INFANTE</t>
  </si>
  <si>
    <t>0282509</t>
  </si>
  <si>
    <t>061421</t>
  </si>
  <si>
    <t>SINFANT</t>
  </si>
  <si>
    <t>SEVERINO</t>
  </si>
  <si>
    <t>12700 Valleywood Dr</t>
  </si>
  <si>
    <t>Silver Springs</t>
  </si>
  <si>
    <t>20906</t>
  </si>
  <si>
    <t>3016747183@tmomail.net</t>
  </si>
  <si>
    <t>61114</t>
  </si>
  <si>
    <t>J LUIS CASTANEDA</t>
  </si>
  <si>
    <t>0600098</t>
  </si>
  <si>
    <t>061114</t>
  </si>
  <si>
    <t>JCASTA3</t>
  </si>
  <si>
    <t>CASTANEDA</t>
  </si>
  <si>
    <t>J LUIS</t>
  </si>
  <si>
    <t>2718 W Camden Pl</t>
  </si>
  <si>
    <t>Santa Ana</t>
  </si>
  <si>
    <t>92704</t>
  </si>
  <si>
    <t>7142493164@tmomail.net</t>
  </si>
  <si>
    <t>61664</t>
  </si>
  <si>
    <t>RONALD THIBODAUX</t>
  </si>
  <si>
    <t>0712588</t>
  </si>
  <si>
    <t>061664</t>
  </si>
  <si>
    <t>RTHIBOD</t>
  </si>
  <si>
    <t>4233 ORCHID ST</t>
  </si>
  <si>
    <t>KILN</t>
  </si>
  <si>
    <t>39556</t>
  </si>
  <si>
    <t>2289180485@tmomail.net</t>
  </si>
  <si>
    <t>STEVEN DELGADO</t>
  </si>
  <si>
    <t>0010579</t>
  </si>
  <si>
    <t>046644</t>
  </si>
  <si>
    <t>2303 Redbud Ln</t>
  </si>
  <si>
    <t>8599790397@tmomail.net</t>
  </si>
  <si>
    <t>46225</t>
  </si>
  <si>
    <t>JAIME MARTINEZ</t>
  </si>
  <si>
    <t>0597096</t>
  </si>
  <si>
    <t>046225</t>
  </si>
  <si>
    <t>JMARTI5</t>
  </si>
  <si>
    <t>4814 WESTSIDE LN</t>
  </si>
  <si>
    <t>78041</t>
  </si>
  <si>
    <t>9568972243@tmomail.net</t>
  </si>
  <si>
    <t>36231</t>
  </si>
  <si>
    <t>KYLE MITCHELL</t>
  </si>
  <si>
    <t>0936997</t>
  </si>
  <si>
    <t>036231</t>
  </si>
  <si>
    <t>KMITCH1</t>
  </si>
  <si>
    <t>4506 Camellia Dr</t>
  </si>
  <si>
    <t>Myrtle Beach</t>
  </si>
  <si>
    <t>29577</t>
  </si>
  <si>
    <t>8438555180@vtext.com</t>
  </si>
  <si>
    <t>0499491</t>
  </si>
  <si>
    <t>023474</t>
  </si>
  <si>
    <t>STCLAIR</t>
  </si>
  <si>
    <t>8612 Lenox Way</t>
  </si>
  <si>
    <t>36116</t>
  </si>
  <si>
    <t>3348613153@tmomail.net</t>
  </si>
  <si>
    <t>ERIC RAYO</t>
  </si>
  <si>
    <t>0627349</t>
  </si>
  <si>
    <t>021166</t>
  </si>
  <si>
    <t>15725 Carse Avenue</t>
  </si>
  <si>
    <t>Harvey</t>
  </si>
  <si>
    <t>60426</t>
  </si>
  <si>
    <t>7087960823@tmomail.net</t>
  </si>
  <si>
    <t>RICHARD BANKS</t>
  </si>
  <si>
    <t>0016543</t>
  </si>
  <si>
    <t>061266</t>
  </si>
  <si>
    <t>5722 Metcalf Ct</t>
  </si>
  <si>
    <t>Overland Park</t>
  </si>
  <si>
    <t>66202</t>
  </si>
  <si>
    <t>9132786326@tmomail.net</t>
  </si>
  <si>
    <t>0284547</t>
  </si>
  <si>
    <t>021175</t>
  </si>
  <si>
    <t>2420 Willow Oak Lane</t>
  </si>
  <si>
    <t>Burleson</t>
  </si>
  <si>
    <t>76028</t>
  </si>
  <si>
    <t>8178193584@tmomail.net</t>
  </si>
  <si>
    <t>61571</t>
  </si>
  <si>
    <t>0781831</t>
  </si>
  <si>
    <t>061571</t>
  </si>
  <si>
    <t>DEWARREN</t>
  </si>
  <si>
    <t>45 birchwood RD</t>
  </si>
  <si>
    <t>APT 228</t>
  </si>
  <si>
    <t>02368</t>
  </si>
  <si>
    <t>7818241638@tmomail.net</t>
  </si>
  <si>
    <t>0028894</t>
  </si>
  <si>
    <t>036237</t>
  </si>
  <si>
    <t>118 SANFORD AVE</t>
  </si>
  <si>
    <t>5189611575@tmomail.net</t>
  </si>
  <si>
    <t>61656</t>
  </si>
  <si>
    <t>DAVID BARNES</t>
  </si>
  <si>
    <t>0589333</t>
  </si>
  <si>
    <t>061656</t>
  </si>
  <si>
    <t>DBARNES</t>
  </si>
  <si>
    <t>68 LEGGETT DR</t>
  </si>
  <si>
    <t>Shubuta</t>
  </si>
  <si>
    <t>39360</t>
  </si>
  <si>
    <t>6019156584@vtext.com</t>
  </si>
  <si>
    <t>0606657</t>
  </si>
  <si>
    <t>023598</t>
  </si>
  <si>
    <t>836 penny lane</t>
  </si>
  <si>
    <t>mount joy</t>
  </si>
  <si>
    <t>17552</t>
  </si>
  <si>
    <t>7179167608@tmomail.net</t>
  </si>
  <si>
    <t>21233</t>
  </si>
  <si>
    <t>0284414</t>
  </si>
  <si>
    <t>021233</t>
  </si>
  <si>
    <t>OTIS</t>
  </si>
  <si>
    <t>4000 W.106TH ST. STE125	BOX403</t>
  </si>
  <si>
    <t>CARMEL</t>
  </si>
  <si>
    <t>46032</t>
  </si>
  <si>
    <t>4632688046@tmomail.net</t>
  </si>
  <si>
    <t>ERIC GROSSMAN</t>
  </si>
  <si>
    <t>0038364</t>
  </si>
  <si>
    <t>046569</t>
  </si>
  <si>
    <t>2516 Reyclif Dr.</t>
  </si>
  <si>
    <t>Marshalltown</t>
  </si>
  <si>
    <t>50158</t>
  </si>
  <si>
    <t>5153571422@vtext.com</t>
  </si>
  <si>
    <t>46749</t>
  </si>
  <si>
    <t>CLEMENT MALUMBA</t>
  </si>
  <si>
    <t>0005033</t>
  </si>
  <si>
    <t>046749</t>
  </si>
  <si>
    <t>CMALUMB</t>
  </si>
  <si>
    <t>MALUMBA</t>
  </si>
  <si>
    <t>CLEMENT</t>
  </si>
  <si>
    <t>7100 Shannopin Dr</t>
  </si>
  <si>
    <t>APT 1023</t>
  </si>
  <si>
    <t>Charlotte</t>
  </si>
  <si>
    <t>28270</t>
  </si>
  <si>
    <t>5026062041@tmomail.net</t>
  </si>
  <si>
    <t>46185</t>
  </si>
  <si>
    <t>JOHN FISH</t>
  </si>
  <si>
    <t>0100422</t>
  </si>
  <si>
    <t>046185</t>
  </si>
  <si>
    <t>JFISH24</t>
  </si>
  <si>
    <t>FISH</t>
  </si>
  <si>
    <t>317 N Hillsdale St</t>
  </si>
  <si>
    <t>Homer</t>
  </si>
  <si>
    <t>49245</t>
  </si>
  <si>
    <t>5174355104@vtext.com</t>
  </si>
  <si>
    <t>36184</t>
  </si>
  <si>
    <t>SALVATORE PALLOTTI</t>
  </si>
  <si>
    <t>0001612</t>
  </si>
  <si>
    <t>036184</t>
  </si>
  <si>
    <t>SPALLOT</t>
  </si>
  <si>
    <t>PALLOTTI</t>
  </si>
  <si>
    <t>SALVATORE</t>
  </si>
  <si>
    <t>3212 Oakland Dr</t>
  </si>
  <si>
    <t>McKeesport</t>
  </si>
  <si>
    <t>15133</t>
  </si>
  <si>
    <t>4129103674@vtext.com</t>
  </si>
  <si>
    <t>61756</t>
  </si>
  <si>
    <t>IBRAHIM SANUSI</t>
  </si>
  <si>
    <t>0550012</t>
  </si>
  <si>
    <t>061756</t>
  </si>
  <si>
    <t>ISANUSI</t>
  </si>
  <si>
    <t>SANUSI</t>
  </si>
  <si>
    <t>IBRAHIM</t>
  </si>
  <si>
    <t>847 SOUTH RANDALL ROAD</t>
  </si>
  <si>
    <t>ADL-SHS-IBRAHIM SANUSI</t>
  </si>
  <si>
    <t>ELGIN</t>
  </si>
  <si>
    <t>60123</t>
  </si>
  <si>
    <t>6308540786@tmomail.net</t>
  </si>
  <si>
    <t>61519</t>
  </si>
  <si>
    <t>CONSTANTINE YARZA</t>
  </si>
  <si>
    <t>0826941</t>
  </si>
  <si>
    <t>061519</t>
  </si>
  <si>
    <t>CYARZA</t>
  </si>
  <si>
    <t>YARZA</t>
  </si>
  <si>
    <t>CONSTANTINE</t>
  </si>
  <si>
    <t>19327 REVERE AVENUE</t>
  </si>
  <si>
    <t>CERRITOS</t>
  </si>
  <si>
    <t>90703</t>
  </si>
  <si>
    <t>5622424047@tmomail.net</t>
  </si>
  <si>
    <t>61541</t>
  </si>
  <si>
    <t>WALDEMAR CARABALLO GARCIA</t>
  </si>
  <si>
    <t>0002303</t>
  </si>
  <si>
    <t>061541</t>
  </si>
  <si>
    <t>CARABALLO GARCIA</t>
  </si>
  <si>
    <t>WALDEMAR</t>
  </si>
  <si>
    <t>CALLE 409</t>
  </si>
  <si>
    <t>BLOQUE 142 # 11 VILLA CAROLINA</t>
  </si>
  <si>
    <t>CAROLINA</t>
  </si>
  <si>
    <t>7875664382@tmomail.net</t>
  </si>
  <si>
    <t>61723</t>
  </si>
  <si>
    <t>KENNETH HOKANSON</t>
  </si>
  <si>
    <t>0832303</t>
  </si>
  <si>
    <t>061723</t>
  </si>
  <si>
    <t>HOKANSON</t>
  </si>
  <si>
    <t>8374 N. 4000 EAST</t>
  </si>
  <si>
    <t>60950</t>
  </si>
  <si>
    <t>6154579753@tmomail.net</t>
  </si>
  <si>
    <t>0787051</t>
  </si>
  <si>
    <t>036770</t>
  </si>
  <si>
    <t>3406 WALKER FALLS LN</t>
  </si>
  <si>
    <t>77441</t>
  </si>
  <si>
    <t>3468483248@vtext.com</t>
  </si>
  <si>
    <t>61816</t>
  </si>
  <si>
    <t>JOE PONCE JR</t>
  </si>
  <si>
    <t>0008557</t>
  </si>
  <si>
    <t>061816</t>
  </si>
  <si>
    <t>JPONCE0</t>
  </si>
  <si>
    <t>PONCE JR</t>
  </si>
  <si>
    <t>JOE</t>
  </si>
  <si>
    <t>312 Lewis Ave</t>
  </si>
  <si>
    <t>La Junta</t>
  </si>
  <si>
    <t>81050</t>
  </si>
  <si>
    <t>7198214166@tmomail.net</t>
  </si>
  <si>
    <t>36973</t>
  </si>
  <si>
    <t>CALEB KRONBERG</t>
  </si>
  <si>
    <t>0533745</t>
  </si>
  <si>
    <t>036973</t>
  </si>
  <si>
    <t>CKRONBE</t>
  </si>
  <si>
    <t>KRONBERG</t>
  </si>
  <si>
    <t>128 Hartman Cir</t>
  </si>
  <si>
    <t>Fridley</t>
  </si>
  <si>
    <t>55432</t>
  </si>
  <si>
    <t>6129981482@tmomail.net</t>
  </si>
  <si>
    <t>23472</t>
  </si>
  <si>
    <t>JOHN RISTAU</t>
  </si>
  <si>
    <t>0895599</t>
  </si>
  <si>
    <t>023472</t>
  </si>
  <si>
    <t>RISTAU</t>
  </si>
  <si>
    <t>8998 N Bee Way</t>
  </si>
  <si>
    <t>Citrus Springs</t>
  </si>
  <si>
    <t>34434</t>
  </si>
  <si>
    <t>3523593179@vtext.com</t>
  </si>
  <si>
    <t>71001</t>
  </si>
  <si>
    <t>BERNARD EXCONDE</t>
  </si>
  <si>
    <t>0839456</t>
  </si>
  <si>
    <t>071001</t>
  </si>
  <si>
    <t>EXCONDE</t>
  </si>
  <si>
    <t>949 Lundy Ave.</t>
  </si>
  <si>
    <t>#205</t>
  </si>
  <si>
    <t>95133</t>
  </si>
  <si>
    <t>4084800945@tmomail.net</t>
  </si>
  <si>
    <t>0021097</t>
  </si>
  <si>
    <t>021207</t>
  </si>
  <si>
    <t>5438 TRAIL DR</t>
  </si>
  <si>
    <t>33584</t>
  </si>
  <si>
    <t>8136480860@tmomail.net</t>
  </si>
  <si>
    <t>24093</t>
  </si>
  <si>
    <t>0003772</t>
  </si>
  <si>
    <t>024093</t>
  </si>
  <si>
    <t>23886 W Desert Bloom St</t>
  </si>
  <si>
    <t>SANCHEZ, ENRIQUE</t>
  </si>
  <si>
    <t>6025561459@tmomail.net</t>
  </si>
  <si>
    <t>0024398</t>
  </si>
  <si>
    <t>061269</t>
  </si>
  <si>
    <t>MEDRANO</t>
  </si>
  <si>
    <t>JAVIER</t>
  </si>
  <si>
    <t>10620 WERNER RD</t>
  </si>
  <si>
    <t>95603</t>
  </si>
  <si>
    <t>5307090056@tmomail.net</t>
  </si>
  <si>
    <t>0510354</t>
  </si>
  <si>
    <t>061317</t>
  </si>
  <si>
    <t>5320 Satterfield dr</t>
  </si>
  <si>
    <t>7034830624@tmomail.net</t>
  </si>
  <si>
    <t>0279752</t>
  </si>
  <si>
    <t>021581</t>
  </si>
  <si>
    <t>1395 State Rd 15</t>
  </si>
  <si>
    <t>Mulvane</t>
  </si>
  <si>
    <t>3169280426@tmomail.net</t>
  </si>
  <si>
    <t>36374</t>
  </si>
  <si>
    <t>JOSEPH URENA</t>
  </si>
  <si>
    <t>0812206</t>
  </si>
  <si>
    <t>036374</t>
  </si>
  <si>
    <t>JURENA</t>
  </si>
  <si>
    <t>URENA</t>
  </si>
  <si>
    <t>105 Exeter St</t>
  </si>
  <si>
    <t>9789962043@tmomail.net</t>
  </si>
  <si>
    <t>0013102</t>
  </si>
  <si>
    <t>037344</t>
  </si>
  <si>
    <t>1538 S Ridgeway</t>
  </si>
  <si>
    <t>60623</t>
  </si>
  <si>
    <t>7737900839@tmomail.net</t>
  </si>
  <si>
    <t>0604611</t>
  </si>
  <si>
    <t>023875</t>
  </si>
  <si>
    <t>CHAD</t>
  </si>
  <si>
    <t>205 Sandra Ave</t>
  </si>
  <si>
    <t>Apt i1</t>
  </si>
  <si>
    <t>Mendota</t>
  </si>
  <si>
    <t>61342</t>
  </si>
  <si>
    <t>8158142916@tmomail.net</t>
  </si>
  <si>
    <t>0799882</t>
  </si>
  <si>
    <t>021237</t>
  </si>
  <si>
    <t>2136 Honeywell Ave</t>
  </si>
  <si>
    <t>Apt 4K</t>
  </si>
  <si>
    <t>10460</t>
  </si>
  <si>
    <t>7186660114@tmomail.net</t>
  </si>
  <si>
    <t>JULIO LOPEZ</t>
  </si>
  <si>
    <t>0821587</t>
  </si>
  <si>
    <t>036585</t>
  </si>
  <si>
    <t>2840 Gram Dr</t>
  </si>
  <si>
    <t>Thermal</t>
  </si>
  <si>
    <t>92274</t>
  </si>
  <si>
    <t>7609101003@tmomail.net</t>
  </si>
  <si>
    <t>23229</t>
  </si>
  <si>
    <t>KADE MITCHELL</t>
  </si>
  <si>
    <t>0745935</t>
  </si>
  <si>
    <t>023229</t>
  </si>
  <si>
    <t>KMITCH0</t>
  </si>
  <si>
    <t>KADE</t>
  </si>
  <si>
    <t>5332 W PLEASANT WAY</t>
  </si>
  <si>
    <t>54913</t>
  </si>
  <si>
    <t>9203162751@tmomail.net</t>
  </si>
  <si>
    <t>0547562</t>
  </si>
  <si>
    <t>023433</t>
  </si>
  <si>
    <t>27 ELL RD</t>
  </si>
  <si>
    <t>02343</t>
  </si>
  <si>
    <t>6172129013@tmomail.net</t>
  </si>
  <si>
    <t>0609834</t>
  </si>
  <si>
    <t>036690</t>
  </si>
  <si>
    <t>230 STEVENS DR</t>
  </si>
  <si>
    <t>Midway</t>
  </si>
  <si>
    <t>32343</t>
  </si>
  <si>
    <t>8132933843@vtext.com</t>
  </si>
  <si>
    <t>61805</t>
  </si>
  <si>
    <t>FRANK GAYDOS</t>
  </si>
  <si>
    <t>0723015</t>
  </si>
  <si>
    <t>061805</t>
  </si>
  <si>
    <t>FGAYDOS</t>
  </si>
  <si>
    <t>GAYDOS</t>
  </si>
  <si>
    <t>4565 W. 150 Street</t>
  </si>
  <si>
    <t>2162996289@tmomail.net</t>
  </si>
  <si>
    <t>47060</t>
  </si>
  <si>
    <t>EDWARD GRULLON PEREZ</t>
  </si>
  <si>
    <t>0002444</t>
  </si>
  <si>
    <t>047060</t>
  </si>
  <si>
    <t>EGRULLO</t>
  </si>
  <si>
    <t>GRULLON PEREZ</t>
  </si>
  <si>
    <t>118 Lowell Ave</t>
  </si>
  <si>
    <t>4017863971@vtext.com</t>
  </si>
  <si>
    <t>47111</t>
  </si>
  <si>
    <t>LOUIE DIAZ</t>
  </si>
  <si>
    <t>0002568</t>
  </si>
  <si>
    <t>047111</t>
  </si>
  <si>
    <t>LDIAZ0</t>
  </si>
  <si>
    <t>LOUIE</t>
  </si>
  <si>
    <t>1695 Madison Avenue</t>
  </si>
  <si>
    <t>Apartment 12H</t>
  </si>
  <si>
    <t>10029</t>
  </si>
  <si>
    <t>9175490203@tmomail.net</t>
  </si>
  <si>
    <t>FRANCIS HOLLOWS</t>
  </si>
  <si>
    <t>0012567</t>
  </si>
  <si>
    <t>FHOLLOW</t>
  </si>
  <si>
    <t>HOLLOWS</t>
  </si>
  <si>
    <t>614 NORTHVIEW ST</t>
  </si>
  <si>
    <t>NORTH AUGUSTA</t>
  </si>
  <si>
    <t>29841</t>
  </si>
  <si>
    <t>8035560165@tmomail.net</t>
  </si>
  <si>
    <t>41 BUELL ST</t>
  </si>
  <si>
    <t>#2</t>
  </si>
  <si>
    <t>06051</t>
  </si>
  <si>
    <t>0793117</t>
  </si>
  <si>
    <t>PICKFORD</t>
  </si>
  <si>
    <t>5600 W DAVIS RD</t>
  </si>
  <si>
    <t>LAKE CITY</t>
  </si>
  <si>
    <t>49651</t>
  </si>
  <si>
    <t>2315803157@tmomail.net</t>
  </si>
  <si>
    <t>61641</t>
  </si>
  <si>
    <t>STEPHEN NELSON</t>
  </si>
  <si>
    <t>0793182</t>
  </si>
  <si>
    <t>061641</t>
  </si>
  <si>
    <t>4952 102nd Ave</t>
  </si>
  <si>
    <t>Grand Junction</t>
  </si>
  <si>
    <t>49056</t>
  </si>
  <si>
    <t>2697670888@vtext.com</t>
  </si>
  <si>
    <t>88134</t>
  </si>
  <si>
    <t>JACOB CLEVIDENCE</t>
  </si>
  <si>
    <t>0022376</t>
  </si>
  <si>
    <t>088134</t>
  </si>
  <si>
    <t>JCLEVID</t>
  </si>
  <si>
    <t>CLEVIDENCE</t>
  </si>
  <si>
    <t>17 Senate Ave</t>
  </si>
  <si>
    <t>Morganfield</t>
  </si>
  <si>
    <t>42437</t>
  </si>
  <si>
    <t>2709971748@vtext.com</t>
  </si>
  <si>
    <t>JARROD WHITING</t>
  </si>
  <si>
    <t>0505693</t>
  </si>
  <si>
    <t>061385</t>
  </si>
  <si>
    <t>1545 N Lake Shipp Dr</t>
  </si>
  <si>
    <t>33880</t>
  </si>
  <si>
    <t>8633594219@tmomail.net</t>
  </si>
  <si>
    <t>47418</t>
  </si>
  <si>
    <t>JOSE MATOS</t>
  </si>
  <si>
    <t>0002090</t>
  </si>
  <si>
    <t>047418</t>
  </si>
  <si>
    <t>JMATOS4</t>
  </si>
  <si>
    <t>MATOS</t>
  </si>
  <si>
    <t>553 Carr Boqueron Frente al</t>
  </si>
  <si>
    <t>Salon Testigos de Jehova</t>
  </si>
  <si>
    <t>Cabo Rojo</t>
  </si>
  <si>
    <t>00623</t>
  </si>
  <si>
    <t>9397322766@tmomail.net</t>
  </si>
  <si>
    <t>0064337</t>
  </si>
  <si>
    <t>046796</t>
  </si>
  <si>
    <t>WATERS</t>
  </si>
  <si>
    <t>717 Cedar Springs Rd</t>
  </si>
  <si>
    <t>Weaver</t>
  </si>
  <si>
    <t>36277</t>
  </si>
  <si>
    <t>2566768468@vtext.com</t>
  </si>
  <si>
    <t>88118</t>
  </si>
  <si>
    <t>PAUL DOWDY</t>
  </si>
  <si>
    <t>0519595</t>
  </si>
  <si>
    <t>088118</t>
  </si>
  <si>
    <t>PDOWDY</t>
  </si>
  <si>
    <t>DOWDY</t>
  </si>
  <si>
    <t>1500 TAPER WAY</t>
  </si>
  <si>
    <t>#B-203</t>
  </si>
  <si>
    <t>WESTFIELD</t>
  </si>
  <si>
    <t>46074</t>
  </si>
  <si>
    <t>3175869371@vtext.com</t>
  </si>
  <si>
    <t>33302</t>
  </si>
  <si>
    <t>PARMANAND DRIGPAL</t>
  </si>
  <si>
    <t>0855817</t>
  </si>
  <si>
    <t>033302</t>
  </si>
  <si>
    <t>PDRIGPA</t>
  </si>
  <si>
    <t>DRIGPAL</t>
  </si>
  <si>
    <t>PARMANAND</t>
  </si>
  <si>
    <t>4419 Hill Avenue</t>
  </si>
  <si>
    <t>1st. Floor</t>
  </si>
  <si>
    <t>10466</t>
  </si>
  <si>
    <t>6462099926@tmomail.net</t>
  </si>
  <si>
    <t>0599969</t>
  </si>
  <si>
    <t>022201</t>
  </si>
  <si>
    <t>SARWARI</t>
  </si>
  <si>
    <t>SHOAIB</t>
  </si>
  <si>
    <t>43626 EVERGOLD TER</t>
  </si>
  <si>
    <t>UNIT 402</t>
  </si>
  <si>
    <t>ASHBURN</t>
  </si>
  <si>
    <t>20146</t>
  </si>
  <si>
    <t>7039280594@tmomail.net</t>
  </si>
  <si>
    <t>36580</t>
  </si>
  <si>
    <t>ENRIQUE REYNOSO</t>
  </si>
  <si>
    <t>0814954</t>
  </si>
  <si>
    <t>036580</t>
  </si>
  <si>
    <t>EREYNO2</t>
  </si>
  <si>
    <t>REYNOSO</t>
  </si>
  <si>
    <t>9832 palmetto ave</t>
  </si>
  <si>
    <t>92335</t>
  </si>
  <si>
    <t>9092549421@tmomail.net</t>
  </si>
  <si>
    <t>61278</t>
  </si>
  <si>
    <t>BRIAN RIORDAN</t>
  </si>
  <si>
    <t>0015735</t>
  </si>
  <si>
    <t>061278</t>
  </si>
  <si>
    <t>BRIORDA</t>
  </si>
  <si>
    <t>RIORDAN</t>
  </si>
  <si>
    <t>12023 Abbey Ln SW</t>
  </si>
  <si>
    <t>Port Orchard</t>
  </si>
  <si>
    <t>98367</t>
  </si>
  <si>
    <t>3606221987@vtext.com</t>
  </si>
  <si>
    <t>61505</t>
  </si>
  <si>
    <t>ROBERT GUTIERREZ</t>
  </si>
  <si>
    <t>0898155</t>
  </si>
  <si>
    <t>061505</t>
  </si>
  <si>
    <t>RGUTIER</t>
  </si>
  <si>
    <t>1535 W CERRITOS AVE</t>
  </si>
  <si>
    <t>92802</t>
  </si>
  <si>
    <t>7142008820@tmomail.net</t>
  </si>
  <si>
    <t>0756049</t>
  </si>
  <si>
    <t>061122</t>
  </si>
  <si>
    <t>951 GABBARD TOWN ROAD</t>
  </si>
  <si>
    <t>40403</t>
  </si>
  <si>
    <t>8595130516@tmomail.net</t>
  </si>
  <si>
    <t>61559</t>
  </si>
  <si>
    <t>IFRAIN NIEVES MARTIR</t>
  </si>
  <si>
    <t>0058537</t>
  </si>
  <si>
    <t>061559</t>
  </si>
  <si>
    <t>INIEVE</t>
  </si>
  <si>
    <t>NIEVES MARTIR</t>
  </si>
  <si>
    <t>IFRAIN</t>
  </si>
  <si>
    <t>Villa Hugo II San Isidro</t>
  </si>
  <si>
    <t>Calle Blackman #24</t>
  </si>
  <si>
    <t>Canovanas</t>
  </si>
  <si>
    <t>00729</t>
  </si>
  <si>
    <t>7875282276@tmomail.net</t>
  </si>
  <si>
    <t>0019554</t>
  </si>
  <si>
    <t>046972</t>
  </si>
  <si>
    <t>FRELICK</t>
  </si>
  <si>
    <t>1562 Gordon Ave</t>
  </si>
  <si>
    <t>Roanoke</t>
  </si>
  <si>
    <t>24014</t>
  </si>
  <si>
    <t>5405883440@vtext.com</t>
  </si>
  <si>
    <t>0601443</t>
  </si>
  <si>
    <t>046621</t>
  </si>
  <si>
    <t>433 LOKCHAPEE DR</t>
  </si>
  <si>
    <t>31210</t>
  </si>
  <si>
    <t>4784611784@tmomail.net</t>
  </si>
  <si>
    <t>61038</t>
  </si>
  <si>
    <t>DAVID DAILEY</t>
  </si>
  <si>
    <t>0111922</t>
  </si>
  <si>
    <t>061038</t>
  </si>
  <si>
    <t>DDAILEY</t>
  </si>
  <si>
    <t>1128 Timmer Ln</t>
  </si>
  <si>
    <t>Mt Pleasant</t>
  </si>
  <si>
    <t>2628679603@vtext.com</t>
  </si>
  <si>
    <t>61495</t>
  </si>
  <si>
    <t>DEAN FOUSE</t>
  </si>
  <si>
    <t>0000406</t>
  </si>
  <si>
    <t>061495</t>
  </si>
  <si>
    <t>DFOUSE1</t>
  </si>
  <si>
    <t>FOUSE</t>
  </si>
  <si>
    <t>8925 Verbena  Rd</t>
  </si>
  <si>
    <t>Oak Hills</t>
  </si>
  <si>
    <t>92344</t>
  </si>
  <si>
    <t>7609836981@vtext.com</t>
  </si>
  <si>
    <t>46650</t>
  </si>
  <si>
    <t>ROY SWANSON</t>
  </si>
  <si>
    <t>0771063</t>
  </si>
  <si>
    <t>046650</t>
  </si>
  <si>
    <t>RSWANS3</t>
  </si>
  <si>
    <t>SWANSON</t>
  </si>
  <si>
    <t>773 SAILORS CREEK RD</t>
  </si>
  <si>
    <t>CALLANDS</t>
  </si>
  <si>
    <t>24530</t>
  </si>
  <si>
    <t>4343632361@vtext.com</t>
  </si>
  <si>
    <t>22183</t>
  </si>
  <si>
    <t>ROBERT MCELWAIN</t>
  </si>
  <si>
    <t>0943266</t>
  </si>
  <si>
    <t>022183</t>
  </si>
  <si>
    <t>RMCELWA</t>
  </si>
  <si>
    <t>MCELWAIN</t>
  </si>
  <si>
    <t>175 Cherry Street</t>
  </si>
  <si>
    <t>Shannon</t>
  </si>
  <si>
    <t>38868</t>
  </si>
  <si>
    <t>6622195968@tmomail.net</t>
  </si>
  <si>
    <t>0831602</t>
  </si>
  <si>
    <t>061818</t>
  </si>
  <si>
    <t>2203 OAK RIDGE RD</t>
  </si>
  <si>
    <t>La Grange</t>
  </si>
  <si>
    <t>78945</t>
  </si>
  <si>
    <t>7372980260@tmomail.net</t>
  </si>
  <si>
    <t>24119</t>
  </si>
  <si>
    <t>CLIFFORD HARTZOG</t>
  </si>
  <si>
    <t>0755371</t>
  </si>
  <si>
    <t>024119</t>
  </si>
  <si>
    <t>CHARTZO</t>
  </si>
  <si>
    <t>HARTZOG</t>
  </si>
  <si>
    <t>102 HENRIETTA DR</t>
  </si>
  <si>
    <t>8436473536@vtext.com</t>
  </si>
  <si>
    <t>61249</t>
  </si>
  <si>
    <t>WAYNE TAYLOR</t>
  </si>
  <si>
    <t>0043927</t>
  </si>
  <si>
    <t>061249</t>
  </si>
  <si>
    <t>WTAYL</t>
  </si>
  <si>
    <t>2089 Clover Mill Rd.</t>
  </si>
  <si>
    <t>Quakertown</t>
  </si>
  <si>
    <t>18951</t>
  </si>
  <si>
    <t>4843583412@tmomail.net</t>
  </si>
  <si>
    <t>23456</t>
  </si>
  <si>
    <t>WILLIE ROBERSON</t>
  </si>
  <si>
    <t>0024869</t>
  </si>
  <si>
    <t>023456</t>
  </si>
  <si>
    <t>WROBERS</t>
  </si>
  <si>
    <t>ROBERSON</t>
  </si>
  <si>
    <t>WILLIE</t>
  </si>
  <si>
    <t>6765 Saint Julian Way</t>
  </si>
  <si>
    <t>9108573965@vtext.com</t>
  </si>
  <si>
    <t>47112</t>
  </si>
  <si>
    <t>KARL BELL</t>
  </si>
  <si>
    <t>0631721</t>
  </si>
  <si>
    <t>047112</t>
  </si>
  <si>
    <t>KBELL12</t>
  </si>
  <si>
    <t>BELL</t>
  </si>
  <si>
    <t>1086 East 57th. Street</t>
  </si>
  <si>
    <t>Brooklyn</t>
  </si>
  <si>
    <t>11234</t>
  </si>
  <si>
    <t>7184151547@tmomail.net</t>
  </si>
  <si>
    <t>46946</t>
  </si>
  <si>
    <t>0710848</t>
  </si>
  <si>
    <t>046946</t>
  </si>
  <si>
    <t>379 Maple Ave</t>
  </si>
  <si>
    <t>Newark</t>
  </si>
  <si>
    <t>43055</t>
  </si>
  <si>
    <t>7404081196@tmomail.net</t>
  </si>
  <si>
    <t>0754168</t>
  </si>
  <si>
    <t>022110</t>
  </si>
  <si>
    <t>3017930218@tmomail.net</t>
  </si>
  <si>
    <t>21776</t>
  </si>
  <si>
    <t>JOEL VREELAND</t>
  </si>
  <si>
    <t>0024463</t>
  </si>
  <si>
    <t>021776</t>
  </si>
  <si>
    <t>JVREELA</t>
  </si>
  <si>
    <t>VREELAND</t>
  </si>
  <si>
    <t>3909 Reserve Dr.</t>
  </si>
  <si>
    <t>Apt# 1726</t>
  </si>
  <si>
    <t>Tallahassee</t>
  </si>
  <si>
    <t>32311</t>
  </si>
  <si>
    <t>8505973926@vtext.com</t>
  </si>
  <si>
    <t>JOCQUEZ DIXON</t>
  </si>
  <si>
    <t>0013136</t>
  </si>
  <si>
    <t>022161</t>
  </si>
  <si>
    <t>JDIXON4</t>
  </si>
  <si>
    <t>JOCQUEZ</t>
  </si>
  <si>
    <t>609 TOWNE LAKE DR</t>
  </si>
  <si>
    <t>36117</t>
  </si>
  <si>
    <t>3349792017@tmomail.net</t>
  </si>
  <si>
    <t>MADJID FETMOUCHE</t>
  </si>
  <si>
    <t>0573824</t>
  </si>
  <si>
    <t>061305</t>
  </si>
  <si>
    <t>14505 Stilsby Ct</t>
  </si>
  <si>
    <t>20121</t>
  </si>
  <si>
    <t>5715790320@tmomail.net</t>
  </si>
  <si>
    <t>JEREMY BARROW</t>
  </si>
  <si>
    <t>0739524</t>
  </si>
  <si>
    <t>061839</t>
  </si>
  <si>
    <t>3205 LOGANDALE AVE</t>
  </si>
  <si>
    <t>23224</t>
  </si>
  <si>
    <t>8043001464@tmomail.net</t>
  </si>
  <si>
    <t>61418</t>
  </si>
  <si>
    <t>RONALD FLEMING</t>
  </si>
  <si>
    <t>0010413</t>
  </si>
  <si>
    <t>061418</t>
  </si>
  <si>
    <t>RFLEMI0</t>
  </si>
  <si>
    <t>FLEMING</t>
  </si>
  <si>
    <t>2220 W Oakland Ave</t>
  </si>
  <si>
    <t>Hemet</t>
  </si>
  <si>
    <t>92545</t>
  </si>
  <si>
    <t>9514231283@tmomail.net</t>
  </si>
  <si>
    <t>46252</t>
  </si>
  <si>
    <t>GREGORY WEST JR</t>
  </si>
  <si>
    <t>0013185</t>
  </si>
  <si>
    <t>046252</t>
  </si>
  <si>
    <t>GWEST</t>
  </si>
  <si>
    <t>WEST JR</t>
  </si>
  <si>
    <t>113 Stallion Cir</t>
  </si>
  <si>
    <t>Socorro</t>
  </si>
  <si>
    <t>87801</t>
  </si>
  <si>
    <t>5052095142@tmomail.net</t>
  </si>
  <si>
    <t>RAYMOND MCQUILLAN</t>
  </si>
  <si>
    <t>0062489</t>
  </si>
  <si>
    <t>046434</t>
  </si>
  <si>
    <t>4515 Payson Ave</t>
  </si>
  <si>
    <t>89115</t>
  </si>
  <si>
    <t>7023448310@tmomail.net</t>
  </si>
  <si>
    <t>0002071</t>
  </si>
  <si>
    <t>046585</t>
  </si>
  <si>
    <t>127 Albion Ave</t>
  </si>
  <si>
    <t>07502</t>
  </si>
  <si>
    <t>9736260994@tmomail.net</t>
  </si>
  <si>
    <t>MINH HUYNH</t>
  </si>
  <si>
    <t>0839654</t>
  </si>
  <si>
    <t>MHUYNH2</t>
  </si>
  <si>
    <t>HUYNH</t>
  </si>
  <si>
    <t>MINH</t>
  </si>
  <si>
    <t>2201 SE Davies</t>
  </si>
  <si>
    <t>Topeka</t>
  </si>
  <si>
    <t>66605</t>
  </si>
  <si>
    <t>7857871140@tmomail.net</t>
  </si>
  <si>
    <t>61648</t>
  </si>
  <si>
    <t>CORNEL CHAPLIN</t>
  </si>
  <si>
    <t>0284521</t>
  </si>
  <si>
    <t>061648</t>
  </si>
  <si>
    <t>CCHAPLI</t>
  </si>
  <si>
    <t>CHAPLIN</t>
  </si>
  <si>
    <t>CORNEL</t>
  </si>
  <si>
    <t>1919 Dobson St</t>
  </si>
  <si>
    <t>Evanston</t>
  </si>
  <si>
    <t>60202</t>
  </si>
  <si>
    <t>7739530313@tmomail.net</t>
  </si>
  <si>
    <t>0000646</t>
  </si>
  <si>
    <t>061118</t>
  </si>
  <si>
    <t>2109 N SPRUCE St</t>
  </si>
  <si>
    <t>92706</t>
  </si>
  <si>
    <t>7142008359@tmomail.net</t>
  </si>
  <si>
    <t>61256</t>
  </si>
  <si>
    <t>ANDREW SOBIECH</t>
  </si>
  <si>
    <t>0031393</t>
  </si>
  <si>
    <t>061256</t>
  </si>
  <si>
    <t>ASOBIEC</t>
  </si>
  <si>
    <t>SOBIECH</t>
  </si>
  <si>
    <t>132 Deerfoot Rd</t>
  </si>
  <si>
    <t>Lake Ariel</t>
  </si>
  <si>
    <t>18436</t>
  </si>
  <si>
    <t>2722269504@tmomail.net</t>
  </si>
  <si>
    <t>61555</t>
  </si>
  <si>
    <t>ROBERT SANCHEZ PINO</t>
  </si>
  <si>
    <t>0027946</t>
  </si>
  <si>
    <t>061555</t>
  </si>
  <si>
    <t>RSANCHE</t>
  </si>
  <si>
    <t>SANCHEZ PINO</t>
  </si>
  <si>
    <t>765 LEAFY LN</t>
  </si>
  <si>
    <t>32216</t>
  </si>
  <si>
    <t>9048462060@tmomail.net</t>
  </si>
  <si>
    <t>AHMED MOUSTAID</t>
  </si>
  <si>
    <t>0804559</t>
  </si>
  <si>
    <t>AMOUSTA</t>
  </si>
  <si>
    <t>MOUSTAID</t>
  </si>
  <si>
    <t>3326 CONQUISTADOR CT</t>
  </si>
  <si>
    <t>ANNANDALE</t>
  </si>
  <si>
    <t>22003</t>
  </si>
  <si>
    <t>7039300640@tmomail.net</t>
  </si>
  <si>
    <t>JOHNNIE MACK JR.</t>
  </si>
  <si>
    <t>0523704</t>
  </si>
  <si>
    <t>JMACKJR</t>
  </si>
  <si>
    <t>MACK JR.</t>
  </si>
  <si>
    <t>JOHNNIE</t>
  </si>
  <si>
    <t>261 FREDERICK DR</t>
  </si>
  <si>
    <t>CHICAGO HEIGHTS</t>
  </si>
  <si>
    <t>60411</t>
  </si>
  <si>
    <t>MSAVERY</t>
  </si>
  <si>
    <t>7089322750@tmomail.net</t>
  </si>
  <si>
    <t>0607317</t>
  </si>
  <si>
    <t>021884</t>
  </si>
  <si>
    <t>162 Hart Dr</t>
  </si>
  <si>
    <t>#1</t>
  </si>
  <si>
    <t>El Cajon</t>
  </si>
  <si>
    <t>92021</t>
  </si>
  <si>
    <t>6192148575@tmomail.net</t>
  </si>
  <si>
    <t>23022</t>
  </si>
  <si>
    <t>CHRISTOPHER BARBA</t>
  </si>
  <si>
    <t>0002352</t>
  </si>
  <si>
    <t>023022</t>
  </si>
  <si>
    <t>CBARBA2</t>
  </si>
  <si>
    <t>BARBA</t>
  </si>
  <si>
    <t>11462 Mojave Dr</t>
  </si>
  <si>
    <t>9098466848@tmomail.net</t>
  </si>
  <si>
    <t>21988</t>
  </si>
  <si>
    <t>WILLIAM MCLEOD</t>
  </si>
  <si>
    <t>0799775</t>
  </si>
  <si>
    <t>021988</t>
  </si>
  <si>
    <t>WMCLEO1</t>
  </si>
  <si>
    <t>MCLEOD</t>
  </si>
  <si>
    <t>22668 Shiell</t>
  </si>
  <si>
    <t>Clinton Twp</t>
  </si>
  <si>
    <t>48035</t>
  </si>
  <si>
    <t>5862341936@tmomail.net</t>
  </si>
  <si>
    <t>61650</t>
  </si>
  <si>
    <t>VAN COUCH</t>
  </si>
  <si>
    <t>0023499</t>
  </si>
  <si>
    <t>061650</t>
  </si>
  <si>
    <t>74 Scotch Dr</t>
  </si>
  <si>
    <t>Hobart</t>
  </si>
  <si>
    <t>46342</t>
  </si>
  <si>
    <t>3312407987@mms.att.net</t>
  </si>
  <si>
    <t>61162</t>
  </si>
  <si>
    <t>RAUL LOZOYA</t>
  </si>
  <si>
    <t>0774406</t>
  </si>
  <si>
    <t>061162</t>
  </si>
  <si>
    <t>RLOZOY</t>
  </si>
  <si>
    <t>LOZOYA</t>
  </si>
  <si>
    <t>4927 CONNORVALE RD</t>
  </si>
  <si>
    <t>77039</t>
  </si>
  <si>
    <t>2814066707@tmomail.net</t>
  </si>
  <si>
    <t>LAKHESHWAR SINGH</t>
  </si>
  <si>
    <t>0829093</t>
  </si>
  <si>
    <t>061708</t>
  </si>
  <si>
    <t>1116 Cobblestone  RD  N</t>
  </si>
  <si>
    <t>Champlin</t>
  </si>
  <si>
    <t>55316</t>
  </si>
  <si>
    <t>6122274889@tmomail.net</t>
  </si>
  <si>
    <t>61644</t>
  </si>
  <si>
    <t>0511337</t>
  </si>
  <si>
    <t>061644</t>
  </si>
  <si>
    <t>16619 Tuttle Rd</t>
  </si>
  <si>
    <t>Eagle River</t>
  </si>
  <si>
    <t>7157161308@tmomail.net</t>
  </si>
  <si>
    <t>LEMIHN MCKIM</t>
  </si>
  <si>
    <t>0523787</t>
  </si>
  <si>
    <t>LMCKIM</t>
  </si>
  <si>
    <t>MCKIM</t>
  </si>
  <si>
    <t>LEMIHN</t>
  </si>
  <si>
    <t>5706 STONERIDGE DR</t>
  </si>
  <si>
    <t>7069121221@TMOMAIL.NET</t>
  </si>
  <si>
    <t>0013896</t>
  </si>
  <si>
    <t>047332</t>
  </si>
  <si>
    <t>SORRELL</t>
  </si>
  <si>
    <t>GREGGORY</t>
  </si>
  <si>
    <t>300 Crique Side Dr</t>
  </si>
  <si>
    <t>Trlr 122</t>
  </si>
  <si>
    <t>Morehead</t>
  </si>
  <si>
    <t>40351</t>
  </si>
  <si>
    <t>6064491137@tmomail.net</t>
  </si>
  <si>
    <t>23325</t>
  </si>
  <si>
    <t>ERNESTO CHAVIRA</t>
  </si>
  <si>
    <t>0866392</t>
  </si>
  <si>
    <t>023325</t>
  </si>
  <si>
    <t>CHAVIRA</t>
  </si>
  <si>
    <t>21486 FM 463 SH</t>
  </si>
  <si>
    <t>devine</t>
  </si>
  <si>
    <t>78016</t>
  </si>
  <si>
    <t>8305843474@vtext.com</t>
  </si>
  <si>
    <t>23896</t>
  </si>
  <si>
    <t>JEFFERY LUTZ</t>
  </si>
  <si>
    <t>0814319</t>
  </si>
  <si>
    <t>023896</t>
  </si>
  <si>
    <t>JLUTZ</t>
  </si>
  <si>
    <t>1219 LEEDS TERR</t>
  </si>
  <si>
    <t>HALETHORPE</t>
  </si>
  <si>
    <t>4106995137@tmomail.net</t>
  </si>
  <si>
    <t>61414</t>
  </si>
  <si>
    <t>MOHAMMED AOUN</t>
  </si>
  <si>
    <t>0937011</t>
  </si>
  <si>
    <t>061414</t>
  </si>
  <si>
    <t>MAOUN</t>
  </si>
  <si>
    <t>AOUN</t>
  </si>
  <si>
    <t>MOHAMMED</t>
  </si>
  <si>
    <t>9261 Nancy St</t>
  </si>
  <si>
    <t>Cypress</t>
  </si>
  <si>
    <t>90630</t>
  </si>
  <si>
    <t>3138051330@tmomail.net</t>
  </si>
  <si>
    <t>KEN LARMAY</t>
  </si>
  <si>
    <t>0029116</t>
  </si>
  <si>
    <t>061610</t>
  </si>
  <si>
    <t>KLARMAY</t>
  </si>
  <si>
    <t>LARMAY</t>
  </si>
  <si>
    <t>KEN</t>
  </si>
  <si>
    <t>6130 N. Sanders Rd.</t>
  </si>
  <si>
    <t>85743</t>
  </si>
  <si>
    <t>5208395084@tmomail.net</t>
  </si>
  <si>
    <t>88180</t>
  </si>
  <si>
    <t>ROGER IMHOFF</t>
  </si>
  <si>
    <t>0856617</t>
  </si>
  <si>
    <t>088180</t>
  </si>
  <si>
    <t>IMHOFF</t>
  </si>
  <si>
    <t>213 Fiske Road</t>
  </si>
  <si>
    <t>West Chazy</t>
  </si>
  <si>
    <t>12992</t>
  </si>
  <si>
    <t>8024978234@vtext.com</t>
  </si>
  <si>
    <t>46738</t>
  </si>
  <si>
    <t>ANDREW JENKINS</t>
  </si>
  <si>
    <t>0728352</t>
  </si>
  <si>
    <t>046738</t>
  </si>
  <si>
    <t>AJENKI0</t>
  </si>
  <si>
    <t>JENKINS</t>
  </si>
  <si>
    <t>514 Fifth St</t>
  </si>
  <si>
    <t>Luray</t>
  </si>
  <si>
    <t>22835</t>
  </si>
  <si>
    <t>5409152028@TMOMAIL.NET</t>
  </si>
  <si>
    <t>JOEL GRAYDON</t>
  </si>
  <si>
    <t>0025437</t>
  </si>
  <si>
    <t>046454</t>
  </si>
  <si>
    <t>640 NORTH R</t>
  </si>
  <si>
    <t>1 WEST</t>
  </si>
  <si>
    <t>86323</t>
  </si>
  <si>
    <t>9284185985@tmomail.net</t>
  </si>
  <si>
    <t>AARON BRANTLEY</t>
  </si>
  <si>
    <t>0620799</t>
  </si>
  <si>
    <t>023621</t>
  </si>
  <si>
    <t>3810 CLEARWATER DR</t>
  </si>
  <si>
    <t>Atlanta</t>
  </si>
  <si>
    <t>30349</t>
  </si>
  <si>
    <t>4703631057@tmomail.net</t>
  </si>
  <si>
    <t>0770891</t>
  </si>
  <si>
    <t>061100</t>
  </si>
  <si>
    <t>BOYER</t>
  </si>
  <si>
    <t>NIKITA</t>
  </si>
  <si>
    <t>66 Hollingworth Manor</t>
  </si>
  <si>
    <t>4109017580@tmomail.net</t>
  </si>
  <si>
    <t>61366</t>
  </si>
  <si>
    <t>JIMMY BRANHAM</t>
  </si>
  <si>
    <t>0017954</t>
  </si>
  <si>
    <t>061366</t>
  </si>
  <si>
    <t>JBRANHA</t>
  </si>
  <si>
    <t>BRANHAM</t>
  </si>
  <si>
    <t>1003 west McKinnon street</t>
  </si>
  <si>
    <t>New Brockton</t>
  </si>
  <si>
    <t>36351</t>
  </si>
  <si>
    <t>3343793818@vtext.com</t>
  </si>
  <si>
    <t>61727</t>
  </si>
  <si>
    <t>DAIMON ANDREPONT</t>
  </si>
  <si>
    <t>0345207</t>
  </si>
  <si>
    <t>061727</t>
  </si>
  <si>
    <t>DANDREP</t>
  </si>
  <si>
    <t>ANDREPONT</t>
  </si>
  <si>
    <t>DAIMON</t>
  </si>
  <si>
    <t>6909 Evangeline Hwy</t>
  </si>
  <si>
    <t>Basile</t>
  </si>
  <si>
    <t>70515</t>
  </si>
  <si>
    <t>3375570061@tmomail.net</t>
  </si>
  <si>
    <t>AVARIE POITIER</t>
  </si>
  <si>
    <t>0010306</t>
  </si>
  <si>
    <t>047106</t>
  </si>
  <si>
    <t>2021 Foxglove Circle</t>
  </si>
  <si>
    <t>Bellport</t>
  </si>
  <si>
    <t>11713</t>
  </si>
  <si>
    <t>5165231363@tmomail.net</t>
  </si>
  <si>
    <t>ALEXANDER GUILLAUME</t>
  </si>
  <si>
    <t>0787911</t>
  </si>
  <si>
    <t>036402</t>
  </si>
  <si>
    <t>AGUILLA</t>
  </si>
  <si>
    <t>GUILLAUME</t>
  </si>
  <si>
    <t>235 Holly Dr</t>
  </si>
  <si>
    <t>Roselle</t>
  </si>
  <si>
    <t>07203</t>
  </si>
  <si>
    <t>9089661979@tmomail.net</t>
  </si>
  <si>
    <t>KURT REHLING</t>
  </si>
  <si>
    <t>0007666</t>
  </si>
  <si>
    <t>022026</t>
  </si>
  <si>
    <t>KREHLIN</t>
  </si>
  <si>
    <t>REHLING</t>
  </si>
  <si>
    <t>KURT</t>
  </si>
  <si>
    <t>6944 Fort Amanda Rd</t>
  </si>
  <si>
    <t>Lima</t>
  </si>
  <si>
    <t>45806</t>
  </si>
  <si>
    <t>4192961737@vtext.com</t>
  </si>
  <si>
    <t>61722</t>
  </si>
  <si>
    <t>VICTOR RIVERA</t>
  </si>
  <si>
    <t>0059253</t>
  </si>
  <si>
    <t>061722</t>
  </si>
  <si>
    <t>VRIVER4</t>
  </si>
  <si>
    <t>RIVERA</t>
  </si>
  <si>
    <t>Rd 157 Km 21.8</t>
  </si>
  <si>
    <t>Bo.Barros</t>
  </si>
  <si>
    <t>Orocovis</t>
  </si>
  <si>
    <t>00720</t>
  </si>
  <si>
    <t>9393359080@tmomail.net</t>
  </si>
  <si>
    <t>88145</t>
  </si>
  <si>
    <t>ARTURO LOPEZ JR</t>
  </si>
  <si>
    <t>0588046</t>
  </si>
  <si>
    <t>088145</t>
  </si>
  <si>
    <t>ALOPEZ</t>
  </si>
  <si>
    <t>LOPEZ JR</t>
  </si>
  <si>
    <t>848 E Marshall Ave</t>
  </si>
  <si>
    <t>Dinuba</t>
  </si>
  <si>
    <t>93618</t>
  </si>
  <si>
    <t>5598131649@tmomail.net</t>
  </si>
  <si>
    <t>88116</t>
  </si>
  <si>
    <t>SHANE JOHNSTON</t>
  </si>
  <si>
    <t>0629584</t>
  </si>
  <si>
    <t>088116</t>
  </si>
  <si>
    <t>SJOHNST</t>
  </si>
  <si>
    <t>JOHNSTON</t>
  </si>
  <si>
    <t>SHANE</t>
  </si>
  <si>
    <t>112 Gary St</t>
  </si>
  <si>
    <t>Bodfish</t>
  </si>
  <si>
    <t>93205</t>
  </si>
  <si>
    <t>6612210988@tmomail.net</t>
  </si>
  <si>
    <t>0067850</t>
  </si>
  <si>
    <t>046555</t>
  </si>
  <si>
    <t>844 HARVEST DR</t>
  </si>
  <si>
    <t>APT F</t>
  </si>
  <si>
    <t>Kokomo</t>
  </si>
  <si>
    <t>46901</t>
  </si>
  <si>
    <t>7656240252@tmomail.net</t>
  </si>
  <si>
    <t>MARK CARRICO</t>
  </si>
  <si>
    <t>0027748</t>
  </si>
  <si>
    <t>046299</t>
  </si>
  <si>
    <t>19035 Youpon Hill Ct.</t>
  </si>
  <si>
    <t>2819069987@vtext.com</t>
  </si>
  <si>
    <t>0098350</t>
  </si>
  <si>
    <t>046265</t>
  </si>
  <si>
    <t>8528 cr 6430</t>
  </si>
  <si>
    <t>8064711497@tmomail.net</t>
  </si>
  <si>
    <t>88137</t>
  </si>
  <si>
    <t>DANIEL RINEHART</t>
  </si>
  <si>
    <t>0648832</t>
  </si>
  <si>
    <t>088137</t>
  </si>
  <si>
    <t>DRINEHA</t>
  </si>
  <si>
    <t>RINEHART</t>
  </si>
  <si>
    <t>643 PINE ST</t>
  </si>
  <si>
    <t>GREENFIELD</t>
  </si>
  <si>
    <t>45123</t>
  </si>
  <si>
    <t>9376041519@tmomail.net</t>
  </si>
  <si>
    <t>61862</t>
  </si>
  <si>
    <t>MONTAVIUS SMITH</t>
  </si>
  <si>
    <t>0011114</t>
  </si>
  <si>
    <t>061862</t>
  </si>
  <si>
    <t>MSMITH3</t>
  </si>
  <si>
    <t>MONTAVIUS</t>
  </si>
  <si>
    <t>426 N CANAL ST</t>
  </si>
  <si>
    <t>39046</t>
  </si>
  <si>
    <t>7692842998@vtext.com</t>
  </si>
  <si>
    <t>46138</t>
  </si>
  <si>
    <t>JESSUP DEAN</t>
  </si>
  <si>
    <t>0015792</t>
  </si>
  <si>
    <t>046138</t>
  </si>
  <si>
    <t>JDEAN</t>
  </si>
  <si>
    <t>JESSUP</t>
  </si>
  <si>
    <t>20761 PINECREST ST</t>
  </si>
  <si>
    <t>48180</t>
  </si>
  <si>
    <t>7342191357@tmomail.net</t>
  </si>
  <si>
    <t>23249</t>
  </si>
  <si>
    <t>MOHAMMAD MAHMOODI</t>
  </si>
  <si>
    <t>0006627</t>
  </si>
  <si>
    <t>023249</t>
  </si>
  <si>
    <t>MMAHMO0</t>
  </si>
  <si>
    <t>MAHMOODI</t>
  </si>
  <si>
    <t>5801 WINDING WAY</t>
  </si>
  <si>
    <t>37</t>
  </si>
  <si>
    <t>9169319241@tmomail.net</t>
  </si>
  <si>
    <t>0905638</t>
  </si>
  <si>
    <t>061623</t>
  </si>
  <si>
    <t>MOUW</t>
  </si>
  <si>
    <t>11215 Indiana Ave</t>
  </si>
  <si>
    <t>92503</t>
  </si>
  <si>
    <t>9515463942@tmomail.net</t>
  </si>
  <si>
    <t>61838</t>
  </si>
  <si>
    <t>DMITRII KUMACHEV</t>
  </si>
  <si>
    <t>0559625</t>
  </si>
  <si>
    <t>061838</t>
  </si>
  <si>
    <t>DKUMACH</t>
  </si>
  <si>
    <t>KUMACHEV</t>
  </si>
  <si>
    <t>DMITRII</t>
  </si>
  <si>
    <t>1280 E 18TH ST</t>
  </si>
  <si>
    <t>APT 4A</t>
  </si>
  <si>
    <t>11230</t>
  </si>
  <si>
    <t>7187173582@tmomail.net</t>
  </si>
  <si>
    <t>36124</t>
  </si>
  <si>
    <t>LUIS BARRIOS</t>
  </si>
  <si>
    <t>0713552</t>
  </si>
  <si>
    <t>036124</t>
  </si>
  <si>
    <t>BARRIOS</t>
  </si>
  <si>
    <t>935 ARENA WAY</t>
  </si>
  <si>
    <t>HOLLISTER</t>
  </si>
  <si>
    <t>95023</t>
  </si>
  <si>
    <t>8318379000@tmomail.net</t>
  </si>
  <si>
    <t>FRANK VELA</t>
  </si>
  <si>
    <t>0029835</t>
  </si>
  <si>
    <t>FVELA</t>
  </si>
  <si>
    <t>VELA</t>
  </si>
  <si>
    <t>5409151618@tmomail.net</t>
  </si>
  <si>
    <t>22301</t>
  </si>
  <si>
    <t>0168732</t>
  </si>
  <si>
    <t>022301</t>
  </si>
  <si>
    <t>8 RIVER TERR</t>
  </si>
  <si>
    <t>APT B</t>
  </si>
  <si>
    <t>KIEL</t>
  </si>
  <si>
    <t>53042</t>
  </si>
  <si>
    <t>9209617156@tmomail.net</t>
  </si>
  <si>
    <t>BRANDON FERGUSON</t>
  </si>
  <si>
    <t>0007716</t>
  </si>
  <si>
    <t>037421</t>
  </si>
  <si>
    <t>676 KAREN RD</t>
  </si>
  <si>
    <t>36109</t>
  </si>
  <si>
    <t>3344981010@tmomail.net</t>
  </si>
  <si>
    <t>61416</t>
  </si>
  <si>
    <t>VISAL PRAK</t>
  </si>
  <si>
    <t>0003442</t>
  </si>
  <si>
    <t>061416</t>
  </si>
  <si>
    <t>VPRAK</t>
  </si>
  <si>
    <t>PRAK</t>
  </si>
  <si>
    <t>VISAL</t>
  </si>
  <si>
    <t>7430 West Fleetwood Ln</t>
  </si>
  <si>
    <t>85303</t>
  </si>
  <si>
    <t>6239203683@tmomail.net</t>
  </si>
  <si>
    <t>61112</t>
  </si>
  <si>
    <t>PHUONG TRAN</t>
  </si>
  <si>
    <t>0661124</t>
  </si>
  <si>
    <t>061112</t>
  </si>
  <si>
    <t>PTRAN07</t>
  </si>
  <si>
    <t>PHUONG</t>
  </si>
  <si>
    <t>12362 GAMMA ST</t>
  </si>
  <si>
    <t>GARDEN GROVE</t>
  </si>
  <si>
    <t>92841</t>
  </si>
  <si>
    <t>7142009698@tmomail.net</t>
  </si>
  <si>
    <t>0825851</t>
  </si>
  <si>
    <t>036568</t>
  </si>
  <si>
    <t>68951 VANDERVEER ROAD</t>
  </si>
  <si>
    <t>7606410778@TMOMAIL.NET</t>
  </si>
  <si>
    <t>61284</t>
  </si>
  <si>
    <t>HERIBERTO LUGO PEREZ</t>
  </si>
  <si>
    <t>0062208</t>
  </si>
  <si>
    <t>061284</t>
  </si>
  <si>
    <t>HLUGOPE</t>
  </si>
  <si>
    <t>LUGO PEREZ</t>
  </si>
  <si>
    <t>HERIBERTO</t>
  </si>
  <si>
    <t>5678 Paseo M Campo</t>
  </si>
  <si>
    <t>Hacienda la Matilde</t>
  </si>
  <si>
    <t>7879481248@tmomail.net</t>
  </si>
  <si>
    <t>36177</t>
  </si>
  <si>
    <t>VINCENT RUBY</t>
  </si>
  <si>
    <t>0930552</t>
  </si>
  <si>
    <t>036177</t>
  </si>
  <si>
    <t>VRUBY</t>
  </si>
  <si>
    <t>RUBY</t>
  </si>
  <si>
    <t>971 Center Ave</t>
  </si>
  <si>
    <t>17601</t>
  </si>
  <si>
    <t>7172039527@tmomail.net</t>
  </si>
  <si>
    <t>23747</t>
  </si>
  <si>
    <t>0531905</t>
  </si>
  <si>
    <t>023747</t>
  </si>
  <si>
    <t>TUBMAN</t>
  </si>
  <si>
    <t>940 N Adams Ct</t>
  </si>
  <si>
    <t>Chandler</t>
  </si>
  <si>
    <t>85225</t>
  </si>
  <si>
    <t>6024918005@tmomail.net</t>
  </si>
  <si>
    <t>0923128</t>
  </si>
  <si>
    <t>046976</t>
  </si>
  <si>
    <t>14628 Carona Dr</t>
  </si>
  <si>
    <t>20905</t>
  </si>
  <si>
    <t>3012227835@tmomail.net</t>
  </si>
  <si>
    <t>46676</t>
  </si>
  <si>
    <t>0576769</t>
  </si>
  <si>
    <t>046676</t>
  </si>
  <si>
    <t>300 Shady Oaks Dr #100</t>
  </si>
  <si>
    <t>Palm Coast</t>
  </si>
  <si>
    <t>2703080717@tmomail.net</t>
  </si>
  <si>
    <t>36444</t>
  </si>
  <si>
    <t>ROBERT VINIS</t>
  </si>
  <si>
    <t>0934943</t>
  </si>
  <si>
    <t>036444</t>
  </si>
  <si>
    <t>RVINISJ</t>
  </si>
  <si>
    <t>VINIS</t>
  </si>
  <si>
    <t>215 BRYANT ST</t>
  </si>
  <si>
    <t>LINDENWOLD</t>
  </si>
  <si>
    <t>08021</t>
  </si>
  <si>
    <t>8483657018@tmomail.net</t>
  </si>
  <si>
    <t>0677153</t>
  </si>
  <si>
    <t>036273</t>
  </si>
  <si>
    <t>836 RINGGOLD RD</t>
  </si>
  <si>
    <t>Somerset</t>
  </si>
  <si>
    <t>42602</t>
  </si>
  <si>
    <t>6067700863@tmomail.net</t>
  </si>
  <si>
    <t>0756684</t>
  </si>
  <si>
    <t>036400</t>
  </si>
  <si>
    <t>GINDLESPERGER</t>
  </si>
  <si>
    <t>CORRY</t>
  </si>
  <si>
    <t>136 BARONI AVE</t>
  </si>
  <si>
    <t>15520</t>
  </si>
  <si>
    <t>8147372249@tmomail.net</t>
  </si>
  <si>
    <t>21810</t>
  </si>
  <si>
    <t>JOSEPH MEEKS</t>
  </si>
  <si>
    <t>0030502</t>
  </si>
  <si>
    <t>021810</t>
  </si>
  <si>
    <t>383 W KEANAHALULULU LANE</t>
  </si>
  <si>
    <t>5126652257@tmomail.net</t>
  </si>
  <si>
    <t>OAZARYA</t>
  </si>
  <si>
    <t>10331 SAMOA AVE</t>
  </si>
  <si>
    <t>TUJUNGA</t>
  </si>
  <si>
    <t>91042</t>
  </si>
  <si>
    <t>EDWARD PRESTIN</t>
  </si>
  <si>
    <t>0001651</t>
  </si>
  <si>
    <t>023179</t>
  </si>
  <si>
    <t>7411 NORTH STONY LAKE ROAD</t>
  </si>
  <si>
    <t>49201</t>
  </si>
  <si>
    <t>7347540781@tmomail.net</t>
  </si>
  <si>
    <t>36227</t>
  </si>
  <si>
    <t>LORI BURRITT</t>
  </si>
  <si>
    <t>0552372</t>
  </si>
  <si>
    <t>036227</t>
  </si>
  <si>
    <t>LBURRIT</t>
  </si>
  <si>
    <t>BURRITT</t>
  </si>
  <si>
    <t>LORI</t>
  </si>
  <si>
    <t>521 EAST JUNIATA ST</t>
  </si>
  <si>
    <t>18103</t>
  </si>
  <si>
    <t>4845236036@vtext.com</t>
  </si>
  <si>
    <t>0941104</t>
  </si>
  <si>
    <t>046977</t>
  </si>
  <si>
    <t>106 Heatherwood Lane</t>
  </si>
  <si>
    <t>Yorktown</t>
  </si>
  <si>
    <t>7576219851@vtext.com</t>
  </si>
  <si>
    <t>23904</t>
  </si>
  <si>
    <t>SHAEL JAMROWSKI</t>
  </si>
  <si>
    <t>0024653</t>
  </si>
  <si>
    <t>023904</t>
  </si>
  <si>
    <t>SJAMROW</t>
  </si>
  <si>
    <t>JAMROWSKI</t>
  </si>
  <si>
    <t>SHAEL</t>
  </si>
  <si>
    <t>1570 Rilla Circle</t>
  </si>
  <si>
    <t>30043</t>
  </si>
  <si>
    <t>4709291286@tmomail.net</t>
  </si>
  <si>
    <t>61532</t>
  </si>
  <si>
    <t>FRANCISCO VASQUEZ</t>
  </si>
  <si>
    <t>0524538</t>
  </si>
  <si>
    <t>061532</t>
  </si>
  <si>
    <t>27800 McBean Pkwy</t>
  </si>
  <si>
    <t>237</t>
  </si>
  <si>
    <t>Valencia</t>
  </si>
  <si>
    <t>91354</t>
  </si>
  <si>
    <t>6616883788@tmomail.net</t>
  </si>
  <si>
    <t>36488</t>
  </si>
  <si>
    <t>MATTHEW ROELKE</t>
  </si>
  <si>
    <t>0710889</t>
  </si>
  <si>
    <t>036488</t>
  </si>
  <si>
    <t>ROELKE</t>
  </si>
  <si>
    <t>5 TOBARRA LN</t>
  </si>
  <si>
    <t>71909</t>
  </si>
  <si>
    <t>8508241426@vtext.com</t>
  </si>
  <si>
    <t>37107</t>
  </si>
  <si>
    <t>CHINGIZ AGAYEV</t>
  </si>
  <si>
    <t>0001323</t>
  </si>
  <si>
    <t>037107</t>
  </si>
  <si>
    <t>AGAYEV</t>
  </si>
  <si>
    <t>CHINGIZ</t>
  </si>
  <si>
    <t>12805 W 138th Place</t>
  </si>
  <si>
    <t>66221</t>
  </si>
  <si>
    <t>9133398125@vtext.com</t>
  </si>
  <si>
    <t>0030114</t>
  </si>
  <si>
    <t>036376</t>
  </si>
  <si>
    <t>1 Columbus Ave</t>
  </si>
  <si>
    <t>Methuen</t>
  </si>
  <si>
    <t>01844</t>
  </si>
  <si>
    <t>9785518213@vtext.com</t>
  </si>
  <si>
    <t>06702</t>
  </si>
  <si>
    <t>0012246</t>
  </si>
  <si>
    <t>006702</t>
  </si>
  <si>
    <t>BURTON</t>
  </si>
  <si>
    <t>1211 kensington ave</t>
  </si>
  <si>
    <t>santa maria</t>
  </si>
  <si>
    <t>93454</t>
  </si>
  <si>
    <t>8057929429@tmomail.net</t>
  </si>
  <si>
    <t>22182</t>
  </si>
  <si>
    <t>GREGORY WRIGHT</t>
  </si>
  <si>
    <t>0870014</t>
  </si>
  <si>
    <t>022182</t>
  </si>
  <si>
    <t>GWRIGHT</t>
  </si>
  <si>
    <t>1020 WEST MARKET ST</t>
  </si>
  <si>
    <t>40202</t>
  </si>
  <si>
    <t>5027010231@tmomail.net</t>
  </si>
  <si>
    <t>0758938</t>
  </si>
  <si>
    <t>024118</t>
  </si>
  <si>
    <t>5350 W 80TH AVE APT.C308</t>
  </si>
  <si>
    <t>80003</t>
  </si>
  <si>
    <t>3039441149@tmomail.net</t>
  </si>
  <si>
    <t>61580</t>
  </si>
  <si>
    <t>STEVEN SMITH</t>
  </si>
  <si>
    <t>0001149</t>
  </si>
  <si>
    <t>061580</t>
  </si>
  <si>
    <t>SSMI94</t>
  </si>
  <si>
    <t>EXTRA SPACE STORAGE</t>
  </si>
  <si>
    <t>1420 BALTIMORE PIKE</t>
  </si>
  <si>
    <t>19064</t>
  </si>
  <si>
    <t>7177067950@tmomail.net</t>
  </si>
  <si>
    <t>61488</t>
  </si>
  <si>
    <t>AUSTIN PURSEY</t>
  </si>
  <si>
    <t>0682617</t>
  </si>
  <si>
    <t>061488</t>
  </si>
  <si>
    <t>APURSEY</t>
  </si>
  <si>
    <t>PURSEY</t>
  </si>
  <si>
    <t>831 NICHOLAS ST</t>
  </si>
  <si>
    <t>UNIT B</t>
  </si>
  <si>
    <t>ELIZABETHTOWN</t>
  </si>
  <si>
    <t>42701</t>
  </si>
  <si>
    <t>2702430541@tmomail.net</t>
  </si>
  <si>
    <t>61746</t>
  </si>
  <si>
    <t>KEVIN JARRETT</t>
  </si>
  <si>
    <t>0001604</t>
  </si>
  <si>
    <t>061746</t>
  </si>
  <si>
    <t>KJARRET</t>
  </si>
  <si>
    <t>JARRETT</t>
  </si>
  <si>
    <t>462 E Manitou Rd</t>
  </si>
  <si>
    <t>Hilton</t>
  </si>
  <si>
    <t>14468</t>
  </si>
  <si>
    <t>5855539663@tmomail.net</t>
  </si>
  <si>
    <t>61132</t>
  </si>
  <si>
    <t>HECTOR RAMIREZ</t>
  </si>
  <si>
    <t>0902031</t>
  </si>
  <si>
    <t>061132</t>
  </si>
  <si>
    <t>RAMIREZ</t>
  </si>
  <si>
    <t>136 Red Maple Burl Circ</t>
  </si>
  <si>
    <t>Debary</t>
  </si>
  <si>
    <t>32713</t>
  </si>
  <si>
    <t>3866248397@vtext.com</t>
  </si>
  <si>
    <t>33305</t>
  </si>
  <si>
    <t>JOHNNIE BLUE</t>
  </si>
  <si>
    <t>0903047</t>
  </si>
  <si>
    <t>033305</t>
  </si>
  <si>
    <t>BLUE</t>
  </si>
  <si>
    <t>24356 SW 109th CT</t>
  </si>
  <si>
    <t>HOMESTEAD</t>
  </si>
  <si>
    <t>3053991004@tmomail.net</t>
  </si>
  <si>
    <t>0838599</t>
  </si>
  <si>
    <t>046589</t>
  </si>
  <si>
    <t>BECKNER</t>
  </si>
  <si>
    <t>333 23rd St W</t>
  </si>
  <si>
    <t>Huntington</t>
  </si>
  <si>
    <t>25704</t>
  </si>
  <si>
    <t>3046950575@tmomail.net</t>
  </si>
  <si>
    <t>36415</t>
  </si>
  <si>
    <t>LU LAY</t>
  </si>
  <si>
    <t>0925933</t>
  </si>
  <si>
    <t>036415</t>
  </si>
  <si>
    <t>LLAY1</t>
  </si>
  <si>
    <t>LAY</t>
  </si>
  <si>
    <t>LU</t>
  </si>
  <si>
    <t>3322 - 75th Street</t>
  </si>
  <si>
    <t>Jackson Heights</t>
  </si>
  <si>
    <t>11372</t>
  </si>
  <si>
    <t>3479083358@tmomail.net</t>
  </si>
  <si>
    <t>47113</t>
  </si>
  <si>
    <t>COLIN ROBERTSON</t>
  </si>
  <si>
    <t>047113</t>
  </si>
  <si>
    <t>CROBE43</t>
  </si>
  <si>
    <t>ROBERTSON</t>
  </si>
  <si>
    <t>575 Haig ST</t>
  </si>
  <si>
    <t>Baldwin</t>
  </si>
  <si>
    <t>11510</t>
  </si>
  <si>
    <t>7014093194@tmomail.net</t>
  </si>
  <si>
    <t>21225</t>
  </si>
  <si>
    <t>0744128</t>
  </si>
  <si>
    <t>021225</t>
  </si>
  <si>
    <t>3844 Betty's Pl</t>
  </si>
  <si>
    <t>Hahira</t>
  </si>
  <si>
    <t>31632</t>
  </si>
  <si>
    <t>2292620893@vtext.com</t>
  </si>
  <si>
    <t>23261</t>
  </si>
  <si>
    <t>MOHAMMAD HARIS</t>
  </si>
  <si>
    <t>0741215</t>
  </si>
  <si>
    <t>023261</t>
  </si>
  <si>
    <t>MHARIS</t>
  </si>
  <si>
    <t>HARIS</t>
  </si>
  <si>
    <t>8137 Gardini Drive</t>
  </si>
  <si>
    <t>95757</t>
  </si>
  <si>
    <t>9165265144@tmomail.net</t>
  </si>
  <si>
    <t>61246</t>
  </si>
  <si>
    <t>ANDREW PARKINSON</t>
  </si>
  <si>
    <t>0572727</t>
  </si>
  <si>
    <t>061246</t>
  </si>
  <si>
    <t>APARKIN</t>
  </si>
  <si>
    <t>PARKINSON</t>
  </si>
  <si>
    <t>44 Molyneaux Road</t>
  </si>
  <si>
    <t>Valley Stream</t>
  </si>
  <si>
    <t>11580</t>
  </si>
  <si>
    <t>5169242242@tmomail.net</t>
  </si>
  <si>
    <t>LANDON LEBARON</t>
  </si>
  <si>
    <t>0633909</t>
  </si>
  <si>
    <t>LLEBARO</t>
  </si>
  <si>
    <t>LEBARON</t>
  </si>
  <si>
    <t>LANDON</t>
  </si>
  <si>
    <t>411 GULPHA DR</t>
  </si>
  <si>
    <t>#28</t>
  </si>
  <si>
    <t>WEST MONROE</t>
  </si>
  <si>
    <t>71291</t>
  </si>
  <si>
    <t>3187610173@tmomail.net</t>
  </si>
  <si>
    <t>61473</t>
  </si>
  <si>
    <t>ROY FARROW</t>
  </si>
  <si>
    <t>0002931</t>
  </si>
  <si>
    <t>061473</t>
  </si>
  <si>
    <t>FARROW</t>
  </si>
  <si>
    <t>907 North F Street</t>
  </si>
  <si>
    <t>Muskogee</t>
  </si>
  <si>
    <t>74403</t>
  </si>
  <si>
    <t>9188202111@tmomail.net</t>
  </si>
  <si>
    <t>0101990</t>
  </si>
  <si>
    <t>046838</t>
  </si>
  <si>
    <t>ELLINGER</t>
  </si>
  <si>
    <t>KURTIS</t>
  </si>
  <si>
    <t>5012 Sugar Grove Rd</t>
  </si>
  <si>
    <t>Sugar Grove</t>
  </si>
  <si>
    <t>43155</t>
  </si>
  <si>
    <t>7403241033@tmomail.net</t>
  </si>
  <si>
    <t>46635</t>
  </si>
  <si>
    <t>OMAR REYES HERNANDEZ</t>
  </si>
  <si>
    <t>0648535</t>
  </si>
  <si>
    <t>046635</t>
  </si>
  <si>
    <t>OREYESH</t>
  </si>
  <si>
    <t>REYES HERNANDEZ</t>
  </si>
  <si>
    <t>22013 SEASHORE CIR</t>
  </si>
  <si>
    <t>Estero</t>
  </si>
  <si>
    <t>33928</t>
  </si>
  <si>
    <t>2398231660@tmomail.net</t>
  </si>
  <si>
    <t>46678</t>
  </si>
  <si>
    <t>STEFAN KENNERLY</t>
  </si>
  <si>
    <t>0591719</t>
  </si>
  <si>
    <t>046678</t>
  </si>
  <si>
    <t>SKENN14</t>
  </si>
  <si>
    <t>KENNERLY</t>
  </si>
  <si>
    <t>STEFAN</t>
  </si>
  <si>
    <t>12762 SW 184 TERR</t>
  </si>
  <si>
    <t>3058334902@tmomail.net</t>
  </si>
  <si>
    <t>22350</t>
  </si>
  <si>
    <t>NOE REYES JR</t>
  </si>
  <si>
    <t>0546754</t>
  </si>
  <si>
    <t>022350</t>
  </si>
  <si>
    <t>NREYESJ</t>
  </si>
  <si>
    <t>REYES JR</t>
  </si>
  <si>
    <t>NOE</t>
  </si>
  <si>
    <t>8812 Broadstone pl</t>
  </si>
  <si>
    <t>bakersfield</t>
  </si>
  <si>
    <t>93306</t>
  </si>
  <si>
    <t>6612206975@tmomail.net</t>
  </si>
  <si>
    <t>WARD YOUNG</t>
  </si>
  <si>
    <t>0891036</t>
  </si>
  <si>
    <t>021015</t>
  </si>
  <si>
    <t>WYOUNG5</t>
  </si>
  <si>
    <t>1906 W CORTLAND AVE</t>
  </si>
  <si>
    <t>93705</t>
  </si>
  <si>
    <t>5596016297@tmomail.net</t>
  </si>
  <si>
    <t>21549</t>
  </si>
  <si>
    <t>0029124</t>
  </si>
  <si>
    <t>021549</t>
  </si>
  <si>
    <t>1202 Waverly Dr.</t>
  </si>
  <si>
    <t>Bay St. Louis</t>
  </si>
  <si>
    <t>39520</t>
  </si>
  <si>
    <t>2283042138@vtext.com</t>
  </si>
  <si>
    <t>37080</t>
  </si>
  <si>
    <t>ROBERT GRAMSKY</t>
  </si>
  <si>
    <t>0557611</t>
  </si>
  <si>
    <t>037080</t>
  </si>
  <si>
    <t>RGRAMSK</t>
  </si>
  <si>
    <t>GRAMSKY</t>
  </si>
  <si>
    <t>3016 Spring Garden Ave</t>
  </si>
  <si>
    <t>New	Castle</t>
  </si>
  <si>
    <t>16105</t>
  </si>
  <si>
    <t>7246989848@vtext.com</t>
  </si>
  <si>
    <t>THEON KING</t>
  </si>
  <si>
    <t>0707935</t>
  </si>
  <si>
    <t>061450</t>
  </si>
  <si>
    <t>723 E 58 STREET</t>
  </si>
  <si>
    <t>7186785177@tmomail.net</t>
  </si>
  <si>
    <t>21516</t>
  </si>
  <si>
    <t>JULIO RAMIREZ</t>
  </si>
  <si>
    <t>0572529</t>
  </si>
  <si>
    <t>021516</t>
  </si>
  <si>
    <t>JRAMI21</t>
  </si>
  <si>
    <t>920 SAGE CT</t>
  </si>
  <si>
    <t>93905</t>
  </si>
  <si>
    <t>8313561032@tmomail.net</t>
  </si>
  <si>
    <t>88094</t>
  </si>
  <si>
    <t>MICHAEL MCGINNIS</t>
  </si>
  <si>
    <t>0008524</t>
  </si>
  <si>
    <t>088094</t>
  </si>
  <si>
    <t>MCGINNIS</t>
  </si>
  <si>
    <t>230 Hilarie Rd</t>
  </si>
  <si>
    <t>Stonewall</t>
  </si>
  <si>
    <t>71078</t>
  </si>
  <si>
    <t>3187160054@vtext.com</t>
  </si>
  <si>
    <t>CARLTON SUBLETTE</t>
  </si>
  <si>
    <t>0013219</t>
  </si>
  <si>
    <t>061404</t>
  </si>
  <si>
    <t>206 GHENT PL</t>
  </si>
  <si>
    <t>78374</t>
  </si>
  <si>
    <t>3619050417@tmomail.net</t>
  </si>
  <si>
    <t>0011023</t>
  </si>
  <si>
    <t>046994</t>
  </si>
  <si>
    <t>193 FIRST ST</t>
  </si>
  <si>
    <t>14605</t>
  </si>
  <si>
    <t>5856060458@tmomail.net</t>
  </si>
  <si>
    <t>46292</t>
  </si>
  <si>
    <t>MARQUES LOBBINS</t>
  </si>
  <si>
    <t>0737759</t>
  </si>
  <si>
    <t>046292</t>
  </si>
  <si>
    <t>MLOBBIN</t>
  </si>
  <si>
    <t>LOBBINS</t>
  </si>
  <si>
    <t>4945 GARDENWOOD DR.</t>
  </si>
  <si>
    <t>38116</t>
  </si>
  <si>
    <t>9016310583@tmomail.net</t>
  </si>
  <si>
    <t>36383</t>
  </si>
  <si>
    <t>0702811</t>
  </si>
  <si>
    <t>036383</t>
  </si>
  <si>
    <t>226-8 ADAMS pointe blvd</t>
  </si>
  <si>
    <t>8</t>
  </si>
  <si>
    <t>Mars</t>
  </si>
  <si>
    <t>16046</t>
  </si>
  <si>
    <t>7249536540@vtext.com</t>
  </si>
  <si>
    <t>46927</t>
  </si>
  <si>
    <t>JOSHUA ALLEN</t>
  </si>
  <si>
    <t>0601823</t>
  </si>
  <si>
    <t>046927</t>
  </si>
  <si>
    <t>JALLEN0</t>
  </si>
  <si>
    <t>525 Board Valley Rd</t>
  </si>
  <si>
    <t>Sparta</t>
  </si>
  <si>
    <t>38583</t>
  </si>
  <si>
    <t>9314180466@vtext.com</t>
  </si>
  <si>
    <t>36442</t>
  </si>
  <si>
    <t>DERRICK WILLIAMS</t>
  </si>
  <si>
    <t>0509752</t>
  </si>
  <si>
    <t>036442</t>
  </si>
  <si>
    <t>DWILLI2</t>
  </si>
  <si>
    <t>6100 N 17TH ST</t>
  </si>
  <si>
    <t>APT A4</t>
  </si>
  <si>
    <t>PHILADELPHIA</t>
  </si>
  <si>
    <t>18141</t>
  </si>
  <si>
    <t>8488780013@tmomail.net</t>
  </si>
  <si>
    <t>0603993</t>
  </si>
  <si>
    <t>046502</t>
  </si>
  <si>
    <t>785 General Wallace Ct</t>
  </si>
  <si>
    <t>Warrenton</t>
  </si>
  <si>
    <t>3018935023@tmomail.net</t>
  </si>
  <si>
    <t>0802918</t>
  </si>
  <si>
    <t>047024</t>
  </si>
  <si>
    <t>22 Mansur St.</t>
  </si>
  <si>
    <t>Roslindale</t>
  </si>
  <si>
    <t>02131</t>
  </si>
  <si>
    <t>6176910646@vtext.com</t>
  </si>
  <si>
    <t>61060</t>
  </si>
  <si>
    <t>RICKY LABORDE</t>
  </si>
  <si>
    <t>061060</t>
  </si>
  <si>
    <t>RLABORD</t>
  </si>
  <si>
    <t>676 390th Ave.</t>
  </si>
  <si>
    <t>Janesville</t>
  </si>
  <si>
    <t>56048</t>
  </si>
  <si>
    <t>5073088564@vtext.com</t>
  </si>
  <si>
    <t>88193</t>
  </si>
  <si>
    <t>JAMES SUNDERLIN II</t>
  </si>
  <si>
    <t>0005579</t>
  </si>
  <si>
    <t>088193</t>
  </si>
  <si>
    <t>JSUNDER</t>
  </si>
  <si>
    <t>SUNDERLIN II</t>
  </si>
  <si>
    <t>1307 MASTERPIECE DR</t>
  </si>
  <si>
    <t>9107601357@tmomail.net</t>
  </si>
  <si>
    <t>61128</t>
  </si>
  <si>
    <t>DAVID HUDSON</t>
  </si>
  <si>
    <t>0641159</t>
  </si>
  <si>
    <t>061128</t>
  </si>
  <si>
    <t>DHUDSO4</t>
  </si>
  <si>
    <t>1310 NW 192 ST</t>
  </si>
  <si>
    <t>33169</t>
  </si>
  <si>
    <t>7868520951@tmomail.net</t>
  </si>
  <si>
    <t>46663</t>
  </si>
  <si>
    <t>RONALD TASSIN</t>
  </si>
  <si>
    <t>0661017</t>
  </si>
  <si>
    <t>046663</t>
  </si>
  <si>
    <t>RTASSIN</t>
  </si>
  <si>
    <t>TASSIN</t>
  </si>
  <si>
    <t>50100 Hwy 1065</t>
  </si>
  <si>
    <t>Tickfaw</t>
  </si>
  <si>
    <t>70466</t>
  </si>
  <si>
    <t>9855494860@vtext.com</t>
  </si>
  <si>
    <t>88114</t>
  </si>
  <si>
    <t>TIMOTHY MACKLING</t>
  </si>
  <si>
    <t>0025189</t>
  </si>
  <si>
    <t>088114</t>
  </si>
  <si>
    <t>TMACKLI</t>
  </si>
  <si>
    <t>MACKLING</t>
  </si>
  <si>
    <t>3815 Touchberry Ln NE</t>
  </si>
  <si>
    <t>38601</t>
  </si>
  <si>
    <t>8287083703@vtext.com</t>
  </si>
  <si>
    <t>0820361</t>
  </si>
  <si>
    <t>047370</t>
  </si>
  <si>
    <t>61 Eagle Lane</t>
  </si>
  <si>
    <t>Mayesville</t>
  </si>
  <si>
    <t>29104</t>
  </si>
  <si>
    <t>8032211088@tmomail.net</t>
  </si>
  <si>
    <t>88027</t>
  </si>
  <si>
    <t>FRANKLIN CABRERA</t>
  </si>
  <si>
    <t>0653709</t>
  </si>
  <si>
    <t>088027</t>
  </si>
  <si>
    <t>FCABRER</t>
  </si>
  <si>
    <t>CABRERA</t>
  </si>
  <si>
    <t>137 nw 42 st</t>
  </si>
  <si>
    <t>33127</t>
  </si>
  <si>
    <t>3053391451@tmomail.net</t>
  </si>
  <si>
    <t>AGAMBL0</t>
  </si>
  <si>
    <t>36022</t>
  </si>
  <si>
    <t>MARK CHAVEZ</t>
  </si>
  <si>
    <t>0834716</t>
  </si>
  <si>
    <t>023692</t>
  </si>
  <si>
    <t>18202 E Payson St</t>
  </si>
  <si>
    <t>Azusa</t>
  </si>
  <si>
    <t>91702</t>
  </si>
  <si>
    <t>6266630527@tmomail.net</t>
  </si>
  <si>
    <t>0856062</t>
  </si>
  <si>
    <t>022365</t>
  </si>
  <si>
    <t>1642 N. Vine St</t>
  </si>
  <si>
    <t>Apt# 106</t>
  </si>
  <si>
    <t>60614</t>
  </si>
  <si>
    <t>7739540352@tmomail.net</t>
  </si>
  <si>
    <t>61255</t>
  </si>
  <si>
    <t>ALESSANDRO ROTTER</t>
  </si>
  <si>
    <t>0827568</t>
  </si>
  <si>
    <t>061255</t>
  </si>
  <si>
    <t>ROTTER</t>
  </si>
  <si>
    <t>ALESSANDRO</t>
  </si>
  <si>
    <t>42 Pleasant Avenue</t>
  </si>
  <si>
    <t>Centereach</t>
  </si>
  <si>
    <t>11720</t>
  </si>
  <si>
    <t>6317201488@tmomail.net</t>
  </si>
  <si>
    <t>ABDELKARIM ZEID</t>
  </si>
  <si>
    <t>0283804</t>
  </si>
  <si>
    <t>037416</t>
  </si>
  <si>
    <t>8314 S. Lamon Ave</t>
  </si>
  <si>
    <t>Burbank</t>
  </si>
  <si>
    <t>60459</t>
  </si>
  <si>
    <t>7089552254@tmomail.net</t>
  </si>
  <si>
    <t>0795179</t>
  </si>
  <si>
    <t>037125</t>
  </si>
  <si>
    <t>KAREEM</t>
  </si>
  <si>
    <t>2820 44th Ave.</t>
  </si>
  <si>
    <t>2287602794@vtext.com</t>
  </si>
  <si>
    <t>88165</t>
  </si>
  <si>
    <t>RODNEY MASCHO</t>
  </si>
  <si>
    <t>0781864</t>
  </si>
  <si>
    <t>088165</t>
  </si>
  <si>
    <t>RMASCH</t>
  </si>
  <si>
    <t>MASCHO</t>
  </si>
  <si>
    <t>RODNEY</t>
  </si>
  <si>
    <t>7985 State Route 417</t>
  </si>
  <si>
    <t>Bolivar</t>
  </si>
  <si>
    <t>14715</t>
  </si>
  <si>
    <t>5856486116@vtext.com</t>
  </si>
  <si>
    <t>61520</t>
  </si>
  <si>
    <t>JUSTINE ABALOS</t>
  </si>
  <si>
    <t>0513978</t>
  </si>
  <si>
    <t>061520</t>
  </si>
  <si>
    <t>JABALOS</t>
  </si>
  <si>
    <t>ABALOS</t>
  </si>
  <si>
    <t>JUSTINE</t>
  </si>
  <si>
    <t>14420 Behrens Ave</t>
  </si>
  <si>
    <t>5625036971@tmomail.net</t>
  </si>
  <si>
    <t>61759</t>
  </si>
  <si>
    <t>ISADORE MEEKS</t>
  </si>
  <si>
    <t>0816488</t>
  </si>
  <si>
    <t>061759</t>
  </si>
  <si>
    <t>IMEEKS1</t>
  </si>
  <si>
    <t>ISADORE</t>
  </si>
  <si>
    <t>2021 BELMONT AVE</t>
  </si>
  <si>
    <t>60432</t>
  </si>
  <si>
    <t>8472082803@tmomail.net</t>
  </si>
  <si>
    <t>61665</t>
  </si>
  <si>
    <t>WILLIE RICHARDS</t>
  </si>
  <si>
    <t>0838037</t>
  </si>
  <si>
    <t>061665</t>
  </si>
  <si>
    <t>WRICHAR</t>
  </si>
  <si>
    <t>RICHARDS</t>
  </si>
  <si>
    <t>703 E Martin Luther King Jr.</t>
  </si>
  <si>
    <t>(SH)</t>
  </si>
  <si>
    <t>Bryan</t>
  </si>
  <si>
    <t>77803</t>
  </si>
  <si>
    <t>8323741888@vtext.com</t>
  </si>
  <si>
    <t>0030973</t>
  </si>
  <si>
    <t>046893</t>
  </si>
  <si>
    <t>11942 JOLSON DR</t>
  </si>
  <si>
    <t>70807</t>
  </si>
  <si>
    <t>2254490158@tmomail.net</t>
  </si>
  <si>
    <t>SUK GAJUREL</t>
  </si>
  <si>
    <t>0828624</t>
  </si>
  <si>
    <t>047371</t>
  </si>
  <si>
    <t>3903 Edge Road</t>
  </si>
  <si>
    <t>Pittsburgh</t>
  </si>
  <si>
    <t>15227</t>
  </si>
  <si>
    <t>4129061159@tmomail.net</t>
  </si>
  <si>
    <t>36380</t>
  </si>
  <si>
    <t>JACOB DIXON</t>
  </si>
  <si>
    <t>0444166</t>
  </si>
  <si>
    <t>036380</t>
  </si>
  <si>
    <t>81 Hidden Hill Rd</t>
  </si>
  <si>
    <t>New Hartford</t>
  </si>
  <si>
    <t>06057</t>
  </si>
  <si>
    <t>8608491670@tmomail.net</t>
  </si>
  <si>
    <t>0001281</t>
  </si>
  <si>
    <t>047042</t>
  </si>
  <si>
    <t>65 MacArthur Drive</t>
  </si>
  <si>
    <t>02889</t>
  </si>
  <si>
    <t>4015412128@tmomail.net</t>
  </si>
  <si>
    <t>BEN MCDOWELL</t>
  </si>
  <si>
    <t>0846451</t>
  </si>
  <si>
    <t>022153</t>
  </si>
  <si>
    <t>BMCDOWE</t>
  </si>
  <si>
    <t>MCDOWELL</t>
  </si>
  <si>
    <t>180 AMBER LANE</t>
  </si>
  <si>
    <t>8438779789@vtext.com</t>
  </si>
  <si>
    <t>23362</t>
  </si>
  <si>
    <t>MARIO SERNA</t>
  </si>
  <si>
    <t>0015917</t>
  </si>
  <si>
    <t>023362</t>
  </si>
  <si>
    <t>7368 Lobdell Road</t>
  </si>
  <si>
    <t>Linden</t>
  </si>
  <si>
    <t>48451</t>
  </si>
  <si>
    <t>2489411968@tmomail.net</t>
  </si>
  <si>
    <t>37282</t>
  </si>
  <si>
    <t>TRAVIS DAVIS</t>
  </si>
  <si>
    <t>0668079</t>
  </si>
  <si>
    <t>037282</t>
  </si>
  <si>
    <t>TDAVIS</t>
  </si>
  <si>
    <t>110 N Lipona Rd,</t>
  </si>
  <si>
    <t>Apt 13</t>
  </si>
  <si>
    <t>Tallahasee</t>
  </si>
  <si>
    <t>32304</t>
  </si>
  <si>
    <t>8509640368@tmomail.net</t>
  </si>
  <si>
    <t>SAMUEL WEST</t>
  </si>
  <si>
    <t>0858662</t>
  </si>
  <si>
    <t>061799</t>
  </si>
  <si>
    <t>715 Waterstone Plc</t>
  </si>
  <si>
    <t>San Ramon</t>
  </si>
  <si>
    <t>94582</t>
  </si>
  <si>
    <t>5107071326@tmomail.net</t>
  </si>
  <si>
    <t>0005058</t>
  </si>
  <si>
    <t>036040</t>
  </si>
  <si>
    <t>4107 Nottaway Place</t>
  </si>
  <si>
    <t>Bowie</t>
  </si>
  <si>
    <t>20716</t>
  </si>
  <si>
    <t>2406430072@tmomail.net</t>
  </si>
  <si>
    <t>36629</t>
  </si>
  <si>
    <t>RUBIN ASOBS</t>
  </si>
  <si>
    <t>0005389</t>
  </si>
  <si>
    <t>036629</t>
  </si>
  <si>
    <t>RASOBS</t>
  </si>
  <si>
    <t>ASOBS</t>
  </si>
  <si>
    <t>RUBIN</t>
  </si>
  <si>
    <t>1728 Blake ave Racine</t>
  </si>
  <si>
    <t>53404</t>
  </si>
  <si>
    <t>2624691086@tmomail.net</t>
  </si>
  <si>
    <t>88070</t>
  </si>
  <si>
    <t>DREW MOSIER</t>
  </si>
  <si>
    <t>0836114</t>
  </si>
  <si>
    <t>088070</t>
  </si>
  <si>
    <t>DMOSIER</t>
  </si>
  <si>
    <t>MOSIER</t>
  </si>
  <si>
    <t>DREW</t>
  </si>
  <si>
    <t>2952 INDIAN AVE</t>
  </si>
  <si>
    <t>Hull</t>
  </si>
  <si>
    <t>51239</t>
  </si>
  <si>
    <t>7128871126@vtext.com</t>
  </si>
  <si>
    <t>46633</t>
  </si>
  <si>
    <t>JAMES JACKSON IV</t>
  </si>
  <si>
    <t>0880583</t>
  </si>
  <si>
    <t>046633</t>
  </si>
  <si>
    <t>JJACKS2</t>
  </si>
  <si>
    <t>JACKSON IV</t>
  </si>
  <si>
    <t>973 LONGLEAF DR</t>
  </si>
  <si>
    <t>FOREST PARK</t>
  </si>
  <si>
    <t>30297</t>
  </si>
  <si>
    <t>4049404035@tmomail.net</t>
  </si>
  <si>
    <t>AHMAD SOHAIL AHMADZAI</t>
  </si>
  <si>
    <t>0923177</t>
  </si>
  <si>
    <t>AAHMADZ</t>
  </si>
  <si>
    <t>AHMADZAI</t>
  </si>
  <si>
    <t>AHMAD SOHAIL</t>
  </si>
  <si>
    <t>8338 LEES RIDGE RD</t>
  </si>
  <si>
    <t>5408361290@tmomail.net</t>
  </si>
  <si>
    <t>61098</t>
  </si>
  <si>
    <t>SCOTT FISCHER</t>
  </si>
  <si>
    <t>0006668</t>
  </si>
  <si>
    <t>061098</t>
  </si>
  <si>
    <t>SFISCHE</t>
  </si>
  <si>
    <t>FISCHER</t>
  </si>
  <si>
    <t>609 Fox Run Road</t>
  </si>
  <si>
    <t>Foley</t>
  </si>
  <si>
    <t>63347</t>
  </si>
  <si>
    <t>6363318423@tmomail.net</t>
  </si>
  <si>
    <t>46909</t>
  </si>
  <si>
    <t>TYLER MIZZELL</t>
  </si>
  <si>
    <t>0630657</t>
  </si>
  <si>
    <t>046909</t>
  </si>
  <si>
    <t>TMIZZEL</t>
  </si>
  <si>
    <t>MIZZELL</t>
  </si>
  <si>
    <t>10765 HIGHWAY 78 E</t>
  </si>
  <si>
    <t>APT 622</t>
  </si>
  <si>
    <t>29483</t>
  </si>
  <si>
    <t>8437395940@tmomail.net</t>
  </si>
  <si>
    <t>61291</t>
  </si>
  <si>
    <t>MIGUEL FERNANDEZ</t>
  </si>
  <si>
    <t>0005223</t>
  </si>
  <si>
    <t>061291</t>
  </si>
  <si>
    <t>MFERNA5</t>
  </si>
  <si>
    <t>MIGUEL</t>
  </si>
  <si>
    <t>Carr 679 Km1.9 INT Bo Espinosa</t>
  </si>
  <si>
    <t>Reparto Del Valle #14</t>
  </si>
  <si>
    <t>00646</t>
  </si>
  <si>
    <t>7879070982@tmomail.net</t>
  </si>
  <si>
    <t>0023812</t>
  </si>
  <si>
    <t>023548</t>
  </si>
  <si>
    <t>210 SOUTHLAND STATION DR</t>
  </si>
  <si>
    <t>APT 294</t>
  </si>
  <si>
    <t>4785010912@tmomail.net</t>
  </si>
  <si>
    <t>21792</t>
  </si>
  <si>
    <t>JESSIE SANCHEZ JR.</t>
  </si>
  <si>
    <t>0834747</t>
  </si>
  <si>
    <t>021792</t>
  </si>
  <si>
    <t>JSANCHE</t>
  </si>
  <si>
    <t>SANCHEZ JR.</t>
  </si>
  <si>
    <t>JESSIE</t>
  </si>
  <si>
    <t>4010 Dishman St</t>
  </si>
  <si>
    <t>Edinburg</t>
  </si>
  <si>
    <t>78542</t>
  </si>
  <si>
    <t>9567690176@tmomail.net</t>
  </si>
  <si>
    <t>0006551</t>
  </si>
  <si>
    <t>061569</t>
  </si>
  <si>
    <t>858 Bridge  Street</t>
  </si>
  <si>
    <t>01850</t>
  </si>
  <si>
    <t>9788043521@tmomail.net</t>
  </si>
  <si>
    <t>47104</t>
  </si>
  <si>
    <t>THEODORE KIMBERLING</t>
  </si>
  <si>
    <t>0786202</t>
  </si>
  <si>
    <t>047104</t>
  </si>
  <si>
    <t>TKIMBER</t>
  </si>
  <si>
    <t>KIMBERLING</t>
  </si>
  <si>
    <t>425 SHERMAN AVE</t>
  </si>
  <si>
    <t>#B04</t>
  </si>
  <si>
    <t>PEEKSKILL</t>
  </si>
  <si>
    <t>10566</t>
  </si>
  <si>
    <t>9149120158@tmomail.net</t>
  </si>
  <si>
    <t>36198</t>
  </si>
  <si>
    <t>DONTA SIMS</t>
  </si>
  <si>
    <t>0559989</t>
  </si>
  <si>
    <t>036198</t>
  </si>
  <si>
    <t>DSIMS</t>
  </si>
  <si>
    <t>SIMS</t>
  </si>
  <si>
    <t>17242 Lenore st</t>
  </si>
  <si>
    <t>48219</t>
  </si>
  <si>
    <t>2488090572@vtech</t>
  </si>
  <si>
    <t>0002188</t>
  </si>
  <si>
    <t>047228</t>
  </si>
  <si>
    <t>BRISCOE</t>
  </si>
  <si>
    <t>171 BUCHANAN RD</t>
  </si>
  <si>
    <t>SELAH</t>
  </si>
  <si>
    <t>98942</t>
  </si>
  <si>
    <t>5098903128@vtext.com</t>
  </si>
  <si>
    <t>61117</t>
  </si>
  <si>
    <t>KRIS WYRICK</t>
  </si>
  <si>
    <t>0006312</t>
  </si>
  <si>
    <t>061117</t>
  </si>
  <si>
    <t>KWYRIC</t>
  </si>
  <si>
    <t>WYRICK</t>
  </si>
  <si>
    <t>KRIS</t>
  </si>
  <si>
    <t>10760 Joshua St</t>
  </si>
  <si>
    <t>PLS LEAVE PKG ON SIDE BY TRASH</t>
  </si>
  <si>
    <t>7609836953@vtext.com</t>
  </si>
  <si>
    <t>36840</t>
  </si>
  <si>
    <t>BENJAMIN ROBERTS</t>
  </si>
  <si>
    <t>0723676</t>
  </si>
  <si>
    <t>036840</t>
  </si>
  <si>
    <t>BROBERT</t>
  </si>
  <si>
    <t>140 NW 12TH ST</t>
  </si>
  <si>
    <t>Gresham</t>
  </si>
  <si>
    <t>97030</t>
  </si>
  <si>
    <t>9717124952@vtext.com</t>
  </si>
  <si>
    <t>88138</t>
  </si>
  <si>
    <t>RAMON SALINAS</t>
  </si>
  <si>
    <t>0900761</t>
  </si>
  <si>
    <t>088138</t>
  </si>
  <si>
    <t>1336 S Ninth Ave</t>
  </si>
  <si>
    <t>Hacienda Heights</t>
  </si>
  <si>
    <t>91745</t>
  </si>
  <si>
    <t>6267131150@tmomail.net</t>
  </si>
  <si>
    <t>22133</t>
  </si>
  <si>
    <t>EDWARD RYAN</t>
  </si>
  <si>
    <t>0006361</t>
  </si>
  <si>
    <t>022133</t>
  </si>
  <si>
    <t>ERYAN3</t>
  </si>
  <si>
    <t>849 JASON DR</t>
  </si>
  <si>
    <t>8483383164@tmomail.net</t>
  </si>
  <si>
    <t>61464</t>
  </si>
  <si>
    <t>SHYHEIM JOHNSON</t>
  </si>
  <si>
    <t>0019042</t>
  </si>
  <si>
    <t>061464</t>
  </si>
  <si>
    <t>SJOHNS0</t>
  </si>
  <si>
    <t>8509 N PHILLIPS AVE</t>
  </si>
  <si>
    <t>73114</t>
  </si>
  <si>
    <t>4059785805@tmomail.net</t>
  </si>
  <si>
    <t>Gonzales</t>
  </si>
  <si>
    <t>70737</t>
  </si>
  <si>
    <t>36499</t>
  </si>
  <si>
    <t>0535963</t>
  </si>
  <si>
    <t>036499</t>
  </si>
  <si>
    <t>MCMEINS</t>
  </si>
  <si>
    <t>208 W MARY ST</t>
  </si>
  <si>
    <t>31601</t>
  </si>
  <si>
    <t>2294441032@tmomail.net</t>
  </si>
  <si>
    <t>0006635</t>
  </si>
  <si>
    <t>037342</t>
  </si>
  <si>
    <t>104 SAPLING DR</t>
  </si>
  <si>
    <t>4179010464@tmomail.net</t>
  </si>
  <si>
    <t>BRANDON BROWNLEE SR</t>
  </si>
  <si>
    <t>0028951</t>
  </si>
  <si>
    <t>BBROWNL</t>
  </si>
  <si>
    <t>BROWNLEE SR</t>
  </si>
  <si>
    <t>6015805334@vtext.com</t>
  </si>
  <si>
    <t>0879395</t>
  </si>
  <si>
    <t>006008</t>
  </si>
  <si>
    <t>14065 Lotus Ln</t>
  </si>
  <si>
    <t>apt #1013</t>
  </si>
  <si>
    <t>20120</t>
  </si>
  <si>
    <t>7038631826@tmomail.net</t>
  </si>
  <si>
    <t>21158</t>
  </si>
  <si>
    <t>BRUCE LOTT</t>
  </si>
  <si>
    <t>0030627</t>
  </si>
  <si>
    <t>021158</t>
  </si>
  <si>
    <t>BLOTT</t>
  </si>
  <si>
    <t>LOTT</t>
  </si>
  <si>
    <t>11052 Wilson St</t>
  </si>
  <si>
    <t>Bay St Louis</t>
  </si>
  <si>
    <t>2289180374@tmomail.net</t>
  </si>
  <si>
    <t>36764</t>
  </si>
  <si>
    <t>CHARLIE PEEPLES</t>
  </si>
  <si>
    <t>0019489</t>
  </si>
  <si>
    <t>036764</t>
  </si>
  <si>
    <t>CPEEPLE</t>
  </si>
  <si>
    <t>CHARLIE</t>
  </si>
  <si>
    <t>3548 S BONN AVE</t>
  </si>
  <si>
    <t>Wichita</t>
  </si>
  <si>
    <t>67217</t>
  </si>
  <si>
    <t>3167793072@vtext.com</t>
  </si>
  <si>
    <t>61185</t>
  </si>
  <si>
    <t>JEFFREY SPARTZ</t>
  </si>
  <si>
    <t>0000257</t>
  </si>
  <si>
    <t>061185</t>
  </si>
  <si>
    <t>SPARTZ</t>
  </si>
  <si>
    <t>3051 Boone Ave. N.</t>
  </si>
  <si>
    <t>Minneapolis</t>
  </si>
  <si>
    <t>55427</t>
  </si>
  <si>
    <t>6122276248@tmomail.net</t>
  </si>
  <si>
    <t>61292</t>
  </si>
  <si>
    <t>GILBERTO MARTINEZ</t>
  </si>
  <si>
    <t>0043471</t>
  </si>
  <si>
    <t>061292</t>
  </si>
  <si>
    <t>GMART9</t>
  </si>
  <si>
    <t>GILBERTO</t>
  </si>
  <si>
    <t>Carr 830 Km4.4</t>
  </si>
  <si>
    <t>Bo.Cerro Gordo</t>
  </si>
  <si>
    <t>9393560458@tmomail.net</t>
  </si>
  <si>
    <t>0625954</t>
  </si>
  <si>
    <t>037268</t>
  </si>
  <si>
    <t>WILBER</t>
  </si>
  <si>
    <t>611 Daniel St</t>
  </si>
  <si>
    <t>LaGrange</t>
  </si>
  <si>
    <t>30241</t>
  </si>
  <si>
    <t>7066270226@tmomail.net</t>
  </si>
  <si>
    <t>LGARVIN</t>
  </si>
  <si>
    <t>LEROY</t>
  </si>
  <si>
    <t>19079</t>
  </si>
  <si>
    <t>21965</t>
  </si>
  <si>
    <t>DENNIS BOYER</t>
  </si>
  <si>
    <t>0020891</t>
  </si>
  <si>
    <t>021965</t>
  </si>
  <si>
    <t>DBOYER0</t>
  </si>
  <si>
    <t>13779 Peach Street</t>
  </si>
  <si>
    <t>Southgate</t>
  </si>
  <si>
    <t>7349567451@vtext.com</t>
  </si>
  <si>
    <t>THOMAS BATES</t>
  </si>
  <si>
    <t>0007468</t>
  </si>
  <si>
    <t>061263</t>
  </si>
  <si>
    <t>9132960129@tmomail.net</t>
  </si>
  <si>
    <t>61534</t>
  </si>
  <si>
    <t>JESUS CASTRO</t>
  </si>
  <si>
    <t>0886234</t>
  </si>
  <si>
    <t>061534</t>
  </si>
  <si>
    <t>JCAST93</t>
  </si>
  <si>
    <t>861 W 55TH ST</t>
  </si>
  <si>
    <t>90037</t>
  </si>
  <si>
    <t>5623863348@tmomail.net</t>
  </si>
  <si>
    <t>0551127</t>
  </si>
  <si>
    <t>046668</t>
  </si>
  <si>
    <t>305 Lariat Lane</t>
  </si>
  <si>
    <t>34743</t>
  </si>
  <si>
    <t>3213332278@tmomail.net</t>
  </si>
  <si>
    <t>46101</t>
  </si>
  <si>
    <t>NORMAN CHUN</t>
  </si>
  <si>
    <t>046101</t>
  </si>
  <si>
    <t>NCHUN1</t>
  </si>
  <si>
    <t>CHUN</t>
  </si>
  <si>
    <t>NORMAN</t>
  </si>
  <si>
    <t>54-218 KEALA ROAD</t>
  </si>
  <si>
    <t>HAUULA</t>
  </si>
  <si>
    <t>96717</t>
  </si>
  <si>
    <t>8089278186@vtext.com</t>
  </si>
  <si>
    <t>21687</t>
  </si>
  <si>
    <t>JEROME HINES</t>
  </si>
  <si>
    <t>0013417</t>
  </si>
  <si>
    <t>021687</t>
  </si>
  <si>
    <t>JHINES1</t>
  </si>
  <si>
    <t>HINES</t>
  </si>
  <si>
    <t>5439 St Ferdinand Dr</t>
  </si>
  <si>
    <t>70126</t>
  </si>
  <si>
    <t>5048771417@tmomail.net</t>
  </si>
  <si>
    <t>61776</t>
  </si>
  <si>
    <t>THOMAS DEVOTI</t>
  </si>
  <si>
    <t>0010504</t>
  </si>
  <si>
    <t>061776</t>
  </si>
  <si>
    <t>TDEVOT</t>
  </si>
  <si>
    <t>DEVOTI</t>
  </si>
  <si>
    <t>1050 C Rathbun Ave</t>
  </si>
  <si>
    <t>Staten Island</t>
  </si>
  <si>
    <t>9172145166@tmomail.net</t>
  </si>
  <si>
    <t>61533</t>
  </si>
  <si>
    <t>GILBERT ALVARADO</t>
  </si>
  <si>
    <t>0000380</t>
  </si>
  <si>
    <t>061533</t>
  </si>
  <si>
    <t>GALVAR4</t>
  </si>
  <si>
    <t>11122 JERSEY AVE</t>
  </si>
  <si>
    <t>5623746962@tmomail.net</t>
  </si>
  <si>
    <t>RICHARD MOHR</t>
  </si>
  <si>
    <t>0567669</t>
  </si>
  <si>
    <t>061300</t>
  </si>
  <si>
    <t>35259 Railroad Ave</t>
  </si>
  <si>
    <t>Pittsville</t>
  </si>
  <si>
    <t>4436823312@vtext.com</t>
  </si>
  <si>
    <t>61481</t>
  </si>
  <si>
    <t>MICHAEL VITEZ</t>
  </si>
  <si>
    <t>0923573</t>
  </si>
  <si>
    <t>061481</t>
  </si>
  <si>
    <t>MVITEZ</t>
  </si>
  <si>
    <t>VITEZ</t>
  </si>
  <si>
    <t>100 E 28th St</t>
  </si>
  <si>
    <t>Farmington</t>
  </si>
  <si>
    <t>87401</t>
  </si>
  <si>
    <t>5053629618@vtext.com</t>
  </si>
  <si>
    <t>61443</t>
  </si>
  <si>
    <t>ROBERT SNOW</t>
  </si>
  <si>
    <t>0867358</t>
  </si>
  <si>
    <t>061443</t>
  </si>
  <si>
    <t>RSNOW</t>
  </si>
  <si>
    <t>SNOW</t>
  </si>
  <si>
    <t>3 Academy Court</t>
  </si>
  <si>
    <t>Patchogue</t>
  </si>
  <si>
    <t>11772</t>
  </si>
  <si>
    <t>6313087405@tmomail.net</t>
  </si>
  <si>
    <t>0000505</t>
  </si>
  <si>
    <t>036438</t>
  </si>
  <si>
    <t>2615 Monroe ave</t>
  </si>
  <si>
    <t>Vineland</t>
  </si>
  <si>
    <t>08361</t>
  </si>
  <si>
    <t>8565039462@tmomail.net</t>
  </si>
  <si>
    <t>88142</t>
  </si>
  <si>
    <t>FERHAT HAMOUCHE</t>
  </si>
  <si>
    <t>0625764</t>
  </si>
  <si>
    <t>088142</t>
  </si>
  <si>
    <t>FHAMOUC</t>
  </si>
  <si>
    <t>HAMOUCHE</t>
  </si>
  <si>
    <t>FERHAT</t>
  </si>
  <si>
    <t>823 S ADAMS ST</t>
  </si>
  <si>
    <t>APT 208</t>
  </si>
  <si>
    <t>WESTMONT</t>
  </si>
  <si>
    <t>60559</t>
  </si>
  <si>
    <t>6308161119@tmomail.net</t>
  </si>
  <si>
    <t>0527135</t>
  </si>
  <si>
    <t>046372</t>
  </si>
  <si>
    <t>1953 OAKWOOD LN NW</t>
  </si>
  <si>
    <t>39601</t>
  </si>
  <si>
    <t>6018680029@tmomail.net</t>
  </si>
  <si>
    <t>46219</t>
  </si>
  <si>
    <t>REGINALD HOSEY</t>
  </si>
  <si>
    <t>0942656</t>
  </si>
  <si>
    <t>046219</t>
  </si>
  <si>
    <t>RHOSEY</t>
  </si>
  <si>
    <t>HOSEY</t>
  </si>
  <si>
    <t>REGINALD</t>
  </si>
  <si>
    <t>186 HCR 2302 S</t>
  </si>
  <si>
    <t>ABBOTT</t>
  </si>
  <si>
    <t>76621</t>
  </si>
  <si>
    <t>2548781045@tmomail.net</t>
  </si>
  <si>
    <t>FREDRICK HIGGINS</t>
  </si>
  <si>
    <t>0001297</t>
  </si>
  <si>
    <t>024112</t>
  </si>
  <si>
    <t>6871 MEADOWBROOK LANE</t>
  </si>
  <si>
    <t>6628803364@vtext.com</t>
  </si>
  <si>
    <t>0838409</t>
  </si>
  <si>
    <t>023221</t>
  </si>
  <si>
    <t>URQUHART</t>
  </si>
  <si>
    <t>3702 Pacesetter Drive</t>
  </si>
  <si>
    <t>75241</t>
  </si>
  <si>
    <t>2149852046@tmomail.net</t>
  </si>
  <si>
    <t>61259</t>
  </si>
  <si>
    <t>DARRIN DAVIS</t>
  </si>
  <si>
    <t>0771238</t>
  </si>
  <si>
    <t>061259</t>
  </si>
  <si>
    <t>DDAV3</t>
  </si>
  <si>
    <t>1136 Leslie way</t>
  </si>
  <si>
    <t>Tobyhanna</t>
  </si>
  <si>
    <t>18466</t>
  </si>
  <si>
    <t>5703165231@tmomail.net</t>
  </si>
  <si>
    <t>61864</t>
  </si>
  <si>
    <t>DONNIE BREAUX</t>
  </si>
  <si>
    <t>061864</t>
  </si>
  <si>
    <t>DBREAUX</t>
  </si>
  <si>
    <t>BREAUX</t>
  </si>
  <si>
    <t>DONNIE</t>
  </si>
  <si>
    <t>674 HWY 308</t>
  </si>
  <si>
    <t>9857917863@VTEXT.COM</t>
  </si>
  <si>
    <t>61299</t>
  </si>
  <si>
    <t>OLIMPIU PETRE</t>
  </si>
  <si>
    <t>0525857</t>
  </si>
  <si>
    <t>061299</t>
  </si>
  <si>
    <t>OPETRE</t>
  </si>
  <si>
    <t>PETRE</t>
  </si>
  <si>
    <t>OLIMPIU</t>
  </si>
  <si>
    <t>11907 Parklawn Dr</t>
  </si>
  <si>
    <t>Apt 102</t>
  </si>
  <si>
    <t>Rockville</t>
  </si>
  <si>
    <t>20852</t>
  </si>
  <si>
    <t>3012564280@tmomail.net</t>
  </si>
  <si>
    <t>LUCY QUINTANA</t>
  </si>
  <si>
    <t>0555128</t>
  </si>
  <si>
    <t>061512</t>
  </si>
  <si>
    <t>15723 1/2 Ryon Ave.</t>
  </si>
  <si>
    <t>Bellflower</t>
  </si>
  <si>
    <t>90706</t>
  </si>
  <si>
    <t>5622159503@tmomail.net</t>
  </si>
  <si>
    <t>DAVID WIGGINS</t>
  </si>
  <si>
    <t>0932558</t>
  </si>
  <si>
    <t>WIGGINS</t>
  </si>
  <si>
    <t>227 RED COACH CT</t>
  </si>
  <si>
    <t>32773</t>
  </si>
  <si>
    <t>6893274517@VTEXT.COM</t>
  </si>
  <si>
    <t>36333</t>
  </si>
  <si>
    <t>SCOTT DOBROWOLSKI</t>
  </si>
  <si>
    <t>0017293</t>
  </si>
  <si>
    <t>036333</t>
  </si>
  <si>
    <t>SDOBROW</t>
  </si>
  <si>
    <t>DOBROWOLSKI</t>
  </si>
  <si>
    <t>2900S Wheelock rd.</t>
  </si>
  <si>
    <t>lyndonville</t>
  </si>
  <si>
    <t>05851</t>
  </si>
  <si>
    <t>8023698320@vtext.com</t>
  </si>
  <si>
    <t>46531</t>
  </si>
  <si>
    <t>JOHN MCCABE</t>
  </si>
  <si>
    <t>0003996</t>
  </si>
  <si>
    <t>046531</t>
  </si>
  <si>
    <t>JMCCABE</t>
  </si>
  <si>
    <t>MCCABE</t>
  </si>
  <si>
    <t>6153 ISLAND DR NW</t>
  </si>
  <si>
    <t>44718</t>
  </si>
  <si>
    <t>3303890196@tmomail.net</t>
  </si>
  <si>
    <t>0015438</t>
  </si>
  <si>
    <t>023307</t>
  </si>
  <si>
    <t>7250 JEFF DAVIS RD</t>
  </si>
  <si>
    <t>Iowa</t>
  </si>
  <si>
    <t>70647</t>
  </si>
  <si>
    <t>3377810394@tmomail.net</t>
  </si>
  <si>
    <t>23180</t>
  </si>
  <si>
    <t>CHARLES MACKEW</t>
  </si>
  <si>
    <t>0006593</t>
  </si>
  <si>
    <t>023180</t>
  </si>
  <si>
    <t>CMACKE2</t>
  </si>
  <si>
    <t>MACKEW</t>
  </si>
  <si>
    <t>20714 STAFFORD</t>
  </si>
  <si>
    <t>CLINTON TWP</t>
  </si>
  <si>
    <t>5866759315@tmomail.net</t>
  </si>
  <si>
    <t>TAM PHAN</t>
  </si>
  <si>
    <t>0570051</t>
  </si>
  <si>
    <t>061142</t>
  </si>
  <si>
    <t>2720 E Yellowstone Pl</t>
  </si>
  <si>
    <t>85249</t>
  </si>
  <si>
    <t>4804100537@tmomail.net</t>
  </si>
  <si>
    <t>61030</t>
  </si>
  <si>
    <t>DAVID BAY</t>
  </si>
  <si>
    <t>0000943</t>
  </si>
  <si>
    <t>061030</t>
  </si>
  <si>
    <t>DBAY1</t>
  </si>
  <si>
    <t>BAY</t>
  </si>
  <si>
    <t>86 Featherbed Lane</t>
  </si>
  <si>
    <t>Norristown</t>
  </si>
  <si>
    <t>19403</t>
  </si>
  <si>
    <t>6108021239@tmomail.net</t>
  </si>
  <si>
    <t>61609</t>
  </si>
  <si>
    <t>JOHN SKROPETA</t>
  </si>
  <si>
    <t>0005686</t>
  </si>
  <si>
    <t>061609</t>
  </si>
  <si>
    <t>JSKROPE</t>
  </si>
  <si>
    <t>SKROPETA</t>
  </si>
  <si>
    <t>4049 N Gelding Dr</t>
  </si>
  <si>
    <t>Prescott Valley</t>
  </si>
  <si>
    <t>86314</t>
  </si>
  <si>
    <t>9285820020@vtext.com</t>
  </si>
  <si>
    <t>47353</t>
  </si>
  <si>
    <t>CLAY BEAUBIEN</t>
  </si>
  <si>
    <t>0517706</t>
  </si>
  <si>
    <t>047353</t>
  </si>
  <si>
    <t>CBEAUBI</t>
  </si>
  <si>
    <t>BEAUBIEN</t>
  </si>
  <si>
    <t>862 Rio Mesa Circle</t>
  </si>
  <si>
    <t>San Miguel</t>
  </si>
  <si>
    <t>93451</t>
  </si>
  <si>
    <t>8056273226@tmomail.net</t>
  </si>
  <si>
    <t>0628982</t>
  </si>
  <si>
    <t>061444</t>
  </si>
  <si>
    <t>1240 Burke Avenue</t>
  </si>
  <si>
    <t>Apartment 3C</t>
  </si>
  <si>
    <t>10469</t>
  </si>
  <si>
    <t>7182191463@tmomail.net</t>
  </si>
  <si>
    <t>0023036</t>
  </si>
  <si>
    <t>037139</t>
  </si>
  <si>
    <t>16971 MS 46</t>
  </si>
  <si>
    <t>39755</t>
  </si>
  <si>
    <t>3042209563@tmomail.net</t>
  </si>
  <si>
    <t>GABRIEL LAPONTE</t>
  </si>
  <si>
    <t>0015255</t>
  </si>
  <si>
    <t>047282</t>
  </si>
  <si>
    <t>749 RIVERSIDE DRIVE</t>
  </si>
  <si>
    <t>98846</t>
  </si>
  <si>
    <t>3609468710@vtext.com</t>
  </si>
  <si>
    <t>61753</t>
  </si>
  <si>
    <t>DANIEL BALABAN</t>
  </si>
  <si>
    <t>0725556</t>
  </si>
  <si>
    <t>061753</t>
  </si>
  <si>
    <t>BALABAN</t>
  </si>
  <si>
    <t>1007 S NA WA TA AVE</t>
  </si>
  <si>
    <t>Mount Prospect</t>
  </si>
  <si>
    <t>60056</t>
  </si>
  <si>
    <t>7732198842@tmomail.net</t>
  </si>
  <si>
    <t>61186</t>
  </si>
  <si>
    <t>ROBERT ABBAS</t>
  </si>
  <si>
    <t>0780262</t>
  </si>
  <si>
    <t>061186</t>
  </si>
  <si>
    <t>RABBAS</t>
  </si>
  <si>
    <t>ABBAS</t>
  </si>
  <si>
    <t>6151 238TH AVE NE SH</t>
  </si>
  <si>
    <t>Stacy</t>
  </si>
  <si>
    <t>55079</t>
  </si>
  <si>
    <t>6512065422@tmomail.net</t>
  </si>
  <si>
    <t>88054</t>
  </si>
  <si>
    <t>PAUL SELLERS</t>
  </si>
  <si>
    <t>0012989</t>
  </si>
  <si>
    <t>088054</t>
  </si>
  <si>
    <t>SELLERS</t>
  </si>
  <si>
    <t>1205 Crestline Rd</t>
  </si>
  <si>
    <t>Wendell</t>
  </si>
  <si>
    <t>27591</t>
  </si>
  <si>
    <t>9192577791@vtext.com</t>
  </si>
  <si>
    <t>88028</t>
  </si>
  <si>
    <t>HANNET JURE</t>
  </si>
  <si>
    <t>0024836</t>
  </si>
  <si>
    <t>088028</t>
  </si>
  <si>
    <t>HJURE</t>
  </si>
  <si>
    <t>JURE</t>
  </si>
  <si>
    <t>HANNET</t>
  </si>
  <si>
    <t>16412 SW 53RD TERR</t>
  </si>
  <si>
    <t>33185</t>
  </si>
  <si>
    <t>3058332468@tmomail.net</t>
  </si>
  <si>
    <t>61090</t>
  </si>
  <si>
    <t>LAWRENCE CARR JR</t>
  </si>
  <si>
    <t>0211615</t>
  </si>
  <si>
    <t>061090</t>
  </si>
  <si>
    <t>LCARRJ</t>
  </si>
  <si>
    <t>CARR JR</t>
  </si>
  <si>
    <t>109 SALEM GLEN WAY SE</t>
  </si>
  <si>
    <t>4049404210@tmomail.net</t>
  </si>
  <si>
    <t>61085</t>
  </si>
  <si>
    <t>PEDRO ALVAREZ</t>
  </si>
  <si>
    <t>0024687</t>
  </si>
  <si>
    <t>061085</t>
  </si>
  <si>
    <t>PALVARE</t>
  </si>
  <si>
    <t>1725 N Lynhurst Dr.</t>
  </si>
  <si>
    <t>46224</t>
  </si>
  <si>
    <t>3179984913@tmomail.net</t>
  </si>
  <si>
    <t>0006395</t>
  </si>
  <si>
    <t>JDICKER</t>
  </si>
  <si>
    <t>17561 TRUETOWN RD</t>
  </si>
  <si>
    <t>MILLFIELD</t>
  </si>
  <si>
    <t>45761</t>
  </si>
  <si>
    <t>7408040128@tmomail.net</t>
  </si>
  <si>
    <t>23686</t>
  </si>
  <si>
    <t>0028589</t>
  </si>
  <si>
    <t>023686</t>
  </si>
  <si>
    <t>4780 PAIGE STREET</t>
  </si>
  <si>
    <t>70811</t>
  </si>
  <si>
    <t>2253371244@vtext.com</t>
  </si>
  <si>
    <t>ENRIQUE SANCHEZ</t>
  </si>
  <si>
    <t>0008987</t>
  </si>
  <si>
    <t>061439</t>
  </si>
  <si>
    <t>5203 Deeboyar Ave</t>
  </si>
  <si>
    <t>Lakewood</t>
  </si>
  <si>
    <t>90712</t>
  </si>
  <si>
    <t>5628240032@tmomail.net</t>
  </si>
  <si>
    <t>88148</t>
  </si>
  <si>
    <t>RAFAEL ROBERT</t>
  </si>
  <si>
    <t>0574764</t>
  </si>
  <si>
    <t>088148</t>
  </si>
  <si>
    <t>RROBERT</t>
  </si>
  <si>
    <t>5808 Auvers Blvd Apt 101</t>
  </si>
  <si>
    <t>3214295314@tmomail.net</t>
  </si>
  <si>
    <t>88048</t>
  </si>
  <si>
    <t>KEVIN HERRING</t>
  </si>
  <si>
    <t>0585679</t>
  </si>
  <si>
    <t>088048</t>
  </si>
  <si>
    <t>KHERR05</t>
  </si>
  <si>
    <t>HERRING</t>
  </si>
  <si>
    <t>204 General Clark Lane</t>
  </si>
  <si>
    <t>Aroda</t>
  </si>
  <si>
    <t>22709</t>
  </si>
  <si>
    <t>5403951237@vtext.com</t>
  </si>
  <si>
    <t>36404</t>
  </si>
  <si>
    <t>BILLY BELL</t>
  </si>
  <si>
    <t>0937672</t>
  </si>
  <si>
    <t>036404</t>
  </si>
  <si>
    <t>BBELL14</t>
  </si>
  <si>
    <t>1231 OLD LOCK RD</t>
  </si>
  <si>
    <t>37036</t>
  </si>
  <si>
    <t>6158181118@tmomail.net</t>
  </si>
  <si>
    <t>JACOB KENNEL</t>
  </si>
  <si>
    <t>0725747</t>
  </si>
  <si>
    <t>061732</t>
  </si>
  <si>
    <t>1966 Fenton Dr</t>
  </si>
  <si>
    <t>Emmett</t>
  </si>
  <si>
    <t>83617</t>
  </si>
  <si>
    <t>2086711353@tmomail.net</t>
  </si>
  <si>
    <t>ROBERT MANNA</t>
  </si>
  <si>
    <t>0879726</t>
  </si>
  <si>
    <t>061271</t>
  </si>
  <si>
    <t>4106 204th Ave NE</t>
  </si>
  <si>
    <t>Sammamish</t>
  </si>
  <si>
    <t>98074</t>
  </si>
  <si>
    <t>4254800010@tmomail.net</t>
  </si>
  <si>
    <t>MIKE MORISCHE</t>
  </si>
  <si>
    <t>0890459</t>
  </si>
  <si>
    <t>061062</t>
  </si>
  <si>
    <t>3199 FOOTHILL AVE SH</t>
  </si>
  <si>
    <t>Nora Springs</t>
  </si>
  <si>
    <t>50458</t>
  </si>
  <si>
    <t>6415299712@vtext.com</t>
  </si>
  <si>
    <t>0004671</t>
  </si>
  <si>
    <t>024072</t>
  </si>
  <si>
    <t>3700 WEST AVE</t>
  </si>
  <si>
    <t>APT K2</t>
  </si>
  <si>
    <t>29203</t>
  </si>
  <si>
    <t>8039491394@tmomail.net</t>
  </si>
  <si>
    <t>61539</t>
  </si>
  <si>
    <t>SHAREEF O PITTMAN</t>
  </si>
  <si>
    <t>0759712</t>
  </si>
  <si>
    <t>061539</t>
  </si>
  <si>
    <t>SPITTMA</t>
  </si>
  <si>
    <t>O PITTMAN</t>
  </si>
  <si>
    <t>SHAREEF</t>
  </si>
  <si>
    <t>327 Black Birch Dr</t>
  </si>
  <si>
    <t>29846</t>
  </si>
  <si>
    <t>8438645491@tmomail.net</t>
  </si>
  <si>
    <t>0617431</t>
  </si>
  <si>
    <t>046580</t>
  </si>
  <si>
    <t>30 FREEDOM PLACE</t>
  </si>
  <si>
    <t>07305</t>
  </si>
  <si>
    <t>2019854079@tmomail.net</t>
  </si>
  <si>
    <t>0734863</t>
  </si>
  <si>
    <t>046863</t>
  </si>
  <si>
    <t>7326 KENSINGTON DR. W</t>
  </si>
  <si>
    <t>FT WAYNE</t>
  </si>
  <si>
    <t>46818</t>
  </si>
  <si>
    <t>2608042842@tmomail.net</t>
  </si>
  <si>
    <t>36246</t>
  </si>
  <si>
    <t>ANDREW FULGHUM</t>
  </si>
  <si>
    <t>0928903</t>
  </si>
  <si>
    <t>036246</t>
  </si>
  <si>
    <t>DFULGHU</t>
  </si>
  <si>
    <t>FULGHUM</t>
  </si>
  <si>
    <t>2130 Woccon Path</t>
  </si>
  <si>
    <t>27127</t>
  </si>
  <si>
    <t>3369018460@vtext.com</t>
  </si>
  <si>
    <t>61618</t>
  </si>
  <si>
    <t>DENNIS HANDSBOROUGH II</t>
  </si>
  <si>
    <t>0577858</t>
  </si>
  <si>
    <t>061618</t>
  </si>
  <si>
    <t>DHANDSB</t>
  </si>
  <si>
    <t>HANDSBOROUGH II</t>
  </si>
  <si>
    <t>500 N LENZNER AVE</t>
  </si>
  <si>
    <t>Apt. A-16</t>
  </si>
  <si>
    <t>4804651384@tmomail.net</t>
  </si>
  <si>
    <t>88188</t>
  </si>
  <si>
    <t>FRANKIE PIERCE</t>
  </si>
  <si>
    <t>0563239</t>
  </si>
  <si>
    <t>088188</t>
  </si>
  <si>
    <t>FPIERCE</t>
  </si>
  <si>
    <t>PIERCE</t>
  </si>
  <si>
    <t>FRANKIE</t>
  </si>
  <si>
    <t>922 FRONTIER DR</t>
  </si>
  <si>
    <t>42420</t>
  </si>
  <si>
    <t>2709172017@tmomail.net</t>
  </si>
  <si>
    <t>0013029</t>
  </si>
  <si>
    <t>023936</t>
  </si>
  <si>
    <t>2964 Devonfield ave</t>
  </si>
  <si>
    <t>20603</t>
  </si>
  <si>
    <t>4109005964@tmomail.net</t>
  </si>
  <si>
    <t>0004531</t>
  </si>
  <si>
    <t>061376</t>
  </si>
  <si>
    <t>5200 Millard St</t>
  </si>
  <si>
    <t>22151</t>
  </si>
  <si>
    <t>7039060121@tmomail.net</t>
  </si>
  <si>
    <t>22031</t>
  </si>
  <si>
    <t>SCOTT SANTACROCE</t>
  </si>
  <si>
    <t>0007425</t>
  </si>
  <si>
    <t>022031</t>
  </si>
  <si>
    <t>SSANTAC</t>
  </si>
  <si>
    <t>SANTACROCE</t>
  </si>
  <si>
    <t>79 Old Farm Rd</t>
  </si>
  <si>
    <t>Bristol</t>
  </si>
  <si>
    <t>06010</t>
  </si>
  <si>
    <t>8606390556@tmomail.net</t>
  </si>
  <si>
    <t>06568</t>
  </si>
  <si>
    <t>CORTEZ FLETCHER</t>
  </si>
  <si>
    <t>0000687</t>
  </si>
  <si>
    <t>006568</t>
  </si>
  <si>
    <t>CFLETC1</t>
  </si>
  <si>
    <t>26298 Old Hwy 20</t>
  </si>
  <si>
    <t>35756</t>
  </si>
  <si>
    <t>2148920567@tmomail.net</t>
  </si>
  <si>
    <t>21108</t>
  </si>
  <si>
    <t>ANDREY USHAKOV</t>
  </si>
  <si>
    <t>0011767</t>
  </si>
  <si>
    <t>021108</t>
  </si>
  <si>
    <t>AUSHAKO</t>
  </si>
  <si>
    <t>USHAKOV</t>
  </si>
  <si>
    <t>ANDREY</t>
  </si>
  <si>
    <t>182 S Craig Ave</t>
  </si>
  <si>
    <t>91107</t>
  </si>
  <si>
    <t>4244152056@tmomail.net</t>
  </si>
  <si>
    <t>61200</t>
  </si>
  <si>
    <t>MICHAEL GIBBS</t>
  </si>
  <si>
    <t>061200</t>
  </si>
  <si>
    <t>MGIBBS</t>
  </si>
  <si>
    <t>GIBBS</t>
  </si>
  <si>
    <t>636 Crown Ridge Dr</t>
  </si>
  <si>
    <t>80904</t>
  </si>
  <si>
    <t>7198211793@tmomail.net</t>
  </si>
  <si>
    <t>61502</t>
  </si>
  <si>
    <t>ANDREW TIEN</t>
  </si>
  <si>
    <t>0525162</t>
  </si>
  <si>
    <t>061502</t>
  </si>
  <si>
    <t>ATIEN0</t>
  </si>
  <si>
    <t>TIEN</t>
  </si>
  <si>
    <t>918 W Beacon St</t>
  </si>
  <si>
    <t>Alhambra</t>
  </si>
  <si>
    <t>91801</t>
  </si>
  <si>
    <t>6268313114@tmomail.net</t>
  </si>
  <si>
    <t>AUSTIN OSBURN</t>
  </si>
  <si>
    <t>0011858</t>
  </si>
  <si>
    <t>061476</t>
  </si>
  <si>
    <t>2015 S Main St</t>
  </si>
  <si>
    <t>Broken Arrow</t>
  </si>
  <si>
    <t>4059896003@tmomail.net</t>
  </si>
  <si>
    <t>36976</t>
  </si>
  <si>
    <t>JEFFREY DOUGHERTY</t>
  </si>
  <si>
    <t>0590562</t>
  </si>
  <si>
    <t>036976</t>
  </si>
  <si>
    <t>JDOUGH9</t>
  </si>
  <si>
    <t>DOUGHERTY</t>
  </si>
  <si>
    <t>5741 157th Lane NW</t>
  </si>
  <si>
    <t>Ramsey</t>
  </si>
  <si>
    <t>55303</t>
  </si>
  <si>
    <t>ROBERT LILLIE</t>
  </si>
  <si>
    <t>0616078</t>
  </si>
  <si>
    <t>046019</t>
  </si>
  <si>
    <t>32383 Corydon Rd.</t>
  </si>
  <si>
    <t>sp#16</t>
  </si>
  <si>
    <t>Lake  Elsinore</t>
  </si>
  <si>
    <t>92530</t>
  </si>
  <si>
    <t>9094027800@tmomail.net</t>
  </si>
  <si>
    <t>61659</t>
  </si>
  <si>
    <t>JOEL SOTO</t>
  </si>
  <si>
    <t>0003871</t>
  </si>
  <si>
    <t>061659</t>
  </si>
  <si>
    <t>JSOTO3</t>
  </si>
  <si>
    <t>SOTO</t>
  </si>
  <si>
    <t>Urb Bairoa</t>
  </si>
  <si>
    <t>Calle Luis Az-5</t>
  </si>
  <si>
    <t>Caguas</t>
  </si>
  <si>
    <t>9393430119@tmomail.net</t>
  </si>
  <si>
    <t>46498</t>
  </si>
  <si>
    <t>MICHAEL KIM</t>
  </si>
  <si>
    <t>0771691</t>
  </si>
  <si>
    <t>046498</t>
  </si>
  <si>
    <t>MKIM01</t>
  </si>
  <si>
    <t>6409 Kilbrogan Ct</t>
  </si>
  <si>
    <t>Clarksville</t>
  </si>
  <si>
    <t>21029</t>
  </si>
  <si>
    <t>4432729192@tmomail.net</t>
  </si>
  <si>
    <t>ANDREW VASQUEZ</t>
  </si>
  <si>
    <t>0615443</t>
  </si>
  <si>
    <t>046802</t>
  </si>
  <si>
    <t>1681 Plyer Lake Rd</t>
  </si>
  <si>
    <t>Gastonia</t>
  </si>
  <si>
    <t>7048340147@tmomail.net</t>
  </si>
  <si>
    <t>47362</t>
  </si>
  <si>
    <t>NATHAN ELLIS</t>
  </si>
  <si>
    <t>0011007</t>
  </si>
  <si>
    <t>047362</t>
  </si>
  <si>
    <t>NELLIS</t>
  </si>
  <si>
    <t>ELLIS</t>
  </si>
  <si>
    <t>16660 Clyde Ave</t>
  </si>
  <si>
    <t>7739643422@tmomail.net</t>
  </si>
  <si>
    <t>0606293</t>
  </si>
  <si>
    <t>813 Wagonwheel Rd</t>
  </si>
  <si>
    <t>66851</t>
  </si>
  <si>
    <t>3167495211@tmomail.net</t>
  </si>
  <si>
    <t>61690</t>
  </si>
  <si>
    <t>0450221</t>
  </si>
  <si>
    <t>061690</t>
  </si>
  <si>
    <t>2194 athens street</t>
  </si>
  <si>
    <t>brownsville</t>
  </si>
  <si>
    <t>9562669424@tmomail.net</t>
  </si>
  <si>
    <t>0907287</t>
  </si>
  <si>
    <t>061432</t>
  </si>
  <si>
    <t>2695 Hopi Ct</t>
  </si>
  <si>
    <t>Cameron Park</t>
  </si>
  <si>
    <t>95682</t>
  </si>
  <si>
    <t>9165454226@vtext.com</t>
  </si>
  <si>
    <t>88166</t>
  </si>
  <si>
    <t>0677351</t>
  </si>
  <si>
    <t>088166</t>
  </si>
  <si>
    <t>2413 WILTON LN</t>
  </si>
  <si>
    <t>60502</t>
  </si>
  <si>
    <t>6306690104@tmomail.net</t>
  </si>
  <si>
    <t>46054</t>
  </si>
  <si>
    <t>LEROY BRIDGES</t>
  </si>
  <si>
    <t>0506725</t>
  </si>
  <si>
    <t>046054</t>
  </si>
  <si>
    <t>LBRIDGE</t>
  </si>
  <si>
    <t>BRIDGES</t>
  </si>
  <si>
    <t>431 Mount Vernon Cir</t>
  </si>
  <si>
    <t>Vacaville</t>
  </si>
  <si>
    <t>95688</t>
  </si>
  <si>
    <t>9252148736@tmomail.net</t>
  </si>
  <si>
    <t>23764</t>
  </si>
  <si>
    <t>RUDY DACPANO</t>
  </si>
  <si>
    <t>0030692</t>
  </si>
  <si>
    <t>023764</t>
  </si>
  <si>
    <t>RDACPAN</t>
  </si>
  <si>
    <t>DACPANO</t>
  </si>
  <si>
    <t>1514 E MARDINA ST</t>
  </si>
  <si>
    <t>West Covina</t>
  </si>
  <si>
    <t>91791</t>
  </si>
  <si>
    <t>6267041070@tmomail.net</t>
  </si>
  <si>
    <t>0554824</t>
  </si>
  <si>
    <t>022401</t>
  </si>
  <si>
    <t>5712 Belmar Dr</t>
  </si>
  <si>
    <t>Dayton</t>
  </si>
  <si>
    <t>45424</t>
  </si>
  <si>
    <t>9377942078@tmomail.net</t>
  </si>
  <si>
    <t>MARCUS BURKHAM</t>
  </si>
  <si>
    <t>0000794</t>
  </si>
  <si>
    <t>061166</t>
  </si>
  <si>
    <t>412 Harvest Hill Ln</t>
  </si>
  <si>
    <t>Venus</t>
  </si>
  <si>
    <t>76084</t>
  </si>
  <si>
    <t>4698531063@tmomail.net</t>
  </si>
  <si>
    <t>36566</t>
  </si>
  <si>
    <t>ARMANDO LOPEZ</t>
  </si>
  <si>
    <t>0001013</t>
  </si>
  <si>
    <t>036566</t>
  </si>
  <si>
    <t>ALOPEZ5</t>
  </si>
  <si>
    <t>121 Orange Ave</t>
  </si>
  <si>
    <t>#12</t>
  </si>
  <si>
    <t>Chula Vista</t>
  </si>
  <si>
    <t>91911</t>
  </si>
  <si>
    <t>6197190932@tmomail.net</t>
  </si>
  <si>
    <t>46163</t>
  </si>
  <si>
    <t>DALLAS BROOKS</t>
  </si>
  <si>
    <t>0519702</t>
  </si>
  <si>
    <t>046163</t>
  </si>
  <si>
    <t>DBROOKS</t>
  </si>
  <si>
    <t>700 Jonquil Terrace</t>
  </si>
  <si>
    <t>Deerfield</t>
  </si>
  <si>
    <t>60015</t>
  </si>
  <si>
    <t>8472620466@tmomail.net</t>
  </si>
  <si>
    <t>0919282</t>
  </si>
  <si>
    <t>037306</t>
  </si>
  <si>
    <t>12 Prospect Ave</t>
  </si>
  <si>
    <t>14020</t>
  </si>
  <si>
    <t>5856644977@vtext.com</t>
  </si>
  <si>
    <t>ALONSO CHAVIRA</t>
  </si>
  <si>
    <t>0012302</t>
  </si>
  <si>
    <t>046224</t>
  </si>
  <si>
    <t>ACHAVI0</t>
  </si>
  <si>
    <t>ALONSO</t>
  </si>
  <si>
    <t>546 Orlando Street</t>
  </si>
  <si>
    <t>Chaparral</t>
  </si>
  <si>
    <t>9158610946@tmomail.net</t>
  </si>
  <si>
    <t>DAVID MYERS</t>
  </si>
  <si>
    <t>0026583</t>
  </si>
  <si>
    <t>DMYERS</t>
  </si>
  <si>
    <t>9014269836@vtext.com</t>
  </si>
  <si>
    <t>21902</t>
  </si>
  <si>
    <t>COLTON POTTER</t>
  </si>
  <si>
    <t>0880435</t>
  </si>
  <si>
    <t>021902</t>
  </si>
  <si>
    <t>CPOTTE0</t>
  </si>
  <si>
    <t>POTTER</t>
  </si>
  <si>
    <t>COLTON</t>
  </si>
  <si>
    <t>4119 EAST US HIGHWAY 270</t>
  </si>
  <si>
    <t>MCALESTER</t>
  </si>
  <si>
    <t>74501</t>
  </si>
  <si>
    <t>9189041084@tmomail.net</t>
  </si>
  <si>
    <t>61111</t>
  </si>
  <si>
    <t>DAVID MEREDITH</t>
  </si>
  <si>
    <t>0602268</t>
  </si>
  <si>
    <t>061111</t>
  </si>
  <si>
    <t>DMERED5</t>
  </si>
  <si>
    <t>MEREDITH</t>
  </si>
  <si>
    <t>6749 Chadbourne Ave</t>
  </si>
  <si>
    <t>92505</t>
  </si>
  <si>
    <t>9095073080@tmomail.net</t>
  </si>
  <si>
    <t>0502005</t>
  </si>
  <si>
    <t>037057</t>
  </si>
  <si>
    <t>MATTHEWS</t>
  </si>
  <si>
    <t>706 KILQUICK RD</t>
  </si>
  <si>
    <t>tarboro</t>
  </si>
  <si>
    <t>27886</t>
  </si>
  <si>
    <t>2523632466@tmomail.net</t>
  </si>
  <si>
    <t>71015</t>
  </si>
  <si>
    <t>MATTHEW METELKO</t>
  </si>
  <si>
    <t>0703942</t>
  </si>
  <si>
    <t>071015</t>
  </si>
  <si>
    <t>METELKO</t>
  </si>
  <si>
    <t>830 Miller Ave</t>
  </si>
  <si>
    <t>Shelbyville</t>
  </si>
  <si>
    <t>46176</t>
  </si>
  <si>
    <t>3173345506@tmomail.net</t>
  </si>
  <si>
    <t>61613</t>
  </si>
  <si>
    <t>JOSEPH ACEVEDO</t>
  </si>
  <si>
    <t>0817486</t>
  </si>
  <si>
    <t>061613</t>
  </si>
  <si>
    <t>JACEV06</t>
  </si>
  <si>
    <t>ACEVEDO</t>
  </si>
  <si>
    <t>14456 NORTH 136TH LANE</t>
  </si>
  <si>
    <t>SURPRISE</t>
  </si>
  <si>
    <t>85379</t>
  </si>
  <si>
    <t>4804340020@tmomail.net</t>
  </si>
  <si>
    <t>0847145</t>
  </si>
  <si>
    <t>036189</t>
  </si>
  <si>
    <t>SOWARDS</t>
  </si>
  <si>
    <t>10260 Pottinger Rd</t>
  </si>
  <si>
    <t>45251</t>
  </si>
  <si>
    <t>5135370395@tmomail.net</t>
  </si>
  <si>
    <t>DROSE8</t>
  </si>
  <si>
    <t>88154</t>
  </si>
  <si>
    <t>ALEXIS RIVERA-CRUZ</t>
  </si>
  <si>
    <t>0692103</t>
  </si>
  <si>
    <t>088154</t>
  </si>
  <si>
    <t>ARIVER9</t>
  </si>
  <si>
    <t>RIVERA-CRUZ</t>
  </si>
  <si>
    <t>830 20TH AVE</t>
  </si>
  <si>
    <t>MOLINE</t>
  </si>
  <si>
    <t>61265</t>
  </si>
  <si>
    <t>3098681712@tmomail.net</t>
  </si>
  <si>
    <t>88037</t>
  </si>
  <si>
    <t>RAYMOND PRICE</t>
  </si>
  <si>
    <t>0903815</t>
  </si>
  <si>
    <t>088037</t>
  </si>
  <si>
    <t>RPRIC</t>
  </si>
  <si>
    <t>650 10th Ave NW</t>
  </si>
  <si>
    <t>Cairo</t>
  </si>
  <si>
    <t>39828</t>
  </si>
  <si>
    <t>2298500608@tmomail.net</t>
  </si>
  <si>
    <t>88035</t>
  </si>
  <si>
    <t>EDUARDO PEREZ SANTANA</t>
  </si>
  <si>
    <t>0548677</t>
  </si>
  <si>
    <t>088035</t>
  </si>
  <si>
    <t>EPEREZS</t>
  </si>
  <si>
    <t>PEREZ SANTANA</t>
  </si>
  <si>
    <t>2404 1ST AVE E</t>
  </si>
  <si>
    <t>Palmetto</t>
  </si>
  <si>
    <t>9413105830@tmomail.net</t>
  </si>
  <si>
    <t>0001895</t>
  </si>
  <si>
    <t>023530</t>
  </si>
  <si>
    <t>HAMMOND JR.</t>
  </si>
  <si>
    <t>1165 St. Pierre St</t>
  </si>
  <si>
    <t>Florissant</t>
  </si>
  <si>
    <t>3143130031@vtext.com</t>
  </si>
  <si>
    <t>61075</t>
  </si>
  <si>
    <t>JESSE MILLER</t>
  </si>
  <si>
    <t>0499756</t>
  </si>
  <si>
    <t>061075</t>
  </si>
  <si>
    <t>JMIL001</t>
  </si>
  <si>
    <t>JESSE</t>
  </si>
  <si>
    <t>1214 VICTORIA STREET</t>
  </si>
  <si>
    <t>BROWNWOOD</t>
  </si>
  <si>
    <t>76801</t>
  </si>
  <si>
    <t>3253206971@tmomail.net</t>
  </si>
  <si>
    <t>0004903</t>
  </si>
  <si>
    <t>061272</t>
  </si>
  <si>
    <t>MOREHOUSE</t>
  </si>
  <si>
    <t>20816 NE 389th St</t>
  </si>
  <si>
    <t>Amboy</t>
  </si>
  <si>
    <t>98601</t>
  </si>
  <si>
    <t>5039834131@vtext.com</t>
  </si>
  <si>
    <t>78953</t>
  </si>
  <si>
    <t>88136</t>
  </si>
  <si>
    <t>HIGOR SANTANA MORAIS</t>
  </si>
  <si>
    <t>0650093</t>
  </si>
  <si>
    <t>088136</t>
  </si>
  <si>
    <t>11818 CLINTON BAR RD</t>
  </si>
  <si>
    <t>95665</t>
  </si>
  <si>
    <t>2098893073@tmomail.net</t>
  </si>
  <si>
    <t>88112</t>
  </si>
  <si>
    <t>BORIS TENENBOYM</t>
  </si>
  <si>
    <t>0022954</t>
  </si>
  <si>
    <t>088112</t>
  </si>
  <si>
    <t>BTENENB</t>
  </si>
  <si>
    <t>TENENBOYM</t>
  </si>
  <si>
    <t>BORIS</t>
  </si>
  <si>
    <t>3934 Longmore Ln</t>
  </si>
  <si>
    <t>Kannapolis</t>
  </si>
  <si>
    <t>28081</t>
  </si>
  <si>
    <t>7044534398@tmomail.net</t>
  </si>
  <si>
    <t>DAMEON HALEY</t>
  </si>
  <si>
    <t>0708198</t>
  </si>
  <si>
    <t>046446</t>
  </si>
  <si>
    <t>2422 Venice Blvd</t>
  </si>
  <si>
    <t>apt#6</t>
  </si>
  <si>
    <t>90019</t>
  </si>
  <si>
    <t>2137562034@tmomail.net</t>
  </si>
  <si>
    <t>88178</t>
  </si>
  <si>
    <t>0029819</t>
  </si>
  <si>
    <t>088178</t>
  </si>
  <si>
    <t>400 Mcchesney Ave Ext</t>
  </si>
  <si>
    <t>APT#  16-5</t>
  </si>
  <si>
    <t>12180</t>
  </si>
  <si>
    <t>5189860043@tmomail.net</t>
  </si>
  <si>
    <t>36361</t>
  </si>
  <si>
    <t>SCOTT SANCINITO</t>
  </si>
  <si>
    <t>0530378</t>
  </si>
  <si>
    <t>036361</t>
  </si>
  <si>
    <t>SANCINITO</t>
  </si>
  <si>
    <t>18 High St.</t>
  </si>
  <si>
    <t>Abington</t>
  </si>
  <si>
    <t>02351</t>
  </si>
  <si>
    <t>7818579781@vtext.com</t>
  </si>
  <si>
    <t>37345</t>
  </si>
  <si>
    <t>MICHAEL KRYSTYNIAK</t>
  </si>
  <si>
    <t>0564351</t>
  </si>
  <si>
    <t>037345</t>
  </si>
  <si>
    <t>MKRYSTY</t>
  </si>
  <si>
    <t>KRYSTYNIAK</t>
  </si>
  <si>
    <t>14059 Hunt Club Lane</t>
  </si>
  <si>
    <t>60544</t>
  </si>
  <si>
    <t>3313084664@tmomail.net</t>
  </si>
  <si>
    <t>21095</t>
  </si>
  <si>
    <t>JC RODRIGUEZ</t>
  </si>
  <si>
    <t>0708453</t>
  </si>
  <si>
    <t>021095</t>
  </si>
  <si>
    <t>JRODRI3</t>
  </si>
  <si>
    <t>JC</t>
  </si>
  <si>
    <t>23450 Newhall Ave</t>
  </si>
  <si>
    <t>Unit 60</t>
  </si>
  <si>
    <t>Newhall</t>
  </si>
  <si>
    <t>91321</t>
  </si>
  <si>
    <t>6619360072@tmomail.net</t>
  </si>
  <si>
    <t>ABDUL RAQEEB RASHEDI</t>
  </si>
  <si>
    <t>0000240</t>
  </si>
  <si>
    <t>023882</t>
  </si>
  <si>
    <t>ABDUL RAQEEB</t>
  </si>
  <si>
    <t>8315 Gross Point Rd</t>
  </si>
  <si>
    <t>Morton Grove</t>
  </si>
  <si>
    <t>60053</t>
  </si>
  <si>
    <t>8479421283@tmomail.net</t>
  </si>
  <si>
    <t>0577031</t>
  </si>
  <si>
    <t>061456</t>
  </si>
  <si>
    <t>PELAYO</t>
  </si>
  <si>
    <t>ELIAN</t>
  </si>
  <si>
    <t>1824 HULIN ST</t>
  </si>
  <si>
    <t>61102</t>
  </si>
  <si>
    <t>8155401204@tmomail.net</t>
  </si>
  <si>
    <t>JUAN GOSE</t>
  </si>
  <si>
    <t>0008219</t>
  </si>
  <si>
    <t>036506</t>
  </si>
  <si>
    <t>2150 ROCKYRIDGE RANCH ROAD</t>
  </si>
  <si>
    <t>35216</t>
  </si>
  <si>
    <t>2054221498@tmomail.net</t>
  </si>
  <si>
    <t>23509</t>
  </si>
  <si>
    <t>CALEB RUTH-JACKSON</t>
  </si>
  <si>
    <t>0511717</t>
  </si>
  <si>
    <t>023509</t>
  </si>
  <si>
    <t>9248 NOTRE DAME DR</t>
  </si>
  <si>
    <t>46240</t>
  </si>
  <si>
    <t>3176400392@tmomail.net</t>
  </si>
  <si>
    <t>46346</t>
  </si>
  <si>
    <t>MARCOS MIRANDA</t>
  </si>
  <si>
    <t>0895912</t>
  </si>
  <si>
    <t>046346</t>
  </si>
  <si>
    <t>MMIRA14</t>
  </si>
  <si>
    <t>MIRANDA</t>
  </si>
  <si>
    <t>MARCOS</t>
  </si>
  <si>
    <t>14115 FM 529 #171</t>
  </si>
  <si>
    <t>77041</t>
  </si>
  <si>
    <t>8322315773@vtext.com</t>
  </si>
  <si>
    <t>0658922</t>
  </si>
  <si>
    <t>036606</t>
  </si>
  <si>
    <t>SAMADI</t>
  </si>
  <si>
    <t>AHMAD PARWIZ</t>
  </si>
  <si>
    <t>5095 Clayton Rd</t>
  </si>
  <si>
    <t>94521</t>
  </si>
  <si>
    <t>9255800400@tmomail.net</t>
  </si>
  <si>
    <t>MOHAMMAD RISEKHIL</t>
  </si>
  <si>
    <t>0006262</t>
  </si>
  <si>
    <t>046226</t>
  </si>
  <si>
    <t>1011 Santiam Street</t>
  </si>
  <si>
    <t>Georgetown</t>
  </si>
  <si>
    <t>78626</t>
  </si>
  <si>
    <t>5129988368@tmomail.net</t>
  </si>
  <si>
    <t>36174</t>
  </si>
  <si>
    <t>PIERRE LATUS</t>
  </si>
  <si>
    <t>0024588</t>
  </si>
  <si>
    <t>036174</t>
  </si>
  <si>
    <t>PLATUS</t>
  </si>
  <si>
    <t>LATUS</t>
  </si>
  <si>
    <t>PIERRE</t>
  </si>
  <si>
    <t>5692 Bixbywoods Court</t>
  </si>
  <si>
    <t>43232</t>
  </si>
  <si>
    <t>9378312691@tmomail.net</t>
  </si>
  <si>
    <t>46439</t>
  </si>
  <si>
    <t>0568907</t>
  </si>
  <si>
    <t>046439</t>
  </si>
  <si>
    <t>ENGEN</t>
  </si>
  <si>
    <t>1421 loeffler Ln</t>
  </si>
  <si>
    <t>Apt. 2</t>
  </si>
  <si>
    <t>Concord</t>
  </si>
  <si>
    <t>9253674052@tmomail.net</t>
  </si>
  <si>
    <t>RUDY RIVAS</t>
  </si>
  <si>
    <t>0787283</t>
  </si>
  <si>
    <t>RRIVAS0</t>
  </si>
  <si>
    <t>6195722543@tmomail.net</t>
  </si>
  <si>
    <t>21728</t>
  </si>
  <si>
    <t>DOUGLAS REIFSCHNEIDER</t>
  </si>
  <si>
    <t>0033548</t>
  </si>
  <si>
    <t>021728</t>
  </si>
  <si>
    <t>DREIFSC</t>
  </si>
  <si>
    <t>REIFSCHNEIDER</t>
  </si>
  <si>
    <t>9501 IL-3</t>
  </si>
  <si>
    <t>62236</t>
  </si>
  <si>
    <t>6183105309@tmomail.net</t>
  </si>
  <si>
    <t>CHRISTOPHER HENKEMEYER</t>
  </si>
  <si>
    <t>0937557</t>
  </si>
  <si>
    <t>061115</t>
  </si>
  <si>
    <t>6325 Pablo Court</t>
  </si>
  <si>
    <t>91710</t>
  </si>
  <si>
    <t>7144872407@tmomail.net</t>
  </si>
  <si>
    <t>0931121</t>
  </si>
  <si>
    <t>061373</t>
  </si>
  <si>
    <t>833 SCHOOL ST</t>
  </si>
  <si>
    <t>19954</t>
  </si>
  <si>
    <t>3026810458@tmomail.net</t>
  </si>
  <si>
    <t>47385</t>
  </si>
  <si>
    <t>ERIK TORRES</t>
  </si>
  <si>
    <t>0505396</t>
  </si>
  <si>
    <t>047385</t>
  </si>
  <si>
    <t>ETORR24</t>
  </si>
  <si>
    <t>Urb Santa Juanita 9na Seccion</t>
  </si>
  <si>
    <t>Calle Litio NL 13</t>
  </si>
  <si>
    <t>9397322735@tmomail.net</t>
  </si>
  <si>
    <t>0015941</t>
  </si>
  <si>
    <t>22 Sedgwick Rd</t>
  </si>
  <si>
    <t>Oswego</t>
  </si>
  <si>
    <t>60543</t>
  </si>
  <si>
    <t>6309431570@tmomail.net</t>
  </si>
  <si>
    <t>61489</t>
  </si>
  <si>
    <t>JOSEPH BOROWSKI</t>
  </si>
  <si>
    <t>0003459</t>
  </si>
  <si>
    <t>061489</t>
  </si>
  <si>
    <t>JBOROWS</t>
  </si>
  <si>
    <t>BOROWSKI</t>
  </si>
  <si>
    <t>3013 Phalanx Mills Herner Road</t>
  </si>
  <si>
    <t>Southington</t>
  </si>
  <si>
    <t>44470</t>
  </si>
  <si>
    <t>2344993045@tmomail.net</t>
  </si>
  <si>
    <t>23392</t>
  </si>
  <si>
    <t>GLENN FINK</t>
  </si>
  <si>
    <t>0516617</t>
  </si>
  <si>
    <t>023392</t>
  </si>
  <si>
    <t>GFINK</t>
  </si>
  <si>
    <t>FINK</t>
  </si>
  <si>
    <t>253 East Main Street</t>
  </si>
  <si>
    <t>Kutztown</t>
  </si>
  <si>
    <t>19530</t>
  </si>
  <si>
    <t>4845614297@tmomail.net</t>
  </si>
  <si>
    <t>61466</t>
  </si>
  <si>
    <t>MARCUS WHITE</t>
  </si>
  <si>
    <t>0530832</t>
  </si>
  <si>
    <t>061466</t>
  </si>
  <si>
    <t>4620 Great Plains Way</t>
  </si>
  <si>
    <t>Mansfield</t>
  </si>
  <si>
    <t>6824081490@tmomail.net</t>
  </si>
  <si>
    <t>88058</t>
  </si>
  <si>
    <t>CHRISTOPHER BOOKER</t>
  </si>
  <si>
    <t>0845784</t>
  </si>
  <si>
    <t>088058</t>
  </si>
  <si>
    <t>CBOOKE0</t>
  </si>
  <si>
    <t>BOOKER</t>
  </si>
  <si>
    <t>1266 Hahn dr.</t>
  </si>
  <si>
    <t>Pinetop</t>
  </si>
  <si>
    <t>85935</t>
  </si>
  <si>
    <t>9288634269@vtext.com</t>
  </si>
  <si>
    <t>0552562</t>
  </si>
  <si>
    <t>046227</t>
  </si>
  <si>
    <t>GONZALES JR</t>
  </si>
  <si>
    <t>HILARIO</t>
  </si>
  <si>
    <t>4822 Broughton Drive</t>
  </si>
  <si>
    <t>3613078005@tmomail.net</t>
  </si>
  <si>
    <t>88075</t>
  </si>
  <si>
    <t>HUSTON GOFORTH</t>
  </si>
  <si>
    <t>0623801</t>
  </si>
  <si>
    <t>088075</t>
  </si>
  <si>
    <t>HGOFORT</t>
  </si>
  <si>
    <t>GOFORTH</t>
  </si>
  <si>
    <t>529 Poplar Dr</t>
  </si>
  <si>
    <t>Pittsboro</t>
  </si>
  <si>
    <t>46167</t>
  </si>
  <si>
    <t>3175511776@tmomail.net</t>
  </si>
  <si>
    <t>24045</t>
  </si>
  <si>
    <t>MICHAEL CRUX</t>
  </si>
  <si>
    <t>0590844</t>
  </si>
  <si>
    <t>024045</t>
  </si>
  <si>
    <t>MCRUX1</t>
  </si>
  <si>
    <t>CRUX</t>
  </si>
  <si>
    <t>3744 N ALPINE ROAD</t>
  </si>
  <si>
    <t>GOLDEN VALLEY</t>
  </si>
  <si>
    <t>86413</t>
  </si>
  <si>
    <t>9288634097@vtext.com</t>
  </si>
  <si>
    <t>0833541</t>
  </si>
  <si>
    <t>061209</t>
  </si>
  <si>
    <t>500 Onyx Court</t>
  </si>
  <si>
    <t>75149</t>
  </si>
  <si>
    <t>4696796160@tmomail.net</t>
  </si>
  <si>
    <t>61526</t>
  </si>
  <si>
    <t>NOE MARTINEZ</t>
  </si>
  <si>
    <t>0813725</t>
  </si>
  <si>
    <t>061526</t>
  </si>
  <si>
    <t>NMARTI0</t>
  </si>
  <si>
    <t>9605 Elizabeth Ave</t>
  </si>
  <si>
    <t>Apt # F</t>
  </si>
  <si>
    <t>South Gate</t>
  </si>
  <si>
    <t>90280</t>
  </si>
  <si>
    <t>3234707802@tmomail.net</t>
  </si>
  <si>
    <t>61848</t>
  </si>
  <si>
    <t>SHANE WILLIAMS</t>
  </si>
  <si>
    <t>0020289</t>
  </si>
  <si>
    <t>061848</t>
  </si>
  <si>
    <t>SWILL15</t>
  </si>
  <si>
    <t>117 Cottage Street</t>
  </si>
  <si>
    <t>Carbondale</t>
  </si>
  <si>
    <t>18407</t>
  </si>
  <si>
    <t>6072373641@vtext.com</t>
  </si>
  <si>
    <t>THOMAS WILSON</t>
  </si>
  <si>
    <t>0920108</t>
  </si>
  <si>
    <t>022212</t>
  </si>
  <si>
    <t>33570 Morrison Dr</t>
  </si>
  <si>
    <t>3135182164@vtext.com</t>
  </si>
  <si>
    <t>61094</t>
  </si>
  <si>
    <t>TERENCE JENKINS</t>
  </si>
  <si>
    <t>0008653</t>
  </si>
  <si>
    <t>061094</t>
  </si>
  <si>
    <t>TERENCE</t>
  </si>
  <si>
    <t>6855 Horseback Lane</t>
  </si>
  <si>
    <t>Raleigh</t>
  </si>
  <si>
    <t>27610</t>
  </si>
  <si>
    <t>9193443995@tmomail.net</t>
  </si>
  <si>
    <t>MARAT KHASANZYANOV</t>
  </si>
  <si>
    <t>0020404</t>
  </si>
  <si>
    <t>MKHASAN</t>
  </si>
  <si>
    <t>KHASANZYANOV</t>
  </si>
  <si>
    <t>MARAT</t>
  </si>
  <si>
    <t>41 RICE RD</t>
  </si>
  <si>
    <t>28806</t>
  </si>
  <si>
    <t>8289621741@tmomail.net</t>
  </si>
  <si>
    <t>61108</t>
  </si>
  <si>
    <t>TRAVIS COLON-GAGOT</t>
  </si>
  <si>
    <t>0876987</t>
  </si>
  <si>
    <t>061108</t>
  </si>
  <si>
    <t>TCOLONG</t>
  </si>
  <si>
    <t>COLON-GAGOT</t>
  </si>
  <si>
    <t>318 Pennridge Avenue</t>
  </si>
  <si>
    <t>Mountville</t>
  </si>
  <si>
    <t>17554</t>
  </si>
  <si>
    <t>7176550115@tmomail.net</t>
  </si>
  <si>
    <t>61136</t>
  </si>
  <si>
    <t>JOHN CHISHOLM</t>
  </si>
  <si>
    <t>0787408</t>
  </si>
  <si>
    <t>061136</t>
  </si>
  <si>
    <t>JCHISH0</t>
  </si>
  <si>
    <t>CHISHOLM</t>
  </si>
  <si>
    <t>24 Elm St</t>
  </si>
  <si>
    <t>Apt 1A</t>
  </si>
  <si>
    <t>01562</t>
  </si>
  <si>
    <t>5089623992@tmomail.net</t>
  </si>
  <si>
    <t>24064</t>
  </si>
  <si>
    <t>JOSE CANDELARIO</t>
  </si>
  <si>
    <t>0860155</t>
  </si>
  <si>
    <t>024064</t>
  </si>
  <si>
    <t>JCANDE4</t>
  </si>
  <si>
    <t>CANDELARIO</t>
  </si>
  <si>
    <t>1415 Glenelder Ave</t>
  </si>
  <si>
    <t>6268240993@tmomail.net</t>
  </si>
  <si>
    <t>0006577</t>
  </si>
  <si>
    <t>061323</t>
  </si>
  <si>
    <t>28344 Dupont Blvd</t>
  </si>
  <si>
    <t>Millsboro</t>
  </si>
  <si>
    <t>19966</t>
  </si>
  <si>
    <t>3026812297@tmomail.net</t>
  </si>
  <si>
    <t>0004279</t>
  </si>
  <si>
    <t>047087</t>
  </si>
  <si>
    <t>MARC</t>
  </si>
  <si>
    <t>104 COLONY RD</t>
  </si>
  <si>
    <t>WEST SUFFIELD</t>
  </si>
  <si>
    <t>60932</t>
  </si>
  <si>
    <t>8608196496@vtext.com</t>
  </si>
  <si>
    <t>0752097</t>
  </si>
  <si>
    <t>022101</t>
  </si>
  <si>
    <t>5340 Holmes Run Prkwy</t>
  </si>
  <si>
    <t>apt. 1010</t>
  </si>
  <si>
    <t>22304</t>
  </si>
  <si>
    <t>7034993129@tmomail.net</t>
  </si>
  <si>
    <t>DANIEL KRYSTYNIAK</t>
  </si>
  <si>
    <t>0001453</t>
  </si>
  <si>
    <t>021160</t>
  </si>
  <si>
    <t>DKRYSTY</t>
  </si>
  <si>
    <t>14059 HUNT CLUB LN</t>
  </si>
  <si>
    <t>8156932238@tmomail.net</t>
  </si>
  <si>
    <t>61455</t>
  </si>
  <si>
    <t>ROY MCCONNELL</t>
  </si>
  <si>
    <t>0002273</t>
  </si>
  <si>
    <t>061455</t>
  </si>
  <si>
    <t>RMCCON3</t>
  </si>
  <si>
    <t>MCCONNELL</t>
  </si>
  <si>
    <t>1184 East 560th Rd</t>
  </si>
  <si>
    <t>Willard</t>
  </si>
  <si>
    <t>65781</t>
  </si>
  <si>
    <t>8703081298@vtext.com</t>
  </si>
  <si>
    <t>61538</t>
  </si>
  <si>
    <t>LUIS PAGAN</t>
  </si>
  <si>
    <t>0024372</t>
  </si>
  <si>
    <t>061538</t>
  </si>
  <si>
    <t>LPAGANC</t>
  </si>
  <si>
    <t>PAGAN</t>
  </si>
  <si>
    <t>105 Turque Street</t>
  </si>
  <si>
    <t>Urb.Hacienda Paloma</t>
  </si>
  <si>
    <t>Luquillo</t>
  </si>
  <si>
    <t>00773</t>
  </si>
  <si>
    <t>9393198539@tmomail.net</t>
  </si>
  <si>
    <t>46134</t>
  </si>
  <si>
    <t>KAYLYN BARNES</t>
  </si>
  <si>
    <t>0014324</t>
  </si>
  <si>
    <t>046134</t>
  </si>
  <si>
    <t>KBARNE0</t>
  </si>
  <si>
    <t>KAYLYN</t>
  </si>
  <si>
    <t>6310 Radnor</t>
  </si>
  <si>
    <t>48224</t>
  </si>
  <si>
    <t>3136542323@vtext.com</t>
  </si>
  <si>
    <t>0849943</t>
  </si>
  <si>
    <t>022249</t>
  </si>
  <si>
    <t>543 Chipmunk Trail</t>
  </si>
  <si>
    <t>hawley</t>
  </si>
  <si>
    <t>18428</t>
  </si>
  <si>
    <t>5708404022@tmomail.net</t>
  </si>
  <si>
    <t>37177</t>
  </si>
  <si>
    <t>JAIRUS MOTON</t>
  </si>
  <si>
    <t>0012286</t>
  </si>
  <si>
    <t>037177</t>
  </si>
  <si>
    <t>JMOTON</t>
  </si>
  <si>
    <t>MOTON</t>
  </si>
  <si>
    <t>JAIRUS</t>
  </si>
  <si>
    <t>801 Home Place</t>
  </si>
  <si>
    <t>Clarksdale</t>
  </si>
  <si>
    <t>38614</t>
  </si>
  <si>
    <t>6627853807@vtext.com</t>
  </si>
  <si>
    <t>61288</t>
  </si>
  <si>
    <t>ELLIOT VAZQUEZ</t>
  </si>
  <si>
    <t>0000588</t>
  </si>
  <si>
    <t>061288</t>
  </si>
  <si>
    <t>EVAZQUE</t>
  </si>
  <si>
    <t>ELLIOT</t>
  </si>
  <si>
    <t>RD 646 Km 6.4</t>
  </si>
  <si>
    <t>Bo Rio Arriba</t>
  </si>
  <si>
    <t>Vega Baja</t>
  </si>
  <si>
    <t>00693</t>
  </si>
  <si>
    <t>9397322764@tmomail.net</t>
  </si>
  <si>
    <t>61289</t>
  </si>
  <si>
    <t>LUIS GONZALEZ</t>
  </si>
  <si>
    <t>0001917</t>
  </si>
  <si>
    <t>061289</t>
  </si>
  <si>
    <t>CALLE 53A  # 2D-22</t>
  </si>
  <si>
    <t>Urb Lomas de Carolina</t>
  </si>
  <si>
    <t>7879323280@tmomail.net</t>
  </si>
  <si>
    <t>0025585</t>
  </si>
  <si>
    <t>046691</t>
  </si>
  <si>
    <t>5400 BARKSDALE BLVD</t>
  </si>
  <si>
    <t>APT 623</t>
  </si>
  <si>
    <t>71112</t>
  </si>
  <si>
    <t>3187530054@tmomail.net</t>
  </si>
  <si>
    <t>61123</t>
  </si>
  <si>
    <t>RANDY PORTER</t>
  </si>
  <si>
    <t>0531053</t>
  </si>
  <si>
    <t>061123</t>
  </si>
  <si>
    <t>RPORTER</t>
  </si>
  <si>
    <t>9413102965@tmomail.net</t>
  </si>
  <si>
    <t>36750</t>
  </si>
  <si>
    <t>RANDALL BISHOP</t>
  </si>
  <si>
    <t>0738807</t>
  </si>
  <si>
    <t>036750</t>
  </si>
  <si>
    <t>BISHOP</t>
  </si>
  <si>
    <t>130 County Road 1435</t>
  </si>
  <si>
    <t>Bogata</t>
  </si>
  <si>
    <t>75417</t>
  </si>
  <si>
    <t>9036193066@vtext.com</t>
  </si>
  <si>
    <t>61806</t>
  </si>
  <si>
    <t>NATHANIAL BENSON</t>
  </si>
  <si>
    <t>0444281</t>
  </si>
  <si>
    <t>061806</t>
  </si>
  <si>
    <t>NBENSO0</t>
  </si>
  <si>
    <t>BENSON</t>
  </si>
  <si>
    <t>NATHANIAL</t>
  </si>
  <si>
    <t>22541 Lenox drive</t>
  </si>
  <si>
    <t>Fairview park</t>
  </si>
  <si>
    <t>44126</t>
  </si>
  <si>
    <t>5136162329@tmomail.net</t>
  </si>
  <si>
    <t>0015073</t>
  </si>
  <si>
    <t>149 Hall Ln</t>
  </si>
  <si>
    <t>Walnut Creek</t>
  </si>
  <si>
    <t>94538</t>
  </si>
  <si>
    <t>4085921319@tmomail.net</t>
  </si>
  <si>
    <t>21107</t>
  </si>
  <si>
    <t>NILESH VYAS</t>
  </si>
  <si>
    <t>0632042</t>
  </si>
  <si>
    <t>021107</t>
  </si>
  <si>
    <t>NVYAS</t>
  </si>
  <si>
    <t>VYAS</t>
  </si>
  <si>
    <t>NILESH</t>
  </si>
  <si>
    <t>17704 E Benwood St</t>
  </si>
  <si>
    <t>Covina</t>
  </si>
  <si>
    <t>91722</t>
  </si>
  <si>
    <t>6264616008@tmomail.net</t>
  </si>
  <si>
    <t>61138</t>
  </si>
  <si>
    <t>BILL MORSE</t>
  </si>
  <si>
    <t>0092965</t>
  </si>
  <si>
    <t>061138</t>
  </si>
  <si>
    <t>BMORSE2</t>
  </si>
  <si>
    <t>MORSE</t>
  </si>
  <si>
    <t>BILL</t>
  </si>
  <si>
    <t>27321 PASEO VERDE</t>
  </si>
  <si>
    <t>9512411584@tmomail.net</t>
  </si>
  <si>
    <t>24058</t>
  </si>
  <si>
    <t>ROBERT ARAMBULA</t>
  </si>
  <si>
    <t>0933853</t>
  </si>
  <si>
    <t>024058</t>
  </si>
  <si>
    <t>RARAMBU</t>
  </si>
  <si>
    <t>ARAMBULA</t>
  </si>
  <si>
    <t>11429 FLOWER ST</t>
  </si>
  <si>
    <t>9092036742@tmomail.net</t>
  </si>
  <si>
    <t>61581</t>
  </si>
  <si>
    <t>LOUIS KOLB</t>
  </si>
  <si>
    <t>0010935</t>
  </si>
  <si>
    <t>061581</t>
  </si>
  <si>
    <t>LKOLB1</t>
  </si>
  <si>
    <t>KOLB</t>
  </si>
  <si>
    <t>1121 Grieb Av</t>
  </si>
  <si>
    <t>19007</t>
  </si>
  <si>
    <t>2158339357@tmomail.net</t>
  </si>
  <si>
    <t>61861</t>
  </si>
  <si>
    <t>CHRISTOPHER JOHNSON</t>
  </si>
  <si>
    <t>0009522</t>
  </si>
  <si>
    <t>061861</t>
  </si>
  <si>
    <t>CJOHNS1</t>
  </si>
  <si>
    <t>1023 Dennis Ave</t>
  </si>
  <si>
    <t>Jasper</t>
  </si>
  <si>
    <t>37347</t>
  </si>
  <si>
    <t>4237503763@tmomail.net</t>
  </si>
  <si>
    <t>0592956</t>
  </si>
  <si>
    <t>036322</t>
  </si>
  <si>
    <t>4628 27TH ST SW</t>
  </si>
  <si>
    <t>33973</t>
  </si>
  <si>
    <t>2398391351@tmomail.net</t>
  </si>
  <si>
    <t>0026658</t>
  </si>
  <si>
    <t>046577</t>
  </si>
  <si>
    <t>366 WEST ALLEN ST</t>
  </si>
  <si>
    <t>APT 312</t>
  </si>
  <si>
    <t>18102</t>
  </si>
  <si>
    <t>6104571336@tmomail.net</t>
  </si>
  <si>
    <t>47421</t>
  </si>
  <si>
    <t>ANIBAL CRUZ</t>
  </si>
  <si>
    <t>0015272</t>
  </si>
  <si>
    <t>047421</t>
  </si>
  <si>
    <t>ACRUZ48</t>
  </si>
  <si>
    <t>CRUZ</t>
  </si>
  <si>
    <t>ANIBAL</t>
  </si>
  <si>
    <t>RD 639 K5.3 SABANA HOYOS</t>
  </si>
  <si>
    <t>SECTOR RIACHUELO CASA AMARILLA</t>
  </si>
  <si>
    <t>ARECIBO</t>
  </si>
  <si>
    <t>9397322760@tmomail.net</t>
  </si>
  <si>
    <t>PAUL FORD</t>
  </si>
  <si>
    <t>0602391</t>
  </si>
  <si>
    <t>037359</t>
  </si>
  <si>
    <t>14617 Sellers Rd.</t>
  </si>
  <si>
    <t>77060</t>
  </si>
  <si>
    <t>8327970367@tmomail.net</t>
  </si>
  <si>
    <t>88152</t>
  </si>
  <si>
    <t>MICHEL FIALLO PEREZ</t>
  </si>
  <si>
    <t>0662627</t>
  </si>
  <si>
    <t>088152</t>
  </si>
  <si>
    <t>FIALLO PEREZ</t>
  </si>
  <si>
    <t>MICHEL</t>
  </si>
  <si>
    <t>2108 TARRAGON RD</t>
  </si>
  <si>
    <t>33415</t>
  </si>
  <si>
    <t>5613329810@tmomail.net</t>
  </si>
  <si>
    <t>0908129</t>
  </si>
  <si>
    <t>061101</t>
  </si>
  <si>
    <t>AHMADY</t>
  </si>
  <si>
    <t>SAMAR</t>
  </si>
  <si>
    <t>1115 STOMMEL PL</t>
  </si>
  <si>
    <t>DYER</t>
  </si>
  <si>
    <t>2199001487@tmomail.net</t>
  </si>
  <si>
    <t>61273</t>
  </si>
  <si>
    <t>DAVID MOSHER</t>
  </si>
  <si>
    <t>061273</t>
  </si>
  <si>
    <t>DMOSHE</t>
  </si>
  <si>
    <t>MOSHER</t>
  </si>
  <si>
    <t>8601 Railroad Place SE</t>
  </si>
  <si>
    <t>Snoqualmie</t>
  </si>
  <si>
    <t>98065</t>
  </si>
  <si>
    <t>4255470925@tmomail.net</t>
  </si>
  <si>
    <t>JOSE MIRELES</t>
  </si>
  <si>
    <t>0882472</t>
  </si>
  <si>
    <t>061480</t>
  </si>
  <si>
    <t>9582 W. WILLIAMS ST</t>
  </si>
  <si>
    <t>85353</t>
  </si>
  <si>
    <t>4808533571@tmomail.net</t>
  </si>
  <si>
    <t>46586</t>
  </si>
  <si>
    <t>ANGEL CORREA SR</t>
  </si>
  <si>
    <t>046586</t>
  </si>
  <si>
    <t>CORREA SR</t>
  </si>
  <si>
    <t>2640 TOMIC PLACE</t>
  </si>
  <si>
    <t>BATH</t>
  </si>
  <si>
    <t>18014</t>
  </si>
  <si>
    <t>4845613975@tmomail.net</t>
  </si>
  <si>
    <t>0781765</t>
  </si>
  <si>
    <t>046407</t>
  </si>
  <si>
    <t>1401 S. Washington St</t>
  </si>
  <si>
    <t>46902</t>
  </si>
  <si>
    <t>7653196966@tmomail.net</t>
  </si>
  <si>
    <t>46804</t>
  </si>
  <si>
    <t>OSEI GYAPONG</t>
  </si>
  <si>
    <t>0721654</t>
  </si>
  <si>
    <t>046804</t>
  </si>
  <si>
    <t>OGYAPON</t>
  </si>
  <si>
    <t>GYAPONG</t>
  </si>
  <si>
    <t>OSEI</t>
  </si>
  <si>
    <t>2208 osprey lane</t>
  </si>
  <si>
    <t>McLeansville</t>
  </si>
  <si>
    <t>27301</t>
  </si>
  <si>
    <t>3366881140@vtext.com</t>
  </si>
  <si>
    <t>46442</t>
  </si>
  <si>
    <t>JAMES WIEMANN</t>
  </si>
  <si>
    <t>0036491</t>
  </si>
  <si>
    <t>046442</t>
  </si>
  <si>
    <t>WIEMANN</t>
  </si>
  <si>
    <t>4910 W Maurie</t>
  </si>
  <si>
    <t>92703</t>
  </si>
  <si>
    <t>7142041657@tmomail.net</t>
  </si>
  <si>
    <t>21960</t>
  </si>
  <si>
    <t>JAMES YOUNG</t>
  </si>
  <si>
    <t>0737221</t>
  </si>
  <si>
    <t>021960</t>
  </si>
  <si>
    <t>JYOUNG6</t>
  </si>
  <si>
    <t>18557 JEEPSTER LN</t>
  </si>
  <si>
    <t>8125531698@tmomail.net</t>
  </si>
  <si>
    <t>0002014</t>
  </si>
  <si>
    <t>023147</t>
  </si>
  <si>
    <t>SIDNEY</t>
  </si>
  <si>
    <t>1528 17th st south</t>
  </si>
  <si>
    <t>Apt. D</t>
  </si>
  <si>
    <t>35205</t>
  </si>
  <si>
    <t>2058211988@tmomail.net</t>
  </si>
  <si>
    <t>88103</t>
  </si>
  <si>
    <t>KENNETH BAKER</t>
  </si>
  <si>
    <t>0640367</t>
  </si>
  <si>
    <t>088103</t>
  </si>
  <si>
    <t>KBAKE44</t>
  </si>
  <si>
    <t>815 41ST ST SW</t>
  </si>
  <si>
    <t>9034953957@vtext.com</t>
  </si>
  <si>
    <t>0902957</t>
  </si>
  <si>
    <t>061191</t>
  </si>
  <si>
    <t>CREW</t>
  </si>
  <si>
    <t>3918 s Truckee st</t>
  </si>
  <si>
    <t>80013</t>
  </si>
  <si>
    <t>7207420200@tmomail.net</t>
  </si>
  <si>
    <t>AUSTIN TITUS</t>
  </si>
  <si>
    <t>0022327</t>
  </si>
  <si>
    <t>046553</t>
  </si>
  <si>
    <t>6269 Olivesburg-Fitchville roa</t>
  </si>
  <si>
    <t>Shilo</t>
  </si>
  <si>
    <t>44804</t>
  </si>
  <si>
    <t>4196991039@tmomail.net</t>
  </si>
  <si>
    <t>46484</t>
  </si>
  <si>
    <t>PETER CRAWFORD</t>
  </si>
  <si>
    <t>0749044</t>
  </si>
  <si>
    <t>046484</t>
  </si>
  <si>
    <t>PCRAWF</t>
  </si>
  <si>
    <t>4702 Hawksbury Rd</t>
  </si>
  <si>
    <t>Pikesville</t>
  </si>
  <si>
    <t>21208</t>
  </si>
  <si>
    <t>4437682369@tmomail.net</t>
  </si>
  <si>
    <t>61390</t>
  </si>
  <si>
    <t>DONALD LANE</t>
  </si>
  <si>
    <t>0298596</t>
  </si>
  <si>
    <t>061390</t>
  </si>
  <si>
    <t>DLANE3</t>
  </si>
  <si>
    <t>LANE</t>
  </si>
  <si>
    <t>6760 DOUGLAS STREET</t>
  </si>
  <si>
    <t>HOLLYWOOD</t>
  </si>
  <si>
    <t>33024</t>
  </si>
  <si>
    <t>9545571590@tmomail.net</t>
  </si>
  <si>
    <t>0505305</t>
  </si>
  <si>
    <t>021190</t>
  </si>
  <si>
    <t>BRAD</t>
  </si>
  <si>
    <t>7613 Old Hickory Drive</t>
  </si>
  <si>
    <t>Pensacola</t>
  </si>
  <si>
    <t>32507</t>
  </si>
  <si>
    <t>2513496005@vtext.com</t>
  </si>
  <si>
    <t>88191</t>
  </si>
  <si>
    <t>DON PEKOFSKE</t>
  </si>
  <si>
    <t>088191</t>
  </si>
  <si>
    <t>DPEKOFS</t>
  </si>
  <si>
    <t>PEKOFSKE</t>
  </si>
  <si>
    <t>105 ARMSTRONG ST</t>
  </si>
  <si>
    <t>8155491235@TMOMAIL.NET</t>
  </si>
  <si>
    <t>61124</t>
  </si>
  <si>
    <t>AHMED WAHMAN</t>
  </si>
  <si>
    <t>0773341</t>
  </si>
  <si>
    <t>061124</t>
  </si>
  <si>
    <t>AWAHMAN</t>
  </si>
  <si>
    <t>WAHMAN</t>
  </si>
  <si>
    <t>22910 SW 113 Path</t>
  </si>
  <si>
    <t>33170</t>
  </si>
  <si>
    <t>7869354064@tmomail.net</t>
  </si>
  <si>
    <t>61282</t>
  </si>
  <si>
    <t>JOSE FLORES</t>
  </si>
  <si>
    <t>0014894</t>
  </si>
  <si>
    <t>061282</t>
  </si>
  <si>
    <t>JFLORE</t>
  </si>
  <si>
    <t>Villas de San Agustin</t>
  </si>
  <si>
    <t>Calle 12 P53</t>
  </si>
  <si>
    <t>BAYAMON</t>
  </si>
  <si>
    <t>00959</t>
  </si>
  <si>
    <t>7875385515@tmomail.net</t>
  </si>
  <si>
    <t>61694</t>
  </si>
  <si>
    <t>EDUARDO NICASIO</t>
  </si>
  <si>
    <t>0771766</t>
  </si>
  <si>
    <t>061694</t>
  </si>
  <si>
    <t>ENICASI</t>
  </si>
  <si>
    <t>NICASIO</t>
  </si>
  <si>
    <t>1707 ann arbor</t>
  </si>
  <si>
    <t>78224</t>
  </si>
  <si>
    <t>2109079811@tmomail.net</t>
  </si>
  <si>
    <t>61160</t>
  </si>
  <si>
    <t>PAUL JACOBSON</t>
  </si>
  <si>
    <t>0512335</t>
  </si>
  <si>
    <t>061160</t>
  </si>
  <si>
    <t>PJACOBS</t>
  </si>
  <si>
    <t>JACOBSON</t>
  </si>
  <si>
    <t>110 Woods Lane</t>
  </si>
  <si>
    <t>Coldspring</t>
  </si>
  <si>
    <t>77331</t>
  </si>
  <si>
    <t>8327125148@vtext.com</t>
  </si>
  <si>
    <t>71008</t>
  </si>
  <si>
    <t>BRIAN TIERNEY</t>
  </si>
  <si>
    <t>071008</t>
  </si>
  <si>
    <t>BTIERNE</t>
  </si>
  <si>
    <t>TIERNEY</t>
  </si>
  <si>
    <t>846 Union Avenue</t>
  </si>
  <si>
    <t>POB 581</t>
  </si>
  <si>
    <t>Aquebogue</t>
  </si>
  <si>
    <t>11931</t>
  </si>
  <si>
    <t>6316440007@tmomail.net</t>
  </si>
  <si>
    <t>61592</t>
  </si>
  <si>
    <t>TIMOTHY TRENT</t>
  </si>
  <si>
    <t>0177436</t>
  </si>
  <si>
    <t>061592</t>
  </si>
  <si>
    <t>TTRENT</t>
  </si>
  <si>
    <t>403 Heathrow Cir</t>
  </si>
  <si>
    <t>3219871168@tmomail.net</t>
  </si>
  <si>
    <t>46887</t>
  </si>
  <si>
    <t>JOSHUA BROWN</t>
  </si>
  <si>
    <t>0724898</t>
  </si>
  <si>
    <t>046887</t>
  </si>
  <si>
    <t>JBROW35</t>
  </si>
  <si>
    <t>212 SANDPIPER LN</t>
  </si>
  <si>
    <t>CHATTANOOGA</t>
  </si>
  <si>
    <t>4236461508@tmomail.net</t>
  </si>
  <si>
    <t>46907</t>
  </si>
  <si>
    <t>WILLIAM KILPATRICK JR</t>
  </si>
  <si>
    <t>0137448</t>
  </si>
  <si>
    <t>046907</t>
  </si>
  <si>
    <t>WKILPAT</t>
  </si>
  <si>
    <t>KILPATRICK JR</t>
  </si>
  <si>
    <t>4326 ELYSIAN DR</t>
  </si>
  <si>
    <t>9017138899@vtext.com</t>
  </si>
  <si>
    <t>0114868</t>
  </si>
  <si>
    <t>046147</t>
  </si>
  <si>
    <t>1977 West 85th  Ave</t>
  </si>
  <si>
    <t>Apt N400</t>
  </si>
  <si>
    <t>Merrillville</t>
  </si>
  <si>
    <t>46410</t>
  </si>
  <si>
    <t>7737591017@tmomail.net</t>
  </si>
  <si>
    <t>61087</t>
  </si>
  <si>
    <t>ANDREW HARDEN</t>
  </si>
  <si>
    <t>061087</t>
  </si>
  <si>
    <t>HARDEN</t>
  </si>
  <si>
    <t>16495 State Road 159</t>
  </si>
  <si>
    <t>Lewis</t>
  </si>
  <si>
    <t>47858</t>
  </si>
  <si>
    <t>8129292120@tmomail.net</t>
  </si>
  <si>
    <t>0692277</t>
  </si>
  <si>
    <t>036516</t>
  </si>
  <si>
    <t>LLOYD</t>
  </si>
  <si>
    <t>2041 Dalton Ave</t>
  </si>
  <si>
    <t>Deltona</t>
  </si>
  <si>
    <t>32738</t>
  </si>
  <si>
    <t>6895008458@vtext.com</t>
  </si>
  <si>
    <t>46591</t>
  </si>
  <si>
    <t>MATTHEW VISCO</t>
  </si>
  <si>
    <t>0545996</t>
  </si>
  <si>
    <t>046591</t>
  </si>
  <si>
    <t>MVISCO</t>
  </si>
  <si>
    <t>VISCO</t>
  </si>
  <si>
    <t>158 Liberty Dr</t>
  </si>
  <si>
    <t>2159103783@tmomail.net</t>
  </si>
  <si>
    <t>PAUL CARRINGTON</t>
  </si>
  <si>
    <t>0021287</t>
  </si>
  <si>
    <t>006581</t>
  </si>
  <si>
    <t>6535 TAREYTON RD</t>
  </si>
  <si>
    <t>9108573163@vtext.com</t>
  </si>
  <si>
    <t>OMAR ROSALES</t>
  </si>
  <si>
    <t>0286674</t>
  </si>
  <si>
    <t>037394</t>
  </si>
  <si>
    <t>1940 9th St</t>
  </si>
  <si>
    <t>5597260219@tmomail.net</t>
  </si>
  <si>
    <t>0030999</t>
  </si>
  <si>
    <t>061316</t>
  </si>
  <si>
    <t>2095 LAKE GROVE LANE</t>
  </si>
  <si>
    <t>21114</t>
  </si>
  <si>
    <t>4109610113@tmomail.net</t>
  </si>
  <si>
    <t>47237</t>
  </si>
  <si>
    <t>RIKKI STYLES</t>
  </si>
  <si>
    <t>0100281</t>
  </si>
  <si>
    <t>047237</t>
  </si>
  <si>
    <t>RSTYLE</t>
  </si>
  <si>
    <t>STYLES</t>
  </si>
  <si>
    <t>RIKKI</t>
  </si>
  <si>
    <t>1027 Majesty Court</t>
  </si>
  <si>
    <t>Henderson</t>
  </si>
  <si>
    <t>89011</t>
  </si>
  <si>
    <t>7026614638@tmomail.net</t>
  </si>
  <si>
    <t>47016</t>
  </si>
  <si>
    <t>0028654</t>
  </si>
  <si>
    <t>047016</t>
  </si>
  <si>
    <t>309 Lincoln Road</t>
  </si>
  <si>
    <t>Hyannis</t>
  </si>
  <si>
    <t>02601</t>
  </si>
  <si>
    <t>5084044776@tmomail.net</t>
  </si>
  <si>
    <t>46370</t>
  </si>
  <si>
    <t>XANTHUS GAMBOA</t>
  </si>
  <si>
    <t>0212886</t>
  </si>
  <si>
    <t>046370</t>
  </si>
  <si>
    <t>XGAMBOA</t>
  </si>
  <si>
    <t>GAMBOA</t>
  </si>
  <si>
    <t>XANTHUS</t>
  </si>
  <si>
    <t>21811 Wildwood Park Rd</t>
  </si>
  <si>
    <t>77469</t>
  </si>
  <si>
    <t>8322504087@tmomail.net</t>
  </si>
  <si>
    <t>88020</t>
  </si>
  <si>
    <t>RODNEY HARTSELL</t>
  </si>
  <si>
    <t>0785295</t>
  </si>
  <si>
    <t>088020</t>
  </si>
  <si>
    <t>RHARTSE</t>
  </si>
  <si>
    <t>HARTSELL</t>
  </si>
  <si>
    <t>914 N MAIN ST</t>
  </si>
  <si>
    <t>Oakboro</t>
  </si>
  <si>
    <t>28129</t>
  </si>
  <si>
    <t>7042325502@tmomail.net</t>
  </si>
  <si>
    <t>0027029</t>
  </si>
  <si>
    <t>036655</t>
  </si>
  <si>
    <t>2930 TILDON DR</t>
  </si>
  <si>
    <t>48603</t>
  </si>
  <si>
    <t>9892844668@vtext.com</t>
  </si>
  <si>
    <t>46534</t>
  </si>
  <si>
    <t>JOSHUA PARKE</t>
  </si>
  <si>
    <t>0012435</t>
  </si>
  <si>
    <t>046534</t>
  </si>
  <si>
    <t>JPARKE</t>
  </si>
  <si>
    <t>PARKE</t>
  </si>
  <si>
    <t>312 Willow St</t>
  </si>
  <si>
    <t>Montoursville</t>
  </si>
  <si>
    <t>17754</t>
  </si>
  <si>
    <t>5702903590@vtext.com</t>
  </si>
  <si>
    <t>0574434</t>
  </si>
  <si>
    <t>047135</t>
  </si>
  <si>
    <t>LYONS</t>
  </si>
  <si>
    <t>1813 River Rd</t>
  </si>
  <si>
    <t>2766964340@vtext.com</t>
  </si>
  <si>
    <t>36082</t>
  </si>
  <si>
    <t>JEFFERY BARNEY</t>
  </si>
  <si>
    <t>0213959</t>
  </si>
  <si>
    <t>036082</t>
  </si>
  <si>
    <t>JBARNE9</t>
  </si>
  <si>
    <t>BARNEY</t>
  </si>
  <si>
    <t>15535 College Ave</t>
  </si>
  <si>
    <t>61846</t>
  </si>
  <si>
    <t>2172000164@tmomail.net</t>
  </si>
  <si>
    <t>0003129</t>
  </si>
  <si>
    <t>047374</t>
  </si>
  <si>
    <t>5113 Winter Willow Cir</t>
  </si>
  <si>
    <t>22030</t>
  </si>
  <si>
    <t>7039530251@tmomail.net</t>
  </si>
  <si>
    <t>46137</t>
  </si>
  <si>
    <t>CASS EDWARDS</t>
  </si>
  <si>
    <t>0011619</t>
  </si>
  <si>
    <t>046137</t>
  </si>
  <si>
    <t>CEDWAR1</t>
  </si>
  <si>
    <t>CASS</t>
  </si>
  <si>
    <t>1148 Tecumseh Ave</t>
  </si>
  <si>
    <t>48327</t>
  </si>
  <si>
    <t>5869158482@vtext.com</t>
  </si>
  <si>
    <t>0946251</t>
  </si>
  <si>
    <t>036443</t>
  </si>
  <si>
    <t>161 South Monastery Ave</t>
  </si>
  <si>
    <t>21229</t>
  </si>
  <si>
    <t>4109004225@tmomail.net</t>
  </si>
  <si>
    <t>61247</t>
  </si>
  <si>
    <t>DESMOND FRANCIS</t>
  </si>
  <si>
    <t>0631333</t>
  </si>
  <si>
    <t>061247</t>
  </si>
  <si>
    <t>DFRAN08</t>
  </si>
  <si>
    <t>274 8th Ave</t>
  </si>
  <si>
    <t>8624395373@tmomail.net</t>
  </si>
  <si>
    <t>37064</t>
  </si>
  <si>
    <t>GABRIEL LOPEZ</t>
  </si>
  <si>
    <t>0623777</t>
  </si>
  <si>
    <t>037064</t>
  </si>
  <si>
    <t>GLOPEZ0</t>
  </si>
  <si>
    <t>929 s 31st st</t>
  </si>
  <si>
    <t>MILWAUKEE</t>
  </si>
  <si>
    <t>53215</t>
  </si>
  <si>
    <t>4148650556@tmomail.net</t>
  </si>
  <si>
    <t>LORNE BAZURTO</t>
  </si>
  <si>
    <t>0933861</t>
  </si>
  <si>
    <t>1101 S Karen Ave</t>
  </si>
  <si>
    <t>6578198040@tmomail.net</t>
  </si>
  <si>
    <t>21830</t>
  </si>
  <si>
    <t>ROBERT SCOTT</t>
  </si>
  <si>
    <t>0018143</t>
  </si>
  <si>
    <t>021830</t>
  </si>
  <si>
    <t>RSCOTT4</t>
  </si>
  <si>
    <t>1001 S Ed Carey Dr</t>
  </si>
  <si>
    <t>Unit 220</t>
  </si>
  <si>
    <t>9568651277@tmomail.net</t>
  </si>
  <si>
    <t>61582</t>
  </si>
  <si>
    <t>JESSE CRUICKSHANK</t>
  </si>
  <si>
    <t>0666065</t>
  </si>
  <si>
    <t>061582</t>
  </si>
  <si>
    <t>JCRUIC1</t>
  </si>
  <si>
    <t>CRUICKSHANK</t>
  </si>
  <si>
    <t>1173 WESTERN RD</t>
  </si>
  <si>
    <t>Phoenixville</t>
  </si>
  <si>
    <t>19640</t>
  </si>
  <si>
    <t>4847676205@tmomail.net</t>
  </si>
  <si>
    <t>MARTIN SANER</t>
  </si>
  <si>
    <t>0821645</t>
  </si>
  <si>
    <t>023262</t>
  </si>
  <si>
    <t>1529 E PRICE</t>
  </si>
  <si>
    <t>65804</t>
  </si>
  <si>
    <t>4178341339@vtext.com</t>
  </si>
  <si>
    <t>0880443</t>
  </si>
  <si>
    <t>061208</t>
  </si>
  <si>
    <t>5901 SYCAMORE CREEK RD</t>
  </si>
  <si>
    <t>FORT  Worth</t>
  </si>
  <si>
    <t>76134</t>
  </si>
  <si>
    <t>8167249181@tmomail.net</t>
  </si>
  <si>
    <t>0770073</t>
  </si>
  <si>
    <t>061547</t>
  </si>
  <si>
    <t>521 MONACO DR</t>
  </si>
  <si>
    <t>45506</t>
  </si>
  <si>
    <t>9379724158@tmomail.net</t>
  </si>
  <si>
    <t>61121</t>
  </si>
  <si>
    <t>BENJAMIN BLACKMON</t>
  </si>
  <si>
    <t>0808402</t>
  </si>
  <si>
    <t>061121</t>
  </si>
  <si>
    <t>BBLACK8</t>
  </si>
  <si>
    <t>BLACKMON</t>
  </si>
  <si>
    <t>6379 TABOR CHURCH RD</t>
  </si>
  <si>
    <t>28312</t>
  </si>
  <si>
    <t>9108189823@vtext.com</t>
  </si>
  <si>
    <t>0531285</t>
  </si>
  <si>
    <t>023844</t>
  </si>
  <si>
    <t>WHALEY</t>
  </si>
  <si>
    <t>1114 KING ST</t>
  </si>
  <si>
    <t>CHARLESTON</t>
  </si>
  <si>
    <t>29403</t>
  </si>
  <si>
    <t>8435311057@tmomail.net</t>
  </si>
  <si>
    <t>21605</t>
  </si>
  <si>
    <t>DAVID PULLIAM</t>
  </si>
  <si>
    <t>0003210</t>
  </si>
  <si>
    <t>021605</t>
  </si>
  <si>
    <t>DPULLI</t>
  </si>
  <si>
    <t>PULLIAM</t>
  </si>
  <si>
    <t>1713 E  33rd  STREET</t>
  </si>
  <si>
    <t>LORAIN</t>
  </si>
  <si>
    <t>44055</t>
  </si>
  <si>
    <t>4407086599@vtext.com</t>
  </si>
  <si>
    <t>61445</t>
  </si>
  <si>
    <t>HAREL SAINTILBERT</t>
  </si>
  <si>
    <t>0007989</t>
  </si>
  <si>
    <t>061445</t>
  </si>
  <si>
    <t>HSAINTI</t>
  </si>
  <si>
    <t>SAINTILBERT</t>
  </si>
  <si>
    <t>HAREL</t>
  </si>
  <si>
    <t>9951 211pl</t>
  </si>
  <si>
    <t>queens vlg</t>
  </si>
  <si>
    <t>11429</t>
  </si>
  <si>
    <t>9297564259@tmomail.net</t>
  </si>
  <si>
    <t>21248</t>
  </si>
  <si>
    <t>0028555</t>
  </si>
  <si>
    <t>021248</t>
  </si>
  <si>
    <t>JAMERSON</t>
  </si>
  <si>
    <t>3370 Burgess Dr</t>
  </si>
  <si>
    <t>38118</t>
  </si>
  <si>
    <t>9014831422@vtext.com</t>
  </si>
  <si>
    <t>46129</t>
  </si>
  <si>
    <t>BRIAN JONES</t>
  </si>
  <si>
    <t>046129</t>
  </si>
  <si>
    <t>BJONE79</t>
  </si>
  <si>
    <t>8900 E JEFFERSON</t>
  </si>
  <si>
    <t>APT 1529</t>
  </si>
  <si>
    <t>48214</t>
  </si>
  <si>
    <t>3132649977@tmomail.net</t>
  </si>
  <si>
    <t>0943225</t>
  </si>
  <si>
    <t>046404</t>
  </si>
  <si>
    <t>41856 E ACACIA AVE</t>
  </si>
  <si>
    <t>2027903819@tmomail.net</t>
  </si>
  <si>
    <t>0718023</t>
  </si>
  <si>
    <t>047019</t>
  </si>
  <si>
    <t>DENIS</t>
  </si>
  <si>
    <t>ERICK</t>
  </si>
  <si>
    <t>95 Spruce St</t>
  </si>
  <si>
    <t>Middleboro</t>
  </si>
  <si>
    <t>02346</t>
  </si>
  <si>
    <t>5082253901@tmomail.net</t>
  </si>
  <si>
    <t>EDUARDO ROSARIO-ABREU</t>
  </si>
  <si>
    <t>0051904</t>
  </si>
  <si>
    <t>EROSAR</t>
  </si>
  <si>
    <t>ROSARIO-ABREU</t>
  </si>
  <si>
    <t>57 Locust Run</t>
  </si>
  <si>
    <t>3528900082@tmomail.net</t>
  </si>
  <si>
    <t>88186</t>
  </si>
  <si>
    <t>0028084</t>
  </si>
  <si>
    <t>088186</t>
  </si>
  <si>
    <t>SALAM</t>
  </si>
  <si>
    <t>4821 Manitoba Dr</t>
  </si>
  <si>
    <t>#204</t>
  </si>
  <si>
    <t>ALexandria</t>
  </si>
  <si>
    <t>22312</t>
  </si>
  <si>
    <t>3012223619@tmomail.net</t>
  </si>
  <si>
    <t>61343</t>
  </si>
  <si>
    <t>FRANCISCO ARROYO-MEDINA</t>
  </si>
  <si>
    <t>0012666</t>
  </si>
  <si>
    <t>061343</t>
  </si>
  <si>
    <t>FARROYO</t>
  </si>
  <si>
    <t>ARROYO-MEDINA</t>
  </si>
  <si>
    <t>2759 VIKING WAY</t>
  </si>
  <si>
    <t>CARSON CITY</t>
  </si>
  <si>
    <t>89706</t>
  </si>
  <si>
    <t>7752922082@tmomail.net</t>
  </si>
  <si>
    <t>61742</t>
  </si>
  <si>
    <t>JOHN DICKENSON</t>
  </si>
  <si>
    <t>0827345</t>
  </si>
  <si>
    <t>061742</t>
  </si>
  <si>
    <t>JDICKEN</t>
  </si>
  <si>
    <t>DICKENSON</t>
  </si>
  <si>
    <t>2009 Las Palmas Cir</t>
  </si>
  <si>
    <t>32822</t>
  </si>
  <si>
    <t>3214670643@tmomail.net</t>
  </si>
  <si>
    <t>GARRIT HOEFER</t>
  </si>
  <si>
    <t>0019869</t>
  </si>
  <si>
    <t>GHOEFER</t>
  </si>
  <si>
    <t>HOEFER</t>
  </si>
  <si>
    <t>GARRIT</t>
  </si>
  <si>
    <t>10400 N COUNCIL RD</t>
  </si>
  <si>
    <t>73162</t>
  </si>
  <si>
    <t>4057623295@tmomail.net</t>
  </si>
  <si>
    <t>47233</t>
  </si>
  <si>
    <t>TESFAYE SETEYE</t>
  </si>
  <si>
    <t>0496315</t>
  </si>
  <si>
    <t>047233</t>
  </si>
  <si>
    <t>TSETEYE</t>
  </si>
  <si>
    <t>SETEYE</t>
  </si>
  <si>
    <t>TESFAYE</t>
  </si>
  <si>
    <t>433 ADAMS ST</t>
  </si>
  <si>
    <t>2G</t>
  </si>
  <si>
    <t>94610</t>
  </si>
  <si>
    <t>5104353678@tmomail.net</t>
  </si>
  <si>
    <t>DAVID STRAWDERMAN</t>
  </si>
  <si>
    <t>0680991</t>
  </si>
  <si>
    <t>036005</t>
  </si>
  <si>
    <t>5378 King Arthur Cir</t>
  </si>
  <si>
    <t>4109401525@tmomail.net</t>
  </si>
  <si>
    <t>47011</t>
  </si>
  <si>
    <t>JESSIE CARPENTER</t>
  </si>
  <si>
    <t>0022673</t>
  </si>
  <si>
    <t>047011</t>
  </si>
  <si>
    <t>JCARPE2</t>
  </si>
  <si>
    <t>9030 NY-22</t>
  </si>
  <si>
    <t>HILLSDALE</t>
  </si>
  <si>
    <t>12529</t>
  </si>
  <si>
    <t>5189861202@tmomail.net</t>
  </si>
  <si>
    <t>0867143</t>
  </si>
  <si>
    <t>046908</t>
  </si>
  <si>
    <t>301 WINSTON PL</t>
  </si>
  <si>
    <t>38242</t>
  </si>
  <si>
    <t>7318198516@vtext.com</t>
  </si>
  <si>
    <t>0013011</t>
  </si>
  <si>
    <t>8146513412@vtext.com</t>
  </si>
  <si>
    <t>61663</t>
  </si>
  <si>
    <t>ERIC AROCHO AGUAYO</t>
  </si>
  <si>
    <t>0040402</t>
  </si>
  <si>
    <t>061663</t>
  </si>
  <si>
    <t>EAROCHO</t>
  </si>
  <si>
    <t>AROCHO AGUAYO</t>
  </si>
  <si>
    <t>Urb Metropolis Calle 41 2P-28</t>
  </si>
  <si>
    <t>9393358550@tmomail.net</t>
  </si>
  <si>
    <t>47386</t>
  </si>
  <si>
    <t>DANIEL RIVERA TORRES</t>
  </si>
  <si>
    <t>0027045</t>
  </si>
  <si>
    <t>047386</t>
  </si>
  <si>
    <t>DRIVER6</t>
  </si>
  <si>
    <t>RIVERA TORRES</t>
  </si>
  <si>
    <t>Urb. Monterrey</t>
  </si>
  <si>
    <t>Calle Madrid C20</t>
  </si>
  <si>
    <t>San Lorenzo</t>
  </si>
  <si>
    <t>00754</t>
  </si>
  <si>
    <t>JPER103</t>
  </si>
  <si>
    <t>PEREZ, JAVIER</t>
  </si>
  <si>
    <t>9392001100@tmomail.net</t>
  </si>
  <si>
    <t>JUSTIN HOFFMAN</t>
  </si>
  <si>
    <t>0022475</t>
  </si>
  <si>
    <t>046597</t>
  </si>
  <si>
    <t>3201 Hancock Drive</t>
  </si>
  <si>
    <t>23323</t>
  </si>
  <si>
    <t>7576064059@tmomail.net</t>
  </si>
  <si>
    <t>06616</t>
  </si>
  <si>
    <t>BOUN DOUANGDARA</t>
  </si>
  <si>
    <t>0936021</t>
  </si>
  <si>
    <t>006616</t>
  </si>
  <si>
    <t>BDOUANG</t>
  </si>
  <si>
    <t>DOUANGDARA</t>
  </si>
  <si>
    <t>BOUN</t>
  </si>
  <si>
    <t>4220 Limestone Dr</t>
  </si>
  <si>
    <t>5102464147@tmomail.net</t>
  </si>
  <si>
    <t>61836</t>
  </si>
  <si>
    <t>ALEKSANDR SABOSHCHUK</t>
  </si>
  <si>
    <t>0001552</t>
  </si>
  <si>
    <t>061836</t>
  </si>
  <si>
    <t>ASABOSH</t>
  </si>
  <si>
    <t>SABOSHCHUK</t>
  </si>
  <si>
    <t>ALEKSANDR</t>
  </si>
  <si>
    <t>176-25 UNION TPKE</t>
  </si>
  <si>
    <t>Box 247</t>
  </si>
  <si>
    <t>Fresh Meadows</t>
  </si>
  <si>
    <t>11366</t>
  </si>
  <si>
    <t>6462260503@tmomail.net</t>
  </si>
  <si>
    <t>61523</t>
  </si>
  <si>
    <t>JOSE MENENDEZ</t>
  </si>
  <si>
    <t>0514638</t>
  </si>
  <si>
    <t>061523</t>
  </si>
  <si>
    <t>JMENE03</t>
  </si>
  <si>
    <t>MENENDEZ</t>
  </si>
  <si>
    <t>1027 W. 186th St.</t>
  </si>
  <si>
    <t>Gardena</t>
  </si>
  <si>
    <t>90248</t>
  </si>
  <si>
    <t>3109250131@tmomail.net</t>
  </si>
  <si>
    <t>88097</t>
  </si>
  <si>
    <t>PAUL WELLIVER</t>
  </si>
  <si>
    <t>0199307</t>
  </si>
  <si>
    <t>088097</t>
  </si>
  <si>
    <t>PWELLIV</t>
  </si>
  <si>
    <t>WELLIVER</t>
  </si>
  <si>
    <t>1436 NE 62ND ST</t>
  </si>
  <si>
    <t>TOPEKA</t>
  </si>
  <si>
    <t>66617</t>
  </si>
  <si>
    <t>7859690740@tmomail.net</t>
  </si>
  <si>
    <t>61761</t>
  </si>
  <si>
    <t>CLINT WALLACE</t>
  </si>
  <si>
    <t>0547901</t>
  </si>
  <si>
    <t>061761</t>
  </si>
  <si>
    <t>WALLACE</t>
  </si>
  <si>
    <t>CLINT</t>
  </si>
  <si>
    <t>577 Mary Jane ln</t>
  </si>
  <si>
    <t>Wood dale</t>
  </si>
  <si>
    <t>60191</t>
  </si>
  <si>
    <t>6309437008@tmomail.net</t>
  </si>
  <si>
    <t>88022</t>
  </si>
  <si>
    <t>NELSON CRUZ</t>
  </si>
  <si>
    <t>0008086</t>
  </si>
  <si>
    <t>088022</t>
  </si>
  <si>
    <t>NCRUZ0</t>
  </si>
  <si>
    <t>24204 SW 107TH CT</t>
  </si>
  <si>
    <t>3057133132@tmomail.net</t>
  </si>
  <si>
    <t>47382</t>
  </si>
  <si>
    <t>OSVALDO LOPEZ</t>
  </si>
  <si>
    <t>047382</t>
  </si>
  <si>
    <t>OLOPE13</t>
  </si>
  <si>
    <t>OSVALDO</t>
  </si>
  <si>
    <t>9393950648@tmomail.net</t>
  </si>
  <si>
    <t>46733</t>
  </si>
  <si>
    <t>GERMAINE WALKER</t>
  </si>
  <si>
    <t>0633776</t>
  </si>
  <si>
    <t>046733</t>
  </si>
  <si>
    <t>GWALKER</t>
  </si>
  <si>
    <t>GERMAINE</t>
  </si>
  <si>
    <t>914 Linden ave</t>
  </si>
  <si>
    <t>Pleasantville</t>
  </si>
  <si>
    <t>08232</t>
  </si>
  <si>
    <t>8486331368@tmomail.net</t>
  </si>
  <si>
    <t>61686</t>
  </si>
  <si>
    <t>0008474</t>
  </si>
  <si>
    <t>061686</t>
  </si>
  <si>
    <t>TIZOC</t>
  </si>
  <si>
    <t>9219 Five Forks St.</t>
  </si>
  <si>
    <t>2109291378@tmomail.net</t>
  </si>
  <si>
    <t>0752394</t>
  </si>
  <si>
    <t>023167</t>
  </si>
  <si>
    <t>15 MATTATUCK WAY</t>
  </si>
  <si>
    <t>43566</t>
  </si>
  <si>
    <t>4199735317@tmomail.net</t>
  </si>
  <si>
    <t>85702</t>
  </si>
  <si>
    <t>JOSE ZULETA-HERNANDEZ</t>
  </si>
  <si>
    <t>0015693</t>
  </si>
  <si>
    <t>085702</t>
  </si>
  <si>
    <t>JZULETA</t>
  </si>
  <si>
    <t>ZULETA-HERNANDEZ</t>
  </si>
  <si>
    <t>1946 PLUM CREEK LN</t>
  </si>
  <si>
    <t>Missouri City</t>
  </si>
  <si>
    <t>3467160521@tmomail.net</t>
  </si>
  <si>
    <t>88076</t>
  </si>
  <si>
    <t>JONEL STINGU</t>
  </si>
  <si>
    <t>0561605</t>
  </si>
  <si>
    <t>088076</t>
  </si>
  <si>
    <t>JSTINGU</t>
  </si>
  <si>
    <t>STINGU</t>
  </si>
  <si>
    <t>JONEL</t>
  </si>
  <si>
    <t>10999 SE 37TH AVENUE 3306</t>
  </si>
  <si>
    <t>MILWAUKIE</t>
  </si>
  <si>
    <t>97222</t>
  </si>
  <si>
    <t>5035720165@tmomail.net</t>
  </si>
  <si>
    <t>0526582</t>
  </si>
  <si>
    <t>036407</t>
  </si>
  <si>
    <t>255 MAINES RD</t>
  </si>
  <si>
    <t>5702661782@vtext.com</t>
  </si>
  <si>
    <t>0011098</t>
  </si>
  <si>
    <t>047063</t>
  </si>
  <si>
    <t>4326 ACME RD</t>
  </si>
  <si>
    <t>Illion</t>
  </si>
  <si>
    <t>13357</t>
  </si>
  <si>
    <t>3159831656@vtext.com</t>
  </si>
  <si>
    <t>23429</t>
  </si>
  <si>
    <t>VERLEY MOYTON</t>
  </si>
  <si>
    <t>0517789</t>
  </si>
  <si>
    <t>023429</t>
  </si>
  <si>
    <t>VMOYTO</t>
  </si>
  <si>
    <t>MOYTON</t>
  </si>
  <si>
    <t>VERLEY</t>
  </si>
  <si>
    <t>4281 MANGO BLVD</t>
  </si>
  <si>
    <t>33411</t>
  </si>
  <si>
    <t>5614104413@tmomail.net</t>
  </si>
  <si>
    <t>79255</t>
  </si>
  <si>
    <t>ANTONIO MARTINEZ</t>
  </si>
  <si>
    <t>0290189</t>
  </si>
  <si>
    <t>079255</t>
  </si>
  <si>
    <t>AMARTIN</t>
  </si>
  <si>
    <t>418 East St</t>
  </si>
  <si>
    <t>East Bernard</t>
  </si>
  <si>
    <t>77435</t>
  </si>
  <si>
    <t>3467160518@tmomail.net</t>
  </si>
  <si>
    <t>0857409</t>
  </si>
  <si>
    <t>046490</t>
  </si>
  <si>
    <t>NIGEL</t>
  </si>
  <si>
    <t>202 Sawyertown Rd</t>
  </si>
  <si>
    <t>Moyock</t>
  </si>
  <si>
    <t>2523631184@tmomail.net</t>
  </si>
  <si>
    <t>37077</t>
  </si>
  <si>
    <t>JAMES LEWIS</t>
  </si>
  <si>
    <t>0600775</t>
  </si>
  <si>
    <t>037077</t>
  </si>
  <si>
    <t>JLEWI09</t>
  </si>
  <si>
    <t>121 Hillcrest Circle</t>
  </si>
  <si>
    <t>Jonesborough</t>
  </si>
  <si>
    <t>37659</t>
  </si>
  <si>
    <t>4235122847@vtext.com</t>
  </si>
  <si>
    <t>71009</t>
  </si>
  <si>
    <t>OSAHON OLAGUE</t>
  </si>
  <si>
    <t>0701748</t>
  </si>
  <si>
    <t>071009</t>
  </si>
  <si>
    <t>OOLAGUE</t>
  </si>
  <si>
    <t>OLAGUE</t>
  </si>
  <si>
    <t>OSAHON</t>
  </si>
  <si>
    <t>7188076489@tmomail.net</t>
  </si>
  <si>
    <t>88101</t>
  </si>
  <si>
    <t>DON WOODS</t>
  </si>
  <si>
    <t>0744342</t>
  </si>
  <si>
    <t>088101</t>
  </si>
  <si>
    <t>DWOODS</t>
  </si>
  <si>
    <t>2711 S. Walnut St</t>
  </si>
  <si>
    <t>62704</t>
  </si>
  <si>
    <t>2179264068@tmomail.net</t>
  </si>
  <si>
    <t>61367</t>
  </si>
  <si>
    <t>MARK MCGILL</t>
  </si>
  <si>
    <t>0604587</t>
  </si>
  <si>
    <t>061367</t>
  </si>
  <si>
    <t>MCGILL</t>
  </si>
  <si>
    <t>9494 Lutoo Lane</t>
  </si>
  <si>
    <t>RESPAI</t>
  </si>
  <si>
    <t>ESPAIN, RICARDO</t>
  </si>
  <si>
    <t>8506312849@vtext.com</t>
  </si>
  <si>
    <t>88177</t>
  </si>
  <si>
    <t>ARNOLD JONES</t>
  </si>
  <si>
    <t>0030171</t>
  </si>
  <si>
    <t>088177</t>
  </si>
  <si>
    <t>AJONES9</t>
  </si>
  <si>
    <t>1149 W. HACIENDA DR</t>
  </si>
  <si>
    <t>84119</t>
  </si>
  <si>
    <t>8019180062@tmomail.net</t>
  </si>
  <si>
    <t>KATIE SMITH</t>
  </si>
  <si>
    <t>0772566</t>
  </si>
  <si>
    <t>046473</t>
  </si>
  <si>
    <t>69 STAFFORD ST</t>
  </si>
  <si>
    <t>01104</t>
  </si>
  <si>
    <t>4136540653@tmomail.net</t>
  </si>
  <si>
    <t>47025</t>
  </si>
  <si>
    <t>JAMES DEMOURA</t>
  </si>
  <si>
    <t>0004747</t>
  </si>
  <si>
    <t>047025</t>
  </si>
  <si>
    <t>JDEMOUR</t>
  </si>
  <si>
    <t>DEMOURA</t>
  </si>
  <si>
    <t>163 LITTLE RIVER RD</t>
  </si>
  <si>
    <t>Berwick</t>
  </si>
  <si>
    <t>03901</t>
  </si>
  <si>
    <t>2072759793@tmomail.net</t>
  </si>
  <si>
    <t>37167</t>
  </si>
  <si>
    <t>DONNIE BANKSTON JR</t>
  </si>
  <si>
    <t>0799973</t>
  </si>
  <si>
    <t>037167</t>
  </si>
  <si>
    <t>DBANKST</t>
  </si>
  <si>
    <t>BANKSTON JR</t>
  </si>
  <si>
    <t>35040 Arthur Bankston Ln 70</t>
  </si>
  <si>
    <t>70443</t>
  </si>
  <si>
    <t>9854033640@vtext.com</t>
  </si>
  <si>
    <t>88146</t>
  </si>
  <si>
    <t>ZACKARY TOUGAS</t>
  </si>
  <si>
    <t>0500306</t>
  </si>
  <si>
    <t>088146</t>
  </si>
  <si>
    <t>ZTOUGAS</t>
  </si>
  <si>
    <t>TOUGAS</t>
  </si>
  <si>
    <t>ZACKARY</t>
  </si>
  <si>
    <t>1651 WEATHEREND DR</t>
  </si>
  <si>
    <t>RURAL HALL</t>
  </si>
  <si>
    <t>27045</t>
  </si>
  <si>
    <t>3365281762@vtext.com</t>
  </si>
  <si>
    <t>24107</t>
  </si>
  <si>
    <t>DONAVON LYLE</t>
  </si>
  <si>
    <t>0941344</t>
  </si>
  <si>
    <t>024107</t>
  </si>
  <si>
    <t>DLYLE0</t>
  </si>
  <si>
    <t>LYLE</t>
  </si>
  <si>
    <t>DONAVON</t>
  </si>
  <si>
    <t>1627 Ansbury Dr.</t>
  </si>
  <si>
    <t>77018</t>
  </si>
  <si>
    <t>2813844583@vtext.com</t>
  </si>
  <si>
    <t>TREMAINE CARTER</t>
  </si>
  <si>
    <t>0564104</t>
  </si>
  <si>
    <t>037322</t>
  </si>
  <si>
    <t>TCARTE3</t>
  </si>
  <si>
    <t>CARTER</t>
  </si>
  <si>
    <t>TREMAINE</t>
  </si>
  <si>
    <t>207 SARA LANE</t>
  </si>
  <si>
    <t>NEWBURGH</t>
  </si>
  <si>
    <t>12550</t>
  </si>
  <si>
    <t>8459030325@tmomail.net</t>
  </si>
  <si>
    <t>BERNARD PHELPS</t>
  </si>
  <si>
    <t>0924738</t>
  </si>
  <si>
    <t>047076</t>
  </si>
  <si>
    <t>732 Hopkins Street</t>
  </si>
  <si>
    <t>Elmira</t>
  </si>
  <si>
    <t>14904</t>
  </si>
  <si>
    <t>6073214727@vtext.com</t>
  </si>
  <si>
    <t>36044</t>
  </si>
  <si>
    <t>ROBERT SHAPIRO</t>
  </si>
  <si>
    <t>0001172</t>
  </si>
  <si>
    <t>036044</t>
  </si>
  <si>
    <t>RSHAPI</t>
  </si>
  <si>
    <t>SHAPIRO</t>
  </si>
  <si>
    <t>619 West EVESHAM AVE</t>
  </si>
  <si>
    <t>MAGNOLIA</t>
  </si>
  <si>
    <t>08049</t>
  </si>
  <si>
    <t>6095090714@tmomail.net</t>
  </si>
  <si>
    <t>88099</t>
  </si>
  <si>
    <t>TREAVOR WILHITE</t>
  </si>
  <si>
    <t>0524322</t>
  </si>
  <si>
    <t>088099</t>
  </si>
  <si>
    <t>TWILHI0</t>
  </si>
  <si>
    <t>WILHITE</t>
  </si>
  <si>
    <t>TREAVOR</t>
  </si>
  <si>
    <t>406 E Slater</t>
  </si>
  <si>
    <t>65340</t>
  </si>
  <si>
    <t>6603519556@tmomail.net</t>
  </si>
  <si>
    <t>61632</t>
  </si>
  <si>
    <t>ERIC SCHROEDER</t>
  </si>
  <si>
    <t>061632</t>
  </si>
  <si>
    <t>ESCHROE</t>
  </si>
  <si>
    <t>SCHROEDER</t>
  </si>
  <si>
    <t>9 BREYERWOOD CT</t>
  </si>
  <si>
    <t>HORTONVILLE</t>
  </si>
  <si>
    <t>54944</t>
  </si>
  <si>
    <t>9205720336@vtext.com</t>
  </si>
  <si>
    <t>61735</t>
  </si>
  <si>
    <t>PATRICK OSBORNE</t>
  </si>
  <si>
    <t>0010990</t>
  </si>
  <si>
    <t>061735</t>
  </si>
  <si>
    <t>OSBORNE</t>
  </si>
  <si>
    <t>109 Montclair Dr</t>
  </si>
  <si>
    <t>Sutherlin</t>
  </si>
  <si>
    <t>97479</t>
  </si>
  <si>
    <t>5414410929@tmomail.net</t>
  </si>
  <si>
    <t>88127</t>
  </si>
  <si>
    <t>TYLER ATWATER</t>
  </si>
  <si>
    <t>0795286</t>
  </si>
  <si>
    <t>088127</t>
  </si>
  <si>
    <t>TATWATE</t>
  </si>
  <si>
    <t>ATWATER</t>
  </si>
  <si>
    <t>15881 McClellan Dr</t>
  </si>
  <si>
    <t>Apt B-18</t>
  </si>
  <si>
    <t>49068</t>
  </si>
  <si>
    <t>2693770553@TMOMAIL.NET</t>
  </si>
  <si>
    <t>JOSE NUNEZ JR</t>
  </si>
  <si>
    <t>0006437</t>
  </si>
  <si>
    <t>046445</t>
  </si>
  <si>
    <t>2680 Serrano Rd</t>
  </si>
  <si>
    <t>San Bernardino</t>
  </si>
  <si>
    <t>92405</t>
  </si>
  <si>
    <t>9097803330@tmomail.net</t>
  </si>
  <si>
    <t>JUAN FLORES</t>
  </si>
  <si>
    <t>0876862</t>
  </si>
  <si>
    <t>046600</t>
  </si>
  <si>
    <t>711 16th St. Apt1</t>
  </si>
  <si>
    <t>Union City</t>
  </si>
  <si>
    <t>07087</t>
  </si>
  <si>
    <t>2016937420@vtext.com</t>
  </si>
  <si>
    <t>0913384</t>
  </si>
  <si>
    <t>023352</t>
  </si>
  <si>
    <t>1611 ELIZABETH AVE</t>
  </si>
  <si>
    <t>60064</t>
  </si>
  <si>
    <t>6307681037@tmomail.net</t>
  </si>
  <si>
    <t>0015552</t>
  </si>
  <si>
    <t>037250</t>
  </si>
  <si>
    <t>ARTEZ</t>
  </si>
  <si>
    <t>128 Halliday Creek Dr</t>
  </si>
  <si>
    <t>Tampa</t>
  </si>
  <si>
    <t>33612</t>
  </si>
  <si>
    <t>8138984079@tmomail.net</t>
  </si>
  <si>
    <t>23941</t>
  </si>
  <si>
    <t>PAUL DILEY</t>
  </si>
  <si>
    <t>0679639</t>
  </si>
  <si>
    <t>023941</t>
  </si>
  <si>
    <t>PDILEY</t>
  </si>
  <si>
    <t>DILEY</t>
  </si>
  <si>
    <t>900 Martell Ct</t>
  </si>
  <si>
    <t>unit A</t>
  </si>
  <si>
    <t>Bel Air</t>
  </si>
  <si>
    <t>4434328249@tmomail.net</t>
  </si>
  <si>
    <t>61362</t>
  </si>
  <si>
    <t>WYMAN MCELROY JR</t>
  </si>
  <si>
    <t>0775916</t>
  </si>
  <si>
    <t>061362</t>
  </si>
  <si>
    <t>WMCELRO</t>
  </si>
  <si>
    <t>MCELROY JR</t>
  </si>
  <si>
    <t>WYMAN</t>
  </si>
  <si>
    <t>1130 RALEIGH LN</t>
  </si>
  <si>
    <t>ATHENS</t>
  </si>
  <si>
    <t>30605</t>
  </si>
  <si>
    <t>2148920358@tmomail.net</t>
  </si>
  <si>
    <t>61643</t>
  </si>
  <si>
    <t>JAKE KIVELA</t>
  </si>
  <si>
    <t>0658963</t>
  </si>
  <si>
    <t>061643</t>
  </si>
  <si>
    <t>JKIVELA</t>
  </si>
  <si>
    <t>KIVELA</t>
  </si>
  <si>
    <t>JAKE</t>
  </si>
  <si>
    <t>51786 Tamarack St</t>
  </si>
  <si>
    <t>Hubbell</t>
  </si>
  <si>
    <t>49934</t>
  </si>
  <si>
    <t>9068692650@vtext.com</t>
  </si>
  <si>
    <t>0720839</t>
  </si>
  <si>
    <t>061611</t>
  </si>
  <si>
    <t>15710 North Road</t>
  </si>
  <si>
    <t>Ehrenberg</t>
  </si>
  <si>
    <t>85334</t>
  </si>
  <si>
    <t>9286107291@tmomail.net</t>
  </si>
  <si>
    <t>36636</t>
  </si>
  <si>
    <t>TIMOTHY BRUNT</t>
  </si>
  <si>
    <t>0003046</t>
  </si>
  <si>
    <t>036636</t>
  </si>
  <si>
    <t>TBRUNT</t>
  </si>
  <si>
    <t>BRUNT</t>
  </si>
  <si>
    <t>108 Hermosa Ln</t>
  </si>
  <si>
    <t>Lafayette</t>
  </si>
  <si>
    <t>70506</t>
  </si>
  <si>
    <t>3372300429@vtext.com</t>
  </si>
  <si>
    <t>HENRYK GOGOLA</t>
  </si>
  <si>
    <t>037347</t>
  </si>
  <si>
    <t>HGOGOL</t>
  </si>
  <si>
    <t>GOGOLA</t>
  </si>
  <si>
    <t>HENRYK</t>
  </si>
  <si>
    <t>7550 S Briartree Ln</t>
  </si>
  <si>
    <t>APT 416</t>
  </si>
  <si>
    <t>7084154052@tmomail.net</t>
  </si>
  <si>
    <t>0006205</t>
  </si>
  <si>
    <t>047156</t>
  </si>
  <si>
    <t>10343 Longview dr.</t>
  </si>
  <si>
    <t>36535</t>
  </si>
  <si>
    <t>2514960693@vtext.com</t>
  </si>
  <si>
    <t>21887</t>
  </si>
  <si>
    <t>BRIAN HAGEDORN</t>
  </si>
  <si>
    <t>0614834</t>
  </si>
  <si>
    <t>021887</t>
  </si>
  <si>
    <t>BHAGEDO</t>
  </si>
  <si>
    <t>HAGEDORN</t>
  </si>
  <si>
    <t>2233 W 16th Pl</t>
  </si>
  <si>
    <t>85364</t>
  </si>
  <si>
    <t>9283040310@vtext.com</t>
  </si>
  <si>
    <t>JAVIER GARCIA</t>
  </si>
  <si>
    <t>0791368</t>
  </si>
  <si>
    <t>024014</t>
  </si>
  <si>
    <t>JGARCI6</t>
  </si>
  <si>
    <t>30842 YOUNG DOVE ST</t>
  </si>
  <si>
    <t>Menifee</t>
  </si>
  <si>
    <t>92584</t>
  </si>
  <si>
    <t>5623494567@tmomail.net</t>
  </si>
  <si>
    <t>JOHN SCARLETT</t>
  </si>
  <si>
    <t>0940262</t>
  </si>
  <si>
    <t>061449</t>
  </si>
  <si>
    <t>766 Nicolls Road</t>
  </si>
  <si>
    <t>11729</t>
  </si>
  <si>
    <t>6313045905@vtext.com</t>
  </si>
  <si>
    <t>61463</t>
  </si>
  <si>
    <t>DONALD HOOPER</t>
  </si>
  <si>
    <t>0003244</t>
  </si>
  <si>
    <t>061463</t>
  </si>
  <si>
    <t>DHOOPER</t>
  </si>
  <si>
    <t>HOOPER</t>
  </si>
  <si>
    <t>2325 GREENTREE N</t>
  </si>
  <si>
    <t>CLARKSVILLE</t>
  </si>
  <si>
    <t>47129</t>
  </si>
  <si>
    <t>8125811088@tmomail.net</t>
  </si>
  <si>
    <t>0721134</t>
  </si>
  <si>
    <t>036315</t>
  </si>
  <si>
    <t>4802  51ST  ST WEST</t>
  </si>
  <si>
    <t>APT 1019</t>
  </si>
  <si>
    <t>34210</t>
  </si>
  <si>
    <t>9413100595@tmomail.net</t>
  </si>
  <si>
    <t>0924308</t>
  </si>
  <si>
    <t>046371</t>
  </si>
  <si>
    <t>WELLS</t>
  </si>
  <si>
    <t>CRAIG</t>
  </si>
  <si>
    <t>179 County Rd. 605</t>
  </si>
  <si>
    <t>Angleton</t>
  </si>
  <si>
    <t>77515</t>
  </si>
  <si>
    <t>9792507500@tmomail.net</t>
  </si>
  <si>
    <t>0542373</t>
  </si>
  <si>
    <t>17905 US highway 69S</t>
  </si>
  <si>
    <t># 201D</t>
  </si>
  <si>
    <t>75703</t>
  </si>
  <si>
    <t>9038692467@tmomail.net</t>
  </si>
  <si>
    <t>ELI LINDSEY</t>
  </si>
  <si>
    <t>0580019</t>
  </si>
  <si>
    <t>023158</t>
  </si>
  <si>
    <t>6499 Pine Bark Ct</t>
  </si>
  <si>
    <t>Morrow</t>
  </si>
  <si>
    <t>30260</t>
  </si>
  <si>
    <t>4709790272@tmomail.net</t>
  </si>
  <si>
    <t>61048</t>
  </si>
  <si>
    <t>TIMOTHY MCALLISTER</t>
  </si>
  <si>
    <t>0900159</t>
  </si>
  <si>
    <t>061048</t>
  </si>
  <si>
    <t>TMCALL2</t>
  </si>
  <si>
    <t>MCALLISTER</t>
  </si>
  <si>
    <t>1883 2nd Cove</t>
  </si>
  <si>
    <t>38134</t>
  </si>
  <si>
    <t>7316976845@vtext.com</t>
  </si>
  <si>
    <t>61412</t>
  </si>
  <si>
    <t>ALEX MARTINEZ</t>
  </si>
  <si>
    <t>0283333</t>
  </si>
  <si>
    <t>061412</t>
  </si>
  <si>
    <t>AMAR324</t>
  </si>
  <si>
    <t>3818 Pumpkin Creek St</t>
  </si>
  <si>
    <t>Las Vegas</t>
  </si>
  <si>
    <t>89122</t>
  </si>
  <si>
    <t>7025399570@vtext.com</t>
  </si>
  <si>
    <t>61645</t>
  </si>
  <si>
    <t>0816348</t>
  </si>
  <si>
    <t>061645</t>
  </si>
  <si>
    <t>205 W 156TH COURT</t>
  </si>
  <si>
    <t>46356</t>
  </si>
  <si>
    <t>2192380088@tmomail.net</t>
  </si>
  <si>
    <t>61630</t>
  </si>
  <si>
    <t>SIMON KASPER</t>
  </si>
  <si>
    <t>0882175</t>
  </si>
  <si>
    <t>061630</t>
  </si>
  <si>
    <t>SKASPE0</t>
  </si>
  <si>
    <t>KASPER</t>
  </si>
  <si>
    <t>SIMON</t>
  </si>
  <si>
    <t>410 W FENNVILLE ST</t>
  </si>
  <si>
    <t>Fennville</t>
  </si>
  <si>
    <t>49408</t>
  </si>
  <si>
    <t>6162518336@tmomail.net</t>
  </si>
  <si>
    <t>61579</t>
  </si>
  <si>
    <t>JOSEPH LOCKE</t>
  </si>
  <si>
    <t>0011148</t>
  </si>
  <si>
    <t>061579</t>
  </si>
  <si>
    <t>JLOCKE</t>
  </si>
  <si>
    <t>LOCKE</t>
  </si>
  <si>
    <t>479 Falmouth Road</t>
  </si>
  <si>
    <t>04062</t>
  </si>
  <si>
    <t>2076530192@vtext.com</t>
  </si>
  <si>
    <t>0584458</t>
  </si>
  <si>
    <t>061042</t>
  </si>
  <si>
    <t>9361 S ST LAWRENCE AVE</t>
  </si>
  <si>
    <t>7739461915@tmomail.net</t>
  </si>
  <si>
    <t>61590</t>
  </si>
  <si>
    <t>ROBERT THOMSON</t>
  </si>
  <si>
    <t>0772145</t>
  </si>
  <si>
    <t>061590</t>
  </si>
  <si>
    <t>RTHOMS0</t>
  </si>
  <si>
    <t>THOMSON</t>
  </si>
  <si>
    <t>6906 CARRIAGE WAY LN.</t>
  </si>
  <si>
    <t>28227</t>
  </si>
  <si>
    <t>7043491015@tmomail.net</t>
  </si>
  <si>
    <t>61353</t>
  </si>
  <si>
    <t>CHRIS SEALY</t>
  </si>
  <si>
    <t>0025569</t>
  </si>
  <si>
    <t>061353</t>
  </si>
  <si>
    <t>CSEALY</t>
  </si>
  <si>
    <t>50 Steele Ln</t>
  </si>
  <si>
    <t>Hattiesburg</t>
  </si>
  <si>
    <t>39401</t>
  </si>
  <si>
    <t>6016102906@vtext.com</t>
  </si>
  <si>
    <t>88036</t>
  </si>
  <si>
    <t>ROBERT BUFORD</t>
  </si>
  <si>
    <t>0923409</t>
  </si>
  <si>
    <t>088036</t>
  </si>
  <si>
    <t>RBUFORD</t>
  </si>
  <si>
    <t>BUFORD</t>
  </si>
  <si>
    <t>9830 Twin Beech Rd</t>
  </si>
  <si>
    <t>Fairhope</t>
  </si>
  <si>
    <t>36532</t>
  </si>
  <si>
    <t>2512954356@vtext.com</t>
  </si>
  <si>
    <t>61587</t>
  </si>
  <si>
    <t>LIAM BLACKBURN</t>
  </si>
  <si>
    <t>0612242</t>
  </si>
  <si>
    <t>061587</t>
  </si>
  <si>
    <t>LBLACKB</t>
  </si>
  <si>
    <t>BLACKBURN</t>
  </si>
  <si>
    <t>42 OAKHURST DR</t>
  </si>
  <si>
    <t>Natchez</t>
  </si>
  <si>
    <t>39120</t>
  </si>
  <si>
    <t>6017730371@vtext.com</t>
  </si>
  <si>
    <t>61616</t>
  </si>
  <si>
    <t>ANGELO STRAWBERRY</t>
  </si>
  <si>
    <t>0806257</t>
  </si>
  <si>
    <t>061616</t>
  </si>
  <si>
    <t>ASTRAWB</t>
  </si>
  <si>
    <t>STRAWBERRY</t>
  </si>
  <si>
    <t>6108 West Avalon Dr</t>
  </si>
  <si>
    <t>Phoenix</t>
  </si>
  <si>
    <t>85033</t>
  </si>
  <si>
    <t>6239204329@tmomail.net</t>
  </si>
  <si>
    <t>JACOB WILKINS</t>
  </si>
  <si>
    <t>0947242</t>
  </si>
  <si>
    <t>061242</t>
  </si>
  <si>
    <t>2448 WESLEY LN</t>
  </si>
  <si>
    <t>95206</t>
  </si>
  <si>
    <t>2095641083@tomomail.net</t>
  </si>
  <si>
    <t>36226</t>
  </si>
  <si>
    <t>STEVE DUFF</t>
  </si>
  <si>
    <t>0007674</t>
  </si>
  <si>
    <t>036226</t>
  </si>
  <si>
    <t>SDUFF2</t>
  </si>
  <si>
    <t>DUFF</t>
  </si>
  <si>
    <t>725 BEECHNUT STREET</t>
  </si>
  <si>
    <t>FOWLERVILLE</t>
  </si>
  <si>
    <t>48836</t>
  </si>
  <si>
    <t>5172138464@tmomail.net</t>
  </si>
  <si>
    <t>MICHAEL DAISEY</t>
  </si>
  <si>
    <t>0848994</t>
  </si>
  <si>
    <t>036209</t>
  </si>
  <si>
    <t>944 Longview Court</t>
  </si>
  <si>
    <t>19810</t>
  </si>
  <si>
    <t>3028672034@vtext.com</t>
  </si>
  <si>
    <t>61542</t>
  </si>
  <si>
    <t>ENRIQUE VAZQUEZ CLAUDIO</t>
  </si>
  <si>
    <t>0002998</t>
  </si>
  <si>
    <t>061542</t>
  </si>
  <si>
    <t>ECLAUDI</t>
  </si>
  <si>
    <t>VAZQUEZ CLAUDIO</t>
  </si>
  <si>
    <t>Villas de Castro</t>
  </si>
  <si>
    <t>T19 calle 17</t>
  </si>
  <si>
    <t>9397322777@tmomail.net</t>
  </si>
  <si>
    <t>37046</t>
  </si>
  <si>
    <t>MARK RAY</t>
  </si>
  <si>
    <t>0028373</t>
  </si>
  <si>
    <t>037046</t>
  </si>
  <si>
    <t>RAY</t>
  </si>
  <si>
    <t>3116 Tournment Drive</t>
  </si>
  <si>
    <t>8049875468@tmomail.net</t>
  </si>
  <si>
    <t>0685156</t>
  </si>
  <si>
    <t>046280</t>
  </si>
  <si>
    <t>2080 BUCKLEY LANE</t>
  </si>
  <si>
    <t>ROUNDROCK</t>
  </si>
  <si>
    <t>78664</t>
  </si>
  <si>
    <t>2108452711@tmomail.net</t>
  </si>
  <si>
    <t>STEVEN CENDROWSKI</t>
  </si>
  <si>
    <t>0545343</t>
  </si>
  <si>
    <t>046725</t>
  </si>
  <si>
    <t>6499 Bensalem blvd</t>
  </si>
  <si>
    <t>2679870242@tmomail.net</t>
  </si>
  <si>
    <t>46161</t>
  </si>
  <si>
    <t>CHRISTOPHER LARSON</t>
  </si>
  <si>
    <t>0515262</t>
  </si>
  <si>
    <t>046161</t>
  </si>
  <si>
    <t>216 E Roberts Ave</t>
  </si>
  <si>
    <t>New Cambria</t>
  </si>
  <si>
    <t>63558</t>
  </si>
  <si>
    <t>MCKNIGHT, DANIEL</t>
  </si>
  <si>
    <t>6605001207@vtext.com</t>
  </si>
  <si>
    <t>23978</t>
  </si>
  <si>
    <t>DAVID HUBBARD</t>
  </si>
  <si>
    <t>0544064</t>
  </si>
  <si>
    <t>023978</t>
  </si>
  <si>
    <t>DHUBBAR</t>
  </si>
  <si>
    <t>HUBBARD</t>
  </si>
  <si>
    <t>534 BRICKYARD RD</t>
  </si>
  <si>
    <t>FREEHOLD</t>
  </si>
  <si>
    <t>07728</t>
  </si>
  <si>
    <t>9082940684@tmomail.net</t>
  </si>
  <si>
    <t>0790716</t>
  </si>
  <si>
    <t>021402</t>
  </si>
  <si>
    <t>SAHIBZADA</t>
  </si>
  <si>
    <t>3303 Southgate Drive</t>
  </si>
  <si>
    <t>Apt 203</t>
  </si>
  <si>
    <t>7032964501@tmomail.net</t>
  </si>
  <si>
    <t>21648</t>
  </si>
  <si>
    <t>WILLIAM WOODRUM</t>
  </si>
  <si>
    <t>0711465</t>
  </si>
  <si>
    <t>021648</t>
  </si>
  <si>
    <t>WWOODRU</t>
  </si>
  <si>
    <t>WOODRUM</t>
  </si>
  <si>
    <t>28 Jefferson Road</t>
  </si>
  <si>
    <t>Statham</t>
  </si>
  <si>
    <t>30666</t>
  </si>
  <si>
    <t>7069125364@tmomail.net</t>
  </si>
  <si>
    <t>0016717</t>
  </si>
  <si>
    <t>036702</t>
  </si>
  <si>
    <t>26781 Road 192</t>
  </si>
  <si>
    <t>93221</t>
  </si>
  <si>
    <t>5596016405@tmomail.net</t>
  </si>
  <si>
    <t>61152</t>
  </si>
  <si>
    <t>RAYMOND SKAE</t>
  </si>
  <si>
    <t>0744904</t>
  </si>
  <si>
    <t>061152</t>
  </si>
  <si>
    <t>RSKAE</t>
  </si>
  <si>
    <t>SKAE</t>
  </si>
  <si>
    <t>9735 Blankenship Dr.</t>
  </si>
  <si>
    <t>77080</t>
  </si>
  <si>
    <t>2814541061@tmomail.net</t>
  </si>
  <si>
    <t>61498</t>
  </si>
  <si>
    <t>JESSE GONZALES</t>
  </si>
  <si>
    <t>0003640</t>
  </si>
  <si>
    <t>061498</t>
  </si>
  <si>
    <t>JGONZ41</t>
  </si>
  <si>
    <t>13166  FOUR HILLS WAY</t>
  </si>
  <si>
    <t>7607831792@tmomail.net</t>
  </si>
  <si>
    <t>0642116</t>
  </si>
  <si>
    <t>061382</t>
  </si>
  <si>
    <t>YEDRA LOPEZ</t>
  </si>
  <si>
    <t>11 FREEMAN PL</t>
  </si>
  <si>
    <t>10310</t>
  </si>
  <si>
    <t>7189731696@tmomail.net</t>
  </si>
  <si>
    <t>46192</t>
  </si>
  <si>
    <t>DAVID CHASE</t>
  </si>
  <si>
    <t>0502591</t>
  </si>
  <si>
    <t>046192</t>
  </si>
  <si>
    <t>DCHASE3</t>
  </si>
  <si>
    <t>CHASE</t>
  </si>
  <si>
    <t>6511 Clovis Ave</t>
  </si>
  <si>
    <t>Flushing</t>
  </si>
  <si>
    <t>48433</t>
  </si>
  <si>
    <t>8102289798@tmomail.net</t>
  </si>
  <si>
    <t>TONY PENNEY</t>
  </si>
  <si>
    <t>0015214</t>
  </si>
  <si>
    <t>046349</t>
  </si>
  <si>
    <t>3609 Sachse Rd</t>
  </si>
  <si>
    <t>Sachse</t>
  </si>
  <si>
    <t>75048</t>
  </si>
  <si>
    <t>4696796159@tmomail.net</t>
  </si>
  <si>
    <t>23996</t>
  </si>
  <si>
    <t>0792176</t>
  </si>
  <si>
    <t>023996</t>
  </si>
  <si>
    <t>WHEELER</t>
  </si>
  <si>
    <t>349 Mingo Way</t>
  </si>
  <si>
    <t>Townsend</t>
  </si>
  <si>
    <t>19734</t>
  </si>
  <si>
    <t>4109017784@tmomail.net</t>
  </si>
  <si>
    <t>21266</t>
  </si>
  <si>
    <t>ANGEL VEGA</t>
  </si>
  <si>
    <t>0585422</t>
  </si>
  <si>
    <t>021266</t>
  </si>
  <si>
    <t>AVEGA0</t>
  </si>
  <si>
    <t>2014 Normandy Dr</t>
  </si>
  <si>
    <t>Irving</t>
  </si>
  <si>
    <t>75060</t>
  </si>
  <si>
    <t>9728770286@tmomail.net</t>
  </si>
  <si>
    <t>62690</t>
  </si>
  <si>
    <t>0533737</t>
  </si>
  <si>
    <t>046598</t>
  </si>
  <si>
    <t>7186904729@tmomail.net</t>
  </si>
  <si>
    <t>36365</t>
  </si>
  <si>
    <t>JOSEPH MONTALVO</t>
  </si>
  <si>
    <t>0026989</t>
  </si>
  <si>
    <t>036365</t>
  </si>
  <si>
    <t>JMONTAL</t>
  </si>
  <si>
    <t>MONTALVO</t>
  </si>
  <si>
    <t>86 Paul Ave</t>
  </si>
  <si>
    <t>Wakefield</t>
  </si>
  <si>
    <t>02879</t>
  </si>
  <si>
    <t>4014362013@tmomail.net</t>
  </si>
  <si>
    <t>47317</t>
  </si>
  <si>
    <t>TARRANCE DONALDSON</t>
  </si>
  <si>
    <t>0028464</t>
  </si>
  <si>
    <t>047317</t>
  </si>
  <si>
    <t>TDONALD</t>
  </si>
  <si>
    <t>DONALDSON</t>
  </si>
  <si>
    <t>TARRANCE</t>
  </si>
  <si>
    <t>1271 Hurst Dr</t>
  </si>
  <si>
    <t>Enid</t>
  </si>
  <si>
    <t>73703</t>
  </si>
  <si>
    <t>5805321629@vtext.com</t>
  </si>
  <si>
    <t>23546</t>
  </si>
  <si>
    <t>BRONELL PERKINS</t>
  </si>
  <si>
    <t>0017152</t>
  </si>
  <si>
    <t>023546</t>
  </si>
  <si>
    <t>BPERKIN</t>
  </si>
  <si>
    <t>PERKINS</t>
  </si>
  <si>
    <t>BRONELL</t>
  </si>
  <si>
    <t>2312 Lombard Ave</t>
  </si>
  <si>
    <t>2172501220@tmomail.net</t>
  </si>
  <si>
    <t>61295</t>
  </si>
  <si>
    <t>0826602</t>
  </si>
  <si>
    <t>061295</t>
  </si>
  <si>
    <t>MITT</t>
  </si>
  <si>
    <t>JAVEN</t>
  </si>
  <si>
    <t>3256 DOMINO ST</t>
  </si>
  <si>
    <t>VACHERIE</t>
  </si>
  <si>
    <t>70090</t>
  </si>
  <si>
    <t>2254490089@tmomail.net</t>
  </si>
  <si>
    <t>61515</t>
  </si>
  <si>
    <t>FRANK METZGER</t>
  </si>
  <si>
    <t>0555011</t>
  </si>
  <si>
    <t>061515</t>
  </si>
  <si>
    <t>FMETZGE</t>
  </si>
  <si>
    <t>METZGER</t>
  </si>
  <si>
    <t>54 PARADISE COVE RD</t>
  </si>
  <si>
    <t>MALIBU</t>
  </si>
  <si>
    <t>90265</t>
  </si>
  <si>
    <t>8058199966@tmomail.net</t>
  </si>
  <si>
    <t>23059</t>
  </si>
  <si>
    <t>ROGER EHLERT</t>
  </si>
  <si>
    <t>0891192</t>
  </si>
  <si>
    <t>023059</t>
  </si>
  <si>
    <t>REHLERT</t>
  </si>
  <si>
    <t>EHLERT</t>
  </si>
  <si>
    <t>730 16TH ST NE</t>
  </si>
  <si>
    <t>Watertown</t>
  </si>
  <si>
    <t>57201</t>
  </si>
  <si>
    <t>6059636071@tmomail.net</t>
  </si>
  <si>
    <t>61014</t>
  </si>
  <si>
    <t>ANTHONEY THREAD</t>
  </si>
  <si>
    <t>0001115</t>
  </si>
  <si>
    <t>061014</t>
  </si>
  <si>
    <t>ATHREAD</t>
  </si>
  <si>
    <t>THREAD</t>
  </si>
  <si>
    <t>ANTHONEY</t>
  </si>
  <si>
    <t>10164 DOVE RD</t>
  </si>
  <si>
    <t>RICHWOODS</t>
  </si>
  <si>
    <t>5737428424@tmomail.net</t>
  </si>
  <si>
    <t>46639</t>
  </si>
  <si>
    <t>JOHN SANTANA</t>
  </si>
  <si>
    <t>0007492</t>
  </si>
  <si>
    <t>046639</t>
  </si>
  <si>
    <t>JSANTAN</t>
  </si>
  <si>
    <t>SANTANA</t>
  </si>
  <si>
    <t>2761 SW District Ave</t>
  </si>
  <si>
    <t>Pt. St. Lucie</t>
  </si>
  <si>
    <t>34953</t>
  </si>
  <si>
    <t>3059885941@tmomail.net</t>
  </si>
  <si>
    <t>23589</t>
  </si>
  <si>
    <t>0731539</t>
  </si>
  <si>
    <t>023589</t>
  </si>
  <si>
    <t>1984 Stewart Dr NW</t>
  </si>
  <si>
    <t>Warren</t>
  </si>
  <si>
    <t>44485</t>
  </si>
  <si>
    <t>3302446270@tmomail.net</t>
  </si>
  <si>
    <t>HUNTER FAITH</t>
  </si>
  <si>
    <t>0020677</t>
  </si>
  <si>
    <t>024079</t>
  </si>
  <si>
    <t>HFAITH</t>
  </si>
  <si>
    <t>FAITH</t>
  </si>
  <si>
    <t>HUNTER</t>
  </si>
  <si>
    <t>7509 Circle Trail</t>
  </si>
  <si>
    <t>Wonderlake</t>
  </si>
  <si>
    <t>60097</t>
  </si>
  <si>
    <t>8156563849@tmomail.net</t>
  </si>
  <si>
    <t>OZIE PAYNE</t>
  </si>
  <si>
    <t>0006924</t>
  </si>
  <si>
    <t>021719</t>
  </si>
  <si>
    <t>11868 Barden Tower Road</t>
  </si>
  <si>
    <t>Black Jack</t>
  </si>
  <si>
    <t>63033</t>
  </si>
  <si>
    <t>3146431135@tmomail.net</t>
  </si>
  <si>
    <t>NEDZAD CRNALIC</t>
  </si>
  <si>
    <t>0685958</t>
  </si>
  <si>
    <t>021704</t>
  </si>
  <si>
    <t>744 86th ave N</t>
  </si>
  <si>
    <t>Saint Petersburg</t>
  </si>
  <si>
    <t>33702</t>
  </si>
  <si>
    <t>7276210000@tmomail.net</t>
  </si>
  <si>
    <t>0757534</t>
  </si>
  <si>
    <t>061301</t>
  </si>
  <si>
    <t>FOLKS</t>
  </si>
  <si>
    <t>213 Tidbury Crossing</t>
  </si>
  <si>
    <t>Camden</t>
  </si>
  <si>
    <t>19934</t>
  </si>
  <si>
    <t>2024846558@vtext.com</t>
  </si>
  <si>
    <t>61130</t>
  </si>
  <si>
    <t>RAWLE FAROSE</t>
  </si>
  <si>
    <t>0997467</t>
  </si>
  <si>
    <t>061130</t>
  </si>
  <si>
    <t>RFAROSE</t>
  </si>
  <si>
    <t>FAROSE</t>
  </si>
  <si>
    <t>RAWLE</t>
  </si>
  <si>
    <t>17775 Southwest 27th Court</t>
  </si>
  <si>
    <t>MIRAMAR</t>
  </si>
  <si>
    <t>33029</t>
  </si>
  <si>
    <t>7544579499@tmomail.net</t>
  </si>
  <si>
    <t>46978</t>
  </si>
  <si>
    <t>0002709</t>
  </si>
  <si>
    <t>046978</t>
  </si>
  <si>
    <t>JBROWN0</t>
  </si>
  <si>
    <t>108 Elm Dr</t>
  </si>
  <si>
    <t>23693</t>
  </si>
  <si>
    <t>7577199645@vtext.com</t>
  </si>
  <si>
    <t>41000</t>
  </si>
  <si>
    <t>TRAVIS ANGUS</t>
  </si>
  <si>
    <t>0934786</t>
  </si>
  <si>
    <t>041000</t>
  </si>
  <si>
    <t>TANGUS</t>
  </si>
  <si>
    <t>ANGUS</t>
  </si>
  <si>
    <t>E5281 CO RD K</t>
  </si>
  <si>
    <t>REEDSBURG</t>
  </si>
  <si>
    <t>53959</t>
  </si>
  <si>
    <t>6086862359@tmomail.net</t>
  </si>
  <si>
    <t>46782</t>
  </si>
  <si>
    <t>DAVID EITING</t>
  </si>
  <si>
    <t>0005199</t>
  </si>
  <si>
    <t>046782</t>
  </si>
  <si>
    <t>DEITING</t>
  </si>
  <si>
    <t>EITING</t>
  </si>
  <si>
    <t>408 Chewning Street</t>
  </si>
  <si>
    <t>29020</t>
  </si>
  <si>
    <t>8039899545@vtext.com</t>
  </si>
  <si>
    <t>21317</t>
  </si>
  <si>
    <t>MELVIN BROWN III</t>
  </si>
  <si>
    <t>0014803</t>
  </si>
  <si>
    <t>021317</t>
  </si>
  <si>
    <t>MBROWN8</t>
  </si>
  <si>
    <t>BROWN III</t>
  </si>
  <si>
    <t>MELVIN</t>
  </si>
  <si>
    <t>4632 TRILLIUM FIELDS</t>
  </si>
  <si>
    <t>28269</t>
  </si>
  <si>
    <t>7047915286@tmomail.net</t>
  </si>
  <si>
    <t>0850826</t>
  </si>
  <si>
    <t>061530</t>
  </si>
  <si>
    <t>8125 S Hoover St</t>
  </si>
  <si>
    <t>Apt K</t>
  </si>
  <si>
    <t>90044</t>
  </si>
  <si>
    <t>3239743016@tmomail.net</t>
  </si>
  <si>
    <t>61218</t>
  </si>
  <si>
    <t>DEAN DAHLKE</t>
  </si>
  <si>
    <t>061218</t>
  </si>
  <si>
    <t>DDAHLK</t>
  </si>
  <si>
    <t>DAHLKE</t>
  </si>
  <si>
    <t>402 N HALL ST</t>
  </si>
  <si>
    <t>75840</t>
  </si>
  <si>
    <t>6823086749@Vtext.COM</t>
  </si>
  <si>
    <t>0575332</t>
  </si>
  <si>
    <t>047172</t>
  </si>
  <si>
    <t>CARGILL</t>
  </si>
  <si>
    <t>329 Pine Ave</t>
  </si>
  <si>
    <t>Adamsville</t>
  </si>
  <si>
    <t>35005</t>
  </si>
  <si>
    <t>2055803459@tmomail.net</t>
  </si>
  <si>
    <t>47012</t>
  </si>
  <si>
    <t>ROBERT PUSHEE</t>
  </si>
  <si>
    <t>0615559</t>
  </si>
  <si>
    <t>047012</t>
  </si>
  <si>
    <t>RPUSHE</t>
  </si>
  <si>
    <t>PUSHEE</t>
  </si>
  <si>
    <t>5 Durham Ave</t>
  </si>
  <si>
    <t>Claremont</t>
  </si>
  <si>
    <t>03743</t>
  </si>
  <si>
    <t>6038183357@tmomail.net</t>
  </si>
  <si>
    <t>46082</t>
  </si>
  <si>
    <t>RANDY GRIFFITH</t>
  </si>
  <si>
    <t>0719203</t>
  </si>
  <si>
    <t>046082</t>
  </si>
  <si>
    <t>GRIFFITH</t>
  </si>
  <si>
    <t>13040 Snowflower Dr</t>
  </si>
  <si>
    <t>95386</t>
  </si>
  <si>
    <t>2092196950@tmomail.net</t>
  </si>
  <si>
    <t>MGETZ</t>
  </si>
  <si>
    <t>307 VALLEYDALE AVE</t>
  </si>
  <si>
    <t>24153</t>
  </si>
  <si>
    <t>FERNANDO PANEDA</t>
  </si>
  <si>
    <t>0718189</t>
  </si>
  <si>
    <t>FPANEDA</t>
  </si>
  <si>
    <t>PANEDA</t>
  </si>
  <si>
    <t>404 W WREN CT</t>
  </si>
  <si>
    <t>visalia</t>
  </si>
  <si>
    <t>93291</t>
  </si>
  <si>
    <t>5593299005@vtext.com</t>
  </si>
  <si>
    <t>24082</t>
  </si>
  <si>
    <t>JAMES RHOADS</t>
  </si>
  <si>
    <t>0283101</t>
  </si>
  <si>
    <t>024082</t>
  </si>
  <si>
    <t>JRHOAD1</t>
  </si>
  <si>
    <t>RHOADS</t>
  </si>
  <si>
    <t>5280 Slickrock Dr</t>
  </si>
  <si>
    <t>80923</t>
  </si>
  <si>
    <t>7196782569@tmomail.net</t>
  </si>
  <si>
    <t>61027</t>
  </si>
  <si>
    <t>SHAKIL MILLER</t>
  </si>
  <si>
    <t>0861146</t>
  </si>
  <si>
    <t>061027</t>
  </si>
  <si>
    <t>SMILLE3</t>
  </si>
  <si>
    <t>SHAKIL</t>
  </si>
  <si>
    <t>708 Banning dr.</t>
  </si>
  <si>
    <t>19709</t>
  </si>
  <si>
    <t>3024094581@tmomail.net</t>
  </si>
  <si>
    <t>61717</t>
  </si>
  <si>
    <t>CHRISTOPHER HEARON</t>
  </si>
  <si>
    <t>0836635</t>
  </si>
  <si>
    <t>061717</t>
  </si>
  <si>
    <t>CHEARO0</t>
  </si>
  <si>
    <t>HEARON</t>
  </si>
  <si>
    <t>145 Laurel Wood Ln</t>
  </si>
  <si>
    <t>Oakland</t>
  </si>
  <si>
    <t>38060</t>
  </si>
  <si>
    <t>9014828972@vtext.com</t>
  </si>
  <si>
    <t>STEVEN HARRINGTON</t>
  </si>
  <si>
    <t>0681718</t>
  </si>
  <si>
    <t>046866</t>
  </si>
  <si>
    <t>2131 N 13TH 1/2 ST</t>
  </si>
  <si>
    <t>47804</t>
  </si>
  <si>
    <t>8125811133@tmomail.net</t>
  </si>
  <si>
    <t>46588</t>
  </si>
  <si>
    <t>AHMAAD JONES</t>
  </si>
  <si>
    <t>0536482</t>
  </si>
  <si>
    <t>046588</t>
  </si>
  <si>
    <t>AJONES0</t>
  </si>
  <si>
    <t>AHMAAD</t>
  </si>
  <si>
    <t>522 Fifth Ave</t>
  </si>
  <si>
    <t>4106993381@tmomail.net</t>
  </si>
  <si>
    <t>DANIEL ALVAREZ</t>
  </si>
  <si>
    <t>0776344</t>
  </si>
  <si>
    <t>DALVAR0</t>
  </si>
  <si>
    <t>1302 SECOND AVE</t>
  </si>
  <si>
    <t>8317500166@tmomail.net</t>
  </si>
  <si>
    <t>21214</t>
  </si>
  <si>
    <t>0627513</t>
  </si>
  <si>
    <t>021214</t>
  </si>
  <si>
    <t>401 MORRING RD</t>
  </si>
  <si>
    <t>UNIT C1</t>
  </si>
  <si>
    <t>Brownsboro</t>
  </si>
  <si>
    <t>35741</t>
  </si>
  <si>
    <t>2569623009@tmomail.net</t>
  </si>
  <si>
    <t>46898</t>
  </si>
  <si>
    <t>RANDALL RICHARD</t>
  </si>
  <si>
    <t>0030411</t>
  </si>
  <si>
    <t>046898</t>
  </si>
  <si>
    <t>RRICHA5</t>
  </si>
  <si>
    <t>205 Lagniappe Cir</t>
  </si>
  <si>
    <t>West Monroe</t>
  </si>
  <si>
    <t>3187383591@tmomail.net</t>
  </si>
  <si>
    <t>0724609</t>
  </si>
  <si>
    <t>036228</t>
  </si>
  <si>
    <t>2213 Saw Palmetto Lane</t>
  </si>
  <si>
    <t>Apt109</t>
  </si>
  <si>
    <t>32828</t>
  </si>
  <si>
    <t>4077805287@tmomail.net</t>
  </si>
  <si>
    <t>22325</t>
  </si>
  <si>
    <t>ETHMANE MOHAMED VALL</t>
  </si>
  <si>
    <t>0011189</t>
  </si>
  <si>
    <t>022325</t>
  </si>
  <si>
    <t>EMOHAME</t>
  </si>
  <si>
    <t>MOHAMED VALL</t>
  </si>
  <si>
    <t>ETHMANE</t>
  </si>
  <si>
    <t>7777 Valley View St</t>
  </si>
  <si>
    <t>Apt C222</t>
  </si>
  <si>
    <t>La Palma</t>
  </si>
  <si>
    <t>90623</t>
  </si>
  <si>
    <t>3103439294@tmomail.net</t>
  </si>
  <si>
    <t>61702</t>
  </si>
  <si>
    <t>ANDREW GOSNELL</t>
  </si>
  <si>
    <t>0798819</t>
  </si>
  <si>
    <t>061702</t>
  </si>
  <si>
    <t>AGOSNE1</t>
  </si>
  <si>
    <t>GOSNELL</t>
  </si>
  <si>
    <t>523 N GREEN STREET SH</t>
  </si>
  <si>
    <t>Grand Saline</t>
  </si>
  <si>
    <t>75140</t>
  </si>
  <si>
    <t>9033360146@tmomail.net</t>
  </si>
  <si>
    <t>0116913</t>
  </si>
  <si>
    <t>061296</t>
  </si>
  <si>
    <t>ZEGERS</t>
  </si>
  <si>
    <t>35484 Joann Dr</t>
  </si>
  <si>
    <t>7172479458@tmomail.net</t>
  </si>
  <si>
    <t>0826008</t>
  </si>
  <si>
    <t>061310</t>
  </si>
  <si>
    <t>4415 Torrence Pl</t>
  </si>
  <si>
    <t>5715808844@vtext.com</t>
  </si>
  <si>
    <t>0010702</t>
  </si>
  <si>
    <t>036894</t>
  </si>
  <si>
    <t>FELTS</t>
  </si>
  <si>
    <t>160 Cowboy Ridge</t>
  </si>
  <si>
    <t>Pleasanton</t>
  </si>
  <si>
    <t>78064</t>
  </si>
  <si>
    <t>2109293433@tmomail.net</t>
  </si>
  <si>
    <t>0028712</t>
  </si>
  <si>
    <t>046431</t>
  </si>
  <si>
    <t>OROZCO</t>
  </si>
  <si>
    <t>ASHLEY</t>
  </si>
  <si>
    <t>11250 El Dorado Ave</t>
  </si>
  <si>
    <t>Pacoima</t>
  </si>
  <si>
    <t>91331</t>
  </si>
  <si>
    <t>8189411387@tmomail.net</t>
  </si>
  <si>
    <t>WILLIAM SMITH</t>
  </si>
  <si>
    <t>0683235</t>
  </si>
  <si>
    <t>WSMITH0</t>
  </si>
  <si>
    <t>7028090032@tmomail.net</t>
  </si>
  <si>
    <t>0702589</t>
  </si>
  <si>
    <t>021675</t>
  </si>
  <si>
    <t>5845 Longbrook St SW</t>
  </si>
  <si>
    <t>Massillion</t>
  </si>
  <si>
    <t>44646</t>
  </si>
  <si>
    <t>3305591394@tmomail.net</t>
  </si>
  <si>
    <t>71011</t>
  </si>
  <si>
    <t>PETER OSTROWSKI</t>
  </si>
  <si>
    <t>0754812</t>
  </si>
  <si>
    <t>071011</t>
  </si>
  <si>
    <t>OSTROWSKI</t>
  </si>
  <si>
    <t>135 Richards Dr</t>
  </si>
  <si>
    <t>Palatine</t>
  </si>
  <si>
    <t>8472080290@tmomail.net</t>
  </si>
  <si>
    <t>0027599</t>
  </si>
  <si>
    <t>036023</t>
  </si>
  <si>
    <t>ANDERSEN</t>
  </si>
  <si>
    <t>7007 MT. OLIVE CHURCH RD</t>
  </si>
  <si>
    <t>SNOW HILL</t>
  </si>
  <si>
    <t>21863</t>
  </si>
  <si>
    <t>4109771339@tmomail.net</t>
  </si>
  <si>
    <t>0020636</t>
  </si>
  <si>
    <t>18 stacy lane</t>
  </si>
  <si>
    <t>0579532</t>
  </si>
  <si>
    <t>036026</t>
  </si>
  <si>
    <t>7866 Blue Grey Cir</t>
  </si>
  <si>
    <t>5406307000@tmomail.net</t>
  </si>
  <si>
    <t>36919</t>
  </si>
  <si>
    <t>TREMAINE DEJOHNSON</t>
  </si>
  <si>
    <t>0000349</t>
  </si>
  <si>
    <t>036919</t>
  </si>
  <si>
    <t>TDEJOHN</t>
  </si>
  <si>
    <t>DEJOHNSON</t>
  </si>
  <si>
    <t>16424 MAPLEWOOD CT</t>
  </si>
  <si>
    <t>6308651071@tmomail.net</t>
  </si>
  <si>
    <t>LUIS VARGAS</t>
  </si>
  <si>
    <t>0788331</t>
  </si>
  <si>
    <t>061647</t>
  </si>
  <si>
    <t>4213 INTERNATIONAL CT</t>
  </si>
  <si>
    <t>60436</t>
  </si>
  <si>
    <t>8156081560@TMOMAIL.NET</t>
  </si>
  <si>
    <t>88141</t>
  </si>
  <si>
    <t>JOSELITO ACUIN</t>
  </si>
  <si>
    <t>0939892</t>
  </si>
  <si>
    <t>088141</t>
  </si>
  <si>
    <t>JACUIN1</t>
  </si>
  <si>
    <t>ACUIN</t>
  </si>
  <si>
    <t>JOSELITO</t>
  </si>
  <si>
    <t>3731 LAKE CUMBERLAND WAY</t>
  </si>
  <si>
    <t>GROVE CITY</t>
  </si>
  <si>
    <t>43123</t>
  </si>
  <si>
    <t>6143770547@tmomail.net</t>
  </si>
  <si>
    <t>046269</t>
  </si>
  <si>
    <t>CONNER</t>
  </si>
  <si>
    <t>1320 ELMWOOD AVE</t>
  </si>
  <si>
    <t>76104</t>
  </si>
  <si>
    <t>8177601636@tmomail.net</t>
  </si>
  <si>
    <t>RICHARD WATT</t>
  </si>
  <si>
    <t>0244699</t>
  </si>
  <si>
    <t>061563</t>
  </si>
  <si>
    <t>6440 NW 21st ST</t>
  </si>
  <si>
    <t>33313</t>
  </si>
  <si>
    <t>7547150331@tmomail.net</t>
  </si>
  <si>
    <t>FRANCIS GREJDUS</t>
  </si>
  <si>
    <t>0553453</t>
  </si>
  <si>
    <t>036305</t>
  </si>
  <si>
    <t>FGREJDU</t>
  </si>
  <si>
    <t>GREJDUS</t>
  </si>
  <si>
    <t>121 LAKEVIEW COVE DR</t>
  </si>
  <si>
    <t>Loundon</t>
  </si>
  <si>
    <t>37774</t>
  </si>
  <si>
    <t>8655009637@vtext.com</t>
  </si>
  <si>
    <t>0606624</t>
  </si>
  <si>
    <t>046541</t>
  </si>
  <si>
    <t>SMIDDY</t>
  </si>
  <si>
    <t>1825 Laurel River Rd</t>
  </si>
  <si>
    <t>London</t>
  </si>
  <si>
    <t>40744</t>
  </si>
  <si>
    <t>4076866937@tmomail.net</t>
  </si>
  <si>
    <t>0016485</t>
  </si>
  <si>
    <t>046364</t>
  </si>
  <si>
    <t>4018 Algernon Dr</t>
  </si>
  <si>
    <t>77373</t>
  </si>
  <si>
    <t>8327950656@vtext.com</t>
  </si>
  <si>
    <t>ANTONIO MAGANA</t>
  </si>
  <si>
    <t>0008235</t>
  </si>
  <si>
    <t>024003</t>
  </si>
  <si>
    <t>3704 E Woodhaven St</t>
  </si>
  <si>
    <t>SIMI Valley</t>
  </si>
  <si>
    <t>93063</t>
  </si>
  <si>
    <t>8057324095@tmomail.net</t>
  </si>
  <si>
    <t>21979</t>
  </si>
  <si>
    <t>MACHELL HELM</t>
  </si>
  <si>
    <t>021979</t>
  </si>
  <si>
    <t>MHELM1</t>
  </si>
  <si>
    <t>HELM</t>
  </si>
  <si>
    <t>MACHELL</t>
  </si>
  <si>
    <t>2488613138@tmomail.net</t>
  </si>
  <si>
    <t>61258</t>
  </si>
  <si>
    <t>JOSE REYNA</t>
  </si>
  <si>
    <t>0001430</t>
  </si>
  <si>
    <t>061258</t>
  </si>
  <si>
    <t>JREYNA1</t>
  </si>
  <si>
    <t>111 Buffalo Ave</t>
  </si>
  <si>
    <t>07503</t>
  </si>
  <si>
    <t>8627030618@tmomail.net</t>
  </si>
  <si>
    <t>88095</t>
  </si>
  <si>
    <t>MORRIS BAILEY</t>
  </si>
  <si>
    <t>088095</t>
  </si>
  <si>
    <t>MBAILE1</t>
  </si>
  <si>
    <t>1515 ETHEL ST</t>
  </si>
  <si>
    <t>VICKSBURG</t>
  </si>
  <si>
    <t>39180</t>
  </si>
  <si>
    <t>7696391572@vtext.com</t>
  </si>
  <si>
    <t>36299</t>
  </si>
  <si>
    <t>MICHAEL COLLINS JR</t>
  </si>
  <si>
    <t>0903831</t>
  </si>
  <si>
    <t>036299</t>
  </si>
  <si>
    <t>MCOLLI0</t>
  </si>
  <si>
    <t>COLLINS JR</t>
  </si>
  <si>
    <t>4196 DRAKE CT</t>
  </si>
  <si>
    <t>3016741829@tmomail.net</t>
  </si>
  <si>
    <t>ALBERTO LEAL</t>
  </si>
  <si>
    <t>0003240</t>
  </si>
  <si>
    <t>061689</t>
  </si>
  <si>
    <t>9473 North Moorefield Drive</t>
  </si>
  <si>
    <t>Mission</t>
  </si>
  <si>
    <t>78574</t>
  </si>
  <si>
    <t>9567062925@tmomail.net</t>
  </si>
  <si>
    <t>61074</t>
  </si>
  <si>
    <t>HARVEY MCCLANAHAN JR</t>
  </si>
  <si>
    <t>0511386</t>
  </si>
  <si>
    <t>061074</t>
  </si>
  <si>
    <t>HMCCLAN</t>
  </si>
  <si>
    <t>MCCLANAHAN JR</t>
  </si>
  <si>
    <t>5013 FLAT CREEK DR</t>
  </si>
  <si>
    <t>76179</t>
  </si>
  <si>
    <t>8179360487@tmomail.net</t>
  </si>
  <si>
    <t>61499</t>
  </si>
  <si>
    <t>BARRY ESTRIN</t>
  </si>
  <si>
    <t>0836304</t>
  </si>
  <si>
    <t>061499</t>
  </si>
  <si>
    <t>ESTRIN</t>
  </si>
  <si>
    <t>3728  Roxanne Ave</t>
  </si>
  <si>
    <t>Long Beach</t>
  </si>
  <si>
    <t>90808</t>
  </si>
  <si>
    <t>5624756808@tmomail.net</t>
  </si>
  <si>
    <t>61133</t>
  </si>
  <si>
    <t>PAULO PINHEIRO</t>
  </si>
  <si>
    <t>0002642</t>
  </si>
  <si>
    <t>061133</t>
  </si>
  <si>
    <t>PPINHEI</t>
  </si>
  <si>
    <t>PINHEIRO</t>
  </si>
  <si>
    <t>PAULO</t>
  </si>
  <si>
    <t>33 GRACE CIRCLE</t>
  </si>
  <si>
    <t>East Taunton</t>
  </si>
  <si>
    <t>02718</t>
  </si>
  <si>
    <t>5089649424@vtext.com</t>
  </si>
  <si>
    <t>61767</t>
  </si>
  <si>
    <t>ROBERT CROSTHWAITE</t>
  </si>
  <si>
    <t>0525279</t>
  </si>
  <si>
    <t>061767</t>
  </si>
  <si>
    <t>RCROSTH</t>
  </si>
  <si>
    <t>CROSTHWAITE</t>
  </si>
  <si>
    <t>97  Hiawatha Drive</t>
  </si>
  <si>
    <t>Brightwaters</t>
  </si>
  <si>
    <t>11718</t>
  </si>
  <si>
    <t>6315727089@tmomail.net</t>
  </si>
  <si>
    <t>61113</t>
  </si>
  <si>
    <t>JOSE RODRIGUEZ</t>
  </si>
  <si>
    <t>0614289</t>
  </si>
  <si>
    <t>061113</t>
  </si>
  <si>
    <t>JROD169</t>
  </si>
  <si>
    <t>3515 Todd Ave</t>
  </si>
  <si>
    <t>90040</t>
  </si>
  <si>
    <t>2132817238@tmomail.net</t>
  </si>
  <si>
    <t>37254</t>
  </si>
  <si>
    <t>RILEY HONEYCUTT</t>
  </si>
  <si>
    <t>0850362</t>
  </si>
  <si>
    <t>037254</t>
  </si>
  <si>
    <t>RHONEYC</t>
  </si>
  <si>
    <t>HONEYCUTT</t>
  </si>
  <si>
    <t>4108 N 105TH ST</t>
  </si>
  <si>
    <t>4027131259@tmomail.net</t>
  </si>
  <si>
    <t>0833806</t>
  </si>
  <si>
    <t>046307</t>
  </si>
  <si>
    <t>191 Oakcrest Ln</t>
  </si>
  <si>
    <t>77328</t>
  </si>
  <si>
    <t>8322469133@tmomail.net</t>
  </si>
  <si>
    <t>0126805</t>
  </si>
  <si>
    <t>037303</t>
  </si>
  <si>
    <t>DIBELLO II</t>
  </si>
  <si>
    <t>112 ROSS PL</t>
  </si>
  <si>
    <t>APT.2</t>
  </si>
  <si>
    <t>3158860334@tmomail.net</t>
  </si>
  <si>
    <t>61234</t>
  </si>
  <si>
    <t>TONY HIGGINBOTHAM</t>
  </si>
  <si>
    <t>0367151</t>
  </si>
  <si>
    <t>061234</t>
  </si>
  <si>
    <t>HIGGINBOTHAM</t>
  </si>
  <si>
    <t>54390 BAYLAND DR</t>
  </si>
  <si>
    <t>CALLAHAN</t>
  </si>
  <si>
    <t>32011</t>
  </si>
  <si>
    <t>9046845048@tmomail.net</t>
  </si>
  <si>
    <t>47345</t>
  </si>
  <si>
    <t>SABAS MARTINEZ</t>
  </si>
  <si>
    <t>0022848</t>
  </si>
  <si>
    <t>047345</t>
  </si>
  <si>
    <t>SMART12</t>
  </si>
  <si>
    <t>SABAS</t>
  </si>
  <si>
    <t>2510 W KING HWY SH</t>
  </si>
  <si>
    <t>2106201725@tmomail.net</t>
  </si>
  <si>
    <t>23876</t>
  </si>
  <si>
    <t>MIGUEL SERRATO</t>
  </si>
  <si>
    <t>0756791</t>
  </si>
  <si>
    <t>023876</t>
  </si>
  <si>
    <t>MSERRAT</t>
  </si>
  <si>
    <t>SERRATO</t>
  </si>
  <si>
    <t>1454 Kings Rd</t>
  </si>
  <si>
    <t>Carpentersville</t>
  </si>
  <si>
    <t>60110</t>
  </si>
  <si>
    <t>7739510259@tmomail.net</t>
  </si>
  <si>
    <t>61706</t>
  </si>
  <si>
    <t>ROGELIO ESCOBEDO</t>
  </si>
  <si>
    <t>0552554</t>
  </si>
  <si>
    <t>061706</t>
  </si>
  <si>
    <t>RESCO05</t>
  </si>
  <si>
    <t>ESCOBEDO</t>
  </si>
  <si>
    <t>ROGELIO</t>
  </si>
  <si>
    <t>9847 STAUBACH</t>
  </si>
  <si>
    <t>79927</t>
  </si>
  <si>
    <t>9152161775@tmomail.net</t>
  </si>
  <si>
    <t>61131</t>
  </si>
  <si>
    <t>0547448</t>
  </si>
  <si>
    <t>061131</t>
  </si>
  <si>
    <t>LGONZA4</t>
  </si>
  <si>
    <t>815 NW 5TH AVE</t>
  </si>
  <si>
    <t>APT 103</t>
  </si>
  <si>
    <t>FLORIDA CITY</t>
  </si>
  <si>
    <t>33034</t>
  </si>
  <si>
    <t>3054811283@tmomail.net</t>
  </si>
  <si>
    <t>46754</t>
  </si>
  <si>
    <t>JOHN DILDY II</t>
  </si>
  <si>
    <t>0575746</t>
  </si>
  <si>
    <t>046754</t>
  </si>
  <si>
    <t>JDILDYI</t>
  </si>
  <si>
    <t>DILDY II</t>
  </si>
  <si>
    <t>9198995360@vtext.com</t>
  </si>
  <si>
    <t>SHANE BOYD</t>
  </si>
  <si>
    <t>0876938</t>
  </si>
  <si>
    <t>046250</t>
  </si>
  <si>
    <t>SBOYD12</t>
  </si>
  <si>
    <t>BOYD</t>
  </si>
  <si>
    <t>2116 Woodrow St</t>
  </si>
  <si>
    <t>Van Buren</t>
  </si>
  <si>
    <t>72956</t>
  </si>
  <si>
    <t>4796700797@VTEXT.COM</t>
  </si>
  <si>
    <t>37016</t>
  </si>
  <si>
    <t>JEFF KEPHART</t>
  </si>
  <si>
    <t>0007641</t>
  </si>
  <si>
    <t>037016</t>
  </si>
  <si>
    <t>JKEPHA0</t>
  </si>
  <si>
    <t>KEPHART</t>
  </si>
  <si>
    <t>JEFF</t>
  </si>
  <si>
    <t>73146 612th Ave</t>
  </si>
  <si>
    <t>68443</t>
  </si>
  <si>
    <t>4028708587@tmomail.net</t>
  </si>
  <si>
    <t>61437</t>
  </si>
  <si>
    <t>JUAN LABRADO</t>
  </si>
  <si>
    <t>0574525</t>
  </si>
  <si>
    <t>061437</t>
  </si>
  <si>
    <t>LABRADO</t>
  </si>
  <si>
    <t>8365 Ranger Lane</t>
  </si>
  <si>
    <t>Chino</t>
  </si>
  <si>
    <t>91708</t>
  </si>
  <si>
    <t>9092474496@tmomail.net</t>
  </si>
  <si>
    <t>71010</t>
  </si>
  <si>
    <t>CHARLES BRAIDICH</t>
  </si>
  <si>
    <t>0867812</t>
  </si>
  <si>
    <t>071010</t>
  </si>
  <si>
    <t>CBRAIDI</t>
  </si>
  <si>
    <t>BRAIDICH</t>
  </si>
  <si>
    <t>3682 NY-394</t>
  </si>
  <si>
    <t>Randolph</t>
  </si>
  <si>
    <t>14772</t>
  </si>
  <si>
    <t>7167082001@tmomail.net</t>
  </si>
  <si>
    <t>0816199</t>
  </si>
  <si>
    <t>061302</t>
  </si>
  <si>
    <t>742 Balls Bluff rd NE</t>
  </si>
  <si>
    <t>Leesburg</t>
  </si>
  <si>
    <t>20176</t>
  </si>
  <si>
    <t>3013168145@tmomail.net</t>
  </si>
  <si>
    <t>DENZEL PORTER</t>
  </si>
  <si>
    <t>0002816</t>
  </si>
  <si>
    <t>046916</t>
  </si>
  <si>
    <t>7307 Rourke Circle</t>
  </si>
  <si>
    <t>38125</t>
  </si>
  <si>
    <t>9016862331@vtext.com</t>
  </si>
  <si>
    <t>46729</t>
  </si>
  <si>
    <t>KAAMIL FOSTER</t>
  </si>
  <si>
    <t>0608257</t>
  </si>
  <si>
    <t>046729</t>
  </si>
  <si>
    <t>KFOSTE0</t>
  </si>
  <si>
    <t>KAAMIL</t>
  </si>
  <si>
    <t>31 East Ashland ave</t>
  </si>
  <si>
    <t>8483496053@tmomail</t>
  </si>
  <si>
    <t>0581843</t>
  </si>
  <si>
    <t>046102</t>
  </si>
  <si>
    <t>91-1037 KAIPALAOA ST</t>
  </si>
  <si>
    <t>#1201</t>
  </si>
  <si>
    <t>8088976523@tmomail.net</t>
  </si>
  <si>
    <t>46911</t>
  </si>
  <si>
    <t>RONALD OWENS</t>
  </si>
  <si>
    <t>0771097</t>
  </si>
  <si>
    <t>046911</t>
  </si>
  <si>
    <t>ROWEN05</t>
  </si>
  <si>
    <t>6256 Queens College Dr</t>
  </si>
  <si>
    <t>38002</t>
  </si>
  <si>
    <t>9012648616@tmomail.net</t>
  </si>
  <si>
    <t>61391</t>
  </si>
  <si>
    <t>ALBERT MORESCHI II</t>
  </si>
  <si>
    <t>0243287</t>
  </si>
  <si>
    <t>061391</t>
  </si>
  <si>
    <t>AMORESC</t>
  </si>
  <si>
    <t>MORESCHI II</t>
  </si>
  <si>
    <t>11826 154th Rd N</t>
  </si>
  <si>
    <t>Jupiter</t>
  </si>
  <si>
    <t>33478</t>
  </si>
  <si>
    <t>9549954794@vtext.com</t>
  </si>
  <si>
    <t>61780</t>
  </si>
  <si>
    <t>GEORGE VICKERY</t>
  </si>
  <si>
    <t>0001784</t>
  </si>
  <si>
    <t>061780</t>
  </si>
  <si>
    <t>GVICKER</t>
  </si>
  <si>
    <t>VICKERY</t>
  </si>
  <si>
    <t>1316 WELLINGTON AVENUE</t>
  </si>
  <si>
    <t>TOMS RIVER</t>
  </si>
  <si>
    <t>08757</t>
  </si>
  <si>
    <t>8482343860@tmomail.net</t>
  </si>
  <si>
    <t>37044</t>
  </si>
  <si>
    <t>JOHN WILLIAMS</t>
  </si>
  <si>
    <t>0017863</t>
  </si>
  <si>
    <t>037044</t>
  </si>
  <si>
    <t>JWILL12</t>
  </si>
  <si>
    <t>5590 N. BLACKBURN ROAD NE</t>
  </si>
  <si>
    <t>MCCONNELSVILLE</t>
  </si>
  <si>
    <t>43756</t>
  </si>
  <si>
    <t>7404092096@tmomail.net</t>
  </si>
  <si>
    <t>JAMES CARPENTER</t>
  </si>
  <si>
    <t>0616268</t>
  </si>
  <si>
    <t>036200</t>
  </si>
  <si>
    <t>1379 Belmont Ave</t>
  </si>
  <si>
    <t>Schenectady</t>
  </si>
  <si>
    <t>12308</t>
  </si>
  <si>
    <t>2698610640@tmomail.net</t>
  </si>
  <si>
    <t>Truck Listed for Rental</t>
  </si>
  <si>
    <t>JOB_TITLE</t>
  </si>
  <si>
    <t>SERVICE_DATE</t>
  </si>
  <si>
    <t>EMPLOYMENT_STATUS</t>
  </si>
  <si>
    <t>Team Lead Technician</t>
  </si>
  <si>
    <t>Service Technician 1, In-Home</t>
  </si>
  <si>
    <t>Service Technician 2, In-Home</t>
  </si>
  <si>
    <t>HVAC Lead Installer</t>
  </si>
  <si>
    <t>HVAC Svc Tech II, Break/Fix</t>
  </si>
  <si>
    <t>Service Technician 3, In-Home</t>
  </si>
  <si>
    <t>Service Technician 2, Trainee</t>
  </si>
  <si>
    <t>HVAC Service Tech, Trainee</t>
  </si>
  <si>
    <t>L</t>
  </si>
  <si>
    <t>JQUINT0</t>
  </si>
  <si>
    <t>DMANSFI</t>
  </si>
  <si>
    <t>Service Technician 1, In Home</t>
  </si>
  <si>
    <t>Service Technician LG, In-Home</t>
  </si>
  <si>
    <t>RGAULDE</t>
  </si>
  <si>
    <t>BGRUBBJ</t>
  </si>
  <si>
    <t>IQUINTE</t>
  </si>
  <si>
    <t>Service Technician 1, Trainee</t>
  </si>
  <si>
    <t>Service Technician HV, In-Home</t>
  </si>
  <si>
    <t>HVAC Team Lead Technician</t>
  </si>
  <si>
    <t>DFALLS</t>
  </si>
  <si>
    <t>HVAC Svc Tech I, Break/Fix</t>
  </si>
  <si>
    <t>RSANNIC</t>
  </si>
  <si>
    <t>JMEADOW</t>
  </si>
  <si>
    <t>WHUNT</t>
  </si>
  <si>
    <t>AGILL</t>
  </si>
  <si>
    <t>Lead Service Tech, In-Home</t>
  </si>
  <si>
    <t>P</t>
  </si>
  <si>
    <t>EFUSCOL</t>
  </si>
  <si>
    <t>GBRITTA</t>
  </si>
  <si>
    <t>DKELLE4</t>
  </si>
  <si>
    <t>SJAMES1</t>
  </si>
  <si>
    <t>AWILL23</t>
  </si>
  <si>
    <t>LKOSYAK</t>
  </si>
  <si>
    <t>JPFEIFE</t>
  </si>
  <si>
    <t>JMILLE0</t>
  </si>
  <si>
    <t>JGAQUIN</t>
  </si>
  <si>
    <t>OAGUNBI</t>
  </si>
  <si>
    <t>S</t>
  </si>
  <si>
    <t>HKELLY</t>
  </si>
  <si>
    <t>MPERAL2</t>
  </si>
  <si>
    <t>RAHEDO1</t>
  </si>
  <si>
    <t>Service Technician HE, In-Home</t>
  </si>
  <si>
    <t>HVAC Assistant</t>
  </si>
  <si>
    <t>CWALKE5</t>
  </si>
  <si>
    <t>RLIMAS0</t>
  </si>
  <si>
    <t>MMCELRO</t>
  </si>
  <si>
    <t>KMULLEN</t>
  </si>
  <si>
    <t>CJAC005</t>
  </si>
  <si>
    <t>CDEANES</t>
  </si>
  <si>
    <t>AKUHN</t>
  </si>
  <si>
    <t>FCRAWLE</t>
  </si>
  <si>
    <t>ACOBB</t>
  </si>
  <si>
    <t>RGARZ00</t>
  </si>
  <si>
    <t>CGROULX</t>
  </si>
  <si>
    <t>RCARTWR</t>
  </si>
  <si>
    <t>MCAMARA</t>
  </si>
  <si>
    <t>JWRIGH1</t>
  </si>
  <si>
    <t>DCRANFO</t>
  </si>
  <si>
    <t>MTIMMON</t>
  </si>
  <si>
    <t>NFERREI</t>
  </si>
  <si>
    <t>RORTI53</t>
  </si>
  <si>
    <t>NUNG0</t>
  </si>
  <si>
    <t>JLAWR21</t>
  </si>
  <si>
    <t>CNAPIER</t>
  </si>
  <si>
    <t>DMAREE</t>
  </si>
  <si>
    <t>GWALKE4</t>
  </si>
  <si>
    <t>RELLIO2</t>
  </si>
  <si>
    <t>KGREGOR</t>
  </si>
  <si>
    <t>TSUIT</t>
  </si>
  <si>
    <t>DHAWLEY</t>
  </si>
  <si>
    <t>SJON7</t>
  </si>
  <si>
    <t>DLOSARD</t>
  </si>
  <si>
    <t>HKHALEG</t>
  </si>
  <si>
    <t>RABASSI</t>
  </si>
  <si>
    <t>BSULTZE</t>
  </si>
  <si>
    <t>FMEYER</t>
  </si>
  <si>
    <t>MEDWARD</t>
  </si>
  <si>
    <t>RJON08</t>
  </si>
  <si>
    <t>MTERRAL</t>
  </si>
  <si>
    <t>ALACEY</t>
  </si>
  <si>
    <t>JSAUSAL</t>
  </si>
  <si>
    <t>DPARKS3</t>
  </si>
  <si>
    <t>HROLDA0</t>
  </si>
  <si>
    <t>MVU001</t>
  </si>
  <si>
    <t>DWHITE3</t>
  </si>
  <si>
    <t>CTAYL14</t>
  </si>
  <si>
    <t>KCOFTY</t>
  </si>
  <si>
    <t>RYURANL</t>
  </si>
  <si>
    <t>AMAIHAN</t>
  </si>
  <si>
    <t>SPASSLE</t>
  </si>
  <si>
    <t>RMAN00</t>
  </si>
  <si>
    <t>JAGPAOA</t>
  </si>
  <si>
    <t>KCOOPER</t>
  </si>
  <si>
    <t>BMILL31</t>
  </si>
  <si>
    <t>JHENSON</t>
  </si>
  <si>
    <t>RLANICH</t>
  </si>
  <si>
    <t>ECAIN</t>
  </si>
  <si>
    <t>RALEXA2</t>
  </si>
  <si>
    <t>FGOUGH1</t>
  </si>
  <si>
    <t>JVAUSE1</t>
  </si>
  <si>
    <t>RPIVOL</t>
  </si>
  <si>
    <t>JHAYES</t>
  </si>
  <si>
    <t>KMANS01</t>
  </si>
  <si>
    <t>TSILCOX</t>
  </si>
  <si>
    <t>HSTANIK</t>
  </si>
  <si>
    <t>DTHO129</t>
  </si>
  <si>
    <t>MGARCI2</t>
  </si>
  <si>
    <t>WCALDWE</t>
  </si>
  <si>
    <t>DAMEZCU</t>
  </si>
  <si>
    <t>GCADENA</t>
  </si>
  <si>
    <t>SBURTON</t>
  </si>
  <si>
    <t>ESCALZO</t>
  </si>
  <si>
    <t>RYASUD</t>
  </si>
  <si>
    <t>KNELLET</t>
  </si>
  <si>
    <t>RKAYROU</t>
  </si>
  <si>
    <t>EMENDES</t>
  </si>
  <si>
    <t>TRIM ENT ID</t>
  </si>
  <si>
    <t>Emplid</t>
  </si>
  <si>
    <t>Name</t>
  </si>
  <si>
    <t>Enterprise ID</t>
  </si>
  <si>
    <t>Status as of 2025-09-30</t>
  </si>
  <si>
    <t>Job Code</t>
  </si>
  <si>
    <t>Job Title</t>
  </si>
  <si>
    <t>Tech Type</t>
  </si>
  <si>
    <t>Company</t>
  </si>
  <si>
    <t>Region</t>
  </si>
  <si>
    <t>Location</t>
  </si>
  <si>
    <t>Loc City</t>
  </si>
  <si>
    <t>Loc State</t>
  </si>
  <si>
    <t>Orig Hire Dt</t>
  </si>
  <si>
    <t>Last Hire Dt</t>
  </si>
  <si>
    <t>Service Dt</t>
  </si>
  <si>
    <t>Days of Svc</t>
  </si>
  <si>
    <t>Yrs of Svc</t>
  </si>
  <si>
    <t>Svc Category</t>
  </si>
  <si>
    <t>Empl Address1</t>
  </si>
  <si>
    <t>Empl Address2</t>
  </si>
  <si>
    <t>Empl City</t>
  </si>
  <si>
    <t>Empl State</t>
  </si>
  <si>
    <t>Empl Postal</t>
  </si>
  <si>
    <t>11024630301</t>
  </si>
  <si>
    <t>SPRADLING,RYAN T</t>
  </si>
  <si>
    <t>T</t>
  </si>
  <si>
    <t>HS2003</t>
  </si>
  <si>
    <t>In Home Tech</t>
  </si>
  <si>
    <t>TSH</t>
  </si>
  <si>
    <t>58890</t>
  </si>
  <si>
    <t>08184</t>
  </si>
  <si>
    <t>6 Mo - 1 Year</t>
  </si>
  <si>
    <t>720 SHELL AVE APT 101</t>
  </si>
  <si>
    <t>94553</t>
  </si>
  <si>
    <t>11024631201</t>
  </si>
  <si>
    <t>LACEY,ANTHONY</t>
  </si>
  <si>
    <t>HS2023</t>
  </si>
  <si>
    <t>28045</t>
  </si>
  <si>
    <t>0-30 Days</t>
  </si>
  <si>
    <t>769 CAPRICE WAY</t>
  </si>
  <si>
    <t>CHICO</t>
  </si>
  <si>
    <t>95973</t>
  </si>
  <si>
    <t>31024630673</t>
  </si>
  <si>
    <t>RAMOS,DION</t>
  </si>
  <si>
    <t>58850</t>
  </si>
  <si>
    <t>07435</t>
  </si>
  <si>
    <t>28094</t>
  </si>
  <si>
    <t>Winter Park</t>
  </si>
  <si>
    <t>91 Days - 6 Months</t>
  </si>
  <si>
    <t>1304 SW 22ND PL</t>
  </si>
  <si>
    <t>CAPE CORAL</t>
  </si>
  <si>
    <t>33991</t>
  </si>
  <si>
    <t>81024630418</t>
  </si>
  <si>
    <t>MORRIS,SHAWN</t>
  </si>
  <si>
    <t>UHS018</t>
  </si>
  <si>
    <t>08309</t>
  </si>
  <si>
    <t>24042</t>
  </si>
  <si>
    <t>2525 IVY PL.</t>
  </si>
  <si>
    <t>91022642419</t>
  </si>
  <si>
    <t>ACUNA JR,ARTURO</t>
  </si>
  <si>
    <t>aacuna</t>
  </si>
  <si>
    <t>HS2018</t>
  </si>
  <si>
    <t>07108</t>
  </si>
  <si>
    <t>28042</t>
  </si>
  <si>
    <t>1-3 Years</t>
  </si>
  <si>
    <t>867 N 2nd St</t>
  </si>
  <si>
    <t>Unit 2293</t>
  </si>
  <si>
    <t>91024630879</t>
  </si>
  <si>
    <t>ADAMOWSKI,AUSTIN T</t>
  </si>
  <si>
    <t>aadamow</t>
  </si>
  <si>
    <t>HS9661</t>
  </si>
  <si>
    <t>08555</t>
  </si>
  <si>
    <t>08220</t>
  </si>
  <si>
    <t>New Berlin</t>
  </si>
  <si>
    <t>61-90 Days</t>
  </si>
  <si>
    <t>525 KELVINGTON DRIVE #2</t>
  </si>
  <si>
    <t>SUN PRAIRIE</t>
  </si>
  <si>
    <t>53590</t>
  </si>
  <si>
    <t>21024624182</t>
  </si>
  <si>
    <t>AGUILAR,ANTHONY I</t>
  </si>
  <si>
    <t>aaguil0</t>
  </si>
  <si>
    <t>HS1782</t>
  </si>
  <si>
    <t>HVAC Tech</t>
  </si>
  <si>
    <t>3-6 Years</t>
  </si>
  <si>
    <t>4126 village dr</t>
  </si>
  <si>
    <t>Apt C</t>
  </si>
  <si>
    <t>Chino Hills</t>
  </si>
  <si>
    <t>91709</t>
  </si>
  <si>
    <t>41024626464</t>
  </si>
  <si>
    <t>ALBARRAN,ARTURO</t>
  </si>
  <si>
    <t>aalbarr</t>
  </si>
  <si>
    <t>HS2305</t>
  </si>
  <si>
    <t>28037</t>
  </si>
  <si>
    <t>Hoffman Estates</t>
  </si>
  <si>
    <t>214 EVOLUTION</t>
  </si>
  <si>
    <t>HIGHWOOD</t>
  </si>
  <si>
    <t>60040</t>
  </si>
  <si>
    <t>11024064791</t>
  </si>
  <si>
    <t>ALEXANDER,andy E</t>
  </si>
  <si>
    <t>aalexa5</t>
  </si>
  <si>
    <t>07088</t>
  </si>
  <si>
    <t>28056</t>
  </si>
  <si>
    <t>6-15 Years</t>
  </si>
  <si>
    <t>4026 camino paz</t>
  </si>
  <si>
    <t>81024627928</t>
  </si>
  <si>
    <t>ALNAJJAR,ABDELRAHMAN</t>
  </si>
  <si>
    <t>aalnajj</t>
  </si>
  <si>
    <t>28240</t>
  </si>
  <si>
    <t>6495 SHORELINE DRIVE</t>
  </si>
  <si>
    <t>APT8502</t>
  </si>
  <si>
    <t>33708</t>
  </si>
  <si>
    <t>01021240600</t>
  </si>
  <si>
    <t>ALVARADO,AUGUSTINE</t>
  </si>
  <si>
    <t>07995</t>
  </si>
  <si>
    <t>28224</t>
  </si>
  <si>
    <t>Farmers Branch</t>
  </si>
  <si>
    <t>16+ Years</t>
  </si>
  <si>
    <t>804 NORTH CR 1450</t>
  </si>
  <si>
    <t>81024627258</t>
  </si>
  <si>
    <t>ANACLETO,ANTONIO N</t>
  </si>
  <si>
    <t>aanacle</t>
  </si>
  <si>
    <t>4306 GINGER COVE DR</t>
  </si>
  <si>
    <t>APARTMENT F</t>
  </si>
  <si>
    <t>33634</t>
  </si>
  <si>
    <t>41024630294</t>
  </si>
  <si>
    <t>ANDERSON,ANGELO</t>
  </si>
  <si>
    <t>aander2</t>
  </si>
  <si>
    <t>HS2308</t>
  </si>
  <si>
    <t>08175</t>
  </si>
  <si>
    <t>28121</t>
  </si>
  <si>
    <t>25 Kyle Dr</t>
  </si>
  <si>
    <t>Garner</t>
  </si>
  <si>
    <t>27529</t>
  </si>
  <si>
    <t>51024631145</t>
  </si>
  <si>
    <t>APRIM,ADAM L</t>
  </si>
  <si>
    <t>aaprim</t>
  </si>
  <si>
    <t>183 N EAST RIVER RD</t>
  </si>
  <si>
    <t>C1</t>
  </si>
  <si>
    <t>91023308459</t>
  </si>
  <si>
    <t>ARELLANO,ANTHONY R</t>
  </si>
  <si>
    <t>HS2014</t>
  </si>
  <si>
    <t>27492 ORLANDO AVE</t>
  </si>
  <si>
    <t>91024631259</t>
  </si>
  <si>
    <t>ARNOLD,ANTHONY J</t>
  </si>
  <si>
    <t>aarnold</t>
  </si>
  <si>
    <t>NORTHWEST FORT WAYNE</t>
  </si>
  <si>
    <t>71024627287</t>
  </si>
  <si>
    <t>ASGHARI,AHMAD OMAID</t>
  </si>
  <si>
    <t>aasghar</t>
  </si>
  <si>
    <t>03132</t>
  </si>
  <si>
    <t>28003</t>
  </si>
  <si>
    <t>Linthicum Hts</t>
  </si>
  <si>
    <t>8900 golden oak dr</t>
  </si>
  <si>
    <t>21024627192</t>
  </si>
  <si>
    <t>ASH,AUSTIN</t>
  </si>
  <si>
    <t>aash0</t>
  </si>
  <si>
    <t>08169</t>
  </si>
  <si>
    <t>28059</t>
  </si>
  <si>
    <t>Salt Lake Cty</t>
  </si>
  <si>
    <t>433 S 1210 E</t>
  </si>
  <si>
    <t>PLEASANT GROVE</t>
  </si>
  <si>
    <t>84062</t>
  </si>
  <si>
    <t>71021845617</t>
  </si>
  <si>
    <t>ATRISCO,ANGEL</t>
  </si>
  <si>
    <t>08366</t>
  </si>
  <si>
    <t>28049</t>
  </si>
  <si>
    <t>01024614750</t>
  </si>
  <si>
    <t>Atta,Abdul M</t>
  </si>
  <si>
    <t>aatta</t>
  </si>
  <si>
    <t>Apt 301</t>
  </si>
  <si>
    <t>01024561620</t>
  </si>
  <si>
    <t>Ayubi,Amir E</t>
  </si>
  <si>
    <t>aayubi</t>
  </si>
  <si>
    <t>28205</t>
  </si>
  <si>
    <t>Mesa</t>
  </si>
  <si>
    <t>1116 N 11TH AVE</t>
  </si>
  <si>
    <t>11024624121</t>
  </si>
  <si>
    <t>BALICE,ANTHONY</t>
  </si>
  <si>
    <t>abalice</t>
  </si>
  <si>
    <t>13619 ASPLAND DRIVE</t>
  </si>
  <si>
    <t>71024622537</t>
  </si>
  <si>
    <t>BAUTISTA VILLANUEVA,ALEX</t>
  </si>
  <si>
    <t>abautis</t>
  </si>
  <si>
    <t>12913 RAMSEY DR.</t>
  </si>
  <si>
    <t>LA MIRADA</t>
  </si>
  <si>
    <t>31023010323</t>
  </si>
  <si>
    <t>BECKLES,ANTON C</t>
  </si>
  <si>
    <t>ABECKLE</t>
  </si>
  <si>
    <t>04766</t>
  </si>
  <si>
    <t>28125</t>
  </si>
  <si>
    <t>2011 maple view lane</t>
  </si>
  <si>
    <t>Indian trail</t>
  </si>
  <si>
    <t>28079</t>
  </si>
  <si>
    <t>61021971066</t>
  </si>
  <si>
    <t>BEHLER,ADAM C</t>
  </si>
  <si>
    <t>HS2306</t>
  </si>
  <si>
    <t>HVAC Technician Supervisor</t>
  </si>
  <si>
    <t>11023930111</t>
  </si>
  <si>
    <t>Bejte,Arben</t>
  </si>
  <si>
    <t>abejte</t>
  </si>
  <si>
    <t>07670</t>
  </si>
  <si>
    <t>28009</t>
  </si>
  <si>
    <t>Danvers</t>
  </si>
  <si>
    <t>440 north ave</t>
  </si>
  <si>
    <t>apt 90</t>
  </si>
  <si>
    <t>haverhill</t>
  </si>
  <si>
    <t>11024631171</t>
  </si>
  <si>
    <t>BERIK,ASKHAT</t>
  </si>
  <si>
    <t>aberik</t>
  </si>
  <si>
    <t>2335 SEDGFIELD CT</t>
  </si>
  <si>
    <t>SCHAUMBURG</t>
  </si>
  <si>
    <t>60194</t>
  </si>
  <si>
    <t>71024198517</t>
  </si>
  <si>
    <t>BIBLE JR,ARTHUR L</t>
  </si>
  <si>
    <t>abiblej</t>
  </si>
  <si>
    <t>08228</t>
  </si>
  <si>
    <t>28040</t>
  </si>
  <si>
    <t>Portland</t>
  </si>
  <si>
    <t>1771 Myrtle Street</t>
  </si>
  <si>
    <t>11024335191</t>
  </si>
  <si>
    <t>BLAKE Sr.,AARON R</t>
  </si>
  <si>
    <t>ablake0</t>
  </si>
  <si>
    <t>3907 BURNS COURT S.E</t>
  </si>
  <si>
    <t>20019</t>
  </si>
  <si>
    <t>81004652898</t>
  </si>
  <si>
    <t>BLAND,AMIR</t>
  </si>
  <si>
    <t>abland</t>
  </si>
  <si>
    <t>HS1022</t>
  </si>
  <si>
    <t>Service Tech 2 Trainee, IH</t>
  </si>
  <si>
    <t>08035</t>
  </si>
  <si>
    <t>28085</t>
  </si>
  <si>
    <t>College Park</t>
  </si>
  <si>
    <t>1075 Chapman Circle</t>
  </si>
  <si>
    <t>Stone Mountain</t>
  </si>
  <si>
    <t>11024628021</t>
  </si>
  <si>
    <t>Brady,Andrew Mitchel</t>
  </si>
  <si>
    <t>abrady</t>
  </si>
  <si>
    <t>HS2063</t>
  </si>
  <si>
    <t>924 Tiffany ln</t>
  </si>
  <si>
    <t>81021017628</t>
  </si>
  <si>
    <t>BRANTLEY,AARON</t>
  </si>
  <si>
    <t>HS1992</t>
  </si>
  <si>
    <t>Service Tech 1, IH</t>
  </si>
  <si>
    <t>11024201831</t>
  </si>
  <si>
    <t>BRAVAR,ALEX</t>
  </si>
  <si>
    <t>abravar</t>
  </si>
  <si>
    <t>5902 Riviera Arch</t>
  </si>
  <si>
    <t>41024626434</t>
  </si>
  <si>
    <t>BROOKS,ADONIS</t>
  </si>
  <si>
    <t>abrook0</t>
  </si>
  <si>
    <t>UHS003</t>
  </si>
  <si>
    <t>Clinton Township</t>
  </si>
  <si>
    <t>2679 HARDING</t>
  </si>
  <si>
    <t>61024630746</t>
  </si>
  <si>
    <t>BROWN,ADRIELLE</t>
  </si>
  <si>
    <t>abrown0</t>
  </si>
  <si>
    <t>08206</t>
  </si>
  <si>
    <t>16255 Rio Grande St</t>
  </si>
  <si>
    <t>81024630488</t>
  </si>
  <si>
    <t>BROYLES,ANDREW J</t>
  </si>
  <si>
    <t>abroyle</t>
  </si>
  <si>
    <t>910 ROBIN HOOD DR. NW</t>
  </si>
  <si>
    <t>37312</t>
  </si>
  <si>
    <t>61024631076</t>
  </si>
  <si>
    <t>BYRD,ALFONSO E</t>
  </si>
  <si>
    <t>abyrd0</t>
  </si>
  <si>
    <t>1048 FLAT SHOALS RD APT#1504</t>
  </si>
  <si>
    <t>81024631128</t>
  </si>
  <si>
    <t>Cadet,Adler</t>
  </si>
  <si>
    <t>acadet</t>
  </si>
  <si>
    <t>07744</t>
  </si>
  <si>
    <t>Melville</t>
  </si>
  <si>
    <t>01021063760</t>
  </si>
  <si>
    <t>CANALES REYES,ADRIAN</t>
  </si>
  <si>
    <t>PST</t>
  </si>
  <si>
    <t>08935</t>
  </si>
  <si>
    <t>San Juan</t>
  </si>
  <si>
    <t>#11 ANTONIO RODRIGUEZ ST.</t>
  </si>
  <si>
    <t>CATANO</t>
  </si>
  <si>
    <t>91023313599</t>
  </si>
  <si>
    <t>CHANEY,ANTHONY C</t>
  </si>
  <si>
    <t>6015 Edgewater Street</t>
  </si>
  <si>
    <t>San Diego</t>
  </si>
  <si>
    <t>21024616842</t>
  </si>
  <si>
    <t>CHAVIRA,ALONSO</t>
  </si>
  <si>
    <t>achavi0</t>
  </si>
  <si>
    <t>08147</t>
  </si>
  <si>
    <t>28212</t>
  </si>
  <si>
    <t>546 ORLANDO STREET</t>
  </si>
  <si>
    <t>CHAPARRAL</t>
  </si>
  <si>
    <t>11021299591</t>
  </si>
  <si>
    <t>CHRISTIAN,ALEX J</t>
  </si>
  <si>
    <t>308 TEAKWOOD TERRACE</t>
  </si>
  <si>
    <t>31024630753</t>
  </si>
  <si>
    <t>CLARK,AUSTIN</t>
  </si>
  <si>
    <t>aclark</t>
  </si>
  <si>
    <t>5702 FOXHAVEN DR</t>
  </si>
  <si>
    <t>NUNNELLY</t>
  </si>
  <si>
    <t>37137</t>
  </si>
  <si>
    <t>41024630984</t>
  </si>
  <si>
    <t>CLAYTON,ANTHONY D</t>
  </si>
  <si>
    <t>aclayto</t>
  </si>
  <si>
    <t>28124</t>
  </si>
  <si>
    <t>31-60 Days</t>
  </si>
  <si>
    <t>364 KEENER RD</t>
  </si>
  <si>
    <t>SEYMOUR</t>
  </si>
  <si>
    <t>37865</t>
  </si>
  <si>
    <t>71024622037</t>
  </si>
  <si>
    <t>COBB,ANTHONY P</t>
  </si>
  <si>
    <t>acobb</t>
  </si>
  <si>
    <t>08158</t>
  </si>
  <si>
    <t>28234</t>
  </si>
  <si>
    <t>Honolulu</t>
  </si>
  <si>
    <t>95-154 Kauopae Place</t>
  </si>
  <si>
    <t>Mililani</t>
  </si>
  <si>
    <t>41024618854</t>
  </si>
  <si>
    <t>COLINDREZ,ALEXANDER</t>
  </si>
  <si>
    <t>acolind</t>
  </si>
  <si>
    <t>60 E MAPLE ST</t>
  </si>
  <si>
    <t>81024211138</t>
  </si>
  <si>
    <t>COOK,ANTHONY N</t>
  </si>
  <si>
    <t>acook14</t>
  </si>
  <si>
    <t>28114</t>
  </si>
  <si>
    <t>1098 KEATHLEY BRANCH</t>
  </si>
  <si>
    <t>51021076145</t>
  </si>
  <si>
    <t>CORREA SR,ANGEL L</t>
  </si>
  <si>
    <t>08380</t>
  </si>
  <si>
    <t>Allentown</t>
  </si>
  <si>
    <t>61024620216</t>
  </si>
  <si>
    <t>COVAS,ANTHONY</t>
  </si>
  <si>
    <t>acovas</t>
  </si>
  <si>
    <t>4188 MILL TRACE RD</t>
  </si>
  <si>
    <t>YOUNGSTOWN</t>
  </si>
  <si>
    <t>31022391993</t>
  </si>
  <si>
    <t>CRUZ,ANIBAL</t>
  </si>
  <si>
    <t>HS2032</t>
  </si>
  <si>
    <t>HC01 BOX 6110</t>
  </si>
  <si>
    <t>SABANA HOYOS</t>
  </si>
  <si>
    <t>00688</t>
  </si>
  <si>
    <t>01024618030</t>
  </si>
  <si>
    <t>DAVALOS,ARMANDO</t>
  </si>
  <si>
    <t>adavalo</t>
  </si>
  <si>
    <t>1705 highland ave</t>
  </si>
  <si>
    <t>Crest hill</t>
  </si>
  <si>
    <t>01024630990</t>
  </si>
  <si>
    <t>DAVIS,AVERY</t>
  </si>
  <si>
    <t>adavis4</t>
  </si>
  <si>
    <t>09246</t>
  </si>
  <si>
    <t>Homewood</t>
  </si>
  <si>
    <t>300 APACHE DRIVE</t>
  </si>
  <si>
    <t>UNIT 7B</t>
  </si>
  <si>
    <t>ENTERPRISE</t>
  </si>
  <si>
    <t>36330</t>
  </si>
  <si>
    <t>41024279314</t>
  </si>
  <si>
    <t>DE GUZMAN,ANTONIO B</t>
  </si>
  <si>
    <t>adeguz0</t>
  </si>
  <si>
    <t>7000 E SAMUEL CT</t>
  </si>
  <si>
    <t>VACAVILLE</t>
  </si>
  <si>
    <t>95687</t>
  </si>
  <si>
    <t>31024537283</t>
  </si>
  <si>
    <t>DELA CRUZ,AMBROCIO A</t>
  </si>
  <si>
    <t>adelac1</t>
  </si>
  <si>
    <t>6404 CONLON AVENUE</t>
  </si>
  <si>
    <t>EL CERRITO</t>
  </si>
  <si>
    <t>94530</t>
  </si>
  <si>
    <t>11024629061</t>
  </si>
  <si>
    <t>DELAFUENTE,ADRIAN</t>
  </si>
  <si>
    <t>adelafu</t>
  </si>
  <si>
    <t>28048</t>
  </si>
  <si>
    <t>1445 PEACH ST.</t>
  </si>
  <si>
    <t>93662</t>
  </si>
  <si>
    <t>91023424799</t>
  </si>
  <si>
    <t>DE VENT,ALVIN L</t>
  </si>
  <si>
    <t>2719 San Gregorio Ct</t>
  </si>
  <si>
    <t>31024620163</t>
  </si>
  <si>
    <t>DIAZ,ABIB</t>
  </si>
  <si>
    <t>adiaz2</t>
  </si>
  <si>
    <t>08096</t>
  </si>
  <si>
    <t>28023</t>
  </si>
  <si>
    <t>6046 Meadowview Dr</t>
  </si>
  <si>
    <t>Whitestown</t>
  </si>
  <si>
    <t>46075</t>
  </si>
  <si>
    <t>31021349743</t>
  </si>
  <si>
    <t>DITTA,ANTHONY J</t>
  </si>
  <si>
    <t>9 GENEVIEVE COURT</t>
  </si>
  <si>
    <t>81021054948</t>
  </si>
  <si>
    <t>DORSEY,ARCHIE L</t>
  </si>
  <si>
    <t>ADORSE3</t>
  </si>
  <si>
    <t>28098</t>
  </si>
  <si>
    <t>3861 13TH AVE S</t>
  </si>
  <si>
    <t>ST PETERSBURG</t>
  </si>
  <si>
    <t>33711</t>
  </si>
  <si>
    <t>21024630372</t>
  </si>
  <si>
    <t>DOUGLAS,AARON</t>
  </si>
  <si>
    <t>adougla</t>
  </si>
  <si>
    <t>98-1250 KUAWA ST</t>
  </si>
  <si>
    <t>DWLFT</t>
  </si>
  <si>
    <t>AIEA</t>
  </si>
  <si>
    <t>96701</t>
  </si>
  <si>
    <t>11023926121</t>
  </si>
  <si>
    <t>EKWELUM,ANNY A</t>
  </si>
  <si>
    <t>aekwelu</t>
  </si>
  <si>
    <t>P.O. Box 740142</t>
  </si>
  <si>
    <t>75374</t>
  </si>
  <si>
    <t>21023626742</t>
  </si>
  <si>
    <t>ELSER,ALBERT J</t>
  </si>
  <si>
    <t>28062</t>
  </si>
  <si>
    <t>College Point</t>
  </si>
  <si>
    <t>22 ROBBINS RD.</t>
  </si>
  <si>
    <t>MIDDLETOWN</t>
  </si>
  <si>
    <t>10940</t>
  </si>
  <si>
    <t>91024621859</t>
  </si>
  <si>
    <t>EMERSON,ALLAN G</t>
  </si>
  <si>
    <t>aemerso</t>
  </si>
  <si>
    <t>3829 HANOVER DRIVE</t>
  </si>
  <si>
    <t>45040</t>
  </si>
  <si>
    <t>81024350508</t>
  </si>
  <si>
    <t>ENGEN,ALLEN</t>
  </si>
  <si>
    <t>aengen</t>
  </si>
  <si>
    <t>1421 Loeffler Lane</t>
  </si>
  <si>
    <t>81022839208</t>
  </si>
  <si>
    <t>ESPOSITO,ANTHONY J</t>
  </si>
  <si>
    <t>106 HEATHERWOOD LN</t>
  </si>
  <si>
    <t>61024631216</t>
  </si>
  <si>
    <t>ESTRADA,ASHLEY L</t>
  </si>
  <si>
    <t>aestrad</t>
  </si>
  <si>
    <t>710 WEEDEN ST</t>
  </si>
  <si>
    <t>51021159845</t>
  </si>
  <si>
    <t>FALCON,ARNALDO</t>
  </si>
  <si>
    <t>OR88 VIA 20</t>
  </si>
  <si>
    <t>VILLA FONTANA</t>
  </si>
  <si>
    <t>11023951251</t>
  </si>
  <si>
    <t>FAVAZZA,ANDREW</t>
  </si>
  <si>
    <t>afavazz</t>
  </si>
  <si>
    <t>03580</t>
  </si>
  <si>
    <t>Fenton</t>
  </si>
  <si>
    <t>01024630880</t>
  </si>
  <si>
    <t>FELIX,ASCHBEA</t>
  </si>
  <si>
    <t>afelix</t>
  </si>
  <si>
    <t>1191 PARK PLACE</t>
  </si>
  <si>
    <t>11D</t>
  </si>
  <si>
    <t>11213</t>
  </si>
  <si>
    <t>21024630722</t>
  </si>
  <si>
    <t>FERGUSON,ANTHONY</t>
  </si>
  <si>
    <t>afergu0</t>
  </si>
  <si>
    <t>214 BANNISTER ST</t>
  </si>
  <si>
    <t>FOSTORIA</t>
  </si>
  <si>
    <t>44830</t>
  </si>
  <si>
    <t>61024630656</t>
  </si>
  <si>
    <t>FERGUSON,ANTONIO</t>
  </si>
  <si>
    <t>afergus</t>
  </si>
  <si>
    <t>3501 SKIPPING ROCK PL</t>
  </si>
  <si>
    <t>23234</t>
  </si>
  <si>
    <t>91024616409</t>
  </si>
  <si>
    <t>FERNANDEZ,ANIBAL</t>
  </si>
  <si>
    <t>aferna4</t>
  </si>
  <si>
    <t>4008 SHARILYN DRIVE</t>
  </si>
  <si>
    <t>ABINGDON</t>
  </si>
  <si>
    <t>21009</t>
  </si>
  <si>
    <t>11021036031</t>
  </si>
  <si>
    <t>FERRARA,ANTHONY S</t>
  </si>
  <si>
    <t>AFERRAR</t>
  </si>
  <si>
    <t>710 NORTH SCHOOL STREET</t>
  </si>
  <si>
    <t>NORMAL</t>
  </si>
  <si>
    <t>91024618109</t>
  </si>
  <si>
    <t>FERREIRA,ADAIR</t>
  </si>
  <si>
    <t>aferrei</t>
  </si>
  <si>
    <t>01024591450</t>
  </si>
  <si>
    <t>FICKES,ANDREW C</t>
  </si>
  <si>
    <t>afickes</t>
  </si>
  <si>
    <t>709 n limestone ln</t>
  </si>
  <si>
    <t>PEORIA</t>
  </si>
  <si>
    <t>61604</t>
  </si>
  <si>
    <t>91024631169</t>
  </si>
  <si>
    <t>FIGLIOLI,ANTHONY C</t>
  </si>
  <si>
    <t>afiglio</t>
  </si>
  <si>
    <t>6 BENHAM ST</t>
  </si>
  <si>
    <t>02360</t>
  </si>
  <si>
    <t>71024630407</t>
  </si>
  <si>
    <t>FIGUERAS,ANDRES A</t>
  </si>
  <si>
    <t>afiguer</t>
  </si>
  <si>
    <t>235 BJ LN</t>
  </si>
  <si>
    <t>ODUM</t>
  </si>
  <si>
    <t>31555</t>
  </si>
  <si>
    <t>21024630672</t>
  </si>
  <si>
    <t>FOSTER,ANDRES</t>
  </si>
  <si>
    <t>afoster</t>
  </si>
  <si>
    <t>HS1021</t>
  </si>
  <si>
    <t>Service Tech 1 Trainee, IH</t>
  </si>
  <si>
    <t>1971 CHANCELLOR RIDGE RD</t>
  </si>
  <si>
    <t>11024594391</t>
  </si>
  <si>
    <t>Frelick,Adam P</t>
  </si>
  <si>
    <t>afrelic</t>
  </si>
  <si>
    <t>1562 Gordon Avenue Southeast</t>
  </si>
  <si>
    <t>71024626227</t>
  </si>
  <si>
    <t>FRUCHEY,AARON G</t>
  </si>
  <si>
    <t>afruche</t>
  </si>
  <si>
    <t>9344 Jessica dr</t>
  </si>
  <si>
    <t>Windsor</t>
  </si>
  <si>
    <t>95492</t>
  </si>
  <si>
    <t>71023762517</t>
  </si>
  <si>
    <t>FRYE,ANTONIO</t>
  </si>
  <si>
    <t>AFRYE1</t>
  </si>
  <si>
    <t>8238 GRISSOM CIR</t>
  </si>
  <si>
    <t>78251-2829</t>
  </si>
  <si>
    <t>41023767184</t>
  </si>
  <si>
    <t>GALDINO,ANDRE LUIS A</t>
  </si>
  <si>
    <t>5009 NW 58 Street</t>
  </si>
  <si>
    <t>31024206303</t>
  </si>
  <si>
    <t>GAMBLE,ADAM Truman</t>
  </si>
  <si>
    <t>agambl0</t>
  </si>
  <si>
    <t>36 AMBERTON COURT</t>
  </si>
  <si>
    <t>DEATSVILLE</t>
  </si>
  <si>
    <t>81022499608</t>
  </si>
  <si>
    <t>GAMEZ,ALDO R</t>
  </si>
  <si>
    <t>2901 Central Blvd.</t>
  </si>
  <si>
    <t>41024630904</t>
  </si>
  <si>
    <t>GARY,ANDREW P</t>
  </si>
  <si>
    <t>agary</t>
  </si>
  <si>
    <t>1901 OVERTON DR.</t>
  </si>
  <si>
    <t>38401</t>
  </si>
  <si>
    <t>91024625759</t>
  </si>
  <si>
    <t>GARZA,ANDREW</t>
  </si>
  <si>
    <t>agarza</t>
  </si>
  <si>
    <t>15607 Mint Patch Meadow</t>
  </si>
  <si>
    <t>Von ormy</t>
  </si>
  <si>
    <t>41024631154</t>
  </si>
  <si>
    <t>GHULAMI,ALI REZA</t>
  </si>
  <si>
    <t>aghulam</t>
  </si>
  <si>
    <t>810 WILSON POINT RD, APT D</t>
  </si>
  <si>
    <t>31024627343</t>
  </si>
  <si>
    <t>GILES,ANTHONY J</t>
  </si>
  <si>
    <t>agiles</t>
  </si>
  <si>
    <t>1901 S. Harlem</t>
  </si>
  <si>
    <t>2R</t>
  </si>
  <si>
    <t>BERWYN</t>
  </si>
  <si>
    <t>60402</t>
  </si>
  <si>
    <t>31024624873</t>
  </si>
  <si>
    <t>GILL,ALBERT</t>
  </si>
  <si>
    <t>agill</t>
  </si>
  <si>
    <t>120 PUUEO ST</t>
  </si>
  <si>
    <t>B509</t>
  </si>
  <si>
    <t>31022331753</t>
  </si>
  <si>
    <t>GILLIS,ANTHONY</t>
  </si>
  <si>
    <t>agillis</t>
  </si>
  <si>
    <t>2527 bonds lake rd nw</t>
  </si>
  <si>
    <t>41021056954</t>
  </si>
  <si>
    <t>GONZALEZ,ALFREDO V</t>
  </si>
  <si>
    <t>2109 N. SPRUCE</t>
  </si>
  <si>
    <t>71021141677</t>
  </si>
  <si>
    <t>GONZALEZ,ALONZO</t>
  </si>
  <si>
    <t>14467 WEST KEARNEY BLVD</t>
  </si>
  <si>
    <t>KERMAN</t>
  </si>
  <si>
    <t>91021544619</t>
  </si>
  <si>
    <t>GONZALEZ,ALBERTO A</t>
  </si>
  <si>
    <t>FORTH WORTH</t>
  </si>
  <si>
    <t>71023018417</t>
  </si>
  <si>
    <t>GOSNELL,ANDREW W</t>
  </si>
  <si>
    <t>523 N GREEN ST.</t>
  </si>
  <si>
    <t>Grand saline</t>
  </si>
  <si>
    <t>41024630994</t>
  </si>
  <si>
    <t>GULLEY,AUNDRAY</t>
  </si>
  <si>
    <t>agulley</t>
  </si>
  <si>
    <t>1640 SOUTHERN HILLS DRIVE</t>
  </si>
  <si>
    <t>11021041401</t>
  </si>
  <si>
    <t>HARDEN,ANDREW</t>
  </si>
  <si>
    <t>16495 STATE ROAD 159</t>
  </si>
  <si>
    <t>51021096585</t>
  </si>
  <si>
    <t>HARPER JR,ARGUSTUS</t>
  </si>
  <si>
    <t>AHARPE</t>
  </si>
  <si>
    <t>R</t>
  </si>
  <si>
    <t>08107</t>
  </si>
  <si>
    <t>28207</t>
  </si>
  <si>
    <t>1318 AUBURN VIEW LN.</t>
  </si>
  <si>
    <t>77545</t>
  </si>
  <si>
    <t>51024630995</t>
  </si>
  <si>
    <t>HARRIS,ANTRON J</t>
  </si>
  <si>
    <t>aharri0</t>
  </si>
  <si>
    <t>407 COBBLESTONE BLVD, STOCKBRIDGE</t>
  </si>
  <si>
    <t>61024630896</t>
  </si>
  <si>
    <t>HARRIS,ARTHUR C</t>
  </si>
  <si>
    <t>aharris</t>
  </si>
  <si>
    <t>2136 HONEYWELL AVE</t>
  </si>
  <si>
    <t>APT 4K</t>
  </si>
  <si>
    <t>01024620930</t>
  </si>
  <si>
    <t>HARTWECK,AARON</t>
  </si>
  <si>
    <t>ahartwe</t>
  </si>
  <si>
    <t>305 KUWICKI RD</t>
  </si>
  <si>
    <t>91021100579</t>
  </si>
  <si>
    <t>HERBST,ANDREW</t>
  </si>
  <si>
    <t>aherbs</t>
  </si>
  <si>
    <t>3027 DUNHILL DRIVE</t>
  </si>
  <si>
    <t>21024630852</t>
  </si>
  <si>
    <t>HOLLIS,ALAN</t>
  </si>
  <si>
    <t>ahollis</t>
  </si>
  <si>
    <t>6510 WREN STREET</t>
  </si>
  <si>
    <t>71024630727</t>
  </si>
  <si>
    <t>HOLMES,ALLAHJUUAN S</t>
  </si>
  <si>
    <t>aholme0</t>
  </si>
  <si>
    <t>1725 S CORONADO RD</t>
  </si>
  <si>
    <t>APT 3027</t>
  </si>
  <si>
    <t>85295</t>
  </si>
  <si>
    <t>81001216078</t>
  </si>
  <si>
    <t>HOLMES,ARTHUR</t>
  </si>
  <si>
    <t>aholme1</t>
  </si>
  <si>
    <t>3890 FLOYD ROAD</t>
  </si>
  <si>
    <t>30106</t>
  </si>
  <si>
    <t>71024540167</t>
  </si>
  <si>
    <t>HORTER,ALEXANDER</t>
  </si>
  <si>
    <t>ahorter</t>
  </si>
  <si>
    <t>402 West Court</t>
  </si>
  <si>
    <t>Glen Burnie</t>
  </si>
  <si>
    <t>71024630477</t>
  </si>
  <si>
    <t>HUTCHINSON,ADAM</t>
  </si>
  <si>
    <t>ahutchi</t>
  </si>
  <si>
    <t>1217 WEST RICHARD AVE</t>
  </si>
  <si>
    <t>11024630591</t>
  </si>
  <si>
    <t>JACOBO,ADAM</t>
  </si>
  <si>
    <t>ajacobo</t>
  </si>
  <si>
    <t>28130</t>
  </si>
  <si>
    <t>3330 COVINGTON PIKE</t>
  </si>
  <si>
    <t>81024625608</t>
  </si>
  <si>
    <t>JACQUES,ANTHONY</t>
  </si>
  <si>
    <t>ajacque</t>
  </si>
  <si>
    <t>271 JACQUES HAVEN RD</t>
  </si>
  <si>
    <t>GASTON</t>
  </si>
  <si>
    <t>29053</t>
  </si>
  <si>
    <t>61024631366</t>
  </si>
  <si>
    <t>JAFFAL,ALA</t>
  </si>
  <si>
    <t>ajaffal</t>
  </si>
  <si>
    <t>5012 WEST RIDGEWOOD DR</t>
  </si>
  <si>
    <t>PARMA</t>
  </si>
  <si>
    <t>44134</t>
  </si>
  <si>
    <t>01024630250</t>
  </si>
  <si>
    <t>JEWETT,AARON</t>
  </si>
  <si>
    <t>ajewett</t>
  </si>
  <si>
    <t>405 GILPIN DR</t>
  </si>
  <si>
    <t>SPRINGBORO</t>
  </si>
  <si>
    <t>45066</t>
  </si>
  <si>
    <t>11024626251</t>
  </si>
  <si>
    <t>JOHNSON,ADRIAN</t>
  </si>
  <si>
    <t>ajohns0</t>
  </si>
  <si>
    <t>12 15TH ST</t>
  </si>
  <si>
    <t>CLARKSDALE</t>
  </si>
  <si>
    <t>91024626139</t>
  </si>
  <si>
    <t>JOHNSON,AUSTIN</t>
  </si>
  <si>
    <t>ajohnso</t>
  </si>
  <si>
    <t>2005 railroad ave</t>
  </si>
  <si>
    <t>Yuba city</t>
  </si>
  <si>
    <t>41024630684</t>
  </si>
  <si>
    <t>JONES,AHMAAD T</t>
  </si>
  <si>
    <t>ajones0</t>
  </si>
  <si>
    <t>HS0149</t>
  </si>
  <si>
    <t>522 FIFTH AVE</t>
  </si>
  <si>
    <t>41024630094</t>
  </si>
  <si>
    <t>JONES,ANTWON</t>
  </si>
  <si>
    <t>ajones1</t>
  </si>
  <si>
    <t>08420</t>
  </si>
  <si>
    <t>28020</t>
  </si>
  <si>
    <t>Olathe</t>
  </si>
  <si>
    <t>7708 WALLACE AVE</t>
  </si>
  <si>
    <t>64138</t>
  </si>
  <si>
    <t>31024631233</t>
  </si>
  <si>
    <t>KADARIYA,AMBER</t>
  </si>
  <si>
    <t>akadari</t>
  </si>
  <si>
    <t>444 JUDITH DRIVE</t>
  </si>
  <si>
    <t>71024630867</t>
  </si>
  <si>
    <t>KATAWAZI,ABDUL LATIF</t>
  </si>
  <si>
    <t>akatawa</t>
  </si>
  <si>
    <t>14065 LOTUS LANE</t>
  </si>
  <si>
    <t>UNIT 1013</t>
  </si>
  <si>
    <t>91024631189</t>
  </si>
  <si>
    <t>KELLAM,AUGUSTE</t>
  </si>
  <si>
    <t>akellam</t>
  </si>
  <si>
    <t>Brighton</t>
  </si>
  <si>
    <t>7290 WOODY CREEK DRIVE</t>
  </si>
  <si>
    <t>80911</t>
  </si>
  <si>
    <t>61021064896</t>
  </si>
  <si>
    <t>KEMPF,ANDREW R</t>
  </si>
  <si>
    <t>28016</t>
  </si>
  <si>
    <t>Grand Rapids</t>
  </si>
  <si>
    <t>2570 SCOUT RD</t>
  </si>
  <si>
    <t>RT 3</t>
  </si>
  <si>
    <t>EATON RAPIDS</t>
  </si>
  <si>
    <t>71024628097</t>
  </si>
  <si>
    <t>KHALILI,AREF</t>
  </si>
  <si>
    <t>akhalil</t>
  </si>
  <si>
    <t>7011 SUNNE LN APT 134</t>
  </si>
  <si>
    <t>94597</t>
  </si>
  <si>
    <t>61024627806</t>
  </si>
  <si>
    <t>KOVACEVIC,AMEL</t>
  </si>
  <si>
    <t>akovace</t>
  </si>
  <si>
    <t>28014</t>
  </si>
  <si>
    <t>200 ROOSEVELT DRIVE</t>
  </si>
  <si>
    <t>71024630917</t>
  </si>
  <si>
    <t>KUHN,ALLEN</t>
  </si>
  <si>
    <t>akuhn</t>
  </si>
  <si>
    <t>5633 MASTEN RD</t>
  </si>
  <si>
    <t>COATESVILLE</t>
  </si>
  <si>
    <t>46121</t>
  </si>
  <si>
    <t>alacey</t>
  </si>
  <si>
    <t>21021060222</t>
  </si>
  <si>
    <t>LAMBERT,ALFRED A</t>
  </si>
  <si>
    <t>41024630754</t>
  </si>
  <si>
    <t>LANCE,ANTHONY</t>
  </si>
  <si>
    <t>alance</t>
  </si>
  <si>
    <t>402 MARTIN DR.</t>
  </si>
  <si>
    <t>THERESA</t>
  </si>
  <si>
    <t>01024630530</t>
  </si>
  <si>
    <t>LANE,ANDREW M</t>
  </si>
  <si>
    <t>alane</t>
  </si>
  <si>
    <t>3736 DEVILS THREE JUMP RD</t>
  </si>
  <si>
    <t>LITTLE PLYMOUTH</t>
  </si>
  <si>
    <t>23091</t>
  </si>
  <si>
    <t>01021003490</t>
  </si>
  <si>
    <t>LARSEN,ARNOLD L</t>
  </si>
  <si>
    <t>9 Puritan Ave</t>
  </si>
  <si>
    <t>Mt Sinai</t>
  </si>
  <si>
    <t>91021214019</t>
  </si>
  <si>
    <t>LEAL,ALBERTO</t>
  </si>
  <si>
    <t>9473 NORTH MOOREFIELD ROAD</t>
  </si>
  <si>
    <t>21024629732</t>
  </si>
  <si>
    <t>LEON MENDOZA,ALEJANDRO</t>
  </si>
  <si>
    <t>aleonme</t>
  </si>
  <si>
    <t>125 WELLINGTON AVE</t>
  </si>
  <si>
    <t>94520</t>
  </si>
  <si>
    <t>01024631180</t>
  </si>
  <si>
    <t>LOPEZ JR,ARTURO</t>
  </si>
  <si>
    <t>alopez</t>
  </si>
  <si>
    <t>848 E MARSHALL AVE</t>
  </si>
  <si>
    <t>DINUBA</t>
  </si>
  <si>
    <t>81024580068</t>
  </si>
  <si>
    <t>LOPEZ,ABEL</t>
  </si>
  <si>
    <t>alopez0</t>
  </si>
  <si>
    <t>9326 FUQUA BREEZE DR</t>
  </si>
  <si>
    <t>77075</t>
  </si>
  <si>
    <t>01024630050</t>
  </si>
  <si>
    <t>LOPEZ,ALFREDO</t>
  </si>
  <si>
    <t>alopez3</t>
  </si>
  <si>
    <t>400 BONAMPAK</t>
  </si>
  <si>
    <t>PO Box 2363, San Elizario, TX, 79849</t>
  </si>
  <si>
    <t>11021885111</t>
  </si>
  <si>
    <t>LOPEZ,ARMANDO G</t>
  </si>
  <si>
    <t>alopez5</t>
  </si>
  <si>
    <t>121 ORANGE AVENUE #12</t>
  </si>
  <si>
    <t>CHULA VISTA</t>
  </si>
  <si>
    <t>71021044967</t>
  </si>
  <si>
    <t>MACHUSICK JR,ALLAN M</t>
  </si>
  <si>
    <t>AMACHUS</t>
  </si>
  <si>
    <t>4951 E. WALLINGS RD</t>
  </si>
  <si>
    <t>BROADVIEW HTS</t>
  </si>
  <si>
    <t>44147</t>
  </si>
  <si>
    <t>31024523193</t>
  </si>
  <si>
    <t>Maihani,Ahmad B</t>
  </si>
  <si>
    <t>amaihan</t>
  </si>
  <si>
    <t>212 Cedarcreek dr</t>
  </si>
  <si>
    <t>NASHVILLE</t>
  </si>
  <si>
    <t>37211</t>
  </si>
  <si>
    <t>51024627205</t>
  </si>
  <si>
    <t>MALDYBAEV,AIDAR</t>
  </si>
  <si>
    <t>amaldyb</t>
  </si>
  <si>
    <t>12115 19TH AVE SE</t>
  </si>
  <si>
    <t>APT F302</t>
  </si>
  <si>
    <t>98208</t>
  </si>
  <si>
    <t>71024234797</t>
  </si>
  <si>
    <t>MARTIN,ALBERT</t>
  </si>
  <si>
    <t>amar182</t>
  </si>
  <si>
    <t>548 park st</t>
  </si>
  <si>
    <t>DORCHESTER</t>
  </si>
  <si>
    <t>02124</t>
  </si>
  <si>
    <t>41022133474</t>
  </si>
  <si>
    <t>MARTINEZ,ALEX J</t>
  </si>
  <si>
    <t>amar324</t>
  </si>
  <si>
    <t>28253</t>
  </si>
  <si>
    <t>3818 PUMPKIN CREEK ST</t>
  </si>
  <si>
    <t>11024620621</t>
  </si>
  <si>
    <t>MARMOL,ALBERT</t>
  </si>
  <si>
    <t>amarmo0</t>
  </si>
  <si>
    <t>28272</t>
  </si>
  <si>
    <t>Yorktown Heights</t>
  </si>
  <si>
    <t>225 MT PLEASANT AVE</t>
  </si>
  <si>
    <t>MAMARONECK</t>
  </si>
  <si>
    <t>10543</t>
  </si>
  <si>
    <t>31024629843</t>
  </si>
  <si>
    <t>MARTIN,ANDREW C</t>
  </si>
  <si>
    <t>amarti3</t>
  </si>
  <si>
    <t>GUIRADO ST</t>
  </si>
  <si>
    <t>90023</t>
  </si>
  <si>
    <t>71024623137</t>
  </si>
  <si>
    <t>Martinez,Antonio</t>
  </si>
  <si>
    <t>amartin</t>
  </si>
  <si>
    <t>503 Riveredge dr</t>
  </si>
  <si>
    <t>61024631116</t>
  </si>
  <si>
    <t>MCKENZIE JR,ANTHONY</t>
  </si>
  <si>
    <t>amckenz</t>
  </si>
  <si>
    <t>42 MILDRED PL NW</t>
  </si>
  <si>
    <t>30318</t>
  </si>
  <si>
    <t>81024620378</t>
  </si>
  <si>
    <t>MEHERZAD,AHMAD SAMIM</t>
  </si>
  <si>
    <t>ameherz</t>
  </si>
  <si>
    <t>12181 GRETBRIDGE RD</t>
  </si>
  <si>
    <t>Woodbirdge</t>
  </si>
  <si>
    <t>51021711455</t>
  </si>
  <si>
    <t>MENK,ADAM V</t>
  </si>
  <si>
    <t>AMENK1</t>
  </si>
  <si>
    <t>5037 N. LOWELL AVE</t>
  </si>
  <si>
    <t>60630</t>
  </si>
  <si>
    <t>01024631050</t>
  </si>
  <si>
    <t>MONRIAL,ARTHUR</t>
  </si>
  <si>
    <t>amonria</t>
  </si>
  <si>
    <t>118 ALICE AVE</t>
  </si>
  <si>
    <t>21024626222</t>
  </si>
  <si>
    <t>MORALES,ALEJANDRO</t>
  </si>
  <si>
    <t>amoral0</t>
  </si>
  <si>
    <t>950 FULTON STREET</t>
  </si>
  <si>
    <t>11238</t>
  </si>
  <si>
    <t>01021025810</t>
  </si>
  <si>
    <t>MORESCHI II,ALBERT F</t>
  </si>
  <si>
    <t>11826 154TH RD N</t>
  </si>
  <si>
    <t>51022521885</t>
  </si>
  <si>
    <t>MORON,AMADO</t>
  </si>
  <si>
    <t>1659 E Kingsley Ave unit A</t>
  </si>
  <si>
    <t>Pomona</t>
  </si>
  <si>
    <t>71024624827</t>
  </si>
  <si>
    <t>NAMATY,AHMAD F</t>
  </si>
  <si>
    <t>anamaty</t>
  </si>
  <si>
    <t>6499 Milva Lane</t>
  </si>
  <si>
    <t>22150</t>
  </si>
  <si>
    <t>21024198332</t>
  </si>
  <si>
    <t>NIKNEJAD,ALIREZA</t>
  </si>
  <si>
    <t>aniknej</t>
  </si>
  <si>
    <t>1856 holland drive</t>
  </si>
  <si>
    <t>11024627831</t>
  </si>
  <si>
    <t>NORMAN,ARTEZ</t>
  </si>
  <si>
    <t>anorma0</t>
  </si>
  <si>
    <t>128 HALLIDAY CREEK DR DR</t>
  </si>
  <si>
    <t>33614</t>
  </si>
  <si>
    <t>91024624359</t>
  </si>
  <si>
    <t>OBERMULLER,AARON</t>
  </si>
  <si>
    <t>aobermu</t>
  </si>
  <si>
    <t>17775 SW 27 CT</t>
  </si>
  <si>
    <t>81024630688</t>
  </si>
  <si>
    <t>OROZCO,ASHLEY</t>
  </si>
  <si>
    <t>aorozco</t>
  </si>
  <si>
    <t>11250 EL DORADO AVE.</t>
  </si>
  <si>
    <t>PACOIMA</t>
  </si>
  <si>
    <t>61022468276</t>
  </si>
  <si>
    <t>ORTIZ,ALBERT L</t>
  </si>
  <si>
    <t>AORTI43</t>
  </si>
  <si>
    <t>2044 Cassiopeia Bnd</t>
  </si>
  <si>
    <t>51024620635</t>
  </si>
  <si>
    <t>OSBURN,AUSTIN</t>
  </si>
  <si>
    <t>aosburn</t>
  </si>
  <si>
    <t>2015 s. Main St.</t>
  </si>
  <si>
    <t>41024629434</t>
  </si>
  <si>
    <t>PARKER,ANDREW C</t>
  </si>
  <si>
    <t>aparker</t>
  </si>
  <si>
    <t>28204</t>
  </si>
  <si>
    <t>11141 W PICTURE ROCKS RD</t>
  </si>
  <si>
    <t>01024629930</t>
  </si>
  <si>
    <t>PARKINSON,ANDREW</t>
  </si>
  <si>
    <t>aparkin</t>
  </si>
  <si>
    <t>44 MOLYNEAUX ROAD</t>
  </si>
  <si>
    <t>VALLEY STREAM</t>
  </si>
  <si>
    <t>11024389341</t>
  </si>
  <si>
    <t>PARSON,ANTHONY</t>
  </si>
  <si>
    <t>aparso0</t>
  </si>
  <si>
    <t>16971 Ms 46</t>
  </si>
  <si>
    <t>Pheba</t>
  </si>
  <si>
    <t>11023326511</t>
  </si>
  <si>
    <t>PEREZ JUAREZ,ARTURO</t>
  </si>
  <si>
    <t>71024630387</t>
  </si>
  <si>
    <t>PERRY,ALFRED L</t>
  </si>
  <si>
    <t>aperry</t>
  </si>
  <si>
    <t>816 MAIN STREET</t>
  </si>
  <si>
    <t>71023993527</t>
  </si>
  <si>
    <t>POITIER,AVARIE</t>
  </si>
  <si>
    <t>apoitie</t>
  </si>
  <si>
    <t>Bell Port</t>
  </si>
  <si>
    <t>51024630295</t>
  </si>
  <si>
    <t>POTTINGER,ALEXANDER J</t>
  </si>
  <si>
    <t>apottin</t>
  </si>
  <si>
    <t>3516 Walker is</t>
  </si>
  <si>
    <t>Bradenton</t>
  </si>
  <si>
    <t>34208</t>
  </si>
  <si>
    <t>21024616862</t>
  </si>
  <si>
    <t>PRIM,ARTHUR J</t>
  </si>
  <si>
    <t>aprim</t>
  </si>
  <si>
    <t>4683 N Breton CT</t>
  </si>
  <si>
    <t>Apt 75</t>
  </si>
  <si>
    <t>49508</t>
  </si>
  <si>
    <t>11024630871</t>
  </si>
  <si>
    <t>QUILES,ALBERTO</t>
  </si>
  <si>
    <t>aquiles</t>
  </si>
  <si>
    <t>60 MOUNTAINDALE RD</t>
  </si>
  <si>
    <t>YONKERS</t>
  </si>
  <si>
    <t>10710</t>
  </si>
  <si>
    <t>21024631142</t>
  </si>
  <si>
    <t>RASHEDI,ABDUL RAQEEB</t>
  </si>
  <si>
    <t>arashed</t>
  </si>
  <si>
    <t>8315 GROSS POINT RD</t>
  </si>
  <si>
    <t>21024630902</t>
  </si>
  <si>
    <t>REID,ALLISON</t>
  </si>
  <si>
    <t>areid</t>
  </si>
  <si>
    <t>8500 SHOWS ROAD</t>
  </si>
  <si>
    <t>MCKENZIE</t>
  </si>
  <si>
    <t>36456</t>
  </si>
  <si>
    <t>71024583377</t>
  </si>
  <si>
    <t>RETCHIAN,ARMAND</t>
  </si>
  <si>
    <t>aretchi</t>
  </si>
  <si>
    <t>1007 LA RAMBLA DR.</t>
  </si>
  <si>
    <t>91501</t>
  </si>
  <si>
    <t>51024631325</t>
  </si>
  <si>
    <t>RICHARDSON,ANDREW M</t>
  </si>
  <si>
    <t>arichar</t>
  </si>
  <si>
    <t>307 BRIARCLIFF ROAD</t>
  </si>
  <si>
    <t>91024631129</t>
  </si>
  <si>
    <t>RINALDI,ANTHONY C</t>
  </si>
  <si>
    <t>arinald</t>
  </si>
  <si>
    <t>600 Starkey Road Apt 706</t>
  </si>
  <si>
    <t>Largo</t>
  </si>
  <si>
    <t>33771</t>
  </si>
  <si>
    <t>61024630726</t>
  </si>
  <si>
    <t>RODGERS,AHZERIK</t>
  </si>
  <si>
    <t>arodger</t>
  </si>
  <si>
    <t>08162</t>
  </si>
  <si>
    <t>28025</t>
  </si>
  <si>
    <t>Eden Prairie</t>
  </si>
  <si>
    <t>2213 5th ave S</t>
  </si>
  <si>
    <t>APT 5</t>
  </si>
  <si>
    <t>MINNEAPOLIS</t>
  </si>
  <si>
    <t>55404</t>
  </si>
  <si>
    <t>21024630632</t>
  </si>
  <si>
    <t>ROGERS,ADAM</t>
  </si>
  <si>
    <t>arogers</t>
  </si>
  <si>
    <t>124 BIRD HOUSE LANE</t>
  </si>
  <si>
    <t>SELMER</t>
  </si>
  <si>
    <t>38375</t>
  </si>
  <si>
    <t>31024629953</t>
  </si>
  <si>
    <t>ROOT,ANTON A</t>
  </si>
  <si>
    <t>aroot</t>
  </si>
  <si>
    <t>28254</t>
  </si>
  <si>
    <t>60 KEYSTONE AVE UNIT C</t>
  </si>
  <si>
    <t>RENO</t>
  </si>
  <si>
    <t>89503</t>
  </si>
  <si>
    <t>81024621628</t>
  </si>
  <si>
    <t>ROTTER,ALESSANDRO J</t>
  </si>
  <si>
    <t>arotter</t>
  </si>
  <si>
    <t>42 PLEASANT AVE</t>
  </si>
  <si>
    <t>CENTEREACH</t>
  </si>
  <si>
    <t>61024612286</t>
  </si>
  <si>
    <t>RUIZ,ALFONSO R</t>
  </si>
  <si>
    <t>aruiz0</t>
  </si>
  <si>
    <t>124 WARREN AVE.</t>
  </si>
  <si>
    <t>61021111436</t>
  </si>
  <si>
    <t>SABOSHCHUK,ALEKSANDR</t>
  </si>
  <si>
    <t>145 72 STREET</t>
  </si>
  <si>
    <t>APT.F2</t>
  </si>
  <si>
    <t>11209</t>
  </si>
  <si>
    <t>61024620776</t>
  </si>
  <si>
    <t>SALAM,ABDUL</t>
  </si>
  <si>
    <t>asalam</t>
  </si>
  <si>
    <t>4821 MANITBOA DR</t>
  </si>
  <si>
    <t>APT#204</t>
  </si>
  <si>
    <t>01024630750</t>
  </si>
  <si>
    <t>SALVADOR,ANTHONY E</t>
  </si>
  <si>
    <t>asalvad</t>
  </si>
  <si>
    <t>1130 E PALMER AVE APT 5</t>
  </si>
  <si>
    <t>91205</t>
  </si>
  <si>
    <t>01024629430</t>
  </si>
  <si>
    <t>SAMADI,AHMAD PARWIZ</t>
  </si>
  <si>
    <t>asamad0</t>
  </si>
  <si>
    <t>5095 Clayton Rd Apt 3</t>
  </si>
  <si>
    <t>5095 Apt 3 Clayton Road</t>
  </si>
  <si>
    <t>31024631043</t>
  </si>
  <si>
    <t>SAMMONS,ALEXANDER</t>
  </si>
  <si>
    <t>asammon</t>
  </si>
  <si>
    <t>3 MIDKIFF CT</t>
  </si>
  <si>
    <t>25707</t>
  </si>
  <si>
    <t>71024616317</t>
  </si>
  <si>
    <t>SANTIAGO,ABIMAEL</t>
  </si>
  <si>
    <t>asant10</t>
  </si>
  <si>
    <t>416 lake Elizabeth Drive</t>
  </si>
  <si>
    <t>Winter heaven</t>
  </si>
  <si>
    <t>33884</t>
  </si>
  <si>
    <t>21024631022</t>
  </si>
  <si>
    <t>SARWARY,AHMAD GHAYOR</t>
  </si>
  <si>
    <t>asarwar</t>
  </si>
  <si>
    <t>41799 INSPIRATION TER</t>
  </si>
  <si>
    <t>31024631153</t>
  </si>
  <si>
    <t>SCHAEFER,ALEC</t>
  </si>
  <si>
    <t>aschaef</t>
  </si>
  <si>
    <t>87 BATTEY ST</t>
  </si>
  <si>
    <t>PUTNAM</t>
  </si>
  <si>
    <t>06260</t>
  </si>
  <si>
    <t>41024623514</t>
  </si>
  <si>
    <t>SEDDIQI,AHMAD</t>
  </si>
  <si>
    <t>aseddiq</t>
  </si>
  <si>
    <t>4841 BENECIA LN</t>
  </si>
  <si>
    <t>91024247159</t>
  </si>
  <si>
    <t>SHABAZZ,ABDUR-Rahim</t>
  </si>
  <si>
    <t>ashabaz</t>
  </si>
  <si>
    <t>3216 NTH 18TH</t>
  </si>
  <si>
    <t>WACO</t>
  </si>
  <si>
    <t>01024630830</t>
  </si>
  <si>
    <t>Simanovsky,Alexander Michael</t>
  </si>
  <si>
    <t>asimano</t>
  </si>
  <si>
    <t>3106 E Ashman</t>
  </si>
  <si>
    <t>Midland</t>
  </si>
  <si>
    <t>48642</t>
  </si>
  <si>
    <t>51024627295</t>
  </si>
  <si>
    <t>Simonds,Alex Christopher</t>
  </si>
  <si>
    <t>asimond</t>
  </si>
  <si>
    <t>28232</t>
  </si>
  <si>
    <t>S Portland</t>
  </si>
  <si>
    <t>31021042573</t>
  </si>
  <si>
    <t>SINOPOLI,ANTHONY F</t>
  </si>
  <si>
    <t>28008</t>
  </si>
  <si>
    <t>West Hartford</t>
  </si>
  <si>
    <t>48 HOME AVE</t>
  </si>
  <si>
    <t>MERIDEN</t>
  </si>
  <si>
    <t>21024620402</t>
  </si>
  <si>
    <t>SMITH,ALEXANDER</t>
  </si>
  <si>
    <t>asmith2</t>
  </si>
  <si>
    <t>1394 VIVID PLACE</t>
  </si>
  <si>
    <t>36067</t>
  </si>
  <si>
    <t>11021034401</t>
  </si>
  <si>
    <t>SOBIECH,ANDREW K</t>
  </si>
  <si>
    <t>132 DEERFOOT RD</t>
  </si>
  <si>
    <t>LAKE ARIEL</t>
  </si>
  <si>
    <t>91024590949</t>
  </si>
  <si>
    <t>STANKUS,ADAM</t>
  </si>
  <si>
    <t>astanku</t>
  </si>
  <si>
    <t>2556 HUNTERS TRAIL</t>
  </si>
  <si>
    <t>MYRTLE BEACH</t>
  </si>
  <si>
    <t>29588</t>
  </si>
  <si>
    <t>11024631061</t>
  </si>
  <si>
    <t>STCLAIR,AUSTIN C</t>
  </si>
  <si>
    <t>astclai</t>
  </si>
  <si>
    <t>8612 LENOX WAY</t>
  </si>
  <si>
    <t>81024607398</t>
  </si>
  <si>
    <t>STEPHENSON,ANTHONY S</t>
  </si>
  <si>
    <t>asteph4</t>
  </si>
  <si>
    <t>120 Shadeland Dr</t>
  </si>
  <si>
    <t>51024625085</t>
  </si>
  <si>
    <t>STRICKLAND,AVERY</t>
  </si>
  <si>
    <t>astrick</t>
  </si>
  <si>
    <t>5420 Dilly Circle</t>
  </si>
  <si>
    <t>North Las Vegas</t>
  </si>
  <si>
    <t>89031</t>
  </si>
  <si>
    <t>41021146394</t>
  </si>
  <si>
    <t>STURNS,ALEXANDER</t>
  </si>
  <si>
    <t>3316 REEVES STREET</t>
  </si>
  <si>
    <t>41024630804</t>
  </si>
  <si>
    <t>THOMAS JR,ADAM R</t>
  </si>
  <si>
    <t>athoma0</t>
  </si>
  <si>
    <t>28091</t>
  </si>
  <si>
    <t>7713 HANEY DRIVE</t>
  </si>
  <si>
    <t>70128</t>
  </si>
  <si>
    <t>71021036107</t>
  </si>
  <si>
    <t>THOMPSON,ARCHIE W</t>
  </si>
  <si>
    <t>ATHOMP4</t>
  </si>
  <si>
    <t>3418 HARTINGTON</t>
  </si>
  <si>
    <t>77066</t>
  </si>
  <si>
    <t>61021112216</t>
  </si>
  <si>
    <t>THREAD,ANTHONEY W</t>
  </si>
  <si>
    <t>UHS012</t>
  </si>
  <si>
    <t>63071</t>
  </si>
  <si>
    <t>11023935831</t>
  </si>
  <si>
    <t>Tien,Andrew</t>
  </si>
  <si>
    <t>atien0</t>
  </si>
  <si>
    <t>81024630298</t>
  </si>
  <si>
    <t>TRUITT,AUGUST M</t>
  </si>
  <si>
    <t>atruitt</t>
  </si>
  <si>
    <t>101 TAMPICO COURT</t>
  </si>
  <si>
    <t>21024627492</t>
  </si>
  <si>
    <t>TRUJILLO,ADAN</t>
  </si>
  <si>
    <t>atrujil</t>
  </si>
  <si>
    <t>51201 PINE CANYON RD SPACE 73</t>
  </si>
  <si>
    <t>KING CITY</t>
  </si>
  <si>
    <t>93930</t>
  </si>
  <si>
    <t>31024630773</t>
  </si>
  <si>
    <t>ULLOA,ALFREDO</t>
  </si>
  <si>
    <t>aulloa</t>
  </si>
  <si>
    <t>271 EAST 143RD ST APT 4C</t>
  </si>
  <si>
    <t>10451</t>
  </si>
  <si>
    <t>21024531752</t>
  </si>
  <si>
    <t>URRIBARRI CHACIN,ANDRY</t>
  </si>
  <si>
    <t>aurriba</t>
  </si>
  <si>
    <t>347 Lily Ln</t>
  </si>
  <si>
    <t>21024630772</t>
  </si>
  <si>
    <t>URUSKYJ,ADAM</t>
  </si>
  <si>
    <t>aurusky</t>
  </si>
  <si>
    <t>199 FONDA ROAD</t>
  </si>
  <si>
    <t>71024629797</t>
  </si>
  <si>
    <t>USHAKOV,ANDREY</t>
  </si>
  <si>
    <t>aushako</t>
  </si>
  <si>
    <t>182 S Craig ave</t>
  </si>
  <si>
    <t>61024614736</t>
  </si>
  <si>
    <t>VASQUEZ,ANDREW</t>
  </si>
  <si>
    <t>avasqu3</t>
  </si>
  <si>
    <t>1681 plyler Lake rd</t>
  </si>
  <si>
    <t>gastonia</t>
  </si>
  <si>
    <t>31024630043</t>
  </si>
  <si>
    <t>VEGA,ANGEL B</t>
  </si>
  <si>
    <t>avega0</t>
  </si>
  <si>
    <t>2014 NORMANDY DR IRVING TX</t>
  </si>
  <si>
    <t>IRVING</t>
  </si>
  <si>
    <t>51024626845</t>
  </si>
  <si>
    <t>VENEGAS,ARTURO</t>
  </si>
  <si>
    <t>avenega</t>
  </si>
  <si>
    <t>1036 PIERCE ST</t>
  </si>
  <si>
    <t>94533</t>
  </si>
  <si>
    <t>41024622634</t>
  </si>
  <si>
    <t>VINCENT,ANDREW J</t>
  </si>
  <si>
    <t>avincen</t>
  </si>
  <si>
    <t>UHS030</t>
  </si>
  <si>
    <t>06141</t>
  </si>
  <si>
    <t>24411</t>
  </si>
  <si>
    <t>Bridgeville</t>
  </si>
  <si>
    <t>5 Jefferson Ave</t>
  </si>
  <si>
    <t>71023250087</t>
  </si>
  <si>
    <t>VOLOSHIN,ARKADIY</t>
  </si>
  <si>
    <t>AVOLOSH</t>
  </si>
  <si>
    <t>57 ALPINE STREET</t>
  </si>
  <si>
    <t>ARLINGTON</t>
  </si>
  <si>
    <t>02474</t>
  </si>
  <si>
    <t>31022522923</t>
  </si>
  <si>
    <t>WAHMAN,AHMED</t>
  </si>
  <si>
    <t>22910 SW 113 PATH</t>
  </si>
  <si>
    <t>21022034672</t>
  </si>
  <si>
    <t>WATTERSON,AUDREY A</t>
  </si>
  <si>
    <t>12005 GEORGIA WOODS CT</t>
  </si>
  <si>
    <t>71024630737</t>
  </si>
  <si>
    <t>WEAVER-COOPER,AARON T</t>
  </si>
  <si>
    <t>aweaver</t>
  </si>
  <si>
    <t>1676 MADSION AVE</t>
  </si>
  <si>
    <t>61022784536</t>
  </si>
  <si>
    <t>WILLIAMS,ANDREW P</t>
  </si>
  <si>
    <t>5748 SHOAL CREEK DR,</t>
  </si>
  <si>
    <t>91024629759</t>
  </si>
  <si>
    <t>WILLIAMS,AHMAD M</t>
  </si>
  <si>
    <t>awilli0</t>
  </si>
  <si>
    <t>1111 AINSLEY LANE</t>
  </si>
  <si>
    <t>HEATH</t>
  </si>
  <si>
    <t>71024616967</t>
  </si>
  <si>
    <t>Williams,Anthony</t>
  </si>
  <si>
    <t>awilli3</t>
  </si>
  <si>
    <t>41024631354</t>
  </si>
  <si>
    <t>WILLIAMSON,AARON</t>
  </si>
  <si>
    <t>awillia</t>
  </si>
  <si>
    <t>365 WOLFDEN BRANCH RD</t>
  </si>
  <si>
    <t>WARMSPRINGS</t>
  </si>
  <si>
    <t>31830</t>
  </si>
  <si>
    <t>71024630157</t>
  </si>
  <si>
    <t>WUNDER,AARON</t>
  </si>
  <si>
    <t>awunder</t>
  </si>
  <si>
    <t>6210 SHARRETT RD</t>
  </si>
  <si>
    <t>KEYMAR</t>
  </si>
  <si>
    <t>21757</t>
  </si>
  <si>
    <t>21024630532</t>
  </si>
  <si>
    <t>YATES,ANDRE L</t>
  </si>
  <si>
    <t>ayates</t>
  </si>
  <si>
    <t>2102 DAYTON BLVD APARTMENT B</t>
  </si>
  <si>
    <t>B</t>
  </si>
  <si>
    <t>37415</t>
  </si>
  <si>
    <t>01024631280</t>
  </si>
  <si>
    <t>YOUNG,ANDRE R</t>
  </si>
  <si>
    <t>ayoung</t>
  </si>
  <si>
    <t>405 ATLANTIC ST APT 20J</t>
  </si>
  <si>
    <t>71021467767</t>
  </si>
  <si>
    <t>ZEGERS,ANDREW E</t>
  </si>
  <si>
    <t>61024362336</t>
  </si>
  <si>
    <t>ZEID,ABDELKARIM</t>
  </si>
  <si>
    <t>azeid</t>
  </si>
  <si>
    <t>8314 S LAMON AVE</t>
  </si>
  <si>
    <t>01021112160</t>
  </si>
  <si>
    <t>ZERMENO,ALVARO</t>
  </si>
  <si>
    <t>AZERMEN</t>
  </si>
  <si>
    <t>1127 E ARLEN AVE</t>
  </si>
  <si>
    <t>81024237568</t>
  </si>
  <si>
    <t>ALLEN,BRIAN</t>
  </si>
  <si>
    <t>balle13</t>
  </si>
  <si>
    <t>28267</t>
  </si>
  <si>
    <t>311 W. 2nd St.</t>
  </si>
  <si>
    <t>MOULTON</t>
  </si>
  <si>
    <t>52572</t>
  </si>
  <si>
    <t>91024628999</t>
  </si>
  <si>
    <t>ALLEN,BRADY D</t>
  </si>
  <si>
    <t>ballen</t>
  </si>
  <si>
    <t>125 NORTH CENTER STREET</t>
  </si>
  <si>
    <t>17724</t>
  </si>
  <si>
    <t>71024630797</t>
  </si>
  <si>
    <t>ALLEN,BRANDON</t>
  </si>
  <si>
    <t>ballen0</t>
  </si>
  <si>
    <t>61022369246</t>
  </si>
  <si>
    <t>ALLEYNE,BRIAN A</t>
  </si>
  <si>
    <t>6120 BLACKSMITH DR</t>
  </si>
  <si>
    <t>DISTRICT HTS</t>
  </si>
  <si>
    <t>11024630471</t>
  </si>
  <si>
    <t>BAQIR,BAQIR</t>
  </si>
  <si>
    <t>bbaqir</t>
  </si>
  <si>
    <t>11024630631</t>
  </si>
  <si>
    <t>BAUER,BRUCE</t>
  </si>
  <si>
    <t>bbauer</t>
  </si>
  <si>
    <t>1427 ALLENS LANE</t>
  </si>
  <si>
    <t>EVANSVILLE</t>
  </si>
  <si>
    <t>47710</t>
  </si>
  <si>
    <t>41021707534</t>
  </si>
  <si>
    <t>BELL,BILLY D</t>
  </si>
  <si>
    <t>1231 OLD LOCK RD.</t>
  </si>
  <si>
    <t>51021024075</t>
  </si>
  <si>
    <t>BICKFORD,BRENT A</t>
  </si>
  <si>
    <t>28065</t>
  </si>
  <si>
    <t>Kingston</t>
  </si>
  <si>
    <t>32 CHRISSY CIR</t>
  </si>
  <si>
    <t>BARRINGTON</t>
  </si>
  <si>
    <t>03825-3903</t>
  </si>
  <si>
    <t>61024506836</t>
  </si>
  <si>
    <t>BLACKMON,BENJAMIN J</t>
  </si>
  <si>
    <t>bblack8</t>
  </si>
  <si>
    <t>6379 TABOR CHURCH RD.</t>
  </si>
  <si>
    <t>71024070837</t>
  </si>
  <si>
    <t>BRADLEY,BENJAMIN M</t>
  </si>
  <si>
    <t>bbradl0</t>
  </si>
  <si>
    <t>HS1993</t>
  </si>
  <si>
    <t>Service Tech 2, IH</t>
  </si>
  <si>
    <t>313 oakview way</t>
  </si>
  <si>
    <t>canton</t>
  </si>
  <si>
    <t>01023531460</t>
  </si>
  <si>
    <t>BRADLEY,BRIC</t>
  </si>
  <si>
    <t>bbradle</t>
  </si>
  <si>
    <t>309 east 11th street</t>
  </si>
  <si>
    <t>METROPOLIS</t>
  </si>
  <si>
    <t>62960</t>
  </si>
  <si>
    <t>51021044795</t>
  </si>
  <si>
    <t>BREWSTER,BENNY L</t>
  </si>
  <si>
    <t>5764 CHESSIE</t>
  </si>
  <si>
    <t>51022749815</t>
  </si>
  <si>
    <t>BROOKER,BRYAN C</t>
  </si>
  <si>
    <t>315 Fairview Drive</t>
  </si>
  <si>
    <t>71024612187</t>
  </si>
  <si>
    <t>BROWNLEE SR,BRANDON D</t>
  </si>
  <si>
    <t>bbrownl</t>
  </si>
  <si>
    <t>165 PUMPING STATION RD</t>
  </si>
  <si>
    <t>PETAL</t>
  </si>
  <si>
    <t>39465</t>
  </si>
  <si>
    <t>51024628085</t>
  </si>
  <si>
    <t>BURCH,BRENT</t>
  </si>
  <si>
    <t>bburch</t>
  </si>
  <si>
    <t>2345 White Rd</t>
  </si>
  <si>
    <t>White</t>
  </si>
  <si>
    <t>30184</t>
  </si>
  <si>
    <t>21023881172</t>
  </si>
  <si>
    <t>BURKE,BRUCE W</t>
  </si>
  <si>
    <t>91089 n spores</t>
  </si>
  <si>
    <t>91023476689</t>
  </si>
  <si>
    <t>CABANA,BOWMAN K</t>
  </si>
  <si>
    <t>01021045410</t>
  </si>
  <si>
    <t>CANNON,BRYAN K</t>
  </si>
  <si>
    <t>BCANNO</t>
  </si>
  <si>
    <t>786 LAROCHE STREET</t>
  </si>
  <si>
    <t>29412</t>
  </si>
  <si>
    <t>61023595406</t>
  </si>
  <si>
    <t>Clark,Benjamin F</t>
  </si>
  <si>
    <t>bclar25</t>
  </si>
  <si>
    <t>1021 Priest Hollow Rd</t>
  </si>
  <si>
    <t>Russell</t>
  </si>
  <si>
    <t>16345</t>
  </si>
  <si>
    <t>21024630292</t>
  </si>
  <si>
    <t>CLARK,BRANDON C</t>
  </si>
  <si>
    <t>bclark0</t>
  </si>
  <si>
    <t>1611 ORLEANS CIRCLE</t>
  </si>
  <si>
    <t>APT 1C</t>
  </si>
  <si>
    <t>NORTH KANSAS CITY</t>
  </si>
  <si>
    <t>64116</t>
  </si>
  <si>
    <t>01024629340</t>
  </si>
  <si>
    <t>CLASPILL,BRIAN K</t>
  </si>
  <si>
    <t>bclaspi</t>
  </si>
  <si>
    <t>28265</t>
  </si>
  <si>
    <t>Cedar Rapiids</t>
  </si>
  <si>
    <t>4219 MOUNT VERNON ROAD SE</t>
  </si>
  <si>
    <t>11024622901</t>
  </si>
  <si>
    <t>CLEMONS,BRAD</t>
  </si>
  <si>
    <t>bclemon</t>
  </si>
  <si>
    <t>4275 Muriel st</t>
  </si>
  <si>
    <t>Sumter</t>
  </si>
  <si>
    <t>29154</t>
  </si>
  <si>
    <t>91024630049</t>
  </si>
  <si>
    <t>COOMER,BOBBY G</t>
  </si>
  <si>
    <t>bcoomer</t>
  </si>
  <si>
    <t>51024626895</t>
  </si>
  <si>
    <t>CRAWFORD,BRIAN</t>
  </si>
  <si>
    <t>bcrawfo</t>
  </si>
  <si>
    <t>1462 MANZANITA AVE APT 4</t>
  </si>
  <si>
    <t>11021251571</t>
  </si>
  <si>
    <t>CURTIS,BRENT J</t>
  </si>
  <si>
    <t>505 Craig Street</t>
  </si>
  <si>
    <t>Hillsboro</t>
  </si>
  <si>
    <t>61024630676</t>
  </si>
  <si>
    <t>CZECK,BRIAN</t>
  </si>
  <si>
    <t>bczeck</t>
  </si>
  <si>
    <t>08066</t>
  </si>
  <si>
    <t>1120 E BELMONT ST</t>
  </si>
  <si>
    <t>32501</t>
  </si>
  <si>
    <t>81021045058</t>
  </si>
  <si>
    <t>DAVIS,BRIAN D</t>
  </si>
  <si>
    <t>2807 HOLLYWOOD</t>
  </si>
  <si>
    <t>WICHITA FALLS</t>
  </si>
  <si>
    <t>51024620405</t>
  </si>
  <si>
    <t>DELA CRUZ,BRIAN</t>
  </si>
  <si>
    <t>bdelacr</t>
  </si>
  <si>
    <t>5596 MAGNOLIA RUN CIRCLE</t>
  </si>
  <si>
    <t>Apt 107</t>
  </si>
  <si>
    <t>51024629095</t>
  </si>
  <si>
    <t>DEROIAN,BRENT J</t>
  </si>
  <si>
    <t>bderoia</t>
  </si>
  <si>
    <t>828 Park Avenue</t>
  </si>
  <si>
    <t>APT. 4</t>
  </si>
  <si>
    <t>CHICKASHA</t>
  </si>
  <si>
    <t>73018</t>
  </si>
  <si>
    <t>21023630832</t>
  </si>
  <si>
    <t>DOUANGDARA,BOUN</t>
  </si>
  <si>
    <t>4220 Limestone Drive</t>
  </si>
  <si>
    <t>01024631240</t>
  </si>
  <si>
    <t>DRAZIC,BRANDON</t>
  </si>
  <si>
    <t>bdrazic</t>
  </si>
  <si>
    <t>400 MCCHESNEY AVENUE EXTENSION</t>
  </si>
  <si>
    <t>16-5</t>
  </si>
  <si>
    <t>21023030032</t>
  </si>
  <si>
    <t>DUNLAP,BRIAN</t>
  </si>
  <si>
    <t>bdunla1</t>
  </si>
  <si>
    <t>618 CHARLES RD.</t>
  </si>
  <si>
    <t>PHILLIPSBURG</t>
  </si>
  <si>
    <t>08865-1710</t>
  </si>
  <si>
    <t>11021036381</t>
  </si>
  <si>
    <t>EBANKS,BRADLEY L</t>
  </si>
  <si>
    <t>13565 NW  160TH ST</t>
  </si>
  <si>
    <t>OKEECHOBEE</t>
  </si>
  <si>
    <t>34972-7833</t>
  </si>
  <si>
    <t>31024624113</t>
  </si>
  <si>
    <t>ESTRADA,BERNARDO A</t>
  </si>
  <si>
    <t>bestrad</t>
  </si>
  <si>
    <t>19702 SATICOY STREET</t>
  </si>
  <si>
    <t>WINNETKA</t>
  </si>
  <si>
    <t>91021881869</t>
  </si>
  <si>
    <t>ESTRIN,BARRY J</t>
  </si>
  <si>
    <t>3728 ROXANNE AVE</t>
  </si>
  <si>
    <t>61024035866</t>
  </si>
  <si>
    <t>EXCONDE,BERNARD G</t>
  </si>
  <si>
    <t>bexcond</t>
  </si>
  <si>
    <t>949 lundy ave 205</t>
  </si>
  <si>
    <t>11024624021</t>
  </si>
  <si>
    <t>FARIAS,BRIAN C</t>
  </si>
  <si>
    <t>bfarias</t>
  </si>
  <si>
    <t>2111 vine st</t>
  </si>
  <si>
    <t>71024630137</t>
  </si>
  <si>
    <t>FARRELL,BRENDAN J</t>
  </si>
  <si>
    <t>bfarrel</t>
  </si>
  <si>
    <t>47 Goodrich Hill Rd</t>
  </si>
  <si>
    <t>Berkshire</t>
  </si>
  <si>
    <t>71024631307</t>
  </si>
  <si>
    <t>FERGUSON,BRANDON</t>
  </si>
  <si>
    <t>bfergu0</t>
  </si>
  <si>
    <t>91024628359</t>
  </si>
  <si>
    <t>bfergus</t>
  </si>
  <si>
    <t>13015 W RANCH SANTA FE.</t>
  </si>
  <si>
    <t>APT 3180</t>
  </si>
  <si>
    <t>AVONDALE</t>
  </si>
  <si>
    <t>85282</t>
  </si>
  <si>
    <t>11024118771</t>
  </si>
  <si>
    <t>FLORES,BYRON</t>
  </si>
  <si>
    <t>bflore2</t>
  </si>
  <si>
    <t>01021220760</t>
  </si>
  <si>
    <t>FOLKS,BARRY</t>
  </si>
  <si>
    <t>bfolks</t>
  </si>
  <si>
    <t>61024630596</t>
  </si>
  <si>
    <t>FULLEN,BRANDON</t>
  </si>
  <si>
    <t>bfullen</t>
  </si>
  <si>
    <t>4507 N. 4TH STREET</t>
  </si>
  <si>
    <t>COLMUBUS</t>
  </si>
  <si>
    <t>43224</t>
  </si>
  <si>
    <t>81021049258</t>
  </si>
  <si>
    <t>GAMBRELL JR,BILLIE J</t>
  </si>
  <si>
    <t>11021197081</t>
  </si>
  <si>
    <t>GARDNER,BRAD A</t>
  </si>
  <si>
    <t>BGARDNE</t>
  </si>
  <si>
    <t>295 HICKORY ROAD</t>
  </si>
  <si>
    <t>PALMERTON</t>
  </si>
  <si>
    <t>18071</t>
  </si>
  <si>
    <t>01024353370</t>
  </si>
  <si>
    <t>GATSON,BENJAMIN</t>
  </si>
  <si>
    <t>bgatso1</t>
  </si>
  <si>
    <t>2412 INMAN STREET</t>
  </si>
  <si>
    <t>91024631069</t>
  </si>
  <si>
    <t>GEBBERT,BEN D</t>
  </si>
  <si>
    <t>bgebber</t>
  </si>
  <si>
    <t>450 PINEY LANE</t>
  </si>
  <si>
    <t>91024630919</t>
  </si>
  <si>
    <t>GIBSON,BLAKE</t>
  </si>
  <si>
    <t>bgibson</t>
  </si>
  <si>
    <t>2600 Frazier Ave</t>
  </si>
  <si>
    <t>GARAGE APARTMENT</t>
  </si>
  <si>
    <t>76110</t>
  </si>
  <si>
    <t>91024630479</t>
  </si>
  <si>
    <t>GRAHNERT,BRETT</t>
  </si>
  <si>
    <t>bgrahne</t>
  </si>
  <si>
    <t>2311 PRINCETON PL</t>
  </si>
  <si>
    <t>66049</t>
  </si>
  <si>
    <t>21024628892</t>
  </si>
  <si>
    <t>GRUBB JR.,BRIAN D</t>
  </si>
  <si>
    <t>bgrubbj</t>
  </si>
  <si>
    <t>806 C HARRISBURG PIKE.</t>
  </si>
  <si>
    <t>43223</t>
  </si>
  <si>
    <t>51024630525</t>
  </si>
  <si>
    <t>GUARIGLIA,BRUCE</t>
  </si>
  <si>
    <t>bguarig</t>
  </si>
  <si>
    <t>5722 DUNNIGAN RD</t>
  </si>
  <si>
    <t>LOCKPORT</t>
  </si>
  <si>
    <t>14094</t>
  </si>
  <si>
    <t>61024630846</t>
  </si>
  <si>
    <t>GUZMAN,BENNIE</t>
  </si>
  <si>
    <t>bguzman</t>
  </si>
  <si>
    <t>555 Shady Oaks Drive</t>
  </si>
  <si>
    <t>#202</t>
  </si>
  <si>
    <t>71023962097</t>
  </si>
  <si>
    <t>Hagedorn,Brian A</t>
  </si>
  <si>
    <t>bhagedo</t>
  </si>
  <si>
    <t>2233 W 16th Place</t>
  </si>
  <si>
    <t>41024618354</t>
  </si>
  <si>
    <t>HAGGERTY,BLAKE N</t>
  </si>
  <si>
    <t>bhagger</t>
  </si>
  <si>
    <t>1430 North Spanish Street</t>
  </si>
  <si>
    <t>Cape Girardeau</t>
  </si>
  <si>
    <t>01024630300</t>
  </si>
  <si>
    <t>HALIM,BETER</t>
  </si>
  <si>
    <t>bhalim</t>
  </si>
  <si>
    <t>1734 WESTPORT CRES</t>
  </si>
  <si>
    <t>NEWPORT</t>
  </si>
  <si>
    <t>71024618547</t>
  </si>
  <si>
    <t>HANKINS,BRYAN P</t>
  </si>
  <si>
    <t>bhankin</t>
  </si>
  <si>
    <t>914 MAGNOLIA AVE NE</t>
  </si>
  <si>
    <t>VALDESE</t>
  </si>
  <si>
    <t>41024624394</t>
  </si>
  <si>
    <t>HORNICK,BLAIR</t>
  </si>
  <si>
    <t>bhornic</t>
  </si>
  <si>
    <t>177 CYMBRIA ROAD</t>
  </si>
  <si>
    <t>91023560559</t>
  </si>
  <si>
    <t>JACKSON,BRONCO L</t>
  </si>
  <si>
    <t>BJACK69</t>
  </si>
  <si>
    <t>706 S. MCCANDLESS</t>
  </si>
  <si>
    <t>ANDOVER</t>
  </si>
  <si>
    <t>67002</t>
  </si>
  <si>
    <t>61024630046</t>
  </si>
  <si>
    <t>JOHNSON,BRIAN</t>
  </si>
  <si>
    <t>bjohns0</t>
  </si>
  <si>
    <t>414 EAST CLEMENT STREET</t>
  </si>
  <si>
    <t>DESOTO</t>
  </si>
  <si>
    <t>63020</t>
  </si>
  <si>
    <t>81021101388</t>
  </si>
  <si>
    <t>JONES,BRIAN K</t>
  </si>
  <si>
    <t>8900  E JEFFERSON</t>
  </si>
  <si>
    <t>Apt 1529</t>
  </si>
  <si>
    <t>71021026547</t>
  </si>
  <si>
    <t>JONES,BYRON L</t>
  </si>
  <si>
    <t>BJONE84</t>
  </si>
  <si>
    <t>2412 RANCH  ROAD</t>
  </si>
  <si>
    <t>21024628112</t>
  </si>
  <si>
    <t>JONES,BRAD C</t>
  </si>
  <si>
    <t>bjones1</t>
  </si>
  <si>
    <t>HS4086</t>
  </si>
  <si>
    <t>Service Tech 3, IH</t>
  </si>
  <si>
    <t>7613 OLD HICKORY DRIVE</t>
  </si>
  <si>
    <t>21024624242</t>
  </si>
  <si>
    <t>KIRK,BRIAN</t>
  </si>
  <si>
    <t>bkirk</t>
  </si>
  <si>
    <t>3220 PENINSULA ROAD #269</t>
  </si>
  <si>
    <t>41021244614</t>
  </si>
  <si>
    <t>KRUMMELBEIN,BRYON L</t>
  </si>
  <si>
    <t>UHS020</t>
  </si>
  <si>
    <t>08172</t>
  </si>
  <si>
    <t>702 MILLER STREET</t>
  </si>
  <si>
    <t>ALTON</t>
  </si>
  <si>
    <t>61022046816</t>
  </si>
  <si>
    <t>LANDRUS,BILLY</t>
  </si>
  <si>
    <t>300 Via Castilla UNIT 102</t>
  </si>
  <si>
    <t>71021773957</t>
  </si>
  <si>
    <t>LONG,BENNIE S</t>
  </si>
  <si>
    <t>1065 Hardesty Place E</t>
  </si>
  <si>
    <t>71024629297</t>
  </si>
  <si>
    <t>LOTT,BRUCE</t>
  </si>
  <si>
    <t>blott</t>
  </si>
  <si>
    <t>11052 WILSON ST</t>
  </si>
  <si>
    <t>BAY SAINT LOUIS</t>
  </si>
  <si>
    <t>71024630817</t>
  </si>
  <si>
    <t>LUCERO,BRANDON</t>
  </si>
  <si>
    <t>blucero</t>
  </si>
  <si>
    <t>2461 GRANT ST</t>
  </si>
  <si>
    <t>33020</t>
  </si>
  <si>
    <t>11021049941</t>
  </si>
  <si>
    <t>LUU,BEN H</t>
  </si>
  <si>
    <t>9234  salmon creek dr</t>
  </si>
  <si>
    <t>elk grove</t>
  </si>
  <si>
    <t>11024576681</t>
  </si>
  <si>
    <t>MALKASIAN,BILL</t>
  </si>
  <si>
    <t>bmalkas</t>
  </si>
  <si>
    <t>1343 E WASHINGTON ST</t>
  </si>
  <si>
    <t>SEQUIM</t>
  </si>
  <si>
    <t>98382</t>
  </si>
  <si>
    <t>01021838370</t>
  </si>
  <si>
    <t>MCDOWELL,BEN</t>
  </si>
  <si>
    <t>81024622478</t>
  </si>
  <si>
    <t>MCKELLAR,BLAKE E</t>
  </si>
  <si>
    <t>bmckell</t>
  </si>
  <si>
    <t>28266</t>
  </si>
  <si>
    <t>1907 chateau knoll</t>
  </si>
  <si>
    <t>01021058780</t>
  </si>
  <si>
    <t>MILLER SR,BOBBY C</t>
  </si>
  <si>
    <t>335 FLORIDA ST.</t>
  </si>
  <si>
    <t>94590</t>
  </si>
  <si>
    <t>11024220101</t>
  </si>
  <si>
    <t>MILLS,BRIAN</t>
  </si>
  <si>
    <t>bmills9</t>
  </si>
  <si>
    <t>813 Wagonwheel Road</t>
  </si>
  <si>
    <t>31024622393</t>
  </si>
  <si>
    <t>MONTIEL,BENITO</t>
  </si>
  <si>
    <t>bmontie</t>
  </si>
  <si>
    <t>8201 COLLISON ST.</t>
  </si>
  <si>
    <t>LAMONT</t>
  </si>
  <si>
    <t>93241</t>
  </si>
  <si>
    <t>21024041312</t>
  </si>
  <si>
    <t>MORGAN,BENJAMIN L</t>
  </si>
  <si>
    <t>bmorg21</t>
  </si>
  <si>
    <t>2897 sunnycrest dr</t>
  </si>
  <si>
    <t>kalamazoo</t>
  </si>
  <si>
    <t>49048</t>
  </si>
  <si>
    <t>61021066836</t>
  </si>
  <si>
    <t>MORSE,BILL M</t>
  </si>
  <si>
    <t>28055</t>
  </si>
  <si>
    <t>21024286422</t>
  </si>
  <si>
    <t>MOWER,BRYAN G</t>
  </si>
  <si>
    <t>bmower</t>
  </si>
  <si>
    <t>103 FLATBUSH CAMP RD., APT7</t>
  </si>
  <si>
    <t>SAUGERTIES</t>
  </si>
  <si>
    <t>12477</t>
  </si>
  <si>
    <t>51024622975</t>
  </si>
  <si>
    <t>MURPHY,BENJAMIN H</t>
  </si>
  <si>
    <t>bmurphy</t>
  </si>
  <si>
    <t>28027</t>
  </si>
  <si>
    <t>3050 201ST AVE NW</t>
  </si>
  <si>
    <t>OAK GROVE</t>
  </si>
  <si>
    <t>61024473696</t>
  </si>
  <si>
    <t>MURRELL,BRENT</t>
  </si>
  <si>
    <t>bmurrel</t>
  </si>
  <si>
    <t>306 Persian Ln</t>
  </si>
  <si>
    <t>81024628438</t>
  </si>
  <si>
    <t>NELSON,BRANDON O</t>
  </si>
  <si>
    <t>bnelson</t>
  </si>
  <si>
    <t>215 CALLOH DR.</t>
  </si>
  <si>
    <t>WALTERBORO</t>
  </si>
  <si>
    <t>29488</t>
  </si>
  <si>
    <t>51024621015</t>
  </si>
  <si>
    <t>NOVEMBRE,BRANDON</t>
  </si>
  <si>
    <t>bnovemb</t>
  </si>
  <si>
    <t>9209 330th st E</t>
  </si>
  <si>
    <t>41024628794</t>
  </si>
  <si>
    <t>OCHOA,BRIAN</t>
  </si>
  <si>
    <t>bochoa</t>
  </si>
  <si>
    <t>5420 THORNBUSH DRIVE</t>
  </si>
  <si>
    <t>51021086105</t>
  </si>
  <si>
    <t>PALMATIER,BRUCE W</t>
  </si>
  <si>
    <t>BPALMAT</t>
  </si>
  <si>
    <t>3709 W BELMONT</t>
  </si>
  <si>
    <t>11024619601</t>
  </si>
  <si>
    <t>PAWLAK,BRETT</t>
  </si>
  <si>
    <t>bpawlak</t>
  </si>
  <si>
    <t>28005</t>
  </si>
  <si>
    <t>Wall Township</t>
  </si>
  <si>
    <t>514 POST AVE</t>
  </si>
  <si>
    <t>LYNDHURST</t>
  </si>
  <si>
    <t>07071</t>
  </si>
  <si>
    <t>51024630115</t>
  </si>
  <si>
    <t>PEREZ,BRIAN</t>
  </si>
  <si>
    <t>bperez</t>
  </si>
  <si>
    <t>1416 ENGLEWOOD ST</t>
  </si>
  <si>
    <t>BETHLEHEM</t>
  </si>
  <si>
    <t>18017</t>
  </si>
  <si>
    <t>61024616386</t>
  </si>
  <si>
    <t>PERKINS,BRONELL S</t>
  </si>
  <si>
    <t>bperkin</t>
  </si>
  <si>
    <t>1222 E Capitol Avenue</t>
  </si>
  <si>
    <t>62703</t>
  </si>
  <si>
    <t>41021507704</t>
  </si>
  <si>
    <t>PHELPS,BERNARD L</t>
  </si>
  <si>
    <t>91021047779</t>
  </si>
  <si>
    <t>POWERS,BRIAN P</t>
  </si>
  <si>
    <t>07983</t>
  </si>
  <si>
    <t>28273</t>
  </si>
  <si>
    <t>Pennsauken</t>
  </si>
  <si>
    <t>2615 MONROE AVE</t>
  </si>
  <si>
    <t>11023468081</t>
  </si>
  <si>
    <t>RANGE,BRINSTON</t>
  </si>
  <si>
    <t>brange</t>
  </si>
  <si>
    <t>2113 COLQUITT AVE</t>
  </si>
  <si>
    <t>31707</t>
  </si>
  <si>
    <t>51024629875</t>
  </si>
  <si>
    <t>REDD,BARRY</t>
  </si>
  <si>
    <t>bredd</t>
  </si>
  <si>
    <t>914 MARLBOROUGH RD</t>
  </si>
  <si>
    <t>91024628289</t>
  </si>
  <si>
    <t>REYNOLDS,BRAD</t>
  </si>
  <si>
    <t>breynol</t>
  </si>
  <si>
    <t>40 OLD LOCKE 3 RD</t>
  </si>
  <si>
    <t>DEMOPOLIS</t>
  </si>
  <si>
    <t>36732</t>
  </si>
  <si>
    <t>11024629391</t>
  </si>
  <si>
    <t>RIFFLE,BRIAN N</t>
  </si>
  <si>
    <t>briffle</t>
  </si>
  <si>
    <t>7225 KEIBER CIR.</t>
  </si>
  <si>
    <t>32466</t>
  </si>
  <si>
    <t>31024626683</t>
  </si>
  <si>
    <t>RING,BRET</t>
  </si>
  <si>
    <t>bring0</t>
  </si>
  <si>
    <t>28039</t>
  </si>
  <si>
    <t>315 Cathedral Way</t>
  </si>
  <si>
    <t>21021074532</t>
  </si>
  <si>
    <t>RIORDAN,BRIAN</t>
  </si>
  <si>
    <t>briorda</t>
  </si>
  <si>
    <t>12023 ABBEY LANE SW</t>
  </si>
  <si>
    <t>PORT ORCHARD</t>
  </si>
  <si>
    <t>51024629435</t>
  </si>
  <si>
    <t>ROBERTS,BENJAMIN T</t>
  </si>
  <si>
    <t>brobert</t>
  </si>
  <si>
    <t>GRESHAM</t>
  </si>
  <si>
    <t>21022661722</t>
  </si>
  <si>
    <t>ROGERS,BRIAN L</t>
  </si>
  <si>
    <t>brogers</t>
  </si>
  <si>
    <t>3747 BORDELON CT</t>
  </si>
  <si>
    <t>92124</t>
  </si>
  <si>
    <t>91024625619</t>
  </si>
  <si>
    <t>ROOT,BRYAN C</t>
  </si>
  <si>
    <t>broot</t>
  </si>
  <si>
    <t>2730 GREENVILLE RD</t>
  </si>
  <si>
    <t>DRY RIDGE</t>
  </si>
  <si>
    <t>41035</t>
  </si>
  <si>
    <t>51024630935</t>
  </si>
  <si>
    <t>SHELTON,BRANDI</t>
  </si>
  <si>
    <t>bshelto</t>
  </si>
  <si>
    <t>214 W WATT ST</t>
  </si>
  <si>
    <t>ALCOA</t>
  </si>
  <si>
    <t>37701</t>
  </si>
  <si>
    <t>61024622036</t>
  </si>
  <si>
    <t>SKIDMORE,BRADLEY</t>
  </si>
  <si>
    <t>bskidmo</t>
  </si>
  <si>
    <t>21021034892</t>
  </si>
  <si>
    <t>SLATTERY,BRUCE T</t>
  </si>
  <si>
    <t>160 EVANS PLACE</t>
  </si>
  <si>
    <t>SADDLE BROOK</t>
  </si>
  <si>
    <t>41024628144</t>
  </si>
  <si>
    <t>SMITH,BRODERICK L</t>
  </si>
  <si>
    <t>bsmith</t>
  </si>
  <si>
    <t>12047 WILLOW TRAIL</t>
  </si>
  <si>
    <t>77035</t>
  </si>
  <si>
    <t>31022028143</t>
  </si>
  <si>
    <t>SOKOLOWSKI,BERNARD</t>
  </si>
  <si>
    <t>226 Adams Pointe Blvd #8</t>
  </si>
  <si>
    <t>81024082028</t>
  </si>
  <si>
    <t>STEWART,BERNARD</t>
  </si>
  <si>
    <t>bstewa4</t>
  </si>
  <si>
    <t>238 w tahiti dr</t>
  </si>
  <si>
    <t>CASA GRANDE</t>
  </si>
  <si>
    <t>85122</t>
  </si>
  <si>
    <t>01021044350</t>
  </si>
  <si>
    <t>STOWELL,BRYAN E</t>
  </si>
  <si>
    <t>12161 Barker Rd</t>
  </si>
  <si>
    <t>01021022770</t>
  </si>
  <si>
    <t>STRAYER,BRYAN P</t>
  </si>
  <si>
    <t>BSTRAYE</t>
  </si>
  <si>
    <t>24320 INTEGRITY WY</t>
  </si>
  <si>
    <t>SORRENTO</t>
  </si>
  <si>
    <t>32776</t>
  </si>
  <si>
    <t>81022643698</t>
  </si>
  <si>
    <t>SULTZER,BRIAN</t>
  </si>
  <si>
    <t>bsultze</t>
  </si>
  <si>
    <t>44-3180 KULA KAHIKO RD #97</t>
  </si>
  <si>
    <t>HONOKAA</t>
  </si>
  <si>
    <t>96727</t>
  </si>
  <si>
    <t>21024631122</t>
  </si>
  <si>
    <t>TENENBOYM,BORIS</t>
  </si>
  <si>
    <t>btenenb</t>
  </si>
  <si>
    <t>3934 LONGMORE LN</t>
  </si>
  <si>
    <t>KANNAPOLIS</t>
  </si>
  <si>
    <t>81024625678</t>
  </si>
  <si>
    <t>TETER,BRADLEY</t>
  </si>
  <si>
    <t>bteter</t>
  </si>
  <si>
    <t>30036 MELISSA CT</t>
  </si>
  <si>
    <t>DELMAR</t>
  </si>
  <si>
    <t>21875</t>
  </si>
  <si>
    <t>71024526837</t>
  </si>
  <si>
    <t>THOMAS,BRUNO C</t>
  </si>
  <si>
    <t>bthoma5</t>
  </si>
  <si>
    <t>205 Elm ct</t>
  </si>
  <si>
    <t>71024622837</t>
  </si>
  <si>
    <t>THOMAS,BARRY</t>
  </si>
  <si>
    <t>bthomas</t>
  </si>
  <si>
    <t>1107 North Main St.</t>
  </si>
  <si>
    <t>61021087746</t>
  </si>
  <si>
    <t>TIERNEY,BRIAN</t>
  </si>
  <si>
    <t>P O BOX 581</t>
  </si>
  <si>
    <t>AQUEBOGUE</t>
  </si>
  <si>
    <t>71021037367</t>
  </si>
  <si>
    <t>TOLLEFSON,BRET G</t>
  </si>
  <si>
    <t>BTOLLEF</t>
  </si>
  <si>
    <t>6521  13TH AVE SO.</t>
  </si>
  <si>
    <t>RICHFIELD</t>
  </si>
  <si>
    <t>71024630897</t>
  </si>
  <si>
    <t>TURNER,BRIAN</t>
  </si>
  <si>
    <t>bturner</t>
  </si>
  <si>
    <t>379 MAPLE AVENUE</t>
  </si>
  <si>
    <t>61024630546</t>
  </si>
  <si>
    <t>Vaden,Brandon</t>
  </si>
  <si>
    <t>bvaden</t>
  </si>
  <si>
    <t>2636 Bellefontaine Ave</t>
  </si>
  <si>
    <t>Kansas City</t>
  </si>
  <si>
    <t>64127</t>
  </si>
  <si>
    <t>91024624799</t>
  </si>
  <si>
    <t>WAINWRIGHT,BRANDON</t>
  </si>
  <si>
    <t>bwainwr</t>
  </si>
  <si>
    <t>31021365413</t>
  </si>
  <si>
    <t>WATKINS,BOBBY J</t>
  </si>
  <si>
    <t>bwatki7</t>
  </si>
  <si>
    <t>2550 CARTWRIGHT RD</t>
  </si>
  <si>
    <t>MT STERLING</t>
  </si>
  <si>
    <t>01024570460</t>
  </si>
  <si>
    <t>WEBB,BRANDON</t>
  </si>
  <si>
    <t>bwebb4</t>
  </si>
  <si>
    <t>330 CHESTERFIELD DR</t>
  </si>
  <si>
    <t>KINGSLAND</t>
  </si>
  <si>
    <t>31022737173</t>
  </si>
  <si>
    <t>WILLIAMS,BRUCE M</t>
  </si>
  <si>
    <t>215 MARGARET STREET</t>
  </si>
  <si>
    <t>HOUMA</t>
  </si>
  <si>
    <t>61024100066</t>
  </si>
  <si>
    <t>WOHLTMAN,BRYAN</t>
  </si>
  <si>
    <t>bwohltm</t>
  </si>
  <si>
    <t>7 Lakeview Terrace</t>
  </si>
  <si>
    <t>Stanhope</t>
  </si>
  <si>
    <t>71024625517</t>
  </si>
  <si>
    <t>WOLFF,BRETT A</t>
  </si>
  <si>
    <t>bwolff</t>
  </si>
  <si>
    <t>12 prospect ave</t>
  </si>
  <si>
    <t>51023660945</t>
  </si>
  <si>
    <t>WOODS,BRADLEY</t>
  </si>
  <si>
    <t>bwoods</t>
  </si>
  <si>
    <t>1208 N Saint Joseph Ave</t>
  </si>
  <si>
    <t>41024630194</t>
  </si>
  <si>
    <t>WRIGHT,BRANDON</t>
  </si>
  <si>
    <t>bwrigh0</t>
  </si>
  <si>
    <t>6161 DISCOVERY TRAIL</t>
  </si>
  <si>
    <t>BAUXITE</t>
  </si>
  <si>
    <t>41021172654</t>
  </si>
  <si>
    <t>AGAYEV,CHINGIZ S</t>
  </si>
  <si>
    <t>12805 w 138 place</t>
  </si>
  <si>
    <t>71024585427</t>
  </si>
  <si>
    <t>AMAYA,CARLOS Gustavo</t>
  </si>
  <si>
    <t>camaya</t>
  </si>
  <si>
    <t>2719 Hawthorne ave</t>
  </si>
  <si>
    <t>Hayward</t>
  </si>
  <si>
    <t>31024631223</t>
  </si>
  <si>
    <t>ANDERSEN,CARTER B</t>
  </si>
  <si>
    <t>cander2</t>
  </si>
  <si>
    <t>7007 MOUNT OLIVE CHURCH RD</t>
  </si>
  <si>
    <t>81021049058</t>
  </si>
  <si>
    <t>ANDERSON,CEDRIC D</t>
  </si>
  <si>
    <t>5135 TWIN FLOWER CT.</t>
  </si>
  <si>
    <t>81024469378</t>
  </si>
  <si>
    <t>AQUILA,CHRISTOPHER</t>
  </si>
  <si>
    <t>caquila</t>
  </si>
  <si>
    <t>1733 Chesterfield Square</t>
  </si>
  <si>
    <t>71021295197</t>
  </si>
  <si>
    <t>ARMSTRONG ORTIZ JR,CHESTER</t>
  </si>
  <si>
    <t>2773 Washington St</t>
  </si>
  <si>
    <t>21024631162</t>
  </si>
  <si>
    <t>BANIK,COLIN</t>
  </si>
  <si>
    <t>cbanik</t>
  </si>
  <si>
    <t>21 HIGH ST</t>
  </si>
  <si>
    <t>02186</t>
  </si>
  <si>
    <t>01021054040</t>
  </si>
  <si>
    <t>BARBA,CHRISTOPHER E</t>
  </si>
  <si>
    <t>11462 MOJAVE DRIVE</t>
  </si>
  <si>
    <t>MIRA LOMA</t>
  </si>
  <si>
    <t>31021101263</t>
  </si>
  <si>
    <t>BARLOW II,CHARLES F</t>
  </si>
  <si>
    <t>150 OSBORN</t>
  </si>
  <si>
    <t>COMMERCE TWP</t>
  </si>
  <si>
    <t>91024630929</t>
  </si>
  <si>
    <t>Barnes,Carlos</t>
  </si>
  <si>
    <t>cbarnes</t>
  </si>
  <si>
    <t>31023617333</t>
  </si>
  <si>
    <t>BARNETT,CAROLYN</t>
  </si>
  <si>
    <t>cbarnet</t>
  </si>
  <si>
    <t>01024625900</t>
  </si>
  <si>
    <t>BEAUBIEN,CLAY M</t>
  </si>
  <si>
    <t>cbeaubi</t>
  </si>
  <si>
    <t>862 RIO MESA CIRCLE</t>
  </si>
  <si>
    <t>SAN MIGUEL</t>
  </si>
  <si>
    <t>31024626193</t>
  </si>
  <si>
    <t>BECKER,CHANCE</t>
  </si>
  <si>
    <t>cbecker</t>
  </si>
  <si>
    <t>345 8TH ST LOT 14</t>
  </si>
  <si>
    <t>68456</t>
  </si>
  <si>
    <t>21024630172</t>
  </si>
  <si>
    <t>BENDER,CHRISTOPHER M</t>
  </si>
  <si>
    <t>cbender</t>
  </si>
  <si>
    <t>91024488809</t>
  </si>
  <si>
    <t>BOOKER,CHRISTOPHER E</t>
  </si>
  <si>
    <t>cbooke0</t>
  </si>
  <si>
    <t>11021363661</t>
  </si>
  <si>
    <t>BOXALL,CHARLES E</t>
  </si>
  <si>
    <t>CBOXAL</t>
  </si>
  <si>
    <t>1409 OUTER DRIVE</t>
  </si>
  <si>
    <t>21742</t>
  </si>
  <si>
    <t>01024206960</t>
  </si>
  <si>
    <t>BRAIDICH,CHARLES</t>
  </si>
  <si>
    <t>cbraidi</t>
  </si>
  <si>
    <t>3682 route 394</t>
  </si>
  <si>
    <t>71023245737</t>
  </si>
  <si>
    <t>BROWN,CHARLES V</t>
  </si>
  <si>
    <t>CBROW23</t>
  </si>
  <si>
    <t>12392 EASTLINE RD</t>
  </si>
  <si>
    <t>TRENTON</t>
  </si>
  <si>
    <t>75490</t>
  </si>
  <si>
    <t>91024630489</t>
  </si>
  <si>
    <t>CARTER,CODY</t>
  </si>
  <si>
    <t>ccarter</t>
  </si>
  <si>
    <t>101 VALLEY DR.</t>
  </si>
  <si>
    <t>37172</t>
  </si>
  <si>
    <t>31024531043</t>
  </si>
  <si>
    <t>CASEMORE,CHADWICK Ray</t>
  </si>
  <si>
    <t>ccasemo</t>
  </si>
  <si>
    <t>3255 N M33</t>
  </si>
  <si>
    <t>Rose city</t>
  </si>
  <si>
    <t>48654</t>
  </si>
  <si>
    <t>91022474819</t>
  </si>
  <si>
    <t>CASTRO,CONFESSOR</t>
  </si>
  <si>
    <t>91023764779</t>
  </si>
  <si>
    <t>CHAPLIN,CORNEL A</t>
  </si>
  <si>
    <t>1919 Dobson st</t>
  </si>
  <si>
    <t>EVANSTON</t>
  </si>
  <si>
    <t>60202-3352</t>
  </si>
  <si>
    <t>21022784612</t>
  </si>
  <si>
    <t>CHETTA,CHRISTOPHER J</t>
  </si>
  <si>
    <t>CCHETTA</t>
  </si>
  <si>
    <t>12605 THIRD ISLE</t>
  </si>
  <si>
    <t>34667</t>
  </si>
  <si>
    <t>91024623529</t>
  </si>
  <si>
    <t>COULTER,CHARLES</t>
  </si>
  <si>
    <t>ccoulte</t>
  </si>
  <si>
    <t>10640 CR.1200</t>
  </si>
  <si>
    <t>MALAKOFF</t>
  </si>
  <si>
    <t>75148</t>
  </si>
  <si>
    <t>11021321591</t>
  </si>
  <si>
    <t>CRARY,CHARLES D</t>
  </si>
  <si>
    <t>CCRARY1</t>
  </si>
  <si>
    <t>12148 W. MOHAVE ST.</t>
  </si>
  <si>
    <t>11024629381</t>
  </si>
  <si>
    <t>CURRY,CHARLES</t>
  </si>
  <si>
    <t>ccurry0</t>
  </si>
  <si>
    <t>4962 EL CAJON BLVD</t>
  </si>
  <si>
    <t>92115</t>
  </si>
  <si>
    <t>51024615125</t>
  </si>
  <si>
    <t>DARNELL,CHARLES W</t>
  </si>
  <si>
    <t>cdarnel</t>
  </si>
  <si>
    <t>81024631298</t>
  </si>
  <si>
    <t>DAVENPORT,CHRISTOPHER J</t>
  </si>
  <si>
    <t>cdavenp</t>
  </si>
  <si>
    <t>844 HARVEST DR. APT F</t>
  </si>
  <si>
    <t>41024630534</t>
  </si>
  <si>
    <t>DEANES JR.,CHARLES</t>
  </si>
  <si>
    <t>cdeanes</t>
  </si>
  <si>
    <t>424 n high street extended</t>
  </si>
  <si>
    <t>19977</t>
  </si>
  <si>
    <t>81023048278</t>
  </si>
  <si>
    <t>DEGRAVE,CHRISTOPHER H</t>
  </si>
  <si>
    <t>CDEGRA1</t>
  </si>
  <si>
    <t>N 13639  COUNTY ROAD 551</t>
  </si>
  <si>
    <t>49896</t>
  </si>
  <si>
    <t>11024627691</t>
  </si>
  <si>
    <t>DELICE,CLEVENS</t>
  </si>
  <si>
    <t>cdelice</t>
  </si>
  <si>
    <t>3247 Sunrise Village Ln</t>
  </si>
  <si>
    <t>Norcross</t>
  </si>
  <si>
    <t>30093</t>
  </si>
  <si>
    <t>81024631338</t>
  </si>
  <si>
    <t>DIBELLO II,CARL J</t>
  </si>
  <si>
    <t>cdibell</t>
  </si>
  <si>
    <t>112 ROSS PLACE</t>
  </si>
  <si>
    <t>01024617310</t>
  </si>
  <si>
    <t>DIOP,CHEIKH</t>
  </si>
  <si>
    <t>cdiop</t>
  </si>
  <si>
    <t>5612 Tumbleweed Circle</t>
  </si>
  <si>
    <t>Apt E</t>
  </si>
  <si>
    <t>23228</t>
  </si>
  <si>
    <t>71022806487</t>
  </si>
  <si>
    <t>DONHAM,CHOCKDI</t>
  </si>
  <si>
    <t>1536 WESLEY STREET</t>
  </si>
  <si>
    <t>41003336604</t>
  </si>
  <si>
    <t>DOVE,COREY</t>
  </si>
  <si>
    <t>cdove</t>
  </si>
  <si>
    <t>711 ASHLAND AVE</t>
  </si>
  <si>
    <t>SECANE</t>
  </si>
  <si>
    <t>19018</t>
  </si>
  <si>
    <t>81024554718</t>
  </si>
  <si>
    <t>DUNCAN,CHARLES A</t>
  </si>
  <si>
    <t>cdunca3</t>
  </si>
  <si>
    <t>9209 330th St e</t>
  </si>
  <si>
    <t>61003656696</t>
  </si>
  <si>
    <t>ECKERT,CHRISTOPHER A</t>
  </si>
  <si>
    <t>5398 Dellwood Way</t>
  </si>
  <si>
    <t>APT 4</t>
  </si>
  <si>
    <t>81021030848</t>
  </si>
  <si>
    <t>EDWARDS,CASS O</t>
  </si>
  <si>
    <t>17411 LOWELL</t>
  </si>
  <si>
    <t>91024627769</t>
  </si>
  <si>
    <t>EVANS,CHRIS</t>
  </si>
  <si>
    <t>cevans</t>
  </si>
  <si>
    <t>4048 EVERETT AVE</t>
  </si>
  <si>
    <t>SPRING HILL</t>
  </si>
  <si>
    <t>34609</t>
  </si>
  <si>
    <t>01024628410</t>
  </si>
  <si>
    <t>FAIR,CHRISTIAN</t>
  </si>
  <si>
    <t>cfair</t>
  </si>
  <si>
    <t>16-566 KEAAU PAHOA RD STE 188</t>
  </si>
  <si>
    <t>STE 188</t>
  </si>
  <si>
    <t>61024623326</t>
  </si>
  <si>
    <t>FELTON,CALUM</t>
  </si>
  <si>
    <t>cfelton</t>
  </si>
  <si>
    <t>50 Commons Dr</t>
  </si>
  <si>
    <t>Apt 22</t>
  </si>
  <si>
    <t>Shrewsbury</t>
  </si>
  <si>
    <t>01564</t>
  </si>
  <si>
    <t>61024630496</t>
  </si>
  <si>
    <t>FELTS,CHRISTOPHER</t>
  </si>
  <si>
    <t>cfelts</t>
  </si>
  <si>
    <t>71021090827</t>
  </si>
  <si>
    <t>FLETCHER,CORTEZ A</t>
  </si>
  <si>
    <t>26298 OLD HIGHWAY 20</t>
  </si>
  <si>
    <t>81024558178</t>
  </si>
  <si>
    <t>FORD,CASEY A</t>
  </si>
  <si>
    <t>cford7</t>
  </si>
  <si>
    <t>4229 E Pikes Peak Ave</t>
  </si>
  <si>
    <t>Apt 60</t>
  </si>
  <si>
    <t>80909</t>
  </si>
  <si>
    <t>61024630936</t>
  </si>
  <si>
    <t>FRANCIS,CURTIS</t>
  </si>
  <si>
    <t>cfranci</t>
  </si>
  <si>
    <t>9521 DELANEY CREEK BLVD 417</t>
  </si>
  <si>
    <t>91024264159</t>
  </si>
  <si>
    <t>FUCHS,CONRAD C</t>
  </si>
  <si>
    <t>cfuchs</t>
  </si>
  <si>
    <t>1301 Genesee St</t>
  </si>
  <si>
    <t>Apt 2</t>
  </si>
  <si>
    <t>14611</t>
  </si>
  <si>
    <t>91023993529</t>
  </si>
  <si>
    <t>GALBREATH,CHRISTOPHER L</t>
  </si>
  <si>
    <t>cgalbre</t>
  </si>
  <si>
    <t>3115 Nebraska St</t>
  </si>
  <si>
    <t>31024627743</t>
  </si>
  <si>
    <t>GARIT,CATALIN</t>
  </si>
  <si>
    <t>cgarit</t>
  </si>
  <si>
    <t>15877 SWEETGUM DR</t>
  </si>
  <si>
    <t>77356</t>
  </si>
  <si>
    <t>51022714335</t>
  </si>
  <si>
    <t>GOLLING,CHARLES P</t>
  </si>
  <si>
    <t>3684 Manilla Ave</t>
  </si>
  <si>
    <t>51024629345</t>
  </si>
  <si>
    <t>GOMEZ,CHELSEA L</t>
  </si>
  <si>
    <t>cgomez2</t>
  </si>
  <si>
    <t>10855 WINDSOR WALK DR</t>
  </si>
  <si>
    <t>32837</t>
  </si>
  <si>
    <t>91024630119</t>
  </si>
  <si>
    <t>GONZALEZ,CHARLIE</t>
  </si>
  <si>
    <t>cgonza1</t>
  </si>
  <si>
    <t>1645 SW 15TH ST.</t>
  </si>
  <si>
    <t>33145</t>
  </si>
  <si>
    <t>01021046090</t>
  </si>
  <si>
    <t>GOODWIN,CLAY A</t>
  </si>
  <si>
    <t>213 OLIVER STREET</t>
  </si>
  <si>
    <t>81021591138</t>
  </si>
  <si>
    <t>GORDON,CHAD E</t>
  </si>
  <si>
    <t>cgordon</t>
  </si>
  <si>
    <t>1310 PROSPECT STREET</t>
  </si>
  <si>
    <t>71024572977</t>
  </si>
  <si>
    <t>GRAVITT,CHRISTOPHER M</t>
  </si>
  <si>
    <t>cgravit</t>
  </si>
  <si>
    <t>613 e oak st</t>
  </si>
  <si>
    <t>Atmore</t>
  </si>
  <si>
    <t>36502</t>
  </si>
  <si>
    <t>01024619510</t>
  </si>
  <si>
    <t>GREENE,CHARLES E</t>
  </si>
  <si>
    <t>cgreene</t>
  </si>
  <si>
    <t>2362 5TH AVENUE</t>
  </si>
  <si>
    <t>32208</t>
  </si>
  <si>
    <t>91024627729</t>
  </si>
  <si>
    <t>GRIFFIN,CLIFTON</t>
  </si>
  <si>
    <t>cgriffi</t>
  </si>
  <si>
    <t>4008 THOMAS JEFFERSON DRIVE</t>
  </si>
  <si>
    <t>23452</t>
  </si>
  <si>
    <t>81024248778</t>
  </si>
  <si>
    <t>GROULX,CODY</t>
  </si>
  <si>
    <t>cgroulx</t>
  </si>
  <si>
    <t>4835 S. 7 MILE RD</t>
  </si>
  <si>
    <t>48662</t>
  </si>
  <si>
    <t>01024630570</t>
  </si>
  <si>
    <t>HAND,CHRISTOPHER</t>
  </si>
  <si>
    <t>chand</t>
  </si>
  <si>
    <t>4000 SCHOONER CIRCLE</t>
  </si>
  <si>
    <t>ORIENTAL</t>
  </si>
  <si>
    <t>28571</t>
  </si>
  <si>
    <t>01024629920</t>
  </si>
  <si>
    <t>HARMOR,CODY</t>
  </si>
  <si>
    <t>charmor</t>
  </si>
  <si>
    <t>2610 COUNTRY CLUB RD</t>
  </si>
  <si>
    <t>LOT 3</t>
  </si>
  <si>
    <t>EL DORADO</t>
  </si>
  <si>
    <t>67042</t>
  </si>
  <si>
    <t>41024630574</t>
  </si>
  <si>
    <t>HARTZOG,CLIFFORD</t>
  </si>
  <si>
    <t>chartzo</t>
  </si>
  <si>
    <t>11021045951</t>
  </si>
  <si>
    <t>HASHIMOTO,CHAD M</t>
  </si>
  <si>
    <t>CHASHIM</t>
  </si>
  <si>
    <t>1564 KUPAU STREET</t>
  </si>
  <si>
    <t>KAILUA</t>
  </si>
  <si>
    <t>96734</t>
  </si>
  <si>
    <t>71024197167</t>
  </si>
  <si>
    <t>HEARON,CHRISTOPHER E</t>
  </si>
  <si>
    <t>chearo0</t>
  </si>
  <si>
    <t>51023244025</t>
  </si>
  <si>
    <t>HENKEMEYER,CHRISTOPHER F</t>
  </si>
  <si>
    <t>6325 Pablo Ct</t>
  </si>
  <si>
    <t>31024629353</t>
  </si>
  <si>
    <t>HENSHAW,CONNOR</t>
  </si>
  <si>
    <t>chensha</t>
  </si>
  <si>
    <t>28071</t>
  </si>
  <si>
    <t>81 MAPLEVILLE ROAD</t>
  </si>
  <si>
    <t>02828</t>
  </si>
  <si>
    <t>11023208921</t>
  </si>
  <si>
    <t>Hernandez,Cesar B</t>
  </si>
  <si>
    <t>12417 PORT HAVEN DR</t>
  </si>
  <si>
    <t>GERMANTOWN</t>
  </si>
  <si>
    <t>51024460525</t>
  </si>
  <si>
    <t>HOBGOOD,CODY R</t>
  </si>
  <si>
    <t>chobgoo</t>
  </si>
  <si>
    <t>810 SPUNKY HOLLOW ROAD</t>
  </si>
  <si>
    <t>REMLAP</t>
  </si>
  <si>
    <t>35133</t>
  </si>
  <si>
    <t>11024626781</t>
  </si>
  <si>
    <t>HOPKINS,CHRISTOPHER C</t>
  </si>
  <si>
    <t>chopkin</t>
  </si>
  <si>
    <t>5243 woodland ave</t>
  </si>
  <si>
    <t>64110</t>
  </si>
  <si>
    <t>71024630457</t>
  </si>
  <si>
    <t>HORNE,CHARLES E</t>
  </si>
  <si>
    <t>chorne</t>
  </si>
  <si>
    <t>5765 MAIN STREET EAST</t>
  </si>
  <si>
    <t>TREZEVANT</t>
  </si>
  <si>
    <t>38258</t>
  </si>
  <si>
    <t>71024630447</t>
  </si>
  <si>
    <t>HOWARD,CODY J</t>
  </si>
  <si>
    <t>choward</t>
  </si>
  <si>
    <t>261 FAIRFORD RD</t>
  </si>
  <si>
    <t>CALVERT</t>
  </si>
  <si>
    <t>36513</t>
  </si>
  <si>
    <t>71021518287</t>
  </si>
  <si>
    <t>IANUALE,CHRISTOPHER N</t>
  </si>
  <si>
    <t>cianual</t>
  </si>
  <si>
    <t>177 KEYSTONE TR</t>
  </si>
  <si>
    <t>HAINES CITY</t>
  </si>
  <si>
    <t>81024625428</t>
  </si>
  <si>
    <t>ISLE,CALEB</t>
  </si>
  <si>
    <t>cisle</t>
  </si>
  <si>
    <t>604 Kenilworth Ave S</t>
  </si>
  <si>
    <t>Lanesboro</t>
  </si>
  <si>
    <t>55949</t>
  </si>
  <si>
    <t>51021059045</t>
  </si>
  <si>
    <t>JACKSON,CARY D</t>
  </si>
  <si>
    <t>4956 Summerside Dr</t>
  </si>
  <si>
    <t>Clover</t>
  </si>
  <si>
    <t>29710</t>
  </si>
  <si>
    <t>51024627575</t>
  </si>
  <si>
    <t>JACOB,COREY</t>
  </si>
  <si>
    <t>cjacob</t>
  </si>
  <si>
    <t>14026 HENDRICKS AVE.</t>
  </si>
  <si>
    <t>48089</t>
  </si>
  <si>
    <t>11024614641</t>
  </si>
  <si>
    <t>JOHNSON,CHRISTOPHER</t>
  </si>
  <si>
    <t>cjohns1</t>
  </si>
  <si>
    <t>1023 DENNIS AVE</t>
  </si>
  <si>
    <t>91024629399</t>
  </si>
  <si>
    <t>JONES,CASEY</t>
  </si>
  <si>
    <t>cjones0</t>
  </si>
  <si>
    <t>402 COUNTY ROAD 419</t>
  </si>
  <si>
    <t>STEPHENVILLE</t>
  </si>
  <si>
    <t>76401</t>
  </si>
  <si>
    <t>91024631199</t>
  </si>
  <si>
    <t>JONES,CHAD</t>
  </si>
  <si>
    <t>cjones1</t>
  </si>
  <si>
    <t>205 SANDRA AVE APT I1</t>
  </si>
  <si>
    <t>MENDOTA</t>
  </si>
  <si>
    <t>11021042051</t>
  </si>
  <si>
    <t>KAMIKAWA,CARL N</t>
  </si>
  <si>
    <t>ckamika</t>
  </si>
  <si>
    <t>9 LEHOPULU WAY</t>
  </si>
  <si>
    <t>MAKAWAO</t>
  </si>
  <si>
    <t>96768</t>
  </si>
  <si>
    <t>81024365348</t>
  </si>
  <si>
    <t>KIDD,CODY P</t>
  </si>
  <si>
    <t>ckidd0</t>
  </si>
  <si>
    <t>2302 Adam ave</t>
  </si>
  <si>
    <t>51024105755</t>
  </si>
  <si>
    <t>KILLEEN,CHAD</t>
  </si>
  <si>
    <t>ckillee</t>
  </si>
  <si>
    <t>43 brookview ave</t>
  </si>
  <si>
    <t>Wallingford</t>
  </si>
  <si>
    <t>06492</t>
  </si>
  <si>
    <t>01004748690</t>
  </si>
  <si>
    <t>KING,COREY</t>
  </si>
  <si>
    <t>cking</t>
  </si>
  <si>
    <t>1202 WAVERLY DR.</t>
  </si>
  <si>
    <t>BAY ST LOUIS</t>
  </si>
  <si>
    <t>01022660550</t>
  </si>
  <si>
    <t>KRONBERG,CALEB D</t>
  </si>
  <si>
    <t>128 HARTMAN CIR</t>
  </si>
  <si>
    <t>FRIDLEY</t>
  </si>
  <si>
    <t>21021075492</t>
  </si>
  <si>
    <t>LARSON,CHRISTOPHER C</t>
  </si>
  <si>
    <t>clarson</t>
  </si>
  <si>
    <t>216 E Roberts ave</t>
  </si>
  <si>
    <t>New cambria</t>
  </si>
  <si>
    <t>31024627713</t>
  </si>
  <si>
    <t>LAZARUS,CRISTY JOHN</t>
  </si>
  <si>
    <t>clazaru</t>
  </si>
  <si>
    <t>100 Trenton Drive</t>
  </si>
  <si>
    <t>31093</t>
  </si>
  <si>
    <t>21024630382</t>
  </si>
  <si>
    <t>LEE,CHUL H</t>
  </si>
  <si>
    <t>clee0</t>
  </si>
  <si>
    <t>3207 W GATE PKWY</t>
  </si>
  <si>
    <t>81024630938</t>
  </si>
  <si>
    <t>LEWIS,CORY</t>
  </si>
  <si>
    <t>clewis</t>
  </si>
  <si>
    <t>2001 PECAN STREET</t>
  </si>
  <si>
    <t>11024629421</t>
  </si>
  <si>
    <t>LINGAFELTER-CRANE,CONNOR J</t>
  </si>
  <si>
    <t>clingaf</t>
  </si>
  <si>
    <t>2911 RIVERSIDE AVE</t>
  </si>
  <si>
    <t>61023984886</t>
  </si>
  <si>
    <t>LOERWALD,CHARLES J</t>
  </si>
  <si>
    <t>cloerwa</t>
  </si>
  <si>
    <t>S Elgin</t>
  </si>
  <si>
    <t>41021471054</t>
  </si>
  <si>
    <t>LOWE,CRAIG A</t>
  </si>
  <si>
    <t>CLOWE3</t>
  </si>
  <si>
    <t>2131 N Meridian Rd.</t>
  </si>
  <si>
    <t>Apt 247</t>
  </si>
  <si>
    <t>32303</t>
  </si>
  <si>
    <t>31024514693</t>
  </si>
  <si>
    <t>LOWRY,CONRAD</t>
  </si>
  <si>
    <t>clowry</t>
  </si>
  <si>
    <t>4888 state route 288</t>
  </si>
  <si>
    <t>Galion</t>
  </si>
  <si>
    <t>44833</t>
  </si>
  <si>
    <t>11024631251</t>
  </si>
  <si>
    <t>LUGO,CAROLINA</t>
  </si>
  <si>
    <t>clugo</t>
  </si>
  <si>
    <t>1106 WEST HARBOUR DRIVE</t>
  </si>
  <si>
    <t>23831</t>
  </si>
  <si>
    <t>21021058112</t>
  </si>
  <si>
    <t>MACKEW,CHARLES A</t>
  </si>
  <si>
    <t>CLINTON TOWNSHIP</t>
  </si>
  <si>
    <t>81024579428</t>
  </si>
  <si>
    <t>MAESER,CHRISTOPHER M</t>
  </si>
  <si>
    <t>cmaeser</t>
  </si>
  <si>
    <t>185 Deer Trail</t>
  </si>
  <si>
    <t>Goreville</t>
  </si>
  <si>
    <t>62939</t>
  </si>
  <si>
    <t>81022029378</t>
  </si>
  <si>
    <t>MAGANA,CHARLES G</t>
  </si>
  <si>
    <t>CMAGAN3</t>
  </si>
  <si>
    <t>91-1020 Hokua Place</t>
  </si>
  <si>
    <t>71024630417</t>
  </si>
  <si>
    <t>MALUMBA,CLEMENT</t>
  </si>
  <si>
    <t>cmalumb</t>
  </si>
  <si>
    <t>7824 HEPATICA DR</t>
  </si>
  <si>
    <t>40258</t>
  </si>
  <si>
    <t>31024537233</t>
  </si>
  <si>
    <t>MANSFIELD,COLIN K</t>
  </si>
  <si>
    <t>cmansfi</t>
  </si>
  <si>
    <t>1984 STEWART DR NW</t>
  </si>
  <si>
    <t>81021339278</t>
  </si>
  <si>
    <t>MANTON,CHRISTOPHER C</t>
  </si>
  <si>
    <t>13063 JOSEPH RD</t>
  </si>
  <si>
    <t>31024546893</t>
  </si>
  <si>
    <t>MARTINEZ,CRISTINA A</t>
  </si>
  <si>
    <t>cmart11</t>
  </si>
  <si>
    <t>1015 e 14 St</t>
  </si>
  <si>
    <t>Eldon</t>
  </si>
  <si>
    <t>65026</t>
  </si>
  <si>
    <t>51024631265</t>
  </si>
  <si>
    <t>MARTELL,COLTON A</t>
  </si>
  <si>
    <t>cmartel</t>
  </si>
  <si>
    <t>125 S ASHLAND AVE</t>
  </si>
  <si>
    <t>GREEN BAY</t>
  </si>
  <si>
    <t>54303</t>
  </si>
  <si>
    <t>81024140628</t>
  </si>
  <si>
    <t>MASON,CHRISTOPHER M</t>
  </si>
  <si>
    <t>cmason6</t>
  </si>
  <si>
    <t>20815 Lexington road</t>
  </si>
  <si>
    <t>Fredericktown</t>
  </si>
  <si>
    <t>43019</t>
  </si>
  <si>
    <t>11021688391</t>
  </si>
  <si>
    <t>MC CAMY,COREY L</t>
  </si>
  <si>
    <t>701 FISCHER RD</t>
  </si>
  <si>
    <t>LOT 69</t>
  </si>
  <si>
    <t>CREVE COEUR</t>
  </si>
  <si>
    <t>01024630380</t>
  </si>
  <si>
    <t>MCCLAIN,CHARLES</t>
  </si>
  <si>
    <t>cmcclai</t>
  </si>
  <si>
    <t>214 N WALNUT</t>
  </si>
  <si>
    <t>GENOA</t>
  </si>
  <si>
    <t>68640</t>
  </si>
  <si>
    <t>61022535616</t>
  </si>
  <si>
    <t>MILLER JR,CALVIN</t>
  </si>
  <si>
    <t>CMIL207</t>
  </si>
  <si>
    <t>670 E. DELAWARE</t>
  </si>
  <si>
    <t>41024594964</t>
  </si>
  <si>
    <t>MIRANDA GOMEZ,CESAR A</t>
  </si>
  <si>
    <t>cmirand</t>
  </si>
  <si>
    <t>13 Corporate Blvd</t>
  </si>
  <si>
    <t>Falling waters</t>
  </si>
  <si>
    <t>51024281935</t>
  </si>
  <si>
    <t>MOFFIT JR,CHARLES B</t>
  </si>
  <si>
    <t>cmoffit</t>
  </si>
  <si>
    <t>612 LINCOLN STREET</t>
  </si>
  <si>
    <t>MONONGAHELA</t>
  </si>
  <si>
    <t>15063</t>
  </si>
  <si>
    <t>01024630980</t>
  </si>
  <si>
    <t>Montgomery,Curtis L</t>
  </si>
  <si>
    <t>cmontgo</t>
  </si>
  <si>
    <t>1205 Hawthorne avenue</t>
  </si>
  <si>
    <t>Unit A</t>
  </si>
  <si>
    <t>55403</t>
  </si>
  <si>
    <t>91024631089</t>
  </si>
  <si>
    <t>NAPIER,CHAD</t>
  </si>
  <si>
    <t>cnapier</t>
  </si>
  <si>
    <t>1164 HWY 11</t>
  </si>
  <si>
    <t>SEARCY</t>
  </si>
  <si>
    <t>72143</t>
  </si>
  <si>
    <t>61024627126</t>
  </si>
  <si>
    <t>NEAL,CORIN C</t>
  </si>
  <si>
    <t>cneal</t>
  </si>
  <si>
    <t>91024630869</t>
  </si>
  <si>
    <t>NEWELL,COREY</t>
  </si>
  <si>
    <t>cnewell</t>
  </si>
  <si>
    <t>91024459239</t>
  </si>
  <si>
    <t>OCHOA,CESAR</t>
  </si>
  <si>
    <t>cochoa8</t>
  </si>
  <si>
    <t>Bell gardens</t>
  </si>
  <si>
    <t>81021721798</t>
  </si>
  <si>
    <t>ODDEN,CURTIS</t>
  </si>
  <si>
    <t>CODDEN1</t>
  </si>
  <si>
    <t>2604 14TH AVE S E</t>
  </si>
  <si>
    <t>MANDAN</t>
  </si>
  <si>
    <t>61024625606</t>
  </si>
  <si>
    <t>OKOYE,CHRISTOPHER</t>
  </si>
  <si>
    <t>cokoye</t>
  </si>
  <si>
    <t>631 EL CAMINO REAL</t>
  </si>
  <si>
    <t>SANTA CLARA</t>
  </si>
  <si>
    <t>95050</t>
  </si>
  <si>
    <t>61024626896</t>
  </si>
  <si>
    <t>OLIVER,CALVIN R</t>
  </si>
  <si>
    <t>coliver</t>
  </si>
  <si>
    <t>1536 AUSTIN DR</t>
  </si>
  <si>
    <t>31217</t>
  </si>
  <si>
    <t>91021032489</t>
  </si>
  <si>
    <t>OZAKI-GARNICA,CAROLYN T</t>
  </si>
  <si>
    <t>81024630408</t>
  </si>
  <si>
    <t>Padgett,Chelsea</t>
  </si>
  <si>
    <t>cpadget</t>
  </si>
  <si>
    <t>200 middlebrook dr</t>
  </si>
  <si>
    <t>fayetteville</t>
  </si>
  <si>
    <t>71024619547</t>
  </si>
  <si>
    <t>PEEPLES,CHARLIE</t>
  </si>
  <si>
    <t>cpeeple</t>
  </si>
  <si>
    <t>3548 S Bonn Ave</t>
  </si>
  <si>
    <t>61024626166</t>
  </si>
  <si>
    <t>PERRINE-MCGRATH,CODY</t>
  </si>
  <si>
    <t>cperrin</t>
  </si>
  <si>
    <t>134 Altamont rd</t>
  </si>
  <si>
    <t>Voorheesville</t>
  </si>
  <si>
    <t>12186</t>
  </si>
  <si>
    <t>61024334446</t>
  </si>
  <si>
    <t>PLUMMER,CARL</t>
  </si>
  <si>
    <t>cplumme</t>
  </si>
  <si>
    <t>4627 LONGFELLOW DR.</t>
  </si>
  <si>
    <t>01021295900</t>
  </si>
  <si>
    <t>POPP,CHRISTOPHER N</t>
  </si>
  <si>
    <t>331 PRINCEWOOD AVENUE</t>
  </si>
  <si>
    <t>KETTERING</t>
  </si>
  <si>
    <t>11024292071</t>
  </si>
  <si>
    <t>POPPE,CRAIG</t>
  </si>
  <si>
    <t>cpoppe</t>
  </si>
  <si>
    <t>832 CORN TASSEL RD</t>
  </si>
  <si>
    <t>N/A</t>
  </si>
  <si>
    <t>DANVILLE</t>
  </si>
  <si>
    <t>24540</t>
  </si>
  <si>
    <t>11024573741</t>
  </si>
  <si>
    <t>PRUIT,CURTIS</t>
  </si>
  <si>
    <t>cpruit</t>
  </si>
  <si>
    <t>20521 Viking ave nw #A</t>
  </si>
  <si>
    <t>Poulsbo</t>
  </si>
  <si>
    <t>98370</t>
  </si>
  <si>
    <t>91021059799</t>
  </si>
  <si>
    <t>RADKOWSKI,CHRISTOPHER</t>
  </si>
  <si>
    <t>CRADKOW</t>
  </si>
  <si>
    <t>678 LA SALLE DRIVE</t>
  </si>
  <si>
    <t>ALTAMONTE SPRINGS</t>
  </si>
  <si>
    <t>32714</t>
  </si>
  <si>
    <t>31024630173</t>
  </si>
  <si>
    <t>REDWINE,CODY</t>
  </si>
  <si>
    <t>credwin</t>
  </si>
  <si>
    <t>28123</t>
  </si>
  <si>
    <t>229 BOSTON DRIVE</t>
  </si>
  <si>
    <t>VERSAILLES</t>
  </si>
  <si>
    <t>40383</t>
  </si>
  <si>
    <t>51022539955</t>
  </si>
  <si>
    <t>REYES,CARLOS</t>
  </si>
  <si>
    <t>CREYE37</t>
  </si>
  <si>
    <t>329 Caldera st</t>
  </si>
  <si>
    <t>Perris</t>
  </si>
  <si>
    <t>92570</t>
  </si>
  <si>
    <t>21024631372</t>
  </si>
  <si>
    <t>RIXEY,CHARLES</t>
  </si>
  <si>
    <t>crixey</t>
  </si>
  <si>
    <t>515 CHURCH LANE</t>
  </si>
  <si>
    <t>51024514475</t>
  </si>
  <si>
    <t>ROBBINS,CLAYTON L</t>
  </si>
  <si>
    <t>crobbi2</t>
  </si>
  <si>
    <t>18217 FOX PEN RD</t>
  </si>
  <si>
    <t>QUEEN CITY</t>
  </si>
  <si>
    <t>63501</t>
  </si>
  <si>
    <t>81021110148</t>
  </si>
  <si>
    <t>ROBERTSON,COLIN R</t>
  </si>
  <si>
    <t>575 HAIG  STREET</t>
  </si>
  <si>
    <t>BALDWIN</t>
  </si>
  <si>
    <t>91024631209</t>
  </si>
  <si>
    <t>ROBERTS,CHANCE</t>
  </si>
  <si>
    <t>crobert</t>
  </si>
  <si>
    <t>51024616665</t>
  </si>
  <si>
    <t>RODRIGUEZ,CRISTIAN</t>
  </si>
  <si>
    <t>crodr10</t>
  </si>
  <si>
    <t>1412 W 72ND PL</t>
  </si>
  <si>
    <t>01023599800</t>
  </si>
  <si>
    <t>RODRIGUEZ,CLAUDIO C</t>
  </si>
  <si>
    <t>8721 Greenback Lane APT 5</t>
  </si>
  <si>
    <t>41024630464</t>
  </si>
  <si>
    <t>ROGGE,CHRISTOPHER J</t>
  </si>
  <si>
    <t>crogge</t>
  </si>
  <si>
    <t>2167 N 52ND ST</t>
  </si>
  <si>
    <t>53208</t>
  </si>
  <si>
    <t>61024624756</t>
  </si>
  <si>
    <t>ROSA,CARLOS A</t>
  </si>
  <si>
    <t>crosa</t>
  </si>
  <si>
    <t>1849 GLEASON AVENUE 1F</t>
  </si>
  <si>
    <t>10472</t>
  </si>
  <si>
    <t>81024622088</t>
  </si>
  <si>
    <t>ROSALES,CARLOS</t>
  </si>
  <si>
    <t>crosale</t>
  </si>
  <si>
    <t>8125 SOUTH HOOVER STREET</t>
  </si>
  <si>
    <t>APT K</t>
  </si>
  <si>
    <t>81024630138</t>
  </si>
  <si>
    <t>ROSS,COLIN</t>
  </si>
  <si>
    <t>cross</t>
  </si>
  <si>
    <t>9127 E 3000 N RD APT B</t>
  </si>
  <si>
    <t>MOMENCE</t>
  </si>
  <si>
    <t>21024631042</t>
  </si>
  <si>
    <t>SCALLAN,COLLIN</t>
  </si>
  <si>
    <t>cscalla</t>
  </si>
  <si>
    <t>28092</t>
  </si>
  <si>
    <t>1828 LA-115</t>
  </si>
  <si>
    <t>MANSURA</t>
  </si>
  <si>
    <t>71350</t>
  </si>
  <si>
    <t>71024624017</t>
  </si>
  <si>
    <t>SCHAEFFER,COLLIN</t>
  </si>
  <si>
    <t>cschaef</t>
  </si>
  <si>
    <t>11305 west pond dr</t>
  </si>
  <si>
    <t>11023972061</t>
  </si>
  <si>
    <t>SCOTT,CORNELIUS</t>
  </si>
  <si>
    <t>cscott</t>
  </si>
  <si>
    <t>95-009 Waikalani Drive</t>
  </si>
  <si>
    <t>A305</t>
  </si>
  <si>
    <t>91024630569</t>
  </si>
  <si>
    <t>SEALY,CHRIS</t>
  </si>
  <si>
    <t>csealy</t>
  </si>
  <si>
    <t>3 VIC ELLIS RD</t>
  </si>
  <si>
    <t>HATTIESBURG</t>
  </si>
  <si>
    <t>41024622274</t>
  </si>
  <si>
    <t>SHAW,CHRISTOPHER J</t>
  </si>
  <si>
    <t>cshaw0</t>
  </si>
  <si>
    <t>120 COUNTY ROAD 249</t>
  </si>
  <si>
    <t>35983</t>
  </si>
  <si>
    <t>71021059297</t>
  </si>
  <si>
    <t>SILVA,CHANDIMA D</t>
  </si>
  <si>
    <t>CSILVA5</t>
  </si>
  <si>
    <t>1112 MAXI CIR</t>
  </si>
  <si>
    <t>FRIENDSWOOD</t>
  </si>
  <si>
    <t>77546</t>
  </si>
  <si>
    <t>21021912442</t>
  </si>
  <si>
    <t>SKWARCZYNSKI,CHARLES R</t>
  </si>
  <si>
    <t>1068 LISA BOULEVARD</t>
  </si>
  <si>
    <t>61023468066</t>
  </si>
  <si>
    <t>SLAUGHTER,CONRAD S</t>
  </si>
  <si>
    <t>4231 46TH AVENUE</t>
  </si>
  <si>
    <t>01022493670</t>
  </si>
  <si>
    <t>SMEE,CLIFFORD A</t>
  </si>
  <si>
    <t>1825 NADINE AVE</t>
  </si>
  <si>
    <t>41022058504</t>
  </si>
  <si>
    <t>Smith,Claude R</t>
  </si>
  <si>
    <t>CSMI118</t>
  </si>
  <si>
    <t>16245 La Highway 16</t>
  </si>
  <si>
    <t>French Settlement</t>
  </si>
  <si>
    <t>70733-2303</t>
  </si>
  <si>
    <t>11024630061</t>
  </si>
  <si>
    <t>STANLEY,CADE</t>
  </si>
  <si>
    <t>cstanle</t>
  </si>
  <si>
    <t>1700 PATRIOT WAY</t>
  </si>
  <si>
    <t>DE PERE</t>
  </si>
  <si>
    <t>54115</t>
  </si>
  <si>
    <t>31024616613</t>
  </si>
  <si>
    <t>STARNES,CALVIN L</t>
  </si>
  <si>
    <t>cstarne</t>
  </si>
  <si>
    <t>3211 HIGHWAY 34</t>
  </si>
  <si>
    <t>WOODBURN</t>
  </si>
  <si>
    <t>50275</t>
  </si>
  <si>
    <t>91023961179</t>
  </si>
  <si>
    <t>STURKEY,CORNELIUS</t>
  </si>
  <si>
    <t>csturke</t>
  </si>
  <si>
    <t>466 Gordon Ave</t>
  </si>
  <si>
    <t>Unit #1E</t>
  </si>
  <si>
    <t>Calumet City</t>
  </si>
  <si>
    <t>60409</t>
  </si>
  <si>
    <t>91024630979</t>
  </si>
  <si>
    <t>SUTTON,CHRISTOPHER P</t>
  </si>
  <si>
    <t>csutton</t>
  </si>
  <si>
    <t>91024591789</t>
  </si>
  <si>
    <t>TAYLOR,CHARLES W</t>
  </si>
  <si>
    <t>ctayl14</t>
  </si>
  <si>
    <t>239 BAY OAKS DR</t>
  </si>
  <si>
    <t>41004691334</t>
  </si>
  <si>
    <t>TAYLOR,COREY L</t>
  </si>
  <si>
    <t>ctaylor</t>
  </si>
  <si>
    <t>1009 KENELM COURT</t>
  </si>
  <si>
    <t>01024630860</t>
  </si>
  <si>
    <t>THOMAS,CEDRIC</t>
  </si>
  <si>
    <t>cthomas</t>
  </si>
  <si>
    <t>SATURN ST</t>
  </si>
  <si>
    <t>81024623478</t>
  </si>
  <si>
    <t>TILLIS,CHRISTOPHER</t>
  </si>
  <si>
    <t>ctillis</t>
  </si>
  <si>
    <t>18410 OAK CANYON ROAD APT#445</t>
  </si>
  <si>
    <t>CANYON COUNTRY</t>
  </si>
  <si>
    <t>91387</t>
  </si>
  <si>
    <t>41021886704</t>
  </si>
  <si>
    <t>VASQUEZ,CARLOS</t>
  </si>
  <si>
    <t>3521 HAROLD DRIVE</t>
  </si>
  <si>
    <t>01022028210</t>
  </si>
  <si>
    <t>WALKER,CATHERINE</t>
  </si>
  <si>
    <t>3535 Avion Woods Court</t>
  </si>
  <si>
    <t>Unit 602</t>
  </si>
  <si>
    <t>Naples</t>
  </si>
  <si>
    <t>34104</t>
  </si>
  <si>
    <t>11024325891</t>
  </si>
  <si>
    <t>WALLACE,CLINT</t>
  </si>
  <si>
    <t>cwalla1</t>
  </si>
  <si>
    <t>577 Mary Jane Ln</t>
  </si>
  <si>
    <t>Wood Dale</t>
  </si>
  <si>
    <t>81024606978</t>
  </si>
  <si>
    <t>WATKINS,CHRIS</t>
  </si>
  <si>
    <t>cwatki0</t>
  </si>
  <si>
    <t>3865 CLIME RD</t>
  </si>
  <si>
    <t>43228</t>
  </si>
  <si>
    <t>21021957022</t>
  </si>
  <si>
    <t>WELCOME,CHRIS</t>
  </si>
  <si>
    <t>91022626389</t>
  </si>
  <si>
    <t>WELLS,CRAIG R</t>
  </si>
  <si>
    <t>179 CR 605</t>
  </si>
  <si>
    <t>ANGLETON</t>
  </si>
  <si>
    <t>61024626286</t>
  </si>
  <si>
    <t>WEYAND,CORY</t>
  </si>
  <si>
    <t>cweyand</t>
  </si>
  <si>
    <t>11021 LOWER TWIN RD</t>
  </si>
  <si>
    <t>SOUTH SALEM</t>
  </si>
  <si>
    <t>45681</t>
  </si>
  <si>
    <t>61023403266</t>
  </si>
  <si>
    <t>WILCHER,CHRISTOPHER S</t>
  </si>
  <si>
    <t>4109 sweet clover lane</t>
  </si>
  <si>
    <t>71024631237</t>
  </si>
  <si>
    <t>WILLINGHAM,CASEY D</t>
  </si>
  <si>
    <t>cwillin</t>
  </si>
  <si>
    <t>2132 NE BRIDGECREEK AVE</t>
  </si>
  <si>
    <t>L93</t>
  </si>
  <si>
    <t>98664</t>
  </si>
  <si>
    <t>91024628599</t>
  </si>
  <si>
    <t>Wilson,Charles M</t>
  </si>
  <si>
    <t>cwilso1</t>
  </si>
  <si>
    <t>438 Hindman Road</t>
  </si>
  <si>
    <t>Travelers Rest</t>
  </si>
  <si>
    <t>29690</t>
  </si>
  <si>
    <t>61021066426</t>
  </si>
  <si>
    <t>WURTZ,CHRISTOPHER B</t>
  </si>
  <si>
    <t>61022198556</t>
  </si>
  <si>
    <t>YARZA,CONSTANTINE E</t>
  </si>
  <si>
    <t>19327 REVERE AVE</t>
  </si>
  <si>
    <t>91024631309</t>
  </si>
  <si>
    <t>ABBOTT,DARRELL L</t>
  </si>
  <si>
    <t>dabbott</t>
  </si>
  <si>
    <t>1608 HARTLEY</t>
  </si>
  <si>
    <t>68521</t>
  </si>
  <si>
    <t>01024631090</t>
  </si>
  <si>
    <t>ABREU,DILAN I</t>
  </si>
  <si>
    <t>dabreu</t>
  </si>
  <si>
    <t>4234 W AUGUSTA BLVD</t>
  </si>
  <si>
    <t>61024618856</t>
  </si>
  <si>
    <t>AIDEN,DERRICK</t>
  </si>
  <si>
    <t>daiden</t>
  </si>
  <si>
    <t>825 80TH STREET</t>
  </si>
  <si>
    <t>51024631125</t>
  </si>
  <si>
    <t>AMEZCUA,DAVID</t>
  </si>
  <si>
    <t>damezcu</t>
  </si>
  <si>
    <t>80700 WILLOW LN</t>
  </si>
  <si>
    <t>92201</t>
  </si>
  <si>
    <t>61021379746</t>
  </si>
  <si>
    <t>ANDREPONT,DAIMON</t>
  </si>
  <si>
    <t>dandrep</t>
  </si>
  <si>
    <t>6909 EVANGELINE HWY</t>
  </si>
  <si>
    <t>BASILE</t>
  </si>
  <si>
    <t>21024631212</t>
  </si>
  <si>
    <t>AVILA,DAVID</t>
  </si>
  <si>
    <t>davila</t>
  </si>
  <si>
    <t>819 JACKSON ST</t>
  </si>
  <si>
    <t>29303</t>
  </si>
  <si>
    <t>71024630497</t>
  </si>
  <si>
    <t>BAILEY,DARREN</t>
  </si>
  <si>
    <t>dbailey</t>
  </si>
  <si>
    <t>600 WILLIAM ST. APT 401</t>
  </si>
  <si>
    <t>71022628347</t>
  </si>
  <si>
    <t>BALABAN,DANIEL J</t>
  </si>
  <si>
    <t>1007 s na wa ta</t>
  </si>
  <si>
    <t>Mount prospect</t>
  </si>
  <si>
    <t>31021902663</t>
  </si>
  <si>
    <t>BANKSTON JR,DONNIE L</t>
  </si>
  <si>
    <t>35040 ARTHUR BANKSTON</t>
  </si>
  <si>
    <t>INDEPENDENCE</t>
  </si>
  <si>
    <t>61024631146</t>
  </si>
  <si>
    <t>BARNES,DAVID L</t>
  </si>
  <si>
    <t>dbarnes</t>
  </si>
  <si>
    <t>68 LEGGETT DRIVE</t>
  </si>
  <si>
    <t>SHUBUTA</t>
  </si>
  <si>
    <t>31023344863</t>
  </si>
  <si>
    <t>BARRINGER,DAVID E</t>
  </si>
  <si>
    <t>126 HUNTERS GLEN</t>
  </si>
  <si>
    <t>81021032268</t>
  </si>
  <si>
    <t>BAY,DAVID W</t>
  </si>
  <si>
    <t>Sharon Hill</t>
  </si>
  <si>
    <t>86 FEATHERBED LANE</t>
  </si>
  <si>
    <t>AUDUBON</t>
  </si>
  <si>
    <t>19407</t>
  </si>
  <si>
    <t>11024630971</t>
  </si>
  <si>
    <t>BELL,DELLION</t>
  </si>
  <si>
    <t>dbell</t>
  </si>
  <si>
    <t>5134 HEMINGWAY DR</t>
  </si>
  <si>
    <t>DARROW</t>
  </si>
  <si>
    <t>70725</t>
  </si>
  <si>
    <t>41022783144</t>
  </si>
  <si>
    <t>BEM,DAVID A</t>
  </si>
  <si>
    <t>50 WINDIHILL DRIVE</t>
  </si>
  <si>
    <t>GREENSBURG</t>
  </si>
  <si>
    <t>31021058393</t>
  </si>
  <si>
    <t>BLUM,DOUGLAS A</t>
  </si>
  <si>
    <t>61024619416</t>
  </si>
  <si>
    <t>BOYER,DENNIS</t>
  </si>
  <si>
    <t>dboyer0</t>
  </si>
  <si>
    <t>13779 PEACH ST</t>
  </si>
  <si>
    <t>11022908301</t>
  </si>
  <si>
    <t>BRADFORD,DANIEL</t>
  </si>
  <si>
    <t>dbradf0</t>
  </si>
  <si>
    <t>10945 CONCORD RD</t>
  </si>
  <si>
    <t>31024622573</t>
  </si>
  <si>
    <t>BRAME,DEWON</t>
  </si>
  <si>
    <t>dbrame</t>
  </si>
  <si>
    <t>881 CHARLES HAWKINS DRIVE</t>
  </si>
  <si>
    <t>61022705316</t>
  </si>
  <si>
    <t>Braswell,David W</t>
  </si>
  <si>
    <t>DBRASWE</t>
  </si>
  <si>
    <t>21 Sasser Dr</t>
  </si>
  <si>
    <t>Pittsview</t>
  </si>
  <si>
    <t>36871</t>
  </si>
  <si>
    <t>51024631355</t>
  </si>
  <si>
    <t>BREAUX,DONNIE J</t>
  </si>
  <si>
    <t>dbreaux</t>
  </si>
  <si>
    <t>01024623690</t>
  </si>
  <si>
    <t>BROOKS,DALLAS T</t>
  </si>
  <si>
    <t>dbrooks</t>
  </si>
  <si>
    <t>51024622055</t>
  </si>
  <si>
    <t>BURGESS,DAVID M</t>
  </si>
  <si>
    <t>dburge0</t>
  </si>
  <si>
    <t>21904 Harper Lake Ave</t>
  </si>
  <si>
    <t>St. Clair Shores</t>
  </si>
  <si>
    <t>31024627833</t>
  </si>
  <si>
    <t>BURGOS,DAVID M</t>
  </si>
  <si>
    <t>dburgos</t>
  </si>
  <si>
    <t>2612 WALDEN WOODS DR.</t>
  </si>
  <si>
    <t>PLANT CITY</t>
  </si>
  <si>
    <t>33566</t>
  </si>
  <si>
    <t>71024618837</t>
  </si>
  <si>
    <t>CABRERA,DANNY R</t>
  </si>
  <si>
    <t>dcabrer</t>
  </si>
  <si>
    <t>2124 STANTON ST.</t>
  </si>
  <si>
    <t>SAN ANGELO</t>
  </si>
  <si>
    <t>76901</t>
  </si>
  <si>
    <t>61024616906</t>
  </si>
  <si>
    <t>CARY,DARRYL</t>
  </si>
  <si>
    <t>dcary</t>
  </si>
  <si>
    <t>101 A BERKLEY STREET</t>
  </si>
  <si>
    <t>31021722743</t>
  </si>
  <si>
    <t>CHASE,DAVID L</t>
  </si>
  <si>
    <t>6511 CLOVIS AVE</t>
  </si>
  <si>
    <t>FLUSHING</t>
  </si>
  <si>
    <t>91024628379</t>
  </si>
  <si>
    <t>Childress,David</t>
  </si>
  <si>
    <t>dchildr</t>
  </si>
  <si>
    <t>5157 Chumuckla Hwy</t>
  </si>
  <si>
    <t>Pace</t>
  </si>
  <si>
    <t>51024588015</t>
  </si>
  <si>
    <t>CLAUSELL,DONALD</t>
  </si>
  <si>
    <t>dclause</t>
  </si>
  <si>
    <t>2232 KESSLER BLVD. N. DR.</t>
  </si>
  <si>
    <t>41021147154</t>
  </si>
  <si>
    <t>COLUNGA,DANIEL T</t>
  </si>
  <si>
    <t>1340 N HOLMES AVE</t>
  </si>
  <si>
    <t>91764-2535</t>
  </si>
  <si>
    <t>61024618456</t>
  </si>
  <si>
    <t>CRANFORD,DENNY</t>
  </si>
  <si>
    <t>dcranfo</t>
  </si>
  <si>
    <t>210 OPIE LANE</t>
  </si>
  <si>
    <t>WHITE HALL</t>
  </si>
  <si>
    <t>71602</t>
  </si>
  <si>
    <t>81024630678</t>
  </si>
  <si>
    <t>CRAWFORD,DARIUS</t>
  </si>
  <si>
    <t>dcrawfo</t>
  </si>
  <si>
    <t>1201 W BRIAR GATE CT</t>
  </si>
  <si>
    <t>RIVERDALE</t>
  </si>
  <si>
    <t>30296</t>
  </si>
  <si>
    <t>01024607260</t>
  </si>
  <si>
    <t>CRAYCRAFT,DONALD S</t>
  </si>
  <si>
    <t>dcraycr</t>
  </si>
  <si>
    <t>41024629474</t>
  </si>
  <si>
    <t>CRENSHAW,DUNTAYE C</t>
  </si>
  <si>
    <t>dcrensh</t>
  </si>
  <si>
    <t>126 Murline dr</t>
  </si>
  <si>
    <t>Grambling</t>
  </si>
  <si>
    <t>71245</t>
  </si>
  <si>
    <t>01024614230</t>
  </si>
  <si>
    <t>CREW,DANIEL</t>
  </si>
  <si>
    <t>dcrew</t>
  </si>
  <si>
    <t>7053 S Lewis Ct</t>
  </si>
  <si>
    <t>Littleton</t>
  </si>
  <si>
    <t>80127</t>
  </si>
  <si>
    <t>91021321239</t>
  </si>
  <si>
    <t>DAHLKE,DEAN P</t>
  </si>
  <si>
    <t>402 N Hall Street</t>
  </si>
  <si>
    <t>41024618214</t>
  </si>
  <si>
    <t>DAILEY,DAVID</t>
  </si>
  <si>
    <t>ddailey</t>
  </si>
  <si>
    <t>6215 7th ave apt 2</t>
  </si>
  <si>
    <t>Kenosha</t>
  </si>
  <si>
    <t>53143</t>
  </si>
  <si>
    <t>71024631067</t>
  </si>
  <si>
    <t>DANIELS,DEVON</t>
  </si>
  <si>
    <t>ddaniel</t>
  </si>
  <si>
    <t>38 PHOEBE FARMS LN</t>
  </si>
  <si>
    <t>19720</t>
  </si>
  <si>
    <t>21021135372</t>
  </si>
  <si>
    <t>DAVIS,DENNIS D</t>
  </si>
  <si>
    <t>2722 NEWBERN</t>
  </si>
  <si>
    <t>41021938504</t>
  </si>
  <si>
    <t>DAVIS,DARRIN</t>
  </si>
  <si>
    <t>1136 leslie way</t>
  </si>
  <si>
    <t>tobyhanna</t>
  </si>
  <si>
    <t>31024629153</t>
  </si>
  <si>
    <t>DEBORD,DANIEL</t>
  </si>
  <si>
    <t>ddebord</t>
  </si>
  <si>
    <t>1802 W MARYLAND AVE</t>
  </si>
  <si>
    <t>APT 2048</t>
  </si>
  <si>
    <t>PHOENIX</t>
  </si>
  <si>
    <t>85015</t>
  </si>
  <si>
    <t>41022925204</t>
  </si>
  <si>
    <t>DEVITT,DAVID E</t>
  </si>
  <si>
    <t>DDEVITT</t>
  </si>
  <si>
    <t>160 FISHER CT</t>
  </si>
  <si>
    <t>CALIMESA</t>
  </si>
  <si>
    <t>92320</t>
  </si>
  <si>
    <t>61024625706</t>
  </si>
  <si>
    <t>DUNNE,DEVIN L</t>
  </si>
  <si>
    <t>ddunne0</t>
  </si>
  <si>
    <t>714 1ST AVE</t>
  </si>
  <si>
    <t>OTTAWA</t>
  </si>
  <si>
    <t>61350</t>
  </si>
  <si>
    <t>61021148406</t>
  </si>
  <si>
    <t>EGOLF,DANIEL B</t>
  </si>
  <si>
    <t>33 AZTEC DR</t>
  </si>
  <si>
    <t>MARTINSBURG</t>
  </si>
  <si>
    <t>51023336885</t>
  </si>
  <si>
    <t>EITING,DAVID</t>
  </si>
  <si>
    <t>deiting</t>
  </si>
  <si>
    <t>408 CHEWNING ST.</t>
  </si>
  <si>
    <t>CAMDEN</t>
  </si>
  <si>
    <t>61024620236</t>
  </si>
  <si>
    <t>ESCORCIA,DAVID</t>
  </si>
  <si>
    <t>descorc</t>
  </si>
  <si>
    <t>8711 Meade ave</t>
  </si>
  <si>
    <t>81024627778</t>
  </si>
  <si>
    <t>ESPINAL,DEANGELO</t>
  </si>
  <si>
    <t>despina</t>
  </si>
  <si>
    <t>2744 LOS GATOS LANE</t>
  </si>
  <si>
    <t>76131</t>
  </si>
  <si>
    <t>91024628839</t>
  </si>
  <si>
    <t>EVANS,DONTA N</t>
  </si>
  <si>
    <t>devans</t>
  </si>
  <si>
    <t>161 South Monastery Avenue</t>
  </si>
  <si>
    <t>91024623089</t>
  </si>
  <si>
    <t>EVANS,DONTEE</t>
  </si>
  <si>
    <t>devans0</t>
  </si>
  <si>
    <t>3500 W Edgemore Pl</t>
  </si>
  <si>
    <t>Englewood</t>
  </si>
  <si>
    <t>80110</t>
  </si>
  <si>
    <t>81022729758</t>
  </si>
  <si>
    <t>EVEILLARD,DUKEMS</t>
  </si>
  <si>
    <t>deveill</t>
  </si>
  <si>
    <t>902 GORSUCH AVE.</t>
  </si>
  <si>
    <t>01024577520</t>
  </si>
  <si>
    <t>FAHRING,DANE</t>
  </si>
  <si>
    <t>dfahrin</t>
  </si>
  <si>
    <t>304 W 500 N</t>
  </si>
  <si>
    <t>LA VERKIN</t>
  </si>
  <si>
    <t>71021693077</t>
  </si>
  <si>
    <t>FALLS,DENNIS K</t>
  </si>
  <si>
    <t>dfalls</t>
  </si>
  <si>
    <t>3608 Piedmont Ave</t>
  </si>
  <si>
    <t>93312</t>
  </si>
  <si>
    <t>21021065252</t>
  </si>
  <si>
    <t>FARMER,DARRIN T</t>
  </si>
  <si>
    <t>2984 FALKIRK ST.</t>
  </si>
  <si>
    <t>41023721134</t>
  </si>
  <si>
    <t>FOURNIER,DAVID H</t>
  </si>
  <si>
    <t>06374</t>
  </si>
  <si>
    <t>41021045924</t>
  </si>
  <si>
    <t>FOUSE,DEAN C</t>
  </si>
  <si>
    <t>8925 VERBENA RD</t>
  </si>
  <si>
    <t>OAK HILLS</t>
  </si>
  <si>
    <t>31021411943</t>
  </si>
  <si>
    <t>FRANCIS,DESMOND M</t>
  </si>
  <si>
    <t>274 8 AVE</t>
  </si>
  <si>
    <t>31024626803</t>
  </si>
  <si>
    <t>FREDRICKSON,DAVID</t>
  </si>
  <si>
    <t>dfredri</t>
  </si>
  <si>
    <t>5263 W Mirasol Lane</t>
  </si>
  <si>
    <t>Herriman</t>
  </si>
  <si>
    <t>84096</t>
  </si>
  <si>
    <t>91024628759</t>
  </si>
  <si>
    <t>FREEMAN,DESEAN</t>
  </si>
  <si>
    <t>dfreema</t>
  </si>
  <si>
    <t>100 HIGHLAND FOREST DR APT D-1</t>
  </si>
  <si>
    <t>GREENWOOD</t>
  </si>
  <si>
    <t>29646</t>
  </si>
  <si>
    <t>61024558626</t>
  </si>
  <si>
    <t>FULGHUM,ANDREW LEE</t>
  </si>
  <si>
    <t>dfulghu</t>
  </si>
  <si>
    <t>01021113260</t>
  </si>
  <si>
    <t>GEIGER,DANIEL J</t>
  </si>
  <si>
    <t>71021049477</t>
  </si>
  <si>
    <t>GOMEZ,DANIEL F</t>
  </si>
  <si>
    <t>DGOME3</t>
  </si>
  <si>
    <t>22 MILL RACE DRIVE</t>
  </si>
  <si>
    <t>ST PETERS</t>
  </si>
  <si>
    <t>63376</t>
  </si>
  <si>
    <t>71024629537</t>
  </si>
  <si>
    <t>GUNTER,DAVIN</t>
  </si>
  <si>
    <t>dgunter</t>
  </si>
  <si>
    <t>105 DIANA RD</t>
  </si>
  <si>
    <t>CHERRYVILLE</t>
  </si>
  <si>
    <t>28021</t>
  </si>
  <si>
    <t>21024628902</t>
  </si>
  <si>
    <t>GUTIERREZ HERNANDEZ,DANIEL</t>
  </si>
  <si>
    <t>dgutie1</t>
  </si>
  <si>
    <t>13862 SE 97TH AVE</t>
  </si>
  <si>
    <t>CLACKAMAS</t>
  </si>
  <si>
    <t>97015</t>
  </si>
  <si>
    <t>61024630996</t>
  </si>
  <si>
    <t>HAGGERTY,DHKAYVIAN</t>
  </si>
  <si>
    <t>dhagger</t>
  </si>
  <si>
    <t>1817 CHESTER BLVD</t>
  </si>
  <si>
    <t>91024629679</t>
  </si>
  <si>
    <t>HALEY,DAMEON</t>
  </si>
  <si>
    <t>dhaley</t>
  </si>
  <si>
    <t>2422 VENICE BLVD APT 6</t>
  </si>
  <si>
    <t>41024627344</t>
  </si>
  <si>
    <t>HALL II,DEMETRIUS E</t>
  </si>
  <si>
    <t>dhallii</t>
  </si>
  <si>
    <t>3892 ROSITA AVE.</t>
  </si>
  <si>
    <t>81024630898</t>
  </si>
  <si>
    <t>HAMMETT,DAVID</t>
  </si>
  <si>
    <t>dhammet</t>
  </si>
  <si>
    <t>1051 DOLORES PL</t>
  </si>
  <si>
    <t>WAUKEE</t>
  </si>
  <si>
    <t>50263</t>
  </si>
  <si>
    <t>91024625529</t>
  </si>
  <si>
    <t>HANDSBOROUGH II,DENNIS S</t>
  </si>
  <si>
    <t>dhandsb</t>
  </si>
  <si>
    <t>500 N. Lenzner Ave. Apt. A-16</t>
  </si>
  <si>
    <t>SIERRA VISTA</t>
  </si>
  <si>
    <t>91024214959</t>
  </si>
  <si>
    <t>HANSEN,DAVID</t>
  </si>
  <si>
    <t>dhanse9</t>
  </si>
  <si>
    <t>1060 Goode Rd</t>
  </si>
  <si>
    <t>11021045121</t>
  </si>
  <si>
    <t>HANSON,DONALD R</t>
  </si>
  <si>
    <t>1069 Talley Loop</t>
  </si>
  <si>
    <t>71024462907</t>
  </si>
  <si>
    <t>HARRIS,DARRELL</t>
  </si>
  <si>
    <t>dharri2</t>
  </si>
  <si>
    <t>41024627564</t>
  </si>
  <si>
    <t>HAWLEY,DEVON A</t>
  </si>
  <si>
    <t>dhawley</t>
  </si>
  <si>
    <t>50 COMMONS DR</t>
  </si>
  <si>
    <t>SHREWSBURY</t>
  </si>
  <si>
    <t>01545</t>
  </si>
  <si>
    <t>11024628551</t>
  </si>
  <si>
    <t>HAYNES,DUAN</t>
  </si>
  <si>
    <t>dhayne0</t>
  </si>
  <si>
    <t>01021098080</t>
  </si>
  <si>
    <t>HEAREN,DWAYNE D</t>
  </si>
  <si>
    <t>114 LA RUE CANNES</t>
  </si>
  <si>
    <t>DUSON</t>
  </si>
  <si>
    <t>11021048271</t>
  </si>
  <si>
    <t>HEARTFIELD,DENNIS M</t>
  </si>
  <si>
    <t>DHEARTF</t>
  </si>
  <si>
    <t>2335 VINCENT RD</t>
  </si>
  <si>
    <t>32817</t>
  </si>
  <si>
    <t>11024631191</t>
  </si>
  <si>
    <t>HEMINGWAY,DANIEL D</t>
  </si>
  <si>
    <t>dheming</t>
  </si>
  <si>
    <t>3755 DENVER ST</t>
  </si>
  <si>
    <t>81024629908</t>
  </si>
  <si>
    <t>HILL,DAVID</t>
  </si>
  <si>
    <t>dhill1</t>
  </si>
  <si>
    <t>31738 ACACIA VISTA</t>
  </si>
  <si>
    <t>BULVERDE</t>
  </si>
  <si>
    <t>31024627663</t>
  </si>
  <si>
    <t>HOLLISTER,DEVON</t>
  </si>
  <si>
    <t>dhollis</t>
  </si>
  <si>
    <t>717 BURNS RD</t>
  </si>
  <si>
    <t>CARROLLTON</t>
  </si>
  <si>
    <t>30117</t>
  </si>
  <si>
    <t>41024630784</t>
  </si>
  <si>
    <t>HOOPER,DONALD J</t>
  </si>
  <si>
    <t>dhooper</t>
  </si>
  <si>
    <t>2325 GREENTREE N.</t>
  </si>
  <si>
    <t>01024619340</t>
  </si>
  <si>
    <t>HORTON,DARRYL</t>
  </si>
  <si>
    <t>dhorto0</t>
  </si>
  <si>
    <t>613 PHEASANT LN</t>
  </si>
  <si>
    <t>71021036407</t>
  </si>
  <si>
    <t>Howell,Dwayne G</t>
  </si>
  <si>
    <t>658 OLD GRIFFIN RD</t>
  </si>
  <si>
    <t>91021041039</t>
  </si>
  <si>
    <t>HUBBARD,DAVID W</t>
  </si>
  <si>
    <t>534 BRICKYARD RD.</t>
  </si>
  <si>
    <t>21021097342</t>
  </si>
  <si>
    <t>HUDSON,DAVID P</t>
  </si>
  <si>
    <t>71023990797</t>
  </si>
  <si>
    <t>HUMPHREY,DAVID l</t>
  </si>
  <si>
    <t>dhumph4</t>
  </si>
  <si>
    <t>1422 Milbanke Drive SE</t>
  </si>
  <si>
    <t>Olympia</t>
  </si>
  <si>
    <t>61024626476</t>
  </si>
  <si>
    <t>HUTCHINSON,DOMINIQUE</t>
  </si>
  <si>
    <t>dhutchi</t>
  </si>
  <si>
    <t>4666 SOUTHAIRE DR</t>
  </si>
  <si>
    <t>91003853139</t>
  </si>
  <si>
    <t>JACKSON,DAMIEN D</t>
  </si>
  <si>
    <t>djack89</t>
  </si>
  <si>
    <t>Tinly park</t>
  </si>
  <si>
    <t>01024630950</t>
  </si>
  <si>
    <t>Jackson,David</t>
  </si>
  <si>
    <t>djacks2</t>
  </si>
  <si>
    <t>410 Taylor St 202E</t>
  </si>
  <si>
    <t>Jackson</t>
  </si>
  <si>
    <t>39216</t>
  </si>
  <si>
    <t>91024629929</t>
  </si>
  <si>
    <t>JANIS,DARELL F</t>
  </si>
  <si>
    <t>djanis</t>
  </si>
  <si>
    <t>1159 RIFFITH STREET</t>
  </si>
  <si>
    <t>JOHNSTOWN</t>
  </si>
  <si>
    <t>15902</t>
  </si>
  <si>
    <t>91021081999</t>
  </si>
  <si>
    <t>JASINSKI,DANIAL S</t>
  </si>
  <si>
    <t>11005 FAWNWOOD CT</t>
  </si>
  <si>
    <t>BRYCEVILLE</t>
  </si>
  <si>
    <t>41024626554</t>
  </si>
  <si>
    <t>JEANNICE,DUSTIN</t>
  </si>
  <si>
    <t>djeanni</t>
  </si>
  <si>
    <t>7250 JEFF DAVIS ROAD</t>
  </si>
  <si>
    <t>61024630196</t>
  </si>
  <si>
    <t>JOHNSTON,DONALD V</t>
  </si>
  <si>
    <t>djohnst</t>
  </si>
  <si>
    <t>992 FERN AVENUE</t>
  </si>
  <si>
    <t>GRAND MARSH</t>
  </si>
  <si>
    <t>53936</t>
  </si>
  <si>
    <t>41023727314</t>
  </si>
  <si>
    <t>JONES,DANIEL R</t>
  </si>
  <si>
    <t>1289 FLOWER GAP RD</t>
  </si>
  <si>
    <t>CANA</t>
  </si>
  <si>
    <t>81024630498</t>
  </si>
  <si>
    <t>JONES,DAVONE</t>
  </si>
  <si>
    <t>djones3</t>
  </si>
  <si>
    <t>3 STONE ST</t>
  </si>
  <si>
    <t>07104</t>
  </si>
  <si>
    <t>51022027835</t>
  </si>
  <si>
    <t>KACZMAREK,DAVID M</t>
  </si>
  <si>
    <t>7000 SCHOEPF DR</t>
  </si>
  <si>
    <t>NORTHFIELD CENTER</t>
  </si>
  <si>
    <t>81022878388</t>
  </si>
  <si>
    <t>KANADAY,DON W</t>
  </si>
  <si>
    <t>11021746181</t>
  </si>
  <si>
    <t>KELLER,DAVID H</t>
  </si>
  <si>
    <t>118 BAY AVE.</t>
  </si>
  <si>
    <t>51024625495</t>
  </si>
  <si>
    <t>KINN,DANIEL</t>
  </si>
  <si>
    <t>dkinn</t>
  </si>
  <si>
    <t>17024 BROOKWOOD DR</t>
  </si>
  <si>
    <t>81024627098</t>
  </si>
  <si>
    <t>KUMACHEV,DMITRII</t>
  </si>
  <si>
    <t>dkumach</t>
  </si>
  <si>
    <t>4a 1280 East 18th street</t>
  </si>
  <si>
    <t>11021017341</t>
  </si>
  <si>
    <t>KURANISHI,DONALD M</t>
  </si>
  <si>
    <t>DKURANI</t>
  </si>
  <si>
    <t>98-1425 HOOHONUA ST</t>
  </si>
  <si>
    <t>PEARL CITY</t>
  </si>
  <si>
    <t>96782</t>
  </si>
  <si>
    <t>41023160744</t>
  </si>
  <si>
    <t>LADZYGA,DMITRI</t>
  </si>
  <si>
    <t>545 Traditions Grande BLVD</t>
  </si>
  <si>
    <t>01021053640</t>
  </si>
  <si>
    <t>LANE,DONALD G</t>
  </si>
  <si>
    <t>6760 DOUGLAS ST</t>
  </si>
  <si>
    <t>91024630069</t>
  </si>
  <si>
    <t>LEMOS,DOMINGO D</t>
  </si>
  <si>
    <t>dlemos</t>
  </si>
  <si>
    <t>2341 FRANK BEARD DRIVE</t>
  </si>
  <si>
    <t>81024629348</t>
  </si>
  <si>
    <t>LEWIS,DANIEL</t>
  </si>
  <si>
    <t>dlewis</t>
  </si>
  <si>
    <t>415 JOHNSON LANE</t>
  </si>
  <si>
    <t>01024481200</t>
  </si>
  <si>
    <t>LOGAN,DARRELL Q</t>
  </si>
  <si>
    <t>dlogan</t>
  </si>
  <si>
    <t>17 Rollinson St.</t>
  </si>
  <si>
    <t>West Orange</t>
  </si>
  <si>
    <t>07052</t>
  </si>
  <si>
    <t>71022264697</t>
  </si>
  <si>
    <t>LOSARDO,DINO A</t>
  </si>
  <si>
    <t>427 ROUND TOP ROAD</t>
  </si>
  <si>
    <t>HARRISVILLE</t>
  </si>
  <si>
    <t>02830</t>
  </si>
  <si>
    <t>91024630459</t>
  </si>
  <si>
    <t>LOVING,DANIEL</t>
  </si>
  <si>
    <t>dloving</t>
  </si>
  <si>
    <t>8192 BELL CREEK ROAD</t>
  </si>
  <si>
    <t>MECHANICSVILLE</t>
  </si>
  <si>
    <t>23111</t>
  </si>
  <si>
    <t>71024630147</t>
  </si>
  <si>
    <t>LUNA,DANIEL</t>
  </si>
  <si>
    <t>dluna</t>
  </si>
  <si>
    <t>4506 CLOUDCROFT COURT</t>
  </si>
  <si>
    <t>79707</t>
  </si>
  <si>
    <t>61024619266</t>
  </si>
  <si>
    <t>LYLE,DONAVON</t>
  </si>
  <si>
    <t>dlyle0</t>
  </si>
  <si>
    <t>1627 ansbury dr</t>
  </si>
  <si>
    <t>31024630583</t>
  </si>
  <si>
    <t>LYNN,DEXTER</t>
  </si>
  <si>
    <t>dlynn</t>
  </si>
  <si>
    <t>3914 E 11TH ST</t>
  </si>
  <si>
    <t>PANAMA CITY</t>
  </si>
  <si>
    <t>32404</t>
  </si>
  <si>
    <t>61022053816</t>
  </si>
  <si>
    <t>MADARA,DOUGLAS E</t>
  </si>
  <si>
    <t>DMADARA</t>
  </si>
  <si>
    <t>1204 MINION BRIEF</t>
  </si>
  <si>
    <t>23455</t>
  </si>
  <si>
    <t>21021116482</t>
  </si>
  <si>
    <t>MANSFIELD,DAVID A</t>
  </si>
  <si>
    <t>358 MT. JOY RD</t>
  </si>
  <si>
    <t>MT PLEASANT</t>
  </si>
  <si>
    <t>15666</t>
  </si>
  <si>
    <t>91024102619</t>
  </si>
  <si>
    <t>MARTIN,DINO L</t>
  </si>
  <si>
    <t>dmar101</t>
  </si>
  <si>
    <t>609 N SeminoleDr.</t>
  </si>
  <si>
    <t>01024629270</t>
  </si>
  <si>
    <t>MAREE,DAMIEN</t>
  </si>
  <si>
    <t>dmaree</t>
  </si>
  <si>
    <t>2448 DUBLIN WAY</t>
  </si>
  <si>
    <t>92408</t>
  </si>
  <si>
    <t>31024537943</t>
  </si>
  <si>
    <t>MARTIN,DARYL E</t>
  </si>
  <si>
    <t>dmart15</t>
  </si>
  <si>
    <t>16 Martin Dr</t>
  </si>
  <si>
    <t>Phenix city</t>
  </si>
  <si>
    <t>01024630160</t>
  </si>
  <si>
    <t>MARTIN,DUJUAN</t>
  </si>
  <si>
    <t>dmarti0</t>
  </si>
  <si>
    <t>14573 SKYLINE DR</t>
  </si>
  <si>
    <t>51022654025</t>
  </si>
  <si>
    <t>MAZE,DENNIS C</t>
  </si>
  <si>
    <t>866 BURL AVE</t>
  </si>
  <si>
    <t>41021048174</t>
  </si>
  <si>
    <t>MCARTHUR,DAVID D</t>
  </si>
  <si>
    <t>93 CLOVE RD</t>
  </si>
  <si>
    <t>SUSSEX</t>
  </si>
  <si>
    <t>21024630612</t>
  </si>
  <si>
    <t>McClinton,Dandrell</t>
  </si>
  <si>
    <t>dmcclin</t>
  </si>
  <si>
    <t>1938 E Britain</t>
  </si>
  <si>
    <t>Benton Harbor</t>
  </si>
  <si>
    <t>81021046908</t>
  </si>
  <si>
    <t>MCCOY,DAVID E</t>
  </si>
  <si>
    <t>164 BREMOND ST.</t>
  </si>
  <si>
    <t>01021048090</t>
  </si>
  <si>
    <t>MCDONALD,DONALD C</t>
  </si>
  <si>
    <t>2017 MEADOWVIEW PL</t>
  </si>
  <si>
    <t>CAmano ISLAND</t>
  </si>
  <si>
    <t>98282</t>
  </si>
  <si>
    <t>81023598778</t>
  </si>
  <si>
    <t>MCKINNEY,DAVID S</t>
  </si>
  <si>
    <t>dmckin0</t>
  </si>
  <si>
    <t>249 VILLA LANE</t>
  </si>
  <si>
    <t>SHEPHERDSVILLE</t>
  </si>
  <si>
    <t>40165</t>
  </si>
  <si>
    <t>01021060070</t>
  </si>
  <si>
    <t>MCKNIGHT,DANIEL E</t>
  </si>
  <si>
    <t>5022 GRANT RD</t>
  </si>
  <si>
    <t>41024584654</t>
  </si>
  <si>
    <t>MCLEAN,DAVID</t>
  </si>
  <si>
    <t>dmclea0</t>
  </si>
  <si>
    <t>22 ROCK STREET</t>
  </si>
  <si>
    <t>PITTSTON TOWNSHIP</t>
  </si>
  <si>
    <t>61024631036</t>
  </si>
  <si>
    <t>MCLIECHEY,DANIEL</t>
  </si>
  <si>
    <t>dmcliec</t>
  </si>
  <si>
    <t>23324-2947</t>
  </si>
  <si>
    <t>01023616960</t>
  </si>
  <si>
    <t>MEDEIROS,DERRICK A</t>
  </si>
  <si>
    <t>DMEDEI0</t>
  </si>
  <si>
    <t>3932 KIANI ST</t>
  </si>
  <si>
    <t>KOLOA</t>
  </si>
  <si>
    <t>96756</t>
  </si>
  <si>
    <t>61024630566</t>
  </si>
  <si>
    <t>MEDRANO,DAVID</t>
  </si>
  <si>
    <t>dmedran</t>
  </si>
  <si>
    <t>1911 134TH STREET</t>
  </si>
  <si>
    <t>79423</t>
  </si>
  <si>
    <t>51024628025</t>
  </si>
  <si>
    <t>MELLERSON,DARIOUS</t>
  </si>
  <si>
    <t>dmeller</t>
  </si>
  <si>
    <t>3217 YOSEMITE AVE</t>
  </si>
  <si>
    <t>21215</t>
  </si>
  <si>
    <t>91023639199</t>
  </si>
  <si>
    <t>MEREDITH,DAVID L</t>
  </si>
  <si>
    <t>6749 CHADBOURNE AVE.</t>
  </si>
  <si>
    <t>61023960016</t>
  </si>
  <si>
    <t>Metropoulos,Costandino v</t>
  </si>
  <si>
    <t>dmetrop</t>
  </si>
  <si>
    <t>81021886338</t>
  </si>
  <si>
    <t>MEYER,DALE W</t>
  </si>
  <si>
    <t>DMEYE1</t>
  </si>
  <si>
    <t>1495 S.E. MAPLE LOOP</t>
  </si>
  <si>
    <t>97080</t>
  </si>
  <si>
    <t>31024630293</t>
  </si>
  <si>
    <t>MEYER,DANIEL M</t>
  </si>
  <si>
    <t>dmeyer</t>
  </si>
  <si>
    <t>N8240 SUMMIT WOODS LN.</t>
  </si>
  <si>
    <t>GLEASON</t>
  </si>
  <si>
    <t>54435</t>
  </si>
  <si>
    <t>51024631225</t>
  </si>
  <si>
    <t>MIZELLE,DYLAN</t>
  </si>
  <si>
    <t>dmizell</t>
  </si>
  <si>
    <t>100 ALLIGOOD LANE</t>
  </si>
  <si>
    <t>27889</t>
  </si>
  <si>
    <t>31024630723</t>
  </si>
  <si>
    <t>MOORE,DELACEY</t>
  </si>
  <si>
    <t>dmoore</t>
  </si>
  <si>
    <t>51021714005</t>
  </si>
  <si>
    <t>MOSER,DANIEL</t>
  </si>
  <si>
    <t>DMOSER5</t>
  </si>
  <si>
    <t>3531 N. PIEDRA CIRCLE</t>
  </si>
  <si>
    <t>MESA</t>
  </si>
  <si>
    <t>85207</t>
  </si>
  <si>
    <t>21021072092</t>
  </si>
  <si>
    <t>MOSHER,DAVID R</t>
  </si>
  <si>
    <t>8601 RAILROAD PLACE SE.</t>
  </si>
  <si>
    <t>P.O. BOX 1923</t>
  </si>
  <si>
    <t>SNOQUALMIE</t>
  </si>
  <si>
    <t>41023023804</t>
  </si>
  <si>
    <t>MOSIER,DREW J</t>
  </si>
  <si>
    <t>71021341357</t>
  </si>
  <si>
    <t>MULLEN,DANIEL</t>
  </si>
  <si>
    <t>dmulle</t>
  </si>
  <si>
    <t>317 HARBOR VIEW DRIVE</t>
  </si>
  <si>
    <t>KILL DEVILL HILLS</t>
  </si>
  <si>
    <t>27948</t>
  </si>
  <si>
    <t>61023072096</t>
  </si>
  <si>
    <t>MUNN,DANIEL K</t>
  </si>
  <si>
    <t>61024628146</t>
  </si>
  <si>
    <t>MYERS,DAVID B</t>
  </si>
  <si>
    <t>dmyers</t>
  </si>
  <si>
    <t>9225 ELLEN DAVIES DR</t>
  </si>
  <si>
    <t>38133</t>
  </si>
  <si>
    <t>71024630937</t>
  </si>
  <si>
    <t>NEAL,DAVID</t>
  </si>
  <si>
    <t>dneal</t>
  </si>
  <si>
    <t>8539 OLD HARRISON CHAPEL ROAD</t>
  </si>
  <si>
    <t>11021888341</t>
  </si>
  <si>
    <t>NIGHTHART,DARRYL R</t>
  </si>
  <si>
    <t>2172 Liv 422</t>
  </si>
  <si>
    <t>Ludlow</t>
  </si>
  <si>
    <t>61021073746</t>
  </si>
  <si>
    <t>NIGRELLI,DEAN M</t>
  </si>
  <si>
    <t>DNIGREL</t>
  </si>
  <si>
    <t>2724 BEACON DRIVE</t>
  </si>
  <si>
    <t>SINKING SPRING</t>
  </si>
  <si>
    <t>19608</t>
  </si>
  <si>
    <t>01024627930</t>
  </si>
  <si>
    <t>OCHOA,DANIELL</t>
  </si>
  <si>
    <t>dochoa</t>
  </si>
  <si>
    <t>91024629799</t>
  </si>
  <si>
    <t>ORTIZ,DAVID</t>
  </si>
  <si>
    <t>dortiz</t>
  </si>
  <si>
    <t>4000 MITCHELL AVE</t>
  </si>
  <si>
    <t>11024528321</t>
  </si>
  <si>
    <t>OZUNA,DOMINGO</t>
  </si>
  <si>
    <t>dozuna</t>
  </si>
  <si>
    <t>31 dorchester ave</t>
  </si>
  <si>
    <t>51021042645</t>
  </si>
  <si>
    <t>PANKOWSKI,DANIEL</t>
  </si>
  <si>
    <t>dpanko</t>
  </si>
  <si>
    <t>71021065187</t>
  </si>
  <si>
    <t>PAPADOPOULOS,DIONYSIOS N</t>
  </si>
  <si>
    <t>41024270044</t>
  </si>
  <si>
    <t>PARKER,DESMOND</t>
  </si>
  <si>
    <t>dpark28</t>
  </si>
  <si>
    <t>3240 Ashley Way</t>
  </si>
  <si>
    <t>01021057350</t>
  </si>
  <si>
    <t>Parks,David P</t>
  </si>
  <si>
    <t>447  Hauck rd</t>
  </si>
  <si>
    <t>Bridgewater</t>
  </si>
  <si>
    <t>08807</t>
  </si>
  <si>
    <t>01024623150</t>
  </si>
  <si>
    <t>PARTON,DAVID</t>
  </si>
  <si>
    <t>dparton</t>
  </si>
  <si>
    <t>2913 SOUTH 600 EAST</t>
  </si>
  <si>
    <t>31024628553</t>
  </si>
  <si>
    <t>PERRY,DWIGHT</t>
  </si>
  <si>
    <t>dperry0</t>
  </si>
  <si>
    <t>125 OAKS LANE</t>
  </si>
  <si>
    <t>41339</t>
  </si>
  <si>
    <t>81021296308</t>
  </si>
  <si>
    <t>PHELPS,DANIEL S</t>
  </si>
  <si>
    <t>775 West Roger Road</t>
  </si>
  <si>
    <t>91024629819</t>
  </si>
  <si>
    <t>PHELPS,DYLAN B</t>
  </si>
  <si>
    <t>dphelps</t>
  </si>
  <si>
    <t>429 WISTERIA DRIVE</t>
  </si>
  <si>
    <t>71021905377</t>
  </si>
  <si>
    <t>PINK,DWIGHT</t>
  </si>
  <si>
    <t>5672 GRAMERCY DR</t>
  </si>
  <si>
    <t>11024558391</t>
  </si>
  <si>
    <t>PLANT,DAVID</t>
  </si>
  <si>
    <t>dplant</t>
  </si>
  <si>
    <t>403,10TH,AVE</t>
  </si>
  <si>
    <t>MIDFIELD</t>
  </si>
  <si>
    <t>35228</t>
  </si>
  <si>
    <t>61024631126</t>
  </si>
  <si>
    <t>PORTER,DENZEL</t>
  </si>
  <si>
    <t>dporter</t>
  </si>
  <si>
    <t>7307 ROURKE CIR.</t>
  </si>
  <si>
    <t>61024630646</t>
  </si>
  <si>
    <t>PRITCHETT,DESRYCK</t>
  </si>
  <si>
    <t>dpritch</t>
  </si>
  <si>
    <t>3838 HIGH MEADOW DRIVE</t>
  </si>
  <si>
    <t>76904</t>
  </si>
  <si>
    <t>31021065953</t>
  </si>
  <si>
    <t>PULLIAM,DAVID A</t>
  </si>
  <si>
    <t>1713 EAST 33RD STREET</t>
  </si>
  <si>
    <t>01021043240</t>
  </si>
  <si>
    <t>PUNARO,DAVID M</t>
  </si>
  <si>
    <t>3510 Esterlina Dr</t>
  </si>
  <si>
    <t>Fallbrook</t>
  </si>
  <si>
    <t>41024625434</t>
  </si>
  <si>
    <t>QUSTANTIN,DAVID S</t>
  </si>
  <si>
    <t>dqustan</t>
  </si>
  <si>
    <t>8461 HICKORY DR</t>
  </si>
  <si>
    <t>STERLING HEIGHTS</t>
  </si>
  <si>
    <t>91021208519</t>
  </si>
  <si>
    <t>RAMIREZ,DANIEL</t>
  </si>
  <si>
    <t>DRAMIR4</t>
  </si>
  <si>
    <t>5550 Atchison st</t>
  </si>
  <si>
    <t>80239</t>
  </si>
  <si>
    <t>21021042212</t>
  </si>
  <si>
    <t>REIFSCHNEIDER,DOUGLAS J</t>
  </si>
  <si>
    <t>9501 STATE ROUTE 3</t>
  </si>
  <si>
    <t>91021693889</t>
  </si>
  <si>
    <t>Reyes,Daniel E</t>
  </si>
  <si>
    <t>226 Waconda Avenue</t>
  </si>
  <si>
    <t>01024525890</t>
  </si>
  <si>
    <t>RICHARDSON,DAVID</t>
  </si>
  <si>
    <t>drich13</t>
  </si>
  <si>
    <t>38 PEACHTREE ST</t>
  </si>
  <si>
    <t>71024629417</t>
  </si>
  <si>
    <t>RIVERA,DANIEL</t>
  </si>
  <si>
    <t>driver0</t>
  </si>
  <si>
    <t>92-620 anipeahi pl unit c</t>
  </si>
  <si>
    <t>Kapolei</t>
  </si>
  <si>
    <t>96707</t>
  </si>
  <si>
    <t>51024630755</t>
  </si>
  <si>
    <t>ROBINSON,DONALD</t>
  </si>
  <si>
    <t>drobins</t>
  </si>
  <si>
    <t>190 FAITH DR SE</t>
  </si>
  <si>
    <t>MILLEDGEVILLE</t>
  </si>
  <si>
    <t>31061</t>
  </si>
  <si>
    <t>41024511184</t>
  </si>
  <si>
    <t>RUSSELL,DANIEL</t>
  </si>
  <si>
    <t>drusse7</t>
  </si>
  <si>
    <t>607 Fraser</t>
  </si>
  <si>
    <t>Bay City</t>
  </si>
  <si>
    <t>48706</t>
  </si>
  <si>
    <t>41021029994</t>
  </si>
  <si>
    <t>RUSSELL,DENNIS C</t>
  </si>
  <si>
    <t>DRUSSEL</t>
  </si>
  <si>
    <t>8688 HANOVER DR</t>
  </si>
  <si>
    <t>47630</t>
  </si>
  <si>
    <t>21024626872</t>
  </si>
  <si>
    <t>SAINT FLEUR,DELIS J</t>
  </si>
  <si>
    <t>dsaintf</t>
  </si>
  <si>
    <t>4900 NW 28TH AVE</t>
  </si>
  <si>
    <t>FORT LAUDERDALE</t>
  </si>
  <si>
    <t>33309</t>
  </si>
  <si>
    <t>21024628212</t>
  </si>
  <si>
    <t>SARTOR,DAQUAN</t>
  </si>
  <si>
    <t>dsartor</t>
  </si>
  <si>
    <t>120 ANITA DR</t>
  </si>
  <si>
    <t>29307</t>
  </si>
  <si>
    <t>91024535989</t>
  </si>
  <si>
    <t>SCHMIDT,DEREK</t>
  </si>
  <si>
    <t>dschmi2</t>
  </si>
  <si>
    <t>801 S 5TH ST</t>
  </si>
  <si>
    <t>EFFINGHAM</t>
  </si>
  <si>
    <t>62401</t>
  </si>
  <si>
    <t>71024624787</t>
  </si>
  <si>
    <t>SCHULTZ,DALTON</t>
  </si>
  <si>
    <t>dschult</t>
  </si>
  <si>
    <t>489 RD 3</t>
  </si>
  <si>
    <t>RICHLAND</t>
  </si>
  <si>
    <t>68601</t>
  </si>
  <si>
    <t>11024630441</t>
  </si>
  <si>
    <t>SCOTT,DEANDRE</t>
  </si>
  <si>
    <t>dscott</t>
  </si>
  <si>
    <t>138 ENDICOTT DR</t>
  </si>
  <si>
    <t>SAVANNAH</t>
  </si>
  <si>
    <t>31419</t>
  </si>
  <si>
    <t>91024631379</t>
  </si>
  <si>
    <t>SCOTT,DEJON</t>
  </si>
  <si>
    <t>dscott0</t>
  </si>
  <si>
    <t>2934 GENESEE STREET</t>
  </si>
  <si>
    <t>11024630751</t>
  </si>
  <si>
    <t>SHAW,DUSTIN L</t>
  </si>
  <si>
    <t>dshaw</t>
  </si>
  <si>
    <t>400 CENTER STREET</t>
  </si>
  <si>
    <t>APT 308</t>
  </si>
  <si>
    <t>MARTINS FERRY</t>
  </si>
  <si>
    <t>43935</t>
  </si>
  <si>
    <t>01021041180</t>
  </si>
  <si>
    <t>SHUFORD,DEXTER C</t>
  </si>
  <si>
    <t>31 BARTELS PL</t>
  </si>
  <si>
    <t>NEW ROCHELLE</t>
  </si>
  <si>
    <t>10801</t>
  </si>
  <si>
    <t>91024628509</t>
  </si>
  <si>
    <t>SIMS,DONTA</t>
  </si>
  <si>
    <t>dsims</t>
  </si>
  <si>
    <t>17242 Lenore</t>
  </si>
  <si>
    <t>61024630516</t>
  </si>
  <si>
    <t>SMITH,DEREK</t>
  </si>
  <si>
    <t>dsmith</t>
  </si>
  <si>
    <t>5048 DREUX AVE</t>
  </si>
  <si>
    <t>81022550238</t>
  </si>
  <si>
    <t>SMITH,DARIUS</t>
  </si>
  <si>
    <t>dsmith0</t>
  </si>
  <si>
    <t>22 MONTGOMERY STREET</t>
  </si>
  <si>
    <t>6I</t>
  </si>
  <si>
    <t>POUGHKEEPSIE</t>
  </si>
  <si>
    <t>12601</t>
  </si>
  <si>
    <t>81024630918</t>
  </si>
  <si>
    <t>SOWARDS,DUANE M</t>
  </si>
  <si>
    <t>dsoward</t>
  </si>
  <si>
    <t>10260 POTTINGER ROAD</t>
  </si>
  <si>
    <t>01023899490</t>
  </si>
  <si>
    <t>SPRINGER,DAVID</t>
  </si>
  <si>
    <t>dspring</t>
  </si>
  <si>
    <t>2507 59TH STREET</t>
  </si>
  <si>
    <t>79413</t>
  </si>
  <si>
    <t>51024618215</t>
  </si>
  <si>
    <t>Stacho,Dwight Robert</t>
  </si>
  <si>
    <t>dstacho</t>
  </si>
  <si>
    <t>8466 Royal Haven Drive</t>
  </si>
  <si>
    <t>NORTH ROYALTON</t>
  </si>
  <si>
    <t>44133</t>
  </si>
  <si>
    <t>01021051750</t>
  </si>
  <si>
    <t>STINNETT JR,DANIEL L</t>
  </si>
  <si>
    <t>DSTINNE</t>
  </si>
  <si>
    <t>935 S. Yuma Dr</t>
  </si>
  <si>
    <t>Chino Valley</t>
  </si>
  <si>
    <t>01024447070</t>
  </si>
  <si>
    <t>STRAWDERMAN,DAVID Lee</t>
  </si>
  <si>
    <t>dstraw0</t>
  </si>
  <si>
    <t>5378 KING ARTHUR CIR</t>
  </si>
  <si>
    <t>11024622081</t>
  </si>
  <si>
    <t>SULLIVAN,DEVIN L</t>
  </si>
  <si>
    <t>dsulli0</t>
  </si>
  <si>
    <t>208 Carolina lakes blvd</t>
  </si>
  <si>
    <t>51024631025</t>
  </si>
  <si>
    <t>SWAGER,DANIEL</t>
  </si>
  <si>
    <t>dswager</t>
  </si>
  <si>
    <t>5014 COOPERS LANDING DR</t>
  </si>
  <si>
    <t>APT 2A</t>
  </si>
  <si>
    <t>49004</t>
  </si>
  <si>
    <t>41023468284</t>
  </si>
  <si>
    <t>THOMPSON,DOUGLAS</t>
  </si>
  <si>
    <t>3008 HOUCKS MILL RD</t>
  </si>
  <si>
    <t>MONKTON</t>
  </si>
  <si>
    <t>21111</t>
  </si>
  <si>
    <t>51024630515</t>
  </si>
  <si>
    <t>TOLCH,DONNIE</t>
  </si>
  <si>
    <t>dtolch</t>
  </si>
  <si>
    <t>307 S MEREDITH DR</t>
  </si>
  <si>
    <t>GREENUP</t>
  </si>
  <si>
    <t>62428</t>
  </si>
  <si>
    <t>41024621364</t>
  </si>
  <si>
    <t>VANLOAN III,DAVID E</t>
  </si>
  <si>
    <t>dvanloa</t>
  </si>
  <si>
    <t>103 WOODLAND DRIVE</t>
  </si>
  <si>
    <t>UNCASVILLE</t>
  </si>
  <si>
    <t>06382</t>
  </si>
  <si>
    <t>41024630104</t>
  </si>
  <si>
    <t>VAN VLERAH,DAVID A</t>
  </si>
  <si>
    <t>dvlerah</t>
  </si>
  <si>
    <t>8602 SOUTH ROOD RD</t>
  </si>
  <si>
    <t>60145</t>
  </si>
  <si>
    <t>91024214399</t>
  </si>
  <si>
    <t>VOLKING,DAVID B</t>
  </si>
  <si>
    <t>dvolkin</t>
  </si>
  <si>
    <t>1678 T-BONE ROAD</t>
  </si>
  <si>
    <t>11024631261</t>
  </si>
  <si>
    <t>WADE,DORIAN</t>
  </si>
  <si>
    <t>dwade</t>
  </si>
  <si>
    <t>01024622010</t>
  </si>
  <si>
    <t>WATKINS,DOUGLAS W</t>
  </si>
  <si>
    <t>dwatkin</t>
  </si>
  <si>
    <t>5627 ROBERTS DR</t>
  </si>
  <si>
    <t>PINSON</t>
  </si>
  <si>
    <t>35126</t>
  </si>
  <si>
    <t>71024552067</t>
  </si>
  <si>
    <t>WHIPPLE,DANIAL F</t>
  </si>
  <si>
    <t>dwhippl</t>
  </si>
  <si>
    <t>1630 e  2450 s</t>
  </si>
  <si>
    <t>Unit 225</t>
  </si>
  <si>
    <t>St George</t>
  </si>
  <si>
    <t>84790</t>
  </si>
  <si>
    <t>71021057637</t>
  </si>
  <si>
    <t>WHITE,DENNIS W</t>
  </si>
  <si>
    <t>DWHIT45</t>
  </si>
  <si>
    <t>640 AJA PL.</t>
  </si>
  <si>
    <t>89403</t>
  </si>
  <si>
    <t>51024627115</t>
  </si>
  <si>
    <t>WHITE,DELROY</t>
  </si>
  <si>
    <t>dwhite</t>
  </si>
  <si>
    <t>1111 IMPERIAL LAKE RD</t>
  </si>
  <si>
    <t>91024583469</t>
  </si>
  <si>
    <t>WHITE,DANIEL</t>
  </si>
  <si>
    <t>dwhite0</t>
  </si>
  <si>
    <t>106 HELEN PL</t>
  </si>
  <si>
    <t>31022854013</t>
  </si>
  <si>
    <t>WIGGINS,DAVID A</t>
  </si>
  <si>
    <t>227 Red Coach Ct</t>
  </si>
  <si>
    <t>51024630175</t>
  </si>
  <si>
    <t>WILLIAMS,DARRYAL J</t>
  </si>
  <si>
    <t>dwilli1</t>
  </si>
  <si>
    <t>1325 HERMES AVE</t>
  </si>
  <si>
    <t>71023805027</t>
  </si>
  <si>
    <t>WILSON,DONALD S</t>
  </si>
  <si>
    <t>3549 CHERRY HILL CT</t>
  </si>
  <si>
    <t>20705-3656</t>
  </si>
  <si>
    <t>51022027775</t>
  </si>
  <si>
    <t>WILSON,DENNIS</t>
  </si>
  <si>
    <t>DWILSO1</t>
  </si>
  <si>
    <t>11323 SMITH ROAD</t>
  </si>
  <si>
    <t>BRITTON</t>
  </si>
  <si>
    <t>49229</t>
  </si>
  <si>
    <t>11021057631</t>
  </si>
  <si>
    <t>WILTSHIRE,DONALD H</t>
  </si>
  <si>
    <t>29 CARRIAGE KNOLL CT.</t>
  </si>
  <si>
    <t>LANGHORNE</t>
  </si>
  <si>
    <t>91024471809</t>
  </si>
  <si>
    <t>WOODS,DON C</t>
  </si>
  <si>
    <t>dwoods</t>
  </si>
  <si>
    <t>2711 S WALNUT</t>
  </si>
  <si>
    <t>21024630062</t>
  </si>
  <si>
    <t>WOODS,DANIELL</t>
  </si>
  <si>
    <t>dwoods0</t>
  </si>
  <si>
    <t>59 MARTY LYNN</t>
  </si>
  <si>
    <t>31548</t>
  </si>
  <si>
    <t>51024630855</t>
  </si>
  <si>
    <t>YORK,DYLAN T</t>
  </si>
  <si>
    <t>dyork</t>
  </si>
  <si>
    <t>42503</t>
  </si>
  <si>
    <t>21024628542</t>
  </si>
  <si>
    <t>YOUNG,DAVID</t>
  </si>
  <si>
    <t>dyoung</t>
  </si>
  <si>
    <t>27 SHADY LANE</t>
  </si>
  <si>
    <t>84653</t>
  </si>
  <si>
    <t>01024631260</t>
  </si>
  <si>
    <t>ZBACNIK,DAKOTAH J</t>
  </si>
  <si>
    <t>dzbacni</t>
  </si>
  <si>
    <t>5844 HWY 84</t>
  </si>
  <si>
    <t>55719</t>
  </si>
  <si>
    <t>71024629807</t>
  </si>
  <si>
    <t>ABDULKARIM,ELYAS</t>
  </si>
  <si>
    <t>eabdulk</t>
  </si>
  <si>
    <t>6122 Sanford Rd</t>
  </si>
  <si>
    <t>77096</t>
  </si>
  <si>
    <t>61024585076</t>
  </si>
  <si>
    <t>ALVA,ELIJAH Anthony</t>
  </si>
  <si>
    <t>ealva</t>
  </si>
  <si>
    <t>15514 Starbuck St</t>
  </si>
  <si>
    <t>90603</t>
  </si>
  <si>
    <t>01024595530</t>
  </si>
  <si>
    <t>ALVA JR,ERIC J</t>
  </si>
  <si>
    <t>ealva0</t>
  </si>
  <si>
    <t>1514 HUNTER GREEN LN</t>
  </si>
  <si>
    <t>81024631168</t>
  </si>
  <si>
    <t>ARES,EZEQUIEL</t>
  </si>
  <si>
    <t>eares</t>
  </si>
  <si>
    <t>1035 SUNCREST DRIVE</t>
  </si>
  <si>
    <t>11021044741</t>
  </si>
  <si>
    <t>AROCHO AGUAYO,ERIC</t>
  </si>
  <si>
    <t>CALLE 41 2P-28</t>
  </si>
  <si>
    <t>URB. METROPOLIS</t>
  </si>
  <si>
    <t>31024629703</t>
  </si>
  <si>
    <t>BANUELOS-MARTINEZ,ESTEBAN I</t>
  </si>
  <si>
    <t>ebanuel</t>
  </si>
  <si>
    <t>1359 E FAIRMONT AVE</t>
  </si>
  <si>
    <t>61024593686</t>
  </si>
  <si>
    <t>BARAJAS,ENRIQUE</t>
  </si>
  <si>
    <t>ebaraja</t>
  </si>
  <si>
    <t>1011 W ALRU ST.</t>
  </si>
  <si>
    <t>RIALTO</t>
  </si>
  <si>
    <t>01023302780</t>
  </si>
  <si>
    <t>BARRETT,ERIC</t>
  </si>
  <si>
    <t>ebarret</t>
  </si>
  <si>
    <t>13 HILLWOOD DR</t>
  </si>
  <si>
    <t>14227</t>
  </si>
  <si>
    <t>31024628903</t>
  </si>
  <si>
    <t>BROWN,ERIC</t>
  </si>
  <si>
    <t>ebrown</t>
  </si>
  <si>
    <t>5765 ALLENBY CT</t>
  </si>
  <si>
    <t>GALLOWAY</t>
  </si>
  <si>
    <t>43119</t>
  </si>
  <si>
    <t>71022685637</t>
  </si>
  <si>
    <t>BRYAN,EDDIE L</t>
  </si>
  <si>
    <t>13450 highway 8 business</t>
  </si>
  <si>
    <t>01024623880</t>
  </si>
  <si>
    <t>CAIN,EDWARD</t>
  </si>
  <si>
    <t>ecain</t>
  </si>
  <si>
    <t>3 EASTGATE LANE</t>
  </si>
  <si>
    <t>06082</t>
  </si>
  <si>
    <t>71021188977</t>
  </si>
  <si>
    <t>CASTRO ESPINOSA,EDWARD J</t>
  </si>
  <si>
    <t>ECASTR3</t>
  </si>
  <si>
    <t>JG37 CALLE 244</t>
  </si>
  <si>
    <t>COUNTRY CLUB</t>
  </si>
  <si>
    <t>00982</t>
  </si>
  <si>
    <t>51024500515</t>
  </si>
  <si>
    <t>CENTERS,ERIC</t>
  </si>
  <si>
    <t>ecenter</t>
  </si>
  <si>
    <t>3207 HWY 26</t>
  </si>
  <si>
    <t>CORBIN</t>
  </si>
  <si>
    <t>40701</t>
  </si>
  <si>
    <t>41023835764</t>
  </si>
  <si>
    <t>CHAVIRA,ERNESTO</t>
  </si>
  <si>
    <t>21486 FM 463</t>
  </si>
  <si>
    <t>Devine</t>
  </si>
  <si>
    <t>51022240985</t>
  </si>
  <si>
    <t>VAZQUEZ CLAUDIO,ENRIQUE</t>
  </si>
  <si>
    <t>Urb Villas de Castro T19 Calle17</t>
  </si>
  <si>
    <t>CAGUAS</t>
  </si>
  <si>
    <t>11021038411</t>
  </si>
  <si>
    <t>COLLINS. Jr,ELISHA A</t>
  </si>
  <si>
    <t>1958 NORTH 45th STREET</t>
  </si>
  <si>
    <t>71024630567</t>
  </si>
  <si>
    <t>CONSUEGRA,ERIC</t>
  </si>
  <si>
    <t>econsue</t>
  </si>
  <si>
    <t>113 POINSETT DR</t>
  </si>
  <si>
    <t>SUMTER</t>
  </si>
  <si>
    <t>29150</t>
  </si>
  <si>
    <t>71024625067</t>
  </si>
  <si>
    <t>CORREIA,EDMAR</t>
  </si>
  <si>
    <t>ecorrei</t>
  </si>
  <si>
    <t>3020 pump station lane</t>
  </si>
  <si>
    <t>Durham NC</t>
  </si>
  <si>
    <t>71024325337</t>
  </si>
  <si>
    <t>CRISOSTOMO,EDWIN</t>
  </si>
  <si>
    <t>ecriso0</t>
  </si>
  <si>
    <t>91-200 LAUPAI WAY</t>
  </si>
  <si>
    <t>61024618356</t>
  </si>
  <si>
    <t>CRUZ,EDWIN D</t>
  </si>
  <si>
    <t>ecruz2</t>
  </si>
  <si>
    <t>210 JACK TAYLOR CT</t>
  </si>
  <si>
    <t>KENDLETON</t>
  </si>
  <si>
    <t>77451</t>
  </si>
  <si>
    <t>31024616103</t>
  </si>
  <si>
    <t>DAVIS,ERIC</t>
  </si>
  <si>
    <t>edavis0</t>
  </si>
  <si>
    <t>510 DAVIS ST</t>
  </si>
  <si>
    <t>91024525409</t>
  </si>
  <si>
    <t>DENIS,ERICK</t>
  </si>
  <si>
    <t>edenis</t>
  </si>
  <si>
    <t>95 Spruce st</t>
  </si>
  <si>
    <t>01024630170</t>
  </si>
  <si>
    <t>DESROCHER,ERNEST F</t>
  </si>
  <si>
    <t>edesroc</t>
  </si>
  <si>
    <t>SANDALWOOD CT</t>
  </si>
  <si>
    <t>PAHOA</t>
  </si>
  <si>
    <t>96776</t>
  </si>
  <si>
    <t>41023181784</t>
  </si>
  <si>
    <t>DOBSON,ERIC J</t>
  </si>
  <si>
    <t>EDOBSON</t>
  </si>
  <si>
    <t>330 S COLONIAL DR</t>
  </si>
  <si>
    <t>CORTLAND</t>
  </si>
  <si>
    <t>44410</t>
  </si>
  <si>
    <t>41024631054</t>
  </si>
  <si>
    <t>ENNIS,ELIJAH</t>
  </si>
  <si>
    <t>eennis</t>
  </si>
  <si>
    <t>226 EDGAR ROAD</t>
  </si>
  <si>
    <t>TOWNSEND</t>
  </si>
  <si>
    <t>21021773972</t>
  </si>
  <si>
    <t>ESPARZA,EUSTAQUIO</t>
  </si>
  <si>
    <t>EESPARZ</t>
  </si>
  <si>
    <t>2908 Everett st</t>
  </si>
  <si>
    <t>Blue Island</t>
  </si>
  <si>
    <t>60406</t>
  </si>
  <si>
    <t>21024629652</t>
  </si>
  <si>
    <t>ESPINOZA,EDUARDO</t>
  </si>
  <si>
    <t>eespino</t>
  </si>
  <si>
    <t>823 BUCKHORN DR.</t>
  </si>
  <si>
    <t>51024622705</t>
  </si>
  <si>
    <t>FIGUEROA,EMMANUEL</t>
  </si>
  <si>
    <t>efigue1</t>
  </si>
  <si>
    <t>9212 Burke st</t>
  </si>
  <si>
    <t>Apartment # 32</t>
  </si>
  <si>
    <t>91022533699</t>
  </si>
  <si>
    <t>FRANCISCO,EUGENIO C</t>
  </si>
  <si>
    <t>2000 SMITH PEAK CT</t>
  </si>
  <si>
    <t>21021052842</t>
  </si>
  <si>
    <t>FUSCOLETTI,EDWARD</t>
  </si>
  <si>
    <t>169 FRONT STREET</t>
  </si>
  <si>
    <t>SOUTH PLAINFIELD</t>
  </si>
  <si>
    <t>07080</t>
  </si>
  <si>
    <t>61024627946</t>
  </si>
  <si>
    <t>GARDENHIRE,ETHAN</t>
  </si>
  <si>
    <t>egarden</t>
  </si>
  <si>
    <t>525 Central Ave</t>
  </si>
  <si>
    <t>Apt 213</t>
  </si>
  <si>
    <t>Westfield</t>
  </si>
  <si>
    <t>07090</t>
  </si>
  <si>
    <t>81023637488</t>
  </si>
  <si>
    <t>GOMEZ,ERNESTO</t>
  </si>
  <si>
    <t>61024612806</t>
  </si>
  <si>
    <t>GONZALEZ,ELIO</t>
  </si>
  <si>
    <t>egonza9</t>
  </si>
  <si>
    <t>6033 LIBERTY BELL CT</t>
  </si>
  <si>
    <t>21024624442</t>
  </si>
  <si>
    <t>GORDON,EON</t>
  </si>
  <si>
    <t>egordon</t>
  </si>
  <si>
    <t>559 CHANCELLOR AVE</t>
  </si>
  <si>
    <t>IRVINGTON</t>
  </si>
  <si>
    <t>07111</t>
  </si>
  <si>
    <t>91024629149</t>
  </si>
  <si>
    <t>GRANT,ERIC L</t>
  </si>
  <si>
    <t>egrant</t>
  </si>
  <si>
    <t>279 SE ADAMS RD</t>
  </si>
  <si>
    <t>HIGH SPRINGS</t>
  </si>
  <si>
    <t>32643</t>
  </si>
  <si>
    <t>91022222919</t>
  </si>
  <si>
    <t>GREEN,ERIC R</t>
  </si>
  <si>
    <t>6035 cannon ave</t>
  </si>
  <si>
    <t>91021048369</t>
  </si>
  <si>
    <t>GROSSMAN,ERIC T</t>
  </si>
  <si>
    <t>2516 REYCLIF DR</t>
  </si>
  <si>
    <t>91024622949</t>
  </si>
  <si>
    <t>GRULLON PEREZ,EDWARD</t>
  </si>
  <si>
    <t>egrullo</t>
  </si>
  <si>
    <t>118 LOWELL AVE</t>
  </si>
  <si>
    <t>11024459241</t>
  </si>
  <si>
    <t>HARRISON,ERIC E</t>
  </si>
  <si>
    <t>eharris</t>
  </si>
  <si>
    <t>4220 BOWEN WAY</t>
  </si>
  <si>
    <t>31605</t>
  </si>
  <si>
    <t>31024239813</t>
  </si>
  <si>
    <t>HERNANDEZ,ENRIQUE</t>
  </si>
  <si>
    <t>ehern27</t>
  </si>
  <si>
    <t>41024620734</t>
  </si>
  <si>
    <t>HERRON,ESAUS G</t>
  </si>
  <si>
    <t>eherron</t>
  </si>
  <si>
    <t>2921 S DEWEY ST</t>
  </si>
  <si>
    <t>19142</t>
  </si>
  <si>
    <t>21021027452</t>
  </si>
  <si>
    <t>HILL JR,ELBERT</t>
  </si>
  <si>
    <t>752 RIDENOUR RD</t>
  </si>
  <si>
    <t>GAHANNA</t>
  </si>
  <si>
    <t>51022201305</t>
  </si>
  <si>
    <t>INFANTE,ERIK</t>
  </si>
  <si>
    <t>einfant</t>
  </si>
  <si>
    <t>11950 SW 26TH TERRACE</t>
  </si>
  <si>
    <t>21024631072</t>
  </si>
  <si>
    <t>ISBELL,EMILY</t>
  </si>
  <si>
    <t>eisbell</t>
  </si>
  <si>
    <t>186 BENNIE WALL ROAD</t>
  </si>
  <si>
    <t>LUCEDALE</t>
  </si>
  <si>
    <t>39452</t>
  </si>
  <si>
    <t>41024529744</t>
  </si>
  <si>
    <t>JAUREGUI,EDGAR</t>
  </si>
  <si>
    <t>ejaureg</t>
  </si>
  <si>
    <t>1315 W. FERN AVE</t>
  </si>
  <si>
    <t>MCALLEN</t>
  </si>
  <si>
    <t>78501</t>
  </si>
  <si>
    <t>81024606288</t>
  </si>
  <si>
    <t>JEAN,EMMANUEL</t>
  </si>
  <si>
    <t>ejean</t>
  </si>
  <si>
    <t>5024 Littlefield Rd</t>
  </si>
  <si>
    <t>Labelle</t>
  </si>
  <si>
    <t>33935</t>
  </si>
  <si>
    <t>71024624427</t>
  </si>
  <si>
    <t>JUAREZ,ELIJAH</t>
  </si>
  <si>
    <t>ejuarez</t>
  </si>
  <si>
    <t>4011 Alabama</t>
  </si>
  <si>
    <t>Apt 4308</t>
  </si>
  <si>
    <t>El paso</t>
  </si>
  <si>
    <t>79930</t>
  </si>
  <si>
    <t>91002412039</t>
  </si>
  <si>
    <t>KELLY,ERIC W</t>
  </si>
  <si>
    <t>ekelly</t>
  </si>
  <si>
    <t>802 W 11th</t>
  </si>
  <si>
    <t>41023181694</t>
  </si>
  <si>
    <t>KENNEDY,ERIC</t>
  </si>
  <si>
    <t>ekenned</t>
  </si>
  <si>
    <t>230 ARTIS DRIVE</t>
  </si>
  <si>
    <t>51021096095</t>
  </si>
  <si>
    <t>KUNTUSH,EDWARD D</t>
  </si>
  <si>
    <t>UHS005</t>
  </si>
  <si>
    <t>41024626414</t>
  </si>
  <si>
    <t>LAJOIE,EDWARD</t>
  </si>
  <si>
    <t>elajoie</t>
  </si>
  <si>
    <t>163 MURROW STREET</t>
  </si>
  <si>
    <t>BLYTHE</t>
  </si>
  <si>
    <t>30805</t>
  </si>
  <si>
    <t>91024624669</t>
  </si>
  <si>
    <t>LEON,ELISEO</t>
  </si>
  <si>
    <t>eleon</t>
  </si>
  <si>
    <t>71024198527</t>
  </si>
  <si>
    <t>Lindsey,Eli</t>
  </si>
  <si>
    <t>elindse</t>
  </si>
  <si>
    <t>2445 Rex Rd, Apt. K6</t>
  </si>
  <si>
    <t>Ellenwood</t>
  </si>
  <si>
    <t>30294</t>
  </si>
  <si>
    <t>81024576128</t>
  </si>
  <si>
    <t>LOPEZ,EDUARDO</t>
  </si>
  <si>
    <t>elope18</t>
  </si>
  <si>
    <t>10314 NE 116TH PL</t>
  </si>
  <si>
    <t>11024616231</t>
  </si>
  <si>
    <t>MAGANA,ERIC M</t>
  </si>
  <si>
    <t>emagan1</t>
  </si>
  <si>
    <t>51024631205</t>
  </si>
  <si>
    <t>MARKS,EMMANUAL</t>
  </si>
  <si>
    <t>emarks</t>
  </si>
  <si>
    <t>300 LYNN DR</t>
  </si>
  <si>
    <t>71730</t>
  </si>
  <si>
    <t>81023809558</t>
  </si>
  <si>
    <t>Zappi - Marlowe,Evan L</t>
  </si>
  <si>
    <t>emarlow</t>
  </si>
  <si>
    <t>100 ULULANI ST</t>
  </si>
  <si>
    <t>KULA</t>
  </si>
  <si>
    <t>96790</t>
  </si>
  <si>
    <t>71021030767</t>
  </si>
  <si>
    <t>MARSHALL,EMANUEL C</t>
  </si>
  <si>
    <t>586 LYNNWOOD</t>
  </si>
  <si>
    <t>MISSOURI CITY</t>
  </si>
  <si>
    <t>01024630800</t>
  </si>
  <si>
    <t>MCGHEE,EISHA Y</t>
  </si>
  <si>
    <t>emcghee</t>
  </si>
  <si>
    <t>333 S MOCK RD APT. 82</t>
  </si>
  <si>
    <t>31705</t>
  </si>
  <si>
    <t>51024627165</t>
  </si>
  <si>
    <t>MENDES,ELISEU</t>
  </si>
  <si>
    <t>emendes</t>
  </si>
  <si>
    <t>14245 WAR ADMIRAL PL</t>
  </si>
  <si>
    <t>33573</t>
  </si>
  <si>
    <t>21024583042</t>
  </si>
  <si>
    <t>MOHAMED VALL,ETHMANE</t>
  </si>
  <si>
    <t>emohame</t>
  </si>
  <si>
    <t>7777 VALLEY VIEW ST C222</t>
  </si>
  <si>
    <t>LA PALMA</t>
  </si>
  <si>
    <t>41023575454</t>
  </si>
  <si>
    <t>MORALES,EDWIN O</t>
  </si>
  <si>
    <t>2176 VENICE BLVD.</t>
  </si>
  <si>
    <t>31024620653</t>
  </si>
  <si>
    <t>Morey,Edward N</t>
  </si>
  <si>
    <t>emorey</t>
  </si>
  <si>
    <t>32 Winfred Street</t>
  </si>
  <si>
    <t>West Haven</t>
  </si>
  <si>
    <t>31024526833</t>
  </si>
  <si>
    <t>MOYA,EDUARDO C</t>
  </si>
  <si>
    <t>emoya1</t>
  </si>
  <si>
    <t>31 BUENA PARK CIR.</t>
  </si>
  <si>
    <t>77578</t>
  </si>
  <si>
    <t>31021727433</t>
  </si>
  <si>
    <t>NICASIO,EDUARDO R</t>
  </si>
  <si>
    <t>1707 ANN ARBOR</t>
  </si>
  <si>
    <t>21024227872</t>
  </si>
  <si>
    <t>NIEVES,EFRAIN</t>
  </si>
  <si>
    <t>enieve0</t>
  </si>
  <si>
    <t>11024588461</t>
  </si>
  <si>
    <t>PALMER,ERIC Wayne</t>
  </si>
  <si>
    <t>epalme1</t>
  </si>
  <si>
    <t>108 E. EASON AVENUE</t>
  </si>
  <si>
    <t>BUCKEYE</t>
  </si>
  <si>
    <t>31024631143</t>
  </si>
  <si>
    <t>PEAKE,ELISHA</t>
  </si>
  <si>
    <t>epeake</t>
  </si>
  <si>
    <t>78 WINNERS CIRCLE</t>
  </si>
  <si>
    <t>LA PLATA</t>
  </si>
  <si>
    <t>20646</t>
  </si>
  <si>
    <t>91021040509</t>
  </si>
  <si>
    <t>PEREZ,EDUARDO</t>
  </si>
  <si>
    <t>EPERE2</t>
  </si>
  <si>
    <t>URB. ELIZABETH</t>
  </si>
  <si>
    <t>2024 CALLE OTONO</t>
  </si>
  <si>
    <t>CABO ROJO</t>
  </si>
  <si>
    <t>00623-4923</t>
  </si>
  <si>
    <t>91024630949</t>
  </si>
  <si>
    <t>PEREZ SANTANA,EDUARDO</t>
  </si>
  <si>
    <t>eperezs</t>
  </si>
  <si>
    <t>2404 1ST AVENUE EAST</t>
  </si>
  <si>
    <t>71024624847</t>
  </si>
  <si>
    <t>PETERS,ERIC</t>
  </si>
  <si>
    <t>epeters</t>
  </si>
  <si>
    <t>15-3151 PAHOA KAPOHO RD</t>
  </si>
  <si>
    <t>PO BOX 755</t>
  </si>
  <si>
    <t>96778</t>
  </si>
  <si>
    <t>61021042296</t>
  </si>
  <si>
    <t>PRESTIN,EDWARD C</t>
  </si>
  <si>
    <t>7411 NORTH STONY LAKE RD.</t>
  </si>
  <si>
    <t>01024224380</t>
  </si>
  <si>
    <t>RAIGOZA JR.,EFRAIN</t>
  </si>
  <si>
    <t>eraigoz</t>
  </si>
  <si>
    <t>61024625436</t>
  </si>
  <si>
    <t>RAYO,ERIC</t>
  </si>
  <si>
    <t>erayo</t>
  </si>
  <si>
    <t>15725 CARSE AVENUE</t>
  </si>
  <si>
    <t>71024531917</t>
  </si>
  <si>
    <t>REYNOSO,ENRIQUE</t>
  </si>
  <si>
    <t>ereyno2</t>
  </si>
  <si>
    <t>9832 Palmetto Avenue</t>
  </si>
  <si>
    <t>FONTANA</t>
  </si>
  <si>
    <t>81024631078</t>
  </si>
  <si>
    <t>RODRIGUEZ JR,EDUARDO</t>
  </si>
  <si>
    <t>erodrig</t>
  </si>
  <si>
    <t>2959 FAIRMEADOWS</t>
  </si>
  <si>
    <t>78211</t>
  </si>
  <si>
    <t>11021070321</t>
  </si>
  <si>
    <t>ROSARIO-ABREU,EDUARDO</t>
  </si>
  <si>
    <t>Locust Run</t>
  </si>
  <si>
    <t>01024626490</t>
  </si>
  <si>
    <t>ROSS,ETHAN</t>
  </si>
  <si>
    <t>eross</t>
  </si>
  <si>
    <t>1304 WALKER CT</t>
  </si>
  <si>
    <t>31024628133</t>
  </si>
  <si>
    <t>RUIZ,EMILIO A</t>
  </si>
  <si>
    <t>eruiz</t>
  </si>
  <si>
    <t>12809 PIRATE BEND DRIVE</t>
  </si>
  <si>
    <t>71021023187</t>
  </si>
  <si>
    <t>RYAN,EDWARD W</t>
  </si>
  <si>
    <t>849 JASON DRIVE</t>
  </si>
  <si>
    <t>71024631087</t>
  </si>
  <si>
    <t>SAMARDZIJA,ELI</t>
  </si>
  <si>
    <t>esamard</t>
  </si>
  <si>
    <t>124 COTTONWOOD BLVD</t>
  </si>
  <si>
    <t>60146</t>
  </si>
  <si>
    <t>61022657606</t>
  </si>
  <si>
    <t>SANCHEZ,ENRIQUE C</t>
  </si>
  <si>
    <t>esanch0</t>
  </si>
  <si>
    <t>5203 DEEBOYAR AVE</t>
  </si>
  <si>
    <t>41024630744</t>
  </si>
  <si>
    <t>SANCHEZ,ETHAN</t>
  </si>
  <si>
    <t>esanch1</t>
  </si>
  <si>
    <t>12 CHICKASAW ST</t>
  </si>
  <si>
    <t>39440</t>
  </si>
  <si>
    <t>41024619554</t>
  </si>
  <si>
    <t>SANON,EMMANUEL P</t>
  </si>
  <si>
    <t>esanon</t>
  </si>
  <si>
    <t>601 JamesTown Drive</t>
  </si>
  <si>
    <t>51024627635</t>
  </si>
  <si>
    <t>SCALZO,EUGENE V</t>
  </si>
  <si>
    <t>escalzo</t>
  </si>
  <si>
    <t>13710 WOODBRIDGE TERRACE</t>
  </si>
  <si>
    <t>34211</t>
  </si>
  <si>
    <t>41024627474</t>
  </si>
  <si>
    <t>SHILLIG,ELIJAH</t>
  </si>
  <si>
    <t>eshilli</t>
  </si>
  <si>
    <t>6 ORCHARD HILLS DR</t>
  </si>
  <si>
    <t>ST. PETERS</t>
  </si>
  <si>
    <t>01024540770</t>
  </si>
  <si>
    <t>SOCKEY,ELI</t>
  </si>
  <si>
    <t>esockey</t>
  </si>
  <si>
    <t>67059 s 4760rd</t>
  </si>
  <si>
    <t>51024619295</t>
  </si>
  <si>
    <t>SOLDI,ERICK H</t>
  </si>
  <si>
    <t>esoldi</t>
  </si>
  <si>
    <t>205 SPRUCE ST</t>
  </si>
  <si>
    <t>31022153003</t>
  </si>
  <si>
    <t>TAYLOR,EREK</t>
  </si>
  <si>
    <t>etaylo2</t>
  </si>
  <si>
    <t>6348 Stonebridge Creek Lane</t>
  </si>
  <si>
    <t>Lithonia</t>
  </si>
  <si>
    <t>30058</t>
  </si>
  <si>
    <t>31024631343</t>
  </si>
  <si>
    <t>TIPTON,ERIN</t>
  </si>
  <si>
    <t>etipton</t>
  </si>
  <si>
    <t>2841 RINGGOLD DEPOT RD LOT 22</t>
  </si>
  <si>
    <t>SUTHERLIN</t>
  </si>
  <si>
    <t>24594</t>
  </si>
  <si>
    <t>81023685418</t>
  </si>
  <si>
    <t>TORRES,ERIK J</t>
  </si>
  <si>
    <t>Litio NL-13 Sec 9 Sta Juanita</t>
  </si>
  <si>
    <t>01021512040</t>
  </si>
  <si>
    <t>VAZQUEZ,ELLIOT</t>
  </si>
  <si>
    <t>PO BOX 590</t>
  </si>
  <si>
    <t>VEGA BAJA</t>
  </si>
  <si>
    <t>00694-0590</t>
  </si>
  <si>
    <t>41024629644</t>
  </si>
  <si>
    <t>VENEGAS,ENRIQUE</t>
  </si>
  <si>
    <t>evenega</t>
  </si>
  <si>
    <t>1130 Tyler st</t>
  </si>
  <si>
    <t>51024630825</t>
  </si>
  <si>
    <t>WALLACE,ERIC</t>
  </si>
  <si>
    <t>ewallac</t>
  </si>
  <si>
    <t>653 72ND ST S</t>
  </si>
  <si>
    <t>35206</t>
  </si>
  <si>
    <t>51024614625</t>
  </si>
  <si>
    <t>WATSON,ERROL</t>
  </si>
  <si>
    <t>ewatson</t>
  </si>
  <si>
    <t>608 Hennepin Loop</t>
  </si>
  <si>
    <t>Lake Wales</t>
  </si>
  <si>
    <t>33898</t>
  </si>
  <si>
    <t>81021187298</t>
  </si>
  <si>
    <t>WILSON,EDWARD</t>
  </si>
  <si>
    <t>102 East Liberty St</t>
  </si>
  <si>
    <t>Apt 1 rear</t>
  </si>
  <si>
    <t>71024631367</t>
  </si>
  <si>
    <t>ARROYO-MEDINA,FRANCISCO J</t>
  </si>
  <si>
    <t>farroyo</t>
  </si>
  <si>
    <t>71024623807</t>
  </si>
  <si>
    <t>ARYA,FARAMARZ</t>
  </si>
  <si>
    <t>farya</t>
  </si>
  <si>
    <t>13 Armitage ct</t>
  </si>
  <si>
    <t>Windsor mill</t>
  </si>
  <si>
    <t>21244</t>
  </si>
  <si>
    <t>51024631155</t>
  </si>
  <si>
    <t>Basel,Fardeen</t>
  </si>
  <si>
    <t>fbasel</t>
  </si>
  <si>
    <t>6649 Tower Dr</t>
  </si>
  <si>
    <t>71024629187</t>
  </si>
  <si>
    <t>BAUTISTA LIAS,FERNANDO</t>
  </si>
  <si>
    <t>fbautis</t>
  </si>
  <si>
    <t>4140  W WELDON AVE</t>
  </si>
  <si>
    <t>81024630628</t>
  </si>
  <si>
    <t>BENNETT,FREDERICK</t>
  </si>
  <si>
    <t>fbennet</t>
  </si>
  <si>
    <t>924 CINDY DR.</t>
  </si>
  <si>
    <t>61024631316</t>
  </si>
  <si>
    <t>BODA,FREEDOM</t>
  </si>
  <si>
    <t>fboda</t>
  </si>
  <si>
    <t>4365 W SENECA RD</t>
  </si>
  <si>
    <t>25</t>
  </si>
  <si>
    <t>TRUMANSBURG</t>
  </si>
  <si>
    <t>14886</t>
  </si>
  <si>
    <t>11022796441</t>
  </si>
  <si>
    <t>BOGOPOLSKY,FELIX</t>
  </si>
  <si>
    <t>86 STRATFORD DRIVE</t>
  </si>
  <si>
    <t>51024628005</t>
  </si>
  <si>
    <t>Cabrera,Franklin</t>
  </si>
  <si>
    <t>fcabrer</t>
  </si>
  <si>
    <t>91024521879</t>
  </si>
  <si>
    <t>CAMARENA,FRANCISCO J</t>
  </si>
  <si>
    <t>fcamare</t>
  </si>
  <si>
    <t>11802 Gatesden dr</t>
  </si>
  <si>
    <t>Tomball</t>
  </si>
  <si>
    <t>77377</t>
  </si>
  <si>
    <t>31021767143</t>
  </si>
  <si>
    <t>CARABALLO,FERMIN</t>
  </si>
  <si>
    <t>fcarab0</t>
  </si>
  <si>
    <t>593 NARNIA CT</t>
  </si>
  <si>
    <t>01024624790</t>
  </si>
  <si>
    <t>CARABALLO,FREDDIE</t>
  </si>
  <si>
    <t>fcaraba</t>
  </si>
  <si>
    <t>4812 VALDA LN LOT D</t>
  </si>
  <si>
    <t>41024128914</t>
  </si>
  <si>
    <t>CRAWLEY,FRANK B</t>
  </si>
  <si>
    <t>fcrawle</t>
  </si>
  <si>
    <t>7990 hawkinsmith rd</t>
  </si>
  <si>
    <t>Junction city</t>
  </si>
  <si>
    <t>66441</t>
  </si>
  <si>
    <t>41024617794</t>
  </si>
  <si>
    <t>FIGARO,FEDNEL</t>
  </si>
  <si>
    <t>ffigaro</t>
  </si>
  <si>
    <t>250 Merrimack apt. #338</t>
  </si>
  <si>
    <t>71024630987</t>
  </si>
  <si>
    <t>GARCIA,FRANKY</t>
  </si>
  <si>
    <t>fgarci1</t>
  </si>
  <si>
    <t>2111 N AUSTIN AVE</t>
  </si>
  <si>
    <t>APT 8302</t>
  </si>
  <si>
    <t>61021057556</t>
  </si>
  <si>
    <t>GAYDOS,FRANK</t>
  </si>
  <si>
    <t>fgaydos</t>
  </si>
  <si>
    <t>4565 WEST 150 STREET</t>
  </si>
  <si>
    <t>91021017249</t>
  </si>
  <si>
    <t>GOUGH,FORREST O</t>
  </si>
  <si>
    <t>1831 Caddo Ln</t>
  </si>
  <si>
    <t>Odessa</t>
  </si>
  <si>
    <t>33556</t>
  </si>
  <si>
    <t>51022629475</t>
  </si>
  <si>
    <t>GREJDUS,FRANCIS J</t>
  </si>
  <si>
    <t>121 Lakeview Cove Dr</t>
  </si>
  <si>
    <t>Loudon</t>
  </si>
  <si>
    <t>81024616608</t>
  </si>
  <si>
    <t>HAMZA,FAZIL H</t>
  </si>
  <si>
    <t>fhamza</t>
  </si>
  <si>
    <t>4109 yellow stone loop</t>
  </si>
  <si>
    <t>01021044830</t>
  </si>
  <si>
    <t>HERNANDEZ,FRANCISCO R</t>
  </si>
  <si>
    <t>7904 AVENUE B</t>
  </si>
  <si>
    <t>11021381201</t>
  </si>
  <si>
    <t>HIGGINS,FREDRICK</t>
  </si>
  <si>
    <t>fhiggin</t>
  </si>
  <si>
    <t>31022567793</t>
  </si>
  <si>
    <t>HIGH,FRANK D</t>
  </si>
  <si>
    <t>408 DE MOSS ST</t>
  </si>
  <si>
    <t>01024554520</t>
  </si>
  <si>
    <t>JOHNSON,FREDERICK W</t>
  </si>
  <si>
    <t>fjohns4</t>
  </si>
  <si>
    <t>816 Emerald Park Dr.</t>
  </si>
  <si>
    <t>Winterville</t>
  </si>
  <si>
    <t>28590</t>
  </si>
  <si>
    <t>41024631364</t>
  </si>
  <si>
    <t>JONES,FRED</t>
  </si>
  <si>
    <t>fjones0</t>
  </si>
  <si>
    <t>2662 W BRUTUS ST</t>
  </si>
  <si>
    <t>WEEDSPORT</t>
  </si>
  <si>
    <t>13166</t>
  </si>
  <si>
    <t>81021075238</t>
  </si>
  <si>
    <t>KILLINGER,FRED R</t>
  </si>
  <si>
    <t>71024630657</t>
  </si>
  <si>
    <t>MACY,FREDDY</t>
  </si>
  <si>
    <t>fmacy</t>
  </si>
  <si>
    <t>3355 MCDANIEL RD APT 16403</t>
  </si>
  <si>
    <t>30096</t>
  </si>
  <si>
    <t>41022278354</t>
  </si>
  <si>
    <t>MAGALLANES,FIDEL</t>
  </si>
  <si>
    <t>122 W ALVIN  DR</t>
  </si>
  <si>
    <t>APT H</t>
  </si>
  <si>
    <t>81023470128</t>
  </si>
  <si>
    <t>METZGER,FRANK X</t>
  </si>
  <si>
    <t>28128 PACIFIC COAST HIGHWAY</t>
  </si>
  <si>
    <t>SPC.54</t>
  </si>
  <si>
    <t>91022027789</t>
  </si>
  <si>
    <t>MEYERS,FRED J</t>
  </si>
  <si>
    <t>17902 BARON CIRCLE</t>
  </si>
  <si>
    <t>APT # 1</t>
  </si>
  <si>
    <t>HUNTINGTON BEACH</t>
  </si>
  <si>
    <t>92647</t>
  </si>
  <si>
    <t>71021151197</t>
  </si>
  <si>
    <t>MINER,FRANK K</t>
  </si>
  <si>
    <t>e5268 651st ave</t>
  </si>
  <si>
    <t>Menomonie</t>
  </si>
  <si>
    <t>81021080098</t>
  </si>
  <si>
    <t>MURPHY JR,FRANCIS E</t>
  </si>
  <si>
    <t>6 n MCCORMICK</t>
  </si>
  <si>
    <t>P.O. BOX 126</t>
  </si>
  <si>
    <t>HAMLET</t>
  </si>
  <si>
    <t>81024614668</t>
  </si>
  <si>
    <t>Ngo,Frank</t>
  </si>
  <si>
    <t>fngo0</t>
  </si>
  <si>
    <t>2638 W Shadow Ln</t>
  </si>
  <si>
    <t>01022841350</t>
  </si>
  <si>
    <t>ORTHMEYER,FRANK W</t>
  </si>
  <si>
    <t>FORTHME</t>
  </si>
  <si>
    <t>17533 119TH PL NE</t>
  </si>
  <si>
    <t>98223</t>
  </si>
  <si>
    <t>91024557059</t>
  </si>
  <si>
    <t>PANEDA,FERNANDO R</t>
  </si>
  <si>
    <t>fpaneda</t>
  </si>
  <si>
    <t>404 w wren ct.</t>
  </si>
  <si>
    <t>81023620508</t>
  </si>
  <si>
    <t>PIPER,FRANCIS C</t>
  </si>
  <si>
    <t>116 CARDINAL RD</t>
  </si>
  <si>
    <t>HYDE PARK</t>
  </si>
  <si>
    <t>11021012701</t>
  </si>
  <si>
    <t>SION,FRANK W</t>
  </si>
  <si>
    <t>FSION1</t>
  </si>
  <si>
    <t>701 Orchid St.</t>
  </si>
  <si>
    <t>Whiting</t>
  </si>
  <si>
    <t>08759</t>
  </si>
  <si>
    <t>41024630374</t>
  </si>
  <si>
    <t>STANLEY,FRANK D</t>
  </si>
  <si>
    <t>fstanle</t>
  </si>
  <si>
    <t>101 PARK AVE</t>
  </si>
  <si>
    <t>61024622766</t>
  </si>
  <si>
    <t>TORRES,FRANCISCO</t>
  </si>
  <si>
    <t>ftorres</t>
  </si>
  <si>
    <t>3909 JANE WAY</t>
  </si>
  <si>
    <t>11021911451</t>
  </si>
  <si>
    <t>VASQUEZ,FRANCISCO J</t>
  </si>
  <si>
    <t>27800 N MCBEAN PKWY</t>
  </si>
  <si>
    <t>APT. 237</t>
  </si>
  <si>
    <t>VALENCIA</t>
  </si>
  <si>
    <t>31024631183</t>
  </si>
  <si>
    <t>VELA,FRANK</t>
  </si>
  <si>
    <t>fvela</t>
  </si>
  <si>
    <t>608 3RD ST. APT A3</t>
  </si>
  <si>
    <t>BEDFORD</t>
  </si>
  <si>
    <t>24523</t>
  </si>
  <si>
    <t>71023940807</t>
  </si>
  <si>
    <t>Vershier,Floyd E</t>
  </si>
  <si>
    <t>fvershi</t>
  </si>
  <si>
    <t>16306 Cutten Rd</t>
  </si>
  <si>
    <t>01021318210</t>
  </si>
  <si>
    <t>VIERA,FRANCISCO</t>
  </si>
  <si>
    <t>39 fairway dr</t>
  </si>
  <si>
    <t>60139</t>
  </si>
  <si>
    <t>51024621075</t>
  </si>
  <si>
    <t>WARMAN,FRANKLIN G</t>
  </si>
  <si>
    <t>fwarman</t>
  </si>
  <si>
    <t>21 ECHO VALLEY DR</t>
  </si>
  <si>
    <t>SHAVERTOWN</t>
  </si>
  <si>
    <t>18708-9362</t>
  </si>
  <si>
    <t>71023112047</t>
  </si>
  <si>
    <t>YANEZ,FRANK</t>
  </si>
  <si>
    <t>fyanez0</t>
  </si>
  <si>
    <t>2080 BUCKLEY</t>
  </si>
  <si>
    <t>91024630539</t>
  </si>
  <si>
    <t>ACORD,GARY</t>
  </si>
  <si>
    <t>gacord</t>
  </si>
  <si>
    <t>513 TREETOP DR</t>
  </si>
  <si>
    <t>APT 301</t>
  </si>
  <si>
    <t>23451</t>
  </si>
  <si>
    <t>41021278774</t>
  </si>
  <si>
    <t>ALVARADO,GILBERT R</t>
  </si>
  <si>
    <t>11122 JERSEY AVE.</t>
  </si>
  <si>
    <t>61021049376</t>
  </si>
  <si>
    <t>ANDERSON,GORDON L</t>
  </si>
  <si>
    <t>GANDER2</t>
  </si>
  <si>
    <t>28244</t>
  </si>
  <si>
    <t>3671 EAST 157 NORTH</t>
  </si>
  <si>
    <t>RIGBY</t>
  </si>
  <si>
    <t>83442</t>
  </si>
  <si>
    <t>61024629456</t>
  </si>
  <si>
    <t>ASCENCIO,GABRIEL A</t>
  </si>
  <si>
    <t>gascenc</t>
  </si>
  <si>
    <t>8465 MACRON ST</t>
  </si>
  <si>
    <t>41024631164</t>
  </si>
  <si>
    <t>BAASCH,GUNNER</t>
  </si>
  <si>
    <t>gbaasch</t>
  </si>
  <si>
    <t>3620 PAGE DR #2</t>
  </si>
  <si>
    <t>PLOVER</t>
  </si>
  <si>
    <t>81024623448</t>
  </si>
  <si>
    <t>Baldree,Gregory S</t>
  </si>
  <si>
    <t>gbaldre</t>
  </si>
  <si>
    <t>3844 Bettys Pl</t>
  </si>
  <si>
    <t>81023051818</t>
  </si>
  <si>
    <t>BARRON,GERARDO J</t>
  </si>
  <si>
    <t>6826 S 55TH LANE</t>
  </si>
  <si>
    <t>LAVEEN</t>
  </si>
  <si>
    <t>11024620491</t>
  </si>
  <si>
    <t>BOOS,GARY L</t>
  </si>
  <si>
    <t>gboos</t>
  </si>
  <si>
    <t>1412 E. SIMPSON AVE</t>
  </si>
  <si>
    <t>91021032229</t>
  </si>
  <si>
    <t>BRITTAIN,GUY D</t>
  </si>
  <si>
    <t>365 E DATE ST</t>
  </si>
  <si>
    <t>93033</t>
  </si>
  <si>
    <t>71024625617</t>
  </si>
  <si>
    <t>CADENA,GABRIEL</t>
  </si>
  <si>
    <t>gcadena</t>
  </si>
  <si>
    <t>19 CHRISTENSEN AVE</t>
  </si>
  <si>
    <t>31024630733</t>
  </si>
  <si>
    <t>COMBS,GRANT</t>
  </si>
  <si>
    <t>gcombs</t>
  </si>
  <si>
    <t>249 PINE AVE</t>
  </si>
  <si>
    <t>APT. 611</t>
  </si>
  <si>
    <t>81021048798</t>
  </si>
  <si>
    <t>CUTLER,GARY P</t>
  </si>
  <si>
    <t>21021537742</t>
  </si>
  <si>
    <t>DELAIRE,GARY J</t>
  </si>
  <si>
    <t>GDELAIR</t>
  </si>
  <si>
    <t>34 GERALD ST.</t>
  </si>
  <si>
    <t>91023993999</t>
  </si>
  <si>
    <t>DELBUONO,GABRIEL</t>
  </si>
  <si>
    <t>gdelbuo</t>
  </si>
  <si>
    <t>2750 E Oak Hill Dr</t>
  </si>
  <si>
    <t>Unit 7</t>
  </si>
  <si>
    <t>91761</t>
  </si>
  <si>
    <t>41021051704</t>
  </si>
  <si>
    <t>DYE,GARY L</t>
  </si>
  <si>
    <t>3910 S. 22ND ST.</t>
  </si>
  <si>
    <t>ST JOSEPH</t>
  </si>
  <si>
    <t>61024627586</t>
  </si>
  <si>
    <t>EVERHART JR,GARY W</t>
  </si>
  <si>
    <t>geverha</t>
  </si>
  <si>
    <t>4180 HIGH PINE CHURCH ROAD</t>
  </si>
  <si>
    <t>ASHEBORO</t>
  </si>
  <si>
    <t>27205</t>
  </si>
  <si>
    <t>31021333083</t>
  </si>
  <si>
    <t>FELON,GEORGE G</t>
  </si>
  <si>
    <t>81022856748</t>
  </si>
  <si>
    <t>FINK,GLENN S</t>
  </si>
  <si>
    <t>253 EAST MAIN STREET</t>
  </si>
  <si>
    <t>KUTZTOWN</t>
  </si>
  <si>
    <t>01022627470</t>
  </si>
  <si>
    <t>GALVEZ,GILBERT</t>
  </si>
  <si>
    <t>ggalvez</t>
  </si>
  <si>
    <t>5650 TIMBER WAGON</t>
  </si>
  <si>
    <t>78250</t>
  </si>
  <si>
    <t>21024522152</t>
  </si>
  <si>
    <t>GWIN JR,GEORGE T</t>
  </si>
  <si>
    <t>ggwin</t>
  </si>
  <si>
    <t>3758 FERN RIDGE RD</t>
  </si>
  <si>
    <t>38115</t>
  </si>
  <si>
    <t>11024593521</t>
  </si>
  <si>
    <t>HAMMOND JR.,GREGORY L</t>
  </si>
  <si>
    <t>ghammon</t>
  </si>
  <si>
    <t>1165 St Pierre St</t>
  </si>
  <si>
    <t>91024630529</t>
  </si>
  <si>
    <t>HARRIS,GREGORY</t>
  </si>
  <si>
    <t>gharris</t>
  </si>
  <si>
    <t>4168 MEADOW VALLEY</t>
  </si>
  <si>
    <t>38141</t>
  </si>
  <si>
    <t>11022281621</t>
  </si>
  <si>
    <t>HARTLEY,GLENN C</t>
  </si>
  <si>
    <t>GHART01</t>
  </si>
  <si>
    <t>3656 W. Horizon Hills Dr.</t>
  </si>
  <si>
    <t>21023728492</t>
  </si>
  <si>
    <t>HAZELWOOD,GREGORY W</t>
  </si>
  <si>
    <t>228 GALLAHER ROAD</t>
  </si>
  <si>
    <t>61023662576</t>
  </si>
  <si>
    <t>HEBROCK JR,GARY A</t>
  </si>
  <si>
    <t>ghebroc</t>
  </si>
  <si>
    <t>967 CRAWFORD LN</t>
  </si>
  <si>
    <t>40484</t>
  </si>
  <si>
    <t>21021195132</t>
  </si>
  <si>
    <t>HEDGES,GEORGE D</t>
  </si>
  <si>
    <t>GHEDGE</t>
  </si>
  <si>
    <t>3291 ARROWOOD DR</t>
  </si>
  <si>
    <t>LAKE HAVASU</t>
  </si>
  <si>
    <t>86406</t>
  </si>
  <si>
    <t>11021032841</t>
  </si>
  <si>
    <t>HEMPHILL,GEORGE B</t>
  </si>
  <si>
    <t>GHEMPHI</t>
  </si>
  <si>
    <t>836 CASTLEBURY CT</t>
  </si>
  <si>
    <t>SAN DIMAS</t>
  </si>
  <si>
    <t>91773</t>
  </si>
  <si>
    <t>41024631194</t>
  </si>
  <si>
    <t>HERNANDEZ,GERALD L</t>
  </si>
  <si>
    <t>ghernan</t>
  </si>
  <si>
    <t>16408 COURLAN RD</t>
  </si>
  <si>
    <t>BROOKSVILLE</t>
  </si>
  <si>
    <t>34614</t>
  </si>
  <si>
    <t>11024630721</t>
  </si>
  <si>
    <t>HORIATES,GEORGE</t>
  </si>
  <si>
    <t>ghoriat</t>
  </si>
  <si>
    <t>91022673079</t>
  </si>
  <si>
    <t>HUTH,GERALD E</t>
  </si>
  <si>
    <t>23565 ALEXANDER</t>
  </si>
  <si>
    <t>NORTH OLMSTED</t>
  </si>
  <si>
    <t>71021045567</t>
  </si>
  <si>
    <t>JOHNSON,GREG L</t>
  </si>
  <si>
    <t>gjohn71</t>
  </si>
  <si>
    <t>PO BOX 187</t>
  </si>
  <si>
    <t>OTIS ORCHARDS</t>
  </si>
  <si>
    <t>99027</t>
  </si>
  <si>
    <t>71023936947</t>
  </si>
  <si>
    <t>Johnson,George</t>
  </si>
  <si>
    <t>gjohns7</t>
  </si>
  <si>
    <t>Hawley</t>
  </si>
  <si>
    <t>21021121562</t>
  </si>
  <si>
    <t>KELLY,GEORGE W</t>
  </si>
  <si>
    <t>1505 CAMELOT DR.</t>
  </si>
  <si>
    <t>01023932770</t>
  </si>
  <si>
    <t>Kirts,Glenn</t>
  </si>
  <si>
    <t>gkirts</t>
  </si>
  <si>
    <t>425 E. Kendall st</t>
  </si>
  <si>
    <t>Corona</t>
  </si>
  <si>
    <t>92879</t>
  </si>
  <si>
    <t>71024630237</t>
  </si>
  <si>
    <t>LACKEY,GREGORY</t>
  </si>
  <si>
    <t>glackey</t>
  </si>
  <si>
    <t>1585 MOTE RD</t>
  </si>
  <si>
    <t>30016</t>
  </si>
  <si>
    <t>11024583701</t>
  </si>
  <si>
    <t>LAMBERT,GREGORY</t>
  </si>
  <si>
    <t>glambe0</t>
  </si>
  <si>
    <t>3123 MINART DR</t>
  </si>
  <si>
    <t>51024615075</t>
  </si>
  <si>
    <t>LAPONTE,GABRIEL A</t>
  </si>
  <si>
    <t>glapont</t>
  </si>
  <si>
    <t>PO BOX 311</t>
  </si>
  <si>
    <t>01024630840</t>
  </si>
  <si>
    <t>LEE,GABRIEL G</t>
  </si>
  <si>
    <t>glee0</t>
  </si>
  <si>
    <t>1657 US 11</t>
  </si>
  <si>
    <t>21024617452</t>
  </si>
  <si>
    <t>LLOYD,GEORGE M</t>
  </si>
  <si>
    <t>glloyd0</t>
  </si>
  <si>
    <t>DELTONA</t>
  </si>
  <si>
    <t>32725</t>
  </si>
  <si>
    <t>31024630373</t>
  </si>
  <si>
    <t>LOYD,GARY A</t>
  </si>
  <si>
    <t>gloyd</t>
  </si>
  <si>
    <t>608 W PARKWAY DRIVE</t>
  </si>
  <si>
    <t>#231</t>
  </si>
  <si>
    <t>RUSSELLVILLE</t>
  </si>
  <si>
    <t>72801</t>
  </si>
  <si>
    <t>01021631700</t>
  </si>
  <si>
    <t>LUMANI,GANI</t>
  </si>
  <si>
    <t>GLUMAN</t>
  </si>
  <si>
    <t>5152  W  COYLE</t>
  </si>
  <si>
    <t>60077</t>
  </si>
  <si>
    <t>51021049855</t>
  </si>
  <si>
    <t>MALAKAUA,GARY</t>
  </si>
  <si>
    <t>gmalaka</t>
  </si>
  <si>
    <t>143 MALUHIA ST.</t>
  </si>
  <si>
    <t>01022889880</t>
  </si>
  <si>
    <t>MANASYAN,GAGIK</t>
  </si>
  <si>
    <t>18631 COLLINS ST</t>
  </si>
  <si>
    <t>APT 17</t>
  </si>
  <si>
    <t>TARZANA</t>
  </si>
  <si>
    <t>91356</t>
  </si>
  <si>
    <t>71022920417</t>
  </si>
  <si>
    <t>MANDERSON,GARTH A</t>
  </si>
  <si>
    <t>9916  PALMA  VISTA WAY</t>
  </si>
  <si>
    <t>BOCA  RATON</t>
  </si>
  <si>
    <t>21021041502</t>
  </si>
  <si>
    <t>MARTINEZ,GILBERTO</t>
  </si>
  <si>
    <t>RR#4 BUZON 619</t>
  </si>
  <si>
    <t>BO. CERRO GORDO</t>
  </si>
  <si>
    <t>31024218193</t>
  </si>
  <si>
    <t>MATTSON,GLENN E</t>
  </si>
  <si>
    <t>gmattso</t>
  </si>
  <si>
    <t>59 CANARIO DR</t>
  </si>
  <si>
    <t>02885</t>
  </si>
  <si>
    <t>71024589507</t>
  </si>
  <si>
    <t>MICHAEL,GARY A</t>
  </si>
  <si>
    <t>gmichae</t>
  </si>
  <si>
    <t>7 BIRCH PLACE</t>
  </si>
  <si>
    <t>BERLIN</t>
  </si>
  <si>
    <t>21811</t>
  </si>
  <si>
    <t>01024630790</t>
  </si>
  <si>
    <t>MILLER,GERROD E</t>
  </si>
  <si>
    <t>gmiller</t>
  </si>
  <si>
    <t>616 HEDGE DRIVE</t>
  </si>
  <si>
    <t>81021064028</t>
  </si>
  <si>
    <t>MOREHOUSE,GARY A</t>
  </si>
  <si>
    <t>71021169167</t>
  </si>
  <si>
    <t>MOSKALIUK,GEORGE</t>
  </si>
  <si>
    <t>7954 WALKER CUP DRIVE</t>
  </si>
  <si>
    <t>BROWNSBURG</t>
  </si>
  <si>
    <t>91024630829</t>
  </si>
  <si>
    <t>OMARA,GARRETT</t>
  </si>
  <si>
    <t>gomara</t>
  </si>
  <si>
    <t>22128 CTH-DD</t>
  </si>
  <si>
    <t>RICHLAND CENTER</t>
  </si>
  <si>
    <t>53581</t>
  </si>
  <si>
    <t>91024525969</t>
  </si>
  <si>
    <t>OTERO-MARTINEZ,GABRIEL</t>
  </si>
  <si>
    <t>goterom</t>
  </si>
  <si>
    <t>HC-4 BOX 46325</t>
  </si>
  <si>
    <t>MOROVIS</t>
  </si>
  <si>
    <t>00687</t>
  </si>
  <si>
    <t>81023870168</t>
  </si>
  <si>
    <t>PADILLA,GEORGE L</t>
  </si>
  <si>
    <t>10930 indigo creek</t>
  </si>
  <si>
    <t>11024631161</t>
  </si>
  <si>
    <t>PAGONAS,GEORGE</t>
  </si>
  <si>
    <t>gpagona</t>
  </si>
  <si>
    <t>600 PINE DR APT 308</t>
  </si>
  <si>
    <t>51004568075</t>
  </si>
  <si>
    <t>PAULSEN,GREGG</t>
  </si>
  <si>
    <t>gpaulse</t>
  </si>
  <si>
    <t>204 WEST FRANKLIN ST</t>
  </si>
  <si>
    <t>81024534018</t>
  </si>
  <si>
    <t>RIGGINS,GARY</t>
  </si>
  <si>
    <t>griggi1</t>
  </si>
  <si>
    <t>1799 Eaglehurst dr</t>
  </si>
  <si>
    <t>11021041751</t>
  </si>
  <si>
    <t>ROWAN,GARY M</t>
  </si>
  <si>
    <t>10114 BUENA VISTA DR.</t>
  </si>
  <si>
    <t>61024627896</t>
  </si>
  <si>
    <t>SANDERLIN,GAVIN</t>
  </si>
  <si>
    <t>gsander</t>
  </si>
  <si>
    <t>4854 PEPPERGRASS ST</t>
  </si>
  <si>
    <t>MIDDLEBURG</t>
  </si>
  <si>
    <t>32068</t>
  </si>
  <si>
    <t>01024628820</t>
  </si>
  <si>
    <t>SARCENO,GUSTAVO</t>
  </si>
  <si>
    <t>gsarcen</t>
  </si>
  <si>
    <t>2750 s Durango apt 1017</t>
  </si>
  <si>
    <t>11024517351</t>
  </si>
  <si>
    <t>SHELTON,GREGORY</t>
  </si>
  <si>
    <t>gshelto</t>
  </si>
  <si>
    <t>7317 E MONTECITO DR.</t>
  </si>
  <si>
    <t>51024593165</t>
  </si>
  <si>
    <t>SHEN,GUOXIONG</t>
  </si>
  <si>
    <t>gshen</t>
  </si>
  <si>
    <t>151 Hancock St. Unit 10</t>
  </si>
  <si>
    <t>71021488337</t>
  </si>
  <si>
    <t>SMITH,GREGORY EUGENE</t>
  </si>
  <si>
    <t>3307 EAKIN RD</t>
  </si>
  <si>
    <t>21021137152</t>
  </si>
  <si>
    <t>SMITH,GARY D</t>
  </si>
  <si>
    <t>904 KEATHLEY RD</t>
  </si>
  <si>
    <t>61021086956</t>
  </si>
  <si>
    <t>SMITH,GLENN H</t>
  </si>
  <si>
    <t>154 WEST MONTANA AVE</t>
  </si>
  <si>
    <t>WHITWELL</t>
  </si>
  <si>
    <t>21024501802</t>
  </si>
  <si>
    <t>gsmith0</t>
  </si>
  <si>
    <t>860 E CHURCH ST</t>
  </si>
  <si>
    <t>ALAMO</t>
  </si>
  <si>
    <t>38001</t>
  </si>
  <si>
    <t>41022030724</t>
  </si>
  <si>
    <t>SORRELL,GREGGORY A</t>
  </si>
  <si>
    <t>gsorrel</t>
  </si>
  <si>
    <t>1223 E MAIN ST</t>
  </si>
  <si>
    <t>MOREHEAD</t>
  </si>
  <si>
    <t>11024630551</t>
  </si>
  <si>
    <t>STRONG,GABRIEL</t>
  </si>
  <si>
    <t>gstrong</t>
  </si>
  <si>
    <t>1014 State Route 321</t>
  </si>
  <si>
    <t>Sardinia</t>
  </si>
  <si>
    <t>45171</t>
  </si>
  <si>
    <t>11023971211</t>
  </si>
  <si>
    <t>SWIFT,GLENN R</t>
  </si>
  <si>
    <t>gswift</t>
  </si>
  <si>
    <t>411 4th ST. EAST</t>
  </si>
  <si>
    <t>SCOTT CITY</t>
  </si>
  <si>
    <t>61024623376</t>
  </si>
  <si>
    <t>TENORIO,GABRIEL O</t>
  </si>
  <si>
    <t>gtenori</t>
  </si>
  <si>
    <t>879 heritage downs drive</t>
  </si>
  <si>
    <t>81024627988</t>
  </si>
  <si>
    <t>VALDOVINOS,GABRIEL</t>
  </si>
  <si>
    <t>gvaldov</t>
  </si>
  <si>
    <t>5319 STORMY HILLS</t>
  </si>
  <si>
    <t>91021115079</t>
  </si>
  <si>
    <t>VICKERY,GEORGE</t>
  </si>
  <si>
    <t>1316 WELLINGTON AVE</t>
  </si>
  <si>
    <t>81021041958</t>
  </si>
  <si>
    <t>WALKER,GEORGE J</t>
  </si>
  <si>
    <t>6 WEST ELBON ROAD</t>
  </si>
  <si>
    <t>PARKSIDE</t>
  </si>
  <si>
    <t>19015</t>
  </si>
  <si>
    <t>11024617381</t>
  </si>
  <si>
    <t>WALKER,GERMAINE</t>
  </si>
  <si>
    <t>gwalker</t>
  </si>
  <si>
    <t>914 linden avenue</t>
  </si>
  <si>
    <t>PLEASANTVILLE</t>
  </si>
  <si>
    <t>81023606648</t>
  </si>
  <si>
    <t>WASHINGTON,GAMALIEL</t>
  </si>
  <si>
    <t>gwashin</t>
  </si>
  <si>
    <t>47 Dutton ave</t>
  </si>
  <si>
    <t>San Leandro</t>
  </si>
  <si>
    <t>94577</t>
  </si>
  <si>
    <t>81024630618</t>
  </si>
  <si>
    <t>WEBB,GLENN T</t>
  </si>
  <si>
    <t>gwebb</t>
  </si>
  <si>
    <t>5315 WINGATE DRIVE</t>
  </si>
  <si>
    <t>70122</t>
  </si>
  <si>
    <t>81024585088</t>
  </si>
  <si>
    <t>WEST JR,GREGORY J</t>
  </si>
  <si>
    <t>gwest</t>
  </si>
  <si>
    <t>08387</t>
  </si>
  <si>
    <t>113 STALLION CIR</t>
  </si>
  <si>
    <t>SOCORRO</t>
  </si>
  <si>
    <t>31024620513</t>
  </si>
  <si>
    <t>WHITE,GEORGE T</t>
  </si>
  <si>
    <t>gwhite</t>
  </si>
  <si>
    <t>4311 Sherwood Forest</t>
  </si>
  <si>
    <t>TUSCALOOSA</t>
  </si>
  <si>
    <t>35456</t>
  </si>
  <si>
    <t>11024630611</t>
  </si>
  <si>
    <t>WILLIAMS,GERAMY L</t>
  </si>
  <si>
    <t>gwillia</t>
  </si>
  <si>
    <t>224 SANTINI ST</t>
  </si>
  <si>
    <t>39530</t>
  </si>
  <si>
    <t>61021249796</t>
  </si>
  <si>
    <t>WILSON,GARY M</t>
  </si>
  <si>
    <t>GWILS00</t>
  </si>
  <si>
    <t>3353 innsbrooke ave</t>
  </si>
  <si>
    <t>bowling green</t>
  </si>
  <si>
    <t>42104</t>
  </si>
  <si>
    <t>21024628092</t>
  </si>
  <si>
    <t>ABASI,HAMEED</t>
  </si>
  <si>
    <t>habasi</t>
  </si>
  <si>
    <t>2020 LANDON LANE APT 3</t>
  </si>
  <si>
    <t>51024631215</t>
  </si>
  <si>
    <t>ANGEL JR,HILARIO</t>
  </si>
  <si>
    <t>hangel</t>
  </si>
  <si>
    <t>9602 MARINERS RIDGE DR.</t>
  </si>
  <si>
    <t>46819</t>
  </si>
  <si>
    <t>01024020450</t>
  </si>
  <si>
    <t>APONTE,HIRAM O</t>
  </si>
  <si>
    <t>haponte</t>
  </si>
  <si>
    <t>RR 7 BOX 7370</t>
  </si>
  <si>
    <t>PMB 238</t>
  </si>
  <si>
    <t>51024441585</t>
  </si>
  <si>
    <t>AZIMI,HAMAYOON</t>
  </si>
  <si>
    <t>hazimi</t>
  </si>
  <si>
    <t>15868 pebblewood street</t>
  </si>
  <si>
    <t>81024107198</t>
  </si>
  <si>
    <t>BOONE,HAROLD</t>
  </si>
  <si>
    <t>hboone4</t>
  </si>
  <si>
    <t>211 cincinatti ave</t>
  </si>
  <si>
    <t>Xenia</t>
  </si>
  <si>
    <t>45385</t>
  </si>
  <si>
    <t>71024630277</t>
  </si>
  <si>
    <t>BROWN,HARLEY L</t>
  </si>
  <si>
    <t>hbrown</t>
  </si>
  <si>
    <t>327 s division st</t>
  </si>
  <si>
    <t>Soap lake</t>
  </si>
  <si>
    <t>98851</t>
  </si>
  <si>
    <t>71024524417</t>
  </si>
  <si>
    <t>BROWN,HAYWOOD</t>
  </si>
  <si>
    <t>hbrown0</t>
  </si>
  <si>
    <t>957 Bristol Pike Road Apt H10</t>
  </si>
  <si>
    <t>71024623977</t>
  </si>
  <si>
    <t>CHAN,HERMON</t>
  </si>
  <si>
    <t>hchan</t>
  </si>
  <si>
    <t>71021062567</t>
  </si>
  <si>
    <t>COBB,HOWARD J</t>
  </si>
  <si>
    <t>61021090956</t>
  </si>
  <si>
    <t>CONNER,HAROLD L</t>
  </si>
  <si>
    <t>1320 Elmwood Ave</t>
  </si>
  <si>
    <t>81024628978</t>
  </si>
  <si>
    <t>DONES TORRES,HECTOR</t>
  </si>
  <si>
    <t>hdonest</t>
  </si>
  <si>
    <t>3255 W 65TH PL</t>
  </si>
  <si>
    <t>60629</t>
  </si>
  <si>
    <t>71024631037</t>
  </si>
  <si>
    <t>FERNANDEZ,HECTOR A</t>
  </si>
  <si>
    <t>hfernan</t>
  </si>
  <si>
    <t>127 ALBION AVENUE</t>
  </si>
  <si>
    <t>01021511100</t>
  </si>
  <si>
    <t>FIGUEROA,HECTOR M</t>
  </si>
  <si>
    <t>H C 58 BOX 13232</t>
  </si>
  <si>
    <t>AGUADA</t>
  </si>
  <si>
    <t>91024624949</t>
  </si>
  <si>
    <t>GOFORTH,HUSTON</t>
  </si>
  <si>
    <t>hgofort</t>
  </si>
  <si>
    <t>529 POPLAR DRIVE</t>
  </si>
  <si>
    <t>POTTSBORO</t>
  </si>
  <si>
    <t>51021491035</t>
  </si>
  <si>
    <t>GOGOLA,HENRYK</t>
  </si>
  <si>
    <t>7550S BRIARTREE LN</t>
  </si>
  <si>
    <t>81023454548</t>
  </si>
  <si>
    <t>GONZALEZ,HECTOR J</t>
  </si>
  <si>
    <t>HC 04</t>
  </si>
  <si>
    <t>BOX 8061</t>
  </si>
  <si>
    <t>01024619060</t>
  </si>
  <si>
    <t>GONZALES JR,HILARIO</t>
  </si>
  <si>
    <t>hgonza0</t>
  </si>
  <si>
    <t>4822 BROUGHTON DR</t>
  </si>
  <si>
    <t>81022124488</t>
  </si>
  <si>
    <t>GONZALEZ,HECTOR JOEL</t>
  </si>
  <si>
    <t>HGONZA1</t>
  </si>
  <si>
    <t>BOX 2517</t>
  </si>
  <si>
    <t>SAN SEBATIAN</t>
  </si>
  <si>
    <t>00685</t>
  </si>
  <si>
    <t>61024624526</t>
  </si>
  <si>
    <t>GONZALEZ,HUGO</t>
  </si>
  <si>
    <t>hgonza2</t>
  </si>
  <si>
    <t>31024622023</t>
  </si>
  <si>
    <t>HA,HUNG</t>
  </si>
  <si>
    <t>hha000</t>
  </si>
  <si>
    <t>5200 MILLAND ST</t>
  </si>
  <si>
    <t>71024606757</t>
  </si>
  <si>
    <t>HAKIMI,HUMAYOUN</t>
  </si>
  <si>
    <t>hhakimi</t>
  </si>
  <si>
    <t>8229 KNOX AVE SKOKIE</t>
  </si>
  <si>
    <t>11024631311</t>
  </si>
  <si>
    <t>HAWKINS,HASSIEM E</t>
  </si>
  <si>
    <t>hhawki0</t>
  </si>
  <si>
    <t>21 OHIO AVE</t>
  </si>
  <si>
    <t>QUEENSBURY</t>
  </si>
  <si>
    <t>12804</t>
  </si>
  <si>
    <t>01022649300</t>
  </si>
  <si>
    <t>HA,HUY Q</t>
  </si>
  <si>
    <t>528 BRETON DR</t>
  </si>
  <si>
    <t>GRAND PRAIRIE</t>
  </si>
  <si>
    <t>81024627518</t>
  </si>
  <si>
    <t>IRIZARRY,HECTOR</t>
  </si>
  <si>
    <t>hirizar</t>
  </si>
  <si>
    <t>2511 BROWNING ROAD</t>
  </si>
  <si>
    <t>PENNSAUKEN</t>
  </si>
  <si>
    <t>08110</t>
  </si>
  <si>
    <t>41022486944</t>
  </si>
  <si>
    <t>JONES,HAROLD E</t>
  </si>
  <si>
    <t>HJONE27</t>
  </si>
  <si>
    <t>6322 GENERAL LANE</t>
  </si>
  <si>
    <t>76018</t>
  </si>
  <si>
    <t>61024603906</t>
  </si>
  <si>
    <t>JURE,HANNET</t>
  </si>
  <si>
    <t>hjure</t>
  </si>
  <si>
    <t>16412 SW 53 TER</t>
  </si>
  <si>
    <t>51024630745</t>
  </si>
  <si>
    <t>KAMALINEJAD,HOJAT</t>
  </si>
  <si>
    <t>hkamali</t>
  </si>
  <si>
    <t>17500 N 67TH AVE. APT#2041</t>
  </si>
  <si>
    <t>01024628990</t>
  </si>
  <si>
    <t>KELLY,HORACE</t>
  </si>
  <si>
    <t>hkelly</t>
  </si>
  <si>
    <t>6800 S CONSTANCE</t>
  </si>
  <si>
    <t>81023759088</t>
  </si>
  <si>
    <t>KHALEGHI,HUSSEIN</t>
  </si>
  <si>
    <t>907 GRASSY GLEN DRIVE</t>
  </si>
  <si>
    <t>75002</t>
  </si>
  <si>
    <t>41024551514</t>
  </si>
  <si>
    <t>KOZINCHUK-SEPULVEDA,HERIBERTO</t>
  </si>
  <si>
    <t>hkozinc</t>
  </si>
  <si>
    <t>3940 CINCINNATI-ZANESVILLE RD NE</t>
  </si>
  <si>
    <t>43130</t>
  </si>
  <si>
    <t>81021514788</t>
  </si>
  <si>
    <t>LEGER,HENACK</t>
  </si>
  <si>
    <t>209 mosswood circle</t>
  </si>
  <si>
    <t>81021042358</t>
  </si>
  <si>
    <t>LEWIS,HAROLD D</t>
  </si>
  <si>
    <t>5216 N. DENVER</t>
  </si>
  <si>
    <t>SPENCER</t>
  </si>
  <si>
    <t>71021044367</t>
  </si>
  <si>
    <t>LUGO PEREZ,HERIBERTO</t>
  </si>
  <si>
    <t>HDA. LA MATILDE</t>
  </si>
  <si>
    <t>PASEO M. CAMPOS 5678</t>
  </si>
  <si>
    <t>PONCE</t>
  </si>
  <si>
    <t>00728-2447</t>
  </si>
  <si>
    <t>91024619059</t>
  </si>
  <si>
    <t>MILLER III,HERBERT H</t>
  </si>
  <si>
    <t>hmille1</t>
  </si>
  <si>
    <t>334 EAST DAFFODIL RD</t>
  </si>
  <si>
    <t>RUCKERSVILLE</t>
  </si>
  <si>
    <t>51022002095</t>
  </si>
  <si>
    <t>MINASSIAN,HAROUT</t>
  </si>
  <si>
    <t>hminass</t>
  </si>
  <si>
    <t>26709 Oakmont Dr</t>
  </si>
  <si>
    <t>92586</t>
  </si>
  <si>
    <t>91022554479</t>
  </si>
  <si>
    <t>MOUW,HOWARD L</t>
  </si>
  <si>
    <t>11024626921</t>
  </si>
  <si>
    <t>NGUYEN,HUNG</t>
  </si>
  <si>
    <t>hnguyen</t>
  </si>
  <si>
    <t>11024627461</t>
  </si>
  <si>
    <t>POLANCO,HENRY</t>
  </si>
  <si>
    <t>hpolanc</t>
  </si>
  <si>
    <t>407 GRUBER STREET</t>
  </si>
  <si>
    <t>01024626930</t>
  </si>
  <si>
    <t>PRICE,HARVEY R</t>
  </si>
  <si>
    <t>hprice</t>
  </si>
  <si>
    <t>1305 Kings Ave</t>
  </si>
  <si>
    <t>81023244028</t>
  </si>
  <si>
    <t>QUEZADA LEOS,HUMBERTO</t>
  </si>
  <si>
    <t>377 AVOCADO STREET</t>
  </si>
  <si>
    <t>UNIT H</t>
  </si>
  <si>
    <t>71024627827</t>
  </si>
  <si>
    <t>QURAISHI,HABIBULLAH</t>
  </si>
  <si>
    <t>hqurais</t>
  </si>
  <si>
    <t>5402 MELVIN CT</t>
  </si>
  <si>
    <t>01021575710</t>
  </si>
  <si>
    <t>RAMIREZ,HECTOR</t>
  </si>
  <si>
    <t>136 Red Maple Burl Cir</t>
  </si>
  <si>
    <t>11024631301</t>
  </si>
  <si>
    <t>RASCHKE,HENRY</t>
  </si>
  <si>
    <t>hraschk</t>
  </si>
  <si>
    <t>81024616448</t>
  </si>
  <si>
    <t>Rivera,Erick A</t>
  </si>
  <si>
    <t>hrivera</t>
  </si>
  <si>
    <t>6477 Edge Cliff Avenue</t>
  </si>
  <si>
    <t>Castle Rock</t>
  </si>
  <si>
    <t>80104</t>
  </si>
  <si>
    <t>31021042173</t>
  </si>
  <si>
    <t>RODRIGUEZ,HUMBERTO J</t>
  </si>
  <si>
    <t>HRODRIG</t>
  </si>
  <si>
    <t>15063 SW 149 CT</t>
  </si>
  <si>
    <t>51023645565</t>
  </si>
  <si>
    <t>ROLDAN,HECTOR</t>
  </si>
  <si>
    <t>25 DAISY LANE</t>
  </si>
  <si>
    <t>LEVITTOWN</t>
  </si>
  <si>
    <t>11756</t>
  </si>
  <si>
    <t>91024616209</t>
  </si>
  <si>
    <t>SAINTILBERT,HAREL</t>
  </si>
  <si>
    <t>hsainti</t>
  </si>
  <si>
    <t>99-51 211 PLACE</t>
  </si>
  <si>
    <t>QUEENS VLG</t>
  </si>
  <si>
    <t>21022048602</t>
  </si>
  <si>
    <t>Santiago Jr,Hector L</t>
  </si>
  <si>
    <t>HC 01 BOX 6344</t>
  </si>
  <si>
    <t>GUAYNABO</t>
  </si>
  <si>
    <t>00971</t>
  </si>
  <si>
    <t>61024620476</t>
  </si>
  <si>
    <t>STANIKZAI,HASSIB</t>
  </si>
  <si>
    <t>hstanik</t>
  </si>
  <si>
    <t>6450 Stoneridge Mall Rd</t>
  </si>
  <si>
    <t>N207</t>
  </si>
  <si>
    <t>94588</t>
  </si>
  <si>
    <t>91024622449</t>
  </si>
  <si>
    <t>TRAN,HAI</t>
  </si>
  <si>
    <t>htran</t>
  </si>
  <si>
    <t>5113 WINTER WILLOW CIR</t>
  </si>
  <si>
    <t>91024243449</t>
  </si>
  <si>
    <t>WHEELER,HAROLD C</t>
  </si>
  <si>
    <t>hwheele</t>
  </si>
  <si>
    <t>Spring Oaks</t>
  </si>
  <si>
    <t>81024622498</t>
  </si>
  <si>
    <t>ASHFAQ,ISNAN</t>
  </si>
  <si>
    <t>iashfaq</t>
  </si>
  <si>
    <t>6046W 129TH PLACE</t>
  </si>
  <si>
    <t>PALOS HEIGHTS</t>
  </si>
  <si>
    <t>60463</t>
  </si>
  <si>
    <t>71022103297</t>
  </si>
  <si>
    <t>CANTARERO,IVAN C</t>
  </si>
  <si>
    <t>ICANTAR</t>
  </si>
  <si>
    <t>10731 CYPRESS TRAIL DR</t>
  </si>
  <si>
    <t>32825</t>
  </si>
  <si>
    <t>61021822376</t>
  </si>
  <si>
    <t>CARRASCO,ISRAEL</t>
  </si>
  <si>
    <t>po box 255</t>
  </si>
  <si>
    <t>51024630375</t>
  </si>
  <si>
    <t>CHA,IN HAN</t>
  </si>
  <si>
    <t>icha0</t>
  </si>
  <si>
    <t>1010 SOUTH MAGNOLIA STREET</t>
  </si>
  <si>
    <t>97113</t>
  </si>
  <si>
    <t>71024631347</t>
  </si>
  <si>
    <t>Cordon,Isreal</t>
  </si>
  <si>
    <t>icordon</t>
  </si>
  <si>
    <t>951 Elyse Springs court</t>
  </si>
  <si>
    <t>71022394027</t>
  </si>
  <si>
    <t>CORONA,ISIDRO</t>
  </si>
  <si>
    <t>1787 celeste ave</t>
  </si>
  <si>
    <t>71024631217</t>
  </si>
  <si>
    <t>CURTIS,ISAAC H</t>
  </si>
  <si>
    <t>icurtis</t>
  </si>
  <si>
    <t>31024631213</t>
  </si>
  <si>
    <t>DELACRUZ,ISAAC M</t>
  </si>
  <si>
    <t>idelacr</t>
  </si>
  <si>
    <t>105 MICHEAL AVE</t>
  </si>
  <si>
    <t>61021512106</t>
  </si>
  <si>
    <t>EMMANUEL,ISRAEL J</t>
  </si>
  <si>
    <t>41024613794</t>
  </si>
  <si>
    <t>FAROOQ,IJAZ</t>
  </si>
  <si>
    <t>ifarooq</t>
  </si>
  <si>
    <t>665 KITTENDALE ROAD</t>
  </si>
  <si>
    <t>MIDDLE RIVER</t>
  </si>
  <si>
    <t>51021066925</t>
  </si>
  <si>
    <t>FIGUEROA,IGNACIO</t>
  </si>
  <si>
    <t>P. O. BOX 462</t>
  </si>
  <si>
    <t>85366</t>
  </si>
  <si>
    <t>51024629545</t>
  </si>
  <si>
    <t>FLORES RAMIREZ,IGNACIO</t>
  </si>
  <si>
    <t>iflores</t>
  </si>
  <si>
    <t>1016 Cold Stream Dr</t>
  </si>
  <si>
    <t>89110</t>
  </si>
  <si>
    <t>91024630599</t>
  </si>
  <si>
    <t>GOGIBERIDZE,IOSEB</t>
  </si>
  <si>
    <t>igogibe</t>
  </si>
  <si>
    <t>3304 N EMBRY CIRCLE</t>
  </si>
  <si>
    <t>30341</t>
  </si>
  <si>
    <t>21024629362</t>
  </si>
  <si>
    <t>HARRIS,ISAAC</t>
  </si>
  <si>
    <t>iharris</t>
  </si>
  <si>
    <t>12536 east cornell ave</t>
  </si>
  <si>
    <t>#203</t>
  </si>
  <si>
    <t>80014</t>
  </si>
  <si>
    <t>51024626125</t>
  </si>
  <si>
    <t>HAYNES,ISAACC G</t>
  </si>
  <si>
    <t>ihaynes</t>
  </si>
  <si>
    <t>7333 E TAYLOR ST</t>
  </si>
  <si>
    <t>98366</t>
  </si>
  <si>
    <t>81022881408</t>
  </si>
  <si>
    <t>HERAZO,ISMER O</t>
  </si>
  <si>
    <t>325 EAST 26TH ST</t>
  </si>
  <si>
    <t>11024363761</t>
  </si>
  <si>
    <t>LACY,IAN C</t>
  </si>
  <si>
    <t>ilacy</t>
  </si>
  <si>
    <t>3447 Wren Rd</t>
  </si>
  <si>
    <t>41021276904</t>
  </si>
  <si>
    <t>Lewis,Isiah J</t>
  </si>
  <si>
    <t>ilewis</t>
  </si>
  <si>
    <t>3885 hadley road</t>
  </si>
  <si>
    <t>91024629389</t>
  </si>
  <si>
    <t>LOPES,IRIE</t>
  </si>
  <si>
    <t>ilopes</t>
  </si>
  <si>
    <t>625 KANIAHE STREET</t>
  </si>
  <si>
    <t>WAHIAWA</t>
  </si>
  <si>
    <t>96786</t>
  </si>
  <si>
    <t>81024630838</t>
  </si>
  <si>
    <t>LOWE,IAN</t>
  </si>
  <si>
    <t>ilowe</t>
  </si>
  <si>
    <t>157 BROOKSIDE BLVD</t>
  </si>
  <si>
    <t>19713</t>
  </si>
  <si>
    <t>31024631313</t>
  </si>
  <si>
    <t>MAY,IVERSON</t>
  </si>
  <si>
    <t>imay0</t>
  </si>
  <si>
    <t>01021884840</t>
  </si>
  <si>
    <t>MEEKS,ISADORE</t>
  </si>
  <si>
    <t>2021 Belmont Avenue</t>
  </si>
  <si>
    <t>Joliet</t>
  </si>
  <si>
    <t>91024626159</t>
  </si>
  <si>
    <t>MUSONES,ISAIAH</t>
  </si>
  <si>
    <t>imusone</t>
  </si>
  <si>
    <t>647 YREKA DR</t>
  </si>
  <si>
    <t>61021074026</t>
  </si>
  <si>
    <t>NIEVES MARTIR,IFRAIN</t>
  </si>
  <si>
    <t>Terrazas Del monte 13</t>
  </si>
  <si>
    <t>Calle guama a18</t>
  </si>
  <si>
    <t>Las piedras</t>
  </si>
  <si>
    <t>00771</t>
  </si>
  <si>
    <t>11023580971</t>
  </si>
  <si>
    <t>PEREZ,IGNACIO B</t>
  </si>
  <si>
    <t>582 Kathryn ct</t>
  </si>
  <si>
    <t>21024628202</t>
  </si>
  <si>
    <t>QUINTERO,ISMAEL</t>
  </si>
  <si>
    <t>iquinte</t>
  </si>
  <si>
    <t>4109 OAKS SPRINGS DR.</t>
  </si>
  <si>
    <t>29615</t>
  </si>
  <si>
    <t>51021091395</t>
  </si>
  <si>
    <t>RUIZ,ISAAC</t>
  </si>
  <si>
    <t>13916 GRIDLEY RD</t>
  </si>
  <si>
    <t>01023022730</t>
  </si>
  <si>
    <t>SALINAS,IGNACIO A</t>
  </si>
  <si>
    <t>240 plaza dr</t>
  </si>
  <si>
    <t>11022500651</t>
  </si>
  <si>
    <t>SANUSI,IBRAHIM O</t>
  </si>
  <si>
    <t>551 TERRACE LN</t>
  </si>
  <si>
    <t>SOUTH ELGIN</t>
  </si>
  <si>
    <t>01024618120</t>
  </si>
  <si>
    <t>SHAEFFER,IAN</t>
  </si>
  <si>
    <t>ishaeff</t>
  </si>
  <si>
    <t>692 east ave</t>
  </si>
  <si>
    <t>61024616946</t>
  </si>
  <si>
    <t>TAFOYA,ISAAC</t>
  </si>
  <si>
    <t>itafoya</t>
  </si>
  <si>
    <t>1701 N Palo Verde Dr APT #29</t>
  </si>
  <si>
    <t>Goodyear</t>
  </si>
  <si>
    <t>85338</t>
  </si>
  <si>
    <t>41024631254</t>
  </si>
  <si>
    <t>VAZQUEZ RAMOS,ISAC</t>
  </si>
  <si>
    <t>ivazque</t>
  </si>
  <si>
    <t>1553 KINGS HILL DR</t>
  </si>
  <si>
    <t>TOMAHAWK</t>
  </si>
  <si>
    <t>54487</t>
  </si>
  <si>
    <t>41024621244</t>
  </si>
  <si>
    <t>ZERMENO,ISAAC</t>
  </si>
  <si>
    <t>izermen</t>
  </si>
  <si>
    <t>1820 W TYSON AVE</t>
  </si>
  <si>
    <t>TULARE</t>
  </si>
  <si>
    <t>93274</t>
  </si>
  <si>
    <t>41024630724</t>
  </si>
  <si>
    <t>ZULFIU,ILJIR</t>
  </si>
  <si>
    <t>izulfiu</t>
  </si>
  <si>
    <t>16435 PARKLAWN AVE</t>
  </si>
  <si>
    <t>MIDDLEBURG HEIGHTS</t>
  </si>
  <si>
    <t>61024324476</t>
  </si>
  <si>
    <t>ABALOS,JUSTINE W</t>
  </si>
  <si>
    <t>jabalos</t>
  </si>
  <si>
    <t>14420 BEHRENS AVE</t>
  </si>
  <si>
    <t>71022470627</t>
  </si>
  <si>
    <t>ACEVEDO,JOSEPH L</t>
  </si>
  <si>
    <t>51021083335</t>
  </si>
  <si>
    <t>ACUIN,JOSELITO</t>
  </si>
  <si>
    <t>3731 LAKE CUMBERLAND  WAY</t>
  </si>
  <si>
    <t>61024572436</t>
  </si>
  <si>
    <t>ADACHI,JAMIE</t>
  </si>
  <si>
    <t>jadachi</t>
  </si>
  <si>
    <t>78650 AVENUE 42 UNIT#1216</t>
  </si>
  <si>
    <t>BERMUDA DUNES</t>
  </si>
  <si>
    <t>92203</t>
  </si>
  <si>
    <t>01024091790</t>
  </si>
  <si>
    <t>AGPAOA,JUSTIN K</t>
  </si>
  <si>
    <t>jagpaoa</t>
  </si>
  <si>
    <t>91-834 Kauwili St</t>
  </si>
  <si>
    <t>Ewa Beach</t>
  </si>
  <si>
    <t>21024154342</t>
  </si>
  <si>
    <t>ALLENDE,JONATHAN</t>
  </si>
  <si>
    <t>jalle57</t>
  </si>
  <si>
    <t>CALLE E, E29 JARDINES DE CAROLINA</t>
  </si>
  <si>
    <t>21024630592</t>
  </si>
  <si>
    <t>Allen,Joshua Cone</t>
  </si>
  <si>
    <t>jallen0</t>
  </si>
  <si>
    <t># 525 Board Valley Rd</t>
  </si>
  <si>
    <t>71024631317</t>
  </si>
  <si>
    <t>ALVAREZ,JEREMY</t>
  </si>
  <si>
    <t>jalvare</t>
  </si>
  <si>
    <t>1025 BERKLEY AVENUE</t>
  </si>
  <si>
    <t>81004</t>
  </si>
  <si>
    <t>41021285044</t>
  </si>
  <si>
    <t>AMRHEIN,JOHN J</t>
  </si>
  <si>
    <t>246 BALTIMORE AVENUE</t>
  </si>
  <si>
    <t>61024629946</t>
  </si>
  <si>
    <t>ANDREWS,JUSTIN S</t>
  </si>
  <si>
    <t>jandrew</t>
  </si>
  <si>
    <t>1497 OCOTILLO DR</t>
  </si>
  <si>
    <t>41022030294</t>
  </si>
  <si>
    <t>ARANGO,JUAN C</t>
  </si>
  <si>
    <t>jarang0</t>
  </si>
  <si>
    <t>01024620330</t>
  </si>
  <si>
    <t>ARELLANO,JORGE L</t>
  </si>
  <si>
    <t>jarell0</t>
  </si>
  <si>
    <t>10802 us 158</t>
  </si>
  <si>
    <t>01024629180</t>
  </si>
  <si>
    <t>ARRINGTON,JOHN D</t>
  </si>
  <si>
    <t>jarring</t>
  </si>
  <si>
    <t>4594 AIRPORT ROAD</t>
  </si>
  <si>
    <t>PEARCY</t>
  </si>
  <si>
    <t>71964</t>
  </si>
  <si>
    <t>01024630760</t>
  </si>
  <si>
    <t>AULTMAN,JACOB T</t>
  </si>
  <si>
    <t>jaultma</t>
  </si>
  <si>
    <t>205 CHERRY AVENUE</t>
  </si>
  <si>
    <t>SEMINARY</t>
  </si>
  <si>
    <t>39479</t>
  </si>
  <si>
    <t>21023531662</t>
  </si>
  <si>
    <t>BACK,JEFFREY L</t>
  </si>
  <si>
    <t>21024626642</t>
  </si>
  <si>
    <t>BAILEY,JOHN</t>
  </si>
  <si>
    <t>jbaile0</t>
  </si>
  <si>
    <t>857 TRI COUNTY RD</t>
  </si>
  <si>
    <t>GRACEVILLE</t>
  </si>
  <si>
    <t>32440</t>
  </si>
  <si>
    <t>61024626106</t>
  </si>
  <si>
    <t>BALDIWIN,JAHMELL</t>
  </si>
  <si>
    <t>jbaldiw</t>
  </si>
  <si>
    <t>976 otsego rd</t>
  </si>
  <si>
    <t>West Hempstead</t>
  </si>
  <si>
    <t>11552</t>
  </si>
  <si>
    <t>71024579207</t>
  </si>
  <si>
    <t>BALL,JOSHUA</t>
  </si>
  <si>
    <t>jball</t>
  </si>
  <si>
    <t>15364 FM 850</t>
  </si>
  <si>
    <t>ARP</t>
  </si>
  <si>
    <t>75750</t>
  </si>
  <si>
    <t>31024625303</t>
  </si>
  <si>
    <t>BALUBAR,JEV GEELAR</t>
  </si>
  <si>
    <t>jbaluba</t>
  </si>
  <si>
    <t>374 MIULANA PLACE</t>
  </si>
  <si>
    <t>KAPAA</t>
  </si>
  <si>
    <t>96746</t>
  </si>
  <si>
    <t>81022354598</t>
  </si>
  <si>
    <t>BARNEY,JOHNNY L</t>
  </si>
  <si>
    <t>JBARN61</t>
  </si>
  <si>
    <t>16968 Cr 3559</t>
  </si>
  <si>
    <t>ADA</t>
  </si>
  <si>
    <t>74820</t>
  </si>
  <si>
    <t>81021059838</t>
  </si>
  <si>
    <t>BARNEY,JEFFERY S</t>
  </si>
  <si>
    <t>15535 COLLEGE  AVE</t>
  </si>
  <si>
    <t>91023457569</t>
  </si>
  <si>
    <t>BARRON,JOSHUA C</t>
  </si>
  <si>
    <t>JBARRO0</t>
  </si>
  <si>
    <t>900 Roanoke Drive</t>
  </si>
  <si>
    <t>Apt 79</t>
  </si>
  <si>
    <t>Martinez</t>
  </si>
  <si>
    <t>21024630732</t>
  </si>
  <si>
    <t>BARROW,JEREMY J</t>
  </si>
  <si>
    <t>jbarrow</t>
  </si>
  <si>
    <t>21024630932</t>
  </si>
  <si>
    <t>BARTLETT,JORDAN</t>
  </si>
  <si>
    <t>jbartle</t>
  </si>
  <si>
    <t>128-58 234 ST</t>
  </si>
  <si>
    <t>ROSEDALE</t>
  </si>
  <si>
    <t>71024628427</t>
  </si>
  <si>
    <t>BAUTISTA,JONATHAN</t>
  </si>
  <si>
    <t>jbautis</t>
  </si>
  <si>
    <t>5616 river way, unit k</t>
  </si>
  <si>
    <t>41024630434</t>
  </si>
  <si>
    <t>BEALE,JOHN</t>
  </si>
  <si>
    <t>jbeale</t>
  </si>
  <si>
    <t>2407 PARRISH ST</t>
  </si>
  <si>
    <t>BURLINGTON</t>
  </si>
  <si>
    <t>27215</t>
  </si>
  <si>
    <t>41024585634</t>
  </si>
  <si>
    <t>BELL,JOHN</t>
  </si>
  <si>
    <t>jbell3</t>
  </si>
  <si>
    <t>1720 S MAXWELL ST</t>
  </si>
  <si>
    <t>BLOOMINGTON</t>
  </si>
  <si>
    <t>47401</t>
  </si>
  <si>
    <t>91024625649</t>
  </si>
  <si>
    <t>BELTRAN,JAHZEEL</t>
  </si>
  <si>
    <t>jbeltr0</t>
  </si>
  <si>
    <t>645 WEST LOWELL AVE UNIT 16</t>
  </si>
  <si>
    <t>01832</t>
  </si>
  <si>
    <t>11024626641</t>
  </si>
  <si>
    <t>BERRY,JODY E</t>
  </si>
  <si>
    <t>jberry</t>
  </si>
  <si>
    <t>18081 N ORCHID DR</t>
  </si>
  <si>
    <t>DOLAN SPRINGS</t>
  </si>
  <si>
    <t>41021069374</t>
  </si>
  <si>
    <t>BEZEL,JAMES M</t>
  </si>
  <si>
    <t>JBEZEL1</t>
  </si>
  <si>
    <t>32924 ROBESON</t>
  </si>
  <si>
    <t>ST. CLAIR SHORES</t>
  </si>
  <si>
    <t>48082</t>
  </si>
  <si>
    <t>71024628157</t>
  </si>
  <si>
    <t>BIDWELL,JOEL</t>
  </si>
  <si>
    <t>jbidwel</t>
  </si>
  <si>
    <t>51 Smithers Rd</t>
  </si>
  <si>
    <t>31024482903</t>
  </si>
  <si>
    <t>BLACK,JOHNATHAN</t>
  </si>
  <si>
    <t>jblack8</t>
  </si>
  <si>
    <t>6650 NICHOLSVILLE RD.</t>
  </si>
  <si>
    <t>THOMASVILLE</t>
  </si>
  <si>
    <t>11024631291</t>
  </si>
  <si>
    <t>BLECKLER,JEFFERY L</t>
  </si>
  <si>
    <t>jbleckl</t>
  </si>
  <si>
    <t>243 BROOKSIDE LANE</t>
  </si>
  <si>
    <t>29045</t>
  </si>
  <si>
    <t>21021580192</t>
  </si>
  <si>
    <t>BLUE,JOHNNIE</t>
  </si>
  <si>
    <t>24356 SW 109 CT</t>
  </si>
  <si>
    <t>91021404039</t>
  </si>
  <si>
    <t>BODEN,JASON</t>
  </si>
  <si>
    <t>711 heckman ave</t>
  </si>
  <si>
    <t>61021065536</t>
  </si>
  <si>
    <t>BOROWSKI,JOSEPH A</t>
  </si>
  <si>
    <t>3013 phalanx  mills  herner  road</t>
  </si>
  <si>
    <t>01024622770</t>
  </si>
  <si>
    <t>BORSICK,JAMES</t>
  </si>
  <si>
    <t>jborsic</t>
  </si>
  <si>
    <t>5631 DOLPHIN RD.</t>
  </si>
  <si>
    <t>MENTOR ON THE LAKE</t>
  </si>
  <si>
    <t>44060</t>
  </si>
  <si>
    <t>91024631019</t>
  </si>
  <si>
    <t>BOULAY,JONATHAN</t>
  </si>
  <si>
    <t>jboulay</t>
  </si>
  <si>
    <t>174 PINE DR.</t>
  </si>
  <si>
    <t>POCA</t>
  </si>
  <si>
    <t>31024630493</t>
  </si>
  <si>
    <t>BOWSER,JASON R</t>
  </si>
  <si>
    <t>jbowser</t>
  </si>
  <si>
    <t>117 LOWELL ST.</t>
  </si>
  <si>
    <t>VANDERGRIFT</t>
  </si>
  <si>
    <t>15690</t>
  </si>
  <si>
    <t>51024630445</t>
  </si>
  <si>
    <t>BRADLEY,JAVIN A</t>
  </si>
  <si>
    <t>jbradl0</t>
  </si>
  <si>
    <t>6041 EDGEFIELD DRIVE # 1</t>
  </si>
  <si>
    <t>91022667959</t>
  </si>
  <si>
    <t>BRAKOWIECKI,JOSEPH L</t>
  </si>
  <si>
    <t>6697 JAMES MONROE HIGHWAY</t>
  </si>
  <si>
    <t>CULPEPER</t>
  </si>
  <si>
    <t>91024616449</t>
  </si>
  <si>
    <t>BRANHAM,JIMMY</t>
  </si>
  <si>
    <t>jbranha</t>
  </si>
  <si>
    <t>1003 west mckinnon street</t>
  </si>
  <si>
    <t>new brockton</t>
  </si>
  <si>
    <t>31024630903</t>
  </si>
  <si>
    <t>BRIMEYER,JASON E</t>
  </si>
  <si>
    <t>jbrimey</t>
  </si>
  <si>
    <t>309 SHERMAN AVE</t>
  </si>
  <si>
    <t>LEXINGTON</t>
  </si>
  <si>
    <t>40502</t>
  </si>
  <si>
    <t>21024630892</t>
  </si>
  <si>
    <t>BROUGHTON,JERRELL L</t>
  </si>
  <si>
    <t>jbrough</t>
  </si>
  <si>
    <t>2880 COLONIAL DR</t>
  </si>
  <si>
    <t>36111</t>
  </si>
  <si>
    <t>81024627268</t>
  </si>
  <si>
    <t>BROWN,JOSHUA</t>
  </si>
  <si>
    <t>jbrown0</t>
  </si>
  <si>
    <t>108 ELM DRIVE</t>
  </si>
  <si>
    <t>51021073365</t>
  </si>
  <si>
    <t>BURGESS,JARVIS</t>
  </si>
  <si>
    <t>30667-1839</t>
  </si>
  <si>
    <t>31024630983</t>
  </si>
  <si>
    <t>CADDELL,JEFFERY L</t>
  </si>
  <si>
    <t>jcaddel</t>
  </si>
  <si>
    <t>109 CARRIAGE CT</t>
  </si>
  <si>
    <t>29486</t>
  </si>
  <si>
    <t>51024630545</t>
  </si>
  <si>
    <t>CAMPBELL,JOHN</t>
  </si>
  <si>
    <t>jcampbe</t>
  </si>
  <si>
    <t>7412 KEENEY MTN RD</t>
  </si>
  <si>
    <t>SANDSTONE</t>
  </si>
  <si>
    <t>25985</t>
  </si>
  <si>
    <t>31023743183</t>
  </si>
  <si>
    <t>CANDELARIO,JOSE F</t>
  </si>
  <si>
    <t>1415 GLENELDER AVE</t>
  </si>
  <si>
    <t>HACIENDA HTS</t>
  </si>
  <si>
    <t>91745-2923</t>
  </si>
  <si>
    <t>91024598829</t>
  </si>
  <si>
    <t>CARDEMA,JERICO</t>
  </si>
  <si>
    <t>jcardem</t>
  </si>
  <si>
    <t>1137 Silver Maple Lane</t>
  </si>
  <si>
    <t>94544</t>
  </si>
  <si>
    <t>21024625472</t>
  </si>
  <si>
    <t>CARLTON,JOSHUA M</t>
  </si>
  <si>
    <t>jcarlto</t>
  </si>
  <si>
    <t>1402 PENNSYLVANIA AVE.</t>
  </si>
  <si>
    <t>81024631068</t>
  </si>
  <si>
    <t>CARPENTER,JAMES</t>
  </si>
  <si>
    <t>jcarpe1</t>
  </si>
  <si>
    <t>1379 BELMONT AVE</t>
  </si>
  <si>
    <t>71024621447</t>
  </si>
  <si>
    <t>CASEY,JOHN</t>
  </si>
  <si>
    <t>jcasey0</t>
  </si>
  <si>
    <t>613 WEST JACKSON ST.</t>
  </si>
  <si>
    <t>21023468382</t>
  </si>
  <si>
    <t>CASTRO,JESUS M</t>
  </si>
  <si>
    <t>861 W. 55TH ST</t>
  </si>
  <si>
    <t>91022693529</t>
  </si>
  <si>
    <t>CASTANEDA,J LUIS A</t>
  </si>
  <si>
    <t>2718 W CAMDEN PL</t>
  </si>
  <si>
    <t>01024622900</t>
  </si>
  <si>
    <t>CASTILLO,JOSSY A</t>
  </si>
  <si>
    <t>jcasti0</t>
  </si>
  <si>
    <t>6465 NW 201ST STREET</t>
  </si>
  <si>
    <t>HIALEAH</t>
  </si>
  <si>
    <t>33015</t>
  </si>
  <si>
    <t>71024627757</t>
  </si>
  <si>
    <t>CHANDLER,JEREMY M</t>
  </si>
  <si>
    <t>jchandl</t>
  </si>
  <si>
    <t>1606 W PEORIA AVE</t>
  </si>
  <si>
    <t>APT 124</t>
  </si>
  <si>
    <t>85029</t>
  </si>
  <si>
    <t>21024629882</t>
  </si>
  <si>
    <t>CHISOLM,JAMES</t>
  </si>
  <si>
    <t>jchisol</t>
  </si>
  <si>
    <t>755 TINSLEY CHISOLM RD</t>
  </si>
  <si>
    <t>39328</t>
  </si>
  <si>
    <t>31024619403</t>
  </si>
  <si>
    <t>CLEVIDENCE,JACOB B</t>
  </si>
  <si>
    <t>jclevid</t>
  </si>
  <si>
    <t>17 SENATE AVE</t>
  </si>
  <si>
    <t>MORGANFIELD</t>
  </si>
  <si>
    <t>31024631263</t>
  </si>
  <si>
    <t>COLE,JOSEPH</t>
  </si>
  <si>
    <t>jcole</t>
  </si>
  <si>
    <t>81024206938</t>
  </si>
  <si>
    <t>COLE,JAMES A</t>
  </si>
  <si>
    <t>jcole5</t>
  </si>
  <si>
    <t>81024630718</t>
  </si>
  <si>
    <t>COLEMAN,JAMES</t>
  </si>
  <si>
    <t>jcolem0</t>
  </si>
  <si>
    <t>17905 US HIGHWAY 69S # 201D</t>
  </si>
  <si>
    <t>71021037857</t>
  </si>
  <si>
    <t>Collins,Johnny B</t>
  </si>
  <si>
    <t>1573 piney grove road</t>
  </si>
  <si>
    <t>kernersville</t>
  </si>
  <si>
    <t>91021042849</t>
  </si>
  <si>
    <t>COLON NIEVES,JUAN C</t>
  </si>
  <si>
    <t>RR-12 BOX 1202</t>
  </si>
  <si>
    <t>01024623010</t>
  </si>
  <si>
    <t>COPETA,JONATHAN</t>
  </si>
  <si>
    <t>jcopeta</t>
  </si>
  <si>
    <t>20 Pudding Hill Road</t>
  </si>
  <si>
    <t>03470</t>
  </si>
  <si>
    <t>01024628010</t>
  </si>
  <si>
    <t>CREEKBAUM,JAMES</t>
  </si>
  <si>
    <t>jcreekb</t>
  </si>
  <si>
    <t>520 W BATTAGLIA RD</t>
  </si>
  <si>
    <t>ELOY</t>
  </si>
  <si>
    <t>85131</t>
  </si>
  <si>
    <t>41024630844</t>
  </si>
  <si>
    <t>CROWDER,JONAFUR</t>
  </si>
  <si>
    <t>jcrowde</t>
  </si>
  <si>
    <t>4539 CORREGIDOR STREET</t>
  </si>
  <si>
    <t>75216</t>
  </si>
  <si>
    <t>71022668507</t>
  </si>
  <si>
    <t>CRUICKSHANK,JESSE M</t>
  </si>
  <si>
    <t>1173 Western Road</t>
  </si>
  <si>
    <t>19460</t>
  </si>
  <si>
    <t>41024631224</t>
  </si>
  <si>
    <t>CRUZ,JASON</t>
  </si>
  <si>
    <t>jcruz</t>
  </si>
  <si>
    <t>8448 ANDREWS AVE</t>
  </si>
  <si>
    <t>FORT PIERCE</t>
  </si>
  <si>
    <t>34945</t>
  </si>
  <si>
    <t>41021053254</t>
  </si>
  <si>
    <t>CUMPSTON,JAMES W</t>
  </si>
  <si>
    <t>JCUMPST</t>
  </si>
  <si>
    <t>84 Cumpston lane</t>
  </si>
  <si>
    <t>TIONESTA</t>
  </si>
  <si>
    <t>16353</t>
  </si>
  <si>
    <t>21024208172</t>
  </si>
  <si>
    <t>CURCI,JASON Robert</t>
  </si>
  <si>
    <t>jcurci</t>
  </si>
  <si>
    <t>3950 Collins rd</t>
  </si>
  <si>
    <t>Ceres</t>
  </si>
  <si>
    <t>95307</t>
  </si>
  <si>
    <t>41024630564</t>
  </si>
  <si>
    <t>CYPRIAN,JAKIRA</t>
  </si>
  <si>
    <t>jcypria</t>
  </si>
  <si>
    <t>5819 KELLYWOOD OAKS DR</t>
  </si>
  <si>
    <t>70817</t>
  </si>
  <si>
    <t>41024524194</t>
  </si>
  <si>
    <t>DADE,JASON</t>
  </si>
  <si>
    <t>jdade0</t>
  </si>
  <si>
    <t>1537 Bryan Court</t>
  </si>
  <si>
    <t>51024630985</t>
  </si>
  <si>
    <t>DARROW,JORDAN</t>
  </si>
  <si>
    <t>jdarrow</t>
  </si>
  <si>
    <t>1679 CUSHMAN AVE</t>
  </si>
  <si>
    <t>81024257388</t>
  </si>
  <si>
    <t>DAVIDSON,JOB-SETH E</t>
  </si>
  <si>
    <t>jdavids</t>
  </si>
  <si>
    <t>2231 ALTON PLACE</t>
  </si>
  <si>
    <t>81024630148</t>
  </si>
  <si>
    <t>DAVILMAR,JAY</t>
  </si>
  <si>
    <t>jdavilm</t>
  </si>
  <si>
    <t>3201 PARK LAKE LN</t>
  </si>
  <si>
    <t>PEACHTREE CORNERS</t>
  </si>
  <si>
    <t>30092</t>
  </si>
  <si>
    <t>91021056719</t>
  </si>
  <si>
    <t>DAWSON,JAMES</t>
  </si>
  <si>
    <t>9 river side drive</t>
  </si>
  <si>
    <t>01024619310</t>
  </si>
  <si>
    <t>DEAN,JESSUP</t>
  </si>
  <si>
    <t>jdean</t>
  </si>
  <si>
    <t>20761 Pinecrest St</t>
  </si>
  <si>
    <t>Taylor</t>
  </si>
  <si>
    <t>01021349520</t>
  </si>
  <si>
    <t>DEMOURA,JAMES J</t>
  </si>
  <si>
    <t>163 LITTLE RIVER ROAD</t>
  </si>
  <si>
    <t>BERWICK</t>
  </si>
  <si>
    <t>61024624226</t>
  </si>
  <si>
    <t>DENGLER,JOSEPH</t>
  </si>
  <si>
    <t>jdengle</t>
  </si>
  <si>
    <t>4139 HORSESHOE ROAD</t>
  </si>
  <si>
    <t>41022665834</t>
  </si>
  <si>
    <t>DICAPRIO,JOHN J</t>
  </si>
  <si>
    <t>JDICAPR</t>
  </si>
  <si>
    <t>9461 Richmond Circle</t>
  </si>
  <si>
    <t>boca raton</t>
  </si>
  <si>
    <t>33434</t>
  </si>
  <si>
    <t>81024631038</t>
  </si>
  <si>
    <t>DICKERSON,JOSHUA</t>
  </si>
  <si>
    <t>jdicke0</t>
  </si>
  <si>
    <t>400 CARY ST</t>
  </si>
  <si>
    <t>51021787815</t>
  </si>
  <si>
    <t>DICKENSON,JOHN A</t>
  </si>
  <si>
    <t>jdicken</t>
  </si>
  <si>
    <t>2009 Las Palmas Circle</t>
  </si>
  <si>
    <t>01024630820</t>
  </si>
  <si>
    <t>jdicker</t>
  </si>
  <si>
    <t>41024629254</t>
  </si>
  <si>
    <t>DICKSON,JONATHON</t>
  </si>
  <si>
    <t>jdickso</t>
  </si>
  <si>
    <t>29305 LELAND RD.</t>
  </si>
  <si>
    <t>JULIAETTA</t>
  </si>
  <si>
    <t>31021163313</t>
  </si>
  <si>
    <t>DIETZ,JOHN R</t>
  </si>
  <si>
    <t>JDIETZ2</t>
  </si>
  <si>
    <t>21 OAKTREE LANE</t>
  </si>
  <si>
    <t>41024214314</t>
  </si>
  <si>
    <t>DILDY  II,JOHN L</t>
  </si>
  <si>
    <t>jdildyi</t>
  </si>
  <si>
    <t>107 ROSA CIRCLE</t>
  </si>
  <si>
    <t>WILLOW SPRING</t>
  </si>
  <si>
    <t>27592</t>
  </si>
  <si>
    <t>41024622734</t>
  </si>
  <si>
    <t>DIXON,JACOB F</t>
  </si>
  <si>
    <t>jdixon</t>
  </si>
  <si>
    <t>81 HIDDEN HILL RD</t>
  </si>
  <si>
    <t>21024626122</t>
  </si>
  <si>
    <t>DIXON,JASON</t>
  </si>
  <si>
    <t>jdixon0</t>
  </si>
  <si>
    <t>14576 PENROD</t>
  </si>
  <si>
    <t>48223</t>
  </si>
  <si>
    <t>51024630475</t>
  </si>
  <si>
    <t>DOBBS,JACOB</t>
  </si>
  <si>
    <t>jdobbs</t>
  </si>
  <si>
    <t>3585 DREXEL ST</t>
  </si>
  <si>
    <t>01022027780</t>
  </si>
  <si>
    <t>DOUGHERTY,JEFFREY E</t>
  </si>
  <si>
    <t>5741  157TH LANE NW</t>
  </si>
  <si>
    <t>31024630133</t>
  </si>
  <si>
    <t>DUNDAS,JUSTIN</t>
  </si>
  <si>
    <t>jdundas</t>
  </si>
  <si>
    <t>7440 HIGHLAND AVE</t>
  </si>
  <si>
    <t>64131</t>
  </si>
  <si>
    <t>71024622707</t>
  </si>
  <si>
    <t>DUPONT,JOSEPH W</t>
  </si>
  <si>
    <t>jdupon0</t>
  </si>
  <si>
    <t>44 ELM STREET</t>
  </si>
  <si>
    <t>ADAMS</t>
  </si>
  <si>
    <t>01220</t>
  </si>
  <si>
    <t>51024627215</t>
  </si>
  <si>
    <t>EASTLAND,JUHMAL</t>
  </si>
  <si>
    <t>jeastla</t>
  </si>
  <si>
    <t>6520 WILSHIRE PL</t>
  </si>
  <si>
    <t>ZIONSVILLE</t>
  </si>
  <si>
    <t>46077</t>
  </si>
  <si>
    <t>01024517760</t>
  </si>
  <si>
    <t>ECK,James P</t>
  </si>
  <si>
    <t>jeck0</t>
  </si>
  <si>
    <t>1921 N.E. 79TH AVE</t>
  </si>
  <si>
    <t>61024569106</t>
  </si>
  <si>
    <t>ELLEDGE,JAMES K</t>
  </si>
  <si>
    <t>jelledg</t>
  </si>
  <si>
    <t>13019 MOSSY RIDGE COVE</t>
  </si>
  <si>
    <t>91024531309</t>
  </si>
  <si>
    <t>EMIG,JOHN</t>
  </si>
  <si>
    <t>jemig</t>
  </si>
  <si>
    <t>3630 S SALEM CHURCH RD</t>
  </si>
  <si>
    <t>81024497198</t>
  </si>
  <si>
    <t>ESTIMABLE,JAMES J</t>
  </si>
  <si>
    <t>jestima</t>
  </si>
  <si>
    <t>3712 AVENUE J ST APT1</t>
  </si>
  <si>
    <t>RIVIERA  BEACH</t>
  </si>
  <si>
    <t>33404</t>
  </si>
  <si>
    <t>71023240647</t>
  </si>
  <si>
    <t>ETHERIDGE,JOHN F</t>
  </si>
  <si>
    <t>JETHERI</t>
  </si>
  <si>
    <t>449 pine hill ln</t>
  </si>
  <si>
    <t>Brandon</t>
  </si>
  <si>
    <t>39042</t>
  </si>
  <si>
    <t>01024625680</t>
  </si>
  <si>
    <t>EVANS,JAHLIL</t>
  </si>
  <si>
    <t>jevans</t>
  </si>
  <si>
    <t>925 SENECA ST</t>
  </si>
  <si>
    <t>FOUNTAINHILL</t>
  </si>
  <si>
    <t>18015</t>
  </si>
  <si>
    <t>01022237090</t>
  </si>
  <si>
    <t>FARRIS,JURIL D</t>
  </si>
  <si>
    <t>JFARR03</t>
  </si>
  <si>
    <t>1720 N 73rd Ct</t>
  </si>
  <si>
    <t>Elm-wood Park</t>
  </si>
  <si>
    <t>60707</t>
  </si>
  <si>
    <t>71022914067</t>
  </si>
  <si>
    <t>FEIL,JOSEPH A</t>
  </si>
  <si>
    <t>1637 BOYD AVE</t>
  </si>
  <si>
    <t>RACINE</t>
  </si>
  <si>
    <t>51024214945</t>
  </si>
  <si>
    <t>FELKER,JAMES</t>
  </si>
  <si>
    <t>jfelker</t>
  </si>
  <si>
    <t>336 36th PMB 153</t>
  </si>
  <si>
    <t>71024629467</t>
  </si>
  <si>
    <t>FELTON,JABARI</t>
  </si>
  <si>
    <t>jfelton</t>
  </si>
  <si>
    <t>Apt 109</t>
  </si>
  <si>
    <t>71024619657</t>
  </si>
  <si>
    <t>FERGUSON,JUSTIN T</t>
  </si>
  <si>
    <t>jfergu2</t>
  </si>
  <si>
    <t>638 Huffine Manor CIr</t>
  </si>
  <si>
    <t>Franklin</t>
  </si>
  <si>
    <t>37067</t>
  </si>
  <si>
    <t>21024629692</t>
  </si>
  <si>
    <t>FERN,JEREMIAH</t>
  </si>
  <si>
    <t>jfern</t>
  </si>
  <si>
    <t>810 Antler post</t>
  </si>
  <si>
    <t>61024630376</t>
  </si>
  <si>
    <t>FIELDS,JOHN</t>
  </si>
  <si>
    <t>jfield1</t>
  </si>
  <si>
    <t>9519 E 65TH ST # 606</t>
  </si>
  <si>
    <t>TULSA</t>
  </si>
  <si>
    <t>51021057145</t>
  </si>
  <si>
    <t>FIGUEIREDO,JORGE M</t>
  </si>
  <si>
    <t>JFIGUEI</t>
  </si>
  <si>
    <t>10 TWIN PINES RD</t>
  </si>
  <si>
    <t>DOWNINGTOWN</t>
  </si>
  <si>
    <t>19335</t>
  </si>
  <si>
    <t>01024630730</t>
  </si>
  <si>
    <t>FINELLI,JOHN P</t>
  </si>
  <si>
    <t>jfinell</t>
  </si>
  <si>
    <t>5558 PALM BEACH BLVD LOT 108</t>
  </si>
  <si>
    <t>33905-3130</t>
  </si>
  <si>
    <t>51021302395</t>
  </si>
  <si>
    <t>FISH,JOHN T</t>
  </si>
  <si>
    <t>317 N. HILLSDALE ST.</t>
  </si>
  <si>
    <t>HOMER</t>
  </si>
  <si>
    <t>61024631326</t>
  </si>
  <si>
    <t>FLENNIKEN,JORDAN</t>
  </si>
  <si>
    <t>jflenni</t>
  </si>
  <si>
    <t>207 S 1ST STREET</t>
  </si>
  <si>
    <t>383</t>
  </si>
  <si>
    <t>64755</t>
  </si>
  <si>
    <t>81021039768</t>
  </si>
  <si>
    <t>FLETCHER,JASON M</t>
  </si>
  <si>
    <t>4900 MIKONOS PLACE</t>
  </si>
  <si>
    <t>11024108371</t>
  </si>
  <si>
    <t>FLORES,JUAN A</t>
  </si>
  <si>
    <t>jflor37</t>
  </si>
  <si>
    <t>711 16st</t>
  </si>
  <si>
    <t>apt1</t>
  </si>
  <si>
    <t>Union city</t>
  </si>
  <si>
    <t>41021053734</t>
  </si>
  <si>
    <t>FLORES,JOSE</t>
  </si>
  <si>
    <t>CALLE 12 P-53 VILLAS DE SAN AGUSTIN2</t>
  </si>
  <si>
    <t>31021130883</t>
  </si>
  <si>
    <t>FLORES,JESUS</t>
  </si>
  <si>
    <t>3515 W 111TH ST</t>
  </si>
  <si>
    <t>INGLEWOOD</t>
  </si>
  <si>
    <t>91024616609</t>
  </si>
  <si>
    <t>FLORES,JESUS I</t>
  </si>
  <si>
    <t>jflore3</t>
  </si>
  <si>
    <t>1714 MELISA LANE</t>
  </si>
  <si>
    <t>41024528344</t>
  </si>
  <si>
    <t>FOGARTY,JAMES A</t>
  </si>
  <si>
    <t>jfogart</t>
  </si>
  <si>
    <t>2825 Glendale Ave</t>
  </si>
  <si>
    <t>PARKVILLE</t>
  </si>
  <si>
    <t>51021057955</t>
  </si>
  <si>
    <t>FORD,JEFFREY E</t>
  </si>
  <si>
    <t>10 WOOD ST</t>
  </si>
  <si>
    <t>61024614986</t>
  </si>
  <si>
    <t>Fosler,Jason Sye</t>
  </si>
  <si>
    <t>jfosler</t>
  </si>
  <si>
    <t>D</t>
  </si>
  <si>
    <t>106 Olga St.</t>
  </si>
  <si>
    <t>78237</t>
  </si>
  <si>
    <t>71024630397</t>
  </si>
  <si>
    <t>FOURNIER,JOSEPH</t>
  </si>
  <si>
    <t>jfourni</t>
  </si>
  <si>
    <t>141 GAMBLE LN</t>
  </si>
  <si>
    <t>81001</t>
  </si>
  <si>
    <t>11021072481</t>
  </si>
  <si>
    <t>FRANKLIN,JOEY L</t>
  </si>
  <si>
    <t>12102 MCKAMY DRIVE</t>
  </si>
  <si>
    <t>21021707322</t>
  </si>
  <si>
    <t>FRYE,JOHNNY</t>
  </si>
  <si>
    <t>Larry Drive</t>
  </si>
  <si>
    <t>51024630815</t>
  </si>
  <si>
    <t>FULFORD,JOHN M</t>
  </si>
  <si>
    <t>jfulfor</t>
  </si>
  <si>
    <t>410 S 29TH ST</t>
  </si>
  <si>
    <t>APT 5A</t>
  </si>
  <si>
    <t>81024628998</t>
  </si>
  <si>
    <t>GALIMORE,JERMAINE</t>
  </si>
  <si>
    <t>jgalimo</t>
  </si>
  <si>
    <t>4149 Coral Reef  building  E Apt 707</t>
  </si>
  <si>
    <t>Decutur</t>
  </si>
  <si>
    <t>51023048835</t>
  </si>
  <si>
    <t>Galloway III,John H</t>
  </si>
  <si>
    <t>91021065099</t>
  </si>
  <si>
    <t>GAQUIN JR,JOHN H</t>
  </si>
  <si>
    <t>120 BRYANT ST</t>
  </si>
  <si>
    <t>WEST BRIDGEWATER</t>
  </si>
  <si>
    <t>02379</t>
  </si>
  <si>
    <t>21021867282</t>
  </si>
  <si>
    <t>GARCIA,JAVIER F</t>
  </si>
  <si>
    <t>30842 young dove St</t>
  </si>
  <si>
    <t>31024631163</t>
  </si>
  <si>
    <t>GARRETT,JOSHUA</t>
  </si>
  <si>
    <t>jgarret</t>
  </si>
  <si>
    <t>364 RIDGEWAY DR W</t>
  </si>
  <si>
    <t>21024204732</t>
  </si>
  <si>
    <t>GATES,JAMES</t>
  </si>
  <si>
    <t>jgates2</t>
  </si>
  <si>
    <t>3608 Jamestown Lane</t>
  </si>
  <si>
    <t>91024629739</t>
  </si>
  <si>
    <t>GAYTON,JERRY</t>
  </si>
  <si>
    <t>jgayton</t>
  </si>
  <si>
    <t>3405 62ND STREET</t>
  </si>
  <si>
    <t>81024625558</t>
  </si>
  <si>
    <t>GEHRT,JAMES</t>
  </si>
  <si>
    <t>jgehrt</t>
  </si>
  <si>
    <t>6036 SW 27TH ST</t>
  </si>
  <si>
    <t>APT. 2</t>
  </si>
  <si>
    <t>66614</t>
  </si>
  <si>
    <t>01022272750</t>
  </si>
  <si>
    <t>GIORGAKIS,JOHN B</t>
  </si>
  <si>
    <t>jgiorga</t>
  </si>
  <si>
    <t>1814 LAUREL BROOK RD</t>
  </si>
  <si>
    <t>11022388301</t>
  </si>
  <si>
    <t>GLICK,JONATHAN</t>
  </si>
  <si>
    <t>19551 Maywood falls circle</t>
  </si>
  <si>
    <t>41024573354</t>
  </si>
  <si>
    <t>MOORE,JESSE P</t>
  </si>
  <si>
    <t>jgodwin</t>
  </si>
  <si>
    <t>25649 Carole lane</t>
  </si>
  <si>
    <t>Opp</t>
  </si>
  <si>
    <t>31024630813</t>
  </si>
  <si>
    <t>GOMEZ,JOHN</t>
  </si>
  <si>
    <t>jgomez</t>
  </si>
  <si>
    <t>2013 Meandering Drive</t>
  </si>
  <si>
    <t>21024618442</t>
  </si>
  <si>
    <t>GONZALEZ JR,JOEY M</t>
  </si>
  <si>
    <t>jgonz18</t>
  </si>
  <si>
    <t>12500 Aldine  Westfield Road</t>
  </si>
  <si>
    <t>Lot#61</t>
  </si>
  <si>
    <t>51021038385</t>
  </si>
  <si>
    <t>GONZALES,JESSE M</t>
  </si>
  <si>
    <t>13166 four hills way</t>
  </si>
  <si>
    <t>Victorville</t>
  </si>
  <si>
    <t>41021057984</t>
  </si>
  <si>
    <t>GONZALEZ,JAIME C</t>
  </si>
  <si>
    <t>13126 SYCAMORE HEIGHTS</t>
  </si>
  <si>
    <t>21023949782</t>
  </si>
  <si>
    <t>GORST,JEREMY D</t>
  </si>
  <si>
    <t>jgorst</t>
  </si>
  <si>
    <t>21 W Cokedale Dr</t>
  </si>
  <si>
    <t>Pueblo West</t>
  </si>
  <si>
    <t>81007</t>
  </si>
  <si>
    <t>71024613407</t>
  </si>
  <si>
    <t>GOSE,JUAN M</t>
  </si>
  <si>
    <t>jgose</t>
  </si>
  <si>
    <t>61024479366</t>
  </si>
  <si>
    <t>GRAY,JOHNNY</t>
  </si>
  <si>
    <t>jgray7</t>
  </si>
  <si>
    <t>951 gabbardtown road</t>
  </si>
  <si>
    <t>51024630655</t>
  </si>
  <si>
    <t>GRAYDON,JOEL</t>
  </si>
  <si>
    <t>jgraydo</t>
  </si>
  <si>
    <t>640 NORTH ROAD 1 WEST</t>
  </si>
  <si>
    <t>81024630858</t>
  </si>
  <si>
    <t>GREEN,JOHN P</t>
  </si>
  <si>
    <t>jgreen</t>
  </si>
  <si>
    <t>115 DEANS DRIVE</t>
  </si>
  <si>
    <t>BEECH ISLAND</t>
  </si>
  <si>
    <t>29842</t>
  </si>
  <si>
    <t>71024627497</t>
  </si>
  <si>
    <t>GREENE,JUSTIN L</t>
  </si>
  <si>
    <t>jgreene</t>
  </si>
  <si>
    <t>1928 CHEVY WAY</t>
  </si>
  <si>
    <t>91021107899</t>
  </si>
  <si>
    <t>GRESKO,JOHN F</t>
  </si>
  <si>
    <t>1143 HAWTHORNE AVE.</t>
  </si>
  <si>
    <t>71021063267</t>
  </si>
  <si>
    <t>GREY,JOSEPH K</t>
  </si>
  <si>
    <t>1 Salt Works Street</t>
  </si>
  <si>
    <t>Wall</t>
  </si>
  <si>
    <t>01023562470</t>
  </si>
  <si>
    <t>GROVES,JAMES M</t>
  </si>
  <si>
    <t>37104 WEST SPICER DRIVE</t>
  </si>
  <si>
    <t>01024625540</t>
  </si>
  <si>
    <t>GURROLA-DOMINGUEZ,JOSE</t>
  </si>
  <si>
    <t>jgurro0</t>
  </si>
  <si>
    <t>1736 N SUMMIT AVE</t>
  </si>
  <si>
    <t>81024628088</t>
  </si>
  <si>
    <t>GUTIERREZ,JOEL</t>
  </si>
  <si>
    <t>jgutie2</t>
  </si>
  <si>
    <t>903 w blvd n</t>
  </si>
  <si>
    <t>Granger</t>
  </si>
  <si>
    <t>81024622648</t>
  </si>
  <si>
    <t>HABIBI,JAMSHID</t>
  </si>
  <si>
    <t>jhabibi</t>
  </si>
  <si>
    <t>4066 CARDINAL CREST DR.</t>
  </si>
  <si>
    <t>01024628500</t>
  </si>
  <si>
    <t>HADDEN,JACOB K</t>
  </si>
  <si>
    <t>jhadden</t>
  </si>
  <si>
    <t>210 TAYLOR ST</t>
  </si>
  <si>
    <t>51024614825</t>
  </si>
  <si>
    <t>HANLEY,JAMES T</t>
  </si>
  <si>
    <t>jhanley</t>
  </si>
  <si>
    <t>960 Marcus drive apt 16</t>
  </si>
  <si>
    <t>51021614435</t>
  </si>
  <si>
    <t>HARGETT,JON A</t>
  </si>
  <si>
    <t>7806 VICKI LANE</t>
  </si>
  <si>
    <t>01021049910</t>
  </si>
  <si>
    <t>HARNESS,JEREL S</t>
  </si>
  <si>
    <t>2701 CRESTED BUTTE TRAIL</t>
  </si>
  <si>
    <t>60586-6671</t>
  </si>
  <si>
    <t>91024630729</t>
  </si>
  <si>
    <t>HARPER,JERALD J</t>
  </si>
  <si>
    <t>jharper</t>
  </si>
  <si>
    <t>3206 ALA ILIMA ST</t>
  </si>
  <si>
    <t>96818</t>
  </si>
  <si>
    <t>01024336050</t>
  </si>
  <si>
    <t>HARRIS,JIMMY L</t>
  </si>
  <si>
    <t>jharr48</t>
  </si>
  <si>
    <t>5055 highway 319 east</t>
  </si>
  <si>
    <t>61004672046</t>
  </si>
  <si>
    <t>HARRISON,JOSEPH S</t>
  </si>
  <si>
    <t>jharris</t>
  </si>
  <si>
    <t>1830 SOUTH, STREET</t>
  </si>
  <si>
    <t>19901</t>
  </si>
  <si>
    <t>91024629589</t>
  </si>
  <si>
    <t>HARTLEY,JONATHAN T</t>
  </si>
  <si>
    <t>jhartle</t>
  </si>
  <si>
    <t>2416 WEST LENOIR DRIVE</t>
  </si>
  <si>
    <t>61024630626</t>
  </si>
  <si>
    <t>HARVEY,JASON</t>
  </si>
  <si>
    <t>jharve0</t>
  </si>
  <si>
    <t>1594 POTTS LANE</t>
  </si>
  <si>
    <t>ZANESVILLE</t>
  </si>
  <si>
    <t>43701</t>
  </si>
  <si>
    <t>91024625739</t>
  </si>
  <si>
    <t>HATCHER,JOSEPH K</t>
  </si>
  <si>
    <t>jhatch0</t>
  </si>
  <si>
    <t>917 CLOUGH AVE</t>
  </si>
  <si>
    <t>SUPERIOR</t>
  </si>
  <si>
    <t>54880</t>
  </si>
  <si>
    <t>91024618739</t>
  </si>
  <si>
    <t>HATCHER,JOSHUA D</t>
  </si>
  <si>
    <t>jhatche</t>
  </si>
  <si>
    <t>51021683835</t>
  </si>
  <si>
    <t>HAUSER,JONATHAN G</t>
  </si>
  <si>
    <t>21021534602</t>
  </si>
  <si>
    <t>HAWK,JAMES A</t>
  </si>
  <si>
    <t>21021073132</t>
  </si>
  <si>
    <t>HAWKINS JR,JAMES T</t>
  </si>
  <si>
    <t>3340 BEESON ACRES RD</t>
  </si>
  <si>
    <t>61024631196</t>
  </si>
  <si>
    <t>HAYES,JOHN L</t>
  </si>
  <si>
    <t>jhayes</t>
  </si>
  <si>
    <t>526 COPPITT DRIVE SOUTH</t>
  </si>
  <si>
    <t>32073</t>
  </si>
  <si>
    <t>41021096134</t>
  </si>
  <si>
    <t>HEMINGTON,JAMES E</t>
  </si>
  <si>
    <t>3638 Bayonne Dr</t>
  </si>
  <si>
    <t>61021059136</t>
  </si>
  <si>
    <t>HENDERSON,JOSEPH M</t>
  </si>
  <si>
    <t>5911 PICKARD DR</t>
  </si>
  <si>
    <t>41024630674</t>
  </si>
  <si>
    <t>HENSON,JIMMY H</t>
  </si>
  <si>
    <t>jhenson</t>
  </si>
  <si>
    <t>3463 ALA AKULIKULI STREET</t>
  </si>
  <si>
    <t>51022470215</t>
  </si>
  <si>
    <t>HERNANDEZ ORTEGA,JUAN C</t>
  </si>
  <si>
    <t>BO MAGUAYO EL COTTO 53</t>
  </si>
  <si>
    <t>DORADO</t>
  </si>
  <si>
    <t>51024627965</t>
  </si>
  <si>
    <t>HERMIZ,JACOB</t>
  </si>
  <si>
    <t>jhermiz</t>
  </si>
  <si>
    <t>6406 W HACKAMORE DR</t>
  </si>
  <si>
    <t>85083</t>
  </si>
  <si>
    <t>11024612711</t>
  </si>
  <si>
    <t>HERNANDEZ HERNANDEZ,JOSE A</t>
  </si>
  <si>
    <t>jherna1</t>
  </si>
  <si>
    <t>1427w 40th Street</t>
  </si>
  <si>
    <t>33012</t>
  </si>
  <si>
    <t>01023973970</t>
  </si>
  <si>
    <t>HINES,JEROME B</t>
  </si>
  <si>
    <t>jhines1</t>
  </si>
  <si>
    <t>5439 ST. FERDINAND DR.</t>
  </si>
  <si>
    <t>71024627667</t>
  </si>
  <si>
    <t>HOFFMAN,JUSTIN</t>
  </si>
  <si>
    <t>jhoffm0</t>
  </si>
  <si>
    <t>3201 HANCOCK DR</t>
  </si>
  <si>
    <t>41021072904</t>
  </si>
  <si>
    <t>HOWARD,JOEL R</t>
  </si>
  <si>
    <t>JHOWA12</t>
  </si>
  <si>
    <t>13492 BRYANT RD</t>
  </si>
  <si>
    <t>SILOAM SPRINGS</t>
  </si>
  <si>
    <t>72761</t>
  </si>
  <si>
    <t>51024630555</t>
  </si>
  <si>
    <t>HRENOVS,JEVGENIJS</t>
  </si>
  <si>
    <t>jhrenov</t>
  </si>
  <si>
    <t>91024616459</t>
  </si>
  <si>
    <t>Hudnall,Jonathan K</t>
  </si>
  <si>
    <t>jhudna1</t>
  </si>
  <si>
    <t>5750 Curtis Clark Drive</t>
  </si>
  <si>
    <t>Apt 1124</t>
  </si>
  <si>
    <t>71023149787</t>
  </si>
  <si>
    <t>HUME,JEFFREY D</t>
  </si>
  <si>
    <t>10701 Old Court Rd</t>
  </si>
  <si>
    <t>01024628370</t>
  </si>
  <si>
    <t>INMAN-STREETY,JUSTIN</t>
  </si>
  <si>
    <t>jinmans</t>
  </si>
  <si>
    <t>1552 EAST 53RD ST</t>
  </si>
  <si>
    <t>61024630866</t>
  </si>
  <si>
    <t>JACKSON,JON T</t>
  </si>
  <si>
    <t>jjacks0</t>
  </si>
  <si>
    <t>96 RAEMOOR DRIVE</t>
  </si>
  <si>
    <t>11024630891</t>
  </si>
  <si>
    <t>JACKSON IV,JAMES</t>
  </si>
  <si>
    <t>jjacks2</t>
  </si>
  <si>
    <t>973 LONGLEAF DR.</t>
  </si>
  <si>
    <t>51021101365</t>
  </si>
  <si>
    <t>JACKSON,JIMMY L</t>
  </si>
  <si>
    <t>121 Herndon Dr</t>
  </si>
  <si>
    <t>Blountsville</t>
  </si>
  <si>
    <t>71024630977</t>
  </si>
  <si>
    <t>JACOBS,JOSHUA J</t>
  </si>
  <si>
    <t>jjacobs</t>
  </si>
  <si>
    <t>5801 N TWIN CITY HWY #901</t>
  </si>
  <si>
    <t>77642</t>
  </si>
  <si>
    <t>31022664793</t>
  </si>
  <si>
    <t>JAMES,JORDAN M</t>
  </si>
  <si>
    <t>JJAME36</t>
  </si>
  <si>
    <t>14625 W Hillside St</t>
  </si>
  <si>
    <t>85395</t>
  </si>
  <si>
    <t>31021603103</t>
  </si>
  <si>
    <t>JAMES,JASON</t>
  </si>
  <si>
    <t>jjames</t>
  </si>
  <si>
    <t>40 ALBION AVENUE</t>
  </si>
  <si>
    <t>21024626112</t>
  </si>
  <si>
    <t>JAMES,JULIAN</t>
  </si>
  <si>
    <t>jjames0</t>
  </si>
  <si>
    <t>218 Goebel Ave</t>
  </si>
  <si>
    <t>31404</t>
  </si>
  <si>
    <t>61021740106</t>
  </si>
  <si>
    <t>JAMIESON,JAMES M</t>
  </si>
  <si>
    <t>8464 montefino court</t>
  </si>
  <si>
    <t>01024616140</t>
  </si>
  <si>
    <t>JOHNSON,JEREMY</t>
  </si>
  <si>
    <t>jjohns0</t>
  </si>
  <si>
    <t>172 CRESTHILL CIRCLE</t>
  </si>
  <si>
    <t>VALLEY MILLS</t>
  </si>
  <si>
    <t>76689</t>
  </si>
  <si>
    <t>51024629995</t>
  </si>
  <si>
    <t>JOHNSON,JIKOREE</t>
  </si>
  <si>
    <t>jjohns4</t>
  </si>
  <si>
    <t>50 JOHNSON RD</t>
  </si>
  <si>
    <t>HURTSBORO</t>
  </si>
  <si>
    <t>31024625923</t>
  </si>
  <si>
    <t>JONES,JAVODKA</t>
  </si>
  <si>
    <t>jjones6</t>
  </si>
  <si>
    <t>5288 shorthorn way</t>
  </si>
  <si>
    <t>Powder springs</t>
  </si>
  <si>
    <t>30127</t>
  </si>
  <si>
    <t>61024626346</t>
  </si>
  <si>
    <t>JONES-TINSEY,JAYVEON</t>
  </si>
  <si>
    <t>jjonest</t>
  </si>
  <si>
    <t>7532 n damen ave</t>
  </si>
  <si>
    <t>60645</t>
  </si>
  <si>
    <t>71023677297</t>
  </si>
  <si>
    <t>JUHASZ,JAMES M</t>
  </si>
  <si>
    <t>50 COTTONWOOD COURT</t>
  </si>
  <si>
    <t>11023421391</t>
  </si>
  <si>
    <t>JUSTICE,JOHN K</t>
  </si>
  <si>
    <t>JJUSTI1</t>
  </si>
  <si>
    <t>3199 E San Manuel rd</t>
  </si>
  <si>
    <t>San Tan Valley</t>
  </si>
  <si>
    <t>85143</t>
  </si>
  <si>
    <t>31024631023</t>
  </si>
  <si>
    <t>KAAHANUI,JAMES</t>
  </si>
  <si>
    <t>jkaahan</t>
  </si>
  <si>
    <t>6427 KAWAIHAU RD</t>
  </si>
  <si>
    <t>01024630450</t>
  </si>
  <si>
    <t>KAECHER,JONATHAN C</t>
  </si>
  <si>
    <t>jkaeche</t>
  </si>
  <si>
    <t>11447 GEORGETOWN RD</t>
  </si>
  <si>
    <t>23116</t>
  </si>
  <si>
    <t>31024629883</t>
  </si>
  <si>
    <t>KAIN,JOSHUA</t>
  </si>
  <si>
    <t>jkain</t>
  </si>
  <si>
    <t>144 THACKERY DR</t>
  </si>
  <si>
    <t>11021266151</t>
  </si>
  <si>
    <t>KASSAY,JEFFREY T</t>
  </si>
  <si>
    <t>30 CENTRAL</t>
  </si>
  <si>
    <t>ORWELL</t>
  </si>
  <si>
    <t>91024628679</t>
  </si>
  <si>
    <t>Kelly,Joshua</t>
  </si>
  <si>
    <t>jkelly1</t>
  </si>
  <si>
    <t>1428 chestnut street</t>
  </si>
  <si>
    <t>Redding</t>
  </si>
  <si>
    <t>96001</t>
  </si>
  <si>
    <t>01024553980</t>
  </si>
  <si>
    <t>KENNEL,JACOB W</t>
  </si>
  <si>
    <t>jkennel</t>
  </si>
  <si>
    <t>1966 Fenton dr</t>
  </si>
  <si>
    <t>41024576804</t>
  </si>
  <si>
    <t>KEPHART,JEFF L</t>
  </si>
  <si>
    <t>jkepha0</t>
  </si>
  <si>
    <t>73146 612 AVE</t>
  </si>
  <si>
    <t>21024631192</t>
  </si>
  <si>
    <t>KEPLEY,JAMES D</t>
  </si>
  <si>
    <t>jkepley</t>
  </si>
  <si>
    <t>6202 MAYBELLE DRIVE</t>
  </si>
  <si>
    <t>32504</t>
  </si>
  <si>
    <t>01024626220</t>
  </si>
  <si>
    <t>KIRKLAND,JIMMY D</t>
  </si>
  <si>
    <t>jkirkla</t>
  </si>
  <si>
    <t>1005 S MISSISSIPPI STREET</t>
  </si>
  <si>
    <t>01023893600</t>
  </si>
  <si>
    <t>KIVELA,JAKE L</t>
  </si>
  <si>
    <t>P.O BOX 321,</t>
  </si>
  <si>
    <t>51786 TAMARACK ST</t>
  </si>
  <si>
    <t>HUBBELL</t>
  </si>
  <si>
    <t>81024624258</t>
  </si>
  <si>
    <t>KNOWLES,JORDAN D</t>
  </si>
  <si>
    <t>jknowle</t>
  </si>
  <si>
    <t>936 Wiggins</t>
  </si>
  <si>
    <t>Pevely</t>
  </si>
  <si>
    <t>63070</t>
  </si>
  <si>
    <t>21024075462</t>
  </si>
  <si>
    <t>LABRADO,JUAN C</t>
  </si>
  <si>
    <t>jlabrad</t>
  </si>
  <si>
    <t>61024543256</t>
  </si>
  <si>
    <t>LANG,JACOB C</t>
  </si>
  <si>
    <t>jlang1</t>
  </si>
  <si>
    <t>16 Christian Rd.</t>
  </si>
  <si>
    <t>BATTLE CREEK</t>
  </si>
  <si>
    <t>49014</t>
  </si>
  <si>
    <t>51021041885</t>
  </si>
  <si>
    <t>LANGENBERGER,JOSEPH L</t>
  </si>
  <si>
    <t>JLANGE8</t>
  </si>
  <si>
    <t>32 Paige Hill rd</t>
  </si>
  <si>
    <t>Weare</t>
  </si>
  <si>
    <t>03281</t>
  </si>
  <si>
    <t>51023954535</t>
  </si>
  <si>
    <t>LAWRENCE,JERMAINE</t>
  </si>
  <si>
    <t>jlawr21</t>
  </si>
  <si>
    <t>34 Hillendale Dr</t>
  </si>
  <si>
    <t>New Milford</t>
  </si>
  <si>
    <t>06776</t>
  </si>
  <si>
    <t>21024627692</t>
  </si>
  <si>
    <t>LEBOEUF,JOSHUA A</t>
  </si>
  <si>
    <t>jleboeu</t>
  </si>
  <si>
    <t>40 BILL EASTERLING ROAD</t>
  </si>
  <si>
    <t>RICHTON</t>
  </si>
  <si>
    <t>39476</t>
  </si>
  <si>
    <t>51024630005</t>
  </si>
  <si>
    <t>LEE,JERRY J</t>
  </si>
  <si>
    <t>jlee1</t>
  </si>
  <si>
    <t>4631 PENNYSTONE DRIVE</t>
  </si>
  <si>
    <t>41022478364</t>
  </si>
  <si>
    <t>LEON,JORGE</t>
  </si>
  <si>
    <t>ALGONQUIN</t>
  </si>
  <si>
    <t>91024630139</t>
  </si>
  <si>
    <t>LEONARD,JOSHUA D</t>
  </si>
  <si>
    <t>jleonar</t>
  </si>
  <si>
    <t>01021880710</t>
  </si>
  <si>
    <t>LEVETT,JOSEPH</t>
  </si>
  <si>
    <t>JLEVET</t>
  </si>
  <si>
    <t>148 SAND RD</t>
  </si>
  <si>
    <t>13212</t>
  </si>
  <si>
    <t>61021072026</t>
  </si>
  <si>
    <t>LEWIS,JAMES R</t>
  </si>
  <si>
    <t>121 HILLCREST CIRCLE</t>
  </si>
  <si>
    <t>JONESBOROUGH</t>
  </si>
  <si>
    <t>41024617014</t>
  </si>
  <si>
    <t>LINDSLEY,JOHN</t>
  </si>
  <si>
    <t>jlindsl</t>
  </si>
  <si>
    <t>686 FAIRMOUNT RD</t>
  </si>
  <si>
    <t>21024630552</t>
  </si>
  <si>
    <t>LIRIANO,JOVANY</t>
  </si>
  <si>
    <t>jlirian</t>
  </si>
  <si>
    <t>1833 NANTUCKETT LN</t>
  </si>
  <si>
    <t>APT 204</t>
  </si>
  <si>
    <t>81024630758</t>
  </si>
  <si>
    <t>LIVELY,JOHN C</t>
  </si>
  <si>
    <t>jlively</t>
  </si>
  <si>
    <t>1385 COPLEY MEADOWS DRIVE</t>
  </si>
  <si>
    <t>COPLEY</t>
  </si>
  <si>
    <t>44321</t>
  </si>
  <si>
    <t>91024250169</t>
  </si>
  <si>
    <t>LOCKE,JOSEPH SHANE</t>
  </si>
  <si>
    <t>jlocke</t>
  </si>
  <si>
    <t>31021884963</t>
  </si>
  <si>
    <t>LONG,JAMES</t>
  </si>
  <si>
    <t>205 WEST 156TH COURT</t>
  </si>
  <si>
    <t>21022251932</t>
  </si>
  <si>
    <t>LOPEZ,JULIO C</t>
  </si>
  <si>
    <t>Salton City</t>
  </si>
  <si>
    <t>01021527060</t>
  </si>
  <si>
    <t>LOPEZ,JAIME</t>
  </si>
  <si>
    <t>21021508052</t>
  </si>
  <si>
    <t>LOPEZ,JESUSA T</t>
  </si>
  <si>
    <t>4701 ANDERSON RD</t>
  </si>
  <si>
    <t>LOT 121</t>
  </si>
  <si>
    <t>11024629811</t>
  </si>
  <si>
    <t>LOPEZ,JOSE</t>
  </si>
  <si>
    <t>jlopez0</t>
  </si>
  <si>
    <t>15302 JUDSON ROAD</t>
  </si>
  <si>
    <t>APT 1135</t>
  </si>
  <si>
    <t>41024630454</t>
  </si>
  <si>
    <t>LOPEZ JR,JUAN M</t>
  </si>
  <si>
    <t>jlopez2</t>
  </si>
  <si>
    <t>1858 KENTUCKY DERBY DRIVE</t>
  </si>
  <si>
    <t>78417</t>
  </si>
  <si>
    <t>31024630513</t>
  </si>
  <si>
    <t>LORA,JORGE A</t>
  </si>
  <si>
    <t>jlora</t>
  </si>
  <si>
    <t>858 BRIDGE ST</t>
  </si>
  <si>
    <t>01024626400</t>
  </si>
  <si>
    <t>LORENZO JIMENEZ,JOSE M</t>
  </si>
  <si>
    <t>jloren0</t>
  </si>
  <si>
    <t>14427 Lemoli avenue</t>
  </si>
  <si>
    <t>UNIT 22</t>
  </si>
  <si>
    <t>91024630889</t>
  </si>
  <si>
    <t>LOWE,JEFFREY</t>
  </si>
  <si>
    <t>jlowe</t>
  </si>
  <si>
    <t>1165 FAIRFIELD ST</t>
  </si>
  <si>
    <t>68521-1667</t>
  </si>
  <si>
    <t>91024625809</t>
  </si>
  <si>
    <t>LUMPKIN,JOSIAH</t>
  </si>
  <si>
    <t>jlumpki</t>
  </si>
  <si>
    <t>252 PRIVATE ROAD 4574</t>
  </si>
  <si>
    <t>76023</t>
  </si>
  <si>
    <t>61024630636</t>
  </si>
  <si>
    <t>LUTZ,JEFFERY</t>
  </si>
  <si>
    <t>jlutz</t>
  </si>
  <si>
    <t>1219 LEEDS TERR.</t>
  </si>
  <si>
    <t>41021037684</t>
  </si>
  <si>
    <t>LYONS,JOHN L</t>
  </si>
  <si>
    <t>1813 RIVER RD</t>
  </si>
  <si>
    <t>24219-4262</t>
  </si>
  <si>
    <t>21024628712</t>
  </si>
  <si>
    <t>MAKIHIRA,JADEN D</t>
  </si>
  <si>
    <t>jmakihi</t>
  </si>
  <si>
    <t>13420 FONTWELL CT</t>
  </si>
  <si>
    <t>UNIT 33</t>
  </si>
  <si>
    <t>31023801123</t>
  </si>
  <si>
    <t>MARTINEZ,JORGE</t>
  </si>
  <si>
    <t>JMAR236</t>
  </si>
  <si>
    <t>1507 S KENILWORTH AVE</t>
  </si>
  <si>
    <t>61021032736</t>
  </si>
  <si>
    <t>MARENCO,JOSE L</t>
  </si>
  <si>
    <t>JMARENC</t>
  </si>
  <si>
    <t>1419 DANDELION WAY</t>
  </si>
  <si>
    <t>PETALUMA</t>
  </si>
  <si>
    <t>94954</t>
  </si>
  <si>
    <t>31023204793</t>
  </si>
  <si>
    <t>MARMOLEJOS,JULIAN F</t>
  </si>
  <si>
    <t>1631 grand ave</t>
  </si>
  <si>
    <t>C5</t>
  </si>
  <si>
    <t>10453</t>
  </si>
  <si>
    <t>01021244610</t>
  </si>
  <si>
    <t>MARQUEZ,JIM</t>
  </si>
  <si>
    <t>JMARQUE</t>
  </si>
  <si>
    <t>905 N. ELMWOOD AVE.</t>
  </si>
  <si>
    <t>21024618892</t>
  </si>
  <si>
    <t>MARTINEZ,JUAN</t>
  </si>
  <si>
    <t>jmart12</t>
  </si>
  <si>
    <t>878 piper ln</t>
  </si>
  <si>
    <t>APT 2a</t>
  </si>
  <si>
    <t>Prospect heights</t>
  </si>
  <si>
    <t>60070</t>
  </si>
  <si>
    <t>21024631242</t>
  </si>
  <si>
    <t>jmarti1</t>
  </si>
  <si>
    <t>12 MIDDLESEX AVENUE</t>
  </si>
  <si>
    <t>CLIFFWOOD BEACH</t>
  </si>
  <si>
    <t>71024631267</t>
  </si>
  <si>
    <t>MARTIN,JOSHUA</t>
  </si>
  <si>
    <t>jmarti3</t>
  </si>
  <si>
    <t>41021070324</t>
  </si>
  <si>
    <t>MASSA HUERTAS,JOSE M</t>
  </si>
  <si>
    <t>CALLE 1 CO9</t>
  </si>
  <si>
    <t>REXVILLE</t>
  </si>
  <si>
    <t>21021092982</t>
  </si>
  <si>
    <t>MATOS,JOSE A</t>
  </si>
  <si>
    <t>41 Urb Vista de Boqueron</t>
  </si>
  <si>
    <t>91024626129</t>
  </si>
  <si>
    <t>MATTHEWS,JALEN D</t>
  </si>
  <si>
    <t>jmatth2</t>
  </si>
  <si>
    <t>20741 Mendocino Dr</t>
  </si>
  <si>
    <t>48038</t>
  </si>
  <si>
    <t>71022846417</t>
  </si>
  <si>
    <t>MATTINGLY,JAMES C</t>
  </si>
  <si>
    <t>jmattin</t>
  </si>
  <si>
    <t>93 RAMBLING ROAD</t>
  </si>
  <si>
    <t>46140</t>
  </si>
  <si>
    <t>31024144383</t>
  </si>
  <si>
    <t>MATTOCKS,JUSTIN</t>
  </si>
  <si>
    <t>jmattoc</t>
  </si>
  <si>
    <t>4710 E BROWN AVE</t>
  </si>
  <si>
    <t>51021097625</t>
  </si>
  <si>
    <t>MATUSZAK,JIM Z</t>
  </si>
  <si>
    <t>JMATUS1</t>
  </si>
  <si>
    <t>413 Royal Palm way</t>
  </si>
  <si>
    <t>34608</t>
  </si>
  <si>
    <t>01024625330</t>
  </si>
  <si>
    <t>MCCALLUM,JOHN H</t>
  </si>
  <si>
    <t>jmccall</t>
  </si>
  <si>
    <t>711 CARR AVE.</t>
  </si>
  <si>
    <t>SANTA ROSA</t>
  </si>
  <si>
    <t>95404</t>
  </si>
  <si>
    <t>11024629971</t>
  </si>
  <si>
    <t>MCCLARN,JORDAN</t>
  </si>
  <si>
    <t>jmcclar</t>
  </si>
  <si>
    <t>6820 SAGANAW DR</t>
  </si>
  <si>
    <t>REX</t>
  </si>
  <si>
    <t>30273</t>
  </si>
  <si>
    <t>01024629820</t>
  </si>
  <si>
    <t>MCDERMOTT,JAMES</t>
  </si>
  <si>
    <t>jmcderm</t>
  </si>
  <si>
    <t>275 NORTH AVE APT C2</t>
  </si>
  <si>
    <t>15301</t>
  </si>
  <si>
    <t>31021137183</t>
  </si>
  <si>
    <t>MCKINNON,JEFFREY A</t>
  </si>
  <si>
    <t>jmckinn</t>
  </si>
  <si>
    <t>13455 BACK CREEK VALLEY RD</t>
  </si>
  <si>
    <t>HEDGESVILLE</t>
  </si>
  <si>
    <t>25427</t>
  </si>
  <si>
    <t>91024630789</t>
  </si>
  <si>
    <t>MCMEINS,JONATHAN A</t>
  </si>
  <si>
    <t>jmcmein</t>
  </si>
  <si>
    <t>208 WEST MARY ST</t>
  </si>
  <si>
    <t>21024629352</t>
  </si>
  <si>
    <t>MCNEILL,JONATHAN L</t>
  </si>
  <si>
    <t>jmcneil</t>
  </si>
  <si>
    <t>1676 MARYLAND AVENUE NE APARTMENT 186E</t>
  </si>
  <si>
    <t>20002</t>
  </si>
  <si>
    <t>01024630690</t>
  </si>
  <si>
    <t>MEADOWS,JASON</t>
  </si>
  <si>
    <t>jmeadow</t>
  </si>
  <si>
    <t>19362 3 RIVERS ROAD LOT 8</t>
  </si>
  <si>
    <t>SEMINOLE</t>
  </si>
  <si>
    <t>36574</t>
  </si>
  <si>
    <t>31022220623</t>
  </si>
  <si>
    <t>MEEKS,JOSEPH</t>
  </si>
  <si>
    <t>jmeeks</t>
  </si>
  <si>
    <t>383 W. KEANAHALULULU LANE</t>
  </si>
  <si>
    <t>41024630964</t>
  </si>
  <si>
    <t>MEHL,JAKOB L</t>
  </si>
  <si>
    <t>jmehl</t>
  </si>
  <si>
    <t>5108 SAN FELICE DR</t>
  </si>
  <si>
    <t>SALIDA</t>
  </si>
  <si>
    <t>61024619096</t>
  </si>
  <si>
    <t>MELGAR,JOSE</t>
  </si>
  <si>
    <t>jmelgar</t>
  </si>
  <si>
    <t>2594 CATHY AVE</t>
  </si>
  <si>
    <t>91768</t>
  </si>
  <si>
    <t>71024619907</t>
  </si>
  <si>
    <t>MENDOZA,JUAN E</t>
  </si>
  <si>
    <t>jmendo1</t>
  </si>
  <si>
    <t>3471 HARBOR DR.</t>
  </si>
  <si>
    <t>95301</t>
  </si>
  <si>
    <t>31021065803</t>
  </si>
  <si>
    <t>MENDOZA JR,JESUS</t>
  </si>
  <si>
    <t>jmendoz</t>
  </si>
  <si>
    <t>5753 N 79TH DR</t>
  </si>
  <si>
    <t>51022307225</t>
  </si>
  <si>
    <t>MENENDEZ,JOSE L</t>
  </si>
  <si>
    <t>1027 W 186 ST</t>
  </si>
  <si>
    <t>GARDENA</t>
  </si>
  <si>
    <t>61024626326</t>
  </si>
  <si>
    <t>MEYER,JOSHUA</t>
  </si>
  <si>
    <t>jmeyer2</t>
  </si>
  <si>
    <t>5 STATE STREET</t>
  </si>
  <si>
    <t>MALONE</t>
  </si>
  <si>
    <t>12953</t>
  </si>
  <si>
    <t>41021344604</t>
  </si>
  <si>
    <t>MILLER,JESSE J</t>
  </si>
  <si>
    <t>PO BOX 3316</t>
  </si>
  <si>
    <t>EARLY</t>
  </si>
  <si>
    <t>76803</t>
  </si>
  <si>
    <t>21024631272</t>
  </si>
  <si>
    <t>MILLER,JASON</t>
  </si>
  <si>
    <t>jmille0</t>
  </si>
  <si>
    <t>73-4511 KOHANAIKI RD</t>
  </si>
  <si>
    <t>KAILUA KONA</t>
  </si>
  <si>
    <t>96740</t>
  </si>
  <si>
    <t>61021547816</t>
  </si>
  <si>
    <t>MIRELES,JOSE L</t>
  </si>
  <si>
    <t>9582 W. WILLIAMS</t>
  </si>
  <si>
    <t>51024627975</t>
  </si>
  <si>
    <t>Mix,Jeremy Paul</t>
  </si>
  <si>
    <t>jmix0</t>
  </si>
  <si>
    <t>502 Janis Street</t>
  </si>
  <si>
    <t>New Roads</t>
  </si>
  <si>
    <t>70760</t>
  </si>
  <si>
    <t>31024623963</t>
  </si>
  <si>
    <t>MONTALVO,JOSEPH</t>
  </si>
  <si>
    <t>jmontal</t>
  </si>
  <si>
    <t>86 PAUL AVE</t>
  </si>
  <si>
    <t>SOUTH KINGSTOWN</t>
  </si>
  <si>
    <t>91024628579</t>
  </si>
  <si>
    <t>MOOMEY,JUSTEN</t>
  </si>
  <si>
    <t>jmoomey</t>
  </si>
  <si>
    <t>201 N COUNTRY HILLS</t>
  </si>
  <si>
    <t>STRAFFORD</t>
  </si>
  <si>
    <t>65757</t>
  </si>
  <si>
    <t>51024630965</t>
  </si>
  <si>
    <t>MOORE,JEFFREY A</t>
  </si>
  <si>
    <t>jmoore0</t>
  </si>
  <si>
    <t>11021057281</t>
  </si>
  <si>
    <t>MORALES,JOSE A</t>
  </si>
  <si>
    <t>88 calle estrella</t>
  </si>
  <si>
    <t>81023493408</t>
  </si>
  <si>
    <t>MORGAN,JAMES T</t>
  </si>
  <si>
    <t>jmorga1</t>
  </si>
  <si>
    <t>Unit 101</t>
  </si>
  <si>
    <t>11024630071</t>
  </si>
  <si>
    <t>MORRIS,JOSHUA L</t>
  </si>
  <si>
    <t>jmorris</t>
  </si>
  <si>
    <t>15402 ROLLINGWOOD DRIVE</t>
  </si>
  <si>
    <t>23314</t>
  </si>
  <si>
    <t>51024625545</t>
  </si>
  <si>
    <t>MOTON,JAIRUS</t>
  </si>
  <si>
    <t>jmoton</t>
  </si>
  <si>
    <t>801 HOME PLACE</t>
  </si>
  <si>
    <t>91024626119</t>
  </si>
  <si>
    <t>MUDGETT,JOSHUA</t>
  </si>
  <si>
    <t>jmudget</t>
  </si>
  <si>
    <t>Tuttle RD</t>
  </si>
  <si>
    <t>01022639110</t>
  </si>
  <si>
    <t>NARRAMORE,JAMES B</t>
  </si>
  <si>
    <t>JNARAMO</t>
  </si>
  <si>
    <t>1303 HOPKINS DRIVE</t>
  </si>
  <si>
    <t>24301</t>
  </si>
  <si>
    <t>31023217603</t>
  </si>
  <si>
    <t>NEGRON,JOSE A</t>
  </si>
  <si>
    <t>JNEGR10</t>
  </si>
  <si>
    <t>URB VILLA ROSA 2</t>
  </si>
  <si>
    <t>CALLE PAZ 4</t>
  </si>
  <si>
    <t>00693-9957</t>
  </si>
  <si>
    <t>41024630394</t>
  </si>
  <si>
    <t>NELSON,JOHN</t>
  </si>
  <si>
    <t>jnelso1</t>
  </si>
  <si>
    <t>2308.5 W 3RD</t>
  </si>
  <si>
    <t>64801</t>
  </si>
  <si>
    <t>91024630769</t>
  </si>
  <si>
    <t>NESBIT,JEROME R</t>
  </si>
  <si>
    <t>jnesbit</t>
  </si>
  <si>
    <t>112 COUNTY ROAD 268</t>
  </si>
  <si>
    <t>ETTA</t>
  </si>
  <si>
    <t>01024630660</t>
  </si>
  <si>
    <t>NGUYEN,JUSTIN T</t>
  </si>
  <si>
    <t>jnguye2</t>
  </si>
  <si>
    <t>3760 LINDELL ROAD</t>
  </si>
  <si>
    <t>89103</t>
  </si>
  <si>
    <t>31024631273</t>
  </si>
  <si>
    <t>NICHOLS,JOSEPH</t>
  </si>
  <si>
    <t>jnichol</t>
  </si>
  <si>
    <t>12522 LOVERS LN</t>
  </si>
  <si>
    <t>33579</t>
  </si>
  <si>
    <t>91024630679</t>
  </si>
  <si>
    <t>Norris,Jacob</t>
  </si>
  <si>
    <t>jnorri0</t>
  </si>
  <si>
    <t>10860 long view drive</t>
  </si>
  <si>
    <t>grand bay</t>
  </si>
  <si>
    <t>36541</t>
  </si>
  <si>
    <t>91024624109</t>
  </si>
  <si>
    <t>NUNEZ JR,JOSE L</t>
  </si>
  <si>
    <t>jnunez</t>
  </si>
  <si>
    <t>2680 SERRANO RD</t>
  </si>
  <si>
    <t>91024629439</t>
  </si>
  <si>
    <t>NUTT,JARRED W</t>
  </si>
  <si>
    <t>jnutt</t>
  </si>
  <si>
    <t>135 Rose Street</t>
  </si>
  <si>
    <t>Franklinville</t>
  </si>
  <si>
    <t>27248</t>
  </si>
  <si>
    <t>31024628713</t>
  </si>
  <si>
    <t>OBRIEN,JAMES</t>
  </si>
  <si>
    <t>jobrien</t>
  </si>
  <si>
    <t>2620 westmar ct</t>
  </si>
  <si>
    <t>Apt 154</t>
  </si>
  <si>
    <t>Toledo</t>
  </si>
  <si>
    <t>91024622779</t>
  </si>
  <si>
    <t>OTOOLE,JOHN</t>
  </si>
  <si>
    <t>jotoole</t>
  </si>
  <si>
    <t>121 MUHLEN PLATZ UNIT B</t>
  </si>
  <si>
    <t>91021910669</t>
  </si>
  <si>
    <t>PARIS JR,JAMES ADELBERT</t>
  </si>
  <si>
    <t>LANDO LAKES</t>
  </si>
  <si>
    <t>51021241915</t>
  </si>
  <si>
    <t>PARKE,JOSHUA</t>
  </si>
  <si>
    <t>jparke</t>
  </si>
  <si>
    <t>312 WILLOW ST</t>
  </si>
  <si>
    <t>MONTOURSVILLE</t>
  </si>
  <si>
    <t>21024508692</t>
  </si>
  <si>
    <t>PATEL,JAYDIP k</t>
  </si>
  <si>
    <t>jpate19</t>
  </si>
  <si>
    <t>3419 rich radish rd</t>
  </si>
  <si>
    <t>01024289750</t>
  </si>
  <si>
    <t>PATTERSON,JASON J</t>
  </si>
  <si>
    <t>jpatt17</t>
  </si>
  <si>
    <t>195 GILMORE RD</t>
  </si>
  <si>
    <t>FORSYTH</t>
  </si>
  <si>
    <t>31029</t>
  </si>
  <si>
    <t>11024629841</t>
  </si>
  <si>
    <t>PAYNE III,JOSEPH</t>
  </si>
  <si>
    <t>jpaynei</t>
  </si>
  <si>
    <t>19931 RISING STAR DR.</t>
  </si>
  <si>
    <t>HUMBLE</t>
  </si>
  <si>
    <t>77388</t>
  </si>
  <si>
    <t>71024621477</t>
  </si>
  <si>
    <t>PENA,JAVIER</t>
  </si>
  <si>
    <t>jpena0</t>
  </si>
  <si>
    <t>Po box 1971</t>
  </si>
  <si>
    <t>Calexico</t>
  </si>
  <si>
    <t>92231</t>
  </si>
  <si>
    <t>71022356417</t>
  </si>
  <si>
    <t>PENA,JORGE</t>
  </si>
  <si>
    <t>jpena1</t>
  </si>
  <si>
    <t>3751 CROSSETTE DRIVE</t>
  </si>
  <si>
    <t>41024629844</t>
  </si>
  <si>
    <t>PEREZ,JAMES</t>
  </si>
  <si>
    <t>jperez1</t>
  </si>
  <si>
    <t>340 Alexander ave 7B</t>
  </si>
  <si>
    <t>APT7B</t>
  </si>
  <si>
    <t>10454</t>
  </si>
  <si>
    <t>11024629671</t>
  </si>
  <si>
    <t>PEREZ,JOSEPH</t>
  </si>
  <si>
    <t>jperez3</t>
  </si>
  <si>
    <t>2238 WEST BOWKER ST</t>
  </si>
  <si>
    <t>85041</t>
  </si>
  <si>
    <t>21024623012</t>
  </si>
  <si>
    <t>PERSITZ,JEFFERY</t>
  </si>
  <si>
    <t>jpersit</t>
  </si>
  <si>
    <t>31 QUARRY LN</t>
  </si>
  <si>
    <t>MITON</t>
  </si>
  <si>
    <t>05468</t>
  </si>
  <si>
    <t>71024628147</t>
  </si>
  <si>
    <t>PFEIFER,JESSICA</t>
  </si>
  <si>
    <t>jpfeife</t>
  </si>
  <si>
    <t>3411 s Camino seco #152</t>
  </si>
  <si>
    <t>85730</t>
  </si>
  <si>
    <t>11021919531</t>
  </si>
  <si>
    <t>PHELPS JR,JIM T</t>
  </si>
  <si>
    <t>jphelp</t>
  </si>
  <si>
    <t>603 SW LONGHORN DRIVE</t>
  </si>
  <si>
    <t>11024630691</t>
  </si>
  <si>
    <t>PICHE,JOSE M</t>
  </si>
  <si>
    <t>jpiche</t>
  </si>
  <si>
    <t>242 HAYNIE DR.</t>
  </si>
  <si>
    <t>SOUTHSIDE</t>
  </si>
  <si>
    <t>72501</t>
  </si>
  <si>
    <t>91022006469</t>
  </si>
  <si>
    <t>PICKERELL,JOHN F</t>
  </si>
  <si>
    <t>JPICKER</t>
  </si>
  <si>
    <t>5404 Marjorie st.</t>
  </si>
  <si>
    <t>WELDON</t>
  </si>
  <si>
    <t>93283</t>
  </si>
  <si>
    <t>71024630647</t>
  </si>
  <si>
    <t>PISCITELLI,JOSEPH</t>
  </si>
  <si>
    <t>jpiscit</t>
  </si>
  <si>
    <t>539 STRAIN ROAD</t>
  </si>
  <si>
    <t>COHUTTA</t>
  </si>
  <si>
    <t>30710</t>
  </si>
  <si>
    <t>11024625341</t>
  </si>
  <si>
    <t>PONCE JR,JOE R</t>
  </si>
  <si>
    <t>jponce0</t>
  </si>
  <si>
    <t>01021746700</t>
  </si>
  <si>
    <t>PONZIO,JOSEPH S</t>
  </si>
  <si>
    <t>81023589238</t>
  </si>
  <si>
    <t>POOCK,JAMES J</t>
  </si>
  <si>
    <t>132 ELPASO RD</t>
  </si>
  <si>
    <t>81024629958</t>
  </si>
  <si>
    <t>POTTER,JEREMIE J</t>
  </si>
  <si>
    <t>jpotter</t>
  </si>
  <si>
    <t>5016 WARREN RD</t>
  </si>
  <si>
    <t>IMPERIAL</t>
  </si>
  <si>
    <t>63052</t>
  </si>
  <si>
    <t>41022027834</t>
  </si>
  <si>
    <t>POWERS,JERRY L</t>
  </si>
  <si>
    <t>189 REALITY RD</t>
  </si>
  <si>
    <t>DENISON</t>
  </si>
  <si>
    <t>61023643286</t>
  </si>
  <si>
    <t>QUACH,JOHNNY N</t>
  </si>
  <si>
    <t>3031 NEVADA AVE</t>
  </si>
  <si>
    <t>91024623429</t>
  </si>
  <si>
    <t>QUINONES,JAIME</t>
  </si>
  <si>
    <t>jquinon</t>
  </si>
  <si>
    <t>455 PROSPECT STREET</t>
  </si>
  <si>
    <t>71024622287</t>
  </si>
  <si>
    <t>QUINTERO,JOSE C</t>
  </si>
  <si>
    <t>jquint0</t>
  </si>
  <si>
    <t>428 SAINT ALBANS CT</t>
  </si>
  <si>
    <t>51024616935</t>
  </si>
  <si>
    <t>RAITTER,JOSHUA M</t>
  </si>
  <si>
    <t>jraitte</t>
  </si>
  <si>
    <t>41021989834</t>
  </si>
  <si>
    <t>RAMIREZ,JULIO C</t>
  </si>
  <si>
    <t>920 SAGE COURT</t>
  </si>
  <si>
    <t>01024623570</t>
  </si>
  <si>
    <t>RAMOS MENDOZA,JOSE</t>
  </si>
  <si>
    <t>jramosm</t>
  </si>
  <si>
    <t>1630 W 59TH ST.</t>
  </si>
  <si>
    <t>90047</t>
  </si>
  <si>
    <t>61023798966</t>
  </si>
  <si>
    <t>RANGEL,JOSE L</t>
  </si>
  <si>
    <t>2194 ATHENS ST</t>
  </si>
  <si>
    <t>78520-3979</t>
  </si>
  <si>
    <t>21021784022</t>
  </si>
  <si>
    <t>REED,JIM C</t>
  </si>
  <si>
    <t>EUGENE</t>
  </si>
  <si>
    <t>01021368460</t>
  </si>
  <si>
    <t>REYNA,JOSE A</t>
  </si>
  <si>
    <t>111 BUFFALO AVE</t>
  </si>
  <si>
    <t>31022971933</t>
  </si>
  <si>
    <t>RHOADS,JAMES A</t>
  </si>
  <si>
    <t>5280 SLICKROCK DR</t>
  </si>
  <si>
    <t>COLORADO springs</t>
  </si>
  <si>
    <t>61024630236</t>
  </si>
  <si>
    <t>RICHARDSON,JOSHUA</t>
  </si>
  <si>
    <t>jrichar</t>
  </si>
  <si>
    <t>3239 NORTH AVENUE</t>
  </si>
  <si>
    <t>BARTOW</t>
  </si>
  <si>
    <t>33830</t>
  </si>
  <si>
    <t>31021560273</t>
  </si>
  <si>
    <t>RISTAU,JOHN R</t>
  </si>
  <si>
    <t>8998 N. Bee Way</t>
  </si>
  <si>
    <t>81024631188</t>
  </si>
  <si>
    <t>RITCHIE,JOEY</t>
  </si>
  <si>
    <t>jritchi</t>
  </si>
  <si>
    <t>302 MARIAN DR</t>
  </si>
  <si>
    <t>40218</t>
  </si>
  <si>
    <t>01021058590</t>
  </si>
  <si>
    <t>RITZLOCK,JOSEPH W</t>
  </si>
  <si>
    <t>3534 FITLER STREET</t>
  </si>
  <si>
    <t>71024626847</t>
  </si>
  <si>
    <t>RIVAS,JUAN</t>
  </si>
  <si>
    <t>jrivas0</t>
  </si>
  <si>
    <t>13435 DALWOOD AVE</t>
  </si>
  <si>
    <t>21002560492</t>
  </si>
  <si>
    <t>ROBERTS,JAMIE</t>
  </si>
  <si>
    <t>jrober0</t>
  </si>
  <si>
    <t>2836 Tilten kilt ave.</t>
  </si>
  <si>
    <t>North las vegas</t>
  </si>
  <si>
    <t>89081</t>
  </si>
  <si>
    <t>01024630500</t>
  </si>
  <si>
    <t>ROCHON,JAMES C</t>
  </si>
  <si>
    <t>jrochon</t>
  </si>
  <si>
    <t>31022667053</t>
  </si>
  <si>
    <t>RODRIGUEZ,JOSE M</t>
  </si>
  <si>
    <t>3515 todd ave</t>
  </si>
  <si>
    <t>31024628983</t>
  </si>
  <si>
    <t>RODRIGUEZ-MARTINEZ,JORDAN</t>
  </si>
  <si>
    <t>jrodri2</t>
  </si>
  <si>
    <t>200 PISCES CIRCLE</t>
  </si>
  <si>
    <t>89521</t>
  </si>
  <si>
    <t>41024629954</t>
  </si>
  <si>
    <t>RODRIGUEZ,JC R</t>
  </si>
  <si>
    <t>jrodri3</t>
  </si>
  <si>
    <t>23450 NEWHALL AVE</t>
  </si>
  <si>
    <t>SPC 60</t>
  </si>
  <si>
    <t>NEWHALL</t>
  </si>
  <si>
    <t>71024629787</t>
  </si>
  <si>
    <t>RODRIGUEZ,JAMES P</t>
  </si>
  <si>
    <t>jrodri4</t>
  </si>
  <si>
    <t>510 E DICKSON</t>
  </si>
  <si>
    <t>78214</t>
  </si>
  <si>
    <t>81024355098</t>
  </si>
  <si>
    <t>ROSANDER,JIM L</t>
  </si>
  <si>
    <t>jrosand</t>
  </si>
  <si>
    <t>2864 OWENS WAY</t>
  </si>
  <si>
    <t>ROSAMOND</t>
  </si>
  <si>
    <t>93560</t>
  </si>
  <si>
    <t>81021113038</t>
  </si>
  <si>
    <t>RUIZ,JOSE G</t>
  </si>
  <si>
    <t>JRUIZ18</t>
  </si>
  <si>
    <t>1640 Portola Avenue</t>
  </si>
  <si>
    <t>95209</t>
  </si>
  <si>
    <t>41024630554</t>
  </si>
  <si>
    <t>RYAN,JEFFERY</t>
  </si>
  <si>
    <t>jryan</t>
  </si>
  <si>
    <t>46 BURMAN AVE</t>
  </si>
  <si>
    <t>21021057292</t>
  </si>
  <si>
    <t>SAAVEDRA,JOSE</t>
  </si>
  <si>
    <t>jsaaved</t>
  </si>
  <si>
    <t>21026 RIVERSHADOWS LANE</t>
  </si>
  <si>
    <t>81024102098</t>
  </si>
  <si>
    <t>SABADO,JAMES</t>
  </si>
  <si>
    <t>jsabado</t>
  </si>
  <si>
    <t>5009 Horsestall Dr</t>
  </si>
  <si>
    <t>37918</t>
  </si>
  <si>
    <t>81022531458</t>
  </si>
  <si>
    <t>SAENZ,JUAN</t>
  </si>
  <si>
    <t>JSAEN02</t>
  </si>
  <si>
    <t>5233 S Manhattan pl</t>
  </si>
  <si>
    <t>90062</t>
  </si>
  <si>
    <t>01024630290</t>
  </si>
  <si>
    <t>SALCEDO,JUSTIN</t>
  </si>
  <si>
    <t>jsalced</t>
  </si>
  <si>
    <t>1201 EAST MYRTLE STREET</t>
  </si>
  <si>
    <t>HANFORD</t>
  </si>
  <si>
    <t>61024590846</t>
  </si>
  <si>
    <t>SANCHEZ,JOSE</t>
  </si>
  <si>
    <t>jsanch8</t>
  </si>
  <si>
    <t>1113 ABERDEEN ROAD</t>
  </si>
  <si>
    <t>21023912802</t>
  </si>
  <si>
    <t>SANCHEZ JR.,JESSIE</t>
  </si>
  <si>
    <t>jsanche</t>
  </si>
  <si>
    <t>3508 CESSNA AVE</t>
  </si>
  <si>
    <t>EDINBURG</t>
  </si>
  <si>
    <t>01021060210</t>
  </si>
  <si>
    <t>SANTANA,JOHN</t>
  </si>
  <si>
    <t>2761 SW DISTRICT AVE</t>
  </si>
  <si>
    <t>PORT ST LUCIE</t>
  </si>
  <si>
    <t>31024628573</t>
  </si>
  <si>
    <t>SANTIAGO,JOSEPH</t>
  </si>
  <si>
    <t>jsanti1</t>
  </si>
  <si>
    <t>Gretna</t>
  </si>
  <si>
    <t>01024555830</t>
  </si>
  <si>
    <t>SANTOS,JOSEPH J</t>
  </si>
  <si>
    <t>jsanto1</t>
  </si>
  <si>
    <t>1682 York Way</t>
  </si>
  <si>
    <t>61024627446</t>
  </si>
  <si>
    <t>SAUCEDO,JOHN</t>
  </si>
  <si>
    <t>jsauced</t>
  </si>
  <si>
    <t>505 VALENTINE LN</t>
  </si>
  <si>
    <t>75098</t>
  </si>
  <si>
    <t>81022476338</t>
  </si>
  <si>
    <t>SAUSAL,JUNNY Q</t>
  </si>
  <si>
    <t>91-809 Paaloha St</t>
  </si>
  <si>
    <t>21024631262</t>
  </si>
  <si>
    <t>SAWYER,JAMES W</t>
  </si>
  <si>
    <t>jsawyer</t>
  </si>
  <si>
    <t>11021714791</t>
  </si>
  <si>
    <t>SCARLETT,JOHN</t>
  </si>
  <si>
    <t>jscarle</t>
  </si>
  <si>
    <t>766 NICOLLS RD.</t>
  </si>
  <si>
    <t>21021052502</t>
  </si>
  <si>
    <t>SCHAEFER,JOHN J</t>
  </si>
  <si>
    <t>5 CHARLEEN LANE</t>
  </si>
  <si>
    <t>51024622805</t>
  </si>
  <si>
    <t>SCHEXNAYDER,JUSTICE</t>
  </si>
  <si>
    <t>jschex0</t>
  </si>
  <si>
    <t>10644 Ivey ln.</t>
  </si>
  <si>
    <t>31024620883</t>
  </si>
  <si>
    <t>SETLIFF,JUSTIN E</t>
  </si>
  <si>
    <t>jsetlif</t>
  </si>
  <si>
    <t>1480 WORSHAM MILL RD</t>
  </si>
  <si>
    <t>RUFFIN</t>
  </si>
  <si>
    <t>21022597732</t>
  </si>
  <si>
    <t>SEVREY,JOSHUA D</t>
  </si>
  <si>
    <t>jsevr02</t>
  </si>
  <si>
    <t>12680 CHURCHILL RD</t>
  </si>
  <si>
    <t>RIVES JUNCTION</t>
  </si>
  <si>
    <t>91024139749</t>
  </si>
  <si>
    <t>SHANYFELT,JOHN</t>
  </si>
  <si>
    <t>jshanyf</t>
  </si>
  <si>
    <t>335 Rhodes Ln</t>
  </si>
  <si>
    <t>Wimberly</t>
  </si>
  <si>
    <t>81023561508</t>
  </si>
  <si>
    <t>SHAUB,JAMES R</t>
  </si>
  <si>
    <t>836 PENNY LANE</t>
  </si>
  <si>
    <t>17552-9228</t>
  </si>
  <si>
    <t>11024630941</t>
  </si>
  <si>
    <t>SHELTON,JAMIEL</t>
  </si>
  <si>
    <t>jshelt0</t>
  </si>
  <si>
    <t>220 PARADISE HILLS CIRCLE</t>
  </si>
  <si>
    <t>MOORESVILLE</t>
  </si>
  <si>
    <t>28115</t>
  </si>
  <si>
    <t>11024630761</t>
  </si>
  <si>
    <t>SHELTON,JALIN</t>
  </si>
  <si>
    <t>jshelto</t>
  </si>
  <si>
    <t>2204 BENT CREEK COURT</t>
  </si>
  <si>
    <t>31024631253</t>
  </si>
  <si>
    <t>SHUMAKER,JAMES M</t>
  </si>
  <si>
    <t>jshumak</t>
  </si>
  <si>
    <t>7222 MILLBROOK COURT</t>
  </si>
  <si>
    <t>31024310453</t>
  </si>
  <si>
    <t>SHUNK,JASON A</t>
  </si>
  <si>
    <t>jshunk0</t>
  </si>
  <si>
    <t>8665 lake murray blvd</t>
  </si>
  <si>
    <t>#5</t>
  </si>
  <si>
    <t>92119</t>
  </si>
  <si>
    <t>31024625943</t>
  </si>
  <si>
    <t>SIMMONS,JULIAN</t>
  </si>
  <si>
    <t>jsimmon</t>
  </si>
  <si>
    <t>13657 S Wallace ave</t>
  </si>
  <si>
    <t>60827</t>
  </si>
  <si>
    <t>51021044975</t>
  </si>
  <si>
    <t>SKROPETA,JOHN</t>
  </si>
  <si>
    <t>4049 n gelding dr</t>
  </si>
  <si>
    <t>precott valley</t>
  </si>
  <si>
    <t>51024629935</t>
  </si>
  <si>
    <t>SNOWDEN,JUSTIN</t>
  </si>
  <si>
    <t>jsnowde</t>
  </si>
  <si>
    <t>3939 APACHE TRAIL, ANTIOCH, TN, USA</t>
  </si>
  <si>
    <t>APT P5</t>
  </si>
  <si>
    <t>37013</t>
  </si>
  <si>
    <t>91024631249</t>
  </si>
  <si>
    <t>SORIANO,JORGE</t>
  </si>
  <si>
    <t>jsorian</t>
  </si>
  <si>
    <t>41021103704</t>
  </si>
  <si>
    <t>SOTO,JOEL B</t>
  </si>
  <si>
    <t>CALLE LUISA AZ 5</t>
  </si>
  <si>
    <t>URB. BAIROA</t>
  </si>
  <si>
    <t>61021048646</t>
  </si>
  <si>
    <t>SPARTZ,Jeffrey C</t>
  </si>
  <si>
    <t>3051 BOONE AVE NO</t>
  </si>
  <si>
    <t>NEW HOPE</t>
  </si>
  <si>
    <t>31023310653</t>
  </si>
  <si>
    <t>STEFFEN,JEFFERY S</t>
  </si>
  <si>
    <t>91024630389</t>
  </si>
  <si>
    <t>STEPHENS,JASON S</t>
  </si>
  <si>
    <t>jsteph2</t>
  </si>
  <si>
    <t>2984 NC HWY 49 N</t>
  </si>
  <si>
    <t>LIBERTY</t>
  </si>
  <si>
    <t>27298</t>
  </si>
  <si>
    <t>11024630581</t>
  </si>
  <si>
    <t>STEVENSON,JACOB</t>
  </si>
  <si>
    <t>jsteven</t>
  </si>
  <si>
    <t>71024589427</t>
  </si>
  <si>
    <t>STEWART,JEREMIAH L</t>
  </si>
  <si>
    <t>jstewar</t>
  </si>
  <si>
    <t>1680 ONEAL LANE #279</t>
  </si>
  <si>
    <t>70816</t>
  </si>
  <si>
    <t>41023928934</t>
  </si>
  <si>
    <t>Stingu,Jonel</t>
  </si>
  <si>
    <t>jstingu</t>
  </si>
  <si>
    <t>10999 SE 37TH AVE</t>
  </si>
  <si>
    <t>APT 3306</t>
  </si>
  <si>
    <t>91024617029</t>
  </si>
  <si>
    <t>STROHMENGER,JOHN G</t>
  </si>
  <si>
    <t>jstrohm</t>
  </si>
  <si>
    <t>97 BINGHAM AVENUE</t>
  </si>
  <si>
    <t>RUMSON</t>
  </si>
  <si>
    <t>07760</t>
  </si>
  <si>
    <t>01024629140</t>
  </si>
  <si>
    <t>TATUM,JONATHAN</t>
  </si>
  <si>
    <t>jtatum</t>
  </si>
  <si>
    <t>4343 WARM SPRING ROAD APT 702</t>
  </si>
  <si>
    <t>21024356452</t>
  </si>
  <si>
    <t>TAYLOR,JONATHAN C</t>
  </si>
  <si>
    <t>jtayl10</t>
  </si>
  <si>
    <t>1833 E Buena Vista Ave</t>
  </si>
  <si>
    <t>21024155942</t>
  </si>
  <si>
    <t>TAYLOR,JEROME T</t>
  </si>
  <si>
    <t>jtayl35</t>
  </si>
  <si>
    <t>1690 ST. RT. 2551</t>
  </si>
  <si>
    <t>BREMEN</t>
  </si>
  <si>
    <t>42325</t>
  </si>
  <si>
    <t>41023645714</t>
  </si>
  <si>
    <t>TAYLOR,JASON</t>
  </si>
  <si>
    <t>jtayl56</t>
  </si>
  <si>
    <t>32 Sabrina Dr</t>
  </si>
  <si>
    <t>Rehoboth Beach</t>
  </si>
  <si>
    <t>19971</t>
  </si>
  <si>
    <t>31024629743</t>
  </si>
  <si>
    <t>TERRANOVA,JOHN</t>
  </si>
  <si>
    <t>jterran</t>
  </si>
  <si>
    <t>429 west 600 north</t>
  </si>
  <si>
    <t>84770</t>
  </si>
  <si>
    <t>11024276421</t>
  </si>
  <si>
    <t>THIELE,JEFFREY L</t>
  </si>
  <si>
    <t>jthiele</t>
  </si>
  <si>
    <t>1526 N SPANISH</t>
  </si>
  <si>
    <t>41024621454</t>
  </si>
  <si>
    <t>THOMPSON,JASON</t>
  </si>
  <si>
    <t>jthomp0</t>
  </si>
  <si>
    <t>7531 W MEMORY LN</t>
  </si>
  <si>
    <t>HULBERT</t>
  </si>
  <si>
    <t>74441</t>
  </si>
  <si>
    <t>91024630849</t>
  </si>
  <si>
    <t>THREATS,JOSHUA</t>
  </si>
  <si>
    <t>jthreat</t>
  </si>
  <si>
    <t>215 Janet drive</t>
  </si>
  <si>
    <t>31024622243</t>
  </si>
  <si>
    <t>TIZOC,JUAN</t>
  </si>
  <si>
    <t>jtizoc</t>
  </si>
  <si>
    <t>9219 FIVE FORKS ST</t>
  </si>
  <si>
    <t>51023591095</t>
  </si>
  <si>
    <t>PADILLA,JOANNA M</t>
  </si>
  <si>
    <t>6880 Sunkist dr</t>
  </si>
  <si>
    <t>41021200434</t>
  </si>
  <si>
    <t>TOMES,JARROD</t>
  </si>
  <si>
    <t>jtomes</t>
  </si>
  <si>
    <t>24 PEARTREE LA</t>
  </si>
  <si>
    <t>51021418435</t>
  </si>
  <si>
    <t>TRUJILLO,JORGE A</t>
  </si>
  <si>
    <t>JTRUJIL</t>
  </si>
  <si>
    <t>1428 Rhone Way</t>
  </si>
  <si>
    <t>93926</t>
  </si>
  <si>
    <t>21024630752</t>
  </si>
  <si>
    <t>TURNER,JESTAVIAN</t>
  </si>
  <si>
    <t>jturner</t>
  </si>
  <si>
    <t>10460 W 44TH AVE</t>
  </si>
  <si>
    <t>APT 1B</t>
  </si>
  <si>
    <t>80033</t>
  </si>
  <si>
    <t>51024631105</t>
  </si>
  <si>
    <t>URENA,JOSEPH</t>
  </si>
  <si>
    <t>jurena</t>
  </si>
  <si>
    <t>105 EXETER ST</t>
  </si>
  <si>
    <t>61023265286</t>
  </si>
  <si>
    <t>VALDEZ,JUAN M</t>
  </si>
  <si>
    <t>JVALD36</t>
  </si>
  <si>
    <t>15831 OLDEN ST</t>
  </si>
  <si>
    <t>SPC 73</t>
  </si>
  <si>
    <t>SYLMAR</t>
  </si>
  <si>
    <t>91342</t>
  </si>
  <si>
    <t>31021042233</t>
  </si>
  <si>
    <t>VAN NESS,JEFFREY M</t>
  </si>
  <si>
    <t>1621 DAIRY VIEW RD</t>
  </si>
  <si>
    <t>CHATHAM</t>
  </si>
  <si>
    <t>81024620418</t>
  </si>
  <si>
    <t>VARGAS,JOSHUA</t>
  </si>
  <si>
    <t>jvarga3</t>
  </si>
  <si>
    <t>474 WHITTINGHAM PLACE</t>
  </si>
  <si>
    <t>51021114825</t>
  </si>
  <si>
    <t>VAUSE,JAMES E</t>
  </si>
  <si>
    <t>61 SUMMIT AVE</t>
  </si>
  <si>
    <t>BELLMAWR</t>
  </si>
  <si>
    <t>08031</t>
  </si>
  <si>
    <t>51024327805</t>
  </si>
  <si>
    <t>VESEY,JASON R</t>
  </si>
  <si>
    <t>jvesey</t>
  </si>
  <si>
    <t>914 College Street</t>
  </si>
  <si>
    <t>75951</t>
  </si>
  <si>
    <t>61024626306</t>
  </si>
  <si>
    <t>VIVEROS GARCIA,JAVIER</t>
  </si>
  <si>
    <t>jvivero</t>
  </si>
  <si>
    <t>9319 HOME AVE</t>
  </si>
  <si>
    <t>41024630734</t>
  </si>
  <si>
    <t>VREELAND,JOEL M</t>
  </si>
  <si>
    <t>jvreela</t>
  </si>
  <si>
    <t>3909 reseve dr</t>
  </si>
  <si>
    <t>apt 1726</t>
  </si>
  <si>
    <t>Tallahasse</t>
  </si>
  <si>
    <t>41024324824</t>
  </si>
  <si>
    <t>WALKER,JOHN A</t>
  </si>
  <si>
    <t>jwalk28</t>
  </si>
  <si>
    <t>1933 falsetto ln</t>
  </si>
  <si>
    <t>61021049326</t>
  </si>
  <si>
    <t>WALZEL,JOSEPH F</t>
  </si>
  <si>
    <t>10810 RIVERVIEW ROAD</t>
  </si>
  <si>
    <t>FT WASHINGTON</t>
  </si>
  <si>
    <t>61024623306</t>
  </si>
  <si>
    <t>WASHABAUGH,JONATHAN</t>
  </si>
  <si>
    <t>jwashab</t>
  </si>
  <si>
    <t>FRENCHBURG, KY 40322</t>
  </si>
  <si>
    <t>41021163394</t>
  </si>
  <si>
    <t>WATERS,JEREMY L</t>
  </si>
  <si>
    <t>jwaters</t>
  </si>
  <si>
    <t>4888 Eulaton Rd</t>
  </si>
  <si>
    <t>Anniston</t>
  </si>
  <si>
    <t>41024544694</t>
  </si>
  <si>
    <t>WATKINS,JOHNNY Ray</t>
  </si>
  <si>
    <t>jwatki0</t>
  </si>
  <si>
    <t>1712 Sheridan avenue</t>
  </si>
  <si>
    <t>45042</t>
  </si>
  <si>
    <t>81023558488</t>
  </si>
  <si>
    <t>WEISNECK,JAMES E</t>
  </si>
  <si>
    <t>JWEISN1</t>
  </si>
  <si>
    <t>2330 HWY 9 SOUTH</t>
  </si>
  <si>
    <t>01022932390</t>
  </si>
  <si>
    <t>WELSH,JOHN P</t>
  </si>
  <si>
    <t>Apt 106</t>
  </si>
  <si>
    <t>91021248089</t>
  </si>
  <si>
    <t>WHITE,JAMES K</t>
  </si>
  <si>
    <t>JWHIT99</t>
  </si>
  <si>
    <t>720 WHITE OAK RD</t>
  </si>
  <si>
    <t>27983</t>
  </si>
  <si>
    <t>31024628783</t>
  </si>
  <si>
    <t>WHITING,JARROD T</t>
  </si>
  <si>
    <t>jwhiti0</t>
  </si>
  <si>
    <t>1545 N LAKE SHIPP DR</t>
  </si>
  <si>
    <t>11021044541</t>
  </si>
  <si>
    <t>WIEMANN,JAMES R</t>
  </si>
  <si>
    <t>4910 maurie</t>
  </si>
  <si>
    <t>santa ana</t>
  </si>
  <si>
    <t>01024631130</t>
  </si>
  <si>
    <t>WILBER,JUSTIN</t>
  </si>
  <si>
    <t>jwilber</t>
  </si>
  <si>
    <t>611 DANIEL ST</t>
  </si>
  <si>
    <t>81023034518</t>
  </si>
  <si>
    <t>WILLIAMS,JOHN L</t>
  </si>
  <si>
    <t>jwill12</t>
  </si>
  <si>
    <t>5590 N BLACKBURN RD NE</t>
  </si>
  <si>
    <t>41024631174</t>
  </si>
  <si>
    <t>WILLIAMS,JONATHAN D</t>
  </si>
  <si>
    <t>jwilli0</t>
  </si>
  <si>
    <t>41024628444</t>
  </si>
  <si>
    <t>WILLIAMS,JOHNNY</t>
  </si>
  <si>
    <t>jwilli3</t>
  </si>
  <si>
    <t>PO BOX 293</t>
  </si>
  <si>
    <t>41021054624</t>
  </si>
  <si>
    <t>WILLIAMS,JULES J</t>
  </si>
  <si>
    <t>114 WELSH RD</t>
  </si>
  <si>
    <t>APT 222</t>
  </si>
  <si>
    <t>HORSHAM</t>
  </si>
  <si>
    <t>61024343036</t>
  </si>
  <si>
    <t>WILSON,JOSEPH J</t>
  </si>
  <si>
    <t>jwils81</t>
  </si>
  <si>
    <t>9934 70TH ST</t>
  </si>
  <si>
    <t>53142</t>
  </si>
  <si>
    <t>71024630957</t>
  </si>
  <si>
    <t>WILSON,JON</t>
  </si>
  <si>
    <t>jwilson</t>
  </si>
  <si>
    <t>303 LEWIS STREET</t>
  </si>
  <si>
    <t>GHENT</t>
  </si>
  <si>
    <t>51024629395</t>
  </si>
  <si>
    <t>WOOD,JOSHUA K</t>
  </si>
  <si>
    <t>jwood</t>
  </si>
  <si>
    <t>4532 Sunnyview Dr apt. 216</t>
  </si>
  <si>
    <t>73135</t>
  </si>
  <si>
    <t>61022010466</t>
  </si>
  <si>
    <t>WRIGHT,JOHN A</t>
  </si>
  <si>
    <t>jwrigh1</t>
  </si>
  <si>
    <t>10 Fenton plz</t>
  </si>
  <si>
    <t>Ste. 21</t>
  </si>
  <si>
    <t>Ofallon</t>
  </si>
  <si>
    <t>63366</t>
  </si>
  <si>
    <t>51024631255</t>
  </si>
  <si>
    <t>YOWE,JEFFERY</t>
  </si>
  <si>
    <t>jyowe</t>
  </si>
  <si>
    <t>580 GOLDSTONE LANE</t>
  </si>
  <si>
    <t>91023037079</t>
  </si>
  <si>
    <t>ZERANCE,JEBADIAH S</t>
  </si>
  <si>
    <t>665 FICKES LANE</t>
  </si>
  <si>
    <t>31024626363</t>
  </si>
  <si>
    <t>ZULETA-HERNANDEZ,JOSE A</t>
  </si>
  <si>
    <t>jzuleta</t>
  </si>
  <si>
    <t>1946 PLUM CREEK LANE</t>
  </si>
  <si>
    <t>01024625530</t>
  </si>
  <si>
    <t>ABUSAMAHA,KHALID</t>
  </si>
  <si>
    <t>kabusam</t>
  </si>
  <si>
    <t>9732 LUGUNA RD</t>
  </si>
  <si>
    <t>91024630689</t>
  </si>
  <si>
    <t>AKBAR,KHURRAM</t>
  </si>
  <si>
    <t>kakbar</t>
  </si>
  <si>
    <t>125 WEST ESSEX LANE</t>
  </si>
  <si>
    <t>46825</t>
  </si>
  <si>
    <t>01024631020</t>
  </si>
  <si>
    <t>ALDARONDO,KEANU M</t>
  </si>
  <si>
    <t>kaldaro</t>
  </si>
  <si>
    <t>972 CHAFFEE ST</t>
  </si>
  <si>
    <t>NEW BEDFORD</t>
  </si>
  <si>
    <t>02745</t>
  </si>
  <si>
    <t>21022954642</t>
  </si>
  <si>
    <t>BAKER,KENNETH</t>
  </si>
  <si>
    <t>kbake44</t>
  </si>
  <si>
    <t>815 SW 41ST STREET</t>
  </si>
  <si>
    <t>81024630988</t>
  </si>
  <si>
    <t>BANACH,KARL D</t>
  </si>
  <si>
    <t>kbanach</t>
  </si>
  <si>
    <t>203 GLEBE RD</t>
  </si>
  <si>
    <t>31024627373</t>
  </si>
  <si>
    <t>BARNES,KAYLYN</t>
  </si>
  <si>
    <t>kbarne0</t>
  </si>
  <si>
    <t>6310 RADNOR</t>
  </si>
  <si>
    <t>48221</t>
  </si>
  <si>
    <t>51022212535</t>
  </si>
  <si>
    <t>BELL,KARL S</t>
  </si>
  <si>
    <t>1086 E57th Street</t>
  </si>
  <si>
    <t>11024630791</t>
  </si>
  <si>
    <t>BERRIAN,KENNETH J</t>
  </si>
  <si>
    <t>kberria</t>
  </si>
  <si>
    <t>111 MAHOGANY DR.</t>
  </si>
  <si>
    <t>31024630643</t>
  </si>
  <si>
    <t>BLATZ,KARL</t>
  </si>
  <si>
    <t>kblatz</t>
  </si>
  <si>
    <t>11094 SAPLING CT</t>
  </si>
  <si>
    <t>MIAMISBURG</t>
  </si>
  <si>
    <t>45342</t>
  </si>
  <si>
    <t>61024629346</t>
  </si>
  <si>
    <t>BRYANT,KEVIN A</t>
  </si>
  <si>
    <t>kbryan1</t>
  </si>
  <si>
    <t>613 KINGSBURY LANE</t>
  </si>
  <si>
    <t>61021059266</t>
  </si>
  <si>
    <t>CHIN,KARL A</t>
  </si>
  <si>
    <t>MANALPAN</t>
  </si>
  <si>
    <t>81023974758</t>
  </si>
  <si>
    <t>COLEMAN,KEVIN R</t>
  </si>
  <si>
    <t>kcole17</t>
  </si>
  <si>
    <t>164 GOODRICH ST</t>
  </si>
  <si>
    <t>31024515973</t>
  </si>
  <si>
    <t>COLON,KYLE A</t>
  </si>
  <si>
    <t>kcolon</t>
  </si>
  <si>
    <t>414 w. dampier st.</t>
  </si>
  <si>
    <t>inverness</t>
  </si>
  <si>
    <t>31024468083</t>
  </si>
  <si>
    <t>COOPER,KEVIN</t>
  </si>
  <si>
    <t>kcooper</t>
  </si>
  <si>
    <t>4145 SHADOW LN</t>
  </si>
  <si>
    <t>95405</t>
  </si>
  <si>
    <t>21024630142</t>
  </si>
  <si>
    <t>COTE - COSME,KAYLA</t>
  </si>
  <si>
    <t>kcoteco</t>
  </si>
  <si>
    <t>807 PANIOLO PLACE</t>
  </si>
  <si>
    <t>71021038017</t>
  </si>
  <si>
    <t>DARDEN,KELVIN W</t>
  </si>
  <si>
    <t>2710 WINTER PARK CT</t>
  </si>
  <si>
    <t>31024628773</t>
  </si>
  <si>
    <t>DAVIS,KAREEM</t>
  </si>
  <si>
    <t>kdavis3</t>
  </si>
  <si>
    <t>5908 BONNY BRIDGE CT</t>
  </si>
  <si>
    <t>28278</t>
  </si>
  <si>
    <t>11024624241</t>
  </si>
  <si>
    <t>EASTHOM,KYLE</t>
  </si>
  <si>
    <t>keastho</t>
  </si>
  <si>
    <t>14 LYREBIRD DRIVE</t>
  </si>
  <si>
    <t>77380</t>
  </si>
  <si>
    <t>61024177346</t>
  </si>
  <si>
    <t>EDOH,KOSSIVI K</t>
  </si>
  <si>
    <t>kedoh</t>
  </si>
  <si>
    <t>9154 WEBER ST</t>
  </si>
  <si>
    <t>71021381687</t>
  </si>
  <si>
    <t>ELLINGER,KURTIS E</t>
  </si>
  <si>
    <t>5012 SUGAR GROVE RD</t>
  </si>
  <si>
    <t>SUGAR GROVE</t>
  </si>
  <si>
    <t>01024630440</t>
  </si>
  <si>
    <t>FLOYD,KENNETH</t>
  </si>
  <si>
    <t>kfloyd</t>
  </si>
  <si>
    <t>1050 bishop st #329</t>
  </si>
  <si>
    <t>96813</t>
  </si>
  <si>
    <t>31024628003</t>
  </si>
  <si>
    <t>FOSTER,KAAMIL M</t>
  </si>
  <si>
    <t>kfoste0</t>
  </si>
  <si>
    <t>31 E ASHLAND AVE</t>
  </si>
  <si>
    <t>91024618349</t>
  </si>
  <si>
    <t>FOSTER,KENNETH</t>
  </si>
  <si>
    <t>kfoster</t>
  </si>
  <si>
    <t>84 Seton Creek Drive</t>
  </si>
  <si>
    <t>51024629565</t>
  </si>
  <si>
    <t>GALVEZ,KYRON</t>
  </si>
  <si>
    <t>kgalvez</t>
  </si>
  <si>
    <t>375 SAND LANE # 3D</t>
  </si>
  <si>
    <t>10305</t>
  </si>
  <si>
    <t>81021027368</t>
  </si>
  <si>
    <t>GOOD,KENNETH A</t>
  </si>
  <si>
    <t>6057 WAVERLY RD</t>
  </si>
  <si>
    <t>91024631039</t>
  </si>
  <si>
    <t>GREGORY,KENTREL</t>
  </si>
  <si>
    <t>kgregor</t>
  </si>
  <si>
    <t>6401 FERN VALLEY CT</t>
  </si>
  <si>
    <t>40219</t>
  </si>
  <si>
    <t>51024585735</t>
  </si>
  <si>
    <t>GRIFFIN,KEITH</t>
  </si>
  <si>
    <t>kgriff0</t>
  </si>
  <si>
    <t>9472 MANDRAKE CT.</t>
  </si>
  <si>
    <t>91024630939</t>
  </si>
  <si>
    <t>HARMON,KYLE J</t>
  </si>
  <si>
    <t>kharmon</t>
  </si>
  <si>
    <t>1034 PRIMROSE DR</t>
  </si>
  <si>
    <t>JEFFERSONVILLE</t>
  </si>
  <si>
    <t>47130</t>
  </si>
  <si>
    <t>11024616141</t>
  </si>
  <si>
    <t>Harris,Kylen D</t>
  </si>
  <si>
    <t>kharri3</t>
  </si>
  <si>
    <t>61021155696</t>
  </si>
  <si>
    <t>HAYMER,KENNETH D</t>
  </si>
  <si>
    <t>1450 N Sedgwick st</t>
  </si>
  <si>
    <t>APT #117</t>
  </si>
  <si>
    <t>41023264494</t>
  </si>
  <si>
    <t>HEATHMAN,KEVIN W</t>
  </si>
  <si>
    <t>1885 N Half Bank Rd</t>
  </si>
  <si>
    <t>21024630832</t>
  </si>
  <si>
    <t>HER,KENEDY</t>
  </si>
  <si>
    <t>kher0</t>
  </si>
  <si>
    <t>1925 BAIRD ST</t>
  </si>
  <si>
    <t>53713</t>
  </si>
  <si>
    <t>61022329176</t>
  </si>
  <si>
    <t>HERRING,KEVIN S</t>
  </si>
  <si>
    <t>204 general Clark ln</t>
  </si>
  <si>
    <t>61022254026</t>
  </si>
  <si>
    <t>HOKANSON,KENNETH R</t>
  </si>
  <si>
    <t>331 AUTUMN GLENN DR</t>
  </si>
  <si>
    <t>37129</t>
  </si>
  <si>
    <t>21022308872</t>
  </si>
  <si>
    <t>HOSPEDALES,KEITH</t>
  </si>
  <si>
    <t>240 murphy creek LN</t>
  </si>
  <si>
    <t>41021027434</t>
  </si>
  <si>
    <t>HUFF,KENNETH D</t>
  </si>
  <si>
    <t>5220 cottonwood creek ln</t>
  </si>
  <si>
    <t>41024628954</t>
  </si>
  <si>
    <t>HUFFMAN,KEVIN J</t>
  </si>
  <si>
    <t>khuffm0</t>
  </si>
  <si>
    <t>432 S HILL AVE DELAND FL 32724</t>
  </si>
  <si>
    <t>DELAND</t>
  </si>
  <si>
    <t>32724</t>
  </si>
  <si>
    <t>61021253686</t>
  </si>
  <si>
    <t>JARRETT,KEVIN C</t>
  </si>
  <si>
    <t>462 East Manitou rd</t>
  </si>
  <si>
    <t>91024630429</t>
  </si>
  <si>
    <t>JONES,KEVIN</t>
  </si>
  <si>
    <t>kjones0</t>
  </si>
  <si>
    <t>22 THOMAS CIRCLE</t>
  </si>
  <si>
    <t>HICKMAN</t>
  </si>
  <si>
    <t>38567</t>
  </si>
  <si>
    <t>31021044533</t>
  </si>
  <si>
    <t>KRUGER,KEVIN D</t>
  </si>
  <si>
    <t>11111 Roxbury Dr</t>
  </si>
  <si>
    <t>11024612291</t>
  </si>
  <si>
    <t>LARMAY,KEN</t>
  </si>
  <si>
    <t>klarmay</t>
  </si>
  <si>
    <t>6130 N Sanders Rd</t>
  </si>
  <si>
    <t>81021031058</t>
  </si>
  <si>
    <t>LEWIS,KYM</t>
  </si>
  <si>
    <t>10200 RABBIT HASH ROAD SE</t>
  </si>
  <si>
    <t>81024629318</t>
  </si>
  <si>
    <t>MANN,KEITH J</t>
  </si>
  <si>
    <t>kmann</t>
  </si>
  <si>
    <t>9413 W HIGHLAND AVE</t>
  </si>
  <si>
    <t>85037</t>
  </si>
  <si>
    <t>71022320427</t>
  </si>
  <si>
    <t>MANSOUR,KHALED A</t>
  </si>
  <si>
    <t>17407 SANTA MARIA STREET</t>
  </si>
  <si>
    <t>FOUNTAIN VALLEY</t>
  </si>
  <si>
    <t>92708</t>
  </si>
  <si>
    <t>91021061529</t>
  </si>
  <si>
    <t>MARIAN,KENNETH</t>
  </si>
  <si>
    <t>kmarian</t>
  </si>
  <si>
    <t>3219 B SILVERCREEK AVE</t>
  </si>
  <si>
    <t>31024631073</t>
  </si>
  <si>
    <t>MCDONALD,KEVIN</t>
  </si>
  <si>
    <t>kmcdona</t>
  </si>
  <si>
    <t>REGAL PL LOUISVILLE</t>
  </si>
  <si>
    <t>81024622598</t>
  </si>
  <si>
    <t>MEREDITH,KEITH M</t>
  </si>
  <si>
    <t>kmeredi</t>
  </si>
  <si>
    <t>1232 EAST RIDGE CIRCLE</t>
  </si>
  <si>
    <t>HORSESHOE BEND</t>
  </si>
  <si>
    <t>72512</t>
  </si>
  <si>
    <t>11024631021</t>
  </si>
  <si>
    <t>MINNARD,KOREY J</t>
  </si>
  <si>
    <t>kminnar</t>
  </si>
  <si>
    <t>10910 N RANCH ROAD FM 620</t>
  </si>
  <si>
    <t>78726</t>
  </si>
  <si>
    <t>61024439446</t>
  </si>
  <si>
    <t>Mitchell,Kyle I</t>
  </si>
  <si>
    <t>kmitch1</t>
  </si>
  <si>
    <t>4506 Camellia Drive</t>
  </si>
  <si>
    <t>81021019438</t>
  </si>
  <si>
    <t>MOORE,KENNETH L</t>
  </si>
  <si>
    <t>KMOOR26</t>
  </si>
  <si>
    <t>247 Martine Way</t>
  </si>
  <si>
    <t>08701</t>
  </si>
  <si>
    <t>71024619157</t>
  </si>
  <si>
    <t>MOORE,KENNETH R</t>
  </si>
  <si>
    <t>kmoore</t>
  </si>
  <si>
    <t>999 FORTINO # 65</t>
  </si>
  <si>
    <t>81008</t>
  </si>
  <si>
    <t>71023903637</t>
  </si>
  <si>
    <t>MORGAN,KIM L</t>
  </si>
  <si>
    <t>6123 RAINWATER RD</t>
  </si>
  <si>
    <t>81024630708</t>
  </si>
  <si>
    <t>MORRIS,KAYDEN M</t>
  </si>
  <si>
    <t>kmorris</t>
  </si>
  <si>
    <t>4141 forestedge st</t>
  </si>
  <si>
    <t>Tip city</t>
  </si>
  <si>
    <t>45371</t>
  </si>
  <si>
    <t>01024529410</t>
  </si>
  <si>
    <t>MULLEN,KEVIN P</t>
  </si>
  <si>
    <t>kmullen</t>
  </si>
  <si>
    <t>932 W MAIN ST</t>
  </si>
  <si>
    <t>WATERTOWN</t>
  </si>
  <si>
    <t>13601</t>
  </si>
  <si>
    <t>91021551089</t>
  </si>
  <si>
    <t>NELLETT,KRIS</t>
  </si>
  <si>
    <t>knellet</t>
  </si>
  <si>
    <t>4460 FRASER RD</t>
  </si>
  <si>
    <t>BAY CITY</t>
  </si>
  <si>
    <t>01024620640</t>
  </si>
  <si>
    <t>NORMAN,KEMONTI A</t>
  </si>
  <si>
    <t>knorman</t>
  </si>
  <si>
    <t>555 LANIER CRESCENT</t>
  </si>
  <si>
    <t>PORTSMOUTH</t>
  </si>
  <si>
    <t>23707</t>
  </si>
  <si>
    <t>01024630640</t>
  </si>
  <si>
    <t>ODUM,KERIC</t>
  </si>
  <si>
    <t>kodum</t>
  </si>
  <si>
    <t>3224 19TH ST</t>
  </si>
  <si>
    <t>35401</t>
  </si>
  <si>
    <t>71024625057</t>
  </si>
  <si>
    <t>PIERCE,KEGAN</t>
  </si>
  <si>
    <t>kpierc0</t>
  </si>
  <si>
    <t>120 MARSHALL ST</t>
  </si>
  <si>
    <t>CLARKSBURG</t>
  </si>
  <si>
    <t>26301</t>
  </si>
  <si>
    <t>71024618677</t>
  </si>
  <si>
    <t>RAMOS,KENY R</t>
  </si>
  <si>
    <t>kramos</t>
  </si>
  <si>
    <t>6441 SHADOW CT</t>
  </si>
  <si>
    <t>30134</t>
  </si>
  <si>
    <t>41021038254</t>
  </si>
  <si>
    <t>REHLING,KURT A</t>
  </si>
  <si>
    <t>6944 FT AMANDA RD</t>
  </si>
  <si>
    <t>LIMA</t>
  </si>
  <si>
    <t>21021261392</t>
  </si>
  <si>
    <t>RICKETTS,KEVIN A</t>
  </si>
  <si>
    <t>17210 RICHARD</t>
  </si>
  <si>
    <t>71024629117</t>
  </si>
  <si>
    <t>ROBINSON,KANDEKOR</t>
  </si>
  <si>
    <t>krobins</t>
  </si>
  <si>
    <t>3929 OLD DUNN ROAD</t>
  </si>
  <si>
    <t>APOPKA</t>
  </si>
  <si>
    <t>61021048656</t>
  </si>
  <si>
    <t>ROGERS,KENNETH G</t>
  </si>
  <si>
    <t>514 BANCROFT ROAD</t>
  </si>
  <si>
    <t>CHERRY HILL</t>
  </si>
  <si>
    <t>51024627345</t>
  </si>
  <si>
    <t>RUFUS,KING A</t>
  </si>
  <si>
    <t>krufus</t>
  </si>
  <si>
    <t>1977 WEST 85TH AVE APT.N400</t>
  </si>
  <si>
    <t>MERRIVILLE</t>
  </si>
  <si>
    <t>11024617801</t>
  </si>
  <si>
    <t>SNELGROVE,KAYLE</t>
  </si>
  <si>
    <t>ksnelgr</t>
  </si>
  <si>
    <t>98 camp road</t>
  </si>
  <si>
    <t>West Burke</t>
  </si>
  <si>
    <t>05871</t>
  </si>
  <si>
    <t>91024631059</t>
  </si>
  <si>
    <t>SPECHT,KEVIN B</t>
  </si>
  <si>
    <t>kspecht</t>
  </si>
  <si>
    <t>2080 COUNTY RD. 15 BLVD.</t>
  </si>
  <si>
    <t>AMES</t>
  </si>
  <si>
    <t>68621</t>
  </si>
  <si>
    <t>01023264810</t>
  </si>
  <si>
    <t>STAUBLE SR,KENNETH L</t>
  </si>
  <si>
    <t>KSTAUBL</t>
  </si>
  <si>
    <t>1565 BEAR HOLE RD</t>
  </si>
  <si>
    <t>VANCEBORO</t>
  </si>
  <si>
    <t>28586</t>
  </si>
  <si>
    <t>11024631081</t>
  </si>
  <si>
    <t>TATOM,KAMRON</t>
  </si>
  <si>
    <t>ktatom</t>
  </si>
  <si>
    <t>2300 SHADYBROOK LN</t>
  </si>
  <si>
    <t>36303</t>
  </si>
  <si>
    <t>91023949249</t>
  </si>
  <si>
    <t>Tatum,kyle D</t>
  </si>
  <si>
    <t>ktatum3</t>
  </si>
  <si>
    <t>3720 northcrest dr</t>
  </si>
  <si>
    <t>76031</t>
  </si>
  <si>
    <t>91023594099</t>
  </si>
  <si>
    <t>TERRELL,KEVIN D</t>
  </si>
  <si>
    <t>219 PINECREST DRIVE</t>
  </si>
  <si>
    <t>SEAGOVILLE</t>
  </si>
  <si>
    <t>21024625782</t>
  </si>
  <si>
    <t>Traynham,Kendall</t>
  </si>
  <si>
    <t>ktraynh</t>
  </si>
  <si>
    <t>1118 Cherry Hill Rd</t>
  </si>
  <si>
    <t>Apt G</t>
  </si>
  <si>
    <t>81024630808</t>
  </si>
  <si>
    <t>TURNER,KOLBE</t>
  </si>
  <si>
    <t>kturner</t>
  </si>
  <si>
    <t>32 NEW HOPE SHORT CUT RD ELLISVILLE ME</t>
  </si>
  <si>
    <t>39437</t>
  </si>
  <si>
    <t>21021057792</t>
  </si>
  <si>
    <t>WALL,KENNETH G</t>
  </si>
  <si>
    <t>794 HEATHER LANE</t>
  </si>
  <si>
    <t>EASTON</t>
  </si>
  <si>
    <t>81024630428</t>
  </si>
  <si>
    <t>WILLIAMS,KALEB M</t>
  </si>
  <si>
    <t>kwilli0</t>
  </si>
  <si>
    <t>1401 SOUTH WASHINGTON STREET</t>
  </si>
  <si>
    <t>31024631113</t>
  </si>
  <si>
    <t>WILLIAMS,KAREEM</t>
  </si>
  <si>
    <t>kwilli1</t>
  </si>
  <si>
    <t>2820 44TH AVE</t>
  </si>
  <si>
    <t>01024630000</t>
  </si>
  <si>
    <t>WILLIAMS,KELLY</t>
  </si>
  <si>
    <t>kwillia</t>
  </si>
  <si>
    <t>1612 TOOLEY COURT</t>
  </si>
  <si>
    <t>01024576550</t>
  </si>
  <si>
    <t>WILSON,KORY T</t>
  </si>
  <si>
    <t>kwilso7</t>
  </si>
  <si>
    <t>601 N. Rita Lane</t>
  </si>
  <si>
    <t>#257</t>
  </si>
  <si>
    <t>85226</t>
  </si>
  <si>
    <t>61024621526</t>
  </si>
  <si>
    <t>WINTER,KEVIN M</t>
  </si>
  <si>
    <t>kwinter</t>
  </si>
  <si>
    <t>4127 Burma Rd</t>
  </si>
  <si>
    <t>36693</t>
  </si>
  <si>
    <t>31021956003</t>
  </si>
  <si>
    <t>WOLFE,KEITH H</t>
  </si>
  <si>
    <t>KWOLFE4</t>
  </si>
  <si>
    <t>6047 KNOX MILL ROAD</t>
  </si>
  <si>
    <t>SOPERTON</t>
  </si>
  <si>
    <t>30457</t>
  </si>
  <si>
    <t>41021308794</t>
  </si>
  <si>
    <t>WYRICK,KRIS G</t>
  </si>
  <si>
    <t>10760 JOSHUA STREET</t>
  </si>
  <si>
    <t>ADELANTO</t>
  </si>
  <si>
    <t>91022344919</t>
  </si>
  <si>
    <t>WYSONG,KENNETH A</t>
  </si>
  <si>
    <t>4327 Bessemer Road</t>
  </si>
  <si>
    <t>41021251734</t>
  </si>
  <si>
    <t>YETTE,KENNETH E</t>
  </si>
  <si>
    <t>kyette</t>
  </si>
  <si>
    <t>119 Lincoln dr.</t>
  </si>
  <si>
    <t>Elizabethton</t>
  </si>
  <si>
    <t>71024627747</t>
  </si>
  <si>
    <t>YOON,KIBEOM</t>
  </si>
  <si>
    <t>kyoon</t>
  </si>
  <si>
    <t>1260 SHASTA WAY</t>
  </si>
  <si>
    <t>BOULEVARD</t>
  </si>
  <si>
    <t>91905</t>
  </si>
  <si>
    <t>41024462354</t>
  </si>
  <si>
    <t>ANDERSON,LOGAN P</t>
  </si>
  <si>
    <t>landers</t>
  </si>
  <si>
    <t>416 Renpoint CT</t>
  </si>
  <si>
    <t>91024387819</t>
  </si>
  <si>
    <t>ARANGO,LUIS</t>
  </si>
  <si>
    <t>larango</t>
  </si>
  <si>
    <t>148 Moore st</t>
  </si>
  <si>
    <t>51024630905</t>
  </si>
  <si>
    <t>AUZENNE,LADARRIEN</t>
  </si>
  <si>
    <t>lauzenn</t>
  </si>
  <si>
    <t>439 dollins st</t>
  </si>
  <si>
    <t>cedar hill</t>
  </si>
  <si>
    <t>81021106088</t>
  </si>
  <si>
    <t>BARRIOS,LUIS A</t>
  </si>
  <si>
    <t>935 Arena Way</t>
  </si>
  <si>
    <t>Hollister</t>
  </si>
  <si>
    <t>61023083936</t>
  </si>
  <si>
    <t>BAZURTO,LORNE L</t>
  </si>
  <si>
    <t>1101 S. Karen Ave.</t>
  </si>
  <si>
    <t>11021036051</t>
  </si>
  <si>
    <t>BELL,LARRY R</t>
  </si>
  <si>
    <t>LBELL18</t>
  </si>
  <si>
    <t>19022 FOREST LN. CIR.</t>
  </si>
  <si>
    <t>NEW CANEY</t>
  </si>
  <si>
    <t>77357</t>
  </si>
  <si>
    <t>01024631080</t>
  </si>
  <si>
    <t>BLACKBURN,LIAM P</t>
  </si>
  <si>
    <t>lblackb</t>
  </si>
  <si>
    <t>NATCHEZ</t>
  </si>
  <si>
    <t>31023621433</t>
  </si>
  <si>
    <t>BONIN,LIONEST</t>
  </si>
  <si>
    <t>lbonin</t>
  </si>
  <si>
    <t>1185 FRANCIS LOOP</t>
  </si>
  <si>
    <t>SAINT MARTINVILLE</t>
  </si>
  <si>
    <t>11024327951</t>
  </si>
  <si>
    <t>BRIDGES,LEROY G</t>
  </si>
  <si>
    <t>lbridge</t>
  </si>
  <si>
    <t>431 Mount Vernon Circle</t>
  </si>
  <si>
    <t>01021051490</t>
  </si>
  <si>
    <t>BURRITT,LORI A</t>
  </si>
  <si>
    <t>521 E JUNIATA ST</t>
  </si>
  <si>
    <t>91021048839</t>
  </si>
  <si>
    <t>CARR JR,LAWRENCE E</t>
  </si>
  <si>
    <t>31024630593</t>
  </si>
  <si>
    <t>CRAWFORD,LAVER</t>
  </si>
  <si>
    <t>lcrawfo</t>
  </si>
  <si>
    <t>11024626271</t>
  </si>
  <si>
    <t>DEGUERRE,LOUIDELSON</t>
  </si>
  <si>
    <t>ldeguer</t>
  </si>
  <si>
    <t>463 S 10th Ave</t>
  </si>
  <si>
    <t>Mount vernon</t>
  </si>
  <si>
    <t>10550</t>
  </si>
  <si>
    <t>71023022197</t>
  </si>
  <si>
    <t>Diaz,Louie J</t>
  </si>
  <si>
    <t>ldiaz0</t>
  </si>
  <si>
    <t>3320 Reservoir oval east</t>
  </si>
  <si>
    <t>APT LA (LOWER LEVEL)</t>
  </si>
  <si>
    <t>21024584752</t>
  </si>
  <si>
    <t>ERBY COOPER,LUTHER D</t>
  </si>
  <si>
    <t>lerbyco</t>
  </si>
  <si>
    <t>2 39th ave w</t>
  </si>
  <si>
    <t>35207</t>
  </si>
  <si>
    <t>11024626581</t>
  </si>
  <si>
    <t>FARIA,LUIS</t>
  </si>
  <si>
    <t>lfaria</t>
  </si>
  <si>
    <t>245 NE 14TH ST</t>
  </si>
  <si>
    <t>61023662286</t>
  </si>
  <si>
    <t>FISHER,L'TERAN J</t>
  </si>
  <si>
    <t>12419 Early Horizon Ct</t>
  </si>
  <si>
    <t>21024629262</t>
  </si>
  <si>
    <t>FOWLER,LATARGI</t>
  </si>
  <si>
    <t>lfowler</t>
  </si>
  <si>
    <t>125 CREEK PLUM DRIVE</t>
  </si>
  <si>
    <t>71022633227</t>
  </si>
  <si>
    <t>GAMINO,LORENZO A</t>
  </si>
  <si>
    <t>lgamino</t>
  </si>
  <si>
    <t>1123 Borregas av # 5</t>
  </si>
  <si>
    <t>Sunnyvale</t>
  </si>
  <si>
    <t>81022027908</t>
  </si>
  <si>
    <t>GARVIN JR,LEROY</t>
  </si>
  <si>
    <t>203 CALCON HOOK RD</t>
  </si>
  <si>
    <t>SHARON HILL</t>
  </si>
  <si>
    <t>71023662897</t>
  </si>
  <si>
    <t>GONZALEZ,LUIS A</t>
  </si>
  <si>
    <t>URB Lomas de Carolina</t>
  </si>
  <si>
    <t>CALLE 53a 2D22</t>
  </si>
  <si>
    <t>21024631032</t>
  </si>
  <si>
    <t>GONZALEZ,LESTER A</t>
  </si>
  <si>
    <t>lgonzal</t>
  </si>
  <si>
    <t>60 EAST 102ND STREET</t>
  </si>
  <si>
    <t>NEW YORK</t>
  </si>
  <si>
    <t>41021064404</t>
  </si>
  <si>
    <t>GRAY II,LEWIS</t>
  </si>
  <si>
    <t>1395 STATE RD 15</t>
  </si>
  <si>
    <t>11024483181</t>
  </si>
  <si>
    <t>HAND,LETWAN</t>
  </si>
  <si>
    <t>lhand0</t>
  </si>
  <si>
    <t>1214 E 35TH PL.</t>
  </si>
  <si>
    <t>81024625988</t>
  </si>
  <si>
    <t>JOHNSON,LASHION</t>
  </si>
  <si>
    <t>ljohns1</t>
  </si>
  <si>
    <t>9611 GRANT ROAD</t>
  </si>
  <si>
    <t>APT #3124</t>
  </si>
  <si>
    <t>31024631123</t>
  </si>
  <si>
    <t>JONES,LAMARRION</t>
  </si>
  <si>
    <t>ljones</t>
  </si>
  <si>
    <t>111 REGAN ST</t>
  </si>
  <si>
    <t>71021018057</t>
  </si>
  <si>
    <t>KOLB,LOUIS E</t>
  </si>
  <si>
    <t>1121 GRIEB AVE.</t>
  </si>
  <si>
    <t>BRISTOL</t>
  </si>
  <si>
    <t>61024511616</t>
  </si>
  <si>
    <t>KOSYAKOVSKIY,LEONID</t>
  </si>
  <si>
    <t>lkosyak</t>
  </si>
  <si>
    <t>116 HUNTINGTON DR</t>
  </si>
  <si>
    <t>EAST STROUDSBURG</t>
  </si>
  <si>
    <t>18302</t>
  </si>
  <si>
    <t>81021694378</t>
  </si>
  <si>
    <t>LAY,LU T</t>
  </si>
  <si>
    <t>33 22 75 ST</t>
  </si>
  <si>
    <t>JACKSONHEIGHS</t>
  </si>
  <si>
    <t>11024631341</t>
  </si>
  <si>
    <t>LEBARON,LANDON</t>
  </si>
  <si>
    <t>llebaro</t>
  </si>
  <si>
    <t>01024625520</t>
  </si>
  <si>
    <t>MCCOURT,LEON S</t>
  </si>
  <si>
    <t>lmccour</t>
  </si>
  <si>
    <t>1226 E MAIN ST.</t>
  </si>
  <si>
    <t>WAYNESBORO</t>
  </si>
  <si>
    <t>22980</t>
  </si>
  <si>
    <t>41024630644</t>
  </si>
  <si>
    <t>MCDONALD,LAQUINTIN</t>
  </si>
  <si>
    <t>lmcdona</t>
  </si>
  <si>
    <t>1121 DORRAH ST., APT. C</t>
  </si>
  <si>
    <t>91024630649</t>
  </si>
  <si>
    <t>MCIVER JR,LONNIE</t>
  </si>
  <si>
    <t>lmciver</t>
  </si>
  <si>
    <t>31024630403</t>
  </si>
  <si>
    <t>MEINDERS,LANE</t>
  </si>
  <si>
    <t>lmeinde</t>
  </si>
  <si>
    <t>2602 MORRIE DR</t>
  </si>
  <si>
    <t>BELLEVUE</t>
  </si>
  <si>
    <t>68123</t>
  </si>
  <si>
    <t>61024530866</t>
  </si>
  <si>
    <t>MERCED,LUIS E</t>
  </si>
  <si>
    <t>lmerced</t>
  </si>
  <si>
    <t>163 ALAN DRIVE, #9</t>
  </si>
  <si>
    <t>91021135609</t>
  </si>
  <si>
    <t>O'DELL,LAYMON P</t>
  </si>
  <si>
    <t>LODELL2</t>
  </si>
  <si>
    <t>230 BUCKLER ROAD</t>
  </si>
  <si>
    <t>HUNTINGTOWN</t>
  </si>
  <si>
    <t>20639</t>
  </si>
  <si>
    <t>91021057289</t>
  </si>
  <si>
    <t>PAGAN,LUIS J</t>
  </si>
  <si>
    <t>URB.HACIENDA PALOMA</t>
  </si>
  <si>
    <t>105 CALLE TURQUE</t>
  </si>
  <si>
    <t>LUQUILLO</t>
  </si>
  <si>
    <t>31024625623</t>
  </si>
  <si>
    <t>PEREZ,LUIS</t>
  </si>
  <si>
    <t>lperez</t>
  </si>
  <si>
    <t>4802 51st St West</t>
  </si>
  <si>
    <t>Apt.1019</t>
  </si>
  <si>
    <t>01024630540</t>
  </si>
  <si>
    <t>PILOTO,LAZARO</t>
  </si>
  <si>
    <t>lpiloto</t>
  </si>
  <si>
    <t>10720 PRINCE ALBERT WAY</t>
  </si>
  <si>
    <t>37934</t>
  </si>
  <si>
    <t>81024618478</t>
  </si>
  <si>
    <t>PINZON,LEONARDO</t>
  </si>
  <si>
    <t>lpinzon</t>
  </si>
  <si>
    <t>423 East 7th Street</t>
  </si>
  <si>
    <t>Apt 316</t>
  </si>
  <si>
    <t>90014</t>
  </si>
  <si>
    <t>31023614163</t>
  </si>
  <si>
    <t>QUINTANA,LUCY</t>
  </si>
  <si>
    <t>15723 1/2 Ryon Ave</t>
  </si>
  <si>
    <t>71024625007</t>
  </si>
  <si>
    <t>REEVE,LEVI</t>
  </si>
  <si>
    <t>lreeve</t>
  </si>
  <si>
    <t>3 JAY ST</t>
  </si>
  <si>
    <t>WILTON</t>
  </si>
  <si>
    <t>04294</t>
  </si>
  <si>
    <t>61024631106</t>
  </si>
  <si>
    <t>ROBINSON,LAWRENCE C</t>
  </si>
  <si>
    <t>lrobin0</t>
  </si>
  <si>
    <t>865 BRONXWOOD 228TH</t>
  </si>
  <si>
    <t>51024551525</t>
  </si>
  <si>
    <t>ROCK,LAMON D</t>
  </si>
  <si>
    <t>lrock0</t>
  </si>
  <si>
    <t>2400 OBERLIN ROAD</t>
  </si>
  <si>
    <t>41021876764</t>
  </si>
  <si>
    <t>RUIZ,LUIS A</t>
  </si>
  <si>
    <t>500 onyx court</t>
  </si>
  <si>
    <t>41024428244</t>
  </si>
  <si>
    <t>SANFORD,LAVONDRE S</t>
  </si>
  <si>
    <t>lsanfor</t>
  </si>
  <si>
    <t>2114 N Linn st</t>
  </si>
  <si>
    <t>Unit 14</t>
  </si>
  <si>
    <t>51024337185</t>
  </si>
  <si>
    <t>SARGEANT,LAWSON</t>
  </si>
  <si>
    <t>lsargea</t>
  </si>
  <si>
    <t>354 west wood street</t>
  </si>
  <si>
    <t>21022345092</t>
  </si>
  <si>
    <t>SINGH,LAKHESHWAR</t>
  </si>
  <si>
    <t>1116 COBBLESTONE RD N</t>
  </si>
  <si>
    <t>91022797209</t>
  </si>
  <si>
    <t>SMITH,LOUIS E</t>
  </si>
  <si>
    <t>3406 Walker Falls Lane</t>
  </si>
  <si>
    <t>Fulshear</t>
  </si>
  <si>
    <t>01024631060</t>
  </si>
  <si>
    <t>SOTELO,LUIS D</t>
  </si>
  <si>
    <t>lsotelo</t>
  </si>
  <si>
    <t>21024361392</t>
  </si>
  <si>
    <t>Stuebinger,Larry D</t>
  </si>
  <si>
    <t>lstuebi</t>
  </si>
  <si>
    <t>1132 Ridgeway Ave.</t>
  </si>
  <si>
    <t>01024630390</t>
  </si>
  <si>
    <t>SWIMS,LORENZO</t>
  </si>
  <si>
    <t>lswims</t>
  </si>
  <si>
    <t>1185 BEACH AVE</t>
  </si>
  <si>
    <t>14612</t>
  </si>
  <si>
    <t>81024621558</t>
  </si>
  <si>
    <t>TUPAI,LOLENI</t>
  </si>
  <si>
    <t>ltupai</t>
  </si>
  <si>
    <t>LENI TUPAI</t>
  </si>
  <si>
    <t>200 KANOELEHUA AVE #385</t>
  </si>
  <si>
    <t>01022345080</t>
  </si>
  <si>
    <t>VARELA,LAWRENCE A</t>
  </si>
  <si>
    <t>3210 Santa Maria Way spc12</t>
  </si>
  <si>
    <t>41024619654</t>
  </si>
  <si>
    <t>VARGAS,LUIS C</t>
  </si>
  <si>
    <t>lvargas</t>
  </si>
  <si>
    <t>4213 INTERNATIONAL WAY CT</t>
  </si>
  <si>
    <t>61024623266</t>
  </si>
  <si>
    <t>VERDEROSA,LAWRENCE</t>
  </si>
  <si>
    <t>lverder</t>
  </si>
  <si>
    <t>3111 silver creek rd</t>
  </si>
  <si>
    <t>Mill spring</t>
  </si>
  <si>
    <t>28756</t>
  </si>
  <si>
    <t>71024630717</t>
  </si>
  <si>
    <t>WILLIAMS,LONDON</t>
  </si>
  <si>
    <t>lwilli3</t>
  </si>
  <si>
    <t>71024318227</t>
  </si>
  <si>
    <t>YOUNGBLOOD,LEONARD</t>
  </si>
  <si>
    <t>lyoungb</t>
  </si>
  <si>
    <t>3201 SWAN HOLLOW DRIVE</t>
  </si>
  <si>
    <t>73072</t>
  </si>
  <si>
    <t>81024630378</t>
  </si>
  <si>
    <t>ADAMS JR,MARK</t>
  </si>
  <si>
    <t>madams0</t>
  </si>
  <si>
    <t>6400 Lonas Dr</t>
  </si>
  <si>
    <t>Apt 235</t>
  </si>
  <si>
    <t>37909</t>
  </si>
  <si>
    <t>31024625013</t>
  </si>
  <si>
    <t>AKINLEYE,MICHAEL</t>
  </si>
  <si>
    <t>makinle</t>
  </si>
  <si>
    <t>3807 globeflower circle n</t>
  </si>
  <si>
    <t>55443</t>
  </si>
  <si>
    <t>71022604857</t>
  </si>
  <si>
    <t>AMATO,MATTHEW J</t>
  </si>
  <si>
    <t>191 SUNSET TRL</t>
  </si>
  <si>
    <t>CLINTON CORNERS</t>
  </si>
  <si>
    <t>12514-2232</t>
  </si>
  <si>
    <t>91024625749</t>
  </si>
  <si>
    <t>AMMONS,MYCHAEL</t>
  </si>
  <si>
    <t>mammons</t>
  </si>
  <si>
    <t>8617 1/2 S. VAN NESS AVE</t>
  </si>
  <si>
    <t>90305</t>
  </si>
  <si>
    <t>11024631361</t>
  </si>
  <si>
    <t>ANGELO,MICHAEL R</t>
  </si>
  <si>
    <t>mangelo</t>
  </si>
  <si>
    <t>27 MONAHAN PLACE</t>
  </si>
  <si>
    <t>31024626783</t>
  </si>
  <si>
    <t>AOUN,MOHAMMED</t>
  </si>
  <si>
    <t>maoun</t>
  </si>
  <si>
    <t>9261 NANCY ST</t>
  </si>
  <si>
    <t>CYPRESS</t>
  </si>
  <si>
    <t>01024630850</t>
  </si>
  <si>
    <t>ARNOLD,MATTHEW A</t>
  </si>
  <si>
    <t>marnol0</t>
  </si>
  <si>
    <t>APT 303</t>
  </si>
  <si>
    <t>11023984841</t>
  </si>
  <si>
    <t>ARZUAGA,MARCO</t>
  </si>
  <si>
    <t>marzuag</t>
  </si>
  <si>
    <t>349 MARIAN COURT</t>
  </si>
  <si>
    <t>91024621749</t>
  </si>
  <si>
    <t>ASHFAQ,MUHAMMAD AJWAD</t>
  </si>
  <si>
    <t>mashfaq</t>
  </si>
  <si>
    <t>6046 W 129TH PL</t>
  </si>
  <si>
    <t>11024631231</t>
  </si>
  <si>
    <t>AYALA,MICHAEL</t>
  </si>
  <si>
    <t>mayala</t>
  </si>
  <si>
    <t>109 SPRINGTIME RD</t>
  </si>
  <si>
    <t>41024206584</t>
  </si>
  <si>
    <t>BAILEY,MICHAEL</t>
  </si>
  <si>
    <t>mbaile0</t>
  </si>
  <si>
    <t>7390 Hunter Glen Dr</t>
  </si>
  <si>
    <t>89523</t>
  </si>
  <si>
    <t>11024630531</t>
  </si>
  <si>
    <t>BAILEY,MORRIS</t>
  </si>
  <si>
    <t>mbaile1</t>
  </si>
  <si>
    <t>APT A</t>
  </si>
  <si>
    <t>51024630585</t>
  </si>
  <si>
    <t>BARTRAM,MICHAEL J</t>
  </si>
  <si>
    <t>mbartra</t>
  </si>
  <si>
    <t>4045 8TH ST RD LOT C</t>
  </si>
  <si>
    <t>25701</t>
  </si>
  <si>
    <t>11024630921</t>
  </si>
  <si>
    <t>BECKNER,MITCHELL</t>
  </si>
  <si>
    <t>mbeckne</t>
  </si>
  <si>
    <t>333 23RD ST WEST</t>
  </si>
  <si>
    <t>61024630926</t>
  </si>
  <si>
    <t>BELBAS,MEROUANE</t>
  </si>
  <si>
    <t>mbelbas</t>
  </si>
  <si>
    <t>151 DELMAR LN UNIT E</t>
  </si>
  <si>
    <t>APT E</t>
  </si>
  <si>
    <t>41021045154</t>
  </si>
  <si>
    <t>BELIVEAU,MARK C</t>
  </si>
  <si>
    <t>8 CHATFIELD  DRIVE</t>
  </si>
  <si>
    <t>11024629181</t>
  </si>
  <si>
    <t>BENAVIDES,MANUEL A</t>
  </si>
  <si>
    <t>mbenavi</t>
  </si>
  <si>
    <t>10210 Elmbend Ct</t>
  </si>
  <si>
    <t>Humble</t>
  </si>
  <si>
    <t>77338</t>
  </si>
  <si>
    <t>31024630853</t>
  </si>
  <si>
    <t>BILLLUPS,MICHAEL</t>
  </si>
  <si>
    <t>mbilllu</t>
  </si>
  <si>
    <t>200 BETTY DRIVE</t>
  </si>
  <si>
    <t>27909</t>
  </si>
  <si>
    <t>81024514458</t>
  </si>
  <si>
    <t>BLAS,MARTIN</t>
  </si>
  <si>
    <t>mblas</t>
  </si>
  <si>
    <t>11377 POPE AVE</t>
  </si>
  <si>
    <t>11021045721</t>
  </si>
  <si>
    <t>BONOMI,MICHAEL J</t>
  </si>
  <si>
    <t>21 West Ave</t>
  </si>
  <si>
    <t>11024631351</t>
  </si>
  <si>
    <t>BORGES,MICHAEL</t>
  </si>
  <si>
    <t>mborges</t>
  </si>
  <si>
    <t>51021038175</t>
  </si>
  <si>
    <t>BRAGG,MITCHELL D</t>
  </si>
  <si>
    <t>3385 N County RD. 500 W</t>
  </si>
  <si>
    <t>51021044005</t>
  </si>
  <si>
    <t>BRISCOE,MICHAEL B</t>
  </si>
  <si>
    <t>171 BUCHANAN RD.</t>
  </si>
  <si>
    <t>41022226784</t>
  </si>
  <si>
    <t>BROOKS,MICHAEL O</t>
  </si>
  <si>
    <t>MBROO19</t>
  </si>
  <si>
    <t>831 FIRST STREET</t>
  </si>
  <si>
    <t>01024630680</t>
  </si>
  <si>
    <t>BULLOCK,MASON A</t>
  </si>
  <si>
    <t>mbulloc</t>
  </si>
  <si>
    <t>3934 Brookgreen Dr</t>
  </si>
  <si>
    <t>41021169454</t>
  </si>
  <si>
    <t>BURKHAM,MARCUS C</t>
  </si>
  <si>
    <t>412 HARVEST HILL</t>
  </si>
  <si>
    <t>51024630395</t>
  </si>
  <si>
    <t>BURTON,MICHAEL J</t>
  </si>
  <si>
    <t>mburto1</t>
  </si>
  <si>
    <t>137 SANTANA DR</t>
  </si>
  <si>
    <t>51024631135</t>
  </si>
  <si>
    <t>CAMARA,MAURY</t>
  </si>
  <si>
    <t>mcamara</t>
  </si>
  <si>
    <t>38 DRILL ST</t>
  </si>
  <si>
    <t>31022633553</t>
  </si>
  <si>
    <t>CARDOZA,MICHAEL E</t>
  </si>
  <si>
    <t>42817 MINT RD</t>
  </si>
  <si>
    <t>DOS PALOS</t>
  </si>
  <si>
    <t>31024513543</t>
  </si>
  <si>
    <t>CARGILL,MICHAEL D</t>
  </si>
  <si>
    <t>mcargil</t>
  </si>
  <si>
    <t>71021034797</t>
  </si>
  <si>
    <t>CARRICO,MARK</t>
  </si>
  <si>
    <t>mcarri1</t>
  </si>
  <si>
    <t>19035 YOUPON HILL COURT</t>
  </si>
  <si>
    <t>41022878894</t>
  </si>
  <si>
    <t>CAVALHO,MIKE A</t>
  </si>
  <si>
    <t>mcavalh</t>
  </si>
  <si>
    <t>17308 BEAR LAKE DR.</t>
  </si>
  <si>
    <t>89508</t>
  </si>
  <si>
    <t>61021223156</t>
  </si>
  <si>
    <t>CHANDLER,MICHAEL L</t>
  </si>
  <si>
    <t>MCHAND1</t>
  </si>
  <si>
    <t>360 WISE FERRY RD</t>
  </si>
  <si>
    <t>29072</t>
  </si>
  <si>
    <t>51021071285</t>
  </si>
  <si>
    <t>CHAPMAN,MARK C</t>
  </si>
  <si>
    <t>27103 SPARROW</t>
  </si>
  <si>
    <t>61024494266</t>
  </si>
  <si>
    <t>CHAVEZ,MARK A</t>
  </si>
  <si>
    <t>mchave0</t>
  </si>
  <si>
    <t>18202 E. PAYSON</t>
  </si>
  <si>
    <t>21021341502</t>
  </si>
  <si>
    <t>CHISI-MULENJE,MCLEOD</t>
  </si>
  <si>
    <t>mchisim</t>
  </si>
  <si>
    <t>58 HARTFELD DR</t>
  </si>
  <si>
    <t>14625</t>
  </si>
  <si>
    <t>61024224076</t>
  </si>
  <si>
    <t>CHRYSOSTOM,MARTINEZ</t>
  </si>
  <si>
    <t>mchrys0</t>
  </si>
  <si>
    <t>4221 W.ARMOUR ST.</t>
  </si>
  <si>
    <t>91024490239</t>
  </si>
  <si>
    <t>CISSE,MOUHAMED</t>
  </si>
  <si>
    <t>mcisse</t>
  </si>
  <si>
    <t>31024627933</t>
  </si>
  <si>
    <t>CLARK,MAURIO</t>
  </si>
  <si>
    <t>mclark0</t>
  </si>
  <si>
    <t>33331 SAND PIPER DRIVE</t>
  </si>
  <si>
    <t>ROMULUS</t>
  </si>
  <si>
    <t>48174</t>
  </si>
  <si>
    <t>71024579027</t>
  </si>
  <si>
    <t>COMPTON,MIKE</t>
  </si>
  <si>
    <t>mcompt0</t>
  </si>
  <si>
    <t>1307 WILSON RD APT C7</t>
  </si>
  <si>
    <t>11024630991</t>
  </si>
  <si>
    <t>COSTELLO,MARSHALL</t>
  </si>
  <si>
    <t>mcostel</t>
  </si>
  <si>
    <t>501 WOODLAND MILLS DR</t>
  </si>
  <si>
    <t>61022031986</t>
  </si>
  <si>
    <t>CROOKS,MARK D</t>
  </si>
  <si>
    <t>mcrooks</t>
  </si>
  <si>
    <t>25 FOREST ST</t>
  </si>
  <si>
    <t>02324</t>
  </si>
  <si>
    <t>71022028357</t>
  </si>
  <si>
    <t>CRUX,MICHAEL L</t>
  </si>
  <si>
    <t>3744 N. Alpine rd</t>
  </si>
  <si>
    <t>Golden Valley</t>
  </si>
  <si>
    <t>61024203296</t>
  </si>
  <si>
    <t>CUMMINGS,MICKEY A</t>
  </si>
  <si>
    <t>mcummin</t>
  </si>
  <si>
    <t>n12053 530th st</t>
  </si>
  <si>
    <t>wheeler</t>
  </si>
  <si>
    <t>54772</t>
  </si>
  <si>
    <t>41024631074</t>
  </si>
  <si>
    <t>DAISEY,MICHAEL</t>
  </si>
  <si>
    <t>mdaisey</t>
  </si>
  <si>
    <t>944 LONGVIEW COURT</t>
  </si>
  <si>
    <t>91024330879</t>
  </si>
  <si>
    <t>DANE,MASTON</t>
  </si>
  <si>
    <t>mdane</t>
  </si>
  <si>
    <t>1116 w 133rd st.</t>
  </si>
  <si>
    <t>90247</t>
  </si>
  <si>
    <t>81022033578</t>
  </si>
  <si>
    <t>DAVIS,MARC I</t>
  </si>
  <si>
    <t>06093</t>
  </si>
  <si>
    <t>81024627208</t>
  </si>
  <si>
    <t>DAVILA,MARCOS B</t>
  </si>
  <si>
    <t>mdavila</t>
  </si>
  <si>
    <t>509 EAST END AVE</t>
  </si>
  <si>
    <t>HILLSIDE</t>
  </si>
  <si>
    <t>60162</t>
  </si>
  <si>
    <t>81024628378</t>
  </si>
  <si>
    <t>DEAN,MOSES</t>
  </si>
  <si>
    <t>mdean</t>
  </si>
  <si>
    <t>502 SE 12 TERR</t>
  </si>
  <si>
    <t>33033</t>
  </si>
  <si>
    <t>21023919882</t>
  </si>
  <si>
    <t>Dellinger,Michael L</t>
  </si>
  <si>
    <t>mdellin</t>
  </si>
  <si>
    <t>01024630920</t>
  </si>
  <si>
    <t>DIALLO,MAHAMOUD</t>
  </si>
  <si>
    <t>mdiallo</t>
  </si>
  <si>
    <t>71021240957</t>
  </si>
  <si>
    <t>DIPIETRO,MICHAEL J</t>
  </si>
  <si>
    <t>1306 GATES HEAD DR</t>
  </si>
  <si>
    <t>31021513433</t>
  </si>
  <si>
    <t>DIXON,MATTHEW L</t>
  </si>
  <si>
    <t>MDIXO</t>
  </si>
  <si>
    <t>21733 MOCABY RD</t>
  </si>
  <si>
    <t>THOMPSONVILLE</t>
  </si>
  <si>
    <t>62890</t>
  </si>
  <si>
    <t>01023276820</t>
  </si>
  <si>
    <t>DOBLE,MANUEL A</t>
  </si>
  <si>
    <t>MDOBLE0</t>
  </si>
  <si>
    <t>805 GRACE STREET</t>
  </si>
  <si>
    <t>81024630738</t>
  </si>
  <si>
    <t>DOZIER,MICHAEL J</t>
  </si>
  <si>
    <t>mdozier</t>
  </si>
  <si>
    <t>3512 NE 72ND STREET</t>
  </si>
  <si>
    <t>64119</t>
  </si>
  <si>
    <t>01021045740</t>
  </si>
  <si>
    <t>DRESBACH,MICHAEL J</t>
  </si>
  <si>
    <t>31024630393</t>
  </si>
  <si>
    <t>DUNAHEE,MAX</t>
  </si>
  <si>
    <t>mdunahe</t>
  </si>
  <si>
    <t>2722 NORTHVALE DR NE</t>
  </si>
  <si>
    <t>APT 202</t>
  </si>
  <si>
    <t>GRAND RAPIDS</t>
  </si>
  <si>
    <t>49525</t>
  </si>
  <si>
    <t>91023932439</t>
  </si>
  <si>
    <t>Duval,Mark J</t>
  </si>
  <si>
    <t>mduval0</t>
  </si>
  <si>
    <t>50 County Road 2708</t>
  </si>
  <si>
    <t>P.O. Box 904</t>
  </si>
  <si>
    <t>21024622902</t>
  </si>
  <si>
    <t>EBADI,MUSTAFA</t>
  </si>
  <si>
    <t>mebadi</t>
  </si>
  <si>
    <t>2500 vantage Dr</t>
  </si>
  <si>
    <t>Apartment 250</t>
  </si>
  <si>
    <t>41024631184</t>
  </si>
  <si>
    <t>EDWARDS,MICHAEL</t>
  </si>
  <si>
    <t>medward</t>
  </si>
  <si>
    <t>492 HIGHWAY 27 N</t>
  </si>
  <si>
    <t>TYLERTOWN</t>
  </si>
  <si>
    <t>39667</t>
  </si>
  <si>
    <t>31024624053</t>
  </si>
  <si>
    <t>ELAHI,MANZOOR</t>
  </si>
  <si>
    <t>melahi</t>
  </si>
  <si>
    <t>8155 WATERMAN RD APT 724</t>
  </si>
  <si>
    <t>81024595138</t>
  </si>
  <si>
    <t>EVANS,MICHAEL</t>
  </si>
  <si>
    <t>mevans</t>
  </si>
  <si>
    <t>24221 VERNON SCHOOL RD</t>
  </si>
  <si>
    <t>MT HERMON</t>
  </si>
  <si>
    <t>70450</t>
  </si>
  <si>
    <t>11022917441</t>
  </si>
  <si>
    <t>FAIRBANKS,MICHAEL T</t>
  </si>
  <si>
    <t>3216 COLMOR MEADOWS</t>
  </si>
  <si>
    <t>RIO RANCHO</t>
  </si>
  <si>
    <t>61024619366</t>
  </si>
  <si>
    <t>FAM,MARIA</t>
  </si>
  <si>
    <t>mfam0</t>
  </si>
  <si>
    <t>266 GRISSOM ST</t>
  </si>
  <si>
    <t>HERCULES</t>
  </si>
  <si>
    <t>51024630465</t>
  </si>
  <si>
    <t>FEDRAW,MICHAEL D</t>
  </si>
  <si>
    <t>mfedraw</t>
  </si>
  <si>
    <t>3101 14TH AVENUE</t>
  </si>
  <si>
    <t>37407</t>
  </si>
  <si>
    <t>41024627634</t>
  </si>
  <si>
    <t>FELCH,MATHEW D</t>
  </si>
  <si>
    <t>mfelch</t>
  </si>
  <si>
    <t>27 W. Anapamu St.</t>
  </si>
  <si>
    <t>#384</t>
  </si>
  <si>
    <t>SANTA BARBARA</t>
  </si>
  <si>
    <t>93101</t>
  </si>
  <si>
    <t>91021110979</t>
  </si>
  <si>
    <t>FERNANDEZ,MIGUEL A</t>
  </si>
  <si>
    <t>HC 80 BOX 7830</t>
  </si>
  <si>
    <t>00646-9555</t>
  </si>
  <si>
    <t>01024335690</t>
  </si>
  <si>
    <t>FETMOUCHE,MADJID</t>
  </si>
  <si>
    <t>mfetmou</t>
  </si>
  <si>
    <t>14505 STILSBY CT</t>
  </si>
  <si>
    <t>Centreville</t>
  </si>
  <si>
    <t>41023998664</t>
  </si>
  <si>
    <t>FIALLO PEREZ,MICHEL</t>
  </si>
  <si>
    <t>mfiallo</t>
  </si>
  <si>
    <t>2108 Tarragon Rd</t>
  </si>
  <si>
    <t>41024525294</t>
  </si>
  <si>
    <t>FIGARO,MARK C</t>
  </si>
  <si>
    <t>mfigaro</t>
  </si>
  <si>
    <t>41302 N Palm Springs Trail</t>
  </si>
  <si>
    <t>85140</t>
  </si>
  <si>
    <t>91021034769</t>
  </si>
  <si>
    <t>FIVES,MICHAEL D</t>
  </si>
  <si>
    <t>MFIVES1</t>
  </si>
  <si>
    <t>911 FRONTIER ROAD</t>
  </si>
  <si>
    <t>WEST SALEM</t>
  </si>
  <si>
    <t>54669</t>
  </si>
  <si>
    <t>91024631239</t>
  </si>
  <si>
    <t>FLOYD,MARQUES</t>
  </si>
  <si>
    <t>mfloyd</t>
  </si>
  <si>
    <t>01023809480</t>
  </si>
  <si>
    <t>FRANCIS,MICHAEL D</t>
  </si>
  <si>
    <t>MFRAN21</t>
  </si>
  <si>
    <t>114 WHITE ST</t>
  </si>
  <si>
    <t>06710-1010</t>
  </si>
  <si>
    <t>21024631182</t>
  </si>
  <si>
    <t>FULLWOOD,MARCUS</t>
  </si>
  <si>
    <t>mfullwo</t>
  </si>
  <si>
    <t>61 EAGLE LANE</t>
  </si>
  <si>
    <t>200 muldrow street lot 21</t>
  </si>
  <si>
    <t>MAYESVILLE</t>
  </si>
  <si>
    <t>71024529927</t>
  </si>
  <si>
    <t>Galan-Martinez,Moises</t>
  </si>
  <si>
    <t>mgalanm</t>
  </si>
  <si>
    <t>Calle 259 HH2 Country Club,</t>
  </si>
  <si>
    <t>71024539027</t>
  </si>
  <si>
    <t>GALE,MICHAEL TERRENCE</t>
  </si>
  <si>
    <t>mgale</t>
  </si>
  <si>
    <t>6549 Harness Cirlce</t>
  </si>
  <si>
    <t>Pinson</t>
  </si>
  <si>
    <t>11024629931</t>
  </si>
  <si>
    <t>GALEAS,MIGUEL A</t>
  </si>
  <si>
    <t>mgaleas</t>
  </si>
  <si>
    <t>10010 SKINNER LAKE DR</t>
  </si>
  <si>
    <t>APT 715</t>
  </si>
  <si>
    <t>32246</t>
  </si>
  <si>
    <t>01024591880</t>
  </si>
  <si>
    <t>GARCIA,MICHAEL A</t>
  </si>
  <si>
    <t>mgarc23</t>
  </si>
  <si>
    <t>2315 University Ave Apt #6B</t>
  </si>
  <si>
    <t>10468</t>
  </si>
  <si>
    <t>21024630782</t>
  </si>
  <si>
    <t>GARCIA-ROJAS,MOISES</t>
  </si>
  <si>
    <t>mgarci2</t>
  </si>
  <si>
    <t>6213 NOVAK ST</t>
  </si>
  <si>
    <t>91024630499</t>
  </si>
  <si>
    <t>GARDNER,MUHAMMAD A</t>
  </si>
  <si>
    <t>mgardne</t>
  </si>
  <si>
    <t>126 SHEIKH GILANI LN</t>
  </si>
  <si>
    <t>RED HOUSE</t>
  </si>
  <si>
    <t>23963</t>
  </si>
  <si>
    <t>71024627797</t>
  </si>
  <si>
    <t>GARRETT,MARK</t>
  </si>
  <si>
    <t>mgarret</t>
  </si>
  <si>
    <t>23475 Ottawa Rd</t>
  </si>
  <si>
    <t>92308</t>
  </si>
  <si>
    <t>61024629916</t>
  </si>
  <si>
    <t>GARRITY,MICHAEL</t>
  </si>
  <si>
    <t>mgarrit</t>
  </si>
  <si>
    <t>83 SPRING GROVE AVE</t>
  </si>
  <si>
    <t>61024630826</t>
  </si>
  <si>
    <t>GASTELUM,MARCUS A</t>
  </si>
  <si>
    <t>mgastel</t>
  </si>
  <si>
    <t>1108 LAGUNA AVE</t>
  </si>
  <si>
    <t>71024630837</t>
  </si>
  <si>
    <t>GETZ,MICHAEL</t>
  </si>
  <si>
    <t>mgetz</t>
  </si>
  <si>
    <t>31024625213</t>
  </si>
  <si>
    <t>GIBBS,MICHAEL</t>
  </si>
  <si>
    <t>mgibbs</t>
  </si>
  <si>
    <t>636 crown ridge Dr</t>
  </si>
  <si>
    <t>11024627091</t>
  </si>
  <si>
    <t>GIBSON,MARCUS</t>
  </si>
  <si>
    <t>mgibson</t>
  </si>
  <si>
    <t>5535 STATE ROUTE 258</t>
  </si>
  <si>
    <t>TIPPECANOE</t>
  </si>
  <si>
    <t>91024628819</t>
  </si>
  <si>
    <t>GONDER,MARK</t>
  </si>
  <si>
    <t>mgonder</t>
  </si>
  <si>
    <t>2349 VERMONT ST</t>
  </si>
  <si>
    <t>51024630895</t>
  </si>
  <si>
    <t>GONZALEZ,MANUEL</t>
  </si>
  <si>
    <t>mgonzal</t>
  </si>
  <si>
    <t>5217 W 22ND PLACE</t>
  </si>
  <si>
    <t>CICERO</t>
  </si>
  <si>
    <t>11021269751</t>
  </si>
  <si>
    <t>GORDON,MICHAEL P</t>
  </si>
  <si>
    <t>65 MACARTHUR DR</t>
  </si>
  <si>
    <t>11024622821</t>
  </si>
  <si>
    <t>GRANADO,MICHAEL</t>
  </si>
  <si>
    <t>mgranad</t>
  </si>
  <si>
    <t>1316 E MAY AVENUE</t>
  </si>
  <si>
    <t>LAS CRUCES</t>
  </si>
  <si>
    <t>71024629877</t>
  </si>
  <si>
    <t>GRANT,MARKUS</t>
  </si>
  <si>
    <t>mgrant</t>
  </si>
  <si>
    <t>320 Adams Street</t>
  </si>
  <si>
    <t>77705</t>
  </si>
  <si>
    <t>81024060528</t>
  </si>
  <si>
    <t>GREEN,MICHAEL J</t>
  </si>
  <si>
    <t>mgree39</t>
  </si>
  <si>
    <t>9890 Hannah Rd</t>
  </si>
  <si>
    <t>Kingsley</t>
  </si>
  <si>
    <t>49649</t>
  </si>
  <si>
    <t>31021853243</t>
  </si>
  <si>
    <t>GUYETTE,MELANIE</t>
  </si>
  <si>
    <t>MGUYETT</t>
  </si>
  <si>
    <t>92-1083 K PALAHIA ST.</t>
  </si>
  <si>
    <t>KAPOLEI</t>
  </si>
  <si>
    <t>11024630771</t>
  </si>
  <si>
    <t>HAIDARI,MOHAMMAD JALIL</t>
  </si>
  <si>
    <t>mhaidar</t>
  </si>
  <si>
    <t>5320 SATTERFIELD DR</t>
  </si>
  <si>
    <t>91024613909</t>
  </si>
  <si>
    <t>HALIMI,MOHAMMAD WAIS</t>
  </si>
  <si>
    <t>mhalimi</t>
  </si>
  <si>
    <t>4519 TORRENCE PI</t>
  </si>
  <si>
    <t>81024332048</t>
  </si>
  <si>
    <t>HARIS,MOHAMMAD Z</t>
  </si>
  <si>
    <t>mharis</t>
  </si>
  <si>
    <t>81024629698</t>
  </si>
  <si>
    <t>HARRIS,MICHAEL</t>
  </si>
  <si>
    <t>mharris</t>
  </si>
  <si>
    <t>211 COLLEGIATE DR, HAMPSTEAD, NC 28443</t>
  </si>
  <si>
    <t>HAMPSTEAD</t>
  </si>
  <si>
    <t>28443</t>
  </si>
  <si>
    <t>81024618918</t>
  </si>
  <si>
    <t>HASKINS,MICHAEL</t>
  </si>
  <si>
    <t>mhaskin</t>
  </si>
  <si>
    <t>15 COMMONWEALTH BLVD</t>
  </si>
  <si>
    <t>NEWCASTLE</t>
  </si>
  <si>
    <t>19702</t>
  </si>
  <si>
    <t>91021042389</t>
  </si>
  <si>
    <t>HELM,MACHELL M</t>
  </si>
  <si>
    <t>1148 TECUMSEH AVENUE</t>
  </si>
  <si>
    <t>41023903384</t>
  </si>
  <si>
    <t>HERNANDEZ,MAURICE</t>
  </si>
  <si>
    <t>MHER139</t>
  </si>
  <si>
    <t>7924 LYNDORA ST</t>
  </si>
  <si>
    <t>DOWNEY</t>
  </si>
  <si>
    <t>90242</t>
  </si>
  <si>
    <t>91024620349</t>
  </si>
  <si>
    <t>HIGGINS,MARK</t>
  </si>
  <si>
    <t>mhiggi0</t>
  </si>
  <si>
    <t>1874 N Alizarin ave</t>
  </si>
  <si>
    <t>apt 2</t>
  </si>
  <si>
    <t>KUNA</t>
  </si>
  <si>
    <t>21022854482</t>
  </si>
  <si>
    <t>HOWE III,MARLIN R</t>
  </si>
  <si>
    <t>51024630845</t>
  </si>
  <si>
    <t>HOWSON,MEKHI J</t>
  </si>
  <si>
    <t>mhowson</t>
  </si>
  <si>
    <t>3479 TRADDSPRINGS WAY</t>
  </si>
  <si>
    <t>SNELLVILLE</t>
  </si>
  <si>
    <t>30039</t>
  </si>
  <si>
    <t>31024629083</t>
  </si>
  <si>
    <t>HUGHES,MELISSA</t>
  </si>
  <si>
    <t>mhughes</t>
  </si>
  <si>
    <t>4237 SOUTH ALICE WAY</t>
  </si>
  <si>
    <t>71021040797</t>
  </si>
  <si>
    <t>HUNT,MATHEW V</t>
  </si>
  <si>
    <t>85138 MARCH RD</t>
  </si>
  <si>
    <t>MILTON FREEWATER</t>
  </si>
  <si>
    <t>11021888381</t>
  </si>
  <si>
    <t>HUYNH,MINH T</t>
  </si>
  <si>
    <t>2201 SE DAVIES</t>
  </si>
  <si>
    <t>11021505791</t>
  </si>
  <si>
    <t>JOHNSON,MICHAEL A</t>
  </si>
  <si>
    <t>218 SADDLE CLUB DR.</t>
  </si>
  <si>
    <t>HOLLY SPRINGS</t>
  </si>
  <si>
    <t>81024623848</t>
  </si>
  <si>
    <t>KELBEL,MICHAEL</t>
  </si>
  <si>
    <t>mkelbel</t>
  </si>
  <si>
    <t>N3528 HWY 58</t>
  </si>
  <si>
    <t>51021072725</t>
  </si>
  <si>
    <t>KENNEDY,MARK A</t>
  </si>
  <si>
    <t>224 BLYTHE AVE</t>
  </si>
  <si>
    <t>DREXEL HILL</t>
  </si>
  <si>
    <t>31024631003</t>
  </si>
  <si>
    <t>KHAN,MUJEEB R</t>
  </si>
  <si>
    <t>mkhan1</t>
  </si>
  <si>
    <t>605 N MANSFIELD ST</t>
  </si>
  <si>
    <t>41023247244</t>
  </si>
  <si>
    <t>KIM,MICHAEL Y</t>
  </si>
  <si>
    <t>6409 KILBROGAN COURT</t>
  </si>
  <si>
    <t>51024630495</t>
  </si>
  <si>
    <t>KLEI,MATTHEW</t>
  </si>
  <si>
    <t>mklei</t>
  </si>
  <si>
    <t>7872 CARRAWAY CT</t>
  </si>
  <si>
    <t>MAINEVILLE</t>
  </si>
  <si>
    <t>45039</t>
  </si>
  <si>
    <t>81024627588</t>
  </si>
  <si>
    <t>KROEGER,MICHAEL</t>
  </si>
  <si>
    <t>mkroege</t>
  </si>
  <si>
    <t>91024353679</t>
  </si>
  <si>
    <t>LEMOINE,MARK R</t>
  </si>
  <si>
    <t>mlemoin</t>
  </si>
  <si>
    <t>7242 hwy 29</t>
  </si>
  <si>
    <t>81021157738</t>
  </si>
  <si>
    <t>LESTER,MICHAEL</t>
  </si>
  <si>
    <t>25211 laird knoll st.</t>
  </si>
  <si>
    <t>91023066509</t>
  </si>
  <si>
    <t>LINDQUIST,MARSHALL G</t>
  </si>
  <si>
    <t>71024631287</t>
  </si>
  <si>
    <t>LOPEZ,MITCHELL</t>
  </si>
  <si>
    <t>mlopez1</t>
  </si>
  <si>
    <t>1042 RIDGEWOOD DR</t>
  </si>
  <si>
    <t>51024630955</t>
  </si>
  <si>
    <t>LOPEZ ALONZO,MANUEL</t>
  </si>
  <si>
    <t>mlopeza</t>
  </si>
  <si>
    <t>EAST PALO ALTO</t>
  </si>
  <si>
    <t>41021071024</t>
  </si>
  <si>
    <t>LUONG,MICHAEL D</t>
  </si>
  <si>
    <t>4456 KRISTEN CT.</t>
  </si>
  <si>
    <t>31024630283</t>
  </si>
  <si>
    <t>LYNN,MICHAEL A</t>
  </si>
  <si>
    <t>mlynn</t>
  </si>
  <si>
    <t>190 LAKE RICHARDSON DR</t>
  </si>
  <si>
    <t>FORT VALLEY</t>
  </si>
  <si>
    <t>31030</t>
  </si>
  <si>
    <t>31024625933</t>
  </si>
  <si>
    <t>MADDOX,MATTHEW</t>
  </si>
  <si>
    <t>mmaddo0</t>
  </si>
  <si>
    <t>318 OLD FREEMAN FERRY ROAD</t>
  </si>
  <si>
    <t>ROME</t>
  </si>
  <si>
    <t>30161</t>
  </si>
  <si>
    <t>71021040407</t>
  </si>
  <si>
    <t>MADDOX JR,MARVIN H</t>
  </si>
  <si>
    <t>5425 wainwright drive</t>
  </si>
  <si>
    <t>X</t>
  </si>
  <si>
    <t>41022512314</t>
  </si>
  <si>
    <t>MADRIGAL JR,MARTIN</t>
  </si>
  <si>
    <t>MMADR08</t>
  </si>
  <si>
    <t>38863 Ocotillo Dr</t>
  </si>
  <si>
    <t>Palmdale</t>
  </si>
  <si>
    <t>93551</t>
  </si>
  <si>
    <t>71024627817</t>
  </si>
  <si>
    <t>MAHMOODI,MOHAMMAD</t>
  </si>
  <si>
    <t>mmahmo0</t>
  </si>
  <si>
    <t>1098 woodcreek oaks blvd</t>
  </si>
  <si>
    <t>71024591537</t>
  </si>
  <si>
    <t>MARQUEZ,MICHAEL</t>
  </si>
  <si>
    <t>mmarque</t>
  </si>
  <si>
    <t>26781 B Road 192</t>
  </si>
  <si>
    <t>Exeter</t>
  </si>
  <si>
    <t>51024618155</t>
  </si>
  <si>
    <t>MARTIN,MICHAEL J</t>
  </si>
  <si>
    <t>mmarti0</t>
  </si>
  <si>
    <t>204 BRENTWOOD DR</t>
  </si>
  <si>
    <t>ENGLEWOOD</t>
  </si>
  <si>
    <t>45322</t>
  </si>
  <si>
    <t>61022792476</t>
  </si>
  <si>
    <t>MARTINEZ,MANUEL</t>
  </si>
  <si>
    <t>mmarti2</t>
  </si>
  <si>
    <t>7669 TIMBER RIVER CIRCLE</t>
  </si>
  <si>
    <t>01021040660</t>
  </si>
  <si>
    <t>MAYERS,MICHAEL T</t>
  </si>
  <si>
    <t>MMAYER6</t>
  </si>
  <si>
    <t>5017 SUMMERHILL</t>
  </si>
  <si>
    <t>OCEANSIDE</t>
  </si>
  <si>
    <t>92057</t>
  </si>
  <si>
    <t>11021246221</t>
  </si>
  <si>
    <t>MCCLURE,MARK C</t>
  </si>
  <si>
    <t>28 Lynwood ave</t>
  </si>
  <si>
    <t>61021036886</t>
  </si>
  <si>
    <t>MCELROY,MARK S</t>
  </si>
  <si>
    <t>2318 W 120TH PLACE</t>
  </si>
  <si>
    <t>BLUE ISLAND</t>
  </si>
  <si>
    <t>61024345366</t>
  </si>
  <si>
    <t>MCGILL,MARK A</t>
  </si>
  <si>
    <t>mmcgill</t>
  </si>
  <si>
    <t>Bellview</t>
  </si>
  <si>
    <t>31021189843</t>
  </si>
  <si>
    <t>MCGINNIS,MICHAEL L</t>
  </si>
  <si>
    <t>230 HILARIE RD</t>
  </si>
  <si>
    <t>STONEWALL</t>
  </si>
  <si>
    <t>71024630807</t>
  </si>
  <si>
    <t>McNeily,Markeith</t>
  </si>
  <si>
    <t>mmcneil</t>
  </si>
  <si>
    <t>2811 Avenue E</t>
  </si>
  <si>
    <t>35218</t>
  </si>
  <si>
    <t>3104 44th Avenue North</t>
  </si>
  <si>
    <t>71021237777</t>
  </si>
  <si>
    <t>MEANS,MARK W</t>
  </si>
  <si>
    <t>mmeans2</t>
  </si>
  <si>
    <t>01024628090</t>
  </si>
  <si>
    <t>MENDOZA,MATTHEW E</t>
  </si>
  <si>
    <t>mmendo0</t>
  </si>
  <si>
    <t>1347 n viceroy ave</t>
  </si>
  <si>
    <t>21023577132</t>
  </si>
  <si>
    <t>METELKO,MATTHEW K</t>
  </si>
  <si>
    <t>830 MILLER AVE</t>
  </si>
  <si>
    <t>SHELBYVILLE</t>
  </si>
  <si>
    <t>46176-2512</t>
  </si>
  <si>
    <t>11023697891</t>
  </si>
  <si>
    <t>MIHLEK,MATTHEW J</t>
  </si>
  <si>
    <t>MMIHLEK</t>
  </si>
  <si>
    <t>32B MORGAN AVE</t>
  </si>
  <si>
    <t>01085</t>
  </si>
  <si>
    <t>11024203131</t>
  </si>
  <si>
    <t>MILLS,MICHAEL J</t>
  </si>
  <si>
    <t>mmill56</t>
  </si>
  <si>
    <t>610 KIMBERLY LN</t>
  </si>
  <si>
    <t>51022221775</t>
  </si>
  <si>
    <t>MIRANDA,MARCOS</t>
  </si>
  <si>
    <t>14115 FM 529</t>
  </si>
  <si>
    <t>APT 171</t>
  </si>
  <si>
    <t>41024623294</t>
  </si>
  <si>
    <t>MITCHELL,MATTHEW T</t>
  </si>
  <si>
    <t>mmitch2</t>
  </si>
  <si>
    <t>7647 Trailside Cir.</t>
  </si>
  <si>
    <t>Apt 205</t>
  </si>
  <si>
    <t>Cordova</t>
  </si>
  <si>
    <t>38018</t>
  </si>
  <si>
    <t>81024472728</t>
  </si>
  <si>
    <t>MITCHELL,MICHAEL</t>
  </si>
  <si>
    <t>mmitche</t>
  </si>
  <si>
    <t>12297 Palmira Blvd</t>
  </si>
  <si>
    <t>51021068835</t>
  </si>
  <si>
    <t>MOGENSEN,MICHAEL H</t>
  </si>
  <si>
    <t>51021133125</t>
  </si>
  <si>
    <t>MOGENSEN,MARK W</t>
  </si>
  <si>
    <t>71023655347</t>
  </si>
  <si>
    <t>MORISCHE,MIKE E</t>
  </si>
  <si>
    <t>3199 foothill avenue</t>
  </si>
  <si>
    <t>nora springs</t>
  </si>
  <si>
    <t>61024627666</t>
  </si>
  <si>
    <t>NAWAZESH,MOHAMMAD NASIM</t>
  </si>
  <si>
    <t>mnawaze</t>
  </si>
  <si>
    <t>5420 El Camino Ave</t>
  </si>
  <si>
    <t>31024492443</t>
  </si>
  <si>
    <t>NIZAM,MOHAMMAD HAROON H</t>
  </si>
  <si>
    <t>mnizam</t>
  </si>
  <si>
    <t>742 balls bluff Rd NE</t>
  </si>
  <si>
    <t>01024627590</t>
  </si>
  <si>
    <t>NORRIS,MICHAEL G</t>
  </si>
  <si>
    <t>mnorris</t>
  </si>
  <si>
    <t>22214 SOLOMON BLVD APT 136</t>
  </si>
  <si>
    <t>NOVI</t>
  </si>
  <si>
    <t>48375</t>
  </si>
  <si>
    <t>91024624489</t>
  </si>
  <si>
    <t>OLIVA,MANFRED</t>
  </si>
  <si>
    <t>moliva0</t>
  </si>
  <si>
    <t>461 EAST 15</t>
  </si>
  <si>
    <t>33010</t>
  </si>
  <si>
    <t>31022904783</t>
  </si>
  <si>
    <t>OUTLAW,MARVIN</t>
  </si>
  <si>
    <t>moutlaw</t>
  </si>
  <si>
    <t>762 Maryland St.</t>
  </si>
  <si>
    <t>29201</t>
  </si>
  <si>
    <t>11024197761</t>
  </si>
  <si>
    <t>OWINGS,MARKQUISE</t>
  </si>
  <si>
    <t>mowings</t>
  </si>
  <si>
    <t>14942 Oak Valley DRIVE</t>
  </si>
  <si>
    <t>51021065685</t>
  </si>
  <si>
    <t>PAREDES,MICHAEL A</t>
  </si>
  <si>
    <t>379 VIA NAVONA</t>
  </si>
  <si>
    <t>MORGAN HILL</t>
  </si>
  <si>
    <t>71021142157</t>
  </si>
  <si>
    <t>PARMLEY,MICHAEL S</t>
  </si>
  <si>
    <t>13424 FLORAL AVE</t>
  </si>
  <si>
    <t>POWAY</t>
  </si>
  <si>
    <t>01024585430</t>
  </si>
  <si>
    <t>PERALTA,MARTIN</t>
  </si>
  <si>
    <t>mperal2</t>
  </si>
  <si>
    <t>1015 GREENBERRY DRIVE</t>
  </si>
  <si>
    <t>91744</t>
  </si>
  <si>
    <t>81024525958</t>
  </si>
  <si>
    <t>PERRY,MICHAEL</t>
  </si>
  <si>
    <t>mperry7</t>
  </si>
  <si>
    <t>2452 mike Padgett hwy</t>
  </si>
  <si>
    <t>Augusta</t>
  </si>
  <si>
    <t>30906</t>
  </si>
  <si>
    <t>61024631056</t>
  </si>
  <si>
    <t>Persinger,Michael Lee</t>
  </si>
  <si>
    <t>mpersin</t>
  </si>
  <si>
    <t>1305 31st St SE</t>
  </si>
  <si>
    <t>Lot A1</t>
  </si>
  <si>
    <t>Minot</t>
  </si>
  <si>
    <t>58701</t>
  </si>
  <si>
    <t>81024627888</t>
  </si>
  <si>
    <t>PIDI,MIGUEL</t>
  </si>
  <si>
    <t>mpidi</t>
  </si>
  <si>
    <t>127 magazine street</t>
  </si>
  <si>
    <t>91024625989</t>
  </si>
  <si>
    <t>POINTER,MICAH D</t>
  </si>
  <si>
    <t>mpointe</t>
  </si>
  <si>
    <t>804 FUQUA STREET</t>
  </si>
  <si>
    <t>81024631088</t>
  </si>
  <si>
    <t>POLITE,MARK A</t>
  </si>
  <si>
    <t>mpolite</t>
  </si>
  <si>
    <t>5416 QUINCE ROAD</t>
  </si>
  <si>
    <t>41024585434</t>
  </si>
  <si>
    <t>POWELL,MARLON E</t>
  </si>
  <si>
    <t>mpowel4</t>
  </si>
  <si>
    <t>412 N WALNUT ST</t>
  </si>
  <si>
    <t>MEDICINE LODGE</t>
  </si>
  <si>
    <t>67104</t>
  </si>
  <si>
    <t>51022661915</t>
  </si>
  <si>
    <t>PRASAD,MADHO</t>
  </si>
  <si>
    <t>8470 CUTLER WAY</t>
  </si>
  <si>
    <t>31023286743</t>
  </si>
  <si>
    <t>PREFONTAINE,MICHAEL J</t>
  </si>
  <si>
    <t>25742 PALERMO CT.</t>
  </si>
  <si>
    <t>71023629257</t>
  </si>
  <si>
    <t>PROBST,MICHAEL L</t>
  </si>
  <si>
    <t>mprobst</t>
  </si>
  <si>
    <t>7861 E. CHAUNCEY ST.</t>
  </si>
  <si>
    <t>11024623651</t>
  </si>
  <si>
    <t>QUINONES,MANUEL</t>
  </si>
  <si>
    <t>mquinon</t>
  </si>
  <si>
    <t>13429 Camilla ST #F</t>
  </si>
  <si>
    <t>WHITTIER</t>
  </si>
  <si>
    <t>90602</t>
  </si>
  <si>
    <t>31024622293</t>
  </si>
  <si>
    <t>QYTEZA,MEDI</t>
  </si>
  <si>
    <t>mqyteza</t>
  </si>
  <si>
    <t>38 LEWIS AVE</t>
  </si>
  <si>
    <t>WOLCOTT</t>
  </si>
  <si>
    <t>06716</t>
  </si>
  <si>
    <t>21023281562</t>
  </si>
  <si>
    <t>RASSAIAN,MEHRAN</t>
  </si>
  <si>
    <t>MRASSA0</t>
  </si>
  <si>
    <t>16303 25th ave se</t>
  </si>
  <si>
    <t>Mill creek</t>
  </si>
  <si>
    <t>98012</t>
  </si>
  <si>
    <t>81023034118</t>
  </si>
  <si>
    <t>RASSAIAN,MEHRDAD</t>
  </si>
  <si>
    <t>1430 W CASINO RD</t>
  </si>
  <si>
    <t>UNIT 123</t>
  </si>
  <si>
    <t>51024619745</t>
  </si>
  <si>
    <t>RAY,MARK</t>
  </si>
  <si>
    <t>mray0</t>
  </si>
  <si>
    <t>3116 Tournament drive</t>
  </si>
  <si>
    <t>31023915493</t>
  </si>
  <si>
    <t>REDIKER,MICHAEL A</t>
  </si>
  <si>
    <t>mredike</t>
  </si>
  <si>
    <t>213 SPRING BEAUTY DRIVE</t>
  </si>
  <si>
    <t>WILLIAMSTOWN</t>
  </si>
  <si>
    <t>08094</t>
  </si>
  <si>
    <t>71024631187</t>
  </si>
  <si>
    <t>RICE,MICHAEL</t>
  </si>
  <si>
    <t>mrice</t>
  </si>
  <si>
    <t>8337 80th street s</t>
  </si>
  <si>
    <t>81023642458</t>
  </si>
  <si>
    <t>RILEY,MICHAEL</t>
  </si>
  <si>
    <t>mriley</t>
  </si>
  <si>
    <t>19 HICKORY RD</t>
  </si>
  <si>
    <t>61024630576</t>
  </si>
  <si>
    <t>RIOJAZ,MIGUEL</t>
  </si>
  <si>
    <t>mriojaz</t>
  </si>
  <si>
    <t>6026 US HIGHWAY 183 SOUTH</t>
  </si>
  <si>
    <t>CUERO</t>
  </si>
  <si>
    <t>77954</t>
  </si>
  <si>
    <t>91024579209</t>
  </si>
  <si>
    <t>RISEKHIL,MOHAMMAD</t>
  </si>
  <si>
    <t>mrisekh</t>
  </si>
  <si>
    <t>1011 Santiam st</t>
  </si>
  <si>
    <t>31023717483</t>
  </si>
  <si>
    <t>ROBINSON,MONTY L</t>
  </si>
  <si>
    <t>mrobi84</t>
  </si>
  <si>
    <t>642 E Pershing RD</t>
  </si>
  <si>
    <t>61022682666</t>
  </si>
  <si>
    <t>RODRIGUEZ,MARTIN L</t>
  </si>
  <si>
    <t>P.O. Box 1973</t>
  </si>
  <si>
    <t>71021057117</t>
  </si>
  <si>
    <t>RODRIGUEZ,MARIO A</t>
  </si>
  <si>
    <t>827 CENTRE</t>
  </si>
  <si>
    <t>21024627112</t>
  </si>
  <si>
    <t>ROELKE,MATTHEW J</t>
  </si>
  <si>
    <t>mroelke</t>
  </si>
  <si>
    <t>249 San Carlos Pt</t>
  </si>
  <si>
    <t>71913</t>
  </si>
  <si>
    <t>51021757435</t>
  </si>
  <si>
    <t>ROGERS,MICHAEL D</t>
  </si>
  <si>
    <t>11024630661</t>
  </si>
  <si>
    <t>ROGERS,MATTHEW D</t>
  </si>
  <si>
    <t>mrogers</t>
  </si>
  <si>
    <t>51021033635</t>
  </si>
  <si>
    <t>ROGGE,MARK J</t>
  </si>
  <si>
    <t>MROGGE1</t>
  </si>
  <si>
    <t>3390 HARRIS STATION RD</t>
  </si>
  <si>
    <t>BAINBRIDGE</t>
  </si>
  <si>
    <t>45612</t>
  </si>
  <si>
    <t>21024631132</t>
  </si>
  <si>
    <t>SAHIBZADA,MOHAMMAD</t>
  </si>
  <si>
    <t>msahibz</t>
  </si>
  <si>
    <t>5340 HOLMES RUN PKWY UNIT#1010</t>
  </si>
  <si>
    <t>21024629972</t>
  </si>
  <si>
    <t>SAJJAD,MOHAMMAD AZIM</t>
  </si>
  <si>
    <t>msajjad</t>
  </si>
  <si>
    <t>5571 WALNUT BLOSSOM DRIVE</t>
  </si>
  <si>
    <t>APT 8</t>
  </si>
  <si>
    <t>95123</t>
  </si>
  <si>
    <t>21024627612</t>
  </si>
  <si>
    <t>Samim,Mohammad Saber</t>
  </si>
  <si>
    <t>msamim</t>
  </si>
  <si>
    <t>2349 Redwood Drive</t>
  </si>
  <si>
    <t>81021890628</t>
  </si>
  <si>
    <t>SANER,MARTIN L</t>
  </si>
  <si>
    <t>91024627279</t>
  </si>
  <si>
    <t>SCHENCK,MALCOLM</t>
  </si>
  <si>
    <t>mschenc</t>
  </si>
  <si>
    <t>28 evergreen pl</t>
  </si>
  <si>
    <t>Keansburg</t>
  </si>
  <si>
    <t>07734</t>
  </si>
  <si>
    <t>01024630770</t>
  </si>
  <si>
    <t>SCIGLIANO,MICHAEL</t>
  </si>
  <si>
    <t>mscigli</t>
  </si>
  <si>
    <t>7204 REMINGTON AVE</t>
  </si>
  <si>
    <t>11024576621</t>
  </si>
  <si>
    <t>SCOTT,MICHAEL A</t>
  </si>
  <si>
    <t>mscott1</t>
  </si>
  <si>
    <t>911 Cecil Avenue</t>
  </si>
  <si>
    <t>41024630764</t>
  </si>
  <si>
    <t>SELF,MARTARIAL</t>
  </si>
  <si>
    <t>mself</t>
  </si>
  <si>
    <t>9946 E CARMEL CT</t>
  </si>
  <si>
    <t>70818</t>
  </si>
  <si>
    <t>41021052604</t>
  </si>
  <si>
    <t>SERNA,MARIO F</t>
  </si>
  <si>
    <t>7368 LOBDELL RD</t>
  </si>
  <si>
    <t>LINDEN</t>
  </si>
  <si>
    <t>11024627561</t>
  </si>
  <si>
    <t>SERRATO,MIGUEL</t>
  </si>
  <si>
    <t>mserrat</t>
  </si>
  <si>
    <t>1454 KINGS RD</t>
  </si>
  <si>
    <t>CARPENTERSVILLE</t>
  </si>
  <si>
    <t>01024622630</t>
  </si>
  <si>
    <t>SHARIFI,MASIHULLAH</t>
  </si>
  <si>
    <t>mshari0</t>
  </si>
  <si>
    <t>17943 Milroy Drive</t>
  </si>
  <si>
    <t>21024616262</t>
  </si>
  <si>
    <t>SHARIFI,MANZOORHUSSAIN</t>
  </si>
  <si>
    <t>msharif</t>
  </si>
  <si>
    <t>5320 satterfild drive</t>
  </si>
  <si>
    <t>41021049434</t>
  </si>
  <si>
    <t>SHORT,MICHAEL A</t>
  </si>
  <si>
    <t>EAST PEORIA</t>
  </si>
  <si>
    <t>51024630715</t>
  </si>
  <si>
    <t>SHRUM,MICHAEL S</t>
  </si>
  <si>
    <t>mshrum</t>
  </si>
  <si>
    <t>01024617980</t>
  </si>
  <si>
    <t>SILVA,MARCO A</t>
  </si>
  <si>
    <t>msilva2</t>
  </si>
  <si>
    <t>23172 ROYAL PALM CIRCLE</t>
  </si>
  <si>
    <t>91021048479</t>
  </si>
  <si>
    <t>SLAUGHTER,MICHAEL R</t>
  </si>
  <si>
    <t>CONGERVILLE</t>
  </si>
  <si>
    <t>01024628480</t>
  </si>
  <si>
    <t>SMITH,MORGAN</t>
  </si>
  <si>
    <t>msmith</t>
  </si>
  <si>
    <t>2050 E BELVEDERE</t>
  </si>
  <si>
    <t>11024629771</t>
  </si>
  <si>
    <t>SMITH,MONTAVIUS D</t>
  </si>
  <si>
    <t>msmith3</t>
  </si>
  <si>
    <t>426 N CANAL STREET</t>
  </si>
  <si>
    <t>51024526965</t>
  </si>
  <si>
    <t>SMITHSON,MICHAEL C</t>
  </si>
  <si>
    <t>msmiths</t>
  </si>
  <si>
    <t>14381 Se 61st Ave</t>
  </si>
  <si>
    <t>Summerfield</t>
  </si>
  <si>
    <t>34491</t>
  </si>
  <si>
    <t>61024630616</t>
  </si>
  <si>
    <t>SOVEREEN,MICHAEL L</t>
  </si>
  <si>
    <t>msovere</t>
  </si>
  <si>
    <t>7950 PATHWAY LOOP</t>
  </si>
  <si>
    <t>71107</t>
  </si>
  <si>
    <t>01024607330</t>
  </si>
  <si>
    <t>STANFORD,MARK</t>
  </si>
  <si>
    <t>mstanfo</t>
  </si>
  <si>
    <t>1324 HOLLAND RD</t>
  </si>
  <si>
    <t>61024630446</t>
  </si>
  <si>
    <t>STANTON,MICHAEL</t>
  </si>
  <si>
    <t>mstanto</t>
  </si>
  <si>
    <t>820 SCRANTON ROAD</t>
  </si>
  <si>
    <t>APT #1505</t>
  </si>
  <si>
    <t>31525</t>
  </si>
  <si>
    <t>21024629402</t>
  </si>
  <si>
    <t>STOAKLEY,MYLOV</t>
  </si>
  <si>
    <t>mstoakl</t>
  </si>
  <si>
    <t>917 EAST 78TH ST</t>
  </si>
  <si>
    <t>APT 301W</t>
  </si>
  <si>
    <t>81004666578</t>
  </si>
  <si>
    <t>SWANN,MICHAEL</t>
  </si>
  <si>
    <t>mswann</t>
  </si>
  <si>
    <t>12 MAPLE DR</t>
  </si>
  <si>
    <t>CASTLETON</t>
  </si>
  <si>
    <t>12033</t>
  </si>
  <si>
    <t>61024627176</t>
  </si>
  <si>
    <t>SWEZEY,MITCHELL</t>
  </si>
  <si>
    <t>mswezey</t>
  </si>
  <si>
    <t>5801 NW 90TH ST</t>
  </si>
  <si>
    <t>73132</t>
  </si>
  <si>
    <t>11021111471</t>
  </si>
  <si>
    <t>TAFOYA,MICHAEL J</t>
  </si>
  <si>
    <t>1415 VILLA LILA Street NE</t>
  </si>
  <si>
    <t>11024621031</t>
  </si>
  <si>
    <t>TERRALL,MARVIN</t>
  </si>
  <si>
    <t>mterral</t>
  </si>
  <si>
    <t>4221 rosewood ave</t>
  </si>
  <si>
    <t>St.louis</t>
  </si>
  <si>
    <t>63120</t>
  </si>
  <si>
    <t>81024627558</t>
  </si>
  <si>
    <t>TIMMONS,MICHAEL L</t>
  </si>
  <si>
    <t>mtimmon</t>
  </si>
  <si>
    <t>3704 s 350 E</t>
  </si>
  <si>
    <t>81024612308</t>
  </si>
  <si>
    <t>TRANTHAM,MATTHEW A</t>
  </si>
  <si>
    <t>mtrant0</t>
  </si>
  <si>
    <t>6147 Choctaw Dr</t>
  </si>
  <si>
    <t>Mabank</t>
  </si>
  <si>
    <t>75156</t>
  </si>
  <si>
    <t>11024631381</t>
  </si>
  <si>
    <t>TRAVERS,MARC</t>
  </si>
  <si>
    <t>mtraver</t>
  </si>
  <si>
    <t>2080 COUNTY ROAD 15 BLVD</t>
  </si>
  <si>
    <t>01024386300</t>
  </si>
  <si>
    <t>VITEZ,MICHAEL R</t>
  </si>
  <si>
    <t>mvitez</t>
  </si>
  <si>
    <t>100 E 28th st</t>
  </si>
  <si>
    <t>21024552302</t>
  </si>
  <si>
    <t>VU,MITCHELL C</t>
  </si>
  <si>
    <t>mvu001</t>
  </si>
  <si>
    <t>8552 BERMUDA AVE</t>
  </si>
  <si>
    <t>92683</t>
  </si>
  <si>
    <t>71024620467</t>
  </si>
  <si>
    <t>WALI,MAHMOOD W</t>
  </si>
  <si>
    <t>mwali</t>
  </si>
  <si>
    <t>11908 Rutherford Dr Fredericksburg VA</t>
  </si>
  <si>
    <t>Spotsylvania County</t>
  </si>
  <si>
    <t>61024631356</t>
  </si>
  <si>
    <t>WALI,MUHAMMAD BILAL</t>
  </si>
  <si>
    <t>mwali0</t>
  </si>
  <si>
    <t>41024629884</t>
  </si>
  <si>
    <t>WARNER,MATTHEW</t>
  </si>
  <si>
    <t>mwarne0</t>
  </si>
  <si>
    <t>712 JAEDUKE DRIVE</t>
  </si>
  <si>
    <t>40517</t>
  </si>
  <si>
    <t>11024527501</t>
  </si>
  <si>
    <t>WASHINGTON II,MARSHALL P</t>
  </si>
  <si>
    <t>mwashi6</t>
  </si>
  <si>
    <t>1450 Hayes Leonard</t>
  </si>
  <si>
    <t>Valparaiso</t>
  </si>
  <si>
    <t>91021320509</t>
  </si>
  <si>
    <t>WEBER,MARK w</t>
  </si>
  <si>
    <t>11 LINCOLN STREET</t>
  </si>
  <si>
    <t>31022208493</t>
  </si>
  <si>
    <t>TADLOCK,MICHAEL A</t>
  </si>
  <si>
    <t>11023872931</t>
  </si>
  <si>
    <t>WHITE,MARCUS</t>
  </si>
  <si>
    <t>01024578760</t>
  </si>
  <si>
    <t>WIDEN,MICHAEL A</t>
  </si>
  <si>
    <t>mwiden</t>
  </si>
  <si>
    <t>2378 G Ave</t>
  </si>
  <si>
    <t>Perry</t>
  </si>
  <si>
    <t>50220</t>
  </si>
  <si>
    <t>01024625810</t>
  </si>
  <si>
    <t>WILLIAMSON,MATTHEW E</t>
  </si>
  <si>
    <t>mwilli1</t>
  </si>
  <si>
    <t>3470 TEAKWOOD DRIVE</t>
  </si>
  <si>
    <t>61024615706</t>
  </si>
  <si>
    <t>WOHLFORD,MARTIN A</t>
  </si>
  <si>
    <t>mwohlfo</t>
  </si>
  <si>
    <t>555 W. NORTH ST.</t>
  </si>
  <si>
    <t>GOLIAD</t>
  </si>
  <si>
    <t>51024539215</t>
  </si>
  <si>
    <t>WOMBLES,MICHAEL S</t>
  </si>
  <si>
    <t>mwombl0</t>
  </si>
  <si>
    <t>396 fawn dr</t>
  </si>
  <si>
    <t>Box springs</t>
  </si>
  <si>
    <t>31801</t>
  </si>
  <si>
    <t>81021888738</t>
  </si>
  <si>
    <t>WRIGHT,MIKE</t>
  </si>
  <si>
    <t>37744 teaberry cir</t>
  </si>
  <si>
    <t>selbyville</t>
  </si>
  <si>
    <t>11024629821</t>
  </si>
  <si>
    <t>WRIGHT,MICHAEL R</t>
  </si>
  <si>
    <t>mwrigh0</t>
  </si>
  <si>
    <t>91023106579</t>
  </si>
  <si>
    <t>YEPEZ,MIGUEL G</t>
  </si>
  <si>
    <t>MYEPEZ0</t>
  </si>
  <si>
    <t>5542 TRAILHEAD LOOP</t>
  </si>
  <si>
    <t>MARYSVILLE</t>
  </si>
  <si>
    <t>95901</t>
  </si>
  <si>
    <t>61022027926</t>
  </si>
  <si>
    <t>YOUNG,MARK</t>
  </si>
  <si>
    <t>17036 S. HAVEN</t>
  </si>
  <si>
    <t>81024615868</t>
  </si>
  <si>
    <t>Yousufy,Mohammad Asif</t>
  </si>
  <si>
    <t>myousu0</t>
  </si>
  <si>
    <t>12369 azure lane</t>
  </si>
  <si>
    <t>41022816504</t>
  </si>
  <si>
    <t>AHMED,NAZIM U</t>
  </si>
  <si>
    <t>2727 Holland Ave</t>
  </si>
  <si>
    <t>APT  1</t>
  </si>
  <si>
    <t>11024629981</t>
  </si>
  <si>
    <t>AKERBERG,NELSE</t>
  </si>
  <si>
    <t>nakerbe</t>
  </si>
  <si>
    <t>1049 eckerson rd</t>
  </si>
  <si>
    <t>CENTRALIA</t>
  </si>
  <si>
    <t>98531</t>
  </si>
  <si>
    <t>01024626710</t>
  </si>
  <si>
    <t>ALMARAZ,NICHOLAS J</t>
  </si>
  <si>
    <t>nalmara</t>
  </si>
  <si>
    <t>3104 SAM HOUSTON DRIVE, APT 77</t>
  </si>
  <si>
    <t>11024626601</t>
  </si>
  <si>
    <t>ANDREWS,NATHAN M</t>
  </si>
  <si>
    <t>nandrew</t>
  </si>
  <si>
    <t>4232 Avenida Palermo Apt A</t>
  </si>
  <si>
    <t>41024630044</t>
  </si>
  <si>
    <t>BAILEY,NIGEL</t>
  </si>
  <si>
    <t>nbailey</t>
  </si>
  <si>
    <t>302 MORROW RD</t>
  </si>
  <si>
    <t>APT 56L</t>
  </si>
  <si>
    <t>51024631165</t>
  </si>
  <si>
    <t>BENSON,NATHANIAL A</t>
  </si>
  <si>
    <t>nbenson</t>
  </si>
  <si>
    <t>22541 LENOX DRIVE</t>
  </si>
  <si>
    <t>FAIRVIEW PARK</t>
  </si>
  <si>
    <t>21024631352</t>
  </si>
  <si>
    <t>BLAIR,NICHOLAS E</t>
  </si>
  <si>
    <t>nblair</t>
  </si>
  <si>
    <t>01024627870</t>
  </si>
  <si>
    <t>BOWEN,NICHOLAS</t>
  </si>
  <si>
    <t>nbowen</t>
  </si>
  <si>
    <t>125 MERCER STREET</t>
  </si>
  <si>
    <t>31024624683</t>
  </si>
  <si>
    <t>BOX,NOAH C</t>
  </si>
  <si>
    <t>nbox0</t>
  </si>
  <si>
    <t>551 VZCR 3428</t>
  </si>
  <si>
    <t>WILLS POINT</t>
  </si>
  <si>
    <t>75169</t>
  </si>
  <si>
    <t>01024627860</t>
  </si>
  <si>
    <t>BOYER,NIKITA K</t>
  </si>
  <si>
    <t>nboyer</t>
  </si>
  <si>
    <t>66 HOLLINGSWORTH MANOR</t>
  </si>
  <si>
    <t>91024628489</t>
  </si>
  <si>
    <t>Brents,Neil</t>
  </si>
  <si>
    <t>nbrents</t>
  </si>
  <si>
    <t>1134 Muhammad Ali</t>
  </si>
  <si>
    <t>40203</t>
  </si>
  <si>
    <t>11024231521</t>
  </si>
  <si>
    <t>BURD,NATHAN</t>
  </si>
  <si>
    <t>nburd</t>
  </si>
  <si>
    <t>71024631137</t>
  </si>
  <si>
    <t>BYERS,NATHAN</t>
  </si>
  <si>
    <t>nbyers</t>
  </si>
  <si>
    <t>4090 Hodges blvd apt. 912</t>
  </si>
  <si>
    <t>11022734421</t>
  </si>
  <si>
    <t>CABALLERO,NELSON</t>
  </si>
  <si>
    <t>305 Lariat Ln</t>
  </si>
  <si>
    <t>91021054339</t>
  </si>
  <si>
    <t>CHUN,NORMAN D</t>
  </si>
  <si>
    <t>54-218 Keala rd</t>
  </si>
  <si>
    <t>31024619273</t>
  </si>
  <si>
    <t>CORONADO,NATHANIEL I</t>
  </si>
  <si>
    <t>ncorona</t>
  </si>
  <si>
    <t>3661 MCDOWELL ST</t>
  </si>
  <si>
    <t>LE GRAND</t>
  </si>
  <si>
    <t>95333</t>
  </si>
  <si>
    <t>11022503361</t>
  </si>
  <si>
    <t>CRNALIC,NEDZAD</t>
  </si>
  <si>
    <t>744 86th avenue north</t>
  </si>
  <si>
    <t>saint petersburg</t>
  </si>
  <si>
    <t>31024577203</t>
  </si>
  <si>
    <t>CRUZ,NELSON</t>
  </si>
  <si>
    <t>ncruz0</t>
  </si>
  <si>
    <t>24204 SW 107 COURT</t>
  </si>
  <si>
    <t>01021044740</t>
  </si>
  <si>
    <t>CRUZ MORALES,NELSON</t>
  </si>
  <si>
    <t>HC 02 BOX 15888</t>
  </si>
  <si>
    <t>31024623523</t>
  </si>
  <si>
    <t>ELLIS,NATHAN</t>
  </si>
  <si>
    <t>nellis</t>
  </si>
  <si>
    <t>16660 CLYDE</t>
  </si>
  <si>
    <t>21021618402</t>
  </si>
  <si>
    <t>ESTES,NICHOLAS M</t>
  </si>
  <si>
    <t>3601 GOFF ST.</t>
  </si>
  <si>
    <t>TIFTON</t>
  </si>
  <si>
    <t>31021030103</t>
  </si>
  <si>
    <t>FANNELL,NICHOLAS R</t>
  </si>
  <si>
    <t>NFANNEL</t>
  </si>
  <si>
    <t>523 FERNWOOD TERRACE</t>
  </si>
  <si>
    <t>07036</t>
  </si>
  <si>
    <t>61024329546</t>
  </si>
  <si>
    <t>FERREIRA,NOLAN</t>
  </si>
  <si>
    <t>nferrei</t>
  </si>
  <si>
    <t>628 FAIRVIEW AVE</t>
  </si>
  <si>
    <t>UNIT 14</t>
  </si>
  <si>
    <t>ARCADIA</t>
  </si>
  <si>
    <t>91007</t>
  </si>
  <si>
    <t>71024542107</t>
  </si>
  <si>
    <t>FRANCO,NELZON J</t>
  </si>
  <si>
    <t>nfranco</t>
  </si>
  <si>
    <t>400 MANDA LN</t>
  </si>
  <si>
    <t>APT 519</t>
  </si>
  <si>
    <t>WHEELING</t>
  </si>
  <si>
    <t>91024629749</t>
  </si>
  <si>
    <t>GETZ,NATHANIEL</t>
  </si>
  <si>
    <t>ngetz</t>
  </si>
  <si>
    <t>1519 CANTERFORD COURT</t>
  </si>
  <si>
    <t>11024628541</t>
  </si>
  <si>
    <t>GROVES,NICO D</t>
  </si>
  <si>
    <t>ngroves</t>
  </si>
  <si>
    <t>61024621246</t>
  </si>
  <si>
    <t>JAMALY,NANGYALAI</t>
  </si>
  <si>
    <t>njamaly</t>
  </si>
  <si>
    <t>8714 Farnham way</t>
  </si>
  <si>
    <t>Bristow</t>
  </si>
  <si>
    <t>20136</t>
  </si>
  <si>
    <t>51024618405</t>
  </si>
  <si>
    <t>LEAL,NICHOLAS</t>
  </si>
  <si>
    <t>nleal</t>
  </si>
  <si>
    <t>1412 EAST SIMPSON AVENUE</t>
  </si>
  <si>
    <t>11003657001</t>
  </si>
  <si>
    <t>LONGORIA,NATHAN</t>
  </si>
  <si>
    <t>nlongor</t>
  </si>
  <si>
    <t>1142 REGINA TRAIL</t>
  </si>
  <si>
    <t>WAYLAND</t>
  </si>
  <si>
    <t>49348</t>
  </si>
  <si>
    <t>91001840219</t>
  </si>
  <si>
    <t>MARTIS,NICOLAS</t>
  </si>
  <si>
    <t>nmart71</t>
  </si>
  <si>
    <t>URB ESTANCIAS DEL BOSQUE</t>
  </si>
  <si>
    <t>CALLE AGUIRRE 12</t>
  </si>
  <si>
    <t>61022220526</t>
  </si>
  <si>
    <t>MARTINEZ,NOE A</t>
  </si>
  <si>
    <t>nmarti0</t>
  </si>
  <si>
    <t>9605 ELIZABETH AVE APT F</t>
  </si>
  <si>
    <t>SOUTH GATE</t>
  </si>
  <si>
    <t>31024630803</t>
  </si>
  <si>
    <t>MASSIAH,NORWIN</t>
  </si>
  <si>
    <t>nmassia</t>
  </si>
  <si>
    <t>803 QUINN CT</t>
  </si>
  <si>
    <t>01023252080</t>
  </si>
  <si>
    <t>Cooper Jr,NEAL L</t>
  </si>
  <si>
    <t>2720 COZUMEL DRIVE</t>
  </si>
  <si>
    <t>Apt 1515</t>
  </si>
  <si>
    <t>32935</t>
  </si>
  <si>
    <t>51024137535</t>
  </si>
  <si>
    <t>MOLINA,NORBERTO</t>
  </si>
  <si>
    <t>nmolina</t>
  </si>
  <si>
    <t>11134 Reichling Ln.</t>
  </si>
  <si>
    <t>31021045923</t>
  </si>
  <si>
    <t>NIEVES HUERTAS,NELSON</t>
  </si>
  <si>
    <t>Valle San Luis</t>
  </si>
  <si>
    <t>185 Via de la Colina</t>
  </si>
  <si>
    <t>00725-3369</t>
  </si>
  <si>
    <t>21024630862</t>
  </si>
  <si>
    <t>POWELL,NIGEL D</t>
  </si>
  <si>
    <t>npowell</t>
  </si>
  <si>
    <t>103 ELIZABETH CIRCLE</t>
  </si>
  <si>
    <t>91023099029</t>
  </si>
  <si>
    <t>PRYOR,NEIL M</t>
  </si>
  <si>
    <t>6341 duncan drive</t>
  </si>
  <si>
    <t>81024630588</t>
  </si>
  <si>
    <t>RAMIREZ,NOE D</t>
  </si>
  <si>
    <t>nramire</t>
  </si>
  <si>
    <t>2609 20TH ST.</t>
  </si>
  <si>
    <t>ZION</t>
  </si>
  <si>
    <t>60099</t>
  </si>
  <si>
    <t>71022354007</t>
  </si>
  <si>
    <t>REYES JR,NOE J</t>
  </si>
  <si>
    <t>8812 Broadstone PL</t>
  </si>
  <si>
    <t>11024053951</t>
  </si>
  <si>
    <t>ROARK,NICHOLAS</t>
  </si>
  <si>
    <t>nroark</t>
  </si>
  <si>
    <t>31023280423</t>
  </si>
  <si>
    <t>SEATON,NASSER A</t>
  </si>
  <si>
    <t>15165 Pawleys Pl.</t>
  </si>
  <si>
    <t>31024623903</t>
  </si>
  <si>
    <t>SHAMS,NASER Q</t>
  </si>
  <si>
    <t>nshams</t>
  </si>
  <si>
    <t>7701 BRISTOL SQUARE CT</t>
  </si>
  <si>
    <t>91024622799</t>
  </si>
  <si>
    <t>SINGH,NEEL</t>
  </si>
  <si>
    <t>nsingh1</t>
  </si>
  <si>
    <t>10010 GOLDEN GIVEN RD E APT 3 TACOMA, WA 98445</t>
  </si>
  <si>
    <t>01024542030</t>
  </si>
  <si>
    <t>SURRATT,NOAH</t>
  </si>
  <si>
    <t>nsurrat</t>
  </si>
  <si>
    <t>1134 O HARA DR</t>
  </si>
  <si>
    <t>78251</t>
  </si>
  <si>
    <t>81024524598</t>
  </si>
  <si>
    <t>SWISHER,NICHOLAS A</t>
  </si>
  <si>
    <t>nswishe</t>
  </si>
  <si>
    <t>11709 ELDER LANE</t>
  </si>
  <si>
    <t>LITHOPOLIS</t>
  </si>
  <si>
    <t>31024585543</t>
  </si>
  <si>
    <t>UNG,NARETH S</t>
  </si>
  <si>
    <t>nung0</t>
  </si>
  <si>
    <t>6792 SANTA RITA AVE</t>
  </si>
  <si>
    <t>92845</t>
  </si>
  <si>
    <t>11022636081</t>
  </si>
  <si>
    <t>VYAS,NILESH R</t>
  </si>
  <si>
    <t>17704  E Benwood St.</t>
  </si>
  <si>
    <t>41023687634</t>
  </si>
  <si>
    <t>WOOD,NEAL J</t>
  </si>
  <si>
    <t>1020 vivroux ranch rd</t>
  </si>
  <si>
    <t>Seguin</t>
  </si>
  <si>
    <t>51024492975</t>
  </si>
  <si>
    <t>ADEYANJU,OLUWASEGUN</t>
  </si>
  <si>
    <t>oadeyan</t>
  </si>
  <si>
    <t>8403 NEWPORT MANOR TRACE</t>
  </si>
  <si>
    <t>77407</t>
  </si>
  <si>
    <t>81024614178</t>
  </si>
  <si>
    <t>AGUNBIADE,OLANREWAJU</t>
  </si>
  <si>
    <t>oagunbi</t>
  </si>
  <si>
    <t>20502 manor Laila Ln,</t>
  </si>
  <si>
    <t>91022187379</t>
  </si>
  <si>
    <t>AZARYAN,OVIK</t>
  </si>
  <si>
    <t>21024630002</t>
  </si>
  <si>
    <t>BLEUS,OJ</t>
  </si>
  <si>
    <t>obleus</t>
  </si>
  <si>
    <t>6711 CHESTER PARK CIRCLE</t>
  </si>
  <si>
    <t>51024623435</t>
  </si>
  <si>
    <t>CAMILO,ORLANDO D</t>
  </si>
  <si>
    <t>ocamilo</t>
  </si>
  <si>
    <t>40 Thornton Street</t>
  </si>
  <si>
    <t>01841</t>
  </si>
  <si>
    <t>01022061500</t>
  </si>
  <si>
    <t>GARDNER,ORETT S</t>
  </si>
  <si>
    <t>8571 SUNSET STRIP</t>
  </si>
  <si>
    <t>71024515987</t>
  </si>
  <si>
    <t>GOMEZ,OSCAR J</t>
  </si>
  <si>
    <t>ogomez1</t>
  </si>
  <si>
    <t>91024629319</t>
  </si>
  <si>
    <t>GONZALEZ,OMAR</t>
  </si>
  <si>
    <t>ogonza2</t>
  </si>
  <si>
    <t>7367 NW 173RD DR</t>
  </si>
  <si>
    <t>61023895466</t>
  </si>
  <si>
    <t>GYAPONG,OSEI A</t>
  </si>
  <si>
    <t>ogyapon</t>
  </si>
  <si>
    <t>2208 Osprey lane</t>
  </si>
  <si>
    <t>Mcleansville</t>
  </si>
  <si>
    <t>81024540158</t>
  </si>
  <si>
    <t>HENDERSON,OTIS L</t>
  </si>
  <si>
    <t>ohende0</t>
  </si>
  <si>
    <t>8138 Medley st. Apt. 202</t>
  </si>
  <si>
    <t>Avon</t>
  </si>
  <si>
    <t>41024575984</t>
  </si>
  <si>
    <t>HIBBERT,ODAINE E</t>
  </si>
  <si>
    <t>ohibber</t>
  </si>
  <si>
    <t>6815 RIVERDALE ROAD</t>
  </si>
  <si>
    <t>APT A3</t>
  </si>
  <si>
    <t>20737</t>
  </si>
  <si>
    <t>21024622842</t>
  </si>
  <si>
    <t>KARTO,OBEDIAH G</t>
  </si>
  <si>
    <t>okarto</t>
  </si>
  <si>
    <t>3085  Vidalia   CT</t>
  </si>
  <si>
    <t>Single family home</t>
  </si>
  <si>
    <t>91024340119</t>
  </si>
  <si>
    <t>LONGORIA,OMAR</t>
  </si>
  <si>
    <t>olongo0</t>
  </si>
  <si>
    <t>4039 solid dr.</t>
  </si>
  <si>
    <t>11023823291</t>
  </si>
  <si>
    <t>MINNIS,OMARI L</t>
  </si>
  <si>
    <t>OMINNIS</t>
  </si>
  <si>
    <t>1508 2nd st sw</t>
  </si>
  <si>
    <t>apt22</t>
  </si>
  <si>
    <t>20024</t>
  </si>
  <si>
    <t>31022837693</t>
  </si>
  <si>
    <t>NEVAREZ,OMAR</t>
  </si>
  <si>
    <t>onevare</t>
  </si>
  <si>
    <t>631 PACKARD DRIVE</t>
  </si>
  <si>
    <t>60120</t>
  </si>
  <si>
    <t>91023916179</t>
  </si>
  <si>
    <t>NICOLAS,OBLIN</t>
  </si>
  <si>
    <t>onicola</t>
  </si>
  <si>
    <t>731 WASHINGTON AVENUE EXT</t>
  </si>
  <si>
    <t>06708</t>
  </si>
  <si>
    <t>51022509945</t>
  </si>
  <si>
    <t>OLAGUE,OSAHON</t>
  </si>
  <si>
    <t>790 ELDERT LN</t>
  </si>
  <si>
    <t>APT 5U</t>
  </si>
  <si>
    <t>11208</t>
  </si>
  <si>
    <t>91021763359</t>
  </si>
  <si>
    <t>OLALEYE,OLUSEGUN</t>
  </si>
  <si>
    <t>7820  S. YATES BLVD</t>
  </si>
  <si>
    <t>71023936877</t>
  </si>
  <si>
    <t>Payne,Ozie</t>
  </si>
  <si>
    <t>opayne</t>
  </si>
  <si>
    <t>11868 Barden Tower</t>
  </si>
  <si>
    <t>Blackjack</t>
  </si>
  <si>
    <t>41022214814</t>
  </si>
  <si>
    <t>PETRE,OLIMPIU</t>
  </si>
  <si>
    <t>11907 PARKLAWN DRIVE</t>
  </si>
  <si>
    <t>APT 102</t>
  </si>
  <si>
    <t>91022989689</t>
  </si>
  <si>
    <t>REYES HERNANDEZ,OMAR</t>
  </si>
  <si>
    <t>oreyesh</t>
  </si>
  <si>
    <t>22013 SEASHORE CIRCLE</t>
  </si>
  <si>
    <t>71021214097</t>
  </si>
  <si>
    <t>RODRIGUEZ,OSCAR</t>
  </si>
  <si>
    <t>PO BOX 620702</t>
  </si>
  <si>
    <t>orlando</t>
  </si>
  <si>
    <t>32862-0702</t>
  </si>
  <si>
    <t>61024591776</t>
  </si>
  <si>
    <t>orodrig</t>
  </si>
  <si>
    <t>12372 NEWBROOK DR</t>
  </si>
  <si>
    <t>77072</t>
  </si>
  <si>
    <t>61024616876</t>
  </si>
  <si>
    <t>ROSALES,OMAR</t>
  </si>
  <si>
    <t>orosale</t>
  </si>
  <si>
    <t>1940 9TH STREET</t>
  </si>
  <si>
    <t>61024628636</t>
  </si>
  <si>
    <t>SLAYTON IZEVBUWA,OSA J</t>
  </si>
  <si>
    <t>oslayto</t>
  </si>
  <si>
    <t>1305 GRESS STREET</t>
  </si>
  <si>
    <t>MANVILLE</t>
  </si>
  <si>
    <t>08835</t>
  </si>
  <si>
    <t>31024630603</t>
  </si>
  <si>
    <t>TURPIN,ONYX</t>
  </si>
  <si>
    <t>oturpin</t>
  </si>
  <si>
    <t>986 18TH AVE 2L</t>
  </si>
  <si>
    <t>07106</t>
  </si>
  <si>
    <t>51024584565</t>
  </si>
  <si>
    <t>VANEGAS,OMAR J</t>
  </si>
  <si>
    <t>ovanega</t>
  </si>
  <si>
    <t>1240 BURKE AVENUE 3C</t>
  </si>
  <si>
    <t>21024630432</t>
  </si>
  <si>
    <t>VERDUZCO,OSCAR</t>
  </si>
  <si>
    <t>overduz</t>
  </si>
  <si>
    <t>8407 DIXON DRIVE</t>
  </si>
  <si>
    <t>78745</t>
  </si>
  <si>
    <t>31024066783</t>
  </si>
  <si>
    <t>ZALDANA,OLAND</t>
  </si>
  <si>
    <t>ozaldan</t>
  </si>
  <si>
    <t>2883 S.W. 85th AVE</t>
  </si>
  <si>
    <t>Miramar</t>
  </si>
  <si>
    <t>33025</t>
  </si>
  <si>
    <t>21024626732</t>
  </si>
  <si>
    <t>ALVAREZ,PEDRO D</t>
  </si>
  <si>
    <t>palvare</t>
  </si>
  <si>
    <t>1725 north Lyndhurst dr</t>
  </si>
  <si>
    <t>Speedway</t>
  </si>
  <si>
    <t>41022910044</t>
  </si>
  <si>
    <t>ANTINORI JR,PHILIP J</t>
  </si>
  <si>
    <t>PANTINO</t>
  </si>
  <si>
    <t>6632 SOUTH SHORE LANE</t>
  </si>
  <si>
    <t>SHERWOOD</t>
  </si>
  <si>
    <t>72120</t>
  </si>
  <si>
    <t>51021055145</t>
  </si>
  <si>
    <t>BIBEAU,PAUL R</t>
  </si>
  <si>
    <t>515 DICKINSON STREET</t>
  </si>
  <si>
    <t>FALL RIVER</t>
  </si>
  <si>
    <t>41021059624</t>
  </si>
  <si>
    <t>BOSMAN,PAUL C</t>
  </si>
  <si>
    <t>PBOSMA1</t>
  </si>
  <si>
    <t>12940 N BELLWOOD ST</t>
  </si>
  <si>
    <t>49424</t>
  </si>
  <si>
    <t>51024630535</t>
  </si>
  <si>
    <t>BRADY,PAUL C</t>
  </si>
  <si>
    <t>pbrady</t>
  </si>
  <si>
    <t>21024627522</t>
  </si>
  <si>
    <t>BROWN,PAUL</t>
  </si>
  <si>
    <t>pbrown</t>
  </si>
  <si>
    <t>1190 POST LAKE PL #210</t>
  </si>
  <si>
    <t>32703</t>
  </si>
  <si>
    <t>21021052922</t>
  </si>
  <si>
    <t>BUI,PHUOC M</t>
  </si>
  <si>
    <t>2642 E. TITUS AVE</t>
  </si>
  <si>
    <t>DES MOINES</t>
  </si>
  <si>
    <t>01024625990</t>
  </si>
  <si>
    <t>BUSTAMANTE,PEDRO</t>
  </si>
  <si>
    <t>pbustam</t>
  </si>
  <si>
    <t>4307 S. 12TH AVE</t>
  </si>
  <si>
    <t>85714</t>
  </si>
  <si>
    <t>51024155135</t>
  </si>
  <si>
    <t>BUTLER,PATRICK E</t>
  </si>
  <si>
    <t>pbutler</t>
  </si>
  <si>
    <t>430 SAND ROAD</t>
  </si>
  <si>
    <t>16049</t>
  </si>
  <si>
    <t>01024627810</t>
  </si>
  <si>
    <t>CAMPBELL,PHILIP</t>
  </si>
  <si>
    <t>pcampbe</t>
  </si>
  <si>
    <t>3704 ROGENE STREET</t>
  </si>
  <si>
    <t>81022001888</t>
  </si>
  <si>
    <t>CAPELLO,PHILIP L</t>
  </si>
  <si>
    <t>94 ALPINE ST</t>
  </si>
  <si>
    <t>11024630141</t>
  </si>
  <si>
    <t>CARRINGTON,PAUL</t>
  </si>
  <si>
    <t>pcarrin</t>
  </si>
  <si>
    <t>51022028195</t>
  </si>
  <si>
    <t>CRAWFORD,PETER c</t>
  </si>
  <si>
    <t>4702 HAWKSBURY</t>
  </si>
  <si>
    <t>21024630662</t>
  </si>
  <si>
    <t>DELIZ,PARKER E</t>
  </si>
  <si>
    <t>pdeliz</t>
  </si>
  <si>
    <t>12860 COUNTY ROAD 3580</t>
  </si>
  <si>
    <t>81023677328</t>
  </si>
  <si>
    <t>Diley,Paul W</t>
  </si>
  <si>
    <t>900 Martell Ct #A</t>
  </si>
  <si>
    <t>11024630271</t>
  </si>
  <si>
    <t>DOWDY,PAUL</t>
  </si>
  <si>
    <t>pdowdy</t>
  </si>
  <si>
    <t>1075 BROAD RIPPLE AVE# 135</t>
  </si>
  <si>
    <t>46220</t>
  </si>
  <si>
    <t>71023022207</t>
  </si>
  <si>
    <t>DRIGPAL,PARMANAND</t>
  </si>
  <si>
    <t>4419 hill ave</t>
  </si>
  <si>
    <t>71021063097</t>
  </si>
  <si>
    <t>DUNKLE,PETER M</t>
  </si>
  <si>
    <t>3024 W Sidney Rd</t>
  </si>
  <si>
    <t>21022306042</t>
  </si>
  <si>
    <t>EGUILOS,PATRICIO L</t>
  </si>
  <si>
    <t>31024629293</t>
  </si>
  <si>
    <t>ESPINOZA,PAUL</t>
  </si>
  <si>
    <t>pespino</t>
  </si>
  <si>
    <t>111N 49TH AVENUE CT</t>
  </si>
  <si>
    <t>41021048364</t>
  </si>
  <si>
    <t>FLAK,PAUL H</t>
  </si>
  <si>
    <t>4132 BRANDES ST</t>
  </si>
  <si>
    <t>11021064511</t>
  </si>
  <si>
    <t>FORD,PAUL L</t>
  </si>
  <si>
    <t>14617 sellers rd</t>
  </si>
  <si>
    <t>51024619515</t>
  </si>
  <si>
    <t>GAGNON,PATRICK T</t>
  </si>
  <si>
    <t>pgagnon</t>
  </si>
  <si>
    <t>2423 Pacific ave</t>
  </si>
  <si>
    <t>41021914414</t>
  </si>
  <si>
    <t>GEARY,PATRICK</t>
  </si>
  <si>
    <t>41023825214</t>
  </si>
  <si>
    <t>HASSELL,PHILLIP A</t>
  </si>
  <si>
    <t>28306-8504</t>
  </si>
  <si>
    <t>91024628669</t>
  </si>
  <si>
    <t>HAWKINS,PRESTON</t>
  </si>
  <si>
    <t>phawkin</t>
  </si>
  <si>
    <t>106 S ASHE ST</t>
  </si>
  <si>
    <t>41024608144</t>
  </si>
  <si>
    <t>HEMMINGS,PETER L</t>
  </si>
  <si>
    <t>phemmi0</t>
  </si>
  <si>
    <t>81024620258</t>
  </si>
  <si>
    <t>HOLMAN,PATRICK</t>
  </si>
  <si>
    <t>pholman</t>
  </si>
  <si>
    <t>310 STALLINGS DR</t>
  </si>
  <si>
    <t>MCDONOUGH</t>
  </si>
  <si>
    <t>61023095756</t>
  </si>
  <si>
    <t>PEDROLA,IGMEDIO JR. D</t>
  </si>
  <si>
    <t>PIGMEDI</t>
  </si>
  <si>
    <t>3821 Pine Gate Tr.</t>
  </si>
  <si>
    <t>61024568746</t>
  </si>
  <si>
    <t>JACOBSON,PAUL</t>
  </si>
  <si>
    <t>pjacobs</t>
  </si>
  <si>
    <t>110 WOODS LANE</t>
  </si>
  <si>
    <t>COLDSPRING</t>
  </si>
  <si>
    <t>01024631220</t>
  </si>
  <si>
    <t>KANTZAS,PETER</t>
  </si>
  <si>
    <t>pkantza</t>
  </si>
  <si>
    <t>45 BANK APT APT 4</t>
  </si>
  <si>
    <t>06418</t>
  </si>
  <si>
    <t>41024622824</t>
  </si>
  <si>
    <t>KARAMUZE,PHILIP</t>
  </si>
  <si>
    <t>pkaramu</t>
  </si>
  <si>
    <t>5323 MAIN STREET</t>
  </si>
  <si>
    <t>31023608993</t>
  </si>
  <si>
    <t>KROESSLER,PETER R</t>
  </si>
  <si>
    <t>7334 SR2,</t>
  </si>
  <si>
    <t>Great Southern overland stage Rte</t>
  </si>
  <si>
    <t>Julian</t>
  </si>
  <si>
    <t>91024630759</t>
  </si>
  <si>
    <t>LABOY,PEDRO J</t>
  </si>
  <si>
    <t>plaboy</t>
  </si>
  <si>
    <t>217 Division St.</t>
  </si>
  <si>
    <t>2ND FLOOR</t>
  </si>
  <si>
    <t>01024080900</t>
  </si>
  <si>
    <t>LAMBERT,PHILIP</t>
  </si>
  <si>
    <t>plambe0</t>
  </si>
  <si>
    <t>109 Caroline Ct</t>
  </si>
  <si>
    <t>01024630630</t>
  </si>
  <si>
    <t>LARA,PAULA</t>
  </si>
  <si>
    <t>plara</t>
  </si>
  <si>
    <t>625 SMELKER STREET</t>
  </si>
  <si>
    <t>77707</t>
  </si>
  <si>
    <t>11024629631</t>
  </si>
  <si>
    <t>LATUS,PIERRE</t>
  </si>
  <si>
    <t>platus</t>
  </si>
  <si>
    <t>5692 Bixbywoods court</t>
  </si>
  <si>
    <t>71024631007</t>
  </si>
  <si>
    <t>LAWSON,PHILLIP D</t>
  </si>
  <si>
    <t>plawson</t>
  </si>
  <si>
    <t>4655 N Greensburg Rd</t>
  </si>
  <si>
    <t>01022027850</t>
  </si>
  <si>
    <t>LICATA,PATRICK S</t>
  </si>
  <si>
    <t>3451 W Ridge Rd</t>
  </si>
  <si>
    <t>11024477921</t>
  </si>
  <si>
    <t>LUCAS,Peyton n</t>
  </si>
  <si>
    <t>plucas</t>
  </si>
  <si>
    <t>99 Ingram Road</t>
  </si>
  <si>
    <t>Whitley City</t>
  </si>
  <si>
    <t>42653</t>
  </si>
  <si>
    <t>41024617894</t>
  </si>
  <si>
    <t>MARIN,PEDRO</t>
  </si>
  <si>
    <t>pmarin</t>
  </si>
  <si>
    <t>1300 MACKINAW AVE</t>
  </si>
  <si>
    <t>31024630433</t>
  </si>
  <si>
    <t>NAVAS,PASQUALE M</t>
  </si>
  <si>
    <t>pnavas</t>
  </si>
  <si>
    <t>1904 CRESTMORE PL</t>
  </si>
  <si>
    <t>FORT COLLINS</t>
  </si>
  <si>
    <t>80521</t>
  </si>
  <si>
    <t>41021180164</t>
  </si>
  <si>
    <t>OKEEFE,PATRICK</t>
  </si>
  <si>
    <t>pokeefe</t>
  </si>
  <si>
    <t>BRUSH PRAIRIE</t>
  </si>
  <si>
    <t>21021035782</t>
  </si>
  <si>
    <t>OSBORNE,PATRICK W</t>
  </si>
  <si>
    <t>109 MONTCLAIR DR</t>
  </si>
  <si>
    <t>91022528159</t>
  </si>
  <si>
    <t>OSTROWSKI,PETER</t>
  </si>
  <si>
    <t>135 RICHARDS DRIVE</t>
  </si>
  <si>
    <t>91021054269</t>
  </si>
  <si>
    <t>PINHEIRO,PAULO A</t>
  </si>
  <si>
    <t>E TAUNTON</t>
  </si>
  <si>
    <t>81024631158</t>
  </si>
  <si>
    <t>ROBERTSON JR,PATRICK</t>
  </si>
  <si>
    <t>probert</t>
  </si>
  <si>
    <t>3615 JENNYLIND AVE</t>
  </si>
  <si>
    <t>NORTH HIGHLANDS</t>
  </si>
  <si>
    <t>81024627248</t>
  </si>
  <si>
    <t>ROSEN,PETER</t>
  </si>
  <si>
    <t>prosen</t>
  </si>
  <si>
    <t>5637 SOFT SKIES DRIVE</t>
  </si>
  <si>
    <t>SARASOTA</t>
  </si>
  <si>
    <t>51021275215</t>
  </si>
  <si>
    <t>RUCKERT,PAUL L</t>
  </si>
  <si>
    <t>719  FREEDOM CRIDER RD</t>
  </si>
  <si>
    <t>FREEDOM</t>
  </si>
  <si>
    <t>91024492979</t>
  </si>
  <si>
    <t>SEHGAL,PRATEEK</t>
  </si>
  <si>
    <t>psehga0</t>
  </si>
  <si>
    <t>1644 Langum way</t>
  </si>
  <si>
    <t>61022494826</t>
  </si>
  <si>
    <t>SELLERS,PAUL A</t>
  </si>
  <si>
    <t>pseller</t>
  </si>
  <si>
    <t>1205 CRESTLINE RD</t>
  </si>
  <si>
    <t>WENDELL</t>
  </si>
  <si>
    <t>11021060701</t>
  </si>
  <si>
    <t>SKOCELAS,PATRICK J</t>
  </si>
  <si>
    <t>2930 TILDON</t>
  </si>
  <si>
    <t>91024620469</t>
  </si>
  <si>
    <t>STELLA,PIERO</t>
  </si>
  <si>
    <t>pstella</t>
  </si>
  <si>
    <t>33778 PLOWSHARE RD</t>
  </si>
  <si>
    <t>WILDOMAR</t>
  </si>
  <si>
    <t>92595</t>
  </si>
  <si>
    <t>91024631139</t>
  </si>
  <si>
    <t>THIBODEAU,PAUL</t>
  </si>
  <si>
    <t>pthibod</t>
  </si>
  <si>
    <t>10206 ANGORA DRIVE</t>
  </si>
  <si>
    <t>CHELTENHAM</t>
  </si>
  <si>
    <t>20623</t>
  </si>
  <si>
    <t>11022499011</t>
  </si>
  <si>
    <t>TRAN,PHUONG V</t>
  </si>
  <si>
    <t>12362 GAMMA ST.</t>
  </si>
  <si>
    <t>92840</t>
  </si>
  <si>
    <t>61024618986</t>
  </si>
  <si>
    <t>VILLANUEVA,PABLO</t>
  </si>
  <si>
    <t>pvilla0</t>
  </si>
  <si>
    <t>4 E GARLAND AVE</t>
  </si>
  <si>
    <t>41022814034</t>
  </si>
  <si>
    <t>WALLRICH,PATRICK A</t>
  </si>
  <si>
    <t>PWALLRI</t>
  </si>
  <si>
    <t>3103 5th street</t>
  </si>
  <si>
    <t>Saint Cloud</t>
  </si>
  <si>
    <t>61024628566</t>
  </si>
  <si>
    <t>WELLIVER,PAUL</t>
  </si>
  <si>
    <t>pwelliv</t>
  </si>
  <si>
    <t>61021242006</t>
  </si>
  <si>
    <t>WILLIAMS,PATRICK C</t>
  </si>
  <si>
    <t>25 N 6TH ST</t>
  </si>
  <si>
    <t>81024631178</t>
  </si>
  <si>
    <t>WILLIAMS,PHILLIP T</t>
  </si>
  <si>
    <t>pwilli0</t>
  </si>
  <si>
    <t>3700WEST AVE. APT. K-2</t>
  </si>
  <si>
    <t>31023390713</t>
  </si>
  <si>
    <t>YARBOROUGH,PHILIP C</t>
  </si>
  <si>
    <t>637 SUNSET DR</t>
  </si>
  <si>
    <t>81022036568</t>
  </si>
  <si>
    <t>YEE,PATRICK</t>
  </si>
  <si>
    <t>2129 E 21st Street</t>
  </si>
  <si>
    <t>94606</t>
  </si>
  <si>
    <t>21024626502</t>
  </si>
  <si>
    <t>YOUNG,PATRICK J</t>
  </si>
  <si>
    <t>pyoung</t>
  </si>
  <si>
    <t>505 BYRON RD</t>
  </si>
  <si>
    <t>99350</t>
  </si>
  <si>
    <t>21024631172</t>
  </si>
  <si>
    <t>JONES,QYMELL H</t>
  </si>
  <si>
    <t>qjones</t>
  </si>
  <si>
    <t>114 BALLENTINE CROSSING LN</t>
  </si>
  <si>
    <t>UNIT 10204</t>
  </si>
  <si>
    <t>IRMO</t>
  </si>
  <si>
    <t>29063</t>
  </si>
  <si>
    <t>11024494811</t>
  </si>
  <si>
    <t>ABASSI,RAFI</t>
  </si>
  <si>
    <t>rabassi</t>
  </si>
  <si>
    <t>781 GLENCREEK DR TRACY</t>
  </si>
  <si>
    <t>95377</t>
  </si>
  <si>
    <t>71024333737</t>
  </si>
  <si>
    <t>ABBAS,ROBERT J</t>
  </si>
  <si>
    <t>rabbas</t>
  </si>
  <si>
    <t>6151 238TH AVE NE</t>
  </si>
  <si>
    <t>STACY</t>
  </si>
  <si>
    <t>21021154102</t>
  </si>
  <si>
    <t>AHEDO,RAFAEL</t>
  </si>
  <si>
    <t>5832 COSTA CALIDA AVE N W</t>
  </si>
  <si>
    <t>87114</t>
  </si>
  <si>
    <t>51021049495</t>
  </si>
  <si>
    <t>ALDERMAN,RONALD L</t>
  </si>
  <si>
    <t>RALDERM</t>
  </si>
  <si>
    <t>18440 KESWICK ST</t>
  </si>
  <si>
    <t>UNIT 3</t>
  </si>
  <si>
    <t>RESEDA</t>
  </si>
  <si>
    <t>91335</t>
  </si>
  <si>
    <t>81024630888</t>
  </si>
  <si>
    <t>ALERS,RAFEAL</t>
  </si>
  <si>
    <t>ralers</t>
  </si>
  <si>
    <t>5400 DREXEL AVE</t>
  </si>
  <si>
    <t>LITTLE ROCK</t>
  </si>
  <si>
    <t>72209</t>
  </si>
  <si>
    <t>81022050998</t>
  </si>
  <si>
    <t>ARAMBULA,ROBERT R</t>
  </si>
  <si>
    <t>51024462355</t>
  </si>
  <si>
    <t>ARTHUR,RANSFORD</t>
  </si>
  <si>
    <t>rarthu1</t>
  </si>
  <si>
    <t>10015 GREENBELT ROAD</t>
  </si>
  <si>
    <t>APT #304</t>
  </si>
  <si>
    <t>41024617084</t>
  </si>
  <si>
    <t>ASOBS,RUBIN</t>
  </si>
  <si>
    <t>rasobs</t>
  </si>
  <si>
    <t>1728 Blake Abe</t>
  </si>
  <si>
    <t>51024626975</t>
  </si>
  <si>
    <t>ATKINS,RODNEY L</t>
  </si>
  <si>
    <t>ratkins</t>
  </si>
  <si>
    <t>44 Mauldin Farms lane #44</t>
  </si>
  <si>
    <t>Mauldin</t>
  </si>
  <si>
    <t>29662</t>
  </si>
  <si>
    <t>71021236377</t>
  </si>
  <si>
    <t>AYALA,ROGER G</t>
  </si>
  <si>
    <t>RAYALA1</t>
  </si>
  <si>
    <t>22781 NOLAN ST.</t>
  </si>
  <si>
    <t>LAKE FOREST</t>
  </si>
  <si>
    <t>92630</t>
  </si>
  <si>
    <t>81024630818</t>
  </si>
  <si>
    <t>AYALA MERCADO,ROBERTO</t>
  </si>
  <si>
    <t>rayalam</t>
  </si>
  <si>
    <t>1850 SE 18th AVE</t>
  </si>
  <si>
    <t>Apt 2008</t>
  </si>
  <si>
    <t>34471</t>
  </si>
  <si>
    <t>71024630907</t>
  </si>
  <si>
    <t>BALDERAS,ROBERTO</t>
  </si>
  <si>
    <t>rbalder</t>
  </si>
  <si>
    <t>4508 CORINNE DR</t>
  </si>
  <si>
    <t>76549</t>
  </si>
  <si>
    <t>91024625119</t>
  </si>
  <si>
    <t>BANKS,RICHARD</t>
  </si>
  <si>
    <t>rbanks</t>
  </si>
  <si>
    <t>5722 METCALF CT.</t>
  </si>
  <si>
    <t>71024630547</t>
  </si>
  <si>
    <t>BARNETT,ROBERT</t>
  </si>
  <si>
    <t>rbarnet</t>
  </si>
  <si>
    <t>3848 WORDSWORTH AVE</t>
  </si>
  <si>
    <t>31024625573</t>
  </si>
  <si>
    <t>BATES,ROBERT J</t>
  </si>
  <si>
    <t>rbates</t>
  </si>
  <si>
    <t>925 west 7th street</t>
  </si>
  <si>
    <t>52802</t>
  </si>
  <si>
    <t>51022015845</t>
  </si>
  <si>
    <t>BERENGUER,ROBERTS</t>
  </si>
  <si>
    <t>rbereng</t>
  </si>
  <si>
    <t>5700 SW 127 AVE APT 1117</t>
  </si>
  <si>
    <t>71024629687</t>
  </si>
  <si>
    <t>BETHEA,RODNEY E</t>
  </si>
  <si>
    <t>rbethea</t>
  </si>
  <si>
    <t>101 BIRCH LN</t>
  </si>
  <si>
    <t>11023288541</t>
  </si>
  <si>
    <t>BISHOP,RANDALL Shawn</t>
  </si>
  <si>
    <t>130 COUNTY ROAD 1435</t>
  </si>
  <si>
    <t>BOGATA</t>
  </si>
  <si>
    <t>61024330066</t>
  </si>
  <si>
    <t>BOISVERT,RAYMOND</t>
  </si>
  <si>
    <t>rboisve</t>
  </si>
  <si>
    <t>162 HART DR #1</t>
  </si>
  <si>
    <t>61024631256</t>
  </si>
  <si>
    <t>BROOME,ROBERT M</t>
  </si>
  <si>
    <t>rbroome</t>
  </si>
  <si>
    <t>215 IRBY ROAD</t>
  </si>
  <si>
    <t>31024627513</t>
  </si>
  <si>
    <t>BROWN,RAYMOND</t>
  </si>
  <si>
    <t>rbrown</t>
  </si>
  <si>
    <t>205 COUNTY ROAD 790</t>
  </si>
  <si>
    <t>ETOWAH</t>
  </si>
  <si>
    <t>71021350367</t>
  </si>
  <si>
    <t>BUFORD,ROBERT W</t>
  </si>
  <si>
    <t>31023601863</t>
  </si>
  <si>
    <t>BUSHEY,RANDALL</t>
  </si>
  <si>
    <t>rbushey</t>
  </si>
  <si>
    <t>48 BUSHEY DR</t>
  </si>
  <si>
    <t>SHELBURNE</t>
  </si>
  <si>
    <t>05482</t>
  </si>
  <si>
    <t>01024630260</t>
  </si>
  <si>
    <t>BUTCHER,RILEY</t>
  </si>
  <si>
    <t>rbutche</t>
  </si>
  <si>
    <t>210 BREWER RD</t>
  </si>
  <si>
    <t>RISON</t>
  </si>
  <si>
    <t>71665</t>
  </si>
  <si>
    <t>41021347394</t>
  </si>
  <si>
    <t>CARTWRIGHT,ROGER A</t>
  </si>
  <si>
    <t>138 South Lincoln Ave</t>
  </si>
  <si>
    <t>EAGARVILLE</t>
  </si>
  <si>
    <t>62023</t>
  </si>
  <si>
    <t>61021069986</t>
  </si>
  <si>
    <t>CASTRO,RODOLFO</t>
  </si>
  <si>
    <t>11961 NAVA STREET</t>
  </si>
  <si>
    <t>11021040961</t>
  </si>
  <si>
    <t>CIABATTONI,ROBERT</t>
  </si>
  <si>
    <t>66 BAKER BLVD</t>
  </si>
  <si>
    <t>MARLTON</t>
  </si>
  <si>
    <t>41024630074</t>
  </si>
  <si>
    <t>CLARK,ROBERT T</t>
  </si>
  <si>
    <t>rclark</t>
  </si>
  <si>
    <t>1530 BAGGETT ROAD</t>
  </si>
  <si>
    <t>RINGGOLD</t>
  </si>
  <si>
    <t>30736</t>
  </si>
  <si>
    <t>51024612915</t>
  </si>
  <si>
    <t>COLEMAN,ROBERT A</t>
  </si>
  <si>
    <t>rcolem1</t>
  </si>
  <si>
    <t>100 faint lane</t>
  </si>
  <si>
    <t>Savannah</t>
  </si>
  <si>
    <t>38372</t>
  </si>
  <si>
    <t>71021056327</t>
  </si>
  <si>
    <t>COOK JR,ROBERT L</t>
  </si>
  <si>
    <t>91023191069</t>
  </si>
  <si>
    <t>CORIDON,ROBENSON</t>
  </si>
  <si>
    <t>RCORIDO</t>
  </si>
  <si>
    <t>1070 E Main St</t>
  </si>
  <si>
    <t>31021064093</t>
  </si>
  <si>
    <t>CORREA,RENE A</t>
  </si>
  <si>
    <t>CALLE1 #A16</t>
  </si>
  <si>
    <t>VILLA AURORA</t>
  </si>
  <si>
    <t>01024630230</t>
  </si>
  <si>
    <t>Cortez,Rene Ruben</t>
  </si>
  <si>
    <t>rcortez</t>
  </si>
  <si>
    <t>8729 Augusta Loop</t>
  </si>
  <si>
    <t>10104 truchas rd</t>
  </si>
  <si>
    <t>21021114772</t>
  </si>
  <si>
    <t>CROCKETT,ROGER E</t>
  </si>
  <si>
    <t>2101 India Hook  rd</t>
  </si>
  <si>
    <t>Rock Hill</t>
  </si>
  <si>
    <t>81021004478</t>
  </si>
  <si>
    <t>CROSTHWAITE,ROBERT L</t>
  </si>
  <si>
    <t>rcrosth</t>
  </si>
  <si>
    <t>97 HIAWATHA DR</t>
  </si>
  <si>
    <t>BRIGHTWATERS</t>
  </si>
  <si>
    <t>81003398148</t>
  </si>
  <si>
    <t>CULLEY,RONNIE</t>
  </si>
  <si>
    <t>rculley</t>
  </si>
  <si>
    <t>91021897049</t>
  </si>
  <si>
    <t>CURCIO,RICHARD</t>
  </si>
  <si>
    <t>RCURCI</t>
  </si>
  <si>
    <t>528 ELECTRIC AVE.</t>
  </si>
  <si>
    <t>WALLA WALLA</t>
  </si>
  <si>
    <t>99362</t>
  </si>
  <si>
    <t>71021284207</t>
  </si>
  <si>
    <t>DACPANO,RUDY C</t>
  </si>
  <si>
    <t>rdacpan</t>
  </si>
  <si>
    <t>WEST COVINA</t>
  </si>
  <si>
    <t>91024539219</t>
  </si>
  <si>
    <t>Daigle Jr,Ryan J</t>
  </si>
  <si>
    <t>rdaigle</t>
  </si>
  <si>
    <t>105 Geist St</t>
  </si>
  <si>
    <t>31024620413</t>
  </si>
  <si>
    <t>DE GRANGE,RHYEN</t>
  </si>
  <si>
    <t>rdegran</t>
  </si>
  <si>
    <t>2610 QUAKING CT</t>
  </si>
  <si>
    <t>CALDWELL</t>
  </si>
  <si>
    <t>01024613040</t>
  </si>
  <si>
    <t>DELEIJA,ROBERTO U</t>
  </si>
  <si>
    <t>rdeleij</t>
  </si>
  <si>
    <t>4439 s Drake ave</t>
  </si>
  <si>
    <t>4846 w 22 pl</t>
  </si>
  <si>
    <t>11021908061</t>
  </si>
  <si>
    <t>DELEKTA,RAYMOND J</t>
  </si>
  <si>
    <t>62 DILLA ST</t>
  </si>
  <si>
    <t>01757-1104</t>
  </si>
  <si>
    <t>51022625575</t>
  </si>
  <si>
    <t>DRAUGHN,ROBERT L</t>
  </si>
  <si>
    <t>324 BURLER ST</t>
  </si>
  <si>
    <t>61022341786</t>
  </si>
  <si>
    <t>EBERHARDT,ROBERT W</t>
  </si>
  <si>
    <t>11021134121</t>
  </si>
  <si>
    <t>EDGE,RUSSELL R</t>
  </si>
  <si>
    <t>478 FUNNY FARM ROAD</t>
  </si>
  <si>
    <t>41023023774</t>
  </si>
  <si>
    <t>EHLERT,ROGER L</t>
  </si>
  <si>
    <t>730 16TH STREET NE</t>
  </si>
  <si>
    <t>61021068276</t>
  </si>
  <si>
    <t>ELLIOTT,RICKY L</t>
  </si>
  <si>
    <t>29555 Cambridge dr</t>
  </si>
  <si>
    <t>MENIFEE</t>
  </si>
  <si>
    <t>41022505714</t>
  </si>
  <si>
    <t>ESCOBEDO,ROGELIO</t>
  </si>
  <si>
    <t>81024072918</t>
  </si>
  <si>
    <t>EVANS,ROBERT C</t>
  </si>
  <si>
    <t>revans0</t>
  </si>
  <si>
    <t>1713 CAGUA DR NE</t>
  </si>
  <si>
    <t>87110</t>
  </si>
  <si>
    <t>01024631210</t>
  </si>
  <si>
    <t>FARMER,RAY</t>
  </si>
  <si>
    <t>rfarmer</t>
  </si>
  <si>
    <t>436 THREE CREEKS CT APT B</t>
  </si>
  <si>
    <t>21024613942</t>
  </si>
  <si>
    <t>FAROSE,RAWLE</t>
  </si>
  <si>
    <t>rfarose</t>
  </si>
  <si>
    <t>2808 SW 66 Terr</t>
  </si>
  <si>
    <t>33023</t>
  </si>
  <si>
    <t>31021369483</t>
  </si>
  <si>
    <t>FARROW,ROY M</t>
  </si>
  <si>
    <t>907 NORTH F</t>
  </si>
  <si>
    <t>MUSKOGEE</t>
  </si>
  <si>
    <t>31024619053</t>
  </si>
  <si>
    <t>Fleming,Ronald R</t>
  </si>
  <si>
    <t>rflemi0</t>
  </si>
  <si>
    <t>21024630762</t>
  </si>
  <si>
    <t>FORE,ROBERT A</t>
  </si>
  <si>
    <t>rfore</t>
  </si>
  <si>
    <t>144 SUNRISE WOOD ROAD 1</t>
  </si>
  <si>
    <t>81022267668</t>
  </si>
  <si>
    <t>FORTU,RAMON P</t>
  </si>
  <si>
    <t>5961 Stanton Ave.</t>
  </si>
  <si>
    <t>81024629088</t>
  </si>
  <si>
    <t>FULLER,ROOSEVELT</t>
  </si>
  <si>
    <t>rfuller</t>
  </si>
  <si>
    <t>2108 HALFMOON WAY</t>
  </si>
  <si>
    <t>37130</t>
  </si>
  <si>
    <t>01024613210</t>
  </si>
  <si>
    <t>GARCIA,RANCARLOS P</t>
  </si>
  <si>
    <t>rgarci0</t>
  </si>
  <si>
    <t>120 S. McKinley Ave</t>
  </si>
  <si>
    <t>71021078387</t>
  </si>
  <si>
    <t>GARDUNO,ROBERT R</t>
  </si>
  <si>
    <t>2002 N. WEST ST.</t>
  </si>
  <si>
    <t>FLAGSTAFF</t>
  </si>
  <si>
    <t>11024503381</t>
  </si>
  <si>
    <t>GARRETT,RONALD</t>
  </si>
  <si>
    <t>rgarre3</t>
  </si>
  <si>
    <t>2226 GENNINGS CT.</t>
  </si>
  <si>
    <t>31022028163</t>
  </si>
  <si>
    <t>GARRICK,RENFORD A</t>
  </si>
  <si>
    <t>67 givens lane</t>
  </si>
  <si>
    <t>Camden woyming</t>
  </si>
  <si>
    <t>41021890844</t>
  </si>
  <si>
    <t>GARZA,Roy</t>
  </si>
  <si>
    <t>2107  WATERWILLOW  DR</t>
  </si>
  <si>
    <t>WESLACO</t>
  </si>
  <si>
    <t>78596</t>
  </si>
  <si>
    <t>41024631204</t>
  </si>
  <si>
    <t>GAULDEN,ROBERT</t>
  </si>
  <si>
    <t>rgaulde</t>
  </si>
  <si>
    <t>65 MASSACHUSETTS AVENUE NW</t>
  </si>
  <si>
    <t>20001</t>
  </si>
  <si>
    <t>51021218275</t>
  </si>
  <si>
    <t>GIETLER,RICHARD W</t>
  </si>
  <si>
    <t>RGIETLE</t>
  </si>
  <si>
    <t>323 ANGLE ROAD</t>
  </si>
  <si>
    <t>14224</t>
  </si>
  <si>
    <t>11021111131</t>
  </si>
  <si>
    <t>GRAMSKY,ROBERT E</t>
  </si>
  <si>
    <t>3016 SPRING GARDEN AVE</t>
  </si>
  <si>
    <t>01024256550</t>
  </si>
  <si>
    <t>GRAY,RICHARD K</t>
  </si>
  <si>
    <t>rgray2</t>
  </si>
  <si>
    <t>3904 Wilkesboro Ave</t>
  </si>
  <si>
    <t>91021357969</t>
  </si>
  <si>
    <t>GRIFFITH,RANDY L</t>
  </si>
  <si>
    <t>13040 SNOWFLOWER DR</t>
  </si>
  <si>
    <t>81021136438</t>
  </si>
  <si>
    <t>GUSMAN,ROBERT</t>
  </si>
  <si>
    <t>RGUSMA</t>
  </si>
  <si>
    <t>2431 W SWAIN RD</t>
  </si>
  <si>
    <t>95207</t>
  </si>
  <si>
    <t>11022027911</t>
  </si>
  <si>
    <t>GUTIERREZ,ROBERT</t>
  </si>
  <si>
    <t>1535 W. Cerritos Ave</t>
  </si>
  <si>
    <t>11024630541</t>
  </si>
  <si>
    <t>GUZMAN,RUBEN I</t>
  </si>
  <si>
    <t>rguzma0</t>
  </si>
  <si>
    <t>14937 W VICTORIA CROSSING</t>
  </si>
  <si>
    <t>60441</t>
  </si>
  <si>
    <t>21023905282</t>
  </si>
  <si>
    <t>HADDOCK-LABOY,ROLANDO</t>
  </si>
  <si>
    <t>81021060488</t>
  </si>
  <si>
    <t>HANSON,RICHARD T</t>
  </si>
  <si>
    <t>1017 KIRBY Ave</t>
  </si>
  <si>
    <t>51024630675</t>
  </si>
  <si>
    <t>HARTLEY,RICHARD A</t>
  </si>
  <si>
    <t>rhartle</t>
  </si>
  <si>
    <t>7590 S TIPP COWLESVILLE RD</t>
  </si>
  <si>
    <t>TIPP CITY</t>
  </si>
  <si>
    <t>41022124264</t>
  </si>
  <si>
    <t>HARTSELL,RODNEY R</t>
  </si>
  <si>
    <t>914 N Main St</t>
  </si>
  <si>
    <t>OAKBORO</t>
  </si>
  <si>
    <t>01024628110</t>
  </si>
  <si>
    <t>HENDERSON,RYAN</t>
  </si>
  <si>
    <t>rhender</t>
  </si>
  <si>
    <t>1304 east cold spring lane</t>
  </si>
  <si>
    <t>21024630582</t>
  </si>
  <si>
    <t>HIGGINS,ROBERT C</t>
  </si>
  <si>
    <t>rhiggin</t>
  </si>
  <si>
    <t>1815 COMBS RIDGE RD</t>
  </si>
  <si>
    <t>24260</t>
  </si>
  <si>
    <t>81024220508</t>
  </si>
  <si>
    <t>HOBBS,RYAN</t>
  </si>
  <si>
    <t>rhobbs2</t>
  </si>
  <si>
    <t>1500 W. 6TH ST</t>
  </si>
  <si>
    <t>31023800683</t>
  </si>
  <si>
    <t>HODGES JR,RICKEY W</t>
  </si>
  <si>
    <t>580 COUNTY ROAD 34760</t>
  </si>
  <si>
    <t>75460-0186</t>
  </si>
  <si>
    <t>41021258274</t>
  </si>
  <si>
    <t>HOSEY,REGINALD</t>
  </si>
  <si>
    <t>rhosey</t>
  </si>
  <si>
    <t>186 HCR 2302 SOUTH</t>
  </si>
  <si>
    <t>11024522901</t>
  </si>
  <si>
    <t>HOWARD,RONALD F</t>
  </si>
  <si>
    <t>rhowar2</t>
  </si>
  <si>
    <t>652 COUNTY ROAD 3139</t>
  </si>
  <si>
    <t>ORANGE</t>
  </si>
  <si>
    <t>77632-1536</t>
  </si>
  <si>
    <t>11024625141</t>
  </si>
  <si>
    <t>HUNTER SR,RENNIE N</t>
  </si>
  <si>
    <t>rhunter</t>
  </si>
  <si>
    <t>460 E Dayton yellow springs rd Apt 65</t>
  </si>
  <si>
    <t>31022402443</t>
  </si>
  <si>
    <t>HUSTON,ROBERT G</t>
  </si>
  <si>
    <t>rhuston</t>
  </si>
  <si>
    <t>1382 WEST GALBRAITH ROAD</t>
  </si>
  <si>
    <t>61024517626</t>
  </si>
  <si>
    <t>IMHOFF,ROGER W</t>
  </si>
  <si>
    <t>rimhoff</t>
  </si>
  <si>
    <t>213 FISKE ROAD</t>
  </si>
  <si>
    <t>WEST CHAZY</t>
  </si>
  <si>
    <t>81024631268</t>
  </si>
  <si>
    <t>ISLAM,RAKIBUL</t>
  </si>
  <si>
    <t>rislam</t>
  </si>
  <si>
    <t>75 MELISON DRIVE</t>
  </si>
  <si>
    <t>MELISON DRIVE</t>
  </si>
  <si>
    <t>71024625437</t>
  </si>
  <si>
    <t>JEAN BAPTISTE,Roosvelt</t>
  </si>
  <si>
    <t>rjeanba</t>
  </si>
  <si>
    <t>1368 54th street</t>
  </si>
  <si>
    <t>71022387287</t>
  </si>
  <si>
    <t>JEFFRIES,RICHARD</t>
  </si>
  <si>
    <t>186 dry field rd</t>
  </si>
  <si>
    <t>byhalia</t>
  </si>
  <si>
    <t>38611</t>
  </si>
  <si>
    <t>61024623946</t>
  </si>
  <si>
    <t>JOHNSON,Ronald E</t>
  </si>
  <si>
    <t>rjohnso</t>
  </si>
  <si>
    <t>3204 Gulfport dr</t>
  </si>
  <si>
    <t>11021241361</t>
  </si>
  <si>
    <t>JONES,RON E</t>
  </si>
  <si>
    <t>P.O. Box 625</t>
  </si>
  <si>
    <t>Friant</t>
  </si>
  <si>
    <t>93626</t>
  </si>
  <si>
    <t>91021344499</t>
  </si>
  <si>
    <t>JONES,RANDAL T</t>
  </si>
  <si>
    <t>17014 E 672 RD</t>
  </si>
  <si>
    <t>HENNESSEY</t>
  </si>
  <si>
    <t>73742-6000</t>
  </si>
  <si>
    <t>01024623530</t>
  </si>
  <si>
    <t>JONES,RONALD D</t>
  </si>
  <si>
    <t>rjones2</t>
  </si>
  <si>
    <t>990 HOITT AVE</t>
  </si>
  <si>
    <t>51021052175</t>
  </si>
  <si>
    <t>JUSINO,ROBERT</t>
  </si>
  <si>
    <t>HC 08 1073</t>
  </si>
  <si>
    <t>BO GUARAGUAO K 2 0</t>
  </si>
  <si>
    <t>91024591309</t>
  </si>
  <si>
    <t>KAYROUZ,RONALD V</t>
  </si>
  <si>
    <t>rkayrou</t>
  </si>
  <si>
    <t>6516 LANTERN DR</t>
  </si>
  <si>
    <t>40228</t>
  </si>
  <si>
    <t>21024625952</t>
  </si>
  <si>
    <t>KELLY,ROBERT A</t>
  </si>
  <si>
    <t>rkelly1</t>
  </si>
  <si>
    <t>1516 MILLER ROAD</t>
  </si>
  <si>
    <t>31024628083</t>
  </si>
  <si>
    <t>KINDBERG,RODNEY S</t>
  </si>
  <si>
    <t>rkindbe</t>
  </si>
  <si>
    <t>59 CAROL LANE APT 145</t>
  </si>
  <si>
    <t>OAKLEY</t>
  </si>
  <si>
    <t>94561</t>
  </si>
  <si>
    <t>91021099869</t>
  </si>
  <si>
    <t>KOKOSKY,RICHARD S</t>
  </si>
  <si>
    <t>3220 Glase RD</t>
  </si>
  <si>
    <t>81024624518</t>
  </si>
  <si>
    <t>KRETSCHMER,ROBERT K</t>
  </si>
  <si>
    <t>rkretsc</t>
  </si>
  <si>
    <t>2000 E. MAIN STREET</t>
  </si>
  <si>
    <t>21021052152</t>
  </si>
  <si>
    <t>LABORDE,RICKY L</t>
  </si>
  <si>
    <t>676 390th Ave</t>
  </si>
  <si>
    <t>JANESVILLE</t>
  </si>
  <si>
    <t>91024607759</t>
  </si>
  <si>
    <t>LAL,RITESH</t>
  </si>
  <si>
    <t>rlal0</t>
  </si>
  <si>
    <t>28053 40th Pl S</t>
  </si>
  <si>
    <t>98001</t>
  </si>
  <si>
    <t>81024626208</t>
  </si>
  <si>
    <t>LAMONT,RYAN</t>
  </si>
  <si>
    <t>rlamont</t>
  </si>
  <si>
    <t>4004 41ST W BRADENTON FL 34205</t>
  </si>
  <si>
    <t>34205</t>
  </si>
  <si>
    <t>81024630278</t>
  </si>
  <si>
    <t>LANICH,RONALD</t>
  </si>
  <si>
    <t>rlanich</t>
  </si>
  <si>
    <t>5348 Lakewood Rd</t>
  </si>
  <si>
    <t>Sebring</t>
  </si>
  <si>
    <t>33875</t>
  </si>
  <si>
    <t>71024589777</t>
  </si>
  <si>
    <t>LARA,RICARDO A</t>
  </si>
  <si>
    <t>rlara</t>
  </si>
  <si>
    <t>81024629378</t>
  </si>
  <si>
    <t>LEE,RAYMOND</t>
  </si>
  <si>
    <t>rlee0</t>
  </si>
  <si>
    <t>455 W 28TH PLACE</t>
  </si>
  <si>
    <t>60616</t>
  </si>
  <si>
    <t>31024628123</t>
  </si>
  <si>
    <t>LILLIE,ROBERT</t>
  </si>
  <si>
    <t>rlillie</t>
  </si>
  <si>
    <t>32383 CORYDON RD</t>
  </si>
  <si>
    <t>SPACE 16</t>
  </si>
  <si>
    <t>51023795235</t>
  </si>
  <si>
    <t>LIMAS JR,RUBEN</t>
  </si>
  <si>
    <t>4125 Flower st.</t>
  </si>
  <si>
    <t>Cudahy</t>
  </si>
  <si>
    <t>81022028088</t>
  </si>
  <si>
    <t>LOSARDO,RICHARD V</t>
  </si>
  <si>
    <t>146 HANOVER ST</t>
  </si>
  <si>
    <t>21024583382</t>
  </si>
  <si>
    <t>LUJAN,RENE</t>
  </si>
  <si>
    <t>rlujan</t>
  </si>
  <si>
    <t>14365 English setter st</t>
  </si>
  <si>
    <t>Eastvale</t>
  </si>
  <si>
    <t>71022478707</t>
  </si>
  <si>
    <t>MADERO,ROSENDO</t>
  </si>
  <si>
    <t>6406  spinel ct</t>
  </si>
  <si>
    <t>mira loma</t>
  </si>
  <si>
    <t>11023030061</t>
  </si>
  <si>
    <t>MAKHYANOV,ROBERT</t>
  </si>
  <si>
    <t>rmakhya</t>
  </si>
  <si>
    <t>1377 SOMERSET DR</t>
  </si>
  <si>
    <t>95605</t>
  </si>
  <si>
    <t>21022876432</t>
  </si>
  <si>
    <t>MAN,ROMEO</t>
  </si>
  <si>
    <t>26792 rawhide circle</t>
  </si>
  <si>
    <t>Lake  forest</t>
  </si>
  <si>
    <t>01024564900</t>
  </si>
  <si>
    <t>MANEGO,RICHARD</t>
  </si>
  <si>
    <t>rmanego</t>
  </si>
  <si>
    <t>1603 23rd St</t>
  </si>
  <si>
    <t>81021258368</t>
  </si>
  <si>
    <t>MANNA,ROBERT</t>
  </si>
  <si>
    <t>rmanna1</t>
  </si>
  <si>
    <t>4106 204TH AVE NE</t>
  </si>
  <si>
    <t>41024351664</t>
  </si>
  <si>
    <t>MARTIN PEREZ,ROBERSY</t>
  </si>
  <si>
    <t>rmart16</t>
  </si>
  <si>
    <t>2437 se marseille street</t>
  </si>
  <si>
    <t>port saint lucie</t>
  </si>
  <si>
    <t>71024630577</t>
  </si>
  <si>
    <t>MARTIN,RYAN L</t>
  </si>
  <si>
    <t>rmarti2</t>
  </si>
  <si>
    <t>153 TIMBER RIDGE DR</t>
  </si>
  <si>
    <t>38478</t>
  </si>
  <si>
    <t>71024619667</t>
  </si>
  <si>
    <t>MARTINEZ,RENE</t>
  </si>
  <si>
    <t>rmarti3</t>
  </si>
  <si>
    <t>8015 HICKORY FOREST</t>
  </si>
  <si>
    <t>21024630442</t>
  </si>
  <si>
    <t>MARTINEZ,RANDY C</t>
  </si>
  <si>
    <t>rmartin</t>
  </si>
  <si>
    <t>311 DURETE CT</t>
  </si>
  <si>
    <t>MILPITAS</t>
  </si>
  <si>
    <t>95035</t>
  </si>
  <si>
    <t>61021895206</t>
  </si>
  <si>
    <t>MASCHO,RODNEY</t>
  </si>
  <si>
    <t>7985 RT 417</t>
  </si>
  <si>
    <t>BOLIVAR</t>
  </si>
  <si>
    <t>41024630924</t>
  </si>
  <si>
    <t>MAST,REAGAN T</t>
  </si>
  <si>
    <t>rmast</t>
  </si>
  <si>
    <t>516 STOLMAN WAY</t>
  </si>
  <si>
    <t>51021131695</t>
  </si>
  <si>
    <t>MCCONNELL,ROY L</t>
  </si>
  <si>
    <t>1184 E. 560TH RD</t>
  </si>
  <si>
    <t>WILLARD</t>
  </si>
  <si>
    <t>91024340129</t>
  </si>
  <si>
    <t>MCELWAIN,ROBERT</t>
  </si>
  <si>
    <t>rmcelwa</t>
  </si>
  <si>
    <t>175 CHERRY ST</t>
  </si>
  <si>
    <t>SHANNON</t>
  </si>
  <si>
    <t>91024630659</t>
  </si>
  <si>
    <t>MCGUIRE,RONNIE</t>
  </si>
  <si>
    <t>rmcguir</t>
  </si>
  <si>
    <t>323 N 15TH ST</t>
  </si>
  <si>
    <t>NILES</t>
  </si>
  <si>
    <t>49120</t>
  </si>
  <si>
    <t>71021061907</t>
  </si>
  <si>
    <t>McQuillan,Raymond</t>
  </si>
  <si>
    <t>4515 payson ave</t>
  </si>
  <si>
    <t>01024628260</t>
  </si>
  <si>
    <t>MEDINA,RUDY</t>
  </si>
  <si>
    <t>rmedina</t>
  </si>
  <si>
    <t>14 MAVERICK ST APT 3</t>
  </si>
  <si>
    <t>CHELSEA</t>
  </si>
  <si>
    <t>91023719069</t>
  </si>
  <si>
    <t>MEGHNEM,RACHID</t>
  </si>
  <si>
    <t>13555 highland mews pl</t>
  </si>
  <si>
    <t>11021032511</t>
  </si>
  <si>
    <t>MILLER,RICHARD L</t>
  </si>
  <si>
    <t>287 County Rd. 4941</t>
  </si>
  <si>
    <t>91021757109</t>
  </si>
  <si>
    <t>MILLS,RICHARD E</t>
  </si>
  <si>
    <t>rmills0</t>
  </si>
  <si>
    <t>921 22ND AVE NW</t>
  </si>
  <si>
    <t>NEW BRIGHTON</t>
  </si>
  <si>
    <t>55112</t>
  </si>
  <si>
    <t>21021006562</t>
  </si>
  <si>
    <t>MOFFITT,ROBERT M</t>
  </si>
  <si>
    <t>176 MEADOW LA</t>
  </si>
  <si>
    <t>PARAMUS</t>
  </si>
  <si>
    <t>91023916519</t>
  </si>
  <si>
    <t>MOHR,RICHARD</t>
  </si>
  <si>
    <t>rmohr</t>
  </si>
  <si>
    <t>35259 RAILROAD AVE</t>
  </si>
  <si>
    <t>61021152436</t>
  </si>
  <si>
    <t>MONTERROSO,RICARDO A</t>
  </si>
  <si>
    <t>RMONTE4</t>
  </si>
  <si>
    <t>36189 kalamazoo dr</t>
  </si>
  <si>
    <t>Eustis</t>
  </si>
  <si>
    <t>32736</t>
  </si>
  <si>
    <t>31024627813</t>
  </si>
  <si>
    <t>MORALES,RUBEN</t>
  </si>
  <si>
    <t>rmorale</t>
  </si>
  <si>
    <t>3543 WELLINGTON TERRACE</t>
  </si>
  <si>
    <t>21024618982</t>
  </si>
  <si>
    <t>MORAN,RICHARD F</t>
  </si>
  <si>
    <t>rmoran</t>
  </si>
  <si>
    <t>2964 Devonfield av</t>
  </si>
  <si>
    <t>51023814285</t>
  </si>
  <si>
    <t>MOTTLEY,RICKEY R</t>
  </si>
  <si>
    <t>22 MANSUR ST</t>
  </si>
  <si>
    <t>02131-4616</t>
  </si>
  <si>
    <t>51024622005</t>
  </si>
  <si>
    <t>NOGGLE,RICHARD A</t>
  </si>
  <si>
    <t>rnoggle</t>
  </si>
  <si>
    <t>8494 DOUGLAS AVE</t>
  </si>
  <si>
    <t>21024630072</t>
  </si>
  <si>
    <t>NORMAN,RICARDO</t>
  </si>
  <si>
    <t>rnorman</t>
  </si>
  <si>
    <t>7241 CANYON RUN DRIVE</t>
  </si>
  <si>
    <t>79912</t>
  </si>
  <si>
    <t>81022925148</t>
  </si>
  <si>
    <t>ORTIZ,ROGELIO V</t>
  </si>
  <si>
    <t>221 EAST STANDFORD</t>
  </si>
  <si>
    <t>92707</t>
  </si>
  <si>
    <t>61022265786</t>
  </si>
  <si>
    <t>OWENS,RONALD</t>
  </si>
  <si>
    <t>6256 QUEENS COLLEGE DR</t>
  </si>
  <si>
    <t>81024627378</t>
  </si>
  <si>
    <t>PADILLA,RICHARD</t>
  </si>
  <si>
    <t>rpadill</t>
  </si>
  <si>
    <t>5317 HARWOOD STREET</t>
  </si>
  <si>
    <t>79605</t>
  </si>
  <si>
    <t>21024629182</t>
  </si>
  <si>
    <t>PAHOLKE,ROBERT</t>
  </si>
  <si>
    <t>rpaholk</t>
  </si>
  <si>
    <t>16450 LOUIS AVE</t>
  </si>
  <si>
    <t>11021053631</t>
  </si>
  <si>
    <t>PIVOLA,ROBERT C</t>
  </si>
  <si>
    <t>PO BOX 672</t>
  </si>
  <si>
    <t>LITTLE EGG HARBOR</t>
  </si>
  <si>
    <t>08087</t>
  </si>
  <si>
    <t>11024629831</t>
  </si>
  <si>
    <t>POMNITZ,ROBERT</t>
  </si>
  <si>
    <t>rpomnit</t>
  </si>
  <si>
    <t>149 Hall Lane</t>
  </si>
  <si>
    <t>94598</t>
  </si>
  <si>
    <t>01021581960</t>
  </si>
  <si>
    <t>PRICE,RAYMOND</t>
  </si>
  <si>
    <t>650 10thAve NW</t>
  </si>
  <si>
    <t>81022030118</t>
  </si>
  <si>
    <t>PUSHEE,ROBERT A</t>
  </si>
  <si>
    <t>5 DURHAM AVE.</t>
  </si>
  <si>
    <t>31022822563</t>
  </si>
  <si>
    <t>RADER,ROYCE S</t>
  </si>
  <si>
    <t>RRADER</t>
  </si>
  <si>
    <t>14100 PARK AVE S</t>
  </si>
  <si>
    <t>BURNSVILLE</t>
  </si>
  <si>
    <t>55337</t>
  </si>
  <si>
    <t>61024627726</t>
  </si>
  <si>
    <t>RAMOS,RAFAEL</t>
  </si>
  <si>
    <t>rramos</t>
  </si>
  <si>
    <t>6637 N 58TH DR</t>
  </si>
  <si>
    <t>85301</t>
  </si>
  <si>
    <t>21024522902</t>
  </si>
  <si>
    <t>RAMSEY,ROY</t>
  </si>
  <si>
    <t>rramse1</t>
  </si>
  <si>
    <t>2314 Sonora</t>
  </si>
  <si>
    <t>League CITY</t>
  </si>
  <si>
    <t>61023730276</t>
  </si>
  <si>
    <t>RANGEL,ROMAN L</t>
  </si>
  <si>
    <t>RRANGE9</t>
  </si>
  <si>
    <t>82304 PADOVA DRIVE</t>
  </si>
  <si>
    <t>71021169497</t>
  </si>
  <si>
    <t>REYNA,RAFAEL E</t>
  </si>
  <si>
    <t>2918 WESTCHESTER LN</t>
  </si>
  <si>
    <t>01021062580</t>
  </si>
  <si>
    <t>RICHARD,RANDALL W</t>
  </si>
  <si>
    <t>205 LAGNIAPPE CIRCLE</t>
  </si>
  <si>
    <t>01023996410</t>
  </si>
  <si>
    <t>RIOS,RUBEN</t>
  </si>
  <si>
    <t>rrios8</t>
  </si>
  <si>
    <t>4801 Golden Sky Way</t>
  </si>
  <si>
    <t>Unit 226</t>
  </si>
  <si>
    <t>92154</t>
  </si>
  <si>
    <t>21024564402</t>
  </si>
  <si>
    <t>RIVAS,RUDY A</t>
  </si>
  <si>
    <t>rrivas0</t>
  </si>
  <si>
    <t>913 MARJORIE DR</t>
  </si>
  <si>
    <t>92114</t>
  </si>
  <si>
    <t>31024624423</t>
  </si>
  <si>
    <t>ROBERT,RAFAEL</t>
  </si>
  <si>
    <t>rrobert</t>
  </si>
  <si>
    <t>5808 Auvers BIvd</t>
  </si>
  <si>
    <t>Apt 101</t>
  </si>
  <si>
    <t>11024530571</t>
  </si>
  <si>
    <t>Rodriguez-Sepulveda,Raymond Jesus</t>
  </si>
  <si>
    <t>rrodr47</t>
  </si>
  <si>
    <t>889 somerset dr</t>
  </si>
  <si>
    <t>41021082294</t>
  </si>
  <si>
    <t>ROMERO,RICHARD</t>
  </si>
  <si>
    <t>11023613431</t>
  </si>
  <si>
    <t>RUFF,ROBERT K</t>
  </si>
  <si>
    <t>RRUFF0</t>
  </si>
  <si>
    <t>15 Northfield Road</t>
  </si>
  <si>
    <t>Enfield</t>
  </si>
  <si>
    <t>51021252085</t>
  </si>
  <si>
    <t>RUSYN,RONALD G</t>
  </si>
  <si>
    <t>114 SCHOOL ST.</t>
  </si>
  <si>
    <t>OLYPHANT</t>
  </si>
  <si>
    <t>31023735603</t>
  </si>
  <si>
    <t>SAGE,RUSSELL A</t>
  </si>
  <si>
    <t>801 Beardsley Dr</t>
  </si>
  <si>
    <t>95605-2403</t>
  </si>
  <si>
    <t>71024333947</t>
  </si>
  <si>
    <t>SALINAS,RAMON E</t>
  </si>
  <si>
    <t>rsalin3</t>
  </si>
  <si>
    <t>19835 Camino de Rosa</t>
  </si>
  <si>
    <t>Walnut</t>
  </si>
  <si>
    <t>91789</t>
  </si>
  <si>
    <t>11021039761</t>
  </si>
  <si>
    <t>SALISBURY,RICHARD L</t>
  </si>
  <si>
    <t>40831 NORTH 4020 ROAD</t>
  </si>
  <si>
    <t>31024631293</t>
  </si>
  <si>
    <t>SANCHEZ PINO,ROBERT</t>
  </si>
  <si>
    <t>rsanche</t>
  </si>
  <si>
    <t>765 LEAFY LANE</t>
  </si>
  <si>
    <t>41024628534</t>
  </si>
  <si>
    <t>SANDERSON,RENDEL</t>
  </si>
  <si>
    <t>rsande0</t>
  </si>
  <si>
    <t># H</t>
  </si>
  <si>
    <t>01022656590</t>
  </si>
  <si>
    <t>SANDERLIN,RICHARD</t>
  </si>
  <si>
    <t>rsander</t>
  </si>
  <si>
    <t>6058 CR 214</t>
  </si>
  <si>
    <t>KEYSTONE HEIGHTS</t>
  </si>
  <si>
    <t>11022189061</t>
  </si>
  <si>
    <t>SAN NICOLAS,RICHARD P</t>
  </si>
  <si>
    <t>45-318 Kenela st</t>
  </si>
  <si>
    <t>KANEOHE</t>
  </si>
  <si>
    <t>96744</t>
  </si>
  <si>
    <t>41022919554</t>
  </si>
  <si>
    <t>SARAVIA,ROGER E</t>
  </si>
  <si>
    <t>10826 SW 244th Ter</t>
  </si>
  <si>
    <t>81024360448</t>
  </si>
  <si>
    <t>SARDI,RICHARD</t>
  </si>
  <si>
    <t>rsardi</t>
  </si>
  <si>
    <t>1812 Barberry Way</t>
  </si>
  <si>
    <t>Weatherford</t>
  </si>
  <si>
    <t>76086</t>
  </si>
  <si>
    <t>41021099724</t>
  </si>
  <si>
    <t>SAUCEDO,ROBERT A</t>
  </si>
  <si>
    <t>342 METZ</t>
  </si>
  <si>
    <t>78223</t>
  </si>
  <si>
    <t>31024562413</t>
  </si>
  <si>
    <t>SCHEELEY,RANDY S</t>
  </si>
  <si>
    <t>rscheel</t>
  </si>
  <si>
    <t>4539 SMITHVILLE ROAD</t>
  </si>
  <si>
    <t>31021036513</t>
  </si>
  <si>
    <t>SCOTT,ROBERT d</t>
  </si>
  <si>
    <t>609 south M st</t>
  </si>
  <si>
    <t>harlingen</t>
  </si>
  <si>
    <t>31021072193</t>
  </si>
  <si>
    <t>SCOTT,ROBERT E</t>
  </si>
  <si>
    <t>RSCOTT5</t>
  </si>
  <si>
    <t>386 INGRAM LANE</t>
  </si>
  <si>
    <t>ALMO</t>
  </si>
  <si>
    <t>42020</t>
  </si>
  <si>
    <t>11022889401</t>
  </si>
  <si>
    <t>SEDA,ROBERT</t>
  </si>
  <si>
    <t>361 GUADLUPE ST</t>
  </si>
  <si>
    <t>33844-8468</t>
  </si>
  <si>
    <t>41021038164</t>
  </si>
  <si>
    <t>SEKORA,RAYMOND A</t>
  </si>
  <si>
    <t>P. O. BOX 2406</t>
  </si>
  <si>
    <t>21021048012</t>
  </si>
  <si>
    <t>SEVERSON,ROCKY R</t>
  </si>
  <si>
    <t>RSEVERS</t>
  </si>
  <si>
    <t>4019 E ERMINA</t>
  </si>
  <si>
    <t>99217-8602</t>
  </si>
  <si>
    <t>01021074330</t>
  </si>
  <si>
    <t>SEYFERT,RUSSELL A</t>
  </si>
  <si>
    <t>202 Earl ct</t>
  </si>
  <si>
    <t>21023930082</t>
  </si>
  <si>
    <t>Iskandar,Romany</t>
  </si>
  <si>
    <t>rshahha</t>
  </si>
  <si>
    <t>26115 83rd Ave</t>
  </si>
  <si>
    <t>Floral park</t>
  </si>
  <si>
    <t>11004</t>
  </si>
  <si>
    <t>51021049225</t>
  </si>
  <si>
    <t>SHAPIRO,ROBERT E</t>
  </si>
  <si>
    <t>619 W EVESHAM AVE</t>
  </si>
  <si>
    <t>31003536783</t>
  </si>
  <si>
    <t>SHELDON,RAVEN</t>
  </si>
  <si>
    <t>rsheldo</t>
  </si>
  <si>
    <t>11 N. RUSSELL AVE</t>
  </si>
  <si>
    <t>41024463144</t>
  </si>
  <si>
    <t>SISNEY,ROBERT G</t>
  </si>
  <si>
    <t>rsisney</t>
  </si>
  <si>
    <t>3410 Pleasant Street</t>
  </si>
  <si>
    <t>Ozark</t>
  </si>
  <si>
    <t>72949</t>
  </si>
  <si>
    <t>81022917528</t>
  </si>
  <si>
    <t>SKAE,RAYMOND E</t>
  </si>
  <si>
    <t>9735 BLANKENSHIP DR</t>
  </si>
  <si>
    <t>81024627468</t>
  </si>
  <si>
    <t>SLAVIN,ROBERT</t>
  </si>
  <si>
    <t>rslavin</t>
  </si>
  <si>
    <t>68 OAK HILL ROAD</t>
  </si>
  <si>
    <t>71024591977</t>
  </si>
  <si>
    <t>SLAWTER,ROBERT C</t>
  </si>
  <si>
    <t>rslawte</t>
  </si>
  <si>
    <t>1528 CANTERFROD CT.</t>
  </si>
  <si>
    <t>71024618797</t>
  </si>
  <si>
    <t>SMITH,RICHARD D</t>
  </si>
  <si>
    <t>rsmit12</t>
  </si>
  <si>
    <t>13405 s 20th ct</t>
  </si>
  <si>
    <t>Bixby</t>
  </si>
  <si>
    <t>74008-1005</t>
  </si>
  <si>
    <t>81024616508</t>
  </si>
  <si>
    <t>SMITH,RANDY</t>
  </si>
  <si>
    <t>rsmith8</t>
  </si>
  <si>
    <t>57 harvest glen dr</t>
  </si>
  <si>
    <t>Elgin</t>
  </si>
  <si>
    <t>11023447801</t>
  </si>
  <si>
    <t>SNOW,ROBERT</t>
  </si>
  <si>
    <t>3 academy court</t>
  </si>
  <si>
    <t>21023615472</t>
  </si>
  <si>
    <t>SPARKS,RICKY L</t>
  </si>
  <si>
    <t>2203 Oak Ridge Rd</t>
  </si>
  <si>
    <t>41023113314</t>
  </si>
  <si>
    <t>SPRINGER,RAYMOND</t>
  </si>
  <si>
    <t>rspring</t>
  </si>
  <si>
    <t>253 BUCKS DR</t>
  </si>
  <si>
    <t>61024617196</t>
  </si>
  <si>
    <t>STOUT,ROLLA</t>
  </si>
  <si>
    <t>rstout</t>
  </si>
  <si>
    <t>613 ANDREA STREET</t>
  </si>
  <si>
    <t>11023153891</t>
  </si>
  <si>
    <t>STOUT,RALPH</t>
  </si>
  <si>
    <t>RSTOUT0</t>
  </si>
  <si>
    <t>3110 EDGEWOOD</t>
  </si>
  <si>
    <t>76903</t>
  </si>
  <si>
    <t>01021041920</t>
  </si>
  <si>
    <t>STYLES,RIKKI M</t>
  </si>
  <si>
    <t>61024578446</t>
  </si>
  <si>
    <t>SUGIMOTO,REID</t>
  </si>
  <si>
    <t>rsugimo</t>
  </si>
  <si>
    <t>45-718 KAKU .</t>
  </si>
  <si>
    <t>81024332168</t>
  </si>
  <si>
    <t>SWANSON,ROY</t>
  </si>
  <si>
    <t>rswans3</t>
  </si>
  <si>
    <t>773 SAILORS CREEK ROAD</t>
  </si>
  <si>
    <t>91024629289</t>
  </si>
  <si>
    <t>SYKES,ROBERT</t>
  </si>
  <si>
    <t>rsykes</t>
  </si>
  <si>
    <t>647 20TH COURT NE</t>
  </si>
  <si>
    <t>35215</t>
  </si>
  <si>
    <t>01024627280</t>
  </si>
  <si>
    <t>TAMAYO,ROMAN</t>
  </si>
  <si>
    <t>rtamay0</t>
  </si>
  <si>
    <t>16610 MOARY FIRTH DRIVE</t>
  </si>
  <si>
    <t>01024335410</t>
  </si>
  <si>
    <t>TAMAYO,ROMAN R</t>
  </si>
  <si>
    <t>rtamayo</t>
  </si>
  <si>
    <t>16610 MOARY FIRTH DR</t>
  </si>
  <si>
    <t>01024328370</t>
  </si>
  <si>
    <t>TASSIN,RONALD</t>
  </si>
  <si>
    <t>rtassin</t>
  </si>
  <si>
    <t>50100 HWY 1065</t>
  </si>
  <si>
    <t>TICKFAW</t>
  </si>
  <si>
    <t>91021184419</t>
  </si>
  <si>
    <t>THIBODAUX,RONALD</t>
  </si>
  <si>
    <t>rthibod</t>
  </si>
  <si>
    <t>41024622094</t>
  </si>
  <si>
    <t>THOMAS,RODNEY</t>
  </si>
  <si>
    <t>rthoma2</t>
  </si>
  <si>
    <t>1232 BROOKSTONE CIRCLE</t>
  </si>
  <si>
    <t>11024523201</t>
  </si>
  <si>
    <t>THOMSON,ROBERT L</t>
  </si>
  <si>
    <t>rthoms0</t>
  </si>
  <si>
    <t>6906 CARRIAGE WAY LANE</t>
  </si>
  <si>
    <t>21023469892</t>
  </si>
  <si>
    <t>TORDA,RANDALL</t>
  </si>
  <si>
    <t>96732-1404</t>
  </si>
  <si>
    <t>11023397811</t>
  </si>
  <si>
    <t>TRIMMER,RYAN</t>
  </si>
  <si>
    <t>rtrimme</t>
  </si>
  <si>
    <t>387 CONCETTA DR</t>
  </si>
  <si>
    <t>MOUNT ROYAL</t>
  </si>
  <si>
    <t>11021886821</t>
  </si>
  <si>
    <t>URQUHART,ROBERT L</t>
  </si>
  <si>
    <t>3702 PACESETTER DRIVE</t>
  </si>
  <si>
    <t>41022900764</t>
  </si>
  <si>
    <t>VANEGAS,ROBERTO A</t>
  </si>
  <si>
    <t>3265 GLEN EAGLE LANE</t>
  </si>
  <si>
    <t>21024627642</t>
  </si>
  <si>
    <t>VENTURA,RUBEN</t>
  </si>
  <si>
    <t>rventur</t>
  </si>
  <si>
    <t>133 Oxford street</t>
  </si>
  <si>
    <t>01024196720</t>
  </si>
  <si>
    <t>VILLALON,RAMIRO L</t>
  </si>
  <si>
    <t>rvilla5</t>
  </si>
  <si>
    <t>3513 Antilles cir</t>
  </si>
  <si>
    <t>hopemills</t>
  </si>
  <si>
    <t>61021986076</t>
  </si>
  <si>
    <t>VILLELA,RALPH R</t>
  </si>
  <si>
    <t>71022772917</t>
  </si>
  <si>
    <t>VINIS,ROBERT L</t>
  </si>
  <si>
    <t>215 BRYANT STREET</t>
  </si>
  <si>
    <t>31021047793</t>
  </si>
  <si>
    <t>VOLM,Randy J</t>
  </si>
  <si>
    <t>RVOLM2</t>
  </si>
  <si>
    <t>202729 ALICIA LN</t>
  </si>
  <si>
    <t>MOSINEE</t>
  </si>
  <si>
    <t>54455</t>
  </si>
  <si>
    <t>51024619665</t>
  </si>
  <si>
    <t>Wagoner,Ronald S</t>
  </si>
  <si>
    <t>rwagone</t>
  </si>
  <si>
    <t>2170 Maton Rd</t>
  </si>
  <si>
    <t>Trenton</t>
  </si>
  <si>
    <t>42286</t>
  </si>
  <si>
    <t>31022856753</t>
  </si>
  <si>
    <t>WALMER,RICKY L</t>
  </si>
  <si>
    <t>713 SUMMER MOUNTAIN ROAD</t>
  </si>
  <si>
    <t>21021048612</t>
  </si>
  <si>
    <t>WATT,RICHARD L</t>
  </si>
  <si>
    <t>6440 N.W. 21ST STREET</t>
  </si>
  <si>
    <t>61022944856</t>
  </si>
  <si>
    <t>WEAVER,ROBERT L</t>
  </si>
  <si>
    <t>rweave5</t>
  </si>
  <si>
    <t>1215 chandler st</t>
  </si>
  <si>
    <t>11024614161</t>
  </si>
  <si>
    <t>WHITE,RAYMOND A</t>
  </si>
  <si>
    <t>rwhite0</t>
  </si>
  <si>
    <t>51024630725</t>
  </si>
  <si>
    <t>WILDER,RASHAUN W</t>
  </si>
  <si>
    <t>rwilder</t>
  </si>
  <si>
    <t>4390 WILDER RD.</t>
  </si>
  <si>
    <t>LIZELLA</t>
  </si>
  <si>
    <t>31052</t>
  </si>
  <si>
    <t>21024616982</t>
  </si>
  <si>
    <t>WILLS,RICHARD R</t>
  </si>
  <si>
    <t>rwills1</t>
  </si>
  <si>
    <t>162 CEDAR AVENUE</t>
  </si>
  <si>
    <t>COCOA BEACH</t>
  </si>
  <si>
    <t>11021552101</t>
  </si>
  <si>
    <t>YASUDA,RYAN</t>
  </si>
  <si>
    <t>1141 KUPAU ST</t>
  </si>
  <si>
    <t>81024623308</t>
  </si>
  <si>
    <t>YURAN III,RUDY R</t>
  </si>
  <si>
    <t>ryuranl</t>
  </si>
  <si>
    <t>14426 Bell st</t>
  </si>
  <si>
    <t>Cedar Lake</t>
  </si>
  <si>
    <t>01024620860</t>
  </si>
  <si>
    <t>ALCORN,SETH A</t>
  </si>
  <si>
    <t>salcorn</t>
  </si>
  <si>
    <t>15041 FENTON AVENUE</t>
  </si>
  <si>
    <t>REDFORD</t>
  </si>
  <si>
    <t>48239</t>
  </si>
  <si>
    <t>21024630982</t>
  </si>
  <si>
    <t>ARRIAGA,SAMUEL</t>
  </si>
  <si>
    <t>sarriag</t>
  </si>
  <si>
    <t>604 JARMAN STREET</t>
  </si>
  <si>
    <t>28540 i</t>
  </si>
  <si>
    <t>41024567824</t>
  </si>
  <si>
    <t>BAILEY,STEVEN S</t>
  </si>
  <si>
    <t>sbaile7</t>
  </si>
  <si>
    <t>1063 Cassia Ave</t>
  </si>
  <si>
    <t>31021941493</t>
  </si>
  <si>
    <t>BARFIELD,STEPHEN E</t>
  </si>
  <si>
    <t>3015  HUGO RD</t>
  </si>
  <si>
    <t>21024352602</t>
  </si>
  <si>
    <t>BERGERON,SKYLER K</t>
  </si>
  <si>
    <t>sberger</t>
  </si>
  <si>
    <t>606 leisure field drive</t>
  </si>
  <si>
    <t>81024627178</t>
  </si>
  <si>
    <t>BIRDWELL,STEVEN</t>
  </si>
  <si>
    <t>sbirdwe</t>
  </si>
  <si>
    <t>403 s highland dr</t>
  </si>
  <si>
    <t>Lakemoor</t>
  </si>
  <si>
    <t>60051</t>
  </si>
  <si>
    <t>61024631276</t>
  </si>
  <si>
    <t>BLOUNT,SHAWN</t>
  </si>
  <si>
    <t>sblount</t>
  </si>
  <si>
    <t>1256 WEST 27TH STREET</t>
  </si>
  <si>
    <t>23508</t>
  </si>
  <si>
    <t>51022840835</t>
  </si>
  <si>
    <t>BOBURKA,STEVEN K</t>
  </si>
  <si>
    <t>686 LASALLE DRIVE</t>
  </si>
  <si>
    <t>60552-9649</t>
  </si>
  <si>
    <t>51021914575</t>
  </si>
  <si>
    <t>BOYD,SHANE</t>
  </si>
  <si>
    <t>2116 WOODROW ST</t>
  </si>
  <si>
    <t>VAN BUREN</t>
  </si>
  <si>
    <t>91024619939</t>
  </si>
  <si>
    <t>BROWN,SCOTTY</t>
  </si>
  <si>
    <t>sbrown5</t>
  </si>
  <si>
    <t>710 N HIGH ST</t>
  </si>
  <si>
    <t>41024631344</t>
  </si>
  <si>
    <t>BURNETT,SCOTT E</t>
  </si>
  <si>
    <t>sburnet</t>
  </si>
  <si>
    <t>7325 PARKVIEW AVENUE</t>
  </si>
  <si>
    <t>66109</t>
  </si>
  <si>
    <t>01024630930</t>
  </si>
  <si>
    <t>BURTON,SCOTT T</t>
  </si>
  <si>
    <t>sburton</t>
  </si>
  <si>
    <t>411 NORTH CULVERTON ROAD</t>
  </si>
  <si>
    <t>WINNABOW</t>
  </si>
  <si>
    <t>28479</t>
  </si>
  <si>
    <t>21024630212</t>
  </si>
  <si>
    <t>CALLIES,SETH E</t>
  </si>
  <si>
    <t>scallie</t>
  </si>
  <si>
    <t>1632 W PERSHING ST.</t>
  </si>
  <si>
    <t>54914</t>
  </si>
  <si>
    <t>81021066138</t>
  </si>
  <si>
    <t>CENDROWSKI,STEVEN M</t>
  </si>
  <si>
    <t>6499 BENSALEM BLVD</t>
  </si>
  <si>
    <t>21024619512</t>
  </si>
  <si>
    <t>COFFEE,SHANE A</t>
  </si>
  <si>
    <t>scoffee</t>
  </si>
  <si>
    <t>15 FARM BROOK LN</t>
  </si>
  <si>
    <t>71021093677</t>
  </si>
  <si>
    <t>CORREA JR,STEPHEN H</t>
  </si>
  <si>
    <t>563 KEONAONA ST</t>
  </si>
  <si>
    <t>81023601748</t>
  </si>
  <si>
    <t>CRAIG-PARKER,STEPHEN</t>
  </si>
  <si>
    <t>625 prairie Dell st</t>
  </si>
  <si>
    <t>21024630152</t>
  </si>
  <si>
    <t>DELACRUZ,SEAN D</t>
  </si>
  <si>
    <t>sdelacr</t>
  </si>
  <si>
    <t>2936 NORTH 42ND AVENUE</t>
  </si>
  <si>
    <t>85019</t>
  </si>
  <si>
    <t>61023899696</t>
  </si>
  <si>
    <t>DELGADO,STEVEN J</t>
  </si>
  <si>
    <t>2303 REDBUD LANE</t>
  </si>
  <si>
    <t>40361-2437</t>
  </si>
  <si>
    <t>51024628555</t>
  </si>
  <si>
    <t>DOBROWOLSKI,SCOTT W</t>
  </si>
  <si>
    <t>sdobrow</t>
  </si>
  <si>
    <t>2900 south wheelock rd</t>
  </si>
  <si>
    <t>Lyndonville</t>
  </si>
  <si>
    <t>61021520466</t>
  </si>
  <si>
    <t>DOMINGUEZ,SERGIO</t>
  </si>
  <si>
    <t>8133 LINDLEY AVENUE</t>
  </si>
  <si>
    <t>31021077513</t>
  </si>
  <si>
    <t>DUFF,STEVE C</t>
  </si>
  <si>
    <t>725 beechnut ct</t>
  </si>
  <si>
    <t>Fowlerville</t>
  </si>
  <si>
    <t>11024620381</t>
  </si>
  <si>
    <t>FAKHRI,SAYED FAROZ S</t>
  </si>
  <si>
    <t>sfakhri</t>
  </si>
  <si>
    <t>785 general Wallace ct</t>
  </si>
  <si>
    <t>71024620497</t>
  </si>
  <si>
    <t>FARRELL,STEVEN W</t>
  </si>
  <si>
    <t>sfarrel</t>
  </si>
  <si>
    <t>15710 NORTH RD</t>
  </si>
  <si>
    <t>EHERNBERG</t>
  </si>
  <si>
    <t>01024622730</t>
  </si>
  <si>
    <t>FESSHAYE,SOLOMON</t>
  </si>
  <si>
    <t>7830 LEWIS CHAPEL CIR #103</t>
  </si>
  <si>
    <t>51021041875</t>
  </si>
  <si>
    <t>FINDLEY,STACEY L</t>
  </si>
  <si>
    <t>3716 E FARM RD 28</t>
  </si>
  <si>
    <t>61021049936</t>
  </si>
  <si>
    <t>FISCHER,SCOTT D</t>
  </si>
  <si>
    <t>609 FOX RUN RD</t>
  </si>
  <si>
    <t>11021113931</t>
  </si>
  <si>
    <t>FLEURIE,SCOTT</t>
  </si>
  <si>
    <t>33 forest trl</t>
  </si>
  <si>
    <t>01024613910</t>
  </si>
  <si>
    <t>SANGIN,SAIFUDIN</t>
  </si>
  <si>
    <t>sfnu0</t>
  </si>
  <si>
    <t>3448 BELLEPLAIN CT</t>
  </si>
  <si>
    <t>81024630768</t>
  </si>
  <si>
    <t>GAJUREL,SUK</t>
  </si>
  <si>
    <t>sgajure</t>
  </si>
  <si>
    <t>3903 EDGE ROAD</t>
  </si>
  <si>
    <t>91024623669</t>
  </si>
  <si>
    <t>GALLIMORE,SPENCER</t>
  </si>
  <si>
    <t>sgallim</t>
  </si>
  <si>
    <t>836 CENTER STREET</t>
  </si>
  <si>
    <t>WHEELERSBURG</t>
  </si>
  <si>
    <t>45694</t>
  </si>
  <si>
    <t>51024210485</t>
  </si>
  <si>
    <t>GEDERT JR,STEVEN A</t>
  </si>
  <si>
    <t>sgedert</t>
  </si>
  <si>
    <t>2020 Hinson loop rd.</t>
  </si>
  <si>
    <t>Apt. 222</t>
  </si>
  <si>
    <t>72212</t>
  </si>
  <si>
    <t>11024625541</t>
  </si>
  <si>
    <t>GOMEZ,SERGIO</t>
  </si>
  <si>
    <t>sgomez</t>
  </si>
  <si>
    <t>1114 W AVE H4</t>
  </si>
  <si>
    <t>93534</t>
  </si>
  <si>
    <t>91024625779</t>
  </si>
  <si>
    <t>GOSHINSKY,SHAUN</t>
  </si>
  <si>
    <t>sgoshin</t>
  </si>
  <si>
    <t>7816 SHOREWOOD DR.</t>
  </si>
  <si>
    <t>01024173150</t>
  </si>
  <si>
    <t>GREEN,SCOTT A</t>
  </si>
  <si>
    <t>sgree56</t>
  </si>
  <si>
    <t>10701 old court road,</t>
  </si>
  <si>
    <t>71024631107</t>
  </si>
  <si>
    <t>GREEN,SIDNEY</t>
  </si>
  <si>
    <t>sgreen</t>
  </si>
  <si>
    <t>1534 17th Street S</t>
  </si>
  <si>
    <t>Apt 1528-D</t>
  </si>
  <si>
    <t>81024630828</t>
  </si>
  <si>
    <t>GREENE,SONNY</t>
  </si>
  <si>
    <t>sgreene</t>
  </si>
  <si>
    <t>838 NORTH 9TH ST</t>
  </si>
  <si>
    <t>47842</t>
  </si>
  <si>
    <t>51023049565</t>
  </si>
  <si>
    <t>GUZMAN,SAUL</t>
  </si>
  <si>
    <t>147 S MICHIGAN AVE</t>
  </si>
  <si>
    <t>11024631221</t>
  </si>
  <si>
    <t>HAKIMZAD,SAYED FAWAD</t>
  </si>
  <si>
    <t>shakimz</t>
  </si>
  <si>
    <t>5022 SUTHERLAND DR</t>
  </si>
  <si>
    <t>11021063151</t>
  </si>
  <si>
    <t>HAMILTON,SCOTT J</t>
  </si>
  <si>
    <t>1002 SOUTH 14TH STREET</t>
  </si>
  <si>
    <t>31021058283</t>
  </si>
  <si>
    <t>HANSON,STEPHEN W</t>
  </si>
  <si>
    <t>11024630851</t>
  </si>
  <si>
    <t>HARRINGTON,STEVEN</t>
  </si>
  <si>
    <t>sharri0</t>
  </si>
  <si>
    <t>2131 N 13 1/2 ST</t>
  </si>
  <si>
    <t>11023250081</t>
  </si>
  <si>
    <t>HEIMBACH,STEPHEN S</t>
  </si>
  <si>
    <t>315 EAST ARCH STREET</t>
  </si>
  <si>
    <t>11024517191</t>
  </si>
  <si>
    <t>HOUSER,SLOAN</t>
  </si>
  <si>
    <t>shouse3</t>
  </si>
  <si>
    <t>810 Mansfield Dr.</t>
  </si>
  <si>
    <t>31024094673</t>
  </si>
  <si>
    <t>HUFFMAN,SHAN D</t>
  </si>
  <si>
    <t>shuffma</t>
  </si>
  <si>
    <t>61 Durango Way</t>
  </si>
  <si>
    <t>Hot Springs Village</t>
  </si>
  <si>
    <t>01024118780</t>
  </si>
  <si>
    <t>INFANTE,SEVERINO</t>
  </si>
  <si>
    <t>sinfant</t>
  </si>
  <si>
    <t>12700 Valleywood Drive</t>
  </si>
  <si>
    <t>20906-4162</t>
  </si>
  <si>
    <t>91024616439</t>
  </si>
  <si>
    <t>JAMES,STEVEN</t>
  </si>
  <si>
    <t>sjames1</t>
  </si>
  <si>
    <t>915 SEAFAIR DR.</t>
  </si>
  <si>
    <t>BULLHEAD CITY</t>
  </si>
  <si>
    <t>86442</t>
  </si>
  <si>
    <t>41024629924</t>
  </si>
  <si>
    <t>JAMROWSKI,SHAEL</t>
  </si>
  <si>
    <t>sjamrow</t>
  </si>
  <si>
    <t>1570 RILLA CIRCLE</t>
  </si>
  <si>
    <t>41024618064</t>
  </si>
  <si>
    <t>JOHNSTON,SHANE</t>
  </si>
  <si>
    <t>sjohnst</t>
  </si>
  <si>
    <t>81021452758</t>
  </si>
  <si>
    <t>JONES,SAMUEL T</t>
  </si>
  <si>
    <t>360 OLD 30 ROAD</t>
  </si>
  <si>
    <t>51023345425</t>
  </si>
  <si>
    <t>KASPER,SIMON P</t>
  </si>
  <si>
    <t>410 W Fennville St</t>
  </si>
  <si>
    <t>21024623402</t>
  </si>
  <si>
    <t>KELLY,SEAN</t>
  </si>
  <si>
    <t>skelly0</t>
  </si>
  <si>
    <t>4186 PHEASANT RIDGE CT</t>
  </si>
  <si>
    <t>71024611927</t>
  </si>
  <si>
    <t>KELLY,SHANE W</t>
  </si>
  <si>
    <t>skelly3</t>
  </si>
  <si>
    <t>309 LINCOLN ROAD</t>
  </si>
  <si>
    <t>51003417735</t>
  </si>
  <si>
    <t>KEMP,SHANON</t>
  </si>
  <si>
    <t>skemp1</t>
  </si>
  <si>
    <t>207 DOGWOOD LANE</t>
  </si>
  <si>
    <t>76705</t>
  </si>
  <si>
    <t>01021036000</t>
  </si>
  <si>
    <t>KENNERLY,STEFAN</t>
  </si>
  <si>
    <t>skenn14</t>
  </si>
  <si>
    <t>12762 sw 184 terr</t>
  </si>
  <si>
    <t>01021065010</t>
  </si>
  <si>
    <t>KETCHER,SHANE M</t>
  </si>
  <si>
    <t>SKETCHE</t>
  </si>
  <si>
    <t>1217 Tenth st</t>
  </si>
  <si>
    <t>Beloit</t>
  </si>
  <si>
    <t>53511</t>
  </si>
  <si>
    <t>91024627719</t>
  </si>
  <si>
    <t>LANGSTON,SADE</t>
  </si>
  <si>
    <t>slangst</t>
  </si>
  <si>
    <t>749 E 73RD ST</t>
  </si>
  <si>
    <t>61024631306</t>
  </si>
  <si>
    <t>LEE,SONNY</t>
  </si>
  <si>
    <t>slee1</t>
  </si>
  <si>
    <t>SAINT PAUL</t>
  </si>
  <si>
    <t>71024575987</t>
  </si>
  <si>
    <t>LEE,SOOHWAN</t>
  </si>
  <si>
    <t>slee2</t>
  </si>
  <si>
    <t>1238 HARTFORD TPKE</t>
  </si>
  <si>
    <t>UNIT 42</t>
  </si>
  <si>
    <t>06066</t>
  </si>
  <si>
    <t>21021064312</t>
  </si>
  <si>
    <t>LINKER,STEPHEN D</t>
  </si>
  <si>
    <t>230 E FRANKLIN ST</t>
  </si>
  <si>
    <t>CENTERVILLE</t>
  </si>
  <si>
    <t>11024619901</t>
  </si>
  <si>
    <t>LIU,SANBAO</t>
  </si>
  <si>
    <t>sliu0</t>
  </si>
  <si>
    <t>1740 VINERY AVE</t>
  </si>
  <si>
    <t>CUMMING</t>
  </si>
  <si>
    <t>30041</t>
  </si>
  <si>
    <t>01024622680</t>
  </si>
  <si>
    <t>LUSH,STEPHEN T</t>
  </si>
  <si>
    <t>slush</t>
  </si>
  <si>
    <t>200 YALE STREET UNIT 23A</t>
  </si>
  <si>
    <t>91024585549</t>
  </si>
  <si>
    <t>MARTINEZ,SABAS</t>
  </si>
  <si>
    <t>smart12</t>
  </si>
  <si>
    <t>2510 W KING HWY</t>
  </si>
  <si>
    <t>51022317865</t>
  </si>
  <si>
    <t>MARTINEZ,SALVADOR G</t>
  </si>
  <si>
    <t>91024629609</t>
  </si>
  <si>
    <t>MCCAIN,STUART H</t>
  </si>
  <si>
    <t>smccain</t>
  </si>
  <si>
    <t>503 EAST EVERGREEN STREET</t>
  </si>
  <si>
    <t>SHERMAN</t>
  </si>
  <si>
    <t>21024589432</t>
  </si>
  <si>
    <t>MCDONOUGH,SEAN P</t>
  </si>
  <si>
    <t>smcdon1</t>
  </si>
  <si>
    <t>5497 McDonough rd</t>
  </si>
  <si>
    <t>HOFFMAN ESTATES</t>
  </si>
  <si>
    <t>60192</t>
  </si>
  <si>
    <t>01024629800</t>
  </si>
  <si>
    <t>MCGARRY-CLIFTON,SEAN MICHAEL</t>
  </si>
  <si>
    <t>smcgarr</t>
  </si>
  <si>
    <t>420 HANSOM PARKWAY</t>
  </si>
  <si>
    <t>31024621943</t>
  </si>
  <si>
    <t>MCMAHON,SETH</t>
  </si>
  <si>
    <t>smcmaho</t>
  </si>
  <si>
    <t>4779 S TEXAS AVENUE</t>
  </si>
  <si>
    <t>32839</t>
  </si>
  <si>
    <t>71024622007</t>
  </si>
  <si>
    <t>MEAD,STEPHEN W</t>
  </si>
  <si>
    <t>smead</t>
  </si>
  <si>
    <t>428 Pecan Ave.</t>
  </si>
  <si>
    <t>81024630868</t>
  </si>
  <si>
    <t>MEHRABI,SAFIULLAH</t>
  </si>
  <si>
    <t>smehrab</t>
  </si>
  <si>
    <t>21024615452</t>
  </si>
  <si>
    <t>METKA,SCOTT</t>
  </si>
  <si>
    <t>smetka</t>
  </si>
  <si>
    <t>13248 Cottage Grove Dr</t>
  </si>
  <si>
    <t>11022105321</t>
  </si>
  <si>
    <t>MORRIS,SCOTT K</t>
  </si>
  <si>
    <t>622 WIMBLEDON DRIVE</t>
  </si>
  <si>
    <t>81024630518</t>
  </si>
  <si>
    <t>MYLES II,STEPHEN</t>
  </si>
  <si>
    <t>smylesi</t>
  </si>
  <si>
    <t>1011 W 34TH STREET APT 239</t>
  </si>
  <si>
    <t>31021768003</t>
  </si>
  <si>
    <t>NELSON,STEPHEN A</t>
  </si>
  <si>
    <t>4952 102ND AVE</t>
  </si>
  <si>
    <t>GRAND JUNCTION</t>
  </si>
  <si>
    <t>01024346520</t>
  </si>
  <si>
    <t>NEVAREZ,SANTOS</t>
  </si>
  <si>
    <t>snevare</t>
  </si>
  <si>
    <t>2318 AMBER GRAIN PLACE</t>
  </si>
  <si>
    <t>61023217586</t>
  </si>
  <si>
    <t>NIEVES,SIGFREDO</t>
  </si>
  <si>
    <t>SNIEVE5</t>
  </si>
  <si>
    <t>HC 2 box 6059</t>
  </si>
  <si>
    <t>LARES</t>
  </si>
  <si>
    <t>00669</t>
  </si>
  <si>
    <t>91024533309</t>
  </si>
  <si>
    <t>ODISHO,SEZAR</t>
  </si>
  <si>
    <t>sodisho</t>
  </si>
  <si>
    <t>6542 North Knox</t>
  </si>
  <si>
    <t>LINCOLNWOOD</t>
  </si>
  <si>
    <t>60712</t>
  </si>
  <si>
    <t>71023195617</t>
  </si>
  <si>
    <t>OGG,STEPHEN</t>
  </si>
  <si>
    <t>222 ROCKRIMMON STREET</t>
  </si>
  <si>
    <t>BELCHERTOWN</t>
  </si>
  <si>
    <t>01024628760</t>
  </si>
  <si>
    <t>O'Hara,Sean</t>
  </si>
  <si>
    <t>sohara0</t>
  </si>
  <si>
    <t>101 sunwood rd</t>
  </si>
  <si>
    <t>62650</t>
  </si>
  <si>
    <t>21021363382</t>
  </si>
  <si>
    <t>OWENS,STEVE L</t>
  </si>
  <si>
    <t>11335 HWY 371 NORTH</t>
  </si>
  <si>
    <t>MARIETTA</t>
  </si>
  <si>
    <t>01021507560</t>
  </si>
  <si>
    <t>PALLOTTI,SALVATORE D</t>
  </si>
  <si>
    <t>91021007899</t>
  </si>
  <si>
    <t>PASSLER JR,SAMUEL C</t>
  </si>
  <si>
    <t>4800 n cliff view dr</t>
  </si>
  <si>
    <t>64150</t>
  </si>
  <si>
    <t>31024628203</t>
  </si>
  <si>
    <t>PELLE,SHYHEIM</t>
  </si>
  <si>
    <t>spelle</t>
  </si>
  <si>
    <t>11022203131</t>
  </si>
  <si>
    <t>PERRY,STEVEN L</t>
  </si>
  <si>
    <t>31021039553</t>
  </si>
  <si>
    <t>PFISTER,STEVEN P</t>
  </si>
  <si>
    <t>SPFISTE</t>
  </si>
  <si>
    <t>44 HALF ACRE ROAD</t>
  </si>
  <si>
    <t>JAMESBURG</t>
  </si>
  <si>
    <t>08831</t>
  </si>
  <si>
    <t>61021275946</t>
  </si>
  <si>
    <t>PITTMAN,SAMUEL J</t>
  </si>
  <si>
    <t>61024533016</t>
  </si>
  <si>
    <t>O PITTMAN,SHAREEF</t>
  </si>
  <si>
    <t>spittma</t>
  </si>
  <si>
    <t>91024437449</t>
  </si>
  <si>
    <t>QADERI,SEDIQULLAH</t>
  </si>
  <si>
    <t>sqaderi</t>
  </si>
  <si>
    <t>11024214641</t>
  </si>
  <si>
    <t>RAIGOZA,SERGIO</t>
  </si>
  <si>
    <t>sraigoz</t>
  </si>
  <si>
    <t>5326 S TALMAN</t>
  </si>
  <si>
    <t>60632</t>
  </si>
  <si>
    <t>91022974019</t>
  </si>
  <si>
    <t>RAMEY,SEAN</t>
  </si>
  <si>
    <t>sramey</t>
  </si>
  <si>
    <t>6519 8TH NW</t>
  </si>
  <si>
    <t>20012</t>
  </si>
  <si>
    <t>11024479411</t>
  </si>
  <si>
    <t>RAMRAKHA,SHANEEL C</t>
  </si>
  <si>
    <t>sramrak</t>
  </si>
  <si>
    <t>18375 108TH AVE EAST</t>
  </si>
  <si>
    <t>98374</t>
  </si>
  <si>
    <t>51024625965</t>
  </si>
  <si>
    <t>RAMZ,SEEAR A</t>
  </si>
  <si>
    <t>sramz</t>
  </si>
  <si>
    <t>7866 Blue Gray cir</t>
  </si>
  <si>
    <t>31022819063</t>
  </si>
  <si>
    <t>ROBINSON,SCOTT R</t>
  </si>
  <si>
    <t>231 Grover Avenue</t>
  </si>
  <si>
    <t>01022500210</t>
  </si>
  <si>
    <t>ROJAS,SALVADOR</t>
  </si>
  <si>
    <t>61024614526</t>
  </si>
  <si>
    <t>ROMERO RAMIREZ,SALVADOR</t>
  </si>
  <si>
    <t>sromero</t>
  </si>
  <si>
    <t>921 N Sloan Ave</t>
  </si>
  <si>
    <t>81021949728</t>
  </si>
  <si>
    <t>ROYSTER,STEVE</t>
  </si>
  <si>
    <t>2172 RESCUE RD.</t>
  </si>
  <si>
    <t>UNION GROVE</t>
  </si>
  <si>
    <t>91024621449</t>
  </si>
  <si>
    <t>SALINAS,SERGIO</t>
  </si>
  <si>
    <t>ssalina</t>
  </si>
  <si>
    <t>2829 MAPLE DR</t>
  </si>
  <si>
    <t>31024625343</t>
  </si>
  <si>
    <t>SANCHEZ,SAYLOR A</t>
  </si>
  <si>
    <t>ssanch0</t>
  </si>
  <si>
    <t>15204 ELK RUN ROAD</t>
  </si>
  <si>
    <t>20151</t>
  </si>
  <si>
    <t>11024626731</t>
  </si>
  <si>
    <t>SANCHEZ,SERGIO</t>
  </si>
  <si>
    <t>ssanche</t>
  </si>
  <si>
    <t>482 MOUNTAIN VIEW ST.</t>
  </si>
  <si>
    <t>ALTADENA</t>
  </si>
  <si>
    <t>91001</t>
  </si>
  <si>
    <t>51022069965</t>
  </si>
  <si>
    <t>SANCINITO,SCOTT M</t>
  </si>
  <si>
    <t>18 HIGH ST</t>
  </si>
  <si>
    <t>ABINGTON</t>
  </si>
  <si>
    <t>31021567903</t>
  </si>
  <si>
    <t>SANTACROCE,SCOTT R</t>
  </si>
  <si>
    <t>79 OLD FARM ROAD</t>
  </si>
  <si>
    <t>71024336677</t>
  </si>
  <si>
    <t>SAUNDERS,STUART D</t>
  </si>
  <si>
    <t>ssaund3</t>
  </si>
  <si>
    <t>7850 SW 132ND PLACE</t>
  </si>
  <si>
    <t>34473</t>
  </si>
  <si>
    <t>41024626364</t>
  </si>
  <si>
    <t>SAUR,SCOTT</t>
  </si>
  <si>
    <t>ssaur</t>
  </si>
  <si>
    <t>2935 MAPLE ST</t>
  </si>
  <si>
    <t>16508</t>
  </si>
  <si>
    <t>41024630814</t>
  </si>
  <si>
    <t>SENA,SIMEON</t>
  </si>
  <si>
    <t>ssena</t>
  </si>
  <si>
    <t>91024630029</t>
  </si>
  <si>
    <t>SISKA,SARAH E</t>
  </si>
  <si>
    <t>ssiska</t>
  </si>
  <si>
    <t>15426 N 69TH AVE</t>
  </si>
  <si>
    <t>85382</t>
  </si>
  <si>
    <t>31021048753</t>
  </si>
  <si>
    <t>SMITH,STEVEN G</t>
  </si>
  <si>
    <t>1133 POPLAR DR.</t>
  </si>
  <si>
    <t>NARVON</t>
  </si>
  <si>
    <t>17555</t>
  </si>
  <si>
    <t>61023092066</t>
  </si>
  <si>
    <t>SMIDDY,SHANE</t>
  </si>
  <si>
    <t>ssmiddy</t>
  </si>
  <si>
    <t>1825 LAUREL RIVER RD</t>
  </si>
  <si>
    <t>61022638956</t>
  </si>
  <si>
    <t>SPIVAK,STANISLAV M</t>
  </si>
  <si>
    <t>20224 Sherman way</t>
  </si>
  <si>
    <t>Apt 38</t>
  </si>
  <si>
    <t>21024631222</t>
  </si>
  <si>
    <t>STEVENS,SHAWN</t>
  </si>
  <si>
    <t>ssteve0</t>
  </si>
  <si>
    <t>502 N C STREET</t>
  </si>
  <si>
    <t>01024630410</t>
  </si>
  <si>
    <t>STEVENS,SEAN</t>
  </si>
  <si>
    <t>ssteven</t>
  </si>
  <si>
    <t>44 MERIDAN AVE.</t>
  </si>
  <si>
    <t>13126</t>
  </si>
  <si>
    <t>81024629718</t>
  </si>
  <si>
    <t>STRETOVYCH,SERGII</t>
  </si>
  <si>
    <t>sstreto</t>
  </si>
  <si>
    <t>12818 W Ellsworth PL</t>
  </si>
  <si>
    <t>11024499591</t>
  </si>
  <si>
    <t>SZULWACH,STERLING V</t>
  </si>
  <si>
    <t>sszulwa</t>
  </si>
  <si>
    <t>210 W Ave R Apt 24-2</t>
  </si>
  <si>
    <t>41024335694</t>
  </si>
  <si>
    <t>THOMAS,SELWYN ARNOLD</t>
  </si>
  <si>
    <t>sthoma1</t>
  </si>
  <si>
    <t>31623 Broadwater Avenue</t>
  </si>
  <si>
    <t>34748</t>
  </si>
  <si>
    <t>81024555838</t>
  </si>
  <si>
    <t>TINSLEY,STEVEN</t>
  </si>
  <si>
    <t>stinsl0</t>
  </si>
  <si>
    <t>18 CAROLINA CT.</t>
  </si>
  <si>
    <t>41021706304</t>
  </si>
  <si>
    <t>TURNER,SCOTTIE H</t>
  </si>
  <si>
    <t>STURNE1</t>
  </si>
  <si>
    <t>339 churchwell rd</t>
  </si>
  <si>
    <t>Cochran</t>
  </si>
  <si>
    <t>31014</t>
  </si>
  <si>
    <t>11021958511</t>
  </si>
  <si>
    <t>VAZQUEZ,SAMUEL D</t>
  </si>
  <si>
    <t>URB. ESPINOSA #18</t>
  </si>
  <si>
    <t>VEGA ALTA</t>
  </si>
  <si>
    <t>31024335623</t>
  </si>
  <si>
    <t>VEGA,SERGIO</t>
  </si>
  <si>
    <t>svega3</t>
  </si>
  <si>
    <t>191 OAKCREST LANE</t>
  </si>
  <si>
    <t>51024538985</t>
  </si>
  <si>
    <t>VELEZ MEJIA,SUAMYS Y</t>
  </si>
  <si>
    <t>svelez4</t>
  </si>
  <si>
    <t>5119 simmons Branch trail</t>
  </si>
  <si>
    <t>27606</t>
  </si>
  <si>
    <t>61022643696</t>
  </si>
  <si>
    <t>VIGIL,SHAWN M</t>
  </si>
  <si>
    <t>SVIGIL4</t>
  </si>
  <si>
    <t>122 YAKAMA</t>
  </si>
  <si>
    <t>LOCHBUIE</t>
  </si>
  <si>
    <t>80603</t>
  </si>
  <si>
    <t>51024630455</t>
  </si>
  <si>
    <t>WELLS,SHADEN</t>
  </si>
  <si>
    <t>swells</t>
  </si>
  <si>
    <t>1201 ALDWELL DRIVE</t>
  </si>
  <si>
    <t>61024629146</t>
  </si>
  <si>
    <t>WEST,SAMUEL</t>
  </si>
  <si>
    <t>swest</t>
  </si>
  <si>
    <t>573 Rincon Ave</t>
  </si>
  <si>
    <t>Livermore</t>
  </si>
  <si>
    <t>94551</t>
  </si>
  <si>
    <t>61021042126</t>
  </si>
  <si>
    <t>WHITE,SCOTT P</t>
  </si>
  <si>
    <t>SWHIT40</t>
  </si>
  <si>
    <t>24040 HIGHWAY 17</t>
  </si>
  <si>
    <t>WAVERLY</t>
  </si>
  <si>
    <t>31565</t>
  </si>
  <si>
    <t>31024628413</t>
  </si>
  <si>
    <t>WHITE,STEVEN R</t>
  </si>
  <si>
    <t>swhite0</t>
  </si>
  <si>
    <t>885 SUNNINGDALE DR</t>
  </si>
  <si>
    <t>61024625256</t>
  </si>
  <si>
    <t>WICKLANDER,Sean</t>
  </si>
  <si>
    <t>swickla</t>
  </si>
  <si>
    <t>610 IRVINE STREET</t>
  </si>
  <si>
    <t>41024620964</t>
  </si>
  <si>
    <t>WILLIAMS,SHANE M</t>
  </si>
  <si>
    <t>swill15</t>
  </si>
  <si>
    <t>117 COTTAGE STREET</t>
  </si>
  <si>
    <t>CARBONDALE</t>
  </si>
  <si>
    <t>91024630709</t>
  </si>
  <si>
    <t>WINGER,SONNY R</t>
  </si>
  <si>
    <t>swinger</t>
  </si>
  <si>
    <t>1461 Traskwood Rd</t>
  </si>
  <si>
    <t>72167</t>
  </si>
  <si>
    <t>51024577565</t>
  </si>
  <si>
    <t>WISE,SHAQUON</t>
  </si>
  <si>
    <t>swise0</t>
  </si>
  <si>
    <t>61023167236</t>
  </si>
  <si>
    <t>WRIGHT,SHEIK</t>
  </si>
  <si>
    <t>swrigh0</t>
  </si>
  <si>
    <t>1763 SLAUGHTER ROAD NW</t>
  </si>
  <si>
    <t>APT 219</t>
  </si>
  <si>
    <t>35758</t>
  </si>
  <si>
    <t>61024630476</t>
  </si>
  <si>
    <t>AIELLO,TANNER J</t>
  </si>
  <si>
    <t>taiello</t>
  </si>
  <si>
    <t>2235 GUNTER ROAD</t>
  </si>
  <si>
    <t>MARYDEL</t>
  </si>
  <si>
    <t>19964</t>
  </si>
  <si>
    <t>81021046898</t>
  </si>
  <si>
    <t>ANGSTADT,THOMAS P</t>
  </si>
  <si>
    <t>615 1ST AVENUE</t>
  </si>
  <si>
    <t>51024630945</t>
  </si>
  <si>
    <t>ATWATER,TYLER J</t>
  </si>
  <si>
    <t>tatwate</t>
  </si>
  <si>
    <t>15881 McClellan dr</t>
  </si>
  <si>
    <t>Apt b-18</t>
  </si>
  <si>
    <t>61024629886</t>
  </si>
  <si>
    <t>AYERS,TAYLOR</t>
  </si>
  <si>
    <t>tayers</t>
  </si>
  <si>
    <t>1661 WEST REPUBLIC AVENUE LOT 56</t>
  </si>
  <si>
    <t>SALINA</t>
  </si>
  <si>
    <t>67401</t>
  </si>
  <si>
    <t>11024626441</t>
  </si>
  <si>
    <t>BALBAUGH,TYLER M</t>
  </si>
  <si>
    <t>tbalbau</t>
  </si>
  <si>
    <t>9835 US HIGHWAY 20</t>
  </si>
  <si>
    <t>ANGOLA</t>
  </si>
  <si>
    <t>46703-9135</t>
  </si>
  <si>
    <t>31024630993</t>
  </si>
  <si>
    <t>BARLUADO,TY</t>
  </si>
  <si>
    <t>tbarlua</t>
  </si>
  <si>
    <t>45-696 KUAHULU PL</t>
  </si>
  <si>
    <t>31024626273</t>
  </si>
  <si>
    <t>BATES,THOMAS Q</t>
  </si>
  <si>
    <t>tbates</t>
  </si>
  <si>
    <t>6031 OAKLAND AVE</t>
  </si>
  <si>
    <t>41021047154</t>
  </si>
  <si>
    <t>BOLAND,TIMOTHY P</t>
  </si>
  <si>
    <t>127 OLD DOVER RD</t>
  </si>
  <si>
    <t>51024630875</t>
  </si>
  <si>
    <t>BRODEN,TIMOTHY</t>
  </si>
  <si>
    <t>tbroden</t>
  </si>
  <si>
    <t>1012 INDEPENDECE STREET</t>
  </si>
  <si>
    <t>70117</t>
  </si>
  <si>
    <t>71024631147</t>
  </si>
  <si>
    <t>BROOMHALL,TREVOR</t>
  </si>
  <si>
    <t>tbroomh</t>
  </si>
  <si>
    <t>321 DIVISION ST</t>
  </si>
  <si>
    <t>11024630671</t>
  </si>
  <si>
    <t>BROWN,TIMOTHY</t>
  </si>
  <si>
    <t>tbrown0</t>
  </si>
  <si>
    <t>203 SIGNAL HILL DRIVE</t>
  </si>
  <si>
    <t>21024630822</t>
  </si>
  <si>
    <t>BRUNT,TIMOTHY</t>
  </si>
  <si>
    <t>tbrunt</t>
  </si>
  <si>
    <t>108 HERMOSA LN</t>
  </si>
  <si>
    <t>LAFAYETTE</t>
  </si>
  <si>
    <t>41021049514</t>
  </si>
  <si>
    <t>BURBIE,THOMAS A</t>
  </si>
  <si>
    <t>226 E 3RD ST</t>
  </si>
  <si>
    <t>60954-1204</t>
  </si>
  <si>
    <t>51024521875</t>
  </si>
  <si>
    <t>BURDICK,TYLER</t>
  </si>
  <si>
    <t>tburdic</t>
  </si>
  <si>
    <t>2905 S Bay Rd NE</t>
  </si>
  <si>
    <t>41021379794</t>
  </si>
  <si>
    <t>CAMPBELL,TIMOTHY L</t>
  </si>
  <si>
    <t>2620 ANGELA DRIVE</t>
  </si>
  <si>
    <t>GRANITE CITY</t>
  </si>
  <si>
    <t>11024629371</t>
  </si>
  <si>
    <t>CARLTON,TAYLOR</t>
  </si>
  <si>
    <t>tcarlto</t>
  </si>
  <si>
    <t>1909 SE 36TH AVE</t>
  </si>
  <si>
    <t>97214</t>
  </si>
  <si>
    <t>81024630998</t>
  </si>
  <si>
    <t>CARNAHAN,TYLER</t>
  </si>
  <si>
    <t>tcarnah</t>
  </si>
  <si>
    <t>33584-3349</t>
  </si>
  <si>
    <t>61021958346</t>
  </si>
  <si>
    <t>CHARLAND,TOM J</t>
  </si>
  <si>
    <t>ESSEX</t>
  </si>
  <si>
    <t>81024622368</t>
  </si>
  <si>
    <t>COLON-GAGOT,TRAVIS</t>
  </si>
  <si>
    <t>tcolong</t>
  </si>
  <si>
    <t>112 SPRING RIDGE COURT</t>
  </si>
  <si>
    <t>41021171344</t>
  </si>
  <si>
    <t>COLON SIERRA,TITO</t>
  </si>
  <si>
    <t>TCOLONS</t>
  </si>
  <si>
    <t>40 SOUTH RD</t>
  </si>
  <si>
    <t>WESTHAMPTON</t>
  </si>
  <si>
    <t>01027</t>
  </si>
  <si>
    <t>71024631117</t>
  </si>
  <si>
    <t>DAILEY,THEODORE L</t>
  </si>
  <si>
    <t>tdailey</t>
  </si>
  <si>
    <t>425 S HUBBARDS LANE APT 414</t>
  </si>
  <si>
    <t>40207</t>
  </si>
  <si>
    <t>01024631120</t>
  </si>
  <si>
    <t>DAVIS,TRAVIS</t>
  </si>
  <si>
    <t>tdavis</t>
  </si>
  <si>
    <t>110 N LIPONA DR APT 13</t>
  </si>
  <si>
    <t>11024627881</t>
  </si>
  <si>
    <t>DESHOTEL,TRAVIS</t>
  </si>
  <si>
    <t>tdeshot</t>
  </si>
  <si>
    <t>11735 ALIEF CLODINE RD</t>
  </si>
  <si>
    <t>UNIT 25</t>
  </si>
  <si>
    <t>01021023330</t>
  </si>
  <si>
    <t>Devoti,Thomas J</t>
  </si>
  <si>
    <t>Unit C</t>
  </si>
  <si>
    <t>71022103447</t>
  </si>
  <si>
    <t>DOHERTY,THOMAS M</t>
  </si>
  <si>
    <t>14628 CARONA DRIVE</t>
  </si>
  <si>
    <t>51024629895</t>
  </si>
  <si>
    <t>DONALDSON,TARRANCE</t>
  </si>
  <si>
    <t>tdonald</t>
  </si>
  <si>
    <t>1271 HURST DR</t>
  </si>
  <si>
    <t>ENID</t>
  </si>
  <si>
    <t>21024627342</t>
  </si>
  <si>
    <t>FRASER,TODD</t>
  </si>
  <si>
    <t>tfraser</t>
  </si>
  <si>
    <t>5845 LONGBROOK ST SW</t>
  </si>
  <si>
    <t>61024615836</t>
  </si>
  <si>
    <t>GALLION,TIMOTHY J</t>
  </si>
  <si>
    <t>tgallio</t>
  </si>
  <si>
    <t>5111 N Travis ST</t>
  </si>
  <si>
    <t>#235</t>
  </si>
  <si>
    <t>75092</t>
  </si>
  <si>
    <t>11021731411</t>
  </si>
  <si>
    <t>GILLIS,TIM E</t>
  </si>
  <si>
    <t>30493 Jo Ct</t>
  </si>
  <si>
    <t>71023745677</t>
  </si>
  <si>
    <t>GOODWIN,THOMAS E</t>
  </si>
  <si>
    <t>7203 Marbach Rd</t>
  </si>
  <si>
    <t>APT 1503</t>
  </si>
  <si>
    <t>78227-3936</t>
  </si>
  <si>
    <t>31024464793</t>
  </si>
  <si>
    <t>GOSSELIN,TIMOTHY D</t>
  </si>
  <si>
    <t>tgossel</t>
  </si>
  <si>
    <t>66 DEER RUN</t>
  </si>
  <si>
    <t>TOPSHAM</t>
  </si>
  <si>
    <t>31021508793</t>
  </si>
  <si>
    <t>GRIMES,THOMAS J</t>
  </si>
  <si>
    <t>TGRIME9</t>
  </si>
  <si>
    <t>1002 ward st</t>
  </si>
  <si>
    <t>ava</t>
  </si>
  <si>
    <t>65608</t>
  </si>
  <si>
    <t>71024627947</t>
  </si>
  <si>
    <t>GROVER,THOMAS</t>
  </si>
  <si>
    <t>tgrover</t>
  </si>
  <si>
    <t>233 SUMMER STREET</t>
  </si>
  <si>
    <t>04210</t>
  </si>
  <si>
    <t>71022320927</t>
  </si>
  <si>
    <t>HAMBLIN,TRACY E</t>
  </si>
  <si>
    <t>2105A INDIAN HILLS RD</t>
  </si>
  <si>
    <t>PAINTED POST</t>
  </si>
  <si>
    <t>01021044890</t>
  </si>
  <si>
    <t>HAMILTON,TIMOTHY L</t>
  </si>
  <si>
    <t>11024606111</t>
  </si>
  <si>
    <t>HARDY,TYRESE</t>
  </si>
  <si>
    <t>thardy</t>
  </si>
  <si>
    <t>1923 N BATTERY DR</t>
  </si>
  <si>
    <t>23222</t>
  </si>
  <si>
    <t>41024619964</t>
  </si>
  <si>
    <t>Hetzer,Troy A</t>
  </si>
  <si>
    <t>thetzer</t>
  </si>
  <si>
    <t>5975 Southeast Riverboat Drive Unit 631</t>
  </si>
  <si>
    <t>Stuart</t>
  </si>
  <si>
    <t>34997</t>
  </si>
  <si>
    <t>21021074742</t>
  </si>
  <si>
    <t>HIGGINBOTHAM,TONY C</t>
  </si>
  <si>
    <t>54390 Bayland Drive</t>
  </si>
  <si>
    <t>Callahan</t>
  </si>
  <si>
    <t>31021069273</t>
  </si>
  <si>
    <t>HOANG,THO N</t>
  </si>
  <si>
    <t>thoang0</t>
  </si>
  <si>
    <t>5626 Briercrest Ave</t>
  </si>
  <si>
    <t>81024544948</t>
  </si>
  <si>
    <t>Hockaday,Tandy</t>
  </si>
  <si>
    <t>thockad</t>
  </si>
  <si>
    <t>2870 Davenport Rd</t>
  </si>
  <si>
    <t>71021072527</t>
  </si>
  <si>
    <t>HOLBROOK,TIMOTHY L</t>
  </si>
  <si>
    <t>31024631103</t>
  </si>
  <si>
    <t>HOOD,TERRY</t>
  </si>
  <si>
    <t>thood0</t>
  </si>
  <si>
    <t>3756 ROCK HOLLOW CT</t>
  </si>
  <si>
    <t>30288</t>
  </si>
  <si>
    <t>91024630469</t>
  </si>
  <si>
    <t>HOUGH,THOMAS</t>
  </si>
  <si>
    <t>though</t>
  </si>
  <si>
    <t>302 S MAIN ST</t>
  </si>
  <si>
    <t>ALMA</t>
  </si>
  <si>
    <t>54610</t>
  </si>
  <si>
    <t>01024630600</t>
  </si>
  <si>
    <t>HUDSON,TYLER</t>
  </si>
  <si>
    <t>thudson</t>
  </si>
  <si>
    <t>6520 Browning Dr</t>
  </si>
  <si>
    <t>Apt #5107</t>
  </si>
  <si>
    <t>71024631257</t>
  </si>
  <si>
    <t>HULL,TAMETRIOUS</t>
  </si>
  <si>
    <t>thull</t>
  </si>
  <si>
    <t>1611 ELIZABETH AVENUE</t>
  </si>
  <si>
    <t>31024630943</t>
  </si>
  <si>
    <t>JARRETT,TERRAONTRE</t>
  </si>
  <si>
    <t>tjarret</t>
  </si>
  <si>
    <t>3113 EAST NEWCASTLE COURT</t>
  </si>
  <si>
    <t>60087</t>
  </si>
  <si>
    <t>31021520303</t>
  </si>
  <si>
    <t>JENKINS,TERENCE D</t>
  </si>
  <si>
    <t>6855 Horseback lane</t>
  </si>
  <si>
    <t>91024620919</t>
  </si>
  <si>
    <t>JOHNSON,TRAVIS</t>
  </si>
  <si>
    <t>tjohns0</t>
  </si>
  <si>
    <t>210 WINTERS EDGE DR</t>
  </si>
  <si>
    <t>RED OAK</t>
  </si>
  <si>
    <t>41024631124</t>
  </si>
  <si>
    <t>JONES,TERRELL C</t>
  </si>
  <si>
    <t>tjones</t>
  </si>
  <si>
    <t>10416 AVENUE L</t>
  </si>
  <si>
    <t>11236</t>
  </si>
  <si>
    <t>01023324120</t>
  </si>
  <si>
    <t>KHAWALDEH,TAWFIQ I</t>
  </si>
  <si>
    <t>11024615871</t>
  </si>
  <si>
    <t>KHILWAT,TAJMOHAMMAD</t>
  </si>
  <si>
    <t>tkhilwa</t>
  </si>
  <si>
    <t>8155 WATERMAN ROAD APT 613</t>
  </si>
  <si>
    <t>41024631144</t>
  </si>
  <si>
    <t>KING,THEON</t>
  </si>
  <si>
    <t>tking</t>
  </si>
  <si>
    <t>31024264153</t>
  </si>
  <si>
    <t>KOHL,THOMAS K</t>
  </si>
  <si>
    <t>tkohl3</t>
  </si>
  <si>
    <t>10130 TRAPPER RIDGE</t>
  </si>
  <si>
    <t>CONVERSE</t>
  </si>
  <si>
    <t>78109</t>
  </si>
  <si>
    <t>21024630112</t>
  </si>
  <si>
    <t>LATTING,TYLER</t>
  </si>
  <si>
    <t>tlattin</t>
  </si>
  <si>
    <t>3968 MEADOW RIDGE DR</t>
  </si>
  <si>
    <t>21023523142</t>
  </si>
  <si>
    <t>LOPEZ,THEODORE</t>
  </si>
  <si>
    <t>tlopez</t>
  </si>
  <si>
    <t>7190 CHURCH ST #B</t>
  </si>
  <si>
    <t>GILROY</t>
  </si>
  <si>
    <t>95020</t>
  </si>
  <si>
    <t>31021506013</t>
  </si>
  <si>
    <t>MACKLING,TIMOTHY</t>
  </si>
  <si>
    <t>tmackli</t>
  </si>
  <si>
    <t>3815 TOUCHBERRY LN NE</t>
  </si>
  <si>
    <t>28601</t>
  </si>
  <si>
    <t>71022214407</t>
  </si>
  <si>
    <t>MAJOR,TERRENCE L</t>
  </si>
  <si>
    <t>tmajor0</t>
  </si>
  <si>
    <t>210 LEGACY WAY APT J</t>
  </si>
  <si>
    <t>81021052638</t>
  </si>
  <si>
    <t>MANDELL,THOMAS D</t>
  </si>
  <si>
    <t>2100 Deerfield Ave.</t>
  </si>
  <si>
    <t>Surfside beach</t>
  </si>
  <si>
    <t>41024631034</t>
  </si>
  <si>
    <t>MANNING,TARVARIUS</t>
  </si>
  <si>
    <t>tmannin</t>
  </si>
  <si>
    <t>278 SALEM GLEN WAY SE</t>
  </si>
  <si>
    <t>71024629307</t>
  </si>
  <si>
    <t>MATHIS JR,TADDERICK D</t>
  </si>
  <si>
    <t>tmathi1</t>
  </si>
  <si>
    <t>7606 SUNDOWN DRIVE</t>
  </si>
  <si>
    <t>51024111275</t>
  </si>
  <si>
    <t>MATHIS,TADDERICK D</t>
  </si>
  <si>
    <t>TMATHIS</t>
  </si>
  <si>
    <t>7606 Sundown Dr</t>
  </si>
  <si>
    <t>21024631252</t>
  </si>
  <si>
    <t>MATTHEWS,TRENT D</t>
  </si>
  <si>
    <t>tmatthe</t>
  </si>
  <si>
    <t>HOBGOOD</t>
  </si>
  <si>
    <t>27843</t>
  </si>
  <si>
    <t>41023447764</t>
  </si>
  <si>
    <t>MCALLISTER,TIMOTHY J</t>
  </si>
  <si>
    <t>11024447541</t>
  </si>
  <si>
    <t>MCCONNELL,TIMOTHY W</t>
  </si>
  <si>
    <t>tmcconn</t>
  </si>
  <si>
    <t>8797 MARBACH RD</t>
  </si>
  <si>
    <t>01024625340</t>
  </si>
  <si>
    <t>McDonald,Travis Richard</t>
  </si>
  <si>
    <t>tmcdona</t>
  </si>
  <si>
    <t>1301 East Avenue I Space 414</t>
  </si>
  <si>
    <t>01022068770</t>
  </si>
  <si>
    <t>MEADOWS,TIMOTHY L</t>
  </si>
  <si>
    <t>TMEADOW</t>
  </si>
  <si>
    <t>99 CATES MILL RD</t>
  </si>
  <si>
    <t>TIMBERLAKE</t>
  </si>
  <si>
    <t>27583</t>
  </si>
  <si>
    <t>71024630607</t>
  </si>
  <si>
    <t>MITCHELL,THEODORE</t>
  </si>
  <si>
    <t>tmitche</t>
  </si>
  <si>
    <t>3500 RUSTIC RD.</t>
  </si>
  <si>
    <t>NOKOMIS</t>
  </si>
  <si>
    <t>34275</t>
  </si>
  <si>
    <t>71022880857</t>
  </si>
  <si>
    <t>MURRAY,TED A</t>
  </si>
  <si>
    <t>TMURR30</t>
  </si>
  <si>
    <t>522 LATHAM DRIVE</t>
  </si>
  <si>
    <t>23601</t>
  </si>
  <si>
    <t>11024630841</t>
  </si>
  <si>
    <t>NGUYEN,TUNG</t>
  </si>
  <si>
    <t>tnguyen</t>
  </si>
  <si>
    <t>1515 NORTH MILPITAS BLVD</t>
  </si>
  <si>
    <t>41024627184</t>
  </si>
  <si>
    <t>NORFLEET,THOMAS G</t>
  </si>
  <si>
    <t>tnorfle</t>
  </si>
  <si>
    <t>1118 TOMLINSON BLVD</t>
  </si>
  <si>
    <t>NEW BERN</t>
  </si>
  <si>
    <t>28562</t>
  </si>
  <si>
    <t>31021357203</t>
  </si>
  <si>
    <t>O'MALIA,THOMAS R</t>
  </si>
  <si>
    <t>6823 CHILDSDALE NE.</t>
  </si>
  <si>
    <t>81021195848</t>
  </si>
  <si>
    <t>PECK,TERRY L</t>
  </si>
  <si>
    <t>127 PARK TOWNE DRIVE</t>
  </si>
  <si>
    <t>81021032598</t>
  </si>
  <si>
    <t>PENNEY,TONY J</t>
  </si>
  <si>
    <t>3609 SACHSE RD</t>
  </si>
  <si>
    <t>21024527212</t>
  </si>
  <si>
    <t>PERCLE,THOMAS</t>
  </si>
  <si>
    <t>tpercle</t>
  </si>
  <si>
    <t>151 Kingswood Ave.</t>
  </si>
  <si>
    <t>21024631312</t>
  </si>
  <si>
    <t>PERRY,TRON</t>
  </si>
  <si>
    <t>tperry</t>
  </si>
  <si>
    <t>1411 BLYTHEWOOD LN</t>
  </si>
  <si>
    <t>51024620685</t>
  </si>
  <si>
    <t>PHAM,TUAN V</t>
  </si>
  <si>
    <t>tpham1</t>
  </si>
  <si>
    <t>1564 141ST LANE NW</t>
  </si>
  <si>
    <t>55304</t>
  </si>
  <si>
    <t>61021181456</t>
  </si>
  <si>
    <t>PHAN,TAM T</t>
  </si>
  <si>
    <t>2720 EAST YELLOWSTONE PLACE</t>
  </si>
  <si>
    <t>41024629494</t>
  </si>
  <si>
    <t>PHILLIPS JR,TYRONE</t>
  </si>
  <si>
    <t>tphill0</t>
  </si>
  <si>
    <t>2306 EDMONDSON AVE</t>
  </si>
  <si>
    <t>APT. 1</t>
  </si>
  <si>
    <t>61024631136</t>
  </si>
  <si>
    <t>POREBA,TOM</t>
  </si>
  <si>
    <t>tporeba</t>
  </si>
  <si>
    <t>524 BRANSON DR</t>
  </si>
  <si>
    <t>11024618521</t>
  </si>
  <si>
    <t>PRICE,TIMOTHY</t>
  </si>
  <si>
    <t>tprice0</t>
  </si>
  <si>
    <t>1938 State Highway 34</t>
  </si>
  <si>
    <t>91024623449</t>
  </si>
  <si>
    <t>RAI,TARA B</t>
  </si>
  <si>
    <t>trai0</t>
  </si>
  <si>
    <t>43 N WORCESTER AVE</t>
  </si>
  <si>
    <t>01606</t>
  </si>
  <si>
    <t>21024629722</t>
  </si>
  <si>
    <t>RAO,TARIQ S</t>
  </si>
  <si>
    <t>trao0</t>
  </si>
  <si>
    <t>9900 WASHINGTON BLVD NORTH</t>
  </si>
  <si>
    <t>APT #515</t>
  </si>
  <si>
    <t>91024629879</t>
  </si>
  <si>
    <t>REED,TYLER C</t>
  </si>
  <si>
    <t>treed</t>
  </si>
  <si>
    <t>2299 JIMTOWN LANE</t>
  </si>
  <si>
    <t>40511</t>
  </si>
  <si>
    <t>61024631346</t>
  </si>
  <si>
    <t>REYES,TONNY O</t>
  </si>
  <si>
    <t>treyes</t>
  </si>
  <si>
    <t>11021039161</t>
  </si>
  <si>
    <t>Rich,Troy L</t>
  </si>
  <si>
    <t>TRICH21</t>
  </si>
  <si>
    <t>5500 N.E. 46TH Street</t>
  </si>
  <si>
    <t>Oklahoma City</t>
  </si>
  <si>
    <t>73121</t>
  </si>
  <si>
    <t>51024577205</t>
  </si>
  <si>
    <t>RIVERS,TRAVIS M</t>
  </si>
  <si>
    <t>trivers</t>
  </si>
  <si>
    <t>16872 GA HIGHWAY 219</t>
  </si>
  <si>
    <t>WEST POINT</t>
  </si>
  <si>
    <t>31833</t>
  </si>
  <si>
    <t>01023447810</t>
  </si>
  <si>
    <t>ROBERTS,TIMOTHY J</t>
  </si>
  <si>
    <t>TROBE17</t>
  </si>
  <si>
    <t>40 Harrison Ave</t>
  </si>
  <si>
    <t>81024631138</t>
  </si>
  <si>
    <t>ROBINSON,TAIWAN</t>
  </si>
  <si>
    <t>trobins</t>
  </si>
  <si>
    <t>1361 JAMES WEST RD.</t>
  </si>
  <si>
    <t>CASSATT</t>
  </si>
  <si>
    <t>29032</t>
  </si>
  <si>
    <t>01024627030</t>
  </si>
  <si>
    <t>ROGERS,TREVER N</t>
  </si>
  <si>
    <t>troger0</t>
  </si>
  <si>
    <t>3822 towery rd lot 23</t>
  </si>
  <si>
    <t>Shelby</t>
  </si>
  <si>
    <t>28150</t>
  </si>
  <si>
    <t>41024630854</t>
  </si>
  <si>
    <t>ROMERO,TOSHIRO</t>
  </si>
  <si>
    <t>tromero</t>
  </si>
  <si>
    <t>48 SATINWOOD STREET</t>
  </si>
  <si>
    <t>61023277206</t>
  </si>
  <si>
    <t>SALTON,TADD E</t>
  </si>
  <si>
    <t>132 OLD 17</t>
  </si>
  <si>
    <t>21021088002</t>
  </si>
  <si>
    <t>SHIVELY,TIMOTHY H</t>
  </si>
  <si>
    <t>TSHIVEL</t>
  </si>
  <si>
    <t>636 MARGUERITE AVE</t>
  </si>
  <si>
    <t>CUYAHOGA FALLS</t>
  </si>
  <si>
    <t>44221</t>
  </si>
  <si>
    <t>81024624298</t>
  </si>
  <si>
    <t>SILCOX,TOMMY J</t>
  </si>
  <si>
    <t>tsilcox</t>
  </si>
  <si>
    <t>238 highway 1937</t>
  </si>
  <si>
    <t>Catlettsburg</t>
  </si>
  <si>
    <t>41129</t>
  </si>
  <si>
    <t>61024622616</t>
  </si>
  <si>
    <t>SPENCE,TYLER L</t>
  </si>
  <si>
    <t>tspence</t>
  </si>
  <si>
    <t>81021037828</t>
  </si>
  <si>
    <t>SPEROS,THOMAS G</t>
  </si>
  <si>
    <t>TSPERO</t>
  </si>
  <si>
    <t>6311 E TUDOR ST</t>
  </si>
  <si>
    <t>INVERNESS</t>
  </si>
  <si>
    <t>34452</t>
  </si>
  <si>
    <t>81023022198</t>
  </si>
  <si>
    <t>SPRAGUE,TYLER R</t>
  </si>
  <si>
    <t>3841 WEINHAUER HILL ROAD</t>
  </si>
  <si>
    <t>31024631173</t>
  </si>
  <si>
    <t>SQUIRES,TYLER</t>
  </si>
  <si>
    <t>tsquire</t>
  </si>
  <si>
    <t>4202 ROSEHILL RD</t>
  </si>
  <si>
    <t>01023591490</t>
  </si>
  <si>
    <t>SUIT,TERRY L</t>
  </si>
  <si>
    <t>1322 CADDO GAP RD.</t>
  </si>
  <si>
    <t>BONNERDALE</t>
  </si>
  <si>
    <t>71933</t>
  </si>
  <si>
    <t>71024626247</t>
  </si>
  <si>
    <t>TEXEIRA,TRAVIS A</t>
  </si>
  <si>
    <t>ttexeir</t>
  </si>
  <si>
    <t>17-320 IPUAIWAHA ST</t>
  </si>
  <si>
    <t>51024628185</t>
  </si>
  <si>
    <t>THROWER,TODD</t>
  </si>
  <si>
    <t>tthrowe</t>
  </si>
  <si>
    <t>51021064035</t>
  </si>
  <si>
    <t>THUMS,TIMOTHY r</t>
  </si>
  <si>
    <t>TTHUMS1</t>
  </si>
  <si>
    <t>5605 GLAD ST</t>
  </si>
  <si>
    <t>SCHOFIELD</t>
  </si>
  <si>
    <t>54476-2528</t>
  </si>
  <si>
    <t>81024630658</t>
  </si>
  <si>
    <t>TRAVIS,TROY E</t>
  </si>
  <si>
    <t>ttravis</t>
  </si>
  <si>
    <t>1051 HOWELL DRIVE</t>
  </si>
  <si>
    <t>MCCOMB</t>
  </si>
  <si>
    <t>39648</t>
  </si>
  <si>
    <t>61021042486</t>
  </si>
  <si>
    <t>TRENT,TIMOTHY J</t>
  </si>
  <si>
    <t>403 HEATHROW CIRCLE</t>
  </si>
  <si>
    <t>32955-4735</t>
  </si>
  <si>
    <t>91022052429</t>
  </si>
  <si>
    <t>UHRIN,THOMAS J</t>
  </si>
  <si>
    <t>81024630548</t>
  </si>
  <si>
    <t>VANCE,TOMAS E</t>
  </si>
  <si>
    <t>tvance</t>
  </si>
  <si>
    <t>3517 RODELL RD</t>
  </si>
  <si>
    <t>21024630512</t>
  </si>
  <si>
    <t>WALLOE,TERRION</t>
  </si>
  <si>
    <t>twalloe</t>
  </si>
  <si>
    <t>313 WASHINGTON AVE</t>
  </si>
  <si>
    <t>11021041991</t>
  </si>
  <si>
    <t>WARD,THOMAS J</t>
  </si>
  <si>
    <t>21021879982</t>
  </si>
  <si>
    <t>WATKINS,TODD</t>
  </si>
  <si>
    <t>3972 W. BRANCH RD</t>
  </si>
  <si>
    <t>61021887276</t>
  </si>
  <si>
    <t>WEBER,TOM W</t>
  </si>
  <si>
    <t>8665 NE 97th st.</t>
  </si>
  <si>
    <t>64157</t>
  </si>
  <si>
    <t>21022850042</t>
  </si>
  <si>
    <t>WHITE,TERRELL</t>
  </si>
  <si>
    <t>twhite</t>
  </si>
  <si>
    <t>6656 S. KIMBARK AVE</t>
  </si>
  <si>
    <t>91024630739</t>
  </si>
  <si>
    <t>WHITE,THEODORE</t>
  </si>
  <si>
    <t>twhite0</t>
  </si>
  <si>
    <t>41021044894</t>
  </si>
  <si>
    <t>WILLIAMS,TOBIN M</t>
  </si>
  <si>
    <t>TWIL18</t>
  </si>
  <si>
    <t>3315 adamsville rd</t>
  </si>
  <si>
    <t>31024382493</t>
  </si>
  <si>
    <t>WILHITE,TREAVOR</t>
  </si>
  <si>
    <t>twilhi0</t>
  </si>
  <si>
    <t>406 E SLATER</t>
  </si>
  <si>
    <t>01024600680</t>
  </si>
  <si>
    <t>WILLIAMS,TRENTON L</t>
  </si>
  <si>
    <t>twill45</t>
  </si>
  <si>
    <t>8518 s Wolcott ave.</t>
  </si>
  <si>
    <t>21024625512</t>
  </si>
  <si>
    <t>WILSON,THOMAS</t>
  </si>
  <si>
    <t>twilso3</t>
  </si>
  <si>
    <t>7005 SHELDON RD</t>
  </si>
  <si>
    <t>48111</t>
  </si>
  <si>
    <t>31024630263</t>
  </si>
  <si>
    <t>WOODGEARD,TERREN</t>
  </si>
  <si>
    <t>twoodge</t>
  </si>
  <si>
    <t>1208 WOLF RD</t>
  </si>
  <si>
    <t>WEST ALEXANDRIA</t>
  </si>
  <si>
    <t>45381</t>
  </si>
  <si>
    <t>01021521350</t>
  </si>
  <si>
    <t>YANKIE,THOMAS L</t>
  </si>
  <si>
    <t>CORSCIANA</t>
  </si>
  <si>
    <t>51021038475</t>
  </si>
  <si>
    <t>ZDJELAR,THEODORE</t>
  </si>
  <si>
    <t>TZDJELA</t>
  </si>
  <si>
    <t>14121 COBRA WAY</t>
  </si>
  <si>
    <t>34669</t>
  </si>
  <si>
    <t>11024630211</t>
  </si>
  <si>
    <t>AC,UJWAL</t>
  </si>
  <si>
    <t>uac000</t>
  </si>
  <si>
    <t>5025 LEASDALE RD</t>
  </si>
  <si>
    <t>01023324670</t>
  </si>
  <si>
    <t>AVILES,VICTOR M</t>
  </si>
  <si>
    <t>Urb El Paraizo</t>
  </si>
  <si>
    <t>Calle Eufrates 135</t>
  </si>
  <si>
    <t>Rio Piedras</t>
  </si>
  <si>
    <t>61021272636</t>
  </si>
  <si>
    <t>BEST,VONZELL B</t>
  </si>
  <si>
    <t>21024557032</t>
  </si>
  <si>
    <t>BYRD JR,VICTOR A</t>
  </si>
  <si>
    <t>vbyrd0</t>
  </si>
  <si>
    <t>5013 Mill Stream Rd</t>
  </si>
  <si>
    <t>51024624635</t>
  </si>
  <si>
    <t>CACHO JIMENEZ,VICTOR</t>
  </si>
  <si>
    <t>vcachoj</t>
  </si>
  <si>
    <t>671 CLAYTON LN</t>
  </si>
  <si>
    <t>41024618084</t>
  </si>
  <si>
    <t>COUCH,VAN D</t>
  </si>
  <si>
    <t>vcouch</t>
  </si>
  <si>
    <t>5000 stone ave</t>
  </si>
  <si>
    <t>41024479074</t>
  </si>
  <si>
    <t>DUTTA,VIKRAM Vaid</t>
  </si>
  <si>
    <t>vdutta</t>
  </si>
  <si>
    <t>NAPA AVE</t>
  </si>
  <si>
    <t>RADEO</t>
  </si>
  <si>
    <t>31024629793</t>
  </si>
  <si>
    <t>GUY,VERNON</t>
  </si>
  <si>
    <t>vguy0</t>
  </si>
  <si>
    <t>2630 W LINCOLN AVE APT114</t>
  </si>
  <si>
    <t>31024591793</t>
  </si>
  <si>
    <t>HARDIN,VANCE F</t>
  </si>
  <si>
    <t>vhardin</t>
  </si>
  <si>
    <t>2379 BRIARWEST BOULEVARD</t>
  </si>
  <si>
    <t>#97</t>
  </si>
  <si>
    <t>61023816606</t>
  </si>
  <si>
    <t>HAWKINS,VICTOR J</t>
  </si>
  <si>
    <t>708 PONDEROSA DR</t>
  </si>
  <si>
    <t>FORNEY</t>
  </si>
  <si>
    <t>75126-9368</t>
  </si>
  <si>
    <t>81021060168</t>
  </si>
  <si>
    <t>HORNE,VICK E</t>
  </si>
  <si>
    <t>VHORNE1</t>
  </si>
  <si>
    <t>2511 CAMERON WOOD LNE</t>
  </si>
  <si>
    <t>61024629906</t>
  </si>
  <si>
    <t>INGRAM,VONTRELL</t>
  </si>
  <si>
    <t>vingram</t>
  </si>
  <si>
    <t>9396 STEEPLE CT</t>
  </si>
  <si>
    <t>21023050402</t>
  </si>
  <si>
    <t>LOPEZ JR,VICTOR</t>
  </si>
  <si>
    <t>VLOPE16</t>
  </si>
  <si>
    <t>3023 GIOVANETTI AVE</t>
  </si>
  <si>
    <t>93313</t>
  </si>
  <si>
    <t>91021747319</t>
  </si>
  <si>
    <t>LUGO,VICTOR O</t>
  </si>
  <si>
    <t>VLUGO1</t>
  </si>
  <si>
    <t>581 W MARICELA ST</t>
  </si>
  <si>
    <t>P. O. BOX 1349</t>
  </si>
  <si>
    <t>SOMERTON</t>
  </si>
  <si>
    <t>85350-1349</t>
  </si>
  <si>
    <t>81023841238</t>
  </si>
  <si>
    <t>MARTINEZ,VICTOR M</t>
  </si>
  <si>
    <t>805 S 113TH AVE</t>
  </si>
  <si>
    <t>85323-6866</t>
  </si>
  <si>
    <t>71021060197</t>
  </si>
  <si>
    <t>MARTENSON,Virgil D</t>
  </si>
  <si>
    <t>VMARTEN</t>
  </si>
  <si>
    <t>813 99TH AVE WEST</t>
  </si>
  <si>
    <t>55808</t>
  </si>
  <si>
    <t>21021898432</t>
  </si>
  <si>
    <t>MOYTON,VERLEY A</t>
  </si>
  <si>
    <t>ROYAL PALM BEACH</t>
  </si>
  <si>
    <t>21024630052</t>
  </si>
  <si>
    <t>ORTIZ,VICTOR</t>
  </si>
  <si>
    <t>vortiz</t>
  </si>
  <si>
    <t>160 EL DORADO DR</t>
  </si>
  <si>
    <t>PASCO</t>
  </si>
  <si>
    <t>99301</t>
  </si>
  <si>
    <t>81021042878</t>
  </si>
  <si>
    <t>PERRELLE,VINCENT P</t>
  </si>
  <si>
    <t>4 WHITTIER AVENUE</t>
  </si>
  <si>
    <t>CORTLANDT MANOR</t>
  </si>
  <si>
    <t>61023299796</t>
  </si>
  <si>
    <t>POTVIN,VICTOR</t>
  </si>
  <si>
    <t>vpotvin</t>
  </si>
  <si>
    <t>10600 BELLVIEW DR</t>
  </si>
  <si>
    <t>73130</t>
  </si>
  <si>
    <t>21024630742</t>
  </si>
  <si>
    <t>PRAK,VISAL</t>
  </si>
  <si>
    <t>vprak</t>
  </si>
  <si>
    <t>7430 W FLEETWOOD LN</t>
  </si>
  <si>
    <t>W FLEETWOOD LANE</t>
  </si>
  <si>
    <t>31021074693</t>
  </si>
  <si>
    <t>RIVERA,VICTOR R</t>
  </si>
  <si>
    <t>P.O. BOX 114</t>
  </si>
  <si>
    <t>OROCOVIS</t>
  </si>
  <si>
    <t>81023858008</t>
  </si>
  <si>
    <t>RODRIGUEZ,VINCENT</t>
  </si>
  <si>
    <t>vrodrig</t>
  </si>
  <si>
    <t>213 S BRITTANY DR</t>
  </si>
  <si>
    <t>OLATHE</t>
  </si>
  <si>
    <t>66061</t>
  </si>
  <si>
    <t>21024626862</t>
  </si>
  <si>
    <t>ROSADO,VICENTE DERONE M</t>
  </si>
  <si>
    <t>vrosado</t>
  </si>
  <si>
    <t>5278 Beech Ave</t>
  </si>
  <si>
    <t>Maple HEIGHTS</t>
  </si>
  <si>
    <t>44137</t>
  </si>
  <si>
    <t>41023560814</t>
  </si>
  <si>
    <t>RUBY,VINCENT C</t>
  </si>
  <si>
    <t>971 CENTER AVENUE</t>
  </si>
  <si>
    <t>17601-5125</t>
  </si>
  <si>
    <t>81024511178</t>
  </si>
  <si>
    <t>SANCHEZ,VICTOR M</t>
  </si>
  <si>
    <t>vsanch5</t>
  </si>
  <si>
    <t>44843 16TH ST WEST</t>
  </si>
  <si>
    <t>41024629024</t>
  </si>
  <si>
    <t>SCALISE,VINCE N</t>
  </si>
  <si>
    <t>vscalis</t>
  </si>
  <si>
    <t>1765 SUNNY HILLS DR MILPITAS CA 95035</t>
  </si>
  <si>
    <t>01021511870</t>
  </si>
  <si>
    <t>SERNA,VALDEMAR F</t>
  </si>
  <si>
    <t>5159 FLAGLER ST.</t>
  </si>
  <si>
    <t>FLINT</t>
  </si>
  <si>
    <t>91022569319</t>
  </si>
  <si>
    <t>TARASYUK,VICTOR A</t>
  </si>
  <si>
    <t>APT #151</t>
  </si>
  <si>
    <t>81024630928</t>
  </si>
  <si>
    <t>TAVYANSKYY,VLADISLAV</t>
  </si>
  <si>
    <t>vtavyan</t>
  </si>
  <si>
    <t>701 ALLAMAKEE ST</t>
  </si>
  <si>
    <t>WAUKON</t>
  </si>
  <si>
    <t>31024631363</t>
  </si>
  <si>
    <t>TUIOFU,V-DAL</t>
  </si>
  <si>
    <t>vtuiofu</t>
  </si>
  <si>
    <t>16 TOURO ST</t>
  </si>
  <si>
    <t>FL 1</t>
  </si>
  <si>
    <t>02904</t>
  </si>
  <si>
    <t>61022188536</t>
  </si>
  <si>
    <t>VERSIGORA,VEACESLAV T</t>
  </si>
  <si>
    <t>8476 INDIAN HILLS DR</t>
  </si>
  <si>
    <t>41024628774</t>
  </si>
  <si>
    <t>WHALEY,VINCENT</t>
  </si>
  <si>
    <t>vwhaley</t>
  </si>
  <si>
    <t>255 Weathers Court</t>
  </si>
  <si>
    <t>11024619111</t>
  </si>
  <si>
    <t>Adams,William K</t>
  </si>
  <si>
    <t>wadams</t>
  </si>
  <si>
    <t>206 Blakedale Circle</t>
  </si>
  <si>
    <t>Greenwood</t>
  </si>
  <si>
    <t>29649</t>
  </si>
  <si>
    <t>11023243691</t>
  </si>
  <si>
    <t>ARNOLD,WILLIAM S</t>
  </si>
  <si>
    <t>5528 S DOVE VALLEY</t>
  </si>
  <si>
    <t>31024571533</t>
  </si>
  <si>
    <t>BAPTISTE,WINTLEY</t>
  </si>
  <si>
    <t>wbapti0</t>
  </si>
  <si>
    <t>133 WARREN ST</t>
  </si>
  <si>
    <t>01024630870</t>
  </si>
  <si>
    <t>BECK,WYATT</t>
  </si>
  <si>
    <t>wbeck</t>
  </si>
  <si>
    <t>200 S 12TH ST</t>
  </si>
  <si>
    <t>91024630229</t>
  </si>
  <si>
    <t>BLAKE,WILLIAM</t>
  </si>
  <si>
    <t>wblake</t>
  </si>
  <si>
    <t>12603 VALLEYWOOD DR</t>
  </si>
  <si>
    <t>51024628695</t>
  </si>
  <si>
    <t>BROWN,WILLIAM T</t>
  </si>
  <si>
    <t>wbrown</t>
  </si>
  <si>
    <t>18 Stacy ln</t>
  </si>
  <si>
    <t>TARBORO</t>
  </si>
  <si>
    <t>41024613534</t>
  </si>
  <si>
    <t>BRYANT,WILLIAM</t>
  </si>
  <si>
    <t>wbryant</t>
  </si>
  <si>
    <t>1515 WRIGHT ROAD</t>
  </si>
  <si>
    <t>VINTON</t>
  </si>
  <si>
    <t>70668</t>
  </si>
  <si>
    <t>71021040967</t>
  </si>
  <si>
    <t>BURTON,WARREN J</t>
  </si>
  <si>
    <t>91024620189</t>
  </si>
  <si>
    <t>BUTLER,WINFRED</t>
  </si>
  <si>
    <t>wbutle0</t>
  </si>
  <si>
    <t>1700 Bagdad Rd</t>
  </si>
  <si>
    <t>31021038813</t>
  </si>
  <si>
    <t>CALDWELL,WILLIAM J</t>
  </si>
  <si>
    <t>1001 BETA</t>
  </si>
  <si>
    <t>01021045930</t>
  </si>
  <si>
    <t>CARABALLO GARCIA,WALDEMAR</t>
  </si>
  <si>
    <t>CALLE 409   BLOQUE 142  #11</t>
  </si>
  <si>
    <t>VILLA CAROLINA</t>
  </si>
  <si>
    <t>11021114521</t>
  </si>
  <si>
    <t>CHANTRE,WAYNE A</t>
  </si>
  <si>
    <t>WCHANTR</t>
  </si>
  <si>
    <t>908 MCKAVETT DRIVE</t>
  </si>
  <si>
    <t>31024612793</t>
  </si>
  <si>
    <t>CLARK,WILLIAM T</t>
  </si>
  <si>
    <t>wclark0</t>
  </si>
  <si>
    <t>11651 N CASA GRANDE DR HWY</t>
  </si>
  <si>
    <t>P.O. Box 595</t>
  </si>
  <si>
    <t>Rillito</t>
  </si>
  <si>
    <t>85654</t>
  </si>
  <si>
    <t>01021886580</t>
  </si>
  <si>
    <t>CLEMENTS,WILLIAM</t>
  </si>
  <si>
    <t>WCLEMEN</t>
  </si>
  <si>
    <t>9519 MOONLIT GLADE</t>
  </si>
  <si>
    <t>HELOTES</t>
  </si>
  <si>
    <t>78023</t>
  </si>
  <si>
    <t>21024630492</t>
  </si>
  <si>
    <t>CRIDER,WILLIAM O</t>
  </si>
  <si>
    <t>wcrider</t>
  </si>
  <si>
    <t>1002 SHADOW LN</t>
  </si>
  <si>
    <t>81024630208</t>
  </si>
  <si>
    <t>CROCKER,WILLIAM</t>
  </si>
  <si>
    <t>wcrocke</t>
  </si>
  <si>
    <t>1109 HAZEL ST</t>
  </si>
  <si>
    <t>PELLA</t>
  </si>
  <si>
    <t>50219</t>
  </si>
  <si>
    <t>81023576948</t>
  </si>
  <si>
    <t>DANIEL,WAYNE</t>
  </si>
  <si>
    <t>wdanie0</t>
  </si>
  <si>
    <t>395 LYONS AVE</t>
  </si>
  <si>
    <t>07112</t>
  </si>
  <si>
    <t>01024630470</t>
  </si>
  <si>
    <t>DIEUJUSTE,WISLET</t>
  </si>
  <si>
    <t>wdieuju</t>
  </si>
  <si>
    <t>44 DRAKE ROAD</t>
  </si>
  <si>
    <t>08873</t>
  </si>
  <si>
    <t>91023052969</t>
  </si>
  <si>
    <t>EDWARDS,WALTON</t>
  </si>
  <si>
    <t>11021106981</t>
  </si>
  <si>
    <t>EVERY,WILLIAM J</t>
  </si>
  <si>
    <t>61 WILELEN RD</t>
  </si>
  <si>
    <t>81024630908</t>
  </si>
  <si>
    <t>FOSTER,WILLIAM</t>
  </si>
  <si>
    <t>wfoster</t>
  </si>
  <si>
    <t>907 RED OAK DRIVE</t>
  </si>
  <si>
    <t>11024631071</t>
  </si>
  <si>
    <t>GIZ,WILLIAM</t>
  </si>
  <si>
    <t>wgiz0</t>
  </si>
  <si>
    <t>10846 129TH RD</t>
  </si>
  <si>
    <t>LIVE OAK</t>
  </si>
  <si>
    <t>32060</t>
  </si>
  <si>
    <t>61023253406</t>
  </si>
  <si>
    <t>GREEN,WILLA K</t>
  </si>
  <si>
    <t>91024344159</t>
  </si>
  <si>
    <t>HARRISON,WAYNE F</t>
  </si>
  <si>
    <t>wharr10</t>
  </si>
  <si>
    <t>354 Barnum Terrace Ext.</t>
  </si>
  <si>
    <t>Stratford</t>
  </si>
  <si>
    <t>06614</t>
  </si>
  <si>
    <t>61024333586</t>
  </si>
  <si>
    <t>HEEB,WILLIAM J</t>
  </si>
  <si>
    <t>wheeb</t>
  </si>
  <si>
    <t>2250 SIDNEY AVE</t>
  </si>
  <si>
    <t>APT M129</t>
  </si>
  <si>
    <t>81021052058</t>
  </si>
  <si>
    <t>HOSS,WILLIAM</t>
  </si>
  <si>
    <t>whoss</t>
  </si>
  <si>
    <t>156 Red Lane</t>
  </si>
  <si>
    <t>51023247255</t>
  </si>
  <si>
    <t>HUNT,WAYNE L</t>
  </si>
  <si>
    <t>3505 S Indiana Ave, Lot 2</t>
  </si>
  <si>
    <t>joplin</t>
  </si>
  <si>
    <t>64804</t>
  </si>
  <si>
    <t>61024630956</t>
  </si>
  <si>
    <t>HYNES,WILLIE</t>
  </si>
  <si>
    <t>whynes</t>
  </si>
  <si>
    <t>6081 SUMTER PL N</t>
  </si>
  <si>
    <t>55428</t>
  </si>
  <si>
    <t>61022369366</t>
  </si>
  <si>
    <t>JOHNSON,WENDELL</t>
  </si>
  <si>
    <t>wjohnso</t>
  </si>
  <si>
    <t>200 E ANAHEIM ST</t>
  </si>
  <si>
    <t>90813</t>
  </si>
  <si>
    <t>31021114553</t>
  </si>
  <si>
    <t>KELLEY,WAYNE R</t>
  </si>
  <si>
    <t>8566 SHEFFIELD MANOR BLVD</t>
  </si>
  <si>
    <t>17268-9223</t>
  </si>
  <si>
    <t>41021044794</t>
  </si>
  <si>
    <t>KILPATRICK JR,WILLIAM E</t>
  </si>
  <si>
    <t>4326 ELYSIAN DR.</t>
  </si>
  <si>
    <t>81024630458</t>
  </si>
  <si>
    <t>LOUIS,WOODMAER</t>
  </si>
  <si>
    <t>wlouis</t>
  </si>
  <si>
    <t>3907 27TH ST SW</t>
  </si>
  <si>
    <t>33976</t>
  </si>
  <si>
    <t>61021244056</t>
  </si>
  <si>
    <t>MAGEE,WILLIAM V</t>
  </si>
  <si>
    <t>1227 PATTERSON AVE</t>
  </si>
  <si>
    <t>UNION BEACH</t>
  </si>
  <si>
    <t>81022092778</t>
  </si>
  <si>
    <t>MCELROY JR,WYMAN D</t>
  </si>
  <si>
    <t>1130 Raleigh Ln</t>
  </si>
  <si>
    <t>Athens</t>
  </si>
  <si>
    <t>31022841963</t>
  </si>
  <si>
    <t>MCLEOD,WILLIAM P</t>
  </si>
  <si>
    <t>22668 SHIELL</t>
  </si>
  <si>
    <t>41023794424</t>
  </si>
  <si>
    <t>MEALEY,WHITNEY</t>
  </si>
  <si>
    <t>wmealey</t>
  </si>
  <si>
    <t>3461 BUCHANAN ST</t>
  </si>
  <si>
    <t>70714</t>
  </si>
  <si>
    <t>41024336934</t>
  </si>
  <si>
    <t>MONDESIR,WILNER</t>
  </si>
  <si>
    <t>wmondes</t>
  </si>
  <si>
    <t>1128 DREXEL RD</t>
  </si>
  <si>
    <t>91021057789</t>
  </si>
  <si>
    <t>OBERDIECK,WARREN E</t>
  </si>
  <si>
    <t>2130 Freeburg Ave</t>
  </si>
  <si>
    <t>21022467532</t>
  </si>
  <si>
    <t>OZMENT,WARREN K</t>
  </si>
  <si>
    <t>1407 carter ave</t>
  </si>
  <si>
    <t>wagoner</t>
  </si>
  <si>
    <t>41024330344</t>
  </si>
  <si>
    <t>POE,WILLIAM D</t>
  </si>
  <si>
    <t>wpoe1</t>
  </si>
  <si>
    <t>73 GRANT 63</t>
  </si>
  <si>
    <t>41024335044</t>
  </si>
  <si>
    <t>PRICE,WILLIAM L</t>
  </si>
  <si>
    <t>wprice1</t>
  </si>
  <si>
    <t>3032 WAGONWHEEL CT</t>
  </si>
  <si>
    <t>71024622907</t>
  </si>
  <si>
    <t>RICHARDS,WILLIE</t>
  </si>
  <si>
    <t>wrichar</t>
  </si>
  <si>
    <t>703 MLK JR STREET</t>
  </si>
  <si>
    <t>91024627219</t>
  </si>
  <si>
    <t>ROBERSON,WILLIE G</t>
  </si>
  <si>
    <t>wrobers</t>
  </si>
  <si>
    <t>6765 ST JULIAN WAY</t>
  </si>
  <si>
    <t>41024630834</t>
  </si>
  <si>
    <t>ROBINSON,WALTER</t>
  </si>
  <si>
    <t>wrobins</t>
  </si>
  <si>
    <t>1318 YORK CREEK DRIVE</t>
  </si>
  <si>
    <t>77090</t>
  </si>
  <si>
    <t>41021066774</t>
  </si>
  <si>
    <t>ROZENBECK JR,WALTER J</t>
  </si>
  <si>
    <t>WROZENB</t>
  </si>
  <si>
    <t>1026 HANCOCK DR</t>
  </si>
  <si>
    <t>APT 35</t>
  </si>
  <si>
    <t>BOONE</t>
  </si>
  <si>
    <t>50036</t>
  </si>
  <si>
    <t>31024324133</t>
  </si>
  <si>
    <t>RUDY,WILLIAM R</t>
  </si>
  <si>
    <t>wrudy</t>
  </si>
  <si>
    <t>309 Hollywood Drive</t>
  </si>
  <si>
    <t>91022887659</t>
  </si>
  <si>
    <t>SCHMIDT,WILLIAM</t>
  </si>
  <si>
    <t>wschmi0</t>
  </si>
  <si>
    <t>97 MEADOWLARK LANE</t>
  </si>
  <si>
    <t>81021101468</t>
  </si>
  <si>
    <t>SIBELIUS,WALTER J</t>
  </si>
  <si>
    <t>WSIBELI</t>
  </si>
  <si>
    <t>1309 NESBITT DR</t>
  </si>
  <si>
    <t>VA BEACH</t>
  </si>
  <si>
    <t>61024626196</t>
  </si>
  <si>
    <t>SMITH,WILLIAM</t>
  </si>
  <si>
    <t>wsmith0</t>
  </si>
  <si>
    <t>126 murline st</t>
  </si>
  <si>
    <t>61024558616</t>
  </si>
  <si>
    <t>SMITH,WILLIAM BRAXTON</t>
  </si>
  <si>
    <t>wsmith6</t>
  </si>
  <si>
    <t>7277 Bankhead Hwy</t>
  </si>
  <si>
    <t>DORA</t>
  </si>
  <si>
    <t>35062</t>
  </si>
  <si>
    <t>11022339001</t>
  </si>
  <si>
    <t>STOTTS,WILLIAM E</t>
  </si>
  <si>
    <t>WSTOTTS</t>
  </si>
  <si>
    <t>570 CIRCLE DR NW</t>
  </si>
  <si>
    <t>Pigeon Forge</t>
  </si>
  <si>
    <t>37863</t>
  </si>
  <si>
    <t>61021044236</t>
  </si>
  <si>
    <t>TAYLOR,WAYNE R</t>
  </si>
  <si>
    <t>2089 CLOVER MILL RD.</t>
  </si>
  <si>
    <t>QUAKERTOWN</t>
  </si>
  <si>
    <t>61021149116</t>
  </si>
  <si>
    <t>TAYLOR,WILLIAM J</t>
  </si>
  <si>
    <t>295 Arborview dr</t>
  </si>
  <si>
    <t>71024462547</t>
  </si>
  <si>
    <t>TOLLIS,WILLIAM</t>
  </si>
  <si>
    <t>wtollis</t>
  </si>
  <si>
    <t>2539 LISA DR</t>
  </si>
  <si>
    <t>COLUMBIAVILLE</t>
  </si>
  <si>
    <t>48421</t>
  </si>
  <si>
    <t>41024044584</t>
  </si>
  <si>
    <t>TUBMAN,WILLIAM C</t>
  </si>
  <si>
    <t>wtubman</t>
  </si>
  <si>
    <t>940 N  Adams Ct</t>
  </si>
  <si>
    <t>91023653439</t>
  </si>
  <si>
    <t>VINZANT,WILLIAM S</t>
  </si>
  <si>
    <t>128 Pinedale Rd.</t>
  </si>
  <si>
    <t>terry</t>
  </si>
  <si>
    <t>91024200399</t>
  </si>
  <si>
    <t>VOKAL,WILLIAM</t>
  </si>
  <si>
    <t>wvokal</t>
  </si>
  <si>
    <t>512 6th ave nw</t>
  </si>
  <si>
    <t>mandan</t>
  </si>
  <si>
    <t>41024213484</t>
  </si>
  <si>
    <t>WOODRUM,WILLIAM R</t>
  </si>
  <si>
    <t>wwoodru</t>
  </si>
  <si>
    <t>28 Jefferson Rd</t>
  </si>
  <si>
    <t>61021554896</t>
  </si>
  <si>
    <t>YOUNG,WARD G</t>
  </si>
  <si>
    <t>1906 W CORTLAND</t>
  </si>
  <si>
    <t>61024627936</t>
  </si>
  <si>
    <t>GAMBOA,XANTHUS</t>
  </si>
  <si>
    <t>xgamboa</t>
  </si>
  <si>
    <t>21811 Wildwood Park Rd.</t>
  </si>
  <si>
    <t>APT 226</t>
  </si>
  <si>
    <t>21024631152</t>
  </si>
  <si>
    <t>LEANDRE,XAVIER</t>
  </si>
  <si>
    <t>xleandr</t>
  </si>
  <si>
    <t>91 HARRIS HOLLOW</t>
  </si>
  <si>
    <t>91024630909</t>
  </si>
  <si>
    <t>LOPEZ,XAVIER</t>
  </si>
  <si>
    <t>xlopez</t>
  </si>
  <si>
    <t>5548 SOUTH KOLMAR</t>
  </si>
  <si>
    <t>91024628039</t>
  </si>
  <si>
    <t>MOLETTE,XAVIER</t>
  </si>
  <si>
    <t>xmolett</t>
  </si>
  <si>
    <t>1933 Boulderview Dr SE</t>
  </si>
  <si>
    <t>30316</t>
  </si>
  <si>
    <t>21024584862</t>
  </si>
  <si>
    <t>PARHAM,XAVIER</t>
  </si>
  <si>
    <t>xparham</t>
  </si>
  <si>
    <t>193 SUMMERHILL DR</t>
  </si>
  <si>
    <t>38012</t>
  </si>
  <si>
    <t>01022099480</t>
  </si>
  <si>
    <t>VANG,XER</t>
  </si>
  <si>
    <t>8827 SILVERBERRY AVE</t>
  </si>
  <si>
    <t>21024629812</t>
  </si>
  <si>
    <t>JUDAH,YAKARIEL</t>
  </si>
  <si>
    <t>yjudah</t>
  </si>
  <si>
    <t>230 CRESCENT HEIGHTS DRIVE</t>
  </si>
  <si>
    <t>28146</t>
  </si>
  <si>
    <t>91024631269</t>
  </si>
  <si>
    <t>KARAHALIOS,YANNI</t>
  </si>
  <si>
    <t>ykaraha</t>
  </si>
  <si>
    <t>1209 14TH AVE</t>
  </si>
  <si>
    <t>81021111448</t>
  </si>
  <si>
    <t>LEMKOV,JACOB Y</t>
  </si>
  <si>
    <t>102-45 67TH ROAD</t>
  </si>
  <si>
    <t>APT. 2N</t>
  </si>
  <si>
    <t>FOREST HILLS</t>
  </si>
  <si>
    <t>81024618388</t>
  </si>
  <si>
    <t>VALIENTE,YARIEL</t>
  </si>
  <si>
    <t>yvalien</t>
  </si>
  <si>
    <t>11385 NW 7th street</t>
  </si>
  <si>
    <t>Apt# 101</t>
  </si>
  <si>
    <t>51024622695</t>
  </si>
  <si>
    <t>ARRUDA,ZACHARY L</t>
  </si>
  <si>
    <t>zarruda</t>
  </si>
  <si>
    <t>71024630067</t>
  </si>
  <si>
    <t>GONZALEZ,ZACKREY</t>
  </si>
  <si>
    <t>zgonzal</t>
  </si>
  <si>
    <t>210 OKLAHOMA STREET</t>
  </si>
  <si>
    <t>71024630027</t>
  </si>
  <si>
    <t>MASSEY,ZACKARY</t>
  </si>
  <si>
    <t>zmassey</t>
  </si>
  <si>
    <t>6125 SOUTH DOWNS DR</t>
  </si>
  <si>
    <t>27603</t>
  </si>
  <si>
    <t>31024472493</t>
  </si>
  <si>
    <t>MCMILLIAN,ZAKARY</t>
  </si>
  <si>
    <t>zmcmill</t>
  </si>
  <si>
    <t>4225 GREEN ACRES ROAD</t>
  </si>
  <si>
    <t>64506</t>
  </si>
  <si>
    <t>41024629124</t>
  </si>
  <si>
    <t>ROCKWELL,ZAKARY A</t>
  </si>
  <si>
    <t>zrockwe</t>
  </si>
  <si>
    <t>8071 BRYANT ST</t>
  </si>
  <si>
    <t>80031</t>
  </si>
  <si>
    <t>91024626969</t>
  </si>
  <si>
    <t>STUDNA,ZACHARY V</t>
  </si>
  <si>
    <t>zstudna</t>
  </si>
  <si>
    <t>413 NORTH NEW YORK CT</t>
  </si>
  <si>
    <t>67214</t>
  </si>
  <si>
    <t>21024630412</t>
  </si>
  <si>
    <t>TOUGAS,ZACKARY T</t>
  </si>
  <si>
    <t>ztougas</t>
  </si>
  <si>
    <t>81024630648</t>
  </si>
  <si>
    <t>VANN,ZACHARY</t>
  </si>
  <si>
    <t>zvann</t>
  </si>
  <si>
    <t>514 E 6TH STREET</t>
  </si>
  <si>
    <t>DEWITT</t>
  </si>
  <si>
    <t>72042</t>
  </si>
  <si>
    <t>91024631339</t>
  </si>
  <si>
    <t>MAGANA,ANTONIO D</t>
  </si>
  <si>
    <t>amagana</t>
  </si>
  <si>
    <t>3072 EAST LOS ANGELES AVENUE</t>
  </si>
  <si>
    <t>SOMIS</t>
  </si>
  <si>
    <t>93066</t>
  </si>
  <si>
    <t>81024631428</t>
  </si>
  <si>
    <t>GONZALEZ,JANCARLOS</t>
  </si>
  <si>
    <t>jgonza5</t>
  </si>
  <si>
    <t>21024631392</t>
  </si>
  <si>
    <t>KRUGER,MARK</t>
  </si>
  <si>
    <t>mkruger</t>
  </si>
  <si>
    <t>118 SANFORD AVE. APT 2</t>
  </si>
  <si>
    <t>81024631378</t>
  </si>
  <si>
    <t>WEST,KEVIN</t>
  </si>
  <si>
    <t>kwest</t>
  </si>
  <si>
    <t>61024631396</t>
  </si>
  <si>
    <t>JOHNSON,SEAN</t>
  </si>
  <si>
    <t>sjohnso</t>
  </si>
  <si>
    <t>1263 IL-97</t>
  </si>
  <si>
    <t>31024631393</t>
  </si>
  <si>
    <t>MOHS,GRACIE M</t>
  </si>
  <si>
    <t>gmohs</t>
  </si>
  <si>
    <t>41024631374</t>
  </si>
  <si>
    <t>SMALL,CHRISTOPHER B</t>
  </si>
  <si>
    <t>csmall</t>
  </si>
  <si>
    <t>1090 HILL RD</t>
  </si>
  <si>
    <t>71024631397</t>
  </si>
  <si>
    <t>SANTANA MORAIS,HIGOR M</t>
  </si>
  <si>
    <t>hsantan</t>
  </si>
  <si>
    <t>81024631288</t>
  </si>
  <si>
    <t>PALOMO,MICHAEL</t>
  </si>
  <si>
    <t>mpalomo</t>
  </si>
  <si>
    <t>1931 SUTRO ST</t>
  </si>
  <si>
    <t>89512</t>
  </si>
  <si>
    <t>81024631408</t>
  </si>
  <si>
    <t>SETEYE,TESFAYE</t>
  </si>
  <si>
    <t>tseteye</t>
  </si>
  <si>
    <t>31024631373</t>
  </si>
  <si>
    <t>MITT,JAVEN O</t>
  </si>
  <si>
    <t>jmitt</t>
  </si>
  <si>
    <t>3256 DOMINO STREET</t>
  </si>
  <si>
    <t>01024625870</t>
  </si>
  <si>
    <t>PORTER,LIONEL</t>
  </si>
  <si>
    <t>lporter</t>
  </si>
  <si>
    <t>34299 AMBROSE HOOVER RD</t>
  </si>
  <si>
    <t>51024631385</t>
  </si>
  <si>
    <t>YOUNG,MARCUS J</t>
  </si>
  <si>
    <t>myoung</t>
  </si>
  <si>
    <t>61024631376</t>
  </si>
  <si>
    <t>VISGAR,CHLOE R</t>
  </si>
  <si>
    <t>cvisgar</t>
  </si>
  <si>
    <t>1094 CHURCH AVE</t>
  </si>
  <si>
    <t>WISCONSIN RAPIDS</t>
  </si>
  <si>
    <t>54494</t>
  </si>
  <si>
    <t>81024631398</t>
  </si>
  <si>
    <t>MITCHELL,KADE</t>
  </si>
  <si>
    <t>kmitch0</t>
  </si>
  <si>
    <t>71024631417</t>
  </si>
  <si>
    <t>VIVEROS,MANUEL</t>
  </si>
  <si>
    <t>mvivero</t>
  </si>
  <si>
    <t>91024631409</t>
  </si>
  <si>
    <t>GARDNER,WILLIAM</t>
  </si>
  <si>
    <t>wgardne</t>
  </si>
  <si>
    <t>41024631414</t>
  </si>
  <si>
    <t>HUSTA,MATTHEW</t>
  </si>
  <si>
    <t>mhusta</t>
  </si>
  <si>
    <t>11024631431</t>
  </si>
  <si>
    <t>PORTER,RANDY R</t>
  </si>
  <si>
    <t>rporter</t>
  </si>
  <si>
    <t>71024631427</t>
  </si>
  <si>
    <t>ROSADO,ANDRES</t>
  </si>
  <si>
    <t>arosado</t>
  </si>
  <si>
    <t>2</t>
  </si>
  <si>
    <t>01024631410</t>
  </si>
  <si>
    <t>SPENCER-CULVER,CORY</t>
  </si>
  <si>
    <t>cspence</t>
  </si>
  <si>
    <t>351 N CREEK RD</t>
  </si>
  <si>
    <t>LITTLE FALLS</t>
  </si>
  <si>
    <t>13365</t>
  </si>
  <si>
    <t>51024631415</t>
  </si>
  <si>
    <t>JORDAN,GEARY</t>
  </si>
  <si>
    <t>gjordan</t>
  </si>
  <si>
    <t>31024631443</t>
  </si>
  <si>
    <t>WHITLEY,RYAN</t>
  </si>
  <si>
    <t>rwhitle</t>
  </si>
  <si>
    <t>1794 SALEM ST</t>
  </si>
  <si>
    <t>NORTH ANDOVER</t>
  </si>
  <si>
    <t>01845</t>
  </si>
  <si>
    <t>81024631418</t>
  </si>
  <si>
    <t>ADAMS,WILLIAM</t>
  </si>
  <si>
    <t>wadams0</t>
  </si>
  <si>
    <t>1295 JUNCTION RD</t>
  </si>
  <si>
    <t>SLOCOMB</t>
  </si>
  <si>
    <t>36375</t>
  </si>
  <si>
    <t>61024631466</t>
  </si>
  <si>
    <t>COOPER,CHRISTOPHER J</t>
  </si>
  <si>
    <t>ccooper</t>
  </si>
  <si>
    <t>2001 NORTH D STREET</t>
  </si>
  <si>
    <t>61024631426</t>
  </si>
  <si>
    <t>RUIZ,ADAL E</t>
  </si>
  <si>
    <t>aruiz</t>
  </si>
  <si>
    <t>11217 SQ NE</t>
  </si>
  <si>
    <t>55434</t>
  </si>
  <si>
    <t>71024631457</t>
  </si>
  <si>
    <t>RYAN,ANDREW</t>
  </si>
  <si>
    <t>aryan0</t>
  </si>
  <si>
    <t>14362 362ND ST</t>
  </si>
  <si>
    <t>GOODHUE</t>
  </si>
  <si>
    <t>55027</t>
  </si>
  <si>
    <t>51024631395</t>
  </si>
  <si>
    <t>PINZON,DAVID</t>
  </si>
  <si>
    <t>dpinzon</t>
  </si>
  <si>
    <t>410 NORTH BELLEVUE AVE APT 3</t>
  </si>
  <si>
    <t>HASTINGS</t>
  </si>
  <si>
    <t>68901</t>
  </si>
  <si>
    <t>51024631405</t>
  </si>
  <si>
    <t>RICHARDSON,JOSHUA G</t>
  </si>
  <si>
    <t>jricha0</t>
  </si>
  <si>
    <t>38 NORTH VALLEY VIEW DRIVE</t>
  </si>
  <si>
    <t>71024631467</t>
  </si>
  <si>
    <t>SIKETI,MANASE</t>
  </si>
  <si>
    <t>msiketi</t>
  </si>
  <si>
    <t>335 HEMLOCK AVE</t>
  </si>
  <si>
    <t>REDWOOD CITY</t>
  </si>
  <si>
    <t>94061</t>
  </si>
  <si>
    <t>51024631375</t>
  </si>
  <si>
    <t>JUNG,YOUNGCHO</t>
  </si>
  <si>
    <t>yjung</t>
  </si>
  <si>
    <t>11024631441</t>
  </si>
  <si>
    <t>HOWARD,VAUGHN</t>
  </si>
  <si>
    <t>vhoward</t>
  </si>
  <si>
    <t>368 PROVIDENCE BAY ROAD</t>
  </si>
  <si>
    <t>61024631416</t>
  </si>
  <si>
    <t>SKAROPOULOS LUNA,JUAN A</t>
  </si>
  <si>
    <t>jskarop</t>
  </si>
  <si>
    <t>3615 BIELA AVE.</t>
  </si>
  <si>
    <t>89120</t>
  </si>
  <si>
    <t>51024631455</t>
  </si>
  <si>
    <t>SERINI,PRESTON B</t>
  </si>
  <si>
    <t>pserini</t>
  </si>
  <si>
    <t>4025 HWY-U</t>
  </si>
  <si>
    <t>LINN</t>
  </si>
  <si>
    <t>65051</t>
  </si>
  <si>
    <t>31024631453</t>
  </si>
  <si>
    <t>SANDERFOOT,CADEN</t>
  </si>
  <si>
    <t>csander</t>
  </si>
  <si>
    <t>21024631452</t>
  </si>
  <si>
    <t>HAMOUCHE,FERHAT</t>
  </si>
  <si>
    <t>fhamouc</t>
  </si>
  <si>
    <t>823 S ADAMS ST APT 208</t>
  </si>
  <si>
    <t>91024631449</t>
  </si>
  <si>
    <t>OCHOA,OSCAR</t>
  </si>
  <si>
    <t>oochoa</t>
  </si>
  <si>
    <t>1373 JUDGE PLACE</t>
  </si>
  <si>
    <t>11024631461</t>
  </si>
  <si>
    <t>HENDERSON,TARONNE</t>
  </si>
  <si>
    <t>thender</t>
  </si>
  <si>
    <t>51024631495</t>
  </si>
  <si>
    <t>MCCABE,JOHN P</t>
  </si>
  <si>
    <t>jmccabe</t>
  </si>
  <si>
    <t>01024631460</t>
  </si>
  <si>
    <t>PETERSON,JUSTIN I</t>
  </si>
  <si>
    <t>jpeters</t>
  </si>
  <si>
    <t>6003 JAYCOX RD APT 319</t>
  </si>
  <si>
    <t>319</t>
  </si>
  <si>
    <t>NORTH RIDGEVILLE</t>
  </si>
  <si>
    <t>44039</t>
  </si>
  <si>
    <t>21024631432</t>
  </si>
  <si>
    <t>MINIER,GERALD</t>
  </si>
  <si>
    <t>gminier</t>
  </si>
  <si>
    <t>61024631406</t>
  </si>
  <si>
    <t>YEDRA LOPEZ,JUAN C</t>
  </si>
  <si>
    <t>jyedral</t>
  </si>
  <si>
    <t>11024630951</t>
  </si>
  <si>
    <t>BANKS,CARL</t>
  </si>
  <si>
    <t>cbanks</t>
  </si>
  <si>
    <t>13029 COUNTY ROAD 192, LOT. 2</t>
  </si>
  <si>
    <t>01024631440</t>
  </si>
  <si>
    <t>JORDAN,JUSTIN</t>
  </si>
  <si>
    <t>jjordan</t>
  </si>
  <si>
    <t>1229 MOUNT OLIVE AVE</t>
  </si>
  <si>
    <t>21024631472</t>
  </si>
  <si>
    <t>COFTY,KYLE R</t>
  </si>
  <si>
    <t>kcofty</t>
  </si>
  <si>
    <t>1220 S PECAN STREET</t>
  </si>
  <si>
    <t>KOUNTZE</t>
  </si>
  <si>
    <t>77625</t>
  </si>
  <si>
    <t>91024631509</t>
  </si>
  <si>
    <t>HONEYCUTT,RILEY</t>
  </si>
  <si>
    <t>rhoneyc</t>
  </si>
  <si>
    <t>41024631404</t>
  </si>
  <si>
    <t>JACKSON-STOCK,TANNER</t>
  </si>
  <si>
    <t>tjackso</t>
  </si>
  <si>
    <t>704 14TH AVE NE</t>
  </si>
  <si>
    <t>55906</t>
  </si>
  <si>
    <t>21024631442</t>
  </si>
  <si>
    <t>PEREZ,JOSE</t>
  </si>
  <si>
    <t>jperez2</t>
  </si>
  <si>
    <t>196 S COOMBS ST</t>
  </si>
  <si>
    <t>NAPA</t>
  </si>
  <si>
    <t>94559</t>
  </si>
  <si>
    <t>41024631474</t>
  </si>
  <si>
    <t>BRISTOW,RYAN</t>
  </si>
  <si>
    <t>rbristo</t>
  </si>
  <si>
    <t>31024631413</t>
  </si>
  <si>
    <t>BRAGGS,MACK</t>
  </si>
  <si>
    <t>mbraggs</t>
  </si>
  <si>
    <t>983 LINKS DR APT 3</t>
  </si>
  <si>
    <t>31024631493</t>
  </si>
  <si>
    <t>PETERSEN,WILLIAM</t>
  </si>
  <si>
    <t>wpeters</t>
  </si>
  <si>
    <t>16524 HIDDEN VALLEY TRAIL</t>
  </si>
  <si>
    <t>72206</t>
  </si>
  <si>
    <t>31024631483</t>
  </si>
  <si>
    <t>HOVER,BRIAN</t>
  </si>
  <si>
    <t>bhover</t>
  </si>
  <si>
    <t>71024631407</t>
  </si>
  <si>
    <t>LOPEZ,GABRIEL</t>
  </si>
  <si>
    <t>glopez0</t>
  </si>
  <si>
    <t>929 S. 31ST STREET</t>
  </si>
  <si>
    <t>51024631475</t>
  </si>
  <si>
    <t>YOUNG,JERMARVIUS</t>
  </si>
  <si>
    <t>jyoung0</t>
  </si>
  <si>
    <t>2100 LIGHT RD</t>
  </si>
  <si>
    <t>APT 107</t>
  </si>
  <si>
    <t>60504</t>
  </si>
  <si>
    <t>31024631503</t>
  </si>
  <si>
    <t>POSADAS,LIAM P</t>
  </si>
  <si>
    <t>lposada</t>
  </si>
  <si>
    <t>2929 N MAYFAIR ROAD, APT 345</t>
  </si>
  <si>
    <t>53222</t>
  </si>
  <si>
    <t>81021609248</t>
  </si>
  <si>
    <t>MENDOZA,JOSEPH L</t>
  </si>
  <si>
    <t>jmendo0</t>
  </si>
  <si>
    <t>5449 DEXTER DRIVE</t>
  </si>
  <si>
    <t>41004179284</t>
  </si>
  <si>
    <t>DEDON,DAVID</t>
  </si>
  <si>
    <t>ddedon</t>
  </si>
  <si>
    <t>255 Main St Apt 15</t>
  </si>
  <si>
    <t>Corinth</t>
  </si>
  <si>
    <t>12822</t>
  </si>
  <si>
    <t>01024631520</t>
  </si>
  <si>
    <t>RINEHART,DANIEL</t>
  </si>
  <si>
    <t>drineha</t>
  </si>
  <si>
    <t>31024631473</t>
  </si>
  <si>
    <t>SULLIVAN,ETHAN</t>
  </si>
  <si>
    <t>esulliv</t>
  </si>
  <si>
    <t>410 RAILROAD ST</t>
  </si>
  <si>
    <t>APARTMENT 2</t>
  </si>
  <si>
    <t>JERSEY SHORE</t>
  </si>
  <si>
    <t>17740</t>
  </si>
  <si>
    <t>21024631492</t>
  </si>
  <si>
    <t>WILLIAMS,RONALD</t>
  </si>
  <si>
    <t>rwilli0</t>
  </si>
  <si>
    <t>47 WILLARD ST</t>
  </si>
  <si>
    <t>E</t>
  </si>
  <si>
    <t>HARTFORD</t>
  </si>
  <si>
    <t>06105</t>
  </si>
  <si>
    <t>11024631451</t>
  </si>
  <si>
    <t>CHESNEE,DANIEL</t>
  </si>
  <si>
    <t>dchesne</t>
  </si>
  <si>
    <t>2730 RAVENWOOD CT</t>
  </si>
  <si>
    <t>LYNN HAVEN</t>
  </si>
  <si>
    <t>32444</t>
  </si>
  <si>
    <t>61024631476</t>
  </si>
  <si>
    <t>PEREZ,ISIDRO</t>
  </si>
  <si>
    <t>iperez</t>
  </si>
  <si>
    <t>41024631524</t>
  </si>
  <si>
    <t>OHOULAHAN,MICHAEL</t>
  </si>
  <si>
    <t>mohoula</t>
  </si>
  <si>
    <t>214 HAYNSWORTH ST</t>
  </si>
  <si>
    <t>41024631534</t>
  </si>
  <si>
    <t>COPELAND,TRAJAN</t>
  </si>
  <si>
    <t>tcopela</t>
  </si>
  <si>
    <t>81024631458</t>
  </si>
  <si>
    <t>CERVANTES,RAUL A</t>
  </si>
  <si>
    <t>rcervan</t>
  </si>
  <si>
    <t>639 SOUTH 29TH ST</t>
  </si>
  <si>
    <t>31024631533</t>
  </si>
  <si>
    <t>CLAYTON,DARRYL</t>
  </si>
  <si>
    <t>dclayto</t>
  </si>
  <si>
    <t>155 N HOWARD CT</t>
  </si>
  <si>
    <t>46403</t>
  </si>
  <si>
    <t>81024631198</t>
  </si>
  <si>
    <t>AHMADY,SAMAR G</t>
  </si>
  <si>
    <t>sahmady</t>
  </si>
  <si>
    <t>21024631522</t>
  </si>
  <si>
    <t>DEANS,TACUMA</t>
  </si>
  <si>
    <t>tdeans</t>
  </si>
  <si>
    <t>12975 WEST HOWARD AVENUE</t>
  </si>
  <si>
    <t>NEW BERLIN</t>
  </si>
  <si>
    <t>53151</t>
  </si>
  <si>
    <t>31022419043</t>
  </si>
  <si>
    <t>MANSILLA,MAURO A</t>
  </si>
  <si>
    <t>mmansil</t>
  </si>
  <si>
    <t>2070 MENZEL PL</t>
  </si>
  <si>
    <t>81024631558</t>
  </si>
  <si>
    <t>TITUS,AUSTIN</t>
  </si>
  <si>
    <t>atitus</t>
  </si>
  <si>
    <t>442 EAST 4TH STREET</t>
  </si>
  <si>
    <t>44805</t>
  </si>
  <si>
    <t>71024631537</t>
  </si>
  <si>
    <t>DYSART,ZACHARY</t>
  </si>
  <si>
    <t>zdysart</t>
  </si>
  <si>
    <t>532 THOMPSON STREET</t>
  </si>
  <si>
    <t>51022290605</t>
  </si>
  <si>
    <t>GANN,TIMOTHY</t>
  </si>
  <si>
    <t>tgann</t>
  </si>
  <si>
    <t>184 VIOLET CIR</t>
  </si>
  <si>
    <t>INTERLACHEN</t>
  </si>
  <si>
    <t>32148</t>
  </si>
  <si>
    <t>51024631505</t>
  </si>
  <si>
    <t>SANTOS,RYAN</t>
  </si>
  <si>
    <t>rsanto7</t>
  </si>
  <si>
    <t>1 APPLETON DRIVE</t>
  </si>
  <si>
    <t>01749</t>
  </si>
  <si>
    <t>41024631554</t>
  </si>
  <si>
    <t>MORTON,CLINTON A</t>
  </si>
  <si>
    <t>cmorto1</t>
  </si>
  <si>
    <t>748 COLINA COURT</t>
  </si>
  <si>
    <t>29073</t>
  </si>
  <si>
    <t>61024631536</t>
  </si>
  <si>
    <t>WEST,TRISTAN</t>
  </si>
  <si>
    <t>twest3</t>
  </si>
  <si>
    <t>1283 HWY 29 NORTH</t>
  </si>
  <si>
    <t>51024631525</t>
  </si>
  <si>
    <t>RIVERA-CRUZ,ALEXIS J</t>
  </si>
  <si>
    <t>ariver9</t>
  </si>
  <si>
    <t>11024631511</t>
  </si>
  <si>
    <t>CARBAJAL,JONATHAN</t>
  </si>
  <si>
    <t>jcarbaj</t>
  </si>
  <si>
    <t>3842 W 83RD ST</t>
  </si>
  <si>
    <t>60652</t>
  </si>
  <si>
    <t>11024631501</t>
  </si>
  <si>
    <t>CARLSON,LUCAS</t>
  </si>
  <si>
    <t>lcarlso</t>
  </si>
  <si>
    <t>31024631523</t>
  </si>
  <si>
    <t>ANGUS,TRAVIS</t>
  </si>
  <si>
    <t>tangus</t>
  </si>
  <si>
    <t>7 Small Pines Dr</t>
  </si>
  <si>
    <t>04270</t>
  </si>
  <si>
    <t>Today's Date</t>
  </si>
  <si>
    <t>Tech Name</t>
  </si>
  <si>
    <t>LU Tech Name in TPMS</t>
  </si>
  <si>
    <t>LU Enterprise ID in TPMS</t>
  </si>
  <si>
    <t>Repairs Completed</t>
  </si>
  <si>
    <t>Holman_ENT_ID</t>
  </si>
  <si>
    <t>Employee_status</t>
  </si>
  <si>
    <t>Not Assigned in TPMS</t>
  </si>
  <si>
    <t>Enterprise</t>
  </si>
  <si>
    <t>06534</t>
  </si>
  <si>
    <t>ALLISON REID</t>
  </si>
  <si>
    <t>ALLISON</t>
  </si>
  <si>
    <t>REID</t>
  </si>
  <si>
    <t>MC KENZIE</t>
  </si>
  <si>
    <t>AREID</t>
  </si>
  <si>
    <t>06588</t>
  </si>
  <si>
    <t>MARK ADAMS</t>
  </si>
  <si>
    <t>MADAMS0</t>
  </si>
  <si>
    <t>21144</t>
  </si>
  <si>
    <t>21155</t>
  </si>
  <si>
    <t>EDDIE ESPINOZA</t>
  </si>
  <si>
    <t>EDUARDO ESPINOZA</t>
  </si>
  <si>
    <t>EESPINO</t>
  </si>
  <si>
    <t>21182</t>
  </si>
  <si>
    <t>London Williams</t>
  </si>
  <si>
    <t>6340 N DAVIS HWY</t>
  </si>
  <si>
    <t>RAFEAL ALERS</t>
  </si>
  <si>
    <t>GARY HEBROCK JR</t>
  </si>
  <si>
    <t>GHEBROC</t>
  </si>
  <si>
    <t>HEBROCK JR</t>
  </si>
  <si>
    <t>21537</t>
  </si>
  <si>
    <t>DONNIE BANKSTON</t>
  </si>
  <si>
    <t>ELAJOIE</t>
  </si>
  <si>
    <t>21573</t>
  </si>
  <si>
    <t>ANDREW PARKER</t>
  </si>
  <si>
    <t>APARKER</t>
  </si>
  <si>
    <t>MAURY</t>
  </si>
  <si>
    <t>CAMARA</t>
  </si>
  <si>
    <t>WEST HARTFORD</t>
  </si>
  <si>
    <t>21672</t>
  </si>
  <si>
    <t>JASON BRIMEYER</t>
  </si>
  <si>
    <t>ZIEGLER TIRE &amp; OIL</t>
  </si>
  <si>
    <t>4300 W TUSCARAWAS</t>
  </si>
  <si>
    <t>44706</t>
  </si>
  <si>
    <t>21689</t>
  </si>
  <si>
    <t>CARLOS CHARON</t>
  </si>
  <si>
    <t>CCHARON</t>
  </si>
  <si>
    <t>21698</t>
  </si>
  <si>
    <t>21769</t>
  </si>
  <si>
    <t>WILLIAM GIZ</t>
  </si>
  <si>
    <t>WGIZ0</t>
  </si>
  <si>
    <t>GIZ</t>
  </si>
  <si>
    <t>6205 14TH ST W</t>
  </si>
  <si>
    <t>34207</t>
  </si>
  <si>
    <t>LMCCOUR</t>
  </si>
  <si>
    <t>22391</t>
  </si>
  <si>
    <t>22561</t>
  </si>
  <si>
    <t>MARKEITH MCNEILY</t>
  </si>
  <si>
    <t>22610</t>
  </si>
  <si>
    <t>Justin Setlif</t>
  </si>
  <si>
    <t>1555 MANGROVE AVE</t>
  </si>
  <si>
    <t>CESAR BENAS</t>
  </si>
  <si>
    <t>BENAS</t>
  </si>
  <si>
    <t>CBENAS</t>
  </si>
  <si>
    <t>TREVOR BROOMHALL</t>
  </si>
  <si>
    <t>TBROOMH</t>
  </si>
  <si>
    <t>TREVOR</t>
  </si>
  <si>
    <t>BROOMHALL</t>
  </si>
  <si>
    <t>23132</t>
  </si>
  <si>
    <t>EMMANUEL JEAN</t>
  </si>
  <si>
    <t>EJEAN</t>
  </si>
  <si>
    <t>JEAN</t>
  </si>
  <si>
    <t>EISHA MCGHEE</t>
  </si>
  <si>
    <t>TECH IS TERMED</t>
  </si>
  <si>
    <t>TERMED 8/30/2025</t>
  </si>
  <si>
    <t>KOREY MINNARD</t>
  </si>
  <si>
    <t>KMINNAR</t>
  </si>
  <si>
    <t>KOREY</t>
  </si>
  <si>
    <t>MINNARD</t>
  </si>
  <si>
    <t>GERROD MILLER</t>
  </si>
  <si>
    <t>CHOPKIN</t>
  </si>
  <si>
    <t>DHKAYVIAN HAGGERTY</t>
  </si>
  <si>
    <t>DHAGGER</t>
  </si>
  <si>
    <t>DHKAYVIAN</t>
  </si>
  <si>
    <t>XENIA</t>
  </si>
  <si>
    <t>23823</t>
  </si>
  <si>
    <t>512 PISGAH CHURCH RD</t>
  </si>
  <si>
    <t>GREENSBORO</t>
  </si>
  <si>
    <t>27455</t>
  </si>
  <si>
    <t>AAA CAR CARE</t>
  </si>
  <si>
    <t>8498 CHERRY LANE</t>
  </si>
  <si>
    <t>20707</t>
  </si>
  <si>
    <t>MOHAMMAD HALIMI</t>
  </si>
  <si>
    <t>MOHAMMAD WAIS HALIMI</t>
  </si>
  <si>
    <t>MHALIMI</t>
  </si>
  <si>
    <t>VICTOR POTVIN</t>
  </si>
  <si>
    <t>VPOTVIN</t>
  </si>
  <si>
    <t>POTVIN</t>
  </si>
  <si>
    <t>ALFONSO BYRD</t>
  </si>
  <si>
    <t>LUMBERTON</t>
  </si>
  <si>
    <t>Fazil Hamza</t>
  </si>
  <si>
    <t>JMCNEIL JMCNEIL</t>
  </si>
  <si>
    <t>JMCNEIL</t>
  </si>
  <si>
    <t>GOMEZ, JOHN</t>
  </si>
  <si>
    <t>JGOMEZ</t>
  </si>
  <si>
    <t>HUNTINGTON STATION</t>
  </si>
  <si>
    <t>36214</t>
  </si>
  <si>
    <t>DEVON DANIELS</t>
  </si>
  <si>
    <t>8045 ARBOR SQUARE DR</t>
  </si>
  <si>
    <t>36308</t>
  </si>
  <si>
    <t>PEABODY</t>
  </si>
  <si>
    <t>36500</t>
  </si>
  <si>
    <t>RASHAUN WILDER</t>
  </si>
  <si>
    <t>RWILDER</t>
  </si>
  <si>
    <t>ROBERTO BALDERAS</t>
  </si>
  <si>
    <t>RBALDER</t>
  </si>
  <si>
    <t>BALDERAS</t>
  </si>
  <si>
    <t>ANDREW GARY</t>
  </si>
  <si>
    <t>AGARY</t>
  </si>
  <si>
    <t>JERRELL BROUGHTON</t>
  </si>
  <si>
    <t>JBROUGH</t>
  </si>
  <si>
    <t>WALTER ROBINSON</t>
  </si>
  <si>
    <t>APPOMATTOX</t>
  </si>
  <si>
    <t>GOODE</t>
  </si>
  <si>
    <t>37096</t>
  </si>
  <si>
    <t>ERIC BROWN</t>
  </si>
  <si>
    <t>EBROWN</t>
  </si>
  <si>
    <t>BLAKE GIBSON</t>
  </si>
  <si>
    <t>37223</t>
  </si>
  <si>
    <t>37233</t>
  </si>
  <si>
    <t>JOHN GOMEZ</t>
  </si>
  <si>
    <t>ERROL WATSON</t>
  </si>
  <si>
    <t>EWATSON</t>
  </si>
  <si>
    <t>37315</t>
  </si>
  <si>
    <t>HUBER HEIGHTS</t>
  </si>
  <si>
    <t>JEFF SCHMITT AUTOGROUP, INC</t>
  </si>
  <si>
    <t>1001 N BROAD ST</t>
  </si>
  <si>
    <t>FAIRBORN</t>
  </si>
  <si>
    <t>37402</t>
  </si>
  <si>
    <t>JAMIE ADACHI</t>
  </si>
  <si>
    <t>JADACHI</t>
  </si>
  <si>
    <t>JAMIE</t>
  </si>
  <si>
    <t>ADACHI</t>
  </si>
  <si>
    <t>TERRY HOOD</t>
  </si>
  <si>
    <t>37424</t>
  </si>
  <si>
    <t>PEREZ, JOSEPH</t>
  </si>
  <si>
    <t>JPEREZ3</t>
  </si>
  <si>
    <t>AARON FRUCHEY</t>
  </si>
  <si>
    <t>AFRUCHE</t>
  </si>
  <si>
    <t>FRUCHEY</t>
  </si>
  <si>
    <t>ELI SAMARDZIJA</t>
  </si>
  <si>
    <t>ESAMARD</t>
  </si>
  <si>
    <t>SAMARDZIJA</t>
  </si>
  <si>
    <t>46159</t>
  </si>
  <si>
    <t>RUDY YURAN</t>
  </si>
  <si>
    <t>RUDY YURAN III</t>
  </si>
  <si>
    <t>FRANKY GARCIA</t>
  </si>
  <si>
    <t>FGARCI1</t>
  </si>
  <si>
    <t>FRANKY</t>
  </si>
  <si>
    <t>WEST, GREG</t>
  </si>
  <si>
    <t>46272</t>
  </si>
  <si>
    <t>PENSKE TRUCK LEASING CO, LP</t>
  </si>
  <si>
    <t>46331</t>
  </si>
  <si>
    <t>COLLIN SCALLAN</t>
  </si>
  <si>
    <t>CSCALLA</t>
  </si>
  <si>
    <t>SCALLAN</t>
  </si>
  <si>
    <t>DELCAMBRE</t>
  </si>
  <si>
    <t>EDUARDO MOYA</t>
  </si>
  <si>
    <t>PAUL THIBODEAU</t>
  </si>
  <si>
    <t>PTHIBOD</t>
  </si>
  <si>
    <t>THIBODEAU</t>
  </si>
  <si>
    <t>IG BURTON OF LEWES, LLC</t>
  </si>
  <si>
    <t>17861 COASTAL HWY</t>
  </si>
  <si>
    <t>LEWES</t>
  </si>
  <si>
    <t>19958</t>
  </si>
  <si>
    <t>AHMAD SEDDIQI</t>
  </si>
  <si>
    <t>AHMAD</t>
  </si>
  <si>
    <t>SEDDIQI</t>
  </si>
  <si>
    <t>ASEDDIQ</t>
  </si>
  <si>
    <t>46515</t>
  </si>
  <si>
    <t>SAYLOR SANCHEZ</t>
  </si>
  <si>
    <t>46592</t>
  </si>
  <si>
    <t>ANTHONY MCKENZIE JR</t>
  </si>
  <si>
    <t>AMCKENZ</t>
  </si>
  <si>
    <t>MCKENZIE JR</t>
  </si>
  <si>
    <t>FRENCH SETTLEMENT</t>
  </si>
  <si>
    <t>46669</t>
  </si>
  <si>
    <t>CHARLES TAYLOR</t>
  </si>
  <si>
    <t>ANTHONY RINALDI</t>
  </si>
  <si>
    <t>ARINALD</t>
  </si>
  <si>
    <t>RINALDI</t>
  </si>
  <si>
    <t>JCYPRIA JCYPRIA</t>
  </si>
  <si>
    <t>JRICHAR</t>
  </si>
  <si>
    <t>HECTOR IRIZARRY</t>
  </si>
  <si>
    <t>HIRIZAR</t>
  </si>
  <si>
    <t>JEFF WYLER COLUMBUS INC</t>
  </si>
  <si>
    <t>5885 GENDER RD</t>
  </si>
  <si>
    <t>CANAL WINCHESTER</t>
  </si>
  <si>
    <t>43110</t>
  </si>
  <si>
    <t>46848</t>
  </si>
  <si>
    <t>DOBBS TIRE &amp; AUTO CENTERS INC</t>
  </si>
  <si>
    <t>607 S KINGS HIGHWAY</t>
  </si>
  <si>
    <t>63703</t>
  </si>
  <si>
    <t>46853</t>
  </si>
  <si>
    <t>46884</t>
  </si>
  <si>
    <t>CHEV-BUICK-GMC-CAD OF MURFREES</t>
  </si>
  <si>
    <t>960 JOHN R RICE BLVD</t>
  </si>
  <si>
    <t>46944</t>
  </si>
  <si>
    <t>KEVIN JONES</t>
  </si>
  <si>
    <t>KJONES0</t>
  </si>
  <si>
    <t>JRYAN JRYAN</t>
  </si>
  <si>
    <t>JRYAN</t>
  </si>
  <si>
    <t>LOCK, JOSEPH</t>
  </si>
  <si>
    <t>ARKADIY VOLOSHIN</t>
  </si>
  <si>
    <t>ARKADIY</t>
  </si>
  <si>
    <t>VOLOSHIN</t>
  </si>
  <si>
    <t>40 ARSENAL ST</t>
  </si>
  <si>
    <t>02472</t>
  </si>
  <si>
    <t>KEANU ALDARONDO</t>
  </si>
  <si>
    <t>KALDARO</t>
  </si>
  <si>
    <t>KEANU</t>
  </si>
  <si>
    <t>ALDARONDO</t>
  </si>
  <si>
    <t>JOHN GAQUIN JR</t>
  </si>
  <si>
    <t>GAQUIN JR</t>
  </si>
  <si>
    <t>47131</t>
  </si>
  <si>
    <t>ANTRON HARRIS</t>
  </si>
  <si>
    <t>AHARRI0</t>
  </si>
  <si>
    <t>ANTRON</t>
  </si>
  <si>
    <t>HARLEY</t>
  </si>
  <si>
    <t>EDEN PRAIRIE</t>
  </si>
  <si>
    <t>KAYDEN MORRIS</t>
  </si>
  <si>
    <t>61006</t>
  </si>
  <si>
    <t>FRANKLINVILLE</t>
  </si>
  <si>
    <t>HESS TIRE</t>
  </si>
  <si>
    <t>2377 COUNTY RD 22</t>
  </si>
  <si>
    <t>14806</t>
  </si>
  <si>
    <t>JEFFREY REPAIR SERVICE INC</t>
  </si>
  <si>
    <t>2071 15TH ST SW</t>
  </si>
  <si>
    <t>50401</t>
  </si>
  <si>
    <t>JONAFUR CROWDER</t>
  </si>
  <si>
    <t>DAVID NEAL</t>
  </si>
  <si>
    <t>AMONRIA</t>
  </si>
  <si>
    <t>61217</t>
  </si>
  <si>
    <t>61224</t>
  </si>
  <si>
    <t>KENT</t>
  </si>
  <si>
    <t>SALINAS VALLEY FORD/ISUZU</t>
  </si>
  <si>
    <t>1100 AUTO CENTER CIR</t>
  </si>
  <si>
    <t>939072507</t>
  </si>
  <si>
    <t>61257</t>
  </si>
  <si>
    <t>KERIC ODUM</t>
  </si>
  <si>
    <t>KODUM</t>
  </si>
  <si>
    <t>KERIC</t>
  </si>
  <si>
    <t>1641 WIGGLESWORTH WAY</t>
  </si>
  <si>
    <t>61315</t>
  </si>
  <si>
    <t>SRAMEY SRAMEY</t>
  </si>
  <si>
    <t>SRAMEY</t>
  </si>
  <si>
    <t>2120 W BROAD ST</t>
  </si>
  <si>
    <t>30606</t>
  </si>
  <si>
    <t>1109 S QUINTARD AVE</t>
  </si>
  <si>
    <t>61377</t>
  </si>
  <si>
    <t>MOUNT STERLING</t>
  </si>
  <si>
    <t>EDUARDO RODRIGUEZ JR</t>
  </si>
  <si>
    <t>ERODRIG</t>
  </si>
  <si>
    <t>RODRIGUEZ JR</t>
  </si>
  <si>
    <t>61411</t>
  </si>
  <si>
    <t>61426</t>
  </si>
  <si>
    <t>HASSIB STANIKZAI</t>
  </si>
  <si>
    <t>HASSIB</t>
  </si>
  <si>
    <t>STANIKZAI</t>
  </si>
  <si>
    <t>PLEASANTON</t>
  </si>
  <si>
    <t>AABCO AUTOMOTIVE REPAIR, INC.</t>
  </si>
  <si>
    <t>1200 PORTOLA AVE</t>
  </si>
  <si>
    <t>TERRELL JONES</t>
  </si>
  <si>
    <t>TJONES</t>
  </si>
  <si>
    <t>DEPEW</t>
  </si>
  <si>
    <t>MICHAEL GARCIA</t>
  </si>
  <si>
    <t>MGARC23</t>
  </si>
  <si>
    <t>WOODY'S AUTOMOTIVE GROUP LLC</t>
  </si>
  <si>
    <t>310 S WASHINGTON ST</t>
  </si>
  <si>
    <t>CHILLICOTHE</t>
  </si>
  <si>
    <t>646013034</t>
  </si>
  <si>
    <t>61516</t>
  </si>
  <si>
    <t>20601 EAST VALLEY BLVD</t>
  </si>
  <si>
    <t>WALNUT</t>
  </si>
  <si>
    <t>DANIEL SWAGER</t>
  </si>
  <si>
    <t>DSWAGER</t>
  </si>
  <si>
    <t>SWAGER</t>
  </si>
  <si>
    <t>61635</t>
  </si>
  <si>
    <t>KRIS NELLETT</t>
  </si>
  <si>
    <t>NELLETT</t>
  </si>
  <si>
    <t>LAMARRION JONES</t>
  </si>
  <si>
    <t>LJONES</t>
  </si>
  <si>
    <t>LAMARRION</t>
  </si>
  <si>
    <t>DELLION BELL</t>
  </si>
  <si>
    <t>DBELL</t>
  </si>
  <si>
    <t>WILLIAM FOSTER</t>
  </si>
  <si>
    <t>GREEN MOUNTAIN</t>
  </si>
  <si>
    <t>61747</t>
  </si>
  <si>
    <t>61792</t>
  </si>
  <si>
    <t>61827</t>
  </si>
  <si>
    <t>GB AUTO SERVICE INC</t>
  </si>
  <si>
    <t>1425 E HERNDON AVE</t>
  </si>
  <si>
    <t>FERRARIO C/D/J/L/M</t>
  </si>
  <si>
    <t>2472 CORNING ROAD</t>
  </si>
  <si>
    <t>ELMIRA</t>
  </si>
  <si>
    <t>14903</t>
  </si>
  <si>
    <t>4512 W Wackerly St</t>
  </si>
  <si>
    <t>48640-2181</t>
  </si>
  <si>
    <t>4519 S LAMON</t>
  </si>
  <si>
    <t>60638</t>
  </si>
  <si>
    <t>135 Woodsia Lane</t>
  </si>
  <si>
    <t>39206</t>
  </si>
  <si>
    <t>PO BOX 8001</t>
  </si>
  <si>
    <t>92812</t>
  </si>
  <si>
    <t>99 Newstedt Ave</t>
  </si>
  <si>
    <t>West Union</t>
  </si>
  <si>
    <t>45639</t>
  </si>
  <si>
    <t>17775 SW 27 COURT</t>
  </si>
  <si>
    <t>609 south M</t>
  </si>
  <si>
    <t>3526 n carefree circle Apt B</t>
  </si>
  <si>
    <t>80917</t>
  </si>
  <si>
    <t>13321 R DR N</t>
  </si>
  <si>
    <t>TEXIDOR ST 333</t>
  </si>
  <si>
    <t>BDA ISRAEL</t>
  </si>
  <si>
    <t>HATO REY</t>
  </si>
  <si>
    <t>00917</t>
  </si>
  <si>
    <t>2836 tilten kilt avt</t>
  </si>
  <si>
    <t>573 Rincon Rd</t>
  </si>
  <si>
    <t>16055 TEXAS 16</t>
  </si>
  <si>
    <t>LOT 12</t>
  </si>
  <si>
    <t>POTEET</t>
  </si>
  <si>
    <t>78065</t>
  </si>
  <si>
    <t>6321 E HOMOCHITTO RD</t>
  </si>
  <si>
    <t>GLOSTER</t>
  </si>
  <si>
    <t>39638</t>
  </si>
  <si>
    <t>625 LADY LAKE RD W</t>
  </si>
  <si>
    <t>32218</t>
  </si>
  <si>
    <t>4149 Coral Reef Apt 707</t>
  </si>
  <si>
    <t>3407 MCPHERSON ST</t>
  </si>
  <si>
    <t>37921</t>
  </si>
  <si>
    <t>30 Highland st</t>
  </si>
  <si>
    <t>17A</t>
  </si>
  <si>
    <t>TAUNTON</t>
  </si>
  <si>
    <t>02780</t>
  </si>
  <si>
    <t>1437 TRASKWOOD RD</t>
  </si>
  <si>
    <t>111 EAST OAKLAND ST</t>
  </si>
  <si>
    <t>221 LAKE AVE NE, APT 111</t>
  </si>
  <si>
    <t>LARGO</t>
  </si>
  <si>
    <t>1. Delete ROW 3 DOWN on the REPORT TAB</t>
  </si>
  <si>
    <t>2.  Go to HOLMAN Dashboards: https://insights.holman.com/AriAccessWeb2/default.aspx</t>
  </si>
  <si>
    <t>3. Expand the Rental view to 120 days (covers the longest rental, but may need to be longer if we don't resolve them)</t>
  </si>
  <si>
    <t>4. Click on the # to get the list of vehicles</t>
  </si>
  <si>
    <t xml:space="preserve">5. Export to Excel </t>
  </si>
  <si>
    <t>There is a ONE TIME CUSTOMIZATION REQUIRED to PULL THE CORRECT FIELDS - Use the CUSTOMIZE BUTTON to customize your report out and then save that as your default</t>
  </si>
  <si>
    <t xml:space="preserve">The default report has these fields: </t>
  </si>
  <si>
    <t>Client</t>
  </si>
  <si>
    <t>Vehicle</t>
  </si>
  <si>
    <t>PO Status</t>
  </si>
  <si>
    <t>Repair</t>
  </si>
  <si>
    <t>Vendor</t>
  </si>
  <si>
    <t>Make Name</t>
  </si>
  <si>
    <t>Model Year</t>
  </si>
  <si>
    <t>Billing Contact</t>
  </si>
  <si>
    <t>Model Name</t>
  </si>
  <si>
    <t>E-Mail Address</t>
  </si>
  <si>
    <t>VIN</t>
  </si>
  <si>
    <t xml:space="preserve">Customize your view to include the following additional fields: </t>
  </si>
  <si>
    <t xml:space="preserve">Under Driver: Driver Name; Under Client Data: Driver Last Name; Last 11 digit EID; Fridge / 9 digit EID </t>
  </si>
  <si>
    <t>Last 11 digit EID</t>
  </si>
  <si>
    <t xml:space="preserve">Fridge / 9 digit EID </t>
  </si>
  <si>
    <t>Driver Last Name</t>
  </si>
  <si>
    <t>Driver</t>
  </si>
  <si>
    <t>Drag each field from the Customization window on the left over to the report on the right</t>
  </si>
  <si>
    <t>NOTE: The customization process took me 20 minutes waiting for the fields to update….be patient and be thankful this is a one time event</t>
  </si>
  <si>
    <t>THEN EXPORT TO EXCEL by hitting the X icon in the upper RH side of the report</t>
  </si>
  <si>
    <t>6. Pull the daily TPMS Report and paste into the appropriate cells on the LU TPMS tab</t>
  </si>
  <si>
    <t>Delete ROW 3 DOWN</t>
  </si>
  <si>
    <t>Paste new date in Row 2</t>
  </si>
  <si>
    <t>QYMELL</t>
  </si>
  <si>
    <t>QJONES</t>
  </si>
  <si>
    <t>ROSELLE</t>
  </si>
  <si>
    <t>733 HEBRON ROAD</t>
  </si>
  <si>
    <t>43056</t>
  </si>
  <si>
    <t>MAACO #12989</t>
  </si>
  <si>
    <t>725 E EASY ST</t>
  </si>
  <si>
    <t>STEPHENS AUTOMOTIVE</t>
  </si>
  <si>
    <t>276 HWY 64 E</t>
  </si>
  <si>
    <t>VINCENT GARAGE INC</t>
  </si>
  <si>
    <t>636 FENIMORE RD</t>
  </si>
  <si>
    <t xml:space="preserve">2HRW8H    </t>
  </si>
  <si>
    <t>113231403       -G/R</t>
  </si>
  <si>
    <t xml:space="preserve">2HJKVV    </t>
  </si>
  <si>
    <t>114880169       -C/R</t>
  </si>
  <si>
    <t xml:space="preserve">2HGNV6    </t>
  </si>
  <si>
    <t>115353491       -C/R</t>
  </si>
  <si>
    <t xml:space="preserve">2FH86T    </t>
  </si>
  <si>
    <t>116607015</t>
  </si>
  <si>
    <t>58DM</t>
  </si>
  <si>
    <t xml:space="preserve">2HDKGC    </t>
  </si>
  <si>
    <t>116946538</t>
  </si>
  <si>
    <t xml:space="preserve">CRV </t>
  </si>
  <si>
    <t xml:space="preserve">2HM59L    </t>
  </si>
  <si>
    <t>116964278</t>
  </si>
  <si>
    <t>5191</t>
  </si>
  <si>
    <t xml:space="preserve">2H9PBT    </t>
  </si>
  <si>
    <t>116947185</t>
  </si>
  <si>
    <t xml:space="preserve">2HH2QL    </t>
  </si>
  <si>
    <t>116938757</t>
  </si>
  <si>
    <t xml:space="preserve">2HP8LK    </t>
  </si>
  <si>
    <t>116969232</t>
  </si>
  <si>
    <t>1702</t>
  </si>
  <si>
    <t xml:space="preserve">2HN0SM    </t>
  </si>
  <si>
    <t>116924651</t>
  </si>
  <si>
    <t xml:space="preserve">2HLZW5    </t>
  </si>
  <si>
    <t>116951378</t>
  </si>
  <si>
    <t>5122</t>
  </si>
  <si>
    <t xml:space="preserve">2HMXRV    </t>
  </si>
  <si>
    <t>116959728</t>
  </si>
  <si>
    <t xml:space="preserve">2HSN84    </t>
  </si>
  <si>
    <t>NOE REYES</t>
  </si>
  <si>
    <t>116969001</t>
  </si>
  <si>
    <t xml:space="preserve">2HQLT2    </t>
  </si>
  <si>
    <t>116971356</t>
  </si>
  <si>
    <t xml:space="preserve">2HMH5G    </t>
  </si>
  <si>
    <t>ZARRYU LEWIS</t>
  </si>
  <si>
    <t>116963108</t>
  </si>
  <si>
    <t>1602</t>
  </si>
  <si>
    <t xml:space="preserve">2HMYKH    </t>
  </si>
  <si>
    <t>116963174</t>
  </si>
  <si>
    <t xml:space="preserve">2HH7SV    </t>
  </si>
  <si>
    <t>116941115</t>
  </si>
  <si>
    <t>2970</t>
  </si>
  <si>
    <t xml:space="preserve">2HRQBQ    </t>
  </si>
  <si>
    <t>116954058</t>
  </si>
  <si>
    <t>50BQ</t>
  </si>
  <si>
    <t>EL CENTRO</t>
  </si>
  <si>
    <t>5856060962@tmomail.net</t>
  </si>
  <si>
    <t>3605210296@tmomail.net</t>
  </si>
  <si>
    <t>5017033814@tmomail.net</t>
  </si>
  <si>
    <t>98-729 Moanalua Loop</t>
  </si>
  <si>
    <t>Aiea</t>
  </si>
  <si>
    <t>2178482745@tmomail.net</t>
  </si>
  <si>
    <t>DORIAN WHITE</t>
  </si>
  <si>
    <t>0007807</t>
  </si>
  <si>
    <t>7047188467@vtext.com</t>
  </si>
  <si>
    <t>2524201108@TMOMAIL.NET</t>
  </si>
  <si>
    <t>Rental Update - 3/2</t>
  </si>
  <si>
    <t>Rental Update - 3/3</t>
  </si>
  <si>
    <t>Rental Update -3/4</t>
  </si>
  <si>
    <t>Rental Update - 3/5</t>
  </si>
  <si>
    <t>Rental Update - 3/6</t>
  </si>
  <si>
    <t xml:space="preserve">2J8M5F    </t>
  </si>
  <si>
    <t>113183589       -G/R</t>
  </si>
  <si>
    <t xml:space="preserve">2HX24V    </t>
  </si>
  <si>
    <t>113201080       -G/R</t>
  </si>
  <si>
    <t xml:space="preserve">2J4CGW    </t>
  </si>
  <si>
    <t>115382159-A/R   -B/R</t>
  </si>
  <si>
    <t xml:space="preserve">2J7LS3    </t>
  </si>
  <si>
    <t>115388050       -C/R</t>
  </si>
  <si>
    <t xml:space="preserve">2J4GYX    </t>
  </si>
  <si>
    <t>115742067       -B/R</t>
  </si>
  <si>
    <t xml:space="preserve">2HWHPK    </t>
  </si>
  <si>
    <t>115774780       -B/R</t>
  </si>
  <si>
    <t xml:space="preserve">2HX4Q2    </t>
  </si>
  <si>
    <t>115793217       -B/R</t>
  </si>
  <si>
    <t xml:space="preserve">2JDW1W    </t>
  </si>
  <si>
    <t>116180663       -A/R</t>
  </si>
  <si>
    <t xml:space="preserve">2HYPJF    </t>
  </si>
  <si>
    <t>116296765       -A/R</t>
  </si>
  <si>
    <t xml:space="preserve">2JBWLT    </t>
  </si>
  <si>
    <t>116374264       -A/R</t>
  </si>
  <si>
    <t xml:space="preserve">2HX8S2    </t>
  </si>
  <si>
    <t>116974153</t>
  </si>
  <si>
    <t>24EA</t>
  </si>
  <si>
    <t>ROSELLE PARK</t>
  </si>
  <si>
    <t xml:space="preserve">2J48HV    </t>
  </si>
  <si>
    <t>116977826</t>
  </si>
  <si>
    <t xml:space="preserve">2HZZ0H    </t>
  </si>
  <si>
    <t>116981279</t>
  </si>
  <si>
    <t xml:space="preserve">2J140Y    </t>
  </si>
  <si>
    <t>116986168</t>
  </si>
  <si>
    <t xml:space="preserve">2HXVLF    </t>
  </si>
  <si>
    <t>116939884</t>
  </si>
  <si>
    <t>EXPERT CAR CARE INC.</t>
  </si>
  <si>
    <t>3016 ALAFAYA TRAIL</t>
  </si>
  <si>
    <t>OVIEDO</t>
  </si>
  <si>
    <t>32765</t>
  </si>
  <si>
    <t>RELIABLE CHEVROLET GEO INC</t>
  </si>
  <si>
    <t>3655 S CAMPBELL AVE</t>
  </si>
  <si>
    <t>65807</t>
  </si>
  <si>
    <t>4436 GLEN ESTE WITHAMSVILLE RD</t>
  </si>
  <si>
    <t>45245</t>
  </si>
  <si>
    <t>8000 STREAM WALK LN</t>
  </si>
  <si>
    <t>ARROYO</t>
  </si>
  <si>
    <t>CHABILL'S TIRE AND AUTO SERVICE</t>
  </si>
  <si>
    <t>421 BELLE TERRE BLVD</t>
  </si>
  <si>
    <t>LAPLACE</t>
  </si>
  <si>
    <t>70068</t>
  </si>
  <si>
    <t>1008 RICHMOND AVENUE</t>
  </si>
  <si>
    <t>88198</t>
  </si>
  <si>
    <t>088198</t>
  </si>
  <si>
    <t>23377</t>
  </si>
  <si>
    <t>023377</t>
  </si>
  <si>
    <t>46464</t>
  </si>
  <si>
    <t>046464</t>
  </si>
  <si>
    <t>21404</t>
  </si>
  <si>
    <t>021404</t>
  </si>
  <si>
    <t>23802</t>
  </si>
  <si>
    <t>023802</t>
  </si>
  <si>
    <t>046144</t>
  </si>
  <si>
    <t>046884</t>
  </si>
  <si>
    <t>6028805594@tmomail.net</t>
  </si>
  <si>
    <t>88197</t>
  </si>
  <si>
    <t>088197</t>
  </si>
  <si>
    <t>46156</t>
  </si>
  <si>
    <t>HORACE</t>
  </si>
  <si>
    <t>DENNIS TEAGUE CHEVROLET, INC.</t>
  </si>
  <si>
    <t>POB 69   HWY 167 SOUTH</t>
  </si>
  <si>
    <t>721500069</t>
  </si>
  <si>
    <t>31 WEST CITY AVE</t>
  </si>
  <si>
    <t>BALA CYNWYD</t>
  </si>
  <si>
    <t>19004</t>
  </si>
  <si>
    <t>NORTHGLENN</t>
  </si>
  <si>
    <t>119 E OAK RIDGE DR</t>
  </si>
  <si>
    <t xml:space="preserve">2JQDM9    </t>
  </si>
  <si>
    <t>113818189       -F/R</t>
  </si>
  <si>
    <t xml:space="preserve">2JT6Q7    </t>
  </si>
  <si>
    <t>114643535       -D/R</t>
  </si>
  <si>
    <t xml:space="preserve">2JRN58    </t>
  </si>
  <si>
    <t>115368750       -C/R</t>
  </si>
  <si>
    <t xml:space="preserve">2JVS15    </t>
  </si>
  <si>
    <t>115812563       -B/R</t>
  </si>
  <si>
    <t xml:space="preserve">2JQ4HK    </t>
  </si>
  <si>
    <t>115815847       -B/R</t>
  </si>
  <si>
    <t xml:space="preserve">2JS96S    </t>
  </si>
  <si>
    <t>116187623       -A/R</t>
  </si>
  <si>
    <t xml:space="preserve">2JVJQ4    </t>
  </si>
  <si>
    <t>116998272</t>
  </si>
  <si>
    <t>32U3</t>
  </si>
  <si>
    <t xml:space="preserve">2K04TW    </t>
  </si>
  <si>
    <t>117012006</t>
  </si>
  <si>
    <t>2001</t>
  </si>
  <si>
    <t>LIVONIA</t>
  </si>
  <si>
    <t xml:space="preserve">2K19WB    </t>
  </si>
  <si>
    <t>117005883</t>
  </si>
  <si>
    <t xml:space="preserve">2JS0Y8    </t>
  </si>
  <si>
    <t>SUZY LOPEZ</t>
  </si>
  <si>
    <t>116995173</t>
  </si>
  <si>
    <t>06D8</t>
  </si>
  <si>
    <t>PEARLAND</t>
  </si>
  <si>
    <t xml:space="preserve">2JVXJH    </t>
  </si>
  <si>
    <t>116969995</t>
  </si>
  <si>
    <t>3294</t>
  </si>
  <si>
    <t xml:space="preserve">2JT8N4    </t>
  </si>
  <si>
    <t>117010729</t>
  </si>
  <si>
    <t>0809</t>
  </si>
  <si>
    <t xml:space="preserve">2K3CVR    </t>
  </si>
  <si>
    <t>117015535</t>
  </si>
  <si>
    <t xml:space="preserve">2JTF52    </t>
  </si>
  <si>
    <t>117005916</t>
  </si>
  <si>
    <t xml:space="preserve">2JXSG3    </t>
  </si>
  <si>
    <t>116978334</t>
  </si>
  <si>
    <t>12K5</t>
  </si>
  <si>
    <t xml:space="preserve">2JZ528    </t>
  </si>
  <si>
    <t>117014302</t>
  </si>
  <si>
    <t xml:space="preserve">2JXPYB    </t>
  </si>
  <si>
    <t>117009580</t>
  </si>
  <si>
    <t xml:space="preserve">2JV2CX    </t>
  </si>
  <si>
    <t>116982164</t>
  </si>
  <si>
    <t>4817</t>
  </si>
  <si>
    <t xml:space="preserve">2K2MN8    </t>
  </si>
  <si>
    <t>117009632</t>
  </si>
  <si>
    <t xml:space="preserve">2K2RW1    </t>
  </si>
  <si>
    <t>DONNIE BREAUX, JR.</t>
  </si>
  <si>
    <t>116999536</t>
  </si>
  <si>
    <t xml:space="preserve">2JQQL0    </t>
  </si>
  <si>
    <t>117005556</t>
  </si>
  <si>
    <t>2129</t>
  </si>
  <si>
    <t>6345 GLENWAY AVE</t>
  </si>
  <si>
    <t>45211</t>
  </si>
  <si>
    <t>BELLE TIRE CO #65</t>
  </si>
  <si>
    <t>6965 W CENTRAL AVE</t>
  </si>
  <si>
    <t>SYLVANIA</t>
  </si>
  <si>
    <t>43560</t>
  </si>
  <si>
    <t>463 E COMMERCE ST</t>
  </si>
  <si>
    <t>HERNANDO</t>
  </si>
  <si>
    <t>38632</t>
  </si>
  <si>
    <t>600 PAVILION DRIVE</t>
  </si>
  <si>
    <t>ANGELINA TIRE &amp; AUTO LLC</t>
  </si>
  <si>
    <t>3601 S MEDFORD DR</t>
  </si>
  <si>
    <t>75901</t>
  </si>
  <si>
    <t>TABER AUTOMOTIVE</t>
  </si>
  <si>
    <t>1520 NW LOOP 286</t>
  </si>
  <si>
    <t xml:space="preserve">2KKJ5W    </t>
  </si>
  <si>
    <t>113073864       -G/R</t>
  </si>
  <si>
    <t xml:space="preserve">2K74ZB    </t>
  </si>
  <si>
    <t>114684903       -D/R</t>
  </si>
  <si>
    <t xml:space="preserve">2KJM1Z    </t>
  </si>
  <si>
    <t>115789608       -B/R</t>
  </si>
  <si>
    <t xml:space="preserve">2KBQ4S    </t>
  </si>
  <si>
    <t>116362552       -A/R</t>
  </si>
  <si>
    <t xml:space="preserve">2K7JC9    </t>
  </si>
  <si>
    <t>117029121</t>
  </si>
  <si>
    <t>1706</t>
  </si>
  <si>
    <t>WILLOW GROVE</t>
  </si>
  <si>
    <t xml:space="preserve">2KG6Q6    </t>
  </si>
  <si>
    <t>117041840</t>
  </si>
  <si>
    <t>53ZH</t>
  </si>
  <si>
    <t xml:space="preserve">2KFZ6D    </t>
  </si>
  <si>
    <t>117001654</t>
  </si>
  <si>
    <t>4038</t>
  </si>
  <si>
    <t xml:space="preserve">2K8RZ6    </t>
  </si>
  <si>
    <t>117029872</t>
  </si>
  <si>
    <t>29Y1</t>
  </si>
  <si>
    <t xml:space="preserve">2K8TVX    </t>
  </si>
  <si>
    <t>117030097</t>
  </si>
  <si>
    <t>0932</t>
  </si>
  <si>
    <t xml:space="preserve">2K8SYD    </t>
  </si>
  <si>
    <t>117021638</t>
  </si>
  <si>
    <t xml:space="preserve">2KBXRM    </t>
  </si>
  <si>
    <t>116994799</t>
  </si>
  <si>
    <t>1213</t>
  </si>
  <si>
    <t xml:space="preserve">2KHGSR    </t>
  </si>
  <si>
    <t>117043513</t>
  </si>
  <si>
    <t xml:space="preserve">2KFNQ9    </t>
  </si>
  <si>
    <t>117045020</t>
  </si>
  <si>
    <t>532R</t>
  </si>
  <si>
    <t xml:space="preserve">2K907Z    </t>
  </si>
  <si>
    <t>RICK HODGES</t>
  </si>
  <si>
    <t>117034706</t>
  </si>
  <si>
    <t>510D</t>
  </si>
  <si>
    <t xml:space="preserve">2K9T5X    </t>
  </si>
  <si>
    <t>HTJM711969</t>
  </si>
  <si>
    <t>12B4</t>
  </si>
  <si>
    <t/>
  </si>
  <si>
    <t xml:space="preserve">2KCPM0    </t>
  </si>
  <si>
    <t>117034685</t>
  </si>
  <si>
    <t>0168</t>
  </si>
  <si>
    <t>CHRISTOPHER SPINK</t>
  </si>
  <si>
    <t>CSPINK</t>
  </si>
  <si>
    <t>SPINK</t>
  </si>
  <si>
    <t>CLARK, WILLIAM</t>
  </si>
  <si>
    <t>KARAM SHAKER</t>
  </si>
  <si>
    <t>KSHAKER</t>
  </si>
  <si>
    <t>SHAKER</t>
  </si>
  <si>
    <t>KARAM</t>
  </si>
  <si>
    <t>8328730094@tmomail.net</t>
  </si>
  <si>
    <t>CLAYTON PATTERSON</t>
  </si>
  <si>
    <t>0881011</t>
  </si>
  <si>
    <t>CPATTE0</t>
  </si>
  <si>
    <t>PATTERSON</t>
  </si>
  <si>
    <t>CLAYTON</t>
  </si>
  <si>
    <t>1432 CABOT CV</t>
  </si>
  <si>
    <t>HENRY JOHNSON</t>
  </si>
  <si>
    <t>0518571</t>
  </si>
  <si>
    <t>HJOHNS1</t>
  </si>
  <si>
    <t>5008 MAGNOLIA ST.</t>
  </si>
  <si>
    <t>MARRERO</t>
  </si>
  <si>
    <t>70072</t>
  </si>
  <si>
    <t>DANIEL ROMO</t>
  </si>
  <si>
    <t>DROMO</t>
  </si>
  <si>
    <t>ROMO</t>
  </si>
  <si>
    <t>ELIJAH CHAVEZ</t>
  </si>
  <si>
    <t>0786079</t>
  </si>
  <si>
    <t>ECHAVE5</t>
  </si>
  <si>
    <t>13265 SEWELL AVE</t>
  </si>
  <si>
    <t>SAN MARTIN</t>
  </si>
  <si>
    <t>95046</t>
  </si>
  <si>
    <t>DAVID PLANT</t>
  </si>
  <si>
    <t>0002899</t>
  </si>
  <si>
    <t>DPLANT</t>
  </si>
  <si>
    <t>PLANT</t>
  </si>
  <si>
    <t>403 10TH AVE</t>
  </si>
  <si>
    <t>MIDFIELF</t>
  </si>
  <si>
    <t>JAMES CRENSHAW</t>
  </si>
  <si>
    <t>0509182</t>
  </si>
  <si>
    <t>JCRENS0</t>
  </si>
  <si>
    <t>CRENSHAW</t>
  </si>
  <si>
    <t>7199207857@tmomail.net</t>
  </si>
  <si>
    <t>MADDUX LEMKE</t>
  </si>
  <si>
    <t>0029694</t>
  </si>
  <si>
    <t>MLEMKE</t>
  </si>
  <si>
    <t>LEMKE</t>
  </si>
  <si>
    <t>MADDUX</t>
  </si>
  <si>
    <t>11504 HOLMES RD</t>
  </si>
  <si>
    <t>WASHINGTON II, MARSHALL</t>
  </si>
  <si>
    <t>HUSSEIN KHALEGHI</t>
  </si>
  <si>
    <t>0645572</t>
  </si>
  <si>
    <t>KHALEGHI</t>
  </si>
  <si>
    <t>HUSSEIN</t>
  </si>
  <si>
    <t>2149090545@tmomail.net</t>
  </si>
  <si>
    <t>KEVIN ELLIS</t>
  </si>
  <si>
    <t>0662312</t>
  </si>
  <si>
    <t>KELLIS</t>
  </si>
  <si>
    <t>111 W. 74TH ST</t>
  </si>
  <si>
    <t>60621</t>
  </si>
  <si>
    <t>JASON SMOLKY</t>
  </si>
  <si>
    <t>JSMOLKY</t>
  </si>
  <si>
    <t>SMOLKY</t>
  </si>
  <si>
    <t>JASON MEADOWS</t>
  </si>
  <si>
    <t>0630772</t>
  </si>
  <si>
    <t>MEADOWS</t>
  </si>
  <si>
    <t>2513981147@tmomail.net</t>
  </si>
  <si>
    <t>KYLE MCCARTHY</t>
  </si>
  <si>
    <t>0026302</t>
  </si>
  <si>
    <t>KMCCAR1</t>
  </si>
  <si>
    <t>MCCARTHY</t>
  </si>
  <si>
    <t>2030 FRUITDALE DR</t>
  </si>
  <si>
    <t>GRANTS PASS</t>
  </si>
  <si>
    <t>97527</t>
  </si>
  <si>
    <t>JOSHUA RAINWATER</t>
  </si>
  <si>
    <t>JRAINW0</t>
  </si>
  <si>
    <t>RAINWATER</t>
  </si>
  <si>
    <t>RYAN FRIEND</t>
  </si>
  <si>
    <t>0897538</t>
  </si>
  <si>
    <t>RFRIEND</t>
  </si>
  <si>
    <t>FRIEND</t>
  </si>
  <si>
    <t>5493 15TH AVE NE</t>
  </si>
  <si>
    <t>C304</t>
  </si>
  <si>
    <t>98516</t>
  </si>
  <si>
    <t>JOSEPH RUBIO</t>
  </si>
  <si>
    <t>JRUBIO1</t>
  </si>
  <si>
    <t>RUBIO</t>
  </si>
  <si>
    <t>JOSEPH WEGEL</t>
  </si>
  <si>
    <t>JWEGEL</t>
  </si>
  <si>
    <t>WEGEL</t>
  </si>
  <si>
    <t>MAX MURPHY</t>
  </si>
  <si>
    <t>0830786</t>
  </si>
  <si>
    <t>MMURPH3</t>
  </si>
  <si>
    <t>MAX</t>
  </si>
  <si>
    <t>166 S 91 ST EAST AVE</t>
  </si>
  <si>
    <t>74055</t>
  </si>
  <si>
    <t>5217 West 22nd Place</t>
  </si>
  <si>
    <t>PAUL PELLISSIER</t>
  </si>
  <si>
    <t>0017566</t>
  </si>
  <si>
    <t>PPELLIS</t>
  </si>
  <si>
    <t>PELLISSIER</t>
  </si>
  <si>
    <t>11191 BOLLINGER RD</t>
  </si>
  <si>
    <t>DOKAOM</t>
  </si>
  <si>
    <t>0827782</t>
  </si>
  <si>
    <t>2408551030@tmomail.net</t>
  </si>
  <si>
    <t>88199</t>
  </si>
  <si>
    <t>088199</t>
  </si>
  <si>
    <t>WILLIAM CLARK</t>
  </si>
  <si>
    <t>0030788</t>
  </si>
  <si>
    <t>5205960749@tmomail.net</t>
  </si>
  <si>
    <t>6506420425@tmomail.net</t>
  </si>
  <si>
    <t>DANIEL DARDEN</t>
  </si>
  <si>
    <t>0010538</t>
  </si>
  <si>
    <t>DDARDEN</t>
  </si>
  <si>
    <t>100 CAMERON ISLES CT</t>
  </si>
  <si>
    <t>APT 424</t>
  </si>
  <si>
    <t>40 cattail court</t>
  </si>
  <si>
    <t>8286660340@tmomail.net</t>
  </si>
  <si>
    <t>8286660646@tmomail.net</t>
  </si>
  <si>
    <t>KYLE CRAWFORD</t>
  </si>
  <si>
    <t>0018838</t>
  </si>
  <si>
    <t>KCRAWF1</t>
  </si>
  <si>
    <t>305 W GRANDVIEW DR</t>
  </si>
  <si>
    <t>JUNCTION CITY</t>
  </si>
  <si>
    <t>DURRELL HESTER</t>
  </si>
  <si>
    <t>0686436</t>
  </si>
  <si>
    <t>DHESTER</t>
  </si>
  <si>
    <t>HESTER</t>
  </si>
  <si>
    <t>DURRELL</t>
  </si>
  <si>
    <t>18008 COUNTRY CLUB DR</t>
  </si>
  <si>
    <t>MACOMB</t>
  </si>
  <si>
    <t>48042</t>
  </si>
  <si>
    <t>88201</t>
  </si>
  <si>
    <t>088201</t>
  </si>
  <si>
    <t>HORACE KELLY</t>
  </si>
  <si>
    <t>0564971</t>
  </si>
  <si>
    <t>8728011043@tmomail.net</t>
  </si>
  <si>
    <t>CARLOS MIRANDA</t>
  </si>
  <si>
    <t>0022897</t>
  </si>
  <si>
    <t>CMIRAN3</t>
  </si>
  <si>
    <t>3644 FREEDOM WAY</t>
  </si>
  <si>
    <t>21584</t>
  </si>
  <si>
    <t>021584</t>
  </si>
  <si>
    <t>MICHAEL PALOMO</t>
  </si>
  <si>
    <t>0748038</t>
  </si>
  <si>
    <t>MPALOMO</t>
  </si>
  <si>
    <t>PALOMO</t>
  </si>
  <si>
    <t>7755054430@tmomail.net</t>
  </si>
  <si>
    <t>24144</t>
  </si>
  <si>
    <t>LURAY</t>
  </si>
  <si>
    <t>46836</t>
  </si>
  <si>
    <t xml:space="preserve">2KX25Y    </t>
  </si>
  <si>
    <t>113330859       -G/R</t>
  </si>
  <si>
    <t xml:space="preserve">2KN95B    </t>
  </si>
  <si>
    <t>114882853       -D/R</t>
  </si>
  <si>
    <t xml:space="preserve">2KNVW3    </t>
  </si>
  <si>
    <t>116399111       -A/R</t>
  </si>
  <si>
    <t xml:space="preserve">2KTX30    </t>
  </si>
  <si>
    <t>116427495       -A/R</t>
  </si>
  <si>
    <t xml:space="preserve">2KP1JL    </t>
  </si>
  <si>
    <t>116437143       -A/R</t>
  </si>
  <si>
    <t xml:space="preserve">2KX3QH    </t>
  </si>
  <si>
    <t>117060442</t>
  </si>
  <si>
    <t>382X</t>
  </si>
  <si>
    <t>ERLANGER</t>
  </si>
  <si>
    <t>HI-ROOF CARGO VANS</t>
  </si>
  <si>
    <t xml:space="preserve">2KWNMM    </t>
  </si>
  <si>
    <t>117063806</t>
  </si>
  <si>
    <t xml:space="preserve">2KZBN1    </t>
  </si>
  <si>
    <t>117065614</t>
  </si>
  <si>
    <t>3200</t>
  </si>
  <si>
    <t>CANOGA PARK</t>
  </si>
  <si>
    <t>COLC</t>
  </si>
  <si>
    <t xml:space="preserve">2KTP7C    </t>
  </si>
  <si>
    <t>TERMAINE CARTER</t>
  </si>
  <si>
    <t>117045942</t>
  </si>
  <si>
    <t>24H1</t>
  </si>
  <si>
    <t xml:space="preserve">2KY4QD    </t>
  </si>
  <si>
    <t>117069563</t>
  </si>
  <si>
    <t>55C6</t>
  </si>
  <si>
    <t xml:space="preserve">2KP0TL    </t>
  </si>
  <si>
    <t>117039551</t>
  </si>
  <si>
    <t xml:space="preserve">2KWDGB    </t>
  </si>
  <si>
    <t>117035189</t>
  </si>
  <si>
    <t xml:space="preserve">2KXJBY    </t>
  </si>
  <si>
    <t>117058191</t>
  </si>
  <si>
    <t>628T</t>
  </si>
  <si>
    <t xml:space="preserve">2KYH3Y    </t>
  </si>
  <si>
    <t>CHRIS POPP</t>
  </si>
  <si>
    <t>117067388</t>
  </si>
  <si>
    <t>3860</t>
  </si>
  <si>
    <t xml:space="preserve">2KVXX9    </t>
  </si>
  <si>
    <t>CAROLYN GARNICA</t>
  </si>
  <si>
    <t>117065113</t>
  </si>
  <si>
    <t>3288</t>
  </si>
  <si>
    <t>PLACENTIA</t>
  </si>
  <si>
    <t xml:space="preserve">2KYMF9    </t>
  </si>
  <si>
    <t>117071898</t>
  </si>
  <si>
    <t>32W5</t>
  </si>
  <si>
    <t xml:space="preserve">2KVDWQ    </t>
  </si>
  <si>
    <t>117066067</t>
  </si>
  <si>
    <t>5646</t>
  </si>
  <si>
    <t xml:space="preserve">2KQLS4    </t>
  </si>
  <si>
    <t>117058109</t>
  </si>
  <si>
    <t>1025</t>
  </si>
  <si>
    <t>5417880988@tmomail.net</t>
  </si>
  <si>
    <t>0004226</t>
  </si>
  <si>
    <t>403 CAROLINA DR</t>
  </si>
  <si>
    <t>BERNALILLO</t>
  </si>
  <si>
    <t>87004</t>
  </si>
  <si>
    <t>8168241153@tmomail.net</t>
  </si>
  <si>
    <t>46103</t>
  </si>
  <si>
    <t>046103</t>
  </si>
  <si>
    <t>TOSHIRO ROMERO</t>
  </si>
  <si>
    <t>0024844</t>
  </si>
  <si>
    <t>6314522363@tmomail.net</t>
  </si>
  <si>
    <t>47368</t>
  </si>
  <si>
    <t>047368</t>
  </si>
  <si>
    <t>6046 W 129th Pl</t>
  </si>
  <si>
    <t>Palos Heights</t>
  </si>
  <si>
    <t>0007559</t>
  </si>
  <si>
    <t>13219 MOUNTAIN RD NE</t>
  </si>
  <si>
    <t>87112</t>
  </si>
  <si>
    <t>36547</t>
  </si>
  <si>
    <t>036547</t>
  </si>
  <si>
    <t>2194871896@tmomail.net</t>
  </si>
  <si>
    <t>61801</t>
  </si>
  <si>
    <t>061801</t>
  </si>
  <si>
    <t>0657668</t>
  </si>
  <si>
    <t>3665 S NEEDLES HWY</t>
  </si>
  <si>
    <t>UNIT 55C</t>
  </si>
  <si>
    <t>LAUGHLIN</t>
  </si>
  <si>
    <t>89029</t>
  </si>
  <si>
    <t>7029570140@tmomail.net</t>
  </si>
  <si>
    <t>9892096819@tmomail.net</t>
  </si>
  <si>
    <t>940 SE B ST</t>
  </si>
  <si>
    <t>LINTON</t>
  </si>
  <si>
    <t>47441</t>
  </si>
  <si>
    <t>61069</t>
  </si>
  <si>
    <t>061069</t>
  </si>
  <si>
    <t>88204</t>
  </si>
  <si>
    <t>0025544</t>
  </si>
  <si>
    <t>088204</t>
  </si>
  <si>
    <t>2037 DARLINGTON CT</t>
  </si>
  <si>
    <t>92019</t>
  </si>
  <si>
    <t>6195203116@tmomail.net</t>
  </si>
  <si>
    <t>23483</t>
  </si>
  <si>
    <t>023483</t>
  </si>
  <si>
    <t>4107251575@tmomail.net</t>
  </si>
  <si>
    <t>37218</t>
  </si>
  <si>
    <t>037218</t>
  </si>
  <si>
    <t>ANTHONY LACEY</t>
  </si>
  <si>
    <t>0021188</t>
  </si>
  <si>
    <t>5309835186@tmomail.net</t>
  </si>
  <si>
    <t>036408</t>
  </si>
  <si>
    <t>17585 Chipped Arrow Way</t>
  </si>
  <si>
    <t>Monument</t>
  </si>
  <si>
    <t>80132</t>
  </si>
  <si>
    <t>BYRON FLORES</t>
  </si>
  <si>
    <t>0734814</t>
  </si>
  <si>
    <t>2254494318@tmomail.net</t>
  </si>
  <si>
    <t>61483</t>
  </si>
  <si>
    <t>061483</t>
  </si>
  <si>
    <t>2318 Maplewood Dr.</t>
  </si>
  <si>
    <t>28052</t>
  </si>
  <si>
    <t>7244130413@tmomail.net</t>
  </si>
  <si>
    <t>DAVID FOURNIER</t>
  </si>
  <si>
    <t>0818138</t>
  </si>
  <si>
    <t>FOURNIER</t>
  </si>
  <si>
    <t>8608340360@tmomail.net</t>
  </si>
  <si>
    <t>7858450921@tmomail.net</t>
  </si>
  <si>
    <t>021267</t>
  </si>
  <si>
    <t>46618</t>
  </si>
  <si>
    <t>046618</t>
  </si>
  <si>
    <t>HECTOR ROLDAN</t>
  </si>
  <si>
    <t>0651141</t>
  </si>
  <si>
    <t>ROLDAN</t>
  </si>
  <si>
    <t>5162348216@tmomail.net</t>
  </si>
  <si>
    <t>MARTIN PERALTA</t>
  </si>
  <si>
    <t>PERALTA</t>
  </si>
  <si>
    <t>6267020952@tmomail.net</t>
  </si>
  <si>
    <t>037388</t>
  </si>
  <si>
    <t>023905</t>
  </si>
  <si>
    <t>88202</t>
  </si>
  <si>
    <t>088202</t>
  </si>
  <si>
    <t>36219</t>
  </si>
  <si>
    <t>036219</t>
  </si>
  <si>
    <t>0002949</t>
  </si>
  <si>
    <t>037055</t>
  </si>
  <si>
    <t>302 SW SALERNO RD</t>
  </si>
  <si>
    <t>7728993637@tmomail.net</t>
  </si>
  <si>
    <t>023571</t>
  </si>
  <si>
    <t>0681254</t>
  </si>
  <si>
    <t>73100 COUNTY RD 388</t>
  </si>
  <si>
    <t>LOT 87</t>
  </si>
  <si>
    <t>SOUTH HAVEN</t>
  </si>
  <si>
    <t>49090</t>
  </si>
  <si>
    <t>2693691473@tmomail.net</t>
  </si>
  <si>
    <t>036479</t>
  </si>
  <si>
    <t>7637330166@tmomail.net</t>
  </si>
  <si>
    <t>024144</t>
  </si>
  <si>
    <t>119 lincoln dr</t>
  </si>
  <si>
    <t>elizabethton</t>
  </si>
  <si>
    <t>61016</t>
  </si>
  <si>
    <t>061016</t>
  </si>
  <si>
    <t>046156</t>
  </si>
  <si>
    <t>818 E 63rd St</t>
  </si>
  <si>
    <t>36161</t>
  </si>
  <si>
    <t>036161</t>
  </si>
  <si>
    <t>037129</t>
  </si>
  <si>
    <t>61738</t>
  </si>
  <si>
    <t>061738</t>
  </si>
  <si>
    <t>22176</t>
  </si>
  <si>
    <t>022176</t>
  </si>
  <si>
    <t>61653</t>
  </si>
  <si>
    <t>061653</t>
  </si>
  <si>
    <t>88203</t>
  </si>
  <si>
    <t>088203</t>
  </si>
  <si>
    <t>036221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</si>
</sst>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mm/dd/yyyy"/>
    <numFmt numFmtId="166" formatCode="0.0%"/>
    <numFmt numFmtId="167" formatCode="0_);\(0\)"/>
    <numFmt numFmtId="168" formatCode="[&lt;=9999999]###\-####;\(###\)\ ###\-####"/>
    <numFmt numFmtId="169" formatCode="\$#,##0.00;&quot;($&quot;#,##0.00\)"/>
    <numFmt numFmtId="170" formatCode="0.0"/>
    <numFmt numFmtId="171" formatCode="#,##0_);\(#,##0\)"/>
    <numFmt numFmtId="176" formatCode="[$-10409]m/d/yyyy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"/>
      <color rgb="FF333333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i/>
      <sz val="11"/>
      <color theme="1"/>
      <name val="Aptos"/>
      <family val="2"/>
    </font>
    <font>
      <i/>
      <sz val="11"/>
      <color rgb="FF000000"/>
      <name val="Aptos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rgb="FF000000"/>
      <name val="Arial"/>
    </font>
    <font>
      <sz val="8"/>
      <color rgb="FF000000"/>
      <name val="Arial"/>
    </font>
    <font>
      <sz val="11"/>
      <color rgb="FF000000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medium">
        <color indexed="64"/>
      </right>
      <top style="double">
        <color theme="4" tint="-0.24997711111789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79998168889431442"/>
      </bottom>
      <diagonal/>
    </border>
    <border>
      <left/>
      <right style="medium">
        <color indexed="64"/>
      </right>
      <top/>
      <bottom style="thin">
        <color theme="4" tint="0.59999389629810485"/>
      </bottom>
      <diagonal/>
    </border>
    <border>
      <left style="medium">
        <color indexed="64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theme="4" tint="0.599993896298104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/>
      <diagonal/>
    </border>
    <border>
      <left/>
      <right style="medium">
        <color indexed="64"/>
      </right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67">
    <xf numFmtId="0" fontId="0" fillId="0" borderId="0"/>
    <xf numFmtId="0" fontId="8" fillId="0" borderId="0" applyNumberFormat="0" applyBorder="0" applyAlignment="0"/>
    <xf numFmtId="0" fontId="12" fillId="0" borderId="0"/>
    <xf numFmtId="0" fontId="12" fillId="0" borderId="0"/>
    <xf numFmtId="0" fontId="24" fillId="0" borderId="0" applyNumberFormat="0" applyFill="0" applyBorder="0" applyAlignment="0" applyProtection="0"/>
    <xf numFmtId="0" fontId="25" fillId="0" borderId="63" applyNumberFormat="0" applyFill="0" applyAlignment="0" applyProtection="0"/>
    <xf numFmtId="0" fontId="26" fillId="0" borderId="64" applyNumberFormat="0" applyFill="0" applyAlignment="0" applyProtection="0"/>
    <xf numFmtId="0" fontId="27" fillId="0" borderId="65" applyNumberFormat="0" applyFill="0" applyAlignment="0" applyProtection="0"/>
    <xf numFmtId="0" fontId="27" fillId="0" borderId="0" applyNumberFormat="0" applyFill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7" borderId="66" applyNumberFormat="0" applyAlignment="0" applyProtection="0"/>
    <xf numFmtId="0" fontId="31" fillId="18" borderId="67" applyNumberFormat="0" applyAlignment="0" applyProtection="0"/>
    <xf numFmtId="0" fontId="32" fillId="18" borderId="66" applyNumberFormat="0" applyAlignment="0" applyProtection="0"/>
    <xf numFmtId="0" fontId="33" fillId="0" borderId="68" applyNumberFormat="0" applyFill="0" applyAlignment="0" applyProtection="0"/>
    <xf numFmtId="0" fontId="21" fillId="19" borderId="69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" fillId="0" borderId="71" applyNumberFormat="0" applyFill="0" applyAlignment="0" applyProtection="0"/>
    <xf numFmtId="0" fontId="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6" fillId="16" borderId="0" applyNumberFormat="0" applyBorder="0" applyAlignment="0" applyProtection="0"/>
    <xf numFmtId="0" fontId="12" fillId="20" borderId="70" applyNumberFormat="0" applyFont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8" fillId="0" borderId="0" applyNumberFormat="0" applyBorder="0" applyAlignment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37" fillId="0" borderId="0"/>
    <xf numFmtId="0" fontId="39" fillId="0" borderId="0"/>
  </cellStyleXfs>
  <cellXfs count="240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4" fontId="0" fillId="0" borderId="0" xfId="0" applyNumberFormat="1"/>
    <xf numFmtId="0" fontId="0" fillId="2" borderId="0" xfId="0" applyFill="1"/>
    <xf numFmtId="0" fontId="5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vertical="top" wrapText="1"/>
    </xf>
    <xf numFmtId="3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7" fontId="0" fillId="0" borderId="5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167" fontId="1" fillId="0" borderId="8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7" fontId="0" fillId="2" borderId="0" xfId="0" applyNumberForma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2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37" fontId="0" fillId="0" borderId="12" xfId="0" applyNumberFormat="1" applyBorder="1" applyAlignment="1">
      <alignment horizontal="center" vertical="center"/>
    </xf>
    <xf numFmtId="37" fontId="0" fillId="0" borderId="14" xfId="0" applyNumberForma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38" fontId="1" fillId="0" borderId="17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5" borderId="20" xfId="0" applyFont="1" applyFill="1" applyBorder="1" applyAlignment="1">
      <alignment wrapText="1"/>
    </xf>
    <xf numFmtId="0" fontId="2" fillId="5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24" xfId="0" applyFont="1" applyBorder="1" applyAlignment="1">
      <alignment horizontal="left"/>
    </xf>
    <xf numFmtId="167" fontId="1" fillId="0" borderId="25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167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" fillId="5" borderId="2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167" fontId="1" fillId="0" borderId="28" xfId="0" applyNumberFormat="1" applyFont="1" applyBorder="1" applyAlignment="1">
      <alignment horizontal="center" vertical="center"/>
    </xf>
    <xf numFmtId="37" fontId="0" fillId="0" borderId="26" xfId="0" applyNumberFormat="1" applyBorder="1" applyAlignment="1">
      <alignment horizontal="center" vertical="center"/>
    </xf>
    <xf numFmtId="37" fontId="0" fillId="0" borderId="15" xfId="0" applyNumberFormat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167" fontId="1" fillId="0" borderId="29" xfId="0" applyNumberFormat="1" applyFont="1" applyBorder="1" applyAlignment="1">
      <alignment horizontal="center" vertical="center"/>
    </xf>
    <xf numFmtId="37" fontId="1" fillId="0" borderId="1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top" wrapText="1"/>
    </xf>
    <xf numFmtId="164" fontId="0" fillId="0" borderId="0" xfId="0" applyNumberFormat="1"/>
    <xf numFmtId="37" fontId="6" fillId="0" borderId="0" xfId="0" applyNumberFormat="1" applyFont="1" applyAlignment="1">
      <alignment vertical="top" wrapText="1"/>
    </xf>
    <xf numFmtId="37" fontId="0" fillId="0" borderId="0" xfId="0" applyNumberFormat="1"/>
    <xf numFmtId="37" fontId="0" fillId="0" borderId="13" xfId="0" applyNumberFormat="1" applyBorder="1" applyAlignment="1">
      <alignment horizontal="center" vertical="center"/>
    </xf>
    <xf numFmtId="37" fontId="1" fillId="0" borderId="17" xfId="0" applyNumberFormat="1" applyFont="1" applyBorder="1" applyAlignment="1">
      <alignment horizontal="center" vertical="center"/>
    </xf>
    <xf numFmtId="37" fontId="1" fillId="0" borderId="29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vertical="top" wrapText="1"/>
    </xf>
    <xf numFmtId="14" fontId="2" fillId="0" borderId="0" xfId="0" applyNumberFormat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vertical="top" wrapText="1"/>
    </xf>
    <xf numFmtId="0" fontId="1" fillId="7" borderId="0" xfId="0" applyFont="1" applyFill="1" applyAlignment="1">
      <alignment horizontal="center" vertical="top" wrapText="1"/>
    </xf>
    <xf numFmtId="14" fontId="1" fillId="7" borderId="0" xfId="0" applyNumberFormat="1" applyFont="1" applyFill="1" applyAlignment="1">
      <alignment horizontal="center" vertical="top" wrapText="1"/>
    </xf>
    <xf numFmtId="0" fontId="11" fillId="0" borderId="0" xfId="0" applyFont="1"/>
    <xf numFmtId="0" fontId="1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30" xfId="0" applyFill="1" applyBorder="1" applyAlignment="1">
      <alignment horizontal="center" vertical="center"/>
    </xf>
    <xf numFmtId="14" fontId="0" fillId="4" borderId="30" xfId="0" applyNumberForma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4" borderId="30" xfId="1" applyFill="1" applyBorder="1"/>
    <xf numFmtId="49" fontId="1" fillId="8" borderId="30" xfId="1" applyNumberFormat="1" applyFont="1" applyFill="1" applyBorder="1"/>
    <xf numFmtId="0" fontId="1" fillId="8" borderId="30" xfId="1" applyFont="1" applyFill="1" applyBorder="1"/>
    <xf numFmtId="0" fontId="8" fillId="0" borderId="0" xfId="1"/>
    <xf numFmtId="49" fontId="8" fillId="0" borderId="30" xfId="1" applyNumberFormat="1" applyBorder="1"/>
    <xf numFmtId="0" fontId="8" fillId="0" borderId="30" xfId="1" applyBorder="1"/>
    <xf numFmtId="14" fontId="8" fillId="0" borderId="30" xfId="1" applyNumberFormat="1" applyBorder="1"/>
    <xf numFmtId="0" fontId="0" fillId="4" borderId="31" xfId="0" applyFill="1" applyBorder="1"/>
    <xf numFmtId="49" fontId="1" fillId="8" borderId="32" xfId="0" applyNumberFormat="1" applyFont="1" applyFill="1" applyBorder="1"/>
    <xf numFmtId="0" fontId="1" fillId="8" borderId="32" xfId="0" applyFont="1" applyFill="1" applyBorder="1"/>
    <xf numFmtId="0" fontId="0" fillId="4" borderId="33" xfId="0" applyFill="1" applyBorder="1"/>
    <xf numFmtId="49" fontId="0" fillId="0" borderId="30" xfId="0" applyNumberFormat="1" applyBorder="1"/>
    <xf numFmtId="0" fontId="0" fillId="0" borderId="30" xfId="0" applyBorder="1"/>
    <xf numFmtId="14" fontId="0" fillId="0" borderId="30" xfId="0" applyNumberFormat="1" applyBorder="1"/>
    <xf numFmtId="0" fontId="0" fillId="3" borderId="0" xfId="0" applyFill="1"/>
    <xf numFmtId="49" fontId="0" fillId="3" borderId="30" xfId="0" applyNumberFormat="1" applyFill="1" applyBorder="1"/>
    <xf numFmtId="0" fontId="0" fillId="3" borderId="30" xfId="0" applyFill="1" applyBorder="1"/>
    <xf numFmtId="49" fontId="0" fillId="0" borderId="34" xfId="0" applyNumberFormat="1" applyBorder="1"/>
    <xf numFmtId="0" fontId="0" fillId="0" borderId="34" xfId="0" applyBorder="1"/>
    <xf numFmtId="14" fontId="0" fillId="0" borderId="34" xfId="0" applyNumberFormat="1" applyBorder="1"/>
    <xf numFmtId="0" fontId="8" fillId="0" borderId="0" xfId="1" applyBorder="1"/>
    <xf numFmtId="0" fontId="1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top" wrapText="1"/>
    </xf>
    <xf numFmtId="0" fontId="12" fillId="0" borderId="0" xfId="2" applyAlignment="1">
      <alignment horizontal="center" vertical="center" wrapText="1"/>
    </xf>
    <xf numFmtId="168" fontId="12" fillId="0" borderId="0" xfId="2" applyNumberFormat="1" applyAlignment="1">
      <alignment horizontal="center" vertical="center" wrapText="1"/>
    </xf>
    <xf numFmtId="14" fontId="12" fillId="0" borderId="0" xfId="2" applyNumberFormat="1" applyAlignment="1">
      <alignment horizontal="center" vertical="center" wrapText="1"/>
    </xf>
    <xf numFmtId="0" fontId="12" fillId="0" borderId="0" xfId="2" applyAlignment="1">
      <alignment wrapText="1"/>
    </xf>
    <xf numFmtId="0" fontId="12" fillId="0" borderId="0" xfId="2" applyAlignment="1">
      <alignment horizontal="center" vertical="center"/>
    </xf>
    <xf numFmtId="168" fontId="12" fillId="0" borderId="0" xfId="2" applyNumberFormat="1" applyAlignment="1">
      <alignment horizontal="center" vertical="center"/>
    </xf>
    <xf numFmtId="14" fontId="12" fillId="10" borderId="0" xfId="2" applyNumberFormat="1" applyFill="1" applyAlignment="1">
      <alignment horizontal="center" vertical="center"/>
    </xf>
    <xf numFmtId="14" fontId="12" fillId="0" borderId="0" xfId="2" applyNumberFormat="1" applyAlignment="1">
      <alignment horizontal="center" vertical="center"/>
    </xf>
    <xf numFmtId="0" fontId="12" fillId="0" borderId="0" xfId="2"/>
    <xf numFmtId="0" fontId="0" fillId="11" borderId="30" xfId="0" applyFill="1" applyBorder="1"/>
    <xf numFmtId="49" fontId="0" fillId="11" borderId="30" xfId="0" applyNumberFormat="1" applyFill="1" applyBorder="1"/>
    <xf numFmtId="0" fontId="1" fillId="0" borderId="1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18" xfId="0" applyBorder="1" applyAlignment="1">
      <alignment vertical="center" wrapText="1"/>
    </xf>
    <xf numFmtId="0" fontId="0" fillId="0" borderId="35" xfId="0" applyBorder="1" applyAlignment="1">
      <alignment wrapText="1"/>
    </xf>
    <xf numFmtId="166" fontId="0" fillId="0" borderId="26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13" fillId="3" borderId="39" xfId="0" applyFont="1" applyFill="1" applyBorder="1"/>
    <xf numFmtId="0" fontId="13" fillId="3" borderId="0" xfId="0" applyFont="1" applyFill="1"/>
    <xf numFmtId="0" fontId="13" fillId="3" borderId="19" xfId="0" applyFont="1" applyFill="1" applyBorder="1"/>
    <xf numFmtId="0" fontId="2" fillId="5" borderId="40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32" xfId="0" applyBorder="1"/>
    <xf numFmtId="49" fontId="12" fillId="3" borderId="0" xfId="3" applyNumberFormat="1" applyFill="1"/>
    <xf numFmtId="0" fontId="12" fillId="3" borderId="0" xfId="3" applyFill="1"/>
    <xf numFmtId="49" fontId="0" fillId="3" borderId="0" xfId="0" applyNumberFormat="1" applyFill="1"/>
    <xf numFmtId="49" fontId="0" fillId="3" borderId="34" xfId="0" applyNumberFormat="1" applyFill="1" applyBorder="1"/>
    <xf numFmtId="0" fontId="0" fillId="3" borderId="34" xfId="0" applyFill="1" applyBorder="1"/>
    <xf numFmtId="0" fontId="1" fillId="8" borderId="30" xfId="0" applyFont="1" applyFill="1" applyBorder="1"/>
    <xf numFmtId="49" fontId="1" fillId="8" borderId="30" xfId="0" applyNumberFormat="1" applyFont="1" applyFill="1" applyBorder="1"/>
    <xf numFmtId="0" fontId="1" fillId="8" borderId="34" xfId="0" applyFont="1" applyFill="1" applyBorder="1"/>
    <xf numFmtId="49" fontId="1" fillId="8" borderId="34" xfId="0" applyNumberFormat="1" applyFont="1" applyFill="1" applyBorder="1"/>
    <xf numFmtId="49" fontId="12" fillId="0" borderId="30" xfId="3" applyNumberFormat="1" applyBorder="1"/>
    <xf numFmtId="0" fontId="12" fillId="0" borderId="30" xfId="3" applyBorder="1"/>
    <xf numFmtId="14" fontId="12" fillId="0" borderId="30" xfId="3" applyNumberFormat="1" applyBorder="1"/>
    <xf numFmtId="49" fontId="12" fillId="0" borderId="34" xfId="3" applyNumberFormat="1" applyBorder="1"/>
    <xf numFmtId="0" fontId="12" fillId="0" borderId="34" xfId="3" applyBorder="1"/>
    <xf numFmtId="14" fontId="12" fillId="0" borderId="34" xfId="3" applyNumberFormat="1" applyBorder="1"/>
    <xf numFmtId="0" fontId="0" fillId="0" borderId="46" xfId="0" applyBorder="1" applyAlignment="1">
      <alignment horizontal="left"/>
    </xf>
    <xf numFmtId="167" fontId="0" fillId="0" borderId="47" xfId="0" applyNumberFormat="1" applyBorder="1" applyAlignment="1">
      <alignment horizontal="center" vertical="center"/>
    </xf>
    <xf numFmtId="166" fontId="0" fillId="0" borderId="48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7" fontId="1" fillId="0" borderId="49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left"/>
    </xf>
    <xf numFmtId="167" fontId="1" fillId="0" borderId="42" xfId="0" applyNumberFormat="1" applyFont="1" applyBorder="1" applyAlignment="1">
      <alignment horizontal="center" vertical="center"/>
    </xf>
    <xf numFmtId="166" fontId="1" fillId="0" borderId="43" xfId="0" applyNumberFormat="1" applyFont="1" applyBorder="1" applyAlignment="1">
      <alignment horizontal="center" vertical="center"/>
    </xf>
    <xf numFmtId="37" fontId="18" fillId="9" borderId="44" xfId="0" applyNumberFormat="1" applyFont="1" applyFill="1" applyBorder="1" applyAlignment="1">
      <alignment horizontal="center" vertical="center" wrapText="1"/>
    </xf>
    <xf numFmtId="37" fontId="18" fillId="9" borderId="45" xfId="0" applyNumberFormat="1" applyFont="1" applyFill="1" applyBorder="1" applyAlignment="1">
      <alignment horizontal="center" vertical="center" wrapText="1"/>
    </xf>
    <xf numFmtId="37" fontId="18" fillId="9" borderId="56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14" fontId="14" fillId="0" borderId="34" xfId="0" applyNumberFormat="1" applyFont="1" applyBorder="1" applyAlignment="1">
      <alignment horizontal="center" vertical="center"/>
    </xf>
    <xf numFmtId="14" fontId="21" fillId="13" borderId="57" xfId="0" applyNumberFormat="1" applyFont="1" applyFill="1" applyBorder="1" applyAlignment="1">
      <alignment horizontal="center" vertical="center"/>
    </xf>
    <xf numFmtId="0" fontId="8" fillId="4" borderId="33" xfId="1" applyFill="1" applyBorder="1"/>
    <xf numFmtId="0" fontId="8" fillId="4" borderId="58" xfId="1" applyFill="1" applyBorder="1"/>
    <xf numFmtId="49" fontId="8" fillId="0" borderId="34" xfId="1" applyNumberFormat="1" applyBorder="1"/>
    <xf numFmtId="0" fontId="8" fillId="0" borderId="34" xfId="1" applyBorder="1"/>
    <xf numFmtId="14" fontId="8" fillId="0" borderId="34" xfId="1" applyNumberFormat="1" applyBorder="1"/>
    <xf numFmtId="0" fontId="1" fillId="0" borderId="0" xfId="0" applyFont="1"/>
    <xf numFmtId="49" fontId="15" fillId="12" borderId="30" xfId="65" applyNumberFormat="1" applyFont="1" applyFill="1" applyBorder="1" applyAlignment="1">
      <alignment horizontal="left"/>
    </xf>
    <xf numFmtId="1" fontId="15" fillId="12" borderId="30" xfId="65" applyNumberFormat="1" applyFont="1" applyFill="1" applyBorder="1" applyAlignment="1">
      <alignment horizontal="right"/>
    </xf>
    <xf numFmtId="165" fontId="15" fillId="12" borderId="30" xfId="65" applyNumberFormat="1" applyFont="1" applyFill="1" applyBorder="1" applyAlignment="1">
      <alignment horizontal="left"/>
    </xf>
    <xf numFmtId="169" fontId="15" fillId="12" borderId="30" xfId="65" applyNumberFormat="1" applyFont="1" applyFill="1" applyBorder="1" applyAlignment="1">
      <alignment horizontal="right"/>
    </xf>
    <xf numFmtId="170" fontId="15" fillId="12" borderId="30" xfId="65" applyNumberFormat="1" applyFont="1" applyFill="1" applyBorder="1" applyAlignment="1">
      <alignment horizontal="right"/>
    </xf>
    <xf numFmtId="37" fontId="17" fillId="0" borderId="59" xfId="0" applyNumberFormat="1" applyFont="1" applyBorder="1" applyAlignment="1">
      <alignment horizontal="center"/>
    </xf>
    <xf numFmtId="37" fontId="19" fillId="0" borderId="60" xfId="0" applyNumberFormat="1" applyFont="1" applyBorder="1" applyAlignment="1">
      <alignment horizontal="center"/>
    </xf>
    <xf numFmtId="37" fontId="16" fillId="0" borderId="59" xfId="0" applyNumberFormat="1" applyFont="1" applyBorder="1" applyAlignment="1">
      <alignment horizontal="center"/>
    </xf>
    <xf numFmtId="37" fontId="18" fillId="0" borderId="61" xfId="0" applyNumberFormat="1" applyFont="1" applyBorder="1" applyAlignment="1">
      <alignment horizontal="center"/>
    </xf>
    <xf numFmtId="37" fontId="16" fillId="0" borderId="61" xfId="0" applyNumberFormat="1" applyFont="1" applyBorder="1" applyAlignment="1">
      <alignment horizontal="center"/>
    </xf>
    <xf numFmtId="37" fontId="19" fillId="0" borderId="61" xfId="0" applyNumberFormat="1" applyFont="1" applyBorder="1" applyAlignment="1">
      <alignment horizontal="center"/>
    </xf>
    <xf numFmtId="37" fontId="20" fillId="0" borderId="61" xfId="0" applyNumberFormat="1" applyFont="1" applyBorder="1" applyAlignment="1">
      <alignment horizontal="center"/>
    </xf>
    <xf numFmtId="37" fontId="20" fillId="3" borderId="61" xfId="0" applyNumberFormat="1" applyFont="1" applyFill="1" applyBorder="1" applyAlignment="1">
      <alignment horizontal="center"/>
    </xf>
    <xf numFmtId="37" fontId="16" fillId="0" borderId="29" xfId="0" applyNumberFormat="1" applyFont="1" applyBorder="1" applyAlignment="1">
      <alignment horizontal="center"/>
    </xf>
    <xf numFmtId="37" fontId="18" fillId="9" borderId="6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20" fillId="3" borderId="54" xfId="0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7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9" fillId="0" borderId="72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0" fillId="2" borderId="0" xfId="0" applyNumberFormat="1" applyFill="1"/>
    <xf numFmtId="0" fontId="0" fillId="2" borderId="0" xfId="0" applyNumberFormat="1" applyFill="1" applyAlignment="1">
      <alignment horizontal="center" vertical="center"/>
    </xf>
    <xf numFmtId="0" fontId="12" fillId="0" borderId="0" xfId="2" applyNumberFormat="1" applyFill="1" applyAlignment="1">
      <alignment horizontal="center" vertical="center"/>
    </xf>
    <xf numFmtId="168" fontId="12" fillId="0" borderId="0" xfId="2" applyNumberFormat="1" applyFill="1" applyAlignment="1">
      <alignment horizontal="center" vertical="center"/>
    </xf>
    <xf numFmtId="0" fontId="12" fillId="0" borderId="0" xfId="2" applyFill="1" applyAlignment="1">
      <alignment horizontal="center" vertical="center"/>
    </xf>
    <xf numFmtId="0" fontId="12" fillId="10" borderId="0" xfId="2" applyNumberFormat="1" applyFill="1" applyAlignment="1">
      <alignment horizontal="center" vertical="center"/>
    </xf>
    <xf numFmtId="0" fontId="12" fillId="2" borderId="0" xfId="2" applyNumberFormat="1" applyFill="1" applyAlignment="1">
      <alignment horizontal="center" vertical="center"/>
    </xf>
    <xf numFmtId="14" fontId="12" fillId="0" borderId="0" xfId="2" applyNumberFormat="1" applyFill="1" applyAlignment="1">
      <alignment horizontal="center" vertical="center"/>
    </xf>
    <xf numFmtId="0" fontId="38" fillId="0" borderId="75" xfId="66" applyFont="1" applyBorder="1" applyAlignment="1">
      <alignment vertical="top" wrapText="1" readingOrder="1"/>
    </xf>
    <xf numFmtId="176" fontId="38" fillId="0" borderId="75" xfId="66" applyNumberFormat="1" applyFont="1" applyBorder="1" applyAlignment="1">
      <alignment vertical="top" wrapText="1" readingOrder="1"/>
    </xf>
    <xf numFmtId="164" fontId="38" fillId="0" borderId="75" xfId="66" applyNumberFormat="1" applyFont="1" applyBorder="1" applyAlignment="1">
      <alignment vertical="top" wrapText="1" readingOrder="1"/>
    </xf>
    <xf numFmtId="0" fontId="0" fillId="0" borderId="0" xfId="0" applyNumberFormat="1" applyAlignment="1">
      <alignment horizontal="center" vertical="center"/>
    </xf>
  </cellXfs>
  <cellStyles count="67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48" xr:uid="{6E9067C5-9CE9-4D16-A95E-D41477379127}"/>
    <cellStyle name="60% - Accent2 2" xfId="49" xr:uid="{02682F01-B614-4E0B-AFF5-C15B9BBE5F65}"/>
    <cellStyle name="60% - Accent3 2" xfId="50" xr:uid="{FFED0653-C100-4665-B25F-1A76388D59F9}"/>
    <cellStyle name="60% - Accent4 2" xfId="51" xr:uid="{04ED2AFC-312E-4BD3-AE4C-D5CDAE1ECA44}"/>
    <cellStyle name="60% - Accent5 2" xfId="52" xr:uid="{B89291A3-141C-485F-9D2A-6697800AC13E}"/>
    <cellStyle name="60% - Accent6 2" xfId="53" xr:uid="{619B7077-9C21-41A8-BA49-FAA7F9B40A4E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Comma 2" xfId="63" xr:uid="{EE9353DE-EEF5-41E1-BB56-7BFDBE8E5875}"/>
    <cellStyle name="Comma 3" xfId="45" xr:uid="{CE26366D-E6A0-418B-9A4F-37FE4777D492}"/>
    <cellStyle name="Currency 2" xfId="62" xr:uid="{51740F52-2F95-4C5F-A5DF-9D5B0B5B839C}"/>
    <cellStyle name="Currency 3" xfId="44" xr:uid="{1B281B81-2464-4374-9954-6C0656F86557}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46" xr:uid="{2F8BCEB8-4DE9-4E40-B5D7-27C0A2E55A71}"/>
    <cellStyle name="Normal" xfId="0" builtinId="0"/>
    <cellStyle name="Normal 10" xfId="3" xr:uid="{6CCF1BA3-2AC4-4AA5-9117-C8FA1F300B9F}"/>
    <cellStyle name="Normal 11" xfId="65" xr:uid="{E1625F72-9965-4F38-B040-33D7A5A17503}"/>
    <cellStyle name="Normal 12" xfId="66" xr:uid="{72846234-F435-40C5-8187-AB70B216DC69}"/>
    <cellStyle name="Normal 2" xfId="1" xr:uid="{1D346520-F148-4860-85D4-585ACDCC5B3E}"/>
    <cellStyle name="Normal 2 2" xfId="55" xr:uid="{3466D664-6FF9-47FF-B060-BF09CAEFF136}"/>
    <cellStyle name="Normal 2 3" xfId="37" xr:uid="{25884A5B-C64B-4488-AE42-1265CA21492A}"/>
    <cellStyle name="Normal 3" xfId="38" xr:uid="{052C8BFF-8858-4C1B-8F89-55B2CA44C1D0}"/>
    <cellStyle name="Normal 3 2" xfId="56" xr:uid="{8BE64D8C-4D7C-42B7-AC73-D6007527961E}"/>
    <cellStyle name="Normal 4" xfId="39" xr:uid="{74D2F5A8-8305-433A-91B7-9F7A76A403DC}"/>
    <cellStyle name="Normal 4 2" xfId="57" xr:uid="{3D0698A4-C01B-4401-BA10-14E3FCA5158F}"/>
    <cellStyle name="Normal 5" xfId="40" xr:uid="{5A4EAE9B-DF33-4541-A2B7-05FB21894686}"/>
    <cellStyle name="Normal 5 2" xfId="58" xr:uid="{DD9C5C54-E06D-4B12-BAC1-3BFBF7C3F4DE}"/>
    <cellStyle name="Normal 6" xfId="41" xr:uid="{BF4B06FE-FA43-4EAB-96A2-03C1FA946245}"/>
    <cellStyle name="Normal 6 2" xfId="59" xr:uid="{AECDCE97-D808-423B-B1C6-3D245733BEB3}"/>
    <cellStyle name="Normal 7" xfId="43" xr:uid="{A67D3458-D83A-4DAE-B52E-01FF310E184B}"/>
    <cellStyle name="Normal 7 2" xfId="61" xr:uid="{2DA4E81F-E688-451E-B92E-6CFCE519ED36}"/>
    <cellStyle name="Normal 8" xfId="2" xr:uid="{50258547-11B1-4929-B986-2EB2B9D42B1E}"/>
    <cellStyle name="Normal 8 2" xfId="64" xr:uid="{84345568-F764-48A0-9B4D-995900C245D8}"/>
    <cellStyle name="Normal 9" xfId="54" xr:uid="{4CF3A0C3-4205-474E-BF4F-3A85B9B1CCB4}"/>
    <cellStyle name="Note 2" xfId="47" xr:uid="{9C74F16D-D3E6-42CE-B522-2737E7096C46}"/>
    <cellStyle name="Output" xfId="12" builtinId="21" customBuiltin="1"/>
    <cellStyle name="Percent 2" xfId="60" xr:uid="{E06D6A3A-BDFB-4732-9C3C-DC73129DF1D9}"/>
    <cellStyle name="Percent 3" xfId="42" xr:uid="{8BE68A77-C72E-48BA-8626-19F73846CDEB}"/>
    <cellStyle name="Title" xfId="4" builtinId="15" customBuiltin="1"/>
    <cellStyle name="Total" xfId="18" builtinId="25" customBuiltin="1"/>
    <cellStyle name="Warning Text" xfId="16" builtinId="11" customBuiltin="1"/>
  </cellStyles>
  <dxfs count="28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8" formatCode="[&lt;=9999999]###\-####;\(###\)\ ###\-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sz val="8"/>
        <color rgb="FF000000"/>
        <name val="Arial"/>
        <scheme val="none"/>
      </font>
      <numFmt numFmtId="176" formatCode="[$-10409]m/d/yyyy"/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sz val="8"/>
        <color rgb="FF000000"/>
        <name val="Arial"/>
        <scheme val="none"/>
      </font>
      <numFmt numFmtId="164" formatCode="&quot;$&quot;#,##0.00_);\(&quot;$&quot;#,##0.00\)"/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sz val="8"/>
        <color rgb="FF000000"/>
        <name val="Arial"/>
        <scheme val="none"/>
      </font>
      <numFmt numFmtId="176" formatCode="[$-10409]m/d/yyyy"/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70" formatCode="0.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65" formatCode="mm/dd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67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7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vertical="top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top" textRotation="0" wrapText="1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71" formatCode="#,##0_);\(#,##0\)"/>
    </dxf>
    <dxf>
      <numFmt numFmtId="166" formatCode="0.0%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9" formatCode="m/d/yyyy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D52B066E-ABD1-42ED-8E8B-11DD60BA22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9</xdr:col>
      <xdr:colOff>382135</xdr:colOff>
      <xdr:row>31</xdr:row>
      <xdr:rowOff>76975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58F09-EA71-77E5-95B6-0E978A61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43000"/>
          <a:ext cx="8135485" cy="5553850"/>
        </a:xfrm>
        <a:prstGeom prst="rect">
          <a:avLst/>
        </a:prstGeom>
      </xdr:spPr>
    </xdr:pic>
    <xdr:clientData/>
  </xdr:twoCellAnchor>
  <xdr:twoCellAnchor>
    <xdr:from>
      <xdr:col>7</xdr:col>
      <xdr:colOff>1028700</xdr:colOff>
      <xdr:row>23</xdr:row>
      <xdr:rowOff>209550</xdr:rowOff>
    </xdr:from>
    <xdr:to>
      <xdr:col>15</xdr:col>
      <xdr:colOff>819150</xdr:colOff>
      <xdr:row>27</xdr:row>
      <xdr:rowOff>95250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4F85C8B-5DAA-4ED3-7599-6C91BCE100DA}"/>
            </a:ext>
          </a:extLst>
        </xdr:cNvPr>
        <xdr:cNvSpPr/>
      </xdr:nvSpPr>
      <xdr:spPr>
        <a:xfrm>
          <a:off x="7572375" y="56864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523875</xdr:colOff>
      <xdr:row>69</xdr:row>
      <xdr:rowOff>0</xdr:rowOff>
    </xdr:from>
    <xdr:to>
      <xdr:col>38</xdr:col>
      <xdr:colOff>485775</xdr:colOff>
      <xdr:row>72</xdr:row>
      <xdr:rowOff>76200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6A3E3F1-60CB-4262-BF68-ED31B0758392}"/>
            </a:ext>
          </a:extLst>
        </xdr:cNvPr>
        <xdr:cNvSpPr/>
      </xdr:nvSpPr>
      <xdr:spPr>
        <a:xfrm>
          <a:off x="19421475" y="12858750"/>
          <a:ext cx="4229100" cy="790575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28575</xdr:colOff>
      <xdr:row>36</xdr:row>
      <xdr:rowOff>114300</xdr:rowOff>
    </xdr:from>
    <xdr:to>
      <xdr:col>5</xdr:col>
      <xdr:colOff>251</xdr:colOff>
      <xdr:row>65</xdr:row>
      <xdr:rowOff>172422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E89777-1DEF-76C9-EB17-0B743765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8686800"/>
          <a:ext cx="1800476" cy="6963747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46</xdr:row>
      <xdr:rowOff>120215</xdr:rowOff>
    </xdr:from>
    <xdr:to>
      <xdr:col>13</xdr:col>
      <xdr:colOff>210890</xdr:colOff>
      <xdr:row>66</xdr:row>
      <xdr:rowOff>219887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7AD301-6D7E-71BE-2066-DDA919714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4325" y="11073965"/>
          <a:ext cx="8021390" cy="48621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5</xdr:col>
      <xdr:colOff>194872</xdr:colOff>
      <xdr:row>71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A7544-97B4-F69C-6AA6-493BDBB0B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6430625"/>
          <a:ext cx="202367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28575</xdr:rowOff>
    </xdr:from>
    <xdr:to>
      <xdr:col>24</xdr:col>
      <xdr:colOff>212682</xdr:colOff>
      <xdr:row>99</xdr:row>
      <xdr:rowOff>58051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C492A5-C66C-B9A5-BC2B-35659EBCF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" y="17173575"/>
          <a:ext cx="22444032" cy="6458851"/>
        </a:xfrm>
        <a:prstGeom prst="rect">
          <a:avLst/>
        </a:prstGeom>
      </xdr:spPr>
    </xdr:pic>
    <xdr:clientData/>
  </xdr:twoCellAnchor>
  <xdr:twoCellAnchor>
    <xdr:from>
      <xdr:col>7</xdr:col>
      <xdr:colOff>1181100</xdr:colOff>
      <xdr:row>24</xdr:row>
      <xdr:rowOff>123825</xdr:rowOff>
    </xdr:from>
    <xdr:to>
      <xdr:col>15</xdr:col>
      <xdr:colOff>971550</xdr:colOff>
      <xdr:row>28</xdr:row>
      <xdr:rowOff>9525</xdr:rowOff>
    </xdr:to>
    <xdr:sp macro="" textlink="">
      <xdr:nvSpPr>
        <xdr:cNvPr id="10" name="Arrow: Left 9">
          <a:extLst>
            <a:ext uri="{FF2B5EF4-FFF2-40B4-BE49-F238E27FC236}">
              <a16:creationId xmlns:a16="http://schemas.microsoft.com/office/drawing/2014/main" id="{CAE2A729-01D1-42E5-B7E3-026CDCCC5AF8}"/>
            </a:ext>
          </a:extLst>
        </xdr:cNvPr>
        <xdr:cNvSpPr/>
      </xdr:nvSpPr>
      <xdr:spPr>
        <a:xfrm>
          <a:off x="7724775" y="58388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28576</xdr:colOff>
      <xdr:row>66</xdr:row>
      <xdr:rowOff>200026</xdr:rowOff>
    </xdr:from>
    <xdr:to>
      <xdr:col>28</xdr:col>
      <xdr:colOff>66676</xdr:colOff>
      <xdr:row>70</xdr:row>
      <xdr:rowOff>85726</xdr:rowOff>
    </xdr:to>
    <xdr:sp macro="" textlink="">
      <xdr:nvSpPr>
        <xdr:cNvPr id="11" name="Arrow: Left 10">
          <a:extLst>
            <a:ext uri="{FF2B5EF4-FFF2-40B4-BE49-F238E27FC236}">
              <a16:creationId xmlns:a16="http://schemas.microsoft.com/office/drawing/2014/main" id="{1541AFB1-1A84-42B4-85BC-0EF3BA606535}"/>
            </a:ext>
          </a:extLst>
        </xdr:cNvPr>
        <xdr:cNvSpPr/>
      </xdr:nvSpPr>
      <xdr:spPr>
        <a:xfrm rot="19283342">
          <a:off x="21936076" y="15916276"/>
          <a:ext cx="3714750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68</xdr:row>
      <xdr:rowOff>200025</xdr:rowOff>
    </xdr:from>
    <xdr:to>
      <xdr:col>12</xdr:col>
      <xdr:colOff>885825</xdr:colOff>
      <xdr:row>72</xdr:row>
      <xdr:rowOff>85725</xdr:rowOff>
    </xdr:to>
    <xdr:sp macro="" textlink="">
      <xdr:nvSpPr>
        <xdr:cNvPr id="12" name="Arrow: Left 11">
          <a:extLst>
            <a:ext uri="{FF2B5EF4-FFF2-40B4-BE49-F238E27FC236}">
              <a16:creationId xmlns:a16="http://schemas.microsoft.com/office/drawing/2014/main" id="{5F916330-7526-40B2-B5E9-733764773E7E}"/>
            </a:ext>
          </a:extLst>
        </xdr:cNvPr>
        <xdr:cNvSpPr/>
      </xdr:nvSpPr>
      <xdr:spPr>
        <a:xfrm>
          <a:off x="3209925" y="163925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20</xdr:col>
      <xdr:colOff>183723</xdr:colOff>
      <xdr:row>120</xdr:row>
      <xdr:rowOff>10058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F70CC5-3C94-7BB8-CC34-8C19996A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765000"/>
          <a:ext cx="19690923" cy="382005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86.481018055558" createdVersion="8" refreshedVersion="8" minRefreshableVersion="3" recordCount="719" xr:uid="{74B35B59-F63F-4779-A39F-8E0FCBF76A01}">
  <cacheSource type="worksheet">
    <worksheetSource name="Table2"/>
  </cacheSource>
  <cacheFields count="38">
    <cacheField name="Category of Days Open" numFmtId="0">
      <sharedItems count="5">
        <s v="28 plus days"/>
        <s v="Less than 14 days"/>
        <s v="21 plus days"/>
        <s v="14 plus days"/>
        <e v="#VALUE!" u="1"/>
      </sharedItems>
    </cacheField>
    <cacheField name="Days PO is open" numFmtId="167">
      <sharedItems containsSemiMixedTypes="0" containsString="0" containsNumber="1" containsInteger="1" minValue="1" maxValue="182"/>
    </cacheField>
    <cacheField name="Holman to Enterprise" numFmtId="167">
      <sharedItems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ervice Date " numFmtId="14">
      <sharedItems containsDate="1" containsMixedTypes="1" minDate="1929-06-06T00:00:00" maxDate="1929-06-07T00:00:00"/>
    </cacheField>
    <cacheField name="Rental is Open" numFmtId="0">
      <sharedItems/>
    </cacheField>
    <cacheField name="Duplicate?" numFmtId="0">
      <sharedItems count="3">
        <s v="No"/>
        <s v="Yes"/>
        <e v="#REF!" u="1"/>
      </sharedItems>
    </cacheField>
    <cacheField name="Check Enterprise Open anyway" numFmtId="0">
      <sharedItems count="3">
        <s v="NotonEnterpriseReporting"/>
        <s v="OPEN"/>
        <s v="PENDED"/>
      </sharedItems>
    </cacheField>
    <cacheField name="Enterprise Open" numFmtId="0">
      <sharedItems/>
    </cacheField>
    <cacheField name="Is Enterprise" numFmtId="0">
      <sharedItems count="2">
        <s v="Enterprise"/>
        <s v="NotEnterprise"/>
      </sharedItems>
    </cacheField>
    <cacheField name="Trim Trk: " numFmtId="0">
      <sharedItems/>
    </cacheField>
    <cacheField name="Lessee Code" numFmtId="49">
      <sharedItems/>
    </cacheField>
    <cacheField name="Vehicle Number" numFmtId="49">
      <sharedItems/>
    </cacheField>
    <cacheField name="Division" numFmtId="49">
      <sharedItems/>
    </cacheField>
    <cacheField name="District" numFmtId="49">
      <sharedItems/>
    </cacheField>
    <cacheField name="First Name" numFmtId="49">
      <sharedItems containsBlank="1"/>
    </cacheField>
    <cacheField name="Last name" numFmtId="49">
      <sharedItems containsBlank="1"/>
    </cacheField>
    <cacheField name="Tech Enterprise ID" numFmtId="49">
      <sharedItems containsBlank="1"/>
    </cacheField>
    <cacheField name="City" numFmtId="49">
      <sharedItems/>
    </cacheField>
    <cacheField name="State" numFmtId="49">
      <sharedItems/>
    </cacheField>
    <cacheField name="Event ID" numFmtId="1">
      <sharedItems containsSemiMixedTypes="0" containsString="0" containsNumber="1" containsInteger="1" minValue="110106067" maxValue="116720954"/>
    </cacheField>
    <cacheField name="PO Number" numFmtId="1">
      <sharedItems containsSemiMixedTypes="0" containsString="0" containsNumber="1" containsInteger="1" minValue="113836169" maxValue="117074329"/>
    </cacheField>
    <cacheField name="PO Date" numFmtId="165">
      <sharedItems containsSemiMixedTypes="0" containsNonDate="0" containsDate="1" containsString="0" minDate="2025-09-04T00:00:00" maxDate="2026-03-05T00:00:00"/>
    </cacheField>
    <cacheField name="ATA Code" numFmtId="49">
      <sharedItems/>
    </cacheField>
    <cacheField name="Description" numFmtId="49">
      <sharedItems/>
    </cacheField>
    <cacheField name="Status Description" numFmtId="49">
      <sharedItems/>
    </cacheField>
    <cacheField name="Amount" numFmtId="169">
      <sharedItems containsSemiMixedTypes="0" containsString="0" containsNumber="1" minValue="0" maxValue="8400"/>
    </cacheField>
    <cacheField name="No of Days" numFmtId="170">
      <sharedItems containsSemiMixedTypes="0" containsString="0" containsNumber="1" containsInteger="1" minValue="0" maxValue="147"/>
    </cacheField>
    <cacheField name="Daily Rate" numFmtId="169">
      <sharedItems containsMixedTypes="1" containsNumber="1" minValue="0" maxValue="1752"/>
    </cacheField>
    <cacheField name="Rental Vendor" numFmtId="49">
      <sharedItems/>
    </cacheField>
    <cacheField name="Repair Vendor Name" numFmtId="49">
      <sharedItems containsBlank="1"/>
    </cacheField>
    <cacheField name="Repair Vendor Address" numFmtId="49">
      <sharedItems containsBlank="1"/>
    </cacheField>
    <cacheField name="Repair Vendor City" numFmtId="49">
      <sharedItems containsBlank="1"/>
    </cacheField>
    <cacheField name="Repair Vendor State" numFmtId="49">
      <sharedItems containsBlank="1"/>
    </cacheField>
    <cacheField name="Repair Vendor Zip" numFmtId="49">
      <sharedItems containsBlank="1"/>
    </cacheField>
  </cacheFields>
  <extLst>
    <ext xmlns:x14="http://schemas.microsoft.com/office/spreadsheetml/2009/9/main" uri="{725AE2AE-9491-48be-B2B4-4EB974FC3084}">
      <x14:pivotCacheDefinition pivotCacheId="154672945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86.481064930558" createdVersion="8" refreshedVersion="8" minRefreshableVersion="3" recordCount="329" xr:uid="{0D87BFCA-E4A6-4EE6-B301-DC5D032F2A07}">
  <cacheSource type="worksheet">
    <worksheetSource name="Table3"/>
  </cacheSource>
  <cacheFields count="38">
    <cacheField name="Truck Number" numFmtId="0">
      <sharedItems/>
    </cacheField>
    <cacheField name="Is on Holman Rental" numFmtId="0">
      <sharedItems containsMixedTypes="1" containsNumber="1" containsInteger="1" minValue="31600" maxValue="45914" count="340">
        <s v="06121"/>
        <s v="Research w.Holman"/>
        <s v="21091"/>
        <s v="21095"/>
        <s v="21116"/>
        <s v="21159"/>
        <s v="21164"/>
        <s v="21175"/>
        <s v="21187"/>
        <s v="21222"/>
        <s v="21234"/>
        <s v="21237"/>
        <s v="21365"/>
        <s v="21535"/>
        <s v="21557"/>
        <s v="21581"/>
        <s v="21731"/>
        <s v="21791"/>
        <s v="21793"/>
        <s v="21804"/>
        <s v="21851"/>
        <s v="21884"/>
        <s v="22032"/>
        <s v="22101"/>
        <s v="22186"/>
        <s v="22187"/>
        <s v="22240"/>
        <s v="22242"/>
        <s v="22249"/>
        <s v="22335"/>
        <s v="22350"/>
        <s v="22365"/>
        <s v="22418"/>
        <s v="23153"/>
        <s v="23154"/>
        <s v="23167"/>
        <s v="23169"/>
        <s v="23180"/>
        <s v="23262"/>
        <s v="23340"/>
        <s v="23396"/>
        <s v="23433"/>
        <s v="23473"/>
        <s v="23498"/>
        <s v="23540"/>
        <s v="23548"/>
        <s v="23571"/>
        <s v="23875"/>
        <s v="23895"/>
        <s v="23905"/>
        <s v="24021"/>
        <s v="24056"/>
        <s v="24067"/>
        <s v="24090"/>
        <s v="24114"/>
        <s v="24118"/>
        <s v="24144"/>
        <s v="36020"/>
        <s v="36024"/>
        <s v="36040"/>
        <s v="36051"/>
        <s v="36056"/>
        <s v="36070"/>
        <s v="36096"/>
        <s v="36113"/>
        <s v="36182"/>
        <s v="36191"/>
        <s v="36196"/>
        <s v="36202"/>
        <s v="36272"/>
        <s v="36273"/>
        <s v="36280"/>
        <s v="36307"/>
        <s v="36317"/>
        <s v="36322"/>
        <s v="36402"/>
        <s v="36406"/>
        <s v="36407"/>
        <s v="36418"/>
        <s v="36443"/>
        <s v="36516"/>
        <s v="36517"/>
        <s v="36585"/>
        <s v="36637"/>
        <s v="36655"/>
        <s v="36690"/>
        <s v="36699"/>
        <s v="36770"/>
        <s v="36777"/>
        <s v="36793"/>
        <s v="36842"/>
        <s v="36876"/>
        <s v="36882"/>
        <s v="36966"/>
        <s v="36967"/>
        <s v="37104"/>
        <s v="37131"/>
        <s v="37149"/>
        <s v="37230"/>
        <s v="37239"/>
        <s v="37241"/>
        <s v="37250"/>
        <s v="37303"/>
        <s v="37306"/>
        <s v="37322"/>
        <s v="37342"/>
        <s v="37344"/>
        <s v="37418"/>
        <s v="46034"/>
        <s v="46102"/>
        <s v="46143"/>
        <s v="46164"/>
        <s v="46203"/>
        <s v="46245"/>
        <s v="46259"/>
        <s v="46307"/>
        <s v="46360"/>
        <s v="46364"/>
        <s v="46372"/>
        <s v="46404"/>
        <s v="46407"/>
        <s v="46451"/>
        <s v="46452"/>
        <s v="46465"/>
        <s v="46470"/>
        <s v="46482"/>
        <s v="46489"/>
        <s v="46499"/>
        <s v="46502"/>
        <s v="46511"/>
        <s v="46551"/>
        <s v="46555"/>
        <s v="46560"/>
        <s v="46577"/>
        <s v="46597"/>
        <s v="46598"/>
        <s v="46621"/>
        <s v="46629"/>
        <s v="46630"/>
        <s v="46645"/>
        <s v="46657"/>
        <s v="46677"/>
        <s v="46688"/>
        <s v="46691"/>
        <s v="46708"/>
        <s v="46741"/>
        <s v="46815"/>
        <s v="46835"/>
        <s v="46836"/>
        <s v="46863"/>
        <s v="46893"/>
        <s v="46908"/>
        <s v="46940"/>
        <s v="46946"/>
        <s v="46956"/>
        <s v="46957"/>
        <s v="46960"/>
        <s v="46962"/>
        <s v="46976"/>
        <s v="46993"/>
        <s v="46995"/>
        <s v="47021"/>
        <s v="47024"/>
        <s v="47032"/>
        <s v="47040"/>
        <s v="47042"/>
        <s v="47052"/>
        <s v="47086"/>
        <s v="47131"/>
        <s v="47156"/>
        <s v="47159"/>
        <s v="47163"/>
        <s v="47212"/>
        <s v="47232"/>
        <s v="47315"/>
        <s v="47334"/>
        <s v="47363"/>
        <s v="47392"/>
        <s v="61001"/>
        <s v="61064"/>
        <s v="61118"/>
        <s v="61149"/>
        <s v="61154"/>
        <s v="61165"/>
        <s v="61192"/>
        <s v="61200"/>
        <s v="61203"/>
        <s v="61212"/>
        <s v="61232"/>
        <s v="61262"/>
        <s v="61302"/>
        <s v="61307"/>
        <s v="61310"/>
        <s v="61316"/>
        <s v="61317"/>
        <s v="61320"/>
        <s v="61360"/>
        <s v="61370"/>
        <s v="61373"/>
        <s v="61406"/>
        <s v="61432"/>
        <s v="61444"/>
        <s v="61462"/>
        <s v="61494"/>
        <s v="61510"/>
        <s v="61530"/>
        <s v="61547"/>
        <s v="61577"/>
        <s v="61654"/>
        <s v="61666"/>
        <s v="61688"/>
        <s v="61731"/>
        <s v="61786"/>
        <s v="61817"/>
        <s v="61822"/>
        <s v="61826"/>
        <s v="61842"/>
        <s v="61845"/>
        <s v="61847"/>
        <s v="61851"/>
        <s v="61864"/>
        <s v="71003"/>
        <s v="71007"/>
        <s v="90774"/>
        <n v="44231" u="1"/>
        <n v="40785" u="1"/>
        <n v="45900" u="1"/>
        <n v="45326" u="1"/>
        <n v="45655" u="1"/>
        <n v="45914" u="1"/>
        <n v="45242" u="1"/>
        <n v="45893" u="1"/>
        <n v="43201" u="1"/>
        <n v="45886" u="1"/>
        <n v="45571" u="1"/>
        <n v="45480" u="1"/>
        <n v="44329" u="1"/>
        <n v="45907" u="1"/>
        <n v="45879" u="1"/>
        <n v="44931" u="1"/>
        <n v="41491" u="1"/>
        <n v="42422" u="1"/>
        <n v="44251" u="1"/>
        <n v="44441" u="1"/>
        <n v="45102" u="1"/>
        <n v="45022" u="1"/>
        <n v="45851" u="1"/>
        <n v="45837" u="1"/>
        <n v="44188" u="1"/>
        <n v="40583" u="1"/>
        <n v="45564" u="1"/>
        <n v="44273" u="1"/>
        <n v="42954" u="1"/>
        <n v="41134" u="1"/>
        <n v="44462" u="1"/>
        <n v="44777" u="1"/>
        <n v="39538" u="1"/>
        <n v="44658" u="1"/>
        <n v="44539" u="1"/>
        <n v="41337" u="1"/>
        <n v="45291" u="1"/>
        <n v="32699" u="1"/>
        <n v="41526" u="1"/>
        <n v="45123" u="1"/>
        <n v="44258" u="1"/>
        <n v="44546" u="1"/>
        <n v="45865" u="1"/>
        <n v="45718" u="1"/>
        <n v="44420" u="1"/>
        <n v="42107" u="1"/>
        <n v="45361" u="1"/>
        <n v="43782" u="1"/>
        <n v="45207" u="1"/>
        <n v="43473" u="1"/>
        <n v="45008" u="1"/>
        <n v="45872" u="1"/>
        <n v="45858" u="1"/>
        <n v="44980" u="1"/>
        <n v="44413" u="1"/>
        <n v="38481" u="1"/>
        <n v="44272" u="1"/>
        <n v="44336" u="1"/>
        <n v="44504" u="1"/>
        <n v="41162" u="1"/>
        <n v="34821" u="1"/>
        <n v="40623" u="1"/>
        <n v="45445" u="1"/>
        <n v="35513" u="1"/>
        <n v="45802" u="1"/>
        <n v="44763" u="1"/>
        <n v="45788" u="1"/>
        <n v="42194" u="1"/>
        <n v="44798" u="1"/>
        <n v="44672" u="1"/>
        <n v="41829" u="1"/>
        <n v="38988" u="1"/>
        <n v="42394" u="1"/>
        <n v="43719" u="1"/>
        <n v="36983" u="1"/>
        <n v="39483" u="1"/>
        <n v="44425" u="1"/>
        <n v="35957" u="1"/>
        <n v="44300" u="1"/>
        <n v="32633" u="1"/>
        <n v="39034" u="1"/>
        <n v="39881" u="1"/>
        <n v="37271" u="1"/>
        <n v="35636" u="1"/>
        <n v="32629" u="1"/>
        <n v="45620" u="1"/>
        <n v="44469" u="1"/>
        <n v="35723" u="1"/>
        <n v="39088" u="1"/>
        <n v="45648" u="1"/>
        <n v="44896" u="1"/>
        <n v="40840" u="1"/>
        <n v="44622" u="1"/>
        <n v="36956" u="1"/>
        <n v="40819" u="1"/>
        <n v="45438" u="1"/>
        <n v="45303" u="1"/>
        <n v="37903" u="1"/>
        <n v="45781" u="1"/>
        <n v="35506" u="1"/>
        <n v="45739" u="1"/>
        <n v="31600" u="1"/>
        <n v="37115" u="1"/>
        <n v="45354" u="1"/>
        <n v="35929" u="1"/>
        <n v="44840" u="1"/>
        <n v="36934" u="1"/>
        <n v="44307" u="1"/>
        <n v="37005" u="1"/>
        <n v="42429" u="1"/>
        <n v="39965" u="1"/>
        <n v="44805" u="1"/>
        <n v="44812" u="1"/>
        <n v="35572" u="1"/>
        <n v="38237" u="1"/>
        <n v="38044" u="1"/>
      </sharedItems>
    </cacheField>
    <cacheField name="Days Open Category" numFmtId="0">
      <sharedItems count="4">
        <s v="Less than 14 days"/>
        <s v="28 plus days"/>
        <s v="14 plus days"/>
        <s v="21 plus days"/>
      </sharedItems>
    </cacheField>
    <cacheField name="Days Open" numFmtId="0">
      <sharedItems containsMixedTypes="1" containsNumber="1" containsInteger="1" minValue="1" maxValue="247"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tart Date in TPMS" numFmtId="14">
      <sharedItems/>
    </cacheField>
    <cacheField name="Duplicate" numFmtId="14">
      <sharedItems count="2">
        <s v="No"/>
        <s v="Yes"/>
      </sharedItems>
    </cacheField>
    <cacheField name="ECARS 2.0 Tkt Nbr" numFmtId="0">
      <sharedItems/>
    </cacheField>
    <cacheField name="Renter Name" numFmtId="0">
      <sharedItems/>
    </cacheField>
    <cacheField name="Claims Office Name" numFmtId="0">
      <sharedItems/>
    </cacheField>
    <cacheField name="Claim Number" numFmtId="0">
      <sharedItems/>
    </cacheField>
    <cacheField name="Rental Start Date" numFmtId="176">
      <sharedItems containsSemiMixedTypes="0" containsNonDate="0" containsDate="1" containsString="0" minDate="2026-01-05T00:00:00" maxDate="2026-03-05T00:00:00"/>
    </cacheField>
    <cacheField name="Renting Branch" numFmtId="0">
      <sharedItems/>
    </cacheField>
    <cacheField name="Renting City Name" numFmtId="0">
      <sharedItems/>
    </cacheField>
    <cacheField name="Renting State" numFmtId="0">
      <sharedItems/>
    </cacheField>
    <cacheField name="Car Class Authorized Description" numFmtId="0">
      <sharedItems/>
    </cacheField>
    <cacheField name="Days Authorized" numFmtId="0">
      <sharedItems containsSemiMixedTypes="0" containsString="0" containsNumber="1" containsInteger="1" minValue="1" maxValue="30"/>
    </cacheField>
    <cacheField name="Initial Days Authorized" numFmtId="0">
      <sharedItems containsString="0" containsBlank="1" containsNumber="1" containsInteger="1" minValue="1" maxValue="30"/>
    </cacheField>
    <cacheField name="Rate Authorized" numFmtId="0">
      <sharedItems containsSemiMixedTypes="0" containsString="0" containsNumber="1" minValue="53.01" maxValue="102.54"/>
    </cacheField>
    <cacheField name="Number of Extensions" numFmtId="0">
      <sharedItems containsSemiMixedTypes="0" containsString="0" containsNumber="1" containsInteger="1" minValue="0" maxValue="6"/>
    </cacheField>
    <cacheField name="Rental Days" numFmtId="0">
      <sharedItems containsSemiMixedTypes="0" containsString="0" containsNumber="1" containsInteger="1" minValue="2" maxValue="46"/>
    </cacheField>
    <cacheField name="Ticket Status" numFmtId="0">
      <sharedItems containsBlank="1" count="3">
        <s v="OPEN"/>
        <s v="PENDED"/>
        <m u="1"/>
      </sharedItems>
    </cacheField>
    <cacheField name="Vehicle Number" numFmtId="0">
      <sharedItems/>
    </cacheField>
    <cacheField name="PO Number" numFmtId="0">
      <sharedItems containsNonDate="0" containsString="0" containsBlank="1"/>
    </cacheField>
    <cacheField name="Client Company Name" numFmtId="0">
      <sharedItems/>
    </cacheField>
    <cacheField name="Client Company" numFmtId="0">
      <sharedItems containsBlank="1"/>
    </cacheField>
    <cacheField name="Days Behind" numFmtId="0">
      <sharedItems containsSemiMixedTypes="0" containsString="0" containsNumber="1" containsInteger="1" minValue="0" maxValue="4"/>
    </cacheField>
    <cacheField name="Rate Level" numFmtId="0">
      <sharedItems/>
    </cacheField>
    <cacheField name="Rented Veh Year" numFmtId="0">
      <sharedItems containsSemiMixedTypes="0" containsString="0" containsNumber="1" containsInteger="1" minValue="23" maxValue="26"/>
    </cacheField>
    <cacheField name="Rented Veh Make" numFmtId="0">
      <sharedItems/>
    </cacheField>
    <cacheField name="Rented Veh Model" numFmtId="0">
      <sharedItems/>
    </cacheField>
    <cacheField name="ARI20 Client Number" numFmtId="0">
      <sharedItems/>
    </cacheField>
    <cacheField name="Number of Rewrites" numFmtId="0">
      <sharedItems containsSemiMixedTypes="0" containsString="0" containsNumber="1" containsInteger="1" minValue="0" maxValue="7"/>
    </cacheField>
    <cacheField name="Original Start Date" numFmtId="176">
      <sharedItems containsSemiMixedTypes="0" containsNonDate="0" containsDate="1" containsString="0" minDate="2025-06-09T00:00:00" maxDate="2026-03-05T00:00:00"/>
    </cacheField>
    <cacheField name="Repairs Comple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">
  <r>
    <x v="0"/>
    <n v="160"/>
    <s v="06008"/>
    <s v="ABDUL LATIF KATAWAZI"/>
    <s v="AKATAWA"/>
    <s v="ABDUL LATIF KATAWAZI"/>
    <s v="AKATAWA"/>
    <s v="14065 LOTUS LANE"/>
    <s v="CLOSED"/>
    <x v="0"/>
    <x v="0"/>
    <s v="CLOSED"/>
    <x v="0"/>
    <s v="06008"/>
    <s v="2B56"/>
    <s v="06008"/>
    <s v="01"/>
    <s v="7084"/>
    <s v="ABDUL LATIF"/>
    <s v="KATAWAZI"/>
    <s v="AKATAWA"/>
    <s v="CENTREVILLE"/>
    <s v="VA"/>
    <n v="112951337"/>
    <n v="114269443"/>
    <d v="2025-09-26T00:00:00"/>
    <s v="1A001001"/>
    <s v="RENTAL, DAILY"/>
    <s v="APPROVED"/>
    <n v="476"/>
    <n v="7"/>
    <n v="68"/>
    <s v="ENTERPRISE RENT-A-CAR INC."/>
    <m/>
    <m/>
    <m/>
    <m/>
    <m/>
  </r>
  <r>
    <x v="1"/>
    <n v="9"/>
    <s v="06121"/>
    <s v="SOLOMON FESSHAYE"/>
    <s v="SFESSHA"/>
    <s v="SOLOMON FESSHAYE"/>
    <s v="SFESSHA"/>
    <s v="7830 LEWIS CHAPEL CIR #103"/>
    <s v="OPEN"/>
    <x v="0"/>
    <x v="1"/>
    <s v="OPEN"/>
    <x v="0"/>
    <s v="06121"/>
    <s v="2B56"/>
    <s v="06121"/>
    <s v="01"/>
    <s v="7084"/>
    <s v="SOLOMON"/>
    <s v="FESSHAYE"/>
    <s v="SFESSHA"/>
    <s v="LORTON"/>
    <s v="VA"/>
    <n v="116574445"/>
    <n v="116925727"/>
    <d v="2026-02-24T00:00:00"/>
    <s v="1A001001"/>
    <s v="RENTAL, DAILY"/>
    <s v="APPROVED"/>
    <n v="952"/>
    <n v="14"/>
    <n v="68"/>
    <s v="ENTERPRISE RENT-A-CAR INC."/>
    <m/>
    <m/>
    <m/>
    <m/>
    <m/>
  </r>
  <r>
    <x v="2"/>
    <n v="23"/>
    <s v="06581"/>
    <s v="PAUL CARRINGTON"/>
    <s v="PCARRIN"/>
    <s v="PAUL CARRINGTON"/>
    <s v="PCARRIN"/>
    <s v="6535 TAREYTON RD"/>
    <s v="CLOSED"/>
    <x v="0"/>
    <x v="0"/>
    <s v="CLOSED"/>
    <x v="0"/>
    <s v="06581"/>
    <s v="2B56"/>
    <s v="06581"/>
    <s v="01"/>
    <s v="8175"/>
    <s v="PAUL"/>
    <s v="CARRINGTON"/>
    <s v="PCARRIN"/>
    <s v="FAYETTEVILLE"/>
    <s v="NC"/>
    <n v="116311336"/>
    <n v="116657274"/>
    <d v="2026-02-10T00:00:00"/>
    <s v="1A001001"/>
    <s v="RENTAL, DAILY"/>
    <s v="APPROVED"/>
    <n v="195"/>
    <n v="3"/>
    <n v="65"/>
    <s v="ENTERPRISE RENT-A-CAR INC."/>
    <m/>
    <m/>
    <m/>
    <m/>
    <m/>
  </r>
  <r>
    <x v="1"/>
    <n v="3"/>
    <s v="08803"/>
    <s v="RENDEL SANDERSON"/>
    <s v="RSANDE0"/>
    <s v="Not assigned in TPMS!!"/>
    <s v="Not assigned in TPMS!!"/>
    <s v="Not assigned in TPMS!!"/>
    <s v="OtherVendor"/>
    <x v="0"/>
    <x v="0"/>
    <b v="0"/>
    <x v="1"/>
    <s v="08803"/>
    <s v="2B56"/>
    <s v="088039"/>
    <s v="01"/>
    <s v="8035"/>
    <s v="RENDEL"/>
    <s v="SANDERSON"/>
    <s v="RSANDE0"/>
    <s v="THEODORE"/>
    <s v="AL"/>
    <n v="116664067"/>
    <n v="117016408"/>
    <d v="2026-03-02T00:00:00"/>
    <s v="1A001001"/>
    <s v="RENTAL, DAILY"/>
    <s v="APPROVED"/>
    <n v="420"/>
    <n v="7"/>
    <n v="60"/>
    <s v="HERTZ HLE"/>
    <m/>
    <m/>
    <m/>
    <m/>
    <m/>
  </r>
  <r>
    <x v="1"/>
    <n v="3"/>
    <s v="08810"/>
    <s v="JUAN ARANGO"/>
    <s v="JARANG0"/>
    <s v="Not assigned in TPMS!!"/>
    <s v="Not assigned in TPMS!!"/>
    <s v="Not assigned in TPMS!!"/>
    <s v="CLOSED"/>
    <x v="0"/>
    <x v="0"/>
    <s v="CLOSED"/>
    <x v="0"/>
    <s v="08810"/>
    <s v="2B56"/>
    <s v="088109"/>
    <s v="01"/>
    <s v="7435"/>
    <s v="JUAN"/>
    <s v="ARANGO"/>
    <s v="JARANG0"/>
    <s v="CAPE CORAL"/>
    <s v="FL"/>
    <n v="116666273"/>
    <n v="117019196"/>
    <d v="2026-03-02T00:00:00"/>
    <s v="1A001001"/>
    <s v="RENTAL, DAILY"/>
    <s v="APPROVED"/>
    <n v="381.45"/>
    <n v="5"/>
    <n v="76.290000000000006"/>
    <s v="ENTERPRISE RENT-A-CAR INC."/>
    <m/>
    <m/>
    <m/>
    <m/>
    <m/>
  </r>
  <r>
    <x v="0"/>
    <n v="31"/>
    <s v="21049"/>
    <s v="RAYMOND SPRINGER"/>
    <s v="RSPRING"/>
    <s v="RAYMOND SPRINGER"/>
    <s v="RSPRING"/>
    <s v="253 BUCKS DR"/>
    <s v="CLOSED"/>
    <x v="0"/>
    <x v="0"/>
    <s v="CLOSED"/>
    <x v="0"/>
    <s v="21049"/>
    <s v="2B56"/>
    <s v="21049"/>
    <s v="01"/>
    <s v="8206"/>
    <s v="RAYMOND"/>
    <s v="SPRINGER"/>
    <s v="RSPRING"/>
    <s v="SHIRLEY"/>
    <s v="AR"/>
    <n v="116095729"/>
    <n v="116439949"/>
    <d v="2026-02-02T00:00:00"/>
    <s v="1A001001"/>
    <s v="RENTAL, DAILY"/>
    <s v="APPROVED"/>
    <n v="576.66"/>
    <n v="7"/>
    <n v="82.38"/>
    <s v="ENTERPRISE RENT-A-CAR INC."/>
    <m/>
    <m/>
    <m/>
    <m/>
    <m/>
  </r>
  <r>
    <x v="3"/>
    <n v="17"/>
    <s v="21050"/>
    <s v="ERIC DREIER"/>
    <s v="EDREIER"/>
    <s v="ERIC DREIER"/>
    <s v="EDREIER"/>
    <s v="Not on HR File"/>
    <s v="CLOSED"/>
    <x v="0"/>
    <x v="0"/>
    <s v="CLOSED"/>
    <x v="0"/>
    <s v="21050"/>
    <s v="2B56"/>
    <s v="21050"/>
    <s v="01"/>
    <s v="8220"/>
    <s v="ERIC"/>
    <s v="DREIER"/>
    <s v="EDREIER"/>
    <s v="PETOSKEY"/>
    <s v="MI"/>
    <n v="116389280"/>
    <n v="116740005"/>
    <d v="2026-02-16T00:00:00"/>
    <s v="1A001001"/>
    <s v="RENTAL, DAILY"/>
    <s v="APPROVED"/>
    <n v="138"/>
    <n v="2"/>
    <n v="69"/>
    <s v="ENTERPRISE RENT-A-CAR INC."/>
    <m/>
    <m/>
    <m/>
    <m/>
    <m/>
  </r>
  <r>
    <x v="0"/>
    <n v="120"/>
    <s v="21076"/>
    <s v="JOSHUA RAITTER"/>
    <s v="JRAITTE"/>
    <s v="JOSHUA RAITTER"/>
    <s v="JRAITTE"/>
    <s v="14789 S AVE 4 1/4 E"/>
    <s v="OtherVendor"/>
    <x v="0"/>
    <x v="0"/>
    <b v="0"/>
    <x v="1"/>
    <s v="21076"/>
    <s v="2B56"/>
    <s v="21076"/>
    <s v="01"/>
    <s v="7088"/>
    <s v="JOSHUA"/>
    <s v="RAITTER"/>
    <s v="JRAITTE"/>
    <s v="YUMA"/>
    <s v="AZ"/>
    <n v="114611848"/>
    <n v="114939541"/>
    <d v="2025-11-05T00:00:00"/>
    <s v="1A001001"/>
    <s v="RENTAL, DAILY"/>
    <s v="APPROVED"/>
    <n v="469"/>
    <n v="7"/>
    <n v="67"/>
    <s v="HERTZ HLE"/>
    <m/>
    <m/>
    <m/>
    <m/>
    <m/>
  </r>
  <r>
    <x v="0"/>
    <n v="107"/>
    <s v="21076"/>
    <s v="JOSHUA RAITTER"/>
    <s v="JRAITTE"/>
    <s v="JOSHUA RAITTER"/>
    <s v="JRAITTE"/>
    <s v="14789 S AVE 4 1/4 E"/>
    <s v="OtherVendor"/>
    <x v="1"/>
    <x v="0"/>
    <b v="0"/>
    <x v="1"/>
    <s v="21076"/>
    <s v="2B56"/>
    <s v="21076"/>
    <s v="01"/>
    <s v="7088"/>
    <s v="JOSHUA"/>
    <s v="RAITTER"/>
    <s v="JRAITTE"/>
    <s v="YUMA"/>
    <s v="AZ"/>
    <n v="114863631"/>
    <n v="115186889"/>
    <d v="2025-11-18T00:00:00"/>
    <s v="1A001001"/>
    <s v="RENTAL, DAILY"/>
    <s v="APPROVED"/>
    <n v="469"/>
    <n v="7"/>
    <n v="67"/>
    <s v="HERTZ HLE"/>
    <m/>
    <m/>
    <m/>
    <m/>
    <m/>
  </r>
  <r>
    <x v="0"/>
    <n v="89"/>
    <s v="21091"/>
    <s v="JOHNNY QUACH"/>
    <s v="JQUACH"/>
    <s v="JOHNNY QUACH"/>
    <s v="JQUACH"/>
    <s v="3031 NEVADA AVE"/>
    <s v="OPEN"/>
    <x v="0"/>
    <x v="1"/>
    <s v="OPEN"/>
    <x v="0"/>
    <s v="21091"/>
    <s v="2B56"/>
    <s v="21091"/>
    <s v="01"/>
    <s v="7108"/>
    <s v="JOHNNY"/>
    <s v="QUACH"/>
    <s v="JQUACH"/>
    <s v="EL MONTE"/>
    <s v="CA"/>
    <n v="115162607"/>
    <n v="115492580"/>
    <d v="2025-12-06T00:00:00"/>
    <s v="1A001001"/>
    <s v="RENTAL, DAILY"/>
    <s v="APPROVED"/>
    <n v="399.75"/>
    <n v="5"/>
    <n v="79.95"/>
    <s v="ENTERPRISE RENT-A-CAR INC."/>
    <m/>
    <m/>
    <m/>
    <m/>
    <m/>
  </r>
  <r>
    <x v="1"/>
    <n v="9"/>
    <s v="21091"/>
    <s v="JOHNNY QUACH"/>
    <s v="JQUACH"/>
    <s v="JOHNNY QUACH"/>
    <s v="JQUACH"/>
    <s v="3031 NEVADA AVE"/>
    <s v="OPEN"/>
    <x v="1"/>
    <x v="1"/>
    <s v="OPEN"/>
    <x v="0"/>
    <s v="21091"/>
    <s v="2B56"/>
    <s v="21091"/>
    <s v="01"/>
    <s v="7108"/>
    <s v="JOHNNY"/>
    <s v="QUACH"/>
    <s v="JQUACH"/>
    <s v="EL MONTE"/>
    <s v="CA"/>
    <n v="116573536"/>
    <n v="116924651"/>
    <d v="2026-02-24T00:00:00"/>
    <s v="1A001001"/>
    <s v="RENTAL, DAILY"/>
    <s v="APPROVED"/>
    <n v="750"/>
    <n v="10"/>
    <n v="75"/>
    <s v="ENTERPRISE RENT-A-CAR INC."/>
    <m/>
    <m/>
    <m/>
    <m/>
    <m/>
  </r>
  <r>
    <x v="1"/>
    <n v="6"/>
    <s v="21095"/>
    <s v="JC RODRIGUEZ"/>
    <s v="JRODRI3"/>
    <s v="JC RODRIGUEZ"/>
    <s v="JRODRI3"/>
    <s v="23450 NEWHALL AVE"/>
    <s v="OPEN"/>
    <x v="0"/>
    <x v="1"/>
    <s v="OPEN"/>
    <x v="0"/>
    <s v="21095"/>
    <s v="2B56"/>
    <s v="21095"/>
    <s v="01"/>
    <s v="7108"/>
    <s v="JC"/>
    <s v="RODRIGUEZ"/>
    <s v="JRODRI3"/>
    <s v="NEWHALL"/>
    <s v="CA"/>
    <n v="116645614"/>
    <n v="116998272"/>
    <d v="2026-02-27T00:00:00"/>
    <s v="1A001001"/>
    <s v="RENTAL, DAILY"/>
    <s v="APPROVED"/>
    <n v="980"/>
    <n v="14"/>
    <n v="70"/>
    <s v="ENTERPRISE RENT-A-CAR INC."/>
    <m/>
    <m/>
    <m/>
    <m/>
    <m/>
  </r>
  <r>
    <x v="1"/>
    <n v="6"/>
    <s v="21108"/>
    <s v="ANDREY USHAKOV"/>
    <s v="AUSHAKO"/>
    <s v="ANDREY USHAKOV"/>
    <s v="AUSHAKO"/>
    <s v="182 S Craig ave"/>
    <s v="CLOSED"/>
    <x v="0"/>
    <x v="0"/>
    <s v="CLOSED"/>
    <x v="0"/>
    <s v="21108"/>
    <s v="2B56"/>
    <s v="21108"/>
    <s v="01"/>
    <s v="7108"/>
    <s v="ANDREY"/>
    <s v="USHAKOV"/>
    <s v="AUSHAKO"/>
    <s v="PASADENA"/>
    <s v="CA"/>
    <n v="116640383"/>
    <n v="116992372"/>
    <d v="2026-02-27T00:00:00"/>
    <s v="1A001001"/>
    <s v="RENTAL, DAILY"/>
    <s v="APPROVED"/>
    <n v="1732.5"/>
    <n v="30"/>
    <n v="57.75"/>
    <s v="ENTERPRISE RENT-A-CAR INC."/>
    <m/>
    <m/>
    <m/>
    <m/>
    <m/>
  </r>
  <r>
    <x v="1"/>
    <n v="1"/>
    <s v="21116"/>
    <s v="BERNARDO ESTRADA"/>
    <s v="BESTRAD"/>
    <s v="BERNARDO ESTRADA"/>
    <s v="BESTRAD"/>
    <s v="19702 SATICOY STREET"/>
    <s v="OPEN"/>
    <x v="0"/>
    <x v="1"/>
    <s v="OPEN"/>
    <x v="0"/>
    <s v="21116"/>
    <s v="2B56"/>
    <s v="21116"/>
    <s v="01"/>
    <s v="7108"/>
    <s v="BERNARDO"/>
    <s v="ESTRADA"/>
    <s v="BESTRAD"/>
    <s v="WINNETKA"/>
    <s v="CA"/>
    <n v="116710281"/>
    <n v="117065614"/>
    <d v="2026-03-04T00:00:00"/>
    <s v="1A001001"/>
    <s v="RENTAL, DAILY"/>
    <s v="APPROVED"/>
    <n v="455"/>
    <n v="7"/>
    <n v="65"/>
    <s v="ENTERPRISE RENT-A-CAR INC."/>
    <m/>
    <m/>
    <m/>
    <m/>
    <m/>
  </r>
  <r>
    <x v="3"/>
    <n v="17"/>
    <s v="21159"/>
    <s v="DILAN ABREU"/>
    <s v="DABREU"/>
    <s v="DILAN ABREU"/>
    <s v="DABREU"/>
    <s v="4234 W AUGUSTA BLVD"/>
    <s v="OPEN"/>
    <x v="0"/>
    <x v="1"/>
    <s v="OPEN"/>
    <x v="0"/>
    <s v="21159"/>
    <s v="2B56"/>
    <s v="21159"/>
    <s v="01"/>
    <s v="8555"/>
    <s v="DILAN"/>
    <s v="ABREU"/>
    <s v="DABREU"/>
    <s v="CHICAGO"/>
    <s v="IL"/>
    <n v="116390323"/>
    <n v="116741241"/>
    <d v="2026-02-16T00:00:00"/>
    <s v="1A001001"/>
    <s v="RENTAL, DAILY"/>
    <s v="APPROVED"/>
    <n v="350"/>
    <n v="5"/>
    <n v="70"/>
    <s v="ENTERPRISE RENT-A-CAR INC."/>
    <m/>
    <m/>
    <m/>
    <m/>
    <m/>
  </r>
  <r>
    <x v="1"/>
    <n v="7"/>
    <s v="21160"/>
    <s v="DANIEL KRYSTYNIAK"/>
    <s v="DKRYSTY"/>
    <s v="DANIEL KRYSTYNIAK"/>
    <s v="DKRYSTY"/>
    <s v="Not on HR File"/>
    <s v="CLOSED"/>
    <x v="0"/>
    <x v="0"/>
    <s v="CLOSED"/>
    <x v="0"/>
    <s v="21160"/>
    <s v="2B56"/>
    <s v="21160"/>
    <s v="01"/>
    <s v="8555"/>
    <s v="DANIEL"/>
    <s v="KRYSTYNIAK"/>
    <s v="DKRYSTY"/>
    <s v="PLAINFIELD"/>
    <s v="IL"/>
    <n v="115230615"/>
    <n v="116960731"/>
    <d v="2026-02-26T00:00:00"/>
    <s v="1A001003"/>
    <s v="RENTAL, MONTHLY"/>
    <s v="APPROVED"/>
    <n v="1"/>
    <n v="1"/>
    <n v="1"/>
    <s v="ENTERPRISE RENT-A-CAR INC."/>
    <m/>
    <m/>
    <m/>
    <m/>
    <m/>
  </r>
  <r>
    <x v="3"/>
    <n v="14"/>
    <s v="21164"/>
    <s v="ADAM APRIM"/>
    <s v="AAPRIM"/>
    <s v="ADAM APRIM"/>
    <s v="AAPRIM"/>
    <s v="183 N EAST RIVER RD"/>
    <s v="OPEN"/>
    <x v="0"/>
    <x v="1"/>
    <s v="OPEN"/>
    <x v="0"/>
    <s v="21164"/>
    <s v="2B56"/>
    <s v="21164"/>
    <s v="01"/>
    <s v="8555"/>
    <s v="ADAM"/>
    <s v="APRIM"/>
    <s v="AAPRIM"/>
    <s v="DES PLAINES"/>
    <s v="IL"/>
    <n v="116446544"/>
    <n v="116850129"/>
    <d v="2026-02-19T00:00:00"/>
    <s v="8801A004"/>
    <s v="ACCIDENT - BASIC RENTAL"/>
    <s v="APPROVED"/>
    <n v="2"/>
    <n v="1"/>
    <n v="2"/>
    <s v="ENTERPRISE RENT-A-CAR INC."/>
    <s v="ROGNER'S TOWING &amp; RECOVERY"/>
    <s v="20378 N RAND RD"/>
    <s v="PALATINE"/>
    <s v="IL"/>
    <s v="60074"/>
  </r>
  <r>
    <x v="1"/>
    <n v="1"/>
    <s v="21164"/>
    <s v="ADAM APRIM"/>
    <s v="AAPRIM"/>
    <s v="ADAM APRIM"/>
    <s v="AAPRIM"/>
    <s v="183 N EAST RIVER RD"/>
    <s v="OPEN"/>
    <x v="1"/>
    <x v="1"/>
    <s v="OPEN"/>
    <x v="0"/>
    <s v="21164"/>
    <s v="2B56"/>
    <s v="21164"/>
    <s v="01"/>
    <s v="8555"/>
    <s v="ADAM"/>
    <s v="APRIM"/>
    <s v="AAPRIM"/>
    <s v="DES PLAINES"/>
    <s v="IL"/>
    <n v="116707046"/>
    <n v="117060442"/>
    <d v="2026-03-04T00:00:00"/>
    <s v="1A001001"/>
    <s v="RENTAL, DAILY"/>
    <s v="APPROVED"/>
    <n v="1120"/>
    <n v="14"/>
    <n v="80"/>
    <s v="ENTERPRISE RENT-A-CAR INC."/>
    <m/>
    <m/>
    <m/>
    <m/>
    <m/>
  </r>
  <r>
    <x v="0"/>
    <n v="35"/>
    <s v="21165"/>
    <s v="SHAUN GOSHINSKY"/>
    <s v="SGOSHIN"/>
    <s v="SHAUN GOSHINSKY"/>
    <s v="SGOSHIN"/>
    <s v="7816 SHOREWOOD DR."/>
    <s v="CLOSED"/>
    <x v="0"/>
    <x v="0"/>
    <s v="CLOSED"/>
    <x v="0"/>
    <s v="21165"/>
    <s v="2B56"/>
    <s v="21165"/>
    <s v="01"/>
    <s v="8555"/>
    <s v="SHAUN"/>
    <s v="GOSHINSKY"/>
    <s v="SGOSHIN"/>
    <s v="SALEM"/>
    <s v="WI"/>
    <n v="115878709"/>
    <n v="116375340"/>
    <d v="2026-01-29T00:00:00"/>
    <s v="1A001001"/>
    <s v="RENTAL, DAILY"/>
    <s v="APPROVED"/>
    <n v="455"/>
    <n v="7"/>
    <n v="65"/>
    <s v="ENTERPRISE RENT-A-CAR INC."/>
    <s v="PEP BOYS"/>
    <s v="818 E ROLLINS RD"/>
    <s v="ROUND LAKE BEACH"/>
    <s v="IL"/>
    <s v="60073"/>
  </r>
  <r>
    <x v="2"/>
    <n v="22"/>
    <s v="21166"/>
    <s v="ERIC RAYO"/>
    <s v="ERAYO"/>
    <s v="ERIC RAYO"/>
    <s v="ERAYO"/>
    <s v="15725 CARSE AVENUE"/>
    <s v="CLOSED"/>
    <x v="0"/>
    <x v="0"/>
    <s v="CLOSED"/>
    <x v="0"/>
    <s v="21166"/>
    <s v="2B56"/>
    <s v="21166"/>
    <s v="01"/>
    <s v="8555"/>
    <s v="ERIC"/>
    <s v="RAYO"/>
    <s v="ERAYO"/>
    <s v="HARVEY"/>
    <s v="IL"/>
    <n v="113462922"/>
    <n v="116675757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6"/>
    <s v="21175"/>
    <s v="KYLE TATUM"/>
    <s v="KTATUM3"/>
    <s v="KYLE TATUM"/>
    <s v="KTATUM3"/>
    <s v="3720 northcrest dr"/>
    <s v="CLOSED"/>
    <x v="0"/>
    <x v="2"/>
    <s v="PENDED"/>
    <x v="0"/>
    <s v="21175"/>
    <s v="2B56"/>
    <s v="21175"/>
    <s v="01"/>
    <s v="7995"/>
    <s v="KYLE"/>
    <s v="TATUM"/>
    <s v="KTATUM3"/>
    <s v="BURLESON"/>
    <s v="TX"/>
    <n v="116009632"/>
    <n v="116353277"/>
    <d v="2026-01-28T00:00:00"/>
    <s v="1A001001"/>
    <s v="RENTAL, DAILY"/>
    <s v="APPROVED"/>
    <n v="966"/>
    <n v="14"/>
    <n v="69"/>
    <s v="ENTERPRISE RENT-A-CAR INC."/>
    <m/>
    <m/>
    <m/>
    <m/>
    <m/>
  </r>
  <r>
    <x v="2"/>
    <n v="22"/>
    <s v="21180"/>
    <s v="CESAR MIRANDA GOMEZ"/>
    <s v="CMIRAND"/>
    <s v="CESAR MIRANDA GOMEZ"/>
    <s v="CMIRAND"/>
    <s v="13 Corporate Blvd"/>
    <s v="CLOSED"/>
    <x v="0"/>
    <x v="0"/>
    <s v="CLOSED"/>
    <x v="0"/>
    <s v="21180"/>
    <s v="2B56"/>
    <s v="21180"/>
    <s v="01"/>
    <s v="7084"/>
    <s v="CESAR"/>
    <s v="MIRANDA GOMEZ"/>
    <s v="CMIRAND"/>
    <s v="FALLING WATERS"/>
    <s v="WV"/>
    <n v="116321208"/>
    <n v="116668680"/>
    <d v="2026-02-11T00:00:00"/>
    <s v="1A001001"/>
    <s v="RENTAL, DAILY"/>
    <s v="APPROVED"/>
    <n v="455"/>
    <n v="7"/>
    <n v="65"/>
    <s v="ENTERPRISE RENT-A-CAR INC."/>
    <m/>
    <m/>
    <m/>
    <m/>
    <m/>
  </r>
  <r>
    <x v="3"/>
    <n v="14"/>
    <s v="21180"/>
    <s v="CESAR MIRANDA GOMEZ"/>
    <s v="CMIRAND"/>
    <s v="CESAR MIRANDA GOMEZ"/>
    <s v="CMIRAND"/>
    <s v="13 Corporate Blvd"/>
    <s v="CLOSED"/>
    <x v="1"/>
    <x v="0"/>
    <s v="CLOSED"/>
    <x v="0"/>
    <s v="21180"/>
    <s v="2B56"/>
    <s v="21180"/>
    <s v="01"/>
    <s v="7084"/>
    <s v="CESAR"/>
    <s v="MIRANDA GOMEZ"/>
    <s v="CMIRAND"/>
    <s v="FALLING WATERS"/>
    <s v="WV"/>
    <n v="116496013"/>
    <n v="116847344"/>
    <d v="2026-02-19T00:00:00"/>
    <s v="1A001001"/>
    <s v="RENTAL, DAILY"/>
    <s v="APPROVED"/>
    <n v="1050"/>
    <n v="14"/>
    <n v="75"/>
    <s v="ENTERPRISE RENT-A-CAR INC."/>
    <s v="FIRESTONE COMPLETE AUTO CARE"/>
    <s v="17620 VALLEY MALL RD"/>
    <s v="HAGERSTOWN"/>
    <s v="MD"/>
    <s v="21740"/>
  </r>
  <r>
    <x v="1"/>
    <n v="1"/>
    <s v="21180"/>
    <s v="CESAR MIRANDA GOMEZ"/>
    <s v="CMIRAND"/>
    <s v="CESAR MIRANDA GOMEZ"/>
    <s v="CMIRAND"/>
    <s v="13 Corporate Blvd"/>
    <s v="CLOSED"/>
    <x v="1"/>
    <x v="0"/>
    <s v="CLOSED"/>
    <x v="0"/>
    <s v="21180"/>
    <s v="2B56"/>
    <s v="21180"/>
    <s v="01"/>
    <s v="7084"/>
    <s v="CESAR"/>
    <s v="MIRANDA GOMEZ"/>
    <s v="CMIRAND"/>
    <s v="FALLING WATERS"/>
    <s v="WV"/>
    <n v="116720954"/>
    <n v="117074329"/>
    <d v="2026-03-04T00:00:00"/>
    <s v="1A001001"/>
    <s v="RENTAL, DAILY"/>
    <s v="APPROVED"/>
    <n v="630"/>
    <n v="7"/>
    <n v="90"/>
    <s v="ENTERPRISE RENT-A-CAR INC."/>
    <m/>
    <m/>
    <m/>
    <m/>
    <m/>
  </r>
  <r>
    <x v="0"/>
    <n v="164"/>
    <s v="21187"/>
    <s v=" "/>
    <s v="RESEARCH!!"/>
    <s v="Not assigned in TPMS!!"/>
    <s v="Not assigned in TPMS!!"/>
    <s v="Not assigned in TPMS!!"/>
    <s v="CLOSED"/>
    <x v="0"/>
    <x v="2"/>
    <s v="PENDED"/>
    <x v="0"/>
    <s v="21187"/>
    <s v="2B56"/>
    <s v="21187"/>
    <s v="01"/>
    <s v="8206"/>
    <m/>
    <m/>
    <m/>
    <s v="ATMORE"/>
    <s v="AL"/>
    <n v="112622381"/>
    <n v="114168321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154"/>
    <s v="21204"/>
    <s v="MICHAEL SCIGLIANO"/>
    <s v="MSCIGLI"/>
    <s v="MICHAEL SCIGLIANO"/>
    <s v="MSCIGLI"/>
    <s v="7204 REMINGTON AVE"/>
    <s v="CLOSED"/>
    <x v="0"/>
    <x v="0"/>
    <s v="CLOSED"/>
    <x v="0"/>
    <s v="21204"/>
    <s v="2B56"/>
    <s v="21204"/>
    <s v="01"/>
    <s v="8366"/>
    <s v="MICHAEL"/>
    <s v="SCIGLIANO"/>
    <s v="MSCIGLI"/>
    <s v="BAKERSFIELD"/>
    <s v="CA"/>
    <n v="113751805"/>
    <n v="114383365"/>
    <d v="2025-10-02T00:00:00"/>
    <s v="1A001001"/>
    <s v="RENTAL, DAILY"/>
    <s v="APPROVED"/>
    <n v="525"/>
    <n v="7"/>
    <n v="75"/>
    <s v="ENTERPRISE RENT-A-CAR INC."/>
    <s v="HAMNER TOWING &amp; REPAIR"/>
    <s v="2125 RAILROAD STREET"/>
    <s v="CORONA"/>
    <s v="CA"/>
    <s v="928780489"/>
  </r>
  <r>
    <x v="0"/>
    <n v="164"/>
    <s v="21207"/>
    <s v="TYLER CARNAHAN"/>
    <s v="TCARNAH"/>
    <s v="TYLER CARNAHAN"/>
    <s v="TCARNAH"/>
    <s v="5438 TRAIL DR"/>
    <s v="CLOSED"/>
    <x v="0"/>
    <x v="0"/>
    <s v="CLOSED"/>
    <x v="0"/>
    <s v="21207"/>
    <s v="2B56"/>
    <s v="21207"/>
    <s v="01"/>
    <s v="7435"/>
    <s v="TYLER"/>
    <s v="CARNAHAN"/>
    <s v="TCARNAH"/>
    <s v="SEFFNER"/>
    <s v="FL"/>
    <n v="113860271"/>
    <n v="114168562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150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3860271"/>
    <n v="114423996"/>
    <d v="2025-10-06T00:00:00"/>
    <s v="1A001001"/>
    <s v="RENTAL, DAILY"/>
    <s v="APPROVED"/>
    <n v="2080"/>
    <n v="32"/>
    <n v="65"/>
    <s v="ENTERPRISE RENT-A-CAR INC."/>
    <m/>
    <m/>
    <m/>
    <m/>
    <m/>
  </r>
  <r>
    <x v="0"/>
    <n v="150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4124615"/>
    <n v="114437115"/>
    <d v="2025-10-06T00:00:00"/>
    <s v="1A001001"/>
    <s v="RENTAL, DAILY"/>
    <s v="APPROVED"/>
    <n v="455"/>
    <n v="7"/>
    <n v="65"/>
    <s v="ENTERPRISE RENT-A-CAR INC."/>
    <m/>
    <m/>
    <m/>
    <m/>
    <m/>
  </r>
  <r>
    <x v="0"/>
    <n v="43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5818870"/>
    <n v="116161120"/>
    <d v="2026-01-21T00:00:00"/>
    <s v="1A001001"/>
    <s v="RENTAL, DAILY"/>
    <s v="APPROVED"/>
    <n v="225"/>
    <n v="3"/>
    <n v="75"/>
    <s v="ENTERPRISE RENT-A-CAR INC."/>
    <m/>
    <m/>
    <m/>
    <m/>
    <m/>
  </r>
  <r>
    <x v="0"/>
    <n v="48"/>
    <s v="21220"/>
    <s v="ANTHONY BALICE"/>
    <s v="ABALICE"/>
    <s v="ANTHONY BALICE"/>
    <s v="ABALICE"/>
    <s v="13619 ASPLAND DRIVE"/>
    <s v="CLOSED"/>
    <x v="0"/>
    <x v="0"/>
    <s v="CLOSED"/>
    <x v="0"/>
    <s v="21220"/>
    <s v="2B56"/>
    <s v="21220"/>
    <s v="01"/>
    <s v="8555"/>
    <s v="ANTHONY"/>
    <s v="BALICE"/>
    <s v="ABALICE"/>
    <s v="ROCKTON"/>
    <s v="IL"/>
    <n v="113332275"/>
    <n v="116094114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21220"/>
    <s v="ANTHONY BALICE"/>
    <s v="ABALICE"/>
    <s v="ANTHONY BALICE"/>
    <s v="ABALICE"/>
    <s v="13619 ASPLAND DRIVE"/>
    <s v="CLOSED"/>
    <x v="1"/>
    <x v="0"/>
    <s v="CLOSED"/>
    <x v="0"/>
    <s v="21220"/>
    <s v="2B56"/>
    <s v="21220"/>
    <s v="01"/>
    <s v="8555"/>
    <s v="ANTHONY"/>
    <s v="BALICE"/>
    <s v="ABALICE"/>
    <s v="ROCKTON"/>
    <s v="IL"/>
    <n v="113332275"/>
    <n v="116402113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21220"/>
    <s v="ANTHONY BALICE"/>
    <s v="ABALICE"/>
    <s v="ANTHONY BALICE"/>
    <s v="ABALICE"/>
    <s v="13619 ASPLAND DRIVE"/>
    <s v="CLOSED"/>
    <x v="1"/>
    <x v="0"/>
    <s v="CLOSED"/>
    <x v="0"/>
    <s v="21220"/>
    <s v="2B56"/>
    <s v="21220"/>
    <s v="01"/>
    <s v="8555"/>
    <s v="ANTHONY"/>
    <s v="BALICE"/>
    <s v="ABALICE"/>
    <s v="ROCKTON"/>
    <s v="IL"/>
    <n v="113332275"/>
    <n v="116675598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21222"/>
    <s v="WILLIAM VALENTINE"/>
    <s v="WVALENT"/>
    <s v="WILLIAM VALENTINE"/>
    <s v="WVALENT"/>
    <s v="Not on HR File"/>
    <s v="OPEN"/>
    <x v="0"/>
    <x v="1"/>
    <s v="OPEN"/>
    <x v="0"/>
    <s v="21222"/>
    <s v="2B56"/>
    <s v="21222"/>
    <s v="01"/>
    <s v="8035"/>
    <s v="WILLIAM"/>
    <s v="VALENTINE"/>
    <s v="WVALENT"/>
    <s v="CLAXTON"/>
    <s v="GA"/>
    <n v="115550357"/>
    <n v="116996096"/>
    <d v="2026-02-27T00:00:00"/>
    <s v="1A001001"/>
    <s v="RENTAL, DAILY"/>
    <s v="APPROVED"/>
    <n v="455"/>
    <n v="7"/>
    <n v="65"/>
    <s v="ENTERPRISE RENT-A-CAR INC."/>
    <m/>
    <m/>
    <m/>
    <m/>
    <m/>
  </r>
  <r>
    <x v="1"/>
    <n v="9"/>
    <s v="21234"/>
    <s v="TYLER LABORDE"/>
    <s v="TLABORD"/>
    <s v="TYLER LABORDE"/>
    <s v="TLABORD"/>
    <s v="Not on HR File"/>
    <s v="OPEN"/>
    <x v="0"/>
    <x v="1"/>
    <s v="OPEN"/>
    <x v="0"/>
    <s v="21234"/>
    <s v="2B56"/>
    <s v="21234"/>
    <s v="01"/>
    <s v="7435"/>
    <s v="TYLER"/>
    <s v="LABORDE"/>
    <s v="TLABORD"/>
    <s v="ORLANDO"/>
    <s v="FL"/>
    <n v="116576113"/>
    <n v="116927243"/>
    <d v="2026-02-24T00:00:00"/>
    <s v="1A001001"/>
    <s v="RENTAL, DAILY"/>
    <s v="APPROVED"/>
    <n v="910"/>
    <n v="14"/>
    <n v="65"/>
    <s v="ENTERPRISE RENT-A-CAR INC."/>
    <m/>
    <m/>
    <m/>
    <m/>
    <m/>
  </r>
  <r>
    <x v="0"/>
    <n v="77"/>
    <s v="21237"/>
    <s v="ARTHUR HARRIS"/>
    <s v="AHARRIS"/>
    <s v="ARTHUR HARRIS"/>
    <s v="AHARRIS"/>
    <s v="2136 HONEYWELL AVE"/>
    <s v="OPEN"/>
    <x v="0"/>
    <x v="1"/>
    <s v="OPEN"/>
    <x v="0"/>
    <s v="21237"/>
    <s v="2B56"/>
    <s v="21237"/>
    <s v="01"/>
    <s v="7744"/>
    <s v="ARTHUR"/>
    <s v="HARRIS"/>
    <s v="AHARRIS"/>
    <s v="BRONX"/>
    <s v="NY"/>
    <n v="112776822"/>
    <n v="115699599"/>
    <d v="2025-12-18T00:00:00"/>
    <s v="1A001001"/>
    <s v="RENTAL, DAILY"/>
    <s v="APPROVED"/>
    <n v="1540"/>
    <n v="28"/>
    <n v="55"/>
    <s v="ENTERPRISE RENT-A-CAR INC."/>
    <m/>
    <m/>
    <m/>
    <m/>
    <m/>
  </r>
  <r>
    <x v="2"/>
    <n v="22"/>
    <s v="21237"/>
    <s v="ARTHUR HARRIS"/>
    <s v="AHARRIS"/>
    <s v="ARTHUR HARRIS"/>
    <s v="AHARRIS"/>
    <s v="2136 HONEYWELL AVE"/>
    <s v="OPEN"/>
    <x v="1"/>
    <x v="1"/>
    <s v="OPEN"/>
    <x v="0"/>
    <s v="21237"/>
    <s v="2B56"/>
    <s v="21237"/>
    <s v="01"/>
    <s v="7744"/>
    <s v="ARTHUR"/>
    <s v="HARRIS"/>
    <s v="AHARRIS"/>
    <s v="BRONX"/>
    <s v="NY"/>
    <n v="112776822"/>
    <n v="116675558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8"/>
    <s v="21237"/>
    <s v="ARTHUR HARRIS"/>
    <s v="AHARRIS"/>
    <s v="ARTHUR HARRIS"/>
    <s v="AHARRIS"/>
    <s v="2136 HONEYWELL AVE"/>
    <s v="OPEN"/>
    <x v="1"/>
    <x v="1"/>
    <s v="OPEN"/>
    <x v="0"/>
    <s v="21237"/>
    <s v="2B56"/>
    <s v="21237"/>
    <s v="01"/>
    <s v="7744"/>
    <s v="ARTHUR"/>
    <s v="HARRIS"/>
    <s v="AHARRIS"/>
    <s v="BRONX"/>
    <s v="NY"/>
    <n v="112776822"/>
    <n v="116937807"/>
    <d v="2026-02-25T00:00:00"/>
    <s v="1A001001"/>
    <s v="MAINTENANCE RENTAL, DAILY"/>
    <s v="APPROVED"/>
    <n v="1"/>
    <n v="1"/>
    <n v="1"/>
    <s v="ENTERPRISE RENT-A-CAR INC."/>
    <m/>
    <m/>
    <m/>
    <m/>
    <m/>
  </r>
  <r>
    <x v="0"/>
    <n v="34"/>
    <s v="21238"/>
    <s v="ADLER CADET"/>
    <s v="ACADET"/>
    <s v="ADLER CADET"/>
    <s v="ACADET"/>
    <s v="174-11 142nd"/>
    <s v="CLOSED"/>
    <x v="0"/>
    <x v="0"/>
    <s v="CLOSED"/>
    <x v="0"/>
    <s v="21238"/>
    <s v="2B56"/>
    <s v="21238"/>
    <s v="01"/>
    <s v="7744"/>
    <s v="ADLER"/>
    <s v="CADET"/>
    <s v="ACADET"/>
    <s v="JAMAICA"/>
    <s v="NY"/>
    <n v="113081526"/>
    <n v="116401925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21238"/>
    <s v="ADLER CADET"/>
    <s v="ACADET"/>
    <s v="ADLER CADET"/>
    <s v="ACADET"/>
    <s v="174-11 142nd"/>
    <s v="CLOSED"/>
    <x v="1"/>
    <x v="0"/>
    <s v="CLOSED"/>
    <x v="0"/>
    <s v="21238"/>
    <s v="2B56"/>
    <s v="21238"/>
    <s v="01"/>
    <s v="7744"/>
    <s v="ADLER"/>
    <s v="CADET"/>
    <s v="ACADET"/>
    <s v="JAMAICA"/>
    <s v="NY"/>
    <n v="113081526"/>
    <n v="116658540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21238"/>
    <s v="ADLER CADET"/>
    <s v="ACADET"/>
    <s v="ADLER CADET"/>
    <s v="ACADET"/>
    <s v="174-11 142nd"/>
    <s v="CLOSED"/>
    <x v="1"/>
    <x v="0"/>
    <s v="CLOSED"/>
    <x v="0"/>
    <s v="21238"/>
    <s v="2B56"/>
    <s v="21238"/>
    <s v="01"/>
    <s v="7744"/>
    <s v="ADLER"/>
    <s v="CADET"/>
    <s v="ACADET"/>
    <s v="JAMAICA"/>
    <s v="NY"/>
    <n v="113081526"/>
    <n v="116675323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87"/>
    <s v="21265"/>
    <s v="VICENTE DE ROSADO"/>
    <s v="RESEARCH!!"/>
    <s v="VICENTE DERONE ROSADO"/>
    <s v="VROSADO"/>
    <s v="5278 Beech Ave"/>
    <s v="CLOSED"/>
    <x v="0"/>
    <x v="0"/>
    <s v="CLOSED"/>
    <x v="0"/>
    <s v="21265"/>
    <s v="2B56"/>
    <s v="21265"/>
    <s v="01"/>
    <s v="8206"/>
    <s v="VICENTE DE"/>
    <s v="ROSADO"/>
    <s v="VROSADO"/>
    <s v="TEXARKANA"/>
    <s v="AR"/>
    <n v="112127525"/>
    <n v="115502820"/>
    <d v="2025-12-08T00:00:00"/>
    <s v="1A008002"/>
    <s v="RENTAL TAXES &amp; TOLLS"/>
    <s v="APPROVED"/>
    <n v="1"/>
    <n v="1"/>
    <n v="1"/>
    <s v="ENTERPRISE TOLLS/TOLL CHARGES"/>
    <m/>
    <m/>
    <m/>
    <m/>
    <m/>
  </r>
  <r>
    <x v="1"/>
    <n v="3"/>
    <s v="21285"/>
    <s v="JORGE SORIANO"/>
    <s v="JSORIAN"/>
    <s v="JORGE SORIANO"/>
    <s v="JSORIAN"/>
    <s v="411 CALIFORNIA AVE"/>
    <s v="CLOSED"/>
    <x v="0"/>
    <x v="0"/>
    <s v="CLOSED"/>
    <x v="0"/>
    <s v="21285"/>
    <s v="2B56"/>
    <s v="21285"/>
    <s v="01"/>
    <s v="7435"/>
    <s v="JORGE"/>
    <s v="SORIANO"/>
    <s v="JSORIAN"/>
    <s v="SAINT CLOUD"/>
    <s v="FL"/>
    <n v="116664127"/>
    <n v="117023384"/>
    <d v="2026-03-02T00:00:00"/>
    <s v="1A001001"/>
    <s v="RENTAL, DAILY"/>
    <s v="APPROVED"/>
    <n v="270"/>
    <n v="6"/>
    <n v="45"/>
    <s v="ENTERPRISE RENT-A-CAR INC."/>
    <m/>
    <m/>
    <m/>
    <m/>
    <m/>
  </r>
  <r>
    <x v="1"/>
    <n v="3"/>
    <s v="21315"/>
    <s v="SIMEON SENA"/>
    <s v="SSENA"/>
    <s v="SIMEON SENA"/>
    <s v="SSENA"/>
    <s v="5144 RYBOLT RD"/>
    <s v="CLOSED"/>
    <x v="0"/>
    <x v="0"/>
    <s v="CLOSED"/>
    <x v="0"/>
    <s v="21315"/>
    <s v="2B56"/>
    <s v="21315"/>
    <s v="01"/>
    <s v="4766"/>
    <s v="SIMEON"/>
    <s v="SENA"/>
    <s v="SSENA"/>
    <s v="CINCINNATI"/>
    <s v="OH"/>
    <n v="116668395"/>
    <n v="117020840"/>
    <d v="2026-03-02T00:00:00"/>
    <s v="1A001001"/>
    <s v="RENTAL, DAILY"/>
    <s v="APPROVED"/>
    <n v="288.75"/>
    <n v="5"/>
    <n v="57.75"/>
    <s v="ENTERPRISE RENT-A-CAR INC."/>
    <s v="FIRESTONE COMPLETE AUTO CARE"/>
    <s v="6345 GLENWAY AVE"/>
    <s v="CINCINNATI"/>
    <s v="OH"/>
    <s v="45211"/>
  </r>
  <r>
    <x v="0"/>
    <n v="101"/>
    <s v="21365"/>
    <s v="TOM WEBER"/>
    <s v="RESEARCH!!"/>
    <s v="Not assigned in TPMS!!"/>
    <s v="Not assigned in TPMS!!"/>
    <s v="Not assigned in TPMS!!"/>
    <s v="OPEN"/>
    <x v="0"/>
    <x v="1"/>
    <s v="OPEN"/>
    <x v="0"/>
    <s v="21365"/>
    <s v="2B56"/>
    <s v="21365"/>
    <s v="01"/>
    <s v="8420"/>
    <s v="TOM"/>
    <s v="WEBER"/>
    <s v="TWEBER2"/>
    <s v="KANSAS CITY"/>
    <s v="MO"/>
    <n v="114959956"/>
    <n v="115293338"/>
    <d v="2025-11-24T00:00:00"/>
    <s v="1A001001"/>
    <s v="RENTAL, DAILY"/>
    <s v="APPROVED"/>
    <n v="455"/>
    <n v="7"/>
    <n v="65"/>
    <s v="ENTERPRISE RENT-A-CAR INC."/>
    <s v="BIG O TIRES #25043"/>
    <s v="9501 NE 83RD TERRACE"/>
    <s v="KANSAS CITY"/>
    <s v="MO"/>
    <s v="64158"/>
  </r>
  <r>
    <x v="0"/>
    <n v="45"/>
    <s v="21481"/>
    <s v="MOHAMMAD JALIL HAIDARI"/>
    <s v="MHAIDAR"/>
    <s v="MOHAMMAD JALIL HAIDARI"/>
    <s v="MHAIDAR"/>
    <s v="5320 SATTERFIELD DR"/>
    <s v="CLOSED"/>
    <x v="0"/>
    <x v="0"/>
    <s v="CLOSED"/>
    <x v="0"/>
    <s v="21481"/>
    <s v="2B56"/>
    <s v="21481"/>
    <s v="01"/>
    <s v="7084"/>
    <s v="MOHAMMAD JALIL"/>
    <s v="HAIDARI"/>
    <s v="MHAIDAR"/>
    <s v="WOODBRIDGE"/>
    <s v="VA"/>
    <n v="115768772"/>
    <n v="116113432"/>
    <d v="2026-01-19T00:00:00"/>
    <s v="1A001001"/>
    <s v="RENTAL, DAILY"/>
    <s v="APPROVED"/>
    <n v="449.75"/>
    <n v="5"/>
    <n v="89.95"/>
    <s v="ENTERPRISE RENT-A-CAR INC."/>
    <m/>
    <m/>
    <m/>
    <m/>
    <m/>
  </r>
  <r>
    <x v="0"/>
    <n v="180"/>
    <s v="21535"/>
    <s v="RICHARD MANEGO"/>
    <s v="RMANEGO"/>
    <s v="RICHARD MANEGO"/>
    <s v="RMANEGO"/>
    <s v="1603 23rd St"/>
    <s v="OPEN"/>
    <x v="0"/>
    <x v="1"/>
    <s v="OPEN"/>
    <x v="0"/>
    <s v="21535"/>
    <s v="2B56"/>
    <s v="21535"/>
    <s v="01"/>
    <s v="8206"/>
    <s v="RICHARD"/>
    <s v="MANEGO"/>
    <s v="RMANEGO"/>
    <s v="GULFPORT"/>
    <s v="MS"/>
    <n v="113564023"/>
    <n v="113869237"/>
    <d v="2025-09-06T00:00:00"/>
    <s v="1A001001"/>
    <s v="RENTAL, DAILY"/>
    <s v="APPROVED"/>
    <n v="680"/>
    <n v="10"/>
    <n v="68"/>
    <s v="ENTERPRISE RENT-A-CAR INC."/>
    <m/>
    <m/>
    <m/>
    <m/>
    <m/>
  </r>
  <r>
    <x v="1"/>
    <n v="13"/>
    <s v="21535"/>
    <s v="RICHARD MANEGO"/>
    <s v="RMANEGO"/>
    <s v="RICHARD MANEGO"/>
    <s v="RMANEGO"/>
    <s v="1603 23rd St"/>
    <s v="OPEN"/>
    <x v="1"/>
    <x v="1"/>
    <s v="OPEN"/>
    <x v="0"/>
    <s v="21535"/>
    <s v="2B56"/>
    <s v="21535"/>
    <s v="01"/>
    <s v="8206"/>
    <s v="RICHARD"/>
    <s v="MANEGO"/>
    <s v="RMANEGO"/>
    <s v="GULFPORT"/>
    <s v="MS"/>
    <n v="116107973"/>
    <n v="116863027"/>
    <d v="2026-02-20T00:00:00"/>
    <s v="1A001001"/>
    <s v="RENTAL, DAILY"/>
    <s v="APPROVED"/>
    <n v="455"/>
    <n v="7"/>
    <n v="65"/>
    <s v="ENTERPRISE RENT-A-CAR INC."/>
    <s v="BOB BOYTE CHEVROLET"/>
    <s v="11325 CEDAR LAKE RD"/>
    <s v="BILOXI"/>
    <s v="MS"/>
    <s v="39532"/>
  </r>
  <r>
    <x v="0"/>
    <n v="83"/>
    <s v="21555"/>
    <s v="GREGORY LEBAN JR"/>
    <s v="RESEARCH!!"/>
    <s v="MONTORIEL JONES"/>
    <s v="MJONE14"/>
    <s v="Not on HR File"/>
    <s v="CLOSED"/>
    <x v="0"/>
    <x v="0"/>
    <s v="CLOSED"/>
    <x v="0"/>
    <s v="21555"/>
    <s v="2B56"/>
    <s v="21555"/>
    <s v="01"/>
    <s v="8206"/>
    <s v="GREGORY"/>
    <s v="LEBAN JR"/>
    <s v="GLEBAN"/>
    <s v="BOUTTE"/>
    <s v="LA"/>
    <n v="112673543"/>
    <n v="115607671"/>
    <d v="2025-12-12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21555"/>
    <s v="GREGORY LEBAN JR"/>
    <s v="RESEARCH!!"/>
    <s v="MONTORIEL JONES"/>
    <s v="MJONE14"/>
    <s v="Not on HR File"/>
    <s v="CLOSED"/>
    <x v="1"/>
    <x v="0"/>
    <s v="CLOSED"/>
    <x v="0"/>
    <s v="21555"/>
    <s v="2B56"/>
    <s v="21555"/>
    <s v="01"/>
    <s v="8206"/>
    <s v="GREGORY"/>
    <s v="LEBAN JR"/>
    <s v="GLEBAN"/>
    <s v="BOUTTE"/>
    <s v="LA"/>
    <n v="114446547"/>
    <n v="116875756"/>
    <d v="2026-02-20T00:00:00"/>
    <s v="1A008002"/>
    <s v="RENTAL TAXES &amp; TOLLS"/>
    <s v="APPROVED"/>
    <n v="1"/>
    <n v="1"/>
    <n v="1"/>
    <s v="ENTERPRISE TOLLS/TOLL CHARGES"/>
    <s v="Cox Automotive Fleet Services Shop"/>
    <s v="6802 BUFORD HWY"/>
    <s v="DORAVILLE"/>
    <s v="GA"/>
    <s v="30340"/>
  </r>
  <r>
    <x v="0"/>
    <n v="168"/>
    <s v="21557"/>
    <s v="JAMES CHISOLM"/>
    <s v="JCHISOL"/>
    <s v="JAMES CHISOLM"/>
    <s v="JCHISOL"/>
    <s v="755 TINSLEY CHISOLM RD"/>
    <s v="OPEN"/>
    <x v="0"/>
    <x v="1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1"/>
    <s v="RENTAL, DAILY"/>
    <s v="APPROVED"/>
    <n v="345"/>
    <n v="5"/>
    <n v="69"/>
    <s v="ENTERPRISE RENT-A-CAR INC."/>
    <s v="NELSON HALL CHEVROLET"/>
    <s v="P.O. BOX 311"/>
    <s v="MERIDIAN"/>
    <s v="MS"/>
    <s v="39302"/>
  </r>
  <r>
    <x v="0"/>
    <n v="168"/>
    <s v="21557"/>
    <s v="JAMES CHISOLM"/>
    <s v="JCHISOL"/>
    <s v="JAMES CHISOLM"/>
    <s v="JCHISOL"/>
    <s v="755 TINSLEY CHISOLM RD"/>
    <s v="OPEN"/>
    <x v="1"/>
    <x v="1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3"/>
    <s v="RENTAL, MONTHLY"/>
    <s v="APPROVED"/>
    <n v="0"/>
    <n v="0"/>
    <s v="#DIV/0"/>
    <s v="ENTERPRISE RENT-A-CAR INC."/>
    <s v="NELSON HALL CHEVROLET"/>
    <s v="P.O. BOX 311"/>
    <s v="MERIDIAN"/>
    <s v="MS"/>
    <s v="39302"/>
  </r>
  <r>
    <x v="3"/>
    <n v="20"/>
    <s v="21557"/>
    <s v="JAMES CHISOLM"/>
    <s v="JCHISOL"/>
    <s v="JAMES CHISOLM"/>
    <s v="JCHISOL"/>
    <s v="755 TINSLEY CHISOLM RD"/>
    <s v="OPEN"/>
    <x v="1"/>
    <x v="1"/>
    <s v="OPEN"/>
    <x v="0"/>
    <s v="21557"/>
    <s v="2B56"/>
    <s v="21557"/>
    <s v="01"/>
    <s v="8206"/>
    <s v="JAMES"/>
    <s v="CHISOLM"/>
    <s v="JCHISOL"/>
    <s v="DE KALB"/>
    <s v="MS"/>
    <n v="116372361"/>
    <n v="116722755"/>
    <d v="2026-02-13T00:00:00"/>
    <s v="1A001001"/>
    <s v="RENTAL, DAILY"/>
    <s v="APPROVED"/>
    <n v="209.1"/>
    <n v="3"/>
    <n v="69.7"/>
    <s v="ENTERPRISE RENT-A-CAR INC."/>
    <s v="FIRESTONE COMPLETE AUTO CARE"/>
    <s v="2821 N HILLS ST"/>
    <s v="MERIDIAN"/>
    <s v="MS"/>
    <s v="39305"/>
  </r>
  <r>
    <x v="1"/>
    <n v="10"/>
    <s v="21581"/>
    <s v="LEWIS GRAY II"/>
    <s v="LGRAYI"/>
    <s v="LEWIS GRAY II"/>
    <s v="LGRAYI"/>
    <s v="1395 STATE RD 15"/>
    <s v="OPEN"/>
    <x v="0"/>
    <x v="1"/>
    <s v="OPEN"/>
    <x v="0"/>
    <s v="21581"/>
    <s v="2B56"/>
    <s v="21581"/>
    <s v="01"/>
    <s v="8420"/>
    <s v="LEWIS"/>
    <s v="GRAY II"/>
    <s v="LGRAYI"/>
    <s v="MULVANE"/>
    <s v="KS"/>
    <n v="116542764"/>
    <n v="116894191"/>
    <d v="2026-02-23T00:00:00"/>
    <s v="1A001001"/>
    <s v="RENTAL, DAILY"/>
    <s v="APPROVED"/>
    <n v="700"/>
    <n v="14"/>
    <n v="50"/>
    <s v="ENTERPRISE RENT-A-CAR INC."/>
    <s v="KENNYS AUTO AND TRUCK REPAIR I"/>
    <s v="1447 CHICAGO LN"/>
    <s v="MULVANE"/>
    <s v="KS"/>
    <s v="67110"/>
  </r>
  <r>
    <x v="0"/>
    <n v="78"/>
    <s v="21654"/>
    <s v="DERRICK AIDEN"/>
    <s v="DAIDEN"/>
    <s v="DERRICK AIDEN"/>
    <s v="DAIDEN"/>
    <s v="825 80TH STREET"/>
    <s v="CLOSED"/>
    <x v="0"/>
    <x v="0"/>
    <s v="CLOSED"/>
    <x v="0"/>
    <s v="21654"/>
    <s v="2B56"/>
    <s v="21654"/>
    <s v="01"/>
    <s v="8175"/>
    <s v="DERRICK"/>
    <s v="AIDEN"/>
    <s v="DAIDEN"/>
    <s v="NEWPORT NEWS"/>
    <s v="VA"/>
    <n v="115346549"/>
    <n v="115680475"/>
    <d v="2025-12-17T00:00:00"/>
    <s v="1A001001"/>
    <s v="RENTAL, DAILY"/>
    <s v="APPROVED"/>
    <n v="455"/>
    <n v="7"/>
    <n v="65"/>
    <s v="ENTERPRISE RENT-A-CAR INC."/>
    <s v="HAMPTON CHEV-JEEP-MAZDA, INC."/>
    <s v="1073 W. MERCURY BLVD"/>
    <s v="HAMPTON"/>
    <s v="VA"/>
    <s v="23666"/>
  </r>
  <r>
    <x v="1"/>
    <n v="1"/>
    <s v="21654"/>
    <s v="DERRICK AIDEN"/>
    <s v="DAIDEN"/>
    <s v="DERRICK AIDEN"/>
    <s v="DAIDEN"/>
    <s v="825 80TH STREET"/>
    <s v="CLOSED"/>
    <x v="1"/>
    <x v="0"/>
    <s v="CLOSED"/>
    <x v="0"/>
    <s v="21654"/>
    <s v="2B56"/>
    <s v="21654"/>
    <s v="01"/>
    <s v="8175"/>
    <s v="DERRICK"/>
    <s v="AIDEN"/>
    <s v="DAIDEN"/>
    <s v="NEWPORT NEWS"/>
    <s v="VA"/>
    <n v="116705383"/>
    <n v="117059911"/>
    <d v="2026-03-04T00:00:00"/>
    <s v="1A001001"/>
    <s v="RENTAL, DAILY"/>
    <s v="APPROVED"/>
    <n v="595"/>
    <n v="7"/>
    <n v="85"/>
    <s v="ENTERPRISE RENT-A-CAR INC."/>
    <m/>
    <m/>
    <m/>
    <m/>
    <m/>
  </r>
  <r>
    <x v="0"/>
    <n v="65"/>
    <s v="21704"/>
    <s v="NEDZAD CRNALIC"/>
    <s v="NCRNALI"/>
    <s v="NEDZAD CRNALIC"/>
    <s v="NCRNALI"/>
    <s v="744 86th avenue north"/>
    <s v="CLOSED"/>
    <x v="0"/>
    <x v="0"/>
    <s v="CLOSED"/>
    <x v="0"/>
    <s v="21704"/>
    <s v="2B56"/>
    <s v="21704"/>
    <s v="01"/>
    <s v="7435"/>
    <s v="NEDZAD"/>
    <s v="CRNALIC"/>
    <s v="NCRNALI"/>
    <s v="SAINT PETERSBURG"/>
    <s v="FL"/>
    <n v="115476299"/>
    <n v="115812535"/>
    <d v="2025-12-30T00:00:00"/>
    <s v="1A001001"/>
    <s v="RENTAL, DAILY"/>
    <s v="APPROVED"/>
    <n v="458.5"/>
    <n v="7"/>
    <n v="65.5"/>
    <s v="ENTERPRISE RENT-A-CAR INC."/>
    <m/>
    <m/>
    <m/>
    <m/>
    <m/>
  </r>
  <r>
    <x v="0"/>
    <n v="49"/>
    <s v="21719"/>
    <s v="OZIE PAYNE"/>
    <s v="OPAYNE"/>
    <s v="OZIE PAYNE"/>
    <s v="OPAYNE"/>
    <s v="11868 Barden Tower"/>
    <s v="CLOSED"/>
    <x v="0"/>
    <x v="0"/>
    <s v="CLOSED"/>
    <x v="0"/>
    <s v="21719"/>
    <s v="2B56"/>
    <s v="21719"/>
    <s v="01"/>
    <s v="7323"/>
    <s v="OZIE"/>
    <s v="PAYNE"/>
    <s v="OPAYNE"/>
    <s v="BLACK JACK"/>
    <s v="MO"/>
    <n v="115727316"/>
    <n v="116067399"/>
    <d v="2026-01-15T00:00:00"/>
    <s v="1A001001"/>
    <s v="RENTAL, DAILY"/>
    <s v="APPROVED"/>
    <n v="539"/>
    <n v="7"/>
    <n v="77"/>
    <s v="ENTERPRISE RENT-A-CAR INC."/>
    <m/>
    <m/>
    <m/>
    <m/>
    <m/>
  </r>
  <r>
    <x v="1"/>
    <n v="3"/>
    <s v="21731"/>
    <s v="MITCHELL BRAGG"/>
    <s v="MBRAGG1"/>
    <s v="MITCHELL BRAGG"/>
    <s v="MBRAGG1"/>
    <s v="3385 N County RD. 500 W"/>
    <s v="OPEN"/>
    <x v="0"/>
    <x v="1"/>
    <s v="OPEN"/>
    <x v="0"/>
    <s v="21731"/>
    <s v="2B56"/>
    <s v="21731"/>
    <s v="01"/>
    <s v="8096"/>
    <s v="MITCHELL"/>
    <s v="BRAGG"/>
    <s v="MBRAGG1"/>
    <s v="MIDDLETOWN"/>
    <s v="IN"/>
    <n v="116657706"/>
    <n v="117010729"/>
    <d v="2026-03-02T00:00:00"/>
    <s v="1A001001"/>
    <s v="RENTAL, DAILY"/>
    <s v="APPROVED"/>
    <n v="227.22"/>
    <n v="3"/>
    <n v="75.739999999999995"/>
    <s v="ENTERPRISE RENT-A-CAR INC."/>
    <m/>
    <m/>
    <m/>
    <m/>
    <m/>
  </r>
  <r>
    <x v="0"/>
    <n v="87"/>
    <s v="21775"/>
    <s v="LUIS PEREZ"/>
    <s v="LPEREZ"/>
    <s v="Not assigned in TPMS!!"/>
    <s v="Not assigned in TPMS!!"/>
    <s v="Not assigned in TPMS!!"/>
    <s v="CLOSED"/>
    <x v="0"/>
    <x v="0"/>
    <s v="CLOSED"/>
    <x v="0"/>
    <s v="21775"/>
    <s v="2B56"/>
    <s v="21775"/>
    <s v="01"/>
    <s v="7435"/>
    <s v="LUIS"/>
    <s v="PEREZ"/>
    <s v="LPEREZ"/>
    <s v="BRADENTON"/>
    <s v="FL"/>
    <n v="112137531"/>
    <n v="115502847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45"/>
    <s v="21791"/>
    <s v="RAFAEL REYNA"/>
    <s v="RREYNA5"/>
    <s v="RAFAEL REYNA"/>
    <s v="RREYNA5"/>
    <s v="2918 WESTCHESTER LN"/>
    <s v="OPEN"/>
    <x v="0"/>
    <x v="1"/>
    <s v="OPEN"/>
    <x v="0"/>
    <s v="21791"/>
    <s v="2B56"/>
    <s v="21791"/>
    <s v="01"/>
    <s v="8147"/>
    <s v="RAFAEL"/>
    <s v="REYNA"/>
    <s v="RREYNA5"/>
    <s v="HARLINGEN"/>
    <s v="TX"/>
    <n v="115773204"/>
    <n v="116114104"/>
    <d v="2026-01-19T00:00:00"/>
    <s v="1A001001"/>
    <s v="RENTAL, DAILY"/>
    <s v="APPROVED"/>
    <n v="490"/>
    <n v="7"/>
    <n v="70"/>
    <s v="ENTERPRISE RENT-A-CAR INC."/>
    <m/>
    <m/>
    <m/>
    <m/>
    <m/>
  </r>
  <r>
    <x v="3"/>
    <n v="17"/>
    <s v="21793"/>
    <s v=" "/>
    <s v="RESEARCH!!"/>
    <s v="Not assigned in TPMS!!"/>
    <s v="Not assigned in TPMS!!"/>
    <s v="Not assigned in TPMS!!"/>
    <s v="OPEN"/>
    <x v="0"/>
    <x v="1"/>
    <s v="OPEN"/>
    <x v="0"/>
    <s v="21793"/>
    <s v="2B56"/>
    <s v="21793"/>
    <s v="01"/>
    <s v="8147"/>
    <m/>
    <m/>
    <m/>
    <s v="SAN ANTONIO"/>
    <s v="TX"/>
    <n v="116382139"/>
    <n v="116740505"/>
    <d v="2026-02-16T00:00:00"/>
    <s v="1A001001"/>
    <s v="RENTAL, DAILY"/>
    <s v="APPROVED"/>
    <n v="1068.06"/>
    <n v="14"/>
    <n v="76.290000000000006"/>
    <s v="ENTERPRISE RENT-A-CAR INC."/>
    <m/>
    <m/>
    <m/>
    <m/>
    <m/>
  </r>
  <r>
    <x v="1"/>
    <n v="3"/>
    <s v="21804"/>
    <s v="MARIO RODRIGUEZ"/>
    <s v="MRODRI1"/>
    <s v="MARIO RODRIGUEZ"/>
    <s v="MRODRI1"/>
    <s v="827 CENTRE"/>
    <s v="OPEN"/>
    <x v="0"/>
    <x v="1"/>
    <s v="OPEN"/>
    <x v="0"/>
    <s v="21804"/>
    <s v="2B56"/>
    <s v="21804"/>
    <s v="01"/>
    <s v="7995"/>
    <s v="MARIO"/>
    <s v="RODRIGUEZ"/>
    <s v="MRODRI1"/>
    <s v="DALLAS"/>
    <s v="TX"/>
    <n v="116677782"/>
    <n v="117030097"/>
    <d v="2026-03-02T00:00:00"/>
    <s v="1A001001"/>
    <s v="RENTAL, DAILY"/>
    <s v="APPROVED"/>
    <n v="204"/>
    <n v="3"/>
    <n v="68"/>
    <s v="ENTERPRISE RENT-A-CAR INC."/>
    <m/>
    <m/>
    <m/>
    <m/>
    <m/>
  </r>
  <r>
    <x v="0"/>
    <n v="115"/>
    <s v="21831"/>
    <s v="KEVIN HEATHMAN"/>
    <s v="KHEATHM"/>
    <s v="KEVIN HEATHMAN"/>
    <s v="KHEATHM"/>
    <s v="1885 N Half Bank Rd"/>
    <s v="CLOSED"/>
    <x v="0"/>
    <x v="0"/>
    <s v="CLOSED"/>
    <x v="0"/>
    <s v="21831"/>
    <s v="2B56"/>
    <s v="21831"/>
    <s v="01"/>
    <s v="8420"/>
    <s v="KEVIN"/>
    <s v="HEATHMAN"/>
    <s v="KHEATHM"/>
    <s v="STRINGTOWN"/>
    <s v="OK"/>
    <n v="114684212"/>
    <n v="115006160"/>
    <d v="2025-11-10T00:00:00"/>
    <s v="1A001001"/>
    <s v="RENTAL, DAILY"/>
    <s v="APPROVED"/>
    <n v="455"/>
    <n v="7"/>
    <n v="65"/>
    <s v="ENTERPRISE RENT-A-CAR INC."/>
    <m/>
    <m/>
    <m/>
    <m/>
    <m/>
  </r>
  <r>
    <x v="3"/>
    <n v="16"/>
    <s v="21851"/>
    <s v="MICHAEL WRIGHT"/>
    <s v="MWRIGH0"/>
    <s v="MICHAEL WRIGHT"/>
    <s v="MWRIGH0"/>
    <s v="8619 S DUDLEY ST"/>
    <s v="OPEN"/>
    <x v="0"/>
    <x v="1"/>
    <s v="OPEN"/>
    <x v="0"/>
    <s v="21851"/>
    <s v="2B56"/>
    <s v="21851"/>
    <s v="01"/>
    <s v="8169"/>
    <s v="MICHAEL"/>
    <s v="WRIGHT"/>
    <s v="MWRIGH0"/>
    <s v="LITTLETON"/>
    <s v="CO"/>
    <n v="116410538"/>
    <n v="116761372"/>
    <d v="2026-02-17T00:00:00"/>
    <s v="1A001001"/>
    <s v="RENTAL, DAILY"/>
    <s v="APPROVED"/>
    <n v="1092"/>
    <n v="14"/>
    <n v="78"/>
    <s v="ENTERPRISE RENT-A-CAR INC."/>
    <m/>
    <m/>
    <m/>
    <m/>
    <m/>
  </r>
  <r>
    <x v="1"/>
    <n v="13"/>
    <s v="21884"/>
    <s v="RAYMOND BOISVERT"/>
    <s v="RBOISVE"/>
    <s v="RAYMOND BOISVERT"/>
    <s v="RBOISVE"/>
    <s v="162 HART DR #1"/>
    <s v="OPEN"/>
    <x v="0"/>
    <x v="1"/>
    <s v="OPEN"/>
    <x v="0"/>
    <s v="21884"/>
    <s v="2B56"/>
    <s v="21884"/>
    <s v="01"/>
    <s v="7088"/>
    <s v="RAYMOND"/>
    <s v="BOISVERT"/>
    <s v="RBOISVE"/>
    <s v="EL CAJON"/>
    <s v="CA"/>
    <n v="116527630"/>
    <n v="116879413"/>
    <d v="2026-02-20T00:00:00"/>
    <s v="1A001001"/>
    <s v="RENTAL, DAILY"/>
    <s v="APPROVED"/>
    <n v="476"/>
    <n v="7"/>
    <n v="68"/>
    <s v="ENTERPRISE RENT-A-CAR INC."/>
    <m/>
    <m/>
    <m/>
    <m/>
    <m/>
  </r>
  <r>
    <x v="1"/>
    <n v="2"/>
    <s v="21980"/>
    <s v="JAMES OBRIEN"/>
    <s v="JOBRIEN"/>
    <s v="JAMES OBRIEN"/>
    <s v="JOBRIEN"/>
    <s v="2620 westmar ct"/>
    <s v="CLOSED"/>
    <x v="0"/>
    <x v="0"/>
    <s v="CLOSED"/>
    <x v="0"/>
    <s v="21980"/>
    <s v="2B56"/>
    <s v="21980"/>
    <s v="01"/>
    <s v="8309"/>
    <s v="JAMES"/>
    <s v="OBRIEN"/>
    <s v="JOBRIEN"/>
    <s v="TOLEDO"/>
    <s v="OH"/>
    <n v="116684134"/>
    <n v="117037656"/>
    <d v="2026-03-03T00:00:00"/>
    <s v="1A001001"/>
    <s v="RENTAL, DAILY"/>
    <s v="APPROVED"/>
    <n v="70"/>
    <n v="1"/>
    <n v="70"/>
    <s v="ENTERPRISE RENT-A-CAR INC."/>
    <s v="BELLE TIRE CO #65"/>
    <s v="6965 W CENTRAL AVE"/>
    <s v="SYLVANIA"/>
    <s v="OH"/>
    <s v="43560"/>
  </r>
  <r>
    <x v="1"/>
    <n v="6"/>
    <s v="21988"/>
    <s v="WILLIAM MCLEOD"/>
    <s v="WMCLEO1"/>
    <s v="WILLIAM MCLEOD"/>
    <s v="WMCLEO1"/>
    <s v="22668 SHIELL"/>
    <s v="CLOSED"/>
    <x v="0"/>
    <x v="0"/>
    <s v="CLOSED"/>
    <x v="0"/>
    <s v="21988"/>
    <s v="2B56"/>
    <s v="21988"/>
    <s v="01"/>
    <s v="8309"/>
    <s v="WILLIAM"/>
    <s v="MCLEOD"/>
    <s v="WMCLEO1"/>
    <s v="CLINTON TOWNSHIP"/>
    <s v="MI"/>
    <n v="116636770"/>
    <n v="116988874"/>
    <d v="2026-02-27T00:00:00"/>
    <s v="1A001001"/>
    <s v="RENTAL, DAILY"/>
    <s v="APPROVED"/>
    <n v="320"/>
    <n v="4"/>
    <n v="80"/>
    <s v="ENTERPRISE RENT-A-CAR INC."/>
    <m/>
    <m/>
    <m/>
    <m/>
    <m/>
  </r>
  <r>
    <x v="1"/>
    <n v="3"/>
    <s v="22032"/>
    <s v="GERALD HELMER"/>
    <s v="GHELMER"/>
    <s v="GERALD HELMER"/>
    <s v="GHELMER"/>
    <s v="Not on HR File"/>
    <s v="OPEN"/>
    <x v="0"/>
    <x v="1"/>
    <s v="OPEN"/>
    <x v="0"/>
    <s v="22032"/>
    <s v="2B56"/>
    <s v="22032"/>
    <s v="01"/>
    <s v="7670"/>
    <s v="GERALD"/>
    <s v="HELMER"/>
    <s v="GHELMER"/>
    <s v="PULASKI"/>
    <s v="NY"/>
    <n v="116677550"/>
    <n v="117029872"/>
    <d v="2026-03-02T00:00:00"/>
    <s v="1A001001"/>
    <s v="RENTAL, DAILY"/>
    <s v="APPROVED"/>
    <n v="476"/>
    <n v="7"/>
    <n v="68"/>
    <s v="ENTERPRISE RENT-A-CAR INC."/>
    <m/>
    <m/>
    <m/>
    <m/>
    <m/>
  </r>
  <r>
    <x v="2"/>
    <n v="22"/>
    <s v="22081"/>
    <s v="MARIANA CAETANO"/>
    <s v="MCAETAN"/>
    <s v="Not assigned in TPMS!!"/>
    <s v="Not assigned in TPMS!!"/>
    <s v="Not assigned in TPMS!!"/>
    <s v="CLOSED"/>
    <x v="0"/>
    <x v="0"/>
    <s v="CLOSED"/>
    <x v="0"/>
    <s v="22081"/>
    <s v="2B56"/>
    <s v="22081"/>
    <s v="01"/>
    <s v="7670"/>
    <s v="MARIANA"/>
    <s v="CAETANO"/>
    <s v="MCAETAN"/>
    <s v="WEYMOUTH"/>
    <s v="MA"/>
    <n v="116319156"/>
    <n v="116666698"/>
    <d v="2026-02-11T00:00:00"/>
    <s v="1A001001"/>
    <s v="RENTAL, DAILY"/>
    <s v="APPROVED"/>
    <n v="1680"/>
    <n v="28"/>
    <n v="60"/>
    <s v="ENTERPRISE RENT-A-CAR INC."/>
    <m/>
    <m/>
    <m/>
    <m/>
    <m/>
  </r>
  <r>
    <x v="0"/>
    <n v="66"/>
    <s v="22101"/>
    <s v="MUJEEB KHAN"/>
    <s v="MKHAN1"/>
    <s v="MUJEEB KHAN"/>
    <s v="MKHAN1"/>
    <s v="605 N MANSFIELD ST"/>
    <s v="OPEN"/>
    <x v="0"/>
    <x v="1"/>
    <s v="OPEN"/>
    <x v="0"/>
    <s v="22101"/>
    <s v="2B56"/>
    <s v="22101"/>
    <s v="01"/>
    <s v="7084"/>
    <s v="MUJEEB"/>
    <s v="KHAN"/>
    <s v="MKHAN1"/>
    <s v="ALEXANDRIA"/>
    <s v="VA"/>
    <n v="112244355"/>
    <n v="115798530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22101"/>
    <s v="MUJEEB KHAN"/>
    <s v="MKHAN1"/>
    <s v="MUJEEB KHAN"/>
    <s v="MKHAN1"/>
    <s v="605 N MANSFIELD ST"/>
    <s v="OPEN"/>
    <x v="1"/>
    <x v="1"/>
    <s v="OPEN"/>
    <x v="0"/>
    <s v="22101"/>
    <s v="2B56"/>
    <s v="22101"/>
    <s v="01"/>
    <s v="7084"/>
    <s v="MUJEEB"/>
    <s v="KHAN"/>
    <s v="MKHAN1"/>
    <s v="ALEXANDRIA"/>
    <s v="VA"/>
    <n v="112244355"/>
    <n v="116025118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22110"/>
    <s v="JEFFREY HUME"/>
    <s v="JHUME1"/>
    <s v="JEFFREY HUME"/>
    <s v="JHUME1"/>
    <s v="10701 Old Court Rd"/>
    <s v="CLOSED"/>
    <x v="0"/>
    <x v="0"/>
    <s v="CLOSED"/>
    <x v="0"/>
    <s v="22110"/>
    <s v="2B56"/>
    <s v="22110"/>
    <s v="01"/>
    <s v="7084"/>
    <s v="JEFFREY"/>
    <s v="HUME"/>
    <s v="JHUME1"/>
    <s v="WOODSTOCK"/>
    <s v="MD"/>
    <n v="114099536"/>
    <n v="116876057"/>
    <d v="2026-02-20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22128"/>
    <s v="BRIAN ALLEYNE"/>
    <s v="BALLEYN"/>
    <s v="BRIAN ALLEYNE"/>
    <s v="BALLEYN"/>
    <s v="6120 BLACKSMITH DR"/>
    <s v="CLOSED"/>
    <x v="0"/>
    <x v="0"/>
    <s v="CLOSED"/>
    <x v="0"/>
    <s v="22128"/>
    <s v="2B56"/>
    <s v="22128"/>
    <s v="01"/>
    <s v="7084"/>
    <s v="BRIAN"/>
    <s v="ALLEYNE"/>
    <s v="BALLEYN"/>
    <s v="DISTRICT HEIGHTS"/>
    <s v="MD"/>
    <n v="116364800"/>
    <n v="116714498"/>
    <d v="2026-02-13T00:00:00"/>
    <s v="1A001001"/>
    <s v="RENTAL, DAILY"/>
    <s v="APPROVED"/>
    <n v="1050"/>
    <n v="14"/>
    <n v="75"/>
    <s v="ENTERPRISE RENT-A-CAR INC."/>
    <s v="MYERS AUTO SERVICE, INC."/>
    <s v="11710 PIKA DR"/>
    <s v="WALDORF"/>
    <s v="MD"/>
    <s v="20602"/>
  </r>
  <r>
    <x v="0"/>
    <n v="65"/>
    <s v="22186"/>
    <s v="WILLIAM PRICE"/>
    <s v="WPRICE1"/>
    <s v="WILLIAM PRICE"/>
    <s v="WPRICE1"/>
    <s v="3032 WAGONWHEEL CT"/>
    <s v="OPEN"/>
    <x v="0"/>
    <x v="1"/>
    <s v="OPEN"/>
    <x v="0"/>
    <s v="22186"/>
    <s v="2B56"/>
    <s v="22186"/>
    <s v="01"/>
    <s v="4766"/>
    <s v="WILLIAM"/>
    <s v="PRICE"/>
    <s v="WPRICE1"/>
    <s v="BELMONT"/>
    <s v="NC"/>
    <n v="113343886"/>
    <n v="115818136"/>
    <d v="2025-12-30T00:00:00"/>
    <s v="1A001001"/>
    <s v="RENTAL, DAILY"/>
    <s v="APPROVED"/>
    <n v="1632"/>
    <n v="1"/>
    <n v="1632"/>
    <s v="ENTERPRISE RENT-A-CAR INC."/>
    <m/>
    <m/>
    <m/>
    <m/>
    <m/>
  </r>
  <r>
    <x v="1"/>
    <n v="9"/>
    <s v="22187"/>
    <s v="JEVGENIJS HRENOVS"/>
    <s v="JHRENOV"/>
    <s v="JEVGENIJS HRENOVS"/>
    <s v="JHRENOV"/>
    <s v="79 WHITAKER LN"/>
    <s v="OPEN"/>
    <x v="0"/>
    <x v="1"/>
    <s v="OPEN"/>
    <x v="0"/>
    <s v="22187"/>
    <s v="2B56"/>
    <s v="22187"/>
    <s v="01"/>
    <s v="4766"/>
    <s v="JEVGENIJS"/>
    <s v="HRENOVS"/>
    <s v="JHRENOV"/>
    <s v="FAIRVIEW"/>
    <s v="NC"/>
    <n v="116564626"/>
    <n v="116915925"/>
    <d v="2026-02-24T00:00:00"/>
    <s v="1A001001"/>
    <s v="RENTAL, DAILY"/>
    <s v="APPROVED"/>
    <n v="750"/>
    <n v="10"/>
    <n v="75"/>
    <s v="ENTERPRISE RENT-A-CAR INC."/>
    <m/>
    <m/>
    <m/>
    <m/>
    <m/>
  </r>
  <r>
    <x v="0"/>
    <n v="160"/>
    <s v="22212"/>
    <s v="THOMAS WILSON"/>
    <s v="TWILSO3"/>
    <s v="THOMAS WILSON"/>
    <s v="TWILSO3"/>
    <s v="7005 SHELDON RD"/>
    <s v="CLOSED"/>
    <x v="0"/>
    <x v="0"/>
    <s v="CLOSED"/>
    <x v="0"/>
    <s v="22212"/>
    <s v="2B56"/>
    <s v="22212"/>
    <s v="01"/>
    <s v="8309"/>
    <s v="THOMAS"/>
    <s v="WILSON"/>
    <s v="TWILSO3"/>
    <s v="BELLEVILLE"/>
    <s v="MI"/>
    <n v="113972864"/>
    <n v="114283036"/>
    <d v="2025-09-26T00:00:00"/>
    <s v="1A001001"/>
    <s v="RENTAL, DAILY"/>
    <s v="APPROVED"/>
    <n v="385"/>
    <n v="7"/>
    <n v="55"/>
    <s v="ENTERPRISE RENT-A-CAR INC."/>
    <m/>
    <m/>
    <m/>
    <m/>
    <m/>
  </r>
  <r>
    <x v="1"/>
    <n v="6"/>
    <s v="22216"/>
    <s v="MANUEL MARTINEZ"/>
    <s v="MMARTI2"/>
    <s v="MANUEL MARTINEZ"/>
    <s v="MMARTI2"/>
    <s v="7669 TIMBER RIVER CIRCLE"/>
    <s v="CLOSED"/>
    <x v="0"/>
    <x v="0"/>
    <s v="CLOSED"/>
    <x v="0"/>
    <s v="22216"/>
    <s v="2B56"/>
    <s v="22216"/>
    <s v="01"/>
    <s v="7435"/>
    <s v="MANUEL"/>
    <s v="MARTINEZ"/>
    <s v="MMARTI2"/>
    <s v="ORLANDO"/>
    <s v="FL"/>
    <n v="114632194"/>
    <n v="116993416"/>
    <d v="2026-02-27T00:00:00"/>
    <s v="1A008002"/>
    <s v="RENTAL TAXES &amp; TOLLS"/>
    <s v="APPROVED"/>
    <n v="1"/>
    <n v="1"/>
    <n v="1"/>
    <s v="ENTERPRISE TOLLS/TOLL CHARGES"/>
    <s v="EXPERT CAR CARE INC."/>
    <s v="3016 ALAFAYA TRAIL"/>
    <s v="OVIEDO"/>
    <s v="FL"/>
    <s v="32765"/>
  </r>
  <r>
    <x v="1"/>
    <n v="10"/>
    <s v="22216"/>
    <s v="MANUEL MARTINEZ"/>
    <s v="MMARTI2"/>
    <s v="MANUEL MARTINEZ"/>
    <s v="MMARTI2"/>
    <s v="7669 TIMBER RIVER CIRCLE"/>
    <s v="CLOSED"/>
    <x v="1"/>
    <x v="0"/>
    <s v="CLOSED"/>
    <x v="0"/>
    <s v="22216"/>
    <s v="2B56"/>
    <s v="22216"/>
    <s v="01"/>
    <s v="7435"/>
    <s v="MANUEL"/>
    <s v="MARTINEZ"/>
    <s v="MMARTI2"/>
    <s v="ORLANDO"/>
    <s v="FL"/>
    <n v="116538012"/>
    <n v="116893513"/>
    <d v="2026-02-23T00:00:00"/>
    <s v="1A001001"/>
    <s v="RENTAL, DAILY"/>
    <s v="APPROVED"/>
    <n v="700"/>
    <n v="14"/>
    <n v="50"/>
    <s v="ENTERPRISE RENT-A-CAR INC."/>
    <s v="PEP BOYS"/>
    <s v="11460 W COLONIAL DR"/>
    <s v="OCOEE"/>
    <s v="FL"/>
    <s v="34761"/>
  </r>
  <r>
    <x v="2"/>
    <n v="27"/>
    <s v="22240"/>
    <s v="MUHIBULLAH ISTANIKZAI"/>
    <s v="MISTANI"/>
    <s v="MUHIBULLAH ISTANIKZAI"/>
    <s v="MISTANI"/>
    <s v="Not on HR File"/>
    <s v="OPEN"/>
    <x v="0"/>
    <x v="1"/>
    <s v="OPEN"/>
    <x v="0"/>
    <s v="22240"/>
    <s v="2B56"/>
    <s v="22240"/>
    <s v="01"/>
    <s v="7084"/>
    <s v="MUHIBULLAH"/>
    <s v="ISTANIKZAI"/>
    <s v="MISTANI"/>
    <s v="LANHAM"/>
    <s v="MD"/>
    <n v="116255665"/>
    <n v="116600924"/>
    <d v="2026-02-06T00:00:00"/>
    <s v="1A001001"/>
    <s v="RENTAL, DAILY"/>
    <s v="APPROVED"/>
    <n v="1022"/>
    <n v="14"/>
    <n v="73"/>
    <s v="ENTERPRISE RENT-A-CAR INC."/>
    <m/>
    <m/>
    <m/>
    <m/>
    <m/>
  </r>
  <r>
    <x v="1"/>
    <n v="6"/>
    <s v="22242"/>
    <s v="JANCARLOS GONZALEZ"/>
    <s v="JGONZA5"/>
    <s v="JANCARLOS GONZALEZ"/>
    <s v="JGONZA5"/>
    <s v="36 2ND AVE"/>
    <s v="OPEN"/>
    <x v="0"/>
    <x v="1"/>
    <s v="OPEN"/>
    <x v="0"/>
    <s v="22242"/>
    <s v="2B56"/>
    <s v="22242"/>
    <s v="01"/>
    <s v="7670"/>
    <s v="JANCARLOS"/>
    <s v="GONZALEZ"/>
    <s v="JGONZA5"/>
    <s v="WATERBURY"/>
    <s v="CT"/>
    <n v="116630087"/>
    <n v="116982164"/>
    <d v="2026-02-27T00:00:00"/>
    <s v="1A001001"/>
    <s v="RENTAL, DAILY"/>
    <s v="APPROVED"/>
    <n v="1162.1400000000001"/>
    <n v="14"/>
    <n v="83.01"/>
    <s v="ENTERPRISE RENT-A-CAR INC."/>
    <m/>
    <m/>
    <m/>
    <m/>
    <m/>
  </r>
  <r>
    <x v="0"/>
    <n v="143"/>
    <s v="22244"/>
    <s v="MARQUES FLOYD"/>
    <s v="MFLOYD"/>
    <s v="MARQUES FLOYD"/>
    <s v="MFLOYD"/>
    <s v="134 N PORTER ST"/>
    <s v="CLOSED"/>
    <x v="0"/>
    <x v="0"/>
    <s v="CLOSED"/>
    <x v="0"/>
    <s v="22244"/>
    <s v="2B56"/>
    <s v="22244"/>
    <s v="01"/>
    <s v="8555"/>
    <s v="MARQUES"/>
    <s v="FLOYD"/>
    <s v="MFLOYD"/>
    <s v="MICHIGAN CITY"/>
    <s v="IN"/>
    <n v="114232779"/>
    <n v="114547697"/>
    <d v="2025-10-13T00:00:00"/>
    <s v="1A001001"/>
    <s v="RENTAL, DAILY"/>
    <s v="APPROVED"/>
    <n v="490"/>
    <n v="7"/>
    <n v="70"/>
    <s v="ENTERPRISE RENT-A-CAR INC."/>
    <m/>
    <m/>
    <m/>
    <m/>
    <m/>
  </r>
  <r>
    <x v="0"/>
    <n v="45"/>
    <s v="22249"/>
    <s v="GEORGE JOHNSON"/>
    <s v="GJOHNS7"/>
    <s v="GEORGE JOHNSON"/>
    <s v="GJOHNS7"/>
    <s v="543 Chipmunk Trail"/>
    <s v="OPEN"/>
    <x v="0"/>
    <x v="1"/>
    <s v="OPEN"/>
    <x v="0"/>
    <s v="22249"/>
    <s v="2B56"/>
    <s v="22249"/>
    <s v="01"/>
    <s v="7670"/>
    <s v="GEORGE"/>
    <s v="JOHNSON"/>
    <s v="GJOHNS7"/>
    <s v="HAWLEY"/>
    <s v="PA"/>
    <n v="114887935"/>
    <n v="116118081"/>
    <d v="2026-01-19T00:00:00"/>
    <s v="1A001001"/>
    <s v="RENTAL, DAILY"/>
    <s v="APPROVED"/>
    <n v="2187"/>
    <n v="8"/>
    <n v="273.38"/>
    <s v="ENTERPRISE RENT-A-CAR INC."/>
    <s v="PEP BOYS"/>
    <s v="RT 6 SCRANTON CARBONDALE HWY"/>
    <s v="SCRANTON"/>
    <s v="PA"/>
    <s v="18505"/>
  </r>
  <r>
    <x v="2"/>
    <n v="23"/>
    <s v="22258"/>
    <s v="CHRISTOPHER MADDEN"/>
    <s v="CMADDEN"/>
    <s v="Not assigned in TPMS!!"/>
    <s v="Not assigned in TPMS!!"/>
    <s v="Not assigned in TPMS!!"/>
    <s v="CLOSED"/>
    <x v="0"/>
    <x v="0"/>
    <s v="CLOSED"/>
    <x v="0"/>
    <s v="22258"/>
    <s v="2B56"/>
    <s v="22258"/>
    <s v="01"/>
    <s v="7435"/>
    <s v="CHRISTOPHER"/>
    <s v="MADDEN"/>
    <s v="CMADDEN"/>
    <s v="OCALA"/>
    <s v="FL"/>
    <n v="113878917"/>
    <n v="116659099"/>
    <d v="2026-02-10T00:00:00"/>
    <s v="1A008002"/>
    <s v="RENTAL TAXES &amp; TOLLS"/>
    <s v="APPROVED"/>
    <n v="1"/>
    <n v="1"/>
    <n v="1"/>
    <s v="ENTERPRISE TOLLS/TOLL CHARGES"/>
    <s v="EXPERT CAR CARE 1, LLC"/>
    <s v="1990 HOWELL BRANCH RD"/>
    <s v="WINTER PARK"/>
    <s v="FL"/>
    <s v="32792"/>
  </r>
  <r>
    <x v="0"/>
    <n v="31"/>
    <s v="22258"/>
    <s v="CHRISTOPHER MADDEN"/>
    <s v="CMADDEN"/>
    <s v="Not assigned in TPMS!!"/>
    <s v="Not assigned in TPMS!!"/>
    <s v="Not assigned in TPMS!!"/>
    <s v="CLOSED"/>
    <x v="1"/>
    <x v="0"/>
    <s v="CLOSED"/>
    <x v="0"/>
    <s v="22258"/>
    <s v="2B56"/>
    <s v="22258"/>
    <s v="01"/>
    <s v="7435"/>
    <s v="CHRISTOPHER"/>
    <s v="MADDEN"/>
    <s v="CMADDEN"/>
    <s v="OCALA"/>
    <s v="FL"/>
    <n v="116081674"/>
    <n v="116425863"/>
    <d v="2026-02-02T00:00:00"/>
    <s v="1A001001"/>
    <s v="RENTAL, DAILY"/>
    <s v="APPROVED"/>
    <n v="2275"/>
    <n v="35"/>
    <n v="65"/>
    <s v="ENTERPRISE RENT-A-CAR INC."/>
    <m/>
    <m/>
    <m/>
    <m/>
    <m/>
  </r>
  <r>
    <x v="2"/>
    <n v="21"/>
    <s v="22335"/>
    <s v="DORIAN WADE"/>
    <s v="DWADE"/>
    <s v="DORIAN WADE"/>
    <s v="DWADE"/>
    <s v="3042 N PRESENTATION CT"/>
    <s v="OPEN"/>
    <x v="0"/>
    <x v="1"/>
    <s v="OPEN"/>
    <x v="0"/>
    <s v="22335"/>
    <s v="2B56"/>
    <s v="22335"/>
    <s v="01"/>
    <s v="8162"/>
    <s v="DORIAN"/>
    <s v="WADE"/>
    <s v="DWADE"/>
    <s v="SIOUX FALLS"/>
    <s v="SD"/>
    <n v="116361457"/>
    <n v="116710716"/>
    <d v="2026-02-12T00:00:00"/>
    <s v="1A001001"/>
    <s v="RENTAL, DAILY"/>
    <s v="APPROVED"/>
    <n v="196.8"/>
    <n v="3"/>
    <n v="65.599999999999994"/>
    <s v="ENTERPRISE RENT-A-CAR INC."/>
    <m/>
    <m/>
    <m/>
    <m/>
    <m/>
  </r>
  <r>
    <x v="1"/>
    <n v="1"/>
    <s v="22335"/>
    <s v="DORIAN WADE"/>
    <s v="DWADE"/>
    <s v="DORIAN WADE"/>
    <s v="DWADE"/>
    <s v="3042 N PRESENTATION CT"/>
    <s v="OPEN"/>
    <x v="1"/>
    <x v="1"/>
    <s v="OPEN"/>
    <x v="0"/>
    <s v="22335"/>
    <s v="2B56"/>
    <s v="22335"/>
    <s v="01"/>
    <s v="8162"/>
    <s v="DORIAN"/>
    <s v="WADE"/>
    <s v="DWADE"/>
    <s v="SIOUX FALLS"/>
    <s v="SD"/>
    <n v="116604719"/>
    <n v="117058191"/>
    <d v="2026-03-04T00:00:00"/>
    <s v="1A001001"/>
    <s v="RENTAL, DAILY"/>
    <s v="APPROVED"/>
    <n v="575.12"/>
    <n v="7"/>
    <n v="82.16"/>
    <s v="ENTERPRISE RENT-A-CAR INC."/>
    <m/>
    <m/>
    <m/>
    <m/>
    <m/>
  </r>
  <r>
    <x v="1"/>
    <n v="7"/>
    <s v="22350"/>
    <s v="NOE REYES JR"/>
    <s v="NREYESJ"/>
    <s v="NOE REYES JR"/>
    <s v="NREYESJ"/>
    <s v="8812 Broadstone PL"/>
    <s v="OPEN"/>
    <x v="0"/>
    <x v="1"/>
    <s v="OPEN"/>
    <x v="0"/>
    <s v="22350"/>
    <s v="2B56"/>
    <s v="22350"/>
    <s v="01"/>
    <s v="8366"/>
    <s v="NOE"/>
    <s v="REYES JR"/>
    <s v="NREYESJ"/>
    <s v="BAKERSFIELD"/>
    <s v="CA"/>
    <n v="116616768"/>
    <n v="116969001"/>
    <d v="2026-02-26T00:00:00"/>
    <s v="1A001001"/>
    <s v="RENTAL, DAILY"/>
    <s v="APPROVED"/>
    <n v="490"/>
    <n v="14"/>
    <n v="35"/>
    <s v="ENTERPRISE RENT-A-CAR INC."/>
    <m/>
    <m/>
    <m/>
    <m/>
    <m/>
  </r>
  <r>
    <x v="3"/>
    <n v="16"/>
    <s v="22365"/>
    <s v="MICHAEL PEARSON"/>
    <s v="MPEARS0"/>
    <s v="MICHAEL PEARSON"/>
    <s v="MPEARS0"/>
    <s v="Not on HR File"/>
    <s v="OPEN"/>
    <x v="0"/>
    <x v="1"/>
    <s v="OPEN"/>
    <x v="0"/>
    <s v="22365"/>
    <s v="2B56"/>
    <s v="22365"/>
    <s v="01"/>
    <s v="8555"/>
    <s v="MICHAEL"/>
    <s v="PEARSON"/>
    <s v="MPEARS0"/>
    <s v="CHICAGO"/>
    <s v="IL"/>
    <n v="116410060"/>
    <n v="116761034"/>
    <d v="2026-02-17T00:00:00"/>
    <s v="1A001001"/>
    <s v="RENTAL, DAILY"/>
    <s v="APPROVED"/>
    <n v="562.03"/>
    <n v="7"/>
    <n v="80.290000000000006"/>
    <s v="ENTERPRISE RENT-A-CAR INC."/>
    <m/>
    <m/>
    <m/>
    <m/>
    <m/>
  </r>
  <r>
    <x v="0"/>
    <n v="31"/>
    <s v="22401"/>
    <s v="TREVON JOHNSON"/>
    <s v="TJOHNS7"/>
    <s v="TREVON JOHNSON"/>
    <s v="TJOHNS7"/>
    <s v="Not on HR File"/>
    <s v="OtherVendor"/>
    <x v="0"/>
    <x v="0"/>
    <b v="0"/>
    <x v="1"/>
    <s v="22401"/>
    <s v="2B56"/>
    <s v="22401"/>
    <s v="01"/>
    <s v="4766"/>
    <s v="TREVON"/>
    <s v="JOHNSON"/>
    <s v="TJOHNS7"/>
    <s v="DAYTON"/>
    <s v="OH"/>
    <n v="116095366"/>
    <n v="116439555"/>
    <d v="2026-02-02T00:00:00"/>
    <s v="1A001001"/>
    <s v="RENTAL, DAILY"/>
    <s v="APPROVED"/>
    <n v="1939.28"/>
    <n v="28"/>
    <n v="69.260000000000005"/>
    <s v="AVIS RENT A CAR SYSTEM, INC"/>
    <m/>
    <m/>
    <m/>
    <m/>
    <m/>
  </r>
  <r>
    <x v="0"/>
    <n v="157"/>
    <s v="22412"/>
    <s v="WILLIAM POE"/>
    <s v="WPOE1"/>
    <s v="Not assigned in TPMS!!"/>
    <s v="Not assigned in TPMS!!"/>
    <s v="Not assigned in TPMS!!"/>
    <s v="CLOSED"/>
    <x v="0"/>
    <x v="0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1"/>
    <s v="RENTAL, DAILY"/>
    <s v="APPROVED"/>
    <n v="420"/>
    <n v="7"/>
    <n v="60"/>
    <s v="ENTERPRISE RENT-A-CAR INC."/>
    <m/>
    <m/>
    <m/>
    <m/>
    <m/>
  </r>
  <r>
    <x v="0"/>
    <n v="157"/>
    <s v="22412"/>
    <s v="WILLIAM POE"/>
    <s v="WPOE1"/>
    <s v="Not assigned in TPMS!!"/>
    <s v="Not assigned in TPMS!!"/>
    <s v="Not assigned in TPMS!!"/>
    <s v="CLOSED"/>
    <x v="1"/>
    <x v="0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3"/>
    <s v="RENTAL, MONTHLY"/>
    <s v="APPROVED"/>
    <n v="1632"/>
    <n v="1"/>
    <n v="1632"/>
    <s v="ENTERPRISE RENT-A-CAR INC."/>
    <m/>
    <m/>
    <m/>
    <m/>
    <m/>
  </r>
  <r>
    <x v="0"/>
    <n v="162"/>
    <s v="22418"/>
    <s v="DEMARCUS PEEPLES"/>
    <s v="DPEEPLE"/>
    <s v="DEMARCUS PEEPLES"/>
    <s v="DPEEPLE"/>
    <s v="Not on HR File"/>
    <s v="OPEN"/>
    <x v="0"/>
    <x v="1"/>
    <s v="OPEN"/>
    <x v="0"/>
    <s v="22418"/>
    <s v="2B56"/>
    <s v="22418"/>
    <s v="01"/>
    <s v="8206"/>
    <s v="DEMARCUS"/>
    <s v="PEEPLES"/>
    <s v="DPEEPLE"/>
    <s v="GRENADA"/>
    <s v="MS"/>
    <n v="113899438"/>
    <n v="114208772"/>
    <d v="2025-09-24T00:00:00"/>
    <s v="1A001001"/>
    <s v="RENTAL, DAILY"/>
    <s v="APPROVED"/>
    <n v="629.92999999999995"/>
    <n v="7"/>
    <n v="89.99"/>
    <s v="ENTERPRISE RENT-A-CAR INC."/>
    <m/>
    <m/>
    <m/>
    <m/>
    <m/>
  </r>
  <r>
    <x v="1"/>
    <n v="1"/>
    <s v="22418"/>
    <s v="DEMARCUS PEEPLES"/>
    <s v="DPEEPLE"/>
    <s v="DEMARCUS PEEPLES"/>
    <s v="DPEEPLE"/>
    <s v="Not on HR File"/>
    <s v="OPEN"/>
    <x v="1"/>
    <x v="1"/>
    <s v="OPEN"/>
    <x v="0"/>
    <s v="22418"/>
    <s v="2B56"/>
    <s v="22418"/>
    <s v="01"/>
    <s v="8206"/>
    <s v="DEMARCUS"/>
    <s v="PEEPLES"/>
    <s v="DPEEPLE"/>
    <s v="GRENADA"/>
    <s v="MS"/>
    <n v="116716172"/>
    <n v="117069563"/>
    <d v="2026-03-04T00:00:00"/>
    <s v="1A001001"/>
    <s v="RENTAL, DAILY"/>
    <s v="APPROVED"/>
    <n v="245"/>
    <n v="7"/>
    <n v="35"/>
    <s v="ENTERPRISE RENT-A-CAR INC."/>
    <m/>
    <m/>
    <m/>
    <m/>
    <m/>
  </r>
  <r>
    <x v="0"/>
    <n v="50"/>
    <s v="22473"/>
    <s v="JAY DAVILMAR"/>
    <s v="RESEARCH!!"/>
    <s v="Not assigned in TPMS!!"/>
    <s v="Not assigned in TPMS!!"/>
    <s v="Not assigned in TPMS!!"/>
    <s v="CLOSED"/>
    <x v="0"/>
    <x v="0"/>
    <s v="CLOSED"/>
    <x v="0"/>
    <s v="22473"/>
    <s v="2B56"/>
    <s v="22473"/>
    <s v="01"/>
    <s v="8035"/>
    <s v="JAY"/>
    <s v="DAVILMAR"/>
    <s v="JDAVILM"/>
    <s v="NORCROSS"/>
    <s v="GA"/>
    <n v="115721370"/>
    <n v="116061295"/>
    <d v="2026-01-14T00:00:00"/>
    <s v="1A001001"/>
    <s v="RENTAL, DAILY"/>
    <s v="APPROVED"/>
    <n v="750"/>
    <n v="10"/>
    <n v="75"/>
    <s v="ENTERPRISE RENT-A-CAR INC."/>
    <m/>
    <m/>
    <m/>
    <m/>
    <m/>
  </r>
  <r>
    <x v="0"/>
    <n v="57"/>
    <s v="23028"/>
    <s v="RONALD JONES"/>
    <s v="RJONES2"/>
    <s v="RONALD JONES"/>
    <s v="RJONES2"/>
    <s v="990 HOITT AVE"/>
    <s v="CLOSED"/>
    <x v="0"/>
    <x v="0"/>
    <s v="CLOSED"/>
    <x v="0"/>
    <s v="23028"/>
    <s v="2B56"/>
    <s v="23028"/>
    <s v="01"/>
    <s v="8184"/>
    <s v="RONALD"/>
    <s v="JONES"/>
    <s v="RJONES2"/>
    <s v="LINCOLN"/>
    <s v="CA"/>
    <n v="115581471"/>
    <n v="115919612"/>
    <d v="2026-01-07T00:00:00"/>
    <s v="1A001001"/>
    <s v="RENTAL, DAILY"/>
    <s v="APPROVED"/>
    <n v="384.65"/>
    <n v="7"/>
    <n v="54.95"/>
    <s v="ENTERPRISE RENT-A-CAR INC."/>
    <s v="FIRESTONE COMPLETE AUTO CARE"/>
    <s v="951 STERLING PKWY BLDG 16"/>
    <s v="LINCOLN"/>
    <s v="CA"/>
    <s v="95648"/>
  </r>
  <r>
    <x v="0"/>
    <n v="146"/>
    <s v="23080"/>
    <s v=" "/>
    <s v="RESEARCH!!"/>
    <s v="Not assigned in TPMS!!"/>
    <s v="Not assigned in TPMS!!"/>
    <s v="Not assigned in TPMS!!"/>
    <s v="CLOSED"/>
    <x v="0"/>
    <x v="0"/>
    <s v="CLOSED"/>
    <x v="0"/>
    <s v="23080"/>
    <s v="2B56"/>
    <s v="23080"/>
    <s v="01"/>
    <s v="7670"/>
    <m/>
    <m/>
    <m/>
    <s v="BRUNSWICK"/>
    <s v="ME"/>
    <n v="110884261"/>
    <n v="114515226"/>
    <d v="2025-10-10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23087"/>
    <s v="KENDRICK MARTIN"/>
    <s v="KMARTI4"/>
    <s v="Not assigned in TPMS!!"/>
    <s v="Not assigned in TPMS!!"/>
    <s v="Not assigned in TPMS!!"/>
    <s v="CLOSED"/>
    <x v="0"/>
    <x v="0"/>
    <s v="CLOSED"/>
    <x v="0"/>
    <s v="23087"/>
    <s v="2B56"/>
    <s v="23087"/>
    <s v="01"/>
    <s v="7670"/>
    <s v="KENDRICK"/>
    <s v="MARTIN"/>
    <s v="KMARTI4"/>
    <s v="ROCHESTER"/>
    <s v="NY"/>
    <n v="114039580"/>
    <n v="116875892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72"/>
    <s v="23087"/>
    <s v="KENDRICK MARTIN"/>
    <s v="KMARTI4"/>
    <s v="Not assigned in TPMS!!"/>
    <s v="Not assigned in TPMS!!"/>
    <s v="Not assigned in TPMS!!"/>
    <s v="CLOSED"/>
    <x v="1"/>
    <x v="0"/>
    <s v="CLOSED"/>
    <x v="0"/>
    <s v="23087"/>
    <s v="2B56"/>
    <s v="23087"/>
    <s v="01"/>
    <s v="7670"/>
    <s v="KENDRICK"/>
    <s v="MARTIN"/>
    <s v="KMARTI4"/>
    <s v="ROCHESTER"/>
    <s v="NY"/>
    <n v="115429205"/>
    <n v="115763861"/>
    <d v="2025-12-23T00:00:00"/>
    <s v="1A001001"/>
    <s v="RENTAL, DAILY"/>
    <s v="APPROVED"/>
    <n v="1259.8599999999999"/>
    <n v="14"/>
    <n v="89.99"/>
    <s v="ENTERPRISE RENT-A-CAR INC."/>
    <m/>
    <m/>
    <m/>
    <m/>
    <m/>
  </r>
  <r>
    <x v="2"/>
    <n v="24"/>
    <s v="23144"/>
    <s v="JONATHAN WILLIAMS"/>
    <s v="JWILLI0"/>
    <s v="JONATHAN WILLIAMS"/>
    <s v="JWILLI0"/>
    <s v="1201 AIRPORT RD"/>
    <s v="CLOSED"/>
    <x v="0"/>
    <x v="0"/>
    <s v="CLOSED"/>
    <x v="0"/>
    <s v="23144"/>
    <s v="2B56"/>
    <s v="23144"/>
    <s v="01"/>
    <s v="8206"/>
    <s v="JONATHAN"/>
    <s v="WILLIAMS"/>
    <s v="JWILLI0"/>
    <s v="FORREST CITY"/>
    <s v="AR"/>
    <n v="116275768"/>
    <n v="116621613"/>
    <d v="2026-02-09T00:00:00"/>
    <s v="1A001001"/>
    <s v="RENTAL, DAILY"/>
    <s v="APPROVED"/>
    <n v="350"/>
    <n v="14"/>
    <n v="25"/>
    <s v="ENTERPRISE RENT-A-CAR INC."/>
    <m/>
    <m/>
    <m/>
    <m/>
    <m/>
  </r>
  <r>
    <x v="1"/>
    <n v="13"/>
    <s v="23153"/>
    <s v="KENDRICK ROBINSON"/>
    <s v="KROBIN6"/>
    <s v="KENDRICK ROBINSON"/>
    <s v="KROBIN6"/>
    <s v="Not on HR File"/>
    <s v="OPEN"/>
    <x v="0"/>
    <x v="1"/>
    <s v="OPEN"/>
    <x v="0"/>
    <s v="23153"/>
    <s v="2B56"/>
    <s v="23153"/>
    <s v="01"/>
    <s v="8206"/>
    <s v="KENDRICK"/>
    <s v="ROBINSON"/>
    <s v="KROBIN6"/>
    <s v="SHREVEPORT"/>
    <s v="LA"/>
    <n v="116512953"/>
    <n v="116863527"/>
    <d v="2026-02-20T00:00:00"/>
    <s v="1A001001"/>
    <s v="RENTAL, DAILY"/>
    <s v="APPROVED"/>
    <n v="1190"/>
    <n v="14"/>
    <n v="85"/>
    <s v="ENTERPRISE RENT-A-CAR INC."/>
    <m/>
    <m/>
    <m/>
    <m/>
    <m/>
  </r>
  <r>
    <x v="3"/>
    <n v="15"/>
    <s v="23154"/>
    <s v="ALEXIS RICE"/>
    <s v="ARICE0"/>
    <s v="ALEXIS RICE"/>
    <s v="ARICE0"/>
    <s v="Not on HR File"/>
    <s v="OPEN"/>
    <x v="0"/>
    <x v="1"/>
    <s v="OPEN"/>
    <x v="0"/>
    <s v="23154"/>
    <s v="2B56"/>
    <s v="23154"/>
    <s v="01"/>
    <s v="8035"/>
    <s v="ALEXIS"/>
    <s v="RICE"/>
    <s v="ARICE0"/>
    <s v="AUSTELL"/>
    <s v="GA"/>
    <n v="116429182"/>
    <n v="116780666"/>
    <d v="2026-02-18T00:00:00"/>
    <s v="1A001001"/>
    <s v="RENTAL, DAILY"/>
    <s v="APPROVED"/>
    <n v="440"/>
    <n v="8"/>
    <n v="55"/>
    <s v="ENTERPRISE RENT-A-CAR INC."/>
    <m/>
    <m/>
    <m/>
    <m/>
    <m/>
  </r>
  <r>
    <x v="3"/>
    <n v="14"/>
    <s v="23167"/>
    <s v="KASH MAXSON"/>
    <s v="KMAXSON"/>
    <s v="KASH MAXSON"/>
    <s v="KMAXSON"/>
    <s v="Not on HR File"/>
    <s v="OPEN"/>
    <x v="0"/>
    <x v="1"/>
    <s v="OPEN"/>
    <x v="0"/>
    <s v="23167"/>
    <s v="2B56"/>
    <s v="23167"/>
    <s v="01"/>
    <s v="8309"/>
    <s v="KASH"/>
    <s v="MAXSON"/>
    <s v="KMAXSON"/>
    <s v="WATERVILLE"/>
    <s v="OH"/>
    <n v="116508111"/>
    <n v="116858680"/>
    <d v="2026-02-19T00:00:00"/>
    <s v="1A001001"/>
    <s v="RENTAL, DAILY"/>
    <s v="APPROVED"/>
    <n v="400"/>
    <n v="5"/>
    <n v="80"/>
    <s v="ENTERPRISE RENT-A-CAR INC."/>
    <m/>
    <m/>
    <m/>
    <m/>
    <m/>
  </r>
  <r>
    <x v="2"/>
    <n v="22"/>
    <s v="23169"/>
    <s v="JOSEPH HENDERSON"/>
    <s v="JHENDE2"/>
    <s v="JOSEPH HENDERSON"/>
    <s v="JHENDE2"/>
    <s v="5911 PICKARD DR"/>
    <s v="OPEN"/>
    <x v="0"/>
    <x v="1"/>
    <s v="OPEN"/>
    <x v="0"/>
    <s v="23169"/>
    <s v="2B56"/>
    <s v="23169"/>
    <s v="01"/>
    <s v="8309"/>
    <s v="JOSEPH"/>
    <s v="HENDERSON"/>
    <s v="JHENDE2"/>
    <s v="TOLEDO"/>
    <s v="OH"/>
    <n v="116319360"/>
    <n v="116669366"/>
    <d v="2026-02-11T00:00:00"/>
    <s v="1A001001"/>
    <s v="RENTAL, DAILY"/>
    <s v="APPROVED"/>
    <n v="476"/>
    <n v="7"/>
    <n v="68"/>
    <s v="ENTERPRISE RENT-A-CAR INC."/>
    <m/>
    <m/>
    <m/>
    <m/>
    <m/>
  </r>
  <r>
    <x v="0"/>
    <n v="140"/>
    <s v="23179"/>
    <s v="EDWARD PRESTIN"/>
    <s v="EPRESTI"/>
    <s v="EDWARD PRESTIN"/>
    <s v="EPRESTI"/>
    <s v="7411 NORTH STONY LAKE RD."/>
    <s v="CLOSED"/>
    <x v="0"/>
    <x v="0"/>
    <s v="CLOSED"/>
    <x v="0"/>
    <s v="23179"/>
    <s v="2B56"/>
    <s v="23179"/>
    <s v="01"/>
    <s v="8309"/>
    <s v="EDWARD"/>
    <s v="PRESTIN"/>
    <s v="EPRESTI"/>
    <s v="JACKSON"/>
    <s v="MI"/>
    <n v="114280800"/>
    <n v="114597163"/>
    <d v="2025-10-16T00:00:00"/>
    <s v="1A001001"/>
    <s v="RENTAL, DAILY"/>
    <s v="APPROVED"/>
    <n v="350"/>
    <n v="5"/>
    <n v="70"/>
    <s v="ENTERPRISE RENT-A-CAR INC."/>
    <m/>
    <m/>
    <m/>
    <m/>
    <m/>
  </r>
  <r>
    <x v="1"/>
    <n v="3"/>
    <s v="23180"/>
    <s v="CHARLES MACKEW"/>
    <s v="CMACKE2"/>
    <s v="CHARLES MACKEW"/>
    <s v="CMACKE2"/>
    <s v="20714 STAFFORD"/>
    <s v="OPEN"/>
    <x v="0"/>
    <x v="1"/>
    <s v="OPEN"/>
    <x v="0"/>
    <s v="23180"/>
    <s v="2B56"/>
    <s v="23180"/>
    <s v="01"/>
    <s v="8309"/>
    <s v="CHARLES"/>
    <s v="MACKEW"/>
    <s v="CMACKE2"/>
    <s v="CLINTON TOWNSHIP"/>
    <s v="MI"/>
    <n v="116659561"/>
    <n v="117012006"/>
    <d v="2026-03-02T00:00:00"/>
    <s v="1A001001"/>
    <s v="RENTAL, DAILY"/>
    <s v="APPROVED"/>
    <n v="650"/>
    <n v="10"/>
    <n v="65"/>
    <s v="ENTERPRISE RENT-A-CAR INC."/>
    <m/>
    <m/>
    <m/>
    <m/>
    <m/>
  </r>
  <r>
    <x v="1"/>
    <n v="7"/>
    <s v="23262"/>
    <s v="MARTIN SANER"/>
    <s v="MSANER1"/>
    <s v="MARTIN SANER"/>
    <s v="MSANER1"/>
    <s v="1529 E PRICE"/>
    <s v="OPEN"/>
    <x v="0"/>
    <x v="1"/>
    <s v="OPEN"/>
    <x v="0"/>
    <s v="23262"/>
    <s v="2B56"/>
    <s v="23262"/>
    <s v="01"/>
    <s v="8420"/>
    <s v="MARTIN"/>
    <s v="SANER"/>
    <s v="MSANER1"/>
    <s v="SPRINGFIELD"/>
    <s v="MO"/>
    <n v="116612233"/>
    <n v="116964278"/>
    <d v="2026-02-26T00:00:00"/>
    <s v="1A001001"/>
    <s v="RENTAL, DAILY"/>
    <s v="APPROVED"/>
    <n v="910"/>
    <n v="14"/>
    <n v="65"/>
    <s v="ENTERPRISE RENT-A-CAR INC."/>
    <s v="RELIABLE CHEVROLET GEO INC"/>
    <s v="3655 S CAMPBELL AVE"/>
    <s v="SPRINGFIELD"/>
    <s v="MO"/>
    <s v="65807"/>
  </r>
  <r>
    <x v="3"/>
    <n v="20"/>
    <s v="23302"/>
    <s v="UNKNOWN UNKNOWN"/>
    <s v="RESEARCH!!"/>
    <s v="Not assigned in TPMS!!"/>
    <s v="Not assigned in TPMS!!"/>
    <s v="Not assigned in TPMS!!"/>
    <s v="CLOSED"/>
    <x v="0"/>
    <x v="0"/>
    <s v="CLOSED"/>
    <x v="0"/>
    <s v="23302"/>
    <s v="2B56"/>
    <s v="23302"/>
    <s v="01"/>
    <s v="8147"/>
    <s v="UNKNOWN"/>
    <s v="UNKNOWN"/>
    <m/>
    <s v="SAN ANTONIO"/>
    <s v="TX"/>
    <n v="113549080"/>
    <n v="11671658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23302"/>
    <s v="UNKNOWN UNKNOWN"/>
    <s v="RESEARCH!!"/>
    <s v="Not assigned in TPMS!!"/>
    <s v="Not assigned in TPMS!!"/>
    <s v="Not assigned in TPMS!!"/>
    <s v="CLOSED"/>
    <x v="1"/>
    <x v="0"/>
    <s v="CLOSED"/>
    <x v="0"/>
    <s v="23302"/>
    <s v="2B56"/>
    <s v="23302"/>
    <s v="01"/>
    <s v="8147"/>
    <s v="UNKNOWN"/>
    <s v="UNKNOWN"/>
    <m/>
    <s v="SAN ANTONIO"/>
    <s v="TX"/>
    <n v="113549080"/>
    <n v="116993569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126"/>
    <s v="23302"/>
    <s v="UNKNOWN UNKNOWN"/>
    <s v="RESEARCH!!"/>
    <s v="Not assigned in TPMS!!"/>
    <s v="Not assigned in TPMS!!"/>
    <s v="Not assigned in TPMS!!"/>
    <s v="CLOSED"/>
    <x v="1"/>
    <x v="0"/>
    <s v="CLOSED"/>
    <x v="0"/>
    <s v="23302"/>
    <s v="2B56"/>
    <s v="23302"/>
    <s v="01"/>
    <s v="8147"/>
    <s v="UNKNOWN"/>
    <s v="UNKNOWN"/>
    <m/>
    <s v="SAN ANTONIO"/>
    <s v="TX"/>
    <n v="114526201"/>
    <n v="114847119"/>
    <d v="2025-10-30T00:00:00"/>
    <s v="1A001001"/>
    <s v="RENTAL, DAILY"/>
    <s v="APPROVED"/>
    <n v="455"/>
    <n v="7"/>
    <n v="65"/>
    <s v="ENTERPRISE RENT-A-CAR INC."/>
    <m/>
    <m/>
    <m/>
    <m/>
    <m/>
  </r>
  <r>
    <x v="1"/>
    <n v="13"/>
    <s v="23307"/>
    <s v="DUSTIN JEANNICE"/>
    <s v="DJEANNI"/>
    <s v="DUSTIN JEANNICE"/>
    <s v="DJEANNI"/>
    <s v="7250 JEFF DAVIS ROAD"/>
    <s v="CLOSED"/>
    <x v="0"/>
    <x v="0"/>
    <s v="CLOSED"/>
    <x v="0"/>
    <s v="23307"/>
    <s v="2B56"/>
    <s v="23307"/>
    <s v="01"/>
    <s v="8107"/>
    <s v="DUSTIN"/>
    <s v="JEANNICE"/>
    <s v="DJEANNI"/>
    <s v="IOWA"/>
    <s v="LA"/>
    <n v="116521313"/>
    <n v="116872721"/>
    <d v="2026-02-20T00:00:00"/>
    <s v="1A001001"/>
    <s v="RENTAL, DAILY"/>
    <s v="APPROVED"/>
    <n v="525"/>
    <n v="7"/>
    <n v="75"/>
    <s v="ENTERPRISE RENT-A-CAR INC."/>
    <s v="PRO CAR CARE"/>
    <s v="324 E PRIEN LAKE RD"/>
    <s v="LAKE CHARLES"/>
    <s v="LA"/>
    <s v="70601"/>
  </r>
  <r>
    <x v="0"/>
    <n v="105"/>
    <s v="23308"/>
    <s v="JOSHUA THREATS"/>
    <s v="JTHREAT"/>
    <s v="JOSHUA THREATS"/>
    <s v="JTHREAT"/>
    <s v="215 Janet drive"/>
    <s v="CLOSED"/>
    <x v="0"/>
    <x v="0"/>
    <s v="CLOSED"/>
    <x v="0"/>
    <s v="23308"/>
    <s v="2B56"/>
    <s v="23308"/>
    <s v="01"/>
    <s v="8206"/>
    <s v="JOSHUA"/>
    <s v="THREATS"/>
    <s v="JTHREAT"/>
    <s v="SAINT ROSE"/>
    <s v="LA"/>
    <n v="114917374"/>
    <n v="115242237"/>
    <d v="2025-11-20T00:00:00"/>
    <s v="1A001001"/>
    <s v="RENTAL, DAILY"/>
    <s v="APPROVED"/>
    <n v="507.5"/>
    <n v="7"/>
    <n v="72.5"/>
    <s v="ENTERPRISE RENT-A-CAR INC."/>
    <m/>
    <m/>
    <m/>
    <m/>
    <m/>
  </r>
  <r>
    <x v="0"/>
    <n v="86"/>
    <s v="23331"/>
    <s v="DRESHAWN RANDOLPH"/>
    <s v="DRANDOL"/>
    <s v="DRESHAWN RANDOLPH"/>
    <s v="DRANDOL"/>
    <s v="Not on HR File"/>
    <s v="CLOSED"/>
    <x v="0"/>
    <x v="0"/>
    <s v="CLOSED"/>
    <x v="0"/>
    <s v="23331"/>
    <s v="2B56"/>
    <s v="23331"/>
    <s v="01"/>
    <s v="8096"/>
    <s v="DRESHAWN"/>
    <s v="RANDOLPH"/>
    <s v="DRANDOL"/>
    <s v="ROCK ISLAND"/>
    <s v="IL"/>
    <n v="115175180"/>
    <n v="115520530"/>
    <d v="2025-12-09T00:00:00"/>
    <s v="1A001001"/>
    <s v="RENTAL, DAILY"/>
    <s v="APPROVED"/>
    <n v="420"/>
    <n v="7"/>
    <n v="60"/>
    <s v="ENTERPRISE RENT-A-CAR INC."/>
    <m/>
    <m/>
    <m/>
    <m/>
    <m/>
  </r>
  <r>
    <x v="0"/>
    <n v="86"/>
    <s v="23331"/>
    <s v="DRESHAWN RANDOLPH"/>
    <s v="DRANDOL"/>
    <s v="DRESHAWN RANDOLPH"/>
    <s v="DRANDOL"/>
    <s v="Not on HR File"/>
    <s v="OtherVendor"/>
    <x v="1"/>
    <x v="0"/>
    <b v="0"/>
    <x v="1"/>
    <s v="23331"/>
    <s v="2B56"/>
    <s v="23331"/>
    <s v="01"/>
    <s v="8096"/>
    <s v="DRESHAWN"/>
    <s v="RANDOLPH"/>
    <s v="DRANDOL"/>
    <s v="ROCK ISLAND"/>
    <s v="IL"/>
    <n v="115175180"/>
    <n v="115529333"/>
    <d v="2025-12-09T00:00:00"/>
    <s v="1A001001"/>
    <s v="RENTAL, DAILY"/>
    <s v="APPROVED"/>
    <n v="322"/>
    <n v="7"/>
    <n v="46"/>
    <s v="HERTZ HLE"/>
    <m/>
    <m/>
    <m/>
    <m/>
    <m/>
  </r>
  <r>
    <x v="0"/>
    <n v="40"/>
    <s v="23336"/>
    <s v="BLAKE MCKELLAR"/>
    <s v="BMCKELL"/>
    <s v="BLAKE MCKELLAR"/>
    <s v="BMCKELL"/>
    <s v="1907 chateau knoll"/>
    <s v="CLOSED"/>
    <x v="0"/>
    <x v="0"/>
    <s v="CLOSED"/>
    <x v="0"/>
    <s v="23336"/>
    <s v="2B56"/>
    <s v="23336"/>
    <s v="01"/>
    <s v="8096"/>
    <s v="BLAKE"/>
    <s v="MCKELLAR"/>
    <s v="BMCKELL"/>
    <s v="BETTENDORF"/>
    <s v="IA"/>
    <n v="115876287"/>
    <n v="116218882"/>
    <d v="2026-01-24T00:00:00"/>
    <s v="1A001001"/>
    <s v="RENTAL, DAILY"/>
    <s v="APPROVED"/>
    <n v="350"/>
    <n v="5"/>
    <n v="70"/>
    <s v="ENTERPRISE RENT-A-CAR INC."/>
    <m/>
    <m/>
    <m/>
    <m/>
    <m/>
  </r>
  <r>
    <x v="1"/>
    <n v="7"/>
    <s v="23340"/>
    <s v="ZARR-YU LEWIS"/>
    <s v="ZLEWIS"/>
    <s v="ZARR-YU LEWIS"/>
    <s v="ZLEWIS"/>
    <s v="Not on HR File"/>
    <s v="OPEN"/>
    <x v="0"/>
    <x v="1"/>
    <s v="OPEN"/>
    <x v="0"/>
    <s v="23340"/>
    <s v="2B56"/>
    <s v="23340"/>
    <s v="01"/>
    <s v="7084"/>
    <s v="ZARR-YU"/>
    <s v="LEWIS"/>
    <s v="ZLEWIS"/>
    <s v="GREENBELT"/>
    <s v="MD"/>
    <n v="116610771"/>
    <n v="116963108"/>
    <d v="2026-02-26T00:00:00"/>
    <s v="1A001001"/>
    <s v="RENTAL, DAILY"/>
    <s v="APPROVED"/>
    <n v="490"/>
    <n v="14"/>
    <n v="35"/>
    <s v="ENTERPRISE RENT-A-CAR INC."/>
    <m/>
    <m/>
    <m/>
    <m/>
    <m/>
  </r>
  <r>
    <x v="0"/>
    <n v="48"/>
    <s v="23352"/>
    <s v="TAMETRIOUS HULL"/>
    <s v="THULL"/>
    <s v="TAMETRIOUS HULL"/>
    <s v="THULL"/>
    <s v="1611 ELIZABETH AVENUE"/>
    <s v="CLOSED"/>
    <x v="0"/>
    <x v="0"/>
    <s v="CLOSED"/>
    <x v="0"/>
    <s v="23352"/>
    <s v="2B56"/>
    <s v="23352"/>
    <s v="01"/>
    <s v="8555"/>
    <s v="TAMETRIOUS"/>
    <s v="HULL"/>
    <s v="THULL"/>
    <s v="NORTH CHICAGO"/>
    <s v="IL"/>
    <n v="115759921"/>
    <n v="116100754"/>
    <d v="2026-01-16T00:00:00"/>
    <s v="1A001001"/>
    <s v="RENTAL, DAILY"/>
    <s v="APPROVED"/>
    <n v="164.25"/>
    <n v="3"/>
    <n v="54.75"/>
    <s v="ENTERPRISE RENT-A-CAR INC."/>
    <m/>
    <m/>
    <m/>
    <m/>
    <m/>
  </r>
  <r>
    <x v="3"/>
    <n v="15"/>
    <s v="23368"/>
    <s v="DRAYTYN RONSHAUSEN"/>
    <s v="DRONSHA"/>
    <s v="DRAYTYN RONSHAUSEN"/>
    <s v="DRONSHA"/>
    <s v="Not on HR File"/>
    <s v="CLOSED"/>
    <x v="0"/>
    <x v="0"/>
    <s v="CLOSED"/>
    <x v="0"/>
    <s v="23368"/>
    <s v="2B56"/>
    <s v="23368"/>
    <s v="01"/>
    <s v="7084"/>
    <s v="DRAYTYN"/>
    <s v="RONSHAUSEN"/>
    <s v="DRONSHA"/>
    <s v="WINCHESTER"/>
    <s v="VA"/>
    <n v="116444427"/>
    <n v="116796303"/>
    <d v="2026-02-18T00:00:00"/>
    <s v="1A001001"/>
    <s v="RENTAL, DAILY"/>
    <s v="APPROVED"/>
    <n v="476"/>
    <n v="7"/>
    <n v="68"/>
    <s v="ENTERPRISE RENT-A-CAR INC."/>
    <m/>
    <m/>
    <m/>
    <m/>
    <m/>
  </r>
  <r>
    <x v="0"/>
    <n v="164"/>
    <s v="23394"/>
    <s v="BRANDON CRUZ RODRIGUEZ"/>
    <s v="BCRUZRO"/>
    <s v="BRANDON CRUZ RODRIGUEZ"/>
    <s v="BCRUZRO"/>
    <s v="Not on HR File"/>
    <s v="CLOSED"/>
    <x v="0"/>
    <x v="0"/>
    <s v="CLOSED"/>
    <x v="0"/>
    <s v="23394"/>
    <s v="2B56"/>
    <s v="23394"/>
    <s v="01"/>
    <s v="8175"/>
    <s v="BRANDON"/>
    <s v="CRUZ RODRIGUEZ"/>
    <s v="BCRUZRO"/>
    <s v="BURGAW"/>
    <s v="NC"/>
    <n v="112870577"/>
    <n v="114168440"/>
    <d v="2025-09-22T00:00:00"/>
    <s v="1A001001"/>
    <s v="RENTAL, DAILY"/>
    <s v="APPROVED"/>
    <n v="483"/>
    <n v="7"/>
    <n v="69"/>
    <s v="ENTERPRISE RENT-A-CAR INC."/>
    <m/>
    <m/>
    <m/>
    <m/>
    <m/>
  </r>
  <r>
    <x v="1"/>
    <n v="8"/>
    <s v="23396"/>
    <s v="KEVIN MERITHEW"/>
    <s v="KMERITH"/>
    <s v="KEVIN MERITHEW"/>
    <s v="KMERITH"/>
    <s v="Not on HR File"/>
    <s v="OPEN"/>
    <x v="0"/>
    <x v="1"/>
    <s v="OPEN"/>
    <x v="0"/>
    <s v="23396"/>
    <s v="2B56"/>
    <s v="23396"/>
    <s v="01"/>
    <s v="7670"/>
    <s v="KEVIN"/>
    <s v="MERITHEW"/>
    <s v="KMERITH"/>
    <s v="UTICA"/>
    <s v="NY"/>
    <n v="116588489"/>
    <n v="116941115"/>
    <d v="2026-02-25T00:00:00"/>
    <s v="1A001001"/>
    <s v="RENTAL, DAILY"/>
    <s v="APPROVED"/>
    <n v="910"/>
    <n v="14"/>
    <n v="65"/>
    <s v="ENTERPRISE RENT-A-CAR INC."/>
    <m/>
    <m/>
    <m/>
    <m/>
    <m/>
  </r>
  <r>
    <x v="0"/>
    <n v="141"/>
    <s v="23433"/>
    <s v="COLIN BANIK"/>
    <s v="CBANIK"/>
    <s v="COLIN BANIK"/>
    <s v="CBANIK"/>
    <s v="21 HIGH ST"/>
    <s v="OPEN"/>
    <x v="0"/>
    <x v="1"/>
    <s v="OPEN"/>
    <x v="0"/>
    <s v="23433"/>
    <s v="2B56"/>
    <s v="23433"/>
    <s v="01"/>
    <s v="7670"/>
    <s v="COLIN"/>
    <s v="BANIK"/>
    <s v="CBANIK"/>
    <s v="MILTON"/>
    <s v="MA"/>
    <n v="114267533"/>
    <n v="114583460"/>
    <d v="2025-10-15T00:00:00"/>
    <s v="1A001001"/>
    <s v="RENTAL, DAILY"/>
    <s v="APPROVED"/>
    <n v="511"/>
    <n v="7"/>
    <n v="73"/>
    <s v="ENTERPRISE RENT-A-CAR INC."/>
    <m/>
    <m/>
    <m/>
    <m/>
    <m/>
  </r>
  <r>
    <x v="2"/>
    <n v="21"/>
    <s v="23473"/>
    <s v="EZEQUIEL ARES"/>
    <s v="EARES"/>
    <s v="EZEQUIEL ARES"/>
    <s v="EARES"/>
    <s v="1035 SUNCREST DRIVE"/>
    <s v="OPEN"/>
    <x v="0"/>
    <x v="1"/>
    <s v="OPEN"/>
    <x v="0"/>
    <s v="23473"/>
    <s v="2B56"/>
    <s v="23473"/>
    <s v="01"/>
    <s v="8206"/>
    <s v="EZEQUIEL"/>
    <s v="ARES"/>
    <s v="EARES"/>
    <s v="OXFORD"/>
    <s v="MS"/>
    <n v="116341395"/>
    <n v="116694546"/>
    <d v="2026-02-12T00:00:00"/>
    <s v="8801A004"/>
    <s v="ACCIDENT - BASIC RENTAL"/>
    <s v="APPROVED"/>
    <n v="0"/>
    <n v="0"/>
    <s v="#DIV/0"/>
    <s v="ENTERPRISE RENT-A-CAR INC."/>
    <s v="CALIBER COLLISION"/>
    <s v="463 E COMMERCE ST"/>
    <s v="HERNANDO"/>
    <s v="MS"/>
    <s v="38632"/>
  </r>
  <r>
    <x v="1"/>
    <n v="2"/>
    <s v="23498"/>
    <s v="JUSTIN GREENE"/>
    <s v="JGREENE"/>
    <s v="JUSTIN GREENE"/>
    <s v="JGREENE"/>
    <s v="1928 CHEVY WAY"/>
    <s v="OPEN"/>
    <x v="0"/>
    <x v="1"/>
    <s v="OPEN"/>
    <x v="0"/>
    <s v="23498"/>
    <s v="2B56"/>
    <s v="23498"/>
    <s v="01"/>
    <s v="4766"/>
    <s v="JUSTIN"/>
    <s v="GREENE"/>
    <s v="JGREENE"/>
    <s v="LENOIR"/>
    <s v="NC"/>
    <n v="116689289"/>
    <n v="117041840"/>
    <d v="2026-03-03T00:00:00"/>
    <s v="1A001001"/>
    <s v="RENTAL, DAILY"/>
    <s v="APPROVED"/>
    <n v="686"/>
    <n v="7"/>
    <n v="98"/>
    <s v="ENTERPRISE RENT-A-CAR INC."/>
    <m/>
    <m/>
    <m/>
    <m/>
    <m/>
  </r>
  <r>
    <x v="3"/>
    <n v="14"/>
    <s v="23540"/>
    <s v="JOSH STEWART"/>
    <s v="JSTEWA5"/>
    <s v="JOSH STEWART"/>
    <s v="JSTEWA5"/>
    <s v="Not on HR File"/>
    <s v="OPEN"/>
    <x v="0"/>
    <x v="1"/>
    <s v="OPEN"/>
    <x v="0"/>
    <s v="23540"/>
    <s v="2B56"/>
    <s v="23540"/>
    <s v="01"/>
    <s v="8096"/>
    <s v="JOSH"/>
    <s v="STEWART"/>
    <s v="JSTEWA5"/>
    <s v="INDIANAPOLIS"/>
    <s v="IN"/>
    <n v="116450627"/>
    <n v="116802233"/>
    <d v="2026-02-19T00:00:00"/>
    <s v="1A001001"/>
    <s v="RENTAL, DAILY"/>
    <s v="APPROVED"/>
    <n v="650"/>
    <n v="11"/>
    <n v="59.09"/>
    <s v="ENTERPRISE RENT-A-CAR INC."/>
    <m/>
    <m/>
    <m/>
    <m/>
    <m/>
  </r>
  <r>
    <x v="3"/>
    <n v="15"/>
    <s v="23548"/>
    <s v="ROBERT GADSON"/>
    <s v="RGADSON"/>
    <s v="ROBERT GADSON"/>
    <s v="RGADSON"/>
    <s v="Not on HR File"/>
    <s v="OPEN"/>
    <x v="0"/>
    <x v="1"/>
    <s v="OPEN"/>
    <x v="0"/>
    <s v="23548"/>
    <s v="2B56"/>
    <s v="23548"/>
    <s v="01"/>
    <s v="8035"/>
    <s v="ROBERT"/>
    <s v="GADSON"/>
    <s v="RGADSON"/>
    <s v="WARNER ROBINS"/>
    <s v="GA"/>
    <n v="116431417"/>
    <n v="116782859"/>
    <d v="2026-02-18T00:00:00"/>
    <s v="1A001001"/>
    <s v="RENTAL, DAILY"/>
    <s v="APPROVED"/>
    <n v="1066.52"/>
    <n v="14"/>
    <n v="76.180000000000007"/>
    <s v="ENTERPRISE RENT-A-CAR INC."/>
    <m/>
    <m/>
    <m/>
    <m/>
    <m/>
  </r>
  <r>
    <x v="1"/>
    <n v="9"/>
    <s v="23548"/>
    <s v="ROBERT GADSON"/>
    <s v="RGADSON"/>
    <s v="ROBERT GADSON"/>
    <s v="RGADSON"/>
    <s v="Not on HR File"/>
    <s v="OPEN"/>
    <x v="1"/>
    <x v="1"/>
    <s v="OPEN"/>
    <x v="0"/>
    <s v="23548"/>
    <s v="2B56"/>
    <s v="23548"/>
    <s v="01"/>
    <s v="8035"/>
    <s v="ROBERT"/>
    <s v="GADSON"/>
    <s v="RGADSON"/>
    <s v="WARNER ROBINS"/>
    <s v="GA"/>
    <n v="116577557"/>
    <n v="116928850"/>
    <d v="2026-02-24T00:00:00"/>
    <s v="1A001001"/>
    <s v="RENTAL, DAILY"/>
    <s v="APPROVED"/>
    <n v="490"/>
    <n v="14"/>
    <n v="35"/>
    <s v="ENTERPRISE RENT-A-CAR INC."/>
    <m/>
    <m/>
    <m/>
    <m/>
    <m/>
  </r>
  <r>
    <x v="1"/>
    <n v="9"/>
    <s v="23571"/>
    <s v="SEAN JOHNSON"/>
    <s v="RESEARCH!!"/>
    <s v="COLE PICKFORD"/>
    <s v="CPICKFO"/>
    <s v="Not on HR File"/>
    <s v="OPEN"/>
    <x v="0"/>
    <x v="1"/>
    <s v="OPEN"/>
    <x v="0"/>
    <s v="23571"/>
    <s v="2B56"/>
    <s v="23571"/>
    <s v="01"/>
    <s v="8096"/>
    <s v="SEAN"/>
    <s v="JOHNSON"/>
    <s v="SJOHNSO"/>
    <s v="GILSON"/>
    <s v="IL"/>
    <n v="116564934"/>
    <n v="116916176"/>
    <d v="2026-02-24T00:00:00"/>
    <s v="1A001001"/>
    <s v="RENTAL, DAILY"/>
    <s v="APPROVED"/>
    <n v="990"/>
    <n v="11"/>
    <n v="90"/>
    <s v="ENTERPRISE RENT-A-CAR INC."/>
    <m/>
    <m/>
    <m/>
    <m/>
    <m/>
  </r>
  <r>
    <x v="1"/>
    <n v="8"/>
    <s v="23584"/>
    <s v="ALLAN EMERSON"/>
    <s v="RESEARCH!!"/>
    <s v="Not assigned in TPMS!!"/>
    <s v="Not assigned in TPMS!!"/>
    <s v="Not assigned in TPMS!!"/>
    <s v="OtherVendor"/>
    <x v="0"/>
    <x v="0"/>
    <b v="0"/>
    <x v="1"/>
    <s v="23584"/>
    <s v="2B56"/>
    <s v="23584"/>
    <s v="01"/>
    <s v="4766"/>
    <s v="ALLAN"/>
    <s v="EMERSON"/>
    <m/>
    <s v="MASON"/>
    <s v="OH"/>
    <n v="116602792"/>
    <n v="116954947"/>
    <d v="2026-02-25T00:00:00"/>
    <s v="1A001001"/>
    <s v="RENTAL, DAILY"/>
    <s v="APPROVED"/>
    <n v="952"/>
    <n v="14"/>
    <n v="68"/>
    <s v="HERTZ HLE"/>
    <m/>
    <m/>
    <m/>
    <m/>
    <m/>
  </r>
  <r>
    <x v="0"/>
    <n v="51"/>
    <s v="23598"/>
    <s v="JAMES SHAUB"/>
    <s v="JSHAUB0"/>
    <s v="JAMES SHAUB"/>
    <s v="JSHAUB0"/>
    <s v="836 PENNY LANE"/>
    <s v="CLOSED"/>
    <x v="0"/>
    <x v="0"/>
    <s v="CLOSED"/>
    <x v="0"/>
    <s v="23598"/>
    <s v="2B56"/>
    <s v="23598"/>
    <s v="01"/>
    <s v="6141"/>
    <s v="JAMES"/>
    <s v="SHAUB"/>
    <s v="JSHAUB0"/>
    <s v="MOUNT JOY"/>
    <s v="PA"/>
    <n v="112700875"/>
    <n v="116025298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113"/>
    <s v="23692"/>
    <s v="MARK CHAVEZ"/>
    <s v="MCHAVE0"/>
    <s v="MARK CHAVEZ"/>
    <s v="MCHAVE0"/>
    <s v="18202 E. PAYSON"/>
    <s v="CLOSED"/>
    <x v="0"/>
    <x v="0"/>
    <s v="CLOSED"/>
    <x v="0"/>
    <s v="23692"/>
    <s v="2B56"/>
    <s v="23692"/>
    <s v="01"/>
    <s v="7108"/>
    <s v="MARK"/>
    <s v="CHAVEZ"/>
    <s v="MCHAVE0"/>
    <s v="AZUSA"/>
    <s v="CA"/>
    <n v="114710295"/>
    <n v="115040384"/>
    <d v="2025-11-12T00:00:00"/>
    <s v="1A001001"/>
    <s v="RENTAL, DAILY"/>
    <s v="APPROVED"/>
    <n v="383.25"/>
    <n v="7"/>
    <n v="54.75"/>
    <s v="ENTERPRISE RENT-A-CAR INC."/>
    <s v="COVINA HILLS CHEVROLET"/>
    <s v="635 S CITRUS AVE"/>
    <s v="COVINA"/>
    <s v="CA"/>
    <s v="917233416"/>
  </r>
  <r>
    <x v="3"/>
    <n v="20"/>
    <s v="23798"/>
    <s v="ROBERT POMNITZ"/>
    <s v="RPOMNIT"/>
    <s v="Not assigned in TPMS!!"/>
    <s v="Not assigned in TPMS!!"/>
    <s v="Not assigned in TPMS!!"/>
    <s v="CLOSED"/>
    <x v="0"/>
    <x v="0"/>
    <s v="CLOSED"/>
    <x v="0"/>
    <s v="23798"/>
    <s v="2B56"/>
    <s v="23798"/>
    <s v="01"/>
    <s v="8184"/>
    <s v="ROBERT"/>
    <s v="POMNITZ"/>
    <s v="RPOMNIT"/>
    <s v="WALNUT CREEK"/>
    <s v="CA"/>
    <n v="113676552"/>
    <n v="116716736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23861"/>
    <s v="TOM POREBA"/>
    <s v="TPOREBA"/>
    <s v="TOM POREBA"/>
    <s v="TPOREBA"/>
    <s v="524 BRANSON DR"/>
    <s v="CLOSED"/>
    <x v="0"/>
    <x v="0"/>
    <s v="CLOSED"/>
    <x v="0"/>
    <s v="23861"/>
    <s v="2B56"/>
    <s v="23861"/>
    <s v="01"/>
    <s v="8555"/>
    <s v="TOM"/>
    <s v="POREBA"/>
    <s v="TPOREBA"/>
    <s v="BATAVIA"/>
    <s v="IL"/>
    <n v="113803098"/>
    <n v="116716884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23862"/>
    <s v="VAN COUCH"/>
    <s v="VCOUCH"/>
    <s v="Not assigned in TPMS!!"/>
    <s v="Not assigned in TPMS!!"/>
    <s v="Not assigned in TPMS!!"/>
    <s v="CLOSED"/>
    <x v="0"/>
    <x v="0"/>
    <s v="CLOSED"/>
    <x v="0"/>
    <s v="23862"/>
    <s v="2B56"/>
    <s v="23862"/>
    <s v="01"/>
    <s v="8555"/>
    <s v="VAN"/>
    <s v="COUCH"/>
    <s v="VCOUCH"/>
    <s v="PORTAGE"/>
    <s v="IN"/>
    <n v="113550247"/>
    <n v="116876044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104"/>
    <s v="23874"/>
    <s v="LETWAN HAND"/>
    <s v="LHAND0"/>
    <s v="LETWAN HAND"/>
    <s v="LHAND0"/>
    <s v="1214 E 35TH PL."/>
    <s v="CLOSED"/>
    <x v="0"/>
    <x v="0"/>
    <s v="CLOSED"/>
    <x v="0"/>
    <s v="23874"/>
    <s v="2B56"/>
    <s v="23874"/>
    <s v="01"/>
    <s v="8555"/>
    <s v="LETWAN"/>
    <s v="HAND"/>
    <s v="LHAND0"/>
    <s v="GARY"/>
    <s v="IN"/>
    <n v="114017829"/>
    <n v="115272422"/>
    <d v="2025-11-21T00:00:00"/>
    <s v="1A001001"/>
    <s v="RENTAL, DAILY"/>
    <s v="APPROVED"/>
    <n v="385"/>
    <n v="7"/>
    <n v="55"/>
    <s v="ENTERPRISE RENT-A-CAR INC."/>
    <m/>
    <m/>
    <m/>
    <m/>
    <m/>
  </r>
  <r>
    <x v="1"/>
    <n v="7"/>
    <s v="23875"/>
    <s v="CHAD JONES"/>
    <s v="CJONES1"/>
    <s v="CHAD JONES"/>
    <s v="CJONES1"/>
    <s v="205 SANDRA AVE APT I1"/>
    <s v="OPEN"/>
    <x v="0"/>
    <x v="1"/>
    <s v="OPEN"/>
    <x v="0"/>
    <s v="23875"/>
    <s v="2B56"/>
    <s v="23875"/>
    <s v="01"/>
    <s v="8555"/>
    <s v="CHAD"/>
    <s v="JONES"/>
    <s v="CJONES1"/>
    <s v="MENDOTA"/>
    <s v="IL"/>
    <n v="116618866"/>
    <n v="116971356"/>
    <d v="2026-02-26T00:00:00"/>
    <s v="1A001001"/>
    <s v="RENTAL, DAILY"/>
    <s v="APPROVED"/>
    <n v="483"/>
    <n v="7"/>
    <n v="69"/>
    <s v="ENTERPRISE RENT-A-CAR INC."/>
    <m/>
    <m/>
    <m/>
    <m/>
    <m/>
  </r>
  <r>
    <x v="0"/>
    <n v="30"/>
    <s v="23882"/>
    <s v="ABDUL RAQE RASHEDI"/>
    <s v="RESEARCH!!"/>
    <s v="ABDUL RAQEEB RASHEDI"/>
    <s v="ARASHED"/>
    <s v="8315 GROSS POINT RD"/>
    <s v="CLOSED"/>
    <x v="0"/>
    <x v="0"/>
    <s v="CLOSED"/>
    <x v="0"/>
    <s v="23882"/>
    <s v="2B56"/>
    <s v="23882"/>
    <s v="01"/>
    <s v="8555"/>
    <s v="ABDUL RAQE"/>
    <s v="RASHEDI"/>
    <s v="ARASHED"/>
    <s v="MORTON GROVE"/>
    <s v="IL"/>
    <n v="116097806"/>
    <n v="116457928"/>
    <d v="2026-02-03T00:00:00"/>
    <s v="1A001001"/>
    <s v="RENTAL, DAILY"/>
    <s v="APPROVED"/>
    <n v="209.1"/>
    <n v="3"/>
    <n v="69.7"/>
    <s v="ENTERPRISE RENT-A-CAR INC."/>
    <s v="PEP BOYS"/>
    <s v="2604 N ELSTON AVE"/>
    <s v="ELSTON"/>
    <s v="IL"/>
    <s v="60647"/>
  </r>
  <r>
    <x v="3"/>
    <n v="16"/>
    <s v="23895"/>
    <s v="ERIC KENNEDY"/>
    <s v="EKENNED"/>
    <s v="ERIC KENNEDY"/>
    <s v="EKENNED"/>
    <s v="230 ARTIS DRIVE"/>
    <s v="OPEN"/>
    <x v="0"/>
    <x v="1"/>
    <s v="OPEN"/>
    <x v="0"/>
    <s v="23895"/>
    <s v="2B56"/>
    <s v="23895"/>
    <s v="01"/>
    <s v="7084"/>
    <s v="ERIC"/>
    <s v="KENNEDY"/>
    <s v="EKENNED"/>
    <s v="DOVER"/>
    <s v="DE"/>
    <n v="116407662"/>
    <n v="116758636"/>
    <d v="2026-02-17T00:00:00"/>
    <s v="1A001001"/>
    <s v="RENTAL, DAILY"/>
    <s v="APPROVED"/>
    <n v="599.05999999999995"/>
    <n v="7"/>
    <n v="85.58"/>
    <s v="ENTERPRISE RENT-A-CAR INC."/>
    <m/>
    <m/>
    <m/>
    <m/>
    <m/>
  </r>
  <r>
    <x v="3"/>
    <n v="14"/>
    <s v="23905"/>
    <s v="DONALD WILSON"/>
    <s v="DWILS48"/>
    <s v="DONALD WILSON"/>
    <s v="DWILS48"/>
    <s v="3549 CHERRY HILL CT"/>
    <s v="OPEN"/>
    <x v="0"/>
    <x v="1"/>
    <s v="OPEN"/>
    <x v="0"/>
    <s v="23905"/>
    <s v="2B56"/>
    <s v="23905"/>
    <s v="01"/>
    <s v="7084"/>
    <s v="DONALD"/>
    <s v="WILSON"/>
    <s v="DWILS48"/>
    <s v="BELTSVILLE"/>
    <s v="MD"/>
    <n v="116462727"/>
    <n v="116814646"/>
    <d v="2026-02-19T00:00:00"/>
    <s v="1A001001"/>
    <s v="RENTAL, DAILY"/>
    <s v="APPROVED"/>
    <n v="512.82000000000005"/>
    <n v="7"/>
    <n v="73.260000000000005"/>
    <s v="ENTERPRISE RENT-A-CAR INC."/>
    <m/>
    <m/>
    <m/>
    <m/>
    <m/>
  </r>
  <r>
    <x v="1"/>
    <n v="5"/>
    <s v="23905"/>
    <s v="DONALD WILSON"/>
    <s v="DWILS48"/>
    <s v="DONALD WILSON"/>
    <s v="DWILS48"/>
    <s v="3549 CHERRY HILL CT"/>
    <s v="OPEN"/>
    <x v="1"/>
    <x v="1"/>
    <s v="OPEN"/>
    <x v="0"/>
    <s v="23905"/>
    <s v="2B56"/>
    <s v="23905"/>
    <s v="01"/>
    <s v="7084"/>
    <s v="DONALD"/>
    <s v="WILSON"/>
    <s v="DWILS48"/>
    <s v="BELTSVILLE"/>
    <s v="MD"/>
    <n v="116653361"/>
    <n v="117005916"/>
    <d v="2026-02-28T00:00:00"/>
    <s v="1A001001"/>
    <s v="RENTAL, DAILY"/>
    <s v="APPROVED"/>
    <n v="366.3"/>
    <n v="5"/>
    <n v="73.260000000000005"/>
    <s v="ENTERPRISE RENT-A-CAR INC."/>
    <m/>
    <m/>
    <m/>
    <m/>
    <m/>
  </r>
  <r>
    <x v="3"/>
    <n v="17"/>
    <s v="23936"/>
    <s v="RICHARD MORAN"/>
    <s v="RMORAN"/>
    <s v="RICHARD MORAN"/>
    <s v="RMORAN"/>
    <s v="2964 Devonfield av"/>
    <s v="CLOSED"/>
    <x v="0"/>
    <x v="0"/>
    <s v="CLOSED"/>
    <x v="0"/>
    <s v="23936"/>
    <s v="2B56"/>
    <s v="23936"/>
    <s v="01"/>
    <s v="7084"/>
    <s v="RICHARD"/>
    <s v="MORAN"/>
    <s v="RMORAN"/>
    <s v="WALDORF"/>
    <s v="MD"/>
    <n v="116395103"/>
    <n v="116745996"/>
    <d v="2026-02-16T00:00:00"/>
    <s v="1A001001"/>
    <s v="RENTAL, DAILY"/>
    <s v="APPROVED"/>
    <n v="455"/>
    <n v="7"/>
    <n v="65"/>
    <s v="ENTERPRISE RENT-A-CAR INC."/>
    <m/>
    <m/>
    <m/>
    <m/>
    <m/>
  </r>
  <r>
    <x v="0"/>
    <n v="87"/>
    <s v="23944"/>
    <s v="ANDREW PERTTUNEN"/>
    <s v="APERTTU"/>
    <s v="ANDREW PERTTUNEN"/>
    <s v="APERTTU"/>
    <s v="Not on HR File"/>
    <s v="CLOSED"/>
    <x v="0"/>
    <x v="0"/>
    <s v="CLOSED"/>
    <x v="0"/>
    <s v="23944"/>
    <s v="2B56"/>
    <s v="23944"/>
    <s v="01"/>
    <s v="8162"/>
    <s v="ANDREW"/>
    <s v="PERTTUNEN"/>
    <s v="APERTTU"/>
    <s v="BESSEMER"/>
    <s v="MI"/>
    <n v="112416055"/>
    <n v="115503103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025250"/>
    <d v="2026-01-13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2"/>
    <n v="22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675351"/>
    <d v="2026-02-11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3"/>
    <n v="20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716785"/>
    <d v="2026-02-13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0"/>
    <n v="182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825892"/>
    <n v="113836169"/>
    <d v="2025-09-04T00:00:00"/>
    <s v="1A001001"/>
    <s v="RENTAL, DAILY"/>
    <s v="APPROVED"/>
    <n v="896.75"/>
    <n v="17"/>
    <n v="52.75"/>
    <s v="ENTERPRISE RENT-A-CAR INC."/>
    <s v="PEP BOYS"/>
    <s v="7600 S WALKER"/>
    <s v="OKLAHOMA CITY"/>
    <s v="OK"/>
    <s v="73139"/>
  </r>
  <r>
    <x v="0"/>
    <n v="34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6063335"/>
    <n v="116407685"/>
    <d v="2026-01-30T00:00:00"/>
    <s v="1A001001"/>
    <s v="RENTAL, DAILY"/>
    <s v="APPROVED"/>
    <n v="1925"/>
    <n v="35"/>
    <n v="55"/>
    <s v="ENTERPRISE RENT-A-CAR INC."/>
    <m/>
    <m/>
    <m/>
    <m/>
    <m/>
  </r>
  <r>
    <x v="0"/>
    <n v="164"/>
    <s v="23945"/>
    <s v="THOMAS DOHERTY"/>
    <s v="TDOHERT"/>
    <s v="Not assigned in TPMS!!"/>
    <s v="Not assigned in TPMS!!"/>
    <s v="Not assigned in TPMS!!"/>
    <s v="CLOSED"/>
    <x v="0"/>
    <x v="0"/>
    <s v="CLOSED"/>
    <x v="0"/>
    <s v="23945"/>
    <s v="2B56"/>
    <s v="23945"/>
    <s v="01"/>
    <s v="7084"/>
    <s v="THOMAS"/>
    <s v="DOHERTY"/>
    <m/>
    <s v="MOUNT AIRY"/>
    <s v="MD"/>
    <n v="113253327"/>
    <n v="114168527"/>
    <d v="2025-09-22T00:00:00"/>
    <s v="1A001001"/>
    <s v="RENTAL, DAILY"/>
    <s v="APPROVED"/>
    <n v="483"/>
    <n v="7"/>
    <n v="69"/>
    <s v="ENTERPRISE RENT-A-CAR INC."/>
    <m/>
    <m/>
    <m/>
    <m/>
    <m/>
  </r>
  <r>
    <x v="0"/>
    <n v="120"/>
    <s v="24003"/>
    <s v="ANTONIO MAGANA"/>
    <s v="AMAGANA"/>
    <s v="ANTONIO MAGANA"/>
    <s v="AMAGANA"/>
    <s v="3072 EAST LOS ANGELES AVENUE"/>
    <s v="CLOSED"/>
    <x v="0"/>
    <x v="0"/>
    <s v="CLOSED"/>
    <x v="0"/>
    <s v="24003"/>
    <s v="2B56"/>
    <s v="24003"/>
    <s v="01"/>
    <s v="7108"/>
    <s v="ANTONIO"/>
    <s v="MAGANA"/>
    <s v="AMAGANA"/>
    <s v="ONTARIO"/>
    <s v="CA"/>
    <n v="114612356"/>
    <n v="114933327"/>
    <d v="2025-11-05T00:00:00"/>
    <s v="1A001001"/>
    <s v="RENTAL, DAILY"/>
    <s v="APPROVED"/>
    <n v="497"/>
    <n v="7"/>
    <n v="71"/>
    <s v="ENTERPRISE RENT-A-CAR INC."/>
    <m/>
    <m/>
    <m/>
    <m/>
    <m/>
  </r>
  <r>
    <x v="1"/>
    <n v="13"/>
    <s v="24021"/>
    <s v="ALEJANDRO ZAMBRANO ARREOLA"/>
    <s v="AZAMBRA"/>
    <s v="ALEJANDRO ZAMBRANO ARREOLA"/>
    <s v="AZAMBRA"/>
    <s v="Not on HR File"/>
    <s v="OPEN"/>
    <x v="0"/>
    <x v="1"/>
    <s v="OPEN"/>
    <x v="0"/>
    <s v="24021"/>
    <s v="2B56"/>
    <s v="24021"/>
    <s v="01"/>
    <s v="8366"/>
    <s v="ALEJANDRO"/>
    <s v="ZAMBRANO ARREOLA"/>
    <s v="AZAMBRA"/>
    <s v="PASO ROBLES"/>
    <s v="CA"/>
    <n v="116527721"/>
    <n v="116879274"/>
    <d v="2026-02-20T00:00:00"/>
    <s v="1A001001"/>
    <s v="RENTAL, DAILY"/>
    <s v="APPROVED"/>
    <n v="562.30999999999995"/>
    <n v="147"/>
    <n v="3.83"/>
    <s v="ENTERPRISE RENT-A-CAR INC."/>
    <m/>
    <m/>
    <m/>
    <m/>
    <m/>
  </r>
  <r>
    <x v="0"/>
    <n v="57"/>
    <s v="24056"/>
    <s v="RALPH VILLELA"/>
    <s v="RVILLEL"/>
    <s v="Not assigned in TPMS!!"/>
    <s v="Not assigned in TPMS!!"/>
    <s v="Not assigned in TPMS!!"/>
    <s v="OPEN"/>
    <x v="0"/>
    <x v="1"/>
    <s v="OPEN"/>
    <x v="0"/>
    <s v="24056"/>
    <s v="2B56"/>
    <s v="24056"/>
    <s v="01"/>
    <s v="7108"/>
    <s v="RALPH"/>
    <s v="VILLELA"/>
    <s v="RVILLEL"/>
    <s v="RIVERSIDE"/>
    <s v="CA"/>
    <n v="115583220"/>
    <n v="115922245"/>
    <d v="2026-01-07T00:00:00"/>
    <s v="1A001001"/>
    <s v="RENTAL, DAILY"/>
    <s v="APPROVED"/>
    <n v="2730"/>
    <n v="42"/>
    <n v="65"/>
    <s v="ENTERPRISE RENT-A-CAR INC."/>
    <m/>
    <m/>
    <m/>
    <m/>
    <m/>
  </r>
  <r>
    <x v="1"/>
    <n v="13"/>
    <s v="24067"/>
    <s v="BRIAN KIRK"/>
    <s v="BKIRK"/>
    <s v="BRIAN KIRK"/>
    <s v="BKIRK"/>
    <s v="3220 PENINSULA ROAD #269"/>
    <s v="OPEN"/>
    <x v="0"/>
    <x v="1"/>
    <s v="OPEN"/>
    <x v="0"/>
    <s v="24067"/>
    <s v="2B56"/>
    <s v="24067"/>
    <s v="01"/>
    <s v="7108"/>
    <s v="BRIAN"/>
    <s v="KIRK"/>
    <s v="BKIRK"/>
    <s v="OXNARD"/>
    <s v="CA"/>
    <n v="116527112"/>
    <n v="116878668"/>
    <d v="2026-02-20T00:00:00"/>
    <s v="1A001001"/>
    <s v="RENTAL, DAILY"/>
    <s v="APPROVED"/>
    <n v="390"/>
    <n v="6"/>
    <n v="65"/>
    <s v="ENTERPRISE RENT-A-CAR INC."/>
    <m/>
    <m/>
    <m/>
    <m/>
    <m/>
  </r>
  <r>
    <x v="1"/>
    <n v="3"/>
    <s v="24069"/>
    <s v="VERNON GUY"/>
    <s v="VGUY0"/>
    <s v="VERNON GUY"/>
    <s v="VGUY0"/>
    <s v="2630 W LINCOLN AVE APT114"/>
    <s v="CLOSED"/>
    <x v="0"/>
    <x v="0"/>
    <s v="CLOSED"/>
    <x v="0"/>
    <s v="24069"/>
    <s v="2B56"/>
    <s v="24069"/>
    <s v="01"/>
    <s v="7108"/>
    <s v="VERNON"/>
    <s v="GUY"/>
    <s v="VGUY0"/>
    <s v="ANAHEIM"/>
    <s v="CA"/>
    <n v="116675076"/>
    <n v="117027580"/>
    <d v="2026-03-02T00:00:00"/>
    <s v="1A001001"/>
    <s v="RENTAL, DAILY"/>
    <s v="APPROVED"/>
    <n v="245"/>
    <n v="7"/>
    <n v="35"/>
    <s v="ENTERPRISE RENT-A-CAR INC."/>
    <m/>
    <m/>
    <m/>
    <m/>
    <m/>
  </r>
  <r>
    <x v="0"/>
    <n v="36"/>
    <s v="24071"/>
    <s v="JOSHUA JACOBS"/>
    <s v="RESEARCH!!"/>
    <s v="Not assigned in TPMS!!"/>
    <s v="Not assigned in TPMS!!"/>
    <s v="Not assigned in TPMS!!"/>
    <s v="CLOSED"/>
    <x v="0"/>
    <x v="0"/>
    <s v="CLOSED"/>
    <x v="0"/>
    <s v="24071"/>
    <s v="2B56"/>
    <s v="24071"/>
    <s v="01"/>
    <s v="8107"/>
    <s v="JOSHUA"/>
    <s v="JACOBS"/>
    <s v="JJACOBS"/>
    <s v="PORT ARTHUR"/>
    <s v="TX"/>
    <n v="115847561"/>
    <n v="116358955"/>
    <d v="2026-01-28T00:00:00"/>
    <s v="1A001001"/>
    <s v="RENTAL, DAILY"/>
    <s v="APPROVED"/>
    <n v="1259.3"/>
    <n v="14"/>
    <n v="89.95"/>
    <s v="ENTERPRISE RENT-A-CAR INC."/>
    <s v="FIRESTONE COMPLETE AUTO CARE"/>
    <s v="3685 STAGG DR"/>
    <s v="BEAUMONT"/>
    <s v="TX"/>
    <s v="77701"/>
  </r>
  <r>
    <x v="3"/>
    <n v="15"/>
    <s v="24090"/>
    <s v="ADLER CADET"/>
    <s v="ACADET"/>
    <s v="Not assigned in TPMS!!"/>
    <s v="Not assigned in TPMS!!"/>
    <s v="Not assigned in TPMS!!"/>
    <s v="OPEN"/>
    <x v="0"/>
    <x v="1"/>
    <s v="OPEN"/>
    <x v="0"/>
    <s v="24090"/>
    <s v="2B56"/>
    <s v="24090"/>
    <s v="01"/>
    <s v="7744"/>
    <s v="ADLER"/>
    <s v="CADET"/>
    <s v="ACADET"/>
    <s v="JAMAICA"/>
    <s v="NY"/>
    <n v="113604476"/>
    <n v="116780361"/>
    <d v="2026-02-18T00:00:00"/>
    <s v="1A001001"/>
    <s v="MAINTENANCE RENTAL, DAILY"/>
    <s v="APPROVED"/>
    <n v="1"/>
    <n v="1"/>
    <n v="1"/>
    <s v="ENTERPRISE RENT-A-CAR INC."/>
    <m/>
    <m/>
    <m/>
    <m/>
    <m/>
  </r>
  <r>
    <x v="0"/>
    <n v="140"/>
    <s v="24112"/>
    <s v="FREDRICK HIGGINS"/>
    <s v="FHIGGIN"/>
    <s v="FREDRICK HIGGINS"/>
    <s v="FHIGGIN"/>
    <s v="6871 MEADOWBROOK LANE"/>
    <s v="CLOSED"/>
    <x v="0"/>
    <x v="0"/>
    <s v="CLOSED"/>
    <x v="0"/>
    <s v="24112"/>
    <s v="2B56"/>
    <s v="24112"/>
    <s v="01"/>
    <s v="8206"/>
    <s v="FREDRICK"/>
    <s v="HIGGINS"/>
    <s v="FHIGGIN"/>
    <s v="OLIVE BRANCH"/>
    <s v="MS"/>
    <n v="114282313"/>
    <n v="114604847"/>
    <d v="2025-10-16T00:00:00"/>
    <s v="1A001001"/>
    <s v="RENTAL, DAILY"/>
    <s v="APPROVED"/>
    <n v="455"/>
    <n v="7"/>
    <n v="65"/>
    <s v="ENTERPRISE RENT-A-CAR INC."/>
    <m/>
    <m/>
    <m/>
    <m/>
    <m/>
  </r>
  <r>
    <x v="1"/>
    <n v="6"/>
    <s v="24114"/>
    <s v="SEAN KELLY"/>
    <s v="SKELLY0"/>
    <s v="SEAN KELLY"/>
    <s v="SKELLY0"/>
    <s v="4186 PHEASANT RIDGE CT"/>
    <s v="OPEN"/>
    <x v="0"/>
    <x v="1"/>
    <s v="OPEN"/>
    <x v="0"/>
    <s v="24114"/>
    <s v="2B56"/>
    <s v="24114"/>
    <s v="01"/>
    <s v="4766"/>
    <s v="SEAN"/>
    <s v="KELLY"/>
    <s v="SKELLY0"/>
    <s v="BATAVIA"/>
    <s v="OH"/>
    <n v="116625017"/>
    <n v="116981279"/>
    <d v="2026-02-27T00:00:00"/>
    <s v="1A001001"/>
    <s v="RENTAL, DAILY"/>
    <s v="APPROVED"/>
    <n v="559.65"/>
    <n v="7"/>
    <n v="79.95"/>
    <s v="ENTERPRISE RENT-A-CAR INC."/>
    <s v="PEP BOYS"/>
    <s v="4436 GLEN ESTE WITHAMSVILLE RD"/>
    <s v="CINCINNATI"/>
    <s v="OH"/>
    <s v="45245"/>
  </r>
  <r>
    <x v="0"/>
    <n v="155"/>
    <s v="24116"/>
    <s v="ROBERT GREGORY"/>
    <s v="RGREGO0"/>
    <s v="ROBERT GREGORY"/>
    <s v="RGREGO0"/>
    <s v="Not on HR File"/>
    <s v="CLOSED"/>
    <x v="0"/>
    <x v="0"/>
    <s v="CLOSED"/>
    <x v="0"/>
    <s v="24116"/>
    <s v="2B56"/>
    <s v="24116"/>
    <s v="01"/>
    <s v="8035"/>
    <s v="ROBERT"/>
    <s v="GREGORY"/>
    <s v="RGREGO0"/>
    <s v="COLUMBUS"/>
    <s v="GA"/>
    <n v="114038214"/>
    <n v="114352657"/>
    <d v="2025-10-01T00:00:00"/>
    <s v="1A001001"/>
    <s v="RENTAL, DAILY"/>
    <s v="APPROVED"/>
    <n v="455"/>
    <n v="7"/>
    <n v="65"/>
    <s v="ENTERPRISE RENT-A-CAR INC."/>
    <m/>
    <m/>
    <m/>
    <m/>
    <m/>
  </r>
  <r>
    <x v="0"/>
    <n v="48"/>
    <s v="24118"/>
    <s v="VICTOR ALVAREZ"/>
    <s v="VALVAR2"/>
    <s v="VICTOR ALVAREZ"/>
    <s v="VALVAR2"/>
    <s v="Not on HR File"/>
    <s v="OPEN"/>
    <x v="0"/>
    <x v="1"/>
    <s v="OPEN"/>
    <x v="0"/>
    <s v="24118"/>
    <s v="2B56"/>
    <s v="24118"/>
    <s v="01"/>
    <s v="8169"/>
    <s v="VICTOR"/>
    <s v="ALVAREZ"/>
    <s v="VALVAR2"/>
    <s v="ARVADA"/>
    <s v="CO"/>
    <n v="113032947"/>
    <n v="116093789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1"/>
    <s v="24118"/>
    <s v="VICTOR ALVAREZ"/>
    <s v="VALVAR2"/>
    <s v="VICTOR ALVAREZ"/>
    <s v="VALVAR2"/>
    <s v="Not on HR File"/>
    <s v="OPEN"/>
    <x v="1"/>
    <x v="1"/>
    <s v="OPEN"/>
    <x v="0"/>
    <s v="24118"/>
    <s v="2B56"/>
    <s v="24118"/>
    <s v="01"/>
    <s v="8169"/>
    <s v="VICTOR"/>
    <s v="ALVAREZ"/>
    <s v="VALVAR2"/>
    <s v="ARVADA"/>
    <s v="CO"/>
    <n v="116082060"/>
    <n v="116426280"/>
    <d v="2026-02-02T00:00:00"/>
    <s v="1A001001"/>
    <s v="RENTAL, DAILY"/>
    <s v="APPROVED"/>
    <n v="225"/>
    <n v="3"/>
    <n v="75"/>
    <s v="ENTERPRISE RENT-A-CAR INC."/>
    <m/>
    <m/>
    <m/>
    <m/>
    <m/>
  </r>
  <r>
    <x v="1"/>
    <n v="1"/>
    <s v="24144"/>
    <s v="KENNETH YETTE"/>
    <s v="KYETTE"/>
    <s v="KENNETH YETTE"/>
    <s v="KYETTE"/>
    <s v="119 Lincoln dr."/>
    <s v="OPEN"/>
    <x v="0"/>
    <x v="1"/>
    <s v="OPEN"/>
    <x v="0"/>
    <s v="24144"/>
    <s v="2B56"/>
    <s v="24144"/>
    <s v="01"/>
    <s v="4766"/>
    <s v="KENNETH"/>
    <s v="YETTE"/>
    <s v="KYETTE"/>
    <s v="ELIZABETHTON"/>
    <s v="TN"/>
    <n v="116712593"/>
    <n v="117066067"/>
    <d v="2026-03-04T00:00:00"/>
    <s v="1A001001"/>
    <s v="RENTAL, DAILY"/>
    <s v="APPROVED"/>
    <n v="531.65"/>
    <n v="7"/>
    <n v="75.95"/>
    <s v="ENTERPRISE RENT-A-CAR INC."/>
    <m/>
    <m/>
    <m/>
    <m/>
    <m/>
  </r>
  <r>
    <x v="0"/>
    <n v="168"/>
    <s v="29753"/>
    <s v="LORNE BAZURTO"/>
    <s v="LBAZURT"/>
    <s v="Not assigned in TPMS!!"/>
    <s v="Not assigned in TPMS!!"/>
    <s v="Not assigned in TPMS!!"/>
    <s v="CLOSED"/>
    <x v="0"/>
    <x v="0"/>
    <s v="CLOSED"/>
    <x v="0"/>
    <s v="29753"/>
    <s v="2B56"/>
    <s v="29753"/>
    <s v="01"/>
    <s v="7088"/>
    <s v="LORNE"/>
    <s v="BAZURTO"/>
    <s v="LBAZURT"/>
    <s v="SANTA ANA"/>
    <s v="CA"/>
    <n v="113822830"/>
    <n v="114130891"/>
    <d v="2025-09-18T00:00:00"/>
    <s v="1A001001"/>
    <s v="RENTAL, DAILY"/>
    <s v="APPROVED"/>
    <n v="255"/>
    <n v="3"/>
    <n v="85"/>
    <s v="ENTERPRISE RENT-A-CAR INC."/>
    <m/>
    <m/>
    <m/>
    <m/>
    <m/>
  </r>
  <r>
    <x v="0"/>
    <n v="66"/>
    <s v="36003"/>
    <s v=" "/>
    <s v="RESEARCH!!"/>
    <s v="Not assigned in TPMS!!"/>
    <s v="Not assigned in TPMS!!"/>
    <s v="Not assigned in TPMS!!"/>
    <s v="CLOSED"/>
    <x v="0"/>
    <x v="0"/>
    <s v="CLOSED"/>
    <x v="0"/>
    <s v="36003"/>
    <s v="2B56"/>
    <s v="36003"/>
    <s v="01"/>
    <s v="7084"/>
    <m/>
    <m/>
    <m/>
    <s v="MOUNT AIRY"/>
    <s v="MD"/>
    <n v="112432820"/>
    <n v="115798648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6003"/>
    <s v=" "/>
    <s v="RESEARCH!!"/>
    <s v="Not assigned in TPMS!!"/>
    <s v="Not assigned in TPMS!!"/>
    <s v="Not assigned in TPMS!!"/>
    <s v="CLOSED"/>
    <x v="1"/>
    <x v="0"/>
    <s v="CLOSED"/>
    <x v="0"/>
    <s v="36003"/>
    <s v="2B56"/>
    <s v="36003"/>
    <s v="01"/>
    <s v="7084"/>
    <m/>
    <m/>
    <m/>
    <s v="MOUNT AIRY"/>
    <s v="MD"/>
    <n v="113498146"/>
    <n v="11671648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36003"/>
    <s v=" "/>
    <s v="RESEARCH!!"/>
    <s v="Not assigned in TPMS!!"/>
    <s v="Not assigned in TPMS!!"/>
    <s v="Not assigned in TPMS!!"/>
    <s v="CLOSED"/>
    <x v="1"/>
    <x v="0"/>
    <s v="CLOSED"/>
    <x v="0"/>
    <s v="36003"/>
    <s v="2B56"/>
    <s v="36003"/>
    <s v="01"/>
    <s v="7084"/>
    <m/>
    <m/>
    <m/>
    <s v="MOUNT AIRY"/>
    <s v="MD"/>
    <n v="113498146"/>
    <n v="116993511"/>
    <d v="2026-02-27T00:00:00"/>
    <s v="1A008002"/>
    <s v="RENTAL TAXES &amp; TOLLS"/>
    <s v="APPROVED"/>
    <n v="1"/>
    <n v="1"/>
    <n v="1"/>
    <s v="ENTERPRISE TOLLS/TOLL CHARGES"/>
    <m/>
    <m/>
    <m/>
    <m/>
    <m/>
  </r>
  <r>
    <x v="3"/>
    <n v="17"/>
    <s v="36020"/>
    <s v="CEDRIC ANDERSON"/>
    <s v="CANDER4"/>
    <s v="CEDRIC ANDERSON"/>
    <s v="CANDER4"/>
    <s v="5135 TWIN FLOWER CT."/>
    <s v="OPEN"/>
    <x v="0"/>
    <x v="1"/>
    <s v="OPEN"/>
    <x v="0"/>
    <s v="36020"/>
    <s v="2B56"/>
    <s v="36020"/>
    <s v="01"/>
    <s v="7084"/>
    <s v="CEDRIC"/>
    <s v="ANDERSON"/>
    <s v="CANDER4"/>
    <s v="INDIAN HEAD"/>
    <s v="MD"/>
    <n v="116389166"/>
    <n v="116739890"/>
    <d v="2026-02-16T00:00:00"/>
    <s v="1A001001"/>
    <s v="RENTAL, DAILY"/>
    <s v="APPROVED"/>
    <n v="504"/>
    <n v="7"/>
    <n v="72"/>
    <s v="ENTERPRISE RENT-A-CAR INC."/>
    <m/>
    <m/>
    <m/>
    <m/>
    <m/>
  </r>
  <r>
    <x v="1"/>
    <n v="3"/>
    <s v="36024"/>
    <s v="WALTON EDWARDS"/>
    <s v="WEDWAR3"/>
    <s v="WALTON EDWARDS"/>
    <s v="WEDWAR3"/>
    <s v="12113 GRANDVIEW AVE"/>
    <s v="OPEN"/>
    <x v="0"/>
    <x v="1"/>
    <s v="OPEN"/>
    <x v="0"/>
    <s v="36024"/>
    <s v="2B56"/>
    <s v="36024"/>
    <s v="01"/>
    <s v="7084"/>
    <s v="WALTON"/>
    <s v="EDWARDS"/>
    <s v="WEDWAR3"/>
    <s v="SILVER SPRING"/>
    <s v="MD"/>
    <n v="115111537"/>
    <n v="117009580"/>
    <d v="2026-03-02T00:00:00"/>
    <s v="1A001003"/>
    <s v="RENTAL, MONTHLY"/>
    <s v="APPROVED"/>
    <n v="1752"/>
    <n v="1"/>
    <n v="1752"/>
    <s v="ENTERPRISE RENT-A-CAR INC."/>
    <m/>
    <m/>
    <m/>
    <m/>
    <m/>
  </r>
  <r>
    <x v="3"/>
    <n v="17"/>
    <s v="36026"/>
    <s v="SEEAR RAMZ"/>
    <s v="SRAMZ"/>
    <s v="SEEAR RAMZ"/>
    <s v="SRAMZ"/>
    <s v="7866 Blue Gray cir"/>
    <s v="CLOSED"/>
    <x v="0"/>
    <x v="0"/>
    <s v="CLOSED"/>
    <x v="0"/>
    <s v="36026"/>
    <s v="2B56"/>
    <s v="36026"/>
    <s v="01"/>
    <s v="7084"/>
    <s v="SEEAR"/>
    <s v="RAMZ"/>
    <s v="SRAMZ"/>
    <s v="MANASSAS"/>
    <s v="VA"/>
    <n v="116393995"/>
    <n v="116745089"/>
    <d v="2026-02-16T00:00:00"/>
    <s v="1A001001"/>
    <s v="RENTAL, DAILY"/>
    <s v="APPROVED"/>
    <n v="288.75"/>
    <n v="5"/>
    <n v="57.75"/>
    <s v="ENTERPRISE RENT-A-CAR INC."/>
    <s v="PEP BOYS"/>
    <s v="8000 STREAM WALK LN"/>
    <s v="MANASSAS"/>
    <s v="VA"/>
    <s v="22110"/>
  </r>
  <r>
    <x v="0"/>
    <n v="154"/>
    <s v="36040"/>
    <s v="ELISHA PEAKE"/>
    <s v="EPEAKE"/>
    <s v="ELISHA PEAKE"/>
    <s v="EPEAKE"/>
    <s v="78 WINNERS CIRCLE"/>
    <s v="OPEN"/>
    <x v="0"/>
    <x v="1"/>
    <s v="OPEN"/>
    <x v="0"/>
    <s v="36040"/>
    <s v="2B56"/>
    <s v="36040"/>
    <s v="01"/>
    <s v="7084"/>
    <s v="ELISHA"/>
    <s v="PEAKE"/>
    <s v="EPEAKE"/>
    <s v="BOWIE"/>
    <s v="MD"/>
    <n v="114058062"/>
    <n v="114370485"/>
    <d v="2025-10-02T00:00:00"/>
    <s v="1A001001"/>
    <s v="RENTAL, DAILY"/>
    <s v="APPROVED"/>
    <n v="420"/>
    <n v="7"/>
    <n v="60"/>
    <s v="ENTERPRISE RENT-A-CAR INC."/>
    <m/>
    <m/>
    <m/>
    <m/>
    <m/>
  </r>
  <r>
    <x v="0"/>
    <n v="72"/>
    <s v="36040"/>
    <s v="ELISHA PEAKE"/>
    <s v="EPEAKE"/>
    <s v="ELISHA PEAKE"/>
    <s v="EPEAKE"/>
    <s v="78 WINNERS CIRCLE"/>
    <s v="OPEN"/>
    <x v="1"/>
    <x v="1"/>
    <s v="OPEN"/>
    <x v="0"/>
    <s v="36040"/>
    <s v="2B56"/>
    <s v="36040"/>
    <s v="01"/>
    <s v="7084"/>
    <s v="ELISHA"/>
    <s v="PEAKE"/>
    <s v="EPEAKE"/>
    <s v="BOWIE"/>
    <s v="MD"/>
    <n v="114667725"/>
    <n v="115757047"/>
    <d v="2025-12-23T00:00:00"/>
    <s v="1A001001"/>
    <s v="RENTAL, DAILY"/>
    <s v="APPROVED"/>
    <n v="1190"/>
    <n v="14"/>
    <n v="85"/>
    <s v="ENTERPRISE RENT-A-CAR INC."/>
    <m/>
    <m/>
    <m/>
    <m/>
    <m/>
  </r>
  <r>
    <x v="0"/>
    <n v="157"/>
    <s v="36043"/>
    <s v="SEF HAMDI"/>
    <s v="SHAMDI"/>
    <s v="Not assigned in TPMS!!"/>
    <s v="Not assigned in TPMS!!"/>
    <s v="Not assigned in TPMS!!"/>
    <s v="CLOSED"/>
    <x v="0"/>
    <x v="0"/>
    <s v="CLOSED"/>
    <x v="0"/>
    <s v="36043"/>
    <s v="2B56"/>
    <s v="36043"/>
    <s v="RF"/>
    <s v="7084"/>
    <s v="SEF"/>
    <s v="HAMDI"/>
    <s v="SHAMDI"/>
    <s v="ROCKVILLE"/>
    <s v="MD"/>
    <n v="113988291"/>
    <n v="114300150"/>
    <d v="2025-09-29T00:00:00"/>
    <s v="1A001001"/>
    <s v="RENTAL, DAILY"/>
    <s v="APPROVED"/>
    <n v="481.25"/>
    <n v="7"/>
    <n v="68.75"/>
    <s v="ENTERPRISE RENT-A-CAR INC."/>
    <m/>
    <m/>
    <m/>
    <m/>
    <m/>
  </r>
  <r>
    <x v="0"/>
    <n v="101"/>
    <s v="36043"/>
    <s v="SEF HAMDI"/>
    <s v="SHAMDI"/>
    <s v="Not assigned in TPMS!!"/>
    <s v="Not assigned in TPMS!!"/>
    <s v="Not assigned in TPMS!!"/>
    <s v="CLOSED"/>
    <x v="1"/>
    <x v="0"/>
    <s v="CLOSED"/>
    <x v="0"/>
    <s v="36043"/>
    <s v="2B56"/>
    <s v="36043"/>
    <s v="RF"/>
    <s v="7084"/>
    <s v="SEF"/>
    <s v="HAMDI"/>
    <s v="SHAMDI"/>
    <s v="ROCKVILLE"/>
    <s v="MD"/>
    <n v="114986571"/>
    <n v="115313059"/>
    <d v="2025-11-24T00:00:00"/>
    <s v="1A001001"/>
    <s v="RENTAL, DAILY"/>
    <s v="APPROVED"/>
    <n v="432.75"/>
    <n v="5"/>
    <n v="86.55"/>
    <s v="ENTERPRISE RENT-A-CAR INC."/>
    <m/>
    <m/>
    <m/>
    <m/>
    <m/>
  </r>
  <r>
    <x v="0"/>
    <n v="42"/>
    <s v="36051"/>
    <s v="HABIBULLAH QURAISHI"/>
    <s v="HQURAIS"/>
    <s v="HABIBULLAH QURAISHI"/>
    <s v="HQURAIS"/>
    <s v="5402 MELVIN CT"/>
    <s v="OPEN"/>
    <x v="0"/>
    <x v="1"/>
    <s v="OPEN"/>
    <x v="0"/>
    <s v="36051"/>
    <s v="2B56"/>
    <s v="36051"/>
    <s v="RF"/>
    <s v="7084"/>
    <s v="HABIBULLAH"/>
    <s v="QURAISHI"/>
    <s v="HQURAIS"/>
    <s v="WOODBRIDGE"/>
    <s v="VA"/>
    <n v="115845558"/>
    <n v="116188203"/>
    <d v="2026-01-22T00:00:00"/>
    <s v="1A001001"/>
    <s v="RENTAL, DAILY"/>
    <s v="APPROVED"/>
    <n v="483"/>
    <n v="7"/>
    <n v="69"/>
    <s v="ENTERPRISE RENT-A-CAR INC."/>
    <m/>
    <m/>
    <m/>
    <m/>
    <m/>
  </r>
  <r>
    <x v="0"/>
    <n v="161"/>
    <s v="36056"/>
    <s v="MUSTAFA EBADI"/>
    <s v="MEBADI"/>
    <s v="MUSTAFA EBADI"/>
    <s v="MEBADI"/>
    <s v="2500 vantage Dr"/>
    <s v="OPEN"/>
    <x v="0"/>
    <x v="1"/>
    <s v="OPEN"/>
    <x v="0"/>
    <s v="36056"/>
    <s v="2B56"/>
    <s v="36056"/>
    <s v="01"/>
    <s v="7084"/>
    <s v="MUSTAFA"/>
    <s v="EBADI"/>
    <s v="MEBADI"/>
    <s v="WOODBRIDGE"/>
    <s v="VA"/>
    <n v="112714303"/>
    <n v="114244385"/>
    <d v="2025-09-25T00:00:00"/>
    <s v="1A001001"/>
    <s v="RENTAL, DAILY"/>
    <s v="APPROVED"/>
    <n v="952"/>
    <n v="14"/>
    <n v="68"/>
    <s v="ENTERPRISE RENT-A-CAR INC."/>
    <m/>
    <m/>
    <m/>
    <m/>
    <m/>
  </r>
  <r>
    <x v="0"/>
    <n v="36"/>
    <s v="36056"/>
    <s v="MUSTAFA EBADI"/>
    <s v="MEBADI"/>
    <s v="MUSTAFA EBADI"/>
    <s v="MEBADI"/>
    <s v="2500 vantage Dr"/>
    <s v="OPEN"/>
    <x v="1"/>
    <x v="1"/>
    <s v="OPEN"/>
    <x v="0"/>
    <s v="36056"/>
    <s v="2B56"/>
    <s v="36056"/>
    <s v="01"/>
    <s v="7084"/>
    <s v="MUSTAFA"/>
    <s v="EBADI"/>
    <s v="MEBADI"/>
    <s v="WOODBRIDGE"/>
    <s v="VA"/>
    <n v="112714303"/>
    <n v="116344345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128"/>
    <s v="36056"/>
    <s v="MUSTAFA EBADI"/>
    <s v="MEBADI"/>
    <s v="MUSTAFA EBADI"/>
    <s v="MEBADI"/>
    <s v="2500 vantage Dr"/>
    <s v="OPEN"/>
    <x v="1"/>
    <x v="1"/>
    <s v="OPEN"/>
    <x v="0"/>
    <s v="36056"/>
    <s v="2B56"/>
    <s v="36056"/>
    <s v="01"/>
    <s v="7084"/>
    <s v="MUSTAFA"/>
    <s v="EBADI"/>
    <s v="MEBADI"/>
    <s v="WOODBRIDGE"/>
    <s v="VA"/>
    <n v="114476809"/>
    <n v="114795204"/>
    <d v="2025-10-28T00:00:00"/>
    <s v="1A001001"/>
    <s v="RENTAL, DAILY"/>
    <s v="APPROVED"/>
    <n v="455"/>
    <n v="7"/>
    <n v="65"/>
    <s v="ENTERPRISE RENT-A-CAR INC."/>
    <m/>
    <m/>
    <m/>
    <m/>
    <m/>
  </r>
  <r>
    <x v="1"/>
    <n v="9"/>
    <s v="36070"/>
    <s v="STEPHEN SABIO-NEIBART"/>
    <s v="SSABION"/>
    <s v="STEPHEN SABIO-NEIBART"/>
    <s v="SSABION"/>
    <s v="Not on HR File"/>
    <s v="OPEN"/>
    <x v="0"/>
    <x v="1"/>
    <s v="OPEN"/>
    <x v="0"/>
    <s v="36070"/>
    <s v="2B56"/>
    <s v="36070"/>
    <s v="01"/>
    <s v="7084"/>
    <s v="STEPHEN"/>
    <s v="SABIO-NEIBART"/>
    <s v="SSABION"/>
    <s v="STEPHENS CITY"/>
    <s v="VA"/>
    <n v="116564307"/>
    <n v="116915980"/>
    <d v="2026-02-24T00:00:00"/>
    <s v="1A001001"/>
    <s v="RENTAL, DAILY"/>
    <s v="APPROVED"/>
    <n v="772.94"/>
    <n v="14"/>
    <n v="55.21"/>
    <s v="ENTERPRISE RENT-A-CAR INC."/>
    <m/>
    <m/>
    <m/>
    <m/>
    <m/>
  </r>
  <r>
    <x v="2"/>
    <n v="27"/>
    <s v="36088"/>
    <s v="ZANE WILSON"/>
    <s v="ZWILSON"/>
    <s v="ZANE WILSON"/>
    <s v="ZWILSON"/>
    <s v="Not on HR File"/>
    <s v="CLOSED"/>
    <x v="0"/>
    <x v="0"/>
    <s v="CLOSED"/>
    <x v="0"/>
    <s v="36088"/>
    <s v="2B56"/>
    <s v="36088"/>
    <s v="01"/>
    <s v="7323"/>
    <s v="ZANE"/>
    <s v="WILSON"/>
    <s v="ZWILSON"/>
    <s v="BELLEVILLE"/>
    <s v="IL"/>
    <n v="116240528"/>
    <n v="116598184"/>
    <d v="2026-02-06T00:00:00"/>
    <s v="1A001001"/>
    <s v="RENTAL, DAILY"/>
    <s v="APPROVED"/>
    <n v="952"/>
    <n v="14"/>
    <n v="68"/>
    <s v="ENTERPRISE RENT-A-CAR INC."/>
    <s v="DOBBS TIRE &amp; AUTO"/>
    <s v="17146 CHESTERFIELD AIRPORT RD"/>
    <s v="CHESTERFIELD"/>
    <s v="MO"/>
    <s v="63005"/>
  </r>
  <r>
    <x v="1"/>
    <n v="6"/>
    <s v="36096"/>
    <s v="JESUSA LOPEZ"/>
    <s v="JLOPE63"/>
    <s v="JESUSA LOPEZ"/>
    <s v="JLOPE63"/>
    <s v="4701 ANDERSON RD"/>
    <s v="OPEN"/>
    <x v="0"/>
    <x v="1"/>
    <s v="OPEN"/>
    <x v="0"/>
    <s v="36096"/>
    <s v="2B56"/>
    <s v="36096"/>
    <s v="01"/>
    <s v="8107"/>
    <s v="JESUSA"/>
    <s v="LOPEZ"/>
    <s v="JLOPE63"/>
    <s v="HOUSTON"/>
    <s v="TX"/>
    <n v="116642242"/>
    <n v="116995173"/>
    <d v="2026-02-27T00:00:00"/>
    <s v="1A001001"/>
    <s v="RENTAL, DAILY"/>
    <s v="APPROVED"/>
    <n v="312.5"/>
    <n v="5"/>
    <n v="62.5"/>
    <s v="ENTERPRISE RENT-A-CAR INC."/>
    <m/>
    <m/>
    <m/>
    <m/>
    <m/>
  </r>
  <r>
    <x v="0"/>
    <n v="164"/>
    <s v="36108"/>
    <s v="CARL BANKS"/>
    <s v="RESEARCH!!"/>
    <s v="Not assigned in TPMS!!"/>
    <s v="Not assigned in TPMS!!"/>
    <s v="Not assigned in TPMS!!"/>
    <s v="CLOSED"/>
    <x v="0"/>
    <x v="0"/>
    <s v="CLOSED"/>
    <x v="0"/>
    <s v="36108"/>
    <s v="2B56"/>
    <s v="36108"/>
    <s v="01"/>
    <s v="7995"/>
    <s v="CARL"/>
    <s v="BANKS"/>
    <s v="CBANKS"/>
    <s v="TYLER"/>
    <s v="TX"/>
    <n v="113859981"/>
    <n v="114168275"/>
    <d v="2025-09-22T00:00:00"/>
    <s v="1A001001"/>
    <s v="RENTAL, DAILY"/>
    <s v="APPROVED"/>
    <n v="966"/>
    <n v="14"/>
    <n v="69"/>
    <s v="ENTERPRISE RENT-A-CAR INC."/>
    <m/>
    <m/>
    <m/>
    <m/>
    <m/>
  </r>
  <r>
    <x v="2"/>
    <n v="24"/>
    <s v="36113"/>
    <s v="GEORGE LOPEZ"/>
    <s v="GLOPEZ6"/>
    <s v="GEORGE LOPEZ"/>
    <s v="GLOPEZ6"/>
    <s v="Not on HR File"/>
    <s v="OPEN"/>
    <x v="0"/>
    <x v="1"/>
    <s v="OPEN"/>
    <x v="0"/>
    <s v="36113"/>
    <s v="2B56"/>
    <s v="36113"/>
    <s v="01"/>
    <s v="8366"/>
    <s v="GEORGE"/>
    <s v="LOPEZ"/>
    <s v="GLOPEZ6"/>
    <s v="BAKERSFIELD"/>
    <s v="CA"/>
    <n v="116282048"/>
    <n v="116627670"/>
    <d v="2026-02-09T00:00:00"/>
    <s v="1A001001"/>
    <s v="RENTAL, DAILY"/>
    <s v="APPROVED"/>
    <n v="525"/>
    <n v="7"/>
    <n v="75"/>
    <s v="ENTERPRISE RENT-A-CAR INC."/>
    <m/>
    <m/>
    <m/>
    <m/>
    <m/>
  </r>
  <r>
    <x v="0"/>
    <n v="87"/>
    <s v="36167"/>
    <s v="ERIC CONSUEGRA"/>
    <s v="ECONSUE"/>
    <s v="Not assigned in TPMS!!"/>
    <s v="Not assigned in TPMS!!"/>
    <s v="Not assigned in TPMS!!"/>
    <s v="CLOSED"/>
    <x v="0"/>
    <x v="0"/>
    <s v="CLOSED"/>
    <x v="0"/>
    <s v="36167"/>
    <s v="2B56"/>
    <s v="36167"/>
    <s v="RF"/>
    <s v="8175"/>
    <s v="ERIC"/>
    <s v="CONSUEGRA"/>
    <s v="ECONSUE"/>
    <s v="FLORENCE"/>
    <s v="SC"/>
    <n v="115169974"/>
    <n v="115500127"/>
    <d v="2025-12-08T00:00:00"/>
    <s v="1A001001"/>
    <s v="RENTAL, DAILY"/>
    <s v="APPROVED"/>
    <n v="420"/>
    <n v="7"/>
    <n v="60"/>
    <s v="ENTERPRISE RENT-A-CAR INC."/>
    <m/>
    <m/>
    <m/>
    <m/>
    <m/>
  </r>
  <r>
    <x v="3"/>
    <n v="17"/>
    <s v="36182"/>
    <s v="CHRISTOPHER HARWELL"/>
    <s v="CHARWEL"/>
    <s v="CHRISTOPHER HARWELL"/>
    <s v="CHARWEL"/>
    <s v="Not on HR File"/>
    <s v="CLOSED"/>
    <x v="0"/>
    <x v="2"/>
    <s v="PENDED"/>
    <x v="0"/>
    <s v="36182"/>
    <s v="2B56"/>
    <s v="36182"/>
    <s v="RF"/>
    <s v="4766"/>
    <s v="CHRISTOPHER"/>
    <s v="HARWELL"/>
    <s v="CHARWEL"/>
    <s v="REPUBLIC"/>
    <s v="OH"/>
    <n v="115734365"/>
    <n v="116739840"/>
    <d v="2026-02-16T00:00:00"/>
    <s v="1A001001"/>
    <s v="RENTAL, DAILY"/>
    <s v="APPROVED"/>
    <n v="340"/>
    <n v="5"/>
    <n v="68"/>
    <s v="ENTERPRISE RENT-A-CAR INC."/>
    <s v="GANLEY CHEVROLET"/>
    <s v="13865 BROOKPARK RD"/>
    <s v="BROOKPARK"/>
    <s v="OH"/>
    <s v="44142"/>
  </r>
  <r>
    <x v="0"/>
    <n v="77"/>
    <s v="36182"/>
    <s v="CHRISTOPHER HARWELL"/>
    <s v="CHARWEL"/>
    <s v="CHRISTOPHER HARWELL"/>
    <s v="CHARWEL"/>
    <s v="Not on HR File"/>
    <s v="OtherVendor"/>
    <x v="1"/>
    <x v="2"/>
    <b v="0"/>
    <x v="1"/>
    <s v="36182"/>
    <s v="2B56"/>
    <s v="36182"/>
    <s v="RF"/>
    <s v="4766"/>
    <s v="CHRISTOPHER"/>
    <s v="HARWELL"/>
    <s v="CHARWEL"/>
    <s v="REPUBLIC"/>
    <s v="OH"/>
    <n v="115337679"/>
    <n v="115690919"/>
    <d v="2025-12-18T00:00:00"/>
    <s v="1A001001"/>
    <s v="RENTAL, DAILY"/>
    <s v="APPROVED"/>
    <n v="236"/>
    <n v="4"/>
    <n v="59"/>
    <s v="AVIS RENT A CAR SYSTEM, INC"/>
    <m/>
    <m/>
    <m/>
    <m/>
    <m/>
  </r>
  <r>
    <x v="0"/>
    <n v="44"/>
    <s v="36182"/>
    <s v="CHRISTOPHER HARWELL"/>
    <s v="CHARWEL"/>
    <s v="CHRISTOPHER HARWELL"/>
    <s v="CHARWEL"/>
    <s v="Not on HR File"/>
    <s v="OtherVendor"/>
    <x v="1"/>
    <x v="2"/>
    <b v="0"/>
    <x v="1"/>
    <s v="36182"/>
    <s v="2B56"/>
    <s v="36182"/>
    <s v="RF"/>
    <s v="4766"/>
    <s v="CHRISTOPHER"/>
    <s v="HARWELL"/>
    <s v="CHARWEL"/>
    <s v="REPUBLIC"/>
    <s v="OH"/>
    <n v="115734365"/>
    <n v="116136408"/>
    <d v="2026-01-20T00:00:00"/>
    <s v="1A001001"/>
    <s v="RENTAL, DAILY"/>
    <s v="APPROVED"/>
    <n v="130"/>
    <n v="2"/>
    <n v="65"/>
    <s v="AVIS RENT A CAR SYSTEM, INC"/>
    <s v="GANLEY CHEVROLET"/>
    <s v="13865 BROOKPARK RD"/>
    <s v="BROOKPARK"/>
    <s v="OH"/>
    <s v="44142"/>
  </r>
  <r>
    <x v="0"/>
    <n v="34"/>
    <s v="36191"/>
    <s v="BRYAN BROOKER"/>
    <s v="BBROO40"/>
    <s v="Not assigned in TPMS!!"/>
    <s v="Not assigned in TPMS!!"/>
    <s v="Not assigned in TPMS!!"/>
    <s v="OPEN"/>
    <x v="0"/>
    <x v="1"/>
    <s v="OPEN"/>
    <x v="0"/>
    <s v="36191"/>
    <s v="2B56"/>
    <s v="36191"/>
    <s v="RF"/>
    <s v="6141"/>
    <s v="BRYAN"/>
    <s v="BROOKER"/>
    <s v="BBROO40"/>
    <s v="IRWIN"/>
    <s v="PA"/>
    <n v="116053814"/>
    <n v="116397557"/>
    <d v="2026-01-30T00:00:00"/>
    <s v="1A001001"/>
    <s v="RENTAL, DAILY"/>
    <s v="APPROVED"/>
    <n v="490"/>
    <n v="14"/>
    <n v="35"/>
    <s v="ENTERPRISE RENT-A-CAR INC."/>
    <m/>
    <m/>
    <m/>
    <m/>
    <m/>
  </r>
  <r>
    <x v="2"/>
    <n v="24"/>
    <s v="36196"/>
    <s v="JAMES SABADO"/>
    <s v="JSABADO"/>
    <s v="Not assigned in TPMS!!"/>
    <s v="Not assigned in TPMS!!"/>
    <s v="Not assigned in TPMS!!"/>
    <s v="OPEN"/>
    <x v="0"/>
    <x v="1"/>
    <s v="OPEN"/>
    <x v="0"/>
    <s v="36196"/>
    <s v="2B56"/>
    <s v="36196"/>
    <s v="01"/>
    <s v="4766"/>
    <s v="JAMES"/>
    <s v="SABADO"/>
    <s v="JSABADO"/>
    <s v="KNOXVILLE"/>
    <s v="TN"/>
    <n v="116271317"/>
    <n v="116616828"/>
    <d v="2026-02-09T00:00:00"/>
    <s v="1A001001"/>
    <s v="RENTAL, DAILY"/>
    <s v="APPROVED"/>
    <n v="980"/>
    <n v="14"/>
    <n v="70"/>
    <s v="ENTERPRISE RENT-A-CAR INC."/>
    <m/>
    <m/>
    <m/>
    <m/>
    <m/>
  </r>
  <r>
    <x v="2"/>
    <n v="23"/>
    <s v="36200"/>
    <s v="JAMES CARPENTER"/>
    <s v="JCARPE1"/>
    <s v="JAMES CARPENTER"/>
    <s v="JCARPE1"/>
    <s v="1379 BELMONT AVE"/>
    <s v="CLOSED"/>
    <x v="0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658735"/>
    <d v="2026-02-10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16514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17023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26845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36202"/>
    <s v="BAQIR BAQIR"/>
    <s v="BBAQIR"/>
    <s v="BAQIR BAQIR"/>
    <s v="BBAQIR"/>
    <s v="2932 MARLOW ROAD"/>
    <s v="OPEN"/>
    <x v="0"/>
    <x v="1"/>
    <s v="OPEN"/>
    <x v="0"/>
    <s v="36202"/>
    <s v="2B56"/>
    <s v="36202"/>
    <s v="RF"/>
    <s v="7084"/>
    <s v="BAQIR"/>
    <s v="BAQIR"/>
    <s v="BBAQIR"/>
    <s v="SILVER SPRING"/>
    <s v="MD"/>
    <n v="116332581"/>
    <n v="116681188"/>
    <d v="2026-02-11T00:00:00"/>
    <s v="1A001001"/>
    <s v="RENTAL, DAILY"/>
    <s v="APPROVED"/>
    <n v="455"/>
    <n v="7"/>
    <n v="65"/>
    <s v="ENTERPRISE RENT-A-CAR INC."/>
    <m/>
    <m/>
    <m/>
    <m/>
    <m/>
  </r>
  <r>
    <x v="3"/>
    <n v="20"/>
    <s v="36209"/>
    <s v="MICHAEL DAISEY"/>
    <s v="MDAISEY"/>
    <s v="MICHAEL DAISEY"/>
    <s v="MDAISEY"/>
    <s v="944 LONGVIEW COURT"/>
    <s v="CLOSED"/>
    <x v="0"/>
    <x v="0"/>
    <s v="CLOSED"/>
    <x v="0"/>
    <s v="36209"/>
    <s v="2B56"/>
    <s v="36209"/>
    <s v="RF"/>
    <s v="7084"/>
    <s v="MICHAEL"/>
    <s v="DAISEY"/>
    <s v="MDAISEY"/>
    <s v="WILMINGTON"/>
    <s v="DE"/>
    <n v="113548395"/>
    <n v="116716546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36214"/>
    <s v="QYMELL JONES"/>
    <s v="RESEARCH!!"/>
    <s v="Not assigned in TPMS!!"/>
    <s v="Not assigned in TPMS!!"/>
    <s v="Not assigned in TPMS!!"/>
    <s v="CLOSED"/>
    <x v="0"/>
    <x v="0"/>
    <s v="CLOSED"/>
    <x v="0"/>
    <s v="36214"/>
    <s v="2B56"/>
    <s v="36214"/>
    <s v="01"/>
    <s v="8175"/>
    <s v="QYMELL"/>
    <s v="JONES"/>
    <s v="QJONES"/>
    <s v="IRMO"/>
    <s v="SC"/>
    <n v="116614621"/>
    <n v="116969130"/>
    <d v="2026-02-26T00:00:00"/>
    <s v="1A001001"/>
    <s v="RENTAL, DAILY"/>
    <s v="APPROVED"/>
    <n v="560"/>
    <n v="7"/>
    <n v="80"/>
    <s v="ENTERPRISE RENT-A-CAR INC."/>
    <m/>
    <m/>
    <m/>
    <m/>
    <m/>
  </r>
  <r>
    <x v="0"/>
    <n v="42"/>
    <s v="36221"/>
    <s v="LUIS LEON VALLE"/>
    <s v="LLEONVA"/>
    <s v="NICHOLAS BLADES"/>
    <s v="NBLADES"/>
    <s v="Not on HR File"/>
    <s v="CLOSED"/>
    <x v="0"/>
    <x v="0"/>
    <s v="CLOSED"/>
    <x v="0"/>
    <s v="36221"/>
    <s v="2B56"/>
    <s v="36221"/>
    <s v="01"/>
    <s v="8555"/>
    <s v="LUIS"/>
    <s v="LEON VALLE"/>
    <s v="LLEONVA"/>
    <s v="AURORA"/>
    <s v="IL"/>
    <n v="115842045"/>
    <n v="116184399"/>
    <d v="2026-01-22T00:00:00"/>
    <s v="1A001001"/>
    <s v="RENTAL, DAILY"/>
    <s v="APPROVED"/>
    <n v="2535"/>
    <n v="39"/>
    <n v="65"/>
    <s v="ENTERPRISE RENT-A-CAR INC."/>
    <m/>
    <m/>
    <m/>
    <m/>
    <m/>
  </r>
  <r>
    <x v="0"/>
    <n v="106"/>
    <s v="36228"/>
    <s v="JABARI FELTON"/>
    <s v="JFELTON"/>
    <s v="JABARI FELTON"/>
    <s v="JFELTON"/>
    <s v="2213 Saw Palmetto Ln"/>
    <s v="OtherVendor"/>
    <x v="0"/>
    <x v="0"/>
    <b v="0"/>
    <x v="1"/>
    <s v="36228"/>
    <s v="2B56"/>
    <s v="36228"/>
    <s v="01"/>
    <s v="7435"/>
    <s v="JABARI"/>
    <s v="FELTON"/>
    <s v="JFELTON"/>
    <s v="ORLANDO"/>
    <s v="FL"/>
    <n v="114891300"/>
    <n v="115215462"/>
    <d v="2025-11-19T00:00:00"/>
    <s v="1A001001"/>
    <s v="RENTAL, DAILY"/>
    <s v="APPROVED"/>
    <n v="525"/>
    <n v="7"/>
    <n v="75"/>
    <s v="PEP BOYS"/>
    <m/>
    <m/>
    <m/>
    <m/>
    <m/>
  </r>
  <r>
    <x v="1"/>
    <n v="13"/>
    <s v="36234"/>
    <s v="ROBERT HIGGINS"/>
    <s v="RHIGGIN"/>
    <s v="ROBERT HIGGINS"/>
    <s v="RHIGGIN"/>
    <s v="1815 COMBS RIDGE RD"/>
    <s v="CLOSED"/>
    <x v="0"/>
    <x v="0"/>
    <s v="CLOSED"/>
    <x v="0"/>
    <s v="36234"/>
    <s v="2B56"/>
    <s v="36234"/>
    <s v="RF"/>
    <s v="4766"/>
    <s v="ROBERT"/>
    <s v="HIGGINS"/>
    <s v="RHIGGIN"/>
    <s v="HONAKER"/>
    <s v="VA"/>
    <n v="116524377"/>
    <n v="116876936"/>
    <d v="2026-02-20T00:00:00"/>
    <s v="1A001001"/>
    <s v="RENTAL, DAILY"/>
    <s v="APPROVED"/>
    <n v="476"/>
    <n v="7"/>
    <n v="68"/>
    <s v="ENTERPRISE RENT-A-CAR INC."/>
    <s v="PEP BOYS"/>
    <s v="35800 EMERALD COAST PKWY"/>
    <s v="DESTIN"/>
    <s v="FL"/>
    <s v="32541"/>
  </r>
  <r>
    <x v="1"/>
    <n v="3"/>
    <s v="36272"/>
    <s v="ERIC CONSUEGRA"/>
    <s v="ECONSUE"/>
    <s v="ERIC CONSUEGRA"/>
    <s v="ECONSUE"/>
    <s v="113 POINSETT DR"/>
    <s v="OPEN"/>
    <x v="0"/>
    <x v="1"/>
    <s v="OPEN"/>
    <x v="0"/>
    <s v="36272"/>
    <s v="2B56"/>
    <s v="36272"/>
    <s v="01"/>
    <s v="8175"/>
    <s v="ERIC"/>
    <s v="CONSUEGRA"/>
    <s v="ECONSUE"/>
    <s v="FLORENCE"/>
    <s v="SC"/>
    <n v="116657178"/>
    <n v="117009632"/>
    <d v="2026-03-02T00:00:00"/>
    <s v="1A001001"/>
    <s v="RENTAL, DAILY"/>
    <s v="APPROVED"/>
    <n v="490"/>
    <n v="7"/>
    <n v="70"/>
    <s v="ENTERPRISE RENT-A-CAR INC."/>
    <m/>
    <m/>
    <m/>
    <m/>
    <m/>
  </r>
  <r>
    <x v="3"/>
    <n v="20"/>
    <s v="36273"/>
    <s v="DYLAN YORK"/>
    <s v="DYORK"/>
    <s v="DYLAN YORK"/>
    <s v="DYORK"/>
    <s v="836 RINGGOLD RD"/>
    <s v="OPEN"/>
    <x v="0"/>
    <x v="1"/>
    <s v="OPEN"/>
    <x v="0"/>
    <s v="36273"/>
    <s v="2B56"/>
    <s v="36273"/>
    <s v="01"/>
    <s v="4766"/>
    <s v="DYLAN"/>
    <s v="YORK"/>
    <s v="DYORK"/>
    <s v="SOMERSET"/>
    <s v="KY"/>
    <n v="116379376"/>
    <n v="116731391"/>
    <d v="2026-02-13T00:00:00"/>
    <s v="8801A004"/>
    <s v="ACCIDENT - BASIC RENTAL"/>
    <s v="APPROVED"/>
    <n v="0"/>
    <n v="0"/>
    <s v="#DIV/0"/>
    <s v="ENTERPRISE RENT-A-CAR INC."/>
    <s v="CALIBER COLLISION"/>
    <s v="212 WILSON DRIVE"/>
    <s v="NICHOLASVILLE"/>
    <s v="KY"/>
    <s v="40356"/>
  </r>
  <r>
    <x v="0"/>
    <n v="111"/>
    <s v="36280"/>
    <s v="GREGORY LAMBERT"/>
    <s v="GLAMBE0"/>
    <s v="GREGORY LAMBERT"/>
    <s v="GLAMBE0"/>
    <s v="3123 MINART DR"/>
    <s v="OPEN"/>
    <x v="0"/>
    <x v="1"/>
    <s v="OPEN"/>
    <x v="0"/>
    <s v="36280"/>
    <s v="2B56"/>
    <s v="36280"/>
    <s v="01"/>
    <s v="8175"/>
    <s v="GREGORY"/>
    <s v="LAMBERT"/>
    <s v="GLAMBE0"/>
    <s v="WINSTON SALEM"/>
    <s v="NC"/>
    <n v="114802624"/>
    <n v="115125587"/>
    <d v="2025-11-14T00:00:00"/>
    <s v="1A001001"/>
    <s v="RENTAL, DAILY"/>
    <s v="APPROVED"/>
    <n v="455"/>
    <n v="7"/>
    <n v="65"/>
    <s v="ENTERPRISE RENT-A-CAR INC."/>
    <m/>
    <m/>
    <m/>
    <m/>
    <m/>
  </r>
  <r>
    <x v="1"/>
    <n v="9"/>
    <s v="36307"/>
    <s v="MICHAEL ROGERS"/>
    <s v="MROGER3"/>
    <s v="MICHAEL ROGERS"/>
    <s v="MROGER3"/>
    <s v="5113 WILFORD RD"/>
    <s v="OPEN"/>
    <x v="0"/>
    <x v="1"/>
    <s v="OPEN"/>
    <x v="0"/>
    <s v="36307"/>
    <s v="2B56"/>
    <s v="36307"/>
    <s v="01"/>
    <s v="4766"/>
    <s v="MICHAEL"/>
    <s v="ROGERS"/>
    <s v="MROGER3"/>
    <s v="KNOXVILLE"/>
    <s v="TN"/>
    <n v="116578336"/>
    <n v="116929635"/>
    <d v="2026-02-24T00:00:00"/>
    <s v="1A001001"/>
    <s v="RENTAL, DAILY"/>
    <s v="APPROVED"/>
    <n v="560"/>
    <n v="7"/>
    <n v="80"/>
    <s v="ENTERPRISE RENT-A-CAR INC."/>
    <m/>
    <m/>
    <m/>
    <m/>
    <m/>
  </r>
  <r>
    <x v="1"/>
    <n v="3"/>
    <s v="36307"/>
    <s v="MICHAEL ROGERS"/>
    <s v="MROGER3"/>
    <s v="MICHAEL ROGERS"/>
    <s v="MROGER3"/>
    <s v="5113 WILFORD RD"/>
    <s v="OPEN"/>
    <x v="1"/>
    <x v="1"/>
    <s v="OPEN"/>
    <x v="0"/>
    <s v="36307"/>
    <s v="2B56"/>
    <s v="36307"/>
    <s v="01"/>
    <s v="4766"/>
    <s v="MICHAEL"/>
    <s v="ROGERS"/>
    <s v="MROGER3"/>
    <s v="KNOXVILLE"/>
    <s v="TN"/>
    <n v="116669319"/>
    <n v="117021638"/>
    <d v="2026-03-02T00:00:00"/>
    <s v="1A001001"/>
    <s v="RENTAL, DAILY"/>
    <s v="APPROVED"/>
    <n v="325"/>
    <n v="5"/>
    <n v="65"/>
    <s v="ENTERPRISE RENT-A-CAR INC."/>
    <m/>
    <m/>
    <m/>
    <m/>
    <m/>
  </r>
  <r>
    <x v="3"/>
    <n v="15"/>
    <s v="36317"/>
    <s v="ISIAH LEWIS"/>
    <s v="ILEWIS"/>
    <s v="ISIAH LEWIS"/>
    <s v="ILEWIS"/>
    <s v="3885 hadley road"/>
    <s v="OPEN"/>
    <x v="0"/>
    <x v="1"/>
    <s v="OPEN"/>
    <x v="0"/>
    <s v="36317"/>
    <s v="2B56"/>
    <s v="36317"/>
    <s v="01"/>
    <s v="8035"/>
    <s v="ISIAH"/>
    <s v="LEWIS"/>
    <s v="ILEWIS"/>
    <s v="SPRINGFIELD"/>
    <s v="LA"/>
    <n v="116373859"/>
    <n v="116779367"/>
    <d v="2026-02-18T00:00:00"/>
    <s v="1A001001"/>
    <s v="RENTAL, DAILY"/>
    <s v="APPROVED"/>
    <n v="507.5"/>
    <n v="7"/>
    <n v="72.5"/>
    <s v="ENTERPRISE RENT-A-CAR INC."/>
    <m/>
    <m/>
    <m/>
    <m/>
    <m/>
  </r>
  <r>
    <x v="0"/>
    <n v="42"/>
    <s v="36322"/>
    <s v="WOODMAER LOUIS"/>
    <s v="WLOUIS"/>
    <s v="WOODMAER LOUIS"/>
    <s v="WLOUIS"/>
    <s v="3907 27TH ST SW"/>
    <s v="OPEN"/>
    <x v="0"/>
    <x v="1"/>
    <s v="OPEN"/>
    <x v="0"/>
    <s v="36322"/>
    <s v="2B56"/>
    <s v="36322"/>
    <s v="01"/>
    <s v="7435"/>
    <s v="WOODMAER"/>
    <s v="LOUIS"/>
    <s v="WLOUIS"/>
    <s v="LEHIGH ACRES"/>
    <s v="FL"/>
    <n v="115838221"/>
    <n v="116180663"/>
    <d v="2026-01-22T00:00:00"/>
    <s v="1A001001"/>
    <s v="RENTAL, DAILY"/>
    <s v="APPROVED"/>
    <n v="207"/>
    <n v="3"/>
    <n v="69"/>
    <s v="ENTERPRISE RENT-A-CAR INC."/>
    <s v="PEP BOYS"/>
    <s v="4797 S CLEVELAND AVE"/>
    <s v="FT MYERS"/>
    <s v="FL"/>
    <s v="33902"/>
  </r>
  <r>
    <x v="0"/>
    <n v="29"/>
    <s v="36354"/>
    <s v="MATTHEW HUSTA"/>
    <s v="MHUSTA"/>
    <s v="MATTHEW HUSTA"/>
    <s v="MHUSTA"/>
    <s v="14445 SW 200 ST"/>
    <s v="CLOSED"/>
    <x v="0"/>
    <x v="0"/>
    <s v="CLOSED"/>
    <x v="0"/>
    <s v="36354"/>
    <s v="2B56"/>
    <s v="36354"/>
    <s v="01"/>
    <s v="7435"/>
    <s v="MATTHEW"/>
    <s v="HUSTA"/>
    <s v="MHUSTA"/>
    <s v="MIAMI"/>
    <s v="FL"/>
    <n v="116202060"/>
    <n v="116547143"/>
    <d v="2026-02-04T00:00:00"/>
    <s v="1A001001"/>
    <s v="RENTAL, DAILY"/>
    <s v="APPROVED"/>
    <n v="1311"/>
    <n v="19"/>
    <n v="69"/>
    <s v="ENTERPRISE RENT-A-CAR INC."/>
    <m/>
    <m/>
    <m/>
    <m/>
    <m/>
  </r>
  <r>
    <x v="0"/>
    <n v="149"/>
    <s v="36376"/>
    <s v="JAIME QUINONES"/>
    <s v="JQUINON"/>
    <s v="JAIME QUINONES"/>
    <s v="JQUINON"/>
    <s v="455 PROSPECT STREET"/>
    <s v="CLOSED"/>
    <x v="0"/>
    <x v="0"/>
    <s v="CLOSED"/>
    <x v="0"/>
    <s v="36376"/>
    <s v="2B56"/>
    <s v="36376"/>
    <s v="RF"/>
    <s v="7670"/>
    <s v="JAIME"/>
    <s v="QUINONES"/>
    <s v="JQUINON"/>
    <s v="METHUEN"/>
    <s v="MA"/>
    <n v="114038757"/>
    <n v="114458820"/>
    <d v="2025-10-07T00:00:00"/>
    <s v="1A001001"/>
    <s v="RENTAL, DAILY"/>
    <s v="APPROVED"/>
    <n v="675"/>
    <n v="9"/>
    <n v="75"/>
    <s v="ENTERPRISE RENT-A-CAR INC."/>
    <s v="SULLIVAN TIRE CO INC"/>
    <s v="387 COMMON ST"/>
    <s v="BRAINTREE"/>
    <s v="MA"/>
    <s v="02184"/>
  </r>
  <r>
    <x v="3"/>
    <n v="15"/>
    <s v="36386"/>
    <s v="V-DAL TUIOFU"/>
    <s v="RESEARCH!!"/>
    <s v="Not assigned in TPMS!!"/>
    <s v="Not assigned in TPMS!!"/>
    <s v="Not assigned in TPMS!!"/>
    <s v="CLOSED"/>
    <x v="0"/>
    <x v="0"/>
    <s v="CLOSED"/>
    <x v="0"/>
    <s v="36386"/>
    <s v="2B56"/>
    <s v="36386"/>
    <s v="01"/>
    <s v="7670"/>
    <s v="V-DAL"/>
    <s v="TUIOFU"/>
    <s v="VTUIOFU"/>
    <s v="PROVIDENCE"/>
    <s v="RI"/>
    <n v="115188257"/>
    <n v="116780357"/>
    <d v="2026-02-18T00:00:00"/>
    <s v="1A001001"/>
    <s v="MAINTENANCE RENTAL, DAILY"/>
    <s v="APPROVED"/>
    <n v="1"/>
    <n v="1"/>
    <n v="1"/>
    <s v="ENTERPRISE RENT-A-CAR INC."/>
    <m/>
    <m/>
    <m/>
    <m/>
    <m/>
  </r>
  <r>
    <x v="1"/>
    <n v="7"/>
    <s v="36402"/>
    <s v="ALEXANDER GUILLAUME"/>
    <s v="AGUILLA"/>
    <s v="ALEXANDER GUILLAUME"/>
    <s v="AGUILLA"/>
    <s v="Not on HR File"/>
    <s v="OPEN"/>
    <x v="0"/>
    <x v="1"/>
    <s v="OPEN"/>
    <x v="0"/>
    <s v="36402"/>
    <s v="2B56"/>
    <s v="36402"/>
    <s v="RF"/>
    <s v="8380"/>
    <s v="ALEXANDER"/>
    <s v="GUILLAUME"/>
    <s v="AGUILLA"/>
    <s v="ROSELLE"/>
    <s v="NJ"/>
    <n v="116622145"/>
    <n v="116974153"/>
    <d v="2026-02-26T00:00:00"/>
    <s v="1A001001"/>
    <s v="RENTAL, DAILY"/>
    <s v="APPROVED"/>
    <n v="240"/>
    <n v="3"/>
    <n v="80"/>
    <s v="ENTERPRISE RENT-A-CAR INC."/>
    <m/>
    <m/>
    <m/>
    <m/>
    <m/>
  </r>
  <r>
    <x v="0"/>
    <n v="111"/>
    <s v="36405"/>
    <s v="TOSHIRO ROMERO"/>
    <s v="TROMERO"/>
    <s v="Not assigned in TPMS!!"/>
    <s v="Not assigned in TPMS!!"/>
    <s v="Not assigned in TPMS!!"/>
    <s v="CLOSED"/>
    <x v="0"/>
    <x v="0"/>
    <s v="CLOSED"/>
    <x v="0"/>
    <s v="36405"/>
    <s v="2B56"/>
    <s v="36405"/>
    <s v="RF"/>
    <s v="7744"/>
    <s v="TOSHIRO"/>
    <s v="ROMERO"/>
    <s v="TROMERO"/>
    <s v="CENTRAL ISLIP"/>
    <s v="NY"/>
    <n v="114800937"/>
    <n v="115124810"/>
    <d v="2025-11-14T00:00:00"/>
    <s v="1A001001"/>
    <s v="RENTAL, DAILY"/>
    <s v="APPROVED"/>
    <n v="525"/>
    <n v="7"/>
    <n v="75"/>
    <s v="ENTERPRISE RENT-A-CAR INC."/>
    <m/>
    <m/>
    <m/>
    <m/>
    <m/>
  </r>
  <r>
    <x v="1"/>
    <n v="9"/>
    <s v="36406"/>
    <s v="PEDRO LABOY"/>
    <s v="PLABOY"/>
    <s v="PEDRO LABOY"/>
    <s v="PLABOY"/>
    <s v="217 Division St."/>
    <s v="OPEN"/>
    <x v="0"/>
    <x v="1"/>
    <s v="OPEN"/>
    <x v="0"/>
    <s v="36406"/>
    <s v="2B56"/>
    <s v="36406"/>
    <s v="RF"/>
    <s v="7670"/>
    <s v="PEDRO"/>
    <s v="LABOY"/>
    <s v="PLABOY"/>
    <s v="AMSTERDAM"/>
    <s v="NY"/>
    <n v="116556218"/>
    <n v="116915065"/>
    <d v="2026-02-24T00:00:00"/>
    <s v="1A001001"/>
    <s v="RENTAL, DAILY"/>
    <s v="APPROVED"/>
    <n v="507.5"/>
    <n v="7"/>
    <n v="72.5"/>
    <s v="ENTERPRISE RENT-A-CAR INC."/>
    <s v="MANGINO CHEVROLET"/>
    <s v="4447 STATE HWY 30"/>
    <s v="AMSTERDAM"/>
    <s v="NY"/>
    <s v="12010"/>
  </r>
  <r>
    <x v="0"/>
    <n v="83"/>
    <s v="36407"/>
    <s v="CHRISTOPHER WURTZ"/>
    <s v="CWURTZ1"/>
    <s v="CHRISTOPHER WURTZ"/>
    <s v="CWURTZ1"/>
    <s v="255 MAINES RD"/>
    <s v="OPEN"/>
    <x v="0"/>
    <x v="1"/>
    <s v="OPEN"/>
    <x v="0"/>
    <s v="36407"/>
    <s v="2B56"/>
    <s v="36407"/>
    <s v="RF"/>
    <s v="7670"/>
    <s v="CHRISTOPHER"/>
    <s v="WURTZ"/>
    <s v="CWURTZ1"/>
    <s v="HAWLEY"/>
    <s v="PA"/>
    <n v="112010230"/>
    <n v="115607331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62"/>
    <s v="36418"/>
    <s v="JOSE RANGEL"/>
    <s v="JRANGEL"/>
    <s v="Not assigned in TPMS!!"/>
    <s v="Not assigned in TPMS!!"/>
    <s v="Not assigned in TPMS!!"/>
    <s v="OPEN"/>
    <x v="0"/>
    <x v="1"/>
    <s v="OPEN"/>
    <x v="0"/>
    <s v="36418"/>
    <s v="2B56"/>
    <s v="36418"/>
    <s v="01"/>
    <s v="8555"/>
    <s v="JOSE"/>
    <s v="RANGEL"/>
    <s v="JRANGE3"/>
    <s v="SKOKIE"/>
    <s v="IL"/>
    <n v="115519525"/>
    <n v="115855724"/>
    <d v="2026-01-02T00:00:00"/>
    <s v="1A001001"/>
    <s v="RENTAL, DAILY"/>
    <s v="APPROVED"/>
    <n v="980"/>
    <n v="14"/>
    <n v="70"/>
    <s v="ENTERPRISE RENT-A-CAR INC."/>
    <m/>
    <m/>
    <m/>
    <m/>
    <m/>
  </r>
  <r>
    <x v="1"/>
    <n v="9"/>
    <s v="36418"/>
    <s v="JOSE RANGEL"/>
    <s v="JRANGEL"/>
    <s v="Not assigned in TPMS!!"/>
    <s v="Not assigned in TPMS!!"/>
    <s v="Not assigned in TPMS!!"/>
    <s v="OPEN"/>
    <x v="1"/>
    <x v="1"/>
    <s v="OPEN"/>
    <x v="0"/>
    <s v="36418"/>
    <s v="2B56"/>
    <s v="36418"/>
    <s v="01"/>
    <s v="8555"/>
    <s v="JOSE"/>
    <s v="RANGEL"/>
    <s v="JRANGE3"/>
    <s v="SKOKIE"/>
    <s v="IL"/>
    <n v="116575498"/>
    <n v="116926737"/>
    <d v="2026-02-24T00:00:00"/>
    <s v="1A001001"/>
    <s v="RENTAL, DAILY"/>
    <s v="APPROVED"/>
    <n v="980"/>
    <n v="14"/>
    <n v="70"/>
    <s v="ENTERPRISE RENT-A-CAR INC."/>
    <m/>
    <m/>
    <m/>
    <m/>
    <m/>
  </r>
  <r>
    <x v="0"/>
    <n v="34"/>
    <s v="36422"/>
    <s v="JANCARLOS GONZALEZ"/>
    <s v="JGONZA5"/>
    <s v="Not assigned in TPMS!!"/>
    <s v="Not assigned in TPMS!!"/>
    <s v="Not assigned in TPMS!!"/>
    <s v="OtherVendor"/>
    <x v="0"/>
    <x v="0"/>
    <b v="0"/>
    <x v="1"/>
    <s v="36422"/>
    <s v="2B56"/>
    <s v="36422"/>
    <s v="RF"/>
    <s v="7670"/>
    <s v="JANCARLOS"/>
    <s v="GONZALEZ"/>
    <s v="JGONZA5"/>
    <s v="WATERBURY"/>
    <s v="CT"/>
    <n v="115876788"/>
    <n v="116404392"/>
    <d v="2026-01-30T00:00:00"/>
    <s v="1A001001"/>
    <s v="RENTAL, DAILY"/>
    <s v="APPROVED"/>
    <n v="1365"/>
    <n v="21"/>
    <n v="65"/>
    <s v="HERTZ HLE"/>
    <s v="PEP BOYS"/>
    <s v="699 WOLCOTT ST"/>
    <s v="WATERBURY"/>
    <s v="CT"/>
    <s v="06705"/>
  </r>
  <r>
    <x v="0"/>
    <n v="36"/>
    <s v="36443"/>
    <s v="DONTA EVANS"/>
    <s v="DEVANS"/>
    <s v="DONTA EVANS"/>
    <s v="DEVANS"/>
    <s v="161 South Monastery Avenue"/>
    <s v="OPEN"/>
    <x v="0"/>
    <x v="1"/>
    <s v="OPEN"/>
    <x v="0"/>
    <s v="36443"/>
    <s v="2B56"/>
    <s v="36443"/>
    <s v="01"/>
    <s v="7084"/>
    <s v="DONTA"/>
    <s v="EVANS"/>
    <s v="DEVANS"/>
    <s v="BALTIMORE"/>
    <s v="MD"/>
    <n v="114462401"/>
    <n v="116344503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52"/>
    <s v="36443"/>
    <s v="DONTA EVANS"/>
    <s v="DEVANS"/>
    <s v="DONTA EVANS"/>
    <s v="DEVANS"/>
    <s v="161 South Monastery Avenue"/>
    <s v="OPEN"/>
    <x v="1"/>
    <x v="1"/>
    <s v="OPEN"/>
    <x v="0"/>
    <s v="36443"/>
    <s v="2B56"/>
    <s v="36443"/>
    <s v="01"/>
    <s v="7084"/>
    <s v="DONTA"/>
    <s v="EVANS"/>
    <s v="DEVANS"/>
    <s v="BALTIMORE"/>
    <s v="MD"/>
    <n v="115657618"/>
    <n v="116001733"/>
    <d v="2026-01-12T00:00:00"/>
    <s v="1A001001"/>
    <s v="RENTAL, DAILY"/>
    <s v="APPROVED"/>
    <n v="560"/>
    <n v="7"/>
    <n v="80"/>
    <s v="ENTERPRISE RENT-A-CAR INC."/>
    <m/>
    <m/>
    <m/>
    <m/>
    <m/>
  </r>
  <r>
    <x v="1"/>
    <n v="1"/>
    <s v="36459"/>
    <s v="PHILIP LAMBERT"/>
    <s v="PLAMBE0"/>
    <s v="PHILIP LAMBERT"/>
    <s v="PLAMBE0"/>
    <s v="109 Caroline Ct"/>
    <s v="CLOSED"/>
    <x v="0"/>
    <x v="0"/>
    <s v="CLOSED"/>
    <x v="0"/>
    <s v="36459"/>
    <s v="2B56"/>
    <s v="36459"/>
    <s v="01"/>
    <s v="8175"/>
    <s v="PHILIP"/>
    <s v="LAMBERT"/>
    <s v="PLAMBE0"/>
    <s v="CLAYTON"/>
    <s v="NC"/>
    <n v="116714794"/>
    <n v="117068121"/>
    <d v="2026-03-04T00:00:00"/>
    <s v="1A001001"/>
    <s v="RENTAL, DAILY"/>
    <s v="APPROVED"/>
    <n v="511"/>
    <n v="7"/>
    <n v="73"/>
    <s v="ENTERPRISE RENT-A-CAR INC."/>
    <m/>
    <m/>
    <m/>
    <m/>
    <m/>
  </r>
  <r>
    <x v="0"/>
    <n v="38"/>
    <s v="36479"/>
    <s v="KAMRON GLOVER"/>
    <s v="RESEARCH!!"/>
    <s v="CORNELIUS CHANEY"/>
    <s v="CCHANEY"/>
    <s v="Not on HR File"/>
    <s v="CLOSED"/>
    <x v="0"/>
    <x v="0"/>
    <s v="CLOSED"/>
    <x v="0"/>
    <s v="36479"/>
    <s v="2B56"/>
    <s v="36479"/>
    <s v="RF"/>
    <s v="8035"/>
    <s v="KAMRON"/>
    <s v="GLOVER"/>
    <s v="KGLOVE1"/>
    <s v="SEMMES"/>
    <s v="AL"/>
    <n v="115896134"/>
    <n v="116238596"/>
    <d v="2026-01-26T00:00:00"/>
    <s v="1A001001"/>
    <s v="RENTAL, DAILY"/>
    <s v="APPROVED"/>
    <n v="278.8"/>
    <n v="4"/>
    <n v="69.7"/>
    <s v="ENTERPRISE RENT-A-CAR INC."/>
    <m/>
    <m/>
    <m/>
    <m/>
    <m/>
  </r>
  <r>
    <x v="1"/>
    <n v="6"/>
    <s v="36516"/>
    <s v="GEORGE LLOYD"/>
    <s v="GLLOYD0"/>
    <s v="GEORGE LLOYD"/>
    <s v="GLLOYD0"/>
    <s v="2041 Dalton Ave"/>
    <s v="OPEN"/>
    <x v="0"/>
    <x v="1"/>
    <s v="OPEN"/>
    <x v="0"/>
    <s v="36516"/>
    <s v="2B56"/>
    <s v="36516"/>
    <s v="01"/>
    <s v="7435"/>
    <s v="GEORGE"/>
    <s v="LLOYD"/>
    <s v="GLLOYD0"/>
    <s v="DELTONA"/>
    <s v="FL"/>
    <n v="114407647"/>
    <n v="116993267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36517"/>
    <s v="RICARDO LARA"/>
    <s v="RLARA"/>
    <s v="RICARDO LARA"/>
    <s v="RLARA"/>
    <s v="2131 Deer Run"/>
    <s v="OPEN"/>
    <x v="0"/>
    <x v="1"/>
    <s v="OPEN"/>
    <x v="0"/>
    <s v="36517"/>
    <s v="2B56"/>
    <s v="36517"/>
    <s v="01"/>
    <s v="8035"/>
    <s v="RICARDO"/>
    <s v="LARA"/>
    <s v="RLARA"/>
    <s v="LAWRENCEVILLE"/>
    <s v="GA"/>
    <n v="116054525"/>
    <n v="116399111"/>
    <d v="2026-01-30T00:00:00"/>
    <s v="1A001001"/>
    <s v="RENTAL, DAILY"/>
    <s v="APPROVED"/>
    <n v="340"/>
    <n v="5"/>
    <n v="68"/>
    <s v="ENTERPRISE RENT-A-CAR INC."/>
    <m/>
    <m/>
    <m/>
    <m/>
    <m/>
  </r>
  <r>
    <x v="0"/>
    <n v="155"/>
    <s v="36544"/>
    <s v="LUIS SOTELO"/>
    <s v="LSOTELO"/>
    <s v="Not assigned in TPMS!!"/>
    <s v="Not assigned in TPMS!!"/>
    <s v="Not assigned in TPMS!!"/>
    <s v="CLOSED"/>
    <x v="0"/>
    <x v="0"/>
    <s v="CLOSED"/>
    <x v="0"/>
    <s v="36544"/>
    <s v="2B56"/>
    <s v="36544"/>
    <s v="RF"/>
    <s v="7088"/>
    <s v="LUIS"/>
    <s v="SOTELO"/>
    <s v="LSOTELO"/>
    <s v="MECCA"/>
    <s v="CA"/>
    <n v="114046175"/>
    <n v="114358115"/>
    <d v="2025-10-01T00:00:00"/>
    <s v="1A001001"/>
    <s v="RENTAL, DAILY"/>
    <s v="APPROVED"/>
    <n v="490"/>
    <n v="7"/>
    <n v="70"/>
    <s v="ENTERPRISE RENT-A-CAR INC."/>
    <m/>
    <m/>
    <m/>
    <m/>
    <m/>
  </r>
  <r>
    <x v="1"/>
    <n v="3"/>
    <s v="36581"/>
    <s v="DANIEL MYERS"/>
    <s v="DMYERS0"/>
    <s v="DANIEL MYERS"/>
    <s v="DMYERS0"/>
    <s v="Not on HR File"/>
    <s v="CLOSED"/>
    <x v="0"/>
    <x v="0"/>
    <s v="CLOSED"/>
    <x v="0"/>
    <s v="36581"/>
    <s v="2B56"/>
    <s v="36581"/>
    <s v="01"/>
    <s v="8107"/>
    <s v="DANIEL"/>
    <s v="MYERS"/>
    <s v="DMYERS0"/>
    <s v="COLMESNEIL"/>
    <s v="TX"/>
    <n v="116674780"/>
    <n v="117027180"/>
    <d v="2026-03-02T00:00:00"/>
    <s v="1A001001"/>
    <s v="RENTAL, DAILY"/>
    <s v="APPROVED"/>
    <n v="483"/>
    <n v="7"/>
    <n v="69"/>
    <s v="ENTERPRISE RENT-A-CAR INC."/>
    <m/>
    <m/>
    <m/>
    <m/>
    <m/>
  </r>
  <r>
    <x v="1"/>
    <n v="8"/>
    <s v="36585"/>
    <s v="JULIO LOPEZ"/>
    <s v="JLOP105"/>
    <s v="JULIO LOPEZ"/>
    <s v="JLOP105"/>
    <s v="2840 Gram Dr"/>
    <s v="OPEN"/>
    <x v="0"/>
    <x v="1"/>
    <s v="OPEN"/>
    <x v="0"/>
    <s v="36585"/>
    <s v="2B56"/>
    <s v="36585"/>
    <s v="01"/>
    <s v="7088"/>
    <s v="JULIO"/>
    <s v="LOPEZ"/>
    <s v="JLOP105"/>
    <s v="THERMAL"/>
    <s v="CA"/>
    <n v="116601939"/>
    <n v="116954058"/>
    <d v="2026-02-25T00:00:00"/>
    <s v="1A001001"/>
    <s v="RENTAL, DAILY"/>
    <s v="APPROVED"/>
    <n v="450"/>
    <n v="6"/>
    <n v="75"/>
    <s v="ENTERPRISE RENT-A-CAR INC."/>
    <m/>
    <m/>
    <m/>
    <m/>
    <m/>
  </r>
  <r>
    <x v="0"/>
    <n v="50"/>
    <s v="36588"/>
    <s v="MICHAEL KROEGER"/>
    <s v="MKROEGE"/>
    <s v="MICHAEL KROEGER"/>
    <s v="MKROEGE"/>
    <s v="3378 S 200 E"/>
    <s v="CLOSED"/>
    <x v="0"/>
    <x v="0"/>
    <s v="CLOSED"/>
    <x v="0"/>
    <s v="36588"/>
    <s v="2B56"/>
    <s v="36588"/>
    <s v="01"/>
    <s v="8169"/>
    <s v="MICHAEL"/>
    <s v="KROEGER"/>
    <s v="MKROEGE"/>
    <s v="SALT LAKE CITY"/>
    <s v="UT"/>
    <n v="115648202"/>
    <n v="116050901"/>
    <d v="2026-01-14T00:00:00"/>
    <s v="1A001001"/>
    <s v="RENTAL, DAILY"/>
    <s v="APPROVED"/>
    <n v="195"/>
    <n v="3"/>
    <n v="65"/>
    <s v="ENTERPRISE RENT-A-CAR INC."/>
    <s v="JIFFY LUBE #3732"/>
    <s v="2192 W 5400 S"/>
    <s v="TAYLORSVILLE"/>
    <s v="UT"/>
    <s v="84129"/>
  </r>
  <r>
    <x v="0"/>
    <n v="29"/>
    <s v="36588"/>
    <s v="MICHAEL KROEGER"/>
    <s v="MKROEGE"/>
    <s v="MICHAEL KROEGER"/>
    <s v="MKROEGE"/>
    <s v="3378 S 200 E"/>
    <s v="CLOSED"/>
    <x v="1"/>
    <x v="0"/>
    <s v="CLOSED"/>
    <x v="0"/>
    <s v="36588"/>
    <s v="2B56"/>
    <s v="36588"/>
    <s v="01"/>
    <s v="8169"/>
    <s v="MICHAEL"/>
    <s v="KROEGER"/>
    <s v="MKROEGE"/>
    <s v="SALT LAKE CITY"/>
    <s v="UT"/>
    <n v="116217375"/>
    <n v="116562149"/>
    <d v="2026-02-04T00:00:00"/>
    <s v="1A001001"/>
    <s v="RENTAL, DAILY"/>
    <s v="APPROVED"/>
    <n v="910"/>
    <n v="14"/>
    <n v="65"/>
    <s v="ENTERPRISE RENT-A-CAR INC."/>
    <m/>
    <m/>
    <m/>
    <m/>
    <m/>
  </r>
  <r>
    <x v="0"/>
    <n v="66"/>
    <s v="36590"/>
    <s v="DANDRELL MCCLINTON"/>
    <s v="RESEARCH!!"/>
    <s v="Not assigned in TPMS!!"/>
    <s v="Not assigned in TPMS!!"/>
    <s v="Not assigned in TPMS!!"/>
    <s v="OtherVendor"/>
    <x v="0"/>
    <x v="0"/>
    <b v="0"/>
    <x v="1"/>
    <s v="36590"/>
    <s v="2B56"/>
    <s v="36590"/>
    <s v="01"/>
    <s v="8220"/>
    <s v="DANDRELL"/>
    <s v="MCCLINTON"/>
    <s v="DMCCLIN"/>
    <s v="BENTON HARBOR"/>
    <s v="MI"/>
    <n v="115461382"/>
    <n v="115796558"/>
    <d v="2025-12-29T00:00:00"/>
    <s v="1A001001"/>
    <s v="RENTAL, DAILY"/>
    <s v="APPROVED"/>
    <n v="604.79999999999995"/>
    <n v="9"/>
    <n v="67.2"/>
    <s v="AVIS RENT A CAR SYSTEM, INC"/>
    <s v="LEVALLEY CAD-GMC-BUICK-PONT"/>
    <s v="2130 S M-139"/>
    <s v="BENTON HARBOR"/>
    <s v="MI"/>
    <s v="49022"/>
  </r>
  <r>
    <x v="0"/>
    <n v="44"/>
    <s v="36590"/>
    <s v="DANDRELL MCCLINTON"/>
    <s v="RESEARCH!!"/>
    <s v="Not assigned in TPMS!!"/>
    <s v="Not assigned in TPMS!!"/>
    <s v="Not assigned in TPMS!!"/>
    <s v="OtherVendor"/>
    <x v="1"/>
    <x v="0"/>
    <b v="0"/>
    <x v="1"/>
    <s v="36590"/>
    <s v="2B56"/>
    <s v="36590"/>
    <s v="01"/>
    <s v="8220"/>
    <s v="DANDRELL"/>
    <s v="MCCLINTON"/>
    <s v="DMCCLIN"/>
    <s v="BENTON HARBOR"/>
    <s v="MI"/>
    <n v="115796572"/>
    <n v="116143082"/>
    <d v="2026-01-20T00:00:00"/>
    <s v="1A001001"/>
    <s v="RENTAL, DAILY"/>
    <s v="APPROVED"/>
    <n v="1545.6"/>
    <n v="23"/>
    <n v="67.2"/>
    <s v="AVIS RENT A CAR SYSTEM, INC"/>
    <s v="LEVALLEY CAD-GMC-BUICK-PONT"/>
    <s v="2130 S M-139"/>
    <s v="BENTON HARBOR"/>
    <s v="MI"/>
    <s v="49022"/>
  </r>
  <r>
    <x v="3"/>
    <n v="20"/>
    <s v="36637"/>
    <s v="WILLIAM SCHMIDT"/>
    <s v="WSCHMI0"/>
    <s v="WILLIAM SCHMIDT"/>
    <s v="WSCHMI0"/>
    <s v="97 MEADOWLARK LANE"/>
    <s v="OPEN"/>
    <x v="0"/>
    <x v="1"/>
    <s v="OPEN"/>
    <x v="0"/>
    <s v="36637"/>
    <s v="2B56"/>
    <s v="36637"/>
    <s v="RF"/>
    <s v="8555"/>
    <s v="WILLIAM"/>
    <s v="SCHMIDT"/>
    <s v="WSCHMI0"/>
    <s v="BEECHER"/>
    <s v="IL"/>
    <n v="112995844"/>
    <n v="116719524"/>
    <d v="2026-02-13T00:00:00"/>
    <s v="1A001003"/>
    <s v="RENTAL, MONTHLY"/>
    <s v="APPROVED"/>
    <n v="1"/>
    <n v="1"/>
    <n v="1"/>
    <s v="ENTERPRISE RENT-A-CAR INC."/>
    <m/>
    <m/>
    <m/>
    <m/>
    <m/>
  </r>
  <r>
    <x v="1"/>
    <n v="10"/>
    <s v="36638"/>
    <s v="JONATHAN SANGER"/>
    <s v="JSANGER"/>
    <s v="JONATHAN SANGER"/>
    <s v="JSANGER"/>
    <s v="Not on HR File"/>
    <s v="CLOSED"/>
    <x v="0"/>
    <x v="0"/>
    <s v="CLOSED"/>
    <x v="0"/>
    <s v="36638"/>
    <s v="2B56"/>
    <s v="36638"/>
    <s v="01"/>
    <s v="8096"/>
    <s v="JONATHAN"/>
    <s v="SANGER"/>
    <s v="JSANGER"/>
    <s v="MARION"/>
    <s v="IN"/>
    <n v="116544102"/>
    <n v="116897723"/>
    <d v="2026-02-23T00:00:00"/>
    <s v="1A001001"/>
    <s v="RENTAL, DAILY"/>
    <s v="APPROVED"/>
    <n v="375"/>
    <n v="5"/>
    <n v="75"/>
    <s v="ENTERPRISE RENT-A-CAR INC."/>
    <s v="NICK'S AUTO SERVICE"/>
    <s v="2815 S MADISON AVE"/>
    <s v="ANDERSON"/>
    <s v="IN"/>
    <s v="46016"/>
  </r>
  <r>
    <x v="2"/>
    <n v="23"/>
    <s v="36655"/>
    <s v="PATRICK SKOCELAS"/>
    <s v="PSKOCEL"/>
    <s v="PATRICK SKOCELAS"/>
    <s v="PSKOCEL"/>
    <s v="2930 TILDON"/>
    <s v="OPEN"/>
    <x v="0"/>
    <x v="1"/>
    <s v="OPEN"/>
    <x v="0"/>
    <s v="36655"/>
    <s v="2B56"/>
    <s v="36655"/>
    <s v="RF"/>
    <s v="8220"/>
    <s v="PATRICK"/>
    <s v="SKOCELAS"/>
    <s v="PSKOCEL"/>
    <s v="SAGINAW"/>
    <s v="MI"/>
    <n v="116297979"/>
    <n v="116643844"/>
    <d v="2026-02-10T00:00:00"/>
    <s v="1A001001"/>
    <s v="RENTAL, DAILY"/>
    <s v="APPROVED"/>
    <n v="2040"/>
    <n v="30"/>
    <n v="68"/>
    <s v="ENTERPRISE RENT-A-CAR INC."/>
    <m/>
    <m/>
    <m/>
    <m/>
    <m/>
  </r>
  <r>
    <x v="0"/>
    <n v="160"/>
    <s v="36683"/>
    <s v="RAYMOND WHITE"/>
    <s v="RWHITE0"/>
    <s v="RAYMOND WHITE"/>
    <s v="RWHITE0"/>
    <s v="15210 Oberlin Avenue"/>
    <s v="CLOSED"/>
    <x v="0"/>
    <x v="0"/>
    <s v="CLOSED"/>
    <x v="0"/>
    <s v="36683"/>
    <s v="2B56"/>
    <s v="36683"/>
    <s v="01"/>
    <s v="8206"/>
    <s v="RAYMOND"/>
    <s v="WHITE"/>
    <s v="RWHITE0"/>
    <s v="GULFPORT"/>
    <s v="MS"/>
    <n v="113958795"/>
    <n v="114273426"/>
    <d v="2025-09-26T00:00:00"/>
    <s v="1A001001"/>
    <s v="RENTAL, DAILY"/>
    <s v="APPROVED"/>
    <n v="325"/>
    <n v="5"/>
    <n v="65"/>
    <s v="ENTERPRISE RENT-A-CAR INC."/>
    <s v="FIRESTONE COMPLETE AUTO CARE"/>
    <s v="655 COURTHOUSE RD"/>
    <s v="GULFPORT"/>
    <s v="MS"/>
    <s v="39507"/>
  </r>
  <r>
    <x v="2"/>
    <n v="21"/>
    <s v="36690"/>
    <s v="SAMUEL PITTMAN"/>
    <s v="SPITTM4"/>
    <s v="SAMUEL PITTMAN"/>
    <s v="SPITTM4"/>
    <s v="230 STEVENS DR"/>
    <s v="OPEN"/>
    <x v="0"/>
    <x v="1"/>
    <s v="OPEN"/>
    <x v="0"/>
    <s v="36690"/>
    <s v="2B56"/>
    <s v="36690"/>
    <s v="RF"/>
    <s v="8035"/>
    <s v="SAMUEL"/>
    <s v="PITTMAN"/>
    <s v="SPITTM4"/>
    <s v="MIDWAY"/>
    <s v="FL"/>
    <n v="116345054"/>
    <n v="116693449"/>
    <d v="2026-02-12T00:00:00"/>
    <s v="1A001001"/>
    <s v="RENTAL, DAILY"/>
    <s v="APPROVED"/>
    <n v="910"/>
    <n v="14"/>
    <n v="65"/>
    <s v="ENTERPRISE RENT-A-CAR INC."/>
    <m/>
    <m/>
    <m/>
    <m/>
    <m/>
  </r>
  <r>
    <x v="0"/>
    <n v="34"/>
    <s v="36699"/>
    <s v="CASEY DUNCAN SR"/>
    <s v="CDUNCA0"/>
    <s v="CASEY DUNCAN SR"/>
    <s v="CDUNCA0"/>
    <s v="Not on HR File"/>
    <s v="OPEN"/>
    <x v="0"/>
    <x v="1"/>
    <s v="OPEN"/>
    <x v="0"/>
    <s v="36699"/>
    <s v="2B56"/>
    <s v="36699"/>
    <s v="01"/>
    <s v="8175"/>
    <s v="CASEY"/>
    <s v="DUNCAN SR"/>
    <s v="CDUNCA0"/>
    <s v="WEST COLUMBIA"/>
    <s v="SC"/>
    <n v="116053700"/>
    <n v="116397260"/>
    <d v="2026-01-30T00:00:00"/>
    <s v="1A001001"/>
    <s v="RENTAL, DAILY"/>
    <s v="APPROVED"/>
    <n v="1428"/>
    <n v="14"/>
    <n v="102"/>
    <s v="ENTERPRISE RENT-A-CAR INC."/>
    <m/>
    <m/>
    <m/>
    <m/>
    <m/>
  </r>
  <r>
    <x v="3"/>
    <n v="20"/>
    <s v="36770"/>
    <s v="LOUIS SMITH"/>
    <s v="LSMI314"/>
    <s v="LOUIS SMITH"/>
    <s v="LSMI314"/>
    <s v="3406 Walker Falls Lane"/>
    <s v="OPEN"/>
    <x v="0"/>
    <x v="1"/>
    <s v="OPEN"/>
    <x v="0"/>
    <s v="36770"/>
    <s v="2B56"/>
    <s v="36770"/>
    <s v="RF"/>
    <s v="8107"/>
    <s v="LOUIS"/>
    <s v="SMITH"/>
    <s v="LSMI314"/>
    <s v="FULSHEAR"/>
    <s v="TX"/>
    <n v="113859159"/>
    <n v="116716909"/>
    <d v="2026-02-13T00:00:00"/>
    <s v="1A008002"/>
    <s v="RENTAL TAXES &amp; TOLLS"/>
    <s v="APPROVED"/>
    <n v="1"/>
    <n v="1"/>
    <n v="1"/>
    <s v="ENTERPRISE TOLLS/TOLL CHARGES"/>
    <s v="PEP BOYS"/>
    <s v="845 S FRY RD"/>
    <s v="KATY"/>
    <s v="TX"/>
    <s v="77450"/>
  </r>
  <r>
    <x v="0"/>
    <n v="80"/>
    <s v="36770"/>
    <s v="LOUIS SMITH"/>
    <s v="LSMI314"/>
    <s v="LOUIS SMITH"/>
    <s v="LSMI314"/>
    <s v="3406 Walker Falls Lane"/>
    <s v="OPEN"/>
    <x v="1"/>
    <x v="1"/>
    <s v="OPEN"/>
    <x v="0"/>
    <s v="36770"/>
    <s v="2B56"/>
    <s v="36770"/>
    <s v="RF"/>
    <s v="8107"/>
    <s v="LOUIS"/>
    <s v="SMITH"/>
    <s v="LSMI314"/>
    <s v="FULSHEAR"/>
    <s v="TX"/>
    <n v="114858011"/>
    <n v="115637604"/>
    <d v="2025-12-15T00:00:00"/>
    <s v="1A001001"/>
    <s v="RENTAL, DAILY"/>
    <s v="APPROVED"/>
    <n v="483"/>
    <n v="7"/>
    <n v="69"/>
    <s v="ENTERPRISE RENT-A-CAR INC."/>
    <m/>
    <m/>
    <m/>
    <m/>
    <m/>
  </r>
  <r>
    <x v="0"/>
    <n v="107"/>
    <s v="36777"/>
    <s v="ERIC DAVIS"/>
    <s v="EDAVIS0"/>
    <s v="ERIC DAVIS"/>
    <s v="EDAVIS0"/>
    <s v="510 DAVIS ST"/>
    <s v="OPEN"/>
    <x v="0"/>
    <x v="1"/>
    <s v="OPEN"/>
    <x v="0"/>
    <s v="36777"/>
    <s v="2B56"/>
    <s v="36777"/>
    <s v="01"/>
    <s v="7995"/>
    <s v="ERIC"/>
    <s v="DAVIS"/>
    <s v="EDAVIS0"/>
    <s v="PAMPA"/>
    <s v="TX"/>
    <n v="114264825"/>
    <n v="115186228"/>
    <d v="2025-11-18T00:00:00"/>
    <s v="1A001001"/>
    <s v="RENTAL, DAILY"/>
    <s v="APPROVED"/>
    <n v="559.6"/>
    <n v="8"/>
    <n v="69.95"/>
    <s v="ENTERPRISE RENT-A-CAR INC."/>
    <m/>
    <m/>
    <m/>
    <m/>
    <m/>
  </r>
  <r>
    <x v="0"/>
    <n v="36"/>
    <s v="36777"/>
    <s v="ERIC DAVIS"/>
    <s v="EDAVIS0"/>
    <s v="ERIC DAVIS"/>
    <s v="EDAVIS0"/>
    <s v="510 DAVIS ST"/>
    <s v="OPEN"/>
    <x v="1"/>
    <x v="1"/>
    <s v="OPEN"/>
    <x v="0"/>
    <s v="36777"/>
    <s v="2B56"/>
    <s v="36777"/>
    <s v="01"/>
    <s v="7995"/>
    <s v="ERIC"/>
    <s v="DAVIS"/>
    <s v="EDAVIS0"/>
    <s v="PAMPA"/>
    <s v="TX"/>
    <n v="116019133"/>
    <n v="116362552"/>
    <d v="2026-01-28T00:00:00"/>
    <s v="1A001001"/>
    <s v="RENTAL, DAILY"/>
    <s v="APPROVED"/>
    <n v="455"/>
    <n v="7"/>
    <n v="65"/>
    <s v="ENTERPRISE RENT-A-CAR INC."/>
    <m/>
    <m/>
    <m/>
    <m/>
    <m/>
  </r>
  <r>
    <x v="0"/>
    <n v="164"/>
    <s v="36780"/>
    <s v="WALTER ROBINSON"/>
    <s v="RESEARCH!!"/>
    <s v="Not assigned in TPMS!!"/>
    <s v="Not assigned in TPMS!!"/>
    <s v="Not assigned in TPMS!!"/>
    <s v="CLOSED"/>
    <x v="0"/>
    <x v="0"/>
    <s v="CLOSED"/>
    <x v="0"/>
    <s v="36780"/>
    <s v="2B56"/>
    <s v="36780"/>
    <s v="01"/>
    <s v="8107"/>
    <s v="WALTER"/>
    <s v="ROBINSON"/>
    <s v="WROBINS"/>
    <s v="HOUSTON"/>
    <s v="TX"/>
    <n v="112622283"/>
    <n v="114168484"/>
    <d v="2025-09-22T00:00:00"/>
    <s v="1A001001"/>
    <s v="RENTAL, DAILY"/>
    <s v="APPROVED"/>
    <n v="483"/>
    <n v="7"/>
    <n v="69"/>
    <s v="ENTERPRISE RENT-A-CAR INC."/>
    <m/>
    <m/>
    <m/>
    <m/>
    <m/>
  </r>
  <r>
    <x v="3"/>
    <n v="20"/>
    <s v="36780"/>
    <s v="WALTER ROBINSON"/>
    <s v="RESEARCH!!"/>
    <s v="Not assigned in TPMS!!"/>
    <s v="Not assigned in TPMS!!"/>
    <s v="Not assigned in TPMS!!"/>
    <s v="CLOSED"/>
    <x v="1"/>
    <x v="0"/>
    <s v="CLOSED"/>
    <x v="0"/>
    <s v="36780"/>
    <s v="2B56"/>
    <s v="36780"/>
    <s v="01"/>
    <s v="8107"/>
    <s v="WALTER"/>
    <s v="ROBINSON"/>
    <s v="WROBINS"/>
    <s v="HOUSTON"/>
    <s v="TX"/>
    <n v="112622283"/>
    <n v="116715591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6780"/>
    <s v="WALTER ROBINSON"/>
    <s v="RESEARCH!!"/>
    <s v="Not assigned in TPMS!!"/>
    <s v="Not assigned in TPMS!!"/>
    <s v="Not assigned in TPMS!!"/>
    <s v="CLOSED"/>
    <x v="1"/>
    <x v="0"/>
    <s v="CLOSED"/>
    <x v="0"/>
    <s v="36780"/>
    <s v="2B56"/>
    <s v="36780"/>
    <s v="01"/>
    <s v="8107"/>
    <s v="WALTER"/>
    <s v="ROBINSON"/>
    <s v="WROBINS"/>
    <s v="HOUSTON"/>
    <s v="TX"/>
    <n v="112622283"/>
    <n v="116716755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38"/>
    <s v="36785"/>
    <s v="BEN GEBBERT"/>
    <s v="RESEARCH!!"/>
    <s v="Not assigned in TPMS!!"/>
    <s v="Not assigned in TPMS!!"/>
    <s v="Not assigned in TPMS!!"/>
    <s v="CLOSED"/>
    <x v="0"/>
    <x v="0"/>
    <s v="CLOSED"/>
    <x v="0"/>
    <s v="36785"/>
    <s v="2B56"/>
    <s v="36785"/>
    <s v="01"/>
    <s v="8147"/>
    <s v="BEN"/>
    <s v="GEBBERT"/>
    <s v="BGEBBER"/>
    <s v="ROSANKY"/>
    <s v="TX"/>
    <n v="115885756"/>
    <n v="116228335"/>
    <d v="2026-01-26T00:00:00"/>
    <s v="1A001001"/>
    <s v="RENTAL, DAILY"/>
    <s v="APPROVED"/>
    <n v="497"/>
    <n v="7"/>
    <n v="71"/>
    <s v="ENTERPRISE RENT-A-CAR INC."/>
    <m/>
    <m/>
    <m/>
    <m/>
    <m/>
  </r>
  <r>
    <x v="3"/>
    <n v="16"/>
    <s v="36793"/>
    <s v="RICHARD MILLER"/>
    <s v="RMILLE4"/>
    <s v="RICHARD MILLER"/>
    <s v="RMILLE4"/>
    <s v="287 County Rd. 4941"/>
    <s v="OPEN"/>
    <x v="0"/>
    <x v="1"/>
    <s v="OPEN"/>
    <x v="0"/>
    <s v="36793"/>
    <s v="2B56"/>
    <s v="36793"/>
    <s v="01"/>
    <s v="8107"/>
    <s v="RICHARD"/>
    <s v="MILLER"/>
    <s v="RMILLE4"/>
    <s v="ETOILE"/>
    <s v="TX"/>
    <n v="116424871"/>
    <n v="116775835"/>
    <d v="2026-02-17T00:00:00"/>
    <s v="1A001001"/>
    <s v="RENTAL, DAILY"/>
    <s v="APPROVED"/>
    <n v="952"/>
    <n v="14"/>
    <n v="68"/>
    <s v="ENTERPRISE RENT-A-CAR INC."/>
    <m/>
    <m/>
    <m/>
    <m/>
    <m/>
  </r>
  <r>
    <x v="0"/>
    <n v="57"/>
    <s v="36832"/>
    <s v="KALEB STOVER"/>
    <s v="KSTOVER"/>
    <s v="KALEB STOVER"/>
    <s v="KSTOVER"/>
    <s v="Not on HR File"/>
    <s v="CLOSED"/>
    <x v="0"/>
    <x v="0"/>
    <s v="CLOSED"/>
    <x v="0"/>
    <s v="36832"/>
    <s v="2B56"/>
    <s v="36832"/>
    <s v="RF"/>
    <s v="8228"/>
    <s v="KALEB"/>
    <s v="STOVER"/>
    <s v="KSTOVER"/>
    <s v="IDAHO FALLS"/>
    <s v="ID"/>
    <n v="115591393"/>
    <n v="115929009"/>
    <d v="2026-01-07T00:00:00"/>
    <s v="1A001001"/>
    <s v="RENTAL, DAILY"/>
    <s v="APPROVED"/>
    <n v="1399.3"/>
    <n v="14"/>
    <n v="99.95"/>
    <s v="ENTERPRISE RENT-A-CAR INC."/>
    <m/>
    <m/>
    <m/>
    <m/>
    <m/>
  </r>
  <r>
    <x v="2"/>
    <n v="24"/>
    <s v="36842"/>
    <s v="JOHN LINDSLEY"/>
    <s v="JLINDSL"/>
    <s v="JOHN LINDSLEY"/>
    <s v="JLINDSL"/>
    <s v="686 FAIRMOUNT RD"/>
    <s v="OPEN"/>
    <x v="0"/>
    <x v="1"/>
    <s v="OPEN"/>
    <x v="0"/>
    <s v="36842"/>
    <s v="2B56"/>
    <s v="36842"/>
    <s v="RF"/>
    <s v="8228"/>
    <s v="JOHN"/>
    <s v="LINDSLEY"/>
    <s v="JLINDSL"/>
    <s v="PORT TOWNSEND"/>
    <s v="WA"/>
    <n v="116266908"/>
    <n v="116624480"/>
    <d v="2026-02-09T00:00:00"/>
    <s v="1A001001"/>
    <s v="RENTAL, DAILY"/>
    <s v="APPROVED"/>
    <n v="504"/>
    <n v="7"/>
    <n v="72"/>
    <s v="ENTERPRISE RENT-A-CAR INC."/>
    <m/>
    <m/>
    <m/>
    <m/>
    <m/>
  </r>
  <r>
    <x v="0"/>
    <n v="161"/>
    <s v="36876"/>
    <s v="ADAM HUTCHINSON"/>
    <s v="AHUTCHI"/>
    <s v="ADAM HUTCHINSON"/>
    <s v="AHUTCHI"/>
    <s v="1217 WEST RICHARD AVE"/>
    <s v="OPEN"/>
    <x v="0"/>
    <x v="1"/>
    <s v="OPEN"/>
    <x v="0"/>
    <s v="36876"/>
    <s v="2B56"/>
    <s v="36876"/>
    <s v="01"/>
    <s v="8147"/>
    <s v="ADAM"/>
    <s v="HUTCHINSON"/>
    <s v="AHUTCHI"/>
    <s v="KINGSVILLE"/>
    <s v="TX"/>
    <n v="113034877"/>
    <n v="114244600"/>
    <d v="2025-09-25T00:00:00"/>
    <s v="1A001001"/>
    <s v="RENTAL, DAILY"/>
    <s v="APPROVED"/>
    <n v="476"/>
    <n v="7"/>
    <n v="68"/>
    <s v="ENTERPRISE RENT-A-CAR INC."/>
    <m/>
    <m/>
    <m/>
    <m/>
    <m/>
  </r>
  <r>
    <x v="0"/>
    <n v="42"/>
    <s v="36876"/>
    <s v="ADAM HUTCHINSON"/>
    <s v="AHUTCHI"/>
    <s v="ADAM HUTCHINSON"/>
    <s v="AHUTCHI"/>
    <s v="1217 WEST RICHARD AVE"/>
    <s v="OPEN"/>
    <x v="1"/>
    <x v="1"/>
    <s v="OPEN"/>
    <x v="0"/>
    <s v="36876"/>
    <s v="2B56"/>
    <s v="36876"/>
    <s v="01"/>
    <s v="8147"/>
    <s v="ADAM"/>
    <s v="HUTCHINSON"/>
    <s v="AHUTCHI"/>
    <s v="KINGSVILLE"/>
    <s v="TX"/>
    <n v="115840038"/>
    <n v="116187623"/>
    <d v="2026-01-22T00:00:00"/>
    <s v="1A001001"/>
    <s v="RENTAL, DAILY"/>
    <s v="APPROVED"/>
    <n v="483"/>
    <n v="7"/>
    <n v="69"/>
    <s v="ENTERPRISE RENT-A-CAR INC."/>
    <m/>
    <m/>
    <m/>
    <m/>
    <m/>
  </r>
  <r>
    <x v="0"/>
    <n v="29"/>
    <s v="36882"/>
    <s v="RENE CORTEZ"/>
    <s v="RCORTEZ"/>
    <s v="RENE CORTEZ"/>
    <s v="RCORTEZ"/>
    <s v="8729 Augusta Loop"/>
    <s v="OPEN"/>
    <x v="0"/>
    <x v="1"/>
    <s v="OPEN"/>
    <x v="0"/>
    <s v="36882"/>
    <s v="2B56"/>
    <s v="36882"/>
    <s v="01"/>
    <s v="8147"/>
    <s v="RENE"/>
    <s v="CORTEZ"/>
    <s v="RCORTEZ"/>
    <s v="LAREDO"/>
    <s v="TX"/>
    <n v="116220133"/>
    <n v="116564944"/>
    <d v="2026-02-04T00:00:00"/>
    <s v="1A001001"/>
    <s v="RENTAL, DAILY"/>
    <s v="APPROVED"/>
    <n v="490"/>
    <n v="7"/>
    <n v="70"/>
    <s v="ENTERPRISE RENT-A-CAR INC."/>
    <m/>
    <m/>
    <m/>
    <m/>
    <m/>
  </r>
  <r>
    <x v="0"/>
    <n v="120"/>
    <s v="36887"/>
    <s v="JEREMIAH FERN"/>
    <s v="JFERN"/>
    <s v="JEREMIAH FERN"/>
    <s v="JFERN"/>
    <s v="810 Antler post"/>
    <s v="CLOSED"/>
    <x v="0"/>
    <x v="0"/>
    <s v="CLOSED"/>
    <x v="0"/>
    <s v="36887"/>
    <s v="2B56"/>
    <s v="36887"/>
    <s v="01"/>
    <s v="8147"/>
    <s v="JEREMIAH"/>
    <s v="FERN"/>
    <s v="JFERN"/>
    <s v="SAN ANTONIO"/>
    <s v="TX"/>
    <n v="114612091"/>
    <n v="114938565"/>
    <d v="2025-11-05T00:00:00"/>
    <s v="1A001001"/>
    <s v="RENTAL, DAILY"/>
    <s v="APPROVED"/>
    <n v="455"/>
    <n v="7"/>
    <n v="65"/>
    <s v="ENTERPRISE RENT-A-CAR INC."/>
    <s v="MIDAS #5955"/>
    <s v="14575 POTRANCO RD"/>
    <s v="SAN ANTONIO"/>
    <s v="TX"/>
    <s v="78253"/>
  </r>
  <r>
    <x v="0"/>
    <n v="29"/>
    <s v="36953"/>
    <s v="WYATT VANDEVELDE"/>
    <s v="WVANDEV"/>
    <s v="WYATT VANDEVELDE"/>
    <s v="WVANDEV"/>
    <s v="Not on HR File"/>
    <s v="OtherVendor"/>
    <x v="0"/>
    <x v="0"/>
    <b v="0"/>
    <x v="1"/>
    <s v="36953"/>
    <s v="2B56"/>
    <s v="36953"/>
    <s v="RF"/>
    <s v="8096"/>
    <s v="WYATT"/>
    <s v="VANDEVELDE"/>
    <s v="WVANDEV"/>
    <s v="GOLDEN"/>
    <s v="IL"/>
    <n v="115867666"/>
    <n v="116564240"/>
    <d v="2026-02-04T00:00:00"/>
    <s v="1A001001"/>
    <s v="RENTAL, DAILY"/>
    <s v="APPROVED"/>
    <n v="1652"/>
    <n v="28"/>
    <n v="59"/>
    <s v="HERTZ HLE"/>
    <m/>
    <m/>
    <m/>
    <m/>
    <m/>
  </r>
  <r>
    <x v="0"/>
    <n v="127"/>
    <s v="36966"/>
    <s v="CHRISTOPHE BENDER"/>
    <s v="RESEARCH!!"/>
    <s v="CHRISTOPHER BENDER"/>
    <s v="CBENDER"/>
    <s v="215 MICKEY BLVD"/>
    <s v="OPEN"/>
    <x v="0"/>
    <x v="1"/>
    <s v="OPEN"/>
    <x v="0"/>
    <s v="36966"/>
    <s v="2B56"/>
    <s v="36966"/>
    <s v="01"/>
    <s v="7323"/>
    <s v="CHRISTOPHE"/>
    <s v="BENDER"/>
    <s v="CBENDER"/>
    <s v="ELSBERRY"/>
    <s v="MO"/>
    <n v="114482957"/>
    <n v="114806342"/>
    <d v="2025-10-29T00:00:00"/>
    <s v="1A001001"/>
    <s v="RENTAL, DAILY"/>
    <s v="APPROVED"/>
    <n v="560"/>
    <n v="7"/>
    <n v="80"/>
    <s v="ENTERPRISE RENT-A-CAR INC."/>
    <m/>
    <m/>
    <m/>
    <m/>
    <m/>
  </r>
  <r>
    <x v="1"/>
    <n v="2"/>
    <s v="36966"/>
    <s v="CHRISTOPHE BENDER"/>
    <s v="RESEARCH!!"/>
    <s v="CHRISTOPHER BENDER"/>
    <s v="CBENDER"/>
    <s v="215 MICKEY BLVD"/>
    <s v="OPEN"/>
    <x v="1"/>
    <x v="1"/>
    <s v="OPEN"/>
    <x v="0"/>
    <s v="36966"/>
    <s v="2B56"/>
    <s v="36966"/>
    <s v="01"/>
    <s v="7323"/>
    <s v="CHRISTOPHE"/>
    <s v="BENDER"/>
    <s v="CBENDER"/>
    <s v="ELSBERRY"/>
    <s v="MO"/>
    <n v="116653262"/>
    <n v="117034685"/>
    <d v="2026-03-03T00:00:00"/>
    <s v="1A001001"/>
    <s v="RENTAL, DAILY"/>
    <s v="APPROVED"/>
    <n v="527.03"/>
    <n v="7"/>
    <n v="75.290000000000006"/>
    <s v="ENTERPRISE RENT-A-CAR INC."/>
    <m/>
    <m/>
    <m/>
    <m/>
    <m/>
  </r>
  <r>
    <x v="3"/>
    <n v="16"/>
    <s v="36967"/>
    <s v="KOSSIVI EDOH"/>
    <s v="KEDOH"/>
    <s v="KOSSIVI EDOH"/>
    <s v="KEDOH"/>
    <s v="9154 WEBER ST"/>
    <s v="OPEN"/>
    <x v="0"/>
    <x v="1"/>
    <s v="OPEN"/>
    <x v="0"/>
    <s v="36967"/>
    <s v="2B56"/>
    <s v="36967"/>
    <s v="01"/>
    <s v="8162"/>
    <s v="KOSSIVI"/>
    <s v="EDOH"/>
    <s v="KEDOH"/>
    <s v="OMAHA"/>
    <s v="NE"/>
    <n v="116402813"/>
    <n v="116760188"/>
    <d v="2026-02-17T00:00:00"/>
    <s v="1A001001"/>
    <s v="RENTAL, DAILY"/>
    <s v="APPROVED"/>
    <n v="195"/>
    <n v="3"/>
    <n v="65"/>
    <s v="ENTERPRISE RENT-A-CAR INC."/>
    <s v="JENSEN TIRE COMPANY #2"/>
    <s v="3302 N 90TH ST"/>
    <s v="OMAHA"/>
    <s v="NE"/>
    <s v="68134"/>
  </r>
  <r>
    <x v="0"/>
    <n v="114"/>
    <s v="37039"/>
    <s v="TRON PERRY"/>
    <s v="TPERRY"/>
    <s v="TRON PERRY"/>
    <s v="TPERRY"/>
    <s v="1411 BLYTHEWOOD LN"/>
    <s v="CLOSED"/>
    <x v="0"/>
    <x v="0"/>
    <s v="CLOSED"/>
    <x v="0"/>
    <s v="37039"/>
    <s v="2B56"/>
    <s v="37039"/>
    <s v="RF"/>
    <s v="8175"/>
    <s v="TRON"/>
    <s v="PERRY"/>
    <s v="TPERRY"/>
    <s v="SUFFOLK"/>
    <s v="VA"/>
    <n v="114694933"/>
    <n v="115018272"/>
    <d v="2025-11-11T00:00:00"/>
    <s v="1A001001"/>
    <s v="RENTAL, DAILY"/>
    <s v="APPROVED"/>
    <n v="112"/>
    <n v="2"/>
    <n v="56"/>
    <s v="ENTERPRISE RENT-A-CAR INC."/>
    <s v="TREADQUARTERS"/>
    <s v="1101 N MAIN ST"/>
    <s v="SUFFOLK"/>
    <s v="VA"/>
    <s v="23434"/>
  </r>
  <r>
    <x v="0"/>
    <n v="160"/>
    <s v="37051"/>
    <s v="DAVID HANSEN"/>
    <s v="DHANSE9"/>
    <s v="DAVID HANSEN"/>
    <s v="DHANSE9"/>
    <s v="1060 Goode Rd"/>
    <s v="CLOSED"/>
    <x v="0"/>
    <x v="0"/>
    <s v="CLOSED"/>
    <x v="0"/>
    <s v="37051"/>
    <s v="2B56"/>
    <s v="37051"/>
    <s v="01"/>
    <s v="8175"/>
    <s v="DAVID"/>
    <s v="HANSEN"/>
    <s v="DHANSE9"/>
    <s v="LYNCHBURG"/>
    <s v="VA"/>
    <n v="112724429"/>
    <n v="114269197"/>
    <d v="2025-09-26T00:00:00"/>
    <s v="1A001001"/>
    <s v="RENTAL, DAILY"/>
    <s v="APPROVED"/>
    <n v="476"/>
    <n v="7"/>
    <n v="68"/>
    <s v="ENTERPRISE RENT-A-CAR INC."/>
    <s v="PINKERTON CHEVROLET- LYNCHBURG"/>
    <s v="801 GRAVES MILL RD."/>
    <s v="LYNCHBURG"/>
    <s v="VA"/>
    <s v="24502"/>
  </r>
  <r>
    <x v="2"/>
    <n v="22"/>
    <s v="37104"/>
    <s v="JESTAVIAN TURNER"/>
    <s v="JTURNER"/>
    <s v="JESTAVIAN TURNER"/>
    <s v="JTURNER"/>
    <s v="10460 W 44TH AVE"/>
    <s v="CLOSED"/>
    <x v="0"/>
    <x v="2"/>
    <s v="PENDED"/>
    <x v="0"/>
    <s v="37104"/>
    <s v="2B56"/>
    <s v="37104"/>
    <s v="RF"/>
    <s v="8169"/>
    <s v="JESTAVIAN"/>
    <s v="TURNER"/>
    <s v="JTURNER"/>
    <s v="WHEAT RIDGE"/>
    <s v="CO"/>
    <n v="116331808"/>
    <n v="116680268"/>
    <d v="2026-02-11T00:00:00"/>
    <s v="1A001001"/>
    <s v="RENTAL, DAILY"/>
    <s v="APPROVED"/>
    <n v="490"/>
    <n v="14"/>
    <n v="35"/>
    <s v="ENTERPRISE RENT-A-CAR INC."/>
    <m/>
    <m/>
    <m/>
    <m/>
    <m/>
  </r>
  <r>
    <x v="0"/>
    <n v="121"/>
    <s v="37110"/>
    <s v="AUGUSTE KELLAM"/>
    <s v="RESEARCH!!"/>
    <s v="Not assigned in TPMS!!"/>
    <s v="Not assigned in TPMS!!"/>
    <s v="Not assigned in TPMS!!"/>
    <s v="CLOSED"/>
    <x v="0"/>
    <x v="0"/>
    <s v="CLOSED"/>
    <x v="0"/>
    <s v="37110"/>
    <s v="2B56"/>
    <s v="37110"/>
    <s v="01"/>
    <s v="8169"/>
    <s v="AUGUSTE"/>
    <s v="KELLAM"/>
    <s v="AKELLAM"/>
    <s v="COLORADO SPRINGS"/>
    <s v="CO"/>
    <n v="114585709"/>
    <n v="114905897"/>
    <d v="2025-11-04T00:00:00"/>
    <s v="1A001001"/>
    <s v="RENTAL, DAILY"/>
    <s v="APPROVED"/>
    <n v="525"/>
    <n v="7"/>
    <n v="75"/>
    <s v="ENTERPRISE RENT-A-CAR INC."/>
    <m/>
    <m/>
    <m/>
    <m/>
    <m/>
  </r>
  <r>
    <x v="0"/>
    <n v="66"/>
    <s v="37131"/>
    <s v="JAYDIP PATEL"/>
    <s v="JPATE19"/>
    <s v="JAYDIP PATEL"/>
    <s v="JPATE19"/>
    <s v="3419 rich radish rd"/>
    <s v="OPEN"/>
    <x v="0"/>
    <x v="1"/>
    <s v="OPEN"/>
    <x v="0"/>
    <s v="37131"/>
    <s v="2B56"/>
    <s v="37131"/>
    <s v="01"/>
    <s v="8107"/>
    <s v="JAYDIP"/>
    <s v="PATEL"/>
    <s v="JPATE19"/>
    <s v="RICHMOND"/>
    <s v="TX"/>
    <n v="112591055"/>
    <n v="115798971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15"/>
    <s v="37131"/>
    <s v="JAYDIP PATEL"/>
    <s v="JPATE19"/>
    <s v="JAYDIP PATEL"/>
    <s v="JPATE19"/>
    <s v="3419 rich radish rd"/>
    <s v="OPEN"/>
    <x v="1"/>
    <x v="1"/>
    <s v="OPEN"/>
    <x v="0"/>
    <s v="37131"/>
    <s v="2B56"/>
    <s v="37131"/>
    <s v="01"/>
    <s v="8107"/>
    <s v="JAYDIP"/>
    <s v="PATEL"/>
    <s v="JPATE19"/>
    <s v="RICHMOND"/>
    <s v="TX"/>
    <n v="116433204"/>
    <n v="116784646"/>
    <d v="2026-02-18T00:00:00"/>
    <s v="1A001001"/>
    <s v="RENTAL, DAILY"/>
    <s v="APPROVED"/>
    <n v="483"/>
    <n v="7"/>
    <n v="69"/>
    <s v="ENTERPRISE RENT-A-CAR INC."/>
    <m/>
    <m/>
    <m/>
    <m/>
    <m/>
  </r>
  <r>
    <x v="0"/>
    <n v="174"/>
    <s v="37139"/>
    <s v="ANTHONY PARSON"/>
    <s v="APARSO0"/>
    <s v="ANTHONY PARSON"/>
    <s v="APARSO0"/>
    <s v="16971 Ms 46"/>
    <s v="CLOSED"/>
    <x v="0"/>
    <x v="0"/>
    <s v="CLOSED"/>
    <x v="0"/>
    <s v="37139"/>
    <s v="2B56"/>
    <s v="37139"/>
    <s v="01"/>
    <s v="8206"/>
    <s v="ANTHONY"/>
    <s v="PARSON"/>
    <s v="APARSO0"/>
    <s v="PHEBA"/>
    <s v="MS"/>
    <n v="112506326"/>
    <n v="113990664"/>
    <d v="2025-09-12T00:00:00"/>
    <s v="1A001001"/>
    <s v="RENTAL, DAILY"/>
    <s v="APPROVED"/>
    <n v="3570"/>
    <n v="42"/>
    <n v="85"/>
    <s v="ENTERPRISE RENT-A-CAR INC."/>
    <s v="EATON CHEVROLET BUICK &amp; GMC"/>
    <s v="527 W MADISON ST"/>
    <s v="HOUSTON"/>
    <s v="MS"/>
    <s v="38851"/>
  </r>
  <r>
    <x v="3"/>
    <n v="17"/>
    <s v="37149"/>
    <s v="TERRY RUSSELL"/>
    <s v="TRUSSE3"/>
    <s v="TERRY RUSSELL"/>
    <s v="TRUSSE3"/>
    <s v="Not on HR File"/>
    <s v="OPEN"/>
    <x v="0"/>
    <x v="1"/>
    <s v="OPEN"/>
    <x v="0"/>
    <s v="37149"/>
    <s v="2B56"/>
    <s v="37149"/>
    <s v="01"/>
    <s v="8206"/>
    <s v="TERRY"/>
    <s v="RUSSELL"/>
    <s v="TRUSSE3"/>
    <s v="TULLAHOMA"/>
    <s v="TN"/>
    <n v="116402994"/>
    <n v="116753770"/>
    <d v="2026-02-16T00:00:00"/>
    <s v="1A001001"/>
    <s v="RENTAL, DAILY"/>
    <s v="APPROVED"/>
    <n v="476"/>
    <n v="7"/>
    <n v="68"/>
    <s v="ENTERPRISE RENT-A-CAR INC."/>
    <m/>
    <m/>
    <m/>
    <m/>
    <m/>
  </r>
  <r>
    <x v="0"/>
    <n v="175"/>
    <s v="37230"/>
    <s v="PHILIP CAMPBELL"/>
    <s v="PCAMPBE"/>
    <s v="PHILIP CAMPBELL"/>
    <s v="PCAMPBE"/>
    <s v="3704 ROGENE STREET"/>
    <s v="OPEN"/>
    <x v="0"/>
    <x v="1"/>
    <s v="OPEN"/>
    <x v="0"/>
    <s v="37230"/>
    <s v="2B56"/>
    <s v="37230"/>
    <s v="01"/>
    <s v="7995"/>
    <s v="PHILIP"/>
    <s v="CAMPBELL"/>
    <s v="PCAMPBE"/>
    <s v="NORTH RICHLAND HILLS"/>
    <s v="TX"/>
    <n v="112645865"/>
    <n v="113952824"/>
    <d v="2025-09-11T00:00:00"/>
    <s v="1A001001"/>
    <s v="RENTAL, DAILY"/>
    <s v="APPROVED"/>
    <n v="228.87"/>
    <n v="3"/>
    <n v="76.290000000000006"/>
    <s v="ENTERPRISE RENT-A-CAR INC."/>
    <m/>
    <m/>
    <m/>
    <m/>
    <m/>
  </r>
  <r>
    <x v="3"/>
    <n v="20"/>
    <s v="37239"/>
    <s v="KENNETH BERRIAN"/>
    <s v="KBERRIA"/>
    <s v="KENNETH BERRIAN"/>
    <s v="KBERRIA"/>
    <s v="111 MAHOGANY DR."/>
    <s v="OPEN"/>
    <x v="0"/>
    <x v="1"/>
    <s v="OPEN"/>
    <x v="0"/>
    <s v="37239"/>
    <s v="2B56"/>
    <s v="37239"/>
    <s v="RF"/>
    <s v="7435"/>
    <s v="KENNETH"/>
    <s v="BERRIAN"/>
    <s v="KBERRIA"/>
    <s v="SEFFNER"/>
    <s v="FL"/>
    <n v="116370761"/>
    <n v="116723585"/>
    <d v="2026-02-13T00:00:00"/>
    <s v="1A001001"/>
    <s v="RENTAL, DAILY"/>
    <s v="APPROVED"/>
    <n v="455"/>
    <n v="7"/>
    <n v="65"/>
    <s v="ENTERPRISE RENT-A-CAR INC."/>
    <s v="PEP BOYS"/>
    <s v="10119 MCMULLEN RD"/>
    <s v="RIVERVIEW"/>
    <s v="FL"/>
    <s v="33569"/>
  </r>
  <r>
    <x v="0"/>
    <n v="31"/>
    <s v="37241"/>
    <s v="MICHAEL JONES"/>
    <s v="MJONE10"/>
    <s v="MICHAEL JONES"/>
    <s v="MJONE10"/>
    <s v="Not on HR File"/>
    <s v="OPEN"/>
    <x v="0"/>
    <x v="1"/>
    <s v="OPEN"/>
    <x v="0"/>
    <s v="37241"/>
    <s v="2B56"/>
    <s v="37241"/>
    <s v="RF"/>
    <s v="7995"/>
    <s v="MICHAEL"/>
    <s v="JONES"/>
    <s v="MJONE10"/>
    <s v="HEREFORD"/>
    <s v="TX"/>
    <n v="116083759"/>
    <n v="116429853"/>
    <d v="2026-02-02T00:00:00"/>
    <s v="1A001001"/>
    <s v="RENTAL, DAILY"/>
    <s v="APPROVED"/>
    <n v="750"/>
    <n v="10"/>
    <n v="75"/>
    <s v="ENTERPRISE RENT-A-CAR INC."/>
    <m/>
    <m/>
    <m/>
    <m/>
    <m/>
  </r>
  <r>
    <x v="1"/>
    <n v="2"/>
    <s v="37250"/>
    <s v="ARTEZ NORMAN"/>
    <s v="ANORMA0"/>
    <s v="ARTEZ NORMAN"/>
    <s v="ANORMA0"/>
    <s v="128 HALLIDAY CREEK DR DR"/>
    <s v="OPEN"/>
    <x v="0"/>
    <x v="1"/>
    <s v="OPEN"/>
    <x v="0"/>
    <s v="37250"/>
    <s v="2B56"/>
    <s v="37250"/>
    <s v="01"/>
    <s v="7435"/>
    <s v="ARTEZ"/>
    <s v="NORMAN"/>
    <s v="ANORMA0"/>
    <s v="TAMPA"/>
    <s v="FL"/>
    <n v="116686984"/>
    <n v="117039551"/>
    <d v="2026-03-03T00:00:00"/>
    <s v="1A001001"/>
    <s v="RENTAL, DAILY"/>
    <s v="APPROVED"/>
    <n v="375"/>
    <n v="5"/>
    <n v="75"/>
    <s v="ENTERPRISE RENT-A-CAR INC."/>
    <m/>
    <m/>
    <m/>
    <m/>
    <m/>
  </r>
  <r>
    <x v="0"/>
    <n v="51"/>
    <s v="37272"/>
    <s v="JAMES ADEL PARIS JR"/>
    <s v="RESEARCH!!"/>
    <s v="JAMES ADELBERT PARIS JR"/>
    <s v="JPARISJ"/>
    <s v="5333 SHELL ROAD"/>
    <s v="CLOSED"/>
    <x v="0"/>
    <x v="0"/>
    <s v="CLOSED"/>
    <x v="0"/>
    <s v="37272"/>
    <s v="2B56"/>
    <s v="37272"/>
    <s v="01"/>
    <s v="7435"/>
    <s v="JAMES ADEL"/>
    <s v="PARIS JR"/>
    <s v="JPARISJ"/>
    <s v="LAND O LAKES"/>
    <s v="FL"/>
    <n v="113291577"/>
    <n v="116025888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37"/>
    <s v="37272"/>
    <s v="JAMES ADEL PARIS JR"/>
    <s v="RESEARCH!!"/>
    <s v="JAMES ADELBERT PARIS JR"/>
    <s v="JPARISJ"/>
    <s v="5333 SHELL ROAD"/>
    <s v="CLOSED"/>
    <x v="1"/>
    <x v="0"/>
    <s v="CLOSED"/>
    <x v="0"/>
    <s v="37272"/>
    <s v="2B56"/>
    <s v="37272"/>
    <s v="01"/>
    <s v="7435"/>
    <s v="JAMES ADEL"/>
    <s v="PARIS JR"/>
    <s v="JPARISJ"/>
    <s v="LAND O LAKES"/>
    <s v="FL"/>
    <n v="115874811"/>
    <n v="116280130"/>
    <d v="2026-01-27T00:00:00"/>
    <s v="1A001001"/>
    <s v="RENTAL, DAILY"/>
    <s v="APPROVED"/>
    <n v="130"/>
    <n v="2"/>
    <n v="65"/>
    <s v="ENTERPRISE RENT-A-CAR INC."/>
    <s v="PEP BOYS"/>
    <s v="22545 CATFISH LAKE RD"/>
    <s v="LUTZ"/>
    <s v="FL"/>
    <s v="33549"/>
  </r>
  <r>
    <x v="0"/>
    <n v="163"/>
    <s v="37290"/>
    <s v="JACOB DIXON"/>
    <s v="JDIXON"/>
    <s v="Not assigned in TPMS!!"/>
    <s v="Not assigned in TPMS!!"/>
    <s v="Not assigned in TPMS!!"/>
    <s v="CLOSED"/>
    <x v="0"/>
    <x v="0"/>
    <s v="CLOSED"/>
    <x v="0"/>
    <s v="37290"/>
    <s v="2B56"/>
    <s v="37290"/>
    <s v="01"/>
    <s v="7670"/>
    <s v="JACOB"/>
    <s v="DIXON"/>
    <s v="JDIXON"/>
    <s v="CANTON"/>
    <s v="CT"/>
    <n v="113895587"/>
    <n v="114204114"/>
    <d v="2025-09-23T00:00:00"/>
    <s v="1A001001"/>
    <s v="RENTAL, DAILY"/>
    <s v="APPROVED"/>
    <n v="770"/>
    <n v="14"/>
    <n v="55"/>
    <s v="ENTERPRISE RENT-A-CAR INC."/>
    <m/>
    <m/>
    <m/>
    <m/>
    <m/>
  </r>
  <r>
    <x v="0"/>
    <n v="101"/>
    <s v="37294"/>
    <s v="ROBERT SLAVIN"/>
    <s v="RSLAVIN"/>
    <s v="ROBERT SLAVIN"/>
    <s v="RSLAVIN"/>
    <s v="68 OAK HILL ROAD"/>
    <s v="CLOSED"/>
    <x v="0"/>
    <x v="0"/>
    <s v="CLOSED"/>
    <x v="0"/>
    <s v="37294"/>
    <s v="2B56"/>
    <s v="37294"/>
    <s v="01"/>
    <s v="7670"/>
    <s v="ROBERT"/>
    <s v="SLAVIN"/>
    <s v="RSLAVIN"/>
    <s v="WESTTOWN"/>
    <s v="NY"/>
    <n v="111959161"/>
    <n v="115294171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66"/>
    <s v="37294"/>
    <s v="ROBERT SLAVIN"/>
    <s v="RSLAVIN"/>
    <s v="ROBERT SLAVIN"/>
    <s v="RSLAVIN"/>
    <s v="68 OAK HILL ROAD"/>
    <s v="CLOSED"/>
    <x v="1"/>
    <x v="0"/>
    <s v="CLOSED"/>
    <x v="0"/>
    <s v="37294"/>
    <s v="2B56"/>
    <s v="37294"/>
    <s v="01"/>
    <s v="7670"/>
    <s v="ROBERT"/>
    <s v="SLAVIN"/>
    <s v="RSLAVIN"/>
    <s v="WESTTOWN"/>
    <s v="NY"/>
    <n v="111959161"/>
    <n v="115797677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145"/>
    <s v="37301"/>
    <s v="DAMETRI GAINER"/>
    <s v="DGAINER"/>
    <s v="DAMETRI GAINER"/>
    <s v="DGAINER"/>
    <s v="Not on HR File"/>
    <s v="CLOSED"/>
    <x v="0"/>
    <x v="0"/>
    <s v="CLOSED"/>
    <x v="0"/>
    <s v="37301"/>
    <s v="2B56"/>
    <s v="37301"/>
    <s v="01"/>
    <s v="8035"/>
    <s v="DAMETRI"/>
    <s v="GAINER"/>
    <s v="DGAINER"/>
    <s v="HINESVILLE"/>
    <s v="GA"/>
    <n v="114560501"/>
    <n v="114524934"/>
    <d v="2025-10-11T00:00:00"/>
    <s v="1A001001"/>
    <s v="RENTAL, DAILY"/>
    <s v="APPROVED"/>
    <n v="979.86"/>
    <n v="14"/>
    <n v="69.989999999999995"/>
    <s v="ENTERPRISE RENT-A-CAR INC."/>
    <m/>
    <m/>
    <m/>
    <m/>
    <m/>
  </r>
  <r>
    <x v="0"/>
    <n v="35"/>
    <s v="37303"/>
    <s v="CARL DIBELLO"/>
    <s v="RESEARCH!!"/>
    <s v="CARL DIBELLO II"/>
    <s v="CDIBELL"/>
    <s v="112 ROSS PLACE"/>
    <s v="OPEN"/>
    <x v="0"/>
    <x v="1"/>
    <s v="OPEN"/>
    <x v="0"/>
    <s v="37303"/>
    <s v="2B56"/>
    <s v="37303"/>
    <s v="01"/>
    <s v="7670"/>
    <s v="CARL"/>
    <s v="DIBELLO"/>
    <s v="CDIBELL"/>
    <s v="AUBURN"/>
    <s v="NY"/>
    <n v="115767934"/>
    <n v="116374264"/>
    <d v="2026-01-29T00:00:00"/>
    <s v="1A001001"/>
    <s v="RENTAL, DAILY"/>
    <s v="APPROVED"/>
    <n v="210"/>
    <n v="3"/>
    <n v="70"/>
    <s v="ENTERPRISE RENT-A-CAR INC."/>
    <s v="MONRO MUFFLER/BRAKE INC."/>
    <s v="108 GRANT AVE"/>
    <s v="AUBURN"/>
    <s v="NY"/>
    <s v="13021"/>
  </r>
  <r>
    <x v="2"/>
    <n v="23"/>
    <s v="37306"/>
    <s v="BRETT WOLFF"/>
    <s v="BWOLFF"/>
    <s v="BRETT WOLFF"/>
    <s v="BWOLFF"/>
    <s v="12 prospect ave"/>
    <s v="OPEN"/>
    <x v="0"/>
    <x v="1"/>
    <s v="OPEN"/>
    <x v="0"/>
    <s v="37306"/>
    <s v="2B56"/>
    <s v="37306"/>
    <s v="01"/>
    <s v="7670"/>
    <s v="BRETT"/>
    <s v="WOLFF"/>
    <s v="BWOLFF"/>
    <s v="BATAVIA"/>
    <s v="NY"/>
    <n v="113533252"/>
    <n v="116658750"/>
    <d v="2026-02-10T00:00:00"/>
    <s v="1A008002"/>
    <s v="RENTAL TAXES &amp; TOLLS"/>
    <s v="APPROVED"/>
    <n v="1"/>
    <n v="1"/>
    <n v="1"/>
    <s v="ENTERPRISE TOLLS/TOLL CHARGES"/>
    <s v="FIRESTONE COMPLETE AUTO CARE"/>
    <s v="4665 TRANSIT RD"/>
    <s v="WILLIAMSVILLE"/>
    <s v="NY"/>
    <s v="14221"/>
  </r>
  <r>
    <x v="3"/>
    <n v="20"/>
    <s v="37306"/>
    <s v="BRETT WOLFF"/>
    <s v="BWOLFF"/>
    <s v="BRETT WOLFF"/>
    <s v="BWOLFF"/>
    <s v="12 prospect ave"/>
    <s v="OPEN"/>
    <x v="1"/>
    <x v="1"/>
    <s v="OPEN"/>
    <x v="0"/>
    <s v="37306"/>
    <s v="2B56"/>
    <s v="37306"/>
    <s v="01"/>
    <s v="7670"/>
    <s v="BRETT"/>
    <s v="WOLFF"/>
    <s v="BWOLFF"/>
    <s v="BATAVIA"/>
    <s v="NY"/>
    <n v="113533252"/>
    <n v="116716522"/>
    <d v="2026-02-13T00:00:00"/>
    <s v="1A008002"/>
    <s v="RENTAL TAXES &amp; TOLLS"/>
    <s v="APPROVED"/>
    <n v="1"/>
    <n v="1"/>
    <n v="1"/>
    <s v="ENTERPRISE TOLLS/TOLL CHARGES"/>
    <s v="FIRESTONE COMPLETE AUTO CARE"/>
    <s v="4665 TRANSIT RD"/>
    <s v="WILLIAMSVILLE"/>
    <s v="NY"/>
    <s v="14221"/>
  </r>
  <r>
    <x v="1"/>
    <n v="13"/>
    <s v="37309"/>
    <s v="BRANDON DRAZIC"/>
    <s v="BDRAZIC"/>
    <s v="Not assigned in TPMS!!"/>
    <s v="Not assigned in TPMS!!"/>
    <s v="Not assigned in TPMS!!"/>
    <s v="CLOSED"/>
    <x v="0"/>
    <x v="0"/>
    <s v="CLOSED"/>
    <x v="0"/>
    <s v="37309"/>
    <s v="2B56"/>
    <s v="37309"/>
    <s v="01"/>
    <s v="7670"/>
    <s v="BRANDON"/>
    <s v="DRAZIC"/>
    <s v="BDRAZIC"/>
    <s v="TROY"/>
    <s v="NY"/>
    <n v="114412556"/>
    <n v="116875704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55"/>
    <s v="37310"/>
    <s v="JEFFREY FORD"/>
    <s v="JFORD17"/>
    <s v="JEFFREY FORD"/>
    <s v="JFORD17"/>
    <s v="10 WOOD ST"/>
    <s v="CLOSED"/>
    <x v="0"/>
    <x v="0"/>
    <s v="CLOSED"/>
    <x v="0"/>
    <s v="37310"/>
    <s v="2B56"/>
    <s v="37310"/>
    <s v="01"/>
    <s v="7670"/>
    <s v="JEFFREY"/>
    <s v="FORD"/>
    <s v="JFORD17"/>
    <s v="COURTDALE"/>
    <s v="PA"/>
    <n v="112884835"/>
    <n v="11597419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025632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093682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58595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75231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75707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6337919"/>
    <n v="116686352"/>
    <d v="2026-02-12T00:00:00"/>
    <s v="1A001001"/>
    <s v="RENTAL, DAILY"/>
    <s v="APPROVED"/>
    <n v="207"/>
    <n v="3"/>
    <n v="69"/>
    <s v="ENTERPRISE RENT-A-CAR INC."/>
    <m/>
    <m/>
    <m/>
    <m/>
    <m/>
  </r>
  <r>
    <x v="0"/>
    <n v="157"/>
    <s v="37314"/>
    <s v="UNKNOWN UNKNOWN"/>
    <s v="RESEARCH!!"/>
    <s v="Not assigned in TPMS!!"/>
    <s v="Not assigned in TPMS!!"/>
    <s v="Not assigned in TPMS!!"/>
    <s v="CLOSED"/>
    <x v="0"/>
    <x v="0"/>
    <s v="CLOSED"/>
    <x v="0"/>
    <s v="37314"/>
    <s v="2B56"/>
    <s v="37314"/>
    <s v="01"/>
    <s v="7670"/>
    <s v="UNKNOWN"/>
    <s v="UNKNOWN"/>
    <m/>
    <s v="CLAY"/>
    <s v="NY"/>
    <n v="110953888"/>
    <n v="114297488"/>
    <d v="2025-09-2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87"/>
    <s v="37314"/>
    <s v="UNKNOWN UNKNOWN"/>
    <s v="RESEARCH!!"/>
    <s v="Not assigned in TPMS!!"/>
    <s v="Not assigned in TPMS!!"/>
    <s v="Not assigned in TPMS!!"/>
    <s v="CLOSED"/>
    <x v="1"/>
    <x v="0"/>
    <s v="CLOSED"/>
    <x v="0"/>
    <s v="37314"/>
    <s v="2B56"/>
    <s v="37314"/>
    <s v="01"/>
    <s v="7670"/>
    <s v="UNKNOWN"/>
    <s v="UNKNOWN"/>
    <m/>
    <s v="CLAY"/>
    <s v="NY"/>
    <n v="110953888"/>
    <n v="115501093"/>
    <d v="2025-12-08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55"/>
    <s v="37314"/>
    <s v="UNKNOWN UNKNOWN"/>
    <s v="RESEARCH!!"/>
    <s v="Not assigned in TPMS!!"/>
    <s v="Not assigned in TPMS!!"/>
    <s v="Not assigned in TPMS!!"/>
    <s v="CLOSED"/>
    <x v="1"/>
    <x v="0"/>
    <s v="CLOSED"/>
    <x v="0"/>
    <s v="37314"/>
    <s v="2B56"/>
    <s v="37314"/>
    <s v="01"/>
    <s v="7670"/>
    <s v="UNKNOWN"/>
    <s v="UNKNOWN"/>
    <m/>
    <s v="CLAY"/>
    <s v="NY"/>
    <n v="110953888"/>
    <n v="115973857"/>
    <d v="2026-01-0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1"/>
    <n v="2"/>
    <s v="37322"/>
    <s v="TREMAINE CARTER"/>
    <s v="TCARTE3"/>
    <s v="TREMAINE CARTER"/>
    <s v="TCARTE3"/>
    <s v="Not on HR File"/>
    <s v="OPEN"/>
    <x v="0"/>
    <x v="1"/>
    <s v="OPEN"/>
    <x v="0"/>
    <s v="37322"/>
    <s v="2B56"/>
    <s v="37322"/>
    <s v="01"/>
    <s v="7670"/>
    <s v="TREMAINE"/>
    <s v="CARTER"/>
    <s v="TCARTE3"/>
    <s v="NEWBURGH"/>
    <s v="NY"/>
    <n v="116693381"/>
    <n v="117045942"/>
    <d v="2026-03-03T00:00:00"/>
    <s v="1A001001"/>
    <s v="RENTAL, DAILY"/>
    <s v="APPROVED"/>
    <n v="525"/>
    <n v="7"/>
    <n v="75"/>
    <s v="ENTERPRISE RENT-A-CAR INC."/>
    <m/>
    <m/>
    <m/>
    <m/>
    <m/>
  </r>
  <r>
    <x v="2"/>
    <n v="27"/>
    <s v="37342"/>
    <s v="THEODORE WHITE"/>
    <s v="TWHITE0"/>
    <s v="THEODORE WHITE"/>
    <s v="TWHITE0"/>
    <s v="104 SAPLING DR"/>
    <s v="OPEN"/>
    <x v="0"/>
    <x v="1"/>
    <s v="OPEN"/>
    <x v="0"/>
    <s v="37342"/>
    <s v="2B56"/>
    <s v="37342"/>
    <s v="RF"/>
    <s v="8420"/>
    <s v="THEODORE"/>
    <s v="WHITE"/>
    <s v="TWHITE0"/>
    <s v="BRANSON"/>
    <s v="MO"/>
    <n v="116247694"/>
    <n v="116598659"/>
    <d v="2026-02-06T00:00:00"/>
    <s v="1A001001"/>
    <s v="RENTAL, DAILY"/>
    <s v="APPROVED"/>
    <n v="2380"/>
    <n v="35"/>
    <n v="68"/>
    <s v="ENTERPRISE RENT-A-CAR INC."/>
    <s v="BIG O TIRES"/>
    <s v="977 STATE HWY 248"/>
    <s v="BRANSON"/>
    <s v="MO"/>
    <s v="65616"/>
  </r>
  <r>
    <x v="2"/>
    <n v="27"/>
    <s v="37343"/>
    <s v="OLUSEGUN OLALEYE"/>
    <s v="OOLALEY"/>
    <s v="OLUSEGUN OLALEYE"/>
    <s v="OOLALEY"/>
    <s v="7820  S. YATES BLVD"/>
    <s v="CLOSED"/>
    <x v="0"/>
    <x v="0"/>
    <s v="CLOSED"/>
    <x v="0"/>
    <s v="37343"/>
    <s v="2B56"/>
    <s v="37343"/>
    <s v="RF"/>
    <s v="8555"/>
    <s v="OLUSEGUN"/>
    <s v="OLALEYE"/>
    <s v="OOLALEY"/>
    <s v="CHICAGO"/>
    <s v="IL"/>
    <n v="116245467"/>
    <n v="116590712"/>
    <d v="2026-02-06T00:00:00"/>
    <s v="1A001001"/>
    <s v="RENTAL, DAILY"/>
    <s v="APPROVED"/>
    <n v="365"/>
    <n v="5"/>
    <n v="73"/>
    <s v="ENTERPRISE RENT-A-CAR INC."/>
    <m/>
    <m/>
    <m/>
    <m/>
    <m/>
  </r>
  <r>
    <x v="3"/>
    <n v="16"/>
    <s v="37344"/>
    <s v="SADE LANGSTON"/>
    <s v="SLANGST"/>
    <s v="SADE LANGSTON"/>
    <s v="SLANGST"/>
    <s v="749 E 73RD ST"/>
    <s v="OPEN"/>
    <x v="0"/>
    <x v="1"/>
    <s v="OPEN"/>
    <x v="0"/>
    <s v="37344"/>
    <s v="2B56"/>
    <s v="37344"/>
    <s v="RF"/>
    <s v="8555"/>
    <s v="SADE"/>
    <s v="LANGSTON"/>
    <s v="SLANGST"/>
    <s v="CHICAGO"/>
    <s v="IL"/>
    <n v="116398281"/>
    <n v="116765604"/>
    <d v="2026-02-17T00:00:00"/>
    <s v="1A001001"/>
    <s v="RENTAL, DAILY"/>
    <s v="APPROVED"/>
    <n v="225"/>
    <n v="3"/>
    <n v="75"/>
    <s v="ENTERPRISE RENT-A-CAR INC."/>
    <s v="PEP BOYS"/>
    <s v="5959 S WESTERN AVE"/>
    <s v="CHICAGO"/>
    <s v="IL"/>
    <s v="60636"/>
  </r>
  <r>
    <x v="0"/>
    <n v="104"/>
    <s v="37353"/>
    <s v="BRIAN CLASPILL"/>
    <s v="BCLASPI"/>
    <s v="BRIAN CLASPILL"/>
    <s v="BCLASPI"/>
    <s v="4219 MOUNT VERNON ROAD SE"/>
    <s v="CLOSED"/>
    <x v="0"/>
    <x v="0"/>
    <s v="CLOSED"/>
    <x v="0"/>
    <s v="37353"/>
    <s v="2B56"/>
    <s v="37353"/>
    <s v="RF"/>
    <s v="8555"/>
    <s v="BRIAN"/>
    <s v="CLASPILL"/>
    <s v="BCLASPI"/>
    <s v="CEDAR RAPIDS"/>
    <s v="IA"/>
    <n v="114779257"/>
    <n v="115277398"/>
    <d v="2025-11-21T00:00:00"/>
    <s v="1A001001"/>
    <s v="RENTAL, DAILY"/>
    <s v="APPROVED"/>
    <n v="345"/>
    <n v="5"/>
    <n v="69"/>
    <s v="ENTERPRISE RENT-A-CAR INC."/>
    <m/>
    <m/>
    <m/>
    <m/>
    <m/>
  </r>
  <r>
    <x v="1"/>
    <n v="13"/>
    <s v="37388"/>
    <s v="JAMES PROSSER"/>
    <s v="RESEARCH!!"/>
    <s v="AHMED MOUSTAID"/>
    <s v="AMOUSTA"/>
    <s v="Not on HR File"/>
    <s v="CLOSED"/>
    <x v="0"/>
    <x v="0"/>
    <s v="CLOSED"/>
    <x v="0"/>
    <s v="37388"/>
    <s v="2B56"/>
    <s v="37388"/>
    <s v="01"/>
    <s v="8175"/>
    <s v="JAMES"/>
    <s v="PROSSER"/>
    <s v="JPROSSE"/>
    <s v="RICHMOND"/>
    <s v="VA"/>
    <n v="114335377"/>
    <n v="116875585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37388"/>
    <s v="JAMES PROSSER"/>
    <s v="RESEARCH!!"/>
    <s v="AHMED MOUSTAID"/>
    <s v="AMOUSTA"/>
    <s v="Not on HR File"/>
    <s v="CLOSED"/>
    <x v="1"/>
    <x v="0"/>
    <s v="CLOSED"/>
    <x v="0"/>
    <s v="37388"/>
    <s v="2B56"/>
    <s v="37388"/>
    <s v="01"/>
    <s v="8175"/>
    <s v="JAMES"/>
    <s v="PROSSER"/>
    <s v="JPROSSE"/>
    <s v="RICHMOND"/>
    <s v="VA"/>
    <n v="114335377"/>
    <n v="116993229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64"/>
    <s v="37394"/>
    <s v="OMAR ROSALES"/>
    <s v="OROSALE"/>
    <s v="OMAR ROSALES"/>
    <s v="OROSALE"/>
    <s v="1940 9TH STREET"/>
    <s v="CLOSED"/>
    <x v="0"/>
    <x v="0"/>
    <s v="CLOSED"/>
    <x v="0"/>
    <s v="37394"/>
    <s v="2B56"/>
    <s v="37394"/>
    <s v="RF"/>
    <s v="8366"/>
    <s v="OMAR"/>
    <s v="ROSALES"/>
    <s v="OROSALE"/>
    <s v="SANGER"/>
    <s v="CA"/>
    <n v="115498694"/>
    <n v="115838331"/>
    <d v="2025-12-31T00:00:00"/>
    <s v="1A001001"/>
    <s v="RENTAL, DAILY"/>
    <s v="APPROVED"/>
    <n v="375"/>
    <n v="5"/>
    <n v="75"/>
    <s v="ENTERPRISE RENT-A-CAR INC."/>
    <s v="AAA N L MOBILE 7710"/>
    <s v="1869 N ARMSTRONG AVE"/>
    <s v="FRESNO"/>
    <s v="CA"/>
    <s v="93727"/>
  </r>
  <r>
    <x v="0"/>
    <n v="99"/>
    <s v="37409"/>
    <s v="DAVID ESCORCIA"/>
    <s v="DESCORC"/>
    <s v="DAVID ESCORCIA"/>
    <s v="DESCORC"/>
    <s v="8711 Meade ave"/>
    <s v="CLOSED"/>
    <x v="0"/>
    <x v="0"/>
    <s v="CLOSED"/>
    <x v="0"/>
    <s v="37409"/>
    <s v="2B56"/>
    <s v="37409"/>
    <s v="RF"/>
    <s v="8555"/>
    <s v="DAVID"/>
    <s v="ESCORCIA"/>
    <s v="DESCORC"/>
    <s v="OAK LAWN"/>
    <s v="IL"/>
    <n v="115013506"/>
    <n v="115349365"/>
    <d v="2025-11-26T00:00:00"/>
    <s v="1A001001"/>
    <s v="RENTAL, DAILY"/>
    <s v="APPROVED"/>
    <n v="525"/>
    <n v="7"/>
    <n v="75"/>
    <s v="ENTERPRISE RENT-A-CAR INC."/>
    <m/>
    <m/>
    <m/>
    <m/>
    <m/>
  </r>
  <r>
    <x v="3"/>
    <n v="15"/>
    <s v="37409"/>
    <s v="DAVID ESCORCIA"/>
    <s v="DESCORC"/>
    <s v="DAVID ESCORCIA"/>
    <s v="DESCORC"/>
    <s v="8711 Meade ave"/>
    <s v="CLOSED"/>
    <x v="1"/>
    <x v="0"/>
    <s v="CLOSED"/>
    <x v="0"/>
    <s v="37409"/>
    <s v="2B56"/>
    <s v="37409"/>
    <s v="RF"/>
    <s v="8555"/>
    <s v="DAVID"/>
    <s v="ESCORCIA"/>
    <s v="DESCORC"/>
    <s v="OAK LAWN"/>
    <s v="IL"/>
    <n v="116443500"/>
    <n v="116795055"/>
    <d v="2026-02-18T00:00:00"/>
    <s v="1A001001"/>
    <s v="RENTAL, DAILY"/>
    <s v="APPROVED"/>
    <n v="490"/>
    <n v="14"/>
    <n v="35"/>
    <s v="ENTERPRISE RENT-A-CAR INC."/>
    <m/>
    <m/>
    <m/>
    <m/>
    <m/>
  </r>
  <r>
    <x v="0"/>
    <n v="44"/>
    <s v="37416"/>
    <s v="ABDELKARIM ZEID"/>
    <s v="AZEID"/>
    <s v="ABDELKARIM ZEID"/>
    <s v="AZEID"/>
    <s v="8314 S LAMON AVE"/>
    <s v="CLOSED"/>
    <x v="0"/>
    <x v="0"/>
    <s v="CLOSED"/>
    <x v="0"/>
    <s v="37416"/>
    <s v="2B56"/>
    <s v="37416"/>
    <s v="RF"/>
    <s v="8555"/>
    <s v="ABDELKARIM"/>
    <s v="ZEID"/>
    <s v="AZEID"/>
    <s v="BURBANK"/>
    <s v="IL"/>
    <n v="115794982"/>
    <n v="116136277"/>
    <d v="2026-01-20T00:00:00"/>
    <s v="1A001001"/>
    <s v="RENTAL, DAILY"/>
    <s v="APPROVED"/>
    <n v="840"/>
    <n v="14"/>
    <n v="60"/>
    <s v="ENTERPRISE RENT-A-CAR INC."/>
    <m/>
    <m/>
    <m/>
    <m/>
    <m/>
  </r>
  <r>
    <x v="1"/>
    <n v="6"/>
    <s v="37418"/>
    <s v="MARSHALL WASHINGTON II"/>
    <s v="MWASHI6"/>
    <s v="MARSHALL WASHINGTON II"/>
    <s v="MWASHI6"/>
    <s v="1450 Hayes Leonard"/>
    <s v="OPEN"/>
    <x v="0"/>
    <x v="1"/>
    <s v="OPEN"/>
    <x v="0"/>
    <s v="37418"/>
    <s v="2B56"/>
    <s v="37418"/>
    <s v="01"/>
    <s v="8555"/>
    <s v="MARSHALL"/>
    <s v="WASHINGTON II"/>
    <s v="MWASHI6"/>
    <s v="VALPARAISO"/>
    <s v="IN"/>
    <n v="116634184"/>
    <n v="116986168"/>
    <d v="2026-02-27T00:00:00"/>
    <s v="1A001001"/>
    <s v="RENTAL, DAILY"/>
    <s v="APPROVED"/>
    <n v="462"/>
    <n v="8"/>
    <n v="57.75"/>
    <s v="ENTERPRISE RENT-A-CAR INC."/>
    <m/>
    <m/>
    <m/>
    <m/>
    <m/>
  </r>
  <r>
    <x v="0"/>
    <n v="128"/>
    <s v="37420"/>
    <s v="TERRY HOOD"/>
    <s v="RESEARCH!!"/>
    <s v="Not assigned in TPMS!!"/>
    <s v="Not assigned in TPMS!!"/>
    <s v="Not assigned in TPMS!!"/>
    <s v="CLOSED"/>
    <x v="0"/>
    <x v="0"/>
    <s v="CLOSED"/>
    <x v="0"/>
    <s v="37420"/>
    <s v="2B56"/>
    <s v="37420"/>
    <s v="RF"/>
    <s v="8035"/>
    <s v="TERRY"/>
    <s v="HOOD"/>
    <s v="THOOD0"/>
    <s v="CONLEY"/>
    <s v="GA"/>
    <n v="114459526"/>
    <n v="114777946"/>
    <d v="2025-10-28T00:00:00"/>
    <s v="1A001001"/>
    <s v="RENTAL, DAILY"/>
    <s v="APPROVED"/>
    <n v="476"/>
    <n v="7"/>
    <n v="68"/>
    <s v="ENTERPRISE RENT-A-CAR INC."/>
    <m/>
    <m/>
    <m/>
    <m/>
    <m/>
  </r>
  <r>
    <x v="0"/>
    <n v="114"/>
    <s v="37420"/>
    <s v="TERRY HOOD"/>
    <s v="RESEARCH!!"/>
    <s v="Not assigned in TPMS!!"/>
    <s v="Not assigned in TPMS!!"/>
    <s v="Not assigned in TPMS!!"/>
    <s v="CLOSED"/>
    <x v="1"/>
    <x v="0"/>
    <s v="CLOSED"/>
    <x v="0"/>
    <s v="37420"/>
    <s v="2B56"/>
    <s v="37420"/>
    <s v="RF"/>
    <s v="8035"/>
    <s v="TERRY"/>
    <s v="HOOD"/>
    <s v="THOOD0"/>
    <s v="CONLEY"/>
    <s v="GA"/>
    <n v="114680556"/>
    <n v="115015749"/>
    <d v="2025-11-11T00:00:00"/>
    <s v="1A001001"/>
    <s v="RENTAL, DAILY"/>
    <s v="APPROVED"/>
    <n v="511"/>
    <n v="7"/>
    <n v="73"/>
    <s v="ENTERPRISE RENT-A-CAR INC."/>
    <s v="TERRY CULLEN SOUTHLAKE CHEVROL"/>
    <s v="1250 BATTLECREEK RD"/>
    <s v="JONESBORO"/>
    <s v="GA"/>
    <s v="302362410"/>
  </r>
  <r>
    <x v="0"/>
    <n v="140"/>
    <s v="37421"/>
    <s v="BRANDON FERGUSON"/>
    <s v="BFERGU0"/>
    <s v="BRANDON FERGUSON"/>
    <s v="BFERGU0"/>
    <s v="676 KAREN RD"/>
    <s v="CLOSED"/>
    <x v="0"/>
    <x v="0"/>
    <s v="CLOSED"/>
    <x v="0"/>
    <s v="37421"/>
    <s v="2B56"/>
    <s v="37421"/>
    <s v="01"/>
    <s v="8035"/>
    <s v="BRANDON"/>
    <s v="FERGUSON"/>
    <s v="BFERGU0"/>
    <s v="MONTGOMERY"/>
    <s v="AL"/>
    <n v="111567963"/>
    <n v="114606167"/>
    <d v="2025-10-16T00:00:00"/>
    <s v="1A008002"/>
    <s v="RENTAL TAXES &amp; TOLLS"/>
    <s v="APPROVED"/>
    <n v="1"/>
    <n v="1"/>
    <n v="1"/>
    <s v="ENTERPRISE TOLLS/TOLL CHARGES"/>
    <s v="AAMCO TOTAL CAR CARE"/>
    <s v="819 PULASKI HWY"/>
    <s v="BEAR"/>
    <s v="DE"/>
    <s v="19701"/>
  </r>
  <r>
    <x v="0"/>
    <n v="100"/>
    <s v="46000"/>
    <s v="JOSHUA RICHARDSON"/>
    <s v="JRICHA0"/>
    <s v="JOSHUA RICHARDSON"/>
    <s v="JRICHA0"/>
    <s v="38 NORTH VALLEY VIEW DRIVE"/>
    <s v="CLOSED"/>
    <x v="0"/>
    <x v="0"/>
    <s v="CLOSED"/>
    <x v="0"/>
    <s v="46000"/>
    <s v="2B56"/>
    <s v="46000"/>
    <s v="RF"/>
    <s v="8169"/>
    <s v="JOSHUA"/>
    <s v="RICHARDSON"/>
    <s v="JRICHA0"/>
    <s v="NORTH SALT LAKE"/>
    <s v="UT"/>
    <n v="115007635"/>
    <n v="115334570"/>
    <d v="2025-11-25T00:00:00"/>
    <s v="1A001001"/>
    <s v="RENTAL, DAILY"/>
    <s v="APPROVED"/>
    <n v="476"/>
    <n v="7"/>
    <n v="68"/>
    <s v="ENTERPRISE RENT-A-CAR INC."/>
    <m/>
    <m/>
    <m/>
    <m/>
    <m/>
  </r>
  <r>
    <x v="0"/>
    <n v="59"/>
    <s v="46009"/>
    <s v="EMILIO RUIZ"/>
    <s v="ERUIZ"/>
    <s v="Not assigned in TPMS!!"/>
    <s v="Not assigned in TPMS!!"/>
    <s v="Not assigned in TPMS!!"/>
    <s v="CLOSED"/>
    <x v="0"/>
    <x v="0"/>
    <s v="CLOSED"/>
    <x v="0"/>
    <s v="46009"/>
    <s v="2B56"/>
    <s v="46009"/>
    <s v="01"/>
    <s v="8107"/>
    <s v="EMILIO"/>
    <s v="RUIZ"/>
    <m/>
    <s v="LA MARQUE"/>
    <s v="TX"/>
    <n v="112628896"/>
    <n v="115885249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5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5974066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25251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93310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93986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402037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675359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63"/>
    <s v="46017"/>
    <s v="STERLING SZULWACH"/>
    <s v="SSZULWA"/>
    <s v="STERLING SZULWACH"/>
    <s v="SSZULWA"/>
    <s v="210 W Ave R Apt 24-2"/>
    <s v="CLOSED"/>
    <x v="0"/>
    <x v="0"/>
    <s v="CLOSED"/>
    <x v="0"/>
    <s v="46017"/>
    <s v="2B56"/>
    <s v="46017"/>
    <s v="01"/>
    <s v="8147"/>
    <s v="STERLING"/>
    <s v="SZULWACH"/>
    <s v="SSZULWA"/>
    <s v="TEMPLE"/>
    <s v="TX"/>
    <n v="115508378"/>
    <n v="115844619"/>
    <d v="2026-01-01T00:00:00"/>
    <s v="1A001001"/>
    <s v="RENTAL, DAILY"/>
    <s v="APPROVED"/>
    <n v="546"/>
    <n v="7"/>
    <n v="78"/>
    <s v="ENTERPRISE RENT-A-CAR INC."/>
    <m/>
    <m/>
    <m/>
    <m/>
    <m/>
  </r>
  <r>
    <x v="3"/>
    <n v="20"/>
    <s v="46019"/>
    <s v="ROBERT LILLIE"/>
    <s v="RLILLIE"/>
    <s v="ROBERT LILLIE"/>
    <s v="RLILLIE"/>
    <s v="32383 CORYDON RD"/>
    <s v="CLOSED"/>
    <x v="0"/>
    <x v="0"/>
    <s v="CLOSED"/>
    <x v="0"/>
    <s v="46019"/>
    <s v="2B56"/>
    <s v="46019"/>
    <s v="RF"/>
    <s v="7108"/>
    <s v="ROBERT"/>
    <s v="LILLIE"/>
    <s v="RLILLIE"/>
    <s v="LAKE ELSINORE"/>
    <s v="CA"/>
    <n v="113912797"/>
    <n v="116716927"/>
    <d v="2026-02-13T00:00:00"/>
    <s v="1A008002"/>
    <s v="RENTAL TAXES &amp; TOLLS"/>
    <s v="APPROVED"/>
    <n v="1"/>
    <n v="1"/>
    <n v="1"/>
    <s v="ENTERPRISE TOLLS/TOLL CHARGES"/>
    <s v="PEP BOYS"/>
    <s v="581 N MAIN ST"/>
    <s v="CORONA"/>
    <s v="CA"/>
    <s v="91720"/>
  </r>
  <r>
    <x v="1"/>
    <n v="9"/>
    <s v="46034"/>
    <s v="TAJMOHAMMAD KHILWAT"/>
    <s v="TKHILWA"/>
    <s v="TAJMOHAMMAD KHILWAT"/>
    <s v="TKHILWA"/>
    <s v="8155 WATERMAN ROAD APT 613"/>
    <s v="OPEN"/>
    <x v="0"/>
    <x v="1"/>
    <s v="OPEN"/>
    <x v="0"/>
    <s v="46034"/>
    <s v="2B56"/>
    <s v="46034"/>
    <s v="RF"/>
    <s v="8184"/>
    <s v="TAJMOHAMMAD"/>
    <s v="KHILWAT"/>
    <s v="TKHILWA"/>
    <s v="SACRAMENTO"/>
    <s v="CA"/>
    <n v="116579171"/>
    <n v="116930421"/>
    <d v="2026-02-24T00:00:00"/>
    <s v="1A001001"/>
    <s v="RENTAL, DAILY"/>
    <s v="APPROVED"/>
    <n v="665"/>
    <n v="7"/>
    <n v="95"/>
    <s v="ENTERPRISE RENT-A-CAR INC."/>
    <m/>
    <m/>
    <m/>
    <m/>
    <m/>
  </r>
  <r>
    <x v="0"/>
    <n v="31"/>
    <s v="46063"/>
    <s v="RYAN BRISTOW"/>
    <s v="RBRISTO"/>
    <s v="RYAN BRISTOW"/>
    <s v="RBRISTO"/>
    <s v="4732 ISABELLA AVE."/>
    <s v="CLOSED"/>
    <x v="0"/>
    <x v="0"/>
    <s v="CLOSED"/>
    <x v="0"/>
    <s v="46063"/>
    <s v="2B56"/>
    <s v="46063"/>
    <s v="01"/>
    <s v="8184"/>
    <s v="RYAN"/>
    <s v="BRISTOW"/>
    <s v="RBRISTO"/>
    <s v="FAIR OAKS"/>
    <s v="CA"/>
    <n v="116083600"/>
    <n v="116427812"/>
    <d v="2026-02-02T00:00:00"/>
    <s v="1A001001"/>
    <s v="RENTAL, DAILY"/>
    <s v="APPROVED"/>
    <n v="1575"/>
    <n v="21"/>
    <n v="75"/>
    <s v="ENTERPRISE RENT-A-CAR INC."/>
    <m/>
    <m/>
    <m/>
    <m/>
    <m/>
  </r>
  <r>
    <x v="3"/>
    <n v="14"/>
    <s v="46102"/>
    <s v="ISIDRO PEREZ"/>
    <s v="IPEREZ"/>
    <s v="ISIDRO PEREZ"/>
    <s v="IPEREZ"/>
    <s v="91-1037 KAIPALAOA ST"/>
    <s v="CLOSED"/>
    <x v="0"/>
    <x v="2"/>
    <s v="PENDED"/>
    <x v="0"/>
    <s v="46102"/>
    <s v="2B56"/>
    <s v="46102"/>
    <s v="01"/>
    <s v="8158"/>
    <s v="ISIDRO"/>
    <s v="PEREZ"/>
    <s v="IPEREZ"/>
    <s v="EWA BEACH"/>
    <s v="HI"/>
    <n v="116501877"/>
    <n v="116857057"/>
    <d v="2026-02-19T00:00:00"/>
    <s v="1A001001"/>
    <s v="RENTAL, DAILY"/>
    <s v="APPROVED"/>
    <n v="240"/>
    <n v="3"/>
    <n v="80"/>
    <s v="ENTERPRISE RENT-A-CAR INC."/>
    <m/>
    <m/>
    <m/>
    <m/>
    <m/>
  </r>
  <r>
    <x v="0"/>
    <n v="141"/>
    <s v="46118"/>
    <s v="JOSEPH PONZIO"/>
    <s v="JPONZI"/>
    <s v="JOSEPH PONZIO"/>
    <s v="JPONZI"/>
    <s v="31356 SLUMBER LN"/>
    <s v="CLOSED"/>
    <x v="0"/>
    <x v="0"/>
    <s v="CLOSED"/>
    <x v="0"/>
    <s v="46118"/>
    <s v="2B56"/>
    <s v="46118"/>
    <s v="RF"/>
    <s v="8309"/>
    <s v="JOSEPH"/>
    <s v="PONZIO"/>
    <s v="JPONZI"/>
    <s v="FRASER"/>
    <s v="MI"/>
    <n v="114192760"/>
    <n v="114574603"/>
    <d v="2025-10-15T00:00:00"/>
    <s v="1A001001"/>
    <s v="RENTAL, DAILY"/>
    <s v="APPROVED"/>
    <n v="450.8"/>
    <n v="7"/>
    <n v="64.400000000000006"/>
    <s v="ENTERPRISE RENT-A-CAR INC."/>
    <s v="BELLE TIRE CO #50"/>
    <s v="51310 GRATIOT"/>
    <s v="CHESTERFIELD"/>
    <s v="MI"/>
    <s v="48051"/>
  </r>
  <r>
    <x v="0"/>
    <n v="157"/>
    <s v="46127"/>
    <s v="MARSHALL LINDQUIST"/>
    <s v="MLINDQ0"/>
    <s v="MARSHALL LINDQUIST"/>
    <s v="MLINDQ0"/>
    <s v="43734 PALISADES DR"/>
    <s v="CLOSED"/>
    <x v="0"/>
    <x v="0"/>
    <s v="CLOSED"/>
    <x v="0"/>
    <s v="46127"/>
    <s v="2B56"/>
    <s v="46127"/>
    <s v="RF"/>
    <s v="8309"/>
    <s v="MARSHALL"/>
    <s v="LINDQUIST"/>
    <s v="MLINDQ0"/>
    <s v="CANTON"/>
    <s v="MI"/>
    <n v="113981013"/>
    <n v="114291706"/>
    <d v="2025-09-29T00:00:00"/>
    <s v="1A001001"/>
    <s v="RENTAL, DAILY"/>
    <s v="APPROVED"/>
    <n v="240"/>
    <n v="4"/>
    <n v="60"/>
    <s v="ENTERPRISE RENT-A-CAR INC."/>
    <m/>
    <m/>
    <m/>
    <m/>
    <m/>
  </r>
  <r>
    <x v="1"/>
    <n v="10"/>
    <s v="46127"/>
    <s v="MARSHALL LINDQUIST"/>
    <s v="MLINDQ0"/>
    <s v="MARSHALL LINDQUIST"/>
    <s v="MLINDQ0"/>
    <s v="43734 PALISADES DR"/>
    <s v="CLOSED"/>
    <x v="1"/>
    <x v="0"/>
    <s v="CLOSED"/>
    <x v="0"/>
    <s v="46127"/>
    <s v="2B56"/>
    <s v="46127"/>
    <s v="RF"/>
    <s v="8309"/>
    <s v="MARSHALL"/>
    <s v="LINDQUIST"/>
    <s v="MLINDQ0"/>
    <s v="CANTON"/>
    <s v="MI"/>
    <n v="116541916"/>
    <n v="116893503"/>
    <d v="2026-02-23T00:00:00"/>
    <s v="1A001001"/>
    <s v="RENTAL, DAILY"/>
    <s v="APPROVED"/>
    <n v="507.5"/>
    <n v="7"/>
    <n v="72.5"/>
    <s v="ENTERPRISE RENT-A-CAR INC."/>
    <m/>
    <m/>
    <m/>
    <m/>
    <m/>
  </r>
  <r>
    <x v="0"/>
    <n v="129"/>
    <s v="46130"/>
    <s v="KEVIN RICKETTS"/>
    <s v="KRICKET"/>
    <s v="KEVIN RICKETTS"/>
    <s v="KRICKET"/>
    <s v="17210 RICHARD"/>
    <s v="CLOSED"/>
    <x v="0"/>
    <x v="0"/>
    <s v="CLOSED"/>
    <x v="0"/>
    <s v="46130"/>
    <s v="2B56"/>
    <s v="46130"/>
    <s v="RF"/>
    <s v="8309"/>
    <s v="KEVIN"/>
    <s v="RICKETTS"/>
    <s v="KRICKET"/>
    <s v="SOUTHFIELD"/>
    <s v="MI"/>
    <n v="114442199"/>
    <n v="114765280"/>
    <d v="2025-10-27T00:00:00"/>
    <s v="1A001001"/>
    <s v="RENTAL, DAILY"/>
    <s v="APPROVED"/>
    <n v="420"/>
    <n v="7"/>
    <n v="60"/>
    <s v="ENTERPRISE RENT-A-CAR INC."/>
    <m/>
    <m/>
    <m/>
    <m/>
    <m/>
  </r>
  <r>
    <x v="0"/>
    <n v="150"/>
    <s v="46131"/>
    <s v="MARK CHAPMAN"/>
    <s v="RESEARCH!!"/>
    <s v="Not assigned in TPMS!!"/>
    <s v="Not assigned in TPMS!!"/>
    <s v="Not assigned in TPMS!!"/>
    <s v="CLOSED"/>
    <x v="0"/>
    <x v="0"/>
    <s v="CLOSED"/>
    <x v="0"/>
    <s v="46131"/>
    <s v="2B56"/>
    <s v="46131"/>
    <s v="RF"/>
    <s v="8309"/>
    <s v="MARK"/>
    <s v="CHAPMAN"/>
    <s v="MCHAPMA"/>
    <s v="CHESTERFIELD TOWNSHIP"/>
    <s v="MI"/>
    <n v="114108023"/>
    <n v="114420725"/>
    <d v="2025-10-06T00:00:00"/>
    <s v="1A001001"/>
    <s v="RENTAL, DAILY"/>
    <s v="APPROVED"/>
    <n v="525"/>
    <n v="7"/>
    <n v="75"/>
    <s v="ENTERPRISE RENT-A-CAR INC."/>
    <m/>
    <m/>
    <m/>
    <m/>
    <m/>
  </r>
  <r>
    <x v="3"/>
    <n v="19"/>
    <s v="46143"/>
    <s v="CONFESSOR CASTRO"/>
    <s v="CCAST40"/>
    <s v="CONFESSOR CASTRO"/>
    <s v="CCAST40"/>
    <s v="1128 N White Fence Ln"/>
    <s v="OPEN"/>
    <x v="0"/>
    <x v="1"/>
    <s v="OPEN"/>
    <x v="0"/>
    <s v="46143"/>
    <s v="2B56"/>
    <s v="46143"/>
    <s v="RF"/>
    <s v="8555"/>
    <s v="CONFESSOR"/>
    <s v="CASTRO"/>
    <s v="CCAST40"/>
    <s v="ADDISON"/>
    <s v="IL"/>
    <n v="116383174"/>
    <n v="116734277"/>
    <d v="2026-02-14T00:00:00"/>
    <s v="1A001001"/>
    <s v="RENTAL, DAILY"/>
    <s v="APPROVED"/>
    <n v="225"/>
    <n v="3"/>
    <n v="75"/>
    <s v="ENTERPRISE RENT-A-CAR INC."/>
    <m/>
    <m/>
    <m/>
    <m/>
    <m/>
  </r>
  <r>
    <x v="3"/>
    <n v="14"/>
    <s v="46150"/>
    <s v="ABIB DIAZ"/>
    <s v="ADIAZ2"/>
    <s v="ABIB DIAZ"/>
    <s v="ADIAZ2"/>
    <s v="6046 Meadowview Dr"/>
    <s v="CLOSED"/>
    <x v="0"/>
    <x v="0"/>
    <s v="CLOSED"/>
    <x v="0"/>
    <s v="46150"/>
    <s v="2B56"/>
    <s v="46150"/>
    <s v="RF"/>
    <s v="8096"/>
    <s v="ABIB"/>
    <s v="DIAZ"/>
    <s v="ADIAZ2"/>
    <s v="WHITESTOWN"/>
    <s v="IN"/>
    <n v="116500610"/>
    <n v="116851439"/>
    <d v="2026-02-19T00:00:00"/>
    <s v="1A001001"/>
    <s v="RENTAL, DAILY"/>
    <s v="APPROVED"/>
    <n v="382.8"/>
    <n v="5"/>
    <n v="76.56"/>
    <s v="ENTERPRISE RENT-A-CAR INC."/>
    <s v="AAMCO TOTAL CAR CARE"/>
    <s v="8141 N CRAIG ST"/>
    <s v="INDIANAPOLIS"/>
    <s v="IN"/>
    <s v="46250"/>
  </r>
  <r>
    <x v="1"/>
    <n v="3"/>
    <s v="46156"/>
    <s v="HORACE KELLY"/>
    <s v="HKELLY"/>
    <s v="HORACE KELLY"/>
    <s v="HKELLY"/>
    <s v="6800 S CONSTANCE"/>
    <s v="CLOSED"/>
    <x v="0"/>
    <x v="0"/>
    <s v="CLOSED"/>
    <x v="0"/>
    <s v="46156"/>
    <s v="2B56"/>
    <s v="46156"/>
    <s v="RF"/>
    <s v="8555"/>
    <s v="HORACE"/>
    <s v="KELLY"/>
    <s v="HKELLY"/>
    <s v="CHICAGO"/>
    <s v="IL"/>
    <n v="116658125"/>
    <n v="117010727"/>
    <d v="2026-03-02T00:00:00"/>
    <s v="1A001001"/>
    <s v="RENTAL, DAILY"/>
    <s v="APPROVED"/>
    <n v="511"/>
    <n v="7"/>
    <n v="73"/>
    <s v="ENTERPRISE RENT-A-CAR INC."/>
    <m/>
    <m/>
    <m/>
    <m/>
    <m/>
  </r>
  <r>
    <x v="2"/>
    <n v="23"/>
    <s v="46164"/>
    <s v="MARCO ARZUAGA"/>
    <s v="MARZUAG"/>
    <s v="MARCO ARZUAGA"/>
    <s v="MARZUAG"/>
    <s v="349 MARIAN COURT"/>
    <s v="OPEN"/>
    <x v="0"/>
    <x v="1"/>
    <s v="OPEN"/>
    <x v="0"/>
    <s v="46164"/>
    <s v="2B56"/>
    <s v="46164"/>
    <s v="RF"/>
    <s v="8555"/>
    <s v="MARCO"/>
    <s v="ARZUAGA"/>
    <s v="MARZUAG"/>
    <s v="BOLINGBROOK"/>
    <s v="IL"/>
    <n v="113459763"/>
    <n v="116658628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3459763"/>
    <n v="116675755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4011506"/>
    <n v="116876031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4011506"/>
    <n v="116993502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40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5876169"/>
    <n v="116218760"/>
    <d v="2026-01-24T00:00:00"/>
    <s v="1A001001"/>
    <s v="RENTAL, DAILY"/>
    <s v="APPROVED"/>
    <n v="910"/>
    <n v="14"/>
    <n v="65"/>
    <s v="ENTERPRISE RENT-A-CAR INC."/>
    <m/>
    <m/>
    <m/>
    <m/>
    <m/>
  </r>
  <r>
    <x v="0"/>
    <n v="140"/>
    <s v="46174"/>
    <s v="JEDENIAH HARDY-PARSELL"/>
    <s v="JHARDYP"/>
    <s v="JEDENIAH HARDY-PARSELL"/>
    <s v="JHARDYP"/>
    <s v="Not on HR File"/>
    <s v="CLOSED"/>
    <x v="0"/>
    <x v="0"/>
    <s v="CLOSED"/>
    <x v="0"/>
    <s v="46174"/>
    <s v="2B56"/>
    <s v="46174"/>
    <s v="RF"/>
    <s v="8555"/>
    <s v="JEDENIAH"/>
    <s v="HARDY-PARSELL"/>
    <s v="JHARDYP"/>
    <s v="MUNDELEIN"/>
    <s v="IL"/>
    <n v="113241633"/>
    <n v="114605708"/>
    <d v="2025-10-16T00:00:00"/>
    <s v="1A001001"/>
    <s v="RENTAL, DAILY"/>
    <s v="APPROVED"/>
    <n v="2450"/>
    <n v="35"/>
    <n v="70"/>
    <s v="ENTERPRISE RENT-A-CAR INC."/>
    <m/>
    <m/>
    <m/>
    <m/>
    <m/>
  </r>
  <r>
    <x v="0"/>
    <n v="31"/>
    <s v="46200"/>
    <s v="DANIEL GIVENS III"/>
    <s v="RESEARCH!!"/>
    <s v="Not assigned in TPMS!!"/>
    <s v="Not assigned in TPMS!!"/>
    <s v="Not assigned in TPMS!!"/>
    <s v="CLOSED"/>
    <x v="0"/>
    <x v="0"/>
    <s v="CLOSED"/>
    <x v="0"/>
    <s v="46200"/>
    <s v="2B56"/>
    <s v="46200"/>
    <s v="RF"/>
    <s v="8555"/>
    <s v="DANIEL"/>
    <s v="GIVENS III"/>
    <s v="DGIVEN0"/>
    <s v="CHICAGO"/>
    <s v="IL"/>
    <n v="115957040"/>
    <n v="116423252"/>
    <d v="2026-02-02T00:00:00"/>
    <s v="1A001001"/>
    <s v="RENTAL, DAILY"/>
    <s v="APPROVED"/>
    <n v="511"/>
    <n v="7"/>
    <n v="73"/>
    <s v="ENTERPRISE RENT-A-CAR INC."/>
    <m/>
    <m/>
    <m/>
    <m/>
    <m/>
  </r>
  <r>
    <x v="0"/>
    <n v="59"/>
    <s v="46203"/>
    <s v="MARK STANFORD"/>
    <s v="MSTANFO"/>
    <s v="MARK STANFORD"/>
    <s v="MSTANFO"/>
    <s v="1324 HOLLAND RD"/>
    <s v="OPEN"/>
    <x v="0"/>
    <x v="1"/>
    <s v="OPEN"/>
    <x v="0"/>
    <s v="46203"/>
    <s v="2B56"/>
    <s v="46203"/>
    <s v="RF"/>
    <s v="8147"/>
    <s v="MARK"/>
    <s v="STANFORD"/>
    <s v="MSTANFO"/>
    <s v="BELTON"/>
    <s v="TX"/>
    <n v="112973610"/>
    <n v="115885554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15"/>
    <s v="46203"/>
    <s v="MARK STANFORD"/>
    <s v="MSTANFO"/>
    <s v="MARK STANFORD"/>
    <s v="MSTANFO"/>
    <s v="1324 HOLLAND RD"/>
    <s v="OPEN"/>
    <x v="1"/>
    <x v="1"/>
    <s v="OPEN"/>
    <x v="0"/>
    <s v="46203"/>
    <s v="2B56"/>
    <s v="46203"/>
    <s v="RF"/>
    <s v="8147"/>
    <s v="MARK"/>
    <s v="STANFORD"/>
    <s v="MSTANFO"/>
    <s v="BELTON"/>
    <s v="TX"/>
    <n v="116446740"/>
    <n v="116798505"/>
    <d v="2026-02-18T00:00:00"/>
    <s v="1A001001"/>
    <s v="RENTAL, DAILY"/>
    <s v="APPROVED"/>
    <n v="497"/>
    <n v="7"/>
    <n v="71"/>
    <s v="ENTERPRISE RENT-A-CAR INC."/>
    <m/>
    <m/>
    <m/>
    <m/>
    <m/>
  </r>
  <r>
    <x v="2"/>
    <n v="22"/>
    <s v="46205"/>
    <s v="NICHOLAS ALMARAZ"/>
    <s v="NALMARA"/>
    <s v="NICHOLAS ALMARAZ"/>
    <s v="NALMARA"/>
    <s v="3104 SAM HOUSTON DRIVE, APT 77"/>
    <s v="CLOSED"/>
    <x v="0"/>
    <x v="0"/>
    <s v="CLOSED"/>
    <x v="0"/>
    <s v="46205"/>
    <s v="2B56"/>
    <s v="46205"/>
    <s v="RF"/>
    <s v="8147"/>
    <s v="NICHOLAS"/>
    <s v="ALMARAZ"/>
    <s v="NALMARA"/>
    <s v="VICTORIA"/>
    <s v="TX"/>
    <n v="113191329"/>
    <n v="116662688"/>
    <d v="2026-02-11T00:00:00"/>
    <s v="1A001001"/>
    <s v="MAINTENANCE RENTAL, DAILY"/>
    <s v="APPROVED"/>
    <n v="1"/>
    <n v="1"/>
    <n v="1"/>
    <s v="ENTERPRISE RENT-A-CAR INC."/>
    <m/>
    <m/>
    <m/>
    <m/>
    <m/>
  </r>
  <r>
    <x v="1"/>
    <n v="1"/>
    <s v="46205"/>
    <s v="NICHOLAS ALMARAZ"/>
    <s v="NALMARA"/>
    <s v="NICHOLAS ALMARAZ"/>
    <s v="NALMARA"/>
    <s v="3104 SAM HOUSTON DRIVE, APT 77"/>
    <s v="CLOSED"/>
    <x v="1"/>
    <x v="0"/>
    <s v="CLOSED"/>
    <x v="0"/>
    <s v="46205"/>
    <s v="2B56"/>
    <s v="46205"/>
    <s v="RF"/>
    <s v="8147"/>
    <s v="NICHOLAS"/>
    <s v="ALMARAZ"/>
    <s v="NALMARA"/>
    <s v="VICTORIA"/>
    <s v="TX"/>
    <n v="113191329"/>
    <n v="117056816"/>
    <d v="2026-03-04T00:00:00"/>
    <s v="1A001001"/>
    <s v="MAINTENANCE RENTAL, DAILY"/>
    <s v="APPROVED"/>
    <n v="1"/>
    <n v="1"/>
    <n v="1"/>
    <s v="ENTERPRISE RENT-A-CAR INC."/>
    <m/>
    <m/>
    <m/>
    <m/>
    <m/>
  </r>
  <r>
    <x v="1"/>
    <n v="1"/>
    <s v="46205"/>
    <s v="NICHOLAS ALMARAZ"/>
    <s v="NALMARA"/>
    <s v="NICHOLAS ALMARAZ"/>
    <s v="NALMARA"/>
    <s v="3104 SAM HOUSTON DRIVE, APT 77"/>
    <s v="CLOSED"/>
    <x v="1"/>
    <x v="0"/>
    <s v="CLOSED"/>
    <x v="0"/>
    <s v="46205"/>
    <s v="2B56"/>
    <s v="46205"/>
    <s v="RF"/>
    <s v="8147"/>
    <s v="NICHOLAS"/>
    <s v="ALMARAZ"/>
    <s v="NALMARA"/>
    <s v="VICTORIA"/>
    <s v="TX"/>
    <n v="113191329"/>
    <n v="117057113"/>
    <d v="2026-03-04T00:00:00"/>
    <s v="1A001001"/>
    <s v="MAINTENANCE RENTAL, DAILY"/>
    <s v="APPROVED"/>
    <n v="1"/>
    <n v="1"/>
    <n v="1"/>
    <s v="ENTERPRISE RENT-A-CAR INC."/>
    <m/>
    <m/>
    <m/>
    <m/>
    <m/>
  </r>
  <r>
    <x v="3"/>
    <n v="16"/>
    <s v="46205"/>
    <s v="NICHOLAS ALMARAZ"/>
    <s v="NALMARA"/>
    <s v="NICHOLAS ALMARAZ"/>
    <s v="NALMARA"/>
    <s v="3104 SAM HOUSTON DRIVE, APT 77"/>
    <s v="CLOSED"/>
    <x v="1"/>
    <x v="0"/>
    <s v="CLOSED"/>
    <x v="0"/>
    <s v="46205"/>
    <s v="2B56"/>
    <s v="46205"/>
    <s v="RF"/>
    <s v="8147"/>
    <s v="NICHOLAS"/>
    <s v="ALMARAZ"/>
    <s v="NALMARA"/>
    <s v="VICTORIA"/>
    <s v="TX"/>
    <n v="116096176"/>
    <n v="116770120"/>
    <d v="2026-02-17T00:00:00"/>
    <s v="1A001001"/>
    <s v="RENTAL, DAILY"/>
    <s v="APPROVED"/>
    <n v="5"/>
    <n v="5"/>
    <n v="1"/>
    <s v="ENTERPRISE RENT-A-CAR INC."/>
    <s v="MIDAS #5126"/>
    <s v="6407 N NAVARRO ST"/>
    <s v="VICTORIA"/>
    <s v="TX"/>
    <s v="77904"/>
  </r>
  <r>
    <x v="0"/>
    <n v="164"/>
    <s v="46209"/>
    <s v="JORGE PENA"/>
    <s v="JPENA1"/>
    <s v="JORGE PENA"/>
    <s v="JPENA1"/>
    <s v="3751 CROSSETTE DRIVE"/>
    <s v="CLOSED"/>
    <x v="0"/>
    <x v="0"/>
    <s v="CLOSED"/>
    <x v="0"/>
    <s v="46209"/>
    <s v="2B56"/>
    <s v="46209"/>
    <s v="RF"/>
    <s v="8147"/>
    <s v="JORGE"/>
    <s v="PENA"/>
    <s v="JPENA1"/>
    <s v="SAN ANTONIO"/>
    <s v="TX"/>
    <n v="113092532"/>
    <n v="114168373"/>
    <d v="2025-09-22T00:00:00"/>
    <s v="1A001001"/>
    <s v="RENTAL, DAILY"/>
    <s v="APPROVED"/>
    <n v="483"/>
    <n v="7"/>
    <n v="69"/>
    <s v="ENTERPRISE RENT-A-CAR INC."/>
    <m/>
    <m/>
    <m/>
    <m/>
    <m/>
  </r>
  <r>
    <x v="2"/>
    <n v="21"/>
    <s v="46209"/>
    <s v="JORGE PENA"/>
    <s v="JPENA1"/>
    <s v="JORGE PENA"/>
    <s v="JPENA1"/>
    <s v="3751 CROSSETTE DRIVE"/>
    <s v="CLOSED"/>
    <x v="1"/>
    <x v="0"/>
    <s v="CLOSED"/>
    <x v="0"/>
    <s v="46209"/>
    <s v="2B56"/>
    <s v="46209"/>
    <s v="RF"/>
    <s v="8147"/>
    <s v="JORGE"/>
    <s v="PENA"/>
    <s v="JPENA1"/>
    <s v="SAN ANTONIO"/>
    <s v="TX"/>
    <n v="116325348"/>
    <n v="116705808"/>
    <d v="2026-02-12T00:00:00"/>
    <s v="1A001001"/>
    <s v="RENTAL, DAILY"/>
    <s v="APPROVED"/>
    <n v="952"/>
    <n v="14"/>
    <n v="68"/>
    <s v="ENTERPRISE RENT-A-CAR INC."/>
    <s v="MIDAS #5630"/>
    <s v="1769 S W LOOP 410"/>
    <s v="SAN ANTONIO"/>
    <s v="TX"/>
    <s v="78227"/>
  </r>
  <r>
    <x v="0"/>
    <n v="59"/>
    <s v="46212"/>
    <s v="WINFRED BUTLER"/>
    <s v="WBUTLE0"/>
    <s v="WINFRED BUTLER"/>
    <s v="WBUTLE0"/>
    <s v="1700 Bagdad Rd"/>
    <s v="CLOSED"/>
    <x v="0"/>
    <x v="0"/>
    <s v="CLOSED"/>
    <x v="0"/>
    <s v="46212"/>
    <s v="2B56"/>
    <s v="46212"/>
    <s v="RF"/>
    <s v="8147"/>
    <s v="WINFRED"/>
    <s v="BUTLER"/>
    <s v="WBUTLE0"/>
    <s v="CEDAR PARK"/>
    <s v="TX"/>
    <n v="112989072"/>
    <n v="115885568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212"/>
    <s v="WINFRED BUTLER"/>
    <s v="WBUTLE0"/>
    <s v="WINFRED BUTLER"/>
    <s v="WBUTLE0"/>
    <s v="1700 Bagdad Rd"/>
    <s v="CLOSED"/>
    <x v="1"/>
    <x v="0"/>
    <s v="CLOSED"/>
    <x v="0"/>
    <s v="46212"/>
    <s v="2B56"/>
    <s v="46212"/>
    <s v="RF"/>
    <s v="8147"/>
    <s v="WINFRED"/>
    <s v="BUTLER"/>
    <s v="WBUTLE0"/>
    <s v="CEDAR PARK"/>
    <s v="TX"/>
    <n v="112989072"/>
    <n v="116093735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139"/>
    <s v="46212"/>
    <s v="WINFRED BUTLER"/>
    <s v="WBUTLE0"/>
    <s v="WINFRED BUTLER"/>
    <s v="WBUTLE0"/>
    <s v="1700 Bagdad Rd"/>
    <s v="CLOSED"/>
    <x v="1"/>
    <x v="0"/>
    <s v="CLOSED"/>
    <x v="0"/>
    <s v="46212"/>
    <s v="2B56"/>
    <s v="46212"/>
    <s v="RF"/>
    <s v="8147"/>
    <s v="WINFRED"/>
    <s v="BUTLER"/>
    <s v="WBUTLE0"/>
    <s v="CEDAR PARK"/>
    <s v="TX"/>
    <n v="114307393"/>
    <n v="114623822"/>
    <d v="2025-10-17T00:00:00"/>
    <s v="1A001001"/>
    <s v="RENTAL, DAILY"/>
    <s v="APPROVED"/>
    <n v="425"/>
    <n v="5"/>
    <n v="85"/>
    <s v="ENTERPRISE RENT-A-CAR INC."/>
    <m/>
    <m/>
    <m/>
    <m/>
    <m/>
  </r>
  <r>
    <x v="1"/>
    <n v="10"/>
    <s v="46218"/>
    <s v="ALDO GAMEZ"/>
    <s v="AGAME05"/>
    <s v="ALDO GAMEZ"/>
    <s v="AGAME05"/>
    <s v="2901 Central Blvd."/>
    <s v="CLOSED"/>
    <x v="0"/>
    <x v="0"/>
    <s v="CLOSED"/>
    <x v="0"/>
    <s v="46218"/>
    <s v="2B56"/>
    <s v="46218"/>
    <s v="RF"/>
    <s v="8147"/>
    <s v="ALDO"/>
    <s v="GAMEZ"/>
    <s v="AGAME05"/>
    <s v="BROWNSVILLE"/>
    <s v="TX"/>
    <n v="116558760"/>
    <n v="116911362"/>
    <d v="2026-02-23T00:00:00"/>
    <s v="1A001001"/>
    <s v="RENTAL, DAILY"/>
    <s v="APPROVED"/>
    <n v="469"/>
    <n v="7"/>
    <n v="67"/>
    <s v="ENTERPRISE RENT-A-CAR INC."/>
    <m/>
    <m/>
    <m/>
    <m/>
    <m/>
  </r>
  <r>
    <x v="0"/>
    <n v="51"/>
    <s v="46229"/>
    <s v="STERLING SZULWACH"/>
    <s v="SSZULWA"/>
    <s v="Not assigned in TPMS!!"/>
    <s v="Not assigned in TPMS!!"/>
    <s v="Not assigned in TPMS!!"/>
    <s v="CLOSED"/>
    <x v="0"/>
    <x v="0"/>
    <s v="CLOSED"/>
    <x v="0"/>
    <s v="46229"/>
    <s v="2B56"/>
    <s v="46229"/>
    <s v="RF"/>
    <s v="8147"/>
    <s v="STERLING"/>
    <s v="SZULWACH"/>
    <s v="SSZULWA"/>
    <s v="TEMPLE"/>
    <s v="TX"/>
    <n v="112159504"/>
    <n v="116025281"/>
    <d v="2026-01-13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2"/>
    <n v="22"/>
    <s v="46229"/>
    <s v="STERLING SZULWACH"/>
    <s v="SSZULWA"/>
    <s v="Not assigned in TPMS!!"/>
    <s v="Not assigned in TPMS!!"/>
    <s v="Not assigned in TPMS!!"/>
    <s v="CLOSED"/>
    <x v="1"/>
    <x v="0"/>
    <s v="CLOSED"/>
    <x v="0"/>
    <s v="46229"/>
    <s v="2B56"/>
    <s v="46229"/>
    <s v="RF"/>
    <s v="8147"/>
    <s v="STERLING"/>
    <s v="SZULWACH"/>
    <s v="SSZULWA"/>
    <s v="TEMPLE"/>
    <s v="TX"/>
    <n v="112159504"/>
    <n v="116675914"/>
    <d v="2026-02-11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0"/>
    <n v="163"/>
    <s v="46229"/>
    <s v="STERLING SZULWACH"/>
    <s v="SSZULWA"/>
    <s v="Not assigned in TPMS!!"/>
    <s v="Not assigned in TPMS!!"/>
    <s v="Not assigned in TPMS!!"/>
    <s v="CLOSED"/>
    <x v="1"/>
    <x v="0"/>
    <s v="CLOSED"/>
    <x v="0"/>
    <s v="46229"/>
    <s v="2B56"/>
    <s v="46229"/>
    <s v="RF"/>
    <s v="8147"/>
    <s v="STERLING"/>
    <s v="SZULWACH"/>
    <s v="SSZULWA"/>
    <s v="TEMPLE"/>
    <s v="TX"/>
    <n v="113101468"/>
    <n v="114204085"/>
    <d v="2025-09-23T00:00:00"/>
    <s v="1A001001"/>
    <s v="RENTAL, DAILY"/>
    <s v="APPROVED"/>
    <n v="385"/>
    <n v="7"/>
    <n v="55"/>
    <s v="ENTERPRISE RENT-A-CAR INC."/>
    <m/>
    <m/>
    <m/>
    <m/>
    <m/>
  </r>
  <r>
    <x v="1"/>
    <n v="13"/>
    <s v="46230"/>
    <s v="LATARGI FOWLER"/>
    <s v="LFOWLER"/>
    <s v="Not assigned in TPMS!!"/>
    <s v="Not assigned in TPMS!!"/>
    <s v="Not assigned in TPMS!!"/>
    <s v="CLOSED"/>
    <x v="0"/>
    <x v="0"/>
    <s v="CLOSED"/>
    <x v="0"/>
    <s v="46230"/>
    <s v="2B56"/>
    <s v="46230"/>
    <s v="RF"/>
    <s v="7995"/>
    <s v="LATARGI"/>
    <s v="FOWLER"/>
    <s v="LFOWLER"/>
    <s v="ROYSE CITY"/>
    <s v="TX"/>
    <n v="113329981"/>
    <n v="116875761"/>
    <d v="2026-02-20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245"/>
    <s v="ELI SOCKEY"/>
    <s v="ESOCKEY"/>
    <s v="ELI SOCKEY"/>
    <s v="ESOCKEY"/>
    <s v="67059 s 4760rd"/>
    <s v="OPEN"/>
    <x v="0"/>
    <x v="1"/>
    <s v="OPEN"/>
    <x v="0"/>
    <s v="46245"/>
    <s v="2B56"/>
    <s v="46245"/>
    <s v="RF"/>
    <s v="8420"/>
    <s v="ELI"/>
    <s v="SOCKEY"/>
    <s v="ESOCKEY"/>
    <s v="WESTVILLE"/>
    <s v="OK"/>
    <n v="114408101"/>
    <n v="116849446"/>
    <d v="2026-02-19T00:00:00"/>
    <s v="1A001001"/>
    <s v="RENTAL, DAILY"/>
    <s v="APPROVED"/>
    <n v="1008"/>
    <n v="14"/>
    <n v="72"/>
    <s v="ENTERPRISE RENT-A-CAR INC."/>
    <s v="MCLARTY DANIEL CHEVROLET"/>
    <s v="1159 N 45TH ST"/>
    <s v="SPRINGDALE"/>
    <s v="AR"/>
    <s v="72762"/>
  </r>
  <r>
    <x v="1"/>
    <n v="13"/>
    <s v="46245"/>
    <s v="ELI SOCKEY"/>
    <s v="ESOCKEY"/>
    <s v="ELI SOCKEY"/>
    <s v="ESOCKEY"/>
    <s v="67059 s 4760rd"/>
    <s v="OPEN"/>
    <x v="1"/>
    <x v="1"/>
    <s v="OPEN"/>
    <x v="0"/>
    <s v="46245"/>
    <s v="2B56"/>
    <s v="46245"/>
    <s v="RF"/>
    <s v="8420"/>
    <s v="ELI"/>
    <s v="SOCKEY"/>
    <s v="ESOCKEY"/>
    <s v="WESTVILLE"/>
    <s v="OK"/>
    <n v="114408101"/>
    <n v="116875719"/>
    <d v="2026-02-20T00:00:00"/>
    <s v="1A008002"/>
    <s v="RENTAL TAXES &amp; TOLLS"/>
    <s v="APPROVED"/>
    <n v="1"/>
    <n v="1"/>
    <n v="1"/>
    <s v="ENTERPRISE TOLLS/TOLL CHARGES"/>
    <s v="MCLARTY DANIEL CHEVROLET"/>
    <s v="1159 N 45TH ST"/>
    <s v="SPRINGDALE"/>
    <s v="AR"/>
    <s v="72762"/>
  </r>
  <r>
    <x v="1"/>
    <n v="6"/>
    <s v="46252"/>
    <s v="GREGORY WEST JR"/>
    <s v="GWEST"/>
    <s v="GREGORY WEST JR"/>
    <s v="GWEST"/>
    <s v="113 STALLION CIR"/>
    <s v="CLOSED"/>
    <x v="0"/>
    <x v="0"/>
    <s v="CLOSED"/>
    <x v="0"/>
    <s v="46252"/>
    <s v="2B56"/>
    <s v="46252"/>
    <s v="01"/>
    <s v="7088"/>
    <s v="GREGORY"/>
    <s v="WEST JR"/>
    <s v="GWEST"/>
    <s v="SOCORRO"/>
    <s v="NM"/>
    <n v="116645597"/>
    <n v="116998260"/>
    <d v="2026-02-27T00:00:00"/>
    <s v="1A001001"/>
    <s v="RENTAL, DAILY"/>
    <s v="APPROVED"/>
    <n v="0"/>
    <n v="1"/>
    <n v="0"/>
    <s v="ENTERPRISE RENT-A-CAR INC."/>
    <m/>
    <m/>
    <m/>
    <m/>
    <m/>
  </r>
  <r>
    <x v="3"/>
    <n v="15"/>
    <s v="46259"/>
    <s v="SERGIO SALINAS"/>
    <s v="SSALINA"/>
    <s v="SERGIO SALINAS"/>
    <s v="SSALINA"/>
    <s v="2829 MAPLE DR"/>
    <s v="OPEN"/>
    <x v="0"/>
    <x v="1"/>
    <s v="OPEN"/>
    <x v="0"/>
    <s v="46259"/>
    <s v="2B56"/>
    <s v="46259"/>
    <s v="RF"/>
    <s v="7995"/>
    <s v="SERGIO"/>
    <s v="SALINAS"/>
    <s v="SSALINA"/>
    <s v="MESQUITE"/>
    <s v="TX"/>
    <n v="116424582"/>
    <n v="116781645"/>
    <d v="2026-02-18T00:00:00"/>
    <s v="1A001001"/>
    <s v="RENTAL, DAILY"/>
    <s v="APPROVED"/>
    <n v="180"/>
    <n v="3"/>
    <n v="60"/>
    <s v="ENTERPRISE RENT-A-CAR INC."/>
    <s v="PEP BOYS"/>
    <s v="2317 N GALLOWAY BLVD"/>
    <s v="MESQUITE"/>
    <s v="TX"/>
    <s v="75150"/>
  </r>
  <r>
    <x v="0"/>
    <n v="40"/>
    <s v="46261"/>
    <s v="GEORGE PADILLA"/>
    <s v="GPADIL6"/>
    <s v="GEORGE PADILLA"/>
    <s v="GPADIL6"/>
    <s v="10930 indigo creek"/>
    <s v="CLOSED"/>
    <x v="0"/>
    <x v="0"/>
    <s v="CLOSED"/>
    <x v="0"/>
    <s v="46261"/>
    <s v="2B56"/>
    <s v="46261"/>
    <s v="01"/>
    <s v="8147"/>
    <s v="GEORGE"/>
    <s v="PADILLA"/>
    <s v="GPADIL6"/>
    <s v="SAN ANTONIO"/>
    <s v="TX"/>
    <n v="115877763"/>
    <n v="116220693"/>
    <d v="2026-01-24T00:00:00"/>
    <s v="1A001001"/>
    <s v="RENTAL, DAILY"/>
    <s v="APPROVED"/>
    <n v="1785"/>
    <n v="21"/>
    <n v="85"/>
    <s v="ENTERPRISE RENT-A-CAR INC."/>
    <m/>
    <m/>
    <m/>
    <m/>
    <m/>
  </r>
  <r>
    <x v="0"/>
    <n v="178"/>
    <s v="46265"/>
    <s v="AUGUSTINE ALVARADO"/>
    <s v="AALVARA"/>
    <s v="AUGUSTINE ALVARADO"/>
    <s v="AALVARA"/>
    <s v="804 NORTH CR 1450"/>
    <s v="CLOSED"/>
    <x v="0"/>
    <x v="0"/>
    <s v="CLOSED"/>
    <x v="0"/>
    <s v="46265"/>
    <s v="2B56"/>
    <s v="46265"/>
    <s v="RF"/>
    <s v="7995"/>
    <s v="AUGUSTINE"/>
    <s v="ALVARADO"/>
    <s v="AALVARA"/>
    <s v="LUBBOCK"/>
    <s v="TX"/>
    <n v="113571854"/>
    <n v="113877343"/>
    <d v="2025-09-08T00:00:00"/>
    <s v="1A001001"/>
    <s v="RENTAL, DAILY"/>
    <s v="APPROVED"/>
    <n v="259.74"/>
    <n v="3"/>
    <n v="86.58"/>
    <s v="ENTERPRISE RENT-A-CAR INC."/>
    <m/>
    <m/>
    <m/>
    <m/>
    <m/>
  </r>
  <r>
    <x v="0"/>
    <n v="83"/>
    <s v="46265"/>
    <s v="AUGUSTINE ALVARADO"/>
    <s v="AALVARA"/>
    <s v="AUGUSTINE ALVARADO"/>
    <s v="AALVARA"/>
    <s v="804 NORTH CR 1450"/>
    <s v="CLOSED"/>
    <x v="1"/>
    <x v="0"/>
    <s v="CLOSED"/>
    <x v="0"/>
    <s v="46265"/>
    <s v="2B56"/>
    <s v="46265"/>
    <s v="RF"/>
    <s v="7995"/>
    <s v="AUGUSTINE"/>
    <s v="ALVARADO"/>
    <s v="AALVARA"/>
    <s v="LUBBOCK"/>
    <s v="TX"/>
    <n v="115270608"/>
    <n v="115602804"/>
    <d v="2025-12-12T00:00:00"/>
    <s v="1A001001"/>
    <s v="RENTAL, DAILY"/>
    <s v="APPROVED"/>
    <n v="481.25"/>
    <n v="7"/>
    <n v="68.75"/>
    <s v="ENTERPRISE RENT-A-CAR INC."/>
    <m/>
    <m/>
    <m/>
    <m/>
    <m/>
  </r>
  <r>
    <x v="3"/>
    <n v="20"/>
    <s v="46280"/>
    <s v="FRANK YANEZ"/>
    <s v="FYANEZ0"/>
    <s v="FRANK YANEZ"/>
    <s v="FYANEZ0"/>
    <s v="2080 BUCKLEY"/>
    <s v="CLOSED"/>
    <x v="0"/>
    <x v="0"/>
    <s v="CLOSED"/>
    <x v="0"/>
    <s v="46280"/>
    <s v="2B56"/>
    <s v="46280"/>
    <s v="RF"/>
    <s v="8147"/>
    <s v="FRANK"/>
    <s v="YANEZ"/>
    <s v="FYANEZ0"/>
    <s v="ROUND ROCK"/>
    <s v="TX"/>
    <n v="113545552"/>
    <n v="116716538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280"/>
    <s v="FRANK YANEZ"/>
    <s v="FYANEZ0"/>
    <s v="FRANK YANEZ"/>
    <s v="FYANEZ0"/>
    <s v="2080 BUCKLEY"/>
    <s v="CLOSED"/>
    <x v="1"/>
    <x v="0"/>
    <s v="CLOSED"/>
    <x v="0"/>
    <s v="46280"/>
    <s v="2B56"/>
    <s v="46280"/>
    <s v="RF"/>
    <s v="8147"/>
    <s v="FRANK"/>
    <s v="YANEZ"/>
    <s v="FYANEZ0"/>
    <s v="ROUND ROCK"/>
    <s v="TX"/>
    <n v="116500930"/>
    <n v="116850994"/>
    <d v="2026-02-19T00:00:00"/>
    <s v="1A001001"/>
    <s v="RENTAL, DAILY"/>
    <s v="APPROVED"/>
    <n v="980"/>
    <n v="14"/>
    <n v="70"/>
    <s v="ENTERPRISE RENT-A-CAR INC."/>
    <m/>
    <m/>
    <m/>
    <m/>
    <m/>
  </r>
  <r>
    <x v="0"/>
    <n v="51"/>
    <s v="46299"/>
    <s v="MARK CARRICO"/>
    <s v="MCARRI1"/>
    <s v="MARK CARRICO"/>
    <s v="MCARRI1"/>
    <s v="19035 YOUPON HILL COURT"/>
    <s v="CLOSED"/>
    <x v="0"/>
    <x v="0"/>
    <s v="CLOSED"/>
    <x v="0"/>
    <s v="46299"/>
    <s v="2B56"/>
    <s v="46299"/>
    <s v="RF"/>
    <s v="8107"/>
    <s v="MARK"/>
    <s v="CARRICO"/>
    <s v="MCARRI1"/>
    <s v="HOUSTON"/>
    <s v="TX"/>
    <n v="112223889"/>
    <n v="116025323"/>
    <d v="2026-01-13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0"/>
    <n v="48"/>
    <s v="46299"/>
    <s v="MARK CARRICO"/>
    <s v="MCARRI1"/>
    <s v="MARK CARRICO"/>
    <s v="MCARRI1"/>
    <s v="19035 YOUPON HILL COURT"/>
    <s v="CLOSED"/>
    <x v="1"/>
    <x v="0"/>
    <s v="CLOSED"/>
    <x v="0"/>
    <s v="46299"/>
    <s v="2B56"/>
    <s v="46299"/>
    <s v="RF"/>
    <s v="8107"/>
    <s v="MARK"/>
    <s v="CARRICO"/>
    <s v="MCARRI1"/>
    <s v="HOUSTON"/>
    <s v="TX"/>
    <n v="112223889"/>
    <n v="116094138"/>
    <d v="2026-01-16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2"/>
    <n v="22"/>
    <s v="46299"/>
    <s v="MARK CARRICO"/>
    <s v="MCARRI1"/>
    <s v="MARK CARRICO"/>
    <s v="MCARRI1"/>
    <s v="19035 YOUPON HILL COURT"/>
    <s v="CLOSED"/>
    <x v="1"/>
    <x v="0"/>
    <s v="CLOSED"/>
    <x v="0"/>
    <s v="46299"/>
    <s v="2B56"/>
    <s v="46299"/>
    <s v="RF"/>
    <s v="8107"/>
    <s v="MARK"/>
    <s v="CARRICO"/>
    <s v="MCARRI1"/>
    <s v="HOUSTON"/>
    <s v="TX"/>
    <n v="112223889"/>
    <n v="116675684"/>
    <d v="2026-02-11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0"/>
    <n v="87"/>
    <s v="46307"/>
    <s v="SERGIO VEGA"/>
    <s v="SVEGA3"/>
    <s v="SERGIO VEGA"/>
    <s v="SVEGA3"/>
    <s v="191 OAKCREST LANE"/>
    <s v="OPEN"/>
    <x v="0"/>
    <x v="1"/>
    <s v="OPEN"/>
    <x v="0"/>
    <s v="46307"/>
    <s v="2B56"/>
    <s v="46307"/>
    <s v="RF"/>
    <s v="8107"/>
    <s v="SERGIO"/>
    <s v="VEGA"/>
    <s v="SVEGA3"/>
    <s v="CLEVELAND"/>
    <s v="TX"/>
    <n v="115166911"/>
    <n v="115497069"/>
    <d v="2025-12-08T00:00:00"/>
    <s v="1A001001"/>
    <s v="RENTAL, DAILY"/>
    <s v="APPROVED"/>
    <n v="1050"/>
    <n v="14"/>
    <n v="75"/>
    <s v="ENTERPRISE RENT-A-CAR INC."/>
    <m/>
    <m/>
    <m/>
    <m/>
    <m/>
  </r>
  <r>
    <x v="0"/>
    <n v="161"/>
    <s v="46315"/>
    <s v="ALEXANDER STURNS"/>
    <s v="ASTURNS"/>
    <s v="ALEXANDER STURNS"/>
    <s v="ASTURNS"/>
    <s v="3316 REEVES STREET"/>
    <s v="CLOSED"/>
    <x v="0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4244141"/>
    <d v="2025-09-25T00:00:00"/>
    <s v="1A001001"/>
    <s v="RENTAL, DAILY"/>
    <s v="APPROVED"/>
    <n v="476"/>
    <n v="7"/>
    <n v="68"/>
    <s v="ENTERPRISE RENT-A-CAR INC."/>
    <m/>
    <m/>
    <m/>
    <m/>
    <m/>
  </r>
  <r>
    <x v="0"/>
    <n v="55"/>
    <s v="46315"/>
    <s v="ALEXANDER STURNS"/>
    <s v="ASTURNS"/>
    <s v="ALEXANDER STURNS"/>
    <s v="ASTURNS"/>
    <s v="3316 REEVES STREET"/>
    <s v="CLOSED"/>
    <x v="1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5974208"/>
    <d v="2026-01-09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46315"/>
    <s v="ALEXANDER STURNS"/>
    <s v="ASTURNS"/>
    <s v="ALEXANDER STURNS"/>
    <s v="ASTURNS"/>
    <s v="3316 REEVES STREET"/>
    <s v="CLOSED"/>
    <x v="1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6716446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329"/>
    <s v="MARK MOGENSEN"/>
    <s v="MMOGENS"/>
    <s v="MARK MOGENSEN"/>
    <s v="MMOGENS"/>
    <s v="6611 AMBLER DR"/>
    <s v="CLOSED"/>
    <x v="0"/>
    <x v="0"/>
    <s v="CLOSED"/>
    <x v="0"/>
    <s v="46329"/>
    <s v="2B56"/>
    <s v="46329"/>
    <s v="RF"/>
    <s v="8107"/>
    <s v="MARK"/>
    <s v="MOGENSEN"/>
    <s v="MMOGENS"/>
    <s v="SPRING"/>
    <s v="TX"/>
    <n v="113339817"/>
    <n v="116675643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46329"/>
    <s v="MARK MOGENSEN"/>
    <s v="MMOGENS"/>
    <s v="MARK MOGENSEN"/>
    <s v="MMOGENS"/>
    <s v="6611 AMBLER DR"/>
    <s v="CLOSED"/>
    <x v="1"/>
    <x v="0"/>
    <s v="CLOSED"/>
    <x v="0"/>
    <s v="46329"/>
    <s v="2B56"/>
    <s v="46329"/>
    <s v="RF"/>
    <s v="8107"/>
    <s v="MARK"/>
    <s v="MOGENSEN"/>
    <s v="MMOGENS"/>
    <s v="SPRING"/>
    <s v="TX"/>
    <n v="113339817"/>
    <n v="116716425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58"/>
    <s v="46330"/>
    <s v="WILLIAM FOSTER"/>
    <s v="RESEARCH!!"/>
    <s v="Not assigned in TPMS!!"/>
    <s v="Not assigned in TPMS!!"/>
    <s v="Not assigned in TPMS!!"/>
    <s v="CLOSED"/>
    <x v="0"/>
    <x v="0"/>
    <s v="CLOSED"/>
    <x v="0"/>
    <s v="46330"/>
    <s v="2B56"/>
    <s v="46330"/>
    <s v="RF"/>
    <s v="7995"/>
    <s v="WILLIAM"/>
    <s v="FOSTER"/>
    <s v="WFOSTER"/>
    <s v="MANSFIELD"/>
    <s v="TX"/>
    <n v="115533454"/>
    <n v="115892862"/>
    <d v="2026-01-06T00:00:00"/>
    <s v="8801A004"/>
    <s v="ACCIDENT - BASIC RENTAL"/>
    <s v="APPROVED"/>
    <n v="2250"/>
    <n v="30"/>
    <n v="75"/>
    <s v="ENTERPRISE RENT-A-CAR INC."/>
    <m/>
    <m/>
    <m/>
    <m/>
    <m/>
  </r>
  <r>
    <x v="3"/>
    <n v="15"/>
    <s v="46349"/>
    <s v="TONY PENNEY"/>
    <s v="TPENNE"/>
    <s v="TONY PENNEY"/>
    <s v="TPENNE"/>
    <s v="3609 SACHSE RD"/>
    <s v="CLOSED"/>
    <x v="0"/>
    <x v="0"/>
    <s v="CLOSED"/>
    <x v="0"/>
    <s v="46349"/>
    <s v="2B56"/>
    <s v="46349"/>
    <s v="RF"/>
    <s v="7995"/>
    <s v="TONY"/>
    <s v="PENNEY"/>
    <s v="TPENNE"/>
    <s v="SACHSE"/>
    <s v="TX"/>
    <n v="116440026"/>
    <n v="116791405"/>
    <d v="2026-02-18T00:00:00"/>
    <s v="1A001001"/>
    <s v="RENTAL, DAILY"/>
    <s v="APPROVED"/>
    <n v="630"/>
    <n v="7"/>
    <n v="90"/>
    <s v="ENTERPRISE RENT-A-CAR INC."/>
    <m/>
    <m/>
    <m/>
    <m/>
    <m/>
  </r>
  <r>
    <x v="0"/>
    <n v="136"/>
    <s v="46350"/>
    <s v="JOEY FRANKLIN"/>
    <s v="JFRAN35"/>
    <s v="JOEY FRANKLIN"/>
    <s v="JFRAN35"/>
    <s v="12102 MCKAMY DRIVE"/>
    <s v="CLOSED"/>
    <x v="0"/>
    <x v="0"/>
    <s v="CLOSED"/>
    <x v="0"/>
    <s v="46350"/>
    <s v="2B56"/>
    <s v="46350"/>
    <s v="RF"/>
    <s v="8107"/>
    <s v="JOEY"/>
    <s v="FRANKLIN"/>
    <s v="JFRAN35"/>
    <s v="HOUSTON"/>
    <s v="TX"/>
    <n v="114342477"/>
    <n v="114659727"/>
    <d v="2025-10-20T00:00:00"/>
    <s v="1A001004"/>
    <s v="RENTAL SURCHARGE"/>
    <s v="APPROVED"/>
    <n v="481.25"/>
    <n v="7"/>
    <n v="68.75"/>
    <s v="ENTERPRISE RENT-A-CAR INC."/>
    <m/>
    <m/>
    <m/>
    <m/>
    <m/>
  </r>
  <r>
    <x v="1"/>
    <n v="6"/>
    <s v="46360"/>
    <s v="MASON DUPUY"/>
    <s v="MDUPUY"/>
    <s v="MASON DUPUY"/>
    <s v="MDUPUY"/>
    <s v="Not on HR File"/>
    <s v="OPEN"/>
    <x v="0"/>
    <x v="1"/>
    <s v="OPEN"/>
    <x v="0"/>
    <s v="46360"/>
    <s v="2B56"/>
    <s v="46360"/>
    <s v="RF"/>
    <s v="8107"/>
    <s v="MASON"/>
    <s v="DUPUY"/>
    <s v="MDUPUY"/>
    <s v="PINEVILLE"/>
    <s v="LA"/>
    <n v="113439498"/>
    <n v="116993491"/>
    <d v="2026-02-27T00:00:00"/>
    <s v="1A008002"/>
    <s v="RENTAL TAXES &amp; TOLLS"/>
    <s v="APPROVED"/>
    <n v="1"/>
    <n v="1"/>
    <n v="1"/>
    <s v="ENTERPRISE TOLLS/TOLL CHARGES"/>
    <m/>
    <m/>
    <m/>
    <m/>
    <m/>
  </r>
  <r>
    <x v="1"/>
    <n v="8"/>
    <s v="46360"/>
    <s v="MASON DUPUY"/>
    <s v="MDUPUY"/>
    <s v="MASON DUPUY"/>
    <s v="MDUPUY"/>
    <s v="Not on HR File"/>
    <s v="OPEN"/>
    <x v="1"/>
    <x v="1"/>
    <s v="OPEN"/>
    <x v="0"/>
    <s v="46360"/>
    <s v="2B56"/>
    <s v="46360"/>
    <s v="RF"/>
    <s v="8107"/>
    <s v="MASON"/>
    <s v="DUPUY"/>
    <s v="MDUPUY"/>
    <s v="PINEVILLE"/>
    <s v="LA"/>
    <n v="116599041"/>
    <n v="116951378"/>
    <d v="2026-02-25T00:00:00"/>
    <s v="1A001001"/>
    <s v="RENTAL, DAILY"/>
    <s v="APPROVED"/>
    <n v="490"/>
    <n v="14"/>
    <n v="35"/>
    <s v="ENTERPRISE RENT-A-CAR INC."/>
    <m/>
    <m/>
    <m/>
    <m/>
    <m/>
  </r>
  <r>
    <x v="0"/>
    <n v="87"/>
    <s v="46364"/>
    <s v="MANUEL BENAVIDES"/>
    <s v="MBENAVI"/>
    <s v="MANUEL BENAVIDES"/>
    <s v="MBENAVI"/>
    <s v="10210 Elmbend Ct"/>
    <s v="OPEN"/>
    <x v="0"/>
    <x v="1"/>
    <s v="OPEN"/>
    <x v="0"/>
    <s v="46364"/>
    <s v="2B56"/>
    <s v="46364"/>
    <s v="RF"/>
    <s v="8107"/>
    <s v="MANUEL"/>
    <s v="BENAVIDES"/>
    <s v="MBENAVI"/>
    <s v="SPRING"/>
    <s v="TX"/>
    <n v="111967130"/>
    <n v="115502504"/>
    <d v="2025-12-08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364"/>
    <s v="MANUEL BENAVIDES"/>
    <s v="MBENAVI"/>
    <s v="MANUEL BENAVIDES"/>
    <s v="MBENAVI"/>
    <s v="10210 Elmbend Ct"/>
    <s v="OPEN"/>
    <x v="1"/>
    <x v="1"/>
    <s v="OPEN"/>
    <x v="0"/>
    <s v="46364"/>
    <s v="2B56"/>
    <s v="46364"/>
    <s v="RF"/>
    <s v="8107"/>
    <s v="MANUEL"/>
    <s v="BENAVIDES"/>
    <s v="MBENAVI"/>
    <s v="SPRING"/>
    <s v="TX"/>
    <n v="113322047"/>
    <n v="116675585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46367"/>
    <s v="EDUARDO MOYA"/>
    <s v="RESEARCH!!"/>
    <s v="Not assigned in TPMS!!"/>
    <s v="Not assigned in TPMS!!"/>
    <s v="Not assigned in TPMS!!"/>
    <s v="CLOSED"/>
    <x v="0"/>
    <x v="0"/>
    <s v="CLOSED"/>
    <x v="0"/>
    <s v="46367"/>
    <s v="2B56"/>
    <s v="46367"/>
    <s v="RF"/>
    <s v="8107"/>
    <s v="EDUARDO"/>
    <s v="MOYA"/>
    <s v="EMOYA1"/>
    <s v="MANVEL"/>
    <s v="TX"/>
    <n v="112778655"/>
    <n v="116025443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093343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675510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993472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104"/>
    <s v="46369"/>
    <s v="PATRICK WILLIAMS"/>
    <s v="PWILL50"/>
    <s v="PATRICK WILLIAMS"/>
    <s v="PWILL50"/>
    <s v="25 N 6TH ST"/>
    <s v="CLOSED"/>
    <x v="0"/>
    <x v="0"/>
    <s v="CLOSED"/>
    <x v="0"/>
    <s v="46369"/>
    <s v="2B56"/>
    <s v="46369"/>
    <s v="RF"/>
    <s v="8107"/>
    <s v="PATRICK"/>
    <s v="WILLIAMS"/>
    <s v="PWILL50"/>
    <s v="BEAUMONT"/>
    <s v="TX"/>
    <n v="114930713"/>
    <n v="115267232"/>
    <d v="2025-11-21T00:00:00"/>
    <s v="1A001001"/>
    <s v="RENTAL, DAILY"/>
    <s v="APPROVED"/>
    <n v="420"/>
    <n v="7"/>
    <n v="60"/>
    <s v="ENTERPRISE RENT-A-CAR INC."/>
    <m/>
    <m/>
    <m/>
    <m/>
    <m/>
  </r>
  <r>
    <x v="1"/>
    <n v="13"/>
    <s v="46372"/>
    <s v="BRADLEE SYMS"/>
    <s v="BSYMS"/>
    <s v="BRADLEE SYMS"/>
    <s v="BSYMS"/>
    <s v="Not on HR File"/>
    <s v="OPEN"/>
    <x v="0"/>
    <x v="1"/>
    <s v="OPEN"/>
    <x v="0"/>
    <s v="46372"/>
    <s v="2B56"/>
    <s v="46372"/>
    <s v="RF"/>
    <s v="8206"/>
    <s v="BRADLEE"/>
    <s v="SYMS"/>
    <s v="BSYMS"/>
    <s v="BROOKHAVEN"/>
    <s v="MS"/>
    <n v="116514285"/>
    <n v="116865028"/>
    <d v="2026-02-20T00:00:00"/>
    <s v="1A001001"/>
    <s v="RENTAL, DAILY"/>
    <s v="APPROVED"/>
    <n v="910"/>
    <n v="14"/>
    <n v="65"/>
    <s v="ENTERPRISE RENT-A-CAR INC."/>
    <m/>
    <m/>
    <m/>
    <m/>
    <m/>
  </r>
  <r>
    <x v="2"/>
    <n v="21"/>
    <s v="46386"/>
    <s v="JEFFERY STEFFEN"/>
    <s v="JSTEFF4"/>
    <s v="JEFFERY STEFFEN"/>
    <s v="JSTEFF4"/>
    <s v="42851 ACACIA  AVE"/>
    <s v="CLOSED"/>
    <x v="0"/>
    <x v="0"/>
    <s v="CLOSED"/>
    <x v="0"/>
    <s v="46386"/>
    <s v="2B56"/>
    <s v="46386"/>
    <s v="RF"/>
    <s v="7088"/>
    <s v="JEFFERY"/>
    <s v="STEFFEN"/>
    <s v="JSTEFF4"/>
    <s v="HEMET"/>
    <s v="CA"/>
    <n v="116354386"/>
    <n v="116703963"/>
    <d v="2026-02-12T00:00:00"/>
    <s v="1A001001"/>
    <s v="RENTAL, DAILY"/>
    <s v="APPROVED"/>
    <n v="455"/>
    <n v="7"/>
    <n v="65"/>
    <s v="ENTERPRISE RENT-A-CAR INC."/>
    <m/>
    <m/>
    <m/>
    <m/>
    <m/>
  </r>
  <r>
    <x v="1"/>
    <n v="3"/>
    <s v="46386"/>
    <s v="JEFFERY STEFFEN"/>
    <s v="JSTEFF4"/>
    <s v="JEFFERY STEFFEN"/>
    <s v="JSTEFF4"/>
    <s v="42851 ACACIA  AVE"/>
    <s v="CLOSED"/>
    <x v="1"/>
    <x v="0"/>
    <s v="CLOSED"/>
    <x v="0"/>
    <s v="46386"/>
    <s v="2B56"/>
    <s v="46386"/>
    <s v="RF"/>
    <s v="7088"/>
    <s v="JEFFERY"/>
    <s v="STEFFEN"/>
    <s v="JSTEFF4"/>
    <s v="HEMET"/>
    <s v="CA"/>
    <n v="116652532"/>
    <n v="117016390"/>
    <d v="2026-03-02T00:00:00"/>
    <s v="1A001001"/>
    <s v="RENTAL, DAILY"/>
    <s v="APPROVED"/>
    <n v="165"/>
    <n v="3"/>
    <n v="55"/>
    <s v="ENTERPRISE RENT-A-CAR INC."/>
    <m/>
    <m/>
    <m/>
    <m/>
    <m/>
  </r>
  <r>
    <x v="0"/>
    <n v="149"/>
    <s v="46404"/>
    <s v="MARTIN RODRIGUEZ"/>
    <s v="MROD198"/>
    <s v="MARTIN RODRIGUEZ"/>
    <s v="MROD198"/>
    <s v="P.O. Box 1973"/>
    <s v="OPEN"/>
    <x v="0"/>
    <x v="1"/>
    <s v="OPEN"/>
    <x v="0"/>
    <s v="46404"/>
    <s v="2B56"/>
    <s v="46404"/>
    <s v="RF"/>
    <s v="7088"/>
    <s v="MARTIN"/>
    <s v="RODRIGUEZ"/>
    <s v="MROD198"/>
    <s v="HEMET"/>
    <s v="CA"/>
    <n v="114133276"/>
    <n v="114447563"/>
    <d v="2025-10-07T00:00:00"/>
    <s v="1A001001"/>
    <s v="RENTAL, DAILY"/>
    <s v="APPROVED"/>
    <n v="481.25"/>
    <n v="7"/>
    <n v="68.75"/>
    <s v="ENTERPRISE RENT-A-CAR INC."/>
    <m/>
    <m/>
    <m/>
    <m/>
    <m/>
  </r>
  <r>
    <x v="0"/>
    <n v="28"/>
    <s v="46404"/>
    <s v="MARTIN RODRIGUEZ"/>
    <s v="MROD198"/>
    <s v="MARTIN RODRIGUEZ"/>
    <s v="MROD198"/>
    <s v="P.O. Box 1973"/>
    <s v="OPEN"/>
    <x v="1"/>
    <x v="1"/>
    <s v="OPEN"/>
    <x v="0"/>
    <s v="46404"/>
    <s v="2B56"/>
    <s v="46404"/>
    <s v="RF"/>
    <s v="7088"/>
    <s v="MARTIN"/>
    <s v="RODRIGUEZ"/>
    <s v="MROD198"/>
    <s v="HEMET"/>
    <s v="CA"/>
    <n v="116231162"/>
    <n v="116576173"/>
    <d v="2026-02-05T00:00:00"/>
    <s v="1A001001"/>
    <s v="RENTAL, DAILY"/>
    <s v="APPROVED"/>
    <n v="525"/>
    <n v="7"/>
    <n v="75"/>
    <s v="ENTERPRISE RENT-A-CAR INC."/>
    <m/>
    <m/>
    <m/>
    <m/>
    <m/>
  </r>
  <r>
    <x v="0"/>
    <n v="35"/>
    <s v="46407"/>
    <s v="KALEB WILLIAMS"/>
    <s v="KWILLI0"/>
    <s v="KALEB WILLIAMS"/>
    <s v="KWILLI0"/>
    <s v="1401 SOUTH WASHINGTON STREET"/>
    <s v="OPEN"/>
    <x v="0"/>
    <x v="1"/>
    <s v="OPEN"/>
    <x v="0"/>
    <s v="46407"/>
    <s v="2B56"/>
    <s v="46407"/>
    <s v="01"/>
    <s v="8096"/>
    <s v="KALEB"/>
    <s v="WILLIAMS"/>
    <s v="KWILLI0"/>
    <s v="KOKOMO"/>
    <s v="IN"/>
    <n v="116039085"/>
    <n v="116382585"/>
    <d v="2026-01-29T00:00:00"/>
    <s v="1A001001"/>
    <s v="RENTAL, DAILY"/>
    <s v="APPROVED"/>
    <n v="910"/>
    <n v="14"/>
    <n v="65"/>
    <s v="ENTERPRISE RENT-A-CAR INC."/>
    <m/>
    <m/>
    <m/>
    <m/>
    <m/>
  </r>
  <r>
    <x v="0"/>
    <n v="139"/>
    <s v="46434"/>
    <s v="RAYMOND MCQUILLAN"/>
    <s v="RMCQUI"/>
    <s v="RAYMOND MCQUILLAN"/>
    <s v="RMCQUI"/>
    <s v="4515 payson ave"/>
    <s v="CLOSED"/>
    <x v="0"/>
    <x v="0"/>
    <s v="CLOSED"/>
    <x v="0"/>
    <s v="46434"/>
    <s v="2B56"/>
    <s v="46434"/>
    <s v="RF"/>
    <s v="8366"/>
    <s v="RAYMOND"/>
    <s v="MCQUILLAN"/>
    <s v="RMCQUI"/>
    <s v="LAS VEGAS"/>
    <s v="NV"/>
    <n v="114314026"/>
    <n v="114633159"/>
    <d v="2025-10-17T00:00:00"/>
    <s v="1A001001"/>
    <s v="RENTAL, DAILY"/>
    <s v="APPROVED"/>
    <n v="455"/>
    <n v="7"/>
    <n v="65"/>
    <s v="ENTERPRISE RENT-A-CAR INC."/>
    <m/>
    <m/>
    <m/>
    <m/>
    <m/>
  </r>
  <r>
    <x v="0"/>
    <n v="57"/>
    <s v="46437"/>
    <s v="UNKNOWN UNKNOWN"/>
    <s v="RESEARCH!!"/>
    <s v="Not assigned in TPMS!!"/>
    <s v="Not assigned in TPMS!!"/>
    <s v="Not assigned in TPMS!!"/>
    <s v="CLOSED"/>
    <x v="0"/>
    <x v="0"/>
    <s v="CLOSED"/>
    <x v="0"/>
    <s v="46437"/>
    <s v="2B56"/>
    <s v="46437"/>
    <s v="RF"/>
    <s v="7108"/>
    <s v="UNKNOWN"/>
    <s v="UNKNOWN"/>
    <m/>
    <s v="SANTA ANA"/>
    <s v="CA"/>
    <n v="115599648"/>
    <n v="115937007"/>
    <d v="2026-01-07T00:00:00"/>
    <s v="1A001001"/>
    <s v="RENTAL, DAILY"/>
    <s v="APPROVED"/>
    <n v="490"/>
    <n v="7"/>
    <n v="70"/>
    <s v="ENTERPRISE RENT-A-CAR INC."/>
    <m/>
    <m/>
    <m/>
    <m/>
    <m/>
  </r>
  <r>
    <x v="0"/>
    <n v="62"/>
    <s v="46450"/>
    <s v="RAMON SALINAS"/>
    <s v="RSALIN3"/>
    <s v="Not assigned in TPMS!!"/>
    <s v="Not assigned in TPMS!!"/>
    <s v="Not assigned in TPMS!!"/>
    <s v="CLOSED"/>
    <x v="0"/>
    <x v="0"/>
    <s v="CLOSED"/>
    <x v="0"/>
    <s v="46450"/>
    <s v="2B56"/>
    <s v="46450"/>
    <s v="01"/>
    <s v="7108"/>
    <s v="RAMON"/>
    <s v="SALINAS"/>
    <s v="RSALIN3"/>
    <s v="LA PUENTE"/>
    <s v="CA"/>
    <n v="115519222"/>
    <n v="115855530"/>
    <d v="2026-01-02T00:00:00"/>
    <s v="1A001001"/>
    <s v="RENTAL, DAILY"/>
    <s v="APPROVED"/>
    <n v="450"/>
    <n v="5"/>
    <n v="90"/>
    <s v="ENTERPRISE RENT-A-CAR INC."/>
    <m/>
    <m/>
    <m/>
    <m/>
    <m/>
  </r>
  <r>
    <x v="1"/>
    <n v="1"/>
    <s v="46451"/>
    <s v="CAROLYN OZAKI-GARNICA"/>
    <s v="COZAKIG"/>
    <s v="CAROLYN OZAKI-GARNICA"/>
    <s v="COZAKIG"/>
    <s v="3115 W LINDACITA LN"/>
    <s v="OPEN"/>
    <x v="0"/>
    <x v="1"/>
    <s v="OPEN"/>
    <x v="0"/>
    <s v="46451"/>
    <s v="2B56"/>
    <s v="46451"/>
    <s v="RF"/>
    <s v="7108"/>
    <s v="CAROLYN"/>
    <s v="OZAKI-GARNICA"/>
    <s v="COZAKIG"/>
    <s v="ANAHEIM"/>
    <s v="CA"/>
    <n v="116711533"/>
    <n v="117065113"/>
    <d v="2026-03-04T00:00:00"/>
    <s v="1A001001"/>
    <s v="RENTAL, DAILY"/>
    <s v="APPROVED"/>
    <n v="245"/>
    <n v="7"/>
    <n v="35"/>
    <s v="ENTERPRISE RENT-A-CAR INC."/>
    <m/>
    <m/>
    <m/>
    <m/>
    <m/>
  </r>
  <r>
    <x v="1"/>
    <n v="8"/>
    <s v="46452"/>
    <s v="BRANDON WAINWRIGHT"/>
    <s v="BWAINWR"/>
    <s v="BRANDON WAINWRIGHT"/>
    <s v="BWAINWR"/>
    <s v="3932 DEACON AVE"/>
    <s v="OPEN"/>
    <x v="0"/>
    <x v="1"/>
    <s v="OPEN"/>
    <x v="0"/>
    <s v="46452"/>
    <s v="2B56"/>
    <s v="46452"/>
    <s v="RF"/>
    <s v="8366"/>
    <s v="BRANDON"/>
    <s v="WAINWRIGHT"/>
    <s v="BWAINWR"/>
    <s v="BAKERSFIELD"/>
    <s v="CA"/>
    <n v="116594363"/>
    <n v="116946538"/>
    <d v="2026-02-25T00:00:00"/>
    <s v="1A001001"/>
    <s v="RENTAL, DAILY"/>
    <s v="APPROVED"/>
    <n v="595"/>
    <n v="7"/>
    <n v="85"/>
    <s v="ENTERPRISE RENT-A-CAR INC."/>
    <m/>
    <m/>
    <m/>
    <m/>
    <m/>
  </r>
  <r>
    <x v="3"/>
    <n v="20"/>
    <s v="46454"/>
    <s v="JOEL GRAYDON"/>
    <s v="JGRAYDO"/>
    <s v="JOEL GRAYDON"/>
    <s v="JGRAYDO"/>
    <s v="640 NORTH ROAD 1 WEST"/>
    <s v="CLOSED"/>
    <x v="0"/>
    <x v="0"/>
    <s v="CLOSED"/>
    <x v="0"/>
    <s v="46454"/>
    <s v="2B56"/>
    <s v="46454"/>
    <s v="RF"/>
    <s v="7088"/>
    <s v="JOEL"/>
    <s v="GRAYDON"/>
    <s v="JGRAYDO"/>
    <s v="CHINO VALLEY"/>
    <s v="AZ"/>
    <n v="116369600"/>
    <n v="116719841"/>
    <d v="2026-02-13T00:00:00"/>
    <s v="1A001001"/>
    <s v="RENTAL, DAILY"/>
    <s v="APPROVED"/>
    <n v="504"/>
    <n v="7"/>
    <n v="72"/>
    <s v="ENTERPRISE RENT-A-CAR INC."/>
    <m/>
    <m/>
    <m/>
    <m/>
    <m/>
  </r>
  <r>
    <x v="1"/>
    <n v="2"/>
    <s v="46455"/>
    <s v="THO HOANG"/>
    <s v="THOANG0"/>
    <s v="THO HOANG"/>
    <s v="THOANG0"/>
    <s v="5626 Briercrest Ave"/>
    <s v="CLOSED"/>
    <x v="0"/>
    <x v="0"/>
    <s v="CLOSED"/>
    <x v="0"/>
    <s v="46455"/>
    <s v="2B56"/>
    <s v="46455"/>
    <s v="RF"/>
    <s v="7108"/>
    <s v="THO"/>
    <s v="HOANG"/>
    <s v="THOANG0"/>
    <s v="LAKEWOOD"/>
    <s v="CA"/>
    <n v="116694090"/>
    <n v="117046607"/>
    <d v="2026-03-03T00:00:00"/>
    <s v="1A001001"/>
    <s v="RENTAL, DAILY"/>
    <s v="APPROVED"/>
    <n v="455"/>
    <n v="7"/>
    <n v="65"/>
    <s v="ENTERPRISE RENT-A-CAR INC."/>
    <m/>
    <m/>
    <m/>
    <m/>
    <m/>
  </r>
  <r>
    <x v="0"/>
    <n v="48"/>
    <s v="46456"/>
    <s v="OSCAR ESPINOSA"/>
    <s v="OESPINO"/>
    <s v="OSCAR ESPINOSA"/>
    <s v="OESPINO"/>
    <s v="Not on HR File"/>
    <s v="CLOSED"/>
    <x v="0"/>
    <x v="0"/>
    <s v="CLOSED"/>
    <x v="0"/>
    <s v="46456"/>
    <s v="2B56"/>
    <s v="46456"/>
    <s v="01"/>
    <s v="8184"/>
    <s v="OSCAR"/>
    <s v="ESPINOSA"/>
    <s v="OESPINO"/>
    <s v="EL SOBRANTE"/>
    <s v="CA"/>
    <n v="115763768"/>
    <n v="116104707"/>
    <d v="2026-01-16T00:00:00"/>
    <s v="1A001001"/>
    <s v="RENTAL, DAILY"/>
    <s v="APPROVED"/>
    <n v="400"/>
    <n v="5"/>
    <n v="80"/>
    <s v="ENTERPRISE RENT-A-CAR INC."/>
    <m/>
    <m/>
    <m/>
    <m/>
    <m/>
  </r>
  <r>
    <x v="1"/>
    <n v="2"/>
    <s v="46465"/>
    <s v="MARSHALL COSTELLO"/>
    <s v="MCOSTEL"/>
    <s v="MARSHALL COSTELLO"/>
    <s v="MCOSTEL"/>
    <s v="501 WOODLAND MILLS DR"/>
    <s v="OPEN"/>
    <x v="0"/>
    <x v="1"/>
    <s v="OPEN"/>
    <x v="0"/>
    <s v="46465"/>
    <s v="2B56"/>
    <s v="46465"/>
    <s v="RF"/>
    <s v="7084"/>
    <s v="MARSHALL"/>
    <s v="COSTELLO"/>
    <s v="MCOSTEL"/>
    <s v="SEAFORD"/>
    <s v="DE"/>
    <n v="116682515"/>
    <n v="117035189"/>
    <d v="2026-03-03T00:00:00"/>
    <s v="1A001001"/>
    <s v="RENTAL, DAILY"/>
    <s v="APPROVED"/>
    <n v="629.65"/>
    <n v="7"/>
    <n v="89.95"/>
    <s v="ENTERPRISE RENT-A-CAR INC."/>
    <m/>
    <m/>
    <m/>
    <m/>
    <m/>
  </r>
  <r>
    <x v="2"/>
    <n v="23"/>
    <s v="46470"/>
    <s v="HAYWOOD BROWN"/>
    <s v="HBROWN0"/>
    <s v="HAYWOOD BROWN"/>
    <s v="HBROWN0"/>
    <s v="957 Bristol Pike Road Apt H10"/>
    <s v="CLOSED"/>
    <x v="0"/>
    <x v="2"/>
    <s v="PENDED"/>
    <x v="0"/>
    <s v="46470"/>
    <s v="2B56"/>
    <s v="46470"/>
    <s v="01"/>
    <s v="7983"/>
    <s v="HAYWOOD"/>
    <s v="BROWN"/>
    <s v="HBROWN0"/>
    <s v="BENSALEM"/>
    <s v="PA"/>
    <n v="116294568"/>
    <n v="116640614"/>
    <d v="2026-02-10T00:00:00"/>
    <s v="1A001001"/>
    <s v="RENTAL, DAILY"/>
    <s v="APPROVED"/>
    <n v="544"/>
    <n v="8"/>
    <n v="68"/>
    <s v="ENTERPRISE RENT-A-CAR INC."/>
    <m/>
    <m/>
    <m/>
    <m/>
    <m/>
  </r>
  <r>
    <x v="1"/>
    <n v="7"/>
    <s v="46470"/>
    <s v="HAYWOOD BROWN"/>
    <s v="HBROWN0"/>
    <s v="HAYWOOD BROWN"/>
    <s v="HBROWN0"/>
    <s v="957 Bristol Pike Road Apt H10"/>
    <s v="CLOSED"/>
    <x v="1"/>
    <x v="2"/>
    <s v="PENDED"/>
    <x v="0"/>
    <s v="46470"/>
    <s v="2B56"/>
    <s v="46470"/>
    <s v="01"/>
    <s v="7983"/>
    <s v="HAYWOOD"/>
    <s v="BROWN"/>
    <s v="HBROWN0"/>
    <s v="BENSALEM"/>
    <s v="PA"/>
    <n v="116612904"/>
    <n v="116969232"/>
    <d v="2026-02-26T00:00:00"/>
    <s v="1A001001"/>
    <s v="RENTAL, DAILY"/>
    <s v="APPROVED"/>
    <n v="462"/>
    <n v="7"/>
    <n v="66"/>
    <s v="ENTERPRISE RENT-A-CAR INC."/>
    <m/>
    <m/>
    <m/>
    <m/>
    <m/>
  </r>
  <r>
    <x v="0"/>
    <n v="51"/>
    <s v="46473"/>
    <s v="KATIE SMITH"/>
    <s v="KSMIT17"/>
    <s v="KATIE SMITH"/>
    <s v="KSMIT17"/>
    <s v="Not on HR File"/>
    <s v="CLOSED"/>
    <x v="0"/>
    <x v="0"/>
    <s v="CLOSED"/>
    <x v="0"/>
    <s v="46473"/>
    <s v="2B56"/>
    <s v="46473"/>
    <s v="RF"/>
    <s v="7670"/>
    <s v="KATIE"/>
    <s v="SMITH"/>
    <s v="KSMIT17"/>
    <s v="SPRINGFIELD"/>
    <s v="MA"/>
    <n v="112082092"/>
    <n v="116025091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9"/>
    <s v="46473"/>
    <s v="KATIE SMITH"/>
    <s v="KSMIT17"/>
    <s v="KATIE SMITH"/>
    <s v="KSMIT17"/>
    <s v="Not on HR File"/>
    <s v="CLOSED"/>
    <x v="1"/>
    <x v="0"/>
    <s v="CLOSED"/>
    <x v="0"/>
    <s v="46473"/>
    <s v="2B56"/>
    <s v="46473"/>
    <s v="RF"/>
    <s v="7670"/>
    <s v="KATIE"/>
    <s v="SMITH"/>
    <s v="KSMIT17"/>
    <s v="SPRINGFIELD"/>
    <s v="MA"/>
    <n v="115732640"/>
    <n v="116072699"/>
    <d v="2026-01-15T00:00:00"/>
    <s v="1A001001"/>
    <s v="RENTAL, DAILY"/>
    <s v="APPROVED"/>
    <n v="504"/>
    <n v="7"/>
    <n v="72"/>
    <s v="ENTERPRISE RENT-A-CAR INC."/>
    <m/>
    <m/>
    <m/>
    <m/>
    <m/>
  </r>
  <r>
    <x v="0"/>
    <n v="59"/>
    <s v="46482"/>
    <s v="JASON TAYLOR"/>
    <s v="JTAYL56"/>
    <s v="Not assigned in TPMS!!"/>
    <s v="Not assigned in TPMS!!"/>
    <s v="Not assigned in TPMS!!"/>
    <s v="OPEN"/>
    <x v="0"/>
    <x v="1"/>
    <s v="OPEN"/>
    <x v="0"/>
    <s v="46482"/>
    <s v="2B56"/>
    <s v="46482"/>
    <s v="01"/>
    <s v="7084"/>
    <s v="JASON"/>
    <s v="TAYLOR"/>
    <s v="JTAYL56"/>
    <s v="REHOBOTH BEACH"/>
    <s v="DE"/>
    <n v="112486696"/>
    <n v="11588512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46482"/>
    <s v="JASON TAYLOR"/>
    <s v="JTAYL56"/>
    <s v="Not assigned in TPMS!!"/>
    <s v="Not assigned in TPMS!!"/>
    <s v="Not assigned in TPMS!!"/>
    <s v="OPEN"/>
    <x v="1"/>
    <x v="1"/>
    <s v="OPEN"/>
    <x v="0"/>
    <s v="46482"/>
    <s v="2B56"/>
    <s v="46482"/>
    <s v="01"/>
    <s v="7084"/>
    <s v="JASON"/>
    <s v="TAYLOR"/>
    <s v="JTAYL56"/>
    <s v="REHOBOTH BEACH"/>
    <s v="DE"/>
    <n v="112486696"/>
    <n v="116025207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46489"/>
    <s v="KALEB REED"/>
    <s v="KREED4"/>
    <s v="KALEB REED"/>
    <s v="KREED4"/>
    <s v="Not on HR File"/>
    <s v="OPEN"/>
    <x v="0"/>
    <x v="1"/>
    <s v="OPEN"/>
    <x v="0"/>
    <s v="46489"/>
    <s v="2B56"/>
    <s v="46489"/>
    <s v="01"/>
    <s v="8220"/>
    <s v="KALEB"/>
    <s v="REED"/>
    <s v="KREED4"/>
    <s v="CHARLOTTE"/>
    <s v="MI"/>
    <n v="116261261"/>
    <n v="116607100"/>
    <d v="2026-02-06T00:00:00"/>
    <s v="1A001001"/>
    <s v="RENTAL, DAILY"/>
    <s v="APPROVED"/>
    <n v="96"/>
    <n v="3"/>
    <n v="32"/>
    <s v="ENTERPRISE RENT-A-CAR INC."/>
    <m/>
    <m/>
    <m/>
    <m/>
    <m/>
  </r>
  <r>
    <x v="0"/>
    <n v="121"/>
    <s v="46499"/>
    <s v="JOSEPH HARRISON"/>
    <s v="RESEARCH!!"/>
    <s v="TRENT TIMBER"/>
    <s v="TTIMBER"/>
    <s v="Not on HR File"/>
    <s v="OPEN"/>
    <x v="0"/>
    <x v="1"/>
    <s v="OPEN"/>
    <x v="0"/>
    <s v="46499"/>
    <s v="2B56"/>
    <s v="46499"/>
    <s v="01"/>
    <s v="7084"/>
    <s v="JOSEPH"/>
    <s v="HARRISON"/>
    <s v="JHARRIS"/>
    <s v="MOUNT AIRY"/>
    <s v="MD"/>
    <n v="112486773"/>
    <n v="114902567"/>
    <d v="2025-11-04T00:00:00"/>
    <s v="1A005003"/>
    <s v="RENTAL, LONG TERM"/>
    <s v="APPROVED"/>
    <n v="1425"/>
    <n v="19"/>
    <n v="75"/>
    <s v="ENTERPRISE RENT-A-CAR INC."/>
    <m/>
    <m/>
    <m/>
    <m/>
    <m/>
  </r>
  <r>
    <x v="0"/>
    <n v="59"/>
    <s v="46499"/>
    <s v="JOSEPH HARRISON"/>
    <s v="RESEARCH!!"/>
    <s v="TRENT TIMBER"/>
    <s v="TTIMBER"/>
    <s v="Not on HR File"/>
    <s v="OPEN"/>
    <x v="1"/>
    <x v="1"/>
    <s v="OPEN"/>
    <x v="0"/>
    <s v="46499"/>
    <s v="2B56"/>
    <s v="46499"/>
    <s v="01"/>
    <s v="7084"/>
    <s v="JOSEPH"/>
    <s v="HARRISON"/>
    <s v="JHARRIS"/>
    <s v="MOUNT AIRY"/>
    <s v="MD"/>
    <n v="112486773"/>
    <n v="11588512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66"/>
    <s v="46502"/>
    <s v="SAYED FAROZ FAKHRI"/>
    <s v="SFAKHRI"/>
    <s v="SAYED FAROZ FAKHRI"/>
    <s v="SFAKHRI"/>
    <s v="785 general Wallace ct"/>
    <s v="OPEN"/>
    <x v="0"/>
    <x v="1"/>
    <s v="OPEN"/>
    <x v="0"/>
    <s v="46502"/>
    <s v="2B56"/>
    <s v="46502"/>
    <s v="RF"/>
    <s v="7084"/>
    <s v="SAYED FAROZ"/>
    <s v="FAKHRI"/>
    <s v="SFAKHRI"/>
    <s v="WARRENTON"/>
    <s v="VA"/>
    <n v="114852798"/>
    <n v="115795246"/>
    <d v="2025-12-29T00:00:00"/>
    <s v="1A001001"/>
    <s v="RENTAL, DAILY"/>
    <s v="APPROVED"/>
    <n v="2860"/>
    <n v="52"/>
    <n v="55"/>
    <s v="ENTERPRISE RENT-A-CAR INC."/>
    <s v="WARRENTON TIRE + AUTO"/>
    <s v="19 BROADVIEW AVE"/>
    <s v="WARRENTON"/>
    <s v="VA"/>
    <s v="20186"/>
  </r>
  <r>
    <x v="0"/>
    <n v="44"/>
    <s v="46507"/>
    <s v="NASSER SEATON"/>
    <s v="NSEATON"/>
    <s v="NASSER SEATON"/>
    <s v="NSEATON"/>
    <s v="15165 Pawleys Pl."/>
    <s v="CLOSED"/>
    <x v="0"/>
    <x v="0"/>
    <s v="CLOSED"/>
    <x v="0"/>
    <s v="46507"/>
    <s v="2B56"/>
    <s v="46507"/>
    <s v="01"/>
    <s v="7084"/>
    <s v="NASSER"/>
    <s v="SEATON"/>
    <s v="NSEATON"/>
    <s v="WALDORF"/>
    <s v="MD"/>
    <n v="115795212"/>
    <n v="116136371"/>
    <d v="2026-01-20T00:00:00"/>
    <s v="1A001001"/>
    <s v="RENTAL, DAILY"/>
    <s v="APPROVED"/>
    <n v="240"/>
    <n v="3"/>
    <n v="80"/>
    <s v="ENTERPRISE RENT-A-CAR INC."/>
    <m/>
    <m/>
    <m/>
    <m/>
    <m/>
  </r>
  <r>
    <x v="0"/>
    <n v="110"/>
    <s v="46509"/>
    <s v="FAZIL HAMZA"/>
    <s v="FHAMZA"/>
    <s v="FAZIL HAMZA"/>
    <s v="FHAMZA"/>
    <s v="4109 yellow stone loop"/>
    <s v="CLOSED"/>
    <x v="0"/>
    <x v="0"/>
    <s v="CLOSED"/>
    <x v="0"/>
    <s v="46509"/>
    <s v="2B56"/>
    <s v="46509"/>
    <s v="RF"/>
    <s v="7084"/>
    <s v="FAZIL"/>
    <s v="HAMZA"/>
    <s v="FHAMZA"/>
    <s v="DUMFRIES"/>
    <s v="VA"/>
    <n v="110241673"/>
    <n v="115138931"/>
    <d v="2025-11-15T00:00:00"/>
    <s v="1A001001"/>
    <s v="RENTAL, DAILY"/>
    <s v="APPROVED"/>
    <n v="490"/>
    <n v="7"/>
    <n v="70"/>
    <s v="ENTERPRISE RENT-A-CAR INC."/>
    <s v="LINDSAY CHEVROLET INC"/>
    <s v="15605 RICHMOND HWY"/>
    <s v="WOODBRIDGE"/>
    <s v="VA"/>
    <s v="221914114"/>
  </r>
  <r>
    <x v="0"/>
    <n v="38"/>
    <s v="46509"/>
    <s v="FAZIL HAMZA"/>
    <s v="FHAMZA"/>
    <s v="FAZIL HAMZA"/>
    <s v="FHAMZA"/>
    <s v="4109 yellow stone loop"/>
    <s v="CLOSED"/>
    <x v="1"/>
    <x v="0"/>
    <s v="CLOSED"/>
    <x v="0"/>
    <s v="46509"/>
    <s v="2B56"/>
    <s v="46509"/>
    <s v="RF"/>
    <s v="7084"/>
    <s v="FAZIL"/>
    <s v="HAMZA"/>
    <s v="FHAMZA"/>
    <s v="DUMFRIES"/>
    <s v="VA"/>
    <n v="115886909"/>
    <n v="116229385"/>
    <d v="2026-01-26T00:00:00"/>
    <s v="1A001001"/>
    <s v="RENTAL, DAILY"/>
    <s v="APPROVED"/>
    <n v="490"/>
    <n v="7"/>
    <n v="70"/>
    <s v="ENTERPRISE RENT-A-CAR INC."/>
    <m/>
    <m/>
    <m/>
    <m/>
    <m/>
  </r>
  <r>
    <x v="2"/>
    <n v="27"/>
    <s v="46511"/>
    <s v="SAIFUDIN SANGIN"/>
    <s v="SFNU0"/>
    <s v="SAIFUDIN SANGIN"/>
    <s v="SFNU0"/>
    <s v="3448 BELLEPLAIN CT"/>
    <s v="OPEN"/>
    <x v="0"/>
    <x v="1"/>
    <s v="OPEN"/>
    <x v="0"/>
    <s v="46511"/>
    <s v="2B56"/>
    <s v="46511"/>
    <s v="01"/>
    <s v="7084"/>
    <s v="SAIFUDIN"/>
    <s v="SANGIN"/>
    <s v="SFNU0"/>
    <s v="DUMFRIES"/>
    <s v="VA"/>
    <n v="116258212"/>
    <n v="116603831"/>
    <d v="2026-02-06T00:00:00"/>
    <s v="1A001001"/>
    <s v="RENTAL, DAILY"/>
    <s v="APPROVED"/>
    <n v="455"/>
    <n v="7"/>
    <n v="65"/>
    <s v="ENTERPRISE RENT-A-CAR INC."/>
    <m/>
    <m/>
    <m/>
    <m/>
    <m/>
  </r>
  <r>
    <x v="0"/>
    <n v="182"/>
    <s v="46533"/>
    <s v="JOSHUA CARLTON"/>
    <s v="JCARLTO"/>
    <s v="Not assigned in TPMS!!"/>
    <s v="Not assigned in TPMS!!"/>
    <s v="Not assigned in TPMS!!"/>
    <s v="CLOSED"/>
    <x v="0"/>
    <x v="0"/>
    <s v="CLOSED"/>
    <x v="0"/>
    <s v="46533"/>
    <s v="2B56"/>
    <s v="46533"/>
    <s v="01"/>
    <s v="6141"/>
    <s v="JOSHUA"/>
    <s v="CARLTON"/>
    <s v="JCARLTO"/>
    <s v="FAIRMONT"/>
    <s v="WV"/>
    <n v="113535570"/>
    <n v="113841034"/>
    <d v="2025-09-04T00:00:00"/>
    <s v="1A001001"/>
    <s v="RENTAL, DAILY"/>
    <s v="APPROVED"/>
    <n v="44.25"/>
    <n v="1"/>
    <n v="44.25"/>
    <s v="ENTERPRISE RENT-A-CAR INC."/>
    <m/>
    <m/>
    <m/>
    <m/>
    <m/>
  </r>
  <r>
    <x v="0"/>
    <n v="161"/>
    <s v="46551"/>
    <s v="BLAIR HORNICK"/>
    <s v="BHORNIC"/>
    <s v="Not assigned in TPMS!!"/>
    <s v="Not assigned in TPMS!!"/>
    <s v="Not assigned in TPMS!!"/>
    <s v="OPEN"/>
    <x v="0"/>
    <x v="1"/>
    <s v="OPEN"/>
    <x v="0"/>
    <s v="46551"/>
    <s v="2B56"/>
    <s v="46551"/>
    <s v="01"/>
    <s v="6141"/>
    <s v="BLAIR"/>
    <s v="HORNICK"/>
    <s v="BHORNIC"/>
    <s v="NORTHERN CAMBRIA"/>
    <s v="PA"/>
    <n v="112870001"/>
    <n v="114243715"/>
    <d v="2025-09-25T00:00:00"/>
    <s v="1A001001"/>
    <s v="RENTAL, DAILY"/>
    <s v="APPROVED"/>
    <n v="952"/>
    <n v="14"/>
    <n v="68"/>
    <s v="ENTERPRISE RENT-A-CAR INC."/>
    <m/>
    <m/>
    <m/>
    <m/>
    <m/>
  </r>
  <r>
    <x v="3"/>
    <n v="17"/>
    <s v="46555"/>
    <s v="CHRISTOPHER DAVENPORT"/>
    <s v="CDAVENP"/>
    <s v="CHRISTOPHER DAVENPORT"/>
    <s v="CDAVENP"/>
    <s v="844 HARVEST DR. APT F"/>
    <s v="OPEN"/>
    <x v="0"/>
    <x v="1"/>
    <s v="OPEN"/>
    <x v="0"/>
    <s v="46555"/>
    <s v="2B56"/>
    <s v="46555"/>
    <s v="RF"/>
    <s v="8096"/>
    <s v="CHRISTOPHER"/>
    <s v="DAVENPORT"/>
    <s v="CDAVENP"/>
    <s v="KOKOMO"/>
    <s v="IN"/>
    <n v="116400901"/>
    <n v="116751614"/>
    <d v="2026-02-16T00:00:00"/>
    <s v="1A001001"/>
    <s v="RENTAL, DAILY"/>
    <s v="APPROVED"/>
    <n v="910"/>
    <n v="14"/>
    <n v="65"/>
    <s v="ENTERPRISE RENT-A-CAR INC."/>
    <m/>
    <m/>
    <m/>
    <m/>
    <m/>
  </r>
  <r>
    <x v="2"/>
    <n v="27"/>
    <s v="46560"/>
    <s v="ROBERT KRETSCHMER"/>
    <s v="RKRETSC"/>
    <s v="ROBERT KRETSCHMER"/>
    <s v="RKRETSC"/>
    <s v="2000 E. MAIN STREET"/>
    <s v="OPEN"/>
    <x v="0"/>
    <x v="1"/>
    <s v="OPEN"/>
    <x v="0"/>
    <s v="46560"/>
    <s v="2B56"/>
    <s v="46560"/>
    <s v="RF"/>
    <s v="7323"/>
    <s v="ROBERT"/>
    <s v="KRETSCHMER"/>
    <s v="RKRETSC"/>
    <s v="BELLEVILLE"/>
    <s v="IL"/>
    <n v="116252810"/>
    <n v="116597873"/>
    <d v="2026-02-06T00:00:00"/>
    <s v="1A001001"/>
    <s v="RENTAL, DAILY"/>
    <s v="APPROVED"/>
    <n v="476"/>
    <n v="7"/>
    <n v="68"/>
    <s v="ENTERPRISE RENT-A-CAR INC."/>
    <m/>
    <m/>
    <m/>
    <m/>
    <m/>
  </r>
  <r>
    <x v="0"/>
    <n v="52"/>
    <s v="46569"/>
    <s v="ERIC GROSSMAN"/>
    <s v="EGROSSM"/>
    <s v="ERIC GROSSMAN"/>
    <s v="EGROSSM"/>
    <s v="2516 REYCLIF DR"/>
    <s v="CLOSED"/>
    <x v="0"/>
    <x v="0"/>
    <s v="CLOSED"/>
    <x v="0"/>
    <s v="46569"/>
    <s v="2B56"/>
    <s v="46569"/>
    <s v="RF"/>
    <s v="8162"/>
    <s v="ERIC"/>
    <s v="GROSSMAN"/>
    <s v="EGROSSM"/>
    <s v="MARSHALLTOWN"/>
    <s v="IA"/>
    <n v="115654935"/>
    <n v="115993143"/>
    <d v="2026-01-12T00:00:00"/>
    <s v="1A001001"/>
    <s v="RENTAL, DAILY"/>
    <s v="APPROVED"/>
    <n v="455"/>
    <n v="7"/>
    <n v="65"/>
    <s v="ENTERPRISE RENT-A-CAR INC."/>
    <m/>
    <m/>
    <m/>
    <m/>
    <m/>
  </r>
  <r>
    <x v="0"/>
    <n v="128"/>
    <s v="46577"/>
    <s v="TYRONE MURRELL"/>
    <s v="TMURREL"/>
    <s v="TYRONE MURRELL"/>
    <s v="TMURREL"/>
    <s v="Not on HR File"/>
    <s v="OPEN"/>
    <x v="0"/>
    <x v="1"/>
    <s v="OPEN"/>
    <x v="0"/>
    <s v="46577"/>
    <s v="2B56"/>
    <s v="46577"/>
    <s v="RF"/>
    <s v="8380"/>
    <s v="TYRONE"/>
    <s v="MURRELL"/>
    <s v="TMURREL"/>
    <s v="ALLENTOWN"/>
    <s v="PA"/>
    <n v="114474841"/>
    <n v="114793382"/>
    <d v="2025-10-28T00:00:00"/>
    <s v="1A001004"/>
    <s v="RENTAL SURCHARGE"/>
    <s v="APPROVED"/>
    <n v="546"/>
    <n v="7"/>
    <n v="78"/>
    <s v="ENTERPRISE RENT-A-CAR INC."/>
    <m/>
    <m/>
    <m/>
    <m/>
    <m/>
  </r>
  <r>
    <x v="2"/>
    <n v="24"/>
    <s v="46577"/>
    <s v="TYRONE MURRELL"/>
    <s v="TMURREL"/>
    <s v="TYRONE MURRELL"/>
    <s v="TMURREL"/>
    <s v="Not on HR File"/>
    <s v="OPEN"/>
    <x v="1"/>
    <x v="1"/>
    <s v="OPEN"/>
    <x v="0"/>
    <s v="46577"/>
    <s v="2B56"/>
    <s v="46577"/>
    <s v="RF"/>
    <s v="8380"/>
    <s v="TYRONE"/>
    <s v="MURRELL"/>
    <s v="TMURREL"/>
    <s v="ALLENTOWN"/>
    <s v="PA"/>
    <n v="116272534"/>
    <n v="116618105"/>
    <d v="2026-02-09T00:00:00"/>
    <s v="1A001001"/>
    <s v="RENTAL, DAILY"/>
    <s v="APPROVED"/>
    <n v="1190"/>
    <n v="14"/>
    <n v="85"/>
    <s v="ENTERPRISE RENT-A-CAR INC."/>
    <m/>
    <m/>
    <m/>
    <m/>
    <m/>
  </r>
  <r>
    <x v="2"/>
    <n v="22"/>
    <s v="46585"/>
    <s v="HECTOR FERNANDEZ"/>
    <s v="HFERNAN"/>
    <s v="HECTOR FERNANDEZ"/>
    <s v="HFERNAN"/>
    <s v="127 ALBION AVENUE"/>
    <s v="CLOSED"/>
    <x v="0"/>
    <x v="0"/>
    <s v="CLOSED"/>
    <x v="0"/>
    <s v="46585"/>
    <s v="2B56"/>
    <s v="46585"/>
    <s v="01"/>
    <s v="8380"/>
    <s v="HECTOR"/>
    <s v="FERNANDEZ"/>
    <s v="HFERNAN"/>
    <s v="PATERSON"/>
    <s v="NJ"/>
    <n v="113406142"/>
    <n v="116675781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46585"/>
    <s v="HECTOR FERNANDEZ"/>
    <s v="HFERNAN"/>
    <s v="HECTOR FERNANDEZ"/>
    <s v="HFERNAN"/>
    <s v="127 ALBION AVENUE"/>
    <s v="CLOSED"/>
    <x v="1"/>
    <x v="0"/>
    <s v="CLOSED"/>
    <x v="0"/>
    <s v="46585"/>
    <s v="2B56"/>
    <s v="46585"/>
    <s v="01"/>
    <s v="8380"/>
    <s v="HECTOR"/>
    <s v="FERNANDEZ"/>
    <s v="HFERNAN"/>
    <s v="PATERSON"/>
    <s v="NJ"/>
    <n v="113874931"/>
    <n v="11672703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6585"/>
    <s v="HECTOR FERNANDEZ"/>
    <s v="HFERNAN"/>
    <s v="HECTOR FERNANDEZ"/>
    <s v="HFERNAN"/>
    <s v="127 ALBION AVENUE"/>
    <s v="CLOSED"/>
    <x v="1"/>
    <x v="0"/>
    <s v="CLOSED"/>
    <x v="0"/>
    <s v="46585"/>
    <s v="2B56"/>
    <s v="46585"/>
    <s v="01"/>
    <s v="8380"/>
    <s v="HECTOR"/>
    <s v="FERNANDEZ"/>
    <s v="HFERNAN"/>
    <s v="PATERSON"/>
    <s v="NJ"/>
    <n v="113874931"/>
    <n v="116993485"/>
    <d v="2026-02-27T00:00:00"/>
    <s v="1A008002"/>
    <s v="RENTAL TAXES &amp; TOLLS"/>
    <s v="APPROVED"/>
    <n v="1"/>
    <n v="1"/>
    <n v="1"/>
    <s v="ENTERPRISE TOLLS/TOLL CHARGES"/>
    <m/>
    <m/>
    <m/>
    <m/>
    <m/>
  </r>
  <r>
    <x v="3"/>
    <n v="15"/>
    <s v="46597"/>
    <s v="JUSTIN HOFFMAN"/>
    <s v="JHOFFM0"/>
    <s v="JUSTIN HOFFMAN"/>
    <s v="JHOFFM0"/>
    <s v="3201 HANCOCK DR"/>
    <s v="OPEN"/>
    <x v="0"/>
    <x v="1"/>
    <s v="OPEN"/>
    <x v="0"/>
    <s v="46597"/>
    <s v="2B56"/>
    <s v="46597"/>
    <s v="RF"/>
    <s v="8175"/>
    <s v="JUSTIN"/>
    <s v="HOFFMAN"/>
    <s v="JHOFFM0"/>
    <s v="CHESAPEAKE"/>
    <s v="VA"/>
    <n v="116430804"/>
    <n v="116782247"/>
    <d v="2026-02-18T00:00:00"/>
    <s v="1A001001"/>
    <s v="RENTAL, DAILY"/>
    <s v="APPROVED"/>
    <n v="455"/>
    <n v="7"/>
    <n v="65"/>
    <s v="ENTERPRISE RENT-A-CAR INC."/>
    <m/>
    <m/>
    <m/>
    <m/>
    <m/>
  </r>
  <r>
    <x v="1"/>
    <n v="2"/>
    <s v="46597"/>
    <s v="JUSTIN HOFFMAN"/>
    <s v="JHOFFM0"/>
    <s v="JUSTIN HOFFMAN"/>
    <s v="JHOFFM0"/>
    <s v="3201 HANCOCK DR"/>
    <s v="OPEN"/>
    <x v="1"/>
    <x v="1"/>
    <s v="OPEN"/>
    <x v="0"/>
    <s v="46597"/>
    <s v="2B56"/>
    <s v="46597"/>
    <s v="RF"/>
    <s v="8175"/>
    <s v="JUSTIN"/>
    <s v="HOFFMAN"/>
    <s v="JHOFFM0"/>
    <s v="CHESAPEAKE"/>
    <s v="VA"/>
    <n v="116690612"/>
    <n v="117043513"/>
    <d v="2026-03-03T00:00:00"/>
    <s v="1A001001"/>
    <s v="RENTAL, DAILY"/>
    <s v="APPROVED"/>
    <n v="420"/>
    <n v="7"/>
    <n v="60"/>
    <s v="ENTERPRISE RENT-A-CAR INC."/>
    <s v="FIRESTONE COMPLETE AUTO CARE"/>
    <s v="600 PAVILION DRIVE"/>
    <s v="CHESAPEAKE"/>
    <s v="VA"/>
    <s v="23323"/>
  </r>
  <r>
    <x v="0"/>
    <n v="161"/>
    <s v="46598"/>
    <s v="ASCHBEA FELIX"/>
    <s v="AFELIX"/>
    <s v="ASCHBEA FELIX"/>
    <s v="AFELIX"/>
    <s v="1191 PARK PLACE"/>
    <s v="OPEN"/>
    <x v="0"/>
    <x v="1"/>
    <s v="OPEN"/>
    <x v="0"/>
    <s v="46598"/>
    <s v="2B56"/>
    <s v="46598"/>
    <s v="01"/>
    <s v="7744"/>
    <s v="ASCHBEA"/>
    <s v="FELIX"/>
    <s v="AFELIX"/>
    <s v="BROOKLYN"/>
    <s v="NY"/>
    <n v="113107822"/>
    <n v="114244553"/>
    <d v="2025-09-25T00:00:00"/>
    <s v="1A001001"/>
    <s v="RENTAL, DAILY"/>
    <s v="APPROVED"/>
    <n v="476"/>
    <n v="7"/>
    <n v="68"/>
    <s v="ENTERPRISE RENT-A-CAR INC."/>
    <m/>
    <m/>
    <m/>
    <m/>
    <m/>
  </r>
  <r>
    <x v="2"/>
    <n v="23"/>
    <s v="46598"/>
    <s v="ASCHBEA FELIX"/>
    <s v="AFELIX"/>
    <s v="ASCHBEA FELIX"/>
    <s v="AFELIX"/>
    <s v="1191 PARK PLACE"/>
    <s v="OPEN"/>
    <x v="1"/>
    <x v="1"/>
    <s v="OPEN"/>
    <x v="0"/>
    <s v="46598"/>
    <s v="2B56"/>
    <s v="46598"/>
    <s v="01"/>
    <s v="7744"/>
    <s v="ASCHBEA"/>
    <s v="FELIX"/>
    <s v="AFELIX"/>
    <s v="BROOKLYN"/>
    <s v="NY"/>
    <n v="113107822"/>
    <n v="116658536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598"/>
    <s v="ASCHBEA FELIX"/>
    <s v="AFELIX"/>
    <s v="ASCHBEA FELIX"/>
    <s v="AFELIX"/>
    <s v="1191 PARK PLACE"/>
    <s v="OPEN"/>
    <x v="1"/>
    <x v="1"/>
    <s v="OPEN"/>
    <x v="0"/>
    <s v="46598"/>
    <s v="2B56"/>
    <s v="46598"/>
    <s v="01"/>
    <s v="7744"/>
    <s v="ASCHBEA"/>
    <s v="FELIX"/>
    <s v="AFELIX"/>
    <s v="BROOKLYN"/>
    <s v="NY"/>
    <n v="113107822"/>
    <n v="116675314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34"/>
    <s v="46600"/>
    <s v="JUAN FLORES"/>
    <s v="JFLOR37"/>
    <s v="JUAN FLORES"/>
    <s v="JFLOR37"/>
    <s v="711 16st"/>
    <s v="CLOSED"/>
    <x v="0"/>
    <x v="0"/>
    <s v="CLOSED"/>
    <x v="0"/>
    <s v="46600"/>
    <s v="2B56"/>
    <s v="46600"/>
    <s v="01"/>
    <s v="8380"/>
    <s v="JUAN"/>
    <s v="FLORES"/>
    <s v="JFLOR37"/>
    <s v="UNION CITY"/>
    <s v="NJ"/>
    <n v="112561258"/>
    <n v="114687555"/>
    <d v="2025-10-22T00:00:00"/>
    <s v="1A001001"/>
    <s v="MAINTENANCE RENTAL, DAILY"/>
    <s v="APPROVED"/>
    <n v="1"/>
    <n v="1"/>
    <n v="1"/>
    <s v="ENTERPRISE RENT-A-CAR INC."/>
    <m/>
    <m/>
    <m/>
    <m/>
    <m/>
  </r>
  <r>
    <x v="0"/>
    <n v="55"/>
    <s v="46601"/>
    <s v="GERALD MINIER"/>
    <s v="GMINIER"/>
    <s v="GERALD MINIER"/>
    <s v="GMINIER"/>
    <s v="204 S MAIN ST"/>
    <s v="CLOSED"/>
    <x v="0"/>
    <x v="0"/>
    <s v="CLOSED"/>
    <x v="0"/>
    <s v="46601"/>
    <s v="2B56"/>
    <s v="46601"/>
    <s v="01"/>
    <s v="7670"/>
    <s v="GERALD"/>
    <s v="MINIER"/>
    <s v="GMINIER"/>
    <s v="MUNCY"/>
    <s v="PA"/>
    <n v="112722331"/>
    <n v="115974088"/>
    <d v="2026-01-09T00:00:00"/>
    <s v="1A008002"/>
    <s v="RENTAL TAXES &amp; TOLLS"/>
    <s v="APPROVED"/>
    <n v="1"/>
    <n v="1"/>
    <n v="1"/>
    <s v="ENTERPRISE TOLLS/TOLL CHARGES"/>
    <m/>
    <m/>
    <m/>
    <m/>
    <m/>
  </r>
  <r>
    <x v="2"/>
    <n v="24"/>
    <s v="46621"/>
    <s v="RODRICK JONES"/>
    <s v="RJONES6"/>
    <s v="RODRICK JONES"/>
    <s v="RJONES6"/>
    <s v="Not on HR File"/>
    <s v="OPEN"/>
    <x v="0"/>
    <x v="1"/>
    <s v="OPEN"/>
    <x v="0"/>
    <s v="46621"/>
    <s v="2B56"/>
    <s v="46621"/>
    <s v="01"/>
    <s v="8035"/>
    <s v="RODRICK"/>
    <s v="JONES"/>
    <s v="RJONES6"/>
    <s v="MACON"/>
    <s v="GA"/>
    <n v="116270367"/>
    <n v="116615988"/>
    <d v="2026-02-09T00:00:00"/>
    <s v="1A001001"/>
    <s v="RENTAL, DAILY"/>
    <s v="APPROVED"/>
    <n v="136"/>
    <n v="2"/>
    <n v="68"/>
    <s v="ENTERPRISE RENT-A-CAR INC."/>
    <m/>
    <m/>
    <m/>
    <m/>
    <m/>
  </r>
  <r>
    <x v="0"/>
    <n v="34"/>
    <s v="46625"/>
    <s v="JOSHUA VARGAS"/>
    <s v="JVARGA3"/>
    <s v="Not assigned in TPMS!!"/>
    <s v="Not assigned in TPMS!!"/>
    <s v="Not assigned in TPMS!!"/>
    <s v="CLOSED"/>
    <x v="0"/>
    <x v="0"/>
    <s v="CLOSED"/>
    <x v="0"/>
    <s v="46625"/>
    <s v="2B56"/>
    <s v="46625"/>
    <s v="RF"/>
    <s v="7435"/>
    <s v="JOSHUA"/>
    <s v="VARGAS"/>
    <s v="JVARGA3"/>
    <s v="LAKE MARY"/>
    <s v="FL"/>
    <n v="116063656"/>
    <n v="116407915"/>
    <d v="2026-01-30T00:00:00"/>
    <s v="1A001001"/>
    <s v="RENTAL, DAILY"/>
    <s v="APPROVED"/>
    <n v="511"/>
    <n v="7"/>
    <n v="73"/>
    <s v="ENTERPRISE RENT-A-CAR INC."/>
    <m/>
    <m/>
    <m/>
    <m/>
    <m/>
  </r>
  <r>
    <x v="0"/>
    <n v="51"/>
    <s v="46629"/>
    <s v="FREDDIE CARABALLO"/>
    <s v="FCARABA"/>
    <s v="FREDDIE CARABALLO"/>
    <s v="FCARABA"/>
    <s v="4812 VALDA LN LOT D"/>
    <s v="OPEN"/>
    <x v="0"/>
    <x v="1"/>
    <s v="OPEN"/>
    <x v="0"/>
    <s v="46629"/>
    <s v="2B56"/>
    <s v="46629"/>
    <s v="RF"/>
    <s v="7435"/>
    <s v="FREDDIE"/>
    <s v="CARABALLO"/>
    <s v="FCARABA"/>
    <s v="TAMPA"/>
    <s v="FL"/>
    <n v="112772352"/>
    <n v="116025429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629"/>
    <s v="FREDDIE CARABALLO"/>
    <s v="FCARABA"/>
    <s v="FREDDIE CARABALLO"/>
    <s v="FCARABA"/>
    <s v="4812 VALDA LN LOT D"/>
    <s v="OPEN"/>
    <x v="1"/>
    <x v="1"/>
    <s v="OPEN"/>
    <x v="0"/>
    <s v="46629"/>
    <s v="2B56"/>
    <s v="46629"/>
    <s v="RF"/>
    <s v="7435"/>
    <s v="FREDDIE"/>
    <s v="CARABALLO"/>
    <s v="FCARABA"/>
    <s v="TAMPA"/>
    <s v="FL"/>
    <n v="112772352"/>
    <n v="116094098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46630"/>
    <s v="WILLIAM POE"/>
    <s v="WPOE1"/>
    <s v="WILLIAM POE"/>
    <s v="WPOE1"/>
    <s v="73 GRANT 63"/>
    <s v="OPEN"/>
    <x v="0"/>
    <x v="1"/>
    <s v="OPEN"/>
    <x v="0"/>
    <s v="46630"/>
    <s v="2B56"/>
    <s v="46630"/>
    <s v="RF"/>
    <s v="8206"/>
    <s v="WILLIAM"/>
    <s v="POE"/>
    <s v="WPOE1"/>
    <s v="SHERIDAN"/>
    <s v="AR"/>
    <n v="116244288"/>
    <n v="116589351"/>
    <d v="2026-02-06T00:00:00"/>
    <s v="1A001001"/>
    <s v="RENTAL, DAILY"/>
    <s v="APPROVED"/>
    <n v="2100"/>
    <n v="28"/>
    <n v="75"/>
    <s v="ENTERPRISE RENT-A-CAR INC."/>
    <s v="DENNIS TEAGUE CHEVROLET, INC."/>
    <s v="POB 69   HWY 167 SOUTH"/>
    <s v="SHERIDAN"/>
    <s v="AR"/>
    <s v="721500069"/>
  </r>
  <r>
    <x v="0"/>
    <n v="139"/>
    <s v="46643"/>
    <s v="DELROY WHITE"/>
    <s v="DWHITE"/>
    <s v="Not assigned in TPMS!!"/>
    <s v="Not assigned in TPMS!!"/>
    <s v="Not assigned in TPMS!!"/>
    <s v="CLOSED"/>
    <x v="0"/>
    <x v="0"/>
    <s v="CLOSED"/>
    <x v="0"/>
    <s v="46643"/>
    <s v="2B56"/>
    <s v="46643"/>
    <s v="01"/>
    <s v="7435"/>
    <s v="DELROY"/>
    <s v="WHITE"/>
    <s v="DWHITE"/>
    <s v="WEST PALM BEACH"/>
    <s v="FL"/>
    <n v="114305844"/>
    <n v="114622038"/>
    <d v="2025-10-17T00:00:00"/>
    <s v="1A001001"/>
    <s v="RENTAL, DAILY"/>
    <s v="APPROVED"/>
    <n v="455"/>
    <n v="7"/>
    <n v="65"/>
    <s v="ENTERPRISE RENT-A-CAR INC."/>
    <m/>
    <m/>
    <m/>
    <m/>
    <m/>
  </r>
  <r>
    <x v="1"/>
    <n v="12"/>
    <s v="46644"/>
    <s v="STEVEN DELGADO"/>
    <s v="SDELG10"/>
    <s v="STEVEN DELGADO"/>
    <s v="SDELG10"/>
    <s v="2303 REDBUD LANE"/>
    <s v="CLOSED"/>
    <x v="0"/>
    <x v="0"/>
    <s v="CLOSED"/>
    <x v="0"/>
    <s v="46644"/>
    <s v="2B56"/>
    <s v="46644"/>
    <s v="RF"/>
    <s v="4766"/>
    <s v="STEVEN"/>
    <s v="DELGADO"/>
    <s v="SDELG10"/>
    <s v="PARIS"/>
    <s v="KY"/>
    <n v="116538040"/>
    <n v="116889352"/>
    <d v="2026-02-21T00:00:00"/>
    <s v="1A001001"/>
    <s v="RENTAL, DAILY"/>
    <s v="APPROVED"/>
    <n v="195"/>
    <n v="3"/>
    <n v="65"/>
    <s v="ENTERPRISE RENT-A-CAR INC."/>
    <s v="TIRE DISCOUNTERS"/>
    <s v="110 LETTON DR"/>
    <s v="PARIS"/>
    <s v="KY"/>
    <s v="40361"/>
  </r>
  <r>
    <x v="3"/>
    <n v="20"/>
    <s v="46645"/>
    <s v="GEORGE PAGONAS"/>
    <s v="GPAGONA"/>
    <s v="Not assigned in TPMS!!"/>
    <s v="Not assigned in TPMS!!"/>
    <s v="Not assigned in TPMS!!"/>
    <s v="OPEN"/>
    <x v="0"/>
    <x v="1"/>
    <s v="OPEN"/>
    <x v="0"/>
    <s v="46645"/>
    <s v="2B56"/>
    <s v="46645"/>
    <s v="01"/>
    <s v="7435"/>
    <s v="GEORGE"/>
    <s v="PAGONAS"/>
    <s v="GPAGONA"/>
    <s v="POMPANO BEACH"/>
    <s v="FL"/>
    <n v="113972959"/>
    <n v="116727086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6645"/>
    <s v="GEORGE PAGONAS"/>
    <s v="GPAGONA"/>
    <s v="Not assigned in TPMS!!"/>
    <s v="Not assigned in TPMS!!"/>
    <s v="Not assigned in TPMS!!"/>
    <s v="OPEN"/>
    <x v="1"/>
    <x v="1"/>
    <s v="OPEN"/>
    <x v="0"/>
    <s v="46645"/>
    <s v="2B56"/>
    <s v="46645"/>
    <s v="01"/>
    <s v="7435"/>
    <s v="GEORGE"/>
    <s v="PAGONAS"/>
    <s v="GPAGONA"/>
    <s v="POMPANO BEACH"/>
    <s v="FL"/>
    <n v="114574998"/>
    <n v="116663486"/>
    <d v="2026-02-11T00:00:00"/>
    <s v="1A001001"/>
    <s v="MAINTENANCE RENTAL, DAILY"/>
    <s v="APPROVED"/>
    <n v="1"/>
    <n v="1"/>
    <n v="1"/>
    <s v="ENTERPRISE RENT-A-CAR INC."/>
    <s v="PEP BOYS"/>
    <s v="17050 NW 57TH AVE"/>
    <s v="MIAMI"/>
    <s v="FL"/>
    <s v="33055"/>
  </r>
  <r>
    <x v="0"/>
    <n v="51"/>
    <s v="46657"/>
    <s v="TRISTAN WEST"/>
    <s v="RESEARCH!!"/>
    <s v="Not assigned in TPMS!!"/>
    <s v="Not assigned in TPMS!!"/>
    <s v="Not assigned in TPMS!!"/>
    <s v="OPEN"/>
    <x v="0"/>
    <x v="1"/>
    <s v="OPEN"/>
    <x v="0"/>
    <s v="46657"/>
    <s v="2B56"/>
    <s v="46657"/>
    <s v="01"/>
    <s v="8206"/>
    <s v="TRISTAN"/>
    <s v="WEST"/>
    <s v="TWEST3"/>
    <s v="ELLISVILLE"/>
    <s v="MS"/>
    <n v="115693436"/>
    <n v="116032962"/>
    <d v="2026-01-13T00:00:00"/>
    <s v="1A001001"/>
    <s v="RENTAL, DAILY"/>
    <s v="APPROVED"/>
    <n v="560"/>
    <n v="8"/>
    <n v="70"/>
    <s v="ENTERPRISE RENT-A-CAR INC."/>
    <m/>
    <m/>
    <m/>
    <m/>
    <m/>
  </r>
  <r>
    <x v="1"/>
    <n v="8"/>
    <s v="46668"/>
    <s v="NELSON CABALLERO"/>
    <s v="NCABALL"/>
    <s v="NELSON CABALLERO"/>
    <s v="NCABALL"/>
    <s v="305 Lariat Ln"/>
    <s v="CLOSED"/>
    <x v="0"/>
    <x v="0"/>
    <s v="CLOSED"/>
    <x v="0"/>
    <s v="46668"/>
    <s v="2B56"/>
    <s v="46668"/>
    <s v="01"/>
    <s v="7435"/>
    <s v="NELSON"/>
    <s v="CABALLERO"/>
    <s v="NCABALL"/>
    <s v="KISSIMMEE"/>
    <s v="FL"/>
    <n v="116585709"/>
    <n v="116936856"/>
    <d v="2026-02-25T00:00:00"/>
    <s v="1A001001"/>
    <s v="RENTAL, DAILY"/>
    <s v="APPROVED"/>
    <n v="345"/>
    <n v="5"/>
    <n v="69"/>
    <s v="ENTERPRISE RENT-A-CAR INC."/>
    <m/>
    <m/>
    <m/>
    <m/>
    <m/>
  </r>
  <r>
    <x v="0"/>
    <n v="38"/>
    <s v="46677"/>
    <s v="DWIGHT PINK"/>
    <s v="DPINK2"/>
    <s v="DWIGHT PINK"/>
    <s v="DPINK2"/>
    <s v="5672 GRAMERCY DR"/>
    <s v="OPEN"/>
    <x v="0"/>
    <x v="1"/>
    <s v="OPEN"/>
    <x v="0"/>
    <s v="46677"/>
    <s v="2B56"/>
    <s v="46677"/>
    <s v="RF"/>
    <s v="7435"/>
    <s v="DWIGHT"/>
    <s v="PINK"/>
    <s v="DPINK2"/>
    <s v="WEST PALM BEACH"/>
    <s v="FL"/>
    <n v="115865123"/>
    <n v="116224606"/>
    <d v="2026-01-26T00:00:00"/>
    <s v="1A001001"/>
    <s v="RENTAL, DAILY"/>
    <s v="APPROVED"/>
    <n v="483"/>
    <n v="7"/>
    <n v="69"/>
    <s v="ENTERPRISE RENT-A-CAR INC."/>
    <m/>
    <m/>
    <m/>
    <m/>
    <m/>
  </r>
  <r>
    <x v="0"/>
    <n v="134"/>
    <s v="46688"/>
    <s v="JOHN ARRINGTON"/>
    <s v="JARRING"/>
    <s v="JOHN ARRINGTON"/>
    <s v="JARRING"/>
    <s v="4594 AIRPORT ROAD"/>
    <s v="OPEN"/>
    <x v="0"/>
    <x v="1"/>
    <s v="OPEN"/>
    <x v="0"/>
    <s v="46688"/>
    <s v="2B56"/>
    <s v="46688"/>
    <s v="RF"/>
    <s v="8206"/>
    <s v="JOHN"/>
    <s v="ARRINGTON"/>
    <s v="JARRING"/>
    <s v="HOT SPRINGS NATIONAL PARK"/>
    <s v="AR"/>
    <n v="114378632"/>
    <n v="114696475"/>
    <d v="2025-10-22T00:00:00"/>
    <s v="1A001001"/>
    <s v="RENTAL, DAILY"/>
    <s v="APPROVED"/>
    <n v="455"/>
    <n v="7"/>
    <n v="65"/>
    <s v="ENTERPRISE RENT-A-CAR INC."/>
    <m/>
    <m/>
    <m/>
    <m/>
    <m/>
  </r>
  <r>
    <x v="0"/>
    <n v="112"/>
    <s v="46688"/>
    <s v="JOHN ARRINGTON"/>
    <s v="JARRING"/>
    <s v="JOHN ARRINGTON"/>
    <s v="JARRING"/>
    <s v="4594 AIRPORT ROAD"/>
    <s v="OPEN"/>
    <x v="1"/>
    <x v="1"/>
    <s v="OPEN"/>
    <x v="0"/>
    <s v="46688"/>
    <s v="2B56"/>
    <s v="46688"/>
    <s v="RF"/>
    <s v="8206"/>
    <s v="JOHN"/>
    <s v="ARRINGTON"/>
    <s v="JARRING"/>
    <s v="HOT SPRINGS NATIONAL PARK"/>
    <s v="AR"/>
    <n v="114786465"/>
    <n v="115109478"/>
    <d v="2025-11-13T00:00:00"/>
    <s v="1A001001"/>
    <s v="RENTAL, DAILY"/>
    <s v="APPROVED"/>
    <n v="455"/>
    <n v="7"/>
    <n v="65"/>
    <s v="ENTERPRISE RENT-A-CAR INC."/>
    <m/>
    <m/>
    <m/>
    <m/>
    <m/>
  </r>
  <r>
    <x v="3"/>
    <n v="14"/>
    <s v="46688"/>
    <s v="JOHN ARRINGTON"/>
    <s v="JARRING"/>
    <s v="JOHN ARRINGTON"/>
    <s v="JARRING"/>
    <s v="4594 AIRPORT ROAD"/>
    <s v="OPEN"/>
    <x v="1"/>
    <x v="1"/>
    <s v="OPEN"/>
    <x v="0"/>
    <s v="46688"/>
    <s v="2B56"/>
    <s v="46688"/>
    <s v="RF"/>
    <s v="8206"/>
    <s v="JOHN"/>
    <s v="ARRINGTON"/>
    <s v="JARRING"/>
    <s v="HOT SPRINGS NATIONAL PARK"/>
    <s v="AR"/>
    <n v="116496881"/>
    <n v="116846958"/>
    <d v="2026-02-19T00:00:00"/>
    <s v="1A001001"/>
    <s v="RENTAL, DAILY"/>
    <s v="APPROVED"/>
    <n v="525"/>
    <n v="7"/>
    <n v="75"/>
    <s v="ENTERPRISE RENT-A-CAR INC."/>
    <s v="ALLEN TILLERY CHEVROLET, INC"/>
    <s v="4573 CENTRAL AVE"/>
    <s v="HOT SPRINGS"/>
    <s v="AR"/>
    <s v="71903"/>
  </r>
  <r>
    <x v="0"/>
    <n v="101"/>
    <s v="46691"/>
    <s v="JAMAL SINGLETON JR"/>
    <s v="JSINGLE"/>
    <s v="JAMAL SINGLETON JR"/>
    <s v="JSINGLE"/>
    <s v="Not on HR File"/>
    <s v="OPEN"/>
    <x v="0"/>
    <x v="1"/>
    <s v="OPEN"/>
    <x v="0"/>
    <s v="46691"/>
    <s v="2B56"/>
    <s v="46691"/>
    <s v="01"/>
    <s v="8206"/>
    <s v="JAMAL"/>
    <s v="SINGLETON JR"/>
    <s v="JSINGLE"/>
    <s v="BOSSIER CITY"/>
    <s v="LA"/>
    <n v="114455180"/>
    <n v="115312945"/>
    <d v="2025-11-24T00:00:00"/>
    <s v="1A001001"/>
    <s v="RENTAL, DAILY"/>
    <s v="APPROVED"/>
    <n v="483"/>
    <n v="7"/>
    <n v="69"/>
    <s v="ENTERPRISE RENT-A-CAR INC."/>
    <m/>
    <m/>
    <m/>
    <m/>
    <m/>
  </r>
  <r>
    <x v="1"/>
    <n v="10"/>
    <s v="46691"/>
    <s v="JAMAL SINGLETON JR"/>
    <s v="JSINGLE"/>
    <s v="JAMAL SINGLETON JR"/>
    <s v="JSINGLE"/>
    <s v="Not on HR File"/>
    <s v="OPEN"/>
    <x v="1"/>
    <x v="1"/>
    <s v="OPEN"/>
    <x v="0"/>
    <s v="46691"/>
    <s v="2B56"/>
    <s v="46691"/>
    <s v="01"/>
    <s v="8206"/>
    <s v="JAMAL"/>
    <s v="SINGLETON JR"/>
    <s v="JSINGLE"/>
    <s v="BOSSIER CITY"/>
    <s v="LA"/>
    <n v="116550992"/>
    <n v="116902293"/>
    <d v="2026-02-23T00:00:00"/>
    <s v="1A001001"/>
    <s v="RENTAL, DAILY"/>
    <s v="APPROVED"/>
    <n v="1428"/>
    <n v="21"/>
    <n v="68"/>
    <s v="ENTERPRISE RENT-A-CAR INC."/>
    <m/>
    <m/>
    <m/>
    <m/>
    <m/>
  </r>
  <r>
    <x v="0"/>
    <n v="161"/>
    <s v="46693"/>
    <s v="JCYPRIA JCYPRIA"/>
    <s v="RESEARCH!!"/>
    <s v="Not assigned in TPMS!!"/>
    <s v="Not assigned in TPMS!!"/>
    <s v="Not assigned in TPMS!!"/>
    <s v="CLOSED"/>
    <x v="0"/>
    <x v="0"/>
    <s v="CLOSED"/>
    <x v="0"/>
    <s v="46693"/>
    <s v="2B56"/>
    <s v="46693"/>
    <s v="01"/>
    <s v="8206"/>
    <s v="JCYPRIA"/>
    <s v="JCYPRIA"/>
    <m/>
    <s v="HARVEY"/>
    <s v="LA"/>
    <n v="112605256"/>
    <n v="114244739"/>
    <d v="2025-09-25T00:00:00"/>
    <s v="1A001001"/>
    <s v="RENTAL, DAILY"/>
    <s v="APPROVED"/>
    <n v="476"/>
    <n v="7"/>
    <n v="68"/>
    <s v="ENTERPRISE RENT-A-CAR INC."/>
    <m/>
    <m/>
    <m/>
    <m/>
    <m/>
  </r>
  <r>
    <x v="0"/>
    <n v="146"/>
    <s v="46705"/>
    <s v="UNKNOWN UNKNOWN"/>
    <s v="RESEARCH!!"/>
    <s v="Not assigned in TPMS!!"/>
    <s v="Not assigned in TPMS!!"/>
    <s v="Not assigned in TPMS!!"/>
    <s v="CLOSED"/>
    <x v="0"/>
    <x v="0"/>
    <s v="CLOSED"/>
    <x v="0"/>
    <s v="46705"/>
    <s v="2B56"/>
    <s v="46705"/>
    <s v="RF"/>
    <s v="7435"/>
    <s v="UNKNOWN"/>
    <s v="UNKNOWN"/>
    <m/>
    <s v="LONGWOOD"/>
    <s v="FL"/>
    <n v="110665107"/>
    <n v="114515461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146"/>
    <s v="46708"/>
    <s v="JAYSHAWN ROWLS"/>
    <s v="JROWLS"/>
    <s v="Not assigned in TPMS!!"/>
    <s v="Not assigned in TPMS!!"/>
    <s v="Not assigned in TPMS!!"/>
    <s v="OPEN"/>
    <x v="0"/>
    <x v="1"/>
    <s v="OPEN"/>
    <x v="0"/>
    <s v="46708"/>
    <s v="2B56"/>
    <s v="46708"/>
    <s v="RF"/>
    <s v="8035"/>
    <s v="JAYSHAWN"/>
    <s v="ROWLS"/>
    <s v="JROWLS"/>
    <s v="BROWNSBORO"/>
    <s v="AL"/>
    <n v="111302124"/>
    <n v="114515412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24"/>
    <s v="46708"/>
    <s v="JAYSHAWN ROWLS"/>
    <s v="JROWLS"/>
    <s v="Not assigned in TPMS!!"/>
    <s v="Not assigned in TPMS!!"/>
    <s v="Not assigned in TPMS!!"/>
    <s v="OPEN"/>
    <x v="1"/>
    <x v="1"/>
    <s v="OPEN"/>
    <x v="0"/>
    <s v="46708"/>
    <s v="2B56"/>
    <s v="46708"/>
    <s v="RF"/>
    <s v="8035"/>
    <s v="JAYSHAWN"/>
    <s v="ROWLS"/>
    <s v="JROWLS"/>
    <s v="BROWNSBORO"/>
    <s v="AL"/>
    <n v="116271908"/>
    <n v="116617539"/>
    <d v="2026-02-09T00:00:00"/>
    <s v="1A001001"/>
    <s v="RENTAL, DAILY"/>
    <s v="APPROVED"/>
    <n v="1820"/>
    <n v="28"/>
    <n v="65"/>
    <s v="ENTERPRISE RENT-A-CAR INC."/>
    <m/>
    <m/>
    <m/>
    <m/>
    <m/>
  </r>
  <r>
    <x v="2"/>
    <n v="24"/>
    <s v="46708"/>
    <s v="JAYSHAWN ROWLS"/>
    <s v="JROWLS"/>
    <s v="Not assigned in TPMS!!"/>
    <s v="Not assigned in TPMS!!"/>
    <s v="Not assigned in TPMS!!"/>
    <s v="OPEN"/>
    <x v="1"/>
    <x v="1"/>
    <s v="OPEN"/>
    <x v="0"/>
    <s v="46708"/>
    <s v="2B56"/>
    <s v="46708"/>
    <s v="RF"/>
    <s v="8035"/>
    <s v="JAYSHAWN"/>
    <s v="ROWLS"/>
    <s v="JROWLS"/>
    <s v="BROWNSBORO"/>
    <s v="AL"/>
    <n v="116271908"/>
    <n v="116617539"/>
    <d v="2026-02-09T00:00:00"/>
    <s v="1A001001"/>
    <s v="SURCHARGE"/>
    <s v="APPROVED"/>
    <n v="0"/>
    <n v="1"/>
    <n v="0"/>
    <s v="ENTERPRISE RENT-A-CAR INC."/>
    <m/>
    <m/>
    <m/>
    <m/>
    <m/>
  </r>
  <r>
    <x v="0"/>
    <n v="86"/>
    <s v="46710"/>
    <s v="NATHAN BYERS"/>
    <s v="NBYERS"/>
    <s v="NATHAN BYERS"/>
    <s v="NBYERS"/>
    <s v="4090 Hodges blvd apt. 912"/>
    <s v="CLOSED"/>
    <x v="0"/>
    <x v="0"/>
    <s v="CLOSED"/>
    <x v="0"/>
    <s v="46710"/>
    <s v="2B56"/>
    <s v="46710"/>
    <s v="01"/>
    <s v="7435"/>
    <s v="NATHAN"/>
    <s v="BYERS"/>
    <s v="NBYERS"/>
    <s v="JACKSONVILLE"/>
    <s v="FL"/>
    <n v="115200568"/>
    <n v="115532010"/>
    <d v="2025-12-09T00:00:00"/>
    <s v="1A001001"/>
    <s v="RENTAL, DAILY"/>
    <s v="APPROVED"/>
    <n v="595"/>
    <n v="7"/>
    <n v="85"/>
    <s v="ENTERPRISE RENT-A-CAR INC."/>
    <m/>
    <m/>
    <m/>
    <m/>
    <m/>
  </r>
  <r>
    <x v="0"/>
    <n v="59"/>
    <s v="46725"/>
    <s v="STEVEN CENDROWSKI"/>
    <s v="SCENDRO"/>
    <s v="STEVEN CENDROWSKI"/>
    <s v="SCENDRO"/>
    <s v="6499 BENSALEM BLVD"/>
    <s v="CLOSED"/>
    <x v="0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5885484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46725"/>
    <s v="STEVEN CENDROWSKI"/>
    <s v="SCENDRO"/>
    <s v="STEVEN CENDROWSKI"/>
    <s v="SCENDRO"/>
    <s v="6499 BENSALEM BLVD"/>
    <s v="CLOSED"/>
    <x v="1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6025704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46725"/>
    <s v="STEVEN CENDROWSKI"/>
    <s v="SCENDRO"/>
    <s v="STEVEN CENDROWSKI"/>
    <s v="SCENDRO"/>
    <s v="6499 BENSALEM BLVD"/>
    <s v="CLOSED"/>
    <x v="1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6025779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28"/>
    <s v="46727"/>
    <s v="DEAN DOLAH"/>
    <s v="DDOLAH"/>
    <s v="DEAN DOLAH"/>
    <s v="DDOLAH"/>
    <s v="Not on HR File"/>
    <s v="CLOSED"/>
    <x v="0"/>
    <x v="0"/>
    <s v="CLOSED"/>
    <x v="0"/>
    <s v="46727"/>
    <s v="2B56"/>
    <s v="46727"/>
    <s v="RF"/>
    <s v="8380"/>
    <s v="DEAN"/>
    <s v="DOLAH"/>
    <s v="DDOLAH"/>
    <s v="STATEN ISLAND"/>
    <s v="NY"/>
    <n v="116229892"/>
    <n v="116575020"/>
    <d v="2026-02-05T00:00:00"/>
    <s v="1A001001"/>
    <s v="RENTAL, DAILY"/>
    <s v="APPROVED"/>
    <n v="935"/>
    <n v="17"/>
    <n v="55"/>
    <s v="ENTERPRISE RENT-A-CAR INC."/>
    <m/>
    <m/>
    <m/>
    <m/>
    <m/>
  </r>
  <r>
    <x v="1"/>
    <n v="1"/>
    <s v="46738"/>
    <s v="ANDREW JENKINS"/>
    <s v="AJENKI0"/>
    <s v="ANDREW JENKINS"/>
    <s v="AJENKI0"/>
    <s v="Not on HR File"/>
    <s v="CLOSED"/>
    <x v="0"/>
    <x v="0"/>
    <s v="CLOSED"/>
    <x v="0"/>
    <s v="46738"/>
    <s v="2B56"/>
    <s v="46738"/>
    <s v="01"/>
    <s v="8175"/>
    <s v="ANDREW"/>
    <s v="JENKINS"/>
    <s v="AJENKI0"/>
    <s v="LURAY"/>
    <s v="VA"/>
    <n v="116714424"/>
    <n v="117069342"/>
    <d v="2026-03-04T00:00:00"/>
    <s v="1A001001"/>
    <s v="RENTAL, DAILY"/>
    <s v="APPROVED"/>
    <n v="511"/>
    <n v="7"/>
    <n v="73"/>
    <s v="ENTERPRISE RENT-A-CAR INC."/>
    <m/>
    <m/>
    <m/>
    <m/>
    <m/>
  </r>
  <r>
    <x v="1"/>
    <n v="3"/>
    <s v="46741"/>
    <s v="JULES WILLIAMS"/>
    <s v="JWILLI8"/>
    <s v="JULES WILLIAMS"/>
    <s v="JWILLI8"/>
    <s v="114 WELSH RD"/>
    <s v="OPEN"/>
    <x v="0"/>
    <x v="1"/>
    <s v="OPEN"/>
    <x v="0"/>
    <s v="46741"/>
    <s v="2B56"/>
    <s v="46741"/>
    <s v="01"/>
    <s v="7983"/>
    <s v="JULES"/>
    <s v="WILLIAMS"/>
    <s v="JWILLI8"/>
    <s v="FREEHOLD"/>
    <s v="NJ"/>
    <n v="116652474"/>
    <n v="117029121"/>
    <d v="2026-03-02T00:00:00"/>
    <s v="1A001001"/>
    <s v="RENTAL, DAILY"/>
    <s v="APPROVED"/>
    <n v="450.8"/>
    <n v="7"/>
    <n v="64.400000000000006"/>
    <s v="ENTERPRISE RENT-A-CAR INC."/>
    <s v="FIRESTONE COMPLETE AUTO CARE"/>
    <s v="31 WEST CITY AVE"/>
    <s v="BALA CYNWYD"/>
    <s v="PA"/>
    <s v="19004"/>
  </r>
  <r>
    <x v="2"/>
    <n v="23"/>
    <s v="46777"/>
    <s v="UNKNOWN UNKNOWN"/>
    <s v="RESEARCH!!"/>
    <s v="Not assigned in TPMS!!"/>
    <s v="Not assigned in TPMS!!"/>
    <s v="Not assigned in TPMS!!"/>
    <s v="CLOSED"/>
    <x v="0"/>
    <x v="0"/>
    <s v="CLOSED"/>
    <x v="0"/>
    <s v="46777"/>
    <s v="2B56"/>
    <s v="46777"/>
    <s v="01"/>
    <s v="4766"/>
    <s v="UNKNOWN"/>
    <s v="UNKNOWN"/>
    <m/>
    <s v="SPARTANBURG"/>
    <s v="SC"/>
    <n v="116296546"/>
    <n v="116642519"/>
    <d v="2026-02-10T00:00:00"/>
    <s v="1A001001"/>
    <s v="RENTAL, DAILY"/>
    <s v="APPROVED"/>
    <n v="450"/>
    <n v="6"/>
    <n v="75"/>
    <s v="ENTERPRISE RENT-A-CAR INC."/>
    <s v="A-1 AUTO CARE CENTER"/>
    <s v="104 IODENT WAY"/>
    <s v="ELIZABETHTON"/>
    <s v="TN"/>
    <s v="37643"/>
  </r>
  <r>
    <x v="0"/>
    <n v="65"/>
    <s v="46794"/>
    <s v="BOBBY COOMER"/>
    <s v="BCOOMER"/>
    <s v="BOBBY COOMER"/>
    <s v="BCOOMER"/>
    <s v="2617 5th Ave East"/>
    <s v="OtherVendor"/>
    <x v="0"/>
    <x v="0"/>
    <b v="0"/>
    <x v="1"/>
    <s v="46794"/>
    <s v="2B56"/>
    <s v="46794"/>
    <s v="01"/>
    <s v="4766"/>
    <s v="BOBBY"/>
    <s v="COOMER"/>
    <s v="BCOOMER"/>
    <s v="BIG STONE GAP"/>
    <s v="VA"/>
    <n v="113380366"/>
    <n v="115828349"/>
    <d v="2025-12-30T00:00:00"/>
    <s v="8801A004"/>
    <s v="ACCIDENT - BASIC RENTAL"/>
    <s v="APPROVED"/>
    <n v="1724"/>
    <n v="2"/>
    <n v="862"/>
    <s v="AVIS RENT A CAR SYSTEM, INC"/>
    <m/>
    <m/>
    <m/>
    <m/>
    <m/>
  </r>
  <r>
    <x v="1"/>
    <n v="3"/>
    <s v="46794"/>
    <s v="BOBBY COOMER"/>
    <s v="BCOOMER"/>
    <s v="BOBBY COOMER"/>
    <s v="BCOOMER"/>
    <s v="2617 5th Ave East"/>
    <s v="OtherVendor"/>
    <x v="1"/>
    <x v="0"/>
    <b v="0"/>
    <x v="1"/>
    <s v="46794"/>
    <s v="2B56"/>
    <s v="46794"/>
    <s v="01"/>
    <s v="4766"/>
    <s v="BOBBY"/>
    <s v="COOMER"/>
    <s v="BCOOMER"/>
    <s v="BIG STONE GAP"/>
    <s v="VA"/>
    <n v="113380366"/>
    <n v="117020381"/>
    <d v="2026-03-02T00:00:00"/>
    <s v="8801A004"/>
    <s v="ACCIDENT - BASIC RENTAL"/>
    <s v="APPROVED"/>
    <n v="0"/>
    <n v="0"/>
    <s v="#DIV/0"/>
    <s v="HERTZ HLE"/>
    <m/>
    <m/>
    <m/>
    <m/>
    <m/>
  </r>
  <r>
    <x v="0"/>
    <n v="57"/>
    <s v="46801"/>
    <s v="JEFFERY YOWE"/>
    <s v="JYOWE"/>
    <s v="Not assigned in TPMS!!"/>
    <s v="Not assigned in TPMS!!"/>
    <s v="Not assigned in TPMS!!"/>
    <s v="CLOSED"/>
    <x v="0"/>
    <x v="0"/>
    <s v="CLOSED"/>
    <x v="0"/>
    <s v="46801"/>
    <s v="2B56"/>
    <s v="46801"/>
    <s v="RF"/>
    <s v="4766"/>
    <s v="JEFFERY"/>
    <s v="YOWE"/>
    <s v="JYOWE"/>
    <s v="BOILING SPRINGS"/>
    <s v="SC"/>
    <n v="114368163"/>
    <n v="115912390"/>
    <d v="2026-01-07T00:00:00"/>
    <s v="1A001001"/>
    <s v="MAINTENANCE RENTAL, DAILY"/>
    <s v="APPROVED"/>
    <n v="1"/>
    <n v="1"/>
    <n v="1"/>
    <s v="ENTERPRISE RENT-A-CAR INC."/>
    <m/>
    <m/>
    <m/>
    <m/>
    <m/>
  </r>
  <r>
    <x v="0"/>
    <n v="80"/>
    <s v="46802"/>
    <s v="ANDREW VASQUEZ"/>
    <s v="AVASQU3"/>
    <s v="ANDREW VASQUEZ"/>
    <s v="AVASQU3"/>
    <s v="1681 plyler Lake rd"/>
    <s v="CLOSED"/>
    <x v="0"/>
    <x v="0"/>
    <s v="CLOSED"/>
    <x v="0"/>
    <s v="46802"/>
    <s v="2B56"/>
    <s v="46802"/>
    <s v="RF"/>
    <s v="4766"/>
    <s v="ANDREW"/>
    <s v="VASQUEZ"/>
    <s v="AVASQU3"/>
    <s v="GASTONIA"/>
    <s v="NC"/>
    <n v="115259784"/>
    <n v="115620479"/>
    <d v="2025-12-15T00:00:00"/>
    <s v="1A001001"/>
    <s v="RENTAL, DAILY"/>
    <s v="APPROVED"/>
    <n v="350"/>
    <n v="7"/>
    <n v="50"/>
    <s v="ENTERPRISE RENT-A-CAR INC."/>
    <s v="FIRESTONE COMPLETE AUTO CARE"/>
    <s v="142 N NEW HOPE RD"/>
    <s v="GASTONIA"/>
    <s v="NC"/>
    <s v="28054"/>
  </r>
  <r>
    <x v="0"/>
    <n v="77"/>
    <s v="46815"/>
    <s v="ROBERT BROOME"/>
    <s v="RBROOME"/>
    <s v="Not assigned in TPMS!!"/>
    <s v="Not assigned in TPMS!!"/>
    <s v="Not assigned in TPMS!!"/>
    <s v="OPEN"/>
    <x v="0"/>
    <x v="1"/>
    <s v="OPEN"/>
    <x v="0"/>
    <s v="46815"/>
    <s v="2B56"/>
    <s v="46815"/>
    <s v="RF"/>
    <s v="4766"/>
    <s v="ROBERT"/>
    <s v="BROOME"/>
    <s v="RBROOME"/>
    <s v="SPARTANBURG"/>
    <s v="SC"/>
    <n v="115370638"/>
    <n v="115704624"/>
    <d v="2025-12-18T00:00:00"/>
    <s v="1A001001"/>
    <s v="RENTAL, DAILY"/>
    <s v="APPROVED"/>
    <n v="1512"/>
    <n v="21"/>
    <n v="72"/>
    <s v="ENTERPRISE RENT-A-CAR INC."/>
    <m/>
    <m/>
    <m/>
    <m/>
    <m/>
  </r>
  <r>
    <x v="0"/>
    <n v="45"/>
    <s v="46821"/>
    <s v="NICO GROVES"/>
    <s v="NGROVES"/>
    <s v="NICO GROVES"/>
    <s v="NGROVES"/>
    <s v="10 ARDMORE DRIVE"/>
    <s v="OtherVendor"/>
    <x v="0"/>
    <x v="0"/>
    <b v="0"/>
    <x v="1"/>
    <s v="46821"/>
    <s v="2B56"/>
    <s v="46821"/>
    <s v="RF"/>
    <s v="4766"/>
    <s v="NICO"/>
    <s v="GROVES"/>
    <s v="NGROVES"/>
    <s v="TAYLORS"/>
    <s v="SC"/>
    <n v="115772768"/>
    <n v="116113697"/>
    <d v="2026-01-19T00:00:00"/>
    <s v="1A001001"/>
    <s v="RENTAL, DAILY"/>
    <s v="APPROVED"/>
    <n v="3080"/>
    <n v="44"/>
    <n v="70"/>
    <s v="HERTZ HLE"/>
    <m/>
    <m/>
    <m/>
    <m/>
    <m/>
  </r>
  <r>
    <x v="0"/>
    <n v="147"/>
    <s v="46835"/>
    <s v="JONATHAN HARTLEY"/>
    <s v="JHARTLE"/>
    <s v="JONATHAN HARTLEY"/>
    <s v="JHARTLE"/>
    <s v="2416 WEST LENOIR DRIVE"/>
    <s v="OPEN"/>
    <x v="0"/>
    <x v="1"/>
    <s v="OPEN"/>
    <x v="0"/>
    <s v="46835"/>
    <s v="2B56"/>
    <s v="46835"/>
    <s v="RF"/>
    <s v="4766"/>
    <s v="JONATHAN"/>
    <s v="HARTLEY"/>
    <s v="JHARTLE"/>
    <s v="LENOIR"/>
    <s v="NC"/>
    <n v="113380672"/>
    <n v="114498958"/>
    <d v="2025-10-09T00:00:00"/>
    <s v="1A001001"/>
    <s v="RENTAL, DAILY"/>
    <s v="APPROVED"/>
    <n v="476"/>
    <n v="7"/>
    <n v="68"/>
    <s v="ENTERPRISE RENT-A-CAR INC."/>
    <s v="DALE EARNHART CHEVROLET"/>
    <s v="PO BOX 1250"/>
    <s v="NEWTON"/>
    <s v="NC"/>
    <s v="28658"/>
  </r>
  <r>
    <x v="1"/>
    <n v="1"/>
    <s v="46836"/>
    <s v="CHRISTOPHER POPP"/>
    <s v="CPOPP1"/>
    <s v="Not assigned in TPMS!!"/>
    <s v="Not assigned in TPMS!!"/>
    <s v="Not assigned in TPMS!!"/>
    <s v="OPEN"/>
    <x v="0"/>
    <x v="1"/>
    <s v="OPEN"/>
    <x v="0"/>
    <s v="46836"/>
    <s v="2B56"/>
    <s v="46836"/>
    <s v="RF"/>
    <s v="4766"/>
    <s v="CHRISTOPHER"/>
    <s v="POPP"/>
    <s v="CPOPP1"/>
    <s v="KETTERING"/>
    <s v="OH"/>
    <n v="116713673"/>
    <n v="117067388"/>
    <d v="2026-03-04T00:00:00"/>
    <s v="1A001001"/>
    <s v="RENTAL, DAILY"/>
    <s v="APPROVED"/>
    <n v="360"/>
    <n v="5"/>
    <n v="72"/>
    <s v="ENTERPRISE RENT-A-CAR INC."/>
    <m/>
    <m/>
    <m/>
    <m/>
    <m/>
  </r>
  <r>
    <x v="0"/>
    <n v="28"/>
    <s v="46863"/>
    <s v="ANTHONY ARNOLD"/>
    <s v="AARNOLD"/>
    <s v="ANTHONY ARNOLD"/>
    <s v="AARNOLD"/>
    <s v="7326 KENSINGTON DR. W"/>
    <s v="OPEN"/>
    <x v="0"/>
    <x v="1"/>
    <s v="OPEN"/>
    <x v="0"/>
    <s v="46863"/>
    <s v="2B56"/>
    <s v="46863"/>
    <s v="RF"/>
    <s v="8096"/>
    <s v="ANTHONY"/>
    <s v="ARNOLD"/>
    <s v="AARNOLD"/>
    <s v="FORT WAYNE"/>
    <s v="IN"/>
    <n v="116223013"/>
    <n v="116568007"/>
    <d v="2026-02-05T00:00:00"/>
    <s v="1A001001"/>
    <s v="RENTAL, DAILY"/>
    <s v="APPROVED"/>
    <n v="504"/>
    <n v="7"/>
    <n v="72"/>
    <s v="ENTERPRISE RENT-A-CAR INC."/>
    <m/>
    <m/>
    <m/>
    <m/>
    <m/>
  </r>
  <r>
    <x v="0"/>
    <n v="142"/>
    <s v="46866"/>
    <s v="STEVEN HARRINGTON"/>
    <s v="SHARRI0"/>
    <s v="STEVEN HARRINGTON"/>
    <s v="SHARRI0"/>
    <s v="2131 N 13 1/2 ST"/>
    <s v="CLOSED"/>
    <x v="0"/>
    <x v="0"/>
    <s v="CLOSED"/>
    <x v="0"/>
    <s v="46866"/>
    <s v="2B56"/>
    <s v="46866"/>
    <s v="RF"/>
    <s v="8096"/>
    <s v="STEVEN"/>
    <s v="HARRINGTON"/>
    <s v="SHARRI0"/>
    <s v="TERRE HAUTE"/>
    <s v="IN"/>
    <n v="114242032"/>
    <n v="114557232"/>
    <d v="2025-10-14T00:00:00"/>
    <s v="1A001001"/>
    <s v="RENTAL, DAILY"/>
    <s v="APPROVED"/>
    <n v="630"/>
    <n v="7"/>
    <n v="90"/>
    <s v="ENTERPRISE RENT-A-CAR INC."/>
    <m/>
    <m/>
    <m/>
    <m/>
    <m/>
  </r>
  <r>
    <x v="2"/>
    <n v="27"/>
    <s v="46866"/>
    <s v="STEVEN HARRINGTON"/>
    <s v="SHARRI0"/>
    <s v="STEVEN HARRINGTON"/>
    <s v="SHARRI0"/>
    <s v="2131 N 13 1/2 ST"/>
    <s v="CLOSED"/>
    <x v="1"/>
    <x v="0"/>
    <s v="CLOSED"/>
    <x v="0"/>
    <s v="46866"/>
    <s v="2B56"/>
    <s v="46866"/>
    <s v="RF"/>
    <s v="8096"/>
    <s v="STEVEN"/>
    <s v="HARRINGTON"/>
    <s v="SHARRI0"/>
    <s v="TERRE HAUTE"/>
    <s v="IN"/>
    <n v="116238162"/>
    <n v="116592326"/>
    <d v="2026-02-06T00:00:00"/>
    <s v="1A001001"/>
    <s v="RENTAL, DAILY"/>
    <s v="APPROVED"/>
    <n v="455"/>
    <n v="7"/>
    <n v="65"/>
    <s v="ENTERPRISE RENT-A-CAR INC."/>
    <s v="MCCORD TIRE AND AUTO"/>
    <s v="3503 SOUTH US 41"/>
    <s v="TERRE HAUTE"/>
    <s v="IN"/>
    <s v="47802"/>
  </r>
  <r>
    <x v="0"/>
    <n v="94"/>
    <s v="46880"/>
    <s v="THEODORE DAILEY"/>
    <s v="RESEARCH!!"/>
    <s v="Not assigned in TPMS!!"/>
    <s v="Not assigned in TPMS!!"/>
    <s v="Not assigned in TPMS!!"/>
    <s v="OtherVendor"/>
    <x v="0"/>
    <x v="0"/>
    <b v="0"/>
    <x v="1"/>
    <s v="46880"/>
    <s v="2B56"/>
    <s v="46880"/>
    <s v="RF"/>
    <s v="4766"/>
    <s v="THEODORE"/>
    <s v="DAILEY"/>
    <s v="TDAILEY"/>
    <s v="LOUISVILLE"/>
    <s v="KY"/>
    <n v="114122860"/>
    <n v="115381488"/>
    <d v="2025-12-01T00:00:00"/>
    <s v="1A001001"/>
    <s v="RENTAL, DAILY"/>
    <s v="APPROVED"/>
    <n v="497"/>
    <n v="7"/>
    <n v="71"/>
    <s v="HERTZ HLE"/>
    <m/>
    <m/>
    <m/>
    <m/>
    <m/>
  </r>
  <r>
    <x v="0"/>
    <n v="34"/>
    <s v="46888"/>
    <s v="FRANK HIGH"/>
    <s v="FHIGH00"/>
    <s v="FRANK HIGH"/>
    <s v="FHIGH00"/>
    <s v="408 DE MOSS ST"/>
    <s v="CLOSED"/>
    <x v="0"/>
    <x v="0"/>
    <s v="CLOSED"/>
    <x v="0"/>
    <s v="46888"/>
    <s v="2B56"/>
    <s v="46888"/>
    <s v="RF"/>
    <s v="8206"/>
    <s v="FRANK"/>
    <s v="HIGH"/>
    <s v="FHIGH00"/>
    <s v="GALLATIN"/>
    <s v="TN"/>
    <n v="116052628"/>
    <n v="116396159"/>
    <d v="2026-01-30T00:00:00"/>
    <s v="1A001001"/>
    <s v="RENTAL, DAILY"/>
    <s v="APPROVED"/>
    <n v="260"/>
    <n v="4"/>
    <n v="65"/>
    <s v="ENTERPRISE RENT-A-CAR INC."/>
    <m/>
    <m/>
    <m/>
    <m/>
    <m/>
  </r>
  <r>
    <x v="3"/>
    <n v="16"/>
    <s v="46893"/>
    <s v="DAVID WASHINGTON"/>
    <s v="DWASHIN"/>
    <s v="DAVID WASHINGTON"/>
    <s v="DWASHIN"/>
    <s v="Not on HR File"/>
    <s v="CLOSED"/>
    <x v="0"/>
    <x v="2"/>
    <s v="PENDED"/>
    <x v="0"/>
    <s v="46893"/>
    <s v="2B56"/>
    <s v="46893"/>
    <s v="01"/>
    <s v="8206"/>
    <s v="DAVID"/>
    <s v="WASHINGTON"/>
    <s v="DWASHIN"/>
    <s v="BATON ROUGE"/>
    <s v="LA"/>
    <n v="116426015"/>
    <n v="116776857"/>
    <d v="2026-02-17T00:00:00"/>
    <s v="1A001001"/>
    <s v="RENTAL, DAILY"/>
    <s v="APPROVED"/>
    <n v="630"/>
    <n v="7"/>
    <n v="90"/>
    <s v="ENTERPRISE RENT-A-CAR INC."/>
    <m/>
    <m/>
    <m/>
    <m/>
    <m/>
  </r>
  <r>
    <x v="1"/>
    <n v="9"/>
    <s v="46908"/>
    <s v="BRANDON ALLEN"/>
    <s v="BALLEN0"/>
    <s v="BRANDON ALLEN"/>
    <s v="BALLEN0"/>
    <s v="301 WINSTON PL"/>
    <s v="OPEN"/>
    <x v="0"/>
    <x v="1"/>
    <s v="OPEN"/>
    <x v="0"/>
    <s v="46908"/>
    <s v="2B56"/>
    <s v="46908"/>
    <s v="RF"/>
    <s v="8206"/>
    <s v="BRANDON"/>
    <s v="ALLEN"/>
    <s v="BALLEN0"/>
    <s v="PARIS"/>
    <s v="TN"/>
    <n v="116571270"/>
    <n v="116931825"/>
    <d v="2026-02-24T00:00:00"/>
    <s v="1A001001"/>
    <s v="RENTAL, DAILY"/>
    <s v="APPROVED"/>
    <n v="420"/>
    <n v="7"/>
    <n v="60"/>
    <s v="ENTERPRISE RENT-A-CAR INC."/>
    <m/>
    <m/>
    <m/>
    <m/>
    <m/>
  </r>
  <r>
    <x v="1"/>
    <n v="9"/>
    <s v="46908"/>
    <s v="BRANDON ALLEN"/>
    <s v="BALLEN0"/>
    <s v="BRANDON ALLEN"/>
    <s v="BALLEN0"/>
    <s v="301 WINSTON PL"/>
    <s v="OPEN"/>
    <x v="1"/>
    <x v="1"/>
    <s v="OPEN"/>
    <x v="0"/>
    <s v="46908"/>
    <s v="2B56"/>
    <s v="46908"/>
    <s v="RF"/>
    <s v="8206"/>
    <s v="BRANDON"/>
    <s v="ALLEN"/>
    <s v="BALLEN0"/>
    <s v="PARIS"/>
    <s v="TN"/>
    <n v="116581217"/>
    <n v="116932353"/>
    <d v="2026-02-24T00:00:00"/>
    <s v="1A001001"/>
    <s v="RENTAL, DAILY"/>
    <s v="APPROVED"/>
    <n v="476"/>
    <n v="7"/>
    <n v="68"/>
    <s v="ENTERPRISE RENT-A-CAR INC."/>
    <m/>
    <m/>
    <m/>
    <m/>
    <m/>
  </r>
  <r>
    <x v="0"/>
    <n v="155"/>
    <s v="46916"/>
    <s v="DENZEL PORTER"/>
    <s v="DPORTER"/>
    <s v="DENZEL PORTER"/>
    <s v="DPORTER"/>
    <s v="7307 ROURKE CIR."/>
    <s v="CLOSED"/>
    <x v="0"/>
    <x v="0"/>
    <s v="CLOSED"/>
    <x v="0"/>
    <s v="46916"/>
    <s v="2B56"/>
    <s v="46916"/>
    <s v="RF"/>
    <s v="8206"/>
    <s v="DENZEL"/>
    <s v="PORTER"/>
    <s v="DPORTER"/>
    <s v="MEMPHIS"/>
    <s v="TN"/>
    <n v="114032963"/>
    <n v="114344948"/>
    <d v="2025-10-01T00:00:00"/>
    <s v="1A001001"/>
    <s v="RENTAL, DAILY"/>
    <s v="APPROVED"/>
    <n v="504"/>
    <n v="7"/>
    <n v="72"/>
    <s v="ENTERPRISE RENT-A-CAR INC."/>
    <m/>
    <m/>
    <m/>
    <m/>
    <m/>
  </r>
  <r>
    <x v="2"/>
    <n v="23"/>
    <s v="46940"/>
    <s v="JASON JAMES"/>
    <s v="JJAMES"/>
    <s v="JASON JAMES"/>
    <s v="JJAMES"/>
    <s v="40 ALBION AVENUE"/>
    <s v="OPEN"/>
    <x v="0"/>
    <x v="1"/>
    <s v="OPEN"/>
    <x v="0"/>
    <s v="46940"/>
    <s v="2B56"/>
    <s v="46940"/>
    <s v="01"/>
    <s v="7670"/>
    <s v="JASON"/>
    <s v="JAMES"/>
    <s v="JJAMES"/>
    <s v="AMHERST"/>
    <s v="NY"/>
    <n v="116069435"/>
    <n v="116646887"/>
    <d v="2026-02-10T00:00:00"/>
    <s v="1A001001"/>
    <s v="RENTAL, DAILY"/>
    <s v="APPROVED"/>
    <n v="525"/>
    <n v="7"/>
    <n v="75"/>
    <s v="ENTERPRISE RENT-A-CAR INC."/>
    <s v="BASIL FORD INC"/>
    <s v="1540 WALDEN AVE"/>
    <s v="CHEEKTOWAGA"/>
    <s v="NY"/>
    <s v="14225"/>
  </r>
  <r>
    <x v="1"/>
    <n v="1"/>
    <s v="46940"/>
    <s v="JASON JAMES"/>
    <s v="JJAMES"/>
    <s v="JASON JAMES"/>
    <s v="JJAMES"/>
    <s v="40 ALBION AVENUE"/>
    <s v="OPEN"/>
    <x v="1"/>
    <x v="1"/>
    <s v="OPEN"/>
    <x v="0"/>
    <s v="46940"/>
    <s v="2B56"/>
    <s v="46940"/>
    <s v="01"/>
    <s v="7670"/>
    <s v="JASON"/>
    <s v="JAMES"/>
    <s v="JJAMES"/>
    <s v="AMHERST"/>
    <s v="NY"/>
    <n v="116710312"/>
    <n v="117063806"/>
    <d v="2026-03-04T00:00:00"/>
    <s v="1A001001"/>
    <s v="RENTAL, DAILY"/>
    <s v="APPROVED"/>
    <n v="245"/>
    <n v="7"/>
    <n v="35"/>
    <s v="ENTERPRISE RENT-A-CAR INC."/>
    <m/>
    <m/>
    <m/>
    <m/>
    <m/>
  </r>
  <r>
    <x v="1"/>
    <n v="7"/>
    <s v="46946"/>
    <s v="BRIAN TURNER"/>
    <s v="BTURNER"/>
    <s v="BRIAN TURNER"/>
    <s v="BTURNER"/>
    <s v="379 MAPLE AVENUE"/>
    <s v="OPEN"/>
    <x v="0"/>
    <x v="1"/>
    <s v="OPEN"/>
    <x v="0"/>
    <s v="46946"/>
    <s v="2B56"/>
    <s v="46946"/>
    <s v="01"/>
    <s v="4766"/>
    <s v="BRIAN"/>
    <s v="TURNER"/>
    <s v="BTURNER"/>
    <s v="NEWARK"/>
    <s v="OH"/>
    <n v="116607914"/>
    <n v="116963174"/>
    <d v="2026-02-26T00:00:00"/>
    <s v="1A001001"/>
    <s v="RENTAL, DAILY"/>
    <s v="APPROVED"/>
    <n v="225"/>
    <n v="3"/>
    <n v="75"/>
    <s v="ENTERPRISE RENT-A-CAR INC."/>
    <s v="FIRESTONE COMPLETE AUTO CARE"/>
    <s v="733 HEBRON ROAD"/>
    <s v="HEATH"/>
    <s v="OH"/>
    <s v="43056"/>
  </r>
  <r>
    <x v="1"/>
    <n v="2"/>
    <s v="46956"/>
    <s v="GEORGE KELLY"/>
    <s v="GKELL09"/>
    <s v="GEORGE KELLY"/>
    <s v="GKELL09"/>
    <s v="1505 CAMELOT DR."/>
    <s v="OPEN"/>
    <x v="0"/>
    <x v="1"/>
    <s v="OPEN"/>
    <x v="0"/>
    <s v="46956"/>
    <s v="2B56"/>
    <s v="46956"/>
    <s v="RF"/>
    <s v="8175"/>
    <s v="GEORGE"/>
    <s v="KELLY"/>
    <s v="GKELL09"/>
    <s v="FAYETTEVILLE"/>
    <s v="NC"/>
    <n v="116692391"/>
    <n v="117045020"/>
    <d v="2026-03-03T00:00:00"/>
    <s v="1A001001"/>
    <s v="RENTAL, DAILY"/>
    <s v="APPROVED"/>
    <n v="490"/>
    <n v="7"/>
    <n v="70"/>
    <s v="ENTERPRISE RENT-A-CAR INC."/>
    <m/>
    <m/>
    <m/>
    <m/>
    <m/>
  </r>
  <r>
    <x v="0"/>
    <n v="34"/>
    <s v="46957"/>
    <s v="ALEX BRAVAR"/>
    <s v="ABRAVAR"/>
    <s v="ALEX BRAVAR"/>
    <s v="ABRAVAR"/>
    <s v="5902 Riviera Arch"/>
    <s v="OPEN"/>
    <x v="0"/>
    <x v="1"/>
    <s v="OPEN"/>
    <x v="0"/>
    <s v="46957"/>
    <s v="2B56"/>
    <s v="46957"/>
    <s v="RF"/>
    <s v="8175"/>
    <s v="ALEX"/>
    <s v="BRAVAR"/>
    <s v="ABRAVAR"/>
    <s v="VIRGINIA BEACH"/>
    <s v="VA"/>
    <n v="115040673"/>
    <n v="116405056"/>
    <d v="2026-01-30T00:00:00"/>
    <s v="1A001001"/>
    <s v="RENTAL, DAILY"/>
    <s v="APPROVED"/>
    <n v="2625"/>
    <n v="35"/>
    <n v="75"/>
    <s v="ENTERPRISE RENT-A-CAR INC."/>
    <m/>
    <m/>
    <m/>
    <m/>
    <m/>
  </r>
  <r>
    <x v="2"/>
    <n v="22"/>
    <s v="46960"/>
    <s v="AHMAD GHAYOR SARWARY"/>
    <s v="ASARWAR"/>
    <s v="AHMAD GHAYOR SARWARY"/>
    <s v="ASARWAR"/>
    <s v="41799 INSPIRATION TER"/>
    <s v="OPEN"/>
    <x v="0"/>
    <x v="1"/>
    <s v="OPEN"/>
    <x v="0"/>
    <s v="46960"/>
    <s v="2B56"/>
    <s v="46960"/>
    <s v="RF"/>
    <s v="7084"/>
    <s v="AHMAD GHAYOR"/>
    <s v="SARWARY"/>
    <s v="ASARWAR"/>
    <s v="ALDIE"/>
    <s v="VA"/>
    <n v="113278641"/>
    <n v="116675834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6960"/>
    <s v="AHMAD GHAYOR SARWARY"/>
    <s v="ASARWAR"/>
    <s v="AHMAD GHAYOR SARWARY"/>
    <s v="ASARWAR"/>
    <s v="41799 INSPIRATION TER"/>
    <s v="OPEN"/>
    <x v="1"/>
    <x v="1"/>
    <s v="OPEN"/>
    <x v="0"/>
    <s v="46960"/>
    <s v="2B56"/>
    <s v="46960"/>
    <s v="RF"/>
    <s v="7084"/>
    <s v="AHMAD GHAYOR"/>
    <s v="SARWARY"/>
    <s v="ASARWAR"/>
    <s v="ALDIE"/>
    <s v="VA"/>
    <n v="113278641"/>
    <n v="116993470"/>
    <d v="2026-02-27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961"/>
    <s v="LAVER CRAWFORD"/>
    <s v="LCRAWFO"/>
    <s v="LAVER CRAWFORD"/>
    <s v="LCRAWFO"/>
    <s v="1308 LEAD ST"/>
    <s v="CLOSED"/>
    <x v="0"/>
    <x v="0"/>
    <s v="CLOSED"/>
    <x v="0"/>
    <s v="46961"/>
    <s v="2B56"/>
    <s v="46961"/>
    <s v="01"/>
    <s v="8175"/>
    <s v="LAVER"/>
    <s v="CRAWFORD"/>
    <s v="LCRAWFO"/>
    <s v="VIRGINIA BEACH"/>
    <s v="VA"/>
    <n v="115506954"/>
    <n v="116847542"/>
    <d v="2026-02-19T00:00:00"/>
    <s v="1A001001"/>
    <s v="RENTAL, DAILY"/>
    <s v="APPROVED"/>
    <n v="826"/>
    <n v="14"/>
    <n v="59"/>
    <s v="ENTERPRISE RENT-A-CAR INC."/>
    <m/>
    <m/>
    <m/>
    <m/>
    <m/>
  </r>
  <r>
    <x v="0"/>
    <n v="36"/>
    <s v="46962"/>
    <s v="ANDREW RICHARDSON"/>
    <s v="ARICHAR"/>
    <s v="Not assigned in TPMS!!"/>
    <s v="Not assigned in TPMS!!"/>
    <s v="Not assigned in TPMS!!"/>
    <s v="OPEN"/>
    <x v="0"/>
    <x v="1"/>
    <s v="OPEN"/>
    <x v="0"/>
    <s v="46962"/>
    <s v="2B56"/>
    <s v="46962"/>
    <s v="RF"/>
    <s v="8175"/>
    <s v="ANDREW"/>
    <s v="RICHARDSON"/>
    <s v="ARICHAR"/>
    <s v="ROCKY MOUNT"/>
    <s v="NC"/>
    <n v="112719551"/>
    <n v="116344435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150"/>
    <s v="46964"/>
    <s v="MICHAEL BILLLUPS"/>
    <s v="RESEARCH!!"/>
    <s v="Not assigned in TPMS!!"/>
    <s v="Not assigned in TPMS!!"/>
    <s v="Not assigned in TPMS!!"/>
    <s v="CLOSED"/>
    <x v="0"/>
    <x v="0"/>
    <s v="CLOSED"/>
    <x v="0"/>
    <s v="46964"/>
    <s v="2B56"/>
    <s v="46964"/>
    <s v="RF"/>
    <s v="8175"/>
    <s v="MICHAEL"/>
    <s v="BILLLUPS"/>
    <s v="MBILLLU"/>
    <s v="ELIZABETH CITY"/>
    <s v="NC"/>
    <n v="114106534"/>
    <n v="114419118"/>
    <d v="2025-10-06T00:00:00"/>
    <s v="1A001001"/>
    <s v="RENTAL, DAILY"/>
    <s v="APPROVED"/>
    <n v="490"/>
    <n v="7"/>
    <n v="70"/>
    <s v="ENTERPRISE RENT-A-CAR INC."/>
    <m/>
    <m/>
    <m/>
    <m/>
    <m/>
  </r>
  <r>
    <x v="1"/>
    <n v="8"/>
    <s v="46964"/>
    <s v="MICHAEL BILLLUPS"/>
    <s v="RESEARCH!!"/>
    <s v="Not assigned in TPMS!!"/>
    <s v="Not assigned in TPMS!!"/>
    <s v="Not assigned in TPMS!!"/>
    <s v="CLOSED"/>
    <x v="1"/>
    <x v="0"/>
    <s v="CLOSED"/>
    <x v="0"/>
    <s v="46964"/>
    <s v="2B56"/>
    <s v="46964"/>
    <s v="RF"/>
    <s v="8175"/>
    <s v="MICHAEL"/>
    <s v="BILLLUPS"/>
    <s v="MBILLLU"/>
    <s v="ELIZABETH CITY"/>
    <s v="NC"/>
    <n v="114993898"/>
    <n v="116937889"/>
    <d v="2026-02-25T00:00:00"/>
    <s v="1A001001"/>
    <s v="MAINTENANCE RENTAL, DAILY"/>
    <s v="APPROVED"/>
    <n v="1"/>
    <n v="1"/>
    <n v="1"/>
    <s v="ENTERPRISE RENT-A-CAR INC."/>
    <m/>
    <m/>
    <m/>
    <m/>
    <m/>
  </r>
  <r>
    <x v="0"/>
    <n v="146"/>
    <s v="46967"/>
    <s v="GARY ACORD"/>
    <s v="GACORD"/>
    <s v="Not assigned in TPMS!!"/>
    <s v="Not assigned in TPMS!!"/>
    <s v="Not assigned in TPMS!!"/>
    <s v="CLOSED"/>
    <x v="0"/>
    <x v="0"/>
    <s v="CLOSED"/>
    <x v="0"/>
    <s v="46967"/>
    <s v="2B56"/>
    <s v="46967"/>
    <s v="RF"/>
    <s v="8175"/>
    <s v="GARY"/>
    <s v="ACORD"/>
    <s v="GACORD"/>
    <s v="VIRGINIA BEACH"/>
    <s v="VA"/>
    <n v="111459435"/>
    <n v="114515562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118"/>
    <s v="46976"/>
    <s v="THOMAS DOHERTY"/>
    <s v="TDOHERT"/>
    <s v="THOMAS DOHERTY"/>
    <s v="TDOHERT"/>
    <s v="14628 CARONA DRIVE"/>
    <s v="OPEN"/>
    <x v="0"/>
    <x v="1"/>
    <s v="OPEN"/>
    <x v="0"/>
    <s v="46976"/>
    <s v="2B56"/>
    <s v="46976"/>
    <s v="RF"/>
    <s v="7084"/>
    <s v="THOMAS"/>
    <s v="DOHERTY"/>
    <s v="TDOHERT"/>
    <s v="SILVER SPRING"/>
    <s v="MD"/>
    <n v="114662379"/>
    <n v="114984272"/>
    <d v="2025-11-07T00:00:00"/>
    <s v="1A001001"/>
    <s v="RENTAL, DAILY"/>
    <s v="APPROVED"/>
    <n v="8400"/>
    <n v="120"/>
    <n v="70"/>
    <s v="ENTERPRISE RENT-A-CAR INC."/>
    <m/>
    <m/>
    <m/>
    <m/>
    <m/>
  </r>
  <r>
    <x v="2"/>
    <n v="27"/>
    <s v="46977"/>
    <s v="ANTHONY ESPOSITO"/>
    <s v="AESPOSI"/>
    <s v="ANTHONY ESPOSITO"/>
    <s v="AESPOSI"/>
    <s v="106 HEATHERWOOD LN"/>
    <s v="CLOSED"/>
    <x v="0"/>
    <x v="0"/>
    <s v="CLOSED"/>
    <x v="0"/>
    <s v="46977"/>
    <s v="2B56"/>
    <s v="46977"/>
    <s v="RF"/>
    <s v="8175"/>
    <s v="ANTHONY"/>
    <s v="ESPOSITO"/>
    <s v="AESPOSI"/>
    <s v="YORKTOWN"/>
    <s v="VA"/>
    <n v="116252996"/>
    <n v="116598145"/>
    <d v="2026-02-06T00:00:00"/>
    <s v="1A001001"/>
    <s v="RENTAL, DAILY"/>
    <s v="APPROVED"/>
    <n v="362.5"/>
    <n v="5"/>
    <n v="72.5"/>
    <s v="ENTERPRISE RENT-A-CAR INC."/>
    <m/>
    <m/>
    <m/>
    <m/>
    <m/>
  </r>
  <r>
    <x v="0"/>
    <n v="164"/>
    <s v="46983"/>
    <s v="LUIS MERCED"/>
    <s v="LMERCED"/>
    <s v="LUIS MERCED"/>
    <s v="LMERCED"/>
    <s v="163 ALAN DRIVE, #9"/>
    <s v="CLOSED"/>
    <x v="0"/>
    <x v="0"/>
    <s v="CLOSED"/>
    <x v="0"/>
    <s v="46983"/>
    <s v="2B56"/>
    <s v="46983"/>
    <s v="RF"/>
    <s v="8175"/>
    <s v="LUIS"/>
    <s v="MERCED"/>
    <s v="LMERCED"/>
    <s v="NEWPORT NEWS"/>
    <s v="VA"/>
    <n v="113851409"/>
    <n v="114159736"/>
    <d v="2025-09-22T00:00:00"/>
    <s v="1A001001"/>
    <s v="RENTAL, DAILY"/>
    <s v="APPROVED"/>
    <n v="260.25"/>
    <n v="3"/>
    <n v="86.75"/>
    <s v="ENTERPRISE RENT-A-CAR INC."/>
    <m/>
    <m/>
    <m/>
    <m/>
    <m/>
  </r>
  <r>
    <x v="1"/>
    <n v="1"/>
    <s v="46993"/>
    <s v="RUBEN VENTURA"/>
    <s v="RVENTUR"/>
    <s v="RUBEN VENTURA"/>
    <s v="RVENTUR"/>
    <s v="133 Oxford street"/>
    <s v="OPEN"/>
    <x v="0"/>
    <x v="1"/>
    <s v="OPEN"/>
    <x v="0"/>
    <s v="46993"/>
    <s v="2B56"/>
    <s v="46993"/>
    <s v="RF"/>
    <s v="7670"/>
    <s v="RUBEN"/>
    <s v="VENTURA"/>
    <s v="RVENTUR"/>
    <s v="LAWRENCE"/>
    <s v="MA"/>
    <n v="116704506"/>
    <n v="117058109"/>
    <d v="2026-03-04T00:00:00"/>
    <s v="1A001001"/>
    <s v="RENTAL, DAILY"/>
    <s v="APPROVED"/>
    <n v="511"/>
    <n v="7"/>
    <n v="73"/>
    <s v="ENTERPRISE RENT-A-CAR INC."/>
    <m/>
    <m/>
    <m/>
    <m/>
    <m/>
  </r>
  <r>
    <x v="0"/>
    <n v="160"/>
    <s v="46994"/>
    <s v="KENDRICK MARTIN"/>
    <s v="KMARTI4"/>
    <s v="KENDRICK MARTIN"/>
    <s v="KMARTI4"/>
    <s v="Not on HR File"/>
    <s v="CLOSED"/>
    <x v="0"/>
    <x v="0"/>
    <s v="CLOSED"/>
    <x v="0"/>
    <s v="46994"/>
    <s v="2B56"/>
    <s v="46994"/>
    <s v="RF"/>
    <s v="7670"/>
    <s v="KENDRICK"/>
    <s v="MARTIN"/>
    <s v="KMARTI4"/>
    <s v="ROCHESTER"/>
    <s v="NY"/>
    <n v="112593203"/>
    <n v="114269898"/>
    <d v="2025-09-26T00:00:00"/>
    <s v="1A001001"/>
    <s v="RENTAL, DAILY"/>
    <s v="APPROVED"/>
    <n v="476"/>
    <n v="7"/>
    <n v="68"/>
    <s v="ENTERPRISE RENT-A-CAR INC."/>
    <m/>
    <m/>
    <m/>
    <m/>
    <m/>
  </r>
  <r>
    <x v="1"/>
    <n v="13"/>
    <s v="46994"/>
    <s v="KENDRICK MARTIN"/>
    <s v="KMARTI4"/>
    <s v="KENDRICK MARTIN"/>
    <s v="KMARTI4"/>
    <s v="Not on HR File"/>
    <s v="CLOSED"/>
    <x v="1"/>
    <x v="0"/>
    <s v="CLOSED"/>
    <x v="0"/>
    <s v="46994"/>
    <s v="2B56"/>
    <s v="46994"/>
    <s v="RF"/>
    <s v="7670"/>
    <s v="KENDRICK"/>
    <s v="MARTIN"/>
    <s v="KMARTI4"/>
    <s v="ROCHESTER"/>
    <s v="NY"/>
    <n v="112593203"/>
    <n v="116875567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46995"/>
    <s v="JEFFREY NORMAN JR."/>
    <s v="JNORMA0"/>
    <s v="JEFFREY NORMAN JR."/>
    <s v="JNORMA0"/>
    <s v="Not on HR File"/>
    <s v="OPEN"/>
    <x v="0"/>
    <x v="1"/>
    <s v="OPEN"/>
    <x v="0"/>
    <s v="46995"/>
    <s v="2B56"/>
    <s v="46995"/>
    <s v="RF"/>
    <s v="7084"/>
    <s v="JEFFREY"/>
    <s v="NORMAN JR."/>
    <s v="JNORMA0"/>
    <s v="GLEN BURNIE"/>
    <s v="MD"/>
    <n v="116210384"/>
    <n v="116555363"/>
    <d v="2026-02-04T00:00:00"/>
    <s v="1A001001"/>
    <s v="RENTAL, DAILY"/>
    <s v="APPROVED"/>
    <n v="336"/>
    <n v="4"/>
    <n v="84"/>
    <s v="ENTERPRISE RENT-A-CAR INC."/>
    <m/>
    <m/>
    <m/>
    <m/>
    <m/>
  </r>
  <r>
    <x v="1"/>
    <n v="13"/>
    <s v="46995"/>
    <s v="JEFFREY NORMAN JR."/>
    <s v="JNORMA0"/>
    <s v="JEFFREY NORMAN JR."/>
    <s v="JNORMA0"/>
    <s v="Not on HR File"/>
    <s v="OPEN"/>
    <x v="1"/>
    <x v="1"/>
    <s v="OPEN"/>
    <x v="0"/>
    <s v="46995"/>
    <s v="2B56"/>
    <s v="46995"/>
    <s v="RF"/>
    <s v="7084"/>
    <s v="JEFFREY"/>
    <s v="NORMAN JR."/>
    <s v="JNORMA0"/>
    <s v="GLEN BURNIE"/>
    <s v="MD"/>
    <n v="116529047"/>
    <n v="116880360"/>
    <d v="2026-02-20T00:00:00"/>
    <s v="1A001002"/>
    <s v="RENTAL, WEEKLY"/>
    <s v="APPROVED"/>
    <n v="85"/>
    <n v="1"/>
    <n v="85"/>
    <s v="ENTERPRISE RENT-A-CAR INC."/>
    <m/>
    <m/>
    <m/>
    <m/>
    <m/>
  </r>
  <r>
    <x v="2"/>
    <n v="21"/>
    <s v="47001"/>
    <s v="ANDRE YOUNG"/>
    <s v="AYOUNG"/>
    <s v="ANDRE YOUNG"/>
    <s v="AYOUNG"/>
    <s v="405 ATLANTIC ST APT 20J"/>
    <s v="CLOSED"/>
    <x v="0"/>
    <x v="0"/>
    <s v="CLOSED"/>
    <x v="0"/>
    <s v="47001"/>
    <s v="2B56"/>
    <s v="47001"/>
    <s v="RF"/>
    <s v="7670"/>
    <s v="ANDRE"/>
    <s v="YOUNG"/>
    <s v="AYOUNG"/>
    <s v="STAMFORD"/>
    <s v="CT"/>
    <n v="116338586"/>
    <n v="116687015"/>
    <d v="2026-02-12T00:00:00"/>
    <s v="1A001001"/>
    <s v="RENTAL, DAILY"/>
    <s v="APPROVED"/>
    <n v="910"/>
    <n v="14"/>
    <n v="65"/>
    <s v="ENTERPRISE RENT-A-CAR INC."/>
    <s v="FIRESTONE COMPLETE AUTO CARE"/>
    <s v="892 E MAIN ST"/>
    <s v="STAMFORD"/>
    <s v="CT"/>
    <s v="06902"/>
  </r>
  <r>
    <x v="0"/>
    <n v="34"/>
    <s v="47014"/>
    <s v="DOMINGO OZUNA"/>
    <s v="DOZUNA"/>
    <s v="DOMINGO OZUNA"/>
    <s v="DOZUNA"/>
    <s v="31 dorchester ave"/>
    <s v="CLOSED"/>
    <x v="0"/>
    <x v="0"/>
    <s v="CLOSED"/>
    <x v="0"/>
    <s v="47014"/>
    <s v="2B56"/>
    <s v="47014"/>
    <s v="RF"/>
    <s v="7670"/>
    <s v="DOMINGO"/>
    <s v="OZUNA"/>
    <s v="DOZUNA"/>
    <s v="PROVIDENCE"/>
    <s v="RI"/>
    <n v="112418408"/>
    <n v="116401901"/>
    <d v="2026-01-30T00:00:00"/>
    <s v="1A008002"/>
    <s v="RENTAL TAXES &amp; TOLLS"/>
    <s v="APPROVED"/>
    <n v="1"/>
    <n v="1"/>
    <n v="1"/>
    <s v="ENTERPRISE TOLLS/TOLL CHARGES"/>
    <s v="PEP BOYS"/>
    <s v="375 QUAKER LN"/>
    <s v="W WARWICK"/>
    <s v="RI"/>
    <s v="02893"/>
  </r>
  <r>
    <x v="3"/>
    <n v="20"/>
    <s v="47021"/>
    <s v="MICHAEL BORGES"/>
    <s v="MBORGES"/>
    <s v="MICHAEL BORGES"/>
    <s v="MBORGES"/>
    <s v="116 SCHOOL ST."/>
    <s v="OPEN"/>
    <x v="0"/>
    <x v="1"/>
    <s v="OPEN"/>
    <x v="0"/>
    <s v="47021"/>
    <s v="2B56"/>
    <s v="47021"/>
    <s v="RF"/>
    <s v="7670"/>
    <s v="MICHAEL"/>
    <s v="BORGES"/>
    <s v="MBORGES"/>
    <s v="LOWELL"/>
    <s v="MA"/>
    <n v="116367501"/>
    <n v="116717723"/>
    <d v="2026-02-13T00:00:00"/>
    <s v="1A001001"/>
    <s v="RENTAL, DAILY"/>
    <s v="APPROVED"/>
    <n v="360"/>
    <n v="5"/>
    <n v="72"/>
    <s v="ENTERPRISE RENT-A-CAR INC."/>
    <m/>
    <m/>
    <m/>
    <m/>
    <m/>
  </r>
  <r>
    <x v="2"/>
    <n v="27"/>
    <s v="47022"/>
    <s v="ALEX SIMONDS"/>
    <s v="ASIMOND"/>
    <s v="ALEX SIMONDS"/>
    <s v="ASIMOND"/>
    <s v="453 Gorham Road"/>
    <s v="CLOSED"/>
    <x v="0"/>
    <x v="0"/>
    <s v="CLOSED"/>
    <x v="0"/>
    <s v="47022"/>
    <s v="2B56"/>
    <s v="47022"/>
    <s v="01"/>
    <s v="7670"/>
    <s v="ALEX"/>
    <s v="SIMONDS"/>
    <s v="ASIMOND"/>
    <s v="SOUTH PORTLAND"/>
    <s v="ME"/>
    <n v="116256083"/>
    <n v="116601596"/>
    <d v="2026-02-06T00:00:00"/>
    <s v="1A001001"/>
    <s v="RENTAL, DAILY"/>
    <s v="APPROVED"/>
    <n v="630"/>
    <n v="7"/>
    <n v="90"/>
    <s v="ENTERPRISE RENT-A-CAR INC."/>
    <m/>
    <m/>
    <m/>
    <m/>
    <m/>
  </r>
  <r>
    <x v="0"/>
    <n v="31"/>
    <s v="47024"/>
    <s v="RICKEY MOTTLEY"/>
    <s v="RMOTTLE"/>
    <s v="RICKEY MOTTLEY"/>
    <s v="RMOTTLE"/>
    <s v="22 MANSUR ST"/>
    <s v="OPEN"/>
    <x v="0"/>
    <x v="1"/>
    <s v="OPEN"/>
    <x v="0"/>
    <s v="47024"/>
    <s v="2B56"/>
    <s v="47024"/>
    <s v="RF"/>
    <s v="7670"/>
    <s v="RICKEY"/>
    <s v="MOTTLEY"/>
    <s v="RMOTTLE"/>
    <s v="ROSLINDALE"/>
    <s v="MA"/>
    <n v="116092728"/>
    <n v="116437143"/>
    <d v="2026-02-02T00:00:00"/>
    <s v="1A001001"/>
    <s v="RENTAL, DAILY"/>
    <s v="APPROVED"/>
    <n v="1124.06"/>
    <n v="14"/>
    <n v="80.290000000000006"/>
    <s v="ENTERPRISE RENT-A-CAR INC."/>
    <m/>
    <m/>
    <m/>
    <m/>
    <m/>
  </r>
  <r>
    <x v="3"/>
    <n v="20"/>
    <s v="47032"/>
    <s v="CURTIS FRANCIS"/>
    <s v="CFRANCI"/>
    <s v="CURTIS FRANCIS"/>
    <s v="CFRANCI"/>
    <s v="9521 DELANEY CREEK BLVD 417"/>
    <s v="OPEN"/>
    <x v="0"/>
    <x v="1"/>
    <s v="OPEN"/>
    <x v="0"/>
    <s v="47032"/>
    <s v="2B56"/>
    <s v="47032"/>
    <s v="01"/>
    <s v="7435"/>
    <s v="CURTIS"/>
    <s v="FRANCIS"/>
    <s v="CFRANCI"/>
    <s v="TAMPA"/>
    <s v="FL"/>
    <n v="113033541"/>
    <n v="116716551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3"/>
    <s v="47040"/>
    <s v="JAYLEN WARE"/>
    <s v="JWARE1"/>
    <s v="JAYLEN WARE"/>
    <s v="JWARE1"/>
    <s v="Not on HR File"/>
    <s v="OPEN"/>
    <x v="0"/>
    <x v="1"/>
    <s v="OPEN"/>
    <x v="0"/>
    <s v="47040"/>
    <s v="2B56"/>
    <s v="47040"/>
    <s v="RF"/>
    <s v="7670"/>
    <s v="JAYLEN"/>
    <s v="WARE"/>
    <s v="JWARE1"/>
    <s v="PAWTUCKET"/>
    <s v="RI"/>
    <n v="116663108"/>
    <n v="117015535"/>
    <d v="2026-03-02T00:00:00"/>
    <s v="1A001001"/>
    <s v="RENTAL, DAILY"/>
    <s v="APPROVED"/>
    <n v="504"/>
    <n v="7"/>
    <n v="72"/>
    <s v="ENTERPRISE RENT-A-CAR INC."/>
    <m/>
    <m/>
    <m/>
    <m/>
    <m/>
  </r>
  <r>
    <x v="0"/>
    <n v="66"/>
    <s v="47042"/>
    <s v="MICHAEL GORDON"/>
    <s v="MGORD1"/>
    <s v="MICHAEL GORDON"/>
    <s v="MGORD1"/>
    <s v="65 MACARTHUR DR"/>
    <s v="OPEN"/>
    <x v="0"/>
    <x v="1"/>
    <s v="OPEN"/>
    <x v="0"/>
    <s v="47042"/>
    <s v="2B56"/>
    <s v="47042"/>
    <s v="RF"/>
    <s v="7670"/>
    <s v="MICHAEL"/>
    <s v="GORDON"/>
    <s v="MGORD1"/>
    <s v="WARWICK"/>
    <s v="RI"/>
    <n v="112124915"/>
    <n v="115797703"/>
    <d v="2025-12-29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42"/>
    <s v="MICHAEL GORDON"/>
    <s v="MGORD1"/>
    <s v="MICHAEL GORDON"/>
    <s v="MGORD1"/>
    <s v="65 MACARTHUR DR"/>
    <s v="OPEN"/>
    <x v="1"/>
    <x v="1"/>
    <s v="OPEN"/>
    <x v="0"/>
    <s v="47042"/>
    <s v="2B56"/>
    <s v="47042"/>
    <s v="RF"/>
    <s v="7670"/>
    <s v="MICHAEL"/>
    <s v="GORDON"/>
    <s v="MGORD1"/>
    <s v="WARWICK"/>
    <s v="RI"/>
    <n v="112124915"/>
    <n v="116674775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42"/>
    <s v="MICHAEL GORDON"/>
    <s v="MGORD1"/>
    <s v="MICHAEL GORDON"/>
    <s v="MGORD1"/>
    <s v="65 MACARTHUR DR"/>
    <s v="OPEN"/>
    <x v="1"/>
    <x v="1"/>
    <s v="OPEN"/>
    <x v="0"/>
    <s v="47042"/>
    <s v="2B56"/>
    <s v="47042"/>
    <s v="RF"/>
    <s v="7670"/>
    <s v="MICHAEL"/>
    <s v="GORDON"/>
    <s v="MGORD1"/>
    <s v="WARWICK"/>
    <s v="RI"/>
    <n v="112895369"/>
    <n v="116675235"/>
    <d v="2026-02-11T00:00:00"/>
    <s v="1A008002"/>
    <s v="RENTAL TAXES &amp; TOLLS"/>
    <s v="APPROVED"/>
    <n v="1"/>
    <n v="1"/>
    <n v="1"/>
    <s v="ENTERPRISE TOLLS/TOLL CHARGES"/>
    <s v="AAMCO TOTAL CAR CARE"/>
    <s v="5433 POST RD"/>
    <s v="EAST GREENWICH"/>
    <s v="RI"/>
    <s v="02818"/>
  </r>
  <r>
    <x v="1"/>
    <n v="13"/>
    <s v="47052"/>
    <s v="PHILIP KARAMUZE"/>
    <s v="PKARAMU"/>
    <s v="PHILIP KARAMUZE"/>
    <s v="PKARAMU"/>
    <s v="5323 MAIN STREET"/>
    <s v="OPEN"/>
    <x v="0"/>
    <x v="1"/>
    <s v="OPEN"/>
    <x v="0"/>
    <s v="47052"/>
    <s v="2B56"/>
    <s v="47052"/>
    <s v="RF"/>
    <s v="7670"/>
    <s v="PHILIP"/>
    <s v="KARAMUZE"/>
    <s v="PKARAMU"/>
    <s v="WINDHAM"/>
    <s v="NY"/>
    <n v="114373874"/>
    <n v="116875650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101"/>
    <s v="47063"/>
    <s v="ERIC MAGANA"/>
    <s v="EMAGAN1"/>
    <s v="ERIC MAGANA"/>
    <s v="EMAGAN1"/>
    <s v="4326 ACME RD"/>
    <s v="CLOSED"/>
    <x v="0"/>
    <x v="0"/>
    <s v="CLOSED"/>
    <x v="0"/>
    <s v="47063"/>
    <s v="2B56"/>
    <s v="47063"/>
    <s v="01"/>
    <s v="7670"/>
    <s v="ERIC"/>
    <s v="MAGANA"/>
    <s v="EMAGAN1"/>
    <s v="ILION"/>
    <s v="NY"/>
    <n v="111502622"/>
    <n v="115294062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87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1502622"/>
    <n v="115502173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83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1502622"/>
    <n v="115607260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2944227"/>
    <n v="116093706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2944227"/>
    <n v="116675250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4635488"/>
    <n v="116993417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58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5558190"/>
    <n v="115900931"/>
    <d v="2026-01-06T00:00:00"/>
    <s v="1A001001"/>
    <s v="RENTAL, DAILY"/>
    <s v="APPROVED"/>
    <n v="490"/>
    <n v="7"/>
    <n v="70"/>
    <s v="ENTERPRISE RENT-A-CAR INC."/>
    <s v="PEP BOYS"/>
    <s v="4475 COMMERCIAL DR"/>
    <s v="NEW HARTFORD"/>
    <s v="NY"/>
    <s v="13413"/>
  </r>
  <r>
    <x v="1"/>
    <n v="13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6524109"/>
    <n v="116876950"/>
    <d v="2026-02-20T00:00:00"/>
    <s v="1A001001"/>
    <s v="RENTAL, DAILY"/>
    <s v="APPROVED"/>
    <n v="400"/>
    <n v="5"/>
    <n v="80"/>
    <s v="ENTERPRISE RENT-A-CAR INC."/>
    <s v="PEP BOYS"/>
    <s v="4475 COMMERCIAL DR"/>
    <s v="NEW HARTFORD"/>
    <s v="NY"/>
    <s v="13413"/>
  </r>
  <r>
    <x v="0"/>
    <n v="48"/>
    <s v="47073"/>
    <s v="JOEL BIDWELL"/>
    <s v="JBIDWEL"/>
    <s v="JOEL BIDWELL"/>
    <s v="JBIDWEL"/>
    <s v="51 Smithers Rd"/>
    <s v="CLOSED"/>
    <x v="0"/>
    <x v="0"/>
    <s v="CLOSED"/>
    <x v="0"/>
    <s v="47073"/>
    <s v="2B56"/>
    <s v="47073"/>
    <s v="RF"/>
    <s v="7670"/>
    <s v="JOEL"/>
    <s v="BIDWELL"/>
    <s v="JBIDWEL"/>
    <s v="MEXICO"/>
    <s v="NY"/>
    <n v="112754898"/>
    <n v="116093338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401862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658497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675202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3652238"/>
    <n v="116402464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4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6280912"/>
    <n v="116631725"/>
    <d v="2026-02-09T00:00:00"/>
    <s v="1A001001"/>
    <s v="RENTAL, DAILY"/>
    <s v="APPROVED"/>
    <n v="952"/>
    <n v="14"/>
    <n v="68"/>
    <s v="ENTERPRISE RENT-A-CAR INC."/>
    <m/>
    <m/>
    <m/>
    <m/>
    <m/>
  </r>
  <r>
    <x v="3"/>
    <n v="20"/>
    <s v="47076"/>
    <s v="BERNARD PHELPS"/>
    <s v="BPHELP1"/>
    <s v="BERNARD PHELPS"/>
    <s v="BPHELP1"/>
    <s v="732 Hopkins Street"/>
    <s v="CLOSED"/>
    <x v="0"/>
    <x v="0"/>
    <s v="CLOSED"/>
    <x v="0"/>
    <s v="47076"/>
    <s v="2B56"/>
    <s v="47076"/>
    <s v="01"/>
    <s v="7670"/>
    <s v="BERNARD"/>
    <s v="PHELPS"/>
    <s v="BPHELP1"/>
    <s v="HORSEHEADS"/>
    <s v="NY"/>
    <n v="113248672"/>
    <n v="116716405"/>
    <d v="2026-02-13T00:00:00"/>
    <s v="1A008002"/>
    <s v="RENTAL TAXES &amp; TOLLS"/>
    <s v="APPROVED"/>
    <n v="1"/>
    <n v="1"/>
    <n v="1"/>
    <s v="ENTERPRISE TOLLS/TOLL CHARGES"/>
    <s v="BUCKLEY AUTOMOTIVE INC"/>
    <s v="3157 LAKE RD"/>
    <s v="HORSEHEADS"/>
    <s v="NY"/>
    <s v="14845"/>
  </r>
  <r>
    <x v="0"/>
    <n v="146"/>
    <s v="47076"/>
    <s v="BERNARD PHELPS"/>
    <s v="BPHELP1"/>
    <s v="BERNARD PHELPS"/>
    <s v="BPHELP1"/>
    <s v="732 Hopkins Street"/>
    <s v="CLOSED"/>
    <x v="1"/>
    <x v="0"/>
    <s v="CLOSED"/>
    <x v="0"/>
    <s v="47076"/>
    <s v="2B56"/>
    <s v="47076"/>
    <s v="01"/>
    <s v="7670"/>
    <s v="BERNARD"/>
    <s v="PHELPS"/>
    <s v="BPHELP1"/>
    <s v="HORSEHEADS"/>
    <s v="NY"/>
    <n v="114198908"/>
    <n v="114512632"/>
    <d v="2025-10-10T00:00:00"/>
    <s v="1A001001"/>
    <s v="RENTAL, DAILY"/>
    <s v="APPROVED"/>
    <n v="700"/>
    <n v="10"/>
    <n v="70"/>
    <s v="ENTERPRISE RENT-A-CAR INC."/>
    <m/>
    <m/>
    <m/>
    <m/>
    <m/>
  </r>
  <r>
    <x v="0"/>
    <n v="149"/>
    <s v="47079"/>
    <s v="UNKNOWN UNKNOWN"/>
    <s v="RESEARCH!!"/>
    <s v="Not assigned in TPMS!!"/>
    <s v="Not assigned in TPMS!!"/>
    <s v="Not assigned in TPMS!!"/>
    <s v="CLOSED"/>
    <x v="0"/>
    <x v="0"/>
    <s v="CLOSED"/>
    <x v="0"/>
    <s v="47079"/>
    <s v="2B56"/>
    <s v="47079"/>
    <s v="01"/>
    <s v="7670"/>
    <s v="UNKNOWN"/>
    <s v="UNKNOWN"/>
    <m/>
    <s v="HAWLEY"/>
    <s v="PA"/>
    <n v="112460058"/>
    <n v="114458846"/>
    <d v="2025-10-07T00:00:00"/>
    <s v="1A001001"/>
    <s v="RENTAL, DAILY"/>
    <s v="APPROVED"/>
    <n v="525"/>
    <n v="7"/>
    <n v="75"/>
    <s v="ENTERPRISE RENT-A-CAR INC."/>
    <m/>
    <m/>
    <m/>
    <m/>
    <m/>
  </r>
  <r>
    <x v="0"/>
    <n v="157"/>
    <s v="47086"/>
    <s v="CONRAD FUCHS"/>
    <s v="CFUCHS"/>
    <s v="CONRAD FUCHS"/>
    <s v="CFUCHS"/>
    <s v="1301 Genesee St"/>
    <s v="OPEN"/>
    <x v="0"/>
    <x v="1"/>
    <s v="OPEN"/>
    <x v="0"/>
    <s v="47086"/>
    <s v="2B56"/>
    <s v="47086"/>
    <s v="RF"/>
    <s v="7670"/>
    <s v="CONRAD"/>
    <s v="FUCHS"/>
    <s v="CFUCHS"/>
    <s v="ROCHESTER"/>
    <s v="NY"/>
    <n v="110106067"/>
    <n v="114297471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157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4297497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101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292898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87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502118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55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973825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5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97387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2886839"/>
    <n v="116093681"/>
    <d v="2026-01-16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4151224"/>
    <n v="116717054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76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5383624"/>
    <n v="115718004"/>
    <d v="2025-12-19T00:00:00"/>
    <s v="1A001001"/>
    <s v="RENTAL, DAILY"/>
    <s v="APPROVED"/>
    <n v="1089.2"/>
    <n v="14"/>
    <n v="77.8"/>
    <s v="ENTERPRISE RENT-A-CAR INC."/>
    <s v="COMPLETE AUTOMOTIVE SOLUTIONS"/>
    <s v="12 PIXLEY INDUSTRIAL PKWY"/>
    <s v="ROCHESTER"/>
    <s v="NY"/>
    <s v="14624"/>
  </r>
  <r>
    <x v="0"/>
    <n v="31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6078737"/>
    <n v="116427495"/>
    <d v="2026-02-02T00:00:00"/>
    <s v="1A001001"/>
    <s v="RENTAL, DAILY"/>
    <s v="APPROVED"/>
    <n v="455"/>
    <n v="7"/>
    <n v="65"/>
    <s v="ENTERPRISE RENT-A-CAR INC."/>
    <m/>
    <m/>
    <m/>
    <m/>
    <m/>
  </r>
  <r>
    <x v="0"/>
    <n v="34"/>
    <s v="47097"/>
    <s v="DEVON DANIELS"/>
    <s v="RESEARCH!!"/>
    <s v="Not assigned in TPMS!!"/>
    <s v="Not assigned in TPMS!!"/>
    <s v="Not assigned in TPMS!!"/>
    <s v="CLOSED"/>
    <x v="0"/>
    <x v="0"/>
    <s v="CLOSED"/>
    <x v="0"/>
    <s v="47097"/>
    <s v="2B56"/>
    <s v="47097"/>
    <s v="RF"/>
    <s v="7084"/>
    <s v="DEVON"/>
    <s v="DANIELS"/>
    <s v="DDANIEL"/>
    <s v="NEW CASTLE"/>
    <s v="DE"/>
    <n v="112900774"/>
    <n v="116401880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97"/>
    <s v="DEVON DANIELS"/>
    <s v="RESEARCH!!"/>
    <s v="Not assigned in TPMS!!"/>
    <s v="Not assigned in TPMS!!"/>
    <s v="Not assigned in TPMS!!"/>
    <s v="CLOSED"/>
    <x v="1"/>
    <x v="0"/>
    <s v="CLOSED"/>
    <x v="0"/>
    <s v="47097"/>
    <s v="2B56"/>
    <s v="47097"/>
    <s v="RF"/>
    <s v="7084"/>
    <s v="DEVON"/>
    <s v="DANIELS"/>
    <s v="DDANIEL"/>
    <s v="NEW CASTLE"/>
    <s v="DE"/>
    <n v="112900774"/>
    <n v="116675243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0"/>
    <s v="47098"/>
    <s v="SCOTT SAUR"/>
    <s v="SSAUR"/>
    <s v="Not assigned in TPMS!!"/>
    <s v="Not assigned in TPMS!!"/>
    <s v="Not assigned in TPMS!!"/>
    <s v="OtherVendor"/>
    <x v="0"/>
    <x v="0"/>
    <b v="0"/>
    <x v="1"/>
    <s v="47098"/>
    <s v="2B56"/>
    <s v="47098"/>
    <s v="RF"/>
    <s v="7670"/>
    <s v="SCOTT"/>
    <s v="SAUR"/>
    <s v="SSAUR"/>
    <s v="ERIE"/>
    <s v="PA"/>
    <n v="116103176"/>
    <n v="116447547"/>
    <d v="2026-02-03T00:00:00"/>
    <s v="1A001001"/>
    <s v="RENTAL, DAILY"/>
    <s v="APPROVED"/>
    <n v="207"/>
    <n v="3"/>
    <n v="69"/>
    <s v="AVIS RENT A CAR SYSTEM, INC"/>
    <m/>
    <m/>
    <m/>
    <m/>
    <m/>
  </r>
  <r>
    <x v="0"/>
    <n v="99"/>
    <s v="47106"/>
    <s v="AVARIE POITIER"/>
    <s v="APOITIE"/>
    <s v="AVARIE POITIER"/>
    <s v="APOITIE"/>
    <s v="2021 Foxglove Circle"/>
    <s v="CLOSED"/>
    <x v="0"/>
    <x v="0"/>
    <s v="CLOSED"/>
    <x v="0"/>
    <s v="47106"/>
    <s v="2B56"/>
    <s v="47106"/>
    <s v="RF"/>
    <s v="7744"/>
    <s v="AVARIE"/>
    <s v="POITIER"/>
    <s v="APOITIE"/>
    <s v="BELLPORT"/>
    <s v="NY"/>
    <n v="114901998"/>
    <n v="115341659"/>
    <d v="2025-11-26T00:00:00"/>
    <s v="1A001001"/>
    <s v="RENTAL, DAILY"/>
    <s v="APPROVED"/>
    <n v="458.5"/>
    <n v="7"/>
    <n v="65.5"/>
    <s v="ENTERPRISE RENT-A-CAR INC."/>
    <m/>
    <m/>
    <m/>
    <m/>
    <m/>
  </r>
  <r>
    <x v="0"/>
    <n v="119"/>
    <s v="47119"/>
    <s v="KENNETH FLOYD"/>
    <s v="KFLOYD"/>
    <s v="KENNETH FLOYD"/>
    <s v="KFLOYD"/>
    <s v="1050 bishop st #329"/>
    <s v="CLOSED"/>
    <x v="0"/>
    <x v="0"/>
    <s v="CLOSED"/>
    <x v="0"/>
    <s v="47119"/>
    <s v="2B56"/>
    <s v="47119"/>
    <s v="RF"/>
    <s v="8206"/>
    <s v="KENNETH"/>
    <s v="FLOYD"/>
    <s v="KFLOYD"/>
    <s v="CONWAY"/>
    <s v="AR"/>
    <n v="114639746"/>
    <n v="114960965"/>
    <d v="2025-11-06T00:00:00"/>
    <s v="1A001001"/>
    <s v="RENTAL, DAILY"/>
    <s v="APPROVED"/>
    <n v="455"/>
    <n v="7"/>
    <n v="65"/>
    <s v="ENTERPRISE RENT-A-CAR INC."/>
    <m/>
    <m/>
    <m/>
    <m/>
    <m/>
  </r>
  <r>
    <x v="0"/>
    <n v="119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4639746"/>
    <n v="114960965"/>
    <d v="2025-11-06T00:00:00"/>
    <s v="1A001004"/>
    <s v="RENTAL SURCHARGE"/>
    <s v="APPROVED"/>
    <n v="0"/>
    <n v="1"/>
    <n v="0"/>
    <s v="ENTERPRISE RENT-A-CAR INC."/>
    <m/>
    <m/>
    <m/>
    <m/>
    <m/>
  </r>
  <r>
    <x v="1"/>
    <n v="10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6557542"/>
    <n v="116908709"/>
    <d v="2026-02-23T00:00:00"/>
    <s v="1A001001"/>
    <s v="RENTAL, DAILY"/>
    <s v="APPROVED"/>
    <n v="272"/>
    <n v="4"/>
    <n v="68"/>
    <s v="ENTERPRISE RENT-A-CAR INC."/>
    <m/>
    <m/>
    <m/>
    <m/>
    <m/>
  </r>
  <r>
    <x v="1"/>
    <n v="9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6574511"/>
    <n v="116928988"/>
    <d v="2026-02-24T00:00:00"/>
    <s v="1A001001"/>
    <s v="RENTAL, DAILY"/>
    <s v="APPROVED"/>
    <n v="455"/>
    <n v="7"/>
    <n v="65"/>
    <s v="ENTERPRISE RENT-A-CAR INC."/>
    <s v="STEPHENS AUTOMOTIVE"/>
    <s v="276 HWY 64 E"/>
    <s v="CONWAY"/>
    <s v="AR"/>
    <s v="72032"/>
  </r>
  <r>
    <x v="1"/>
    <n v="7"/>
    <s v="47131"/>
    <s v="ALLISON REID"/>
    <s v="RESEARCH!!"/>
    <s v="Not assigned in TPMS!!"/>
    <s v="Not assigned in TPMS!!"/>
    <s v="Not assigned in TPMS!!"/>
    <s v="OPEN"/>
    <x v="0"/>
    <x v="1"/>
    <s v="OPEN"/>
    <x v="0"/>
    <s v="47131"/>
    <s v="2B56"/>
    <s v="47131"/>
    <s v="01"/>
    <s v="8035"/>
    <s v="ALLISON"/>
    <s v="REID"/>
    <s v="AREID"/>
    <s v="STOCKBRIDGE"/>
    <s v="GA"/>
    <n v="116625826"/>
    <n v="116977826"/>
    <d v="2026-02-26T00:00:00"/>
    <s v="1A001001"/>
    <s v="RENTAL, DAILY"/>
    <s v="APPROVED"/>
    <n v="362.5"/>
    <n v="5"/>
    <n v="72.5"/>
    <s v="ENTERPRISE RENT-A-CAR INC."/>
    <m/>
    <m/>
    <m/>
    <m/>
    <m/>
  </r>
  <r>
    <x v="3"/>
    <n v="16"/>
    <s v="47156"/>
    <s v="COREY NEWELL"/>
    <s v="CNEWELL"/>
    <s v="COREY NEWELL"/>
    <s v="CNEWELL"/>
    <s v="10343 Longview dr."/>
    <s v="OPEN"/>
    <x v="0"/>
    <x v="1"/>
    <s v="OPEN"/>
    <x v="0"/>
    <s v="47156"/>
    <s v="2B56"/>
    <s v="47156"/>
    <s v="01"/>
    <s v="8035"/>
    <s v="COREY"/>
    <s v="NEWELL"/>
    <s v="CNEWELL"/>
    <s v="FOLEY"/>
    <s v="AL"/>
    <n v="116416478"/>
    <n v="116767520"/>
    <d v="2026-02-17T00:00:00"/>
    <s v="1A001001"/>
    <s v="RENTAL, DAILY"/>
    <s v="APPROVED"/>
    <n v="595"/>
    <n v="7"/>
    <n v="85"/>
    <s v="ENTERPRISE RENT-A-CAR INC."/>
    <m/>
    <m/>
    <m/>
    <m/>
    <m/>
  </r>
  <r>
    <x v="1"/>
    <n v="7"/>
    <s v="47159"/>
    <s v="RONALD GARRETT"/>
    <s v="RGARRE3"/>
    <s v="RONALD GARRETT"/>
    <s v="RGARRE3"/>
    <s v="2226 GENNINGS CT."/>
    <s v="OPEN"/>
    <x v="0"/>
    <x v="1"/>
    <s v="OPEN"/>
    <x v="0"/>
    <s v="47159"/>
    <s v="2B56"/>
    <s v="47159"/>
    <s v="01"/>
    <s v="8035"/>
    <s v="RONALD"/>
    <s v="GARRETT"/>
    <s v="RGARRE3"/>
    <s v="COLUMBUS"/>
    <s v="GA"/>
    <n v="116607608"/>
    <n v="116959728"/>
    <d v="2026-02-26T00:00:00"/>
    <s v="1A001001"/>
    <s v="RENTAL, DAILY"/>
    <s v="APPROVED"/>
    <n v="525"/>
    <n v="7"/>
    <n v="75"/>
    <s v="ENTERPRISE RENT-A-CAR INC."/>
    <m/>
    <m/>
    <m/>
    <m/>
    <m/>
  </r>
  <r>
    <x v="0"/>
    <n v="160"/>
    <s v="47163"/>
    <s v="ALEX CHRISTIAN"/>
    <s v="ACHRI10"/>
    <s v="ALEX CHRISTIAN"/>
    <s v="ACHRI10"/>
    <s v="308 TEAKWOOD TERRACE"/>
    <s v="OPEN"/>
    <x v="0"/>
    <x v="1"/>
    <s v="OPEN"/>
    <x v="0"/>
    <s v="47163"/>
    <s v="2B56"/>
    <s v="47163"/>
    <s v="RF"/>
    <s v="8035"/>
    <s v="ALEX"/>
    <s v="CHRISTIAN"/>
    <s v="ACHRI10"/>
    <s v="STOCKBRIDGE"/>
    <s v="GA"/>
    <n v="112790429"/>
    <n v="114269621"/>
    <d v="2025-09-26T00:00:00"/>
    <s v="1A001001"/>
    <s v="RENTAL, DAILY"/>
    <s v="APPROVED"/>
    <n v="2312"/>
    <n v="34"/>
    <n v="68"/>
    <s v="ENTERPRISE RENT-A-CAR INC."/>
    <m/>
    <m/>
    <m/>
    <m/>
    <m/>
  </r>
  <r>
    <x v="0"/>
    <n v="142"/>
    <s v="47164"/>
    <s v="DAVID JACKSON"/>
    <s v="DJACKS2"/>
    <s v="DAVID JACKSON"/>
    <s v="DJACKS2"/>
    <s v="410 Taylor St 202E"/>
    <s v="CLOSED"/>
    <x v="0"/>
    <x v="0"/>
    <s v="CLOSED"/>
    <x v="0"/>
    <s v="47164"/>
    <s v="2B56"/>
    <s v="47164"/>
    <s v="01"/>
    <s v="8206"/>
    <s v="DAVID"/>
    <s v="JACKSON"/>
    <s v="DJACKS2"/>
    <s v="JACKSON"/>
    <s v="MS"/>
    <n v="112899109"/>
    <n v="114556306"/>
    <d v="2025-10-14T00:00:00"/>
    <s v="1A001001"/>
    <s v="RENTAL, DAILY"/>
    <s v="APPROVED"/>
    <n v="1088"/>
    <n v="16"/>
    <n v="68"/>
    <s v="ENTERPRISE RENT-A-CAR INC."/>
    <m/>
    <m/>
    <m/>
    <m/>
    <m/>
  </r>
  <r>
    <x v="0"/>
    <n v="163"/>
    <s v="47201"/>
    <s v="CHOCKDI DONHAM"/>
    <s v="CDONHAM"/>
    <s v="CHOCKDI DONHAM"/>
    <s v="CDONHAM"/>
    <s v="1536 WESLEY STREET"/>
    <s v="CLOSED"/>
    <x v="0"/>
    <x v="0"/>
    <s v="CLOSED"/>
    <x v="0"/>
    <s v="47201"/>
    <s v="2B56"/>
    <s v="47201"/>
    <s v="RF"/>
    <s v="8366"/>
    <s v="CHOCKDI"/>
    <s v="DONHAM"/>
    <s v="CDONHAM"/>
    <s v="LAS VEGAS"/>
    <s v="NV"/>
    <n v="113883199"/>
    <n v="114199695"/>
    <d v="2025-09-23T00:00:00"/>
    <s v="1A001001"/>
    <s v="RENTAL, DAILY"/>
    <s v="APPROVED"/>
    <n v="616"/>
    <n v="7"/>
    <n v="88"/>
    <s v="ENTERPRISE RENT-A-CAR INC."/>
    <m/>
    <m/>
    <m/>
    <m/>
    <m/>
  </r>
  <r>
    <x v="1"/>
    <n v="10"/>
    <s v="47212"/>
    <s v="JOEL GUTIERREZ"/>
    <s v="JGUTIE2"/>
    <s v="JOEL GUTIERREZ"/>
    <s v="JGUTIE2"/>
    <s v="903 w blvd n"/>
    <s v="OPEN"/>
    <x v="0"/>
    <x v="1"/>
    <s v="OPEN"/>
    <x v="0"/>
    <s v="47212"/>
    <s v="2B56"/>
    <s v="47212"/>
    <s v="RF"/>
    <s v="8228"/>
    <s v="JOEL"/>
    <s v="GUTIERREZ"/>
    <s v="JGUTIE2"/>
    <s v="GRANGER"/>
    <s v="WA"/>
    <n v="116553020"/>
    <n v="116907475"/>
    <d v="2026-02-23T00:00:00"/>
    <s v="1A001001"/>
    <s v="RENTAL, DAILY"/>
    <s v="APPROVED"/>
    <n v="1050"/>
    <n v="14"/>
    <n v="75"/>
    <s v="ENTERPRISE RENT-A-CAR INC."/>
    <s v="#MULTIVALUE"/>
    <s v="#MULTIVALUE"/>
    <s v="YAKIMA"/>
    <s v="WA"/>
    <s v="98901"/>
  </r>
  <r>
    <x v="0"/>
    <n v="77"/>
    <s v="47232"/>
    <s v="RICHARD GRAY"/>
    <s v="RGRAY2"/>
    <s v="RICHARD GRAY"/>
    <s v="RGRAY2"/>
    <s v="3904 Wilkesboro Ave"/>
    <s v="OPEN"/>
    <x v="0"/>
    <x v="1"/>
    <s v="OPEN"/>
    <x v="0"/>
    <s v="47232"/>
    <s v="2B56"/>
    <s v="47232"/>
    <s v="RF"/>
    <s v="8366"/>
    <s v="RICHARD"/>
    <s v="GRAY"/>
    <s v="RGRAY2"/>
    <s v="MODESTO"/>
    <s v="CA"/>
    <n v="115360808"/>
    <n v="115694812"/>
    <d v="2025-12-18T00:00:00"/>
    <s v="1A001001"/>
    <s v="RENTAL, DAILY"/>
    <s v="APPROVED"/>
    <n v="350"/>
    <n v="5"/>
    <n v="70"/>
    <s v="ENTERPRISE RENT-A-CAR INC."/>
    <m/>
    <m/>
    <m/>
    <m/>
    <m/>
  </r>
  <r>
    <x v="3"/>
    <n v="16"/>
    <s v="47232"/>
    <s v="RICHARD GRAY"/>
    <s v="RGRAY2"/>
    <s v="RICHARD GRAY"/>
    <s v="RGRAY2"/>
    <s v="3904 Wilkesboro Ave"/>
    <s v="OPEN"/>
    <x v="1"/>
    <x v="1"/>
    <s v="OPEN"/>
    <x v="0"/>
    <s v="47232"/>
    <s v="2B56"/>
    <s v="47232"/>
    <s v="RF"/>
    <s v="8366"/>
    <s v="RICHARD"/>
    <s v="GRAY"/>
    <s v="RGRAY2"/>
    <s v="MODESTO"/>
    <s v="CA"/>
    <n v="116426393"/>
    <n v="116777226"/>
    <d v="2026-02-17T00:00:00"/>
    <s v="1A001001"/>
    <s v="RENTAL, DAILY"/>
    <s v="APPROVED"/>
    <n v="562.03"/>
    <n v="7"/>
    <n v="80.290000000000006"/>
    <s v="ENTERPRISE RENT-A-CAR INC."/>
    <m/>
    <m/>
    <m/>
    <m/>
    <m/>
  </r>
  <r>
    <x v="3"/>
    <n v="15"/>
    <s v="47270"/>
    <s v="WILLA GREEN"/>
    <s v="WGREEN4"/>
    <s v="WILLA GREEN"/>
    <s v="WGREEN4"/>
    <s v="50 Anne Pickard Loop"/>
    <s v="CLOSED"/>
    <x v="0"/>
    <x v="0"/>
    <s v="CLOSED"/>
    <x v="0"/>
    <s v="47270"/>
    <s v="2B56"/>
    <s v="47270"/>
    <s v="RF"/>
    <s v="7088"/>
    <s v="WILLA"/>
    <s v="GREEN"/>
    <s v="WGREEN4"/>
    <s v="TIJERAS"/>
    <s v="NM"/>
    <n v="116430612"/>
    <n v="116782050"/>
    <d v="2026-02-18T00:00:00"/>
    <s v="1A001001"/>
    <s v="RENTAL, DAILY"/>
    <s v="APPROVED"/>
    <n v="1119.3"/>
    <n v="14"/>
    <n v="79.95"/>
    <s v="ENTERPRISE RENT-A-CAR INC."/>
    <m/>
    <m/>
    <m/>
    <m/>
    <m/>
  </r>
  <r>
    <x v="0"/>
    <n v="94"/>
    <s v="47282"/>
    <s v="GABRIEL LAPONTE"/>
    <s v="GLAPONT"/>
    <s v="GABRIEL LAPONTE"/>
    <s v="GLAPONT"/>
    <s v="PO BOX 311"/>
    <s v="CLOSED"/>
    <x v="0"/>
    <x v="0"/>
    <s v="CLOSED"/>
    <x v="0"/>
    <s v="47282"/>
    <s v="2B56"/>
    <s v="47282"/>
    <s v="RF"/>
    <s v="8228"/>
    <s v="GABRIEL"/>
    <s v="LAPONTE"/>
    <s v="GLAPONT"/>
    <s v="PATEROS"/>
    <s v="WA"/>
    <n v="115070780"/>
    <n v="115398789"/>
    <d v="2025-12-01T00:00:00"/>
    <s v="1A001001"/>
    <s v="RENTAL, DAILY"/>
    <s v="APPROVED"/>
    <n v="328"/>
    <n v="5"/>
    <n v="65.599999999999994"/>
    <s v="ENTERPRISE RENT-A-CAR INC."/>
    <m/>
    <m/>
    <m/>
    <m/>
    <m/>
  </r>
  <r>
    <x v="0"/>
    <n v="43"/>
    <s v="47289"/>
    <s v="JUSTIN MATTOCKS"/>
    <s v="JMATTOC"/>
    <s v="JUSTIN MATTOCKS"/>
    <s v="JMATTOC"/>
    <s v="4710 E BROWN AVE"/>
    <s v="CLOSED"/>
    <x v="0"/>
    <x v="0"/>
    <s v="CLOSED"/>
    <x v="0"/>
    <s v="47289"/>
    <s v="2B56"/>
    <s v="47289"/>
    <s v="RF"/>
    <s v="8366"/>
    <s v="JUSTIN"/>
    <s v="MATTOCKS"/>
    <s v="JMATTOC"/>
    <s v="FRESNO"/>
    <s v="CA"/>
    <n v="115823533"/>
    <n v="116165943"/>
    <d v="2026-01-21T00:00:00"/>
    <s v="1A001001"/>
    <s v="RENTAL, DAILY"/>
    <s v="APPROVED"/>
    <n v="1120"/>
    <n v="14"/>
    <n v="80"/>
    <s v="ENTERPRISE RENT-A-CAR INC."/>
    <m/>
    <m/>
    <m/>
    <m/>
    <m/>
  </r>
  <r>
    <x v="0"/>
    <n v="136"/>
    <s v="47291"/>
    <s v="SEAN WICKLANDER"/>
    <s v="SWICKLA"/>
    <s v="Not assigned in TPMS!!"/>
    <s v="Not assigned in TPMS!!"/>
    <s v="Not assigned in TPMS!!"/>
    <s v="CLOSED"/>
    <x v="0"/>
    <x v="0"/>
    <s v="CLOSED"/>
    <x v="0"/>
    <s v="47291"/>
    <s v="2B56"/>
    <s v="47291"/>
    <s v="RF"/>
    <s v="8162"/>
    <s v="SEAN"/>
    <s v="WICKLANDER"/>
    <s v="SWICKLA"/>
    <s v="CHIPPEWA FALLS"/>
    <s v="WI"/>
    <n v="114336904"/>
    <n v="114653629"/>
    <d v="2025-10-20T00:00:00"/>
    <s v="1A001001"/>
    <s v="RENTAL, DAILY"/>
    <s v="APPROVED"/>
    <n v="3835"/>
    <n v="66"/>
    <n v="58.11"/>
    <s v="ENTERPRISE RENT-A-CAR INC."/>
    <m/>
    <m/>
    <m/>
    <m/>
    <m/>
  </r>
  <r>
    <x v="2"/>
    <n v="27"/>
    <s v="47315"/>
    <s v="DANIEL MCKNIGHT"/>
    <s v="DMCKNIG"/>
    <s v="DANIEL MCKNIGHT"/>
    <s v="DMCKNIG"/>
    <s v="5022 GRANT RD"/>
    <s v="OPEN"/>
    <x v="0"/>
    <x v="1"/>
    <s v="OPEN"/>
    <x v="0"/>
    <s v="47315"/>
    <s v="2B56"/>
    <s v="47315"/>
    <s v="RF"/>
    <s v="8420"/>
    <s v="DANIEL"/>
    <s v="MCKNIGHT"/>
    <s v="DMCKNIG"/>
    <s v="MORRISVILLE"/>
    <s v="MO"/>
    <n v="115193875"/>
    <n v="116601422"/>
    <d v="2026-02-06T00:00:00"/>
    <s v="1A001001"/>
    <s v="RENTAL, DAILY"/>
    <s v="APPROVED"/>
    <n v="1008"/>
    <n v="14"/>
    <n v="72"/>
    <s v="ENTERPRISE RENT-A-CAR INC."/>
    <m/>
    <m/>
    <m/>
    <m/>
    <m/>
  </r>
  <r>
    <x v="3"/>
    <n v="20"/>
    <s v="47330"/>
    <s v="JAMES JUHASZ"/>
    <s v="JJUHASZ"/>
    <s v="JAMES JUHASZ"/>
    <s v="JJUHASZ"/>
    <s v="50 COTTONWOOD COURT"/>
    <s v="CLOSED"/>
    <x v="0"/>
    <x v="0"/>
    <s v="CLOSED"/>
    <x v="0"/>
    <s v="47330"/>
    <s v="2B56"/>
    <s v="47330"/>
    <s v="RF"/>
    <s v="8380"/>
    <s v="JAMES"/>
    <s v="JUHASZ"/>
    <s v="JJUHASZ"/>
    <s v="MONMOUTH JUNCTION"/>
    <s v="NJ"/>
    <n v="113845121"/>
    <n v="116726961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7330"/>
    <s v="JAMES JUHASZ"/>
    <s v="JJUHASZ"/>
    <s v="JAMES JUHASZ"/>
    <s v="JJUHASZ"/>
    <s v="50 COTTONWOOD COURT"/>
    <s v="CLOSED"/>
    <x v="1"/>
    <x v="0"/>
    <s v="CLOSED"/>
    <x v="0"/>
    <s v="47330"/>
    <s v="2B56"/>
    <s v="47330"/>
    <s v="RF"/>
    <s v="8380"/>
    <s v="JAMES"/>
    <s v="JUHASZ"/>
    <s v="JJUHASZ"/>
    <s v="MONMOUTH JUNCTION"/>
    <s v="NJ"/>
    <n v="113845121"/>
    <n v="116876023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47332"/>
    <s v="GREGGORY SORRELL"/>
    <s v="GSORREL"/>
    <s v="GREGGORY SORRELL"/>
    <s v="GSORREL"/>
    <s v="1223 E MAIN ST"/>
    <s v="CLOSED"/>
    <x v="0"/>
    <x v="0"/>
    <s v="CLOSED"/>
    <x v="0"/>
    <s v="47332"/>
    <s v="2B56"/>
    <s v="47332"/>
    <s v="01"/>
    <s v="4766"/>
    <s v="GREGGORY"/>
    <s v="SORRELL"/>
    <s v="GSORREL"/>
    <s v="MOREHEAD"/>
    <s v="KY"/>
    <n v="115264020"/>
    <n v="116960521"/>
    <d v="2026-02-26T00:00:00"/>
    <s v="1A001003"/>
    <s v="RENTAL, MONTHLY"/>
    <s v="APPROVED"/>
    <n v="1"/>
    <n v="1"/>
    <n v="1"/>
    <s v="ENTERPRISE RENT-A-CAR INC."/>
    <m/>
    <m/>
    <m/>
    <m/>
    <m/>
  </r>
  <r>
    <x v="0"/>
    <n v="146"/>
    <s v="47334"/>
    <s v="CORIN NEAL"/>
    <s v="CNEAL"/>
    <s v="CORIN NEAL"/>
    <s v="CNEAL"/>
    <s v="4325 Winningham Rd"/>
    <s v="OPEN"/>
    <x v="0"/>
    <x v="1"/>
    <s v="OPEN"/>
    <x v="0"/>
    <s v="47334"/>
    <s v="2B56"/>
    <s v="47334"/>
    <s v="01"/>
    <s v="8175"/>
    <s v="CORIN"/>
    <s v="NEAL"/>
    <s v="CNEAL"/>
    <s v="CREWE"/>
    <s v="VA"/>
    <n v="111629979"/>
    <n v="114515962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3128598"/>
    <n v="116675327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62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3916883"/>
    <n v="114226240"/>
    <d v="2025-09-24T00:00:00"/>
    <s v="1A001001"/>
    <s v="RENTAL, DAILY"/>
    <s v="APPROVED"/>
    <n v="385"/>
    <n v="7"/>
    <n v="55"/>
    <s v="ENTERPRISE RENT-A-CAR INC."/>
    <m/>
    <m/>
    <m/>
    <m/>
    <m/>
  </r>
  <r>
    <x v="1"/>
    <n v="10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6543184"/>
    <n v="116894649"/>
    <d v="2026-02-23T00:00:00"/>
    <s v="1A001001"/>
    <s v="RENTAL, DAILY"/>
    <s v="APPROVED"/>
    <n v="1087.5"/>
    <n v="15"/>
    <n v="72.5"/>
    <s v="ENTERPRISE RENT-A-CAR INC."/>
    <m/>
    <m/>
    <m/>
    <m/>
    <m/>
  </r>
  <r>
    <x v="0"/>
    <n v="62"/>
    <s v="47363"/>
    <s v="JAMES ROCHON"/>
    <s v="JROCHON"/>
    <s v="JAMES ROCHON"/>
    <s v="JROCHON"/>
    <s v="9201 NW 118th St"/>
    <s v="OPEN"/>
    <x v="0"/>
    <x v="1"/>
    <s v="OPEN"/>
    <x v="0"/>
    <s v="47363"/>
    <s v="2B56"/>
    <s v="47363"/>
    <s v="RF"/>
    <s v="8420"/>
    <s v="JAMES"/>
    <s v="ROCHON"/>
    <s v="JROCHON"/>
    <s v="YUKON"/>
    <s v="OK"/>
    <n v="115511192"/>
    <n v="115848838"/>
    <d v="2026-01-02T00:00:00"/>
    <s v="1A001001"/>
    <s v="RENTAL, DAILY"/>
    <s v="APPROVED"/>
    <n v="455"/>
    <n v="7"/>
    <n v="65"/>
    <s v="ENTERPRISE RENT-A-CAR INC."/>
    <m/>
    <m/>
    <m/>
    <m/>
    <m/>
  </r>
  <r>
    <x v="1"/>
    <n v="8"/>
    <s v="47370"/>
    <s v="MARCUS FULLWOOD"/>
    <s v="MFULLWO"/>
    <s v="MARCUS FULLWOOD"/>
    <s v="MFULLWO"/>
    <s v="61 EAGLE LANE"/>
    <s v="CLOSED"/>
    <x v="0"/>
    <x v="0"/>
    <s v="CLOSED"/>
    <x v="0"/>
    <s v="47370"/>
    <s v="2B56"/>
    <s v="47370"/>
    <s v="RF"/>
    <s v="8175"/>
    <s v="MARCUS"/>
    <s v="FULLWOOD"/>
    <s v="MFULLWO"/>
    <s v="BISHOPVILLE"/>
    <s v="SC"/>
    <n v="116601244"/>
    <n v="116953272"/>
    <d v="2026-02-25T00:00:00"/>
    <s v="1A001001"/>
    <s v="RENTAL, DAILY"/>
    <s v="APPROVED"/>
    <n v="490"/>
    <n v="7"/>
    <n v="70"/>
    <s v="ENTERPRISE RENT-A-CAR INC."/>
    <m/>
    <m/>
    <m/>
    <m/>
    <m/>
  </r>
  <r>
    <x v="0"/>
    <n v="55"/>
    <s v="47371"/>
    <s v="SUK GAJUREL"/>
    <s v="SGAJURE"/>
    <s v="SUK GAJUREL"/>
    <s v="SGAJURE"/>
    <s v="3903 EDGE ROAD"/>
    <s v="CLOSED"/>
    <x v="0"/>
    <x v="0"/>
    <s v="CLOSED"/>
    <x v="0"/>
    <s v="47371"/>
    <s v="2B56"/>
    <s v="47371"/>
    <s v="RF"/>
    <s v="6141"/>
    <s v="SUK"/>
    <s v="GAJUREL"/>
    <s v="SGAJURE"/>
    <s v="PITTSBURGH"/>
    <s v="PA"/>
    <n v="115624837"/>
    <n v="115963314"/>
    <d v="2026-01-09T00:00:00"/>
    <s v="1A001001"/>
    <s v="RENTAL, DAILY"/>
    <s v="APPROVED"/>
    <n v="524.65"/>
    <n v="7"/>
    <n v="74.95"/>
    <s v="ENTERPRISE RENT-A-CAR INC."/>
    <s v="PEP BOYS"/>
    <s v="3475 WILLIAM PENN HWY"/>
    <s v="MONROEVILLE"/>
    <s v="PA"/>
    <s v="15235"/>
  </r>
  <r>
    <x v="1"/>
    <n v="9"/>
    <s v="47371"/>
    <s v="SUK GAJUREL"/>
    <s v="SGAJURE"/>
    <s v="SUK GAJUREL"/>
    <s v="SGAJURE"/>
    <s v="3903 EDGE ROAD"/>
    <s v="CLOSED"/>
    <x v="1"/>
    <x v="0"/>
    <s v="CLOSED"/>
    <x v="0"/>
    <s v="47371"/>
    <s v="2B56"/>
    <s v="47371"/>
    <s v="RF"/>
    <s v="6141"/>
    <s v="SUK"/>
    <s v="GAJUREL"/>
    <s v="SGAJURE"/>
    <s v="PITTSBURGH"/>
    <s v="PA"/>
    <n v="116579589"/>
    <n v="116930722"/>
    <d v="2026-02-24T00:00:00"/>
    <s v="1A001001"/>
    <s v="RENTAL, DAILY"/>
    <s v="APPROVED"/>
    <n v="952"/>
    <n v="14"/>
    <n v="68"/>
    <s v="ENTERPRISE RENT-A-CAR INC."/>
    <m/>
    <m/>
    <m/>
    <m/>
    <m/>
  </r>
  <r>
    <x v="0"/>
    <n v="76"/>
    <s v="47374"/>
    <s v="HAI TRAN"/>
    <s v="HTRAN"/>
    <s v="HAI TRAN"/>
    <s v="HTRAN"/>
    <s v="5113 WINTER WILLOW CIR"/>
    <s v="CLOSED"/>
    <x v="0"/>
    <x v="0"/>
    <s v="CLOSED"/>
    <x v="0"/>
    <s v="47374"/>
    <s v="2B56"/>
    <s v="47374"/>
    <s v="RF"/>
    <s v="7084"/>
    <s v="HAI"/>
    <s v="TRAN"/>
    <s v="HTRAN"/>
    <s v="FAIRFAX"/>
    <s v="VA"/>
    <n v="113908752"/>
    <n v="115723451"/>
    <d v="2025-12-19T00:00:00"/>
    <s v="1A001003"/>
    <s v="RENTAL, MONTHLY"/>
    <s v="APPROVED"/>
    <n v="1752"/>
    <n v="1"/>
    <n v="1752"/>
    <s v="ENTERPRISE RENT-A-CAR INC."/>
    <m/>
    <m/>
    <m/>
    <m/>
    <m/>
  </r>
  <r>
    <x v="1"/>
    <n v="13"/>
    <s v="47392"/>
    <s v="SONNY WINGER"/>
    <s v="SWINGER"/>
    <s v="SONNY WINGER"/>
    <s v="SWINGER"/>
    <s v="1461 Traskwood Rd"/>
    <s v="OPEN"/>
    <x v="0"/>
    <x v="1"/>
    <s v="OPEN"/>
    <x v="0"/>
    <s v="47392"/>
    <s v="2B56"/>
    <s v="47392"/>
    <s v="RF"/>
    <s v="8206"/>
    <s v="SONNY"/>
    <s v="WINGER"/>
    <s v="SWINGER"/>
    <s v="TRASKWOOD"/>
    <s v="AR"/>
    <n v="114118942"/>
    <n v="116865810"/>
    <d v="2026-02-20T00:00:00"/>
    <s v="1A001003"/>
    <s v="RENTAL, MONTHLY"/>
    <s v="APPROVED"/>
    <n v="1"/>
    <n v="1"/>
    <n v="1"/>
    <s v="ENTERPRISE RENT-A-CAR INC."/>
    <m/>
    <m/>
    <m/>
    <m/>
    <m/>
  </r>
  <r>
    <x v="0"/>
    <n v="29"/>
    <s v="47397"/>
    <s v="ANTHONY GILLIS"/>
    <s v="AGILLIS"/>
    <s v="ANTHONY GILLIS"/>
    <s v="AGILLIS"/>
    <s v="2527 bonds lake rd nw"/>
    <s v="CLOSED"/>
    <x v="0"/>
    <x v="0"/>
    <s v="CLOSED"/>
    <x v="0"/>
    <s v="47397"/>
    <s v="2B56"/>
    <s v="47397"/>
    <s v="RF"/>
    <s v="8035"/>
    <s v="ANTHONY"/>
    <s v="GILLIS"/>
    <s v="AGILLIS"/>
    <s v="CONYERS"/>
    <s v="GA"/>
    <n v="114797700"/>
    <n v="116545747"/>
    <d v="2026-02-04T00:00:00"/>
    <s v="1A001001"/>
    <s v="MAINTENANCE RENTAL, DAILY"/>
    <s v="APPROVED"/>
    <n v="1"/>
    <n v="1"/>
    <n v="1"/>
    <s v="ENTERPRISE RENT-A-CAR INC."/>
    <s v="PEP BOYS"/>
    <s v="1717 HWY 138 S"/>
    <s v="CONYERS"/>
    <s v="GA"/>
    <s v="30013"/>
  </r>
  <r>
    <x v="0"/>
    <n v="30"/>
    <s v="61001"/>
    <s v="TARONNE HENDERSON"/>
    <s v="THENDER"/>
    <s v="TARONNE HENDERSON"/>
    <s v="THENDER"/>
    <s v="825 BELLARMINE LN"/>
    <s v="OPEN"/>
    <x v="0"/>
    <x v="1"/>
    <s v="OPEN"/>
    <x v="0"/>
    <s v="61001"/>
    <s v="2B56"/>
    <s v="61001"/>
    <s v="01"/>
    <s v="7323"/>
    <s v="TARONNE"/>
    <s v="HENDERSON"/>
    <s v="THENDER"/>
    <s v="FLORISSANT"/>
    <s v="MO"/>
    <n v="116118871"/>
    <n v="116463147"/>
    <d v="2026-02-03T00:00:00"/>
    <s v="1A001001"/>
    <s v="RENTAL, DAILY"/>
    <s v="APPROVED"/>
    <n v="375"/>
    <n v="5"/>
    <n v="75"/>
    <s v="ENTERPRISE RENT-A-CAR INC."/>
    <m/>
    <m/>
    <m/>
    <m/>
    <m/>
  </r>
  <r>
    <x v="0"/>
    <n v="50"/>
    <s v="61015"/>
    <s v="BERNARD SOKOLOWSKI"/>
    <s v="BSOKOLO"/>
    <s v="Not assigned in TPMS!!"/>
    <s v="Not assigned in TPMS!!"/>
    <s v="Not assigned in TPMS!!"/>
    <s v="CLOSED"/>
    <x v="0"/>
    <x v="0"/>
    <s v="CLOSED"/>
    <x v="0"/>
    <s v="61015"/>
    <s v="2B56"/>
    <s v="61015"/>
    <s v="01"/>
    <s v="4766"/>
    <s v="BERNARD"/>
    <s v="SOKOLOWSKI"/>
    <s v="BSOKOLO"/>
    <s v="CRANBERRY TOWNSHIP"/>
    <s v="PA"/>
    <n v="115705276"/>
    <n v="116045292"/>
    <d v="2026-01-14T00:00:00"/>
    <s v="1A001001"/>
    <s v="RENTAL, DAILY"/>
    <s v="APPROVED"/>
    <n v="158"/>
    <n v="2"/>
    <n v="79"/>
    <s v="ENTERPRISE RENT-A-CAR INC."/>
    <m/>
    <m/>
    <m/>
    <m/>
    <m/>
  </r>
  <r>
    <x v="1"/>
    <n v="7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5705276"/>
    <n v="116961228"/>
    <d v="2026-02-26T00:00:00"/>
    <s v="1A001001"/>
    <s v="RENTAL, DAILY"/>
    <s v="APPROVED"/>
    <n v="1"/>
    <n v="1"/>
    <n v="1"/>
    <s v="ENTERPRISE RENT-A-CAR INC."/>
    <m/>
    <m/>
    <m/>
    <m/>
    <m/>
  </r>
  <r>
    <x v="1"/>
    <n v="10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546010"/>
    <n v="116897440"/>
    <d v="2026-02-23T00:00:00"/>
    <s v="1A001001"/>
    <s v="RENTAL, DAILY"/>
    <s v="APPROVED"/>
    <n v="195"/>
    <n v="3"/>
    <n v="65"/>
    <s v="ENTERPRISE RENT-A-CAR INC."/>
    <m/>
    <m/>
    <m/>
    <m/>
    <m/>
  </r>
  <r>
    <x v="1"/>
    <n v="1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708857"/>
    <n v="117062233"/>
    <d v="2026-03-04T00:00:00"/>
    <s v="1A001001"/>
    <s v="RENTAL, DAILY"/>
    <s v="APPROVED"/>
    <n v="54.75"/>
    <n v="1"/>
    <n v="54.75"/>
    <s v="ENTERPRISE RENT-A-CAR INC."/>
    <m/>
    <m/>
    <m/>
    <m/>
    <m/>
  </r>
  <r>
    <x v="0"/>
    <n v="55"/>
    <s v="61031"/>
    <s v="FRANK EADDY III"/>
    <s v="FEADDYI"/>
    <s v="FRANK EADDY III"/>
    <s v="FEADDYI"/>
    <s v="Not on HR File"/>
    <s v="CLOSED"/>
    <x v="0"/>
    <x v="0"/>
    <s v="CLOSED"/>
    <x v="0"/>
    <s v="61031"/>
    <s v="2B56"/>
    <s v="61031"/>
    <s v="01"/>
    <s v="8380"/>
    <s v="FRANK"/>
    <s v="EADDY III"/>
    <s v="FEADDYI"/>
    <s v="READING"/>
    <s v="PA"/>
    <n v="113104147"/>
    <n v="115974461"/>
    <d v="2026-01-09T00:00:00"/>
    <s v="1A008002"/>
    <s v="RENTAL TAXES &amp; TOLLS"/>
    <s v="APPROVED"/>
    <n v="1"/>
    <n v="1"/>
    <n v="1"/>
    <s v="ENTERPRISE TOLLS/TOLL CHARGES"/>
    <s v="PEP BOYS"/>
    <s v="323 LANDIS AVE"/>
    <s v="VINELAND"/>
    <s v="NJ"/>
    <s v="08360"/>
  </r>
  <r>
    <x v="2"/>
    <n v="23"/>
    <s v="61042"/>
    <s v="ALEX WILLIAMS"/>
    <s v="AWILLI1"/>
    <s v="ALEX WILLIAMS"/>
    <s v="AWILLI1"/>
    <s v="Not on HR File"/>
    <s v="CLOSED"/>
    <x v="0"/>
    <x v="0"/>
    <s v="CLOSED"/>
    <x v="0"/>
    <s v="61042"/>
    <s v="2B56"/>
    <s v="61042"/>
    <s v="RF"/>
    <s v="8555"/>
    <s v="ALEX"/>
    <s v="WILLIAMS"/>
    <s v="AWILLI1"/>
    <s v="CHICAGO"/>
    <s v="IL"/>
    <n v="116296982"/>
    <n v="116642970"/>
    <d v="2026-02-10T00:00:00"/>
    <s v="1A001001"/>
    <s v="RENTAL, DAILY"/>
    <s v="APPROVED"/>
    <n v="490"/>
    <n v="14"/>
    <n v="35"/>
    <s v="ENTERPRISE RENT-A-CAR INC."/>
    <m/>
    <m/>
    <m/>
    <m/>
    <m/>
  </r>
  <r>
    <x v="0"/>
    <n v="90"/>
    <s v="61058"/>
    <s v="ANDREW BART"/>
    <s v="ABART"/>
    <s v="ANDREW BART"/>
    <s v="ABART"/>
    <s v="Not on HR File"/>
    <s v="CLOSED"/>
    <x v="0"/>
    <x v="0"/>
    <s v="CLOSED"/>
    <x v="0"/>
    <s v="61058"/>
    <s v="2B56"/>
    <s v="61058"/>
    <s v="RF"/>
    <s v="8158"/>
    <s v="ANDREW"/>
    <s v="BART"/>
    <s v="ABART"/>
    <s v="HONOLULU"/>
    <s v="HI"/>
    <n v="115157321"/>
    <n v="115487259"/>
    <d v="2025-12-05T00:00:00"/>
    <s v="1A001001"/>
    <s v="RENTAL, DAILY"/>
    <s v="APPROVED"/>
    <n v="910"/>
    <n v="14"/>
    <n v="65"/>
    <s v="ENTERPRISE RENT-A-CAR INC."/>
    <m/>
    <m/>
    <m/>
    <m/>
    <m/>
  </r>
  <r>
    <x v="1"/>
    <n v="7"/>
    <s v="61064"/>
    <s v="JOHNNY FRYE"/>
    <s v="JFRYE1"/>
    <s v="JOHNNY FRYE"/>
    <s v="JFRYE1"/>
    <d v="1929-06-06T00:00:00"/>
    <s v="OPEN"/>
    <x v="0"/>
    <x v="1"/>
    <s v="OPEN"/>
    <x v="0"/>
    <s v="61064"/>
    <s v="2B56"/>
    <s v="61064"/>
    <s v="RF"/>
    <s v="8169"/>
    <s v="JOHNNY"/>
    <s v="FRYE"/>
    <s v="JFRYE1"/>
    <s v="NORTHGLENN"/>
    <s v="CO"/>
    <n v="116626215"/>
    <n v="116978334"/>
    <d v="2026-02-26T00:00:00"/>
    <s v="1A001001"/>
    <s v="RENTAL, DAILY"/>
    <s v="APPROVED"/>
    <n v="360"/>
    <n v="5"/>
    <n v="72"/>
    <s v="ENTERPRISE RENT-A-CAR INC."/>
    <m/>
    <m/>
    <m/>
    <m/>
    <m/>
  </r>
  <r>
    <x v="1"/>
    <n v="9"/>
    <s v="61095"/>
    <s v="WARREN OBERDIECK"/>
    <s v="WOBERDI"/>
    <s v="WARREN OBERDIECK"/>
    <s v="WOBERDI"/>
    <s v="2130 Freeburg Ave"/>
    <s v="CLOSED"/>
    <x v="0"/>
    <x v="0"/>
    <s v="CLOSED"/>
    <x v="0"/>
    <s v="61095"/>
    <s v="2B56"/>
    <s v="61095"/>
    <s v="RF"/>
    <s v="7323"/>
    <s v="WARREN"/>
    <s v="OBERDIECK"/>
    <s v="WOBERDI"/>
    <s v="BELLEVILLE"/>
    <s v="IL"/>
    <n v="116568631"/>
    <n v="116919964"/>
    <d v="2026-02-24T00:00:00"/>
    <s v="1A001001"/>
    <s v="RENTAL, DAILY"/>
    <s v="APPROVED"/>
    <n v="910"/>
    <n v="14"/>
    <n v="65"/>
    <s v="ENTERPRISE RENT-A-CAR INC."/>
    <m/>
    <m/>
    <m/>
    <m/>
    <m/>
  </r>
  <r>
    <x v="0"/>
    <n v="135"/>
    <s v="61115"/>
    <s v="CHRISTOPHER HENKEMEYER"/>
    <s v="CHENKEM"/>
    <s v="CHRISTOPHER HENKEMEYER"/>
    <s v="CHENKEM"/>
    <s v="6325 Pablo Ct"/>
    <s v="CLOSED"/>
    <x v="0"/>
    <x v="0"/>
    <s v="CLOSED"/>
    <x v="0"/>
    <s v="61115"/>
    <s v="2B56"/>
    <s v="61115"/>
    <s v="RF"/>
    <s v="7108"/>
    <s v="CHRISTOPHER"/>
    <s v="HENKEMEYER"/>
    <s v="CHENKEM"/>
    <s v="CHINO"/>
    <s v="CA"/>
    <n v="114355961"/>
    <n v="114673248"/>
    <d v="2025-10-21T00:00:00"/>
    <s v="1A001001"/>
    <s v="RENTAL, DAILY"/>
    <s v="APPROVED"/>
    <n v="383.25"/>
    <n v="7"/>
    <n v="54.75"/>
    <s v="ENTERPRISE RENT-A-CAR INC."/>
    <m/>
    <m/>
    <m/>
    <m/>
    <m/>
  </r>
  <r>
    <x v="2"/>
    <n v="22"/>
    <s v="61118"/>
    <s v="ALFREDO GONZALEZ"/>
    <s v="AGON248"/>
    <s v="ALFREDO GONZALEZ"/>
    <s v="AGON248"/>
    <s v="2109 N. SPRUCE"/>
    <s v="OPEN"/>
    <x v="0"/>
    <x v="1"/>
    <s v="OPEN"/>
    <x v="0"/>
    <s v="61118"/>
    <s v="2B56"/>
    <s v="61118"/>
    <s v="RF"/>
    <s v="7088"/>
    <s v="ALFREDO"/>
    <s v="GONZALEZ"/>
    <s v="AGON248"/>
    <s v="SANTA ANA"/>
    <s v="CA"/>
    <n v="116325460"/>
    <n v="116673106"/>
    <d v="2026-02-11T00:00:00"/>
    <s v="1A001001"/>
    <s v="RENTAL, DAILY"/>
    <s v="APPROVED"/>
    <n v="952"/>
    <n v="14"/>
    <n v="68"/>
    <s v="ENTERPRISE RENT-A-CAR INC."/>
    <m/>
    <m/>
    <m/>
    <m/>
    <m/>
  </r>
  <r>
    <x v="1"/>
    <n v="1"/>
    <s v="61118"/>
    <s v="ALFREDO GONZALEZ"/>
    <s v="AGON248"/>
    <s v="ALFREDO GONZALEZ"/>
    <s v="AGON248"/>
    <s v="2109 N. SPRUCE"/>
    <s v="OPEN"/>
    <x v="1"/>
    <x v="1"/>
    <s v="OPEN"/>
    <x v="0"/>
    <s v="61118"/>
    <s v="2B56"/>
    <s v="61118"/>
    <s v="RF"/>
    <s v="7088"/>
    <s v="ALFREDO"/>
    <s v="GONZALEZ"/>
    <s v="AGON248"/>
    <s v="SANTA ANA"/>
    <s v="CA"/>
    <n v="116717671"/>
    <n v="117071898"/>
    <d v="2026-03-04T00:00:00"/>
    <s v="1A001001"/>
    <s v="RENTAL, DAILY"/>
    <s v="APPROVED"/>
    <n v="595"/>
    <n v="7"/>
    <n v="85"/>
    <s v="ENTERPRISE RENT-A-CAR INC."/>
    <m/>
    <m/>
    <m/>
    <m/>
    <m/>
  </r>
  <r>
    <x v="0"/>
    <n v="161"/>
    <s v="61137"/>
    <s v="TIMOTHY GOSSELIN"/>
    <s v="TGOSSEL"/>
    <s v="Not assigned in TPMS!!"/>
    <s v="Not assigned in TPMS!!"/>
    <s v="Not assigned in TPMS!!"/>
    <s v="CLOSED"/>
    <x v="0"/>
    <x v="0"/>
    <s v="CLOSED"/>
    <x v="0"/>
    <s v="61137"/>
    <s v="2B56"/>
    <s v="61137"/>
    <s v="01"/>
    <s v="7670"/>
    <s v="TIMOTHY"/>
    <s v="GOSSELIN"/>
    <s v="TGOSSEL"/>
    <s v="WINSLOW"/>
    <s v="ME"/>
    <n v="112538456"/>
    <n v="114244847"/>
    <d v="2025-09-25T00:00:00"/>
    <s v="1A001001"/>
    <s v="RENTAL, DAILY"/>
    <s v="APPROVED"/>
    <n v="952"/>
    <n v="14"/>
    <n v="68"/>
    <s v="ENTERPRISE RENT-A-CAR INC."/>
    <m/>
    <m/>
    <m/>
    <m/>
    <m/>
  </r>
  <r>
    <x v="1"/>
    <n v="13"/>
    <s v="61137"/>
    <s v="TIMOTHY GOSSELIN"/>
    <s v="TGOSSEL"/>
    <s v="Not assigned in TPMS!!"/>
    <s v="Not assigned in TPMS!!"/>
    <s v="Not assigned in TPMS!!"/>
    <s v="CLOSED"/>
    <x v="1"/>
    <x v="0"/>
    <s v="CLOSED"/>
    <x v="0"/>
    <s v="61137"/>
    <s v="2B56"/>
    <s v="61137"/>
    <s v="01"/>
    <s v="7670"/>
    <s v="TIMOTHY"/>
    <s v="GOSSELIN"/>
    <s v="TGOSSEL"/>
    <s v="WINSLOW"/>
    <s v="ME"/>
    <n v="112538456"/>
    <n v="116864955"/>
    <d v="2026-02-20T00:00:00"/>
    <s v="1A001003"/>
    <s v="RENTAL, MONTHLY"/>
    <s v="APPROVED"/>
    <n v="1"/>
    <n v="1"/>
    <n v="1"/>
    <s v="ENTERPRISE RENT-A-CAR INC."/>
    <m/>
    <m/>
    <m/>
    <m/>
    <m/>
  </r>
  <r>
    <x v="0"/>
    <n v="161"/>
    <s v="61146"/>
    <s v="SKYLER BERGERON"/>
    <s v="SBERGER"/>
    <s v="Not assigned in TPMS!!"/>
    <s v="Not assigned in TPMS!!"/>
    <s v="Not assigned in TPMS!!"/>
    <s v="CLOSED"/>
    <x v="0"/>
    <x v="0"/>
    <s v="CLOSED"/>
    <x v="0"/>
    <s v="61146"/>
    <s v="2B56"/>
    <s v="61146"/>
    <s v="01"/>
    <s v="8107"/>
    <s v="SKYLER"/>
    <s v="BERGERON"/>
    <s v="SBERGER"/>
    <s v="BROUSSARD"/>
    <s v="LA"/>
    <n v="112402937"/>
    <n v="114244633"/>
    <d v="2025-09-25T00:00:00"/>
    <s v="1A001001"/>
    <s v="RENTAL, DAILY"/>
    <s v="APPROVED"/>
    <n v="476"/>
    <n v="7"/>
    <n v="68"/>
    <s v="ENTERPRISE RENT-A-CAR INC."/>
    <s v="JASPER ENGINES+TRANS INC"/>
    <s v="PO BOX 650"/>
    <s v="JASPER"/>
    <s v="IN"/>
    <s v="47547"/>
  </r>
  <r>
    <x v="0"/>
    <n v="111"/>
    <s v="61149"/>
    <s v="JAMES COLEMAN"/>
    <s v="JCOLEM0"/>
    <s v="Not assigned in TPMS!!"/>
    <s v="Not assigned in TPMS!!"/>
    <s v="Not assigned in TPMS!!"/>
    <s v="OPEN"/>
    <x v="0"/>
    <x v="1"/>
    <s v="OPEN"/>
    <x v="0"/>
    <s v="61149"/>
    <s v="2B56"/>
    <s v="61149"/>
    <s v="RF"/>
    <s v="7995"/>
    <s v="JAMES"/>
    <s v="COLEMAN"/>
    <s v="JCOLEM0"/>
    <s v="TYLER"/>
    <s v="TX"/>
    <n v="110890649"/>
    <n v="115126818"/>
    <d v="2025-11-14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61154"/>
    <s v="ROY RAMSEY"/>
    <s v="RRAMSE1"/>
    <s v="ROY RAMSEY"/>
    <s v="RRAMSE1"/>
    <s v="2314 Sonora"/>
    <s v="OPEN"/>
    <x v="0"/>
    <x v="1"/>
    <s v="OPEN"/>
    <x v="0"/>
    <s v="61154"/>
    <s v="2B56"/>
    <s v="61154"/>
    <s v="RF"/>
    <s v="8107"/>
    <s v="ROY"/>
    <s v="RAMSEY"/>
    <s v="RRAMSE1"/>
    <s v="LEAGUE CITY"/>
    <s v="TX"/>
    <n v="116256195"/>
    <n v="116601385"/>
    <d v="2026-02-06T00:00:00"/>
    <s v="1A001001"/>
    <s v="RENTAL, DAILY"/>
    <s v="APPROVED"/>
    <n v="1440"/>
    <n v="25"/>
    <n v="57.6"/>
    <s v="ENTERPRISE RENT-A-CAR INC."/>
    <m/>
    <m/>
    <m/>
    <m/>
    <m/>
  </r>
  <r>
    <x v="3"/>
    <n v="17"/>
    <s v="61155"/>
    <s v="FLOYD VERSHIER"/>
    <s v="FVERSHI"/>
    <s v="FLOYD VERSHIER"/>
    <s v="FVERSHI"/>
    <s v="16306 Cutten Rd"/>
    <s v="CLOSED"/>
    <x v="0"/>
    <x v="0"/>
    <s v="CLOSED"/>
    <x v="0"/>
    <s v="61155"/>
    <s v="2B56"/>
    <s v="61155"/>
    <s v="RF"/>
    <s v="8107"/>
    <s v="FLOYD"/>
    <s v="VERSHIER"/>
    <s v="FVERSHI"/>
    <s v="HOUSTON"/>
    <s v="TX"/>
    <n v="116397340"/>
    <n v="116748066"/>
    <d v="2026-02-16T00:00:00"/>
    <s v="1A001001"/>
    <s v="RENTAL, DAILY"/>
    <s v="APPROVED"/>
    <n v="476"/>
    <n v="7"/>
    <n v="68"/>
    <s v="ENTERPRISE RENT-A-CAR INC."/>
    <m/>
    <m/>
    <m/>
    <m/>
    <m/>
  </r>
  <r>
    <x v="0"/>
    <n v="84"/>
    <s v="61157"/>
    <s v="ROMAN TAMAYO"/>
    <s v="RTAMAY0"/>
    <s v="ROMAN TAMAYO"/>
    <s v="RTAMAY0"/>
    <s v="16610 MOARY FIRTH DRIVE"/>
    <s v="CLOSED"/>
    <x v="0"/>
    <x v="0"/>
    <s v="CLOSED"/>
    <x v="0"/>
    <s v="61157"/>
    <s v="2B56"/>
    <s v="61157"/>
    <s v="RF"/>
    <s v="8107"/>
    <s v="ROMAN"/>
    <s v="TAMAYO"/>
    <s v="RTAMAY0"/>
    <s v="HOUSTON"/>
    <s v="TX"/>
    <n v="115123587"/>
    <n v="115573993"/>
    <d v="2025-12-11T00:00:00"/>
    <s v="1A001001"/>
    <s v="RENTAL, DAILY"/>
    <s v="APPROVED"/>
    <n v="130"/>
    <n v="2"/>
    <n v="65"/>
    <s v="ENTERPRISE RENT-A-CAR INC."/>
    <s v="PEP BOYS"/>
    <s v="6900 HWY 6 N"/>
    <s v="HOUSTON"/>
    <s v="TX"/>
    <s v="77084"/>
  </r>
  <r>
    <x v="0"/>
    <n v="139"/>
    <s v="61158"/>
    <s v="HERMON CHAN"/>
    <s v="HCHAN"/>
    <s v="HERMON CHAN"/>
    <s v="HCHAN"/>
    <s v="2585 MEYER RD"/>
    <s v="CLOSED"/>
    <x v="0"/>
    <x v="0"/>
    <s v="CLOSED"/>
    <x v="0"/>
    <s v="61158"/>
    <s v="2B56"/>
    <s v="61158"/>
    <s v="RF"/>
    <s v="8107"/>
    <s v="HERMON"/>
    <s v="CHAN"/>
    <s v="HCHAN"/>
    <s v="SEALY"/>
    <s v="TX"/>
    <n v="114292665"/>
    <n v="114632797"/>
    <d v="2025-10-17T00:00:00"/>
    <s v="1A001001"/>
    <s v="RENTAL, DAILY"/>
    <s v="APPROVED"/>
    <n v="487.9"/>
    <n v="7"/>
    <n v="69.7"/>
    <s v="ENTERPRISE RENT-A-CAR INC."/>
    <s v="NWCARZONE"/>
    <s v="8210 PINEMONT DR"/>
    <s v="HOUSTON"/>
    <s v="TX"/>
    <s v="77040"/>
  </r>
  <r>
    <x v="2"/>
    <n v="27"/>
    <s v="61164"/>
    <s v="MARK LEMOINE"/>
    <s v="MLEMOIN"/>
    <s v="MARK LEMOINE"/>
    <s v="MLEMOIN"/>
    <s v="7242 hwy 29"/>
    <s v="CLOSED"/>
    <x v="0"/>
    <x v="0"/>
    <s v="CLOSED"/>
    <x v="0"/>
    <s v="61164"/>
    <s v="2B56"/>
    <s v="61164"/>
    <s v="RF"/>
    <s v="8107"/>
    <s v="MARK"/>
    <s v="LEMOINE"/>
    <s v="MLEMOIN"/>
    <s v="COTTONPORT"/>
    <s v="LA"/>
    <n v="116258535"/>
    <n v="116603735"/>
    <d v="2026-02-06T00:00:00"/>
    <s v="1A001001"/>
    <s v="RENTAL, DAILY"/>
    <s v="APPROVED"/>
    <n v="481.25"/>
    <n v="7"/>
    <n v="68.75"/>
    <s v="ENTERPRISE RENT-A-CAR INC."/>
    <m/>
    <m/>
    <m/>
    <m/>
    <m/>
  </r>
  <r>
    <x v="1"/>
    <n v="5"/>
    <s v="61165"/>
    <s v="DAVID BARRINGER"/>
    <s v="DBARRIN"/>
    <s v="DAVID BARRINGER"/>
    <s v="DBARRIN"/>
    <s v="126 HUNTERS GLEN"/>
    <s v="OPEN"/>
    <x v="0"/>
    <x v="1"/>
    <s v="OPEN"/>
    <x v="0"/>
    <s v="61165"/>
    <s v="2B56"/>
    <s v="61165"/>
    <s v="RF"/>
    <s v="8107"/>
    <s v="DAVID"/>
    <s v="BARRINGER"/>
    <s v="DBARRIN"/>
    <s v="LUFKIN"/>
    <s v="TX"/>
    <n v="116653307"/>
    <n v="117005883"/>
    <d v="2026-02-28T00:00:00"/>
    <s v="1A001001"/>
    <s v="RENTAL, DAILY"/>
    <s v="APPROVED"/>
    <n v="455"/>
    <n v="7"/>
    <n v="65"/>
    <s v="ENTERPRISE RENT-A-CAR INC."/>
    <s v="ANGELINA TIRE &amp; AUTO LLC"/>
    <s v="3601 S MEDFORD DR"/>
    <s v="LUFKIN"/>
    <s v="TX"/>
    <s v="75901"/>
  </r>
  <r>
    <x v="0"/>
    <n v="33"/>
    <s v="61166"/>
    <s v="MARCUS BURKHAM"/>
    <s v="MBURKHA"/>
    <s v="MARCUS BURKHAM"/>
    <s v="MBURKHA"/>
    <s v="412 HARVEST HILL"/>
    <s v="CLOSED"/>
    <x v="0"/>
    <x v="0"/>
    <s v="CLOSED"/>
    <x v="0"/>
    <s v="61166"/>
    <s v="2B56"/>
    <s v="61166"/>
    <s v="RF"/>
    <s v="7995"/>
    <s v="MARCUS"/>
    <s v="BURKHAM"/>
    <s v="MBURKHA"/>
    <s v="VENUS"/>
    <s v="TX"/>
    <n v="116072737"/>
    <n v="116418448"/>
    <d v="2026-01-31T00:00:00"/>
    <s v="1A001001"/>
    <s v="RENTAL, DAILY"/>
    <s v="APPROVED"/>
    <n v="442.75"/>
    <n v="7"/>
    <n v="63.25"/>
    <s v="ENTERPRISE RENT-A-CAR INC."/>
    <m/>
    <m/>
    <m/>
    <m/>
    <m/>
  </r>
  <r>
    <x v="0"/>
    <n v="33"/>
    <s v="61166"/>
    <s v="MARCUS BURKHAM"/>
    <s v="MBURKHA"/>
    <s v="MARCUS BURKHAM"/>
    <s v="MBURKHA"/>
    <s v="412 HARVEST HILL"/>
    <s v="CLOSED"/>
    <x v="1"/>
    <x v="0"/>
    <s v="CLOSED"/>
    <x v="0"/>
    <s v="61166"/>
    <s v="2B56"/>
    <s v="61166"/>
    <s v="RF"/>
    <s v="7995"/>
    <s v="MARCUS"/>
    <s v="BURKHAM"/>
    <s v="MBURKHA"/>
    <s v="VENUS"/>
    <s v="TX"/>
    <n v="116072737"/>
    <n v="116418448"/>
    <d v="2026-01-31T00:00:00"/>
    <s v="1A001002"/>
    <s v="RENTAL, WEEKLY"/>
    <s v="APPROVED"/>
    <n v="442.75"/>
    <n v="7"/>
    <n v="63.25"/>
    <s v="ENTERPRISE RENT-A-CAR INC."/>
    <m/>
    <m/>
    <m/>
    <m/>
    <m/>
  </r>
  <r>
    <x v="0"/>
    <n v="156"/>
    <s v="61178"/>
    <s v="KENNETH AMARAL"/>
    <s v="KAMARAL"/>
    <s v="KENNETH AMARAL"/>
    <s v="KAMARAL"/>
    <s v="Not on HR File"/>
    <s v="CLOSED"/>
    <x v="0"/>
    <x v="0"/>
    <s v="CLOSED"/>
    <x v="0"/>
    <s v="61178"/>
    <s v="2B56"/>
    <s v="61178"/>
    <s v="01"/>
    <s v="8158"/>
    <s v="KENNETH"/>
    <s v="AMARAL"/>
    <s v="KAMARAL"/>
    <s v="EWA BEACH"/>
    <s v="HI"/>
    <n v="114027668"/>
    <n v="114338976"/>
    <d v="2025-09-30T00:00:00"/>
    <s v="1A001001"/>
    <s v="RENTAL, DAILY"/>
    <s v="APPROVED"/>
    <n v="504"/>
    <n v="7"/>
    <n v="72"/>
    <s v="ENTERPRISE RENT-A-CAR INC."/>
    <m/>
    <m/>
    <m/>
    <m/>
    <m/>
  </r>
  <r>
    <x v="0"/>
    <n v="66"/>
    <s v="61183"/>
    <s v="NICHOLAS LUCAS"/>
    <s v="NLUCAS"/>
    <s v="NICHOLAS LUCAS"/>
    <s v="NLUCAS"/>
    <s v="Not on HR File"/>
    <s v="CLOSED"/>
    <x v="0"/>
    <x v="0"/>
    <s v="CLOSED"/>
    <x v="0"/>
    <s v="61183"/>
    <s v="2B56"/>
    <s v="61183"/>
    <s v="RF"/>
    <s v="8158"/>
    <s v="NICHOLAS"/>
    <s v="LUCAS"/>
    <s v="NLUCAS"/>
    <s v="KEAAU"/>
    <s v="HI"/>
    <n v="115474375"/>
    <n v="115810124"/>
    <d v="2025-12-29T00:00:00"/>
    <s v="1A001001"/>
    <s v="RENTAL, DAILY"/>
    <s v="APPROVED"/>
    <n v="910"/>
    <n v="14"/>
    <n v="65"/>
    <s v="ENTERPRISE RENT-A-CAR INC."/>
    <m/>
    <m/>
    <m/>
    <m/>
    <m/>
  </r>
  <r>
    <x v="0"/>
    <n v="100"/>
    <s v="61192"/>
    <s v="UNKNOWN UNKNOWN"/>
    <s v="RESEARCH!!"/>
    <s v="Not assigned in TPMS!!"/>
    <s v="Not assigned in TPMS!!"/>
    <s v="Not assigned in TPMS!!"/>
    <s v="OPEN"/>
    <x v="0"/>
    <x v="1"/>
    <s v="OPEN"/>
    <x v="0"/>
    <s v="61192"/>
    <s v="2B56"/>
    <s v="61192"/>
    <s v="RF"/>
    <s v="8169"/>
    <s v="UNKNOWN"/>
    <s v="UNKNOWN"/>
    <m/>
    <s v="HENDERSON"/>
    <s v="CO"/>
    <n v="114167213"/>
    <n v="115331573"/>
    <d v="2025-11-25T00:00:00"/>
    <s v="1A001001"/>
    <s v="RENTAL, DAILY"/>
    <s v="APPROVED"/>
    <n v="2275"/>
    <n v="35"/>
    <n v="65"/>
    <s v="ENTERPRISE RENT-A-CAR INC."/>
    <s v="LARRY H. MILLER FORD LAKEWOOD"/>
    <s v="11595 W 6TH AVE"/>
    <s v="LAKEWOOD"/>
    <s v="CO"/>
    <s v="80215"/>
  </r>
  <r>
    <x v="0"/>
    <n v="58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5900402"/>
    <d v="2026-01-06T00:00:00"/>
    <s v="1A001003"/>
    <s v="RENTAL, MONTHLY"/>
    <s v="APPROVED"/>
    <n v="1752"/>
    <n v="1"/>
    <n v="1752"/>
    <s v="ENTERPRISE RENT-A-CAR INC."/>
    <s v="LARRY H. MILLER FORD LAKEWOOD"/>
    <s v="11595 W 6TH AVE"/>
    <s v="LAKEWOOD"/>
    <s v="CO"/>
    <s v="80215"/>
  </r>
  <r>
    <x v="0"/>
    <n v="58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5900402"/>
    <d v="2026-01-06T00:00:00"/>
    <s v="1A001004"/>
    <s v="RENTAL SURCHARGE"/>
    <s v="APPROVED"/>
    <n v="166.5"/>
    <n v="90"/>
    <n v="1.85"/>
    <s v="ENTERPRISE RENT-A-CAR INC."/>
    <s v="LARRY H. MILLER FORD LAKEWOOD"/>
    <s v="11595 W 6TH AVE"/>
    <s v="LAKEWOOD"/>
    <s v="CO"/>
    <s v="80215"/>
  </r>
  <r>
    <x v="0"/>
    <n v="31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6438963"/>
    <d v="2026-02-02T00:00:00"/>
    <s v="1A001003"/>
    <s v="RENTAL, MONTHLY"/>
    <s v="APPROVED"/>
    <n v="1752"/>
    <n v="1"/>
    <n v="1752"/>
    <s v="ENTERPRISE RENT-A-CAR INC."/>
    <s v="LARRY H. MILLER FORD LAKEWOOD"/>
    <s v="11595 W 6TH AVE"/>
    <s v="LAKEWOOD"/>
    <s v="CO"/>
    <s v="80215"/>
  </r>
  <r>
    <x v="1"/>
    <n v="5"/>
    <s v="61200"/>
    <s v="MICHAEL GIBBS"/>
    <s v="MGIBBS"/>
    <s v="MICHAEL GIBBS"/>
    <s v="MGIBBS"/>
    <s v="636 crown ridge Dr"/>
    <s v="OPEN"/>
    <x v="0"/>
    <x v="1"/>
    <s v="OPEN"/>
    <x v="0"/>
    <s v="61200"/>
    <s v="2B56"/>
    <s v="61200"/>
    <s v="RF"/>
    <s v="8169"/>
    <s v="MICHAEL"/>
    <s v="GIBBS"/>
    <s v="MGIBBS"/>
    <s v="COLORADO SPRINGS"/>
    <s v="CO"/>
    <n v="116648835"/>
    <n v="117001460"/>
    <d v="2026-02-28T00:00:00"/>
    <s v="1A001001"/>
    <s v="RENTAL, DAILY"/>
    <s v="APPROVED"/>
    <n v="195"/>
    <n v="3"/>
    <n v="65"/>
    <s v="ENTERPRISE RENT-A-CAR INC."/>
    <m/>
    <m/>
    <m/>
    <m/>
    <m/>
  </r>
  <r>
    <x v="0"/>
    <n v="44"/>
    <s v="61203"/>
    <s v="THOMAS YANKIE"/>
    <s v="TYANKI"/>
    <s v="THOMAS YANKIE"/>
    <s v="TYANKI"/>
    <s v="222 SE CR 3040"/>
    <s v="OPEN"/>
    <x v="0"/>
    <x v="1"/>
    <s v="OPEN"/>
    <x v="0"/>
    <s v="61203"/>
    <s v="2B56"/>
    <s v="61203"/>
    <s v="RF"/>
    <s v="7995"/>
    <s v="THOMAS"/>
    <s v="YANKIE"/>
    <s v="TYANKI"/>
    <s v="CORSICANA"/>
    <s v="TX"/>
    <n v="115810695"/>
    <n v="116152031"/>
    <d v="2026-01-20T00:00:00"/>
    <s v="1A001001"/>
    <s v="RENTAL, DAILY"/>
    <s v="APPROVED"/>
    <n v="195"/>
    <n v="3"/>
    <n v="65"/>
    <s v="ENTERPRISE RENT-A-CAR INC."/>
    <s v="BRINSON FORD INC"/>
    <s v="1951 EAST HWY 31"/>
    <s v="CORSICANA"/>
    <s v="TX"/>
    <s v="75110"/>
  </r>
  <r>
    <x v="0"/>
    <n v="174"/>
    <s v="61212"/>
    <s v="LATARGI FOWLER"/>
    <s v="LFOWLER"/>
    <s v="Not assigned in TPMS!!"/>
    <s v="Not assigned in TPMS!!"/>
    <s v="Not assigned in TPMS!!"/>
    <s v="OPEN"/>
    <x v="0"/>
    <x v="1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1"/>
    <s v="RENTAL, DAILY"/>
    <s v="APPROVED"/>
    <n v="1173"/>
    <n v="15"/>
    <n v="78.2"/>
    <s v="ENTERPRISE RENT-A-CAR INC."/>
    <m/>
    <m/>
    <m/>
    <m/>
    <m/>
  </r>
  <r>
    <x v="0"/>
    <n v="174"/>
    <s v="61212"/>
    <s v="LATARGI FOWLER"/>
    <s v="LFOWLER"/>
    <s v="Not assigned in TPMS!!"/>
    <s v="Not assigned in TPMS!!"/>
    <s v="Not assigned in TPMS!!"/>
    <s v="OPEN"/>
    <x v="1"/>
    <x v="1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3"/>
    <s v="RENTAL, MONTHLY"/>
    <s v="APPROVED"/>
    <n v="1662"/>
    <n v="1"/>
    <n v="1662"/>
    <s v="ENTERPRISE RENT-A-CAR INC."/>
    <m/>
    <m/>
    <m/>
    <m/>
    <m/>
  </r>
  <r>
    <x v="0"/>
    <n v="155"/>
    <s v="61225"/>
    <s v="RAYMOND RODRIGUEZ-SEPULVED"/>
    <s v="RESEARCH!!"/>
    <s v="RAYMOND RODRIGUEZ-SEPULVEDA"/>
    <s v="RRODR47"/>
    <s v="889 somerset dr"/>
    <s v="CLOSED"/>
    <x v="0"/>
    <x v="0"/>
    <s v="CLOSED"/>
    <x v="0"/>
    <s v="61225"/>
    <s v="2B56"/>
    <s v="61225"/>
    <s v="01"/>
    <s v="7435"/>
    <s v="RAYMOND"/>
    <s v="RODRIGUEZ-SEPULVED"/>
    <s v="RRODR47"/>
    <s v="ROCKLEDGE"/>
    <s v="FL"/>
    <n v="114032607"/>
    <n v="114345117"/>
    <d v="2025-10-01T00:00:00"/>
    <s v="1A001001"/>
    <s v="RENTAL, DAILY"/>
    <s v="APPROVED"/>
    <n v="720"/>
    <n v="10"/>
    <n v="72"/>
    <s v="ENTERPRISE RENT-A-CAR INC."/>
    <m/>
    <m/>
    <m/>
    <m/>
    <m/>
  </r>
  <r>
    <x v="1"/>
    <n v="8"/>
    <s v="61232"/>
    <s v="JACOB STEVENSON"/>
    <s v="RESEARCH!!"/>
    <s v="Not assigned in TPMS!!"/>
    <s v="Not assigned in TPMS!!"/>
    <s v="Not assigned in TPMS!!"/>
    <s v="OPEN"/>
    <x v="0"/>
    <x v="1"/>
    <s v="OPEN"/>
    <x v="0"/>
    <s v="61232"/>
    <s v="2B56"/>
    <s v="61232"/>
    <s v="01"/>
    <s v="8035"/>
    <s v="JACOB"/>
    <s v="STEVENSON"/>
    <s v="JSTEVEN"/>
    <s v="PRATTVILLE"/>
    <s v="AL"/>
    <n v="114216048"/>
    <n v="116947125"/>
    <d v="2026-02-25T00:00:00"/>
    <s v="1A001001"/>
    <s v="RENTAL, DAILY"/>
    <s v="APPROVED"/>
    <n v="1632"/>
    <n v="1"/>
    <n v="1632"/>
    <s v="ENTERPRISE RENT-A-CAR INC."/>
    <s v="LONG LEWIS OF THE RIVER REGION"/>
    <s v="2091 FAIRVIEW AVE"/>
    <s v="PRATTVILLE"/>
    <s v="AL"/>
    <s v="360665240"/>
  </r>
  <r>
    <x v="1"/>
    <n v="13"/>
    <s v="61239"/>
    <s v="NEAL COOPER JR"/>
    <s v="NMATHI1"/>
    <s v="NEAL COOPER JR"/>
    <s v="NMATHI1"/>
    <s v="2720 COZUMEL DRIVE"/>
    <s v="CLOSED"/>
    <x v="0"/>
    <x v="0"/>
    <s v="CLOSED"/>
    <x v="0"/>
    <s v="61239"/>
    <s v="2B56"/>
    <s v="61239"/>
    <s v="01"/>
    <s v="7435"/>
    <s v="NEAL"/>
    <s v="COOPER JR"/>
    <s v="NMATHI1"/>
    <s v="MELBOURNE"/>
    <s v="FL"/>
    <n v="116511755"/>
    <n v="116862412"/>
    <d v="2026-02-20T00:00:00"/>
    <s v="1A001001"/>
    <s v="RENTAL, DAILY"/>
    <s v="APPROVED"/>
    <n v="966"/>
    <n v="14"/>
    <n v="69"/>
    <s v="ENTERPRISE RENT-A-CAR INC."/>
    <m/>
    <m/>
    <m/>
    <m/>
    <m/>
  </r>
  <r>
    <x v="0"/>
    <n v="55"/>
    <s v="61242"/>
    <s v="JACOB WILKINS"/>
    <s v="JWILKI0"/>
    <s v="JACOB WILKINS"/>
    <s v="JWILKI0"/>
    <s v="Not on HR File"/>
    <s v="CLOSED"/>
    <x v="0"/>
    <x v="0"/>
    <s v="CLOSED"/>
    <x v="0"/>
    <s v="61242"/>
    <s v="2B56"/>
    <s v="61242"/>
    <s v="RF"/>
    <s v="8366"/>
    <s v="JACOB"/>
    <s v="WILKINS"/>
    <s v="JWILKI0"/>
    <s v="STOCKTON"/>
    <s v="CA"/>
    <n v="115641982"/>
    <n v="115980245"/>
    <d v="2026-01-09T00:00:00"/>
    <s v="1A001001"/>
    <s v="RENTAL, DAILY"/>
    <s v="APPROVED"/>
    <n v="375"/>
    <n v="5"/>
    <n v="75"/>
    <s v="ENTERPRISE RENT-A-CAR INC."/>
    <m/>
    <m/>
    <m/>
    <m/>
    <m/>
  </r>
  <r>
    <x v="1"/>
    <n v="8"/>
    <s v="61262"/>
    <s v="STACEY FINDLEY"/>
    <s v="SFINDLE"/>
    <s v="STACEY FINDLEY"/>
    <s v="SFINDLE"/>
    <s v="3716 E FARM RD 28"/>
    <s v="OPEN"/>
    <x v="0"/>
    <x v="1"/>
    <s v="OPEN"/>
    <x v="0"/>
    <s v="61262"/>
    <s v="2B56"/>
    <s v="61262"/>
    <s v="RF"/>
    <s v="8420"/>
    <s v="STACEY"/>
    <s v="FINDLEY"/>
    <s v="SFINDLE"/>
    <s v="FAIR GROVE"/>
    <s v="MO"/>
    <n v="116587382"/>
    <n v="116939884"/>
    <d v="2026-02-25T00:00:00"/>
    <s v="1A001001"/>
    <s v="RENTAL, DAILY"/>
    <s v="APPROVED"/>
    <n v="455"/>
    <n v="7"/>
    <n v="65"/>
    <s v="ENTERPRISE RENT-A-CAR INC."/>
    <m/>
    <m/>
    <m/>
    <m/>
    <m/>
  </r>
  <r>
    <x v="0"/>
    <n v="99"/>
    <s v="61263"/>
    <s v="THOMAS BATES"/>
    <s v="TBATES"/>
    <s v="THOMAS BATES"/>
    <s v="TBATES"/>
    <s v="6031 OAKLAND AVE"/>
    <s v="CLOSED"/>
    <x v="0"/>
    <x v="0"/>
    <s v="CLOSED"/>
    <x v="0"/>
    <s v="61263"/>
    <s v="2B56"/>
    <s v="61263"/>
    <s v="RF"/>
    <s v="8420"/>
    <s v="THOMAS"/>
    <s v="BATES"/>
    <s v="TBATES"/>
    <s v="KANSAS CITY"/>
    <s v="KS"/>
    <n v="115014545"/>
    <n v="115345280"/>
    <d v="2025-11-26T00:00:00"/>
    <s v="1A001001"/>
    <s v="RENTAL, DAILY"/>
    <s v="APPROVED"/>
    <n v="180"/>
    <n v="3"/>
    <n v="60"/>
    <s v="ENTERPRISE RENT-A-CAR INC."/>
    <s v="FIRESTONE COMPLETE AUTO CARE"/>
    <s v="7717 STATE AVE"/>
    <s v="KANSAS CITY"/>
    <s v="KS"/>
    <s v="66112"/>
  </r>
  <r>
    <x v="0"/>
    <n v="30"/>
    <s v="61266"/>
    <s v="RICHARD BANKS"/>
    <s v="RBANKS"/>
    <s v="RICHARD BANKS"/>
    <s v="RBANKS"/>
    <s v="5722 METCALF CT."/>
    <s v="CLOSED"/>
    <x v="0"/>
    <x v="0"/>
    <s v="CLOSED"/>
    <x v="0"/>
    <s v="61266"/>
    <s v="2B56"/>
    <s v="61266"/>
    <s v="RF"/>
    <s v="8420"/>
    <s v="RICHARD"/>
    <s v="BANKS"/>
    <s v="RBANKS"/>
    <s v="OVERLAND PARK"/>
    <s v="KS"/>
    <n v="116108984"/>
    <n v="116453664"/>
    <d v="2026-02-03T00:00:00"/>
    <s v="1A001001"/>
    <s v="RENTAL, DAILY"/>
    <s v="APPROVED"/>
    <n v="230.46"/>
    <n v="3"/>
    <n v="76.819999999999993"/>
    <s v="ENTERPRISE RENT-A-CAR INC."/>
    <m/>
    <m/>
    <m/>
    <m/>
    <m/>
  </r>
  <r>
    <x v="0"/>
    <n v="69"/>
    <s v="61271"/>
    <s v="ROBERT MANNA"/>
    <s v="RMANNA1"/>
    <s v="ROBERT MANNA"/>
    <s v="RMANNA1"/>
    <s v="4106 204TH AVE NE"/>
    <s v="CLOSED"/>
    <x v="0"/>
    <x v="0"/>
    <s v="CLOSED"/>
    <x v="0"/>
    <s v="61271"/>
    <s v="2B56"/>
    <s v="61271"/>
    <s v="RF"/>
    <s v="8228"/>
    <s v="ROBERT"/>
    <s v="MANNA"/>
    <s v="RMANNA1"/>
    <s v="SAMMAMISH"/>
    <s v="WA"/>
    <n v="115452052"/>
    <n v="115787213"/>
    <d v="2025-12-26T00:00:00"/>
    <s v="1A001001"/>
    <s v="RENTAL, DAILY"/>
    <s v="APPROVED"/>
    <n v="360"/>
    <n v="5"/>
    <n v="72"/>
    <s v="ENTERPRISE RENT-A-CAR INC."/>
    <m/>
    <m/>
    <m/>
    <m/>
    <m/>
  </r>
  <r>
    <x v="0"/>
    <n v="157"/>
    <s v="61275"/>
    <s v="TAYLOR CARLTON"/>
    <s v="TCARLTO"/>
    <s v="TAYLOR CARLTON"/>
    <s v="TCARLTO"/>
    <s v="1909 SE 36TH AVE"/>
    <s v="CLOSED"/>
    <x v="0"/>
    <x v="0"/>
    <s v="CLOSED"/>
    <x v="0"/>
    <s v="61275"/>
    <s v="2B56"/>
    <s v="61275"/>
    <s v="RF"/>
    <s v="8228"/>
    <s v="TAYLOR"/>
    <s v="CARLTON"/>
    <s v="TCARLTO"/>
    <s v="PORTLAND"/>
    <s v="OR"/>
    <n v="113999749"/>
    <n v="114310682"/>
    <d v="2025-09-29T00:00:00"/>
    <s v="1A001001"/>
    <s v="RENTAL, DAILY"/>
    <s v="APPROVED"/>
    <n v="216"/>
    <n v="3"/>
    <n v="72"/>
    <s v="ENTERPRISE RENT-A-CAR INC."/>
    <m/>
    <m/>
    <m/>
    <m/>
    <m/>
  </r>
  <r>
    <x v="0"/>
    <n v="80"/>
    <s v="61300"/>
    <s v="RICHARD MOHR"/>
    <s v="RMOHR"/>
    <s v="RICHARD MOHR"/>
    <s v="RMOHR"/>
    <s v="35259 RAILROAD AVE"/>
    <s v="CLOSED"/>
    <x v="0"/>
    <x v="0"/>
    <s v="CLOSED"/>
    <x v="0"/>
    <s v="61300"/>
    <s v="2B56"/>
    <s v="61300"/>
    <s v="RF"/>
    <s v="7084"/>
    <s v="RICHARD"/>
    <s v="MOHR"/>
    <s v="RMOHR"/>
    <s v="PITTSVILLE"/>
    <s v="MD"/>
    <n v="115203354"/>
    <n v="115620026"/>
    <d v="2025-12-15T00:00:00"/>
    <s v="1A001001"/>
    <s v="RENTAL, DAILY"/>
    <s v="APPROVED"/>
    <n v="210"/>
    <n v="3"/>
    <n v="70"/>
    <s v="ENTERPRISE RENT-A-CAR INC."/>
    <s v="PITTSVILLE MOTORS"/>
    <s v="34690 OLD OCEAN CITY HWY"/>
    <s v="PITTSVILLE"/>
    <s v="MD"/>
    <s v="21850"/>
  </r>
  <r>
    <x v="2"/>
    <n v="24"/>
    <s v="61302"/>
    <s v="MOHAMMAD HAROON NIZAM"/>
    <s v="MNIZAM"/>
    <s v="MOHAMMAD HAROON NIZAM"/>
    <s v="MNIZAM"/>
    <s v="742 balls bluff Rd NE"/>
    <s v="OPEN"/>
    <x v="0"/>
    <x v="1"/>
    <s v="OPEN"/>
    <x v="0"/>
    <s v="61302"/>
    <s v="2B56"/>
    <s v="61302"/>
    <s v="01"/>
    <s v="7084"/>
    <s v="MOHAMMAD HAROON"/>
    <s v="NIZAM"/>
    <s v="MNIZAM"/>
    <s v="LEESBURG"/>
    <s v="VA"/>
    <n v="116261097"/>
    <n v="116617049"/>
    <d v="2026-02-09T00:00:00"/>
    <s v="1A001001"/>
    <s v="RENTAL, DAILY"/>
    <s v="APPROVED"/>
    <n v="910"/>
    <n v="14"/>
    <n v="65"/>
    <s v="ENTERPRISE RENT-A-CAR INC."/>
    <s v="PEP BOYS"/>
    <s v="1120 W PATRICK ST"/>
    <s v="FREDERICK"/>
    <s v="MD"/>
    <s v="21701"/>
  </r>
  <r>
    <x v="0"/>
    <n v="51"/>
    <s v="61303"/>
    <s v="RACHID MEGHNEM"/>
    <s v="RMEGHNE"/>
    <s v="RACHID MEGHNEM"/>
    <s v="RMEGHNE"/>
    <s v="13555 highland mews pl"/>
    <s v="CLOSED"/>
    <x v="0"/>
    <x v="0"/>
    <s v="CLOSED"/>
    <x v="0"/>
    <s v="61303"/>
    <s v="2B56"/>
    <s v="61303"/>
    <s v="RF"/>
    <s v="7084"/>
    <s v="RACHID"/>
    <s v="MEGHNEM"/>
    <s v="RMEGHNE"/>
    <s v="HERNDON"/>
    <s v="VA"/>
    <n v="111946536"/>
    <n v="116025080"/>
    <d v="2026-01-13T00:00:00"/>
    <s v="1A008002"/>
    <s v="RENTAL TAXES &amp; TOLLS"/>
    <s v="APPROVED"/>
    <n v="1"/>
    <n v="1"/>
    <n v="1"/>
    <s v="ENTERPRISE TOLLS/TOLL CHARGES"/>
    <s v="FIRESTONE COMPLETE AUTO CARE"/>
    <s v="7619 RICHMOND HWY"/>
    <s v="ALEXANDRIA"/>
    <s v="VA"/>
    <s v="22306"/>
  </r>
  <r>
    <x v="2"/>
    <n v="21"/>
    <s v="61304"/>
    <s v="DARIOUS MELLERSON"/>
    <s v="DMELLER"/>
    <s v="DARIOUS MELLERSON"/>
    <s v="DMELLER"/>
    <s v="3217 YOSEMITE AVE"/>
    <s v="CLOSED"/>
    <x v="0"/>
    <x v="0"/>
    <s v="CLOSED"/>
    <x v="0"/>
    <s v="61304"/>
    <s v="2B56"/>
    <s v="61304"/>
    <s v="RF"/>
    <s v="7084"/>
    <s v="DARIOUS"/>
    <s v="MELLERSON"/>
    <s v="DMELLER"/>
    <s v="BALTIMORE"/>
    <s v="MD"/>
    <n v="116347623"/>
    <n v="116696164"/>
    <d v="2026-02-12T00:00:00"/>
    <s v="1A001001"/>
    <s v="RENTAL, DAILY"/>
    <s v="APPROVED"/>
    <n v="630"/>
    <n v="7"/>
    <n v="90"/>
    <s v="ENTERPRISE RENT-A-CAR INC."/>
    <m/>
    <m/>
    <m/>
    <m/>
    <m/>
  </r>
  <r>
    <x v="1"/>
    <n v="3"/>
    <s v="61307"/>
    <s v="WAYNE KELLEY"/>
    <s v="WKELLE"/>
    <s v="Not assigned in TPMS!!"/>
    <s v="Not assigned in TPMS!!"/>
    <s v="Not assigned in TPMS!!"/>
    <s v="OPEN"/>
    <x v="0"/>
    <x v="1"/>
    <s v="OPEN"/>
    <x v="0"/>
    <s v="61307"/>
    <s v="2B56"/>
    <s v="61307"/>
    <s v="RF"/>
    <s v="7084"/>
    <s v="WAYNE"/>
    <s v="KELLEY"/>
    <s v="WKELLE"/>
    <s v="WAYNESBORO"/>
    <s v="PA"/>
    <n v="115476844"/>
    <n v="117010202"/>
    <d v="2026-03-02T00:00:00"/>
    <s v="1A001001"/>
    <s v="RENTAL, DAILY"/>
    <s v="APPROVED"/>
    <n v="300"/>
    <n v="5"/>
    <n v="60"/>
    <s v="ENTERPRISE RENT-A-CAR INC."/>
    <s v="AAMCO TOTAL CAR CARE"/>
    <s v="119 E OAK RIDGE DR"/>
    <s v="HAGERSTOWN"/>
    <s v="MD"/>
    <s v="21740"/>
  </r>
  <r>
    <x v="0"/>
    <n v="147"/>
    <s v="61310"/>
    <s v="SEDIQULLAH QADERI"/>
    <s v="SQADERI"/>
    <s v="SEDIQULLAH QADERI"/>
    <s v="SQADERI"/>
    <s v="4415 Torrence Pl"/>
    <s v="OPEN"/>
    <x v="0"/>
    <x v="1"/>
    <s v="OPEN"/>
    <x v="0"/>
    <s v="61310"/>
    <s v="2B56"/>
    <s v="61310"/>
    <s v="RF"/>
    <s v="7084"/>
    <s v="SEDIQULLAH"/>
    <s v="QADERI"/>
    <s v="SQADERI"/>
    <s v="WOODBRIDGE"/>
    <s v="VA"/>
    <n v="113027316"/>
    <n v="114496922"/>
    <d v="2025-10-09T00:00:00"/>
    <s v="1A001001"/>
    <s v="RENTAL, DAILY"/>
    <s v="APPROVED"/>
    <n v="385"/>
    <n v="7"/>
    <n v="55"/>
    <s v="ENTERPRISE RENT-A-CAR INC."/>
    <s v="KOONS WOODBRIDGE FORD"/>
    <s v="13779 NOBLEWOOD PLAZA"/>
    <s v="WOODBRIDGE"/>
    <s v="VA"/>
    <s v="22193"/>
  </r>
  <r>
    <x v="2"/>
    <n v="21"/>
    <s v="61310"/>
    <s v="SEDIQULLAH QADERI"/>
    <s v="SQADERI"/>
    <s v="SEDIQULLAH QADERI"/>
    <s v="SQADERI"/>
    <s v="4415 Torrence Pl"/>
    <s v="OPEN"/>
    <x v="1"/>
    <x v="1"/>
    <s v="OPEN"/>
    <x v="0"/>
    <s v="61310"/>
    <s v="2B56"/>
    <s v="61310"/>
    <s v="RF"/>
    <s v="7084"/>
    <s v="SEDIQULLAH"/>
    <s v="QADERI"/>
    <s v="SQADERI"/>
    <s v="WOODBRIDGE"/>
    <s v="VA"/>
    <n v="116344812"/>
    <n v="116693341"/>
    <d v="2026-02-12T00:00:00"/>
    <s v="1A001001"/>
    <s v="RENTAL, DAILY"/>
    <s v="APPROVED"/>
    <n v="476"/>
    <n v="7"/>
    <n v="68"/>
    <s v="ENTERPRISE RENT-A-CAR INC."/>
    <s v="KOONS WOODBRIDGE FORD"/>
    <s v="13779 NOBLEWOOD PLAZA"/>
    <s v="WOODBRIDGE"/>
    <s v="VA"/>
    <s v="22193"/>
  </r>
  <r>
    <x v="0"/>
    <n v="141"/>
    <s v="61312"/>
    <s v="MICHAEL DIPIETRO"/>
    <s v="MDIPIE"/>
    <s v="Not assigned in TPMS!!"/>
    <s v="Not assigned in TPMS!!"/>
    <s v="Not assigned in TPMS!!"/>
    <s v="CLOSED"/>
    <x v="0"/>
    <x v="0"/>
    <s v="CLOSED"/>
    <x v="0"/>
    <s v="61312"/>
    <s v="2B56"/>
    <s v="61312"/>
    <s v="01"/>
    <s v="7084"/>
    <s v="MICHAEL"/>
    <s v="DIPIETRO"/>
    <s v="MDIPIE"/>
    <s v="MOUNT AIRY"/>
    <s v="MD"/>
    <n v="114266737"/>
    <n v="114582494"/>
    <d v="2025-10-15T00:00:00"/>
    <s v="1A001001"/>
    <s v="RENTAL, DAILY"/>
    <s v="APPROVED"/>
    <n v="490"/>
    <n v="7"/>
    <n v="70"/>
    <s v="ENTERPRISE RENT-A-CAR INC."/>
    <m/>
    <m/>
    <m/>
    <m/>
    <m/>
  </r>
  <r>
    <x v="1"/>
    <n v="13"/>
    <s v="61316"/>
    <s v="PAUL BRADY"/>
    <s v="PBRADY"/>
    <s v="PAUL BRADY"/>
    <s v="PBRADY"/>
    <s v="2095 LAKE GROVE LANE"/>
    <s v="OPEN"/>
    <x v="0"/>
    <x v="1"/>
    <s v="OPEN"/>
    <x v="0"/>
    <s v="61316"/>
    <s v="2B56"/>
    <s v="61316"/>
    <s v="RF"/>
    <s v="7084"/>
    <s v="PAUL"/>
    <s v="BRADY"/>
    <s v="PBRADY"/>
    <s v="CROFTON"/>
    <s v="MD"/>
    <n v="114265835"/>
    <n v="116875191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55"/>
    <s v="61317"/>
    <s v="MANZOORHUSSAIN SHARIFI"/>
    <s v="MSHARIF"/>
    <s v="MANZOORHUSSAIN SHARIFI"/>
    <s v="MSHARIF"/>
    <s v="5320 satterfild drive"/>
    <s v="OPEN"/>
    <x v="0"/>
    <x v="1"/>
    <s v="OPEN"/>
    <x v="0"/>
    <s v="61317"/>
    <s v="2B56"/>
    <s v="61317"/>
    <s v="RF"/>
    <s v="7084"/>
    <s v="MANZOORHUSSAIN"/>
    <s v="SHARIFI"/>
    <s v="MSHARIF"/>
    <s v="WOODBRIDGE"/>
    <s v="VA"/>
    <n v="112935059"/>
    <n v="11597428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147"/>
    <s v="61319"/>
    <s v="ABDUL ATTA"/>
    <s v="AATTA"/>
    <s v="ABDUL ATTA"/>
    <s v="AATTA"/>
    <s v="1961 Gableridge Turn"/>
    <s v="CLOSED"/>
    <x v="0"/>
    <x v="0"/>
    <s v="CLOSED"/>
    <x v="0"/>
    <s v="61319"/>
    <s v="2B56"/>
    <s v="61319"/>
    <s v="01"/>
    <s v="7084"/>
    <s v="ABDUL"/>
    <s v="ATTA"/>
    <s v="AATTA"/>
    <s v="WOODBRIDGE"/>
    <s v="VA"/>
    <n v="114171892"/>
    <n v="114485583"/>
    <d v="2025-10-09T00:00:00"/>
    <s v="1A001001"/>
    <s v="RENTAL, DAILY"/>
    <s v="APPROVED"/>
    <n v="216"/>
    <n v="3"/>
    <n v="72"/>
    <s v="ENTERPRISE RENT-A-CAR INC."/>
    <m/>
    <m/>
    <m/>
    <m/>
    <m/>
  </r>
  <r>
    <x v="0"/>
    <n v="87"/>
    <s v="61320"/>
    <s v="SHYHEIM PELLE"/>
    <s v="SPELLE"/>
    <s v="SHYHEIM PELLE"/>
    <s v="SPELLE"/>
    <s v="15 Elizabeth St"/>
    <s v="OPEN"/>
    <x v="0"/>
    <x v="1"/>
    <s v="OPEN"/>
    <x v="0"/>
    <s v="61320"/>
    <s v="2B56"/>
    <s v="61320"/>
    <s v="RF"/>
    <s v="7084"/>
    <s v="SHYHEIM"/>
    <s v="PELLE"/>
    <s v="SPELLE"/>
    <s v="ELKTON"/>
    <s v="MD"/>
    <n v="112084996"/>
    <n v="115502747"/>
    <d v="2025-12-08T00:00:00"/>
    <s v="1A008002"/>
    <s v="RENTAL TAXES &amp; TOLLS"/>
    <s v="APPROVED"/>
    <n v="1"/>
    <n v="1"/>
    <n v="1"/>
    <s v="ENTERPRISE TOLLS/TOLL CHARGES"/>
    <s v="FIRESTONE COMPLETE AUTO CARE"/>
    <s v="202 E PULASKI HWY"/>
    <s v="ELKTON"/>
    <s v="MD"/>
    <s v="21921"/>
  </r>
  <r>
    <x v="0"/>
    <n v="150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4420540"/>
    <d v="2025-10-06T00:00:00"/>
    <s v="1A001001"/>
    <s v="RENTAL, DAILY"/>
    <s v="APPROVED"/>
    <n v="483"/>
    <n v="7"/>
    <n v="69"/>
    <s v="ENTERPRISE RENT-A-CAR INC."/>
    <m/>
    <m/>
    <m/>
    <m/>
    <m/>
  </r>
  <r>
    <x v="3"/>
    <n v="20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6716586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6993551"/>
    <d v="2026-02-27T00:00:00"/>
    <s v="1A008002"/>
    <s v="RENTAL TAXES &amp; TOLLS"/>
    <s v="APPROVED"/>
    <n v="1"/>
    <n v="1"/>
    <n v="1"/>
    <s v="ENTERPRISE TOLLS/TOLL CHARGES"/>
    <m/>
    <m/>
    <m/>
    <m/>
    <m/>
  </r>
  <r>
    <x v="1"/>
    <n v="8"/>
    <s v="61340"/>
    <s v="ALVIN DE VENT"/>
    <s v="ADEVENT"/>
    <s v="ALVIN DE VENT"/>
    <s v="ADEVENT"/>
    <s v="2719 San Gregorio Ct"/>
    <s v="CLOSED"/>
    <x v="0"/>
    <x v="0"/>
    <s v="CLOSED"/>
    <x v="0"/>
    <s v="61340"/>
    <s v="2B56"/>
    <s v="61340"/>
    <s v="RF"/>
    <s v="8184"/>
    <s v="ALVIN"/>
    <s v="DE VENT"/>
    <s v="ADEVENT"/>
    <s v="ANTIOCH"/>
    <s v="CA"/>
    <n v="116591222"/>
    <n v="116944220"/>
    <d v="2026-02-25T00:00:00"/>
    <s v="1A001001"/>
    <s v="RENTAL, DAILY"/>
    <s v="APPROVED"/>
    <n v="460.25"/>
    <n v="7"/>
    <n v="65.75"/>
    <s v="ENTERPRISE RENT-A-CAR INC."/>
    <m/>
    <m/>
    <m/>
    <m/>
    <m/>
  </r>
  <r>
    <x v="1"/>
    <n v="6"/>
    <s v="61343"/>
    <s v="FRANCISCO ARROYO"/>
    <s v="RESEARCH!!"/>
    <s v="FRANCISCO ARROYO-MEDINA"/>
    <s v="FARROYO"/>
    <s v="2759 VIKING WAY"/>
    <s v="CLOSED"/>
    <x v="0"/>
    <x v="0"/>
    <s v="CLOSED"/>
    <x v="0"/>
    <s v="61343"/>
    <s v="2B56"/>
    <s v="61343"/>
    <s v="01"/>
    <s v="8184"/>
    <s v="FRANCISCO"/>
    <s v="ARROYO"/>
    <s v="FARROYO"/>
    <s v="CARSON CITY"/>
    <s v="NV"/>
    <n v="116633849"/>
    <n v="116986020"/>
    <d v="2026-02-27T00:00:00"/>
    <s v="1A001001"/>
    <s v="RENTAL, DAILY"/>
    <s v="APPROVED"/>
    <n v="490"/>
    <n v="14"/>
    <n v="35"/>
    <s v="ENTERPRISE RENT-A-CAR INC."/>
    <m/>
    <m/>
    <m/>
    <m/>
    <m/>
  </r>
  <r>
    <x v="0"/>
    <n v="73"/>
    <s v="61360"/>
    <s v="DWAYNE HOWELL"/>
    <s v="DHOWEL5"/>
    <s v="Not assigned in TPMS!!"/>
    <s v="Not assigned in TPMS!!"/>
    <s v="Not assigned in TPMS!!"/>
    <s v="CLOSED"/>
    <x v="0"/>
    <x v="2"/>
    <s v="PENDED"/>
    <x v="0"/>
    <s v="61360"/>
    <s v="2B56"/>
    <s v="61360"/>
    <s v="01"/>
    <s v="8035"/>
    <s v="DWAYNE"/>
    <s v="HOWELL"/>
    <s v="DHOWEL5"/>
    <s v="DALLAS"/>
    <s v="GA"/>
    <n v="112649928"/>
    <n v="115739361"/>
    <d v="2025-12-22T00:00:00"/>
    <s v="1A001001"/>
    <s v="RENTAL, DAILY"/>
    <s v="APPROVED"/>
    <n v="2405"/>
    <n v="37"/>
    <n v="65"/>
    <s v="ENTERPRISE RENT-A-CAR INC."/>
    <s v="FAMILY FORD, INC."/>
    <s v="1255 CHARLES HARDY PKWY"/>
    <s v="DALLAS"/>
    <s v="GA"/>
    <s v="30132"/>
  </r>
  <r>
    <x v="2"/>
    <n v="21"/>
    <s v="61369"/>
    <s v="CAROLYN BARNETT"/>
    <s v="CBARNET"/>
    <s v="CAROLYN BARNETT"/>
    <s v="CBARNET"/>
    <s v="506 Airport Rd"/>
    <s v="CLOSED"/>
    <x v="0"/>
    <x v="0"/>
    <s v="CLOSED"/>
    <x v="0"/>
    <s v="61369"/>
    <s v="2B56"/>
    <s v="61369"/>
    <s v="RF"/>
    <s v="8035"/>
    <s v="CAROLYN"/>
    <s v="BARNETT"/>
    <s v="CBARNET"/>
    <s v="OXFORD"/>
    <s v="AL"/>
    <n v="116347194"/>
    <n v="116695917"/>
    <d v="2026-02-12T00:00:00"/>
    <s v="1A001001"/>
    <s v="RENTAL, DAILY"/>
    <s v="APPROVED"/>
    <n v="490"/>
    <n v="14"/>
    <n v="35"/>
    <s v="ENTERPRISE RENT-A-CAR INC."/>
    <m/>
    <m/>
    <m/>
    <m/>
    <m/>
  </r>
  <r>
    <x v="0"/>
    <n v="111"/>
    <s v="61370"/>
    <s v="BRIAN MILLS"/>
    <s v="BMILLS9"/>
    <s v="Not assigned in TPMS!!"/>
    <s v="Not assigned in TPMS!!"/>
    <s v="Not assigned in TPMS!!"/>
    <s v="OPEN"/>
    <x v="0"/>
    <x v="1"/>
    <s v="OPEN"/>
    <x v="0"/>
    <s v="61370"/>
    <s v="2B56"/>
    <s v="61370"/>
    <s v="RF"/>
    <s v="8420"/>
    <s v="BRIAN"/>
    <s v="MILLS"/>
    <s v="BMILLS9"/>
    <s v="FLORENCE"/>
    <s v="KS"/>
    <n v="114811561"/>
    <n v="115134848"/>
    <d v="2025-11-14T00:00:00"/>
    <s v="1A001001"/>
    <s v="RENTAL, DAILY"/>
    <s v="APPROVED"/>
    <n v="525"/>
    <n v="7"/>
    <n v="75"/>
    <s v="ENTERPRISE RENT-A-CAR INC."/>
    <m/>
    <m/>
    <m/>
    <m/>
    <m/>
  </r>
  <r>
    <x v="1"/>
    <n v="13"/>
    <s v="61372"/>
    <s v="PERNELL RILEY"/>
    <s v="PRILEY"/>
    <s v="PERNELL RILEY"/>
    <s v="PRILEY"/>
    <s v="Not on HR File"/>
    <s v="CLOSED"/>
    <x v="0"/>
    <x v="0"/>
    <s v="CLOSED"/>
    <x v="0"/>
    <s v="61372"/>
    <s v="2B56"/>
    <s v="61372"/>
    <s v="RF"/>
    <s v="8175"/>
    <s v="PERNELL"/>
    <s v="RILEY"/>
    <s v="PRILEY"/>
    <s v="COLUMBIA"/>
    <s v="SC"/>
    <n v="116527018"/>
    <n v="116878361"/>
    <d v="2026-02-20T00:00:00"/>
    <s v="1A001001"/>
    <s v="RENTAL, DAILY"/>
    <s v="APPROVED"/>
    <n v="525"/>
    <n v="7"/>
    <n v="75"/>
    <s v="ENTERPRISE RENT-A-CAR INC."/>
    <m/>
    <m/>
    <m/>
    <m/>
    <m/>
  </r>
  <r>
    <x v="0"/>
    <n v="83"/>
    <s v="61373"/>
    <s v="RUSSELL EBRON"/>
    <s v="REBRON"/>
    <s v="RUSSELL EBRON"/>
    <s v="REBRON"/>
    <s v="Not on HR File"/>
    <s v="OPEN"/>
    <x v="0"/>
    <x v="1"/>
    <s v="OPEN"/>
    <x v="0"/>
    <s v="61373"/>
    <s v="2B56"/>
    <s v="61373"/>
    <s v="RF"/>
    <s v="7084"/>
    <s v="RUSSELL"/>
    <s v="EBRON"/>
    <s v="REBRON"/>
    <s v="HOUSTON"/>
    <s v="DE"/>
    <n v="115266290"/>
    <n v="115598488"/>
    <d v="2025-12-12T00:00:00"/>
    <s v="1A001001"/>
    <s v="RENTAL, DAILY"/>
    <s v="APPROVED"/>
    <n v="504"/>
    <n v="7"/>
    <n v="72"/>
    <s v="ENTERPRISE RENT-A-CAR INC."/>
    <m/>
    <m/>
    <m/>
    <m/>
    <m/>
  </r>
  <r>
    <x v="1"/>
    <n v="9"/>
    <s v="61373"/>
    <s v="RUSSELL EBRON"/>
    <s v="REBRON"/>
    <s v="RUSSELL EBRON"/>
    <s v="REBRON"/>
    <s v="Not on HR File"/>
    <s v="OPEN"/>
    <x v="1"/>
    <x v="1"/>
    <s v="OPEN"/>
    <x v="0"/>
    <s v="61373"/>
    <s v="2B56"/>
    <s v="61373"/>
    <s v="RF"/>
    <s v="7084"/>
    <s v="RUSSELL"/>
    <s v="EBRON"/>
    <s v="REBRON"/>
    <s v="HOUSTON"/>
    <s v="DE"/>
    <n v="116583805"/>
    <n v="116934855"/>
    <d v="2026-02-24T00:00:00"/>
    <s v="1A001001"/>
    <s v="RENTAL, DAILY"/>
    <s v="APPROVED"/>
    <n v="800"/>
    <n v="10"/>
    <n v="80"/>
    <s v="ENTERPRISE RENT-A-CAR INC."/>
    <m/>
    <m/>
    <m/>
    <m/>
    <m/>
  </r>
  <r>
    <x v="3"/>
    <n v="19"/>
    <s v="61384"/>
    <s v="ALBERT MARMOL"/>
    <s v="AMARMO0"/>
    <s v="ALBERT MARMOL"/>
    <s v="AMARMO0"/>
    <s v="225 MT PLEASANT AVE"/>
    <s v="CLOSED"/>
    <x v="0"/>
    <x v="0"/>
    <s v="CLOSED"/>
    <x v="0"/>
    <s v="61384"/>
    <s v="2B56"/>
    <s v="61384"/>
    <s v="01"/>
    <s v="8380"/>
    <s v="ALBERT"/>
    <s v="MARMOL"/>
    <s v="AMARMO0"/>
    <s v="HOBOKEN"/>
    <s v="NJ"/>
    <n v="116385275"/>
    <n v="116736062"/>
    <d v="2026-02-14T00:00:00"/>
    <s v="1A001001"/>
    <s v="RENTAL, DAILY"/>
    <s v="APPROVED"/>
    <n v="597"/>
    <n v="8"/>
    <n v="74.63"/>
    <s v="ENTERPRISE RENT-A-CAR INC."/>
    <m/>
    <m/>
    <m/>
    <m/>
    <m/>
  </r>
  <r>
    <x v="3"/>
    <n v="15"/>
    <s v="61385"/>
    <s v="JARROD WHITING"/>
    <s v="JWHITI0"/>
    <s v="JARROD WHITING"/>
    <s v="JWHITI0"/>
    <s v="1545 N LAKE SHIPP DR"/>
    <s v="CLOSED"/>
    <x v="0"/>
    <x v="0"/>
    <s v="CLOSED"/>
    <x v="0"/>
    <s v="61385"/>
    <s v="2B56"/>
    <s v="61385"/>
    <s v="RF"/>
    <s v="7435"/>
    <s v="JARROD"/>
    <s v="WHITING"/>
    <s v="JWHITI0"/>
    <s v="WINTER HAVEN"/>
    <s v="FL"/>
    <n v="116432851"/>
    <n v="116784252"/>
    <d v="2026-02-18T00:00:00"/>
    <s v="1A001001"/>
    <s v="RENTAL, DAILY"/>
    <s v="APPROVED"/>
    <n v="455"/>
    <n v="7"/>
    <n v="65"/>
    <s v="ENTERPRISE RENT-A-CAR INC."/>
    <m/>
    <m/>
    <m/>
    <m/>
    <m/>
  </r>
  <r>
    <x v="0"/>
    <n v="135"/>
    <s v="61392"/>
    <s v="WILNER MONDESIR"/>
    <s v="WMONDES"/>
    <s v="WILNER MONDESIR"/>
    <s v="WMONDES"/>
    <s v="1128 DREXEL RD"/>
    <s v="CLOSED"/>
    <x v="0"/>
    <x v="0"/>
    <s v="CLOSED"/>
    <x v="0"/>
    <s v="61392"/>
    <s v="2B56"/>
    <s v="61392"/>
    <s v="RF"/>
    <s v="7435"/>
    <s v="WILNER"/>
    <s v="MONDESIR"/>
    <s v="WMONDES"/>
    <s v="WEST PALM BEACH"/>
    <s v="FL"/>
    <n v="114366451"/>
    <n v="114684553"/>
    <d v="2025-10-21T00:00:00"/>
    <s v="1A001001"/>
    <s v="RENTAL, DAILY"/>
    <s v="APPROVED"/>
    <n v="476"/>
    <n v="7"/>
    <n v="68"/>
    <s v="ENTERPRISE RENT-A-CAR INC."/>
    <s v="PEP BOYS"/>
    <s v="2064 W IDIANTOWN RD"/>
    <s v="JUPITER"/>
    <s v="FL"/>
    <s v="33458"/>
  </r>
  <r>
    <x v="1"/>
    <n v="9"/>
    <s v="61401"/>
    <s v="COLLIN SCHAEFFER"/>
    <s v="CSCHAEF"/>
    <s v="COLLIN SCHAEFFER"/>
    <s v="CSCHAEF"/>
    <s v="11305 west pond dr"/>
    <s v="CLOSED"/>
    <x v="0"/>
    <x v="0"/>
    <s v="CLOSED"/>
    <x v="0"/>
    <s v="61401"/>
    <s v="2B56"/>
    <s v="61401"/>
    <s v="RF"/>
    <s v="7995"/>
    <s v="COLLIN"/>
    <s v="SCHAEFFER"/>
    <s v="CSCHAEF"/>
    <s v="PLANO"/>
    <s v="TX"/>
    <n v="116567832"/>
    <n v="116920886"/>
    <d v="2026-02-24T00:00:00"/>
    <s v="1A001001"/>
    <s v="RENTAL, DAILY"/>
    <s v="APPROVED"/>
    <n v="504"/>
    <n v="7"/>
    <n v="72"/>
    <s v="ENTERPRISE RENT-A-CAR INC."/>
    <s v="PALOMA CREEK"/>
    <s v="26737 E UNIVERSITY DR"/>
    <s v="AUBREY"/>
    <s v="TX"/>
    <s v="76227"/>
  </r>
  <r>
    <x v="1"/>
    <n v="13"/>
    <s v="61406"/>
    <s v="GREGORY BALDREE"/>
    <s v="GBALDRE"/>
    <s v="Not assigned in TPMS!!"/>
    <s v="Not assigned in TPMS!!"/>
    <s v="Not assigned in TPMS!!"/>
    <s v="OPEN"/>
    <x v="0"/>
    <x v="1"/>
    <s v="OPEN"/>
    <x v="0"/>
    <s v="61406"/>
    <s v="2B56"/>
    <s v="61406"/>
    <s v="RF"/>
    <s v="8035"/>
    <s v="GREGORY"/>
    <s v="BALDREE"/>
    <s v="GBALDRE"/>
    <s v="HAHIRA"/>
    <s v="GA"/>
    <n v="115359743"/>
    <n v="116865148"/>
    <d v="2026-02-20T00:00:00"/>
    <s v="1A001001"/>
    <s v="RENTAL, DAILY"/>
    <s v="APPROVED"/>
    <n v="1365"/>
    <n v="21"/>
    <n v="65"/>
    <s v="ENTERPRISE RENT-A-CAR INC."/>
    <s v="FIRESTONE COMPLETE AUTO CARE"/>
    <s v="3244 INNER PERIMETER RD"/>
    <s v="VALDOSTA"/>
    <s v="GA"/>
    <s v="31602"/>
  </r>
  <r>
    <x v="0"/>
    <n v="55"/>
    <s v="61432"/>
    <s v="ADAM BEHLER"/>
    <s v="ABEHLE"/>
    <s v="ADAM BEHLER"/>
    <s v="ABEHLE"/>
    <s v="2695 Hopi Ct"/>
    <s v="OPEN"/>
    <x v="0"/>
    <x v="1"/>
    <s v="OPEN"/>
    <x v="0"/>
    <s v="61432"/>
    <s v="2B56"/>
    <s v="61432"/>
    <s v="RF"/>
    <s v="8184"/>
    <s v="ADAM"/>
    <s v="BEHLER"/>
    <s v="ABEHLE"/>
    <s v="CAMERON PARK"/>
    <s v="CA"/>
    <n v="115638116"/>
    <n v="115976551"/>
    <d v="2026-01-09T00:00:00"/>
    <s v="1A001001"/>
    <s v="RENTAL, DAILY"/>
    <s v="APPROVED"/>
    <n v="910"/>
    <n v="14"/>
    <n v="65"/>
    <s v="ENTERPRISE RENT-A-CAR INC."/>
    <m/>
    <m/>
    <m/>
    <m/>
    <m/>
  </r>
  <r>
    <x v="3"/>
    <n v="18"/>
    <s v="61432"/>
    <s v="ADAM BEHLER"/>
    <s v="ABEHLE"/>
    <s v="ADAM BEHLER"/>
    <s v="ABEHLE"/>
    <s v="2695 Hopi Ct"/>
    <s v="OPEN"/>
    <x v="1"/>
    <x v="1"/>
    <s v="OPEN"/>
    <x v="0"/>
    <s v="61432"/>
    <s v="2B56"/>
    <s v="61432"/>
    <s v="RF"/>
    <s v="8184"/>
    <s v="ADAM"/>
    <s v="BEHLER"/>
    <s v="ABEHLE"/>
    <s v="CAMERON PARK"/>
    <s v="CA"/>
    <n v="116093076"/>
    <n v="116737921"/>
    <d v="2026-02-15T00:00:00"/>
    <s v="1A001001"/>
    <s v="RENTAL, DAILY"/>
    <s v="APPROVED"/>
    <n v="1770"/>
    <n v="30"/>
    <n v="59"/>
    <s v="ENTERPRISE RENT-A-CAR INC."/>
    <m/>
    <m/>
    <m/>
    <m/>
    <m/>
  </r>
  <r>
    <x v="3"/>
    <n v="17"/>
    <s v="61444"/>
    <s v="OMAR VANEGAS"/>
    <s v="OVANEGA"/>
    <s v="OMAR VANEGAS"/>
    <s v="OVANEGA"/>
    <s v="1240 BURKE AVENUE 3C"/>
    <s v="OPEN"/>
    <x v="0"/>
    <x v="1"/>
    <s v="OPEN"/>
    <x v="0"/>
    <s v="61444"/>
    <s v="2B56"/>
    <s v="61444"/>
    <s v="01"/>
    <s v="7744"/>
    <s v="OMAR"/>
    <s v="VANEGAS"/>
    <s v="OVANEGA"/>
    <s v="BRONX"/>
    <s v="NY"/>
    <n v="116360976"/>
    <n v="116740034"/>
    <d v="2026-02-16T00:00:00"/>
    <s v="8801A004"/>
    <s v="ACCIDENT - BASIC RENTAL"/>
    <s v="APPROVED"/>
    <n v="3118.5"/>
    <n v="30"/>
    <n v="103.95"/>
    <s v="ENTERPRISE RENT-A-CAR INC."/>
    <s v="VINCENT GARAGE INC"/>
    <s v="636 FENIMORE RD"/>
    <s v="MAMARONECK"/>
    <s v="NY"/>
    <s v="10543"/>
  </r>
  <r>
    <x v="0"/>
    <n v="37"/>
    <s v="61446"/>
    <s v="TOMMY SMITH"/>
    <s v="TSMITH7"/>
    <s v="TOMMY SMITH"/>
    <s v="TSMITH7"/>
    <s v="Not on HR File"/>
    <s v="CLOSED"/>
    <x v="0"/>
    <x v="0"/>
    <s v="CLOSED"/>
    <x v="0"/>
    <s v="61446"/>
    <s v="2B56"/>
    <s v="61446"/>
    <s v="RF"/>
    <s v="7670"/>
    <s v="TOMMY"/>
    <s v="SMITH"/>
    <s v="TSMITH7"/>
    <s v="CAMPBELL"/>
    <s v="NY"/>
    <n v="115951536"/>
    <n v="116294151"/>
    <d v="2026-01-27T00:00:00"/>
    <s v="1A001001"/>
    <s v="RENTAL, DAILY"/>
    <s v="APPROVED"/>
    <n v="920.5"/>
    <n v="14"/>
    <n v="65.75"/>
    <s v="ENTERPRISE RENT-A-CAR INC."/>
    <m/>
    <m/>
    <m/>
    <m/>
    <m/>
  </r>
  <r>
    <x v="0"/>
    <n v="62"/>
    <s v="61447"/>
    <s v="ADAM URUSKYJ"/>
    <s v="AURUSKY"/>
    <s v="ADAM URUSKYJ"/>
    <s v="AURUSKY"/>
    <s v="199 FONDA ROAD"/>
    <s v="CLOSED"/>
    <x v="0"/>
    <x v="0"/>
    <s v="CLOSED"/>
    <x v="0"/>
    <s v="61447"/>
    <s v="2B56"/>
    <s v="61447"/>
    <s v="RF"/>
    <s v="7670"/>
    <s v="ADAM"/>
    <s v="URUSKYJ"/>
    <s v="AURUSKY"/>
    <s v="WATERFORD"/>
    <s v="NY"/>
    <n v="115510234"/>
    <n v="115846488"/>
    <d v="2026-01-02T00:00:00"/>
    <s v="1A001001"/>
    <s v="RENTAL, DAILY"/>
    <s v="APPROVED"/>
    <n v="455"/>
    <n v="7"/>
    <n v="65"/>
    <s v="ENTERPRISE RENT-A-CAR INC."/>
    <m/>
    <m/>
    <m/>
    <m/>
    <m/>
  </r>
  <r>
    <x v="0"/>
    <n v="55"/>
    <s v="61449"/>
    <s v="JOHN SCARLETT"/>
    <s v="JSCARLE"/>
    <s v="JOHN SCARLETT"/>
    <s v="JSCARLE"/>
    <s v="766 NICOLLS RD."/>
    <s v="CLOSED"/>
    <x v="0"/>
    <x v="0"/>
    <s v="CLOSED"/>
    <x v="0"/>
    <s v="61449"/>
    <s v="2B56"/>
    <s v="61449"/>
    <s v="RF"/>
    <s v="7744"/>
    <s v="JOHN"/>
    <s v="SCARLETT"/>
    <s v="JSCARLE"/>
    <s v="DEER PARK"/>
    <s v="NY"/>
    <n v="115625578"/>
    <n v="115963202"/>
    <d v="2026-01-09T00:00:00"/>
    <s v="1A001001"/>
    <s v="RENTAL, DAILY"/>
    <s v="APPROVED"/>
    <n v="75"/>
    <n v="1"/>
    <n v="75"/>
    <s v="ENTERPRISE RENT-A-CAR INC."/>
    <m/>
    <m/>
    <m/>
    <m/>
    <m/>
  </r>
  <r>
    <x v="2"/>
    <n v="22"/>
    <s v="61450"/>
    <s v="THEON KING"/>
    <s v="TKING"/>
    <s v="THEON KING"/>
    <s v="TKING"/>
    <s v="723 E 58 STREET"/>
    <s v="CLOSED"/>
    <x v="0"/>
    <x v="0"/>
    <s v="CLOSED"/>
    <x v="0"/>
    <s v="61450"/>
    <s v="2B56"/>
    <s v="61450"/>
    <s v="RF"/>
    <s v="7744"/>
    <s v="THEON"/>
    <s v="KING"/>
    <s v="TKING"/>
    <s v="BROOKLYN"/>
    <s v="NY"/>
    <n v="112963401"/>
    <n v="116675279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5"/>
    <s v="61457"/>
    <s v="RANSFORD ARTHUR"/>
    <s v="RARTHU1"/>
    <s v="RANSFORD ARTHUR"/>
    <s v="RARTHU1"/>
    <s v="10015 GREENBELT ROAD"/>
    <s v="CLOSED"/>
    <x v="0"/>
    <x v="0"/>
    <s v="CLOSED"/>
    <x v="0"/>
    <s v="61457"/>
    <s v="2B56"/>
    <s v="61457"/>
    <s v="01"/>
    <s v="7084"/>
    <s v="RANSFORD"/>
    <s v="ARTHUR"/>
    <s v="RARTHU1"/>
    <s v="LANHAM"/>
    <s v="MD"/>
    <n v="116032322"/>
    <n v="116376236"/>
    <d v="2026-01-29T00:00:00"/>
    <s v="1A001001"/>
    <s v="RENTAL, DAILY"/>
    <s v="APPROVED"/>
    <n v="455"/>
    <n v="7"/>
    <n v="65"/>
    <s v="ENTERPRISE RENT-A-CAR INC."/>
    <m/>
    <m/>
    <m/>
    <m/>
    <m/>
  </r>
  <r>
    <x v="0"/>
    <n v="91"/>
    <s v="61462"/>
    <s v="MIKE WRIGHT"/>
    <s v="MWRIG31"/>
    <s v="MIKE WRIGHT"/>
    <s v="MWRIG31"/>
    <s v="37744 teaberry cir"/>
    <s v="OPEN"/>
    <x v="0"/>
    <x v="1"/>
    <s v="OPEN"/>
    <x v="0"/>
    <s v="61462"/>
    <s v="2B56"/>
    <s v="61462"/>
    <s v="RF"/>
    <s v="7084"/>
    <s v="MIKE"/>
    <s v="WRIGHT"/>
    <s v="MWRIG31"/>
    <s v="SELBYVILLE"/>
    <s v="DE"/>
    <n v="113569968"/>
    <n v="115466002"/>
    <d v="2025-12-04T00:00:00"/>
    <s v="1A001001"/>
    <s v="RENTAL, DAILY"/>
    <s v="APPROVED"/>
    <n v="483"/>
    <n v="7"/>
    <n v="69"/>
    <s v="ENTERPRISE RENT-A-CAR INC."/>
    <s v="#MULTIVALUE"/>
    <s v="#MULTIVALUE"/>
    <s v="#MULTIVALUE"/>
    <s v="#MULTIVALUE"/>
    <s v="#MULTIVALUE"/>
  </r>
  <r>
    <x v="0"/>
    <n v="73"/>
    <s v="61465"/>
    <s v="CODY KIDD"/>
    <s v="CKIDD0"/>
    <s v="CODY KIDD"/>
    <s v="CKIDD0"/>
    <s v="2302 Adam ave"/>
    <s v="CLOSED"/>
    <x v="0"/>
    <x v="0"/>
    <s v="CLOSED"/>
    <x v="0"/>
    <s v="61465"/>
    <s v="2B56"/>
    <s v="61465"/>
    <s v="RF"/>
    <s v="7995"/>
    <s v="CODY"/>
    <s v="KIDD"/>
    <s v="CKIDD0"/>
    <s v="ABILENE"/>
    <s v="TX"/>
    <n v="115392046"/>
    <n v="115737152"/>
    <d v="2025-12-22T00:00:00"/>
    <s v="1A001001"/>
    <s v="RENTAL, DAILY"/>
    <s v="APPROVED"/>
    <n v="225"/>
    <n v="3"/>
    <n v="75"/>
    <s v="ENTERPRISE RENT-A-CAR INC."/>
    <s v="FIRESTONE COMPLETE AUTO CARE"/>
    <s v="4402 S CLACK ST"/>
    <s v="ABILENE"/>
    <s v="TX"/>
    <s v="79606"/>
  </r>
  <r>
    <x v="1"/>
    <n v="7"/>
    <s v="61467"/>
    <s v="HAROLD LEWIS"/>
    <s v="HLEWIS7"/>
    <s v="HAROLD LEWIS"/>
    <s v="HLEWIS7"/>
    <s v="5216 N. DENVER"/>
    <s v="OtherVendor"/>
    <x v="0"/>
    <x v="0"/>
    <b v="0"/>
    <x v="1"/>
    <s v="61467"/>
    <s v="2B56"/>
    <s v="61467"/>
    <s v="01"/>
    <s v="8420"/>
    <s v="HAROLD"/>
    <s v="LEWIS"/>
    <s v="HLEWIS7"/>
    <s v="SPENCER"/>
    <s v="OK"/>
    <n v="116620613"/>
    <n v="116972734"/>
    <d v="2026-02-26T00:00:00"/>
    <s v="1A001001"/>
    <s v="RENTAL, DAILY"/>
    <s v="APPROVED"/>
    <n v="375"/>
    <n v="5"/>
    <n v="75"/>
    <s v="AVIS RENT A CAR SYSTEM, INC"/>
    <m/>
    <m/>
    <m/>
    <m/>
    <m/>
  </r>
  <r>
    <x v="0"/>
    <n v="143"/>
    <s v="61470"/>
    <s v="CHRISTOPHER LARSON"/>
    <s v="CLARSON"/>
    <s v="Not assigned in TPMS!!"/>
    <s v="Not assigned in TPMS!!"/>
    <s v="Not assigned in TPMS!!"/>
    <s v="CLOSED"/>
    <x v="0"/>
    <x v="0"/>
    <s v="CLOSED"/>
    <x v="0"/>
    <s v="61470"/>
    <s v="2B56"/>
    <s v="61470"/>
    <s v="01"/>
    <s v="8420"/>
    <s v="CHRISTOPHER"/>
    <s v="LARSON"/>
    <s v="CLARSON"/>
    <s v="NEW CAMBRIA"/>
    <s v="MO"/>
    <n v="114215609"/>
    <n v="114530395"/>
    <d v="2025-10-13T00:00:00"/>
    <s v="1A001001"/>
    <s v="RENTAL, DAILY"/>
    <s v="APPROVED"/>
    <n v="460.25"/>
    <n v="7"/>
    <n v="65.75"/>
    <s v="ENTERPRISE RENT-A-CAR INC."/>
    <m/>
    <m/>
    <m/>
    <m/>
    <m/>
  </r>
  <r>
    <x v="0"/>
    <n v="86"/>
    <s v="61476"/>
    <s v="AUSTIN OSBURN"/>
    <s v="AOSBURN"/>
    <s v="AUSTIN OSBURN"/>
    <s v="AOSBURN"/>
    <s v="2015 s. Main St."/>
    <s v="CLOSED"/>
    <x v="0"/>
    <x v="0"/>
    <s v="CLOSED"/>
    <x v="0"/>
    <s v="61476"/>
    <s v="2B56"/>
    <s v="61476"/>
    <s v="RF"/>
    <s v="8420"/>
    <s v="AUSTIN"/>
    <s v="OSBURN"/>
    <s v="AOSBURN"/>
    <s v="BROKEN ARROW"/>
    <s v="OK"/>
    <n v="115189812"/>
    <n v="115521223"/>
    <d v="2025-12-09T00:00:00"/>
    <s v="1A001001"/>
    <s v="RENTAL, DAILY"/>
    <s v="APPROVED"/>
    <n v="238.5"/>
    <n v="3"/>
    <n v="79.5"/>
    <s v="ENTERPRISE RENT-A-CAR INC."/>
    <s v="GDYR AUTO SERVICE CTR #4446"/>
    <s v="500 N MAIN"/>
    <s v="BROKEN ARROW"/>
    <s v="OK"/>
    <s v="74012"/>
  </r>
  <r>
    <x v="0"/>
    <n v="174"/>
    <s v="61480"/>
    <s v="JOSE MIRELES"/>
    <s v="JMIREL1"/>
    <s v="JOSE MIRELES"/>
    <s v="JMIREL1"/>
    <s v="9582 W. WILLIAMS"/>
    <s v="CLOSED"/>
    <x v="0"/>
    <x v="0"/>
    <s v="CLOSED"/>
    <x v="0"/>
    <s v="61480"/>
    <s v="2B56"/>
    <s v="61480"/>
    <s v="RF"/>
    <s v="7088"/>
    <s v="JOSE"/>
    <s v="MIRELES"/>
    <s v="JMIREL1"/>
    <s v="TOLLESON"/>
    <s v="AZ"/>
    <n v="113682538"/>
    <n v="113989117"/>
    <d v="2025-09-12T00:00:00"/>
    <s v="1A001001"/>
    <s v="RENTAL, DAILY"/>
    <s v="APPROVED"/>
    <n v="196.8"/>
    <n v="3"/>
    <n v="65.599999999999994"/>
    <s v="ENTERPRISE RENT-A-CAR INC."/>
    <m/>
    <m/>
    <m/>
    <m/>
    <m/>
  </r>
  <r>
    <x v="0"/>
    <n v="55"/>
    <s v="61494"/>
    <s v="PAUL RUCKERT"/>
    <s v="PRUCKE"/>
    <s v="PAUL RUCKERT"/>
    <s v="PRUCKE"/>
    <s v="719  FREEDOM CRIDER RD"/>
    <s v="OPEN"/>
    <x v="0"/>
    <x v="1"/>
    <s v="OPEN"/>
    <x v="0"/>
    <s v="61494"/>
    <s v="2B56"/>
    <s v="61494"/>
    <s v="01"/>
    <s v="4766"/>
    <s v="PAUL"/>
    <s v="RUCKERT"/>
    <s v="PRUCKE"/>
    <s v="CRANBERRY TOWNSHIP"/>
    <s v="PA"/>
    <n v="113027853"/>
    <n v="115974422"/>
    <d v="2026-01-09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61494"/>
    <s v="PAUL RUCKERT"/>
    <s v="PRUCKE"/>
    <s v="PAUL RUCKERT"/>
    <s v="PRUCKE"/>
    <s v="719  FREEDOM CRIDER RD"/>
    <s v="OPEN"/>
    <x v="1"/>
    <x v="1"/>
    <s v="OPEN"/>
    <x v="0"/>
    <s v="61494"/>
    <s v="2B56"/>
    <s v="61494"/>
    <s v="01"/>
    <s v="4766"/>
    <s v="PAUL"/>
    <s v="RUCKERT"/>
    <s v="PRUCKE"/>
    <s v="CRANBERRY TOWNSHIP"/>
    <s v="PA"/>
    <n v="116649058"/>
    <n v="117001654"/>
    <d v="2026-02-28T00:00:00"/>
    <s v="1A001001"/>
    <s v="RENTAL, DAILY"/>
    <s v="APPROVED"/>
    <n v="595"/>
    <n v="7"/>
    <n v="85"/>
    <s v="ENTERPRISE RENT-A-CAR INC."/>
    <m/>
    <m/>
    <m/>
    <m/>
    <m/>
  </r>
  <r>
    <x v="1"/>
    <n v="7"/>
    <s v="61510"/>
    <s v="PATRICK GEARY"/>
    <s v="PGEARY1"/>
    <s v="PATRICK GEARY"/>
    <s v="PGEARY1"/>
    <s v="1257 RINCON ST"/>
    <s v="OPEN"/>
    <x v="0"/>
    <x v="1"/>
    <s v="OPEN"/>
    <x v="0"/>
    <s v="61510"/>
    <s v="2B56"/>
    <s v="61510"/>
    <s v="RF"/>
    <s v="7108"/>
    <s v="PATRICK"/>
    <s v="GEARY"/>
    <s v="PGEARY1"/>
    <s v="SIMI VALLEY"/>
    <s v="CA"/>
    <n v="116259548"/>
    <n v="116969995"/>
    <d v="2026-02-26T00:00:00"/>
    <s v="8801A004"/>
    <s v="ACCIDENT - BASIC RENTAL"/>
    <s v="APPROVED"/>
    <n v="2"/>
    <n v="1"/>
    <n v="2"/>
    <s v="ENTERPRISE RENT-A-CAR INC."/>
    <s v="MAACO #12989"/>
    <s v="725 E EASY ST"/>
    <s v="SIMI VALLEY"/>
    <s v="CA"/>
    <s v="93065"/>
  </r>
  <r>
    <x v="0"/>
    <n v="66"/>
    <s v="61512"/>
    <s v="LUCY QUINTANA"/>
    <s v="LQUINT3"/>
    <s v="LUCY QUINTANA"/>
    <s v="LQUINT3"/>
    <s v="15723 1/2 Ryon Ave"/>
    <s v="CLOSED"/>
    <x v="0"/>
    <x v="0"/>
    <s v="CLOSED"/>
    <x v="0"/>
    <s v="61512"/>
    <s v="2B56"/>
    <s v="61512"/>
    <s v="RF"/>
    <s v="7108"/>
    <s v="LUCY"/>
    <s v="QUINTANA"/>
    <s v="LQUINT3"/>
    <s v="BELLFLOWER"/>
    <s v="CA"/>
    <n v="115465482"/>
    <n v="115801374"/>
    <d v="2025-12-29T00:00:00"/>
    <s v="1A001001"/>
    <s v="RENTAL, DAILY"/>
    <s v="APPROVED"/>
    <n v="195"/>
    <n v="3"/>
    <n v="65"/>
    <s v="ENTERPRISE RENT-A-CAR INC."/>
    <s v="PEP BOYS"/>
    <s v="4645 E PACIFIC COAST HWY"/>
    <s v="LONG BEACH"/>
    <s v="CA"/>
    <s v="90802"/>
  </r>
  <r>
    <x v="0"/>
    <n v="41"/>
    <s v="61530"/>
    <s v="CARLOS ROSALES"/>
    <s v="CROSALE"/>
    <s v="CARLOS ROSALES"/>
    <s v="CROSALE"/>
    <s v="8125 SOUTH HOOVER STREET"/>
    <s v="CLOSED"/>
    <x v="0"/>
    <x v="2"/>
    <s v="PENDED"/>
    <x v="0"/>
    <s v="61530"/>
    <s v="2B56"/>
    <s v="61530"/>
    <s v="RF"/>
    <s v="7108"/>
    <s v="CARLOS"/>
    <s v="ROSALES"/>
    <s v="CROSALE"/>
    <s v="LOS ANGELES"/>
    <s v="CA"/>
    <n v="115869948"/>
    <n v="116213047"/>
    <d v="2026-01-23T00:00:00"/>
    <s v="1A001001"/>
    <s v="RENTAL, DAILY"/>
    <s v="APPROVED"/>
    <n v="2239.7199999999998"/>
    <n v="28"/>
    <n v="79.989999999999995"/>
    <s v="ENTERPRISE RENT-A-CAR INC."/>
    <m/>
    <m/>
    <m/>
    <m/>
    <m/>
  </r>
  <r>
    <x v="0"/>
    <n v="126"/>
    <s v="61547"/>
    <s v="IVERSON MAY"/>
    <s v="IMAY0"/>
    <s v="IVERSON MAY"/>
    <s v="IMAY0"/>
    <s v="521 MONACO DR"/>
    <s v="OPEN"/>
    <x v="0"/>
    <x v="1"/>
    <s v="OPEN"/>
    <x v="0"/>
    <s v="61547"/>
    <s v="2B56"/>
    <s v="61547"/>
    <s v="RF"/>
    <s v="4766"/>
    <s v="IVERSON"/>
    <s v="MAY"/>
    <s v="IMAY0"/>
    <s v="SPRINGFIELD"/>
    <s v="OH"/>
    <n v="114520959"/>
    <n v="114840519"/>
    <d v="2025-10-30T00:00:00"/>
    <s v="1A001001"/>
    <s v="RENTAL, DAILY"/>
    <s v="APPROVED"/>
    <n v="455"/>
    <n v="7"/>
    <n v="65"/>
    <s v="ENTERPRISE RENT-A-CAR INC."/>
    <m/>
    <m/>
    <m/>
    <m/>
    <m/>
  </r>
  <r>
    <x v="0"/>
    <n v="143"/>
    <s v="61552"/>
    <s v="ORETT GARDNER"/>
    <s v="OGARDN1"/>
    <s v="ORETT GARDNER"/>
    <s v="OGARDN1"/>
    <s v="8571 SUNSET STRIP"/>
    <s v="CLOSED"/>
    <x v="0"/>
    <x v="0"/>
    <s v="CLOSED"/>
    <x v="0"/>
    <s v="61552"/>
    <s v="2B56"/>
    <s v="61552"/>
    <s v="RF"/>
    <s v="7435"/>
    <s v="ORETT"/>
    <s v="GARDNER"/>
    <s v="OGARDN1"/>
    <s v="SUNRISE"/>
    <s v="FL"/>
    <n v="114225641"/>
    <n v="114540556"/>
    <d v="2025-10-13T00:00:00"/>
    <s v="1A001001"/>
    <s v="RENTAL, DAILY"/>
    <s v="APPROVED"/>
    <n v="459.2"/>
    <n v="7"/>
    <n v="65.599999999999994"/>
    <s v="ENTERPRISE RENT-A-CAR INC."/>
    <m/>
    <m/>
    <m/>
    <m/>
    <m/>
  </r>
  <r>
    <x v="0"/>
    <n v="49"/>
    <s v="61561"/>
    <s v="KARIYAN KYLES"/>
    <s v="KKYLES"/>
    <s v="KARIYAN KYLES"/>
    <s v="KKYLES"/>
    <s v="Not on HR File"/>
    <s v="CLOSED"/>
    <x v="0"/>
    <x v="0"/>
    <s v="CLOSED"/>
    <x v="0"/>
    <s v="61561"/>
    <s v="2B56"/>
    <s v="61561"/>
    <s v="01"/>
    <s v="8175"/>
    <s v="KARIYAN"/>
    <s v="KYLES"/>
    <s v="KKYLES"/>
    <s v="FAYETTEVILLE"/>
    <s v="NC"/>
    <n v="115731091"/>
    <n v="116071371"/>
    <d v="2026-01-15T00:00:00"/>
    <s v="1A001001"/>
    <s v="RENTAL, DAILY"/>
    <s v="APPROVED"/>
    <n v="525"/>
    <n v="7"/>
    <n v="75"/>
    <s v="ENTERPRISE RENT-A-CAR INC."/>
    <m/>
    <m/>
    <m/>
    <m/>
    <m/>
  </r>
  <r>
    <x v="0"/>
    <n v="34"/>
    <s v="61563"/>
    <s v="RICHARD WATT"/>
    <s v="RWATT1"/>
    <s v="RICHARD WATT"/>
    <s v="RWATT1"/>
    <s v="6440 N.W. 21ST STREET"/>
    <s v="CLOSED"/>
    <x v="0"/>
    <x v="0"/>
    <s v="CLOSED"/>
    <x v="0"/>
    <s v="61563"/>
    <s v="2B56"/>
    <s v="61563"/>
    <s v="RF"/>
    <s v="7435"/>
    <s v="RICHARD"/>
    <s v="WATT"/>
    <s v="RWATT1"/>
    <s v="SUNRISE"/>
    <s v="FL"/>
    <n v="116057062"/>
    <n v="116400746"/>
    <d v="2026-01-30T00:00:00"/>
    <s v="1A001001"/>
    <s v="RENTAL, DAILY"/>
    <s v="APPROVED"/>
    <n v="455"/>
    <n v="7"/>
    <n v="65"/>
    <s v="ENTERPRISE RENT-A-CAR INC."/>
    <m/>
    <m/>
    <m/>
    <m/>
    <m/>
  </r>
  <r>
    <x v="0"/>
    <n v="83"/>
    <s v="61572"/>
    <s v="KHYAIRE WILLIAMS"/>
    <s v="KWILLI2"/>
    <s v="KHYAIRE WILLIAMS"/>
    <s v="KWILLI2"/>
    <s v="Not on HR File"/>
    <s v="CLOSED"/>
    <x v="0"/>
    <x v="0"/>
    <s v="CLOSED"/>
    <x v="0"/>
    <s v="61572"/>
    <s v="2B56"/>
    <s v="61572"/>
    <s v="01"/>
    <s v="7670"/>
    <s v="KHYAIRE"/>
    <s v="WILLIAMS"/>
    <s v="KWILLI2"/>
    <s v="WATERBURY"/>
    <s v="CT"/>
    <n v="111859418"/>
    <n v="115607303"/>
    <d v="2025-12-12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0"/>
    <n v="59"/>
    <s v="61572"/>
    <s v="KHYAIRE WILLIAMS"/>
    <s v="KWILLI2"/>
    <s v="KHYAIRE WILLIAMS"/>
    <s v="KWILLI2"/>
    <s v="Not on HR File"/>
    <s v="CLOSED"/>
    <x v="1"/>
    <x v="0"/>
    <s v="CLOSED"/>
    <x v="0"/>
    <s v="61572"/>
    <s v="2B56"/>
    <s v="61572"/>
    <s v="01"/>
    <s v="7670"/>
    <s v="KHYAIRE"/>
    <s v="WILLIAMS"/>
    <s v="KWILLI2"/>
    <s v="WATERBURY"/>
    <s v="CT"/>
    <n v="111859418"/>
    <n v="115884984"/>
    <d v="2026-01-05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0"/>
    <n v="31"/>
    <s v="61577"/>
    <s v="RAYMOND DELEKTA"/>
    <s v="RDELEKT"/>
    <s v="RAYMOND DELEKTA"/>
    <s v="RDELEKT"/>
    <s v="62 DILLA ST"/>
    <s v="OPEN"/>
    <x v="0"/>
    <x v="1"/>
    <s v="OPEN"/>
    <x v="0"/>
    <s v="61577"/>
    <s v="2B56"/>
    <s v="61577"/>
    <s v="RF"/>
    <s v="7670"/>
    <s v="RAYMOND"/>
    <s v="DELEKTA"/>
    <s v="RDELEKT"/>
    <s v="MILFORD"/>
    <s v="MA"/>
    <n v="116090030"/>
    <n v="116434373"/>
    <d v="2026-02-02T00:00:00"/>
    <s v="1A001001"/>
    <s v="RENTAL, DAILY"/>
    <s v="APPROVED"/>
    <n v="511"/>
    <n v="7"/>
    <n v="73"/>
    <s v="ENTERPRISE RENT-A-CAR INC."/>
    <m/>
    <m/>
    <m/>
    <m/>
    <m/>
  </r>
  <r>
    <x v="2"/>
    <n v="23"/>
    <s v="61611"/>
    <s v="STEVEN FARRELL"/>
    <s v="SFARREL"/>
    <s v="STEVEN FARRELL"/>
    <s v="SFARREL"/>
    <s v="15710 NORTH RD"/>
    <s v="CLOSED"/>
    <x v="0"/>
    <x v="0"/>
    <s v="CLOSED"/>
    <x v="0"/>
    <s v="61611"/>
    <s v="2B56"/>
    <s v="61611"/>
    <s v="RF"/>
    <s v="7088"/>
    <s v="STEVEN"/>
    <s v="FARRELL"/>
    <s v="SFARREL"/>
    <s v="EHRENBERG"/>
    <s v="AZ"/>
    <n v="116300566"/>
    <n v="116646412"/>
    <d v="2026-02-10T00:00:00"/>
    <s v="1A001001"/>
    <s v="RENTAL, DAILY"/>
    <s v="APPROVED"/>
    <n v="738.78"/>
    <n v="7"/>
    <n v="105.54"/>
    <s v="ENTERPRISE RENT-A-CAR INC."/>
    <m/>
    <m/>
    <m/>
    <m/>
    <m/>
  </r>
  <r>
    <x v="3"/>
    <n v="15"/>
    <s v="61625"/>
    <s v="MARLIN HOWE III"/>
    <s v="MHOWEII"/>
    <s v="MARLIN HOWE III"/>
    <s v="MHOWEII"/>
    <s v="1068 Circle Dr"/>
    <s v="CLOSED"/>
    <x v="0"/>
    <x v="0"/>
    <s v="CLOSED"/>
    <x v="0"/>
    <s v="61625"/>
    <s v="2B56"/>
    <s v="61625"/>
    <s v="RF"/>
    <s v="8220"/>
    <s v="MARLIN"/>
    <s v="HOWE III"/>
    <s v="MHOWEII"/>
    <s v="LAKE ISABELLA"/>
    <s v="MI"/>
    <n v="116443944"/>
    <n v="116795584"/>
    <d v="2026-02-18T00:00:00"/>
    <s v="1A001001"/>
    <s v="RENTAL, DAILY"/>
    <s v="APPROVED"/>
    <n v="490"/>
    <n v="14"/>
    <n v="35"/>
    <s v="ENTERPRISE RENT-A-CAR INC."/>
    <m/>
    <m/>
    <m/>
    <m/>
    <m/>
  </r>
  <r>
    <x v="1"/>
    <n v="13"/>
    <s v="61626"/>
    <s v="BENJAMIN VRELL"/>
    <s v="BVRELL"/>
    <s v="BENJAMIN VRELL"/>
    <s v="BVRELL"/>
    <s v="Not on HR File"/>
    <s v="CLOSED"/>
    <x v="0"/>
    <x v="0"/>
    <s v="CLOSED"/>
    <x v="0"/>
    <s v="61626"/>
    <s v="2B56"/>
    <s v="61626"/>
    <s v="RF"/>
    <s v="8096"/>
    <s v="BENJAMIN"/>
    <s v="VRELL"/>
    <s v="BVRELL"/>
    <s v="CADIZ"/>
    <s v="KY"/>
    <n v="115076588"/>
    <n v="116865964"/>
    <d v="2026-02-20T00:00:00"/>
    <s v="1A001001"/>
    <s v="RENTAL, DAILY"/>
    <s v="APPROVED"/>
    <n v="1"/>
    <n v="1"/>
    <n v="1"/>
    <s v="ENTERPRISE RENT-A-CAR INC."/>
    <m/>
    <m/>
    <m/>
    <m/>
    <m/>
  </r>
  <r>
    <x v="2"/>
    <n v="23"/>
    <s v="61647"/>
    <s v="LUIS VARGAS"/>
    <s v="LVARGAS"/>
    <s v="LUIS VARGAS"/>
    <s v="LVARGAS"/>
    <s v="4213 INTERNATIONAL WAY CT"/>
    <s v="CLOSED"/>
    <x v="0"/>
    <x v="0"/>
    <s v="CLOSED"/>
    <x v="0"/>
    <s v="61647"/>
    <s v="2B56"/>
    <s v="61647"/>
    <s v="RF"/>
    <s v="8555"/>
    <s v="LUIS"/>
    <s v="VARGAS"/>
    <s v="LVARGAS"/>
    <s v="JOLIET"/>
    <s v="IL"/>
    <n v="113759904"/>
    <n v="116659029"/>
    <d v="2026-02-10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61647"/>
    <s v="LUIS VARGAS"/>
    <s v="LVARGAS"/>
    <s v="LUIS VARGAS"/>
    <s v="LVARGAS"/>
    <s v="4213 INTERNATIONAL WAY CT"/>
    <s v="CLOSED"/>
    <x v="1"/>
    <x v="0"/>
    <s v="CLOSED"/>
    <x v="0"/>
    <s v="61647"/>
    <s v="2B56"/>
    <s v="61647"/>
    <s v="RF"/>
    <s v="8555"/>
    <s v="LUIS"/>
    <s v="VARGAS"/>
    <s v="LVARGAS"/>
    <s v="JOLIET"/>
    <s v="IL"/>
    <n v="113759904"/>
    <n v="116716848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169"/>
    <s v="61647"/>
    <s v="LUIS VARGAS"/>
    <s v="LVARGAS"/>
    <s v="LUIS VARGAS"/>
    <s v="LVARGAS"/>
    <s v="4213 INTERNATIONAL WAY CT"/>
    <s v="CLOSED"/>
    <x v="1"/>
    <x v="0"/>
    <s v="CLOSED"/>
    <x v="0"/>
    <s v="61647"/>
    <s v="2B56"/>
    <s v="61647"/>
    <s v="RF"/>
    <s v="8555"/>
    <s v="LUIS"/>
    <s v="VARGAS"/>
    <s v="LVARGAS"/>
    <s v="JOLIET"/>
    <s v="IL"/>
    <n v="113803086"/>
    <n v="114110877"/>
    <d v="2025-09-17T00:00:00"/>
    <s v="1A001001"/>
    <s v="RENTAL, DAILY"/>
    <s v="APPROVED"/>
    <n v="385"/>
    <n v="7"/>
    <n v="55"/>
    <s v="ENTERPRISE RENT-A-CAR INC."/>
    <m/>
    <m/>
    <m/>
    <m/>
    <m/>
  </r>
  <r>
    <x v="3"/>
    <n v="20"/>
    <s v="61649"/>
    <s v="CADEN SANDERFOOT"/>
    <s v="CSANDER"/>
    <s v="CADEN SANDERFOOT"/>
    <s v="CSANDER"/>
    <s v="6613 VILLAGE PARK DR"/>
    <s v="CLOSED"/>
    <x v="0"/>
    <x v="0"/>
    <s v="CLOSED"/>
    <x v="0"/>
    <s v="61649"/>
    <s v="2B56"/>
    <s v="61649"/>
    <s v="RF"/>
    <s v="8555"/>
    <s v="CADEN"/>
    <s v="SANDERFOOT"/>
    <s v="CSANDER"/>
    <s v="MADISON"/>
    <s v="WI"/>
    <n v="113821456"/>
    <n v="116716872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61649"/>
    <s v="CADEN SANDERFOOT"/>
    <s v="CSANDER"/>
    <s v="CADEN SANDERFOOT"/>
    <s v="CSANDER"/>
    <s v="6613 VILLAGE PARK DR"/>
    <s v="CLOSED"/>
    <x v="1"/>
    <x v="0"/>
    <s v="CLOSED"/>
    <x v="0"/>
    <s v="61649"/>
    <s v="2B56"/>
    <s v="61649"/>
    <s v="RF"/>
    <s v="8555"/>
    <s v="CADEN"/>
    <s v="SANDERFOOT"/>
    <s v="CSANDER"/>
    <s v="MADISON"/>
    <s v="WI"/>
    <n v="113821456"/>
    <n v="11672691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61649"/>
    <s v="CADEN SANDERFOOT"/>
    <s v="CSANDER"/>
    <s v="CADEN SANDERFOOT"/>
    <s v="CSANDER"/>
    <s v="6613 VILLAGE PARK DR"/>
    <s v="CLOSED"/>
    <x v="1"/>
    <x v="0"/>
    <s v="CLOSED"/>
    <x v="0"/>
    <s v="61649"/>
    <s v="2B56"/>
    <s v="61649"/>
    <s v="RF"/>
    <s v="8555"/>
    <s v="CADEN"/>
    <s v="SANDERFOOT"/>
    <s v="CSANDER"/>
    <s v="MADISON"/>
    <s v="WI"/>
    <n v="114415598"/>
    <n v="116875763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31"/>
    <s v="61651"/>
    <s v="BYRON FLORES"/>
    <s v="BFLORE2"/>
    <s v="Not assigned in TPMS!!"/>
    <s v="Not assigned in TPMS!!"/>
    <s v="Not assigned in TPMS!!"/>
    <s v="OtherVendor"/>
    <x v="0"/>
    <x v="0"/>
    <b v="0"/>
    <x v="1"/>
    <s v="61651"/>
    <s v="2B56"/>
    <s v="61651"/>
    <s v="RF"/>
    <s v="8206"/>
    <s v="BYRON"/>
    <s v="FLORES"/>
    <s v="BFLORE2"/>
    <s v="GONZALES"/>
    <s v="LA"/>
    <n v="116080087"/>
    <n v="116424937"/>
    <d v="2026-02-02T00:00:00"/>
    <s v="1A001001"/>
    <s v="RENTAL, DAILY"/>
    <s v="APPROVED"/>
    <n v="362.5"/>
    <n v="5"/>
    <n v="72.5"/>
    <s v="AVIS RENT A CAR SYSTEM, INC"/>
    <m/>
    <m/>
    <m/>
    <m/>
    <m/>
  </r>
  <r>
    <x v="0"/>
    <n v="37"/>
    <s v="61654"/>
    <s v="DANIEL HEMINGWAY"/>
    <s v="DHEMING"/>
    <s v="DANIEL HEMINGWAY"/>
    <s v="DHEMING"/>
    <s v="3755 DENVER ST"/>
    <s v="OPEN"/>
    <x v="0"/>
    <x v="1"/>
    <s v="OPEN"/>
    <x v="0"/>
    <s v="61654"/>
    <s v="2B56"/>
    <s v="61654"/>
    <s v="RF"/>
    <s v="8206"/>
    <s v="DANIEL"/>
    <s v="HEMINGWAY"/>
    <s v="DHEMING"/>
    <s v="MEMPHIS"/>
    <s v="TN"/>
    <n v="115948639"/>
    <n v="116296765"/>
    <d v="2026-01-27T00:00:00"/>
    <s v="1A001001"/>
    <s v="RENTAL, DAILY"/>
    <s v="APPROVED"/>
    <n v="1428"/>
    <n v="21"/>
    <n v="68"/>
    <s v="ENTERPRISE RENT-A-CAR INC."/>
    <m/>
    <m/>
    <m/>
    <m/>
    <m/>
  </r>
  <r>
    <x v="1"/>
    <n v="8"/>
    <s v="61666"/>
    <s v="CHRISTOPHER COOPER"/>
    <s v="CCOOPER"/>
    <s v="CHRISTOPHER COOPER"/>
    <s v="CCOOPER"/>
    <s v="2001 NORTH D STREET"/>
    <s v="OPEN"/>
    <x v="0"/>
    <x v="1"/>
    <s v="OPEN"/>
    <x v="0"/>
    <s v="61666"/>
    <s v="2B56"/>
    <s v="61666"/>
    <s v="RF"/>
    <s v="8147"/>
    <s v="CHRISTOPHER"/>
    <s v="COOPER"/>
    <s v="CCOOPER"/>
    <s v="MIDLAND"/>
    <s v="TX"/>
    <n v="116586448"/>
    <n v="116938757"/>
    <d v="2026-02-25T00:00:00"/>
    <s v="1A001001"/>
    <s v="RENTAL, DAILY"/>
    <s v="APPROVED"/>
    <n v="546"/>
    <n v="7"/>
    <n v="78"/>
    <s v="ENTERPRISE RENT-A-CAR INC."/>
    <s v="DANNY'S AUTOMOTIVE, INC"/>
    <s v="1904 W FRONT"/>
    <s v="MIDLAND"/>
    <s v="TX"/>
    <s v="79701"/>
  </r>
  <r>
    <x v="0"/>
    <n v="148"/>
    <s v="61679"/>
    <s v="ELIJAH JUAREZ"/>
    <s v="RESEARCH!!"/>
    <s v="Not assigned in TPMS!!"/>
    <s v="Not assigned in TPMS!!"/>
    <s v="Not assigned in TPMS!!"/>
    <s v="OtherVendor"/>
    <x v="0"/>
    <x v="0"/>
    <b v="0"/>
    <x v="1"/>
    <s v="61679"/>
    <s v="2B56"/>
    <s v="61679"/>
    <s v="RF"/>
    <s v="8147"/>
    <s v="ELIJAH"/>
    <s v="JUAREZ"/>
    <s v="EJUAREZ"/>
    <s v="EL PASO"/>
    <s v="TX"/>
    <n v="114155474"/>
    <n v="114469186"/>
    <d v="2025-10-08T00:00:00"/>
    <s v="1A001001"/>
    <s v="RENTAL, DAILY"/>
    <s v="APPROVED"/>
    <n v="1631.25"/>
    <n v="29"/>
    <n v="56.25"/>
    <s v="HERTZ HLE"/>
    <m/>
    <m/>
    <m/>
    <m/>
    <m/>
  </r>
  <r>
    <x v="0"/>
    <n v="66"/>
    <s v="61681"/>
    <s v="JOSEPH MEEKS"/>
    <s v="JMEEKS"/>
    <s v="Not assigned in TPMS!!"/>
    <s v="Not assigned in TPMS!!"/>
    <s v="Not assigned in TPMS!!"/>
    <s v="CLOSED"/>
    <x v="0"/>
    <x v="0"/>
    <s v="CLOSED"/>
    <x v="0"/>
    <s v="61681"/>
    <s v="2B56"/>
    <s v="61681"/>
    <s v="01"/>
    <s v="8147"/>
    <s v="JOSEPH"/>
    <s v="MEEKS"/>
    <s v="JMEEKS"/>
    <s v="BASTROP"/>
    <s v="TX"/>
    <n v="111599988"/>
    <n v="115799053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7"/>
    <s v="61687"/>
    <s v="DIONYSIOS PAPADOPOULOS"/>
    <s v="DPAPADO"/>
    <s v="DIONYSIOS PAPADOPOULOS"/>
    <s v="DPAPADO"/>
    <s v="1350 MISTY LN"/>
    <s v="CLOSED"/>
    <x v="0"/>
    <x v="0"/>
    <s v="CLOSED"/>
    <x v="0"/>
    <s v="61687"/>
    <s v="2B56"/>
    <s v="61687"/>
    <s v="RF"/>
    <s v="8147"/>
    <s v="DIONYSIOS"/>
    <s v="PAPADOPOULOS"/>
    <s v="DPAPADO"/>
    <s v="SPRING BRANCH"/>
    <s v="TX"/>
    <n v="115413431"/>
    <n v="115919315"/>
    <d v="2026-01-07T00:00:00"/>
    <s v="1A001001"/>
    <s v="RENTAL, DAILY"/>
    <s v="APPROVED"/>
    <n v="170"/>
    <n v="2"/>
    <n v="85"/>
    <s v="ENTERPRISE RENT-A-CAR INC."/>
    <s v="THE GEAR GUY"/>
    <s v="7160 US 281 N STE 3"/>
    <s v="SPRING BRANCH"/>
    <s v="TX"/>
    <s v="78070"/>
  </r>
  <r>
    <x v="1"/>
    <n v="7"/>
    <s v="61687"/>
    <s v="DIONYSIOS PAPADOPOULOS"/>
    <s v="DPAPADO"/>
    <s v="DIONYSIOS PAPADOPOULOS"/>
    <s v="DPAPADO"/>
    <s v="1350 MISTY LN"/>
    <s v="CLOSED"/>
    <x v="1"/>
    <x v="0"/>
    <s v="CLOSED"/>
    <x v="0"/>
    <s v="61687"/>
    <s v="2B56"/>
    <s v="61687"/>
    <s v="RF"/>
    <s v="8147"/>
    <s v="DIONYSIOS"/>
    <s v="PAPADOPOULOS"/>
    <s v="DPAPADO"/>
    <s v="SPRING BRANCH"/>
    <s v="TX"/>
    <n v="115413431"/>
    <n v="116961113"/>
    <d v="2026-02-26T00:00:00"/>
    <s v="1A001003"/>
    <s v="RENTAL, MONTHLY"/>
    <s v="APPROVED"/>
    <n v="1"/>
    <n v="1"/>
    <n v="1"/>
    <s v="ENTERPRISE RENT-A-CAR INC."/>
    <s v="THE GEAR GUY"/>
    <s v="7160 US 281 N STE 3"/>
    <s v="SPRING BRANCH"/>
    <s v="TX"/>
    <s v="78070"/>
  </r>
  <r>
    <x v="0"/>
    <n v="55"/>
    <s v="61688"/>
    <s v="DONALD HANSON"/>
    <s v="DHANSO5"/>
    <s v="DONALD HANSON"/>
    <s v="DHANSO5"/>
    <s v="1069 Talley Loop"/>
    <s v="OPEN"/>
    <x v="0"/>
    <x v="1"/>
    <s v="OPEN"/>
    <x v="0"/>
    <s v="61688"/>
    <s v="2B56"/>
    <s v="61688"/>
    <s v="RF"/>
    <s v="8147"/>
    <s v="DONALD"/>
    <s v="HANSON"/>
    <s v="DHANSO5"/>
    <s v="BUDA"/>
    <s v="TX"/>
    <n v="112908958"/>
    <n v="11597423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177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2949081"/>
    <n v="113908825"/>
    <d v="2025-09-09T00:00:00"/>
    <s v="1A001001"/>
    <s v="RENTAL, DAILY"/>
    <s v="APPROVED"/>
    <n v="165"/>
    <n v="3"/>
    <n v="55"/>
    <s v="ENTERPRISE RENT-A-CAR INC."/>
    <s v="MIDAS AUTO SERVICE #5957"/>
    <s v="2325 KOHLER CROSSING"/>
    <s v="KYLE"/>
    <s v="TX"/>
    <s v="78640"/>
  </r>
  <r>
    <x v="2"/>
    <n v="22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4892214"/>
    <n v="116680382"/>
    <d v="2026-02-11T00:00:00"/>
    <s v="1A001001"/>
    <s v="RENTAL, DAILY"/>
    <s v="APPROVED"/>
    <n v="383.25"/>
    <n v="7"/>
    <n v="54.75"/>
    <s v="ENTERPRISE RENT-A-CAR INC."/>
    <s v="MIDAS AUTO SERVICE #5957"/>
    <s v="2325 KOHLER CROSSING"/>
    <s v="KYLE"/>
    <s v="TX"/>
    <s v="78640"/>
  </r>
  <r>
    <x v="0"/>
    <n v="51"/>
    <s v="61696"/>
    <s v="RICKY SPARKS"/>
    <s v="RSPARK1"/>
    <s v="Not assigned in TPMS!!"/>
    <s v="Not assigned in TPMS!!"/>
    <s v="Not assigned in TPMS!!"/>
    <s v="CLOSED"/>
    <x v="0"/>
    <x v="0"/>
    <s v="CLOSED"/>
    <x v="0"/>
    <s v="61696"/>
    <s v="2B56"/>
    <s v="61696"/>
    <s v="01"/>
    <s v="8147"/>
    <s v="RICKY"/>
    <s v="SPARKS"/>
    <m/>
    <s v="SAN ANTONIO"/>
    <s v="TX"/>
    <n v="111674472"/>
    <n v="116025628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61696"/>
    <s v="RICKY SPARKS"/>
    <s v="RSPARK1"/>
    <s v="Not assigned in TPMS!!"/>
    <s v="Not assigned in TPMS!!"/>
    <s v="Not assigned in TPMS!!"/>
    <s v="CLOSED"/>
    <x v="1"/>
    <x v="0"/>
    <s v="CLOSED"/>
    <x v="0"/>
    <s v="61696"/>
    <s v="2B56"/>
    <s v="61696"/>
    <s v="01"/>
    <s v="8147"/>
    <s v="RICKY"/>
    <s v="SPARKS"/>
    <m/>
    <s v="SAN ANTONIO"/>
    <s v="TX"/>
    <n v="111674472"/>
    <n v="116675317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61696"/>
    <s v="RICKY SPARKS"/>
    <s v="RSPARK1"/>
    <s v="Not assigned in TPMS!!"/>
    <s v="Not assigned in TPMS!!"/>
    <s v="Not assigned in TPMS!!"/>
    <s v="CLOSED"/>
    <x v="1"/>
    <x v="0"/>
    <s v="CLOSED"/>
    <x v="0"/>
    <s v="61696"/>
    <s v="2B56"/>
    <s v="61696"/>
    <s v="01"/>
    <s v="8147"/>
    <s v="RICKY"/>
    <s v="SPARKS"/>
    <m/>
    <s v="SAN ANTONIO"/>
    <s v="TX"/>
    <n v="111674472"/>
    <n v="116675950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27"/>
    <s v="61707"/>
    <s v="SEAN WICKLANDER"/>
    <s v="SWICKLA"/>
    <s v="SEAN WICKLANDER"/>
    <s v="SWICKLA"/>
    <s v="610 IRVINE STREET"/>
    <s v="CLOSED"/>
    <x v="0"/>
    <x v="0"/>
    <s v="CLOSED"/>
    <x v="0"/>
    <s v="61707"/>
    <s v="2B56"/>
    <s v="61707"/>
    <s v="RF"/>
    <s v="8162"/>
    <s v="SEAN"/>
    <s v="WICKLANDER"/>
    <s v="SWICKLA"/>
    <s v="CHIPPEWA FALLS"/>
    <s v="WI"/>
    <n v="114489119"/>
    <n v="114808425"/>
    <d v="2025-10-29T00:00:00"/>
    <s v="1A001001"/>
    <s v="RENTAL, DAILY"/>
    <s v="APPROVED"/>
    <n v="525"/>
    <n v="7"/>
    <n v="75"/>
    <s v="ENTERPRISE RENT-A-CAR INC."/>
    <m/>
    <m/>
    <m/>
    <m/>
    <m/>
  </r>
  <r>
    <x v="0"/>
    <n v="41"/>
    <s v="61707"/>
    <s v="SEAN WICKLANDER"/>
    <s v="SWICKLA"/>
    <s v="SEAN WICKLANDER"/>
    <s v="SWICKLA"/>
    <s v="610 IRVINE STREET"/>
    <s v="CLOSED"/>
    <x v="1"/>
    <x v="0"/>
    <s v="CLOSED"/>
    <x v="0"/>
    <s v="61707"/>
    <s v="2B56"/>
    <s v="61707"/>
    <s v="RF"/>
    <s v="8162"/>
    <s v="SEAN"/>
    <s v="WICKLANDER"/>
    <s v="SWICKLA"/>
    <s v="CHIPPEWA FALLS"/>
    <s v="WI"/>
    <n v="115873544"/>
    <n v="116216415"/>
    <d v="2026-01-23T00:00:00"/>
    <s v="1A001001"/>
    <s v="RENTAL, DAILY"/>
    <s v="APPROVED"/>
    <n v="375"/>
    <n v="5"/>
    <n v="75"/>
    <s v="ENTERPRISE RENT-A-CAR INC."/>
    <m/>
    <m/>
    <m/>
    <m/>
    <m/>
  </r>
  <r>
    <x v="1"/>
    <n v="1"/>
    <s v="61717"/>
    <s v="CHRISTOPHER HEARON"/>
    <s v="CHEARO0"/>
    <s v="CHRISTOPHER HEARON"/>
    <s v="CHEARO0"/>
    <s v="145 Laurel Wood Ln"/>
    <s v="CLOSED"/>
    <x v="0"/>
    <x v="0"/>
    <s v="CLOSED"/>
    <x v="0"/>
    <s v="61717"/>
    <s v="2B56"/>
    <s v="61717"/>
    <s v="RF"/>
    <s v="8206"/>
    <s v="CHRISTOPHER"/>
    <s v="HEARON"/>
    <s v="CHEARO0"/>
    <s v="OAKLAND"/>
    <s v="TN"/>
    <n v="116704056"/>
    <n v="117057683"/>
    <d v="2026-03-04T00:00:00"/>
    <s v="1A001001"/>
    <s v="RENTAL, DAILY"/>
    <s v="APPROVED"/>
    <n v="490"/>
    <n v="14"/>
    <n v="35"/>
    <s v="ENTERPRISE RENT-A-CAR INC."/>
    <m/>
    <m/>
    <m/>
    <m/>
    <m/>
  </r>
  <r>
    <x v="1"/>
    <n v="3"/>
    <s v="61727"/>
    <s v="DAIMON ANDREPONT"/>
    <s v="DANDREP"/>
    <s v="DAIMON ANDREPONT"/>
    <s v="DANDREP"/>
    <s v="6909 EVANGELINE HWY"/>
    <s v="CLOSED"/>
    <x v="0"/>
    <x v="0"/>
    <s v="CLOSED"/>
    <x v="0"/>
    <s v="61727"/>
    <s v="2B56"/>
    <s v="61727"/>
    <s v="RF"/>
    <s v="8107"/>
    <s v="DAIMON"/>
    <s v="ANDREPONT"/>
    <s v="DANDREP"/>
    <s v="BASILE"/>
    <s v="LA"/>
    <n v="116670280"/>
    <n v="117022681"/>
    <d v="2026-03-02T00:00:00"/>
    <s v="1A001001"/>
    <s v="RENTAL, DAILY"/>
    <s v="APPROVED"/>
    <n v="504"/>
    <n v="7"/>
    <n v="72"/>
    <s v="ENTERPRISE RENT-A-CAR INC."/>
    <m/>
    <m/>
    <m/>
    <m/>
    <m/>
  </r>
  <r>
    <x v="1"/>
    <n v="2"/>
    <s v="61731"/>
    <s v="RICKEY HODGES JR"/>
    <s v="RHODGE4"/>
    <s v="RICKEY HODGES JR"/>
    <s v="RHODGE4"/>
    <s v="580 COUNTY ROAD 34760"/>
    <s v="OPEN"/>
    <x v="0"/>
    <x v="1"/>
    <s v="OPEN"/>
    <x v="0"/>
    <s v="61731"/>
    <s v="2B56"/>
    <s v="61731"/>
    <s v="RF"/>
    <s v="7995"/>
    <s v="RICKEY"/>
    <s v="HODGES JR"/>
    <s v="RHODGE4"/>
    <s v="PARIS"/>
    <s v="TX"/>
    <n v="116682095"/>
    <n v="117034706"/>
    <d v="2026-03-03T00:00:00"/>
    <s v="1A001001"/>
    <s v="RENTAL, DAILY"/>
    <s v="APPROVED"/>
    <n v="458.5"/>
    <n v="7"/>
    <n v="65.5"/>
    <s v="ENTERPRISE RENT-A-CAR INC."/>
    <s v="TABER AUTOMOTIVE"/>
    <s v="1520 NW LOOP 286"/>
    <s v="PARIS"/>
    <s v="TX"/>
    <s v="75460"/>
  </r>
  <r>
    <x v="0"/>
    <n v="118"/>
    <s v="61745"/>
    <s v="ROBERTO AYALA MERCADO"/>
    <s v="RESEARCH!!"/>
    <s v="Not assigned in TPMS!!"/>
    <s v="Not assigned in TPMS!!"/>
    <s v="Not assigned in TPMS!!"/>
    <s v="CLOSED"/>
    <x v="0"/>
    <x v="0"/>
    <s v="CLOSED"/>
    <x v="0"/>
    <s v="61745"/>
    <s v="2B56"/>
    <s v="61745"/>
    <s v="01"/>
    <s v="7435"/>
    <s v="ROBERTO"/>
    <s v="AYALA MERCADO"/>
    <s v="RAYALAM"/>
    <s v="OCALA"/>
    <s v="FL"/>
    <n v="114658184"/>
    <n v="114979685"/>
    <d v="2025-11-07T00:00:00"/>
    <s v="1A001001"/>
    <s v="RENTAL, DAILY"/>
    <s v="APPROVED"/>
    <n v="1512"/>
    <n v="21"/>
    <n v="72"/>
    <s v="ENTERPRISE RENT-A-CAR INC."/>
    <m/>
    <m/>
    <m/>
    <m/>
    <m/>
  </r>
  <r>
    <x v="0"/>
    <n v="112"/>
    <s v="61751"/>
    <s v="JEREL HARNESS"/>
    <s v="RESEARCH!!"/>
    <s v="Not assigned in TPMS!!"/>
    <s v="Not assigned in TPMS!!"/>
    <s v="Not assigned in TPMS!!"/>
    <s v="CLOSED"/>
    <x v="0"/>
    <x v="0"/>
    <s v="CLOSED"/>
    <x v="0"/>
    <s v="61751"/>
    <s v="2B56"/>
    <s v="61751"/>
    <s v="RF"/>
    <s v="8555"/>
    <s v="JEREL"/>
    <s v="HARNESS"/>
    <s v="JHARNES"/>
    <s v="PLAINFIELD"/>
    <s v="IL"/>
    <n v="114794065"/>
    <n v="115117017"/>
    <d v="2025-11-13T00:00:00"/>
    <s v="1A001001"/>
    <s v="RENTAL, DAILY"/>
    <s v="APPROVED"/>
    <n v="455"/>
    <n v="7"/>
    <n v="65"/>
    <s v="ENTERPRISE RENT-A-CAR INC."/>
    <m/>
    <m/>
    <m/>
    <m/>
    <m/>
  </r>
  <r>
    <x v="2"/>
    <n v="23"/>
    <s v="61760"/>
    <s v="MONTY ROBINSON"/>
    <s v="MROBI84"/>
    <s v="MONTY ROBINSON"/>
    <s v="MROBI84"/>
    <s v="642 E Pershing RD"/>
    <s v="CLOSED"/>
    <x v="0"/>
    <x v="0"/>
    <s v="CLOSED"/>
    <x v="0"/>
    <s v="61760"/>
    <s v="2B56"/>
    <s v="61760"/>
    <s v="RF"/>
    <s v="8555"/>
    <s v="MONTY"/>
    <s v="ROBINSON"/>
    <s v="MROBI84"/>
    <s v="CHICAGO"/>
    <s v="IL"/>
    <n v="116296225"/>
    <n v="116642203"/>
    <d v="2026-02-10T00:00:00"/>
    <s v="1A001001"/>
    <s v="RENTAL, DAILY"/>
    <s v="APPROVED"/>
    <n v="1124.06"/>
    <n v="14"/>
    <n v="80.290000000000006"/>
    <s v="ENTERPRISE RENT-A-CAR INC."/>
    <m/>
    <m/>
    <m/>
    <m/>
    <m/>
  </r>
  <r>
    <x v="0"/>
    <n v="73"/>
    <s v="61784"/>
    <s v="PETER KANTZAS"/>
    <s v="RESEARCH!!"/>
    <s v="Not assigned in TPMS!!"/>
    <s v="Not assigned in TPMS!!"/>
    <s v="Not assigned in TPMS!!"/>
    <s v="CLOSED"/>
    <x v="0"/>
    <x v="0"/>
    <s v="CLOSED"/>
    <x v="0"/>
    <s v="61784"/>
    <s v="2B56"/>
    <s v="61784"/>
    <s v="RF"/>
    <s v="7670"/>
    <s v="PETER"/>
    <s v="KANTZAS"/>
    <s v="PKANTZA"/>
    <s v="DERBY"/>
    <s v="CT"/>
    <n v="115407925"/>
    <n v="115742321"/>
    <d v="2025-12-22T00:00:00"/>
    <s v="1A001001"/>
    <s v="RENTAL, DAILY"/>
    <s v="APPROVED"/>
    <n v="595"/>
    <n v="7"/>
    <n v="85"/>
    <s v="ENTERPRISE RENT-A-CAR INC."/>
    <m/>
    <m/>
    <m/>
    <m/>
    <m/>
  </r>
  <r>
    <x v="0"/>
    <n v="155"/>
    <s v="61786"/>
    <s v="JOHN CASEY"/>
    <s v="RESEARCH!!"/>
    <s v="Not assigned in TPMS!!"/>
    <s v="Not assigned in TPMS!!"/>
    <s v="Not assigned in TPMS!!"/>
    <s v="OPEN"/>
    <x v="0"/>
    <x v="1"/>
    <s v="OPEN"/>
    <x v="0"/>
    <s v="61786"/>
    <s v="2B56"/>
    <s v="61786"/>
    <s v="01"/>
    <s v="8096"/>
    <s v="JOHN"/>
    <s v="CASEY"/>
    <s v="JCASEY0"/>
    <s v="VIRDEN"/>
    <s v="IL"/>
    <n v="114045536"/>
    <n v="114357541"/>
    <d v="2025-10-01T00:00:00"/>
    <s v="1A001001"/>
    <s v="RENTAL, DAILY"/>
    <s v="APPROVED"/>
    <n v="504"/>
    <n v="7"/>
    <n v="72"/>
    <s v="ENTERPRISE RENT-A-CAR INC."/>
    <m/>
    <m/>
    <m/>
    <m/>
    <m/>
  </r>
  <r>
    <x v="0"/>
    <n v="59"/>
    <s v="61799"/>
    <s v="SAMUEL WEST"/>
    <s v="SWEST"/>
    <s v="SAMUEL WEST"/>
    <s v="SWEST"/>
    <s v="573 Rincon Ave"/>
    <s v="CLOSED"/>
    <x v="0"/>
    <x v="0"/>
    <s v="CLOSED"/>
    <x v="0"/>
    <s v="61799"/>
    <s v="2B56"/>
    <s v="61799"/>
    <s v="RF"/>
    <s v="8184"/>
    <s v="SAMUEL"/>
    <s v="WEST"/>
    <s v="SWEST"/>
    <s v="LIVERMORE"/>
    <s v="CA"/>
    <n v="112907395"/>
    <n v="11588550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61799"/>
    <s v="SAMUEL WEST"/>
    <s v="SWEST"/>
    <s v="SAMUEL WEST"/>
    <s v="SWEST"/>
    <s v="573 Rincon Ave"/>
    <s v="CLOSED"/>
    <x v="1"/>
    <x v="0"/>
    <s v="CLOSED"/>
    <x v="0"/>
    <s v="61799"/>
    <s v="2B56"/>
    <s v="61799"/>
    <s v="RF"/>
    <s v="8184"/>
    <s v="SAMUEL"/>
    <s v="WEST"/>
    <s v="SWEST"/>
    <s v="LIVERMORE"/>
    <s v="CA"/>
    <n v="112907395"/>
    <n v="116025649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61817"/>
    <s v="JAMES SHUMAKER"/>
    <s v="JSHUMAK"/>
    <s v="JAMES SHUMAKER"/>
    <s v="JSHUMAK"/>
    <s v="7222 MILLBROOK COURT"/>
    <s v="OPEN"/>
    <x v="0"/>
    <x v="1"/>
    <s v="OPEN"/>
    <x v="0"/>
    <s v="61817"/>
    <s v="2B56"/>
    <s v="61817"/>
    <s v="RF"/>
    <s v="8169"/>
    <s v="JAMES"/>
    <s v="SHUMAKER"/>
    <s v="JSHUMAK"/>
    <s v="FOUNTAIN"/>
    <s v="CO"/>
    <n v="116642112"/>
    <n v="116994799"/>
    <d v="2026-02-27T00:00:00"/>
    <s v="1A001001"/>
    <s v="RENTAL, DAILY"/>
    <s v="APPROVED"/>
    <n v="340"/>
    <n v="4"/>
    <n v="85"/>
    <s v="ENTERPRISE RENT-A-CAR INC."/>
    <m/>
    <m/>
    <m/>
    <m/>
    <m/>
  </r>
  <r>
    <x v="3"/>
    <n v="15"/>
    <s v="61818"/>
    <s v="RICKY SPARKS"/>
    <s v="RSPARK1"/>
    <s v="RICKY SPARKS"/>
    <s v="RSPARK1"/>
    <s v="2203 Oak Ridge Rd"/>
    <s v="CLOSED"/>
    <x v="0"/>
    <x v="0"/>
    <s v="CLOSED"/>
    <x v="0"/>
    <s v="61818"/>
    <s v="2B56"/>
    <s v="61818"/>
    <s v="RF"/>
    <s v="8147"/>
    <s v="RICKY"/>
    <s v="SPARKS"/>
    <s v="RSPARK1"/>
    <s v="LA GRANGE"/>
    <s v="TX"/>
    <n v="116445581"/>
    <n v="116798713"/>
    <d v="2026-02-18T00:00:00"/>
    <s v="1A001001"/>
    <s v="RENTAL, DAILY"/>
    <s v="APPROVED"/>
    <n v="525"/>
    <n v="7"/>
    <n v="75"/>
    <s v="ENTERPRISE RENT-A-CAR INC."/>
    <s v="FIRESTONE COMPLETE AUTO CARE"/>
    <s v="1100 TEXAS HWY 95"/>
    <s v="BASTROP"/>
    <s v="TX"/>
    <s v="78602"/>
  </r>
  <r>
    <x v="3"/>
    <n v="15"/>
    <s v="61822"/>
    <s v="FRANCISCO TORRES"/>
    <s v="FTORRES"/>
    <s v="FRANCISCO TORRES"/>
    <s v="FTORRES"/>
    <s v="3909 JANE WAY"/>
    <s v="OPEN"/>
    <x v="0"/>
    <x v="1"/>
    <s v="OPEN"/>
    <x v="0"/>
    <s v="61822"/>
    <s v="2B56"/>
    <s v="61822"/>
    <s v="RF"/>
    <s v="8366"/>
    <s v="FRANCISCO"/>
    <s v="TORRES"/>
    <s v="FTORRES"/>
    <s v="MODESTO"/>
    <s v="CA"/>
    <n v="116437119"/>
    <n v="116788687"/>
    <d v="2026-02-18T00:00:00"/>
    <s v="1A001001"/>
    <s v="RENTAL, DAILY"/>
    <s v="APPROVED"/>
    <n v="325"/>
    <n v="5"/>
    <n v="65"/>
    <s v="ENTERPRISE RENT-A-CAR INC."/>
    <s v="J+L COMPLETE AUTO RPR INC"/>
    <s v="711 N FRANKLIN ST"/>
    <s v="MODESTO"/>
    <s v="CA"/>
    <s v="95351"/>
  </r>
  <r>
    <x v="3"/>
    <n v="14"/>
    <s v="61826"/>
    <s v="FERNANDO BAUTISTA LIAS"/>
    <s v="FBAUTIS"/>
    <s v="FERNANDO BAUTISTA LIAS"/>
    <s v="FBAUTIS"/>
    <s v="4140  W WELDON AVE"/>
    <s v="OPEN"/>
    <x v="0"/>
    <x v="1"/>
    <s v="OPEN"/>
    <x v="0"/>
    <s v="61826"/>
    <s v="2B56"/>
    <s v="61826"/>
    <s v="01"/>
    <s v="8366"/>
    <s v="FERNANDO"/>
    <s v="BAUTISTA LIAS"/>
    <s v="FBAUTIS"/>
    <s v="FRESNO"/>
    <s v="CA"/>
    <n v="116501050"/>
    <n v="116854238"/>
    <d v="2026-02-19T00:00:00"/>
    <s v="1A001001"/>
    <s v="RENTAL, DAILY"/>
    <s v="APPROVED"/>
    <n v="489.93"/>
    <n v="7"/>
    <n v="69.989999999999995"/>
    <s v="ENTERPRISE RENT-A-CAR INC."/>
    <s v="PEP BOYS"/>
    <s v="693 W SHAW AVE"/>
    <s v="CLOVIS"/>
    <s v="CA"/>
    <s v="93612"/>
  </r>
  <r>
    <x v="0"/>
    <n v="34"/>
    <s v="61828"/>
    <s v="PABLO VILLANUEVA"/>
    <s v="PVILLA0"/>
    <s v="PABLO VILLANUEVA"/>
    <s v="PVILLA0"/>
    <s v="4 E GARLAND AVE"/>
    <s v="CLOSED"/>
    <x v="0"/>
    <x v="0"/>
    <s v="CLOSED"/>
    <x v="0"/>
    <s v="61828"/>
    <s v="2B56"/>
    <s v="61828"/>
    <s v="01"/>
    <s v="8366"/>
    <s v="PABLO"/>
    <s v="VILLANUEVA"/>
    <s v="PVILLA0"/>
    <s v="FRESNO"/>
    <s v="CA"/>
    <n v="116058554"/>
    <n v="116403145"/>
    <d v="2026-01-30T00:00:00"/>
    <s v="1A001001"/>
    <s v="RENTAL, DAILY"/>
    <s v="APPROVED"/>
    <n v="1022"/>
    <n v="14"/>
    <n v="73"/>
    <s v="ENTERPRISE RENT-A-CAR INC."/>
    <m/>
    <m/>
    <m/>
    <m/>
    <m/>
  </r>
  <r>
    <x v="0"/>
    <n v="143"/>
    <s v="61839"/>
    <s v="JEREMY BARROW"/>
    <s v="JBARROW"/>
    <s v="JEREMY BARROW"/>
    <s v="JBARROW"/>
    <s v="3205 LOGANDALE AVE"/>
    <s v="CLOSED"/>
    <x v="0"/>
    <x v="0"/>
    <s v="CLOSED"/>
    <x v="0"/>
    <s v="61839"/>
    <s v="2B56"/>
    <s v="61839"/>
    <s v="RF"/>
    <s v="8175"/>
    <s v="JEREMY"/>
    <s v="BARROW"/>
    <s v="JBARROW"/>
    <s v="RICHMOND"/>
    <s v="VA"/>
    <n v="114226149"/>
    <n v="114546586"/>
    <d v="2025-10-13T00:00:00"/>
    <s v="1A001001"/>
    <s v="RENTAL, DAILY"/>
    <s v="APPROVED"/>
    <n v="605.85"/>
    <n v="7"/>
    <n v="86.55"/>
    <s v="ENTERPRISE RENT-A-CAR INC."/>
    <m/>
    <m/>
    <m/>
    <m/>
    <m/>
  </r>
  <r>
    <x v="0"/>
    <n v="55"/>
    <s v="61841"/>
    <s v="NAZIM AHMED"/>
    <s v="NAHMED9"/>
    <s v="NAZIM AHMED"/>
    <s v="NAHMED9"/>
    <s v="2727 Holland Ave"/>
    <s v="CLOSED"/>
    <x v="0"/>
    <x v="0"/>
    <s v="CLOSED"/>
    <x v="0"/>
    <s v="61841"/>
    <s v="2B56"/>
    <s v="61841"/>
    <s v="01"/>
    <s v="7744"/>
    <s v="NAZIM"/>
    <s v="AHMED"/>
    <s v="NAHMED9"/>
    <s v="BRONX"/>
    <s v="NY"/>
    <n v="115629287"/>
    <n v="115966875"/>
    <d v="2026-01-09T00:00:00"/>
    <s v="1A001001"/>
    <s v="RENTAL, DAILY"/>
    <s v="APPROVED"/>
    <n v="400"/>
    <n v="4"/>
    <n v="100"/>
    <s v="ENTERPRISE RENT-A-CAR INC."/>
    <m/>
    <m/>
    <m/>
    <m/>
    <m/>
  </r>
  <r>
    <x v="0"/>
    <n v="34"/>
    <s v="61842"/>
    <s v="WILLIAM EVERY"/>
    <s v="WEVERY1"/>
    <s v="WILLIAM EVERY"/>
    <s v="WEVERY1"/>
    <s v="61 WILELEN RD"/>
    <s v="OPEN"/>
    <x v="0"/>
    <x v="1"/>
    <s v="OPEN"/>
    <x v="0"/>
    <s v="61842"/>
    <s v="2B56"/>
    <s v="61842"/>
    <s v="01"/>
    <s v="7670"/>
    <s v="WILLIAM"/>
    <s v="EVERY"/>
    <s v="WEVERY1"/>
    <s v="ROCHESTER"/>
    <s v="NY"/>
    <n v="113319004"/>
    <n v="116402487"/>
    <d v="2026-01-30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2"/>
    <n v="23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3319004"/>
    <n v="116658989"/>
    <d v="2026-02-10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3"/>
    <n v="20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3319004"/>
    <n v="116716416"/>
    <d v="2026-02-13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1"/>
    <n v="8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6595040"/>
    <n v="116947185"/>
    <d v="2026-02-25T00:00:00"/>
    <s v="1A001001"/>
    <s v="RENTAL, DAILY"/>
    <s v="APPROVED"/>
    <n v="325"/>
    <n v="5"/>
    <n v="65"/>
    <s v="ENTERPRISE RENT-A-CAR INC."/>
    <m/>
    <m/>
    <m/>
    <m/>
    <m/>
  </r>
  <r>
    <x v="1"/>
    <n v="10"/>
    <s v="61845"/>
    <s v="TODD WATKINS"/>
    <s v="TWATKIN"/>
    <s v="TODD WATKINS"/>
    <s v="TWATKIN"/>
    <s v="3972 W. BRANCH RD"/>
    <s v="OPEN"/>
    <x v="0"/>
    <x v="1"/>
    <s v="OPEN"/>
    <x v="0"/>
    <s v="61845"/>
    <s v="2B56"/>
    <s v="61845"/>
    <s v="RF"/>
    <s v="7670"/>
    <s v="TODD"/>
    <s v="WATKINS"/>
    <s v="TWATKIN"/>
    <s v="ALLEGANY"/>
    <s v="NY"/>
    <n v="116542400"/>
    <n v="116893852"/>
    <d v="2026-02-23T00:00:00"/>
    <s v="1A001001"/>
    <s v="RENTAL, DAILY"/>
    <s v="APPROVED"/>
    <n v="504"/>
    <n v="7"/>
    <n v="72"/>
    <s v="ENTERPRISE RENT-A-CAR INC."/>
    <m/>
    <m/>
    <m/>
    <m/>
    <m/>
  </r>
  <r>
    <x v="0"/>
    <n v="59"/>
    <s v="61847"/>
    <s v="TYLER SPRAGUE"/>
    <s v="TSPRAG3"/>
    <s v="TYLER SPRAGUE"/>
    <s v="TSPRAG3"/>
    <s v="3841 WEINHAUER HILL ROAD"/>
    <s v="OPEN"/>
    <x v="0"/>
    <x v="1"/>
    <s v="OPEN"/>
    <x v="0"/>
    <s v="61847"/>
    <s v="2B56"/>
    <s v="61847"/>
    <s v="RF"/>
    <s v="7670"/>
    <s v="TYLER"/>
    <s v="SPRAGUE"/>
    <s v="TSPRAG3"/>
    <s v="SCIO"/>
    <s v="NY"/>
    <n v="112349880"/>
    <n v="115885063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5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2349880"/>
    <n v="115974020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1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2349880"/>
    <n v="116025653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3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6661823"/>
    <n v="117014302"/>
    <d v="2026-03-02T00:00:00"/>
    <s v="1A001001"/>
    <s v="RENTAL, DAILY"/>
    <s v="APPROVED"/>
    <n v="511"/>
    <n v="7"/>
    <n v="73"/>
    <s v="ENTERPRISE RENT-A-CAR INC."/>
    <m/>
    <m/>
    <m/>
    <m/>
    <m/>
  </r>
  <r>
    <x v="0"/>
    <n v="83"/>
    <s v="61850"/>
    <s v="TADD SALTON"/>
    <s v="TSALTON"/>
    <s v="TADD SALTON"/>
    <s v="TSALTON"/>
    <s v="132 OLD 17"/>
    <s v="CLOSED"/>
    <x v="0"/>
    <x v="0"/>
    <s v="CLOSED"/>
    <x v="0"/>
    <s v="61850"/>
    <s v="2B56"/>
    <s v="61850"/>
    <s v="01"/>
    <s v="7670"/>
    <s v="TADD"/>
    <s v="SALTON"/>
    <s v="TSALTON"/>
    <s v="BINGHAMTON"/>
    <s v="NY"/>
    <n v="112745803"/>
    <n v="115607694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61850"/>
    <s v="TADD SALTON"/>
    <s v="TSALTON"/>
    <s v="TADD SALTON"/>
    <s v="TSALTON"/>
    <s v="132 OLD 17"/>
    <s v="CLOSED"/>
    <x v="1"/>
    <x v="0"/>
    <s v="CLOSED"/>
    <x v="0"/>
    <s v="61850"/>
    <s v="2B56"/>
    <s v="61850"/>
    <s v="01"/>
    <s v="7670"/>
    <s v="TADD"/>
    <s v="SALTON"/>
    <s v="TSALTON"/>
    <s v="BINGHAMTON"/>
    <s v="NY"/>
    <n v="112745803"/>
    <n v="116093336"/>
    <d v="2026-01-16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61851"/>
    <s v="JOHN DIMINO"/>
    <s v="JDIMINO"/>
    <s v="JOHN DIMINO"/>
    <s v="JDIMINO"/>
    <s v="Not on HR File"/>
    <s v="OPEN"/>
    <x v="0"/>
    <x v="1"/>
    <s v="OPEN"/>
    <x v="0"/>
    <s v="61851"/>
    <s v="2B56"/>
    <s v="61851"/>
    <s v="RF"/>
    <s v="8380"/>
    <s v="JOHN"/>
    <s v="DIMINO"/>
    <s v="JDIMINO"/>
    <s v="STATEN ISLAND"/>
    <s v="NY"/>
    <n v="113574814"/>
    <n v="116726858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61851"/>
    <s v="JOHN DIMINO"/>
    <s v="JDIMINO"/>
    <s v="JOHN DIMINO"/>
    <s v="JDIMINO"/>
    <s v="Not on HR File"/>
    <s v="OPEN"/>
    <x v="1"/>
    <x v="1"/>
    <s v="OPEN"/>
    <x v="0"/>
    <s v="61851"/>
    <s v="2B56"/>
    <s v="61851"/>
    <s v="RF"/>
    <s v="8380"/>
    <s v="JOHN"/>
    <s v="DIMINO"/>
    <s v="JDIMINO"/>
    <s v="STATEN ISLAND"/>
    <s v="NY"/>
    <n v="116345302"/>
    <n v="116693810"/>
    <d v="2026-02-12T00:00:00"/>
    <s v="1A001001"/>
    <s v="RENTAL, DAILY"/>
    <s v="APPROVED"/>
    <n v="1162"/>
    <n v="14"/>
    <n v="83"/>
    <s v="ENTERPRISE RENT-A-CAR INC."/>
    <m/>
    <m/>
    <m/>
    <m/>
    <m/>
  </r>
  <r>
    <x v="1"/>
    <n v="6"/>
    <s v="61864"/>
    <s v="DONNIE BREAUX"/>
    <s v="DBREAUX"/>
    <s v="DONNIE BREAUX"/>
    <s v="DBREAUX"/>
    <s v="674 HWY 308"/>
    <s v="OPEN"/>
    <x v="0"/>
    <x v="1"/>
    <s v="OPEN"/>
    <x v="0"/>
    <s v="61864"/>
    <s v="2B56"/>
    <s v="61864"/>
    <s v="01"/>
    <s v="8206"/>
    <s v="DONNIE"/>
    <s v="BREAUX"/>
    <s v="DBREAUX"/>
    <s v="THIBODAUX"/>
    <s v="LA"/>
    <n v="116646901"/>
    <n v="116999536"/>
    <d v="2026-02-27T00:00:00"/>
    <s v="1A001001"/>
    <s v="RENTAL, DAILY"/>
    <s v="APPROVED"/>
    <n v="629.92999999999995"/>
    <n v="7"/>
    <n v="89.99"/>
    <s v="ENTERPRISE RENT-A-CAR INC."/>
    <s v="CHABILL'S TIRE AND AUTO SERVICE"/>
    <s v="421 BELLE TERRE BLVD"/>
    <s v="LAPLACE"/>
    <s v="LA"/>
    <s v="70068"/>
  </r>
  <r>
    <x v="0"/>
    <n v="66"/>
    <s v="71003"/>
    <s v="AMBER KADARIYA"/>
    <s v="AKADARI"/>
    <s v="AMBER KADARIYA"/>
    <s v="AKADARI"/>
    <s v="444 JUDITH DRIVE"/>
    <s v="OPEN"/>
    <x v="0"/>
    <x v="1"/>
    <s v="OPEN"/>
    <x v="0"/>
    <s v="71003"/>
    <s v="2B56"/>
    <s v="71003"/>
    <s v="RF"/>
    <s v="6141"/>
    <s v="AMBER"/>
    <s v="KADARIYA"/>
    <s v="AKADARI"/>
    <s v="PITTSBURGH"/>
    <s v="PA"/>
    <n v="112635377"/>
    <n v="115798930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9"/>
    <s v="71003"/>
    <s v="AMBER KADARIYA"/>
    <s v="AKADARI"/>
    <s v="AMBER KADARIYA"/>
    <s v="AKADARI"/>
    <s v="444 JUDITH DRIVE"/>
    <s v="OPEN"/>
    <x v="1"/>
    <x v="1"/>
    <s v="OPEN"/>
    <x v="0"/>
    <s v="71003"/>
    <s v="2B56"/>
    <s v="71003"/>
    <s v="RF"/>
    <s v="6141"/>
    <s v="AMBER"/>
    <s v="KADARIYA"/>
    <s v="AKADARI"/>
    <s v="PITTSBURGH"/>
    <s v="PA"/>
    <n v="112635377"/>
    <n v="11588526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35"/>
    <s v="71003"/>
    <s v="AMBER KADARIYA"/>
    <s v="AKADARI"/>
    <s v="AMBER KADARIYA"/>
    <s v="AKADARI"/>
    <s v="444 JUDITH DRIVE"/>
    <s v="OPEN"/>
    <x v="1"/>
    <x v="1"/>
    <s v="OPEN"/>
    <x v="0"/>
    <s v="71003"/>
    <s v="2B56"/>
    <s v="71003"/>
    <s v="RF"/>
    <s v="6141"/>
    <s v="AMBER"/>
    <s v="KADARIYA"/>
    <s v="AKADARI"/>
    <s v="PITTSBURGH"/>
    <s v="PA"/>
    <n v="115829274"/>
    <n v="116391684"/>
    <d v="2026-01-29T00:00:00"/>
    <s v="8801A004"/>
    <s v="ACCIDENT - BASIC RENTAL"/>
    <s v="APPROVED"/>
    <n v="2376.3000000000002"/>
    <n v="30"/>
    <n v="79.209999999999994"/>
    <s v="ENTERPRISE RENT-A-CAR INC."/>
    <m/>
    <m/>
    <m/>
    <m/>
    <m/>
  </r>
  <r>
    <x v="0"/>
    <n v="55"/>
    <s v="71004"/>
    <s v="HUMBERTO QUEZADA LEOS"/>
    <s v="HQUEZA0"/>
    <s v="HUMBERTO QUEZADA LEOS"/>
    <s v="HQUEZA0"/>
    <s v="377 AVOCADO STREET"/>
    <s v="CLOSED"/>
    <x v="0"/>
    <x v="0"/>
    <s v="CLOSED"/>
    <x v="0"/>
    <s v="71004"/>
    <s v="2B56"/>
    <s v="71004"/>
    <s v="RF"/>
    <s v="7088"/>
    <s v="HUMBERTO"/>
    <s v="QUEZADA LEOS"/>
    <s v="HQUEZA0"/>
    <s v="COSTA MESA"/>
    <s v="CA"/>
    <n v="115641527"/>
    <n v="115979736"/>
    <d v="2026-01-09T00:00:00"/>
    <s v="1A001001"/>
    <s v="RENTAL, DAILY"/>
    <s v="APPROVED"/>
    <n v="399.75"/>
    <n v="5"/>
    <n v="79.95"/>
    <s v="ENTERPRISE RENT-A-CAR INC."/>
    <m/>
    <m/>
    <m/>
    <m/>
    <m/>
  </r>
  <r>
    <x v="1"/>
    <n v="5"/>
    <s v="71007"/>
    <s v="ALFRED LAMBERT"/>
    <s v="ALAMBE8"/>
    <s v="ALFRED LAMBERT"/>
    <s v="ALAMBE8"/>
    <s v="3298 SPRING HILL RD."/>
    <s v="OPEN"/>
    <x v="0"/>
    <x v="1"/>
    <s v="OPEN"/>
    <x v="0"/>
    <s v="71007"/>
    <s v="2B56"/>
    <s v="71007"/>
    <s v="RF"/>
    <s v="8175"/>
    <s v="ALFRED"/>
    <s v="LAMBERT"/>
    <s v="ALAMBE8"/>
    <s v="STAUNTON"/>
    <s v="VA"/>
    <n v="116652949"/>
    <n v="117005556"/>
    <d v="2026-02-28T00:00:00"/>
    <s v="1A001001"/>
    <s v="RENTAL, DAILY"/>
    <s v="APPROVED"/>
    <n v="420"/>
    <n v="7"/>
    <n v="60"/>
    <s v="ENTERPRISE RENT-A-CAR INC."/>
    <s v="FIRESTONE COMPLETE AUTO CARE"/>
    <s v="1008 RICHMOND AVENUE"/>
    <s v="STAUNTON"/>
    <s v="VA"/>
    <s v="24401"/>
  </r>
  <r>
    <x v="0"/>
    <n v="87"/>
    <s v="71013"/>
    <s v="MARK YOUNG"/>
    <s v="MYOUN41"/>
    <s v="MARK YOUNG"/>
    <s v="MYOUN41"/>
    <s v="17036 S. HAVEN"/>
    <s v="CLOSED"/>
    <x v="0"/>
    <x v="0"/>
    <s v="CLOSED"/>
    <x v="0"/>
    <s v="71013"/>
    <s v="2B56"/>
    <s v="71013"/>
    <s v="RF"/>
    <s v="8555"/>
    <s v="MARK"/>
    <s v="YOUNG"/>
    <s v="MYOUN41"/>
    <s v="ORLAND HILLS"/>
    <s v="IL"/>
    <n v="115038535"/>
    <n v="115499321"/>
    <d v="2025-12-08T00:00:00"/>
    <s v="1A001001"/>
    <s v="RENTAL, DAILY"/>
    <s v="APPROVED"/>
    <n v="525"/>
    <n v="7"/>
    <n v="75"/>
    <s v="ENTERPRISE RENT-A-CAR INC."/>
    <s v="VIP CORPORATION"/>
    <s v="7121 W 171ST ST"/>
    <s v="TINLEY PARK"/>
    <s v="IL"/>
    <s v="60477"/>
  </r>
  <r>
    <x v="1"/>
    <n v="13"/>
    <s v="90774"/>
    <s v="IGNACIO PEREZ"/>
    <s v="IPEREZ4"/>
    <s v="IGNACIO PEREZ"/>
    <s v="IPEREZ4"/>
    <s v="582 Kathryn ct"/>
    <s v="OPEN"/>
    <x v="0"/>
    <x v="1"/>
    <s v="OPEN"/>
    <x v="0"/>
    <s v="90774"/>
    <s v="2B56"/>
    <s v="90774"/>
    <s v="01"/>
    <s v="8366"/>
    <s v="IGNACIO"/>
    <s v="PEREZ"/>
    <s v="IPEREZ4"/>
    <s v="MERCED"/>
    <s v="CA"/>
    <n v="116529455"/>
    <n v="116881287"/>
    <d v="2026-02-20T00:00:00"/>
    <s v="1A001004"/>
    <s v="RENTAL SURCHARGE"/>
    <s v="APPROVED"/>
    <n v="665"/>
    <n v="7"/>
    <n v="95"/>
    <s v="ENTERPRISE RENT-A-CAR INC.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s v="06121"/>
    <x v="0"/>
    <x v="0"/>
    <n v="9"/>
    <s v="SOLOMON FESSHAYE"/>
    <s v="SFESSHA"/>
    <s v="SOLOMON FESSHAYE"/>
    <s v="SFESSHA"/>
    <s v="Not Assigned in TPMS!!"/>
    <x v="0"/>
    <s v="2GWR6M    "/>
    <s v="SOLOMON FESSHAYE"/>
    <s v="HOLMAN FLEET (ARI) US MAINT"/>
    <s v="116925727"/>
    <d v="2026-02-24T00:00:00"/>
    <s v="1610"/>
    <s v="WOODBRIDGE"/>
    <s v="VA"/>
    <s v="SUV STANDARD"/>
    <n v="7"/>
    <n v="7"/>
    <n v="72"/>
    <n v="0"/>
    <n v="10"/>
    <x v="0"/>
    <s v="06121"/>
    <m/>
    <s v="TRANSFORM SEARS HOME SERVICES"/>
    <s v="ZLevel 4 Clients Only"/>
    <n v="3"/>
    <s v="F"/>
    <n v="25"/>
    <s v="MITS"/>
    <s v="OUTL"/>
    <s v="2B56"/>
    <n v="0"/>
    <d v="2026-02-24T00:00:00"/>
    <s v="No"/>
  </r>
  <r>
    <s v="06585"/>
    <x v="1"/>
    <x v="1"/>
    <n v="128"/>
    <s v="GREGG PAULSEN"/>
    <s v="GPAULSE"/>
    <s v="GREGG PAULSEN"/>
    <s v="GPAULSE"/>
    <s v="Not Assigned in TPMS!!"/>
    <x v="0"/>
    <s v="2GD4MW    "/>
    <s v="GREGG PAULSEN"/>
    <s v="HOLMAN FLEET (ARI) US MAINT"/>
    <s v="114771300       -D/R"/>
    <d v="2026-02-23T00:00:00"/>
    <s v="623G"/>
    <s v="DAVENPORT"/>
    <s v="IA"/>
    <s v="MINIVAN 7 SEATS"/>
    <n v="12"/>
    <n v="3"/>
    <n v="69"/>
    <n v="1"/>
    <n v="11"/>
    <x v="0"/>
    <s v="06585"/>
    <m/>
    <s v="TRANSFORM SEARS HOME SERVICES"/>
    <s v="ZLevel 4 Clients Only"/>
    <n v="0"/>
    <s v="F"/>
    <n v="25"/>
    <s v="CHRY"/>
    <s v="PACI"/>
    <s v="2B56"/>
    <n v="4"/>
    <d v="2025-10-28T00:00:00"/>
    <s v="No"/>
  </r>
  <r>
    <s v="06610"/>
    <x v="1"/>
    <x v="1"/>
    <n v="59"/>
    <s v="AUSTIN JOHNSON"/>
    <s v="AJOHNSO"/>
    <s v="Not Assigned in TPMS!!"/>
    <s v="Not Assigned in TPMS!!"/>
    <s v="Not Assigned in TPMS!!"/>
    <x v="0"/>
    <s v="27YNG7    "/>
    <s v="AUSTIN JOHNSON"/>
    <s v="HOLMAN FLEET (ARI) US MAINT"/>
    <s v="115877014       -A/R"/>
    <d v="2026-02-04T00:00:00"/>
    <s v="3007"/>
    <s v="YUBA CITY"/>
    <s v="CA"/>
    <s v="SUV STANDARD"/>
    <n v="27"/>
    <n v="6"/>
    <n v="73"/>
    <n v="2"/>
    <n v="30"/>
    <x v="0"/>
    <s v="06610"/>
    <m/>
    <s v="TRANSFORM SEARS HOME SERVICES"/>
    <s v="ZLevel 4 Clients Only"/>
    <n v="3"/>
    <s v="F"/>
    <n v="24"/>
    <s v="RAM "/>
    <s v="C15C"/>
    <s v="2B56"/>
    <n v="1"/>
    <d v="2026-01-05T00:00:00"/>
    <s v="No"/>
  </r>
  <r>
    <s v="21091"/>
    <x v="2"/>
    <x v="0"/>
    <n v="7"/>
    <s v="JOHNNY QUACH"/>
    <s v="JQUACH"/>
    <s v="JOHNNY QUACH"/>
    <s v="JQUACH"/>
    <s v="Not Assigned in TPMS!!"/>
    <x v="0"/>
    <s v="2HN0SM    "/>
    <s v="JOHNNY QUACH"/>
    <s v="HOLMAN FLEET (ARI) US MAINT"/>
    <s v="116924651"/>
    <d v="2026-02-26T00:00:00"/>
    <s v="3257"/>
    <s v="EL MONTE"/>
    <s v="CA"/>
    <s v="SUV STANDARD"/>
    <n v="13"/>
    <n v="3"/>
    <n v="72"/>
    <n v="1"/>
    <n v="8"/>
    <x v="0"/>
    <s v="21091"/>
    <m/>
    <s v="TRANSFORM SEARS HOME SERVICES"/>
    <s v="ZLevel 4 Clients Only"/>
    <n v="0"/>
    <s v="F"/>
    <n v="25"/>
    <s v="MAZD"/>
    <s v="CX5 "/>
    <s v="2B56"/>
    <n v="0"/>
    <d v="2026-02-26T00:00:00"/>
    <s v="No"/>
  </r>
  <r>
    <s v="21095"/>
    <x v="3"/>
    <x v="0"/>
    <n v="3"/>
    <s v="JC RODRIGUEZ"/>
    <s v="JRODRI3"/>
    <s v="JC RODRIGUEZ"/>
    <s v="JRODRI3"/>
    <s v="Not Assigned in TPMS!!"/>
    <x v="0"/>
    <s v="2JVJQ4    "/>
    <s v="JC RODRIGUEZ"/>
    <s v="HOLMAN FLEET (ARI) US MAINT"/>
    <s v="116998272"/>
    <d v="2026-03-02T00:00:00"/>
    <s v="32U3"/>
    <s v="VALENCIA"/>
    <s v="CA"/>
    <s v="MINIVAN 7 SEATS"/>
    <n v="14"/>
    <n v="14"/>
    <n v="72"/>
    <n v="0"/>
    <n v="4"/>
    <x v="0"/>
    <s v="21095"/>
    <m/>
    <s v="TRANSFORM SEARS HOME SERVICES"/>
    <s v="ZLevel 4 Clients Only"/>
    <n v="0"/>
    <s v="F"/>
    <n v="25"/>
    <s v="CHRY"/>
    <s v="PACI"/>
    <s v="2B56"/>
    <n v="0"/>
    <d v="2026-03-02T00:00:00"/>
    <s v="No"/>
  </r>
  <r>
    <s v="21116"/>
    <x v="4"/>
    <x v="0"/>
    <n v="1"/>
    <s v="BERNARDO ESTRADA"/>
    <s v="BESTRAD"/>
    <s v="BERNARDO ESTRADA"/>
    <s v="BESTRAD"/>
    <s v="Not Assigned in TPMS!!"/>
    <x v="0"/>
    <s v="2KZBN1    "/>
    <s v="BERNARDO ESTRADA"/>
    <s v="HOLMAN FLEET (ARI) US MAINT"/>
    <s v="117065614"/>
    <d v="2026-03-04T00:00:00"/>
    <s v="3200"/>
    <s v="CANOGA PARK"/>
    <s v="CA"/>
    <s v="SUV STANDARD"/>
    <n v="14"/>
    <n v="14"/>
    <n v="72"/>
    <n v="0"/>
    <n v="2"/>
    <x v="0"/>
    <s v="21116"/>
    <m/>
    <s v="TRANSFORM SEARS HOME SERVICES"/>
    <s v="ZLevel 4 Clients Only"/>
    <n v="0"/>
    <s v="F"/>
    <n v="24"/>
    <s v="DODG"/>
    <s v="DURA"/>
    <s v="2B56"/>
    <n v="0"/>
    <d v="2026-03-04T00:00:00"/>
    <s v="No"/>
  </r>
  <r>
    <s v="21159"/>
    <x v="5"/>
    <x v="2"/>
    <n v="17"/>
    <s v="DILAN ABREU"/>
    <s v="DABREU"/>
    <s v="DILAN ABREU"/>
    <s v="DABREU"/>
    <s v="Not Assigned in TPMS!!"/>
    <x v="0"/>
    <s v="2D2NWS    "/>
    <s v="DILAN ABREU"/>
    <s v="HOLMAN FLEET (ARI) US MAINT"/>
    <s v="116741241"/>
    <d v="2026-02-16T00:00:00"/>
    <s v="1509"/>
    <s v="OAK PARK"/>
    <s v="IL"/>
    <s v="SUV STANDARD"/>
    <n v="15"/>
    <n v="5"/>
    <n v="73"/>
    <n v="1"/>
    <n v="18"/>
    <x v="0"/>
    <s v="21159"/>
    <m/>
    <s v="TRANSFORM SEARS HOME SERVICES"/>
    <s v="ZLevel 4 Clients Only"/>
    <n v="3"/>
    <s v="F"/>
    <n v="24"/>
    <s v="CHEV"/>
    <s v="EQUI"/>
    <s v="2B56"/>
    <n v="0"/>
    <d v="2026-02-16T00:00:00"/>
    <s v="Yes"/>
  </r>
  <r>
    <s v="21162"/>
    <x v="1"/>
    <x v="1"/>
    <n v="146"/>
    <s v="ILJIR ZULFIU"/>
    <s v="IZULFIU"/>
    <s v="ILJIR ZULFIU"/>
    <s v="IZULFIU"/>
    <s v="Not Assigned in TPMS!!"/>
    <x v="0"/>
    <s v="29N2GB    "/>
    <s v="ILJIR ZULFIU"/>
    <s v="HOLMAN FLEET (ARI) US MAINT"/>
    <s v="114972432       -C/R"/>
    <d v="2026-02-02T00:00:00"/>
    <s v="3902"/>
    <s v="BROOK PARK"/>
    <s v="OH"/>
    <s v="MINIVAN 7 SEATS"/>
    <n v="29"/>
    <n v="3"/>
    <n v="68"/>
    <n v="2"/>
    <n v="32"/>
    <x v="0"/>
    <s v="21162"/>
    <m/>
    <s v="TRANSFORM SEARS HOME SERVICES"/>
    <s v="ZLevel 4 Clients Only"/>
    <n v="3"/>
    <s v="F"/>
    <n v="25"/>
    <s v="CHRY"/>
    <s v="PACI"/>
    <s v="2B56"/>
    <n v="3"/>
    <d v="2025-10-10T00:00:00"/>
    <s v="No"/>
  </r>
  <r>
    <s v="21164"/>
    <x v="6"/>
    <x v="0"/>
    <n v="1"/>
    <s v="ADAM APRIM"/>
    <s v="AAPRIM"/>
    <s v="ADAM APRIM"/>
    <s v="AAPRIM"/>
    <s v="Not Assigned in TPMS!!"/>
    <x v="0"/>
    <s v="2KX3QH    "/>
    <s v="ADAM APRIM"/>
    <s v="HOLMAN FLEET (ARI) US MAINT TR"/>
    <s v="117060442"/>
    <d v="2026-03-04T00:00:00"/>
    <s v="382X"/>
    <s v="ERLANGER"/>
    <s v="KY"/>
    <s v="HI-ROOF CARGO VANS"/>
    <n v="14"/>
    <n v="14"/>
    <n v="95.11"/>
    <n v="0"/>
    <n v="2"/>
    <x v="0"/>
    <s v="21164"/>
    <m/>
    <s v=""/>
    <s v="ZLevel 4 Clients Only"/>
    <n v="0"/>
    <s v="F"/>
    <n v="25"/>
    <s v="RAM "/>
    <s v="B15C"/>
    <s v="2B56"/>
    <n v="0"/>
    <d v="2026-03-04T00:00:00"/>
    <s v="No"/>
  </r>
  <r>
    <s v="21175"/>
    <x v="7"/>
    <x v="1"/>
    <s v="Not Open"/>
    <s v="KYLE TATUM"/>
    <s v="KTATUM3"/>
    <s v="KYLE TATUM"/>
    <s v="KTATUM3"/>
    <s v="Not Assigned in TPMS!!"/>
    <x v="0"/>
    <s v="2BQM59    "/>
    <s v="KYLE TATUM"/>
    <s v="HOLMAN FLEET (ARI) US MAINT"/>
    <s v="116353277"/>
    <d v="2026-02-12T00:00:00"/>
    <s v="0917"/>
    <s v="BURLESON"/>
    <s v="TX"/>
    <s v="MINIVAN 7 SEATS"/>
    <n v="16"/>
    <n v="14"/>
    <n v="69"/>
    <n v="1"/>
    <n v="16"/>
    <x v="1"/>
    <s v="21175"/>
    <m/>
    <s v="TRANSFORM SEARS HOME SERVICES"/>
    <s v="ZLevel 4 Clients Only"/>
    <n v="0"/>
    <s v="F"/>
    <n v="25"/>
    <s v="CHRY"/>
    <s v="PACI"/>
    <s v="2B56"/>
    <n v="0"/>
    <d v="2026-02-12T00:00:00"/>
    <s v="Yes"/>
  </r>
  <r>
    <s v="21187"/>
    <x v="8"/>
    <x v="1"/>
    <s v="Not Open"/>
    <s v="LONDON WILLIAMS"/>
    <s v="LWILLI3"/>
    <s v="Not Assigned in TPMS!!"/>
    <s v="Not Assigned in TPMS!!"/>
    <s v="Not Assigned in TPMS!!"/>
    <x v="0"/>
    <s v="1ZSYDC    "/>
    <s v="LONDON WILLIAMS"/>
    <s v="HOLMAN FLEET (ARI) US INTERIM"/>
    <s v="112355336       -G/R"/>
    <d v="2026-01-05T00:00:00"/>
    <s v="1412"/>
    <s v="BAKER"/>
    <s v="LA"/>
    <s v="MINIVAN 7 SEATS"/>
    <n v="30"/>
    <n v="30"/>
    <n v="68"/>
    <n v="1"/>
    <n v="31"/>
    <x v="1"/>
    <s v="21187"/>
    <m/>
    <s v="TRANSFORM SEARS HOME SERVICES"/>
    <s v="ZLevel 4 Clients Only"/>
    <n v="0"/>
    <s v="F"/>
    <n v="26"/>
    <s v="DODG"/>
    <s v="DURA"/>
    <s v="2B56"/>
    <n v="7"/>
    <d v="2025-06-09T00:00:00"/>
    <s v="Yes"/>
  </r>
  <r>
    <s v="21190"/>
    <x v="1"/>
    <x v="1"/>
    <n v="191"/>
    <s v="BRAD JONES"/>
    <s v="BJONES1"/>
    <s v="BRAD JONES"/>
    <s v="BJONES1"/>
    <s v="Not Assigned in TPMS!!"/>
    <x v="0"/>
    <s v="2GPSNR    "/>
    <s v="BRAD JONES"/>
    <s v="HOLMAN FLEET (ARI) US INTERIM"/>
    <s v="113664603       -G/R"/>
    <d v="2026-02-22T00:00:00"/>
    <s v="5551"/>
    <s v="PENSACOLA"/>
    <s v="FL"/>
    <s v="MINIVAN 7 SEATS"/>
    <n v="30"/>
    <n v="30"/>
    <n v="68"/>
    <n v="0"/>
    <n v="12"/>
    <x v="0"/>
    <s v="21190"/>
    <m/>
    <s v="TRANSFORM SEARS HOME SERVICES"/>
    <s v="ZLevel 4 Clients Only"/>
    <n v="0"/>
    <s v="F"/>
    <n v="24"/>
    <s v="NISN"/>
    <s v="ARMA"/>
    <s v="2B56"/>
    <n v="7"/>
    <d v="2025-08-26T00:00:00"/>
    <s v="Yes"/>
  </r>
  <r>
    <s v="21222"/>
    <x v="9"/>
    <x v="1"/>
    <n v="58"/>
    <s v="WILLIAM VALENTINE"/>
    <s v="WVALENT"/>
    <s v="WILLIAM VALENTINE"/>
    <s v="WVALENT"/>
    <s v="Not Assigned in TPMS!!"/>
    <x v="0"/>
    <s v="285NP5    "/>
    <s v="WILLIAM VALENTINE"/>
    <s v="HOLMAN FLEET (ARI) US MAINT"/>
    <s v="115887409       -A/R"/>
    <d v="2026-02-05T00:00:00"/>
    <s v="2678"/>
    <s v="STATESBORO"/>
    <s v="GA"/>
    <s v="STANDARD"/>
    <n v="30"/>
    <n v="2"/>
    <n v="53.01"/>
    <n v="5"/>
    <n v="29"/>
    <x v="0"/>
    <s v="21222"/>
    <m/>
    <s v="TRANSFORM SEARS HOME SERVICES"/>
    <s v="ZLevel 4 Clients Only"/>
    <n v="0"/>
    <s v="F"/>
    <n v="26"/>
    <s v="HYUN"/>
    <s v="ELAH"/>
    <s v="2B56"/>
    <n v="1"/>
    <d v="2026-01-06T00:00:00"/>
    <s v="No"/>
  </r>
  <r>
    <s v="21234"/>
    <x v="10"/>
    <x v="0"/>
    <n v="9"/>
    <s v="TYLER LABORDE"/>
    <s v="TLABORD"/>
    <s v="TYLER LABORDE"/>
    <s v="TLABORD"/>
    <s v="Not Assigned in TPMS!!"/>
    <x v="0"/>
    <s v="2GX5LB    "/>
    <s v="TYLER LABORDE"/>
    <s v="HOLMAN FLEET (ARI) US MAINT"/>
    <s v="116927243"/>
    <d v="2026-02-24T00:00:00"/>
    <s v="072A"/>
    <s v="ORLANDO"/>
    <s v="FL"/>
    <s v="SUV STANDARD"/>
    <n v="14"/>
    <n v="14"/>
    <n v="69"/>
    <n v="0"/>
    <n v="10"/>
    <x v="0"/>
    <s v="21234"/>
    <m/>
    <s v="TRANSFORM SEARS HOME SERVICES"/>
    <s v="ZLevel 4 Clients Only"/>
    <n v="0"/>
    <s v="F"/>
    <n v="25"/>
    <s v="CHRY"/>
    <s v="PACI"/>
    <s v="2B56"/>
    <n v="0"/>
    <d v="2026-02-24T00:00:00"/>
    <s v="No"/>
  </r>
  <r>
    <s v="21237"/>
    <x v="11"/>
    <x v="1"/>
    <n v="226"/>
    <s v="ARTHUR HARRIS"/>
    <s v="AHARRIS"/>
    <s v="ARTHUR HARRIS"/>
    <s v="AHARRIS"/>
    <s v="Not Assigned in TPMS!!"/>
    <x v="0"/>
    <s v="2DQXV4    "/>
    <s v="ARTHUR HARRIS"/>
    <s v="HOLMAN FLEET (ARI) US INTERIM"/>
    <s v="113066947       -G/R"/>
    <d v="2026-02-17T00:00:00"/>
    <s v="24C6"/>
    <s v="BRONX"/>
    <s v="NY"/>
    <s v="MINIVAN 7 SEATS"/>
    <n v="30"/>
    <n v="30"/>
    <n v="86"/>
    <n v="0"/>
    <n v="17"/>
    <x v="0"/>
    <s v="21237"/>
    <m/>
    <s v="TRANSFORM SEARS HOME SERVICES"/>
    <s v="ZLevel 4 Clients Only"/>
    <n v="0"/>
    <s v="F"/>
    <n v="26"/>
    <s v="CHRY"/>
    <s v="PACI"/>
    <s v="2B56"/>
    <n v="7"/>
    <d v="2025-07-22T00:00:00"/>
    <s v="Yes"/>
  </r>
  <r>
    <s v="21264"/>
    <x v="1"/>
    <x v="1"/>
    <n v="211"/>
    <s v="JOSE LOPEZ"/>
    <s v="JLOPEZ0"/>
    <s v="JOSE LOPEZ"/>
    <s v="JLOPEZ0"/>
    <s v="Not Assigned in TPMS!!"/>
    <x v="0"/>
    <s v="278KCH    "/>
    <s v="JOSE LOPEZ"/>
    <s v="HOLMAN FLEET (ARI) US MAINT"/>
    <s v="113313532       -B/R"/>
    <d v="2026-02-02T00:00:00"/>
    <s v="522L"/>
    <s v="SAN ANTONIO"/>
    <s v="TX"/>
    <s v="CARGO VAN"/>
    <n v="29"/>
    <n v="1"/>
    <n v="76.290000000000006"/>
    <n v="3"/>
    <n v="32"/>
    <x v="0"/>
    <s v="21264"/>
    <m/>
    <s v="TRANSFORM SEARS HOME SERVICES"/>
    <s v="ZLevel 4 Clients Only"/>
    <n v="3"/>
    <s v="F"/>
    <n v="24"/>
    <s v="FORD"/>
    <s v="EXEL"/>
    <s v="2B56"/>
    <n v="6"/>
    <d v="2025-08-06T00:00:00"/>
    <s v="Yes"/>
  </r>
  <r>
    <s v="21281"/>
    <x v="1"/>
    <x v="1"/>
    <n v="84"/>
    <s v="JOSHUA LEONARD"/>
    <s v="JLEONAR"/>
    <s v="JOSHUA LEONARD"/>
    <s v="JLEONAR"/>
    <s v="Not Assigned in TPMS!!"/>
    <x v="0"/>
    <s v="29KWHX    "/>
    <s v="JOSHUA LEONARD"/>
    <s v="HOLMAN FLEET (ARI) US MAINT"/>
    <s v="115521261       -B/R"/>
    <d v="2026-02-09T00:00:00"/>
    <s v="09LX"/>
    <s v="DALLAS"/>
    <s v="TX"/>
    <s v="MINIVAN 7 SEATS"/>
    <n v="25"/>
    <n v="3"/>
    <n v="69"/>
    <n v="2"/>
    <n v="25"/>
    <x v="0"/>
    <s v="21281"/>
    <m/>
    <s v="TRANSFORM SEARS HOME SERVICES"/>
    <s v="ZLevel 4 Clients Only"/>
    <n v="0"/>
    <s v="F"/>
    <n v="24"/>
    <s v="GMC "/>
    <s v="TERR"/>
    <s v="2B56"/>
    <n v="2"/>
    <d v="2025-12-11T00:00:00"/>
    <s v="No"/>
  </r>
  <r>
    <s v="21316"/>
    <x v="1"/>
    <x v="1"/>
    <n v="59"/>
    <s v="ZACHARY DYSART"/>
    <s v="ZDYSART"/>
    <s v="ZACHARY DYSART"/>
    <s v="ZDYSART"/>
    <s v="Not Assigned in TPMS!!"/>
    <x v="0"/>
    <s v="2C9JGM    "/>
    <s v="ZACHARY DYSART"/>
    <s v="HOLMAN FLEET (ARI) US MAINT"/>
    <s v="115850746       -A/R"/>
    <d v="2026-02-04T00:00:00"/>
    <s v="5860"/>
    <s v="PIKEVILLE"/>
    <s v="KY"/>
    <s v="MINIVAN 7 SEATS"/>
    <n v="30"/>
    <n v="7"/>
    <n v="68"/>
    <n v="3"/>
    <n v="30"/>
    <x v="0"/>
    <s v="21316"/>
    <m/>
    <s v="TRANSFORM SEARS HOME SERVICES"/>
    <s v="ZLevel 4 Clients Only"/>
    <n v="0"/>
    <s v="F"/>
    <n v="25"/>
    <s v="CHRY"/>
    <s v="PACI"/>
    <s v="2B56"/>
    <n v="1"/>
    <d v="2026-01-05T00:00:00"/>
    <s v="No"/>
  </r>
  <r>
    <s v="21365"/>
    <x v="12"/>
    <x v="1"/>
    <n v="112"/>
    <s v="VINCE ROSADO"/>
    <s v="RESEARCH!!"/>
    <s v="Not Assigned in TPMS!!"/>
    <s v="Not Assigned in TPMS!!"/>
    <s v="Not Assigned in TPMS!!"/>
    <x v="0"/>
    <s v="2D8MK3    "/>
    <s v="VINCE ROSADO"/>
    <s v="HOLMAN FLEET (ARI) US MAINT"/>
    <s v="115029941       -C/R"/>
    <d v="2026-02-11T00:00:00"/>
    <s v="510A"/>
    <s v="TEXARKANA"/>
    <s v="TX"/>
    <s v="MINIVAN 7 SEATS"/>
    <n v="24"/>
    <n v="2"/>
    <n v="69"/>
    <n v="2"/>
    <n v="23"/>
    <x v="0"/>
    <s v="21365"/>
    <m/>
    <s v="TRANSFORM SEARS HOME SERVICES"/>
    <s v="ZLevel 4 Clients Only"/>
    <n v="0"/>
    <s v="F"/>
    <n v="25"/>
    <s v="CHRY"/>
    <s v="PACI"/>
    <s v="2B56"/>
    <n v="3"/>
    <d v="2025-11-13T00:00:00"/>
    <s v="No"/>
  </r>
  <r>
    <s v="21402"/>
    <x v="1"/>
    <x v="1"/>
    <n v="72"/>
    <s v="MOHAMMAD SAHIBZADA"/>
    <s v="MSAHIBZ"/>
    <s v="MOHAMMAD SAHIBZADA"/>
    <s v="MSAHIBZ"/>
    <s v="Not Assigned in TPMS!!"/>
    <x v="0"/>
    <s v="2FSHTF    "/>
    <s v="MOHAMMAD SAHIBZADA"/>
    <s v="HOLMAN FLEET (ARI) US MAINT"/>
    <s v="115761100       -B/R"/>
    <d v="2026-02-21T00:00:00"/>
    <s v="165S"/>
    <s v="SPRINGFIELD"/>
    <s v="VA"/>
    <s v="MINIVAN 7 SEATS"/>
    <n v="21"/>
    <n v="7"/>
    <n v="72"/>
    <n v="1"/>
    <n v="13"/>
    <x v="0"/>
    <s v="21402"/>
    <m/>
    <s v="TRANSFORM SEARS HOME SERVICES"/>
    <s v="ZLevel 4 Clients Only"/>
    <n v="0"/>
    <s v="F"/>
    <n v="24"/>
    <s v="JEEP"/>
    <s v="WRAU"/>
    <s v="2B56"/>
    <n v="2"/>
    <d v="2025-12-23T00:00:00"/>
    <s v="Yes"/>
  </r>
  <r>
    <s v="21535"/>
    <x v="13"/>
    <x v="0"/>
    <n v="13"/>
    <s v="RICHARD MANEGO"/>
    <s v="RMANEGO"/>
    <s v="RICHARD MANEGO"/>
    <s v="RMANEGO"/>
    <s v="Not Assigned in TPMS!!"/>
    <x v="0"/>
    <s v="2FG5BR    "/>
    <s v="RICHARD MANEGO"/>
    <s v="HOLMAN FLEET (ARI) US MAINT"/>
    <s v="116863027"/>
    <d v="2026-02-20T00:00:00"/>
    <s v="5579"/>
    <s v="GULFPORT"/>
    <s v="MS"/>
    <s v="MINIVAN 7 SEATS"/>
    <n v="15"/>
    <n v="7"/>
    <n v="68"/>
    <n v="1"/>
    <n v="14"/>
    <x v="0"/>
    <s v="21535"/>
    <m/>
    <s v="TRANSFORM SEARS HOME SERVICES"/>
    <s v="ZLevel 4 Clients Only"/>
    <n v="0"/>
    <s v="F"/>
    <n v="25"/>
    <s v="NISN"/>
    <s v="ROGU"/>
    <s v="2B56"/>
    <n v="0"/>
    <d v="2026-02-20T00:00:00"/>
    <s v="No"/>
  </r>
  <r>
    <s v="21557"/>
    <x v="14"/>
    <x v="2"/>
    <n v="19"/>
    <s v="JAMES CHISOLM"/>
    <s v="JCHISOL"/>
    <s v="JAMES CHISOLM"/>
    <s v="JCHISOL"/>
    <s v="Not Assigned in TPMS!!"/>
    <x v="0"/>
    <s v="2CFSH5    "/>
    <s v="JAMES CHISOLM"/>
    <s v="HOLMAN FLEET (ARI) US MAINT"/>
    <s v="116722755"/>
    <d v="2026-02-14T00:00:00"/>
    <s v="55C4"/>
    <s v="MERIDIAN"/>
    <s v="MS"/>
    <s v="MINIVAN 7 SEATS"/>
    <n v="17"/>
    <n v="3"/>
    <n v="68"/>
    <n v="2"/>
    <n v="20"/>
    <x v="0"/>
    <s v="21557"/>
    <m/>
    <s v="TRANSFORM SEARS HOME SERVICES"/>
    <s v="ZLevel 4 Clients Only"/>
    <n v="3"/>
    <s v="F"/>
    <n v="23"/>
    <s v="CHRY"/>
    <s v="VOYA"/>
    <s v="2B56"/>
    <n v="0"/>
    <d v="2026-02-14T00:00:00"/>
    <s v="Yes"/>
  </r>
  <r>
    <s v="21581"/>
    <x v="15"/>
    <x v="0"/>
    <n v="10"/>
    <s v="LEWIS II GRAY"/>
    <s v="RESEARCH!!"/>
    <s v="LEWIS GRAY II"/>
    <s v="LGRAYI"/>
    <s v="Not Assigned in TPMS!!"/>
    <x v="0"/>
    <s v="2GB983    "/>
    <s v="LEWIS II GRAY"/>
    <s v="HOLMAN FLEET (ARI) US MAINT"/>
    <s v="116894191"/>
    <d v="2026-02-23T00:00:00"/>
    <s v="516D"/>
    <s v="DERBY"/>
    <s v="KS"/>
    <s v="SUV STANDARD"/>
    <n v="14"/>
    <n v="14"/>
    <n v="68"/>
    <n v="0"/>
    <n v="11"/>
    <x v="0"/>
    <s v="21581"/>
    <m/>
    <s v="TRANSFORM SEARS HOME SERVICES"/>
    <s v="ZLevel 4 Clients Only"/>
    <n v="0"/>
    <s v="F"/>
    <n v="25"/>
    <s v="MAZD"/>
    <s v="CX5 "/>
    <s v="2B56"/>
    <n v="0"/>
    <d v="2026-02-23T00:00:00"/>
    <s v="No"/>
  </r>
  <r>
    <s v="21708"/>
    <x v="1"/>
    <x v="1"/>
    <n v="47"/>
    <s v="ERIC GREEN"/>
    <s v="EGREEN9"/>
    <s v="ERIC GREEN"/>
    <s v="EGREEN9"/>
    <s v="Not Assigned in TPMS!!"/>
    <x v="0"/>
    <s v="2CVWY2    "/>
    <s v="ERIC GREEN"/>
    <s v="HOLMAN FLEET (ARI) US MAINT"/>
    <s v="115903907       -A/R"/>
    <d v="2026-02-16T00:00:00"/>
    <s v="0713"/>
    <s v="TITUSVILLE"/>
    <s v="FL"/>
    <s v="SUV STANDARD"/>
    <n v="16"/>
    <n v="5"/>
    <n v="69"/>
    <n v="1"/>
    <n v="18"/>
    <x v="0"/>
    <s v="21708"/>
    <m/>
    <s v="TRANSFORM SEARS HOME SERVICES"/>
    <s v="ZLevel 4 Clients Only"/>
    <n v="2"/>
    <s v="F"/>
    <n v="26"/>
    <s v="CHEV"/>
    <s v="S15C"/>
    <s v="2B56"/>
    <n v="1"/>
    <d v="2026-01-17T00:00:00"/>
    <s v="No"/>
  </r>
  <r>
    <s v="21731"/>
    <x v="16"/>
    <x v="0"/>
    <n v="3"/>
    <s v="MITCHELL BRAGG"/>
    <s v="MBRAGG1"/>
    <s v="MITCHELL BRAGG"/>
    <s v="MBRAGG1"/>
    <s v="Not Assigned in TPMS!!"/>
    <x v="0"/>
    <s v="2JT8N4    "/>
    <s v="MITCHELL BRAGG"/>
    <s v="HOLMAN FLEET (ARI) US MAINT"/>
    <s v="117010729"/>
    <d v="2026-03-02T00:00:00"/>
    <s v="0809"/>
    <s v="ANDERSON"/>
    <s v="IN"/>
    <s v="MINIVAN 7 SEATS"/>
    <n v="14"/>
    <n v="14"/>
    <n v="68"/>
    <n v="0"/>
    <n v="4"/>
    <x v="0"/>
    <s v="21731"/>
    <m/>
    <s v="TRANSFORM SEARS HOME SERVICES"/>
    <s v="ZLevel 4 Clients Only"/>
    <n v="0"/>
    <s v="F"/>
    <n v="24"/>
    <s v="CHRY"/>
    <s v="PACH"/>
    <s v="2B56"/>
    <n v="0"/>
    <d v="2026-03-02T00:00:00"/>
    <s v="No"/>
  </r>
  <r>
    <s v="21791"/>
    <x v="17"/>
    <x v="1"/>
    <n v="45"/>
    <s v="RAFAEL REYNA"/>
    <s v="RREYNA5"/>
    <s v="RAFAEL REYNA"/>
    <s v="RREYNA5"/>
    <s v="Not Assigned in TPMS!!"/>
    <x v="0"/>
    <s v="2FTTZ0    "/>
    <s v="RAFAEL REYNA"/>
    <s v="HOLMAN FLEET (ARI) US MAINT"/>
    <s v="116114104       -A/R"/>
    <d v="2026-02-18T00:00:00"/>
    <s v="5283"/>
    <s v="HARLINGEN"/>
    <s v="TX"/>
    <s v="SUV STANDARD"/>
    <n v="14"/>
    <n v="6"/>
    <n v="69"/>
    <n v="1"/>
    <n v="16"/>
    <x v="0"/>
    <s v="21791"/>
    <m/>
    <s v="TRANSFORM SEARS HOME SERVICES"/>
    <s v="ZLevel 4 Clients Only"/>
    <n v="2"/>
    <s v="F"/>
    <n v="25"/>
    <s v="VOLK"/>
    <s v="ATLA"/>
    <s v="2B56"/>
    <n v="1"/>
    <d v="2026-01-19T00:00:00"/>
    <s v="No"/>
  </r>
  <r>
    <s v="21793"/>
    <x v="18"/>
    <x v="2"/>
    <n v="17"/>
    <s v="JUAN TIZOC"/>
    <s v="JTIZOC"/>
    <s v="Not Assigned in TPMS!!"/>
    <s v="Not Assigned in TPMS!!"/>
    <s v="Not Assigned in TPMS!!"/>
    <x v="0"/>
    <s v="2CSDMP    "/>
    <s v="JUAN TIZOC"/>
    <s v="HOLMAN FLEET (ARI) US MAINT"/>
    <s v="116740505"/>
    <d v="2026-02-16T00:00:00"/>
    <s v="522B"/>
    <s v="SAN ANTONIO"/>
    <s v="TX"/>
    <s v="CARGO VAN"/>
    <n v="24"/>
    <n v="14"/>
    <n v="76.290000000000006"/>
    <n v="1"/>
    <n v="18"/>
    <x v="0"/>
    <s v="21793"/>
    <m/>
    <s v="TRANSFORM SEARS HOME SERVICES"/>
    <s v="ZLevel 4 Clients Only"/>
    <n v="0"/>
    <s v="F"/>
    <n v="26"/>
    <s v="CHRY"/>
    <s v="PACI"/>
    <s v="2B56"/>
    <n v="0"/>
    <d v="2026-02-16T00:00:00"/>
    <s v="No"/>
  </r>
  <r>
    <s v="21804"/>
    <x v="19"/>
    <x v="0"/>
    <n v="2"/>
    <s v="MARIO RODRIGUEZ"/>
    <s v="MRODRI1"/>
    <s v="MARIO RODRIGUEZ"/>
    <s v="MRODRI1"/>
    <s v="Not Assigned in TPMS!!"/>
    <x v="0"/>
    <s v="2K8TVX    "/>
    <s v="MARIO RODRIGUEZ"/>
    <s v="HOLMAN FLEET (ARI) US MAINT"/>
    <s v="117030097"/>
    <d v="2026-03-03T00:00:00"/>
    <s v="0932"/>
    <s v="DALLAS"/>
    <s v="TX"/>
    <s v="SUV STANDARD"/>
    <n v="3"/>
    <n v="3"/>
    <n v="69"/>
    <n v="0"/>
    <n v="3"/>
    <x v="0"/>
    <s v="21804"/>
    <m/>
    <s v="TRANSFORM SEARS HOME SERVICES"/>
    <s v="ZLevel 4 Clients Only"/>
    <n v="0"/>
    <s v="F"/>
    <n v="24"/>
    <s v="CHEV"/>
    <s v="EQUI"/>
    <s v="2B56"/>
    <n v="0"/>
    <d v="2026-03-03T00:00:00"/>
    <s v="No"/>
  </r>
  <r>
    <s v="21851"/>
    <x v="20"/>
    <x v="1"/>
    <n v="76"/>
    <s v="MICHAEL WRIGHT"/>
    <s v="MWRIGH0"/>
    <s v="MICHAEL WRIGHT"/>
    <s v="MWRIGH0"/>
    <s v="Not Assigned in TPMS!!"/>
    <x v="0"/>
    <s v="2D7035    "/>
    <s v="MICHAEL WRIGHT"/>
    <s v="HOLMAN FLEET (ARI) US INTERIM"/>
    <s v="115719824       -B/R"/>
    <d v="2026-02-17T00:00:00"/>
    <s v="1216"/>
    <s v="LITTLETON"/>
    <s v="CO"/>
    <s v="SUV STANDARD"/>
    <n v="30"/>
    <n v="4"/>
    <n v="72"/>
    <n v="1"/>
    <n v="17"/>
    <x v="0"/>
    <s v="21851"/>
    <m/>
    <s v="TRANSFORM SEARS"/>
    <s v="ZLevel 4 Clients Only"/>
    <n v="0"/>
    <s v="F"/>
    <n v="24"/>
    <s v="FORD"/>
    <s v="F15C"/>
    <s v="2B56"/>
    <n v="2"/>
    <d v="2025-12-19T00:00:00"/>
    <s v="Yes"/>
  </r>
  <r>
    <s v="21884"/>
    <x v="21"/>
    <x v="0"/>
    <n v="10"/>
    <s v="RAYMOND BOISVERT"/>
    <s v="RBOISVE"/>
    <s v="RAYMOND BOISVERT"/>
    <s v="RBOISVE"/>
    <s v="Not Assigned in TPMS!!"/>
    <x v="0"/>
    <s v="2GBK6K    "/>
    <s v="RAYMOND BOISVERT"/>
    <s v="HOLMAN FLEET (ARI) US MAINT"/>
    <s v="116879413"/>
    <d v="2026-02-23T00:00:00"/>
    <s v="3247"/>
    <s v="EL CAJON"/>
    <s v="CA"/>
    <s v="MINIVAN 7 SEATS"/>
    <n v="17"/>
    <n v="7"/>
    <n v="72"/>
    <n v="1"/>
    <n v="11"/>
    <x v="0"/>
    <s v="21884"/>
    <m/>
    <s v="TRANSFORM SEARS HOME SERVICES"/>
    <s v="ZLevel 4 Clients Only"/>
    <n v="0"/>
    <s v="F"/>
    <n v="24"/>
    <s v="JEEP"/>
    <s v="WRAU"/>
    <s v="2B56"/>
    <n v="0"/>
    <d v="2026-02-23T00:00:00"/>
    <s v="No"/>
  </r>
  <r>
    <s v="22032"/>
    <x v="22"/>
    <x v="0"/>
    <n v="2"/>
    <s v="GERALD HELMER"/>
    <s v="GHELMER"/>
    <s v="GERALD HELMER"/>
    <s v="GHELMER"/>
    <s v="Not Assigned in TPMS!!"/>
    <x v="0"/>
    <s v="2K8RZ6    "/>
    <s v="GERALD HELMER"/>
    <s v="HOLMAN FLEET (ARI) US MAINT"/>
    <s v="117029872"/>
    <d v="2026-03-03T00:00:00"/>
    <s v="29Y1"/>
    <s v="OSWEGO"/>
    <s v="NY"/>
    <s v="SUV STANDARD"/>
    <n v="7"/>
    <n v="7"/>
    <n v="73"/>
    <n v="0"/>
    <n v="3"/>
    <x v="0"/>
    <s v="22032"/>
    <m/>
    <s v="TRANSFORM SEARS HOME SERVICES"/>
    <s v="ZLevel 4 Clients Only"/>
    <n v="0"/>
    <s v="F"/>
    <n v="25"/>
    <s v="CHRY"/>
    <s v="PACI"/>
    <s v="2B56"/>
    <n v="0"/>
    <d v="2026-03-03T00:00:00"/>
    <s v="No"/>
  </r>
  <r>
    <s v="22101"/>
    <x v="23"/>
    <x v="1"/>
    <n v="190"/>
    <s v="MUJEEB KHAN"/>
    <s v="MKHAN1"/>
    <s v="MUJEEB KHAN"/>
    <s v="MKHAN1"/>
    <s v="Not Assigned in TPMS!!"/>
    <x v="0"/>
    <s v="2H67SW    "/>
    <s v="MUJEEB KHAN"/>
    <s v="HOLMAN FLEET (ARI) US INTERIM"/>
    <s v="113677180       -F/R"/>
    <d v="2026-02-23T00:00:00"/>
    <s v="1692"/>
    <s v="ALEXANDRIA"/>
    <s v="VA"/>
    <s v="SUV INTERMEDIATE"/>
    <n v="30"/>
    <n v="30"/>
    <n v="72"/>
    <n v="0"/>
    <n v="11"/>
    <x v="0"/>
    <s v="22101"/>
    <m/>
    <s v="TRANSFORM SEARS HOME SERVICES"/>
    <s v="ZLevel 4 Clients Only"/>
    <n v="0"/>
    <s v="F"/>
    <n v="26"/>
    <s v="RAM "/>
    <s v="B15C"/>
    <s v="2B56"/>
    <n v="6"/>
    <d v="2025-08-27T00:00:00"/>
    <s v="No"/>
  </r>
  <r>
    <s v="22186"/>
    <x v="24"/>
    <x v="1"/>
    <n v="192"/>
    <s v="WILLIAM PRICE"/>
    <s v="WPRICE1"/>
    <s v="WILLIAM PRICE"/>
    <s v="WPRICE1"/>
    <s v="Not Assigned in TPMS!!"/>
    <x v="0"/>
    <s v="2FTHKK    "/>
    <s v="WILLIAM PRICE"/>
    <s v="HOLMAN FLEET (ARI) US MAINT"/>
    <s v="113644415       -F/R"/>
    <d v="2026-02-21T00:00:00"/>
    <s v="5313"/>
    <s v="GASTONIA"/>
    <s v="NC"/>
    <s v="MINIVAN 7 SEATS"/>
    <n v="21"/>
    <n v="7"/>
    <n v="68"/>
    <n v="1"/>
    <n v="13"/>
    <x v="0"/>
    <s v="22186"/>
    <m/>
    <s v="TRANSFORM SEARS HOME SERVICES"/>
    <s v="ZLevel 4 Clients Only"/>
    <n v="0"/>
    <s v="F"/>
    <n v="25"/>
    <s v="CHRY"/>
    <s v="PACI"/>
    <s v="2B56"/>
    <n v="6"/>
    <d v="2025-08-25T00:00:00"/>
    <s v="No"/>
  </r>
  <r>
    <s v="22187"/>
    <x v="25"/>
    <x v="0"/>
    <n v="8"/>
    <s v="JEVGEMIJS HRENOVS"/>
    <s v="RESEARCH!!"/>
    <s v="JEVGENIJS HRENOVS"/>
    <s v="JHRENOV"/>
    <s v="Not Assigned in TPMS!!"/>
    <x v="0"/>
    <s v="2H2BSG    "/>
    <s v="JEVGEMIJS HRENOVS"/>
    <s v="HOLMAN FLEET (ARI) US MAINT"/>
    <s v="116915925"/>
    <d v="2026-02-25T00:00:00"/>
    <s v="5360"/>
    <s v="ASHEVILLE"/>
    <s v="NC"/>
    <s v="SUV STANDARD"/>
    <n v="13"/>
    <n v="3"/>
    <n v="68"/>
    <n v="1"/>
    <n v="9"/>
    <x v="0"/>
    <s v="22187"/>
    <m/>
    <s v="TRANSFORM SEARS HOME SERVICES"/>
    <s v="ZLevel 4 Clients Only"/>
    <n v="0"/>
    <s v="F"/>
    <n v="26"/>
    <s v="HYUN"/>
    <s v="TUCS"/>
    <s v="2B56"/>
    <n v="0"/>
    <d v="2026-02-25T00:00:00"/>
    <s v="No"/>
  </r>
  <r>
    <s v="22240"/>
    <x v="26"/>
    <x v="3"/>
    <n v="24"/>
    <s v="NUHIBULLAH ISTNIKEAI"/>
    <s v="RESEARCH!!"/>
    <s v="MUHIBULLAH ISTANIKZAI"/>
    <s v="MISTANI"/>
    <s v="Not Assigned in TPMS!!"/>
    <x v="0"/>
    <s v="29BQWS    "/>
    <s v="NUHIBULLAH ISTNIKEAI"/>
    <s v="HOLMAN FLEET (ARI) US INTERIM"/>
    <s v="116600924"/>
    <d v="2026-02-09T00:00:00"/>
    <s v="1668"/>
    <s v="ALEXANDRIA"/>
    <s v="VA"/>
    <s v="P/UP LARGE"/>
    <n v="30"/>
    <n v="14"/>
    <n v="73.260000000000005"/>
    <n v="1"/>
    <n v="25"/>
    <x v="0"/>
    <s v="22240"/>
    <m/>
    <s v="TRANSFORM SEARS"/>
    <s v="ZLevel 4 Clients Only"/>
    <n v="0"/>
    <s v="F"/>
    <n v="25"/>
    <s v="FORD"/>
    <s v="F15C"/>
    <s v="2B56"/>
    <n v="0"/>
    <d v="2026-02-09T00:00:00"/>
    <s v="No"/>
  </r>
  <r>
    <s v="22242"/>
    <x v="27"/>
    <x v="0"/>
    <n v="3"/>
    <s v="JANCARLOS GONZALEZ"/>
    <s v="JGONZA5"/>
    <s v="JANCARLOS GONZALEZ"/>
    <s v="JGONZA5"/>
    <s v="Not Assigned in TPMS!!"/>
    <x v="0"/>
    <s v="2JV2CX    "/>
    <s v="JANCARLOS GONZALEZ"/>
    <s v="HOLMAN FLEET (ARI) US MAINT"/>
    <s v="116982164"/>
    <d v="2026-03-02T00:00:00"/>
    <s v="4817"/>
    <s v="WATERBURY"/>
    <s v="CT"/>
    <s v="MINIVAN 7 SEATS"/>
    <n v="14"/>
    <n v="14"/>
    <n v="72"/>
    <n v="0"/>
    <n v="4"/>
    <x v="0"/>
    <s v="22242"/>
    <m/>
    <s v="TRANSFORM SEARS HOME SERVICES"/>
    <s v="ZLevel 4 Clients Only"/>
    <n v="0"/>
    <s v="F"/>
    <n v="26"/>
    <s v="CHRY"/>
    <s v="PACI"/>
    <s v="2B56"/>
    <n v="0"/>
    <d v="2026-03-02T00:00:00"/>
    <s v="No"/>
  </r>
  <r>
    <s v="22249"/>
    <x v="28"/>
    <x v="1"/>
    <n v="106"/>
    <s v="GEORGE JOHNSON"/>
    <s v="GJOHNS7"/>
    <s v="GEORGE JOHNSON"/>
    <s v="GJOHNS7"/>
    <s v="Not Assigned in TPMS!!"/>
    <x v="0"/>
    <s v="2DR7N3    "/>
    <s v="GEORGE JOHNSON"/>
    <s v="HOLMAN FLEET (ARI) US INTERIM"/>
    <s v="115212270       -C/R"/>
    <d v="2026-02-17T00:00:00"/>
    <s v="5731"/>
    <s v="SCRANTON"/>
    <s v="PA"/>
    <s v="MINIVAN 7 SEATS"/>
    <n v="30"/>
    <n v="30"/>
    <n v="69"/>
    <n v="0"/>
    <n v="17"/>
    <x v="0"/>
    <s v="22249"/>
    <m/>
    <s v="TRANSFORM SEARS HOME SERVICES"/>
    <s v="ZLevel 4 Clients Only"/>
    <n v="0"/>
    <s v="F"/>
    <n v="26"/>
    <s v="CHRY"/>
    <s v="PACI"/>
    <s v="2B56"/>
    <n v="3"/>
    <d v="2025-11-19T00:00:00"/>
    <s v="Yes"/>
  </r>
  <r>
    <s v="22335"/>
    <x v="29"/>
    <x v="0"/>
    <n v="1"/>
    <s v="DORIAN WADE"/>
    <s v="DWADE"/>
    <s v="DORIAN WADE"/>
    <s v="DWADE"/>
    <s v="Not Assigned in TPMS!!"/>
    <x v="0"/>
    <s v="2KXJBY    "/>
    <s v="DORIAN WADE"/>
    <s v="HOLMAN FLEET (ARI) US MAINT TR"/>
    <s v="117058191"/>
    <d v="2026-03-04T00:00:00"/>
    <s v="628T"/>
    <s v="SIOUX FALLS"/>
    <s v="SD"/>
    <s v="P/UP LARGE"/>
    <n v="7"/>
    <n v="7"/>
    <n v="96.44"/>
    <n v="0"/>
    <n v="2"/>
    <x v="0"/>
    <s v="22335"/>
    <m/>
    <s v="TRANSFORM SEARS HOME SERVICES"/>
    <s v="ZLevel 4 Clients Only"/>
    <n v="0"/>
    <s v="F"/>
    <n v="25"/>
    <s v="CHEV"/>
    <s v="S2HC"/>
    <s v="2B56"/>
    <n v="0"/>
    <d v="2026-03-04T00:00:00"/>
    <s v="No"/>
  </r>
  <r>
    <s v="22350"/>
    <x v="30"/>
    <x v="0"/>
    <n v="7"/>
    <s v="NOE REYES"/>
    <s v="RESEARCH!!"/>
    <s v="NOE REYES JR"/>
    <s v="NREYESJ"/>
    <s v="Not Assigned in TPMS!!"/>
    <x v="0"/>
    <s v="2HSN84    "/>
    <s v="NOE REYES"/>
    <s v="HOLMAN FLEET (ARI) US MAINT"/>
    <s v="116969001"/>
    <d v="2026-02-26T00:00:00"/>
    <s v="305P"/>
    <s v="BAKERSFIELD"/>
    <s v="CA"/>
    <s v="SUV STANDARD"/>
    <n v="14"/>
    <n v="14"/>
    <n v="73"/>
    <n v="0"/>
    <n v="8"/>
    <x v="0"/>
    <s v="22350"/>
    <m/>
    <s v="TRANSFORM SEARS HOME SERVICES"/>
    <s v="ZLevel 4 Clients Only"/>
    <n v="0"/>
    <s v="F"/>
    <n v="25"/>
    <s v="CHRY"/>
    <s v="PACI"/>
    <s v="2B56"/>
    <n v="0"/>
    <d v="2026-02-26T00:00:00"/>
    <s v="No"/>
  </r>
  <r>
    <s v="22365"/>
    <x v="31"/>
    <x v="2"/>
    <n v="16"/>
    <s v="MICHAEL PEARSON"/>
    <s v="MPEARS0"/>
    <s v="MICHAEL PEARSON"/>
    <s v="MPEARS0"/>
    <s v="Not Assigned in TPMS!!"/>
    <x v="0"/>
    <s v="2DBDZN    "/>
    <s v="MICHAEL PEARSON"/>
    <s v="HOLMAN FLEET (ARI) US MAINT"/>
    <s v="116761034"/>
    <d v="2026-02-17T00:00:00"/>
    <s v="1558"/>
    <s v="CHICAGO"/>
    <s v="IL"/>
    <s v="CARGO VAN"/>
    <n v="14"/>
    <n v="7"/>
    <n v="80.290000000000006"/>
    <n v="1"/>
    <n v="17"/>
    <x v="0"/>
    <s v="22365"/>
    <m/>
    <s v="TRANSFORM SEARS HOME SERVICES"/>
    <s v="ZLevel 4 Clients Only"/>
    <n v="3"/>
    <s v="F"/>
    <n v="24"/>
    <s v="TOYO"/>
    <s v="RAV4"/>
    <s v="2B56"/>
    <n v="0"/>
    <d v="2026-02-17T00:00:00"/>
    <s v="No"/>
  </r>
  <r>
    <s v="22418"/>
    <x v="32"/>
    <x v="0"/>
    <n v="1"/>
    <s v="DEMARCUS PEEPLES"/>
    <s v="DPEEPLE"/>
    <s v="DEMARCUS PEEPLES"/>
    <s v="DPEEPLE"/>
    <s v="Not Assigned in TPMS!!"/>
    <x v="0"/>
    <s v="2KY4QD    "/>
    <s v="DEMARCUS PEEPLES"/>
    <s v="HOLMAN FLEET (ARI) US MAINT"/>
    <s v="117069563"/>
    <d v="2026-03-04T00:00:00"/>
    <s v="55C6"/>
    <s v="GRENADA"/>
    <s v="MS"/>
    <s v="SUV STANDARD"/>
    <n v="7"/>
    <n v="7"/>
    <n v="68"/>
    <n v="0"/>
    <n v="2"/>
    <x v="0"/>
    <s v="22418"/>
    <m/>
    <s v="TRANSFORM SEARS HOME SERVICES"/>
    <s v="ZLevel 4 Clients Only"/>
    <n v="0"/>
    <s v="F"/>
    <n v="25"/>
    <s v="CHEV"/>
    <s v="TBLZ"/>
    <s v="2B56"/>
    <n v="0"/>
    <d v="2026-03-04T00:00:00"/>
    <s v="No"/>
  </r>
  <r>
    <s v="23061"/>
    <x v="1"/>
    <x v="1"/>
    <n v="231"/>
    <s v="DARYL WILLIAMS"/>
    <s v="RESEARCH!!"/>
    <s v="Not Assigned in TPMS!!"/>
    <s v="Not Assigned in TPMS!!"/>
    <s v="Not Assigned in TPMS!!"/>
    <x v="0"/>
    <s v="2BSY94    "/>
    <s v="DARYL WILLIAMS"/>
    <s v="HOLMAN FLEET (ARI) US INTERIM"/>
    <s v="112971632       -G/R"/>
    <d v="2026-02-12T00:00:00"/>
    <s v="3826"/>
    <s v="COVINGTON"/>
    <s v="KY"/>
    <s v="MINIVAN 7 SEATS"/>
    <n v="30"/>
    <n v="30"/>
    <n v="68"/>
    <n v="0"/>
    <n v="22"/>
    <x v="0"/>
    <s v="23061"/>
    <m/>
    <s v="TRANSFORM SEARS HOME SERVICES"/>
    <s v="ZLevel 4 Clients Only"/>
    <n v="0"/>
    <s v="F"/>
    <n v="26"/>
    <s v="CHRY"/>
    <s v="PACI"/>
    <s v="2B56"/>
    <n v="7"/>
    <d v="2025-07-17T00:00:00"/>
    <s v="Yes"/>
  </r>
  <r>
    <s v="23147"/>
    <x v="1"/>
    <x v="1"/>
    <n v="173"/>
    <s v="SIDNEY GREEN"/>
    <s v="SGREEN"/>
    <s v="SIDNEY GREEN"/>
    <s v="SGREEN"/>
    <s v="Not Assigned in TPMS!!"/>
    <x v="0"/>
    <s v="2BQW1G    "/>
    <s v="SIDNEY GREEN"/>
    <s v="HOLMAN FLEET (ARI) US INTERIM"/>
    <s v="113942590       -E/R"/>
    <d v="2026-02-10T00:00:00"/>
    <s v="5596"/>
    <s v="IRONDALE"/>
    <s v="AL"/>
    <s v="SUV STANDARD"/>
    <n v="30"/>
    <n v="30"/>
    <n v="68"/>
    <n v="0"/>
    <n v="24"/>
    <x v="0"/>
    <s v="23147"/>
    <m/>
    <s v="TRANSFORM SEARS HOME SERVICES"/>
    <s v="ZLevel 4 Clients Only"/>
    <n v="0"/>
    <s v="F"/>
    <n v="25"/>
    <s v="FORD"/>
    <s v="ESCA"/>
    <s v="2B56"/>
    <n v="5"/>
    <d v="2025-09-13T00:00:00"/>
    <s v="No"/>
  </r>
  <r>
    <s v="23150"/>
    <x v="1"/>
    <x v="1"/>
    <n v="203"/>
    <s v="DAVIDW JACKSON"/>
    <s v="RESEARCH!!"/>
    <s v="Not Assigned in TPMS!!"/>
    <s v="Not Assigned in TPMS!!"/>
    <s v="Not Assigned in TPMS!!"/>
    <x v="0"/>
    <s v="2B74QC    "/>
    <s v="DAVIDW JACKSON"/>
    <s v="HOLMAN FLEET (ARI) US INTERIM"/>
    <s v="113470233       -F/R"/>
    <d v="2026-02-10T00:00:00"/>
    <s v="55J3"/>
    <s v="RIDGELAND"/>
    <s v="MS"/>
    <s v="SUV STANDARD"/>
    <n v="30"/>
    <n v="30"/>
    <n v="68"/>
    <n v="0"/>
    <n v="24"/>
    <x v="0"/>
    <s v="23150"/>
    <m/>
    <s v="TRANSFORM SEARS HOME SERVICES"/>
    <s v="ZLevel 4 Clients Only"/>
    <n v="0"/>
    <s v="F"/>
    <n v="24"/>
    <s v="HYUN"/>
    <s v="PALI"/>
    <s v="2B56"/>
    <n v="6"/>
    <d v="2025-08-14T00:00:00"/>
    <s v="No"/>
  </r>
  <r>
    <s v="23153"/>
    <x v="33"/>
    <x v="0"/>
    <n v="13"/>
    <s v="KENDRICK MARTIN"/>
    <s v="KMARTI4"/>
    <s v="KENDRICK ROBINSON"/>
    <s v="KROBIN6"/>
    <s v="Not Assigned in TPMS!!"/>
    <x v="0"/>
    <s v="2FMV2H    "/>
    <s v="KENDRICK MARTIN"/>
    <s v="HOLMAN FLEET (ARI) US MAINT"/>
    <s v="116863527"/>
    <d v="2026-02-20T00:00:00"/>
    <s v="2908"/>
    <s v="ROCHESTER"/>
    <s v="NY"/>
    <s v="SUV STANDARD"/>
    <n v="14"/>
    <n v="14"/>
    <n v="73"/>
    <n v="0"/>
    <n v="14"/>
    <x v="0"/>
    <s v="23153"/>
    <m/>
    <s v="TRANSFORM SEARS HOME SERVICES"/>
    <s v="ZLevel 4 Clients Only"/>
    <n v="0"/>
    <s v="F"/>
    <n v="26"/>
    <s v="CHEV"/>
    <s v="TBLZ"/>
    <s v="2B56"/>
    <n v="0"/>
    <d v="2026-02-20T00:00:00"/>
    <s v="No"/>
  </r>
  <r>
    <s v="23154"/>
    <x v="34"/>
    <x v="0"/>
    <n v="9"/>
    <s v="ALEXIS RICE"/>
    <s v="ARICE0"/>
    <s v="ALEXIS RICE"/>
    <s v="ARICE0"/>
    <s v="Not Assigned in TPMS!!"/>
    <x v="0"/>
    <s v="2GNWJS    "/>
    <s v="ALEXIS RICE"/>
    <s v="HOLMAN FLEET (ARI) US MAINT"/>
    <s v="116780666"/>
    <d v="2026-02-24T00:00:00"/>
    <s v="03D1"/>
    <s v="MABLETON"/>
    <s v="GA"/>
    <s v="SUV STANDARD"/>
    <n v="8"/>
    <n v="3"/>
    <n v="68"/>
    <n v="1"/>
    <n v="10"/>
    <x v="0"/>
    <s v="23154"/>
    <m/>
    <s v="TRANSFORM SEARS HOME SERVICES"/>
    <s v="ZLevel 4 Clients Only"/>
    <n v="2"/>
    <s v="F"/>
    <n v="25"/>
    <s v="CHEV"/>
    <s v="EQUI"/>
    <s v="2B56"/>
    <n v="0"/>
    <d v="2026-02-24T00:00:00"/>
    <s v="No"/>
  </r>
  <r>
    <s v="23167"/>
    <x v="35"/>
    <x v="0"/>
    <n v="13"/>
    <s v="KASH MAXSON"/>
    <s v="KMAXSON"/>
    <s v="KASH MAXSON"/>
    <s v="KMAXSON"/>
    <s v="Not Assigned in TPMS!!"/>
    <x v="0"/>
    <s v="2FHLL7    "/>
    <s v="KASH MAXSON"/>
    <s v="HOLMAN FLEET (ARI) US INTERIM"/>
    <s v="116858680"/>
    <d v="2026-02-20T00:00:00"/>
    <s v="39D1"/>
    <s v="MAUMEE"/>
    <s v="OH"/>
    <s v="SUV STANDARD"/>
    <n v="30"/>
    <n v="5"/>
    <n v="68"/>
    <n v="1"/>
    <n v="14"/>
    <x v="0"/>
    <s v="23167"/>
    <m/>
    <s v="TRANSFORM SEARS HOME SERVICES"/>
    <s v="ZLevel 4 Clients Only"/>
    <n v="0"/>
    <s v="F"/>
    <n v="25"/>
    <s v="TOYO"/>
    <s v="CAMR"/>
    <s v="2B56"/>
    <n v="0"/>
    <d v="2026-02-20T00:00:00"/>
    <s v="No"/>
  </r>
  <r>
    <s v="23169"/>
    <x v="36"/>
    <x v="3"/>
    <n v="22"/>
    <s v="JOSEPH HENDERSON"/>
    <s v="JHENDE2"/>
    <s v="JOSEPH HENDERSON"/>
    <s v="JHENDE2"/>
    <s v="Not Assigned in TPMS!!"/>
    <x v="0"/>
    <s v="2BB3PL    "/>
    <s v="JOSEPH HENDERSON"/>
    <s v="HOLMAN FLEET (ARI) US MAINT"/>
    <s v="116669366"/>
    <d v="2026-02-11T00:00:00"/>
    <s v="39G8"/>
    <s v="TOLEDO"/>
    <s v="OH"/>
    <s v="SUV STANDARD"/>
    <n v="20"/>
    <n v="7"/>
    <n v="68"/>
    <n v="2"/>
    <n v="23"/>
    <x v="0"/>
    <s v="23169"/>
    <m/>
    <s v="TRANSFORM SEARS HOME SERVICES"/>
    <s v="ZLevel 4 Clients Only"/>
    <n v="3"/>
    <s v="F"/>
    <n v="25"/>
    <s v="MAZD"/>
    <s v="CX5 "/>
    <s v="2B56"/>
    <n v="0"/>
    <d v="2026-02-11T00:00:00"/>
    <s v="No"/>
  </r>
  <r>
    <s v="23180"/>
    <x v="37"/>
    <x v="0"/>
    <n v="3"/>
    <s v="CHARLES MACKEW"/>
    <s v="CMACKE2"/>
    <s v="CHARLES MACKEW"/>
    <s v="CMACKE2"/>
    <s v="Not Assigned in TPMS!!"/>
    <x v="0"/>
    <s v="2K04TW    "/>
    <s v="CHARLES MACKEW"/>
    <s v="HOLMAN FLEET (ARI) US MAINT"/>
    <s v="117012006"/>
    <d v="2026-03-02T00:00:00"/>
    <s v="2001"/>
    <s v="LIVONIA"/>
    <s v="MI"/>
    <s v="SUV STANDARD"/>
    <n v="3"/>
    <n v="3"/>
    <n v="69"/>
    <n v="0"/>
    <n v="4"/>
    <x v="0"/>
    <s v="23180"/>
    <m/>
    <s v="TRANSFORM SEARS HOME SERVICES"/>
    <s v="ZLevel 4 Clients Only"/>
    <n v="1"/>
    <s v="F"/>
    <n v="25"/>
    <s v="CHRY"/>
    <s v="PACI"/>
    <s v="2B56"/>
    <n v="0"/>
    <d v="2026-03-02T00:00:00"/>
    <s v="No"/>
  </r>
  <r>
    <s v="23221"/>
    <x v="1"/>
    <x v="1"/>
    <n v="121"/>
    <s v="ROBERT URQUHART"/>
    <s v="RURQUH"/>
    <s v="ROBERT URQUHART"/>
    <s v="RURQUH"/>
    <s v="Not Assigned in TPMS!!"/>
    <x v="0"/>
    <s v="2KN95B    "/>
    <s v="ROBERT URQUHART"/>
    <s v="HOLMAN FLEET (ARI) US MAINT"/>
    <s v="114882853       -D/R"/>
    <d v="2026-03-04T00:00:00"/>
    <s v="0913"/>
    <s v="MESQUITE"/>
    <s v="TX"/>
    <s v="MINIVAN 7 SEATS"/>
    <n v="1"/>
    <n v="1"/>
    <n v="65.400000000000006"/>
    <n v="0"/>
    <n v="2"/>
    <x v="0"/>
    <s v="23221"/>
    <m/>
    <s v="TRANSFORM SEARS HOME SERVICES"/>
    <s v="Eaton Corporation"/>
    <n v="1"/>
    <s v="1"/>
    <n v="24"/>
    <s v="CHRY"/>
    <s v="PACI"/>
    <s v="2B56"/>
    <n v="4"/>
    <d v="2025-11-04T00:00:00"/>
    <s v="No"/>
  </r>
  <r>
    <s v="23262"/>
    <x v="38"/>
    <x v="0"/>
    <n v="7"/>
    <s v="MARTIN SANER"/>
    <s v="MSANER1"/>
    <s v="MARTIN SANER"/>
    <s v="MSANER1"/>
    <s v="Not Assigned in TPMS!!"/>
    <x v="0"/>
    <s v="2HM59L    "/>
    <s v="MARTIN SANER"/>
    <s v="HOLMAN FLEET (ARI) US MAINT"/>
    <s v="116964278"/>
    <d v="2026-02-26T00:00:00"/>
    <s v="5191"/>
    <s v="SPRINGFIELD"/>
    <s v="MO"/>
    <s v="SUV STANDARD"/>
    <n v="14"/>
    <n v="7"/>
    <n v="68"/>
    <n v="1"/>
    <n v="8"/>
    <x v="0"/>
    <s v="23262"/>
    <m/>
    <s v="TRANSFORM SEARS HOME SERVICES"/>
    <s v="ZLevel 4 Clients Only"/>
    <n v="0"/>
    <s v="F"/>
    <n v="26"/>
    <s v="NISN"/>
    <s v="ROGU"/>
    <s v="2B56"/>
    <n v="0"/>
    <d v="2026-02-26T00:00:00"/>
    <s v="No"/>
  </r>
  <r>
    <s v="23289"/>
    <x v="1"/>
    <x v="1"/>
    <n v="52"/>
    <s v="JUAN PUENTES"/>
    <s v="JPUENTE"/>
    <s v="JUAN PUENTES"/>
    <s v="JPUENTE"/>
    <s v="Not Assigned in TPMS!!"/>
    <x v="0"/>
    <s v="2F0NT4    "/>
    <s v="JUAN PUENTES"/>
    <s v="HOLMAN FLEET (ARI) US INTERIM"/>
    <s v="115946171       -A/R"/>
    <d v="2026-02-11T00:00:00"/>
    <s v="344L"/>
    <s v="EL PASO"/>
    <s v="TX"/>
    <s v="SUV STANDARD"/>
    <n v="30"/>
    <n v="30"/>
    <n v="69"/>
    <n v="0"/>
    <n v="23"/>
    <x v="0"/>
    <s v="23289"/>
    <m/>
    <s v="TRANSFORM SEARS HOME SERVICES"/>
    <s v="ZLevel 4 Clients Only"/>
    <n v="0"/>
    <s v="F"/>
    <n v="25"/>
    <s v="NISN"/>
    <s v="ROGU"/>
    <s v="2B56"/>
    <n v="1"/>
    <d v="2026-01-12T00:00:00"/>
    <s v="No"/>
  </r>
  <r>
    <s v="23340"/>
    <x v="39"/>
    <x v="0"/>
    <n v="7"/>
    <s v="ZARRYU LEWIS"/>
    <s v="RESEARCH!!"/>
    <s v="ZARR-YU LEWIS"/>
    <s v="ZLEWIS"/>
    <s v="Not Assigned in TPMS!!"/>
    <x v="0"/>
    <s v="2HMH5G    "/>
    <s v="ZARRYU LEWIS"/>
    <s v="HOLMAN FLEET (ARI) US MAINT"/>
    <s v="116963108"/>
    <d v="2026-02-26T00:00:00"/>
    <s v="1602"/>
    <s v="COLLEGE PARK"/>
    <s v="MD"/>
    <s v="SUV STANDARD"/>
    <n v="14"/>
    <n v="14"/>
    <n v="72"/>
    <n v="0"/>
    <n v="8"/>
    <x v="0"/>
    <s v="23340"/>
    <m/>
    <s v="TRANSFORM SEARS HOME SERVICES"/>
    <s v="ZLevel 4 Clients Only"/>
    <n v="0"/>
    <s v="F"/>
    <n v="24"/>
    <s v="CHEV"/>
    <s v="EQUI"/>
    <s v="2B56"/>
    <n v="0"/>
    <d v="2026-02-26T00:00:00"/>
    <s v="No"/>
  </r>
  <r>
    <s v="23396"/>
    <x v="40"/>
    <x v="0"/>
    <n v="7"/>
    <s v="KEVIN MERITHEW"/>
    <s v="KMERITH"/>
    <s v="KEVIN MERITHEW"/>
    <s v="KMERITH"/>
    <s v="Not Assigned in TPMS!!"/>
    <x v="0"/>
    <s v="2HH7SV    "/>
    <s v="KEVIN MERITHEW"/>
    <s v="HOLMAN FLEET (ARI) US MAINT"/>
    <s v="116941115"/>
    <d v="2026-02-26T00:00:00"/>
    <s v="2970"/>
    <s v="ROME"/>
    <s v="NY"/>
    <s v="SUV STANDARD"/>
    <n v="14"/>
    <n v="14"/>
    <n v="73"/>
    <n v="0"/>
    <n v="8"/>
    <x v="0"/>
    <s v="23396"/>
    <m/>
    <s v="TRANSFORM SEARS HOME SERVICES"/>
    <s v="ZLevel 4 Clients Only"/>
    <n v="0"/>
    <s v="F"/>
    <n v="25"/>
    <s v="TOYO"/>
    <s v="RAVH"/>
    <s v="2B56"/>
    <n v="0"/>
    <d v="2026-02-26T00:00:00"/>
    <s v="No"/>
  </r>
  <r>
    <s v="23433"/>
    <x v="41"/>
    <x v="1"/>
    <n v="57"/>
    <s v="COLIN BANIK"/>
    <s v="CBANIK"/>
    <s v="COLIN BANIK"/>
    <s v="CBANIK"/>
    <s v="Not Assigned in TPMS!!"/>
    <x v="0"/>
    <s v="28LRVB    "/>
    <s v="COLIN BANIK"/>
    <s v="HOLMAN FLEET (ARI) US MAINT"/>
    <s v="115931532       -A/R"/>
    <d v="2026-02-06T00:00:00"/>
    <s v="10M1"/>
    <s v="MATTAPAN"/>
    <s v="MA"/>
    <s v="MINIVAN 7 SEATS"/>
    <n v="25"/>
    <n v="4"/>
    <n v="73"/>
    <n v="2"/>
    <n v="28"/>
    <x v="0"/>
    <s v="23433"/>
    <m/>
    <s v="TRANSFORM SEARS HOME SERVICES"/>
    <s v="ZLevel 4 Clients Only"/>
    <n v="3"/>
    <s v="F"/>
    <n v="26"/>
    <s v="CHRY"/>
    <s v="PACI"/>
    <s v="2B56"/>
    <n v="1"/>
    <d v="2026-01-07T00:00:00"/>
    <s v="No"/>
  </r>
  <r>
    <s v="23453"/>
    <x v="1"/>
    <x v="1"/>
    <n v="59"/>
    <s v="MICHAEL MILLS"/>
    <s v="MMILL56"/>
    <s v="Not Assigned in TPMS!!"/>
    <s v="Not Assigned in TPMS!!"/>
    <s v="Not Assigned in TPMS!!"/>
    <x v="0"/>
    <s v="28PRCL    "/>
    <s v="MICHAEL MILLS"/>
    <s v="HOLMAN FLEET (ARI) US ACCIDENT"/>
    <s v="115847182       -A/R"/>
    <d v="2026-02-04T00:00:00"/>
    <s v="537G"/>
    <s v="JACKSONVILLE"/>
    <s v="NC"/>
    <s v="MINIVAN 7 SEATS"/>
    <n v="29"/>
    <n v="9"/>
    <n v="68"/>
    <n v="2"/>
    <n v="30"/>
    <x v="0"/>
    <s v="23453"/>
    <m/>
    <s v="TRANSFORM SEARS HOME SERVICES"/>
    <s v="ZLevel 4 Clients Only"/>
    <n v="1"/>
    <s v="F"/>
    <n v="25"/>
    <s v="CHRY"/>
    <s v="PACI"/>
    <s v="2B56"/>
    <n v="1"/>
    <d v="2026-01-05T00:00:00"/>
    <s v="No"/>
  </r>
  <r>
    <s v="23467"/>
    <x v="1"/>
    <x v="1"/>
    <n v="48"/>
    <s v="MACK BRAGGS"/>
    <s v="MBRAGGS"/>
    <s v="Not Assigned in TPMS!!"/>
    <s v="Not Assigned in TPMS!!"/>
    <s v="Not Assigned in TPMS!!"/>
    <x v="0"/>
    <s v="2CWQHP    "/>
    <s v="MACK BRAGGS"/>
    <s v="HOLMAN FLEET (ARI) US MAINT"/>
    <s v="116088102       -A/R"/>
    <d v="2026-02-15T00:00:00"/>
    <s v="5616"/>
    <s v="JONESBORO"/>
    <s v="AR"/>
    <s v="MINIVAN 7 SEATS"/>
    <n v="26"/>
    <n v="3"/>
    <n v="68"/>
    <n v="2"/>
    <n v="19"/>
    <x v="0"/>
    <s v="23467"/>
    <m/>
    <s v="SEARS"/>
    <s v="ZLevel 4 Clients Only"/>
    <n v="0"/>
    <s v="F"/>
    <n v="26"/>
    <s v="CHRY"/>
    <s v="PACI"/>
    <s v="2B56"/>
    <n v="1"/>
    <d v="2026-01-16T00:00:00"/>
    <s v="No"/>
  </r>
  <r>
    <s v="23473"/>
    <x v="42"/>
    <x v="3"/>
    <n v="21"/>
    <s v="EZEQUIEL ARES"/>
    <s v="EARES"/>
    <s v="EZEQUIEL ARES"/>
    <s v="EARES"/>
    <s v="Not Assigned in TPMS!!"/>
    <x v="0"/>
    <s v="2BN91V    "/>
    <s v="EZEQUIEL ARES"/>
    <s v="HOLMAN FLEET (ARI) US ACCIDENT"/>
    <s v="116694546"/>
    <d v="2026-02-12T00:00:00"/>
    <s v="55C7"/>
    <s v="OXFORD"/>
    <s v="MS"/>
    <s v="MINIVAN 7 SEATS"/>
    <n v="28"/>
    <n v="7"/>
    <n v="68"/>
    <n v="2"/>
    <n v="22"/>
    <x v="0"/>
    <s v="23473"/>
    <m/>
    <s v="TRANSFORM SEARS HOME SERVICES"/>
    <s v="ZLevel 4 Clients Only"/>
    <n v="0"/>
    <s v="F"/>
    <n v="25"/>
    <s v="CHRY"/>
    <s v="PACI"/>
    <s v="2B56"/>
    <n v="0"/>
    <d v="2026-02-12T00:00:00"/>
    <s v="No"/>
  </r>
  <r>
    <s v="23498"/>
    <x v="43"/>
    <x v="0"/>
    <n v="2"/>
    <s v="JUSTIN GREENE"/>
    <s v="JGREENE"/>
    <s v="JUSTIN GREENE"/>
    <s v="JGREENE"/>
    <s v="Not Assigned in TPMS!!"/>
    <x v="0"/>
    <s v="2KG6Q6    "/>
    <s v="JUSTIN GREENE"/>
    <s v="HOLMAN FLEET (ARI) US MAINT"/>
    <s v="117041840"/>
    <d v="2026-03-03T00:00:00"/>
    <s v="53ZH"/>
    <s v="HICKORY"/>
    <s v="NC"/>
    <s v="SUV INTERMEDIATE"/>
    <n v="7"/>
    <n v="7"/>
    <n v="68"/>
    <n v="0"/>
    <n v="3"/>
    <x v="0"/>
    <s v="23498"/>
    <m/>
    <s v="TRANSFORM SEARS HOME SERVICES"/>
    <s v="ZLevel 4 Clients Only"/>
    <n v="0"/>
    <s v="F"/>
    <n v="26"/>
    <s v="RAM "/>
    <s v="PM2H"/>
    <s v="2B56"/>
    <n v="0"/>
    <d v="2026-03-03T00:00:00"/>
    <s v="No"/>
  </r>
  <r>
    <s v="23540"/>
    <x v="44"/>
    <x v="2"/>
    <n v="14"/>
    <s v="JOSH STEWART"/>
    <s v="JSTEWA5"/>
    <s v="JOSH STEWART"/>
    <s v="JSTEWA5"/>
    <s v="Not Assigned in TPMS!!"/>
    <x v="0"/>
    <s v="2F70LK    "/>
    <s v="JOSH STEWART"/>
    <s v="HOLMAN FLEET (ARI) US INTERIM"/>
    <s v="116802233"/>
    <d v="2026-02-19T00:00:00"/>
    <s v="0866"/>
    <s v="INDIANAPOLIS"/>
    <s v="IN"/>
    <s v="SUV STANDARD"/>
    <n v="30"/>
    <n v="3"/>
    <n v="68"/>
    <n v="2"/>
    <n v="15"/>
    <x v="0"/>
    <s v="23540"/>
    <m/>
    <s v="TRANSFORM SEARS HOME SERVICES"/>
    <s v="ZLevel 4 Clients Only"/>
    <n v="0"/>
    <s v="F"/>
    <n v="26"/>
    <s v="NISN"/>
    <s v="PATH"/>
    <s v="2B56"/>
    <n v="0"/>
    <d v="2026-02-19T00:00:00"/>
    <s v="No"/>
  </r>
  <r>
    <s v="23548"/>
    <x v="45"/>
    <x v="1"/>
    <n v="48"/>
    <s v="KYLEN HARRIS"/>
    <s v="KHARRI3"/>
    <s v="ROBERT GADSON"/>
    <s v="RGADSON"/>
    <s v="Not Assigned in TPMS!!"/>
    <x v="0"/>
    <s v="2CV091    "/>
    <s v="KYLEN HARRIS"/>
    <s v="HOLMAN FLEET (ARI) US INTERIM"/>
    <s v="115661123       -B/R"/>
    <d v="2026-02-14T00:00:00"/>
    <s v="562K"/>
    <s v="KNOXVILLE"/>
    <s v="TN"/>
    <s v="MINIVAN 7 SEATS"/>
    <n v="30"/>
    <n v="3"/>
    <n v="68"/>
    <n v="1"/>
    <n v="20"/>
    <x v="0"/>
    <s v="23548"/>
    <m/>
    <s v="TRANSFORM SEARS HOME SERVICES"/>
    <s v="ZLevel 4 Clients Only"/>
    <n v="0"/>
    <s v="F"/>
    <n v="24"/>
    <s v="HYUN"/>
    <s v="TUCS"/>
    <s v="2B56"/>
    <n v="2"/>
    <d v="2026-01-16T00:00:00"/>
    <s v="Yes"/>
  </r>
  <r>
    <s v="23548"/>
    <x v="45"/>
    <x v="0"/>
    <n v="9"/>
    <s v="ROBERT GADSON"/>
    <s v="RGADSON"/>
    <s v="ROBERT GADSON"/>
    <s v="RGADSON"/>
    <s v="Not Assigned in TPMS!!"/>
    <x v="0"/>
    <s v="2GWLFP    "/>
    <s v="ROBERT GADSON"/>
    <s v="HOLMAN FLEET (ARI) US MAINT TR"/>
    <s v="116928850"/>
    <d v="2026-02-24T00:00:00"/>
    <s v="553T"/>
    <s v="MACON"/>
    <s v="GA"/>
    <s v="CARGO VAN"/>
    <n v="14"/>
    <n v="14"/>
    <n v="85.58"/>
    <n v="0"/>
    <n v="10"/>
    <x v="0"/>
    <s v="23548"/>
    <m/>
    <s v="TRANSFORM SEARS HOME SERVICES"/>
    <s v="ZLevel 4 Clients Only"/>
    <n v="0"/>
    <s v="F"/>
    <n v="25"/>
    <s v="CHEV"/>
    <s v="E25C"/>
    <s v="2B56"/>
    <n v="0"/>
    <d v="2026-02-24T00:00:00"/>
    <s v="No"/>
  </r>
  <r>
    <s v="23571"/>
    <x v="46"/>
    <x v="0"/>
    <n v="9"/>
    <s v="COLE PICKFORD"/>
    <s v="CPICKFO"/>
    <s v="COLE PICKFORD"/>
    <s v="CPICKFO"/>
    <s v="Not Assigned in TPMS!!"/>
    <x v="0"/>
    <s v="2GTW62    "/>
    <s v="COLE PICKFORD"/>
    <s v="HOLMAN FLEET (ARI) US MAINT"/>
    <s v="116916176"/>
    <d v="2026-02-24T00:00:00"/>
    <s v="20Z2"/>
    <s v="CADILLAC"/>
    <s v="MI"/>
    <s v="SUV STANDARD"/>
    <n v="11"/>
    <n v="4"/>
    <n v="69"/>
    <n v="1"/>
    <n v="10"/>
    <x v="0"/>
    <s v="23571"/>
    <m/>
    <s v="TRANSFORM SEARS HOME SERVICES"/>
    <s v="ZLevel 4 Clients Only"/>
    <n v="0"/>
    <s v="F"/>
    <n v="25"/>
    <s v="MITS"/>
    <s v="ECLX"/>
    <s v="2B56"/>
    <n v="0"/>
    <d v="2026-02-24T00:00:00"/>
    <s v="No"/>
  </r>
  <r>
    <s v="23597"/>
    <x v="1"/>
    <x v="3"/>
    <n v="26"/>
    <s v="VICTOR CMELA"/>
    <s v="VCMELA"/>
    <s v="VICTOR CMELA"/>
    <s v="VCMELA"/>
    <s v="Not Assigned in TPMS!!"/>
    <x v="0"/>
    <s v="2FH86T    "/>
    <s v="VICTOR CMELA"/>
    <s v="HOLMAN FLEET (ARI) US INTERIM"/>
    <s v="116607015"/>
    <d v="2026-02-21T00:00:00"/>
    <s v="58DM"/>
    <s v="BOWLING GREEN"/>
    <s v="KY"/>
    <s v="SUV INTERMEDIATE"/>
    <n v="30"/>
    <m/>
    <n v="68"/>
    <n v="1"/>
    <n v="13"/>
    <x v="0"/>
    <s v="23597"/>
    <m/>
    <s v="TRANSFORM SEARS HOME SERVICES "/>
    <s v="ZLevel 4 Clients Only"/>
    <n v="0"/>
    <s v="F"/>
    <n v="25"/>
    <s v="CHEV"/>
    <s v="TBLZ"/>
    <s v="2B56"/>
    <n v="0"/>
    <d v="2026-02-07T00:00:00"/>
    <s v="No"/>
  </r>
  <r>
    <s v="23796"/>
    <x v="1"/>
    <x v="1"/>
    <n v="73"/>
    <s v="CHARLES DUNCAN"/>
    <s v="CDUNCA3"/>
    <s v="Not Assigned in TPMS!!"/>
    <s v="Not Assigned in TPMS!!"/>
    <s v="Not Assigned in TPMS!!"/>
    <x v="0"/>
    <s v="2FQ3RN    "/>
    <s v="CHARLES DUNCAN"/>
    <s v="HOLMAN FLEET (ARI) US INTERIM"/>
    <s v="115723395       -B/R"/>
    <d v="2026-02-20T00:00:00"/>
    <s v="4545"/>
    <s v="PUYALLUP"/>
    <s v="WA"/>
    <s v="SUV STANDARD"/>
    <n v="30"/>
    <n v="30"/>
    <n v="72"/>
    <n v="0"/>
    <n v="14"/>
    <x v="0"/>
    <s v="23796"/>
    <m/>
    <s v="TRANSFORM SEARS HOME SERVICES"/>
    <s v="ZLevel 4 Clients Only"/>
    <n v="0"/>
    <s v="F"/>
    <n v="24"/>
    <s v="DODG"/>
    <s v="DURA"/>
    <s v="2B56"/>
    <n v="2"/>
    <d v="2025-12-22T00:00:00"/>
    <s v="No"/>
  </r>
  <r>
    <s v="23875"/>
    <x v="47"/>
    <x v="0"/>
    <n v="7"/>
    <s v="CHAD JONES"/>
    <s v="CJONES1"/>
    <s v="CHAD JONES"/>
    <s v="CJONES1"/>
    <s v="Not Assigned in TPMS!!"/>
    <x v="0"/>
    <s v="2HQLT2    "/>
    <s v="CHAD JONES"/>
    <s v="HOLMAN FLEET (ARI) US MAINT"/>
    <s v="116971356"/>
    <d v="2026-02-26T00:00:00"/>
    <s v="1518"/>
    <s v="JOLIET"/>
    <s v="IL"/>
    <s v="SUV INTERMEDIATE"/>
    <n v="14"/>
    <n v="14"/>
    <n v="69"/>
    <n v="0"/>
    <n v="8"/>
    <x v="0"/>
    <s v="23875"/>
    <m/>
    <s v="TRANSFORM SEARS HOME SERVICES"/>
    <s v="ZLevel 4 Clients Only"/>
    <n v="0"/>
    <s v="F"/>
    <n v="24"/>
    <s v="RAM "/>
    <s v="B15C"/>
    <s v="2B56"/>
    <n v="0"/>
    <d v="2026-02-26T00:00:00"/>
    <s v="No"/>
  </r>
  <r>
    <s v="23895"/>
    <x v="48"/>
    <x v="2"/>
    <n v="16"/>
    <s v="ERIC KENNEDY"/>
    <s v="EKENNED"/>
    <s v="ERIC KENNEDY"/>
    <s v="EKENNED"/>
    <s v="Not Assigned in TPMS!!"/>
    <x v="0"/>
    <s v="2DDHD9    "/>
    <s v="ERIC KENNEDY"/>
    <s v="HOLMAN FLEET (ARI) US MAINT"/>
    <s v="116758636"/>
    <d v="2026-02-17T00:00:00"/>
    <s v="1735"/>
    <s v="DOVER"/>
    <s v="DE"/>
    <s v="SUV STANDARD"/>
    <n v="23"/>
    <n v="7"/>
    <n v="72"/>
    <n v="1"/>
    <n v="17"/>
    <x v="0"/>
    <s v="23895"/>
    <m/>
    <s v="TRANSFORM SEARS HOME SERVICES"/>
    <s v="ZLevel 4 Clients Only"/>
    <n v="0"/>
    <s v="F"/>
    <n v="25"/>
    <s v="RAM "/>
    <s v="B15C"/>
    <s v="2B56"/>
    <n v="0"/>
    <d v="2026-02-17T00:00:00"/>
    <s v="No"/>
  </r>
  <r>
    <s v="23905"/>
    <x v="49"/>
    <x v="0"/>
    <n v="3"/>
    <s v="DONALD WILSON"/>
    <s v="DWILS48"/>
    <s v="DONALD WILSON"/>
    <s v="DWILS48"/>
    <s v="Not Assigned in TPMS!!"/>
    <x v="0"/>
    <s v="2JTF52    "/>
    <s v="DONALD WILSON"/>
    <s v="HOLMAN FLEET (ARI) US MAINT"/>
    <s v="117005916"/>
    <d v="2026-03-02T00:00:00"/>
    <s v="1669"/>
    <s v="BELTSVILLE"/>
    <s v="MD"/>
    <s v="MINIVAN 7 SEATS"/>
    <n v="5"/>
    <n v="5"/>
    <n v="72"/>
    <n v="0"/>
    <n v="4"/>
    <x v="0"/>
    <s v="23905"/>
    <m/>
    <s v="TRANSFORM SEARS HOME SERVICES"/>
    <s v="ZLevel 4 Clients Only"/>
    <n v="0"/>
    <s v="F"/>
    <n v="24"/>
    <s v="NISN"/>
    <s v="ROGU"/>
    <s v="2B56"/>
    <n v="0"/>
    <d v="2026-03-02T00:00:00"/>
    <s v="No"/>
  </r>
  <r>
    <s v="23921"/>
    <x v="1"/>
    <x v="1"/>
    <n v="121"/>
    <s v="MICHAEL COLLINS"/>
    <s v="RESEARCH!!"/>
    <s v="Not Assigned in TPMS!!"/>
    <s v="Not Assigned in TPMS!!"/>
    <s v="Not Assigned in TPMS!!"/>
    <x v="0"/>
    <s v="288J5G    "/>
    <s v="MICHAEL COLLINS"/>
    <s v="HOLMAN FLEET (ARI) US INTERIM"/>
    <s v="114880694       -C/R"/>
    <d v="2026-02-02T00:00:00"/>
    <s v="167L"/>
    <s v="WALDORF"/>
    <s v="MD"/>
    <s v="MINIVAN 7 SEATS"/>
    <n v="30"/>
    <n v="30"/>
    <n v="72"/>
    <n v="0"/>
    <n v="32"/>
    <x v="0"/>
    <s v="23921"/>
    <m/>
    <s v="TRANSFORM SEARS HOME SERVICES"/>
    <s v="ZLevel 4 Clients Only"/>
    <n v="2"/>
    <s v="F"/>
    <n v="25"/>
    <s v="CHEV"/>
    <s v="S15C"/>
    <s v="2B56"/>
    <n v="3"/>
    <d v="2025-11-04T00:00:00"/>
    <s v="No"/>
  </r>
  <r>
    <s v="23966"/>
    <x v="1"/>
    <x v="1"/>
    <n v="94"/>
    <s v="ERIC KELLY"/>
    <s v="EKELLY"/>
    <s v="ERIC KELLY"/>
    <s v="EKELLY"/>
    <s v="Not Assigned in TPMS!!"/>
    <x v="0"/>
    <s v="2J4CGW    "/>
    <s v="ERIC KELLY"/>
    <s v="HOLMAN FLEET (ARI) US MAINT"/>
    <s v="115382159-A/R   -B/R"/>
    <d v="2026-02-28T00:00:00"/>
    <s v="516H"/>
    <s v="WICHITA"/>
    <s v="KS"/>
    <s v="SUV LARGE"/>
    <n v="5"/>
    <n v="5"/>
    <n v="101.54"/>
    <n v="0"/>
    <n v="6"/>
    <x v="0"/>
    <s v="23966"/>
    <m/>
    <s v="TRANSFORM SEARS HOME SERVICES"/>
    <m/>
    <n v="1"/>
    <s v="F"/>
    <n v="25"/>
    <s v="CHEV"/>
    <s v="TAHO"/>
    <s v="2B56"/>
    <n v="2"/>
    <d v="2025-12-01T00:00:00"/>
    <s v="No"/>
  </r>
  <r>
    <s v="24021"/>
    <x v="50"/>
    <x v="0"/>
    <n v="9"/>
    <s v="ALEJANDRO ZAMBRANOARREOLA"/>
    <s v="RESEARCH!!"/>
    <s v="ALEJANDRO ZAMBRANO ARREOLA"/>
    <s v="AZAMBRA"/>
    <s v="Not Assigned in TPMS!!"/>
    <x v="0"/>
    <s v="2GRTQL    "/>
    <s v="ALEJANDRO ZAMBRANOARREOLA"/>
    <s v="HOLMAN FLEET (ARI) US MAINT"/>
    <s v="116879274"/>
    <d v="2026-02-24T00:00:00"/>
    <s v="32A6"/>
    <s v="PASO ROBLES"/>
    <s v="CA"/>
    <s v="MINIVAN 7 SEATS"/>
    <n v="14"/>
    <n v="14"/>
    <n v="72"/>
    <n v="0"/>
    <n v="10"/>
    <x v="0"/>
    <s v="24021"/>
    <m/>
    <s v="TRANSFORM SEARS HOME SERVICES"/>
    <s v="ZLevel 4 Clients Only"/>
    <n v="0"/>
    <s v="F"/>
    <n v="24"/>
    <s v="CHRY"/>
    <s v="PACH"/>
    <s v="2B56"/>
    <n v="0"/>
    <d v="2026-02-24T00:00:00"/>
    <s v="No"/>
  </r>
  <r>
    <s v="24056"/>
    <x v="51"/>
    <x v="1"/>
    <n v="57"/>
    <s v="RALPH VILLELA"/>
    <s v="RVILLEL"/>
    <s v="Not Assigned in TPMS!!"/>
    <s v="Not Assigned in TPMS!!"/>
    <s v="Not Assigned in TPMS!!"/>
    <x v="0"/>
    <s v="29PGQR    "/>
    <s v="RALPH VILLELA"/>
    <s v="HOLMAN FLEET (ARI) US MAINT"/>
    <s v="115922245       -A/R"/>
    <d v="2026-02-06T00:00:00"/>
    <s v="32HJ"/>
    <s v="RIVERSIDE"/>
    <s v="CA"/>
    <s v="P/UP LARGE"/>
    <n v="30"/>
    <n v="5"/>
    <n v="73.260000000000005"/>
    <n v="3"/>
    <n v="28"/>
    <x v="0"/>
    <s v="24056"/>
    <m/>
    <s v="TRANSFORM SEARS HOME SERVICES"/>
    <s v="ZLevel 4 Clients Only"/>
    <n v="0"/>
    <s v="F"/>
    <n v="25"/>
    <s v="FORD"/>
    <s v="F15C"/>
    <s v="2B56"/>
    <n v="1"/>
    <d v="2026-01-07T00:00:00"/>
    <s v="No"/>
  </r>
  <r>
    <s v="24067"/>
    <x v="52"/>
    <x v="0"/>
    <n v="13"/>
    <s v="BRIAN KIRK"/>
    <s v="BKIRK"/>
    <s v="BRIAN KIRK"/>
    <s v="BKIRK"/>
    <s v="Not Assigned in TPMS!!"/>
    <x v="0"/>
    <s v="2FPYY3    "/>
    <s v="BRIAN KIRK"/>
    <s v="HOLMAN FLEET (ARI) US MAINT"/>
    <s v="116878668"/>
    <d v="2026-02-20T00:00:00"/>
    <s v="32KH"/>
    <s v="OXNARD"/>
    <s v="CA"/>
    <s v="MINIVAN 7 SEATS"/>
    <n v="18"/>
    <n v="6"/>
    <n v="72"/>
    <n v="1"/>
    <n v="14"/>
    <x v="0"/>
    <s v="24067"/>
    <m/>
    <s v="TRANSFORM SEARS HOME SERVICES"/>
    <s v="ZLevel 4 Clients Only"/>
    <n v="0"/>
    <s v="F"/>
    <n v="25"/>
    <s v="CHRY"/>
    <s v="PACI"/>
    <s v="2B56"/>
    <n v="0"/>
    <d v="2026-02-20T00:00:00"/>
    <s v="No"/>
  </r>
  <r>
    <s v="24070"/>
    <x v="1"/>
    <x v="1"/>
    <n v="120"/>
    <s v="IAN LACY"/>
    <s v="ILACY"/>
    <s v="IAN LACY"/>
    <s v="ILACY"/>
    <s v="Not Assigned in TPMS!!"/>
    <x v="0"/>
    <s v="2HJKVV    "/>
    <s v="IAN LACY"/>
    <s v="HOLMAN FLEET (ARI) US INTERIM"/>
    <s v="114880169       -C/R"/>
    <d v="2026-02-03T00:00:00"/>
    <s v="03G9"/>
    <s v="DECATUR"/>
    <s v="GA"/>
    <s v="MINIVAN 7 SEATS"/>
    <n v="30"/>
    <n v="30"/>
    <n v="68"/>
    <n v="0"/>
    <n v="31"/>
    <x v="0"/>
    <s v="24070"/>
    <m/>
    <s v="TRANSFORM SEARS HOME SERVICES"/>
    <s v="ZLevel 4 Clients Only"/>
    <n v="1"/>
    <s v="F"/>
    <n v="25"/>
    <s v="CHRY"/>
    <s v="PACI"/>
    <s v="2B56"/>
    <n v="3"/>
    <d v="2025-11-05T00:00:00"/>
    <s v="Yes"/>
  </r>
  <r>
    <s v="24072"/>
    <x v="1"/>
    <x v="1"/>
    <n v="143"/>
    <s v="PHILLIP WILLIAMS"/>
    <s v="PWILLI0"/>
    <s v="PHILLIP WILLIAMS"/>
    <s v="PWILLI0"/>
    <s v="Not Assigned in TPMS!!"/>
    <x v="0"/>
    <s v="27HYMN    "/>
    <s v="PHILLIP WILLIAMS"/>
    <s v="HOLMAN FLEET (ARI) US MAINT"/>
    <s v="114540439       -D/R"/>
    <d v="2026-02-04T00:00:00"/>
    <s v="2641"/>
    <s v="COLUMBIA"/>
    <s v="SC"/>
    <s v="SUV STANDARD"/>
    <n v="30"/>
    <n v="7"/>
    <n v="69"/>
    <n v="2"/>
    <n v="30"/>
    <x v="0"/>
    <s v="24072"/>
    <m/>
    <s v="TRANSFORM SEARS HOME SERVICES"/>
    <m/>
    <n v="0"/>
    <s v="F"/>
    <n v="25"/>
    <s v="MITS"/>
    <s v="ECLX"/>
    <s v="2B56"/>
    <n v="4"/>
    <d v="2025-10-13T00:00:00"/>
    <s v="Yes"/>
  </r>
  <r>
    <s v="24090"/>
    <x v="53"/>
    <x v="1"/>
    <n v="177"/>
    <s v="ADLER CADET"/>
    <s v="ACADET"/>
    <s v="Not Assigned in TPMS!!"/>
    <s v="Not Assigned in TPMS!!"/>
    <s v="Not Assigned in TPMS!!"/>
    <x v="0"/>
    <s v="2B3T22    "/>
    <s v="ADLER CADET"/>
    <s v="HOLMAN FLEET (ARI) US INTERIM"/>
    <s v="113910081       -E/R"/>
    <d v="2026-02-09T00:00:00"/>
    <s v="2487"/>
    <s v="JAMAICA"/>
    <s v="NY"/>
    <s v="MINIVAN 7 SEATS"/>
    <n v="30"/>
    <n v="30"/>
    <n v="86"/>
    <n v="0"/>
    <n v="25"/>
    <x v="0"/>
    <s v="24090"/>
    <m/>
    <s v="TRANSFORM SEARS HOME SERVICES"/>
    <s v="ZLevel 4 Clients Only"/>
    <n v="0"/>
    <s v="F"/>
    <n v="24"/>
    <s v="JEEP"/>
    <s v="WAGO"/>
    <s v="2B56"/>
    <n v="5"/>
    <d v="2025-09-09T00:00:00"/>
    <s v="No"/>
  </r>
  <r>
    <s v="24114"/>
    <x v="54"/>
    <x v="0"/>
    <n v="6"/>
    <s v="SEAN KELLY"/>
    <s v="SKELLY0"/>
    <s v="SEAN KELLY"/>
    <s v="SKELLY0"/>
    <s v="Not Assigned in TPMS!!"/>
    <x v="0"/>
    <s v="2HZZ0H    "/>
    <s v="SEAN KELLY"/>
    <s v="HOLMAN FLEET (ARI) US MAINT"/>
    <s v="116981279"/>
    <d v="2026-02-27T00:00:00"/>
    <s v="3801"/>
    <s v="CINCINNATI"/>
    <s v="OH"/>
    <s v="P/UP LARGE"/>
    <n v="14"/>
    <n v="14"/>
    <n v="69.260000000000005"/>
    <n v="0"/>
    <n v="7"/>
    <x v="0"/>
    <s v="24114"/>
    <m/>
    <s v="TRANSFORM SEARS HOME SERVICES"/>
    <m/>
    <n v="0"/>
    <s v="F"/>
    <n v="26"/>
    <s v="RAM "/>
    <s v="B15C"/>
    <s v="2B56"/>
    <n v="0"/>
    <d v="2026-02-27T00:00:00"/>
    <s v="No"/>
  </r>
  <r>
    <s v="24117"/>
    <x v="1"/>
    <x v="1"/>
    <n v="51"/>
    <s v="OTIS HENDERSON"/>
    <s v="OHENDE0"/>
    <s v="Not Assigned in TPMS!!"/>
    <s v="Not Assigned in TPMS!!"/>
    <s v="Not Assigned in TPMS!!"/>
    <x v="0"/>
    <s v="2BLSHN    "/>
    <s v="OTIS HENDERSON"/>
    <s v="HOLMAN FLEET (ARI) US MAINT"/>
    <s v="115998449       -A/R"/>
    <d v="2026-02-12T00:00:00"/>
    <s v="08E6"/>
    <s v="AVON"/>
    <s v="IN"/>
    <s v="SUV STANDARD"/>
    <n v="26"/>
    <n v="1"/>
    <n v="68"/>
    <n v="3"/>
    <n v="22"/>
    <x v="0"/>
    <s v="24117"/>
    <m/>
    <s v="TRANSFORM SEARS HOME SERVICES"/>
    <s v="ZLevel 4 Clients Only"/>
    <n v="0"/>
    <s v="F"/>
    <n v="26"/>
    <s v="GMC "/>
    <s v="TERR"/>
    <s v="2B56"/>
    <n v="1"/>
    <d v="2026-01-13T00:00:00"/>
    <s v="No"/>
  </r>
  <r>
    <s v="24118"/>
    <x v="55"/>
    <x v="1"/>
    <n v="31"/>
    <s v="VICTOR ALVAREZ"/>
    <s v="VALVAR2"/>
    <s v="VICTOR ALVAREZ"/>
    <s v="VALVAR2"/>
    <s v="Not Assigned in TPMS!!"/>
    <x v="0"/>
    <s v="276V9T    "/>
    <s v="VICTOR ALVAREZ"/>
    <s v="HOLMAN FLEET (ARI) US MAINT"/>
    <s v="116426280"/>
    <d v="2026-02-02T00:00:00"/>
    <s v="1245"/>
    <s v="WESTMINSTER"/>
    <s v="CO"/>
    <s v="SUV STANDARD"/>
    <n v="30"/>
    <n v="3"/>
    <n v="72"/>
    <n v="6"/>
    <n v="32"/>
    <x v="0"/>
    <s v="24118"/>
    <m/>
    <s v="TRANSFORM SEARS HOME SERVICES"/>
    <s v="ZLevel 4 Clients Only"/>
    <n v="0"/>
    <s v="F"/>
    <n v="24"/>
    <s v="JEEP"/>
    <s v="COMP"/>
    <s v="2B56"/>
    <n v="0"/>
    <d v="2026-02-02T00:00:00"/>
    <s v="Yes"/>
  </r>
  <r>
    <s v="24144"/>
    <x v="56"/>
    <x v="0"/>
    <n v="1"/>
    <s v="KENNETH YETTE"/>
    <s v="KYETTE"/>
    <s v="KENNETH YETTE"/>
    <s v="KYETTE"/>
    <s v="Not Assigned in TPMS!!"/>
    <x v="0"/>
    <s v="2KVDWQ    "/>
    <s v="KENNETH YETTE"/>
    <s v="HOLMAN FLEET (ARI) US MAINT"/>
    <s v="117066067"/>
    <d v="2026-03-04T00:00:00"/>
    <s v="5646"/>
    <s v="ELIZABETHTON"/>
    <s v="TN"/>
    <s v="MINIVAN 7 SEATS"/>
    <n v="14"/>
    <n v="14"/>
    <n v="68"/>
    <n v="0"/>
    <n v="2"/>
    <x v="0"/>
    <s v="24144"/>
    <m/>
    <s v="TRANSFORM SEARS HOME SERVICES"/>
    <s v="ZLevel 4 Clients Only"/>
    <n v="0"/>
    <s v="F"/>
    <n v="25"/>
    <s v="DODG"/>
    <s v="DURA"/>
    <s v="2B56"/>
    <n v="0"/>
    <d v="2026-03-04T00:00:00"/>
    <s v="No"/>
  </r>
  <r>
    <s v="36020"/>
    <x v="57"/>
    <x v="2"/>
    <n v="17"/>
    <s v="CEDRIC ANDERSON"/>
    <s v="CANDER4"/>
    <s v="CEDRIC ANDERSON"/>
    <s v="CANDER4"/>
    <s v="Not Assigned in TPMS!!"/>
    <x v="0"/>
    <s v="2CXW1K    "/>
    <s v="CEDRIC ANDERSON"/>
    <s v="HOLMAN FLEET (ARI) US MAINT"/>
    <s v="116739890"/>
    <d v="2026-02-16T00:00:00"/>
    <s v="162V"/>
    <s v="WALDORF"/>
    <s v="MD"/>
    <s v="MINIVAN 7 SEATS"/>
    <n v="23"/>
    <n v="14"/>
    <n v="72"/>
    <n v="2"/>
    <n v="18"/>
    <x v="0"/>
    <s v="36020"/>
    <m/>
    <s v="TRANSFORM SEARS HOME SERVICES"/>
    <s v="ZLevel 4 Clients Only"/>
    <n v="0"/>
    <s v="F"/>
    <n v="26"/>
    <s v="KIA "/>
    <s v="CARH"/>
    <s v="2B56"/>
    <n v="0"/>
    <d v="2026-02-16T00:00:00"/>
    <s v="No"/>
  </r>
  <r>
    <s v="36023"/>
    <x v="1"/>
    <x v="1"/>
    <n v="78"/>
    <s v="CARTER ANDERSEN"/>
    <s v="CANDER2"/>
    <s v="CARTER ANDERSEN"/>
    <s v="CANDER2"/>
    <s v="Not Assigned in TPMS!!"/>
    <x v="0"/>
    <s v="2DLZ9R    "/>
    <s v="CARTER ANDERSEN"/>
    <s v="HOLMAN FLEET (ARI) US MAINT"/>
    <s v="115682280       -B/R"/>
    <d v="2026-02-15T00:00:00"/>
    <s v="1823"/>
    <s v="OCEAN CITY"/>
    <s v="MD"/>
    <s v="MINIVAN 7 SEATS"/>
    <n v="17"/>
    <n v="6"/>
    <n v="72"/>
    <n v="1"/>
    <n v="19"/>
    <x v="0"/>
    <s v="36023"/>
    <m/>
    <s v="TRANSFORM SEARS HOME SERVICES"/>
    <s v="ZLevel 4 Clients Only"/>
    <n v="2"/>
    <s v="F"/>
    <n v="25"/>
    <s v="CHEV"/>
    <s v="S15C"/>
    <s v="2B56"/>
    <n v="2"/>
    <d v="2025-12-17T00:00:00"/>
    <s v="No"/>
  </r>
  <r>
    <s v="36024"/>
    <x v="58"/>
    <x v="0"/>
    <n v="3"/>
    <s v="WALTON EDWARDS"/>
    <s v="WEDWAR3"/>
    <s v="WALTON EDWARDS"/>
    <s v="WEDWAR3"/>
    <s v="Not Assigned in TPMS!!"/>
    <x v="0"/>
    <s v="2JXPYB    "/>
    <s v="WALTON EDWARDS"/>
    <s v="HOLMAN FLEET (ARI) US MAINT"/>
    <s v="117009580"/>
    <d v="2026-03-02T00:00:00"/>
    <s v="1623"/>
    <s v="SILVER SPRING"/>
    <s v="MD"/>
    <s v="CARGO VAN"/>
    <n v="30"/>
    <n v="30"/>
    <n v="79.290000000000006"/>
    <n v="0"/>
    <n v="4"/>
    <x v="0"/>
    <s v="36024"/>
    <m/>
    <s v="TRANSFORM SEARS HOME SERVICES"/>
    <s v="ZLevel 4 Clients Only"/>
    <n v="0"/>
    <s v="F"/>
    <n v="24"/>
    <s v="FORD"/>
    <s v="EDGE"/>
    <s v="2B56"/>
    <n v="0"/>
    <d v="2026-03-02T00:00:00"/>
    <s v="No"/>
  </r>
  <r>
    <s v="36031"/>
    <x v="1"/>
    <x v="1"/>
    <n v="94"/>
    <s v="HAROLD WHEELER"/>
    <s v="HWHEELE"/>
    <s v="Not Assigned in TPMS!!"/>
    <s v="Not Assigned in TPMS!!"/>
    <s v="Not Assigned in TPMS!!"/>
    <x v="0"/>
    <s v="2J7LS3    "/>
    <s v="HAROLD WHEELER"/>
    <s v="HOLMAN FLEET (ARI) US MAINT"/>
    <s v="115388050       -C/R"/>
    <d v="2026-02-26T00:00:00"/>
    <s v="1735"/>
    <s v="DOVER"/>
    <s v="DE"/>
    <s v="MINIVAN 7 SEATS"/>
    <n v="7"/>
    <n v="7"/>
    <n v="72"/>
    <n v="0"/>
    <n v="8"/>
    <x v="0"/>
    <s v="36031"/>
    <m/>
    <s v="TRANSFORM SEARS HOME SERVICES"/>
    <s v="ZLevel 4 Clients Only"/>
    <n v="1"/>
    <s v="F"/>
    <n v="26"/>
    <s v="CHRY"/>
    <s v="PACI"/>
    <s v="2B56"/>
    <n v="3"/>
    <d v="2025-12-01T00:00:00"/>
    <s v="No"/>
  </r>
  <r>
    <s v="36040"/>
    <x v="59"/>
    <x v="1"/>
    <n v="115"/>
    <s v="ELISHA PEAKE"/>
    <s v="EPEAKE"/>
    <s v="ELISHA PEAKE"/>
    <s v="EPEAKE"/>
    <s v="Not Assigned in TPMS!!"/>
    <x v="0"/>
    <s v="295TCD    "/>
    <s v="ELISHA PEAKE"/>
    <s v="HOLMAN FLEET (ARI) US MAINT"/>
    <s v="114989138       -C/R"/>
    <d v="2026-02-07T00:00:00"/>
    <s v="164U"/>
    <s v="BOWIE"/>
    <s v="MD"/>
    <s v="CARGO VAN"/>
    <n v="30"/>
    <n v="4"/>
    <n v="79.290000000000006"/>
    <n v="2"/>
    <n v="27"/>
    <x v="0"/>
    <s v="36040"/>
    <m/>
    <s v="TRANSFORM SEARS HOME SERVICES"/>
    <s v="ZLevel 4 Clients Only"/>
    <n v="0"/>
    <s v="F"/>
    <n v="24"/>
    <s v="NISN"/>
    <s v="ARMA"/>
    <s v="2B56"/>
    <n v="3"/>
    <d v="2025-11-10T00:00:00"/>
    <s v="Yes"/>
  </r>
  <r>
    <s v="36051"/>
    <x v="60"/>
    <x v="1"/>
    <n v="42"/>
    <s v="HABIBULLAH QURAISHI"/>
    <s v="HQURAIS"/>
    <s v="HABIBULLAH QURAISHI"/>
    <s v="HQURAIS"/>
    <s v="Not Assigned in TPMS!!"/>
    <x v="0"/>
    <s v="2GTKY0    "/>
    <s v="HABIBULLAH QURAISHI"/>
    <s v="HOLMAN FLEET (ARI) US MAINT"/>
    <s v="116188203       -A/R"/>
    <d v="2026-02-21T00:00:00"/>
    <s v="1610"/>
    <s v="WOODBRIDGE"/>
    <s v="VA"/>
    <s v="SUV STANDARD"/>
    <n v="13"/>
    <n v="5"/>
    <n v="72"/>
    <n v="1"/>
    <n v="13"/>
    <x v="0"/>
    <s v="36051"/>
    <m/>
    <s v="TRANSFORM SEARS HOME SERVICES"/>
    <s v="ZLevel 4 Clients Only"/>
    <n v="0"/>
    <s v="F"/>
    <n v="26"/>
    <s v="CHRY"/>
    <s v="PACI"/>
    <s v="2B56"/>
    <n v="1"/>
    <d v="2026-01-22T00:00:00"/>
    <s v="No"/>
  </r>
  <r>
    <s v="36056"/>
    <x v="61"/>
    <x v="1"/>
    <n v="230"/>
    <s v="MUSTAFA EBADI"/>
    <s v="MEBADI"/>
    <s v="MUSTAFA EBADI"/>
    <s v="MEBADI"/>
    <s v="Not Assigned in TPMS!!"/>
    <x v="0"/>
    <s v="29TZB3    "/>
    <s v="MUSTAFA EBADI"/>
    <s v="HOLMAN FLEET (ARI) US MAINT"/>
    <s v="113004417       -G/R"/>
    <d v="2026-02-11T00:00:00"/>
    <s v="1610"/>
    <s v="WOODBRIDGE"/>
    <s v="VA"/>
    <s v="MINIVAN 7 SEATS"/>
    <n v="21"/>
    <n v="2"/>
    <n v="72"/>
    <n v="2"/>
    <n v="23"/>
    <x v="0"/>
    <s v="36056"/>
    <m/>
    <s v="TRANSFORM SEARS HOME SERVICES"/>
    <s v="ZLevel 4 Clients Only"/>
    <n v="2"/>
    <s v="F"/>
    <n v="26"/>
    <s v="CHRY"/>
    <s v="PACI"/>
    <s v="2B56"/>
    <n v="7"/>
    <d v="2025-07-18T00:00:00"/>
    <s v="No"/>
  </r>
  <r>
    <s v="36070"/>
    <x v="62"/>
    <x v="0"/>
    <n v="9"/>
    <s v="STEPHEN NEIBART"/>
    <s v="RESEARCH!!"/>
    <s v="STEPHEN SABIO-NEIBART"/>
    <s v="SSABION"/>
    <s v="Not Assigned in TPMS!!"/>
    <x v="0"/>
    <s v="2GXJZQ    "/>
    <s v="STEPHEN NEIBART"/>
    <s v="HOLMAN FLEET (ARI) US MAINT"/>
    <s v="116915980"/>
    <d v="2026-02-24T00:00:00"/>
    <s v="1689"/>
    <s v="FRONT ROYAL"/>
    <s v="VA"/>
    <s v="FULLSIZE"/>
    <n v="14"/>
    <n v="14"/>
    <n v="55.21"/>
    <n v="0"/>
    <n v="10"/>
    <x v="0"/>
    <s v="36070"/>
    <m/>
    <s v="TRANSFORM SEARS HOME SERVICES"/>
    <s v="ZLevel 4 Clients Only"/>
    <n v="0"/>
    <s v="F"/>
    <n v="25"/>
    <s v="JEEP"/>
    <s v="COMP"/>
    <s v="2B56"/>
    <n v="0"/>
    <d v="2026-02-24T00:00:00"/>
    <s v="No"/>
  </r>
  <r>
    <s v="36096"/>
    <x v="63"/>
    <x v="0"/>
    <n v="3"/>
    <s v="SUZY LOPEZ"/>
    <s v="RESEARCH!!"/>
    <s v="JESUSA LOPEZ"/>
    <s v="JLOPE63"/>
    <s v="Not Assigned in TPMS!!"/>
    <x v="0"/>
    <s v="2JS0Y8    "/>
    <s v="SUZY LOPEZ"/>
    <s v="HOLMAN FLEET (ARI) US MAINT"/>
    <s v="116995173"/>
    <d v="2026-03-02T00:00:00"/>
    <s v="06D8"/>
    <s v="PEARLAND"/>
    <s v="TX"/>
    <s v="SUV STANDARD"/>
    <n v="5"/>
    <n v="5"/>
    <n v="69"/>
    <n v="0"/>
    <n v="4"/>
    <x v="0"/>
    <s v="36096"/>
    <m/>
    <s v="TRANSFORM SEARS HOME SERVICES"/>
    <s v="ZLevel 4 Clients Only"/>
    <n v="0"/>
    <s v="F"/>
    <n v="25"/>
    <s v="CHRY"/>
    <s v="PACI"/>
    <s v="2B56"/>
    <n v="0"/>
    <d v="2026-03-02T00:00:00"/>
    <s v="No"/>
  </r>
  <r>
    <s v="36113"/>
    <x v="64"/>
    <x v="3"/>
    <n v="24"/>
    <s v="GEORGE LOPEZ"/>
    <s v="GLOPEZ6"/>
    <s v="GEORGE LOPEZ"/>
    <s v="GLOPEZ6"/>
    <s v="Not Assigned in TPMS!!"/>
    <x v="0"/>
    <s v="29NQTQ    "/>
    <s v="GEORGE LOPEZ"/>
    <s v="HOLMAN FLEET (ARI) US INTERIM"/>
    <s v="116627670"/>
    <d v="2026-02-09T00:00:00"/>
    <s v="305B"/>
    <s v="BAKERSFIELD"/>
    <s v="CA"/>
    <s v="MINIVAN 7 SEATS"/>
    <n v="30"/>
    <n v="7"/>
    <n v="73"/>
    <n v="1"/>
    <n v="25"/>
    <x v="0"/>
    <s v="36113"/>
    <m/>
    <s v="TRANSFORM SEARS HOME SERVICES"/>
    <s v="ZLevel 4 Clients Only"/>
    <n v="0"/>
    <s v="F"/>
    <n v="23"/>
    <s v="CHRY"/>
    <s v="PACI"/>
    <s v="2B56"/>
    <n v="0"/>
    <d v="2026-02-09T00:00:00"/>
    <s v="No"/>
  </r>
  <r>
    <s v="36182"/>
    <x v="65"/>
    <x v="1"/>
    <s v="Not Open"/>
    <s v="CHRISTOPHER HARWELL"/>
    <s v="CHARWEL"/>
    <s v="CHRISTOPHER HARWELL"/>
    <s v="CHARWEL"/>
    <s v="Not Assigned in TPMS!!"/>
    <x v="0"/>
    <s v="2D1253    "/>
    <s v="CHRISTOPHER HARWELL"/>
    <s v="HOLMAN FLEET (ARI) US MAINT"/>
    <s v="116739840"/>
    <d v="2026-02-16T00:00:00"/>
    <s v="39C3"/>
    <s v="TIFFIN"/>
    <s v="OH"/>
    <s v="MINIVAN 7 SEATS"/>
    <n v="15"/>
    <n v="5"/>
    <n v="68"/>
    <n v="1"/>
    <n v="17"/>
    <x v="1"/>
    <s v="36182"/>
    <m/>
    <s v="TRANSFORM SEARS HOME SERVICES"/>
    <s v="ZLevel 4 Clients Only"/>
    <n v="0"/>
    <s v="F"/>
    <n v="26"/>
    <s v="KIA "/>
    <s v="CARH"/>
    <s v="2B56"/>
    <n v="0"/>
    <d v="2026-02-16T00:00:00"/>
    <s v="No"/>
  </r>
  <r>
    <s v="36189"/>
    <x v="1"/>
    <x v="1"/>
    <n v="218"/>
    <s v="DUANE SOWARDF"/>
    <s v="RESEARCH!!"/>
    <s v="DUANE SOWARDS"/>
    <s v="DSOWARD"/>
    <s v="Not Assigned in TPMS!!"/>
    <x v="0"/>
    <s v="26PDMW    "/>
    <s v="DUANE SOWARDF"/>
    <s v="HOLMAN FLEET (ARI) US INTERIM"/>
    <s v="113179642       -F/R"/>
    <d v="2026-01-31T00:00:00"/>
    <s v="38B1"/>
    <s v="CINCINNATI"/>
    <s v="OH"/>
    <s v="MINIVAN 7 SEATS"/>
    <n v="30"/>
    <n v="30"/>
    <n v="68"/>
    <n v="1"/>
    <n v="34"/>
    <x v="0"/>
    <s v="36189"/>
    <m/>
    <s v="TRANSFORM SEARS HOME SERVICES"/>
    <s v="ZLevel 4 Clients Only"/>
    <n v="0"/>
    <s v="F"/>
    <n v="24"/>
    <s v="MITS"/>
    <s v="OUTL"/>
    <s v="2B56"/>
    <n v="6"/>
    <d v="2025-07-30T00:00:00"/>
    <s v="No"/>
  </r>
  <r>
    <s v="36191"/>
    <x v="66"/>
    <x v="1"/>
    <n v="34"/>
    <s v="BRYAN BROOKER"/>
    <s v="BBROO40"/>
    <s v="Not Assigned in TPMS!!"/>
    <s v="Not Assigned in TPMS!!"/>
    <s v="Not Assigned in TPMS!!"/>
    <x v="0"/>
    <s v="26CV3T    "/>
    <s v="BRYAN BROOKER"/>
    <s v="HOLMAN FLEET (ARI) US MAINT"/>
    <s v="116397557"/>
    <d v="2026-01-30T00:00:00"/>
    <s v="4006"/>
    <s v="MONROEVILLE"/>
    <s v="PA"/>
    <s v="MINIVAN 7 SEATS"/>
    <n v="30"/>
    <n v="14"/>
    <n v="69"/>
    <n v="2"/>
    <n v="35"/>
    <x v="0"/>
    <s v="36191"/>
    <m/>
    <s v="TRANSFORM SEARS HOME SERVICES"/>
    <s v="ZLevel 4 Clients Only"/>
    <n v="0"/>
    <s v="F"/>
    <n v="25"/>
    <s v="CHRY"/>
    <s v="PACI"/>
    <s v="2B56"/>
    <n v="0"/>
    <d v="2026-01-30T00:00:00"/>
    <s v="No"/>
  </r>
  <r>
    <s v="36196"/>
    <x v="67"/>
    <x v="3"/>
    <n v="24"/>
    <s v="JAMES SABADO"/>
    <s v="JSABADO"/>
    <s v="Not Assigned in TPMS!!"/>
    <s v="Not Assigned in TPMS!!"/>
    <s v="Not Assigned in TPMS!!"/>
    <x v="0"/>
    <s v="29D0T7    "/>
    <s v="JAMES SABADO"/>
    <s v="HOLMAN FLEET (ARI) US MAINT"/>
    <s v="116616828"/>
    <d v="2026-02-09T00:00:00"/>
    <s v="5270"/>
    <s v="NEW BRAUNFELS"/>
    <s v="TX"/>
    <s v="MINIVAN 7 SEATS"/>
    <n v="24"/>
    <n v="14"/>
    <n v="69"/>
    <n v="1"/>
    <n v="25"/>
    <x v="0"/>
    <s v="36196"/>
    <m/>
    <s v="TRANSFORM SEARS HOME SERVICES"/>
    <s v="ZLevel 4 Clients Only"/>
    <n v="1"/>
    <s v="F"/>
    <n v="25"/>
    <s v="CHRY"/>
    <s v="PACI"/>
    <s v="2B56"/>
    <n v="0"/>
    <d v="2026-02-09T00:00:00"/>
    <s v="Yes"/>
  </r>
  <r>
    <s v="36202"/>
    <x v="68"/>
    <x v="3"/>
    <n v="21"/>
    <s v="BAQIR BAQIR"/>
    <s v="BBAQIR"/>
    <s v="BAQIR BAQIR"/>
    <s v="BBAQIR"/>
    <s v="Not Assigned in TPMS!!"/>
    <x v="0"/>
    <s v="2BM5GL    "/>
    <s v="BAQIR BAQIR"/>
    <s v="HOLMAN FLEET (ARI) US MAINT"/>
    <s v="116681188"/>
    <d v="2026-02-12T00:00:00"/>
    <s v="162A"/>
    <s v="SILVER SPRING"/>
    <s v="MD"/>
    <s v="MINIVAN 7 SEATS"/>
    <n v="20"/>
    <n v="7"/>
    <n v="72"/>
    <n v="2"/>
    <n v="22"/>
    <x v="0"/>
    <s v="36202"/>
    <m/>
    <s v="TRANSFORM SEARS HOME SERVICES"/>
    <s v="ZLevel 4 Clients Only"/>
    <n v="2"/>
    <s v="F"/>
    <n v="25"/>
    <s v="CHRY"/>
    <s v="PACI"/>
    <s v="2B56"/>
    <n v="0"/>
    <d v="2026-02-12T00:00:00"/>
    <s v="No"/>
  </r>
  <r>
    <s v="36272"/>
    <x v="69"/>
    <x v="0"/>
    <n v="3"/>
    <s v="ERIC CONSUEGRA"/>
    <s v="ECONSUE"/>
    <s v="ERIC CONSUEGRA"/>
    <s v="ECONSUE"/>
    <s v="Not Assigned in TPMS!!"/>
    <x v="0"/>
    <s v="2K2MN8    "/>
    <s v="ERIC CONSUEGRA"/>
    <s v="HOLMAN FLEET (ARI) US MAINT"/>
    <s v="117009632"/>
    <d v="2026-03-02T00:00:00"/>
    <s v="2644"/>
    <s v="FLORENCE"/>
    <s v="SC"/>
    <s v="SUV STANDARD"/>
    <n v="7"/>
    <n v="7"/>
    <n v="69"/>
    <n v="0"/>
    <n v="4"/>
    <x v="0"/>
    <s v="36272"/>
    <m/>
    <s v="TRANSFORM SEARS HOME SERVICES"/>
    <s v="ZLevel 4 Clients Only"/>
    <n v="0"/>
    <s v="F"/>
    <n v="25"/>
    <s v="JEEP"/>
    <s v="WAGO"/>
    <s v="2B56"/>
    <n v="0"/>
    <d v="2026-03-02T00:00:00"/>
    <s v="No"/>
  </r>
  <r>
    <s v="36273"/>
    <x v="70"/>
    <x v="2"/>
    <n v="17"/>
    <s v="DYLAN YORK"/>
    <s v="DYORK"/>
    <s v="DYLAN YORK"/>
    <s v="DYORK"/>
    <s v="Not Assigned in TPMS!!"/>
    <x v="0"/>
    <s v="2CQQ08    "/>
    <s v="DYLAN YORK"/>
    <s v="HOLMAN FLEET (ARI) US ACCIDENT"/>
    <s v="116731391"/>
    <d v="2026-02-16T00:00:00"/>
    <s v="58DT"/>
    <s v="LONDON"/>
    <s v="KY"/>
    <s v="CARGO VAN"/>
    <n v="19"/>
    <n v="7"/>
    <n v="85.58"/>
    <n v="2"/>
    <n v="18"/>
    <x v="0"/>
    <s v="36273"/>
    <m/>
    <s v="TRANSFORM SEARS HOME SERVICES"/>
    <s v="ZLevel 4 Clients Only"/>
    <n v="0"/>
    <s v="F"/>
    <n v="26"/>
    <s v="CHEV"/>
    <s v="S15C"/>
    <s v="2B56"/>
    <n v="0"/>
    <d v="2026-02-16T00:00:00"/>
    <s v="No"/>
  </r>
  <r>
    <s v="36280"/>
    <x v="71"/>
    <x v="1"/>
    <n v="52"/>
    <s v="GREGORY LAMBERT"/>
    <s v="GLAMBE0"/>
    <s v="GREGORY LAMBERT"/>
    <s v="GLAMBE0"/>
    <s v="Not Assigned in TPMS!!"/>
    <x v="0"/>
    <s v="2BCNQ6    "/>
    <s v="GREGORY LAMBERT"/>
    <s v="HOLMAN FLEET (ARI) US MAINT"/>
    <s v="115965351       -A/R"/>
    <d v="2026-02-11T00:00:00"/>
    <s v="5328"/>
    <s v="WINSTON SALEM"/>
    <s v="NC"/>
    <s v="SUV STANDARD"/>
    <n v="22"/>
    <n v="2"/>
    <n v="68"/>
    <n v="2"/>
    <n v="23"/>
    <x v="0"/>
    <s v="36280"/>
    <m/>
    <s v="TRANSFORM SEARS HOME SERVICES"/>
    <s v="ZLevel 4 Clients Only"/>
    <n v="1"/>
    <s v="F"/>
    <n v="25"/>
    <s v="CHRY"/>
    <s v="PACI"/>
    <s v="2B56"/>
    <n v="1"/>
    <d v="2026-01-12T00:00:00"/>
    <s v="No"/>
  </r>
  <r>
    <s v="36307"/>
    <x v="72"/>
    <x v="0"/>
    <n v="2"/>
    <s v="MICHAEL ROGERS"/>
    <s v="MROGER3"/>
    <s v="MICHAEL ROGERS"/>
    <s v="MROGER3"/>
    <s v="Not Assigned in TPMS!!"/>
    <x v="0"/>
    <s v="2K8SYD    "/>
    <s v="MICHAEL ROGERS"/>
    <s v="HOLMAN FLEET (ARI) US MAINT"/>
    <s v="117021638"/>
    <d v="2026-03-03T00:00:00"/>
    <s v="5623"/>
    <s v="KNOXVILLE"/>
    <s v="TN"/>
    <s v="SUV STANDARD"/>
    <n v="5"/>
    <n v="5"/>
    <n v="68"/>
    <n v="0"/>
    <n v="3"/>
    <x v="0"/>
    <s v="36307"/>
    <m/>
    <s v="TRANSFORM SEARS HOME SERVICES"/>
    <s v="ZLevel 4 Clients Only"/>
    <n v="0"/>
    <s v="F"/>
    <n v="24"/>
    <s v="CHEV"/>
    <s v="COLC"/>
    <s v="2B56"/>
    <n v="0"/>
    <d v="2026-03-03T00:00:00"/>
    <s v="No"/>
  </r>
  <r>
    <s v="36307"/>
    <x v="72"/>
    <x v="1"/>
    <s v="Not Open"/>
    <s v="MICHAEL ROGERS"/>
    <s v="MROGER3"/>
    <s v="MICHAEL ROGERS"/>
    <s v="MROGER3"/>
    <s v="Not Assigned in TPMS!!"/>
    <x v="1"/>
    <s v="2GX40P    "/>
    <s v="MICHAEL ROGERS"/>
    <s v="HOLMAN FLEET (ARI) US MAINT TR"/>
    <s v="116929635"/>
    <d v="2026-02-24T00:00:00"/>
    <s v="56W3"/>
    <s v="KNOXVILLE"/>
    <s v="TN"/>
    <s v="HD XL CARGO VAN"/>
    <n v="7"/>
    <n v="7"/>
    <n v="95.11"/>
    <n v="0"/>
    <n v="7"/>
    <x v="1"/>
    <s v="36307"/>
    <m/>
    <s v="TRANSFORM SEARS HOME SERVICES"/>
    <s v="ZLevel 4 Clients Only"/>
    <n v="0"/>
    <s v="F"/>
    <n v="26"/>
    <s v="RAM "/>
    <s v="B25C"/>
    <s v="2B56"/>
    <n v="0"/>
    <d v="2026-02-24T00:00:00"/>
    <s v="No"/>
  </r>
  <r>
    <s v="36315"/>
    <x v="1"/>
    <x v="1"/>
    <n v="111"/>
    <s v="LUIS PEREZ"/>
    <s v="LPEREZ"/>
    <s v="LUIS PEREZ"/>
    <s v="LPEREZ"/>
    <s v="Not Assigned in TPMS!!"/>
    <x v="0"/>
    <s v="2DGMDN    "/>
    <s v="LUIS PEREZ"/>
    <s v="HOLMAN FLEET (ARI) US MAINT"/>
    <s v="115117587       -C/R"/>
    <d v="2026-02-12T00:00:00"/>
    <s v="3503"/>
    <s v="BRADENTON"/>
    <s v="FL"/>
    <s v="MINIVAN 7 SEATS"/>
    <n v="22"/>
    <n v="8"/>
    <n v="69"/>
    <n v="1"/>
    <n v="22"/>
    <x v="0"/>
    <s v="36315"/>
    <m/>
    <s v="TRANSFORM SEARS HOME SERVICES"/>
    <s v="ZLevel 4 Clients Only"/>
    <n v="0"/>
    <s v="F"/>
    <n v="25"/>
    <s v="CHRY"/>
    <s v="PACI"/>
    <s v="2B56"/>
    <n v="3"/>
    <d v="2025-11-14T00:00:00"/>
    <s v="Yes"/>
  </r>
  <r>
    <s v="36317"/>
    <x v="73"/>
    <x v="2"/>
    <n v="15"/>
    <s v="ISIAH LEWIS"/>
    <s v="ILEWIS"/>
    <s v="ISIAH LEWIS"/>
    <s v="ILEWIS"/>
    <s v="Not Assigned in TPMS!!"/>
    <x v="0"/>
    <s v="2DNYZQ    "/>
    <s v="ISIAH LEWIS"/>
    <s v="HOLMAN FLEET (ARI) US MAINT"/>
    <s v="116779367"/>
    <d v="2026-02-18T00:00:00"/>
    <s v="03D3"/>
    <s v="DOUGLASVILLE"/>
    <s v="GA"/>
    <s v="MINIVAN 7 SEATS"/>
    <n v="20"/>
    <n v="7"/>
    <n v="68"/>
    <n v="1"/>
    <n v="16"/>
    <x v="0"/>
    <s v="36317"/>
    <m/>
    <s v="TRANSFORM SEARS HOME SERVICES"/>
    <s v="ZLevel 4 Clients Only"/>
    <n v="0"/>
    <s v="F"/>
    <n v="25"/>
    <s v="CHRY"/>
    <s v="PACI"/>
    <s v="2B56"/>
    <n v="0"/>
    <d v="2026-02-18T00:00:00"/>
    <s v="No"/>
  </r>
  <r>
    <s v="36322"/>
    <x v="74"/>
    <x v="1"/>
    <n v="42"/>
    <s v="WOODMAER LOUIS"/>
    <s v="WLOUIS"/>
    <s v="WOODMAER LOUIS"/>
    <s v="WLOUIS"/>
    <s v="Not Assigned in TPMS!!"/>
    <x v="0"/>
    <s v="2JDW1W    "/>
    <s v="WOODMAER LOUIS"/>
    <s v="HOLMAN FLEET (ARI) US MAINT"/>
    <s v="116180663       -A/R"/>
    <d v="2026-02-21T00:00:00"/>
    <s v="3574"/>
    <s v="FORT MYERS"/>
    <s v="FL"/>
    <s v="SUV INTERMEDIATE"/>
    <n v="14"/>
    <n v="7"/>
    <n v="69"/>
    <n v="1"/>
    <n v="13"/>
    <x v="0"/>
    <s v="36322"/>
    <m/>
    <s v="TRANSFORM SEARS HOME SERVICES"/>
    <s v="ZLevel 4 Clients Only"/>
    <n v="0"/>
    <s v="F"/>
    <n v="24"/>
    <s v="JEEP"/>
    <s v="COMP"/>
    <s v="2B56"/>
    <n v="1"/>
    <d v="2026-01-22T00:00:00"/>
    <s v="Yes"/>
  </r>
  <r>
    <s v="36366"/>
    <x v="1"/>
    <x v="1"/>
    <n v="79"/>
    <s v="MICHAEL ANGELO"/>
    <s v="MANGELO"/>
    <s v="MICHAEL ANGELO"/>
    <s v="MANGELO"/>
    <s v="Not Assigned in TPMS!!"/>
    <x v="0"/>
    <s v="2C3WKS    "/>
    <s v="MICHAEL ANGELO"/>
    <s v="HOLMAN FLEET (ARI) US MAINT"/>
    <s v="115619940       -B/R"/>
    <d v="2026-02-14T00:00:00"/>
    <s v="2428"/>
    <s v="NEW HAVEN"/>
    <s v="CT"/>
    <s v="MINIVAN 7 SEATS"/>
    <n v="18"/>
    <n v="3"/>
    <n v="72"/>
    <n v="2"/>
    <n v="20"/>
    <x v="0"/>
    <s v="36366"/>
    <m/>
    <s v="TRANSFORM SEARS HOME SERVICES"/>
    <s v="ZLevel 4 Clients Only"/>
    <n v="2"/>
    <s v="F"/>
    <n v="25"/>
    <s v="RAM "/>
    <s v="B15C"/>
    <s v="2B56"/>
    <n v="2"/>
    <d v="2025-12-16T00:00:00"/>
    <s v="No"/>
  </r>
  <r>
    <s v="36402"/>
    <x v="75"/>
    <x v="0"/>
    <n v="6"/>
    <s v="ALEXANDER GUILLAUME"/>
    <s v="AGUILLA"/>
    <s v="ALEXANDER GUILLAUME"/>
    <s v="AGUILLA"/>
    <s v="Not Assigned in TPMS!!"/>
    <x v="0"/>
    <s v="2HX8S2    "/>
    <s v="ALEXANDER GUILLAUME"/>
    <s v="HOLMAN FLEET (ARI) US MAINT"/>
    <s v="116974153"/>
    <d v="2026-02-27T00:00:00"/>
    <s v="24EA"/>
    <s v="ROSELLE PARK"/>
    <s v="NJ"/>
    <s v="SUV STANDARD"/>
    <n v="3"/>
    <n v="3"/>
    <n v="72"/>
    <n v="0"/>
    <n v="7"/>
    <x v="0"/>
    <s v="36402"/>
    <m/>
    <s v="TRANSFORM SEARS HOME SERVICES"/>
    <s v="ZLevel 4 Clients Only"/>
    <n v="4"/>
    <s v="F"/>
    <n v="24"/>
    <s v="FORD"/>
    <s v="ESCA"/>
    <s v="2B56"/>
    <n v="0"/>
    <d v="2026-02-27T00:00:00"/>
    <s v="No"/>
  </r>
  <r>
    <s v="36406"/>
    <x v="76"/>
    <x v="0"/>
    <n v="9"/>
    <s v="PEDRO LABOY"/>
    <s v="PLABOY"/>
    <s v="PEDRO LABOY"/>
    <s v="PLABOY"/>
    <s v="Not Assigned in TPMS!!"/>
    <x v="0"/>
    <s v="2GQJ4G    "/>
    <s v="PEDRO LABOY"/>
    <s v="HOLMAN FLEET (ARI) US MAINT"/>
    <s v="116915065"/>
    <d v="2026-02-24T00:00:00"/>
    <s v="24HF"/>
    <s v="AMSTERDAM"/>
    <s v="NY"/>
    <s v="SUV STANDARD"/>
    <n v="19"/>
    <n v="7"/>
    <n v="73"/>
    <n v="1"/>
    <n v="10"/>
    <x v="0"/>
    <s v="36406"/>
    <m/>
    <s v="TRANSFORM SEARS HOME SERVICES"/>
    <s v="ZLevel 4 Clients Only"/>
    <n v="0"/>
    <s v="F"/>
    <n v="25"/>
    <s v="HOND"/>
    <s v="ODYS"/>
    <s v="2B56"/>
    <n v="0"/>
    <d v="2026-02-24T00:00:00"/>
    <s v="No"/>
  </r>
  <r>
    <s v="36407"/>
    <x v="77"/>
    <x v="1"/>
    <n v="66"/>
    <s v="CHRISTOPHER WURTZ"/>
    <s v="CWURTZ1"/>
    <s v="CHRISTOPHER WURTZ"/>
    <s v="CWURTZ1"/>
    <s v="Not Assigned in TPMS!!"/>
    <x v="0"/>
    <s v="2HX4Q2    "/>
    <s v="CHRISTOPHER WURTZ"/>
    <s v="HOLMAN FLEET (ARI) US MAINT"/>
    <s v="115793217       -B/R"/>
    <d v="2026-02-27T00:00:00"/>
    <s v="5734"/>
    <s v="HONESDALE"/>
    <s v="PA"/>
    <s v="MINIVAN 7 SEATS"/>
    <n v="5"/>
    <n v="5"/>
    <n v="69"/>
    <n v="0"/>
    <n v="7"/>
    <x v="0"/>
    <s v="36407"/>
    <m/>
    <s v="TRANSFORM SEARS HOME SERVICES"/>
    <s v="ZLevel 4 Clients Only"/>
    <n v="2"/>
    <s v="F"/>
    <n v="25"/>
    <s v="FORD"/>
    <s v="F15C"/>
    <s v="2B56"/>
    <n v="2"/>
    <d v="2025-12-29T00:00:00"/>
    <s v="No"/>
  </r>
  <r>
    <s v="36417"/>
    <x v="1"/>
    <x v="1"/>
    <n v="135"/>
    <s v="MICHAEL BONOMI"/>
    <s v="MBONOM"/>
    <s v="KEVIN COLEMAN"/>
    <s v="KCOLE17"/>
    <s v="Not Assigned in TPMS!!"/>
    <x v="0"/>
    <s v="2F0BMZ    "/>
    <s v="MICHAEL BONOMI"/>
    <s v="HOLMAN FLEET (ARI) US INTERIM"/>
    <s v="114667537       -D/R"/>
    <d v="2026-02-18T00:00:00"/>
    <s v="4830"/>
    <s v="NORWICH"/>
    <s v="CT"/>
    <s v="MINIVAN 7 SEATS"/>
    <n v="30"/>
    <n v="30"/>
    <n v="72"/>
    <n v="0"/>
    <n v="16"/>
    <x v="0"/>
    <s v="36417"/>
    <m/>
    <s v="TRANSFORM SEARS HOME SERVICES"/>
    <m/>
    <n v="0"/>
    <s v="F"/>
    <n v="24"/>
    <s v="NISN"/>
    <s v="ROGU"/>
    <s v="2B56"/>
    <n v="4"/>
    <d v="2025-10-21T00:00:00"/>
    <s v="No"/>
  </r>
  <r>
    <s v="36418"/>
    <x v="78"/>
    <x v="0"/>
    <n v="8"/>
    <s v="JOSE RANGEL"/>
    <s v="JRANGEL"/>
    <s v="Not Assigned in TPMS!!"/>
    <s v="Not Assigned in TPMS!!"/>
    <s v="Not Assigned in TPMS!!"/>
    <x v="0"/>
    <s v="2HBSH2    "/>
    <s v="JOSE RANGEL"/>
    <s v="HOLMAN FLEET (ARI) US MAINT"/>
    <s v="116926737"/>
    <d v="2026-02-25T00:00:00"/>
    <s v="1503"/>
    <s v="OAK LAWN"/>
    <s v="IL"/>
    <s v="SUV STANDARD"/>
    <n v="14"/>
    <n v="14"/>
    <n v="69"/>
    <n v="0"/>
    <n v="9"/>
    <x v="0"/>
    <s v="36418"/>
    <m/>
    <s v="TRANSFORM SEARS HOME SERVICES"/>
    <s v="ZLevel 4 Clients Only"/>
    <n v="0"/>
    <s v="F"/>
    <n v="23"/>
    <s v="CHRY"/>
    <s v="PACI"/>
    <s v="2B56"/>
    <n v="0"/>
    <d v="2026-02-25T00:00:00"/>
    <s v="No"/>
  </r>
  <r>
    <s v="36438"/>
    <x v="1"/>
    <x v="1"/>
    <n v="128"/>
    <s v="BRIAN POWERS"/>
    <s v="BPOWER8"/>
    <s v="BRIAN POWERS"/>
    <s v="BPOWER8"/>
    <s v="Not Assigned in TPMS!!"/>
    <x v="0"/>
    <s v="2GV321    "/>
    <s v="BRIAN POWERS"/>
    <s v="HOLMAN FLEET (ARI) US MAINT"/>
    <s v="114778896       -D/R"/>
    <d v="2026-02-25T00:00:00"/>
    <s v="1734"/>
    <s v="VINELAND"/>
    <s v="NJ"/>
    <s v="MINIVAN 7 SEATS"/>
    <n v="7"/>
    <n v="7"/>
    <n v="72"/>
    <n v="0"/>
    <n v="9"/>
    <x v="0"/>
    <s v="36438"/>
    <m/>
    <s v="TRANSFORM SEARS HOME SERVICES"/>
    <s v="ZLevel 4 Clients Only"/>
    <n v="2"/>
    <s v="F"/>
    <n v="24"/>
    <s v="FORD"/>
    <s v="EDGE"/>
    <s v="2B56"/>
    <n v="4"/>
    <d v="2025-10-28T00:00:00"/>
    <s v="Yes"/>
  </r>
  <r>
    <s v="36443"/>
    <x v="79"/>
    <x v="1"/>
    <n v="52"/>
    <s v="DANTE EVANS"/>
    <s v="RESEARCH!!"/>
    <s v="DONTA EVANS"/>
    <s v="DEVANS"/>
    <s v="Not Assigned in TPMS!!"/>
    <x v="0"/>
    <s v="2B5Y6L    "/>
    <s v="DANTE EVANS"/>
    <s v="HOLMAN FLEET (ARI) US MAINT"/>
    <s v="116001733       -A/R"/>
    <d v="2026-02-11T00:00:00"/>
    <s v="1822"/>
    <s v="CATONSVILLE"/>
    <s v="MD"/>
    <s v="SUV STANDARD"/>
    <n v="23"/>
    <n v="6"/>
    <n v="72"/>
    <n v="2"/>
    <n v="23"/>
    <x v="0"/>
    <s v="36443"/>
    <m/>
    <s v="TRANSFORM SEARS HOME SERVICES"/>
    <s v="ZLevel 4 Clients Only"/>
    <n v="0"/>
    <s v="F"/>
    <n v="24"/>
    <s v="RAM "/>
    <s v="B25C"/>
    <s v="2B56"/>
    <n v="1"/>
    <d v="2026-01-12T00:00:00"/>
    <s v="No"/>
  </r>
  <r>
    <s v="36477"/>
    <x v="1"/>
    <x v="1"/>
    <n v="58"/>
    <s v="JAYTHAN FISHER"/>
    <s v="JFISHE0"/>
    <s v="JAYTHAN FISHER"/>
    <s v="JFISHE0"/>
    <s v="Not Assigned in TPMS!!"/>
    <x v="0"/>
    <s v="28DT1S    "/>
    <s v="JAYTHAN FISHER"/>
    <s v="HOLMAN FLEET (ARI) US INTERIM"/>
    <s v="115878436       -A/R"/>
    <d v="2026-02-05T00:00:00"/>
    <s v="55F3"/>
    <s v="BESSEMER"/>
    <s v="AL"/>
    <s v="MINIVAN 7 SEATS"/>
    <n v="30"/>
    <n v="5"/>
    <n v="68"/>
    <n v="1"/>
    <n v="29"/>
    <x v="0"/>
    <s v="36477"/>
    <m/>
    <s v="TRANSFORM SEARS HOME SERVICES"/>
    <s v="ZLevel 4 Clients Only"/>
    <n v="0"/>
    <s v="F"/>
    <n v="25"/>
    <s v="CHRY"/>
    <s v="PACI"/>
    <s v="2B56"/>
    <n v="1"/>
    <d v="2026-01-06T00:00:00"/>
    <s v="No"/>
  </r>
  <r>
    <s v="36516"/>
    <x v="80"/>
    <x v="1"/>
    <n v="100"/>
    <s v="GEORGE LLOYD"/>
    <s v="GLLOYD0"/>
    <s v="GEORGE LLOYD"/>
    <s v="GLLOYD0"/>
    <s v="Not Assigned in TPMS!!"/>
    <x v="0"/>
    <s v="2GFK07    "/>
    <s v="GEORGE LLOYD"/>
    <s v="HOLMAN FLEET (ARI) US MAINT"/>
    <s v="115311131       -C/R"/>
    <d v="2026-02-23T00:00:00"/>
    <s v="0748"/>
    <s v="ORANGE CITY"/>
    <s v="FL"/>
    <s v="MINIVAN 7 SEATS"/>
    <n v="8"/>
    <n v="8"/>
    <n v="69"/>
    <n v="0"/>
    <n v="11"/>
    <x v="0"/>
    <s v="36516"/>
    <m/>
    <s v="TRANSFORM SEARS HOME SERVICES"/>
    <s v="ZLevel 4 Clients Only"/>
    <n v="3"/>
    <s v="F"/>
    <n v="25"/>
    <s v="CHEV"/>
    <s v="S15C"/>
    <s v="2B56"/>
    <n v="3"/>
    <d v="2025-11-25T00:00:00"/>
    <s v="No"/>
  </r>
  <r>
    <s v="36517"/>
    <x v="81"/>
    <x v="1"/>
    <n v="34"/>
    <s v="RICARDO LARA"/>
    <s v="RLARA"/>
    <s v="RICARDO LARA"/>
    <s v="RLARA"/>
    <s v="Not Assigned in TPMS!!"/>
    <x v="0"/>
    <s v="2KNVW3    "/>
    <s v="RICARDO LARA"/>
    <s v="HOLMAN FLEET (ARI) US MAINT"/>
    <s v="116399111       -A/R"/>
    <d v="2026-03-01T00:00:00"/>
    <s v="03Q1"/>
    <s v="DULUTH"/>
    <s v="GA"/>
    <s v="SUV STANDARD"/>
    <n v="6"/>
    <n v="6"/>
    <n v="68"/>
    <n v="0"/>
    <n v="5"/>
    <x v="0"/>
    <s v="36517"/>
    <m/>
    <s v="TRANSFORM SEARS HOME SERVICES"/>
    <s v="ZLevel 4 Clients Only"/>
    <n v="0"/>
    <s v="F"/>
    <n v="23"/>
    <s v="NISN"/>
    <s v="ROGU"/>
    <s v="2B56"/>
    <n v="1"/>
    <d v="2026-01-30T00:00:00"/>
    <s v="No"/>
  </r>
  <r>
    <s v="36585"/>
    <x v="82"/>
    <x v="0"/>
    <n v="7"/>
    <s v="JULIO LOPEZ"/>
    <s v="JLOP105"/>
    <s v="JULIO LOPEZ"/>
    <s v="JLOP105"/>
    <s v="Not Assigned in TPMS!!"/>
    <x v="0"/>
    <s v="2HRQBQ    "/>
    <s v="JULIO LOPEZ"/>
    <s v="HOLMAN FLEET (ARI) US MAINT"/>
    <s v="116954058"/>
    <d v="2026-02-26T00:00:00"/>
    <s v="50BQ"/>
    <s v="EL CENTRO"/>
    <s v="CA"/>
    <s v="SUV STANDARD"/>
    <n v="6"/>
    <n v="6"/>
    <n v="72"/>
    <n v="0"/>
    <n v="8"/>
    <x v="0"/>
    <s v="36585"/>
    <m/>
    <s v="TRANSFORM SEARS HOME SERVICES"/>
    <s v="ZLevel 4 Clients Only"/>
    <n v="2"/>
    <s v="F"/>
    <n v="26"/>
    <s v="DODG"/>
    <s v="DURA"/>
    <s v="2B56"/>
    <n v="0"/>
    <d v="2026-02-26T00:00:00"/>
    <s v="No"/>
  </r>
  <r>
    <s v="36597"/>
    <x v="1"/>
    <x v="1"/>
    <n v="174"/>
    <s v="STEPHEN MEAD"/>
    <s v="SMEAD"/>
    <s v="STEPHEN MEAD"/>
    <s v="SMEAD"/>
    <s v="Not Assigned in TPMS!!"/>
    <x v="0"/>
    <s v="28MCDH    "/>
    <s v="STEPHEN MEAD"/>
    <s v="HOLMAN FLEET (ARI) US MAINT"/>
    <s v="113978116       -D/R"/>
    <d v="2026-02-05T00:00:00"/>
    <s v="20N7"/>
    <s v="KALAMAZOO"/>
    <s v="MI"/>
    <s v="MINIVAN 7 SEATS"/>
    <n v="28"/>
    <n v="2"/>
    <n v="69"/>
    <n v="2"/>
    <n v="29"/>
    <x v="0"/>
    <s v="36597"/>
    <m/>
    <s v="TRANSFORM SEARS HOME SERVICES"/>
    <s v="ZLevel 4 Clients Only"/>
    <n v="1"/>
    <s v="F"/>
    <n v="26"/>
    <s v="DODG"/>
    <s v="DURA"/>
    <s v="2B56"/>
    <n v="4"/>
    <d v="2025-09-12T00:00:00"/>
    <s v="No"/>
  </r>
  <r>
    <s v="36605"/>
    <x v="1"/>
    <x v="1"/>
    <n v="78"/>
    <s v="JOSHUA MUDGETT"/>
    <s v="JMUDGET"/>
    <s v="Not Assigned in TPMS!!"/>
    <s v="Not Assigned in TPMS!!"/>
    <s v="Not Assigned in TPMS!!"/>
    <x v="0"/>
    <s v="2DNW4T    "/>
    <s v="JOSHUA MUDGETT"/>
    <s v="HOLMAN FLEET (ARI) US MAINT"/>
    <s v="115658829       -B/R"/>
    <d v="2026-02-15T00:00:00"/>
    <s v="4469"/>
    <s v="RHINELANDER"/>
    <s v="WI"/>
    <s v="MINIVAN 7 SEATS"/>
    <n v="23"/>
    <n v="6"/>
    <n v="69"/>
    <n v="1"/>
    <n v="19"/>
    <x v="0"/>
    <s v="36605"/>
    <m/>
    <s v="TRANSFORM SEARS HOME SERVICES"/>
    <s v="ZLevel 4 Clients Only"/>
    <n v="0"/>
    <s v="F"/>
    <n v="25"/>
    <s v="FORD"/>
    <s v="F15C"/>
    <s v="2B56"/>
    <n v="2"/>
    <d v="2025-12-17T00:00:00"/>
    <s v="No"/>
  </r>
  <r>
    <s v="36637"/>
    <x v="83"/>
    <x v="1"/>
    <n v="212"/>
    <s v="JON WILSON"/>
    <s v="JWILSON"/>
    <s v="WILLIAM SCHMIDT"/>
    <s v="WSCHMI0"/>
    <s v="Not Assigned in TPMS!!"/>
    <x v="0"/>
    <s v="27NFBJ    "/>
    <s v="JON WILSON"/>
    <s v="HOLMAN FLEET (ARI) US INTERIM"/>
    <s v="113290808-A/R   -B/R"/>
    <d v="2026-02-02T00:00:00"/>
    <s v="5801"/>
    <s v="MADISON"/>
    <s v="IN"/>
    <s v="CARGO VAN"/>
    <n v="30"/>
    <n v="30"/>
    <n v="75.290000000000006"/>
    <n v="0"/>
    <n v="32"/>
    <x v="0"/>
    <s v="36637"/>
    <m/>
    <s v="TRANSFORM SEARS HOME SERVICES"/>
    <s v="ZLevel 4 Clients Only"/>
    <n v="2"/>
    <s v="F"/>
    <n v="25"/>
    <s v="CHRY"/>
    <s v="PACI"/>
    <s v="2B56"/>
    <n v="2"/>
    <d v="2025-08-05T00:00:00"/>
    <s v="No"/>
  </r>
  <r>
    <s v="36655"/>
    <x v="84"/>
    <x v="3"/>
    <n v="22"/>
    <s v="PATRICK SKOCELAS"/>
    <s v="PSKOCEL"/>
    <s v="PATRICK SKOCELAS"/>
    <s v="PSKOCEL"/>
    <s v="Not Assigned in TPMS!!"/>
    <x v="0"/>
    <s v="2B5VDS    "/>
    <s v="PATRICK SKOCELAS"/>
    <s v="HOLMAN FLEET (ARI) US MAINT"/>
    <s v="116643844"/>
    <d v="2026-02-11T00:00:00"/>
    <s v="20V5"/>
    <s v="SAGINAW"/>
    <s v="MI"/>
    <s v="SUV STANDARD"/>
    <n v="30"/>
    <n v="30"/>
    <n v="69"/>
    <n v="0"/>
    <n v="23"/>
    <x v="0"/>
    <s v="36655"/>
    <m/>
    <s v="TRANSFORM SEARS HOME SERVICES"/>
    <s v="ZLevel 4 Clients Only"/>
    <n v="0"/>
    <s v="F"/>
    <n v="25"/>
    <s v="FORD"/>
    <s v="BSPT"/>
    <s v="2B56"/>
    <n v="0"/>
    <d v="2026-02-11T00:00:00"/>
    <s v="No"/>
  </r>
  <r>
    <s v="36675"/>
    <x v="1"/>
    <x v="1"/>
    <n v="147"/>
    <s v="OJ BLEUS"/>
    <s v="OBLEUS"/>
    <s v="OJ BLEUS"/>
    <s v="OBLEUS"/>
    <s v="Not Assigned in TPMS!!"/>
    <x v="0"/>
    <s v="2BVRM9    "/>
    <s v="OJ BLEUS"/>
    <s v="HOLMAN FLEET (ARI) US INTERIM"/>
    <s v="114843951       -D/R"/>
    <d v="2026-02-06T00:00:00"/>
    <s v="4373"/>
    <s v="JACKSONVILLE"/>
    <s v="FL"/>
    <s v="MINIVAN 7 SEATS"/>
    <n v="30"/>
    <n v="30"/>
    <n v="68"/>
    <n v="0"/>
    <n v="28"/>
    <x v="0"/>
    <s v="36675"/>
    <m/>
    <s v="TRANSFORM SEARS HOME SERVICES"/>
    <s v="ZLevel 4 Clients Only"/>
    <n v="0"/>
    <s v="F"/>
    <n v="25"/>
    <s v="GMC "/>
    <s v="K15C"/>
    <s v="2B56"/>
    <n v="4"/>
    <d v="2025-10-09T00:00:00"/>
    <s v="Yes"/>
  </r>
  <r>
    <s v="36690"/>
    <x v="85"/>
    <x v="3"/>
    <n v="21"/>
    <s v="SAMUEL PITTMAN"/>
    <s v="SPITTM4"/>
    <s v="SAMUEL PITTMAN"/>
    <s v="SPITTM4"/>
    <s v="Not Assigned in TPMS!!"/>
    <x v="0"/>
    <s v="2BP6KJ    "/>
    <s v="SAMUEL PITTMAN"/>
    <s v="HOLMAN FLEET (ARI) US MAINT"/>
    <s v="116693449"/>
    <d v="2026-02-12T00:00:00"/>
    <s v="5541"/>
    <s v="TALLAHASSEE"/>
    <s v="FL"/>
    <s v="SUV STANDARD"/>
    <n v="26"/>
    <n v="14"/>
    <n v="68"/>
    <n v="2"/>
    <n v="22"/>
    <x v="0"/>
    <s v="36690"/>
    <m/>
    <s v="TRANSFORM SEARS"/>
    <s v="ZLevel 4 Clients Only"/>
    <n v="0"/>
    <s v="F"/>
    <n v="24"/>
    <s v="MITS"/>
    <s v="OSPT"/>
    <s v="2B56"/>
    <n v="0"/>
    <d v="2026-02-12T00:00:00"/>
    <s v="Yes"/>
  </r>
  <r>
    <s v="36699"/>
    <x v="86"/>
    <x v="1"/>
    <n v="34"/>
    <s v="CASEY DUNCAN"/>
    <s v="RESEARCH!!"/>
    <s v="CASEY DUNCAN SR"/>
    <s v="CDUNCA0"/>
    <s v="Not Assigned in TPMS!!"/>
    <x v="0"/>
    <s v="267P44    "/>
    <s v="CASEY DUNCAN"/>
    <s v="HOLMAN FLEET (ARI) US MAINT"/>
    <s v="116397260"/>
    <d v="2026-01-30T00:00:00"/>
    <s v="2645"/>
    <s v="ORANGEBURG"/>
    <s v="SC"/>
    <s v="SUV LARGE"/>
    <n v="30"/>
    <n v="14"/>
    <n v="102.54"/>
    <n v="2"/>
    <n v="35"/>
    <x v="0"/>
    <s v="36699"/>
    <m/>
    <s v="TRANSFORM SEARS HOME SERVICES"/>
    <s v="ZLevel 4 Clients Only"/>
    <n v="0"/>
    <s v="F"/>
    <n v="25"/>
    <s v="FORD"/>
    <s v="EXPE"/>
    <s v="2B56"/>
    <n v="0"/>
    <d v="2026-01-30T00:00:00"/>
    <s v="No"/>
  </r>
  <r>
    <s v="36702"/>
    <x v="1"/>
    <x v="1"/>
    <n v="58"/>
    <s v="MICHAEL MARQUEZ"/>
    <s v="MMARQUE"/>
    <s v="MICHAEL MARQUEZ"/>
    <s v="MMARQUE"/>
    <s v="Not Assigned in TPMS!!"/>
    <x v="0"/>
    <s v="2DCD8G    "/>
    <s v="MICHAEL MARQUEZ"/>
    <s v="HOLMAN FLEET (ARI) US MAINT"/>
    <s v="115883542       -A/R"/>
    <d v="2026-02-05T00:00:00"/>
    <s v="30E4"/>
    <s v="VISALIA"/>
    <s v="CA"/>
    <s v="SUV STANDARD"/>
    <n v="26"/>
    <n v="1"/>
    <n v="73"/>
    <n v="2"/>
    <n v="29"/>
    <x v="0"/>
    <s v="36702"/>
    <m/>
    <s v="TRANSFORM SEARS HOME SERVICES"/>
    <s v="ZLevel 4 Clients Only"/>
    <n v="3"/>
    <s v="F"/>
    <n v="25"/>
    <s v="DODG"/>
    <s v="DURA"/>
    <s v="2B56"/>
    <n v="1"/>
    <d v="2026-01-06T00:00:00"/>
    <s v="Yes"/>
  </r>
  <r>
    <s v="36770"/>
    <x v="87"/>
    <x v="1"/>
    <n v="106"/>
    <s v="LOUIS SMITH"/>
    <s v="LSMI314"/>
    <s v="LOUIS SMITH"/>
    <s v="LSMI314"/>
    <s v="Not Assigned in TPMS!!"/>
    <x v="0"/>
    <s v="2F0SD2    "/>
    <s v="LOUIS SMITH"/>
    <s v="HOLMAN FLEET (ARI) US MAINT"/>
    <s v="115183625       -C/R"/>
    <d v="2026-02-17T00:00:00"/>
    <s v="062H"/>
    <s v="RICHMOND"/>
    <s v="TX"/>
    <s v="SUV STANDARD"/>
    <n v="15"/>
    <n v="7"/>
    <n v="69"/>
    <n v="1"/>
    <n v="17"/>
    <x v="0"/>
    <s v="36770"/>
    <m/>
    <s v="TRANSFORM SEARS HOME SERVICES"/>
    <s v="ZLevel 4 Clients Only"/>
    <n v="2"/>
    <s v="F"/>
    <n v="26"/>
    <s v="CHRY"/>
    <s v="PACI"/>
    <s v="2B56"/>
    <n v="3"/>
    <d v="2025-11-19T00:00:00"/>
    <s v="No"/>
  </r>
  <r>
    <s v="36777"/>
    <x v="88"/>
    <x v="1"/>
    <n v="36"/>
    <s v="ERIC DAVIS"/>
    <s v="EDAVIS0"/>
    <s v="ERIC DAVIS"/>
    <s v="EDAVIS0"/>
    <s v="Not Assigned in TPMS!!"/>
    <x v="0"/>
    <s v="2KBQ4S    "/>
    <s v="ERIC DAVIS"/>
    <s v="HOLMAN FLEET (ARI) US MAINT"/>
    <s v="116362552       -A/R"/>
    <d v="2026-02-27T00:00:00"/>
    <s v="6516"/>
    <s v="AMARILLO"/>
    <s v="TX"/>
    <s v="SUV STANDARD"/>
    <n v="6"/>
    <n v="6"/>
    <n v="69"/>
    <n v="0"/>
    <n v="7"/>
    <x v="0"/>
    <s v="36777"/>
    <m/>
    <s v="TRANSFORM SEARS"/>
    <s v="ZLevel 4 Clients Only"/>
    <n v="1"/>
    <s v="F"/>
    <n v="26"/>
    <s v="HYUN"/>
    <s v="TUCS"/>
    <s v="2B56"/>
    <n v="1"/>
    <d v="2026-01-28T00:00:00"/>
    <s v="No"/>
  </r>
  <r>
    <s v="36793"/>
    <x v="89"/>
    <x v="2"/>
    <n v="14"/>
    <s v="RICHARD MILLER"/>
    <s v="RMILLE4"/>
    <s v="RICHARD MILLER"/>
    <s v="RMILLE4"/>
    <s v="Not Assigned in TPMS!!"/>
    <x v="0"/>
    <s v="2F0CNB    "/>
    <s v="RICHARD MILLER"/>
    <s v="HOLMAN FLEET (ARI) US MAINT"/>
    <s v="116775835"/>
    <d v="2026-02-19T00:00:00"/>
    <s v="5107"/>
    <s v="LUFKIN"/>
    <s v="TX"/>
    <s v="SUV STANDARD"/>
    <n v="14"/>
    <n v="14"/>
    <n v="69"/>
    <n v="0"/>
    <n v="15"/>
    <x v="0"/>
    <s v="36793"/>
    <m/>
    <s v="TRANSFORM SEARS HOME SERVICES"/>
    <s v="ZLevel 4 Clients Only"/>
    <n v="1"/>
    <s v="F"/>
    <n v="26"/>
    <s v="DODG"/>
    <s v="DURA"/>
    <s v="2B56"/>
    <n v="0"/>
    <d v="2026-02-19T00:00:00"/>
    <s v="No"/>
  </r>
  <r>
    <s v="36842"/>
    <x v="90"/>
    <x v="3"/>
    <n v="24"/>
    <s v="JOHN LINDSLEY"/>
    <s v="JLINDSL"/>
    <s v="JOHN LINDSLEY"/>
    <s v="JLINDSL"/>
    <s v="Not Assigned in TPMS!!"/>
    <x v="0"/>
    <s v="29R0K4    "/>
    <s v="JOHN LINDSLEY"/>
    <s v="HOLMAN FLEET (ARI) US MAINT"/>
    <s v="116624480"/>
    <d v="2026-02-09T00:00:00"/>
    <s v="45H5"/>
    <s v="PORT ANGELES"/>
    <s v="WA"/>
    <s v="MINIVAN 7 SEATS"/>
    <n v="22"/>
    <n v="7"/>
    <n v="72"/>
    <n v="3"/>
    <n v="25"/>
    <x v="0"/>
    <s v="36842"/>
    <m/>
    <s v="TRANSFORM SEARS HOME SERVICES"/>
    <s v="ZLevel 4 Clients Only"/>
    <n v="3"/>
    <s v="F"/>
    <n v="25"/>
    <s v="HOND"/>
    <s v="ODYS"/>
    <s v="2B56"/>
    <n v="0"/>
    <d v="2026-02-09T00:00:00"/>
    <s v="No"/>
  </r>
  <r>
    <s v="36845"/>
    <x v="1"/>
    <x v="1"/>
    <n v="55"/>
    <s v="JONATHON DICKSON"/>
    <s v="JDICKSO"/>
    <s v="JONATHON DICKSON"/>
    <s v="JDICKSO"/>
    <s v="Not Assigned in TPMS!!"/>
    <x v="0"/>
    <s v="29Q2DN    "/>
    <s v="JONATHON DICKSON"/>
    <s v="HOLMAN FLEET (ARI) US MAINT"/>
    <s v="115586848       -A/R"/>
    <d v="2026-02-09T00:00:00"/>
    <s v="4553"/>
    <s v="LEWISTON"/>
    <s v="ID"/>
    <s v="MINIVAN 7 SEATS"/>
    <n v="30"/>
    <n v="9"/>
    <n v="68"/>
    <n v="2"/>
    <n v="25"/>
    <x v="0"/>
    <s v="36845"/>
    <m/>
    <s v="TRANSFORM SEARS HOME SERVICES"/>
    <s v="ZLevel 4 Clients Only"/>
    <n v="0"/>
    <s v="F"/>
    <n v="26"/>
    <s v="CHRY"/>
    <s v="PACI"/>
    <s v="2B56"/>
    <n v="1"/>
    <d v="2026-01-09T00:00:00"/>
    <s v="No"/>
  </r>
  <r>
    <s v="36876"/>
    <x v="91"/>
    <x v="1"/>
    <n v="42"/>
    <s v="ADAM HUTCHINSON"/>
    <s v="AHUTCHI"/>
    <s v="ADAM HUTCHINSON"/>
    <s v="AHUTCHI"/>
    <s v="Not Assigned in TPMS!!"/>
    <x v="0"/>
    <s v="2JS96S    "/>
    <s v="ADAM HUTCHINSON"/>
    <s v="HOLMAN FLEET (ARI) US MAINT"/>
    <s v="116187623       -A/R"/>
    <d v="2026-02-21T00:00:00"/>
    <s v="5287"/>
    <s v="KINGSVILLE"/>
    <s v="TX"/>
    <s v="MINIVAN 7 SEATS"/>
    <n v="15"/>
    <n v="5"/>
    <n v="69"/>
    <n v="1"/>
    <n v="13"/>
    <x v="0"/>
    <s v="36876"/>
    <m/>
    <s v="TRANSFORM SEARS HOME SERVICES"/>
    <s v="ZLevel 4 Clients Only"/>
    <n v="0"/>
    <s v="F"/>
    <n v="26"/>
    <s v="CHRY"/>
    <s v="PACI"/>
    <s v="2B56"/>
    <n v="1"/>
    <d v="2026-01-22T00:00:00"/>
    <s v="No"/>
  </r>
  <r>
    <s v="36882"/>
    <x v="92"/>
    <x v="3"/>
    <n v="27"/>
    <s v="RENE CORTEZ"/>
    <s v="RCORTEZ"/>
    <s v="RENE CORTEZ"/>
    <s v="RCORTEZ"/>
    <s v="Not Assigned in TPMS!!"/>
    <x v="0"/>
    <s v="28QFSY    "/>
    <s v="RENE CORTEZ"/>
    <s v="HOLMAN FLEET (ARI) US MAINT"/>
    <s v="116564944"/>
    <d v="2026-02-06T00:00:00"/>
    <s v="52H1"/>
    <s v="LAREDO"/>
    <s v="TX"/>
    <s v="SUV STANDARD"/>
    <n v="29"/>
    <n v="14"/>
    <n v="69"/>
    <n v="3"/>
    <n v="28"/>
    <x v="0"/>
    <s v="36882"/>
    <m/>
    <s v="TRANSFORM SEARS HOME SERVICES"/>
    <s v="ZLevel 4 Clients Only"/>
    <n v="0"/>
    <s v="F"/>
    <n v="26"/>
    <s v="JEEP"/>
    <s v="GLAD"/>
    <s v="2B56"/>
    <n v="0"/>
    <d v="2026-02-06T00:00:00"/>
    <s v="Yes"/>
  </r>
  <r>
    <s v="36902"/>
    <x v="1"/>
    <x v="1"/>
    <n v="241"/>
    <s v="ROBERT SAUCEDO"/>
    <s v="RSAUCED"/>
    <s v="Not Assigned in TPMS!!"/>
    <s v="Not Assigned in TPMS!!"/>
    <s v="Not Assigned in TPMS!!"/>
    <x v="0"/>
    <s v="2BBCGC    "/>
    <s v="ROBERT SAUCEDO"/>
    <s v="HOLMAN FLEET (ARI) US MAINT"/>
    <s v="112795881       -G/R"/>
    <d v="2026-02-11T00:00:00"/>
    <s v="5220"/>
    <s v="SAN ANTONIO"/>
    <s v="TX"/>
    <s v="MINIVAN 7 SEATS"/>
    <n v="21"/>
    <n v="2"/>
    <n v="69"/>
    <n v="2"/>
    <n v="23"/>
    <x v="0"/>
    <s v="36902"/>
    <m/>
    <s v="TRANSFORM SEARS HOME SERVICES"/>
    <s v="ZLevel 4 Clients Only"/>
    <n v="2"/>
    <s v="F"/>
    <n v="24"/>
    <s v="HYUN"/>
    <s v="TUCS"/>
    <s v="2B56"/>
    <n v="7"/>
    <d v="2025-07-07T00:00:00"/>
    <s v="No"/>
  </r>
  <r>
    <s v="36966"/>
    <x v="93"/>
    <x v="0"/>
    <n v="2"/>
    <s v="CHRISTOPHER BENDER"/>
    <s v="CBENDER"/>
    <s v="CHRISTOPHER BENDER"/>
    <s v="CBENDER"/>
    <s v="Not Assigned in TPMS!!"/>
    <x v="0"/>
    <s v="2KCPM0    "/>
    <s v="CHRISTOPHER BENDER"/>
    <s v="HOLMAN FLEET (ARI) US MAINT"/>
    <s v="117034685"/>
    <d v="2026-03-03T00:00:00"/>
    <s v="0168"/>
    <s v="TROY"/>
    <s v="MO"/>
    <s v="MINI-CARGO VANS"/>
    <n v="7"/>
    <n v="7"/>
    <n v="75.290000000000006"/>
    <n v="0"/>
    <n v="3"/>
    <x v="0"/>
    <s v="36966"/>
    <m/>
    <s v="TRANSFORM SEARS HOME SERVICES"/>
    <s v="ZLevel 4 Clients Only"/>
    <n v="0"/>
    <s v="F"/>
    <n v="24"/>
    <s v="CHRY"/>
    <s v="PACI"/>
    <s v="2B56"/>
    <n v="0"/>
    <d v="2026-03-03T00:00:00"/>
    <s v="No"/>
  </r>
  <r>
    <s v="36967"/>
    <x v="94"/>
    <x v="0"/>
    <n v="13"/>
    <s v="KOSSIVI EDOH"/>
    <s v="KEDOH"/>
    <s v="KOSSIVI EDOH"/>
    <s v="KEDOH"/>
    <s v="Not Assigned in TPMS!!"/>
    <x v="0"/>
    <s v="2FFNZF    "/>
    <s v="KOSSIVI EDOH"/>
    <s v="HOLMAN FLEET (ARI) US MAINT"/>
    <s v="116760188"/>
    <d v="2026-02-20T00:00:00"/>
    <s v="621B"/>
    <s v="OMAHA"/>
    <s v="NE"/>
    <s v="SUV STANDARD"/>
    <n v="13"/>
    <n v="3"/>
    <n v="69"/>
    <n v="1"/>
    <n v="14"/>
    <x v="0"/>
    <s v="36967"/>
    <m/>
    <s v="TRANSFORM SEARS HOME SERVICES"/>
    <s v="ZLevel 4 Clients Only"/>
    <n v="1"/>
    <s v="F"/>
    <n v="25"/>
    <s v="DODG"/>
    <s v="DURA"/>
    <s v="2B56"/>
    <n v="0"/>
    <d v="2026-02-20T00:00:00"/>
    <s v="No"/>
  </r>
  <r>
    <s v="36982"/>
    <x v="1"/>
    <x v="1"/>
    <n v="247"/>
    <s v="WILLIAM VOKAL"/>
    <s v="WVOKAL"/>
    <s v="Not Assigned in TPMS!!"/>
    <s v="Not Assigned in TPMS!!"/>
    <s v="Not Assigned in TPMS!!"/>
    <x v="0"/>
    <s v="25QND6    "/>
    <s v="WILLIAM VOKAL"/>
    <s v="HOLMAN FLEET (ARI) US INTERIM"/>
    <s v="112736328       -G/R"/>
    <d v="2026-01-27T00:00:00"/>
    <s v="6351"/>
    <s v="BISMARCK"/>
    <s v="ND"/>
    <s v="MINIVAN 7 SEATS"/>
    <n v="30"/>
    <n v="30"/>
    <n v="69"/>
    <n v="1"/>
    <n v="38"/>
    <x v="0"/>
    <s v="36982"/>
    <m/>
    <s v="TRANSFORM SEARS HOME SERVICES"/>
    <s v="ZLevel 4 Clients Only"/>
    <n v="0"/>
    <s v="F"/>
    <n v="25"/>
    <s v="CHRY"/>
    <s v="PACI"/>
    <s v="2B56"/>
    <n v="7"/>
    <d v="2025-07-01T00:00:00"/>
    <s v="No"/>
  </r>
  <r>
    <s v="36988"/>
    <x v="1"/>
    <x v="1"/>
    <n v="52"/>
    <s v="SCOTT HAMILTON"/>
    <s v="SHAMIL"/>
    <s v="SCOTT HAMILTON"/>
    <s v="SHAMIL"/>
    <s v="Not Assigned in TPMS!!"/>
    <x v="0"/>
    <s v="2BS6JK    "/>
    <s v="SCOTT HAMILTON"/>
    <s v="HOLMAN FLEET (ARI) US INTERIM"/>
    <s v="115990938       -A/R"/>
    <d v="2026-02-11T00:00:00"/>
    <s v="6275"/>
    <s v="MASON CITY"/>
    <s v="IA"/>
    <s v="SUV STANDARD"/>
    <n v="30"/>
    <n v="30"/>
    <n v="69"/>
    <n v="0"/>
    <n v="23"/>
    <x v="0"/>
    <s v="36988"/>
    <m/>
    <s v="TRANSFORM SEARS HOME SERVICES"/>
    <s v="ZLevel 4 Clients Only"/>
    <n v="0"/>
    <s v="F"/>
    <n v="24"/>
    <s v="RAM "/>
    <s v="C15C"/>
    <s v="2B56"/>
    <n v="1"/>
    <d v="2026-01-12T00:00:00"/>
    <s v="No"/>
  </r>
  <r>
    <s v="37057"/>
    <x v="1"/>
    <x v="1"/>
    <n v="93"/>
    <s v="TRENT MATTHEWS"/>
    <s v="TMATTHE"/>
    <s v="TRENT MATTHEWS"/>
    <s v="TMATTHE"/>
    <s v="Not Assigned in TPMS!!"/>
    <x v="0"/>
    <s v="2831LJ    "/>
    <s v="TRENT MATTHEWS"/>
    <s v="HOLMAN FLEET (ARI) US MAINT"/>
    <s v="115408206       -B/R"/>
    <d v="2026-01-31T00:00:00"/>
    <s v="5334"/>
    <s v="ROCKY MOUNT"/>
    <s v="NC"/>
    <s v="SUV STANDARD"/>
    <n v="30"/>
    <n v="6"/>
    <n v="68"/>
    <n v="2"/>
    <n v="34"/>
    <x v="0"/>
    <s v="37057"/>
    <m/>
    <s v="TRANSFORM SEARS HOME SERVICES"/>
    <s v="ZLevel 4 Clients Only"/>
    <n v="0"/>
    <s v="F"/>
    <n v="24"/>
    <s v="MITS"/>
    <s v="OSPT"/>
    <s v="2B56"/>
    <n v="2"/>
    <d v="2025-12-02T00:00:00"/>
    <s v="No"/>
  </r>
  <r>
    <s v="37103"/>
    <x v="1"/>
    <x v="1"/>
    <n v="52"/>
    <s v="MICHAEL PAREDES"/>
    <s v="MPAREDE"/>
    <s v="MICHAEL PAREDES"/>
    <s v="MPAREDE"/>
    <s v="Not Assigned in TPMS!!"/>
    <x v="0"/>
    <s v="2BR54J    "/>
    <s v="MICHAEL PAREDES"/>
    <s v="HOLMAN FLEET (ARI) US MAINT"/>
    <s v="115996613       -A/R"/>
    <d v="2026-02-11T00:00:00"/>
    <s v="2334"/>
    <s v="SALINAS"/>
    <s v="CA"/>
    <s v="MINIVAN 7 SEATS"/>
    <n v="21"/>
    <n v="1"/>
    <n v="73"/>
    <n v="3"/>
    <n v="23"/>
    <x v="0"/>
    <s v="37103"/>
    <m/>
    <s v="TRANSFORM SEARS HOME SERVICES"/>
    <s v="ZLevel 4 Clients Only"/>
    <n v="2"/>
    <s v="F"/>
    <n v="25"/>
    <s v="CHRY"/>
    <s v="PACI"/>
    <s v="2B56"/>
    <n v="1"/>
    <d v="2026-01-12T00:00:00"/>
    <s v="No"/>
  </r>
  <r>
    <s v="37104"/>
    <x v="95"/>
    <x v="1"/>
    <s v="Not Open"/>
    <s v="JESTAVIAN TURNER"/>
    <s v="JTURNER"/>
    <s v="JESTAVIAN TURNER"/>
    <s v="JTURNER"/>
    <s v="Not Assigned in TPMS!!"/>
    <x v="0"/>
    <s v="2BMLKT    "/>
    <s v="JESTAVIAN TURNER"/>
    <s v="HOLMAN FLEET (ARI) US MAINT"/>
    <s v="116680268"/>
    <d v="2026-02-12T00:00:00"/>
    <s v="1232"/>
    <s v="DENVER"/>
    <s v="CO"/>
    <s v="MINIVAN 7 SEATS"/>
    <n v="19"/>
    <n v="14"/>
    <n v="72"/>
    <n v="3"/>
    <n v="21"/>
    <x v="1"/>
    <s v="37104"/>
    <m/>
    <s v="TRANSFORM SEARS HOME SERVICES"/>
    <s v="ZLevel 4 Clients Only"/>
    <n v="0"/>
    <s v="F"/>
    <n v="24"/>
    <s v="JEEP"/>
    <s v="WRAU"/>
    <s v="2B56"/>
    <n v="0"/>
    <d v="2026-02-12T00:00:00"/>
    <s v="No"/>
  </r>
  <r>
    <s v="37125"/>
    <x v="1"/>
    <x v="1"/>
    <n v="115"/>
    <s v="KAREEM WILLIAMS"/>
    <s v="KWILLI1"/>
    <s v="KAREEM WILLIAMS"/>
    <s v="KWILLI1"/>
    <s v="Not Assigned in TPMS!!"/>
    <x v="0"/>
    <s v="29BX2B    "/>
    <s v="KAREEM WILLIAMS"/>
    <s v="HOLMAN FLEET (ARI) US MAINT"/>
    <s v="115001014       -C/R"/>
    <d v="2026-02-08T00:00:00"/>
    <s v="5579"/>
    <s v="GULFPORT"/>
    <s v="MS"/>
    <s v="MINIVAN 7 SEATS"/>
    <n v="30"/>
    <n v="11"/>
    <n v="68"/>
    <n v="2"/>
    <n v="26"/>
    <x v="0"/>
    <s v="37125"/>
    <m/>
    <s v="TRANSFORM SEARS HOME SERVICES"/>
    <s v="ZLevel 4 Clients Only"/>
    <n v="0"/>
    <s v="F"/>
    <n v="26"/>
    <s v="CHRY"/>
    <s v="PACI"/>
    <s v="2B56"/>
    <n v="3"/>
    <d v="2025-11-10T00:00:00"/>
    <s v="No"/>
  </r>
  <r>
    <s v="37131"/>
    <x v="96"/>
    <x v="2"/>
    <n v="15"/>
    <s v="JAYDIP PATEL"/>
    <s v="JPATE19"/>
    <s v="JAYDIP PATEL"/>
    <s v="JPATE19"/>
    <s v="Not Assigned in TPMS!!"/>
    <x v="0"/>
    <s v="2DPH6B    "/>
    <s v="JAYDIP PATEL"/>
    <s v="HOLMAN FLEET (ARI) US MAINT"/>
    <s v="116784646"/>
    <d v="2026-02-18T00:00:00"/>
    <s v="0619"/>
    <s v="HOUSTON"/>
    <s v="TX"/>
    <s v="SUV INTERMEDIATE"/>
    <n v="14"/>
    <n v="7"/>
    <n v="69"/>
    <n v="1"/>
    <n v="16"/>
    <x v="0"/>
    <s v="37131"/>
    <m/>
    <s v="TRANSFORM SEARS HOME SERVICES"/>
    <s v="ZLevel 4 Clients Only"/>
    <n v="2"/>
    <s v="F"/>
    <n v="26"/>
    <s v="JEEP"/>
    <s v="COMP"/>
    <s v="2B56"/>
    <n v="0"/>
    <d v="2026-02-18T00:00:00"/>
    <s v="No"/>
  </r>
  <r>
    <s v="37149"/>
    <x v="97"/>
    <x v="2"/>
    <n v="17"/>
    <s v="TERRY RUSSELL"/>
    <s v="TRUSSE3"/>
    <s v="TERRY RUSSELL"/>
    <s v="TRUSSE3"/>
    <s v="Not Assigned in TPMS!!"/>
    <x v="0"/>
    <s v="2D2YVM    "/>
    <s v="TERRY RUSSELL"/>
    <s v="HOLMAN FLEET (ARI) US MAINT"/>
    <s v="116753770"/>
    <d v="2026-02-16T00:00:00"/>
    <s v="5606"/>
    <s v="MURFREESBORO"/>
    <s v="TN"/>
    <s v="SUV INTERMEDIATE"/>
    <n v="26"/>
    <n v="7"/>
    <n v="68"/>
    <n v="2"/>
    <n v="18"/>
    <x v="0"/>
    <s v="37149"/>
    <m/>
    <s v="TRANSFORM SEARS HOME SERVICES"/>
    <s v="ZLevel 4 Clients Only"/>
    <n v="0"/>
    <s v="F"/>
    <n v="25"/>
    <s v="MAZD"/>
    <s v="CX5 "/>
    <s v="2B56"/>
    <n v="0"/>
    <d v="2026-02-16T00:00:00"/>
    <s v="Yes"/>
  </r>
  <r>
    <s v="37230"/>
    <x v="98"/>
    <x v="1"/>
    <n v="234"/>
    <s v="PHILIP CAMPBELL"/>
    <s v="PCAMPBE"/>
    <s v="PHILIP CAMPBELL"/>
    <s v="PCAMPBE"/>
    <s v="Not Assigned in TPMS!!"/>
    <x v="0"/>
    <s v="29XN4J    "/>
    <s v="PHILIP CAMPBELL"/>
    <s v="HOLMAN FLEET (ARI) US MAINT"/>
    <s v="112935871       -G/R"/>
    <d v="2026-02-09T00:00:00"/>
    <s v="0907"/>
    <s v="N RICHLND HLS"/>
    <s v="TX"/>
    <s v="SUV STANDARD"/>
    <n v="24"/>
    <n v="4"/>
    <n v="69"/>
    <n v="2"/>
    <n v="25"/>
    <x v="0"/>
    <s v="37230"/>
    <m/>
    <s v="TRANSFORM SEARS HOME SERVICES"/>
    <s v="ZLevel 4 Clients Only"/>
    <n v="1"/>
    <s v="F"/>
    <n v="24"/>
    <s v="CHEV"/>
    <s v="EQUI"/>
    <s v="2B56"/>
    <n v="7"/>
    <d v="2025-07-14T00:00:00"/>
    <s v="No"/>
  </r>
  <r>
    <s v="37239"/>
    <x v="99"/>
    <x v="2"/>
    <n v="20"/>
    <s v="KENNETH BERRIAN"/>
    <s v="KBERRIA"/>
    <s v="KENNETH BERRIAN"/>
    <s v="KBERRIA"/>
    <s v="Not Assigned in TPMS!!"/>
    <x v="0"/>
    <s v="2C6HSW    "/>
    <s v="KENNETH BERRIAN"/>
    <s v="HOLMAN FLEET (ARI) US MAINT"/>
    <s v="116723585"/>
    <d v="2026-02-13T00:00:00"/>
    <s v="4275"/>
    <s v="RUSKIN"/>
    <s v="FL"/>
    <s v="MINIVAN 7 SEATS"/>
    <n v="25"/>
    <n v="7"/>
    <n v="68"/>
    <n v="1"/>
    <n v="21"/>
    <x v="0"/>
    <s v="37239"/>
    <m/>
    <s v="TRANSFORM SEARS HOME SERVICES"/>
    <s v="ZLevel 4 Clients Only"/>
    <n v="0"/>
    <s v="F"/>
    <n v="25"/>
    <s v="FORD"/>
    <s v="F15C"/>
    <s v="2B56"/>
    <n v="0"/>
    <d v="2026-02-13T00:00:00"/>
    <s v="No"/>
  </r>
  <r>
    <s v="37241"/>
    <x v="100"/>
    <x v="1"/>
    <n v="29"/>
    <s v="MICHAEL JONES"/>
    <s v="MJONE10"/>
    <s v="MICHAEL JONES"/>
    <s v="MJONE10"/>
    <s v="Not Assigned in TPMS!!"/>
    <x v="0"/>
    <s v="282T5H    "/>
    <s v="MICHAEL JONES"/>
    <s v="HOLMAN FLEET (ARI) US MAINT"/>
    <s v="116429853"/>
    <d v="2026-02-04T00:00:00"/>
    <s v="6516"/>
    <s v="AMARILLO"/>
    <s v="TX"/>
    <s v="SUV STANDARD"/>
    <n v="30"/>
    <n v="5"/>
    <n v="69"/>
    <n v="4"/>
    <n v="30"/>
    <x v="0"/>
    <s v="37241"/>
    <m/>
    <s v="TRANSFORM SEARS HOME SERVICES"/>
    <s v="ZLevel 4 Clients Only"/>
    <n v="0"/>
    <s v="F"/>
    <n v="25"/>
    <s v="MAZD"/>
    <s v="CX90"/>
    <s v="2B56"/>
    <n v="0"/>
    <d v="2026-02-04T00:00:00"/>
    <s v="No"/>
  </r>
  <r>
    <s v="37243"/>
    <x v="1"/>
    <x v="1"/>
    <n v="202"/>
    <s v="OMAR HERNANDEZ"/>
    <s v="RESEARCH!!"/>
    <s v="Not Assigned in TPMS!!"/>
    <s v="Not Assigned in TPMS!!"/>
    <s v="Not Assigned in TPMS!!"/>
    <x v="0"/>
    <s v="2D06N7    "/>
    <s v="OMAR HERNANDEZ"/>
    <s v="HOLMAN FLEET (ARI) US INTERIM"/>
    <s v="113470092       -F/R"/>
    <d v="2026-02-11T00:00:00"/>
    <s v="3578"/>
    <s v="ESTERO"/>
    <s v="FL"/>
    <s v="SUV STANDARD"/>
    <n v="30"/>
    <n v="30"/>
    <n v="69"/>
    <n v="0"/>
    <n v="23"/>
    <x v="0"/>
    <s v="37243"/>
    <m/>
    <s v="TRANSFORM SEARS HOME SERVICES"/>
    <s v="ZLevel 4 Clients Only"/>
    <n v="0"/>
    <s v="F"/>
    <n v="26"/>
    <s v="CHEV"/>
    <s v="EQUI"/>
    <s v="2B56"/>
    <n v="6"/>
    <d v="2025-08-15T00:00:00"/>
    <s v="No"/>
  </r>
  <r>
    <s v="37250"/>
    <x v="101"/>
    <x v="0"/>
    <n v="1"/>
    <s v="ARTEZ NORMAN"/>
    <s v="ANORMA0"/>
    <s v="ARTEZ NORMAN"/>
    <s v="ANORMA0"/>
    <s v="Not Assigned in TPMS!!"/>
    <x v="0"/>
    <s v="2KP0TL    "/>
    <s v="ARTEZ NORMAN"/>
    <s v="HOLMAN FLEET (ARI) US MAINT"/>
    <s v="117039551"/>
    <d v="2026-03-04T00:00:00"/>
    <s v="4203"/>
    <s v="TAMPA"/>
    <s v="FL"/>
    <s v="SUV STANDARD"/>
    <n v="5"/>
    <n v="5"/>
    <n v="68"/>
    <n v="0"/>
    <n v="2"/>
    <x v="0"/>
    <s v="37250"/>
    <m/>
    <s v="TRANSFORM SEARS HOME SERVICES"/>
    <s v="ZLevel 4 Clients Only"/>
    <n v="0"/>
    <s v="F"/>
    <n v="26"/>
    <s v="HYUN"/>
    <s v="TUCS"/>
    <s v="2B56"/>
    <n v="0"/>
    <d v="2026-03-04T00:00:00"/>
    <s v="No"/>
  </r>
  <r>
    <s v="37268"/>
    <x v="1"/>
    <x v="1"/>
    <n v="97"/>
    <s v="JUSTIN WILBER"/>
    <s v="JWILBER"/>
    <s v="JUSTIN WILBER"/>
    <s v="JWILBER"/>
    <s v="Not Assigned in TPMS!!"/>
    <x v="0"/>
    <s v="2HGNV6    "/>
    <s v="JUSTIN WILBER"/>
    <s v="HOLMAN FLEET (ARI) US INTERIM"/>
    <s v="115353491       -C/R"/>
    <d v="2026-02-26T00:00:00"/>
    <s v="5585"/>
    <s v="LAGRANGE"/>
    <s v="GA"/>
    <s v="SUV STANDARD"/>
    <n v="30"/>
    <n v="30"/>
    <n v="68"/>
    <n v="0"/>
    <n v="8"/>
    <x v="0"/>
    <s v="37268"/>
    <m/>
    <s v="TRANSFORM SEARS HOME SERVICES"/>
    <s v="ZLevel 4 Clients Only"/>
    <n v="0"/>
    <s v="F"/>
    <n v="24"/>
    <s v="RAM "/>
    <s v="C15Q"/>
    <s v="2B56"/>
    <n v="3"/>
    <d v="2025-11-28T00:00:00"/>
    <s v="No"/>
  </r>
  <r>
    <s v="37303"/>
    <x v="102"/>
    <x v="1"/>
    <n v="35"/>
    <s v="CARL DIBELLO"/>
    <s v="RESEARCH!!"/>
    <s v="CARL DIBELLO II"/>
    <s v="CDIBELL"/>
    <s v="Not Assigned in TPMS!!"/>
    <x v="0"/>
    <s v="2JBWLT    "/>
    <s v="CARL DIBELLO"/>
    <s v="HOLMAN FLEET (ARI) US MAINT"/>
    <s v="116374264       -A/R"/>
    <d v="2026-02-28T00:00:00"/>
    <s v="2965"/>
    <s v="AUBURN"/>
    <s v="NY"/>
    <s v="MINIVAN 7 SEATS"/>
    <n v="4"/>
    <n v="4"/>
    <n v="73"/>
    <n v="0"/>
    <n v="6"/>
    <x v="0"/>
    <s v="37303"/>
    <m/>
    <s v="TRANSFORM SEARS HOME SERVICES"/>
    <s v="ZLevel 4 Clients Only"/>
    <n v="2"/>
    <s v="F"/>
    <n v="25"/>
    <s v="CHRY"/>
    <s v="PACI"/>
    <s v="2B56"/>
    <n v="1"/>
    <d v="2026-01-29T00:00:00"/>
    <s v="No"/>
  </r>
  <r>
    <s v="37306"/>
    <x v="103"/>
    <x v="3"/>
    <n v="22"/>
    <s v="BRETT WOLFF"/>
    <s v="BWOLFF"/>
    <s v="BRETT WOLFF"/>
    <s v="BWOLFF"/>
    <s v="Not Assigned in TPMS!!"/>
    <x v="0"/>
    <s v="2BRPJ3    "/>
    <s v="BRETT WOLFF"/>
    <s v="HOLMAN FLEET (ARI) US MAINT"/>
    <s v="115351832"/>
    <d v="2026-02-12T00:00:00"/>
    <s v="2905"/>
    <s v="BATAVIA"/>
    <s v="NY"/>
    <s v="SUV STANDARD"/>
    <n v="21"/>
    <n v="14"/>
    <n v="73"/>
    <n v="1"/>
    <n v="22"/>
    <x v="0"/>
    <s v="37306"/>
    <m/>
    <s v="TRANSFORM SEARS HOME SERVICES"/>
    <s v="ZLevel 4 Clients Only"/>
    <n v="1"/>
    <s v="F"/>
    <n v="25"/>
    <s v="NISN"/>
    <s v="PATH"/>
    <s v="2B56"/>
    <n v="0"/>
    <d v="2026-02-11T00:00:00"/>
    <s v="No"/>
  </r>
  <r>
    <s v="37322"/>
    <x v="104"/>
    <x v="0"/>
    <n v="1"/>
    <s v="TERMAINE CARTER"/>
    <s v="RESEARCH!!"/>
    <s v="TREMAINE CARTER"/>
    <s v="TCARTE3"/>
    <s v="Not Assigned in TPMS!!"/>
    <x v="0"/>
    <s v="2KTP7C    "/>
    <s v="TERMAINE CARTER"/>
    <s v="HOLMAN FLEET (ARI) US MAINT"/>
    <s v="117045942"/>
    <d v="2026-03-04T00:00:00"/>
    <s v="24H1"/>
    <s v="NEWBURGH"/>
    <s v="NY"/>
    <s v="SUV STANDARD"/>
    <n v="7"/>
    <n v="7"/>
    <n v="73"/>
    <n v="0"/>
    <n v="2"/>
    <x v="0"/>
    <s v="37322"/>
    <m/>
    <s v="TRANSFORM SEARS HOME SERVICES"/>
    <s v="ZLevel 4 Clients Only"/>
    <n v="0"/>
    <s v="F"/>
    <n v="26"/>
    <s v="JEEP"/>
    <s v="WRAU"/>
    <s v="2B56"/>
    <n v="0"/>
    <d v="2026-03-04T00:00:00"/>
    <s v="No"/>
  </r>
  <r>
    <s v="37342"/>
    <x v="105"/>
    <x v="3"/>
    <n v="24"/>
    <s v="THEODORE WHITE"/>
    <s v="TWHITE0"/>
    <s v="THEODORE WHITE"/>
    <s v="TWHITE0"/>
    <s v="Not Assigned in TPMS!!"/>
    <x v="0"/>
    <s v="29C9J2    "/>
    <s v="THEODORE WHITE"/>
    <s v="HOLMAN FLEET (ARI) US MAINT"/>
    <s v="116598659"/>
    <d v="2026-02-09T00:00:00"/>
    <s v="519H"/>
    <s v="BRANSON"/>
    <s v="MO"/>
    <s v="MINIVAN 7 SEATS"/>
    <n v="30"/>
    <n v="7"/>
    <n v="68"/>
    <n v="4"/>
    <n v="25"/>
    <x v="0"/>
    <s v="37342"/>
    <m/>
    <s v="TRANSFORM SEARS HOME SERVICES"/>
    <s v="ZLevel 4 Clients Only"/>
    <n v="0"/>
    <s v="F"/>
    <n v="24"/>
    <s v="JEEP"/>
    <s v="WAGO"/>
    <s v="2B56"/>
    <n v="0"/>
    <d v="2026-02-09T00:00:00"/>
    <s v="No"/>
  </r>
  <r>
    <s v="37344"/>
    <x v="106"/>
    <x v="2"/>
    <n v="16"/>
    <s v="SADE LANGSTON"/>
    <s v="SLANGST"/>
    <s v="SADE LANGSTON"/>
    <s v="SLANGST"/>
    <s v="Not Assigned in TPMS!!"/>
    <x v="0"/>
    <s v="2DHGQJ    "/>
    <s v="SADE LANGSTON"/>
    <s v="HOLMAN FLEET (ARI) US MAINT"/>
    <s v="116765604"/>
    <d v="2026-02-17T00:00:00"/>
    <s v="15C6"/>
    <s v="CHICAGO"/>
    <s v="IL"/>
    <s v="MINIVAN 7 SEATS"/>
    <n v="22"/>
    <n v="14"/>
    <n v="73"/>
    <n v="1"/>
    <n v="17"/>
    <x v="0"/>
    <s v="37344"/>
    <m/>
    <s v="TRANSFORM SEARS HOME SERVICES"/>
    <s v="ZLevel 4 Clients Only"/>
    <n v="0"/>
    <s v="F"/>
    <n v="24"/>
    <s v="NISN"/>
    <s v="ROGU"/>
    <s v="2B56"/>
    <n v="0"/>
    <d v="2026-02-17T00:00:00"/>
    <s v="No"/>
  </r>
  <r>
    <s v="37418"/>
    <x v="107"/>
    <x v="0"/>
    <n v="6"/>
    <s v="MARSHALL WASHINGTON"/>
    <s v="RESEARCH!!"/>
    <s v="MARSHALL WASHINGTON II"/>
    <s v="MWASHI6"/>
    <s v="Not Assigned in TPMS!!"/>
    <x v="0"/>
    <s v="2J140Y    "/>
    <s v="MARSHALL WASHINGTON"/>
    <s v="HOLMAN FLEET (ARI) US MAINT"/>
    <s v="116986168"/>
    <d v="2026-02-27T00:00:00"/>
    <s v="1539"/>
    <s v="VALPARAISO"/>
    <s v="IN"/>
    <s v="MINIVAN 7 SEATS"/>
    <n v="8"/>
    <n v="8"/>
    <n v="68"/>
    <n v="0"/>
    <n v="7"/>
    <x v="0"/>
    <s v="37418"/>
    <m/>
    <s v="TRANSFORM SEARS HOME SERVICES"/>
    <s v="ZLevel 4 Clients Only"/>
    <n v="0"/>
    <s v="F"/>
    <n v="24"/>
    <s v="TOYO"/>
    <s v="RAV4"/>
    <s v="2B56"/>
    <n v="0"/>
    <d v="2026-02-27T00:00:00"/>
    <s v="No"/>
  </r>
  <r>
    <s v="46034"/>
    <x v="108"/>
    <x v="0"/>
    <n v="8"/>
    <s v="TAJMOHAMMAD KHILWAT"/>
    <s v="TKHILWA"/>
    <s v="TAJMOHAMMAD KHILWAT"/>
    <s v="TKHILWA"/>
    <s v="Not Assigned in TPMS!!"/>
    <x v="0"/>
    <s v="2H6C2R    "/>
    <s v="TAJMOHAMMAD KHILWAT"/>
    <s v="HOLMAN FLEET (ARI) US MAINT"/>
    <s v="116930421"/>
    <d v="2026-02-25T00:00:00"/>
    <s v="3010"/>
    <s v="SACRAMENTO"/>
    <s v="CA"/>
    <s v="SUV STANDARD"/>
    <n v="14"/>
    <n v="14"/>
    <n v="73"/>
    <n v="0"/>
    <n v="9"/>
    <x v="0"/>
    <s v="46034"/>
    <m/>
    <s v="TRANSFORM SEARS HOME SERVICES"/>
    <s v="ZLevel 4 Clients Only"/>
    <n v="0"/>
    <s v="F"/>
    <n v="24"/>
    <s v="FORD"/>
    <s v="EXPE"/>
    <s v="2B56"/>
    <n v="0"/>
    <d v="2026-02-25T00:00:00"/>
    <s v="No"/>
  </r>
  <r>
    <s v="46102"/>
    <x v="109"/>
    <x v="1"/>
    <s v="Not Open"/>
    <s v="ISIDRO PEREZ"/>
    <s v="IPEREZ"/>
    <s v="ISIDRO PEREZ"/>
    <s v="IPEREZ"/>
    <s v="Not Assigned in TPMS!!"/>
    <x v="0"/>
    <s v="2FPD42    "/>
    <s v="ISIDRO PEREZ"/>
    <s v="HOLMAN FLEET (ARI) US MAINT"/>
    <s v="116857057"/>
    <d v="2026-02-20T00:00:00"/>
    <s v="3601"/>
    <s v="WAIPAHU"/>
    <s v="HI"/>
    <s v="SUV STANDARD"/>
    <n v="11"/>
    <n v="3"/>
    <n v="78"/>
    <n v="2"/>
    <n v="11"/>
    <x v="1"/>
    <s v="46102"/>
    <m/>
    <s v="TRANSFORM SEARS HOME SERVICES"/>
    <s v="ZLevel 4 Clients Only"/>
    <n v="0"/>
    <s v="F"/>
    <n v="24"/>
    <s v="JEEP"/>
    <s v="COMP"/>
    <s v="2B56"/>
    <n v="0"/>
    <d v="2026-02-20T00:00:00"/>
    <s v="No"/>
  </r>
  <r>
    <s v="46143"/>
    <x v="110"/>
    <x v="2"/>
    <n v="17"/>
    <s v="CONFESSOR CASTRO"/>
    <s v="CCAST40"/>
    <s v="CONFESSOR CASTRO"/>
    <s v="CCAST40"/>
    <s v="Not Assigned in TPMS!!"/>
    <x v="0"/>
    <s v="2CTZD3    "/>
    <s v="CONFESSOR CASTRO"/>
    <s v="HOLMAN FLEET (ARI) US MAINT"/>
    <s v="116734277"/>
    <d v="2026-02-16T00:00:00"/>
    <s v="1546"/>
    <s v="VILLA PARK"/>
    <s v="IL"/>
    <s v="SUV STANDARD"/>
    <n v="15"/>
    <n v="3"/>
    <n v="69"/>
    <n v="1"/>
    <n v="18"/>
    <x v="0"/>
    <s v="46143"/>
    <m/>
    <s v="TRANSFORM SEARS HOME SERVICES"/>
    <s v="ZLevel 4 Clients Only"/>
    <n v="3"/>
    <s v="F"/>
    <n v="24"/>
    <s v="GMC "/>
    <s v="TERR"/>
    <s v="2B56"/>
    <n v="0"/>
    <d v="2026-02-16T00:00:00"/>
    <s v="No"/>
  </r>
  <r>
    <s v="46164"/>
    <x v="111"/>
    <x v="1"/>
    <n v="38"/>
    <s v="MARCO ARZUAGA"/>
    <s v="MARZUAG"/>
    <s v="MARCO ARZUAGA"/>
    <s v="MARZUAG"/>
    <s v="Not Assigned in TPMS!!"/>
    <x v="0"/>
    <s v="2H1RWL    "/>
    <s v="MARCO ARZUAGA"/>
    <s v="HOLMAN FLEET (ARI) US MAINT"/>
    <s v="116218760       -A/R"/>
    <d v="2026-02-25T00:00:00"/>
    <s v="1518"/>
    <s v="JOLIET"/>
    <s v="IL"/>
    <s v="SUV STANDARD"/>
    <n v="10"/>
    <n v="2"/>
    <n v="69"/>
    <n v="1"/>
    <n v="9"/>
    <x v="0"/>
    <s v="46164"/>
    <m/>
    <s v="TRANSFORM SEARS HOME SERVICES"/>
    <s v="ZLevel 4 Clients Only"/>
    <n v="0"/>
    <s v="F"/>
    <n v="25"/>
    <s v="FORD"/>
    <s v="F15C"/>
    <s v="2B56"/>
    <n v="1"/>
    <d v="2026-01-26T00:00:00"/>
    <s v="No"/>
  </r>
  <r>
    <s v="46203"/>
    <x v="112"/>
    <x v="2"/>
    <n v="14"/>
    <s v="MARK STANFORD"/>
    <s v="MSTANFO"/>
    <s v="MARK STANFORD"/>
    <s v="MSTANFO"/>
    <s v="Not Assigned in TPMS!!"/>
    <x v="0"/>
    <s v="2F10FB    "/>
    <s v="MARK STANFORD"/>
    <s v="HOLMAN FLEET (ARI) US MAINT"/>
    <s v="116798505"/>
    <d v="2026-02-19T00:00:00"/>
    <s v="6545"/>
    <s v="KILLEEN"/>
    <s v="TX"/>
    <s v="SUV INTERMEDIATE"/>
    <n v="15"/>
    <n v="7"/>
    <n v="69"/>
    <n v="1"/>
    <n v="15"/>
    <x v="0"/>
    <s v="46203"/>
    <m/>
    <s v="TRANSFORM SEARS HOME SERVICES"/>
    <s v="ZLevel 4 Clients Only"/>
    <n v="0"/>
    <s v="F"/>
    <n v="25"/>
    <s v="TOYO"/>
    <s v="RAVH"/>
    <s v="2B56"/>
    <n v="0"/>
    <d v="2026-02-19T00:00:00"/>
    <s v="Yes"/>
  </r>
  <r>
    <s v="46245"/>
    <x v="113"/>
    <x v="1"/>
    <n v="132"/>
    <s v="ELI SOCKEY"/>
    <s v="ESOCKEY"/>
    <s v="ELI SOCKEY"/>
    <s v="ESOCKEY"/>
    <s v="Not Assigned in TPMS!!"/>
    <x v="0"/>
    <s v="2GB6XW    "/>
    <s v="ELI SOCKEY"/>
    <s v="HOLMAN FLEET (ARI) US MAINT"/>
    <s v="114736181       -D/R"/>
    <d v="2026-02-20T00:00:00"/>
    <s v="5175"/>
    <s v="FAYETTEVILLE"/>
    <s v="AR"/>
    <s v="MINIVAN 7 SEATS"/>
    <n v="14"/>
    <n v="14"/>
    <n v="68"/>
    <n v="0"/>
    <n v="14"/>
    <x v="0"/>
    <s v="46245"/>
    <m/>
    <s v="TRANSFORM SEARS HOME SERVICES"/>
    <s v="ZLevel 4 Clients Only"/>
    <n v="0"/>
    <s v="F"/>
    <n v="26"/>
    <s v="NISN"/>
    <s v="ROGU"/>
    <s v="2B56"/>
    <n v="4"/>
    <d v="2025-10-24T00:00:00"/>
    <s v="No"/>
  </r>
  <r>
    <s v="46259"/>
    <x v="114"/>
    <x v="2"/>
    <n v="15"/>
    <s v="SERGIO SALINAS"/>
    <s v="SSALINA"/>
    <s v="SERGIO SALINAS"/>
    <s v="SSALINA"/>
    <s v="Not Assigned in TPMS!!"/>
    <x v="0"/>
    <s v="2DPQYN    "/>
    <s v="SERGIO SALINAS"/>
    <s v="HOLMAN FLEET (ARI) US MAINT"/>
    <s v="116781645"/>
    <d v="2026-02-18T00:00:00"/>
    <s v="09DE"/>
    <s v="MESQUITE"/>
    <s v="TX"/>
    <s v="MINIVAN 7 SEATS"/>
    <n v="14"/>
    <n v="3"/>
    <n v="69"/>
    <n v="2"/>
    <n v="16"/>
    <x v="0"/>
    <s v="46259"/>
    <m/>
    <s v="TRANSFORM SEARS HOME SERVICES"/>
    <m/>
    <n v="2"/>
    <s v="F"/>
    <n v="26"/>
    <s v="CHRY"/>
    <s v="PACI"/>
    <s v="2B56"/>
    <n v="0"/>
    <d v="2026-02-18T00:00:00"/>
    <s v="Yes"/>
  </r>
  <r>
    <s v="46269"/>
    <x v="1"/>
    <x v="1"/>
    <n v="210"/>
    <s v="HAROLD CONNER"/>
    <s v="HCONNE"/>
    <s v="HAROLD CONNER"/>
    <s v="HCONNE"/>
    <s v="Not Assigned in TPMS!!"/>
    <x v="0"/>
    <s v="28FN3Y    "/>
    <s v="HAROLD CONNER"/>
    <s v="HOLMAN FLEET (ARI) US MAINT"/>
    <s v="113349298       -F/R"/>
    <d v="2026-02-03T00:00:00"/>
    <s v="0949"/>
    <s v="FORT WORTH"/>
    <s v="TX"/>
    <s v="SUV INTERMEDIATE"/>
    <n v="30"/>
    <n v="2"/>
    <n v="69"/>
    <n v="3"/>
    <n v="31"/>
    <x v="0"/>
    <s v="46269"/>
    <m/>
    <s v="TRANSFORM SEARS HOME SERVICES"/>
    <s v="ZLevel 4 Clients Only"/>
    <n v="0"/>
    <s v="F"/>
    <n v="24"/>
    <s v="VOLK"/>
    <s v="TAOS"/>
    <s v="2B56"/>
    <n v="6"/>
    <d v="2025-08-07T00:00:00"/>
    <s v="No"/>
  </r>
  <r>
    <s v="46307"/>
    <x v="115"/>
    <x v="1"/>
    <n v="76"/>
    <s v="SERGIO VEGA"/>
    <s v="SVEGA3"/>
    <s v="SERGIO VEGA"/>
    <s v="SVEGA3"/>
    <s v="Not Assigned in TPMS!!"/>
    <x v="0"/>
    <s v="2D7CV2    "/>
    <s v="SERGIO VEGA"/>
    <s v="HOLMAN FLEET (ARI) US MAINT"/>
    <s v="115701100       -B/R"/>
    <d v="2026-02-17T00:00:00"/>
    <s v="0615"/>
    <s v="CONROE"/>
    <s v="TX"/>
    <s v="SUV STANDARD"/>
    <n v="17"/>
    <n v="1"/>
    <n v="69"/>
    <n v="1"/>
    <n v="17"/>
    <x v="0"/>
    <s v="46307"/>
    <m/>
    <s v="TRANSFORM SEARS HOME SERVICES"/>
    <s v="ZLevel 4 Clients Only"/>
    <n v="0"/>
    <s v="F"/>
    <n v="26"/>
    <s v="CHRY"/>
    <s v="PACI"/>
    <s v="2B56"/>
    <n v="2"/>
    <d v="2025-12-19T00:00:00"/>
    <s v="No"/>
  </r>
  <r>
    <s v="46313"/>
    <x v="1"/>
    <x v="1"/>
    <n v="156"/>
    <s v="GARY SMITH"/>
    <s v="GSMIT78"/>
    <s v="GARY SMITH"/>
    <s v="GSMIT78"/>
    <s v="Not Assigned in TPMS!!"/>
    <x v="0"/>
    <s v="28BW53    "/>
    <s v="GARY SMITH"/>
    <s v="HOLMAN FLEET (ARI) US INTERIM"/>
    <s v="114311076       -D/R"/>
    <d v="2026-01-30T00:00:00"/>
    <s v="5107"/>
    <s v="LUFKIN"/>
    <s v="TX"/>
    <s v="SUV STANDARD"/>
    <n v="30"/>
    <n v="1"/>
    <n v="69"/>
    <n v="1"/>
    <n v="35"/>
    <x v="0"/>
    <s v="46313"/>
    <m/>
    <s v="TRANSFORM SEARS HOME SERVICES"/>
    <m/>
    <n v="0"/>
    <s v="F"/>
    <n v="24"/>
    <s v="TOYO"/>
    <s v="RAV4"/>
    <s v="2B56"/>
    <n v="4"/>
    <d v="2025-09-30T00:00:00"/>
    <s v="Yes"/>
  </r>
  <r>
    <s v="46360"/>
    <x v="116"/>
    <x v="0"/>
    <n v="7"/>
    <s v="MASON DUPUY"/>
    <s v="MDUPUY"/>
    <s v="MASON DUPUY"/>
    <s v="MDUPUY"/>
    <s v="Not Assigned in TPMS!!"/>
    <x v="0"/>
    <s v="2HLZW5    "/>
    <s v="MASON DUPUY"/>
    <s v="HOLMAN FLEET (ARI) US MAINT"/>
    <s v="116951378"/>
    <d v="2026-02-26T00:00:00"/>
    <s v="5122"/>
    <s v="ALEXANDRIA"/>
    <s v="LA"/>
    <s v="SUV STANDARD"/>
    <n v="14"/>
    <n v="14"/>
    <n v="68"/>
    <n v="0"/>
    <n v="8"/>
    <x v="0"/>
    <s v="46360"/>
    <m/>
    <s v="TRANSFORM SEARS HOME SERVICES"/>
    <s v="ZLevel 4 Clients Only"/>
    <n v="0"/>
    <s v="F"/>
    <n v="25"/>
    <s v="FORD"/>
    <s v="F15C"/>
    <s v="2B56"/>
    <n v="0"/>
    <d v="2026-02-26T00:00:00"/>
    <s v="No"/>
  </r>
  <r>
    <s v="46364"/>
    <x v="117"/>
    <x v="1"/>
    <n v="135"/>
    <s v="MANUEL BENAVIDES"/>
    <s v="MBENAVI"/>
    <s v="MANUEL BENAVIDES"/>
    <s v="MBENAVI"/>
    <s v="Not Assigned in TPMS!!"/>
    <x v="0"/>
    <s v="2FQDDN    "/>
    <s v="MANUEL BENAVIDES"/>
    <s v="HOLMAN FLEET (ARI) US MAINT TR"/>
    <s v="114668196       -D/R"/>
    <d v="2026-02-18T00:00:00"/>
    <s v="06M6"/>
    <s v="HOUSTON"/>
    <s v="TX"/>
    <s v="CARGO VAN"/>
    <n v="24"/>
    <n v="9"/>
    <n v="86.58"/>
    <n v="1"/>
    <n v="16"/>
    <x v="0"/>
    <s v="46364"/>
    <m/>
    <s v="TRANSFORM SEARS HOME SERVICES"/>
    <s v="ZLevel 4 Clients Only"/>
    <n v="0"/>
    <s v="F"/>
    <n v="25"/>
    <s v="MERB"/>
    <s v="S2HP"/>
    <s v="2B56"/>
    <n v="4"/>
    <d v="2025-10-21T00:00:00"/>
    <s v="No"/>
  </r>
  <r>
    <s v="46371"/>
    <x v="1"/>
    <x v="1"/>
    <n v="99"/>
    <s v="CRAIG WELLS"/>
    <s v="CWELL22"/>
    <s v="CRAIG WELLS"/>
    <s v="CWELL22"/>
    <s v="Not Assigned in TPMS!!"/>
    <x v="0"/>
    <s v="2GRLMV    "/>
    <s v="CRAIG WELLS"/>
    <s v="HOLMAN FLEET (ARI) US MAINT"/>
    <s v="115333905       -C/R"/>
    <d v="2026-02-23T00:00:00"/>
    <s v="06E5"/>
    <s v="LAKE JACKSON"/>
    <s v="TX"/>
    <s v="SUV INTERMEDIATE"/>
    <n v="11"/>
    <n v="3"/>
    <n v="69"/>
    <n v="1"/>
    <n v="11"/>
    <x v="0"/>
    <s v="46371"/>
    <m/>
    <s v="TRANSFORM SEARS HOME SERVICES"/>
    <s v="ZLevel 4 Clients Only"/>
    <n v="0"/>
    <s v="F"/>
    <n v="25"/>
    <s v="NISN"/>
    <s v="ROGU"/>
    <s v="2B56"/>
    <n v="3"/>
    <d v="2025-11-26T00:00:00"/>
    <s v="No"/>
  </r>
  <r>
    <s v="46372"/>
    <x v="118"/>
    <x v="0"/>
    <n v="10"/>
    <s v="BRADLEE SYMS"/>
    <s v="BSYMS"/>
    <s v="BRADLEE SYMS"/>
    <s v="BSYMS"/>
    <s v="Not Assigned in TPMS!!"/>
    <x v="0"/>
    <s v="2GD8GF    "/>
    <s v="BRADLEE SYMS"/>
    <s v="HOLMAN FLEET (ARI) US MAINT"/>
    <s v="116865028"/>
    <d v="2026-02-23T00:00:00"/>
    <s v="55D2"/>
    <s v="BROOKHAVEN"/>
    <s v="MS"/>
    <s v="SUV STANDARD"/>
    <n v="14"/>
    <n v="14"/>
    <n v="68"/>
    <n v="0"/>
    <n v="11"/>
    <x v="0"/>
    <s v="46372"/>
    <m/>
    <s v="TRANSFORM SEARS HOME SERVICES"/>
    <s v="ZLevel 4 Clients Only"/>
    <n v="0"/>
    <s v="F"/>
    <n v="26"/>
    <s v="HYUN"/>
    <s v="TUCS"/>
    <s v="2B56"/>
    <n v="0"/>
    <d v="2026-02-23T00:00:00"/>
    <s v="No"/>
  </r>
  <r>
    <s v="46404"/>
    <x v="119"/>
    <x v="1"/>
    <n v="28"/>
    <s v="MARTIN RODRIGUEZ"/>
    <s v="MROD198"/>
    <s v="MARTIN RODRIGUEZ"/>
    <s v="MROD198"/>
    <s v="Not Assigned in TPMS!!"/>
    <x v="0"/>
    <s v="28CR2M    "/>
    <s v="MARTIN RODRIGUEZ"/>
    <s v="HOLMAN FLEET (ARI) US MAINT"/>
    <s v="116576173"/>
    <d v="2026-02-05T00:00:00"/>
    <s v="32HT"/>
    <s v="HEMET"/>
    <s v="CA"/>
    <s v="SUV STANDARD"/>
    <n v="30"/>
    <n v="14"/>
    <n v="72"/>
    <n v="2"/>
    <n v="29"/>
    <x v="0"/>
    <s v="46404"/>
    <m/>
    <s v="TRANSFORM SEARS HOME SERVICES"/>
    <s v="ZLevel 4 Clients Only"/>
    <n v="0"/>
    <s v="F"/>
    <n v="25"/>
    <s v="JEEP"/>
    <s v="WRAU"/>
    <s v="2B56"/>
    <n v="0"/>
    <d v="2026-02-05T00:00:00"/>
    <s v="No"/>
  </r>
  <r>
    <s v="46407"/>
    <x v="120"/>
    <x v="1"/>
    <n v="35"/>
    <s v="KALEB WILLIAMS"/>
    <s v="KWILLI0"/>
    <s v="KALEB WILLIAMS"/>
    <s v="KWILLI0"/>
    <s v="Not Assigned in TPMS!!"/>
    <x v="0"/>
    <s v="262SV2    "/>
    <s v="KALEB WILLIAMS"/>
    <s v="HOLMAN FLEET (ARI) US MAINT"/>
    <s v="116382585"/>
    <d v="2026-01-29T00:00:00"/>
    <s v="0810"/>
    <s v="KOKOMO"/>
    <s v="IN"/>
    <s v="SUV STANDARD"/>
    <n v="30"/>
    <n v="14"/>
    <n v="68"/>
    <n v="3"/>
    <n v="36"/>
    <x v="0"/>
    <s v="46407"/>
    <m/>
    <s v="TRANSFORM SEARS HOME SERVICES"/>
    <s v="ZLevel 4 Clients Only"/>
    <n v="0"/>
    <s v="F"/>
    <n v="24"/>
    <s v="MITS"/>
    <s v="OUTL"/>
    <s v="2B56"/>
    <n v="0"/>
    <d v="2026-01-29T00:00:00"/>
    <s v="Yes"/>
  </r>
  <r>
    <s v="46431"/>
    <x v="1"/>
    <x v="1"/>
    <n v="105"/>
    <s v="ASHLEY OROZCO"/>
    <s v="AOROZCO"/>
    <s v="ASHLEY OROZCO"/>
    <s v="AOROZCO"/>
    <s v="Not Assigned in TPMS!!"/>
    <x v="0"/>
    <s v="2F8JR3    "/>
    <s v="ASHLEY OROZCO"/>
    <s v="HOLMAN FLEET (ARI) US MAINT"/>
    <s v="115240400       -C/R"/>
    <d v="2026-02-15T00:00:00"/>
    <s v="32KC"/>
    <s v="SAN FERNANDO"/>
    <s v="CA"/>
    <s v="MINIVAN 7 SEATS"/>
    <n v="20"/>
    <n v="5"/>
    <n v="72"/>
    <n v="1"/>
    <n v="19"/>
    <x v="0"/>
    <s v="46431"/>
    <m/>
    <s v="TRANSFORM SEARS HOME SERVICES"/>
    <s v="ZLevel 4 Clients Only"/>
    <n v="0"/>
    <s v="F"/>
    <n v="26"/>
    <s v="JEEP"/>
    <s v="COMP"/>
    <s v="2B56"/>
    <n v="3"/>
    <d v="2025-11-20T00:00:00"/>
    <s v="No"/>
  </r>
  <r>
    <s v="46451"/>
    <x v="121"/>
    <x v="0"/>
    <n v="1"/>
    <s v="CAROLYN GARNICA"/>
    <s v="RESEARCH!!"/>
    <s v="CAROLYN OZAKI-GARNICA"/>
    <s v="COZAKIG"/>
    <s v="Not Assigned in TPMS!!"/>
    <x v="0"/>
    <s v="2KVXX9    "/>
    <s v="CAROLYN GARNICA"/>
    <s v="HOLMAN FLEET (ARI) US MAINT"/>
    <s v="117065113"/>
    <d v="2026-03-04T00:00:00"/>
    <s v="3288"/>
    <s v="PLACENTIA"/>
    <s v="CA"/>
    <s v="MINIVAN 7 SEATS"/>
    <n v="7"/>
    <n v="7"/>
    <n v="72"/>
    <n v="0"/>
    <n v="2"/>
    <x v="0"/>
    <s v="46451"/>
    <m/>
    <s v="TRANSFORM SEARS HOME SERVICES"/>
    <s v="ZLevel 4 Clients Only"/>
    <n v="0"/>
    <s v="F"/>
    <n v="24"/>
    <s v="CHRY"/>
    <s v="PACI"/>
    <s v="2B56"/>
    <n v="0"/>
    <d v="2026-03-04T00:00:00"/>
    <s v="No"/>
  </r>
  <r>
    <s v="46452"/>
    <x v="122"/>
    <x v="0"/>
    <n v="8"/>
    <s v="BRANDON WAINWRIGHT"/>
    <s v="BWAINWR"/>
    <s v="BRANDON WAINWRIGHT"/>
    <s v="BWAINWR"/>
    <s v="Not Assigned in TPMS!!"/>
    <x v="0"/>
    <s v="2HDKGC    "/>
    <s v="BRANDON WAINWRIGHT"/>
    <s v="HOLMAN FLEET (ARI) US MAINT"/>
    <s v="116946538"/>
    <d v="2026-02-25T00:00:00"/>
    <s v="305P"/>
    <s v="BAKERSFIELD"/>
    <s v="CA"/>
    <s v="SUV STANDARD"/>
    <n v="14"/>
    <n v="7"/>
    <n v="73"/>
    <n v="1"/>
    <n v="9"/>
    <x v="0"/>
    <s v="46452"/>
    <m/>
    <s v="TRANSFORM SEARS HOME SERVICES"/>
    <s v="ZLevel 4 Clients Only"/>
    <n v="0"/>
    <s v="F"/>
    <n v="24"/>
    <s v="HOND"/>
    <s v="CRV "/>
    <s v="2B56"/>
    <n v="0"/>
    <d v="2026-02-25T00:00:00"/>
    <s v="No"/>
  </r>
  <r>
    <s v="46465"/>
    <x v="123"/>
    <x v="0"/>
    <n v="1"/>
    <s v="MARSHALL COSTELLO"/>
    <s v="MCOSTEL"/>
    <s v="MARSHALL COSTELLO"/>
    <s v="MCOSTEL"/>
    <s v="Not Assigned in TPMS!!"/>
    <x v="0"/>
    <s v="2KWDGB    "/>
    <s v="MARSHALL COSTELLO"/>
    <s v="HOLMAN FLEET (ARI) US MAINT"/>
    <s v="117035189"/>
    <d v="2026-03-04T00:00:00"/>
    <s v="1772"/>
    <s v="SEAFORD"/>
    <s v="DE"/>
    <s v="SUV STANDARD"/>
    <n v="7"/>
    <n v="7"/>
    <n v="72"/>
    <n v="0"/>
    <n v="2"/>
    <x v="0"/>
    <s v="46465"/>
    <m/>
    <s v="TRANSFORM SEARS HOME SERVICES"/>
    <s v="ZLevel 4 Clients Only"/>
    <n v="0"/>
    <s v="F"/>
    <n v="25"/>
    <s v="FORD"/>
    <s v="F15C"/>
    <s v="2B56"/>
    <n v="0"/>
    <d v="2026-03-04T00:00:00"/>
    <s v="No"/>
  </r>
  <r>
    <s v="46470"/>
    <x v="124"/>
    <x v="1"/>
    <s v="Not Open"/>
    <s v="HAYWOOD BROWN"/>
    <s v="HBROWN0"/>
    <s v="HAYWOOD BROWN"/>
    <s v="HBROWN0"/>
    <s v="Not Assigned in TPMS!!"/>
    <x v="0"/>
    <s v="2HP8LK    "/>
    <s v="HAYWOOD BROWN"/>
    <s v="HOLMAN FLEET (ARI) US MAINT"/>
    <s v="116969232"/>
    <d v="2026-02-26T00:00:00"/>
    <s v="1702"/>
    <s v="PHILADELPHIA"/>
    <s v="PA"/>
    <s v="SUV STANDARD"/>
    <n v="7"/>
    <n v="7"/>
    <n v="73"/>
    <n v="0"/>
    <n v="7"/>
    <x v="1"/>
    <s v="46470"/>
    <m/>
    <s v="TRANSFORM SEARS HOME SERVICES"/>
    <s v="ZLevel 4 Clients Only"/>
    <n v="0"/>
    <s v="F"/>
    <n v="26"/>
    <s v="CHRY"/>
    <s v="PACI"/>
    <s v="2B56"/>
    <n v="0"/>
    <d v="2026-02-26T00:00:00"/>
    <s v="No"/>
  </r>
  <r>
    <s v="46474"/>
    <x v="1"/>
    <x v="1"/>
    <n v="66"/>
    <s v="ANTHONY DITTA"/>
    <s v="ADITTA1"/>
    <s v="ANTHONY DITTA"/>
    <s v="ADITTA1"/>
    <s v="Not Assigned in TPMS!!"/>
    <x v="0"/>
    <s v="2HWHPK    "/>
    <s v="ANTHONY DITTA"/>
    <s v="HOLMAN FLEET (ARI) US MAINT"/>
    <s v="115774780       -B/R"/>
    <d v="2026-02-27T00:00:00"/>
    <s v="1858"/>
    <s v="CHESTER"/>
    <s v="MD"/>
    <s v="MINIVAN 7 SEATS"/>
    <n v="4"/>
    <n v="4"/>
    <n v="72"/>
    <n v="0"/>
    <n v="7"/>
    <x v="0"/>
    <s v="46474"/>
    <m/>
    <s v="TRANSFORM SEARS HOME SERVICES"/>
    <s v="ZLevel 4 Clients Only"/>
    <n v="3"/>
    <s v="F"/>
    <n v="24"/>
    <s v="MITS"/>
    <s v="OUTL"/>
    <s v="2B56"/>
    <n v="2"/>
    <d v="2025-12-29T00:00:00"/>
    <s v="No"/>
  </r>
  <r>
    <s v="46482"/>
    <x v="125"/>
    <x v="1"/>
    <n v="174"/>
    <s v="JASON TAYLOR"/>
    <s v="JTAYL56"/>
    <s v="Not Assigned in TPMS!!"/>
    <s v="Not Assigned in TPMS!!"/>
    <s v="Not Assigned in TPMS!!"/>
    <x v="0"/>
    <s v="29FGK6    "/>
    <s v="JASON TAYLOR"/>
    <s v="HOLMAN FLEET (ARI) US MAINT"/>
    <s v="113988264       -E/R"/>
    <d v="2026-02-09T00:00:00"/>
    <s v="1747"/>
    <s v="REHOBOTH BEACH"/>
    <s v="DE"/>
    <s v="SUV STANDARD"/>
    <n v="22"/>
    <n v="11"/>
    <n v="72"/>
    <n v="1"/>
    <n v="25"/>
    <x v="0"/>
    <s v="46482"/>
    <m/>
    <s v="TRANSFORM SEARS HOME SERVICES"/>
    <m/>
    <n v="3"/>
    <s v="F"/>
    <n v="25"/>
    <s v="MAZD"/>
    <s v="CX5 "/>
    <s v="2B56"/>
    <n v="5"/>
    <d v="2025-09-12T00:00:00"/>
    <s v="No"/>
  </r>
  <r>
    <s v="46486"/>
    <x v="1"/>
    <x v="1"/>
    <n v="231"/>
    <s v="JASON DADE"/>
    <s v="JDADE0"/>
    <s v="JASON DADE"/>
    <s v="JDADE0"/>
    <s v="Not Assigned in TPMS!!"/>
    <x v="0"/>
    <s v="2BN1WN    "/>
    <s v="JASON DADE"/>
    <s v="HOLMAN FLEET (ARI) US INTERIM"/>
    <s v="112991394       -G/R"/>
    <d v="2026-02-12T00:00:00"/>
    <s v="167L"/>
    <s v="WALDORF"/>
    <s v="MD"/>
    <s v="P/UP LARGE"/>
    <n v="30"/>
    <n v="30"/>
    <n v="73.260000000000005"/>
    <n v="0"/>
    <n v="22"/>
    <x v="0"/>
    <s v="46486"/>
    <m/>
    <s v="TRANSFORM SEARS HOME SERVICES"/>
    <s v="ZLevel 4 Clients Only"/>
    <n v="0"/>
    <s v="F"/>
    <n v="24"/>
    <s v="NISN"/>
    <s v="ROGU"/>
    <s v="2B56"/>
    <n v="7"/>
    <d v="2025-07-17T00:00:00"/>
    <s v="No"/>
  </r>
  <r>
    <s v="46489"/>
    <x v="126"/>
    <x v="3"/>
    <n v="22"/>
    <s v="KALEB REED"/>
    <s v="KREED4"/>
    <s v="KALEB REED"/>
    <s v="KREED4"/>
    <s v="Not Assigned in TPMS!!"/>
    <x v="0"/>
    <s v="2BFK39    "/>
    <s v="KALEB REED"/>
    <s v="HOLMAN FLEET (ARI) US INTERIM"/>
    <s v="116607100"/>
    <d v="2026-02-11T00:00:00"/>
    <s v="20Y3"/>
    <s v="FENTON"/>
    <s v="MI"/>
    <s v="SUV INTERMEDIATE"/>
    <n v="30"/>
    <n v="3"/>
    <n v="69"/>
    <n v="2"/>
    <n v="23"/>
    <x v="0"/>
    <s v="46489"/>
    <m/>
    <s v="TRANSFORM SEARS HOME SERVICES"/>
    <s v="ZLevel 4 Clients Only"/>
    <n v="0"/>
    <s v="F"/>
    <n v="25"/>
    <s v="CHRY"/>
    <s v="PACI"/>
    <s v="2B56"/>
    <n v="0"/>
    <d v="2026-02-11T00:00:00"/>
    <s v="No"/>
  </r>
  <r>
    <s v="46490"/>
    <x v="1"/>
    <x v="1"/>
    <n v="134"/>
    <s v="ROBERT GAULDEN"/>
    <s v="RESEARCH!!"/>
    <s v="NIGEL POWELL"/>
    <s v="NPOWELL"/>
    <s v="Not Assigned in TPMS!!"/>
    <x v="0"/>
    <s v="2K74ZB    "/>
    <s v="ROBERT GAULDEN"/>
    <s v="HOLMAN FLEET (ARI) US INTERIM"/>
    <s v="114684903       -D/R"/>
    <d v="2026-02-26T00:00:00"/>
    <s v="165Q"/>
    <s v="WASHINGTON"/>
    <s v="DC"/>
    <s v="SUV STANDARD"/>
    <n v="30"/>
    <n v="30"/>
    <n v="73"/>
    <n v="0"/>
    <n v="8"/>
    <x v="0"/>
    <s v="46490"/>
    <m/>
    <s v="TRANSFORM SEARS HOME SERVICES"/>
    <s v="ZLevel 4 Clients Only"/>
    <n v="0"/>
    <s v="F"/>
    <n v="26"/>
    <s v="JEEP"/>
    <s v="COMP"/>
    <s v="2B56"/>
    <n v="4"/>
    <d v="2025-10-22T00:00:00"/>
    <s v="No"/>
  </r>
  <r>
    <s v="46493"/>
    <x v="1"/>
    <x v="0"/>
    <n v="11"/>
    <s v="MICHAEL DIPIETRO"/>
    <s v="MDIPIE"/>
    <s v="MICHAEL DIPIETRO"/>
    <s v="MDIPIE"/>
    <s v="Not Assigned in TPMS!!"/>
    <x v="0"/>
    <s v="2G0JJ4    "/>
    <s v="MICHAEL DIPIETRO"/>
    <s v="HOLMAN FLEET (ARI) US MAINT"/>
    <s v="116882540"/>
    <d v="2026-02-22T00:00:00"/>
    <s v="1808"/>
    <s v="FALLSTON"/>
    <s v="MD"/>
    <s v="MINIVAN 7 SEATS"/>
    <n v="14"/>
    <n v="14"/>
    <n v="72"/>
    <n v="0"/>
    <n v="12"/>
    <x v="0"/>
    <s v="46493"/>
    <m/>
    <s v="TRANSFORM SEARS HOME SERVICES"/>
    <s v="ZLevel 4 Clients Only"/>
    <n v="0"/>
    <s v="F"/>
    <n v="25"/>
    <s v="DODG"/>
    <s v="DURA"/>
    <s v="2B56"/>
    <n v="0"/>
    <d v="2026-02-22T00:00:00"/>
    <s v="No"/>
  </r>
  <r>
    <s v="46499"/>
    <x v="127"/>
    <x v="1"/>
    <n v="118"/>
    <s v="MOHAMMAD HAIDARI"/>
    <s v="RESEARCH!!"/>
    <s v="TRENT TIMBER"/>
    <s v="TTIMBER"/>
    <s v="Not Assigned in TPMS!!"/>
    <x v="0"/>
    <s v="2DL9TD    "/>
    <s v="MOHAMMAD HAIDARI"/>
    <s v="HOLMAN FLEET (ARI) US MAINT"/>
    <s v="113902584       -C/R"/>
    <d v="2026-02-18T00:00:00"/>
    <s v="167F"/>
    <s v="DALE CITY"/>
    <s v="VA"/>
    <s v="SUV INTERMEDIATE"/>
    <n v="15"/>
    <n v="6"/>
    <n v="72"/>
    <n v="1"/>
    <n v="16"/>
    <x v="0"/>
    <s v="46499"/>
    <m/>
    <s v="TRANSFORM SEARS HOME SERVICES"/>
    <s v="ZLevel 4 Clients Only"/>
    <n v="1"/>
    <s v="F"/>
    <n v="26"/>
    <s v="CHRY"/>
    <s v="PACI"/>
    <s v="2B56"/>
    <n v="3"/>
    <d v="2025-11-07T00:00:00"/>
    <s v="No"/>
  </r>
  <r>
    <s v="46502"/>
    <x v="128"/>
    <x v="1"/>
    <n v="107"/>
    <s v="SAYED FAKHRI"/>
    <s v="RESEARCH!!"/>
    <s v="SAYED FAROZ FAKHRI"/>
    <s v="SFAKHRI"/>
    <s v="Not Assigned in TPMS!!"/>
    <x v="0"/>
    <s v="2CYR95    "/>
    <s v="SAYED FAKHRI"/>
    <s v="HOLMAN FLEET (ARI) US MAINT"/>
    <s v="115176204       -C/R"/>
    <d v="2026-02-14T00:00:00"/>
    <s v="1646"/>
    <s v="WARRENTON"/>
    <s v="VA"/>
    <s v="MINIVAN 7 SEATS"/>
    <n v="24"/>
    <n v="10"/>
    <n v="69"/>
    <n v="2"/>
    <n v="20"/>
    <x v="0"/>
    <s v="46502"/>
    <m/>
    <s v="TRANSFORM SEARS HOME SERVICES"/>
    <s v="ZLevel 4 Clients Only"/>
    <n v="0"/>
    <s v="F"/>
    <n v="25"/>
    <s v="CHRY"/>
    <s v="PACI"/>
    <s v="2B56"/>
    <n v="3"/>
    <d v="2025-11-18T00:00:00"/>
    <s v="No"/>
  </r>
  <r>
    <s v="46511"/>
    <x v="129"/>
    <x v="3"/>
    <n v="27"/>
    <s v="SAIFUDIN SANGIN"/>
    <s v="SFNU0"/>
    <s v="SAIFUDIN SANGIN"/>
    <s v="SFNU0"/>
    <s v="Not Assigned in TPMS!!"/>
    <x v="0"/>
    <s v="28VHG5    "/>
    <s v="SAIFUDIN SANGIN"/>
    <s v="HOLMAN FLEET (ARI) US MAINT"/>
    <s v="116603831"/>
    <d v="2026-02-06T00:00:00"/>
    <s v="1669"/>
    <s v="BELTSVILLE"/>
    <s v="MD"/>
    <s v="SUV STANDARD"/>
    <n v="30"/>
    <n v="14"/>
    <n v="72"/>
    <n v="2"/>
    <n v="28"/>
    <x v="0"/>
    <s v="46511"/>
    <m/>
    <s v="TRANSFORM SEARS HOME SERVICES"/>
    <s v="ZLevel 4 Clients Only"/>
    <n v="0"/>
    <s v="F"/>
    <n v="25"/>
    <s v="CHRY"/>
    <s v="PACI"/>
    <s v="2B56"/>
    <n v="0"/>
    <d v="2026-02-06T00:00:00"/>
    <s v="Yes"/>
  </r>
  <r>
    <s v="46528"/>
    <x v="1"/>
    <x v="1"/>
    <n v="206"/>
    <s v="MARCUS GIBSON"/>
    <s v="MGIBSON"/>
    <s v="MARCUS GIBSON"/>
    <s v="MGIBSON"/>
    <s v="Not Assigned in TPMS!!"/>
    <x v="0"/>
    <s v="28PV3M    "/>
    <s v="MARCUS GIBSON"/>
    <s v="HOLMAN FLEET (ARI) US INTERIM"/>
    <s v="113389831       -F/R"/>
    <d v="2026-02-07T00:00:00"/>
    <s v="3956"/>
    <s v="NEW PHILADELPHIA"/>
    <s v="OH"/>
    <s v="MINIVAN 7 SEATS"/>
    <n v="30"/>
    <n v="30"/>
    <n v="68"/>
    <n v="0"/>
    <n v="27"/>
    <x v="0"/>
    <s v="46528"/>
    <m/>
    <s v="TRANSFORM SEARS HOME SERVICES"/>
    <s v="ZLevel 4 Clients Only"/>
    <n v="0"/>
    <s v="F"/>
    <n v="25"/>
    <s v="CHEV"/>
    <s v="S15C"/>
    <s v="2B56"/>
    <n v="6"/>
    <d v="2025-08-11T00:00:00"/>
    <s v="No"/>
  </r>
  <r>
    <s v="46541"/>
    <x v="1"/>
    <x v="1"/>
    <n v="146"/>
    <s v="ANTHONY COOK"/>
    <s v="ACOOK14"/>
    <s v="SHANE SMIDDY"/>
    <s v="SSMIDDY"/>
    <s v="Not Assigned in TPMS!!"/>
    <x v="0"/>
    <s v="2BBSKW    "/>
    <s v="ANTHONY COOK"/>
    <s v="HOLMAN FLEET (ARI) US INTERIM"/>
    <s v="114518952       -D/R"/>
    <d v="2026-02-07T00:00:00"/>
    <s v="5860"/>
    <s v="PIKEVILLE"/>
    <s v="KY"/>
    <s v="MINIVAN 7 SEATS"/>
    <n v="30"/>
    <n v="30"/>
    <n v="64.400000000000006"/>
    <n v="0"/>
    <n v="27"/>
    <x v="0"/>
    <s v="46541"/>
    <m/>
    <s v="TRANSFORM SEARS HOME SERVICES"/>
    <s v="NCR Voyix Corporation"/>
    <n v="0"/>
    <s v="1"/>
    <n v="25"/>
    <s v="HOND"/>
    <s v="ODYS"/>
    <s v="2B56"/>
    <n v="4"/>
    <d v="2025-10-10T00:00:00"/>
    <s v="Yes"/>
  </r>
  <r>
    <s v="46546"/>
    <x v="1"/>
    <x v="1"/>
    <n v="106"/>
    <s v="JOSHUA DICKERSON"/>
    <s v="JDICKE0"/>
    <s v="Not Assigned in TPMS!!"/>
    <s v="Not Assigned in TPMS!!"/>
    <s v="Not Assigned in TPMS!!"/>
    <x v="0"/>
    <s v="2D7P1V    "/>
    <s v="JOSHUA DICKERSON"/>
    <s v="HOLMAN FLEET (ARI) US INTERIM"/>
    <s v="115161231       -C/R"/>
    <d v="2026-02-17T00:00:00"/>
    <s v="3837"/>
    <s v="LANCASTER"/>
    <s v="OH"/>
    <s v="MINIVAN 7 SEATS"/>
    <n v="30"/>
    <n v="30"/>
    <n v="68"/>
    <n v="0"/>
    <n v="17"/>
    <x v="0"/>
    <s v="46546"/>
    <m/>
    <s v="TRANSFORM SEARS HOME SERVICES"/>
    <s v="ZLevel 4 Clients Only"/>
    <n v="0"/>
    <s v="F"/>
    <n v="26"/>
    <s v="NISN"/>
    <s v="FROC"/>
    <s v="2B56"/>
    <n v="3"/>
    <d v="2025-11-19T00:00:00"/>
    <s v="Yes"/>
  </r>
  <r>
    <s v="46551"/>
    <x v="130"/>
    <x v="1"/>
    <n v="220"/>
    <s v="BLAIR HORNICK"/>
    <s v="BHORNIC"/>
    <s v="Not Assigned in TPMS!!"/>
    <s v="Not Assigned in TPMS!!"/>
    <s v="Not Assigned in TPMS!!"/>
    <x v="0"/>
    <s v="29JSV7    "/>
    <s v="BLAIR HORNICK"/>
    <s v="HOLMAN FLEET (ARI) US MAINT"/>
    <s v="113162093-REW   -A/R"/>
    <d v="2026-02-07T00:00:00"/>
    <s v="4013"/>
    <s v="ALTOONA"/>
    <s v="PA"/>
    <s v="MINIVAN 7 SEATS"/>
    <n v="26"/>
    <n v="6"/>
    <n v="69"/>
    <n v="2"/>
    <n v="27"/>
    <x v="0"/>
    <s v="46551"/>
    <m/>
    <s v="TRANSFORM SEARS HOME SERVICES"/>
    <m/>
    <n v="1"/>
    <s v="F"/>
    <n v="25"/>
    <s v="CHRY"/>
    <s v="PACI"/>
    <s v="2B56"/>
    <n v="1"/>
    <d v="2025-07-28T00:00:00"/>
    <s v="No"/>
  </r>
  <r>
    <s v="46555"/>
    <x v="131"/>
    <x v="2"/>
    <n v="17"/>
    <s v="CHRISTOPHER DAVENPORT"/>
    <s v="CDAVENP"/>
    <s v="CHRISTOPHER DAVENPORT"/>
    <s v="CDAVENP"/>
    <s v="Not Assigned in TPMS!!"/>
    <x v="0"/>
    <s v="2D17R3    "/>
    <s v="CHRISTOPHER DAVENPORT"/>
    <s v="HOLMAN FLEET (ARI) US MAINT"/>
    <s v="116751614"/>
    <d v="2026-02-16T00:00:00"/>
    <s v="0810"/>
    <s v="KOKOMO"/>
    <s v="IN"/>
    <s v="SUV STANDARD"/>
    <n v="23"/>
    <n v="14"/>
    <n v="68"/>
    <n v="1"/>
    <n v="18"/>
    <x v="0"/>
    <s v="46555"/>
    <m/>
    <s v="TRANSFORM SEARS HOME SERVICES"/>
    <s v="ZLevel 4 Clients Only"/>
    <n v="0"/>
    <s v="F"/>
    <n v="26"/>
    <s v="CHEV"/>
    <s v="EQUI"/>
    <s v="2B56"/>
    <n v="0"/>
    <d v="2026-02-16T00:00:00"/>
    <s v="No"/>
  </r>
  <r>
    <s v="46559"/>
    <x v="1"/>
    <x v="1"/>
    <n v="82"/>
    <s v="WILLIAM GARDNER"/>
    <s v="WGARDNE"/>
    <s v="Not Assigned in TPMS!!"/>
    <s v="Not Assigned in TPMS!!"/>
    <s v="Not Assigned in TPMS!!"/>
    <x v="0"/>
    <s v="29ZZ1D    "/>
    <s v="WILLIAM GARDNER"/>
    <s v="HOLMAN FLEET (ARI) US ACCIDENT"/>
    <s v="115608769       -B/R"/>
    <d v="2026-02-11T00:00:00"/>
    <s v="4481"/>
    <s v="SHEBOYGAN"/>
    <s v="WI"/>
    <s v="SUV STANDARD"/>
    <n v="28"/>
    <n v="3"/>
    <n v="69"/>
    <n v="2"/>
    <n v="23"/>
    <x v="0"/>
    <s v="46559"/>
    <m/>
    <s v="TRANSFORM SEARS HOME SERVICES"/>
    <s v="ZLevel 4 Clients Only"/>
    <n v="0"/>
    <s v="F"/>
    <n v="25"/>
    <s v="CHRY"/>
    <s v="PACI"/>
    <s v="2B56"/>
    <n v="2"/>
    <d v="2025-12-13T00:00:00"/>
    <s v="No"/>
  </r>
  <r>
    <s v="46560"/>
    <x v="132"/>
    <x v="3"/>
    <n v="27"/>
    <s v="ROBERT KRETSCHMER"/>
    <s v="RKRETSC"/>
    <s v="ROBERT KRETSCHMER"/>
    <s v="RKRETSC"/>
    <s v="Not Assigned in TPMS!!"/>
    <x v="0"/>
    <s v="28TV26    "/>
    <s v="ROBERT KRETSCHMER"/>
    <s v="HOLMAN FLEET (ARI) US MAINT"/>
    <s v="116597873"/>
    <d v="2026-02-06T00:00:00"/>
    <s v="014C"/>
    <s v="CHESTERFIELD"/>
    <s v="MO"/>
    <s v="SUV STANDARD"/>
    <n v="28"/>
    <n v="7"/>
    <n v="68"/>
    <n v="3"/>
    <n v="28"/>
    <x v="0"/>
    <s v="46560"/>
    <m/>
    <s v="TRANSFORM SEARS HOME SERVICES"/>
    <s v="ZLevel 4 Clients Only"/>
    <n v="0"/>
    <s v="F"/>
    <n v="25"/>
    <s v="JEEP"/>
    <s v="WRAU"/>
    <s v="2B56"/>
    <n v="0"/>
    <d v="2026-02-06T00:00:00"/>
    <s v="Yes"/>
  </r>
  <r>
    <s v="46577"/>
    <x v="133"/>
    <x v="3"/>
    <n v="24"/>
    <s v="TYRONE MURRELL"/>
    <s v="TMURREL"/>
    <s v="TYRONE MURRELL"/>
    <s v="TMURREL"/>
    <s v="Not Assigned in TPMS!!"/>
    <x v="0"/>
    <s v="29KWPD    "/>
    <s v="TYRONE MURRELL"/>
    <s v="HOLMAN FLEET (ARI) US MAINT"/>
    <s v="116618105"/>
    <d v="2026-02-09T00:00:00"/>
    <s v="5729"/>
    <s v="ALLENTOWN"/>
    <s v="PA"/>
    <s v="MINIVAN 7 SEATS"/>
    <n v="24"/>
    <n v="14"/>
    <n v="69"/>
    <n v="1"/>
    <n v="25"/>
    <x v="0"/>
    <s v="46577"/>
    <m/>
    <s v="TRANSFORM SEARS HOME SERVICES"/>
    <s v="ZLevel 4 Clients Only"/>
    <n v="1"/>
    <s v="F"/>
    <n v="25"/>
    <s v="TOYO"/>
    <s v="CAMR"/>
    <s v="2B56"/>
    <n v="0"/>
    <d v="2026-02-09T00:00:00"/>
    <s v="No"/>
  </r>
  <r>
    <s v="46580"/>
    <x v="1"/>
    <x v="1"/>
    <n v="183"/>
    <s v="DARRELL LOGAN"/>
    <s v="DLOGAN"/>
    <s v="DARRELL LOGAN"/>
    <s v="DLOGAN"/>
    <s v="Not Assigned in TPMS!!"/>
    <x v="0"/>
    <s v="2JQDM9    "/>
    <s v="DARRELL LOGAN"/>
    <s v="HOLMAN FLEET (ARI) US MAINT"/>
    <s v="113818189       -F/R"/>
    <d v="2026-03-02T00:00:00"/>
    <s v="24VL"/>
    <s v="JERSEY CITY"/>
    <s v="NJ"/>
    <s v="SUV STANDARD"/>
    <n v="3"/>
    <n v="3"/>
    <n v="72"/>
    <n v="0"/>
    <n v="4"/>
    <x v="0"/>
    <s v="46580"/>
    <m/>
    <s v="TRANSFORM SEARS HOME SERVICES"/>
    <s v="ZLevel 4 Clients Only"/>
    <n v="1"/>
    <s v="F"/>
    <n v="24"/>
    <s v="TOYO"/>
    <s v="RAV4"/>
    <s v="2B56"/>
    <n v="6"/>
    <d v="2025-09-03T00:00:00"/>
    <s v="No"/>
  </r>
  <r>
    <s v="46589"/>
    <x v="1"/>
    <x v="1"/>
    <n v="211"/>
    <s v="MITCHELL BECKNER"/>
    <s v="MBECKNE"/>
    <s v="MITCHELL BECKNER"/>
    <s v="MBECKNE"/>
    <s v="Not Assigned in TPMS!!"/>
    <x v="0"/>
    <s v="2KX25Y    "/>
    <s v="MITCHELL BECKNER"/>
    <s v="HOLMAN FLEET (ARI) US INTERIM"/>
    <s v="113330859       -G/R"/>
    <d v="2026-03-04T00:00:00"/>
    <s v="68K2"/>
    <s v="HUNTINGTON"/>
    <s v="WV"/>
    <s v="CARGO VAN"/>
    <n v="30"/>
    <n v="30"/>
    <n v="85.58"/>
    <n v="0"/>
    <n v="2"/>
    <x v="0"/>
    <s v="46589"/>
    <m/>
    <s v="TRANSFORM SEARS HOME SERVICES"/>
    <s v="ZLevel 4 Clients Only"/>
    <n v="0"/>
    <s v="F"/>
    <n v="25"/>
    <s v="CHEV"/>
    <s v="S2HC"/>
    <s v="2B56"/>
    <n v="7"/>
    <d v="2025-08-06T00:00:00"/>
    <s v="No"/>
  </r>
  <r>
    <s v="46597"/>
    <x v="134"/>
    <x v="0"/>
    <n v="2"/>
    <s v="JUSTIN HOFFMAN"/>
    <s v="JHOFFM0"/>
    <s v="JUSTIN HOFFMAN"/>
    <s v="JHOFFM0"/>
    <s v="Not Assigned in TPMS!!"/>
    <x v="0"/>
    <s v="2KHGSR    "/>
    <s v="JUSTIN HOFFMAN"/>
    <s v="HOLMAN FLEET (ARI) US MAINT"/>
    <s v="117043513"/>
    <d v="2026-03-03T00:00:00"/>
    <s v="2160"/>
    <s v="CHESAPEAKE"/>
    <s v="VA"/>
    <s v="MINIVAN 7 SEATS"/>
    <n v="14"/>
    <n v="14"/>
    <n v="69"/>
    <n v="0"/>
    <n v="3"/>
    <x v="0"/>
    <s v="46597"/>
    <m/>
    <s v="TRANSFORM SEARS HOME SERVICES"/>
    <m/>
    <n v="0"/>
    <s v="F"/>
    <n v="25"/>
    <s v="CHRY"/>
    <s v="PACI"/>
    <s v="2B56"/>
    <n v="0"/>
    <d v="2026-03-03T00:00:00"/>
    <s v="No"/>
  </r>
  <r>
    <s v="46598"/>
    <x v="135"/>
    <x v="1"/>
    <n v="206"/>
    <s v="ASCHBEA FELIX"/>
    <s v="AFELIX"/>
    <s v="ASCHBEA FELIX"/>
    <s v="AFELIX"/>
    <s v="Not Assigned in TPMS!!"/>
    <x v="0"/>
    <s v="2919DH    "/>
    <s v="ASCHBEA FELIX"/>
    <s v="HOLMAN FLEET (ARI) US INTERIM"/>
    <s v="113404433       -F/R"/>
    <d v="2026-02-07T00:00:00"/>
    <s v="24N5"/>
    <s v="BROOKLYN"/>
    <s v="NY"/>
    <s v="MINIVAN 7 SEATS"/>
    <n v="30"/>
    <n v="30"/>
    <n v="86"/>
    <n v="0"/>
    <n v="27"/>
    <x v="0"/>
    <s v="46598"/>
    <m/>
    <s v="TRANSFORM SEARS HOME SERVICES"/>
    <s v="ZLevel 4 Clients Only"/>
    <n v="0"/>
    <s v="F"/>
    <n v="25"/>
    <s v="MAZD"/>
    <s v="CX5 "/>
    <s v="2B56"/>
    <n v="6"/>
    <d v="2025-08-11T00:00:00"/>
    <s v="No"/>
  </r>
  <r>
    <s v="46621"/>
    <x v="136"/>
    <x v="3"/>
    <n v="24"/>
    <s v="RODRICK JONES"/>
    <s v="RJONES6"/>
    <s v="RODRICK JONES"/>
    <s v="RJONES6"/>
    <s v="Not Assigned in TPMS!!"/>
    <x v="0"/>
    <s v="29JT3Q    "/>
    <s v="RODRICK JONES"/>
    <s v="HOLMAN FLEET (ARI) US MAINT"/>
    <s v="116615988"/>
    <d v="2026-02-09T00:00:00"/>
    <s v="55A2"/>
    <s v="MACON"/>
    <s v="GA"/>
    <s v="SUV STANDARD"/>
    <n v="25"/>
    <n v="2"/>
    <n v="68"/>
    <n v="3"/>
    <n v="25"/>
    <x v="0"/>
    <s v="46621"/>
    <m/>
    <s v="TRANSFORM SEARS HOME SERVICES"/>
    <s v="ZLevel 4 Clients Only"/>
    <n v="0"/>
    <s v="F"/>
    <n v="26"/>
    <s v="CHEV"/>
    <s v="S15C"/>
    <s v="2B56"/>
    <n v="0"/>
    <d v="2026-02-09T00:00:00"/>
    <s v="No"/>
  </r>
  <r>
    <s v="46622"/>
    <x v="1"/>
    <x v="1"/>
    <n v="219"/>
    <s v="GEORGE HORIATES"/>
    <s v="GHORIAT"/>
    <s v="GEORGE HORIATES"/>
    <s v="GHORIAT"/>
    <s v="Not Assigned in TPMS!!"/>
    <x v="0"/>
    <s v="2J8M5F    "/>
    <s v="GEORGE HORIATES"/>
    <s v="HOLMAN FLEET (ARI) US MAINT"/>
    <s v="113183589       -G/R"/>
    <d v="2026-02-24T00:00:00"/>
    <s v="3568"/>
    <s v="FORT MYERS"/>
    <s v="FL"/>
    <s v="MINIVAN 7 SEATS"/>
    <n v="15"/>
    <n v="1"/>
    <n v="69"/>
    <n v="1"/>
    <n v="10"/>
    <x v="0"/>
    <s v="46622"/>
    <m/>
    <s v="TRANSFORM SEARS HOME SERVICES"/>
    <s v="ZLevel 4 Clients Only"/>
    <n v="0"/>
    <s v="F"/>
    <n v="23"/>
    <s v="JEEP"/>
    <s v="GCHL"/>
    <s v="2B56"/>
    <n v="7"/>
    <d v="2025-07-29T00:00:00"/>
    <s v="No"/>
  </r>
  <r>
    <s v="46629"/>
    <x v="137"/>
    <x v="1"/>
    <n v="84"/>
    <s v="FREDDIE CARABALLO"/>
    <s v="FCARABA"/>
    <s v="FREDDIE CARABALLO"/>
    <s v="FCARABA"/>
    <s v="Not Assigned in TPMS!!"/>
    <x v="0"/>
    <s v="29JZNM    "/>
    <s v="FREDDIE CARABALLO"/>
    <s v="HOLMAN FLEET (ARI) US MAINT"/>
    <s v="115569380       -B/R"/>
    <d v="2026-02-09T00:00:00"/>
    <s v="4209"/>
    <s v="TAMPA"/>
    <s v="FL"/>
    <s v="MINIVAN 7 SEATS"/>
    <n v="24"/>
    <n v="3"/>
    <n v="68"/>
    <n v="2"/>
    <n v="25"/>
    <x v="0"/>
    <s v="46629"/>
    <m/>
    <s v="TRANSFORM SEARS HOME SERVICES"/>
    <s v="ZLevel 4 Clients Only"/>
    <n v="1"/>
    <s v="F"/>
    <n v="26"/>
    <s v="GMC "/>
    <s v="K15C"/>
    <s v="2B56"/>
    <n v="2"/>
    <d v="2025-12-11T00:00:00"/>
    <s v="Yes"/>
  </r>
  <r>
    <s v="46630"/>
    <x v="138"/>
    <x v="3"/>
    <n v="27"/>
    <s v="WILLIAM POE"/>
    <s v="WPOE1"/>
    <s v="WILLIAM POE"/>
    <s v="WPOE1"/>
    <s v="Not Assigned in TPMS!!"/>
    <x v="0"/>
    <s v="28RZ6Q    "/>
    <s v="WILLIAM POE"/>
    <s v="HOLMAN FLEET (ARI) US MAINT"/>
    <s v="116589351"/>
    <d v="2026-02-06T00:00:00"/>
    <s v="5178"/>
    <s v="PINE BLUFF"/>
    <s v="AR"/>
    <s v="MINIVAN 7 SEATS"/>
    <n v="26"/>
    <n v="14"/>
    <n v="68"/>
    <n v="1"/>
    <n v="28"/>
    <x v="0"/>
    <s v="46630"/>
    <m/>
    <s v="TRANSFORM SEARS HOME SERVICES"/>
    <s v="ZLevel 4 Clients Only"/>
    <n v="2"/>
    <s v="F"/>
    <n v="25"/>
    <s v="CHEV"/>
    <s v="TAHO"/>
    <s v="2B56"/>
    <n v="0"/>
    <d v="2026-02-06T00:00:00"/>
    <s v="No"/>
  </r>
  <r>
    <s v="46645"/>
    <x v="139"/>
    <x v="1"/>
    <n v="119"/>
    <s v="GEORGE PAGONAS"/>
    <s v="GPAGONA"/>
    <s v="Not Assigned in TPMS!!"/>
    <s v="Not Assigned in TPMS!!"/>
    <s v="Not Assigned in TPMS!!"/>
    <x v="0"/>
    <s v="2824BJ    "/>
    <s v="GEORGE PAGONAS"/>
    <s v="HOLMAN FLEET (ARI) US INTERIM"/>
    <s v="114964675       -C/R"/>
    <d v="2026-02-04T00:00:00"/>
    <s v="4132"/>
    <s v="POMPANO BEACH"/>
    <s v="FL"/>
    <s v="MINIVAN 7 SEATS"/>
    <n v="30"/>
    <n v="30"/>
    <n v="69"/>
    <n v="0"/>
    <n v="30"/>
    <x v="0"/>
    <s v="46645"/>
    <m/>
    <s v="TRANSFORM SEARS HOME SERVICES"/>
    <s v="ZLevel 4 Clients Only"/>
    <n v="0"/>
    <s v="F"/>
    <n v="24"/>
    <s v="FORD"/>
    <s v="BSPT"/>
    <s v="2B56"/>
    <n v="3"/>
    <d v="2025-11-06T00:00:00"/>
    <s v="No"/>
  </r>
  <r>
    <s v="46657"/>
    <x v="140"/>
    <x v="1"/>
    <n v="190"/>
    <s v="COREY KING"/>
    <s v="CKING"/>
    <s v="Not Assigned in TPMS!!"/>
    <s v="Not Assigned in TPMS!!"/>
    <s v="Not Assigned in TPMS!!"/>
    <x v="0"/>
    <s v="2GY643    "/>
    <s v="COREY KING"/>
    <s v="HOLMAN FLEET (ARI) US INTERIM"/>
    <s v="113677703       -F/R"/>
    <d v="2026-02-23T00:00:00"/>
    <s v="5529"/>
    <s v="WAVELAND"/>
    <s v="MS"/>
    <s v="SUV INTERMEDIATE"/>
    <n v="30"/>
    <n v="30"/>
    <n v="68"/>
    <n v="0"/>
    <n v="11"/>
    <x v="0"/>
    <s v="46657"/>
    <m/>
    <s v="TRANSFORM SEARS HOME SERVICES"/>
    <s v="ZLevel 4 Clients Only"/>
    <n v="0"/>
    <s v="F"/>
    <n v="26"/>
    <s v="NISN"/>
    <s v="ROGU"/>
    <s v="2B56"/>
    <n v="6"/>
    <d v="2025-08-27T00:00:00"/>
    <s v="No"/>
  </r>
  <r>
    <s v="46677"/>
    <x v="141"/>
    <x v="1"/>
    <n v="38"/>
    <s v="DWIGHT PINK"/>
    <s v="DPINK2"/>
    <s v="DWIGHT PINK"/>
    <s v="DPINK2"/>
    <s v="Not Assigned in TPMS!!"/>
    <x v="0"/>
    <s v="2H1QBL    "/>
    <s v="DWIGHT PINK"/>
    <s v="HOLMAN FLEET (ARI) US MAINT"/>
    <s v="116224606       -A/R"/>
    <d v="2026-02-24T00:00:00"/>
    <s v="41D9"/>
    <s v="LAKE PARK"/>
    <s v="FL"/>
    <s v="MINIVAN 7 SEATS"/>
    <n v="11"/>
    <n v="2"/>
    <n v="69"/>
    <n v="1"/>
    <n v="10"/>
    <x v="0"/>
    <s v="46677"/>
    <m/>
    <s v="TRANSFORM SEARS HOME SERVICES"/>
    <s v="ZLevel 4 Clients Only"/>
    <n v="0"/>
    <s v="F"/>
    <n v="25"/>
    <s v="CHRY"/>
    <s v="PACI"/>
    <s v="2B56"/>
    <n v="1"/>
    <d v="2026-01-26T00:00:00"/>
    <s v="No"/>
  </r>
  <r>
    <s v="46688"/>
    <x v="142"/>
    <x v="0"/>
    <n v="10"/>
    <s v="JOHN ARRINGTON"/>
    <s v="JARRING"/>
    <s v="JOHN ARRINGTON"/>
    <s v="JARRING"/>
    <s v="Not Assigned in TPMS!!"/>
    <x v="0"/>
    <s v="2G83S3    "/>
    <s v="JOHN ARRINGTON"/>
    <s v="HOLMAN FLEET (ARI) US MAINT"/>
    <s v="116846958"/>
    <d v="2026-02-23T00:00:00"/>
    <s v="517C"/>
    <s v="HOT SPRINGS"/>
    <s v="AR"/>
    <s v="SUV STANDARD"/>
    <n v="12"/>
    <n v="7"/>
    <n v="68"/>
    <n v="1"/>
    <n v="11"/>
    <x v="0"/>
    <s v="46688"/>
    <m/>
    <s v="TRANSFORM SEARS HOME SERVICES"/>
    <s v="ZLevel 4 Clients Only"/>
    <n v="0"/>
    <s v="F"/>
    <n v="24"/>
    <s v="JEEP"/>
    <s v="WAGO"/>
    <s v="2B56"/>
    <n v="0"/>
    <d v="2026-02-23T00:00:00"/>
    <s v="No"/>
  </r>
  <r>
    <s v="46689"/>
    <x v="1"/>
    <x v="1"/>
    <n v="240"/>
    <s v="JONATHAN MCMEINS"/>
    <s v="JMCMEIN"/>
    <s v="AMIR BLAND"/>
    <s v="ABLAND"/>
    <s v="Not Assigned in TPMS!!"/>
    <x v="0"/>
    <s v="27DTQQ    "/>
    <s v="JONATHAN MCMEINS"/>
    <s v="HOLMAN FLEET (ARI) US INTERIM"/>
    <s v="112775323       -G/R"/>
    <d v="2026-02-02T00:00:00"/>
    <s v="554G"/>
    <s v="VALDOSTA"/>
    <s v="GA"/>
    <s v="MINIVAN 7 SEATS"/>
    <n v="30"/>
    <n v="30"/>
    <n v="68"/>
    <n v="0"/>
    <n v="32"/>
    <x v="0"/>
    <s v="46689"/>
    <m/>
    <s v="TRANSFORM SEARS HOME SERVICES"/>
    <s v="ZLevel 4 Clients Only"/>
    <n v="2"/>
    <s v="F"/>
    <n v="23"/>
    <s v="CHRY"/>
    <s v="PACI"/>
    <s v="2B56"/>
    <n v="7"/>
    <d v="2025-07-08T00:00:00"/>
    <s v="No"/>
  </r>
  <r>
    <s v="46689"/>
    <x v="1"/>
    <x v="1"/>
    <n v="225"/>
    <s v="AMIR BLAND-ASWAD"/>
    <s v="RESEARCH!!"/>
    <s v="AMIR BLAND"/>
    <s v="ABLAND"/>
    <s v="Not Assigned in TPMS!!"/>
    <x v="0"/>
    <s v="2KKJ5W    "/>
    <s v="AMIR BLAND-ASWAD"/>
    <s v="HOLMAN FLEET (ARI) US INTERIM"/>
    <s v="113073864       -G/R"/>
    <d v="2026-02-18T00:00:00"/>
    <s v="0308"/>
    <s v="STONE MOUNTAIN"/>
    <s v="GA"/>
    <s v="MINIVAN 7 SEATS"/>
    <n v="30"/>
    <n v="30"/>
    <n v="73"/>
    <n v="0"/>
    <n v="16"/>
    <x v="0"/>
    <s v="46689"/>
    <m/>
    <s v="TRANSFORM SEARS HOME SERVICES"/>
    <s v="ZLevel 4 Clients Only"/>
    <n v="0"/>
    <s v="F"/>
    <n v="25"/>
    <s v="CHRY"/>
    <s v="PACI"/>
    <s v="2B56"/>
    <n v="7"/>
    <d v="2025-07-23T00:00:00"/>
    <s v="Yes"/>
  </r>
  <r>
    <s v="46691"/>
    <x v="143"/>
    <x v="0"/>
    <n v="10"/>
    <s v="JAMAL SINGLETON"/>
    <s v="RESEARCH!!"/>
    <s v="JAMAL SINGLETON JR"/>
    <s v="JSINGLE"/>
    <s v="Not Assigned in TPMS!!"/>
    <x v="0"/>
    <s v="2GK1N2    "/>
    <s v="JAMAL SINGLETON"/>
    <s v="HOLMAN FLEET (ARI) US MAINT"/>
    <s v="116902293"/>
    <d v="2026-02-23T00:00:00"/>
    <s v="5103"/>
    <s v="SHREVEPORT"/>
    <s v="LA"/>
    <s v="SUV STANDARD"/>
    <n v="23"/>
    <n v="3"/>
    <n v="68"/>
    <n v="3"/>
    <n v="11"/>
    <x v="0"/>
    <s v="46691"/>
    <m/>
    <s v="TRANSFORM SEARS HOME SERVICES"/>
    <s v="ZLevel 4 Clients Only"/>
    <n v="0"/>
    <s v="F"/>
    <n v="26"/>
    <s v="CHEV"/>
    <s v="EQUI"/>
    <s v="2B56"/>
    <n v="0"/>
    <d v="2026-02-23T00:00:00"/>
    <s v="No"/>
  </r>
  <r>
    <s v="46708"/>
    <x v="144"/>
    <x v="1"/>
    <n v="80"/>
    <s v="JAYSHAWN ROWLS"/>
    <s v="JROWLS"/>
    <s v="Not Assigned in TPMS!!"/>
    <s v="Not Assigned in TPMS!!"/>
    <s v="Not Assigned in TPMS!!"/>
    <x v="0"/>
    <s v="2C9407    "/>
    <s v="JAYSHAWN ROWLS"/>
    <s v="HOLMAN FLEET (ARI) US MAINT"/>
    <s v="115621248       -B/R"/>
    <d v="2026-02-13T00:00:00"/>
    <s v="5562"/>
    <s v="HUNTSVILLE"/>
    <s v="AL"/>
    <s v="MINIVAN 7 SEATS"/>
    <n v="25"/>
    <n v="6"/>
    <n v="68"/>
    <n v="2"/>
    <n v="21"/>
    <x v="0"/>
    <s v="46708"/>
    <m/>
    <s v="TRANSFORM SEARS HOME SERVICES"/>
    <s v="ZLevel 4 Clients Only"/>
    <n v="0"/>
    <s v="F"/>
    <n v="24"/>
    <s v="JEEP"/>
    <s v="GWGL"/>
    <s v="2B56"/>
    <n v="2"/>
    <d v="2025-12-15T00:00:00"/>
    <s v="No"/>
  </r>
  <r>
    <s v="46741"/>
    <x v="145"/>
    <x v="0"/>
    <n v="2"/>
    <s v="JULES WILLIAMS"/>
    <s v="JWILLI8"/>
    <s v="JULES WILLIAMS"/>
    <s v="JWILLI8"/>
    <s v="Not Assigned in TPMS!!"/>
    <x v="0"/>
    <s v="2K7JC9    "/>
    <s v="JULES WILLIAMS"/>
    <s v="HOLMAN FLEET (ARI) US MAINT"/>
    <s v="117029121"/>
    <d v="2026-03-03T00:00:00"/>
    <s v="1706"/>
    <s v="WILLOW GROVE"/>
    <s v="PA"/>
    <s v="MINIVAN 7 SEATS"/>
    <n v="7"/>
    <n v="7"/>
    <n v="72"/>
    <n v="0"/>
    <n v="3"/>
    <x v="0"/>
    <s v="46741"/>
    <m/>
    <s v="TRANSFORM SEARS HOME SERVICES"/>
    <m/>
    <n v="0"/>
    <s v="F"/>
    <n v="25"/>
    <s v="NISN"/>
    <s v="ROGU"/>
    <s v="2B56"/>
    <n v="0"/>
    <d v="2026-03-03T00:00:00"/>
    <s v="No"/>
  </r>
  <r>
    <s v="46748"/>
    <x v="1"/>
    <x v="1"/>
    <n v="93"/>
    <s v="ANDREW RICHARDSON"/>
    <s v="ARICHAR"/>
    <s v="ANDREW RICHARDSON"/>
    <s v="ARICHAR"/>
    <s v="Not Assigned in TPMS!!"/>
    <x v="0"/>
    <s v="26045D    "/>
    <s v="ANDREW RICHARDSON"/>
    <s v="HOLMAN FLEET (ARI) US MAINT"/>
    <s v="115407312       -B/R"/>
    <d v="2026-01-30T00:00:00"/>
    <s v="5334"/>
    <s v="ROCKY MOUNT"/>
    <s v="NC"/>
    <s v="MINIVAN 7 SEATS"/>
    <n v="30"/>
    <n v="5"/>
    <n v="68"/>
    <n v="3"/>
    <n v="35"/>
    <x v="0"/>
    <s v="46748"/>
    <m/>
    <s v="TRANSFORM SEARS HOME SERVICES"/>
    <s v="ZLevel 4 Clients Only"/>
    <n v="0"/>
    <s v="F"/>
    <n v="24"/>
    <s v="CHRY"/>
    <s v="PACI"/>
    <s v="2B56"/>
    <n v="2"/>
    <d v="2025-12-02T00:00:00"/>
    <s v="No"/>
  </r>
  <r>
    <s v="46759"/>
    <x v="1"/>
    <x v="1"/>
    <n v="192"/>
    <s v="IGNACIO SALINAS-GONZALEZ"/>
    <s v="RESEARCH!!"/>
    <s v="IGNACIO SALINAS"/>
    <s v="ISALIN1"/>
    <s v="Not Assigned in TPMS!!"/>
    <x v="0"/>
    <s v="2GJG3J    "/>
    <s v="IGNACIO SALINAS-GONZALEZ"/>
    <s v="HOLMAN FLEET (ARI) US INTERIM"/>
    <s v="113643664       -F/R"/>
    <d v="2026-02-21T00:00:00"/>
    <s v="5330"/>
    <s v="CHAPEL HILL"/>
    <s v="NC"/>
    <s v="SUV STANDARD"/>
    <n v="30"/>
    <n v="30"/>
    <n v="68"/>
    <n v="0"/>
    <n v="13"/>
    <x v="0"/>
    <s v="46759"/>
    <m/>
    <s v="TRANSFORM SEARS HOME SERVICES"/>
    <s v="ZLevel 4 Clients Only"/>
    <n v="0"/>
    <s v="F"/>
    <n v="25"/>
    <s v="MITS"/>
    <s v="OUTL"/>
    <s v="2B56"/>
    <n v="6"/>
    <d v="2025-08-25T00:00:00"/>
    <s v="No"/>
  </r>
  <r>
    <s v="46775"/>
    <x v="1"/>
    <x v="1"/>
    <n v="225"/>
    <s v="CEDRIC THOMAS"/>
    <s v="CTHOMAS"/>
    <s v="CEDRIC THOMAS"/>
    <s v="CTHOMAS"/>
    <s v="Not Assigned in TPMS!!"/>
    <x v="0"/>
    <s v="2F21B2    "/>
    <s v="CEDRIC THOMAS"/>
    <s v="HOLMAN FLEET (ARI) US MAINT"/>
    <s v="113073668       -G/R"/>
    <d v="2026-02-18T00:00:00"/>
    <s v="53M2"/>
    <s v="DUNN"/>
    <s v="NC"/>
    <s v="MINIVAN 7 SEATS"/>
    <n v="13"/>
    <n v="2"/>
    <n v="68"/>
    <n v="1"/>
    <n v="16"/>
    <x v="0"/>
    <s v="46775"/>
    <m/>
    <s v="TRANSFORM SEARS HOME SERVICES"/>
    <s v="ZLevel 4 Clients Only"/>
    <n v="3"/>
    <s v="F"/>
    <n v="25"/>
    <s v="FORD"/>
    <s v="F15C"/>
    <s v="2B56"/>
    <n v="7"/>
    <d v="2025-07-23T00:00:00"/>
    <s v="No"/>
  </r>
  <r>
    <s v="46796"/>
    <x v="1"/>
    <x v="1"/>
    <n v="175"/>
    <s v="JEREMY WATERS"/>
    <s v="JWATERS"/>
    <s v="JEREMY WATERS"/>
    <s v="JWATERS"/>
    <s v="Not Assigned in TPMS!!"/>
    <x v="0"/>
    <s v="2B193K    "/>
    <s v="JEREMY WATERS"/>
    <s v="HOLMAN FLEET (ARI) US INTERIM"/>
    <s v="113942425       -E/R"/>
    <d v="2026-02-08T00:00:00"/>
    <s v="5519"/>
    <s v="ANNISTON"/>
    <s v="AL"/>
    <s v="SUV STANDARD"/>
    <n v="30"/>
    <n v="30"/>
    <n v="68"/>
    <n v="0"/>
    <n v="26"/>
    <x v="0"/>
    <s v="46796"/>
    <m/>
    <s v="TRANSFORM SEARS HOME SERVICES"/>
    <s v="ZLevel 4 Clients Only"/>
    <n v="0"/>
    <s v="F"/>
    <n v="24"/>
    <s v="FORD"/>
    <s v="EDGE"/>
    <s v="2B56"/>
    <n v="5"/>
    <d v="2025-09-11T00:00:00"/>
    <s v="No"/>
  </r>
  <r>
    <s v="46811"/>
    <x v="1"/>
    <x v="1"/>
    <n v="58"/>
    <s v="JAMES SAWYER"/>
    <s v="JSAWYER"/>
    <s v="JAMES SAWYER"/>
    <s v="JSAWYER"/>
    <s v="Not Assigned in TPMS!!"/>
    <x v="0"/>
    <s v="2DMN9W    "/>
    <s v="JAMES SAWYER"/>
    <s v="HOLMAN FLEET (ARI) US MAINT"/>
    <s v="115890850       -A/R"/>
    <d v="2026-02-05T00:00:00"/>
    <s v="5329"/>
    <s v="WINSTON-SALEM"/>
    <s v="NC"/>
    <s v="SUV INTERMEDIATE"/>
    <n v="30"/>
    <n v="2"/>
    <n v="68"/>
    <n v="2"/>
    <n v="29"/>
    <x v="0"/>
    <s v="46811"/>
    <m/>
    <s v="TRANSFORM SEARS HOME SERVICES"/>
    <s v="ZLevel 4 Clients Only"/>
    <n v="0"/>
    <s v="F"/>
    <n v="25"/>
    <s v="MITS"/>
    <s v="ECLX"/>
    <s v="2B56"/>
    <n v="1"/>
    <d v="2026-01-06T00:00:00"/>
    <s v="No"/>
  </r>
  <r>
    <s v="46815"/>
    <x v="146"/>
    <x v="1"/>
    <n v="135"/>
    <s v="ROBERT BROOME"/>
    <s v="RBROOME"/>
    <s v="Not Assigned in TPMS!!"/>
    <s v="Not Assigned in TPMS!!"/>
    <s v="Not Assigned in TPMS!!"/>
    <x v="0"/>
    <s v="2JT6Q7    "/>
    <s v="ROBERT BROOME"/>
    <s v="HOLMAN FLEET (ARI) US INTERIM"/>
    <s v="114643535       -D/R"/>
    <d v="2026-02-18T00:00:00"/>
    <s v="26W7"/>
    <s v="SPARTANBURG"/>
    <s v="SC"/>
    <s v="SUV STANDARD"/>
    <n v="30"/>
    <n v="30"/>
    <n v="69"/>
    <n v="0"/>
    <n v="16"/>
    <x v="0"/>
    <s v="46815"/>
    <m/>
    <s v="TRANSFORM SEARS HOME SERVICES"/>
    <s v="ZLevel 4 Clients Only"/>
    <n v="0"/>
    <s v="F"/>
    <n v="25"/>
    <s v="NISN"/>
    <s v="PATH"/>
    <s v="2B56"/>
    <n v="4"/>
    <d v="2025-10-21T00:00:00"/>
    <s v="No"/>
  </r>
  <r>
    <s v="46817"/>
    <x v="1"/>
    <x v="1"/>
    <n v="218"/>
    <s v="BENNIE GUZMAN"/>
    <s v="BGUZMAN"/>
    <s v="Not Assigned in TPMS!!"/>
    <s v="Not Assigned in TPMS!!"/>
    <s v="Not Assigned in TPMS!!"/>
    <x v="0"/>
    <s v="2H5916    "/>
    <s v="BENNIE GUZMAN"/>
    <s v="HOLMAN FLEET (ARI) US INTERIM"/>
    <s v="113179564       -G/R"/>
    <d v="2026-02-25T00:00:00"/>
    <s v="4321"/>
    <s v="PALM COAST"/>
    <s v="FL"/>
    <s v="MINIVAN 7 SEATS"/>
    <n v="30"/>
    <n v="30"/>
    <n v="68"/>
    <n v="0"/>
    <n v="9"/>
    <x v="0"/>
    <s v="46817"/>
    <m/>
    <s v="TRANSFORM SEARS HOME SERVICES"/>
    <s v="ZLevel 4 Clients Only"/>
    <n v="0"/>
    <s v="F"/>
    <n v="25"/>
    <s v="HYUN"/>
    <s v="TUCS"/>
    <s v="2B56"/>
    <n v="7"/>
    <d v="2025-07-30T00:00:00"/>
    <s v="No"/>
  </r>
  <r>
    <s v="46835"/>
    <x v="147"/>
    <x v="1"/>
    <n v="55"/>
    <s v="JONATHAN HARTLEY"/>
    <s v="JHARTLE"/>
    <s v="JONATHAN HARTLEY"/>
    <s v="JHARTLE"/>
    <s v="Not Assigned in TPMS!!"/>
    <x v="0"/>
    <s v="2B5S6F    "/>
    <s v="JONATHAN HARTLEY"/>
    <s v="HOLMAN FLEET (ARI) US MAINT"/>
    <s v="115969907       -A/R"/>
    <d v="2026-02-08T00:00:00"/>
    <s v="5318"/>
    <s v="HICKORY"/>
    <s v="NC"/>
    <s v="SUV STANDARD"/>
    <n v="24"/>
    <n v="4"/>
    <n v="68"/>
    <n v="2"/>
    <n v="26"/>
    <x v="0"/>
    <s v="46835"/>
    <m/>
    <s v="TRANSFORM SEARS HOME SERVICES"/>
    <s v="ZLevel 4 Clients Only"/>
    <n v="2"/>
    <s v="F"/>
    <n v="24"/>
    <s v="CHEV"/>
    <s v="EQUI"/>
    <s v="2B56"/>
    <n v="1"/>
    <d v="2026-01-09T00:00:00"/>
    <s v="No"/>
  </r>
  <r>
    <s v="46836"/>
    <x v="148"/>
    <x v="0"/>
    <n v="1"/>
    <s v="CHRIS POPP"/>
    <s v="RESEARCH!!"/>
    <s v="Not Assigned in TPMS!!"/>
    <s v="Not Assigned in TPMS!!"/>
    <s v="Not Assigned in TPMS!!"/>
    <x v="0"/>
    <s v="2KYH3Y    "/>
    <s v="CHRIS POPP"/>
    <s v="HOLMAN FLEET (ARI) US MAINT"/>
    <s v="117067388"/>
    <d v="2026-03-04T00:00:00"/>
    <s v="3860"/>
    <s v="MIAMISBURG"/>
    <s v="OH"/>
    <s v="MINIVAN 7 SEATS"/>
    <n v="5"/>
    <n v="5"/>
    <n v="68"/>
    <n v="0"/>
    <n v="2"/>
    <x v="0"/>
    <s v="46836"/>
    <m/>
    <s v="TRANSFORM SEARS HOME SERVICES"/>
    <s v="ZLevel 4 Clients Only"/>
    <n v="0"/>
    <s v="F"/>
    <n v="26"/>
    <s v="CHRY"/>
    <s v="PACI"/>
    <s v="2B56"/>
    <n v="0"/>
    <d v="2026-03-04T00:00:00"/>
    <s v="No"/>
  </r>
  <r>
    <s v="46837"/>
    <x v="1"/>
    <x v="1"/>
    <n v="56"/>
    <s v="ANTHONY COVAS"/>
    <s v="ACOVAS"/>
    <s v="ANTHONY COVAS"/>
    <s v="ACOVAS"/>
    <s v="Not Assigned in TPMS!!"/>
    <x v="0"/>
    <s v="29GXC2    "/>
    <s v="ANTHONY COVAS"/>
    <s v="HOLMAN FLEET (ARI) US MAINT"/>
    <s v="115933266       -A/R"/>
    <d v="2026-02-07T00:00:00"/>
    <s v="3984"/>
    <s v="AUSTINTOWN"/>
    <s v="OH"/>
    <s v="SUV STANDARD"/>
    <n v="27"/>
    <n v="7"/>
    <n v="68"/>
    <n v="4"/>
    <n v="27"/>
    <x v="0"/>
    <s v="46837"/>
    <m/>
    <s v="TRANSFORM SEARS HOME SERVICES"/>
    <s v="ZLevel 4 Clients Only"/>
    <n v="0"/>
    <s v="F"/>
    <n v="25"/>
    <s v="CHEV"/>
    <s v="S15C"/>
    <s v="2B56"/>
    <n v="1"/>
    <d v="2026-01-08T00:00:00"/>
    <s v="No"/>
  </r>
  <r>
    <s v="46863"/>
    <x v="149"/>
    <x v="1"/>
    <n v="28"/>
    <s v="ANTHONY ARNOLD"/>
    <s v="AARNOLD"/>
    <s v="ANTHONY ARNOLD"/>
    <s v="AARNOLD"/>
    <s v="Not Assigned in TPMS!!"/>
    <x v="0"/>
    <s v="28BBCJ    "/>
    <s v="ANTHONY ARNOLD"/>
    <s v="HOLMAN FLEET (ARI) US MAINT"/>
    <s v="116568007"/>
    <d v="2026-02-05T00:00:00"/>
    <s v="08M1"/>
    <s v="FORT WAYNE"/>
    <s v="IN"/>
    <s v="MINIVAN 7 SEATS"/>
    <n v="26"/>
    <n v="7"/>
    <n v="68"/>
    <n v="2"/>
    <n v="29"/>
    <x v="0"/>
    <s v="46863"/>
    <m/>
    <s v="TRANSFORM SEARS HOME SERVICES"/>
    <s v="ZLevel 4 Clients Only"/>
    <n v="3"/>
    <s v="F"/>
    <n v="25"/>
    <s v="HYUN"/>
    <s v="TUCS"/>
    <s v="2B56"/>
    <n v="0"/>
    <d v="2026-02-05T00:00:00"/>
    <s v="No"/>
  </r>
  <r>
    <s v="46873"/>
    <x v="1"/>
    <x v="1"/>
    <n v="142"/>
    <s v="MICHAEL JOHNSON"/>
    <s v="MJOH304"/>
    <s v="Not Assigned in TPMS!!"/>
    <s v="Not Assigned in TPMS!!"/>
    <s v="Not Assigned in TPMS!!"/>
    <x v="0"/>
    <s v="28RXLQ    "/>
    <s v="MICHAEL JOHNSON"/>
    <s v="HOLMAN FLEET (ARI) US MAINT"/>
    <s v="114526019       -D/R"/>
    <d v="2026-02-07T00:00:00"/>
    <s v="5663"/>
    <s v="OLIVE BRANCH"/>
    <s v="MS"/>
    <s v="MINIVAN 7 SEATS"/>
    <n v="30"/>
    <n v="5"/>
    <n v="68"/>
    <n v="3"/>
    <n v="27"/>
    <x v="0"/>
    <s v="46873"/>
    <m/>
    <s v="TRANSFORM SEARS HOME SERVICES"/>
    <m/>
    <n v="0"/>
    <s v="F"/>
    <n v="25"/>
    <s v="TOYO"/>
    <s v="RAV4"/>
    <s v="2B56"/>
    <n v="4"/>
    <d v="2025-10-14T00:00:00"/>
    <s v="No"/>
  </r>
  <r>
    <s v="46893"/>
    <x v="150"/>
    <x v="1"/>
    <s v="Not Open"/>
    <s v="DAVID WASHINGTON"/>
    <s v="DWASHIN"/>
    <s v="DAVID WASHINGTON"/>
    <s v="DWASHIN"/>
    <s v="Not Assigned in TPMS!!"/>
    <x v="0"/>
    <s v="2DVZH7    "/>
    <s v="DAVID WASHINGTON"/>
    <s v="HOLMAN FLEET (ARI) US MAINT"/>
    <s v="116776857"/>
    <d v="2026-02-18T00:00:00"/>
    <s v="1412"/>
    <s v="BAKER"/>
    <s v="LA"/>
    <s v="SUV STANDARD"/>
    <n v="10"/>
    <n v="7"/>
    <n v="68"/>
    <n v="1"/>
    <n v="10"/>
    <x v="1"/>
    <s v="46893"/>
    <m/>
    <s v="TRANSFORM SEARS HOME SERVICES"/>
    <m/>
    <n v="0"/>
    <s v="F"/>
    <n v="26"/>
    <s v="CHEV"/>
    <s v="S15C"/>
    <s v="2B56"/>
    <n v="0"/>
    <d v="2026-02-18T00:00:00"/>
    <s v="No"/>
  </r>
  <r>
    <s v="46908"/>
    <x v="151"/>
    <x v="0"/>
    <n v="9"/>
    <s v="BRANDON ALLEN"/>
    <s v="BALLEN0"/>
    <s v="BRANDON ALLEN"/>
    <s v="BALLEN0"/>
    <s v="Not Assigned in TPMS!!"/>
    <x v="0"/>
    <s v="2GY94Z    "/>
    <s v="BRANDON ALLEN"/>
    <s v="HOLMAN FLEET (ARI) US MAINT"/>
    <s v="116932353"/>
    <d v="2026-02-24T00:00:00"/>
    <s v="5656"/>
    <s v="JACKSON"/>
    <s v="TN"/>
    <s v="MINIVAN 7 SEATS"/>
    <n v="7"/>
    <n v="7"/>
    <n v="68"/>
    <n v="0"/>
    <n v="10"/>
    <x v="0"/>
    <s v="46908"/>
    <m/>
    <s v="TRANSFORM SEARS HOME SERVICES"/>
    <s v="ZLevel 4 Clients Only"/>
    <n v="3"/>
    <s v="F"/>
    <n v="26"/>
    <s v="CHRY"/>
    <s v="PACI"/>
    <s v="2B56"/>
    <n v="0"/>
    <d v="2026-02-24T00:00:00"/>
    <s v="No"/>
  </r>
  <r>
    <s v="46940"/>
    <x v="152"/>
    <x v="0"/>
    <n v="1"/>
    <s v="JASON JAMES"/>
    <s v="JJAMES"/>
    <s v="JASON JAMES"/>
    <s v="JJAMES"/>
    <s v="Not Assigned in TPMS!!"/>
    <x v="0"/>
    <s v="2KWNMM    "/>
    <s v="JASON JAMES"/>
    <s v="HOLMAN FLEET (ARI) US MAINT"/>
    <s v="117063806"/>
    <d v="2026-03-04T00:00:00"/>
    <s v="2948"/>
    <s v="AMHERST"/>
    <s v="NY"/>
    <s v="SUV STANDARD"/>
    <n v="7"/>
    <n v="7"/>
    <n v="73"/>
    <n v="0"/>
    <n v="2"/>
    <x v="0"/>
    <s v="46940"/>
    <m/>
    <s v="TRANSFORM SEARS HOME SERVICES"/>
    <s v="ZLevel 4 Clients Only"/>
    <n v="0"/>
    <s v="F"/>
    <n v="25"/>
    <s v="GMC "/>
    <s v="K15C"/>
    <s v="2B56"/>
    <n v="0"/>
    <d v="2026-03-04T00:00:00"/>
    <s v="No"/>
  </r>
  <r>
    <s v="46940"/>
    <x v="152"/>
    <x v="1"/>
    <s v="Not Open"/>
    <s v="JASON JAMES"/>
    <s v="JJAMES"/>
    <s v="JASON JAMES"/>
    <s v="JJAMES"/>
    <s v="Not Assigned in TPMS!!"/>
    <x v="1"/>
    <s v="2H24D3    "/>
    <s v="JASON JAMES"/>
    <s v="HOLMAN FLEET (ARI) US MAINT"/>
    <s v="116646887-A/R"/>
    <d v="2026-02-25T00:00:00"/>
    <s v="2948"/>
    <s v="AMHERST"/>
    <s v="NY"/>
    <s v="SUV STANDARD"/>
    <n v="7"/>
    <n v="7"/>
    <n v="73"/>
    <n v="0"/>
    <n v="8"/>
    <x v="1"/>
    <s v="46940"/>
    <m/>
    <s v="TRANSFORM SEARS HOME SERVICES"/>
    <s v="ZLevel 4 Clients Only"/>
    <n v="0"/>
    <s v="F"/>
    <n v="25"/>
    <s v="CHEV"/>
    <s v="MALI"/>
    <s v="2B56"/>
    <n v="0"/>
    <d v="2026-02-11T00:00:00"/>
    <s v="No"/>
  </r>
  <r>
    <s v="46946"/>
    <x v="153"/>
    <x v="0"/>
    <n v="7"/>
    <s v="BRIAN TURNER"/>
    <s v="BTURNER"/>
    <s v="BRIAN TURNER"/>
    <s v="BTURNER"/>
    <s v="Not Assigned in TPMS!!"/>
    <x v="0"/>
    <s v="2HMYKH    "/>
    <s v="BRIAN TURNER"/>
    <s v="HOLMAN FLEET (ARI) US MAINT"/>
    <s v="116963174"/>
    <d v="2026-02-26T00:00:00"/>
    <s v="3838"/>
    <s v="NEWARK"/>
    <s v="OH"/>
    <s v="SUV STANDARD"/>
    <n v="14"/>
    <n v="14"/>
    <n v="68"/>
    <n v="0"/>
    <n v="8"/>
    <x v="0"/>
    <s v="46946"/>
    <m/>
    <s v="TRANSFORM SEARS HOME SERVICES"/>
    <m/>
    <n v="0"/>
    <s v="F"/>
    <n v="25"/>
    <s v="FORD"/>
    <s v="F15C"/>
    <s v="2B56"/>
    <n v="0"/>
    <d v="2026-02-26T00:00:00"/>
    <s v="No"/>
  </r>
  <r>
    <s v="46956"/>
    <x v="154"/>
    <x v="0"/>
    <n v="2"/>
    <s v="GEORGE KELLY"/>
    <s v="GKELL09"/>
    <s v="GEORGE KELLY"/>
    <s v="GKELL09"/>
    <s v="Not Assigned in TPMS!!"/>
    <x v="0"/>
    <s v="2KFNQ9    "/>
    <s v="GEORGE KELLY"/>
    <s v="HOLMAN FLEET (ARI) US MAINT"/>
    <s v="117045020"/>
    <d v="2026-03-03T00:00:00"/>
    <s v="532R"/>
    <s v="FAYETTEVILLE"/>
    <s v="NC"/>
    <s v="MINIVAN 7 SEATS"/>
    <n v="7"/>
    <n v="7"/>
    <n v="68"/>
    <n v="0"/>
    <n v="3"/>
    <x v="0"/>
    <s v="46956"/>
    <m/>
    <s v="TRANSFORM SEARS HOME SERVICES"/>
    <s v="ZLevel 4 Clients Only"/>
    <n v="0"/>
    <s v="F"/>
    <n v="25"/>
    <s v="CHRY"/>
    <s v="PACI"/>
    <s v="2B56"/>
    <n v="0"/>
    <d v="2026-03-03T00:00:00"/>
    <s v="No"/>
  </r>
  <r>
    <s v="46957"/>
    <x v="155"/>
    <x v="1"/>
    <n v="94"/>
    <s v="ALEX BRAVAR"/>
    <s v="ABRAVAR"/>
    <s v="ALEX BRAVAR"/>
    <s v="ABRAVAR"/>
    <s v="Not Assigned in TPMS!!"/>
    <x v="0"/>
    <s v="2JRN58    "/>
    <s v="ALEX BRAVAR"/>
    <s v="HOLMAN FLEET (ARI) US MAINT"/>
    <s v="115368750       -C/R"/>
    <d v="2026-03-01T00:00:00"/>
    <s v="2136"/>
    <s v="NORFOLK"/>
    <s v="VA"/>
    <s v="SUV STANDARD"/>
    <n v="9"/>
    <n v="9"/>
    <n v="69"/>
    <n v="0"/>
    <n v="5"/>
    <x v="0"/>
    <s v="46957"/>
    <m/>
    <s v="TRANSFORM SEARS HOME SERVICES"/>
    <s v="ZLevel 4 Clients Only"/>
    <n v="0"/>
    <s v="F"/>
    <n v="25"/>
    <s v="FORD"/>
    <s v="F15C"/>
    <s v="2B56"/>
    <n v="3"/>
    <d v="2025-12-01T00:00:00"/>
    <s v="No"/>
  </r>
  <r>
    <s v="46960"/>
    <x v="156"/>
    <x v="1"/>
    <n v="164"/>
    <s v="AHMAD SARWARY"/>
    <s v="RESEARCH!!"/>
    <s v="AHMAD GHAYOR SARWARY"/>
    <s v="ASARWAR"/>
    <s v="Not Assigned in TPMS!!"/>
    <x v="0"/>
    <s v="2FFCKD    "/>
    <s v="AHMAD SARWARY"/>
    <s v="HOLMAN FLEET (ARI) US INTERIM"/>
    <s v="113579026       -E/R"/>
    <d v="2026-02-19T00:00:00"/>
    <s v="1641"/>
    <s v="CHANTILLY"/>
    <s v="VA"/>
    <s v="SUV STANDARD"/>
    <n v="30"/>
    <n v="30"/>
    <n v="72"/>
    <n v="0"/>
    <n v="15"/>
    <x v="0"/>
    <s v="46960"/>
    <m/>
    <s v="TRANSFORM SEARS HOME SERVICES"/>
    <s v="ZLevel 4 Clients Only"/>
    <n v="0"/>
    <s v="F"/>
    <n v="25"/>
    <s v="CHEV"/>
    <s v="TAHO"/>
    <s v="2B56"/>
    <n v="5"/>
    <d v="2025-09-22T00:00:00"/>
    <s v="No"/>
  </r>
  <r>
    <s v="46962"/>
    <x v="157"/>
    <x v="1"/>
    <n v="227"/>
    <s v="SASIULLAH MEHRABI"/>
    <s v="RESEARCH!!"/>
    <s v="Not Assigned in TPMS!!"/>
    <s v="Not Assigned in TPMS!!"/>
    <s v="Not Assigned in TPMS!!"/>
    <x v="0"/>
    <s v="2D7XS9    "/>
    <s v="SASIULLAH MEHRABI"/>
    <s v="HOLMAN FLEET (ARI) US INTERIM"/>
    <s v="113009606       -G/R"/>
    <d v="2026-02-16T00:00:00"/>
    <s v="1648"/>
    <s v="DUMFRIES"/>
    <s v="VA"/>
    <s v="SUV INTERMEDIATE"/>
    <n v="30"/>
    <n v="30"/>
    <n v="72"/>
    <n v="0"/>
    <n v="18"/>
    <x v="0"/>
    <s v="46962"/>
    <m/>
    <s v="TRANSFORM SEARS HOME SERVICES"/>
    <s v="ZLevel 4 Clients Only"/>
    <n v="0"/>
    <s v="F"/>
    <n v="25"/>
    <s v="GMC "/>
    <s v="K15C"/>
    <s v="2B56"/>
    <n v="7"/>
    <d v="2025-07-21T00:00:00"/>
    <s v="No"/>
  </r>
  <r>
    <s v="46972"/>
    <x v="1"/>
    <x v="1"/>
    <n v="218"/>
    <s v="ADAM FRELICK"/>
    <s v="AFRELIC"/>
    <s v="ADAM FRELICK"/>
    <s v="AFRELIC"/>
    <s v="Not Assigned in TPMS!!"/>
    <x v="0"/>
    <s v="2HX24V    "/>
    <s v="ADAM FRELICK"/>
    <s v="HOLMAN FLEET (ARI) US MAINT"/>
    <s v="113201080       -G/R"/>
    <d v="2026-02-27T00:00:00"/>
    <s v="21L6"/>
    <s v="ROANOKE"/>
    <s v="VA"/>
    <s v="SUV INTERMEDIATE"/>
    <n v="4"/>
    <n v="4"/>
    <n v="69"/>
    <n v="0"/>
    <n v="7"/>
    <x v="0"/>
    <s v="46972"/>
    <m/>
    <s v="TRANSFORM SEARS HOME SERVICES"/>
    <s v="ZLevel 4 Clients Only"/>
    <n v="3"/>
    <s v="F"/>
    <n v="24"/>
    <s v="JEEP"/>
    <s v="WAGL"/>
    <s v="2B56"/>
    <n v="7"/>
    <d v="2025-07-30T00:00:00"/>
    <s v="No"/>
  </r>
  <r>
    <s v="46976"/>
    <x v="158"/>
    <x v="1"/>
    <n v="171"/>
    <s v="THOMAS DOHERTY"/>
    <s v="TDOHERT"/>
    <s v="THOMAS DOHERTY"/>
    <s v="TDOHERT"/>
    <s v="Not Assigned in TPMS!!"/>
    <x v="0"/>
    <s v="2BK94C    "/>
    <s v="THOMAS DOHERTY"/>
    <s v="HOLMAN FLEET (ARI) US MAINT"/>
    <s v="114054195       -E/R"/>
    <d v="2026-02-12T00:00:00"/>
    <s v="1614"/>
    <s v="SILVER SPRING"/>
    <s v="MD"/>
    <s v="MINIVAN 7 SEATS"/>
    <n v="23"/>
    <n v="9"/>
    <n v="72"/>
    <n v="1"/>
    <n v="22"/>
    <x v="0"/>
    <s v="46976"/>
    <m/>
    <s v="TRANSFORM SEARS HOME SERVICES"/>
    <m/>
    <n v="0"/>
    <s v="F"/>
    <n v="25"/>
    <s v="CHRY"/>
    <s v="PACI"/>
    <s v="2B56"/>
    <n v="5"/>
    <d v="2025-09-15T00:00:00"/>
    <s v="Yes"/>
  </r>
  <r>
    <s v="46982"/>
    <x v="1"/>
    <x v="1"/>
    <n v="196"/>
    <s v="JONATHAN BOULEY"/>
    <s v="RESEARCH!!"/>
    <s v="JONATHAN BOULAY"/>
    <s v="JBOULAY"/>
    <s v="Not Assigned in TPMS!!"/>
    <x v="0"/>
    <s v="2DZDWP    "/>
    <s v="JONATHAN BOULEY"/>
    <s v="HOLMAN FLEET (ARI) US INTERIM"/>
    <s v="113559398       -F/R"/>
    <d v="2026-02-17T00:00:00"/>
    <s v="683A"/>
    <s v="ST. ALBANS"/>
    <s v="WV"/>
    <s v="MINIVAN 7 SEATS"/>
    <n v="30"/>
    <n v="30"/>
    <n v="68"/>
    <n v="0"/>
    <n v="17"/>
    <x v="0"/>
    <s v="46982"/>
    <m/>
    <s v="TRANSFORM SEARS HOME SERVICES"/>
    <s v="ZLevel 4 Clients Only"/>
    <n v="0"/>
    <s v="F"/>
    <n v="25"/>
    <s v="FORD"/>
    <s v="ESCA"/>
    <s v="2B56"/>
    <n v="6"/>
    <d v="2025-08-21T00:00:00"/>
    <s v="No"/>
  </r>
  <r>
    <s v="46986"/>
    <x v="1"/>
    <x v="1"/>
    <n v="78"/>
    <s v="DANIEL MCLIECHEY"/>
    <s v="DMCLIEC"/>
    <s v="DANIEL MCLIECHEY"/>
    <s v="DMCLIEC"/>
    <s v="Not Assigned in TPMS!!"/>
    <x v="0"/>
    <s v="2D78PM    "/>
    <s v="DANIEL MCLIECHEY"/>
    <s v="HOLMAN FLEET (ARI) US ACCIDENT"/>
    <s v="115653698       -B/R"/>
    <d v="2026-02-15T00:00:00"/>
    <s v="21C4"/>
    <s v="NORFOLK"/>
    <s v="VA"/>
    <s v="CARGO VAN"/>
    <n v="25"/>
    <n v="6"/>
    <n v="76.290000000000006"/>
    <n v="2"/>
    <n v="19"/>
    <x v="0"/>
    <s v="46986"/>
    <m/>
    <s v="TRANSFORM SEARS HOME SERVICES"/>
    <s v="ZLevel 4 Clients Only"/>
    <n v="0"/>
    <s v="F"/>
    <n v="24"/>
    <s v="CHEV"/>
    <s v="EQUI"/>
    <s v="2B56"/>
    <n v="2"/>
    <d v="2025-12-17T00:00:00"/>
    <s v="No"/>
  </r>
  <r>
    <s v="46990"/>
    <x v="1"/>
    <x v="1"/>
    <n v="129"/>
    <s v="MAHMOOD WALI"/>
    <s v="MWALI"/>
    <s v="MAHMOOD WALI"/>
    <s v="MWALI"/>
    <s v="Not Assigned in TPMS!!"/>
    <x v="0"/>
    <s v="2GXGJG    "/>
    <s v="MAHMOOD WALI"/>
    <s v="HOLMAN FLEET (ARI) US MAINT"/>
    <s v="114761650       -D/R"/>
    <d v="2026-02-24T00:00:00"/>
    <s v="1621"/>
    <s v="FREDERICKSBURG"/>
    <s v="VA"/>
    <s v="SUV STANDARD"/>
    <n v="16"/>
    <n v="2"/>
    <n v="69"/>
    <n v="1"/>
    <n v="10"/>
    <x v="0"/>
    <s v="46990"/>
    <m/>
    <s v="TRANSFORM SEARS HOME SERVICES"/>
    <s v="ZLevel 4 Clients Only"/>
    <n v="0"/>
    <s v="F"/>
    <n v="25"/>
    <s v="FORD"/>
    <s v="ESCA"/>
    <s v="2B56"/>
    <n v="4"/>
    <d v="2025-10-27T00:00:00"/>
    <s v="No"/>
  </r>
  <r>
    <s v="46993"/>
    <x v="159"/>
    <x v="0"/>
    <n v="1"/>
    <s v="RUBEN VENTURA"/>
    <s v="RVENTUR"/>
    <s v="RUBEN VENTURA"/>
    <s v="RVENTUR"/>
    <s v="Not Assigned in TPMS!!"/>
    <x v="0"/>
    <s v="2KQLS4    "/>
    <s v="RUBEN VENTURA"/>
    <s v="HOLMAN FLEET (ARI) US MAINT"/>
    <s v="117058109"/>
    <d v="2026-03-04T00:00:00"/>
    <s v="1025"/>
    <s v="LAWRENCE"/>
    <s v="MA"/>
    <s v="MINIVAN 7 SEATS"/>
    <n v="14"/>
    <n v="14"/>
    <n v="72"/>
    <n v="0"/>
    <n v="2"/>
    <x v="0"/>
    <s v="46993"/>
    <m/>
    <s v="TRANSFORM SEARS HOME SERVICES"/>
    <m/>
    <n v="0"/>
    <s v="F"/>
    <n v="25"/>
    <s v="HOND"/>
    <s v="ODYS"/>
    <s v="2B56"/>
    <n v="0"/>
    <d v="2026-03-04T00:00:00"/>
    <s v="No"/>
  </r>
  <r>
    <s v="46995"/>
    <x v="160"/>
    <x v="0"/>
    <n v="10"/>
    <s v="JEFF NORMAN"/>
    <s v="RESEARCH!!"/>
    <s v="JEFFREY NORMAN JR."/>
    <s v="JNORMA0"/>
    <s v="Not Assigned in TPMS!!"/>
    <x v="0"/>
    <s v="2GDLY7    "/>
    <s v="JEFF NORMAN"/>
    <s v="HOLMAN FLEET (ARI) US MAINT"/>
    <s v="116880360"/>
    <d v="2026-02-23T00:00:00"/>
    <s v="162Q"/>
    <s v="LAUREL"/>
    <s v="MD"/>
    <s v="SUV STANDARD"/>
    <n v="12"/>
    <n v="4"/>
    <n v="72"/>
    <n v="1"/>
    <n v="11"/>
    <x v="0"/>
    <s v="46995"/>
    <m/>
    <s v="TRANSFORM SEARS HOME SERVICES"/>
    <s v="ZLevel 4 Clients Only"/>
    <n v="0"/>
    <s v="F"/>
    <n v="25"/>
    <s v="TOYO"/>
    <s v="RAV4"/>
    <s v="2B56"/>
    <n v="0"/>
    <d v="2026-02-23T00:00:00"/>
    <s v="No"/>
  </r>
  <r>
    <s v="47020"/>
    <x v="1"/>
    <x v="1"/>
    <n v="217"/>
    <s v="SHANE KELLY"/>
    <s v="SKELLY3"/>
    <s v="Not Assigned in TPMS!!"/>
    <s v="Not Assigned in TPMS!!"/>
    <s v="Not Assigned in TPMS!!"/>
    <x v="0"/>
    <s v="2HRW8H    "/>
    <s v="SHANE KELLY"/>
    <s v="HOLMAN FLEET (ARI) US INTERIM"/>
    <s v="113231403       -G/R"/>
    <d v="2026-02-26T00:00:00"/>
    <s v="1022"/>
    <s v="HYANNIS"/>
    <s v="MA"/>
    <s v="CARGO VAN"/>
    <n v="30"/>
    <n v="30"/>
    <n v="79.290000000000006"/>
    <n v="0"/>
    <n v="8"/>
    <x v="0"/>
    <s v="47020"/>
    <m/>
    <s v="TRANSFORM SEARS HOME SERVICES"/>
    <s v="ZLevel 4 Clients Only"/>
    <n v="0"/>
    <s v="F"/>
    <n v="24"/>
    <s v="FORD"/>
    <s v="EXPE"/>
    <s v="2B56"/>
    <n v="7"/>
    <d v="2025-07-31T00:00:00"/>
    <s v="Yes"/>
  </r>
  <r>
    <s v="47021"/>
    <x v="161"/>
    <x v="2"/>
    <n v="17"/>
    <s v="MICHAEL BORGES"/>
    <s v="MBORGES"/>
    <s v="MICHAEL BORGES"/>
    <s v="MBORGES"/>
    <s v="Not Assigned in TPMS!!"/>
    <x v="0"/>
    <s v="2D0CN9    "/>
    <s v="MICHAEL BORGES"/>
    <s v="HOLMAN FLEET (ARI) US MAINT"/>
    <s v="116717723"/>
    <d v="2026-02-16T00:00:00"/>
    <s v="10R5"/>
    <s v="LOWELL"/>
    <s v="MA"/>
    <s v="MINIVAN 7 SEATS"/>
    <n v="20"/>
    <n v="14"/>
    <n v="72"/>
    <n v="1"/>
    <n v="18"/>
    <x v="0"/>
    <s v="47021"/>
    <m/>
    <s v="TRANSFORM SEARS HOME SERVICES"/>
    <s v="ZLevel 4 Clients Only"/>
    <n v="0"/>
    <s v="F"/>
    <n v="24"/>
    <s v="HYUN"/>
    <s v="SONA"/>
    <s v="2B56"/>
    <n v="0"/>
    <d v="2026-02-16T00:00:00"/>
    <s v="No"/>
  </r>
  <r>
    <s v="47024"/>
    <x v="162"/>
    <x v="1"/>
    <n v="31"/>
    <s v="RICKEY MOTTLEY"/>
    <s v="RMOTTLE"/>
    <s v="RICKEY MOTTLEY"/>
    <s v="RMOTTLE"/>
    <s v="Not Assigned in TPMS!!"/>
    <x v="0"/>
    <s v="2KP1JL    "/>
    <s v="RICKEY MOTTLEY"/>
    <s v="HOLMAN FLEET (ARI) US MAINT"/>
    <s v="116437143       -A/R"/>
    <d v="2026-03-04T00:00:00"/>
    <s v="10F2"/>
    <s v="ROSLINDALE"/>
    <s v="MA"/>
    <s v="MINI-CARGO VANS"/>
    <n v="2"/>
    <n v="2"/>
    <n v="80.290000000000006"/>
    <n v="0"/>
    <n v="2"/>
    <x v="0"/>
    <s v="47024"/>
    <m/>
    <s v="TRANSFORM SEARS HOME SERVICES"/>
    <s v="ZLevel 4 Clients Only"/>
    <n v="0"/>
    <s v="F"/>
    <n v="26"/>
    <s v="CHRY"/>
    <s v="PACI"/>
    <s v="2B56"/>
    <n v="1"/>
    <d v="2026-02-02T00:00:00"/>
    <s v="No"/>
  </r>
  <r>
    <s v="47032"/>
    <x v="163"/>
    <x v="1"/>
    <n v="210"/>
    <s v="CURTIS FRANCIS"/>
    <s v="CFRANCI"/>
    <s v="CURTIS FRANCIS"/>
    <s v="CFRANCI"/>
    <s v="Not Assigned in TPMS!!"/>
    <x v="0"/>
    <s v="27NBKP    "/>
    <s v="CURTIS FRANCIS"/>
    <s v="HOLMAN FLEET (ARI) US INTERIM"/>
    <s v="113329710       -F/R"/>
    <d v="2026-02-03T00:00:00"/>
    <s v="4209"/>
    <s v="TAMPA"/>
    <s v="FL"/>
    <s v="MINIVAN 7 SEATS"/>
    <n v="30"/>
    <n v="30"/>
    <n v="68"/>
    <n v="0"/>
    <n v="31"/>
    <x v="0"/>
    <s v="47032"/>
    <m/>
    <s v="TRANSFORM SEARS HOME SERVICES"/>
    <s v="ZLevel 4 Clients Only"/>
    <n v="1"/>
    <s v="F"/>
    <n v="26"/>
    <s v="CHRY"/>
    <s v="PACI"/>
    <s v="2B56"/>
    <n v="6"/>
    <d v="2025-08-07T00:00:00"/>
    <s v="No"/>
  </r>
  <r>
    <s v="47040"/>
    <x v="164"/>
    <x v="0"/>
    <n v="3"/>
    <s v="JAYLEN WARE"/>
    <s v="JWARE1"/>
    <s v="JAYLEN WARE"/>
    <s v="JWARE1"/>
    <s v="Not Assigned in TPMS!!"/>
    <x v="0"/>
    <s v="2K3CVR    "/>
    <s v="JAYLEN WARE"/>
    <s v="HOLMAN FLEET (ARI) US MAINT"/>
    <s v="117015535"/>
    <d v="2026-03-02T00:00:00"/>
    <s v="48P0"/>
    <s v="PAWTUCKET"/>
    <s v="RI"/>
    <s v="MINIVAN 7 SEATS"/>
    <n v="14"/>
    <n v="14"/>
    <n v="72"/>
    <n v="0"/>
    <n v="4"/>
    <x v="0"/>
    <s v="47040"/>
    <m/>
    <s v="TRANSFORM SEARS HOME SERVICES"/>
    <s v="ZLevel 4 Clients Only"/>
    <n v="0"/>
    <s v="F"/>
    <n v="24"/>
    <s v="JEEP"/>
    <s v="WAGO"/>
    <s v="2B56"/>
    <n v="0"/>
    <d v="2026-03-02T00:00:00"/>
    <s v="No"/>
  </r>
  <r>
    <s v="47042"/>
    <x v="165"/>
    <x v="1"/>
    <n v="79"/>
    <s v="MICHAEL GORDON"/>
    <s v="MGORD1"/>
    <s v="MICHAEL GORDON"/>
    <s v="MGORD1"/>
    <s v="Not Assigned in TPMS!!"/>
    <x v="0"/>
    <s v="2CDR49    "/>
    <s v="MICHAEL GORDON"/>
    <s v="HOLMAN FLEET (ARI) US INTERIM"/>
    <s v="115652285       -B/R"/>
    <d v="2026-02-14T00:00:00"/>
    <s v="48P5"/>
    <s v="WARWICK"/>
    <s v="RI"/>
    <s v="SUV STANDARD"/>
    <n v="30"/>
    <n v="6"/>
    <n v="72"/>
    <n v="2"/>
    <n v="20"/>
    <x v="0"/>
    <s v="47042"/>
    <m/>
    <s v="TRANSFORM SEARS HOME SERVICES"/>
    <s v="ZLevel 4 Clients Only"/>
    <n v="0"/>
    <s v="F"/>
    <n v="26"/>
    <s v="JEEP"/>
    <s v="COMP"/>
    <s v="2B56"/>
    <n v="2"/>
    <d v="2025-12-16T00:00:00"/>
    <s v="No"/>
  </r>
  <r>
    <s v="47052"/>
    <x v="166"/>
    <x v="1"/>
    <n v="134"/>
    <s v="PHILIP KARAMUZE"/>
    <s v="PKARAMU"/>
    <s v="PHILIP KARAMUZE"/>
    <s v="PKARAMU"/>
    <s v="Not Assigned in TPMS!!"/>
    <x v="0"/>
    <s v="2FD1PY    "/>
    <s v="PHILIP KARAMUZE"/>
    <s v="HOLMAN FLEET (ARI) US MAINT"/>
    <s v="114695052       -D/R"/>
    <d v="2026-02-19T00:00:00"/>
    <s v="24HS"/>
    <s v="HUDSON"/>
    <s v="NY"/>
    <s v="SUV STANDARD"/>
    <n v="19"/>
    <n v="8"/>
    <n v="73"/>
    <n v="1"/>
    <n v="15"/>
    <x v="0"/>
    <s v="47052"/>
    <m/>
    <s v="TRANSFORM SEARS HOME SERVICES"/>
    <s v="ZLevel 4 Clients Only"/>
    <n v="0"/>
    <s v="F"/>
    <n v="24"/>
    <s v="JEEP"/>
    <s v="COMP"/>
    <s v="2B56"/>
    <n v="4"/>
    <d v="2025-10-22T00:00:00"/>
    <s v="No"/>
  </r>
  <r>
    <s v="47078"/>
    <x v="1"/>
    <x v="1"/>
    <n v="57"/>
    <s v="BRANDEN FARRELL"/>
    <s v="RESEARCH!!"/>
    <s v="BRENDAN FARRELL"/>
    <s v="BFARREL"/>
    <s v="Not Assigned in TPMS!!"/>
    <x v="0"/>
    <s v="29CC37    "/>
    <s v="BRANDEN FARRELL"/>
    <s v="HOLMAN FLEET (ARI) US MAINT"/>
    <s v="115185212       -A/R"/>
    <d v="2026-02-07T00:00:00"/>
    <s v="2965"/>
    <s v="AUBURN"/>
    <s v="NY"/>
    <s v="SUV STANDARD"/>
    <n v="30"/>
    <n v="3"/>
    <n v="73"/>
    <n v="3"/>
    <n v="27"/>
    <x v="0"/>
    <s v="47078"/>
    <m/>
    <s v="TRANSFORM SEARS HOME SERVICES"/>
    <s v="ZLevel 4 Clients Only"/>
    <n v="0"/>
    <s v="F"/>
    <n v="25"/>
    <s v="GMC "/>
    <s v="K15C"/>
    <s v="2B56"/>
    <n v="1"/>
    <d v="2026-01-07T00:00:00"/>
    <s v="No"/>
  </r>
  <r>
    <s v="47086"/>
    <x v="167"/>
    <x v="1"/>
    <n v="31"/>
    <s v="CONRAD FUCHS"/>
    <s v="CFUCHS"/>
    <s v="CONRAD FUCHS"/>
    <s v="CFUCHS"/>
    <s v="Not Assigned in TPMS!!"/>
    <x v="0"/>
    <s v="2KTX30    "/>
    <s v="CONRAD FUCHS"/>
    <s v="HOLMAN FLEET (ARI) US MAINT"/>
    <s v="116427495       -A/R"/>
    <d v="2026-03-04T00:00:00"/>
    <s v="2901"/>
    <s v="ROCHESTER"/>
    <s v="NY"/>
    <s v="SUV STANDARD"/>
    <n v="2"/>
    <n v="2"/>
    <n v="73"/>
    <n v="0"/>
    <n v="2"/>
    <x v="0"/>
    <s v="47086"/>
    <m/>
    <s v="TRANSFORM SEARS HOME SERVICES"/>
    <s v="ZLevel 4 Clients Only"/>
    <n v="0"/>
    <s v="F"/>
    <n v="25"/>
    <s v="MAZD"/>
    <s v="CX50"/>
    <s v="2B56"/>
    <n v="1"/>
    <d v="2026-02-02T00:00:00"/>
    <s v="No"/>
  </r>
  <r>
    <s v="47087"/>
    <x v="1"/>
    <x v="1"/>
    <n v="104"/>
    <s v="MARC DAVIS"/>
    <s v="MDAVI31"/>
    <s v="MARC DAVIS"/>
    <s v="MDAVI31"/>
    <s v="Not Assigned in TPMS!!"/>
    <x v="0"/>
    <s v="2FL0XF    "/>
    <s v="MARC DAVIS"/>
    <s v="HOLMAN FLEET (ARI) US MAINT"/>
    <s v="115247886       -C/R"/>
    <d v="2026-02-19T00:00:00"/>
    <s v="4820"/>
    <s v="ENFIELD"/>
    <s v="CT"/>
    <s v="MINIVAN 7 SEATS"/>
    <n v="21"/>
    <n v="5"/>
    <n v="72"/>
    <n v="1"/>
    <n v="15"/>
    <x v="0"/>
    <s v="47087"/>
    <m/>
    <s v="TRANSFORM SEARS HOME SERVICES"/>
    <s v="ZLevel 4 Clients Only"/>
    <n v="0"/>
    <s v="F"/>
    <n v="25"/>
    <s v="CHEV"/>
    <s v="TRAX"/>
    <s v="2B56"/>
    <n v="3"/>
    <d v="2025-11-21T00:00:00"/>
    <s v="Yes"/>
  </r>
  <r>
    <s v="47131"/>
    <x v="168"/>
    <x v="0"/>
    <n v="6"/>
    <s v="AUSTIN CLAIR"/>
    <s v="RESEARCH!!"/>
    <s v="Not Assigned in TPMS!!"/>
    <s v="Not Assigned in TPMS!!"/>
    <s v="Not Assigned in TPMS!!"/>
    <x v="0"/>
    <s v="2J48HV    "/>
    <s v="AUSTIN CLAIR"/>
    <s v="HOLMAN FLEET (ARI) US MAINT"/>
    <s v="116977826"/>
    <d v="2026-02-27T00:00:00"/>
    <s v="557B"/>
    <s v="MONTGOMERY"/>
    <s v="AL"/>
    <s v="SUV STANDARD"/>
    <n v="5"/>
    <n v="5"/>
    <n v="68"/>
    <n v="0"/>
    <n v="7"/>
    <x v="0"/>
    <s v="47131"/>
    <m/>
    <s v="TRANSFORM SEARS HOME SERVICES"/>
    <s v="ZLevel 4 Clients Only"/>
    <n v="2"/>
    <s v="F"/>
    <n v="26"/>
    <s v="JEEP"/>
    <s v="WRAU"/>
    <s v="2B56"/>
    <n v="0"/>
    <d v="2026-02-27T00:00:00"/>
    <s v="No"/>
  </r>
  <r>
    <s v="47135"/>
    <x v="1"/>
    <x v="1"/>
    <n v="75"/>
    <s v="JOHNNY LYONS"/>
    <s v="RESEARCH!!"/>
    <s v="JOHN LYONS"/>
    <s v="JLYON9"/>
    <s v="Not Assigned in TPMS!!"/>
    <x v="0"/>
    <s v="27V2VJ    "/>
    <s v="JOHNNY LYONS"/>
    <s v="HOLMAN FLEET (ARI) US MAINT"/>
    <s v="115473296       -A/R"/>
    <d v="2026-01-19T00:00:00"/>
    <s v="21E7"/>
    <s v="NORTON"/>
    <s v="VA"/>
    <s v="MINIVAN 7 SEATS"/>
    <n v="30"/>
    <n v="1"/>
    <n v="69"/>
    <n v="2"/>
    <n v="46"/>
    <x v="0"/>
    <s v="47135"/>
    <m/>
    <s v="TRANSFORM SEARS HOME SERVICES"/>
    <s v="ZLevel 4 Clients Only"/>
    <n v="0"/>
    <s v="F"/>
    <n v="25"/>
    <s v="CHRY"/>
    <s v="PACI"/>
    <s v="2B56"/>
    <n v="1"/>
    <d v="2025-12-20T00:00:00"/>
    <s v="No"/>
  </r>
  <r>
    <s v="47156"/>
    <x v="169"/>
    <x v="2"/>
    <n v="16"/>
    <s v="COREY NEWELL"/>
    <s v="CNEWELL"/>
    <s v="COREY NEWELL"/>
    <s v="CNEWELL"/>
    <s v="Not Assigned in TPMS!!"/>
    <x v="0"/>
    <s v="2DF6H4    "/>
    <s v="COREY NEWELL"/>
    <s v="HOLMAN FLEET (ARI) US MAINT"/>
    <s v="116767520"/>
    <d v="2026-02-17T00:00:00"/>
    <s v="552G"/>
    <s v="DAPHNE"/>
    <s v="AL"/>
    <s v="SUV STANDARD"/>
    <n v="14"/>
    <n v="14"/>
    <n v="68"/>
    <n v="0"/>
    <n v="17"/>
    <x v="0"/>
    <s v="47156"/>
    <m/>
    <s v="TRANSFORM SEARS HOME SERVICES"/>
    <s v="ZLevel 4 Clients Only"/>
    <n v="3"/>
    <s v="F"/>
    <n v="24"/>
    <s v="SUBU"/>
    <s v="OUTB"/>
    <s v="2B56"/>
    <n v="0"/>
    <d v="2026-02-17T00:00:00"/>
    <s v="No"/>
  </r>
  <r>
    <s v="47159"/>
    <x v="170"/>
    <x v="0"/>
    <n v="7"/>
    <s v="RONALD GARRETT"/>
    <s v="RGARRE3"/>
    <s v="RONALD GARRETT"/>
    <s v="RGARRE3"/>
    <s v="Not Assigned in TPMS!!"/>
    <x v="0"/>
    <s v="2HMXRV    "/>
    <s v="RONALD GARRETT"/>
    <s v="HOLMAN FLEET (ARI) US MAINT"/>
    <s v="116959728"/>
    <d v="2026-02-26T00:00:00"/>
    <s v="5582"/>
    <s v="COLUMBUS"/>
    <s v="GA"/>
    <s v="SUV STANDARD"/>
    <n v="7"/>
    <n v="7"/>
    <n v="68"/>
    <n v="0"/>
    <n v="8"/>
    <x v="0"/>
    <s v="47159"/>
    <m/>
    <s v="TRANSFORM SEARS HOME SERVICES"/>
    <s v="ZLevel 4 Clients Only"/>
    <n v="1"/>
    <s v="F"/>
    <n v="24"/>
    <s v="CHRY"/>
    <s v="PACI"/>
    <s v="2B56"/>
    <n v="0"/>
    <d v="2026-02-26T00:00:00"/>
    <s v="No"/>
  </r>
  <r>
    <s v="47163"/>
    <x v="171"/>
    <x v="1"/>
    <n v="225"/>
    <s v="ALEX CHRISTIAN"/>
    <s v="ACHRI10"/>
    <s v="ALEX CHRISTIAN"/>
    <s v="ACHRI10"/>
    <s v="Not Assigned in TPMS!!"/>
    <x v="0"/>
    <s v="2FFJK1    "/>
    <s v="ALEX CHRISTIAN"/>
    <s v="HOLMAN FLEET (ARI) US INTERIM"/>
    <s v="113081637       -G/R"/>
    <d v="2026-02-18T00:00:00"/>
    <s v="0379"/>
    <s v="STOCKBRIDGE"/>
    <s v="GA"/>
    <s v="SUV STANDARD"/>
    <n v="30"/>
    <n v="30"/>
    <n v="68"/>
    <n v="0"/>
    <n v="16"/>
    <x v="0"/>
    <s v="47163"/>
    <m/>
    <s v="SEARS"/>
    <s v="ZLevel 4 Clients Only"/>
    <n v="0"/>
    <s v="F"/>
    <n v="25"/>
    <s v="MAZD"/>
    <s v="CX5 "/>
    <s v="2B56"/>
    <n v="7"/>
    <d v="2025-07-23T00:00:00"/>
    <s v="No"/>
  </r>
  <r>
    <s v="47166"/>
    <x v="1"/>
    <x v="1"/>
    <n v="43"/>
    <s v="JOHNATHAN BLACK"/>
    <s v="JBLACK8"/>
    <s v="JOHNATHAN BLACK"/>
    <s v="JBLACK8"/>
    <s v="Not Assigned in TPMS!!"/>
    <x v="0"/>
    <s v="2G8CLC    "/>
    <s v="JOHNATHAN BLACK"/>
    <s v="HOLMAN FLEET (ARI) US MAINT"/>
    <s v="115572662-B/R   -A/R"/>
    <d v="2026-02-20T00:00:00"/>
    <s v="5573"/>
    <s v="SELMA"/>
    <s v="AL"/>
    <s v="MINIVAN 7 SEATS"/>
    <n v="18"/>
    <n v="8"/>
    <n v="68"/>
    <n v="1"/>
    <n v="14"/>
    <x v="0"/>
    <s v="47166"/>
    <m/>
    <s v="TRANSFORM SEARS HOME SERVICES"/>
    <m/>
    <n v="0"/>
    <s v="F"/>
    <n v="25"/>
    <s v="CHEV"/>
    <s v="BLAZ"/>
    <s v="2B56"/>
    <n v="1"/>
    <d v="2026-01-21T00:00:00"/>
    <s v="No"/>
  </r>
  <r>
    <s v="47212"/>
    <x v="172"/>
    <x v="0"/>
    <n v="10"/>
    <s v="JOEL GUTIERREZ"/>
    <s v="JGUTIE2"/>
    <s v="JOEL GUTIERREZ"/>
    <s v="JGUTIE2"/>
    <s v="Not Assigned in TPMS!!"/>
    <x v="0"/>
    <s v="2GJ2TN    "/>
    <s v="JOEL GUTIERREZ"/>
    <s v="HOLMAN FLEET (ARI) US MAINT"/>
    <s v="116907475"/>
    <d v="2026-02-23T00:00:00"/>
    <s v="4575"/>
    <s v="YAKIMA"/>
    <s v="WA"/>
    <s v="SUV STANDARD"/>
    <n v="14"/>
    <n v="14"/>
    <n v="72"/>
    <n v="0"/>
    <n v="11"/>
    <x v="0"/>
    <s v="47212"/>
    <m/>
    <s v="TRANSFORM SEARS HOME SERVICES"/>
    <s v="ZLevel 4 Clients Only"/>
    <n v="0"/>
    <s v="F"/>
    <n v="24"/>
    <s v="GMC "/>
    <s v="TERR"/>
    <s v="2B56"/>
    <n v="0"/>
    <d v="2026-02-23T00:00:00"/>
    <s v="No"/>
  </r>
  <r>
    <s v="47232"/>
    <x v="173"/>
    <x v="2"/>
    <n v="15"/>
    <s v="RICHARD K GRAY"/>
    <s v="RESEARCH!!"/>
    <s v="RICHARD GRAY"/>
    <s v="RGRAY2"/>
    <s v="Not Assigned in TPMS!!"/>
    <x v="0"/>
    <s v="2DQ9H3    "/>
    <s v="RICHARD K GRAY"/>
    <s v="HOLMAN FLEET (ARI) US MAINT"/>
    <s v="116777226"/>
    <d v="2026-02-18T00:00:00"/>
    <s v="3035"/>
    <s v="MODESTO"/>
    <s v="CA"/>
    <s v="MINI-CARGO VANS"/>
    <n v="15"/>
    <n v="7"/>
    <n v="80.290000000000006"/>
    <n v="1"/>
    <n v="16"/>
    <x v="0"/>
    <s v="47232"/>
    <m/>
    <s v="TRANSFORM SEARS HOME SERVICES"/>
    <s v="ZLevel 4 Clients Only"/>
    <n v="1"/>
    <s v="F"/>
    <n v="26"/>
    <s v="RAM "/>
    <s v="B15C"/>
    <s v="2B56"/>
    <n v="0"/>
    <d v="2026-02-18T00:00:00"/>
    <s v="No"/>
  </r>
  <r>
    <s v="47252"/>
    <x v="1"/>
    <x v="1"/>
    <n v="86"/>
    <s v="TYLER BURDICK"/>
    <s v="TBURDIC"/>
    <s v="TYLER BURDICK"/>
    <s v="TBURDIC"/>
    <s v="Not Assigned in TPMS!!"/>
    <x v="0"/>
    <s v="29QY0H    "/>
    <s v="TYLER BURDICK"/>
    <s v="HOLMAN FLEET (ARI) US INTERIM"/>
    <s v="115486249       -B/R"/>
    <d v="2026-02-07T00:00:00"/>
    <s v="4525"/>
    <s v="OLYMPIA"/>
    <s v="WA"/>
    <s v="SUV STANDARD"/>
    <n v="30"/>
    <n v="10"/>
    <n v="72"/>
    <n v="2"/>
    <n v="27"/>
    <x v="0"/>
    <s v="47252"/>
    <m/>
    <s v="TRANSFORM SEARS HOME SERVICES"/>
    <s v="ZLevel 4 Clients Only"/>
    <n v="0"/>
    <s v="F"/>
    <n v="25"/>
    <s v="FORD"/>
    <s v="F15C"/>
    <s v="2B56"/>
    <n v="2"/>
    <d v="2025-12-09T00:00:00"/>
    <s v="Yes"/>
  </r>
  <r>
    <s v="47273"/>
    <x v="1"/>
    <x v="1"/>
    <n v="86"/>
    <s v="MARK HIGGINS"/>
    <s v="MHIGGI0"/>
    <s v="MARK HIGGINS"/>
    <s v="MHIGGI0"/>
    <s v="Not Assigned in TPMS!!"/>
    <x v="0"/>
    <s v="28W1QV    "/>
    <s v="MARK HIGGINS"/>
    <s v="HOLMAN FLEET (ARI) US MAINT"/>
    <s v="115490485       -B/R"/>
    <d v="2026-02-07T00:00:00"/>
    <s v="4736"/>
    <s v="MERIDIAN"/>
    <s v="ID"/>
    <s v="SUV STANDARD"/>
    <n v="28"/>
    <n v="5"/>
    <n v="68"/>
    <n v="3"/>
    <n v="27"/>
    <x v="0"/>
    <s v="47273"/>
    <m/>
    <s v="TRANSFORM SEARS HOME SERVICES"/>
    <s v="ZLevel 4 Clients Only"/>
    <n v="0"/>
    <s v="F"/>
    <n v="25"/>
    <s v="FORD"/>
    <s v="ESCA"/>
    <s v="2B56"/>
    <n v="2"/>
    <d v="2025-12-09T00:00:00"/>
    <s v="Yes"/>
  </r>
  <r>
    <s v="47293"/>
    <x v="1"/>
    <x v="1"/>
    <s v="Not Open"/>
    <s v="JORDAN FLENNIKEN"/>
    <s v="RESEARCH!!"/>
    <s v="Not Assigned in TPMS!!"/>
    <s v="Not Assigned in TPMS!!"/>
    <s v="Not Assigned in TPMS!!"/>
    <x v="0"/>
    <s v="25J94R    "/>
    <s v="JORDAN FLENNIKEN"/>
    <s v="HOLMAN FLEET (ARI) US INTERIM"/>
    <s v="114956731       -B/R"/>
    <d v="2026-01-09T00:00:00"/>
    <s v="519G"/>
    <s v="JOPLIN"/>
    <s v="MO"/>
    <s v="MINIVAN 7 SEATS"/>
    <n v="30"/>
    <n v="30"/>
    <n v="68"/>
    <n v="1"/>
    <n v="43"/>
    <x v="1"/>
    <s v="47293"/>
    <m/>
    <s v="TRANSFORM SEARS HOME SERVICES"/>
    <s v="ZLevel 4 Clients Only"/>
    <n v="0"/>
    <s v="F"/>
    <n v="26"/>
    <s v="HYUN"/>
    <s v="TUCS"/>
    <s v="2B56"/>
    <n v="2"/>
    <d v="2025-11-10T00:00:00"/>
    <s v="No"/>
  </r>
  <r>
    <s v="47315"/>
    <x v="174"/>
    <x v="1"/>
    <n v="84"/>
    <s v="DANIEL MCKNIGHT"/>
    <s v="DMCKNIG"/>
    <s v="DANIEL MCKNIGHT"/>
    <s v="DMCKNIG"/>
    <s v="Not Assigned in TPMS!!"/>
    <x v="0"/>
    <s v="2B0ZT5    "/>
    <s v="DANIEL MCKNIGHT"/>
    <s v="HOLMAN FLEET (ARI) US MAINT"/>
    <s v="115526291       -B/R"/>
    <d v="2026-02-09T00:00:00"/>
    <s v="5193"/>
    <s v="SPRINGFIELD"/>
    <s v="MO"/>
    <s v="MINIVAN 7 SEATS"/>
    <n v="22"/>
    <n v="12"/>
    <n v="68"/>
    <n v="1"/>
    <n v="25"/>
    <x v="0"/>
    <s v="47315"/>
    <m/>
    <s v="TRANSFORM SEARS HOME SERVICES"/>
    <s v="ZLevel 4 Clients Only"/>
    <n v="3"/>
    <s v="F"/>
    <n v="26"/>
    <s v="CHRY"/>
    <s v="PACI"/>
    <s v="2B56"/>
    <n v="2"/>
    <d v="2025-12-11T00:00:00"/>
    <s v="No"/>
  </r>
  <r>
    <s v="47334"/>
    <x v="175"/>
    <x v="0"/>
    <n v="10"/>
    <s v="CORIN NEAL"/>
    <s v="CNEAL"/>
    <s v="CORIN NEAL"/>
    <s v="CNEAL"/>
    <s v="Not Assigned in TPMS!!"/>
    <x v="0"/>
    <s v="2GJDXN    "/>
    <s v="CORIN NEAL"/>
    <s v="HOLMAN FLEET (ARI) US MAINT"/>
    <s v="116894649"/>
    <d v="2026-02-23T00:00:00"/>
    <s v="21P6"/>
    <s v="MIDLOTHIAN"/>
    <s v="VA"/>
    <s v="MINIVAN 7 SEATS"/>
    <n v="14"/>
    <n v="14"/>
    <n v="69"/>
    <n v="0"/>
    <n v="11"/>
    <x v="0"/>
    <s v="47334"/>
    <m/>
    <s v="TRANSFORM SEARS HOME SERVICES"/>
    <s v="ZLevel 4 Clients Only"/>
    <n v="0"/>
    <s v="F"/>
    <n v="23"/>
    <s v="CHRY"/>
    <s v="VOYA"/>
    <s v="2B56"/>
    <n v="0"/>
    <d v="2026-02-23T00:00:00"/>
    <s v="No"/>
  </r>
  <r>
    <s v="47363"/>
    <x v="176"/>
    <x v="1"/>
    <n v="51"/>
    <s v="JAMES ROCHON"/>
    <s v="JROCHON"/>
    <s v="JAMES ROCHON"/>
    <s v="JROCHON"/>
    <s v="Not Assigned in TPMS!!"/>
    <x v="0"/>
    <s v="2DFXCS    "/>
    <s v="JAMES ROCHON"/>
    <s v="HOLMAN FLEET (ARI) US MAINT"/>
    <s v="116019086       -A/R"/>
    <d v="2026-02-12T00:00:00"/>
    <s v="513C"/>
    <s v="OKLAHOMA CITY"/>
    <s v="OK"/>
    <s v="SUV STANDARD"/>
    <n v="23"/>
    <n v="6"/>
    <n v="68"/>
    <n v="1"/>
    <n v="22"/>
    <x v="0"/>
    <s v="47363"/>
    <m/>
    <s v="TRANSFORM SEARS HOME SERVICES"/>
    <s v="ZLevel 4 Clients Only"/>
    <n v="0"/>
    <s v="F"/>
    <n v="24"/>
    <s v="FORD"/>
    <s v="EDGE"/>
    <s v="2B56"/>
    <n v="1"/>
    <d v="2026-01-13T00:00:00"/>
    <s v="No"/>
  </r>
  <r>
    <s v="47392"/>
    <x v="177"/>
    <x v="1"/>
    <n v="48"/>
    <s v="SONNY WINGER"/>
    <s v="SWINGER"/>
    <s v="SONNY WINGER"/>
    <s v="SWINGER"/>
    <s v="Not Assigned in TPMS!!"/>
    <x v="0"/>
    <s v="2D7JMM    "/>
    <s v="SONNY WINGER"/>
    <s v="HOLMAN FLEET (ARI) US MAINT"/>
    <s v="116098793       -A/R"/>
    <d v="2026-02-14T00:00:00"/>
    <s v="517A"/>
    <s v="BENTON"/>
    <s v="AR"/>
    <s v="MINIVAN 7 SEATS"/>
    <n v="21"/>
    <n v="6"/>
    <n v="68"/>
    <n v="2"/>
    <n v="20"/>
    <x v="0"/>
    <s v="47392"/>
    <m/>
    <s v="TRANSFORM SEARS HOME SERVICES"/>
    <s v="ZLevel 4 Clients Only"/>
    <n v="0"/>
    <s v="F"/>
    <n v="25"/>
    <s v="FORD"/>
    <s v="ESCA"/>
    <s v="2B56"/>
    <n v="1"/>
    <d v="2026-01-16T00:00:00"/>
    <s v="Yes"/>
  </r>
  <r>
    <s v="47412"/>
    <x v="1"/>
    <x v="1"/>
    <n v="92"/>
    <s v="TIMOTHY HOLBROOK"/>
    <s v="THOLBRO"/>
    <s v="TIMOTHY HOLBROOK"/>
    <s v="THOLBRO"/>
    <s v="Not Assigned in TPMS!!"/>
    <x v="0"/>
    <s v="27T14M    "/>
    <s v="TIMOTHY HOLBROOK"/>
    <s v="HOLMAN FLEET (ARI) US INTERIM"/>
    <s v="115419452       -B/R"/>
    <d v="2026-02-01T00:00:00"/>
    <s v="03JS"/>
    <s v="JASPER"/>
    <s v="GA"/>
    <s v="SUV STANDARD"/>
    <n v="30"/>
    <n v="30"/>
    <n v="68"/>
    <n v="1"/>
    <n v="33"/>
    <x v="0"/>
    <s v="47412"/>
    <m/>
    <s v="TRANSFORM SEARS HOME SERVICES"/>
    <s v="ZLevel 4 Clients Only"/>
    <n v="0"/>
    <s v="F"/>
    <n v="26"/>
    <s v="CHRY"/>
    <s v="PACI"/>
    <s v="2B56"/>
    <n v="2"/>
    <d v="2025-12-03T00:00:00"/>
    <s v="No"/>
  </r>
  <r>
    <s v="47420"/>
    <x v="1"/>
    <x v="1"/>
    <n v="129"/>
    <s v="SHAQUON WISE"/>
    <s v="SWISE0"/>
    <s v="SHAQUON WISE"/>
    <s v="SWISE0"/>
    <s v="Not Assigned in TPMS!!"/>
    <x v="0"/>
    <s v="2GNG15    "/>
    <s v="SHAQUON WISE"/>
    <s v="HOLMAN FLEET (ARI) US ACCIDENT"/>
    <s v="114754720       -D/R"/>
    <d v="2026-02-24T00:00:00"/>
    <s v="0315"/>
    <s v="CONYERS"/>
    <s v="GA"/>
    <s v="SUV STANDARD"/>
    <n v="9"/>
    <n v="9"/>
    <n v="68"/>
    <n v="0"/>
    <n v="10"/>
    <x v="0"/>
    <s v="47420"/>
    <m/>
    <s v="TRANSFORM SEARS HOME SERVICES"/>
    <s v="ZLevel 4 Clients Only"/>
    <n v="1"/>
    <s v="F"/>
    <n v="26"/>
    <s v="CHRY"/>
    <s v="PACI"/>
    <s v="2B56"/>
    <n v="4"/>
    <d v="2025-10-27T00:00:00"/>
    <s v="Yes"/>
  </r>
  <r>
    <s v="61001"/>
    <x v="178"/>
    <x v="1"/>
    <n v="29"/>
    <s v="TARONNE HENDERSON"/>
    <s v="THENDER"/>
    <s v="TARONNE HENDERSON"/>
    <s v="THENDER"/>
    <s v="Not Assigned in TPMS!!"/>
    <x v="0"/>
    <s v="27TLD5    "/>
    <s v="TARONNE HENDERSON"/>
    <s v="HOLMAN FLEET (ARI) US MAINT"/>
    <s v="116463147"/>
    <d v="2026-02-04T00:00:00"/>
    <s v="0137"/>
    <s v="FLORISSANT"/>
    <s v="MO"/>
    <s v="SUV STANDARD"/>
    <n v="29"/>
    <n v="14"/>
    <n v="68"/>
    <n v="2"/>
    <n v="30"/>
    <x v="0"/>
    <s v="61001"/>
    <m/>
    <s v="TRANSFORM SEARS HOME SERVICES"/>
    <s v="ZLevel 4 Clients Only"/>
    <n v="1"/>
    <s v="F"/>
    <n v="25"/>
    <s v="HOND"/>
    <s v="ODYS"/>
    <s v="2B56"/>
    <n v="0"/>
    <d v="2026-02-04T00:00:00"/>
    <s v="No"/>
  </r>
  <r>
    <s v="61064"/>
    <x v="179"/>
    <x v="0"/>
    <n v="3"/>
    <s v="JOHNNY FRYE"/>
    <s v="JFRYE1"/>
    <s v="JOHNNY FRYE"/>
    <s v="JFRYE1"/>
    <s v="Not Assigned in TPMS!!"/>
    <x v="0"/>
    <s v="2JXSG3    "/>
    <s v="JOHNNY FRYE"/>
    <s v="HOLMAN FLEET (ARI) US MAINT"/>
    <s v="116978334"/>
    <d v="2026-03-02T00:00:00"/>
    <s v="12K5"/>
    <s v="THORNTON"/>
    <s v="CO"/>
    <s v="MINIVAN 7 SEATS"/>
    <n v="5"/>
    <n v="5"/>
    <n v="72"/>
    <n v="0"/>
    <n v="4"/>
    <x v="0"/>
    <s v="61064"/>
    <m/>
    <s v="TRANSFORM SEARS HOME SERVICES"/>
    <s v="ZLevel 4 Clients Only"/>
    <n v="0"/>
    <s v="F"/>
    <n v="26"/>
    <s v="CHRY"/>
    <s v="PACI"/>
    <s v="2B56"/>
    <n v="0"/>
    <d v="2026-03-02T00:00:00"/>
    <s v="No"/>
  </r>
  <r>
    <s v="61100"/>
    <x v="1"/>
    <x v="1"/>
    <n v="104"/>
    <s v="NIKITA BOYER"/>
    <s v="NBOYER"/>
    <s v="NIKITA BOYER"/>
    <s v="NBOYER"/>
    <s v="Not Assigned in TPMS!!"/>
    <x v="0"/>
    <s v="2GCSNX    "/>
    <s v="NIKITA BOYER"/>
    <s v="HOLMAN FLEET (ARI) US MAINT"/>
    <s v="115251279       -C/R"/>
    <d v="2026-02-19T00:00:00"/>
    <s v="1821"/>
    <s v="ELKTON"/>
    <s v="MD"/>
    <s v="MINIVAN 7 SEATS"/>
    <n v="20"/>
    <n v="2"/>
    <n v="72"/>
    <n v="1"/>
    <n v="15"/>
    <x v="0"/>
    <s v="61100"/>
    <m/>
    <s v="TRANSFORM SEARS HOME SERVICES"/>
    <s v="ZLevel 4 Clients Only"/>
    <n v="0"/>
    <s v="F"/>
    <n v="25"/>
    <s v="FORD"/>
    <s v="ESCA"/>
    <s v="2B56"/>
    <n v="3"/>
    <d v="2025-11-21T00:00:00"/>
    <s v="No"/>
  </r>
  <r>
    <s v="61101"/>
    <x v="1"/>
    <x v="1"/>
    <n v="72"/>
    <s v="SAMAR AHMADY"/>
    <s v="SAHMADY"/>
    <s v="SAMAR AHMADY"/>
    <s v="SAHMADY"/>
    <s v="Not Assigned in TPMS!!"/>
    <x v="0"/>
    <s v="2J4GYX    "/>
    <s v="SAMAR AHMADY"/>
    <s v="HOLMAN FLEET (ARI) US MAINT"/>
    <s v="115742067       -B/R"/>
    <d v="2026-02-21T00:00:00"/>
    <s v="1532"/>
    <s v="HIGHLAND"/>
    <s v="IN"/>
    <s v="MINIVAN 7 SEATS"/>
    <n v="16"/>
    <n v="6"/>
    <n v="68"/>
    <n v="1"/>
    <n v="13"/>
    <x v="0"/>
    <s v="61101"/>
    <m/>
    <s v="TRANSFORM SEARS HOME SERVICES"/>
    <m/>
    <n v="0"/>
    <s v="F"/>
    <n v="25"/>
    <s v="HYUN"/>
    <s v="VENU"/>
    <s v="2B56"/>
    <n v="2"/>
    <d v="2025-12-23T00:00:00"/>
    <s v="No"/>
  </r>
  <r>
    <s v="61118"/>
    <x v="180"/>
    <x v="3"/>
    <n v="22"/>
    <s v="QUENTON DOUGLAS"/>
    <s v="QDOUGLA"/>
    <s v="ALFREDO GONZALEZ"/>
    <s v="AGON248"/>
    <s v="Not Assigned in TPMS!!"/>
    <x v="0"/>
    <s v="2BG5NL    "/>
    <s v="QUENTON DOUGLAS"/>
    <s v="HOLMAN FLEET (ARI) US MAINT"/>
    <s v="116673106"/>
    <d v="2026-02-11T00:00:00"/>
    <s v="061Q"/>
    <s v="HOUSTON"/>
    <s v="TX"/>
    <s v="SUV STANDARD"/>
    <n v="22"/>
    <n v="14"/>
    <n v="69"/>
    <n v="1"/>
    <n v="23"/>
    <x v="0"/>
    <s v="61118"/>
    <m/>
    <s v="TRANSFORM SEARS HOME SERVICES"/>
    <s v="ZLevel 4 Clients Only"/>
    <n v="1"/>
    <s v="F"/>
    <n v="25"/>
    <s v="NISN"/>
    <s v="ALTI"/>
    <s v="2B56"/>
    <n v="0"/>
    <d v="2026-02-11T00:00:00"/>
    <s v="No"/>
  </r>
  <r>
    <s v="61118"/>
    <x v="180"/>
    <x v="0"/>
    <n v="1"/>
    <s v="ALFREDO GONZALEZ"/>
    <s v="AGON248"/>
    <s v="ALFREDO GONZALEZ"/>
    <s v="AGON248"/>
    <s v="Not Assigned in TPMS!!"/>
    <x v="0"/>
    <s v="2KYMF9    "/>
    <s v="ALFREDO GONZALEZ"/>
    <s v="HOLMAN FLEET (ARI) US MAINT"/>
    <s v="117071898"/>
    <d v="2026-03-04T00:00:00"/>
    <s v="32W5"/>
    <s v="COSTA MESA"/>
    <s v="CA"/>
    <s v="MINIVAN 7 SEATS"/>
    <n v="7"/>
    <n v="7"/>
    <n v="72"/>
    <n v="0"/>
    <n v="2"/>
    <x v="0"/>
    <s v="61118"/>
    <m/>
    <s v="TRANSFORM SEARS HOME SERVICES"/>
    <s v="ZLevel 4 Clients Only"/>
    <n v="0"/>
    <s v="F"/>
    <n v="26"/>
    <s v="CHRY"/>
    <s v="PACI"/>
    <s v="2B56"/>
    <n v="0"/>
    <d v="2026-03-04T00:00:00"/>
    <s v="No"/>
  </r>
  <r>
    <s v="61122"/>
    <x v="1"/>
    <x v="1"/>
    <n v="49"/>
    <s v="JOHNNY GRAY"/>
    <s v="JGRAY7"/>
    <s v="JOHNNY GRAY"/>
    <s v="JGRAY7"/>
    <s v="Not Assigned in TPMS!!"/>
    <x v="0"/>
    <s v="2CY15R    "/>
    <s v="JOHNNY GRAY"/>
    <s v="HOLMAN FLEET (ARI) US MAINT"/>
    <s v="116067934       -A/R"/>
    <d v="2026-02-14T00:00:00"/>
    <s v="5826"/>
    <s v="RICHMOND"/>
    <s v="KY"/>
    <s v="MINIVAN 7 SEATS"/>
    <n v="19"/>
    <n v="10"/>
    <n v="68"/>
    <n v="1"/>
    <n v="20"/>
    <x v="0"/>
    <s v="61122"/>
    <m/>
    <s v="TRANSFORM SEARS HOME SERVICES"/>
    <s v="ZLevel 4 Clients Only"/>
    <n v="1"/>
    <s v="F"/>
    <n v="24"/>
    <s v="CHRY"/>
    <s v="PACI"/>
    <s v="2B56"/>
    <n v="1"/>
    <d v="2026-01-15T00:00:00"/>
    <s v="No"/>
  </r>
  <r>
    <s v="61148"/>
    <x v="1"/>
    <x v="1"/>
    <n v="85"/>
    <s v="KEVIN TERRELL"/>
    <s v="KTERRE2"/>
    <s v="KEVIN TERRELL"/>
    <s v="KTERRE2"/>
    <s v="Not Assigned in TPMS!!"/>
    <x v="0"/>
    <s v="296M41    "/>
    <s v="KEVIN TERRELL"/>
    <s v="HOLMAN FLEET (ARI) US MAINT"/>
    <s v="115555819       -B/R"/>
    <d v="2026-02-08T00:00:00"/>
    <s v="0913"/>
    <s v="MESQUITE"/>
    <s v="TX"/>
    <s v="MINIVAN 7 SEATS"/>
    <n v="23"/>
    <n v="3"/>
    <n v="69"/>
    <n v="2"/>
    <n v="26"/>
    <x v="0"/>
    <s v="61148"/>
    <m/>
    <s v="TRANSFORM SEARS HOME SERVICES"/>
    <s v="ZLevel 4 Clients Only"/>
    <n v="3"/>
    <s v="F"/>
    <n v="26"/>
    <s v="CHRY"/>
    <s v="PACI"/>
    <s v="2B56"/>
    <n v="2"/>
    <d v="2025-12-10T00:00:00"/>
    <s v="No"/>
  </r>
  <r>
    <s v="61149"/>
    <x v="181"/>
    <x v="1"/>
    <n v="55"/>
    <s v="JAMES COLEMAN"/>
    <s v="JCOLEM0"/>
    <s v="Not Assigned in TPMS!!"/>
    <s v="Not Assigned in TPMS!!"/>
    <s v="Not Assigned in TPMS!!"/>
    <x v="0"/>
    <s v="2B7J9W    "/>
    <s v="JAMES COLEMAN"/>
    <s v="HOLMAN FLEET (ARI) US MAINT"/>
    <s v="115946780       -A/R"/>
    <d v="2026-02-08T00:00:00"/>
    <s v="5102"/>
    <s v="TYLER"/>
    <s v="TX"/>
    <s v="SUV STANDARD"/>
    <n v="28"/>
    <n v="5"/>
    <n v="69"/>
    <n v="3"/>
    <n v="26"/>
    <x v="0"/>
    <s v="61149"/>
    <m/>
    <s v="TRANSFORM SEARS HOME SERVICES"/>
    <s v="ZLevel 4 Clients Only"/>
    <n v="0"/>
    <s v="F"/>
    <n v="25"/>
    <s v="CHRY"/>
    <s v="PACI"/>
    <s v="2B56"/>
    <n v="1"/>
    <d v="2026-01-09T00:00:00"/>
    <s v="No"/>
  </r>
  <r>
    <s v="61154"/>
    <x v="182"/>
    <x v="3"/>
    <n v="27"/>
    <s v="ROY RAMSEY"/>
    <s v="RRAMSE1"/>
    <s v="ROY RAMSEY"/>
    <s v="RRAMSE1"/>
    <s v="Not Assigned in TPMS!!"/>
    <x v="0"/>
    <s v="28XB5J    "/>
    <s v="ROY RAMSEY"/>
    <s v="HOLMAN FLEET (ARI) US MAINT"/>
    <s v="116601385"/>
    <d v="2026-02-06T00:00:00"/>
    <s v="0692"/>
    <s v="LEAGUE CITY"/>
    <s v="TX"/>
    <s v="MINIVAN 7 SEATS"/>
    <n v="25"/>
    <n v="14"/>
    <n v="69"/>
    <n v="2"/>
    <n v="28"/>
    <x v="0"/>
    <s v="61154"/>
    <m/>
    <s v="TRANSFORM SEARS HOME SERVICES"/>
    <s v="ZLevel 4 Clients Only"/>
    <n v="3"/>
    <s v="F"/>
    <n v="25"/>
    <s v="FORD"/>
    <s v="ESCA"/>
    <s v="2B56"/>
    <n v="0"/>
    <d v="2026-02-06T00:00:00"/>
    <s v="No"/>
  </r>
  <r>
    <s v="61165"/>
    <x v="183"/>
    <x v="0"/>
    <n v="3"/>
    <s v="DAVID BARRINGER"/>
    <s v="DBARRIN"/>
    <s v="DAVID BARRINGER"/>
    <s v="DBARRIN"/>
    <s v="Not Assigned in TPMS!!"/>
    <x v="0"/>
    <s v="2K19WB    "/>
    <s v="DAVID BARRINGER"/>
    <s v="HOLMAN FLEET (ARI) US MAINT"/>
    <s v="117005883"/>
    <d v="2026-03-02T00:00:00"/>
    <s v="5107"/>
    <s v="LUFKIN"/>
    <s v="TX"/>
    <s v="SUV STANDARD"/>
    <n v="7"/>
    <n v="7"/>
    <n v="69"/>
    <n v="0"/>
    <n v="4"/>
    <x v="0"/>
    <s v="61165"/>
    <m/>
    <s v="TRANSFORM SEARS HOME SERVICES"/>
    <s v="ZLevel 4 Clients Only"/>
    <n v="0"/>
    <s v="F"/>
    <n v="25"/>
    <s v="CHRY"/>
    <s v="PACI"/>
    <s v="2B56"/>
    <n v="0"/>
    <d v="2026-03-02T00:00:00"/>
    <s v="No"/>
  </r>
  <r>
    <s v="61192"/>
    <x v="184"/>
    <x v="1"/>
    <n v="142"/>
    <s v="SERGI STRENOVYCH"/>
    <s v="RESEARCH!!"/>
    <s v="Not Assigned in TPMS!!"/>
    <s v="Not Assigned in TPMS!!"/>
    <s v="Not Assigned in TPMS!!"/>
    <x v="0"/>
    <s v="2B7KYJ    "/>
    <s v="SERGI STRENOVYCH"/>
    <s v="HOLMAN FLEET (ARI) US MAINT"/>
    <s v="114525514       -D/R"/>
    <d v="2026-02-11T00:00:00"/>
    <s v="1263"/>
    <s v="LAKEWOOD"/>
    <s v="CO"/>
    <s v="MINIVAN 7 SEATS"/>
    <n v="23"/>
    <n v="23"/>
    <n v="72"/>
    <n v="0"/>
    <n v="23"/>
    <x v="0"/>
    <s v="61192"/>
    <m/>
    <s v="TRANSFORM SEARS HOME SERVICES"/>
    <s v="ZLevel 4 Clients Only"/>
    <n v="0"/>
    <s v="F"/>
    <n v="25"/>
    <s v="FORD"/>
    <s v="ESCA"/>
    <s v="2B56"/>
    <n v="4"/>
    <d v="2025-10-14T00:00:00"/>
    <s v="No"/>
  </r>
  <r>
    <s v="61200"/>
    <x v="185"/>
    <x v="0"/>
    <n v="2"/>
    <s v="MICHAEL GIBBS"/>
    <s v="MGIBBS"/>
    <s v="MICHAEL GIBBS"/>
    <s v="MGIBBS"/>
    <s v="Not Assigned in TPMS!!"/>
    <x v="0"/>
    <s v="2K9T5X    "/>
    <s v="MICHAEL GIBBS"/>
    <s v="HOLMAN FLEET (ARI) US MAINT"/>
    <s v="HTJM711969"/>
    <d v="2026-03-03T00:00:00"/>
    <s v="12B4"/>
    <s v="COLORADO SPRINGS"/>
    <s v="CO"/>
    <s v="MINIVAN 7 SEATS"/>
    <n v="14"/>
    <n v="14"/>
    <n v="72"/>
    <n v="0"/>
    <n v="3"/>
    <x v="0"/>
    <s v="61200"/>
    <m/>
    <s v=""/>
    <m/>
    <n v="0"/>
    <s v="F"/>
    <n v="25"/>
    <s v="MITS"/>
    <s v="OSPT"/>
    <s v="2B56"/>
    <n v="0"/>
    <d v="2026-03-03T00:00:00"/>
    <s v="No"/>
  </r>
  <r>
    <s v="61203"/>
    <x v="186"/>
    <x v="1"/>
    <n v="42"/>
    <s v="THOMAS YANKIE"/>
    <s v="TYANKI"/>
    <s v="THOMAS YANKIE"/>
    <s v="TYANKI"/>
    <s v="Not Assigned in TPMS!!"/>
    <x v="0"/>
    <s v="2GZ492    "/>
    <s v="THOMAS YANKIE"/>
    <s v="HOLMAN FLEET (ARI) US MAINT"/>
    <s v="116152031       -A/R"/>
    <d v="2026-02-21T00:00:00"/>
    <s v="0948"/>
    <s v="CORSICANA"/>
    <s v="TX"/>
    <s v="SUV STANDARD"/>
    <n v="11"/>
    <n v="11"/>
    <n v="69"/>
    <n v="0"/>
    <n v="13"/>
    <x v="0"/>
    <s v="61203"/>
    <m/>
    <s v="TRANSFORM SEARS HOME SERVICES"/>
    <s v="ZLevel 4 Clients Only"/>
    <n v="2"/>
    <s v="F"/>
    <n v="24"/>
    <s v="RAM "/>
    <s v="C15Q"/>
    <s v="2B56"/>
    <n v="1"/>
    <d v="2026-01-22T00:00:00"/>
    <s v="No"/>
  </r>
  <r>
    <s v="61208"/>
    <x v="1"/>
    <x v="1"/>
    <n v="199"/>
    <s v="ALBERTO GONZALEZ"/>
    <s v="AGONZA4"/>
    <s v="ALBERTO GONZALEZ"/>
    <s v="AGONZA4"/>
    <s v="Not Assigned in TPMS!!"/>
    <x v="0"/>
    <s v="2G66Z1    "/>
    <s v="ALBERTO GONZALEZ"/>
    <s v="HOLMAN FLEET (ARI) US INTERIM"/>
    <s v="113351898       -F/R"/>
    <d v="2026-02-14T00:00:00"/>
    <s v="0949"/>
    <s v="FORT WORTH"/>
    <s v="TX"/>
    <s v="MINIVAN 7 SEATS"/>
    <n v="30"/>
    <n v="30"/>
    <n v="69"/>
    <n v="0"/>
    <n v="20"/>
    <x v="0"/>
    <s v="61208"/>
    <m/>
    <s v="TRANSFORM SEARS HOME SERVICES"/>
    <s v="ZLevel 4 Clients Only"/>
    <n v="0"/>
    <s v="F"/>
    <n v="24"/>
    <s v="JEEP"/>
    <s v="COMP"/>
    <s v="2B56"/>
    <n v="6"/>
    <d v="2025-08-18T00:00:00"/>
    <s v="No"/>
  </r>
  <r>
    <s v="61209"/>
    <x v="1"/>
    <x v="1"/>
    <n v="56"/>
    <s v="LUIS RUIZ"/>
    <s v="LRUIZ1"/>
    <s v="LUIS RUIZ"/>
    <s v="LRUIZ1"/>
    <s v="Not Assigned in TPMS!!"/>
    <x v="0"/>
    <s v="28ZBRR    "/>
    <s v="LUIS RUIZ"/>
    <s v="HOLMAN FLEET (ARI) US INTERIM"/>
    <s v="115908775       -A/R"/>
    <d v="2026-02-07T00:00:00"/>
    <s v="0913"/>
    <s v="MESQUITE"/>
    <s v="TX"/>
    <s v="MINIVAN 7 SEATS"/>
    <n v="30"/>
    <n v="3"/>
    <n v="69"/>
    <n v="1"/>
    <n v="27"/>
    <x v="0"/>
    <s v="61209"/>
    <m/>
    <s v="TRANSFORM SEARS HOME SERVICES"/>
    <s v="ZLevel 4 Clients Only"/>
    <n v="0"/>
    <s v="F"/>
    <n v="25"/>
    <s v="CHRY"/>
    <s v="PACI"/>
    <s v="2B56"/>
    <n v="1"/>
    <d v="2026-01-08T00:00:00"/>
    <s v="Yes"/>
  </r>
  <r>
    <s v="61212"/>
    <x v="187"/>
    <x v="1"/>
    <n v="232"/>
    <s v="LATARGI FOWLER"/>
    <s v="LFOWLER"/>
    <s v="Not Assigned in TPMS!!"/>
    <s v="Not Assigned in TPMS!!"/>
    <s v="Not Assigned in TPMS!!"/>
    <x v="0"/>
    <s v="2BHRVD    "/>
    <s v="LATARGI FOWLER"/>
    <s v="HOLMAN FLEET (ARI) US MAINT"/>
    <s v="112964519       -G/R"/>
    <d v="2026-02-11T00:00:00"/>
    <s v="0913"/>
    <s v="MESQUITE"/>
    <s v="TX"/>
    <s v="MINIVAN 7 SEATS"/>
    <n v="20"/>
    <n v="10"/>
    <n v="69"/>
    <n v="1"/>
    <n v="23"/>
    <x v="0"/>
    <s v="61212"/>
    <m/>
    <s v="TRANSFORM SEARS HOME SERVICES"/>
    <s v="ZLevel 4 Clients Only"/>
    <n v="3"/>
    <s v="F"/>
    <n v="26"/>
    <s v="CHRY"/>
    <s v="PACI"/>
    <s v="2B56"/>
    <n v="7"/>
    <d v="2025-07-16T00:00:00"/>
    <s v="No"/>
  </r>
  <r>
    <s v="61232"/>
    <x v="188"/>
    <x v="1"/>
    <n v="141"/>
    <s v="JACOB STEVENSON"/>
    <s v="RESEARCH!!"/>
    <s v="Not Assigned in TPMS!!"/>
    <s v="Not Assigned in TPMS!!"/>
    <s v="Not Assigned in TPMS!!"/>
    <x v="0"/>
    <s v="2CRC2Q    "/>
    <s v="JACOB STEVENSON"/>
    <s v="HOLMAN FLEET (ARI) US MAINT"/>
    <s v="114563852       -D/R"/>
    <d v="2026-02-12T00:00:00"/>
    <s v="5572"/>
    <s v="PRATTVILLE"/>
    <s v="AL"/>
    <s v="SUV STANDARD"/>
    <n v="30"/>
    <n v="1"/>
    <n v="68"/>
    <n v="2"/>
    <n v="22"/>
    <x v="0"/>
    <s v="61232"/>
    <m/>
    <s v="TRANSFORM SEARS HOME SERVICES"/>
    <s v="ZLevel 4 Clients Only"/>
    <n v="0"/>
    <s v="F"/>
    <n v="24"/>
    <s v="JEEP"/>
    <s v="WAGL"/>
    <s v="2B56"/>
    <n v="4"/>
    <d v="2025-10-15T00:00:00"/>
    <s v="No"/>
  </r>
  <r>
    <s v="61241"/>
    <x v="1"/>
    <x v="1"/>
    <n v="62"/>
    <s v="JACOB DOBBS"/>
    <s v="JDOBBS"/>
    <s v="Not Assigned in TPMS!!"/>
    <s v="Not Assigned in TPMS!!"/>
    <s v="Not Assigned in TPMS!!"/>
    <x v="0"/>
    <s v="26MB78    "/>
    <s v="JACOB DOBBS"/>
    <s v="HOLMAN FLEET (ARI) US MAINT"/>
    <s v="115838989       -A/R"/>
    <d v="2026-02-01T00:00:00"/>
    <s v="4301"/>
    <s v="JACKSONVILLE"/>
    <s v="FL"/>
    <s v="SUV STANDARD"/>
    <n v="30"/>
    <n v="6"/>
    <n v="68"/>
    <n v="3"/>
    <n v="33"/>
    <x v="0"/>
    <s v="61241"/>
    <m/>
    <s v="TRANSFORM SEARS HOME SERVICES"/>
    <s v="ZLevel 4 Clients Only"/>
    <n v="0"/>
    <s v="F"/>
    <n v="26"/>
    <s v="JEEP"/>
    <s v="COMP"/>
    <s v="2B56"/>
    <n v="1"/>
    <d v="2026-01-02T00:00:00"/>
    <s v="No"/>
  </r>
  <r>
    <s v="61262"/>
    <x v="189"/>
    <x v="0"/>
    <n v="6"/>
    <s v="STACEY FINDLEY"/>
    <s v="SFINDLE"/>
    <s v="STACEY FINDLEY"/>
    <s v="SFINDLE"/>
    <s v="Not Assigned in TPMS!!"/>
    <x v="0"/>
    <s v="2HXVLF    "/>
    <s v="STACEY FINDLEY"/>
    <s v="HOLMAN FLEET (ARI) US MAINT"/>
    <s v="116939884"/>
    <d v="2026-02-27T00:00:00"/>
    <s v="5193"/>
    <s v="SPRINGFIELD"/>
    <s v="MO"/>
    <s v="CARGO VAN"/>
    <n v="7"/>
    <n v="7"/>
    <n v="75.290000000000006"/>
    <n v="0"/>
    <n v="7"/>
    <x v="0"/>
    <s v="61262"/>
    <m/>
    <s v="TRANSFORM SEARS HOME SERVICES"/>
    <s v="ZLevel 4 Clients Only"/>
    <n v="0"/>
    <s v="F"/>
    <n v="25"/>
    <s v="CHRY"/>
    <s v="PACI"/>
    <s v="2B56"/>
    <n v="0"/>
    <d v="2026-02-27T00:00:00"/>
    <s v="No"/>
  </r>
  <r>
    <s v="61272"/>
    <x v="1"/>
    <x v="1"/>
    <n v="66"/>
    <s v="GARY MOREHOUSE"/>
    <s v="GMOREHO"/>
    <s v="GARY MOREHOUSE"/>
    <s v="GMOREHO"/>
    <s v="Not Assigned in TPMS!!"/>
    <x v="0"/>
    <s v="2KJM1Z    "/>
    <s v="GARY MOREHOUSE"/>
    <s v="HOLMAN FLEET (ARI) US MAINT"/>
    <s v="115789608       -B/R"/>
    <d v="2026-02-27T00:00:00"/>
    <s v="4610"/>
    <s v="VANCOUVER"/>
    <s v="WA"/>
    <s v="SUV STANDARD"/>
    <n v="13"/>
    <n v="13"/>
    <n v="72"/>
    <n v="0"/>
    <n v="7"/>
    <x v="0"/>
    <s v="61272"/>
    <m/>
    <s v="TRANSFORM SEARS HOME SERVICES"/>
    <s v="ZLevel 4 Clients Only"/>
    <n v="0"/>
    <s v="F"/>
    <n v="25"/>
    <s v="CHRY"/>
    <s v="PACI"/>
    <s v="2B56"/>
    <n v="2"/>
    <d v="2025-12-29T00:00:00"/>
    <s v="No"/>
  </r>
  <r>
    <s v="61301"/>
    <x v="1"/>
    <x v="1"/>
    <n v="80"/>
    <s v="BARRY FOLKS"/>
    <s v="BFOLKS"/>
    <s v="BARRY FOLKS"/>
    <s v="BFOLKS"/>
    <s v="Not Assigned in TPMS!!"/>
    <x v="0"/>
    <s v="2DKW2D    "/>
    <s v="BARRY FOLKS"/>
    <s v="HOLMAN FLEET (ARI) US MAINT"/>
    <s v="115611301       -B/R"/>
    <d v="2026-02-13T00:00:00"/>
    <s v="1735"/>
    <s v="DOVER"/>
    <s v="DE"/>
    <s v="SUV INTERMEDIATE"/>
    <n v="25"/>
    <n v="7"/>
    <n v="72"/>
    <n v="2"/>
    <n v="21"/>
    <x v="0"/>
    <s v="61301"/>
    <m/>
    <s v="TRANSFORM SEARS HOME SERVICES"/>
    <s v="ZLevel 4 Clients Only"/>
    <n v="0"/>
    <s v="F"/>
    <n v="24"/>
    <s v="TOYO"/>
    <s v="RAV4"/>
    <s v="2B56"/>
    <n v="2"/>
    <d v="2025-12-15T00:00:00"/>
    <s v="No"/>
  </r>
  <r>
    <s v="61302"/>
    <x v="190"/>
    <x v="3"/>
    <n v="24"/>
    <s v="MOHAMMAD NIZAM"/>
    <s v="RESEARCH!!"/>
    <s v="MOHAMMAD HAROON NIZAM"/>
    <s v="MNIZAM"/>
    <s v="Not Assigned in TPMS!!"/>
    <x v="0"/>
    <s v="29G5ZZ    "/>
    <s v="MOHAMMAD NIZAM"/>
    <s v="HOLMAN FLEET (ARI) US MAINT"/>
    <s v="116617049"/>
    <d v="2026-02-09T00:00:00"/>
    <s v="1628"/>
    <s v="LEESBURG"/>
    <s v="VA"/>
    <s v="MINIVAN 7 SEATS"/>
    <n v="24"/>
    <n v="14"/>
    <n v="72"/>
    <n v="1"/>
    <n v="25"/>
    <x v="0"/>
    <s v="61302"/>
    <m/>
    <s v="TRANSFORM SEARS HOME SERVICES"/>
    <m/>
    <n v="1"/>
    <s v="F"/>
    <n v="25"/>
    <s v="CHRY"/>
    <s v="PACI"/>
    <s v="2B56"/>
    <n v="0"/>
    <d v="2026-02-09T00:00:00"/>
    <s v="No"/>
  </r>
  <r>
    <s v="61307"/>
    <x v="191"/>
    <x v="1"/>
    <n v="65"/>
    <s v="WAYNE KELLEY"/>
    <s v="WKELLE"/>
    <s v="Not Assigned in TPMS!!"/>
    <s v="Not Assigned in TPMS!!"/>
    <s v="Not Assigned in TPMS!!"/>
    <x v="0"/>
    <s v="2JQ4HK    "/>
    <s v="WAYNE KELLEY"/>
    <s v="HOLMAN FLEET (ARI) US MAINT"/>
    <s v="115815847       -B/R"/>
    <d v="2026-02-28T00:00:00"/>
    <s v="1632"/>
    <s v="HAGERSTOWN"/>
    <s v="MD"/>
    <s v="SUV STANDARD"/>
    <n v="8"/>
    <n v="2"/>
    <n v="72"/>
    <n v="1"/>
    <n v="6"/>
    <x v="0"/>
    <s v="61307"/>
    <m/>
    <s v="TRANSFORM SEARS HOME SERVICES"/>
    <s v="ZLevel 4 Clients Only"/>
    <n v="0"/>
    <s v="F"/>
    <n v="25"/>
    <s v="HYUN"/>
    <s v="PALI"/>
    <s v="2B56"/>
    <n v="2"/>
    <d v="2025-12-30T00:00:00"/>
    <s v="No"/>
  </r>
  <r>
    <s v="61309"/>
    <x v="1"/>
    <x v="1"/>
    <n v="128"/>
    <s v="FARDEEN BASEL"/>
    <s v="FBASEL"/>
    <s v="SAFIULLAH MEHRABI"/>
    <s v="SMEHRAB"/>
    <s v="Not Assigned in TPMS!!"/>
    <x v="0"/>
    <s v="2H30WJ    "/>
    <s v="FARDEEN BASEL"/>
    <s v="HOLMAN FLEET (ARI) US MAINT"/>
    <s v="114757352       -D/R"/>
    <d v="2026-02-25T00:00:00"/>
    <s v="1668"/>
    <s v="ALEXANDRIA"/>
    <s v="VA"/>
    <s v="MINIVAN 7 SEATS"/>
    <n v="17"/>
    <n v="3"/>
    <n v="72"/>
    <n v="1"/>
    <n v="9"/>
    <x v="0"/>
    <s v="61309"/>
    <m/>
    <s v="TRANSFORM SEARS HOME SERVICES"/>
    <m/>
    <n v="0"/>
    <s v="F"/>
    <n v="25"/>
    <s v="MITS"/>
    <s v="OSPT"/>
    <s v="2B56"/>
    <n v="4"/>
    <d v="2025-10-28T00:00:00"/>
    <s v="Yes"/>
  </r>
  <r>
    <s v="61310"/>
    <x v="192"/>
    <x v="2"/>
    <n v="20"/>
    <s v="SEDIQULLAH QADERI"/>
    <s v="SQADERI"/>
    <s v="SEDIQULLAH QADERI"/>
    <s v="SQADERI"/>
    <s v="Not Assigned in TPMS!!"/>
    <x v="0"/>
    <s v="2C621C    "/>
    <s v="SEDIQULLAH QADERI"/>
    <s v="HOLMAN FLEET (ARI) US MAINT"/>
    <s v="116693341"/>
    <d v="2026-02-13T00:00:00"/>
    <s v="1610"/>
    <s v="WOODBRIDGE"/>
    <s v="VA"/>
    <s v="SUV STANDARD"/>
    <n v="18"/>
    <n v="7"/>
    <n v="72"/>
    <n v="1"/>
    <n v="21"/>
    <x v="0"/>
    <s v="61310"/>
    <m/>
    <s v="TRANSFORM SEARS HOME SERVICES"/>
    <s v="Carrier Rental Systems, Inc."/>
    <n v="3"/>
    <s v="F"/>
    <n v="25"/>
    <s v="HYUN"/>
    <s v="TUCS"/>
    <s v="2B56"/>
    <n v="0"/>
    <d v="2026-02-13T00:00:00"/>
    <s v="No"/>
  </r>
  <r>
    <s v="61316"/>
    <x v="193"/>
    <x v="1"/>
    <n v="140"/>
    <s v="PAUL BRADY"/>
    <s v="PBRADY"/>
    <s v="PAUL BRADY"/>
    <s v="PBRADY"/>
    <s v="Not Assigned in TPMS!!"/>
    <x v="0"/>
    <s v="2C9PBJ    "/>
    <s v="PAUL BRADY"/>
    <s v="HOLMAN FLEET (ARI) US MAINT"/>
    <s v="114581726       -D/R"/>
    <d v="2026-02-13T00:00:00"/>
    <s v="1813"/>
    <s v="CROFTON"/>
    <s v="MD"/>
    <s v="MINIVAN 7 SEATS"/>
    <n v="25"/>
    <n v="15"/>
    <n v="72"/>
    <n v="1"/>
    <n v="21"/>
    <x v="0"/>
    <s v="61316"/>
    <m/>
    <s v="TRANSFORM SEARS HOME SERVICES"/>
    <s v="ZLevel 4 Clients Only"/>
    <n v="0"/>
    <s v="F"/>
    <n v="25"/>
    <s v="FORD"/>
    <s v="F15C"/>
    <s v="2B56"/>
    <n v="4"/>
    <d v="2025-10-16T00:00:00"/>
    <s v="Yes"/>
  </r>
  <r>
    <s v="61317"/>
    <x v="194"/>
    <x v="1"/>
    <n v="65"/>
    <s v="MANZOORHUS SHARIFI"/>
    <s v="RESEARCH!!"/>
    <s v="MANZOORHUSSAIN SHARIFI"/>
    <s v="MSHARIF"/>
    <s v="Not Assigned in TPMS!!"/>
    <x v="0"/>
    <s v="2JVS15    "/>
    <s v="MANZOORHUS SHARIFI"/>
    <s v="HOLMAN FLEET (ARI) US MAINT"/>
    <s v="115812563       -B/R"/>
    <d v="2026-02-28T00:00:00"/>
    <s v="1692"/>
    <s v="ALEXANDRIA"/>
    <s v="VA"/>
    <s v="MINIVAN 7 SEATS"/>
    <n v="4"/>
    <n v="4"/>
    <n v="72"/>
    <n v="0"/>
    <n v="6"/>
    <x v="0"/>
    <s v="61317"/>
    <m/>
    <s v="TRANSFORM SEARS HOME SERVICES"/>
    <m/>
    <n v="2"/>
    <s v="F"/>
    <n v="25"/>
    <s v="NISN"/>
    <s v="PATH"/>
    <s v="2B56"/>
    <n v="2"/>
    <d v="2025-12-30T00:00:00"/>
    <s v="No"/>
  </r>
  <r>
    <s v="61320"/>
    <x v="195"/>
    <x v="1"/>
    <n v="209"/>
    <s v="SHYHEIM PELLE"/>
    <s v="SPELLE"/>
    <s v="SHYHEIM PELLE"/>
    <s v="SPELLE"/>
    <s v="Not Assigned in TPMS!!"/>
    <x v="0"/>
    <s v="28G89N    "/>
    <s v="SHYHEIM PELLE"/>
    <s v="HOLMAN FLEET (ARI) US MAINT"/>
    <s v="113366861       -F/R"/>
    <d v="2026-02-05T00:00:00"/>
    <s v="1821"/>
    <s v="ELKTON"/>
    <s v="MD"/>
    <s v="SUV STANDARD"/>
    <n v="26"/>
    <n v="6"/>
    <n v="72"/>
    <n v="2"/>
    <n v="29"/>
    <x v="0"/>
    <s v="61320"/>
    <m/>
    <s v="TRANSFORM SEARS HOME SERVICES"/>
    <s v="ZLevel 4 Clients Only"/>
    <n v="3"/>
    <s v="F"/>
    <n v="25"/>
    <s v="CHRY"/>
    <s v="PACI"/>
    <s v="2B56"/>
    <n v="6"/>
    <d v="2025-08-08T00:00:00"/>
    <s v="No"/>
  </r>
  <r>
    <s v="61328"/>
    <x v="1"/>
    <x v="1"/>
    <n v="121"/>
    <s v="MOHAMMAD YOUSUFY"/>
    <s v="RESEARCH!!"/>
    <s v="MOHAMMAD ASIF YOUSUFY"/>
    <s v="MYOUSU0"/>
    <s v="Not Assigned in TPMS!!"/>
    <x v="0"/>
    <s v="28B5MW    "/>
    <s v="MOHAMMAD YOUSUFY"/>
    <s v="HOLMAN FLEET (ARI) US INTERIM"/>
    <s v="114873085       -C/R"/>
    <d v="2026-02-02T00:00:00"/>
    <s v="1641"/>
    <s v="CHANTILLY"/>
    <s v="VA"/>
    <s v="MINIVAN 7 SEATS"/>
    <n v="30"/>
    <n v="30"/>
    <n v="72"/>
    <n v="0"/>
    <n v="32"/>
    <x v="0"/>
    <s v="61328"/>
    <m/>
    <s v="TRANSFORM SEARS HOME SERVICES"/>
    <s v="ZLevel 4 Clients Only"/>
    <n v="2"/>
    <s v="F"/>
    <n v="26"/>
    <s v="DODG"/>
    <s v="DURA"/>
    <s v="2B56"/>
    <n v="3"/>
    <d v="2025-11-04T00:00:00"/>
    <s v="No"/>
  </r>
  <r>
    <s v="61354"/>
    <x v="1"/>
    <x v="1"/>
    <n v="49"/>
    <s v="NICHOLAS BLAIR"/>
    <s v="NBLAIR"/>
    <s v="NICHOLAS BLAIR"/>
    <s v="NBLAIR"/>
    <s v="Not Assigned in TPMS!!"/>
    <x v="0"/>
    <s v="2D60WP    "/>
    <s v="NICHOLAS BLAIR"/>
    <s v="HOLMAN FLEET (ARI) US MAINT"/>
    <s v="116080311       -A/R"/>
    <d v="2026-02-14T00:00:00"/>
    <s v="2650"/>
    <s v="BLUFFTON"/>
    <s v="SC"/>
    <s v="MINIVAN 7 SEATS"/>
    <n v="19"/>
    <n v="10"/>
    <n v="69"/>
    <n v="1"/>
    <n v="20"/>
    <x v="0"/>
    <s v="61354"/>
    <m/>
    <s v="TRANSFORM SEARS HOME SERVICES"/>
    <s v="ZLevel 4 Clients Only"/>
    <n v="1"/>
    <s v="F"/>
    <n v="25"/>
    <s v="CHRY"/>
    <s v="PACI"/>
    <s v="2B56"/>
    <n v="1"/>
    <d v="2026-01-15T00:00:00"/>
    <s v="No"/>
  </r>
  <r>
    <s v="61360"/>
    <x v="196"/>
    <x v="1"/>
    <s v="Not Open"/>
    <s v="DWAYNE HOWELL"/>
    <s v="DHOWEL5"/>
    <s v="Not Assigned in TPMS!!"/>
    <s v="Not Assigned in TPMS!!"/>
    <s v="Not Assigned in TPMS!!"/>
    <x v="0"/>
    <s v="2BF7PZ    "/>
    <s v="DWAYNE HOWELL"/>
    <s v="HOLMAN FLEET (ARI) US MAINT"/>
    <s v="115522770       -B/R"/>
    <d v="2026-02-06T00:00:00"/>
    <s v="0372"/>
    <s v="HIRAM"/>
    <s v="GA"/>
    <s v="SUV INTERMEDIATE"/>
    <n v="26"/>
    <n v="6"/>
    <n v="68"/>
    <n v="3"/>
    <n v="26"/>
    <x v="1"/>
    <s v="61360"/>
    <m/>
    <s v="TRANSFORM SEARS HOME SERVICES"/>
    <m/>
    <n v="0"/>
    <s v="F"/>
    <n v="25"/>
    <s v="GMC "/>
    <s v="K15C"/>
    <s v="2B56"/>
    <n v="2"/>
    <d v="2025-12-07T00:00:00"/>
    <s v="No"/>
  </r>
  <r>
    <s v="61370"/>
    <x v="197"/>
    <x v="1"/>
    <n v="104"/>
    <s v="BRIAN MILLS"/>
    <s v="BMILLS9"/>
    <s v="Not Assigned in TPMS!!"/>
    <s v="Not Assigned in TPMS!!"/>
    <s v="Not Assigned in TPMS!!"/>
    <x v="0"/>
    <s v="2DS258    "/>
    <s v="BRIAN MILLS"/>
    <s v="HOLMAN FLEET (ARI) US ACCIDENT"/>
    <s v="115227613       -C/R"/>
    <d v="2026-02-19T00:00:00"/>
    <s v="516H"/>
    <s v="WICHITA"/>
    <s v="KS"/>
    <s v="SUV STANDARD"/>
    <n v="19"/>
    <n v="2"/>
    <n v="68"/>
    <n v="1"/>
    <n v="15"/>
    <x v="0"/>
    <s v="61370"/>
    <m/>
    <s v="TRANSFORM SEARS HOME SERVICES"/>
    <s v="ZLevel 4 Clients Only"/>
    <n v="0"/>
    <s v="F"/>
    <n v="26"/>
    <s v="JEEP"/>
    <s v="WRAU"/>
    <s v="2B56"/>
    <n v="3"/>
    <d v="2025-11-21T00:00:00"/>
    <s v="No"/>
  </r>
  <r>
    <s v="61373"/>
    <x v="198"/>
    <x v="0"/>
    <n v="8"/>
    <s v="RUSSELL EBRON"/>
    <s v="REBRON"/>
    <s v="RUSSELL EBRON"/>
    <s v="REBRON"/>
    <s v="Not Assigned in TPMS!!"/>
    <x v="0"/>
    <s v="2H5QGW    "/>
    <s v="RUSSELL EBRON"/>
    <s v="HOLMAN FLEET (ARI) US MAINT TR"/>
    <s v="116934855"/>
    <d v="2026-02-25T00:00:00"/>
    <s v="17ZD"/>
    <s v="DOVER"/>
    <s v="DE"/>
    <s v="CARGO VAN"/>
    <n v="14"/>
    <n v="5"/>
    <n v="89.58"/>
    <n v="1"/>
    <n v="9"/>
    <x v="0"/>
    <s v="61373"/>
    <m/>
    <s v="TRANSFORM SEARS HOME SERVICES"/>
    <s v="ZLevel 4 Clients Only"/>
    <n v="0"/>
    <s v="F"/>
    <n v="26"/>
    <s v="FORD"/>
    <s v="F25C"/>
    <s v="2B56"/>
    <n v="0"/>
    <d v="2026-02-25T00:00:00"/>
    <s v="No"/>
  </r>
  <r>
    <s v="61376"/>
    <x v="1"/>
    <x v="1"/>
    <n v="57"/>
    <s v="HUNG HA"/>
    <s v="HHA000"/>
    <s v="HUNG HA"/>
    <s v="HHA000"/>
    <s v="Not Assigned in TPMS!!"/>
    <x v="0"/>
    <s v="28MX5C    "/>
    <s v="HUNG HA"/>
    <s v="HOLMAN FLEET (ARI) US MAINT"/>
    <s v="115905910       -A/R"/>
    <d v="2026-02-06T00:00:00"/>
    <s v="1606"/>
    <s v="SPRINGFIELD"/>
    <s v="VA"/>
    <s v="SUV STANDARD"/>
    <n v="30"/>
    <n v="6"/>
    <n v="72"/>
    <n v="2"/>
    <n v="28"/>
    <x v="0"/>
    <s v="61376"/>
    <m/>
    <s v="TRANSFORM SEARS HOME SERVICES"/>
    <s v="ZLevel 4 Clients Only"/>
    <n v="0"/>
    <s v="F"/>
    <n v="25"/>
    <s v="CHRY"/>
    <s v="PACI"/>
    <s v="2B56"/>
    <n v="1"/>
    <d v="2026-01-07T00:00:00"/>
    <s v="No"/>
  </r>
  <r>
    <s v="61382"/>
    <x v="1"/>
    <x v="1"/>
    <n v="87"/>
    <s v="JUAN YEDRA LOPEZ"/>
    <s v="JYEDRAL"/>
    <s v="JUAN YEDRA LOPEZ"/>
    <s v="JYEDRAL"/>
    <s v="Not Assigned in TPMS!!"/>
    <x v="0"/>
    <s v="28L1K4    "/>
    <s v="JUAN YEDRA LOPEZ"/>
    <s v="HOLMAN FLEET (ARI) US MAINT"/>
    <s v="115262200       -B/R"/>
    <d v="2026-02-06T00:00:00"/>
    <s v="2461"/>
    <s v="STATEN ISLAND"/>
    <s v="NY"/>
    <s v="SUV STANDARD"/>
    <n v="30"/>
    <n v="1"/>
    <n v="83"/>
    <n v="2"/>
    <n v="28"/>
    <x v="0"/>
    <s v="61382"/>
    <m/>
    <s v="TRANSFORM SEARS HOME SERVICES"/>
    <s v="ZLevel 4 Clients Only"/>
    <n v="0"/>
    <s v="F"/>
    <n v="24"/>
    <s v="GMC "/>
    <s v="TERR"/>
    <s v="2B56"/>
    <n v="2"/>
    <d v="2025-12-08T00:00:00"/>
    <s v="Yes"/>
  </r>
  <r>
    <s v="61406"/>
    <x v="199"/>
    <x v="1"/>
    <n v="77"/>
    <s v="GREGORY BALDREE"/>
    <s v="GBALDRE"/>
    <s v="Not Assigned in TPMS!!"/>
    <s v="Not Assigned in TPMS!!"/>
    <s v="Not Assigned in TPMS!!"/>
    <x v="0"/>
    <s v="2DGW2H    "/>
    <s v="GREGORY BALDREE"/>
    <s v="HOLMAN FLEET (ARI) US MAINT"/>
    <s v="115693948       -B/R"/>
    <d v="2026-02-16T00:00:00"/>
    <s v="554G"/>
    <s v="VALDOSTA"/>
    <s v="GA"/>
    <s v="MINIVAN 7 SEATS"/>
    <n v="17"/>
    <n v="2"/>
    <n v="68"/>
    <n v="2"/>
    <n v="18"/>
    <x v="0"/>
    <s v="61406"/>
    <m/>
    <s v="TRANSFORM SEARS HOME SERVICES"/>
    <s v="ZLevel 4 Clients Only"/>
    <n v="1"/>
    <s v="F"/>
    <n v="25"/>
    <s v="CHEV"/>
    <s v="S15C"/>
    <s v="2B56"/>
    <n v="2"/>
    <d v="2025-12-18T00:00:00"/>
    <s v="No"/>
  </r>
  <r>
    <s v="61432"/>
    <x v="200"/>
    <x v="2"/>
    <n v="17"/>
    <s v="ADAM BEHLER"/>
    <s v="ABEHLE"/>
    <s v="ADAM BEHLER"/>
    <s v="ABEHLE"/>
    <s v="Not Assigned in TPMS!!"/>
    <x v="0"/>
    <s v="2CWRXR    "/>
    <s v="ADAM BEHLER"/>
    <s v="HOLMAN FLEET (ARI) US MAINT"/>
    <s v="116737921"/>
    <d v="2026-02-16T00:00:00"/>
    <s v="3039"/>
    <s v="SHINGLE SPRINGS"/>
    <s v="CA"/>
    <s v="SUV STANDARD"/>
    <n v="30"/>
    <n v="30"/>
    <n v="73"/>
    <n v="0"/>
    <n v="18"/>
    <x v="0"/>
    <s v="61432"/>
    <m/>
    <s v="TRANSFORM SEARS HOME SERVICES"/>
    <s v="ZLevel 4 Clients Only"/>
    <n v="0"/>
    <s v="F"/>
    <n v="25"/>
    <s v="HYUN"/>
    <s v="PALI"/>
    <s v="2B56"/>
    <n v="0"/>
    <d v="2026-02-16T00:00:00"/>
    <s v="No"/>
  </r>
  <r>
    <s v="61444"/>
    <x v="201"/>
    <x v="2"/>
    <n v="17"/>
    <s v="OMAR VANEGAS"/>
    <s v="OVANEGA"/>
    <s v="OMAR VANEGAS"/>
    <s v="OVANEGA"/>
    <s v="Not Assigned in TPMS!!"/>
    <x v="0"/>
    <s v="2CVPDM    "/>
    <s v="OMAR VANEGAS"/>
    <s v="HOLMAN FLEET (ARI) US ACCIDENT"/>
    <s v="116740034"/>
    <d v="2026-02-16T00:00:00"/>
    <s v="2437"/>
    <s v="BRONX"/>
    <s v="NY"/>
    <s v="MINIVAN 7 SEATS"/>
    <n v="30"/>
    <n v="30"/>
    <n v="86"/>
    <n v="0"/>
    <n v="18"/>
    <x v="0"/>
    <s v="61444"/>
    <m/>
    <s v="TRANSFORM SEARS HOME SERVICES"/>
    <s v="ZLevel 4 Clients Only"/>
    <n v="0"/>
    <s v="F"/>
    <n v="25"/>
    <s v="DODG"/>
    <s v="DURA"/>
    <s v="2B56"/>
    <n v="0"/>
    <d v="2026-02-16T00:00:00"/>
    <s v="No"/>
  </r>
  <r>
    <s v="61462"/>
    <x v="202"/>
    <x v="1"/>
    <n v="178"/>
    <s v="MIKE WRIGHT"/>
    <s v="MWRIG31"/>
    <s v="MIKE WRIGHT"/>
    <s v="MWRIG31"/>
    <s v="Not Assigned in TPMS!!"/>
    <x v="0"/>
    <s v="286W65    "/>
    <s v="MIKE WRIGHT"/>
    <s v="HOLMAN FLEET (ARI) US MAINT"/>
    <s v="113875403       -E/R"/>
    <d v="2026-02-05T00:00:00"/>
    <s v="1816"/>
    <s v="SALISBURY"/>
    <s v="MD"/>
    <s v="SUV INTERMEDIATE"/>
    <n v="30"/>
    <n v="5"/>
    <n v="72"/>
    <n v="3"/>
    <n v="29"/>
    <x v="0"/>
    <s v="61462"/>
    <m/>
    <s v="TRANSFORM SEARS HOME SERVICES"/>
    <s v="ZLevel 4 Clients Only"/>
    <n v="0"/>
    <s v="F"/>
    <n v="26"/>
    <s v="CHRY"/>
    <s v="PACI"/>
    <s v="2B56"/>
    <n v="5"/>
    <d v="2025-09-08T00:00:00"/>
    <s v="No"/>
  </r>
  <r>
    <s v="61494"/>
    <x v="203"/>
    <x v="0"/>
    <n v="2"/>
    <s v="PAUL RUCKERT"/>
    <s v="PRUCKE"/>
    <s v="PAUL RUCKERT"/>
    <s v="PRUCKE"/>
    <s v="Not Assigned in TPMS!!"/>
    <x v="0"/>
    <s v="2KFZ6D    "/>
    <s v="PAUL RUCKERT"/>
    <s v="HOLMAN FLEET (ARI) US MAINT"/>
    <s v="117001654"/>
    <d v="2026-03-03T00:00:00"/>
    <s v="4038"/>
    <s v="CRANBERRY TOWNSHIP"/>
    <s v="PA"/>
    <s v="SUV STANDARD"/>
    <n v="7"/>
    <n v="7"/>
    <n v="69"/>
    <n v="0"/>
    <n v="3"/>
    <x v="0"/>
    <s v="61494"/>
    <m/>
    <s v="TRANSFORM SEARS HOME SERVICES"/>
    <s v="ZLevel 4 Clients Only"/>
    <n v="0"/>
    <s v="F"/>
    <n v="25"/>
    <s v="CHRY"/>
    <s v="PACI"/>
    <s v="2B56"/>
    <n v="0"/>
    <d v="2026-03-03T00:00:00"/>
    <s v="No"/>
  </r>
  <r>
    <s v="61510"/>
    <x v="204"/>
    <x v="0"/>
    <n v="3"/>
    <s v="PATRICK GEARY"/>
    <s v="PGEARY1"/>
    <s v="PATRICK GEARY"/>
    <s v="PGEARY1"/>
    <s v="Not Assigned in TPMS!!"/>
    <x v="0"/>
    <s v="2JVXJH    "/>
    <s v="PATRICK GEARY"/>
    <s v="HOLMAN FLEET (ARI) US ACCIDENT"/>
    <s v="116969995"/>
    <d v="2026-03-02T00:00:00"/>
    <s v="3294"/>
    <s v="SIMI VALLEY"/>
    <s v="CA"/>
    <s v="SUV STANDARD"/>
    <n v="14"/>
    <n v="14"/>
    <n v="72"/>
    <n v="0"/>
    <n v="4"/>
    <x v="0"/>
    <s v="61510"/>
    <m/>
    <s v="TRANSFORM SEARS HOME SERVICES"/>
    <s v="ZLevel 4 Clients Only"/>
    <n v="0"/>
    <s v="F"/>
    <n v="24"/>
    <s v="NISN"/>
    <s v="ROGU"/>
    <s v="2B56"/>
    <n v="0"/>
    <d v="2026-03-02T00:00:00"/>
    <s v="No"/>
  </r>
  <r>
    <s v="61530"/>
    <x v="205"/>
    <x v="1"/>
    <s v="Not Open"/>
    <s v="CARLOS ROSALES"/>
    <s v="CROSALE"/>
    <s v="CARLOS ROSALES"/>
    <s v="CROSALE"/>
    <s v="Not Assigned in TPMS!!"/>
    <x v="0"/>
    <s v="24BVP4    "/>
    <s v="CARLOS ROSALES"/>
    <s v="HOLMAN FLEET (ARI) US MAINT"/>
    <s v="116213047"/>
    <d v="2026-01-23T00:00:00"/>
    <s v="3273"/>
    <s v="BELLFLOWER"/>
    <s v="CA"/>
    <s v="SUV INTERMEDIATE"/>
    <n v="30"/>
    <n v="14"/>
    <n v="72"/>
    <n v="3"/>
    <n v="32"/>
    <x v="1"/>
    <s v="61530"/>
    <m/>
    <s v="TRANSFORM SEARS HOME SERVICES"/>
    <s v="ZLevel 4 Clients Only"/>
    <n v="0"/>
    <s v="F"/>
    <n v="24"/>
    <s v="CHEV"/>
    <s v="MALI"/>
    <s v="2B56"/>
    <n v="0"/>
    <d v="2026-01-23T00:00:00"/>
    <s v="No"/>
  </r>
  <r>
    <s v="61547"/>
    <x v="206"/>
    <x v="1"/>
    <n v="84"/>
    <s v="IVERSON MAY"/>
    <s v="IMAY0"/>
    <s v="IVERSON MAY"/>
    <s v="IMAY0"/>
    <s v="Not Assigned in TPMS!!"/>
    <x v="0"/>
    <s v="29G5CH    "/>
    <s v="IVERSON MAY"/>
    <s v="HOLMAN FLEET (ARI) US MAINT"/>
    <s v="115573289       -B/R"/>
    <d v="2026-02-08T00:00:00"/>
    <s v="3864"/>
    <s v="SPRINGFIELD"/>
    <s v="OH"/>
    <s v="MINIVAN 7 SEATS"/>
    <n v="23"/>
    <n v="4"/>
    <n v="68"/>
    <n v="2"/>
    <n v="26"/>
    <x v="0"/>
    <s v="61547"/>
    <m/>
    <s v="TRANSFORM SEARS HOME SERVICES"/>
    <s v="ZLevel 4 Clients Only"/>
    <n v="3"/>
    <s v="F"/>
    <n v="25"/>
    <s v="CHEV"/>
    <s v="MALI"/>
    <s v="2B56"/>
    <n v="2"/>
    <d v="2025-12-11T00:00:00"/>
    <s v="No"/>
  </r>
  <r>
    <s v="61564"/>
    <x v="1"/>
    <x v="1"/>
    <n v="104"/>
    <s v="JON JACKSON"/>
    <s v="JJACKS0"/>
    <s v="Not Assigned in TPMS!!"/>
    <s v="Not Assigned in TPMS!!"/>
    <s v="Not Assigned in TPMS!!"/>
    <x v="0"/>
    <s v="2DP7F3    "/>
    <s v="JON JACKSON"/>
    <s v="HOLMAN FLEET (ARI) US MAINT"/>
    <s v="115270042       -C/R"/>
    <d v="2026-02-19T00:00:00"/>
    <s v="4321"/>
    <s v="PALM COAST"/>
    <s v="FL"/>
    <s v="CARGO VAN"/>
    <n v="15"/>
    <n v="1"/>
    <n v="75.290000000000006"/>
    <n v="1"/>
    <n v="15"/>
    <x v="0"/>
    <s v="61564"/>
    <m/>
    <s v="TRANSFORM SEARS HOME SERVICES"/>
    <s v="ZLevel 4 Clients Only"/>
    <n v="0"/>
    <s v="F"/>
    <n v="26"/>
    <s v="VOLK"/>
    <s v="TAOS"/>
    <s v="2B56"/>
    <n v="3"/>
    <d v="2025-11-21T00:00:00"/>
    <s v="No"/>
  </r>
  <r>
    <s v="61569"/>
    <x v="1"/>
    <x v="1"/>
    <n v="51"/>
    <s v="GEORGE LORA"/>
    <s v="RESEARCH!!"/>
    <s v="JORGE LORA"/>
    <s v="JLORA"/>
    <s v="Not Assigned in TPMS!!"/>
    <x v="0"/>
    <s v="2BLB2B    "/>
    <s v="GEORGE LORA"/>
    <s v="HOLMAN FLEET (ARI) US ACCIDENT"/>
    <s v="116008926       -A/R"/>
    <d v="2026-02-12T00:00:00"/>
    <s v="10R5"/>
    <s v="LOWELL"/>
    <s v="MA"/>
    <s v="MINIVAN 7 SEATS"/>
    <n v="22"/>
    <n v="5"/>
    <n v="72"/>
    <n v="2"/>
    <n v="22"/>
    <x v="0"/>
    <s v="61569"/>
    <m/>
    <s v="TRANSFORM SEARS HOME SERVICES"/>
    <s v="ZLevel 4 Clients Only"/>
    <n v="0"/>
    <s v="F"/>
    <n v="24"/>
    <s v="HYUN"/>
    <s v="KONA"/>
    <s v="2B56"/>
    <n v="1"/>
    <d v="2026-01-13T00:00:00"/>
    <s v="No"/>
  </r>
  <r>
    <s v="61577"/>
    <x v="207"/>
    <x v="1"/>
    <n v="30"/>
    <s v="RAYMOND DELEKTA"/>
    <s v="RDELEKT"/>
    <s v="RAYMOND DELEKTA"/>
    <s v="RDELEKT"/>
    <s v="Not Assigned in TPMS!!"/>
    <x v="0"/>
    <s v="27F3K1    "/>
    <s v="RAYMOND DELEKTA"/>
    <s v="HOLMAN FLEET (ARI) US MAINT"/>
    <s v="116434373"/>
    <d v="2026-02-03T00:00:00"/>
    <s v="1055"/>
    <s v="MILFORD"/>
    <s v="MA"/>
    <s v="SUV STANDARD"/>
    <n v="30"/>
    <n v="7"/>
    <n v="72"/>
    <n v="3"/>
    <n v="31"/>
    <x v="0"/>
    <s v="61577"/>
    <m/>
    <s v="TRANSFORM SEARS HOME SERVICES"/>
    <s v="ZLevel 4 Clients Only"/>
    <n v="1"/>
    <s v="F"/>
    <n v="26"/>
    <s v="FORD"/>
    <s v="EXPL"/>
    <s v="2B56"/>
    <n v="0"/>
    <d v="2026-02-03T00:00:00"/>
    <s v="No"/>
  </r>
  <r>
    <s v="61605"/>
    <x v="1"/>
    <x v="1"/>
    <n v="239"/>
    <s v="KENNETH LARMAY"/>
    <s v="RESEARCH!!"/>
    <s v="Not Assigned in TPMS!!"/>
    <s v="Not Assigned in TPMS!!"/>
    <s v="Not Assigned in TPMS!!"/>
    <x v="0"/>
    <s v="27ZSLY    "/>
    <s v="KENNETH LARMAY"/>
    <s v="HOLMAN FLEET (ARI) US MAINT"/>
    <s v="112850204       -G/R"/>
    <d v="2026-02-04T00:00:00"/>
    <s v="501B"/>
    <s v="TUCSON"/>
    <s v="AZ"/>
    <s v="MINIVAN 7 SEATS"/>
    <n v="30"/>
    <n v="3"/>
    <n v="72"/>
    <n v="3"/>
    <n v="30"/>
    <x v="0"/>
    <s v="61605"/>
    <m/>
    <s v="TRANSFORM SEARS HOME SERVICES"/>
    <s v="ZLevel 4 Clients Only"/>
    <n v="0"/>
    <s v="F"/>
    <n v="24"/>
    <s v="TOYO"/>
    <s v="RAV4"/>
    <s v="2B56"/>
    <n v="7"/>
    <d v="2025-07-09T00:00:00"/>
    <s v="Yes"/>
  </r>
  <r>
    <s v="61654"/>
    <x v="208"/>
    <x v="1"/>
    <n v="36"/>
    <s v="DANIEL HEMINGWAY"/>
    <s v="DHEMING"/>
    <s v="DANIEL HEMINGWAY"/>
    <s v="DHEMING"/>
    <s v="Not Assigned in TPMS!!"/>
    <x v="0"/>
    <s v="2HYPJF    "/>
    <s v="DANIEL HEMINGWAY"/>
    <s v="HOLMAN FLEET (ARI) US MAINT"/>
    <s v="116296765       -A/R"/>
    <d v="2026-02-27T00:00:00"/>
    <s v="5652"/>
    <s v="BARTLETT"/>
    <s v="TN"/>
    <s v="SUV STANDARD"/>
    <n v="7"/>
    <n v="7"/>
    <n v="68"/>
    <n v="0"/>
    <n v="7"/>
    <x v="0"/>
    <s v="61654"/>
    <m/>
    <s v="TRANSFORM SEARS HOME SERVICES"/>
    <s v="ZLevel 4 Clients Only"/>
    <n v="0"/>
    <s v="F"/>
    <n v="24"/>
    <s v="NISN"/>
    <s v="ROGU"/>
    <s v="2B56"/>
    <n v="1"/>
    <d v="2026-01-28T00:00:00"/>
    <s v="No"/>
  </r>
  <r>
    <s v="61666"/>
    <x v="209"/>
    <x v="0"/>
    <n v="7"/>
    <s v="CHRISTOPHER COOPER"/>
    <s v="CCOOPER"/>
    <s v="CHRISTOPHER COOPER"/>
    <s v="CCOOPER"/>
    <s v="Not Assigned in TPMS!!"/>
    <x v="0"/>
    <s v="2HH2QL    "/>
    <s v="CHRISTOPHER COOPER"/>
    <s v="HOLMAN FLEET (ARI) US MAINT"/>
    <s v="116938757"/>
    <d v="2026-02-26T00:00:00"/>
    <s v="6561"/>
    <s v="MIDLAND"/>
    <s v="TX"/>
    <s v="SUV STANDARD"/>
    <n v="7"/>
    <n v="7"/>
    <n v="69"/>
    <n v="0"/>
    <n v="8"/>
    <x v="0"/>
    <s v="61666"/>
    <m/>
    <s v="TRANSFORM SEARS HOME SERVICES"/>
    <s v="ZLevel 4 Clients Only"/>
    <n v="1"/>
    <s v="F"/>
    <n v="24"/>
    <s v="FORD"/>
    <s v="EDGE"/>
    <s v="2B56"/>
    <n v="0"/>
    <d v="2026-02-26T00:00:00"/>
    <s v="No"/>
  </r>
  <r>
    <s v="61688"/>
    <x v="210"/>
    <x v="2"/>
    <n v="14"/>
    <s v="DONALD HANSON"/>
    <s v="DHANSO5"/>
    <s v="DONALD HANSON"/>
    <s v="DHANSO5"/>
    <s v="Not Assigned in TPMS!!"/>
    <x v="0"/>
    <s v="2DZGDN    "/>
    <s v="DONALD HANSON"/>
    <s v="HOLMAN FLEET (ARI) US MAINT"/>
    <s v="116680382"/>
    <d v="2026-02-19T00:00:00"/>
    <s v="65B5"/>
    <s v="BUDA"/>
    <s v="TX"/>
    <s v="CARGO VAN"/>
    <n v="14"/>
    <n v="14"/>
    <n v="76.290000000000006"/>
    <n v="0"/>
    <n v="15"/>
    <x v="0"/>
    <s v="61688"/>
    <m/>
    <s v="TRANSFORM SEARS HOME SERVICES"/>
    <s v="ZLevel 4 Clients Only"/>
    <n v="1"/>
    <s v="F"/>
    <n v="26"/>
    <s v="CHRY"/>
    <s v="PACI"/>
    <s v="2B56"/>
    <n v="0"/>
    <d v="2026-02-19T00:00:00"/>
    <s v="No"/>
  </r>
  <r>
    <s v="61731"/>
    <x v="211"/>
    <x v="0"/>
    <n v="2"/>
    <s v="RICK HODGES"/>
    <s v="RESEARCH!!"/>
    <s v="RICKEY HODGES JR"/>
    <s v="RHODGE4"/>
    <s v="Not Assigned in TPMS!!"/>
    <x v="0"/>
    <s v="2K907Z    "/>
    <s v="RICK HODGES"/>
    <s v="HOLMAN FLEET (ARI) US MAINT"/>
    <s v="117034706"/>
    <d v="2026-03-03T00:00:00"/>
    <s v="510D"/>
    <s v="PARIS"/>
    <s v="TX"/>
    <s v="MINIVAN 7 SEATS"/>
    <n v="7"/>
    <n v="7"/>
    <n v="69"/>
    <n v="0"/>
    <n v="3"/>
    <x v="0"/>
    <s v="61731"/>
    <m/>
    <s v="TRANSFORM SEARS HOME SERVICES"/>
    <s v="ZLevel 4 Clients Only"/>
    <n v="0"/>
    <s v="F"/>
    <n v="24"/>
    <s v="DODG"/>
    <s v="DURA"/>
    <s v="2B56"/>
    <n v="0"/>
    <d v="2026-03-03T00:00:00"/>
    <s v="No"/>
  </r>
  <r>
    <s v="61786"/>
    <x v="212"/>
    <x v="1"/>
    <n v="153"/>
    <s v="JOHN CASEY"/>
    <s v="RESEARCH!!"/>
    <s v="Not Assigned in TPMS!!"/>
    <s v="Not Assigned in TPMS!!"/>
    <s v="Not Assigned in TPMS!!"/>
    <x v="0"/>
    <s v="2879D7    "/>
    <s v="JOHN CASEY"/>
    <s v="HOLMAN FLEET (ARI) US MAINT"/>
    <s v="113035779       -D/R"/>
    <d v="2026-02-02T00:00:00"/>
    <s v="626F"/>
    <s v="SPRINGFIELD"/>
    <s v="IL"/>
    <s v="SUV STANDARD"/>
    <n v="29"/>
    <n v="9"/>
    <n v="69"/>
    <n v="2"/>
    <n v="32"/>
    <x v="0"/>
    <s v="61786"/>
    <m/>
    <s v="TRANSFORM SEARS HOME SERVICES"/>
    <s v="ZLevel 4 Clients Only"/>
    <n v="3"/>
    <s v="F"/>
    <n v="23"/>
    <s v="DODG"/>
    <s v="DURA"/>
    <s v="2B56"/>
    <n v="4"/>
    <d v="2025-10-03T00:00:00"/>
    <s v="No"/>
  </r>
  <r>
    <s v="61817"/>
    <x v="213"/>
    <x v="0"/>
    <n v="2"/>
    <s v="JAMES SHUMAKER"/>
    <s v="JSHUMAK"/>
    <s v="JAMES SHUMAKER"/>
    <s v="JSHUMAK"/>
    <s v="Not Assigned in TPMS!!"/>
    <x v="0"/>
    <s v="2KBXRM    "/>
    <s v="JAMES SHUMAKER"/>
    <s v="HOLMAN FLEET (ARI) US MAINT"/>
    <s v="116994799"/>
    <d v="2026-03-03T00:00:00"/>
    <s v="1213"/>
    <s v="COLORADO SPRINGS"/>
    <s v="CO"/>
    <s v="SUV STANDARD"/>
    <n v="14"/>
    <n v="14"/>
    <n v="72"/>
    <n v="0"/>
    <n v="3"/>
    <x v="0"/>
    <s v="61817"/>
    <m/>
    <s v="TRANSFORM SEARS HOME SERVICES"/>
    <s v="ZLevel 4 Clients Only"/>
    <n v="0"/>
    <s v="F"/>
    <n v="24"/>
    <s v="HYUN"/>
    <s v="TUCS"/>
    <s v="2B56"/>
    <n v="0"/>
    <d v="2026-03-03T00:00:00"/>
    <s v="No"/>
  </r>
  <r>
    <s v="61822"/>
    <x v="214"/>
    <x v="2"/>
    <n v="15"/>
    <s v="FRANCISCO TORRES"/>
    <s v="FTORRES"/>
    <s v="FRANCISCO TORRES"/>
    <s v="FTORRES"/>
    <s v="Not Assigned in TPMS!!"/>
    <x v="0"/>
    <s v="2DWD4S    "/>
    <s v="FRANCISCO TORRES"/>
    <s v="HOLMAN FLEET (ARI) US MAINT"/>
    <s v="116788687"/>
    <d v="2026-02-18T00:00:00"/>
    <s v="3035"/>
    <s v="MODESTO"/>
    <s v="CA"/>
    <s v="SUV STANDARD"/>
    <n v="15"/>
    <n v="5"/>
    <n v="73"/>
    <n v="1"/>
    <n v="16"/>
    <x v="0"/>
    <s v="61822"/>
    <m/>
    <s v="TRANSFORM SEARS HOME SERVICES"/>
    <s v="ZLevel 4 Clients Only"/>
    <n v="1"/>
    <s v="F"/>
    <n v="25"/>
    <s v="JEEP"/>
    <s v="COMP"/>
    <s v="2B56"/>
    <n v="0"/>
    <d v="2026-02-18T00:00:00"/>
    <s v="No"/>
  </r>
  <r>
    <s v="61826"/>
    <x v="215"/>
    <x v="2"/>
    <n v="14"/>
    <s v="FERNANDO LIAS"/>
    <s v="RESEARCH!!"/>
    <s v="FERNANDO BAUTISTA LIAS"/>
    <s v="FBAUTIS"/>
    <s v="Not Assigned in TPMS!!"/>
    <x v="0"/>
    <s v="2F6W5N    "/>
    <s v="FERNANDO LIAS"/>
    <s v="HOLMAN FLEET (ARI) US MAINT"/>
    <s v="116854238"/>
    <d v="2026-02-19T00:00:00"/>
    <s v="30E2"/>
    <s v="CLOVIS"/>
    <s v="CA"/>
    <s v="MINIVAN 7 SEATS"/>
    <n v="14"/>
    <n v="14"/>
    <n v="73"/>
    <n v="0"/>
    <n v="15"/>
    <x v="0"/>
    <s v="61826"/>
    <m/>
    <s v="TRANSFORM SEARS HOME SERVICES"/>
    <s v="ZLevel 4 Clients Only"/>
    <n v="1"/>
    <s v="F"/>
    <n v="26"/>
    <s v="CHRY"/>
    <s v="PACI"/>
    <s v="2B56"/>
    <n v="0"/>
    <d v="2026-02-19T00:00:00"/>
    <s v="No"/>
  </r>
  <r>
    <s v="61842"/>
    <x v="216"/>
    <x v="0"/>
    <n v="8"/>
    <s v="WILLIAM EVERY"/>
    <s v="WEVERY1"/>
    <s v="WILLIAM EVERY"/>
    <s v="WEVERY1"/>
    <s v="Not Assigned in TPMS!!"/>
    <x v="0"/>
    <s v="2H9PBT    "/>
    <s v="WILLIAM EVERY"/>
    <s v="HOLMAN FLEET (ARI) US MAINT"/>
    <s v="116947185"/>
    <d v="2026-02-25T00:00:00"/>
    <s v="2901"/>
    <s v="ROCHESTER"/>
    <s v="NY"/>
    <s v="SUV STANDARD"/>
    <n v="10"/>
    <n v="5"/>
    <n v="73"/>
    <n v="1"/>
    <n v="9"/>
    <x v="0"/>
    <s v="61842"/>
    <m/>
    <s v="TRANSFORM SEARS HOME SERVICES"/>
    <s v="ZLevel 4 Clients Only"/>
    <n v="0"/>
    <s v="F"/>
    <n v="25"/>
    <s v="DODG"/>
    <s v="DURA"/>
    <s v="2B56"/>
    <n v="0"/>
    <d v="2026-02-25T00:00:00"/>
    <s v="No"/>
  </r>
  <r>
    <s v="61843"/>
    <x v="1"/>
    <x v="1"/>
    <n v="49"/>
    <s v="ELIJAH MOQUIN"/>
    <s v="EMOQUIN"/>
    <s v="ELIJAH MOQUIN"/>
    <s v="EMOQUIN"/>
    <s v="Not Assigned in TPMS!!"/>
    <x v="0"/>
    <s v="2CX8DK    "/>
    <s v="ELIJAH MOQUIN"/>
    <s v="HOLMAN FLEET (ARI) US MAINT"/>
    <s v="116076482       -A/R"/>
    <d v="2026-02-14T00:00:00"/>
    <s v="4866"/>
    <s v="HOLYOKE"/>
    <s v="MA"/>
    <s v="MINIVAN 7 SEATS"/>
    <n v="18"/>
    <n v="7"/>
    <n v="72"/>
    <n v="1"/>
    <n v="20"/>
    <x v="0"/>
    <s v="61843"/>
    <m/>
    <s v="TRANSFORM SEARS HOME SERVICES"/>
    <s v="ZLevel 4 Clients Only"/>
    <n v="2"/>
    <s v="F"/>
    <n v="26"/>
    <s v="JEEP"/>
    <s v="GLAD"/>
    <s v="2B56"/>
    <n v="1"/>
    <d v="2026-01-15T00:00:00"/>
    <s v="Yes"/>
  </r>
  <r>
    <s v="61845"/>
    <x v="217"/>
    <x v="0"/>
    <n v="10"/>
    <s v="TODD WATKINS"/>
    <s v="TWATKIN"/>
    <s v="TODD WATKINS"/>
    <s v="TWATKIN"/>
    <s v="Not Assigned in TPMS!!"/>
    <x v="0"/>
    <s v="2G7VS0    "/>
    <s v="TODD WATKINS"/>
    <s v="HOLMAN FLEET (ARI) US MAINT"/>
    <s v="116893852"/>
    <d v="2026-02-23T00:00:00"/>
    <s v="2940"/>
    <s v="OLEAN"/>
    <s v="NY"/>
    <s v="MINIVAN 7 SEATS"/>
    <n v="14"/>
    <n v="14"/>
    <n v="73"/>
    <n v="0"/>
    <n v="11"/>
    <x v="0"/>
    <s v="61845"/>
    <m/>
    <s v="TRANSFORM SEARS HOME SERVICES"/>
    <m/>
    <n v="0"/>
    <s v="F"/>
    <n v="25"/>
    <s v="CHEV"/>
    <s v="BLAZ"/>
    <s v="2B56"/>
    <n v="0"/>
    <d v="2026-02-23T00:00:00"/>
    <s v="No"/>
  </r>
  <r>
    <s v="61847"/>
    <x v="218"/>
    <x v="0"/>
    <n v="3"/>
    <s v="TYLER SPRAGUE"/>
    <s v="TSPRAG3"/>
    <s v="TYLER SPRAGUE"/>
    <s v="TSPRAG3"/>
    <s v="Not Assigned in TPMS!!"/>
    <x v="0"/>
    <s v="2JZ528    "/>
    <s v="TYLER SPRAGUE"/>
    <s v="HOLMAN FLEET (ARI) US MAINT"/>
    <s v="117014302"/>
    <d v="2026-03-02T00:00:00"/>
    <s v="2901"/>
    <s v="ROCHESTER"/>
    <s v="NY"/>
    <s v="MINIVAN 7 SEATS"/>
    <n v="14"/>
    <n v="14"/>
    <n v="73"/>
    <n v="0"/>
    <n v="4"/>
    <x v="0"/>
    <s v="61847"/>
    <m/>
    <s v="TRANSFORM SEARS HOME SERVICES"/>
    <s v="ZLevel 4 Clients Only"/>
    <n v="0"/>
    <s v="F"/>
    <n v="26"/>
    <s v="CHRY"/>
    <s v="PACI"/>
    <s v="2B56"/>
    <n v="0"/>
    <d v="2026-03-02T00:00:00"/>
    <s v="No"/>
  </r>
  <r>
    <s v="61851"/>
    <x v="219"/>
    <x v="2"/>
    <n v="17"/>
    <s v="JOHN DIMINO"/>
    <s v="JDIMINO"/>
    <s v="JOHN DIMINO"/>
    <s v="JDIMINO"/>
    <s v="Not Assigned in TPMS!!"/>
    <x v="0"/>
    <s v="2CRBHP    "/>
    <s v="JOHN DIMINO"/>
    <s v="HOLMAN FLEET (ARI) US INTERIM"/>
    <s v="116693810"/>
    <d v="2026-02-16T00:00:00"/>
    <s v="24E5"/>
    <s v="STATEN ISLAND"/>
    <s v="NY"/>
    <s v="MINIVAN 7 SEATS"/>
    <n v="30"/>
    <n v="14"/>
    <n v="83"/>
    <n v="1"/>
    <n v="18"/>
    <x v="0"/>
    <s v="61851"/>
    <m/>
    <s v="TRANSFORM SEARS HOME SERVICES"/>
    <s v="ZLevel 4 Clients Only"/>
    <n v="0"/>
    <s v="F"/>
    <n v="25"/>
    <s v="CHEV"/>
    <s v="TBLZ"/>
    <s v="2B56"/>
    <n v="0"/>
    <d v="2026-02-16T00:00:00"/>
    <s v="No"/>
  </r>
  <r>
    <s v="61864"/>
    <x v="220"/>
    <x v="0"/>
    <n v="3"/>
    <s v="DONNIE BREAUX, JR."/>
    <s v="RESEARCH!!"/>
    <s v="DONNIE BREAUX"/>
    <s v="DBREAUX"/>
    <s v="Not Assigned in TPMS!!"/>
    <x v="0"/>
    <s v="2K2RW1    "/>
    <s v="DONNIE BREAUX, JR."/>
    <s v="HOLMAN FLEET (ARI) US MAINT"/>
    <s v="116999536"/>
    <d v="2026-03-02T00:00:00"/>
    <s v="1435"/>
    <s v="THIBODAUX"/>
    <s v="LA"/>
    <s v="SUV STANDARD"/>
    <n v="7"/>
    <n v="7"/>
    <n v="68"/>
    <n v="0"/>
    <n v="4"/>
    <x v="0"/>
    <s v="61864"/>
    <m/>
    <s v="TRANSFORM SEARS HOME SERVICES"/>
    <s v="ZLevel 4 Clients Only"/>
    <n v="0"/>
    <s v="F"/>
    <n v="25"/>
    <s v="FORD"/>
    <s v="ESCA"/>
    <s v="2B56"/>
    <n v="0"/>
    <d v="2026-03-02T00:00:00"/>
    <s v="No"/>
  </r>
  <r>
    <s v="71003"/>
    <x v="221"/>
    <x v="1"/>
    <n v="29"/>
    <s v="AMBER KADARIYA"/>
    <s v="AKADARI"/>
    <s v="AMBER KADARIYA"/>
    <s v="AKADARI"/>
    <s v="Not Assigned in TPMS!!"/>
    <x v="0"/>
    <s v="27TTR8    "/>
    <s v="AMBER KADARIYA"/>
    <s v="HOLMAN FLEET (ARI) US ACCIDENT"/>
    <s v="116391684"/>
    <d v="2026-02-04T00:00:00"/>
    <s v="4006"/>
    <s v="MONROEVILLE"/>
    <s v="PA"/>
    <s v="SUV STANDARD"/>
    <n v="30"/>
    <n v="30"/>
    <n v="69"/>
    <n v="0"/>
    <n v="30"/>
    <x v="0"/>
    <s v="71003"/>
    <m/>
    <s v="TRANSFORM SEARS HOME SERVICES"/>
    <s v="ZLevel 4 Clients Only"/>
    <n v="0"/>
    <s v="F"/>
    <n v="25"/>
    <s v="FORD"/>
    <s v="ESCA"/>
    <s v="2B56"/>
    <n v="0"/>
    <d v="2026-02-04T00:00:00"/>
    <s v="No"/>
  </r>
  <r>
    <s v="71007"/>
    <x v="222"/>
    <x v="0"/>
    <n v="3"/>
    <s v="ALFRED LAMBERT"/>
    <s v="ALAMBE8"/>
    <s v="ALFRED LAMBERT"/>
    <s v="ALAMBE8"/>
    <s v="Not Assigned in TPMS!!"/>
    <x v="0"/>
    <s v="2JQQL0    "/>
    <s v="ALFRED LAMBERT"/>
    <s v="HOLMAN FLEET (ARI) US MAINT"/>
    <s v="117005556"/>
    <d v="2026-03-02T00:00:00"/>
    <s v="2129"/>
    <s v="STAUNTON"/>
    <s v="VA"/>
    <s v="MINIVAN 7 SEATS"/>
    <n v="14"/>
    <n v="14"/>
    <n v="69"/>
    <n v="0"/>
    <n v="4"/>
    <x v="0"/>
    <s v="71007"/>
    <m/>
    <s v="TRANSFORM SEARS HOME SERVICES"/>
    <m/>
    <n v="0"/>
    <s v="F"/>
    <n v="25"/>
    <s v="GMC "/>
    <s v="K15C"/>
    <s v="2B56"/>
    <n v="0"/>
    <d v="2026-03-02T00:00:00"/>
    <s v="No"/>
  </r>
  <r>
    <s v="90774"/>
    <x v="223"/>
    <x v="0"/>
    <n v="10"/>
    <s v="IGNACIO PEREZ"/>
    <s v="IPEREZ4"/>
    <s v="IGNACIO PEREZ"/>
    <s v="IPEREZ4"/>
    <s v="Not Assigned in TPMS!!"/>
    <x v="0"/>
    <s v="2G9K8K    "/>
    <s v="IGNACIO PEREZ"/>
    <s v="HOLMAN FLEET (ARI) US MAINT"/>
    <s v="116881287"/>
    <d v="2026-02-23T00:00:00"/>
    <s v="3030"/>
    <s v="MERCED"/>
    <s v="CA"/>
    <s v="SUV STANDARD"/>
    <n v="14"/>
    <n v="7"/>
    <n v="73"/>
    <n v="1"/>
    <n v="11"/>
    <x v="0"/>
    <s v="90774"/>
    <m/>
    <s v="TRANSFORM SEARS HOME SERVICES"/>
    <s v="ZLevel 4 Clients Only"/>
    <n v="0"/>
    <s v="F"/>
    <n v="25"/>
    <s v="CHEV"/>
    <s v="TBLZ"/>
    <s v="2B56"/>
    <n v="0"/>
    <d v="2026-02-23T00:00:00"/>
    <s v="No"/>
  </r>
  <r>
    <s v="246091"/>
    <x v="1"/>
    <x v="1"/>
    <n v="56"/>
    <s v="JALIN SHELTON"/>
    <s v="JSHELTO"/>
    <s v="Not Assigned in TPMS!!"/>
    <s v="Not Assigned in TPMS!!"/>
    <s v="Not Assigned in TPMS!!"/>
    <x v="0"/>
    <s v="2FGVDS    "/>
    <s v="JALIN SHELTON"/>
    <s v="HOLMAN FLEET (ARI) US INTERIM"/>
    <s v="115948627       -A/R"/>
    <d v="2026-02-07T00:00:00"/>
    <s v="0949"/>
    <s v="FORT WORTH"/>
    <s v="TX"/>
    <s v="SUV STANDARD"/>
    <n v="30"/>
    <n v="3"/>
    <n v="69"/>
    <n v="1"/>
    <n v="27"/>
    <x v="0"/>
    <s v="246091"/>
    <m/>
    <s v="TRANSFORM SEARS HOME SERVICES"/>
    <s v="ZLevel 4 Clients Only"/>
    <n v="0"/>
    <s v="F"/>
    <n v="25"/>
    <s v="CHRY"/>
    <s v="PACI"/>
    <s v="2B56"/>
    <n v="1"/>
    <d v="2026-01-08T00:00: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59CE8-BCE3-4284-B6C5-0727E21BB3AA}" name="PivotTable2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:D10" firstHeaderRow="0" firstDataRow="1" firstDataCol="1" rowPageCount="3" colPageCount="1"/>
  <pivotFields count="38">
    <pivotField axis="axisRow" showAll="0">
      <items count="6">
        <item x="0"/>
        <item x="2"/>
        <item x="3"/>
        <item x="1"/>
        <item m="1" x="4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showAll="0">
      <items count="4">
        <item x="0"/>
        <item x="1"/>
        <item m="1" x="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numFmtId="37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2" hier="-1"/>
    <pageField fld="9" item="0" hier="-1"/>
    <pageField fld="10" hier="-1"/>
  </pageFields>
  <dataFields count="3">
    <dataField name="Rentals Open" fld="13" subtotal="count" baseField="0" baseItem="1" numFmtId="37"/>
    <dataField name="% to all Rentals" fld="13" subtotal="count" showDataAs="percentOfCol" baseField="0" baseItem="1" numFmtId="166"/>
    <dataField name="Average of Days PO is open" fld="1" subtotal="average" baseField="0" baseItem="1" numFmtId="37"/>
  </dataFields>
  <formats count="8">
    <format dxfId="274">
      <pivotArea dataOnly="0" labelOnly="1" outline="0" axis="axisValues" fieldPosition="0"/>
    </format>
    <format dxfId="273">
      <pivotArea dataOnly="0" labelOnly="1" outline="0" axis="axisValues" fieldPosition="0"/>
    </format>
    <format dxfId="272">
      <pivotArea outline="0" fieldPosition="0">
        <references count="1">
          <reference field="4294967294" count="1">
            <x v="1"/>
          </reference>
        </references>
      </pivotArea>
    </format>
    <format dxfId="271">
      <pivotArea outline="0" fieldPosition="0">
        <references count="1">
          <reference field="4294967294" count="1">
            <x v="2"/>
          </reference>
        </references>
      </pivotArea>
    </format>
    <format dxfId="270">
      <pivotArea outline="0" collapsedLevelsAreSubtotals="1" fieldPosition="0"/>
    </format>
    <format dxfId="2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8">
      <pivotArea outline="0" collapsedLevelsAreSubtotals="1" fieldPosition="0"/>
    </format>
    <format dxfId="2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AC478-8783-4DAA-A76E-D32BDCB60953}" name="PivotTable5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4:D39" firstHeaderRow="0" firstDataRow="1" firstDataCol="1" rowPageCount="3" colPageCount="1"/>
  <pivotFields count="38">
    <pivotField dataField="1" showAll="0"/>
    <pivotField axis="axisPage" multipleItemSelectionAllowed="1" showAll="0">
      <items count="341">
        <item x="1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x="103"/>
        <item x="221"/>
        <item x="67"/>
        <item x="84"/>
        <item x="7"/>
        <item x="42"/>
        <item x="85"/>
        <item x="95"/>
        <item x="18"/>
        <item x="57"/>
        <item x="161"/>
        <item x="200"/>
        <item x="201"/>
        <item x="219"/>
        <item x="210"/>
        <item x="0"/>
        <item x="6"/>
        <item x="10"/>
        <item x="13"/>
        <item x="15"/>
        <item x="21"/>
        <item x="31"/>
        <item x="33"/>
        <item x="34"/>
        <item x="35"/>
        <item x="44"/>
        <item x="46"/>
        <item x="48"/>
        <item x="50"/>
        <item x="52"/>
        <item x="62"/>
        <item x="72"/>
        <item x="73"/>
        <item x="76"/>
        <item x="89"/>
        <item x="94"/>
        <item x="96"/>
        <item x="97"/>
        <item x="106"/>
        <item x="109"/>
        <item x="112"/>
        <item x="118"/>
        <item x="131"/>
        <item x="142"/>
        <item x="143"/>
        <item x="150"/>
        <item x="151"/>
        <item x="160"/>
        <item x="169"/>
        <item x="172"/>
        <item x="173"/>
        <item x="175"/>
        <item x="214"/>
        <item x="215"/>
        <item x="217"/>
        <item x="223"/>
        <item x="5"/>
        <item x="8"/>
        <item x="11"/>
        <item x="12"/>
        <item x="14"/>
        <item x="17"/>
        <item x="20"/>
        <item x="23"/>
        <item x="24"/>
        <item x="26"/>
        <item x="28"/>
        <item x="36"/>
        <item x="41"/>
        <item x="45"/>
        <item x="51"/>
        <item x="53"/>
        <item x="55"/>
        <item x="59"/>
        <item x="60"/>
        <item x="61"/>
        <item x="64"/>
        <item x="65"/>
        <item x="66"/>
        <item x="68"/>
        <item x="70"/>
        <item x="71"/>
        <item x="74"/>
        <item x="77"/>
        <item x="79"/>
        <item x="81"/>
        <item x="83"/>
        <item x="86"/>
        <item x="87"/>
        <item x="88"/>
        <item x="90"/>
        <item x="91"/>
        <item x="92"/>
        <item x="98"/>
        <item x="99"/>
        <item x="100"/>
        <item x="102"/>
        <item x="105"/>
        <item x="110"/>
        <item x="111"/>
        <item x="113"/>
        <item x="114"/>
        <item x="115"/>
        <item x="117"/>
        <item x="119"/>
        <item x="120"/>
        <item x="125"/>
        <item x="126"/>
        <item x="127"/>
        <item x="128"/>
        <item x="129"/>
        <item x="130"/>
        <item x="132"/>
        <item x="133"/>
        <item x="135"/>
        <item x="136"/>
        <item x="137"/>
        <item x="138"/>
        <item x="139"/>
        <item x="140"/>
        <item x="141"/>
        <item x="144"/>
        <item x="146"/>
        <item x="147"/>
        <item x="149"/>
        <item x="152"/>
        <item x="155"/>
        <item x="156"/>
        <item x="157"/>
        <item x="158"/>
        <item x="162"/>
        <item x="163"/>
        <item x="165"/>
        <item x="166"/>
        <item x="167"/>
        <item x="171"/>
        <item x="174"/>
        <item x="176"/>
        <item x="177"/>
        <item x="178"/>
        <item x="180"/>
        <item x="181"/>
        <item x="182"/>
        <item x="184"/>
        <item x="186"/>
        <item x="187"/>
        <item x="190"/>
        <item x="192"/>
        <item x="193"/>
        <item x="194"/>
        <item x="195"/>
        <item x="196"/>
        <item x="197"/>
        <item x="199"/>
        <item x="202"/>
        <item x="205"/>
        <item x="206"/>
        <item x="207"/>
        <item x="208"/>
        <item x="212"/>
        <item x="25"/>
        <item x="78"/>
        <item x="108"/>
        <item x="188"/>
        <item x="198"/>
        <item x="2"/>
        <item x="30"/>
        <item x="38"/>
        <item x="39"/>
        <item x="40"/>
        <item x="47"/>
        <item x="82"/>
        <item x="116"/>
        <item x="122"/>
        <item x="124"/>
        <item x="153"/>
        <item x="170"/>
        <item x="209"/>
        <item x="216"/>
        <item x="9"/>
        <item x="54"/>
        <item x="75"/>
        <item x="80"/>
        <item x="107"/>
        <item x="168"/>
        <item x="189"/>
        <item x="3"/>
        <item x="16"/>
        <item x="27"/>
        <item x="37"/>
        <item x="49"/>
        <item x="58"/>
        <item x="63"/>
        <item x="69"/>
        <item x="164"/>
        <item x="179"/>
        <item x="183"/>
        <item x="191"/>
        <item x="204"/>
        <item x="218"/>
        <item x="220"/>
        <item x="222"/>
        <item x="19"/>
        <item x="22"/>
        <item x="43"/>
        <item x="93"/>
        <item x="134"/>
        <item x="145"/>
        <item x="154"/>
        <item x="185"/>
        <item x="203"/>
        <item x="211"/>
        <item x="213"/>
        <item x="4"/>
        <item x="29"/>
        <item x="32"/>
        <item x="56"/>
        <item x="101"/>
        <item x="104"/>
        <item x="121"/>
        <item x="123"/>
        <item x="148"/>
        <item x="15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multipleItemSelectionAllowe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24" item="0" hier="-1"/>
    <pageField fld="9" item="0" hier="-1"/>
  </pageFields>
  <dataFields count="3">
    <dataField name="Rentals Open" fld="0" subtotal="count" baseField="2" baseItem="1"/>
    <dataField name="% to all Rentals" fld="0" subtotal="count" showDataAs="percentOfCol" baseField="2" baseItem="0" numFmtId="166"/>
    <dataField name="Average of Days Open" fld="3" subtotal="average" baseField="2" baseItem="0" numFmtId="37"/>
  </dataFields>
  <formats count="4">
    <format dxfId="278">
      <pivotArea outline="0" collapsedLevelsAreSubtotals="1" fieldPosition="0"/>
    </format>
    <format dxfId="2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6">
      <pivotArea outline="0" collapsedLevelsAreSubtotals="1" fieldPosition="0"/>
    </format>
    <format dxfId="2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EA61371B-68B9-4B55-9321-AE43F14CDB9D}" autoFormatId="16" applyNumberFormats="0" applyBorderFormats="0" applyFontFormats="0" applyPatternFormats="0" applyAlignmentFormats="0" applyWidthHeightFormats="0">
  <queryTableRefresh nextId="43">
    <queryTableFields count="31">
      <queryTableField id="1" name="TRUCK_LU" tableColumnId="1"/>
      <queryTableField id="33" dataBound="0" tableColumnId="31"/>
      <queryTableField id="2" name="FULL_NAME" tableColumnId="2"/>
      <queryTableField id="3" name="DISTRICT" tableColumnId="3"/>
      <queryTableField id="4" name="TECH_NO" tableColumnId="4"/>
      <queryTableField id="5" name="TRUCK_NO" tableColumnId="5"/>
      <queryTableField id="6" name="ENTERPRISE_ID" tableColumnId="6"/>
      <queryTableField id="24" dataBound="0" tableColumnId="22"/>
      <queryTableField id="7" name="LAST_NAME" tableColumnId="7"/>
      <queryTableField id="8" name="FIRST_NAME" tableColumnId="8"/>
      <queryTableField id="32" dataBound="0" tableColumnId="30"/>
      <queryTableField id="9" name="MOBILEPHONENUMBER" tableColumnId="9"/>
      <queryTableField id="10" name="STATUS" tableColumnId="10"/>
      <queryTableField id="11" name="PRIMARYADDR1" tableColumnId="11"/>
      <queryTableField id="12" name="PRIMARYADDR2" tableColumnId="12"/>
      <queryTableField id="13" name="PRIMARYCITY" tableColumnId="13"/>
      <queryTableField id="14" name="PRIMARYSTATE" tableColumnId="14"/>
      <queryTableField id="15" name="PRIMARYZIP" tableColumnId="15"/>
      <queryTableField id="16" name="SHIPPING_SCHEDULE" tableColumnId="16"/>
      <queryTableField id="17" name="PDC_NO" tableColumnId="17"/>
      <queryTableField id="18" name="MANAGER_ENT_ID" tableColumnId="18"/>
      <queryTableField id="19" name="MANAGER_NAME" tableColumnId="19"/>
      <queryTableField id="29" dataBound="0" tableColumnId="25"/>
      <queryTableField id="31" dataBound="0" tableColumnId="29"/>
      <queryTableField id="28" dataBound="0" tableColumnId="26"/>
      <queryTableField id="27" dataBound="0" tableColumnId="27"/>
      <queryTableField id="26" dataBound="0" tableColumnId="23"/>
      <queryTableField id="25" dataBound="0" tableColumnId="24"/>
      <queryTableField id="30" dataBound="0" tableColumnId="28"/>
      <queryTableField id="20" name="EMAIL_ADDRESS" tableColumnId="20"/>
      <queryTableField id="21" name="FILE_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C5DD88-CDD1-41A0-B089-B2B00DD3A39D}" autoFormatId="16" applyNumberFormats="0" applyBorderFormats="0" applyFontFormats="0" applyPatternFormats="0" applyAlignmentFormats="0" applyWidthHeightFormats="0">
  <queryTableRefresh nextId="5">
    <queryTableFields count="4">
      <queryTableField id="1" name="ENTERPRISE_ID" tableColumnId="1"/>
      <queryTableField id="2" name="JOB_TITLE" tableColumnId="2"/>
      <queryTableField id="3" name="SERVICE_DATE" tableColumnId="3"/>
      <queryTableField id="4" name="EMPLOYMENT_STATUS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62D349-ED1C-446A-8488-8D98050452F3}" name="Table7" displayName="Table7" ref="A3:AL336" totalsRowShown="0">
  <autoFilter ref="A3:AL336" xr:uid="{7762D349-ED1C-446A-8488-8D98050452F3}"/>
  <tableColumns count="38">
    <tableColumn id="1" xr3:uid="{CA33C1E8-E7A8-4FBB-9104-B95038D5209C}" name="Truck Number"/>
    <tableColumn id="2" xr3:uid="{D5C1E937-8D7C-43D4-BE8F-4019F9B02339}" name="Is on Holman Rental"/>
    <tableColumn id="3" xr3:uid="{9D19B753-4F28-4586-AA43-0751557D84A0}" name="Days Open Category"/>
    <tableColumn id="4" xr3:uid="{FEFA2171-D3AA-45DD-8818-45113F2CAA27}" name="Days Open"/>
    <tableColumn id="5" xr3:uid="{083BE2F7-629E-43A2-A287-DD64C521A6F7}" name="Rental under Name: "/>
    <tableColumn id="6" xr3:uid="{F5D0AE00-4541-4CA4-BEA8-3A9050DB80C7}" name="Rental Tech Enterprise ID"/>
    <tableColumn id="7" xr3:uid="{44641A7B-5C0E-4C2E-A1C2-D92F2D382581}" name="Truck Assigned to in TPMS"/>
    <tableColumn id="8" xr3:uid="{94DFD38F-D22C-4BFF-9C48-37DC8DAED25F}" name="Truck assigned to in TPMS Enterprise ID"/>
    <tableColumn id="9" xr3:uid="{E6725768-4898-401F-A9FD-4AAF29E71EC0}" name="LU Employment Start Date in TPMS" dataDxfId="281"/>
    <tableColumn id="10" xr3:uid="{F1F695D2-1D56-4202-9BCD-86715FA73006}" name="Duplicate"/>
    <tableColumn id="11" xr3:uid="{D25E22FE-5D7D-49CD-AEDB-485DD3D14C70}" name="ECARS 2.0 Tkt Nbr"/>
    <tableColumn id="12" xr3:uid="{318095F2-8B17-4B9D-8C02-859E6487BCF2}" name="Renter Name"/>
    <tableColumn id="13" xr3:uid="{534C9211-1CC3-4EC7-A0CC-E01F2CF60168}" name="Claims Office Name"/>
    <tableColumn id="14" xr3:uid="{1CBC4FF0-F684-4080-A3E4-008723898D3F}" name="Claim Number"/>
    <tableColumn id="15" xr3:uid="{6984E63C-20E7-44F1-B06A-E1D7EEDF7286}" name="Rental Start Date" dataDxfId="280"/>
    <tableColumn id="16" xr3:uid="{CE72B7FD-C204-42A8-9709-2560958B1BFF}" name="Renting Branch"/>
    <tableColumn id="17" xr3:uid="{BA118A28-ACEF-4C19-A114-8AE3422522E6}" name="Renting City Name"/>
    <tableColumn id="18" xr3:uid="{8F28931D-EDDF-4EFB-815E-461AD56454BB}" name="Renting State"/>
    <tableColumn id="19" xr3:uid="{D5BF0D10-78BD-453F-B565-AF86C9A0EF1D}" name="Car Class Authorized Description"/>
    <tableColumn id="20" xr3:uid="{C8F13F87-11FB-4B2C-8A04-C0A243718AEF}" name="Days Authorized"/>
    <tableColumn id="21" xr3:uid="{465751D7-E3DD-495F-9791-10EC8F458D81}" name="Initial Days Authorized"/>
    <tableColumn id="22" xr3:uid="{B377FD4A-8A80-4106-A111-E18D87C3DF6C}" name="Rate Authorized"/>
    <tableColumn id="23" xr3:uid="{53927938-C8BF-4F61-9AE7-EDBE1FD160F1}" name="Number of Extensions"/>
    <tableColumn id="24" xr3:uid="{18627392-8AAC-4E34-8FAB-152F08C5E025}" name="Rental Days"/>
    <tableColumn id="25" xr3:uid="{1F9F4BBD-00B6-4DD0-AD5F-1304E7D10116}" name="Ticket Status"/>
    <tableColumn id="26" xr3:uid="{B45E8276-DDAE-400D-9DE3-C526AC087A6A}" name="Vehicle Number"/>
    <tableColumn id="27" xr3:uid="{D5AD774C-88EB-4661-A1AD-DC6E3ADDCBB4}" name="PO Number"/>
    <tableColumn id="28" xr3:uid="{6A30C365-9991-48BA-8E7B-54163BCCD8C7}" name="Client Company Name"/>
    <tableColumn id="29" xr3:uid="{3CD43979-3CB6-43B8-9783-8477A76C456A}" name="Client Company"/>
    <tableColumn id="30" xr3:uid="{F12539E2-6FD5-44B8-804B-F50D85F65FE8}" name="Days Behind"/>
    <tableColumn id="31" xr3:uid="{08F67E1B-756E-4483-BB04-238FFDA40403}" name="Rate Level"/>
    <tableColumn id="32" xr3:uid="{9A1AC2B1-0B20-4B91-807E-A86ABE4BD176}" name="Rented Veh Year"/>
    <tableColumn id="33" xr3:uid="{5889D98A-948C-43B2-94E1-04842F4C8AE6}" name="Rented Veh Make"/>
    <tableColumn id="34" xr3:uid="{2C54CDDC-2479-48DF-9CA0-A8D16F790C30}" name="Rented Veh Model"/>
    <tableColumn id="35" xr3:uid="{B99A5045-6C0D-41FD-8AF3-4A7ABCF6C600}" name="ARI20 Client Number"/>
    <tableColumn id="36" xr3:uid="{E4602C35-F7AF-4177-AE2E-88C6A37FCC66}" name="Number of Rewrites"/>
    <tableColumn id="37" xr3:uid="{8A691649-611F-4E39-B9F5-E2E57812BB95}" name="Original Start Date" dataDxfId="279"/>
    <tableColumn id="38" xr3:uid="{48153DF7-4CF0-474B-A4DD-2277665CED04}" name="Repairs Comple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EAA3F-ADEE-49B8-B492-73ED0DCE523E}" name="Table3" displayName="Table3" ref="A1:AL330" totalsRowShown="0" headerRowDxfId="266">
  <autoFilter ref="A1:AL330" xr:uid="{3F9EAA3F-ADEE-49B8-B492-73ED0DCE523E}"/>
  <sortState xmlns:xlrd2="http://schemas.microsoft.com/office/spreadsheetml/2017/richdata2" ref="A2:AL330">
    <sortCondition ref="A2:A330"/>
    <sortCondition ref="Y2:Y330"/>
  </sortState>
  <tableColumns count="38">
    <tableColumn id="1" xr3:uid="{10991899-16F2-41F3-8A85-C308ED1F1511}" name="Truck Number" dataDxfId="265">
      <calculatedColumnFormula>TRIM(Z2)</calculatedColumnFormula>
    </tableColumn>
    <tableColumn id="30" xr3:uid="{5AE9EA4C-A8D6-40B9-A5B1-04B57F35D0DF}" name="Is on Holman Rental" dataDxfId="264">
      <calculatedColumnFormula>IFERROR(VLOOKUP(Table3[[#This Row],[Truck Number]], HolmanReport!C:C,1,0), "Research w.Holman")</calculatedColumnFormula>
    </tableColumn>
    <tableColumn id="33" xr3:uid="{4A025FC2-4CA3-4B47-9A68-9961766A4B33}" name="Days Open Category" dataDxfId="263">
      <calculatedColumnFormula>IF(Table3[[#This Row],[Days Open]]&gt;27, "28 plus days", IF(Table3[[#This Row],[Days Open]]&gt;20, "21 plus days", IF(Table3[[#This Row],[Days Open]]&gt;13, "14 plus days", "Less than 14 days")))</calculatedColumnFormula>
    </tableColumn>
    <tableColumn id="32" xr3:uid="{131711CD-8449-48D1-9996-2D87CDA62D6A}" name="Days Open" dataDxfId="262">
      <calculatedColumnFormula>IF(Table3[[#This Row],[Ticket Status]]="OPEN", SUM((TODAY())-Table3[[#This Row],[Original Start Date]]), "Not Open")</calculatedColumnFormula>
    </tableColumn>
    <tableColumn id="36" xr3:uid="{AAF1CBC3-0B87-4054-B1F1-25A5328A48F0}" name="Rental under Name: " dataDxfId="261">
      <calculatedColumnFormula>Table3[[#This Row],[Renter Name]]</calculatedColumnFormula>
    </tableColumn>
    <tableColumn id="37" xr3:uid="{46B1980B-9940-4FFD-8C4D-5364EDA7FC3A}" name="Rental Tech Enterprise ID" dataDxfId="260">
      <calculatedColumnFormula>IFERROR(VLOOKUP(Table3[[#This Row],[Rental under Name: ]], 'TPMS-Auto'!C:G,5,0), "RESEARCH!!")</calculatedColumnFormula>
    </tableColumn>
    <tableColumn id="31" xr3:uid="{0A73AD4D-0C12-47B4-B069-A74708339EA9}" name="Truck Assigned to in TPMS" dataDxfId="259">
      <calculatedColumnFormula>IFERROR(VLOOKUP(Table3[[#This Row],[Truck Number]],'TPMS-Auto'!$A:$K,3, 0), "Not Assigned in TPMS!!")</calculatedColumnFormula>
    </tableColumn>
    <tableColumn id="35" xr3:uid="{02D7D02A-CC83-46DE-97F7-EE561E28904B}" name="Truck assigned to in TPMS Enterprise ID" dataDxfId="258">
      <calculatedColumnFormula>IFERROR(VLOOKUP(Table3[[#This Row],[Truck Number]],'TPMS-Auto'!$A:$K,7, 0), "Not Assigned in TPMS!!")</calculatedColumnFormula>
    </tableColumn>
    <tableColumn id="34" xr3:uid="{46846595-BF17-49B7-93A5-457D2283D52C}" name="LU Employment Start Date in TPMS" dataDxfId="257">
      <calculatedColumnFormula>IFERROR(VLOOKUP(Table3[[#This Row],[Truck Number]], Query1[[TRUCK_LU]:[Service Date]],25, 0), "Not Assigned in TPMS!!")</calculatedColumnFormula>
    </tableColumn>
    <tableColumn id="39" xr3:uid="{9F674165-D040-4A0E-ADD5-039C813FE3BC}" name="Duplicate" dataDxfId="256">
      <calculatedColumnFormula>IF(E2=E1, "Yes", "No")</calculatedColumnFormula>
    </tableColumn>
    <tableColumn id="2" xr3:uid="{56531AFD-EF53-4F33-91CC-89D3821E9609}" name="ECARS 2.0 Tkt Nbr" dataDxfId="182"/>
    <tableColumn id="3" xr3:uid="{DA44A3BE-FB4B-4643-A79F-702DD05BCBEA}" name="Renter Name" dataDxfId="181"/>
    <tableColumn id="4" xr3:uid="{4EB41405-7435-4D70-A3F4-2E66939C16FA}" name="Claims Office Name" dataDxfId="180"/>
    <tableColumn id="5" xr3:uid="{767BBE73-1BC3-42C2-B150-9DBF3E7E0A6C}" name="Claim Number" dataDxfId="179"/>
    <tableColumn id="6" xr3:uid="{A0A4A260-7B69-4A56-995C-80F9A68B46E2}" name="Rental Start Date" dataDxfId="178"/>
    <tableColumn id="7" xr3:uid="{C75859F6-3684-4C95-B580-EAC864EC1C97}" name="Renting Branch" dataDxfId="177"/>
    <tableColumn id="8" xr3:uid="{2DD0C1D1-3D17-4E21-8E3B-52CEE4C2985F}" name="Renting City Name" dataDxfId="176"/>
    <tableColumn id="9" xr3:uid="{9FCE283F-882F-440C-9C7C-172C5CAD19E6}" name="Renting State" dataDxfId="175"/>
    <tableColumn id="10" xr3:uid="{51867167-D112-44B7-B238-E92070EFCB3E}" name="Car Class Authorized Description" dataDxfId="174"/>
    <tableColumn id="11" xr3:uid="{DD3DEC0C-A6C9-4EBE-96B4-387DB0731DC9}" name="Days Authorized" dataDxfId="173"/>
    <tableColumn id="12" xr3:uid="{3DF4D039-5B43-4B7F-B0E6-D92775C61B09}" name="Initial Days Authorized" dataDxfId="172"/>
    <tableColumn id="13" xr3:uid="{18267D21-801F-43FE-A130-D82CFC6BD3EB}" name="Rate Authorized" dataDxfId="171"/>
    <tableColumn id="14" xr3:uid="{A9E86A11-4FA3-4458-9E7F-9FA6815AC112}" name="Number of Extensions" dataDxfId="170"/>
    <tableColumn id="15" xr3:uid="{3B10D496-217C-4C88-9F37-4E537F1935B4}" name="Rental Days" dataDxfId="169"/>
    <tableColumn id="16" xr3:uid="{D672C217-A175-4B35-8AAB-1FE28AABFE16}" name="Ticket Status" dataDxfId="168"/>
    <tableColumn id="17" xr3:uid="{4E2D5FAF-9834-4EE8-8923-90BFD7DECB6D}" name="Vehicle Number" dataDxfId="167"/>
    <tableColumn id="18" xr3:uid="{285B3E88-FCBD-41E1-AA05-265C4EBBEDF5}" name="PO Number" dataDxfId="166"/>
    <tableColumn id="19" xr3:uid="{085B6413-E6E7-43FB-8BC9-14573FA129CF}" name="Client Company Name" dataDxfId="165"/>
    <tableColumn id="20" xr3:uid="{58914446-C39F-4F70-AA6B-2C602C917B14}" name="Client Company" dataDxfId="164"/>
    <tableColumn id="21" xr3:uid="{70BAF7C6-8876-444D-A854-EB807C0B575D}" name="Days Behind" dataDxfId="163"/>
    <tableColumn id="22" xr3:uid="{85002DEE-0624-49FA-8D7C-0EA206F0F68A}" name="Rate Level" dataDxfId="162"/>
    <tableColumn id="23" xr3:uid="{2D173285-5655-420F-A3B6-A9496751E282}" name="Rented Veh Year" dataDxfId="161"/>
    <tableColumn id="24" xr3:uid="{EB8C81C8-EE0B-46C4-89F4-BB24CDA5FD00}" name="Rented Veh Make" dataDxfId="160"/>
    <tableColumn id="25" xr3:uid="{E66A75A7-CD01-4F1F-9682-80007813D859}" name="Rented Veh Model" dataDxfId="159"/>
    <tableColumn id="26" xr3:uid="{C80E1839-24AC-4113-80ED-B0FA8CCF1F2C}" name="ARI20 Client Number" dataDxfId="158"/>
    <tableColumn id="27" xr3:uid="{B9E0EF06-E947-4280-84DD-CBE414514EFF}" name="Number of Rewrites" dataDxfId="157"/>
    <tableColumn id="28" xr3:uid="{D19243C9-B08E-4D85-AAF9-6B4147E7B9D3}" name="Original Start Date" dataDxfId="156"/>
    <tableColumn id="29" xr3:uid="{3376566A-5E13-44B6-A351-AED14A1B151F}" name="Repairs Complete" dataDxfId="155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55CE7-BB5A-43E7-81CD-CE2EB7FB2769}" name="Table2" displayName="Table2" ref="A1:AL720" totalsRowShown="0" headerRowDxfId="255">
  <autoFilter ref="A1:AL720" xr:uid="{10055CE7-BB5A-43E7-81CD-CE2EB7FB2769}"/>
  <sortState xmlns:xlrd2="http://schemas.microsoft.com/office/spreadsheetml/2017/richdata2" ref="A2:AL720">
    <sortCondition ref="C2:C720"/>
    <sortCondition ref="M2:M720"/>
  </sortState>
  <tableColumns count="38">
    <tableColumn id="1" xr3:uid="{88D786E0-0329-45AD-803E-F42A193ADF17}" name="Category of Days Open" dataDxfId="254">
      <calculatedColumnFormula>IF(Table2[[#This Row],[Days PO is open]]&gt;27, "28 plus days", IF(Table2[[#This Row],[Days PO is open]]&gt;20, "21 plus days", IF(Table2[[#This Row],[Days PO is open]]&gt;13, "14 plus days", "Less than 14 days")))</calculatedColumnFormula>
    </tableColumn>
    <tableColumn id="26" xr3:uid="{FF55A09B-1354-4451-8314-1781C5F09051}" name="Days PO is open" dataDxfId="253">
      <calculatedColumnFormula>SUM((TODAY())-Table2[[#This Row],[PO Date]])</calculatedColumnFormula>
    </tableColumn>
    <tableColumn id="35" xr3:uid="{CDB0E597-8CEB-4FFA-821D-889451E444C0}" name="Holman to Enterprise" dataDxfId="252">
      <calculatedColumnFormula>Table2[[#This Row],[Trim Trk: ]]</calculatedColumnFormula>
    </tableColumn>
    <tableColumn id="3" xr3:uid="{566046A0-6658-42C0-A8A2-F2D6EBE79B2F}" name="Rental under Name: " dataDxfId="251">
      <calculatedColumnFormula>CONCATENATE(Table2[[#This Row],[First Name]]," ",Table2[[#This Row],[Last name]])</calculatedColumnFormula>
    </tableColumn>
    <tableColumn id="18" xr3:uid="{10587BBE-7FB4-4929-B8D2-935EE2DA6652}" name="Rental Tech Enterprise ID" dataDxfId="250">
      <calculatedColumnFormula>IFERROR(VLOOKUP(Table2[[#This Row],[Rental under Name: ]], 'TPMS-Auto'!C:G,5,0),"RESEARCH!!")</calculatedColumnFormula>
    </tableColumn>
    <tableColumn id="24" xr3:uid="{8E0CD588-2C95-48F1-99DD-C3ABAC7CEBBF}" name="Truck Assigned to in TPMS" dataDxfId="249">
      <calculatedColumnFormula>IFERROR(VLOOKUP(Table2[[#This Row],[Trim Trk: ]],'TPMS-Auto'!A:C, 3, 0), "Not assigned in TPMS!!")</calculatedColumnFormula>
    </tableColumn>
    <tableColumn id="17" xr3:uid="{13D20804-954E-4477-8267-252D813E29CA}" name="Truck assigned to in TPMS Enterprise ID" dataDxfId="248">
      <calculatedColumnFormula>IFERROR(VLOOKUP(Table2[[#This Row],[Trim Trk: ]],'TPMS-Auto'!A:G, 7, 0), "Not assigned in TPMS!!")</calculatedColumnFormula>
    </tableColumn>
    <tableColumn id="25" xr3:uid="{470E0B94-AD70-4050-A294-89F18A1C1F6B}" name="LU Employment Service Date " dataDxfId="247">
      <calculatedColumnFormula>IFERROR(VLOOKUP(Table2[[#This Row],[Trim Trk: ]],'TPMS-Auto'!A:Y, 25, 0), "Not assigned in TPMS!!")</calculatedColumnFormula>
    </tableColumn>
    <tableColumn id="31" xr3:uid="{7807D502-7AC8-4EA6-9E3E-3858AE98CC68}" name="Rental is Open" dataDxfId="246">
      <calculatedColumnFormula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calculatedColumnFormula>
    </tableColumn>
    <tableColumn id="28" xr3:uid="{F33FD1C8-0C35-4032-AA81-6697F1972D5F}" name="Duplicate?" dataDxfId="245">
      <calculatedColumnFormula>IF(N2=N1, "Yes", "No")</calculatedColumnFormula>
    </tableColumn>
    <tableColumn id="34" xr3:uid="{1ED956B4-284D-465C-9360-7117AF918C78}" name="Check Enterprise Open anyway" dataDxfId="244">
      <calculatedColumnFormula>IFERROR(VLOOKUP(Table2[[#This Row],[Trim Trk: ]], Enterprise!A:AL, 25, 0),"NotonEnterpriseReporting")</calculatedColumnFormula>
    </tableColumn>
    <tableColumn id="30" xr3:uid="{75BC3918-02A6-461D-9B15-3BED7B5B0576}" name="Enterprise Open" dataDxfId="243">
      <calculatedColumnFormula>IFERROR(IF(Table2[[#This Row],[Is Enterprise]]="Enterprise", VLOOKUP(Table2[[#This Row],[Trim Trk: ]], Enterprise!A:AM, 25, 0)), IF(Table2[[#This Row],[Is Enterprise]]="NotEnterprise", "OtherVendor", "CLOSED"))</calculatedColumnFormula>
    </tableColumn>
    <tableColumn id="32" xr3:uid="{A5D7D17D-F5F8-463C-AE0F-8B26C2A1D19B}" name="Is Enterprise" dataDxfId="242">
      <calculatedColumnFormula>IF(Table2[[#This Row],[Rental Vendor]]="ENTERPRISE RENT-A-CAR INC.", "Enterprise", IF(Table2[[#This Row],[Rental Vendor]]="ENTERPRISE TOLLS/TOLL CHARGES", "Enterprise", "NotEnterprise"))</calculatedColumnFormula>
    </tableColumn>
    <tableColumn id="4" xr3:uid="{6BDC1E60-F1BD-4277-98DE-534DB477FC5A}" name="Trim Trk: " dataDxfId="241">
      <calculatedColumnFormula>LEFT(Table2[[#This Row],[Vehicle Number]],5)</calculatedColumnFormula>
    </tableColumn>
    <tableColumn id="5" xr3:uid="{01607DFE-12D4-4B44-A200-DA4930CFA679}" name="Lessee Code" dataDxfId="240"/>
    <tableColumn id="6" xr3:uid="{74BC45D6-598D-42A8-964A-A4C0F1243F1C}" name="Vehicle Number" dataDxfId="239"/>
    <tableColumn id="7" xr3:uid="{B064D924-82E9-4052-AAEF-56C7F87D7DAE}" name="Division" dataDxfId="238"/>
    <tableColumn id="8" xr3:uid="{77F60BD9-BCF6-4F59-9475-154F0BA42F52}" name="District" dataDxfId="237"/>
    <tableColumn id="9" xr3:uid="{A556599E-155C-42E5-9FCA-1E595B00A5F7}" name="First Name" dataDxfId="236"/>
    <tableColumn id="10" xr3:uid="{C04AD437-3EEB-4C26-953C-780C852ED810}" name="Last name" dataDxfId="235"/>
    <tableColumn id="19" xr3:uid="{08BF90B2-14E5-4E19-96E0-C7CBFBA962AF}" name="Tech Enterprise ID" dataDxfId="234"/>
    <tableColumn id="11" xr3:uid="{2CC49369-371C-4EEA-B239-E29924BC0A94}" name="City" dataDxfId="233"/>
    <tableColumn id="29" xr3:uid="{28F71E55-29C3-4905-9E17-F14172644348}" name="State" dataDxfId="232"/>
    <tableColumn id="12" xr3:uid="{5D665915-DA8B-4C19-9330-4E262AABEE6D}" name="Event ID" dataDxfId="231"/>
    <tableColumn id="13" xr3:uid="{BBCC5FB1-9334-4D41-AAF1-2C8AA75E58F7}" name="PO Number" dataDxfId="230"/>
    <tableColumn id="14" xr3:uid="{D1909E69-E39A-4BF3-A502-CE60A6124761}" name="PO Date" dataDxfId="229"/>
    <tableColumn id="15" xr3:uid="{43371F73-597F-4991-AEC4-76A19F19145A}" name="ATA Code" dataDxfId="228"/>
    <tableColumn id="16" xr3:uid="{B1048A6F-5AFB-4CD8-B260-F3143AFEA9CC}" name="Description" dataDxfId="227"/>
    <tableColumn id="41" xr3:uid="{42CC5045-3180-47C1-AD2C-6DC00DE0445D}" name="Status Description" dataDxfId="226"/>
    <tableColumn id="42" xr3:uid="{6168969A-0DF4-470F-A954-EE7BB6E3B57B}" name="Amount" dataDxfId="225"/>
    <tableColumn id="43" xr3:uid="{62B1BE54-35F8-4E4F-9692-9065479DDE95}" name="No of Days" dataDxfId="224"/>
    <tableColumn id="44" xr3:uid="{B88B0904-29E3-4A16-A868-3C5313BB6CF4}" name="Daily Rate" dataDxfId="223"/>
    <tableColumn id="45" xr3:uid="{94851A44-0B28-491F-A2C7-67684AE08079}" name="Rental Vendor" dataDxfId="222"/>
    <tableColumn id="46" xr3:uid="{E5ACF85D-2CBB-41CD-8EA0-81A61469CEEA}" name="Repair Vendor Name" dataDxfId="221"/>
    <tableColumn id="33" xr3:uid="{9AF8E0FE-8911-4DF0-B059-3559D4AE8A2C}" name="Repair Vendor Address" dataDxfId="220"/>
    <tableColumn id="36" xr3:uid="{D7DFD3D3-2DA1-4A70-91EE-C65757A5543A}" name="Repair Vendor City" dataDxfId="219"/>
    <tableColumn id="37" xr3:uid="{BF9C6CDE-9556-4E96-A50D-1B057CF11348}" name="Repair Vendor State" dataDxfId="218"/>
    <tableColumn id="38" xr3:uid="{9A370CEA-E403-404C-85F0-44F246E0BE93}" name="Repair Vendor Zip" dataDxfId="217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50D037-A215-4A11-AA0B-966595F55637}" name="Query1" displayName="Query1" ref="A1:AE1631" tableType="queryTable" totalsRowShown="0" headerRowDxfId="216" dataDxfId="215">
  <autoFilter ref="A1:AE1631" xr:uid="{F1B087FC-FE23-411D-857E-3C463146B67F}"/>
  <tableColumns count="31">
    <tableColumn id="1" xr3:uid="{53E4AAF5-AD38-4CAF-BB79-229C1EB51DA0}" uniqueName="1" name="TRUCK_LU" queryTableFieldId="1" dataDxfId="154" dataCellStyle="Normal 8"/>
    <tableColumn id="31" xr3:uid="{FF580E07-74DC-4240-8BFF-1B35E8610350}" uniqueName="31" name="Last Name" queryTableFieldId="33" dataDxfId="153" dataCellStyle="Normal 8">
      <calculatedColumnFormula>Query1[[#This Row],[LAST_NAME]]</calculatedColumnFormula>
    </tableColumn>
    <tableColumn id="2" xr3:uid="{5DF82FB2-885B-4196-81F5-6EE080231F52}" uniqueName="2" name="FULL_NAME" queryTableFieldId="2" dataDxfId="152" dataCellStyle="Normal 8"/>
    <tableColumn id="3" xr3:uid="{03F5E73D-7519-43A7-B421-BA30957C9F06}" uniqueName="3" name="DISTRICT" queryTableFieldId="3" dataDxfId="151" dataCellStyle="Normal 8"/>
    <tableColumn id="4" xr3:uid="{473E230E-85EE-477D-BB1F-1F23FB8ADAC5}" uniqueName="4" name="TECH_NO" queryTableFieldId="4" dataDxfId="150" dataCellStyle="Normal 8"/>
    <tableColumn id="5" xr3:uid="{98A2A188-20AD-43BC-B01E-D136289078EC}" uniqueName="5" name="TRUCK_NO" queryTableFieldId="5" dataDxfId="149" dataCellStyle="Normal 8"/>
    <tableColumn id="6" xr3:uid="{09E1B55C-80F4-46AE-8E09-B99F365CD1D3}" uniqueName="6" name="ENTERPRISE_ID" queryTableFieldId="6" dataDxfId="148" dataCellStyle="Normal 8"/>
    <tableColumn id="22" xr3:uid="{2D8EA444-D632-43B6-ABB2-8F4B8E2E3DC2}" uniqueName="22" name="First Last" queryTableFieldId="24" dataDxfId="147" dataCellStyle="Normal 8">
      <calculatedColumnFormula>Query1[[#This Row],[FULL_NAME]]</calculatedColumnFormula>
    </tableColumn>
    <tableColumn id="7" xr3:uid="{CF2F28AD-86B4-41FA-9434-7B13DBE31BEF}" uniqueName="7" name="LAST_NAME" queryTableFieldId="7" dataDxfId="146" dataCellStyle="Normal 8"/>
    <tableColumn id="8" xr3:uid="{A6343510-A7E9-42ED-AD07-F503AAC3EB35}" uniqueName="8" name="FIRST_NAME" queryTableFieldId="8" dataDxfId="145" dataCellStyle="Normal 8"/>
    <tableColumn id="30" xr3:uid="{A49454AC-0B36-45BC-AD5A-CE6284293BD3}" uniqueName="30" name="ENT ID" queryTableFieldId="32" dataDxfId="144" dataCellStyle="Normal 8">
      <calculatedColumnFormula>Query1[[#This Row],[ENTERPRISE_ID]]</calculatedColumnFormula>
    </tableColumn>
    <tableColumn id="9" xr3:uid="{33618D8D-4398-4BBA-80BA-B68FAD24D378}" uniqueName="9" name="MOBILEPHONENUMBER" queryTableFieldId="9" dataDxfId="143" dataCellStyle="Normal 8"/>
    <tableColumn id="10" xr3:uid="{2EC0DCF1-5801-4A11-A233-BA2790243828}" uniqueName="10" name="STATUS" queryTableFieldId="10" dataDxfId="142" dataCellStyle="Normal 8"/>
    <tableColumn id="11" xr3:uid="{654E6949-D66D-48AF-8F80-9CC388C4A3FF}" uniqueName="11" name="PRIMARYADDR1" queryTableFieldId="11" dataDxfId="141" dataCellStyle="Normal 8"/>
    <tableColumn id="12" xr3:uid="{182FC006-E475-4E7D-ADFF-FC5A1BBD9D04}" uniqueName="12" name="PRIMARYADDR2" queryTableFieldId="12" dataDxfId="140" dataCellStyle="Normal 8"/>
    <tableColumn id="13" xr3:uid="{764C7462-FF66-4720-B81F-C8096859EDF3}" uniqueName="13" name="PRIMARYCITY" queryTableFieldId="13" dataDxfId="139" dataCellStyle="Normal 8"/>
    <tableColumn id="14" xr3:uid="{E2FB59F0-DACB-406F-AB4B-72B58696A087}" uniqueName="14" name="PRIMARYSTATE" queryTableFieldId="14" dataDxfId="138" dataCellStyle="Normal 8"/>
    <tableColumn id="15" xr3:uid="{4F81A370-CE45-413B-A093-660B17612C9A}" uniqueName="15" name="PRIMARYZIP" queryTableFieldId="15" dataDxfId="137" dataCellStyle="Normal 8"/>
    <tableColumn id="16" xr3:uid="{ED87020B-A00E-4AF0-A031-73385CAE3488}" uniqueName="16" name="SHIPPING_SCHEDULE" queryTableFieldId="16" dataDxfId="136" dataCellStyle="Normal 8"/>
    <tableColumn id="17" xr3:uid="{D1C2DA98-B206-4ADE-8191-921339BA76C7}" uniqueName="17" name="PDC_NO" queryTableFieldId="17" dataDxfId="135" dataCellStyle="Normal 8"/>
    <tableColumn id="18" xr3:uid="{E6593046-D2CF-4839-9330-920029EA1EA0}" uniqueName="18" name="MANAGER_ENT_ID" queryTableFieldId="18" dataDxfId="134" dataCellStyle="Normal 8"/>
    <tableColumn id="19" xr3:uid="{1AF358E1-0509-4FC2-898C-6B6DCEE71FFC}" uniqueName="19" name="MANAGER_NAME" queryTableFieldId="19" dataDxfId="133" dataCellStyle="Normal 8"/>
    <tableColumn id="25" xr3:uid="{4813F915-3882-4C99-86D2-814A823B51CC}" uniqueName="25" name="Job Description" queryTableFieldId="29" dataDxfId="132" dataCellStyle="Normal 8">
      <calculatedColumnFormula>IFERROR(VLOOKUP(Query1[[#This Row],[ENTERPRISE_ID]],HR_tbl[],2, 0), "Not on HR File")</calculatedColumnFormula>
    </tableColumn>
    <tableColumn id="29" xr3:uid="{29D848AA-6544-483F-BAE6-D10A7E914288}" uniqueName="29" name="Service Date" queryTableFieldId="31" dataDxfId="131" dataCellStyle="Normal 8">
      <calculatedColumnFormula>IFERROR(VLOOKUP(Query1[[#This Row],[ENTERPRISE_ID]],HR_tbl[],3,0), "Not on HR File")</calculatedColumnFormula>
    </tableColumn>
    <tableColumn id="26" xr3:uid="{E64E182D-3AB8-430C-814A-F064455D7DA2}" uniqueName="26" name="HR Address 1" queryTableFieldId="28" dataDxfId="130" dataCellStyle="Normal 8">
      <calculatedColumnFormula>IFERROR(VLOOKUP(Query1[[#This Row],[ENTERPRISE_ID]], Addresses!$A:$Y,21,0), "Not on HR File")</calculatedColumnFormula>
    </tableColumn>
    <tableColumn id="27" xr3:uid="{06AD605D-0A2C-46B5-B144-941B6F846149}" uniqueName="27" name="HR Address line 2" queryTableFieldId="27" dataDxfId="129" dataCellStyle="Normal 8">
      <calculatedColumnFormula>IFERROR(VLOOKUP(Query1[[#This Row],[ENTERPRISE_ID]], Addresses!$A:$Y,22,0), "Not on HR File")</calculatedColumnFormula>
    </tableColumn>
    <tableColumn id="23" xr3:uid="{50134BED-063C-4D60-8EF7-7639042A4FC5}" uniqueName="23" name="HR City " queryTableFieldId="26" dataDxfId="128" dataCellStyle="Normal 8">
      <calculatedColumnFormula>IFERROR(VLOOKUP(Query1[[#This Row],[ENTERPRISE_ID]], Addresses!$A:$Y,23,0), "Not on HR File")</calculatedColumnFormula>
    </tableColumn>
    <tableColumn id="24" xr3:uid="{3302B417-8BEE-41EB-A9A8-B76D10316019}" uniqueName="24" name="HR State" queryTableFieldId="25" dataDxfId="127" dataCellStyle="Normal 8">
      <calculatedColumnFormula>IFERROR(VLOOKUP(Query1[[#This Row],[ENTERPRISE_ID]], Addresses!$A:$Y,24,0), "Not on HR File")</calculatedColumnFormula>
    </tableColumn>
    <tableColumn id="28" xr3:uid="{F080ECE9-7E85-438B-9774-D49694D1C322}" uniqueName="28" name="HR Zip" queryTableFieldId="30" dataDxfId="126" dataCellStyle="Normal 8">
      <calculatedColumnFormula>IFERROR(VLOOKUP(Query1[[#This Row],[ENTERPRISE_ID]], Addresses!$A:$Y,25,0), "Not on HR File")</calculatedColumnFormula>
    </tableColumn>
    <tableColumn id="20" xr3:uid="{37157822-FFAB-4798-9ADB-B5AC9A86619F}" uniqueName="20" name="EMAIL_ADDRESS" queryTableFieldId="20" dataDxfId="125" dataCellStyle="Normal 8"/>
    <tableColumn id="21" xr3:uid="{5E53E1BA-E76A-4553-897D-F7AFB98F7C69}" uniqueName="21" name="FILE_DATE" queryTableFieldId="21" dataDxfId="124" dataCellStyle="Normal 8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3117A-6BA0-4D4A-A4C0-DA6B40EFDB71}" name="HR_tbl" displayName="HR_tbl" ref="A1:D1715" tableType="queryTable" totalsRowShown="0">
  <autoFilter ref="A1:D1715" xr:uid="{7173117A-6BA0-4D4A-A4C0-DA6B40EFDB71}"/>
  <tableColumns count="4">
    <tableColumn id="1" xr3:uid="{8C08DC4D-3A94-4EE1-B4F0-DC4E2C3E6F66}" uniqueName="1" name="ENTERPRISE_ID" queryTableFieldId="1" dataDxfId="214"/>
    <tableColumn id="2" xr3:uid="{E6DD3409-D90C-46FE-A7E4-A60A34834626}" uniqueName="2" name="JOB_TITLE" queryTableFieldId="2" dataDxfId="213"/>
    <tableColumn id="3" xr3:uid="{A5D43B5F-9E00-4A8A-BB10-7499A880D54C}" uniqueName="3" name="SERVICE_DATE" queryTableFieldId="3" dataDxfId="212"/>
    <tableColumn id="4" xr3:uid="{DB9FCC61-5D7C-4679-8CBE-3F37FEE73101}" uniqueName="4" name="EMPLOYMENT_STATUS" queryTableFieldId="4" dataDxfId="21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0A2F-558D-4B15-8969-72013E033075}" name="Table5" displayName="Table5" ref="A1:Y2580" totalsRowShown="0" headerRowDxfId="210" headerRowBorderDxfId="209" tableBorderDxfId="208">
  <autoFilter ref="A1:Y2580" xr:uid="{A3AB0A2F-558D-4B15-8969-72013E033075}"/>
  <sortState xmlns:xlrd2="http://schemas.microsoft.com/office/spreadsheetml/2017/richdata2" ref="A2:Y2">
    <sortCondition ref="A1:A2"/>
  </sortState>
  <tableColumns count="25">
    <tableColumn id="1" xr3:uid="{9C5B41A4-124A-4FCC-87B8-E301AEFB90BC}" name="TRIM ENT ID" dataDxfId="207">
      <calculatedColumnFormula>TRIM(D2)</calculatedColumnFormula>
    </tableColumn>
    <tableColumn id="2" xr3:uid="{6DF7676C-29E1-4656-8E3D-F320F4BE763F}" name="Emplid" dataDxfId="206"/>
    <tableColumn id="3" xr3:uid="{4BEC2024-00E3-441B-A204-574DA68095A5}" name="Name" dataDxfId="205"/>
    <tableColumn id="4" xr3:uid="{9B4D017C-7D8A-46C9-A80F-1463C91EC231}" name="Enterprise ID" dataDxfId="204"/>
    <tableColumn id="5" xr3:uid="{977CFF8F-E382-4147-8001-F775521E59C7}" name="Status as of 2025-09-30" dataDxfId="203"/>
    <tableColumn id="6" xr3:uid="{C8FE2317-68C1-4FB3-8A7C-4D41F3391DD1}" name="Job Code" dataDxfId="202"/>
    <tableColumn id="7" xr3:uid="{7095875A-9B42-408E-9D02-08A5425DD59A}" name="Job Title" dataDxfId="201"/>
    <tableColumn id="8" xr3:uid="{B340DC01-BCCF-46EF-9468-E7927AF809BB}" name="Tech Type" dataDxfId="200"/>
    <tableColumn id="9" xr3:uid="{41D0C96A-7C64-4095-B19D-241451D25C44}" name="Company" dataDxfId="199"/>
    <tableColumn id="10" xr3:uid="{3F1703A9-9DB4-411D-80F1-25DDE479FAE2}" name="Region" dataDxfId="198"/>
    <tableColumn id="11" xr3:uid="{EA581680-0E2B-4FC1-8092-8FD3E538EE85}" name="District" dataDxfId="197"/>
    <tableColumn id="12" xr3:uid="{BCC2C9A5-6D57-4CA9-9D8E-48899E58FC2C}" name="Location" dataDxfId="196"/>
    <tableColumn id="13" xr3:uid="{B323E15B-30A7-4D53-AF10-DC3DC81A68A2}" name="Loc City" dataDxfId="195"/>
    <tableColumn id="14" xr3:uid="{D7635063-A280-4FB6-A66F-ACD326011FFF}" name="Loc State" dataDxfId="194"/>
    <tableColumn id="15" xr3:uid="{526288BB-A7F6-45D2-A634-5912164E2ABA}" name="Orig Hire Dt" dataDxfId="193"/>
    <tableColumn id="16" xr3:uid="{2D775C28-C9DC-4A8C-9314-03D680FF468F}" name="Last Hire Dt" dataDxfId="192"/>
    <tableColumn id="17" xr3:uid="{59D9F81E-E315-4471-A0E0-18A8318328BE}" name="Service Dt" dataDxfId="191"/>
    <tableColumn id="18" xr3:uid="{A80BCF31-CDE2-44F4-93BB-5E817BDB75FE}" name="Days of Svc" dataDxfId="190"/>
    <tableColumn id="19" xr3:uid="{C5C45E81-3E89-461C-9143-9A70A6FB194E}" name="Yrs of Svc" dataDxfId="189"/>
    <tableColumn id="20" xr3:uid="{3D201533-5B55-4390-A016-553924542250}" name="Svc Category" dataDxfId="188"/>
    <tableColumn id="21" xr3:uid="{C2F0DB08-9136-4C54-85B6-8523F67683E8}" name="Empl Address1" dataDxfId="187"/>
    <tableColumn id="22" xr3:uid="{AD64A1C8-EA15-45EF-95D0-A719E1D37566}" name="Empl Address2" dataDxfId="186"/>
    <tableColumn id="23" xr3:uid="{DB710872-0A0E-4168-A28F-B9F699FB074E}" name="Empl City" dataDxfId="185"/>
    <tableColumn id="24" xr3:uid="{87C98420-57D9-48E9-AAF2-023FBBB39509}" name="Empl State" dataDxfId="184"/>
    <tableColumn id="25" xr3:uid="{576A285A-B775-486D-8F94-58438DDE48B7}" name="Empl Postal" dataDxfId="18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60A1-1D16-4C82-845B-C10DE31ABC8F}">
  <dimension ref="A1:SB32"/>
  <sheetViews>
    <sheetView tabSelected="1" topLeftCell="OB1" zoomScale="80" zoomScaleNormal="80" workbookViewId="0">
      <selection sqref="A1:SA1"/>
    </sheetView>
  </sheetViews>
  <sheetFormatPr defaultRowHeight="14.4" outlineLevelRow="1" outlineLevelCol="4" x14ac:dyDescent="0.3"/>
  <cols>
    <col min="1" max="1" width="18.44140625" hidden="1" customWidth="1" outlineLevel="1"/>
    <col min="2" max="3" width="9.88671875" hidden="1" customWidth="1" outlineLevel="1"/>
    <col min="4" max="10" width="14.5546875" hidden="1" customWidth="1" outlineLevel="4"/>
    <col min="11" max="11" width="17.5546875" hidden="1" customWidth="1" outlineLevel="4"/>
    <col min="12" max="12" width="16.44140625" hidden="1" customWidth="1" outlineLevel="4" collapsed="1"/>
    <col min="13" max="13" width="12.6640625" hidden="1" customWidth="1" outlineLevel="4" collapsed="1"/>
    <col min="14" max="14" width="12.6640625" hidden="1" customWidth="1" outlineLevel="4"/>
    <col min="15" max="15" width="9.44140625" hidden="1" customWidth="1" outlineLevel="4"/>
    <col min="16" max="18" width="9.109375" hidden="1" customWidth="1" outlineLevel="4"/>
    <col min="19" max="19" width="9.44140625" hidden="1" customWidth="1" outlineLevel="4"/>
    <col min="20" max="20" width="16.44140625" hidden="1" customWidth="1" outlineLevel="4"/>
    <col min="21" max="21" width="9.109375" hidden="1" customWidth="1" outlineLevel="4" collapsed="1"/>
    <col min="22" max="23" width="9.109375" hidden="1" customWidth="1" outlineLevel="4"/>
    <col min="24" max="24" width="16.44140625" hidden="1" customWidth="1" outlineLevel="4"/>
    <col min="25" max="29" width="9.109375" hidden="1" customWidth="1" outlineLevel="4"/>
    <col min="30" max="30" width="11.5546875" hidden="1" customWidth="1" outlineLevel="4"/>
    <col min="31" max="32" width="9.109375" hidden="1" customWidth="1" outlineLevel="4"/>
    <col min="33" max="33" width="9.109375" hidden="1" customWidth="1" outlineLevel="4" collapsed="1"/>
    <col min="34" max="68" width="9.109375" hidden="1" customWidth="1" outlineLevel="4"/>
    <col min="69" max="70" width="10.33203125" hidden="1" customWidth="1" outlineLevel="4"/>
    <col min="71" max="119" width="9.109375" hidden="1" customWidth="1" outlineLevel="4"/>
    <col min="120" max="120" width="16" hidden="1" customWidth="1" outlineLevel="4"/>
    <col min="121" max="123" width="9.109375" hidden="1" customWidth="1" outlineLevel="4"/>
    <col min="124" max="124" width="16" hidden="1" customWidth="1" outlineLevel="4"/>
    <col min="125" max="211" width="9.109375" hidden="1" customWidth="1" outlineLevel="4"/>
    <col min="212" max="212" width="9.109375" hidden="1" customWidth="1" outlineLevel="3" collapsed="1"/>
    <col min="213" max="215" width="9.109375" hidden="1" customWidth="1" outlineLevel="3"/>
    <col min="216" max="216" width="16" hidden="1" customWidth="1" outlineLevel="3" collapsed="1"/>
    <col min="217" max="219" width="9.109375" hidden="1" customWidth="1" outlineLevel="3"/>
    <col min="220" max="220" width="16" hidden="1" customWidth="1" outlineLevel="3"/>
    <col min="221" max="223" width="9.109375" hidden="1" customWidth="1" outlineLevel="3"/>
    <col min="224" max="224" width="16" hidden="1" customWidth="1" outlineLevel="3"/>
    <col min="225" max="227" width="9.109375" hidden="1" customWidth="1" outlineLevel="3"/>
    <col min="228" max="228" width="16" hidden="1" customWidth="1" outlineLevel="3"/>
    <col min="229" max="230" width="9.109375" hidden="1" customWidth="1" outlineLevel="3"/>
    <col min="231" max="231" width="12.109375" hidden="1" customWidth="1" outlineLevel="2" collapsed="1"/>
    <col min="232" max="232" width="16" hidden="1" customWidth="1" outlineLevel="2" collapsed="1"/>
    <col min="233" max="233" width="9.109375" hidden="1" customWidth="1" outlineLevel="2" collapsed="1"/>
    <col min="234" max="235" width="9.109375" hidden="1" customWidth="1" outlineLevel="2"/>
    <col min="236" max="236" width="16" hidden="1" customWidth="1" outlineLevel="3" collapsed="1"/>
    <col min="237" max="237" width="9.109375" hidden="1" customWidth="1" outlineLevel="3" collapsed="1"/>
    <col min="238" max="239" width="9.109375" hidden="1" customWidth="1" outlineLevel="3"/>
    <col min="240" max="240" width="16" hidden="1" customWidth="1" outlineLevel="4"/>
    <col min="241" max="243" width="9.109375" hidden="1" customWidth="1" outlineLevel="3"/>
    <col min="244" max="244" width="16" hidden="1" customWidth="1" outlineLevel="4"/>
    <col min="245" max="247" width="9.109375" hidden="1" customWidth="1" outlineLevel="3"/>
    <col min="248" max="248" width="16" hidden="1" customWidth="1" outlineLevel="4"/>
    <col min="249" max="251" width="9.109375" hidden="1" customWidth="1" outlineLevel="3"/>
    <col min="252" max="252" width="16" hidden="1" customWidth="1" outlineLevel="4"/>
    <col min="253" max="255" width="9.109375" hidden="1" customWidth="1" outlineLevel="3"/>
    <col min="256" max="256" width="16" hidden="1" customWidth="1" outlineLevel="4" collapsed="1"/>
    <col min="257" max="259" width="9.109375" hidden="1" customWidth="1" outlineLevel="3"/>
    <col min="260" max="260" width="16" hidden="1" customWidth="1" outlineLevel="4"/>
    <col min="261" max="263" width="9.109375" hidden="1" customWidth="1" outlineLevel="3"/>
    <col min="264" max="264" width="16" hidden="1" customWidth="1" outlineLevel="4"/>
    <col min="265" max="267" width="9.109375" hidden="1" customWidth="1" outlineLevel="3"/>
    <col min="268" max="268" width="16" hidden="1" customWidth="1" outlineLevel="4"/>
    <col min="269" max="271" width="9.109375" hidden="1" customWidth="1" outlineLevel="3"/>
    <col min="272" max="272" width="16" hidden="1" customWidth="1" outlineLevel="3"/>
    <col min="273" max="275" width="9.109375" hidden="1" customWidth="1" outlineLevel="3"/>
    <col min="276" max="276" width="16" hidden="1" customWidth="1" outlineLevel="4" collapsed="1"/>
    <col min="277" max="279" width="9.109375" hidden="1" customWidth="1" outlineLevel="3"/>
    <col min="280" max="280" width="16" hidden="1" customWidth="1" outlineLevel="4"/>
    <col min="281" max="283" width="9.109375" hidden="1" customWidth="1" outlineLevel="3"/>
    <col min="284" max="284" width="16" hidden="1" customWidth="1" outlineLevel="4"/>
    <col min="285" max="287" width="9.109375" hidden="1" customWidth="1" outlineLevel="3"/>
    <col min="288" max="288" width="16" hidden="1" customWidth="1" outlineLevel="4"/>
    <col min="289" max="291" width="9.109375" hidden="1" customWidth="1" outlineLevel="3"/>
    <col min="292" max="292" width="16" hidden="1" customWidth="1" outlineLevel="3" collapsed="1"/>
    <col min="293" max="293" width="9.109375" hidden="1" customWidth="1" outlineLevel="2" collapsed="1"/>
    <col min="294" max="295" width="9.109375" hidden="1" customWidth="1" outlineLevel="2"/>
    <col min="296" max="296" width="16" hidden="1" customWidth="1" outlineLevel="3" collapsed="1"/>
    <col min="297" max="297" width="9.109375" hidden="1" customWidth="1" outlineLevel="2" collapsed="1"/>
    <col min="298" max="299" width="9.109375" hidden="1" customWidth="1" outlineLevel="2"/>
    <col min="300" max="300" width="16" hidden="1" customWidth="1" outlineLevel="3"/>
    <col min="301" max="301" width="9.109375" hidden="1" customWidth="1" outlineLevel="2" collapsed="1"/>
    <col min="302" max="303" width="9.109375" hidden="1" customWidth="1" outlineLevel="2"/>
    <col min="304" max="304" width="16" hidden="1" customWidth="1" outlineLevel="3"/>
    <col min="305" max="305" width="9.109375" hidden="1" customWidth="1" outlineLevel="2" collapsed="1"/>
    <col min="306" max="307" width="9.109375" hidden="1" customWidth="1" outlineLevel="2"/>
    <col min="308" max="308" width="16" hidden="1" customWidth="1" outlineLevel="3"/>
    <col min="309" max="309" width="9.109375" hidden="1" customWidth="1" outlineLevel="2" collapsed="1"/>
    <col min="310" max="311" width="9.109375" hidden="1" customWidth="1" outlineLevel="2"/>
    <col min="312" max="312" width="16" hidden="1" customWidth="1" outlineLevel="2" collapsed="1"/>
    <col min="313" max="313" width="9.109375" hidden="1" customWidth="1" outlineLevel="1" collapsed="1"/>
    <col min="314" max="315" width="9.109375" hidden="1" customWidth="1" outlineLevel="1"/>
    <col min="316" max="316" width="16" hidden="1" customWidth="1" outlineLevel="3" collapsed="1"/>
    <col min="317" max="317" width="9.109375" hidden="1" customWidth="1" outlineLevel="2" collapsed="1"/>
    <col min="318" max="319" width="9.109375" hidden="1" customWidth="1" outlineLevel="2"/>
    <col min="320" max="320" width="16" hidden="1" customWidth="1" outlineLevel="3"/>
    <col min="321" max="321" width="9.109375" hidden="1" customWidth="1" outlineLevel="2" collapsed="1"/>
    <col min="322" max="323" width="9.109375" hidden="1" customWidth="1" outlineLevel="2"/>
    <col min="324" max="324" width="16" hidden="1" customWidth="1" outlineLevel="3"/>
    <col min="325" max="325" width="9.109375" hidden="1" customWidth="1" outlineLevel="2" collapsed="1"/>
    <col min="326" max="327" width="9.109375" hidden="1" customWidth="1" outlineLevel="2"/>
    <col min="328" max="328" width="16" hidden="1" customWidth="1" outlineLevel="3"/>
    <col min="329" max="329" width="9.109375" hidden="1" customWidth="1" outlineLevel="2" collapsed="1"/>
    <col min="330" max="331" width="9.109375" hidden="1" customWidth="1" outlineLevel="2"/>
    <col min="332" max="332" width="16" hidden="1" customWidth="1" outlineLevel="3"/>
    <col min="333" max="333" width="9.109375" hidden="1" customWidth="1" outlineLevel="2" collapsed="1"/>
    <col min="334" max="335" width="9.109375" hidden="1" customWidth="1" outlineLevel="2"/>
    <col min="336" max="336" width="16" hidden="1" customWidth="1" outlineLevel="3" collapsed="1"/>
    <col min="337" max="339" width="9.109375" hidden="1" customWidth="1" outlineLevel="2"/>
    <col min="340" max="340" width="16" hidden="1" customWidth="1" outlineLevel="3"/>
    <col min="341" max="343" width="9.109375" hidden="1" customWidth="1" outlineLevel="2"/>
    <col min="344" max="344" width="16" hidden="1" customWidth="1" outlineLevel="3"/>
    <col min="345" max="347" width="9.109375" hidden="1" customWidth="1" outlineLevel="2"/>
    <col min="348" max="348" width="16" hidden="1" customWidth="1" outlineLevel="3"/>
    <col min="349" max="351" width="9.109375" hidden="1" customWidth="1" outlineLevel="2"/>
    <col min="352" max="352" width="16" hidden="1" customWidth="1" outlineLevel="3"/>
    <col min="353" max="355" width="9.109375" hidden="1" customWidth="1" outlineLevel="2"/>
    <col min="356" max="356" width="16" hidden="1" customWidth="1" outlineLevel="3" collapsed="1"/>
    <col min="357" max="359" width="9.109375" hidden="1" customWidth="1" outlineLevel="2"/>
    <col min="360" max="360" width="16" hidden="1" customWidth="1" outlineLevel="3"/>
    <col min="361" max="361" width="9.109375" hidden="1" customWidth="1" outlineLevel="2" collapsed="1"/>
    <col min="362" max="363" width="9.109375" hidden="1" customWidth="1" outlineLevel="2"/>
    <col min="364" max="364" width="16" hidden="1" customWidth="1" outlineLevel="3"/>
    <col min="365" max="365" width="9.109375" hidden="1" customWidth="1" outlineLevel="2" collapsed="1"/>
    <col min="366" max="367" width="9.109375" hidden="1" customWidth="1" outlineLevel="2"/>
    <col min="368" max="368" width="16" hidden="1" customWidth="1" outlineLevel="3"/>
    <col min="369" max="369" width="9.109375" hidden="1" customWidth="1" outlineLevel="2" collapsed="1"/>
    <col min="370" max="371" width="9.109375" hidden="1" customWidth="1" outlineLevel="2"/>
    <col min="372" max="372" width="16" hidden="1" customWidth="1" outlineLevel="2" collapsed="1"/>
    <col min="373" max="373" width="9.109375" hidden="1" customWidth="1" outlineLevel="1" collapsed="1"/>
    <col min="374" max="375" width="9.109375" hidden="1" customWidth="1" outlineLevel="1"/>
    <col min="376" max="376" width="16" hidden="1" customWidth="1" outlineLevel="2" collapsed="1"/>
    <col min="377" max="379" width="9.109375" hidden="1" customWidth="1" outlineLevel="1"/>
    <col min="380" max="380" width="16" hidden="1" customWidth="1" outlineLevel="2"/>
    <col min="381" max="381" width="9.109375" hidden="1" customWidth="1" outlineLevel="1" collapsed="1"/>
    <col min="382" max="383" width="9.109375" hidden="1" customWidth="1" outlineLevel="1"/>
    <col min="384" max="384" width="16" hidden="1" customWidth="1" outlineLevel="2"/>
    <col min="385" max="385" width="9.109375" hidden="1" customWidth="1" outlineLevel="1" collapsed="1"/>
    <col min="386" max="387" width="9.109375" hidden="1" customWidth="1" outlineLevel="1"/>
    <col min="388" max="388" width="16" hidden="1" customWidth="1" outlineLevel="2"/>
    <col min="389" max="389" width="9.109375" hidden="1" customWidth="1" outlineLevel="1" collapsed="1"/>
    <col min="390" max="391" width="9.109375" hidden="1" customWidth="1" outlineLevel="1"/>
    <col min="392" max="392" width="16" customWidth="1" collapsed="1"/>
    <col min="393" max="395" width="9.109375" customWidth="1"/>
    <col min="396" max="396" width="16" hidden="1" customWidth="1" outlineLevel="2" collapsed="1"/>
    <col min="397" max="399" width="9.109375" hidden="1" customWidth="1" outlineLevel="1"/>
    <col min="400" max="400" width="16" hidden="1" customWidth="1" outlineLevel="2"/>
    <col min="401" max="403" width="9.109375" hidden="1" customWidth="1" outlineLevel="1"/>
    <col min="404" max="404" width="16" hidden="1" customWidth="1" outlineLevel="2"/>
    <col min="405" max="407" width="9.109375" hidden="1" customWidth="1" outlineLevel="1"/>
    <col min="408" max="408" width="16" hidden="1" customWidth="1" outlineLevel="2"/>
    <col min="409" max="411" width="9.109375" hidden="1" customWidth="1" outlineLevel="1"/>
    <col min="412" max="412" width="16" hidden="1" customWidth="1" outlineLevel="2" collapsed="1"/>
    <col min="413" max="415" width="9.109375" hidden="1" customWidth="1" outlineLevel="1"/>
    <col min="416" max="416" width="16" hidden="1" customWidth="1" outlineLevel="1"/>
    <col min="417" max="419" width="9.109375" hidden="1" customWidth="1" outlineLevel="1"/>
    <col min="420" max="420" width="16" hidden="1" customWidth="1" outlineLevel="2"/>
    <col min="421" max="421" width="9.109375" hidden="1" customWidth="1" outlineLevel="1" collapsed="1"/>
    <col min="422" max="423" width="9.109375" hidden="1" customWidth="1" outlineLevel="1"/>
    <col min="424" max="424" width="16" hidden="1" customWidth="1" outlineLevel="2"/>
    <col min="425" max="425" width="9.109375" hidden="1" customWidth="1" outlineLevel="1" collapsed="1"/>
    <col min="426" max="427" width="9.109375" hidden="1" customWidth="1" outlineLevel="1"/>
    <col min="428" max="428" width="16" hidden="1" customWidth="1" outlineLevel="2"/>
    <col min="429" max="429" width="9.109375" hidden="1" customWidth="1" outlineLevel="1" collapsed="1"/>
    <col min="430" max="431" width="9.109375" hidden="1" customWidth="1" outlineLevel="1"/>
    <col min="432" max="432" width="16" hidden="1" customWidth="1" outlineLevel="2" collapsed="1"/>
    <col min="433" max="435" width="9.109375" hidden="1" customWidth="1" outlineLevel="1"/>
    <col min="436" max="436" width="16" hidden="1" customWidth="1" outlineLevel="2" collapsed="1"/>
    <col min="437" max="439" width="9.109375" hidden="1" customWidth="1" outlineLevel="1"/>
    <col min="440" max="440" width="16" hidden="1" customWidth="1" outlineLevel="2"/>
    <col min="441" max="443" width="9.109375" hidden="1" customWidth="1" outlineLevel="1"/>
    <col min="444" max="444" width="16" hidden="1" customWidth="1" outlineLevel="2"/>
    <col min="445" max="447" width="9.109375" hidden="1" customWidth="1" outlineLevel="1"/>
    <col min="448" max="448" width="16" hidden="1" customWidth="1" outlineLevel="2"/>
    <col min="449" max="451" width="9.109375" hidden="1" customWidth="1" outlineLevel="1"/>
    <col min="452" max="452" width="16" hidden="1" customWidth="1" outlineLevel="2"/>
    <col min="453" max="455" width="9.109375" hidden="1" customWidth="1" outlineLevel="1"/>
    <col min="456" max="456" width="16" hidden="1" customWidth="1" outlineLevel="2" collapsed="1"/>
    <col min="457" max="459" width="9.109375" hidden="1" customWidth="1" outlineLevel="1"/>
    <col min="460" max="460" width="16" hidden="1" customWidth="1" outlineLevel="2"/>
    <col min="461" max="463" width="9.109375" hidden="1" customWidth="1" outlineLevel="1"/>
    <col min="464" max="464" width="16" hidden="1" customWidth="1" outlineLevel="2"/>
    <col min="465" max="467" width="9.109375" hidden="1" customWidth="1" outlineLevel="1"/>
    <col min="468" max="468" width="16" hidden="1" customWidth="1" outlineLevel="2"/>
    <col min="469" max="471" width="9.109375" hidden="1" customWidth="1" outlineLevel="1"/>
    <col min="472" max="472" width="16" hidden="1" customWidth="1" outlineLevel="1" collapsed="1"/>
    <col min="473" max="473" width="9.109375" customWidth="1" collapsed="1"/>
    <col min="474" max="475" width="9.109375" customWidth="1"/>
    <col min="476" max="476" width="16" customWidth="1" outlineLevel="1" collapsed="1"/>
    <col min="477" max="479" width="9.109375" customWidth="1"/>
    <col min="480" max="480" width="16" customWidth="1" outlineLevel="1"/>
    <col min="481" max="483" width="9.109375" customWidth="1"/>
    <col min="484" max="484" width="16" customWidth="1" outlineLevel="1"/>
    <col min="485" max="487" width="9.109375" customWidth="1"/>
    <col min="488" max="488" width="16" customWidth="1" outlineLevel="1"/>
    <col min="489" max="491" width="9.109375" customWidth="1"/>
    <col min="492" max="492" width="16" hidden="1" customWidth="1" outlineLevel="2"/>
    <col min="493" max="495" width="9.109375" hidden="1" customWidth="1" outlineLevel="1"/>
    <col min="496" max="496" width="8.88671875" collapsed="1"/>
  </cols>
  <sheetData>
    <row r="1" spans="1:495" ht="24" customHeight="1" x14ac:dyDescent="0.3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3"/>
      <c r="DN1" s="193"/>
      <c r="DO1" s="193"/>
      <c r="DP1" s="193"/>
      <c r="DQ1" s="193"/>
      <c r="DR1" s="193"/>
      <c r="DS1" s="193"/>
      <c r="DT1" s="193"/>
      <c r="DU1" s="193"/>
      <c r="DV1" s="193"/>
      <c r="DW1" s="193"/>
      <c r="DX1" s="193"/>
      <c r="DY1" s="193"/>
      <c r="DZ1" s="193"/>
      <c r="EA1" s="193"/>
      <c r="EB1" s="193"/>
      <c r="EC1" s="193"/>
      <c r="ED1" s="193"/>
      <c r="EE1" s="193"/>
      <c r="EF1" s="193"/>
      <c r="EG1" s="193"/>
      <c r="EH1" s="193"/>
      <c r="EI1" s="193"/>
      <c r="EJ1" s="193"/>
      <c r="EK1" s="193"/>
      <c r="EL1" s="193"/>
      <c r="EM1" s="193"/>
      <c r="EN1" s="193"/>
      <c r="EO1" s="193"/>
      <c r="EP1" s="193"/>
      <c r="EQ1" s="193"/>
      <c r="ER1" s="193"/>
      <c r="ES1" s="193"/>
      <c r="ET1" s="193"/>
      <c r="EU1" s="193"/>
      <c r="EV1" s="193"/>
      <c r="EW1" s="193"/>
      <c r="EX1" s="193"/>
      <c r="EY1" s="193"/>
      <c r="EZ1" s="193"/>
      <c r="FA1" s="193"/>
      <c r="FB1" s="193"/>
      <c r="FC1" s="193"/>
      <c r="FD1" s="193"/>
      <c r="FE1" s="193"/>
      <c r="FF1" s="193"/>
      <c r="FG1" s="193"/>
      <c r="FH1" s="193"/>
      <c r="FI1" s="193"/>
      <c r="FJ1" s="193"/>
      <c r="FK1" s="193"/>
      <c r="FL1" s="193"/>
      <c r="FM1" s="193"/>
      <c r="FN1" s="193"/>
      <c r="FO1" s="193"/>
      <c r="FP1" s="193"/>
      <c r="FQ1" s="193"/>
      <c r="FR1" s="193"/>
      <c r="FS1" s="193"/>
      <c r="FT1" s="193"/>
      <c r="FU1" s="193"/>
      <c r="FV1" s="193"/>
      <c r="FW1" s="193"/>
      <c r="FX1" s="193"/>
      <c r="FY1" s="193"/>
      <c r="FZ1" s="193"/>
      <c r="GA1" s="193"/>
      <c r="GB1" s="193"/>
      <c r="GC1" s="193"/>
      <c r="GD1" s="193"/>
      <c r="GE1" s="193"/>
      <c r="GF1" s="193"/>
      <c r="GG1" s="193"/>
      <c r="GH1" s="193"/>
      <c r="GI1" s="193"/>
      <c r="GJ1" s="193"/>
      <c r="GK1" s="193"/>
      <c r="GL1" s="193"/>
      <c r="GM1" s="193"/>
      <c r="GN1" s="193"/>
      <c r="GO1" s="193"/>
      <c r="GP1" s="193"/>
      <c r="GQ1" s="193"/>
      <c r="GR1" s="193"/>
      <c r="GS1" s="193"/>
      <c r="GT1" s="193"/>
      <c r="GU1" s="193"/>
      <c r="GV1" s="193"/>
      <c r="GW1" s="193"/>
      <c r="GX1" s="193"/>
      <c r="GY1" s="193"/>
      <c r="GZ1" s="193"/>
      <c r="HA1" s="193"/>
      <c r="HB1" s="193"/>
      <c r="HC1" s="193"/>
      <c r="HD1" s="193"/>
      <c r="HE1" s="193"/>
      <c r="HF1" s="193"/>
      <c r="HG1" s="193"/>
      <c r="HH1" s="193"/>
      <c r="HI1" s="193"/>
      <c r="HJ1" s="193"/>
      <c r="HK1" s="193"/>
      <c r="HL1" s="193"/>
      <c r="HM1" s="193"/>
      <c r="HN1" s="193"/>
      <c r="HO1" s="193"/>
      <c r="HP1" s="193"/>
      <c r="HQ1" s="193"/>
      <c r="HR1" s="193"/>
      <c r="HS1" s="193"/>
      <c r="HT1" s="193"/>
      <c r="HU1" s="193"/>
      <c r="HV1" s="193"/>
      <c r="HW1" s="193"/>
      <c r="HX1" s="193"/>
      <c r="HY1" s="193"/>
      <c r="HZ1" s="193"/>
      <c r="IA1" s="193"/>
      <c r="IB1" s="193"/>
      <c r="IC1" s="193"/>
      <c r="ID1" s="193"/>
      <c r="IE1" s="193"/>
      <c r="IF1" s="193"/>
      <c r="IG1" s="193"/>
      <c r="IH1" s="193"/>
      <c r="II1" s="193"/>
      <c r="IJ1" s="193"/>
      <c r="IK1" s="193"/>
      <c r="IL1" s="193"/>
      <c r="IM1" s="193"/>
      <c r="IN1" s="193"/>
      <c r="IO1" s="193"/>
      <c r="IP1" s="193"/>
      <c r="IQ1" s="193"/>
      <c r="IR1" s="193"/>
      <c r="IS1" s="193"/>
      <c r="IT1" s="193"/>
      <c r="IU1" s="193"/>
      <c r="IV1" s="193"/>
      <c r="IW1" s="193"/>
      <c r="IX1" s="193"/>
      <c r="IY1" s="193"/>
      <c r="IZ1" s="193"/>
      <c r="JA1" s="193"/>
      <c r="JB1" s="193"/>
      <c r="JC1" s="193"/>
      <c r="JD1" s="193"/>
      <c r="JE1" s="193"/>
      <c r="JF1" s="193"/>
      <c r="JG1" s="193"/>
      <c r="JH1" s="193"/>
      <c r="JI1" s="193"/>
      <c r="JJ1" s="193"/>
      <c r="JK1" s="193"/>
      <c r="JL1" s="193"/>
      <c r="JM1" s="193"/>
      <c r="JN1" s="193"/>
      <c r="JO1" s="193"/>
      <c r="JP1" s="193"/>
      <c r="JQ1" s="193"/>
      <c r="JR1" s="193"/>
      <c r="JS1" s="193"/>
      <c r="JT1" s="193"/>
      <c r="JU1" s="193"/>
      <c r="JV1" s="193"/>
      <c r="JW1" s="193"/>
      <c r="JX1" s="193"/>
      <c r="JY1" s="193"/>
      <c r="JZ1" s="193"/>
      <c r="KA1" s="193"/>
      <c r="KB1" s="193"/>
      <c r="KC1" s="193"/>
      <c r="KD1" s="193"/>
      <c r="KE1" s="193"/>
      <c r="KF1" s="193"/>
      <c r="KG1" s="193"/>
      <c r="KH1" s="193"/>
      <c r="KI1" s="193"/>
      <c r="KJ1" s="193"/>
      <c r="KK1" s="193"/>
      <c r="KL1" s="193"/>
      <c r="KM1" s="193"/>
      <c r="KN1" s="193"/>
      <c r="KO1" s="193"/>
      <c r="KP1" s="193"/>
      <c r="KQ1" s="193"/>
      <c r="KR1" s="193"/>
      <c r="KS1" s="193"/>
      <c r="KT1" s="193"/>
      <c r="KU1" s="193"/>
      <c r="KV1" s="193"/>
      <c r="KW1" s="193"/>
      <c r="KX1" s="193"/>
      <c r="KY1" s="193"/>
      <c r="KZ1" s="193"/>
      <c r="LA1" s="193"/>
      <c r="LB1" s="193"/>
      <c r="LC1" s="193"/>
      <c r="LD1" s="193"/>
      <c r="LE1" s="193"/>
      <c r="LF1" s="193"/>
      <c r="LG1" s="193"/>
      <c r="LH1" s="193"/>
      <c r="LI1" s="193"/>
      <c r="LJ1" s="193"/>
      <c r="LK1" s="193"/>
      <c r="LL1" s="193"/>
      <c r="LM1" s="193"/>
      <c r="LN1" s="193"/>
      <c r="LO1" s="193"/>
      <c r="LP1" s="193"/>
      <c r="LQ1" s="193"/>
      <c r="LR1" s="193"/>
      <c r="LS1" s="193"/>
      <c r="LT1" s="193"/>
      <c r="LU1" s="193"/>
      <c r="LV1" s="193"/>
      <c r="LW1" s="193"/>
      <c r="LX1" s="193"/>
      <c r="LY1" s="193"/>
      <c r="LZ1" s="193"/>
      <c r="MA1" s="193"/>
      <c r="MB1" s="193"/>
      <c r="MC1" s="193"/>
      <c r="MD1" s="193"/>
      <c r="ME1" s="193"/>
      <c r="MF1" s="193"/>
      <c r="MG1" s="193"/>
      <c r="MH1" s="193"/>
      <c r="MI1" s="193"/>
      <c r="MJ1" s="193"/>
      <c r="MK1" s="193"/>
      <c r="ML1" s="193"/>
      <c r="MM1" s="193"/>
      <c r="MN1" s="193"/>
      <c r="MO1" s="193"/>
      <c r="MP1" s="193"/>
      <c r="MQ1" s="193"/>
      <c r="MR1" s="193"/>
      <c r="MS1" s="193"/>
      <c r="MT1" s="193"/>
      <c r="MU1" s="193"/>
      <c r="MV1" s="193"/>
      <c r="MW1" s="193"/>
      <c r="MX1" s="193"/>
      <c r="MY1" s="193"/>
      <c r="MZ1" s="193"/>
      <c r="NA1" s="193"/>
      <c r="NB1" s="193"/>
      <c r="NC1" s="193"/>
      <c r="ND1" s="193"/>
      <c r="NE1" s="193"/>
      <c r="NF1" s="193"/>
      <c r="NG1" s="193"/>
      <c r="NH1" s="193"/>
      <c r="NI1" s="193"/>
      <c r="NJ1" s="193"/>
      <c r="NK1" s="193"/>
      <c r="NL1" s="193"/>
      <c r="NM1" s="193"/>
      <c r="NN1" s="193"/>
      <c r="NO1" s="193"/>
      <c r="NP1" s="193"/>
      <c r="NQ1" s="193"/>
      <c r="NR1" s="193"/>
      <c r="NS1" s="193"/>
      <c r="NT1" s="193"/>
      <c r="NU1" s="193"/>
      <c r="NV1" s="193"/>
      <c r="NW1" s="193"/>
      <c r="NX1" s="193"/>
      <c r="NY1" s="193"/>
      <c r="NZ1" s="193"/>
      <c r="OA1" s="193"/>
      <c r="OB1" s="193"/>
      <c r="OC1" s="193"/>
      <c r="OD1" s="193"/>
      <c r="OE1" s="193"/>
      <c r="OF1" s="193"/>
      <c r="OG1" s="193"/>
      <c r="OH1" s="193"/>
      <c r="OI1" s="193"/>
      <c r="OJ1" s="193"/>
      <c r="OK1" s="193"/>
      <c r="OL1" s="193"/>
      <c r="OM1" s="193"/>
      <c r="ON1" s="193"/>
      <c r="OO1" s="193"/>
      <c r="OP1" s="193"/>
      <c r="OQ1" s="193"/>
      <c r="OR1" s="193"/>
      <c r="OS1" s="193"/>
      <c r="OT1" s="193"/>
      <c r="OU1" s="193"/>
      <c r="OV1" s="193"/>
      <c r="OW1" s="193"/>
      <c r="OX1" s="193"/>
      <c r="OY1" s="193"/>
      <c r="OZ1" s="193"/>
      <c r="PA1" s="193"/>
      <c r="PB1" s="193"/>
      <c r="PC1" s="193"/>
      <c r="PD1" s="193"/>
      <c r="PE1" s="193"/>
      <c r="PF1" s="193"/>
      <c r="PG1" s="193"/>
      <c r="PH1" s="193"/>
      <c r="PI1" s="193"/>
      <c r="PJ1" s="193"/>
      <c r="PK1" s="193"/>
      <c r="PL1" s="193"/>
      <c r="PM1" s="193"/>
      <c r="PN1" s="193"/>
      <c r="PO1" s="193"/>
      <c r="PP1" s="193"/>
      <c r="PQ1" s="193"/>
      <c r="PR1" s="193"/>
      <c r="PS1" s="193"/>
      <c r="PT1" s="193"/>
      <c r="PU1" s="193"/>
      <c r="PV1" s="193"/>
      <c r="PW1" s="193"/>
      <c r="PX1" s="193"/>
      <c r="PY1" s="193"/>
      <c r="PZ1" s="193"/>
      <c r="QA1" s="193"/>
      <c r="QB1" s="193"/>
      <c r="QC1" s="193"/>
      <c r="QD1" s="193"/>
      <c r="QE1" s="193"/>
      <c r="QF1" s="193"/>
      <c r="QG1" s="193"/>
      <c r="QH1" s="193"/>
      <c r="QI1" s="193"/>
      <c r="QJ1" s="193"/>
      <c r="QK1" s="193"/>
      <c r="QL1" s="193"/>
      <c r="QM1" s="193"/>
      <c r="QN1" s="193"/>
      <c r="QO1" s="193"/>
      <c r="QP1" s="193"/>
      <c r="QQ1" s="193"/>
      <c r="QR1" s="193"/>
      <c r="QS1" s="193"/>
      <c r="QT1" s="193"/>
      <c r="QU1" s="193"/>
      <c r="QV1" s="193"/>
      <c r="QW1" s="193"/>
      <c r="QX1" s="193"/>
      <c r="QY1" s="193"/>
      <c r="QZ1" s="193"/>
      <c r="RA1" s="193"/>
      <c r="RB1" s="193"/>
      <c r="RC1" s="193"/>
      <c r="RD1" s="193"/>
      <c r="RE1" s="193"/>
      <c r="RF1" s="193"/>
      <c r="RG1" s="193"/>
      <c r="RH1" s="193"/>
      <c r="RI1" s="193"/>
      <c r="RJ1" s="193"/>
      <c r="RK1" s="193"/>
      <c r="RL1" s="193"/>
      <c r="RM1" s="193"/>
      <c r="RN1" s="193"/>
      <c r="RO1" s="193"/>
      <c r="RP1" s="193"/>
      <c r="RQ1" s="193"/>
      <c r="RR1" s="193"/>
      <c r="RS1" s="193"/>
      <c r="RT1" s="193"/>
      <c r="RU1" s="193"/>
      <c r="RV1" s="193"/>
      <c r="RW1" s="193"/>
      <c r="RX1" s="193"/>
      <c r="RY1" s="193"/>
      <c r="RZ1" s="193"/>
      <c r="SA1" s="193"/>
    </row>
    <row r="2" spans="1:495" ht="15" thickBot="1" x14ac:dyDescent="0.35">
      <c r="CG2" s="34"/>
      <c r="CW2" s="124" t="s">
        <v>1</v>
      </c>
      <c r="CX2" s="125"/>
      <c r="CY2" s="126"/>
      <c r="DA2" s="34"/>
      <c r="DC2" s="35"/>
      <c r="DD2" s="34"/>
      <c r="DG2" s="35"/>
      <c r="DH2" s="34"/>
      <c r="DK2" s="35"/>
    </row>
    <row r="3" spans="1:495" ht="68.25" customHeight="1" thickBot="1" x14ac:dyDescent="0.35">
      <c r="A3" s="214" t="s">
        <v>2</v>
      </c>
      <c r="B3" s="215"/>
      <c r="C3" s="216"/>
      <c r="D3" s="220" t="s">
        <v>3</v>
      </c>
      <c r="E3" s="218"/>
      <c r="F3" s="218"/>
      <c r="G3" s="219"/>
      <c r="H3" s="217" t="s">
        <v>4</v>
      </c>
      <c r="I3" s="218"/>
      <c r="J3" s="218"/>
      <c r="K3" s="219"/>
      <c r="L3" s="217" t="s">
        <v>5</v>
      </c>
      <c r="M3" s="218"/>
      <c r="N3" s="218"/>
      <c r="O3" s="219"/>
      <c r="P3" s="217" t="s">
        <v>6</v>
      </c>
      <c r="Q3" s="218"/>
      <c r="R3" s="218"/>
      <c r="S3" s="219"/>
      <c r="T3" s="217" t="s">
        <v>7</v>
      </c>
      <c r="U3" s="218"/>
      <c r="V3" s="218"/>
      <c r="W3" s="219"/>
      <c r="X3" s="217" t="s">
        <v>8</v>
      </c>
      <c r="Y3" s="218"/>
      <c r="Z3" s="218"/>
      <c r="AA3" s="219"/>
      <c r="AB3" s="217" t="s">
        <v>9</v>
      </c>
      <c r="AC3" s="218"/>
      <c r="AD3" s="218"/>
      <c r="AE3" s="219"/>
      <c r="AF3" s="217" t="s">
        <v>10</v>
      </c>
      <c r="AG3" s="218"/>
      <c r="AH3" s="218"/>
      <c r="AI3" s="219"/>
      <c r="AJ3" s="217" t="s">
        <v>11</v>
      </c>
      <c r="AK3" s="218"/>
      <c r="AL3" s="218"/>
      <c r="AM3" s="219"/>
      <c r="AN3" s="217" t="s">
        <v>12</v>
      </c>
      <c r="AO3" s="218"/>
      <c r="AP3" s="218"/>
      <c r="AQ3" s="219"/>
      <c r="AR3" s="217" t="s">
        <v>13</v>
      </c>
      <c r="AS3" s="218"/>
      <c r="AT3" s="218"/>
      <c r="AU3" s="219"/>
      <c r="AV3" s="217" t="s">
        <v>14</v>
      </c>
      <c r="AW3" s="218"/>
      <c r="AX3" s="218"/>
      <c r="AY3" s="219"/>
      <c r="AZ3" s="217" t="s">
        <v>15</v>
      </c>
      <c r="BA3" s="218"/>
      <c r="BB3" s="218"/>
      <c r="BC3" s="219"/>
      <c r="BD3" s="217" t="s">
        <v>16</v>
      </c>
      <c r="BE3" s="218"/>
      <c r="BF3" s="218"/>
      <c r="BG3" s="219"/>
      <c r="BH3" s="217" t="s">
        <v>17</v>
      </c>
      <c r="BI3" s="218"/>
      <c r="BJ3" s="218"/>
      <c r="BK3" s="219"/>
      <c r="BL3" s="217" t="s">
        <v>18</v>
      </c>
      <c r="BM3" s="218"/>
      <c r="BN3" s="218"/>
      <c r="BO3" s="219"/>
      <c r="BP3" s="217" t="s">
        <v>19</v>
      </c>
      <c r="BQ3" s="218"/>
      <c r="BR3" s="218"/>
      <c r="BS3" s="219"/>
      <c r="BT3" s="217" t="s">
        <v>20</v>
      </c>
      <c r="BU3" s="218"/>
      <c r="BV3" s="218"/>
      <c r="BW3" s="219"/>
      <c r="BX3" s="217" t="s">
        <v>21</v>
      </c>
      <c r="BY3" s="218"/>
      <c r="BZ3" s="218"/>
      <c r="CA3" s="219"/>
      <c r="CB3" s="217" t="s">
        <v>22</v>
      </c>
      <c r="CC3" s="218"/>
      <c r="CD3" s="218"/>
      <c r="CE3" s="219"/>
      <c r="CF3" s="217" t="s">
        <v>23</v>
      </c>
      <c r="CG3" s="218"/>
      <c r="CH3" s="218"/>
      <c r="CI3" s="219"/>
      <c r="CJ3" s="217" t="s">
        <v>24</v>
      </c>
      <c r="CK3" s="218"/>
      <c r="CL3" s="218"/>
      <c r="CM3" s="219"/>
      <c r="CN3" s="217" t="s">
        <v>25</v>
      </c>
      <c r="CO3" s="218"/>
      <c r="CP3" s="218"/>
      <c r="CQ3" s="219"/>
      <c r="CR3" s="217" t="s">
        <v>26</v>
      </c>
      <c r="CS3" s="218"/>
      <c r="CT3" s="218"/>
      <c r="CU3" s="219"/>
      <c r="CV3" s="217" t="s">
        <v>27</v>
      </c>
      <c r="CW3" s="218"/>
      <c r="CX3" s="218"/>
      <c r="CY3" s="219"/>
      <c r="CZ3" s="217" t="s">
        <v>28</v>
      </c>
      <c r="DA3" s="218"/>
      <c r="DB3" s="218"/>
      <c r="DC3" s="219"/>
      <c r="DD3" s="217" t="s">
        <v>29</v>
      </c>
      <c r="DE3" s="218"/>
      <c r="DF3" s="218"/>
      <c r="DG3" s="219"/>
      <c r="DH3" s="217" t="s">
        <v>30</v>
      </c>
      <c r="DI3" s="218"/>
      <c r="DJ3" s="218"/>
      <c r="DK3" s="219"/>
      <c r="DL3" s="217" t="s">
        <v>31</v>
      </c>
      <c r="DM3" s="218"/>
      <c r="DN3" s="218"/>
      <c r="DO3" s="219"/>
      <c r="DP3" s="217" t="s">
        <v>32</v>
      </c>
      <c r="DQ3" s="218"/>
      <c r="DR3" s="218"/>
      <c r="DS3" s="219"/>
      <c r="DT3" s="217" t="s">
        <v>33</v>
      </c>
      <c r="DU3" s="218"/>
      <c r="DV3" s="218"/>
      <c r="DW3" s="219"/>
      <c r="DX3" s="217" t="s">
        <v>34</v>
      </c>
      <c r="DY3" s="218"/>
      <c r="DZ3" s="218"/>
      <c r="EA3" s="219"/>
      <c r="EB3" s="217" t="s">
        <v>35</v>
      </c>
      <c r="EC3" s="218"/>
      <c r="ED3" s="218"/>
      <c r="EE3" s="219"/>
      <c r="EF3" s="217" t="s">
        <v>36</v>
      </c>
      <c r="EG3" s="218"/>
      <c r="EH3" s="218"/>
      <c r="EI3" s="219"/>
      <c r="EJ3" s="217" t="s">
        <v>37</v>
      </c>
      <c r="EK3" s="218"/>
      <c r="EL3" s="218"/>
      <c r="EM3" s="223"/>
      <c r="EN3" s="214" t="s">
        <v>38</v>
      </c>
      <c r="EO3" s="215"/>
      <c r="EP3" s="215"/>
      <c r="EQ3" s="216"/>
      <c r="ER3" s="220" t="s">
        <v>39</v>
      </c>
      <c r="ES3" s="218"/>
      <c r="ET3" s="218"/>
      <c r="EU3" s="219"/>
      <c r="EV3" s="217" t="s">
        <v>40</v>
      </c>
      <c r="EW3" s="218"/>
      <c r="EX3" s="218"/>
      <c r="EY3" s="219"/>
      <c r="EZ3" s="217" t="s">
        <v>41</v>
      </c>
      <c r="FA3" s="218"/>
      <c r="FB3" s="218"/>
      <c r="FC3" s="219"/>
      <c r="FD3" s="217" t="s">
        <v>42</v>
      </c>
      <c r="FE3" s="218"/>
      <c r="FF3" s="218"/>
      <c r="FG3" s="219"/>
      <c r="FH3" s="217" t="s">
        <v>43</v>
      </c>
      <c r="FI3" s="218"/>
      <c r="FJ3" s="218"/>
      <c r="FK3" s="219"/>
      <c r="FL3" s="217" t="s">
        <v>44</v>
      </c>
      <c r="FM3" s="218"/>
      <c r="FN3" s="218"/>
      <c r="FO3" s="219"/>
      <c r="FP3" s="217" t="s">
        <v>45</v>
      </c>
      <c r="FQ3" s="218"/>
      <c r="FR3" s="218"/>
      <c r="FS3" s="219"/>
      <c r="FT3" s="217" t="s">
        <v>46</v>
      </c>
      <c r="FU3" s="218"/>
      <c r="FV3" s="218"/>
      <c r="FW3" s="219"/>
      <c r="FX3" s="217" t="s">
        <v>47</v>
      </c>
      <c r="FY3" s="218"/>
      <c r="FZ3" s="218"/>
      <c r="GA3" s="219"/>
      <c r="GB3" s="217" t="s">
        <v>48</v>
      </c>
      <c r="GC3" s="218"/>
      <c r="GD3" s="218"/>
      <c r="GE3" s="219"/>
      <c r="GF3" s="217" t="s">
        <v>49</v>
      </c>
      <c r="GG3" s="218"/>
      <c r="GH3" s="218"/>
      <c r="GI3" s="219"/>
      <c r="GJ3" s="217" t="s">
        <v>50</v>
      </c>
      <c r="GK3" s="218"/>
      <c r="GL3" s="218"/>
      <c r="GM3" s="219"/>
      <c r="GN3" s="224" t="s">
        <v>51</v>
      </c>
      <c r="GO3" s="215"/>
      <c r="GP3" s="215"/>
      <c r="GQ3" s="216"/>
      <c r="GR3" s="214" t="s">
        <v>52</v>
      </c>
      <c r="GS3" s="215"/>
      <c r="GT3" s="215"/>
      <c r="GU3" s="216"/>
      <c r="GV3" s="214" t="s">
        <v>53</v>
      </c>
      <c r="GW3" s="215"/>
      <c r="GX3" s="215"/>
      <c r="GY3" s="216"/>
      <c r="GZ3" s="214" t="s">
        <v>54</v>
      </c>
      <c r="HA3" s="215"/>
      <c r="HB3" s="215"/>
      <c r="HC3" s="216"/>
      <c r="HD3" s="214" t="s">
        <v>55</v>
      </c>
      <c r="HE3" s="215"/>
      <c r="HF3" s="215"/>
      <c r="HG3" s="216"/>
      <c r="HH3" s="214" t="s">
        <v>56</v>
      </c>
      <c r="HI3" s="215"/>
      <c r="HJ3" s="215"/>
      <c r="HK3" s="216"/>
      <c r="HL3" s="214" t="s">
        <v>57</v>
      </c>
      <c r="HM3" s="215"/>
      <c r="HN3" s="215"/>
      <c r="HO3" s="216"/>
      <c r="HP3" s="214" t="s">
        <v>58</v>
      </c>
      <c r="HQ3" s="215"/>
      <c r="HR3" s="215"/>
      <c r="HS3" s="216"/>
      <c r="HT3" s="214" t="s">
        <v>59</v>
      </c>
      <c r="HU3" s="215"/>
      <c r="HV3" s="215"/>
      <c r="HW3" s="216"/>
      <c r="HX3" s="214" t="s">
        <v>60</v>
      </c>
      <c r="HY3" s="215"/>
      <c r="HZ3" s="215"/>
      <c r="IA3" s="216"/>
      <c r="IB3" s="214" t="s">
        <v>61</v>
      </c>
      <c r="IC3" s="215"/>
      <c r="ID3" s="215"/>
      <c r="IE3" s="216"/>
      <c r="IF3" s="214" t="s">
        <v>62</v>
      </c>
      <c r="IG3" s="215"/>
      <c r="IH3" s="215"/>
      <c r="II3" s="216"/>
      <c r="IJ3" s="214" t="s">
        <v>63</v>
      </c>
      <c r="IK3" s="215"/>
      <c r="IL3" s="215"/>
      <c r="IM3" s="216"/>
      <c r="IN3" s="214" t="s">
        <v>64</v>
      </c>
      <c r="IO3" s="215"/>
      <c r="IP3" s="215"/>
      <c r="IQ3" s="216"/>
      <c r="IR3" s="214" t="s">
        <v>65</v>
      </c>
      <c r="IS3" s="215"/>
      <c r="IT3" s="215"/>
      <c r="IU3" s="216"/>
      <c r="IV3" s="214" t="s">
        <v>66</v>
      </c>
      <c r="IW3" s="215"/>
      <c r="IX3" s="215"/>
      <c r="IY3" s="216"/>
      <c r="IZ3" s="214" t="s">
        <v>67</v>
      </c>
      <c r="JA3" s="215"/>
      <c r="JB3" s="215"/>
      <c r="JC3" s="216"/>
      <c r="JD3" s="214" t="s">
        <v>68</v>
      </c>
      <c r="JE3" s="215"/>
      <c r="JF3" s="215"/>
      <c r="JG3" s="216"/>
      <c r="JH3" s="214" t="s">
        <v>69</v>
      </c>
      <c r="JI3" s="215"/>
      <c r="JJ3" s="215"/>
      <c r="JK3" s="216"/>
      <c r="JL3" s="214" t="s">
        <v>70</v>
      </c>
      <c r="JM3" s="215"/>
      <c r="JN3" s="215"/>
      <c r="JO3" s="216"/>
      <c r="JP3" s="214" t="s">
        <v>71</v>
      </c>
      <c r="JQ3" s="215"/>
      <c r="JR3" s="215"/>
      <c r="JS3" s="216"/>
      <c r="JT3" s="214" t="s">
        <v>72</v>
      </c>
      <c r="JU3" s="215"/>
      <c r="JV3" s="215"/>
      <c r="JW3" s="216"/>
      <c r="JX3" s="214" t="s">
        <v>73</v>
      </c>
      <c r="JY3" s="215"/>
      <c r="JZ3" s="215"/>
      <c r="KA3" s="216"/>
      <c r="KB3" s="214" t="s">
        <v>74</v>
      </c>
      <c r="KC3" s="215"/>
      <c r="KD3" s="215"/>
      <c r="KE3" s="216"/>
      <c r="KF3" s="214" t="s">
        <v>75</v>
      </c>
      <c r="KG3" s="215"/>
      <c r="KH3" s="215"/>
      <c r="KI3" s="216"/>
      <c r="KJ3" s="214" t="s">
        <v>76</v>
      </c>
      <c r="KK3" s="215"/>
      <c r="KL3" s="215"/>
      <c r="KM3" s="216"/>
      <c r="KN3" s="214" t="s">
        <v>77</v>
      </c>
      <c r="KO3" s="215"/>
      <c r="KP3" s="215"/>
      <c r="KQ3" s="216"/>
      <c r="KR3" s="214" t="s">
        <v>78</v>
      </c>
      <c r="KS3" s="215"/>
      <c r="KT3" s="215"/>
      <c r="KU3" s="216"/>
      <c r="KV3" s="214" t="s">
        <v>79</v>
      </c>
      <c r="KW3" s="215"/>
      <c r="KX3" s="215"/>
      <c r="KY3" s="216"/>
      <c r="KZ3" s="214" t="s">
        <v>80</v>
      </c>
      <c r="LA3" s="215"/>
      <c r="LB3" s="215"/>
      <c r="LC3" s="216"/>
      <c r="LD3" s="214" t="s">
        <v>81</v>
      </c>
      <c r="LE3" s="215"/>
      <c r="LF3" s="215"/>
      <c r="LG3" s="216"/>
      <c r="LH3" s="214" t="s">
        <v>82</v>
      </c>
      <c r="LI3" s="215"/>
      <c r="LJ3" s="215"/>
      <c r="LK3" s="216"/>
      <c r="LL3" s="214" t="s">
        <v>83</v>
      </c>
      <c r="LM3" s="215"/>
      <c r="LN3" s="215"/>
      <c r="LO3" s="216"/>
      <c r="LP3" s="214" t="s">
        <v>84</v>
      </c>
      <c r="LQ3" s="215"/>
      <c r="LR3" s="215"/>
      <c r="LS3" s="216"/>
      <c r="LT3" s="214" t="s">
        <v>85</v>
      </c>
      <c r="LU3" s="215"/>
      <c r="LV3" s="215"/>
      <c r="LW3" s="216"/>
      <c r="LX3" s="214" t="s">
        <v>86</v>
      </c>
      <c r="LY3" s="215"/>
      <c r="LZ3" s="215"/>
      <c r="MA3" s="216"/>
      <c r="MB3" s="214" t="s">
        <v>87</v>
      </c>
      <c r="MC3" s="215"/>
      <c r="MD3" s="215"/>
      <c r="ME3" s="216"/>
      <c r="MF3" s="214" t="s">
        <v>88</v>
      </c>
      <c r="MG3" s="215"/>
      <c r="MH3" s="215"/>
      <c r="MI3" s="216"/>
      <c r="MJ3" s="214" t="s">
        <v>89</v>
      </c>
      <c r="MK3" s="215"/>
      <c r="ML3" s="215"/>
      <c r="MM3" s="216"/>
      <c r="MN3" s="214" t="s">
        <v>90</v>
      </c>
      <c r="MO3" s="215"/>
      <c r="MP3" s="215"/>
      <c r="MQ3" s="216"/>
      <c r="MR3" s="214" t="s">
        <v>91</v>
      </c>
      <c r="MS3" s="215"/>
      <c r="MT3" s="215"/>
      <c r="MU3" s="216"/>
      <c r="MV3" s="214" t="s">
        <v>92</v>
      </c>
      <c r="MW3" s="215"/>
      <c r="MX3" s="215"/>
      <c r="MY3" s="216"/>
      <c r="MZ3" s="214" t="s">
        <v>93</v>
      </c>
      <c r="NA3" s="215"/>
      <c r="NB3" s="215"/>
      <c r="NC3" s="216"/>
      <c r="ND3" s="214" t="s">
        <v>94</v>
      </c>
      <c r="NE3" s="215"/>
      <c r="NF3" s="215"/>
      <c r="NG3" s="216"/>
      <c r="NH3" s="214" t="s">
        <v>95</v>
      </c>
      <c r="NI3" s="215"/>
      <c r="NJ3" s="215"/>
      <c r="NK3" s="216"/>
      <c r="NL3" s="214" t="s">
        <v>96</v>
      </c>
      <c r="NM3" s="215"/>
      <c r="NN3" s="215"/>
      <c r="NO3" s="216"/>
      <c r="NP3" s="214" t="s">
        <v>97</v>
      </c>
      <c r="NQ3" s="215"/>
      <c r="NR3" s="215"/>
      <c r="NS3" s="216"/>
      <c r="NT3" s="214" t="s">
        <v>98</v>
      </c>
      <c r="NU3" s="215"/>
      <c r="NV3" s="215"/>
      <c r="NW3" s="216"/>
      <c r="NX3" s="214" t="s">
        <v>99</v>
      </c>
      <c r="NY3" s="215"/>
      <c r="NZ3" s="215"/>
      <c r="OA3" s="216"/>
      <c r="OB3" s="214" t="s">
        <v>100</v>
      </c>
      <c r="OC3" s="215"/>
      <c r="OD3" s="215"/>
      <c r="OE3" s="216"/>
      <c r="OF3" s="214" t="s">
        <v>101</v>
      </c>
      <c r="OG3" s="215"/>
      <c r="OH3" s="215"/>
      <c r="OI3" s="216"/>
      <c r="OJ3" s="214" t="s">
        <v>102</v>
      </c>
      <c r="OK3" s="215"/>
      <c r="OL3" s="215"/>
      <c r="OM3" s="216"/>
      <c r="ON3" s="214" t="s">
        <v>103</v>
      </c>
      <c r="OO3" s="215"/>
      <c r="OP3" s="215"/>
      <c r="OQ3" s="216"/>
      <c r="OR3" s="214" t="s">
        <v>104</v>
      </c>
      <c r="OS3" s="215"/>
      <c r="OT3" s="215"/>
      <c r="OU3" s="216"/>
      <c r="OV3" s="214" t="s">
        <v>105</v>
      </c>
      <c r="OW3" s="215"/>
      <c r="OX3" s="215"/>
      <c r="OY3" s="216"/>
      <c r="OZ3" s="214" t="s">
        <v>106</v>
      </c>
      <c r="PA3" s="215"/>
      <c r="PB3" s="215"/>
      <c r="PC3" s="216"/>
      <c r="PD3" s="214" t="s">
        <v>107</v>
      </c>
      <c r="PE3" s="215"/>
      <c r="PF3" s="215"/>
      <c r="PG3" s="216"/>
      <c r="PH3" s="214" t="s">
        <v>108</v>
      </c>
      <c r="PI3" s="215"/>
      <c r="PJ3" s="215"/>
      <c r="PK3" s="216"/>
      <c r="PL3" s="214" t="s">
        <v>109</v>
      </c>
      <c r="PM3" s="215"/>
      <c r="PN3" s="215"/>
      <c r="PO3" s="216"/>
      <c r="PP3" s="214" t="s">
        <v>110</v>
      </c>
      <c r="PQ3" s="215"/>
      <c r="PR3" s="215"/>
      <c r="PS3" s="216"/>
      <c r="PT3" s="214" t="s">
        <v>111</v>
      </c>
      <c r="PU3" s="215"/>
      <c r="PV3" s="215"/>
      <c r="PW3" s="216"/>
      <c r="PX3" s="214" t="s">
        <v>112</v>
      </c>
      <c r="PY3" s="215"/>
      <c r="PZ3" s="215"/>
      <c r="QA3" s="216"/>
      <c r="QB3" s="214" t="s">
        <v>113</v>
      </c>
      <c r="QC3" s="215"/>
      <c r="QD3" s="215"/>
      <c r="QE3" s="216"/>
      <c r="QF3" s="214" t="s">
        <v>114</v>
      </c>
      <c r="QG3" s="215"/>
      <c r="QH3" s="215"/>
      <c r="QI3" s="216"/>
      <c r="QJ3" s="214" t="s">
        <v>115</v>
      </c>
      <c r="QK3" s="215"/>
      <c r="QL3" s="215"/>
      <c r="QM3" s="216"/>
      <c r="QN3" s="214" t="s">
        <v>116</v>
      </c>
      <c r="QO3" s="215"/>
      <c r="QP3" s="215"/>
      <c r="QQ3" s="216"/>
      <c r="QR3" s="214" t="s">
        <v>117</v>
      </c>
      <c r="QS3" s="215"/>
      <c r="QT3" s="215"/>
      <c r="QU3" s="216"/>
      <c r="QV3" s="214" t="s">
        <v>118</v>
      </c>
      <c r="QW3" s="215"/>
      <c r="QX3" s="215"/>
      <c r="QY3" s="216"/>
      <c r="QZ3" s="214" t="s">
        <v>119</v>
      </c>
      <c r="RA3" s="215"/>
      <c r="RB3" s="215"/>
      <c r="RC3" s="216"/>
      <c r="RD3" s="214" t="s">
        <v>120</v>
      </c>
      <c r="RE3" s="215"/>
      <c r="RF3" s="215"/>
      <c r="RG3" s="216"/>
      <c r="RH3" s="214" t="s">
        <v>31233</v>
      </c>
      <c r="RI3" s="215"/>
      <c r="RJ3" s="215"/>
      <c r="RK3" s="216"/>
      <c r="RL3" s="214" t="s">
        <v>31234</v>
      </c>
      <c r="RM3" s="215"/>
      <c r="RN3" s="215"/>
      <c r="RO3" s="216"/>
      <c r="RP3" s="214" t="s">
        <v>31235</v>
      </c>
      <c r="RQ3" s="215"/>
      <c r="RR3" s="215"/>
      <c r="RS3" s="216"/>
      <c r="RT3" s="214" t="s">
        <v>31236</v>
      </c>
      <c r="RU3" s="215"/>
      <c r="RV3" s="215"/>
      <c r="RW3" s="216"/>
      <c r="RX3" s="214" t="s">
        <v>31237</v>
      </c>
      <c r="RY3" s="215"/>
      <c r="RZ3" s="215"/>
      <c r="SA3" s="216"/>
    </row>
    <row r="4" spans="1:495" x14ac:dyDescent="0.3">
      <c r="A4" s="129"/>
      <c r="B4" s="129"/>
      <c r="C4" s="129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129"/>
      <c r="EO4" s="129"/>
      <c r="EP4" s="129"/>
      <c r="EQ4" s="129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Q4" s="35"/>
      <c r="GR4" s="34"/>
      <c r="GU4" s="35"/>
      <c r="GV4" s="34"/>
      <c r="GY4" s="35"/>
      <c r="GZ4" s="34"/>
      <c r="HC4" s="35"/>
      <c r="HD4" s="34"/>
      <c r="HG4" s="35"/>
      <c r="HH4" s="34"/>
      <c r="HK4" s="35"/>
      <c r="HL4" s="34"/>
      <c r="HO4" s="35"/>
      <c r="HP4" s="34"/>
      <c r="HS4" s="35"/>
      <c r="HT4" s="34"/>
      <c r="HW4" s="35"/>
      <c r="HX4" s="34"/>
      <c r="IA4" s="35"/>
      <c r="IB4" s="34"/>
      <c r="IE4" s="35"/>
      <c r="IF4" s="34"/>
      <c r="II4" s="35"/>
      <c r="IJ4" s="34"/>
      <c r="IM4" s="35"/>
      <c r="IN4" s="34"/>
      <c r="IQ4" s="35"/>
      <c r="IR4" s="34"/>
      <c r="IU4" s="35"/>
      <c r="IV4" s="34"/>
      <c r="IY4" s="35"/>
      <c r="IZ4" s="34"/>
      <c r="JC4" s="35"/>
      <c r="JD4" s="34"/>
      <c r="JG4" s="35"/>
      <c r="JH4" s="34"/>
      <c r="JK4" s="35"/>
      <c r="JL4" s="34"/>
      <c r="JO4" s="35"/>
      <c r="JP4" s="34"/>
      <c r="JS4" s="35"/>
      <c r="JT4" s="34"/>
      <c r="JW4" s="35"/>
      <c r="JX4" s="34"/>
      <c r="KA4" s="35"/>
      <c r="KB4" s="34"/>
      <c r="KE4" s="35"/>
      <c r="KF4" s="34"/>
      <c r="KI4" s="35"/>
      <c r="KJ4" s="34"/>
      <c r="KM4" s="35"/>
      <c r="KN4" s="34"/>
      <c r="KQ4" s="35"/>
      <c r="KR4" s="34"/>
      <c r="KU4" s="35"/>
      <c r="KV4" s="34"/>
      <c r="KY4" s="35"/>
      <c r="KZ4" s="34"/>
      <c r="LC4" s="35"/>
      <c r="LD4" s="34"/>
      <c r="LG4" s="35"/>
      <c r="LH4" s="34"/>
      <c r="LK4" s="35"/>
      <c r="LL4" s="34"/>
      <c r="LO4" s="35"/>
      <c r="LP4" s="34"/>
      <c r="LS4" s="35"/>
      <c r="LT4" s="34"/>
      <c r="LW4" s="35"/>
      <c r="LX4" s="34"/>
      <c r="MA4" s="35"/>
      <c r="MB4" s="34"/>
      <c r="ME4" s="35"/>
      <c r="MF4" s="34"/>
      <c r="MI4" s="35"/>
      <c r="MJ4" s="34"/>
      <c r="MM4" s="35"/>
      <c r="MN4" s="34"/>
      <c r="MQ4" s="35"/>
      <c r="MR4" s="34"/>
      <c r="MU4" s="35"/>
      <c r="MV4" s="34"/>
      <c r="MY4" s="35"/>
      <c r="MZ4" s="34"/>
      <c r="NC4" s="35"/>
      <c r="ND4" s="34"/>
      <c r="NG4" s="35"/>
      <c r="NH4" s="34"/>
      <c r="NK4" s="35"/>
      <c r="NL4" s="34"/>
      <c r="NO4" s="35"/>
      <c r="NP4" s="34"/>
      <c r="NS4" s="35"/>
      <c r="NT4" s="34"/>
      <c r="NW4" s="35"/>
      <c r="NX4" s="34"/>
      <c r="OA4" s="35"/>
      <c r="OB4" s="34"/>
      <c r="OE4" s="35"/>
      <c r="OF4" s="34"/>
      <c r="OI4" s="35"/>
      <c r="OJ4" s="34"/>
      <c r="OM4" s="35"/>
      <c r="ON4" s="34"/>
      <c r="OQ4" s="35"/>
      <c r="OR4" s="34"/>
      <c r="OU4" s="35"/>
      <c r="OV4" s="34"/>
      <c r="OY4" s="35"/>
      <c r="OZ4" s="34"/>
      <c r="PC4" s="35"/>
      <c r="PD4" s="34"/>
      <c r="PG4" s="35"/>
      <c r="PH4" s="34"/>
      <c r="PK4" s="35"/>
      <c r="PL4" s="34"/>
      <c r="PO4" s="35"/>
      <c r="PP4" s="34"/>
      <c r="PS4" s="35"/>
      <c r="PT4" s="34"/>
      <c r="PW4" s="35"/>
      <c r="PX4" s="34"/>
      <c r="QA4" s="35"/>
      <c r="QB4" s="34"/>
      <c r="QE4" s="35"/>
      <c r="QF4" s="34"/>
      <c r="QI4" s="35"/>
      <c r="QJ4" s="34"/>
      <c r="QM4" s="35"/>
      <c r="QN4" s="34"/>
      <c r="QQ4" s="35"/>
      <c r="QR4" s="34"/>
      <c r="QU4" s="35"/>
      <c r="QV4" s="34"/>
      <c r="QY4" s="35"/>
      <c r="QZ4" s="34"/>
      <c r="RC4" s="35"/>
      <c r="RD4" s="34"/>
      <c r="RG4" s="35"/>
      <c r="RH4" s="34"/>
      <c r="RK4" s="35"/>
      <c r="RL4" s="34"/>
      <c r="RO4" s="35"/>
      <c r="RP4" s="34"/>
      <c r="RS4" s="35"/>
      <c r="RT4" s="34"/>
      <c r="RW4" s="35"/>
      <c r="RX4" s="34"/>
      <c r="SA4" s="35"/>
    </row>
    <row r="5" spans="1:495" s="29" customFormat="1" ht="28.8" x14ac:dyDescent="0.3">
      <c r="A5" s="36" t="s">
        <v>121</v>
      </c>
      <c r="B5" s="26" t="s">
        <v>122</v>
      </c>
      <c r="C5" s="37" t="s">
        <v>123</v>
      </c>
      <c r="D5" s="28" t="s">
        <v>121</v>
      </c>
      <c r="E5" s="26" t="s">
        <v>122</v>
      </c>
      <c r="F5" s="26" t="s">
        <v>123</v>
      </c>
      <c r="G5" s="37" t="s">
        <v>124</v>
      </c>
      <c r="H5" s="28" t="s">
        <v>121</v>
      </c>
      <c r="I5" s="26" t="s">
        <v>122</v>
      </c>
      <c r="J5" s="26" t="s">
        <v>123</v>
      </c>
      <c r="K5" s="26" t="s">
        <v>124</v>
      </c>
      <c r="L5" s="36" t="s">
        <v>121</v>
      </c>
      <c r="M5" s="127" t="s">
        <v>122</v>
      </c>
      <c r="N5" s="26" t="s">
        <v>123</v>
      </c>
      <c r="O5" s="37" t="s">
        <v>124</v>
      </c>
      <c r="P5" s="36" t="s">
        <v>121</v>
      </c>
      <c r="Q5" s="26" t="s">
        <v>122</v>
      </c>
      <c r="R5" s="26" t="s">
        <v>123</v>
      </c>
      <c r="S5" s="37" t="s">
        <v>124</v>
      </c>
      <c r="T5" s="36" t="s">
        <v>121</v>
      </c>
      <c r="U5" s="26" t="s">
        <v>122</v>
      </c>
      <c r="V5" s="26" t="s">
        <v>123</v>
      </c>
      <c r="W5" s="37" t="s">
        <v>124</v>
      </c>
      <c r="X5" s="36" t="s">
        <v>121</v>
      </c>
      <c r="Y5" s="26" t="s">
        <v>122</v>
      </c>
      <c r="Z5" s="26" t="s">
        <v>123</v>
      </c>
      <c r="AA5" s="37" t="s">
        <v>124</v>
      </c>
      <c r="AB5" s="36" t="s">
        <v>121</v>
      </c>
      <c r="AC5" s="26" t="s">
        <v>122</v>
      </c>
      <c r="AD5" s="26" t="s">
        <v>123</v>
      </c>
      <c r="AE5" s="37" t="s">
        <v>124</v>
      </c>
      <c r="AF5" s="36" t="s">
        <v>121</v>
      </c>
      <c r="AG5" s="26" t="s">
        <v>122</v>
      </c>
      <c r="AH5" s="26" t="s">
        <v>123</v>
      </c>
      <c r="AI5" s="37" t="s">
        <v>124</v>
      </c>
      <c r="AJ5" s="36" t="s">
        <v>121</v>
      </c>
      <c r="AK5" s="26" t="s">
        <v>122</v>
      </c>
      <c r="AL5" s="26" t="s">
        <v>123</v>
      </c>
      <c r="AM5" s="37" t="s">
        <v>124</v>
      </c>
      <c r="AN5" s="36" t="s">
        <v>121</v>
      </c>
      <c r="AO5" s="26" t="s">
        <v>122</v>
      </c>
      <c r="AP5" s="26" t="s">
        <v>123</v>
      </c>
      <c r="AQ5" s="37" t="s">
        <v>124</v>
      </c>
      <c r="AR5" s="36" t="s">
        <v>121</v>
      </c>
      <c r="AS5" s="26" t="s">
        <v>122</v>
      </c>
      <c r="AT5" s="26" t="s">
        <v>123</v>
      </c>
      <c r="AU5" s="37" t="s">
        <v>124</v>
      </c>
      <c r="AV5" s="36" t="s">
        <v>121</v>
      </c>
      <c r="AW5" s="26" t="s">
        <v>122</v>
      </c>
      <c r="AX5" s="26" t="s">
        <v>123</v>
      </c>
      <c r="AY5" s="37" t="s">
        <v>124</v>
      </c>
      <c r="AZ5" s="36" t="s">
        <v>121</v>
      </c>
      <c r="BA5" s="26" t="s">
        <v>122</v>
      </c>
      <c r="BB5" s="26" t="s">
        <v>123</v>
      </c>
      <c r="BC5" s="37" t="s">
        <v>124</v>
      </c>
      <c r="BD5" s="36" t="s">
        <v>121</v>
      </c>
      <c r="BE5" s="26" t="s">
        <v>122</v>
      </c>
      <c r="BF5" s="26" t="s">
        <v>123</v>
      </c>
      <c r="BG5" s="37" t="s">
        <v>124</v>
      </c>
      <c r="BH5" s="36" t="s">
        <v>121</v>
      </c>
      <c r="BI5" s="26" t="s">
        <v>122</v>
      </c>
      <c r="BJ5" s="26" t="s">
        <v>123</v>
      </c>
      <c r="BK5" s="37" t="s">
        <v>124</v>
      </c>
      <c r="BL5" s="36" t="s">
        <v>121</v>
      </c>
      <c r="BM5" s="26" t="s">
        <v>122</v>
      </c>
      <c r="BN5" s="26" t="s">
        <v>123</v>
      </c>
      <c r="BO5" s="37" t="s">
        <v>124</v>
      </c>
      <c r="BP5" s="36" t="s">
        <v>121</v>
      </c>
      <c r="BQ5" s="26" t="s">
        <v>122</v>
      </c>
      <c r="BR5" s="26" t="s">
        <v>123</v>
      </c>
      <c r="BS5" s="37" t="s">
        <v>124</v>
      </c>
      <c r="BT5" s="36" t="s">
        <v>121</v>
      </c>
      <c r="BU5" s="26" t="s">
        <v>122</v>
      </c>
      <c r="BV5" s="26" t="s">
        <v>123</v>
      </c>
      <c r="BW5" s="37" t="s">
        <v>124</v>
      </c>
      <c r="BX5" s="36" t="s">
        <v>121</v>
      </c>
      <c r="BY5" s="26" t="s">
        <v>122</v>
      </c>
      <c r="BZ5" s="26" t="s">
        <v>123</v>
      </c>
      <c r="CA5" s="37" t="s">
        <v>124</v>
      </c>
      <c r="CB5" s="36" t="s">
        <v>121</v>
      </c>
      <c r="CC5" s="26" t="s">
        <v>122</v>
      </c>
      <c r="CD5" s="26" t="s">
        <v>123</v>
      </c>
      <c r="CE5" s="37" t="s">
        <v>124</v>
      </c>
      <c r="CF5" s="36" t="s">
        <v>121</v>
      </c>
      <c r="CG5" s="26" t="s">
        <v>122</v>
      </c>
      <c r="CH5" s="26" t="s">
        <v>123</v>
      </c>
      <c r="CI5" s="37" t="s">
        <v>124</v>
      </c>
      <c r="CJ5" s="36" t="s">
        <v>121</v>
      </c>
      <c r="CK5" s="26" t="s">
        <v>122</v>
      </c>
      <c r="CL5" s="26" t="s">
        <v>123</v>
      </c>
      <c r="CM5" s="37" t="s">
        <v>124</v>
      </c>
      <c r="CN5" s="36" t="s">
        <v>121</v>
      </c>
      <c r="CO5" s="26" t="s">
        <v>122</v>
      </c>
      <c r="CP5" s="26" t="s">
        <v>123</v>
      </c>
      <c r="CQ5" s="37" t="s">
        <v>124</v>
      </c>
      <c r="CR5" s="36" t="s">
        <v>121</v>
      </c>
      <c r="CS5" s="26" t="s">
        <v>122</v>
      </c>
      <c r="CT5" s="26" t="s">
        <v>123</v>
      </c>
      <c r="CU5" s="37" t="s">
        <v>124</v>
      </c>
      <c r="CV5" s="36" t="s">
        <v>121</v>
      </c>
      <c r="CW5" s="26" t="s">
        <v>122</v>
      </c>
      <c r="CX5" s="26" t="s">
        <v>123</v>
      </c>
      <c r="CY5" s="37" t="s">
        <v>124</v>
      </c>
      <c r="CZ5" s="36" t="s">
        <v>121</v>
      </c>
      <c r="DA5" s="26" t="s">
        <v>122</v>
      </c>
      <c r="DB5" s="26" t="s">
        <v>123</v>
      </c>
      <c r="DC5" s="37" t="s">
        <v>124</v>
      </c>
      <c r="DD5" s="36" t="s">
        <v>121</v>
      </c>
      <c r="DE5" s="26" t="s">
        <v>122</v>
      </c>
      <c r="DF5" s="26" t="s">
        <v>123</v>
      </c>
      <c r="DG5" s="37" t="s">
        <v>124</v>
      </c>
      <c r="DH5" s="36" t="s">
        <v>121</v>
      </c>
      <c r="DI5" s="26" t="s">
        <v>122</v>
      </c>
      <c r="DJ5" s="26" t="s">
        <v>123</v>
      </c>
      <c r="DK5" s="37" t="s">
        <v>124</v>
      </c>
      <c r="DL5" s="28" t="s">
        <v>121</v>
      </c>
      <c r="DM5" s="26" t="s">
        <v>122</v>
      </c>
      <c r="DN5" s="26" t="s">
        <v>123</v>
      </c>
      <c r="DO5" s="37" t="s">
        <v>124</v>
      </c>
      <c r="DP5" s="36" t="s">
        <v>121</v>
      </c>
      <c r="DQ5" s="26" t="s">
        <v>122</v>
      </c>
      <c r="DR5" s="26" t="s">
        <v>123</v>
      </c>
      <c r="DS5" s="37" t="s">
        <v>124</v>
      </c>
      <c r="DT5" s="36" t="s">
        <v>121</v>
      </c>
      <c r="DU5" s="26" t="s">
        <v>122</v>
      </c>
      <c r="DV5" s="26" t="s">
        <v>123</v>
      </c>
      <c r="DW5" s="37" t="s">
        <v>124</v>
      </c>
      <c r="DX5" s="36" t="s">
        <v>121</v>
      </c>
      <c r="DY5" s="26" t="s">
        <v>122</v>
      </c>
      <c r="DZ5" s="26" t="s">
        <v>123</v>
      </c>
      <c r="EA5" s="37" t="s">
        <v>124</v>
      </c>
      <c r="EB5" s="36" t="s">
        <v>121</v>
      </c>
      <c r="EC5" s="26" t="s">
        <v>122</v>
      </c>
      <c r="ED5" s="26" t="s">
        <v>123</v>
      </c>
      <c r="EE5" s="37" t="s">
        <v>124</v>
      </c>
      <c r="EF5" s="36" t="s">
        <v>121</v>
      </c>
      <c r="EG5" s="26" t="s">
        <v>122</v>
      </c>
      <c r="EH5" s="26" t="s">
        <v>123</v>
      </c>
      <c r="EI5" s="37" t="s">
        <v>124</v>
      </c>
      <c r="EJ5" s="36" t="s">
        <v>121</v>
      </c>
      <c r="EK5" s="26" t="s">
        <v>122</v>
      </c>
      <c r="EL5" s="26" t="s">
        <v>123</v>
      </c>
      <c r="EM5" s="37" t="s">
        <v>124</v>
      </c>
      <c r="EN5" s="36" t="s">
        <v>121</v>
      </c>
      <c r="EO5" s="26" t="s">
        <v>122</v>
      </c>
      <c r="EP5" s="26" t="s">
        <v>123</v>
      </c>
      <c r="EQ5" s="37" t="s">
        <v>124</v>
      </c>
      <c r="ER5" s="36" t="s">
        <v>121</v>
      </c>
      <c r="ES5" s="26" t="s">
        <v>122</v>
      </c>
      <c r="ET5" s="26" t="s">
        <v>123</v>
      </c>
      <c r="EU5" s="37" t="s">
        <v>124</v>
      </c>
      <c r="EV5" s="36" t="s">
        <v>121</v>
      </c>
      <c r="EW5" s="26" t="s">
        <v>122</v>
      </c>
      <c r="EX5" s="26" t="s">
        <v>123</v>
      </c>
      <c r="EY5" s="37" t="s">
        <v>124</v>
      </c>
      <c r="EZ5" s="36" t="s">
        <v>121</v>
      </c>
      <c r="FA5" s="26" t="s">
        <v>122</v>
      </c>
      <c r="FB5" s="26" t="s">
        <v>123</v>
      </c>
      <c r="FC5" s="37" t="s">
        <v>124</v>
      </c>
      <c r="FD5" s="36" t="s">
        <v>121</v>
      </c>
      <c r="FE5" s="26" t="s">
        <v>122</v>
      </c>
      <c r="FF5" s="26" t="s">
        <v>123</v>
      </c>
      <c r="FG5" s="37" t="s">
        <v>124</v>
      </c>
      <c r="FH5" s="36" t="s">
        <v>121</v>
      </c>
      <c r="FI5" s="26" t="s">
        <v>122</v>
      </c>
      <c r="FJ5" s="26" t="s">
        <v>123</v>
      </c>
      <c r="FK5" s="37" t="s">
        <v>124</v>
      </c>
      <c r="FL5" s="36" t="s">
        <v>121</v>
      </c>
      <c r="FM5" s="26" t="s">
        <v>122</v>
      </c>
      <c r="FN5" s="26" t="s">
        <v>123</v>
      </c>
      <c r="FO5" s="37" t="s">
        <v>124</v>
      </c>
      <c r="FP5" s="36" t="s">
        <v>121</v>
      </c>
      <c r="FQ5" s="26" t="s">
        <v>122</v>
      </c>
      <c r="FR5" s="26" t="s">
        <v>123</v>
      </c>
      <c r="FS5" s="37" t="s">
        <v>124</v>
      </c>
      <c r="FT5" s="36" t="s">
        <v>121</v>
      </c>
      <c r="FU5" s="26" t="s">
        <v>122</v>
      </c>
      <c r="FV5" s="26" t="s">
        <v>123</v>
      </c>
      <c r="FW5" s="37" t="s">
        <v>124</v>
      </c>
      <c r="FX5" s="36" t="s">
        <v>121</v>
      </c>
      <c r="FY5" s="26" t="s">
        <v>122</v>
      </c>
      <c r="FZ5" s="26" t="s">
        <v>123</v>
      </c>
      <c r="GA5" s="37" t="s">
        <v>124</v>
      </c>
      <c r="GB5" s="36" t="s">
        <v>121</v>
      </c>
      <c r="GC5" s="26" t="s">
        <v>122</v>
      </c>
      <c r="GD5" s="26" t="s">
        <v>123</v>
      </c>
      <c r="GE5" s="37" t="s">
        <v>124</v>
      </c>
      <c r="GF5" s="36" t="s">
        <v>121</v>
      </c>
      <c r="GG5" s="26" t="s">
        <v>122</v>
      </c>
      <c r="GH5" s="26" t="s">
        <v>123</v>
      </c>
      <c r="GI5" s="37" t="s">
        <v>124</v>
      </c>
      <c r="GJ5" s="36" t="s">
        <v>121</v>
      </c>
      <c r="GK5" s="26" t="s">
        <v>122</v>
      </c>
      <c r="GL5" s="26" t="s">
        <v>123</v>
      </c>
      <c r="GM5" s="37" t="s">
        <v>124</v>
      </c>
      <c r="GN5" s="36" t="s">
        <v>121</v>
      </c>
      <c r="GO5" s="26" t="s">
        <v>122</v>
      </c>
      <c r="GP5" s="26" t="s">
        <v>123</v>
      </c>
      <c r="GQ5" s="37" t="s">
        <v>124</v>
      </c>
      <c r="GR5" s="36" t="s">
        <v>121</v>
      </c>
      <c r="GS5" s="26" t="s">
        <v>122</v>
      </c>
      <c r="GT5" s="26" t="s">
        <v>123</v>
      </c>
      <c r="GU5" s="37" t="s">
        <v>124</v>
      </c>
      <c r="GV5" s="36" t="s">
        <v>121</v>
      </c>
      <c r="GW5" s="26" t="s">
        <v>122</v>
      </c>
      <c r="GX5" s="26" t="s">
        <v>123</v>
      </c>
      <c r="GY5" s="37" t="s">
        <v>124</v>
      </c>
      <c r="GZ5" s="36" t="s">
        <v>121</v>
      </c>
      <c r="HA5" s="26" t="s">
        <v>122</v>
      </c>
      <c r="HB5" s="26" t="s">
        <v>123</v>
      </c>
      <c r="HC5" s="37" t="s">
        <v>124</v>
      </c>
      <c r="HD5" s="36" t="s">
        <v>121</v>
      </c>
      <c r="HE5" s="26" t="s">
        <v>122</v>
      </c>
      <c r="HF5" s="26" t="s">
        <v>123</v>
      </c>
      <c r="HG5" s="37" t="s">
        <v>124</v>
      </c>
      <c r="HH5" s="36" t="s">
        <v>121</v>
      </c>
      <c r="HI5" s="26" t="s">
        <v>122</v>
      </c>
      <c r="HJ5" s="26" t="s">
        <v>123</v>
      </c>
      <c r="HK5" s="37" t="s">
        <v>124</v>
      </c>
      <c r="HL5" s="36" t="s">
        <v>121</v>
      </c>
      <c r="HM5" s="26" t="s">
        <v>122</v>
      </c>
      <c r="HN5" s="26" t="s">
        <v>123</v>
      </c>
      <c r="HO5" s="37" t="s">
        <v>124</v>
      </c>
      <c r="HP5" s="36" t="s">
        <v>121</v>
      </c>
      <c r="HQ5" s="26" t="s">
        <v>122</v>
      </c>
      <c r="HR5" s="26" t="s">
        <v>123</v>
      </c>
      <c r="HS5" s="37" t="s">
        <v>124</v>
      </c>
      <c r="HT5" s="36" t="s">
        <v>121</v>
      </c>
      <c r="HU5" s="26" t="s">
        <v>122</v>
      </c>
      <c r="HV5" s="26" t="s">
        <v>123</v>
      </c>
      <c r="HW5" s="37" t="s">
        <v>124</v>
      </c>
      <c r="HX5" s="36" t="s">
        <v>121</v>
      </c>
      <c r="HY5" s="26" t="s">
        <v>122</v>
      </c>
      <c r="HZ5" s="26" t="s">
        <v>123</v>
      </c>
      <c r="IA5" s="37" t="s">
        <v>124</v>
      </c>
      <c r="IB5" s="36" t="s">
        <v>121</v>
      </c>
      <c r="IC5" s="26" t="s">
        <v>122</v>
      </c>
      <c r="ID5" s="26" t="s">
        <v>123</v>
      </c>
      <c r="IE5" s="37" t="s">
        <v>124</v>
      </c>
      <c r="IF5" s="36" t="s">
        <v>121</v>
      </c>
      <c r="IG5" s="26" t="s">
        <v>122</v>
      </c>
      <c r="IH5" s="26" t="s">
        <v>123</v>
      </c>
      <c r="II5" s="37" t="s">
        <v>124</v>
      </c>
      <c r="IJ5" s="36" t="s">
        <v>121</v>
      </c>
      <c r="IK5" s="26" t="s">
        <v>122</v>
      </c>
      <c r="IL5" s="26" t="s">
        <v>123</v>
      </c>
      <c r="IM5" s="37" t="s">
        <v>124</v>
      </c>
      <c r="IN5" s="36" t="s">
        <v>121</v>
      </c>
      <c r="IO5" s="26" t="s">
        <v>122</v>
      </c>
      <c r="IP5" s="26" t="s">
        <v>123</v>
      </c>
      <c r="IQ5" s="37" t="s">
        <v>124</v>
      </c>
      <c r="IR5" s="36" t="s">
        <v>121</v>
      </c>
      <c r="IS5" s="26" t="s">
        <v>122</v>
      </c>
      <c r="IT5" s="26" t="s">
        <v>123</v>
      </c>
      <c r="IU5" s="37" t="s">
        <v>124</v>
      </c>
      <c r="IV5" s="36" t="s">
        <v>121</v>
      </c>
      <c r="IW5" s="26" t="s">
        <v>122</v>
      </c>
      <c r="IX5" s="26" t="s">
        <v>123</v>
      </c>
      <c r="IY5" s="37" t="s">
        <v>124</v>
      </c>
      <c r="IZ5" s="36" t="s">
        <v>121</v>
      </c>
      <c r="JA5" s="26" t="s">
        <v>122</v>
      </c>
      <c r="JB5" s="26" t="s">
        <v>123</v>
      </c>
      <c r="JC5" s="37" t="s">
        <v>124</v>
      </c>
      <c r="JD5" s="36" t="s">
        <v>121</v>
      </c>
      <c r="JE5" s="26" t="s">
        <v>122</v>
      </c>
      <c r="JF5" s="26" t="s">
        <v>123</v>
      </c>
      <c r="JG5" s="37" t="s">
        <v>124</v>
      </c>
      <c r="JH5" s="36" t="s">
        <v>121</v>
      </c>
      <c r="JI5" s="26" t="s">
        <v>122</v>
      </c>
      <c r="JJ5" s="26" t="s">
        <v>123</v>
      </c>
      <c r="JK5" s="37" t="s">
        <v>124</v>
      </c>
      <c r="JL5" s="36" t="s">
        <v>121</v>
      </c>
      <c r="JM5" s="26" t="s">
        <v>122</v>
      </c>
      <c r="JN5" s="26" t="s">
        <v>123</v>
      </c>
      <c r="JO5" s="37" t="s">
        <v>124</v>
      </c>
      <c r="JP5" s="36" t="s">
        <v>121</v>
      </c>
      <c r="JQ5" s="26" t="s">
        <v>122</v>
      </c>
      <c r="JR5" s="26" t="s">
        <v>123</v>
      </c>
      <c r="JS5" s="37" t="s">
        <v>124</v>
      </c>
      <c r="JT5" s="36" t="s">
        <v>121</v>
      </c>
      <c r="JU5" s="26" t="s">
        <v>122</v>
      </c>
      <c r="JV5" s="26" t="s">
        <v>123</v>
      </c>
      <c r="JW5" s="37" t="s">
        <v>124</v>
      </c>
      <c r="JX5" s="36" t="s">
        <v>121</v>
      </c>
      <c r="JY5" s="26" t="s">
        <v>122</v>
      </c>
      <c r="JZ5" s="26" t="s">
        <v>123</v>
      </c>
      <c r="KA5" s="37" t="s">
        <v>124</v>
      </c>
      <c r="KB5" s="36" t="s">
        <v>121</v>
      </c>
      <c r="KC5" s="26" t="s">
        <v>122</v>
      </c>
      <c r="KD5" s="26" t="s">
        <v>123</v>
      </c>
      <c r="KE5" s="37" t="s">
        <v>124</v>
      </c>
      <c r="KF5" s="36" t="s">
        <v>121</v>
      </c>
      <c r="KG5" s="26" t="s">
        <v>122</v>
      </c>
      <c r="KH5" s="26" t="s">
        <v>123</v>
      </c>
      <c r="KI5" s="37" t="s">
        <v>124</v>
      </c>
      <c r="KJ5" s="36" t="s">
        <v>121</v>
      </c>
      <c r="KK5" s="26" t="s">
        <v>122</v>
      </c>
      <c r="KL5" s="26" t="s">
        <v>123</v>
      </c>
      <c r="KM5" s="37" t="s">
        <v>124</v>
      </c>
      <c r="KN5" s="36" t="s">
        <v>121</v>
      </c>
      <c r="KO5" s="26" t="s">
        <v>122</v>
      </c>
      <c r="KP5" s="26" t="s">
        <v>123</v>
      </c>
      <c r="KQ5" s="37" t="s">
        <v>124</v>
      </c>
      <c r="KR5" s="36" t="s">
        <v>121</v>
      </c>
      <c r="KS5" s="26" t="s">
        <v>122</v>
      </c>
      <c r="KT5" s="26" t="s">
        <v>123</v>
      </c>
      <c r="KU5" s="37" t="s">
        <v>124</v>
      </c>
      <c r="KV5" s="36" t="s">
        <v>121</v>
      </c>
      <c r="KW5" s="26" t="s">
        <v>122</v>
      </c>
      <c r="KX5" s="26" t="s">
        <v>123</v>
      </c>
      <c r="KY5" s="37" t="s">
        <v>124</v>
      </c>
      <c r="KZ5" s="36" t="s">
        <v>121</v>
      </c>
      <c r="LA5" s="26" t="s">
        <v>122</v>
      </c>
      <c r="LB5" s="26" t="s">
        <v>123</v>
      </c>
      <c r="LC5" s="37" t="s">
        <v>124</v>
      </c>
      <c r="LD5" s="36" t="s">
        <v>121</v>
      </c>
      <c r="LE5" s="26" t="s">
        <v>122</v>
      </c>
      <c r="LF5" s="26" t="s">
        <v>123</v>
      </c>
      <c r="LG5" s="37" t="s">
        <v>124</v>
      </c>
      <c r="LH5" s="36" t="s">
        <v>121</v>
      </c>
      <c r="LI5" s="26" t="s">
        <v>122</v>
      </c>
      <c r="LJ5" s="26" t="s">
        <v>123</v>
      </c>
      <c r="LK5" s="37" t="s">
        <v>124</v>
      </c>
      <c r="LL5" s="36" t="s">
        <v>121</v>
      </c>
      <c r="LM5" s="26" t="s">
        <v>122</v>
      </c>
      <c r="LN5" s="26" t="s">
        <v>123</v>
      </c>
      <c r="LO5" s="37" t="s">
        <v>124</v>
      </c>
      <c r="LP5" s="36" t="s">
        <v>121</v>
      </c>
      <c r="LQ5" s="26" t="s">
        <v>122</v>
      </c>
      <c r="LR5" s="26" t="s">
        <v>123</v>
      </c>
      <c r="LS5" s="37" t="s">
        <v>124</v>
      </c>
      <c r="LT5" s="36" t="s">
        <v>121</v>
      </c>
      <c r="LU5" s="26" t="s">
        <v>122</v>
      </c>
      <c r="LV5" s="26" t="s">
        <v>123</v>
      </c>
      <c r="LW5" s="37" t="s">
        <v>124</v>
      </c>
      <c r="LX5" s="36" t="s">
        <v>121</v>
      </c>
      <c r="LY5" s="26" t="s">
        <v>122</v>
      </c>
      <c r="LZ5" s="26" t="s">
        <v>123</v>
      </c>
      <c r="MA5" s="37" t="s">
        <v>124</v>
      </c>
      <c r="MB5" s="36" t="s">
        <v>121</v>
      </c>
      <c r="MC5" s="26" t="s">
        <v>122</v>
      </c>
      <c r="MD5" s="26" t="s">
        <v>123</v>
      </c>
      <c r="ME5" s="37" t="s">
        <v>124</v>
      </c>
      <c r="MF5" s="36" t="s">
        <v>121</v>
      </c>
      <c r="MG5" s="26" t="s">
        <v>122</v>
      </c>
      <c r="MH5" s="26" t="s">
        <v>123</v>
      </c>
      <c r="MI5" s="37" t="s">
        <v>124</v>
      </c>
      <c r="MJ5" s="36" t="s">
        <v>121</v>
      </c>
      <c r="MK5" s="26" t="s">
        <v>122</v>
      </c>
      <c r="ML5" s="26" t="s">
        <v>123</v>
      </c>
      <c r="MM5" s="37" t="s">
        <v>124</v>
      </c>
      <c r="MN5" s="36" t="s">
        <v>121</v>
      </c>
      <c r="MO5" s="26" t="s">
        <v>122</v>
      </c>
      <c r="MP5" s="26" t="s">
        <v>123</v>
      </c>
      <c r="MQ5" s="37" t="s">
        <v>124</v>
      </c>
      <c r="MR5" s="36" t="s">
        <v>121</v>
      </c>
      <c r="MS5" s="26" t="s">
        <v>122</v>
      </c>
      <c r="MT5" s="26" t="s">
        <v>123</v>
      </c>
      <c r="MU5" s="37" t="s">
        <v>124</v>
      </c>
      <c r="MV5" s="36" t="s">
        <v>121</v>
      </c>
      <c r="MW5" s="26" t="s">
        <v>122</v>
      </c>
      <c r="MX5" s="26" t="s">
        <v>123</v>
      </c>
      <c r="MY5" s="37" t="s">
        <v>124</v>
      </c>
      <c r="MZ5" s="36" t="s">
        <v>121</v>
      </c>
      <c r="NA5" s="26" t="s">
        <v>122</v>
      </c>
      <c r="NB5" s="26" t="s">
        <v>123</v>
      </c>
      <c r="NC5" s="37" t="s">
        <v>124</v>
      </c>
      <c r="ND5" s="36" t="s">
        <v>121</v>
      </c>
      <c r="NE5" s="26" t="s">
        <v>122</v>
      </c>
      <c r="NF5" s="26" t="s">
        <v>123</v>
      </c>
      <c r="NG5" s="37" t="s">
        <v>124</v>
      </c>
      <c r="NH5" s="36" t="s">
        <v>121</v>
      </c>
      <c r="NI5" s="26" t="s">
        <v>122</v>
      </c>
      <c r="NJ5" s="26" t="s">
        <v>123</v>
      </c>
      <c r="NK5" s="37" t="s">
        <v>124</v>
      </c>
      <c r="NL5" s="36" t="s">
        <v>121</v>
      </c>
      <c r="NM5" s="26" t="s">
        <v>122</v>
      </c>
      <c r="NN5" s="26" t="s">
        <v>123</v>
      </c>
      <c r="NO5" s="37" t="s">
        <v>124</v>
      </c>
      <c r="NP5" s="36" t="s">
        <v>121</v>
      </c>
      <c r="NQ5" s="26" t="s">
        <v>122</v>
      </c>
      <c r="NR5" s="26" t="s">
        <v>123</v>
      </c>
      <c r="NS5" s="37" t="s">
        <v>124</v>
      </c>
      <c r="NT5" s="36" t="s">
        <v>121</v>
      </c>
      <c r="NU5" s="26" t="s">
        <v>122</v>
      </c>
      <c r="NV5" s="26" t="s">
        <v>123</v>
      </c>
      <c r="NW5" s="37" t="s">
        <v>124</v>
      </c>
      <c r="NX5" s="36" t="s">
        <v>121</v>
      </c>
      <c r="NY5" s="26" t="s">
        <v>122</v>
      </c>
      <c r="NZ5" s="26" t="s">
        <v>123</v>
      </c>
      <c r="OA5" s="37" t="s">
        <v>124</v>
      </c>
      <c r="OB5" s="36" t="s">
        <v>121</v>
      </c>
      <c r="OC5" s="26" t="s">
        <v>122</v>
      </c>
      <c r="OD5" s="26" t="s">
        <v>123</v>
      </c>
      <c r="OE5" s="37" t="s">
        <v>124</v>
      </c>
      <c r="OF5" s="36" t="s">
        <v>121</v>
      </c>
      <c r="OG5" s="26" t="s">
        <v>122</v>
      </c>
      <c r="OH5" s="26" t="s">
        <v>123</v>
      </c>
      <c r="OI5" s="37" t="s">
        <v>124</v>
      </c>
      <c r="OJ5" s="36" t="s">
        <v>121</v>
      </c>
      <c r="OK5" s="26" t="s">
        <v>122</v>
      </c>
      <c r="OL5" s="26" t="s">
        <v>123</v>
      </c>
      <c r="OM5" s="37" t="s">
        <v>124</v>
      </c>
      <c r="ON5" s="36" t="s">
        <v>121</v>
      </c>
      <c r="OO5" s="26" t="s">
        <v>122</v>
      </c>
      <c r="OP5" s="26" t="s">
        <v>123</v>
      </c>
      <c r="OQ5" s="37" t="s">
        <v>124</v>
      </c>
      <c r="OR5" s="36" t="s">
        <v>121</v>
      </c>
      <c r="OS5" s="26" t="s">
        <v>122</v>
      </c>
      <c r="OT5" s="26" t="s">
        <v>123</v>
      </c>
      <c r="OU5" s="37" t="s">
        <v>124</v>
      </c>
      <c r="OV5" s="36" t="s">
        <v>121</v>
      </c>
      <c r="OW5" s="26" t="s">
        <v>122</v>
      </c>
      <c r="OX5" s="26" t="s">
        <v>123</v>
      </c>
      <c r="OY5" s="37" t="s">
        <v>124</v>
      </c>
      <c r="OZ5" s="36" t="s">
        <v>121</v>
      </c>
      <c r="PA5" s="26" t="s">
        <v>122</v>
      </c>
      <c r="PB5" s="26" t="s">
        <v>123</v>
      </c>
      <c r="PC5" s="37" t="s">
        <v>124</v>
      </c>
      <c r="PD5" s="36" t="s">
        <v>121</v>
      </c>
      <c r="PE5" s="26" t="s">
        <v>122</v>
      </c>
      <c r="PF5" s="26" t="s">
        <v>123</v>
      </c>
      <c r="PG5" s="37" t="s">
        <v>124</v>
      </c>
      <c r="PH5" s="36" t="s">
        <v>121</v>
      </c>
      <c r="PI5" s="26" t="s">
        <v>122</v>
      </c>
      <c r="PJ5" s="26" t="s">
        <v>123</v>
      </c>
      <c r="PK5" s="37" t="s">
        <v>124</v>
      </c>
      <c r="PL5" s="36" t="s">
        <v>121</v>
      </c>
      <c r="PM5" s="26" t="s">
        <v>122</v>
      </c>
      <c r="PN5" s="26" t="s">
        <v>123</v>
      </c>
      <c r="PO5" s="37" t="s">
        <v>124</v>
      </c>
      <c r="PP5" s="36" t="s">
        <v>121</v>
      </c>
      <c r="PQ5" s="26" t="s">
        <v>122</v>
      </c>
      <c r="PR5" s="26" t="s">
        <v>123</v>
      </c>
      <c r="PS5" s="37" t="s">
        <v>124</v>
      </c>
      <c r="PT5" s="36" t="s">
        <v>121</v>
      </c>
      <c r="PU5" s="26" t="s">
        <v>122</v>
      </c>
      <c r="PV5" s="26" t="s">
        <v>123</v>
      </c>
      <c r="PW5" s="37" t="s">
        <v>124</v>
      </c>
      <c r="PX5" s="36" t="s">
        <v>121</v>
      </c>
      <c r="PY5" s="26" t="s">
        <v>122</v>
      </c>
      <c r="PZ5" s="26" t="s">
        <v>123</v>
      </c>
      <c r="QA5" s="37" t="s">
        <v>124</v>
      </c>
      <c r="QB5" s="36" t="s">
        <v>121</v>
      </c>
      <c r="QC5" s="26" t="s">
        <v>122</v>
      </c>
      <c r="QD5" s="26" t="s">
        <v>123</v>
      </c>
      <c r="QE5" s="37" t="s">
        <v>124</v>
      </c>
      <c r="QF5" s="36" t="s">
        <v>121</v>
      </c>
      <c r="QG5" s="26" t="s">
        <v>122</v>
      </c>
      <c r="QH5" s="26" t="s">
        <v>123</v>
      </c>
      <c r="QI5" s="37" t="s">
        <v>124</v>
      </c>
      <c r="QJ5" s="36" t="s">
        <v>121</v>
      </c>
      <c r="QK5" s="26" t="s">
        <v>122</v>
      </c>
      <c r="QL5" s="26" t="s">
        <v>123</v>
      </c>
      <c r="QM5" s="37" t="s">
        <v>124</v>
      </c>
      <c r="QN5" s="36" t="s">
        <v>121</v>
      </c>
      <c r="QO5" s="26" t="s">
        <v>122</v>
      </c>
      <c r="QP5" s="26" t="s">
        <v>123</v>
      </c>
      <c r="QQ5" s="37" t="s">
        <v>124</v>
      </c>
      <c r="QR5" s="36" t="s">
        <v>121</v>
      </c>
      <c r="QS5" s="26" t="s">
        <v>122</v>
      </c>
      <c r="QT5" s="26" t="s">
        <v>123</v>
      </c>
      <c r="QU5" s="37" t="s">
        <v>124</v>
      </c>
      <c r="QV5" s="36" t="s">
        <v>121</v>
      </c>
      <c r="QW5" s="26" t="s">
        <v>122</v>
      </c>
      <c r="QX5" s="26" t="s">
        <v>123</v>
      </c>
      <c r="QY5" s="37" t="s">
        <v>124</v>
      </c>
      <c r="QZ5" s="36" t="s">
        <v>121</v>
      </c>
      <c r="RA5" s="26" t="s">
        <v>122</v>
      </c>
      <c r="RB5" s="26" t="s">
        <v>123</v>
      </c>
      <c r="RC5" s="37" t="s">
        <v>124</v>
      </c>
      <c r="RD5" s="36" t="s">
        <v>121</v>
      </c>
      <c r="RE5" s="26" t="s">
        <v>122</v>
      </c>
      <c r="RF5" s="26" t="s">
        <v>123</v>
      </c>
      <c r="RG5" s="37" t="s">
        <v>124</v>
      </c>
      <c r="RH5" s="36" t="s">
        <v>121</v>
      </c>
      <c r="RI5" s="26" t="s">
        <v>122</v>
      </c>
      <c r="RJ5" s="26" t="s">
        <v>123</v>
      </c>
      <c r="RK5" s="37" t="s">
        <v>124</v>
      </c>
      <c r="RL5" s="36" t="s">
        <v>121</v>
      </c>
      <c r="RM5" s="26" t="s">
        <v>122</v>
      </c>
      <c r="RN5" s="26" t="s">
        <v>123</v>
      </c>
      <c r="RO5" s="37" t="s">
        <v>124</v>
      </c>
      <c r="RP5" s="36" t="s">
        <v>121</v>
      </c>
      <c r="RQ5" s="26" t="s">
        <v>122</v>
      </c>
      <c r="RR5" s="26" t="s">
        <v>123</v>
      </c>
      <c r="RS5" s="37" t="s">
        <v>124</v>
      </c>
      <c r="RT5" s="36" t="s">
        <v>121</v>
      </c>
      <c r="RU5" s="26" t="s">
        <v>122</v>
      </c>
      <c r="RV5" s="26" t="s">
        <v>123</v>
      </c>
      <c r="RW5" s="37" t="s">
        <v>124</v>
      </c>
      <c r="RX5" s="36" t="s">
        <v>121</v>
      </c>
      <c r="RY5" s="26" t="s">
        <v>122</v>
      </c>
      <c r="RZ5" s="26" t="s">
        <v>123</v>
      </c>
      <c r="SA5" s="37" t="s">
        <v>124</v>
      </c>
    </row>
    <row r="6" spans="1:495" x14ac:dyDescent="0.3">
      <c r="A6" s="38" t="s">
        <v>125</v>
      </c>
      <c r="B6" s="17">
        <v>172</v>
      </c>
      <c r="C6" s="122">
        <v>0.43107769423558895</v>
      </c>
      <c r="D6" s="27" t="s">
        <v>125</v>
      </c>
      <c r="E6" s="17">
        <v>217</v>
      </c>
      <c r="F6" s="18">
        <v>0.51421800947867302</v>
      </c>
      <c r="G6" s="55">
        <f>E6-$B6</f>
        <v>45</v>
      </c>
      <c r="H6" s="27" t="s">
        <v>125</v>
      </c>
      <c r="I6" s="17">
        <v>217</v>
      </c>
      <c r="J6" s="18">
        <v>0.51421800947867302</v>
      </c>
      <c r="K6" s="55">
        <f>I6-$B6</f>
        <v>45</v>
      </c>
      <c r="L6" s="38" t="s">
        <v>125</v>
      </c>
      <c r="M6" s="30">
        <v>214</v>
      </c>
      <c r="N6" s="18">
        <v>0.54591836734693877</v>
      </c>
      <c r="O6" s="55">
        <f>M6-$B6</f>
        <v>42</v>
      </c>
      <c r="P6" s="38" t="s">
        <v>125</v>
      </c>
      <c r="Q6" s="17">
        <v>109</v>
      </c>
      <c r="R6" s="18">
        <v>0.33641975308641975</v>
      </c>
      <c r="S6" s="64">
        <f>Q6-$B6</f>
        <v>-63</v>
      </c>
      <c r="T6" s="38" t="s">
        <v>125</v>
      </c>
      <c r="U6" s="17">
        <v>194</v>
      </c>
      <c r="V6" s="18">
        <v>0.55428571428571427</v>
      </c>
      <c r="W6" s="64">
        <f>U6-$B6</f>
        <v>22</v>
      </c>
      <c r="X6" s="38" t="s">
        <v>125</v>
      </c>
      <c r="Y6" s="17">
        <v>196</v>
      </c>
      <c r="Z6" s="18">
        <v>0.56321839080459768</v>
      </c>
      <c r="AA6" s="64">
        <f>Y6-$B6</f>
        <v>24</v>
      </c>
      <c r="AB6" s="38" t="s">
        <v>125</v>
      </c>
      <c r="AC6" s="17">
        <v>189</v>
      </c>
      <c r="AD6" s="18">
        <v>0.54</v>
      </c>
      <c r="AE6" s="64">
        <f>AC6-$B6</f>
        <v>17</v>
      </c>
      <c r="AF6" s="38" t="s">
        <v>125</v>
      </c>
      <c r="AG6" s="17">
        <v>184</v>
      </c>
      <c r="AH6" s="18">
        <v>0.52571428571428569</v>
      </c>
      <c r="AI6" s="64">
        <f>AG6-$B6</f>
        <v>12</v>
      </c>
      <c r="AJ6" s="38" t="s">
        <v>125</v>
      </c>
      <c r="AK6" s="17">
        <v>183</v>
      </c>
      <c r="AL6" s="18">
        <v>0.52285714285714291</v>
      </c>
      <c r="AM6" s="64">
        <f>AK6-$B6</f>
        <v>11</v>
      </c>
      <c r="AN6" s="38"/>
      <c r="AO6" s="17">
        <v>190</v>
      </c>
      <c r="AP6" s="18">
        <v>0.55718475073313778</v>
      </c>
      <c r="AQ6" s="64">
        <f>AO6-$B6</f>
        <v>18</v>
      </c>
      <c r="AR6" s="38" t="s">
        <v>125</v>
      </c>
      <c r="AS6" s="17">
        <v>196</v>
      </c>
      <c r="AT6" s="18">
        <v>0.56647398843930641</v>
      </c>
      <c r="AU6" s="64">
        <f>AS6-$B6</f>
        <v>24</v>
      </c>
      <c r="AV6" s="38"/>
      <c r="AW6" s="17">
        <v>185</v>
      </c>
      <c r="AX6" s="18">
        <v>0.56923076923076921</v>
      </c>
      <c r="AY6" s="64">
        <f>AW6-$B6</f>
        <v>13</v>
      </c>
      <c r="AZ6" s="38"/>
      <c r="BA6" s="17">
        <v>183</v>
      </c>
      <c r="BB6" s="18">
        <v>0.56656346749226005</v>
      </c>
      <c r="BC6" s="64">
        <f>BA6-$B6</f>
        <v>11</v>
      </c>
      <c r="BD6" s="38" t="s">
        <v>125</v>
      </c>
      <c r="BE6" s="17">
        <v>95</v>
      </c>
      <c r="BF6" s="18">
        <v>0.29503105590062112</v>
      </c>
      <c r="BG6" s="64">
        <f>BE6-$B6</f>
        <v>-77</v>
      </c>
      <c r="BH6" s="38" t="s">
        <v>125</v>
      </c>
      <c r="BI6" s="17">
        <v>83</v>
      </c>
      <c r="BJ6" s="18">
        <v>0.26948051948051949</v>
      </c>
      <c r="BK6" s="64">
        <f>BI6-$B6</f>
        <v>-89</v>
      </c>
      <c r="BL6" s="38" t="s">
        <v>125</v>
      </c>
      <c r="BM6" s="17">
        <v>88</v>
      </c>
      <c r="BN6" s="18">
        <v>0.27500000000000002</v>
      </c>
      <c r="BO6" s="64">
        <f>BM6-$B6</f>
        <v>-84</v>
      </c>
      <c r="BP6" s="38" t="s">
        <v>125</v>
      </c>
      <c r="BQ6" s="17">
        <v>83</v>
      </c>
      <c r="BR6" s="18">
        <v>0.27302631578947367</v>
      </c>
      <c r="BS6" s="64">
        <f>BQ6-$B6</f>
        <v>-89</v>
      </c>
      <c r="BT6" s="38" t="s">
        <v>125</v>
      </c>
      <c r="BU6" s="17">
        <v>100</v>
      </c>
      <c r="BV6" s="18">
        <v>0.33112582781456956</v>
      </c>
      <c r="BW6" s="64">
        <f>BU6-$B6</f>
        <v>-72</v>
      </c>
      <c r="BX6" s="38" t="s">
        <v>125</v>
      </c>
      <c r="BY6" s="17">
        <v>86</v>
      </c>
      <c r="BZ6" s="18">
        <v>0.29553264604810997</v>
      </c>
      <c r="CA6" s="64">
        <f>BY6-$B6</f>
        <v>-86</v>
      </c>
      <c r="CB6" s="38" t="s">
        <v>125</v>
      </c>
      <c r="CC6" s="17">
        <v>126</v>
      </c>
      <c r="CD6" s="18">
        <v>0.48837209302325579</v>
      </c>
      <c r="CE6" s="64">
        <f>CC6-$B6</f>
        <v>-46</v>
      </c>
      <c r="CF6" s="38" t="s">
        <v>125</v>
      </c>
      <c r="CG6" s="17">
        <v>129</v>
      </c>
      <c r="CH6" s="18">
        <v>0.48134328358208955</v>
      </c>
      <c r="CI6" s="64">
        <f>CG6-$B6</f>
        <v>-43</v>
      </c>
      <c r="CJ6" s="38" t="s">
        <v>125</v>
      </c>
      <c r="CK6" s="17">
        <v>136</v>
      </c>
      <c r="CL6" s="18">
        <v>0.49635036496350365</v>
      </c>
      <c r="CM6" s="64">
        <f>CK6-$B6</f>
        <v>-36</v>
      </c>
      <c r="CN6" s="38" t="s">
        <v>125</v>
      </c>
      <c r="CO6" s="17">
        <v>145</v>
      </c>
      <c r="CP6" s="18">
        <v>0.50699300699300698</v>
      </c>
      <c r="CQ6" s="64">
        <f>CO6-$B6</f>
        <v>-27</v>
      </c>
      <c r="CR6" s="38" t="s">
        <v>125</v>
      </c>
      <c r="CS6" s="17">
        <v>165</v>
      </c>
      <c r="CT6" s="18">
        <v>0.5670103092783505</v>
      </c>
      <c r="CU6" s="64">
        <f>CS6-$B6</f>
        <v>-7</v>
      </c>
      <c r="CV6" s="38" t="s">
        <v>125</v>
      </c>
      <c r="CW6" s="17">
        <v>196</v>
      </c>
      <c r="CX6" s="18">
        <v>0.61442006269592475</v>
      </c>
      <c r="CY6" s="64">
        <f>CW6-$B6</f>
        <v>24</v>
      </c>
      <c r="CZ6" s="38" t="s">
        <v>125</v>
      </c>
      <c r="DA6" s="17">
        <v>196</v>
      </c>
      <c r="DB6" s="18">
        <v>0.61442006269592475</v>
      </c>
      <c r="DC6" s="64">
        <f>DA6-$BQ6</f>
        <v>113</v>
      </c>
      <c r="DD6" s="38" t="s">
        <v>125</v>
      </c>
      <c r="DE6" s="17">
        <v>193</v>
      </c>
      <c r="DF6" s="18">
        <v>0.61858974358974361</v>
      </c>
      <c r="DG6" s="64">
        <f>DE6-$BQ6</f>
        <v>110</v>
      </c>
      <c r="DH6" s="38" t="s">
        <v>125</v>
      </c>
      <c r="DI6" s="17">
        <v>191</v>
      </c>
      <c r="DJ6" s="18">
        <v>0.61612903225806448</v>
      </c>
      <c r="DK6" s="64">
        <f>DI6-$BQ6</f>
        <v>108</v>
      </c>
      <c r="DL6" s="27" t="s">
        <v>125</v>
      </c>
      <c r="DM6" s="17">
        <v>187</v>
      </c>
      <c r="DN6" s="18">
        <v>0.61513157894736847</v>
      </c>
      <c r="DO6" s="64">
        <f>DM6-$BQ6</f>
        <v>104</v>
      </c>
      <c r="DP6" s="38" t="s">
        <v>125</v>
      </c>
      <c r="DQ6" s="17">
        <v>189</v>
      </c>
      <c r="DR6" s="18">
        <v>0.60771704180064312</v>
      </c>
      <c r="DS6" s="64">
        <f>DQ6-$BQ6</f>
        <v>106</v>
      </c>
      <c r="DT6" s="38" t="s">
        <v>125</v>
      </c>
      <c r="DU6" s="17">
        <v>187</v>
      </c>
      <c r="DV6" s="18">
        <v>0.59365079365079365</v>
      </c>
      <c r="DW6" s="64">
        <f>DU6-$BQ6</f>
        <v>104</v>
      </c>
      <c r="DX6" s="38" t="s">
        <v>125</v>
      </c>
      <c r="DY6" s="17">
        <v>184</v>
      </c>
      <c r="DZ6" s="18">
        <v>0.59740259740259738</v>
      </c>
      <c r="EA6" s="64">
        <f>DY6-$BQ6</f>
        <v>101</v>
      </c>
      <c r="EB6" s="38" t="s">
        <v>125</v>
      </c>
      <c r="EC6" s="17">
        <v>188</v>
      </c>
      <c r="ED6" s="18">
        <v>0.61038961038961037</v>
      </c>
      <c r="EE6" s="64">
        <f>EC6-$BQ6</f>
        <v>105</v>
      </c>
      <c r="EF6" s="38" t="s">
        <v>125</v>
      </c>
      <c r="EG6" s="17">
        <v>175</v>
      </c>
      <c r="EH6" s="18">
        <v>0.56451612903225812</v>
      </c>
      <c r="EI6" s="64">
        <f>EG6-$BQ6</f>
        <v>92</v>
      </c>
      <c r="EJ6" s="38" t="s">
        <v>125</v>
      </c>
      <c r="EK6" s="17">
        <v>175</v>
      </c>
      <c r="EL6" s="18">
        <v>0.55031446540880502</v>
      </c>
      <c r="EM6" s="64">
        <f>EK6-$BQ6</f>
        <v>92</v>
      </c>
      <c r="EN6" s="38" t="s">
        <v>125</v>
      </c>
      <c r="EO6" s="17">
        <v>175</v>
      </c>
      <c r="EP6" s="18">
        <v>0.54858934169278994</v>
      </c>
      <c r="EQ6" s="64">
        <f>EO6-$BQ6</f>
        <v>92</v>
      </c>
      <c r="ER6" s="38" t="s">
        <v>125</v>
      </c>
      <c r="ES6" s="17">
        <v>176</v>
      </c>
      <c r="ET6" s="18">
        <v>0.56957928802588997</v>
      </c>
      <c r="EU6" s="64">
        <f>ES6-$EO6</f>
        <v>1</v>
      </c>
      <c r="EV6" s="38" t="s">
        <v>125</v>
      </c>
      <c r="EW6" s="17">
        <v>171</v>
      </c>
      <c r="EX6" s="18">
        <v>0.56999999999999995</v>
      </c>
      <c r="EY6" s="64">
        <f>EW6-$EO6</f>
        <v>-4</v>
      </c>
      <c r="EZ6" s="38" t="s">
        <v>125</v>
      </c>
      <c r="FA6" s="17">
        <v>176</v>
      </c>
      <c r="FB6" s="18">
        <v>0.58085808580858089</v>
      </c>
      <c r="FC6" s="64">
        <f>FA6-$EO6</f>
        <v>1</v>
      </c>
      <c r="FD6" s="38" t="s">
        <v>125</v>
      </c>
      <c r="FE6" s="17">
        <v>179</v>
      </c>
      <c r="FF6" s="18">
        <v>0.57928802588996764</v>
      </c>
      <c r="FG6" s="64">
        <f>FE6-$EO6</f>
        <v>4</v>
      </c>
      <c r="FH6" s="38" t="s">
        <v>125</v>
      </c>
      <c r="FI6" s="17">
        <v>181</v>
      </c>
      <c r="FJ6" s="18">
        <v>0.58766233766233766</v>
      </c>
      <c r="FK6" s="64">
        <f>FI6-$EO6</f>
        <v>6</v>
      </c>
      <c r="FL6" s="38" t="s">
        <v>125</v>
      </c>
      <c r="FM6" s="17">
        <v>176</v>
      </c>
      <c r="FN6" s="18">
        <v>0.58278145695364236</v>
      </c>
      <c r="FO6" s="64">
        <f>FM6-$EO6</f>
        <v>1</v>
      </c>
      <c r="FP6" s="38" t="s">
        <v>125</v>
      </c>
      <c r="FQ6" s="17">
        <v>175</v>
      </c>
      <c r="FR6" s="18">
        <v>0.57755775577557755</v>
      </c>
      <c r="FS6" s="64">
        <f>FQ6-$EO6</f>
        <v>0</v>
      </c>
      <c r="FT6" s="38" t="s">
        <v>125</v>
      </c>
      <c r="FU6" s="17">
        <v>176</v>
      </c>
      <c r="FV6" s="18">
        <v>0.57516339869281041</v>
      </c>
      <c r="FW6" s="64">
        <f>FU6-$EO6</f>
        <v>1</v>
      </c>
      <c r="FX6" s="38" t="s">
        <v>125</v>
      </c>
      <c r="FY6" s="17">
        <v>177</v>
      </c>
      <c r="FZ6" s="18">
        <v>0.58223684210526316</v>
      </c>
      <c r="GA6" s="64">
        <f>FY6-$EO6</f>
        <v>2</v>
      </c>
      <c r="GB6" s="38" t="s">
        <v>125</v>
      </c>
      <c r="GC6" s="17">
        <v>168</v>
      </c>
      <c r="GD6" s="18">
        <v>0.52830188679245282</v>
      </c>
      <c r="GE6" s="64">
        <f>GC6-$EO6</f>
        <v>-7</v>
      </c>
      <c r="GF6" s="38" t="s">
        <v>125</v>
      </c>
      <c r="GG6" s="17">
        <v>170</v>
      </c>
      <c r="GH6" s="18">
        <v>0.53459119496855345</v>
      </c>
      <c r="GI6" s="64">
        <f>GG6-$EO6</f>
        <v>-5</v>
      </c>
      <c r="GJ6" s="38" t="s">
        <v>125</v>
      </c>
      <c r="GK6" s="17">
        <v>168</v>
      </c>
      <c r="GL6" s="18">
        <v>0.52500000000000002</v>
      </c>
      <c r="GM6" s="64">
        <f>GK6-$EO6</f>
        <v>-7</v>
      </c>
      <c r="GN6" s="38" t="s">
        <v>125</v>
      </c>
      <c r="GO6" s="17">
        <v>172</v>
      </c>
      <c r="GP6" s="18">
        <v>0.53250773993808054</v>
      </c>
      <c r="GQ6" s="64">
        <f>GO6-$EO6</f>
        <v>-3</v>
      </c>
      <c r="GR6" s="38" t="s">
        <v>125</v>
      </c>
      <c r="GS6" s="17">
        <v>173</v>
      </c>
      <c r="GT6" s="18">
        <v>0.54746835443037978</v>
      </c>
      <c r="GU6" s="64">
        <f>GS6-$EO6</f>
        <v>-2</v>
      </c>
      <c r="GV6" s="38" t="s">
        <v>125</v>
      </c>
      <c r="GW6" s="17">
        <v>173</v>
      </c>
      <c r="GX6" s="18">
        <v>0.56351791530944628</v>
      </c>
      <c r="GY6" s="64">
        <f>GW6-$EO6</f>
        <v>-2</v>
      </c>
      <c r="GZ6" s="38" t="s">
        <v>125</v>
      </c>
      <c r="HA6" s="17">
        <v>179</v>
      </c>
      <c r="HB6" s="18">
        <v>0.58496732026143794</v>
      </c>
      <c r="HC6" s="64">
        <f>HA6-$EO6</f>
        <v>4</v>
      </c>
      <c r="HD6" s="38" t="s">
        <v>125</v>
      </c>
      <c r="HE6" s="17">
        <v>178</v>
      </c>
      <c r="HF6" s="18">
        <v>0.58745874587458746</v>
      </c>
      <c r="HG6" s="64">
        <f>HE6-$EO6</f>
        <v>3</v>
      </c>
      <c r="HH6" s="38" t="s">
        <v>125</v>
      </c>
      <c r="HI6" s="17">
        <v>179</v>
      </c>
      <c r="HJ6" s="18">
        <v>0.58496732026143794</v>
      </c>
      <c r="HK6" s="64">
        <f>HI6-$HE6</f>
        <v>1</v>
      </c>
      <c r="HL6" s="38" t="s">
        <v>125</v>
      </c>
      <c r="HM6" s="17">
        <v>185</v>
      </c>
      <c r="HN6" s="18">
        <v>0.56402439024390238</v>
      </c>
      <c r="HO6" s="64">
        <f>HM6-$HE6</f>
        <v>7</v>
      </c>
      <c r="HP6" s="38" t="s">
        <v>125</v>
      </c>
      <c r="HQ6" s="17">
        <v>185</v>
      </c>
      <c r="HR6" s="18">
        <v>0.55555555555555558</v>
      </c>
      <c r="HS6" s="64">
        <f>HQ6-$HE6</f>
        <v>7</v>
      </c>
      <c r="HT6" s="38" t="s">
        <v>125</v>
      </c>
      <c r="HU6" s="17">
        <v>190</v>
      </c>
      <c r="HV6" s="18">
        <v>0.55393586005830908</v>
      </c>
      <c r="HW6" s="64">
        <f>HU6-$HE6</f>
        <v>12</v>
      </c>
      <c r="HX6" s="38" t="s">
        <v>125</v>
      </c>
      <c r="HY6" s="17">
        <v>189</v>
      </c>
      <c r="HZ6" s="18">
        <v>0.54941860465116277</v>
      </c>
      <c r="IA6" s="64">
        <f>HY6-$HE6</f>
        <v>11</v>
      </c>
      <c r="IB6" s="38" t="s">
        <v>125</v>
      </c>
      <c r="IC6" s="17">
        <v>186</v>
      </c>
      <c r="ID6" s="18">
        <v>0.55192878338278928</v>
      </c>
      <c r="IE6" s="64">
        <f>IC6-$HE6</f>
        <v>8</v>
      </c>
      <c r="IF6" s="38" t="s">
        <v>125</v>
      </c>
      <c r="IG6" s="17">
        <v>181</v>
      </c>
      <c r="IH6" s="18">
        <v>0.54848484848484846</v>
      </c>
      <c r="II6" s="64">
        <f>IG6-$HE6</f>
        <v>3</v>
      </c>
      <c r="IJ6" s="38" t="s">
        <v>125</v>
      </c>
      <c r="IK6" s="17">
        <v>181</v>
      </c>
      <c r="IL6" s="18">
        <v>0.53392330383480824</v>
      </c>
      <c r="IM6" s="64">
        <f>IK6-$HE6</f>
        <v>3</v>
      </c>
      <c r="IN6" s="38" t="s">
        <v>125</v>
      </c>
      <c r="IO6" s="17">
        <v>183</v>
      </c>
      <c r="IP6" s="18">
        <v>0.53508771929824561</v>
      </c>
      <c r="IQ6" s="64">
        <f>IO6-$HE6</f>
        <v>5</v>
      </c>
      <c r="IR6" s="38" t="s">
        <v>125</v>
      </c>
      <c r="IS6" s="17">
        <v>187</v>
      </c>
      <c r="IT6" s="18">
        <v>0.53581661891117482</v>
      </c>
      <c r="IU6" s="64">
        <f>IS6-$HE6</f>
        <v>9</v>
      </c>
      <c r="IV6" s="38" t="s">
        <v>125</v>
      </c>
      <c r="IW6" s="17">
        <v>184</v>
      </c>
      <c r="IX6" s="18">
        <v>0.55089820359281438</v>
      </c>
      <c r="IY6" s="64">
        <f>IW6-$HE6</f>
        <v>6</v>
      </c>
      <c r="IZ6" s="38" t="s">
        <v>125</v>
      </c>
      <c r="JA6" s="17">
        <v>187</v>
      </c>
      <c r="JB6" s="18">
        <v>0.54202898550724643</v>
      </c>
      <c r="JC6" s="64">
        <f>JA6-$HE6</f>
        <v>9</v>
      </c>
      <c r="JD6" s="38" t="s">
        <v>125</v>
      </c>
      <c r="JE6" s="17">
        <v>193</v>
      </c>
      <c r="JF6" s="18">
        <v>0.56764705882352939</v>
      </c>
      <c r="JG6" s="64">
        <f>JE6-$HE6</f>
        <v>15</v>
      </c>
      <c r="JH6" s="38" t="s">
        <v>125</v>
      </c>
      <c r="JI6" s="17">
        <v>199</v>
      </c>
      <c r="JJ6" s="18">
        <v>0.58399999999999996</v>
      </c>
      <c r="JK6" s="64">
        <f>JI6-$HE6</f>
        <v>21</v>
      </c>
      <c r="JL6" s="38" t="s">
        <v>125</v>
      </c>
      <c r="JM6" s="17">
        <v>194</v>
      </c>
      <c r="JN6" s="18">
        <v>0.57227138643067843</v>
      </c>
      <c r="JO6" s="64">
        <f>JM6-$HE6</f>
        <v>16</v>
      </c>
      <c r="JP6" s="38" t="s">
        <v>125</v>
      </c>
      <c r="JQ6" s="17">
        <v>191</v>
      </c>
      <c r="JR6" s="18">
        <v>0.57014925373134329</v>
      </c>
      <c r="JS6" s="64">
        <f>JQ6-$HE6</f>
        <v>13</v>
      </c>
      <c r="JT6" s="38" t="s">
        <v>125</v>
      </c>
      <c r="JU6" s="17">
        <v>188</v>
      </c>
      <c r="JV6" s="18">
        <v>0.5662650602409639</v>
      </c>
      <c r="JW6" s="64">
        <f>JU6-$HE6</f>
        <v>10</v>
      </c>
      <c r="JX6" s="38" t="s">
        <v>125</v>
      </c>
      <c r="JY6" s="17">
        <v>188</v>
      </c>
      <c r="JZ6" s="18">
        <v>0.5662650602409639</v>
      </c>
      <c r="KA6" s="64">
        <f>JY6-$HE6</f>
        <v>10</v>
      </c>
      <c r="KB6" s="38" t="s">
        <v>125</v>
      </c>
      <c r="KC6" s="17">
        <v>188</v>
      </c>
      <c r="KD6" s="18">
        <v>0.5662650602409639</v>
      </c>
      <c r="KE6" s="64">
        <f>KC6-$HE6</f>
        <v>10</v>
      </c>
      <c r="KF6" s="38" t="s">
        <v>125</v>
      </c>
      <c r="KG6" s="17">
        <v>194</v>
      </c>
      <c r="KH6" s="18">
        <v>0.59876543209876543</v>
      </c>
      <c r="KI6" s="64">
        <f>KG6-$HE6</f>
        <v>16</v>
      </c>
      <c r="KJ6" s="38" t="s">
        <v>125</v>
      </c>
      <c r="KK6" s="17">
        <v>199</v>
      </c>
      <c r="KL6" s="18">
        <v>0.61042944785276076</v>
      </c>
      <c r="KM6" s="64">
        <f>KK6-$HE6</f>
        <v>21</v>
      </c>
      <c r="KN6" s="38" t="s">
        <v>125</v>
      </c>
      <c r="KO6" s="17">
        <v>206</v>
      </c>
      <c r="KP6" s="18">
        <v>0.62424242424242427</v>
      </c>
      <c r="KQ6" s="64">
        <f>KO6-$HE6</f>
        <v>28</v>
      </c>
      <c r="KR6" s="38" t="s">
        <v>125</v>
      </c>
      <c r="KS6" s="17">
        <v>206</v>
      </c>
      <c r="KT6" s="18">
        <v>0.62804878048780488</v>
      </c>
      <c r="KU6" s="64">
        <f>KS6-$HE6</f>
        <v>28</v>
      </c>
      <c r="KV6" s="38" t="s">
        <v>125</v>
      </c>
      <c r="KW6" s="17">
        <v>206</v>
      </c>
      <c r="KX6" s="18">
        <v>0.62804878048780488</v>
      </c>
      <c r="KY6" s="64">
        <f>KW6-$HE6</f>
        <v>28</v>
      </c>
      <c r="KZ6" s="38" t="s">
        <v>125</v>
      </c>
      <c r="LA6" s="17">
        <v>213</v>
      </c>
      <c r="LB6" s="18">
        <v>0.64156626506024095</v>
      </c>
      <c r="LC6" s="64">
        <f>LA6-$HE6</f>
        <v>35</v>
      </c>
      <c r="LD6" s="38" t="s">
        <v>125</v>
      </c>
      <c r="LE6" s="17">
        <v>211</v>
      </c>
      <c r="LF6" s="18">
        <v>0.64329268292682928</v>
      </c>
      <c r="LG6" s="64">
        <f>LE6-$LA6</f>
        <v>-2</v>
      </c>
      <c r="LH6" s="38" t="s">
        <v>125</v>
      </c>
      <c r="LI6" s="17">
        <v>210</v>
      </c>
      <c r="LJ6" s="18">
        <v>0.6344410876132931</v>
      </c>
      <c r="LK6" s="64">
        <f>LI6-$LA6</f>
        <v>-3</v>
      </c>
      <c r="LL6" s="38" t="s">
        <v>125</v>
      </c>
      <c r="LM6" s="17">
        <v>209</v>
      </c>
      <c r="LN6" s="18">
        <v>0.61834319526627224</v>
      </c>
      <c r="LO6" s="64">
        <f>LM6-$LA6</f>
        <v>-4</v>
      </c>
      <c r="LP6" s="38" t="s">
        <v>125</v>
      </c>
      <c r="LQ6" s="17">
        <v>214</v>
      </c>
      <c r="LR6" s="18">
        <v>0.63126843657817111</v>
      </c>
      <c r="LS6" s="64">
        <f>LQ6-$LA6</f>
        <v>1</v>
      </c>
      <c r="LT6" s="38" t="s">
        <v>125</v>
      </c>
      <c r="LU6" s="17">
        <v>211</v>
      </c>
      <c r="LV6" s="18">
        <v>0.61337209302325579</v>
      </c>
      <c r="LW6" s="64">
        <f>LU6-$LA6</f>
        <v>-2</v>
      </c>
      <c r="LX6" s="38" t="s">
        <v>125</v>
      </c>
      <c r="LY6" s="17">
        <v>210</v>
      </c>
      <c r="LZ6" s="18">
        <v>0.61403508771929827</v>
      </c>
      <c r="MA6" s="64">
        <f>LY6-$LA6</f>
        <v>-3</v>
      </c>
      <c r="MB6" s="38" t="s">
        <v>125</v>
      </c>
      <c r="MC6" s="17">
        <v>200</v>
      </c>
      <c r="MD6" s="18">
        <v>0.58997050147492625</v>
      </c>
      <c r="ME6" s="64">
        <f>MC6-$LA6</f>
        <v>-13</v>
      </c>
      <c r="MF6" s="38" t="s">
        <v>125</v>
      </c>
      <c r="MG6" s="17">
        <v>200</v>
      </c>
      <c r="MH6" s="18">
        <v>0.5865102639296188</v>
      </c>
      <c r="MI6" s="64">
        <f>MG6-$LA6</f>
        <v>-13</v>
      </c>
      <c r="MJ6" s="38" t="s">
        <v>125</v>
      </c>
      <c r="MK6" s="17">
        <v>200</v>
      </c>
      <c r="ML6" s="18">
        <v>0.59523809523809523</v>
      </c>
      <c r="MM6" s="64">
        <f>MK6-$LA6</f>
        <v>-13</v>
      </c>
      <c r="MN6" s="38" t="s">
        <v>125</v>
      </c>
      <c r="MO6" s="17">
        <v>205</v>
      </c>
      <c r="MP6" s="18">
        <v>0.60650887573964496</v>
      </c>
      <c r="MQ6" s="64">
        <f>MO6-$LA6</f>
        <v>-8</v>
      </c>
      <c r="MR6" s="38" t="s">
        <v>125</v>
      </c>
      <c r="MS6" s="17">
        <v>209</v>
      </c>
      <c r="MT6" s="18">
        <v>0.62202380952380953</v>
      </c>
      <c r="MU6" s="64">
        <f>MS6-$LA6</f>
        <v>-4</v>
      </c>
      <c r="MV6" s="38" t="s">
        <v>125</v>
      </c>
      <c r="MW6" s="17">
        <v>206</v>
      </c>
      <c r="MX6" s="18">
        <v>0.60766961651917406</v>
      </c>
      <c r="MY6" s="64">
        <f>MW6-$LA6</f>
        <v>-7</v>
      </c>
      <c r="MZ6" s="38" t="s">
        <v>125</v>
      </c>
      <c r="NA6" s="17">
        <v>204</v>
      </c>
      <c r="NB6" s="18">
        <v>0.6</v>
      </c>
      <c r="NC6" s="64">
        <f>NA6-$LA6</f>
        <v>-9</v>
      </c>
      <c r="ND6" s="38" t="s">
        <v>125</v>
      </c>
      <c r="NE6" s="17">
        <v>201</v>
      </c>
      <c r="NF6" s="18">
        <v>0.59467455621301779</v>
      </c>
      <c r="NG6" s="64">
        <f>NE6-$LA6</f>
        <v>-12</v>
      </c>
      <c r="NH6" s="38" t="s">
        <v>125</v>
      </c>
      <c r="NI6" s="17">
        <v>193</v>
      </c>
      <c r="NJ6" s="18">
        <v>0.58484848484848484</v>
      </c>
      <c r="NK6" s="64">
        <f>NI6-$LA6</f>
        <v>-20</v>
      </c>
      <c r="NL6" s="38" t="s">
        <v>125</v>
      </c>
      <c r="NM6" s="17">
        <v>201</v>
      </c>
      <c r="NN6" s="18">
        <v>0.61846153846153851</v>
      </c>
      <c r="NO6" s="64">
        <f>NM6-$LA6</f>
        <v>-12</v>
      </c>
      <c r="NP6" s="38" t="s">
        <v>125</v>
      </c>
      <c r="NQ6" s="17">
        <v>201</v>
      </c>
      <c r="NR6" s="18">
        <v>0.60360360360360366</v>
      </c>
      <c r="NS6" s="64">
        <f>NQ6-$LA6</f>
        <v>-12</v>
      </c>
      <c r="NT6" s="38" t="s">
        <v>125</v>
      </c>
      <c r="NU6" s="17">
        <v>200</v>
      </c>
      <c r="NV6" s="18">
        <v>0.58139534883720934</v>
      </c>
      <c r="NW6" s="64">
        <f>NU6-$LA6</f>
        <v>-13</v>
      </c>
      <c r="NX6" s="38" t="s">
        <v>125</v>
      </c>
      <c r="NY6" s="17">
        <v>196</v>
      </c>
      <c r="NZ6" s="18">
        <v>0.56484149855907784</v>
      </c>
      <c r="OA6" s="64">
        <f>NY6-$LA6</f>
        <v>-17</v>
      </c>
      <c r="OB6" s="38" t="s">
        <v>125</v>
      </c>
      <c r="OC6" s="17">
        <v>196</v>
      </c>
      <c r="OD6" s="18">
        <v>0.58333333333333337</v>
      </c>
      <c r="OE6" s="64">
        <f>OC6-$LA6</f>
        <v>-17</v>
      </c>
      <c r="OF6" s="38" t="s">
        <v>125</v>
      </c>
      <c r="OG6" s="17">
        <v>195</v>
      </c>
      <c r="OH6" s="18">
        <v>0.58383233532934131</v>
      </c>
      <c r="OI6" s="64">
        <f>OG6-$OC6</f>
        <v>-1</v>
      </c>
      <c r="OJ6" s="38" t="s">
        <v>125</v>
      </c>
      <c r="OK6" s="17">
        <v>196</v>
      </c>
      <c r="OL6" s="18">
        <v>0.57478005865102644</v>
      </c>
      <c r="OM6" s="64">
        <f>OK6-$OC6</f>
        <v>0</v>
      </c>
      <c r="ON6" s="38" t="s">
        <v>125</v>
      </c>
      <c r="OO6" s="17">
        <v>198</v>
      </c>
      <c r="OP6" s="18">
        <v>0.58579881656804733</v>
      </c>
      <c r="OQ6" s="64">
        <f>OO6-$OC6</f>
        <v>2</v>
      </c>
      <c r="OR6" s="38" t="s">
        <v>125</v>
      </c>
      <c r="OS6" s="17">
        <v>203</v>
      </c>
      <c r="OT6" s="18">
        <v>0.59705882352941175</v>
      </c>
      <c r="OU6" s="64">
        <f>OS6-$OC6</f>
        <v>7</v>
      </c>
      <c r="OV6" s="38" t="s">
        <v>125</v>
      </c>
      <c r="OW6" s="17">
        <v>201</v>
      </c>
      <c r="OX6" s="18">
        <v>0.60179640718562877</v>
      </c>
      <c r="OY6" s="64">
        <f>OW6-$OC6</f>
        <v>5</v>
      </c>
      <c r="OZ6" s="38" t="s">
        <v>125</v>
      </c>
      <c r="PA6" s="17">
        <v>204</v>
      </c>
      <c r="PB6" s="18">
        <v>0.6107784431137725</v>
      </c>
      <c r="PC6" s="64">
        <f>PA6-$OC6</f>
        <v>8</v>
      </c>
      <c r="PD6" s="38" t="s">
        <v>125</v>
      </c>
      <c r="PE6" s="17">
        <v>204</v>
      </c>
      <c r="PF6" s="18">
        <v>0.60176991150442483</v>
      </c>
      <c r="PG6" s="64">
        <f>PE6-$OC6</f>
        <v>8</v>
      </c>
      <c r="PH6" s="38" t="s">
        <v>125</v>
      </c>
      <c r="PI6" s="17">
        <v>199</v>
      </c>
      <c r="PJ6" s="18">
        <v>0.58875739644970415</v>
      </c>
      <c r="PK6" s="64">
        <f>PI6-$OC6</f>
        <v>3</v>
      </c>
      <c r="PL6" s="38" t="s">
        <v>125</v>
      </c>
      <c r="PM6" s="17">
        <v>203</v>
      </c>
      <c r="PN6" s="18">
        <v>0.60597014925373138</v>
      </c>
      <c r="PO6" s="64">
        <f>PM6-$OC6</f>
        <v>7</v>
      </c>
      <c r="PP6" s="38" t="s">
        <v>125</v>
      </c>
      <c r="PQ6" s="17">
        <v>207</v>
      </c>
      <c r="PR6" s="18">
        <v>0.6142433234421365</v>
      </c>
      <c r="PS6" s="64">
        <f>PQ6-$OC6</f>
        <v>11</v>
      </c>
      <c r="PT6" s="38" t="s">
        <v>125</v>
      </c>
      <c r="PU6" s="17">
        <v>205</v>
      </c>
      <c r="PV6" s="18">
        <v>0.625</v>
      </c>
      <c r="PW6" s="64">
        <f>PU6-$OC6</f>
        <v>9</v>
      </c>
      <c r="PX6" s="38" t="s">
        <v>125</v>
      </c>
      <c r="PY6" s="17">
        <v>208</v>
      </c>
      <c r="PZ6" s="18">
        <v>0.62650602409638556</v>
      </c>
      <c r="QA6" s="64">
        <f>PY6-$OC6</f>
        <v>12</v>
      </c>
      <c r="QB6" s="38" t="s">
        <v>125</v>
      </c>
      <c r="QC6" s="17">
        <v>199</v>
      </c>
      <c r="QD6" s="18">
        <v>0.63174603174603172</v>
      </c>
      <c r="QE6" s="64">
        <f>QC6-$OC6</f>
        <v>3</v>
      </c>
      <c r="QF6" s="38" t="s">
        <v>125</v>
      </c>
      <c r="QG6" s="17">
        <v>198</v>
      </c>
      <c r="QH6" s="18">
        <v>0.6470588235294118</v>
      </c>
      <c r="QI6" s="64">
        <f>QG6-$OC6</f>
        <v>2</v>
      </c>
      <c r="QJ6" s="38" t="s">
        <v>125</v>
      </c>
      <c r="QK6" s="17">
        <v>191</v>
      </c>
      <c r="QL6" s="18">
        <v>0.6563573883161512</v>
      </c>
      <c r="QM6" s="64">
        <f>QK6-$OC6</f>
        <v>-5</v>
      </c>
      <c r="QN6" s="38" t="s">
        <v>125</v>
      </c>
      <c r="QO6" s="17">
        <v>187</v>
      </c>
      <c r="QP6" s="18">
        <v>0.67266187050359716</v>
      </c>
      <c r="QQ6" s="64">
        <f>QO6-$OC6</f>
        <v>-9</v>
      </c>
      <c r="QR6" s="38" t="s">
        <v>125</v>
      </c>
      <c r="QS6" s="17">
        <v>175</v>
      </c>
      <c r="QT6" s="18">
        <v>0.67307692307692313</v>
      </c>
      <c r="QU6" s="64">
        <f>QS6-$OC6</f>
        <v>-21</v>
      </c>
      <c r="QV6" s="38" t="s">
        <v>125</v>
      </c>
      <c r="QW6" s="17">
        <v>200</v>
      </c>
      <c r="QX6" s="18">
        <v>0.59171597633136097</v>
      </c>
      <c r="QY6" s="64">
        <f>QW6-$OC6</f>
        <v>4</v>
      </c>
      <c r="QZ6" s="38" t="s">
        <v>125</v>
      </c>
      <c r="RA6" s="17">
        <v>198</v>
      </c>
      <c r="RB6" s="18">
        <v>0.59104477611940298</v>
      </c>
      <c r="RC6" s="64">
        <f>RA6-$OC6</f>
        <v>2</v>
      </c>
      <c r="RD6" s="38" t="s">
        <v>125</v>
      </c>
      <c r="RE6" s="17">
        <v>193</v>
      </c>
      <c r="RF6" s="18">
        <v>0.56598240469208216</v>
      </c>
      <c r="RG6" s="64">
        <f>RE6-$OC6</f>
        <v>-3</v>
      </c>
      <c r="RH6" s="38" t="s">
        <v>125</v>
      </c>
      <c r="RI6" s="17">
        <v>192</v>
      </c>
      <c r="RJ6" s="18">
        <v>0.58006042296072513</v>
      </c>
      <c r="RK6" s="64">
        <f>RI6-$RE6</f>
        <v>-1</v>
      </c>
      <c r="RL6" s="38" t="s">
        <v>125</v>
      </c>
      <c r="RM6" s="17">
        <v>192</v>
      </c>
      <c r="RN6" s="18">
        <v>0.58006042296072513</v>
      </c>
      <c r="RO6" s="64">
        <f>RM6-$RE6</f>
        <v>-1</v>
      </c>
      <c r="RP6" s="38" t="s">
        <v>125</v>
      </c>
      <c r="RQ6" s="17">
        <v>192</v>
      </c>
      <c r="RR6" s="18">
        <v>0.57657657657657657</v>
      </c>
      <c r="RS6" s="64">
        <f>RQ6-$RE6</f>
        <v>-1</v>
      </c>
      <c r="RT6" s="38" t="s">
        <v>125</v>
      </c>
      <c r="RU6" s="17">
        <v>192</v>
      </c>
      <c r="RV6" s="18">
        <v>0.57831325301204817</v>
      </c>
      <c r="RW6" s="64">
        <f>RU6-$RE6</f>
        <v>-1</v>
      </c>
      <c r="RX6" s="38" t="s">
        <v>125</v>
      </c>
      <c r="RY6" s="17"/>
      <c r="RZ6" s="18"/>
      <c r="SA6" s="64">
        <f>RY6-$RE6</f>
        <v>-193</v>
      </c>
    </row>
    <row r="7" spans="1:495" x14ac:dyDescent="0.3">
      <c r="A7" s="39" t="s">
        <v>126</v>
      </c>
      <c r="B7" s="19">
        <v>55</v>
      </c>
      <c r="C7" s="123">
        <v>0.13784461152882205</v>
      </c>
      <c r="D7" s="24" t="s">
        <v>126</v>
      </c>
      <c r="E7" s="19">
        <v>55</v>
      </c>
      <c r="F7" s="20">
        <v>0.13033175355450238</v>
      </c>
      <c r="G7" s="55">
        <f t="shared" ref="G7:G11" si="0">E7-$B7</f>
        <v>0</v>
      </c>
      <c r="H7" s="24" t="s">
        <v>126</v>
      </c>
      <c r="I7" s="19">
        <v>55</v>
      </c>
      <c r="J7" s="20">
        <v>0.13033175355450238</v>
      </c>
      <c r="K7" s="55">
        <f t="shared" ref="K7:K11" si="1">I7-$B7</f>
        <v>0</v>
      </c>
      <c r="L7" s="39" t="s">
        <v>126</v>
      </c>
      <c r="M7" s="31">
        <v>27</v>
      </c>
      <c r="N7" s="20">
        <v>6.8877551020408156E-2</v>
      </c>
      <c r="O7" s="55">
        <f t="shared" ref="O7:O11" si="2">M7-$B7</f>
        <v>-28</v>
      </c>
      <c r="P7" s="39" t="s">
        <v>126</v>
      </c>
      <c r="Q7" s="19">
        <v>39</v>
      </c>
      <c r="R7" s="20">
        <v>0.12037037037037036</v>
      </c>
      <c r="S7" s="56">
        <f t="shared" ref="S7:S11" si="3">Q7-$B7</f>
        <v>-16</v>
      </c>
      <c r="T7" s="39" t="s">
        <v>126</v>
      </c>
      <c r="U7" s="19">
        <v>42</v>
      </c>
      <c r="V7" s="20">
        <v>0.12</v>
      </c>
      <c r="W7" s="56">
        <f t="shared" ref="W7:W11" si="4">U7-$B7</f>
        <v>-13</v>
      </c>
      <c r="X7" s="39" t="s">
        <v>126</v>
      </c>
      <c r="Y7" s="19">
        <v>38</v>
      </c>
      <c r="Z7" s="20">
        <v>0.10919540229885058</v>
      </c>
      <c r="AA7" s="56">
        <f t="shared" ref="AA7:AA11" si="5">Y7-$B7</f>
        <v>-17</v>
      </c>
      <c r="AB7" s="39" t="s">
        <v>126</v>
      </c>
      <c r="AC7" s="19">
        <v>33</v>
      </c>
      <c r="AD7" s="20">
        <v>9.4285714285714292E-2</v>
      </c>
      <c r="AE7" s="56">
        <f t="shared" ref="AE7:AE11" si="6">AC7-$B7</f>
        <v>-22</v>
      </c>
      <c r="AF7" s="39" t="s">
        <v>126</v>
      </c>
      <c r="AG7" s="19">
        <v>36</v>
      </c>
      <c r="AH7" s="20">
        <v>0.10285714285714286</v>
      </c>
      <c r="AI7" s="56">
        <f t="shared" ref="AI7:AI11" si="7">AG7-$B7</f>
        <v>-19</v>
      </c>
      <c r="AJ7" s="39" t="s">
        <v>126</v>
      </c>
      <c r="AK7" s="19">
        <v>37</v>
      </c>
      <c r="AL7" s="20">
        <v>0.10571428571428572</v>
      </c>
      <c r="AM7" s="56">
        <f t="shared" ref="AM7:AM11" si="8">AK7-$B7</f>
        <v>-18</v>
      </c>
      <c r="AN7" s="39"/>
      <c r="AO7" s="19">
        <v>27</v>
      </c>
      <c r="AP7" s="20">
        <v>7.9178885630498533E-2</v>
      </c>
      <c r="AQ7" s="56">
        <f t="shared" ref="AQ7:AQ11" si="9">AO7-$B7</f>
        <v>-28</v>
      </c>
      <c r="AR7" s="39" t="s">
        <v>126</v>
      </c>
      <c r="AS7" s="19">
        <v>19</v>
      </c>
      <c r="AT7" s="20">
        <v>5.4913294797687862E-2</v>
      </c>
      <c r="AU7" s="56">
        <f t="shared" ref="AU7:AU11" si="10">AS7-$B7</f>
        <v>-36</v>
      </c>
      <c r="AV7" s="39"/>
      <c r="AW7" s="19">
        <v>18</v>
      </c>
      <c r="AX7" s="20">
        <v>5.5384615384615386E-2</v>
      </c>
      <c r="AY7" s="56">
        <f t="shared" ref="AY7:AY11" si="11">AW7-$B7</f>
        <v>-37</v>
      </c>
      <c r="AZ7" s="39"/>
      <c r="BA7" s="19">
        <v>17</v>
      </c>
      <c r="BB7" s="20">
        <v>5.2631578947368418E-2</v>
      </c>
      <c r="BC7" s="56">
        <f t="shared" ref="BC7:BC11" si="12">BA7-$B7</f>
        <v>-38</v>
      </c>
      <c r="BD7" s="39" t="s">
        <v>126</v>
      </c>
      <c r="BE7" s="19">
        <v>52</v>
      </c>
      <c r="BF7" s="20">
        <v>0.16149068322981366</v>
      </c>
      <c r="BG7" s="56">
        <f t="shared" ref="BG7:BG11" si="13">BE7-$B7</f>
        <v>-3</v>
      </c>
      <c r="BH7" s="39" t="s">
        <v>126</v>
      </c>
      <c r="BI7" s="19">
        <v>69</v>
      </c>
      <c r="BJ7" s="20">
        <v>0.22402597402597402</v>
      </c>
      <c r="BK7" s="56">
        <f t="shared" ref="BK7:BK11" si="14">BI7-$B7</f>
        <v>14</v>
      </c>
      <c r="BL7" s="39" t="s">
        <v>126</v>
      </c>
      <c r="BM7" s="19">
        <v>70</v>
      </c>
      <c r="BN7" s="20">
        <v>0.21875</v>
      </c>
      <c r="BO7" s="56">
        <f t="shared" ref="BO7:BO11" si="15">BM7-$B7</f>
        <v>15</v>
      </c>
      <c r="BP7" s="39" t="s">
        <v>126</v>
      </c>
      <c r="BQ7" s="19">
        <v>61</v>
      </c>
      <c r="BR7" s="20">
        <v>0.20065789473684212</v>
      </c>
      <c r="BS7" s="56">
        <f t="shared" ref="BS7:BS11" si="16">BQ7-$B7</f>
        <v>6</v>
      </c>
      <c r="BT7" s="39" t="s">
        <v>126</v>
      </c>
      <c r="BU7" s="19">
        <v>65</v>
      </c>
      <c r="BV7" s="20">
        <v>0.21523178807947019</v>
      </c>
      <c r="BW7" s="56">
        <f t="shared" ref="BW7:BW11" si="17">BU7-$B7</f>
        <v>10</v>
      </c>
      <c r="BX7" s="39" t="s">
        <v>126</v>
      </c>
      <c r="BY7" s="19">
        <v>61</v>
      </c>
      <c r="BZ7" s="20">
        <v>0.20962199312714777</v>
      </c>
      <c r="CA7" s="56">
        <f t="shared" ref="CA7:CA11" si="18">BY7-$B7</f>
        <v>6</v>
      </c>
      <c r="CB7" s="39" t="s">
        <v>126</v>
      </c>
      <c r="CC7" s="19">
        <v>27</v>
      </c>
      <c r="CD7" s="20">
        <v>0.10465116279069768</v>
      </c>
      <c r="CE7" s="56">
        <f t="shared" ref="CE7:CE11" si="19">CC7-$B7</f>
        <v>-28</v>
      </c>
      <c r="CF7" s="39" t="s">
        <v>126</v>
      </c>
      <c r="CG7" s="19">
        <v>21</v>
      </c>
      <c r="CH7" s="20">
        <v>7.8358208955223885E-2</v>
      </c>
      <c r="CI7" s="56">
        <f t="shared" ref="CI7:CI11" si="20">CG7-$B7</f>
        <v>-34</v>
      </c>
      <c r="CJ7" s="39" t="s">
        <v>126</v>
      </c>
      <c r="CK7" s="19">
        <v>22</v>
      </c>
      <c r="CL7" s="20">
        <v>8.0291970802919707E-2</v>
      </c>
      <c r="CM7" s="56">
        <f t="shared" ref="CM7:CM11" si="21">CK7-$B7</f>
        <v>-33</v>
      </c>
      <c r="CN7" s="39" t="s">
        <v>126</v>
      </c>
      <c r="CO7" s="19">
        <v>23</v>
      </c>
      <c r="CP7" s="20">
        <v>8.0419580419580416E-2</v>
      </c>
      <c r="CQ7" s="56">
        <f t="shared" ref="CQ7:CQ11" si="22">CO7-$B7</f>
        <v>-32</v>
      </c>
      <c r="CR7" s="39" t="s">
        <v>126</v>
      </c>
      <c r="CS7" s="19">
        <v>19</v>
      </c>
      <c r="CT7" s="20">
        <v>6.5292096219931275E-2</v>
      </c>
      <c r="CU7" s="56">
        <f t="shared" ref="CU7:CU11" si="23">CS7-$B7</f>
        <v>-36</v>
      </c>
      <c r="CV7" s="39" t="s">
        <v>126</v>
      </c>
      <c r="CW7" s="19">
        <v>13</v>
      </c>
      <c r="CX7" s="20">
        <v>4.0752351097178681E-2</v>
      </c>
      <c r="CY7" s="56">
        <f t="shared" ref="CY7:CY11" si="24">CW7-$B7</f>
        <v>-42</v>
      </c>
      <c r="CZ7" s="39" t="s">
        <v>126</v>
      </c>
      <c r="DA7" s="19">
        <v>11</v>
      </c>
      <c r="DB7" s="20">
        <v>3.4482758620689655E-2</v>
      </c>
      <c r="DC7" s="56">
        <f t="shared" ref="DC7:DC11" si="25">DA7-$BQ7</f>
        <v>-50</v>
      </c>
      <c r="DD7" s="39" t="s">
        <v>126</v>
      </c>
      <c r="DE7" s="19">
        <v>13</v>
      </c>
      <c r="DF7" s="20">
        <v>4.1666666666666664E-2</v>
      </c>
      <c r="DG7" s="56">
        <f t="shared" ref="DG7:DG11" si="26">DE7-$BQ7</f>
        <v>-48</v>
      </c>
      <c r="DH7" s="39" t="s">
        <v>126</v>
      </c>
      <c r="DI7" s="19">
        <v>19</v>
      </c>
      <c r="DJ7" s="20">
        <v>6.1290322580645158E-2</v>
      </c>
      <c r="DK7" s="56">
        <f t="shared" ref="DK7:DK11" si="27">DI7-$BQ7</f>
        <v>-42</v>
      </c>
      <c r="DL7" s="24" t="s">
        <v>126</v>
      </c>
      <c r="DM7" s="19">
        <v>19</v>
      </c>
      <c r="DN7" s="20">
        <v>6.25E-2</v>
      </c>
      <c r="DO7" s="56">
        <f t="shared" ref="DO7:DO11" si="28">DM7-$BQ7</f>
        <v>-42</v>
      </c>
      <c r="DP7" s="39" t="s">
        <v>126</v>
      </c>
      <c r="DQ7" s="19">
        <v>18</v>
      </c>
      <c r="DR7" s="20">
        <v>5.7877813504823149E-2</v>
      </c>
      <c r="DS7" s="56">
        <f t="shared" ref="DS7:DS11" si="29">DQ7-$BQ7</f>
        <v>-43</v>
      </c>
      <c r="DT7" s="39" t="s">
        <v>126</v>
      </c>
      <c r="DU7" s="19">
        <v>18</v>
      </c>
      <c r="DV7" s="20">
        <v>5.7142857142857141E-2</v>
      </c>
      <c r="DW7" s="56">
        <f t="shared" ref="DW7:DW11" si="30">DU7-$BQ7</f>
        <v>-43</v>
      </c>
      <c r="DX7" s="39" t="s">
        <v>126</v>
      </c>
      <c r="DY7" s="19">
        <v>20</v>
      </c>
      <c r="DZ7" s="20">
        <v>6.4935064935064929E-2</v>
      </c>
      <c r="EA7" s="56">
        <f t="shared" ref="EA7:EA11" si="31">DY7-$BQ7</f>
        <v>-41</v>
      </c>
      <c r="EB7" s="39" t="s">
        <v>126</v>
      </c>
      <c r="EC7" s="19">
        <v>16</v>
      </c>
      <c r="ED7" s="20">
        <v>5.1948051948051951E-2</v>
      </c>
      <c r="EE7" s="56">
        <f t="shared" ref="EE7:EE11" si="32">EC7-$BQ7</f>
        <v>-45</v>
      </c>
      <c r="EF7" s="39" t="s">
        <v>126</v>
      </c>
      <c r="EG7" s="19">
        <v>19</v>
      </c>
      <c r="EH7" s="20">
        <v>6.1290322580645158E-2</v>
      </c>
      <c r="EI7" s="56">
        <f t="shared" ref="EI7:EI11" si="33">EG7-$BQ7</f>
        <v>-42</v>
      </c>
      <c r="EJ7" s="39" t="s">
        <v>126</v>
      </c>
      <c r="EK7" s="19">
        <v>22</v>
      </c>
      <c r="EL7" s="20">
        <v>6.9182389937106917E-2</v>
      </c>
      <c r="EM7" s="56">
        <f t="shared" ref="EM7:EM11" si="34">EK7-$BQ7</f>
        <v>-39</v>
      </c>
      <c r="EN7" s="39" t="s">
        <v>126</v>
      </c>
      <c r="EO7" s="19">
        <v>24</v>
      </c>
      <c r="EP7" s="20">
        <v>7.5235109717868343E-2</v>
      </c>
      <c r="EQ7" s="56">
        <f t="shared" ref="EQ7:EQ11" si="35">EO7-$BQ7</f>
        <v>-37</v>
      </c>
      <c r="ER7" s="39" t="s">
        <v>126</v>
      </c>
      <c r="ES7" s="19">
        <v>26</v>
      </c>
      <c r="ET7" s="20">
        <v>8.4142394822006472E-2</v>
      </c>
      <c r="EU7" s="56">
        <f t="shared" ref="EU7:EU11" si="36">ES7-$EO7</f>
        <v>2</v>
      </c>
      <c r="EV7" s="39" t="s">
        <v>126</v>
      </c>
      <c r="EW7" s="19">
        <v>25</v>
      </c>
      <c r="EX7" s="20">
        <v>8.3333333333333329E-2</v>
      </c>
      <c r="EY7" s="56">
        <f t="shared" ref="EY7:EY11" si="37">EW7-$EO7</f>
        <v>1</v>
      </c>
      <c r="EZ7" s="39" t="s">
        <v>126</v>
      </c>
      <c r="FA7" s="19">
        <v>21</v>
      </c>
      <c r="FB7" s="20">
        <v>6.9306930693069313E-2</v>
      </c>
      <c r="FC7" s="56">
        <f t="shared" ref="FC7:FC11" si="38">FA7-$EO7</f>
        <v>-3</v>
      </c>
      <c r="FD7" s="39" t="s">
        <v>126</v>
      </c>
      <c r="FE7" s="19">
        <v>25</v>
      </c>
      <c r="FF7" s="20">
        <v>8.0906148867313912E-2</v>
      </c>
      <c r="FG7" s="56">
        <f t="shared" ref="FG7:FG11" si="39">FE7-$EO7</f>
        <v>1</v>
      </c>
      <c r="FH7" s="39" t="s">
        <v>126</v>
      </c>
      <c r="FI7" s="19">
        <v>20</v>
      </c>
      <c r="FJ7" s="20">
        <v>6.4935064935064929E-2</v>
      </c>
      <c r="FK7" s="56">
        <f t="shared" ref="FK7:FK11" si="40">FI7-$EO7</f>
        <v>-4</v>
      </c>
      <c r="FL7" s="39" t="s">
        <v>126</v>
      </c>
      <c r="FM7" s="19">
        <v>17</v>
      </c>
      <c r="FN7" s="20">
        <v>5.6291390728476824E-2</v>
      </c>
      <c r="FO7" s="56">
        <f t="shared" ref="FO7:FO11" si="41">FM7-$EO7</f>
        <v>-7</v>
      </c>
      <c r="FP7" s="39" t="s">
        <v>126</v>
      </c>
      <c r="FQ7" s="19">
        <v>18</v>
      </c>
      <c r="FR7" s="20">
        <v>5.9405940594059403E-2</v>
      </c>
      <c r="FS7" s="56">
        <f t="shared" ref="FS7:FS11" si="42">FQ7-$EO7</f>
        <v>-6</v>
      </c>
      <c r="FT7" s="39" t="s">
        <v>126</v>
      </c>
      <c r="FU7" s="19">
        <v>17</v>
      </c>
      <c r="FV7" s="20">
        <v>5.5555555555555552E-2</v>
      </c>
      <c r="FW7" s="56">
        <f t="shared" ref="FW7:FW11" si="43">FU7-$EO7</f>
        <v>-7</v>
      </c>
      <c r="FX7" s="39" t="s">
        <v>126</v>
      </c>
      <c r="FY7" s="19">
        <v>19</v>
      </c>
      <c r="FZ7" s="20">
        <v>6.25E-2</v>
      </c>
      <c r="GA7" s="56">
        <f t="shared" ref="GA7:GA11" si="44">FY7-$EO7</f>
        <v>-5</v>
      </c>
      <c r="GB7" s="39" t="s">
        <v>126</v>
      </c>
      <c r="GC7" s="19">
        <v>24</v>
      </c>
      <c r="GD7" s="20">
        <v>7.5471698113207544E-2</v>
      </c>
      <c r="GE7" s="56">
        <f t="shared" ref="GE7:GE11" si="45">GC7-$EO7</f>
        <v>0</v>
      </c>
      <c r="GF7" s="39" t="s">
        <v>126</v>
      </c>
      <c r="GG7" s="19">
        <v>29</v>
      </c>
      <c r="GH7" s="20">
        <v>9.1194968553459113E-2</v>
      </c>
      <c r="GI7" s="56">
        <f t="shared" ref="GI7:GI11" si="46">GG7-$EO7</f>
        <v>5</v>
      </c>
      <c r="GJ7" s="39" t="s">
        <v>126</v>
      </c>
      <c r="GK7" s="19">
        <v>34</v>
      </c>
      <c r="GL7" s="20">
        <v>0.10625</v>
      </c>
      <c r="GM7" s="56">
        <f t="shared" ref="GM7:GM11" si="47">GK7-$EO7</f>
        <v>10</v>
      </c>
      <c r="GN7" s="39" t="s">
        <v>126</v>
      </c>
      <c r="GO7" s="19">
        <v>34</v>
      </c>
      <c r="GP7" s="20">
        <v>0.10526315789473684</v>
      </c>
      <c r="GQ7" s="56">
        <f t="shared" ref="GQ7:GQ11" si="48">GO7-$EO7</f>
        <v>10</v>
      </c>
      <c r="GR7" s="39" t="s">
        <v>126</v>
      </c>
      <c r="GS7" s="19">
        <v>28</v>
      </c>
      <c r="GT7" s="20">
        <v>8.8607594936708861E-2</v>
      </c>
      <c r="GU7" s="56">
        <f t="shared" ref="GU7:GU11" si="49">GS7-$EO7</f>
        <v>4</v>
      </c>
      <c r="GV7" s="39" t="s">
        <v>126</v>
      </c>
      <c r="GW7" s="19">
        <v>26</v>
      </c>
      <c r="GX7" s="20">
        <v>8.4690553745928335E-2</v>
      </c>
      <c r="GY7" s="56">
        <f t="shared" ref="GY7:GY11" si="50">GW7-$EO7</f>
        <v>2</v>
      </c>
      <c r="GZ7" s="39" t="s">
        <v>126</v>
      </c>
      <c r="HA7" s="19">
        <v>21</v>
      </c>
      <c r="HB7" s="20">
        <v>6.8627450980392163E-2</v>
      </c>
      <c r="HC7" s="56">
        <f t="shared" ref="HC7:HC11" si="51">HA7-$EO7</f>
        <v>-3</v>
      </c>
      <c r="HD7" s="39" t="s">
        <v>126</v>
      </c>
      <c r="HE7" s="19">
        <v>18</v>
      </c>
      <c r="HF7" s="20">
        <v>5.9405940594059403E-2</v>
      </c>
      <c r="HG7" s="56">
        <f t="shared" ref="HG7:HG11" si="52">HE7-$EO7</f>
        <v>-6</v>
      </c>
      <c r="HH7" s="39" t="s">
        <v>126</v>
      </c>
      <c r="HI7" s="19">
        <v>22</v>
      </c>
      <c r="HJ7" s="20">
        <v>7.1895424836601302E-2</v>
      </c>
      <c r="HK7" s="56">
        <f t="shared" ref="HK7:HK11" si="53">HI7-$HE7</f>
        <v>4</v>
      </c>
      <c r="HL7" s="39" t="s">
        <v>126</v>
      </c>
      <c r="HM7" s="19">
        <v>19</v>
      </c>
      <c r="HN7" s="20">
        <v>5.7926829268292686E-2</v>
      </c>
      <c r="HO7" s="56">
        <f t="shared" ref="HO7:HO11" si="54">HM7-$HE7</f>
        <v>1</v>
      </c>
      <c r="HP7" s="39" t="s">
        <v>126</v>
      </c>
      <c r="HQ7" s="19">
        <v>18</v>
      </c>
      <c r="HR7" s="20">
        <v>5.4054054054054057E-2</v>
      </c>
      <c r="HS7" s="56">
        <f t="shared" ref="HS7:HS11" si="55">HQ7-$HE7</f>
        <v>0</v>
      </c>
      <c r="HT7" s="39" t="s">
        <v>126</v>
      </c>
      <c r="HU7" s="19">
        <v>20</v>
      </c>
      <c r="HV7" s="20">
        <v>5.8309037900874633E-2</v>
      </c>
      <c r="HW7" s="56">
        <f t="shared" ref="HW7:HW11" si="56">HU7-$HE7</f>
        <v>2</v>
      </c>
      <c r="HX7" s="39" t="s">
        <v>126</v>
      </c>
      <c r="HY7" s="19">
        <v>25</v>
      </c>
      <c r="HZ7" s="20">
        <v>7.2674418604651167E-2</v>
      </c>
      <c r="IA7" s="56">
        <f t="shared" ref="IA7:IA11" si="57">HY7-$HE7</f>
        <v>7</v>
      </c>
      <c r="IB7" s="39" t="s">
        <v>126</v>
      </c>
      <c r="IC7" s="19">
        <v>26</v>
      </c>
      <c r="ID7" s="20">
        <v>7.71513353115727E-2</v>
      </c>
      <c r="IE7" s="56">
        <f t="shared" ref="IE7:IE11" si="58">IC7-$HE7</f>
        <v>8</v>
      </c>
      <c r="IF7" s="39" t="s">
        <v>126</v>
      </c>
      <c r="IG7" s="19">
        <v>29</v>
      </c>
      <c r="IH7" s="20">
        <v>8.7878787878787876E-2</v>
      </c>
      <c r="II7" s="56">
        <f t="shared" ref="II7:II11" si="59">IG7-$HE7</f>
        <v>11</v>
      </c>
      <c r="IJ7" s="39" t="s">
        <v>126</v>
      </c>
      <c r="IK7" s="19">
        <v>36</v>
      </c>
      <c r="IL7" s="20">
        <v>0.10619469026548672</v>
      </c>
      <c r="IM7" s="56">
        <f t="shared" ref="IM7:IM11" si="60">IK7-$HE7</f>
        <v>18</v>
      </c>
      <c r="IN7" s="39" t="s">
        <v>126</v>
      </c>
      <c r="IO7" s="19">
        <v>35</v>
      </c>
      <c r="IP7" s="20">
        <v>0.1023391812865497</v>
      </c>
      <c r="IQ7" s="56">
        <f t="shared" ref="IQ7:IQ11" si="61">IO7-$HE7</f>
        <v>17</v>
      </c>
      <c r="IR7" s="39" t="s">
        <v>126</v>
      </c>
      <c r="IS7" s="19">
        <v>33</v>
      </c>
      <c r="IT7" s="20">
        <v>9.4555873925501438E-2</v>
      </c>
      <c r="IU7" s="56">
        <f t="shared" ref="IU7:IU11" si="62">IS7-$HE7</f>
        <v>15</v>
      </c>
      <c r="IV7" s="39" t="s">
        <v>126</v>
      </c>
      <c r="IW7" s="19">
        <v>26</v>
      </c>
      <c r="IX7" s="20">
        <v>7.7844311377245512E-2</v>
      </c>
      <c r="IY7" s="56">
        <f t="shared" ref="IY7:IY11" si="63">IW7-$HE7</f>
        <v>8</v>
      </c>
      <c r="IZ7" s="39" t="s">
        <v>126</v>
      </c>
      <c r="JA7" s="19">
        <v>24</v>
      </c>
      <c r="JB7" s="20">
        <v>6.9565217391304349E-2</v>
      </c>
      <c r="JC7" s="56">
        <f t="shared" ref="JC7:JC11" si="64">JA7-$HE7</f>
        <v>6</v>
      </c>
      <c r="JD7" s="39" t="s">
        <v>126</v>
      </c>
      <c r="JE7" s="19">
        <v>21</v>
      </c>
      <c r="JF7" s="20">
        <v>6.1764705882352944E-2</v>
      </c>
      <c r="JG7" s="56">
        <f t="shared" ref="JG7:JG11" si="65">JE7-$HE7</f>
        <v>3</v>
      </c>
      <c r="JH7" s="39" t="s">
        <v>126</v>
      </c>
      <c r="JI7" s="19">
        <v>17</v>
      </c>
      <c r="JJ7" s="20">
        <v>0.05</v>
      </c>
      <c r="JK7" s="56">
        <f t="shared" ref="JK7:JK11" si="66">JI7-$HE7</f>
        <v>-1</v>
      </c>
      <c r="JL7" s="39" t="s">
        <v>126</v>
      </c>
      <c r="JM7" s="19">
        <v>16</v>
      </c>
      <c r="JN7" s="20">
        <v>4.71976401179941E-2</v>
      </c>
      <c r="JO7" s="56">
        <f t="shared" ref="JO7:JO11" si="67">JM7-$HE7</f>
        <v>-2</v>
      </c>
      <c r="JP7" s="39" t="s">
        <v>126</v>
      </c>
      <c r="JQ7" s="19">
        <v>25</v>
      </c>
      <c r="JR7" s="20">
        <v>7.4626865671641784E-2</v>
      </c>
      <c r="JS7" s="56">
        <f t="shared" ref="JS7:JS11" si="68">JQ7-$HE7</f>
        <v>7</v>
      </c>
      <c r="JT7" s="39" t="s">
        <v>126</v>
      </c>
      <c r="JU7" s="19">
        <v>28</v>
      </c>
      <c r="JV7" s="20">
        <v>8.4337349397590355E-2</v>
      </c>
      <c r="JW7" s="56">
        <f t="shared" ref="JW7:JW11" si="69">JU7-$HE7</f>
        <v>10</v>
      </c>
      <c r="JX7" s="39" t="s">
        <v>126</v>
      </c>
      <c r="JY7" s="19">
        <v>28</v>
      </c>
      <c r="JZ7" s="20">
        <v>8.4337349397590355E-2</v>
      </c>
      <c r="KA7" s="56">
        <f t="shared" ref="KA7:KA11" si="70">JY7-$HE7</f>
        <v>10</v>
      </c>
      <c r="KB7" s="39" t="s">
        <v>126</v>
      </c>
      <c r="KC7" s="19">
        <v>28</v>
      </c>
      <c r="KD7" s="20">
        <v>8.4337349397590355E-2</v>
      </c>
      <c r="KE7" s="56">
        <f t="shared" ref="KE7:KE11" si="71">KC7-$HE7</f>
        <v>10</v>
      </c>
      <c r="KF7" s="39" t="s">
        <v>126</v>
      </c>
      <c r="KG7" s="19">
        <v>28</v>
      </c>
      <c r="KH7" s="20">
        <v>8.6419753086419748E-2</v>
      </c>
      <c r="KI7" s="56">
        <f t="shared" ref="KI7:KI11" si="72">KG7-$HE7</f>
        <v>10</v>
      </c>
      <c r="KJ7" s="39" t="s">
        <v>126</v>
      </c>
      <c r="KK7" s="19">
        <v>23</v>
      </c>
      <c r="KL7" s="20">
        <v>7.0552147239263799E-2</v>
      </c>
      <c r="KM7" s="56">
        <f t="shared" ref="KM7:KM11" si="73">KK7-$HE7</f>
        <v>5</v>
      </c>
      <c r="KN7" s="39" t="s">
        <v>126</v>
      </c>
      <c r="KO7" s="19">
        <v>19</v>
      </c>
      <c r="KP7" s="20">
        <v>5.7575757575757579E-2</v>
      </c>
      <c r="KQ7" s="56">
        <f t="shared" ref="KQ7:KQ11" si="74">KO7-$HE7</f>
        <v>1</v>
      </c>
      <c r="KR7" s="39" t="s">
        <v>126</v>
      </c>
      <c r="KS7" s="19">
        <v>19</v>
      </c>
      <c r="KT7" s="20">
        <v>5.7926829268292686E-2</v>
      </c>
      <c r="KU7" s="56">
        <f t="shared" ref="KU7:KU11" si="75">KS7-$HE7</f>
        <v>1</v>
      </c>
      <c r="KV7" s="39" t="s">
        <v>126</v>
      </c>
      <c r="KW7" s="19">
        <v>19</v>
      </c>
      <c r="KX7" s="20">
        <v>5.7926829268292686E-2</v>
      </c>
      <c r="KY7" s="56">
        <f t="shared" ref="KY7:KY11" si="76">KW7-$HE7</f>
        <v>1</v>
      </c>
      <c r="KZ7" s="39" t="s">
        <v>126</v>
      </c>
      <c r="LA7" s="19">
        <v>25</v>
      </c>
      <c r="LB7" s="20">
        <v>7.5301204819277115E-2</v>
      </c>
      <c r="LC7" s="56">
        <f t="shared" ref="LC7:LC11" si="77">LA7-$HE7</f>
        <v>7</v>
      </c>
      <c r="LD7" s="39" t="s">
        <v>126</v>
      </c>
      <c r="LE7" s="19">
        <v>30</v>
      </c>
      <c r="LF7" s="20">
        <v>9.1463414634146339E-2</v>
      </c>
      <c r="LG7" s="64">
        <f>LE7-$LA7</f>
        <v>5</v>
      </c>
      <c r="LH7" s="39" t="s">
        <v>126</v>
      </c>
      <c r="LI7" s="19">
        <v>30</v>
      </c>
      <c r="LJ7" s="20">
        <v>9.0634441087613288E-2</v>
      </c>
      <c r="LK7" s="64">
        <f>LI7-$LA7</f>
        <v>5</v>
      </c>
      <c r="LL7" s="39" t="s">
        <v>126</v>
      </c>
      <c r="LM7" s="19">
        <v>34</v>
      </c>
      <c r="LN7" s="20">
        <v>0.10059171597633136</v>
      </c>
      <c r="LO7" s="64">
        <f>LM7-$LA7</f>
        <v>9</v>
      </c>
      <c r="LP7" s="39" t="s">
        <v>126</v>
      </c>
      <c r="LQ7" s="19">
        <v>27</v>
      </c>
      <c r="LR7" s="20">
        <v>7.9646017699115043E-2</v>
      </c>
      <c r="LS7" s="64">
        <f>LQ7-$LA7</f>
        <v>2</v>
      </c>
      <c r="LT7" s="39" t="s">
        <v>126</v>
      </c>
      <c r="LU7" s="19">
        <v>30</v>
      </c>
      <c r="LV7" s="20">
        <v>8.7209302325581398E-2</v>
      </c>
      <c r="LW7" s="64">
        <f>LU7-$LA7</f>
        <v>5</v>
      </c>
      <c r="LX7" s="39" t="s">
        <v>126</v>
      </c>
      <c r="LY7" s="19">
        <v>30</v>
      </c>
      <c r="LZ7" s="20">
        <v>8.771929824561403E-2</v>
      </c>
      <c r="MA7" s="64">
        <f>LY7-$LA7</f>
        <v>5</v>
      </c>
      <c r="MB7" s="39" t="s">
        <v>126</v>
      </c>
      <c r="MC7" s="19">
        <v>28</v>
      </c>
      <c r="MD7" s="20">
        <v>8.2595870206489674E-2</v>
      </c>
      <c r="ME7" s="64">
        <f>MC7-$LA7</f>
        <v>3</v>
      </c>
      <c r="MF7" s="39" t="s">
        <v>126</v>
      </c>
      <c r="MG7" s="19">
        <v>21</v>
      </c>
      <c r="MH7" s="20">
        <v>6.1583577712609971E-2</v>
      </c>
      <c r="MI7" s="64">
        <f>MG7-$LA7</f>
        <v>-4</v>
      </c>
      <c r="MJ7" s="39" t="s">
        <v>126</v>
      </c>
      <c r="MK7" s="17">
        <v>16</v>
      </c>
      <c r="ML7" s="20">
        <v>4.7619047619047616E-2</v>
      </c>
      <c r="MM7" s="64">
        <f>MK7-$LA7</f>
        <v>-9</v>
      </c>
      <c r="MN7" s="39" t="s">
        <v>126</v>
      </c>
      <c r="MO7" s="19">
        <v>15</v>
      </c>
      <c r="MP7" s="20">
        <v>4.4378698224852069E-2</v>
      </c>
      <c r="MQ7" s="64">
        <f>MO7-$LA7</f>
        <v>-10</v>
      </c>
      <c r="MR7" s="39" t="s">
        <v>126</v>
      </c>
      <c r="MS7" s="19">
        <v>18</v>
      </c>
      <c r="MT7" s="20">
        <v>5.3571428571428568E-2</v>
      </c>
      <c r="MU7" s="64">
        <f>MS7-$LA7</f>
        <v>-7</v>
      </c>
      <c r="MV7" s="39" t="s">
        <v>126</v>
      </c>
      <c r="MW7" s="19">
        <v>18</v>
      </c>
      <c r="MX7" s="20">
        <v>5.3097345132743362E-2</v>
      </c>
      <c r="MY7" s="64">
        <f>MW7-$LA7</f>
        <v>-7</v>
      </c>
      <c r="MZ7" s="39" t="s">
        <v>126</v>
      </c>
      <c r="NA7" s="19">
        <v>17</v>
      </c>
      <c r="NB7" s="20">
        <v>0.05</v>
      </c>
      <c r="NC7" s="64">
        <f>NA7-$LA7</f>
        <v>-8</v>
      </c>
      <c r="ND7" s="39" t="s">
        <v>126</v>
      </c>
      <c r="NE7" s="17">
        <v>15</v>
      </c>
      <c r="NF7" s="20">
        <v>4.4378698224852069E-2</v>
      </c>
      <c r="NG7" s="64">
        <f>NE7-$LA7</f>
        <v>-10</v>
      </c>
      <c r="NH7" s="39" t="s">
        <v>126</v>
      </c>
      <c r="NI7" s="19">
        <v>18</v>
      </c>
      <c r="NJ7" s="20">
        <v>5.4545454545454543E-2</v>
      </c>
      <c r="NK7" s="64">
        <f>NI7-$LA7</f>
        <v>-7</v>
      </c>
      <c r="NL7" s="39" t="s">
        <v>126</v>
      </c>
      <c r="NM7" s="19">
        <v>28</v>
      </c>
      <c r="NN7" s="20">
        <v>8.615384615384615E-2</v>
      </c>
      <c r="NO7" s="64">
        <f>NM7-$LA7</f>
        <v>3</v>
      </c>
      <c r="NP7" s="39" t="s">
        <v>126</v>
      </c>
      <c r="NQ7" s="19">
        <v>27</v>
      </c>
      <c r="NR7" s="20">
        <v>8.1081081081081086E-2</v>
      </c>
      <c r="NS7" s="64">
        <f>NQ7-$LA7</f>
        <v>2</v>
      </c>
      <c r="NT7" s="39" t="s">
        <v>126</v>
      </c>
      <c r="NU7" s="19">
        <v>25</v>
      </c>
      <c r="NV7" s="20">
        <v>7.2674418604651167E-2</v>
      </c>
      <c r="NW7" s="64">
        <f>NU7-$LA7</f>
        <v>0</v>
      </c>
      <c r="NX7" s="39" t="s">
        <v>126</v>
      </c>
      <c r="NY7" s="17">
        <v>31</v>
      </c>
      <c r="NZ7" s="20">
        <v>8.9337175792507204E-2</v>
      </c>
      <c r="OA7" s="64">
        <f>NY7-$LA7</f>
        <v>6</v>
      </c>
      <c r="OB7" s="39" t="s">
        <v>126</v>
      </c>
      <c r="OC7" s="19">
        <v>28</v>
      </c>
      <c r="OD7" s="20">
        <v>8.3333333333333329E-2</v>
      </c>
      <c r="OE7" s="64">
        <f>OC7-$LA7</f>
        <v>3</v>
      </c>
      <c r="OF7" s="39" t="s">
        <v>126</v>
      </c>
      <c r="OG7" s="19">
        <v>30</v>
      </c>
      <c r="OH7" s="20">
        <v>8.9820359281437126E-2</v>
      </c>
      <c r="OI7" s="64">
        <f t="shared" ref="OI7:OI11" si="78">OG7-$OC7</f>
        <v>2</v>
      </c>
      <c r="OJ7" s="39" t="s">
        <v>126</v>
      </c>
      <c r="OK7" s="19">
        <v>27</v>
      </c>
      <c r="OL7" s="20">
        <v>7.9178885630498533E-2</v>
      </c>
      <c r="OM7" s="64">
        <f t="shared" ref="OM7:OM11" si="79">OK7-$OC7</f>
        <v>-1</v>
      </c>
      <c r="ON7" s="39" t="s">
        <v>126</v>
      </c>
      <c r="OO7" s="19">
        <v>22</v>
      </c>
      <c r="OP7" s="20">
        <v>6.5088757396449703E-2</v>
      </c>
      <c r="OQ7" s="64">
        <f t="shared" ref="OQ7:OQ11" si="80">OO7-$OC7</f>
        <v>-6</v>
      </c>
      <c r="OR7" s="39" t="s">
        <v>126</v>
      </c>
      <c r="OS7" s="19">
        <v>20</v>
      </c>
      <c r="OT7" s="20">
        <v>5.8823529411764705E-2</v>
      </c>
      <c r="OU7" s="64">
        <f t="shared" ref="OU7:OU11" si="81">OS7-$OC7</f>
        <v>-8</v>
      </c>
      <c r="OV7" s="39" t="s">
        <v>126</v>
      </c>
      <c r="OW7" s="19">
        <v>23</v>
      </c>
      <c r="OX7" s="20">
        <v>6.8862275449101798E-2</v>
      </c>
      <c r="OY7" s="64">
        <f t="shared" ref="OY7:OY11" si="82">OW7-$OC7</f>
        <v>-5</v>
      </c>
      <c r="OZ7" s="39" t="s">
        <v>126</v>
      </c>
      <c r="PA7" s="19">
        <v>23</v>
      </c>
      <c r="PB7" s="20">
        <v>6.8862275449101798E-2</v>
      </c>
      <c r="PC7" s="64">
        <f t="shared" ref="PC7:PC11" si="83">PA7-$OC7</f>
        <v>-5</v>
      </c>
      <c r="PD7" s="39" t="s">
        <v>126</v>
      </c>
      <c r="PE7" s="19">
        <v>22</v>
      </c>
      <c r="PF7" s="20">
        <v>6.4896755162241887E-2</v>
      </c>
      <c r="PG7" s="64">
        <f t="shared" ref="PG7:PG11" si="84">PE7-$OC7</f>
        <v>-6</v>
      </c>
      <c r="PH7" s="39" t="s">
        <v>126</v>
      </c>
      <c r="PI7" s="19">
        <v>28</v>
      </c>
      <c r="PJ7" s="20">
        <v>8.2840236686390539E-2</v>
      </c>
      <c r="PK7" s="64">
        <f t="shared" ref="PK7:PK11" si="85">PI7-$OC7</f>
        <v>0</v>
      </c>
      <c r="PL7" s="39" t="s">
        <v>126</v>
      </c>
      <c r="PM7" s="19">
        <v>28</v>
      </c>
      <c r="PN7" s="20">
        <v>8.3582089552238809E-2</v>
      </c>
      <c r="PO7" s="64">
        <f t="shared" ref="PO7:PO11" si="86">PM7-$OC7</f>
        <v>0</v>
      </c>
      <c r="PP7" s="39" t="s">
        <v>126</v>
      </c>
      <c r="PQ7" s="19">
        <v>23</v>
      </c>
      <c r="PR7" s="20">
        <v>6.8249258160237386E-2</v>
      </c>
      <c r="PS7" s="64">
        <f t="shared" ref="PS7:PS11" si="87">PQ7-$OC7</f>
        <v>-5</v>
      </c>
      <c r="PT7" s="39" t="s">
        <v>126</v>
      </c>
      <c r="PU7" s="19">
        <v>22</v>
      </c>
      <c r="PV7" s="20">
        <v>6.7073170731707321E-2</v>
      </c>
      <c r="PW7" s="64">
        <f t="shared" ref="PW7:PW11" si="88">PU7-$OC7</f>
        <v>-6</v>
      </c>
      <c r="PX7" s="39" t="s">
        <v>126</v>
      </c>
      <c r="PY7" s="19">
        <v>22</v>
      </c>
      <c r="PZ7" s="20">
        <v>6.6265060240963861E-2</v>
      </c>
      <c r="QA7" s="64">
        <f t="shared" ref="QA7:QA11" si="89">PY7-$OC7</f>
        <v>-6</v>
      </c>
      <c r="QB7" s="39" t="s">
        <v>126</v>
      </c>
      <c r="QC7" s="19">
        <v>20</v>
      </c>
      <c r="QD7" s="20">
        <v>6.3492063492063489E-2</v>
      </c>
      <c r="QE7" s="64">
        <f t="shared" ref="QE7:QE11" si="90">QC7-$OC7</f>
        <v>-8</v>
      </c>
      <c r="QF7" s="39" t="s">
        <v>126</v>
      </c>
      <c r="QG7" s="19">
        <v>18</v>
      </c>
      <c r="QH7" s="20">
        <v>5.8823529411764705E-2</v>
      </c>
      <c r="QI7" s="64">
        <f t="shared" ref="QI7:QI11" si="91">QG7-$OC7</f>
        <v>-10</v>
      </c>
      <c r="QJ7" s="39" t="s">
        <v>126</v>
      </c>
      <c r="QK7" s="19">
        <v>19</v>
      </c>
      <c r="QL7" s="20">
        <v>6.5292096219931275E-2</v>
      </c>
      <c r="QM7" s="64">
        <f t="shared" ref="QM7:QM11" si="92">QK7-$OC7</f>
        <v>-9</v>
      </c>
      <c r="QN7" s="39" t="s">
        <v>126</v>
      </c>
      <c r="QO7" s="19">
        <v>20</v>
      </c>
      <c r="QP7" s="20">
        <v>7.1942446043165464E-2</v>
      </c>
      <c r="QQ7" s="64">
        <f t="shared" ref="QQ7:QQ11" si="93">QO7-$OC7</f>
        <v>-8</v>
      </c>
      <c r="QR7" s="39" t="s">
        <v>126</v>
      </c>
      <c r="QS7" s="19">
        <v>18</v>
      </c>
      <c r="QT7" s="20">
        <v>6.9230769230769235E-2</v>
      </c>
      <c r="QU7" s="64">
        <f t="shared" ref="QU7:QU11" si="94">QS7-$OC7</f>
        <v>-10</v>
      </c>
      <c r="QV7" s="39" t="s">
        <v>126</v>
      </c>
      <c r="QW7" s="19">
        <v>19</v>
      </c>
      <c r="QX7" s="20">
        <v>5.6213017751479293E-2</v>
      </c>
      <c r="QY7" s="64">
        <f t="shared" ref="QY7:QY11" si="95">QW7-$OC7</f>
        <v>-9</v>
      </c>
      <c r="QZ7" s="39" t="s">
        <v>126</v>
      </c>
      <c r="RA7" s="19">
        <v>22</v>
      </c>
      <c r="RB7" s="20">
        <v>6.5671641791044774E-2</v>
      </c>
      <c r="RC7" s="64">
        <f t="shared" ref="RC7:RC11" si="96">RA7-$OC7</f>
        <v>-6</v>
      </c>
      <c r="RD7" s="39" t="s">
        <v>126</v>
      </c>
      <c r="RE7" s="19">
        <v>22</v>
      </c>
      <c r="RF7" s="20">
        <v>6.4516129032258063E-2</v>
      </c>
      <c r="RG7" s="64">
        <f t="shared" ref="RG7:RG11" si="97">RE7-$OC7</f>
        <v>-6</v>
      </c>
      <c r="RH7" s="39" t="s">
        <v>126</v>
      </c>
      <c r="RI7" s="19">
        <v>25</v>
      </c>
      <c r="RJ7" s="20">
        <v>7.5528700906344406E-2</v>
      </c>
      <c r="RK7" s="64">
        <f t="shared" ref="RK7:RK11" si="98">RI7-$RE7</f>
        <v>3</v>
      </c>
      <c r="RL7" s="39" t="s">
        <v>126</v>
      </c>
      <c r="RM7" s="19">
        <v>21</v>
      </c>
      <c r="RN7" s="20">
        <v>6.3444108761329304E-2</v>
      </c>
      <c r="RO7" s="64">
        <f t="shared" ref="RO7:RO11" si="99">RM7-$RE7</f>
        <v>-1</v>
      </c>
      <c r="RP7" s="39" t="s">
        <v>126</v>
      </c>
      <c r="RQ7" s="19">
        <v>22</v>
      </c>
      <c r="RR7" s="20">
        <v>6.6066066066066062E-2</v>
      </c>
      <c r="RS7" s="64">
        <f t="shared" ref="RS7:RS11" si="100">RQ7-$RE7</f>
        <v>0</v>
      </c>
      <c r="RT7" s="39" t="s">
        <v>126</v>
      </c>
      <c r="RU7" s="19">
        <v>22</v>
      </c>
      <c r="RV7" s="20">
        <v>6.6265060240963861E-2</v>
      </c>
      <c r="RW7" s="64">
        <f t="shared" ref="RW7:RW11" si="101">RU7-$RE7</f>
        <v>0</v>
      </c>
      <c r="RX7" s="39" t="s">
        <v>126</v>
      </c>
      <c r="RY7" s="19"/>
      <c r="RZ7" s="20"/>
      <c r="SA7" s="64">
        <f t="shared" ref="SA7:SA11" si="102">RY7-$RE7</f>
        <v>-22</v>
      </c>
    </row>
    <row r="8" spans="1:495" x14ac:dyDescent="0.3">
      <c r="A8" s="38" t="s">
        <v>127</v>
      </c>
      <c r="B8" s="17">
        <v>40</v>
      </c>
      <c r="C8" s="122">
        <v>0.10025062656641603</v>
      </c>
      <c r="D8" s="27" t="s">
        <v>127</v>
      </c>
      <c r="E8" s="17">
        <v>46</v>
      </c>
      <c r="F8" s="18">
        <v>0.10900473933649289</v>
      </c>
      <c r="G8" s="55">
        <f t="shared" si="0"/>
        <v>6</v>
      </c>
      <c r="H8" s="27" t="s">
        <v>127</v>
      </c>
      <c r="I8" s="17">
        <v>46</v>
      </c>
      <c r="J8" s="18">
        <v>0.10900473933649289</v>
      </c>
      <c r="K8" s="55">
        <f t="shared" si="1"/>
        <v>6</v>
      </c>
      <c r="L8" s="38" t="s">
        <v>127</v>
      </c>
      <c r="M8" s="30">
        <v>56</v>
      </c>
      <c r="N8" s="18">
        <v>0.14285714285714285</v>
      </c>
      <c r="O8" s="55">
        <f t="shared" si="2"/>
        <v>16</v>
      </c>
      <c r="P8" s="38" t="s">
        <v>127</v>
      </c>
      <c r="Q8" s="17">
        <v>37</v>
      </c>
      <c r="R8" s="18">
        <v>0.11419753086419752</v>
      </c>
      <c r="S8" s="64">
        <f t="shared" si="3"/>
        <v>-3</v>
      </c>
      <c r="T8" s="38" t="s">
        <v>127</v>
      </c>
      <c r="U8" s="17">
        <v>27</v>
      </c>
      <c r="V8" s="18">
        <v>7.7142857142857138E-2</v>
      </c>
      <c r="W8" s="64">
        <f t="shared" si="4"/>
        <v>-13</v>
      </c>
      <c r="X8" s="38" t="s">
        <v>127</v>
      </c>
      <c r="Y8" s="17">
        <v>30</v>
      </c>
      <c r="Z8" s="18">
        <v>8.6206896551724144E-2</v>
      </c>
      <c r="AA8" s="64">
        <f t="shared" si="5"/>
        <v>-10</v>
      </c>
      <c r="AB8" s="38" t="s">
        <v>127</v>
      </c>
      <c r="AC8" s="17">
        <v>28</v>
      </c>
      <c r="AD8" s="18">
        <v>0.08</v>
      </c>
      <c r="AE8" s="64">
        <f t="shared" si="6"/>
        <v>-12</v>
      </c>
      <c r="AF8" s="38" t="s">
        <v>127</v>
      </c>
      <c r="AG8" s="17">
        <v>29</v>
      </c>
      <c r="AH8" s="18">
        <v>8.2857142857142851E-2</v>
      </c>
      <c r="AI8" s="64">
        <f t="shared" si="7"/>
        <v>-11</v>
      </c>
      <c r="AJ8" s="38" t="s">
        <v>127</v>
      </c>
      <c r="AK8" s="17">
        <v>29</v>
      </c>
      <c r="AL8" s="18">
        <v>8.2857142857142851E-2</v>
      </c>
      <c r="AM8" s="64">
        <f t="shared" si="8"/>
        <v>-11</v>
      </c>
      <c r="AN8" s="38"/>
      <c r="AO8" s="17">
        <v>38</v>
      </c>
      <c r="AP8" s="18">
        <v>0.11143695014662756</v>
      </c>
      <c r="AQ8" s="64">
        <f t="shared" si="9"/>
        <v>-2</v>
      </c>
      <c r="AR8" s="38" t="s">
        <v>127</v>
      </c>
      <c r="AS8" s="17">
        <v>43</v>
      </c>
      <c r="AT8" s="18">
        <v>0.12427745664739884</v>
      </c>
      <c r="AU8" s="64">
        <f t="shared" si="10"/>
        <v>3</v>
      </c>
      <c r="AV8" s="38"/>
      <c r="AW8" s="17">
        <v>48</v>
      </c>
      <c r="AX8" s="18">
        <v>0.14769230769230771</v>
      </c>
      <c r="AY8" s="64">
        <f t="shared" si="11"/>
        <v>8</v>
      </c>
      <c r="AZ8" s="38"/>
      <c r="BA8" s="17">
        <v>46</v>
      </c>
      <c r="BB8" s="18">
        <v>0.14241486068111456</v>
      </c>
      <c r="BC8" s="64">
        <f t="shared" si="12"/>
        <v>6</v>
      </c>
      <c r="BD8" s="38" t="s">
        <v>127</v>
      </c>
      <c r="BE8" s="17">
        <v>71</v>
      </c>
      <c r="BF8" s="18">
        <v>0.22049689440993789</v>
      </c>
      <c r="BG8" s="64">
        <f t="shared" si="13"/>
        <v>31</v>
      </c>
      <c r="BH8" s="38" t="s">
        <v>127</v>
      </c>
      <c r="BI8" s="17">
        <v>63</v>
      </c>
      <c r="BJ8" s="18">
        <v>0.20454545454545456</v>
      </c>
      <c r="BK8" s="64">
        <f t="shared" si="14"/>
        <v>23</v>
      </c>
      <c r="BL8" s="38" t="s">
        <v>127</v>
      </c>
      <c r="BM8" s="17">
        <v>62</v>
      </c>
      <c r="BN8" s="18">
        <v>0.19375000000000001</v>
      </c>
      <c r="BO8" s="64">
        <f t="shared" si="15"/>
        <v>22</v>
      </c>
      <c r="BP8" s="38" t="s">
        <v>127</v>
      </c>
      <c r="BQ8" s="17">
        <v>55</v>
      </c>
      <c r="BR8" s="18">
        <v>0.18092105263157895</v>
      </c>
      <c r="BS8" s="64">
        <f t="shared" si="16"/>
        <v>15</v>
      </c>
      <c r="BT8" s="38" t="s">
        <v>127</v>
      </c>
      <c r="BU8" s="17">
        <v>52</v>
      </c>
      <c r="BV8" s="18">
        <v>0.17218543046357615</v>
      </c>
      <c r="BW8" s="64">
        <f t="shared" si="17"/>
        <v>12</v>
      </c>
      <c r="BX8" s="38" t="s">
        <v>127</v>
      </c>
      <c r="BY8" s="17">
        <v>49</v>
      </c>
      <c r="BZ8" s="18">
        <v>0.16838487972508592</v>
      </c>
      <c r="CA8" s="64">
        <f t="shared" si="18"/>
        <v>9</v>
      </c>
      <c r="CB8" s="38" t="s">
        <v>127</v>
      </c>
      <c r="CC8" s="17">
        <v>27</v>
      </c>
      <c r="CD8" s="18">
        <v>0.10465116279069768</v>
      </c>
      <c r="CE8" s="64">
        <f t="shared" si="19"/>
        <v>-13</v>
      </c>
      <c r="CF8" s="38" t="s">
        <v>127</v>
      </c>
      <c r="CG8" s="17">
        <v>34</v>
      </c>
      <c r="CH8" s="18">
        <v>0.12686567164179105</v>
      </c>
      <c r="CI8" s="64">
        <f t="shared" si="20"/>
        <v>-6</v>
      </c>
      <c r="CJ8" s="38" t="s">
        <v>127</v>
      </c>
      <c r="CK8" s="17">
        <v>38</v>
      </c>
      <c r="CL8" s="18">
        <v>0.13868613138686131</v>
      </c>
      <c r="CM8" s="64">
        <f t="shared" si="21"/>
        <v>-2</v>
      </c>
      <c r="CN8" s="38" t="s">
        <v>127</v>
      </c>
      <c r="CO8" s="17">
        <v>42</v>
      </c>
      <c r="CP8" s="18">
        <v>0.14685314685314685</v>
      </c>
      <c r="CQ8" s="64">
        <f t="shared" si="22"/>
        <v>2</v>
      </c>
      <c r="CR8" s="38" t="s">
        <v>127</v>
      </c>
      <c r="CS8" s="17">
        <v>28</v>
      </c>
      <c r="CT8" s="18">
        <v>9.6219931271477668E-2</v>
      </c>
      <c r="CU8" s="64">
        <f t="shared" si="23"/>
        <v>-12</v>
      </c>
      <c r="CV8" s="38" t="s">
        <v>127</v>
      </c>
      <c r="CW8" s="17">
        <v>21</v>
      </c>
      <c r="CX8" s="18">
        <v>6.5830721003134793E-2</v>
      </c>
      <c r="CY8" s="64">
        <f t="shared" si="24"/>
        <v>-19</v>
      </c>
      <c r="CZ8" s="38" t="s">
        <v>127</v>
      </c>
      <c r="DA8" s="17">
        <v>23</v>
      </c>
      <c r="DB8" s="18">
        <v>7.2100313479623826E-2</v>
      </c>
      <c r="DC8" s="64">
        <f t="shared" si="25"/>
        <v>-32</v>
      </c>
      <c r="DD8" s="38" t="s">
        <v>127</v>
      </c>
      <c r="DE8" s="17">
        <v>24</v>
      </c>
      <c r="DF8" s="18">
        <v>7.6923076923076927E-2</v>
      </c>
      <c r="DG8" s="64">
        <f t="shared" si="26"/>
        <v>-31</v>
      </c>
      <c r="DH8" s="38" t="s">
        <v>127</v>
      </c>
      <c r="DI8" s="17">
        <v>21</v>
      </c>
      <c r="DJ8" s="18">
        <v>6.7741935483870974E-2</v>
      </c>
      <c r="DK8" s="64">
        <f t="shared" si="27"/>
        <v>-34</v>
      </c>
      <c r="DL8" s="27" t="s">
        <v>127</v>
      </c>
      <c r="DM8" s="17">
        <v>23</v>
      </c>
      <c r="DN8" s="18">
        <v>7.5657894736842105E-2</v>
      </c>
      <c r="DO8" s="64">
        <f t="shared" si="28"/>
        <v>-32</v>
      </c>
      <c r="DP8" s="38" t="s">
        <v>127</v>
      </c>
      <c r="DQ8" s="17">
        <v>32</v>
      </c>
      <c r="DR8" s="18">
        <v>0.10289389067524116</v>
      </c>
      <c r="DS8" s="64">
        <f t="shared" si="29"/>
        <v>-23</v>
      </c>
      <c r="DT8" s="38" t="s">
        <v>127</v>
      </c>
      <c r="DU8" s="17">
        <v>35</v>
      </c>
      <c r="DV8" s="18">
        <v>0.1111111111111111</v>
      </c>
      <c r="DW8" s="64">
        <f t="shared" si="30"/>
        <v>-20</v>
      </c>
      <c r="DX8" s="38" t="s">
        <v>127</v>
      </c>
      <c r="DY8" s="17">
        <v>38</v>
      </c>
      <c r="DZ8" s="18">
        <v>0.12337662337662338</v>
      </c>
      <c r="EA8" s="64">
        <f t="shared" si="31"/>
        <v>-17</v>
      </c>
      <c r="EB8" s="38" t="s">
        <v>127</v>
      </c>
      <c r="EC8" s="17">
        <v>35</v>
      </c>
      <c r="ED8" s="18">
        <v>0.11363636363636363</v>
      </c>
      <c r="EE8" s="64">
        <f t="shared" si="32"/>
        <v>-20</v>
      </c>
      <c r="EF8" s="38" t="s">
        <v>127</v>
      </c>
      <c r="EG8" s="17">
        <v>29</v>
      </c>
      <c r="EH8" s="18">
        <v>9.3548387096774197E-2</v>
      </c>
      <c r="EI8" s="64">
        <f t="shared" si="33"/>
        <v>-26</v>
      </c>
      <c r="EJ8" s="38" t="s">
        <v>127</v>
      </c>
      <c r="EK8" s="17">
        <v>30</v>
      </c>
      <c r="EL8" s="18">
        <v>9.4339622641509441E-2</v>
      </c>
      <c r="EM8" s="64">
        <f t="shared" si="34"/>
        <v>-25</v>
      </c>
      <c r="EN8" s="38" t="s">
        <v>127</v>
      </c>
      <c r="EO8" s="17">
        <v>26</v>
      </c>
      <c r="EP8" s="18">
        <v>8.1504702194357362E-2</v>
      </c>
      <c r="EQ8" s="64">
        <f t="shared" si="35"/>
        <v>-29</v>
      </c>
      <c r="ER8" s="38" t="s">
        <v>127</v>
      </c>
      <c r="ES8" s="17">
        <v>26</v>
      </c>
      <c r="ET8" s="18">
        <v>8.4142394822006472E-2</v>
      </c>
      <c r="EU8" s="64">
        <f t="shared" si="36"/>
        <v>0</v>
      </c>
      <c r="EV8" s="38" t="s">
        <v>127</v>
      </c>
      <c r="EW8" s="17">
        <v>23</v>
      </c>
      <c r="EX8" s="18">
        <v>7.6666666666666661E-2</v>
      </c>
      <c r="EY8" s="64">
        <f t="shared" si="37"/>
        <v>-3</v>
      </c>
      <c r="EZ8" s="38" t="s">
        <v>127</v>
      </c>
      <c r="FA8" s="17">
        <v>24</v>
      </c>
      <c r="FB8" s="18">
        <v>7.9207920792079209E-2</v>
      </c>
      <c r="FC8" s="64">
        <f t="shared" si="38"/>
        <v>-2</v>
      </c>
      <c r="FD8" s="38" t="s">
        <v>127</v>
      </c>
      <c r="FE8" s="17">
        <v>23</v>
      </c>
      <c r="FF8" s="18">
        <v>7.4433656957928807E-2</v>
      </c>
      <c r="FG8" s="64">
        <f t="shared" si="39"/>
        <v>-3</v>
      </c>
      <c r="FH8" s="38" t="s">
        <v>127</v>
      </c>
      <c r="FI8" s="17">
        <v>31</v>
      </c>
      <c r="FJ8" s="18">
        <v>0.10064935064935066</v>
      </c>
      <c r="FK8" s="64">
        <f t="shared" si="40"/>
        <v>5</v>
      </c>
      <c r="FL8" s="38" t="s">
        <v>127</v>
      </c>
      <c r="FM8" s="17">
        <v>32</v>
      </c>
      <c r="FN8" s="18">
        <v>0.10596026490066225</v>
      </c>
      <c r="FO8" s="64">
        <f t="shared" si="41"/>
        <v>6</v>
      </c>
      <c r="FP8" s="38" t="s">
        <v>127</v>
      </c>
      <c r="FQ8" s="17">
        <v>32</v>
      </c>
      <c r="FR8" s="18">
        <v>0.10561056105610561</v>
      </c>
      <c r="FS8" s="64">
        <f t="shared" si="42"/>
        <v>6</v>
      </c>
      <c r="FT8" s="38" t="s">
        <v>127</v>
      </c>
      <c r="FU8" s="17">
        <v>37</v>
      </c>
      <c r="FV8" s="18">
        <v>0.12091503267973856</v>
      </c>
      <c r="FW8" s="64">
        <f t="shared" si="43"/>
        <v>11</v>
      </c>
      <c r="FX8" s="38" t="s">
        <v>127</v>
      </c>
      <c r="FY8" s="17">
        <v>35</v>
      </c>
      <c r="FZ8" s="18">
        <v>0.11513157894736842</v>
      </c>
      <c r="GA8" s="64">
        <f t="shared" si="44"/>
        <v>9</v>
      </c>
      <c r="GB8" s="38" t="s">
        <v>127</v>
      </c>
      <c r="GC8" s="17">
        <v>33</v>
      </c>
      <c r="GD8" s="18">
        <v>0.10377358490566038</v>
      </c>
      <c r="GE8" s="64">
        <f t="shared" si="45"/>
        <v>7</v>
      </c>
      <c r="GF8" s="38" t="s">
        <v>127</v>
      </c>
      <c r="GG8" s="17">
        <v>31</v>
      </c>
      <c r="GH8" s="18">
        <v>9.7484276729559755E-2</v>
      </c>
      <c r="GI8" s="64">
        <f t="shared" si="46"/>
        <v>5</v>
      </c>
      <c r="GJ8" s="38" t="s">
        <v>127</v>
      </c>
      <c r="GK8" s="17">
        <v>26</v>
      </c>
      <c r="GL8" s="18">
        <v>8.1250000000000003E-2</v>
      </c>
      <c r="GM8" s="64">
        <f t="shared" si="47"/>
        <v>0</v>
      </c>
      <c r="GN8" s="38" t="s">
        <v>127</v>
      </c>
      <c r="GO8" s="17">
        <v>25</v>
      </c>
      <c r="GP8" s="18">
        <v>7.7399380804953566E-2</v>
      </c>
      <c r="GQ8" s="64">
        <f t="shared" si="48"/>
        <v>-1</v>
      </c>
      <c r="GR8" s="38" t="s">
        <v>127</v>
      </c>
      <c r="GS8" s="17">
        <v>26</v>
      </c>
      <c r="GT8" s="18">
        <v>8.2278481012658222E-2</v>
      </c>
      <c r="GU8" s="64">
        <f t="shared" si="49"/>
        <v>0</v>
      </c>
      <c r="GV8" s="38" t="s">
        <v>127</v>
      </c>
      <c r="GW8" s="17">
        <v>26</v>
      </c>
      <c r="GX8" s="18">
        <v>8.4690553745928335E-2</v>
      </c>
      <c r="GY8" s="64">
        <f t="shared" si="50"/>
        <v>0</v>
      </c>
      <c r="GZ8" s="38" t="s">
        <v>127</v>
      </c>
      <c r="HA8" s="17">
        <v>23</v>
      </c>
      <c r="HB8" s="18">
        <v>7.5163398692810454E-2</v>
      </c>
      <c r="HC8" s="64">
        <f t="shared" si="51"/>
        <v>-3</v>
      </c>
      <c r="HD8" s="38" t="s">
        <v>127</v>
      </c>
      <c r="HE8" s="17">
        <v>21</v>
      </c>
      <c r="HF8" s="18">
        <v>6.9306930693069313E-2</v>
      </c>
      <c r="HG8" s="64">
        <f t="shared" si="52"/>
        <v>-5</v>
      </c>
      <c r="HH8" s="38" t="s">
        <v>127</v>
      </c>
      <c r="HI8" s="17">
        <v>31</v>
      </c>
      <c r="HJ8" s="18">
        <v>0.10130718954248366</v>
      </c>
      <c r="HK8" s="64">
        <f t="shared" si="53"/>
        <v>10</v>
      </c>
      <c r="HL8" s="38" t="s">
        <v>127</v>
      </c>
      <c r="HM8" s="17">
        <v>38</v>
      </c>
      <c r="HN8" s="18">
        <v>0.11585365853658537</v>
      </c>
      <c r="HO8" s="64">
        <f t="shared" si="54"/>
        <v>17</v>
      </c>
      <c r="HP8" s="38" t="s">
        <v>127</v>
      </c>
      <c r="HQ8" s="17">
        <v>41</v>
      </c>
      <c r="HR8" s="18">
        <v>0.12312312312312312</v>
      </c>
      <c r="HS8" s="64">
        <f t="shared" si="55"/>
        <v>20</v>
      </c>
      <c r="HT8" s="38" t="s">
        <v>127</v>
      </c>
      <c r="HU8" s="17">
        <v>38</v>
      </c>
      <c r="HV8" s="18">
        <v>0.11078717201166181</v>
      </c>
      <c r="HW8" s="64">
        <f t="shared" si="56"/>
        <v>17</v>
      </c>
      <c r="HX8" s="38" t="s">
        <v>127</v>
      </c>
      <c r="HY8" s="17">
        <v>35</v>
      </c>
      <c r="HZ8" s="18">
        <v>0.10174418604651163</v>
      </c>
      <c r="IA8" s="64">
        <f t="shared" si="57"/>
        <v>14</v>
      </c>
      <c r="IB8" s="38" t="s">
        <v>127</v>
      </c>
      <c r="IC8" s="17">
        <v>33</v>
      </c>
      <c r="ID8" s="18">
        <v>9.7922848664688422E-2</v>
      </c>
      <c r="IE8" s="64">
        <f t="shared" si="58"/>
        <v>12</v>
      </c>
      <c r="IF8" s="38" t="s">
        <v>127</v>
      </c>
      <c r="IG8" s="17">
        <v>31</v>
      </c>
      <c r="IH8" s="18">
        <v>9.3939393939393934E-2</v>
      </c>
      <c r="II8" s="64">
        <f t="shared" si="59"/>
        <v>10</v>
      </c>
      <c r="IJ8" s="38" t="s">
        <v>127</v>
      </c>
      <c r="IK8" s="17">
        <v>25</v>
      </c>
      <c r="IL8" s="18">
        <v>7.3746312684365781E-2</v>
      </c>
      <c r="IM8" s="64">
        <f t="shared" si="60"/>
        <v>4</v>
      </c>
      <c r="IN8" s="38" t="s">
        <v>127</v>
      </c>
      <c r="IO8" s="17">
        <v>20</v>
      </c>
      <c r="IP8" s="18">
        <v>5.8479532163742687E-2</v>
      </c>
      <c r="IQ8" s="64">
        <f t="shared" si="61"/>
        <v>-1</v>
      </c>
      <c r="IR8" s="38" t="s">
        <v>127</v>
      </c>
      <c r="IS8" s="17">
        <v>19</v>
      </c>
      <c r="IT8" s="18">
        <v>5.4441260744985676E-2</v>
      </c>
      <c r="IU8" s="64">
        <f t="shared" si="62"/>
        <v>-2</v>
      </c>
      <c r="IV8" s="38" t="s">
        <v>127</v>
      </c>
      <c r="IW8" s="17">
        <v>33</v>
      </c>
      <c r="IX8" s="18">
        <v>9.880239520958084E-2</v>
      </c>
      <c r="IY8" s="64">
        <f t="shared" si="63"/>
        <v>12</v>
      </c>
      <c r="IZ8" s="38" t="s">
        <v>127</v>
      </c>
      <c r="JA8" s="17">
        <v>36</v>
      </c>
      <c r="JB8" s="18">
        <v>0.10434782608695652</v>
      </c>
      <c r="JC8" s="64">
        <f t="shared" si="64"/>
        <v>15</v>
      </c>
      <c r="JD8" s="38" t="s">
        <v>127</v>
      </c>
      <c r="JE8" s="17">
        <v>34</v>
      </c>
      <c r="JF8" s="18">
        <v>0.1</v>
      </c>
      <c r="JG8" s="64">
        <f t="shared" si="65"/>
        <v>13</v>
      </c>
      <c r="JH8" s="38" t="s">
        <v>127</v>
      </c>
      <c r="JI8" s="17">
        <v>41</v>
      </c>
      <c r="JJ8" s="18">
        <v>0.12</v>
      </c>
      <c r="JK8" s="64">
        <f t="shared" si="66"/>
        <v>20</v>
      </c>
      <c r="JL8" s="38" t="s">
        <v>127</v>
      </c>
      <c r="JM8" s="17">
        <v>38</v>
      </c>
      <c r="JN8" s="18">
        <v>0.11209439528023599</v>
      </c>
      <c r="JO8" s="64">
        <f t="shared" si="67"/>
        <v>17</v>
      </c>
      <c r="JP8" s="38" t="s">
        <v>127</v>
      </c>
      <c r="JQ8" s="17">
        <v>30</v>
      </c>
      <c r="JR8" s="18">
        <v>8.9552238805970144E-2</v>
      </c>
      <c r="JS8" s="64">
        <f t="shared" si="68"/>
        <v>9</v>
      </c>
      <c r="JT8" s="38" t="s">
        <v>127</v>
      </c>
      <c r="JU8" s="17">
        <v>23</v>
      </c>
      <c r="JV8" s="18">
        <v>6.9277108433734941E-2</v>
      </c>
      <c r="JW8" s="64">
        <f t="shared" si="69"/>
        <v>2</v>
      </c>
      <c r="JX8" s="38" t="s">
        <v>127</v>
      </c>
      <c r="JY8" s="17">
        <v>23</v>
      </c>
      <c r="JZ8" s="18">
        <v>6.9277108433734941E-2</v>
      </c>
      <c r="KA8" s="64">
        <f t="shared" si="70"/>
        <v>2</v>
      </c>
      <c r="KB8" s="38" t="s">
        <v>127</v>
      </c>
      <c r="KC8" s="17">
        <v>23</v>
      </c>
      <c r="KD8" s="18">
        <v>6.9277108433734941E-2</v>
      </c>
      <c r="KE8" s="64">
        <f t="shared" si="71"/>
        <v>2</v>
      </c>
      <c r="KF8" s="38" t="s">
        <v>127</v>
      </c>
      <c r="KG8" s="17">
        <v>33</v>
      </c>
      <c r="KH8" s="18">
        <v>0.10185185185185185</v>
      </c>
      <c r="KI8" s="64">
        <f t="shared" si="72"/>
        <v>12</v>
      </c>
      <c r="KJ8" s="38" t="s">
        <v>127</v>
      </c>
      <c r="KK8" s="17">
        <v>39</v>
      </c>
      <c r="KL8" s="18">
        <v>0.1196319018404908</v>
      </c>
      <c r="KM8" s="64">
        <f t="shared" si="73"/>
        <v>18</v>
      </c>
      <c r="KN8" s="38" t="s">
        <v>127</v>
      </c>
      <c r="KO8" s="17">
        <v>37</v>
      </c>
      <c r="KP8" s="18">
        <v>0.11212121212121212</v>
      </c>
      <c r="KQ8" s="64">
        <f t="shared" si="74"/>
        <v>16</v>
      </c>
      <c r="KR8" s="38" t="s">
        <v>127</v>
      </c>
      <c r="KS8" s="17">
        <v>38</v>
      </c>
      <c r="KT8" s="18">
        <v>0.11585365853658537</v>
      </c>
      <c r="KU8" s="64">
        <f t="shared" si="75"/>
        <v>17</v>
      </c>
      <c r="KV8" s="38" t="s">
        <v>127</v>
      </c>
      <c r="KW8" s="17">
        <v>38</v>
      </c>
      <c r="KX8" s="18">
        <v>0.11585365853658537</v>
      </c>
      <c r="KY8" s="64">
        <f t="shared" si="76"/>
        <v>17</v>
      </c>
      <c r="KZ8" s="38" t="s">
        <v>127</v>
      </c>
      <c r="LA8" s="17">
        <v>34</v>
      </c>
      <c r="LB8" s="18">
        <v>0.10240963855421686</v>
      </c>
      <c r="LC8" s="64">
        <f t="shared" si="77"/>
        <v>13</v>
      </c>
      <c r="LD8" s="38" t="s">
        <v>127</v>
      </c>
      <c r="LE8" s="17">
        <v>34</v>
      </c>
      <c r="LF8" s="18">
        <v>0.10365853658536585</v>
      </c>
      <c r="LG8" s="64">
        <f>LE8-$LA8</f>
        <v>0</v>
      </c>
      <c r="LH8" s="38" t="s">
        <v>127</v>
      </c>
      <c r="LI8" s="17">
        <v>32</v>
      </c>
      <c r="LJ8" s="18">
        <v>9.6676737160120846E-2</v>
      </c>
      <c r="LK8" s="64">
        <f>LI8-$LA8</f>
        <v>-2</v>
      </c>
      <c r="LL8" s="38" t="s">
        <v>127</v>
      </c>
      <c r="LM8" s="17">
        <v>26</v>
      </c>
      <c r="LN8" s="18">
        <v>7.6923076923076927E-2</v>
      </c>
      <c r="LO8" s="64">
        <f>LM8-$LA8</f>
        <v>-8</v>
      </c>
      <c r="LP8" s="38" t="s">
        <v>127</v>
      </c>
      <c r="LQ8" s="17">
        <v>21</v>
      </c>
      <c r="LR8" s="18">
        <v>6.1946902654867256E-2</v>
      </c>
      <c r="LS8" s="64">
        <f>LQ8-$LA8</f>
        <v>-13</v>
      </c>
      <c r="LT8" s="38" t="s">
        <v>127</v>
      </c>
      <c r="LU8" s="17">
        <v>20</v>
      </c>
      <c r="LV8" s="18">
        <v>5.8139534883720929E-2</v>
      </c>
      <c r="LW8" s="64">
        <f>LU8-$LA8</f>
        <v>-14</v>
      </c>
      <c r="LX8" s="38" t="s">
        <v>127</v>
      </c>
      <c r="LY8" s="17">
        <v>17</v>
      </c>
      <c r="LZ8" s="18">
        <v>4.9707602339181284E-2</v>
      </c>
      <c r="MA8" s="64">
        <f>LY8-$LA8</f>
        <v>-17</v>
      </c>
      <c r="MB8" s="38" t="s">
        <v>127</v>
      </c>
      <c r="MC8" s="17">
        <v>19</v>
      </c>
      <c r="MD8" s="18">
        <v>5.6047197640117993E-2</v>
      </c>
      <c r="ME8" s="64">
        <f>MC8-$LA8</f>
        <v>-15</v>
      </c>
      <c r="MF8" s="38" t="s">
        <v>127</v>
      </c>
      <c r="MG8" s="17">
        <v>19</v>
      </c>
      <c r="MH8" s="18">
        <v>5.5718475073313782E-2</v>
      </c>
      <c r="MI8" s="64">
        <f>MG8-$LA8</f>
        <v>-15</v>
      </c>
      <c r="MJ8" s="38" t="s">
        <v>127</v>
      </c>
      <c r="MK8" s="17">
        <v>19</v>
      </c>
      <c r="ML8" s="18">
        <v>5.6547619047619048E-2</v>
      </c>
      <c r="MM8" s="64">
        <f>MK8-$LA8</f>
        <v>-15</v>
      </c>
      <c r="MN8" s="38" t="s">
        <v>127</v>
      </c>
      <c r="MO8" s="17">
        <v>22</v>
      </c>
      <c r="MP8" s="18">
        <v>6.5088757396449703E-2</v>
      </c>
      <c r="MQ8" s="64">
        <f>MO8-$LA8</f>
        <v>-12</v>
      </c>
      <c r="MR8" s="38" t="s">
        <v>127</v>
      </c>
      <c r="MS8" s="17">
        <v>29</v>
      </c>
      <c r="MT8" s="18">
        <v>8.6309523809523808E-2</v>
      </c>
      <c r="MU8" s="64">
        <f>MS8-$LA8</f>
        <v>-5</v>
      </c>
      <c r="MV8" s="38" t="s">
        <v>127</v>
      </c>
      <c r="MW8" s="17">
        <v>27</v>
      </c>
      <c r="MX8" s="18">
        <v>7.9646017699115043E-2</v>
      </c>
      <c r="MY8" s="64">
        <f>MW8-$LA8</f>
        <v>-7</v>
      </c>
      <c r="MZ8" s="38" t="s">
        <v>127</v>
      </c>
      <c r="NA8" s="17">
        <v>31</v>
      </c>
      <c r="NB8" s="18">
        <v>9.1176470588235289E-2</v>
      </c>
      <c r="NC8" s="64">
        <f>NA8-$LA8</f>
        <v>-3</v>
      </c>
      <c r="ND8" s="38" t="s">
        <v>127</v>
      </c>
      <c r="NE8" s="17">
        <v>37</v>
      </c>
      <c r="NF8" s="18">
        <v>0.10946745562130178</v>
      </c>
      <c r="NG8" s="64">
        <f>NE8-$LA8</f>
        <v>3</v>
      </c>
      <c r="NH8" s="38" t="s">
        <v>127</v>
      </c>
      <c r="NI8" s="17">
        <v>34</v>
      </c>
      <c r="NJ8" s="18">
        <v>0.10303030303030303</v>
      </c>
      <c r="NK8" s="64">
        <f>NI8-$LA8</f>
        <v>0</v>
      </c>
      <c r="NL8" s="38" t="s">
        <v>127</v>
      </c>
      <c r="NM8" s="17">
        <v>32</v>
      </c>
      <c r="NN8" s="18">
        <v>9.8461538461538461E-2</v>
      </c>
      <c r="NO8" s="64">
        <f>NM8-$LA8</f>
        <v>-2</v>
      </c>
      <c r="NP8" s="38" t="s">
        <v>127</v>
      </c>
      <c r="NQ8" s="17">
        <v>32</v>
      </c>
      <c r="NR8" s="18">
        <v>9.6096096096096095E-2</v>
      </c>
      <c r="NS8" s="64">
        <f>NQ8-$LA8</f>
        <v>-2</v>
      </c>
      <c r="NT8" s="38" t="s">
        <v>127</v>
      </c>
      <c r="NU8" s="17">
        <v>30</v>
      </c>
      <c r="NV8" s="18">
        <v>8.7209302325581398E-2</v>
      </c>
      <c r="NW8" s="64">
        <f>NU8-$LA8</f>
        <v>-4</v>
      </c>
      <c r="NX8" s="38" t="s">
        <v>127</v>
      </c>
      <c r="NY8" s="17">
        <v>30</v>
      </c>
      <c r="NZ8" s="18">
        <v>8.645533141210375E-2</v>
      </c>
      <c r="OA8" s="64">
        <f>NY8-$LA8</f>
        <v>-4</v>
      </c>
      <c r="OB8" s="38" t="s">
        <v>127</v>
      </c>
      <c r="OC8" s="17">
        <v>28</v>
      </c>
      <c r="OD8" s="18">
        <v>8.3333333333333329E-2</v>
      </c>
      <c r="OE8" s="64">
        <f>OC8-$LA8</f>
        <v>-6</v>
      </c>
      <c r="OF8" s="38" t="s">
        <v>127</v>
      </c>
      <c r="OG8" s="17">
        <v>27</v>
      </c>
      <c r="OH8" s="18">
        <v>8.0838323353293412E-2</v>
      </c>
      <c r="OI8" s="64">
        <f t="shared" si="78"/>
        <v>-1</v>
      </c>
      <c r="OJ8" s="38" t="s">
        <v>127</v>
      </c>
      <c r="OK8" s="17">
        <v>27</v>
      </c>
      <c r="OL8" s="18">
        <v>7.9178885630498533E-2</v>
      </c>
      <c r="OM8" s="64">
        <f t="shared" si="79"/>
        <v>-1</v>
      </c>
      <c r="ON8" s="38" t="s">
        <v>127</v>
      </c>
      <c r="OO8" s="17">
        <v>31</v>
      </c>
      <c r="OP8" s="18">
        <v>9.1715976331360943E-2</v>
      </c>
      <c r="OQ8" s="64">
        <f t="shared" si="80"/>
        <v>3</v>
      </c>
      <c r="OR8" s="38" t="s">
        <v>127</v>
      </c>
      <c r="OS8" s="17">
        <v>36</v>
      </c>
      <c r="OT8" s="18">
        <v>0.10588235294117647</v>
      </c>
      <c r="OU8" s="64">
        <f t="shared" si="81"/>
        <v>8</v>
      </c>
      <c r="OV8" s="38" t="s">
        <v>127</v>
      </c>
      <c r="OW8" s="17">
        <v>35</v>
      </c>
      <c r="OX8" s="18">
        <v>0.10479041916167664</v>
      </c>
      <c r="OY8" s="64">
        <f t="shared" si="82"/>
        <v>7</v>
      </c>
      <c r="OZ8" s="38" t="s">
        <v>127</v>
      </c>
      <c r="PA8" s="17">
        <v>31</v>
      </c>
      <c r="PB8" s="18">
        <v>9.2814371257485026E-2</v>
      </c>
      <c r="PC8" s="64">
        <f t="shared" si="83"/>
        <v>3</v>
      </c>
      <c r="PD8" s="38" t="s">
        <v>127</v>
      </c>
      <c r="PE8" s="17">
        <v>28</v>
      </c>
      <c r="PF8" s="18">
        <v>8.2595870206489674E-2</v>
      </c>
      <c r="PG8" s="64">
        <f t="shared" si="84"/>
        <v>0</v>
      </c>
      <c r="PH8" s="38" t="s">
        <v>127</v>
      </c>
      <c r="PI8" s="17">
        <v>29</v>
      </c>
      <c r="PJ8" s="18">
        <v>8.5798816568047331E-2</v>
      </c>
      <c r="PK8" s="64">
        <f t="shared" si="85"/>
        <v>1</v>
      </c>
      <c r="PL8" s="38" t="s">
        <v>127</v>
      </c>
      <c r="PM8" s="17">
        <v>21</v>
      </c>
      <c r="PN8" s="18">
        <v>6.2686567164179099E-2</v>
      </c>
      <c r="PO8" s="64">
        <f t="shared" si="86"/>
        <v>-7</v>
      </c>
      <c r="PP8" s="38" t="s">
        <v>127</v>
      </c>
      <c r="PQ8" s="17">
        <v>22</v>
      </c>
      <c r="PR8" s="18">
        <v>6.5281899109792291E-2</v>
      </c>
      <c r="PS8" s="64">
        <f t="shared" si="87"/>
        <v>-6</v>
      </c>
      <c r="PT8" s="38" t="s">
        <v>127</v>
      </c>
      <c r="PU8" s="17">
        <v>26</v>
      </c>
      <c r="PV8" s="18">
        <v>7.926829268292683E-2</v>
      </c>
      <c r="PW8" s="64">
        <f t="shared" si="88"/>
        <v>-2</v>
      </c>
      <c r="PX8" s="38" t="s">
        <v>127</v>
      </c>
      <c r="PY8" s="17">
        <v>24</v>
      </c>
      <c r="PZ8" s="18">
        <v>7.2289156626506021E-2</v>
      </c>
      <c r="QA8" s="64">
        <f t="shared" si="89"/>
        <v>-4</v>
      </c>
      <c r="QB8" s="38" t="s">
        <v>127</v>
      </c>
      <c r="QC8" s="17">
        <v>23</v>
      </c>
      <c r="QD8" s="18">
        <v>7.301587301587302E-2</v>
      </c>
      <c r="QE8" s="64">
        <f t="shared" si="90"/>
        <v>-5</v>
      </c>
      <c r="QF8" s="38" t="s">
        <v>127</v>
      </c>
      <c r="QG8" s="17">
        <v>23</v>
      </c>
      <c r="QH8" s="18">
        <v>7.5163398692810454E-2</v>
      </c>
      <c r="QI8" s="64">
        <f t="shared" si="91"/>
        <v>-5</v>
      </c>
      <c r="QJ8" s="38" t="s">
        <v>127</v>
      </c>
      <c r="QK8" s="17">
        <v>25</v>
      </c>
      <c r="QL8" s="18">
        <v>8.5910652920962199E-2</v>
      </c>
      <c r="QM8" s="64">
        <f t="shared" si="92"/>
        <v>-3</v>
      </c>
      <c r="QN8" s="38" t="s">
        <v>127</v>
      </c>
      <c r="QO8" s="17">
        <v>30</v>
      </c>
      <c r="QP8" s="18">
        <v>0.1079136690647482</v>
      </c>
      <c r="QQ8" s="64">
        <f t="shared" si="93"/>
        <v>2</v>
      </c>
      <c r="QR8" s="38" t="s">
        <v>127</v>
      </c>
      <c r="QS8" s="17">
        <v>29</v>
      </c>
      <c r="QT8" s="18">
        <v>0.11153846153846154</v>
      </c>
      <c r="QU8" s="64">
        <f t="shared" si="94"/>
        <v>1</v>
      </c>
      <c r="QV8" s="38" t="s">
        <v>127</v>
      </c>
      <c r="QW8" s="17">
        <v>27</v>
      </c>
      <c r="QX8" s="18">
        <v>7.9881656804733733E-2</v>
      </c>
      <c r="QY8" s="64">
        <f t="shared" si="95"/>
        <v>-1</v>
      </c>
      <c r="QZ8" s="38" t="s">
        <v>127</v>
      </c>
      <c r="RA8" s="17">
        <v>34</v>
      </c>
      <c r="RB8" s="18">
        <v>0.10149253731343283</v>
      </c>
      <c r="RC8" s="64">
        <f t="shared" si="96"/>
        <v>6</v>
      </c>
      <c r="RD8" s="38" t="s">
        <v>127</v>
      </c>
      <c r="RE8" s="17">
        <v>34</v>
      </c>
      <c r="RF8" s="18">
        <v>9.9706744868035185E-2</v>
      </c>
      <c r="RG8" s="64">
        <f t="shared" si="97"/>
        <v>6</v>
      </c>
      <c r="RH8" s="38" t="s">
        <v>127</v>
      </c>
      <c r="RI8" s="17">
        <v>36</v>
      </c>
      <c r="RJ8" s="18">
        <v>0.10876132930513595</v>
      </c>
      <c r="RK8" s="64">
        <f t="shared" si="98"/>
        <v>2</v>
      </c>
      <c r="RL8" s="38" t="s">
        <v>127</v>
      </c>
      <c r="RM8" s="17">
        <v>33</v>
      </c>
      <c r="RN8" s="18">
        <v>9.9697885196374625E-2</v>
      </c>
      <c r="RO8" s="64">
        <f t="shared" si="99"/>
        <v>-1</v>
      </c>
      <c r="RP8" s="38" t="s">
        <v>127</v>
      </c>
      <c r="RQ8" s="17">
        <v>28</v>
      </c>
      <c r="RR8" s="18">
        <v>8.408408408408409E-2</v>
      </c>
      <c r="RS8" s="64">
        <f t="shared" si="100"/>
        <v>-6</v>
      </c>
      <c r="RT8" s="38" t="s">
        <v>127</v>
      </c>
      <c r="RU8" s="17">
        <v>28</v>
      </c>
      <c r="RV8" s="18">
        <v>8.4337349397590355E-2</v>
      </c>
      <c r="RW8" s="64">
        <f t="shared" si="101"/>
        <v>-6</v>
      </c>
      <c r="RX8" s="38" t="s">
        <v>127</v>
      </c>
      <c r="RY8" s="17"/>
      <c r="RZ8" s="18"/>
      <c r="SA8" s="64">
        <f t="shared" si="102"/>
        <v>-34</v>
      </c>
    </row>
    <row r="9" spans="1:495" ht="15" thickBot="1" x14ac:dyDescent="0.35">
      <c r="A9" s="145" t="s">
        <v>128</v>
      </c>
      <c r="B9" s="146">
        <v>132</v>
      </c>
      <c r="C9" s="147">
        <v>0.33082706766917291</v>
      </c>
      <c r="D9" s="24" t="s">
        <v>128</v>
      </c>
      <c r="E9" s="19">
        <v>104</v>
      </c>
      <c r="F9" s="20">
        <v>0.24644549763033174</v>
      </c>
      <c r="G9" s="56">
        <f t="shared" si="0"/>
        <v>-28</v>
      </c>
      <c r="H9" s="24" t="s">
        <v>128</v>
      </c>
      <c r="I9" s="19">
        <v>104</v>
      </c>
      <c r="J9" s="20">
        <v>0.24644549763033174</v>
      </c>
      <c r="K9" s="56">
        <f t="shared" si="1"/>
        <v>-28</v>
      </c>
      <c r="L9" s="39" t="s">
        <v>128</v>
      </c>
      <c r="M9" s="31">
        <v>95</v>
      </c>
      <c r="N9" s="20">
        <v>0.2423469387755102</v>
      </c>
      <c r="O9" s="56">
        <f t="shared" si="2"/>
        <v>-37</v>
      </c>
      <c r="P9" s="39" t="s">
        <v>128</v>
      </c>
      <c r="Q9" s="19">
        <v>139</v>
      </c>
      <c r="R9" s="20">
        <v>0.42901234567901236</v>
      </c>
      <c r="S9" s="56">
        <f t="shared" si="3"/>
        <v>7</v>
      </c>
      <c r="T9" s="39" t="s">
        <v>128</v>
      </c>
      <c r="U9" s="19">
        <v>87</v>
      </c>
      <c r="V9" s="20">
        <v>0.24857142857142858</v>
      </c>
      <c r="W9" s="56">
        <f t="shared" si="4"/>
        <v>-45</v>
      </c>
      <c r="X9" s="39" t="s">
        <v>128</v>
      </c>
      <c r="Y9" s="19">
        <v>84</v>
      </c>
      <c r="Z9" s="20">
        <v>0.2413793103448276</v>
      </c>
      <c r="AA9" s="56">
        <f t="shared" si="5"/>
        <v>-48</v>
      </c>
      <c r="AB9" s="39" t="s">
        <v>128</v>
      </c>
      <c r="AC9" s="19">
        <v>100</v>
      </c>
      <c r="AD9" s="20">
        <v>0.2857142857142857</v>
      </c>
      <c r="AE9" s="56">
        <f t="shared" si="6"/>
        <v>-32</v>
      </c>
      <c r="AF9" s="39" t="s">
        <v>128</v>
      </c>
      <c r="AG9" s="19">
        <v>101</v>
      </c>
      <c r="AH9" s="20">
        <v>0.28857142857142859</v>
      </c>
      <c r="AI9" s="56">
        <f t="shared" si="7"/>
        <v>-31</v>
      </c>
      <c r="AJ9" s="39" t="s">
        <v>128</v>
      </c>
      <c r="AK9" s="19">
        <v>101</v>
      </c>
      <c r="AL9" s="20">
        <v>0.28857142857142859</v>
      </c>
      <c r="AM9" s="56">
        <f t="shared" si="8"/>
        <v>-31</v>
      </c>
      <c r="AN9" s="39"/>
      <c r="AO9" s="19">
        <v>86</v>
      </c>
      <c r="AP9" s="20">
        <v>0.25219941348973607</v>
      </c>
      <c r="AQ9" s="56">
        <f t="shared" si="9"/>
        <v>-46</v>
      </c>
      <c r="AR9" s="39" t="s">
        <v>128</v>
      </c>
      <c r="AS9" s="19">
        <v>88</v>
      </c>
      <c r="AT9" s="20">
        <v>0.25433526011560692</v>
      </c>
      <c r="AU9" s="56">
        <f t="shared" si="10"/>
        <v>-44</v>
      </c>
      <c r="AV9" s="39"/>
      <c r="AW9" s="19">
        <v>74</v>
      </c>
      <c r="AX9" s="20">
        <v>0.22769230769230769</v>
      </c>
      <c r="AY9" s="56">
        <f t="shared" si="11"/>
        <v>-58</v>
      </c>
      <c r="AZ9" s="39"/>
      <c r="BA9" s="19">
        <v>77</v>
      </c>
      <c r="BB9" s="20">
        <v>0.23839009287925697</v>
      </c>
      <c r="BC9" s="56">
        <f t="shared" si="12"/>
        <v>-55</v>
      </c>
      <c r="BD9" s="39" t="s">
        <v>128</v>
      </c>
      <c r="BE9" s="19">
        <v>104</v>
      </c>
      <c r="BF9" s="20">
        <v>0.32298136645962733</v>
      </c>
      <c r="BG9" s="56">
        <f t="shared" si="13"/>
        <v>-28</v>
      </c>
      <c r="BH9" s="39" t="s">
        <v>128</v>
      </c>
      <c r="BI9" s="19">
        <v>93</v>
      </c>
      <c r="BJ9" s="20">
        <v>0.30194805194805197</v>
      </c>
      <c r="BK9" s="56">
        <f t="shared" si="14"/>
        <v>-39</v>
      </c>
      <c r="BL9" s="39" t="s">
        <v>128</v>
      </c>
      <c r="BM9" s="19">
        <v>100</v>
      </c>
      <c r="BN9" s="20">
        <v>0.3125</v>
      </c>
      <c r="BO9" s="56">
        <f t="shared" si="15"/>
        <v>-32</v>
      </c>
      <c r="BP9" s="39" t="s">
        <v>128</v>
      </c>
      <c r="BQ9" s="19">
        <v>105</v>
      </c>
      <c r="BR9" s="20">
        <v>0.34539473684210525</v>
      </c>
      <c r="BS9" s="56">
        <f t="shared" si="16"/>
        <v>-27</v>
      </c>
      <c r="BT9" s="39" t="s">
        <v>128</v>
      </c>
      <c r="BU9" s="19">
        <v>85</v>
      </c>
      <c r="BV9" s="20">
        <v>0.2814569536423841</v>
      </c>
      <c r="BW9" s="56">
        <f t="shared" si="17"/>
        <v>-47</v>
      </c>
      <c r="BX9" s="39" t="s">
        <v>128</v>
      </c>
      <c r="BY9" s="19">
        <v>95</v>
      </c>
      <c r="BZ9" s="20">
        <v>0.32646048109965636</v>
      </c>
      <c r="CA9" s="56">
        <f t="shared" si="18"/>
        <v>-37</v>
      </c>
      <c r="CB9" s="39" t="s">
        <v>128</v>
      </c>
      <c r="CC9" s="19">
        <v>78</v>
      </c>
      <c r="CD9" s="20">
        <v>0.30232558139534882</v>
      </c>
      <c r="CE9" s="56">
        <f t="shared" si="19"/>
        <v>-54</v>
      </c>
      <c r="CF9" s="39" t="s">
        <v>128</v>
      </c>
      <c r="CG9" s="19">
        <v>84</v>
      </c>
      <c r="CH9" s="20">
        <v>0.31343283582089554</v>
      </c>
      <c r="CI9" s="56">
        <f t="shared" si="20"/>
        <v>-48</v>
      </c>
      <c r="CJ9" s="39" t="s">
        <v>128</v>
      </c>
      <c r="CK9" s="19">
        <v>78</v>
      </c>
      <c r="CL9" s="20">
        <v>0.28467153284671531</v>
      </c>
      <c r="CM9" s="56">
        <f t="shared" si="21"/>
        <v>-54</v>
      </c>
      <c r="CN9" s="39" t="s">
        <v>128</v>
      </c>
      <c r="CO9" s="19">
        <v>76</v>
      </c>
      <c r="CP9" s="20">
        <v>0.26573426573426573</v>
      </c>
      <c r="CQ9" s="56">
        <f t="shared" si="22"/>
        <v>-56</v>
      </c>
      <c r="CR9" s="39" t="s">
        <v>128</v>
      </c>
      <c r="CS9" s="19">
        <v>79</v>
      </c>
      <c r="CT9" s="20">
        <v>0.27147766323024053</v>
      </c>
      <c r="CU9" s="56">
        <f t="shared" si="23"/>
        <v>-53</v>
      </c>
      <c r="CV9" s="39" t="s">
        <v>128</v>
      </c>
      <c r="CW9" s="19">
        <v>89</v>
      </c>
      <c r="CX9" s="20">
        <v>0.27899686520376177</v>
      </c>
      <c r="CY9" s="56">
        <f t="shared" si="24"/>
        <v>-43</v>
      </c>
      <c r="CZ9" s="39" t="s">
        <v>128</v>
      </c>
      <c r="DA9" s="19">
        <v>89</v>
      </c>
      <c r="DB9" s="20">
        <v>0.27899686520376177</v>
      </c>
      <c r="DC9" s="56">
        <f t="shared" si="25"/>
        <v>-16</v>
      </c>
      <c r="DD9" s="39" t="s">
        <v>128</v>
      </c>
      <c r="DE9" s="19">
        <v>82</v>
      </c>
      <c r="DF9" s="20">
        <v>0.26282051282051283</v>
      </c>
      <c r="DG9" s="56">
        <f t="shared" si="26"/>
        <v>-23</v>
      </c>
      <c r="DH9" s="39" t="s">
        <v>128</v>
      </c>
      <c r="DI9" s="19">
        <v>79</v>
      </c>
      <c r="DJ9" s="20">
        <v>0.25483870967741934</v>
      </c>
      <c r="DK9" s="56">
        <f t="shared" si="27"/>
        <v>-26</v>
      </c>
      <c r="DL9" s="24" t="s">
        <v>128</v>
      </c>
      <c r="DM9" s="19">
        <v>75</v>
      </c>
      <c r="DN9" s="20">
        <v>0.24671052631578946</v>
      </c>
      <c r="DO9" s="56">
        <f t="shared" si="28"/>
        <v>-30</v>
      </c>
      <c r="DP9" s="39" t="s">
        <v>128</v>
      </c>
      <c r="DQ9" s="19">
        <v>72</v>
      </c>
      <c r="DR9" s="20">
        <v>0.23151125401929259</v>
      </c>
      <c r="DS9" s="56">
        <f t="shared" si="29"/>
        <v>-33</v>
      </c>
      <c r="DT9" s="39" t="s">
        <v>128</v>
      </c>
      <c r="DU9" s="19">
        <v>75</v>
      </c>
      <c r="DV9" s="20">
        <v>0.23809523809523808</v>
      </c>
      <c r="DW9" s="56">
        <f t="shared" si="30"/>
        <v>-30</v>
      </c>
      <c r="DX9" s="39" t="s">
        <v>128</v>
      </c>
      <c r="DY9" s="19">
        <v>66</v>
      </c>
      <c r="DZ9" s="20">
        <v>0.21428571428571427</v>
      </c>
      <c r="EA9" s="56">
        <f t="shared" si="31"/>
        <v>-39</v>
      </c>
      <c r="EB9" s="39" t="s">
        <v>128</v>
      </c>
      <c r="EC9" s="19">
        <v>69</v>
      </c>
      <c r="ED9" s="20">
        <v>0.22402597402597402</v>
      </c>
      <c r="EE9" s="56">
        <f t="shared" si="32"/>
        <v>-36</v>
      </c>
      <c r="EF9" s="39" t="s">
        <v>128</v>
      </c>
      <c r="EG9" s="19">
        <v>87</v>
      </c>
      <c r="EH9" s="20">
        <v>0.28064516129032258</v>
      </c>
      <c r="EI9" s="56">
        <f t="shared" si="33"/>
        <v>-18</v>
      </c>
      <c r="EJ9" s="39" t="s">
        <v>128</v>
      </c>
      <c r="EK9" s="19">
        <v>91</v>
      </c>
      <c r="EL9" s="20">
        <v>0.28616352201257861</v>
      </c>
      <c r="EM9" s="56">
        <f t="shared" si="34"/>
        <v>-14</v>
      </c>
      <c r="EN9" s="39" t="s">
        <v>128</v>
      </c>
      <c r="EO9" s="19">
        <v>94</v>
      </c>
      <c r="EP9" s="20">
        <v>0.29467084639498431</v>
      </c>
      <c r="EQ9" s="56">
        <f t="shared" si="35"/>
        <v>-11</v>
      </c>
      <c r="ER9" s="39" t="s">
        <v>128</v>
      </c>
      <c r="ES9" s="19">
        <v>81</v>
      </c>
      <c r="ET9" s="20">
        <v>0.26213592233009708</v>
      </c>
      <c r="EU9" s="56">
        <f t="shared" si="36"/>
        <v>-13</v>
      </c>
      <c r="EV9" s="39" t="s">
        <v>128</v>
      </c>
      <c r="EW9" s="19">
        <v>81</v>
      </c>
      <c r="EX9" s="20">
        <v>0.27</v>
      </c>
      <c r="EY9" s="56">
        <f t="shared" si="37"/>
        <v>-13</v>
      </c>
      <c r="EZ9" s="39" t="s">
        <v>128</v>
      </c>
      <c r="FA9" s="19">
        <v>82</v>
      </c>
      <c r="FB9" s="20">
        <v>0.27062706270627063</v>
      </c>
      <c r="FC9" s="56">
        <f t="shared" si="38"/>
        <v>-12</v>
      </c>
      <c r="FD9" s="39" t="s">
        <v>128</v>
      </c>
      <c r="FE9" s="19">
        <v>82</v>
      </c>
      <c r="FF9" s="20">
        <v>0.26537216828478966</v>
      </c>
      <c r="FG9" s="56">
        <f t="shared" si="39"/>
        <v>-12</v>
      </c>
      <c r="FH9" s="39" t="s">
        <v>128</v>
      </c>
      <c r="FI9" s="19">
        <v>76</v>
      </c>
      <c r="FJ9" s="20">
        <v>0.24675324675324675</v>
      </c>
      <c r="FK9" s="56">
        <f t="shared" si="40"/>
        <v>-18</v>
      </c>
      <c r="FL9" s="39" t="s">
        <v>128</v>
      </c>
      <c r="FM9" s="19">
        <v>77</v>
      </c>
      <c r="FN9" s="20">
        <v>0.25496688741721857</v>
      </c>
      <c r="FO9" s="56">
        <f t="shared" si="41"/>
        <v>-17</v>
      </c>
      <c r="FP9" s="39" t="s">
        <v>128</v>
      </c>
      <c r="FQ9" s="19">
        <v>78</v>
      </c>
      <c r="FR9" s="20">
        <v>0.25742574257425743</v>
      </c>
      <c r="FS9" s="56">
        <f t="shared" si="42"/>
        <v>-16</v>
      </c>
      <c r="FT9" s="39" t="s">
        <v>128</v>
      </c>
      <c r="FU9" s="19">
        <v>76</v>
      </c>
      <c r="FV9" s="20">
        <v>0.24836601307189543</v>
      </c>
      <c r="FW9" s="56">
        <f t="shared" si="43"/>
        <v>-18</v>
      </c>
      <c r="FX9" s="39" t="s">
        <v>128</v>
      </c>
      <c r="FY9" s="19">
        <v>73</v>
      </c>
      <c r="FZ9" s="20">
        <v>0.24013157894736842</v>
      </c>
      <c r="GA9" s="56">
        <f t="shared" si="44"/>
        <v>-21</v>
      </c>
      <c r="GB9" s="39" t="s">
        <v>128</v>
      </c>
      <c r="GC9" s="19">
        <v>93</v>
      </c>
      <c r="GD9" s="20">
        <v>0.29245283018867924</v>
      </c>
      <c r="GE9" s="56">
        <f t="shared" si="45"/>
        <v>-1</v>
      </c>
      <c r="GF9" s="39" t="s">
        <v>128</v>
      </c>
      <c r="GG9" s="19">
        <v>88</v>
      </c>
      <c r="GH9" s="20">
        <v>0.27672955974842767</v>
      </c>
      <c r="GI9" s="56">
        <f t="shared" si="46"/>
        <v>-6</v>
      </c>
      <c r="GJ9" s="39" t="s">
        <v>128</v>
      </c>
      <c r="GK9" s="19">
        <v>92</v>
      </c>
      <c r="GL9" s="20">
        <v>0.28749999999999998</v>
      </c>
      <c r="GM9" s="56">
        <f t="shared" si="47"/>
        <v>-2</v>
      </c>
      <c r="GN9" s="39" t="s">
        <v>128</v>
      </c>
      <c r="GO9" s="19">
        <v>92</v>
      </c>
      <c r="GP9" s="20">
        <v>0.28482972136222912</v>
      </c>
      <c r="GQ9" s="56">
        <f t="shared" si="48"/>
        <v>-2</v>
      </c>
      <c r="GR9" s="39" t="s">
        <v>128</v>
      </c>
      <c r="GS9" s="19">
        <v>89</v>
      </c>
      <c r="GT9" s="20">
        <v>0.28164556962025317</v>
      </c>
      <c r="GU9" s="56">
        <f t="shared" si="49"/>
        <v>-5</v>
      </c>
      <c r="GV9" s="39" t="s">
        <v>128</v>
      </c>
      <c r="GW9" s="19">
        <v>82</v>
      </c>
      <c r="GX9" s="20">
        <v>0.26710097719869708</v>
      </c>
      <c r="GY9" s="56">
        <f t="shared" si="50"/>
        <v>-12</v>
      </c>
      <c r="GZ9" s="39" t="s">
        <v>128</v>
      </c>
      <c r="HA9" s="19">
        <v>83</v>
      </c>
      <c r="HB9" s="20">
        <v>0.27124183006535946</v>
      </c>
      <c r="HC9" s="56">
        <f t="shared" si="51"/>
        <v>-11</v>
      </c>
      <c r="HD9" s="39" t="s">
        <v>128</v>
      </c>
      <c r="HE9" s="19">
        <v>86</v>
      </c>
      <c r="HF9" s="20">
        <v>0.28382838283828382</v>
      </c>
      <c r="HG9" s="56">
        <f t="shared" si="52"/>
        <v>-8</v>
      </c>
      <c r="HH9" s="39" t="s">
        <v>128</v>
      </c>
      <c r="HI9" s="19">
        <v>74</v>
      </c>
      <c r="HJ9" s="20">
        <v>0.24183006535947713</v>
      </c>
      <c r="HK9" s="56">
        <f t="shared" si="53"/>
        <v>-12</v>
      </c>
      <c r="HL9" s="39" t="s">
        <v>128</v>
      </c>
      <c r="HM9" s="19">
        <v>86</v>
      </c>
      <c r="HN9" s="20">
        <v>0.26219512195121952</v>
      </c>
      <c r="HO9" s="56">
        <f t="shared" si="54"/>
        <v>0</v>
      </c>
      <c r="HP9" s="39" t="s">
        <v>128</v>
      </c>
      <c r="HQ9" s="19">
        <v>89</v>
      </c>
      <c r="HR9" s="20">
        <v>0.26726726726726729</v>
      </c>
      <c r="HS9" s="56">
        <f t="shared" si="55"/>
        <v>3</v>
      </c>
      <c r="HT9" s="39" t="s">
        <v>128</v>
      </c>
      <c r="HU9" s="19">
        <v>95</v>
      </c>
      <c r="HV9" s="20">
        <v>0.27696793002915454</v>
      </c>
      <c r="HW9" s="56">
        <f t="shared" si="56"/>
        <v>9</v>
      </c>
      <c r="HX9" s="39" t="s">
        <v>128</v>
      </c>
      <c r="HY9" s="19">
        <v>95</v>
      </c>
      <c r="HZ9" s="20">
        <v>0.27616279069767441</v>
      </c>
      <c r="IA9" s="56">
        <f t="shared" si="57"/>
        <v>9</v>
      </c>
      <c r="IB9" s="39" t="s">
        <v>128</v>
      </c>
      <c r="IC9" s="19">
        <v>92</v>
      </c>
      <c r="ID9" s="20">
        <v>0.27299703264094954</v>
      </c>
      <c r="IE9" s="56">
        <f t="shared" si="58"/>
        <v>6</v>
      </c>
      <c r="IF9" s="39" t="s">
        <v>128</v>
      </c>
      <c r="IG9" s="19">
        <v>89</v>
      </c>
      <c r="IH9" s="20">
        <v>0.26969696969696971</v>
      </c>
      <c r="II9" s="56">
        <f t="shared" si="59"/>
        <v>3</v>
      </c>
      <c r="IJ9" s="39" t="s">
        <v>128</v>
      </c>
      <c r="IK9" s="19">
        <v>97</v>
      </c>
      <c r="IL9" s="20">
        <v>0.28613569321533922</v>
      </c>
      <c r="IM9" s="56">
        <f t="shared" si="60"/>
        <v>11</v>
      </c>
      <c r="IN9" s="39" t="s">
        <v>128</v>
      </c>
      <c r="IO9" s="19">
        <v>104</v>
      </c>
      <c r="IP9" s="20">
        <v>0.30409356725146197</v>
      </c>
      <c r="IQ9" s="56">
        <f t="shared" si="61"/>
        <v>18</v>
      </c>
      <c r="IR9" s="39" t="s">
        <v>128</v>
      </c>
      <c r="IS9" s="19">
        <v>110</v>
      </c>
      <c r="IT9" s="20">
        <v>0.31518624641833809</v>
      </c>
      <c r="IU9" s="56">
        <f t="shared" si="62"/>
        <v>24</v>
      </c>
      <c r="IV9" s="39" t="s">
        <v>128</v>
      </c>
      <c r="IW9" s="19">
        <v>91</v>
      </c>
      <c r="IX9" s="20">
        <v>0.27245508982035926</v>
      </c>
      <c r="IY9" s="56">
        <f t="shared" si="63"/>
        <v>5</v>
      </c>
      <c r="IZ9" s="39" t="s">
        <v>128</v>
      </c>
      <c r="JA9" s="19">
        <v>98</v>
      </c>
      <c r="JB9" s="20">
        <v>0.28405797101449276</v>
      </c>
      <c r="JC9" s="56">
        <f t="shared" si="64"/>
        <v>12</v>
      </c>
      <c r="JD9" s="39" t="s">
        <v>128</v>
      </c>
      <c r="JE9" s="19">
        <v>92</v>
      </c>
      <c r="JF9" s="20">
        <v>0.27058823529411763</v>
      </c>
      <c r="JG9" s="56">
        <f t="shared" si="65"/>
        <v>6</v>
      </c>
      <c r="JH9" s="39" t="s">
        <v>128</v>
      </c>
      <c r="JI9" s="19">
        <v>84</v>
      </c>
      <c r="JJ9" s="20">
        <v>0.246</v>
      </c>
      <c r="JK9" s="56">
        <f t="shared" si="66"/>
        <v>-2</v>
      </c>
      <c r="JL9" s="39" t="s">
        <v>128</v>
      </c>
      <c r="JM9" s="19">
        <v>91</v>
      </c>
      <c r="JN9" s="20">
        <v>0.26843657817109146</v>
      </c>
      <c r="JO9" s="56">
        <f t="shared" si="67"/>
        <v>5</v>
      </c>
      <c r="JP9" s="39" t="s">
        <v>128</v>
      </c>
      <c r="JQ9" s="19">
        <v>89</v>
      </c>
      <c r="JR9" s="20">
        <v>0.2656716417910448</v>
      </c>
      <c r="JS9" s="56">
        <f t="shared" si="68"/>
        <v>3</v>
      </c>
      <c r="JT9" s="39" t="s">
        <v>128</v>
      </c>
      <c r="JU9" s="19">
        <v>93</v>
      </c>
      <c r="JV9" s="20">
        <v>0.28012048192771083</v>
      </c>
      <c r="JW9" s="56">
        <f t="shared" si="69"/>
        <v>7</v>
      </c>
      <c r="JX9" s="39" t="s">
        <v>128</v>
      </c>
      <c r="JY9" s="19">
        <v>93</v>
      </c>
      <c r="JZ9" s="20">
        <v>0.28012048192771083</v>
      </c>
      <c r="KA9" s="56">
        <f t="shared" si="70"/>
        <v>7</v>
      </c>
      <c r="KB9" s="39" t="s">
        <v>128</v>
      </c>
      <c r="KC9" s="19">
        <v>93</v>
      </c>
      <c r="KD9" s="20">
        <v>0.28012048192771083</v>
      </c>
      <c r="KE9" s="56">
        <f t="shared" si="71"/>
        <v>7</v>
      </c>
      <c r="KF9" s="39" t="s">
        <v>128</v>
      </c>
      <c r="KG9" s="19">
        <v>69</v>
      </c>
      <c r="KH9" s="20">
        <v>0.21296296296296297</v>
      </c>
      <c r="KI9" s="56">
        <f t="shared" si="72"/>
        <v>-17</v>
      </c>
      <c r="KJ9" s="39" t="s">
        <v>128</v>
      </c>
      <c r="KK9" s="19">
        <v>65</v>
      </c>
      <c r="KL9" s="20">
        <v>0.19938650306748465</v>
      </c>
      <c r="KM9" s="56">
        <f t="shared" si="73"/>
        <v>-21</v>
      </c>
      <c r="KN9" s="39" t="s">
        <v>128</v>
      </c>
      <c r="KO9" s="19">
        <v>68</v>
      </c>
      <c r="KP9" s="20">
        <v>0.20606060606060606</v>
      </c>
      <c r="KQ9" s="56">
        <f t="shared" si="74"/>
        <v>-18</v>
      </c>
      <c r="KR9" s="39" t="s">
        <v>128</v>
      </c>
      <c r="KS9" s="19">
        <v>65</v>
      </c>
      <c r="KT9" s="20">
        <v>0.19817073170731708</v>
      </c>
      <c r="KU9" s="56">
        <f t="shared" si="75"/>
        <v>-21</v>
      </c>
      <c r="KV9" s="39" t="s">
        <v>128</v>
      </c>
      <c r="KW9" s="19">
        <v>65</v>
      </c>
      <c r="KX9" s="20">
        <v>0.19817073170731708</v>
      </c>
      <c r="KY9" s="56">
        <f t="shared" si="76"/>
        <v>-21</v>
      </c>
      <c r="KZ9" s="39" t="s">
        <v>128</v>
      </c>
      <c r="LA9" s="19">
        <v>60</v>
      </c>
      <c r="LB9" s="20">
        <v>0.18072289156626506</v>
      </c>
      <c r="LC9" s="56">
        <f t="shared" si="77"/>
        <v>-26</v>
      </c>
      <c r="LD9" s="39" t="s">
        <v>128</v>
      </c>
      <c r="LE9" s="19">
        <v>53</v>
      </c>
      <c r="LF9" s="20">
        <v>0.16158536585365854</v>
      </c>
      <c r="LG9" s="64">
        <f>LE9-$LA9</f>
        <v>-7</v>
      </c>
      <c r="LH9" s="39" t="s">
        <v>128</v>
      </c>
      <c r="LI9" s="19">
        <v>59</v>
      </c>
      <c r="LJ9" s="20">
        <v>0.1782477341389728</v>
      </c>
      <c r="LK9" s="64">
        <f>LI9-$LA9</f>
        <v>-1</v>
      </c>
      <c r="LL9" s="39" t="s">
        <v>128</v>
      </c>
      <c r="LM9" s="19">
        <v>69</v>
      </c>
      <c r="LN9" s="20">
        <v>0.20414201183431951</v>
      </c>
      <c r="LO9" s="64">
        <f>LM9-$LA9</f>
        <v>9</v>
      </c>
      <c r="LP9" s="39" t="s">
        <v>128</v>
      </c>
      <c r="LQ9" s="19">
        <v>77</v>
      </c>
      <c r="LR9" s="20">
        <v>0.22713864306784662</v>
      </c>
      <c r="LS9" s="64">
        <f>LQ9-$LA9</f>
        <v>17</v>
      </c>
      <c r="LT9" s="39" t="s">
        <v>128</v>
      </c>
      <c r="LU9" s="19">
        <v>83</v>
      </c>
      <c r="LV9" s="20">
        <v>0.24127906976744187</v>
      </c>
      <c r="LW9" s="64">
        <f>LU9-$LA9</f>
        <v>23</v>
      </c>
      <c r="LX9" s="39" t="s">
        <v>128</v>
      </c>
      <c r="LY9" s="19">
        <v>85</v>
      </c>
      <c r="LZ9" s="20">
        <v>0.24853801169590642</v>
      </c>
      <c r="MA9" s="64">
        <f>LY9-$LA9</f>
        <v>25</v>
      </c>
      <c r="MB9" s="39" t="s">
        <v>128</v>
      </c>
      <c r="MC9" s="19">
        <v>92</v>
      </c>
      <c r="MD9" s="20">
        <v>0.27138643067846607</v>
      </c>
      <c r="ME9" s="64">
        <f>MC9-$LA9</f>
        <v>32</v>
      </c>
      <c r="MF9" s="39" t="s">
        <v>128</v>
      </c>
      <c r="MG9" s="19">
        <v>101</v>
      </c>
      <c r="MH9" s="20">
        <v>0.29618768328445749</v>
      </c>
      <c r="MI9" s="64">
        <f>MG9-$LA9</f>
        <v>41</v>
      </c>
      <c r="MJ9" s="39" t="s">
        <v>128</v>
      </c>
      <c r="MK9" s="17">
        <v>101</v>
      </c>
      <c r="ML9" s="20">
        <v>0.30059523809523808</v>
      </c>
      <c r="MM9" s="64">
        <f>MK9-$LA9</f>
        <v>41</v>
      </c>
      <c r="MN9" s="39" t="s">
        <v>128</v>
      </c>
      <c r="MO9" s="19">
        <v>96</v>
      </c>
      <c r="MP9" s="20">
        <v>0.28402366863905326</v>
      </c>
      <c r="MQ9" s="64">
        <f>MO9-$LA9</f>
        <v>36</v>
      </c>
      <c r="MR9" s="39" t="s">
        <v>128</v>
      </c>
      <c r="MS9" s="19">
        <v>80</v>
      </c>
      <c r="MT9" s="20">
        <v>0.23809523809523808</v>
      </c>
      <c r="MU9" s="64">
        <f>MS9-$LA9</f>
        <v>20</v>
      </c>
      <c r="MV9" s="39" t="s">
        <v>128</v>
      </c>
      <c r="MW9" s="19">
        <v>88</v>
      </c>
      <c r="MX9" s="20">
        <v>0.25958702064896755</v>
      </c>
      <c r="MY9" s="64">
        <f>MW9-$LA9</f>
        <v>28</v>
      </c>
      <c r="MZ9" s="39" t="s">
        <v>128</v>
      </c>
      <c r="NA9" s="19">
        <v>88</v>
      </c>
      <c r="NB9" s="20">
        <v>0.25882352941176473</v>
      </c>
      <c r="NC9" s="64">
        <f>NA9-$LA9</f>
        <v>28</v>
      </c>
      <c r="ND9" s="39" t="s">
        <v>128</v>
      </c>
      <c r="NE9" s="17">
        <v>85</v>
      </c>
      <c r="NF9" s="20">
        <v>0.25147928994082841</v>
      </c>
      <c r="NG9" s="64">
        <f>NE9-$LA9</f>
        <v>25</v>
      </c>
      <c r="NH9" s="39" t="s">
        <v>128</v>
      </c>
      <c r="NI9" s="19">
        <v>85</v>
      </c>
      <c r="NJ9" s="20">
        <v>0.25757575757575757</v>
      </c>
      <c r="NK9" s="64">
        <f>NI9-$LA9</f>
        <v>25</v>
      </c>
      <c r="NL9" s="39" t="s">
        <v>128</v>
      </c>
      <c r="NM9" s="19">
        <v>64</v>
      </c>
      <c r="NN9" s="20">
        <v>0.19692307692307692</v>
      </c>
      <c r="NO9" s="64">
        <f>NM9-$LA9</f>
        <v>4</v>
      </c>
      <c r="NP9" s="39" t="s">
        <v>128</v>
      </c>
      <c r="NQ9" s="19">
        <v>73</v>
      </c>
      <c r="NR9" s="20">
        <v>0.21921921921921922</v>
      </c>
      <c r="NS9" s="64">
        <f>NQ9-$LA9</f>
        <v>13</v>
      </c>
      <c r="NT9" s="39" t="s">
        <v>128</v>
      </c>
      <c r="NU9" s="19">
        <v>89</v>
      </c>
      <c r="NV9" s="20">
        <v>0.25872093023255816</v>
      </c>
      <c r="NW9" s="64">
        <f>NU9-$LA9</f>
        <v>29</v>
      </c>
      <c r="NX9" s="39" t="s">
        <v>128</v>
      </c>
      <c r="NY9" s="17">
        <v>90</v>
      </c>
      <c r="NZ9" s="20">
        <v>0.25936599423631124</v>
      </c>
      <c r="OA9" s="64">
        <f>NY9-$LA9</f>
        <v>30</v>
      </c>
      <c r="OB9" s="39" t="s">
        <v>128</v>
      </c>
      <c r="OC9" s="19">
        <v>84</v>
      </c>
      <c r="OD9" s="20">
        <v>0.25</v>
      </c>
      <c r="OE9" s="64">
        <f>OC9-$LA9</f>
        <v>24</v>
      </c>
      <c r="OF9" s="39" t="s">
        <v>128</v>
      </c>
      <c r="OG9" s="19">
        <v>82</v>
      </c>
      <c r="OH9" s="20">
        <v>0.24550898203592814</v>
      </c>
      <c r="OI9" s="64">
        <f t="shared" si="78"/>
        <v>-2</v>
      </c>
      <c r="OJ9" s="39" t="s">
        <v>128</v>
      </c>
      <c r="OK9" s="19">
        <v>91</v>
      </c>
      <c r="OL9" s="20">
        <v>0.26686217008797652</v>
      </c>
      <c r="OM9" s="64">
        <f t="shared" si="79"/>
        <v>7</v>
      </c>
      <c r="ON9" s="39" t="s">
        <v>128</v>
      </c>
      <c r="OO9" s="19">
        <v>87</v>
      </c>
      <c r="OP9" s="20">
        <v>0.25739644970414199</v>
      </c>
      <c r="OQ9" s="64">
        <f t="shared" si="80"/>
        <v>3</v>
      </c>
      <c r="OR9" s="39" t="s">
        <v>128</v>
      </c>
      <c r="OS9" s="19">
        <v>81</v>
      </c>
      <c r="OT9" s="20">
        <v>0.23823529411764705</v>
      </c>
      <c r="OU9" s="64">
        <f t="shared" si="81"/>
        <v>-3</v>
      </c>
      <c r="OV9" s="39" t="s">
        <v>128</v>
      </c>
      <c r="OW9" s="19">
        <v>75</v>
      </c>
      <c r="OX9" s="20">
        <v>0.22455089820359281</v>
      </c>
      <c r="OY9" s="64">
        <f t="shared" si="82"/>
        <v>-9</v>
      </c>
      <c r="OZ9" s="39" t="s">
        <v>128</v>
      </c>
      <c r="PA9" s="19">
        <v>76</v>
      </c>
      <c r="PB9" s="20">
        <v>0.22754491017964071</v>
      </c>
      <c r="PC9" s="64">
        <f t="shared" si="83"/>
        <v>-8</v>
      </c>
      <c r="PD9" s="39" t="s">
        <v>128</v>
      </c>
      <c r="PE9" s="19">
        <v>85</v>
      </c>
      <c r="PF9" s="20">
        <v>0.25073746312684364</v>
      </c>
      <c r="PG9" s="64">
        <f t="shared" si="84"/>
        <v>1</v>
      </c>
      <c r="PH9" s="39" t="s">
        <v>128</v>
      </c>
      <c r="PI9" s="19">
        <v>82</v>
      </c>
      <c r="PJ9" s="20">
        <v>0.24260355029585798</v>
      </c>
      <c r="PK9" s="64">
        <f t="shared" si="85"/>
        <v>-2</v>
      </c>
      <c r="PL9" s="39" t="s">
        <v>128</v>
      </c>
      <c r="PM9" s="19">
        <v>83</v>
      </c>
      <c r="PN9" s="20">
        <v>0.24776119402985075</v>
      </c>
      <c r="PO9" s="64">
        <f t="shared" si="86"/>
        <v>-1</v>
      </c>
      <c r="PP9" s="39" t="s">
        <v>128</v>
      </c>
      <c r="PQ9" s="19">
        <v>85</v>
      </c>
      <c r="PR9" s="20">
        <v>0.25222551928783382</v>
      </c>
      <c r="PS9" s="64">
        <f t="shared" si="87"/>
        <v>1</v>
      </c>
      <c r="PT9" s="39" t="s">
        <v>128</v>
      </c>
      <c r="PU9" s="19">
        <v>75</v>
      </c>
      <c r="PV9" s="20">
        <v>0.22865853658536586</v>
      </c>
      <c r="PW9" s="64">
        <f t="shared" si="88"/>
        <v>-9</v>
      </c>
      <c r="PX9" s="39" t="s">
        <v>128</v>
      </c>
      <c r="PY9" s="19">
        <v>78</v>
      </c>
      <c r="PZ9" s="20">
        <v>0.23493975903614459</v>
      </c>
      <c r="QA9" s="64">
        <f t="shared" si="89"/>
        <v>-6</v>
      </c>
      <c r="QB9" s="39" t="s">
        <v>128</v>
      </c>
      <c r="QC9" s="19">
        <v>73</v>
      </c>
      <c r="QD9" s="20">
        <v>0.23174603174603176</v>
      </c>
      <c r="QE9" s="64">
        <f t="shared" si="90"/>
        <v>-11</v>
      </c>
      <c r="QF9" s="39" t="s">
        <v>128</v>
      </c>
      <c r="QG9" s="19">
        <v>67</v>
      </c>
      <c r="QH9" s="20">
        <v>0.21895424836601307</v>
      </c>
      <c r="QI9" s="64">
        <f t="shared" si="91"/>
        <v>-17</v>
      </c>
      <c r="QJ9" s="39" t="s">
        <v>128</v>
      </c>
      <c r="QK9" s="19">
        <v>56</v>
      </c>
      <c r="QL9" s="20">
        <v>0.19243986254295534</v>
      </c>
      <c r="QM9" s="64">
        <f t="shared" si="92"/>
        <v>-28</v>
      </c>
      <c r="QN9" s="39" t="s">
        <v>128</v>
      </c>
      <c r="QO9" s="19">
        <v>41</v>
      </c>
      <c r="QP9" s="20">
        <v>0.14748201438848921</v>
      </c>
      <c r="QQ9" s="64">
        <f t="shared" si="93"/>
        <v>-43</v>
      </c>
      <c r="QR9" s="39" t="s">
        <v>128</v>
      </c>
      <c r="QS9" s="19">
        <v>38</v>
      </c>
      <c r="QT9" s="20">
        <v>0.14615384615384616</v>
      </c>
      <c r="QU9" s="64">
        <f t="shared" si="94"/>
        <v>-46</v>
      </c>
      <c r="QV9" s="39" t="s">
        <v>128</v>
      </c>
      <c r="QW9" s="19">
        <v>92</v>
      </c>
      <c r="QX9" s="20">
        <v>0.27218934911242604</v>
      </c>
      <c r="QY9" s="64">
        <f t="shared" si="95"/>
        <v>8</v>
      </c>
      <c r="QZ9" s="39" t="s">
        <v>128</v>
      </c>
      <c r="RA9" s="19">
        <v>81</v>
      </c>
      <c r="RB9" s="20">
        <v>0.2417910447761194</v>
      </c>
      <c r="RC9" s="64">
        <f t="shared" si="96"/>
        <v>-3</v>
      </c>
      <c r="RD9" s="39" t="s">
        <v>128</v>
      </c>
      <c r="RE9" s="19">
        <v>92</v>
      </c>
      <c r="RF9" s="20">
        <v>0.26979472140762462</v>
      </c>
      <c r="RG9" s="64">
        <f t="shared" si="97"/>
        <v>8</v>
      </c>
      <c r="RH9" s="39" t="s">
        <v>128</v>
      </c>
      <c r="RI9" s="19">
        <v>78</v>
      </c>
      <c r="RJ9" s="20">
        <v>0.23564954682779457</v>
      </c>
      <c r="RK9" s="64">
        <f t="shared" si="98"/>
        <v>-14</v>
      </c>
      <c r="RL9" s="39" t="s">
        <v>128</v>
      </c>
      <c r="RM9" s="19">
        <v>85</v>
      </c>
      <c r="RN9" s="20">
        <v>0.25679758308157102</v>
      </c>
      <c r="RO9" s="64">
        <f t="shared" si="99"/>
        <v>-7</v>
      </c>
      <c r="RP9" s="39" t="s">
        <v>128</v>
      </c>
      <c r="RQ9" s="19">
        <v>91</v>
      </c>
      <c r="RR9" s="20">
        <v>0.27327327327327328</v>
      </c>
      <c r="RS9" s="64">
        <f t="shared" si="100"/>
        <v>-1</v>
      </c>
      <c r="RT9" s="39" t="s">
        <v>128</v>
      </c>
      <c r="RU9" s="19">
        <v>90</v>
      </c>
      <c r="RV9" s="20">
        <v>0.27108433734939757</v>
      </c>
      <c r="RW9" s="64">
        <f t="shared" si="101"/>
        <v>-2</v>
      </c>
      <c r="RX9" s="39" t="s">
        <v>128</v>
      </c>
      <c r="RY9" s="19"/>
      <c r="RZ9" s="20"/>
      <c r="SA9" s="64">
        <f t="shared" si="102"/>
        <v>-92</v>
      </c>
    </row>
    <row r="10" spans="1:495" ht="15.6" thickTop="1" thickBot="1" x14ac:dyDescent="0.35">
      <c r="A10" s="148" t="s">
        <v>129</v>
      </c>
      <c r="B10" s="149">
        <v>399</v>
      </c>
      <c r="C10" s="150">
        <v>1</v>
      </c>
      <c r="D10" s="118" t="s">
        <v>129</v>
      </c>
      <c r="E10" s="41">
        <v>422</v>
      </c>
      <c r="F10" s="32">
        <v>1</v>
      </c>
      <c r="G10" s="33">
        <f t="shared" si="0"/>
        <v>23</v>
      </c>
      <c r="H10" s="40" t="s">
        <v>129</v>
      </c>
      <c r="I10" s="41">
        <v>422</v>
      </c>
      <c r="J10" s="32">
        <v>1</v>
      </c>
      <c r="K10" s="33">
        <f t="shared" si="1"/>
        <v>23</v>
      </c>
      <c r="L10" s="40" t="s">
        <v>129</v>
      </c>
      <c r="M10" s="41">
        <v>392</v>
      </c>
      <c r="N10" s="32">
        <v>1</v>
      </c>
      <c r="O10" s="33">
        <f t="shared" si="2"/>
        <v>-7</v>
      </c>
      <c r="P10" s="40" t="s">
        <v>129</v>
      </c>
      <c r="Q10" s="41">
        <v>324</v>
      </c>
      <c r="R10" s="32">
        <v>1</v>
      </c>
      <c r="S10" s="65">
        <f t="shared" si="3"/>
        <v>-75</v>
      </c>
      <c r="T10" s="40" t="s">
        <v>129</v>
      </c>
      <c r="U10" s="41">
        <v>350</v>
      </c>
      <c r="V10" s="32">
        <v>1</v>
      </c>
      <c r="W10" s="65">
        <f t="shared" si="4"/>
        <v>-49</v>
      </c>
      <c r="X10" s="40" t="s">
        <v>129</v>
      </c>
      <c r="Y10" s="41">
        <v>348</v>
      </c>
      <c r="Z10" s="32">
        <v>1</v>
      </c>
      <c r="AA10" s="65">
        <f t="shared" si="5"/>
        <v>-51</v>
      </c>
      <c r="AB10" s="40" t="s">
        <v>129</v>
      </c>
      <c r="AC10" s="41">
        <v>350</v>
      </c>
      <c r="AD10" s="32">
        <v>1</v>
      </c>
      <c r="AE10" s="65">
        <f t="shared" si="6"/>
        <v>-49</v>
      </c>
      <c r="AF10" s="40" t="s">
        <v>129</v>
      </c>
      <c r="AG10" s="41">
        <v>350</v>
      </c>
      <c r="AH10" s="32">
        <v>1</v>
      </c>
      <c r="AI10" s="65">
        <f t="shared" si="7"/>
        <v>-49</v>
      </c>
      <c r="AJ10" s="40" t="s">
        <v>129</v>
      </c>
      <c r="AK10" s="41">
        <v>350</v>
      </c>
      <c r="AL10" s="32">
        <v>1</v>
      </c>
      <c r="AM10" s="65">
        <f t="shared" si="8"/>
        <v>-49</v>
      </c>
      <c r="AN10" s="40"/>
      <c r="AO10" s="41">
        <v>341</v>
      </c>
      <c r="AP10" s="32">
        <v>1</v>
      </c>
      <c r="AQ10" s="65">
        <f t="shared" si="9"/>
        <v>-58</v>
      </c>
      <c r="AR10" s="40" t="s">
        <v>129</v>
      </c>
      <c r="AS10" s="41">
        <v>346</v>
      </c>
      <c r="AT10" s="32">
        <v>1</v>
      </c>
      <c r="AU10" s="65">
        <f t="shared" si="10"/>
        <v>-53</v>
      </c>
      <c r="AV10" s="40"/>
      <c r="AW10" s="41">
        <v>325</v>
      </c>
      <c r="AX10" s="32">
        <v>1</v>
      </c>
      <c r="AY10" s="65">
        <f t="shared" si="11"/>
        <v>-74</v>
      </c>
      <c r="AZ10" s="40"/>
      <c r="BA10" s="41">
        <v>323</v>
      </c>
      <c r="BB10" s="32">
        <v>1</v>
      </c>
      <c r="BC10" s="65">
        <f t="shared" si="12"/>
        <v>-76</v>
      </c>
      <c r="BD10" s="40" t="s">
        <v>129</v>
      </c>
      <c r="BE10" s="41">
        <v>322</v>
      </c>
      <c r="BF10" s="32">
        <v>1</v>
      </c>
      <c r="BG10" s="65">
        <f t="shared" si="13"/>
        <v>-77</v>
      </c>
      <c r="BH10" s="40" t="s">
        <v>129</v>
      </c>
      <c r="BI10" s="41">
        <v>308</v>
      </c>
      <c r="BJ10" s="32">
        <v>1</v>
      </c>
      <c r="BK10" s="65">
        <f t="shared" si="14"/>
        <v>-91</v>
      </c>
      <c r="BL10" s="40" t="s">
        <v>129</v>
      </c>
      <c r="BM10" s="41">
        <v>320</v>
      </c>
      <c r="BN10" s="32">
        <v>1</v>
      </c>
      <c r="BO10" s="65">
        <f t="shared" si="15"/>
        <v>-79</v>
      </c>
      <c r="BP10" s="40" t="s">
        <v>129</v>
      </c>
      <c r="BQ10" s="41">
        <v>304</v>
      </c>
      <c r="BR10" s="32">
        <v>1</v>
      </c>
      <c r="BS10" s="65">
        <f t="shared" si="16"/>
        <v>-95</v>
      </c>
      <c r="BT10" s="40" t="s">
        <v>129</v>
      </c>
      <c r="BU10" s="41">
        <v>302</v>
      </c>
      <c r="BV10" s="32">
        <v>1</v>
      </c>
      <c r="BW10" s="65">
        <f t="shared" si="17"/>
        <v>-97</v>
      </c>
      <c r="BX10" s="40" t="s">
        <v>129</v>
      </c>
      <c r="BY10" s="41">
        <v>291</v>
      </c>
      <c r="BZ10" s="32">
        <v>1</v>
      </c>
      <c r="CA10" s="65">
        <f t="shared" si="18"/>
        <v>-108</v>
      </c>
      <c r="CB10" s="40" t="s">
        <v>129</v>
      </c>
      <c r="CC10" s="41">
        <v>258</v>
      </c>
      <c r="CD10" s="32">
        <v>1</v>
      </c>
      <c r="CE10" s="65">
        <f t="shared" si="19"/>
        <v>-141</v>
      </c>
      <c r="CF10" s="40" t="s">
        <v>129</v>
      </c>
      <c r="CG10" s="41">
        <v>268</v>
      </c>
      <c r="CH10" s="32">
        <v>1</v>
      </c>
      <c r="CI10" s="65">
        <f t="shared" si="20"/>
        <v>-131</v>
      </c>
      <c r="CJ10" s="40" t="s">
        <v>129</v>
      </c>
      <c r="CK10" s="41">
        <v>274</v>
      </c>
      <c r="CL10" s="32">
        <v>1</v>
      </c>
      <c r="CM10" s="65">
        <f t="shared" si="21"/>
        <v>-125</v>
      </c>
      <c r="CN10" s="40" t="s">
        <v>129</v>
      </c>
      <c r="CO10" s="41">
        <v>286</v>
      </c>
      <c r="CP10" s="32">
        <v>1</v>
      </c>
      <c r="CQ10" s="65">
        <f t="shared" si="22"/>
        <v>-113</v>
      </c>
      <c r="CR10" s="40" t="s">
        <v>129</v>
      </c>
      <c r="CS10" s="41">
        <v>291</v>
      </c>
      <c r="CT10" s="32">
        <v>1</v>
      </c>
      <c r="CU10" s="65">
        <f t="shared" si="23"/>
        <v>-108</v>
      </c>
      <c r="CV10" s="40" t="s">
        <v>129</v>
      </c>
      <c r="CW10" s="41">
        <v>319</v>
      </c>
      <c r="CX10" s="32">
        <v>1</v>
      </c>
      <c r="CY10" s="65">
        <f t="shared" si="24"/>
        <v>-80</v>
      </c>
      <c r="CZ10" s="40" t="s">
        <v>129</v>
      </c>
      <c r="DA10" s="41">
        <v>319</v>
      </c>
      <c r="DB10" s="32">
        <v>1</v>
      </c>
      <c r="DC10" s="65">
        <f t="shared" si="25"/>
        <v>15</v>
      </c>
      <c r="DD10" s="40" t="s">
        <v>129</v>
      </c>
      <c r="DE10" s="41">
        <v>312</v>
      </c>
      <c r="DF10" s="32">
        <v>1</v>
      </c>
      <c r="DG10" s="65">
        <f t="shared" si="26"/>
        <v>8</v>
      </c>
      <c r="DH10" s="40" t="s">
        <v>129</v>
      </c>
      <c r="DI10" s="41">
        <v>310</v>
      </c>
      <c r="DJ10" s="32">
        <v>1</v>
      </c>
      <c r="DK10" s="65">
        <f t="shared" si="27"/>
        <v>6</v>
      </c>
      <c r="DL10" s="118" t="s">
        <v>129</v>
      </c>
      <c r="DM10" s="41">
        <v>304</v>
      </c>
      <c r="DN10" s="32">
        <v>1</v>
      </c>
      <c r="DO10" s="65">
        <f t="shared" si="28"/>
        <v>0</v>
      </c>
      <c r="DP10" s="40" t="s">
        <v>129</v>
      </c>
      <c r="DQ10" s="41">
        <v>311</v>
      </c>
      <c r="DR10" s="32">
        <v>1</v>
      </c>
      <c r="DS10" s="65">
        <f t="shared" si="29"/>
        <v>7</v>
      </c>
      <c r="DT10" s="40" t="s">
        <v>129</v>
      </c>
      <c r="DU10" s="41">
        <v>315</v>
      </c>
      <c r="DV10" s="32">
        <v>1</v>
      </c>
      <c r="DW10" s="65">
        <f t="shared" si="30"/>
        <v>11</v>
      </c>
      <c r="DX10" s="40" t="s">
        <v>129</v>
      </c>
      <c r="DY10" s="41">
        <v>308</v>
      </c>
      <c r="DZ10" s="32">
        <v>1</v>
      </c>
      <c r="EA10" s="65">
        <f t="shared" si="31"/>
        <v>4</v>
      </c>
      <c r="EB10" s="40" t="s">
        <v>129</v>
      </c>
      <c r="EC10" s="41">
        <v>308</v>
      </c>
      <c r="ED10" s="32">
        <v>1</v>
      </c>
      <c r="EE10" s="65">
        <f t="shared" si="32"/>
        <v>4</v>
      </c>
      <c r="EF10" s="40" t="s">
        <v>129</v>
      </c>
      <c r="EG10" s="41">
        <v>310</v>
      </c>
      <c r="EH10" s="32">
        <v>1</v>
      </c>
      <c r="EI10" s="65">
        <f t="shared" si="33"/>
        <v>6</v>
      </c>
      <c r="EJ10" s="40" t="s">
        <v>129</v>
      </c>
      <c r="EK10" s="41">
        <v>318</v>
      </c>
      <c r="EL10" s="32">
        <v>1</v>
      </c>
      <c r="EM10" s="65">
        <f t="shared" si="34"/>
        <v>14</v>
      </c>
      <c r="EN10" s="40" t="s">
        <v>129</v>
      </c>
      <c r="EO10" s="41">
        <v>319</v>
      </c>
      <c r="EP10" s="32">
        <v>1</v>
      </c>
      <c r="EQ10" s="65">
        <f t="shared" si="35"/>
        <v>15</v>
      </c>
      <c r="ER10" s="40" t="s">
        <v>129</v>
      </c>
      <c r="ES10" s="41">
        <v>309</v>
      </c>
      <c r="ET10" s="32">
        <v>1</v>
      </c>
      <c r="EU10" s="65">
        <f t="shared" si="36"/>
        <v>-10</v>
      </c>
      <c r="EV10" s="40" t="s">
        <v>129</v>
      </c>
      <c r="EW10" s="41">
        <v>300</v>
      </c>
      <c r="EX10" s="32">
        <v>1</v>
      </c>
      <c r="EY10" s="65">
        <f t="shared" si="37"/>
        <v>-19</v>
      </c>
      <c r="EZ10" s="40" t="s">
        <v>129</v>
      </c>
      <c r="FA10" s="41">
        <v>303</v>
      </c>
      <c r="FB10" s="32">
        <v>1</v>
      </c>
      <c r="FC10" s="65">
        <f t="shared" si="38"/>
        <v>-16</v>
      </c>
      <c r="FD10" s="40" t="s">
        <v>129</v>
      </c>
      <c r="FE10" s="41">
        <v>309</v>
      </c>
      <c r="FF10" s="32">
        <v>1</v>
      </c>
      <c r="FG10" s="65">
        <f t="shared" si="39"/>
        <v>-10</v>
      </c>
      <c r="FH10" s="40" t="s">
        <v>129</v>
      </c>
      <c r="FI10" s="41">
        <v>308</v>
      </c>
      <c r="FJ10" s="32">
        <v>1</v>
      </c>
      <c r="FK10" s="65">
        <f t="shared" si="40"/>
        <v>-11</v>
      </c>
      <c r="FL10" s="40" t="s">
        <v>129</v>
      </c>
      <c r="FM10" s="41">
        <v>302</v>
      </c>
      <c r="FN10" s="32">
        <v>1</v>
      </c>
      <c r="FO10" s="65">
        <f t="shared" si="41"/>
        <v>-17</v>
      </c>
      <c r="FP10" s="40" t="s">
        <v>129</v>
      </c>
      <c r="FQ10" s="41">
        <v>303</v>
      </c>
      <c r="FR10" s="32">
        <v>1</v>
      </c>
      <c r="FS10" s="65">
        <f t="shared" si="42"/>
        <v>-16</v>
      </c>
      <c r="FT10" s="40" t="s">
        <v>129</v>
      </c>
      <c r="FU10" s="41">
        <v>306</v>
      </c>
      <c r="FV10" s="32">
        <v>1</v>
      </c>
      <c r="FW10" s="65">
        <f t="shared" si="43"/>
        <v>-13</v>
      </c>
      <c r="FX10" s="40" t="s">
        <v>129</v>
      </c>
      <c r="FY10" s="41">
        <v>304</v>
      </c>
      <c r="FZ10" s="32">
        <v>1</v>
      </c>
      <c r="GA10" s="65">
        <f t="shared" si="44"/>
        <v>-15</v>
      </c>
      <c r="GB10" s="40" t="s">
        <v>129</v>
      </c>
      <c r="GC10" s="41">
        <v>318</v>
      </c>
      <c r="GD10" s="32">
        <v>1</v>
      </c>
      <c r="GE10" s="65">
        <f t="shared" si="45"/>
        <v>-1</v>
      </c>
      <c r="GF10" s="40" t="s">
        <v>129</v>
      </c>
      <c r="GG10" s="41">
        <v>318</v>
      </c>
      <c r="GH10" s="32">
        <v>1</v>
      </c>
      <c r="GI10" s="65">
        <f t="shared" si="46"/>
        <v>-1</v>
      </c>
      <c r="GJ10" s="40" t="s">
        <v>129</v>
      </c>
      <c r="GK10" s="41">
        <v>320</v>
      </c>
      <c r="GL10" s="32">
        <v>1</v>
      </c>
      <c r="GM10" s="65">
        <f t="shared" si="47"/>
        <v>1</v>
      </c>
      <c r="GN10" s="40" t="s">
        <v>129</v>
      </c>
      <c r="GO10" s="41">
        <v>323</v>
      </c>
      <c r="GP10" s="32">
        <v>1</v>
      </c>
      <c r="GQ10" s="65">
        <f t="shared" si="48"/>
        <v>4</v>
      </c>
      <c r="GR10" s="40" t="s">
        <v>129</v>
      </c>
      <c r="GS10" s="41">
        <v>316</v>
      </c>
      <c r="GT10" s="32">
        <v>1</v>
      </c>
      <c r="GU10" s="65">
        <f t="shared" si="49"/>
        <v>-3</v>
      </c>
      <c r="GV10" s="40" t="s">
        <v>129</v>
      </c>
      <c r="GW10" s="41">
        <v>307</v>
      </c>
      <c r="GX10" s="32">
        <v>1</v>
      </c>
      <c r="GY10" s="65">
        <f t="shared" si="50"/>
        <v>-12</v>
      </c>
      <c r="GZ10" s="40" t="s">
        <v>129</v>
      </c>
      <c r="HA10" s="41">
        <v>306</v>
      </c>
      <c r="HB10" s="32">
        <v>1</v>
      </c>
      <c r="HC10" s="65">
        <f t="shared" si="51"/>
        <v>-13</v>
      </c>
      <c r="HD10" s="40" t="s">
        <v>129</v>
      </c>
      <c r="HE10" s="41">
        <v>303</v>
      </c>
      <c r="HF10" s="32">
        <v>1</v>
      </c>
      <c r="HG10" s="65">
        <f t="shared" si="52"/>
        <v>-16</v>
      </c>
      <c r="HH10" s="40" t="s">
        <v>129</v>
      </c>
      <c r="HI10" s="41">
        <v>306</v>
      </c>
      <c r="HJ10" s="32">
        <v>1</v>
      </c>
      <c r="HK10" s="65">
        <f t="shared" si="53"/>
        <v>3</v>
      </c>
      <c r="HL10" s="40" t="s">
        <v>129</v>
      </c>
      <c r="HM10" s="41">
        <v>328</v>
      </c>
      <c r="HN10" s="32">
        <v>1</v>
      </c>
      <c r="HO10" s="65">
        <f t="shared" si="54"/>
        <v>25</v>
      </c>
      <c r="HP10" s="40" t="s">
        <v>129</v>
      </c>
      <c r="HQ10" s="41">
        <v>333</v>
      </c>
      <c r="HR10" s="32">
        <v>1</v>
      </c>
      <c r="HS10" s="65">
        <f t="shared" si="55"/>
        <v>30</v>
      </c>
      <c r="HT10" s="40" t="s">
        <v>129</v>
      </c>
      <c r="HU10" s="41">
        <v>343</v>
      </c>
      <c r="HV10" s="32">
        <v>1</v>
      </c>
      <c r="HW10" s="65">
        <f t="shared" si="56"/>
        <v>40</v>
      </c>
      <c r="HX10" s="40" t="s">
        <v>129</v>
      </c>
      <c r="HY10" s="41">
        <v>344</v>
      </c>
      <c r="HZ10" s="32">
        <v>1</v>
      </c>
      <c r="IA10" s="65">
        <f t="shared" si="57"/>
        <v>41</v>
      </c>
      <c r="IB10" s="40" t="s">
        <v>129</v>
      </c>
      <c r="IC10" s="41">
        <v>337</v>
      </c>
      <c r="ID10" s="32">
        <v>1</v>
      </c>
      <c r="IE10" s="65">
        <f t="shared" si="58"/>
        <v>34</v>
      </c>
      <c r="IF10" s="40" t="s">
        <v>129</v>
      </c>
      <c r="IG10" s="41">
        <v>330</v>
      </c>
      <c r="IH10" s="32">
        <v>1</v>
      </c>
      <c r="II10" s="65">
        <f t="shared" si="59"/>
        <v>27</v>
      </c>
      <c r="IJ10" s="40" t="s">
        <v>129</v>
      </c>
      <c r="IK10" s="41">
        <v>339</v>
      </c>
      <c r="IL10" s="32">
        <v>1</v>
      </c>
      <c r="IM10" s="65">
        <f t="shared" si="60"/>
        <v>36</v>
      </c>
      <c r="IN10" s="40" t="s">
        <v>129</v>
      </c>
      <c r="IO10" s="41">
        <v>342</v>
      </c>
      <c r="IP10" s="32">
        <v>1</v>
      </c>
      <c r="IQ10" s="65">
        <f t="shared" si="61"/>
        <v>39</v>
      </c>
      <c r="IR10" s="40" t="s">
        <v>129</v>
      </c>
      <c r="IS10" s="41">
        <v>349</v>
      </c>
      <c r="IT10" s="32">
        <v>1</v>
      </c>
      <c r="IU10" s="65">
        <f t="shared" si="62"/>
        <v>46</v>
      </c>
      <c r="IV10" s="40" t="s">
        <v>129</v>
      </c>
      <c r="IW10" s="41">
        <v>334</v>
      </c>
      <c r="IX10" s="32">
        <v>1</v>
      </c>
      <c r="IY10" s="65">
        <f t="shared" si="63"/>
        <v>31</v>
      </c>
      <c r="IZ10" s="40" t="s">
        <v>129</v>
      </c>
      <c r="JA10" s="41">
        <v>345</v>
      </c>
      <c r="JB10" s="32">
        <v>1</v>
      </c>
      <c r="JC10" s="65">
        <f t="shared" si="64"/>
        <v>42</v>
      </c>
      <c r="JD10" s="40" t="s">
        <v>129</v>
      </c>
      <c r="JE10" s="41">
        <v>340</v>
      </c>
      <c r="JF10" s="32">
        <v>1</v>
      </c>
      <c r="JG10" s="65">
        <f t="shared" si="65"/>
        <v>37</v>
      </c>
      <c r="JH10" s="40" t="s">
        <v>129</v>
      </c>
      <c r="JI10" s="41">
        <v>341</v>
      </c>
      <c r="JJ10" s="32">
        <v>1</v>
      </c>
      <c r="JK10" s="65">
        <f t="shared" si="66"/>
        <v>38</v>
      </c>
      <c r="JL10" s="40" t="s">
        <v>129</v>
      </c>
      <c r="JM10" s="41">
        <v>339</v>
      </c>
      <c r="JN10" s="32">
        <v>1</v>
      </c>
      <c r="JO10" s="65">
        <f t="shared" si="67"/>
        <v>36</v>
      </c>
      <c r="JP10" s="40" t="s">
        <v>129</v>
      </c>
      <c r="JQ10" s="41">
        <v>335</v>
      </c>
      <c r="JR10" s="32">
        <v>1</v>
      </c>
      <c r="JS10" s="65">
        <f t="shared" si="68"/>
        <v>32</v>
      </c>
      <c r="JT10" s="40" t="s">
        <v>129</v>
      </c>
      <c r="JU10" s="41">
        <v>332</v>
      </c>
      <c r="JV10" s="32">
        <v>1</v>
      </c>
      <c r="JW10" s="65">
        <f t="shared" si="69"/>
        <v>29</v>
      </c>
      <c r="JX10" s="40" t="s">
        <v>129</v>
      </c>
      <c r="JY10" s="41">
        <v>332</v>
      </c>
      <c r="JZ10" s="32">
        <v>1</v>
      </c>
      <c r="KA10" s="65">
        <f t="shared" si="70"/>
        <v>29</v>
      </c>
      <c r="KB10" s="40" t="s">
        <v>129</v>
      </c>
      <c r="KC10" s="41">
        <v>332</v>
      </c>
      <c r="KD10" s="32">
        <v>1</v>
      </c>
      <c r="KE10" s="65">
        <f t="shared" si="71"/>
        <v>29</v>
      </c>
      <c r="KF10" s="40" t="s">
        <v>129</v>
      </c>
      <c r="KG10" s="41">
        <v>324</v>
      </c>
      <c r="KH10" s="32">
        <v>1</v>
      </c>
      <c r="KI10" s="65">
        <f t="shared" si="72"/>
        <v>21</v>
      </c>
      <c r="KJ10" s="40" t="s">
        <v>129</v>
      </c>
      <c r="KK10" s="41">
        <v>326</v>
      </c>
      <c r="KL10" s="32">
        <v>1</v>
      </c>
      <c r="KM10" s="65">
        <f t="shared" si="73"/>
        <v>23</v>
      </c>
      <c r="KN10" s="40" t="s">
        <v>129</v>
      </c>
      <c r="KO10" s="41">
        <v>330</v>
      </c>
      <c r="KP10" s="32">
        <v>1</v>
      </c>
      <c r="KQ10" s="65">
        <f t="shared" si="74"/>
        <v>27</v>
      </c>
      <c r="KR10" s="40" t="s">
        <v>129</v>
      </c>
      <c r="KS10" s="41">
        <v>328</v>
      </c>
      <c r="KT10" s="32">
        <v>1</v>
      </c>
      <c r="KU10" s="65">
        <f t="shared" si="75"/>
        <v>25</v>
      </c>
      <c r="KV10" s="40" t="s">
        <v>129</v>
      </c>
      <c r="KW10" s="41">
        <v>328</v>
      </c>
      <c r="KX10" s="32">
        <v>1</v>
      </c>
      <c r="KY10" s="65">
        <f t="shared" si="76"/>
        <v>25</v>
      </c>
      <c r="KZ10" s="40" t="s">
        <v>129</v>
      </c>
      <c r="LA10" s="41">
        <v>332</v>
      </c>
      <c r="LB10" s="32">
        <v>1</v>
      </c>
      <c r="LC10" s="65">
        <f t="shared" si="77"/>
        <v>29</v>
      </c>
      <c r="LD10" s="40" t="s">
        <v>129</v>
      </c>
      <c r="LE10" s="41">
        <v>328</v>
      </c>
      <c r="LF10" s="32">
        <v>1</v>
      </c>
      <c r="LG10" s="65">
        <f t="shared" ref="LG10:LG11" si="103">LE10-$LA10</f>
        <v>-4</v>
      </c>
      <c r="LH10" s="40" t="s">
        <v>129</v>
      </c>
      <c r="LI10" s="41">
        <v>331</v>
      </c>
      <c r="LJ10" s="32">
        <v>1</v>
      </c>
      <c r="LK10" s="65">
        <f t="shared" ref="LK10:LK11" si="104">LI10-$LA10</f>
        <v>-1</v>
      </c>
      <c r="LL10" s="40" t="s">
        <v>129</v>
      </c>
      <c r="LM10" s="41">
        <v>338</v>
      </c>
      <c r="LN10" s="32">
        <v>1</v>
      </c>
      <c r="LO10" s="65">
        <f t="shared" ref="LO10:LO11" si="105">LM10-$LA10</f>
        <v>6</v>
      </c>
      <c r="LP10" s="40" t="s">
        <v>129</v>
      </c>
      <c r="LQ10" s="41">
        <v>339</v>
      </c>
      <c r="LR10" s="32">
        <v>1</v>
      </c>
      <c r="LS10" s="65">
        <f t="shared" ref="LS10:LS11" si="106">LQ10-$LA10</f>
        <v>7</v>
      </c>
      <c r="LT10" s="40" t="s">
        <v>129</v>
      </c>
      <c r="LU10" s="41">
        <v>344</v>
      </c>
      <c r="LV10" s="32">
        <v>1</v>
      </c>
      <c r="LW10" s="65">
        <f t="shared" ref="LW10:LW11" si="107">LU10-$LA10</f>
        <v>12</v>
      </c>
      <c r="LX10" s="40" t="s">
        <v>129</v>
      </c>
      <c r="LY10" s="41">
        <v>342</v>
      </c>
      <c r="LZ10" s="32">
        <v>1</v>
      </c>
      <c r="MA10" s="65">
        <f t="shared" ref="MA10:MA11" si="108">LY10-$LA10</f>
        <v>10</v>
      </c>
      <c r="MB10" s="40" t="s">
        <v>129</v>
      </c>
      <c r="MC10" s="41">
        <v>339</v>
      </c>
      <c r="MD10" s="32">
        <v>1</v>
      </c>
      <c r="ME10" s="65">
        <f t="shared" ref="ME10:ME11" si="109">MC10-$LA10</f>
        <v>7</v>
      </c>
      <c r="MF10" s="40" t="s">
        <v>129</v>
      </c>
      <c r="MG10" s="41">
        <v>341</v>
      </c>
      <c r="MH10" s="32">
        <v>1</v>
      </c>
      <c r="MI10" s="65">
        <f t="shared" ref="MI10:MI11" si="110">MG10-$LA10</f>
        <v>9</v>
      </c>
      <c r="MJ10" s="40" t="s">
        <v>129</v>
      </c>
      <c r="MK10" s="22">
        <v>336</v>
      </c>
      <c r="ML10" s="23">
        <v>1</v>
      </c>
      <c r="MM10" s="65">
        <f t="shared" ref="MM10:MM11" si="111">MK10-$LA10</f>
        <v>4</v>
      </c>
      <c r="MN10" s="40" t="s">
        <v>129</v>
      </c>
      <c r="MO10" s="41">
        <v>338</v>
      </c>
      <c r="MP10" s="32">
        <v>1</v>
      </c>
      <c r="MQ10" s="65">
        <f t="shared" ref="MQ10:MQ11" si="112">MO10-$LA10</f>
        <v>6</v>
      </c>
      <c r="MR10" s="40" t="s">
        <v>129</v>
      </c>
      <c r="MS10" s="41">
        <v>336</v>
      </c>
      <c r="MT10" s="32">
        <v>1</v>
      </c>
      <c r="MU10" s="65">
        <f t="shared" ref="MU10:MU11" si="113">MS10-$LA10</f>
        <v>4</v>
      </c>
      <c r="MV10" s="40" t="s">
        <v>129</v>
      </c>
      <c r="MW10" s="41">
        <v>339</v>
      </c>
      <c r="MX10" s="32">
        <v>1</v>
      </c>
      <c r="MY10" s="65">
        <f t="shared" ref="MY10:MY11" si="114">MW10-$LA10</f>
        <v>7</v>
      </c>
      <c r="MZ10" s="40" t="s">
        <v>129</v>
      </c>
      <c r="NA10" s="41">
        <v>340</v>
      </c>
      <c r="NB10" s="32">
        <v>1</v>
      </c>
      <c r="NC10" s="65">
        <f t="shared" ref="NC10:NC11" si="115">NA10-$LA10</f>
        <v>8</v>
      </c>
      <c r="ND10" s="40" t="s">
        <v>129</v>
      </c>
      <c r="NE10" s="22">
        <v>338</v>
      </c>
      <c r="NF10" s="23">
        <v>1</v>
      </c>
      <c r="NG10" s="65">
        <f t="shared" ref="NG10:NG11" si="116">NE10-$LA10</f>
        <v>6</v>
      </c>
      <c r="NH10" s="40" t="s">
        <v>129</v>
      </c>
      <c r="NI10" s="41">
        <v>330</v>
      </c>
      <c r="NJ10" s="32">
        <v>1</v>
      </c>
      <c r="NK10" s="65">
        <f t="shared" ref="NK10:NK11" si="117">NI10-$LA10</f>
        <v>-2</v>
      </c>
      <c r="NL10" s="40" t="s">
        <v>129</v>
      </c>
      <c r="NM10" s="41">
        <v>325</v>
      </c>
      <c r="NN10" s="32">
        <v>1</v>
      </c>
      <c r="NO10" s="65">
        <f t="shared" ref="NO10:NO11" si="118">NM10-$LA10</f>
        <v>-7</v>
      </c>
      <c r="NP10" s="40" t="s">
        <v>129</v>
      </c>
      <c r="NQ10" s="41">
        <v>333</v>
      </c>
      <c r="NR10" s="32">
        <v>1</v>
      </c>
      <c r="NS10" s="65">
        <f t="shared" ref="NS10:NS11" si="119">NQ10-$LA10</f>
        <v>1</v>
      </c>
      <c r="NT10" s="40" t="s">
        <v>129</v>
      </c>
      <c r="NU10" s="41">
        <v>344</v>
      </c>
      <c r="NV10" s="32">
        <v>1</v>
      </c>
      <c r="NW10" s="65">
        <f t="shared" ref="NW10:NW11" si="120">NU10-$LA10</f>
        <v>12</v>
      </c>
      <c r="NX10" s="40" t="s">
        <v>129</v>
      </c>
      <c r="NY10" s="22">
        <v>347</v>
      </c>
      <c r="NZ10" s="23">
        <v>1</v>
      </c>
      <c r="OA10" s="65">
        <f t="shared" ref="OA10:OA11" si="121">NY10-$LA10</f>
        <v>15</v>
      </c>
      <c r="OB10" s="40" t="s">
        <v>129</v>
      </c>
      <c r="OC10" s="41">
        <v>336</v>
      </c>
      <c r="OD10" s="32">
        <v>1</v>
      </c>
      <c r="OE10" s="65">
        <f t="shared" ref="OE10:OE11" si="122">OC10-$LA10</f>
        <v>4</v>
      </c>
      <c r="OF10" s="40" t="s">
        <v>129</v>
      </c>
      <c r="OG10" s="41">
        <v>334</v>
      </c>
      <c r="OH10" s="32">
        <v>1</v>
      </c>
      <c r="OI10" s="65">
        <f t="shared" si="78"/>
        <v>-2</v>
      </c>
      <c r="OJ10" s="40" t="s">
        <v>129</v>
      </c>
      <c r="OK10" s="41">
        <v>341</v>
      </c>
      <c r="OL10" s="32">
        <v>1</v>
      </c>
      <c r="OM10" s="65">
        <f t="shared" si="79"/>
        <v>5</v>
      </c>
      <c r="ON10" s="40" t="s">
        <v>129</v>
      </c>
      <c r="OO10" s="41">
        <v>338</v>
      </c>
      <c r="OP10" s="32">
        <v>1</v>
      </c>
      <c r="OQ10" s="65">
        <f t="shared" si="80"/>
        <v>2</v>
      </c>
      <c r="OR10" s="40" t="s">
        <v>129</v>
      </c>
      <c r="OS10" s="41">
        <v>340</v>
      </c>
      <c r="OT10" s="32">
        <v>1</v>
      </c>
      <c r="OU10" s="65">
        <f t="shared" si="81"/>
        <v>4</v>
      </c>
      <c r="OV10" s="40" t="s">
        <v>129</v>
      </c>
      <c r="OW10" s="41">
        <v>334</v>
      </c>
      <c r="OX10" s="32">
        <v>1</v>
      </c>
      <c r="OY10" s="65">
        <f t="shared" si="82"/>
        <v>-2</v>
      </c>
      <c r="OZ10" s="40" t="s">
        <v>129</v>
      </c>
      <c r="PA10" s="41">
        <v>334</v>
      </c>
      <c r="PB10" s="32">
        <v>1</v>
      </c>
      <c r="PC10" s="65">
        <f t="shared" si="83"/>
        <v>-2</v>
      </c>
      <c r="PD10" s="40" t="s">
        <v>129</v>
      </c>
      <c r="PE10" s="41">
        <v>339</v>
      </c>
      <c r="PF10" s="32">
        <v>1</v>
      </c>
      <c r="PG10" s="65">
        <f t="shared" si="84"/>
        <v>3</v>
      </c>
      <c r="PH10" s="40" t="s">
        <v>129</v>
      </c>
      <c r="PI10" s="41">
        <v>338</v>
      </c>
      <c r="PJ10" s="32">
        <v>1</v>
      </c>
      <c r="PK10" s="65">
        <f t="shared" si="85"/>
        <v>2</v>
      </c>
      <c r="PL10" s="40" t="s">
        <v>129</v>
      </c>
      <c r="PM10" s="41">
        <v>335</v>
      </c>
      <c r="PN10" s="32">
        <v>1</v>
      </c>
      <c r="PO10" s="65">
        <f t="shared" si="86"/>
        <v>-1</v>
      </c>
      <c r="PP10" s="40" t="s">
        <v>129</v>
      </c>
      <c r="PQ10" s="41">
        <v>337</v>
      </c>
      <c r="PR10" s="32">
        <v>1</v>
      </c>
      <c r="PS10" s="65">
        <f t="shared" si="87"/>
        <v>1</v>
      </c>
      <c r="PT10" s="40" t="s">
        <v>129</v>
      </c>
      <c r="PU10" s="41">
        <v>328</v>
      </c>
      <c r="PV10" s="32">
        <v>1</v>
      </c>
      <c r="PW10" s="65">
        <f t="shared" si="88"/>
        <v>-8</v>
      </c>
      <c r="PX10" s="40" t="s">
        <v>129</v>
      </c>
      <c r="PY10" s="41">
        <v>332</v>
      </c>
      <c r="PZ10" s="32">
        <v>1</v>
      </c>
      <c r="QA10" s="65">
        <f t="shared" si="89"/>
        <v>-4</v>
      </c>
      <c r="QB10" s="40" t="s">
        <v>129</v>
      </c>
      <c r="QC10" s="41">
        <v>315</v>
      </c>
      <c r="QD10" s="32">
        <v>1</v>
      </c>
      <c r="QE10" s="65">
        <f t="shared" si="90"/>
        <v>-21</v>
      </c>
      <c r="QF10" s="40" t="s">
        <v>129</v>
      </c>
      <c r="QG10" s="41">
        <v>306</v>
      </c>
      <c r="QH10" s="32">
        <v>1</v>
      </c>
      <c r="QI10" s="65">
        <f t="shared" si="91"/>
        <v>-30</v>
      </c>
      <c r="QJ10" s="40" t="s">
        <v>129</v>
      </c>
      <c r="QK10" s="41">
        <v>291</v>
      </c>
      <c r="QL10" s="32">
        <v>1</v>
      </c>
      <c r="QM10" s="65">
        <f t="shared" si="92"/>
        <v>-45</v>
      </c>
      <c r="QN10" s="40" t="s">
        <v>129</v>
      </c>
      <c r="QO10" s="41">
        <v>278</v>
      </c>
      <c r="QP10" s="32">
        <v>1</v>
      </c>
      <c r="QQ10" s="65">
        <f t="shared" si="93"/>
        <v>-58</v>
      </c>
      <c r="QR10" s="40" t="s">
        <v>129</v>
      </c>
      <c r="QS10" s="41">
        <v>260</v>
      </c>
      <c r="QT10" s="32">
        <v>1</v>
      </c>
      <c r="QU10" s="65">
        <f t="shared" si="94"/>
        <v>-76</v>
      </c>
      <c r="QV10" s="40" t="s">
        <v>129</v>
      </c>
      <c r="QW10" s="41">
        <v>338</v>
      </c>
      <c r="QX10" s="32">
        <v>1</v>
      </c>
      <c r="QY10" s="65">
        <f t="shared" si="95"/>
        <v>2</v>
      </c>
      <c r="QZ10" s="40" t="s">
        <v>129</v>
      </c>
      <c r="RA10" s="41">
        <v>335</v>
      </c>
      <c r="RB10" s="32">
        <v>1</v>
      </c>
      <c r="RC10" s="65">
        <f t="shared" si="96"/>
        <v>-1</v>
      </c>
      <c r="RD10" s="40" t="s">
        <v>129</v>
      </c>
      <c r="RE10" s="41">
        <v>341</v>
      </c>
      <c r="RF10" s="32">
        <v>1</v>
      </c>
      <c r="RG10" s="65">
        <f t="shared" si="97"/>
        <v>5</v>
      </c>
      <c r="RH10" s="40" t="s">
        <v>129</v>
      </c>
      <c r="RI10" s="41">
        <v>331</v>
      </c>
      <c r="RJ10" s="32">
        <v>1</v>
      </c>
      <c r="RK10" s="65">
        <f t="shared" si="98"/>
        <v>-10</v>
      </c>
      <c r="RL10" s="40" t="s">
        <v>129</v>
      </c>
      <c r="RM10" s="41">
        <v>331</v>
      </c>
      <c r="RN10" s="32">
        <v>1</v>
      </c>
      <c r="RO10" s="65">
        <f t="shared" si="99"/>
        <v>-10</v>
      </c>
      <c r="RP10" s="40" t="s">
        <v>129</v>
      </c>
      <c r="RQ10" s="41">
        <v>333</v>
      </c>
      <c r="RR10" s="32">
        <v>1</v>
      </c>
      <c r="RS10" s="65">
        <f t="shared" si="100"/>
        <v>-8</v>
      </c>
      <c r="RT10" s="40" t="s">
        <v>129</v>
      </c>
      <c r="RU10" s="41">
        <v>332</v>
      </c>
      <c r="RV10" s="32">
        <v>1</v>
      </c>
      <c r="RW10" s="65">
        <f t="shared" si="101"/>
        <v>-9</v>
      </c>
      <c r="RX10" s="40" t="s">
        <v>129</v>
      </c>
      <c r="RY10" s="41"/>
      <c r="RZ10" s="32"/>
      <c r="SA10" s="65">
        <f t="shared" si="102"/>
        <v>-341</v>
      </c>
    </row>
    <row r="11" spans="1:495" ht="15" thickBot="1" x14ac:dyDescent="0.35">
      <c r="A11" s="151" t="s">
        <v>130</v>
      </c>
      <c r="B11" s="152">
        <f>SUM(B6+B7+B8)</f>
        <v>267</v>
      </c>
      <c r="C11" s="153">
        <f>B11/B10</f>
        <v>0.66917293233082709</v>
      </c>
      <c r="D11" s="119" t="s">
        <v>130</v>
      </c>
      <c r="E11" s="54">
        <f>SUM(E6+E7+E8)</f>
        <v>318</v>
      </c>
      <c r="F11" s="57">
        <f>E11/E10</f>
        <v>0.75355450236966826</v>
      </c>
      <c r="G11" s="58">
        <f t="shared" si="0"/>
        <v>51</v>
      </c>
      <c r="H11" s="53" t="s">
        <v>130</v>
      </c>
      <c r="I11" s="54">
        <f>SUM(I6+I7+I8)</f>
        <v>318</v>
      </c>
      <c r="J11" s="57">
        <f>I11/I10</f>
        <v>0.75355450236966826</v>
      </c>
      <c r="K11" s="58">
        <f t="shared" si="1"/>
        <v>51</v>
      </c>
      <c r="L11" s="53" t="s">
        <v>130</v>
      </c>
      <c r="M11" s="54">
        <f>SUM(M6+M7+M8)</f>
        <v>297</v>
      </c>
      <c r="N11" s="57">
        <f>M11/M10</f>
        <v>0.75765306122448983</v>
      </c>
      <c r="O11" s="58">
        <f t="shared" si="2"/>
        <v>30</v>
      </c>
      <c r="P11" s="53" t="s">
        <v>130</v>
      </c>
      <c r="Q11" s="54">
        <f>SUM(Q6+Q7+Q8)</f>
        <v>185</v>
      </c>
      <c r="R11" s="57">
        <f>Q11/Q10</f>
        <v>0.57098765432098764</v>
      </c>
      <c r="S11" s="66">
        <f t="shared" si="3"/>
        <v>-82</v>
      </c>
      <c r="T11" s="53" t="s">
        <v>130</v>
      </c>
      <c r="U11" s="54">
        <f>SUM(U6+U7+U8)</f>
        <v>263</v>
      </c>
      <c r="V11" s="57">
        <f>U11/U10</f>
        <v>0.75142857142857145</v>
      </c>
      <c r="W11" s="66">
        <f t="shared" si="4"/>
        <v>-4</v>
      </c>
      <c r="X11" s="53" t="s">
        <v>130</v>
      </c>
      <c r="Y11" s="54">
        <f>SUM(Y6+Y7+Y8)</f>
        <v>264</v>
      </c>
      <c r="Z11" s="57">
        <f>Y11/Y10</f>
        <v>0.75862068965517238</v>
      </c>
      <c r="AA11" s="66">
        <f t="shared" si="5"/>
        <v>-3</v>
      </c>
      <c r="AB11" s="53" t="s">
        <v>130</v>
      </c>
      <c r="AC11" s="54">
        <f>SUM(AC6+AC7+AC8)</f>
        <v>250</v>
      </c>
      <c r="AD11" s="57">
        <f>AC11/AC10</f>
        <v>0.7142857142857143</v>
      </c>
      <c r="AE11" s="66">
        <f t="shared" si="6"/>
        <v>-17</v>
      </c>
      <c r="AF11" s="53" t="s">
        <v>130</v>
      </c>
      <c r="AG11" s="54">
        <f>SUM(AG6+AG7+AG8)</f>
        <v>249</v>
      </c>
      <c r="AH11" s="57">
        <f>AG11/AG10</f>
        <v>0.71142857142857141</v>
      </c>
      <c r="AI11" s="66">
        <f t="shared" si="7"/>
        <v>-18</v>
      </c>
      <c r="AJ11" s="53" t="s">
        <v>130</v>
      </c>
      <c r="AK11" s="54">
        <f>SUM(AK6+AK7+AK8)</f>
        <v>249</v>
      </c>
      <c r="AL11" s="57">
        <f>AK11/AK10</f>
        <v>0.71142857142857141</v>
      </c>
      <c r="AM11" s="66">
        <f t="shared" si="8"/>
        <v>-18</v>
      </c>
      <c r="AN11" s="53" t="s">
        <v>130</v>
      </c>
      <c r="AO11" s="54">
        <f>SUM(AO6+AO7+AO8)</f>
        <v>255</v>
      </c>
      <c r="AP11" s="57">
        <f>AO11/AO10</f>
        <v>0.74780058651026393</v>
      </c>
      <c r="AQ11" s="66">
        <f t="shared" si="9"/>
        <v>-12</v>
      </c>
      <c r="AR11" s="53" t="s">
        <v>130</v>
      </c>
      <c r="AS11" s="54">
        <f>SUM(AS6+AS7+AS8)</f>
        <v>258</v>
      </c>
      <c r="AT11" s="57">
        <f>AS11/AS10</f>
        <v>0.74566473988439308</v>
      </c>
      <c r="AU11" s="66">
        <f t="shared" si="10"/>
        <v>-9</v>
      </c>
      <c r="AV11" s="53" t="s">
        <v>130</v>
      </c>
      <c r="AW11" s="54">
        <f>SUM(AW6+AW7+AW8)</f>
        <v>251</v>
      </c>
      <c r="AX11" s="57">
        <f>AW11/AW10</f>
        <v>0.77230769230769236</v>
      </c>
      <c r="AY11" s="66">
        <f t="shared" si="11"/>
        <v>-16</v>
      </c>
      <c r="AZ11" s="53" t="s">
        <v>130</v>
      </c>
      <c r="BA11" s="54">
        <f>SUM(BA6+BA7+BA8)</f>
        <v>246</v>
      </c>
      <c r="BB11" s="57">
        <f>BA11/BA10</f>
        <v>0.76160990712074306</v>
      </c>
      <c r="BC11" s="66">
        <f t="shared" si="12"/>
        <v>-21</v>
      </c>
      <c r="BD11" s="53" t="s">
        <v>130</v>
      </c>
      <c r="BE11" s="54">
        <f>SUM(BE6+BE7+BE8)</f>
        <v>218</v>
      </c>
      <c r="BF11" s="57">
        <f>BE11/BE10</f>
        <v>0.67701863354037262</v>
      </c>
      <c r="BG11" s="66">
        <f t="shared" si="13"/>
        <v>-49</v>
      </c>
      <c r="BH11" s="53" t="s">
        <v>130</v>
      </c>
      <c r="BI11" s="54">
        <f>SUM(BI6+BI7+BI8)</f>
        <v>215</v>
      </c>
      <c r="BJ11" s="57">
        <f>BI11/BI10</f>
        <v>0.69805194805194803</v>
      </c>
      <c r="BK11" s="66">
        <f t="shared" si="14"/>
        <v>-52</v>
      </c>
      <c r="BL11" s="53" t="s">
        <v>130</v>
      </c>
      <c r="BM11" s="54">
        <f>SUM(BM6+BM7+BM8)</f>
        <v>220</v>
      </c>
      <c r="BN11" s="57">
        <f>BM11/BM10</f>
        <v>0.6875</v>
      </c>
      <c r="BO11" s="66">
        <f t="shared" si="15"/>
        <v>-47</v>
      </c>
      <c r="BP11" s="53" t="s">
        <v>130</v>
      </c>
      <c r="BQ11" s="54">
        <f>SUM(BQ6+BQ7+BQ8)</f>
        <v>199</v>
      </c>
      <c r="BR11" s="57">
        <f>BQ11/BQ10</f>
        <v>0.65460526315789469</v>
      </c>
      <c r="BS11" s="66">
        <f t="shared" si="16"/>
        <v>-68</v>
      </c>
      <c r="BT11" s="53" t="s">
        <v>130</v>
      </c>
      <c r="BU11" s="54">
        <f>SUM(BU6+BU7+BU8)</f>
        <v>217</v>
      </c>
      <c r="BV11" s="57">
        <f>BU11/BU10</f>
        <v>0.7185430463576159</v>
      </c>
      <c r="BW11" s="66">
        <f t="shared" si="17"/>
        <v>-50</v>
      </c>
      <c r="BX11" s="53" t="s">
        <v>130</v>
      </c>
      <c r="BY11" s="54">
        <f>SUM(BY6+BY7+BY8)</f>
        <v>196</v>
      </c>
      <c r="BZ11" s="57">
        <f>BY11/BY10</f>
        <v>0.67353951890034369</v>
      </c>
      <c r="CA11" s="66">
        <f t="shared" si="18"/>
        <v>-71</v>
      </c>
      <c r="CB11" s="53" t="s">
        <v>130</v>
      </c>
      <c r="CC11" s="54">
        <f>SUM(CC6+CC7+CC8)</f>
        <v>180</v>
      </c>
      <c r="CD11" s="57">
        <f>CC11/CC10</f>
        <v>0.69767441860465118</v>
      </c>
      <c r="CE11" s="66">
        <f t="shared" si="19"/>
        <v>-87</v>
      </c>
      <c r="CF11" s="53" t="s">
        <v>130</v>
      </c>
      <c r="CG11" s="54">
        <f>SUM(CG6+CG7+CG8)</f>
        <v>184</v>
      </c>
      <c r="CH11" s="57">
        <f>CG11/CG10</f>
        <v>0.68656716417910446</v>
      </c>
      <c r="CI11" s="66">
        <f t="shared" si="20"/>
        <v>-83</v>
      </c>
      <c r="CJ11" s="53" t="s">
        <v>130</v>
      </c>
      <c r="CK11" s="54">
        <f>SUM(CK6+CK7+CK8)</f>
        <v>196</v>
      </c>
      <c r="CL11" s="57">
        <f>CK11/CK10</f>
        <v>0.71532846715328469</v>
      </c>
      <c r="CM11" s="66">
        <f t="shared" si="21"/>
        <v>-71</v>
      </c>
      <c r="CN11" s="53" t="s">
        <v>130</v>
      </c>
      <c r="CO11" s="54">
        <f>SUM(CO6+CO7+CO8)</f>
        <v>210</v>
      </c>
      <c r="CP11" s="57">
        <f>CO11/CO10</f>
        <v>0.73426573426573427</v>
      </c>
      <c r="CQ11" s="66">
        <f t="shared" si="22"/>
        <v>-57</v>
      </c>
      <c r="CR11" s="53" t="s">
        <v>130</v>
      </c>
      <c r="CS11" s="54">
        <f>SUM(CS6+CS7+CS8)</f>
        <v>212</v>
      </c>
      <c r="CT11" s="57">
        <f>CS11/CS10</f>
        <v>0.72852233676975942</v>
      </c>
      <c r="CU11" s="66">
        <f t="shared" si="23"/>
        <v>-55</v>
      </c>
      <c r="CV11" s="53" t="s">
        <v>130</v>
      </c>
      <c r="CW11" s="54">
        <f>SUM(CW6+CW7+CW8)</f>
        <v>230</v>
      </c>
      <c r="CX11" s="57">
        <f>CW11/CW10</f>
        <v>0.72100313479623823</v>
      </c>
      <c r="CY11" s="66">
        <f t="shared" si="24"/>
        <v>-37</v>
      </c>
      <c r="CZ11" s="53" t="s">
        <v>130</v>
      </c>
      <c r="DA11" s="54">
        <f>SUM(DA6+DA7+DA8)</f>
        <v>230</v>
      </c>
      <c r="DB11" s="57">
        <f>DA11/DA10</f>
        <v>0.72100313479623823</v>
      </c>
      <c r="DC11" s="66">
        <f t="shared" si="25"/>
        <v>31</v>
      </c>
      <c r="DD11" s="53" t="s">
        <v>130</v>
      </c>
      <c r="DE11" s="54">
        <f>SUM(DE6+DE7+DE8)</f>
        <v>230</v>
      </c>
      <c r="DF11" s="57">
        <f>DE11/DE10</f>
        <v>0.73717948717948723</v>
      </c>
      <c r="DG11" s="66">
        <f t="shared" si="26"/>
        <v>31</v>
      </c>
      <c r="DH11" s="53" t="s">
        <v>130</v>
      </c>
      <c r="DI11" s="54">
        <f>SUM(DI6+DI7+DI8)</f>
        <v>231</v>
      </c>
      <c r="DJ11" s="57">
        <f>DI11/DI10</f>
        <v>0.74516129032258061</v>
      </c>
      <c r="DK11" s="66">
        <f t="shared" si="27"/>
        <v>32</v>
      </c>
      <c r="DL11" s="119" t="s">
        <v>130</v>
      </c>
      <c r="DM11" s="54">
        <f>SUM(DM6+DM7+DM8)</f>
        <v>229</v>
      </c>
      <c r="DN11" s="57">
        <f>DM11/DM10</f>
        <v>0.75328947368421051</v>
      </c>
      <c r="DO11" s="66">
        <f t="shared" si="28"/>
        <v>30</v>
      </c>
      <c r="DP11" s="53" t="s">
        <v>130</v>
      </c>
      <c r="DQ11" s="54">
        <f>SUM(DQ6+DQ7+DQ8)</f>
        <v>239</v>
      </c>
      <c r="DR11" s="57">
        <f>DQ11/DQ10</f>
        <v>0.76848874598070738</v>
      </c>
      <c r="DS11" s="66">
        <f t="shared" si="29"/>
        <v>40</v>
      </c>
      <c r="DT11" s="53" t="s">
        <v>130</v>
      </c>
      <c r="DU11" s="54">
        <f>SUM(DU6+DU7+DU8)</f>
        <v>240</v>
      </c>
      <c r="DV11" s="57">
        <f>DU11/DU10</f>
        <v>0.76190476190476186</v>
      </c>
      <c r="DW11" s="66">
        <f t="shared" si="30"/>
        <v>41</v>
      </c>
      <c r="DX11" s="53" t="s">
        <v>130</v>
      </c>
      <c r="DY11" s="54">
        <f>SUM(DY6+DY7+DY8)</f>
        <v>242</v>
      </c>
      <c r="DZ11" s="57">
        <f>DY11/DY10</f>
        <v>0.7857142857142857</v>
      </c>
      <c r="EA11" s="66">
        <f t="shared" si="31"/>
        <v>43</v>
      </c>
      <c r="EB11" s="53" t="s">
        <v>130</v>
      </c>
      <c r="EC11" s="54">
        <f>SUM(EC6+EC7+EC8)</f>
        <v>239</v>
      </c>
      <c r="ED11" s="57">
        <f>EC11/EC10</f>
        <v>0.77597402597402598</v>
      </c>
      <c r="EE11" s="66">
        <f t="shared" si="32"/>
        <v>40</v>
      </c>
      <c r="EF11" s="53" t="s">
        <v>130</v>
      </c>
      <c r="EG11" s="54">
        <f>SUM(EG6+EG7+EG8)</f>
        <v>223</v>
      </c>
      <c r="EH11" s="57">
        <f>EG11/EG10</f>
        <v>0.71935483870967742</v>
      </c>
      <c r="EI11" s="66">
        <f t="shared" si="33"/>
        <v>24</v>
      </c>
      <c r="EJ11" s="53" t="s">
        <v>130</v>
      </c>
      <c r="EK11" s="54">
        <v>227</v>
      </c>
      <c r="EL11" s="57">
        <v>0.71383647798742134</v>
      </c>
      <c r="EM11" s="66">
        <f t="shared" si="34"/>
        <v>28</v>
      </c>
      <c r="EN11" s="53" t="s">
        <v>130</v>
      </c>
      <c r="EO11" s="54">
        <f>SUM(EO6+EO7+EO8)</f>
        <v>225</v>
      </c>
      <c r="EP11" s="57">
        <f>EO11/EO10</f>
        <v>0.70532915360501569</v>
      </c>
      <c r="EQ11" s="66">
        <f t="shared" si="35"/>
        <v>26</v>
      </c>
      <c r="ER11" s="53" t="s">
        <v>130</v>
      </c>
      <c r="ES11" s="54">
        <f>SUM(ES6+ES7+ES8)</f>
        <v>228</v>
      </c>
      <c r="ET11" s="57">
        <f>ES11/ES10</f>
        <v>0.73786407766990292</v>
      </c>
      <c r="EU11" s="66">
        <f t="shared" si="36"/>
        <v>3</v>
      </c>
      <c r="EV11" s="53" t="s">
        <v>130</v>
      </c>
      <c r="EW11" s="54">
        <f>SUM(EW6+EW7+EW8)</f>
        <v>219</v>
      </c>
      <c r="EX11" s="57">
        <f>EW11/EW10</f>
        <v>0.73</v>
      </c>
      <c r="EY11" s="66">
        <f t="shared" si="37"/>
        <v>-6</v>
      </c>
      <c r="EZ11" s="53" t="s">
        <v>130</v>
      </c>
      <c r="FA11" s="54">
        <f>SUM(FA6+FA7+FA8)</f>
        <v>221</v>
      </c>
      <c r="FB11" s="57">
        <f>FA11/FA10</f>
        <v>0.72937293729372932</v>
      </c>
      <c r="FC11" s="66">
        <f t="shared" si="38"/>
        <v>-4</v>
      </c>
      <c r="FD11" s="53" t="s">
        <v>130</v>
      </c>
      <c r="FE11" s="54">
        <f>SUM(FE6+FE7+FE8)</f>
        <v>227</v>
      </c>
      <c r="FF11" s="57">
        <f>FE11/FE10</f>
        <v>0.7346278317152104</v>
      </c>
      <c r="FG11" s="66">
        <f t="shared" si="39"/>
        <v>2</v>
      </c>
      <c r="FH11" s="53" t="s">
        <v>130</v>
      </c>
      <c r="FI11" s="54">
        <f>SUM(FI6+FI7+FI8)</f>
        <v>232</v>
      </c>
      <c r="FJ11" s="57">
        <f>FI11/FI10</f>
        <v>0.75324675324675328</v>
      </c>
      <c r="FK11" s="66">
        <f t="shared" si="40"/>
        <v>7</v>
      </c>
      <c r="FL11" s="53" t="s">
        <v>130</v>
      </c>
      <c r="FM11" s="54">
        <f>SUM(FM6+FM7+FM8)</f>
        <v>225</v>
      </c>
      <c r="FN11" s="57">
        <f>FM11/FM10</f>
        <v>0.74503311258278149</v>
      </c>
      <c r="FO11" s="66">
        <f t="shared" si="41"/>
        <v>0</v>
      </c>
      <c r="FP11" s="53" t="s">
        <v>130</v>
      </c>
      <c r="FQ11" s="54">
        <f>SUM(FQ6+FQ7+FQ8)</f>
        <v>225</v>
      </c>
      <c r="FR11" s="57">
        <f>FQ11/FQ10</f>
        <v>0.74257425742574257</v>
      </c>
      <c r="FS11" s="66">
        <f t="shared" si="42"/>
        <v>0</v>
      </c>
      <c r="FT11" s="53" t="s">
        <v>130</v>
      </c>
      <c r="FU11" s="54">
        <f>SUM(FU6+FU7+FU8)</f>
        <v>230</v>
      </c>
      <c r="FV11" s="57">
        <f>FU11/FU10</f>
        <v>0.75163398692810457</v>
      </c>
      <c r="FW11" s="66">
        <f t="shared" si="43"/>
        <v>5</v>
      </c>
      <c r="FX11" s="53" t="s">
        <v>130</v>
      </c>
      <c r="FY11" s="54">
        <f>SUM(FY6+FY7+FY8)</f>
        <v>231</v>
      </c>
      <c r="FZ11" s="57">
        <f>FY11/FY10</f>
        <v>0.75986842105263153</v>
      </c>
      <c r="GA11" s="66">
        <f t="shared" si="44"/>
        <v>6</v>
      </c>
      <c r="GB11" s="53" t="s">
        <v>130</v>
      </c>
      <c r="GC11" s="54">
        <f>SUM(GC6+GC7+GC8)</f>
        <v>225</v>
      </c>
      <c r="GD11" s="57">
        <f>GC11/GC10</f>
        <v>0.70754716981132071</v>
      </c>
      <c r="GE11" s="66">
        <f t="shared" si="45"/>
        <v>0</v>
      </c>
      <c r="GF11" s="53" t="s">
        <v>130</v>
      </c>
      <c r="GG11" s="54">
        <f>SUM(GG6+GG7+GG8)</f>
        <v>230</v>
      </c>
      <c r="GH11" s="57">
        <f>GG11/GG10</f>
        <v>0.72327044025157228</v>
      </c>
      <c r="GI11" s="66">
        <f t="shared" si="46"/>
        <v>5</v>
      </c>
      <c r="GJ11" s="53" t="s">
        <v>130</v>
      </c>
      <c r="GK11" s="54">
        <f>SUM(GK6+GK7+GK8)</f>
        <v>228</v>
      </c>
      <c r="GL11" s="57">
        <f>GK11/GK10</f>
        <v>0.71250000000000002</v>
      </c>
      <c r="GM11" s="66">
        <f t="shared" si="47"/>
        <v>3</v>
      </c>
      <c r="GN11" s="53" t="s">
        <v>130</v>
      </c>
      <c r="GO11" s="54">
        <f>SUM(GO6+GO7+GO8)</f>
        <v>231</v>
      </c>
      <c r="GP11" s="57">
        <f>GO11/GO10</f>
        <v>0.71517027863777094</v>
      </c>
      <c r="GQ11" s="66">
        <f t="shared" si="48"/>
        <v>6</v>
      </c>
      <c r="GR11" s="53" t="s">
        <v>130</v>
      </c>
      <c r="GS11" s="54">
        <f>SUM(GS6+GS7+GS8)</f>
        <v>227</v>
      </c>
      <c r="GT11" s="57">
        <f>GS11/GS10</f>
        <v>0.71835443037974689</v>
      </c>
      <c r="GU11" s="66">
        <f t="shared" si="49"/>
        <v>2</v>
      </c>
      <c r="GV11" s="53" t="s">
        <v>130</v>
      </c>
      <c r="GW11" s="54">
        <f>SUM(GW6+GW7+GW8)</f>
        <v>225</v>
      </c>
      <c r="GX11" s="57">
        <f>GW11/GW10</f>
        <v>0.73289902280130292</v>
      </c>
      <c r="GY11" s="66">
        <f t="shared" si="50"/>
        <v>0</v>
      </c>
      <c r="GZ11" s="53" t="s">
        <v>130</v>
      </c>
      <c r="HA11" s="54">
        <f>SUM(HA6+HA7+HA8)</f>
        <v>223</v>
      </c>
      <c r="HB11" s="57">
        <f>HA11/HA10</f>
        <v>0.72875816993464049</v>
      </c>
      <c r="HC11" s="66">
        <f t="shared" si="51"/>
        <v>-2</v>
      </c>
      <c r="HD11" s="53" t="s">
        <v>130</v>
      </c>
      <c r="HE11" s="54">
        <f>SUM(HE6+HE7+HE8)</f>
        <v>217</v>
      </c>
      <c r="HF11" s="57">
        <f>HE11/HE10</f>
        <v>0.71617161716171618</v>
      </c>
      <c r="HG11" s="66">
        <f t="shared" si="52"/>
        <v>-8</v>
      </c>
      <c r="HH11" s="53" t="s">
        <v>130</v>
      </c>
      <c r="HI11" s="54">
        <f>SUM(HI6+HI7+HI8)</f>
        <v>232</v>
      </c>
      <c r="HJ11" s="57">
        <f>HI11/HI10</f>
        <v>0.75816993464052285</v>
      </c>
      <c r="HK11" s="66">
        <f t="shared" si="53"/>
        <v>15</v>
      </c>
      <c r="HL11" s="53" t="s">
        <v>130</v>
      </c>
      <c r="HM11" s="54">
        <f>SUM(HM6+HM7+HM8)</f>
        <v>242</v>
      </c>
      <c r="HN11" s="57">
        <f>HM11/HM10</f>
        <v>0.73780487804878048</v>
      </c>
      <c r="HO11" s="66">
        <f t="shared" si="54"/>
        <v>25</v>
      </c>
      <c r="HP11" s="53" t="s">
        <v>130</v>
      </c>
      <c r="HQ11" s="54">
        <f>SUM(HQ6+HQ7+HQ8)</f>
        <v>244</v>
      </c>
      <c r="HR11" s="57">
        <f>HQ11/HQ10</f>
        <v>0.73273273273273276</v>
      </c>
      <c r="HS11" s="66">
        <f t="shared" si="55"/>
        <v>27</v>
      </c>
      <c r="HT11" s="53" t="s">
        <v>130</v>
      </c>
      <c r="HU11" s="54">
        <f>SUM(HU6+HU7+HU8)</f>
        <v>248</v>
      </c>
      <c r="HV11" s="57">
        <f>HU11/HU10</f>
        <v>0.72303206997084546</v>
      </c>
      <c r="HW11" s="66">
        <f t="shared" si="56"/>
        <v>31</v>
      </c>
      <c r="HX11" s="53" t="s">
        <v>130</v>
      </c>
      <c r="HY11" s="54">
        <f>SUM(HY6+HY7+HY8)</f>
        <v>249</v>
      </c>
      <c r="HZ11" s="57">
        <f>HY11/HY10</f>
        <v>0.72383720930232553</v>
      </c>
      <c r="IA11" s="66">
        <f t="shared" si="57"/>
        <v>32</v>
      </c>
      <c r="IB11" s="53" t="s">
        <v>130</v>
      </c>
      <c r="IC11" s="54">
        <f>SUM(IC6+IC7+IC8)</f>
        <v>245</v>
      </c>
      <c r="ID11" s="57">
        <f>IC11/IC10</f>
        <v>0.72700296735905046</v>
      </c>
      <c r="IE11" s="66">
        <f t="shared" si="58"/>
        <v>28</v>
      </c>
      <c r="IF11" s="53" t="s">
        <v>130</v>
      </c>
      <c r="IG11" s="54">
        <f>SUM(IG6+IG7+IG8)</f>
        <v>241</v>
      </c>
      <c r="IH11" s="57">
        <f>IG11/IG10</f>
        <v>0.73030303030303034</v>
      </c>
      <c r="II11" s="66">
        <f t="shared" si="59"/>
        <v>24</v>
      </c>
      <c r="IJ11" s="53" t="s">
        <v>130</v>
      </c>
      <c r="IK11" s="54">
        <f>SUM(IK6+IK7+IK8)</f>
        <v>242</v>
      </c>
      <c r="IL11" s="57">
        <f>IK11/IK10</f>
        <v>0.71386430678466073</v>
      </c>
      <c r="IM11" s="66">
        <f t="shared" si="60"/>
        <v>25</v>
      </c>
      <c r="IN11" s="53" t="s">
        <v>130</v>
      </c>
      <c r="IO11" s="54">
        <f>SUM(IO6+IO7+IO8)</f>
        <v>238</v>
      </c>
      <c r="IP11" s="57">
        <f>IO11/IO10</f>
        <v>0.69590643274853803</v>
      </c>
      <c r="IQ11" s="66">
        <f t="shared" si="61"/>
        <v>21</v>
      </c>
      <c r="IR11" s="53" t="s">
        <v>130</v>
      </c>
      <c r="IS11" s="54">
        <f>SUM(IS6+IS7+IS8)</f>
        <v>239</v>
      </c>
      <c r="IT11" s="57">
        <f>IS11/IS10</f>
        <v>0.68481375358166185</v>
      </c>
      <c r="IU11" s="66">
        <f t="shared" si="62"/>
        <v>22</v>
      </c>
      <c r="IV11" s="53" t="s">
        <v>130</v>
      </c>
      <c r="IW11" s="54">
        <f>SUM(IW6+IW7+IW8)</f>
        <v>243</v>
      </c>
      <c r="IX11" s="57">
        <f>IW11/IW10</f>
        <v>0.72754491017964074</v>
      </c>
      <c r="IY11" s="66">
        <f t="shared" si="63"/>
        <v>26</v>
      </c>
      <c r="IZ11" s="53" t="s">
        <v>130</v>
      </c>
      <c r="JA11" s="54">
        <f>SUM(JA6+JA7+JA8)</f>
        <v>247</v>
      </c>
      <c r="JB11" s="57">
        <f>JA11/JA10</f>
        <v>0.71594202898550729</v>
      </c>
      <c r="JC11" s="66">
        <f t="shared" si="64"/>
        <v>30</v>
      </c>
      <c r="JD11" s="53" t="s">
        <v>130</v>
      </c>
      <c r="JE11" s="54">
        <f>SUM(JE6+JE7+JE8)</f>
        <v>248</v>
      </c>
      <c r="JF11" s="57">
        <f>JE11/JE10</f>
        <v>0.72941176470588232</v>
      </c>
      <c r="JG11" s="66">
        <f t="shared" si="65"/>
        <v>31</v>
      </c>
      <c r="JH11" s="53" t="s">
        <v>130</v>
      </c>
      <c r="JI11" s="54">
        <f>SUM(JI6+JI7+JI8)</f>
        <v>257</v>
      </c>
      <c r="JJ11" s="57">
        <f>JI11/JI10</f>
        <v>0.75366568914956011</v>
      </c>
      <c r="JK11" s="66">
        <f t="shared" si="66"/>
        <v>40</v>
      </c>
      <c r="JL11" s="53" t="s">
        <v>130</v>
      </c>
      <c r="JM11" s="54">
        <f>SUM(JM6+JM7+JM8)</f>
        <v>248</v>
      </c>
      <c r="JN11" s="57">
        <f>JM11/JM10</f>
        <v>0.73156342182890854</v>
      </c>
      <c r="JO11" s="66">
        <f t="shared" si="67"/>
        <v>31</v>
      </c>
      <c r="JP11" s="53" t="s">
        <v>130</v>
      </c>
      <c r="JQ11" s="54">
        <f>SUM(JQ6+JQ7+JQ8)</f>
        <v>246</v>
      </c>
      <c r="JR11" s="57">
        <f>JQ11/JQ10</f>
        <v>0.73432835820895526</v>
      </c>
      <c r="JS11" s="66">
        <f t="shared" si="68"/>
        <v>29</v>
      </c>
      <c r="JT11" s="53" t="s">
        <v>130</v>
      </c>
      <c r="JU11" s="54">
        <f>SUM(JU6+JU7+JU8)</f>
        <v>239</v>
      </c>
      <c r="JV11" s="57">
        <f>JU11/JU10</f>
        <v>0.71987951807228912</v>
      </c>
      <c r="JW11" s="66">
        <f t="shared" si="69"/>
        <v>22</v>
      </c>
      <c r="JX11" s="53" t="s">
        <v>130</v>
      </c>
      <c r="JY11" s="54">
        <f>SUM(JY6+JY7+JY8)</f>
        <v>239</v>
      </c>
      <c r="JZ11" s="57">
        <f>JY11/JY10</f>
        <v>0.71987951807228912</v>
      </c>
      <c r="KA11" s="66">
        <f t="shared" si="70"/>
        <v>22</v>
      </c>
      <c r="KB11" s="53" t="s">
        <v>130</v>
      </c>
      <c r="KC11" s="54">
        <f>SUM(KC6+KC7+KC8)</f>
        <v>239</v>
      </c>
      <c r="KD11" s="57">
        <f>KC11/KC10</f>
        <v>0.71987951807228912</v>
      </c>
      <c r="KE11" s="66">
        <f t="shared" si="71"/>
        <v>22</v>
      </c>
      <c r="KF11" s="53" t="s">
        <v>130</v>
      </c>
      <c r="KG11" s="54">
        <f>SUM(KG6+KG7+KG8)</f>
        <v>255</v>
      </c>
      <c r="KH11" s="57">
        <f>KG11/KG10</f>
        <v>0.78703703703703709</v>
      </c>
      <c r="KI11" s="66">
        <f t="shared" si="72"/>
        <v>38</v>
      </c>
      <c r="KJ11" s="53" t="s">
        <v>130</v>
      </c>
      <c r="KK11" s="54">
        <f>SUM(KK6+KK7+KK8)</f>
        <v>261</v>
      </c>
      <c r="KL11" s="57">
        <f>KK11/KK10</f>
        <v>0.80061349693251538</v>
      </c>
      <c r="KM11" s="66">
        <f t="shared" si="73"/>
        <v>44</v>
      </c>
      <c r="KN11" s="53" t="s">
        <v>130</v>
      </c>
      <c r="KO11" s="54">
        <f>SUM(KO6+KO7+KO8)</f>
        <v>262</v>
      </c>
      <c r="KP11" s="57">
        <f>KO11/KO10</f>
        <v>0.79393939393939394</v>
      </c>
      <c r="KQ11" s="66">
        <f t="shared" si="74"/>
        <v>45</v>
      </c>
      <c r="KR11" s="53" t="s">
        <v>130</v>
      </c>
      <c r="KS11" s="54">
        <f>SUM(KS6+KS7+KS8)</f>
        <v>263</v>
      </c>
      <c r="KT11" s="57">
        <f>KS11/KS10</f>
        <v>0.80182926829268297</v>
      </c>
      <c r="KU11" s="66">
        <f t="shared" si="75"/>
        <v>46</v>
      </c>
      <c r="KV11" s="53" t="s">
        <v>130</v>
      </c>
      <c r="KW11" s="54">
        <f>SUM(KW6+KW7+KW8)</f>
        <v>263</v>
      </c>
      <c r="KX11" s="57">
        <f>KW11/KW10</f>
        <v>0.80182926829268297</v>
      </c>
      <c r="KY11" s="66">
        <f t="shared" si="76"/>
        <v>46</v>
      </c>
      <c r="KZ11" s="53" t="s">
        <v>130</v>
      </c>
      <c r="LA11" s="54">
        <f>SUM(LA6+LA7+LA8)</f>
        <v>272</v>
      </c>
      <c r="LB11" s="57">
        <f>LA11/LA10</f>
        <v>0.81927710843373491</v>
      </c>
      <c r="LC11" s="66">
        <f t="shared" si="77"/>
        <v>55</v>
      </c>
      <c r="LD11" s="53" t="s">
        <v>130</v>
      </c>
      <c r="LE11" s="54">
        <f>SUM(LE6+LE7+LE8)</f>
        <v>275</v>
      </c>
      <c r="LF11" s="57">
        <f>LE11/LE10</f>
        <v>0.83841463414634143</v>
      </c>
      <c r="LG11" s="66">
        <f t="shared" si="103"/>
        <v>3</v>
      </c>
      <c r="LH11" s="53" t="s">
        <v>130</v>
      </c>
      <c r="LI11" s="54">
        <f>SUM(LI6+LI7+LI8)</f>
        <v>272</v>
      </c>
      <c r="LJ11" s="57">
        <f>LI11/LI10</f>
        <v>0.82175226586102723</v>
      </c>
      <c r="LK11" s="66">
        <f t="shared" si="104"/>
        <v>0</v>
      </c>
      <c r="LL11" s="53" t="s">
        <v>130</v>
      </c>
      <c r="LM11" s="54">
        <f>SUM(LM6+LM7+LM8)</f>
        <v>269</v>
      </c>
      <c r="LN11" s="57">
        <f>LM11/LM10</f>
        <v>0.79585798816568043</v>
      </c>
      <c r="LO11" s="66">
        <f t="shared" si="105"/>
        <v>-3</v>
      </c>
      <c r="LP11" s="53" t="s">
        <v>130</v>
      </c>
      <c r="LQ11" s="54">
        <f>SUM(LQ6+LQ7+LQ8)</f>
        <v>262</v>
      </c>
      <c r="LR11" s="57">
        <f>LQ11/LQ10</f>
        <v>0.77286135693215341</v>
      </c>
      <c r="LS11" s="66">
        <f t="shared" si="106"/>
        <v>-10</v>
      </c>
      <c r="LT11" s="53" t="s">
        <v>130</v>
      </c>
      <c r="LU11" s="54">
        <f>SUM(LU6+LU7+LU8)</f>
        <v>261</v>
      </c>
      <c r="LV11" s="57">
        <f>LU11/LU10</f>
        <v>0.75872093023255816</v>
      </c>
      <c r="LW11" s="66">
        <f t="shared" si="107"/>
        <v>-11</v>
      </c>
      <c r="LX11" s="53" t="s">
        <v>130</v>
      </c>
      <c r="LY11" s="54">
        <f>SUM(LY6+LY7+LY8)</f>
        <v>257</v>
      </c>
      <c r="LZ11" s="57">
        <f>LY11/LY10</f>
        <v>0.75146198830409361</v>
      </c>
      <c r="MA11" s="66">
        <f t="shared" si="108"/>
        <v>-15</v>
      </c>
      <c r="MB11" s="53" t="s">
        <v>130</v>
      </c>
      <c r="MC11" s="54">
        <f>SUM(MC6+MC7+MC8)</f>
        <v>247</v>
      </c>
      <c r="MD11" s="57">
        <f>MC11/MC10</f>
        <v>0.72861356932153387</v>
      </c>
      <c r="ME11" s="66">
        <f t="shared" si="109"/>
        <v>-25</v>
      </c>
      <c r="MF11" s="53" t="s">
        <v>130</v>
      </c>
      <c r="MG11" s="54">
        <f>SUM(MG6+MG7+MG8)</f>
        <v>240</v>
      </c>
      <c r="MH11" s="57">
        <f>MG11/MG10</f>
        <v>0.70381231671554256</v>
      </c>
      <c r="MI11" s="66">
        <f t="shared" si="110"/>
        <v>-32</v>
      </c>
      <c r="MJ11" s="53" t="s">
        <v>130</v>
      </c>
      <c r="MK11" s="54">
        <f>SUM(MK6+MK7+MK8)</f>
        <v>235</v>
      </c>
      <c r="ML11" s="57">
        <f>MK11/MK10</f>
        <v>0.69940476190476186</v>
      </c>
      <c r="MM11" s="66">
        <f t="shared" si="111"/>
        <v>-37</v>
      </c>
      <c r="MN11" s="53" t="s">
        <v>130</v>
      </c>
      <c r="MO11" s="54">
        <f>SUM(MO6+MO7+MO8)</f>
        <v>242</v>
      </c>
      <c r="MP11" s="57">
        <f>MO11/MO10</f>
        <v>0.71597633136094674</v>
      </c>
      <c r="MQ11" s="66">
        <f t="shared" si="112"/>
        <v>-30</v>
      </c>
      <c r="MR11" s="53" t="s">
        <v>130</v>
      </c>
      <c r="MS11" s="54">
        <f>SUM(MS6+MS7+MS8)</f>
        <v>256</v>
      </c>
      <c r="MT11" s="57">
        <f>MS11/MS10</f>
        <v>0.76190476190476186</v>
      </c>
      <c r="MU11" s="66">
        <f t="shared" si="113"/>
        <v>-16</v>
      </c>
      <c r="MV11" s="53" t="s">
        <v>130</v>
      </c>
      <c r="MW11" s="54">
        <f>SUM(MW6+MW7+MW8)</f>
        <v>251</v>
      </c>
      <c r="MX11" s="57">
        <f>MW11/MW10</f>
        <v>0.74041297935103245</v>
      </c>
      <c r="MY11" s="66">
        <f t="shared" si="114"/>
        <v>-21</v>
      </c>
      <c r="MZ11" s="53" t="s">
        <v>130</v>
      </c>
      <c r="NA11" s="54">
        <f>SUM(NA6+NA7+NA8)</f>
        <v>252</v>
      </c>
      <c r="NB11" s="57">
        <f>NA11/NA10</f>
        <v>0.74117647058823533</v>
      </c>
      <c r="NC11" s="66">
        <f t="shared" si="115"/>
        <v>-20</v>
      </c>
      <c r="ND11" s="53" t="s">
        <v>130</v>
      </c>
      <c r="NE11" s="54">
        <f>SUM(NE6+NE7+NE8)</f>
        <v>253</v>
      </c>
      <c r="NF11" s="57">
        <f>NE11/NE10</f>
        <v>0.74852071005917165</v>
      </c>
      <c r="NG11" s="66">
        <f t="shared" si="116"/>
        <v>-19</v>
      </c>
      <c r="NH11" s="53" t="s">
        <v>130</v>
      </c>
      <c r="NI11" s="54">
        <f>SUM(NI6+NI7+NI8)</f>
        <v>245</v>
      </c>
      <c r="NJ11" s="57">
        <f>NI11/NI10</f>
        <v>0.74242424242424243</v>
      </c>
      <c r="NK11" s="66">
        <f t="shared" si="117"/>
        <v>-27</v>
      </c>
      <c r="NL11" s="53" t="s">
        <v>130</v>
      </c>
      <c r="NM11" s="54">
        <f>SUM(NM6+NM7+NM8)</f>
        <v>261</v>
      </c>
      <c r="NN11" s="57">
        <f>NM11/NM10</f>
        <v>0.80307692307692302</v>
      </c>
      <c r="NO11" s="66">
        <f t="shared" si="118"/>
        <v>-11</v>
      </c>
      <c r="NP11" s="53" t="s">
        <v>130</v>
      </c>
      <c r="NQ11" s="54">
        <f>SUM(NQ6+NQ7+NQ8)</f>
        <v>260</v>
      </c>
      <c r="NR11" s="57">
        <f>NQ11/NQ10</f>
        <v>0.78078078078078073</v>
      </c>
      <c r="NS11" s="66">
        <f t="shared" si="119"/>
        <v>-12</v>
      </c>
      <c r="NT11" s="53" t="s">
        <v>130</v>
      </c>
      <c r="NU11" s="54">
        <f>SUM(NU6+NU7+NU8)</f>
        <v>255</v>
      </c>
      <c r="NV11" s="57">
        <f>NU11/NU10</f>
        <v>0.74127906976744184</v>
      </c>
      <c r="NW11" s="66">
        <f t="shared" si="120"/>
        <v>-17</v>
      </c>
      <c r="NX11" s="53" t="s">
        <v>130</v>
      </c>
      <c r="NY11" s="54">
        <f>SUM(NY6+NY7+NY8)</f>
        <v>257</v>
      </c>
      <c r="NZ11" s="57">
        <f>NY11/NY10</f>
        <v>0.74063400576368876</v>
      </c>
      <c r="OA11" s="66">
        <f t="shared" si="121"/>
        <v>-15</v>
      </c>
      <c r="OB11" s="53" t="s">
        <v>130</v>
      </c>
      <c r="OC11" s="54">
        <f>SUM(OC6+OC7+OC8)</f>
        <v>252</v>
      </c>
      <c r="OD11" s="57">
        <f>OC11/OC10</f>
        <v>0.75</v>
      </c>
      <c r="OE11" s="66">
        <f t="shared" si="122"/>
        <v>-20</v>
      </c>
      <c r="OF11" s="53" t="s">
        <v>130</v>
      </c>
      <c r="OG11" s="54">
        <f>SUM(OG6+OG7+OG8)</f>
        <v>252</v>
      </c>
      <c r="OH11" s="57">
        <f>OG11/OG10</f>
        <v>0.75449101796407181</v>
      </c>
      <c r="OI11" s="66">
        <f t="shared" si="78"/>
        <v>0</v>
      </c>
      <c r="OJ11" s="53" t="s">
        <v>130</v>
      </c>
      <c r="OK11" s="54">
        <f>SUM(OK6+OK7+OK8)</f>
        <v>250</v>
      </c>
      <c r="OL11" s="57">
        <f>OK11/OK10</f>
        <v>0.73313782991202348</v>
      </c>
      <c r="OM11" s="66">
        <f t="shared" si="79"/>
        <v>-2</v>
      </c>
      <c r="ON11" s="53" t="s">
        <v>130</v>
      </c>
      <c r="OO11" s="54">
        <f>SUM(OO6+OO7+OO8)</f>
        <v>251</v>
      </c>
      <c r="OP11" s="57">
        <f>OO11/OO10</f>
        <v>0.74260355029585801</v>
      </c>
      <c r="OQ11" s="66">
        <f t="shared" si="80"/>
        <v>-1</v>
      </c>
      <c r="OR11" s="53" t="s">
        <v>130</v>
      </c>
      <c r="OS11" s="54">
        <f>SUM(OS6+OS7+OS8)</f>
        <v>259</v>
      </c>
      <c r="OT11" s="57">
        <f>OS11/OS10</f>
        <v>0.7617647058823529</v>
      </c>
      <c r="OU11" s="66">
        <f t="shared" si="81"/>
        <v>7</v>
      </c>
      <c r="OV11" s="53" t="s">
        <v>130</v>
      </c>
      <c r="OW11" s="54">
        <f>SUM(OW6+OW7+OW8)</f>
        <v>259</v>
      </c>
      <c r="OX11" s="57">
        <f>OW11/OW10</f>
        <v>0.77544910179640714</v>
      </c>
      <c r="OY11" s="66">
        <f t="shared" si="82"/>
        <v>7</v>
      </c>
      <c r="OZ11" s="53" t="s">
        <v>130</v>
      </c>
      <c r="PA11" s="54">
        <f>SUM(PA6+PA7+PA8)</f>
        <v>258</v>
      </c>
      <c r="PB11" s="57">
        <f>PA11/PA10</f>
        <v>0.77245508982035926</v>
      </c>
      <c r="PC11" s="66">
        <f t="shared" si="83"/>
        <v>6</v>
      </c>
      <c r="PD11" s="53" t="s">
        <v>130</v>
      </c>
      <c r="PE11" s="54">
        <f>SUM(PE6+PE7+PE8)</f>
        <v>254</v>
      </c>
      <c r="PF11" s="57">
        <f>PE11/PE10</f>
        <v>0.74926253687315636</v>
      </c>
      <c r="PG11" s="66">
        <f t="shared" si="84"/>
        <v>2</v>
      </c>
      <c r="PH11" s="53" t="s">
        <v>130</v>
      </c>
      <c r="PI11" s="54">
        <f>SUM(PI6+PI7+PI8)</f>
        <v>256</v>
      </c>
      <c r="PJ11" s="57">
        <f>PI11/PI10</f>
        <v>0.75739644970414199</v>
      </c>
      <c r="PK11" s="66">
        <f t="shared" si="85"/>
        <v>4</v>
      </c>
      <c r="PL11" s="53" t="s">
        <v>130</v>
      </c>
      <c r="PM11" s="54">
        <f>SUM(PM6+PM7+PM8)</f>
        <v>252</v>
      </c>
      <c r="PN11" s="57">
        <f>PM11/PM10</f>
        <v>0.75223880597014925</v>
      </c>
      <c r="PO11" s="66">
        <f t="shared" si="86"/>
        <v>0</v>
      </c>
      <c r="PP11" s="53" t="s">
        <v>130</v>
      </c>
      <c r="PQ11" s="54">
        <f>SUM(PQ6+PQ7+PQ8)</f>
        <v>252</v>
      </c>
      <c r="PR11" s="57">
        <f>PQ11/PQ10</f>
        <v>0.74777448071216612</v>
      </c>
      <c r="PS11" s="66">
        <f t="shared" si="87"/>
        <v>0</v>
      </c>
      <c r="PT11" s="53" t="s">
        <v>130</v>
      </c>
      <c r="PU11" s="54">
        <f>SUM(PU6+PU7+PU8)</f>
        <v>253</v>
      </c>
      <c r="PV11" s="57">
        <f>PU11/PU10</f>
        <v>0.77134146341463417</v>
      </c>
      <c r="PW11" s="66">
        <f t="shared" si="88"/>
        <v>1</v>
      </c>
      <c r="PX11" s="53" t="s">
        <v>130</v>
      </c>
      <c r="PY11" s="54">
        <f>SUM(PY6+PY7+PY8)</f>
        <v>254</v>
      </c>
      <c r="PZ11" s="57">
        <f>PY11/PY10</f>
        <v>0.76506024096385539</v>
      </c>
      <c r="QA11" s="66">
        <f t="shared" si="89"/>
        <v>2</v>
      </c>
      <c r="QB11" s="53" t="s">
        <v>130</v>
      </c>
      <c r="QC11" s="54">
        <f>SUM(QC6+QC7+QC8)</f>
        <v>242</v>
      </c>
      <c r="QD11" s="57">
        <f>QC11/QC10</f>
        <v>0.7682539682539683</v>
      </c>
      <c r="QE11" s="66">
        <f t="shared" si="90"/>
        <v>-10</v>
      </c>
      <c r="QF11" s="53" t="s">
        <v>130</v>
      </c>
      <c r="QG11" s="54">
        <f>SUM(QG6+QG7+QG8)</f>
        <v>239</v>
      </c>
      <c r="QH11" s="57">
        <f>QG11/QG10</f>
        <v>0.78104575163398693</v>
      </c>
      <c r="QI11" s="66">
        <f t="shared" si="91"/>
        <v>-13</v>
      </c>
      <c r="QJ11" s="53" t="s">
        <v>130</v>
      </c>
      <c r="QK11" s="54">
        <f>SUM(QK6+QK7+QK8)</f>
        <v>235</v>
      </c>
      <c r="QL11" s="57">
        <f>QK11/QK10</f>
        <v>0.80756013745704469</v>
      </c>
      <c r="QM11" s="66">
        <f t="shared" si="92"/>
        <v>-17</v>
      </c>
      <c r="QN11" s="53" t="s">
        <v>130</v>
      </c>
      <c r="QO11" s="54">
        <f>SUM(QO6+QO7+QO8)</f>
        <v>237</v>
      </c>
      <c r="QP11" s="57">
        <f>QO11/QO10</f>
        <v>0.85251798561151082</v>
      </c>
      <c r="QQ11" s="66">
        <f t="shared" si="93"/>
        <v>-15</v>
      </c>
      <c r="QR11" s="53" t="s">
        <v>130</v>
      </c>
      <c r="QS11" s="54">
        <f>SUM(QS6+QS7+QS8)</f>
        <v>222</v>
      </c>
      <c r="QT11" s="57">
        <f>QS11/QS10</f>
        <v>0.85384615384615381</v>
      </c>
      <c r="QU11" s="66">
        <f t="shared" si="94"/>
        <v>-30</v>
      </c>
      <c r="QV11" s="53" t="s">
        <v>130</v>
      </c>
      <c r="QW11" s="54">
        <f>SUM(QW6+QW7+QW8)</f>
        <v>246</v>
      </c>
      <c r="QX11" s="57">
        <f>QW11/QW10</f>
        <v>0.72781065088757402</v>
      </c>
      <c r="QY11" s="66">
        <f t="shared" si="95"/>
        <v>-6</v>
      </c>
      <c r="QZ11" s="53" t="s">
        <v>130</v>
      </c>
      <c r="RA11" s="54">
        <f>SUM(RA6+RA7+RA8)</f>
        <v>254</v>
      </c>
      <c r="RB11" s="57">
        <f>RA11/RA10</f>
        <v>0.75820895522388054</v>
      </c>
      <c r="RC11" s="66">
        <f t="shared" si="96"/>
        <v>2</v>
      </c>
      <c r="RD11" s="53" t="s">
        <v>130</v>
      </c>
      <c r="RE11" s="54">
        <f>SUM(RE6+RE7+RE8)</f>
        <v>249</v>
      </c>
      <c r="RF11" s="57">
        <f>RE11/RE10</f>
        <v>0.73020527859237538</v>
      </c>
      <c r="RG11" s="66">
        <f t="shared" si="97"/>
        <v>-3</v>
      </c>
      <c r="RH11" s="53" t="s">
        <v>130</v>
      </c>
      <c r="RI11" s="54">
        <f>SUM(RI6+RI7+RI8)</f>
        <v>253</v>
      </c>
      <c r="RJ11" s="57">
        <f>RI11/RI10</f>
        <v>0.7643504531722054</v>
      </c>
      <c r="RK11" s="66">
        <f t="shared" si="98"/>
        <v>4</v>
      </c>
      <c r="RL11" s="53" t="s">
        <v>130</v>
      </c>
      <c r="RM11" s="54">
        <f>SUM(RM6+RM7+RM8)</f>
        <v>246</v>
      </c>
      <c r="RN11" s="57">
        <f>RM11/RM10</f>
        <v>0.74320241691842903</v>
      </c>
      <c r="RO11" s="66">
        <f t="shared" si="99"/>
        <v>-3</v>
      </c>
      <c r="RP11" s="53" t="s">
        <v>130</v>
      </c>
      <c r="RQ11" s="54">
        <f>SUM(RQ6+RQ7+RQ8)</f>
        <v>242</v>
      </c>
      <c r="RR11" s="57">
        <f>RQ11/RQ10</f>
        <v>0.72672672672672678</v>
      </c>
      <c r="RS11" s="66">
        <f t="shared" si="100"/>
        <v>-7</v>
      </c>
      <c r="RT11" s="53" t="s">
        <v>130</v>
      </c>
      <c r="RU11" s="54">
        <f>SUM(RU6+RU7+RU8)</f>
        <v>242</v>
      </c>
      <c r="RV11" s="57">
        <f>RU11/RU10</f>
        <v>0.72891566265060237</v>
      </c>
      <c r="RW11" s="66">
        <f t="shared" si="101"/>
        <v>-7</v>
      </c>
      <c r="RX11" s="53" t="s">
        <v>130</v>
      </c>
      <c r="RY11" s="54">
        <f>SUM(RY6+RY7+RY8)</f>
        <v>0</v>
      </c>
      <c r="RZ11" s="57" t="e">
        <f>RY11/RY10</f>
        <v>#DIV/0!</v>
      </c>
      <c r="SA11" s="66">
        <f t="shared" si="102"/>
        <v>-249</v>
      </c>
    </row>
    <row r="12" spans="1:495" s="16" customFormat="1" ht="28.95" customHeight="1" thickBot="1" x14ac:dyDescent="0.35">
      <c r="U12" s="200" t="s">
        <v>131</v>
      </c>
      <c r="V12" s="201"/>
      <c r="W12" s="59">
        <f>U11-Q11</f>
        <v>78</v>
      </c>
      <c r="Y12" s="200" t="s">
        <v>131</v>
      </c>
      <c r="Z12" s="201"/>
      <c r="AA12" s="59">
        <f>Y11-U11</f>
        <v>1</v>
      </c>
      <c r="AC12" s="200" t="s">
        <v>131</v>
      </c>
      <c r="AD12" s="201"/>
      <c r="AE12" s="59">
        <f>AC11-Y11</f>
        <v>-14</v>
      </c>
      <c r="AG12" s="200" t="s">
        <v>131</v>
      </c>
      <c r="AH12" s="201"/>
      <c r="AI12" s="59">
        <f>AG11-AC11</f>
        <v>-1</v>
      </c>
      <c r="AK12" s="200" t="s">
        <v>131</v>
      </c>
      <c r="AL12" s="201"/>
      <c r="AM12" s="59">
        <f>AK11-AG11</f>
        <v>0</v>
      </c>
      <c r="AO12" s="200" t="s">
        <v>131</v>
      </c>
      <c r="AP12" s="201"/>
      <c r="AQ12" s="59">
        <f>AO11-AK11</f>
        <v>6</v>
      </c>
      <c r="AS12" s="200" t="s">
        <v>131</v>
      </c>
      <c r="AT12" s="201"/>
      <c r="AU12" s="59">
        <f>AS11-AO11</f>
        <v>3</v>
      </c>
      <c r="AW12" s="200" t="s">
        <v>131</v>
      </c>
      <c r="AX12" s="201"/>
      <c r="AY12" s="59">
        <f>AW11-AS11</f>
        <v>-7</v>
      </c>
      <c r="BA12" s="200" t="s">
        <v>131</v>
      </c>
      <c r="BB12" s="201"/>
      <c r="BC12" s="59">
        <f>BA11-AW11</f>
        <v>-5</v>
      </c>
      <c r="BE12" s="200" t="s">
        <v>131</v>
      </c>
      <c r="BF12" s="201"/>
      <c r="BG12" s="59">
        <f>BE11-BA11</f>
        <v>-28</v>
      </c>
      <c r="BI12" s="200" t="s">
        <v>131</v>
      </c>
      <c r="BJ12" s="201"/>
      <c r="BK12" s="59">
        <f>BI11-BE11</f>
        <v>-3</v>
      </c>
      <c r="BM12" s="200" t="s">
        <v>131</v>
      </c>
      <c r="BN12" s="201"/>
      <c r="BO12" s="59">
        <f>BM11-BI11</f>
        <v>5</v>
      </c>
      <c r="BQ12" s="200" t="s">
        <v>131</v>
      </c>
      <c r="BR12" s="201"/>
      <c r="BS12" s="59">
        <f>BQ11-BM11</f>
        <v>-21</v>
      </c>
      <c r="BU12" s="200" t="s">
        <v>131</v>
      </c>
      <c r="BV12" s="201"/>
      <c r="BW12" s="59">
        <f>BU11-BQ11</f>
        <v>18</v>
      </c>
      <c r="BY12" s="200" t="s">
        <v>131</v>
      </c>
      <c r="BZ12" s="201"/>
      <c r="CA12" s="59">
        <f>BY11-BU11</f>
        <v>-21</v>
      </c>
      <c r="CC12" s="200" t="s">
        <v>131</v>
      </c>
      <c r="CD12" s="201"/>
      <c r="CE12" s="59">
        <f>CC11-BY11</f>
        <v>-16</v>
      </c>
      <c r="CG12" s="200" t="s">
        <v>131</v>
      </c>
      <c r="CH12" s="201"/>
      <c r="CI12" s="59">
        <f>CG11-CC11</f>
        <v>4</v>
      </c>
      <c r="CK12" s="200" t="s">
        <v>131</v>
      </c>
      <c r="CL12" s="201"/>
      <c r="CM12" s="59">
        <f>CK11-CG11</f>
        <v>12</v>
      </c>
      <c r="CO12" s="200" t="s">
        <v>131</v>
      </c>
      <c r="CP12" s="201"/>
      <c r="CQ12" s="59">
        <f>CO11-CK11</f>
        <v>14</v>
      </c>
      <c r="CS12" s="200" t="s">
        <v>131</v>
      </c>
      <c r="CT12" s="201"/>
      <c r="CU12" s="59">
        <f>CS11-CO11</f>
        <v>2</v>
      </c>
      <c r="CW12" s="200" t="s">
        <v>131</v>
      </c>
      <c r="CX12" s="201"/>
      <c r="CY12" s="59">
        <f>CW11-CS11</f>
        <v>18</v>
      </c>
      <c r="DA12" s="200" t="s">
        <v>131</v>
      </c>
      <c r="DB12" s="201"/>
      <c r="DC12" s="59">
        <f>DA11-CW11</f>
        <v>0</v>
      </c>
      <c r="DD12" s="120"/>
      <c r="DE12" s="200" t="s">
        <v>131</v>
      </c>
      <c r="DF12" s="201"/>
      <c r="DG12" s="59">
        <f>DE11-DA11</f>
        <v>0</v>
      </c>
      <c r="DH12" s="120"/>
      <c r="DI12" s="200" t="s">
        <v>131</v>
      </c>
      <c r="DJ12" s="201"/>
      <c r="DK12" s="59">
        <f>DI11-DE11</f>
        <v>1</v>
      </c>
      <c r="DM12" s="200" t="s">
        <v>131</v>
      </c>
      <c r="DN12" s="201"/>
      <c r="DO12" s="59">
        <f>DM11-DI11</f>
        <v>-2</v>
      </c>
      <c r="DQ12" s="200" t="s">
        <v>131</v>
      </c>
      <c r="DR12" s="201"/>
      <c r="DS12" s="59">
        <f>DQ11-DM11</f>
        <v>10</v>
      </c>
      <c r="DU12" s="200" t="s">
        <v>131</v>
      </c>
      <c r="DV12" s="201"/>
      <c r="DW12" s="59">
        <f>DU11-DQ11</f>
        <v>1</v>
      </c>
      <c r="DY12" s="200" t="s">
        <v>131</v>
      </c>
      <c r="DZ12" s="201"/>
      <c r="EA12" s="59">
        <f>DY11-DU11</f>
        <v>2</v>
      </c>
      <c r="EC12" s="200" t="s">
        <v>131</v>
      </c>
      <c r="ED12" s="201"/>
      <c r="EE12" s="59">
        <f>EC11-DY11</f>
        <v>-3</v>
      </c>
      <c r="EG12" s="200" t="s">
        <v>131</v>
      </c>
      <c r="EH12" s="201"/>
      <c r="EI12" s="59">
        <f>EG11-EC11</f>
        <v>-16</v>
      </c>
      <c r="EK12" s="200" t="s">
        <v>131</v>
      </c>
      <c r="EL12" s="201"/>
      <c r="EM12" s="59">
        <f>EK11-EG11</f>
        <v>4</v>
      </c>
      <c r="EN12" s="120"/>
      <c r="EO12" s="200" t="s">
        <v>131</v>
      </c>
      <c r="EP12" s="201"/>
      <c r="EQ12" s="59">
        <f>EO11-EK11</f>
        <v>-2</v>
      </c>
      <c r="ES12" s="200" t="s">
        <v>131</v>
      </c>
      <c r="ET12" s="201"/>
      <c r="EU12" s="59">
        <f>ES11-EO11</f>
        <v>3</v>
      </c>
      <c r="EW12" s="200" t="s">
        <v>131</v>
      </c>
      <c r="EX12" s="201"/>
      <c r="EY12" s="59">
        <f>EW11-ES11</f>
        <v>-9</v>
      </c>
      <c r="FA12" s="200" t="s">
        <v>131</v>
      </c>
      <c r="FB12" s="201"/>
      <c r="FC12" s="59">
        <f>FA11-EW11</f>
        <v>2</v>
      </c>
      <c r="FE12" s="200" t="s">
        <v>131</v>
      </c>
      <c r="FF12" s="201"/>
      <c r="FG12" s="59">
        <f>FE11-FA11</f>
        <v>6</v>
      </c>
      <c r="FI12" s="200" t="s">
        <v>131</v>
      </c>
      <c r="FJ12" s="201"/>
      <c r="FK12" s="59">
        <f>FI11-FE11</f>
        <v>5</v>
      </c>
      <c r="FM12" s="200" t="s">
        <v>131</v>
      </c>
      <c r="FN12" s="201"/>
      <c r="FO12" s="59">
        <f>FM11-FI11</f>
        <v>-7</v>
      </c>
      <c r="FQ12" s="200" t="s">
        <v>131</v>
      </c>
      <c r="FR12" s="201"/>
      <c r="FS12" s="59">
        <f>FQ11-FM11</f>
        <v>0</v>
      </c>
      <c r="FU12" s="200" t="s">
        <v>131</v>
      </c>
      <c r="FV12" s="201"/>
      <c r="FW12" s="59">
        <f>FU11-FQ11</f>
        <v>5</v>
      </c>
      <c r="FY12" s="200" t="s">
        <v>131</v>
      </c>
      <c r="FZ12" s="201"/>
      <c r="GA12" s="59">
        <f>FY11-FU11</f>
        <v>1</v>
      </c>
      <c r="GC12" s="200" t="s">
        <v>131</v>
      </c>
      <c r="GD12" s="201"/>
      <c r="GE12" s="59">
        <f>GC11-FY11</f>
        <v>-6</v>
      </c>
      <c r="GG12" s="200" t="s">
        <v>131</v>
      </c>
      <c r="GH12" s="201"/>
      <c r="GI12" s="59">
        <f>GG11-GC11</f>
        <v>5</v>
      </c>
      <c r="GK12" s="200" t="s">
        <v>131</v>
      </c>
      <c r="GL12" s="201"/>
      <c r="GM12" s="59">
        <f>GK11-GG11</f>
        <v>-2</v>
      </c>
      <c r="GO12" s="200" t="s">
        <v>131</v>
      </c>
      <c r="GP12" s="201"/>
      <c r="GQ12" s="59">
        <f>GO11-GK11</f>
        <v>3</v>
      </c>
      <c r="GS12" s="200" t="s">
        <v>131</v>
      </c>
      <c r="GT12" s="201"/>
      <c r="GU12" s="59">
        <f>GS11-GO11</f>
        <v>-4</v>
      </c>
      <c r="GW12" s="200" t="s">
        <v>131</v>
      </c>
      <c r="GX12" s="201"/>
      <c r="GY12" s="59">
        <f>GW11-GS11</f>
        <v>-2</v>
      </c>
      <c r="HA12" s="200" t="s">
        <v>131</v>
      </c>
      <c r="HB12" s="201"/>
      <c r="HC12" s="59">
        <f>HA11-GW11</f>
        <v>-2</v>
      </c>
      <c r="HE12" s="200" t="s">
        <v>131</v>
      </c>
      <c r="HF12" s="201"/>
      <c r="HG12" s="59">
        <f>HE11-HA11</f>
        <v>-6</v>
      </c>
      <c r="HI12" s="200" t="s">
        <v>132</v>
      </c>
      <c r="HJ12" s="201"/>
      <c r="HK12" s="59">
        <f>HI11-HE11</f>
        <v>15</v>
      </c>
      <c r="HM12" s="200" t="s">
        <v>132</v>
      </c>
      <c r="HN12" s="201"/>
      <c r="HO12" s="59">
        <f>HM11-HI11</f>
        <v>10</v>
      </c>
      <c r="HQ12" s="200" t="s">
        <v>132</v>
      </c>
      <c r="HR12" s="201"/>
      <c r="HS12" s="59">
        <f>HQ11-HM11</f>
        <v>2</v>
      </c>
      <c r="HU12" s="200" t="s">
        <v>132</v>
      </c>
      <c r="HV12" s="201"/>
      <c r="HW12" s="59">
        <f>HU11-HQ11</f>
        <v>4</v>
      </c>
      <c r="HY12" s="200" t="s">
        <v>132</v>
      </c>
      <c r="HZ12" s="201"/>
      <c r="IA12" s="59">
        <f>HY11-HU11</f>
        <v>1</v>
      </c>
      <c r="IC12" s="200" t="s">
        <v>132</v>
      </c>
      <c r="ID12" s="201"/>
      <c r="IE12" s="59">
        <f>IC11-HY11</f>
        <v>-4</v>
      </c>
      <c r="IG12" s="200" t="s">
        <v>132</v>
      </c>
      <c r="IH12" s="201"/>
      <c r="II12" s="59">
        <f>IG11-IC11</f>
        <v>-4</v>
      </c>
      <c r="IK12" s="200" t="s">
        <v>132</v>
      </c>
      <c r="IL12" s="201"/>
      <c r="IM12" s="59">
        <f>IK11-IG11</f>
        <v>1</v>
      </c>
      <c r="IO12" s="200" t="s">
        <v>132</v>
      </c>
      <c r="IP12" s="201"/>
      <c r="IQ12" s="59">
        <f>IO11-IK11</f>
        <v>-4</v>
      </c>
      <c r="IS12" s="200" t="s">
        <v>132</v>
      </c>
      <c r="IT12" s="201"/>
      <c r="IU12" s="59">
        <f>IS11-IO11</f>
        <v>1</v>
      </c>
      <c r="IW12" s="200" t="s">
        <v>132</v>
      </c>
      <c r="IX12" s="201"/>
      <c r="IY12" s="59">
        <f>IW11-IS11</f>
        <v>4</v>
      </c>
      <c r="JA12" s="200" t="s">
        <v>132</v>
      </c>
      <c r="JB12" s="201"/>
      <c r="JC12" s="59">
        <f>JA11-IW11</f>
        <v>4</v>
      </c>
      <c r="JE12" s="200" t="s">
        <v>132</v>
      </c>
      <c r="JF12" s="201"/>
      <c r="JG12" s="59">
        <f>JE11-JA11</f>
        <v>1</v>
      </c>
      <c r="JI12" s="200" t="s">
        <v>132</v>
      </c>
      <c r="JJ12" s="201"/>
      <c r="JK12" s="59">
        <f>JI11-JE11</f>
        <v>9</v>
      </c>
      <c r="JM12" s="200" t="s">
        <v>132</v>
      </c>
      <c r="JN12" s="201"/>
      <c r="JO12" s="59">
        <f>JM11-JI11</f>
        <v>-9</v>
      </c>
      <c r="JQ12" s="200" t="s">
        <v>132</v>
      </c>
      <c r="JR12" s="201"/>
      <c r="JS12" s="59">
        <f>JQ11-JM11</f>
        <v>-2</v>
      </c>
      <c r="JU12" s="200" t="s">
        <v>132</v>
      </c>
      <c r="JV12" s="201"/>
      <c r="JW12" s="59">
        <f>JU11-JQ11</f>
        <v>-7</v>
      </c>
      <c r="JY12" s="200" t="s">
        <v>132</v>
      </c>
      <c r="JZ12" s="201"/>
      <c r="KA12" s="59">
        <f>JY11-JU11</f>
        <v>0</v>
      </c>
      <c r="KC12" s="200" t="s">
        <v>132</v>
      </c>
      <c r="KD12" s="201"/>
      <c r="KE12" s="59">
        <f>KC11-JY11</f>
        <v>0</v>
      </c>
      <c r="KG12" s="200" t="s">
        <v>132</v>
      </c>
      <c r="KH12" s="201"/>
      <c r="KI12" s="59">
        <f>KG11-KC11</f>
        <v>16</v>
      </c>
      <c r="KK12" s="200" t="s">
        <v>132</v>
      </c>
      <c r="KL12" s="201"/>
      <c r="KM12" s="59">
        <f>KK11-KG11</f>
        <v>6</v>
      </c>
      <c r="KO12" s="200" t="s">
        <v>132</v>
      </c>
      <c r="KP12" s="201"/>
      <c r="KQ12" s="59">
        <f>KO11-KK11</f>
        <v>1</v>
      </c>
      <c r="KS12" s="200" t="s">
        <v>132</v>
      </c>
      <c r="KT12" s="201"/>
      <c r="KU12" s="59">
        <f>KS11-KO11</f>
        <v>1</v>
      </c>
      <c r="KW12" s="200" t="s">
        <v>132</v>
      </c>
      <c r="KX12" s="201"/>
      <c r="KY12" s="59">
        <f>KW11-KS11</f>
        <v>0</v>
      </c>
      <c r="LA12" s="200" t="s">
        <v>132</v>
      </c>
      <c r="LB12" s="201"/>
      <c r="LC12" s="59">
        <f>LA11-KW11</f>
        <v>9</v>
      </c>
      <c r="LE12" s="200" t="s">
        <v>132</v>
      </c>
      <c r="LF12" s="201"/>
      <c r="LG12" s="59">
        <f>LE11-LA11</f>
        <v>3</v>
      </c>
      <c r="LI12" s="200" t="s">
        <v>132</v>
      </c>
      <c r="LJ12" s="201"/>
      <c r="LK12" s="59">
        <f>LI11-LE11</f>
        <v>-3</v>
      </c>
      <c r="LM12" s="200" t="s">
        <v>132</v>
      </c>
      <c r="LN12" s="201"/>
      <c r="LO12" s="59">
        <f>LM11-LI11</f>
        <v>-3</v>
      </c>
      <c r="LQ12" s="200" t="s">
        <v>132</v>
      </c>
      <c r="LR12" s="201"/>
      <c r="LS12" s="59">
        <f>LQ11-LM11</f>
        <v>-7</v>
      </c>
      <c r="LU12" s="200" t="s">
        <v>132</v>
      </c>
      <c r="LV12" s="201"/>
      <c r="LW12" s="59">
        <f>LU11-LQ11</f>
        <v>-1</v>
      </c>
      <c r="LY12" s="200" t="s">
        <v>132</v>
      </c>
      <c r="LZ12" s="201"/>
      <c r="MA12" s="59">
        <f>LY11-LU11</f>
        <v>-4</v>
      </c>
      <c r="MC12" s="200" t="s">
        <v>132</v>
      </c>
      <c r="MD12" s="201"/>
      <c r="ME12" s="59">
        <f>MC11-LY11</f>
        <v>-10</v>
      </c>
      <c r="MG12" s="200" t="s">
        <v>132</v>
      </c>
      <c r="MH12" s="201"/>
      <c r="MI12" s="59">
        <f>MG11-MC11</f>
        <v>-7</v>
      </c>
      <c r="MK12" s="200" t="s">
        <v>132</v>
      </c>
      <c r="ML12" s="201"/>
      <c r="MM12" s="59">
        <f>MK11-MG11</f>
        <v>-5</v>
      </c>
      <c r="MO12" s="200" t="s">
        <v>132</v>
      </c>
      <c r="MP12" s="201"/>
      <c r="MQ12" s="59">
        <f>MO11-MK11</f>
        <v>7</v>
      </c>
      <c r="MS12" s="200" t="s">
        <v>132</v>
      </c>
      <c r="MT12" s="201"/>
      <c r="MU12" s="59">
        <f>MS11-MO11</f>
        <v>14</v>
      </c>
      <c r="MW12" s="200" t="s">
        <v>132</v>
      </c>
      <c r="MX12" s="201"/>
      <c r="MY12" s="59">
        <f>MW11-MS11</f>
        <v>-5</v>
      </c>
      <c r="NA12" s="200" t="s">
        <v>132</v>
      </c>
      <c r="NB12" s="201"/>
      <c r="NC12" s="59">
        <f>NA11-MW11</f>
        <v>1</v>
      </c>
      <c r="NE12" s="200" t="s">
        <v>132</v>
      </c>
      <c r="NF12" s="201"/>
      <c r="NG12" s="59">
        <f>NE11-NA11</f>
        <v>1</v>
      </c>
      <c r="NI12" s="200" t="s">
        <v>132</v>
      </c>
      <c r="NJ12" s="201"/>
      <c r="NK12" s="59">
        <f>NI11-NE11</f>
        <v>-8</v>
      </c>
      <c r="NM12" s="200" t="s">
        <v>132</v>
      </c>
      <c r="NN12" s="201"/>
      <c r="NO12" s="59">
        <f>NM11-NI11</f>
        <v>16</v>
      </c>
      <c r="NQ12" s="200" t="s">
        <v>132</v>
      </c>
      <c r="NR12" s="201"/>
      <c r="NS12" s="59">
        <f>NQ11-NM11</f>
        <v>-1</v>
      </c>
      <c r="NU12" s="200" t="s">
        <v>132</v>
      </c>
      <c r="NV12" s="201"/>
      <c r="NW12" s="59">
        <f>NU11-NQ11</f>
        <v>-5</v>
      </c>
      <c r="NY12" s="200" t="s">
        <v>132</v>
      </c>
      <c r="NZ12" s="201"/>
      <c r="OA12" s="59">
        <f>NY11-NU11</f>
        <v>2</v>
      </c>
      <c r="OC12" s="200" t="s">
        <v>132</v>
      </c>
      <c r="OD12" s="201"/>
      <c r="OE12" s="59">
        <f>OC11-NY11</f>
        <v>-5</v>
      </c>
      <c r="OG12" s="200" t="s">
        <v>132</v>
      </c>
      <c r="OH12" s="201"/>
      <c r="OI12" s="59">
        <f>OG11-OC11</f>
        <v>0</v>
      </c>
      <c r="OK12" s="200" t="s">
        <v>132</v>
      </c>
      <c r="OL12" s="201"/>
      <c r="OM12" s="59">
        <f>OK11-OG11</f>
        <v>-2</v>
      </c>
      <c r="OO12" s="200" t="s">
        <v>132</v>
      </c>
      <c r="OP12" s="201"/>
      <c r="OQ12" s="59">
        <f>OO11-OK11</f>
        <v>1</v>
      </c>
      <c r="OS12" s="200" t="s">
        <v>132</v>
      </c>
      <c r="OT12" s="201"/>
      <c r="OU12" s="59">
        <f>OS11-OO11</f>
        <v>8</v>
      </c>
      <c r="OW12" s="200" t="s">
        <v>132</v>
      </c>
      <c r="OX12" s="201"/>
      <c r="OY12" s="59">
        <f>OW11-OS11</f>
        <v>0</v>
      </c>
      <c r="PA12" s="200" t="s">
        <v>132</v>
      </c>
      <c r="PB12" s="201"/>
      <c r="PC12" s="59">
        <f>PA11-OW11</f>
        <v>-1</v>
      </c>
      <c r="PE12" s="200" t="s">
        <v>132</v>
      </c>
      <c r="PF12" s="201"/>
      <c r="PG12" s="59">
        <f>PE11-PA11</f>
        <v>-4</v>
      </c>
      <c r="PI12" s="200" t="s">
        <v>132</v>
      </c>
      <c r="PJ12" s="201"/>
      <c r="PK12" s="59">
        <f>PI11-PE11</f>
        <v>2</v>
      </c>
      <c r="PM12" s="200" t="s">
        <v>132</v>
      </c>
      <c r="PN12" s="201"/>
      <c r="PO12" s="59">
        <f>PM11-PI11</f>
        <v>-4</v>
      </c>
      <c r="PQ12" s="200" t="s">
        <v>132</v>
      </c>
      <c r="PR12" s="201"/>
      <c r="PS12" s="59">
        <f>PQ11-PM11</f>
        <v>0</v>
      </c>
      <c r="PU12" s="200" t="s">
        <v>132</v>
      </c>
      <c r="PV12" s="201"/>
      <c r="PW12" s="59">
        <f>PU11-PQ11</f>
        <v>1</v>
      </c>
      <c r="PY12" s="200" t="s">
        <v>132</v>
      </c>
      <c r="PZ12" s="201"/>
      <c r="QA12" s="59">
        <f>PY11-PU11</f>
        <v>1</v>
      </c>
      <c r="QC12" s="200" t="s">
        <v>132</v>
      </c>
      <c r="QD12" s="201"/>
      <c r="QE12" s="59">
        <f>QC11-PY11</f>
        <v>-12</v>
      </c>
      <c r="QG12" s="200" t="s">
        <v>132</v>
      </c>
      <c r="QH12" s="201"/>
      <c r="QI12" s="59">
        <f>QG11-QC11</f>
        <v>-3</v>
      </c>
      <c r="QK12" s="200" t="s">
        <v>132</v>
      </c>
      <c r="QL12" s="201"/>
      <c r="QM12" s="59">
        <f>QK11-QG11</f>
        <v>-4</v>
      </c>
      <c r="QO12" s="200" t="s">
        <v>132</v>
      </c>
      <c r="QP12" s="201"/>
      <c r="QQ12" s="59">
        <f>QO11-QK11</f>
        <v>2</v>
      </c>
      <c r="QS12" s="200" t="s">
        <v>132</v>
      </c>
      <c r="QT12" s="201"/>
      <c r="QU12" s="59">
        <f>QS11-QO11</f>
        <v>-15</v>
      </c>
      <c r="QW12" s="200" t="s">
        <v>132</v>
      </c>
      <c r="QX12" s="201"/>
      <c r="QY12" s="59">
        <f>QW11-QS11</f>
        <v>24</v>
      </c>
      <c r="RA12" s="200" t="s">
        <v>132</v>
      </c>
      <c r="RB12" s="201"/>
      <c r="RC12" s="59">
        <f>RA11-QW11</f>
        <v>8</v>
      </c>
      <c r="RE12" s="200" t="s">
        <v>132</v>
      </c>
      <c r="RF12" s="201"/>
      <c r="RG12" s="59">
        <f>RE11-RA11</f>
        <v>-5</v>
      </c>
      <c r="RI12" s="200" t="s">
        <v>132</v>
      </c>
      <c r="RJ12" s="201"/>
      <c r="RK12" s="59">
        <f>RI11-RE11</f>
        <v>4</v>
      </c>
      <c r="RM12" s="200" t="s">
        <v>132</v>
      </c>
      <c r="RN12" s="201"/>
      <c r="RO12" s="59">
        <f>RM11-RI11</f>
        <v>-7</v>
      </c>
      <c r="RQ12" s="200" t="s">
        <v>132</v>
      </c>
      <c r="RR12" s="201"/>
      <c r="RS12" s="59">
        <f>RQ11-RM11</f>
        <v>-4</v>
      </c>
      <c r="RU12" s="200" t="s">
        <v>132</v>
      </c>
      <c r="RV12" s="201"/>
      <c r="RW12" s="59">
        <f>RU11-RQ11</f>
        <v>0</v>
      </c>
      <c r="RY12" s="200" t="s">
        <v>132</v>
      </c>
      <c r="RZ12" s="201"/>
      <c r="SA12" s="59">
        <f>RY11-RU11</f>
        <v>-242</v>
      </c>
    </row>
    <row r="13" spans="1:495" s="29" customFormat="1" ht="28.95" customHeight="1" thickBot="1" x14ac:dyDescent="0.35">
      <c r="U13" s="221" t="s">
        <v>133</v>
      </c>
      <c r="V13" s="222"/>
      <c r="W13" s="59">
        <f>U11-$M11</f>
        <v>-34</v>
      </c>
      <c r="Y13" s="221" t="s">
        <v>133</v>
      </c>
      <c r="Z13" s="222"/>
      <c r="AA13" s="59">
        <f>Y11-$M11</f>
        <v>-33</v>
      </c>
      <c r="AC13" s="221" t="s">
        <v>133</v>
      </c>
      <c r="AD13" s="222"/>
      <c r="AE13" s="59">
        <f>AC11-$M11</f>
        <v>-47</v>
      </c>
      <c r="AG13" s="221" t="s">
        <v>133</v>
      </c>
      <c r="AH13" s="222"/>
      <c r="AI13" s="59">
        <f>AG11-$M11</f>
        <v>-48</v>
      </c>
      <c r="AK13" s="221" t="s">
        <v>133</v>
      </c>
      <c r="AL13" s="222"/>
      <c r="AM13" s="59">
        <f>AK11-$AG11</f>
        <v>0</v>
      </c>
      <c r="AO13" s="221" t="s">
        <v>133</v>
      </c>
      <c r="AP13" s="222"/>
      <c r="AQ13" s="59">
        <f>AO11-$AG11</f>
        <v>6</v>
      </c>
      <c r="AS13" s="221" t="s">
        <v>133</v>
      </c>
      <c r="AT13" s="222"/>
      <c r="AU13" s="59">
        <f>AS11-$AG11</f>
        <v>9</v>
      </c>
      <c r="AW13" s="221" t="s">
        <v>133</v>
      </c>
      <c r="AX13" s="222"/>
      <c r="AY13" s="59">
        <f>AW11-$AG11</f>
        <v>2</v>
      </c>
      <c r="BA13" s="221" t="s">
        <v>133</v>
      </c>
      <c r="BB13" s="222"/>
      <c r="BC13" s="59">
        <f>BA11-$AW11</f>
        <v>-5</v>
      </c>
      <c r="BE13" s="221" t="s">
        <v>133</v>
      </c>
      <c r="BF13" s="222"/>
      <c r="BG13" s="59">
        <f>BE11-$AW11</f>
        <v>-33</v>
      </c>
      <c r="BI13" s="221" t="s">
        <v>133</v>
      </c>
      <c r="BJ13" s="222"/>
      <c r="BK13" s="59">
        <f>BI11-$AW11</f>
        <v>-36</v>
      </c>
      <c r="BM13" s="221" t="s">
        <v>133</v>
      </c>
      <c r="BN13" s="222"/>
      <c r="BO13" s="59">
        <f>BM11-$AW11</f>
        <v>-31</v>
      </c>
      <c r="BQ13" s="221" t="s">
        <v>133</v>
      </c>
      <c r="BR13" s="222"/>
      <c r="BS13" s="59">
        <f>BQ11-$AW11</f>
        <v>-52</v>
      </c>
      <c r="BU13" s="221" t="s">
        <v>133</v>
      </c>
      <c r="BV13" s="222"/>
      <c r="BW13" s="59">
        <f>BU11-$BQ11</f>
        <v>18</v>
      </c>
      <c r="BY13" s="221" t="s">
        <v>133</v>
      </c>
      <c r="BZ13" s="222"/>
      <c r="CA13" s="59">
        <f>BY11-$BQ11</f>
        <v>-3</v>
      </c>
      <c r="CC13" s="221" t="s">
        <v>133</v>
      </c>
      <c r="CD13" s="222"/>
      <c r="CE13" s="59">
        <f>CC11-$BQ11</f>
        <v>-19</v>
      </c>
      <c r="CG13" s="221" t="s">
        <v>133</v>
      </c>
      <c r="CH13" s="222"/>
      <c r="CI13" s="59">
        <f>CG11-$BQ11</f>
        <v>-15</v>
      </c>
      <c r="CK13" s="221" t="s">
        <v>133</v>
      </c>
      <c r="CL13" s="222"/>
      <c r="CM13" s="59">
        <f>CK11-$CG11</f>
        <v>12</v>
      </c>
      <c r="CO13" s="221" t="s">
        <v>133</v>
      </c>
      <c r="CP13" s="222"/>
      <c r="CQ13" s="59">
        <f>CO11-$CG11</f>
        <v>26</v>
      </c>
      <c r="CS13" s="221" t="s">
        <v>133</v>
      </c>
      <c r="CT13" s="222"/>
      <c r="CU13" s="59">
        <f>CS11-$CG11</f>
        <v>28</v>
      </c>
      <c r="CW13" s="221" t="s">
        <v>133</v>
      </c>
      <c r="CX13" s="222"/>
      <c r="CY13" s="59">
        <f>CW11-$CG11</f>
        <v>46</v>
      </c>
      <c r="DA13" s="221" t="s">
        <v>133</v>
      </c>
      <c r="DB13" s="222"/>
      <c r="DC13" s="59">
        <f>DA11-$CG11</f>
        <v>46</v>
      </c>
      <c r="DD13" s="121"/>
      <c r="DE13" s="221" t="s">
        <v>133</v>
      </c>
      <c r="DF13" s="222"/>
      <c r="DG13" s="59">
        <f>DE11-$DA11</f>
        <v>0</v>
      </c>
      <c r="DH13" s="121"/>
      <c r="DI13" s="221" t="s">
        <v>133</v>
      </c>
      <c r="DJ13" s="222"/>
      <c r="DK13" s="59">
        <f>DI11-$DA11</f>
        <v>1</v>
      </c>
      <c r="DM13" s="221" t="s">
        <v>133</v>
      </c>
      <c r="DN13" s="222"/>
      <c r="DO13" s="59">
        <f>DM11-$DA11</f>
        <v>-1</v>
      </c>
      <c r="DQ13" s="221" t="s">
        <v>133</v>
      </c>
      <c r="DR13" s="222"/>
      <c r="DS13" s="59">
        <f>DQ11-$DA11</f>
        <v>9</v>
      </c>
      <c r="DU13" s="221" t="s">
        <v>133</v>
      </c>
      <c r="DV13" s="222"/>
      <c r="DW13" s="59">
        <f>DU11-$DA11</f>
        <v>10</v>
      </c>
      <c r="DY13" s="221" t="s">
        <v>133</v>
      </c>
      <c r="DZ13" s="222"/>
      <c r="EA13" s="59">
        <f>DY11-$DU11</f>
        <v>2</v>
      </c>
      <c r="EC13" s="221" t="s">
        <v>133</v>
      </c>
      <c r="ED13" s="222"/>
      <c r="EE13" s="59">
        <f>EC11-$DU11</f>
        <v>-1</v>
      </c>
      <c r="EG13" s="221" t="s">
        <v>133</v>
      </c>
      <c r="EH13" s="222"/>
      <c r="EI13" s="59">
        <f>EG11-$DU11</f>
        <v>-17</v>
      </c>
      <c r="EK13" s="221" t="s">
        <v>133</v>
      </c>
      <c r="EL13" s="222"/>
      <c r="EM13" s="59">
        <f>EK11-$DU11</f>
        <v>-13</v>
      </c>
      <c r="EN13" s="121"/>
      <c r="EO13" s="221" t="s">
        <v>133</v>
      </c>
      <c r="EP13" s="222"/>
      <c r="EQ13" s="59">
        <f>EO11-$DU11</f>
        <v>-15</v>
      </c>
      <c r="ES13" s="221" t="s">
        <v>133</v>
      </c>
      <c r="ET13" s="222"/>
      <c r="EU13" s="59">
        <f>ES11-$EO11</f>
        <v>3</v>
      </c>
      <c r="EW13" s="221" t="s">
        <v>133</v>
      </c>
      <c r="EX13" s="222"/>
      <c r="EY13" s="59">
        <f>EW11-$EO11</f>
        <v>-6</v>
      </c>
      <c r="FA13" s="221" t="s">
        <v>133</v>
      </c>
      <c r="FB13" s="222"/>
      <c r="FC13" s="59">
        <f>FA11-$EO11</f>
        <v>-4</v>
      </c>
      <c r="FE13" s="221" t="s">
        <v>133</v>
      </c>
      <c r="FF13" s="222"/>
      <c r="FG13" s="59">
        <f>FE11-$EO11</f>
        <v>2</v>
      </c>
      <c r="FI13" s="221" t="s">
        <v>133</v>
      </c>
      <c r="FJ13" s="222"/>
      <c r="FK13" s="59">
        <f>FI11-$EO11</f>
        <v>7</v>
      </c>
      <c r="FM13" s="221" t="s">
        <v>133</v>
      </c>
      <c r="FN13" s="222"/>
      <c r="FO13" s="59">
        <f>FM11-$FI11</f>
        <v>-7</v>
      </c>
      <c r="FQ13" s="221" t="s">
        <v>133</v>
      </c>
      <c r="FR13" s="222"/>
      <c r="FS13" s="59">
        <f>FQ11-$FI11</f>
        <v>-7</v>
      </c>
      <c r="FU13" s="221" t="s">
        <v>133</v>
      </c>
      <c r="FV13" s="222"/>
      <c r="FW13" s="59">
        <f>FU11-$FI11</f>
        <v>-2</v>
      </c>
      <c r="FY13" s="221" t="s">
        <v>133</v>
      </c>
      <c r="FZ13" s="222"/>
      <c r="GA13" s="59">
        <f>FY11-$FI11</f>
        <v>-1</v>
      </c>
      <c r="GC13" s="221" t="s">
        <v>133</v>
      </c>
      <c r="GD13" s="222"/>
      <c r="GE13" s="59">
        <f>GC11-$FY11</f>
        <v>-6</v>
      </c>
      <c r="GG13" s="221" t="s">
        <v>133</v>
      </c>
      <c r="GH13" s="222"/>
      <c r="GI13" s="59">
        <f>GG11-$FY11</f>
        <v>-1</v>
      </c>
      <c r="GK13" s="221" t="s">
        <v>133</v>
      </c>
      <c r="GL13" s="222"/>
      <c r="GM13" s="59">
        <f>GK11-$FY11</f>
        <v>-3</v>
      </c>
      <c r="GO13" s="221" t="s">
        <v>133</v>
      </c>
      <c r="GP13" s="222"/>
      <c r="GQ13" s="59">
        <f>GO11-$FY11</f>
        <v>0</v>
      </c>
      <c r="GS13" s="221" t="s">
        <v>133</v>
      </c>
      <c r="GT13" s="222"/>
      <c r="GU13" s="59">
        <f>GS11-$FY11</f>
        <v>-4</v>
      </c>
      <c r="GW13" s="221" t="s">
        <v>133</v>
      </c>
      <c r="GX13" s="222"/>
      <c r="GY13" s="59">
        <f>GW11-$GS11</f>
        <v>-2</v>
      </c>
      <c r="HA13" s="221" t="s">
        <v>133</v>
      </c>
      <c r="HB13" s="222"/>
      <c r="HC13" s="59">
        <f>HA11-$GS11</f>
        <v>-4</v>
      </c>
      <c r="HE13" s="221" t="s">
        <v>133</v>
      </c>
      <c r="HF13" s="222"/>
      <c r="HG13" s="59">
        <f>HE11-$GS11</f>
        <v>-10</v>
      </c>
      <c r="HI13" s="200" t="s">
        <v>134</v>
      </c>
      <c r="HJ13" s="201"/>
      <c r="HK13" s="59">
        <f>HI11-$HE11</f>
        <v>15</v>
      </c>
      <c r="HM13" s="200" t="s">
        <v>134</v>
      </c>
      <c r="HN13" s="201"/>
      <c r="HO13" s="59">
        <f>HM11-$HE11</f>
        <v>25</v>
      </c>
      <c r="HQ13" s="200" t="s">
        <v>134</v>
      </c>
      <c r="HR13" s="201"/>
      <c r="HS13" s="59">
        <f>HQ11-$HE11</f>
        <v>27</v>
      </c>
      <c r="HU13" s="200" t="s">
        <v>134</v>
      </c>
      <c r="HV13" s="201"/>
      <c r="HW13" s="59">
        <f>HU11-$HE11</f>
        <v>31</v>
      </c>
      <c r="HY13" s="200" t="s">
        <v>134</v>
      </c>
      <c r="HZ13" s="201"/>
      <c r="IA13" s="59">
        <f>HY11-$HE11</f>
        <v>32</v>
      </c>
      <c r="IC13" s="200" t="s">
        <v>134</v>
      </c>
      <c r="ID13" s="201"/>
      <c r="IE13" s="59">
        <f>IC11-$HE11</f>
        <v>28</v>
      </c>
      <c r="IG13" s="200" t="s">
        <v>134</v>
      </c>
      <c r="IH13" s="201"/>
      <c r="II13" s="59">
        <f>IG11-$HE11</f>
        <v>24</v>
      </c>
      <c r="IK13" s="200" t="s">
        <v>134</v>
      </c>
      <c r="IL13" s="201"/>
      <c r="IM13" s="59">
        <f>IK11-$HE11</f>
        <v>25</v>
      </c>
      <c r="IO13" s="200" t="s">
        <v>134</v>
      </c>
      <c r="IP13" s="201"/>
      <c r="IQ13" s="59">
        <f>IO11-$HE11</f>
        <v>21</v>
      </c>
      <c r="IS13" s="200" t="s">
        <v>134</v>
      </c>
      <c r="IT13" s="201"/>
      <c r="IU13" s="59">
        <f>IS11-$HE11</f>
        <v>22</v>
      </c>
      <c r="IW13" s="200" t="s">
        <v>134</v>
      </c>
      <c r="IX13" s="201"/>
      <c r="IY13" s="59">
        <f>IW11-$HE11</f>
        <v>26</v>
      </c>
      <c r="JA13" s="200" t="s">
        <v>134</v>
      </c>
      <c r="JB13" s="201"/>
      <c r="JC13" s="59">
        <f>JA11-$HE11</f>
        <v>30</v>
      </c>
      <c r="JE13" s="200" t="s">
        <v>134</v>
      </c>
      <c r="JF13" s="201"/>
      <c r="JG13" s="59">
        <f>JE11-$HE11</f>
        <v>31</v>
      </c>
      <c r="JI13" s="200" t="s">
        <v>134</v>
      </c>
      <c r="JJ13" s="201"/>
      <c r="JK13" s="59">
        <f>JI11-$HE11</f>
        <v>40</v>
      </c>
      <c r="JM13" s="200" t="s">
        <v>134</v>
      </c>
      <c r="JN13" s="201"/>
      <c r="JO13" s="59">
        <f>JM11-$HE11</f>
        <v>31</v>
      </c>
      <c r="JQ13" s="200" t="s">
        <v>134</v>
      </c>
      <c r="JR13" s="201"/>
      <c r="JS13" s="59">
        <f>JQ11-$HE11</f>
        <v>29</v>
      </c>
      <c r="JU13" s="200" t="s">
        <v>134</v>
      </c>
      <c r="JV13" s="201"/>
      <c r="JW13" s="59">
        <f>JU11-$HE11</f>
        <v>22</v>
      </c>
      <c r="JY13" s="200" t="s">
        <v>134</v>
      </c>
      <c r="JZ13" s="201"/>
      <c r="KA13" s="59">
        <f>JY11-$HE11</f>
        <v>22</v>
      </c>
      <c r="KC13" s="200" t="s">
        <v>134</v>
      </c>
      <c r="KD13" s="201"/>
      <c r="KE13" s="59">
        <f>KC11-$HE11</f>
        <v>22</v>
      </c>
      <c r="KG13" s="200" t="s">
        <v>134</v>
      </c>
      <c r="KH13" s="201"/>
      <c r="KI13" s="59">
        <f>KG11-$HE11</f>
        <v>38</v>
      </c>
      <c r="KK13" s="200" t="s">
        <v>134</v>
      </c>
      <c r="KL13" s="201"/>
      <c r="KM13" s="59">
        <f>KK11-$HE11</f>
        <v>44</v>
      </c>
      <c r="KO13" s="200" t="s">
        <v>134</v>
      </c>
      <c r="KP13" s="201"/>
      <c r="KQ13" s="59">
        <f>KO11-$HE11</f>
        <v>45</v>
      </c>
      <c r="KS13" s="200" t="s">
        <v>134</v>
      </c>
      <c r="KT13" s="201"/>
      <c r="KU13" s="59">
        <f>KS11-$HE11</f>
        <v>46</v>
      </c>
      <c r="KW13" s="200" t="s">
        <v>134</v>
      </c>
      <c r="KX13" s="201"/>
      <c r="KY13" s="59">
        <f>KW11-$HE11</f>
        <v>46</v>
      </c>
      <c r="LA13" s="200" t="s">
        <v>134</v>
      </c>
      <c r="LB13" s="201"/>
      <c r="LC13" s="59">
        <f>LA11-$HE11</f>
        <v>55</v>
      </c>
      <c r="LE13" s="200" t="s">
        <v>134</v>
      </c>
      <c r="LF13" s="201"/>
      <c r="LG13" s="59">
        <f>LE11-$LA11</f>
        <v>3</v>
      </c>
      <c r="LI13" s="200" t="s">
        <v>134</v>
      </c>
      <c r="LJ13" s="201"/>
      <c r="LK13" s="59">
        <f>LI11-$LA11</f>
        <v>0</v>
      </c>
      <c r="LM13" s="200" t="s">
        <v>134</v>
      </c>
      <c r="LN13" s="201"/>
      <c r="LO13" s="59">
        <f>LM11-$LA11</f>
        <v>-3</v>
      </c>
      <c r="LQ13" s="200" t="s">
        <v>134</v>
      </c>
      <c r="LR13" s="201"/>
      <c r="LS13" s="59">
        <f>LQ11-$LA11</f>
        <v>-10</v>
      </c>
      <c r="LU13" s="200" t="s">
        <v>134</v>
      </c>
      <c r="LV13" s="201"/>
      <c r="LW13" s="59">
        <f>LU11-$LA11</f>
        <v>-11</v>
      </c>
      <c r="LY13" s="200" t="s">
        <v>134</v>
      </c>
      <c r="LZ13" s="201"/>
      <c r="MA13" s="59">
        <f>LY11-$LA11</f>
        <v>-15</v>
      </c>
      <c r="MC13" s="200" t="s">
        <v>134</v>
      </c>
      <c r="MD13" s="201"/>
      <c r="ME13" s="59">
        <f>MC11-$LA11</f>
        <v>-25</v>
      </c>
      <c r="MG13" s="200" t="s">
        <v>134</v>
      </c>
      <c r="MH13" s="201"/>
      <c r="MI13" s="59">
        <f>MG11-$LA11</f>
        <v>-32</v>
      </c>
      <c r="MK13" s="200" t="s">
        <v>134</v>
      </c>
      <c r="ML13" s="201"/>
      <c r="MM13" s="59">
        <f>MK11-$LA11</f>
        <v>-37</v>
      </c>
      <c r="MO13" s="200" t="s">
        <v>134</v>
      </c>
      <c r="MP13" s="201"/>
      <c r="MQ13" s="59">
        <f>MO11-$LA11</f>
        <v>-30</v>
      </c>
      <c r="MS13" s="200" t="s">
        <v>134</v>
      </c>
      <c r="MT13" s="201"/>
      <c r="MU13" s="59">
        <f>MS11-$LA11</f>
        <v>-16</v>
      </c>
      <c r="MW13" s="200" t="s">
        <v>134</v>
      </c>
      <c r="MX13" s="201"/>
      <c r="MY13" s="59">
        <f>MW11-$LA11</f>
        <v>-21</v>
      </c>
      <c r="NA13" s="200" t="s">
        <v>134</v>
      </c>
      <c r="NB13" s="201"/>
      <c r="NC13" s="59">
        <f>NA11-$LA11</f>
        <v>-20</v>
      </c>
      <c r="NE13" s="200" t="s">
        <v>134</v>
      </c>
      <c r="NF13" s="201"/>
      <c r="NG13" s="59">
        <f>NE11-$LA11</f>
        <v>-19</v>
      </c>
      <c r="NI13" s="200" t="s">
        <v>134</v>
      </c>
      <c r="NJ13" s="201"/>
      <c r="NK13" s="59">
        <f>NI11-$LA11</f>
        <v>-27</v>
      </c>
      <c r="NM13" s="200" t="s">
        <v>134</v>
      </c>
      <c r="NN13" s="201"/>
      <c r="NO13" s="59">
        <f>NM11-$LA11</f>
        <v>-11</v>
      </c>
      <c r="NQ13" s="200" t="s">
        <v>134</v>
      </c>
      <c r="NR13" s="201"/>
      <c r="NS13" s="59">
        <f>NQ11-$LA11</f>
        <v>-12</v>
      </c>
      <c r="NU13" s="200" t="s">
        <v>134</v>
      </c>
      <c r="NV13" s="201"/>
      <c r="NW13" s="59">
        <f>NU11-$LA11</f>
        <v>-17</v>
      </c>
      <c r="NY13" s="200" t="s">
        <v>134</v>
      </c>
      <c r="NZ13" s="201"/>
      <c r="OA13" s="59">
        <f>NY11-$LA11</f>
        <v>-15</v>
      </c>
      <c r="OC13" s="200" t="s">
        <v>134</v>
      </c>
      <c r="OD13" s="201"/>
      <c r="OE13" s="59">
        <f>OC11-$LA11</f>
        <v>-20</v>
      </c>
      <c r="OG13" s="200" t="s">
        <v>134</v>
      </c>
      <c r="OH13" s="201"/>
      <c r="OI13" s="59">
        <f>OG11-$OC11</f>
        <v>0</v>
      </c>
      <c r="OK13" s="200" t="s">
        <v>134</v>
      </c>
      <c r="OL13" s="201"/>
      <c r="OM13" s="59">
        <f>OK11-$OC11</f>
        <v>-2</v>
      </c>
      <c r="OO13" s="200" t="s">
        <v>134</v>
      </c>
      <c r="OP13" s="201"/>
      <c r="OQ13" s="59">
        <f>OO11-$OC11</f>
        <v>-1</v>
      </c>
      <c r="OS13" s="200" t="s">
        <v>134</v>
      </c>
      <c r="OT13" s="201"/>
      <c r="OU13" s="59">
        <f>OS11-$OC11</f>
        <v>7</v>
      </c>
      <c r="OW13" s="200" t="s">
        <v>134</v>
      </c>
      <c r="OX13" s="201"/>
      <c r="OY13" s="59">
        <f>OW11-$OC11</f>
        <v>7</v>
      </c>
      <c r="PA13" s="200" t="s">
        <v>134</v>
      </c>
      <c r="PB13" s="201"/>
      <c r="PC13" s="59">
        <f>PA11-$OW11</f>
        <v>-1</v>
      </c>
      <c r="PE13" s="200" t="s">
        <v>134</v>
      </c>
      <c r="PF13" s="201"/>
      <c r="PG13" s="59">
        <f>PE11-$OW11</f>
        <v>-5</v>
      </c>
      <c r="PI13" s="200" t="s">
        <v>134</v>
      </c>
      <c r="PJ13" s="201"/>
      <c r="PK13" s="59">
        <f>PI11-$OW11</f>
        <v>-3</v>
      </c>
      <c r="PM13" s="200" t="s">
        <v>134</v>
      </c>
      <c r="PN13" s="201"/>
      <c r="PO13" s="59">
        <f>PM11-$OW11</f>
        <v>-7</v>
      </c>
      <c r="PQ13" s="200" t="s">
        <v>134</v>
      </c>
      <c r="PR13" s="201"/>
      <c r="PS13" s="59">
        <f>PQ11-$OW11</f>
        <v>-7</v>
      </c>
      <c r="PU13" s="200" t="s">
        <v>134</v>
      </c>
      <c r="PV13" s="201"/>
      <c r="PW13" s="59">
        <f>PU11-$PQ11</f>
        <v>1</v>
      </c>
      <c r="PY13" s="200" t="s">
        <v>134</v>
      </c>
      <c r="PZ13" s="201"/>
      <c r="QA13" s="59">
        <f>PY11-$PQ11</f>
        <v>2</v>
      </c>
      <c r="QC13" s="200" t="s">
        <v>134</v>
      </c>
      <c r="QD13" s="201"/>
      <c r="QE13" s="59">
        <f>QC11-$PQ11</f>
        <v>-10</v>
      </c>
      <c r="QG13" s="200" t="s">
        <v>134</v>
      </c>
      <c r="QH13" s="201"/>
      <c r="QI13" s="59">
        <f>QG11-$PQ11</f>
        <v>-13</v>
      </c>
      <c r="QK13" s="200" t="s">
        <v>134</v>
      </c>
      <c r="QL13" s="201"/>
      <c r="QM13" s="59">
        <f>QK11-$PQ11</f>
        <v>-17</v>
      </c>
      <c r="QO13" s="200" t="s">
        <v>134</v>
      </c>
      <c r="QP13" s="201"/>
      <c r="QQ13" s="59">
        <f>QO11-$QK11</f>
        <v>2</v>
      </c>
      <c r="QS13" s="200" t="s">
        <v>134</v>
      </c>
      <c r="QT13" s="201"/>
      <c r="QU13" s="59">
        <f>QS11-$QK11</f>
        <v>-13</v>
      </c>
      <c r="QW13" s="200" t="s">
        <v>134</v>
      </c>
      <c r="QX13" s="201"/>
      <c r="QY13" s="59">
        <f>QW11-$QK11</f>
        <v>11</v>
      </c>
      <c r="RA13" s="200" t="s">
        <v>134</v>
      </c>
      <c r="RB13" s="201"/>
      <c r="RC13" s="59">
        <f>RA11-$QK11</f>
        <v>19</v>
      </c>
      <c r="RE13" s="200" t="s">
        <v>134</v>
      </c>
      <c r="RF13" s="201"/>
      <c r="RG13" s="59">
        <f>RE11-$QK11</f>
        <v>14</v>
      </c>
      <c r="RI13" s="200" t="s">
        <v>134</v>
      </c>
      <c r="RJ13" s="201"/>
      <c r="RK13" s="59">
        <f>RI11-$RE11</f>
        <v>4</v>
      </c>
      <c r="RM13" s="200" t="s">
        <v>134</v>
      </c>
      <c r="RN13" s="201"/>
      <c r="RO13" s="59">
        <f>RM11-$RE11</f>
        <v>-3</v>
      </c>
      <c r="RQ13" s="200" t="s">
        <v>134</v>
      </c>
      <c r="RR13" s="201"/>
      <c r="RS13" s="59">
        <f>RQ11-$RE11</f>
        <v>-7</v>
      </c>
      <c r="RU13" s="200" t="s">
        <v>134</v>
      </c>
      <c r="RV13" s="201"/>
      <c r="RW13" s="59">
        <f>RU11-$RE11</f>
        <v>-7</v>
      </c>
      <c r="RY13" s="200" t="s">
        <v>134</v>
      </c>
      <c r="RZ13" s="201"/>
      <c r="SA13" s="59">
        <f>RY11-$RE11</f>
        <v>-249</v>
      </c>
    </row>
    <row r="14" spans="1:495" ht="15" thickBot="1" x14ac:dyDescent="0.35"/>
    <row r="15" spans="1:495" ht="28.95" customHeight="1" x14ac:dyDescent="0.3">
      <c r="RT15" s="202" t="s">
        <v>135</v>
      </c>
      <c r="RU15" s="203"/>
      <c r="RV15" s="204"/>
      <c r="RW15" s="171">
        <v>1630</v>
      </c>
    </row>
    <row r="16" spans="1:495" s="128" customFormat="1" ht="15" customHeight="1" thickBo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LT16"/>
      <c r="LU16"/>
      <c r="LV16"/>
      <c r="LW16"/>
      <c r="RD16"/>
      <c r="RE16"/>
      <c r="RF16"/>
      <c r="RG16"/>
      <c r="RT16" s="205" t="s">
        <v>136</v>
      </c>
      <c r="RU16" s="206"/>
      <c r="RV16" s="207"/>
      <c r="RW16" s="172">
        <v>13</v>
      </c>
    </row>
    <row r="17" spans="1:491" ht="28.95" customHeight="1" x14ac:dyDescent="0.3">
      <c r="RT17" s="208" t="s">
        <v>137</v>
      </c>
      <c r="RU17" s="209"/>
      <c r="RV17" s="210"/>
      <c r="RW17" s="173">
        <v>1617</v>
      </c>
    </row>
    <row r="18" spans="1:491" s="128" customFormat="1" ht="14.4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LT18"/>
      <c r="LU18"/>
      <c r="LV18"/>
      <c r="LW18"/>
      <c r="RD18"/>
      <c r="RE18"/>
      <c r="RF18"/>
      <c r="RG18"/>
      <c r="RT18" s="211" t="s">
        <v>138</v>
      </c>
      <c r="RU18" s="212"/>
      <c r="RV18" s="213"/>
      <c r="RW18" s="174">
        <v>118</v>
      </c>
    </row>
    <row r="19" spans="1:491" ht="28.95" customHeight="1" x14ac:dyDescent="0.3">
      <c r="RT19" s="183" t="s">
        <v>139</v>
      </c>
      <c r="RU19" s="184"/>
      <c r="RV19" s="185"/>
      <c r="RW19" s="175">
        <v>1499</v>
      </c>
    </row>
    <row r="20" spans="1:491" ht="28.95" customHeight="1" outlineLevel="1" x14ac:dyDescent="0.3">
      <c r="RT20" s="194" t="s">
        <v>140</v>
      </c>
      <c r="RU20" s="195"/>
      <c r="RV20" s="196"/>
      <c r="RW20" s="176">
        <v>1577</v>
      </c>
    </row>
    <row r="21" spans="1:491" ht="28.95" customHeight="1" x14ac:dyDescent="0.3">
      <c r="RT21" s="183" t="s">
        <v>141</v>
      </c>
      <c r="RU21" s="184"/>
      <c r="RV21" s="185"/>
      <c r="RW21" s="175">
        <v>1449</v>
      </c>
    </row>
    <row r="22" spans="1:491" ht="14.4" customHeight="1" outlineLevel="1" x14ac:dyDescent="0.3">
      <c r="RT22" s="194" t="s">
        <v>142</v>
      </c>
      <c r="RU22" s="195"/>
      <c r="RV22" s="196"/>
      <c r="RW22" s="177">
        <v>53</v>
      </c>
    </row>
    <row r="23" spans="1:491" ht="28.95" customHeight="1" outlineLevel="1" x14ac:dyDescent="0.3">
      <c r="RT23" s="194" t="s">
        <v>143</v>
      </c>
      <c r="RU23" s="195"/>
      <c r="RV23" s="196"/>
      <c r="RW23" s="176">
        <v>3</v>
      </c>
    </row>
    <row r="24" spans="1:491" ht="28.95" customHeight="1" x14ac:dyDescent="0.3">
      <c r="RT24" s="197" t="s">
        <v>144</v>
      </c>
      <c r="RU24" s="198"/>
      <c r="RV24" s="199"/>
      <c r="RW24" s="178">
        <v>50</v>
      </c>
    </row>
    <row r="25" spans="1:491" ht="28.95" customHeight="1" x14ac:dyDescent="0.3">
      <c r="RT25" s="197" t="s">
        <v>145</v>
      </c>
      <c r="RU25" s="198"/>
      <c r="RV25" s="199"/>
      <c r="RW25" s="178">
        <v>157</v>
      </c>
    </row>
    <row r="26" spans="1:491" ht="28.95" customHeight="1" thickBot="1" x14ac:dyDescent="0.35">
      <c r="RT26" s="189" t="s">
        <v>146</v>
      </c>
      <c r="RU26" s="190"/>
      <c r="RV26" s="191"/>
      <c r="RW26" s="179">
        <v>423</v>
      </c>
    </row>
    <row r="27" spans="1:491" ht="6" customHeight="1" thickBot="1" x14ac:dyDescent="0.35">
      <c r="RT27" s="154"/>
      <c r="RU27" s="155"/>
      <c r="RV27" s="156"/>
      <c r="RW27" s="180"/>
    </row>
    <row r="28" spans="1:491" ht="28.95" customHeight="1" x14ac:dyDescent="0.3">
      <c r="RT28" s="183" t="s">
        <v>147</v>
      </c>
      <c r="RU28" s="184"/>
      <c r="RV28" s="185"/>
      <c r="RW28" s="173">
        <v>1794</v>
      </c>
    </row>
    <row r="29" spans="1:491" ht="14.4" customHeight="1" x14ac:dyDescent="0.3">
      <c r="RT29" s="183" t="s">
        <v>148</v>
      </c>
      <c r="RU29" s="184"/>
      <c r="RV29" s="185"/>
      <c r="RW29" s="175">
        <v>1371</v>
      </c>
    </row>
    <row r="30" spans="1:491" ht="28.95" customHeight="1" x14ac:dyDescent="0.3">
      <c r="RT30" s="186" t="s">
        <v>149</v>
      </c>
      <c r="RU30" s="187"/>
      <c r="RV30" s="188"/>
      <c r="RW30" s="178">
        <v>222</v>
      </c>
    </row>
    <row r="31" spans="1:491" ht="28.95" customHeight="1" x14ac:dyDescent="0.3">
      <c r="RT31" s="186" t="s">
        <v>150</v>
      </c>
      <c r="RU31" s="187"/>
      <c r="RV31" s="188"/>
      <c r="RW31" s="178">
        <v>65</v>
      </c>
    </row>
    <row r="32" spans="1:491" ht="28.95" customHeight="1" thickBot="1" x14ac:dyDescent="0.35">
      <c r="RT32" s="189" t="s">
        <v>151</v>
      </c>
      <c r="RU32" s="190"/>
      <c r="RV32" s="191"/>
      <c r="RW32" s="179">
        <v>423</v>
      </c>
    </row>
  </sheetData>
  <mergeCells count="380">
    <mergeCell ref="MK13:ML13"/>
    <mergeCell ref="MO13:MP13"/>
    <mergeCell ref="LX3:MA3"/>
    <mergeCell ref="QO13:QP13"/>
    <mergeCell ref="QS13:QT13"/>
    <mergeCell ref="QW13:QX13"/>
    <mergeCell ref="RA13:RB13"/>
    <mergeCell ref="RE13:RF13"/>
    <mergeCell ref="QN3:QQ3"/>
    <mergeCell ref="QR3:QU3"/>
    <mergeCell ref="QV3:QY3"/>
    <mergeCell ref="QZ3:RC3"/>
    <mergeCell ref="RD3:RG3"/>
    <mergeCell ref="QO12:QP12"/>
    <mergeCell ref="QS12:QT12"/>
    <mergeCell ref="QW12:QX12"/>
    <mergeCell ref="RA12:RB12"/>
    <mergeCell ref="RE12:RF12"/>
    <mergeCell ref="MK12:ML12"/>
    <mergeCell ref="MO12:MP12"/>
    <mergeCell ref="OC12:OD12"/>
    <mergeCell ref="MJ3:MM3"/>
    <mergeCell ref="MN3:MQ3"/>
    <mergeCell ref="OF3:OI3"/>
    <mergeCell ref="LE13:LF13"/>
    <mergeCell ref="LI13:LJ13"/>
    <mergeCell ref="LM13:LN13"/>
    <mergeCell ref="LQ13:LR13"/>
    <mergeCell ref="LU13:LV13"/>
    <mergeCell ref="MB3:ME3"/>
    <mergeCell ref="MF3:MI3"/>
    <mergeCell ref="LM12:LN12"/>
    <mergeCell ref="LQ12:LR12"/>
    <mergeCell ref="LU12:LV12"/>
    <mergeCell ref="LY12:LZ12"/>
    <mergeCell ref="LD3:LG3"/>
    <mergeCell ref="LH3:LK3"/>
    <mergeCell ref="LL3:LO3"/>
    <mergeCell ref="LP3:LS3"/>
    <mergeCell ref="LY13:LZ13"/>
    <mergeCell ref="MC12:MD12"/>
    <mergeCell ref="MG12:MH12"/>
    <mergeCell ref="LT3:LW3"/>
    <mergeCell ref="LE12:LF12"/>
    <mergeCell ref="LI12:LJ12"/>
    <mergeCell ref="MC13:MD13"/>
    <mergeCell ref="MG13:MH13"/>
    <mergeCell ref="NH3:NK3"/>
    <mergeCell ref="MS12:MT12"/>
    <mergeCell ref="MW12:MX12"/>
    <mergeCell ref="NA12:NB12"/>
    <mergeCell ref="NE12:NF12"/>
    <mergeCell ref="NI12:NJ12"/>
    <mergeCell ref="MR3:MU3"/>
    <mergeCell ref="NY12:NZ12"/>
    <mergeCell ref="NL3:NO3"/>
    <mergeCell ref="NP3:NS3"/>
    <mergeCell ref="NT3:NW3"/>
    <mergeCell ref="NX3:OA3"/>
    <mergeCell ref="NM12:NN12"/>
    <mergeCell ref="NQ12:NR12"/>
    <mergeCell ref="NU12:NV12"/>
    <mergeCell ref="JI13:JJ13"/>
    <mergeCell ref="JM13:JN13"/>
    <mergeCell ref="IV3:IY3"/>
    <mergeCell ref="IZ3:JC3"/>
    <mergeCell ref="JD3:JG3"/>
    <mergeCell ref="JH3:JK3"/>
    <mergeCell ref="JL3:JO3"/>
    <mergeCell ref="IW12:IX12"/>
    <mergeCell ref="JA12:JB12"/>
    <mergeCell ref="JE12:JF12"/>
    <mergeCell ref="JI12:JJ12"/>
    <mergeCell ref="JM12:JN12"/>
    <mergeCell ref="IW13:IX13"/>
    <mergeCell ref="JA13:JB13"/>
    <mergeCell ref="JE13:JF13"/>
    <mergeCell ref="JQ12:JR12"/>
    <mergeCell ref="JU12:JV12"/>
    <mergeCell ref="JY12:JZ12"/>
    <mergeCell ref="KB3:KE3"/>
    <mergeCell ref="KK13:KL13"/>
    <mergeCell ref="JU13:JV13"/>
    <mergeCell ref="JY13:JZ13"/>
    <mergeCell ref="KC13:KD13"/>
    <mergeCell ref="JT3:JW3"/>
    <mergeCell ref="JX3:KA3"/>
    <mergeCell ref="JP3:JS3"/>
    <mergeCell ref="KC12:KD12"/>
    <mergeCell ref="KG13:KH13"/>
    <mergeCell ref="KF3:KI3"/>
    <mergeCell ref="JQ13:JR13"/>
    <mergeCell ref="KG12:KH12"/>
    <mergeCell ref="KW13:KX13"/>
    <mergeCell ref="LA13:LB13"/>
    <mergeCell ref="KJ3:KM3"/>
    <mergeCell ref="KN3:KQ3"/>
    <mergeCell ref="KR3:KU3"/>
    <mergeCell ref="KV3:KY3"/>
    <mergeCell ref="KZ3:LC3"/>
    <mergeCell ref="KK12:KL12"/>
    <mergeCell ref="KO12:KP12"/>
    <mergeCell ref="KS12:KT12"/>
    <mergeCell ref="KW12:KX12"/>
    <mergeCell ref="LA12:LB12"/>
    <mergeCell ref="HQ13:HR13"/>
    <mergeCell ref="EW12:EX12"/>
    <mergeCell ref="DU13:DV13"/>
    <mergeCell ref="GK12:GL12"/>
    <mergeCell ref="GK13:GL13"/>
    <mergeCell ref="GN3:GQ3"/>
    <mergeCell ref="GO12:GP12"/>
    <mergeCell ref="GO13:GP13"/>
    <mergeCell ref="GV3:GY3"/>
    <mergeCell ref="GW12:GX12"/>
    <mergeCell ref="GW13:GX13"/>
    <mergeCell ref="GC13:GD13"/>
    <mergeCell ref="GF3:GI3"/>
    <mergeCell ref="HD3:HG3"/>
    <mergeCell ref="HE12:HF12"/>
    <mergeCell ref="HE13:HF13"/>
    <mergeCell ref="FX3:GA3"/>
    <mergeCell ref="FY12:FZ12"/>
    <mergeCell ref="FY13:FZ13"/>
    <mergeCell ref="EO12:EP12"/>
    <mergeCell ref="HL3:HO3"/>
    <mergeCell ref="EC12:ED12"/>
    <mergeCell ref="EC13:ED13"/>
    <mergeCell ref="EG12:EH12"/>
    <mergeCell ref="BX3:CA3"/>
    <mergeCell ref="BY12:BZ12"/>
    <mergeCell ref="BY13:BZ13"/>
    <mergeCell ref="BQ12:BR12"/>
    <mergeCell ref="U13:V13"/>
    <mergeCell ref="AO13:AP13"/>
    <mergeCell ref="X3:AA3"/>
    <mergeCell ref="AF3:AI3"/>
    <mergeCell ref="AG13:AH13"/>
    <mergeCell ref="U12:V12"/>
    <mergeCell ref="Y12:Z12"/>
    <mergeCell ref="AC12:AD12"/>
    <mergeCell ref="AG12:AH12"/>
    <mergeCell ref="AO12:AP12"/>
    <mergeCell ref="AC13:AD13"/>
    <mergeCell ref="Y13:Z13"/>
    <mergeCell ref="T3:W3"/>
    <mergeCell ref="AB3:AE3"/>
    <mergeCell ref="AK12:AL12"/>
    <mergeCell ref="AN3:AQ3"/>
    <mergeCell ref="AK13:AL13"/>
    <mergeCell ref="AR3:AU3"/>
    <mergeCell ref="AS12:AT12"/>
    <mergeCell ref="BL3:BO3"/>
    <mergeCell ref="BT3:BW3"/>
    <mergeCell ref="BM12:BN12"/>
    <mergeCell ref="BM13:BN13"/>
    <mergeCell ref="BQ13:BR13"/>
    <mergeCell ref="BU12:BV12"/>
    <mergeCell ref="BU13:BV13"/>
    <mergeCell ref="BP3:BS3"/>
    <mergeCell ref="AV3:AY3"/>
    <mergeCell ref="AW12:AX12"/>
    <mergeCell ref="AW13:AX13"/>
    <mergeCell ref="AZ3:BC3"/>
    <mergeCell ref="BA12:BB12"/>
    <mergeCell ref="BH3:BK3"/>
    <mergeCell ref="A3:C3"/>
    <mergeCell ref="D3:G3"/>
    <mergeCell ref="H3:K3"/>
    <mergeCell ref="P3:S3"/>
    <mergeCell ref="DQ12:DR12"/>
    <mergeCell ref="DQ13:DR13"/>
    <mergeCell ref="DP3:DS3"/>
    <mergeCell ref="CK12:CL12"/>
    <mergeCell ref="CK13:CL13"/>
    <mergeCell ref="CN3:CQ3"/>
    <mergeCell ref="CO12:CP12"/>
    <mergeCell ref="AJ3:AM3"/>
    <mergeCell ref="BA13:BB13"/>
    <mergeCell ref="BD3:BG3"/>
    <mergeCell ref="BE12:BF12"/>
    <mergeCell ref="BE13:BF13"/>
    <mergeCell ref="CZ3:DC3"/>
    <mergeCell ref="DH3:DK3"/>
    <mergeCell ref="DA12:DB12"/>
    <mergeCell ref="DA13:DB13"/>
    <mergeCell ref="L3:O3"/>
    <mergeCell ref="BI12:BJ12"/>
    <mergeCell ref="BI13:BJ13"/>
    <mergeCell ref="AS13:AT13"/>
    <mergeCell ref="CC13:CD13"/>
    <mergeCell ref="CF3:CI3"/>
    <mergeCell ref="CW12:CX12"/>
    <mergeCell ref="CS12:CT12"/>
    <mergeCell ref="CS13:CT13"/>
    <mergeCell ref="CR3:CU3"/>
    <mergeCell ref="CV3:CY3"/>
    <mergeCell ref="CB3:CE3"/>
    <mergeCell ref="CJ3:CM3"/>
    <mergeCell ref="CO13:CP13"/>
    <mergeCell ref="CC12:CD12"/>
    <mergeCell ref="CW13:CX13"/>
    <mergeCell ref="CG13:CH13"/>
    <mergeCell ref="GC12:GD12"/>
    <mergeCell ref="FM12:FN12"/>
    <mergeCell ref="HX3:IA3"/>
    <mergeCell ref="HY12:HZ12"/>
    <mergeCell ref="HY13:HZ13"/>
    <mergeCell ref="DE12:DF12"/>
    <mergeCell ref="DY13:DZ13"/>
    <mergeCell ref="DI13:DJ13"/>
    <mergeCell ref="DM12:DN12"/>
    <mergeCell ref="DM13:DN13"/>
    <mergeCell ref="FI13:FJ13"/>
    <mergeCell ref="ES13:ET13"/>
    <mergeCell ref="EW13:EX13"/>
    <mergeCell ref="EK13:EL13"/>
    <mergeCell ref="DE13:DF13"/>
    <mergeCell ref="DI12:DJ12"/>
    <mergeCell ref="EO13:EP13"/>
    <mergeCell ref="FE13:FF13"/>
    <mergeCell ref="FE12:FF12"/>
    <mergeCell ref="FA12:FB12"/>
    <mergeCell ref="FA13:FB13"/>
    <mergeCell ref="ES12:ET12"/>
    <mergeCell ref="FI12:FJ12"/>
    <mergeCell ref="EK12:EL12"/>
    <mergeCell ref="EJ3:EM3"/>
    <mergeCell ref="DX3:EA3"/>
    <mergeCell ref="DY12:DZ12"/>
    <mergeCell ref="HP3:HS3"/>
    <mergeCell ref="HQ12:HR12"/>
    <mergeCell ref="IC13:ID13"/>
    <mergeCell ref="IG13:IH13"/>
    <mergeCell ref="HA13:HB13"/>
    <mergeCell ref="GS12:GT12"/>
    <mergeCell ref="GS13:GT13"/>
    <mergeCell ref="GZ3:HC3"/>
    <mergeCell ref="HA12:HB12"/>
    <mergeCell ref="FM13:FN13"/>
    <mergeCell ref="FP3:FS3"/>
    <mergeCell ref="FQ12:FR12"/>
    <mergeCell ref="FQ13:FR13"/>
    <mergeCell ref="FT3:FW3"/>
    <mergeCell ref="GJ3:GM3"/>
    <mergeCell ref="GG13:GH13"/>
    <mergeCell ref="GR3:GU3"/>
    <mergeCell ref="FU13:FV13"/>
    <mergeCell ref="GG12:GH12"/>
    <mergeCell ref="FU12:FV12"/>
    <mergeCell ref="GB3:GE3"/>
    <mergeCell ref="PU13:PV13"/>
    <mergeCell ref="PY13:PZ13"/>
    <mergeCell ref="QC13:QD13"/>
    <mergeCell ref="QG13:QH13"/>
    <mergeCell ref="QK13:QL13"/>
    <mergeCell ref="HT3:HW3"/>
    <mergeCell ref="HU12:HV12"/>
    <mergeCell ref="HU13:HV13"/>
    <mergeCell ref="DL3:DO3"/>
    <mergeCell ref="EN3:EQ3"/>
    <mergeCell ref="FL3:FO3"/>
    <mergeCell ref="HM13:HN13"/>
    <mergeCell ref="HH3:HK3"/>
    <mergeCell ref="HI12:HJ12"/>
    <mergeCell ref="HI13:HJ13"/>
    <mergeCell ref="EV3:EY3"/>
    <mergeCell ref="FH3:FK3"/>
    <mergeCell ref="FD3:FG3"/>
    <mergeCell ref="EZ3:FC3"/>
    <mergeCell ref="EB3:EE3"/>
    <mergeCell ref="EF3:EI3"/>
    <mergeCell ref="EG13:EH13"/>
    <mergeCell ref="DT3:DW3"/>
    <mergeCell ref="DU12:DV12"/>
    <mergeCell ref="OG13:OH13"/>
    <mergeCell ref="OK13:OL13"/>
    <mergeCell ref="OS13:OT13"/>
    <mergeCell ref="OW13:OX13"/>
    <mergeCell ref="NM13:NN13"/>
    <mergeCell ref="NQ13:NR13"/>
    <mergeCell ref="NU13:NV13"/>
    <mergeCell ref="NY13:NZ13"/>
    <mergeCell ref="OC13:OD13"/>
    <mergeCell ref="OO13:OP13"/>
    <mergeCell ref="IK13:IL13"/>
    <mergeCell ref="IO13:IP13"/>
    <mergeCell ref="IS13:IT13"/>
    <mergeCell ref="IR3:IU3"/>
    <mergeCell ref="IS12:IT12"/>
    <mergeCell ref="PE12:PF12"/>
    <mergeCell ref="PI12:PJ12"/>
    <mergeCell ref="PT3:PW3"/>
    <mergeCell ref="PX3:QA3"/>
    <mergeCell ref="PA13:PB13"/>
    <mergeCell ref="PE13:PF13"/>
    <mergeCell ref="PI13:PJ13"/>
    <mergeCell ref="PM13:PN13"/>
    <mergeCell ref="PQ13:PR13"/>
    <mergeCell ref="MS13:MT13"/>
    <mergeCell ref="MW13:MX13"/>
    <mergeCell ref="NA13:NB13"/>
    <mergeCell ref="NE13:NF13"/>
    <mergeCell ref="NI13:NJ13"/>
    <mergeCell ref="IK12:IL12"/>
    <mergeCell ref="IO12:IP12"/>
    <mergeCell ref="IJ3:IM3"/>
    <mergeCell ref="KO13:KP13"/>
    <mergeCell ref="KS13:KT13"/>
    <mergeCell ref="QB3:QE3"/>
    <mergeCell ref="QF3:QI3"/>
    <mergeCell ref="QJ3:QM3"/>
    <mergeCell ref="PU12:PV12"/>
    <mergeCell ref="PY12:PZ12"/>
    <mergeCell ref="QC12:QD12"/>
    <mergeCell ref="QG12:QH12"/>
    <mergeCell ref="QK12:QL12"/>
    <mergeCell ref="OZ3:PC3"/>
    <mergeCell ref="PD3:PG3"/>
    <mergeCell ref="PH3:PK3"/>
    <mergeCell ref="PL3:PO3"/>
    <mergeCell ref="PP3:PS3"/>
    <mergeCell ref="PA12:PB12"/>
    <mergeCell ref="IB3:IE3"/>
    <mergeCell ref="IC12:ID12"/>
    <mergeCell ref="HM12:HN12"/>
    <mergeCell ref="IN3:IQ3"/>
    <mergeCell ref="PM12:PN12"/>
    <mergeCell ref="PQ12:PR12"/>
    <mergeCell ref="DD3:DG3"/>
    <mergeCell ref="CG12:CH12"/>
    <mergeCell ref="ER3:EU3"/>
    <mergeCell ref="MV3:MY3"/>
    <mergeCell ref="MZ3:NC3"/>
    <mergeCell ref="ND3:NG3"/>
    <mergeCell ref="OB3:OE3"/>
    <mergeCell ref="IF3:II3"/>
    <mergeCell ref="OJ3:OM3"/>
    <mergeCell ref="ON3:OQ3"/>
    <mergeCell ref="OR3:OU3"/>
    <mergeCell ref="OV3:OY3"/>
    <mergeCell ref="OG12:OH12"/>
    <mergeCell ref="OK12:OL12"/>
    <mergeCell ref="OO12:OP12"/>
    <mergeCell ref="OS12:OT12"/>
    <mergeCell ref="OW12:OX12"/>
    <mergeCell ref="IG12:IH12"/>
    <mergeCell ref="RL3:RO3"/>
    <mergeCell ref="RP3:RS3"/>
    <mergeCell ref="RT3:RW3"/>
    <mergeCell ref="RX3:SA3"/>
    <mergeCell ref="RI12:RJ12"/>
    <mergeCell ref="RM12:RN12"/>
    <mergeCell ref="RQ12:RR12"/>
    <mergeCell ref="RU12:RV12"/>
    <mergeCell ref="RY12:RZ12"/>
    <mergeCell ref="RT29:RV29"/>
    <mergeCell ref="RT30:RV30"/>
    <mergeCell ref="RT31:RV31"/>
    <mergeCell ref="RT32:RV32"/>
    <mergeCell ref="A1:SA1"/>
    <mergeCell ref="RT19:RV19"/>
    <mergeCell ref="RT20:RV20"/>
    <mergeCell ref="RT21:RV21"/>
    <mergeCell ref="RT22:RV22"/>
    <mergeCell ref="RT23:RV23"/>
    <mergeCell ref="RT24:RV24"/>
    <mergeCell ref="RT25:RV25"/>
    <mergeCell ref="RT26:RV26"/>
    <mergeCell ref="RT28:RV28"/>
    <mergeCell ref="RI13:RJ13"/>
    <mergeCell ref="RM13:RN13"/>
    <mergeCell ref="RQ13:RR13"/>
    <mergeCell ref="RU13:RV13"/>
    <mergeCell ref="RY13:RZ13"/>
    <mergeCell ref="RT15:RV15"/>
    <mergeCell ref="RT16:RV16"/>
    <mergeCell ref="RT17:RV17"/>
    <mergeCell ref="RT18:RV18"/>
    <mergeCell ref="RH3:RK3"/>
  </mergeCells>
  <conditionalFormatting sqref="G6:G9">
    <cfRule type="cellIs" dxfId="123" priority="190" operator="greaterThan">
      <formula>0</formula>
    </cfRule>
  </conditionalFormatting>
  <conditionalFormatting sqref="G11">
    <cfRule type="cellIs" dxfId="122" priority="164" operator="greaterThan">
      <formula>0</formula>
    </cfRule>
  </conditionalFormatting>
  <conditionalFormatting sqref="K6:K9">
    <cfRule type="cellIs" dxfId="121" priority="146" operator="greaterThan">
      <formula>0</formula>
    </cfRule>
  </conditionalFormatting>
  <conditionalFormatting sqref="K11">
    <cfRule type="cellIs" dxfId="120" priority="145" operator="greaterThan">
      <formula>0</formula>
    </cfRule>
  </conditionalFormatting>
  <conditionalFormatting sqref="O6:O9">
    <cfRule type="cellIs" dxfId="119" priority="144" operator="greaterThan">
      <formula>0</formula>
    </cfRule>
  </conditionalFormatting>
  <conditionalFormatting sqref="O11">
    <cfRule type="cellIs" dxfId="118" priority="143" operator="greaterThan">
      <formula>0</formula>
    </cfRule>
  </conditionalFormatting>
  <conditionalFormatting sqref="S11">
    <cfRule type="cellIs" dxfId="117" priority="167" operator="greaterThan">
      <formula>0</formula>
    </cfRule>
  </conditionalFormatting>
  <conditionalFormatting sqref="W11:W13">
    <cfRule type="cellIs" dxfId="116" priority="142" operator="greaterThan">
      <formula>0</formula>
    </cfRule>
  </conditionalFormatting>
  <conditionalFormatting sqref="W12:W13">
    <cfRule type="cellIs" dxfId="115" priority="178" operator="lessThan">
      <formula>0</formula>
    </cfRule>
  </conditionalFormatting>
  <conditionalFormatting sqref="AA11:AA13">
    <cfRule type="cellIs" dxfId="114" priority="141" operator="greaterThan">
      <formula>0</formula>
    </cfRule>
  </conditionalFormatting>
  <conditionalFormatting sqref="AA12:AA13">
    <cfRule type="cellIs" dxfId="113" priority="176" operator="lessThan">
      <formula>0</formula>
    </cfRule>
  </conditionalFormatting>
  <conditionalFormatting sqref="AE11:AE13">
    <cfRule type="cellIs" dxfId="112" priority="140" operator="greaterThan">
      <formula>0</formula>
    </cfRule>
  </conditionalFormatting>
  <conditionalFormatting sqref="AE12:AE13">
    <cfRule type="cellIs" dxfId="111" priority="174" operator="lessThan">
      <formula>0</formula>
    </cfRule>
  </conditionalFormatting>
  <conditionalFormatting sqref="AI11:AI13">
    <cfRule type="cellIs" dxfId="110" priority="139" operator="greaterThan">
      <formula>0</formula>
    </cfRule>
  </conditionalFormatting>
  <conditionalFormatting sqref="AI12:AI13">
    <cfRule type="cellIs" dxfId="109" priority="172" operator="lessThan">
      <formula>0</formula>
    </cfRule>
  </conditionalFormatting>
  <conditionalFormatting sqref="AM11:AM13">
    <cfRule type="cellIs" dxfId="108" priority="138" operator="greaterThan">
      <formula>0</formula>
    </cfRule>
  </conditionalFormatting>
  <conditionalFormatting sqref="AM12:AM13">
    <cfRule type="cellIs" dxfId="107" priority="161" operator="lessThan">
      <formula>0</formula>
    </cfRule>
  </conditionalFormatting>
  <conditionalFormatting sqref="AQ11:AQ13">
    <cfRule type="cellIs" dxfId="106" priority="137" operator="greaterThan">
      <formula>0</formula>
    </cfRule>
  </conditionalFormatting>
  <conditionalFormatting sqref="AQ12:AQ13 AU12:AU13 AY12:AY13 BC12:BC13">
    <cfRule type="cellIs" dxfId="105" priority="158" operator="lessThan">
      <formula>0</formula>
    </cfRule>
  </conditionalFormatting>
  <conditionalFormatting sqref="AU11:AU13">
    <cfRule type="cellIs" dxfId="104" priority="136" operator="greaterThan">
      <formula>0</formula>
    </cfRule>
  </conditionalFormatting>
  <conditionalFormatting sqref="AY11:AY13">
    <cfRule type="cellIs" dxfId="103" priority="135" operator="greaterThan">
      <formula>0</formula>
    </cfRule>
  </conditionalFormatting>
  <conditionalFormatting sqref="BC11:BC13">
    <cfRule type="cellIs" dxfId="102" priority="134" operator="greaterThan">
      <formula>0</formula>
    </cfRule>
  </conditionalFormatting>
  <conditionalFormatting sqref="BG11:BG13">
    <cfRule type="cellIs" dxfId="101" priority="119" operator="greaterThan">
      <formula>0</formula>
    </cfRule>
  </conditionalFormatting>
  <conditionalFormatting sqref="BG12:BG13">
    <cfRule type="cellIs" dxfId="100" priority="120" operator="lessThan">
      <formula>0</formula>
    </cfRule>
  </conditionalFormatting>
  <conditionalFormatting sqref="BK11:BK13">
    <cfRule type="cellIs" dxfId="99" priority="117" operator="greaterThan">
      <formula>0</formula>
    </cfRule>
  </conditionalFormatting>
  <conditionalFormatting sqref="BK12:BK13">
    <cfRule type="cellIs" dxfId="98" priority="118" operator="lessThan">
      <formula>0</formula>
    </cfRule>
  </conditionalFormatting>
  <conditionalFormatting sqref="BO11:BO13">
    <cfRule type="cellIs" dxfId="97" priority="115" operator="greaterThan">
      <formula>0</formula>
    </cfRule>
  </conditionalFormatting>
  <conditionalFormatting sqref="BO12:BO13">
    <cfRule type="cellIs" dxfId="96" priority="116" operator="lessThan">
      <formula>0</formula>
    </cfRule>
  </conditionalFormatting>
  <conditionalFormatting sqref="BS11:BS13">
    <cfRule type="cellIs" dxfId="95" priority="113" operator="greaterThan">
      <formula>0</formula>
    </cfRule>
  </conditionalFormatting>
  <conditionalFormatting sqref="BS12:BS13">
    <cfRule type="cellIs" dxfId="94" priority="114" operator="lessThan">
      <formula>0</formula>
    </cfRule>
  </conditionalFormatting>
  <conditionalFormatting sqref="BW11:BW13">
    <cfRule type="cellIs" dxfId="93" priority="111" operator="greaterThan">
      <formula>0</formula>
    </cfRule>
  </conditionalFormatting>
  <conditionalFormatting sqref="BW12:BW13">
    <cfRule type="cellIs" dxfId="92" priority="112" operator="lessThan">
      <formula>0</formula>
    </cfRule>
  </conditionalFormatting>
  <conditionalFormatting sqref="CA11:CA13 CE11:CE13 CI11:CI13 CM11:CM13 CQ11:CQ13 CU11:CU13 CY11:CY13 DC11:DC13 DG11:DG13 DK11:DK13 DO11:DO13">
    <cfRule type="cellIs" dxfId="91" priority="105" operator="greaterThan">
      <formula>0</formula>
    </cfRule>
  </conditionalFormatting>
  <conditionalFormatting sqref="CA12:CA13 CE12:CE13 CI12:CI13 CM12:CM13 CQ12:CQ13 CU12:CU13 CY12:CY13 DC12:DC13 DG12:DG13 DK12:DK13 DO12:DO13">
    <cfRule type="cellIs" dxfId="90" priority="106" operator="lessThan">
      <formula>0</formula>
    </cfRule>
  </conditionalFormatting>
  <conditionalFormatting sqref="DS11:DS13 DW11:DW13 EA11:EA13 EE11:EE13 EI11:EI13 EM11:EM13 EQ11:EQ13 EU11:EU13 EY11:EY13 FC11:FC13 FG11:FG13 FK11:FK13 FO11:FO13 FS11:FS13 FW11:FW13 GA11:GA13 GE11:GE13 GI11:GI13 GM11:GM13 GQ11:GQ13 GU11:GU13 GY11:GY13 HC11:HC13 HG11:HG13 HK11:HK13 HO11:HO13 HS11:HS13">
    <cfRule type="cellIs" dxfId="89" priority="95" operator="greaterThan">
      <formula>0</formula>
    </cfRule>
  </conditionalFormatting>
  <conditionalFormatting sqref="DS12:DS13 DW12:DW13 EA12:EA13 EE12:EE13 EI12:EI13 EM12:EM13 EQ12:EQ13 EU12:EU13 EY12:EY13 FC12:FC13 FG12:FG13 FK12:FK13 FO12:FO13 FS12:FS13 FW12:FW13 GA12:GA13 GE12:GE13 GI12:GI13 GM12:GM13 GQ12:GQ13 GU12:GU13 GY12:GY13 HC12:HC13 HG12:HG13 HK12:HK13 HO12:HO13 HS12:HS13">
    <cfRule type="cellIs" dxfId="88" priority="98" operator="lessThan">
      <formula>0</formula>
    </cfRule>
  </conditionalFormatting>
  <conditionalFormatting sqref="HW11:HW13">
    <cfRule type="cellIs" dxfId="87" priority="93" operator="greaterThan">
      <formula>0</formula>
    </cfRule>
  </conditionalFormatting>
  <conditionalFormatting sqref="HW12:HW13">
    <cfRule type="cellIs" dxfId="86" priority="94" operator="lessThan">
      <formula>0</formula>
    </cfRule>
  </conditionalFormatting>
  <conditionalFormatting sqref="IA11:IA13">
    <cfRule type="cellIs" dxfId="85" priority="91" operator="greaterThan">
      <formula>0</formula>
    </cfRule>
  </conditionalFormatting>
  <conditionalFormatting sqref="IA12:IA13">
    <cfRule type="cellIs" dxfId="84" priority="92" operator="lessThan">
      <formula>0</formula>
    </cfRule>
  </conditionalFormatting>
  <conditionalFormatting sqref="IE11:IE13 II11:II13 IM11:IM13">
    <cfRule type="cellIs" dxfId="83" priority="89" operator="greaterThan">
      <formula>0</formula>
    </cfRule>
  </conditionalFormatting>
  <conditionalFormatting sqref="IE12:IE13 II12:II13 IM12:IM13">
    <cfRule type="cellIs" dxfId="82" priority="90" operator="lessThan">
      <formula>0</formula>
    </cfRule>
  </conditionalFormatting>
  <conditionalFormatting sqref="IQ11:IQ13">
    <cfRule type="cellIs" dxfId="81" priority="87" operator="greaterThan">
      <formula>0</formula>
    </cfRule>
  </conditionalFormatting>
  <conditionalFormatting sqref="IQ12:IQ13">
    <cfRule type="cellIs" dxfId="80" priority="88" operator="lessThan">
      <formula>0</formula>
    </cfRule>
  </conditionalFormatting>
  <conditionalFormatting sqref="IU11:IU13">
    <cfRule type="cellIs" dxfId="79" priority="85" operator="greaterThan">
      <formula>0</formula>
    </cfRule>
  </conditionalFormatting>
  <conditionalFormatting sqref="IU12:IU13">
    <cfRule type="cellIs" dxfId="78" priority="86" operator="lessThan">
      <formula>0</formula>
    </cfRule>
  </conditionalFormatting>
  <conditionalFormatting sqref="IY11:IY13 JC11:JC13 JG11:JG13">
    <cfRule type="cellIs" dxfId="77" priority="83" operator="greaterThan">
      <formula>0</formula>
    </cfRule>
  </conditionalFormatting>
  <conditionalFormatting sqref="IY12:IY13 JC12:JC13 JG12:JG13">
    <cfRule type="cellIs" dxfId="76" priority="84" operator="lessThan">
      <formula>0</formula>
    </cfRule>
  </conditionalFormatting>
  <conditionalFormatting sqref="JK11:JK13">
    <cfRule type="cellIs" dxfId="75" priority="81" operator="greaterThan">
      <formula>0</formula>
    </cfRule>
  </conditionalFormatting>
  <conditionalFormatting sqref="JK12:JK13">
    <cfRule type="cellIs" dxfId="74" priority="82" operator="lessThan">
      <formula>0</formula>
    </cfRule>
  </conditionalFormatting>
  <conditionalFormatting sqref="JO11:JO13">
    <cfRule type="cellIs" dxfId="73" priority="79" operator="greaterThan">
      <formula>0</formula>
    </cfRule>
  </conditionalFormatting>
  <conditionalFormatting sqref="JO12:JO13">
    <cfRule type="cellIs" dxfId="72" priority="80" operator="lessThan">
      <formula>0</formula>
    </cfRule>
  </conditionalFormatting>
  <conditionalFormatting sqref="JS11:JS13 JW11:JW13 KA11:KA13">
    <cfRule type="cellIs" dxfId="71" priority="77" operator="greaterThan">
      <formula>0</formula>
    </cfRule>
  </conditionalFormatting>
  <conditionalFormatting sqref="JS12:JS13 JW12:JW13 KA12:KA13">
    <cfRule type="cellIs" dxfId="70" priority="78" operator="lessThan">
      <formula>0</formula>
    </cfRule>
  </conditionalFormatting>
  <conditionalFormatting sqref="KE11:KE13">
    <cfRule type="cellIs" dxfId="69" priority="75" operator="greaterThan">
      <formula>0</formula>
    </cfRule>
  </conditionalFormatting>
  <conditionalFormatting sqref="KE12:KE13">
    <cfRule type="cellIs" dxfId="68" priority="76" operator="lessThan">
      <formula>0</formula>
    </cfRule>
  </conditionalFormatting>
  <conditionalFormatting sqref="KI11:KI13">
    <cfRule type="cellIs" dxfId="67" priority="73" operator="greaterThan">
      <formula>0</formula>
    </cfRule>
  </conditionalFormatting>
  <conditionalFormatting sqref="KI12:KI13">
    <cfRule type="cellIs" dxfId="66" priority="74" operator="lessThan">
      <formula>0</formula>
    </cfRule>
  </conditionalFormatting>
  <conditionalFormatting sqref="KM11:KM13 KQ11:KQ13 KU11:KU13">
    <cfRule type="cellIs" dxfId="65" priority="71" operator="greaterThan">
      <formula>0</formula>
    </cfRule>
  </conditionalFormatting>
  <conditionalFormatting sqref="KM12:KM13 KQ12:KQ13 KU12:KU13">
    <cfRule type="cellIs" dxfId="64" priority="72" operator="lessThan">
      <formula>0</formula>
    </cfRule>
  </conditionalFormatting>
  <conditionalFormatting sqref="KY11:KY13">
    <cfRule type="cellIs" dxfId="63" priority="69" operator="greaterThan">
      <formula>0</formula>
    </cfRule>
  </conditionalFormatting>
  <conditionalFormatting sqref="KY12:KY13">
    <cfRule type="cellIs" dxfId="62" priority="70" operator="lessThan">
      <formula>0</formula>
    </cfRule>
  </conditionalFormatting>
  <conditionalFormatting sqref="LC11:LC13">
    <cfRule type="cellIs" dxfId="61" priority="67" operator="greaterThan">
      <formula>0</formula>
    </cfRule>
  </conditionalFormatting>
  <conditionalFormatting sqref="LC12:LC13">
    <cfRule type="cellIs" dxfId="60" priority="68" operator="lessThan">
      <formula>0</formula>
    </cfRule>
  </conditionalFormatting>
  <conditionalFormatting sqref="LG11:LG13 LK11:LK13 LO11:LO13">
    <cfRule type="cellIs" dxfId="59" priority="65" operator="greaterThan">
      <formula>0</formula>
    </cfRule>
  </conditionalFormatting>
  <conditionalFormatting sqref="LG12:LG13 LK12:LK13 LO12:LO13">
    <cfRule type="cellIs" dxfId="58" priority="66" operator="lessThan">
      <formula>0</formula>
    </cfRule>
  </conditionalFormatting>
  <conditionalFormatting sqref="LS11:LS13">
    <cfRule type="cellIs" dxfId="57" priority="59" operator="greaterThan">
      <formula>0</formula>
    </cfRule>
  </conditionalFormatting>
  <conditionalFormatting sqref="LS12:LS13">
    <cfRule type="cellIs" dxfId="56" priority="60" operator="lessThan">
      <formula>0</formula>
    </cfRule>
  </conditionalFormatting>
  <conditionalFormatting sqref="LW11:LW13">
    <cfRule type="cellIs" dxfId="55" priority="57" operator="greaterThan">
      <formula>0</formula>
    </cfRule>
  </conditionalFormatting>
  <conditionalFormatting sqref="LW12:LW13">
    <cfRule type="cellIs" dxfId="54" priority="58" operator="lessThan">
      <formula>0</formula>
    </cfRule>
  </conditionalFormatting>
  <conditionalFormatting sqref="MA11:MA13 ME11:ME13 MI11:MI13">
    <cfRule type="cellIs" dxfId="53" priority="55" operator="greaterThan">
      <formula>0</formula>
    </cfRule>
  </conditionalFormatting>
  <conditionalFormatting sqref="MA12:MA13 ME12:ME13 MI12:MI13">
    <cfRule type="cellIs" dxfId="52" priority="56" operator="lessThan">
      <formula>0</formula>
    </cfRule>
  </conditionalFormatting>
  <conditionalFormatting sqref="MM11:MM13">
    <cfRule type="cellIs" dxfId="51" priority="53" operator="greaterThan">
      <formula>0</formula>
    </cfRule>
  </conditionalFormatting>
  <conditionalFormatting sqref="MM12:MM13">
    <cfRule type="cellIs" dxfId="50" priority="54" operator="lessThan">
      <formula>0</formula>
    </cfRule>
  </conditionalFormatting>
  <conditionalFormatting sqref="MQ11:MQ13">
    <cfRule type="cellIs" dxfId="49" priority="51" operator="greaterThan">
      <formula>0</formula>
    </cfRule>
  </conditionalFormatting>
  <conditionalFormatting sqref="MQ12:MQ13">
    <cfRule type="cellIs" dxfId="48" priority="52" operator="lessThan">
      <formula>0</formula>
    </cfRule>
  </conditionalFormatting>
  <conditionalFormatting sqref="MU11:MU13 MY11:MY13 NC11:NC13">
    <cfRule type="cellIs" dxfId="47" priority="49" operator="greaterThan">
      <formula>0</formula>
    </cfRule>
  </conditionalFormatting>
  <conditionalFormatting sqref="MU12:MU13 MY12:MY13 NC12:NC13">
    <cfRule type="cellIs" dxfId="46" priority="50" operator="lessThan">
      <formula>0</formula>
    </cfRule>
  </conditionalFormatting>
  <conditionalFormatting sqref="NG11:NG13">
    <cfRule type="cellIs" dxfId="45" priority="47" operator="greaterThan">
      <formula>0</formula>
    </cfRule>
  </conditionalFormatting>
  <conditionalFormatting sqref="NG12:NG13">
    <cfRule type="cellIs" dxfId="44" priority="48" operator="lessThan">
      <formula>0</formula>
    </cfRule>
  </conditionalFormatting>
  <conditionalFormatting sqref="NK11:NK13">
    <cfRule type="cellIs" dxfId="43" priority="45" operator="greaterThan">
      <formula>0</formula>
    </cfRule>
  </conditionalFormatting>
  <conditionalFormatting sqref="NK12:NK13">
    <cfRule type="cellIs" dxfId="42" priority="46" operator="lessThan">
      <formula>0</formula>
    </cfRule>
  </conditionalFormatting>
  <conditionalFormatting sqref="NO11:NO13 NS11:NS13 NW11:NW13">
    <cfRule type="cellIs" dxfId="41" priority="43" operator="greaterThan">
      <formula>0</formula>
    </cfRule>
  </conditionalFormatting>
  <conditionalFormatting sqref="NO12:NO13 NS12:NS13 NW12:NW13">
    <cfRule type="cellIs" dxfId="40" priority="44" operator="lessThan">
      <formula>0</formula>
    </cfRule>
  </conditionalFormatting>
  <conditionalFormatting sqref="OA11:OA13">
    <cfRule type="cellIs" dxfId="39" priority="41" operator="greaterThan">
      <formula>0</formula>
    </cfRule>
  </conditionalFormatting>
  <conditionalFormatting sqref="OA12:OA13">
    <cfRule type="cellIs" dxfId="38" priority="42" operator="lessThan">
      <formula>0</formula>
    </cfRule>
  </conditionalFormatting>
  <conditionalFormatting sqref="OE11:OE13">
    <cfRule type="cellIs" dxfId="37" priority="39" operator="greaterThan">
      <formula>0</formula>
    </cfRule>
  </conditionalFormatting>
  <conditionalFormatting sqref="OE12:OE13">
    <cfRule type="cellIs" dxfId="36" priority="40" operator="lessThan">
      <formula>0</formula>
    </cfRule>
  </conditionalFormatting>
  <conditionalFormatting sqref="OI11:OI13 OM11:OM13 OQ11:OQ13">
    <cfRule type="cellIs" dxfId="35" priority="37" operator="greaterThan">
      <formula>0</formula>
    </cfRule>
  </conditionalFormatting>
  <conditionalFormatting sqref="OI12:OI13 OM12:OM13 OQ12:OQ13">
    <cfRule type="cellIs" dxfId="34" priority="38" operator="lessThan">
      <formula>0</formula>
    </cfRule>
  </conditionalFormatting>
  <conditionalFormatting sqref="OU11:OU13">
    <cfRule type="cellIs" dxfId="33" priority="31" operator="greaterThan">
      <formula>0</formula>
    </cfRule>
  </conditionalFormatting>
  <conditionalFormatting sqref="OU12:OU13">
    <cfRule type="cellIs" dxfId="32" priority="32" operator="lessThan">
      <formula>0</formula>
    </cfRule>
  </conditionalFormatting>
  <conditionalFormatting sqref="OY11:OY13">
    <cfRule type="cellIs" dxfId="31" priority="29" operator="greaterThan">
      <formula>0</formula>
    </cfRule>
  </conditionalFormatting>
  <conditionalFormatting sqref="OY12:OY13">
    <cfRule type="cellIs" dxfId="30" priority="30" operator="lessThan">
      <formula>0</formula>
    </cfRule>
  </conditionalFormatting>
  <conditionalFormatting sqref="PC11:PC13 PG11:PG13 PK11:PK13">
    <cfRule type="cellIs" dxfId="29" priority="27" operator="greaterThan">
      <formula>0</formula>
    </cfRule>
  </conditionalFormatting>
  <conditionalFormatting sqref="PC12:PC13 PG12:PG13 PK12:PK13">
    <cfRule type="cellIs" dxfId="28" priority="28" operator="lessThan">
      <formula>0</formula>
    </cfRule>
  </conditionalFormatting>
  <conditionalFormatting sqref="PO11:PO13">
    <cfRule type="cellIs" dxfId="27" priority="25" operator="greaterThan">
      <formula>0</formula>
    </cfRule>
  </conditionalFormatting>
  <conditionalFormatting sqref="PO12:PO13">
    <cfRule type="cellIs" dxfId="26" priority="26" operator="lessThan">
      <formula>0</formula>
    </cfRule>
  </conditionalFormatting>
  <conditionalFormatting sqref="PS11:PS13">
    <cfRule type="cellIs" dxfId="25" priority="23" operator="greaterThan">
      <formula>0</formula>
    </cfRule>
  </conditionalFormatting>
  <conditionalFormatting sqref="PS12:PS13">
    <cfRule type="cellIs" dxfId="24" priority="24" operator="lessThan">
      <formula>0</formula>
    </cfRule>
  </conditionalFormatting>
  <conditionalFormatting sqref="PW11:PW13 QA11:QA13 QE11:QE13">
    <cfRule type="cellIs" dxfId="23" priority="21" operator="greaterThan">
      <formula>0</formula>
    </cfRule>
  </conditionalFormatting>
  <conditionalFormatting sqref="PW12:PW13 QA12:QA13 QE12:QE13">
    <cfRule type="cellIs" dxfId="22" priority="22" operator="lessThan">
      <formula>0</formula>
    </cfRule>
  </conditionalFormatting>
  <conditionalFormatting sqref="QI11:QI13">
    <cfRule type="cellIs" dxfId="21" priority="19" operator="greaterThan">
      <formula>0</formula>
    </cfRule>
  </conditionalFormatting>
  <conditionalFormatting sqref="QI12:QI13">
    <cfRule type="cellIs" dxfId="20" priority="20" operator="lessThan">
      <formula>0</formula>
    </cfRule>
  </conditionalFormatting>
  <conditionalFormatting sqref="QM11:QM13">
    <cfRule type="cellIs" dxfId="19" priority="17" operator="greaterThan">
      <formula>0</formula>
    </cfRule>
  </conditionalFormatting>
  <conditionalFormatting sqref="QM12:QM13">
    <cfRule type="cellIs" dxfId="18" priority="18" operator="lessThan">
      <formula>0</formula>
    </cfRule>
  </conditionalFormatting>
  <conditionalFormatting sqref="QQ11:QQ13 QU11:QU13 QY11:QY13">
    <cfRule type="cellIs" dxfId="17" priority="15" operator="greaterThan">
      <formula>0</formula>
    </cfRule>
  </conditionalFormatting>
  <conditionalFormatting sqref="QQ12:QQ13 QU12:QU13 QY12:QY13">
    <cfRule type="cellIs" dxfId="16" priority="16" operator="lessThan">
      <formula>0</formula>
    </cfRule>
  </conditionalFormatting>
  <conditionalFormatting sqref="RC11:RC13">
    <cfRule type="cellIs" dxfId="15" priority="13" operator="greaterThan">
      <formula>0</formula>
    </cfRule>
  </conditionalFormatting>
  <conditionalFormatting sqref="RC12:RC13">
    <cfRule type="cellIs" dxfId="14" priority="14" operator="lessThan">
      <formula>0</formula>
    </cfRule>
  </conditionalFormatting>
  <conditionalFormatting sqref="RG11:RG13">
    <cfRule type="cellIs" dxfId="13" priority="11" operator="greaterThan">
      <formula>0</formula>
    </cfRule>
  </conditionalFormatting>
  <conditionalFormatting sqref="RG12:RG13">
    <cfRule type="cellIs" dxfId="12" priority="12" operator="lessThan">
      <formula>0</formula>
    </cfRule>
  </conditionalFormatting>
  <conditionalFormatting sqref="RK11:RK13 RO11:RO13 RS11:RS13">
    <cfRule type="cellIs" dxfId="11" priority="9" operator="greaterThan">
      <formula>0</formula>
    </cfRule>
  </conditionalFormatting>
  <conditionalFormatting sqref="RK12:RK13 RO12:RO13 RS12:RS13">
    <cfRule type="cellIs" dxfId="10" priority="10" operator="lessThan">
      <formula>0</formula>
    </cfRule>
  </conditionalFormatting>
  <conditionalFormatting sqref="RW11:RW13">
    <cfRule type="cellIs" dxfId="9" priority="3" operator="greaterThan">
      <formula>0</formula>
    </cfRule>
  </conditionalFormatting>
  <conditionalFormatting sqref="RW12:RW13">
    <cfRule type="cellIs" dxfId="8" priority="4" operator="lessThan">
      <formula>0</formula>
    </cfRule>
  </conditionalFormatting>
  <conditionalFormatting sqref="SA11:SA13">
    <cfRule type="cellIs" dxfId="7" priority="1" operator="greaterThan">
      <formula>0</formula>
    </cfRule>
  </conditionalFormatting>
  <conditionalFormatting sqref="SA12:SA13">
    <cfRule type="cellIs" dxfId="6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39D-0588-48FE-8853-F7864200605D}">
  <dimension ref="A1:AL336"/>
  <sheetViews>
    <sheetView topLeftCell="A2"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20.88671875" bestFit="1" customWidth="1"/>
    <col min="3" max="3" width="21" bestFit="1" customWidth="1"/>
    <col min="4" max="4" width="12.6640625" bestFit="1" customWidth="1"/>
    <col min="5" max="5" width="28.6640625" bestFit="1" customWidth="1"/>
    <col min="6" max="6" width="25.44140625" bestFit="1" customWidth="1"/>
    <col min="7" max="7" width="30.33203125" bestFit="1" customWidth="1"/>
    <col min="8" max="8" width="37.6640625" bestFit="1" customWidth="1"/>
    <col min="9" max="9" width="33.6640625" bestFit="1" customWidth="1"/>
    <col min="10" max="10" width="11.6640625" bestFit="1" customWidth="1"/>
    <col min="11" max="11" width="19" bestFit="1" customWidth="1"/>
    <col min="12" max="12" width="28.6640625" bestFit="1" customWidth="1"/>
    <col min="13" max="13" width="31.109375" bestFit="1" customWidth="1"/>
    <col min="14" max="14" width="19.44140625" bestFit="1" customWidth="1"/>
    <col min="15" max="15" width="18.109375" bestFit="1" customWidth="1"/>
    <col min="16" max="16" width="16.5546875" bestFit="1" customWidth="1"/>
    <col min="17" max="17" width="19.44140625" bestFit="1" customWidth="1"/>
    <col min="18" max="18" width="15" bestFit="1" customWidth="1"/>
    <col min="19" max="19" width="32.44140625" bestFit="1" customWidth="1"/>
    <col min="20" max="20" width="17.44140625" bestFit="1" customWidth="1"/>
    <col min="21" max="21" width="23" bestFit="1" customWidth="1"/>
    <col min="22" max="22" width="17.109375" bestFit="1" customWidth="1"/>
    <col min="23" max="23" width="22.5546875" bestFit="1" customWidth="1"/>
    <col min="24" max="24" width="13.6640625" bestFit="1" customWidth="1"/>
    <col min="25" max="25" width="14.5546875" bestFit="1" customWidth="1"/>
    <col min="26" max="26" width="17.44140625" bestFit="1" customWidth="1"/>
    <col min="27" max="27" width="13.33203125" bestFit="1" customWidth="1"/>
    <col min="28" max="28" width="33.109375" bestFit="1" customWidth="1"/>
    <col min="29" max="29" width="18.5546875" bestFit="1" customWidth="1"/>
    <col min="30" max="30" width="14.109375" bestFit="1" customWidth="1"/>
    <col min="31" max="31" width="12.33203125" bestFit="1" customWidth="1"/>
    <col min="32" max="32" width="17.5546875" bestFit="1" customWidth="1"/>
    <col min="33" max="33" width="18.44140625" bestFit="1" customWidth="1"/>
    <col min="34" max="34" width="19.109375" bestFit="1" customWidth="1"/>
    <col min="35" max="35" width="21.5546875" bestFit="1" customWidth="1"/>
    <col min="36" max="36" width="20.5546875" bestFit="1" customWidth="1"/>
    <col min="37" max="37" width="19.44140625" bestFit="1" customWidth="1"/>
    <col min="38" max="38" width="19" bestFit="1" customWidth="1"/>
  </cols>
  <sheetData>
    <row r="1" spans="1:38" x14ac:dyDescent="0.3">
      <c r="A1" s="165" t="s">
        <v>152</v>
      </c>
    </row>
    <row r="3" spans="1:38" x14ac:dyDescent="0.3">
      <c r="A3" t="s">
        <v>153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160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  <c r="AC3" t="s">
        <v>181</v>
      </c>
      <c r="AD3" t="s">
        <v>182</v>
      </c>
      <c r="AE3" t="s">
        <v>183</v>
      </c>
      <c r="AF3" t="s">
        <v>184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</row>
    <row r="4" spans="1:38" x14ac:dyDescent="0.3">
      <c r="A4" t="s">
        <v>191</v>
      </c>
      <c r="B4" t="s">
        <v>192</v>
      </c>
      <c r="C4" t="s">
        <v>125</v>
      </c>
      <c r="D4">
        <v>73</v>
      </c>
      <c r="E4" t="s">
        <v>193</v>
      </c>
      <c r="F4" t="s">
        <v>194</v>
      </c>
      <c r="G4" t="s">
        <v>193</v>
      </c>
      <c r="H4" t="s">
        <v>194</v>
      </c>
      <c r="I4" s="4">
        <v>45844</v>
      </c>
      <c r="J4" t="s">
        <v>195</v>
      </c>
      <c r="K4" t="s">
        <v>196</v>
      </c>
      <c r="L4" t="s">
        <v>193</v>
      </c>
      <c r="M4" t="s">
        <v>197</v>
      </c>
      <c r="N4" t="s">
        <v>198</v>
      </c>
      <c r="O4" s="4">
        <v>46016</v>
      </c>
      <c r="P4" t="s">
        <v>199</v>
      </c>
      <c r="Q4" t="s">
        <v>200</v>
      </c>
      <c r="R4" t="s">
        <v>201</v>
      </c>
      <c r="S4" t="s">
        <v>202</v>
      </c>
      <c r="T4">
        <v>21</v>
      </c>
      <c r="U4">
        <v>4</v>
      </c>
      <c r="V4">
        <v>69</v>
      </c>
      <c r="W4">
        <v>2</v>
      </c>
      <c r="X4">
        <v>16</v>
      </c>
      <c r="Y4" t="s">
        <v>203</v>
      </c>
      <c r="Z4" t="s">
        <v>191</v>
      </c>
      <c r="AB4" t="s">
        <v>204</v>
      </c>
      <c r="AC4" t="s">
        <v>205</v>
      </c>
      <c r="AD4">
        <v>0</v>
      </c>
      <c r="AE4" t="s">
        <v>206</v>
      </c>
      <c r="AF4">
        <v>25</v>
      </c>
      <c r="AG4" t="s">
        <v>207</v>
      </c>
      <c r="AH4" t="s">
        <v>208</v>
      </c>
      <c r="AI4" t="s">
        <v>209</v>
      </c>
      <c r="AJ4">
        <v>2</v>
      </c>
      <c r="AK4" s="4">
        <v>45958</v>
      </c>
      <c r="AL4" t="s">
        <v>195</v>
      </c>
    </row>
    <row r="5" spans="1:38" x14ac:dyDescent="0.3">
      <c r="A5" t="s">
        <v>210</v>
      </c>
      <c r="B5" t="s">
        <v>192</v>
      </c>
      <c r="C5" t="s">
        <v>125</v>
      </c>
      <c r="D5">
        <v>165</v>
      </c>
      <c r="E5" t="s">
        <v>211</v>
      </c>
      <c r="F5" t="s">
        <v>212</v>
      </c>
      <c r="G5" t="s">
        <v>213</v>
      </c>
      <c r="H5" t="s">
        <v>213</v>
      </c>
      <c r="I5" t="s">
        <v>213</v>
      </c>
      <c r="J5" t="s">
        <v>195</v>
      </c>
      <c r="K5" t="s">
        <v>214</v>
      </c>
      <c r="L5" t="s">
        <v>211</v>
      </c>
      <c r="M5" t="s">
        <v>215</v>
      </c>
      <c r="N5" t="s">
        <v>216</v>
      </c>
      <c r="O5" s="4">
        <v>46016</v>
      </c>
      <c r="P5" t="s">
        <v>217</v>
      </c>
      <c r="Q5" t="s">
        <v>218</v>
      </c>
      <c r="R5" t="s">
        <v>219</v>
      </c>
      <c r="S5" t="s">
        <v>220</v>
      </c>
      <c r="T5">
        <v>30</v>
      </c>
      <c r="U5">
        <v>30</v>
      </c>
      <c r="V5">
        <v>72</v>
      </c>
      <c r="W5">
        <v>0</v>
      </c>
      <c r="X5">
        <v>16</v>
      </c>
      <c r="Y5" t="s">
        <v>203</v>
      </c>
      <c r="Z5" t="s">
        <v>210</v>
      </c>
      <c r="AB5" t="s">
        <v>204</v>
      </c>
      <c r="AC5" t="s">
        <v>205</v>
      </c>
      <c r="AD5">
        <v>0</v>
      </c>
      <c r="AE5" t="s">
        <v>206</v>
      </c>
      <c r="AF5">
        <v>23</v>
      </c>
      <c r="AG5" t="s">
        <v>221</v>
      </c>
      <c r="AH5" t="s">
        <v>222</v>
      </c>
      <c r="AI5" t="s">
        <v>209</v>
      </c>
      <c r="AJ5">
        <v>5</v>
      </c>
      <c r="AK5" s="4">
        <v>45866</v>
      </c>
      <c r="AL5" t="s">
        <v>223</v>
      </c>
    </row>
    <row r="6" spans="1:38" x14ac:dyDescent="0.3">
      <c r="A6" t="s">
        <v>224</v>
      </c>
      <c r="B6" t="s">
        <v>192</v>
      </c>
      <c r="C6" t="s">
        <v>125</v>
      </c>
      <c r="D6">
        <v>91</v>
      </c>
      <c r="E6" t="s">
        <v>225</v>
      </c>
      <c r="F6" t="s">
        <v>226</v>
      </c>
      <c r="G6" t="s">
        <v>227</v>
      </c>
      <c r="H6" t="s">
        <v>228</v>
      </c>
      <c r="I6" s="4">
        <v>45830</v>
      </c>
      <c r="J6" t="s">
        <v>195</v>
      </c>
      <c r="K6" t="s">
        <v>229</v>
      </c>
      <c r="L6" t="s">
        <v>225</v>
      </c>
      <c r="M6" t="s">
        <v>197</v>
      </c>
      <c r="N6" t="s">
        <v>230</v>
      </c>
      <c r="O6" s="4">
        <v>46030</v>
      </c>
      <c r="P6" t="s">
        <v>231</v>
      </c>
      <c r="Q6" t="s">
        <v>232</v>
      </c>
      <c r="R6" t="s">
        <v>219</v>
      </c>
      <c r="S6" t="s">
        <v>220</v>
      </c>
      <c r="T6">
        <v>1</v>
      </c>
      <c r="U6">
        <v>1</v>
      </c>
      <c r="V6">
        <v>72</v>
      </c>
      <c r="W6">
        <v>0</v>
      </c>
      <c r="X6">
        <v>2</v>
      </c>
      <c r="Y6" t="s">
        <v>203</v>
      </c>
      <c r="Z6" t="s">
        <v>224</v>
      </c>
      <c r="AB6" t="s">
        <v>204</v>
      </c>
      <c r="AC6" t="s">
        <v>205</v>
      </c>
      <c r="AD6">
        <v>1</v>
      </c>
      <c r="AE6" t="s">
        <v>206</v>
      </c>
      <c r="AF6">
        <v>26</v>
      </c>
      <c r="AG6" t="s">
        <v>233</v>
      </c>
      <c r="AH6" t="s">
        <v>234</v>
      </c>
      <c r="AI6" t="s">
        <v>209</v>
      </c>
      <c r="AJ6">
        <v>3</v>
      </c>
      <c r="AK6" s="4">
        <v>45940</v>
      </c>
      <c r="AL6" t="s">
        <v>195</v>
      </c>
    </row>
    <row r="7" spans="1:38" x14ac:dyDescent="0.3">
      <c r="A7" t="s">
        <v>235</v>
      </c>
      <c r="B7" t="s">
        <v>192</v>
      </c>
      <c r="C7" t="s">
        <v>125</v>
      </c>
      <c r="D7">
        <v>72</v>
      </c>
      <c r="E7" t="s">
        <v>236</v>
      </c>
      <c r="F7" t="s">
        <v>237</v>
      </c>
      <c r="G7" t="s">
        <v>236</v>
      </c>
      <c r="H7" t="s">
        <v>237</v>
      </c>
      <c r="I7" s="4">
        <v>44602</v>
      </c>
      <c r="J7" t="s">
        <v>195</v>
      </c>
      <c r="K7" t="s">
        <v>238</v>
      </c>
      <c r="L7" t="s">
        <v>236</v>
      </c>
      <c r="M7" t="s">
        <v>197</v>
      </c>
      <c r="N7" t="s">
        <v>239</v>
      </c>
      <c r="O7" s="4">
        <v>46019</v>
      </c>
      <c r="P7" t="s">
        <v>240</v>
      </c>
      <c r="Q7" t="s">
        <v>241</v>
      </c>
      <c r="R7" t="s">
        <v>219</v>
      </c>
      <c r="S7" t="s">
        <v>202</v>
      </c>
      <c r="T7">
        <v>18</v>
      </c>
      <c r="U7">
        <v>3</v>
      </c>
      <c r="V7">
        <v>73</v>
      </c>
      <c r="W7">
        <v>1</v>
      </c>
      <c r="X7">
        <v>13</v>
      </c>
      <c r="Y7" t="s">
        <v>203</v>
      </c>
      <c r="Z7" t="s">
        <v>235</v>
      </c>
      <c r="AB7" t="s">
        <v>204</v>
      </c>
      <c r="AC7" t="s">
        <v>205</v>
      </c>
      <c r="AD7">
        <v>0</v>
      </c>
      <c r="AE7" t="s">
        <v>206</v>
      </c>
      <c r="AF7">
        <v>24</v>
      </c>
      <c r="AG7" t="s">
        <v>207</v>
      </c>
      <c r="AH7" t="s">
        <v>242</v>
      </c>
      <c r="AI7" t="s">
        <v>209</v>
      </c>
      <c r="AJ7">
        <v>2</v>
      </c>
      <c r="AK7" s="4">
        <v>45959</v>
      </c>
      <c r="AL7" t="s">
        <v>195</v>
      </c>
    </row>
    <row r="8" spans="1:38" x14ac:dyDescent="0.3">
      <c r="A8" t="s">
        <v>243</v>
      </c>
      <c r="B8" t="s">
        <v>243</v>
      </c>
      <c r="C8" t="s">
        <v>125</v>
      </c>
      <c r="D8">
        <v>29</v>
      </c>
      <c r="E8" t="s">
        <v>244</v>
      </c>
      <c r="F8" t="s">
        <v>245</v>
      </c>
      <c r="G8" t="s">
        <v>244</v>
      </c>
      <c r="H8" t="s">
        <v>245</v>
      </c>
      <c r="I8" s="4">
        <v>45977</v>
      </c>
      <c r="J8" t="s">
        <v>195</v>
      </c>
      <c r="K8" t="s">
        <v>246</v>
      </c>
      <c r="L8" t="s">
        <v>244</v>
      </c>
      <c r="M8" t="s">
        <v>215</v>
      </c>
      <c r="N8" t="s">
        <v>247</v>
      </c>
      <c r="O8" s="4">
        <v>46002</v>
      </c>
      <c r="P8" t="s">
        <v>248</v>
      </c>
      <c r="Q8" t="s">
        <v>249</v>
      </c>
      <c r="R8" t="s">
        <v>250</v>
      </c>
      <c r="S8" t="s">
        <v>220</v>
      </c>
      <c r="T8">
        <v>30</v>
      </c>
      <c r="U8">
        <v>14</v>
      </c>
      <c r="V8">
        <v>69</v>
      </c>
      <c r="W8">
        <v>1</v>
      </c>
      <c r="X8">
        <v>30</v>
      </c>
      <c r="Y8" t="s">
        <v>203</v>
      </c>
      <c r="Z8" t="s">
        <v>243</v>
      </c>
      <c r="AB8" t="s">
        <v>204</v>
      </c>
      <c r="AC8" t="s">
        <v>205</v>
      </c>
      <c r="AD8">
        <v>0</v>
      </c>
      <c r="AE8" t="s">
        <v>206</v>
      </c>
      <c r="AF8">
        <v>24</v>
      </c>
      <c r="AG8" t="s">
        <v>251</v>
      </c>
      <c r="AH8" t="s">
        <v>252</v>
      </c>
      <c r="AI8" t="s">
        <v>209</v>
      </c>
      <c r="AJ8">
        <v>0</v>
      </c>
      <c r="AK8" s="4">
        <v>46002</v>
      </c>
      <c r="AL8" t="s">
        <v>195</v>
      </c>
    </row>
    <row r="9" spans="1:38" x14ac:dyDescent="0.3">
      <c r="A9" t="s">
        <v>253</v>
      </c>
      <c r="B9" t="s">
        <v>192</v>
      </c>
      <c r="C9" t="s">
        <v>125</v>
      </c>
      <c r="D9">
        <v>91</v>
      </c>
      <c r="E9" t="s">
        <v>254</v>
      </c>
      <c r="F9" t="s">
        <v>255</v>
      </c>
      <c r="G9" t="s">
        <v>254</v>
      </c>
      <c r="H9" t="s">
        <v>255</v>
      </c>
      <c r="I9" s="4">
        <v>45809</v>
      </c>
      <c r="J9" t="s">
        <v>195</v>
      </c>
      <c r="K9" t="s">
        <v>256</v>
      </c>
      <c r="L9" t="s">
        <v>254</v>
      </c>
      <c r="M9" t="s">
        <v>197</v>
      </c>
      <c r="N9" t="s">
        <v>257</v>
      </c>
      <c r="O9" s="4">
        <v>46025</v>
      </c>
      <c r="P9" t="s">
        <v>258</v>
      </c>
      <c r="Q9" t="s">
        <v>259</v>
      </c>
      <c r="R9" t="s">
        <v>260</v>
      </c>
      <c r="S9" t="s">
        <v>202</v>
      </c>
      <c r="T9">
        <v>13</v>
      </c>
      <c r="U9">
        <v>3</v>
      </c>
      <c r="V9">
        <v>68</v>
      </c>
      <c r="W9">
        <v>1</v>
      </c>
      <c r="X9">
        <v>7</v>
      </c>
      <c r="Y9" t="s">
        <v>203</v>
      </c>
      <c r="Z9" t="s">
        <v>253</v>
      </c>
      <c r="AB9" t="s">
        <v>204</v>
      </c>
      <c r="AC9" t="s">
        <v>205</v>
      </c>
      <c r="AD9">
        <v>0</v>
      </c>
      <c r="AE9" t="s">
        <v>206</v>
      </c>
      <c r="AF9">
        <v>25</v>
      </c>
      <c r="AG9" t="s">
        <v>207</v>
      </c>
      <c r="AH9" t="s">
        <v>208</v>
      </c>
      <c r="AI9" t="s">
        <v>209</v>
      </c>
      <c r="AJ9">
        <v>2</v>
      </c>
      <c r="AK9" s="4">
        <v>45940</v>
      </c>
      <c r="AL9" t="s">
        <v>195</v>
      </c>
    </row>
    <row r="10" spans="1:38" x14ac:dyDescent="0.3">
      <c r="A10" t="s">
        <v>261</v>
      </c>
      <c r="B10" t="s">
        <v>192</v>
      </c>
      <c r="C10" t="s">
        <v>125</v>
      </c>
      <c r="D10">
        <v>128</v>
      </c>
      <c r="E10" t="s">
        <v>262</v>
      </c>
      <c r="F10" t="s">
        <v>263</v>
      </c>
      <c r="G10" t="s">
        <v>262</v>
      </c>
      <c r="H10" t="s">
        <v>263</v>
      </c>
      <c r="I10" s="4">
        <v>45326</v>
      </c>
      <c r="J10" t="s">
        <v>195</v>
      </c>
      <c r="K10" t="s">
        <v>264</v>
      </c>
      <c r="L10" t="s">
        <v>262</v>
      </c>
      <c r="M10" t="s">
        <v>197</v>
      </c>
      <c r="N10" t="s">
        <v>265</v>
      </c>
      <c r="O10" s="4">
        <v>46027</v>
      </c>
      <c r="P10" t="s">
        <v>266</v>
      </c>
      <c r="Q10" t="s">
        <v>267</v>
      </c>
      <c r="R10" t="s">
        <v>268</v>
      </c>
      <c r="S10" t="s">
        <v>202</v>
      </c>
      <c r="T10">
        <v>11</v>
      </c>
      <c r="U10">
        <v>1</v>
      </c>
      <c r="V10">
        <v>68</v>
      </c>
      <c r="W10">
        <v>1</v>
      </c>
      <c r="X10">
        <v>5</v>
      </c>
      <c r="Y10" t="s">
        <v>203</v>
      </c>
      <c r="Z10" t="s">
        <v>261</v>
      </c>
      <c r="AB10" t="s">
        <v>269</v>
      </c>
      <c r="AC10" t="s">
        <v>205</v>
      </c>
      <c r="AD10">
        <v>0</v>
      </c>
      <c r="AE10" t="s">
        <v>206</v>
      </c>
      <c r="AF10">
        <v>25</v>
      </c>
      <c r="AG10" t="s">
        <v>270</v>
      </c>
      <c r="AH10" t="s">
        <v>271</v>
      </c>
      <c r="AI10" t="s">
        <v>209</v>
      </c>
      <c r="AJ10">
        <v>4</v>
      </c>
      <c r="AK10" s="4">
        <v>45903</v>
      </c>
      <c r="AL10" t="s">
        <v>195</v>
      </c>
    </row>
    <row r="11" spans="1:38" x14ac:dyDescent="0.3">
      <c r="A11" t="s">
        <v>272</v>
      </c>
      <c r="B11" t="s">
        <v>192</v>
      </c>
      <c r="C11" t="s">
        <v>125</v>
      </c>
      <c r="D11">
        <v>106</v>
      </c>
      <c r="E11" t="s">
        <v>273</v>
      </c>
      <c r="F11" t="s">
        <v>274</v>
      </c>
      <c r="G11" t="s">
        <v>273</v>
      </c>
      <c r="H11" t="s">
        <v>274</v>
      </c>
      <c r="I11" s="4">
        <v>45655</v>
      </c>
      <c r="J11" t="s">
        <v>195</v>
      </c>
      <c r="K11" t="s">
        <v>275</v>
      </c>
      <c r="L11" t="s">
        <v>273</v>
      </c>
      <c r="M11" t="s">
        <v>215</v>
      </c>
      <c r="N11" t="s">
        <v>276</v>
      </c>
      <c r="O11" s="4">
        <v>46022</v>
      </c>
      <c r="P11" t="s">
        <v>277</v>
      </c>
      <c r="Q11" t="s">
        <v>278</v>
      </c>
      <c r="R11" t="s">
        <v>279</v>
      </c>
      <c r="S11" t="s">
        <v>202</v>
      </c>
      <c r="T11">
        <v>30</v>
      </c>
      <c r="U11">
        <v>30</v>
      </c>
      <c r="V11">
        <v>69</v>
      </c>
      <c r="W11">
        <v>0</v>
      </c>
      <c r="X11">
        <v>10</v>
      </c>
      <c r="Y11" t="s">
        <v>203</v>
      </c>
      <c r="Z11" t="s">
        <v>272</v>
      </c>
      <c r="AB11" t="s">
        <v>204</v>
      </c>
      <c r="AC11" t="s">
        <v>205</v>
      </c>
      <c r="AD11">
        <v>0</v>
      </c>
      <c r="AE11" t="s">
        <v>206</v>
      </c>
      <c r="AF11">
        <v>25</v>
      </c>
      <c r="AG11" t="s">
        <v>207</v>
      </c>
      <c r="AH11" t="s">
        <v>208</v>
      </c>
      <c r="AI11" t="s">
        <v>209</v>
      </c>
      <c r="AJ11">
        <v>3</v>
      </c>
      <c r="AK11" s="4">
        <v>45925</v>
      </c>
      <c r="AL11" t="s">
        <v>223</v>
      </c>
    </row>
    <row r="12" spans="1:38" x14ac:dyDescent="0.3">
      <c r="A12" t="s">
        <v>280</v>
      </c>
      <c r="B12" t="s">
        <v>280</v>
      </c>
      <c r="C12" t="s">
        <v>125</v>
      </c>
      <c r="D12">
        <v>214</v>
      </c>
      <c r="E12" t="s">
        <v>281</v>
      </c>
      <c r="F12" t="s">
        <v>282</v>
      </c>
      <c r="G12" t="s">
        <v>213</v>
      </c>
      <c r="H12" t="s">
        <v>213</v>
      </c>
      <c r="I12" t="s">
        <v>213</v>
      </c>
      <c r="J12" t="s">
        <v>195</v>
      </c>
      <c r="K12" t="s">
        <v>283</v>
      </c>
      <c r="L12" t="s">
        <v>281</v>
      </c>
      <c r="M12" t="s">
        <v>215</v>
      </c>
      <c r="N12" t="s">
        <v>284</v>
      </c>
      <c r="O12" s="4">
        <v>45997</v>
      </c>
      <c r="P12" t="s">
        <v>285</v>
      </c>
      <c r="Q12" t="s">
        <v>286</v>
      </c>
      <c r="R12" t="s">
        <v>287</v>
      </c>
      <c r="S12" t="s">
        <v>202</v>
      </c>
      <c r="T12">
        <v>30</v>
      </c>
      <c r="U12">
        <v>4</v>
      </c>
      <c r="V12">
        <v>68</v>
      </c>
      <c r="W12">
        <v>3</v>
      </c>
      <c r="X12">
        <v>35</v>
      </c>
      <c r="Y12" t="s">
        <v>203</v>
      </c>
      <c r="Z12" t="s">
        <v>280</v>
      </c>
      <c r="AB12" t="s">
        <v>204</v>
      </c>
      <c r="AC12" t="s">
        <v>205</v>
      </c>
      <c r="AD12">
        <v>0</v>
      </c>
      <c r="AE12" t="s">
        <v>206</v>
      </c>
      <c r="AF12">
        <v>26</v>
      </c>
      <c r="AG12" t="s">
        <v>288</v>
      </c>
      <c r="AH12" t="s">
        <v>289</v>
      </c>
      <c r="AI12" t="s">
        <v>209</v>
      </c>
      <c r="AJ12">
        <v>6</v>
      </c>
      <c r="AK12" s="4">
        <v>45817</v>
      </c>
      <c r="AL12" t="s">
        <v>223</v>
      </c>
    </row>
    <row r="13" spans="1:38" x14ac:dyDescent="0.3">
      <c r="A13" t="s">
        <v>290</v>
      </c>
      <c r="B13" t="s">
        <v>192</v>
      </c>
      <c r="C13" t="s">
        <v>125</v>
      </c>
      <c r="D13">
        <v>136</v>
      </c>
      <c r="E13" t="s">
        <v>291</v>
      </c>
      <c r="F13" t="s">
        <v>292</v>
      </c>
      <c r="G13" t="s">
        <v>291</v>
      </c>
      <c r="H13" t="s">
        <v>292</v>
      </c>
      <c r="I13" s="4">
        <v>45242</v>
      </c>
      <c r="J13" t="s">
        <v>195</v>
      </c>
      <c r="K13" t="s">
        <v>293</v>
      </c>
      <c r="L13" t="s">
        <v>291</v>
      </c>
      <c r="M13" t="s">
        <v>215</v>
      </c>
      <c r="N13" t="s">
        <v>294</v>
      </c>
      <c r="O13" s="4">
        <v>46015</v>
      </c>
      <c r="P13" t="s">
        <v>295</v>
      </c>
      <c r="Q13" t="s">
        <v>296</v>
      </c>
      <c r="R13" t="s">
        <v>297</v>
      </c>
      <c r="S13" t="s">
        <v>202</v>
      </c>
      <c r="T13">
        <v>30</v>
      </c>
      <c r="U13">
        <v>30</v>
      </c>
      <c r="V13">
        <v>68</v>
      </c>
      <c r="W13">
        <v>0</v>
      </c>
      <c r="X13">
        <v>17</v>
      </c>
      <c r="Y13" t="s">
        <v>203</v>
      </c>
      <c r="Z13" t="s">
        <v>290</v>
      </c>
      <c r="AB13" t="s">
        <v>204</v>
      </c>
      <c r="AC13" t="s">
        <v>205</v>
      </c>
      <c r="AD13">
        <v>0</v>
      </c>
      <c r="AE13" t="s">
        <v>206</v>
      </c>
      <c r="AF13">
        <v>24</v>
      </c>
      <c r="AG13" t="s">
        <v>298</v>
      </c>
      <c r="AH13" t="s">
        <v>299</v>
      </c>
      <c r="AI13" t="s">
        <v>209</v>
      </c>
      <c r="AJ13">
        <v>5</v>
      </c>
      <c r="AK13" s="4">
        <v>45895</v>
      </c>
      <c r="AL13" t="s">
        <v>223</v>
      </c>
    </row>
    <row r="14" spans="1:38" x14ac:dyDescent="0.3">
      <c r="A14" t="s">
        <v>300</v>
      </c>
      <c r="B14" t="s">
        <v>300</v>
      </c>
      <c r="C14" t="s">
        <v>125</v>
      </c>
      <c r="D14">
        <v>170</v>
      </c>
      <c r="E14" t="s">
        <v>301</v>
      </c>
      <c r="F14" t="s">
        <v>302</v>
      </c>
      <c r="G14" t="s">
        <v>303</v>
      </c>
      <c r="H14" t="s">
        <v>304</v>
      </c>
      <c r="I14" s="4">
        <v>45893</v>
      </c>
      <c r="J14" t="s">
        <v>195</v>
      </c>
      <c r="K14" t="s">
        <v>305</v>
      </c>
      <c r="L14" t="s">
        <v>301</v>
      </c>
      <c r="M14" t="s">
        <v>215</v>
      </c>
      <c r="N14" t="s">
        <v>306</v>
      </c>
      <c r="O14" s="4">
        <v>46010</v>
      </c>
      <c r="P14" t="s">
        <v>307</v>
      </c>
      <c r="Q14" t="s">
        <v>308</v>
      </c>
      <c r="R14" t="s">
        <v>268</v>
      </c>
      <c r="S14" t="s">
        <v>220</v>
      </c>
      <c r="T14">
        <v>30</v>
      </c>
      <c r="U14">
        <v>30</v>
      </c>
      <c r="V14">
        <v>68</v>
      </c>
      <c r="W14">
        <v>0</v>
      </c>
      <c r="X14">
        <v>22</v>
      </c>
      <c r="Y14" t="s">
        <v>203</v>
      </c>
      <c r="Z14" t="s">
        <v>300</v>
      </c>
      <c r="AB14" t="s">
        <v>204</v>
      </c>
      <c r="AC14" t="s">
        <v>205</v>
      </c>
      <c r="AD14">
        <v>0</v>
      </c>
      <c r="AE14" t="s">
        <v>206</v>
      </c>
      <c r="AF14">
        <v>24</v>
      </c>
      <c r="AG14" t="s">
        <v>309</v>
      </c>
      <c r="AH14" t="s">
        <v>310</v>
      </c>
      <c r="AI14" t="s">
        <v>209</v>
      </c>
      <c r="AJ14">
        <v>5</v>
      </c>
      <c r="AK14" s="4">
        <v>45861</v>
      </c>
      <c r="AL14" t="s">
        <v>223</v>
      </c>
    </row>
    <row r="15" spans="1:38" x14ac:dyDescent="0.3">
      <c r="A15" t="s">
        <v>311</v>
      </c>
      <c r="B15" t="s">
        <v>311</v>
      </c>
      <c r="C15" t="s">
        <v>125</v>
      </c>
      <c r="D15">
        <v>171</v>
      </c>
      <c r="E15" t="s">
        <v>312</v>
      </c>
      <c r="F15" t="s">
        <v>313</v>
      </c>
      <c r="G15" t="s">
        <v>312</v>
      </c>
      <c r="H15" t="s">
        <v>313</v>
      </c>
      <c r="I15" s="4">
        <v>45858</v>
      </c>
      <c r="J15" t="s">
        <v>195</v>
      </c>
      <c r="K15" t="s">
        <v>314</v>
      </c>
      <c r="L15" t="s">
        <v>312</v>
      </c>
      <c r="M15" t="s">
        <v>215</v>
      </c>
      <c r="N15" t="s">
        <v>315</v>
      </c>
      <c r="O15" s="4">
        <v>46010</v>
      </c>
      <c r="P15" t="s">
        <v>316</v>
      </c>
      <c r="Q15" t="s">
        <v>317</v>
      </c>
      <c r="R15" t="s">
        <v>318</v>
      </c>
      <c r="S15" t="s">
        <v>202</v>
      </c>
      <c r="T15">
        <v>30</v>
      </c>
      <c r="U15">
        <v>30</v>
      </c>
      <c r="V15">
        <v>86</v>
      </c>
      <c r="W15">
        <v>0</v>
      </c>
      <c r="X15">
        <v>22</v>
      </c>
      <c r="Y15" t="s">
        <v>203</v>
      </c>
      <c r="Z15" t="s">
        <v>311</v>
      </c>
      <c r="AB15" t="s">
        <v>204</v>
      </c>
      <c r="AC15" t="s">
        <v>205</v>
      </c>
      <c r="AD15">
        <v>0</v>
      </c>
      <c r="AE15" t="s">
        <v>206</v>
      </c>
      <c r="AF15">
        <v>24</v>
      </c>
      <c r="AG15" t="s">
        <v>319</v>
      </c>
      <c r="AH15" t="s">
        <v>320</v>
      </c>
      <c r="AI15" t="s">
        <v>209</v>
      </c>
      <c r="AJ15">
        <v>5</v>
      </c>
      <c r="AK15" s="4">
        <v>45860</v>
      </c>
      <c r="AL15" t="s">
        <v>223</v>
      </c>
    </row>
    <row r="16" spans="1:38" x14ac:dyDescent="0.3">
      <c r="A16" t="s">
        <v>321</v>
      </c>
      <c r="B16" t="s">
        <v>192</v>
      </c>
      <c r="C16" t="s">
        <v>125</v>
      </c>
      <c r="D16">
        <v>63</v>
      </c>
      <c r="E16" t="s">
        <v>322</v>
      </c>
      <c r="F16" t="s">
        <v>323</v>
      </c>
      <c r="G16" t="s">
        <v>213</v>
      </c>
      <c r="H16" t="s">
        <v>213</v>
      </c>
      <c r="I16" t="s">
        <v>213</v>
      </c>
      <c r="J16" t="s">
        <v>195</v>
      </c>
      <c r="K16" t="s">
        <v>324</v>
      </c>
      <c r="L16" t="s">
        <v>322</v>
      </c>
      <c r="M16" t="s">
        <v>215</v>
      </c>
      <c r="N16" t="s">
        <v>325</v>
      </c>
      <c r="O16" s="4">
        <v>46001</v>
      </c>
      <c r="P16" t="s">
        <v>326</v>
      </c>
      <c r="Q16" t="s">
        <v>327</v>
      </c>
      <c r="R16" t="s">
        <v>328</v>
      </c>
      <c r="S16" t="s">
        <v>202</v>
      </c>
      <c r="T16">
        <v>30</v>
      </c>
      <c r="U16">
        <v>30</v>
      </c>
      <c r="V16">
        <v>69</v>
      </c>
      <c r="W16">
        <v>0</v>
      </c>
      <c r="X16">
        <v>31</v>
      </c>
      <c r="Y16" t="s">
        <v>203</v>
      </c>
      <c r="Z16" t="s">
        <v>321</v>
      </c>
      <c r="AB16" t="s">
        <v>204</v>
      </c>
      <c r="AC16" t="s">
        <v>205</v>
      </c>
      <c r="AD16">
        <v>1</v>
      </c>
      <c r="AE16" t="s">
        <v>206</v>
      </c>
      <c r="AF16">
        <v>25</v>
      </c>
      <c r="AG16" t="s">
        <v>207</v>
      </c>
      <c r="AH16" t="s">
        <v>208</v>
      </c>
      <c r="AI16" t="s">
        <v>209</v>
      </c>
      <c r="AJ16">
        <v>1</v>
      </c>
      <c r="AK16" s="4">
        <v>45968</v>
      </c>
      <c r="AL16" t="s">
        <v>195</v>
      </c>
    </row>
    <row r="17" spans="1:38" x14ac:dyDescent="0.3">
      <c r="A17" t="s">
        <v>329</v>
      </c>
      <c r="B17" t="s">
        <v>192</v>
      </c>
      <c r="C17" t="s">
        <v>125</v>
      </c>
      <c r="D17">
        <v>156</v>
      </c>
      <c r="E17" t="s">
        <v>330</v>
      </c>
      <c r="F17" t="s">
        <v>331</v>
      </c>
      <c r="G17" t="s">
        <v>330</v>
      </c>
      <c r="H17" t="s">
        <v>331</v>
      </c>
      <c r="I17" s="4">
        <v>45592</v>
      </c>
      <c r="J17" t="s">
        <v>195</v>
      </c>
      <c r="K17" t="s">
        <v>332</v>
      </c>
      <c r="L17" t="s">
        <v>330</v>
      </c>
      <c r="M17" t="s">
        <v>197</v>
      </c>
      <c r="N17" t="s">
        <v>333</v>
      </c>
      <c r="O17" s="4">
        <v>46025</v>
      </c>
      <c r="P17" t="s">
        <v>334</v>
      </c>
      <c r="Q17" t="s">
        <v>335</v>
      </c>
      <c r="R17" t="s">
        <v>279</v>
      </c>
      <c r="S17" t="s">
        <v>336</v>
      </c>
      <c r="T17">
        <v>10</v>
      </c>
      <c r="U17">
        <v>10</v>
      </c>
      <c r="V17">
        <v>76.290000000000006</v>
      </c>
      <c r="W17">
        <v>0</v>
      </c>
      <c r="X17">
        <v>7</v>
      </c>
      <c r="Y17" t="s">
        <v>203</v>
      </c>
      <c r="Z17" t="s">
        <v>329</v>
      </c>
      <c r="AB17" t="s">
        <v>204</v>
      </c>
      <c r="AC17" t="s">
        <v>205</v>
      </c>
      <c r="AD17">
        <v>0</v>
      </c>
      <c r="AE17" t="s">
        <v>206</v>
      </c>
      <c r="AF17">
        <v>24</v>
      </c>
      <c r="AG17" t="s">
        <v>270</v>
      </c>
      <c r="AH17" t="s">
        <v>337</v>
      </c>
      <c r="AI17" t="s">
        <v>209</v>
      </c>
      <c r="AJ17">
        <v>5</v>
      </c>
      <c r="AK17" s="4">
        <v>45875</v>
      </c>
      <c r="AL17" t="s">
        <v>195</v>
      </c>
    </row>
    <row r="18" spans="1:38" x14ac:dyDescent="0.3">
      <c r="A18" t="s">
        <v>338</v>
      </c>
      <c r="B18" t="s">
        <v>338</v>
      </c>
      <c r="C18" t="s">
        <v>125</v>
      </c>
      <c r="D18">
        <v>29</v>
      </c>
      <c r="E18" t="s">
        <v>339</v>
      </c>
      <c r="F18" t="s">
        <v>340</v>
      </c>
      <c r="G18" t="s">
        <v>339</v>
      </c>
      <c r="H18" t="s">
        <v>340</v>
      </c>
      <c r="I18" s="4">
        <v>45613</v>
      </c>
      <c r="J18" t="s">
        <v>195</v>
      </c>
      <c r="K18" t="s">
        <v>341</v>
      </c>
      <c r="L18" t="s">
        <v>339</v>
      </c>
      <c r="M18" t="s">
        <v>197</v>
      </c>
      <c r="N18" t="s">
        <v>342</v>
      </c>
      <c r="O18" s="4">
        <v>46002</v>
      </c>
      <c r="P18" t="s">
        <v>343</v>
      </c>
      <c r="Q18" t="s">
        <v>344</v>
      </c>
      <c r="R18" t="s">
        <v>279</v>
      </c>
      <c r="S18" t="s">
        <v>202</v>
      </c>
      <c r="T18">
        <v>30</v>
      </c>
      <c r="U18">
        <v>14</v>
      </c>
      <c r="V18">
        <v>69</v>
      </c>
      <c r="W18">
        <v>2</v>
      </c>
      <c r="X18">
        <v>30</v>
      </c>
      <c r="Y18" t="s">
        <v>203</v>
      </c>
      <c r="Z18" t="s">
        <v>338</v>
      </c>
      <c r="AB18" t="s">
        <v>204</v>
      </c>
      <c r="AC18" t="s">
        <v>205</v>
      </c>
      <c r="AD18">
        <v>0</v>
      </c>
      <c r="AE18" t="s">
        <v>206</v>
      </c>
      <c r="AF18">
        <v>24</v>
      </c>
      <c r="AG18" t="s">
        <v>345</v>
      </c>
      <c r="AH18" t="s">
        <v>346</v>
      </c>
      <c r="AI18" t="s">
        <v>209</v>
      </c>
      <c r="AJ18">
        <v>0</v>
      </c>
      <c r="AK18" s="4">
        <v>46002</v>
      </c>
      <c r="AL18" t="s">
        <v>195</v>
      </c>
    </row>
    <row r="19" spans="1:38" x14ac:dyDescent="0.3">
      <c r="A19" t="s">
        <v>347</v>
      </c>
      <c r="B19" t="s">
        <v>192</v>
      </c>
      <c r="C19" t="s">
        <v>125</v>
      </c>
      <c r="D19">
        <v>72</v>
      </c>
      <c r="E19" t="s">
        <v>348</v>
      </c>
      <c r="F19" t="s">
        <v>349</v>
      </c>
      <c r="G19" t="s">
        <v>348</v>
      </c>
      <c r="H19" t="s">
        <v>349</v>
      </c>
      <c r="I19" s="4">
        <v>45928</v>
      </c>
      <c r="J19" t="s">
        <v>195</v>
      </c>
      <c r="K19" t="s">
        <v>350</v>
      </c>
      <c r="L19" t="s">
        <v>348</v>
      </c>
      <c r="M19" t="s">
        <v>197</v>
      </c>
      <c r="N19" t="s">
        <v>351</v>
      </c>
      <c r="O19" s="4">
        <v>46019</v>
      </c>
      <c r="P19" t="s">
        <v>352</v>
      </c>
      <c r="Q19" t="s">
        <v>353</v>
      </c>
      <c r="R19" t="s">
        <v>297</v>
      </c>
      <c r="S19" t="s">
        <v>202</v>
      </c>
      <c r="T19">
        <v>12</v>
      </c>
      <c r="U19">
        <v>3</v>
      </c>
      <c r="V19">
        <v>69</v>
      </c>
      <c r="W19">
        <v>1</v>
      </c>
      <c r="X19">
        <v>13</v>
      </c>
      <c r="Y19" t="s">
        <v>203</v>
      </c>
      <c r="Z19" t="s">
        <v>347</v>
      </c>
      <c r="AB19" t="s">
        <v>204</v>
      </c>
      <c r="AC19" t="s">
        <v>205</v>
      </c>
      <c r="AD19">
        <v>1</v>
      </c>
      <c r="AE19" t="s">
        <v>206</v>
      </c>
      <c r="AF19">
        <v>25</v>
      </c>
      <c r="AG19" t="s">
        <v>207</v>
      </c>
      <c r="AH19" t="s">
        <v>208</v>
      </c>
      <c r="AI19" t="s">
        <v>209</v>
      </c>
      <c r="AJ19">
        <v>2</v>
      </c>
      <c r="AK19" s="4">
        <v>45959</v>
      </c>
      <c r="AL19" t="s">
        <v>195</v>
      </c>
    </row>
    <row r="20" spans="1:38" x14ac:dyDescent="0.3">
      <c r="A20" t="s">
        <v>354</v>
      </c>
      <c r="B20" t="s">
        <v>354</v>
      </c>
      <c r="C20" t="s">
        <v>125</v>
      </c>
      <c r="D20">
        <v>57</v>
      </c>
      <c r="E20" t="s">
        <v>355</v>
      </c>
      <c r="F20" t="s">
        <v>226</v>
      </c>
      <c r="G20" t="s">
        <v>213</v>
      </c>
      <c r="H20" t="s">
        <v>213</v>
      </c>
      <c r="I20" t="s">
        <v>213</v>
      </c>
      <c r="J20" t="s">
        <v>195</v>
      </c>
      <c r="K20" t="s">
        <v>356</v>
      </c>
      <c r="L20" t="s">
        <v>355</v>
      </c>
      <c r="M20" t="s">
        <v>197</v>
      </c>
      <c r="N20" t="s">
        <v>357</v>
      </c>
      <c r="O20" s="4">
        <v>46004</v>
      </c>
      <c r="P20" t="s">
        <v>358</v>
      </c>
      <c r="Q20" t="s">
        <v>359</v>
      </c>
      <c r="R20" t="s">
        <v>279</v>
      </c>
      <c r="S20" t="s">
        <v>202</v>
      </c>
      <c r="T20">
        <v>30</v>
      </c>
      <c r="U20">
        <v>5</v>
      </c>
      <c r="V20">
        <v>69</v>
      </c>
      <c r="W20">
        <v>2</v>
      </c>
      <c r="X20">
        <v>28</v>
      </c>
      <c r="Y20" t="s">
        <v>203</v>
      </c>
      <c r="Z20" t="s">
        <v>354</v>
      </c>
      <c r="AB20" t="s">
        <v>204</v>
      </c>
      <c r="AC20" t="s">
        <v>205</v>
      </c>
      <c r="AD20">
        <v>0</v>
      </c>
      <c r="AE20" t="s">
        <v>206</v>
      </c>
      <c r="AF20">
        <v>26</v>
      </c>
      <c r="AG20" t="s">
        <v>207</v>
      </c>
      <c r="AH20" t="s">
        <v>208</v>
      </c>
      <c r="AI20" t="s">
        <v>209</v>
      </c>
      <c r="AJ20">
        <v>1</v>
      </c>
      <c r="AK20" s="4">
        <v>45974</v>
      </c>
      <c r="AL20" t="s">
        <v>195</v>
      </c>
    </row>
    <row r="21" spans="1:38" x14ac:dyDescent="0.3">
      <c r="A21" t="s">
        <v>360</v>
      </c>
      <c r="B21" t="s">
        <v>192</v>
      </c>
      <c r="C21" t="s">
        <v>125</v>
      </c>
      <c r="D21">
        <v>93</v>
      </c>
      <c r="E21" t="s">
        <v>361</v>
      </c>
      <c r="F21" t="s">
        <v>226</v>
      </c>
      <c r="G21" t="s">
        <v>213</v>
      </c>
      <c r="H21" t="s">
        <v>213</v>
      </c>
      <c r="I21" t="s">
        <v>213</v>
      </c>
      <c r="J21" t="s">
        <v>195</v>
      </c>
      <c r="K21" t="s">
        <v>362</v>
      </c>
      <c r="L21" t="s">
        <v>361</v>
      </c>
      <c r="M21" t="s">
        <v>197</v>
      </c>
      <c r="N21" t="s">
        <v>363</v>
      </c>
      <c r="O21" s="4">
        <v>45998</v>
      </c>
      <c r="P21" t="s">
        <v>364</v>
      </c>
      <c r="Q21" t="s">
        <v>365</v>
      </c>
      <c r="R21" t="s">
        <v>366</v>
      </c>
      <c r="S21" t="s">
        <v>367</v>
      </c>
      <c r="T21">
        <v>30</v>
      </c>
      <c r="U21">
        <v>9</v>
      </c>
      <c r="V21">
        <v>68</v>
      </c>
      <c r="W21">
        <v>2</v>
      </c>
      <c r="X21">
        <v>34</v>
      </c>
      <c r="Y21" t="s">
        <v>203</v>
      </c>
      <c r="Z21" t="s">
        <v>360</v>
      </c>
      <c r="AB21" t="s">
        <v>204</v>
      </c>
      <c r="AC21" t="s">
        <v>205</v>
      </c>
      <c r="AD21">
        <v>0</v>
      </c>
      <c r="AE21" t="s">
        <v>206</v>
      </c>
      <c r="AF21">
        <v>24</v>
      </c>
      <c r="AG21" t="s">
        <v>345</v>
      </c>
      <c r="AH21" t="s">
        <v>346</v>
      </c>
      <c r="AI21" t="s">
        <v>209</v>
      </c>
      <c r="AJ21">
        <v>2</v>
      </c>
      <c r="AK21" s="4">
        <v>45938</v>
      </c>
      <c r="AL21" t="s">
        <v>195</v>
      </c>
    </row>
    <row r="22" spans="1:38" x14ac:dyDescent="0.3">
      <c r="A22" t="s">
        <v>368</v>
      </c>
      <c r="B22" t="s">
        <v>192</v>
      </c>
      <c r="C22" t="s">
        <v>125</v>
      </c>
      <c r="D22">
        <v>183</v>
      </c>
      <c r="E22" t="s">
        <v>369</v>
      </c>
      <c r="F22" t="s">
        <v>370</v>
      </c>
      <c r="G22" t="s">
        <v>213</v>
      </c>
      <c r="H22" t="s">
        <v>213</v>
      </c>
      <c r="I22" t="s">
        <v>213</v>
      </c>
      <c r="J22" t="s">
        <v>195</v>
      </c>
      <c r="K22" t="s">
        <v>371</v>
      </c>
      <c r="L22" t="s">
        <v>369</v>
      </c>
      <c r="M22" t="s">
        <v>197</v>
      </c>
      <c r="N22" t="s">
        <v>372</v>
      </c>
      <c r="O22" s="4">
        <v>46028</v>
      </c>
      <c r="P22" t="s">
        <v>373</v>
      </c>
      <c r="Q22" t="s">
        <v>374</v>
      </c>
      <c r="R22" t="s">
        <v>375</v>
      </c>
      <c r="S22" t="s">
        <v>202</v>
      </c>
      <c r="T22">
        <v>7</v>
      </c>
      <c r="U22">
        <v>7</v>
      </c>
      <c r="V22">
        <v>69</v>
      </c>
      <c r="W22">
        <v>0</v>
      </c>
      <c r="X22">
        <v>4</v>
      </c>
      <c r="Y22" t="s">
        <v>203</v>
      </c>
      <c r="Z22" t="s">
        <v>368</v>
      </c>
      <c r="AB22" t="s">
        <v>204</v>
      </c>
      <c r="AC22" t="s">
        <v>205</v>
      </c>
      <c r="AD22">
        <v>0</v>
      </c>
      <c r="AE22" t="s">
        <v>206</v>
      </c>
      <c r="AF22">
        <v>25</v>
      </c>
      <c r="AG22" t="s">
        <v>207</v>
      </c>
      <c r="AH22" t="s">
        <v>208</v>
      </c>
      <c r="AI22" t="s">
        <v>209</v>
      </c>
      <c r="AJ22">
        <v>6</v>
      </c>
      <c r="AK22" s="4">
        <v>45848</v>
      </c>
      <c r="AL22" t="s">
        <v>195</v>
      </c>
    </row>
    <row r="23" spans="1:38" x14ac:dyDescent="0.3">
      <c r="A23" t="s">
        <v>376</v>
      </c>
      <c r="B23" t="s">
        <v>376</v>
      </c>
      <c r="C23" t="s">
        <v>125</v>
      </c>
      <c r="D23">
        <v>38</v>
      </c>
      <c r="E23" t="s">
        <v>377</v>
      </c>
      <c r="F23" t="s">
        <v>226</v>
      </c>
      <c r="G23" t="s">
        <v>213</v>
      </c>
      <c r="H23" t="s">
        <v>213</v>
      </c>
      <c r="I23" t="s">
        <v>213</v>
      </c>
      <c r="J23" t="s">
        <v>195</v>
      </c>
      <c r="K23" t="s">
        <v>378</v>
      </c>
      <c r="L23" t="s">
        <v>377</v>
      </c>
      <c r="M23" t="s">
        <v>197</v>
      </c>
      <c r="N23" t="s">
        <v>379</v>
      </c>
      <c r="O23" s="4">
        <v>46023</v>
      </c>
      <c r="P23" t="s">
        <v>380</v>
      </c>
      <c r="Q23" t="s">
        <v>381</v>
      </c>
      <c r="R23" t="s">
        <v>382</v>
      </c>
      <c r="S23" t="s">
        <v>383</v>
      </c>
      <c r="T23">
        <v>6</v>
      </c>
      <c r="U23">
        <v>6</v>
      </c>
      <c r="V23">
        <v>79.290000000000006</v>
      </c>
      <c r="W23">
        <v>0</v>
      </c>
      <c r="X23">
        <v>9</v>
      </c>
      <c r="Y23" t="s">
        <v>203</v>
      </c>
      <c r="Z23" t="s">
        <v>376</v>
      </c>
      <c r="AB23" t="s">
        <v>204</v>
      </c>
      <c r="AC23" t="s">
        <v>205</v>
      </c>
      <c r="AD23">
        <v>3</v>
      </c>
      <c r="AE23" t="s">
        <v>206</v>
      </c>
      <c r="AF23">
        <v>25</v>
      </c>
      <c r="AG23" t="s">
        <v>384</v>
      </c>
      <c r="AH23" t="s">
        <v>385</v>
      </c>
      <c r="AI23" t="s">
        <v>209</v>
      </c>
      <c r="AJ23">
        <v>1</v>
      </c>
      <c r="AK23" s="4">
        <v>45993</v>
      </c>
      <c r="AL23" t="s">
        <v>223</v>
      </c>
    </row>
    <row r="24" spans="1:38" x14ac:dyDescent="0.3">
      <c r="A24" t="s">
        <v>386</v>
      </c>
      <c r="B24" t="s">
        <v>386</v>
      </c>
      <c r="C24" t="s">
        <v>125</v>
      </c>
      <c r="D24">
        <v>205</v>
      </c>
      <c r="E24" t="s">
        <v>387</v>
      </c>
      <c r="F24" t="s">
        <v>388</v>
      </c>
      <c r="G24" t="s">
        <v>389</v>
      </c>
      <c r="H24" t="s">
        <v>390</v>
      </c>
      <c r="I24" s="4">
        <v>45886</v>
      </c>
      <c r="J24" t="s">
        <v>195</v>
      </c>
      <c r="K24" t="s">
        <v>391</v>
      </c>
      <c r="L24" t="s">
        <v>387</v>
      </c>
      <c r="M24" t="s">
        <v>215</v>
      </c>
      <c r="N24" t="s">
        <v>392</v>
      </c>
      <c r="O24" s="4">
        <v>46006</v>
      </c>
      <c r="P24" t="s">
        <v>393</v>
      </c>
      <c r="Q24" t="s">
        <v>394</v>
      </c>
      <c r="R24" t="s">
        <v>328</v>
      </c>
      <c r="S24" t="s">
        <v>367</v>
      </c>
      <c r="T24">
        <v>30</v>
      </c>
      <c r="U24">
        <v>30</v>
      </c>
      <c r="V24">
        <v>72</v>
      </c>
      <c r="W24">
        <v>0</v>
      </c>
      <c r="X24">
        <v>26</v>
      </c>
      <c r="Y24" t="s">
        <v>203</v>
      </c>
      <c r="Z24" t="s">
        <v>386</v>
      </c>
      <c r="AB24" t="s">
        <v>204</v>
      </c>
      <c r="AC24" t="s">
        <v>205</v>
      </c>
      <c r="AD24">
        <v>0</v>
      </c>
      <c r="AE24" t="s">
        <v>206</v>
      </c>
      <c r="AF24">
        <v>25</v>
      </c>
      <c r="AG24" t="s">
        <v>251</v>
      </c>
      <c r="AH24" t="s">
        <v>395</v>
      </c>
      <c r="AI24" t="s">
        <v>209</v>
      </c>
      <c r="AJ24">
        <v>6</v>
      </c>
      <c r="AK24" s="4">
        <v>45826</v>
      </c>
      <c r="AL24" t="s">
        <v>195</v>
      </c>
    </row>
    <row r="25" spans="1:38" x14ac:dyDescent="0.3">
      <c r="A25" t="s">
        <v>386</v>
      </c>
      <c r="B25" t="s">
        <v>386</v>
      </c>
      <c r="C25" t="s">
        <v>125</v>
      </c>
      <c r="D25">
        <v>135</v>
      </c>
      <c r="E25" t="s">
        <v>389</v>
      </c>
      <c r="F25" t="s">
        <v>390</v>
      </c>
      <c r="G25" t="s">
        <v>389</v>
      </c>
      <c r="H25" t="s">
        <v>390</v>
      </c>
      <c r="I25" s="4">
        <v>45886</v>
      </c>
      <c r="J25" t="s">
        <v>195</v>
      </c>
      <c r="K25" t="s">
        <v>396</v>
      </c>
      <c r="L25" t="s">
        <v>389</v>
      </c>
      <c r="M25" t="s">
        <v>215</v>
      </c>
      <c r="N25" t="s">
        <v>397</v>
      </c>
      <c r="O25" s="4">
        <v>46016</v>
      </c>
      <c r="P25" t="s">
        <v>398</v>
      </c>
      <c r="Q25" t="s">
        <v>399</v>
      </c>
      <c r="R25" t="s">
        <v>328</v>
      </c>
      <c r="S25" t="s">
        <v>367</v>
      </c>
      <c r="T25">
        <v>30</v>
      </c>
      <c r="U25">
        <v>30</v>
      </c>
      <c r="V25">
        <v>72</v>
      </c>
      <c r="W25">
        <v>0</v>
      </c>
      <c r="X25">
        <v>16</v>
      </c>
      <c r="Y25" t="s">
        <v>203</v>
      </c>
      <c r="Z25" t="s">
        <v>386</v>
      </c>
      <c r="AB25" t="s">
        <v>204</v>
      </c>
      <c r="AC25" t="s">
        <v>205</v>
      </c>
      <c r="AD25">
        <v>0</v>
      </c>
      <c r="AE25" t="s">
        <v>206</v>
      </c>
      <c r="AF25">
        <v>25</v>
      </c>
      <c r="AG25" t="s">
        <v>345</v>
      </c>
      <c r="AH25" t="s">
        <v>400</v>
      </c>
      <c r="AI25" t="s">
        <v>209</v>
      </c>
      <c r="AJ25">
        <v>4</v>
      </c>
      <c r="AK25" s="4">
        <v>45896</v>
      </c>
      <c r="AL25" t="s">
        <v>195</v>
      </c>
    </row>
    <row r="26" spans="1:38" x14ac:dyDescent="0.3">
      <c r="A26" t="s">
        <v>401</v>
      </c>
      <c r="B26" t="s">
        <v>192</v>
      </c>
      <c r="C26" t="s">
        <v>125</v>
      </c>
      <c r="D26">
        <v>93</v>
      </c>
      <c r="E26" t="s">
        <v>402</v>
      </c>
      <c r="F26" t="s">
        <v>226</v>
      </c>
      <c r="G26" t="s">
        <v>213</v>
      </c>
      <c r="H26" t="s">
        <v>213</v>
      </c>
      <c r="I26" t="s">
        <v>213</v>
      </c>
      <c r="J26" t="s">
        <v>195</v>
      </c>
      <c r="K26" t="s">
        <v>403</v>
      </c>
      <c r="L26" t="s">
        <v>402</v>
      </c>
      <c r="M26" t="s">
        <v>197</v>
      </c>
      <c r="N26" t="s">
        <v>404</v>
      </c>
      <c r="O26" s="4">
        <v>45998</v>
      </c>
      <c r="P26" t="s">
        <v>405</v>
      </c>
      <c r="Q26" t="s">
        <v>406</v>
      </c>
      <c r="R26" t="s">
        <v>407</v>
      </c>
      <c r="S26" t="s">
        <v>220</v>
      </c>
      <c r="T26">
        <v>30</v>
      </c>
      <c r="U26">
        <v>10</v>
      </c>
      <c r="V26">
        <v>68</v>
      </c>
      <c r="W26">
        <v>2</v>
      </c>
      <c r="X26">
        <v>34</v>
      </c>
      <c r="Y26" t="s">
        <v>203</v>
      </c>
      <c r="Z26" t="s">
        <v>401</v>
      </c>
      <c r="AB26" t="s">
        <v>204</v>
      </c>
      <c r="AC26" t="s">
        <v>205</v>
      </c>
      <c r="AD26">
        <v>0</v>
      </c>
      <c r="AE26" t="s">
        <v>206</v>
      </c>
      <c r="AF26">
        <v>24</v>
      </c>
      <c r="AG26" t="s">
        <v>270</v>
      </c>
      <c r="AH26" t="s">
        <v>408</v>
      </c>
      <c r="AI26" t="s">
        <v>209</v>
      </c>
      <c r="AJ26">
        <v>2</v>
      </c>
      <c r="AK26" s="4">
        <v>45938</v>
      </c>
      <c r="AL26" t="s">
        <v>223</v>
      </c>
    </row>
    <row r="27" spans="1:38" x14ac:dyDescent="0.3">
      <c r="A27" t="s">
        <v>409</v>
      </c>
      <c r="B27" t="s">
        <v>409</v>
      </c>
      <c r="C27" t="s">
        <v>125</v>
      </c>
      <c r="D27">
        <v>137</v>
      </c>
      <c r="E27" t="s">
        <v>410</v>
      </c>
      <c r="F27" t="s">
        <v>411</v>
      </c>
      <c r="G27" t="s">
        <v>410</v>
      </c>
      <c r="H27" t="s">
        <v>411</v>
      </c>
      <c r="I27" s="4">
        <v>42422</v>
      </c>
      <c r="J27" t="s">
        <v>195</v>
      </c>
      <c r="K27" t="s">
        <v>412</v>
      </c>
      <c r="L27" t="s">
        <v>410</v>
      </c>
      <c r="M27" t="s">
        <v>197</v>
      </c>
      <c r="N27" t="s">
        <v>413</v>
      </c>
      <c r="O27" s="4">
        <v>46014</v>
      </c>
      <c r="P27" t="s">
        <v>414</v>
      </c>
      <c r="Q27" t="s">
        <v>415</v>
      </c>
      <c r="R27" t="s">
        <v>416</v>
      </c>
      <c r="S27" t="s">
        <v>202</v>
      </c>
      <c r="T27">
        <v>30</v>
      </c>
      <c r="U27">
        <v>8</v>
      </c>
      <c r="V27">
        <v>68</v>
      </c>
      <c r="W27">
        <v>1</v>
      </c>
      <c r="X27">
        <v>18</v>
      </c>
      <c r="Y27" t="s">
        <v>203</v>
      </c>
      <c r="Z27" t="s">
        <v>409</v>
      </c>
      <c r="AB27" t="s">
        <v>204</v>
      </c>
      <c r="AC27" t="s">
        <v>205</v>
      </c>
      <c r="AD27">
        <v>0</v>
      </c>
      <c r="AE27" t="s">
        <v>206</v>
      </c>
      <c r="AF27">
        <v>25</v>
      </c>
      <c r="AG27" t="s">
        <v>207</v>
      </c>
      <c r="AH27" t="s">
        <v>208</v>
      </c>
      <c r="AI27" t="s">
        <v>209</v>
      </c>
      <c r="AJ27">
        <v>4</v>
      </c>
      <c r="AK27" s="4">
        <v>45894</v>
      </c>
      <c r="AL27" t="s">
        <v>223</v>
      </c>
    </row>
    <row r="28" spans="1:38" x14ac:dyDescent="0.3">
      <c r="A28" t="s">
        <v>417</v>
      </c>
      <c r="B28" t="s">
        <v>417</v>
      </c>
      <c r="C28" t="s">
        <v>125</v>
      </c>
      <c r="D28">
        <v>172</v>
      </c>
      <c r="E28" t="s">
        <v>418</v>
      </c>
      <c r="F28" t="s">
        <v>419</v>
      </c>
      <c r="G28" t="s">
        <v>420</v>
      </c>
      <c r="H28" t="s">
        <v>421</v>
      </c>
      <c r="I28" s="4">
        <v>45956</v>
      </c>
      <c r="J28" t="s">
        <v>195</v>
      </c>
      <c r="K28" t="s">
        <v>422</v>
      </c>
      <c r="L28" t="s">
        <v>418</v>
      </c>
      <c r="M28" t="s">
        <v>215</v>
      </c>
      <c r="N28" t="s">
        <v>423</v>
      </c>
      <c r="O28" s="4">
        <v>46029</v>
      </c>
      <c r="P28" t="s">
        <v>424</v>
      </c>
      <c r="Q28" t="s">
        <v>425</v>
      </c>
      <c r="R28" t="s">
        <v>328</v>
      </c>
      <c r="S28" t="s">
        <v>367</v>
      </c>
      <c r="T28">
        <v>30</v>
      </c>
      <c r="U28">
        <v>30</v>
      </c>
      <c r="V28">
        <v>69</v>
      </c>
      <c r="W28">
        <v>0</v>
      </c>
      <c r="X28">
        <v>3</v>
      </c>
      <c r="Y28" t="s">
        <v>203</v>
      </c>
      <c r="Z28" t="s">
        <v>417</v>
      </c>
      <c r="AB28" t="s">
        <v>204</v>
      </c>
      <c r="AC28" t="s">
        <v>205</v>
      </c>
      <c r="AD28">
        <v>0</v>
      </c>
      <c r="AE28" t="s">
        <v>206</v>
      </c>
      <c r="AF28">
        <v>24</v>
      </c>
      <c r="AG28" t="s">
        <v>426</v>
      </c>
      <c r="AH28" t="s">
        <v>427</v>
      </c>
      <c r="AI28" t="s">
        <v>209</v>
      </c>
      <c r="AJ28">
        <v>5</v>
      </c>
      <c r="AK28" s="4">
        <v>45859</v>
      </c>
      <c r="AL28" t="s">
        <v>195</v>
      </c>
    </row>
    <row r="29" spans="1:38" x14ac:dyDescent="0.3">
      <c r="A29" t="s">
        <v>428</v>
      </c>
      <c r="B29" t="s">
        <v>192</v>
      </c>
      <c r="C29" t="s">
        <v>125</v>
      </c>
      <c r="D29">
        <v>51</v>
      </c>
      <c r="E29" t="s">
        <v>429</v>
      </c>
      <c r="F29" t="s">
        <v>430</v>
      </c>
      <c r="G29" t="s">
        <v>429</v>
      </c>
      <c r="H29" t="s">
        <v>430</v>
      </c>
      <c r="I29" s="4">
        <v>41414</v>
      </c>
      <c r="J29" t="s">
        <v>195</v>
      </c>
      <c r="K29" t="s">
        <v>431</v>
      </c>
      <c r="L29" t="s">
        <v>429</v>
      </c>
      <c r="M29" t="s">
        <v>215</v>
      </c>
      <c r="N29" t="s">
        <v>432</v>
      </c>
      <c r="O29" s="4">
        <v>46010</v>
      </c>
      <c r="P29" t="s">
        <v>433</v>
      </c>
      <c r="Q29" t="s">
        <v>434</v>
      </c>
      <c r="R29" t="s">
        <v>435</v>
      </c>
      <c r="S29" t="s">
        <v>202</v>
      </c>
      <c r="T29">
        <v>30</v>
      </c>
      <c r="U29">
        <v>1</v>
      </c>
      <c r="V29">
        <v>69</v>
      </c>
      <c r="W29">
        <v>2</v>
      </c>
      <c r="X29">
        <v>22</v>
      </c>
      <c r="Y29" t="s">
        <v>203</v>
      </c>
      <c r="Z29" t="s">
        <v>428</v>
      </c>
      <c r="AB29" t="s">
        <v>204</v>
      </c>
      <c r="AC29" t="s">
        <v>205</v>
      </c>
      <c r="AD29">
        <v>0</v>
      </c>
      <c r="AE29" t="s">
        <v>206</v>
      </c>
      <c r="AF29">
        <v>25</v>
      </c>
      <c r="AG29" t="s">
        <v>345</v>
      </c>
      <c r="AH29" t="s">
        <v>400</v>
      </c>
      <c r="AI29" t="s">
        <v>209</v>
      </c>
      <c r="AJ29">
        <v>1</v>
      </c>
      <c r="AK29" s="4">
        <v>45980</v>
      </c>
      <c r="AL29" t="s">
        <v>223</v>
      </c>
    </row>
    <row r="30" spans="1:38" x14ac:dyDescent="0.3">
      <c r="A30" t="s">
        <v>436</v>
      </c>
      <c r="B30" t="s">
        <v>192</v>
      </c>
      <c r="C30" t="s">
        <v>125</v>
      </c>
      <c r="D30">
        <v>72</v>
      </c>
      <c r="E30" t="s">
        <v>437</v>
      </c>
      <c r="F30" t="s">
        <v>438</v>
      </c>
      <c r="G30" t="s">
        <v>439</v>
      </c>
      <c r="H30" t="s">
        <v>440</v>
      </c>
      <c r="I30" s="4">
        <v>45998</v>
      </c>
      <c r="J30" t="s">
        <v>195</v>
      </c>
      <c r="K30" t="s">
        <v>441</v>
      </c>
      <c r="L30" t="s">
        <v>437</v>
      </c>
      <c r="M30" t="s">
        <v>197</v>
      </c>
      <c r="N30" t="s">
        <v>442</v>
      </c>
      <c r="O30" s="4">
        <v>46019</v>
      </c>
      <c r="P30" t="s">
        <v>443</v>
      </c>
      <c r="Q30" t="s">
        <v>444</v>
      </c>
      <c r="R30" t="s">
        <v>445</v>
      </c>
      <c r="S30" t="s">
        <v>202</v>
      </c>
      <c r="T30">
        <v>18</v>
      </c>
      <c r="U30">
        <v>6</v>
      </c>
      <c r="V30">
        <v>69</v>
      </c>
      <c r="W30">
        <v>1</v>
      </c>
      <c r="X30">
        <v>13</v>
      </c>
      <c r="Y30" t="s">
        <v>203</v>
      </c>
      <c r="Z30" t="s">
        <v>436</v>
      </c>
      <c r="AB30" t="s">
        <v>204</v>
      </c>
      <c r="AD30">
        <v>0</v>
      </c>
      <c r="AE30" t="s">
        <v>206</v>
      </c>
      <c r="AF30">
        <v>26</v>
      </c>
      <c r="AG30" t="s">
        <v>384</v>
      </c>
      <c r="AH30" t="s">
        <v>385</v>
      </c>
      <c r="AI30" t="s">
        <v>209</v>
      </c>
      <c r="AJ30">
        <v>2</v>
      </c>
      <c r="AK30" s="4">
        <v>45959</v>
      </c>
      <c r="AL30" t="s">
        <v>223</v>
      </c>
    </row>
    <row r="31" spans="1:38" x14ac:dyDescent="0.3">
      <c r="A31" t="s">
        <v>446</v>
      </c>
      <c r="B31" t="s">
        <v>192</v>
      </c>
      <c r="C31" t="s">
        <v>125</v>
      </c>
      <c r="D31">
        <v>78</v>
      </c>
      <c r="E31" t="s">
        <v>447</v>
      </c>
      <c r="F31" t="s">
        <v>448</v>
      </c>
      <c r="G31" t="s">
        <v>447</v>
      </c>
      <c r="H31" t="s">
        <v>448</v>
      </c>
      <c r="I31" s="4">
        <v>45837</v>
      </c>
      <c r="J31" t="s">
        <v>195</v>
      </c>
      <c r="K31" t="s">
        <v>449</v>
      </c>
      <c r="L31" t="s">
        <v>447</v>
      </c>
      <c r="M31" t="s">
        <v>197</v>
      </c>
      <c r="N31" t="s">
        <v>450</v>
      </c>
      <c r="O31" s="4">
        <v>46013</v>
      </c>
      <c r="P31" t="s">
        <v>451</v>
      </c>
      <c r="Q31" t="s">
        <v>452</v>
      </c>
      <c r="R31" t="s">
        <v>453</v>
      </c>
      <c r="S31" t="s">
        <v>202</v>
      </c>
      <c r="T31">
        <v>8</v>
      </c>
      <c r="U31">
        <v>8</v>
      </c>
      <c r="V31">
        <v>69</v>
      </c>
      <c r="W31">
        <v>0</v>
      </c>
      <c r="X31">
        <v>19</v>
      </c>
      <c r="Y31" t="s">
        <v>203</v>
      </c>
      <c r="Z31" t="s">
        <v>446</v>
      </c>
      <c r="AB31" t="s">
        <v>204</v>
      </c>
      <c r="AC31" t="s">
        <v>205</v>
      </c>
      <c r="AD31">
        <v>11</v>
      </c>
      <c r="AE31" t="s">
        <v>206</v>
      </c>
      <c r="AF31">
        <v>26</v>
      </c>
      <c r="AG31" t="s">
        <v>426</v>
      </c>
      <c r="AH31" t="s">
        <v>454</v>
      </c>
      <c r="AI31" t="s">
        <v>209</v>
      </c>
      <c r="AJ31">
        <v>2</v>
      </c>
      <c r="AK31" s="4">
        <v>45953</v>
      </c>
      <c r="AL31" t="s">
        <v>195</v>
      </c>
    </row>
    <row r="32" spans="1:38" x14ac:dyDescent="0.3">
      <c r="A32" t="s">
        <v>455</v>
      </c>
      <c r="B32" t="s">
        <v>192</v>
      </c>
      <c r="C32" t="s">
        <v>125</v>
      </c>
      <c r="D32">
        <v>176</v>
      </c>
      <c r="E32" t="s">
        <v>456</v>
      </c>
      <c r="F32" t="s">
        <v>226</v>
      </c>
      <c r="G32" t="s">
        <v>213</v>
      </c>
      <c r="H32" t="s">
        <v>213</v>
      </c>
      <c r="I32" t="s">
        <v>213</v>
      </c>
      <c r="J32" t="s">
        <v>195</v>
      </c>
      <c r="K32" t="s">
        <v>457</v>
      </c>
      <c r="L32" t="s">
        <v>456</v>
      </c>
      <c r="M32" t="s">
        <v>215</v>
      </c>
      <c r="N32" t="s">
        <v>458</v>
      </c>
      <c r="O32" s="4">
        <v>46005</v>
      </c>
      <c r="P32" t="s">
        <v>459</v>
      </c>
      <c r="Q32" t="s">
        <v>460</v>
      </c>
      <c r="R32" t="s">
        <v>366</v>
      </c>
      <c r="S32" t="s">
        <v>202</v>
      </c>
      <c r="T32">
        <v>30</v>
      </c>
      <c r="U32">
        <v>30</v>
      </c>
      <c r="V32">
        <v>68</v>
      </c>
      <c r="W32">
        <v>0</v>
      </c>
      <c r="X32">
        <v>27</v>
      </c>
      <c r="Y32" t="s">
        <v>203</v>
      </c>
      <c r="Z32" t="s">
        <v>455</v>
      </c>
      <c r="AB32" t="s">
        <v>204</v>
      </c>
      <c r="AC32" t="s">
        <v>205</v>
      </c>
      <c r="AD32">
        <v>0</v>
      </c>
      <c r="AE32" t="s">
        <v>206</v>
      </c>
      <c r="AF32">
        <v>25</v>
      </c>
      <c r="AG32" t="s">
        <v>461</v>
      </c>
      <c r="AH32" t="s">
        <v>462</v>
      </c>
      <c r="AI32" t="s">
        <v>209</v>
      </c>
      <c r="AJ32">
        <v>5</v>
      </c>
      <c r="AK32" s="4">
        <v>45855</v>
      </c>
      <c r="AL32" t="s">
        <v>223</v>
      </c>
    </row>
    <row r="33" spans="1:38" x14ac:dyDescent="0.3">
      <c r="A33" t="s">
        <v>463</v>
      </c>
      <c r="B33" t="s">
        <v>192</v>
      </c>
      <c r="C33" t="s">
        <v>125</v>
      </c>
      <c r="D33">
        <v>118</v>
      </c>
      <c r="E33" t="s">
        <v>464</v>
      </c>
      <c r="F33" t="s">
        <v>465</v>
      </c>
      <c r="G33" t="s">
        <v>464</v>
      </c>
      <c r="H33" t="s">
        <v>465</v>
      </c>
      <c r="I33" s="4">
        <v>45900</v>
      </c>
      <c r="J33" t="s">
        <v>195</v>
      </c>
      <c r="K33" t="s">
        <v>466</v>
      </c>
      <c r="L33" t="s">
        <v>464</v>
      </c>
      <c r="M33" t="s">
        <v>215</v>
      </c>
      <c r="N33" t="s">
        <v>467</v>
      </c>
      <c r="O33" s="4">
        <v>46003</v>
      </c>
      <c r="P33" t="s">
        <v>468</v>
      </c>
      <c r="Q33" t="s">
        <v>469</v>
      </c>
      <c r="R33" t="s">
        <v>268</v>
      </c>
      <c r="S33" t="s">
        <v>220</v>
      </c>
      <c r="T33">
        <v>30</v>
      </c>
      <c r="U33">
        <v>30</v>
      </c>
      <c r="V33">
        <v>68</v>
      </c>
      <c r="W33">
        <v>0</v>
      </c>
      <c r="X33">
        <v>29</v>
      </c>
      <c r="Y33" t="s">
        <v>203</v>
      </c>
      <c r="Z33" t="s">
        <v>463</v>
      </c>
      <c r="AB33" t="s">
        <v>204</v>
      </c>
      <c r="AC33" t="s">
        <v>205</v>
      </c>
      <c r="AD33">
        <v>0</v>
      </c>
      <c r="AE33" t="s">
        <v>206</v>
      </c>
      <c r="AF33">
        <v>25</v>
      </c>
      <c r="AG33" t="s">
        <v>270</v>
      </c>
      <c r="AH33" t="s">
        <v>470</v>
      </c>
      <c r="AI33" t="s">
        <v>209</v>
      </c>
      <c r="AJ33">
        <v>3</v>
      </c>
      <c r="AK33" s="4">
        <v>45913</v>
      </c>
      <c r="AL33" t="s">
        <v>195</v>
      </c>
    </row>
    <row r="34" spans="1:38" x14ac:dyDescent="0.3">
      <c r="A34" t="s">
        <v>471</v>
      </c>
      <c r="B34" t="s">
        <v>192</v>
      </c>
      <c r="C34" t="s">
        <v>125</v>
      </c>
      <c r="D34">
        <v>148</v>
      </c>
      <c r="E34" t="s">
        <v>472</v>
      </c>
      <c r="F34" t="s">
        <v>226</v>
      </c>
      <c r="G34" t="s">
        <v>213</v>
      </c>
      <c r="H34" t="s">
        <v>213</v>
      </c>
      <c r="I34" t="s">
        <v>213</v>
      </c>
      <c r="J34" t="s">
        <v>195</v>
      </c>
      <c r="K34" t="s">
        <v>473</v>
      </c>
      <c r="L34" t="s">
        <v>472</v>
      </c>
      <c r="M34" t="s">
        <v>215</v>
      </c>
      <c r="N34" t="s">
        <v>474</v>
      </c>
      <c r="O34" s="4">
        <v>46003</v>
      </c>
      <c r="P34" t="s">
        <v>475</v>
      </c>
      <c r="Q34" t="s">
        <v>476</v>
      </c>
      <c r="R34" t="s">
        <v>477</v>
      </c>
      <c r="S34" t="s">
        <v>220</v>
      </c>
      <c r="T34">
        <v>30</v>
      </c>
      <c r="U34">
        <v>30</v>
      </c>
      <c r="V34">
        <v>68</v>
      </c>
      <c r="W34">
        <v>0</v>
      </c>
      <c r="X34">
        <v>29</v>
      </c>
      <c r="Y34" t="s">
        <v>203</v>
      </c>
      <c r="Z34" t="s">
        <v>471</v>
      </c>
      <c r="AB34" t="s">
        <v>204</v>
      </c>
      <c r="AC34" t="s">
        <v>205</v>
      </c>
      <c r="AD34">
        <v>0</v>
      </c>
      <c r="AE34" t="s">
        <v>206</v>
      </c>
      <c r="AF34">
        <v>25</v>
      </c>
      <c r="AG34" t="s">
        <v>319</v>
      </c>
      <c r="AH34" t="s">
        <v>478</v>
      </c>
      <c r="AI34" t="s">
        <v>209</v>
      </c>
      <c r="AJ34">
        <v>4</v>
      </c>
      <c r="AK34" s="4">
        <v>45883</v>
      </c>
      <c r="AL34" t="s">
        <v>195</v>
      </c>
    </row>
    <row r="35" spans="1:38" x14ac:dyDescent="0.3">
      <c r="A35" t="s">
        <v>479</v>
      </c>
      <c r="B35" t="s">
        <v>192</v>
      </c>
      <c r="C35" t="s">
        <v>125</v>
      </c>
      <c r="D35">
        <v>66</v>
      </c>
      <c r="E35" t="s">
        <v>480</v>
      </c>
      <c r="F35" t="s">
        <v>481</v>
      </c>
      <c r="G35" t="s">
        <v>480</v>
      </c>
      <c r="H35" t="s">
        <v>481</v>
      </c>
      <c r="I35" s="4">
        <v>36927</v>
      </c>
      <c r="J35" t="s">
        <v>195</v>
      </c>
      <c r="K35" t="s">
        <v>482</v>
      </c>
      <c r="L35" t="s">
        <v>480</v>
      </c>
      <c r="M35" t="s">
        <v>197</v>
      </c>
      <c r="N35" t="s">
        <v>483</v>
      </c>
      <c r="O35" s="4">
        <v>46025</v>
      </c>
      <c r="P35" t="s">
        <v>484</v>
      </c>
      <c r="Q35" t="s">
        <v>485</v>
      </c>
      <c r="R35" t="s">
        <v>279</v>
      </c>
      <c r="S35" t="s">
        <v>202</v>
      </c>
      <c r="T35">
        <v>13</v>
      </c>
      <c r="U35">
        <v>3</v>
      </c>
      <c r="V35">
        <v>69</v>
      </c>
      <c r="W35">
        <v>1</v>
      </c>
      <c r="X35">
        <v>7</v>
      </c>
      <c r="Y35" t="s">
        <v>203</v>
      </c>
      <c r="Z35" t="s">
        <v>479</v>
      </c>
      <c r="AB35" t="s">
        <v>204</v>
      </c>
      <c r="AD35">
        <v>0</v>
      </c>
      <c r="AE35" t="s">
        <v>206</v>
      </c>
      <c r="AF35">
        <v>24</v>
      </c>
      <c r="AG35" t="s">
        <v>207</v>
      </c>
      <c r="AH35" t="s">
        <v>208</v>
      </c>
      <c r="AI35" t="s">
        <v>209</v>
      </c>
      <c r="AJ35">
        <v>2</v>
      </c>
      <c r="AK35" s="4">
        <v>45965</v>
      </c>
      <c r="AL35" t="s">
        <v>195</v>
      </c>
    </row>
    <row r="36" spans="1:38" x14ac:dyDescent="0.3">
      <c r="A36" t="s">
        <v>486</v>
      </c>
      <c r="B36" t="s">
        <v>486</v>
      </c>
      <c r="C36" t="s">
        <v>125</v>
      </c>
      <c r="D36">
        <v>42</v>
      </c>
      <c r="E36" t="s">
        <v>487</v>
      </c>
      <c r="F36" t="s">
        <v>488</v>
      </c>
      <c r="G36" t="s">
        <v>487</v>
      </c>
      <c r="H36" t="s">
        <v>488</v>
      </c>
      <c r="I36" s="4">
        <v>42499</v>
      </c>
      <c r="J36" t="s">
        <v>195</v>
      </c>
      <c r="K36" t="s">
        <v>489</v>
      </c>
      <c r="L36" t="s">
        <v>487</v>
      </c>
      <c r="M36" t="s">
        <v>215</v>
      </c>
      <c r="N36" t="s">
        <v>490</v>
      </c>
      <c r="O36" s="4">
        <v>46019</v>
      </c>
      <c r="P36" t="s">
        <v>491</v>
      </c>
      <c r="Q36" t="s">
        <v>492</v>
      </c>
      <c r="R36" t="s">
        <v>219</v>
      </c>
      <c r="S36" t="s">
        <v>202</v>
      </c>
      <c r="T36">
        <v>30</v>
      </c>
      <c r="U36">
        <v>9</v>
      </c>
      <c r="V36">
        <v>73</v>
      </c>
      <c r="W36">
        <v>2</v>
      </c>
      <c r="X36">
        <v>13</v>
      </c>
      <c r="Y36" t="s">
        <v>203</v>
      </c>
      <c r="Z36" t="s">
        <v>486</v>
      </c>
      <c r="AB36" t="s">
        <v>204</v>
      </c>
      <c r="AC36" t="s">
        <v>205</v>
      </c>
      <c r="AD36">
        <v>0</v>
      </c>
      <c r="AE36" t="s">
        <v>206</v>
      </c>
      <c r="AF36">
        <v>25</v>
      </c>
      <c r="AG36" t="s">
        <v>426</v>
      </c>
      <c r="AH36" t="s">
        <v>493</v>
      </c>
      <c r="AI36" t="s">
        <v>209</v>
      </c>
      <c r="AJ36">
        <v>1</v>
      </c>
      <c r="AK36" s="4">
        <v>45989</v>
      </c>
      <c r="AL36" t="s">
        <v>195</v>
      </c>
    </row>
    <row r="37" spans="1:38" x14ac:dyDescent="0.3">
      <c r="A37" t="s">
        <v>494</v>
      </c>
      <c r="B37" t="s">
        <v>494</v>
      </c>
      <c r="C37" t="s">
        <v>125</v>
      </c>
      <c r="D37">
        <v>123</v>
      </c>
      <c r="E37" t="s">
        <v>495</v>
      </c>
      <c r="F37" t="s">
        <v>226</v>
      </c>
      <c r="G37" t="s">
        <v>213</v>
      </c>
      <c r="H37" t="s">
        <v>213</v>
      </c>
      <c r="I37" t="s">
        <v>213</v>
      </c>
      <c r="J37" t="s">
        <v>195</v>
      </c>
      <c r="K37" t="s">
        <v>496</v>
      </c>
      <c r="L37" t="s">
        <v>495</v>
      </c>
      <c r="M37" t="s">
        <v>215</v>
      </c>
      <c r="N37" t="s">
        <v>497</v>
      </c>
      <c r="O37" s="4">
        <v>45998</v>
      </c>
      <c r="P37" t="s">
        <v>498</v>
      </c>
      <c r="Q37" t="s">
        <v>499</v>
      </c>
      <c r="R37" t="s">
        <v>279</v>
      </c>
      <c r="S37" t="s">
        <v>202</v>
      </c>
      <c r="T37">
        <v>30</v>
      </c>
      <c r="U37">
        <v>30</v>
      </c>
      <c r="V37">
        <v>69</v>
      </c>
      <c r="W37">
        <v>1</v>
      </c>
      <c r="X37">
        <v>34</v>
      </c>
      <c r="Y37" t="s">
        <v>203</v>
      </c>
      <c r="Z37" t="s">
        <v>494</v>
      </c>
      <c r="AB37" t="s">
        <v>204</v>
      </c>
      <c r="AC37" t="s">
        <v>205</v>
      </c>
      <c r="AD37">
        <v>0</v>
      </c>
      <c r="AE37" t="s">
        <v>206</v>
      </c>
      <c r="AF37">
        <v>25</v>
      </c>
      <c r="AG37" t="s">
        <v>270</v>
      </c>
      <c r="AH37" t="s">
        <v>271</v>
      </c>
      <c r="AI37" t="s">
        <v>209</v>
      </c>
      <c r="AJ37">
        <v>3</v>
      </c>
      <c r="AK37" s="4">
        <v>45908</v>
      </c>
      <c r="AL37" t="s">
        <v>195</v>
      </c>
    </row>
    <row r="38" spans="1:38" x14ac:dyDescent="0.3">
      <c r="A38" t="s">
        <v>500</v>
      </c>
      <c r="B38" t="s">
        <v>192</v>
      </c>
      <c r="C38" t="s">
        <v>125</v>
      </c>
      <c r="D38">
        <v>147</v>
      </c>
      <c r="E38" t="s">
        <v>501</v>
      </c>
      <c r="F38" t="s">
        <v>502</v>
      </c>
      <c r="G38" t="s">
        <v>501</v>
      </c>
      <c r="H38" t="s">
        <v>502</v>
      </c>
      <c r="I38" s="4">
        <v>44455</v>
      </c>
      <c r="J38" t="s">
        <v>195</v>
      </c>
      <c r="K38" t="s">
        <v>503</v>
      </c>
      <c r="L38" t="s">
        <v>501</v>
      </c>
      <c r="M38" t="s">
        <v>215</v>
      </c>
      <c r="N38" t="s">
        <v>504</v>
      </c>
      <c r="O38" s="4">
        <v>46004</v>
      </c>
      <c r="P38" t="s">
        <v>398</v>
      </c>
      <c r="Q38" t="s">
        <v>399</v>
      </c>
      <c r="R38" t="s">
        <v>328</v>
      </c>
      <c r="S38" t="s">
        <v>202</v>
      </c>
      <c r="T38">
        <v>30</v>
      </c>
      <c r="U38">
        <v>30</v>
      </c>
      <c r="V38">
        <v>72</v>
      </c>
      <c r="W38">
        <v>0</v>
      </c>
      <c r="X38">
        <v>28</v>
      </c>
      <c r="Y38" t="s">
        <v>203</v>
      </c>
      <c r="Z38" t="s">
        <v>500</v>
      </c>
      <c r="AB38" t="s">
        <v>204</v>
      </c>
      <c r="AC38" t="s">
        <v>205</v>
      </c>
      <c r="AD38">
        <v>0</v>
      </c>
      <c r="AE38" t="s">
        <v>206</v>
      </c>
      <c r="AF38">
        <v>25</v>
      </c>
      <c r="AG38" t="s">
        <v>298</v>
      </c>
      <c r="AH38" t="s">
        <v>505</v>
      </c>
      <c r="AI38" t="s">
        <v>209</v>
      </c>
      <c r="AJ38">
        <v>4</v>
      </c>
      <c r="AK38" s="4">
        <v>45884</v>
      </c>
      <c r="AL38" t="s">
        <v>195</v>
      </c>
    </row>
    <row r="39" spans="1:38" x14ac:dyDescent="0.3">
      <c r="A39" t="s">
        <v>506</v>
      </c>
      <c r="B39" t="s">
        <v>506</v>
      </c>
      <c r="C39" t="s">
        <v>125</v>
      </c>
      <c r="D39">
        <v>49</v>
      </c>
      <c r="E39" t="s">
        <v>507</v>
      </c>
      <c r="F39" t="s">
        <v>226</v>
      </c>
      <c r="G39" t="s">
        <v>213</v>
      </c>
      <c r="H39" t="s">
        <v>213</v>
      </c>
      <c r="I39" t="s">
        <v>213</v>
      </c>
      <c r="J39" t="s">
        <v>195</v>
      </c>
      <c r="K39" t="s">
        <v>508</v>
      </c>
      <c r="L39" t="s">
        <v>507</v>
      </c>
      <c r="M39" t="s">
        <v>215</v>
      </c>
      <c r="N39" t="s">
        <v>509</v>
      </c>
      <c r="O39" s="4">
        <v>46012</v>
      </c>
      <c r="P39" t="s">
        <v>510</v>
      </c>
      <c r="Q39" t="s">
        <v>511</v>
      </c>
      <c r="R39" t="s">
        <v>250</v>
      </c>
      <c r="S39" t="s">
        <v>220</v>
      </c>
      <c r="T39">
        <v>30</v>
      </c>
      <c r="U39">
        <v>30</v>
      </c>
      <c r="V39">
        <v>69</v>
      </c>
      <c r="W39">
        <v>0</v>
      </c>
      <c r="X39">
        <v>20</v>
      </c>
      <c r="Y39" t="s">
        <v>203</v>
      </c>
      <c r="Z39" t="s">
        <v>506</v>
      </c>
      <c r="AB39" t="s">
        <v>204</v>
      </c>
      <c r="AC39" t="s">
        <v>205</v>
      </c>
      <c r="AD39">
        <v>0</v>
      </c>
      <c r="AE39" t="s">
        <v>206</v>
      </c>
      <c r="AF39">
        <v>25</v>
      </c>
      <c r="AG39" t="s">
        <v>426</v>
      </c>
      <c r="AH39" t="s">
        <v>427</v>
      </c>
      <c r="AI39" t="s">
        <v>209</v>
      </c>
      <c r="AJ39">
        <v>1</v>
      </c>
      <c r="AK39" s="4">
        <v>45982</v>
      </c>
      <c r="AL39" t="s">
        <v>195</v>
      </c>
    </row>
    <row r="40" spans="1:38" x14ac:dyDescent="0.3">
      <c r="A40" t="s">
        <v>512</v>
      </c>
      <c r="B40" t="s">
        <v>192</v>
      </c>
      <c r="C40" t="s">
        <v>125</v>
      </c>
      <c r="D40">
        <v>119</v>
      </c>
      <c r="E40" t="s">
        <v>513</v>
      </c>
      <c r="F40" t="s">
        <v>514</v>
      </c>
      <c r="G40" t="s">
        <v>513</v>
      </c>
      <c r="H40" t="s">
        <v>514</v>
      </c>
      <c r="I40" s="4">
        <v>45564</v>
      </c>
      <c r="J40" t="s">
        <v>195</v>
      </c>
      <c r="K40" t="s">
        <v>515</v>
      </c>
      <c r="L40" t="s">
        <v>513</v>
      </c>
      <c r="M40" t="s">
        <v>197</v>
      </c>
      <c r="N40" t="s">
        <v>516</v>
      </c>
      <c r="O40" s="4">
        <v>45942</v>
      </c>
      <c r="P40" t="s">
        <v>517</v>
      </c>
      <c r="Q40" t="s">
        <v>518</v>
      </c>
      <c r="R40" t="s">
        <v>219</v>
      </c>
      <c r="S40" t="s">
        <v>202</v>
      </c>
      <c r="T40">
        <v>30</v>
      </c>
      <c r="U40">
        <v>2</v>
      </c>
      <c r="V40">
        <v>73</v>
      </c>
      <c r="W40">
        <v>3</v>
      </c>
      <c r="X40">
        <v>90</v>
      </c>
      <c r="Y40" t="s">
        <v>203</v>
      </c>
      <c r="Z40" t="s">
        <v>512</v>
      </c>
      <c r="AB40" t="s">
        <v>204</v>
      </c>
      <c r="AC40" t="s">
        <v>205</v>
      </c>
      <c r="AD40">
        <v>0</v>
      </c>
      <c r="AE40" t="s">
        <v>206</v>
      </c>
      <c r="AF40">
        <v>25</v>
      </c>
      <c r="AG40" t="s">
        <v>207</v>
      </c>
      <c r="AH40" t="s">
        <v>208</v>
      </c>
      <c r="AI40" t="s">
        <v>209</v>
      </c>
      <c r="AJ40">
        <v>1</v>
      </c>
      <c r="AK40" s="4">
        <v>45912</v>
      </c>
      <c r="AL40" t="s">
        <v>195</v>
      </c>
    </row>
    <row r="41" spans="1:38" x14ac:dyDescent="0.3">
      <c r="A41" t="s">
        <v>519</v>
      </c>
      <c r="B41" t="s">
        <v>519</v>
      </c>
      <c r="C41" t="s">
        <v>125</v>
      </c>
      <c r="D41">
        <v>44</v>
      </c>
      <c r="E41" t="s">
        <v>520</v>
      </c>
      <c r="F41" t="s">
        <v>521</v>
      </c>
      <c r="G41" t="s">
        <v>520</v>
      </c>
      <c r="H41" t="s">
        <v>521</v>
      </c>
      <c r="I41" s="4">
        <v>45340</v>
      </c>
      <c r="J41" t="s">
        <v>195</v>
      </c>
      <c r="K41" t="s">
        <v>522</v>
      </c>
      <c r="L41" t="s">
        <v>520</v>
      </c>
      <c r="M41" t="s">
        <v>197</v>
      </c>
      <c r="N41" t="s">
        <v>523</v>
      </c>
      <c r="O41" s="4">
        <v>46017</v>
      </c>
      <c r="P41" t="s">
        <v>524</v>
      </c>
      <c r="Q41" t="s">
        <v>525</v>
      </c>
      <c r="R41" t="s">
        <v>375</v>
      </c>
      <c r="S41" t="s">
        <v>220</v>
      </c>
      <c r="T41">
        <v>20</v>
      </c>
      <c r="U41">
        <v>8</v>
      </c>
      <c r="V41">
        <v>69</v>
      </c>
      <c r="W41">
        <v>1</v>
      </c>
      <c r="X41">
        <v>15</v>
      </c>
      <c r="Y41" t="s">
        <v>203</v>
      </c>
      <c r="Z41" t="s">
        <v>519</v>
      </c>
      <c r="AB41" t="s">
        <v>204</v>
      </c>
      <c r="AC41" t="s">
        <v>205</v>
      </c>
      <c r="AD41">
        <v>0</v>
      </c>
      <c r="AE41" t="s">
        <v>206</v>
      </c>
      <c r="AF41">
        <v>24</v>
      </c>
      <c r="AG41" t="s">
        <v>270</v>
      </c>
      <c r="AH41" t="s">
        <v>526</v>
      </c>
      <c r="AI41" t="s">
        <v>209</v>
      </c>
      <c r="AJ41">
        <v>1</v>
      </c>
      <c r="AK41" s="4">
        <v>45987</v>
      </c>
      <c r="AL41" t="s">
        <v>223</v>
      </c>
    </row>
    <row r="42" spans="1:38" x14ac:dyDescent="0.3">
      <c r="A42" t="s">
        <v>527</v>
      </c>
      <c r="B42" t="s">
        <v>527</v>
      </c>
      <c r="C42" t="s">
        <v>125</v>
      </c>
      <c r="D42">
        <v>101</v>
      </c>
      <c r="E42" t="s">
        <v>528</v>
      </c>
      <c r="F42" t="s">
        <v>529</v>
      </c>
      <c r="G42" t="s">
        <v>528</v>
      </c>
      <c r="H42" t="s">
        <v>529</v>
      </c>
      <c r="I42" s="4">
        <v>42954</v>
      </c>
      <c r="J42" t="s">
        <v>195</v>
      </c>
      <c r="K42" t="s">
        <v>530</v>
      </c>
      <c r="L42" t="s">
        <v>528</v>
      </c>
      <c r="M42" t="s">
        <v>197</v>
      </c>
      <c r="N42" t="s">
        <v>531</v>
      </c>
      <c r="O42" s="4">
        <v>46020</v>
      </c>
      <c r="P42" t="s">
        <v>532</v>
      </c>
      <c r="Q42" t="s">
        <v>533</v>
      </c>
      <c r="R42" t="s">
        <v>250</v>
      </c>
      <c r="S42" t="s">
        <v>220</v>
      </c>
      <c r="T42">
        <v>17</v>
      </c>
      <c r="U42">
        <v>3</v>
      </c>
      <c r="V42">
        <v>69</v>
      </c>
      <c r="W42">
        <v>1</v>
      </c>
      <c r="X42">
        <v>12</v>
      </c>
      <c r="Y42" t="s">
        <v>203</v>
      </c>
      <c r="Z42" t="s">
        <v>527</v>
      </c>
      <c r="AB42" t="s">
        <v>204</v>
      </c>
      <c r="AC42" t="s">
        <v>205</v>
      </c>
      <c r="AD42">
        <v>0</v>
      </c>
      <c r="AE42" t="s">
        <v>206</v>
      </c>
      <c r="AF42">
        <v>24</v>
      </c>
      <c r="AG42" t="s">
        <v>251</v>
      </c>
      <c r="AH42" t="s">
        <v>534</v>
      </c>
      <c r="AI42" t="s">
        <v>209</v>
      </c>
      <c r="AJ42">
        <v>3</v>
      </c>
      <c r="AK42" s="4">
        <v>45930</v>
      </c>
      <c r="AL42" t="s">
        <v>195</v>
      </c>
    </row>
    <row r="43" spans="1:38" x14ac:dyDescent="0.3">
      <c r="A43" t="s">
        <v>535</v>
      </c>
      <c r="B43" t="s">
        <v>192</v>
      </c>
      <c r="C43" t="s">
        <v>125</v>
      </c>
      <c r="D43">
        <v>66</v>
      </c>
      <c r="E43" t="s">
        <v>536</v>
      </c>
      <c r="F43" t="s">
        <v>226</v>
      </c>
      <c r="G43" t="s">
        <v>213</v>
      </c>
      <c r="H43" t="s">
        <v>213</v>
      </c>
      <c r="I43" t="s">
        <v>213</v>
      </c>
      <c r="J43" t="s">
        <v>195</v>
      </c>
      <c r="K43" t="s">
        <v>537</v>
      </c>
      <c r="L43" t="s">
        <v>536</v>
      </c>
      <c r="M43" t="s">
        <v>215</v>
      </c>
      <c r="N43" t="s">
        <v>538</v>
      </c>
      <c r="O43" s="4">
        <v>46025</v>
      </c>
      <c r="P43" t="s">
        <v>539</v>
      </c>
      <c r="Q43" t="s">
        <v>540</v>
      </c>
      <c r="R43" t="s">
        <v>541</v>
      </c>
      <c r="S43" t="s">
        <v>202</v>
      </c>
      <c r="T43">
        <v>30</v>
      </c>
      <c r="U43">
        <v>30</v>
      </c>
      <c r="V43">
        <v>72</v>
      </c>
      <c r="W43">
        <v>0</v>
      </c>
      <c r="X43">
        <v>7</v>
      </c>
      <c r="Y43" t="s">
        <v>203</v>
      </c>
      <c r="Z43" t="s">
        <v>535</v>
      </c>
      <c r="AB43" t="s">
        <v>204</v>
      </c>
      <c r="AC43" t="s">
        <v>205</v>
      </c>
      <c r="AD43">
        <v>0</v>
      </c>
      <c r="AE43" t="s">
        <v>206</v>
      </c>
      <c r="AF43">
        <v>25</v>
      </c>
      <c r="AG43" t="s">
        <v>233</v>
      </c>
      <c r="AH43" t="s">
        <v>234</v>
      </c>
      <c r="AI43" t="s">
        <v>209</v>
      </c>
      <c r="AJ43">
        <v>2</v>
      </c>
      <c r="AK43" s="4">
        <v>45965</v>
      </c>
      <c r="AL43" t="s">
        <v>195</v>
      </c>
    </row>
    <row r="44" spans="1:38" x14ac:dyDescent="0.3">
      <c r="A44" t="s">
        <v>542</v>
      </c>
      <c r="B44" t="s">
        <v>542</v>
      </c>
      <c r="C44" t="s">
        <v>125</v>
      </c>
      <c r="D44">
        <v>39</v>
      </c>
      <c r="E44" t="s">
        <v>543</v>
      </c>
      <c r="F44" t="s">
        <v>544</v>
      </c>
      <c r="G44" t="s">
        <v>543</v>
      </c>
      <c r="H44" t="s">
        <v>544</v>
      </c>
      <c r="I44" s="4">
        <v>44018</v>
      </c>
      <c r="J44" t="s">
        <v>195</v>
      </c>
      <c r="K44" t="s">
        <v>545</v>
      </c>
      <c r="L44" t="s">
        <v>543</v>
      </c>
      <c r="M44" t="s">
        <v>197</v>
      </c>
      <c r="N44" t="s">
        <v>546</v>
      </c>
      <c r="O44" s="4">
        <v>46021</v>
      </c>
      <c r="P44" t="s">
        <v>547</v>
      </c>
      <c r="Q44" t="s">
        <v>548</v>
      </c>
      <c r="R44" t="s">
        <v>549</v>
      </c>
      <c r="S44" t="s">
        <v>550</v>
      </c>
      <c r="T44">
        <v>16</v>
      </c>
      <c r="V44">
        <v>101.54</v>
      </c>
      <c r="W44">
        <v>1</v>
      </c>
      <c r="X44">
        <v>11</v>
      </c>
      <c r="Y44" t="s">
        <v>203</v>
      </c>
      <c r="Z44" t="s">
        <v>542</v>
      </c>
      <c r="AB44" t="s">
        <v>204</v>
      </c>
      <c r="AD44">
        <v>0</v>
      </c>
      <c r="AE44" t="s">
        <v>206</v>
      </c>
      <c r="AF44">
        <v>25</v>
      </c>
      <c r="AG44" t="s">
        <v>233</v>
      </c>
      <c r="AH44" t="s">
        <v>551</v>
      </c>
      <c r="AI44" t="s">
        <v>209</v>
      </c>
      <c r="AJ44">
        <v>0</v>
      </c>
      <c r="AK44" s="4">
        <v>45992</v>
      </c>
      <c r="AL44" t="s">
        <v>195</v>
      </c>
    </row>
    <row r="45" spans="1:38" x14ac:dyDescent="0.3">
      <c r="A45" t="s">
        <v>552</v>
      </c>
      <c r="B45" t="s">
        <v>552</v>
      </c>
      <c r="C45" t="s">
        <v>125</v>
      </c>
      <c r="D45">
        <v>85</v>
      </c>
      <c r="E45" t="s">
        <v>553</v>
      </c>
      <c r="F45" t="s">
        <v>226</v>
      </c>
      <c r="G45" t="s">
        <v>554</v>
      </c>
      <c r="H45" t="s">
        <v>555</v>
      </c>
      <c r="I45" s="4">
        <v>46012</v>
      </c>
      <c r="J45" t="s">
        <v>195</v>
      </c>
      <c r="K45" t="s">
        <v>556</v>
      </c>
      <c r="L45" t="s">
        <v>553</v>
      </c>
      <c r="M45" t="s">
        <v>197</v>
      </c>
      <c r="N45" t="s">
        <v>557</v>
      </c>
      <c r="O45" s="4">
        <v>46006</v>
      </c>
      <c r="P45" t="s">
        <v>558</v>
      </c>
      <c r="Q45" t="s">
        <v>559</v>
      </c>
      <c r="R45" t="s">
        <v>219</v>
      </c>
      <c r="S45" t="s">
        <v>220</v>
      </c>
      <c r="T45">
        <v>25</v>
      </c>
      <c r="U45">
        <v>1</v>
      </c>
      <c r="V45">
        <v>73</v>
      </c>
      <c r="W45">
        <v>2</v>
      </c>
      <c r="X45">
        <v>26</v>
      </c>
      <c r="Y45" t="s">
        <v>203</v>
      </c>
      <c r="Z45" t="s">
        <v>552</v>
      </c>
      <c r="AB45" t="s">
        <v>204</v>
      </c>
      <c r="AC45" t="s">
        <v>205</v>
      </c>
      <c r="AD45">
        <v>1</v>
      </c>
      <c r="AE45" t="s">
        <v>206</v>
      </c>
      <c r="AF45">
        <v>24</v>
      </c>
      <c r="AG45" t="s">
        <v>298</v>
      </c>
      <c r="AH45" t="s">
        <v>560</v>
      </c>
      <c r="AI45" t="s">
        <v>209</v>
      </c>
      <c r="AJ45">
        <v>2</v>
      </c>
      <c r="AK45" s="4">
        <v>45946</v>
      </c>
      <c r="AL45" t="s">
        <v>223</v>
      </c>
    </row>
    <row r="46" spans="1:38" x14ac:dyDescent="0.3">
      <c r="A46" t="s">
        <v>561</v>
      </c>
      <c r="B46" t="s">
        <v>192</v>
      </c>
      <c r="C46" t="s">
        <v>125</v>
      </c>
      <c r="D46">
        <v>113</v>
      </c>
      <c r="E46" t="s">
        <v>562</v>
      </c>
      <c r="F46" t="s">
        <v>563</v>
      </c>
      <c r="G46" t="s">
        <v>562</v>
      </c>
      <c r="H46" t="s">
        <v>563</v>
      </c>
      <c r="I46" s="4">
        <v>44777</v>
      </c>
      <c r="J46" t="s">
        <v>195</v>
      </c>
      <c r="K46" t="s">
        <v>564</v>
      </c>
      <c r="L46" t="s">
        <v>562</v>
      </c>
      <c r="M46" t="s">
        <v>197</v>
      </c>
      <c r="N46" t="s">
        <v>565</v>
      </c>
      <c r="O46" s="4">
        <v>46008</v>
      </c>
      <c r="P46" t="s">
        <v>566</v>
      </c>
      <c r="Q46" t="s">
        <v>567</v>
      </c>
      <c r="R46" t="s">
        <v>219</v>
      </c>
      <c r="S46" t="s">
        <v>202</v>
      </c>
      <c r="T46">
        <v>30</v>
      </c>
      <c r="U46">
        <v>2</v>
      </c>
      <c r="V46">
        <v>72</v>
      </c>
      <c r="W46">
        <v>2</v>
      </c>
      <c r="X46">
        <v>24</v>
      </c>
      <c r="Y46" t="s">
        <v>203</v>
      </c>
      <c r="Z46" t="s">
        <v>561</v>
      </c>
      <c r="AB46" t="s">
        <v>204</v>
      </c>
      <c r="AC46" t="s">
        <v>205</v>
      </c>
      <c r="AD46">
        <v>0</v>
      </c>
      <c r="AE46" t="s">
        <v>206</v>
      </c>
      <c r="AF46">
        <v>25</v>
      </c>
      <c r="AG46" t="s">
        <v>207</v>
      </c>
      <c r="AH46" t="s">
        <v>208</v>
      </c>
      <c r="AI46" t="s">
        <v>209</v>
      </c>
      <c r="AJ46">
        <v>3</v>
      </c>
      <c r="AK46" s="4">
        <v>45918</v>
      </c>
      <c r="AL46" t="s">
        <v>223</v>
      </c>
    </row>
    <row r="47" spans="1:38" x14ac:dyDescent="0.3">
      <c r="A47" t="s">
        <v>568</v>
      </c>
      <c r="B47" t="s">
        <v>568</v>
      </c>
      <c r="C47" t="s">
        <v>125</v>
      </c>
      <c r="D47">
        <v>65</v>
      </c>
      <c r="E47" t="s">
        <v>569</v>
      </c>
      <c r="F47" t="s">
        <v>570</v>
      </c>
      <c r="G47" t="s">
        <v>569</v>
      </c>
      <c r="H47" t="s">
        <v>570</v>
      </c>
      <c r="I47" s="4">
        <v>42534</v>
      </c>
      <c r="J47" t="s">
        <v>195</v>
      </c>
      <c r="K47" t="s">
        <v>571</v>
      </c>
      <c r="L47" t="s">
        <v>569</v>
      </c>
      <c r="M47" t="s">
        <v>215</v>
      </c>
      <c r="N47" t="s">
        <v>572</v>
      </c>
      <c r="O47" s="4">
        <v>46026</v>
      </c>
      <c r="P47" t="s">
        <v>573</v>
      </c>
      <c r="Q47" t="s">
        <v>574</v>
      </c>
      <c r="R47" t="s">
        <v>575</v>
      </c>
      <c r="S47" t="s">
        <v>202</v>
      </c>
      <c r="T47">
        <v>30</v>
      </c>
      <c r="U47">
        <v>30</v>
      </c>
      <c r="V47">
        <v>68</v>
      </c>
      <c r="W47">
        <v>0</v>
      </c>
      <c r="X47">
        <v>6</v>
      </c>
      <c r="Y47" t="s">
        <v>203</v>
      </c>
      <c r="Z47" t="s">
        <v>568</v>
      </c>
      <c r="AB47" t="s">
        <v>204</v>
      </c>
      <c r="AC47" t="s">
        <v>205</v>
      </c>
      <c r="AD47">
        <v>0</v>
      </c>
      <c r="AE47" t="s">
        <v>206</v>
      </c>
      <c r="AF47">
        <v>25</v>
      </c>
      <c r="AG47" t="s">
        <v>207</v>
      </c>
      <c r="AH47" t="s">
        <v>208</v>
      </c>
      <c r="AI47" t="s">
        <v>209</v>
      </c>
      <c r="AJ47">
        <v>2</v>
      </c>
      <c r="AK47" s="4">
        <v>45966</v>
      </c>
      <c r="AL47" t="s">
        <v>223</v>
      </c>
    </row>
    <row r="48" spans="1:38" x14ac:dyDescent="0.3">
      <c r="A48" t="s">
        <v>576</v>
      </c>
      <c r="B48" t="s">
        <v>192</v>
      </c>
      <c r="C48" t="s">
        <v>125</v>
      </c>
      <c r="D48">
        <v>88</v>
      </c>
      <c r="E48" t="s">
        <v>577</v>
      </c>
      <c r="F48" t="s">
        <v>578</v>
      </c>
      <c r="G48" t="s">
        <v>213</v>
      </c>
      <c r="H48" t="s">
        <v>213</v>
      </c>
      <c r="I48" t="s">
        <v>213</v>
      </c>
      <c r="J48" t="s">
        <v>195</v>
      </c>
      <c r="K48" t="s">
        <v>579</v>
      </c>
      <c r="L48" t="s">
        <v>577</v>
      </c>
      <c r="M48" t="s">
        <v>197</v>
      </c>
      <c r="N48" t="s">
        <v>580</v>
      </c>
      <c r="O48" s="4">
        <v>46003</v>
      </c>
      <c r="P48" t="s">
        <v>581</v>
      </c>
      <c r="Q48" t="s">
        <v>582</v>
      </c>
      <c r="R48" t="s">
        <v>375</v>
      </c>
      <c r="S48" t="s">
        <v>220</v>
      </c>
      <c r="T48">
        <v>28</v>
      </c>
      <c r="U48">
        <v>8</v>
      </c>
      <c r="V48">
        <v>69</v>
      </c>
      <c r="W48">
        <v>2</v>
      </c>
      <c r="X48">
        <v>29</v>
      </c>
      <c r="Y48" t="s">
        <v>203</v>
      </c>
      <c r="Z48" t="s">
        <v>576</v>
      </c>
      <c r="AB48" t="s">
        <v>204</v>
      </c>
      <c r="AD48">
        <v>1</v>
      </c>
      <c r="AE48" t="s">
        <v>206</v>
      </c>
      <c r="AF48">
        <v>25</v>
      </c>
      <c r="AG48" t="s">
        <v>251</v>
      </c>
      <c r="AH48" t="s">
        <v>395</v>
      </c>
      <c r="AI48" t="s">
        <v>209</v>
      </c>
      <c r="AJ48">
        <v>2</v>
      </c>
      <c r="AK48" s="4">
        <v>45943</v>
      </c>
      <c r="AL48" t="s">
        <v>195</v>
      </c>
    </row>
    <row r="49" spans="1:38" x14ac:dyDescent="0.3">
      <c r="A49" t="s">
        <v>583</v>
      </c>
      <c r="B49" t="s">
        <v>192</v>
      </c>
      <c r="C49" t="s">
        <v>125</v>
      </c>
      <c r="D49">
        <v>122</v>
      </c>
      <c r="E49" t="s">
        <v>584</v>
      </c>
      <c r="F49" t="s">
        <v>585</v>
      </c>
      <c r="G49" t="s">
        <v>213</v>
      </c>
      <c r="H49" t="s">
        <v>213</v>
      </c>
      <c r="I49" t="s">
        <v>213</v>
      </c>
      <c r="J49" t="s">
        <v>195</v>
      </c>
      <c r="K49" t="s">
        <v>586</v>
      </c>
      <c r="L49" t="s">
        <v>584</v>
      </c>
      <c r="M49" t="s">
        <v>215</v>
      </c>
      <c r="N49" t="s">
        <v>587</v>
      </c>
      <c r="O49" s="4">
        <v>46002</v>
      </c>
      <c r="P49" t="s">
        <v>588</v>
      </c>
      <c r="Q49" t="s">
        <v>589</v>
      </c>
      <c r="R49" t="s">
        <v>318</v>
      </c>
      <c r="S49" t="s">
        <v>202</v>
      </c>
      <c r="T49">
        <v>30</v>
      </c>
      <c r="U49">
        <v>30</v>
      </c>
      <c r="V49">
        <v>86</v>
      </c>
      <c r="W49">
        <v>0</v>
      </c>
      <c r="X49">
        <v>30</v>
      </c>
      <c r="Y49" t="s">
        <v>203</v>
      </c>
      <c r="Z49" t="s">
        <v>583</v>
      </c>
      <c r="AB49" t="s">
        <v>204</v>
      </c>
      <c r="AC49" t="s">
        <v>205</v>
      </c>
      <c r="AD49">
        <v>0</v>
      </c>
      <c r="AE49" t="s">
        <v>206</v>
      </c>
      <c r="AF49">
        <v>24</v>
      </c>
      <c r="AG49" t="s">
        <v>319</v>
      </c>
      <c r="AH49" t="s">
        <v>590</v>
      </c>
      <c r="AI49" t="s">
        <v>209</v>
      </c>
      <c r="AJ49">
        <v>3</v>
      </c>
      <c r="AK49" s="4">
        <v>45909</v>
      </c>
      <c r="AL49" t="s">
        <v>195</v>
      </c>
    </row>
    <row r="50" spans="1:38" x14ac:dyDescent="0.3">
      <c r="A50" t="s">
        <v>591</v>
      </c>
      <c r="B50" t="s">
        <v>192</v>
      </c>
      <c r="C50" t="s">
        <v>125</v>
      </c>
      <c r="D50">
        <v>56</v>
      </c>
      <c r="E50" t="s">
        <v>592</v>
      </c>
      <c r="F50" t="s">
        <v>593</v>
      </c>
      <c r="G50" t="s">
        <v>592</v>
      </c>
      <c r="H50" t="s">
        <v>593</v>
      </c>
      <c r="I50" s="4">
        <v>44699</v>
      </c>
      <c r="J50" t="s">
        <v>195</v>
      </c>
      <c r="K50" t="s">
        <v>594</v>
      </c>
      <c r="L50" t="s">
        <v>592</v>
      </c>
      <c r="M50" t="s">
        <v>197</v>
      </c>
      <c r="N50" t="s">
        <v>595</v>
      </c>
      <c r="O50" s="4">
        <v>46005</v>
      </c>
      <c r="P50" t="s">
        <v>596</v>
      </c>
      <c r="Q50" t="s">
        <v>597</v>
      </c>
      <c r="R50" t="s">
        <v>260</v>
      </c>
      <c r="S50" t="s">
        <v>220</v>
      </c>
      <c r="T50">
        <v>27</v>
      </c>
      <c r="U50">
        <v>5</v>
      </c>
      <c r="V50">
        <v>68</v>
      </c>
      <c r="W50">
        <v>2</v>
      </c>
      <c r="X50">
        <v>27</v>
      </c>
      <c r="Y50" t="s">
        <v>203</v>
      </c>
      <c r="Z50" t="s">
        <v>591</v>
      </c>
      <c r="AB50" t="s">
        <v>204</v>
      </c>
      <c r="AD50">
        <v>0</v>
      </c>
      <c r="AE50" t="s">
        <v>206</v>
      </c>
      <c r="AF50">
        <v>26</v>
      </c>
      <c r="AG50" t="s">
        <v>233</v>
      </c>
      <c r="AH50" t="s">
        <v>234</v>
      </c>
      <c r="AI50" t="s">
        <v>209</v>
      </c>
      <c r="AJ50">
        <v>1</v>
      </c>
      <c r="AK50" s="4">
        <v>45975</v>
      </c>
      <c r="AL50" t="s">
        <v>195</v>
      </c>
    </row>
    <row r="51" spans="1:38" x14ac:dyDescent="0.3">
      <c r="A51" t="s">
        <v>598</v>
      </c>
      <c r="B51" t="s">
        <v>192</v>
      </c>
      <c r="C51" t="s">
        <v>125</v>
      </c>
      <c r="D51">
        <v>58</v>
      </c>
      <c r="E51" t="s">
        <v>599</v>
      </c>
      <c r="F51" t="s">
        <v>600</v>
      </c>
      <c r="G51" t="s">
        <v>599</v>
      </c>
      <c r="H51" t="s">
        <v>600</v>
      </c>
      <c r="I51" s="4">
        <v>31574</v>
      </c>
      <c r="J51" t="s">
        <v>195</v>
      </c>
      <c r="K51" t="s">
        <v>601</v>
      </c>
      <c r="L51" t="s">
        <v>599</v>
      </c>
      <c r="M51" t="s">
        <v>197</v>
      </c>
      <c r="N51" t="s">
        <v>602</v>
      </c>
      <c r="O51" s="4">
        <v>46003</v>
      </c>
      <c r="P51" t="s">
        <v>603</v>
      </c>
      <c r="Q51" t="s">
        <v>604</v>
      </c>
      <c r="R51" t="s">
        <v>541</v>
      </c>
      <c r="S51" t="s">
        <v>220</v>
      </c>
      <c r="T51">
        <v>30</v>
      </c>
      <c r="U51">
        <v>4</v>
      </c>
      <c r="V51">
        <v>72</v>
      </c>
      <c r="W51">
        <v>4</v>
      </c>
      <c r="X51">
        <v>29</v>
      </c>
      <c r="Y51" t="s">
        <v>203</v>
      </c>
      <c r="Z51" t="s">
        <v>598</v>
      </c>
      <c r="AB51" t="s">
        <v>204</v>
      </c>
      <c r="AC51" t="s">
        <v>205</v>
      </c>
      <c r="AD51">
        <v>0</v>
      </c>
      <c r="AE51" t="s">
        <v>206</v>
      </c>
      <c r="AF51">
        <v>24</v>
      </c>
      <c r="AG51" t="s">
        <v>298</v>
      </c>
      <c r="AH51" t="s">
        <v>505</v>
      </c>
      <c r="AI51" t="s">
        <v>209</v>
      </c>
      <c r="AJ51">
        <v>1</v>
      </c>
      <c r="AK51" s="4">
        <v>45973</v>
      </c>
      <c r="AL51" t="s">
        <v>223</v>
      </c>
    </row>
    <row r="52" spans="1:38" x14ac:dyDescent="0.3">
      <c r="A52" t="s">
        <v>605</v>
      </c>
      <c r="B52" t="s">
        <v>192</v>
      </c>
      <c r="C52" t="s">
        <v>125</v>
      </c>
      <c r="D52">
        <v>101</v>
      </c>
      <c r="E52" t="s">
        <v>606</v>
      </c>
      <c r="F52" t="s">
        <v>607</v>
      </c>
      <c r="G52" t="s">
        <v>606</v>
      </c>
      <c r="H52" t="s">
        <v>607</v>
      </c>
      <c r="I52" s="4">
        <v>39538</v>
      </c>
      <c r="J52" t="s">
        <v>195</v>
      </c>
      <c r="K52" t="s">
        <v>608</v>
      </c>
      <c r="L52" t="s">
        <v>606</v>
      </c>
      <c r="M52" t="s">
        <v>197</v>
      </c>
      <c r="N52" t="s">
        <v>609</v>
      </c>
      <c r="O52" s="4">
        <v>46020</v>
      </c>
      <c r="P52" t="s">
        <v>610</v>
      </c>
      <c r="Q52" t="s">
        <v>611</v>
      </c>
      <c r="R52" t="s">
        <v>541</v>
      </c>
      <c r="S52" t="s">
        <v>220</v>
      </c>
      <c r="T52">
        <v>10</v>
      </c>
      <c r="U52">
        <v>10</v>
      </c>
      <c r="V52">
        <v>72</v>
      </c>
      <c r="W52">
        <v>0</v>
      </c>
      <c r="X52">
        <v>12</v>
      </c>
      <c r="Y52" t="s">
        <v>203</v>
      </c>
      <c r="Z52" t="s">
        <v>605</v>
      </c>
      <c r="AB52" t="s">
        <v>204</v>
      </c>
      <c r="AD52">
        <v>2</v>
      </c>
      <c r="AE52" t="s">
        <v>206</v>
      </c>
      <c r="AF52">
        <v>24</v>
      </c>
      <c r="AG52" t="s">
        <v>221</v>
      </c>
      <c r="AH52" t="s">
        <v>222</v>
      </c>
      <c r="AI52" t="s">
        <v>209</v>
      </c>
      <c r="AJ52">
        <v>3</v>
      </c>
      <c r="AK52" s="4">
        <v>45930</v>
      </c>
      <c r="AL52" t="s">
        <v>223</v>
      </c>
    </row>
    <row r="53" spans="1:38" x14ac:dyDescent="0.3">
      <c r="A53" t="s">
        <v>612</v>
      </c>
      <c r="B53" t="s">
        <v>612</v>
      </c>
      <c r="C53" t="s">
        <v>125</v>
      </c>
      <c r="D53">
        <v>39</v>
      </c>
      <c r="E53" t="s">
        <v>613</v>
      </c>
      <c r="F53" t="s">
        <v>614</v>
      </c>
      <c r="G53" t="s">
        <v>613</v>
      </c>
      <c r="H53" t="s">
        <v>614</v>
      </c>
      <c r="I53" s="4">
        <v>44658</v>
      </c>
      <c r="J53" t="s">
        <v>195</v>
      </c>
      <c r="K53" t="s">
        <v>615</v>
      </c>
      <c r="L53" t="s">
        <v>613</v>
      </c>
      <c r="M53" t="s">
        <v>197</v>
      </c>
      <c r="N53" t="s">
        <v>616</v>
      </c>
      <c r="O53" s="4">
        <v>46022</v>
      </c>
      <c r="P53" t="s">
        <v>617</v>
      </c>
      <c r="Q53" t="s">
        <v>618</v>
      </c>
      <c r="R53" t="s">
        <v>619</v>
      </c>
      <c r="S53" t="s">
        <v>202</v>
      </c>
      <c r="T53">
        <v>10</v>
      </c>
      <c r="U53">
        <v>10</v>
      </c>
      <c r="V53">
        <v>72</v>
      </c>
      <c r="W53">
        <v>0</v>
      </c>
      <c r="X53">
        <v>10</v>
      </c>
      <c r="Y53" t="s">
        <v>203</v>
      </c>
      <c r="Z53" t="s">
        <v>612</v>
      </c>
      <c r="AB53" t="s">
        <v>204</v>
      </c>
      <c r="AC53" t="s">
        <v>205</v>
      </c>
      <c r="AD53">
        <v>0</v>
      </c>
      <c r="AE53" t="s">
        <v>206</v>
      </c>
      <c r="AF53">
        <v>26</v>
      </c>
      <c r="AG53" t="s">
        <v>207</v>
      </c>
      <c r="AH53" t="s">
        <v>208</v>
      </c>
      <c r="AI53" t="s">
        <v>209</v>
      </c>
      <c r="AJ53">
        <v>1</v>
      </c>
      <c r="AK53" s="4">
        <v>45992</v>
      </c>
      <c r="AL53" t="s">
        <v>195</v>
      </c>
    </row>
    <row r="54" spans="1:38" x14ac:dyDescent="0.3">
      <c r="A54" t="s">
        <v>620</v>
      </c>
      <c r="B54" t="s">
        <v>620</v>
      </c>
      <c r="C54" t="s">
        <v>125</v>
      </c>
      <c r="D54">
        <v>60</v>
      </c>
      <c r="E54" t="s">
        <v>621</v>
      </c>
      <c r="F54" t="s">
        <v>622</v>
      </c>
      <c r="G54" t="s">
        <v>621</v>
      </c>
      <c r="H54" t="s">
        <v>622</v>
      </c>
      <c r="I54" s="4">
        <v>45914</v>
      </c>
      <c r="J54" t="s">
        <v>195</v>
      </c>
      <c r="K54" t="s">
        <v>623</v>
      </c>
      <c r="L54" t="s">
        <v>621</v>
      </c>
      <c r="M54" t="s">
        <v>197</v>
      </c>
      <c r="N54" t="s">
        <v>624</v>
      </c>
      <c r="O54" s="4">
        <v>46030</v>
      </c>
      <c r="P54" t="s">
        <v>625</v>
      </c>
      <c r="Q54" t="s">
        <v>626</v>
      </c>
      <c r="R54" t="s">
        <v>541</v>
      </c>
      <c r="S54" t="s">
        <v>336</v>
      </c>
      <c r="T54">
        <v>9</v>
      </c>
      <c r="U54">
        <v>9</v>
      </c>
      <c r="V54">
        <v>79.290000000000006</v>
      </c>
      <c r="W54">
        <v>0</v>
      </c>
      <c r="X54">
        <v>2</v>
      </c>
      <c r="Y54" t="s">
        <v>203</v>
      </c>
      <c r="Z54" t="s">
        <v>620</v>
      </c>
      <c r="AB54" t="s">
        <v>204</v>
      </c>
      <c r="AC54" t="s">
        <v>205</v>
      </c>
      <c r="AD54">
        <v>0</v>
      </c>
      <c r="AE54" t="s">
        <v>206</v>
      </c>
      <c r="AF54">
        <v>24</v>
      </c>
      <c r="AG54" t="s">
        <v>270</v>
      </c>
      <c r="AH54" t="s">
        <v>337</v>
      </c>
      <c r="AI54" t="s">
        <v>209</v>
      </c>
      <c r="AJ54">
        <v>2</v>
      </c>
      <c r="AK54" s="4">
        <v>45971</v>
      </c>
      <c r="AL54" t="s">
        <v>223</v>
      </c>
    </row>
    <row r="55" spans="1:38" x14ac:dyDescent="0.3">
      <c r="A55" t="s">
        <v>627</v>
      </c>
      <c r="B55" t="s">
        <v>627</v>
      </c>
      <c r="C55" t="s">
        <v>125</v>
      </c>
      <c r="D55">
        <v>175</v>
      </c>
      <c r="E55" t="s">
        <v>628</v>
      </c>
      <c r="F55" t="s">
        <v>629</v>
      </c>
      <c r="G55" t="s">
        <v>628</v>
      </c>
      <c r="H55" t="s">
        <v>629</v>
      </c>
      <c r="I55" s="4">
        <v>44658</v>
      </c>
      <c r="J55" t="s">
        <v>195</v>
      </c>
      <c r="K55" t="s">
        <v>630</v>
      </c>
      <c r="L55" t="s">
        <v>628</v>
      </c>
      <c r="M55" t="s">
        <v>197</v>
      </c>
      <c r="N55" t="s">
        <v>631</v>
      </c>
      <c r="O55" s="4">
        <v>46004</v>
      </c>
      <c r="P55" t="s">
        <v>632</v>
      </c>
      <c r="Q55" t="s">
        <v>633</v>
      </c>
      <c r="R55" t="s">
        <v>328</v>
      </c>
      <c r="S55" t="s">
        <v>202</v>
      </c>
      <c r="T55">
        <v>30</v>
      </c>
      <c r="U55">
        <v>6</v>
      </c>
      <c r="V55">
        <v>72</v>
      </c>
      <c r="W55">
        <v>3</v>
      </c>
      <c r="X55">
        <v>28</v>
      </c>
      <c r="Y55" t="s">
        <v>203</v>
      </c>
      <c r="Z55" t="s">
        <v>627</v>
      </c>
      <c r="AB55" t="s">
        <v>204</v>
      </c>
      <c r="AC55" t="s">
        <v>205</v>
      </c>
      <c r="AD55">
        <v>0</v>
      </c>
      <c r="AE55" t="s">
        <v>206</v>
      </c>
      <c r="AF55">
        <v>26</v>
      </c>
      <c r="AG55" t="s">
        <v>207</v>
      </c>
      <c r="AH55" t="s">
        <v>208</v>
      </c>
      <c r="AI55" t="s">
        <v>209</v>
      </c>
      <c r="AJ55">
        <v>5</v>
      </c>
      <c r="AK55" s="4">
        <v>45856</v>
      </c>
      <c r="AL55" t="s">
        <v>195</v>
      </c>
    </row>
    <row r="56" spans="1:38" x14ac:dyDescent="0.3">
      <c r="A56" t="s">
        <v>634</v>
      </c>
      <c r="B56" t="s">
        <v>192</v>
      </c>
      <c r="C56" t="s">
        <v>125</v>
      </c>
      <c r="D56">
        <v>157</v>
      </c>
      <c r="E56" t="s">
        <v>635</v>
      </c>
      <c r="F56" t="s">
        <v>636</v>
      </c>
      <c r="G56" t="s">
        <v>635</v>
      </c>
      <c r="H56" t="s">
        <v>636</v>
      </c>
      <c r="I56" s="4">
        <v>45865</v>
      </c>
      <c r="J56" t="s">
        <v>195</v>
      </c>
      <c r="K56" t="s">
        <v>637</v>
      </c>
      <c r="L56" t="s">
        <v>635</v>
      </c>
      <c r="M56" t="s">
        <v>215</v>
      </c>
      <c r="N56" t="s">
        <v>638</v>
      </c>
      <c r="O56" s="4">
        <v>46023</v>
      </c>
      <c r="P56" t="s">
        <v>639</v>
      </c>
      <c r="Q56" t="s">
        <v>640</v>
      </c>
      <c r="R56" t="s">
        <v>260</v>
      </c>
      <c r="S56" t="s">
        <v>336</v>
      </c>
      <c r="T56">
        <v>30</v>
      </c>
      <c r="U56">
        <v>30</v>
      </c>
      <c r="V56">
        <v>75.290000000000006</v>
      </c>
      <c r="W56">
        <v>0</v>
      </c>
      <c r="X56">
        <v>9</v>
      </c>
      <c r="Y56" t="s">
        <v>203</v>
      </c>
      <c r="Z56" t="s">
        <v>634</v>
      </c>
      <c r="AB56" t="s">
        <v>204</v>
      </c>
      <c r="AC56" t="s">
        <v>205</v>
      </c>
      <c r="AD56">
        <v>0</v>
      </c>
      <c r="AE56" t="s">
        <v>206</v>
      </c>
      <c r="AF56">
        <v>24</v>
      </c>
      <c r="AG56" t="s">
        <v>270</v>
      </c>
      <c r="AH56" t="s">
        <v>526</v>
      </c>
      <c r="AI56" t="s">
        <v>209</v>
      </c>
      <c r="AJ56">
        <v>5</v>
      </c>
      <c r="AK56" s="4">
        <v>45874</v>
      </c>
      <c r="AL56" t="s">
        <v>195</v>
      </c>
    </row>
    <row r="57" spans="1:38" x14ac:dyDescent="0.3">
      <c r="A57" t="s">
        <v>641</v>
      </c>
      <c r="B57" t="s">
        <v>192</v>
      </c>
      <c r="C57" t="s">
        <v>125</v>
      </c>
      <c r="D57">
        <v>163</v>
      </c>
      <c r="E57" t="s">
        <v>642</v>
      </c>
      <c r="F57" t="s">
        <v>226</v>
      </c>
      <c r="G57" t="s">
        <v>643</v>
      </c>
      <c r="H57" t="s">
        <v>644</v>
      </c>
      <c r="I57" s="4">
        <v>45858</v>
      </c>
      <c r="J57" t="s">
        <v>195</v>
      </c>
      <c r="K57" t="s">
        <v>645</v>
      </c>
      <c r="L57" t="s">
        <v>642</v>
      </c>
      <c r="M57" t="s">
        <v>215</v>
      </c>
      <c r="N57" t="s">
        <v>646</v>
      </c>
      <c r="O57" s="4">
        <v>46023</v>
      </c>
      <c r="P57" t="s">
        <v>647</v>
      </c>
      <c r="Q57" t="s">
        <v>597</v>
      </c>
      <c r="R57" t="s">
        <v>260</v>
      </c>
      <c r="S57" t="s">
        <v>202</v>
      </c>
      <c r="T57">
        <v>30</v>
      </c>
      <c r="U57">
        <v>30</v>
      </c>
      <c r="V57">
        <v>68</v>
      </c>
      <c r="W57">
        <v>0</v>
      </c>
      <c r="X57">
        <v>9</v>
      </c>
      <c r="Y57" t="s">
        <v>203</v>
      </c>
      <c r="Z57" t="s">
        <v>641</v>
      </c>
      <c r="AB57" t="s">
        <v>204</v>
      </c>
      <c r="AC57" t="s">
        <v>205</v>
      </c>
      <c r="AD57">
        <v>0</v>
      </c>
      <c r="AE57" t="s">
        <v>206</v>
      </c>
      <c r="AF57">
        <v>24</v>
      </c>
      <c r="AG57" t="s">
        <v>251</v>
      </c>
      <c r="AH57" t="s">
        <v>534</v>
      </c>
      <c r="AI57" t="s">
        <v>209</v>
      </c>
      <c r="AJ57">
        <v>5</v>
      </c>
      <c r="AK57" s="4">
        <v>45868</v>
      </c>
      <c r="AL57" t="s">
        <v>195</v>
      </c>
    </row>
    <row r="58" spans="1:38" x14ac:dyDescent="0.3">
      <c r="A58" t="s">
        <v>648</v>
      </c>
      <c r="B58" t="s">
        <v>648</v>
      </c>
      <c r="C58" t="s">
        <v>125</v>
      </c>
      <c r="D58">
        <v>35</v>
      </c>
      <c r="E58" t="s">
        <v>649</v>
      </c>
      <c r="F58" t="s">
        <v>650</v>
      </c>
      <c r="G58" t="s">
        <v>213</v>
      </c>
      <c r="H58" t="s">
        <v>213</v>
      </c>
      <c r="I58" t="s">
        <v>213</v>
      </c>
      <c r="J58" t="s">
        <v>195</v>
      </c>
      <c r="K58" t="s">
        <v>651</v>
      </c>
      <c r="L58" t="s">
        <v>649</v>
      </c>
      <c r="M58" t="s">
        <v>215</v>
      </c>
      <c r="N58" t="s">
        <v>652</v>
      </c>
      <c r="O58" s="4">
        <v>46026</v>
      </c>
      <c r="P58" t="s">
        <v>653</v>
      </c>
      <c r="Q58" t="s">
        <v>654</v>
      </c>
      <c r="R58" t="s">
        <v>655</v>
      </c>
      <c r="S58" t="s">
        <v>220</v>
      </c>
      <c r="T58">
        <v>30</v>
      </c>
      <c r="U58">
        <v>30</v>
      </c>
      <c r="V58">
        <v>72</v>
      </c>
      <c r="W58">
        <v>0</v>
      </c>
      <c r="X58">
        <v>6</v>
      </c>
      <c r="Y58" t="s">
        <v>203</v>
      </c>
      <c r="Z58" t="s">
        <v>648</v>
      </c>
      <c r="AB58" t="s">
        <v>204</v>
      </c>
      <c r="AC58" t="s">
        <v>205</v>
      </c>
      <c r="AD58">
        <v>0</v>
      </c>
      <c r="AE58" t="s">
        <v>206</v>
      </c>
      <c r="AF58">
        <v>24</v>
      </c>
      <c r="AG58" t="s">
        <v>207</v>
      </c>
      <c r="AH58" t="s">
        <v>208</v>
      </c>
      <c r="AI58" t="s">
        <v>209</v>
      </c>
      <c r="AJ58">
        <v>1</v>
      </c>
      <c r="AK58" s="4">
        <v>45996</v>
      </c>
      <c r="AL58" t="s">
        <v>195</v>
      </c>
    </row>
    <row r="59" spans="1:38" x14ac:dyDescent="0.3">
      <c r="A59" t="s">
        <v>656</v>
      </c>
      <c r="B59" t="s">
        <v>656</v>
      </c>
      <c r="C59" t="s">
        <v>125</v>
      </c>
      <c r="D59">
        <v>51</v>
      </c>
      <c r="E59" t="s">
        <v>657</v>
      </c>
      <c r="F59" t="s">
        <v>658</v>
      </c>
      <c r="G59" t="s">
        <v>657</v>
      </c>
      <c r="H59" t="s">
        <v>658</v>
      </c>
      <c r="I59" s="4">
        <v>45319</v>
      </c>
      <c r="J59" t="s">
        <v>195</v>
      </c>
      <c r="K59" t="s">
        <v>659</v>
      </c>
      <c r="L59" t="s">
        <v>657</v>
      </c>
      <c r="M59" t="s">
        <v>197</v>
      </c>
      <c r="N59" t="s">
        <v>660</v>
      </c>
      <c r="O59" s="4">
        <v>46010</v>
      </c>
      <c r="P59" t="s">
        <v>661</v>
      </c>
      <c r="Q59" t="s">
        <v>662</v>
      </c>
      <c r="R59" t="s">
        <v>416</v>
      </c>
      <c r="S59" t="s">
        <v>220</v>
      </c>
      <c r="T59">
        <v>22</v>
      </c>
      <c r="U59">
        <v>4</v>
      </c>
      <c r="V59">
        <v>68</v>
      </c>
      <c r="W59">
        <v>3</v>
      </c>
      <c r="X59">
        <v>22</v>
      </c>
      <c r="Y59" t="s">
        <v>203</v>
      </c>
      <c r="Z59" t="s">
        <v>656</v>
      </c>
      <c r="AB59" t="s">
        <v>204</v>
      </c>
      <c r="AD59">
        <v>0</v>
      </c>
      <c r="AE59" t="s">
        <v>206</v>
      </c>
      <c r="AF59">
        <v>25</v>
      </c>
      <c r="AG59" t="s">
        <v>384</v>
      </c>
      <c r="AH59" t="s">
        <v>385</v>
      </c>
      <c r="AI59" t="s">
        <v>209</v>
      </c>
      <c r="AJ59">
        <v>1</v>
      </c>
      <c r="AK59" s="4">
        <v>45980</v>
      </c>
      <c r="AL59" t="s">
        <v>195</v>
      </c>
    </row>
    <row r="60" spans="1:38" x14ac:dyDescent="0.3">
      <c r="A60" t="s">
        <v>663</v>
      </c>
      <c r="B60" t="s">
        <v>192</v>
      </c>
      <c r="C60" t="s">
        <v>125</v>
      </c>
      <c r="D60">
        <v>123</v>
      </c>
      <c r="E60" t="s">
        <v>664</v>
      </c>
      <c r="F60" t="s">
        <v>665</v>
      </c>
      <c r="G60" t="s">
        <v>664</v>
      </c>
      <c r="H60" t="s">
        <v>665</v>
      </c>
      <c r="I60" s="4">
        <v>44539</v>
      </c>
      <c r="J60" t="s">
        <v>195</v>
      </c>
      <c r="K60" t="s">
        <v>666</v>
      </c>
      <c r="L60" t="s">
        <v>664</v>
      </c>
      <c r="M60" t="s">
        <v>197</v>
      </c>
      <c r="N60" t="s">
        <v>667</v>
      </c>
      <c r="O60" s="4">
        <v>46028</v>
      </c>
      <c r="P60" t="s">
        <v>668</v>
      </c>
      <c r="Q60" t="s">
        <v>669</v>
      </c>
      <c r="R60" t="s">
        <v>260</v>
      </c>
      <c r="S60" t="s">
        <v>220</v>
      </c>
      <c r="T60">
        <v>7</v>
      </c>
      <c r="U60">
        <v>7</v>
      </c>
      <c r="V60">
        <v>68</v>
      </c>
      <c r="W60">
        <v>0</v>
      </c>
      <c r="X60">
        <v>4</v>
      </c>
      <c r="Y60" t="s">
        <v>203</v>
      </c>
      <c r="Z60" t="s">
        <v>663</v>
      </c>
      <c r="AB60" t="s">
        <v>204</v>
      </c>
      <c r="AC60" t="s">
        <v>205</v>
      </c>
      <c r="AD60">
        <v>0</v>
      </c>
      <c r="AE60" t="s">
        <v>206</v>
      </c>
      <c r="AF60">
        <v>24</v>
      </c>
      <c r="AG60" t="s">
        <v>670</v>
      </c>
      <c r="AH60" t="s">
        <v>671</v>
      </c>
      <c r="AI60" t="s">
        <v>209</v>
      </c>
      <c r="AJ60">
        <v>4</v>
      </c>
      <c r="AK60" s="4">
        <v>45908</v>
      </c>
      <c r="AL60" t="s">
        <v>223</v>
      </c>
    </row>
    <row r="61" spans="1:38" x14ac:dyDescent="0.3">
      <c r="A61" t="s">
        <v>672</v>
      </c>
      <c r="B61" t="s">
        <v>672</v>
      </c>
      <c r="C61" t="s">
        <v>125</v>
      </c>
      <c r="D61">
        <v>56</v>
      </c>
      <c r="E61" t="s">
        <v>673</v>
      </c>
      <c r="F61" t="s">
        <v>674</v>
      </c>
      <c r="G61" t="s">
        <v>673</v>
      </c>
      <c r="H61" t="s">
        <v>674</v>
      </c>
      <c r="I61" s="4">
        <v>44931</v>
      </c>
      <c r="J61" t="s">
        <v>195</v>
      </c>
      <c r="K61" t="s">
        <v>675</v>
      </c>
      <c r="L61" t="s">
        <v>673</v>
      </c>
      <c r="M61" t="s">
        <v>197</v>
      </c>
      <c r="N61" t="s">
        <v>676</v>
      </c>
      <c r="O61" s="4">
        <v>46005</v>
      </c>
      <c r="P61" t="s">
        <v>677</v>
      </c>
      <c r="Q61" t="s">
        <v>678</v>
      </c>
      <c r="R61" t="s">
        <v>297</v>
      </c>
      <c r="S61" t="s">
        <v>202</v>
      </c>
      <c r="T61">
        <v>30</v>
      </c>
      <c r="U61">
        <v>4</v>
      </c>
      <c r="V61">
        <v>69</v>
      </c>
      <c r="W61">
        <v>2</v>
      </c>
      <c r="X61">
        <v>27</v>
      </c>
      <c r="Y61" t="s">
        <v>203</v>
      </c>
      <c r="Z61" t="s">
        <v>672</v>
      </c>
      <c r="AB61" t="s">
        <v>204</v>
      </c>
      <c r="AC61" t="s">
        <v>205</v>
      </c>
      <c r="AD61">
        <v>0</v>
      </c>
      <c r="AE61" t="s">
        <v>206</v>
      </c>
      <c r="AF61">
        <v>25</v>
      </c>
      <c r="AG61" t="s">
        <v>207</v>
      </c>
      <c r="AH61" t="s">
        <v>208</v>
      </c>
      <c r="AI61" t="s">
        <v>209</v>
      </c>
      <c r="AJ61">
        <v>1</v>
      </c>
      <c r="AK61" s="4">
        <v>45975</v>
      </c>
      <c r="AL61" t="s">
        <v>223</v>
      </c>
    </row>
    <row r="62" spans="1:38" x14ac:dyDescent="0.3">
      <c r="A62" t="s">
        <v>679</v>
      </c>
      <c r="B62" t="s">
        <v>679</v>
      </c>
      <c r="C62" t="s">
        <v>125</v>
      </c>
      <c r="D62">
        <v>31</v>
      </c>
      <c r="E62" t="s">
        <v>680</v>
      </c>
      <c r="F62" t="s">
        <v>681</v>
      </c>
      <c r="G62" t="s">
        <v>680</v>
      </c>
      <c r="H62" t="s">
        <v>681</v>
      </c>
      <c r="I62" s="4">
        <v>45291</v>
      </c>
      <c r="J62" t="s">
        <v>195</v>
      </c>
      <c r="K62" t="s">
        <v>682</v>
      </c>
      <c r="L62" t="s">
        <v>680</v>
      </c>
      <c r="M62" t="s">
        <v>197</v>
      </c>
      <c r="N62" t="s">
        <v>683</v>
      </c>
      <c r="O62" s="4">
        <v>46000</v>
      </c>
      <c r="P62" t="s">
        <v>684</v>
      </c>
      <c r="Q62" t="s">
        <v>685</v>
      </c>
      <c r="R62" t="s">
        <v>686</v>
      </c>
      <c r="S62" t="s">
        <v>220</v>
      </c>
      <c r="T62">
        <v>30</v>
      </c>
      <c r="U62">
        <v>14</v>
      </c>
      <c r="V62">
        <v>69</v>
      </c>
      <c r="W62">
        <v>2</v>
      </c>
      <c r="X62">
        <v>32</v>
      </c>
      <c r="Y62" t="s">
        <v>203</v>
      </c>
      <c r="Z62" t="s">
        <v>679</v>
      </c>
      <c r="AB62" t="s">
        <v>204</v>
      </c>
      <c r="AC62" t="s">
        <v>205</v>
      </c>
      <c r="AD62">
        <v>2</v>
      </c>
      <c r="AE62" t="s">
        <v>206</v>
      </c>
      <c r="AF62">
        <v>24</v>
      </c>
      <c r="AG62" t="s">
        <v>298</v>
      </c>
      <c r="AH62" t="s">
        <v>505</v>
      </c>
      <c r="AI62" t="s">
        <v>209</v>
      </c>
      <c r="AJ62">
        <v>0</v>
      </c>
      <c r="AK62" s="4">
        <v>46000</v>
      </c>
      <c r="AL62" t="s">
        <v>195</v>
      </c>
    </row>
    <row r="63" spans="1:38" x14ac:dyDescent="0.3">
      <c r="A63" t="s">
        <v>687</v>
      </c>
      <c r="B63" t="s">
        <v>687</v>
      </c>
      <c r="C63" t="s">
        <v>125</v>
      </c>
      <c r="D63">
        <v>30</v>
      </c>
      <c r="E63" t="s">
        <v>688</v>
      </c>
      <c r="F63" t="s">
        <v>226</v>
      </c>
      <c r="G63" t="s">
        <v>213</v>
      </c>
      <c r="H63" t="s">
        <v>213</v>
      </c>
      <c r="I63" t="s">
        <v>213</v>
      </c>
      <c r="J63" t="s">
        <v>195</v>
      </c>
      <c r="K63" t="s">
        <v>689</v>
      </c>
      <c r="L63" t="s">
        <v>688</v>
      </c>
      <c r="M63" t="s">
        <v>197</v>
      </c>
      <c r="N63" t="s">
        <v>690</v>
      </c>
      <c r="O63" s="4">
        <v>46001</v>
      </c>
      <c r="P63" t="s">
        <v>691</v>
      </c>
      <c r="Q63" t="s">
        <v>692</v>
      </c>
      <c r="R63" t="s">
        <v>693</v>
      </c>
      <c r="S63" t="s">
        <v>367</v>
      </c>
      <c r="T63">
        <v>30</v>
      </c>
      <c r="U63">
        <v>14</v>
      </c>
      <c r="V63">
        <v>72</v>
      </c>
      <c r="W63">
        <v>2</v>
      </c>
      <c r="X63">
        <v>31</v>
      </c>
      <c r="Y63" t="s">
        <v>203</v>
      </c>
      <c r="Z63" t="s">
        <v>687</v>
      </c>
      <c r="AB63" t="s">
        <v>204</v>
      </c>
      <c r="AD63">
        <v>0</v>
      </c>
      <c r="AE63" t="s">
        <v>206</v>
      </c>
      <c r="AF63">
        <v>23</v>
      </c>
      <c r="AG63" t="s">
        <v>298</v>
      </c>
      <c r="AH63" t="s">
        <v>505</v>
      </c>
      <c r="AI63" t="s">
        <v>209</v>
      </c>
      <c r="AJ63">
        <v>0</v>
      </c>
      <c r="AK63" s="4">
        <v>46001</v>
      </c>
      <c r="AL63" t="s">
        <v>223</v>
      </c>
    </row>
    <row r="64" spans="1:38" x14ac:dyDescent="0.3">
      <c r="A64" t="s">
        <v>694</v>
      </c>
      <c r="B64" t="s">
        <v>192</v>
      </c>
      <c r="C64" t="s">
        <v>125</v>
      </c>
      <c r="D64">
        <v>65</v>
      </c>
      <c r="E64" t="s">
        <v>695</v>
      </c>
      <c r="F64" t="s">
        <v>696</v>
      </c>
      <c r="G64" t="s">
        <v>697</v>
      </c>
      <c r="H64" t="s">
        <v>698</v>
      </c>
      <c r="I64" s="4">
        <v>46019</v>
      </c>
      <c r="J64" t="s">
        <v>195</v>
      </c>
      <c r="K64" t="s">
        <v>699</v>
      </c>
      <c r="L64" t="s">
        <v>695</v>
      </c>
      <c r="M64" t="s">
        <v>215</v>
      </c>
      <c r="N64" t="s">
        <v>700</v>
      </c>
      <c r="O64" s="4">
        <v>45996</v>
      </c>
      <c r="P64" t="s">
        <v>701</v>
      </c>
      <c r="Q64" t="s">
        <v>702</v>
      </c>
      <c r="R64" t="s">
        <v>655</v>
      </c>
      <c r="S64" t="s">
        <v>220</v>
      </c>
      <c r="T64">
        <v>30</v>
      </c>
      <c r="U64">
        <v>6</v>
      </c>
      <c r="V64">
        <v>72</v>
      </c>
      <c r="W64">
        <v>3</v>
      </c>
      <c r="X64">
        <v>36</v>
      </c>
      <c r="Y64" t="s">
        <v>203</v>
      </c>
      <c r="Z64" t="s">
        <v>694</v>
      </c>
      <c r="AB64" t="s">
        <v>204</v>
      </c>
      <c r="AC64" t="s">
        <v>205</v>
      </c>
      <c r="AD64">
        <v>0</v>
      </c>
      <c r="AE64" t="s">
        <v>206</v>
      </c>
      <c r="AF64">
        <v>25</v>
      </c>
      <c r="AG64" t="s">
        <v>345</v>
      </c>
      <c r="AH64" t="s">
        <v>400</v>
      </c>
      <c r="AI64" t="s">
        <v>209</v>
      </c>
      <c r="AJ64">
        <v>1</v>
      </c>
      <c r="AK64" s="4">
        <v>45966</v>
      </c>
      <c r="AL64" t="s">
        <v>223</v>
      </c>
    </row>
    <row r="65" spans="1:38" x14ac:dyDescent="0.3">
      <c r="A65" t="s">
        <v>703</v>
      </c>
      <c r="B65" t="s">
        <v>192</v>
      </c>
      <c r="C65" t="s">
        <v>125</v>
      </c>
      <c r="D65">
        <v>80</v>
      </c>
      <c r="E65" t="s">
        <v>704</v>
      </c>
      <c r="F65" t="s">
        <v>705</v>
      </c>
      <c r="G65" t="s">
        <v>706</v>
      </c>
      <c r="H65" t="s">
        <v>707</v>
      </c>
      <c r="I65" s="4">
        <v>41526</v>
      </c>
      <c r="J65" t="s">
        <v>195</v>
      </c>
      <c r="K65" t="s">
        <v>708</v>
      </c>
      <c r="L65" t="s">
        <v>704</v>
      </c>
      <c r="M65" t="s">
        <v>215</v>
      </c>
      <c r="N65" t="s">
        <v>709</v>
      </c>
      <c r="O65" s="4">
        <v>46011</v>
      </c>
      <c r="P65" t="s">
        <v>710</v>
      </c>
      <c r="Q65" t="s">
        <v>711</v>
      </c>
      <c r="R65" t="s">
        <v>655</v>
      </c>
      <c r="S65" t="s">
        <v>202</v>
      </c>
      <c r="T65">
        <v>30</v>
      </c>
      <c r="U65">
        <v>30</v>
      </c>
      <c r="V65">
        <v>72</v>
      </c>
      <c r="W65">
        <v>0</v>
      </c>
      <c r="X65">
        <v>21</v>
      </c>
      <c r="Y65" t="s">
        <v>203</v>
      </c>
      <c r="Z65" t="s">
        <v>703</v>
      </c>
      <c r="AB65" t="s">
        <v>204</v>
      </c>
      <c r="AD65">
        <v>0</v>
      </c>
      <c r="AE65" t="s">
        <v>206</v>
      </c>
      <c r="AF65">
        <v>24</v>
      </c>
      <c r="AG65" t="s">
        <v>298</v>
      </c>
      <c r="AH65" t="s">
        <v>505</v>
      </c>
      <c r="AI65" t="s">
        <v>209</v>
      </c>
      <c r="AJ65">
        <v>2</v>
      </c>
      <c r="AK65" s="4">
        <v>45951</v>
      </c>
      <c r="AL65" t="s">
        <v>195</v>
      </c>
    </row>
    <row r="66" spans="1:38" x14ac:dyDescent="0.3">
      <c r="A66" t="s">
        <v>712</v>
      </c>
      <c r="B66" t="s">
        <v>192</v>
      </c>
      <c r="C66" t="s">
        <v>125</v>
      </c>
      <c r="D66">
        <v>73</v>
      </c>
      <c r="E66" t="s">
        <v>713</v>
      </c>
      <c r="F66" t="s">
        <v>714</v>
      </c>
      <c r="G66" t="s">
        <v>713</v>
      </c>
      <c r="H66" t="s">
        <v>714</v>
      </c>
      <c r="I66" s="4">
        <v>31432</v>
      </c>
      <c r="J66" t="s">
        <v>195</v>
      </c>
      <c r="K66" t="s">
        <v>715</v>
      </c>
      <c r="L66" t="s">
        <v>713</v>
      </c>
      <c r="M66" t="s">
        <v>197</v>
      </c>
      <c r="N66" t="s">
        <v>716</v>
      </c>
      <c r="O66" s="4">
        <v>46018</v>
      </c>
      <c r="P66" t="s">
        <v>717</v>
      </c>
      <c r="Q66" t="s">
        <v>718</v>
      </c>
      <c r="R66" t="s">
        <v>719</v>
      </c>
      <c r="S66" t="s">
        <v>202</v>
      </c>
      <c r="T66">
        <v>20</v>
      </c>
      <c r="U66">
        <v>10</v>
      </c>
      <c r="V66">
        <v>72</v>
      </c>
      <c r="W66">
        <v>1</v>
      </c>
      <c r="X66">
        <v>14</v>
      </c>
      <c r="Y66" t="s">
        <v>203</v>
      </c>
      <c r="Z66" t="s">
        <v>712</v>
      </c>
      <c r="AB66" t="s">
        <v>204</v>
      </c>
      <c r="AC66" t="s">
        <v>205</v>
      </c>
      <c r="AD66">
        <v>0</v>
      </c>
      <c r="AE66" t="s">
        <v>206</v>
      </c>
      <c r="AF66">
        <v>24</v>
      </c>
      <c r="AG66" t="s">
        <v>270</v>
      </c>
      <c r="AH66" t="s">
        <v>526</v>
      </c>
      <c r="AI66" t="s">
        <v>209</v>
      </c>
      <c r="AJ66">
        <v>2</v>
      </c>
      <c r="AK66" s="4">
        <v>45958</v>
      </c>
      <c r="AL66" t="s">
        <v>223</v>
      </c>
    </row>
    <row r="67" spans="1:38" x14ac:dyDescent="0.3">
      <c r="A67" t="s">
        <v>720</v>
      </c>
      <c r="B67" t="s">
        <v>192</v>
      </c>
      <c r="C67" t="s">
        <v>125</v>
      </c>
      <c r="D67">
        <v>73</v>
      </c>
      <c r="E67" t="s">
        <v>721</v>
      </c>
      <c r="F67" t="s">
        <v>226</v>
      </c>
      <c r="G67" t="s">
        <v>722</v>
      </c>
      <c r="H67" t="s">
        <v>723</v>
      </c>
      <c r="I67" s="4">
        <v>45347</v>
      </c>
      <c r="J67" t="s">
        <v>195</v>
      </c>
      <c r="K67" t="s">
        <v>724</v>
      </c>
      <c r="L67" t="s">
        <v>721</v>
      </c>
      <c r="M67" t="s">
        <v>197</v>
      </c>
      <c r="N67" t="s">
        <v>725</v>
      </c>
      <c r="O67" s="4">
        <v>46018</v>
      </c>
      <c r="P67" t="s">
        <v>726</v>
      </c>
      <c r="Q67" t="s">
        <v>727</v>
      </c>
      <c r="R67" t="s">
        <v>541</v>
      </c>
      <c r="S67" t="s">
        <v>202</v>
      </c>
      <c r="T67">
        <v>12</v>
      </c>
      <c r="U67">
        <v>12</v>
      </c>
      <c r="V67">
        <v>72</v>
      </c>
      <c r="W67">
        <v>0</v>
      </c>
      <c r="X67">
        <v>14</v>
      </c>
      <c r="Y67" t="s">
        <v>203</v>
      </c>
      <c r="Z67" t="s">
        <v>720</v>
      </c>
      <c r="AB67" t="s">
        <v>204</v>
      </c>
      <c r="AC67" t="s">
        <v>205</v>
      </c>
      <c r="AD67">
        <v>2</v>
      </c>
      <c r="AE67" t="s">
        <v>206</v>
      </c>
      <c r="AF67">
        <v>24</v>
      </c>
      <c r="AG67" t="s">
        <v>270</v>
      </c>
      <c r="AH67" t="s">
        <v>728</v>
      </c>
      <c r="AI67" t="s">
        <v>209</v>
      </c>
      <c r="AJ67">
        <v>2</v>
      </c>
      <c r="AK67" s="4">
        <v>45958</v>
      </c>
      <c r="AL67" t="s">
        <v>195</v>
      </c>
    </row>
    <row r="68" spans="1:38" x14ac:dyDescent="0.3">
      <c r="A68" t="s">
        <v>729</v>
      </c>
      <c r="B68" t="s">
        <v>729</v>
      </c>
      <c r="C68" t="s">
        <v>125</v>
      </c>
      <c r="D68">
        <v>45</v>
      </c>
      <c r="E68" t="s">
        <v>730</v>
      </c>
      <c r="F68" t="s">
        <v>731</v>
      </c>
      <c r="G68" t="s">
        <v>730</v>
      </c>
      <c r="H68" t="s">
        <v>731</v>
      </c>
      <c r="I68" s="4">
        <v>44258</v>
      </c>
      <c r="J68" t="s">
        <v>195</v>
      </c>
      <c r="K68" t="s">
        <v>732</v>
      </c>
      <c r="L68" t="s">
        <v>730</v>
      </c>
      <c r="M68" t="s">
        <v>197</v>
      </c>
      <c r="N68" t="s">
        <v>733</v>
      </c>
      <c r="O68" s="4">
        <v>46016</v>
      </c>
      <c r="P68" t="s">
        <v>734</v>
      </c>
      <c r="Q68" t="s">
        <v>735</v>
      </c>
      <c r="R68" t="s">
        <v>297</v>
      </c>
      <c r="S68" t="s">
        <v>202</v>
      </c>
      <c r="T68">
        <v>19</v>
      </c>
      <c r="U68">
        <v>5</v>
      </c>
      <c r="V68">
        <v>69</v>
      </c>
      <c r="W68">
        <v>1</v>
      </c>
      <c r="X68">
        <v>16</v>
      </c>
      <c r="Y68" t="s">
        <v>203</v>
      </c>
      <c r="Z68" t="s">
        <v>729</v>
      </c>
      <c r="AB68" t="s">
        <v>204</v>
      </c>
      <c r="AC68" t="s">
        <v>205</v>
      </c>
      <c r="AD68">
        <v>0</v>
      </c>
      <c r="AE68" t="s">
        <v>206</v>
      </c>
      <c r="AF68">
        <v>25</v>
      </c>
      <c r="AG68" t="s">
        <v>233</v>
      </c>
      <c r="AH68" t="s">
        <v>234</v>
      </c>
      <c r="AI68" t="s">
        <v>209</v>
      </c>
      <c r="AJ68">
        <v>1</v>
      </c>
      <c r="AK68" s="4">
        <v>45986</v>
      </c>
      <c r="AL68" t="s">
        <v>195</v>
      </c>
    </row>
    <row r="69" spans="1:38" x14ac:dyDescent="0.3">
      <c r="A69" t="s">
        <v>736</v>
      </c>
      <c r="B69" t="s">
        <v>192</v>
      </c>
      <c r="C69" t="s">
        <v>125</v>
      </c>
      <c r="D69">
        <v>57</v>
      </c>
      <c r="E69" t="s">
        <v>737</v>
      </c>
      <c r="F69" t="s">
        <v>738</v>
      </c>
      <c r="G69" t="s">
        <v>737</v>
      </c>
      <c r="H69" t="s">
        <v>738</v>
      </c>
      <c r="I69" s="4">
        <v>45900</v>
      </c>
      <c r="J69" t="s">
        <v>195</v>
      </c>
      <c r="K69" t="s">
        <v>739</v>
      </c>
      <c r="L69" t="s">
        <v>737</v>
      </c>
      <c r="M69" t="s">
        <v>197</v>
      </c>
      <c r="N69" t="s">
        <v>740</v>
      </c>
      <c r="O69" s="4">
        <v>46029</v>
      </c>
      <c r="P69" t="s">
        <v>741</v>
      </c>
      <c r="Q69" t="s">
        <v>742</v>
      </c>
      <c r="R69" t="s">
        <v>219</v>
      </c>
      <c r="S69" t="s">
        <v>202</v>
      </c>
      <c r="T69">
        <v>16</v>
      </c>
      <c r="U69">
        <v>16</v>
      </c>
      <c r="V69">
        <v>72</v>
      </c>
      <c r="W69">
        <v>0</v>
      </c>
      <c r="X69">
        <v>3</v>
      </c>
      <c r="Y69" t="s">
        <v>203</v>
      </c>
      <c r="Z69" t="s">
        <v>736</v>
      </c>
      <c r="AB69" t="s">
        <v>204</v>
      </c>
      <c r="AC69" t="s">
        <v>205</v>
      </c>
      <c r="AD69">
        <v>0</v>
      </c>
      <c r="AE69" t="s">
        <v>206</v>
      </c>
      <c r="AF69">
        <v>24</v>
      </c>
      <c r="AG69" t="s">
        <v>743</v>
      </c>
      <c r="AH69" t="s">
        <v>744</v>
      </c>
      <c r="AI69" t="s">
        <v>209</v>
      </c>
      <c r="AJ69">
        <v>2</v>
      </c>
      <c r="AK69" s="4">
        <v>45974</v>
      </c>
      <c r="AL69" t="s">
        <v>195</v>
      </c>
    </row>
    <row r="70" spans="1:38" x14ac:dyDescent="0.3">
      <c r="A70" t="s">
        <v>745</v>
      </c>
      <c r="B70" t="s">
        <v>192</v>
      </c>
      <c r="C70" t="s">
        <v>125</v>
      </c>
      <c r="D70">
        <v>119</v>
      </c>
      <c r="E70" t="s">
        <v>746</v>
      </c>
      <c r="F70" t="s">
        <v>747</v>
      </c>
      <c r="G70" t="s">
        <v>746</v>
      </c>
      <c r="H70" t="s">
        <v>747</v>
      </c>
      <c r="I70" s="4">
        <v>44546</v>
      </c>
      <c r="J70" t="s">
        <v>195</v>
      </c>
      <c r="K70" t="s">
        <v>748</v>
      </c>
      <c r="L70" t="s">
        <v>746</v>
      </c>
      <c r="M70" t="s">
        <v>197</v>
      </c>
      <c r="N70" t="s">
        <v>749</v>
      </c>
      <c r="O70" s="4">
        <v>46028</v>
      </c>
      <c r="P70" t="s">
        <v>750</v>
      </c>
      <c r="Q70" t="s">
        <v>751</v>
      </c>
      <c r="R70" t="s">
        <v>752</v>
      </c>
      <c r="S70" t="s">
        <v>202</v>
      </c>
      <c r="T70">
        <v>10</v>
      </c>
      <c r="U70">
        <v>1</v>
      </c>
      <c r="V70">
        <v>69</v>
      </c>
      <c r="W70">
        <v>1</v>
      </c>
      <c r="X70">
        <v>4</v>
      </c>
      <c r="Y70" t="s">
        <v>203</v>
      </c>
      <c r="Z70" t="s">
        <v>745</v>
      </c>
      <c r="AB70" t="s">
        <v>204</v>
      </c>
      <c r="AC70" t="s">
        <v>205</v>
      </c>
      <c r="AD70">
        <v>0</v>
      </c>
      <c r="AE70" t="s">
        <v>206</v>
      </c>
      <c r="AF70">
        <v>26</v>
      </c>
      <c r="AG70" t="s">
        <v>288</v>
      </c>
      <c r="AH70" t="s">
        <v>289</v>
      </c>
      <c r="AI70" t="s">
        <v>209</v>
      </c>
      <c r="AJ70">
        <v>3</v>
      </c>
      <c r="AK70" s="4">
        <v>45912</v>
      </c>
      <c r="AL70" t="s">
        <v>195</v>
      </c>
    </row>
    <row r="71" spans="1:38" x14ac:dyDescent="0.3">
      <c r="A71" t="s">
        <v>753</v>
      </c>
      <c r="B71" t="s">
        <v>753</v>
      </c>
      <c r="C71" t="s">
        <v>125</v>
      </c>
      <c r="D71">
        <v>36</v>
      </c>
      <c r="E71" t="s">
        <v>754</v>
      </c>
      <c r="F71" t="s">
        <v>755</v>
      </c>
      <c r="G71" t="s">
        <v>754</v>
      </c>
      <c r="H71" t="s">
        <v>755</v>
      </c>
      <c r="I71" s="4">
        <v>45949</v>
      </c>
      <c r="J71" t="s">
        <v>195</v>
      </c>
      <c r="K71" t="s">
        <v>756</v>
      </c>
      <c r="L71" t="s">
        <v>754</v>
      </c>
      <c r="M71" t="s">
        <v>197</v>
      </c>
      <c r="N71" t="s">
        <v>757</v>
      </c>
      <c r="O71" s="4">
        <v>46025</v>
      </c>
      <c r="P71" t="s">
        <v>758</v>
      </c>
      <c r="Q71" t="s">
        <v>759</v>
      </c>
      <c r="R71" t="s">
        <v>760</v>
      </c>
      <c r="S71" t="s">
        <v>220</v>
      </c>
      <c r="T71">
        <v>7</v>
      </c>
      <c r="U71">
        <v>7</v>
      </c>
      <c r="V71">
        <v>72</v>
      </c>
      <c r="W71">
        <v>0</v>
      </c>
      <c r="X71">
        <v>7</v>
      </c>
      <c r="Y71" t="s">
        <v>203</v>
      </c>
      <c r="Z71" t="s">
        <v>753</v>
      </c>
      <c r="AB71" t="s">
        <v>204</v>
      </c>
      <c r="AC71" t="s">
        <v>205</v>
      </c>
      <c r="AD71">
        <v>0</v>
      </c>
      <c r="AE71" t="s">
        <v>206</v>
      </c>
      <c r="AF71">
        <v>25</v>
      </c>
      <c r="AG71" t="s">
        <v>270</v>
      </c>
      <c r="AH71" t="s">
        <v>271</v>
      </c>
      <c r="AI71" t="s">
        <v>209</v>
      </c>
      <c r="AJ71">
        <v>1</v>
      </c>
      <c r="AK71" s="4">
        <v>45995</v>
      </c>
      <c r="AL71" t="s">
        <v>195</v>
      </c>
    </row>
    <row r="72" spans="1:38" x14ac:dyDescent="0.3">
      <c r="A72" t="s">
        <v>761</v>
      </c>
      <c r="B72" t="s">
        <v>761</v>
      </c>
      <c r="C72" t="s">
        <v>125</v>
      </c>
      <c r="D72">
        <v>39</v>
      </c>
      <c r="E72" t="s">
        <v>762</v>
      </c>
      <c r="F72" t="s">
        <v>226</v>
      </c>
      <c r="G72" t="s">
        <v>763</v>
      </c>
      <c r="H72" t="s">
        <v>764</v>
      </c>
      <c r="I72" s="4">
        <v>45473</v>
      </c>
      <c r="J72" t="s">
        <v>195</v>
      </c>
      <c r="K72" t="s">
        <v>765</v>
      </c>
      <c r="L72" t="s">
        <v>762</v>
      </c>
      <c r="M72" t="s">
        <v>197</v>
      </c>
      <c r="N72" t="s">
        <v>766</v>
      </c>
      <c r="O72" s="4">
        <v>46022</v>
      </c>
      <c r="P72" t="s">
        <v>517</v>
      </c>
      <c r="Q72" t="s">
        <v>518</v>
      </c>
      <c r="R72" t="s">
        <v>219</v>
      </c>
      <c r="S72" t="s">
        <v>202</v>
      </c>
      <c r="T72">
        <v>10</v>
      </c>
      <c r="U72">
        <v>10</v>
      </c>
      <c r="V72">
        <v>73</v>
      </c>
      <c r="W72">
        <v>0</v>
      </c>
      <c r="X72">
        <v>10</v>
      </c>
      <c r="Y72" t="s">
        <v>203</v>
      </c>
      <c r="Z72" t="s">
        <v>761</v>
      </c>
      <c r="AB72" t="s">
        <v>204</v>
      </c>
      <c r="AC72" t="s">
        <v>205</v>
      </c>
      <c r="AD72">
        <v>0</v>
      </c>
      <c r="AE72" t="s">
        <v>206</v>
      </c>
      <c r="AF72">
        <v>26</v>
      </c>
      <c r="AG72" t="s">
        <v>207</v>
      </c>
      <c r="AH72" t="s">
        <v>208</v>
      </c>
      <c r="AI72" t="s">
        <v>209</v>
      </c>
      <c r="AJ72">
        <v>1</v>
      </c>
      <c r="AK72" s="4">
        <v>45992</v>
      </c>
      <c r="AL72" t="s">
        <v>195</v>
      </c>
    </row>
    <row r="73" spans="1:38" x14ac:dyDescent="0.3">
      <c r="A73" t="s">
        <v>767</v>
      </c>
      <c r="B73" t="s">
        <v>192</v>
      </c>
      <c r="C73" t="s">
        <v>125</v>
      </c>
      <c r="D73">
        <v>157</v>
      </c>
      <c r="E73" t="s">
        <v>768</v>
      </c>
      <c r="F73" t="s">
        <v>226</v>
      </c>
      <c r="G73" t="s">
        <v>213</v>
      </c>
      <c r="H73" t="s">
        <v>213</v>
      </c>
      <c r="I73" t="s">
        <v>213</v>
      </c>
      <c r="J73" t="s">
        <v>195</v>
      </c>
      <c r="K73" t="s">
        <v>769</v>
      </c>
      <c r="L73" t="s">
        <v>768</v>
      </c>
      <c r="M73" t="s">
        <v>215</v>
      </c>
      <c r="N73" t="s">
        <v>770</v>
      </c>
      <c r="O73" s="4">
        <v>46024</v>
      </c>
      <c r="P73" t="s">
        <v>771</v>
      </c>
      <c r="Q73" t="s">
        <v>772</v>
      </c>
      <c r="R73" t="s">
        <v>773</v>
      </c>
      <c r="S73" t="s">
        <v>336</v>
      </c>
      <c r="T73">
        <v>30</v>
      </c>
      <c r="U73">
        <v>30</v>
      </c>
      <c r="V73">
        <v>75.290000000000006</v>
      </c>
      <c r="W73">
        <v>0</v>
      </c>
      <c r="X73">
        <v>8</v>
      </c>
      <c r="Y73" t="s">
        <v>203</v>
      </c>
      <c r="Z73" t="s">
        <v>767</v>
      </c>
      <c r="AB73" t="s">
        <v>204</v>
      </c>
      <c r="AC73" t="s">
        <v>205</v>
      </c>
      <c r="AD73">
        <v>0</v>
      </c>
      <c r="AE73" t="s">
        <v>206</v>
      </c>
      <c r="AF73">
        <v>25</v>
      </c>
      <c r="AG73" t="s">
        <v>774</v>
      </c>
      <c r="AH73" t="s">
        <v>775</v>
      </c>
      <c r="AI73" t="s">
        <v>209</v>
      </c>
      <c r="AJ73">
        <v>1</v>
      </c>
      <c r="AK73" s="4">
        <v>45874</v>
      </c>
      <c r="AL73" t="s">
        <v>195</v>
      </c>
    </row>
    <row r="74" spans="1:38" x14ac:dyDescent="0.3">
      <c r="A74" t="s">
        <v>776</v>
      </c>
      <c r="B74" t="s">
        <v>192</v>
      </c>
      <c r="C74" t="s">
        <v>125</v>
      </c>
      <c r="D74">
        <v>92</v>
      </c>
      <c r="E74" t="s">
        <v>777</v>
      </c>
      <c r="F74" t="s">
        <v>778</v>
      </c>
      <c r="G74" t="s">
        <v>777</v>
      </c>
      <c r="H74" t="s">
        <v>778</v>
      </c>
      <c r="I74" s="4">
        <v>45592</v>
      </c>
      <c r="J74" t="s">
        <v>195</v>
      </c>
      <c r="K74" t="s">
        <v>779</v>
      </c>
      <c r="L74" t="s">
        <v>777</v>
      </c>
      <c r="M74" t="s">
        <v>215</v>
      </c>
      <c r="N74" t="s">
        <v>780</v>
      </c>
      <c r="O74" s="4">
        <v>45999</v>
      </c>
      <c r="P74" t="s">
        <v>781</v>
      </c>
      <c r="Q74" t="s">
        <v>782</v>
      </c>
      <c r="R74" t="s">
        <v>297</v>
      </c>
      <c r="S74" t="s">
        <v>202</v>
      </c>
      <c r="T74">
        <v>30</v>
      </c>
      <c r="U74">
        <v>10</v>
      </c>
      <c r="V74">
        <v>68</v>
      </c>
      <c r="W74">
        <v>3</v>
      </c>
      <c r="X74">
        <v>33</v>
      </c>
      <c r="Y74" t="s">
        <v>203</v>
      </c>
      <c r="Z74" t="s">
        <v>776</v>
      </c>
      <c r="AB74" t="s">
        <v>204</v>
      </c>
      <c r="AC74" t="s">
        <v>205</v>
      </c>
      <c r="AD74">
        <v>0</v>
      </c>
      <c r="AE74" t="s">
        <v>206</v>
      </c>
      <c r="AF74">
        <v>25</v>
      </c>
      <c r="AG74" t="s">
        <v>345</v>
      </c>
      <c r="AH74" t="s">
        <v>400</v>
      </c>
      <c r="AI74" t="s">
        <v>209</v>
      </c>
      <c r="AJ74">
        <v>2</v>
      </c>
      <c r="AK74" s="4">
        <v>45939</v>
      </c>
      <c r="AL74" t="s">
        <v>223</v>
      </c>
    </row>
    <row r="75" spans="1:38" x14ac:dyDescent="0.3">
      <c r="A75" t="s">
        <v>783</v>
      </c>
      <c r="B75" t="s">
        <v>783</v>
      </c>
      <c r="C75" t="s">
        <v>125</v>
      </c>
      <c r="D75">
        <v>51</v>
      </c>
      <c r="E75" t="s">
        <v>784</v>
      </c>
      <c r="F75" t="s">
        <v>785</v>
      </c>
      <c r="G75" t="s">
        <v>784</v>
      </c>
      <c r="H75" t="s">
        <v>785</v>
      </c>
      <c r="I75" s="4">
        <v>39052</v>
      </c>
      <c r="J75" t="s">
        <v>195</v>
      </c>
      <c r="K75" t="s">
        <v>786</v>
      </c>
      <c r="L75" t="s">
        <v>784</v>
      </c>
      <c r="M75" t="s">
        <v>197</v>
      </c>
      <c r="N75" t="s">
        <v>787</v>
      </c>
      <c r="O75" s="4">
        <v>46010</v>
      </c>
      <c r="P75" t="s">
        <v>788</v>
      </c>
      <c r="Q75" t="s">
        <v>789</v>
      </c>
      <c r="R75" t="s">
        <v>279</v>
      </c>
      <c r="S75" t="s">
        <v>220</v>
      </c>
      <c r="T75">
        <v>27</v>
      </c>
      <c r="U75">
        <v>4</v>
      </c>
      <c r="V75">
        <v>69</v>
      </c>
      <c r="W75">
        <v>3</v>
      </c>
      <c r="X75">
        <v>22</v>
      </c>
      <c r="Y75" t="s">
        <v>203</v>
      </c>
      <c r="Z75" t="s">
        <v>783</v>
      </c>
      <c r="AB75" t="s">
        <v>204</v>
      </c>
      <c r="AC75" t="s">
        <v>205</v>
      </c>
      <c r="AD75">
        <v>0</v>
      </c>
      <c r="AE75" t="s">
        <v>206</v>
      </c>
      <c r="AF75">
        <v>23</v>
      </c>
      <c r="AG75" t="s">
        <v>298</v>
      </c>
      <c r="AH75" t="s">
        <v>505</v>
      </c>
      <c r="AI75" t="s">
        <v>209</v>
      </c>
      <c r="AJ75">
        <v>1</v>
      </c>
      <c r="AK75" s="4">
        <v>45980</v>
      </c>
      <c r="AL75" t="s">
        <v>195</v>
      </c>
    </row>
    <row r="76" spans="1:38" x14ac:dyDescent="0.3">
      <c r="A76" t="s">
        <v>790</v>
      </c>
      <c r="B76" t="s">
        <v>790</v>
      </c>
      <c r="C76" t="s">
        <v>125</v>
      </c>
      <c r="D76">
        <v>86</v>
      </c>
      <c r="E76" t="s">
        <v>791</v>
      </c>
      <c r="F76" t="s">
        <v>792</v>
      </c>
      <c r="G76" t="s">
        <v>791</v>
      </c>
      <c r="H76" t="s">
        <v>792</v>
      </c>
      <c r="I76" s="4">
        <v>44180</v>
      </c>
      <c r="J76" t="s">
        <v>195</v>
      </c>
      <c r="K76" t="s">
        <v>793</v>
      </c>
      <c r="L76" t="s">
        <v>791</v>
      </c>
      <c r="M76" t="s">
        <v>197</v>
      </c>
      <c r="N76" t="s">
        <v>794</v>
      </c>
      <c r="O76" s="4">
        <v>46000</v>
      </c>
      <c r="P76" t="s">
        <v>795</v>
      </c>
      <c r="Q76" t="s">
        <v>796</v>
      </c>
      <c r="R76" t="s">
        <v>279</v>
      </c>
      <c r="S76" t="s">
        <v>220</v>
      </c>
      <c r="T76">
        <v>30</v>
      </c>
      <c r="U76">
        <v>2</v>
      </c>
      <c r="V76">
        <v>69</v>
      </c>
      <c r="W76">
        <v>4</v>
      </c>
      <c r="X76">
        <v>32</v>
      </c>
      <c r="Y76" t="s">
        <v>203</v>
      </c>
      <c r="Z76" t="s">
        <v>790</v>
      </c>
      <c r="AB76" t="s">
        <v>204</v>
      </c>
      <c r="AC76" t="s">
        <v>205</v>
      </c>
      <c r="AD76">
        <v>0</v>
      </c>
      <c r="AE76" t="s">
        <v>206</v>
      </c>
      <c r="AF76">
        <v>25</v>
      </c>
      <c r="AG76" t="s">
        <v>426</v>
      </c>
      <c r="AH76" t="s">
        <v>427</v>
      </c>
      <c r="AI76" t="s">
        <v>209</v>
      </c>
      <c r="AJ76">
        <v>2</v>
      </c>
      <c r="AK76" s="4">
        <v>45945</v>
      </c>
      <c r="AL76" t="s">
        <v>195</v>
      </c>
    </row>
    <row r="77" spans="1:38" x14ac:dyDescent="0.3">
      <c r="A77" t="s">
        <v>797</v>
      </c>
      <c r="B77" t="s">
        <v>192</v>
      </c>
      <c r="C77" t="s">
        <v>125</v>
      </c>
      <c r="D77">
        <v>30</v>
      </c>
      <c r="E77" t="s">
        <v>798</v>
      </c>
      <c r="F77" t="s">
        <v>799</v>
      </c>
      <c r="G77" t="s">
        <v>798</v>
      </c>
      <c r="H77" t="s">
        <v>799</v>
      </c>
      <c r="I77" s="4">
        <v>45900</v>
      </c>
      <c r="J77" t="s">
        <v>195</v>
      </c>
      <c r="K77" t="s">
        <v>800</v>
      </c>
      <c r="L77" t="s">
        <v>798</v>
      </c>
      <c r="M77" t="s">
        <v>801</v>
      </c>
      <c r="N77" t="s">
        <v>802</v>
      </c>
      <c r="O77" s="4">
        <v>46001</v>
      </c>
      <c r="P77" t="s">
        <v>803</v>
      </c>
      <c r="Q77" t="s">
        <v>804</v>
      </c>
      <c r="R77" t="s">
        <v>279</v>
      </c>
      <c r="S77" t="s">
        <v>202</v>
      </c>
      <c r="T77">
        <v>30</v>
      </c>
      <c r="U77">
        <v>7</v>
      </c>
      <c r="V77">
        <v>69</v>
      </c>
      <c r="W77">
        <v>3</v>
      </c>
      <c r="X77">
        <v>31</v>
      </c>
      <c r="Y77" t="s">
        <v>203</v>
      </c>
      <c r="Z77" t="s">
        <v>797</v>
      </c>
      <c r="AB77" t="s">
        <v>204</v>
      </c>
      <c r="AC77" t="s">
        <v>205</v>
      </c>
      <c r="AD77">
        <v>0</v>
      </c>
      <c r="AE77" t="s">
        <v>206</v>
      </c>
      <c r="AF77">
        <v>25</v>
      </c>
      <c r="AG77" t="s">
        <v>207</v>
      </c>
      <c r="AH77" t="s">
        <v>208</v>
      </c>
      <c r="AI77" t="s">
        <v>209</v>
      </c>
      <c r="AJ77">
        <v>0</v>
      </c>
      <c r="AK77" s="4">
        <v>46001</v>
      </c>
      <c r="AL77" t="s">
        <v>195</v>
      </c>
    </row>
    <row r="78" spans="1:38" x14ac:dyDescent="0.3">
      <c r="A78" t="s">
        <v>805</v>
      </c>
      <c r="B78" t="s">
        <v>805</v>
      </c>
      <c r="C78" t="s">
        <v>125</v>
      </c>
      <c r="D78">
        <v>29</v>
      </c>
      <c r="E78" t="s">
        <v>806</v>
      </c>
      <c r="F78" t="s">
        <v>807</v>
      </c>
      <c r="G78" t="s">
        <v>806</v>
      </c>
      <c r="H78" t="s">
        <v>807</v>
      </c>
      <c r="I78" s="4">
        <v>45424</v>
      </c>
      <c r="J78" t="s">
        <v>195</v>
      </c>
      <c r="K78" t="s">
        <v>808</v>
      </c>
      <c r="L78" t="s">
        <v>806</v>
      </c>
      <c r="M78" t="s">
        <v>197</v>
      </c>
      <c r="N78" t="s">
        <v>809</v>
      </c>
      <c r="O78" s="4">
        <v>46002</v>
      </c>
      <c r="P78" t="s">
        <v>810</v>
      </c>
      <c r="Q78" t="s">
        <v>811</v>
      </c>
      <c r="R78" t="s">
        <v>812</v>
      </c>
      <c r="S78" t="s">
        <v>336</v>
      </c>
      <c r="T78">
        <v>30</v>
      </c>
      <c r="U78">
        <v>14</v>
      </c>
      <c r="V78">
        <v>75.290000000000006</v>
      </c>
      <c r="W78">
        <v>1</v>
      </c>
      <c r="X78">
        <v>30</v>
      </c>
      <c r="Y78" t="s">
        <v>203</v>
      </c>
      <c r="Z78" t="s">
        <v>805</v>
      </c>
      <c r="AB78" t="s">
        <v>204</v>
      </c>
      <c r="AD78">
        <v>0</v>
      </c>
      <c r="AE78" t="s">
        <v>206</v>
      </c>
      <c r="AF78">
        <v>26</v>
      </c>
      <c r="AG78" t="s">
        <v>207</v>
      </c>
      <c r="AH78" t="s">
        <v>208</v>
      </c>
      <c r="AI78" t="s">
        <v>209</v>
      </c>
      <c r="AJ78">
        <v>0</v>
      </c>
      <c r="AK78" s="4">
        <v>46002</v>
      </c>
      <c r="AL78" t="s">
        <v>195</v>
      </c>
    </row>
    <row r="79" spans="1:38" x14ac:dyDescent="0.3">
      <c r="A79" t="s">
        <v>813</v>
      </c>
      <c r="B79" t="s">
        <v>192</v>
      </c>
      <c r="C79" t="s">
        <v>125</v>
      </c>
      <c r="D79">
        <v>167</v>
      </c>
      <c r="E79" t="s">
        <v>814</v>
      </c>
      <c r="F79" t="s">
        <v>815</v>
      </c>
      <c r="G79" t="s">
        <v>814</v>
      </c>
      <c r="H79" t="s">
        <v>815</v>
      </c>
      <c r="I79" s="4">
        <v>45627</v>
      </c>
      <c r="J79" t="s">
        <v>195</v>
      </c>
      <c r="K79" t="s">
        <v>816</v>
      </c>
      <c r="L79" t="s">
        <v>814</v>
      </c>
      <c r="M79" t="s">
        <v>215</v>
      </c>
      <c r="N79" t="s">
        <v>817</v>
      </c>
      <c r="O79" s="4">
        <v>46014</v>
      </c>
      <c r="P79" t="s">
        <v>818</v>
      </c>
      <c r="Q79" t="s">
        <v>819</v>
      </c>
      <c r="R79" t="s">
        <v>279</v>
      </c>
      <c r="S79" t="s">
        <v>367</v>
      </c>
      <c r="T79">
        <v>30</v>
      </c>
      <c r="U79">
        <v>30</v>
      </c>
      <c r="V79">
        <v>69</v>
      </c>
      <c r="W79">
        <v>0</v>
      </c>
      <c r="X79">
        <v>18</v>
      </c>
      <c r="Y79" t="s">
        <v>203</v>
      </c>
      <c r="Z79" t="s">
        <v>813</v>
      </c>
      <c r="AB79" t="s">
        <v>204</v>
      </c>
      <c r="AC79" t="s">
        <v>205</v>
      </c>
      <c r="AD79">
        <v>0</v>
      </c>
      <c r="AE79" t="s">
        <v>206</v>
      </c>
      <c r="AF79">
        <v>25</v>
      </c>
      <c r="AG79" t="s">
        <v>221</v>
      </c>
      <c r="AH79" t="s">
        <v>222</v>
      </c>
      <c r="AI79" t="s">
        <v>209</v>
      </c>
      <c r="AJ79">
        <v>5</v>
      </c>
      <c r="AK79" s="4">
        <v>45864</v>
      </c>
      <c r="AL79" t="s">
        <v>223</v>
      </c>
    </row>
    <row r="80" spans="1:38" x14ac:dyDescent="0.3">
      <c r="A80" t="s">
        <v>820</v>
      </c>
      <c r="B80" t="s">
        <v>820</v>
      </c>
      <c r="C80" t="s">
        <v>125</v>
      </c>
      <c r="D80">
        <v>51</v>
      </c>
      <c r="E80" t="s">
        <v>821</v>
      </c>
      <c r="F80" t="s">
        <v>226</v>
      </c>
      <c r="G80" t="s">
        <v>822</v>
      </c>
      <c r="H80" t="s">
        <v>823</v>
      </c>
      <c r="I80" s="4">
        <v>45725</v>
      </c>
      <c r="J80" t="s">
        <v>195</v>
      </c>
      <c r="K80" t="s">
        <v>824</v>
      </c>
      <c r="L80" t="s">
        <v>821</v>
      </c>
      <c r="M80" t="s">
        <v>197</v>
      </c>
      <c r="N80" t="s">
        <v>825</v>
      </c>
      <c r="O80" s="4">
        <v>46010</v>
      </c>
      <c r="P80" t="s">
        <v>826</v>
      </c>
      <c r="Q80" t="s">
        <v>335</v>
      </c>
      <c r="R80" t="s">
        <v>279</v>
      </c>
      <c r="S80" t="s">
        <v>202</v>
      </c>
      <c r="T80">
        <v>22</v>
      </c>
      <c r="U80">
        <v>5</v>
      </c>
      <c r="V80">
        <v>69</v>
      </c>
      <c r="W80">
        <v>1</v>
      </c>
      <c r="X80">
        <v>22</v>
      </c>
      <c r="Y80" t="s">
        <v>203</v>
      </c>
      <c r="Z80" t="s">
        <v>820</v>
      </c>
      <c r="AB80" t="s">
        <v>204</v>
      </c>
      <c r="AC80" t="s">
        <v>205</v>
      </c>
      <c r="AD80">
        <v>0</v>
      </c>
      <c r="AE80" t="s">
        <v>206</v>
      </c>
      <c r="AF80">
        <v>24</v>
      </c>
      <c r="AG80" t="s">
        <v>298</v>
      </c>
      <c r="AH80" t="s">
        <v>827</v>
      </c>
      <c r="AI80" t="s">
        <v>209</v>
      </c>
      <c r="AJ80">
        <v>1</v>
      </c>
      <c r="AK80" s="4">
        <v>45980</v>
      </c>
      <c r="AL80" t="s">
        <v>195</v>
      </c>
    </row>
    <row r="81" spans="1:38" x14ac:dyDescent="0.3">
      <c r="A81" t="s">
        <v>828</v>
      </c>
      <c r="B81" t="s">
        <v>192</v>
      </c>
      <c r="C81" t="s">
        <v>125</v>
      </c>
      <c r="D81">
        <v>186</v>
      </c>
      <c r="E81" t="s">
        <v>829</v>
      </c>
      <c r="F81" t="s">
        <v>830</v>
      </c>
      <c r="G81" t="s">
        <v>213</v>
      </c>
      <c r="H81" t="s">
        <v>213</v>
      </c>
      <c r="I81" t="s">
        <v>213</v>
      </c>
      <c r="J81" t="s">
        <v>195</v>
      </c>
      <c r="K81" t="s">
        <v>831</v>
      </c>
      <c r="L81" t="s">
        <v>829</v>
      </c>
      <c r="M81" t="s">
        <v>197</v>
      </c>
      <c r="N81" t="s">
        <v>832</v>
      </c>
      <c r="O81" s="4">
        <v>46004</v>
      </c>
      <c r="P81" t="s">
        <v>833</v>
      </c>
      <c r="Q81" t="s">
        <v>335</v>
      </c>
      <c r="R81" t="s">
        <v>279</v>
      </c>
      <c r="S81" t="s">
        <v>202</v>
      </c>
      <c r="T81">
        <v>30</v>
      </c>
      <c r="U81">
        <v>9</v>
      </c>
      <c r="V81">
        <v>69</v>
      </c>
      <c r="W81">
        <v>2</v>
      </c>
      <c r="X81">
        <v>28</v>
      </c>
      <c r="Y81" t="s">
        <v>203</v>
      </c>
      <c r="Z81" t="s">
        <v>828</v>
      </c>
      <c r="AB81" t="s">
        <v>204</v>
      </c>
      <c r="AC81" t="s">
        <v>205</v>
      </c>
      <c r="AD81">
        <v>0</v>
      </c>
      <c r="AE81" t="s">
        <v>206</v>
      </c>
      <c r="AF81">
        <v>24</v>
      </c>
      <c r="AG81" t="s">
        <v>221</v>
      </c>
      <c r="AH81" t="s">
        <v>222</v>
      </c>
      <c r="AI81" t="s">
        <v>209</v>
      </c>
      <c r="AJ81">
        <v>5</v>
      </c>
      <c r="AK81" s="4">
        <v>45845</v>
      </c>
      <c r="AL81" t="s">
        <v>195</v>
      </c>
    </row>
    <row r="82" spans="1:38" x14ac:dyDescent="0.3">
      <c r="A82" t="s">
        <v>834</v>
      </c>
      <c r="B82" t="s">
        <v>192</v>
      </c>
      <c r="C82" t="s">
        <v>125</v>
      </c>
      <c r="D82">
        <v>192</v>
      </c>
      <c r="E82" t="s">
        <v>835</v>
      </c>
      <c r="F82" t="s">
        <v>836</v>
      </c>
      <c r="G82" t="s">
        <v>213</v>
      </c>
      <c r="H82" t="s">
        <v>213</v>
      </c>
      <c r="I82" t="s">
        <v>213</v>
      </c>
      <c r="J82" t="s">
        <v>195</v>
      </c>
      <c r="K82" t="s">
        <v>837</v>
      </c>
      <c r="L82" t="s">
        <v>835</v>
      </c>
      <c r="M82" t="s">
        <v>215</v>
      </c>
      <c r="N82" t="s">
        <v>838</v>
      </c>
      <c r="O82" s="4">
        <v>46019</v>
      </c>
      <c r="P82" t="s">
        <v>839</v>
      </c>
      <c r="Q82" t="s">
        <v>840</v>
      </c>
      <c r="R82" t="s">
        <v>841</v>
      </c>
      <c r="S82" t="s">
        <v>202</v>
      </c>
      <c r="T82">
        <v>30</v>
      </c>
      <c r="U82">
        <v>30</v>
      </c>
      <c r="V82">
        <v>69</v>
      </c>
      <c r="W82">
        <v>0</v>
      </c>
      <c r="X82">
        <v>13</v>
      </c>
      <c r="Y82" t="s">
        <v>203</v>
      </c>
      <c r="Z82" t="s">
        <v>834</v>
      </c>
      <c r="AB82" t="s">
        <v>204</v>
      </c>
      <c r="AC82" t="s">
        <v>205</v>
      </c>
      <c r="AD82">
        <v>0</v>
      </c>
      <c r="AE82" t="s">
        <v>206</v>
      </c>
      <c r="AF82">
        <v>25</v>
      </c>
      <c r="AG82" t="s">
        <v>207</v>
      </c>
      <c r="AH82" t="s">
        <v>208</v>
      </c>
      <c r="AI82" t="s">
        <v>209</v>
      </c>
      <c r="AJ82">
        <v>6</v>
      </c>
      <c r="AK82" s="4">
        <v>45839</v>
      </c>
      <c r="AL82" t="s">
        <v>195</v>
      </c>
    </row>
    <row r="83" spans="1:38" x14ac:dyDescent="0.3">
      <c r="A83" t="s">
        <v>842</v>
      </c>
      <c r="B83" t="s">
        <v>842</v>
      </c>
      <c r="C83" t="s">
        <v>125</v>
      </c>
      <c r="D83">
        <v>38</v>
      </c>
      <c r="E83" t="s">
        <v>843</v>
      </c>
      <c r="F83" t="s">
        <v>844</v>
      </c>
      <c r="G83" t="s">
        <v>843</v>
      </c>
      <c r="H83" t="s">
        <v>844</v>
      </c>
      <c r="I83" s="4">
        <v>44406</v>
      </c>
      <c r="J83" t="s">
        <v>195</v>
      </c>
      <c r="K83" t="s">
        <v>845</v>
      </c>
      <c r="L83" t="s">
        <v>843</v>
      </c>
      <c r="M83" t="s">
        <v>197</v>
      </c>
      <c r="N83" t="s">
        <v>846</v>
      </c>
      <c r="O83" s="4">
        <v>46023</v>
      </c>
      <c r="P83" t="s">
        <v>847</v>
      </c>
      <c r="Q83" t="s">
        <v>848</v>
      </c>
      <c r="R83" t="s">
        <v>328</v>
      </c>
      <c r="S83" t="s">
        <v>220</v>
      </c>
      <c r="T83">
        <v>11</v>
      </c>
      <c r="U83">
        <v>11</v>
      </c>
      <c r="V83">
        <v>69</v>
      </c>
      <c r="W83">
        <v>0</v>
      </c>
      <c r="X83">
        <v>9</v>
      </c>
      <c r="Y83" t="s">
        <v>203</v>
      </c>
      <c r="Z83" t="s">
        <v>842</v>
      </c>
      <c r="AB83" t="s">
        <v>204</v>
      </c>
      <c r="AC83" t="s">
        <v>205</v>
      </c>
      <c r="AD83">
        <v>0</v>
      </c>
      <c r="AE83" t="s">
        <v>206</v>
      </c>
      <c r="AF83">
        <v>25</v>
      </c>
      <c r="AG83" t="s">
        <v>270</v>
      </c>
      <c r="AH83" t="s">
        <v>271</v>
      </c>
      <c r="AI83" t="s">
        <v>209</v>
      </c>
      <c r="AJ83">
        <v>1</v>
      </c>
      <c r="AK83" s="4">
        <v>45993</v>
      </c>
      <c r="AL83" t="s">
        <v>195</v>
      </c>
    </row>
    <row r="84" spans="1:38" x14ac:dyDescent="0.3">
      <c r="A84" t="s">
        <v>849</v>
      </c>
      <c r="B84" t="s">
        <v>849</v>
      </c>
      <c r="C84" t="s">
        <v>125</v>
      </c>
      <c r="D84">
        <v>44</v>
      </c>
      <c r="E84" t="s">
        <v>850</v>
      </c>
      <c r="F84" t="s">
        <v>851</v>
      </c>
      <c r="G84" t="s">
        <v>850</v>
      </c>
      <c r="H84" t="s">
        <v>851</v>
      </c>
      <c r="I84" s="4">
        <v>30426</v>
      </c>
      <c r="J84" t="s">
        <v>195</v>
      </c>
      <c r="K84" t="s">
        <v>852</v>
      </c>
      <c r="L84" t="s">
        <v>850</v>
      </c>
      <c r="M84" t="s">
        <v>197</v>
      </c>
      <c r="N84" t="s">
        <v>853</v>
      </c>
      <c r="O84" s="4">
        <v>46017</v>
      </c>
      <c r="P84" t="s">
        <v>854</v>
      </c>
      <c r="Q84" t="s">
        <v>855</v>
      </c>
      <c r="R84" t="s">
        <v>297</v>
      </c>
      <c r="S84" t="s">
        <v>202</v>
      </c>
      <c r="T84">
        <v>12</v>
      </c>
      <c r="U84">
        <v>2</v>
      </c>
      <c r="V84">
        <v>69</v>
      </c>
      <c r="W84">
        <v>1</v>
      </c>
      <c r="X84">
        <v>15</v>
      </c>
      <c r="Y84" t="s">
        <v>203</v>
      </c>
      <c r="Z84" t="s">
        <v>849</v>
      </c>
      <c r="AB84" t="s">
        <v>204</v>
      </c>
      <c r="AC84" t="s">
        <v>205</v>
      </c>
      <c r="AD84">
        <v>3</v>
      </c>
      <c r="AE84" t="s">
        <v>206</v>
      </c>
      <c r="AF84">
        <v>26</v>
      </c>
      <c r="AG84" t="s">
        <v>233</v>
      </c>
      <c r="AH84" t="s">
        <v>234</v>
      </c>
      <c r="AI84" t="s">
        <v>209</v>
      </c>
      <c r="AJ84">
        <v>1</v>
      </c>
      <c r="AK84" s="4">
        <v>45987</v>
      </c>
      <c r="AL84" t="s">
        <v>195</v>
      </c>
    </row>
    <row r="85" spans="1:38" x14ac:dyDescent="0.3">
      <c r="A85" t="s">
        <v>856</v>
      </c>
      <c r="B85" t="s">
        <v>856</v>
      </c>
      <c r="C85" t="s">
        <v>125</v>
      </c>
      <c r="D85">
        <v>38</v>
      </c>
      <c r="E85" t="s">
        <v>857</v>
      </c>
      <c r="F85" t="s">
        <v>858</v>
      </c>
      <c r="G85" t="s">
        <v>857</v>
      </c>
      <c r="H85" t="s">
        <v>858</v>
      </c>
      <c r="I85" s="4">
        <v>45935</v>
      </c>
      <c r="J85" t="s">
        <v>195</v>
      </c>
      <c r="K85" t="s">
        <v>859</v>
      </c>
      <c r="L85" t="s">
        <v>857</v>
      </c>
      <c r="M85" t="s">
        <v>197</v>
      </c>
      <c r="N85" t="s">
        <v>860</v>
      </c>
      <c r="O85" s="4">
        <v>46023</v>
      </c>
      <c r="P85" t="s">
        <v>661</v>
      </c>
      <c r="Q85" t="s">
        <v>662</v>
      </c>
      <c r="R85" t="s">
        <v>416</v>
      </c>
      <c r="S85" t="s">
        <v>220</v>
      </c>
      <c r="T85">
        <v>6</v>
      </c>
      <c r="U85">
        <v>6</v>
      </c>
      <c r="V85">
        <v>68</v>
      </c>
      <c r="W85">
        <v>0</v>
      </c>
      <c r="X85">
        <v>9</v>
      </c>
      <c r="Y85" t="s">
        <v>203</v>
      </c>
      <c r="Z85" t="s">
        <v>856</v>
      </c>
      <c r="AB85" t="s">
        <v>204</v>
      </c>
      <c r="AC85" t="s">
        <v>205</v>
      </c>
      <c r="AD85">
        <v>3</v>
      </c>
      <c r="AE85" t="s">
        <v>206</v>
      </c>
      <c r="AF85">
        <v>25</v>
      </c>
      <c r="AG85" t="s">
        <v>233</v>
      </c>
      <c r="AH85" t="s">
        <v>861</v>
      </c>
      <c r="AI85" t="s">
        <v>209</v>
      </c>
      <c r="AJ85">
        <v>1</v>
      </c>
      <c r="AK85" s="4">
        <v>45993</v>
      </c>
      <c r="AL85" t="s">
        <v>195</v>
      </c>
    </row>
    <row r="86" spans="1:38" x14ac:dyDescent="0.3">
      <c r="A86" t="s">
        <v>862</v>
      </c>
      <c r="B86" t="s">
        <v>192</v>
      </c>
      <c r="C86" t="s">
        <v>125</v>
      </c>
      <c r="D86">
        <v>60</v>
      </c>
      <c r="E86" t="s">
        <v>863</v>
      </c>
      <c r="F86" t="s">
        <v>864</v>
      </c>
      <c r="G86" t="s">
        <v>863</v>
      </c>
      <c r="H86" t="s">
        <v>864</v>
      </c>
      <c r="I86" s="4">
        <v>45900</v>
      </c>
      <c r="J86" t="s">
        <v>195</v>
      </c>
      <c r="K86" t="s">
        <v>865</v>
      </c>
      <c r="L86" t="s">
        <v>863</v>
      </c>
      <c r="M86" t="s">
        <v>197</v>
      </c>
      <c r="N86" t="s">
        <v>866</v>
      </c>
      <c r="O86" s="4">
        <v>46001</v>
      </c>
      <c r="P86" t="s">
        <v>867</v>
      </c>
      <c r="Q86" t="s">
        <v>868</v>
      </c>
      <c r="R86" t="s">
        <v>477</v>
      </c>
      <c r="S86" t="s">
        <v>202</v>
      </c>
      <c r="T86">
        <v>30</v>
      </c>
      <c r="U86">
        <v>7</v>
      </c>
      <c r="V86">
        <v>68</v>
      </c>
      <c r="W86">
        <v>2</v>
      </c>
      <c r="X86">
        <v>31</v>
      </c>
      <c r="Y86" t="s">
        <v>203</v>
      </c>
      <c r="Z86" t="s">
        <v>862</v>
      </c>
      <c r="AB86" t="s">
        <v>204</v>
      </c>
      <c r="AC86" t="s">
        <v>205</v>
      </c>
      <c r="AD86">
        <v>0</v>
      </c>
      <c r="AE86" t="s">
        <v>206</v>
      </c>
      <c r="AF86">
        <v>25</v>
      </c>
      <c r="AG86" t="s">
        <v>426</v>
      </c>
      <c r="AH86" t="s">
        <v>427</v>
      </c>
      <c r="AI86" t="s">
        <v>209</v>
      </c>
      <c r="AJ86">
        <v>1</v>
      </c>
      <c r="AK86" s="4">
        <v>45971</v>
      </c>
      <c r="AL86" t="s">
        <v>195</v>
      </c>
    </row>
    <row r="87" spans="1:38" x14ac:dyDescent="0.3">
      <c r="A87" t="s">
        <v>869</v>
      </c>
      <c r="B87" t="s">
        <v>869</v>
      </c>
      <c r="C87" t="s">
        <v>125</v>
      </c>
      <c r="D87">
        <v>185</v>
      </c>
      <c r="E87" t="s">
        <v>870</v>
      </c>
      <c r="F87" t="s">
        <v>226</v>
      </c>
      <c r="G87" t="s">
        <v>871</v>
      </c>
      <c r="H87" t="s">
        <v>872</v>
      </c>
      <c r="I87" s="4">
        <v>43782</v>
      </c>
      <c r="J87" t="s">
        <v>195</v>
      </c>
      <c r="K87" t="s">
        <v>873</v>
      </c>
      <c r="L87" t="s">
        <v>870</v>
      </c>
      <c r="M87" t="s">
        <v>197</v>
      </c>
      <c r="N87" t="s">
        <v>874</v>
      </c>
      <c r="O87" s="4">
        <v>46023</v>
      </c>
      <c r="P87" t="s">
        <v>875</v>
      </c>
      <c r="Q87" t="s">
        <v>876</v>
      </c>
      <c r="R87" t="s">
        <v>477</v>
      </c>
      <c r="S87" t="s">
        <v>220</v>
      </c>
      <c r="T87">
        <v>9</v>
      </c>
      <c r="U87">
        <v>9</v>
      </c>
      <c r="V87">
        <v>68</v>
      </c>
      <c r="W87">
        <v>0</v>
      </c>
      <c r="X87">
        <v>9</v>
      </c>
      <c r="Y87" t="s">
        <v>203</v>
      </c>
      <c r="Z87" t="s">
        <v>869</v>
      </c>
      <c r="AB87" t="s">
        <v>204</v>
      </c>
      <c r="AC87" t="s">
        <v>205</v>
      </c>
      <c r="AD87">
        <v>0</v>
      </c>
      <c r="AE87" t="s">
        <v>206</v>
      </c>
      <c r="AF87">
        <v>24</v>
      </c>
      <c r="AG87" t="s">
        <v>288</v>
      </c>
      <c r="AH87" t="s">
        <v>289</v>
      </c>
      <c r="AI87" t="s">
        <v>209</v>
      </c>
      <c r="AJ87">
        <v>6</v>
      </c>
      <c r="AK87" s="4">
        <v>45846</v>
      </c>
      <c r="AL87" t="s">
        <v>195</v>
      </c>
    </row>
    <row r="88" spans="1:38" x14ac:dyDescent="0.3">
      <c r="A88" t="s">
        <v>877</v>
      </c>
      <c r="B88" t="s">
        <v>877</v>
      </c>
      <c r="C88" t="s">
        <v>125</v>
      </c>
      <c r="D88">
        <v>179</v>
      </c>
      <c r="E88" t="s">
        <v>878</v>
      </c>
      <c r="F88" t="s">
        <v>879</v>
      </c>
      <c r="G88" t="s">
        <v>878</v>
      </c>
      <c r="H88" t="s">
        <v>879</v>
      </c>
      <c r="I88" s="4">
        <v>45207</v>
      </c>
      <c r="J88" t="s">
        <v>195</v>
      </c>
      <c r="K88" t="s">
        <v>880</v>
      </c>
      <c r="L88" t="s">
        <v>878</v>
      </c>
      <c r="M88" t="s">
        <v>197</v>
      </c>
      <c r="N88" t="s">
        <v>881</v>
      </c>
      <c r="O88" s="4">
        <v>46002</v>
      </c>
      <c r="P88" t="s">
        <v>882</v>
      </c>
      <c r="Q88" t="s">
        <v>883</v>
      </c>
      <c r="R88" t="s">
        <v>279</v>
      </c>
      <c r="S88" t="s">
        <v>220</v>
      </c>
      <c r="T88">
        <v>27</v>
      </c>
      <c r="U88">
        <v>1</v>
      </c>
      <c r="V88">
        <v>69</v>
      </c>
      <c r="W88">
        <v>2</v>
      </c>
      <c r="X88">
        <v>30</v>
      </c>
      <c r="Y88" t="s">
        <v>203</v>
      </c>
      <c r="Z88" t="s">
        <v>877</v>
      </c>
      <c r="AB88" t="s">
        <v>204</v>
      </c>
      <c r="AC88" t="s">
        <v>205</v>
      </c>
      <c r="AD88">
        <v>3</v>
      </c>
      <c r="AE88" t="s">
        <v>206</v>
      </c>
      <c r="AF88">
        <v>24</v>
      </c>
      <c r="AG88" t="s">
        <v>233</v>
      </c>
      <c r="AH88" t="s">
        <v>884</v>
      </c>
      <c r="AI88" t="s">
        <v>209</v>
      </c>
      <c r="AJ88">
        <v>5</v>
      </c>
      <c r="AK88" s="4">
        <v>45852</v>
      </c>
      <c r="AL88" t="s">
        <v>195</v>
      </c>
    </row>
    <row r="89" spans="1:38" x14ac:dyDescent="0.3">
      <c r="A89" t="s">
        <v>885</v>
      </c>
      <c r="B89" t="s">
        <v>885</v>
      </c>
      <c r="C89" t="s">
        <v>125</v>
      </c>
      <c r="D89">
        <v>186</v>
      </c>
      <c r="E89" t="s">
        <v>886</v>
      </c>
      <c r="F89" t="s">
        <v>887</v>
      </c>
      <c r="G89" t="s">
        <v>888</v>
      </c>
      <c r="H89" t="s">
        <v>889</v>
      </c>
      <c r="I89" s="4">
        <v>46005</v>
      </c>
      <c r="J89" t="s">
        <v>195</v>
      </c>
      <c r="K89" t="s">
        <v>890</v>
      </c>
      <c r="L89" t="s">
        <v>886</v>
      </c>
      <c r="M89" t="s">
        <v>215</v>
      </c>
      <c r="N89" t="s">
        <v>891</v>
      </c>
      <c r="O89" s="4">
        <v>46025</v>
      </c>
      <c r="P89" t="s">
        <v>892</v>
      </c>
      <c r="Q89" t="s">
        <v>893</v>
      </c>
      <c r="R89" t="s">
        <v>297</v>
      </c>
      <c r="S89" t="s">
        <v>202</v>
      </c>
      <c r="T89">
        <v>30</v>
      </c>
      <c r="U89">
        <v>30</v>
      </c>
      <c r="V89">
        <v>68</v>
      </c>
      <c r="W89">
        <v>0</v>
      </c>
      <c r="X89">
        <v>7</v>
      </c>
      <c r="Y89" t="s">
        <v>203</v>
      </c>
      <c r="Z89" t="s">
        <v>885</v>
      </c>
      <c r="AB89" t="s">
        <v>204</v>
      </c>
      <c r="AC89" t="s">
        <v>205</v>
      </c>
      <c r="AD89">
        <v>0</v>
      </c>
      <c r="AE89" t="s">
        <v>206</v>
      </c>
      <c r="AF89">
        <v>24</v>
      </c>
      <c r="AG89" t="s">
        <v>207</v>
      </c>
      <c r="AH89" t="s">
        <v>208</v>
      </c>
      <c r="AI89" t="s">
        <v>209</v>
      </c>
      <c r="AJ89">
        <v>6</v>
      </c>
      <c r="AK89" s="4">
        <v>45845</v>
      </c>
      <c r="AL89" t="s">
        <v>195</v>
      </c>
    </row>
    <row r="90" spans="1:38" x14ac:dyDescent="0.3">
      <c r="A90" t="s">
        <v>894</v>
      </c>
      <c r="B90" t="s">
        <v>192</v>
      </c>
      <c r="C90" t="s">
        <v>125</v>
      </c>
      <c r="D90">
        <v>147</v>
      </c>
      <c r="E90" t="s">
        <v>895</v>
      </c>
      <c r="F90" t="s">
        <v>226</v>
      </c>
      <c r="G90" t="s">
        <v>213</v>
      </c>
      <c r="H90" t="s">
        <v>213</v>
      </c>
      <c r="I90" t="s">
        <v>213</v>
      </c>
      <c r="J90" t="s">
        <v>195</v>
      </c>
      <c r="K90" t="s">
        <v>896</v>
      </c>
      <c r="L90" t="s">
        <v>895</v>
      </c>
      <c r="M90" t="s">
        <v>215</v>
      </c>
      <c r="N90" t="s">
        <v>897</v>
      </c>
      <c r="O90" s="4">
        <v>46004</v>
      </c>
      <c r="P90" t="s">
        <v>898</v>
      </c>
      <c r="Q90" t="s">
        <v>899</v>
      </c>
      <c r="R90" t="s">
        <v>297</v>
      </c>
      <c r="S90" t="s">
        <v>220</v>
      </c>
      <c r="T90">
        <v>30</v>
      </c>
      <c r="U90">
        <v>30</v>
      </c>
      <c r="V90">
        <v>69</v>
      </c>
      <c r="W90">
        <v>0</v>
      </c>
      <c r="X90">
        <v>28</v>
      </c>
      <c r="Y90" t="s">
        <v>203</v>
      </c>
      <c r="Z90" t="s">
        <v>894</v>
      </c>
      <c r="AB90" t="s">
        <v>204</v>
      </c>
      <c r="AC90" t="s">
        <v>205</v>
      </c>
      <c r="AD90">
        <v>0</v>
      </c>
      <c r="AE90" t="s">
        <v>206</v>
      </c>
      <c r="AF90">
        <v>25</v>
      </c>
      <c r="AG90" t="s">
        <v>298</v>
      </c>
      <c r="AH90" t="s">
        <v>505</v>
      </c>
      <c r="AI90" t="s">
        <v>209</v>
      </c>
      <c r="AJ90">
        <v>4</v>
      </c>
      <c r="AK90" s="4">
        <v>45884</v>
      </c>
      <c r="AL90" t="s">
        <v>195</v>
      </c>
    </row>
    <row r="91" spans="1:38" x14ac:dyDescent="0.3">
      <c r="A91" t="s">
        <v>900</v>
      </c>
      <c r="B91" t="s">
        <v>900</v>
      </c>
      <c r="C91" t="s">
        <v>125</v>
      </c>
      <c r="D91">
        <v>42</v>
      </c>
      <c r="E91" t="s">
        <v>901</v>
      </c>
      <c r="F91" t="s">
        <v>902</v>
      </c>
      <c r="G91" t="s">
        <v>901</v>
      </c>
      <c r="H91" t="s">
        <v>902</v>
      </c>
      <c r="I91" s="4">
        <v>45907</v>
      </c>
      <c r="J91" t="s">
        <v>195</v>
      </c>
      <c r="K91" t="s">
        <v>903</v>
      </c>
      <c r="L91" t="s">
        <v>901</v>
      </c>
      <c r="M91" t="s">
        <v>215</v>
      </c>
      <c r="N91" t="s">
        <v>904</v>
      </c>
      <c r="O91" s="4">
        <v>46019</v>
      </c>
      <c r="P91" t="s">
        <v>905</v>
      </c>
      <c r="Q91" t="s">
        <v>906</v>
      </c>
      <c r="R91" t="s">
        <v>575</v>
      </c>
      <c r="S91" t="s">
        <v>220</v>
      </c>
      <c r="T91">
        <v>30</v>
      </c>
      <c r="U91">
        <v>30</v>
      </c>
      <c r="V91">
        <v>68</v>
      </c>
      <c r="W91">
        <v>0</v>
      </c>
      <c r="X91">
        <v>13</v>
      </c>
      <c r="Y91" t="s">
        <v>203</v>
      </c>
      <c r="Z91" t="s">
        <v>900</v>
      </c>
      <c r="AB91" t="s">
        <v>204</v>
      </c>
      <c r="AC91" t="s">
        <v>205</v>
      </c>
      <c r="AD91">
        <v>0</v>
      </c>
      <c r="AE91" t="s">
        <v>206</v>
      </c>
      <c r="AF91">
        <v>24</v>
      </c>
      <c r="AG91" t="s">
        <v>384</v>
      </c>
      <c r="AH91" t="s">
        <v>907</v>
      </c>
      <c r="AI91" t="s">
        <v>209</v>
      </c>
      <c r="AJ91">
        <v>1</v>
      </c>
      <c r="AK91" s="4">
        <v>45989</v>
      </c>
      <c r="AL91" t="s">
        <v>195</v>
      </c>
    </row>
    <row r="92" spans="1:38" x14ac:dyDescent="0.3">
      <c r="A92" t="s">
        <v>908</v>
      </c>
      <c r="B92" t="s">
        <v>192</v>
      </c>
      <c r="C92" t="s">
        <v>125</v>
      </c>
      <c r="D92">
        <v>57</v>
      </c>
      <c r="E92" t="s">
        <v>909</v>
      </c>
      <c r="F92" t="s">
        <v>226</v>
      </c>
      <c r="G92" t="s">
        <v>910</v>
      </c>
      <c r="H92" t="s">
        <v>911</v>
      </c>
      <c r="I92" s="4">
        <v>45032</v>
      </c>
      <c r="J92" t="s">
        <v>195</v>
      </c>
      <c r="K92" t="s">
        <v>912</v>
      </c>
      <c r="L92" t="s">
        <v>909</v>
      </c>
      <c r="M92" t="s">
        <v>197</v>
      </c>
      <c r="N92" t="s">
        <v>913</v>
      </c>
      <c r="O92" s="4">
        <v>46004</v>
      </c>
      <c r="P92" t="s">
        <v>914</v>
      </c>
      <c r="Q92" t="s">
        <v>915</v>
      </c>
      <c r="R92" t="s">
        <v>268</v>
      </c>
      <c r="S92" t="s">
        <v>336</v>
      </c>
      <c r="T92">
        <v>30</v>
      </c>
      <c r="U92">
        <v>7</v>
      </c>
      <c r="V92">
        <v>75.290000000000006</v>
      </c>
      <c r="W92">
        <v>2</v>
      </c>
      <c r="X92">
        <v>28</v>
      </c>
      <c r="Y92" t="s">
        <v>203</v>
      </c>
      <c r="Z92" t="s">
        <v>908</v>
      </c>
      <c r="AB92" t="s">
        <v>204</v>
      </c>
      <c r="AC92" t="s">
        <v>205</v>
      </c>
      <c r="AD92">
        <v>0</v>
      </c>
      <c r="AE92" t="s">
        <v>206</v>
      </c>
      <c r="AF92">
        <v>24</v>
      </c>
      <c r="AG92" t="s">
        <v>251</v>
      </c>
      <c r="AH92" t="s">
        <v>534</v>
      </c>
      <c r="AI92" t="s">
        <v>209</v>
      </c>
      <c r="AJ92">
        <v>1</v>
      </c>
      <c r="AK92" s="4">
        <v>45974</v>
      </c>
      <c r="AL92" t="s">
        <v>195</v>
      </c>
    </row>
    <row r="93" spans="1:38" x14ac:dyDescent="0.3">
      <c r="A93" t="s">
        <v>916</v>
      </c>
      <c r="B93" t="s">
        <v>916</v>
      </c>
      <c r="C93" t="s">
        <v>125</v>
      </c>
      <c r="D93">
        <v>29</v>
      </c>
      <c r="E93" t="s">
        <v>917</v>
      </c>
      <c r="F93" t="s">
        <v>918</v>
      </c>
      <c r="G93" t="s">
        <v>917</v>
      </c>
      <c r="H93" t="s">
        <v>918</v>
      </c>
      <c r="I93" s="4">
        <v>45928</v>
      </c>
      <c r="J93" t="s">
        <v>195</v>
      </c>
      <c r="K93" t="s">
        <v>919</v>
      </c>
      <c r="L93" t="s">
        <v>917</v>
      </c>
      <c r="M93" t="s">
        <v>197</v>
      </c>
      <c r="N93" t="s">
        <v>920</v>
      </c>
      <c r="O93" s="4">
        <v>46002</v>
      </c>
      <c r="P93" t="s">
        <v>921</v>
      </c>
      <c r="Q93" t="s">
        <v>922</v>
      </c>
      <c r="R93" t="s">
        <v>318</v>
      </c>
      <c r="S93" t="s">
        <v>202</v>
      </c>
      <c r="T93">
        <v>30</v>
      </c>
      <c r="U93">
        <v>14</v>
      </c>
      <c r="V93">
        <v>73</v>
      </c>
      <c r="W93">
        <v>1</v>
      </c>
      <c r="X93">
        <v>30</v>
      </c>
      <c r="Y93" t="s">
        <v>203</v>
      </c>
      <c r="Z93" t="s">
        <v>916</v>
      </c>
      <c r="AB93" t="s">
        <v>204</v>
      </c>
      <c r="AC93" t="s">
        <v>205</v>
      </c>
      <c r="AD93">
        <v>0</v>
      </c>
      <c r="AE93" t="s">
        <v>206</v>
      </c>
      <c r="AF93">
        <v>24</v>
      </c>
      <c r="AG93" t="s">
        <v>345</v>
      </c>
      <c r="AH93" t="s">
        <v>346</v>
      </c>
      <c r="AI93" t="s">
        <v>209</v>
      </c>
      <c r="AJ93">
        <v>0</v>
      </c>
      <c r="AK93" s="4">
        <v>46002</v>
      </c>
      <c r="AL93" t="s">
        <v>195</v>
      </c>
    </row>
    <row r="94" spans="1:38" x14ac:dyDescent="0.3">
      <c r="A94" t="s">
        <v>923</v>
      </c>
      <c r="B94" t="s">
        <v>192</v>
      </c>
      <c r="C94" t="s">
        <v>125</v>
      </c>
      <c r="D94">
        <v>148</v>
      </c>
      <c r="E94" t="s">
        <v>924</v>
      </c>
      <c r="F94" t="s">
        <v>925</v>
      </c>
      <c r="G94" t="s">
        <v>213</v>
      </c>
      <c r="H94" t="s">
        <v>213</v>
      </c>
      <c r="I94" t="s">
        <v>213</v>
      </c>
      <c r="J94" t="s">
        <v>195</v>
      </c>
      <c r="K94" t="s">
        <v>926</v>
      </c>
      <c r="L94" t="s">
        <v>924</v>
      </c>
      <c r="M94" t="s">
        <v>215</v>
      </c>
      <c r="N94" t="s">
        <v>927</v>
      </c>
      <c r="O94" s="4">
        <v>46003</v>
      </c>
      <c r="P94" t="s">
        <v>928</v>
      </c>
      <c r="Q94" t="s">
        <v>929</v>
      </c>
      <c r="R94" t="s">
        <v>279</v>
      </c>
      <c r="S94" t="s">
        <v>220</v>
      </c>
      <c r="T94">
        <v>30</v>
      </c>
      <c r="U94">
        <v>30</v>
      </c>
      <c r="V94">
        <v>69</v>
      </c>
      <c r="W94">
        <v>0</v>
      </c>
      <c r="X94">
        <v>29</v>
      </c>
      <c r="Y94" t="s">
        <v>203</v>
      </c>
      <c r="Z94" t="s">
        <v>923</v>
      </c>
      <c r="AB94" t="s">
        <v>204</v>
      </c>
      <c r="AC94" t="s">
        <v>205</v>
      </c>
      <c r="AD94">
        <v>0</v>
      </c>
      <c r="AE94" t="s">
        <v>206</v>
      </c>
      <c r="AF94">
        <v>25</v>
      </c>
      <c r="AG94" t="s">
        <v>221</v>
      </c>
      <c r="AH94" t="s">
        <v>222</v>
      </c>
      <c r="AI94" t="s">
        <v>209</v>
      </c>
      <c r="AJ94">
        <v>4</v>
      </c>
      <c r="AK94" s="4">
        <v>45883</v>
      </c>
      <c r="AL94" t="s">
        <v>195</v>
      </c>
    </row>
    <row r="95" spans="1:38" x14ac:dyDescent="0.3">
      <c r="A95" t="s">
        <v>930</v>
      </c>
      <c r="B95" t="s">
        <v>930</v>
      </c>
      <c r="C95" t="s">
        <v>125</v>
      </c>
      <c r="D95">
        <v>53</v>
      </c>
      <c r="E95" t="s">
        <v>931</v>
      </c>
      <c r="F95" t="s">
        <v>932</v>
      </c>
      <c r="G95" t="s">
        <v>933</v>
      </c>
      <c r="H95" t="s">
        <v>934</v>
      </c>
      <c r="I95" s="4">
        <v>45767</v>
      </c>
      <c r="J95" t="s">
        <v>195</v>
      </c>
      <c r="K95" t="s">
        <v>935</v>
      </c>
      <c r="L95" t="s">
        <v>931</v>
      </c>
      <c r="M95" t="s">
        <v>215</v>
      </c>
      <c r="N95" t="s">
        <v>936</v>
      </c>
      <c r="O95" s="4">
        <v>46008</v>
      </c>
      <c r="P95" t="s">
        <v>937</v>
      </c>
      <c r="Q95" t="s">
        <v>938</v>
      </c>
      <c r="R95" t="s">
        <v>287</v>
      </c>
      <c r="S95" t="s">
        <v>202</v>
      </c>
      <c r="T95">
        <v>30</v>
      </c>
      <c r="U95">
        <v>30</v>
      </c>
      <c r="V95">
        <v>68</v>
      </c>
      <c r="W95">
        <v>0</v>
      </c>
      <c r="X95">
        <v>24</v>
      </c>
      <c r="Y95" t="s">
        <v>203</v>
      </c>
      <c r="Z95" t="s">
        <v>930</v>
      </c>
      <c r="AB95" t="s">
        <v>204</v>
      </c>
      <c r="AC95" t="s">
        <v>205</v>
      </c>
      <c r="AD95">
        <v>0</v>
      </c>
      <c r="AE95" t="s">
        <v>206</v>
      </c>
      <c r="AF95">
        <v>25</v>
      </c>
      <c r="AG95" t="s">
        <v>298</v>
      </c>
      <c r="AH95" t="s">
        <v>505</v>
      </c>
      <c r="AI95" t="s">
        <v>209</v>
      </c>
      <c r="AJ95">
        <v>1</v>
      </c>
      <c r="AK95" s="4">
        <v>45978</v>
      </c>
      <c r="AL95" t="s">
        <v>195</v>
      </c>
    </row>
    <row r="96" spans="1:38" x14ac:dyDescent="0.3">
      <c r="A96" t="s">
        <v>939</v>
      </c>
      <c r="B96" t="s">
        <v>939</v>
      </c>
      <c r="C96" t="s">
        <v>125</v>
      </c>
      <c r="D96">
        <v>29</v>
      </c>
      <c r="E96" t="s">
        <v>940</v>
      </c>
      <c r="F96" t="s">
        <v>941</v>
      </c>
      <c r="G96" t="s">
        <v>940</v>
      </c>
      <c r="H96" t="s">
        <v>941</v>
      </c>
      <c r="I96" s="4">
        <v>45984</v>
      </c>
      <c r="J96" t="s">
        <v>195</v>
      </c>
      <c r="K96" t="s">
        <v>942</v>
      </c>
      <c r="L96" t="s">
        <v>940</v>
      </c>
      <c r="M96" t="s">
        <v>197</v>
      </c>
      <c r="N96" t="s">
        <v>943</v>
      </c>
      <c r="O96" s="4">
        <v>46002</v>
      </c>
      <c r="P96" t="s">
        <v>944</v>
      </c>
      <c r="Q96" t="s">
        <v>789</v>
      </c>
      <c r="R96" t="s">
        <v>219</v>
      </c>
      <c r="S96" t="s">
        <v>220</v>
      </c>
      <c r="T96">
        <v>30</v>
      </c>
      <c r="U96">
        <v>14</v>
      </c>
      <c r="V96">
        <v>73</v>
      </c>
      <c r="W96">
        <v>2</v>
      </c>
      <c r="X96">
        <v>30</v>
      </c>
      <c r="Y96" t="s">
        <v>203</v>
      </c>
      <c r="Z96" t="s">
        <v>939</v>
      </c>
      <c r="AB96" t="s">
        <v>204</v>
      </c>
      <c r="AD96">
        <v>0</v>
      </c>
      <c r="AE96" t="s">
        <v>206</v>
      </c>
      <c r="AF96">
        <v>25</v>
      </c>
      <c r="AG96" t="s">
        <v>233</v>
      </c>
      <c r="AH96" t="s">
        <v>945</v>
      </c>
      <c r="AI96" t="s">
        <v>209</v>
      </c>
      <c r="AJ96">
        <v>0</v>
      </c>
      <c r="AK96" s="4">
        <v>46002</v>
      </c>
      <c r="AL96" t="s">
        <v>195</v>
      </c>
    </row>
    <row r="97" spans="1:38" x14ac:dyDescent="0.3">
      <c r="A97" t="s">
        <v>946</v>
      </c>
      <c r="B97" t="s">
        <v>192</v>
      </c>
      <c r="C97" t="s">
        <v>125</v>
      </c>
      <c r="D97">
        <v>125</v>
      </c>
      <c r="E97" t="s">
        <v>947</v>
      </c>
      <c r="F97" t="s">
        <v>948</v>
      </c>
      <c r="G97" t="s">
        <v>949</v>
      </c>
      <c r="H97" t="s">
        <v>950</v>
      </c>
      <c r="I97" s="4">
        <v>45963</v>
      </c>
      <c r="J97" t="s">
        <v>195</v>
      </c>
      <c r="K97" t="s">
        <v>951</v>
      </c>
      <c r="L97" t="s">
        <v>947</v>
      </c>
      <c r="M97" t="s">
        <v>215</v>
      </c>
      <c r="N97" t="s">
        <v>952</v>
      </c>
      <c r="O97" s="4">
        <v>45996</v>
      </c>
      <c r="P97" t="s">
        <v>953</v>
      </c>
      <c r="Q97" t="s">
        <v>954</v>
      </c>
      <c r="R97" t="s">
        <v>955</v>
      </c>
      <c r="S97" t="s">
        <v>202</v>
      </c>
      <c r="T97">
        <v>30</v>
      </c>
      <c r="U97">
        <v>30</v>
      </c>
      <c r="V97">
        <v>69</v>
      </c>
      <c r="W97">
        <v>1</v>
      </c>
      <c r="X97">
        <v>36</v>
      </c>
      <c r="Y97" t="s">
        <v>203</v>
      </c>
      <c r="Z97" t="s">
        <v>946</v>
      </c>
      <c r="AB97" t="s">
        <v>204</v>
      </c>
      <c r="AC97" t="s">
        <v>205</v>
      </c>
      <c r="AD97">
        <v>0</v>
      </c>
      <c r="AE97" t="s">
        <v>206</v>
      </c>
      <c r="AF97">
        <v>25</v>
      </c>
      <c r="AG97" t="s">
        <v>233</v>
      </c>
      <c r="AH97" t="s">
        <v>861</v>
      </c>
      <c r="AI97" t="s">
        <v>209</v>
      </c>
      <c r="AJ97">
        <v>3</v>
      </c>
      <c r="AK97" s="4">
        <v>45906</v>
      </c>
      <c r="AL97" t="s">
        <v>195</v>
      </c>
    </row>
    <row r="98" spans="1:38" x14ac:dyDescent="0.3">
      <c r="A98" t="s">
        <v>956</v>
      </c>
      <c r="B98" t="s">
        <v>956</v>
      </c>
      <c r="C98" t="s">
        <v>125</v>
      </c>
      <c r="D98">
        <v>112</v>
      </c>
      <c r="E98" t="s">
        <v>957</v>
      </c>
      <c r="F98" t="s">
        <v>958</v>
      </c>
      <c r="G98" t="s">
        <v>213</v>
      </c>
      <c r="H98" t="s">
        <v>213</v>
      </c>
      <c r="I98" t="s">
        <v>213</v>
      </c>
      <c r="J98" t="s">
        <v>195</v>
      </c>
      <c r="K98" t="s">
        <v>959</v>
      </c>
      <c r="L98" t="s">
        <v>957</v>
      </c>
      <c r="M98" t="s">
        <v>215</v>
      </c>
      <c r="N98" t="s">
        <v>960</v>
      </c>
      <c r="O98" s="4">
        <v>46008</v>
      </c>
      <c r="P98" t="s">
        <v>451</v>
      </c>
      <c r="Q98" t="s">
        <v>452</v>
      </c>
      <c r="R98" t="s">
        <v>453</v>
      </c>
      <c r="S98" t="s">
        <v>367</v>
      </c>
      <c r="T98">
        <v>30</v>
      </c>
      <c r="U98">
        <v>30</v>
      </c>
      <c r="V98">
        <v>69</v>
      </c>
      <c r="W98">
        <v>0</v>
      </c>
      <c r="X98">
        <v>24</v>
      </c>
      <c r="Y98" t="s">
        <v>203</v>
      </c>
      <c r="Z98" t="s">
        <v>956</v>
      </c>
      <c r="AB98" t="s">
        <v>204</v>
      </c>
      <c r="AC98" t="s">
        <v>205</v>
      </c>
      <c r="AD98">
        <v>0</v>
      </c>
      <c r="AE98" t="s">
        <v>206</v>
      </c>
      <c r="AF98">
        <v>25</v>
      </c>
      <c r="AG98" t="s">
        <v>270</v>
      </c>
      <c r="AH98" t="s">
        <v>470</v>
      </c>
      <c r="AI98" t="s">
        <v>209</v>
      </c>
      <c r="AJ98">
        <v>4</v>
      </c>
      <c r="AK98" s="4">
        <v>45919</v>
      </c>
      <c r="AL98" t="s">
        <v>195</v>
      </c>
    </row>
    <row r="99" spans="1:38" x14ac:dyDescent="0.3">
      <c r="A99" t="s">
        <v>961</v>
      </c>
      <c r="B99" t="s">
        <v>192</v>
      </c>
      <c r="C99" t="s">
        <v>125</v>
      </c>
      <c r="D99">
        <v>147</v>
      </c>
      <c r="E99" t="s">
        <v>962</v>
      </c>
      <c r="F99" t="s">
        <v>963</v>
      </c>
      <c r="G99" t="s">
        <v>962</v>
      </c>
      <c r="H99" t="s">
        <v>963</v>
      </c>
      <c r="I99" s="4">
        <v>45067</v>
      </c>
      <c r="J99" t="s">
        <v>195</v>
      </c>
      <c r="K99" t="s">
        <v>964</v>
      </c>
      <c r="L99" t="s">
        <v>962</v>
      </c>
      <c r="M99" t="s">
        <v>197</v>
      </c>
      <c r="N99" t="s">
        <v>965</v>
      </c>
      <c r="O99" s="4">
        <v>46004</v>
      </c>
      <c r="P99" t="s">
        <v>966</v>
      </c>
      <c r="Q99" t="s">
        <v>967</v>
      </c>
      <c r="R99" t="s">
        <v>279</v>
      </c>
      <c r="S99" t="s">
        <v>220</v>
      </c>
      <c r="T99">
        <v>30</v>
      </c>
      <c r="U99">
        <v>3</v>
      </c>
      <c r="V99">
        <v>69</v>
      </c>
      <c r="W99">
        <v>6</v>
      </c>
      <c r="X99">
        <v>28</v>
      </c>
      <c r="Y99" t="s">
        <v>203</v>
      </c>
      <c r="Z99" t="s">
        <v>961</v>
      </c>
      <c r="AB99" t="s">
        <v>204</v>
      </c>
      <c r="AC99" t="s">
        <v>205</v>
      </c>
      <c r="AD99">
        <v>0</v>
      </c>
      <c r="AE99" t="s">
        <v>206</v>
      </c>
      <c r="AF99">
        <v>24</v>
      </c>
      <c r="AG99" t="s">
        <v>270</v>
      </c>
      <c r="AH99" t="s">
        <v>526</v>
      </c>
      <c r="AI99" t="s">
        <v>209</v>
      </c>
      <c r="AJ99">
        <v>4</v>
      </c>
      <c r="AK99" s="4">
        <v>45884</v>
      </c>
      <c r="AL99" t="s">
        <v>195</v>
      </c>
    </row>
    <row r="100" spans="1:38" x14ac:dyDescent="0.3">
      <c r="A100" t="s">
        <v>968</v>
      </c>
      <c r="B100" t="s">
        <v>968</v>
      </c>
      <c r="C100" t="s">
        <v>125</v>
      </c>
      <c r="D100">
        <v>45</v>
      </c>
      <c r="E100" t="s">
        <v>969</v>
      </c>
      <c r="F100" t="s">
        <v>226</v>
      </c>
      <c r="G100" t="s">
        <v>970</v>
      </c>
      <c r="H100" t="s">
        <v>971</v>
      </c>
      <c r="I100" s="4">
        <v>44336</v>
      </c>
      <c r="J100" t="s">
        <v>195</v>
      </c>
      <c r="K100" t="s">
        <v>972</v>
      </c>
      <c r="L100" t="s">
        <v>969</v>
      </c>
      <c r="M100" t="s">
        <v>197</v>
      </c>
      <c r="N100" t="s">
        <v>973</v>
      </c>
      <c r="O100" s="4">
        <v>46016</v>
      </c>
      <c r="P100" t="s">
        <v>974</v>
      </c>
      <c r="Q100" t="s">
        <v>975</v>
      </c>
      <c r="R100" t="s">
        <v>279</v>
      </c>
      <c r="S100" t="s">
        <v>220</v>
      </c>
      <c r="T100">
        <v>21</v>
      </c>
      <c r="U100">
        <v>9</v>
      </c>
      <c r="V100">
        <v>69</v>
      </c>
      <c r="W100">
        <v>1</v>
      </c>
      <c r="X100">
        <v>16</v>
      </c>
      <c r="Y100" t="s">
        <v>203</v>
      </c>
      <c r="Z100" t="s">
        <v>968</v>
      </c>
      <c r="AB100" t="s">
        <v>204</v>
      </c>
      <c r="AC100" t="s">
        <v>205</v>
      </c>
      <c r="AD100">
        <v>0</v>
      </c>
      <c r="AE100" t="s">
        <v>206</v>
      </c>
      <c r="AF100">
        <v>25</v>
      </c>
      <c r="AG100" t="s">
        <v>207</v>
      </c>
      <c r="AH100" t="s">
        <v>208</v>
      </c>
      <c r="AI100" t="s">
        <v>209</v>
      </c>
      <c r="AJ100">
        <v>1</v>
      </c>
      <c r="AK100" s="4">
        <v>45986</v>
      </c>
      <c r="AL100" t="s">
        <v>195</v>
      </c>
    </row>
    <row r="101" spans="1:38" x14ac:dyDescent="0.3">
      <c r="A101" t="s">
        <v>976</v>
      </c>
      <c r="B101" t="s">
        <v>192</v>
      </c>
      <c r="C101" t="s">
        <v>125</v>
      </c>
      <c r="D101">
        <v>77</v>
      </c>
      <c r="E101" t="s">
        <v>977</v>
      </c>
      <c r="F101" t="s">
        <v>978</v>
      </c>
      <c r="G101" t="s">
        <v>977</v>
      </c>
      <c r="H101" t="s">
        <v>978</v>
      </c>
      <c r="I101" s="4">
        <v>43284</v>
      </c>
      <c r="J101" t="s">
        <v>195</v>
      </c>
      <c r="K101" t="s">
        <v>979</v>
      </c>
      <c r="L101" t="s">
        <v>977</v>
      </c>
      <c r="M101" t="s">
        <v>197</v>
      </c>
      <c r="N101" t="s">
        <v>980</v>
      </c>
      <c r="O101" s="4">
        <v>45983</v>
      </c>
      <c r="P101" t="s">
        <v>981</v>
      </c>
      <c r="Q101" t="s">
        <v>982</v>
      </c>
      <c r="R101" t="s">
        <v>983</v>
      </c>
      <c r="S101" t="s">
        <v>202</v>
      </c>
      <c r="T101">
        <v>30</v>
      </c>
      <c r="U101">
        <v>9</v>
      </c>
      <c r="V101">
        <v>68</v>
      </c>
      <c r="W101">
        <v>2</v>
      </c>
      <c r="X101">
        <v>49</v>
      </c>
      <c r="Y101" t="s">
        <v>203</v>
      </c>
      <c r="Z101" t="s">
        <v>976</v>
      </c>
      <c r="AB101" t="s">
        <v>204</v>
      </c>
      <c r="AC101" t="s">
        <v>205</v>
      </c>
      <c r="AD101">
        <v>0</v>
      </c>
      <c r="AE101" t="s">
        <v>206</v>
      </c>
      <c r="AF101">
        <v>24</v>
      </c>
      <c r="AG101" t="s">
        <v>221</v>
      </c>
      <c r="AH101" t="s">
        <v>222</v>
      </c>
      <c r="AI101" t="s">
        <v>209</v>
      </c>
      <c r="AJ101">
        <v>1</v>
      </c>
      <c r="AK101" s="4">
        <v>45954</v>
      </c>
      <c r="AL101" t="s">
        <v>195</v>
      </c>
    </row>
    <row r="102" spans="1:38" x14ac:dyDescent="0.3">
      <c r="A102" t="s">
        <v>984</v>
      </c>
      <c r="B102" t="s">
        <v>984</v>
      </c>
      <c r="C102" t="s">
        <v>125</v>
      </c>
      <c r="D102">
        <v>42</v>
      </c>
      <c r="E102" t="s">
        <v>985</v>
      </c>
      <c r="F102" t="s">
        <v>986</v>
      </c>
      <c r="G102" t="s">
        <v>987</v>
      </c>
      <c r="H102" t="s">
        <v>988</v>
      </c>
      <c r="I102" s="4">
        <v>41225</v>
      </c>
      <c r="J102" t="s">
        <v>195</v>
      </c>
      <c r="K102" t="s">
        <v>989</v>
      </c>
      <c r="L102" t="s">
        <v>985</v>
      </c>
      <c r="M102" t="s">
        <v>215</v>
      </c>
      <c r="N102" t="s">
        <v>990</v>
      </c>
      <c r="O102" s="4">
        <v>46019</v>
      </c>
      <c r="P102" t="s">
        <v>991</v>
      </c>
      <c r="Q102" t="s">
        <v>992</v>
      </c>
      <c r="R102" t="s">
        <v>279</v>
      </c>
      <c r="S102" t="s">
        <v>202</v>
      </c>
      <c r="T102">
        <v>30</v>
      </c>
      <c r="U102">
        <v>10</v>
      </c>
      <c r="V102">
        <v>69</v>
      </c>
      <c r="W102">
        <v>1</v>
      </c>
      <c r="X102">
        <v>13</v>
      </c>
      <c r="Y102" t="s">
        <v>203</v>
      </c>
      <c r="Z102" t="s">
        <v>984</v>
      </c>
      <c r="AB102" t="s">
        <v>204</v>
      </c>
      <c r="AC102" t="s">
        <v>205</v>
      </c>
      <c r="AD102">
        <v>0</v>
      </c>
      <c r="AE102" t="s">
        <v>206</v>
      </c>
      <c r="AF102">
        <v>23</v>
      </c>
      <c r="AG102" t="s">
        <v>298</v>
      </c>
      <c r="AH102" t="s">
        <v>993</v>
      </c>
      <c r="AI102" t="s">
        <v>209</v>
      </c>
      <c r="AJ102">
        <v>1</v>
      </c>
      <c r="AK102" s="4">
        <v>45989</v>
      </c>
      <c r="AL102" t="s">
        <v>195</v>
      </c>
    </row>
    <row r="103" spans="1:38" x14ac:dyDescent="0.3">
      <c r="A103" t="s">
        <v>994</v>
      </c>
      <c r="B103" t="s">
        <v>192</v>
      </c>
      <c r="C103" t="s">
        <v>125</v>
      </c>
      <c r="D103">
        <v>155</v>
      </c>
      <c r="E103" t="s">
        <v>995</v>
      </c>
      <c r="F103" t="s">
        <v>996</v>
      </c>
      <c r="G103" t="s">
        <v>995</v>
      </c>
      <c r="H103" t="s">
        <v>996</v>
      </c>
      <c r="I103" t="s">
        <v>997</v>
      </c>
      <c r="J103" t="s">
        <v>195</v>
      </c>
      <c r="K103" t="s">
        <v>998</v>
      </c>
      <c r="L103" t="s">
        <v>995</v>
      </c>
      <c r="M103" t="s">
        <v>197</v>
      </c>
      <c r="N103" t="s">
        <v>999</v>
      </c>
      <c r="O103" s="4">
        <v>46026</v>
      </c>
      <c r="P103" t="s">
        <v>1000</v>
      </c>
      <c r="Q103" t="s">
        <v>1001</v>
      </c>
      <c r="R103" t="s">
        <v>279</v>
      </c>
      <c r="S103" t="s">
        <v>367</v>
      </c>
      <c r="T103">
        <v>2</v>
      </c>
      <c r="U103">
        <v>2</v>
      </c>
      <c r="V103">
        <v>69</v>
      </c>
      <c r="W103">
        <v>0</v>
      </c>
      <c r="X103">
        <v>6</v>
      </c>
      <c r="Y103" t="s">
        <v>203</v>
      </c>
      <c r="Z103" t="s">
        <v>994</v>
      </c>
      <c r="AB103" t="s">
        <v>204</v>
      </c>
      <c r="AC103" t="s">
        <v>205</v>
      </c>
      <c r="AD103">
        <v>4</v>
      </c>
      <c r="AE103" t="s">
        <v>206</v>
      </c>
      <c r="AF103">
        <v>24</v>
      </c>
      <c r="AG103" t="s">
        <v>774</v>
      </c>
      <c r="AH103" t="s">
        <v>1002</v>
      </c>
      <c r="AI103" t="s">
        <v>209</v>
      </c>
      <c r="AJ103">
        <v>5</v>
      </c>
      <c r="AK103" s="4">
        <v>45876</v>
      </c>
      <c r="AL103" t="s">
        <v>195</v>
      </c>
    </row>
    <row r="104" spans="1:38" x14ac:dyDescent="0.3">
      <c r="A104" t="s">
        <v>1003</v>
      </c>
      <c r="B104" t="s">
        <v>192</v>
      </c>
      <c r="C104" t="s">
        <v>125</v>
      </c>
      <c r="D104">
        <v>126</v>
      </c>
      <c r="E104" t="s">
        <v>1004</v>
      </c>
      <c r="F104" t="s">
        <v>1005</v>
      </c>
      <c r="G104" t="s">
        <v>1004</v>
      </c>
      <c r="H104" t="s">
        <v>1005</v>
      </c>
      <c r="I104" s="4">
        <v>44258</v>
      </c>
      <c r="J104" t="s">
        <v>195</v>
      </c>
      <c r="K104" t="s">
        <v>1006</v>
      </c>
      <c r="L104" t="s">
        <v>1004</v>
      </c>
      <c r="M104" t="s">
        <v>197</v>
      </c>
      <c r="N104" t="s">
        <v>1007</v>
      </c>
      <c r="O104" s="4">
        <v>45995</v>
      </c>
      <c r="P104" t="s">
        <v>1008</v>
      </c>
      <c r="Q104" t="s">
        <v>1009</v>
      </c>
      <c r="R104" t="s">
        <v>279</v>
      </c>
      <c r="S104" t="s">
        <v>202</v>
      </c>
      <c r="T104">
        <v>30</v>
      </c>
      <c r="U104">
        <v>6</v>
      </c>
      <c r="V104">
        <v>69</v>
      </c>
      <c r="W104">
        <v>3</v>
      </c>
      <c r="X104">
        <v>37</v>
      </c>
      <c r="Y104" t="s">
        <v>203</v>
      </c>
      <c r="Z104" t="s">
        <v>1003</v>
      </c>
      <c r="AB104" t="s">
        <v>204</v>
      </c>
      <c r="AC104" t="s">
        <v>205</v>
      </c>
      <c r="AD104">
        <v>0</v>
      </c>
      <c r="AE104" t="s">
        <v>206</v>
      </c>
      <c r="AF104">
        <v>24</v>
      </c>
      <c r="AG104" t="s">
        <v>743</v>
      </c>
      <c r="AH104" t="s">
        <v>1010</v>
      </c>
      <c r="AI104" t="s">
        <v>209</v>
      </c>
      <c r="AJ104">
        <v>3</v>
      </c>
      <c r="AK104" s="4">
        <v>45905</v>
      </c>
      <c r="AL104" t="s">
        <v>195</v>
      </c>
    </row>
    <row r="105" spans="1:38" x14ac:dyDescent="0.3">
      <c r="A105" t="s">
        <v>1011</v>
      </c>
      <c r="B105" t="s">
        <v>192</v>
      </c>
      <c r="C105" t="s">
        <v>125</v>
      </c>
      <c r="D105">
        <v>101</v>
      </c>
      <c r="E105" t="s">
        <v>1012</v>
      </c>
      <c r="F105" t="s">
        <v>1013</v>
      </c>
      <c r="G105" t="s">
        <v>1012</v>
      </c>
      <c r="H105" t="s">
        <v>1013</v>
      </c>
      <c r="I105" s="4">
        <v>34821</v>
      </c>
      <c r="J105" t="s">
        <v>195</v>
      </c>
      <c r="K105" t="s">
        <v>1014</v>
      </c>
      <c r="L105" t="s">
        <v>1012</v>
      </c>
      <c r="M105" t="s">
        <v>215</v>
      </c>
      <c r="N105" t="s">
        <v>1015</v>
      </c>
      <c r="O105" s="4">
        <v>46022</v>
      </c>
      <c r="P105" t="s">
        <v>1016</v>
      </c>
      <c r="Q105" t="s">
        <v>1017</v>
      </c>
      <c r="R105" t="s">
        <v>279</v>
      </c>
      <c r="S105" t="s">
        <v>220</v>
      </c>
      <c r="T105">
        <v>30</v>
      </c>
      <c r="U105">
        <v>2</v>
      </c>
      <c r="V105">
        <v>69</v>
      </c>
      <c r="W105">
        <v>1</v>
      </c>
      <c r="X105">
        <v>10</v>
      </c>
      <c r="Y105" t="s">
        <v>203</v>
      </c>
      <c r="Z105" t="s">
        <v>1011</v>
      </c>
      <c r="AB105" t="s">
        <v>204</v>
      </c>
      <c r="AD105">
        <v>0</v>
      </c>
      <c r="AE105" t="s">
        <v>206</v>
      </c>
      <c r="AF105">
        <v>24</v>
      </c>
      <c r="AG105" t="s">
        <v>743</v>
      </c>
      <c r="AH105" t="s">
        <v>1018</v>
      </c>
      <c r="AI105" t="s">
        <v>209</v>
      </c>
      <c r="AJ105">
        <v>3</v>
      </c>
      <c r="AK105" s="4">
        <v>45930</v>
      </c>
      <c r="AL105" t="s">
        <v>223</v>
      </c>
    </row>
    <row r="106" spans="1:38" x14ac:dyDescent="0.3">
      <c r="A106" t="s">
        <v>1019</v>
      </c>
      <c r="B106" t="s">
        <v>192</v>
      </c>
      <c r="C106" t="s">
        <v>125</v>
      </c>
      <c r="D106">
        <v>114</v>
      </c>
      <c r="E106" t="s">
        <v>1020</v>
      </c>
      <c r="F106" t="s">
        <v>1021</v>
      </c>
      <c r="G106" t="s">
        <v>1020</v>
      </c>
      <c r="H106" t="s">
        <v>1021</v>
      </c>
      <c r="I106" s="4">
        <v>45242</v>
      </c>
      <c r="J106" t="s">
        <v>195</v>
      </c>
      <c r="K106" t="s">
        <v>1022</v>
      </c>
      <c r="L106" t="s">
        <v>1020</v>
      </c>
      <c r="M106" t="s">
        <v>197</v>
      </c>
      <c r="N106" t="s">
        <v>1023</v>
      </c>
      <c r="O106" s="4">
        <v>46012</v>
      </c>
      <c r="P106" t="s">
        <v>1024</v>
      </c>
      <c r="Q106" t="s">
        <v>1025</v>
      </c>
      <c r="R106" t="s">
        <v>279</v>
      </c>
      <c r="S106" t="s">
        <v>202</v>
      </c>
      <c r="T106">
        <v>20</v>
      </c>
      <c r="U106">
        <v>9</v>
      </c>
      <c r="V106">
        <v>69</v>
      </c>
      <c r="W106">
        <v>1</v>
      </c>
      <c r="X106">
        <v>20</v>
      </c>
      <c r="Y106" t="s">
        <v>203</v>
      </c>
      <c r="Z106" t="s">
        <v>1019</v>
      </c>
      <c r="AB106" t="s">
        <v>204</v>
      </c>
      <c r="AC106" t="s">
        <v>205</v>
      </c>
      <c r="AD106">
        <v>0</v>
      </c>
      <c r="AE106" t="s">
        <v>206</v>
      </c>
      <c r="AF106">
        <v>25</v>
      </c>
      <c r="AG106" t="s">
        <v>207</v>
      </c>
      <c r="AH106" t="s">
        <v>208</v>
      </c>
      <c r="AI106" t="s">
        <v>209</v>
      </c>
      <c r="AJ106">
        <v>1</v>
      </c>
      <c r="AK106" s="4">
        <v>45917</v>
      </c>
      <c r="AL106" t="s">
        <v>223</v>
      </c>
    </row>
    <row r="107" spans="1:38" x14ac:dyDescent="0.3">
      <c r="A107" t="s">
        <v>1026</v>
      </c>
      <c r="B107" t="s">
        <v>192</v>
      </c>
      <c r="C107" t="s">
        <v>125</v>
      </c>
      <c r="D107">
        <v>52</v>
      </c>
      <c r="E107" t="s">
        <v>1027</v>
      </c>
      <c r="F107" t="s">
        <v>1028</v>
      </c>
      <c r="G107" t="s">
        <v>1027</v>
      </c>
      <c r="H107" t="s">
        <v>1028</v>
      </c>
      <c r="I107" s="4">
        <v>31131</v>
      </c>
      <c r="J107" t="s">
        <v>195</v>
      </c>
      <c r="K107" t="s">
        <v>1029</v>
      </c>
      <c r="L107" t="s">
        <v>1027</v>
      </c>
      <c r="M107" t="s">
        <v>197</v>
      </c>
      <c r="N107" t="s">
        <v>1030</v>
      </c>
      <c r="O107" s="4">
        <v>46009</v>
      </c>
      <c r="P107" t="s">
        <v>1031</v>
      </c>
      <c r="Q107" t="s">
        <v>1032</v>
      </c>
      <c r="R107" t="s">
        <v>279</v>
      </c>
      <c r="S107" t="s">
        <v>202</v>
      </c>
      <c r="T107">
        <v>29</v>
      </c>
      <c r="U107">
        <v>1</v>
      </c>
      <c r="V107">
        <v>69</v>
      </c>
      <c r="W107">
        <v>3</v>
      </c>
      <c r="X107">
        <v>23</v>
      </c>
      <c r="Y107" t="s">
        <v>203</v>
      </c>
      <c r="Z107" t="s">
        <v>1026</v>
      </c>
      <c r="AB107" t="s">
        <v>204</v>
      </c>
      <c r="AC107" t="s">
        <v>205</v>
      </c>
      <c r="AD107">
        <v>0</v>
      </c>
      <c r="AE107" t="s">
        <v>206</v>
      </c>
      <c r="AF107">
        <v>26</v>
      </c>
      <c r="AG107" t="s">
        <v>207</v>
      </c>
      <c r="AH107" t="s">
        <v>208</v>
      </c>
      <c r="AI107" t="s">
        <v>209</v>
      </c>
      <c r="AJ107">
        <v>1</v>
      </c>
      <c r="AK107" s="4">
        <v>45979</v>
      </c>
      <c r="AL107" t="s">
        <v>223</v>
      </c>
    </row>
    <row r="108" spans="1:38" x14ac:dyDescent="0.3">
      <c r="A108" t="s">
        <v>1033</v>
      </c>
      <c r="B108" t="s">
        <v>192</v>
      </c>
      <c r="C108" t="s">
        <v>125</v>
      </c>
      <c r="D108">
        <v>133</v>
      </c>
      <c r="E108" t="s">
        <v>1034</v>
      </c>
      <c r="F108" t="s">
        <v>226</v>
      </c>
      <c r="G108" t="s">
        <v>1035</v>
      </c>
      <c r="H108" t="s">
        <v>1036</v>
      </c>
      <c r="I108" s="4">
        <v>45445</v>
      </c>
      <c r="J108" t="s">
        <v>195</v>
      </c>
      <c r="K108" t="s">
        <v>1037</v>
      </c>
      <c r="L108" t="s">
        <v>1034</v>
      </c>
      <c r="M108" t="s">
        <v>215</v>
      </c>
      <c r="N108" t="s">
        <v>1038</v>
      </c>
      <c r="O108" s="4">
        <v>46024</v>
      </c>
      <c r="P108" t="s">
        <v>1039</v>
      </c>
      <c r="Q108" t="s">
        <v>1032</v>
      </c>
      <c r="R108" t="s">
        <v>279</v>
      </c>
      <c r="S108" t="s">
        <v>202</v>
      </c>
      <c r="T108">
        <v>30</v>
      </c>
      <c r="U108">
        <v>30</v>
      </c>
      <c r="V108">
        <v>69</v>
      </c>
      <c r="W108">
        <v>0</v>
      </c>
      <c r="X108">
        <v>8</v>
      </c>
      <c r="Y108" t="s">
        <v>203</v>
      </c>
      <c r="Z108" t="s">
        <v>1033</v>
      </c>
      <c r="AB108" t="s">
        <v>204</v>
      </c>
      <c r="AC108" t="s">
        <v>205</v>
      </c>
      <c r="AD108">
        <v>0</v>
      </c>
      <c r="AE108" t="s">
        <v>206</v>
      </c>
      <c r="AF108">
        <v>25</v>
      </c>
      <c r="AG108" t="s">
        <v>221</v>
      </c>
      <c r="AH108" t="s">
        <v>1040</v>
      </c>
      <c r="AI108" t="s">
        <v>209</v>
      </c>
      <c r="AJ108">
        <v>4</v>
      </c>
      <c r="AK108" s="4">
        <v>45898</v>
      </c>
      <c r="AL108" t="s">
        <v>195</v>
      </c>
    </row>
    <row r="109" spans="1:38" x14ac:dyDescent="0.3">
      <c r="A109" t="s">
        <v>1041</v>
      </c>
      <c r="B109" t="s">
        <v>1041</v>
      </c>
      <c r="C109" t="s">
        <v>125</v>
      </c>
      <c r="D109">
        <v>80</v>
      </c>
      <c r="E109" t="s">
        <v>1042</v>
      </c>
      <c r="F109" t="s">
        <v>1043</v>
      </c>
      <c r="G109" t="s">
        <v>1042</v>
      </c>
      <c r="H109" t="s">
        <v>1043</v>
      </c>
      <c r="I109" s="4">
        <v>45431</v>
      </c>
      <c r="J109" t="s">
        <v>195</v>
      </c>
      <c r="K109" t="s">
        <v>1044</v>
      </c>
      <c r="L109" t="s">
        <v>1042</v>
      </c>
      <c r="M109" t="s">
        <v>1045</v>
      </c>
      <c r="N109" t="s">
        <v>1046</v>
      </c>
      <c r="O109" s="4">
        <v>46011</v>
      </c>
      <c r="P109" t="s">
        <v>1047</v>
      </c>
      <c r="Q109" t="s">
        <v>1032</v>
      </c>
      <c r="R109" t="s">
        <v>279</v>
      </c>
      <c r="S109" t="s">
        <v>336</v>
      </c>
      <c r="T109">
        <v>21</v>
      </c>
      <c r="U109">
        <v>7</v>
      </c>
      <c r="V109">
        <v>86.58</v>
      </c>
      <c r="W109">
        <v>1</v>
      </c>
      <c r="X109">
        <v>21</v>
      </c>
      <c r="Y109" t="s">
        <v>203</v>
      </c>
      <c r="Z109" t="s">
        <v>1041</v>
      </c>
      <c r="AB109" t="s">
        <v>204</v>
      </c>
      <c r="AC109" t="s">
        <v>205</v>
      </c>
      <c r="AD109">
        <v>0</v>
      </c>
      <c r="AE109" t="s">
        <v>206</v>
      </c>
      <c r="AF109">
        <v>25</v>
      </c>
      <c r="AG109" t="s">
        <v>1048</v>
      </c>
      <c r="AH109" t="s">
        <v>1049</v>
      </c>
      <c r="AI109" t="s">
        <v>209</v>
      </c>
      <c r="AJ109">
        <v>2</v>
      </c>
      <c r="AK109" s="4">
        <v>45951</v>
      </c>
      <c r="AL109" t="s">
        <v>195</v>
      </c>
    </row>
    <row r="110" spans="1:38" x14ac:dyDescent="0.3">
      <c r="A110" t="s">
        <v>1050</v>
      </c>
      <c r="B110" t="s">
        <v>1050</v>
      </c>
      <c r="C110" t="s">
        <v>125</v>
      </c>
      <c r="D110">
        <v>44</v>
      </c>
      <c r="E110" t="s">
        <v>1051</v>
      </c>
      <c r="F110" t="s">
        <v>1052</v>
      </c>
      <c r="G110" t="s">
        <v>1051</v>
      </c>
      <c r="H110" t="s">
        <v>1052</v>
      </c>
      <c r="I110" s="4">
        <v>38733</v>
      </c>
      <c r="J110" t="s">
        <v>195</v>
      </c>
      <c r="K110" t="s">
        <v>1053</v>
      </c>
      <c r="L110" t="s">
        <v>1051</v>
      </c>
      <c r="M110" t="s">
        <v>197</v>
      </c>
      <c r="N110" t="s">
        <v>1054</v>
      </c>
      <c r="O110" s="4">
        <v>46017</v>
      </c>
      <c r="P110" t="s">
        <v>1055</v>
      </c>
      <c r="Q110" t="s">
        <v>1056</v>
      </c>
      <c r="R110" t="s">
        <v>279</v>
      </c>
      <c r="S110" t="s">
        <v>367</v>
      </c>
      <c r="T110">
        <v>30</v>
      </c>
      <c r="U110">
        <v>12</v>
      </c>
      <c r="V110">
        <v>69</v>
      </c>
      <c r="W110">
        <v>2</v>
      </c>
      <c r="X110">
        <v>15</v>
      </c>
      <c r="Y110" t="s">
        <v>203</v>
      </c>
      <c r="Z110" t="s">
        <v>1050</v>
      </c>
      <c r="AB110" t="s">
        <v>204</v>
      </c>
      <c r="AC110" t="s">
        <v>205</v>
      </c>
      <c r="AD110">
        <v>0</v>
      </c>
      <c r="AE110" t="s">
        <v>206</v>
      </c>
      <c r="AF110">
        <v>25</v>
      </c>
      <c r="AG110" t="s">
        <v>298</v>
      </c>
      <c r="AH110" t="s">
        <v>505</v>
      </c>
      <c r="AI110" t="s">
        <v>209</v>
      </c>
      <c r="AJ110">
        <v>1</v>
      </c>
      <c r="AK110" s="4">
        <v>45987</v>
      </c>
      <c r="AL110" t="s">
        <v>195</v>
      </c>
    </row>
    <row r="111" spans="1:38" x14ac:dyDescent="0.3">
      <c r="A111" t="s">
        <v>1057</v>
      </c>
      <c r="B111" t="s">
        <v>192</v>
      </c>
      <c r="C111" t="s">
        <v>125</v>
      </c>
      <c r="D111">
        <v>50</v>
      </c>
      <c r="E111" t="s">
        <v>1058</v>
      </c>
      <c r="F111" t="s">
        <v>1059</v>
      </c>
      <c r="G111" t="s">
        <v>1058</v>
      </c>
      <c r="H111" t="s">
        <v>1059</v>
      </c>
      <c r="I111" s="4">
        <v>45802</v>
      </c>
      <c r="J111" t="s">
        <v>195</v>
      </c>
      <c r="K111" t="s">
        <v>1060</v>
      </c>
      <c r="L111" t="s">
        <v>1058</v>
      </c>
      <c r="M111" t="s">
        <v>197</v>
      </c>
      <c r="N111" t="s">
        <v>1061</v>
      </c>
      <c r="O111" s="4">
        <v>46008</v>
      </c>
      <c r="P111" t="s">
        <v>1062</v>
      </c>
      <c r="Q111" t="s">
        <v>1063</v>
      </c>
      <c r="R111" t="s">
        <v>219</v>
      </c>
      <c r="S111" t="s">
        <v>202</v>
      </c>
      <c r="T111">
        <v>27</v>
      </c>
      <c r="U111">
        <v>3</v>
      </c>
      <c r="V111">
        <v>72</v>
      </c>
      <c r="W111">
        <v>2</v>
      </c>
      <c r="X111">
        <v>24</v>
      </c>
      <c r="Y111" t="s">
        <v>203</v>
      </c>
      <c r="Z111" t="s">
        <v>1057</v>
      </c>
      <c r="AB111" t="s">
        <v>204</v>
      </c>
      <c r="AC111" t="s">
        <v>205</v>
      </c>
      <c r="AD111">
        <v>0</v>
      </c>
      <c r="AE111" t="s">
        <v>206</v>
      </c>
      <c r="AF111">
        <v>24</v>
      </c>
      <c r="AG111" t="s">
        <v>426</v>
      </c>
      <c r="AH111" t="s">
        <v>454</v>
      </c>
      <c r="AI111" t="s">
        <v>209</v>
      </c>
      <c r="AJ111">
        <v>1</v>
      </c>
      <c r="AK111" s="4">
        <v>45981</v>
      </c>
      <c r="AL111" t="s">
        <v>195</v>
      </c>
    </row>
    <row r="112" spans="1:38" x14ac:dyDescent="0.3">
      <c r="A112" t="s">
        <v>1064</v>
      </c>
      <c r="B112" t="s">
        <v>1064</v>
      </c>
      <c r="C112" t="s">
        <v>125</v>
      </c>
      <c r="D112">
        <v>119</v>
      </c>
      <c r="E112" t="s">
        <v>1065</v>
      </c>
      <c r="F112" t="s">
        <v>1066</v>
      </c>
      <c r="G112" t="s">
        <v>1065</v>
      </c>
      <c r="H112" t="s">
        <v>1066</v>
      </c>
      <c r="I112" s="4">
        <v>42194</v>
      </c>
      <c r="J112" t="s">
        <v>195</v>
      </c>
      <c r="K112" t="s">
        <v>1067</v>
      </c>
      <c r="L112" t="s">
        <v>1065</v>
      </c>
      <c r="M112" t="s">
        <v>197</v>
      </c>
      <c r="N112" t="s">
        <v>1068</v>
      </c>
      <c r="O112" s="4">
        <v>46002</v>
      </c>
      <c r="P112" t="s">
        <v>1069</v>
      </c>
      <c r="Q112" t="s">
        <v>1070</v>
      </c>
      <c r="R112" t="s">
        <v>619</v>
      </c>
      <c r="S112" t="s">
        <v>220</v>
      </c>
      <c r="T112">
        <v>30</v>
      </c>
      <c r="U112">
        <v>5</v>
      </c>
      <c r="V112">
        <v>72</v>
      </c>
      <c r="W112">
        <v>3</v>
      </c>
      <c r="X112">
        <v>30</v>
      </c>
      <c r="Y112" t="s">
        <v>203</v>
      </c>
      <c r="Z112" t="s">
        <v>1064</v>
      </c>
      <c r="AB112" t="s">
        <v>204</v>
      </c>
      <c r="AD112">
        <v>0</v>
      </c>
      <c r="AE112" t="s">
        <v>206</v>
      </c>
      <c r="AF112">
        <v>25</v>
      </c>
      <c r="AG112" t="s">
        <v>426</v>
      </c>
      <c r="AH112" t="s">
        <v>427</v>
      </c>
      <c r="AI112" t="s">
        <v>209</v>
      </c>
      <c r="AJ112">
        <v>3</v>
      </c>
      <c r="AK112" s="4">
        <v>45912</v>
      </c>
      <c r="AL112" t="s">
        <v>195</v>
      </c>
    </row>
    <row r="113" spans="1:38" x14ac:dyDescent="0.3">
      <c r="A113" t="s">
        <v>1071</v>
      </c>
      <c r="B113" t="s">
        <v>192</v>
      </c>
      <c r="C113" t="s">
        <v>125</v>
      </c>
      <c r="D113">
        <v>176</v>
      </c>
      <c r="E113" t="s">
        <v>1072</v>
      </c>
      <c r="F113" t="s">
        <v>1073</v>
      </c>
      <c r="G113" t="s">
        <v>1072</v>
      </c>
      <c r="H113" t="s">
        <v>1073</v>
      </c>
      <c r="I113" s="4">
        <v>43160</v>
      </c>
      <c r="J113" t="s">
        <v>195</v>
      </c>
      <c r="K113" t="s">
        <v>1074</v>
      </c>
      <c r="L113" t="s">
        <v>1072</v>
      </c>
      <c r="M113" t="s">
        <v>215</v>
      </c>
      <c r="N113" t="s">
        <v>1075</v>
      </c>
      <c r="O113" s="4">
        <v>46005</v>
      </c>
      <c r="P113" t="s">
        <v>539</v>
      </c>
      <c r="Q113" t="s">
        <v>540</v>
      </c>
      <c r="R113" t="s">
        <v>541</v>
      </c>
      <c r="S113" t="s">
        <v>1076</v>
      </c>
      <c r="T113">
        <v>30</v>
      </c>
      <c r="U113">
        <v>30</v>
      </c>
      <c r="V113">
        <v>73.260000000000005</v>
      </c>
      <c r="W113">
        <v>0</v>
      </c>
      <c r="X113">
        <v>27</v>
      </c>
      <c r="Y113" t="s">
        <v>203</v>
      </c>
      <c r="Z113" t="s">
        <v>1071</v>
      </c>
      <c r="AB113" t="s">
        <v>204</v>
      </c>
      <c r="AC113" t="s">
        <v>205</v>
      </c>
      <c r="AD113">
        <v>0</v>
      </c>
      <c r="AE113" t="s">
        <v>206</v>
      </c>
      <c r="AF113">
        <v>24</v>
      </c>
      <c r="AG113" t="s">
        <v>298</v>
      </c>
      <c r="AH113" t="s">
        <v>505</v>
      </c>
      <c r="AI113" t="s">
        <v>209</v>
      </c>
      <c r="AJ113">
        <v>5</v>
      </c>
      <c r="AK113" s="4">
        <v>45855</v>
      </c>
      <c r="AL113" t="s">
        <v>195</v>
      </c>
    </row>
    <row r="114" spans="1:38" x14ac:dyDescent="0.3">
      <c r="A114" t="s">
        <v>1077</v>
      </c>
      <c r="B114" t="s">
        <v>1077</v>
      </c>
      <c r="C114" t="s">
        <v>125</v>
      </c>
      <c r="D114">
        <v>79</v>
      </c>
      <c r="E114" t="s">
        <v>1078</v>
      </c>
      <c r="F114" t="s">
        <v>226</v>
      </c>
      <c r="G114" t="s">
        <v>213</v>
      </c>
      <c r="H114" t="s">
        <v>213</v>
      </c>
      <c r="I114" t="s">
        <v>213</v>
      </c>
      <c r="J114" t="s">
        <v>195</v>
      </c>
      <c r="K114" t="s">
        <v>1079</v>
      </c>
      <c r="L114" t="s">
        <v>1078</v>
      </c>
      <c r="M114" t="s">
        <v>215</v>
      </c>
      <c r="N114" t="s">
        <v>1080</v>
      </c>
      <c r="O114" s="4">
        <v>46019</v>
      </c>
      <c r="P114" t="s">
        <v>1081</v>
      </c>
      <c r="Q114" t="s">
        <v>1082</v>
      </c>
      <c r="R114" t="s">
        <v>1083</v>
      </c>
      <c r="S114" t="s">
        <v>220</v>
      </c>
      <c r="T114">
        <v>30</v>
      </c>
      <c r="U114">
        <v>30</v>
      </c>
      <c r="V114">
        <v>73</v>
      </c>
      <c r="W114">
        <v>0</v>
      </c>
      <c r="X114">
        <v>13</v>
      </c>
      <c r="Y114" t="s">
        <v>203</v>
      </c>
      <c r="Z114" t="s">
        <v>1077</v>
      </c>
      <c r="AB114" t="s">
        <v>204</v>
      </c>
      <c r="AC114" t="s">
        <v>205</v>
      </c>
      <c r="AD114">
        <v>0</v>
      </c>
      <c r="AE114" t="s">
        <v>206</v>
      </c>
      <c r="AF114">
        <v>26</v>
      </c>
      <c r="AG114" t="s">
        <v>319</v>
      </c>
      <c r="AH114" t="s">
        <v>320</v>
      </c>
      <c r="AI114" t="s">
        <v>209</v>
      </c>
      <c r="AJ114">
        <v>2</v>
      </c>
      <c r="AK114" s="4">
        <v>45952</v>
      </c>
      <c r="AL114" t="s">
        <v>195</v>
      </c>
    </row>
    <row r="115" spans="1:38" x14ac:dyDescent="0.3">
      <c r="A115" t="s">
        <v>1084</v>
      </c>
      <c r="B115" t="s">
        <v>1084</v>
      </c>
      <c r="C115" t="s">
        <v>125</v>
      </c>
      <c r="D115">
        <v>63</v>
      </c>
      <c r="E115" t="s">
        <v>1085</v>
      </c>
      <c r="F115" t="s">
        <v>226</v>
      </c>
      <c r="G115" t="s">
        <v>1086</v>
      </c>
      <c r="H115" t="s">
        <v>1087</v>
      </c>
      <c r="I115" s="4">
        <v>45886</v>
      </c>
      <c r="J115" t="s">
        <v>195</v>
      </c>
      <c r="K115" t="s">
        <v>1088</v>
      </c>
      <c r="L115" t="s">
        <v>1085</v>
      </c>
      <c r="M115" t="s">
        <v>197</v>
      </c>
      <c r="N115" t="s">
        <v>1089</v>
      </c>
      <c r="O115" s="4">
        <v>45999</v>
      </c>
      <c r="P115" t="s">
        <v>1090</v>
      </c>
      <c r="Q115" t="s">
        <v>633</v>
      </c>
      <c r="R115" t="s">
        <v>328</v>
      </c>
      <c r="S115" t="s">
        <v>367</v>
      </c>
      <c r="T115">
        <v>30</v>
      </c>
      <c r="U115">
        <v>9</v>
      </c>
      <c r="V115">
        <v>72</v>
      </c>
      <c r="W115">
        <v>3</v>
      </c>
      <c r="X115">
        <v>33</v>
      </c>
      <c r="Y115" t="s">
        <v>203</v>
      </c>
      <c r="Z115" t="s">
        <v>1084</v>
      </c>
      <c r="AB115" t="s">
        <v>204</v>
      </c>
      <c r="AC115" t="s">
        <v>205</v>
      </c>
      <c r="AD115">
        <v>0</v>
      </c>
      <c r="AE115" t="s">
        <v>206</v>
      </c>
      <c r="AF115">
        <v>25</v>
      </c>
      <c r="AG115" t="s">
        <v>298</v>
      </c>
      <c r="AH115" t="s">
        <v>560</v>
      </c>
      <c r="AI115" t="s">
        <v>209</v>
      </c>
      <c r="AJ115">
        <v>1</v>
      </c>
      <c r="AK115" s="4">
        <v>45968</v>
      </c>
      <c r="AL115" t="s">
        <v>195</v>
      </c>
    </row>
    <row r="116" spans="1:38" x14ac:dyDescent="0.3">
      <c r="A116" t="s">
        <v>1084</v>
      </c>
      <c r="B116" t="s">
        <v>1084</v>
      </c>
      <c r="C116" t="s">
        <v>125</v>
      </c>
      <c r="D116">
        <v>36</v>
      </c>
      <c r="E116" t="s">
        <v>1086</v>
      </c>
      <c r="F116" t="s">
        <v>1087</v>
      </c>
      <c r="G116" t="s">
        <v>1086</v>
      </c>
      <c r="H116" t="s">
        <v>1087</v>
      </c>
      <c r="I116" s="4">
        <v>45886</v>
      </c>
      <c r="J116" t="s">
        <v>195</v>
      </c>
      <c r="K116" t="s">
        <v>1091</v>
      </c>
      <c r="L116" t="s">
        <v>1086</v>
      </c>
      <c r="M116" t="s">
        <v>215</v>
      </c>
      <c r="N116" t="s">
        <v>1092</v>
      </c>
      <c r="O116" s="4">
        <v>45995</v>
      </c>
      <c r="P116" t="s">
        <v>617</v>
      </c>
      <c r="Q116" t="s">
        <v>618</v>
      </c>
      <c r="R116" t="s">
        <v>619</v>
      </c>
      <c r="S116" t="s">
        <v>202</v>
      </c>
      <c r="T116">
        <v>30</v>
      </c>
      <c r="U116">
        <v>14</v>
      </c>
      <c r="V116">
        <v>72</v>
      </c>
      <c r="W116">
        <v>2</v>
      </c>
      <c r="X116">
        <v>37</v>
      </c>
      <c r="Y116" t="s">
        <v>203</v>
      </c>
      <c r="Z116" t="s">
        <v>1084</v>
      </c>
      <c r="AB116" t="s">
        <v>204</v>
      </c>
      <c r="AC116" t="s">
        <v>205</v>
      </c>
      <c r="AD116">
        <v>0</v>
      </c>
      <c r="AE116" t="s">
        <v>206</v>
      </c>
      <c r="AF116">
        <v>25</v>
      </c>
      <c r="AG116" t="s">
        <v>288</v>
      </c>
      <c r="AH116" t="s">
        <v>289</v>
      </c>
      <c r="AI116" t="s">
        <v>209</v>
      </c>
      <c r="AJ116">
        <v>0</v>
      </c>
      <c r="AK116" s="4">
        <v>45995</v>
      </c>
      <c r="AL116" t="s">
        <v>195</v>
      </c>
    </row>
    <row r="117" spans="1:38" x14ac:dyDescent="0.3">
      <c r="A117" t="s">
        <v>1093</v>
      </c>
      <c r="B117" t="s">
        <v>1093</v>
      </c>
      <c r="C117" t="s">
        <v>125</v>
      </c>
      <c r="D117">
        <v>52</v>
      </c>
      <c r="E117" t="s">
        <v>1094</v>
      </c>
      <c r="F117" t="s">
        <v>226</v>
      </c>
      <c r="G117" t="s">
        <v>1095</v>
      </c>
      <c r="H117" t="s">
        <v>1096</v>
      </c>
      <c r="I117" s="4">
        <v>44427</v>
      </c>
      <c r="J117" t="s">
        <v>195</v>
      </c>
      <c r="K117" t="s">
        <v>1097</v>
      </c>
      <c r="L117" t="s">
        <v>1094</v>
      </c>
      <c r="M117" t="s">
        <v>197</v>
      </c>
      <c r="N117" t="s">
        <v>1098</v>
      </c>
      <c r="O117" s="4">
        <v>46008</v>
      </c>
      <c r="P117" t="s">
        <v>1099</v>
      </c>
      <c r="Q117" t="s">
        <v>1100</v>
      </c>
      <c r="R117" t="s">
        <v>328</v>
      </c>
      <c r="S117" t="s">
        <v>202</v>
      </c>
      <c r="T117">
        <v>27</v>
      </c>
      <c r="U117">
        <v>12</v>
      </c>
      <c r="V117">
        <v>69</v>
      </c>
      <c r="W117">
        <v>3</v>
      </c>
      <c r="X117">
        <v>24</v>
      </c>
      <c r="Y117" t="s">
        <v>203</v>
      </c>
      <c r="Z117" t="s">
        <v>1093</v>
      </c>
      <c r="AB117" t="s">
        <v>204</v>
      </c>
      <c r="AC117" t="s">
        <v>205</v>
      </c>
      <c r="AD117">
        <v>0</v>
      </c>
      <c r="AE117" t="s">
        <v>206</v>
      </c>
      <c r="AF117">
        <v>25</v>
      </c>
      <c r="AG117" t="s">
        <v>207</v>
      </c>
      <c r="AH117" t="s">
        <v>208</v>
      </c>
      <c r="AI117" t="s">
        <v>209</v>
      </c>
      <c r="AJ117">
        <v>1</v>
      </c>
      <c r="AK117" s="4">
        <v>45979</v>
      </c>
      <c r="AL117" t="s">
        <v>195</v>
      </c>
    </row>
    <row r="118" spans="1:38" x14ac:dyDescent="0.3">
      <c r="A118" t="s">
        <v>1101</v>
      </c>
      <c r="B118" t="s">
        <v>1101</v>
      </c>
      <c r="C118" t="s">
        <v>125</v>
      </c>
      <c r="D118">
        <v>39</v>
      </c>
      <c r="E118" t="s">
        <v>1102</v>
      </c>
      <c r="F118" t="s">
        <v>1103</v>
      </c>
      <c r="G118" t="s">
        <v>1102</v>
      </c>
      <c r="H118" t="s">
        <v>1103</v>
      </c>
      <c r="I118" s="4">
        <v>44209</v>
      </c>
      <c r="J118" t="s">
        <v>195</v>
      </c>
      <c r="K118" t="s">
        <v>1104</v>
      </c>
      <c r="L118" t="s">
        <v>1102</v>
      </c>
      <c r="M118" t="s">
        <v>215</v>
      </c>
      <c r="N118" t="s">
        <v>1105</v>
      </c>
      <c r="O118" s="4">
        <v>46022</v>
      </c>
      <c r="P118" t="s">
        <v>1106</v>
      </c>
      <c r="Q118" t="s">
        <v>1107</v>
      </c>
      <c r="R118" t="s">
        <v>328</v>
      </c>
      <c r="S118" t="s">
        <v>220</v>
      </c>
      <c r="T118">
        <v>30</v>
      </c>
      <c r="U118">
        <v>3</v>
      </c>
      <c r="V118">
        <v>72</v>
      </c>
      <c r="W118">
        <v>1</v>
      </c>
      <c r="X118">
        <v>10</v>
      </c>
      <c r="Y118" t="s">
        <v>203</v>
      </c>
      <c r="Z118" t="s">
        <v>1101</v>
      </c>
      <c r="AB118" t="s">
        <v>204</v>
      </c>
      <c r="AC118" t="s">
        <v>205</v>
      </c>
      <c r="AD118">
        <v>0</v>
      </c>
      <c r="AE118" t="s">
        <v>206</v>
      </c>
      <c r="AF118">
        <v>24</v>
      </c>
      <c r="AG118" t="s">
        <v>221</v>
      </c>
      <c r="AH118" t="s">
        <v>222</v>
      </c>
      <c r="AI118" t="s">
        <v>209</v>
      </c>
      <c r="AJ118">
        <v>1</v>
      </c>
      <c r="AK118" s="4">
        <v>45992</v>
      </c>
      <c r="AL118" t="s">
        <v>195</v>
      </c>
    </row>
    <row r="119" spans="1:38" x14ac:dyDescent="0.3">
      <c r="A119" t="s">
        <v>1108</v>
      </c>
      <c r="B119" t="s">
        <v>192</v>
      </c>
      <c r="C119" t="s">
        <v>125</v>
      </c>
      <c r="D119">
        <v>151</v>
      </c>
      <c r="E119" t="s">
        <v>1109</v>
      </c>
      <c r="F119" t="s">
        <v>1110</v>
      </c>
      <c r="G119" t="s">
        <v>1109</v>
      </c>
      <c r="H119" t="s">
        <v>1110</v>
      </c>
      <c r="I119" s="4">
        <v>45123</v>
      </c>
      <c r="J119" t="s">
        <v>195</v>
      </c>
      <c r="K119" t="s">
        <v>1111</v>
      </c>
      <c r="L119" t="s">
        <v>1109</v>
      </c>
      <c r="M119" t="s">
        <v>215</v>
      </c>
      <c r="N119" t="s">
        <v>1112</v>
      </c>
      <c r="O119" s="4">
        <v>46000</v>
      </c>
      <c r="P119" t="s">
        <v>1113</v>
      </c>
      <c r="Q119" t="s">
        <v>1114</v>
      </c>
      <c r="R119" t="s">
        <v>260</v>
      </c>
      <c r="S119" t="s">
        <v>202</v>
      </c>
      <c r="T119">
        <v>30</v>
      </c>
      <c r="U119">
        <v>30</v>
      </c>
      <c r="V119">
        <v>68</v>
      </c>
      <c r="W119">
        <v>0</v>
      </c>
      <c r="X119">
        <v>32</v>
      </c>
      <c r="Y119" t="s">
        <v>203</v>
      </c>
      <c r="Z119" t="s">
        <v>1108</v>
      </c>
      <c r="AB119" t="s">
        <v>204</v>
      </c>
      <c r="AC119" t="s">
        <v>205</v>
      </c>
      <c r="AD119">
        <v>2</v>
      </c>
      <c r="AE119" t="s">
        <v>206</v>
      </c>
      <c r="AF119">
        <v>25</v>
      </c>
      <c r="AG119" t="s">
        <v>233</v>
      </c>
      <c r="AH119" t="s">
        <v>234</v>
      </c>
      <c r="AI119" t="s">
        <v>209</v>
      </c>
      <c r="AJ119">
        <v>4</v>
      </c>
      <c r="AK119" s="4">
        <v>45880</v>
      </c>
      <c r="AL119" t="s">
        <v>195</v>
      </c>
    </row>
    <row r="120" spans="1:38" x14ac:dyDescent="0.3">
      <c r="A120" t="s">
        <v>1115</v>
      </c>
      <c r="B120" t="s">
        <v>192</v>
      </c>
      <c r="C120" t="s">
        <v>125</v>
      </c>
      <c r="D120">
        <v>91</v>
      </c>
      <c r="E120" t="s">
        <v>1116</v>
      </c>
      <c r="F120" t="s">
        <v>1117</v>
      </c>
      <c r="G120" t="s">
        <v>1118</v>
      </c>
      <c r="H120" t="s">
        <v>1119</v>
      </c>
      <c r="I120" s="4">
        <v>45914</v>
      </c>
      <c r="J120" t="s">
        <v>195</v>
      </c>
      <c r="K120" t="s">
        <v>1120</v>
      </c>
      <c r="L120" t="s">
        <v>1116</v>
      </c>
      <c r="M120" t="s">
        <v>197</v>
      </c>
      <c r="N120" t="s">
        <v>1121</v>
      </c>
      <c r="O120" s="4">
        <v>46000</v>
      </c>
      <c r="P120" t="s">
        <v>1122</v>
      </c>
      <c r="Q120" t="s">
        <v>1123</v>
      </c>
      <c r="R120" t="s">
        <v>366</v>
      </c>
      <c r="S120" t="s">
        <v>202</v>
      </c>
      <c r="T120">
        <v>30</v>
      </c>
      <c r="U120">
        <v>8</v>
      </c>
      <c r="V120">
        <v>68</v>
      </c>
      <c r="W120">
        <v>2</v>
      </c>
      <c r="X120">
        <v>32</v>
      </c>
      <c r="Y120" t="s">
        <v>203</v>
      </c>
      <c r="Z120" t="s">
        <v>1115</v>
      </c>
      <c r="AB120" t="s">
        <v>204</v>
      </c>
      <c r="AD120">
        <v>2</v>
      </c>
      <c r="AE120" t="s">
        <v>206</v>
      </c>
      <c r="AF120">
        <v>25</v>
      </c>
      <c r="AG120" t="s">
        <v>461</v>
      </c>
      <c r="AH120" t="s">
        <v>462</v>
      </c>
      <c r="AI120" t="s">
        <v>209</v>
      </c>
      <c r="AJ120">
        <v>2</v>
      </c>
      <c r="AK120" s="4">
        <v>45940</v>
      </c>
      <c r="AL120" t="s">
        <v>223</v>
      </c>
    </row>
    <row r="121" spans="1:38" x14ac:dyDescent="0.3">
      <c r="A121" t="s">
        <v>1124</v>
      </c>
      <c r="B121" t="s">
        <v>192</v>
      </c>
      <c r="C121" t="s">
        <v>125</v>
      </c>
      <c r="D121">
        <v>51</v>
      </c>
      <c r="E121" t="s">
        <v>1125</v>
      </c>
      <c r="F121" t="s">
        <v>1126</v>
      </c>
      <c r="G121" t="s">
        <v>213</v>
      </c>
      <c r="H121" t="s">
        <v>213</v>
      </c>
      <c r="I121" t="s">
        <v>213</v>
      </c>
      <c r="J121" t="s">
        <v>195</v>
      </c>
      <c r="K121" t="s">
        <v>1127</v>
      </c>
      <c r="L121" t="s">
        <v>1125</v>
      </c>
      <c r="M121" t="s">
        <v>197</v>
      </c>
      <c r="N121" t="s">
        <v>1128</v>
      </c>
      <c r="O121" s="4">
        <v>46010</v>
      </c>
      <c r="P121" t="s">
        <v>1129</v>
      </c>
      <c r="Q121" t="s">
        <v>1130</v>
      </c>
      <c r="R121" t="s">
        <v>260</v>
      </c>
      <c r="S121" t="s">
        <v>202</v>
      </c>
      <c r="T121">
        <v>20</v>
      </c>
      <c r="U121">
        <v>7</v>
      </c>
      <c r="V121">
        <v>68</v>
      </c>
      <c r="W121">
        <v>1</v>
      </c>
      <c r="X121">
        <v>22</v>
      </c>
      <c r="Y121" t="s">
        <v>203</v>
      </c>
      <c r="Z121" t="s">
        <v>1124</v>
      </c>
      <c r="AB121" t="s">
        <v>204</v>
      </c>
      <c r="AC121" t="s">
        <v>205</v>
      </c>
      <c r="AD121">
        <v>2</v>
      </c>
      <c r="AE121" t="s">
        <v>206</v>
      </c>
      <c r="AF121">
        <v>26</v>
      </c>
      <c r="AG121" t="s">
        <v>298</v>
      </c>
      <c r="AH121" t="s">
        <v>1131</v>
      </c>
      <c r="AI121" t="s">
        <v>209</v>
      </c>
      <c r="AJ121">
        <v>1</v>
      </c>
      <c r="AK121" s="4">
        <v>45980</v>
      </c>
      <c r="AL121" t="s">
        <v>195</v>
      </c>
    </row>
    <row r="122" spans="1:38" x14ac:dyDescent="0.3">
      <c r="A122" t="s">
        <v>1132</v>
      </c>
      <c r="B122" t="s">
        <v>192</v>
      </c>
      <c r="C122" t="s">
        <v>125</v>
      </c>
      <c r="D122">
        <v>128</v>
      </c>
      <c r="E122" t="s">
        <v>1133</v>
      </c>
      <c r="F122" t="s">
        <v>1134</v>
      </c>
      <c r="G122" t="s">
        <v>1133</v>
      </c>
      <c r="H122" t="s">
        <v>1134</v>
      </c>
      <c r="I122" s="4">
        <v>44672</v>
      </c>
      <c r="J122" t="s">
        <v>195</v>
      </c>
      <c r="K122" t="s">
        <v>1135</v>
      </c>
      <c r="L122" t="s">
        <v>1133</v>
      </c>
      <c r="M122" t="s">
        <v>197</v>
      </c>
      <c r="N122" t="s">
        <v>1136</v>
      </c>
      <c r="O122" s="4">
        <v>46023</v>
      </c>
      <c r="P122" t="s">
        <v>1137</v>
      </c>
      <c r="Q122" t="s">
        <v>1138</v>
      </c>
      <c r="R122" t="s">
        <v>719</v>
      </c>
      <c r="S122" t="s">
        <v>220</v>
      </c>
      <c r="T122">
        <v>17</v>
      </c>
      <c r="U122">
        <v>17</v>
      </c>
      <c r="V122">
        <v>72</v>
      </c>
      <c r="W122">
        <v>0</v>
      </c>
      <c r="X122">
        <v>9</v>
      </c>
      <c r="Y122" t="s">
        <v>203</v>
      </c>
      <c r="Z122" t="s">
        <v>1132</v>
      </c>
      <c r="AB122" t="s">
        <v>204</v>
      </c>
      <c r="AC122" t="s">
        <v>205</v>
      </c>
      <c r="AD122">
        <v>0</v>
      </c>
      <c r="AE122" t="s">
        <v>206</v>
      </c>
      <c r="AF122">
        <v>24</v>
      </c>
      <c r="AG122" t="s">
        <v>743</v>
      </c>
      <c r="AH122" t="s">
        <v>1018</v>
      </c>
      <c r="AI122" t="s">
        <v>209</v>
      </c>
      <c r="AJ122">
        <v>4</v>
      </c>
      <c r="AK122" s="4">
        <v>45903</v>
      </c>
      <c r="AL122" t="s">
        <v>195</v>
      </c>
    </row>
    <row r="123" spans="1:38" x14ac:dyDescent="0.3">
      <c r="A123" t="s">
        <v>1139</v>
      </c>
      <c r="B123" t="s">
        <v>1139</v>
      </c>
      <c r="C123" t="s">
        <v>125</v>
      </c>
      <c r="D123">
        <v>36</v>
      </c>
      <c r="E123" t="s">
        <v>1140</v>
      </c>
      <c r="F123" t="s">
        <v>1141</v>
      </c>
      <c r="G123" t="s">
        <v>1140</v>
      </c>
      <c r="H123" t="s">
        <v>1141</v>
      </c>
      <c r="I123" s="4">
        <v>32125</v>
      </c>
      <c r="J123" t="s">
        <v>195</v>
      </c>
      <c r="K123" t="s">
        <v>1142</v>
      </c>
      <c r="L123" t="s">
        <v>1140</v>
      </c>
      <c r="M123" t="s">
        <v>197</v>
      </c>
      <c r="N123" t="s">
        <v>1143</v>
      </c>
      <c r="O123" s="4">
        <v>46025</v>
      </c>
      <c r="P123" t="s">
        <v>1144</v>
      </c>
      <c r="Q123" t="s">
        <v>1145</v>
      </c>
      <c r="R123" t="s">
        <v>719</v>
      </c>
      <c r="S123" t="s">
        <v>220</v>
      </c>
      <c r="T123">
        <v>14</v>
      </c>
      <c r="U123">
        <v>14</v>
      </c>
      <c r="V123">
        <v>72</v>
      </c>
      <c r="W123">
        <v>0</v>
      </c>
      <c r="X123">
        <v>7</v>
      </c>
      <c r="Y123" t="s">
        <v>203</v>
      </c>
      <c r="Z123" t="s">
        <v>1139</v>
      </c>
      <c r="AB123" t="s">
        <v>204</v>
      </c>
      <c r="AC123" t="s">
        <v>205</v>
      </c>
      <c r="AD123">
        <v>0</v>
      </c>
      <c r="AE123" t="s">
        <v>206</v>
      </c>
      <c r="AF123">
        <v>25</v>
      </c>
      <c r="AG123" t="s">
        <v>298</v>
      </c>
      <c r="AH123" t="s">
        <v>505</v>
      </c>
      <c r="AI123" t="s">
        <v>209</v>
      </c>
      <c r="AJ123">
        <v>1</v>
      </c>
      <c r="AK123" s="4">
        <v>45995</v>
      </c>
      <c r="AL123" t="s">
        <v>195</v>
      </c>
    </row>
    <row r="124" spans="1:38" x14ac:dyDescent="0.3">
      <c r="A124" t="s">
        <v>1146</v>
      </c>
      <c r="B124" t="s">
        <v>192</v>
      </c>
      <c r="C124" t="s">
        <v>125</v>
      </c>
      <c r="D124">
        <v>156</v>
      </c>
      <c r="E124" t="s">
        <v>1147</v>
      </c>
      <c r="F124" t="s">
        <v>1148</v>
      </c>
      <c r="G124" t="s">
        <v>1147</v>
      </c>
      <c r="H124" t="s">
        <v>1148</v>
      </c>
      <c r="I124" s="4">
        <v>45865</v>
      </c>
      <c r="J124" t="s">
        <v>195</v>
      </c>
      <c r="K124" t="s">
        <v>1149</v>
      </c>
      <c r="L124" t="s">
        <v>1147</v>
      </c>
      <c r="M124" t="s">
        <v>215</v>
      </c>
      <c r="N124" t="s">
        <v>1150</v>
      </c>
      <c r="O124" s="4">
        <v>46025</v>
      </c>
      <c r="P124" t="s">
        <v>1151</v>
      </c>
      <c r="Q124" t="s">
        <v>1152</v>
      </c>
      <c r="R124" t="s">
        <v>1153</v>
      </c>
      <c r="S124" t="s">
        <v>336</v>
      </c>
      <c r="T124">
        <v>30</v>
      </c>
      <c r="U124">
        <v>30</v>
      </c>
      <c r="V124">
        <v>85.58</v>
      </c>
      <c r="W124">
        <v>0</v>
      </c>
      <c r="X124">
        <v>7</v>
      </c>
      <c r="Y124" t="s">
        <v>203</v>
      </c>
      <c r="Z124" t="s">
        <v>1146</v>
      </c>
      <c r="AB124" t="s">
        <v>204</v>
      </c>
      <c r="AC124" t="s">
        <v>205</v>
      </c>
      <c r="AD124">
        <v>0</v>
      </c>
      <c r="AE124" t="s">
        <v>206</v>
      </c>
      <c r="AF124">
        <v>24</v>
      </c>
      <c r="AG124" t="s">
        <v>384</v>
      </c>
      <c r="AH124" t="s">
        <v>1154</v>
      </c>
      <c r="AI124" t="s">
        <v>209</v>
      </c>
      <c r="AJ124">
        <v>5</v>
      </c>
      <c r="AK124" s="4">
        <v>45875</v>
      </c>
      <c r="AL124" t="s">
        <v>195</v>
      </c>
    </row>
    <row r="125" spans="1:38" x14ac:dyDescent="0.3">
      <c r="A125" t="s">
        <v>1155</v>
      </c>
      <c r="B125" t="s">
        <v>1155</v>
      </c>
      <c r="C125" t="s">
        <v>125</v>
      </c>
      <c r="D125">
        <v>151</v>
      </c>
      <c r="E125" t="s">
        <v>1156</v>
      </c>
      <c r="F125" t="s">
        <v>1157</v>
      </c>
      <c r="G125" t="s">
        <v>1156</v>
      </c>
      <c r="H125" t="s">
        <v>1157</v>
      </c>
      <c r="I125" s="4">
        <v>45865</v>
      </c>
      <c r="J125" t="s">
        <v>195</v>
      </c>
      <c r="K125" t="s">
        <v>1158</v>
      </c>
      <c r="L125" t="s">
        <v>1156</v>
      </c>
      <c r="M125" t="s">
        <v>215</v>
      </c>
      <c r="N125" t="s">
        <v>1159</v>
      </c>
      <c r="O125" s="4">
        <v>46000</v>
      </c>
      <c r="P125" t="s">
        <v>1160</v>
      </c>
      <c r="Q125" t="s">
        <v>1161</v>
      </c>
      <c r="R125" t="s">
        <v>318</v>
      </c>
      <c r="S125" t="s">
        <v>202</v>
      </c>
      <c r="T125">
        <v>30</v>
      </c>
      <c r="U125">
        <v>30</v>
      </c>
      <c r="V125">
        <v>86</v>
      </c>
      <c r="W125">
        <v>1</v>
      </c>
      <c r="X125">
        <v>32</v>
      </c>
      <c r="Y125" t="s">
        <v>203</v>
      </c>
      <c r="Z125" t="s">
        <v>1155</v>
      </c>
      <c r="AB125" t="s">
        <v>204</v>
      </c>
      <c r="AC125" t="s">
        <v>205</v>
      </c>
      <c r="AD125">
        <v>0</v>
      </c>
      <c r="AE125" t="s">
        <v>206</v>
      </c>
      <c r="AF125">
        <v>23</v>
      </c>
      <c r="AG125" t="s">
        <v>743</v>
      </c>
      <c r="AH125" t="s">
        <v>744</v>
      </c>
      <c r="AI125" t="s">
        <v>209</v>
      </c>
      <c r="AJ125">
        <v>4</v>
      </c>
      <c r="AK125" s="4">
        <v>45880</v>
      </c>
      <c r="AL125" t="s">
        <v>195</v>
      </c>
    </row>
    <row r="126" spans="1:38" x14ac:dyDescent="0.3">
      <c r="A126" t="s">
        <v>1162</v>
      </c>
      <c r="B126" t="s">
        <v>1162</v>
      </c>
      <c r="C126" t="s">
        <v>125</v>
      </c>
      <c r="D126">
        <v>38</v>
      </c>
      <c r="E126" t="s">
        <v>1163</v>
      </c>
      <c r="F126" t="s">
        <v>1164</v>
      </c>
      <c r="G126" t="s">
        <v>1163</v>
      </c>
      <c r="H126" t="s">
        <v>1164</v>
      </c>
      <c r="I126" s="4">
        <v>45977</v>
      </c>
      <c r="J126" t="s">
        <v>195</v>
      </c>
      <c r="K126" t="s">
        <v>1165</v>
      </c>
      <c r="L126" t="s">
        <v>1163</v>
      </c>
      <c r="M126" t="s">
        <v>197</v>
      </c>
      <c r="N126" t="s">
        <v>1166</v>
      </c>
      <c r="O126" s="4">
        <v>46023</v>
      </c>
      <c r="P126" t="s">
        <v>1167</v>
      </c>
      <c r="Q126" t="s">
        <v>1168</v>
      </c>
      <c r="R126" t="s">
        <v>435</v>
      </c>
      <c r="S126" t="s">
        <v>367</v>
      </c>
      <c r="T126">
        <v>6</v>
      </c>
      <c r="U126">
        <v>6</v>
      </c>
      <c r="V126">
        <v>69</v>
      </c>
      <c r="W126">
        <v>0</v>
      </c>
      <c r="X126">
        <v>9</v>
      </c>
      <c r="Y126" t="s">
        <v>203</v>
      </c>
      <c r="Z126" t="s">
        <v>1162</v>
      </c>
      <c r="AB126" t="s">
        <v>204</v>
      </c>
      <c r="AC126" t="s">
        <v>205</v>
      </c>
      <c r="AD126">
        <v>3</v>
      </c>
      <c r="AE126" t="s">
        <v>206</v>
      </c>
      <c r="AF126">
        <v>26</v>
      </c>
      <c r="AG126" t="s">
        <v>1169</v>
      </c>
      <c r="AH126" t="s">
        <v>1170</v>
      </c>
      <c r="AI126" t="s">
        <v>209</v>
      </c>
      <c r="AJ126">
        <v>1</v>
      </c>
      <c r="AK126" s="4">
        <v>45993</v>
      </c>
      <c r="AL126" t="s">
        <v>223</v>
      </c>
    </row>
    <row r="127" spans="1:38" x14ac:dyDescent="0.3">
      <c r="A127" t="s">
        <v>1171</v>
      </c>
      <c r="B127" t="s">
        <v>192</v>
      </c>
      <c r="C127" t="s">
        <v>125</v>
      </c>
      <c r="D127">
        <v>164</v>
      </c>
      <c r="E127" t="s">
        <v>1172</v>
      </c>
      <c r="F127" t="s">
        <v>1173</v>
      </c>
      <c r="G127" t="s">
        <v>1172</v>
      </c>
      <c r="H127" t="s">
        <v>1173</v>
      </c>
      <c r="I127" s="4">
        <v>45816</v>
      </c>
      <c r="J127" t="s">
        <v>195</v>
      </c>
      <c r="K127" t="s">
        <v>1174</v>
      </c>
      <c r="L127" t="s">
        <v>1172</v>
      </c>
      <c r="M127" t="s">
        <v>197</v>
      </c>
      <c r="N127" t="s">
        <v>1175</v>
      </c>
      <c r="O127" s="4">
        <v>46017</v>
      </c>
      <c r="P127" t="s">
        <v>1176</v>
      </c>
      <c r="Q127" t="s">
        <v>1177</v>
      </c>
      <c r="R127" t="s">
        <v>297</v>
      </c>
      <c r="S127" t="s">
        <v>202</v>
      </c>
      <c r="T127">
        <v>20</v>
      </c>
      <c r="U127">
        <v>8</v>
      </c>
      <c r="V127">
        <v>69</v>
      </c>
      <c r="W127">
        <v>1</v>
      </c>
      <c r="X127">
        <v>15</v>
      </c>
      <c r="Y127" t="s">
        <v>203</v>
      </c>
      <c r="Z127" t="s">
        <v>1171</v>
      </c>
      <c r="AB127" t="s">
        <v>204</v>
      </c>
      <c r="AC127" t="s">
        <v>205</v>
      </c>
      <c r="AD127">
        <v>0</v>
      </c>
      <c r="AE127" t="s">
        <v>206</v>
      </c>
      <c r="AF127">
        <v>23</v>
      </c>
      <c r="AG127" t="s">
        <v>319</v>
      </c>
      <c r="AH127" t="s">
        <v>1178</v>
      </c>
      <c r="AI127" t="s">
        <v>209</v>
      </c>
      <c r="AJ127">
        <v>5</v>
      </c>
      <c r="AK127" s="4">
        <v>45867</v>
      </c>
      <c r="AL127" t="s">
        <v>195</v>
      </c>
    </row>
    <row r="128" spans="1:38" x14ac:dyDescent="0.3">
      <c r="A128" t="s">
        <v>1179</v>
      </c>
      <c r="B128" t="s">
        <v>1179</v>
      </c>
      <c r="C128" t="s">
        <v>125</v>
      </c>
      <c r="D128">
        <v>29</v>
      </c>
      <c r="E128" t="s">
        <v>1180</v>
      </c>
      <c r="F128" t="s">
        <v>1181</v>
      </c>
      <c r="G128" t="s">
        <v>1180</v>
      </c>
      <c r="H128" t="s">
        <v>1181</v>
      </c>
      <c r="I128" s="4">
        <v>44833</v>
      </c>
      <c r="J128" t="s">
        <v>195</v>
      </c>
      <c r="K128" t="s">
        <v>1182</v>
      </c>
      <c r="L128" t="s">
        <v>1180</v>
      </c>
      <c r="M128" t="s">
        <v>197</v>
      </c>
      <c r="N128" t="s">
        <v>1183</v>
      </c>
      <c r="O128" s="4">
        <v>46002</v>
      </c>
      <c r="P128" t="s">
        <v>1184</v>
      </c>
      <c r="Q128" t="s">
        <v>1185</v>
      </c>
      <c r="R128" t="s">
        <v>297</v>
      </c>
      <c r="S128" t="s">
        <v>202</v>
      </c>
      <c r="T128">
        <v>30</v>
      </c>
      <c r="U128">
        <v>14</v>
      </c>
      <c r="V128">
        <v>68</v>
      </c>
      <c r="W128">
        <v>2</v>
      </c>
      <c r="X128">
        <v>30</v>
      </c>
      <c r="Y128" t="s">
        <v>203</v>
      </c>
      <c r="Z128" t="s">
        <v>1179</v>
      </c>
      <c r="AB128" t="s">
        <v>204</v>
      </c>
      <c r="AC128" t="s">
        <v>205</v>
      </c>
      <c r="AD128">
        <v>0</v>
      </c>
      <c r="AE128" t="s">
        <v>206</v>
      </c>
      <c r="AF128">
        <v>25</v>
      </c>
      <c r="AG128" t="s">
        <v>233</v>
      </c>
      <c r="AH128" t="s">
        <v>234</v>
      </c>
      <c r="AI128" t="s">
        <v>209</v>
      </c>
      <c r="AJ128">
        <v>0</v>
      </c>
      <c r="AK128" s="4">
        <v>46002</v>
      </c>
      <c r="AL128" t="s">
        <v>223</v>
      </c>
    </row>
    <row r="129" spans="1:38" x14ac:dyDescent="0.3">
      <c r="A129" t="s">
        <v>1186</v>
      </c>
      <c r="B129" t="s">
        <v>1186</v>
      </c>
      <c r="C129" t="s">
        <v>125</v>
      </c>
      <c r="D129">
        <v>56</v>
      </c>
      <c r="E129" t="s">
        <v>1187</v>
      </c>
      <c r="F129" t="s">
        <v>1188</v>
      </c>
      <c r="G129" t="s">
        <v>1187</v>
      </c>
      <c r="H129" t="s">
        <v>1188</v>
      </c>
      <c r="I129" s="4">
        <v>45137</v>
      </c>
      <c r="J129" t="s">
        <v>195</v>
      </c>
      <c r="K129" t="s">
        <v>1189</v>
      </c>
      <c r="L129" t="s">
        <v>1187</v>
      </c>
      <c r="M129" t="s">
        <v>197</v>
      </c>
      <c r="N129" t="s">
        <v>1190</v>
      </c>
      <c r="O129" s="4">
        <v>46005</v>
      </c>
      <c r="P129" t="s">
        <v>1191</v>
      </c>
      <c r="Q129" t="s">
        <v>1192</v>
      </c>
      <c r="R129" t="s">
        <v>297</v>
      </c>
      <c r="S129" t="s">
        <v>202</v>
      </c>
      <c r="T129">
        <v>24</v>
      </c>
      <c r="U129">
        <v>4</v>
      </c>
      <c r="V129">
        <v>69</v>
      </c>
      <c r="W129">
        <v>2</v>
      </c>
      <c r="X129">
        <v>27</v>
      </c>
      <c r="Y129" t="s">
        <v>203</v>
      </c>
      <c r="Z129" t="s">
        <v>1186</v>
      </c>
      <c r="AB129" t="s">
        <v>204</v>
      </c>
      <c r="AD129">
        <v>3</v>
      </c>
      <c r="AE129" t="s">
        <v>206</v>
      </c>
      <c r="AF129">
        <v>24</v>
      </c>
      <c r="AG129" t="s">
        <v>207</v>
      </c>
      <c r="AH129" t="s">
        <v>208</v>
      </c>
      <c r="AI129" t="s">
        <v>209</v>
      </c>
      <c r="AJ129">
        <v>1</v>
      </c>
      <c r="AK129" s="4">
        <v>45975</v>
      </c>
      <c r="AL129" t="s">
        <v>195</v>
      </c>
    </row>
    <row r="130" spans="1:38" x14ac:dyDescent="0.3">
      <c r="A130" t="s">
        <v>1193</v>
      </c>
      <c r="B130" t="s">
        <v>192</v>
      </c>
      <c r="C130" t="s">
        <v>125</v>
      </c>
      <c r="D130">
        <v>64</v>
      </c>
      <c r="E130" t="s">
        <v>1194</v>
      </c>
      <c r="F130" t="s">
        <v>1195</v>
      </c>
      <c r="G130" t="s">
        <v>1194</v>
      </c>
      <c r="H130" t="s">
        <v>1195</v>
      </c>
      <c r="I130" s="4">
        <v>45914</v>
      </c>
      <c r="J130" t="s">
        <v>195</v>
      </c>
      <c r="K130" t="s">
        <v>1196</v>
      </c>
      <c r="L130" t="s">
        <v>1194</v>
      </c>
      <c r="M130" t="s">
        <v>197</v>
      </c>
      <c r="N130" t="s">
        <v>1197</v>
      </c>
      <c r="O130" s="4">
        <v>45997</v>
      </c>
      <c r="P130" t="s">
        <v>1198</v>
      </c>
      <c r="Q130" t="s">
        <v>1199</v>
      </c>
      <c r="R130" t="s">
        <v>297</v>
      </c>
      <c r="S130" t="s">
        <v>202</v>
      </c>
      <c r="T130">
        <v>30</v>
      </c>
      <c r="U130">
        <v>30</v>
      </c>
      <c r="V130">
        <v>69</v>
      </c>
      <c r="W130">
        <v>0</v>
      </c>
      <c r="X130">
        <v>35</v>
      </c>
      <c r="Y130" t="s">
        <v>203</v>
      </c>
      <c r="Z130" t="s">
        <v>1193</v>
      </c>
      <c r="AB130" t="s">
        <v>204</v>
      </c>
      <c r="AC130" t="s">
        <v>205</v>
      </c>
      <c r="AD130">
        <v>5</v>
      </c>
      <c r="AE130" t="s">
        <v>206</v>
      </c>
      <c r="AF130">
        <v>25</v>
      </c>
      <c r="AG130" t="s">
        <v>221</v>
      </c>
      <c r="AH130" t="s">
        <v>1040</v>
      </c>
      <c r="AI130" t="s">
        <v>209</v>
      </c>
      <c r="AJ130">
        <v>1</v>
      </c>
      <c r="AK130" s="4">
        <v>45967</v>
      </c>
      <c r="AL130" t="s">
        <v>195</v>
      </c>
    </row>
    <row r="131" spans="1:38" x14ac:dyDescent="0.3">
      <c r="A131" t="s">
        <v>1200</v>
      </c>
      <c r="B131" t="s">
        <v>192</v>
      </c>
      <c r="C131" t="s">
        <v>125</v>
      </c>
      <c r="D131">
        <v>135</v>
      </c>
      <c r="E131" t="s">
        <v>1201</v>
      </c>
      <c r="F131" t="s">
        <v>226</v>
      </c>
      <c r="G131" t="s">
        <v>1202</v>
      </c>
      <c r="H131" t="s">
        <v>1203</v>
      </c>
      <c r="I131" s="4">
        <v>45991</v>
      </c>
      <c r="J131" t="s">
        <v>195</v>
      </c>
      <c r="K131" t="s">
        <v>1204</v>
      </c>
      <c r="L131" t="s">
        <v>1201</v>
      </c>
      <c r="M131" t="s">
        <v>215</v>
      </c>
      <c r="N131" t="s">
        <v>1205</v>
      </c>
      <c r="O131" s="4">
        <v>46016</v>
      </c>
      <c r="P131" t="s">
        <v>1206</v>
      </c>
      <c r="Q131" t="s">
        <v>1207</v>
      </c>
      <c r="R131" t="s">
        <v>477</v>
      </c>
      <c r="S131" t="s">
        <v>367</v>
      </c>
      <c r="T131">
        <v>30</v>
      </c>
      <c r="U131">
        <v>30</v>
      </c>
      <c r="V131">
        <v>68</v>
      </c>
      <c r="W131">
        <v>0</v>
      </c>
      <c r="X131">
        <v>16</v>
      </c>
      <c r="Y131" t="s">
        <v>203</v>
      </c>
      <c r="Z131" t="s">
        <v>1200</v>
      </c>
      <c r="AB131" t="s">
        <v>204</v>
      </c>
      <c r="AC131" t="s">
        <v>205</v>
      </c>
      <c r="AD131">
        <v>0</v>
      </c>
      <c r="AE131" t="s">
        <v>206</v>
      </c>
      <c r="AF131">
        <v>26</v>
      </c>
      <c r="AG131" t="s">
        <v>298</v>
      </c>
      <c r="AH131" t="s">
        <v>505</v>
      </c>
      <c r="AI131" t="s">
        <v>209</v>
      </c>
      <c r="AJ131">
        <v>4</v>
      </c>
      <c r="AK131" s="4">
        <v>45896</v>
      </c>
      <c r="AL131" t="s">
        <v>195</v>
      </c>
    </row>
    <row r="132" spans="1:38" x14ac:dyDescent="0.3">
      <c r="A132" t="s">
        <v>1208</v>
      </c>
      <c r="B132" t="s">
        <v>1208</v>
      </c>
      <c r="C132" t="s">
        <v>125</v>
      </c>
      <c r="D132">
        <v>29</v>
      </c>
      <c r="E132" t="s">
        <v>1209</v>
      </c>
      <c r="F132" t="s">
        <v>1210</v>
      </c>
      <c r="G132" t="s">
        <v>1209</v>
      </c>
      <c r="H132" t="s">
        <v>1210</v>
      </c>
      <c r="I132" s="4">
        <v>45557</v>
      </c>
      <c r="J132" t="s">
        <v>195</v>
      </c>
      <c r="K132" t="s">
        <v>1211</v>
      </c>
      <c r="L132" t="s">
        <v>1209</v>
      </c>
      <c r="M132" t="s">
        <v>197</v>
      </c>
      <c r="N132" t="s">
        <v>1212</v>
      </c>
      <c r="O132" s="4">
        <v>46002</v>
      </c>
      <c r="P132" t="s">
        <v>1213</v>
      </c>
      <c r="Q132" t="s">
        <v>1214</v>
      </c>
      <c r="R132" t="s">
        <v>983</v>
      </c>
      <c r="S132" t="s">
        <v>202</v>
      </c>
      <c r="T132">
        <v>30</v>
      </c>
      <c r="U132">
        <v>14</v>
      </c>
      <c r="V132">
        <v>68</v>
      </c>
      <c r="W132">
        <v>2</v>
      </c>
      <c r="X132">
        <v>30</v>
      </c>
      <c r="Y132" t="s">
        <v>203</v>
      </c>
      <c r="Z132" t="s">
        <v>1208</v>
      </c>
      <c r="AB132" t="s">
        <v>204</v>
      </c>
      <c r="AC132" t="s">
        <v>205</v>
      </c>
      <c r="AD132">
        <v>0</v>
      </c>
      <c r="AE132" t="s">
        <v>206</v>
      </c>
      <c r="AF132">
        <v>26</v>
      </c>
      <c r="AG132" t="s">
        <v>207</v>
      </c>
      <c r="AH132" t="s">
        <v>208</v>
      </c>
      <c r="AI132" t="s">
        <v>209</v>
      </c>
      <c r="AJ132">
        <v>0</v>
      </c>
      <c r="AK132" s="4">
        <v>46002</v>
      </c>
      <c r="AL132" t="s">
        <v>195</v>
      </c>
    </row>
    <row r="133" spans="1:38" x14ac:dyDescent="0.3">
      <c r="A133" t="s">
        <v>1215</v>
      </c>
      <c r="B133" t="s">
        <v>1215</v>
      </c>
      <c r="C133" t="s">
        <v>125</v>
      </c>
      <c r="D133">
        <v>35</v>
      </c>
      <c r="E133" t="s">
        <v>1216</v>
      </c>
      <c r="F133" t="s">
        <v>1217</v>
      </c>
      <c r="G133" t="s">
        <v>1216</v>
      </c>
      <c r="H133" t="s">
        <v>1217</v>
      </c>
      <c r="I133" s="4">
        <v>45417</v>
      </c>
      <c r="J133" t="s">
        <v>195</v>
      </c>
      <c r="K133" t="s">
        <v>1218</v>
      </c>
      <c r="L133" t="s">
        <v>1216</v>
      </c>
      <c r="M133" t="s">
        <v>197</v>
      </c>
      <c r="N133" t="s">
        <v>1219</v>
      </c>
      <c r="O133" s="4">
        <v>46026</v>
      </c>
      <c r="P133" t="s">
        <v>1220</v>
      </c>
      <c r="Q133" t="s">
        <v>1221</v>
      </c>
      <c r="R133" t="s">
        <v>983</v>
      </c>
      <c r="S133" t="s">
        <v>220</v>
      </c>
      <c r="T133">
        <v>9</v>
      </c>
      <c r="U133">
        <v>9</v>
      </c>
      <c r="V133">
        <v>68</v>
      </c>
      <c r="W133">
        <v>0</v>
      </c>
      <c r="X133">
        <v>6</v>
      </c>
      <c r="Y133" t="s">
        <v>203</v>
      </c>
      <c r="Z133" t="s">
        <v>1215</v>
      </c>
      <c r="AB133" t="s">
        <v>204</v>
      </c>
      <c r="AC133" t="s">
        <v>205</v>
      </c>
      <c r="AD133">
        <v>0</v>
      </c>
      <c r="AE133" t="s">
        <v>206</v>
      </c>
      <c r="AF133">
        <v>25</v>
      </c>
      <c r="AG133" t="s">
        <v>461</v>
      </c>
      <c r="AH133" t="s">
        <v>462</v>
      </c>
      <c r="AI133" t="s">
        <v>209</v>
      </c>
      <c r="AJ133">
        <v>1</v>
      </c>
      <c r="AK133" s="4">
        <v>45996</v>
      </c>
      <c r="AL133" t="s">
        <v>195</v>
      </c>
    </row>
    <row r="134" spans="1:38" x14ac:dyDescent="0.3">
      <c r="A134" t="s">
        <v>1222</v>
      </c>
      <c r="B134" t="s">
        <v>192</v>
      </c>
      <c r="C134" t="s">
        <v>125</v>
      </c>
      <c r="D134">
        <v>185</v>
      </c>
      <c r="E134" t="s">
        <v>1223</v>
      </c>
      <c r="F134" t="s">
        <v>1224</v>
      </c>
      <c r="G134" t="s">
        <v>1225</v>
      </c>
      <c r="H134" t="s">
        <v>1226</v>
      </c>
      <c r="I134" s="4">
        <v>45851</v>
      </c>
      <c r="J134" t="s">
        <v>195</v>
      </c>
      <c r="K134" t="s">
        <v>1227</v>
      </c>
      <c r="L134" t="s">
        <v>1223</v>
      </c>
      <c r="M134" t="s">
        <v>215</v>
      </c>
      <c r="N134" t="s">
        <v>1228</v>
      </c>
      <c r="O134" s="4">
        <v>45995</v>
      </c>
      <c r="P134" t="s">
        <v>1229</v>
      </c>
      <c r="Q134" t="s">
        <v>1230</v>
      </c>
      <c r="R134" t="s">
        <v>575</v>
      </c>
      <c r="S134" t="s">
        <v>202</v>
      </c>
      <c r="T134">
        <v>30</v>
      </c>
      <c r="U134">
        <v>30</v>
      </c>
      <c r="V134">
        <v>68</v>
      </c>
      <c r="W134">
        <v>1</v>
      </c>
      <c r="X134">
        <v>37</v>
      </c>
      <c r="Y134" t="s">
        <v>203</v>
      </c>
      <c r="Z134" t="s">
        <v>1222</v>
      </c>
      <c r="AB134" t="s">
        <v>204</v>
      </c>
      <c r="AC134" t="s">
        <v>205</v>
      </c>
      <c r="AD134">
        <v>0</v>
      </c>
      <c r="AE134" t="s">
        <v>206</v>
      </c>
      <c r="AF134">
        <v>25</v>
      </c>
      <c r="AG134" t="s">
        <v>207</v>
      </c>
      <c r="AH134" t="s">
        <v>208</v>
      </c>
      <c r="AI134" t="s">
        <v>209</v>
      </c>
      <c r="AJ134">
        <v>5</v>
      </c>
      <c r="AK134" s="4">
        <v>45846</v>
      </c>
      <c r="AL134" t="s">
        <v>195</v>
      </c>
    </row>
    <row r="135" spans="1:38" x14ac:dyDescent="0.3">
      <c r="A135" t="s">
        <v>1222</v>
      </c>
      <c r="B135" t="s">
        <v>192</v>
      </c>
      <c r="C135" t="s">
        <v>125</v>
      </c>
      <c r="D135">
        <v>170</v>
      </c>
      <c r="E135" t="s">
        <v>1231</v>
      </c>
      <c r="F135" t="s">
        <v>226</v>
      </c>
      <c r="G135" t="s">
        <v>1225</v>
      </c>
      <c r="H135" t="s">
        <v>1226</v>
      </c>
      <c r="I135" s="4">
        <v>45851</v>
      </c>
      <c r="J135" t="s">
        <v>195</v>
      </c>
      <c r="K135" t="s">
        <v>1232</v>
      </c>
      <c r="L135" t="s">
        <v>1231</v>
      </c>
      <c r="M135" t="s">
        <v>215</v>
      </c>
      <c r="N135" t="s">
        <v>1233</v>
      </c>
      <c r="O135" s="4">
        <v>46011</v>
      </c>
      <c r="P135" t="s">
        <v>1234</v>
      </c>
      <c r="Q135" t="s">
        <v>1235</v>
      </c>
      <c r="R135" t="s">
        <v>575</v>
      </c>
      <c r="S135" t="s">
        <v>202</v>
      </c>
      <c r="T135">
        <v>30</v>
      </c>
      <c r="U135">
        <v>30</v>
      </c>
      <c r="V135">
        <v>73</v>
      </c>
      <c r="W135">
        <v>0</v>
      </c>
      <c r="X135">
        <v>21</v>
      </c>
      <c r="Y135" t="s">
        <v>203</v>
      </c>
      <c r="Z135" t="s">
        <v>1222</v>
      </c>
      <c r="AB135" t="s">
        <v>204</v>
      </c>
      <c r="AC135" t="s">
        <v>205</v>
      </c>
      <c r="AD135">
        <v>0</v>
      </c>
      <c r="AE135" t="s">
        <v>206</v>
      </c>
      <c r="AF135">
        <v>25</v>
      </c>
      <c r="AG135" t="s">
        <v>207</v>
      </c>
      <c r="AH135" t="s">
        <v>208</v>
      </c>
      <c r="AI135" t="s">
        <v>209</v>
      </c>
      <c r="AJ135">
        <v>5</v>
      </c>
      <c r="AK135" s="4">
        <v>45861</v>
      </c>
      <c r="AL135" t="s">
        <v>223</v>
      </c>
    </row>
    <row r="136" spans="1:38" x14ac:dyDescent="0.3">
      <c r="A136" t="s">
        <v>1236</v>
      </c>
      <c r="B136" t="s">
        <v>1236</v>
      </c>
      <c r="C136" t="s">
        <v>125</v>
      </c>
      <c r="D136">
        <v>38</v>
      </c>
      <c r="E136" t="s">
        <v>1237</v>
      </c>
      <c r="F136" t="s">
        <v>1238</v>
      </c>
      <c r="G136" t="s">
        <v>1237</v>
      </c>
      <c r="H136" t="s">
        <v>1238</v>
      </c>
      <c r="I136" s="4">
        <v>45949</v>
      </c>
      <c r="J136" t="s">
        <v>195</v>
      </c>
      <c r="K136" t="s">
        <v>1239</v>
      </c>
      <c r="L136" t="s">
        <v>1237</v>
      </c>
      <c r="M136" t="s">
        <v>197</v>
      </c>
      <c r="N136" t="s">
        <v>1240</v>
      </c>
      <c r="O136" s="4">
        <v>46023</v>
      </c>
      <c r="P136" t="s">
        <v>661</v>
      </c>
      <c r="Q136" t="s">
        <v>662</v>
      </c>
      <c r="R136" t="s">
        <v>416</v>
      </c>
      <c r="S136" t="s">
        <v>202</v>
      </c>
      <c r="T136">
        <v>13</v>
      </c>
      <c r="U136">
        <v>2</v>
      </c>
      <c r="V136">
        <v>68</v>
      </c>
      <c r="W136">
        <v>1</v>
      </c>
      <c r="X136">
        <v>9</v>
      </c>
      <c r="Y136" t="s">
        <v>203</v>
      </c>
      <c r="Z136" t="s">
        <v>1236</v>
      </c>
      <c r="AB136" t="s">
        <v>204</v>
      </c>
      <c r="AC136" t="s">
        <v>205</v>
      </c>
      <c r="AD136">
        <v>0</v>
      </c>
      <c r="AE136" t="s">
        <v>206</v>
      </c>
      <c r="AF136">
        <v>25</v>
      </c>
      <c r="AG136" t="s">
        <v>207</v>
      </c>
      <c r="AH136" t="s">
        <v>208</v>
      </c>
      <c r="AI136" t="s">
        <v>209</v>
      </c>
      <c r="AJ136">
        <v>1</v>
      </c>
      <c r="AK136" s="4">
        <v>45993</v>
      </c>
      <c r="AL136" t="s">
        <v>195</v>
      </c>
    </row>
    <row r="137" spans="1:38" x14ac:dyDescent="0.3">
      <c r="A137" t="s">
        <v>1241</v>
      </c>
      <c r="B137" t="s">
        <v>192</v>
      </c>
      <c r="C137" t="s">
        <v>125</v>
      </c>
      <c r="D137">
        <v>137</v>
      </c>
      <c r="E137" t="s">
        <v>1242</v>
      </c>
      <c r="F137" t="s">
        <v>226</v>
      </c>
      <c r="G137" t="s">
        <v>1243</v>
      </c>
      <c r="H137" t="s">
        <v>1244</v>
      </c>
      <c r="I137" s="4">
        <v>39483</v>
      </c>
      <c r="J137" t="s">
        <v>195</v>
      </c>
      <c r="K137" t="s">
        <v>1245</v>
      </c>
      <c r="L137" t="s">
        <v>1242</v>
      </c>
      <c r="M137" t="s">
        <v>197</v>
      </c>
      <c r="N137" t="s">
        <v>1246</v>
      </c>
      <c r="O137" s="4">
        <v>46014</v>
      </c>
      <c r="P137" t="s">
        <v>1247</v>
      </c>
      <c r="Q137" t="s">
        <v>1248</v>
      </c>
      <c r="R137" t="s">
        <v>416</v>
      </c>
      <c r="S137" t="s">
        <v>220</v>
      </c>
      <c r="T137">
        <v>16</v>
      </c>
      <c r="U137">
        <v>7</v>
      </c>
      <c r="V137">
        <v>68</v>
      </c>
      <c r="W137">
        <v>1</v>
      </c>
      <c r="X137">
        <v>18</v>
      </c>
      <c r="Y137" t="s">
        <v>203</v>
      </c>
      <c r="Z137" t="s">
        <v>1241</v>
      </c>
      <c r="AB137" t="s">
        <v>204</v>
      </c>
      <c r="AC137" t="s">
        <v>205</v>
      </c>
      <c r="AD137">
        <v>2</v>
      </c>
      <c r="AE137" t="s">
        <v>206</v>
      </c>
      <c r="AF137">
        <v>25</v>
      </c>
      <c r="AG137" t="s">
        <v>251</v>
      </c>
      <c r="AH137" t="s">
        <v>534</v>
      </c>
      <c r="AI137" t="s">
        <v>209</v>
      </c>
      <c r="AJ137">
        <v>4</v>
      </c>
      <c r="AK137" s="4">
        <v>45894</v>
      </c>
      <c r="AL137" t="s">
        <v>195</v>
      </c>
    </row>
    <row r="138" spans="1:38" x14ac:dyDescent="0.3">
      <c r="A138" t="s">
        <v>1249</v>
      </c>
      <c r="B138" t="s">
        <v>192</v>
      </c>
      <c r="C138" t="s">
        <v>125</v>
      </c>
      <c r="D138">
        <v>170</v>
      </c>
      <c r="E138" t="s">
        <v>1250</v>
      </c>
      <c r="F138" t="s">
        <v>1251</v>
      </c>
      <c r="G138" t="s">
        <v>1250</v>
      </c>
      <c r="H138" t="s">
        <v>1251</v>
      </c>
      <c r="I138" s="4">
        <v>45851</v>
      </c>
      <c r="J138" t="s">
        <v>195</v>
      </c>
      <c r="K138" t="s">
        <v>1252</v>
      </c>
      <c r="L138" t="s">
        <v>1250</v>
      </c>
      <c r="M138" t="s">
        <v>197</v>
      </c>
      <c r="N138" t="s">
        <v>1253</v>
      </c>
      <c r="O138" s="4">
        <v>46011</v>
      </c>
      <c r="P138" t="s">
        <v>1254</v>
      </c>
      <c r="Q138" t="s">
        <v>1255</v>
      </c>
      <c r="R138" t="s">
        <v>416</v>
      </c>
      <c r="S138" t="s">
        <v>202</v>
      </c>
      <c r="T138">
        <v>21</v>
      </c>
      <c r="U138">
        <v>7</v>
      </c>
      <c r="V138">
        <v>68</v>
      </c>
      <c r="W138">
        <v>1</v>
      </c>
      <c r="X138">
        <v>21</v>
      </c>
      <c r="Y138" t="s">
        <v>203</v>
      </c>
      <c r="Z138" t="s">
        <v>1249</v>
      </c>
      <c r="AB138" t="s">
        <v>204</v>
      </c>
      <c r="AC138" t="s">
        <v>205</v>
      </c>
      <c r="AD138">
        <v>0</v>
      </c>
      <c r="AE138" t="s">
        <v>206</v>
      </c>
      <c r="AF138">
        <v>25</v>
      </c>
      <c r="AG138" t="s">
        <v>270</v>
      </c>
      <c r="AH138" t="s">
        <v>271</v>
      </c>
      <c r="AI138" t="s">
        <v>209</v>
      </c>
      <c r="AJ138">
        <v>5</v>
      </c>
      <c r="AK138" s="4">
        <v>45861</v>
      </c>
      <c r="AL138" t="s">
        <v>195</v>
      </c>
    </row>
    <row r="139" spans="1:38" x14ac:dyDescent="0.3">
      <c r="A139" t="s">
        <v>1256</v>
      </c>
      <c r="B139" t="s">
        <v>192</v>
      </c>
      <c r="C139" t="s">
        <v>125</v>
      </c>
      <c r="D139">
        <v>120</v>
      </c>
      <c r="E139" t="s">
        <v>1257</v>
      </c>
      <c r="F139" t="s">
        <v>226</v>
      </c>
      <c r="G139" t="s">
        <v>213</v>
      </c>
      <c r="H139" t="s">
        <v>213</v>
      </c>
      <c r="I139" t="s">
        <v>213</v>
      </c>
      <c r="J139" t="s">
        <v>195</v>
      </c>
      <c r="K139" t="s">
        <v>1258</v>
      </c>
      <c r="L139" t="s">
        <v>1257</v>
      </c>
      <c r="M139" t="s">
        <v>215</v>
      </c>
      <c r="N139" t="s">
        <v>1259</v>
      </c>
      <c r="O139" s="4">
        <v>46001</v>
      </c>
      <c r="P139" t="s">
        <v>1260</v>
      </c>
      <c r="Q139" t="s">
        <v>1261</v>
      </c>
      <c r="R139" t="s">
        <v>268</v>
      </c>
      <c r="S139" t="s">
        <v>220</v>
      </c>
      <c r="T139">
        <v>30</v>
      </c>
      <c r="U139">
        <v>30</v>
      </c>
      <c r="V139">
        <v>68</v>
      </c>
      <c r="W139">
        <v>0</v>
      </c>
      <c r="X139">
        <v>31</v>
      </c>
      <c r="Y139" t="s">
        <v>203</v>
      </c>
      <c r="Z139" t="s">
        <v>1256</v>
      </c>
      <c r="AB139" t="s">
        <v>204</v>
      </c>
      <c r="AC139" t="s">
        <v>205</v>
      </c>
      <c r="AD139">
        <v>1</v>
      </c>
      <c r="AE139" t="s">
        <v>206</v>
      </c>
      <c r="AF139">
        <v>24</v>
      </c>
      <c r="AG139" t="s">
        <v>270</v>
      </c>
      <c r="AH139" t="s">
        <v>526</v>
      </c>
      <c r="AI139" t="s">
        <v>209</v>
      </c>
      <c r="AJ139">
        <v>3</v>
      </c>
      <c r="AK139" s="4">
        <v>45911</v>
      </c>
      <c r="AL139" t="s">
        <v>195</v>
      </c>
    </row>
    <row r="140" spans="1:38" x14ac:dyDescent="0.3">
      <c r="A140" t="s">
        <v>1262</v>
      </c>
      <c r="B140" t="s">
        <v>1262</v>
      </c>
      <c r="C140" t="s">
        <v>125</v>
      </c>
      <c r="D140">
        <v>80</v>
      </c>
      <c r="E140" t="s">
        <v>1263</v>
      </c>
      <c r="F140" t="s">
        <v>1264</v>
      </c>
      <c r="G140" t="s">
        <v>213</v>
      </c>
      <c r="H140" t="s">
        <v>213</v>
      </c>
      <c r="I140" t="s">
        <v>213</v>
      </c>
      <c r="J140" t="s">
        <v>195</v>
      </c>
      <c r="K140" t="s">
        <v>1265</v>
      </c>
      <c r="L140" t="s">
        <v>1263</v>
      </c>
      <c r="M140" t="s">
        <v>215</v>
      </c>
      <c r="N140" t="s">
        <v>1266</v>
      </c>
      <c r="O140" s="4">
        <v>46011</v>
      </c>
      <c r="P140" t="s">
        <v>1267</v>
      </c>
      <c r="Q140" t="s">
        <v>1268</v>
      </c>
      <c r="R140" t="s">
        <v>375</v>
      </c>
      <c r="S140" t="s">
        <v>220</v>
      </c>
      <c r="T140">
        <v>30</v>
      </c>
      <c r="U140">
        <v>30</v>
      </c>
      <c r="V140">
        <v>69</v>
      </c>
      <c r="W140">
        <v>0</v>
      </c>
      <c r="X140">
        <v>21</v>
      </c>
      <c r="Y140" t="s">
        <v>203</v>
      </c>
      <c r="Z140" t="s">
        <v>1262</v>
      </c>
      <c r="AB140" t="s">
        <v>204</v>
      </c>
      <c r="AC140" t="s">
        <v>205</v>
      </c>
      <c r="AD140">
        <v>0</v>
      </c>
      <c r="AE140" t="s">
        <v>206</v>
      </c>
      <c r="AF140">
        <v>25</v>
      </c>
      <c r="AG140" t="s">
        <v>298</v>
      </c>
      <c r="AH140" t="s">
        <v>560</v>
      </c>
      <c r="AI140" t="s">
        <v>209</v>
      </c>
      <c r="AJ140">
        <v>2</v>
      </c>
      <c r="AK140" s="4">
        <v>45951</v>
      </c>
      <c r="AL140" t="s">
        <v>195</v>
      </c>
    </row>
    <row r="141" spans="1:38" x14ac:dyDescent="0.3">
      <c r="A141" t="s">
        <v>1269</v>
      </c>
      <c r="B141" t="s">
        <v>192</v>
      </c>
      <c r="C141" t="s">
        <v>125</v>
      </c>
      <c r="D141">
        <v>163</v>
      </c>
      <c r="E141" t="s">
        <v>1270</v>
      </c>
      <c r="F141" t="s">
        <v>1271</v>
      </c>
      <c r="G141" t="s">
        <v>213</v>
      </c>
      <c r="H141" t="s">
        <v>213</v>
      </c>
      <c r="I141" t="s">
        <v>213</v>
      </c>
      <c r="J141" t="s">
        <v>195</v>
      </c>
      <c r="K141" t="s">
        <v>1272</v>
      </c>
      <c r="L141" t="s">
        <v>1270</v>
      </c>
      <c r="M141" t="s">
        <v>215</v>
      </c>
      <c r="N141" t="s">
        <v>1273</v>
      </c>
      <c r="O141" s="4">
        <v>46018</v>
      </c>
      <c r="P141" t="s">
        <v>1274</v>
      </c>
      <c r="Q141" t="s">
        <v>1275</v>
      </c>
      <c r="R141" t="s">
        <v>297</v>
      </c>
      <c r="S141" t="s">
        <v>202</v>
      </c>
      <c r="T141">
        <v>30</v>
      </c>
      <c r="U141">
        <v>30</v>
      </c>
      <c r="V141">
        <v>68</v>
      </c>
      <c r="W141">
        <v>0</v>
      </c>
      <c r="X141">
        <v>14</v>
      </c>
      <c r="Y141" t="s">
        <v>203</v>
      </c>
      <c r="Z141" t="s">
        <v>1269</v>
      </c>
      <c r="AB141" t="s">
        <v>204</v>
      </c>
      <c r="AC141" t="s">
        <v>205</v>
      </c>
      <c r="AD141">
        <v>0</v>
      </c>
      <c r="AE141" t="s">
        <v>206</v>
      </c>
      <c r="AF141">
        <v>25</v>
      </c>
      <c r="AG141" t="s">
        <v>221</v>
      </c>
      <c r="AH141" t="s">
        <v>222</v>
      </c>
      <c r="AI141" t="s">
        <v>209</v>
      </c>
      <c r="AJ141">
        <v>5</v>
      </c>
      <c r="AK141" s="4">
        <v>45868</v>
      </c>
      <c r="AL141" t="s">
        <v>195</v>
      </c>
    </row>
    <row r="142" spans="1:38" x14ac:dyDescent="0.3">
      <c r="A142" t="s">
        <v>1276</v>
      </c>
      <c r="B142" t="s">
        <v>192</v>
      </c>
      <c r="C142" t="s">
        <v>125</v>
      </c>
      <c r="D142">
        <v>115</v>
      </c>
      <c r="E142" t="s">
        <v>1277</v>
      </c>
      <c r="F142" t="s">
        <v>1278</v>
      </c>
      <c r="G142" t="s">
        <v>1277</v>
      </c>
      <c r="H142" t="s">
        <v>1278</v>
      </c>
      <c r="I142" s="4">
        <v>35957</v>
      </c>
      <c r="J142" t="s">
        <v>195</v>
      </c>
      <c r="K142" t="s">
        <v>1279</v>
      </c>
      <c r="L142" t="s">
        <v>1277</v>
      </c>
      <c r="M142" t="s">
        <v>197</v>
      </c>
      <c r="N142" t="s">
        <v>1280</v>
      </c>
      <c r="O142" s="4">
        <v>46006</v>
      </c>
      <c r="P142" t="s">
        <v>1129</v>
      </c>
      <c r="Q142" t="s">
        <v>1130</v>
      </c>
      <c r="R142" t="s">
        <v>260</v>
      </c>
      <c r="S142" t="s">
        <v>202</v>
      </c>
      <c r="T142">
        <v>30</v>
      </c>
      <c r="U142">
        <v>12</v>
      </c>
      <c r="V142">
        <v>68</v>
      </c>
      <c r="W142">
        <v>2</v>
      </c>
      <c r="X142">
        <v>26</v>
      </c>
      <c r="Y142" t="s">
        <v>203</v>
      </c>
      <c r="Z142" t="s">
        <v>1276</v>
      </c>
      <c r="AB142" t="s">
        <v>204</v>
      </c>
      <c r="AC142" t="s">
        <v>205</v>
      </c>
      <c r="AD142">
        <v>0</v>
      </c>
      <c r="AE142" t="s">
        <v>206</v>
      </c>
      <c r="AF142">
        <v>26</v>
      </c>
      <c r="AG142" t="s">
        <v>233</v>
      </c>
      <c r="AH142" t="s">
        <v>884</v>
      </c>
      <c r="AI142" t="s">
        <v>209</v>
      </c>
      <c r="AJ142">
        <v>3</v>
      </c>
      <c r="AK142" s="4">
        <v>45916</v>
      </c>
      <c r="AL142" t="s">
        <v>223</v>
      </c>
    </row>
    <row r="143" spans="1:38" x14ac:dyDescent="0.3">
      <c r="A143" t="s">
        <v>1281</v>
      </c>
      <c r="B143" t="s">
        <v>1281</v>
      </c>
      <c r="C143" t="s">
        <v>125</v>
      </c>
      <c r="D143">
        <v>87</v>
      </c>
      <c r="E143" t="s">
        <v>1282</v>
      </c>
      <c r="F143" t="s">
        <v>1283</v>
      </c>
      <c r="G143" t="s">
        <v>1282</v>
      </c>
      <c r="H143" t="s">
        <v>1283</v>
      </c>
      <c r="I143" s="4">
        <v>38209</v>
      </c>
      <c r="J143" t="s">
        <v>195</v>
      </c>
      <c r="K143" t="s">
        <v>1284</v>
      </c>
      <c r="L143" t="s">
        <v>1282</v>
      </c>
      <c r="M143" t="s">
        <v>197</v>
      </c>
      <c r="N143" t="s">
        <v>1285</v>
      </c>
      <c r="O143" s="4">
        <v>46004</v>
      </c>
      <c r="P143" t="s">
        <v>1286</v>
      </c>
      <c r="Q143" t="s">
        <v>1287</v>
      </c>
      <c r="R143" t="s">
        <v>477</v>
      </c>
      <c r="S143" t="s">
        <v>202</v>
      </c>
      <c r="T143">
        <v>24</v>
      </c>
      <c r="U143">
        <v>10</v>
      </c>
      <c r="V143">
        <v>68</v>
      </c>
      <c r="W143">
        <v>1</v>
      </c>
      <c r="X143">
        <v>28</v>
      </c>
      <c r="Y143" t="s">
        <v>203</v>
      </c>
      <c r="Z143" t="s">
        <v>1281</v>
      </c>
      <c r="AB143" t="s">
        <v>204</v>
      </c>
      <c r="AD143">
        <v>4</v>
      </c>
      <c r="AE143" t="s">
        <v>206</v>
      </c>
      <c r="AF143">
        <v>25</v>
      </c>
      <c r="AG143" t="s">
        <v>207</v>
      </c>
      <c r="AH143" t="s">
        <v>208</v>
      </c>
      <c r="AI143" t="s">
        <v>209</v>
      </c>
      <c r="AJ143">
        <v>2</v>
      </c>
      <c r="AK143" s="4">
        <v>45944</v>
      </c>
      <c r="AL143" t="s">
        <v>195</v>
      </c>
    </row>
    <row r="144" spans="1:38" x14ac:dyDescent="0.3">
      <c r="A144" t="s">
        <v>1288</v>
      </c>
      <c r="B144" t="s">
        <v>1288</v>
      </c>
      <c r="C144" t="s">
        <v>125</v>
      </c>
      <c r="D144">
        <v>39</v>
      </c>
      <c r="E144" t="s">
        <v>1289</v>
      </c>
      <c r="F144" t="s">
        <v>1290</v>
      </c>
      <c r="G144" t="s">
        <v>1289</v>
      </c>
      <c r="H144" t="s">
        <v>1290</v>
      </c>
      <c r="I144" s="4">
        <v>44250</v>
      </c>
      <c r="J144" t="s">
        <v>195</v>
      </c>
      <c r="K144" t="s">
        <v>1291</v>
      </c>
      <c r="L144" t="s">
        <v>1289</v>
      </c>
      <c r="M144" t="s">
        <v>197</v>
      </c>
      <c r="N144" t="s">
        <v>1292</v>
      </c>
      <c r="O144" s="4">
        <v>46022</v>
      </c>
      <c r="P144" t="s">
        <v>1293</v>
      </c>
      <c r="Q144" t="s">
        <v>327</v>
      </c>
      <c r="R144" t="s">
        <v>328</v>
      </c>
      <c r="S144" t="s">
        <v>220</v>
      </c>
      <c r="T144">
        <v>10</v>
      </c>
      <c r="U144">
        <v>3</v>
      </c>
      <c r="V144">
        <v>69</v>
      </c>
      <c r="W144">
        <v>1</v>
      </c>
      <c r="X144">
        <v>10</v>
      </c>
      <c r="Y144" t="s">
        <v>203</v>
      </c>
      <c r="Z144" t="s">
        <v>1288</v>
      </c>
      <c r="AB144" t="s">
        <v>204</v>
      </c>
      <c r="AC144" t="s">
        <v>205</v>
      </c>
      <c r="AD144">
        <v>0</v>
      </c>
      <c r="AE144" t="s">
        <v>206</v>
      </c>
      <c r="AF144">
        <v>25</v>
      </c>
      <c r="AG144" t="s">
        <v>270</v>
      </c>
      <c r="AH144" t="s">
        <v>271</v>
      </c>
      <c r="AI144" t="s">
        <v>209</v>
      </c>
      <c r="AJ144">
        <v>1</v>
      </c>
      <c r="AK144" s="4">
        <v>45992</v>
      </c>
      <c r="AL144" t="s">
        <v>195</v>
      </c>
    </row>
    <row r="145" spans="1:38" x14ac:dyDescent="0.3">
      <c r="A145" t="s">
        <v>1294</v>
      </c>
      <c r="B145" t="s">
        <v>192</v>
      </c>
      <c r="C145" t="s">
        <v>125</v>
      </c>
      <c r="D145">
        <v>109</v>
      </c>
      <c r="E145" t="s">
        <v>1295</v>
      </c>
      <c r="F145" t="s">
        <v>226</v>
      </c>
      <c r="G145" t="s">
        <v>1296</v>
      </c>
      <c r="H145" t="s">
        <v>1297</v>
      </c>
      <c r="I145" s="4">
        <v>45879</v>
      </c>
      <c r="J145" t="s">
        <v>195</v>
      </c>
      <c r="K145" t="s">
        <v>1298</v>
      </c>
      <c r="L145" t="s">
        <v>1295</v>
      </c>
      <c r="M145" t="s">
        <v>215</v>
      </c>
      <c r="N145" t="s">
        <v>1299</v>
      </c>
      <c r="O145" s="4">
        <v>46012</v>
      </c>
      <c r="P145" t="s">
        <v>1300</v>
      </c>
      <c r="Q145" t="s">
        <v>1301</v>
      </c>
      <c r="R145" t="s">
        <v>328</v>
      </c>
      <c r="S145" t="s">
        <v>220</v>
      </c>
      <c r="T145">
        <v>30</v>
      </c>
      <c r="U145">
        <v>30</v>
      </c>
      <c r="V145">
        <v>72</v>
      </c>
      <c r="W145">
        <v>0</v>
      </c>
      <c r="X145">
        <v>20</v>
      </c>
      <c r="Y145" t="s">
        <v>203</v>
      </c>
      <c r="Z145" t="s">
        <v>1294</v>
      </c>
      <c r="AB145" t="s">
        <v>204</v>
      </c>
      <c r="AC145" t="s">
        <v>205</v>
      </c>
      <c r="AD145">
        <v>0</v>
      </c>
      <c r="AE145" t="s">
        <v>206</v>
      </c>
      <c r="AF145">
        <v>25</v>
      </c>
      <c r="AG145" t="s">
        <v>233</v>
      </c>
      <c r="AH145" t="s">
        <v>551</v>
      </c>
      <c r="AI145" t="s">
        <v>209</v>
      </c>
      <c r="AJ145">
        <v>3</v>
      </c>
      <c r="AK145" s="4">
        <v>45922</v>
      </c>
      <c r="AL145" t="s">
        <v>195</v>
      </c>
    </row>
    <row r="146" spans="1:38" x14ac:dyDescent="0.3">
      <c r="A146" t="s">
        <v>1302</v>
      </c>
      <c r="B146" t="s">
        <v>1302</v>
      </c>
      <c r="C146" t="s">
        <v>125</v>
      </c>
      <c r="D146">
        <v>204</v>
      </c>
      <c r="E146" t="s">
        <v>1303</v>
      </c>
      <c r="F146" t="s">
        <v>1304</v>
      </c>
      <c r="G146" t="s">
        <v>1303</v>
      </c>
      <c r="H146" t="s">
        <v>1304</v>
      </c>
      <c r="I146" s="4">
        <v>45760</v>
      </c>
      <c r="J146" t="s">
        <v>195</v>
      </c>
      <c r="K146" t="s">
        <v>1305</v>
      </c>
      <c r="L146" t="s">
        <v>1303</v>
      </c>
      <c r="M146" t="s">
        <v>197</v>
      </c>
      <c r="N146" t="s">
        <v>1306</v>
      </c>
      <c r="O146" s="4">
        <v>46003</v>
      </c>
      <c r="P146" t="s">
        <v>1307</v>
      </c>
      <c r="Q146" t="s">
        <v>327</v>
      </c>
      <c r="R146" t="s">
        <v>328</v>
      </c>
      <c r="S146" t="s">
        <v>220</v>
      </c>
      <c r="T146">
        <v>27</v>
      </c>
      <c r="U146">
        <v>3</v>
      </c>
      <c r="V146">
        <v>69</v>
      </c>
      <c r="W146">
        <v>2</v>
      </c>
      <c r="X146">
        <v>29</v>
      </c>
      <c r="Y146" t="s">
        <v>203</v>
      </c>
      <c r="Z146" t="s">
        <v>1302</v>
      </c>
      <c r="AB146" t="s">
        <v>204</v>
      </c>
      <c r="AC146" t="s">
        <v>205</v>
      </c>
      <c r="AD146">
        <v>2</v>
      </c>
      <c r="AE146" t="s">
        <v>206</v>
      </c>
      <c r="AF146">
        <v>24</v>
      </c>
      <c r="AG146" t="s">
        <v>298</v>
      </c>
      <c r="AH146" t="s">
        <v>505</v>
      </c>
      <c r="AI146" t="s">
        <v>209</v>
      </c>
      <c r="AJ146">
        <v>6</v>
      </c>
      <c r="AK146" s="4">
        <v>45827</v>
      </c>
      <c r="AL146" t="s">
        <v>195</v>
      </c>
    </row>
    <row r="147" spans="1:38" x14ac:dyDescent="0.3">
      <c r="A147" t="s">
        <v>1308</v>
      </c>
      <c r="B147" t="s">
        <v>192</v>
      </c>
      <c r="C147" t="s">
        <v>125</v>
      </c>
      <c r="D147">
        <v>172</v>
      </c>
      <c r="E147" t="s">
        <v>1309</v>
      </c>
      <c r="F147" t="s">
        <v>226</v>
      </c>
      <c r="G147" t="s">
        <v>213</v>
      </c>
      <c r="H147" t="s">
        <v>213</v>
      </c>
      <c r="I147" t="s">
        <v>213</v>
      </c>
      <c r="J147" t="s">
        <v>195</v>
      </c>
      <c r="K147" t="s">
        <v>1310</v>
      </c>
      <c r="L147" t="s">
        <v>1309</v>
      </c>
      <c r="M147" t="s">
        <v>215</v>
      </c>
      <c r="N147" t="s">
        <v>1311</v>
      </c>
      <c r="O147" s="4">
        <v>46009</v>
      </c>
      <c r="P147" t="s">
        <v>1106</v>
      </c>
      <c r="Q147" t="s">
        <v>1107</v>
      </c>
      <c r="R147" t="s">
        <v>328</v>
      </c>
      <c r="S147" t="s">
        <v>367</v>
      </c>
      <c r="T147">
        <v>30</v>
      </c>
      <c r="U147">
        <v>30</v>
      </c>
      <c r="V147">
        <v>72</v>
      </c>
      <c r="W147">
        <v>0</v>
      </c>
      <c r="X147">
        <v>23</v>
      </c>
      <c r="Y147" t="s">
        <v>203</v>
      </c>
      <c r="Z147" t="s">
        <v>1308</v>
      </c>
      <c r="AB147" t="s">
        <v>204</v>
      </c>
      <c r="AC147" t="s">
        <v>205</v>
      </c>
      <c r="AD147">
        <v>0</v>
      </c>
      <c r="AE147" t="s">
        <v>206</v>
      </c>
      <c r="AF147">
        <v>25</v>
      </c>
      <c r="AG147" t="s">
        <v>345</v>
      </c>
      <c r="AH147" t="s">
        <v>400</v>
      </c>
      <c r="AI147" t="s">
        <v>209</v>
      </c>
      <c r="AJ147">
        <v>5</v>
      </c>
      <c r="AK147" s="4">
        <v>45859</v>
      </c>
      <c r="AL147" t="s">
        <v>195</v>
      </c>
    </row>
    <row r="148" spans="1:38" x14ac:dyDescent="0.3">
      <c r="A148" t="s">
        <v>1312</v>
      </c>
      <c r="B148" t="s">
        <v>1312</v>
      </c>
      <c r="C148" t="s">
        <v>125</v>
      </c>
      <c r="D148">
        <v>42</v>
      </c>
      <c r="E148" t="s">
        <v>1313</v>
      </c>
      <c r="F148" t="s">
        <v>1314</v>
      </c>
      <c r="G148" t="s">
        <v>1313</v>
      </c>
      <c r="H148" t="s">
        <v>1314</v>
      </c>
      <c r="I148" s="4">
        <v>45858</v>
      </c>
      <c r="J148" t="s">
        <v>195</v>
      </c>
      <c r="K148" t="s">
        <v>1315</v>
      </c>
      <c r="L148" t="s">
        <v>1313</v>
      </c>
      <c r="M148" t="s">
        <v>197</v>
      </c>
      <c r="N148" t="s">
        <v>1316</v>
      </c>
      <c r="O148" s="4">
        <v>46019</v>
      </c>
      <c r="P148" t="s">
        <v>1317</v>
      </c>
      <c r="Q148" t="s">
        <v>1318</v>
      </c>
      <c r="R148" t="s">
        <v>416</v>
      </c>
      <c r="S148" t="s">
        <v>220</v>
      </c>
      <c r="T148">
        <v>19</v>
      </c>
      <c r="U148">
        <v>11</v>
      </c>
      <c r="V148">
        <v>68</v>
      </c>
      <c r="W148">
        <v>1</v>
      </c>
      <c r="X148">
        <v>13</v>
      </c>
      <c r="Y148" t="s">
        <v>203</v>
      </c>
      <c r="Z148" t="s">
        <v>1312</v>
      </c>
      <c r="AB148" t="s">
        <v>204</v>
      </c>
      <c r="AC148" t="s">
        <v>205</v>
      </c>
      <c r="AD148">
        <v>0</v>
      </c>
      <c r="AE148" t="s">
        <v>206</v>
      </c>
      <c r="AF148">
        <v>25</v>
      </c>
      <c r="AG148" t="s">
        <v>426</v>
      </c>
      <c r="AH148" t="s">
        <v>493</v>
      </c>
      <c r="AI148" t="s">
        <v>209</v>
      </c>
      <c r="AJ148">
        <v>1</v>
      </c>
      <c r="AK148" s="4">
        <v>45989</v>
      </c>
      <c r="AL148" t="s">
        <v>195</v>
      </c>
    </row>
    <row r="149" spans="1:38" x14ac:dyDescent="0.3">
      <c r="A149" t="s">
        <v>1319</v>
      </c>
      <c r="B149" t="s">
        <v>192</v>
      </c>
      <c r="C149" t="s">
        <v>125</v>
      </c>
      <c r="D149">
        <v>163</v>
      </c>
      <c r="E149" t="s">
        <v>1320</v>
      </c>
      <c r="F149" t="s">
        <v>1321</v>
      </c>
      <c r="G149" t="s">
        <v>1320</v>
      </c>
      <c r="H149" t="s">
        <v>1321</v>
      </c>
      <c r="I149" s="4">
        <v>43747</v>
      </c>
      <c r="J149" t="s">
        <v>195</v>
      </c>
      <c r="K149" t="s">
        <v>1322</v>
      </c>
      <c r="L149" t="s">
        <v>1320</v>
      </c>
      <c r="M149" t="s">
        <v>197</v>
      </c>
      <c r="N149" t="s">
        <v>1323</v>
      </c>
      <c r="O149" s="4">
        <v>46020</v>
      </c>
      <c r="P149" t="s">
        <v>1324</v>
      </c>
      <c r="Q149" t="s">
        <v>1325</v>
      </c>
      <c r="R149" t="s">
        <v>328</v>
      </c>
      <c r="S149" t="s">
        <v>367</v>
      </c>
      <c r="T149">
        <v>16</v>
      </c>
      <c r="U149">
        <v>5</v>
      </c>
      <c r="V149">
        <v>69</v>
      </c>
      <c r="W149">
        <v>1</v>
      </c>
      <c r="X149">
        <v>12</v>
      </c>
      <c r="Y149" t="s">
        <v>203</v>
      </c>
      <c r="Z149" t="s">
        <v>1319</v>
      </c>
      <c r="AB149" t="s">
        <v>204</v>
      </c>
      <c r="AC149" t="s">
        <v>205</v>
      </c>
      <c r="AD149">
        <v>0</v>
      </c>
      <c r="AE149" t="s">
        <v>206</v>
      </c>
      <c r="AF149">
        <v>25</v>
      </c>
      <c r="AG149" t="s">
        <v>319</v>
      </c>
      <c r="AH149" t="s">
        <v>590</v>
      </c>
      <c r="AI149" t="s">
        <v>209</v>
      </c>
      <c r="AJ149">
        <v>5</v>
      </c>
      <c r="AK149" s="4">
        <v>45868</v>
      </c>
      <c r="AL149" t="s">
        <v>195</v>
      </c>
    </row>
    <row r="150" spans="1:38" x14ac:dyDescent="0.3">
      <c r="A150" t="s">
        <v>1326</v>
      </c>
      <c r="B150" t="s">
        <v>1326</v>
      </c>
      <c r="C150" t="s">
        <v>125</v>
      </c>
      <c r="D150">
        <v>116</v>
      </c>
      <c r="E150" t="s">
        <v>1327</v>
      </c>
      <c r="F150" t="s">
        <v>1328</v>
      </c>
      <c r="G150" t="s">
        <v>1327</v>
      </c>
      <c r="H150" t="s">
        <v>1328</v>
      </c>
      <c r="I150" s="4">
        <v>39034</v>
      </c>
      <c r="J150" t="s">
        <v>195</v>
      </c>
      <c r="K150" t="s">
        <v>1329</v>
      </c>
      <c r="L150" t="s">
        <v>1327</v>
      </c>
      <c r="M150" t="s">
        <v>197</v>
      </c>
      <c r="N150" t="s">
        <v>1330</v>
      </c>
      <c r="O150" s="4">
        <v>46005</v>
      </c>
      <c r="P150" t="s">
        <v>1331</v>
      </c>
      <c r="Q150" t="s">
        <v>611</v>
      </c>
      <c r="R150" t="s">
        <v>541</v>
      </c>
      <c r="S150" t="s">
        <v>202</v>
      </c>
      <c r="T150">
        <v>25</v>
      </c>
      <c r="U150">
        <v>5</v>
      </c>
      <c r="V150">
        <v>72</v>
      </c>
      <c r="W150">
        <v>2</v>
      </c>
      <c r="X150">
        <v>27</v>
      </c>
      <c r="Y150" t="s">
        <v>203</v>
      </c>
      <c r="Z150" t="s">
        <v>1326</v>
      </c>
      <c r="AB150" t="s">
        <v>204</v>
      </c>
      <c r="AD150">
        <v>2</v>
      </c>
      <c r="AE150" t="s">
        <v>206</v>
      </c>
      <c r="AF150">
        <v>25</v>
      </c>
      <c r="AG150" t="s">
        <v>207</v>
      </c>
      <c r="AH150" t="s">
        <v>208</v>
      </c>
      <c r="AI150" t="s">
        <v>209</v>
      </c>
      <c r="AJ150">
        <v>3</v>
      </c>
      <c r="AK150" s="4">
        <v>45915</v>
      </c>
      <c r="AL150" t="s">
        <v>223</v>
      </c>
    </row>
    <row r="151" spans="1:38" x14ac:dyDescent="0.3">
      <c r="A151" t="s">
        <v>1332</v>
      </c>
      <c r="B151" t="s">
        <v>192</v>
      </c>
      <c r="C151" t="s">
        <v>125</v>
      </c>
      <c r="D151">
        <v>141</v>
      </c>
      <c r="E151" t="s">
        <v>1333</v>
      </c>
      <c r="F151" t="s">
        <v>226</v>
      </c>
      <c r="G151" t="s">
        <v>1334</v>
      </c>
      <c r="H151" t="s">
        <v>1335</v>
      </c>
      <c r="I151" s="4">
        <v>45879</v>
      </c>
      <c r="J151" t="s">
        <v>195</v>
      </c>
      <c r="K151" t="s">
        <v>1336</v>
      </c>
      <c r="L151" t="s">
        <v>1333</v>
      </c>
      <c r="M151" t="s">
        <v>215</v>
      </c>
      <c r="N151" t="s">
        <v>1337</v>
      </c>
      <c r="O151" s="4">
        <v>46010</v>
      </c>
      <c r="P151" t="s">
        <v>1338</v>
      </c>
      <c r="Q151" t="s">
        <v>1339</v>
      </c>
      <c r="R151" t="s">
        <v>1153</v>
      </c>
      <c r="S151" t="s">
        <v>202</v>
      </c>
      <c r="T151">
        <v>30</v>
      </c>
      <c r="U151">
        <v>30</v>
      </c>
      <c r="V151">
        <v>68</v>
      </c>
      <c r="W151">
        <v>0</v>
      </c>
      <c r="X151">
        <v>22</v>
      </c>
      <c r="Y151" t="s">
        <v>203</v>
      </c>
      <c r="Z151" t="s">
        <v>1332</v>
      </c>
      <c r="AB151" t="s">
        <v>204</v>
      </c>
      <c r="AC151" t="s">
        <v>205</v>
      </c>
      <c r="AD151">
        <v>0</v>
      </c>
      <c r="AE151" t="s">
        <v>206</v>
      </c>
      <c r="AF151">
        <v>24</v>
      </c>
      <c r="AG151" t="s">
        <v>319</v>
      </c>
      <c r="AH151" t="s">
        <v>320</v>
      </c>
      <c r="AI151" t="s">
        <v>209</v>
      </c>
      <c r="AJ151">
        <v>4</v>
      </c>
      <c r="AK151" s="4">
        <v>45890</v>
      </c>
      <c r="AL151" t="s">
        <v>195</v>
      </c>
    </row>
    <row r="152" spans="1:38" x14ac:dyDescent="0.3">
      <c r="A152" t="s">
        <v>1340</v>
      </c>
      <c r="B152" t="s">
        <v>192</v>
      </c>
      <c r="C152" t="s">
        <v>125</v>
      </c>
      <c r="D152">
        <v>74</v>
      </c>
      <c r="E152" t="s">
        <v>1341</v>
      </c>
      <c r="F152" t="s">
        <v>1342</v>
      </c>
      <c r="G152" t="s">
        <v>1341</v>
      </c>
      <c r="H152" t="s">
        <v>1342</v>
      </c>
      <c r="I152" s="4">
        <v>44434</v>
      </c>
      <c r="J152" t="s">
        <v>195</v>
      </c>
      <c r="K152" t="s">
        <v>1343</v>
      </c>
      <c r="L152" t="s">
        <v>1341</v>
      </c>
      <c r="M152" t="s">
        <v>197</v>
      </c>
      <c r="N152" t="s">
        <v>1344</v>
      </c>
      <c r="O152" s="4">
        <v>46017</v>
      </c>
      <c r="P152" t="s">
        <v>1345</v>
      </c>
      <c r="Q152" t="s">
        <v>1346</v>
      </c>
      <c r="R152" t="s">
        <v>328</v>
      </c>
      <c r="S152" t="s">
        <v>220</v>
      </c>
      <c r="T152">
        <v>20</v>
      </c>
      <c r="U152">
        <v>4</v>
      </c>
      <c r="V152">
        <v>69</v>
      </c>
      <c r="W152">
        <v>1</v>
      </c>
      <c r="X152">
        <v>15</v>
      </c>
      <c r="Y152" t="s">
        <v>203</v>
      </c>
      <c r="Z152" t="s">
        <v>1340</v>
      </c>
      <c r="AB152" t="s">
        <v>204</v>
      </c>
      <c r="AC152" t="s">
        <v>205</v>
      </c>
      <c r="AD152">
        <v>0</v>
      </c>
      <c r="AE152" t="s">
        <v>206</v>
      </c>
      <c r="AF152">
        <v>25</v>
      </c>
      <c r="AG152" t="s">
        <v>319</v>
      </c>
      <c r="AH152" t="s">
        <v>320</v>
      </c>
      <c r="AI152" t="s">
        <v>209</v>
      </c>
      <c r="AJ152">
        <v>2</v>
      </c>
      <c r="AK152" s="4">
        <v>45957</v>
      </c>
      <c r="AL152" t="s">
        <v>195</v>
      </c>
    </row>
    <row r="153" spans="1:38" x14ac:dyDescent="0.3">
      <c r="A153" t="s">
        <v>1347</v>
      </c>
      <c r="B153" t="s">
        <v>1347</v>
      </c>
      <c r="C153" t="s">
        <v>125</v>
      </c>
      <c r="D153">
        <v>182</v>
      </c>
      <c r="E153" t="s">
        <v>1348</v>
      </c>
      <c r="F153" t="s">
        <v>226</v>
      </c>
      <c r="G153" t="s">
        <v>1349</v>
      </c>
      <c r="H153" t="s">
        <v>1350</v>
      </c>
      <c r="I153" s="4">
        <v>46005</v>
      </c>
      <c r="J153" t="s">
        <v>195</v>
      </c>
      <c r="K153" t="s">
        <v>1351</v>
      </c>
      <c r="L153" t="s">
        <v>1348</v>
      </c>
      <c r="M153" t="s">
        <v>215</v>
      </c>
      <c r="N153" t="s">
        <v>1352</v>
      </c>
      <c r="O153" s="4">
        <v>45999</v>
      </c>
      <c r="P153" t="s">
        <v>1353</v>
      </c>
      <c r="Q153" t="s">
        <v>811</v>
      </c>
      <c r="R153" t="s">
        <v>1354</v>
      </c>
      <c r="S153" t="s">
        <v>220</v>
      </c>
      <c r="T153">
        <v>30</v>
      </c>
      <c r="U153">
        <v>30</v>
      </c>
      <c r="V153">
        <v>69</v>
      </c>
      <c r="W153">
        <v>1</v>
      </c>
      <c r="X153">
        <v>33</v>
      </c>
      <c r="Y153" t="s">
        <v>203</v>
      </c>
      <c r="Z153" t="s">
        <v>1347</v>
      </c>
      <c r="AB153" t="s">
        <v>204</v>
      </c>
      <c r="AC153" t="s">
        <v>205</v>
      </c>
      <c r="AD153">
        <v>0</v>
      </c>
      <c r="AE153" t="s">
        <v>206</v>
      </c>
      <c r="AF153">
        <v>25</v>
      </c>
      <c r="AG153" t="s">
        <v>774</v>
      </c>
      <c r="AH153" t="s">
        <v>775</v>
      </c>
      <c r="AI153" t="s">
        <v>209</v>
      </c>
      <c r="AJ153">
        <v>5</v>
      </c>
      <c r="AK153" s="4">
        <v>45849</v>
      </c>
      <c r="AL153" t="s">
        <v>223</v>
      </c>
    </row>
    <row r="154" spans="1:38" x14ac:dyDescent="0.3">
      <c r="A154" t="s">
        <v>1355</v>
      </c>
      <c r="B154" t="s">
        <v>192</v>
      </c>
      <c r="C154" t="s">
        <v>125</v>
      </c>
      <c r="D154">
        <v>156</v>
      </c>
      <c r="E154" t="s">
        <v>1356</v>
      </c>
      <c r="F154" t="s">
        <v>1357</v>
      </c>
      <c r="G154" t="s">
        <v>1356</v>
      </c>
      <c r="H154" t="s">
        <v>1357</v>
      </c>
      <c r="I154" s="4">
        <v>43201</v>
      </c>
      <c r="J154" t="s">
        <v>195</v>
      </c>
      <c r="K154" t="s">
        <v>1358</v>
      </c>
      <c r="L154" t="s">
        <v>1356</v>
      </c>
      <c r="M154" t="s">
        <v>197</v>
      </c>
      <c r="N154" t="s">
        <v>1359</v>
      </c>
      <c r="O154" s="4">
        <v>46025</v>
      </c>
      <c r="P154" t="s">
        <v>1360</v>
      </c>
      <c r="Q154" t="s">
        <v>1361</v>
      </c>
      <c r="R154" t="s">
        <v>693</v>
      </c>
      <c r="S154" t="s">
        <v>202</v>
      </c>
      <c r="T154">
        <v>12</v>
      </c>
      <c r="U154">
        <v>12</v>
      </c>
      <c r="V154">
        <v>72</v>
      </c>
      <c r="W154">
        <v>0</v>
      </c>
      <c r="X154">
        <v>7</v>
      </c>
      <c r="Y154" t="s">
        <v>203</v>
      </c>
      <c r="Z154" t="s">
        <v>1355</v>
      </c>
      <c r="AB154" t="s">
        <v>204</v>
      </c>
      <c r="AC154" t="s">
        <v>205</v>
      </c>
      <c r="AD154">
        <v>0</v>
      </c>
      <c r="AE154" t="s">
        <v>206</v>
      </c>
      <c r="AF154">
        <v>25</v>
      </c>
      <c r="AG154" t="s">
        <v>207</v>
      </c>
      <c r="AH154" t="s">
        <v>208</v>
      </c>
      <c r="AI154" t="s">
        <v>209</v>
      </c>
      <c r="AJ154">
        <v>5</v>
      </c>
      <c r="AK154" s="4">
        <v>45875</v>
      </c>
      <c r="AL154" t="s">
        <v>195</v>
      </c>
    </row>
    <row r="155" spans="1:38" x14ac:dyDescent="0.3">
      <c r="A155" t="s">
        <v>1362</v>
      </c>
      <c r="B155" t="s">
        <v>1362</v>
      </c>
      <c r="C155" t="s">
        <v>125</v>
      </c>
      <c r="D155">
        <v>30</v>
      </c>
      <c r="E155" t="s">
        <v>1363</v>
      </c>
      <c r="F155" t="s">
        <v>1364</v>
      </c>
      <c r="G155" t="s">
        <v>1363</v>
      </c>
      <c r="H155" t="s">
        <v>1364</v>
      </c>
      <c r="I155" s="4">
        <v>43165</v>
      </c>
      <c r="J155" t="s">
        <v>195</v>
      </c>
      <c r="K155" t="s">
        <v>1365</v>
      </c>
      <c r="L155" t="s">
        <v>1363</v>
      </c>
      <c r="M155" t="s">
        <v>1045</v>
      </c>
      <c r="N155" t="s">
        <v>1366</v>
      </c>
      <c r="O155" s="4">
        <v>46001</v>
      </c>
      <c r="P155" t="s">
        <v>1367</v>
      </c>
      <c r="Q155" t="s">
        <v>1368</v>
      </c>
      <c r="R155" t="s">
        <v>382</v>
      </c>
      <c r="S155" t="s">
        <v>336</v>
      </c>
      <c r="T155">
        <v>30</v>
      </c>
      <c r="U155">
        <v>14</v>
      </c>
      <c r="V155">
        <v>89.58</v>
      </c>
      <c r="W155">
        <v>2</v>
      </c>
      <c r="X155">
        <v>31</v>
      </c>
      <c r="Y155" t="s">
        <v>203</v>
      </c>
      <c r="Z155" t="s">
        <v>1362</v>
      </c>
      <c r="AB155" t="s">
        <v>204</v>
      </c>
      <c r="AC155" t="s">
        <v>205</v>
      </c>
      <c r="AD155">
        <v>0</v>
      </c>
      <c r="AE155" t="s">
        <v>206</v>
      </c>
      <c r="AF155">
        <v>25</v>
      </c>
      <c r="AG155" t="s">
        <v>270</v>
      </c>
      <c r="AH155" t="s">
        <v>271</v>
      </c>
      <c r="AI155" t="s">
        <v>209</v>
      </c>
      <c r="AJ155">
        <v>0</v>
      </c>
      <c r="AK155" s="4">
        <v>46001</v>
      </c>
      <c r="AL155" t="s">
        <v>195</v>
      </c>
    </row>
    <row r="156" spans="1:38" x14ac:dyDescent="0.3">
      <c r="A156" t="s">
        <v>1369</v>
      </c>
      <c r="B156" t="s">
        <v>192</v>
      </c>
      <c r="C156" t="s">
        <v>125</v>
      </c>
      <c r="D156">
        <v>162</v>
      </c>
      <c r="E156" t="s">
        <v>1370</v>
      </c>
      <c r="F156" t="s">
        <v>1371</v>
      </c>
      <c r="G156" t="s">
        <v>213</v>
      </c>
      <c r="H156" t="s">
        <v>213</v>
      </c>
      <c r="I156" t="s">
        <v>213</v>
      </c>
      <c r="J156" t="s">
        <v>195</v>
      </c>
      <c r="K156" t="s">
        <v>1372</v>
      </c>
      <c r="L156" t="s">
        <v>1370</v>
      </c>
      <c r="M156" t="s">
        <v>197</v>
      </c>
      <c r="N156" t="s">
        <v>1373</v>
      </c>
      <c r="O156" s="4">
        <v>46019</v>
      </c>
      <c r="P156" t="s">
        <v>1374</v>
      </c>
      <c r="Q156" t="s">
        <v>1375</v>
      </c>
      <c r="R156" t="s">
        <v>382</v>
      </c>
      <c r="S156" t="s">
        <v>336</v>
      </c>
      <c r="T156">
        <v>19</v>
      </c>
      <c r="U156">
        <v>10</v>
      </c>
      <c r="V156">
        <v>79.290000000000006</v>
      </c>
      <c r="W156">
        <v>1</v>
      </c>
      <c r="X156">
        <v>13</v>
      </c>
      <c r="Y156" t="s">
        <v>203</v>
      </c>
      <c r="Z156" t="s">
        <v>1369</v>
      </c>
      <c r="AB156" t="s">
        <v>204</v>
      </c>
      <c r="AC156" t="s">
        <v>205</v>
      </c>
      <c r="AD156">
        <v>0</v>
      </c>
      <c r="AE156" t="s">
        <v>206</v>
      </c>
      <c r="AF156">
        <v>25</v>
      </c>
      <c r="AG156" t="s">
        <v>207</v>
      </c>
      <c r="AH156" t="s">
        <v>208</v>
      </c>
      <c r="AI156" t="s">
        <v>209</v>
      </c>
      <c r="AJ156">
        <v>5</v>
      </c>
      <c r="AK156" s="4">
        <v>45869</v>
      </c>
      <c r="AL156" t="s">
        <v>223</v>
      </c>
    </row>
    <row r="157" spans="1:38" x14ac:dyDescent="0.3">
      <c r="A157" t="s">
        <v>1376</v>
      </c>
      <c r="B157" t="s">
        <v>192</v>
      </c>
      <c r="C157" t="s">
        <v>125</v>
      </c>
      <c r="D157">
        <v>64</v>
      </c>
      <c r="E157" t="s">
        <v>1377</v>
      </c>
      <c r="F157" t="s">
        <v>1378</v>
      </c>
      <c r="G157" t="s">
        <v>1377</v>
      </c>
      <c r="H157" t="s">
        <v>1378</v>
      </c>
      <c r="I157" s="4">
        <v>35647</v>
      </c>
      <c r="J157" t="s">
        <v>195</v>
      </c>
      <c r="K157" t="s">
        <v>1379</v>
      </c>
      <c r="L157" t="s">
        <v>1377</v>
      </c>
      <c r="M157" t="s">
        <v>197</v>
      </c>
      <c r="N157" t="s">
        <v>1380</v>
      </c>
      <c r="O157" s="4">
        <v>45997</v>
      </c>
      <c r="P157" t="s">
        <v>1381</v>
      </c>
      <c r="Q157" t="s">
        <v>1382</v>
      </c>
      <c r="R157" t="s">
        <v>382</v>
      </c>
      <c r="S157" t="s">
        <v>202</v>
      </c>
      <c r="T157">
        <v>30</v>
      </c>
      <c r="U157">
        <v>7</v>
      </c>
      <c r="V157">
        <v>73</v>
      </c>
      <c r="W157">
        <v>3</v>
      </c>
      <c r="X157">
        <v>35</v>
      </c>
      <c r="Y157" t="s">
        <v>203</v>
      </c>
      <c r="Z157" t="s">
        <v>1376</v>
      </c>
      <c r="AB157" t="s">
        <v>204</v>
      </c>
      <c r="AC157" t="s">
        <v>205</v>
      </c>
      <c r="AD157">
        <v>0</v>
      </c>
      <c r="AE157" t="s">
        <v>206</v>
      </c>
      <c r="AF157">
        <v>25</v>
      </c>
      <c r="AG157" t="s">
        <v>461</v>
      </c>
      <c r="AH157" t="s">
        <v>462</v>
      </c>
      <c r="AI157" t="s">
        <v>209</v>
      </c>
      <c r="AJ157">
        <v>1</v>
      </c>
      <c r="AK157" s="4">
        <v>45967</v>
      </c>
      <c r="AL157" t="s">
        <v>195</v>
      </c>
    </row>
    <row r="158" spans="1:38" x14ac:dyDescent="0.3">
      <c r="A158" t="s">
        <v>1383</v>
      </c>
      <c r="B158" t="s">
        <v>192</v>
      </c>
      <c r="C158" t="s">
        <v>125</v>
      </c>
      <c r="D158">
        <v>155</v>
      </c>
      <c r="E158" t="s">
        <v>1384</v>
      </c>
      <c r="F158" t="s">
        <v>1385</v>
      </c>
      <c r="G158" t="s">
        <v>1384</v>
      </c>
      <c r="H158" t="s">
        <v>1385</v>
      </c>
      <c r="I158" s="4">
        <v>45865</v>
      </c>
      <c r="J158" t="s">
        <v>195</v>
      </c>
      <c r="K158" t="s">
        <v>1386</v>
      </c>
      <c r="L158" t="s">
        <v>1384</v>
      </c>
      <c r="M158" t="s">
        <v>215</v>
      </c>
      <c r="N158" t="s">
        <v>1387</v>
      </c>
      <c r="O158" s="4">
        <v>46026</v>
      </c>
      <c r="P158" t="s">
        <v>1184</v>
      </c>
      <c r="Q158" t="s">
        <v>1185</v>
      </c>
      <c r="R158" t="s">
        <v>297</v>
      </c>
      <c r="S158" t="s">
        <v>202</v>
      </c>
      <c r="T158">
        <v>30</v>
      </c>
      <c r="U158">
        <v>30</v>
      </c>
      <c r="V158">
        <v>68</v>
      </c>
      <c r="W158">
        <v>0</v>
      </c>
      <c r="X158">
        <v>6</v>
      </c>
      <c r="Y158" t="s">
        <v>203</v>
      </c>
      <c r="Z158" t="s">
        <v>1383</v>
      </c>
      <c r="AB158" t="s">
        <v>204</v>
      </c>
      <c r="AC158" t="s">
        <v>205</v>
      </c>
      <c r="AD158">
        <v>0</v>
      </c>
      <c r="AE158" t="s">
        <v>206</v>
      </c>
      <c r="AF158">
        <v>26</v>
      </c>
      <c r="AG158" t="s">
        <v>207</v>
      </c>
      <c r="AH158" t="s">
        <v>208</v>
      </c>
      <c r="AI158" t="s">
        <v>209</v>
      </c>
      <c r="AJ158">
        <v>5</v>
      </c>
      <c r="AK158" s="4">
        <v>45876</v>
      </c>
      <c r="AL158" t="s">
        <v>195</v>
      </c>
    </row>
    <row r="159" spans="1:38" x14ac:dyDescent="0.3">
      <c r="A159" t="s">
        <v>1388</v>
      </c>
      <c r="B159" t="s">
        <v>1388</v>
      </c>
      <c r="C159" t="s">
        <v>125</v>
      </c>
      <c r="D159">
        <v>50</v>
      </c>
      <c r="E159" t="s">
        <v>1389</v>
      </c>
      <c r="F159" t="s">
        <v>1390</v>
      </c>
      <c r="G159" t="s">
        <v>1389</v>
      </c>
      <c r="H159" t="s">
        <v>1390</v>
      </c>
      <c r="I159" t="s">
        <v>997</v>
      </c>
      <c r="J159" t="s">
        <v>195</v>
      </c>
      <c r="K159" t="s">
        <v>1391</v>
      </c>
      <c r="L159" t="s">
        <v>1389</v>
      </c>
      <c r="M159" t="s">
        <v>197</v>
      </c>
      <c r="N159" t="s">
        <v>1392</v>
      </c>
      <c r="O159" s="4">
        <v>46011</v>
      </c>
      <c r="P159" t="s">
        <v>1393</v>
      </c>
      <c r="Q159" t="s">
        <v>1394</v>
      </c>
      <c r="R159" t="s">
        <v>382</v>
      </c>
      <c r="S159" t="s">
        <v>220</v>
      </c>
      <c r="T159">
        <v>24</v>
      </c>
      <c r="U159">
        <v>12</v>
      </c>
      <c r="V159">
        <v>72</v>
      </c>
      <c r="W159">
        <v>1</v>
      </c>
      <c r="X159">
        <v>21</v>
      </c>
      <c r="Y159" t="s">
        <v>203</v>
      </c>
      <c r="Z159" t="s">
        <v>1388</v>
      </c>
      <c r="AB159" t="s">
        <v>204</v>
      </c>
      <c r="AC159" t="s">
        <v>205</v>
      </c>
      <c r="AD159">
        <v>0</v>
      </c>
      <c r="AE159" t="s">
        <v>206</v>
      </c>
      <c r="AF159">
        <v>25</v>
      </c>
      <c r="AG159" t="s">
        <v>319</v>
      </c>
      <c r="AH159" t="s">
        <v>478</v>
      </c>
      <c r="AI159" t="s">
        <v>209</v>
      </c>
      <c r="AJ159">
        <v>1</v>
      </c>
      <c r="AK159" s="4">
        <v>45981</v>
      </c>
      <c r="AL159" t="s">
        <v>195</v>
      </c>
    </row>
    <row r="160" spans="1:38" x14ac:dyDescent="0.3">
      <c r="A160" t="s">
        <v>1395</v>
      </c>
      <c r="B160" t="s">
        <v>192</v>
      </c>
      <c r="C160" t="s">
        <v>125</v>
      </c>
      <c r="D160">
        <v>143</v>
      </c>
      <c r="E160" t="s">
        <v>1396</v>
      </c>
      <c r="F160" t="s">
        <v>226</v>
      </c>
      <c r="G160" t="s">
        <v>213</v>
      </c>
      <c r="H160" t="s">
        <v>213</v>
      </c>
      <c r="I160" t="s">
        <v>213</v>
      </c>
      <c r="J160" t="s">
        <v>195</v>
      </c>
      <c r="K160" t="s">
        <v>1397</v>
      </c>
      <c r="L160" t="s">
        <v>1396</v>
      </c>
      <c r="M160" t="s">
        <v>215</v>
      </c>
      <c r="N160" t="s">
        <v>1398</v>
      </c>
      <c r="O160" s="4">
        <v>46008</v>
      </c>
      <c r="P160" t="s">
        <v>1399</v>
      </c>
      <c r="Q160" t="s">
        <v>1400</v>
      </c>
      <c r="R160" t="s">
        <v>382</v>
      </c>
      <c r="S160" t="s">
        <v>367</v>
      </c>
      <c r="T160">
        <v>30</v>
      </c>
      <c r="U160">
        <v>6</v>
      </c>
      <c r="V160">
        <v>72</v>
      </c>
      <c r="W160">
        <v>2</v>
      </c>
      <c r="X160">
        <v>24</v>
      </c>
      <c r="Y160" t="s">
        <v>203</v>
      </c>
      <c r="Z160" t="s">
        <v>1395</v>
      </c>
      <c r="AB160" t="s">
        <v>204</v>
      </c>
      <c r="AC160" t="s">
        <v>205</v>
      </c>
      <c r="AD160">
        <v>0</v>
      </c>
      <c r="AE160" t="s">
        <v>206</v>
      </c>
      <c r="AF160">
        <v>24</v>
      </c>
      <c r="AG160" t="s">
        <v>319</v>
      </c>
      <c r="AH160" t="s">
        <v>320</v>
      </c>
      <c r="AI160" t="s">
        <v>209</v>
      </c>
      <c r="AJ160">
        <v>4</v>
      </c>
      <c r="AK160" s="4">
        <v>45888</v>
      </c>
      <c r="AL160" t="s">
        <v>223</v>
      </c>
    </row>
    <row r="161" spans="1:38" x14ac:dyDescent="0.3">
      <c r="A161" t="s">
        <v>1401</v>
      </c>
      <c r="B161" t="s">
        <v>1401</v>
      </c>
      <c r="C161" t="s">
        <v>125</v>
      </c>
      <c r="D161">
        <v>79</v>
      </c>
      <c r="E161" t="s">
        <v>1402</v>
      </c>
      <c r="F161" t="s">
        <v>1403</v>
      </c>
      <c r="G161" t="s">
        <v>213</v>
      </c>
      <c r="H161" t="s">
        <v>213</v>
      </c>
      <c r="I161" t="s">
        <v>213</v>
      </c>
      <c r="J161" t="s">
        <v>195</v>
      </c>
      <c r="K161" t="s">
        <v>1404</v>
      </c>
      <c r="L161" t="s">
        <v>1402</v>
      </c>
      <c r="M161" t="s">
        <v>197</v>
      </c>
      <c r="N161" t="s">
        <v>1405</v>
      </c>
      <c r="O161" s="4">
        <v>46012</v>
      </c>
      <c r="P161" t="s">
        <v>1406</v>
      </c>
      <c r="Q161" t="s">
        <v>1407</v>
      </c>
      <c r="R161" t="s">
        <v>318</v>
      </c>
      <c r="S161" t="s">
        <v>220</v>
      </c>
      <c r="T161">
        <v>23</v>
      </c>
      <c r="U161">
        <v>11</v>
      </c>
      <c r="V161">
        <v>73</v>
      </c>
      <c r="W161">
        <v>1</v>
      </c>
      <c r="X161">
        <v>20</v>
      </c>
      <c r="Y161" t="s">
        <v>203</v>
      </c>
      <c r="Z161" t="s">
        <v>1401</v>
      </c>
      <c r="AB161" t="s">
        <v>204</v>
      </c>
      <c r="AC161" t="s">
        <v>205</v>
      </c>
      <c r="AD161">
        <v>0</v>
      </c>
      <c r="AE161" t="s">
        <v>206</v>
      </c>
      <c r="AF161">
        <v>25</v>
      </c>
      <c r="AG161" t="s">
        <v>270</v>
      </c>
      <c r="AH161" t="s">
        <v>271</v>
      </c>
      <c r="AI161" t="s">
        <v>209</v>
      </c>
      <c r="AJ161">
        <v>2</v>
      </c>
      <c r="AK161" s="4">
        <v>45952</v>
      </c>
      <c r="AL161" t="s">
        <v>195</v>
      </c>
    </row>
    <row r="162" spans="1:38" x14ac:dyDescent="0.3">
      <c r="A162" t="s">
        <v>1408</v>
      </c>
      <c r="B162" t="s">
        <v>192</v>
      </c>
      <c r="C162" t="s">
        <v>125</v>
      </c>
      <c r="D162">
        <v>57</v>
      </c>
      <c r="E162" t="s">
        <v>1409</v>
      </c>
      <c r="F162" t="s">
        <v>1410</v>
      </c>
      <c r="G162" t="s">
        <v>1409</v>
      </c>
      <c r="H162" t="s">
        <v>1410</v>
      </c>
      <c r="I162" s="4">
        <v>37255</v>
      </c>
      <c r="J162" t="s">
        <v>195</v>
      </c>
      <c r="K162" t="s">
        <v>1411</v>
      </c>
      <c r="L162" t="s">
        <v>1409</v>
      </c>
      <c r="M162" t="s">
        <v>197</v>
      </c>
      <c r="N162" t="s">
        <v>1412</v>
      </c>
      <c r="O162" s="4">
        <v>46004</v>
      </c>
      <c r="P162" t="s">
        <v>1413</v>
      </c>
      <c r="Q162" t="s">
        <v>1414</v>
      </c>
      <c r="R162" t="s">
        <v>318</v>
      </c>
      <c r="S162" t="s">
        <v>220</v>
      </c>
      <c r="T162">
        <v>30</v>
      </c>
      <c r="U162">
        <v>4</v>
      </c>
      <c r="V162">
        <v>73</v>
      </c>
      <c r="W162">
        <v>3</v>
      </c>
      <c r="X162">
        <v>28</v>
      </c>
      <c r="Y162" t="s">
        <v>203</v>
      </c>
      <c r="Z162" t="s">
        <v>1408</v>
      </c>
      <c r="AB162" t="s">
        <v>204</v>
      </c>
      <c r="AC162" t="s">
        <v>205</v>
      </c>
      <c r="AD162">
        <v>0</v>
      </c>
      <c r="AE162" t="s">
        <v>206</v>
      </c>
      <c r="AF162">
        <v>26</v>
      </c>
      <c r="AG162" t="s">
        <v>270</v>
      </c>
      <c r="AH162" t="s">
        <v>1415</v>
      </c>
      <c r="AI162" t="s">
        <v>209</v>
      </c>
      <c r="AJ162">
        <v>1</v>
      </c>
      <c r="AK162" s="4">
        <v>45974</v>
      </c>
      <c r="AL162" t="s">
        <v>195</v>
      </c>
    </row>
    <row r="163" spans="1:38" x14ac:dyDescent="0.3">
      <c r="A163" t="s">
        <v>1416</v>
      </c>
      <c r="B163" t="s">
        <v>1416</v>
      </c>
      <c r="C163" t="s">
        <v>125</v>
      </c>
      <c r="D163">
        <v>49</v>
      </c>
      <c r="E163" t="s">
        <v>1417</v>
      </c>
      <c r="F163" t="s">
        <v>1418</v>
      </c>
      <c r="G163" t="s">
        <v>1417</v>
      </c>
      <c r="H163" t="s">
        <v>1418</v>
      </c>
      <c r="I163" s="4">
        <v>37292</v>
      </c>
      <c r="J163" t="s">
        <v>195</v>
      </c>
      <c r="K163" t="s">
        <v>1419</v>
      </c>
      <c r="L163" t="s">
        <v>1417</v>
      </c>
      <c r="M163" t="s">
        <v>197</v>
      </c>
      <c r="N163" t="s">
        <v>1420</v>
      </c>
      <c r="O163" s="4">
        <v>46012</v>
      </c>
      <c r="P163" t="s">
        <v>1421</v>
      </c>
      <c r="Q163" t="s">
        <v>1422</v>
      </c>
      <c r="R163" t="s">
        <v>655</v>
      </c>
      <c r="S163" t="s">
        <v>202</v>
      </c>
      <c r="T163">
        <v>25</v>
      </c>
      <c r="U163">
        <v>9</v>
      </c>
      <c r="V163">
        <v>72</v>
      </c>
      <c r="W163">
        <v>1</v>
      </c>
      <c r="X163">
        <v>20</v>
      </c>
      <c r="Y163" t="s">
        <v>203</v>
      </c>
      <c r="Z163" t="s">
        <v>1416</v>
      </c>
      <c r="AB163" t="s">
        <v>204</v>
      </c>
      <c r="AC163" t="s">
        <v>205</v>
      </c>
      <c r="AD163">
        <v>0</v>
      </c>
      <c r="AE163" t="s">
        <v>206</v>
      </c>
      <c r="AF163">
        <v>24</v>
      </c>
      <c r="AG163" t="s">
        <v>233</v>
      </c>
      <c r="AH163" t="s">
        <v>861</v>
      </c>
      <c r="AI163" t="s">
        <v>209</v>
      </c>
      <c r="AJ163">
        <v>1</v>
      </c>
      <c r="AK163" s="4">
        <v>45982</v>
      </c>
      <c r="AL163" t="s">
        <v>223</v>
      </c>
    </row>
    <row r="164" spans="1:38" x14ac:dyDescent="0.3">
      <c r="A164" t="s">
        <v>1423</v>
      </c>
      <c r="B164" t="s">
        <v>1423</v>
      </c>
      <c r="C164" t="s">
        <v>125</v>
      </c>
      <c r="D164">
        <v>81</v>
      </c>
      <c r="E164" t="s">
        <v>1424</v>
      </c>
      <c r="F164" t="s">
        <v>1425</v>
      </c>
      <c r="G164" t="s">
        <v>1424</v>
      </c>
      <c r="H164" t="s">
        <v>1425</v>
      </c>
      <c r="I164" s="4">
        <v>45935</v>
      </c>
      <c r="J164" t="s">
        <v>195</v>
      </c>
      <c r="K164" t="s">
        <v>1426</v>
      </c>
      <c r="L164" t="s">
        <v>1424</v>
      </c>
      <c r="M164" t="s">
        <v>215</v>
      </c>
      <c r="N164" t="s">
        <v>1427</v>
      </c>
      <c r="O164" s="4">
        <v>46010</v>
      </c>
      <c r="P164" t="s">
        <v>1428</v>
      </c>
      <c r="Q164" t="s">
        <v>1429</v>
      </c>
      <c r="R164" t="s">
        <v>318</v>
      </c>
      <c r="S164" t="s">
        <v>202</v>
      </c>
      <c r="T164">
        <v>30</v>
      </c>
      <c r="U164">
        <v>30</v>
      </c>
      <c r="V164">
        <v>73</v>
      </c>
      <c r="W164">
        <v>0</v>
      </c>
      <c r="X164">
        <v>22</v>
      </c>
      <c r="Y164" t="s">
        <v>203</v>
      </c>
      <c r="Z164" t="s">
        <v>1423</v>
      </c>
      <c r="AB164" t="s">
        <v>204</v>
      </c>
      <c r="AC164" t="s">
        <v>205</v>
      </c>
      <c r="AD164">
        <v>0</v>
      </c>
      <c r="AE164" t="s">
        <v>206</v>
      </c>
      <c r="AF164">
        <v>26</v>
      </c>
      <c r="AG164" t="s">
        <v>233</v>
      </c>
      <c r="AH164" t="s">
        <v>884</v>
      </c>
      <c r="AI164" t="s">
        <v>209</v>
      </c>
      <c r="AJ164">
        <v>2</v>
      </c>
      <c r="AK164" s="4">
        <v>45950</v>
      </c>
      <c r="AL164" t="s">
        <v>195</v>
      </c>
    </row>
    <row r="165" spans="1:38" x14ac:dyDescent="0.3">
      <c r="A165" t="s">
        <v>1430</v>
      </c>
      <c r="B165" t="s">
        <v>1430</v>
      </c>
      <c r="C165" t="s">
        <v>125</v>
      </c>
      <c r="D165">
        <v>78</v>
      </c>
      <c r="E165" t="s">
        <v>1431</v>
      </c>
      <c r="F165" t="s">
        <v>1432</v>
      </c>
      <c r="G165" t="s">
        <v>1431</v>
      </c>
      <c r="H165" t="s">
        <v>1432</v>
      </c>
      <c r="I165" s="4">
        <v>43066</v>
      </c>
      <c r="J165" t="s">
        <v>195</v>
      </c>
      <c r="K165" t="s">
        <v>1433</v>
      </c>
      <c r="L165" t="s">
        <v>1431</v>
      </c>
      <c r="M165" t="s">
        <v>197</v>
      </c>
      <c r="N165" t="s">
        <v>1434</v>
      </c>
      <c r="O165" s="4">
        <v>46014</v>
      </c>
      <c r="P165" t="s">
        <v>1435</v>
      </c>
      <c r="Q165" t="s">
        <v>1436</v>
      </c>
      <c r="R165" t="s">
        <v>575</v>
      </c>
      <c r="S165" t="s">
        <v>202</v>
      </c>
      <c r="T165">
        <v>23</v>
      </c>
      <c r="U165">
        <v>1</v>
      </c>
      <c r="V165">
        <v>68</v>
      </c>
      <c r="W165">
        <v>2</v>
      </c>
      <c r="X165">
        <v>18</v>
      </c>
      <c r="Y165" t="s">
        <v>203</v>
      </c>
      <c r="Z165" t="s">
        <v>1430</v>
      </c>
      <c r="AB165" t="s">
        <v>204</v>
      </c>
      <c r="AC165" t="s">
        <v>205</v>
      </c>
      <c r="AD165">
        <v>0</v>
      </c>
      <c r="AE165" t="s">
        <v>206</v>
      </c>
      <c r="AF165">
        <v>23</v>
      </c>
      <c r="AG165" t="s">
        <v>743</v>
      </c>
      <c r="AH165" t="s">
        <v>1010</v>
      </c>
      <c r="AI165" t="s">
        <v>209</v>
      </c>
      <c r="AJ165">
        <v>2</v>
      </c>
      <c r="AK165" s="4">
        <v>45953</v>
      </c>
      <c r="AL165" t="s">
        <v>195</v>
      </c>
    </row>
    <row r="166" spans="1:38" x14ac:dyDescent="0.3">
      <c r="A166" t="s">
        <v>1437</v>
      </c>
      <c r="B166" t="s">
        <v>1437</v>
      </c>
      <c r="C166" t="s">
        <v>125</v>
      </c>
      <c r="D166">
        <v>170</v>
      </c>
      <c r="E166" t="s">
        <v>1438</v>
      </c>
      <c r="F166" t="s">
        <v>1439</v>
      </c>
      <c r="G166" t="s">
        <v>1438</v>
      </c>
      <c r="H166" t="s">
        <v>1439</v>
      </c>
      <c r="I166" s="4">
        <v>35723</v>
      </c>
      <c r="J166" t="s">
        <v>195</v>
      </c>
      <c r="K166" t="s">
        <v>1440</v>
      </c>
      <c r="L166" t="s">
        <v>1438</v>
      </c>
      <c r="M166" t="s">
        <v>215</v>
      </c>
      <c r="N166" t="s">
        <v>1441</v>
      </c>
      <c r="O166" s="4">
        <v>46011</v>
      </c>
      <c r="P166" t="s">
        <v>1442</v>
      </c>
      <c r="Q166" t="s">
        <v>1443</v>
      </c>
      <c r="R166" t="s">
        <v>575</v>
      </c>
      <c r="S166" t="s">
        <v>220</v>
      </c>
      <c r="T166">
        <v>30</v>
      </c>
      <c r="U166">
        <v>30</v>
      </c>
      <c r="V166">
        <v>68</v>
      </c>
      <c r="W166">
        <v>0</v>
      </c>
      <c r="X166">
        <v>21</v>
      </c>
      <c r="Y166" t="s">
        <v>203</v>
      </c>
      <c r="Z166" t="s">
        <v>1437</v>
      </c>
      <c r="AB166" t="s">
        <v>1444</v>
      </c>
      <c r="AC166" t="s">
        <v>205</v>
      </c>
      <c r="AD166">
        <v>0</v>
      </c>
      <c r="AE166" t="s">
        <v>206</v>
      </c>
      <c r="AF166">
        <v>25</v>
      </c>
      <c r="AG166" t="s">
        <v>426</v>
      </c>
      <c r="AH166" t="s">
        <v>427</v>
      </c>
      <c r="AI166" t="s">
        <v>209</v>
      </c>
      <c r="AJ166">
        <v>5</v>
      </c>
      <c r="AK166" s="4">
        <v>45861</v>
      </c>
      <c r="AL166" t="s">
        <v>195</v>
      </c>
    </row>
    <row r="167" spans="1:38" x14ac:dyDescent="0.3">
      <c r="A167" t="s">
        <v>1445</v>
      </c>
      <c r="B167" t="s">
        <v>1445</v>
      </c>
      <c r="C167" t="s">
        <v>125</v>
      </c>
      <c r="D167">
        <v>164</v>
      </c>
      <c r="E167" t="s">
        <v>1446</v>
      </c>
      <c r="F167" t="s">
        <v>226</v>
      </c>
      <c r="G167" t="s">
        <v>1447</v>
      </c>
      <c r="H167" t="s">
        <v>1448</v>
      </c>
      <c r="I167" s="4">
        <v>45872</v>
      </c>
      <c r="J167" t="s">
        <v>195</v>
      </c>
      <c r="K167" t="s">
        <v>1449</v>
      </c>
      <c r="L167" t="s">
        <v>1446</v>
      </c>
      <c r="M167" t="s">
        <v>197</v>
      </c>
      <c r="N167" t="s">
        <v>1450</v>
      </c>
      <c r="O167" s="4">
        <v>45987</v>
      </c>
      <c r="P167" t="s">
        <v>1435</v>
      </c>
      <c r="Q167" t="s">
        <v>1436</v>
      </c>
      <c r="R167" t="s">
        <v>575</v>
      </c>
      <c r="S167" t="s">
        <v>202</v>
      </c>
      <c r="T167">
        <v>30</v>
      </c>
      <c r="U167">
        <v>1</v>
      </c>
      <c r="V167">
        <v>68</v>
      </c>
      <c r="W167">
        <v>2</v>
      </c>
      <c r="X167">
        <v>45</v>
      </c>
      <c r="Y167" t="s">
        <v>203</v>
      </c>
      <c r="Z167" t="s">
        <v>1445</v>
      </c>
      <c r="AB167" t="s">
        <v>204</v>
      </c>
      <c r="AC167" t="s">
        <v>205</v>
      </c>
      <c r="AD167">
        <v>0</v>
      </c>
      <c r="AE167" t="s">
        <v>206</v>
      </c>
      <c r="AF167">
        <v>24</v>
      </c>
      <c r="AG167" t="s">
        <v>270</v>
      </c>
      <c r="AH167" t="s">
        <v>337</v>
      </c>
      <c r="AI167" t="s">
        <v>209</v>
      </c>
      <c r="AJ167">
        <v>4</v>
      </c>
      <c r="AK167" s="4">
        <v>45867</v>
      </c>
      <c r="AL167" t="s">
        <v>195</v>
      </c>
    </row>
    <row r="168" spans="1:38" x14ac:dyDescent="0.3">
      <c r="A168" t="s">
        <v>1451</v>
      </c>
      <c r="B168" t="s">
        <v>192</v>
      </c>
      <c r="C168" t="s">
        <v>125</v>
      </c>
      <c r="D168">
        <v>155</v>
      </c>
      <c r="E168" t="s">
        <v>1452</v>
      </c>
      <c r="F168" t="s">
        <v>1453</v>
      </c>
      <c r="G168" t="s">
        <v>1452</v>
      </c>
      <c r="H168" t="s">
        <v>1453</v>
      </c>
      <c r="I168" s="4">
        <v>45144</v>
      </c>
      <c r="J168" t="s">
        <v>195</v>
      </c>
      <c r="K168" t="s">
        <v>1454</v>
      </c>
      <c r="L168" t="s">
        <v>1452</v>
      </c>
      <c r="M168" t="s">
        <v>215</v>
      </c>
      <c r="N168" t="s">
        <v>1455</v>
      </c>
      <c r="O168" s="4">
        <v>46026</v>
      </c>
      <c r="P168" t="s">
        <v>1456</v>
      </c>
      <c r="Q168" t="s">
        <v>915</v>
      </c>
      <c r="R168" t="s">
        <v>268</v>
      </c>
      <c r="S168" t="s">
        <v>220</v>
      </c>
      <c r="T168">
        <v>30</v>
      </c>
      <c r="U168">
        <v>30</v>
      </c>
      <c r="V168">
        <v>68</v>
      </c>
      <c r="W168">
        <v>0</v>
      </c>
      <c r="X168">
        <v>6</v>
      </c>
      <c r="Y168" t="s">
        <v>203</v>
      </c>
      <c r="Z168" t="s">
        <v>1451</v>
      </c>
      <c r="AB168" t="s">
        <v>204</v>
      </c>
      <c r="AC168" t="s">
        <v>205</v>
      </c>
      <c r="AD168">
        <v>0</v>
      </c>
      <c r="AE168" t="s">
        <v>206</v>
      </c>
      <c r="AF168">
        <v>25</v>
      </c>
      <c r="AG168" t="s">
        <v>774</v>
      </c>
      <c r="AH168" t="s">
        <v>775</v>
      </c>
      <c r="AI168" t="s">
        <v>209</v>
      </c>
      <c r="AJ168">
        <v>5</v>
      </c>
      <c r="AK168" s="4">
        <v>45876</v>
      </c>
      <c r="AL168" t="s">
        <v>223</v>
      </c>
    </row>
    <row r="169" spans="1:38" x14ac:dyDescent="0.3">
      <c r="A169" t="s">
        <v>1457</v>
      </c>
      <c r="B169" t="s">
        <v>1457</v>
      </c>
      <c r="C169" t="s">
        <v>125</v>
      </c>
      <c r="D169">
        <v>32</v>
      </c>
      <c r="E169" t="s">
        <v>1458</v>
      </c>
      <c r="F169" t="s">
        <v>1459</v>
      </c>
      <c r="G169" t="s">
        <v>1458</v>
      </c>
      <c r="H169" t="s">
        <v>1459</v>
      </c>
      <c r="I169" s="4">
        <v>33947</v>
      </c>
      <c r="J169" t="s">
        <v>195</v>
      </c>
      <c r="K169" t="s">
        <v>1460</v>
      </c>
      <c r="L169" t="s">
        <v>1458</v>
      </c>
      <c r="M169" t="s">
        <v>197</v>
      </c>
      <c r="N169" t="s">
        <v>1461</v>
      </c>
      <c r="O169" s="4">
        <v>46025</v>
      </c>
      <c r="P169" t="s">
        <v>1462</v>
      </c>
      <c r="Q169" t="s">
        <v>685</v>
      </c>
      <c r="R169" t="s">
        <v>1463</v>
      </c>
      <c r="S169" t="s">
        <v>202</v>
      </c>
      <c r="T169">
        <v>12</v>
      </c>
      <c r="U169">
        <v>1</v>
      </c>
      <c r="V169">
        <v>72</v>
      </c>
      <c r="W169">
        <v>1</v>
      </c>
      <c r="X169">
        <v>7</v>
      </c>
      <c r="Y169" t="s">
        <v>203</v>
      </c>
      <c r="Z169" t="s">
        <v>1457</v>
      </c>
      <c r="AB169" t="s">
        <v>1464</v>
      </c>
      <c r="AC169" t="s">
        <v>205</v>
      </c>
      <c r="AD169">
        <v>0</v>
      </c>
      <c r="AE169" t="s">
        <v>206</v>
      </c>
      <c r="AF169">
        <v>25</v>
      </c>
      <c r="AG169" t="s">
        <v>743</v>
      </c>
      <c r="AH169" t="s">
        <v>1018</v>
      </c>
      <c r="AI169" t="s">
        <v>209</v>
      </c>
      <c r="AJ169">
        <v>0</v>
      </c>
      <c r="AK169" s="4">
        <v>45999</v>
      </c>
      <c r="AL169" t="s">
        <v>195</v>
      </c>
    </row>
    <row r="170" spans="1:38" x14ac:dyDescent="0.3">
      <c r="A170" t="s">
        <v>1465</v>
      </c>
      <c r="B170" t="s">
        <v>1465</v>
      </c>
      <c r="C170" t="s">
        <v>125</v>
      </c>
      <c r="D170">
        <v>29</v>
      </c>
      <c r="E170" t="s">
        <v>1466</v>
      </c>
      <c r="F170" t="s">
        <v>1467</v>
      </c>
      <c r="G170" t="s">
        <v>1466</v>
      </c>
      <c r="H170" t="s">
        <v>1467</v>
      </c>
      <c r="I170" s="4">
        <v>45956</v>
      </c>
      <c r="J170" t="s">
        <v>195</v>
      </c>
      <c r="K170" t="s">
        <v>1468</v>
      </c>
      <c r="L170" t="s">
        <v>1466</v>
      </c>
      <c r="M170" t="s">
        <v>197</v>
      </c>
      <c r="N170" t="s">
        <v>1469</v>
      </c>
      <c r="O170" s="4">
        <v>46031</v>
      </c>
      <c r="P170" t="s">
        <v>1470</v>
      </c>
      <c r="Q170" t="s">
        <v>1471</v>
      </c>
      <c r="R170" t="s">
        <v>1472</v>
      </c>
      <c r="S170" t="s">
        <v>202</v>
      </c>
      <c r="T170">
        <v>6</v>
      </c>
      <c r="U170">
        <v>6</v>
      </c>
      <c r="V170">
        <v>72</v>
      </c>
      <c r="W170">
        <v>0</v>
      </c>
      <c r="X170">
        <v>1</v>
      </c>
      <c r="Y170" t="s">
        <v>203</v>
      </c>
      <c r="Z170" t="s">
        <v>1465</v>
      </c>
      <c r="AB170" t="s">
        <v>204</v>
      </c>
      <c r="AC170" t="s">
        <v>205</v>
      </c>
      <c r="AD170">
        <v>0</v>
      </c>
      <c r="AE170" t="s">
        <v>206</v>
      </c>
      <c r="AF170">
        <v>24</v>
      </c>
      <c r="AG170" t="s">
        <v>270</v>
      </c>
      <c r="AH170" t="s">
        <v>1473</v>
      </c>
      <c r="AI170" t="s">
        <v>209</v>
      </c>
      <c r="AJ170">
        <v>1</v>
      </c>
      <c r="AK170" s="4">
        <v>46002</v>
      </c>
      <c r="AL170" t="s">
        <v>223</v>
      </c>
    </row>
    <row r="171" spans="1:38" x14ac:dyDescent="0.3">
      <c r="A171" t="s">
        <v>1474</v>
      </c>
      <c r="B171" t="s">
        <v>1474</v>
      </c>
      <c r="C171" t="s">
        <v>125</v>
      </c>
      <c r="D171">
        <v>31</v>
      </c>
      <c r="E171" t="s">
        <v>1475</v>
      </c>
      <c r="F171" t="s">
        <v>1476</v>
      </c>
      <c r="G171" t="s">
        <v>1475</v>
      </c>
      <c r="H171" t="s">
        <v>1476</v>
      </c>
      <c r="I171" s="4">
        <v>43152</v>
      </c>
      <c r="J171" t="s">
        <v>195</v>
      </c>
      <c r="K171" t="s">
        <v>1477</v>
      </c>
      <c r="L171" t="s">
        <v>1475</v>
      </c>
      <c r="M171" t="s">
        <v>197</v>
      </c>
      <c r="N171" t="s">
        <v>1478</v>
      </c>
      <c r="O171" s="4">
        <v>46000</v>
      </c>
      <c r="P171" t="s">
        <v>1479</v>
      </c>
      <c r="Q171" t="s">
        <v>1480</v>
      </c>
      <c r="R171" t="s">
        <v>1472</v>
      </c>
      <c r="S171" t="s">
        <v>220</v>
      </c>
      <c r="T171">
        <v>30</v>
      </c>
      <c r="U171">
        <v>14</v>
      </c>
      <c r="V171">
        <v>72</v>
      </c>
      <c r="W171">
        <v>1</v>
      </c>
      <c r="X171">
        <v>32</v>
      </c>
      <c r="Y171" t="s">
        <v>203</v>
      </c>
      <c r="Z171" t="s">
        <v>1474</v>
      </c>
      <c r="AB171" t="s">
        <v>204</v>
      </c>
      <c r="AC171" t="s">
        <v>205</v>
      </c>
      <c r="AD171">
        <v>2</v>
      </c>
      <c r="AE171" t="s">
        <v>206</v>
      </c>
      <c r="AF171">
        <v>25</v>
      </c>
      <c r="AG171" t="s">
        <v>270</v>
      </c>
      <c r="AH171" t="s">
        <v>271</v>
      </c>
      <c r="AI171" t="s">
        <v>209</v>
      </c>
      <c r="AJ171">
        <v>0</v>
      </c>
      <c r="AK171" s="4">
        <v>46000</v>
      </c>
      <c r="AL171" t="s">
        <v>195</v>
      </c>
    </row>
    <row r="172" spans="1:38" x14ac:dyDescent="0.3">
      <c r="A172" t="s">
        <v>1481</v>
      </c>
      <c r="B172" t="s">
        <v>1481</v>
      </c>
      <c r="C172" t="s">
        <v>125</v>
      </c>
      <c r="D172">
        <v>31</v>
      </c>
      <c r="E172" t="s">
        <v>1482</v>
      </c>
      <c r="F172" t="s">
        <v>1483</v>
      </c>
      <c r="G172" t="s">
        <v>1482</v>
      </c>
      <c r="H172" t="s">
        <v>1483</v>
      </c>
      <c r="I172" s="4">
        <v>44462</v>
      </c>
      <c r="J172" t="s">
        <v>195</v>
      </c>
      <c r="K172" t="s">
        <v>1484</v>
      </c>
      <c r="L172" t="s">
        <v>1482</v>
      </c>
      <c r="M172" t="s">
        <v>197</v>
      </c>
      <c r="N172" t="s">
        <v>1485</v>
      </c>
      <c r="O172" s="4">
        <v>46000</v>
      </c>
      <c r="P172" t="s">
        <v>1486</v>
      </c>
      <c r="Q172" t="s">
        <v>1487</v>
      </c>
      <c r="R172" t="s">
        <v>812</v>
      </c>
      <c r="S172" t="s">
        <v>220</v>
      </c>
      <c r="T172">
        <v>30</v>
      </c>
      <c r="U172">
        <v>14</v>
      </c>
      <c r="V172">
        <v>68</v>
      </c>
      <c r="W172">
        <v>2</v>
      </c>
      <c r="X172">
        <v>32</v>
      </c>
      <c r="Y172" t="s">
        <v>203</v>
      </c>
      <c r="Z172" t="s">
        <v>1481</v>
      </c>
      <c r="AB172" t="s">
        <v>204</v>
      </c>
      <c r="AC172" t="s">
        <v>205</v>
      </c>
      <c r="AD172">
        <v>0</v>
      </c>
      <c r="AE172" t="s">
        <v>206</v>
      </c>
      <c r="AF172">
        <v>25</v>
      </c>
      <c r="AG172" t="s">
        <v>270</v>
      </c>
      <c r="AH172" t="s">
        <v>470</v>
      </c>
      <c r="AI172" t="s">
        <v>209</v>
      </c>
      <c r="AJ172">
        <v>0</v>
      </c>
      <c r="AK172" s="4">
        <v>46000</v>
      </c>
      <c r="AL172" t="s">
        <v>195</v>
      </c>
    </row>
    <row r="173" spans="1:38" x14ac:dyDescent="0.3">
      <c r="A173" t="s">
        <v>1488</v>
      </c>
      <c r="B173" t="s">
        <v>1488</v>
      </c>
      <c r="C173" t="s">
        <v>125</v>
      </c>
      <c r="D173">
        <v>136</v>
      </c>
      <c r="E173" t="s">
        <v>1489</v>
      </c>
      <c r="F173" t="s">
        <v>1490</v>
      </c>
      <c r="G173" t="s">
        <v>1489</v>
      </c>
      <c r="H173" t="s">
        <v>1490</v>
      </c>
      <c r="I173" s="4">
        <v>44896</v>
      </c>
      <c r="J173" t="s">
        <v>195</v>
      </c>
      <c r="K173" t="s">
        <v>1491</v>
      </c>
      <c r="L173" t="s">
        <v>1489</v>
      </c>
      <c r="M173" t="s">
        <v>215</v>
      </c>
      <c r="N173" t="s">
        <v>1492</v>
      </c>
      <c r="O173" s="4">
        <v>46015</v>
      </c>
      <c r="P173" t="s">
        <v>1493</v>
      </c>
      <c r="Q173" t="s">
        <v>1494</v>
      </c>
      <c r="R173" t="s">
        <v>453</v>
      </c>
      <c r="S173" t="s">
        <v>202</v>
      </c>
      <c r="T173">
        <v>30</v>
      </c>
      <c r="U173">
        <v>6</v>
      </c>
      <c r="V173">
        <v>69</v>
      </c>
      <c r="W173">
        <v>1</v>
      </c>
      <c r="X173">
        <v>17</v>
      </c>
      <c r="Y173" t="s">
        <v>203</v>
      </c>
      <c r="Z173" t="s">
        <v>1488</v>
      </c>
      <c r="AB173" t="s">
        <v>204</v>
      </c>
      <c r="AC173" t="s">
        <v>205</v>
      </c>
      <c r="AD173">
        <v>0</v>
      </c>
      <c r="AE173" t="s">
        <v>206</v>
      </c>
      <c r="AF173">
        <v>24</v>
      </c>
      <c r="AG173" t="s">
        <v>233</v>
      </c>
      <c r="AH173" t="s">
        <v>884</v>
      </c>
      <c r="AI173" t="s">
        <v>209</v>
      </c>
      <c r="AJ173">
        <v>4</v>
      </c>
      <c r="AK173" s="4">
        <v>45895</v>
      </c>
      <c r="AL173" t="s">
        <v>195</v>
      </c>
    </row>
    <row r="174" spans="1:38" x14ac:dyDescent="0.3">
      <c r="A174" t="s">
        <v>1495</v>
      </c>
      <c r="B174" t="s">
        <v>192</v>
      </c>
      <c r="C174" t="s">
        <v>125</v>
      </c>
      <c r="D174">
        <v>60</v>
      </c>
      <c r="E174" t="s">
        <v>1496</v>
      </c>
      <c r="F174" t="s">
        <v>1497</v>
      </c>
      <c r="G174" t="s">
        <v>1496</v>
      </c>
      <c r="H174" t="s">
        <v>1497</v>
      </c>
      <c r="I174" s="4">
        <v>45949</v>
      </c>
      <c r="J174" t="s">
        <v>195</v>
      </c>
      <c r="K174" t="s">
        <v>1498</v>
      </c>
      <c r="L174" t="s">
        <v>1496</v>
      </c>
      <c r="M174" t="s">
        <v>215</v>
      </c>
      <c r="N174" t="s">
        <v>1499</v>
      </c>
      <c r="O174" s="4">
        <v>46001</v>
      </c>
      <c r="P174" t="s">
        <v>1500</v>
      </c>
      <c r="Q174" t="s">
        <v>1501</v>
      </c>
      <c r="R174" t="s">
        <v>1502</v>
      </c>
      <c r="S174" t="s">
        <v>202</v>
      </c>
      <c r="T174">
        <v>30</v>
      </c>
      <c r="U174">
        <v>8</v>
      </c>
      <c r="V174">
        <v>68</v>
      </c>
      <c r="W174">
        <v>2</v>
      </c>
      <c r="X174">
        <v>31</v>
      </c>
      <c r="Y174" t="s">
        <v>203</v>
      </c>
      <c r="Z174" t="s">
        <v>1495</v>
      </c>
      <c r="AB174" t="s">
        <v>204</v>
      </c>
      <c r="AC174" t="s">
        <v>205</v>
      </c>
      <c r="AD174">
        <v>1</v>
      </c>
      <c r="AE174" t="s">
        <v>206</v>
      </c>
      <c r="AF174">
        <v>26</v>
      </c>
      <c r="AG174" t="s">
        <v>221</v>
      </c>
      <c r="AH174" t="s">
        <v>222</v>
      </c>
      <c r="AI174" t="s">
        <v>209</v>
      </c>
      <c r="AJ174">
        <v>1</v>
      </c>
      <c r="AK174" s="4">
        <v>45971</v>
      </c>
      <c r="AL174" t="s">
        <v>195</v>
      </c>
    </row>
    <row r="175" spans="1:38" x14ac:dyDescent="0.3">
      <c r="A175" t="s">
        <v>1503</v>
      </c>
      <c r="B175" t="s">
        <v>1503</v>
      </c>
      <c r="C175" t="s">
        <v>125</v>
      </c>
      <c r="D175">
        <v>29</v>
      </c>
      <c r="E175" t="s">
        <v>1504</v>
      </c>
      <c r="F175" t="s">
        <v>1505</v>
      </c>
      <c r="G175" t="s">
        <v>1504</v>
      </c>
      <c r="H175" t="s">
        <v>1505</v>
      </c>
      <c r="I175" s="4">
        <v>32373</v>
      </c>
      <c r="J175" t="s">
        <v>195</v>
      </c>
      <c r="K175" t="s">
        <v>1506</v>
      </c>
      <c r="L175" t="s">
        <v>1504</v>
      </c>
      <c r="M175" t="s">
        <v>197</v>
      </c>
      <c r="N175" t="s">
        <v>1507</v>
      </c>
      <c r="O175" s="4">
        <v>46002</v>
      </c>
      <c r="P175" t="s">
        <v>1508</v>
      </c>
      <c r="Q175" t="s">
        <v>1509</v>
      </c>
      <c r="R175" t="s">
        <v>1502</v>
      </c>
      <c r="S175" t="s">
        <v>202</v>
      </c>
      <c r="T175">
        <v>30</v>
      </c>
      <c r="U175">
        <v>14</v>
      </c>
      <c r="V175">
        <v>68</v>
      </c>
      <c r="W175">
        <v>2</v>
      </c>
      <c r="X175">
        <v>30</v>
      </c>
      <c r="Y175" t="s">
        <v>203</v>
      </c>
      <c r="Z175" t="s">
        <v>1503</v>
      </c>
      <c r="AB175" t="s">
        <v>204</v>
      </c>
      <c r="AC175" t="s">
        <v>205</v>
      </c>
      <c r="AD175">
        <v>0</v>
      </c>
      <c r="AE175" t="s">
        <v>206</v>
      </c>
      <c r="AF175">
        <v>25</v>
      </c>
      <c r="AG175" t="s">
        <v>461</v>
      </c>
      <c r="AH175" t="s">
        <v>462</v>
      </c>
      <c r="AI175" t="s">
        <v>209</v>
      </c>
      <c r="AJ175">
        <v>0</v>
      </c>
      <c r="AK175" s="4">
        <v>46002</v>
      </c>
      <c r="AL175" t="s">
        <v>195</v>
      </c>
    </row>
    <row r="176" spans="1:38" x14ac:dyDescent="0.3">
      <c r="A176" t="s">
        <v>1510</v>
      </c>
      <c r="B176" t="s">
        <v>1510</v>
      </c>
      <c r="C176" t="s">
        <v>125</v>
      </c>
      <c r="D176">
        <v>106</v>
      </c>
      <c r="E176" t="s">
        <v>1511</v>
      </c>
      <c r="F176" t="s">
        <v>1512</v>
      </c>
      <c r="G176" t="s">
        <v>1511</v>
      </c>
      <c r="H176" t="s">
        <v>1512</v>
      </c>
      <c r="I176" s="4">
        <v>44622</v>
      </c>
      <c r="J176" t="s">
        <v>195</v>
      </c>
      <c r="K176" t="s">
        <v>1513</v>
      </c>
      <c r="L176" t="s">
        <v>1511</v>
      </c>
      <c r="M176" t="s">
        <v>197</v>
      </c>
      <c r="N176" t="s">
        <v>1514</v>
      </c>
      <c r="O176" s="4">
        <v>46015</v>
      </c>
      <c r="P176" t="s">
        <v>1515</v>
      </c>
      <c r="Q176" t="s">
        <v>1516</v>
      </c>
      <c r="R176" t="s">
        <v>328</v>
      </c>
      <c r="S176" t="s">
        <v>367</v>
      </c>
      <c r="T176">
        <v>30</v>
      </c>
      <c r="U176">
        <v>30</v>
      </c>
      <c r="V176">
        <v>72</v>
      </c>
      <c r="W176">
        <v>0</v>
      </c>
      <c r="X176">
        <v>17</v>
      </c>
      <c r="Y176" t="s">
        <v>203</v>
      </c>
      <c r="Z176" t="s">
        <v>1510</v>
      </c>
      <c r="AB176" t="s">
        <v>204</v>
      </c>
      <c r="AD176">
        <v>0</v>
      </c>
      <c r="AE176" t="s">
        <v>206</v>
      </c>
      <c r="AF176">
        <v>25</v>
      </c>
      <c r="AG176" t="s">
        <v>298</v>
      </c>
      <c r="AH176" t="s">
        <v>505</v>
      </c>
      <c r="AI176" t="s">
        <v>209</v>
      </c>
      <c r="AJ176">
        <v>3</v>
      </c>
      <c r="AK176" s="4">
        <v>45925</v>
      </c>
      <c r="AL176" t="s">
        <v>195</v>
      </c>
    </row>
    <row r="177" spans="1:38" x14ac:dyDescent="0.3">
      <c r="A177" t="s">
        <v>1517</v>
      </c>
      <c r="B177" t="s">
        <v>192</v>
      </c>
      <c r="C177" t="s">
        <v>125</v>
      </c>
      <c r="D177">
        <v>53</v>
      </c>
      <c r="E177" t="s">
        <v>1518</v>
      </c>
      <c r="F177" t="s">
        <v>1519</v>
      </c>
      <c r="G177" t="s">
        <v>1518</v>
      </c>
      <c r="H177" t="s">
        <v>1519</v>
      </c>
      <c r="I177" s="4">
        <v>45704</v>
      </c>
      <c r="J177" t="s">
        <v>195</v>
      </c>
      <c r="K177" t="s">
        <v>1520</v>
      </c>
      <c r="L177" t="s">
        <v>1518</v>
      </c>
      <c r="M177" t="s">
        <v>197</v>
      </c>
      <c r="N177" t="s">
        <v>1521</v>
      </c>
      <c r="O177" s="4">
        <v>46008</v>
      </c>
      <c r="P177" t="s">
        <v>1522</v>
      </c>
      <c r="Q177" t="s">
        <v>1523</v>
      </c>
      <c r="R177" t="s">
        <v>575</v>
      </c>
      <c r="S177" t="s">
        <v>202</v>
      </c>
      <c r="T177">
        <v>24</v>
      </c>
      <c r="U177">
        <v>3</v>
      </c>
      <c r="V177">
        <v>68</v>
      </c>
      <c r="W177">
        <v>2</v>
      </c>
      <c r="X177">
        <v>24</v>
      </c>
      <c r="Y177" t="s">
        <v>203</v>
      </c>
      <c r="Z177" t="s">
        <v>1517</v>
      </c>
      <c r="AB177" t="s">
        <v>204</v>
      </c>
      <c r="AD177">
        <v>0</v>
      </c>
      <c r="AE177" t="s">
        <v>206</v>
      </c>
      <c r="AF177">
        <v>25</v>
      </c>
      <c r="AG177" t="s">
        <v>345</v>
      </c>
      <c r="AH177" t="s">
        <v>400</v>
      </c>
      <c r="AI177" t="s">
        <v>209</v>
      </c>
      <c r="AJ177">
        <v>1</v>
      </c>
      <c r="AK177" s="4">
        <v>45978</v>
      </c>
      <c r="AL177" t="s">
        <v>195</v>
      </c>
    </row>
    <row r="178" spans="1:38" x14ac:dyDescent="0.3">
      <c r="A178" t="s">
        <v>1524</v>
      </c>
      <c r="B178" t="s">
        <v>1524</v>
      </c>
      <c r="C178" t="s">
        <v>125</v>
      </c>
      <c r="D178">
        <v>37</v>
      </c>
      <c r="E178" t="s">
        <v>1525</v>
      </c>
      <c r="F178" t="s">
        <v>1526</v>
      </c>
      <c r="G178" t="s">
        <v>1525</v>
      </c>
      <c r="H178" t="s">
        <v>1526</v>
      </c>
      <c r="I178" s="4">
        <v>32973</v>
      </c>
      <c r="J178" t="s">
        <v>195</v>
      </c>
      <c r="K178" t="s">
        <v>1527</v>
      </c>
      <c r="L178" t="s">
        <v>1525</v>
      </c>
      <c r="M178" t="s">
        <v>215</v>
      </c>
      <c r="N178" t="s">
        <v>1528</v>
      </c>
      <c r="O178" s="4">
        <v>46024</v>
      </c>
      <c r="P178" t="s">
        <v>1529</v>
      </c>
      <c r="Q178" t="s">
        <v>1530</v>
      </c>
      <c r="R178" t="s">
        <v>575</v>
      </c>
      <c r="S178" t="s">
        <v>220</v>
      </c>
      <c r="T178">
        <v>30</v>
      </c>
      <c r="U178">
        <v>30</v>
      </c>
      <c r="V178">
        <v>68</v>
      </c>
      <c r="W178">
        <v>0</v>
      </c>
      <c r="X178">
        <v>8</v>
      </c>
      <c r="Y178" t="s">
        <v>203</v>
      </c>
      <c r="Z178" t="s">
        <v>1524</v>
      </c>
      <c r="AB178" t="s">
        <v>204</v>
      </c>
      <c r="AC178" t="s">
        <v>205</v>
      </c>
      <c r="AD178">
        <v>0</v>
      </c>
      <c r="AE178" t="s">
        <v>206</v>
      </c>
      <c r="AF178">
        <v>26</v>
      </c>
      <c r="AG178" t="s">
        <v>207</v>
      </c>
      <c r="AH178" t="s">
        <v>208</v>
      </c>
      <c r="AI178" t="s">
        <v>209</v>
      </c>
      <c r="AJ178">
        <v>1</v>
      </c>
      <c r="AK178" s="4">
        <v>45994</v>
      </c>
      <c r="AL178" t="s">
        <v>195</v>
      </c>
    </row>
    <row r="179" spans="1:38" x14ac:dyDescent="0.3">
      <c r="A179" t="s">
        <v>1531</v>
      </c>
      <c r="B179" t="s">
        <v>192</v>
      </c>
      <c r="C179" t="s">
        <v>125</v>
      </c>
      <c r="D179">
        <v>74</v>
      </c>
      <c r="E179" t="s">
        <v>1532</v>
      </c>
      <c r="F179" t="s">
        <v>1533</v>
      </c>
      <c r="G179" t="s">
        <v>1532</v>
      </c>
      <c r="H179" t="s">
        <v>1533</v>
      </c>
      <c r="I179" s="4">
        <v>44284</v>
      </c>
      <c r="J179" t="s">
        <v>195</v>
      </c>
      <c r="K179" t="s">
        <v>1534</v>
      </c>
      <c r="L179" t="s">
        <v>1532</v>
      </c>
      <c r="M179" t="s">
        <v>801</v>
      </c>
      <c r="N179" t="s">
        <v>1535</v>
      </c>
      <c r="O179" s="4">
        <v>46017</v>
      </c>
      <c r="P179" t="s">
        <v>1522</v>
      </c>
      <c r="Q179" t="s">
        <v>1523</v>
      </c>
      <c r="R179" t="s">
        <v>575</v>
      </c>
      <c r="S179" t="s">
        <v>220</v>
      </c>
      <c r="T179">
        <v>22</v>
      </c>
      <c r="U179">
        <v>1</v>
      </c>
      <c r="V179">
        <v>68</v>
      </c>
      <c r="W179">
        <v>1</v>
      </c>
      <c r="X179">
        <v>15</v>
      </c>
      <c r="Y179" t="s">
        <v>203</v>
      </c>
      <c r="Z179" t="s">
        <v>1531</v>
      </c>
      <c r="AB179" t="s">
        <v>204</v>
      </c>
      <c r="AC179" t="s">
        <v>205</v>
      </c>
      <c r="AD179">
        <v>0</v>
      </c>
      <c r="AE179" t="s">
        <v>206</v>
      </c>
      <c r="AF179">
        <v>26</v>
      </c>
      <c r="AG179" t="s">
        <v>207</v>
      </c>
      <c r="AH179" t="s">
        <v>208</v>
      </c>
      <c r="AI179" t="s">
        <v>209</v>
      </c>
      <c r="AJ179">
        <v>2</v>
      </c>
      <c r="AK179" s="4">
        <v>45957</v>
      </c>
      <c r="AL179" t="s">
        <v>195</v>
      </c>
    </row>
    <row r="180" spans="1:38" x14ac:dyDescent="0.3">
      <c r="A180" t="s">
        <v>1536</v>
      </c>
      <c r="B180" t="s">
        <v>1536</v>
      </c>
      <c r="C180" t="s">
        <v>125</v>
      </c>
      <c r="D180">
        <v>28</v>
      </c>
      <c r="E180" t="s">
        <v>1537</v>
      </c>
      <c r="F180" t="s">
        <v>1538</v>
      </c>
      <c r="G180" t="s">
        <v>1537</v>
      </c>
      <c r="H180" t="s">
        <v>1538</v>
      </c>
      <c r="I180" s="4">
        <v>45963</v>
      </c>
      <c r="J180" t="s">
        <v>195</v>
      </c>
      <c r="K180" t="s">
        <v>1539</v>
      </c>
      <c r="L180" t="s">
        <v>1537</v>
      </c>
      <c r="M180" t="s">
        <v>197</v>
      </c>
      <c r="N180" t="s">
        <v>1540</v>
      </c>
      <c r="O180" s="4">
        <v>46003</v>
      </c>
      <c r="P180" t="s">
        <v>1541</v>
      </c>
      <c r="Q180" t="s">
        <v>1542</v>
      </c>
      <c r="R180" t="s">
        <v>250</v>
      </c>
      <c r="S180" t="s">
        <v>220</v>
      </c>
      <c r="T180">
        <v>30</v>
      </c>
      <c r="U180">
        <v>14</v>
      </c>
      <c r="V180">
        <v>73</v>
      </c>
      <c r="W180">
        <v>2</v>
      </c>
      <c r="X180">
        <v>29</v>
      </c>
      <c r="Y180" t="s">
        <v>203</v>
      </c>
      <c r="Z180" t="s">
        <v>1536</v>
      </c>
      <c r="AB180" t="s">
        <v>204</v>
      </c>
      <c r="AC180" t="s">
        <v>205</v>
      </c>
      <c r="AD180">
        <v>0</v>
      </c>
      <c r="AE180" t="s">
        <v>206</v>
      </c>
      <c r="AF180">
        <v>24</v>
      </c>
      <c r="AG180" t="s">
        <v>233</v>
      </c>
      <c r="AH180" t="s">
        <v>884</v>
      </c>
      <c r="AI180" t="s">
        <v>209</v>
      </c>
      <c r="AJ180">
        <v>0</v>
      </c>
      <c r="AK180" s="4">
        <v>46003</v>
      </c>
      <c r="AL180" t="s">
        <v>195</v>
      </c>
    </row>
    <row r="181" spans="1:38" x14ac:dyDescent="0.3">
      <c r="A181" t="s">
        <v>1543</v>
      </c>
      <c r="B181" t="s">
        <v>1543</v>
      </c>
      <c r="C181" t="s">
        <v>125</v>
      </c>
      <c r="D181">
        <v>98</v>
      </c>
      <c r="E181" t="s">
        <v>1544</v>
      </c>
      <c r="F181" t="s">
        <v>1545</v>
      </c>
      <c r="G181" t="s">
        <v>1544</v>
      </c>
      <c r="H181" t="s">
        <v>1545</v>
      </c>
      <c r="I181" s="4">
        <v>44504</v>
      </c>
      <c r="J181" t="s">
        <v>195</v>
      </c>
      <c r="K181" t="s">
        <v>1546</v>
      </c>
      <c r="L181" t="s">
        <v>1544</v>
      </c>
      <c r="M181" t="s">
        <v>197</v>
      </c>
      <c r="N181" t="s">
        <v>1547</v>
      </c>
      <c r="O181" s="4">
        <v>45995</v>
      </c>
      <c r="P181" t="s">
        <v>1548</v>
      </c>
      <c r="Q181" t="s">
        <v>1509</v>
      </c>
      <c r="R181" t="s">
        <v>250</v>
      </c>
      <c r="S181" t="s">
        <v>220</v>
      </c>
      <c r="T181">
        <v>30</v>
      </c>
      <c r="U181">
        <v>2</v>
      </c>
      <c r="V181">
        <v>69</v>
      </c>
      <c r="W181">
        <v>3</v>
      </c>
      <c r="X181">
        <v>37</v>
      </c>
      <c r="Y181" t="s">
        <v>203</v>
      </c>
      <c r="Z181" t="s">
        <v>1543</v>
      </c>
      <c r="AB181" t="s">
        <v>204</v>
      </c>
      <c r="AC181" t="s">
        <v>205</v>
      </c>
      <c r="AD181">
        <v>0</v>
      </c>
      <c r="AE181" t="s">
        <v>206</v>
      </c>
      <c r="AF181">
        <v>23</v>
      </c>
      <c r="AG181" t="s">
        <v>288</v>
      </c>
      <c r="AH181" t="s">
        <v>289</v>
      </c>
      <c r="AI181" t="s">
        <v>209</v>
      </c>
      <c r="AJ181">
        <v>2</v>
      </c>
      <c r="AK181" s="4">
        <v>45933</v>
      </c>
      <c r="AL181" t="s">
        <v>195</v>
      </c>
    </row>
    <row r="182" spans="1:38" x14ac:dyDescent="0.3">
      <c r="A182" t="s">
        <v>1549</v>
      </c>
      <c r="B182" t="s">
        <v>1549</v>
      </c>
      <c r="C182" t="s">
        <v>125</v>
      </c>
      <c r="D182">
        <v>49</v>
      </c>
      <c r="E182" t="s">
        <v>1550</v>
      </c>
      <c r="F182" t="s">
        <v>1551</v>
      </c>
      <c r="G182" t="s">
        <v>1550</v>
      </c>
      <c r="H182" t="s">
        <v>1551</v>
      </c>
      <c r="I182" s="4">
        <v>45214</v>
      </c>
      <c r="J182" t="s">
        <v>195</v>
      </c>
      <c r="K182" t="s">
        <v>1552</v>
      </c>
      <c r="L182" t="s">
        <v>1550</v>
      </c>
      <c r="M182" t="s">
        <v>197</v>
      </c>
      <c r="N182" t="s">
        <v>1553</v>
      </c>
      <c r="O182" s="4">
        <v>46012</v>
      </c>
      <c r="P182" t="s">
        <v>1554</v>
      </c>
      <c r="Q182" t="s">
        <v>1555</v>
      </c>
      <c r="R182" t="s">
        <v>541</v>
      </c>
      <c r="S182" t="s">
        <v>202</v>
      </c>
      <c r="T182">
        <v>25</v>
      </c>
      <c r="U182">
        <v>2</v>
      </c>
      <c r="V182">
        <v>72</v>
      </c>
      <c r="W182">
        <v>2</v>
      </c>
      <c r="X182">
        <v>20</v>
      </c>
      <c r="Y182" t="s">
        <v>203</v>
      </c>
      <c r="Z182" t="s">
        <v>1549</v>
      </c>
      <c r="AB182" t="s">
        <v>204</v>
      </c>
      <c r="AC182" t="s">
        <v>205</v>
      </c>
      <c r="AD182">
        <v>0</v>
      </c>
      <c r="AE182" t="s">
        <v>206</v>
      </c>
      <c r="AF182">
        <v>25</v>
      </c>
      <c r="AG182" t="s">
        <v>270</v>
      </c>
      <c r="AH182" t="s">
        <v>470</v>
      </c>
      <c r="AI182" t="s">
        <v>209</v>
      </c>
      <c r="AJ182">
        <v>1</v>
      </c>
      <c r="AK182" s="4">
        <v>45982</v>
      </c>
      <c r="AL182" t="s">
        <v>195</v>
      </c>
    </row>
    <row r="183" spans="1:38" x14ac:dyDescent="0.3">
      <c r="A183" t="s">
        <v>1556</v>
      </c>
      <c r="B183" t="s">
        <v>1556</v>
      </c>
      <c r="C183" t="s">
        <v>125</v>
      </c>
      <c r="D183">
        <v>181</v>
      </c>
      <c r="E183" t="s">
        <v>1557</v>
      </c>
      <c r="F183" t="s">
        <v>1558</v>
      </c>
      <c r="G183" t="s">
        <v>213</v>
      </c>
      <c r="H183" t="s">
        <v>213</v>
      </c>
      <c r="I183" t="s">
        <v>213</v>
      </c>
      <c r="J183" t="s">
        <v>195</v>
      </c>
      <c r="K183" t="s">
        <v>1559</v>
      </c>
      <c r="L183" t="s">
        <v>1557</v>
      </c>
      <c r="M183" t="s">
        <v>215</v>
      </c>
      <c r="N183" t="s">
        <v>1560</v>
      </c>
      <c r="O183" s="4">
        <v>46000</v>
      </c>
      <c r="P183" t="s">
        <v>1561</v>
      </c>
      <c r="Q183" t="s">
        <v>1562</v>
      </c>
      <c r="R183" t="s">
        <v>1354</v>
      </c>
      <c r="S183" t="s">
        <v>202</v>
      </c>
      <c r="T183">
        <v>30</v>
      </c>
      <c r="U183">
        <v>30</v>
      </c>
      <c r="V183">
        <v>69</v>
      </c>
      <c r="W183">
        <v>1</v>
      </c>
      <c r="X183">
        <v>32</v>
      </c>
      <c r="Y183" t="s">
        <v>203</v>
      </c>
      <c r="Z183" t="s">
        <v>1556</v>
      </c>
      <c r="AB183" t="s">
        <v>204</v>
      </c>
      <c r="AC183" t="s">
        <v>205</v>
      </c>
      <c r="AD183">
        <v>0</v>
      </c>
      <c r="AE183" t="s">
        <v>206</v>
      </c>
      <c r="AF183">
        <v>26</v>
      </c>
      <c r="AG183" t="s">
        <v>207</v>
      </c>
      <c r="AH183" t="s">
        <v>208</v>
      </c>
      <c r="AI183" t="s">
        <v>209</v>
      </c>
      <c r="AJ183">
        <v>5</v>
      </c>
      <c r="AK183" s="4">
        <v>45850</v>
      </c>
      <c r="AL183" t="s">
        <v>195</v>
      </c>
    </row>
    <row r="184" spans="1:38" x14ac:dyDescent="0.3">
      <c r="A184" t="s">
        <v>1563</v>
      </c>
      <c r="B184" t="s">
        <v>1563</v>
      </c>
      <c r="C184" t="s">
        <v>125</v>
      </c>
      <c r="D184">
        <v>30</v>
      </c>
      <c r="E184" t="s">
        <v>1564</v>
      </c>
      <c r="F184" t="s">
        <v>1565</v>
      </c>
      <c r="G184" t="s">
        <v>1564</v>
      </c>
      <c r="H184" t="s">
        <v>1565</v>
      </c>
      <c r="I184" s="4">
        <v>40672</v>
      </c>
      <c r="J184" t="s">
        <v>195</v>
      </c>
      <c r="K184" t="s">
        <v>1566</v>
      </c>
      <c r="L184" t="s">
        <v>1564</v>
      </c>
      <c r="M184" t="s">
        <v>197</v>
      </c>
      <c r="N184" t="s">
        <v>1567</v>
      </c>
      <c r="O184" s="4">
        <v>46001</v>
      </c>
      <c r="P184" t="s">
        <v>484</v>
      </c>
      <c r="Q184" t="s">
        <v>485</v>
      </c>
      <c r="R184" t="s">
        <v>279</v>
      </c>
      <c r="S184" t="s">
        <v>202</v>
      </c>
      <c r="T184">
        <v>30</v>
      </c>
      <c r="U184">
        <v>7</v>
      </c>
      <c r="V184">
        <v>69</v>
      </c>
      <c r="W184">
        <v>3</v>
      </c>
      <c r="X184">
        <v>31</v>
      </c>
      <c r="Y184" t="s">
        <v>203</v>
      </c>
      <c r="Z184" t="s">
        <v>1563</v>
      </c>
      <c r="AB184" t="s">
        <v>204</v>
      </c>
      <c r="AC184" t="s">
        <v>205</v>
      </c>
      <c r="AD184">
        <v>0</v>
      </c>
      <c r="AE184" t="s">
        <v>206</v>
      </c>
      <c r="AF184">
        <v>26</v>
      </c>
      <c r="AG184" t="s">
        <v>207</v>
      </c>
      <c r="AH184" t="s">
        <v>208</v>
      </c>
      <c r="AI184" t="s">
        <v>209</v>
      </c>
      <c r="AJ184">
        <v>0</v>
      </c>
      <c r="AK184" s="4">
        <v>46001</v>
      </c>
      <c r="AL184" t="s">
        <v>195</v>
      </c>
    </row>
    <row r="185" spans="1:38" x14ac:dyDescent="0.3">
      <c r="A185" t="s">
        <v>1568</v>
      </c>
      <c r="B185" t="s">
        <v>1568</v>
      </c>
      <c r="C185" t="s">
        <v>125</v>
      </c>
      <c r="D185">
        <v>87</v>
      </c>
      <c r="E185" t="s">
        <v>1569</v>
      </c>
      <c r="F185" t="s">
        <v>226</v>
      </c>
      <c r="G185" t="s">
        <v>213</v>
      </c>
      <c r="H185" t="s">
        <v>213</v>
      </c>
      <c r="I185" t="s">
        <v>213</v>
      </c>
      <c r="J185" t="s">
        <v>195</v>
      </c>
      <c r="K185" t="s">
        <v>1570</v>
      </c>
      <c r="L185" t="s">
        <v>1569</v>
      </c>
      <c r="M185" t="s">
        <v>197</v>
      </c>
      <c r="N185" t="s">
        <v>1571</v>
      </c>
      <c r="O185" s="4">
        <v>46004</v>
      </c>
      <c r="P185" t="s">
        <v>1572</v>
      </c>
      <c r="Q185" t="s">
        <v>1573</v>
      </c>
      <c r="R185" t="s">
        <v>760</v>
      </c>
      <c r="S185" t="s">
        <v>202</v>
      </c>
      <c r="T185">
        <v>30</v>
      </c>
      <c r="U185">
        <v>5</v>
      </c>
      <c r="V185">
        <v>72</v>
      </c>
      <c r="W185">
        <v>3</v>
      </c>
      <c r="X185">
        <v>28</v>
      </c>
      <c r="Y185" t="s">
        <v>203</v>
      </c>
      <c r="Z185" t="s">
        <v>1568</v>
      </c>
      <c r="AB185" t="s">
        <v>204</v>
      </c>
      <c r="AC185" t="s">
        <v>205</v>
      </c>
      <c r="AD185">
        <v>0</v>
      </c>
      <c r="AE185" t="s">
        <v>206</v>
      </c>
      <c r="AF185">
        <v>24</v>
      </c>
      <c r="AG185" t="s">
        <v>384</v>
      </c>
      <c r="AH185" t="s">
        <v>907</v>
      </c>
      <c r="AI185" t="s">
        <v>209</v>
      </c>
      <c r="AJ185">
        <v>2</v>
      </c>
      <c r="AK185" s="4">
        <v>45944</v>
      </c>
      <c r="AL185" t="s">
        <v>195</v>
      </c>
    </row>
    <row r="186" spans="1:38" x14ac:dyDescent="0.3">
      <c r="A186" t="s">
        <v>1574</v>
      </c>
      <c r="B186" t="s">
        <v>192</v>
      </c>
      <c r="C186" t="s">
        <v>125</v>
      </c>
      <c r="D186">
        <v>144</v>
      </c>
      <c r="E186" t="s">
        <v>1575</v>
      </c>
      <c r="F186" t="s">
        <v>1576</v>
      </c>
      <c r="G186" t="s">
        <v>1575</v>
      </c>
      <c r="H186" t="s">
        <v>1576</v>
      </c>
      <c r="I186" s="4">
        <v>36283</v>
      </c>
      <c r="J186" t="s">
        <v>195</v>
      </c>
      <c r="K186" t="s">
        <v>1577</v>
      </c>
      <c r="L186" t="s">
        <v>1575</v>
      </c>
      <c r="M186" t="s">
        <v>215</v>
      </c>
      <c r="N186" t="s">
        <v>1578</v>
      </c>
      <c r="O186" s="4">
        <v>46007</v>
      </c>
      <c r="P186" t="s">
        <v>1000</v>
      </c>
      <c r="Q186" t="s">
        <v>1001</v>
      </c>
      <c r="R186" t="s">
        <v>279</v>
      </c>
      <c r="S186" t="s">
        <v>202</v>
      </c>
      <c r="T186">
        <v>30</v>
      </c>
      <c r="U186">
        <v>30</v>
      </c>
      <c r="V186">
        <v>69</v>
      </c>
      <c r="W186">
        <v>0</v>
      </c>
      <c r="X186">
        <v>25</v>
      </c>
      <c r="Y186" t="s">
        <v>203</v>
      </c>
      <c r="Z186" t="s">
        <v>1574</v>
      </c>
      <c r="AB186" t="s">
        <v>204</v>
      </c>
      <c r="AC186" t="s">
        <v>205</v>
      </c>
      <c r="AD186">
        <v>0</v>
      </c>
      <c r="AE186" t="s">
        <v>206</v>
      </c>
      <c r="AF186">
        <v>24</v>
      </c>
      <c r="AG186" t="s">
        <v>319</v>
      </c>
      <c r="AH186" t="s">
        <v>320</v>
      </c>
      <c r="AI186" t="s">
        <v>209</v>
      </c>
      <c r="AJ186">
        <v>4</v>
      </c>
      <c r="AK186" s="4">
        <v>45887</v>
      </c>
      <c r="AL186" t="s">
        <v>195</v>
      </c>
    </row>
    <row r="187" spans="1:38" x14ac:dyDescent="0.3">
      <c r="A187" t="s">
        <v>1579</v>
      </c>
      <c r="B187" t="s">
        <v>1579</v>
      </c>
      <c r="C187" t="s">
        <v>125</v>
      </c>
      <c r="D187">
        <v>177</v>
      </c>
      <c r="E187" t="s">
        <v>1580</v>
      </c>
      <c r="F187" t="s">
        <v>1581</v>
      </c>
      <c r="G187" t="s">
        <v>213</v>
      </c>
      <c r="H187" t="s">
        <v>213</v>
      </c>
      <c r="I187" t="s">
        <v>213</v>
      </c>
      <c r="J187" t="s">
        <v>195</v>
      </c>
      <c r="K187" t="s">
        <v>1582</v>
      </c>
      <c r="L187" t="s">
        <v>1580</v>
      </c>
      <c r="M187" t="s">
        <v>197</v>
      </c>
      <c r="N187" t="s">
        <v>1583</v>
      </c>
      <c r="O187" s="4">
        <v>46004</v>
      </c>
      <c r="P187" t="s">
        <v>484</v>
      </c>
      <c r="Q187" t="s">
        <v>485</v>
      </c>
      <c r="R187" t="s">
        <v>279</v>
      </c>
      <c r="S187" t="s">
        <v>202</v>
      </c>
      <c r="T187">
        <v>30</v>
      </c>
      <c r="U187">
        <v>7</v>
      </c>
      <c r="V187">
        <v>69</v>
      </c>
      <c r="W187">
        <v>3</v>
      </c>
      <c r="X187">
        <v>28</v>
      </c>
      <c r="Y187" t="s">
        <v>203</v>
      </c>
      <c r="Z187" t="s">
        <v>1579</v>
      </c>
      <c r="AB187" t="s">
        <v>204</v>
      </c>
      <c r="AC187" t="s">
        <v>205</v>
      </c>
      <c r="AD187">
        <v>0</v>
      </c>
      <c r="AE187" t="s">
        <v>206</v>
      </c>
      <c r="AF187">
        <v>26</v>
      </c>
      <c r="AG187" t="s">
        <v>207</v>
      </c>
      <c r="AH187" t="s">
        <v>208</v>
      </c>
      <c r="AI187" t="s">
        <v>209</v>
      </c>
      <c r="AJ187">
        <v>5</v>
      </c>
      <c r="AK187" s="4">
        <v>45854</v>
      </c>
      <c r="AL187" t="s">
        <v>195</v>
      </c>
    </row>
    <row r="188" spans="1:38" x14ac:dyDescent="0.3">
      <c r="A188" t="s">
        <v>1584</v>
      </c>
      <c r="B188" t="s">
        <v>192</v>
      </c>
      <c r="C188" t="s">
        <v>125</v>
      </c>
      <c r="D188">
        <v>86</v>
      </c>
      <c r="E188" t="s">
        <v>1585</v>
      </c>
      <c r="F188" t="s">
        <v>1586</v>
      </c>
      <c r="G188" t="s">
        <v>1585</v>
      </c>
      <c r="H188" t="s">
        <v>1586</v>
      </c>
      <c r="I188" s="4">
        <v>45753</v>
      </c>
      <c r="J188" t="s">
        <v>195</v>
      </c>
      <c r="K188" t="s">
        <v>1587</v>
      </c>
      <c r="L188" t="s">
        <v>1585</v>
      </c>
      <c r="M188" t="s">
        <v>197</v>
      </c>
      <c r="N188" t="s">
        <v>1588</v>
      </c>
      <c r="O188" s="4">
        <v>46005</v>
      </c>
      <c r="P188" t="s">
        <v>266</v>
      </c>
      <c r="Q188" t="s">
        <v>267</v>
      </c>
      <c r="R188" t="s">
        <v>268</v>
      </c>
      <c r="S188" t="s">
        <v>220</v>
      </c>
      <c r="T188">
        <v>30</v>
      </c>
      <c r="U188">
        <v>9</v>
      </c>
      <c r="V188">
        <v>68</v>
      </c>
      <c r="W188">
        <v>2</v>
      </c>
      <c r="X188">
        <v>27</v>
      </c>
      <c r="Y188" t="s">
        <v>203</v>
      </c>
      <c r="Z188" t="s">
        <v>1584</v>
      </c>
      <c r="AB188" t="s">
        <v>204</v>
      </c>
      <c r="AC188" t="s">
        <v>205</v>
      </c>
      <c r="AD188">
        <v>0</v>
      </c>
      <c r="AE188" t="s">
        <v>206</v>
      </c>
      <c r="AF188">
        <v>25</v>
      </c>
      <c r="AG188" t="s">
        <v>233</v>
      </c>
      <c r="AH188" t="s">
        <v>1589</v>
      </c>
      <c r="AI188" t="s">
        <v>209</v>
      </c>
      <c r="AJ188">
        <v>2</v>
      </c>
      <c r="AK188" s="4">
        <v>45945</v>
      </c>
      <c r="AL188" t="s">
        <v>195</v>
      </c>
    </row>
    <row r="189" spans="1:38" x14ac:dyDescent="0.3">
      <c r="A189" t="s">
        <v>1590</v>
      </c>
      <c r="B189" t="s">
        <v>1590</v>
      </c>
      <c r="C189" t="s">
        <v>125</v>
      </c>
      <c r="D189">
        <v>51</v>
      </c>
      <c r="E189" t="s">
        <v>1591</v>
      </c>
      <c r="F189" t="s">
        <v>1592</v>
      </c>
      <c r="G189" t="s">
        <v>213</v>
      </c>
      <c r="H189" t="s">
        <v>213</v>
      </c>
      <c r="I189" t="s">
        <v>213</v>
      </c>
      <c r="J189" t="s">
        <v>195</v>
      </c>
      <c r="K189" t="s">
        <v>1593</v>
      </c>
      <c r="L189" t="s">
        <v>1591</v>
      </c>
      <c r="M189" t="s">
        <v>197</v>
      </c>
      <c r="N189" t="s">
        <v>1594</v>
      </c>
      <c r="O189" s="4">
        <v>46010</v>
      </c>
      <c r="P189" t="s">
        <v>1595</v>
      </c>
      <c r="Q189" t="s">
        <v>1596</v>
      </c>
      <c r="R189" t="s">
        <v>541</v>
      </c>
      <c r="S189" t="s">
        <v>202</v>
      </c>
      <c r="T189">
        <v>25</v>
      </c>
      <c r="U189">
        <v>8</v>
      </c>
      <c r="V189">
        <v>72</v>
      </c>
      <c r="W189">
        <v>2</v>
      </c>
      <c r="X189">
        <v>22</v>
      </c>
      <c r="Y189" t="s">
        <v>203</v>
      </c>
      <c r="Z189" t="s">
        <v>1590</v>
      </c>
      <c r="AB189" t="s">
        <v>204</v>
      </c>
      <c r="AC189" t="s">
        <v>205</v>
      </c>
      <c r="AD189">
        <v>0</v>
      </c>
      <c r="AE189" t="s">
        <v>206</v>
      </c>
      <c r="AF189">
        <v>24</v>
      </c>
      <c r="AG189" t="s">
        <v>426</v>
      </c>
      <c r="AH189" t="s">
        <v>454</v>
      </c>
      <c r="AI189" t="s">
        <v>209</v>
      </c>
      <c r="AJ189">
        <v>1</v>
      </c>
      <c r="AK189" s="4">
        <v>45980</v>
      </c>
      <c r="AL189" t="s">
        <v>195</v>
      </c>
    </row>
    <row r="190" spans="1:38" x14ac:dyDescent="0.3">
      <c r="A190" t="s">
        <v>1597</v>
      </c>
      <c r="B190" t="s">
        <v>192</v>
      </c>
      <c r="C190" t="s">
        <v>125</v>
      </c>
      <c r="D190">
        <v>73</v>
      </c>
      <c r="E190" t="s">
        <v>1598</v>
      </c>
      <c r="F190" t="s">
        <v>1599</v>
      </c>
      <c r="G190" t="s">
        <v>1600</v>
      </c>
      <c r="H190" t="s">
        <v>1601</v>
      </c>
      <c r="I190" s="4">
        <v>45851</v>
      </c>
      <c r="J190" t="s">
        <v>195</v>
      </c>
      <c r="K190" t="s">
        <v>1602</v>
      </c>
      <c r="L190" t="s">
        <v>1598</v>
      </c>
      <c r="M190" t="s">
        <v>197</v>
      </c>
      <c r="N190" t="s">
        <v>1603</v>
      </c>
      <c r="O190" s="4">
        <v>46018</v>
      </c>
      <c r="P190" t="s">
        <v>1604</v>
      </c>
      <c r="Q190" t="s">
        <v>399</v>
      </c>
      <c r="R190" t="s">
        <v>328</v>
      </c>
      <c r="S190" t="s">
        <v>202</v>
      </c>
      <c r="T190">
        <v>17</v>
      </c>
      <c r="U190">
        <v>4</v>
      </c>
      <c r="V190">
        <v>72</v>
      </c>
      <c r="W190">
        <v>1</v>
      </c>
      <c r="X190">
        <v>14</v>
      </c>
      <c r="Y190" t="s">
        <v>203</v>
      </c>
      <c r="Z190" t="s">
        <v>1597</v>
      </c>
      <c r="AB190" t="s">
        <v>204</v>
      </c>
      <c r="AD190">
        <v>0</v>
      </c>
      <c r="AE190" t="s">
        <v>206</v>
      </c>
      <c r="AF190">
        <v>25</v>
      </c>
      <c r="AG190" t="s">
        <v>251</v>
      </c>
      <c r="AH190" t="s">
        <v>1605</v>
      </c>
      <c r="AI190" t="s">
        <v>209</v>
      </c>
      <c r="AJ190">
        <v>2</v>
      </c>
      <c r="AK190" s="4">
        <v>45958</v>
      </c>
      <c r="AL190" t="s">
        <v>223</v>
      </c>
    </row>
    <row r="191" spans="1:38" x14ac:dyDescent="0.3">
      <c r="A191" t="s">
        <v>1606</v>
      </c>
      <c r="B191" t="s">
        <v>192</v>
      </c>
      <c r="C191" t="s">
        <v>125</v>
      </c>
      <c r="D191">
        <v>85</v>
      </c>
      <c r="E191" t="s">
        <v>1607</v>
      </c>
      <c r="F191" t="s">
        <v>1608</v>
      </c>
      <c r="G191" t="s">
        <v>1607</v>
      </c>
      <c r="H191" t="s">
        <v>1608</v>
      </c>
      <c r="I191" s="4">
        <v>45739</v>
      </c>
      <c r="J191" t="s">
        <v>195</v>
      </c>
      <c r="K191" t="s">
        <v>1609</v>
      </c>
      <c r="L191" t="s">
        <v>1607</v>
      </c>
      <c r="M191" t="s">
        <v>197</v>
      </c>
      <c r="N191" t="s">
        <v>1610</v>
      </c>
      <c r="O191" s="4">
        <v>46006</v>
      </c>
      <c r="P191" t="s">
        <v>1611</v>
      </c>
      <c r="Q191" t="s">
        <v>1612</v>
      </c>
      <c r="R191" t="s">
        <v>541</v>
      </c>
      <c r="S191" t="s">
        <v>202</v>
      </c>
      <c r="T191">
        <v>23</v>
      </c>
      <c r="U191">
        <v>2</v>
      </c>
      <c r="V191">
        <v>72</v>
      </c>
      <c r="W191">
        <v>2</v>
      </c>
      <c r="X191">
        <v>26</v>
      </c>
      <c r="Y191" t="s">
        <v>203</v>
      </c>
      <c r="Z191" t="s">
        <v>1606</v>
      </c>
      <c r="AB191" t="s">
        <v>204</v>
      </c>
      <c r="AC191" t="s">
        <v>205</v>
      </c>
      <c r="AD191">
        <v>3</v>
      </c>
      <c r="AE191" t="s">
        <v>206</v>
      </c>
      <c r="AF191">
        <v>25</v>
      </c>
      <c r="AG191" t="s">
        <v>270</v>
      </c>
      <c r="AH191" t="s">
        <v>271</v>
      </c>
      <c r="AI191" t="s">
        <v>209</v>
      </c>
      <c r="AJ191">
        <v>2</v>
      </c>
      <c r="AK191" s="4">
        <v>45946</v>
      </c>
      <c r="AL191" t="s">
        <v>195</v>
      </c>
    </row>
    <row r="192" spans="1:38" x14ac:dyDescent="0.3">
      <c r="A192" t="s">
        <v>1613</v>
      </c>
      <c r="B192" t="s">
        <v>1613</v>
      </c>
      <c r="C192" t="s">
        <v>125</v>
      </c>
      <c r="D192">
        <v>154</v>
      </c>
      <c r="E192" t="s">
        <v>1614</v>
      </c>
      <c r="F192" t="s">
        <v>1615</v>
      </c>
      <c r="G192" t="s">
        <v>1614</v>
      </c>
      <c r="H192" t="s">
        <v>1615</v>
      </c>
      <c r="I192" s="4">
        <v>45256</v>
      </c>
      <c r="J192" t="s">
        <v>195</v>
      </c>
      <c r="K192" t="s">
        <v>1616</v>
      </c>
      <c r="L192" t="s">
        <v>1614</v>
      </c>
      <c r="M192" t="s">
        <v>197</v>
      </c>
      <c r="N192" t="s">
        <v>1617</v>
      </c>
      <c r="O192" s="4">
        <v>46027</v>
      </c>
      <c r="P192" t="s">
        <v>1554</v>
      </c>
      <c r="Q192" t="s">
        <v>1555</v>
      </c>
      <c r="R192" t="s">
        <v>541</v>
      </c>
      <c r="S192" t="s">
        <v>220</v>
      </c>
      <c r="T192">
        <v>9</v>
      </c>
      <c r="U192">
        <v>9</v>
      </c>
      <c r="V192">
        <v>72</v>
      </c>
      <c r="W192">
        <v>0</v>
      </c>
      <c r="X192">
        <v>5</v>
      </c>
      <c r="Y192" t="s">
        <v>203</v>
      </c>
      <c r="Z192" t="s">
        <v>1613</v>
      </c>
      <c r="AB192" t="s">
        <v>204</v>
      </c>
      <c r="AC192" t="s">
        <v>205</v>
      </c>
      <c r="AD192">
        <v>0</v>
      </c>
      <c r="AE192" t="s">
        <v>206</v>
      </c>
      <c r="AF192">
        <v>24</v>
      </c>
      <c r="AG192" t="s">
        <v>233</v>
      </c>
      <c r="AH192" t="s">
        <v>884</v>
      </c>
      <c r="AI192" t="s">
        <v>209</v>
      </c>
      <c r="AJ192">
        <v>5</v>
      </c>
      <c r="AK192" s="4">
        <v>45877</v>
      </c>
      <c r="AL192" t="s">
        <v>195</v>
      </c>
    </row>
    <row r="193" spans="1:38" x14ac:dyDescent="0.3">
      <c r="A193" t="s">
        <v>1618</v>
      </c>
      <c r="B193" t="s">
        <v>192</v>
      </c>
      <c r="C193" t="s">
        <v>125</v>
      </c>
      <c r="D193">
        <v>66</v>
      </c>
      <c r="E193" t="s">
        <v>1619</v>
      </c>
      <c r="F193" t="s">
        <v>226</v>
      </c>
      <c r="G193" t="s">
        <v>1620</v>
      </c>
      <c r="H193" t="s">
        <v>1621</v>
      </c>
      <c r="I193" s="4">
        <v>44167</v>
      </c>
      <c r="J193" t="s">
        <v>195</v>
      </c>
      <c r="K193" t="s">
        <v>1622</v>
      </c>
      <c r="L193" t="s">
        <v>1619</v>
      </c>
      <c r="M193" t="s">
        <v>215</v>
      </c>
      <c r="N193" t="s">
        <v>1623</v>
      </c>
      <c r="O193" s="4">
        <v>46025</v>
      </c>
      <c r="P193" t="s">
        <v>1300</v>
      </c>
      <c r="Q193" t="s">
        <v>1301</v>
      </c>
      <c r="R193" t="s">
        <v>328</v>
      </c>
      <c r="S193" t="s">
        <v>202</v>
      </c>
      <c r="T193">
        <v>30</v>
      </c>
      <c r="U193">
        <v>30</v>
      </c>
      <c r="V193">
        <v>72</v>
      </c>
      <c r="W193">
        <v>0</v>
      </c>
      <c r="X193">
        <v>7</v>
      </c>
      <c r="Y193" t="s">
        <v>203</v>
      </c>
      <c r="Z193" t="s">
        <v>1618</v>
      </c>
      <c r="AB193" t="s">
        <v>204</v>
      </c>
      <c r="AC193" t="s">
        <v>205</v>
      </c>
      <c r="AD193">
        <v>0</v>
      </c>
      <c r="AE193" t="s">
        <v>206</v>
      </c>
      <c r="AF193">
        <v>26</v>
      </c>
      <c r="AG193" t="s">
        <v>288</v>
      </c>
      <c r="AH193" t="s">
        <v>289</v>
      </c>
      <c r="AI193" t="s">
        <v>209</v>
      </c>
      <c r="AJ193">
        <v>2</v>
      </c>
      <c r="AK193" s="4">
        <v>45965</v>
      </c>
      <c r="AL193" t="s">
        <v>195</v>
      </c>
    </row>
    <row r="194" spans="1:38" x14ac:dyDescent="0.3">
      <c r="A194" t="s">
        <v>1624</v>
      </c>
      <c r="B194" t="s">
        <v>1624</v>
      </c>
      <c r="C194" t="s">
        <v>125</v>
      </c>
      <c r="D194">
        <v>33</v>
      </c>
      <c r="E194" t="s">
        <v>1625</v>
      </c>
      <c r="F194" t="s">
        <v>1626</v>
      </c>
      <c r="G194" t="s">
        <v>1625</v>
      </c>
      <c r="H194" t="s">
        <v>1626</v>
      </c>
      <c r="I194" s="4">
        <v>29766</v>
      </c>
      <c r="J194" t="s">
        <v>195</v>
      </c>
      <c r="K194" t="s">
        <v>1627</v>
      </c>
      <c r="L194" t="s">
        <v>1625</v>
      </c>
      <c r="M194" t="s">
        <v>197</v>
      </c>
      <c r="N194" t="s">
        <v>1628</v>
      </c>
      <c r="O194" s="4">
        <v>45999</v>
      </c>
      <c r="P194" t="s">
        <v>1629</v>
      </c>
      <c r="Q194" t="s">
        <v>1630</v>
      </c>
      <c r="R194" t="s">
        <v>575</v>
      </c>
      <c r="S194" t="s">
        <v>367</v>
      </c>
      <c r="T194">
        <v>30</v>
      </c>
      <c r="U194">
        <v>14</v>
      </c>
      <c r="V194">
        <v>68</v>
      </c>
      <c r="W194">
        <v>2</v>
      </c>
      <c r="X194">
        <v>33</v>
      </c>
      <c r="Y194" t="s">
        <v>203</v>
      </c>
      <c r="Z194" t="s">
        <v>1624</v>
      </c>
      <c r="AB194" t="s">
        <v>204</v>
      </c>
      <c r="AD194">
        <v>0</v>
      </c>
      <c r="AE194" t="s">
        <v>206</v>
      </c>
      <c r="AF194">
        <v>25</v>
      </c>
      <c r="AG194" t="s">
        <v>345</v>
      </c>
      <c r="AH194" t="s">
        <v>400</v>
      </c>
      <c r="AI194" t="s">
        <v>209</v>
      </c>
      <c r="AJ194">
        <v>0</v>
      </c>
      <c r="AK194" s="4">
        <v>45998</v>
      </c>
      <c r="AL194" t="s">
        <v>195</v>
      </c>
    </row>
    <row r="195" spans="1:38" x14ac:dyDescent="0.3">
      <c r="A195" t="s">
        <v>1631</v>
      </c>
      <c r="B195" t="s">
        <v>1631</v>
      </c>
      <c r="C195" t="s">
        <v>125</v>
      </c>
      <c r="D195">
        <v>49</v>
      </c>
      <c r="E195" t="s">
        <v>1632</v>
      </c>
      <c r="F195" t="s">
        <v>1633</v>
      </c>
      <c r="G195" t="s">
        <v>1632</v>
      </c>
      <c r="H195" t="s">
        <v>1633</v>
      </c>
      <c r="I195" s="4">
        <v>42121</v>
      </c>
      <c r="J195" t="s">
        <v>195</v>
      </c>
      <c r="K195" t="s">
        <v>1634</v>
      </c>
      <c r="L195" t="s">
        <v>1632</v>
      </c>
      <c r="M195" t="s">
        <v>801</v>
      </c>
      <c r="N195" t="s">
        <v>1635</v>
      </c>
      <c r="O195" s="4">
        <v>46012</v>
      </c>
      <c r="P195" t="s">
        <v>547</v>
      </c>
      <c r="Q195" t="s">
        <v>548</v>
      </c>
      <c r="R195" t="s">
        <v>549</v>
      </c>
      <c r="S195" t="s">
        <v>220</v>
      </c>
      <c r="T195">
        <v>20</v>
      </c>
      <c r="U195">
        <v>9</v>
      </c>
      <c r="V195">
        <v>68</v>
      </c>
      <c r="W195">
        <v>1</v>
      </c>
      <c r="X195">
        <v>20</v>
      </c>
      <c r="Y195" t="s">
        <v>203</v>
      </c>
      <c r="Z195" t="s">
        <v>1631</v>
      </c>
      <c r="AB195" t="s">
        <v>204</v>
      </c>
      <c r="AC195" t="s">
        <v>205</v>
      </c>
      <c r="AD195">
        <v>0</v>
      </c>
      <c r="AE195" t="s">
        <v>206</v>
      </c>
      <c r="AF195">
        <v>26</v>
      </c>
      <c r="AG195" t="s">
        <v>319</v>
      </c>
      <c r="AH195" t="s">
        <v>478</v>
      </c>
      <c r="AI195" t="s">
        <v>209</v>
      </c>
      <c r="AJ195">
        <v>1</v>
      </c>
      <c r="AK195" s="4">
        <v>45982</v>
      </c>
      <c r="AL195" t="s">
        <v>195</v>
      </c>
    </row>
    <row r="196" spans="1:38" x14ac:dyDescent="0.3">
      <c r="A196" t="s">
        <v>1636</v>
      </c>
      <c r="B196" t="s">
        <v>1636</v>
      </c>
      <c r="C196" t="s">
        <v>125</v>
      </c>
      <c r="D196">
        <v>32</v>
      </c>
      <c r="E196" t="s">
        <v>1637</v>
      </c>
      <c r="F196" t="s">
        <v>1638</v>
      </c>
      <c r="G196" t="s">
        <v>1637</v>
      </c>
      <c r="H196" t="s">
        <v>1638</v>
      </c>
      <c r="I196" s="4">
        <v>45977</v>
      </c>
      <c r="J196" t="s">
        <v>195</v>
      </c>
      <c r="K196" t="s">
        <v>1639</v>
      </c>
      <c r="L196" t="s">
        <v>1637</v>
      </c>
      <c r="M196" t="s">
        <v>197</v>
      </c>
      <c r="N196" t="s">
        <v>1640</v>
      </c>
      <c r="O196" s="4">
        <v>46029</v>
      </c>
      <c r="P196" t="s">
        <v>1641</v>
      </c>
      <c r="Q196" t="s">
        <v>1642</v>
      </c>
      <c r="R196" t="s">
        <v>318</v>
      </c>
      <c r="S196" t="s">
        <v>220</v>
      </c>
      <c r="T196">
        <v>6</v>
      </c>
      <c r="U196">
        <v>6</v>
      </c>
      <c r="V196">
        <v>83</v>
      </c>
      <c r="W196">
        <v>0</v>
      </c>
      <c r="X196">
        <v>3</v>
      </c>
      <c r="Y196" t="s">
        <v>203</v>
      </c>
      <c r="Z196" t="s">
        <v>1636</v>
      </c>
      <c r="AB196" t="s">
        <v>204</v>
      </c>
      <c r="AC196" t="s">
        <v>205</v>
      </c>
      <c r="AD196">
        <v>0</v>
      </c>
      <c r="AE196" t="s">
        <v>206</v>
      </c>
      <c r="AF196">
        <v>24</v>
      </c>
      <c r="AG196" t="s">
        <v>345</v>
      </c>
      <c r="AH196" t="s">
        <v>346</v>
      </c>
      <c r="AI196" t="s">
        <v>209</v>
      </c>
      <c r="AJ196">
        <v>1</v>
      </c>
      <c r="AK196" s="4">
        <v>45999</v>
      </c>
      <c r="AL196" t="s">
        <v>195</v>
      </c>
    </row>
    <row r="197" spans="1:38" x14ac:dyDescent="0.3">
      <c r="A197" t="s">
        <v>1643</v>
      </c>
      <c r="B197" t="s">
        <v>1643</v>
      </c>
      <c r="C197" t="s">
        <v>125</v>
      </c>
      <c r="D197">
        <v>51</v>
      </c>
      <c r="E197" t="s">
        <v>1644</v>
      </c>
      <c r="F197" t="s">
        <v>1645</v>
      </c>
      <c r="G197" t="s">
        <v>1644</v>
      </c>
      <c r="H197" t="s">
        <v>1645</v>
      </c>
      <c r="I197" s="4">
        <v>37137</v>
      </c>
      <c r="J197" t="s">
        <v>195</v>
      </c>
      <c r="K197" t="s">
        <v>1646</v>
      </c>
      <c r="L197" t="s">
        <v>1644</v>
      </c>
      <c r="M197" t="s">
        <v>197</v>
      </c>
      <c r="N197" t="s">
        <v>1647</v>
      </c>
      <c r="O197" s="4">
        <v>46010</v>
      </c>
      <c r="P197" t="s">
        <v>1648</v>
      </c>
      <c r="Q197" t="s">
        <v>1649</v>
      </c>
      <c r="R197" t="s">
        <v>219</v>
      </c>
      <c r="S197" t="s">
        <v>336</v>
      </c>
      <c r="T197">
        <v>27</v>
      </c>
      <c r="U197">
        <v>6</v>
      </c>
      <c r="V197">
        <v>80.290000000000006</v>
      </c>
      <c r="W197">
        <v>2</v>
      </c>
      <c r="X197">
        <v>22</v>
      </c>
      <c r="Y197" t="s">
        <v>203</v>
      </c>
      <c r="Z197" t="s">
        <v>1643</v>
      </c>
      <c r="AB197" t="s">
        <v>204</v>
      </c>
      <c r="AD197">
        <v>0</v>
      </c>
      <c r="AE197" t="s">
        <v>206</v>
      </c>
      <c r="AF197">
        <v>24</v>
      </c>
      <c r="AG197" t="s">
        <v>270</v>
      </c>
      <c r="AH197" t="s">
        <v>470</v>
      </c>
      <c r="AI197" t="s">
        <v>209</v>
      </c>
      <c r="AJ197">
        <v>1</v>
      </c>
      <c r="AK197" s="4">
        <v>45980</v>
      </c>
      <c r="AL197" t="s">
        <v>195</v>
      </c>
    </row>
    <row r="198" spans="1:38" x14ac:dyDescent="0.3">
      <c r="A198" t="s">
        <v>1650</v>
      </c>
      <c r="B198" t="s">
        <v>1650</v>
      </c>
      <c r="C198" t="s">
        <v>125</v>
      </c>
      <c r="D198">
        <v>123</v>
      </c>
      <c r="E198" t="s">
        <v>1651</v>
      </c>
      <c r="F198" t="s">
        <v>1652</v>
      </c>
      <c r="G198" t="s">
        <v>1651</v>
      </c>
      <c r="H198" t="s">
        <v>1652</v>
      </c>
      <c r="I198" s="4">
        <v>36934</v>
      </c>
      <c r="J198" t="s">
        <v>195</v>
      </c>
      <c r="K198" t="s">
        <v>1653</v>
      </c>
      <c r="L198" t="s">
        <v>1651</v>
      </c>
      <c r="M198" t="s">
        <v>197</v>
      </c>
      <c r="N198" t="s">
        <v>1654</v>
      </c>
      <c r="O198" s="4">
        <v>45998</v>
      </c>
      <c r="P198" t="s">
        <v>1655</v>
      </c>
      <c r="Q198" t="s">
        <v>1656</v>
      </c>
      <c r="R198" t="s">
        <v>541</v>
      </c>
      <c r="S198" t="s">
        <v>367</v>
      </c>
      <c r="T198">
        <v>30</v>
      </c>
      <c r="U198">
        <v>10</v>
      </c>
      <c r="V198">
        <v>72</v>
      </c>
      <c r="W198">
        <v>2</v>
      </c>
      <c r="X198">
        <v>34</v>
      </c>
      <c r="Y198" t="s">
        <v>203</v>
      </c>
      <c r="Z198" t="s">
        <v>1650</v>
      </c>
      <c r="AB198" t="s">
        <v>204</v>
      </c>
      <c r="AC198" t="s">
        <v>205</v>
      </c>
      <c r="AD198">
        <v>0</v>
      </c>
      <c r="AE198" t="s">
        <v>206</v>
      </c>
      <c r="AF198">
        <v>26</v>
      </c>
      <c r="AG198" t="s">
        <v>207</v>
      </c>
      <c r="AH198" t="s">
        <v>208</v>
      </c>
      <c r="AI198" t="s">
        <v>209</v>
      </c>
      <c r="AJ198">
        <v>3</v>
      </c>
      <c r="AK198" s="4">
        <v>45908</v>
      </c>
      <c r="AL198" t="s">
        <v>195</v>
      </c>
    </row>
    <row r="199" spans="1:38" x14ac:dyDescent="0.3">
      <c r="A199" t="s">
        <v>1657</v>
      </c>
      <c r="B199" t="s">
        <v>1657</v>
      </c>
      <c r="C199" t="s">
        <v>125</v>
      </c>
      <c r="D199">
        <v>29</v>
      </c>
      <c r="E199" t="s">
        <v>1658</v>
      </c>
      <c r="F199" t="s">
        <v>1659</v>
      </c>
      <c r="G199" t="s">
        <v>1658</v>
      </c>
      <c r="H199" t="s">
        <v>1659</v>
      </c>
      <c r="I199" s="4">
        <v>45949</v>
      </c>
      <c r="J199" t="s">
        <v>195</v>
      </c>
      <c r="K199" t="s">
        <v>1660</v>
      </c>
      <c r="L199" t="s">
        <v>1658</v>
      </c>
      <c r="M199" t="s">
        <v>197</v>
      </c>
      <c r="N199" t="s">
        <v>1661</v>
      </c>
      <c r="O199" s="4">
        <v>46002</v>
      </c>
      <c r="P199" t="s">
        <v>1662</v>
      </c>
      <c r="Q199" t="s">
        <v>1509</v>
      </c>
      <c r="R199" t="s">
        <v>260</v>
      </c>
      <c r="S199" t="s">
        <v>202</v>
      </c>
      <c r="T199">
        <v>27</v>
      </c>
      <c r="U199">
        <v>7</v>
      </c>
      <c r="V199">
        <v>68</v>
      </c>
      <c r="W199">
        <v>2</v>
      </c>
      <c r="X199">
        <v>30</v>
      </c>
      <c r="Y199" t="s">
        <v>203</v>
      </c>
      <c r="Z199" t="s">
        <v>1657</v>
      </c>
      <c r="AB199" t="s">
        <v>204</v>
      </c>
      <c r="AC199" t="s">
        <v>205</v>
      </c>
      <c r="AD199">
        <v>3</v>
      </c>
      <c r="AE199" t="s">
        <v>206</v>
      </c>
      <c r="AF199">
        <v>25</v>
      </c>
      <c r="AG199" t="s">
        <v>233</v>
      </c>
      <c r="AH199" t="s">
        <v>1663</v>
      </c>
      <c r="AI199" t="s">
        <v>209</v>
      </c>
      <c r="AJ199">
        <v>0</v>
      </c>
      <c r="AK199" s="4">
        <v>46002</v>
      </c>
      <c r="AL199" t="s">
        <v>195</v>
      </c>
    </row>
    <row r="200" spans="1:38" x14ac:dyDescent="0.3">
      <c r="A200" t="s">
        <v>1664</v>
      </c>
      <c r="B200" t="s">
        <v>1664</v>
      </c>
      <c r="C200" t="s">
        <v>125</v>
      </c>
      <c r="D200">
        <v>49</v>
      </c>
      <c r="E200" t="s">
        <v>1665</v>
      </c>
      <c r="F200" t="s">
        <v>1666</v>
      </c>
      <c r="G200" t="s">
        <v>1665</v>
      </c>
      <c r="H200" t="s">
        <v>1666</v>
      </c>
      <c r="I200" s="4">
        <v>45851</v>
      </c>
      <c r="J200" t="s">
        <v>195</v>
      </c>
      <c r="K200" t="s">
        <v>1667</v>
      </c>
      <c r="L200" t="s">
        <v>1665</v>
      </c>
      <c r="M200" t="s">
        <v>197</v>
      </c>
      <c r="N200" t="s">
        <v>1668</v>
      </c>
      <c r="O200" s="4">
        <v>46012</v>
      </c>
      <c r="P200" t="s">
        <v>1274</v>
      </c>
      <c r="Q200" t="s">
        <v>1275</v>
      </c>
      <c r="R200" t="s">
        <v>297</v>
      </c>
      <c r="S200" t="s">
        <v>336</v>
      </c>
      <c r="T200">
        <v>18</v>
      </c>
      <c r="U200">
        <v>2</v>
      </c>
      <c r="V200">
        <v>75.290000000000006</v>
      </c>
      <c r="W200">
        <v>1</v>
      </c>
      <c r="X200">
        <v>20</v>
      </c>
      <c r="Y200" t="s">
        <v>203</v>
      </c>
      <c r="Z200" t="s">
        <v>1664</v>
      </c>
      <c r="AB200" t="s">
        <v>204</v>
      </c>
      <c r="AC200" t="s">
        <v>205</v>
      </c>
      <c r="AD200">
        <v>2</v>
      </c>
      <c r="AE200" t="s">
        <v>206</v>
      </c>
      <c r="AF200">
        <v>26</v>
      </c>
      <c r="AG200" t="s">
        <v>774</v>
      </c>
      <c r="AH200" t="s">
        <v>1002</v>
      </c>
      <c r="AI200" t="s">
        <v>209</v>
      </c>
      <c r="AJ200">
        <v>1</v>
      </c>
      <c r="AK200" s="4">
        <v>45982</v>
      </c>
      <c r="AL200" t="s">
        <v>195</v>
      </c>
    </row>
    <row r="201" spans="1:38" x14ac:dyDescent="0.3">
      <c r="A201" t="s">
        <v>1669</v>
      </c>
      <c r="B201" t="s">
        <v>192</v>
      </c>
      <c r="C201" t="s">
        <v>125</v>
      </c>
      <c r="D201">
        <v>184</v>
      </c>
      <c r="E201" t="s">
        <v>1670</v>
      </c>
      <c r="F201" t="s">
        <v>226</v>
      </c>
      <c r="G201" t="s">
        <v>213</v>
      </c>
      <c r="H201" t="s">
        <v>213</v>
      </c>
      <c r="I201" t="s">
        <v>213</v>
      </c>
      <c r="J201" t="s">
        <v>195</v>
      </c>
      <c r="K201" t="s">
        <v>1671</v>
      </c>
      <c r="L201" t="s">
        <v>1670</v>
      </c>
      <c r="M201" t="s">
        <v>197</v>
      </c>
      <c r="N201" t="s">
        <v>1672</v>
      </c>
      <c r="O201" s="4">
        <v>46027</v>
      </c>
      <c r="P201" t="s">
        <v>1673</v>
      </c>
      <c r="Q201" t="s">
        <v>1674</v>
      </c>
      <c r="R201" t="s">
        <v>1675</v>
      </c>
      <c r="S201" t="s">
        <v>202</v>
      </c>
      <c r="T201">
        <v>18</v>
      </c>
      <c r="U201">
        <v>3</v>
      </c>
      <c r="V201">
        <v>72</v>
      </c>
      <c r="W201">
        <v>1</v>
      </c>
      <c r="X201">
        <v>5</v>
      </c>
      <c r="Y201" t="s">
        <v>203</v>
      </c>
      <c r="Z201" t="s">
        <v>1669</v>
      </c>
      <c r="AB201" t="s">
        <v>204</v>
      </c>
      <c r="AC201" t="s">
        <v>205</v>
      </c>
      <c r="AD201">
        <v>0</v>
      </c>
      <c r="AE201" t="s">
        <v>206</v>
      </c>
      <c r="AF201">
        <v>24</v>
      </c>
      <c r="AG201" t="s">
        <v>743</v>
      </c>
      <c r="AH201" t="s">
        <v>1018</v>
      </c>
      <c r="AI201" t="s">
        <v>209</v>
      </c>
      <c r="AJ201">
        <v>6</v>
      </c>
      <c r="AK201" s="4">
        <v>45847</v>
      </c>
      <c r="AL201" t="s">
        <v>223</v>
      </c>
    </row>
    <row r="202" spans="1:38" x14ac:dyDescent="0.3">
      <c r="A202" t="s">
        <v>1676</v>
      </c>
      <c r="B202" t="s">
        <v>192</v>
      </c>
      <c r="C202" t="s">
        <v>125</v>
      </c>
      <c r="D202">
        <v>59</v>
      </c>
      <c r="E202" t="s">
        <v>1677</v>
      </c>
      <c r="F202" t="s">
        <v>226</v>
      </c>
      <c r="G202" t="s">
        <v>1678</v>
      </c>
      <c r="H202" t="s">
        <v>1679</v>
      </c>
      <c r="I202" s="4">
        <v>44861</v>
      </c>
      <c r="J202" t="s">
        <v>195</v>
      </c>
      <c r="K202" t="s">
        <v>1680</v>
      </c>
      <c r="L202" t="s">
        <v>1677</v>
      </c>
      <c r="M202" t="s">
        <v>197</v>
      </c>
      <c r="N202" t="s">
        <v>1681</v>
      </c>
      <c r="O202" s="4">
        <v>46002</v>
      </c>
      <c r="P202" t="s">
        <v>1682</v>
      </c>
      <c r="Q202" t="s">
        <v>1674</v>
      </c>
      <c r="R202" t="s">
        <v>1675</v>
      </c>
      <c r="S202" t="s">
        <v>202</v>
      </c>
      <c r="T202">
        <v>30</v>
      </c>
      <c r="U202">
        <v>7</v>
      </c>
      <c r="V202">
        <v>72</v>
      </c>
      <c r="W202">
        <v>2</v>
      </c>
      <c r="X202">
        <v>30</v>
      </c>
      <c r="Y202" t="s">
        <v>203</v>
      </c>
      <c r="Z202" t="s">
        <v>1676</v>
      </c>
      <c r="AB202" t="s">
        <v>204</v>
      </c>
      <c r="AC202" t="s">
        <v>205</v>
      </c>
      <c r="AD202">
        <v>0</v>
      </c>
      <c r="AE202" t="s">
        <v>206</v>
      </c>
      <c r="AF202">
        <v>26</v>
      </c>
      <c r="AG202" t="s">
        <v>288</v>
      </c>
      <c r="AH202" t="s">
        <v>289</v>
      </c>
      <c r="AI202" t="s">
        <v>209</v>
      </c>
      <c r="AJ202">
        <v>1</v>
      </c>
      <c r="AK202" s="4">
        <v>45972</v>
      </c>
      <c r="AL202" t="s">
        <v>195</v>
      </c>
    </row>
    <row r="203" spans="1:38" x14ac:dyDescent="0.3">
      <c r="A203" t="s">
        <v>1683</v>
      </c>
      <c r="B203" t="s">
        <v>1683</v>
      </c>
      <c r="C203" t="s">
        <v>125</v>
      </c>
      <c r="D203">
        <v>39</v>
      </c>
      <c r="E203" t="s">
        <v>1684</v>
      </c>
      <c r="F203" t="s">
        <v>226</v>
      </c>
      <c r="G203" t="s">
        <v>1685</v>
      </c>
      <c r="H203" t="s">
        <v>1686</v>
      </c>
      <c r="I203" s="4">
        <v>45942</v>
      </c>
      <c r="J203" t="s">
        <v>195</v>
      </c>
      <c r="K203" t="s">
        <v>1687</v>
      </c>
      <c r="L203" t="s">
        <v>1684</v>
      </c>
      <c r="M203" t="s">
        <v>197</v>
      </c>
      <c r="N203" t="s">
        <v>1688</v>
      </c>
      <c r="O203" s="4">
        <v>46022</v>
      </c>
      <c r="P203" t="s">
        <v>1689</v>
      </c>
      <c r="Q203" t="s">
        <v>1690</v>
      </c>
      <c r="R203" t="s">
        <v>453</v>
      </c>
      <c r="S203" t="s">
        <v>367</v>
      </c>
      <c r="T203">
        <v>10</v>
      </c>
      <c r="U203">
        <v>6</v>
      </c>
      <c r="V203">
        <v>69</v>
      </c>
      <c r="W203">
        <v>1</v>
      </c>
      <c r="X203">
        <v>10</v>
      </c>
      <c r="Y203" t="s">
        <v>203</v>
      </c>
      <c r="Z203" t="s">
        <v>1683</v>
      </c>
      <c r="AB203" t="s">
        <v>204</v>
      </c>
      <c r="AC203" t="s">
        <v>205</v>
      </c>
      <c r="AD203">
        <v>0</v>
      </c>
      <c r="AE203" t="s">
        <v>206</v>
      </c>
      <c r="AF203">
        <v>25</v>
      </c>
      <c r="AG203" t="s">
        <v>461</v>
      </c>
      <c r="AH203" t="s">
        <v>462</v>
      </c>
      <c r="AI203" t="s">
        <v>209</v>
      </c>
      <c r="AJ203">
        <v>1</v>
      </c>
      <c r="AK203" s="4">
        <v>45992</v>
      </c>
      <c r="AL203" t="s">
        <v>195</v>
      </c>
    </row>
    <row r="204" spans="1:38" x14ac:dyDescent="0.3">
      <c r="A204" t="s">
        <v>1691</v>
      </c>
      <c r="B204" t="s">
        <v>1691</v>
      </c>
      <c r="C204" t="s">
        <v>125</v>
      </c>
      <c r="D204">
        <v>28</v>
      </c>
      <c r="E204" t="s">
        <v>1692</v>
      </c>
      <c r="F204" t="s">
        <v>1693</v>
      </c>
      <c r="G204" t="s">
        <v>1692</v>
      </c>
      <c r="H204" t="s">
        <v>1693</v>
      </c>
      <c r="I204" s="4">
        <v>45970</v>
      </c>
      <c r="J204" t="s">
        <v>195</v>
      </c>
      <c r="K204" t="s">
        <v>1694</v>
      </c>
      <c r="L204" t="s">
        <v>1692</v>
      </c>
      <c r="M204" t="s">
        <v>197</v>
      </c>
      <c r="N204" t="s">
        <v>1695</v>
      </c>
      <c r="O204" s="4">
        <v>46003</v>
      </c>
      <c r="P204" t="s">
        <v>1696</v>
      </c>
      <c r="Q204" t="s">
        <v>772</v>
      </c>
      <c r="R204" t="s">
        <v>453</v>
      </c>
      <c r="S204" t="s">
        <v>550</v>
      </c>
      <c r="T204">
        <v>28</v>
      </c>
      <c r="U204">
        <v>14</v>
      </c>
      <c r="V204">
        <v>102.54</v>
      </c>
      <c r="W204">
        <v>1</v>
      </c>
      <c r="X204">
        <v>29</v>
      </c>
      <c r="Y204" t="s">
        <v>203</v>
      </c>
      <c r="Z204" t="s">
        <v>1691</v>
      </c>
      <c r="AB204" t="s">
        <v>204</v>
      </c>
      <c r="AC204" t="s">
        <v>205</v>
      </c>
      <c r="AD204">
        <v>1</v>
      </c>
      <c r="AE204" t="s">
        <v>206</v>
      </c>
      <c r="AF204">
        <v>25</v>
      </c>
      <c r="AG204" t="s">
        <v>270</v>
      </c>
      <c r="AH204" t="s">
        <v>728</v>
      </c>
      <c r="AI204" t="s">
        <v>209</v>
      </c>
      <c r="AJ204">
        <v>0</v>
      </c>
      <c r="AK204" s="4">
        <v>46003</v>
      </c>
      <c r="AL204" t="s">
        <v>195</v>
      </c>
    </row>
    <row r="205" spans="1:38" x14ac:dyDescent="0.3">
      <c r="A205" t="s">
        <v>1697</v>
      </c>
      <c r="B205" t="s">
        <v>1697</v>
      </c>
      <c r="C205" t="s">
        <v>125</v>
      </c>
      <c r="D205">
        <v>38</v>
      </c>
      <c r="E205" t="s">
        <v>1698</v>
      </c>
      <c r="F205" t="s">
        <v>1699</v>
      </c>
      <c r="G205" t="s">
        <v>1698</v>
      </c>
      <c r="H205" t="s">
        <v>1699</v>
      </c>
      <c r="I205" s="4">
        <v>44805</v>
      </c>
      <c r="J205" t="s">
        <v>195</v>
      </c>
      <c r="K205" t="s">
        <v>1700</v>
      </c>
      <c r="L205" t="s">
        <v>1698</v>
      </c>
      <c r="M205" t="s">
        <v>197</v>
      </c>
      <c r="N205" t="s">
        <v>1701</v>
      </c>
      <c r="O205" s="4">
        <v>46023</v>
      </c>
      <c r="P205" t="s">
        <v>1702</v>
      </c>
      <c r="Q205" t="s">
        <v>1703</v>
      </c>
      <c r="R205" t="s">
        <v>279</v>
      </c>
      <c r="S205" t="s">
        <v>220</v>
      </c>
      <c r="T205">
        <v>14</v>
      </c>
      <c r="U205">
        <v>14</v>
      </c>
      <c r="V205">
        <v>69</v>
      </c>
      <c r="W205">
        <v>0</v>
      </c>
      <c r="X205">
        <v>9</v>
      </c>
      <c r="Y205" t="s">
        <v>203</v>
      </c>
      <c r="Z205" t="s">
        <v>1697</v>
      </c>
      <c r="AB205" t="s">
        <v>204</v>
      </c>
      <c r="AC205" t="s">
        <v>205</v>
      </c>
      <c r="AD205">
        <v>0</v>
      </c>
      <c r="AE205" t="s">
        <v>206</v>
      </c>
      <c r="AF205">
        <v>24</v>
      </c>
      <c r="AG205" t="s">
        <v>774</v>
      </c>
      <c r="AH205" t="s">
        <v>775</v>
      </c>
      <c r="AI205" t="s">
        <v>209</v>
      </c>
      <c r="AJ205">
        <v>1</v>
      </c>
      <c r="AK205" s="4">
        <v>45993</v>
      </c>
      <c r="AL205" t="s">
        <v>195</v>
      </c>
    </row>
    <row r="206" spans="1:38" x14ac:dyDescent="0.3">
      <c r="A206" t="s">
        <v>1704</v>
      </c>
      <c r="B206" t="s">
        <v>1704</v>
      </c>
      <c r="C206" t="s">
        <v>125</v>
      </c>
      <c r="D206">
        <v>31</v>
      </c>
      <c r="E206" t="s">
        <v>1705</v>
      </c>
      <c r="F206" t="s">
        <v>1706</v>
      </c>
      <c r="G206" t="s">
        <v>1705</v>
      </c>
      <c r="H206" t="s">
        <v>1706</v>
      </c>
      <c r="I206" s="4">
        <v>36920</v>
      </c>
      <c r="J206" t="s">
        <v>195</v>
      </c>
      <c r="K206" t="s">
        <v>1707</v>
      </c>
      <c r="L206" t="s">
        <v>1705</v>
      </c>
      <c r="M206" t="s">
        <v>197</v>
      </c>
      <c r="N206" t="s">
        <v>1708</v>
      </c>
      <c r="O206" s="4">
        <v>46030</v>
      </c>
      <c r="P206" t="s">
        <v>532</v>
      </c>
      <c r="Q206" t="s">
        <v>533</v>
      </c>
      <c r="R206" t="s">
        <v>250</v>
      </c>
      <c r="S206" t="s">
        <v>202</v>
      </c>
      <c r="T206">
        <v>5</v>
      </c>
      <c r="U206">
        <v>5</v>
      </c>
      <c r="V206">
        <v>69</v>
      </c>
      <c r="W206">
        <v>0</v>
      </c>
      <c r="X206">
        <v>2</v>
      </c>
      <c r="Y206" t="s">
        <v>203</v>
      </c>
      <c r="Z206" t="s">
        <v>1704</v>
      </c>
      <c r="AB206" t="s">
        <v>204</v>
      </c>
      <c r="AD206">
        <v>0</v>
      </c>
      <c r="AE206" t="s">
        <v>206</v>
      </c>
      <c r="AF206">
        <v>25</v>
      </c>
      <c r="AG206" t="s">
        <v>207</v>
      </c>
      <c r="AH206" t="s">
        <v>208</v>
      </c>
      <c r="AI206" t="s">
        <v>209</v>
      </c>
      <c r="AJ206">
        <v>1</v>
      </c>
      <c r="AK206" s="4">
        <v>46000</v>
      </c>
      <c r="AL206" t="s">
        <v>195</v>
      </c>
    </row>
    <row r="207" spans="1:38" x14ac:dyDescent="0.3">
      <c r="A207" t="s">
        <v>1709</v>
      </c>
      <c r="B207" t="s">
        <v>1709</v>
      </c>
      <c r="C207" t="s">
        <v>126</v>
      </c>
      <c r="D207">
        <v>21</v>
      </c>
      <c r="E207" t="s">
        <v>1710</v>
      </c>
      <c r="F207" t="s">
        <v>1711</v>
      </c>
      <c r="G207" t="s">
        <v>1710</v>
      </c>
      <c r="H207" t="s">
        <v>1711</v>
      </c>
      <c r="I207" s="4">
        <v>45998</v>
      </c>
      <c r="J207" t="s">
        <v>195</v>
      </c>
      <c r="K207" t="s">
        <v>1712</v>
      </c>
      <c r="L207" t="s">
        <v>1710</v>
      </c>
      <c r="M207" t="s">
        <v>215</v>
      </c>
      <c r="N207" t="s">
        <v>1713</v>
      </c>
      <c r="O207" s="4">
        <v>46010</v>
      </c>
      <c r="P207" t="s">
        <v>1714</v>
      </c>
      <c r="Q207" t="s">
        <v>1715</v>
      </c>
      <c r="R207" t="s">
        <v>752</v>
      </c>
      <c r="S207" t="s">
        <v>220</v>
      </c>
      <c r="T207">
        <v>30</v>
      </c>
      <c r="U207">
        <v>14</v>
      </c>
      <c r="V207">
        <v>69</v>
      </c>
      <c r="W207">
        <v>1</v>
      </c>
      <c r="X207">
        <v>22</v>
      </c>
      <c r="Y207" t="s">
        <v>203</v>
      </c>
      <c r="Z207" t="s">
        <v>1709</v>
      </c>
      <c r="AB207" t="s">
        <v>204</v>
      </c>
      <c r="AC207" t="s">
        <v>205</v>
      </c>
      <c r="AD207">
        <v>0</v>
      </c>
      <c r="AE207" t="s">
        <v>206</v>
      </c>
      <c r="AF207">
        <v>26</v>
      </c>
      <c r="AG207" t="s">
        <v>319</v>
      </c>
      <c r="AH207" t="s">
        <v>478</v>
      </c>
      <c r="AI207" t="s">
        <v>209</v>
      </c>
      <c r="AJ207">
        <v>0</v>
      </c>
      <c r="AK207" s="4">
        <v>46010</v>
      </c>
      <c r="AL207" t="s">
        <v>195</v>
      </c>
    </row>
    <row r="208" spans="1:38" x14ac:dyDescent="0.3">
      <c r="A208" t="s">
        <v>1716</v>
      </c>
      <c r="B208" t="s">
        <v>1716</v>
      </c>
      <c r="C208" t="s">
        <v>126</v>
      </c>
      <c r="D208">
        <v>24</v>
      </c>
      <c r="E208" t="s">
        <v>1717</v>
      </c>
      <c r="F208" t="s">
        <v>1718</v>
      </c>
      <c r="G208" t="s">
        <v>1717</v>
      </c>
      <c r="H208" t="s">
        <v>1718</v>
      </c>
      <c r="I208" s="4">
        <v>45158</v>
      </c>
      <c r="J208" t="s">
        <v>195</v>
      </c>
      <c r="K208" t="s">
        <v>1719</v>
      </c>
      <c r="L208" t="s">
        <v>1717</v>
      </c>
      <c r="M208" t="s">
        <v>197</v>
      </c>
      <c r="N208" t="s">
        <v>1720</v>
      </c>
      <c r="O208" s="4">
        <v>46007</v>
      </c>
      <c r="P208" t="s">
        <v>1721</v>
      </c>
      <c r="Q208" t="s">
        <v>1722</v>
      </c>
      <c r="R208" t="s">
        <v>260</v>
      </c>
      <c r="S208" t="s">
        <v>220</v>
      </c>
      <c r="T208">
        <v>25</v>
      </c>
      <c r="U208">
        <v>14</v>
      </c>
      <c r="V208">
        <v>68</v>
      </c>
      <c r="W208">
        <v>2</v>
      </c>
      <c r="X208">
        <v>25</v>
      </c>
      <c r="Y208" t="s">
        <v>203</v>
      </c>
      <c r="Z208" t="s">
        <v>1716</v>
      </c>
      <c r="AB208" t="s">
        <v>204</v>
      </c>
      <c r="AC208" t="s">
        <v>205</v>
      </c>
      <c r="AD208">
        <v>0</v>
      </c>
      <c r="AE208" t="s">
        <v>206</v>
      </c>
      <c r="AF208">
        <v>23</v>
      </c>
      <c r="AG208" t="s">
        <v>270</v>
      </c>
      <c r="AH208" t="s">
        <v>271</v>
      </c>
      <c r="AI208" t="s">
        <v>209</v>
      </c>
      <c r="AJ208">
        <v>0</v>
      </c>
      <c r="AK208" s="4">
        <v>46007</v>
      </c>
      <c r="AL208" t="s">
        <v>195</v>
      </c>
    </row>
    <row r="209" spans="1:38" x14ac:dyDescent="0.3">
      <c r="A209" t="s">
        <v>1723</v>
      </c>
      <c r="B209" t="s">
        <v>1723</v>
      </c>
      <c r="C209" t="s">
        <v>126</v>
      </c>
      <c r="D209">
        <v>21</v>
      </c>
      <c r="E209" t="s">
        <v>1724</v>
      </c>
      <c r="F209" t="s">
        <v>1725</v>
      </c>
      <c r="G209" t="s">
        <v>213</v>
      </c>
      <c r="H209" t="s">
        <v>213</v>
      </c>
      <c r="I209" t="s">
        <v>213</v>
      </c>
      <c r="J209" t="s">
        <v>195</v>
      </c>
      <c r="K209" t="s">
        <v>1726</v>
      </c>
      <c r="L209" t="s">
        <v>1724</v>
      </c>
      <c r="M209" t="s">
        <v>197</v>
      </c>
      <c r="N209" t="s">
        <v>1727</v>
      </c>
      <c r="O209" s="4">
        <v>46010</v>
      </c>
      <c r="P209" t="s">
        <v>1728</v>
      </c>
      <c r="Q209" t="s">
        <v>1729</v>
      </c>
      <c r="R209" t="s">
        <v>760</v>
      </c>
      <c r="S209" t="s">
        <v>220</v>
      </c>
      <c r="T209">
        <v>28</v>
      </c>
      <c r="U209">
        <v>7</v>
      </c>
      <c r="V209">
        <v>72</v>
      </c>
      <c r="W209">
        <v>2</v>
      </c>
      <c r="X209">
        <v>22</v>
      </c>
      <c r="Y209" t="s">
        <v>203</v>
      </c>
      <c r="Z209" t="s">
        <v>1723</v>
      </c>
      <c r="AB209" t="s">
        <v>269</v>
      </c>
      <c r="AC209" t="s">
        <v>205</v>
      </c>
      <c r="AD209">
        <v>0</v>
      </c>
      <c r="AE209" t="s">
        <v>206</v>
      </c>
      <c r="AF209">
        <v>24</v>
      </c>
      <c r="AG209" t="s">
        <v>270</v>
      </c>
      <c r="AH209" t="s">
        <v>271</v>
      </c>
      <c r="AI209" t="s">
        <v>209</v>
      </c>
      <c r="AJ209">
        <v>0</v>
      </c>
      <c r="AK209" s="4">
        <v>46010</v>
      </c>
      <c r="AL209" t="s">
        <v>195</v>
      </c>
    </row>
    <row r="210" spans="1:38" x14ac:dyDescent="0.3">
      <c r="A210" t="s">
        <v>1730</v>
      </c>
      <c r="B210" t="s">
        <v>1730</v>
      </c>
      <c r="C210" t="s">
        <v>126</v>
      </c>
      <c r="D210">
        <v>23</v>
      </c>
      <c r="E210" t="s">
        <v>1731</v>
      </c>
      <c r="F210" t="s">
        <v>1732</v>
      </c>
      <c r="G210" t="s">
        <v>1731</v>
      </c>
      <c r="H210" t="s">
        <v>1732</v>
      </c>
      <c r="I210" s="4">
        <v>45319</v>
      </c>
      <c r="J210" t="s">
        <v>195</v>
      </c>
      <c r="K210" t="s">
        <v>1733</v>
      </c>
      <c r="L210" t="s">
        <v>1731</v>
      </c>
      <c r="M210" t="s">
        <v>197</v>
      </c>
      <c r="N210" t="s">
        <v>1734</v>
      </c>
      <c r="O210" s="4">
        <v>46008</v>
      </c>
      <c r="P210" t="s">
        <v>1735</v>
      </c>
      <c r="Q210" t="s">
        <v>1736</v>
      </c>
      <c r="R210" t="s">
        <v>260</v>
      </c>
      <c r="S210" t="s">
        <v>220</v>
      </c>
      <c r="T210">
        <v>28</v>
      </c>
      <c r="U210">
        <v>14</v>
      </c>
      <c r="V210">
        <v>68</v>
      </c>
      <c r="W210">
        <v>1</v>
      </c>
      <c r="X210">
        <v>24</v>
      </c>
      <c r="Y210" t="s">
        <v>203</v>
      </c>
      <c r="Z210" t="s">
        <v>1730</v>
      </c>
      <c r="AB210" t="s">
        <v>204</v>
      </c>
      <c r="AC210" t="s">
        <v>205</v>
      </c>
      <c r="AD210">
        <v>0</v>
      </c>
      <c r="AE210" t="s">
        <v>206</v>
      </c>
      <c r="AF210">
        <v>24</v>
      </c>
      <c r="AG210" t="s">
        <v>298</v>
      </c>
      <c r="AH210" t="s">
        <v>505</v>
      </c>
      <c r="AI210" t="s">
        <v>209</v>
      </c>
      <c r="AJ210">
        <v>0</v>
      </c>
      <c r="AK210" s="4">
        <v>46008</v>
      </c>
      <c r="AL210" t="s">
        <v>195</v>
      </c>
    </row>
    <row r="211" spans="1:38" x14ac:dyDescent="0.3">
      <c r="A211" t="s">
        <v>1737</v>
      </c>
      <c r="B211" t="s">
        <v>1737</v>
      </c>
      <c r="C211" t="s">
        <v>126</v>
      </c>
      <c r="D211">
        <v>23</v>
      </c>
      <c r="E211" t="s">
        <v>1738</v>
      </c>
      <c r="F211" t="s">
        <v>1739</v>
      </c>
      <c r="G211" t="s">
        <v>1738</v>
      </c>
      <c r="H211" t="s">
        <v>1739</v>
      </c>
      <c r="I211" s="4">
        <v>45921</v>
      </c>
      <c r="J211" t="s">
        <v>195</v>
      </c>
      <c r="K211" t="s">
        <v>1740</v>
      </c>
      <c r="L211" t="s">
        <v>1738</v>
      </c>
      <c r="M211" t="s">
        <v>197</v>
      </c>
      <c r="N211" t="s">
        <v>1741</v>
      </c>
      <c r="O211" s="4">
        <v>46008</v>
      </c>
      <c r="P211" t="s">
        <v>1742</v>
      </c>
      <c r="Q211" t="s">
        <v>1743</v>
      </c>
      <c r="R211" t="s">
        <v>250</v>
      </c>
      <c r="S211" t="s">
        <v>383</v>
      </c>
      <c r="T211">
        <v>30</v>
      </c>
      <c r="U211">
        <v>7</v>
      </c>
      <c r="V211">
        <v>76.290000000000006</v>
      </c>
      <c r="W211">
        <v>3</v>
      </c>
      <c r="X211">
        <v>24</v>
      </c>
      <c r="Y211" t="s">
        <v>203</v>
      </c>
      <c r="Z211" t="s">
        <v>1737</v>
      </c>
      <c r="AB211" t="s">
        <v>204</v>
      </c>
      <c r="AD211">
        <v>0</v>
      </c>
      <c r="AE211" t="s">
        <v>206</v>
      </c>
      <c r="AF211">
        <v>25</v>
      </c>
      <c r="AG211" t="s">
        <v>207</v>
      </c>
      <c r="AH211" t="s">
        <v>208</v>
      </c>
      <c r="AI211" t="s">
        <v>209</v>
      </c>
      <c r="AJ211">
        <v>0</v>
      </c>
      <c r="AK211" s="4">
        <v>46008</v>
      </c>
      <c r="AL211" t="s">
        <v>195</v>
      </c>
    </row>
    <row r="212" spans="1:38" x14ac:dyDescent="0.3">
      <c r="A212" t="s">
        <v>1744</v>
      </c>
      <c r="B212" t="s">
        <v>1744</v>
      </c>
      <c r="C212" t="s">
        <v>126</v>
      </c>
      <c r="D212">
        <v>23</v>
      </c>
      <c r="E212" t="s">
        <v>1745</v>
      </c>
      <c r="F212" t="s">
        <v>1746</v>
      </c>
      <c r="G212" t="s">
        <v>1745</v>
      </c>
      <c r="H212" t="s">
        <v>1746</v>
      </c>
      <c r="I212" s="4">
        <v>45935</v>
      </c>
      <c r="J212" t="s">
        <v>195</v>
      </c>
      <c r="K212" t="s">
        <v>1747</v>
      </c>
      <c r="L212" t="s">
        <v>1745</v>
      </c>
      <c r="M212" t="s">
        <v>197</v>
      </c>
      <c r="N212" t="s">
        <v>1748</v>
      </c>
      <c r="O212" s="4">
        <v>46008</v>
      </c>
      <c r="P212" t="s">
        <v>1749</v>
      </c>
      <c r="Q212" t="s">
        <v>1750</v>
      </c>
      <c r="R212" t="s">
        <v>541</v>
      </c>
      <c r="S212" t="s">
        <v>202</v>
      </c>
      <c r="T212">
        <v>24</v>
      </c>
      <c r="U212">
        <v>7</v>
      </c>
      <c r="V212">
        <v>72</v>
      </c>
      <c r="W212">
        <v>2</v>
      </c>
      <c r="X212">
        <v>24</v>
      </c>
      <c r="Y212" t="s">
        <v>203</v>
      </c>
      <c r="Z212" t="s">
        <v>1744</v>
      </c>
      <c r="AB212" t="s">
        <v>204</v>
      </c>
      <c r="AC212" t="s">
        <v>205</v>
      </c>
      <c r="AD212">
        <v>0</v>
      </c>
      <c r="AE212" t="s">
        <v>206</v>
      </c>
      <c r="AF212">
        <v>25</v>
      </c>
      <c r="AG212" t="s">
        <v>233</v>
      </c>
      <c r="AH212" t="s">
        <v>234</v>
      </c>
      <c r="AI212" t="s">
        <v>209</v>
      </c>
      <c r="AJ212">
        <v>0</v>
      </c>
      <c r="AK212" s="4">
        <v>46008</v>
      </c>
      <c r="AL212" t="s">
        <v>195</v>
      </c>
    </row>
    <row r="213" spans="1:38" x14ac:dyDescent="0.3">
      <c r="A213" t="s">
        <v>1751</v>
      </c>
      <c r="B213" t="s">
        <v>1751</v>
      </c>
      <c r="C213" t="s">
        <v>126</v>
      </c>
      <c r="D213">
        <v>23</v>
      </c>
      <c r="E213" t="s">
        <v>1752</v>
      </c>
      <c r="F213" t="s">
        <v>1753</v>
      </c>
      <c r="G213" t="s">
        <v>1752</v>
      </c>
      <c r="H213" t="s">
        <v>1753</v>
      </c>
      <c r="I213" s="4">
        <v>45977</v>
      </c>
      <c r="J213" t="s">
        <v>195</v>
      </c>
      <c r="K213" t="s">
        <v>1754</v>
      </c>
      <c r="L213" t="s">
        <v>1752</v>
      </c>
      <c r="M213" t="s">
        <v>197</v>
      </c>
      <c r="N213" t="s">
        <v>1755</v>
      </c>
      <c r="O213" s="4">
        <v>46008</v>
      </c>
      <c r="P213" t="s">
        <v>1756</v>
      </c>
      <c r="Q213" t="s">
        <v>1757</v>
      </c>
      <c r="R213" t="s">
        <v>279</v>
      </c>
      <c r="S213" t="s">
        <v>220</v>
      </c>
      <c r="T213">
        <v>30</v>
      </c>
      <c r="U213">
        <v>14</v>
      </c>
      <c r="V213">
        <v>69</v>
      </c>
      <c r="W213">
        <v>2</v>
      </c>
      <c r="X213">
        <v>24</v>
      </c>
      <c r="Y213" t="s">
        <v>203</v>
      </c>
      <c r="Z213" t="s">
        <v>1751</v>
      </c>
      <c r="AB213" t="s">
        <v>204</v>
      </c>
      <c r="AC213" t="s">
        <v>205</v>
      </c>
      <c r="AD213">
        <v>0</v>
      </c>
      <c r="AE213" t="s">
        <v>206</v>
      </c>
      <c r="AF213">
        <v>26</v>
      </c>
      <c r="AG213" t="s">
        <v>319</v>
      </c>
      <c r="AH213" t="s">
        <v>320</v>
      </c>
      <c r="AI213" t="s">
        <v>209</v>
      </c>
      <c r="AJ213">
        <v>0</v>
      </c>
      <c r="AK213" s="4">
        <v>46008</v>
      </c>
      <c r="AL213" t="s">
        <v>223</v>
      </c>
    </row>
    <row r="214" spans="1:38" x14ac:dyDescent="0.3">
      <c r="A214" t="s">
        <v>1758</v>
      </c>
      <c r="B214" t="s">
        <v>1758</v>
      </c>
      <c r="C214" t="s">
        <v>126</v>
      </c>
      <c r="D214">
        <v>24</v>
      </c>
      <c r="E214" t="s">
        <v>1759</v>
      </c>
      <c r="F214" t="s">
        <v>1760</v>
      </c>
      <c r="G214" t="s">
        <v>1759</v>
      </c>
      <c r="H214" t="s">
        <v>1760</v>
      </c>
      <c r="I214" s="4">
        <v>45956</v>
      </c>
      <c r="J214" t="s">
        <v>195</v>
      </c>
      <c r="K214" t="s">
        <v>1761</v>
      </c>
      <c r="L214" t="s">
        <v>1759</v>
      </c>
      <c r="M214" t="s">
        <v>197</v>
      </c>
      <c r="N214" t="s">
        <v>1762</v>
      </c>
      <c r="O214" s="4">
        <v>46007</v>
      </c>
      <c r="P214" t="s">
        <v>1763</v>
      </c>
      <c r="Q214" t="s">
        <v>1764</v>
      </c>
      <c r="R214" t="s">
        <v>655</v>
      </c>
      <c r="S214" t="s">
        <v>202</v>
      </c>
      <c r="T214">
        <v>25</v>
      </c>
      <c r="U214">
        <v>14</v>
      </c>
      <c r="V214">
        <v>72</v>
      </c>
      <c r="W214">
        <v>2</v>
      </c>
      <c r="X214">
        <v>25</v>
      </c>
      <c r="Y214" t="s">
        <v>203</v>
      </c>
      <c r="Z214" t="s">
        <v>1758</v>
      </c>
      <c r="AB214" t="s">
        <v>204</v>
      </c>
      <c r="AC214" t="s">
        <v>205</v>
      </c>
      <c r="AD214">
        <v>0</v>
      </c>
      <c r="AE214" t="s">
        <v>206</v>
      </c>
      <c r="AF214">
        <v>25</v>
      </c>
      <c r="AG214" t="s">
        <v>384</v>
      </c>
      <c r="AH214" t="s">
        <v>385</v>
      </c>
      <c r="AI214" t="s">
        <v>209</v>
      </c>
      <c r="AJ214">
        <v>0</v>
      </c>
      <c r="AK214" s="4">
        <v>46007</v>
      </c>
      <c r="AL214" t="s">
        <v>195</v>
      </c>
    </row>
    <row r="215" spans="1:38" x14ac:dyDescent="0.3">
      <c r="A215" t="s">
        <v>1765</v>
      </c>
      <c r="B215" t="s">
        <v>1765</v>
      </c>
      <c r="C215" t="s">
        <v>126</v>
      </c>
      <c r="D215">
        <v>23</v>
      </c>
      <c r="E215" t="s">
        <v>1766</v>
      </c>
      <c r="F215" t="s">
        <v>1767</v>
      </c>
      <c r="G215" t="s">
        <v>213</v>
      </c>
      <c r="H215" t="s">
        <v>213</v>
      </c>
      <c r="I215" t="s">
        <v>213</v>
      </c>
      <c r="J215" t="s">
        <v>195</v>
      </c>
      <c r="K215" t="s">
        <v>1768</v>
      </c>
      <c r="L215" t="s">
        <v>1766</v>
      </c>
      <c r="M215" t="s">
        <v>197</v>
      </c>
      <c r="N215" t="s">
        <v>1769</v>
      </c>
      <c r="O215" s="4">
        <v>46008</v>
      </c>
      <c r="P215" t="s">
        <v>1770</v>
      </c>
      <c r="Q215" t="s">
        <v>1771</v>
      </c>
      <c r="R215" t="s">
        <v>453</v>
      </c>
      <c r="S215" t="s">
        <v>202</v>
      </c>
      <c r="T215">
        <v>30</v>
      </c>
      <c r="U215">
        <v>14</v>
      </c>
      <c r="V215">
        <v>69</v>
      </c>
      <c r="W215">
        <v>2</v>
      </c>
      <c r="X215">
        <v>24</v>
      </c>
      <c r="Y215" t="s">
        <v>203</v>
      </c>
      <c r="Z215" t="s">
        <v>1765</v>
      </c>
      <c r="AB215" t="s">
        <v>204</v>
      </c>
      <c r="AC215" t="s">
        <v>205</v>
      </c>
      <c r="AD215">
        <v>0</v>
      </c>
      <c r="AE215" t="s">
        <v>206</v>
      </c>
      <c r="AF215">
        <v>25</v>
      </c>
      <c r="AG215" t="s">
        <v>207</v>
      </c>
      <c r="AH215" t="s">
        <v>208</v>
      </c>
      <c r="AI215" t="s">
        <v>209</v>
      </c>
      <c r="AJ215">
        <v>0</v>
      </c>
      <c r="AK215" s="4">
        <v>46008</v>
      </c>
      <c r="AL215" t="s">
        <v>195</v>
      </c>
    </row>
    <row r="216" spans="1:38" x14ac:dyDescent="0.3">
      <c r="A216" t="s">
        <v>1772</v>
      </c>
      <c r="B216" t="s">
        <v>1772</v>
      </c>
      <c r="C216" t="s">
        <v>126</v>
      </c>
      <c r="D216">
        <v>23</v>
      </c>
      <c r="E216" t="s">
        <v>1773</v>
      </c>
      <c r="F216" t="s">
        <v>226</v>
      </c>
      <c r="G216" t="s">
        <v>1774</v>
      </c>
      <c r="H216" t="s">
        <v>1775</v>
      </c>
      <c r="I216" s="4">
        <v>45956</v>
      </c>
      <c r="J216" t="s">
        <v>195</v>
      </c>
      <c r="K216" t="s">
        <v>1776</v>
      </c>
      <c r="L216" t="s">
        <v>1773</v>
      </c>
      <c r="M216" t="s">
        <v>197</v>
      </c>
      <c r="N216" t="s">
        <v>1777</v>
      </c>
      <c r="O216" s="4">
        <v>46008</v>
      </c>
      <c r="P216" t="s">
        <v>1778</v>
      </c>
      <c r="Q216" t="s">
        <v>1779</v>
      </c>
      <c r="R216" t="s">
        <v>318</v>
      </c>
      <c r="S216" t="s">
        <v>202</v>
      </c>
      <c r="T216">
        <v>27</v>
      </c>
      <c r="U216">
        <v>14</v>
      </c>
      <c r="V216">
        <v>73</v>
      </c>
      <c r="W216">
        <v>1</v>
      </c>
      <c r="X216">
        <v>24</v>
      </c>
      <c r="Y216" t="s">
        <v>203</v>
      </c>
      <c r="Z216" t="s">
        <v>1772</v>
      </c>
      <c r="AB216" t="s">
        <v>204</v>
      </c>
      <c r="AC216" t="s">
        <v>205</v>
      </c>
      <c r="AD216">
        <v>0</v>
      </c>
      <c r="AE216" t="s">
        <v>206</v>
      </c>
      <c r="AF216">
        <v>25</v>
      </c>
      <c r="AG216" t="s">
        <v>207</v>
      </c>
      <c r="AH216" t="s">
        <v>208</v>
      </c>
      <c r="AI216" t="s">
        <v>209</v>
      </c>
      <c r="AJ216">
        <v>0</v>
      </c>
      <c r="AK216" s="4">
        <v>46008</v>
      </c>
      <c r="AL216" t="s">
        <v>195</v>
      </c>
    </row>
    <row r="217" spans="1:38" x14ac:dyDescent="0.3">
      <c r="A217" t="s">
        <v>1780</v>
      </c>
      <c r="B217" t="s">
        <v>1780</v>
      </c>
      <c r="C217" t="s">
        <v>126</v>
      </c>
      <c r="D217">
        <v>22</v>
      </c>
      <c r="E217" t="s">
        <v>1781</v>
      </c>
      <c r="F217" t="s">
        <v>1782</v>
      </c>
      <c r="G217" t="s">
        <v>1781</v>
      </c>
      <c r="H217" t="s">
        <v>1782</v>
      </c>
      <c r="I217" s="4">
        <v>44728</v>
      </c>
      <c r="J217" t="s">
        <v>195</v>
      </c>
      <c r="K217" t="s">
        <v>1783</v>
      </c>
      <c r="L217" t="s">
        <v>1781</v>
      </c>
      <c r="M217" t="s">
        <v>197</v>
      </c>
      <c r="N217" t="s">
        <v>1784</v>
      </c>
      <c r="O217" s="4">
        <v>46009</v>
      </c>
      <c r="P217" t="s">
        <v>1785</v>
      </c>
      <c r="Q217" t="s">
        <v>1786</v>
      </c>
      <c r="R217" t="s">
        <v>250</v>
      </c>
      <c r="S217" t="s">
        <v>220</v>
      </c>
      <c r="T217">
        <v>28</v>
      </c>
      <c r="U217">
        <v>7</v>
      </c>
      <c r="V217">
        <v>69</v>
      </c>
      <c r="W217">
        <v>2</v>
      </c>
      <c r="X217">
        <v>23</v>
      </c>
      <c r="Y217" t="s">
        <v>203</v>
      </c>
      <c r="Z217" t="s">
        <v>1780</v>
      </c>
      <c r="AB217" t="s">
        <v>204</v>
      </c>
      <c r="AC217" t="s">
        <v>205</v>
      </c>
      <c r="AD217">
        <v>0</v>
      </c>
      <c r="AE217" t="s">
        <v>206</v>
      </c>
      <c r="AF217">
        <v>24</v>
      </c>
      <c r="AG217" t="s">
        <v>233</v>
      </c>
      <c r="AH217" t="s">
        <v>1663</v>
      </c>
      <c r="AI217" t="s">
        <v>209</v>
      </c>
      <c r="AJ217">
        <v>0</v>
      </c>
      <c r="AK217" s="4">
        <v>46009</v>
      </c>
      <c r="AL217" t="s">
        <v>195</v>
      </c>
    </row>
    <row r="218" spans="1:38" x14ac:dyDescent="0.3">
      <c r="A218" t="s">
        <v>1787</v>
      </c>
      <c r="B218" t="s">
        <v>1787</v>
      </c>
      <c r="C218" t="s">
        <v>126</v>
      </c>
      <c r="D218">
        <v>25</v>
      </c>
      <c r="E218" t="s">
        <v>1788</v>
      </c>
      <c r="F218" t="s">
        <v>1789</v>
      </c>
      <c r="G218" t="s">
        <v>1788</v>
      </c>
      <c r="H218" t="s">
        <v>1789</v>
      </c>
      <c r="I218" s="4">
        <v>44980</v>
      </c>
      <c r="J218" t="s">
        <v>195</v>
      </c>
      <c r="K218" t="s">
        <v>1790</v>
      </c>
      <c r="L218" t="s">
        <v>1788</v>
      </c>
      <c r="M218" t="s">
        <v>197</v>
      </c>
      <c r="N218" t="s">
        <v>1791</v>
      </c>
      <c r="O218" s="4">
        <v>46006</v>
      </c>
      <c r="P218" t="s">
        <v>1792</v>
      </c>
      <c r="Q218" t="s">
        <v>335</v>
      </c>
      <c r="R218" t="s">
        <v>279</v>
      </c>
      <c r="S218" t="s">
        <v>202</v>
      </c>
      <c r="T218">
        <v>30</v>
      </c>
      <c r="U218">
        <v>3</v>
      </c>
      <c r="V218">
        <v>69</v>
      </c>
      <c r="W218">
        <v>2</v>
      </c>
      <c r="X218">
        <v>26</v>
      </c>
      <c r="Y218" t="s">
        <v>203</v>
      </c>
      <c r="Z218" t="s">
        <v>1787</v>
      </c>
      <c r="AB218" t="s">
        <v>204</v>
      </c>
      <c r="AC218" t="s">
        <v>205</v>
      </c>
      <c r="AD218">
        <v>0</v>
      </c>
      <c r="AE218" t="s">
        <v>206</v>
      </c>
      <c r="AF218">
        <v>25</v>
      </c>
      <c r="AG218" t="s">
        <v>461</v>
      </c>
      <c r="AH218" t="s">
        <v>462</v>
      </c>
      <c r="AI218" t="s">
        <v>209</v>
      </c>
      <c r="AJ218">
        <v>0</v>
      </c>
      <c r="AK218" s="4">
        <v>46006</v>
      </c>
      <c r="AL218" t="s">
        <v>195</v>
      </c>
    </row>
    <row r="219" spans="1:38" x14ac:dyDescent="0.3">
      <c r="A219" t="s">
        <v>1793</v>
      </c>
      <c r="B219" t="s">
        <v>1793</v>
      </c>
      <c r="C219" t="s">
        <v>126</v>
      </c>
      <c r="D219">
        <v>25</v>
      </c>
      <c r="E219" t="s">
        <v>1794</v>
      </c>
      <c r="F219" t="s">
        <v>1795</v>
      </c>
      <c r="G219" t="s">
        <v>1794</v>
      </c>
      <c r="H219" t="s">
        <v>1795</v>
      </c>
      <c r="I219" s="4">
        <v>32656</v>
      </c>
      <c r="J219" t="s">
        <v>195</v>
      </c>
      <c r="K219" t="s">
        <v>1796</v>
      </c>
      <c r="L219" t="s">
        <v>1794</v>
      </c>
      <c r="M219" t="s">
        <v>197</v>
      </c>
      <c r="N219" t="s">
        <v>1797</v>
      </c>
      <c r="O219" s="4">
        <v>46006</v>
      </c>
      <c r="P219" t="s">
        <v>1798</v>
      </c>
      <c r="Q219" t="s">
        <v>1799</v>
      </c>
      <c r="R219" t="s">
        <v>279</v>
      </c>
      <c r="S219" t="s">
        <v>220</v>
      </c>
      <c r="T219">
        <v>26</v>
      </c>
      <c r="U219">
        <v>3</v>
      </c>
      <c r="V219">
        <v>69</v>
      </c>
      <c r="W219">
        <v>2</v>
      </c>
      <c r="X219">
        <v>26</v>
      </c>
      <c r="Y219" t="s">
        <v>203</v>
      </c>
      <c r="Z219" t="s">
        <v>1793</v>
      </c>
      <c r="AB219" t="s">
        <v>204</v>
      </c>
      <c r="AC219" t="s">
        <v>205</v>
      </c>
      <c r="AD219">
        <v>0</v>
      </c>
      <c r="AE219" t="s">
        <v>206</v>
      </c>
      <c r="AF219">
        <v>25</v>
      </c>
      <c r="AG219" t="s">
        <v>774</v>
      </c>
      <c r="AH219" t="s">
        <v>1002</v>
      </c>
      <c r="AI219" t="s">
        <v>209</v>
      </c>
      <c r="AJ219">
        <v>0</v>
      </c>
      <c r="AK219" s="4">
        <v>46006</v>
      </c>
      <c r="AL219" t="s">
        <v>223</v>
      </c>
    </row>
    <row r="220" spans="1:38" x14ac:dyDescent="0.3">
      <c r="A220" t="s">
        <v>1800</v>
      </c>
      <c r="B220" t="s">
        <v>1800</v>
      </c>
      <c r="C220" t="s">
        <v>126</v>
      </c>
      <c r="D220">
        <v>21</v>
      </c>
      <c r="E220" t="s">
        <v>1801</v>
      </c>
      <c r="F220" t="s">
        <v>1802</v>
      </c>
      <c r="G220" t="s">
        <v>1801</v>
      </c>
      <c r="H220" t="s">
        <v>1802</v>
      </c>
      <c r="I220" s="4">
        <v>43081</v>
      </c>
      <c r="J220" t="s">
        <v>195</v>
      </c>
      <c r="K220" t="s">
        <v>1803</v>
      </c>
      <c r="L220" t="s">
        <v>1801</v>
      </c>
      <c r="M220" t="s">
        <v>197</v>
      </c>
      <c r="N220" t="s">
        <v>1804</v>
      </c>
      <c r="O220" s="4">
        <v>46010</v>
      </c>
      <c r="P220" t="s">
        <v>1805</v>
      </c>
      <c r="Q220" t="s">
        <v>1806</v>
      </c>
      <c r="R220" t="s">
        <v>279</v>
      </c>
      <c r="S220" t="s">
        <v>220</v>
      </c>
      <c r="T220">
        <v>25</v>
      </c>
      <c r="U220">
        <v>14</v>
      </c>
      <c r="V220">
        <v>69</v>
      </c>
      <c r="W220">
        <v>1</v>
      </c>
      <c r="X220">
        <v>22</v>
      </c>
      <c r="Y220" t="s">
        <v>203</v>
      </c>
      <c r="Z220" t="s">
        <v>1800</v>
      </c>
      <c r="AB220" t="s">
        <v>204</v>
      </c>
      <c r="AC220" t="s">
        <v>205</v>
      </c>
      <c r="AD220">
        <v>0</v>
      </c>
      <c r="AE220" t="s">
        <v>206</v>
      </c>
      <c r="AF220">
        <v>26</v>
      </c>
      <c r="AG220" t="s">
        <v>207</v>
      </c>
      <c r="AH220" t="s">
        <v>208</v>
      </c>
      <c r="AI220" t="s">
        <v>209</v>
      </c>
      <c r="AJ220">
        <v>0</v>
      </c>
      <c r="AK220" s="4">
        <v>46010</v>
      </c>
      <c r="AL220" t="s">
        <v>195</v>
      </c>
    </row>
    <row r="221" spans="1:38" x14ac:dyDescent="0.3">
      <c r="A221" t="s">
        <v>1807</v>
      </c>
      <c r="B221" t="s">
        <v>1807</v>
      </c>
      <c r="C221" t="s">
        <v>126</v>
      </c>
      <c r="D221">
        <v>21</v>
      </c>
      <c r="E221" t="s">
        <v>1808</v>
      </c>
      <c r="F221" t="s">
        <v>1809</v>
      </c>
      <c r="G221" t="s">
        <v>1808</v>
      </c>
      <c r="H221" t="s">
        <v>1809</v>
      </c>
      <c r="I221" s="4">
        <v>45690</v>
      </c>
      <c r="J221" t="s">
        <v>195</v>
      </c>
      <c r="K221" t="s">
        <v>1810</v>
      </c>
      <c r="L221" t="s">
        <v>1808</v>
      </c>
      <c r="M221" t="s">
        <v>197</v>
      </c>
      <c r="N221" t="s">
        <v>1811</v>
      </c>
      <c r="O221" s="4">
        <v>46010</v>
      </c>
      <c r="P221" t="s">
        <v>1812</v>
      </c>
      <c r="Q221" t="s">
        <v>1813</v>
      </c>
      <c r="R221" t="s">
        <v>773</v>
      </c>
      <c r="S221" t="s">
        <v>202</v>
      </c>
      <c r="T221">
        <v>20</v>
      </c>
      <c r="U221">
        <v>14</v>
      </c>
      <c r="V221">
        <v>68</v>
      </c>
      <c r="W221">
        <v>1</v>
      </c>
      <c r="X221">
        <v>22</v>
      </c>
      <c r="Y221" t="s">
        <v>203</v>
      </c>
      <c r="Z221" t="s">
        <v>1807</v>
      </c>
      <c r="AB221" t="s">
        <v>204</v>
      </c>
      <c r="AC221" t="s">
        <v>205</v>
      </c>
      <c r="AD221">
        <v>2</v>
      </c>
      <c r="AE221" t="s">
        <v>206</v>
      </c>
      <c r="AF221">
        <v>26</v>
      </c>
      <c r="AG221" t="s">
        <v>251</v>
      </c>
      <c r="AH221" t="s">
        <v>395</v>
      </c>
      <c r="AI221" t="s">
        <v>209</v>
      </c>
      <c r="AJ221">
        <v>0</v>
      </c>
      <c r="AK221" s="4">
        <v>46010</v>
      </c>
      <c r="AL221" t="s">
        <v>195</v>
      </c>
    </row>
    <row r="222" spans="1:38" x14ac:dyDescent="0.3">
      <c r="A222" t="s">
        <v>1814</v>
      </c>
      <c r="B222" t="s">
        <v>1814</v>
      </c>
      <c r="C222" t="s">
        <v>126</v>
      </c>
      <c r="D222">
        <v>23</v>
      </c>
      <c r="E222" t="s">
        <v>1815</v>
      </c>
      <c r="F222" t="s">
        <v>1816</v>
      </c>
      <c r="G222" t="s">
        <v>1815</v>
      </c>
      <c r="H222" t="s">
        <v>1816</v>
      </c>
      <c r="I222" s="4">
        <v>39951</v>
      </c>
      <c r="J222" t="s">
        <v>195</v>
      </c>
      <c r="K222" t="s">
        <v>1817</v>
      </c>
      <c r="L222" t="s">
        <v>1815</v>
      </c>
      <c r="M222" t="s">
        <v>197</v>
      </c>
      <c r="N222" t="s">
        <v>1818</v>
      </c>
      <c r="O222" s="4">
        <v>46008</v>
      </c>
      <c r="P222" t="s">
        <v>539</v>
      </c>
      <c r="Q222" t="s">
        <v>540</v>
      </c>
      <c r="R222" t="s">
        <v>541</v>
      </c>
      <c r="S222" t="s">
        <v>220</v>
      </c>
      <c r="T222">
        <v>24</v>
      </c>
      <c r="U222">
        <v>14</v>
      </c>
      <c r="V222">
        <v>72</v>
      </c>
      <c r="W222">
        <v>2</v>
      </c>
      <c r="X222">
        <v>24</v>
      </c>
      <c r="Y222" t="s">
        <v>203</v>
      </c>
      <c r="Z222" t="s">
        <v>1814</v>
      </c>
      <c r="AB222" t="s">
        <v>204</v>
      </c>
      <c r="AC222" t="s">
        <v>205</v>
      </c>
      <c r="AD222">
        <v>0</v>
      </c>
      <c r="AE222" t="s">
        <v>206</v>
      </c>
      <c r="AF222">
        <v>26</v>
      </c>
      <c r="AG222" t="s">
        <v>251</v>
      </c>
      <c r="AH222" t="s">
        <v>395</v>
      </c>
      <c r="AI222" t="s">
        <v>209</v>
      </c>
      <c r="AJ222">
        <v>0</v>
      </c>
      <c r="AK222" s="4">
        <v>46008</v>
      </c>
      <c r="AL222" t="s">
        <v>195</v>
      </c>
    </row>
    <row r="223" spans="1:38" x14ac:dyDescent="0.3">
      <c r="A223" t="s">
        <v>1819</v>
      </c>
      <c r="B223" t="s">
        <v>1819</v>
      </c>
      <c r="C223" t="s">
        <v>126</v>
      </c>
      <c r="D223">
        <v>27</v>
      </c>
      <c r="E223" t="s">
        <v>1820</v>
      </c>
      <c r="F223" t="s">
        <v>1821</v>
      </c>
      <c r="G223" t="s">
        <v>213</v>
      </c>
      <c r="H223" t="s">
        <v>213</v>
      </c>
      <c r="I223" t="s">
        <v>213</v>
      </c>
      <c r="J223" t="s">
        <v>195</v>
      </c>
      <c r="K223" t="s">
        <v>1822</v>
      </c>
      <c r="L223" t="s">
        <v>1820</v>
      </c>
      <c r="M223" t="s">
        <v>801</v>
      </c>
      <c r="N223" t="s">
        <v>1823</v>
      </c>
      <c r="O223" s="4">
        <v>46004</v>
      </c>
      <c r="P223" t="s">
        <v>1824</v>
      </c>
      <c r="Q223" t="s">
        <v>1825</v>
      </c>
      <c r="R223" t="s">
        <v>453</v>
      </c>
      <c r="S223" t="s">
        <v>220</v>
      </c>
      <c r="T223">
        <v>30</v>
      </c>
      <c r="U223">
        <v>7</v>
      </c>
      <c r="V223">
        <v>69</v>
      </c>
      <c r="W223">
        <v>3</v>
      </c>
      <c r="X223">
        <v>28</v>
      </c>
      <c r="Y223" t="s">
        <v>203</v>
      </c>
      <c r="Z223" t="s">
        <v>1819</v>
      </c>
      <c r="AB223" t="s">
        <v>204</v>
      </c>
      <c r="AC223" t="s">
        <v>205</v>
      </c>
      <c r="AD223">
        <v>0</v>
      </c>
      <c r="AE223" t="s">
        <v>206</v>
      </c>
      <c r="AF223">
        <v>25</v>
      </c>
      <c r="AG223" t="s">
        <v>207</v>
      </c>
      <c r="AH223" t="s">
        <v>208</v>
      </c>
      <c r="AI223" t="s">
        <v>209</v>
      </c>
      <c r="AJ223">
        <v>0</v>
      </c>
      <c r="AK223" s="4">
        <v>46004</v>
      </c>
      <c r="AL223" t="s">
        <v>195</v>
      </c>
    </row>
    <row r="224" spans="1:38" x14ac:dyDescent="0.3">
      <c r="A224" t="s">
        <v>1826</v>
      </c>
      <c r="B224" t="s">
        <v>1826</v>
      </c>
      <c r="C224" t="s">
        <v>126</v>
      </c>
      <c r="D224">
        <v>25</v>
      </c>
      <c r="E224" t="s">
        <v>1827</v>
      </c>
      <c r="F224" t="s">
        <v>1828</v>
      </c>
      <c r="G224" t="s">
        <v>1827</v>
      </c>
      <c r="H224" t="s">
        <v>1828</v>
      </c>
      <c r="I224" s="4">
        <v>45942</v>
      </c>
      <c r="J224" t="s">
        <v>195</v>
      </c>
      <c r="K224" t="s">
        <v>1829</v>
      </c>
      <c r="L224" t="s">
        <v>1827</v>
      </c>
      <c r="M224" t="s">
        <v>197</v>
      </c>
      <c r="N224" t="s">
        <v>1830</v>
      </c>
      <c r="O224" s="4">
        <v>46006</v>
      </c>
      <c r="P224" t="s">
        <v>1831</v>
      </c>
      <c r="Q224" t="s">
        <v>1832</v>
      </c>
      <c r="R224" t="s">
        <v>268</v>
      </c>
      <c r="S224" t="s">
        <v>202</v>
      </c>
      <c r="T224">
        <v>29</v>
      </c>
      <c r="U224">
        <v>14</v>
      </c>
      <c r="V224">
        <v>68</v>
      </c>
      <c r="W224">
        <v>3</v>
      </c>
      <c r="X224">
        <v>26</v>
      </c>
      <c r="Y224" t="s">
        <v>203</v>
      </c>
      <c r="Z224" t="s">
        <v>1826</v>
      </c>
      <c r="AB224" t="s">
        <v>204</v>
      </c>
      <c r="AD224">
        <v>0</v>
      </c>
      <c r="AE224" t="s">
        <v>206</v>
      </c>
      <c r="AF224">
        <v>24</v>
      </c>
      <c r="AG224" t="s">
        <v>319</v>
      </c>
      <c r="AH224" t="s">
        <v>1833</v>
      </c>
      <c r="AI224" t="s">
        <v>209</v>
      </c>
      <c r="AJ224">
        <v>0</v>
      </c>
      <c r="AK224" s="4">
        <v>46006</v>
      </c>
      <c r="AL224" t="s">
        <v>195</v>
      </c>
    </row>
    <row r="225" spans="1:38" x14ac:dyDescent="0.3">
      <c r="A225" t="s">
        <v>1834</v>
      </c>
      <c r="B225" t="s">
        <v>192</v>
      </c>
      <c r="C225" t="s">
        <v>126</v>
      </c>
      <c r="D225">
        <v>23</v>
      </c>
      <c r="E225" t="s">
        <v>1835</v>
      </c>
      <c r="F225" t="s">
        <v>1836</v>
      </c>
      <c r="G225" t="s">
        <v>1835</v>
      </c>
      <c r="H225" t="s">
        <v>1836</v>
      </c>
      <c r="I225" s="4">
        <v>45893</v>
      </c>
      <c r="J225" t="s">
        <v>195</v>
      </c>
      <c r="K225" t="s">
        <v>1837</v>
      </c>
      <c r="L225" t="s">
        <v>1835</v>
      </c>
      <c r="M225" t="s">
        <v>801</v>
      </c>
      <c r="N225" t="s">
        <v>1838</v>
      </c>
      <c r="O225" s="4">
        <v>46008</v>
      </c>
      <c r="P225" t="s">
        <v>1839</v>
      </c>
      <c r="Q225" t="s">
        <v>327</v>
      </c>
      <c r="R225" t="s">
        <v>328</v>
      </c>
      <c r="S225" t="s">
        <v>336</v>
      </c>
      <c r="T225">
        <v>20</v>
      </c>
      <c r="U225">
        <v>7</v>
      </c>
      <c r="V225">
        <v>76.290000000000006</v>
      </c>
      <c r="W225">
        <v>1</v>
      </c>
      <c r="X225">
        <v>24</v>
      </c>
      <c r="Y225" t="s">
        <v>203</v>
      </c>
      <c r="Z225" t="s">
        <v>1834</v>
      </c>
      <c r="AB225" t="s">
        <v>204</v>
      </c>
      <c r="AC225" t="s">
        <v>205</v>
      </c>
      <c r="AD225">
        <v>4</v>
      </c>
      <c r="AE225" t="s">
        <v>206</v>
      </c>
      <c r="AF225">
        <v>24</v>
      </c>
      <c r="AG225" t="s">
        <v>233</v>
      </c>
      <c r="AH225" t="s">
        <v>884</v>
      </c>
      <c r="AI225" t="s">
        <v>209</v>
      </c>
      <c r="AJ225">
        <v>0</v>
      </c>
      <c r="AK225" s="4">
        <v>46008</v>
      </c>
      <c r="AL225" t="s">
        <v>195</v>
      </c>
    </row>
    <row r="226" spans="1:38" x14ac:dyDescent="0.3">
      <c r="A226" t="s">
        <v>1840</v>
      </c>
      <c r="B226" t="s">
        <v>1840</v>
      </c>
      <c r="C226" t="s">
        <v>126</v>
      </c>
      <c r="D226">
        <v>24</v>
      </c>
      <c r="E226" t="s">
        <v>1841</v>
      </c>
      <c r="F226" t="s">
        <v>1842</v>
      </c>
      <c r="G226" t="s">
        <v>1841</v>
      </c>
      <c r="H226" t="s">
        <v>1842</v>
      </c>
      <c r="I226" s="4">
        <v>35636</v>
      </c>
      <c r="J226" t="s">
        <v>195</v>
      </c>
      <c r="K226" t="s">
        <v>1843</v>
      </c>
      <c r="L226" t="s">
        <v>1841</v>
      </c>
      <c r="M226" t="s">
        <v>197</v>
      </c>
      <c r="N226" t="s">
        <v>1844</v>
      </c>
      <c r="O226" s="4">
        <v>46007</v>
      </c>
      <c r="P226" t="s">
        <v>1845</v>
      </c>
      <c r="Q226" t="s">
        <v>1846</v>
      </c>
      <c r="R226" t="s">
        <v>693</v>
      </c>
      <c r="S226" t="s">
        <v>220</v>
      </c>
      <c r="T226">
        <v>29</v>
      </c>
      <c r="U226">
        <v>7</v>
      </c>
      <c r="V226">
        <v>72</v>
      </c>
      <c r="W226">
        <v>2</v>
      </c>
      <c r="X226">
        <v>25</v>
      </c>
      <c r="Y226" t="s">
        <v>203</v>
      </c>
      <c r="Z226" t="s">
        <v>1840</v>
      </c>
      <c r="AB226" t="s">
        <v>204</v>
      </c>
      <c r="AC226" t="s">
        <v>205</v>
      </c>
      <c r="AD226">
        <v>0</v>
      </c>
      <c r="AE226" t="s">
        <v>206</v>
      </c>
      <c r="AF226">
        <v>26</v>
      </c>
      <c r="AG226" t="s">
        <v>319</v>
      </c>
      <c r="AH226" t="s">
        <v>320</v>
      </c>
      <c r="AI226" t="s">
        <v>209</v>
      </c>
      <c r="AJ226">
        <v>0</v>
      </c>
      <c r="AK226" s="4">
        <v>46007</v>
      </c>
      <c r="AL226" t="s">
        <v>195</v>
      </c>
    </row>
    <row r="227" spans="1:38" x14ac:dyDescent="0.3">
      <c r="A227" t="s">
        <v>1847</v>
      </c>
      <c r="B227" t="s">
        <v>1847</v>
      </c>
      <c r="C227" t="s">
        <v>126</v>
      </c>
      <c r="D227">
        <v>22</v>
      </c>
      <c r="E227" t="s">
        <v>1848</v>
      </c>
      <c r="F227" t="s">
        <v>1849</v>
      </c>
      <c r="G227" t="s">
        <v>1848</v>
      </c>
      <c r="H227" t="s">
        <v>1849</v>
      </c>
      <c r="I227" s="4">
        <v>45333</v>
      </c>
      <c r="J227" t="s">
        <v>195</v>
      </c>
      <c r="K227" t="s">
        <v>1850</v>
      </c>
      <c r="L227" t="s">
        <v>1848</v>
      </c>
      <c r="M227" t="s">
        <v>197</v>
      </c>
      <c r="N227" t="s">
        <v>1851</v>
      </c>
      <c r="O227" s="4">
        <v>46009</v>
      </c>
      <c r="P227" t="s">
        <v>1852</v>
      </c>
      <c r="Q227" t="s">
        <v>1853</v>
      </c>
      <c r="R227" t="s">
        <v>318</v>
      </c>
      <c r="S227" t="s">
        <v>220</v>
      </c>
      <c r="T227">
        <v>26</v>
      </c>
      <c r="U227">
        <v>14</v>
      </c>
      <c r="V227">
        <v>73</v>
      </c>
      <c r="W227">
        <v>2</v>
      </c>
      <c r="X227">
        <v>23</v>
      </c>
      <c r="Y227" t="s">
        <v>203</v>
      </c>
      <c r="Z227" t="s">
        <v>1847</v>
      </c>
      <c r="AB227" t="s">
        <v>204</v>
      </c>
      <c r="AC227" t="s">
        <v>205</v>
      </c>
      <c r="AD227">
        <v>0</v>
      </c>
      <c r="AE227" t="s">
        <v>206</v>
      </c>
      <c r="AF227">
        <v>26</v>
      </c>
      <c r="AG227" t="s">
        <v>251</v>
      </c>
      <c r="AH227" t="s">
        <v>395</v>
      </c>
      <c r="AI227" t="s">
        <v>209</v>
      </c>
      <c r="AJ227">
        <v>0</v>
      </c>
      <c r="AK227" s="4">
        <v>46009</v>
      </c>
      <c r="AL227" t="s">
        <v>195</v>
      </c>
    </row>
    <row r="228" spans="1:38" x14ac:dyDescent="0.3">
      <c r="A228" t="s">
        <v>1854</v>
      </c>
      <c r="B228" t="s">
        <v>1854</v>
      </c>
      <c r="C228" t="s">
        <v>126</v>
      </c>
      <c r="D228">
        <v>25</v>
      </c>
      <c r="E228" t="s">
        <v>1855</v>
      </c>
      <c r="F228" t="s">
        <v>1856</v>
      </c>
      <c r="G228" t="s">
        <v>1855</v>
      </c>
      <c r="H228" t="s">
        <v>1856</v>
      </c>
      <c r="I228" s="4">
        <v>34442</v>
      </c>
      <c r="J228" t="s">
        <v>195</v>
      </c>
      <c r="K228" t="s">
        <v>1857</v>
      </c>
      <c r="L228" t="s">
        <v>1855</v>
      </c>
      <c r="M228" t="s">
        <v>197</v>
      </c>
      <c r="N228" t="s">
        <v>1858</v>
      </c>
      <c r="O228" s="4">
        <v>46006</v>
      </c>
      <c r="P228" t="s">
        <v>1859</v>
      </c>
      <c r="Q228" t="s">
        <v>1860</v>
      </c>
      <c r="R228" t="s">
        <v>375</v>
      </c>
      <c r="S228" t="s">
        <v>220</v>
      </c>
      <c r="T228">
        <v>30</v>
      </c>
      <c r="U228">
        <v>14</v>
      </c>
      <c r="V228">
        <v>69</v>
      </c>
      <c r="W228">
        <v>2</v>
      </c>
      <c r="X228">
        <v>26</v>
      </c>
      <c r="Y228" t="s">
        <v>203</v>
      </c>
      <c r="Z228" t="s">
        <v>1854</v>
      </c>
      <c r="AB228" t="s">
        <v>204</v>
      </c>
      <c r="AC228" t="s">
        <v>205</v>
      </c>
      <c r="AD228">
        <v>0</v>
      </c>
      <c r="AE228" t="s">
        <v>206</v>
      </c>
      <c r="AF228">
        <v>25</v>
      </c>
      <c r="AG228" t="s">
        <v>270</v>
      </c>
      <c r="AH228" t="s">
        <v>470</v>
      </c>
      <c r="AI228" t="s">
        <v>209</v>
      </c>
      <c r="AJ228">
        <v>0</v>
      </c>
      <c r="AK228" s="4">
        <v>46006</v>
      </c>
      <c r="AL228" t="s">
        <v>195</v>
      </c>
    </row>
    <row r="229" spans="1:38" x14ac:dyDescent="0.3">
      <c r="A229" t="s">
        <v>1861</v>
      </c>
      <c r="B229" t="s">
        <v>1861</v>
      </c>
      <c r="C229" t="s">
        <v>126</v>
      </c>
      <c r="D229">
        <v>25</v>
      </c>
      <c r="E229" t="s">
        <v>1862</v>
      </c>
      <c r="F229" t="s">
        <v>226</v>
      </c>
      <c r="G229" t="s">
        <v>1863</v>
      </c>
      <c r="H229" t="s">
        <v>1864</v>
      </c>
      <c r="I229" s="4">
        <v>45291</v>
      </c>
      <c r="J229" t="s">
        <v>195</v>
      </c>
      <c r="K229" t="s">
        <v>1865</v>
      </c>
      <c r="L229" t="s">
        <v>1862</v>
      </c>
      <c r="M229" t="s">
        <v>197</v>
      </c>
      <c r="N229" t="s">
        <v>1866</v>
      </c>
      <c r="O229" s="4">
        <v>46006</v>
      </c>
      <c r="P229" t="s">
        <v>1867</v>
      </c>
      <c r="Q229" t="s">
        <v>1868</v>
      </c>
      <c r="R229" t="s">
        <v>416</v>
      </c>
      <c r="S229" t="s">
        <v>202</v>
      </c>
      <c r="T229">
        <v>30</v>
      </c>
      <c r="U229">
        <v>14</v>
      </c>
      <c r="V229">
        <v>68</v>
      </c>
      <c r="W229">
        <v>1</v>
      </c>
      <c r="X229">
        <v>26</v>
      </c>
      <c r="Y229" t="s">
        <v>203</v>
      </c>
      <c r="Z229" t="s">
        <v>1861</v>
      </c>
      <c r="AB229" t="s">
        <v>204</v>
      </c>
      <c r="AD229">
        <v>0</v>
      </c>
      <c r="AE229" t="s">
        <v>206</v>
      </c>
      <c r="AF229">
        <v>24</v>
      </c>
      <c r="AG229" t="s">
        <v>233</v>
      </c>
      <c r="AH229" t="s">
        <v>884</v>
      </c>
      <c r="AI229" t="s">
        <v>209</v>
      </c>
      <c r="AJ229">
        <v>0</v>
      </c>
      <c r="AK229" s="4">
        <v>46006</v>
      </c>
      <c r="AL229" t="s">
        <v>195</v>
      </c>
    </row>
    <row r="230" spans="1:38" x14ac:dyDescent="0.3">
      <c r="A230" t="s">
        <v>1869</v>
      </c>
      <c r="B230" t="s">
        <v>1869</v>
      </c>
      <c r="C230" t="s">
        <v>126</v>
      </c>
      <c r="D230">
        <v>22</v>
      </c>
      <c r="E230" t="s">
        <v>1870</v>
      </c>
      <c r="F230" t="s">
        <v>226</v>
      </c>
      <c r="G230" t="s">
        <v>1871</v>
      </c>
      <c r="H230" t="s">
        <v>1872</v>
      </c>
      <c r="I230" s="4">
        <v>44076</v>
      </c>
      <c r="J230" t="s">
        <v>195</v>
      </c>
      <c r="K230" t="s">
        <v>1873</v>
      </c>
      <c r="L230" t="s">
        <v>1870</v>
      </c>
      <c r="M230" t="s">
        <v>197</v>
      </c>
      <c r="N230" t="s">
        <v>1874</v>
      </c>
      <c r="O230" s="4">
        <v>46009</v>
      </c>
      <c r="P230" t="s">
        <v>1875</v>
      </c>
      <c r="Q230" t="s">
        <v>1876</v>
      </c>
      <c r="R230" t="s">
        <v>760</v>
      </c>
      <c r="S230" t="s">
        <v>202</v>
      </c>
      <c r="T230">
        <v>26</v>
      </c>
      <c r="U230">
        <v>14</v>
      </c>
      <c r="V230">
        <v>72</v>
      </c>
      <c r="W230">
        <v>1</v>
      </c>
      <c r="X230">
        <v>23</v>
      </c>
      <c r="Y230" t="s">
        <v>203</v>
      </c>
      <c r="Z230" t="s">
        <v>1869</v>
      </c>
      <c r="AB230" t="s">
        <v>204</v>
      </c>
      <c r="AC230" t="s">
        <v>205</v>
      </c>
      <c r="AD230">
        <v>0</v>
      </c>
      <c r="AE230" t="s">
        <v>206</v>
      </c>
      <c r="AF230">
        <v>25</v>
      </c>
      <c r="AG230" t="s">
        <v>207</v>
      </c>
      <c r="AH230" t="s">
        <v>208</v>
      </c>
      <c r="AI230" t="s">
        <v>209</v>
      </c>
      <c r="AJ230">
        <v>0</v>
      </c>
      <c r="AK230" s="4">
        <v>46009</v>
      </c>
      <c r="AL230" t="s">
        <v>195</v>
      </c>
    </row>
    <row r="231" spans="1:38" x14ac:dyDescent="0.3">
      <c r="A231" t="s">
        <v>1877</v>
      </c>
      <c r="B231" t="s">
        <v>1877</v>
      </c>
      <c r="C231" t="s">
        <v>126</v>
      </c>
      <c r="D231">
        <v>24</v>
      </c>
      <c r="E231" t="s">
        <v>1878</v>
      </c>
      <c r="F231" t="s">
        <v>1879</v>
      </c>
      <c r="G231" t="s">
        <v>1878</v>
      </c>
      <c r="H231" t="s">
        <v>1879</v>
      </c>
      <c r="I231" s="4">
        <v>24944</v>
      </c>
      <c r="J231" t="s">
        <v>195</v>
      </c>
      <c r="K231" t="s">
        <v>1880</v>
      </c>
      <c r="L231" t="s">
        <v>1878</v>
      </c>
      <c r="M231" t="s">
        <v>197</v>
      </c>
      <c r="N231" t="s">
        <v>1881</v>
      </c>
      <c r="O231" s="4">
        <v>46007</v>
      </c>
      <c r="P231" t="s">
        <v>1882</v>
      </c>
      <c r="Q231" t="s">
        <v>1883</v>
      </c>
      <c r="R231" t="s">
        <v>719</v>
      </c>
      <c r="S231" t="s">
        <v>336</v>
      </c>
      <c r="T231">
        <v>18</v>
      </c>
      <c r="U231">
        <v>14</v>
      </c>
      <c r="V231">
        <v>79.290000000000006</v>
      </c>
      <c r="W231">
        <v>1</v>
      </c>
      <c r="X231">
        <v>25</v>
      </c>
      <c r="Y231" t="s">
        <v>203</v>
      </c>
      <c r="Z231" t="s">
        <v>1877</v>
      </c>
      <c r="AB231" t="s">
        <v>204</v>
      </c>
      <c r="AC231" t="s">
        <v>205</v>
      </c>
      <c r="AD231">
        <v>7</v>
      </c>
      <c r="AE231" t="s">
        <v>206</v>
      </c>
      <c r="AF231">
        <v>25</v>
      </c>
      <c r="AG231" t="s">
        <v>207</v>
      </c>
      <c r="AH231" t="s">
        <v>208</v>
      </c>
      <c r="AI231" t="s">
        <v>209</v>
      </c>
      <c r="AJ231">
        <v>0</v>
      </c>
      <c r="AK231" s="4">
        <v>46007</v>
      </c>
      <c r="AL231" t="s">
        <v>223</v>
      </c>
    </row>
    <row r="232" spans="1:38" x14ac:dyDescent="0.3">
      <c r="A232" t="s">
        <v>1884</v>
      </c>
      <c r="B232" t="s">
        <v>1884</v>
      </c>
      <c r="C232" t="s">
        <v>126</v>
      </c>
      <c r="D232">
        <v>25</v>
      </c>
      <c r="E232" t="s">
        <v>1885</v>
      </c>
      <c r="F232" t="s">
        <v>1886</v>
      </c>
      <c r="G232" t="s">
        <v>1885</v>
      </c>
      <c r="H232" t="s">
        <v>1886</v>
      </c>
      <c r="I232" s="4">
        <v>42450</v>
      </c>
      <c r="J232" t="s">
        <v>195</v>
      </c>
      <c r="K232" t="s">
        <v>1887</v>
      </c>
      <c r="L232" t="s">
        <v>1885</v>
      </c>
      <c r="M232" t="s">
        <v>197</v>
      </c>
      <c r="N232" t="s">
        <v>1888</v>
      </c>
      <c r="O232" s="4">
        <v>46006</v>
      </c>
      <c r="P232" t="s">
        <v>617</v>
      </c>
      <c r="Q232" t="s">
        <v>618</v>
      </c>
      <c r="R232" t="s">
        <v>619</v>
      </c>
      <c r="S232" t="s">
        <v>367</v>
      </c>
      <c r="T232">
        <v>24</v>
      </c>
      <c r="U232">
        <v>7</v>
      </c>
      <c r="V232">
        <v>72</v>
      </c>
      <c r="W232">
        <v>2</v>
      </c>
      <c r="X232">
        <v>26</v>
      </c>
      <c r="Y232" t="s">
        <v>203</v>
      </c>
      <c r="Z232" t="s">
        <v>1884</v>
      </c>
      <c r="AB232" t="s">
        <v>204</v>
      </c>
      <c r="AC232" t="s">
        <v>205</v>
      </c>
      <c r="AD232">
        <v>2</v>
      </c>
      <c r="AE232" t="s">
        <v>206</v>
      </c>
      <c r="AF232">
        <v>24</v>
      </c>
      <c r="AG232" t="s">
        <v>743</v>
      </c>
      <c r="AH232" t="s">
        <v>1018</v>
      </c>
      <c r="AI232" t="s">
        <v>209</v>
      </c>
      <c r="AJ232">
        <v>0</v>
      </c>
      <c r="AK232" s="4">
        <v>46006</v>
      </c>
      <c r="AL232" t="s">
        <v>195</v>
      </c>
    </row>
    <row r="233" spans="1:38" x14ac:dyDescent="0.3">
      <c r="A233" t="s">
        <v>1889</v>
      </c>
      <c r="B233" t="s">
        <v>1889</v>
      </c>
      <c r="C233" t="s">
        <v>126</v>
      </c>
      <c r="D233">
        <v>27</v>
      </c>
      <c r="E233" t="s">
        <v>1890</v>
      </c>
      <c r="F233" t="s">
        <v>1891</v>
      </c>
      <c r="G233" t="s">
        <v>1890</v>
      </c>
      <c r="H233" t="s">
        <v>1891</v>
      </c>
      <c r="I233" s="4">
        <v>42772</v>
      </c>
      <c r="J233" t="s">
        <v>195</v>
      </c>
      <c r="K233" t="s">
        <v>1892</v>
      </c>
      <c r="L233" t="s">
        <v>1890</v>
      </c>
      <c r="M233" t="s">
        <v>197</v>
      </c>
      <c r="N233" t="s">
        <v>1893</v>
      </c>
      <c r="O233" s="4">
        <v>46004</v>
      </c>
      <c r="P233" t="s">
        <v>632</v>
      </c>
      <c r="Q233" t="s">
        <v>633</v>
      </c>
      <c r="R233" t="s">
        <v>328</v>
      </c>
      <c r="S233" t="s">
        <v>367</v>
      </c>
      <c r="T233">
        <v>30</v>
      </c>
      <c r="U233">
        <v>3</v>
      </c>
      <c r="V233">
        <v>72</v>
      </c>
      <c r="W233">
        <v>3</v>
      </c>
      <c r="X233">
        <v>28</v>
      </c>
      <c r="Y233" t="s">
        <v>203</v>
      </c>
      <c r="Z233" t="s">
        <v>1889</v>
      </c>
      <c r="AB233" t="s">
        <v>204</v>
      </c>
      <c r="AC233" t="s">
        <v>205</v>
      </c>
      <c r="AD233">
        <v>0</v>
      </c>
      <c r="AE233" t="s">
        <v>206</v>
      </c>
      <c r="AF233">
        <v>26</v>
      </c>
      <c r="AG233" t="s">
        <v>207</v>
      </c>
      <c r="AH233" t="s">
        <v>208</v>
      </c>
      <c r="AI233" t="s">
        <v>209</v>
      </c>
      <c r="AJ233">
        <v>0</v>
      </c>
      <c r="AK233" s="4">
        <v>46004</v>
      </c>
      <c r="AL233" t="s">
        <v>195</v>
      </c>
    </row>
    <row r="234" spans="1:38" x14ac:dyDescent="0.3">
      <c r="A234" t="s">
        <v>1894</v>
      </c>
      <c r="B234" t="s">
        <v>1894</v>
      </c>
      <c r="C234" t="s">
        <v>126</v>
      </c>
      <c r="D234">
        <v>22</v>
      </c>
      <c r="E234" t="s">
        <v>1895</v>
      </c>
      <c r="F234" t="s">
        <v>1896</v>
      </c>
      <c r="G234" t="s">
        <v>1895</v>
      </c>
      <c r="H234" t="s">
        <v>1896</v>
      </c>
      <c r="I234" s="4">
        <v>45001</v>
      </c>
      <c r="J234" t="s">
        <v>195</v>
      </c>
      <c r="K234" t="s">
        <v>1897</v>
      </c>
      <c r="L234" t="s">
        <v>1895</v>
      </c>
      <c r="M234" t="s">
        <v>197</v>
      </c>
      <c r="N234" t="s">
        <v>1898</v>
      </c>
      <c r="O234" s="4">
        <v>46009</v>
      </c>
      <c r="P234" t="s">
        <v>1229</v>
      </c>
      <c r="Q234" t="s">
        <v>1230</v>
      </c>
      <c r="R234" t="s">
        <v>575</v>
      </c>
      <c r="S234" t="s">
        <v>202</v>
      </c>
      <c r="T234">
        <v>26</v>
      </c>
      <c r="U234">
        <v>14</v>
      </c>
      <c r="V234">
        <v>68</v>
      </c>
      <c r="W234">
        <v>1</v>
      </c>
      <c r="X234">
        <v>23</v>
      </c>
      <c r="Y234" t="s">
        <v>203</v>
      </c>
      <c r="Z234" t="s">
        <v>1894</v>
      </c>
      <c r="AB234" t="s">
        <v>204</v>
      </c>
      <c r="AC234" t="s">
        <v>205</v>
      </c>
      <c r="AD234">
        <v>0</v>
      </c>
      <c r="AE234" t="s">
        <v>206</v>
      </c>
      <c r="AF234">
        <v>24</v>
      </c>
      <c r="AG234" t="s">
        <v>384</v>
      </c>
      <c r="AH234" t="s">
        <v>385</v>
      </c>
      <c r="AI234" t="s">
        <v>209</v>
      </c>
      <c r="AJ234">
        <v>0</v>
      </c>
      <c r="AK234" s="4">
        <v>46009</v>
      </c>
      <c r="AL234" t="s">
        <v>195</v>
      </c>
    </row>
    <row r="235" spans="1:38" x14ac:dyDescent="0.3">
      <c r="A235" t="s">
        <v>1899</v>
      </c>
      <c r="B235" t="s">
        <v>1899</v>
      </c>
      <c r="C235" t="s">
        <v>126</v>
      </c>
      <c r="D235">
        <v>21</v>
      </c>
      <c r="E235" t="s">
        <v>1900</v>
      </c>
      <c r="F235" t="s">
        <v>1901</v>
      </c>
      <c r="G235" t="s">
        <v>1900</v>
      </c>
      <c r="H235" t="s">
        <v>1901</v>
      </c>
      <c r="I235" s="4">
        <v>44973</v>
      </c>
      <c r="J235" t="s">
        <v>195</v>
      </c>
      <c r="K235" t="s">
        <v>1902</v>
      </c>
      <c r="L235" t="s">
        <v>1900</v>
      </c>
      <c r="M235" t="s">
        <v>197</v>
      </c>
      <c r="N235" t="s">
        <v>1903</v>
      </c>
      <c r="O235" s="4">
        <v>46010</v>
      </c>
      <c r="P235" t="s">
        <v>1904</v>
      </c>
      <c r="Q235" t="s">
        <v>751</v>
      </c>
      <c r="R235" t="s">
        <v>752</v>
      </c>
      <c r="S235" t="s">
        <v>336</v>
      </c>
      <c r="T235">
        <v>28</v>
      </c>
      <c r="U235">
        <v>3</v>
      </c>
      <c r="V235">
        <v>76.290000000000006</v>
      </c>
      <c r="W235">
        <v>2</v>
      </c>
      <c r="X235">
        <v>22</v>
      </c>
      <c r="Y235" t="s">
        <v>203</v>
      </c>
      <c r="Z235" t="s">
        <v>1899</v>
      </c>
      <c r="AB235" t="s">
        <v>204</v>
      </c>
      <c r="AC235" t="s">
        <v>205</v>
      </c>
      <c r="AD235">
        <v>0</v>
      </c>
      <c r="AE235" t="s">
        <v>206</v>
      </c>
      <c r="AF235">
        <v>25</v>
      </c>
      <c r="AG235" t="s">
        <v>233</v>
      </c>
      <c r="AH235" t="s">
        <v>945</v>
      </c>
      <c r="AI235" t="s">
        <v>209</v>
      </c>
      <c r="AJ235">
        <v>0</v>
      </c>
      <c r="AK235" s="4">
        <v>46010</v>
      </c>
      <c r="AL235" t="s">
        <v>195</v>
      </c>
    </row>
    <row r="236" spans="1:38" x14ac:dyDescent="0.3">
      <c r="A236" t="s">
        <v>1905</v>
      </c>
      <c r="B236" t="s">
        <v>1905</v>
      </c>
      <c r="C236" t="s">
        <v>127</v>
      </c>
      <c r="D236">
        <v>17</v>
      </c>
      <c r="E236" t="s">
        <v>1906</v>
      </c>
      <c r="F236" t="s">
        <v>1907</v>
      </c>
      <c r="G236" t="s">
        <v>1906</v>
      </c>
      <c r="H236" t="s">
        <v>1907</v>
      </c>
      <c r="I236" s="4">
        <v>45914</v>
      </c>
      <c r="J236" t="s">
        <v>195</v>
      </c>
      <c r="K236" t="s">
        <v>1908</v>
      </c>
      <c r="L236" t="s">
        <v>1906</v>
      </c>
      <c r="M236" t="s">
        <v>197</v>
      </c>
      <c r="N236" t="s">
        <v>1909</v>
      </c>
      <c r="O236" s="4">
        <v>46014</v>
      </c>
      <c r="P236" t="s">
        <v>1910</v>
      </c>
      <c r="Q236" t="s">
        <v>1509</v>
      </c>
      <c r="R236" t="s">
        <v>328</v>
      </c>
      <c r="S236" t="s">
        <v>202</v>
      </c>
      <c r="T236">
        <v>23</v>
      </c>
      <c r="U236">
        <v>14</v>
      </c>
      <c r="V236">
        <v>72</v>
      </c>
      <c r="W236">
        <v>1</v>
      </c>
      <c r="X236">
        <v>18</v>
      </c>
      <c r="Y236" t="s">
        <v>203</v>
      </c>
      <c r="Z236" t="s">
        <v>1905</v>
      </c>
      <c r="AB236" t="s">
        <v>204</v>
      </c>
      <c r="AC236" t="s">
        <v>205</v>
      </c>
      <c r="AD236">
        <v>0</v>
      </c>
      <c r="AE236" t="s">
        <v>206</v>
      </c>
      <c r="AF236">
        <v>23</v>
      </c>
      <c r="AG236" t="s">
        <v>319</v>
      </c>
      <c r="AH236" t="s">
        <v>478</v>
      </c>
      <c r="AI236" t="s">
        <v>209</v>
      </c>
      <c r="AJ236">
        <v>0</v>
      </c>
      <c r="AK236" s="4">
        <v>46014</v>
      </c>
      <c r="AL236" t="s">
        <v>223</v>
      </c>
    </row>
    <row r="237" spans="1:38" x14ac:dyDescent="0.3">
      <c r="A237" t="s">
        <v>1911</v>
      </c>
      <c r="B237" t="s">
        <v>1911</v>
      </c>
      <c r="C237" t="s">
        <v>127</v>
      </c>
      <c r="D237">
        <v>18</v>
      </c>
      <c r="E237" t="s">
        <v>1912</v>
      </c>
      <c r="F237" t="s">
        <v>1913</v>
      </c>
      <c r="G237" t="s">
        <v>1912</v>
      </c>
      <c r="H237" t="s">
        <v>1913</v>
      </c>
      <c r="I237" s="4">
        <v>45571</v>
      </c>
      <c r="J237" t="s">
        <v>195</v>
      </c>
      <c r="K237" t="s">
        <v>1914</v>
      </c>
      <c r="L237" t="s">
        <v>1912</v>
      </c>
      <c r="M237" t="s">
        <v>197</v>
      </c>
      <c r="N237" t="s">
        <v>1915</v>
      </c>
      <c r="O237" s="4">
        <v>46013</v>
      </c>
      <c r="P237" t="s">
        <v>1916</v>
      </c>
      <c r="Q237" t="s">
        <v>1487</v>
      </c>
      <c r="R237" t="s">
        <v>477</v>
      </c>
      <c r="S237" t="s">
        <v>220</v>
      </c>
      <c r="T237">
        <v>24</v>
      </c>
      <c r="U237">
        <v>14</v>
      </c>
      <c r="V237">
        <v>68</v>
      </c>
      <c r="W237">
        <v>1</v>
      </c>
      <c r="X237">
        <v>19</v>
      </c>
      <c r="Y237" t="s">
        <v>203</v>
      </c>
      <c r="Z237" t="s">
        <v>1911</v>
      </c>
      <c r="AB237" t="s">
        <v>204</v>
      </c>
      <c r="AC237" t="s">
        <v>205</v>
      </c>
      <c r="AD237">
        <v>0</v>
      </c>
      <c r="AE237" t="s">
        <v>206</v>
      </c>
      <c r="AF237">
        <v>23</v>
      </c>
      <c r="AG237" t="s">
        <v>319</v>
      </c>
      <c r="AH237" t="s">
        <v>1917</v>
      </c>
      <c r="AI237" t="s">
        <v>209</v>
      </c>
      <c r="AJ237">
        <v>0</v>
      </c>
      <c r="AK237" s="4">
        <v>46013</v>
      </c>
      <c r="AL237" t="s">
        <v>195</v>
      </c>
    </row>
    <row r="238" spans="1:38" x14ac:dyDescent="0.3">
      <c r="A238" t="s">
        <v>1918</v>
      </c>
      <c r="B238" t="s">
        <v>1918</v>
      </c>
      <c r="C238" t="s">
        <v>127</v>
      </c>
      <c r="D238">
        <v>18</v>
      </c>
      <c r="E238" t="s">
        <v>1919</v>
      </c>
      <c r="F238" t="s">
        <v>1920</v>
      </c>
      <c r="G238" t="s">
        <v>1919</v>
      </c>
      <c r="H238" t="s">
        <v>1920</v>
      </c>
      <c r="I238" s="4">
        <v>45914</v>
      </c>
      <c r="J238" t="s">
        <v>195</v>
      </c>
      <c r="K238" t="s">
        <v>1921</v>
      </c>
      <c r="L238" t="s">
        <v>1919</v>
      </c>
      <c r="M238" t="s">
        <v>197</v>
      </c>
      <c r="N238" t="s">
        <v>1922</v>
      </c>
      <c r="O238" s="4">
        <v>46013</v>
      </c>
      <c r="P238" t="s">
        <v>1923</v>
      </c>
      <c r="Q238" t="s">
        <v>1924</v>
      </c>
      <c r="R238" t="s">
        <v>773</v>
      </c>
      <c r="S238" t="s">
        <v>220</v>
      </c>
      <c r="T238">
        <v>24</v>
      </c>
      <c r="U238">
        <v>14</v>
      </c>
      <c r="V238">
        <v>68</v>
      </c>
      <c r="W238">
        <v>1</v>
      </c>
      <c r="X238">
        <v>19</v>
      </c>
      <c r="Y238" t="s">
        <v>203</v>
      </c>
      <c r="Z238" t="s">
        <v>1918</v>
      </c>
      <c r="AB238" t="s">
        <v>204</v>
      </c>
      <c r="AC238" t="s">
        <v>205</v>
      </c>
      <c r="AD238">
        <v>0</v>
      </c>
      <c r="AE238" t="s">
        <v>206</v>
      </c>
      <c r="AF238">
        <v>25</v>
      </c>
      <c r="AG238" t="s">
        <v>207</v>
      </c>
      <c r="AH238" t="s">
        <v>208</v>
      </c>
      <c r="AI238" t="s">
        <v>209</v>
      </c>
      <c r="AJ238">
        <v>0</v>
      </c>
      <c r="AK238" s="4">
        <v>46013</v>
      </c>
      <c r="AL238" t="s">
        <v>195</v>
      </c>
    </row>
    <row r="239" spans="1:38" x14ac:dyDescent="0.3">
      <c r="A239" t="s">
        <v>1925</v>
      </c>
      <c r="B239" t="s">
        <v>1925</v>
      </c>
      <c r="C239" t="s">
        <v>127</v>
      </c>
      <c r="D239">
        <v>18</v>
      </c>
      <c r="E239" t="s">
        <v>1926</v>
      </c>
      <c r="F239" t="s">
        <v>1927</v>
      </c>
      <c r="G239" t="s">
        <v>1926</v>
      </c>
      <c r="H239" t="s">
        <v>1927</v>
      </c>
      <c r="I239" s="4">
        <v>45424</v>
      </c>
      <c r="J239" t="s">
        <v>195</v>
      </c>
      <c r="K239" t="s">
        <v>1928</v>
      </c>
      <c r="L239" t="s">
        <v>1926</v>
      </c>
      <c r="M239" t="s">
        <v>197</v>
      </c>
      <c r="N239" t="s">
        <v>1929</v>
      </c>
      <c r="O239" s="4">
        <v>46013</v>
      </c>
      <c r="P239" t="s">
        <v>1930</v>
      </c>
      <c r="Q239" t="s">
        <v>1931</v>
      </c>
      <c r="R239" t="s">
        <v>250</v>
      </c>
      <c r="S239" t="s">
        <v>202</v>
      </c>
      <c r="T239">
        <v>22</v>
      </c>
      <c r="U239">
        <v>7</v>
      </c>
      <c r="V239">
        <v>69</v>
      </c>
      <c r="W239">
        <v>1</v>
      </c>
      <c r="X239">
        <v>19</v>
      </c>
      <c r="Y239" t="s">
        <v>203</v>
      </c>
      <c r="Z239" t="s">
        <v>1925</v>
      </c>
      <c r="AB239" t="s">
        <v>204</v>
      </c>
      <c r="AC239" t="s">
        <v>205</v>
      </c>
      <c r="AD239">
        <v>0</v>
      </c>
      <c r="AE239" t="s">
        <v>206</v>
      </c>
      <c r="AF239">
        <v>24</v>
      </c>
      <c r="AG239" t="s">
        <v>251</v>
      </c>
      <c r="AH239" t="s">
        <v>1605</v>
      </c>
      <c r="AI239" t="s">
        <v>209</v>
      </c>
      <c r="AJ239">
        <v>0</v>
      </c>
      <c r="AK239" s="4">
        <v>46013</v>
      </c>
      <c r="AL239" t="s">
        <v>195</v>
      </c>
    </row>
    <row r="240" spans="1:38" x14ac:dyDescent="0.3">
      <c r="A240" t="s">
        <v>1932</v>
      </c>
      <c r="B240" t="s">
        <v>1932</v>
      </c>
      <c r="C240" t="s">
        <v>127</v>
      </c>
      <c r="D240">
        <v>14</v>
      </c>
      <c r="E240" t="s">
        <v>1933</v>
      </c>
      <c r="F240" t="s">
        <v>1934</v>
      </c>
      <c r="G240" t="s">
        <v>1933</v>
      </c>
      <c r="H240" t="s">
        <v>1934</v>
      </c>
      <c r="I240" s="4">
        <v>45998</v>
      </c>
      <c r="J240" t="s">
        <v>195</v>
      </c>
      <c r="K240" t="s">
        <v>1935</v>
      </c>
      <c r="L240" t="s">
        <v>1933</v>
      </c>
      <c r="M240" t="s">
        <v>197</v>
      </c>
      <c r="N240" t="s">
        <v>1936</v>
      </c>
      <c r="O240" s="4">
        <v>46017</v>
      </c>
      <c r="P240" t="s">
        <v>1937</v>
      </c>
      <c r="Q240" t="s">
        <v>1938</v>
      </c>
      <c r="R240" t="s">
        <v>268</v>
      </c>
      <c r="S240" t="s">
        <v>202</v>
      </c>
      <c r="T240">
        <v>15</v>
      </c>
      <c r="U240">
        <v>14</v>
      </c>
      <c r="V240">
        <v>68</v>
      </c>
      <c r="W240">
        <v>1</v>
      </c>
      <c r="X240">
        <v>15</v>
      </c>
      <c r="Y240" t="s">
        <v>203</v>
      </c>
      <c r="Z240" t="s">
        <v>1932</v>
      </c>
      <c r="AB240" t="s">
        <v>204</v>
      </c>
      <c r="AC240" t="s">
        <v>205</v>
      </c>
      <c r="AD240">
        <v>0</v>
      </c>
      <c r="AE240" t="s">
        <v>206</v>
      </c>
      <c r="AF240">
        <v>24</v>
      </c>
      <c r="AG240" t="s">
        <v>221</v>
      </c>
      <c r="AH240" t="s">
        <v>1040</v>
      </c>
      <c r="AI240" t="s">
        <v>209</v>
      </c>
      <c r="AJ240">
        <v>0</v>
      </c>
      <c r="AK240" s="4">
        <v>46017</v>
      </c>
      <c r="AL240" t="s">
        <v>195</v>
      </c>
    </row>
    <row r="241" spans="1:38" x14ac:dyDescent="0.3">
      <c r="A241" t="s">
        <v>1939</v>
      </c>
      <c r="B241" t="s">
        <v>1939</v>
      </c>
      <c r="C241" t="s">
        <v>127</v>
      </c>
      <c r="D241">
        <v>16</v>
      </c>
      <c r="E241" t="s">
        <v>1940</v>
      </c>
      <c r="F241" t="s">
        <v>226</v>
      </c>
      <c r="G241" t="s">
        <v>1941</v>
      </c>
      <c r="H241" t="s">
        <v>1942</v>
      </c>
      <c r="I241" s="4">
        <v>45900</v>
      </c>
      <c r="J241" t="s">
        <v>195</v>
      </c>
      <c r="K241" t="s">
        <v>1943</v>
      </c>
      <c r="L241" t="s">
        <v>1940</v>
      </c>
      <c r="M241" t="s">
        <v>197</v>
      </c>
      <c r="N241" t="s">
        <v>1944</v>
      </c>
      <c r="O241" s="4">
        <v>46015</v>
      </c>
      <c r="P241" t="s">
        <v>1945</v>
      </c>
      <c r="Q241" t="s">
        <v>1946</v>
      </c>
      <c r="R241" t="s">
        <v>268</v>
      </c>
      <c r="S241" t="s">
        <v>220</v>
      </c>
      <c r="T241">
        <v>20</v>
      </c>
      <c r="U241">
        <v>7</v>
      </c>
      <c r="V241">
        <v>68</v>
      </c>
      <c r="W241">
        <v>1</v>
      </c>
      <c r="X241">
        <v>17</v>
      </c>
      <c r="Y241" t="s">
        <v>203</v>
      </c>
      <c r="Z241" t="s">
        <v>1939</v>
      </c>
      <c r="AB241" t="s">
        <v>204</v>
      </c>
      <c r="AC241" t="s">
        <v>205</v>
      </c>
      <c r="AD241">
        <v>0</v>
      </c>
      <c r="AE241" t="s">
        <v>206</v>
      </c>
      <c r="AF241">
        <v>25</v>
      </c>
      <c r="AG241" t="s">
        <v>774</v>
      </c>
      <c r="AH241" t="s">
        <v>775</v>
      </c>
      <c r="AI241" t="s">
        <v>209</v>
      </c>
      <c r="AJ241">
        <v>0</v>
      </c>
      <c r="AK241" s="4">
        <v>46015</v>
      </c>
      <c r="AL241" t="s">
        <v>195</v>
      </c>
    </row>
    <row r="242" spans="1:38" x14ac:dyDescent="0.3">
      <c r="A242" t="s">
        <v>1947</v>
      </c>
      <c r="B242" t="s">
        <v>1947</v>
      </c>
      <c r="C242" t="s">
        <v>127</v>
      </c>
      <c r="D242">
        <v>18</v>
      </c>
      <c r="E242" t="s">
        <v>1948</v>
      </c>
      <c r="F242" t="s">
        <v>1949</v>
      </c>
      <c r="G242" t="s">
        <v>1950</v>
      </c>
      <c r="H242" t="s">
        <v>1951</v>
      </c>
      <c r="I242" s="4">
        <v>40583</v>
      </c>
      <c r="J242" t="s">
        <v>195</v>
      </c>
      <c r="K242" t="s">
        <v>1952</v>
      </c>
      <c r="L242" t="s">
        <v>1948</v>
      </c>
      <c r="M242" t="s">
        <v>197</v>
      </c>
      <c r="N242" t="s">
        <v>1953</v>
      </c>
      <c r="O242" s="4">
        <v>46013</v>
      </c>
      <c r="P242" t="s">
        <v>1954</v>
      </c>
      <c r="Q242" t="s">
        <v>1955</v>
      </c>
      <c r="R242" t="s">
        <v>260</v>
      </c>
      <c r="S242" t="s">
        <v>336</v>
      </c>
      <c r="T242">
        <v>19</v>
      </c>
      <c r="U242">
        <v>7</v>
      </c>
      <c r="V242">
        <v>75.290000000000006</v>
      </c>
      <c r="W242">
        <v>1</v>
      </c>
      <c r="X242">
        <v>19</v>
      </c>
      <c r="Y242" t="s">
        <v>203</v>
      </c>
      <c r="Z242" t="s">
        <v>1947</v>
      </c>
      <c r="AB242" t="s">
        <v>1956</v>
      </c>
      <c r="AC242" t="s">
        <v>205</v>
      </c>
      <c r="AD242">
        <v>0</v>
      </c>
      <c r="AE242" t="s">
        <v>206</v>
      </c>
      <c r="AF242">
        <v>25</v>
      </c>
      <c r="AG242" t="s">
        <v>207</v>
      </c>
      <c r="AH242" t="s">
        <v>208</v>
      </c>
      <c r="AI242" t="s">
        <v>209</v>
      </c>
      <c r="AJ242">
        <v>0</v>
      </c>
      <c r="AK242" s="4">
        <v>46013</v>
      </c>
      <c r="AL242" t="s">
        <v>195</v>
      </c>
    </row>
    <row r="243" spans="1:38" x14ac:dyDescent="0.3">
      <c r="A243" t="s">
        <v>1957</v>
      </c>
      <c r="B243" t="s">
        <v>1957</v>
      </c>
      <c r="C243" t="s">
        <v>127</v>
      </c>
      <c r="D243">
        <v>18</v>
      </c>
      <c r="E243" t="s">
        <v>1958</v>
      </c>
      <c r="F243" t="s">
        <v>1959</v>
      </c>
      <c r="G243" t="s">
        <v>1958</v>
      </c>
      <c r="H243" t="s">
        <v>1959</v>
      </c>
      <c r="I243" s="4">
        <v>43369</v>
      </c>
      <c r="J243" t="s">
        <v>195</v>
      </c>
      <c r="K243" t="s">
        <v>1960</v>
      </c>
      <c r="L243" t="s">
        <v>1958</v>
      </c>
      <c r="M243" t="s">
        <v>197</v>
      </c>
      <c r="N243" t="s">
        <v>1961</v>
      </c>
      <c r="O243" s="4">
        <v>46013</v>
      </c>
      <c r="P243" t="s">
        <v>1962</v>
      </c>
      <c r="Q243" t="s">
        <v>1963</v>
      </c>
      <c r="R243" t="s">
        <v>1472</v>
      </c>
      <c r="S243" t="s">
        <v>220</v>
      </c>
      <c r="T243">
        <v>23</v>
      </c>
      <c r="U243">
        <v>14</v>
      </c>
      <c r="V243">
        <v>72</v>
      </c>
      <c r="W243">
        <v>2</v>
      </c>
      <c r="X243">
        <v>19</v>
      </c>
      <c r="Y243" t="s">
        <v>203</v>
      </c>
      <c r="Z243" t="s">
        <v>1957</v>
      </c>
      <c r="AB243" t="s">
        <v>204</v>
      </c>
      <c r="AC243" t="s">
        <v>205</v>
      </c>
      <c r="AD243">
        <v>0</v>
      </c>
      <c r="AE243" t="s">
        <v>206</v>
      </c>
      <c r="AF243">
        <v>24</v>
      </c>
      <c r="AG243" t="s">
        <v>288</v>
      </c>
      <c r="AH243" t="s">
        <v>289</v>
      </c>
      <c r="AI243" t="s">
        <v>209</v>
      </c>
      <c r="AJ243">
        <v>0</v>
      </c>
      <c r="AK243" s="4">
        <v>46013</v>
      </c>
      <c r="AL243" t="s">
        <v>195</v>
      </c>
    </row>
    <row r="244" spans="1:38" x14ac:dyDescent="0.3">
      <c r="A244" t="s">
        <v>1964</v>
      </c>
      <c r="B244" t="s">
        <v>1964</v>
      </c>
      <c r="C244" t="s">
        <v>127</v>
      </c>
      <c r="D244">
        <v>18</v>
      </c>
      <c r="E244" t="s">
        <v>1965</v>
      </c>
      <c r="F244" t="s">
        <v>1966</v>
      </c>
      <c r="G244" t="s">
        <v>1965</v>
      </c>
      <c r="H244" t="s">
        <v>1966</v>
      </c>
      <c r="I244" s="4">
        <v>42135</v>
      </c>
      <c r="J244" t="s">
        <v>195</v>
      </c>
      <c r="K244" t="s">
        <v>1967</v>
      </c>
      <c r="L244" t="s">
        <v>1965</v>
      </c>
      <c r="M244" t="s">
        <v>197</v>
      </c>
      <c r="N244" t="s">
        <v>1968</v>
      </c>
      <c r="O244" s="4">
        <v>46013</v>
      </c>
      <c r="P244" t="s">
        <v>1969</v>
      </c>
      <c r="Q244" t="s">
        <v>1970</v>
      </c>
      <c r="R244" t="s">
        <v>773</v>
      </c>
      <c r="S244" t="s">
        <v>220</v>
      </c>
      <c r="T244">
        <v>25</v>
      </c>
      <c r="U244">
        <v>14</v>
      </c>
      <c r="V244">
        <v>68</v>
      </c>
      <c r="W244">
        <v>1</v>
      </c>
      <c r="X244">
        <v>19</v>
      </c>
      <c r="Y244" t="s">
        <v>203</v>
      </c>
      <c r="Z244" t="s">
        <v>1964</v>
      </c>
      <c r="AB244" t="s">
        <v>204</v>
      </c>
      <c r="AC244" t="s">
        <v>205</v>
      </c>
      <c r="AD244">
        <v>0</v>
      </c>
      <c r="AE244" t="s">
        <v>206</v>
      </c>
      <c r="AF244">
        <v>26</v>
      </c>
      <c r="AG244" t="s">
        <v>233</v>
      </c>
      <c r="AH244" t="s">
        <v>884</v>
      </c>
      <c r="AI244" t="s">
        <v>209</v>
      </c>
      <c r="AJ244">
        <v>0</v>
      </c>
      <c r="AK244" s="4">
        <v>46013</v>
      </c>
      <c r="AL244" t="s">
        <v>195</v>
      </c>
    </row>
    <row r="245" spans="1:38" x14ac:dyDescent="0.3">
      <c r="A245" t="s">
        <v>1971</v>
      </c>
      <c r="B245" t="s">
        <v>1971</v>
      </c>
      <c r="C245" t="s">
        <v>127</v>
      </c>
      <c r="D245">
        <v>14</v>
      </c>
      <c r="E245" t="s">
        <v>1972</v>
      </c>
      <c r="F245" t="s">
        <v>1973</v>
      </c>
      <c r="G245" t="s">
        <v>1972</v>
      </c>
      <c r="H245" t="s">
        <v>1973</v>
      </c>
      <c r="I245" s="4">
        <v>45963</v>
      </c>
      <c r="J245" t="s">
        <v>195</v>
      </c>
      <c r="K245" t="s">
        <v>1974</v>
      </c>
      <c r="L245" t="s">
        <v>1972</v>
      </c>
      <c r="M245" t="s">
        <v>197</v>
      </c>
      <c r="N245" t="s">
        <v>1975</v>
      </c>
      <c r="O245" s="4">
        <v>46017</v>
      </c>
      <c r="P245" t="s">
        <v>1976</v>
      </c>
      <c r="Q245" t="s">
        <v>1977</v>
      </c>
      <c r="R245" t="s">
        <v>318</v>
      </c>
      <c r="S245" t="s">
        <v>220</v>
      </c>
      <c r="T245">
        <v>18</v>
      </c>
      <c r="U245">
        <v>14</v>
      </c>
      <c r="V245">
        <v>73</v>
      </c>
      <c r="W245">
        <v>1</v>
      </c>
      <c r="X245">
        <v>15</v>
      </c>
      <c r="Y245" t="s">
        <v>203</v>
      </c>
      <c r="Z245" t="s">
        <v>1971</v>
      </c>
      <c r="AB245" t="s">
        <v>204</v>
      </c>
      <c r="AC245" t="s">
        <v>205</v>
      </c>
      <c r="AD245">
        <v>0</v>
      </c>
      <c r="AE245" t="s">
        <v>206</v>
      </c>
      <c r="AF245">
        <v>26</v>
      </c>
      <c r="AG245" t="s">
        <v>207</v>
      </c>
      <c r="AH245" t="s">
        <v>208</v>
      </c>
      <c r="AI245" t="s">
        <v>209</v>
      </c>
      <c r="AJ245">
        <v>0</v>
      </c>
      <c r="AK245" s="4">
        <v>46017</v>
      </c>
      <c r="AL245" t="s">
        <v>195</v>
      </c>
    </row>
    <row r="246" spans="1:38" x14ac:dyDescent="0.3">
      <c r="A246" t="s">
        <v>1978</v>
      </c>
      <c r="B246" t="s">
        <v>1978</v>
      </c>
      <c r="C246" t="s">
        <v>127</v>
      </c>
      <c r="D246">
        <v>14</v>
      </c>
      <c r="E246" t="s">
        <v>1979</v>
      </c>
      <c r="F246" t="s">
        <v>1980</v>
      </c>
      <c r="G246" t="s">
        <v>1979</v>
      </c>
      <c r="H246" t="s">
        <v>1980</v>
      </c>
      <c r="I246" s="4">
        <v>36703</v>
      </c>
      <c r="J246" t="s">
        <v>195</v>
      </c>
      <c r="K246" t="s">
        <v>1981</v>
      </c>
      <c r="L246" t="s">
        <v>1979</v>
      </c>
      <c r="M246" t="s">
        <v>197</v>
      </c>
      <c r="N246" t="s">
        <v>1982</v>
      </c>
      <c r="O246" s="4">
        <v>46017</v>
      </c>
      <c r="P246" t="s">
        <v>1983</v>
      </c>
      <c r="Q246" t="s">
        <v>406</v>
      </c>
      <c r="R246" t="s">
        <v>407</v>
      </c>
      <c r="S246" t="s">
        <v>220</v>
      </c>
      <c r="T246">
        <v>14</v>
      </c>
      <c r="U246">
        <v>14</v>
      </c>
      <c r="V246">
        <v>68</v>
      </c>
      <c r="W246">
        <v>0</v>
      </c>
      <c r="X246">
        <v>15</v>
      </c>
      <c r="Y246" t="s">
        <v>203</v>
      </c>
      <c r="Z246" t="s">
        <v>1978</v>
      </c>
      <c r="AB246" t="s">
        <v>204</v>
      </c>
      <c r="AC246" t="s">
        <v>205</v>
      </c>
      <c r="AD246">
        <v>1</v>
      </c>
      <c r="AE246" t="s">
        <v>206</v>
      </c>
      <c r="AF246">
        <v>25</v>
      </c>
      <c r="AG246" t="s">
        <v>251</v>
      </c>
      <c r="AH246" t="s">
        <v>395</v>
      </c>
      <c r="AI246" t="s">
        <v>209</v>
      </c>
      <c r="AJ246">
        <v>0</v>
      </c>
      <c r="AK246" s="4">
        <v>46017</v>
      </c>
      <c r="AL246" t="s">
        <v>195</v>
      </c>
    </row>
    <row r="247" spans="1:38" x14ac:dyDescent="0.3">
      <c r="A247" t="s">
        <v>1984</v>
      </c>
      <c r="B247" t="s">
        <v>1984</v>
      </c>
      <c r="C247" t="s">
        <v>127</v>
      </c>
      <c r="D247">
        <v>17</v>
      </c>
      <c r="E247" t="s">
        <v>1985</v>
      </c>
      <c r="F247" t="s">
        <v>226</v>
      </c>
      <c r="G247" t="s">
        <v>213</v>
      </c>
      <c r="H247" t="s">
        <v>213</v>
      </c>
      <c r="I247" t="s">
        <v>213</v>
      </c>
      <c r="J247" t="s">
        <v>195</v>
      </c>
      <c r="K247" t="s">
        <v>1986</v>
      </c>
      <c r="L247" t="s">
        <v>1985</v>
      </c>
      <c r="M247" t="s">
        <v>197</v>
      </c>
      <c r="N247" t="s">
        <v>1987</v>
      </c>
      <c r="O247" s="4">
        <v>46014</v>
      </c>
      <c r="P247" t="s">
        <v>1988</v>
      </c>
      <c r="Q247" t="s">
        <v>1989</v>
      </c>
      <c r="R247" t="s">
        <v>1502</v>
      </c>
      <c r="S247" t="s">
        <v>202</v>
      </c>
      <c r="T247">
        <v>24</v>
      </c>
      <c r="U247">
        <v>9</v>
      </c>
      <c r="V247">
        <v>68</v>
      </c>
      <c r="W247">
        <v>2</v>
      </c>
      <c r="X247">
        <v>18</v>
      </c>
      <c r="Y247" t="s">
        <v>203</v>
      </c>
      <c r="Z247" t="s">
        <v>1984</v>
      </c>
      <c r="AB247" t="s">
        <v>204</v>
      </c>
      <c r="AC247" t="s">
        <v>205</v>
      </c>
      <c r="AD247">
        <v>0</v>
      </c>
      <c r="AE247" t="s">
        <v>206</v>
      </c>
      <c r="AF247">
        <v>24</v>
      </c>
      <c r="AG247" t="s">
        <v>233</v>
      </c>
      <c r="AH247" t="s">
        <v>1663</v>
      </c>
      <c r="AI247" t="s">
        <v>209</v>
      </c>
      <c r="AJ247">
        <v>0</v>
      </c>
      <c r="AK247" s="4">
        <v>46014</v>
      </c>
      <c r="AL247" t="s">
        <v>195</v>
      </c>
    </row>
    <row r="248" spans="1:38" x14ac:dyDescent="0.3">
      <c r="A248" t="s">
        <v>1990</v>
      </c>
      <c r="B248" t="s">
        <v>1990</v>
      </c>
      <c r="C248" t="s">
        <v>127</v>
      </c>
      <c r="D248">
        <v>14</v>
      </c>
      <c r="E248" t="s">
        <v>1991</v>
      </c>
      <c r="F248" t="s">
        <v>1992</v>
      </c>
      <c r="G248" t="s">
        <v>1991</v>
      </c>
      <c r="H248" t="s">
        <v>1992</v>
      </c>
      <c r="I248" s="4">
        <v>45830</v>
      </c>
      <c r="J248" t="s">
        <v>195</v>
      </c>
      <c r="K248" t="s">
        <v>1993</v>
      </c>
      <c r="L248" t="s">
        <v>1991</v>
      </c>
      <c r="M248" t="s">
        <v>197</v>
      </c>
      <c r="N248" t="s">
        <v>1994</v>
      </c>
      <c r="O248" s="4">
        <v>46017</v>
      </c>
      <c r="P248" t="s">
        <v>1995</v>
      </c>
      <c r="Q248" t="s">
        <v>1996</v>
      </c>
      <c r="R248" t="s">
        <v>297</v>
      </c>
      <c r="S248" t="s">
        <v>220</v>
      </c>
      <c r="T248">
        <v>19</v>
      </c>
      <c r="U248">
        <v>14</v>
      </c>
      <c r="V248">
        <v>68</v>
      </c>
      <c r="W248">
        <v>1</v>
      </c>
      <c r="X248">
        <v>15</v>
      </c>
      <c r="Y248" t="s">
        <v>203</v>
      </c>
      <c r="Z248" t="s">
        <v>1990</v>
      </c>
      <c r="AB248" t="s">
        <v>204</v>
      </c>
      <c r="AC248" t="s">
        <v>205</v>
      </c>
      <c r="AD248">
        <v>0</v>
      </c>
      <c r="AE248" t="s">
        <v>206</v>
      </c>
      <c r="AF248">
        <v>24</v>
      </c>
      <c r="AG248" t="s">
        <v>233</v>
      </c>
      <c r="AH248" t="s">
        <v>884</v>
      </c>
      <c r="AI248" t="s">
        <v>209</v>
      </c>
      <c r="AJ248">
        <v>0</v>
      </c>
      <c r="AK248" s="4">
        <v>46017</v>
      </c>
      <c r="AL248" t="s">
        <v>195</v>
      </c>
    </row>
    <row r="249" spans="1:38" x14ac:dyDescent="0.3">
      <c r="A249" t="s">
        <v>1997</v>
      </c>
      <c r="B249" t="s">
        <v>1997</v>
      </c>
      <c r="C249" t="s">
        <v>127</v>
      </c>
      <c r="D249">
        <v>18</v>
      </c>
      <c r="E249" t="s">
        <v>1998</v>
      </c>
      <c r="F249" t="s">
        <v>1999</v>
      </c>
      <c r="G249" t="s">
        <v>1998</v>
      </c>
      <c r="H249" t="s">
        <v>1999</v>
      </c>
      <c r="I249" s="4">
        <v>45214</v>
      </c>
      <c r="J249" t="s">
        <v>195</v>
      </c>
      <c r="K249" t="s">
        <v>2000</v>
      </c>
      <c r="L249" t="s">
        <v>1998</v>
      </c>
      <c r="M249" t="s">
        <v>197</v>
      </c>
      <c r="N249" t="s">
        <v>2001</v>
      </c>
      <c r="O249" s="4">
        <v>46013</v>
      </c>
      <c r="P249" t="s">
        <v>2002</v>
      </c>
      <c r="Q249" t="s">
        <v>1185</v>
      </c>
      <c r="R249" t="s">
        <v>297</v>
      </c>
      <c r="S249" t="s">
        <v>202</v>
      </c>
      <c r="T249">
        <v>24</v>
      </c>
      <c r="U249">
        <v>14</v>
      </c>
      <c r="V249">
        <v>68</v>
      </c>
      <c r="W249">
        <v>1</v>
      </c>
      <c r="X249">
        <v>19</v>
      </c>
      <c r="Y249" t="s">
        <v>203</v>
      </c>
      <c r="Z249" t="s">
        <v>1997</v>
      </c>
      <c r="AB249" t="s">
        <v>204</v>
      </c>
      <c r="AC249" t="s">
        <v>205</v>
      </c>
      <c r="AD249">
        <v>0</v>
      </c>
      <c r="AE249" t="s">
        <v>206</v>
      </c>
      <c r="AF249">
        <v>25</v>
      </c>
      <c r="AG249" t="s">
        <v>270</v>
      </c>
      <c r="AH249" t="s">
        <v>470</v>
      </c>
      <c r="AI249" t="s">
        <v>209</v>
      </c>
      <c r="AJ249">
        <v>0</v>
      </c>
      <c r="AK249" s="4">
        <v>46013</v>
      </c>
      <c r="AL249" t="s">
        <v>195</v>
      </c>
    </row>
    <row r="250" spans="1:38" x14ac:dyDescent="0.3">
      <c r="A250" t="s">
        <v>2003</v>
      </c>
      <c r="B250" t="s">
        <v>2003</v>
      </c>
      <c r="C250" t="s">
        <v>127</v>
      </c>
      <c r="D250">
        <v>18</v>
      </c>
      <c r="E250" t="s">
        <v>2004</v>
      </c>
      <c r="F250" t="s">
        <v>2005</v>
      </c>
      <c r="G250" t="s">
        <v>2004</v>
      </c>
      <c r="H250" t="s">
        <v>2005</v>
      </c>
      <c r="I250" s="4">
        <v>44747</v>
      </c>
      <c r="J250" t="s">
        <v>195</v>
      </c>
      <c r="K250" t="s">
        <v>2006</v>
      </c>
      <c r="L250" t="s">
        <v>2004</v>
      </c>
      <c r="M250" t="s">
        <v>197</v>
      </c>
      <c r="N250" t="s">
        <v>2007</v>
      </c>
      <c r="O250" s="4">
        <v>46013</v>
      </c>
      <c r="P250" t="s">
        <v>2008</v>
      </c>
      <c r="Q250" t="s">
        <v>2009</v>
      </c>
      <c r="R250" t="s">
        <v>1675</v>
      </c>
      <c r="S250" t="s">
        <v>220</v>
      </c>
      <c r="T250">
        <v>19</v>
      </c>
      <c r="U250">
        <v>14</v>
      </c>
      <c r="V250">
        <v>72</v>
      </c>
      <c r="W250">
        <v>1</v>
      </c>
      <c r="X250">
        <v>19</v>
      </c>
      <c r="Y250" t="s">
        <v>203</v>
      </c>
      <c r="Z250" t="s">
        <v>2003</v>
      </c>
      <c r="AB250" t="s">
        <v>204</v>
      </c>
      <c r="AC250" t="s">
        <v>205</v>
      </c>
      <c r="AD250">
        <v>0</v>
      </c>
      <c r="AE250" t="s">
        <v>206</v>
      </c>
      <c r="AF250">
        <v>25</v>
      </c>
      <c r="AG250" t="s">
        <v>251</v>
      </c>
      <c r="AH250" t="s">
        <v>534</v>
      </c>
      <c r="AI250" t="s">
        <v>209</v>
      </c>
      <c r="AJ250">
        <v>0</v>
      </c>
      <c r="AK250" s="4">
        <v>46013</v>
      </c>
      <c r="AL250" t="s">
        <v>195</v>
      </c>
    </row>
    <row r="251" spans="1:38" x14ac:dyDescent="0.3">
      <c r="A251" t="s">
        <v>2010</v>
      </c>
      <c r="B251" t="s">
        <v>2010</v>
      </c>
      <c r="C251" t="s">
        <v>127</v>
      </c>
      <c r="D251">
        <v>16</v>
      </c>
      <c r="E251" t="s">
        <v>2011</v>
      </c>
      <c r="F251" t="s">
        <v>2012</v>
      </c>
      <c r="G251" t="s">
        <v>2011</v>
      </c>
      <c r="H251" t="s">
        <v>2012</v>
      </c>
      <c r="I251" s="4">
        <v>38988</v>
      </c>
      <c r="J251" t="s">
        <v>195</v>
      </c>
      <c r="K251" t="s">
        <v>2013</v>
      </c>
      <c r="L251" t="s">
        <v>2011</v>
      </c>
      <c r="M251" t="s">
        <v>1045</v>
      </c>
      <c r="N251" t="s">
        <v>2014</v>
      </c>
      <c r="O251" s="4">
        <v>46015</v>
      </c>
      <c r="P251" t="s">
        <v>2015</v>
      </c>
      <c r="Q251" t="s">
        <v>2016</v>
      </c>
      <c r="R251" t="s">
        <v>287</v>
      </c>
      <c r="S251" t="s">
        <v>336</v>
      </c>
      <c r="T251">
        <v>15</v>
      </c>
      <c r="U251">
        <v>7</v>
      </c>
      <c r="V251">
        <v>85.58</v>
      </c>
      <c r="W251">
        <v>1</v>
      </c>
      <c r="X251">
        <v>17</v>
      </c>
      <c r="Y251" t="s">
        <v>203</v>
      </c>
      <c r="Z251" t="s">
        <v>2010</v>
      </c>
      <c r="AB251" t="s">
        <v>204</v>
      </c>
      <c r="AC251" t="s">
        <v>205</v>
      </c>
      <c r="AD251">
        <v>2</v>
      </c>
      <c r="AE251" t="s">
        <v>206</v>
      </c>
      <c r="AF251">
        <v>25</v>
      </c>
      <c r="AG251" t="s">
        <v>384</v>
      </c>
      <c r="AH251" t="s">
        <v>2017</v>
      </c>
      <c r="AI251" t="s">
        <v>209</v>
      </c>
      <c r="AJ251">
        <v>0</v>
      </c>
      <c r="AK251" s="4">
        <v>46015</v>
      </c>
      <c r="AL251" t="s">
        <v>195</v>
      </c>
    </row>
    <row r="252" spans="1:38" x14ac:dyDescent="0.3">
      <c r="A252" t="s">
        <v>2018</v>
      </c>
      <c r="B252" t="s">
        <v>2018</v>
      </c>
      <c r="C252" t="s">
        <v>127</v>
      </c>
      <c r="D252">
        <v>14</v>
      </c>
      <c r="E252" t="s">
        <v>2019</v>
      </c>
      <c r="F252" t="s">
        <v>2020</v>
      </c>
      <c r="G252" t="s">
        <v>2019</v>
      </c>
      <c r="H252" t="s">
        <v>2020</v>
      </c>
      <c r="I252" s="4">
        <v>45935</v>
      </c>
      <c r="J252" t="s">
        <v>195</v>
      </c>
      <c r="K252" t="s">
        <v>2021</v>
      </c>
      <c r="L252" t="s">
        <v>2019</v>
      </c>
      <c r="M252" t="s">
        <v>197</v>
      </c>
      <c r="N252" t="s">
        <v>2022</v>
      </c>
      <c r="O252" s="4">
        <v>46017</v>
      </c>
      <c r="P252" t="s">
        <v>2023</v>
      </c>
      <c r="Q252" t="s">
        <v>1924</v>
      </c>
      <c r="R252" t="s">
        <v>773</v>
      </c>
      <c r="S252" t="s">
        <v>202</v>
      </c>
      <c r="T252">
        <v>14</v>
      </c>
      <c r="U252">
        <v>14</v>
      </c>
      <c r="V252">
        <v>68</v>
      </c>
      <c r="W252">
        <v>0</v>
      </c>
      <c r="X252">
        <v>15</v>
      </c>
      <c r="Y252" t="s">
        <v>203</v>
      </c>
      <c r="Z252" t="s">
        <v>2018</v>
      </c>
      <c r="AB252" t="s">
        <v>204</v>
      </c>
      <c r="AC252" t="s">
        <v>205</v>
      </c>
      <c r="AD252">
        <v>1</v>
      </c>
      <c r="AE252" t="s">
        <v>206</v>
      </c>
      <c r="AF252">
        <v>25</v>
      </c>
      <c r="AG252" t="s">
        <v>207</v>
      </c>
      <c r="AH252" t="s">
        <v>208</v>
      </c>
      <c r="AI252" t="s">
        <v>209</v>
      </c>
      <c r="AJ252">
        <v>0</v>
      </c>
      <c r="AK252" s="4">
        <v>46017</v>
      </c>
      <c r="AL252" t="s">
        <v>195</v>
      </c>
    </row>
    <row r="253" spans="1:38" x14ac:dyDescent="0.3">
      <c r="A253" t="s">
        <v>2024</v>
      </c>
      <c r="B253" t="s">
        <v>2024</v>
      </c>
      <c r="C253" t="s">
        <v>127</v>
      </c>
      <c r="D253">
        <v>20</v>
      </c>
      <c r="E253" t="s">
        <v>2025</v>
      </c>
      <c r="F253" t="s">
        <v>226</v>
      </c>
      <c r="G253" t="s">
        <v>2026</v>
      </c>
      <c r="H253" t="s">
        <v>2027</v>
      </c>
      <c r="I253" s="4">
        <v>29936</v>
      </c>
      <c r="J253" t="s">
        <v>195</v>
      </c>
      <c r="K253" t="s">
        <v>2028</v>
      </c>
      <c r="L253" t="s">
        <v>2025</v>
      </c>
      <c r="M253" t="s">
        <v>197</v>
      </c>
      <c r="N253" t="s">
        <v>2029</v>
      </c>
      <c r="O253" s="4">
        <v>46011</v>
      </c>
      <c r="P253" t="s">
        <v>2030</v>
      </c>
      <c r="Q253" t="s">
        <v>2031</v>
      </c>
      <c r="R253" t="s">
        <v>328</v>
      </c>
      <c r="S253" t="s">
        <v>202</v>
      </c>
      <c r="T253">
        <v>21</v>
      </c>
      <c r="U253">
        <v>7</v>
      </c>
      <c r="V253">
        <v>69</v>
      </c>
      <c r="W253">
        <v>1</v>
      </c>
      <c r="X253">
        <v>21</v>
      </c>
      <c r="Y253" t="s">
        <v>203</v>
      </c>
      <c r="Z253" t="s">
        <v>2024</v>
      </c>
      <c r="AB253" t="s">
        <v>204</v>
      </c>
      <c r="AC253" t="s">
        <v>205</v>
      </c>
      <c r="AD253">
        <v>0</v>
      </c>
      <c r="AE253" t="s">
        <v>206</v>
      </c>
      <c r="AF253">
        <v>25</v>
      </c>
      <c r="AG253" t="s">
        <v>207</v>
      </c>
      <c r="AH253" t="s">
        <v>208</v>
      </c>
      <c r="AI253" t="s">
        <v>209</v>
      </c>
      <c r="AJ253">
        <v>0</v>
      </c>
      <c r="AK253" s="4">
        <v>46011</v>
      </c>
      <c r="AL253" t="s">
        <v>195</v>
      </c>
    </row>
    <row r="254" spans="1:38" x14ac:dyDescent="0.3">
      <c r="A254" t="s">
        <v>2032</v>
      </c>
      <c r="B254" t="s">
        <v>2032</v>
      </c>
      <c r="C254" t="s">
        <v>127</v>
      </c>
      <c r="D254">
        <v>17</v>
      </c>
      <c r="E254" t="s">
        <v>2033</v>
      </c>
      <c r="F254" t="s">
        <v>2034</v>
      </c>
      <c r="G254" t="s">
        <v>2033</v>
      </c>
      <c r="H254" t="s">
        <v>2034</v>
      </c>
      <c r="I254" s="4">
        <v>45984</v>
      </c>
      <c r="J254" t="s">
        <v>195</v>
      </c>
      <c r="K254" t="s">
        <v>2035</v>
      </c>
      <c r="L254" t="s">
        <v>2033</v>
      </c>
      <c r="M254" t="s">
        <v>197</v>
      </c>
      <c r="N254" t="s">
        <v>2036</v>
      </c>
      <c r="O254" s="4">
        <v>46014</v>
      </c>
      <c r="P254" t="s">
        <v>2037</v>
      </c>
      <c r="Q254" t="s">
        <v>2038</v>
      </c>
      <c r="R254" t="s">
        <v>773</v>
      </c>
      <c r="S254" t="s">
        <v>202</v>
      </c>
      <c r="T254">
        <v>16</v>
      </c>
      <c r="U254">
        <v>7</v>
      </c>
      <c r="V254">
        <v>68</v>
      </c>
      <c r="W254">
        <v>1</v>
      </c>
      <c r="X254">
        <v>18</v>
      </c>
      <c r="Y254" t="s">
        <v>203</v>
      </c>
      <c r="Z254" t="s">
        <v>2032</v>
      </c>
      <c r="AB254" t="s">
        <v>204</v>
      </c>
      <c r="AD254">
        <v>2</v>
      </c>
      <c r="AE254" t="s">
        <v>206</v>
      </c>
      <c r="AF254">
        <v>25</v>
      </c>
      <c r="AG254" t="s">
        <v>221</v>
      </c>
      <c r="AH254" t="s">
        <v>2039</v>
      </c>
      <c r="AI254" t="s">
        <v>209</v>
      </c>
      <c r="AJ254">
        <v>0</v>
      </c>
      <c r="AK254" s="4">
        <v>46014</v>
      </c>
      <c r="AL254" t="s">
        <v>195</v>
      </c>
    </row>
    <row r="255" spans="1:38" x14ac:dyDescent="0.3">
      <c r="A255" t="s">
        <v>2040</v>
      </c>
      <c r="B255" t="s">
        <v>2040</v>
      </c>
      <c r="C255" t="s">
        <v>127</v>
      </c>
      <c r="D255">
        <v>18</v>
      </c>
      <c r="E255" t="s">
        <v>2041</v>
      </c>
      <c r="F255" t="s">
        <v>2042</v>
      </c>
      <c r="G255" t="s">
        <v>695</v>
      </c>
      <c r="H255" t="s">
        <v>696</v>
      </c>
      <c r="I255" s="4">
        <v>45928</v>
      </c>
      <c r="J255" t="s">
        <v>195</v>
      </c>
      <c r="K255" t="s">
        <v>2043</v>
      </c>
      <c r="L255" t="s">
        <v>2041</v>
      </c>
      <c r="M255" t="s">
        <v>197</v>
      </c>
      <c r="N255" t="s">
        <v>2044</v>
      </c>
      <c r="O255" s="4">
        <v>46013</v>
      </c>
      <c r="P255" t="s">
        <v>2045</v>
      </c>
      <c r="Q255" t="s">
        <v>2046</v>
      </c>
      <c r="R255" t="s">
        <v>435</v>
      </c>
      <c r="S255" t="s">
        <v>220</v>
      </c>
      <c r="T255">
        <v>29</v>
      </c>
      <c r="U255">
        <v>14</v>
      </c>
      <c r="V255">
        <v>69</v>
      </c>
      <c r="W255">
        <v>2</v>
      </c>
      <c r="X255">
        <v>19</v>
      </c>
      <c r="Y255" t="s">
        <v>203</v>
      </c>
      <c r="Z255" t="s">
        <v>2040</v>
      </c>
      <c r="AB255" t="s">
        <v>204</v>
      </c>
      <c r="AC255" t="s">
        <v>205</v>
      </c>
      <c r="AD255">
        <v>0</v>
      </c>
      <c r="AE255" t="s">
        <v>206</v>
      </c>
      <c r="AF255">
        <v>24</v>
      </c>
      <c r="AG255" t="s">
        <v>270</v>
      </c>
      <c r="AH255" t="s">
        <v>526</v>
      </c>
      <c r="AI255" t="s">
        <v>209</v>
      </c>
      <c r="AJ255">
        <v>0</v>
      </c>
      <c r="AK255" s="4">
        <v>46013</v>
      </c>
      <c r="AL255" t="s">
        <v>195</v>
      </c>
    </row>
    <row r="256" spans="1:38" x14ac:dyDescent="0.3">
      <c r="A256" t="s">
        <v>2047</v>
      </c>
      <c r="B256" t="s">
        <v>2047</v>
      </c>
      <c r="C256" t="s">
        <v>128</v>
      </c>
      <c r="D256">
        <v>7</v>
      </c>
      <c r="E256" t="s">
        <v>2048</v>
      </c>
      <c r="F256" t="s">
        <v>226</v>
      </c>
      <c r="G256" t="s">
        <v>2049</v>
      </c>
      <c r="H256" t="s">
        <v>2050</v>
      </c>
      <c r="I256" s="4">
        <v>45858</v>
      </c>
      <c r="J256" t="s">
        <v>195</v>
      </c>
      <c r="K256" t="s">
        <v>2051</v>
      </c>
      <c r="L256" t="s">
        <v>2048</v>
      </c>
      <c r="M256" t="s">
        <v>197</v>
      </c>
      <c r="N256" t="s">
        <v>2052</v>
      </c>
      <c r="O256" s="4">
        <v>46024</v>
      </c>
      <c r="P256" t="s">
        <v>2053</v>
      </c>
      <c r="Q256" t="s">
        <v>2054</v>
      </c>
      <c r="R256" t="s">
        <v>328</v>
      </c>
      <c r="S256" t="s">
        <v>202</v>
      </c>
      <c r="T256">
        <v>7</v>
      </c>
      <c r="U256">
        <v>7</v>
      </c>
      <c r="V256">
        <v>72</v>
      </c>
      <c r="W256">
        <v>0</v>
      </c>
      <c r="X256">
        <v>8</v>
      </c>
      <c r="Y256" t="s">
        <v>203</v>
      </c>
      <c r="Z256" t="s">
        <v>2047</v>
      </c>
      <c r="AB256" t="s">
        <v>204</v>
      </c>
      <c r="AC256" t="s">
        <v>205</v>
      </c>
      <c r="AD256">
        <v>1</v>
      </c>
      <c r="AE256" t="s">
        <v>206</v>
      </c>
      <c r="AF256">
        <v>26</v>
      </c>
      <c r="AG256" t="s">
        <v>207</v>
      </c>
      <c r="AH256" t="s">
        <v>208</v>
      </c>
      <c r="AI256" t="s">
        <v>209</v>
      </c>
      <c r="AJ256">
        <v>0</v>
      </c>
      <c r="AK256" s="4">
        <v>46024</v>
      </c>
      <c r="AL256" t="s">
        <v>195</v>
      </c>
    </row>
    <row r="257" spans="1:38" x14ac:dyDescent="0.3">
      <c r="A257" t="s">
        <v>2055</v>
      </c>
      <c r="B257" t="s">
        <v>2055</v>
      </c>
      <c r="C257" t="s">
        <v>128</v>
      </c>
      <c r="D257">
        <v>4</v>
      </c>
      <c r="E257" t="s">
        <v>2056</v>
      </c>
      <c r="F257" t="s">
        <v>2057</v>
      </c>
      <c r="G257" t="s">
        <v>2056</v>
      </c>
      <c r="H257" t="s">
        <v>2057</v>
      </c>
      <c r="I257" s="4">
        <v>44994</v>
      </c>
      <c r="J257" t="s">
        <v>195</v>
      </c>
      <c r="K257" t="s">
        <v>2058</v>
      </c>
      <c r="L257" t="s">
        <v>2056</v>
      </c>
      <c r="M257" t="s">
        <v>197</v>
      </c>
      <c r="N257" t="s">
        <v>2059</v>
      </c>
      <c r="O257" s="4">
        <v>46027</v>
      </c>
      <c r="P257" t="s">
        <v>2060</v>
      </c>
      <c r="Q257" t="s">
        <v>2061</v>
      </c>
      <c r="R257" t="s">
        <v>219</v>
      </c>
      <c r="S257" t="s">
        <v>220</v>
      </c>
      <c r="T257">
        <v>14</v>
      </c>
      <c r="U257">
        <v>14</v>
      </c>
      <c r="V257">
        <v>73</v>
      </c>
      <c r="W257">
        <v>0</v>
      </c>
      <c r="X257">
        <v>5</v>
      </c>
      <c r="Y257" t="s">
        <v>203</v>
      </c>
      <c r="Z257" t="s">
        <v>2055</v>
      </c>
      <c r="AB257" t="s">
        <v>204</v>
      </c>
      <c r="AC257" t="s">
        <v>205</v>
      </c>
      <c r="AD257">
        <v>0</v>
      </c>
      <c r="AE257" t="s">
        <v>206</v>
      </c>
      <c r="AF257">
        <v>24</v>
      </c>
      <c r="AG257" t="s">
        <v>384</v>
      </c>
      <c r="AH257" t="s">
        <v>2062</v>
      </c>
      <c r="AI257" t="s">
        <v>209</v>
      </c>
      <c r="AJ257">
        <v>0</v>
      </c>
      <c r="AK257" s="4">
        <v>46027</v>
      </c>
      <c r="AL257" t="s">
        <v>195</v>
      </c>
    </row>
    <row r="258" spans="1:38" x14ac:dyDescent="0.3">
      <c r="A258" t="s">
        <v>2063</v>
      </c>
      <c r="B258" t="s">
        <v>192</v>
      </c>
      <c r="C258" t="s">
        <v>128</v>
      </c>
      <c r="D258">
        <v>11</v>
      </c>
      <c r="E258" t="s">
        <v>2064</v>
      </c>
      <c r="F258" t="s">
        <v>2065</v>
      </c>
      <c r="G258" t="s">
        <v>213</v>
      </c>
      <c r="H258" t="s">
        <v>213</v>
      </c>
      <c r="I258" t="s">
        <v>213</v>
      </c>
      <c r="J258" t="s">
        <v>195</v>
      </c>
      <c r="K258" t="s">
        <v>2066</v>
      </c>
      <c r="L258" t="s">
        <v>2064</v>
      </c>
      <c r="M258" t="s">
        <v>197</v>
      </c>
      <c r="N258" t="s">
        <v>2067</v>
      </c>
      <c r="O258" s="4">
        <v>46020</v>
      </c>
      <c r="P258" t="s">
        <v>2068</v>
      </c>
      <c r="Q258" t="s">
        <v>2069</v>
      </c>
      <c r="R258" t="s">
        <v>773</v>
      </c>
      <c r="S258" t="s">
        <v>202</v>
      </c>
      <c r="T258">
        <v>15</v>
      </c>
      <c r="U258">
        <v>7</v>
      </c>
      <c r="V258">
        <v>68</v>
      </c>
      <c r="W258">
        <v>1</v>
      </c>
      <c r="X258">
        <v>12</v>
      </c>
      <c r="Y258" t="s">
        <v>203</v>
      </c>
      <c r="Z258" t="s">
        <v>2063</v>
      </c>
      <c r="AB258" t="s">
        <v>1444</v>
      </c>
      <c r="AC258" t="s">
        <v>205</v>
      </c>
      <c r="AD258">
        <v>0</v>
      </c>
      <c r="AE258" t="s">
        <v>206</v>
      </c>
      <c r="AF258">
        <v>25</v>
      </c>
      <c r="AG258" t="s">
        <v>221</v>
      </c>
      <c r="AH258" t="s">
        <v>222</v>
      </c>
      <c r="AI258" t="s">
        <v>209</v>
      </c>
      <c r="AJ258">
        <v>0</v>
      </c>
      <c r="AK258" s="4">
        <v>46020</v>
      </c>
      <c r="AL258" t="s">
        <v>195</v>
      </c>
    </row>
    <row r="259" spans="1:38" x14ac:dyDescent="0.3">
      <c r="A259" t="s">
        <v>2070</v>
      </c>
      <c r="B259" t="s">
        <v>2070</v>
      </c>
      <c r="C259" t="s">
        <v>128</v>
      </c>
      <c r="D259">
        <v>3</v>
      </c>
      <c r="E259" t="s">
        <v>2071</v>
      </c>
      <c r="F259" t="s">
        <v>2072</v>
      </c>
      <c r="G259" t="s">
        <v>2071</v>
      </c>
      <c r="H259" t="s">
        <v>2072</v>
      </c>
      <c r="I259" s="4">
        <v>40785</v>
      </c>
      <c r="J259" t="s">
        <v>195</v>
      </c>
      <c r="K259" t="s">
        <v>2073</v>
      </c>
      <c r="L259" t="s">
        <v>2071</v>
      </c>
      <c r="M259" t="s">
        <v>197</v>
      </c>
      <c r="N259" t="s">
        <v>2074</v>
      </c>
      <c r="O259" s="4">
        <v>46028</v>
      </c>
      <c r="P259" t="s">
        <v>2075</v>
      </c>
      <c r="Q259" t="s">
        <v>2076</v>
      </c>
      <c r="R259" t="s">
        <v>219</v>
      </c>
      <c r="S259" t="s">
        <v>220</v>
      </c>
      <c r="T259">
        <v>14</v>
      </c>
      <c r="U259">
        <v>14</v>
      </c>
      <c r="V259">
        <v>72</v>
      </c>
      <c r="W259">
        <v>0</v>
      </c>
      <c r="X259">
        <v>4</v>
      </c>
      <c r="Y259" t="s">
        <v>203</v>
      </c>
      <c r="Z259" t="s">
        <v>2070</v>
      </c>
      <c r="AB259" t="s">
        <v>204</v>
      </c>
      <c r="AC259" t="s">
        <v>205</v>
      </c>
      <c r="AD259">
        <v>0</v>
      </c>
      <c r="AE259" t="s">
        <v>206</v>
      </c>
      <c r="AF259">
        <v>24</v>
      </c>
      <c r="AG259" t="s">
        <v>221</v>
      </c>
      <c r="AH259" t="s">
        <v>2077</v>
      </c>
      <c r="AI259" t="s">
        <v>209</v>
      </c>
      <c r="AJ259">
        <v>0</v>
      </c>
      <c r="AK259" s="4">
        <v>46028</v>
      </c>
      <c r="AL259" t="s">
        <v>195</v>
      </c>
    </row>
    <row r="260" spans="1:38" x14ac:dyDescent="0.3">
      <c r="A260" t="s">
        <v>2078</v>
      </c>
      <c r="B260" t="s">
        <v>2078</v>
      </c>
      <c r="C260" t="s">
        <v>128</v>
      </c>
      <c r="D260">
        <v>9</v>
      </c>
      <c r="E260" t="s">
        <v>2079</v>
      </c>
      <c r="F260" t="s">
        <v>226</v>
      </c>
      <c r="G260" t="s">
        <v>2080</v>
      </c>
      <c r="H260" t="s">
        <v>2081</v>
      </c>
      <c r="I260" s="4">
        <v>38947</v>
      </c>
      <c r="J260" t="s">
        <v>195</v>
      </c>
      <c r="K260" t="s">
        <v>2082</v>
      </c>
      <c r="L260" t="s">
        <v>2079</v>
      </c>
      <c r="M260" t="s">
        <v>197</v>
      </c>
      <c r="N260" t="s">
        <v>2083</v>
      </c>
      <c r="O260" s="4">
        <v>46022</v>
      </c>
      <c r="P260" t="s">
        <v>2084</v>
      </c>
      <c r="Q260" t="s">
        <v>2085</v>
      </c>
      <c r="R260" t="s">
        <v>219</v>
      </c>
      <c r="S260" t="s">
        <v>220</v>
      </c>
      <c r="T260">
        <v>14</v>
      </c>
      <c r="U260">
        <v>14</v>
      </c>
      <c r="V260">
        <v>73</v>
      </c>
      <c r="W260">
        <v>0</v>
      </c>
      <c r="X260">
        <v>10</v>
      </c>
      <c r="Y260" t="s">
        <v>203</v>
      </c>
      <c r="Z260" t="s">
        <v>2078</v>
      </c>
      <c r="AB260" t="s">
        <v>204</v>
      </c>
      <c r="AC260" t="s">
        <v>205</v>
      </c>
      <c r="AD260">
        <v>0</v>
      </c>
      <c r="AE260" t="s">
        <v>206</v>
      </c>
      <c r="AF260">
        <v>24</v>
      </c>
      <c r="AG260" t="s">
        <v>233</v>
      </c>
      <c r="AH260" t="s">
        <v>884</v>
      </c>
      <c r="AI260" t="s">
        <v>209</v>
      </c>
      <c r="AJ260">
        <v>0</v>
      </c>
      <c r="AK260" s="4">
        <v>46022</v>
      </c>
      <c r="AL260" t="s">
        <v>195</v>
      </c>
    </row>
    <row r="261" spans="1:38" x14ac:dyDescent="0.3">
      <c r="A261" t="s">
        <v>2086</v>
      </c>
      <c r="B261" t="s">
        <v>2086</v>
      </c>
      <c r="C261" t="s">
        <v>128</v>
      </c>
      <c r="D261">
        <v>4</v>
      </c>
      <c r="E261" t="s">
        <v>2087</v>
      </c>
      <c r="F261" t="s">
        <v>2088</v>
      </c>
      <c r="G261" t="s">
        <v>2087</v>
      </c>
      <c r="H261" t="s">
        <v>2088</v>
      </c>
      <c r="I261" s="4">
        <v>45872</v>
      </c>
      <c r="J261" t="s">
        <v>195</v>
      </c>
      <c r="K261" t="s">
        <v>2089</v>
      </c>
      <c r="L261" t="s">
        <v>2087</v>
      </c>
      <c r="M261" t="s">
        <v>197</v>
      </c>
      <c r="N261" t="s">
        <v>2090</v>
      </c>
      <c r="O261" s="4">
        <v>46027</v>
      </c>
      <c r="P261" t="s">
        <v>2091</v>
      </c>
      <c r="Q261" t="s">
        <v>2092</v>
      </c>
      <c r="R261" t="s">
        <v>219</v>
      </c>
      <c r="S261" t="s">
        <v>367</v>
      </c>
      <c r="T261">
        <v>14</v>
      </c>
      <c r="U261">
        <v>14</v>
      </c>
      <c r="V261">
        <v>73</v>
      </c>
      <c r="W261">
        <v>0</v>
      </c>
      <c r="X261">
        <v>5</v>
      </c>
      <c r="Y261" t="s">
        <v>203</v>
      </c>
      <c r="Z261" t="s">
        <v>2086</v>
      </c>
      <c r="AB261" t="s">
        <v>204</v>
      </c>
      <c r="AD261">
        <v>0</v>
      </c>
      <c r="AE261" t="s">
        <v>206</v>
      </c>
      <c r="AF261">
        <v>25</v>
      </c>
      <c r="AG261" t="s">
        <v>298</v>
      </c>
      <c r="AH261" t="s">
        <v>560</v>
      </c>
      <c r="AI261" t="s">
        <v>209</v>
      </c>
      <c r="AJ261">
        <v>0</v>
      </c>
      <c r="AK261" s="4">
        <v>46027</v>
      </c>
      <c r="AL261" t="s">
        <v>195</v>
      </c>
    </row>
    <row r="262" spans="1:38" x14ac:dyDescent="0.3">
      <c r="A262" t="s">
        <v>2093</v>
      </c>
      <c r="B262" t="s">
        <v>2093</v>
      </c>
      <c r="C262" t="s">
        <v>128</v>
      </c>
      <c r="D262">
        <v>3</v>
      </c>
      <c r="E262" t="s">
        <v>2094</v>
      </c>
      <c r="F262" t="s">
        <v>2095</v>
      </c>
      <c r="G262" t="s">
        <v>2094</v>
      </c>
      <c r="H262" t="s">
        <v>2095</v>
      </c>
      <c r="I262" s="4">
        <v>46005</v>
      </c>
      <c r="J262" t="s">
        <v>195</v>
      </c>
      <c r="K262" t="s">
        <v>2096</v>
      </c>
      <c r="L262" t="s">
        <v>2094</v>
      </c>
      <c r="M262" t="s">
        <v>197</v>
      </c>
      <c r="N262" t="s">
        <v>2097</v>
      </c>
      <c r="O262" s="4">
        <v>46028</v>
      </c>
      <c r="P262" t="s">
        <v>2098</v>
      </c>
      <c r="Q262" t="s">
        <v>2099</v>
      </c>
      <c r="R262" t="s">
        <v>575</v>
      </c>
      <c r="S262" t="s">
        <v>2100</v>
      </c>
      <c r="T262">
        <v>5</v>
      </c>
      <c r="U262">
        <v>5</v>
      </c>
      <c r="V262">
        <v>53.01</v>
      </c>
      <c r="W262">
        <v>0</v>
      </c>
      <c r="X262">
        <v>4</v>
      </c>
      <c r="Y262" t="s">
        <v>203</v>
      </c>
      <c r="Z262" t="s">
        <v>2093</v>
      </c>
      <c r="AB262" t="s">
        <v>204</v>
      </c>
      <c r="AC262" t="s">
        <v>205</v>
      </c>
      <c r="AD262">
        <v>0</v>
      </c>
      <c r="AE262" t="s">
        <v>206</v>
      </c>
      <c r="AF262">
        <v>26</v>
      </c>
      <c r="AG262" t="s">
        <v>221</v>
      </c>
      <c r="AH262" t="s">
        <v>2101</v>
      </c>
      <c r="AI262" t="s">
        <v>209</v>
      </c>
      <c r="AJ262">
        <v>0</v>
      </c>
      <c r="AK262" s="4">
        <v>46028</v>
      </c>
      <c r="AL262" t="s">
        <v>195</v>
      </c>
    </row>
    <row r="263" spans="1:38" x14ac:dyDescent="0.3">
      <c r="A263" t="s">
        <v>2102</v>
      </c>
      <c r="B263" t="s">
        <v>2102</v>
      </c>
      <c r="C263" t="s">
        <v>128</v>
      </c>
      <c r="D263">
        <v>4</v>
      </c>
      <c r="E263" t="s">
        <v>2103</v>
      </c>
      <c r="F263" t="s">
        <v>2104</v>
      </c>
      <c r="G263" t="s">
        <v>2103</v>
      </c>
      <c r="H263" t="s">
        <v>2104</v>
      </c>
      <c r="I263" s="4">
        <v>45991</v>
      </c>
      <c r="J263" t="s">
        <v>195</v>
      </c>
      <c r="K263" t="s">
        <v>2105</v>
      </c>
      <c r="L263" t="s">
        <v>2103</v>
      </c>
      <c r="M263" t="s">
        <v>197</v>
      </c>
      <c r="N263" t="s">
        <v>2106</v>
      </c>
      <c r="O263" s="4">
        <v>46027</v>
      </c>
      <c r="P263" t="s">
        <v>1122</v>
      </c>
      <c r="Q263" t="s">
        <v>1123</v>
      </c>
      <c r="R263" t="s">
        <v>366</v>
      </c>
      <c r="S263" t="s">
        <v>202</v>
      </c>
      <c r="T263">
        <v>7</v>
      </c>
      <c r="U263">
        <v>7</v>
      </c>
      <c r="V263">
        <v>68</v>
      </c>
      <c r="W263">
        <v>0</v>
      </c>
      <c r="X263">
        <v>5</v>
      </c>
      <c r="Y263" t="s">
        <v>203</v>
      </c>
      <c r="Z263" t="s">
        <v>2102</v>
      </c>
      <c r="AB263" t="s">
        <v>204</v>
      </c>
      <c r="AC263" t="s">
        <v>205</v>
      </c>
      <c r="AD263">
        <v>0</v>
      </c>
      <c r="AE263" t="s">
        <v>206</v>
      </c>
      <c r="AF263">
        <v>25</v>
      </c>
      <c r="AG263" t="s">
        <v>207</v>
      </c>
      <c r="AH263" t="s">
        <v>208</v>
      </c>
      <c r="AI263" t="s">
        <v>209</v>
      </c>
      <c r="AJ263">
        <v>0</v>
      </c>
      <c r="AK263" s="4">
        <v>46027</v>
      </c>
      <c r="AL263" t="s">
        <v>195</v>
      </c>
    </row>
    <row r="264" spans="1:38" x14ac:dyDescent="0.3">
      <c r="A264" t="s">
        <v>2107</v>
      </c>
      <c r="B264" t="s">
        <v>2107</v>
      </c>
      <c r="C264" t="s">
        <v>128</v>
      </c>
      <c r="D264">
        <v>2</v>
      </c>
      <c r="E264" t="s">
        <v>2108</v>
      </c>
      <c r="F264" t="s">
        <v>2109</v>
      </c>
      <c r="G264" t="s">
        <v>2108</v>
      </c>
      <c r="H264" t="s">
        <v>2109</v>
      </c>
      <c r="I264" s="4">
        <v>37340</v>
      </c>
      <c r="J264" t="s">
        <v>195</v>
      </c>
      <c r="K264" t="s">
        <v>2110</v>
      </c>
      <c r="L264" t="s">
        <v>2108</v>
      </c>
      <c r="M264" t="s">
        <v>197</v>
      </c>
      <c r="N264" t="s">
        <v>2111</v>
      </c>
      <c r="O264" s="4">
        <v>46029</v>
      </c>
      <c r="P264" t="s">
        <v>2112</v>
      </c>
      <c r="Q264" t="s">
        <v>2113</v>
      </c>
      <c r="R264" t="s">
        <v>297</v>
      </c>
      <c r="S264" t="s">
        <v>367</v>
      </c>
      <c r="T264">
        <v>14</v>
      </c>
      <c r="U264">
        <v>14</v>
      </c>
      <c r="V264">
        <v>68</v>
      </c>
      <c r="W264">
        <v>0</v>
      </c>
      <c r="X264">
        <v>3</v>
      </c>
      <c r="Y264" t="s">
        <v>203</v>
      </c>
      <c r="Z264" t="s">
        <v>2107</v>
      </c>
      <c r="AB264" t="s">
        <v>204</v>
      </c>
      <c r="AC264" t="s">
        <v>205</v>
      </c>
      <c r="AD264">
        <v>0</v>
      </c>
      <c r="AE264" t="s">
        <v>206</v>
      </c>
      <c r="AF264">
        <v>25</v>
      </c>
      <c r="AG264" t="s">
        <v>298</v>
      </c>
      <c r="AH264" t="s">
        <v>505</v>
      </c>
      <c r="AI264" t="s">
        <v>209</v>
      </c>
      <c r="AJ264">
        <v>0</v>
      </c>
      <c r="AK264" s="4">
        <v>46029</v>
      </c>
      <c r="AL264" t="s">
        <v>195</v>
      </c>
    </row>
    <row r="265" spans="1:38" x14ac:dyDescent="0.3">
      <c r="A265" t="s">
        <v>2114</v>
      </c>
      <c r="B265" t="s">
        <v>2114</v>
      </c>
      <c r="C265" t="s">
        <v>128</v>
      </c>
      <c r="D265">
        <v>11</v>
      </c>
      <c r="E265" t="s">
        <v>2115</v>
      </c>
      <c r="F265" t="s">
        <v>2116</v>
      </c>
      <c r="G265" t="s">
        <v>2115</v>
      </c>
      <c r="H265" t="s">
        <v>2116</v>
      </c>
      <c r="I265" s="4">
        <v>45844</v>
      </c>
      <c r="J265" t="s">
        <v>195</v>
      </c>
      <c r="K265" t="s">
        <v>2117</v>
      </c>
      <c r="L265" t="s">
        <v>2115</v>
      </c>
      <c r="M265" t="s">
        <v>197</v>
      </c>
      <c r="N265" t="s">
        <v>2118</v>
      </c>
      <c r="O265" s="4">
        <v>46020</v>
      </c>
      <c r="P265" t="s">
        <v>2119</v>
      </c>
      <c r="Q265" t="s">
        <v>992</v>
      </c>
      <c r="R265" t="s">
        <v>752</v>
      </c>
      <c r="S265" t="s">
        <v>220</v>
      </c>
      <c r="T265">
        <v>14</v>
      </c>
      <c r="U265">
        <v>14</v>
      </c>
      <c r="V265">
        <v>69</v>
      </c>
      <c r="W265">
        <v>0</v>
      </c>
      <c r="X265">
        <v>12</v>
      </c>
      <c r="Y265" t="s">
        <v>203</v>
      </c>
      <c r="Z265" t="s">
        <v>2114</v>
      </c>
      <c r="AB265" t="s">
        <v>204</v>
      </c>
      <c r="AC265" t="s">
        <v>205</v>
      </c>
      <c r="AD265">
        <v>0</v>
      </c>
      <c r="AE265" t="s">
        <v>206</v>
      </c>
      <c r="AF265">
        <v>26</v>
      </c>
      <c r="AG265" t="s">
        <v>207</v>
      </c>
      <c r="AH265" t="s">
        <v>208</v>
      </c>
      <c r="AI265" t="s">
        <v>209</v>
      </c>
      <c r="AJ265">
        <v>0</v>
      </c>
      <c r="AK265" s="4">
        <v>46020</v>
      </c>
      <c r="AL265" t="s">
        <v>195</v>
      </c>
    </row>
    <row r="266" spans="1:38" x14ac:dyDescent="0.3">
      <c r="A266" t="s">
        <v>2120</v>
      </c>
      <c r="B266" t="s">
        <v>2120</v>
      </c>
      <c r="C266" t="s">
        <v>128</v>
      </c>
      <c r="D266">
        <v>1</v>
      </c>
      <c r="E266" t="s">
        <v>2121</v>
      </c>
      <c r="F266" t="s">
        <v>2122</v>
      </c>
      <c r="G266" t="s">
        <v>2121</v>
      </c>
      <c r="H266" t="s">
        <v>2122</v>
      </c>
      <c r="I266" s="4">
        <v>45900</v>
      </c>
      <c r="J266" t="s">
        <v>195</v>
      </c>
      <c r="K266" t="s">
        <v>2123</v>
      </c>
      <c r="L266" t="s">
        <v>2121</v>
      </c>
      <c r="M266" t="s">
        <v>197</v>
      </c>
      <c r="N266" t="s">
        <v>2124</v>
      </c>
      <c r="O266" s="4">
        <v>46030</v>
      </c>
      <c r="P266" t="s">
        <v>2125</v>
      </c>
      <c r="Q266" t="s">
        <v>2126</v>
      </c>
      <c r="R266" t="s">
        <v>773</v>
      </c>
      <c r="S266" t="s">
        <v>220</v>
      </c>
      <c r="T266">
        <v>14</v>
      </c>
      <c r="U266">
        <v>14</v>
      </c>
      <c r="V266">
        <v>68</v>
      </c>
      <c r="W266">
        <v>0</v>
      </c>
      <c r="X266">
        <v>2</v>
      </c>
      <c r="Y266" t="s">
        <v>203</v>
      </c>
      <c r="Z266" t="s">
        <v>2120</v>
      </c>
      <c r="AB266" t="s">
        <v>204</v>
      </c>
      <c r="AC266" t="s">
        <v>205</v>
      </c>
      <c r="AD266">
        <v>0</v>
      </c>
      <c r="AE266" t="s">
        <v>206</v>
      </c>
      <c r="AF266">
        <v>25</v>
      </c>
      <c r="AG266" t="s">
        <v>270</v>
      </c>
      <c r="AH266" t="s">
        <v>2127</v>
      </c>
      <c r="AI266" t="s">
        <v>209</v>
      </c>
      <c r="AJ266">
        <v>0</v>
      </c>
      <c r="AK266" s="4">
        <v>46030</v>
      </c>
      <c r="AL266" t="s">
        <v>195</v>
      </c>
    </row>
    <row r="267" spans="1:38" x14ac:dyDescent="0.3">
      <c r="A267" t="s">
        <v>2128</v>
      </c>
      <c r="B267" t="s">
        <v>2128</v>
      </c>
      <c r="C267" t="s">
        <v>128</v>
      </c>
      <c r="D267">
        <v>11</v>
      </c>
      <c r="E267" t="s">
        <v>2129</v>
      </c>
      <c r="F267" t="s">
        <v>2130</v>
      </c>
      <c r="G267" t="s">
        <v>2129</v>
      </c>
      <c r="H267" t="s">
        <v>2130</v>
      </c>
      <c r="I267" s="4">
        <v>45970</v>
      </c>
      <c r="J267" t="s">
        <v>195</v>
      </c>
      <c r="K267" t="s">
        <v>2131</v>
      </c>
      <c r="L267" t="s">
        <v>2129</v>
      </c>
      <c r="M267" t="s">
        <v>197</v>
      </c>
      <c r="N267" t="s">
        <v>2132</v>
      </c>
      <c r="O267" s="4">
        <v>46020</v>
      </c>
      <c r="P267" t="s">
        <v>2133</v>
      </c>
      <c r="Q267" t="s">
        <v>2134</v>
      </c>
      <c r="R267" t="s">
        <v>2135</v>
      </c>
      <c r="S267" t="s">
        <v>367</v>
      </c>
      <c r="T267">
        <v>15</v>
      </c>
      <c r="U267">
        <v>7</v>
      </c>
      <c r="V267">
        <v>69</v>
      </c>
      <c r="W267">
        <v>1</v>
      </c>
      <c r="X267">
        <v>12</v>
      </c>
      <c r="Y267" t="s">
        <v>203</v>
      </c>
      <c r="Z267" t="s">
        <v>2128</v>
      </c>
      <c r="AB267" t="s">
        <v>204</v>
      </c>
      <c r="AC267" t="s">
        <v>205</v>
      </c>
      <c r="AD267">
        <v>0</v>
      </c>
      <c r="AE267" t="s">
        <v>206</v>
      </c>
      <c r="AF267">
        <v>24</v>
      </c>
      <c r="AG267" t="s">
        <v>2136</v>
      </c>
      <c r="AH267" t="s">
        <v>2137</v>
      </c>
      <c r="AI267" t="s">
        <v>209</v>
      </c>
      <c r="AJ267">
        <v>0</v>
      </c>
      <c r="AK267" s="4">
        <v>46020</v>
      </c>
      <c r="AL267" t="s">
        <v>195</v>
      </c>
    </row>
    <row r="268" spans="1:38" x14ac:dyDescent="0.3">
      <c r="A268" t="s">
        <v>2138</v>
      </c>
      <c r="B268" t="s">
        <v>2138</v>
      </c>
      <c r="C268" t="s">
        <v>128</v>
      </c>
      <c r="D268">
        <v>3</v>
      </c>
      <c r="E268" t="s">
        <v>2139</v>
      </c>
      <c r="F268" t="s">
        <v>226</v>
      </c>
      <c r="G268" t="s">
        <v>213</v>
      </c>
      <c r="H268" t="s">
        <v>213</v>
      </c>
      <c r="I268" t="s">
        <v>213</v>
      </c>
      <c r="J268" t="s">
        <v>195</v>
      </c>
      <c r="K268" t="s">
        <v>2140</v>
      </c>
      <c r="L268" t="s">
        <v>2139</v>
      </c>
      <c r="M268" t="s">
        <v>197</v>
      </c>
      <c r="N268" t="s">
        <v>2141</v>
      </c>
      <c r="O268" s="4">
        <v>46028</v>
      </c>
      <c r="P268" t="s">
        <v>2142</v>
      </c>
      <c r="Q268" t="s">
        <v>2143</v>
      </c>
      <c r="R268" t="s">
        <v>693</v>
      </c>
      <c r="S268" t="s">
        <v>220</v>
      </c>
      <c r="T268">
        <v>14</v>
      </c>
      <c r="U268">
        <v>14</v>
      </c>
      <c r="V268">
        <v>72</v>
      </c>
      <c r="W268">
        <v>0</v>
      </c>
      <c r="X268">
        <v>4</v>
      </c>
      <c r="Y268" t="s">
        <v>203</v>
      </c>
      <c r="Z268" t="s">
        <v>2138</v>
      </c>
      <c r="AB268" t="s">
        <v>204</v>
      </c>
      <c r="AC268" t="s">
        <v>205</v>
      </c>
      <c r="AD268">
        <v>0</v>
      </c>
      <c r="AE268" t="s">
        <v>206</v>
      </c>
      <c r="AF268">
        <v>25</v>
      </c>
      <c r="AG268" t="s">
        <v>461</v>
      </c>
      <c r="AH268" t="s">
        <v>462</v>
      </c>
      <c r="AI268" t="s">
        <v>209</v>
      </c>
      <c r="AJ268">
        <v>0</v>
      </c>
      <c r="AK268" s="4">
        <v>46028</v>
      </c>
      <c r="AL268" t="s">
        <v>195</v>
      </c>
    </row>
    <row r="269" spans="1:38" x14ac:dyDescent="0.3">
      <c r="A269" t="s">
        <v>2144</v>
      </c>
      <c r="B269" t="s">
        <v>2144</v>
      </c>
      <c r="C269" t="s">
        <v>128</v>
      </c>
      <c r="D269">
        <v>2</v>
      </c>
      <c r="E269" t="s">
        <v>2145</v>
      </c>
      <c r="F269" t="s">
        <v>2146</v>
      </c>
      <c r="G269" t="s">
        <v>2145</v>
      </c>
      <c r="H269" t="s">
        <v>2146</v>
      </c>
      <c r="I269" s="4">
        <v>45928</v>
      </c>
      <c r="J269" t="s">
        <v>195</v>
      </c>
      <c r="K269" t="s">
        <v>2147</v>
      </c>
      <c r="L269" t="s">
        <v>2145</v>
      </c>
      <c r="M269" t="s">
        <v>197</v>
      </c>
      <c r="N269" t="s">
        <v>2148</v>
      </c>
      <c r="O269" s="4">
        <v>46029</v>
      </c>
      <c r="P269" t="s">
        <v>2149</v>
      </c>
      <c r="Q269" t="s">
        <v>2150</v>
      </c>
      <c r="R269" t="s">
        <v>382</v>
      </c>
      <c r="S269" t="s">
        <v>202</v>
      </c>
      <c r="T269">
        <v>6</v>
      </c>
      <c r="U269">
        <v>6</v>
      </c>
      <c r="V269">
        <v>73</v>
      </c>
      <c r="W269">
        <v>0</v>
      </c>
      <c r="X269">
        <v>3</v>
      </c>
      <c r="Y269" t="s">
        <v>203</v>
      </c>
      <c r="Z269" t="s">
        <v>2144</v>
      </c>
      <c r="AB269" t="s">
        <v>204</v>
      </c>
      <c r="AC269" t="s">
        <v>205</v>
      </c>
      <c r="AD269">
        <v>0</v>
      </c>
      <c r="AE269" t="s">
        <v>206</v>
      </c>
      <c r="AF269">
        <v>26</v>
      </c>
      <c r="AG269" t="s">
        <v>207</v>
      </c>
      <c r="AH269" t="s">
        <v>208</v>
      </c>
      <c r="AI269" t="s">
        <v>209</v>
      </c>
      <c r="AJ269">
        <v>0</v>
      </c>
      <c r="AK269" s="4">
        <v>46029</v>
      </c>
      <c r="AL269" t="s">
        <v>195</v>
      </c>
    </row>
    <row r="270" spans="1:38" x14ac:dyDescent="0.3">
      <c r="A270" t="s">
        <v>2151</v>
      </c>
      <c r="B270" t="s">
        <v>192</v>
      </c>
      <c r="C270" t="s">
        <v>128</v>
      </c>
      <c r="D270">
        <v>4</v>
      </c>
      <c r="E270" t="s">
        <v>2152</v>
      </c>
      <c r="F270" t="s">
        <v>2153</v>
      </c>
      <c r="G270" t="s">
        <v>2152</v>
      </c>
      <c r="H270" t="s">
        <v>2153</v>
      </c>
      <c r="I270" s="4">
        <v>42058</v>
      </c>
      <c r="J270" t="s">
        <v>195</v>
      </c>
      <c r="K270" t="s">
        <v>2154</v>
      </c>
      <c r="L270" t="s">
        <v>2152</v>
      </c>
      <c r="M270" t="s">
        <v>801</v>
      </c>
      <c r="N270" t="s">
        <v>2155</v>
      </c>
      <c r="O270" s="4">
        <v>46027</v>
      </c>
      <c r="P270" t="s">
        <v>2156</v>
      </c>
      <c r="Q270" t="s">
        <v>782</v>
      </c>
      <c r="R270" t="s">
        <v>416</v>
      </c>
      <c r="S270" t="s">
        <v>202</v>
      </c>
      <c r="T270">
        <v>30</v>
      </c>
      <c r="U270">
        <v>30</v>
      </c>
      <c r="V270">
        <v>68</v>
      </c>
      <c r="W270">
        <v>0</v>
      </c>
      <c r="X270">
        <v>5</v>
      </c>
      <c r="Y270" t="s">
        <v>203</v>
      </c>
      <c r="Z270" t="s">
        <v>2151</v>
      </c>
      <c r="AB270" t="s">
        <v>204</v>
      </c>
      <c r="AC270" t="s">
        <v>205</v>
      </c>
      <c r="AD270">
        <v>0</v>
      </c>
      <c r="AE270" t="s">
        <v>206</v>
      </c>
      <c r="AF270">
        <v>25</v>
      </c>
      <c r="AG270" t="s">
        <v>207</v>
      </c>
      <c r="AH270" t="s">
        <v>208</v>
      </c>
      <c r="AI270" t="s">
        <v>209</v>
      </c>
      <c r="AJ270">
        <v>0</v>
      </c>
      <c r="AK270" s="4">
        <v>46027</v>
      </c>
      <c r="AL270" t="s">
        <v>195</v>
      </c>
    </row>
    <row r="271" spans="1:38" x14ac:dyDescent="0.3">
      <c r="A271" t="s">
        <v>2157</v>
      </c>
      <c r="B271" t="s">
        <v>192</v>
      </c>
      <c r="C271" t="s">
        <v>128</v>
      </c>
      <c r="D271">
        <v>1</v>
      </c>
      <c r="E271" t="s">
        <v>2158</v>
      </c>
      <c r="F271" t="s">
        <v>2159</v>
      </c>
      <c r="G271" t="s">
        <v>213</v>
      </c>
      <c r="H271" t="s">
        <v>213</v>
      </c>
      <c r="I271" t="s">
        <v>213</v>
      </c>
      <c r="J271" t="s">
        <v>195</v>
      </c>
      <c r="K271" t="s">
        <v>2160</v>
      </c>
      <c r="L271" t="s">
        <v>2158</v>
      </c>
      <c r="M271" t="s">
        <v>197</v>
      </c>
      <c r="N271" t="s">
        <v>2161</v>
      </c>
      <c r="O271" s="4">
        <v>46030</v>
      </c>
      <c r="P271" t="s">
        <v>1000</v>
      </c>
      <c r="Q271" t="s">
        <v>1001</v>
      </c>
      <c r="R271" t="s">
        <v>279</v>
      </c>
      <c r="S271" t="s">
        <v>220</v>
      </c>
      <c r="T271">
        <v>14</v>
      </c>
      <c r="U271">
        <v>14</v>
      </c>
      <c r="V271">
        <v>69</v>
      </c>
      <c r="W271">
        <v>0</v>
      </c>
      <c r="X271">
        <v>2</v>
      </c>
      <c r="Y271" t="s">
        <v>203</v>
      </c>
      <c r="Z271" t="s">
        <v>2157</v>
      </c>
      <c r="AB271" t="s">
        <v>204</v>
      </c>
      <c r="AC271" t="s">
        <v>205</v>
      </c>
      <c r="AD271">
        <v>0</v>
      </c>
      <c r="AE271" t="s">
        <v>206</v>
      </c>
      <c r="AF271">
        <v>25</v>
      </c>
      <c r="AG271" t="s">
        <v>207</v>
      </c>
      <c r="AH271" t="s">
        <v>208</v>
      </c>
      <c r="AI271" t="s">
        <v>209</v>
      </c>
      <c r="AJ271">
        <v>0</v>
      </c>
      <c r="AK271" s="4">
        <v>46030</v>
      </c>
      <c r="AL271" t="s">
        <v>195</v>
      </c>
    </row>
    <row r="272" spans="1:38" x14ac:dyDescent="0.3">
      <c r="A272" t="s">
        <v>2162</v>
      </c>
      <c r="B272" t="s">
        <v>2162</v>
      </c>
      <c r="C272" t="s">
        <v>128</v>
      </c>
      <c r="D272">
        <v>1</v>
      </c>
      <c r="E272" t="s">
        <v>2163</v>
      </c>
      <c r="F272" t="s">
        <v>226</v>
      </c>
      <c r="G272" t="s">
        <v>2164</v>
      </c>
      <c r="H272" t="s">
        <v>2165</v>
      </c>
      <c r="I272" s="4">
        <v>43733</v>
      </c>
      <c r="J272" t="s">
        <v>195</v>
      </c>
      <c r="K272" t="s">
        <v>2166</v>
      </c>
      <c r="L272" t="s">
        <v>2163</v>
      </c>
      <c r="M272" t="s">
        <v>197</v>
      </c>
      <c r="N272" t="s">
        <v>2167</v>
      </c>
      <c r="O272" s="4">
        <v>46030</v>
      </c>
      <c r="P272" t="s">
        <v>1988</v>
      </c>
      <c r="Q272" t="s">
        <v>1989</v>
      </c>
      <c r="R272" t="s">
        <v>1502</v>
      </c>
      <c r="S272" t="s">
        <v>220</v>
      </c>
      <c r="T272">
        <v>3</v>
      </c>
      <c r="U272">
        <v>3</v>
      </c>
      <c r="V272">
        <v>68</v>
      </c>
      <c r="W272">
        <v>0</v>
      </c>
      <c r="X272">
        <v>2</v>
      </c>
      <c r="Y272" t="s">
        <v>203</v>
      </c>
      <c r="Z272" t="s">
        <v>2162</v>
      </c>
      <c r="AB272" t="s">
        <v>204</v>
      </c>
      <c r="AC272" t="s">
        <v>205</v>
      </c>
      <c r="AD272">
        <v>0</v>
      </c>
      <c r="AE272" t="s">
        <v>206</v>
      </c>
      <c r="AF272">
        <v>25</v>
      </c>
      <c r="AG272" t="s">
        <v>207</v>
      </c>
      <c r="AH272" t="s">
        <v>208</v>
      </c>
      <c r="AI272" t="s">
        <v>209</v>
      </c>
      <c r="AJ272">
        <v>0</v>
      </c>
      <c r="AK272" s="4">
        <v>46030</v>
      </c>
      <c r="AL272" t="s">
        <v>195</v>
      </c>
    </row>
    <row r="273" spans="1:38" x14ac:dyDescent="0.3">
      <c r="A273" t="s">
        <v>2168</v>
      </c>
      <c r="B273" t="s">
        <v>2168</v>
      </c>
      <c r="C273" t="s">
        <v>128</v>
      </c>
      <c r="D273">
        <v>-7</v>
      </c>
      <c r="E273" t="s">
        <v>2169</v>
      </c>
      <c r="F273" t="s">
        <v>2170</v>
      </c>
      <c r="G273" t="s">
        <v>213</v>
      </c>
      <c r="H273" t="s">
        <v>213</v>
      </c>
      <c r="I273" t="s">
        <v>213</v>
      </c>
      <c r="J273" t="s">
        <v>195</v>
      </c>
      <c r="K273" t="s">
        <v>2171</v>
      </c>
      <c r="L273" t="s">
        <v>2169</v>
      </c>
      <c r="M273" t="s">
        <v>197</v>
      </c>
      <c r="N273" t="s">
        <v>2172</v>
      </c>
      <c r="O273" s="4">
        <v>46007</v>
      </c>
      <c r="P273" t="s">
        <v>2173</v>
      </c>
      <c r="Q273" t="s">
        <v>406</v>
      </c>
      <c r="R273" t="s">
        <v>407</v>
      </c>
      <c r="S273" t="s">
        <v>202</v>
      </c>
      <c r="T273">
        <v>28</v>
      </c>
      <c r="U273">
        <v>14</v>
      </c>
      <c r="V273">
        <v>68</v>
      </c>
      <c r="W273">
        <v>1</v>
      </c>
      <c r="X273">
        <v>25</v>
      </c>
      <c r="Y273" t="s">
        <v>203</v>
      </c>
      <c r="Z273" t="s">
        <v>2168</v>
      </c>
      <c r="AB273" t="s">
        <v>204</v>
      </c>
      <c r="AC273" t="s">
        <v>205</v>
      </c>
      <c r="AD273">
        <v>0</v>
      </c>
      <c r="AE273" t="s">
        <v>206</v>
      </c>
      <c r="AF273">
        <v>24</v>
      </c>
      <c r="AG273" t="s">
        <v>221</v>
      </c>
      <c r="AH273" t="s">
        <v>222</v>
      </c>
      <c r="AI273" t="s">
        <v>209</v>
      </c>
      <c r="AJ273">
        <v>0</v>
      </c>
      <c r="AK273" s="4">
        <v>46038</v>
      </c>
      <c r="AL273" t="s">
        <v>195</v>
      </c>
    </row>
    <row r="274" spans="1:38" x14ac:dyDescent="0.3">
      <c r="A274" t="s">
        <v>2174</v>
      </c>
      <c r="B274" t="s">
        <v>2174</v>
      </c>
      <c r="C274" t="s">
        <v>128</v>
      </c>
      <c r="D274">
        <v>2</v>
      </c>
      <c r="E274" t="s">
        <v>2175</v>
      </c>
      <c r="F274" t="s">
        <v>2176</v>
      </c>
      <c r="G274" t="s">
        <v>2175</v>
      </c>
      <c r="H274" t="s">
        <v>2176</v>
      </c>
      <c r="I274" s="4">
        <v>45613</v>
      </c>
      <c r="J274" t="s">
        <v>195</v>
      </c>
      <c r="K274" t="s">
        <v>2177</v>
      </c>
      <c r="L274" t="s">
        <v>2175</v>
      </c>
      <c r="M274" t="s">
        <v>197</v>
      </c>
      <c r="N274" t="s">
        <v>2178</v>
      </c>
      <c r="O274" s="4">
        <v>46029</v>
      </c>
      <c r="P274" t="s">
        <v>2179</v>
      </c>
      <c r="Q274" t="s">
        <v>597</v>
      </c>
      <c r="R274" t="s">
        <v>260</v>
      </c>
      <c r="S274" t="s">
        <v>220</v>
      </c>
      <c r="T274">
        <v>14</v>
      </c>
      <c r="U274">
        <v>14</v>
      </c>
      <c r="V274">
        <v>68</v>
      </c>
      <c r="W274">
        <v>0</v>
      </c>
      <c r="X274">
        <v>3</v>
      </c>
      <c r="Y274" t="s">
        <v>203</v>
      </c>
      <c r="Z274" t="s">
        <v>2174</v>
      </c>
      <c r="AB274" t="s">
        <v>204</v>
      </c>
      <c r="AC274" t="s">
        <v>205</v>
      </c>
      <c r="AD274">
        <v>0</v>
      </c>
      <c r="AE274" t="s">
        <v>206</v>
      </c>
      <c r="AF274">
        <v>25</v>
      </c>
      <c r="AG274" t="s">
        <v>207</v>
      </c>
      <c r="AH274" t="s">
        <v>208</v>
      </c>
      <c r="AI274" t="s">
        <v>209</v>
      </c>
      <c r="AJ274">
        <v>0</v>
      </c>
      <c r="AK274" s="4">
        <v>46029</v>
      </c>
      <c r="AL274" t="s">
        <v>195</v>
      </c>
    </row>
    <row r="275" spans="1:38" x14ac:dyDescent="0.3">
      <c r="A275" t="s">
        <v>2180</v>
      </c>
      <c r="B275" t="s">
        <v>2180</v>
      </c>
      <c r="C275" t="s">
        <v>128</v>
      </c>
      <c r="D275">
        <v>3</v>
      </c>
      <c r="E275" t="s">
        <v>2181</v>
      </c>
      <c r="F275" t="s">
        <v>2182</v>
      </c>
      <c r="G275" t="s">
        <v>2181</v>
      </c>
      <c r="H275" t="s">
        <v>2182</v>
      </c>
      <c r="I275" s="4">
        <v>41134</v>
      </c>
      <c r="J275" t="s">
        <v>195</v>
      </c>
      <c r="K275" t="s">
        <v>2183</v>
      </c>
      <c r="L275" t="s">
        <v>2181</v>
      </c>
      <c r="M275" t="s">
        <v>197</v>
      </c>
      <c r="N275" t="s">
        <v>2184</v>
      </c>
      <c r="O275" s="4">
        <v>46028</v>
      </c>
      <c r="P275" t="s">
        <v>2185</v>
      </c>
      <c r="Q275" t="s">
        <v>2186</v>
      </c>
      <c r="R275" t="s">
        <v>541</v>
      </c>
      <c r="S275" t="s">
        <v>202</v>
      </c>
      <c r="T275">
        <v>14</v>
      </c>
      <c r="U275">
        <v>14</v>
      </c>
      <c r="V275">
        <v>72</v>
      </c>
      <c r="W275">
        <v>0</v>
      </c>
      <c r="X275">
        <v>4</v>
      </c>
      <c r="Y275" t="s">
        <v>203</v>
      </c>
      <c r="Z275" t="s">
        <v>2180</v>
      </c>
      <c r="AB275" t="s">
        <v>204</v>
      </c>
      <c r="AC275" t="s">
        <v>205</v>
      </c>
      <c r="AD275">
        <v>0</v>
      </c>
      <c r="AE275" t="s">
        <v>206</v>
      </c>
      <c r="AF275">
        <v>24</v>
      </c>
      <c r="AG275" t="s">
        <v>426</v>
      </c>
      <c r="AH275" t="s">
        <v>427</v>
      </c>
      <c r="AI275" t="s">
        <v>209</v>
      </c>
      <c r="AJ275">
        <v>0</v>
      </c>
      <c r="AK275" s="4">
        <v>46028</v>
      </c>
      <c r="AL275" t="s">
        <v>195</v>
      </c>
    </row>
    <row r="276" spans="1:38" x14ac:dyDescent="0.3">
      <c r="A276" t="s">
        <v>2187</v>
      </c>
      <c r="B276" t="s">
        <v>2187</v>
      </c>
      <c r="C276" t="s">
        <v>128</v>
      </c>
      <c r="D276">
        <v>2</v>
      </c>
      <c r="E276" t="s">
        <v>2188</v>
      </c>
      <c r="F276" t="s">
        <v>2189</v>
      </c>
      <c r="G276" t="s">
        <v>2188</v>
      </c>
      <c r="H276" t="s">
        <v>2189</v>
      </c>
      <c r="I276" s="4">
        <v>37167</v>
      </c>
      <c r="J276" t="s">
        <v>195</v>
      </c>
      <c r="K276" t="s">
        <v>2190</v>
      </c>
      <c r="L276" t="s">
        <v>2188</v>
      </c>
      <c r="M276" t="s">
        <v>197</v>
      </c>
      <c r="N276" t="s">
        <v>2191</v>
      </c>
      <c r="O276" s="4">
        <v>46029</v>
      </c>
      <c r="P276" t="s">
        <v>2192</v>
      </c>
      <c r="Q276" t="s">
        <v>2193</v>
      </c>
      <c r="R276" t="s">
        <v>219</v>
      </c>
      <c r="S276" t="s">
        <v>1076</v>
      </c>
      <c r="T276">
        <v>14</v>
      </c>
      <c r="U276">
        <v>14</v>
      </c>
      <c r="V276">
        <v>73.260000000000005</v>
      </c>
      <c r="W276">
        <v>0</v>
      </c>
      <c r="X276">
        <v>3</v>
      </c>
      <c r="Y276" t="s">
        <v>203</v>
      </c>
      <c r="Z276" t="s">
        <v>2187</v>
      </c>
      <c r="AB276" t="s">
        <v>204</v>
      </c>
      <c r="AC276" t="s">
        <v>205</v>
      </c>
      <c r="AD276">
        <v>0</v>
      </c>
      <c r="AE276" t="s">
        <v>206</v>
      </c>
      <c r="AF276">
        <v>24</v>
      </c>
      <c r="AG276" t="s">
        <v>270</v>
      </c>
      <c r="AH276" t="s">
        <v>271</v>
      </c>
      <c r="AI276" t="s">
        <v>209</v>
      </c>
      <c r="AJ276">
        <v>0</v>
      </c>
      <c r="AK276" s="4">
        <v>46029</v>
      </c>
      <c r="AL276" t="s">
        <v>195</v>
      </c>
    </row>
    <row r="277" spans="1:38" x14ac:dyDescent="0.3">
      <c r="A277" t="s">
        <v>2194</v>
      </c>
      <c r="B277" t="s">
        <v>2194</v>
      </c>
      <c r="C277" t="s">
        <v>128</v>
      </c>
      <c r="D277">
        <v>4</v>
      </c>
      <c r="E277" t="s">
        <v>2195</v>
      </c>
      <c r="F277" t="s">
        <v>226</v>
      </c>
      <c r="G277" t="s">
        <v>2196</v>
      </c>
      <c r="H277" t="s">
        <v>2197</v>
      </c>
      <c r="I277" s="4">
        <v>46005</v>
      </c>
      <c r="J277" t="s">
        <v>195</v>
      </c>
      <c r="K277" t="s">
        <v>2198</v>
      </c>
      <c r="L277" t="s">
        <v>2195</v>
      </c>
      <c r="M277" t="s">
        <v>197</v>
      </c>
      <c r="N277" t="s">
        <v>2199</v>
      </c>
      <c r="O277" s="4">
        <v>46027</v>
      </c>
      <c r="P277" t="s">
        <v>2200</v>
      </c>
      <c r="Q277" t="s">
        <v>2201</v>
      </c>
      <c r="R277" t="s">
        <v>773</v>
      </c>
      <c r="S277" t="s">
        <v>220</v>
      </c>
      <c r="T277">
        <v>14</v>
      </c>
      <c r="U277">
        <v>14</v>
      </c>
      <c r="V277">
        <v>68</v>
      </c>
      <c r="W277">
        <v>0</v>
      </c>
      <c r="X277">
        <v>5</v>
      </c>
      <c r="Y277" t="s">
        <v>203</v>
      </c>
      <c r="Z277" t="s">
        <v>2194</v>
      </c>
      <c r="AB277" t="s">
        <v>204</v>
      </c>
      <c r="AC277" t="s">
        <v>205</v>
      </c>
      <c r="AD277">
        <v>0</v>
      </c>
      <c r="AE277" t="s">
        <v>206</v>
      </c>
      <c r="AF277">
        <v>25</v>
      </c>
      <c r="AG277" t="s">
        <v>207</v>
      </c>
      <c r="AH277" t="s">
        <v>208</v>
      </c>
      <c r="AI277" t="s">
        <v>209</v>
      </c>
      <c r="AJ277">
        <v>0</v>
      </c>
      <c r="AK277" s="4">
        <v>46027</v>
      </c>
      <c r="AL277" t="s">
        <v>195</v>
      </c>
    </row>
    <row r="278" spans="1:38" x14ac:dyDescent="0.3">
      <c r="A278" t="s">
        <v>2202</v>
      </c>
      <c r="B278" t="s">
        <v>2202</v>
      </c>
      <c r="C278" t="s">
        <v>128</v>
      </c>
      <c r="D278">
        <v>3</v>
      </c>
      <c r="E278" t="s">
        <v>2203</v>
      </c>
      <c r="F278" t="s">
        <v>226</v>
      </c>
      <c r="G278" t="s">
        <v>2204</v>
      </c>
      <c r="H278" t="s">
        <v>2205</v>
      </c>
      <c r="I278" s="4">
        <v>46012</v>
      </c>
      <c r="J278" t="s">
        <v>195</v>
      </c>
      <c r="K278" t="s">
        <v>2206</v>
      </c>
      <c r="L278" t="s">
        <v>2203</v>
      </c>
      <c r="M278" t="s">
        <v>197</v>
      </c>
      <c r="N278" t="s">
        <v>2207</v>
      </c>
      <c r="O278" s="4">
        <v>46028</v>
      </c>
      <c r="P278" t="s">
        <v>2208</v>
      </c>
      <c r="Q278" t="s">
        <v>2209</v>
      </c>
      <c r="R278" t="s">
        <v>760</v>
      </c>
      <c r="S278" t="s">
        <v>202</v>
      </c>
      <c r="T278">
        <v>14</v>
      </c>
      <c r="U278">
        <v>14</v>
      </c>
      <c r="V278">
        <v>72</v>
      </c>
      <c r="W278">
        <v>0</v>
      </c>
      <c r="X278">
        <v>4</v>
      </c>
      <c r="Y278" t="s">
        <v>203</v>
      </c>
      <c r="Z278" t="s">
        <v>2202</v>
      </c>
      <c r="AB278" t="s">
        <v>204</v>
      </c>
      <c r="AC278" t="s">
        <v>205</v>
      </c>
      <c r="AD278">
        <v>0</v>
      </c>
      <c r="AE278" t="s">
        <v>206</v>
      </c>
      <c r="AF278">
        <v>25</v>
      </c>
      <c r="AG278" t="s">
        <v>743</v>
      </c>
      <c r="AH278" t="s">
        <v>1018</v>
      </c>
      <c r="AI278" t="s">
        <v>209</v>
      </c>
      <c r="AJ278">
        <v>0</v>
      </c>
      <c r="AK278" s="4">
        <v>46028</v>
      </c>
      <c r="AL278" t="s">
        <v>195</v>
      </c>
    </row>
    <row r="279" spans="1:38" x14ac:dyDescent="0.3">
      <c r="A279" t="s">
        <v>2210</v>
      </c>
      <c r="B279" t="s">
        <v>2210</v>
      </c>
      <c r="C279" t="s">
        <v>128</v>
      </c>
      <c r="D279">
        <v>10</v>
      </c>
      <c r="E279" t="s">
        <v>2211</v>
      </c>
      <c r="F279" t="s">
        <v>2212</v>
      </c>
      <c r="G279" t="s">
        <v>2211</v>
      </c>
      <c r="H279" t="s">
        <v>2212</v>
      </c>
      <c r="I279" s="4">
        <v>46005</v>
      </c>
      <c r="J279" t="s">
        <v>195</v>
      </c>
      <c r="K279" t="s">
        <v>2213</v>
      </c>
      <c r="L279" t="s">
        <v>2211</v>
      </c>
      <c r="M279" t="s">
        <v>197</v>
      </c>
      <c r="N279" t="s">
        <v>2214</v>
      </c>
      <c r="O279" s="4">
        <v>46021</v>
      </c>
      <c r="P279" t="s">
        <v>2215</v>
      </c>
      <c r="Q279" t="s">
        <v>2216</v>
      </c>
      <c r="R279" t="s">
        <v>250</v>
      </c>
      <c r="S279" t="s">
        <v>220</v>
      </c>
      <c r="T279">
        <v>14</v>
      </c>
      <c r="U279">
        <v>14</v>
      </c>
      <c r="V279">
        <v>69</v>
      </c>
      <c r="W279">
        <v>0</v>
      </c>
      <c r="X279">
        <v>11</v>
      </c>
      <c r="Y279" t="s">
        <v>203</v>
      </c>
      <c r="Z279" t="s">
        <v>2210</v>
      </c>
      <c r="AB279" t="s">
        <v>204</v>
      </c>
      <c r="AC279" t="s">
        <v>205</v>
      </c>
      <c r="AD279">
        <v>0</v>
      </c>
      <c r="AE279" t="s">
        <v>206</v>
      </c>
      <c r="AF279">
        <v>25</v>
      </c>
      <c r="AG279" t="s">
        <v>298</v>
      </c>
      <c r="AH279" t="s">
        <v>505</v>
      </c>
      <c r="AI279" t="s">
        <v>209</v>
      </c>
      <c r="AJ279">
        <v>0</v>
      </c>
      <c r="AK279" s="4">
        <v>46021</v>
      </c>
      <c r="AL279" t="s">
        <v>195</v>
      </c>
    </row>
    <row r="280" spans="1:38" x14ac:dyDescent="0.3">
      <c r="A280" t="s">
        <v>2217</v>
      </c>
      <c r="B280" t="s">
        <v>2217</v>
      </c>
      <c r="C280" t="s">
        <v>128</v>
      </c>
      <c r="D280">
        <v>4</v>
      </c>
      <c r="E280" t="s">
        <v>2218</v>
      </c>
      <c r="F280" t="s">
        <v>226</v>
      </c>
      <c r="G280" t="s">
        <v>2219</v>
      </c>
      <c r="H280" t="s">
        <v>2220</v>
      </c>
      <c r="I280" s="4">
        <v>45704</v>
      </c>
      <c r="J280" t="s">
        <v>195</v>
      </c>
      <c r="K280" t="s">
        <v>2221</v>
      </c>
      <c r="L280" t="s">
        <v>2218</v>
      </c>
      <c r="M280" t="s">
        <v>197</v>
      </c>
      <c r="N280" t="s">
        <v>2222</v>
      </c>
      <c r="O280" s="4">
        <v>46027</v>
      </c>
      <c r="P280" t="s">
        <v>898</v>
      </c>
      <c r="Q280" t="s">
        <v>899</v>
      </c>
      <c r="R280" t="s">
        <v>297</v>
      </c>
      <c r="S280" t="s">
        <v>202</v>
      </c>
      <c r="T280">
        <v>14</v>
      </c>
      <c r="U280">
        <v>14</v>
      </c>
      <c r="V280">
        <v>69</v>
      </c>
      <c r="W280">
        <v>0</v>
      </c>
      <c r="X280">
        <v>5</v>
      </c>
      <c r="Y280" t="s">
        <v>203</v>
      </c>
      <c r="Z280" t="s">
        <v>2217</v>
      </c>
      <c r="AB280" t="s">
        <v>204</v>
      </c>
      <c r="AC280" t="s">
        <v>205</v>
      </c>
      <c r="AD280">
        <v>0</v>
      </c>
      <c r="AE280" t="s">
        <v>206</v>
      </c>
      <c r="AF280">
        <v>26</v>
      </c>
      <c r="AG280" t="s">
        <v>207</v>
      </c>
      <c r="AH280" t="s">
        <v>208</v>
      </c>
      <c r="AI280" t="s">
        <v>209</v>
      </c>
      <c r="AJ280">
        <v>0</v>
      </c>
      <c r="AK280" s="4">
        <v>46027</v>
      </c>
      <c r="AL280" t="s">
        <v>195</v>
      </c>
    </row>
    <row r="281" spans="1:38" x14ac:dyDescent="0.3">
      <c r="A281" t="s">
        <v>2223</v>
      </c>
      <c r="B281" t="s">
        <v>2223</v>
      </c>
      <c r="C281" t="s">
        <v>128</v>
      </c>
      <c r="D281">
        <v>3</v>
      </c>
      <c r="E281" t="s">
        <v>2224</v>
      </c>
      <c r="F281" t="s">
        <v>2225</v>
      </c>
      <c r="G281" t="s">
        <v>2224</v>
      </c>
      <c r="H281" t="s">
        <v>2225</v>
      </c>
      <c r="I281" s="4">
        <v>45263</v>
      </c>
      <c r="J281" t="s">
        <v>195</v>
      </c>
      <c r="K281" t="s">
        <v>2226</v>
      </c>
      <c r="L281" t="s">
        <v>2224</v>
      </c>
      <c r="M281" t="s">
        <v>197</v>
      </c>
      <c r="N281" t="s">
        <v>2227</v>
      </c>
      <c r="O281" s="4">
        <v>46028</v>
      </c>
      <c r="P281" t="s">
        <v>2228</v>
      </c>
      <c r="Q281" t="s">
        <v>2229</v>
      </c>
      <c r="R281" t="s">
        <v>382</v>
      </c>
      <c r="S281" t="s">
        <v>220</v>
      </c>
      <c r="T281">
        <v>14</v>
      </c>
      <c r="U281">
        <v>14</v>
      </c>
      <c r="V281">
        <v>73</v>
      </c>
      <c r="W281">
        <v>0</v>
      </c>
      <c r="X281">
        <v>4</v>
      </c>
      <c r="Y281" t="s">
        <v>203</v>
      </c>
      <c r="Z281" t="s">
        <v>2223</v>
      </c>
      <c r="AB281" t="s">
        <v>204</v>
      </c>
      <c r="AC281" t="s">
        <v>205</v>
      </c>
      <c r="AD281">
        <v>0</v>
      </c>
      <c r="AE281" t="s">
        <v>206</v>
      </c>
      <c r="AF281">
        <v>24</v>
      </c>
      <c r="AG281" t="s">
        <v>233</v>
      </c>
      <c r="AH281" t="s">
        <v>884</v>
      </c>
      <c r="AI281" t="s">
        <v>209</v>
      </c>
      <c r="AJ281">
        <v>0</v>
      </c>
      <c r="AK281" s="4">
        <v>46028</v>
      </c>
      <c r="AL281" t="s">
        <v>195</v>
      </c>
    </row>
    <row r="282" spans="1:38" x14ac:dyDescent="0.3">
      <c r="A282" t="s">
        <v>2230</v>
      </c>
      <c r="B282" t="s">
        <v>2230</v>
      </c>
      <c r="C282" t="s">
        <v>128</v>
      </c>
      <c r="D282">
        <v>10</v>
      </c>
      <c r="E282" t="s">
        <v>2231</v>
      </c>
      <c r="F282" t="s">
        <v>2232</v>
      </c>
      <c r="G282" t="s">
        <v>2231</v>
      </c>
      <c r="H282" t="s">
        <v>2232</v>
      </c>
      <c r="I282" s="4">
        <v>45998</v>
      </c>
      <c r="J282" t="s">
        <v>195</v>
      </c>
      <c r="K282" t="s">
        <v>2233</v>
      </c>
      <c r="L282" t="s">
        <v>2231</v>
      </c>
      <c r="M282" t="s">
        <v>197</v>
      </c>
      <c r="N282" t="s">
        <v>2234</v>
      </c>
      <c r="O282" s="4">
        <v>46021</v>
      </c>
      <c r="P282" t="s">
        <v>2235</v>
      </c>
      <c r="Q282" t="s">
        <v>2236</v>
      </c>
      <c r="R282" t="s">
        <v>435</v>
      </c>
      <c r="S282" t="s">
        <v>202</v>
      </c>
      <c r="T282">
        <v>16</v>
      </c>
      <c r="U282">
        <v>7</v>
      </c>
      <c r="V282">
        <v>69</v>
      </c>
      <c r="W282">
        <v>2</v>
      </c>
      <c r="X282">
        <v>11</v>
      </c>
      <c r="Y282" t="s">
        <v>203</v>
      </c>
      <c r="Z282" t="s">
        <v>2230</v>
      </c>
      <c r="AB282" t="s">
        <v>204</v>
      </c>
      <c r="AC282" t="s">
        <v>205</v>
      </c>
      <c r="AD282">
        <v>0</v>
      </c>
      <c r="AE282" t="s">
        <v>206</v>
      </c>
      <c r="AF282">
        <v>26</v>
      </c>
      <c r="AG282" t="s">
        <v>233</v>
      </c>
      <c r="AH282" t="s">
        <v>884</v>
      </c>
      <c r="AI282" t="s">
        <v>209</v>
      </c>
      <c r="AJ282">
        <v>0</v>
      </c>
      <c r="AK282" s="4">
        <v>46021</v>
      </c>
      <c r="AL282" t="s">
        <v>195</v>
      </c>
    </row>
    <row r="283" spans="1:38" x14ac:dyDescent="0.3">
      <c r="A283" t="s">
        <v>2237</v>
      </c>
      <c r="B283" t="s">
        <v>2237</v>
      </c>
      <c r="C283" t="s">
        <v>128</v>
      </c>
      <c r="D283">
        <v>10</v>
      </c>
      <c r="E283" t="s">
        <v>2238</v>
      </c>
      <c r="F283" t="s">
        <v>2239</v>
      </c>
      <c r="G283" t="s">
        <v>2238</v>
      </c>
      <c r="H283" t="s">
        <v>2239</v>
      </c>
      <c r="I283" s="4">
        <v>45823</v>
      </c>
      <c r="J283" t="s">
        <v>195</v>
      </c>
      <c r="K283" t="s">
        <v>2240</v>
      </c>
      <c r="L283" t="s">
        <v>2238</v>
      </c>
      <c r="M283" t="s">
        <v>197</v>
      </c>
      <c r="N283" t="s">
        <v>2241</v>
      </c>
      <c r="O283" s="4">
        <v>46021</v>
      </c>
      <c r="P283" t="s">
        <v>1976</v>
      </c>
      <c r="Q283" t="s">
        <v>1977</v>
      </c>
      <c r="R283" t="s">
        <v>318</v>
      </c>
      <c r="S283" t="s">
        <v>220</v>
      </c>
      <c r="T283">
        <v>14</v>
      </c>
      <c r="U283">
        <v>14</v>
      </c>
      <c r="V283">
        <v>73</v>
      </c>
      <c r="W283">
        <v>0</v>
      </c>
      <c r="X283">
        <v>11</v>
      </c>
      <c r="Y283" t="s">
        <v>203</v>
      </c>
      <c r="Z283" t="s">
        <v>2237</v>
      </c>
      <c r="AB283" t="s">
        <v>204</v>
      </c>
      <c r="AC283" t="s">
        <v>205</v>
      </c>
      <c r="AD283">
        <v>0</v>
      </c>
      <c r="AE283" t="s">
        <v>206</v>
      </c>
      <c r="AF283">
        <v>24</v>
      </c>
      <c r="AG283" t="s">
        <v>319</v>
      </c>
      <c r="AH283" t="s">
        <v>320</v>
      </c>
      <c r="AI283" t="s">
        <v>209</v>
      </c>
      <c r="AJ283">
        <v>0</v>
      </c>
      <c r="AK283" s="4">
        <v>46021</v>
      </c>
      <c r="AL283" t="s">
        <v>195</v>
      </c>
    </row>
    <row r="284" spans="1:38" x14ac:dyDescent="0.3">
      <c r="A284" t="s">
        <v>2242</v>
      </c>
      <c r="B284" t="s">
        <v>2242</v>
      </c>
      <c r="C284" t="s">
        <v>128</v>
      </c>
      <c r="D284">
        <v>11</v>
      </c>
      <c r="E284" t="s">
        <v>2243</v>
      </c>
      <c r="F284" t="s">
        <v>2244</v>
      </c>
      <c r="G284" t="s">
        <v>2243</v>
      </c>
      <c r="H284" t="s">
        <v>2244</v>
      </c>
      <c r="I284" s="4">
        <v>32699</v>
      </c>
      <c r="J284" t="s">
        <v>195</v>
      </c>
      <c r="K284" t="s">
        <v>2245</v>
      </c>
      <c r="L284" t="s">
        <v>2243</v>
      </c>
      <c r="M284" t="s">
        <v>197</v>
      </c>
      <c r="N284" t="s">
        <v>2246</v>
      </c>
      <c r="O284" s="4">
        <v>46020</v>
      </c>
      <c r="P284" t="s">
        <v>2247</v>
      </c>
      <c r="Q284" t="s">
        <v>2248</v>
      </c>
      <c r="R284" t="s">
        <v>435</v>
      </c>
      <c r="S284" t="s">
        <v>202</v>
      </c>
      <c r="T284">
        <v>14</v>
      </c>
      <c r="U284">
        <v>14</v>
      </c>
      <c r="V284">
        <v>69</v>
      </c>
      <c r="W284">
        <v>0</v>
      </c>
      <c r="X284">
        <v>12</v>
      </c>
      <c r="Y284" t="s">
        <v>203</v>
      </c>
      <c r="Z284" t="s">
        <v>2242</v>
      </c>
      <c r="AB284" t="s">
        <v>204</v>
      </c>
      <c r="AC284" t="s">
        <v>205</v>
      </c>
      <c r="AD284">
        <v>0</v>
      </c>
      <c r="AE284" t="s">
        <v>206</v>
      </c>
      <c r="AF284">
        <v>25</v>
      </c>
      <c r="AG284" t="s">
        <v>270</v>
      </c>
      <c r="AH284" t="s">
        <v>271</v>
      </c>
      <c r="AI284" t="s">
        <v>209</v>
      </c>
      <c r="AJ284">
        <v>0</v>
      </c>
      <c r="AK284" s="4">
        <v>46020</v>
      </c>
      <c r="AL284" t="s">
        <v>195</v>
      </c>
    </row>
    <row r="285" spans="1:38" x14ac:dyDescent="0.3">
      <c r="A285" t="s">
        <v>2249</v>
      </c>
      <c r="B285" t="s">
        <v>2249</v>
      </c>
      <c r="C285" t="s">
        <v>128</v>
      </c>
      <c r="D285">
        <v>3</v>
      </c>
      <c r="E285" t="s">
        <v>2250</v>
      </c>
      <c r="F285" t="s">
        <v>2251</v>
      </c>
      <c r="G285" t="s">
        <v>2250</v>
      </c>
      <c r="H285" t="s">
        <v>2251</v>
      </c>
      <c r="I285" s="4">
        <v>46005</v>
      </c>
      <c r="J285" t="s">
        <v>195</v>
      </c>
      <c r="K285" t="s">
        <v>2252</v>
      </c>
      <c r="L285" t="s">
        <v>2250</v>
      </c>
      <c r="M285" t="s">
        <v>197</v>
      </c>
      <c r="N285" t="s">
        <v>2253</v>
      </c>
      <c r="O285" s="4">
        <v>46028</v>
      </c>
      <c r="P285" t="s">
        <v>2254</v>
      </c>
      <c r="Q285" t="s">
        <v>1542</v>
      </c>
      <c r="R285" t="s">
        <v>250</v>
      </c>
      <c r="S285" t="s">
        <v>220</v>
      </c>
      <c r="T285">
        <v>14</v>
      </c>
      <c r="U285">
        <v>14</v>
      </c>
      <c r="V285">
        <v>73</v>
      </c>
      <c r="W285">
        <v>0</v>
      </c>
      <c r="X285">
        <v>4</v>
      </c>
      <c r="Y285" t="s">
        <v>203</v>
      </c>
      <c r="Z285" t="s">
        <v>2249</v>
      </c>
      <c r="AB285" t="s">
        <v>204</v>
      </c>
      <c r="AC285" t="s">
        <v>205</v>
      </c>
      <c r="AD285">
        <v>0</v>
      </c>
      <c r="AE285" t="s">
        <v>206</v>
      </c>
      <c r="AF285">
        <v>24</v>
      </c>
      <c r="AG285" t="s">
        <v>298</v>
      </c>
      <c r="AH285" t="s">
        <v>505</v>
      </c>
      <c r="AI285" t="s">
        <v>209</v>
      </c>
      <c r="AJ285">
        <v>0</v>
      </c>
      <c r="AK285" s="4">
        <v>46028</v>
      </c>
      <c r="AL285" t="s">
        <v>195</v>
      </c>
    </row>
    <row r="286" spans="1:38" x14ac:dyDescent="0.3">
      <c r="A286" t="s">
        <v>2255</v>
      </c>
      <c r="B286" t="s">
        <v>2255</v>
      </c>
      <c r="C286" t="s">
        <v>128</v>
      </c>
      <c r="D286">
        <v>1</v>
      </c>
      <c r="E286" t="s">
        <v>2256</v>
      </c>
      <c r="F286" t="s">
        <v>226</v>
      </c>
      <c r="G286" t="s">
        <v>2257</v>
      </c>
      <c r="H286" t="s">
        <v>2258</v>
      </c>
      <c r="I286" s="4">
        <v>45998</v>
      </c>
      <c r="J286" t="s">
        <v>195</v>
      </c>
      <c r="K286" t="s">
        <v>2259</v>
      </c>
      <c r="L286" t="s">
        <v>2256</v>
      </c>
      <c r="M286" t="s">
        <v>197</v>
      </c>
      <c r="N286" t="s">
        <v>2260</v>
      </c>
      <c r="O286" s="4">
        <v>46030</v>
      </c>
      <c r="P286" t="s">
        <v>2261</v>
      </c>
      <c r="Q286" t="s">
        <v>2262</v>
      </c>
      <c r="R286" t="s">
        <v>250</v>
      </c>
      <c r="S286" t="s">
        <v>202</v>
      </c>
      <c r="T286">
        <v>14</v>
      </c>
      <c r="U286">
        <v>14</v>
      </c>
      <c r="V286">
        <v>69</v>
      </c>
      <c r="W286">
        <v>0</v>
      </c>
      <c r="X286">
        <v>2</v>
      </c>
      <c r="Y286" t="s">
        <v>203</v>
      </c>
      <c r="Z286" t="s">
        <v>2255</v>
      </c>
      <c r="AB286" t="s">
        <v>204</v>
      </c>
      <c r="AC286" t="s">
        <v>205</v>
      </c>
      <c r="AD286">
        <v>0</v>
      </c>
      <c r="AE286" t="s">
        <v>206</v>
      </c>
      <c r="AF286">
        <v>25</v>
      </c>
      <c r="AG286" t="s">
        <v>233</v>
      </c>
      <c r="AH286" t="s">
        <v>234</v>
      </c>
      <c r="AI286" t="s">
        <v>209</v>
      </c>
      <c r="AJ286">
        <v>0</v>
      </c>
      <c r="AK286" s="4">
        <v>46030</v>
      </c>
      <c r="AL286" t="s">
        <v>195</v>
      </c>
    </row>
    <row r="287" spans="1:38" x14ac:dyDescent="0.3">
      <c r="A287" t="s">
        <v>2263</v>
      </c>
      <c r="B287" t="s">
        <v>2263</v>
      </c>
      <c r="C287" t="s">
        <v>128</v>
      </c>
      <c r="D287">
        <v>3</v>
      </c>
      <c r="E287" t="s">
        <v>2264</v>
      </c>
      <c r="F287" t="s">
        <v>2265</v>
      </c>
      <c r="G287" t="s">
        <v>2264</v>
      </c>
      <c r="H287" t="s">
        <v>2265</v>
      </c>
      <c r="I287" s="4">
        <v>46005</v>
      </c>
      <c r="J287" t="s">
        <v>195</v>
      </c>
      <c r="K287" t="s">
        <v>2266</v>
      </c>
      <c r="L287" t="s">
        <v>2264</v>
      </c>
      <c r="M287" t="s">
        <v>197</v>
      </c>
      <c r="N287" t="s">
        <v>2267</v>
      </c>
      <c r="O287" s="4">
        <v>46028</v>
      </c>
      <c r="P287" t="s">
        <v>2268</v>
      </c>
      <c r="Q287" t="s">
        <v>2269</v>
      </c>
      <c r="R287" t="s">
        <v>268</v>
      </c>
      <c r="S287" t="s">
        <v>202</v>
      </c>
      <c r="T287">
        <v>14</v>
      </c>
      <c r="U287">
        <v>14</v>
      </c>
      <c r="V287">
        <v>68</v>
      </c>
      <c r="W287">
        <v>0</v>
      </c>
      <c r="X287">
        <v>4</v>
      </c>
      <c r="Y287" t="s">
        <v>203</v>
      </c>
      <c r="Z287" t="s">
        <v>2263</v>
      </c>
      <c r="AB287" t="s">
        <v>204</v>
      </c>
      <c r="AC287" t="s">
        <v>205</v>
      </c>
      <c r="AD287">
        <v>0</v>
      </c>
      <c r="AE287" t="s">
        <v>206</v>
      </c>
      <c r="AF287">
        <v>25</v>
      </c>
      <c r="AG287" t="s">
        <v>207</v>
      </c>
      <c r="AH287" t="s">
        <v>208</v>
      </c>
      <c r="AI287" t="s">
        <v>209</v>
      </c>
      <c r="AJ287">
        <v>0</v>
      </c>
      <c r="AK287" s="4">
        <v>46028</v>
      </c>
      <c r="AL287" t="s">
        <v>195</v>
      </c>
    </row>
    <row r="288" spans="1:38" x14ac:dyDescent="0.3">
      <c r="A288" t="s">
        <v>2270</v>
      </c>
      <c r="B288" t="s">
        <v>2270</v>
      </c>
      <c r="C288" t="s">
        <v>128</v>
      </c>
      <c r="D288">
        <v>1</v>
      </c>
      <c r="E288" t="s">
        <v>2271</v>
      </c>
      <c r="F288" t="s">
        <v>2272</v>
      </c>
      <c r="G288" t="s">
        <v>2271</v>
      </c>
      <c r="H288" t="s">
        <v>2272</v>
      </c>
      <c r="I288" s="4">
        <v>45998</v>
      </c>
      <c r="J288" t="s">
        <v>195</v>
      </c>
      <c r="K288" t="s">
        <v>2273</v>
      </c>
      <c r="L288" t="s">
        <v>2271</v>
      </c>
      <c r="M288" t="s">
        <v>197</v>
      </c>
      <c r="N288" t="s">
        <v>2274</v>
      </c>
      <c r="O288" s="4">
        <v>46030</v>
      </c>
      <c r="P288" t="s">
        <v>2275</v>
      </c>
      <c r="Q288" t="s">
        <v>2276</v>
      </c>
      <c r="R288" t="s">
        <v>268</v>
      </c>
      <c r="S288" t="s">
        <v>220</v>
      </c>
      <c r="T288">
        <v>2</v>
      </c>
      <c r="U288">
        <v>2</v>
      </c>
      <c r="V288">
        <v>68</v>
      </c>
      <c r="W288">
        <v>0</v>
      </c>
      <c r="X288">
        <v>2</v>
      </c>
      <c r="Y288" t="s">
        <v>203</v>
      </c>
      <c r="Z288" t="s">
        <v>2270</v>
      </c>
      <c r="AB288" t="s">
        <v>204</v>
      </c>
      <c r="AC288" t="s">
        <v>205</v>
      </c>
      <c r="AD288">
        <v>0</v>
      </c>
      <c r="AE288" t="s">
        <v>206</v>
      </c>
      <c r="AF288">
        <v>24</v>
      </c>
      <c r="AG288" t="s">
        <v>233</v>
      </c>
      <c r="AH288" t="s">
        <v>945</v>
      </c>
      <c r="AI288" t="s">
        <v>209</v>
      </c>
      <c r="AJ288">
        <v>0</v>
      </c>
      <c r="AK288" s="4">
        <v>46030</v>
      </c>
      <c r="AL288" t="s">
        <v>195</v>
      </c>
    </row>
    <row r="289" spans="1:38" x14ac:dyDescent="0.3">
      <c r="A289" t="s">
        <v>2277</v>
      </c>
      <c r="B289" t="s">
        <v>2277</v>
      </c>
      <c r="C289" t="s">
        <v>128</v>
      </c>
      <c r="D289">
        <v>4</v>
      </c>
      <c r="E289" t="s">
        <v>2278</v>
      </c>
      <c r="F289" t="s">
        <v>2279</v>
      </c>
      <c r="G289" t="s">
        <v>2278</v>
      </c>
      <c r="H289" t="s">
        <v>2279</v>
      </c>
      <c r="I289" s="4">
        <v>45998</v>
      </c>
      <c r="J289" t="s">
        <v>195</v>
      </c>
      <c r="K289" t="s">
        <v>2280</v>
      </c>
      <c r="L289" t="s">
        <v>2278</v>
      </c>
      <c r="M289" t="s">
        <v>197</v>
      </c>
      <c r="N289" t="s">
        <v>2281</v>
      </c>
      <c r="O289" s="4">
        <v>46027</v>
      </c>
      <c r="P289" t="s">
        <v>2282</v>
      </c>
      <c r="Q289" t="s">
        <v>2283</v>
      </c>
      <c r="R289" t="s">
        <v>250</v>
      </c>
      <c r="S289" t="s">
        <v>220</v>
      </c>
      <c r="T289">
        <v>14</v>
      </c>
      <c r="U289">
        <v>14</v>
      </c>
      <c r="V289">
        <v>69</v>
      </c>
      <c r="W289">
        <v>0</v>
      </c>
      <c r="X289">
        <v>5</v>
      </c>
      <c r="Y289" t="s">
        <v>203</v>
      </c>
      <c r="Z289" t="s">
        <v>2277</v>
      </c>
      <c r="AB289" t="s">
        <v>204</v>
      </c>
      <c r="AC289" t="s">
        <v>205</v>
      </c>
      <c r="AD289">
        <v>0</v>
      </c>
      <c r="AE289" t="s">
        <v>206</v>
      </c>
      <c r="AF289">
        <v>24</v>
      </c>
      <c r="AG289" t="s">
        <v>743</v>
      </c>
      <c r="AH289" t="s">
        <v>1018</v>
      </c>
      <c r="AI289" t="s">
        <v>209</v>
      </c>
      <c r="AJ289">
        <v>0</v>
      </c>
      <c r="AK289" s="4">
        <v>46027</v>
      </c>
      <c r="AL289" t="s">
        <v>195</v>
      </c>
    </row>
    <row r="290" spans="1:38" x14ac:dyDescent="0.3">
      <c r="A290" t="s">
        <v>2284</v>
      </c>
      <c r="B290" t="s">
        <v>2284</v>
      </c>
      <c r="C290" t="s">
        <v>128</v>
      </c>
      <c r="D290">
        <v>3</v>
      </c>
      <c r="E290" t="s">
        <v>2285</v>
      </c>
      <c r="F290" t="s">
        <v>2286</v>
      </c>
      <c r="G290" t="s">
        <v>2285</v>
      </c>
      <c r="H290" t="s">
        <v>2286</v>
      </c>
      <c r="I290" s="4">
        <v>43705</v>
      </c>
      <c r="J290" t="s">
        <v>195</v>
      </c>
      <c r="K290" t="s">
        <v>2287</v>
      </c>
      <c r="L290" t="s">
        <v>2285</v>
      </c>
      <c r="M290" t="s">
        <v>197</v>
      </c>
      <c r="N290" t="s">
        <v>2288</v>
      </c>
      <c r="O290" s="4">
        <v>46028</v>
      </c>
      <c r="P290" t="s">
        <v>2289</v>
      </c>
      <c r="Q290" t="s">
        <v>2290</v>
      </c>
      <c r="R290" t="s">
        <v>219</v>
      </c>
      <c r="S290" t="s">
        <v>220</v>
      </c>
      <c r="T290">
        <v>14</v>
      </c>
      <c r="U290">
        <v>14</v>
      </c>
      <c r="V290">
        <v>73</v>
      </c>
      <c r="W290">
        <v>0</v>
      </c>
      <c r="X290">
        <v>4</v>
      </c>
      <c r="Y290" t="s">
        <v>203</v>
      </c>
      <c r="Z290" t="s">
        <v>2284</v>
      </c>
      <c r="AB290" t="s">
        <v>204</v>
      </c>
      <c r="AC290" t="s">
        <v>205</v>
      </c>
      <c r="AD290">
        <v>0</v>
      </c>
      <c r="AE290" t="s">
        <v>206</v>
      </c>
      <c r="AF290">
        <v>25</v>
      </c>
      <c r="AG290" t="s">
        <v>288</v>
      </c>
      <c r="AH290" t="s">
        <v>289</v>
      </c>
      <c r="AI290" t="s">
        <v>209</v>
      </c>
      <c r="AJ290">
        <v>0</v>
      </c>
      <c r="AK290" s="4">
        <v>46028</v>
      </c>
      <c r="AL290" t="s">
        <v>195</v>
      </c>
    </row>
    <row r="291" spans="1:38" x14ac:dyDescent="0.3">
      <c r="A291" t="s">
        <v>2291</v>
      </c>
      <c r="B291" t="s">
        <v>2291</v>
      </c>
      <c r="C291" t="s">
        <v>128</v>
      </c>
      <c r="D291">
        <v>11</v>
      </c>
      <c r="E291" t="s">
        <v>2292</v>
      </c>
      <c r="F291" t="s">
        <v>2293</v>
      </c>
      <c r="G291" t="s">
        <v>2292</v>
      </c>
      <c r="H291" t="s">
        <v>2293</v>
      </c>
      <c r="I291" s="4">
        <v>32512</v>
      </c>
      <c r="J291" t="s">
        <v>195</v>
      </c>
      <c r="K291" t="s">
        <v>2294</v>
      </c>
      <c r="L291" t="s">
        <v>2292</v>
      </c>
      <c r="M291" t="s">
        <v>197</v>
      </c>
      <c r="N291" t="s">
        <v>2295</v>
      </c>
      <c r="O291" s="4">
        <v>46020</v>
      </c>
      <c r="P291" t="s">
        <v>2296</v>
      </c>
      <c r="Q291" t="s">
        <v>2297</v>
      </c>
      <c r="R291" t="s">
        <v>1472</v>
      </c>
      <c r="S291" t="s">
        <v>220</v>
      </c>
      <c r="T291">
        <v>14</v>
      </c>
      <c r="U291">
        <v>14</v>
      </c>
      <c r="V291">
        <v>72</v>
      </c>
      <c r="W291">
        <v>0</v>
      </c>
      <c r="X291">
        <v>12</v>
      </c>
      <c r="Y291" t="s">
        <v>203</v>
      </c>
      <c r="Z291" t="s">
        <v>2291</v>
      </c>
      <c r="AB291" t="s">
        <v>204</v>
      </c>
      <c r="AC291" t="s">
        <v>205</v>
      </c>
      <c r="AD291">
        <v>0</v>
      </c>
      <c r="AE291" t="s">
        <v>206</v>
      </c>
      <c r="AF291">
        <v>26</v>
      </c>
      <c r="AG291" t="s">
        <v>207</v>
      </c>
      <c r="AH291" t="s">
        <v>208</v>
      </c>
      <c r="AI291" t="s">
        <v>209</v>
      </c>
      <c r="AJ291">
        <v>0</v>
      </c>
      <c r="AK291" s="4">
        <v>46020</v>
      </c>
      <c r="AL291" t="s">
        <v>195</v>
      </c>
    </row>
    <row r="292" spans="1:38" x14ac:dyDescent="0.3">
      <c r="A292" t="s">
        <v>2298</v>
      </c>
      <c r="B292" t="s">
        <v>2298</v>
      </c>
      <c r="C292" t="s">
        <v>128</v>
      </c>
      <c r="D292">
        <v>1</v>
      </c>
      <c r="E292" t="s">
        <v>2299</v>
      </c>
      <c r="F292" t="s">
        <v>2300</v>
      </c>
      <c r="G292" t="s">
        <v>2301</v>
      </c>
      <c r="H292" t="s">
        <v>2302</v>
      </c>
      <c r="I292" s="4">
        <v>41176</v>
      </c>
      <c r="J292" t="s">
        <v>195</v>
      </c>
      <c r="K292" t="s">
        <v>2303</v>
      </c>
      <c r="L292" t="s">
        <v>2299</v>
      </c>
      <c r="M292" t="s">
        <v>197</v>
      </c>
      <c r="N292" t="s">
        <v>2304</v>
      </c>
      <c r="O292" s="4">
        <v>46030</v>
      </c>
      <c r="P292" t="s">
        <v>2305</v>
      </c>
      <c r="Q292" t="s">
        <v>982</v>
      </c>
      <c r="R292" t="s">
        <v>416</v>
      </c>
      <c r="S292" t="s">
        <v>220</v>
      </c>
      <c r="T292">
        <v>2</v>
      </c>
      <c r="U292">
        <v>2</v>
      </c>
      <c r="V292">
        <v>68</v>
      </c>
      <c r="W292">
        <v>0</v>
      </c>
      <c r="X292">
        <v>2</v>
      </c>
      <c r="Y292" t="s">
        <v>203</v>
      </c>
      <c r="Z292" t="s">
        <v>2298</v>
      </c>
      <c r="AB292" t="s">
        <v>204</v>
      </c>
      <c r="AC292" t="s">
        <v>205</v>
      </c>
      <c r="AD292">
        <v>0</v>
      </c>
      <c r="AE292" t="s">
        <v>206</v>
      </c>
      <c r="AF292">
        <v>25</v>
      </c>
      <c r="AG292" t="s">
        <v>426</v>
      </c>
      <c r="AH292" t="s">
        <v>427</v>
      </c>
      <c r="AI292" t="s">
        <v>209</v>
      </c>
      <c r="AJ292">
        <v>0</v>
      </c>
      <c r="AK292" s="4">
        <v>46030</v>
      </c>
      <c r="AL292" t="s">
        <v>195</v>
      </c>
    </row>
    <row r="293" spans="1:38" x14ac:dyDescent="0.3">
      <c r="A293" t="s">
        <v>2306</v>
      </c>
      <c r="B293" t="s">
        <v>2306</v>
      </c>
      <c r="C293" t="s">
        <v>128</v>
      </c>
      <c r="D293">
        <v>11</v>
      </c>
      <c r="E293" t="s">
        <v>2307</v>
      </c>
      <c r="F293" t="s">
        <v>2308</v>
      </c>
      <c r="G293" t="s">
        <v>2307</v>
      </c>
      <c r="H293" t="s">
        <v>2308</v>
      </c>
      <c r="I293" s="4">
        <v>39133</v>
      </c>
      <c r="J293" t="s">
        <v>195</v>
      </c>
      <c r="K293" t="s">
        <v>2309</v>
      </c>
      <c r="L293" t="s">
        <v>2307</v>
      </c>
      <c r="M293" t="s">
        <v>197</v>
      </c>
      <c r="N293" t="s">
        <v>2310</v>
      </c>
      <c r="O293" s="4">
        <v>46020</v>
      </c>
      <c r="P293" t="s">
        <v>2311</v>
      </c>
      <c r="Q293" t="s">
        <v>1799</v>
      </c>
      <c r="R293" t="s">
        <v>279</v>
      </c>
      <c r="S293" t="s">
        <v>220</v>
      </c>
      <c r="T293">
        <v>14</v>
      </c>
      <c r="U293">
        <v>14</v>
      </c>
      <c r="V293">
        <v>69</v>
      </c>
      <c r="W293">
        <v>0</v>
      </c>
      <c r="X293">
        <v>12</v>
      </c>
      <c r="Y293" t="s">
        <v>203</v>
      </c>
      <c r="Z293" t="s">
        <v>2306</v>
      </c>
      <c r="AB293" t="s">
        <v>204</v>
      </c>
      <c r="AC293" t="s">
        <v>205</v>
      </c>
      <c r="AD293">
        <v>0</v>
      </c>
      <c r="AE293" t="s">
        <v>206</v>
      </c>
      <c r="AF293">
        <v>23</v>
      </c>
      <c r="AG293" t="s">
        <v>743</v>
      </c>
      <c r="AH293" t="s">
        <v>2312</v>
      </c>
      <c r="AI293" t="s">
        <v>209</v>
      </c>
      <c r="AJ293">
        <v>0</v>
      </c>
      <c r="AK293" s="4">
        <v>46020</v>
      </c>
      <c r="AL293" t="s">
        <v>195</v>
      </c>
    </row>
    <row r="294" spans="1:38" x14ac:dyDescent="0.3">
      <c r="A294" t="s">
        <v>885</v>
      </c>
      <c r="B294" t="s">
        <v>885</v>
      </c>
      <c r="C294" t="s">
        <v>128</v>
      </c>
      <c r="D294">
        <v>1</v>
      </c>
      <c r="E294" t="s">
        <v>888</v>
      </c>
      <c r="F294" t="s">
        <v>889</v>
      </c>
      <c r="G294" t="s">
        <v>888</v>
      </c>
      <c r="H294" t="s">
        <v>889</v>
      </c>
      <c r="I294" s="4">
        <v>46005</v>
      </c>
      <c r="J294" t="s">
        <v>195</v>
      </c>
      <c r="K294" t="s">
        <v>2313</v>
      </c>
      <c r="L294" t="s">
        <v>888</v>
      </c>
      <c r="M294" t="s">
        <v>197</v>
      </c>
      <c r="N294" t="s">
        <v>2314</v>
      </c>
      <c r="O294" s="4">
        <v>46030</v>
      </c>
      <c r="P294" t="s">
        <v>2315</v>
      </c>
      <c r="Q294" t="s">
        <v>796</v>
      </c>
      <c r="R294" t="s">
        <v>279</v>
      </c>
      <c r="S294" t="s">
        <v>220</v>
      </c>
      <c r="T294">
        <v>14</v>
      </c>
      <c r="U294">
        <v>14</v>
      </c>
      <c r="V294">
        <v>69</v>
      </c>
      <c r="W294">
        <v>0</v>
      </c>
      <c r="X294">
        <v>2</v>
      </c>
      <c r="Y294" t="s">
        <v>203</v>
      </c>
      <c r="Z294" t="s">
        <v>885</v>
      </c>
      <c r="AB294" t="s">
        <v>204</v>
      </c>
      <c r="AC294" t="s">
        <v>205</v>
      </c>
      <c r="AD294">
        <v>0</v>
      </c>
      <c r="AE294" t="s">
        <v>206</v>
      </c>
      <c r="AF294">
        <v>25</v>
      </c>
      <c r="AG294" t="s">
        <v>743</v>
      </c>
      <c r="AH294" t="s">
        <v>2316</v>
      </c>
      <c r="AI294" t="s">
        <v>209</v>
      </c>
      <c r="AJ294">
        <v>0</v>
      </c>
      <c r="AK294" s="4">
        <v>46030</v>
      </c>
      <c r="AL294" t="s">
        <v>195</v>
      </c>
    </row>
    <row r="295" spans="1:38" x14ac:dyDescent="0.3">
      <c r="A295" t="s">
        <v>2317</v>
      </c>
      <c r="B295" t="s">
        <v>2317</v>
      </c>
      <c r="C295" t="s">
        <v>128</v>
      </c>
      <c r="D295">
        <v>1</v>
      </c>
      <c r="E295" t="s">
        <v>2318</v>
      </c>
      <c r="F295" t="s">
        <v>226</v>
      </c>
      <c r="G295" t="s">
        <v>2319</v>
      </c>
      <c r="H295" t="s">
        <v>2320</v>
      </c>
      <c r="I295" s="4">
        <v>45480</v>
      </c>
      <c r="J295" t="s">
        <v>195</v>
      </c>
      <c r="K295" t="s">
        <v>2321</v>
      </c>
      <c r="L295" t="s">
        <v>2318</v>
      </c>
      <c r="M295" t="s">
        <v>197</v>
      </c>
      <c r="N295" t="s">
        <v>2322</v>
      </c>
      <c r="O295" s="4">
        <v>46030</v>
      </c>
      <c r="P295" t="s">
        <v>2323</v>
      </c>
      <c r="Q295" t="s">
        <v>782</v>
      </c>
      <c r="R295" t="s">
        <v>297</v>
      </c>
      <c r="S295" t="s">
        <v>220</v>
      </c>
      <c r="T295">
        <v>14</v>
      </c>
      <c r="U295">
        <v>14</v>
      </c>
      <c r="V295">
        <v>68</v>
      </c>
      <c r="W295">
        <v>0</v>
      </c>
      <c r="X295">
        <v>2</v>
      </c>
      <c r="Y295" t="s">
        <v>203</v>
      </c>
      <c r="Z295" t="s">
        <v>2317</v>
      </c>
      <c r="AB295" t="s">
        <v>204</v>
      </c>
      <c r="AC295" t="s">
        <v>205</v>
      </c>
      <c r="AD295">
        <v>0</v>
      </c>
      <c r="AE295" t="s">
        <v>206</v>
      </c>
      <c r="AF295">
        <v>24</v>
      </c>
      <c r="AG295" t="s">
        <v>221</v>
      </c>
      <c r="AH295" t="s">
        <v>222</v>
      </c>
      <c r="AI295" t="s">
        <v>209</v>
      </c>
      <c r="AJ295">
        <v>0</v>
      </c>
      <c r="AK295" s="4">
        <v>46030</v>
      </c>
      <c r="AL295" t="s">
        <v>195</v>
      </c>
    </row>
    <row r="296" spans="1:38" x14ac:dyDescent="0.3">
      <c r="A296" t="s">
        <v>2324</v>
      </c>
      <c r="B296" t="s">
        <v>2324</v>
      </c>
      <c r="C296" t="s">
        <v>128</v>
      </c>
      <c r="D296">
        <v>4</v>
      </c>
      <c r="E296" t="s">
        <v>2325</v>
      </c>
      <c r="F296" t="s">
        <v>2326</v>
      </c>
      <c r="G296" t="s">
        <v>2325</v>
      </c>
      <c r="H296" t="s">
        <v>2326</v>
      </c>
      <c r="I296" s="4">
        <v>44917</v>
      </c>
      <c r="J296" t="s">
        <v>195</v>
      </c>
      <c r="K296" t="s">
        <v>2327</v>
      </c>
      <c r="L296" t="s">
        <v>2325</v>
      </c>
      <c r="M296" t="s">
        <v>197</v>
      </c>
      <c r="N296" t="s">
        <v>2328</v>
      </c>
      <c r="O296" s="4">
        <v>46027</v>
      </c>
      <c r="P296" t="s">
        <v>2329</v>
      </c>
      <c r="Q296" t="s">
        <v>2330</v>
      </c>
      <c r="R296" t="s">
        <v>318</v>
      </c>
      <c r="S296" t="s">
        <v>202</v>
      </c>
      <c r="T296">
        <v>14</v>
      </c>
      <c r="U296">
        <v>14</v>
      </c>
      <c r="V296">
        <v>73</v>
      </c>
      <c r="W296">
        <v>0</v>
      </c>
      <c r="X296">
        <v>5</v>
      </c>
      <c r="Y296" t="s">
        <v>203</v>
      </c>
      <c r="Z296" t="s">
        <v>2324</v>
      </c>
      <c r="AB296" t="s">
        <v>204</v>
      </c>
      <c r="AC296" t="s">
        <v>205</v>
      </c>
      <c r="AD296">
        <v>0</v>
      </c>
      <c r="AE296" t="s">
        <v>206</v>
      </c>
      <c r="AF296">
        <v>25</v>
      </c>
      <c r="AG296" t="s">
        <v>298</v>
      </c>
      <c r="AH296" t="s">
        <v>827</v>
      </c>
      <c r="AI296" t="s">
        <v>209</v>
      </c>
      <c r="AJ296">
        <v>0</v>
      </c>
      <c r="AK296" s="4">
        <v>46027</v>
      </c>
      <c r="AL296" t="s">
        <v>195</v>
      </c>
    </row>
    <row r="297" spans="1:38" x14ac:dyDescent="0.3">
      <c r="A297" t="s">
        <v>2331</v>
      </c>
      <c r="B297" t="s">
        <v>2331</v>
      </c>
      <c r="C297" t="s">
        <v>128</v>
      </c>
      <c r="D297">
        <v>6</v>
      </c>
      <c r="E297" t="s">
        <v>2332</v>
      </c>
      <c r="F297" t="s">
        <v>2333</v>
      </c>
      <c r="G297" t="s">
        <v>2332</v>
      </c>
      <c r="H297" t="s">
        <v>2333</v>
      </c>
      <c r="I297" s="4">
        <v>45977</v>
      </c>
      <c r="J297" t="s">
        <v>195</v>
      </c>
      <c r="K297" t="s">
        <v>2334</v>
      </c>
      <c r="L297" t="s">
        <v>2332</v>
      </c>
      <c r="M297" t="s">
        <v>197</v>
      </c>
      <c r="N297" t="s">
        <v>2335</v>
      </c>
      <c r="O297" s="4">
        <v>46025</v>
      </c>
      <c r="P297" t="s">
        <v>2336</v>
      </c>
      <c r="Q297" t="s">
        <v>2337</v>
      </c>
      <c r="R297" t="s">
        <v>318</v>
      </c>
      <c r="S297" t="s">
        <v>336</v>
      </c>
      <c r="T297">
        <v>7</v>
      </c>
      <c r="U297">
        <v>7</v>
      </c>
      <c r="V297">
        <v>80.290000000000006</v>
      </c>
      <c r="W297">
        <v>0</v>
      </c>
      <c r="X297">
        <v>7</v>
      </c>
      <c r="Y297" t="s">
        <v>203</v>
      </c>
      <c r="Z297" t="s">
        <v>2331</v>
      </c>
      <c r="AB297" t="s">
        <v>204</v>
      </c>
      <c r="AD297">
        <v>0</v>
      </c>
      <c r="AE297" t="s">
        <v>206</v>
      </c>
      <c r="AF297">
        <v>25</v>
      </c>
      <c r="AG297" t="s">
        <v>345</v>
      </c>
      <c r="AH297" t="s">
        <v>400</v>
      </c>
      <c r="AI297" t="s">
        <v>209</v>
      </c>
      <c r="AJ297">
        <v>0</v>
      </c>
      <c r="AK297" s="4">
        <v>46025</v>
      </c>
      <c r="AL297" t="s">
        <v>195</v>
      </c>
    </row>
    <row r="298" spans="1:38" x14ac:dyDescent="0.3">
      <c r="A298" t="s">
        <v>930</v>
      </c>
      <c r="B298" t="s">
        <v>930</v>
      </c>
      <c r="C298" t="s">
        <v>128</v>
      </c>
      <c r="D298">
        <v>3</v>
      </c>
      <c r="E298" t="s">
        <v>933</v>
      </c>
      <c r="F298" t="s">
        <v>934</v>
      </c>
      <c r="G298" t="s">
        <v>933</v>
      </c>
      <c r="H298" t="s">
        <v>934</v>
      </c>
      <c r="I298" s="4">
        <v>45767</v>
      </c>
      <c r="J298" t="s">
        <v>195</v>
      </c>
      <c r="K298" t="s">
        <v>2338</v>
      </c>
      <c r="L298" t="s">
        <v>933</v>
      </c>
      <c r="M298" t="s">
        <v>197</v>
      </c>
      <c r="N298" t="s">
        <v>2339</v>
      </c>
      <c r="O298" s="4">
        <v>46028</v>
      </c>
      <c r="P298" t="s">
        <v>2340</v>
      </c>
      <c r="Q298" t="s">
        <v>2341</v>
      </c>
      <c r="R298" t="s">
        <v>279</v>
      </c>
      <c r="S298" t="s">
        <v>220</v>
      </c>
      <c r="T298">
        <v>14</v>
      </c>
      <c r="U298">
        <v>14</v>
      </c>
      <c r="V298">
        <v>69</v>
      </c>
      <c r="W298">
        <v>0</v>
      </c>
      <c r="X298">
        <v>4</v>
      </c>
      <c r="Y298" t="s">
        <v>203</v>
      </c>
      <c r="Z298" t="s">
        <v>930</v>
      </c>
      <c r="AB298" t="s">
        <v>204</v>
      </c>
      <c r="AC298" t="s">
        <v>205</v>
      </c>
      <c r="AD298">
        <v>0</v>
      </c>
      <c r="AE298" t="s">
        <v>206</v>
      </c>
      <c r="AF298">
        <v>26</v>
      </c>
      <c r="AG298" t="s">
        <v>207</v>
      </c>
      <c r="AH298" t="s">
        <v>208</v>
      </c>
      <c r="AI298" t="s">
        <v>209</v>
      </c>
      <c r="AJ298">
        <v>0</v>
      </c>
      <c r="AK298" s="4">
        <v>46028</v>
      </c>
      <c r="AL298" t="s">
        <v>195</v>
      </c>
    </row>
    <row r="299" spans="1:38" x14ac:dyDescent="0.3">
      <c r="A299" t="s">
        <v>2342</v>
      </c>
      <c r="B299" t="s">
        <v>2342</v>
      </c>
      <c r="C299" t="s">
        <v>128</v>
      </c>
      <c r="D299">
        <v>7</v>
      </c>
      <c r="E299" t="s">
        <v>2343</v>
      </c>
      <c r="F299" t="s">
        <v>2344</v>
      </c>
      <c r="G299" t="s">
        <v>2343</v>
      </c>
      <c r="H299" t="s">
        <v>2344</v>
      </c>
      <c r="I299" s="4">
        <v>45977</v>
      </c>
      <c r="J299" t="s">
        <v>195</v>
      </c>
      <c r="K299" t="s">
        <v>2345</v>
      </c>
      <c r="L299" t="s">
        <v>2343</v>
      </c>
      <c r="M299" t="s">
        <v>197</v>
      </c>
      <c r="N299" t="s">
        <v>2346</v>
      </c>
      <c r="O299" s="4">
        <v>46024</v>
      </c>
      <c r="P299" t="s">
        <v>2347</v>
      </c>
      <c r="Q299" t="s">
        <v>2348</v>
      </c>
      <c r="R299" t="s">
        <v>219</v>
      </c>
      <c r="S299" t="s">
        <v>202</v>
      </c>
      <c r="T299">
        <v>7</v>
      </c>
      <c r="U299">
        <v>7</v>
      </c>
      <c r="V299">
        <v>73</v>
      </c>
      <c r="W299">
        <v>0</v>
      </c>
      <c r="X299">
        <v>8</v>
      </c>
      <c r="Y299" t="s">
        <v>203</v>
      </c>
      <c r="Z299" t="s">
        <v>2342</v>
      </c>
      <c r="AB299" t="s">
        <v>204</v>
      </c>
      <c r="AC299" t="s">
        <v>205</v>
      </c>
      <c r="AD299">
        <v>1</v>
      </c>
      <c r="AE299" t="s">
        <v>206</v>
      </c>
      <c r="AF299">
        <v>25</v>
      </c>
      <c r="AG299" t="s">
        <v>207</v>
      </c>
      <c r="AH299" t="s">
        <v>208</v>
      </c>
      <c r="AI299" t="s">
        <v>209</v>
      </c>
      <c r="AJ299">
        <v>0</v>
      </c>
      <c r="AK299" s="4">
        <v>46024</v>
      </c>
      <c r="AL299" t="s">
        <v>195</v>
      </c>
    </row>
    <row r="300" spans="1:38" x14ac:dyDescent="0.3">
      <c r="A300" t="s">
        <v>2349</v>
      </c>
      <c r="B300" t="s">
        <v>2349</v>
      </c>
      <c r="C300" t="s">
        <v>128</v>
      </c>
      <c r="D300">
        <v>10</v>
      </c>
      <c r="E300" t="s">
        <v>2350</v>
      </c>
      <c r="F300" t="s">
        <v>2351</v>
      </c>
      <c r="G300" t="s">
        <v>2350</v>
      </c>
      <c r="H300" t="s">
        <v>2351</v>
      </c>
      <c r="I300" s="4">
        <v>45858</v>
      </c>
      <c r="J300" t="s">
        <v>195</v>
      </c>
      <c r="K300" t="s">
        <v>2352</v>
      </c>
      <c r="L300" t="s">
        <v>2350</v>
      </c>
      <c r="M300" t="s">
        <v>197</v>
      </c>
      <c r="N300" t="s">
        <v>2353</v>
      </c>
      <c r="O300" s="4">
        <v>46021</v>
      </c>
      <c r="P300" t="s">
        <v>2354</v>
      </c>
      <c r="Q300" t="s">
        <v>2355</v>
      </c>
      <c r="R300" t="s">
        <v>250</v>
      </c>
      <c r="S300" t="s">
        <v>220</v>
      </c>
      <c r="T300">
        <v>14</v>
      </c>
      <c r="U300">
        <v>14</v>
      </c>
      <c r="V300">
        <v>69</v>
      </c>
      <c r="W300">
        <v>0</v>
      </c>
      <c r="X300">
        <v>11</v>
      </c>
      <c r="Y300" t="s">
        <v>203</v>
      </c>
      <c r="Z300" t="s">
        <v>2349</v>
      </c>
      <c r="AB300" t="s">
        <v>204</v>
      </c>
      <c r="AC300" t="s">
        <v>205</v>
      </c>
      <c r="AD300">
        <v>0</v>
      </c>
      <c r="AE300" t="s">
        <v>206</v>
      </c>
      <c r="AF300">
        <v>25</v>
      </c>
      <c r="AG300" t="s">
        <v>288</v>
      </c>
      <c r="AH300" t="s">
        <v>289</v>
      </c>
      <c r="AI300" t="s">
        <v>209</v>
      </c>
      <c r="AJ300">
        <v>0</v>
      </c>
      <c r="AK300" s="4">
        <v>46021</v>
      </c>
      <c r="AL300" t="s">
        <v>195</v>
      </c>
    </row>
    <row r="301" spans="1:38" x14ac:dyDescent="0.3">
      <c r="A301" t="s">
        <v>2356</v>
      </c>
      <c r="B301" t="s">
        <v>2356</v>
      </c>
      <c r="C301" t="s">
        <v>128</v>
      </c>
      <c r="D301">
        <v>3</v>
      </c>
      <c r="E301" t="s">
        <v>2357</v>
      </c>
      <c r="F301" t="s">
        <v>2358</v>
      </c>
      <c r="G301" t="s">
        <v>2357</v>
      </c>
      <c r="H301" t="s">
        <v>2358</v>
      </c>
      <c r="I301" s="4">
        <v>43460</v>
      </c>
      <c r="J301" t="s">
        <v>195</v>
      </c>
      <c r="K301" t="s">
        <v>2359</v>
      </c>
      <c r="L301" t="s">
        <v>2357</v>
      </c>
      <c r="M301" t="s">
        <v>197</v>
      </c>
      <c r="N301" t="s">
        <v>2360</v>
      </c>
      <c r="O301" s="4">
        <v>46028</v>
      </c>
      <c r="P301" t="s">
        <v>2361</v>
      </c>
      <c r="Q301" t="s">
        <v>499</v>
      </c>
      <c r="R301" t="s">
        <v>279</v>
      </c>
      <c r="S301" t="s">
        <v>220</v>
      </c>
      <c r="T301">
        <v>14</v>
      </c>
      <c r="U301">
        <v>14</v>
      </c>
      <c r="V301">
        <v>69</v>
      </c>
      <c r="W301">
        <v>0</v>
      </c>
      <c r="X301">
        <v>4</v>
      </c>
      <c r="Y301" t="s">
        <v>203</v>
      </c>
      <c r="Z301" t="s">
        <v>2356</v>
      </c>
      <c r="AB301" t="s">
        <v>204</v>
      </c>
      <c r="AC301" t="s">
        <v>205</v>
      </c>
      <c r="AD301">
        <v>0</v>
      </c>
      <c r="AE301" t="s">
        <v>206</v>
      </c>
      <c r="AF301">
        <v>24</v>
      </c>
      <c r="AG301" t="s">
        <v>207</v>
      </c>
      <c r="AH301" t="s">
        <v>208</v>
      </c>
      <c r="AI301" t="s">
        <v>209</v>
      </c>
      <c r="AJ301">
        <v>0</v>
      </c>
      <c r="AK301" s="4">
        <v>46028</v>
      </c>
      <c r="AL301" t="s">
        <v>195</v>
      </c>
    </row>
    <row r="302" spans="1:38" x14ac:dyDescent="0.3">
      <c r="A302" t="s">
        <v>2362</v>
      </c>
      <c r="B302" t="s">
        <v>2362</v>
      </c>
      <c r="C302" t="s">
        <v>128</v>
      </c>
      <c r="D302">
        <v>7</v>
      </c>
      <c r="E302" t="s">
        <v>2363</v>
      </c>
      <c r="F302" t="s">
        <v>2364</v>
      </c>
      <c r="G302" t="s">
        <v>2363</v>
      </c>
      <c r="H302" t="s">
        <v>2364</v>
      </c>
      <c r="I302" s="4">
        <v>41645</v>
      </c>
      <c r="J302" t="s">
        <v>195</v>
      </c>
      <c r="K302" t="s">
        <v>2365</v>
      </c>
      <c r="L302" t="s">
        <v>2363</v>
      </c>
      <c r="M302" t="s">
        <v>197</v>
      </c>
      <c r="N302" t="s">
        <v>2366</v>
      </c>
      <c r="O302" s="4">
        <v>46024</v>
      </c>
      <c r="P302" t="s">
        <v>2367</v>
      </c>
      <c r="Q302" t="s">
        <v>2368</v>
      </c>
      <c r="R302" t="s">
        <v>1675</v>
      </c>
      <c r="S302" t="s">
        <v>220</v>
      </c>
      <c r="T302">
        <v>21</v>
      </c>
      <c r="U302">
        <v>7</v>
      </c>
      <c r="V302">
        <v>72</v>
      </c>
      <c r="W302">
        <v>1</v>
      </c>
      <c r="X302">
        <v>8</v>
      </c>
      <c r="Y302" t="s">
        <v>203</v>
      </c>
      <c r="Z302" t="s">
        <v>2362</v>
      </c>
      <c r="AB302" t="s">
        <v>204</v>
      </c>
      <c r="AC302" t="s">
        <v>205</v>
      </c>
      <c r="AD302">
        <v>0</v>
      </c>
      <c r="AE302" t="s">
        <v>206</v>
      </c>
      <c r="AF302">
        <v>26</v>
      </c>
      <c r="AG302" t="s">
        <v>207</v>
      </c>
      <c r="AH302" t="s">
        <v>208</v>
      </c>
      <c r="AI302" t="s">
        <v>209</v>
      </c>
      <c r="AJ302">
        <v>0</v>
      </c>
      <c r="AK302" s="4">
        <v>46024</v>
      </c>
      <c r="AL302" t="s">
        <v>195</v>
      </c>
    </row>
    <row r="303" spans="1:38" x14ac:dyDescent="0.3">
      <c r="A303" t="s">
        <v>2369</v>
      </c>
      <c r="B303" t="s">
        <v>2369</v>
      </c>
      <c r="C303" t="s">
        <v>128</v>
      </c>
      <c r="D303">
        <v>4</v>
      </c>
      <c r="E303" t="s">
        <v>2370</v>
      </c>
      <c r="F303" t="s">
        <v>2371</v>
      </c>
      <c r="G303" t="s">
        <v>2370</v>
      </c>
      <c r="H303" t="s">
        <v>2371</v>
      </c>
      <c r="I303" s="4">
        <v>45886</v>
      </c>
      <c r="J303" t="s">
        <v>195</v>
      </c>
      <c r="K303" t="s">
        <v>2372</v>
      </c>
      <c r="L303" t="s">
        <v>2370</v>
      </c>
      <c r="M303" t="s">
        <v>197</v>
      </c>
      <c r="N303" t="s">
        <v>2373</v>
      </c>
      <c r="O303" s="4">
        <v>46027</v>
      </c>
      <c r="P303" t="s">
        <v>2374</v>
      </c>
      <c r="Q303" t="s">
        <v>2375</v>
      </c>
      <c r="R303" t="s">
        <v>619</v>
      </c>
      <c r="S303" t="s">
        <v>220</v>
      </c>
      <c r="T303">
        <v>14</v>
      </c>
      <c r="U303">
        <v>14</v>
      </c>
      <c r="V303">
        <v>72</v>
      </c>
      <c r="W303">
        <v>0</v>
      </c>
      <c r="X303">
        <v>5</v>
      </c>
      <c r="Y303" t="s">
        <v>203</v>
      </c>
      <c r="Z303" t="s">
        <v>2369</v>
      </c>
      <c r="AB303" t="s">
        <v>204</v>
      </c>
      <c r="AC303" t="s">
        <v>205</v>
      </c>
      <c r="AD303">
        <v>0</v>
      </c>
      <c r="AE303" t="s">
        <v>206</v>
      </c>
      <c r="AF303">
        <v>25</v>
      </c>
      <c r="AG303" t="s">
        <v>743</v>
      </c>
      <c r="AH303" t="s">
        <v>1010</v>
      </c>
      <c r="AI303" t="s">
        <v>209</v>
      </c>
      <c r="AJ303">
        <v>0</v>
      </c>
      <c r="AK303" s="4">
        <v>46027</v>
      </c>
      <c r="AL303" t="s">
        <v>195</v>
      </c>
    </row>
    <row r="304" spans="1:38" x14ac:dyDescent="0.3">
      <c r="A304" t="s">
        <v>2376</v>
      </c>
      <c r="B304" t="s">
        <v>2376</v>
      </c>
      <c r="C304" t="s">
        <v>128</v>
      </c>
      <c r="D304">
        <v>11</v>
      </c>
      <c r="E304" t="s">
        <v>2377</v>
      </c>
      <c r="F304" t="s">
        <v>2378</v>
      </c>
      <c r="G304" t="s">
        <v>2377</v>
      </c>
      <c r="H304" t="s">
        <v>2378</v>
      </c>
      <c r="I304" s="4">
        <v>35898</v>
      </c>
      <c r="J304" t="s">
        <v>195</v>
      </c>
      <c r="K304" t="s">
        <v>2379</v>
      </c>
      <c r="L304" t="s">
        <v>2377</v>
      </c>
      <c r="M304" t="s">
        <v>197</v>
      </c>
      <c r="N304" t="s">
        <v>2380</v>
      </c>
      <c r="O304" s="4">
        <v>46020</v>
      </c>
      <c r="P304" t="s">
        <v>2381</v>
      </c>
      <c r="Q304" t="s">
        <v>2382</v>
      </c>
      <c r="R304" t="s">
        <v>541</v>
      </c>
      <c r="S304" t="s">
        <v>202</v>
      </c>
      <c r="T304">
        <v>12</v>
      </c>
      <c r="U304">
        <v>5</v>
      </c>
      <c r="V304">
        <v>72</v>
      </c>
      <c r="W304">
        <v>1</v>
      </c>
      <c r="X304">
        <v>12</v>
      </c>
      <c r="Y304" t="s">
        <v>203</v>
      </c>
      <c r="Z304" t="s">
        <v>2376</v>
      </c>
      <c r="AB304" t="s">
        <v>204</v>
      </c>
      <c r="AC304" t="s">
        <v>205</v>
      </c>
      <c r="AD304">
        <v>0</v>
      </c>
      <c r="AE304" t="s">
        <v>206</v>
      </c>
      <c r="AF304">
        <v>24</v>
      </c>
      <c r="AG304" t="s">
        <v>251</v>
      </c>
      <c r="AH304" t="s">
        <v>534</v>
      </c>
      <c r="AI304" t="s">
        <v>209</v>
      </c>
      <c r="AJ304">
        <v>0</v>
      </c>
      <c r="AK304" s="4">
        <v>46020</v>
      </c>
      <c r="AL304" t="s">
        <v>195</v>
      </c>
    </row>
    <row r="305" spans="1:38" x14ac:dyDescent="0.3">
      <c r="A305" t="s">
        <v>2383</v>
      </c>
      <c r="B305" t="s">
        <v>2383</v>
      </c>
      <c r="C305" t="s">
        <v>128</v>
      </c>
      <c r="D305">
        <v>7</v>
      </c>
      <c r="E305" t="s">
        <v>2384</v>
      </c>
      <c r="F305" t="s">
        <v>2385</v>
      </c>
      <c r="G305" t="s">
        <v>2384</v>
      </c>
      <c r="H305" t="s">
        <v>2385</v>
      </c>
      <c r="I305" t="s">
        <v>997</v>
      </c>
      <c r="J305" t="s">
        <v>195</v>
      </c>
      <c r="K305" t="s">
        <v>2386</v>
      </c>
      <c r="L305" t="s">
        <v>2384</v>
      </c>
      <c r="M305" t="s">
        <v>197</v>
      </c>
      <c r="N305" t="s">
        <v>2387</v>
      </c>
      <c r="O305" s="4">
        <v>46024</v>
      </c>
      <c r="P305" t="s">
        <v>2388</v>
      </c>
      <c r="Q305" t="s">
        <v>2389</v>
      </c>
      <c r="R305" t="s">
        <v>719</v>
      </c>
      <c r="S305" t="s">
        <v>220</v>
      </c>
      <c r="T305">
        <v>14</v>
      </c>
      <c r="U305">
        <v>14</v>
      </c>
      <c r="V305">
        <v>72</v>
      </c>
      <c r="W305">
        <v>0</v>
      </c>
      <c r="X305">
        <v>8</v>
      </c>
      <c r="Y305" t="s">
        <v>203</v>
      </c>
      <c r="Z305" t="s">
        <v>2383</v>
      </c>
      <c r="AB305" t="s">
        <v>204</v>
      </c>
      <c r="AC305" t="s">
        <v>205</v>
      </c>
      <c r="AD305">
        <v>0</v>
      </c>
      <c r="AE305" t="s">
        <v>206</v>
      </c>
      <c r="AF305">
        <v>25</v>
      </c>
      <c r="AG305" t="s">
        <v>270</v>
      </c>
      <c r="AH305" t="s">
        <v>271</v>
      </c>
      <c r="AI305" t="s">
        <v>209</v>
      </c>
      <c r="AJ305">
        <v>0</v>
      </c>
      <c r="AK305" s="4">
        <v>46024</v>
      </c>
      <c r="AL305" t="s">
        <v>195</v>
      </c>
    </row>
    <row r="306" spans="1:38" x14ac:dyDescent="0.3">
      <c r="A306" t="s">
        <v>2390</v>
      </c>
      <c r="B306" t="s">
        <v>2390</v>
      </c>
      <c r="C306" t="s">
        <v>128</v>
      </c>
      <c r="D306">
        <v>2</v>
      </c>
      <c r="E306" t="s">
        <v>2391</v>
      </c>
      <c r="F306" t="s">
        <v>2392</v>
      </c>
      <c r="G306" t="s">
        <v>2391</v>
      </c>
      <c r="H306" t="s">
        <v>2392</v>
      </c>
      <c r="I306" s="4">
        <v>45886</v>
      </c>
      <c r="J306" t="s">
        <v>195</v>
      </c>
      <c r="K306" t="s">
        <v>2393</v>
      </c>
      <c r="L306" t="s">
        <v>2391</v>
      </c>
      <c r="M306" t="s">
        <v>197</v>
      </c>
      <c r="N306" t="s">
        <v>2394</v>
      </c>
      <c r="O306" s="4">
        <v>46029</v>
      </c>
      <c r="P306" t="s">
        <v>1144</v>
      </c>
      <c r="Q306" t="s">
        <v>1145</v>
      </c>
      <c r="R306" t="s">
        <v>719</v>
      </c>
      <c r="S306" t="s">
        <v>220</v>
      </c>
      <c r="T306">
        <v>14</v>
      </c>
      <c r="U306">
        <v>14</v>
      </c>
      <c r="V306">
        <v>72</v>
      </c>
      <c r="W306">
        <v>0</v>
      </c>
      <c r="X306">
        <v>3</v>
      </c>
      <c r="Y306" t="s">
        <v>203</v>
      </c>
      <c r="Z306" t="s">
        <v>2390</v>
      </c>
      <c r="AB306" t="s">
        <v>204</v>
      </c>
      <c r="AC306" t="s">
        <v>205</v>
      </c>
      <c r="AD306">
        <v>0</v>
      </c>
      <c r="AE306" t="s">
        <v>206</v>
      </c>
      <c r="AF306">
        <v>24</v>
      </c>
      <c r="AG306" t="s">
        <v>319</v>
      </c>
      <c r="AH306" t="s">
        <v>320</v>
      </c>
      <c r="AI306" t="s">
        <v>209</v>
      </c>
      <c r="AJ306">
        <v>0</v>
      </c>
      <c r="AK306" s="4">
        <v>46029</v>
      </c>
      <c r="AL306" t="s">
        <v>195</v>
      </c>
    </row>
    <row r="307" spans="1:38" x14ac:dyDescent="0.3">
      <c r="A307" t="s">
        <v>2395</v>
      </c>
      <c r="B307" t="s">
        <v>2395</v>
      </c>
      <c r="C307" t="s">
        <v>128</v>
      </c>
      <c r="D307">
        <v>3</v>
      </c>
      <c r="E307" t="s">
        <v>2396</v>
      </c>
      <c r="F307" t="s">
        <v>2397</v>
      </c>
      <c r="G307" t="s">
        <v>2396</v>
      </c>
      <c r="H307" t="s">
        <v>2397</v>
      </c>
      <c r="I307" s="4">
        <v>44434</v>
      </c>
      <c r="J307" t="s">
        <v>195</v>
      </c>
      <c r="K307" t="s">
        <v>2398</v>
      </c>
      <c r="L307" t="s">
        <v>2396</v>
      </c>
      <c r="M307" t="s">
        <v>197</v>
      </c>
      <c r="N307" t="s">
        <v>2399</v>
      </c>
      <c r="O307" s="4">
        <v>46028</v>
      </c>
      <c r="P307" t="s">
        <v>2400</v>
      </c>
      <c r="Q307" t="s">
        <v>2401</v>
      </c>
      <c r="R307" t="s">
        <v>297</v>
      </c>
      <c r="S307" t="s">
        <v>220</v>
      </c>
      <c r="T307">
        <v>7</v>
      </c>
      <c r="U307">
        <v>7</v>
      </c>
      <c r="V307">
        <v>69</v>
      </c>
      <c r="W307">
        <v>0</v>
      </c>
      <c r="X307">
        <v>4</v>
      </c>
      <c r="Y307" t="s">
        <v>203</v>
      </c>
      <c r="Z307" t="s">
        <v>2395</v>
      </c>
      <c r="AB307" t="s">
        <v>204</v>
      </c>
      <c r="AC307" t="s">
        <v>205</v>
      </c>
      <c r="AD307">
        <v>0</v>
      </c>
      <c r="AE307" t="s">
        <v>206</v>
      </c>
      <c r="AF307">
        <v>25</v>
      </c>
      <c r="AG307" t="s">
        <v>319</v>
      </c>
      <c r="AH307" t="s">
        <v>478</v>
      </c>
      <c r="AI307" t="s">
        <v>209</v>
      </c>
      <c r="AJ307">
        <v>0</v>
      </c>
      <c r="AK307" s="4">
        <v>46028</v>
      </c>
      <c r="AL307" t="s">
        <v>195</v>
      </c>
    </row>
    <row r="308" spans="1:38" x14ac:dyDescent="0.3">
      <c r="A308" t="s">
        <v>2402</v>
      </c>
      <c r="B308" t="s">
        <v>2402</v>
      </c>
      <c r="C308" t="s">
        <v>128</v>
      </c>
      <c r="D308">
        <v>3</v>
      </c>
      <c r="E308" t="s">
        <v>2403</v>
      </c>
      <c r="F308" t="s">
        <v>2404</v>
      </c>
      <c r="G308" t="s">
        <v>2403</v>
      </c>
      <c r="H308" t="s">
        <v>2404</v>
      </c>
      <c r="I308" s="4">
        <v>45935</v>
      </c>
      <c r="J308" t="s">
        <v>195</v>
      </c>
      <c r="K308" t="s">
        <v>2405</v>
      </c>
      <c r="L308" t="s">
        <v>2403</v>
      </c>
      <c r="M308" t="s">
        <v>197</v>
      </c>
      <c r="N308" t="s">
        <v>2406</v>
      </c>
      <c r="O308" s="4">
        <v>46028</v>
      </c>
      <c r="P308" t="s">
        <v>2407</v>
      </c>
      <c r="Q308" t="s">
        <v>2408</v>
      </c>
      <c r="R308" t="s">
        <v>416</v>
      </c>
      <c r="S308" t="s">
        <v>367</v>
      </c>
      <c r="T308">
        <v>14</v>
      </c>
      <c r="U308">
        <v>14</v>
      </c>
      <c r="V308">
        <v>68</v>
      </c>
      <c r="W308">
        <v>0</v>
      </c>
      <c r="X308">
        <v>4</v>
      </c>
      <c r="Y308" t="s">
        <v>203</v>
      </c>
      <c r="Z308" t="s">
        <v>2402</v>
      </c>
      <c r="AB308" t="s">
        <v>204</v>
      </c>
      <c r="AC308" t="s">
        <v>205</v>
      </c>
      <c r="AD308">
        <v>0</v>
      </c>
      <c r="AE308" t="s">
        <v>206</v>
      </c>
      <c r="AF308">
        <v>25</v>
      </c>
      <c r="AG308" t="s">
        <v>251</v>
      </c>
      <c r="AH308" t="s">
        <v>395</v>
      </c>
      <c r="AI308" t="s">
        <v>209</v>
      </c>
      <c r="AJ308">
        <v>0</v>
      </c>
      <c r="AK308" s="4">
        <v>46028</v>
      </c>
      <c r="AL308" t="s">
        <v>195</v>
      </c>
    </row>
    <row r="309" spans="1:38" x14ac:dyDescent="0.3">
      <c r="A309" t="s">
        <v>2409</v>
      </c>
      <c r="B309" t="s">
        <v>2409</v>
      </c>
      <c r="C309" t="s">
        <v>128</v>
      </c>
      <c r="D309">
        <v>1</v>
      </c>
      <c r="E309" t="s">
        <v>2410</v>
      </c>
      <c r="F309" t="s">
        <v>2411</v>
      </c>
      <c r="G309" t="s">
        <v>2410</v>
      </c>
      <c r="H309" t="s">
        <v>2411</v>
      </c>
      <c r="I309" s="4">
        <v>44425</v>
      </c>
      <c r="J309" t="s">
        <v>195</v>
      </c>
      <c r="K309" t="s">
        <v>2412</v>
      </c>
      <c r="L309" t="s">
        <v>2410</v>
      </c>
      <c r="M309" t="s">
        <v>197</v>
      </c>
      <c r="N309" t="s">
        <v>2413</v>
      </c>
      <c r="O309" s="4">
        <v>46030</v>
      </c>
      <c r="P309" t="s">
        <v>2414</v>
      </c>
      <c r="Q309" t="s">
        <v>2415</v>
      </c>
      <c r="R309" t="s">
        <v>260</v>
      </c>
      <c r="S309" t="s">
        <v>220</v>
      </c>
      <c r="T309">
        <v>30</v>
      </c>
      <c r="U309">
        <v>30</v>
      </c>
      <c r="V309">
        <v>68</v>
      </c>
      <c r="W309">
        <v>0</v>
      </c>
      <c r="X309">
        <v>2</v>
      </c>
      <c r="Y309" t="s">
        <v>203</v>
      </c>
      <c r="Z309" t="s">
        <v>2409</v>
      </c>
      <c r="AB309" t="s">
        <v>204</v>
      </c>
      <c r="AC309" t="s">
        <v>205</v>
      </c>
      <c r="AD309">
        <v>0</v>
      </c>
      <c r="AE309" t="s">
        <v>206</v>
      </c>
      <c r="AF309">
        <v>25</v>
      </c>
      <c r="AG309" t="s">
        <v>233</v>
      </c>
      <c r="AH309" t="s">
        <v>234</v>
      </c>
      <c r="AI309" t="s">
        <v>209</v>
      </c>
      <c r="AJ309">
        <v>0</v>
      </c>
      <c r="AK309" s="4">
        <v>46030</v>
      </c>
      <c r="AL309" t="s">
        <v>195</v>
      </c>
    </row>
    <row r="310" spans="1:38" x14ac:dyDescent="0.3">
      <c r="A310" t="s">
        <v>2416</v>
      </c>
      <c r="B310" t="s">
        <v>2416</v>
      </c>
      <c r="C310" t="s">
        <v>128</v>
      </c>
      <c r="D310">
        <v>1</v>
      </c>
      <c r="E310" t="s">
        <v>2417</v>
      </c>
      <c r="F310" t="s">
        <v>2418</v>
      </c>
      <c r="G310" t="s">
        <v>2417</v>
      </c>
      <c r="H310" t="s">
        <v>2418</v>
      </c>
      <c r="I310" s="4">
        <v>34260</v>
      </c>
      <c r="J310" t="s">
        <v>195</v>
      </c>
      <c r="K310" t="s">
        <v>2419</v>
      </c>
      <c r="L310" t="s">
        <v>2417</v>
      </c>
      <c r="M310" t="s">
        <v>197</v>
      </c>
      <c r="N310" t="s">
        <v>2420</v>
      </c>
      <c r="O310" s="4">
        <v>46030</v>
      </c>
      <c r="P310" t="s">
        <v>1413</v>
      </c>
      <c r="Q310" t="s">
        <v>1414</v>
      </c>
      <c r="R310" t="s">
        <v>318</v>
      </c>
      <c r="S310" t="s">
        <v>220</v>
      </c>
      <c r="T310">
        <v>3</v>
      </c>
      <c r="U310">
        <v>3</v>
      </c>
      <c r="V310">
        <v>73</v>
      </c>
      <c r="W310">
        <v>0</v>
      </c>
      <c r="X310">
        <v>2</v>
      </c>
      <c r="Y310" t="s">
        <v>203</v>
      </c>
      <c r="Z310" t="s">
        <v>2416</v>
      </c>
      <c r="AB310" t="s">
        <v>204</v>
      </c>
      <c r="AC310" t="s">
        <v>205</v>
      </c>
      <c r="AD310">
        <v>0</v>
      </c>
      <c r="AE310" t="s">
        <v>206</v>
      </c>
      <c r="AF310">
        <v>24</v>
      </c>
      <c r="AG310" t="s">
        <v>221</v>
      </c>
      <c r="AH310" t="s">
        <v>222</v>
      </c>
      <c r="AI310" t="s">
        <v>209</v>
      </c>
      <c r="AJ310">
        <v>0</v>
      </c>
      <c r="AK310" s="4">
        <v>46030</v>
      </c>
      <c r="AL310" t="s">
        <v>195</v>
      </c>
    </row>
    <row r="311" spans="1:38" x14ac:dyDescent="0.3">
      <c r="A311" t="s">
        <v>2421</v>
      </c>
      <c r="B311" t="s">
        <v>2421</v>
      </c>
      <c r="C311" t="s">
        <v>128</v>
      </c>
      <c r="D311">
        <v>5</v>
      </c>
      <c r="E311" t="s">
        <v>2422</v>
      </c>
      <c r="F311" t="s">
        <v>2423</v>
      </c>
      <c r="G311" t="s">
        <v>2422</v>
      </c>
      <c r="H311" t="s">
        <v>2423</v>
      </c>
      <c r="I311" s="4">
        <v>43892</v>
      </c>
      <c r="J311" t="s">
        <v>195</v>
      </c>
      <c r="K311" t="s">
        <v>2424</v>
      </c>
      <c r="L311" t="s">
        <v>2422</v>
      </c>
      <c r="M311" t="s">
        <v>197</v>
      </c>
      <c r="N311" t="s">
        <v>2425</v>
      </c>
      <c r="O311" s="4">
        <v>46026</v>
      </c>
      <c r="P311" t="s">
        <v>2426</v>
      </c>
      <c r="Q311" t="s">
        <v>2427</v>
      </c>
      <c r="R311" t="s">
        <v>453</v>
      </c>
      <c r="S311" t="s">
        <v>202</v>
      </c>
      <c r="T311">
        <v>14</v>
      </c>
      <c r="U311">
        <v>14</v>
      </c>
      <c r="V311">
        <v>69</v>
      </c>
      <c r="W311">
        <v>0</v>
      </c>
      <c r="X311">
        <v>6</v>
      </c>
      <c r="Y311" t="s">
        <v>203</v>
      </c>
      <c r="Z311" t="s">
        <v>2421</v>
      </c>
      <c r="AB311" t="s">
        <v>269</v>
      </c>
      <c r="AC311" t="s">
        <v>205</v>
      </c>
      <c r="AD311">
        <v>0</v>
      </c>
      <c r="AE311" t="s">
        <v>206</v>
      </c>
      <c r="AF311">
        <v>26</v>
      </c>
      <c r="AG311" t="s">
        <v>207</v>
      </c>
      <c r="AH311" t="s">
        <v>208</v>
      </c>
      <c r="AI311" t="s">
        <v>209</v>
      </c>
      <c r="AJ311">
        <v>0</v>
      </c>
      <c r="AK311" s="4">
        <v>46026</v>
      </c>
      <c r="AL311" t="s">
        <v>195</v>
      </c>
    </row>
    <row r="312" spans="1:38" x14ac:dyDescent="0.3">
      <c r="A312" t="s">
        <v>1347</v>
      </c>
      <c r="B312" t="s">
        <v>1347</v>
      </c>
      <c r="C312" t="s">
        <v>128</v>
      </c>
      <c r="D312">
        <v>9</v>
      </c>
      <c r="E312" t="s">
        <v>1349</v>
      </c>
      <c r="F312" t="s">
        <v>1350</v>
      </c>
      <c r="G312" t="s">
        <v>1349</v>
      </c>
      <c r="H312" t="s">
        <v>1350</v>
      </c>
      <c r="I312" s="4">
        <v>46005</v>
      </c>
      <c r="J312" t="s">
        <v>195</v>
      </c>
      <c r="K312" t="s">
        <v>2428</v>
      </c>
      <c r="L312" t="s">
        <v>1349</v>
      </c>
      <c r="M312" t="s">
        <v>197</v>
      </c>
      <c r="N312" t="s">
        <v>2429</v>
      </c>
      <c r="O312" s="4">
        <v>46022</v>
      </c>
      <c r="P312" t="s">
        <v>2430</v>
      </c>
      <c r="Q312" t="s">
        <v>2431</v>
      </c>
      <c r="R312" t="s">
        <v>655</v>
      </c>
      <c r="S312" t="s">
        <v>202</v>
      </c>
      <c r="T312">
        <v>14</v>
      </c>
      <c r="U312">
        <v>14</v>
      </c>
      <c r="V312">
        <v>72</v>
      </c>
      <c r="W312">
        <v>0</v>
      </c>
      <c r="X312">
        <v>10</v>
      </c>
      <c r="Y312" t="s">
        <v>203</v>
      </c>
      <c r="Z312" t="s">
        <v>1347</v>
      </c>
      <c r="AB312" t="s">
        <v>204</v>
      </c>
      <c r="AC312" t="s">
        <v>205</v>
      </c>
      <c r="AD312">
        <v>0</v>
      </c>
      <c r="AE312" t="s">
        <v>206</v>
      </c>
      <c r="AF312">
        <v>25</v>
      </c>
      <c r="AG312" t="s">
        <v>207</v>
      </c>
      <c r="AH312" t="s">
        <v>208</v>
      </c>
      <c r="AI312" t="s">
        <v>209</v>
      </c>
      <c r="AJ312">
        <v>0</v>
      </c>
      <c r="AK312" s="4">
        <v>46022</v>
      </c>
      <c r="AL312" t="s">
        <v>195</v>
      </c>
    </row>
    <row r="313" spans="1:38" x14ac:dyDescent="0.3">
      <c r="A313" t="s">
        <v>2432</v>
      </c>
      <c r="B313" t="s">
        <v>2432</v>
      </c>
      <c r="C313" t="s">
        <v>128</v>
      </c>
      <c r="D313">
        <v>3</v>
      </c>
      <c r="E313" t="s">
        <v>2433</v>
      </c>
      <c r="F313" t="s">
        <v>2434</v>
      </c>
      <c r="G313" t="s">
        <v>2433</v>
      </c>
      <c r="H313" t="s">
        <v>2434</v>
      </c>
      <c r="I313" s="4">
        <v>44186</v>
      </c>
      <c r="J313" t="s">
        <v>195</v>
      </c>
      <c r="K313" t="s">
        <v>2435</v>
      </c>
      <c r="L313" t="s">
        <v>2433</v>
      </c>
      <c r="M313" t="s">
        <v>197</v>
      </c>
      <c r="N313" t="s">
        <v>2436</v>
      </c>
      <c r="O313" s="4">
        <v>46028</v>
      </c>
      <c r="P313" t="s">
        <v>2437</v>
      </c>
      <c r="Q313" t="s">
        <v>2438</v>
      </c>
      <c r="R313" t="s">
        <v>318</v>
      </c>
      <c r="S313" t="s">
        <v>220</v>
      </c>
      <c r="T313">
        <v>14</v>
      </c>
      <c r="U313">
        <v>14</v>
      </c>
      <c r="V313">
        <v>73</v>
      </c>
      <c r="W313">
        <v>0</v>
      </c>
      <c r="X313">
        <v>4</v>
      </c>
      <c r="Y313" t="s">
        <v>203</v>
      </c>
      <c r="Z313" t="s">
        <v>2432</v>
      </c>
      <c r="AB313" t="s">
        <v>204</v>
      </c>
      <c r="AC313" t="s">
        <v>205</v>
      </c>
      <c r="AD313">
        <v>0</v>
      </c>
      <c r="AE313" t="s">
        <v>206</v>
      </c>
      <c r="AF313">
        <v>25</v>
      </c>
      <c r="AG313" t="s">
        <v>251</v>
      </c>
      <c r="AH313" t="s">
        <v>395</v>
      </c>
      <c r="AI313" t="s">
        <v>209</v>
      </c>
      <c r="AJ313">
        <v>0</v>
      </c>
      <c r="AK313" s="4">
        <v>46028</v>
      </c>
      <c r="AL313" t="s">
        <v>195</v>
      </c>
    </row>
    <row r="314" spans="1:38" x14ac:dyDescent="0.3">
      <c r="A314" t="s">
        <v>2439</v>
      </c>
      <c r="B314" t="s">
        <v>2439</v>
      </c>
      <c r="C314" t="s">
        <v>128</v>
      </c>
      <c r="D314">
        <v>1</v>
      </c>
      <c r="E314" t="s">
        <v>2440</v>
      </c>
      <c r="F314" t="s">
        <v>226</v>
      </c>
      <c r="G314" t="s">
        <v>2441</v>
      </c>
      <c r="H314" t="s">
        <v>2442</v>
      </c>
      <c r="I314" s="4">
        <v>45620</v>
      </c>
      <c r="J314" t="s">
        <v>195</v>
      </c>
      <c r="K314" t="s">
        <v>2443</v>
      </c>
      <c r="L314" t="s">
        <v>2440</v>
      </c>
      <c r="M314" t="s">
        <v>197</v>
      </c>
      <c r="N314" t="s">
        <v>2444</v>
      </c>
      <c r="O314" s="4">
        <v>46030</v>
      </c>
      <c r="P314" t="s">
        <v>1778</v>
      </c>
      <c r="Q314" t="s">
        <v>1779</v>
      </c>
      <c r="R314" t="s">
        <v>318</v>
      </c>
      <c r="S314" t="s">
        <v>220</v>
      </c>
      <c r="T314">
        <v>14</v>
      </c>
      <c r="U314">
        <v>14</v>
      </c>
      <c r="V314">
        <v>73</v>
      </c>
      <c r="W314">
        <v>0</v>
      </c>
      <c r="X314">
        <v>2</v>
      </c>
      <c r="Y314" t="s">
        <v>203</v>
      </c>
      <c r="Z314" t="s">
        <v>2439</v>
      </c>
      <c r="AB314" t="s">
        <v>204</v>
      </c>
      <c r="AC314" t="s">
        <v>205</v>
      </c>
      <c r="AD314">
        <v>0</v>
      </c>
      <c r="AE314" t="s">
        <v>206</v>
      </c>
      <c r="AF314">
        <v>25</v>
      </c>
      <c r="AG314" t="s">
        <v>345</v>
      </c>
      <c r="AH314" t="s">
        <v>400</v>
      </c>
      <c r="AI314" t="s">
        <v>209</v>
      </c>
      <c r="AJ314">
        <v>0</v>
      </c>
      <c r="AK314" s="4">
        <v>46030</v>
      </c>
      <c r="AL314" t="s">
        <v>195</v>
      </c>
    </row>
    <row r="315" spans="1:38" x14ac:dyDescent="0.3">
      <c r="A315" t="s">
        <v>2445</v>
      </c>
      <c r="B315" t="s">
        <v>2445</v>
      </c>
      <c r="C315" t="s">
        <v>128</v>
      </c>
      <c r="D315">
        <v>4</v>
      </c>
      <c r="E315" t="s">
        <v>2446</v>
      </c>
      <c r="F315" t="s">
        <v>226</v>
      </c>
      <c r="G315" t="s">
        <v>2447</v>
      </c>
      <c r="H315" t="s">
        <v>2448</v>
      </c>
      <c r="I315" s="4">
        <v>45627</v>
      </c>
      <c r="J315" t="s">
        <v>195</v>
      </c>
      <c r="K315" t="s">
        <v>2449</v>
      </c>
      <c r="L315" t="s">
        <v>2446</v>
      </c>
      <c r="M315" t="s">
        <v>197</v>
      </c>
      <c r="N315" t="s">
        <v>2450</v>
      </c>
      <c r="O315" s="4">
        <v>46027</v>
      </c>
      <c r="P315" t="s">
        <v>1413</v>
      </c>
      <c r="Q315" t="s">
        <v>1414</v>
      </c>
      <c r="R315" t="s">
        <v>318</v>
      </c>
      <c r="S315" t="s">
        <v>367</v>
      </c>
      <c r="T315">
        <v>14</v>
      </c>
      <c r="U315">
        <v>14</v>
      </c>
      <c r="V315">
        <v>73</v>
      </c>
      <c r="W315">
        <v>0</v>
      </c>
      <c r="X315">
        <v>5</v>
      </c>
      <c r="Y315" t="s">
        <v>203</v>
      </c>
      <c r="Z315" t="s">
        <v>2445</v>
      </c>
      <c r="AB315" t="s">
        <v>204</v>
      </c>
      <c r="AC315" t="s">
        <v>205</v>
      </c>
      <c r="AD315">
        <v>0</v>
      </c>
      <c r="AE315" t="s">
        <v>206</v>
      </c>
      <c r="AF315">
        <v>26</v>
      </c>
      <c r="AG315" t="s">
        <v>207</v>
      </c>
      <c r="AH315" t="s">
        <v>208</v>
      </c>
      <c r="AI315" t="s">
        <v>209</v>
      </c>
      <c r="AJ315">
        <v>0</v>
      </c>
      <c r="AK315" s="4">
        <v>46027</v>
      </c>
      <c r="AL315" t="s">
        <v>195</v>
      </c>
    </row>
    <row r="316" spans="1:38" x14ac:dyDescent="0.3">
      <c r="A316" t="s">
        <v>2451</v>
      </c>
      <c r="B316" t="s">
        <v>2451</v>
      </c>
      <c r="C316" t="s">
        <v>128</v>
      </c>
      <c r="D316">
        <v>-6</v>
      </c>
      <c r="E316" t="s">
        <v>2452</v>
      </c>
      <c r="F316" t="s">
        <v>2453</v>
      </c>
      <c r="G316" t="s">
        <v>2452</v>
      </c>
      <c r="H316" t="s">
        <v>2453</v>
      </c>
      <c r="I316" s="4">
        <v>42961</v>
      </c>
      <c r="J316" t="s">
        <v>195</v>
      </c>
      <c r="K316" t="s">
        <v>2454</v>
      </c>
      <c r="L316" t="s">
        <v>2452</v>
      </c>
      <c r="M316" t="s">
        <v>197</v>
      </c>
      <c r="N316" t="s">
        <v>2455</v>
      </c>
      <c r="O316" s="4">
        <v>46006</v>
      </c>
      <c r="P316" t="s">
        <v>2456</v>
      </c>
      <c r="Q316" t="s">
        <v>2457</v>
      </c>
      <c r="R316" t="s">
        <v>268</v>
      </c>
      <c r="S316" t="s">
        <v>202</v>
      </c>
      <c r="T316">
        <v>26</v>
      </c>
      <c r="U316">
        <v>14</v>
      </c>
      <c r="V316">
        <v>68</v>
      </c>
      <c r="W316">
        <v>1</v>
      </c>
      <c r="X316">
        <v>26</v>
      </c>
      <c r="Y316" t="s">
        <v>203</v>
      </c>
      <c r="Z316" t="s">
        <v>2451</v>
      </c>
      <c r="AB316" t="s">
        <v>204</v>
      </c>
      <c r="AC316" t="s">
        <v>205</v>
      </c>
      <c r="AD316">
        <v>0</v>
      </c>
      <c r="AE316" t="s">
        <v>206</v>
      </c>
      <c r="AF316">
        <v>25</v>
      </c>
      <c r="AG316" t="s">
        <v>233</v>
      </c>
      <c r="AH316" t="s">
        <v>2458</v>
      </c>
      <c r="AI316" t="s">
        <v>209</v>
      </c>
      <c r="AJ316">
        <v>0</v>
      </c>
      <c r="AK316" s="4">
        <v>46037</v>
      </c>
      <c r="AL316" t="s">
        <v>195</v>
      </c>
    </row>
    <row r="317" spans="1:38" x14ac:dyDescent="0.3">
      <c r="A317" t="s">
        <v>2459</v>
      </c>
      <c r="B317" t="s">
        <v>2459</v>
      </c>
      <c r="C317" t="s">
        <v>128</v>
      </c>
      <c r="D317">
        <v>1</v>
      </c>
      <c r="E317" t="s">
        <v>2460</v>
      </c>
      <c r="F317" t="s">
        <v>2461</v>
      </c>
      <c r="G317" t="s">
        <v>2460</v>
      </c>
      <c r="H317" t="s">
        <v>2461</v>
      </c>
      <c r="I317" s="4">
        <v>30994</v>
      </c>
      <c r="J317" t="s">
        <v>195</v>
      </c>
      <c r="K317" t="s">
        <v>2462</v>
      </c>
      <c r="L317" t="s">
        <v>2460</v>
      </c>
      <c r="M317" t="s">
        <v>197</v>
      </c>
      <c r="N317" t="s">
        <v>2463</v>
      </c>
      <c r="O317" s="4">
        <v>46030</v>
      </c>
      <c r="P317" t="s">
        <v>2464</v>
      </c>
      <c r="Q317" t="s">
        <v>2465</v>
      </c>
      <c r="R317" t="s">
        <v>1472</v>
      </c>
      <c r="S317" t="s">
        <v>202</v>
      </c>
      <c r="T317">
        <v>14</v>
      </c>
      <c r="U317">
        <v>14</v>
      </c>
      <c r="V317">
        <v>72</v>
      </c>
      <c r="W317">
        <v>0</v>
      </c>
      <c r="X317">
        <v>2</v>
      </c>
      <c r="Y317" t="s">
        <v>203</v>
      </c>
      <c r="Z317" t="s">
        <v>2459</v>
      </c>
      <c r="AB317" t="s">
        <v>204</v>
      </c>
      <c r="AC317" t="s">
        <v>205</v>
      </c>
      <c r="AD317">
        <v>0</v>
      </c>
      <c r="AE317" t="s">
        <v>206</v>
      </c>
      <c r="AF317">
        <v>26</v>
      </c>
      <c r="AG317" t="s">
        <v>345</v>
      </c>
      <c r="AH317" t="s">
        <v>400</v>
      </c>
      <c r="AI317" t="s">
        <v>209</v>
      </c>
      <c r="AJ317">
        <v>0</v>
      </c>
      <c r="AK317" s="4">
        <v>46030</v>
      </c>
      <c r="AL317" t="s">
        <v>195</v>
      </c>
    </row>
    <row r="318" spans="1:38" x14ac:dyDescent="0.3">
      <c r="A318" t="s">
        <v>2466</v>
      </c>
      <c r="B318" t="s">
        <v>2466</v>
      </c>
      <c r="C318" t="s">
        <v>128</v>
      </c>
      <c r="D318">
        <v>4</v>
      </c>
      <c r="E318" t="s">
        <v>2467</v>
      </c>
      <c r="F318" t="s">
        <v>2468</v>
      </c>
      <c r="G318" t="s">
        <v>2467</v>
      </c>
      <c r="H318" t="s">
        <v>2468</v>
      </c>
      <c r="I318" s="4">
        <v>42101</v>
      </c>
      <c r="J318" t="s">
        <v>195</v>
      </c>
      <c r="K318" t="s">
        <v>2469</v>
      </c>
      <c r="L318" t="s">
        <v>2467</v>
      </c>
      <c r="M318" t="s">
        <v>197</v>
      </c>
      <c r="N318" t="s">
        <v>2470</v>
      </c>
      <c r="O318" s="4">
        <v>46027</v>
      </c>
      <c r="P318" t="s">
        <v>2471</v>
      </c>
      <c r="Q318" t="s">
        <v>2472</v>
      </c>
      <c r="R318" t="s">
        <v>1472</v>
      </c>
      <c r="S318" t="s">
        <v>220</v>
      </c>
      <c r="T318">
        <v>14</v>
      </c>
      <c r="U318">
        <v>14</v>
      </c>
      <c r="V318">
        <v>72</v>
      </c>
      <c r="W318">
        <v>0</v>
      </c>
      <c r="X318">
        <v>5</v>
      </c>
      <c r="Y318" t="s">
        <v>203</v>
      </c>
      <c r="Z318" t="s">
        <v>2466</v>
      </c>
      <c r="AB318" t="s">
        <v>204</v>
      </c>
      <c r="AC318" t="s">
        <v>205</v>
      </c>
      <c r="AD318">
        <v>0</v>
      </c>
      <c r="AE318" t="s">
        <v>206</v>
      </c>
      <c r="AF318">
        <v>25</v>
      </c>
      <c r="AG318" t="s">
        <v>461</v>
      </c>
      <c r="AH318" t="s">
        <v>462</v>
      </c>
      <c r="AI318" t="s">
        <v>209</v>
      </c>
      <c r="AJ318">
        <v>0</v>
      </c>
      <c r="AK318" s="4">
        <v>46027</v>
      </c>
      <c r="AL318" t="s">
        <v>195</v>
      </c>
    </row>
    <row r="319" spans="1:38" x14ac:dyDescent="0.3">
      <c r="A319" t="s">
        <v>2473</v>
      </c>
      <c r="B319" t="s">
        <v>2473</v>
      </c>
      <c r="C319" t="s">
        <v>128</v>
      </c>
      <c r="D319">
        <v>4</v>
      </c>
      <c r="E319" t="s">
        <v>2474</v>
      </c>
      <c r="F319" t="s">
        <v>2475</v>
      </c>
      <c r="G319" t="s">
        <v>2474</v>
      </c>
      <c r="H319" t="s">
        <v>2475</v>
      </c>
      <c r="I319" s="4">
        <v>45648</v>
      </c>
      <c r="J319" t="s">
        <v>195</v>
      </c>
      <c r="K319" t="s">
        <v>2476</v>
      </c>
      <c r="L319" t="s">
        <v>2474</v>
      </c>
      <c r="M319" t="s">
        <v>197</v>
      </c>
      <c r="N319" t="s">
        <v>2477</v>
      </c>
      <c r="O319" s="4">
        <v>46027</v>
      </c>
      <c r="P319" t="s">
        <v>2478</v>
      </c>
      <c r="Q319" t="s">
        <v>2479</v>
      </c>
      <c r="R319" t="s">
        <v>1472</v>
      </c>
      <c r="S319" t="s">
        <v>220</v>
      </c>
      <c r="T319">
        <v>14</v>
      </c>
      <c r="U319">
        <v>14</v>
      </c>
      <c r="V319">
        <v>72</v>
      </c>
      <c r="W319">
        <v>0</v>
      </c>
      <c r="X319">
        <v>5</v>
      </c>
      <c r="Y319" t="s">
        <v>203</v>
      </c>
      <c r="Z319" t="s">
        <v>2473</v>
      </c>
      <c r="AB319" t="s">
        <v>204</v>
      </c>
      <c r="AC319" t="s">
        <v>205</v>
      </c>
      <c r="AD319">
        <v>0</v>
      </c>
      <c r="AE319" t="s">
        <v>206</v>
      </c>
      <c r="AF319">
        <v>24</v>
      </c>
      <c r="AG319" t="s">
        <v>345</v>
      </c>
      <c r="AH319" t="s">
        <v>346</v>
      </c>
      <c r="AI319" t="s">
        <v>209</v>
      </c>
      <c r="AJ319">
        <v>0</v>
      </c>
      <c r="AK319" s="4">
        <v>46027</v>
      </c>
      <c r="AL319" t="s">
        <v>195</v>
      </c>
    </row>
    <row r="320" spans="1:38" x14ac:dyDescent="0.3">
      <c r="A320" t="s">
        <v>2480</v>
      </c>
      <c r="B320" t="s">
        <v>2480</v>
      </c>
      <c r="C320" t="s">
        <v>128</v>
      </c>
      <c r="D320">
        <v>2</v>
      </c>
      <c r="E320" t="s">
        <v>2481</v>
      </c>
      <c r="F320" t="s">
        <v>2482</v>
      </c>
      <c r="G320" t="s">
        <v>2481</v>
      </c>
      <c r="H320" t="s">
        <v>2482</v>
      </c>
      <c r="I320" s="4">
        <v>45921</v>
      </c>
      <c r="J320" t="s">
        <v>195</v>
      </c>
      <c r="K320" t="s">
        <v>2483</v>
      </c>
      <c r="L320" t="s">
        <v>2481</v>
      </c>
      <c r="M320" t="s">
        <v>197</v>
      </c>
      <c r="N320" t="s">
        <v>2484</v>
      </c>
      <c r="O320" s="4">
        <v>46029</v>
      </c>
      <c r="P320" t="s">
        <v>581</v>
      </c>
      <c r="Q320" t="s">
        <v>582</v>
      </c>
      <c r="R320" t="s">
        <v>375</v>
      </c>
      <c r="S320" t="s">
        <v>220</v>
      </c>
      <c r="T320">
        <v>14</v>
      </c>
      <c r="U320">
        <v>14</v>
      </c>
      <c r="V320">
        <v>69</v>
      </c>
      <c r="W320">
        <v>0</v>
      </c>
      <c r="X320">
        <v>3</v>
      </c>
      <c r="Y320" t="s">
        <v>203</v>
      </c>
      <c r="Z320" t="s">
        <v>2480</v>
      </c>
      <c r="AB320" t="s">
        <v>204</v>
      </c>
      <c r="AC320" t="s">
        <v>205</v>
      </c>
      <c r="AD320">
        <v>0</v>
      </c>
      <c r="AE320" t="s">
        <v>206</v>
      </c>
      <c r="AF320">
        <v>25</v>
      </c>
      <c r="AG320" t="s">
        <v>461</v>
      </c>
      <c r="AH320" t="s">
        <v>462</v>
      </c>
      <c r="AI320" t="s">
        <v>209</v>
      </c>
      <c r="AJ320">
        <v>0</v>
      </c>
      <c r="AK320" s="4">
        <v>46029</v>
      </c>
      <c r="AL320" t="s">
        <v>195</v>
      </c>
    </row>
    <row r="321" spans="1:38" x14ac:dyDescent="0.3">
      <c r="A321" t="s">
        <v>2485</v>
      </c>
      <c r="B321" t="s">
        <v>2485</v>
      </c>
      <c r="C321" t="s">
        <v>128</v>
      </c>
      <c r="D321">
        <v>2</v>
      </c>
      <c r="E321" t="s">
        <v>2486</v>
      </c>
      <c r="F321" t="s">
        <v>2487</v>
      </c>
      <c r="G321" t="s">
        <v>213</v>
      </c>
      <c r="H321" t="s">
        <v>213</v>
      </c>
      <c r="I321" t="s">
        <v>213</v>
      </c>
      <c r="J321" t="s">
        <v>195</v>
      </c>
      <c r="K321" t="s">
        <v>2488</v>
      </c>
      <c r="L321" t="s">
        <v>2486</v>
      </c>
      <c r="M321" t="s">
        <v>197</v>
      </c>
      <c r="N321" t="s">
        <v>2489</v>
      </c>
      <c r="O321" s="4">
        <v>46029</v>
      </c>
      <c r="P321" t="s">
        <v>1213</v>
      </c>
      <c r="Q321" t="s">
        <v>1214</v>
      </c>
      <c r="R321" t="s">
        <v>983</v>
      </c>
      <c r="S321" t="s">
        <v>220</v>
      </c>
      <c r="T321">
        <v>14</v>
      </c>
      <c r="U321">
        <v>14</v>
      </c>
      <c r="V321">
        <v>68</v>
      </c>
      <c r="W321">
        <v>0</v>
      </c>
      <c r="X321">
        <v>3</v>
      </c>
      <c r="Y321" t="s">
        <v>203</v>
      </c>
      <c r="Z321" t="s">
        <v>2485</v>
      </c>
      <c r="AB321" t="s">
        <v>204</v>
      </c>
      <c r="AC321" t="s">
        <v>205</v>
      </c>
      <c r="AD321">
        <v>0</v>
      </c>
      <c r="AE321" t="s">
        <v>206</v>
      </c>
      <c r="AF321">
        <v>26</v>
      </c>
      <c r="AG321" t="s">
        <v>233</v>
      </c>
      <c r="AH321" t="s">
        <v>884</v>
      </c>
      <c r="AI321" t="s">
        <v>209</v>
      </c>
      <c r="AJ321">
        <v>0</v>
      </c>
      <c r="AK321" s="4">
        <v>46029</v>
      </c>
      <c r="AL321" t="s">
        <v>195</v>
      </c>
    </row>
    <row r="322" spans="1:38" x14ac:dyDescent="0.3">
      <c r="A322" t="s">
        <v>2490</v>
      </c>
      <c r="B322" t="s">
        <v>2490</v>
      </c>
      <c r="C322" t="s">
        <v>128</v>
      </c>
      <c r="D322">
        <v>2</v>
      </c>
      <c r="E322" t="s">
        <v>2491</v>
      </c>
      <c r="F322" t="s">
        <v>2492</v>
      </c>
      <c r="G322" t="s">
        <v>2491</v>
      </c>
      <c r="H322" t="s">
        <v>2492</v>
      </c>
      <c r="I322" s="4">
        <v>35565</v>
      </c>
      <c r="J322" t="s">
        <v>195</v>
      </c>
      <c r="K322" t="s">
        <v>2493</v>
      </c>
      <c r="L322" t="s">
        <v>2491</v>
      </c>
      <c r="M322" t="s">
        <v>197</v>
      </c>
      <c r="N322" t="s">
        <v>2494</v>
      </c>
      <c r="O322" s="4">
        <v>46029</v>
      </c>
      <c r="P322" t="s">
        <v>2495</v>
      </c>
      <c r="Q322" t="s">
        <v>2496</v>
      </c>
      <c r="R322" t="s">
        <v>435</v>
      </c>
      <c r="S322" t="s">
        <v>220</v>
      </c>
      <c r="T322">
        <v>14</v>
      </c>
      <c r="U322">
        <v>14</v>
      </c>
      <c r="V322">
        <v>69</v>
      </c>
      <c r="W322">
        <v>0</v>
      </c>
      <c r="X322">
        <v>3</v>
      </c>
      <c r="Y322" t="s">
        <v>203</v>
      </c>
      <c r="Z322" t="s">
        <v>2490</v>
      </c>
      <c r="AB322" t="s">
        <v>204</v>
      </c>
      <c r="AC322" t="s">
        <v>205</v>
      </c>
      <c r="AD322">
        <v>0</v>
      </c>
      <c r="AE322" t="s">
        <v>206</v>
      </c>
      <c r="AF322">
        <v>25</v>
      </c>
      <c r="AG322" t="s">
        <v>319</v>
      </c>
      <c r="AH322" t="s">
        <v>478</v>
      </c>
      <c r="AI322" t="s">
        <v>209</v>
      </c>
      <c r="AJ322">
        <v>0</v>
      </c>
      <c r="AK322" s="4">
        <v>46029</v>
      </c>
      <c r="AL322" t="s">
        <v>195</v>
      </c>
    </row>
    <row r="323" spans="1:38" x14ac:dyDescent="0.3">
      <c r="A323" t="s">
        <v>2497</v>
      </c>
      <c r="B323" t="s">
        <v>2497</v>
      </c>
      <c r="C323" t="s">
        <v>128</v>
      </c>
      <c r="D323">
        <v>3</v>
      </c>
      <c r="E323" t="s">
        <v>2498</v>
      </c>
      <c r="F323" t="s">
        <v>2499</v>
      </c>
      <c r="G323" t="s">
        <v>2498</v>
      </c>
      <c r="H323" t="s">
        <v>2499</v>
      </c>
      <c r="I323" s="4">
        <v>45998</v>
      </c>
      <c r="J323" t="s">
        <v>195</v>
      </c>
      <c r="K323" t="s">
        <v>2500</v>
      </c>
      <c r="L323" t="s">
        <v>2498</v>
      </c>
      <c r="M323" t="s">
        <v>197</v>
      </c>
      <c r="N323" t="s">
        <v>2501</v>
      </c>
      <c r="O323" s="4">
        <v>46028</v>
      </c>
      <c r="P323" t="s">
        <v>2502</v>
      </c>
      <c r="Q323" t="s">
        <v>2503</v>
      </c>
      <c r="R323" t="s">
        <v>2504</v>
      </c>
      <c r="S323" t="s">
        <v>220</v>
      </c>
      <c r="T323">
        <v>14</v>
      </c>
      <c r="U323">
        <v>14</v>
      </c>
      <c r="V323">
        <v>78</v>
      </c>
      <c r="W323">
        <v>0</v>
      </c>
      <c r="X323">
        <v>4</v>
      </c>
      <c r="Y323" t="s">
        <v>203</v>
      </c>
      <c r="Z323" t="s">
        <v>2497</v>
      </c>
      <c r="AB323" t="s">
        <v>204</v>
      </c>
      <c r="AC323" t="s">
        <v>205</v>
      </c>
      <c r="AD323">
        <v>0</v>
      </c>
      <c r="AE323" t="s">
        <v>206</v>
      </c>
      <c r="AF323">
        <v>24</v>
      </c>
      <c r="AG323" t="s">
        <v>345</v>
      </c>
      <c r="AH323" t="s">
        <v>346</v>
      </c>
      <c r="AI323" t="s">
        <v>209</v>
      </c>
      <c r="AJ323">
        <v>0</v>
      </c>
      <c r="AK323" s="4">
        <v>46028</v>
      </c>
      <c r="AL323" t="s">
        <v>195</v>
      </c>
    </row>
    <row r="324" spans="1:38" x14ac:dyDescent="0.3">
      <c r="A324" t="s">
        <v>2505</v>
      </c>
      <c r="B324" t="s">
        <v>2505</v>
      </c>
      <c r="C324" t="s">
        <v>128</v>
      </c>
      <c r="D324">
        <v>1</v>
      </c>
      <c r="E324" t="s">
        <v>2506</v>
      </c>
      <c r="F324" t="s">
        <v>2507</v>
      </c>
      <c r="G324" t="s">
        <v>2506</v>
      </c>
      <c r="H324" t="s">
        <v>2507</v>
      </c>
      <c r="I324" s="4">
        <v>36873</v>
      </c>
      <c r="J324" t="s">
        <v>195</v>
      </c>
      <c r="K324" t="s">
        <v>2508</v>
      </c>
      <c r="L324" t="s">
        <v>2506</v>
      </c>
      <c r="M324" t="s">
        <v>197</v>
      </c>
      <c r="N324" t="s">
        <v>2509</v>
      </c>
      <c r="O324" s="4">
        <v>46030</v>
      </c>
      <c r="P324" t="s">
        <v>484</v>
      </c>
      <c r="Q324" t="s">
        <v>485</v>
      </c>
      <c r="R324" t="s">
        <v>279</v>
      </c>
      <c r="S324" t="s">
        <v>202</v>
      </c>
      <c r="T324">
        <v>14</v>
      </c>
      <c r="U324">
        <v>14</v>
      </c>
      <c r="V324">
        <v>69</v>
      </c>
      <c r="W324">
        <v>0</v>
      </c>
      <c r="X324">
        <v>2</v>
      </c>
      <c r="Y324" t="s">
        <v>203</v>
      </c>
      <c r="Z324" t="s">
        <v>2505</v>
      </c>
      <c r="AB324" t="s">
        <v>204</v>
      </c>
      <c r="AC324" t="s">
        <v>205</v>
      </c>
      <c r="AD324">
        <v>0</v>
      </c>
      <c r="AE324" t="s">
        <v>206</v>
      </c>
      <c r="AF324">
        <v>25</v>
      </c>
      <c r="AG324" t="s">
        <v>207</v>
      </c>
      <c r="AH324" t="s">
        <v>208</v>
      </c>
      <c r="AI324" t="s">
        <v>209</v>
      </c>
      <c r="AJ324">
        <v>0</v>
      </c>
      <c r="AK324" s="4">
        <v>46030</v>
      </c>
      <c r="AL324" t="s">
        <v>195</v>
      </c>
    </row>
    <row r="325" spans="1:38" x14ac:dyDescent="0.3">
      <c r="A325" t="s">
        <v>2510</v>
      </c>
      <c r="B325" t="s">
        <v>2510</v>
      </c>
      <c r="C325" t="s">
        <v>128</v>
      </c>
      <c r="D325">
        <v>7</v>
      </c>
      <c r="E325" t="s">
        <v>2511</v>
      </c>
      <c r="F325" t="s">
        <v>2512</v>
      </c>
      <c r="G325" t="s">
        <v>2511</v>
      </c>
      <c r="H325" t="s">
        <v>2512</v>
      </c>
      <c r="I325" s="4">
        <v>45718</v>
      </c>
      <c r="J325" t="s">
        <v>195</v>
      </c>
      <c r="K325" t="s">
        <v>2513</v>
      </c>
      <c r="L325" t="s">
        <v>2511</v>
      </c>
      <c r="M325" t="s">
        <v>197</v>
      </c>
      <c r="N325" t="s">
        <v>2514</v>
      </c>
      <c r="O325" s="4">
        <v>46024</v>
      </c>
      <c r="P325" t="s">
        <v>2515</v>
      </c>
      <c r="Q325" t="s">
        <v>782</v>
      </c>
      <c r="R325" t="s">
        <v>297</v>
      </c>
      <c r="S325" t="s">
        <v>220</v>
      </c>
      <c r="T325">
        <v>14</v>
      </c>
      <c r="U325">
        <v>14</v>
      </c>
      <c r="V325">
        <v>68</v>
      </c>
      <c r="W325">
        <v>0</v>
      </c>
      <c r="X325">
        <v>8</v>
      </c>
      <c r="Y325" t="s">
        <v>203</v>
      </c>
      <c r="Z325" t="s">
        <v>2510</v>
      </c>
      <c r="AB325" t="s">
        <v>204</v>
      </c>
      <c r="AC325" t="s">
        <v>205</v>
      </c>
      <c r="AD325">
        <v>0</v>
      </c>
      <c r="AE325" t="s">
        <v>206</v>
      </c>
      <c r="AF325">
        <v>26</v>
      </c>
      <c r="AG325" t="s">
        <v>319</v>
      </c>
      <c r="AH325" t="s">
        <v>320</v>
      </c>
      <c r="AI325" t="s">
        <v>209</v>
      </c>
      <c r="AJ325">
        <v>0</v>
      </c>
      <c r="AK325" s="4">
        <v>46024</v>
      </c>
      <c r="AL325" t="s">
        <v>195</v>
      </c>
    </row>
    <row r="326" spans="1:38" x14ac:dyDescent="0.3">
      <c r="A326" t="s">
        <v>2516</v>
      </c>
      <c r="B326" t="s">
        <v>2516</v>
      </c>
      <c r="C326" t="s">
        <v>128</v>
      </c>
      <c r="D326">
        <v>7</v>
      </c>
      <c r="E326" t="s">
        <v>2517</v>
      </c>
      <c r="F326" t="s">
        <v>2518</v>
      </c>
      <c r="G326" t="s">
        <v>2517</v>
      </c>
      <c r="H326" t="s">
        <v>2518</v>
      </c>
      <c r="I326" s="4">
        <v>45998</v>
      </c>
      <c r="J326" t="s">
        <v>195</v>
      </c>
      <c r="K326" t="s">
        <v>2519</v>
      </c>
      <c r="L326" t="s">
        <v>2517</v>
      </c>
      <c r="M326" t="s">
        <v>197</v>
      </c>
      <c r="N326" t="s">
        <v>2520</v>
      </c>
      <c r="O326" s="4">
        <v>46024</v>
      </c>
      <c r="P326" t="s">
        <v>2521</v>
      </c>
      <c r="Q326" t="s">
        <v>1779</v>
      </c>
      <c r="R326" t="s">
        <v>219</v>
      </c>
      <c r="S326" t="s">
        <v>220</v>
      </c>
      <c r="T326">
        <v>14</v>
      </c>
      <c r="U326">
        <v>14</v>
      </c>
      <c r="V326">
        <v>73</v>
      </c>
      <c r="W326">
        <v>0</v>
      </c>
      <c r="X326">
        <v>8</v>
      </c>
      <c r="Y326" t="s">
        <v>203</v>
      </c>
      <c r="Z326" t="s">
        <v>2516</v>
      </c>
      <c r="AB326" t="s">
        <v>204</v>
      </c>
      <c r="AC326" t="s">
        <v>205</v>
      </c>
      <c r="AD326">
        <v>0</v>
      </c>
      <c r="AE326" t="s">
        <v>206</v>
      </c>
      <c r="AF326">
        <v>25</v>
      </c>
      <c r="AG326" t="s">
        <v>233</v>
      </c>
      <c r="AH326" t="s">
        <v>1663</v>
      </c>
      <c r="AI326" t="s">
        <v>209</v>
      </c>
      <c r="AJ326">
        <v>0</v>
      </c>
      <c r="AK326" s="4">
        <v>46024</v>
      </c>
      <c r="AL326" t="s">
        <v>195</v>
      </c>
    </row>
    <row r="327" spans="1:38" x14ac:dyDescent="0.3">
      <c r="A327" t="s">
        <v>2522</v>
      </c>
      <c r="B327" t="s">
        <v>2522</v>
      </c>
      <c r="C327" t="s">
        <v>128</v>
      </c>
      <c r="D327">
        <v>11</v>
      </c>
      <c r="E327" t="s">
        <v>2523</v>
      </c>
      <c r="F327" t="s">
        <v>2524</v>
      </c>
      <c r="G327" t="s">
        <v>2523</v>
      </c>
      <c r="H327" t="s">
        <v>2524</v>
      </c>
      <c r="I327" s="4">
        <v>32574</v>
      </c>
      <c r="J327" t="s">
        <v>195</v>
      </c>
      <c r="K327" t="s">
        <v>2525</v>
      </c>
      <c r="L327" t="s">
        <v>2523</v>
      </c>
      <c r="M327" t="s">
        <v>197</v>
      </c>
      <c r="N327" t="s">
        <v>2526</v>
      </c>
      <c r="O327" s="4">
        <v>46020</v>
      </c>
      <c r="P327" t="s">
        <v>2527</v>
      </c>
      <c r="Q327" t="s">
        <v>2528</v>
      </c>
      <c r="R327" t="s">
        <v>1472</v>
      </c>
      <c r="S327" t="s">
        <v>220</v>
      </c>
      <c r="T327">
        <v>17</v>
      </c>
      <c r="U327">
        <v>7</v>
      </c>
      <c r="V327">
        <v>72</v>
      </c>
      <c r="W327">
        <v>1</v>
      </c>
      <c r="X327">
        <v>12</v>
      </c>
      <c r="Y327" t="s">
        <v>203</v>
      </c>
      <c r="Z327" t="s">
        <v>2522</v>
      </c>
      <c r="AB327" t="s">
        <v>204</v>
      </c>
      <c r="AC327" t="s">
        <v>205</v>
      </c>
      <c r="AD327">
        <v>0</v>
      </c>
      <c r="AE327" t="s">
        <v>206</v>
      </c>
      <c r="AF327">
        <v>24</v>
      </c>
      <c r="AG327" t="s">
        <v>207</v>
      </c>
      <c r="AH327" t="s">
        <v>208</v>
      </c>
      <c r="AI327" t="s">
        <v>209</v>
      </c>
      <c r="AJ327">
        <v>0</v>
      </c>
      <c r="AK327" s="4">
        <v>46020</v>
      </c>
      <c r="AL327" t="s">
        <v>195</v>
      </c>
    </row>
    <row r="328" spans="1:38" x14ac:dyDescent="0.3">
      <c r="A328" t="s">
        <v>2529</v>
      </c>
      <c r="B328" t="s">
        <v>2529</v>
      </c>
      <c r="C328" t="s">
        <v>128</v>
      </c>
      <c r="D328">
        <v>2</v>
      </c>
      <c r="E328" t="s">
        <v>2530</v>
      </c>
      <c r="F328" t="s">
        <v>2531</v>
      </c>
      <c r="G328" t="s">
        <v>2530</v>
      </c>
      <c r="H328" t="s">
        <v>2531</v>
      </c>
      <c r="I328" s="4">
        <v>36097</v>
      </c>
      <c r="J328" t="s">
        <v>195</v>
      </c>
      <c r="K328" t="s">
        <v>2532</v>
      </c>
      <c r="L328" t="s">
        <v>2530</v>
      </c>
      <c r="M328" t="s">
        <v>197</v>
      </c>
      <c r="N328" t="s">
        <v>2533</v>
      </c>
      <c r="O328" s="4">
        <v>46029</v>
      </c>
      <c r="P328" t="s">
        <v>2534</v>
      </c>
      <c r="Q328" t="s">
        <v>2535</v>
      </c>
      <c r="R328" t="s">
        <v>619</v>
      </c>
      <c r="S328" t="s">
        <v>220</v>
      </c>
      <c r="T328">
        <v>14</v>
      </c>
      <c r="U328">
        <v>14</v>
      </c>
      <c r="V328">
        <v>72</v>
      </c>
      <c r="W328">
        <v>0</v>
      </c>
      <c r="X328">
        <v>3</v>
      </c>
      <c r="Y328" t="s">
        <v>203</v>
      </c>
      <c r="Z328" t="s">
        <v>2529</v>
      </c>
      <c r="AB328" t="s">
        <v>204</v>
      </c>
      <c r="AC328" t="s">
        <v>205</v>
      </c>
      <c r="AD328">
        <v>0</v>
      </c>
      <c r="AE328" t="s">
        <v>206</v>
      </c>
      <c r="AF328">
        <v>26</v>
      </c>
      <c r="AG328" t="s">
        <v>319</v>
      </c>
      <c r="AH328" t="s">
        <v>2536</v>
      </c>
      <c r="AI328" t="s">
        <v>209</v>
      </c>
      <c r="AJ328">
        <v>0</v>
      </c>
      <c r="AK328" s="4">
        <v>46029</v>
      </c>
      <c r="AL328" t="s">
        <v>195</v>
      </c>
    </row>
    <row r="329" spans="1:38" x14ac:dyDescent="0.3">
      <c r="A329" t="s">
        <v>2537</v>
      </c>
      <c r="B329" t="s">
        <v>2537</v>
      </c>
      <c r="C329" t="s">
        <v>128</v>
      </c>
      <c r="D329">
        <v>10</v>
      </c>
      <c r="E329" t="s">
        <v>2538</v>
      </c>
      <c r="F329" t="s">
        <v>2539</v>
      </c>
      <c r="G329" t="s">
        <v>2538</v>
      </c>
      <c r="H329" t="s">
        <v>2539</v>
      </c>
      <c r="I329" s="4">
        <v>34452</v>
      </c>
      <c r="J329" t="s">
        <v>195</v>
      </c>
      <c r="K329" t="s">
        <v>2540</v>
      </c>
      <c r="L329" t="s">
        <v>2538</v>
      </c>
      <c r="M329" t="s">
        <v>197</v>
      </c>
      <c r="N329" t="s">
        <v>2541</v>
      </c>
      <c r="O329" s="4">
        <v>46021</v>
      </c>
      <c r="P329" t="s">
        <v>2542</v>
      </c>
      <c r="Q329" t="s">
        <v>2543</v>
      </c>
      <c r="R329" t="s">
        <v>541</v>
      </c>
      <c r="S329" t="s">
        <v>220</v>
      </c>
      <c r="T329">
        <v>21</v>
      </c>
      <c r="U329">
        <v>14</v>
      </c>
      <c r="V329">
        <v>72</v>
      </c>
      <c r="W329">
        <v>1</v>
      </c>
      <c r="X329">
        <v>11</v>
      </c>
      <c r="Y329" t="s">
        <v>203</v>
      </c>
      <c r="Z329" t="s">
        <v>2537</v>
      </c>
      <c r="AB329" t="s">
        <v>204</v>
      </c>
      <c r="AC329" t="s">
        <v>205</v>
      </c>
      <c r="AD329">
        <v>0</v>
      </c>
      <c r="AE329" t="s">
        <v>206</v>
      </c>
      <c r="AF329">
        <v>25</v>
      </c>
      <c r="AG329" t="s">
        <v>233</v>
      </c>
      <c r="AH329" t="s">
        <v>884</v>
      </c>
      <c r="AI329" t="s">
        <v>209</v>
      </c>
      <c r="AJ329">
        <v>0</v>
      </c>
      <c r="AK329" s="4">
        <v>46021</v>
      </c>
      <c r="AL329" t="s">
        <v>195</v>
      </c>
    </row>
    <row r="330" spans="1:38" x14ac:dyDescent="0.3">
      <c r="A330" t="s">
        <v>2544</v>
      </c>
      <c r="B330" t="s">
        <v>2544</v>
      </c>
      <c r="C330" t="s">
        <v>128</v>
      </c>
      <c r="D330">
        <v>10</v>
      </c>
      <c r="E330" t="s">
        <v>2545</v>
      </c>
      <c r="F330" t="s">
        <v>226</v>
      </c>
      <c r="G330" t="s">
        <v>2546</v>
      </c>
      <c r="H330" t="s">
        <v>2547</v>
      </c>
      <c r="I330" s="4">
        <v>44188</v>
      </c>
      <c r="J330" t="s">
        <v>195</v>
      </c>
      <c r="K330" t="s">
        <v>2548</v>
      </c>
      <c r="L330" t="s">
        <v>2545</v>
      </c>
      <c r="M330" t="s">
        <v>197</v>
      </c>
      <c r="N330" t="s">
        <v>2549</v>
      </c>
      <c r="O330" s="4">
        <v>46021</v>
      </c>
      <c r="P330" t="s">
        <v>398</v>
      </c>
      <c r="Q330" t="s">
        <v>399</v>
      </c>
      <c r="R330" t="s">
        <v>328</v>
      </c>
      <c r="S330" t="s">
        <v>202</v>
      </c>
      <c r="T330">
        <v>14</v>
      </c>
      <c r="U330">
        <v>14</v>
      </c>
      <c r="V330">
        <v>72</v>
      </c>
      <c r="W330">
        <v>0</v>
      </c>
      <c r="X330">
        <v>11</v>
      </c>
      <c r="Y330" t="s">
        <v>203</v>
      </c>
      <c r="Z330" t="s">
        <v>2544</v>
      </c>
      <c r="AB330" t="s">
        <v>204</v>
      </c>
      <c r="AD330">
        <v>0</v>
      </c>
      <c r="AE330" t="s">
        <v>206</v>
      </c>
      <c r="AF330">
        <v>26</v>
      </c>
      <c r="AG330" t="s">
        <v>221</v>
      </c>
      <c r="AH330" t="s">
        <v>222</v>
      </c>
      <c r="AI330" t="s">
        <v>209</v>
      </c>
      <c r="AJ330">
        <v>0</v>
      </c>
      <c r="AK330" s="4">
        <v>46021</v>
      </c>
      <c r="AL330" t="s">
        <v>195</v>
      </c>
    </row>
    <row r="331" spans="1:38" x14ac:dyDescent="0.3">
      <c r="A331" t="s">
        <v>2550</v>
      </c>
      <c r="B331" t="s">
        <v>2550</v>
      </c>
      <c r="C331" t="s">
        <v>128</v>
      </c>
      <c r="D331">
        <v>2</v>
      </c>
      <c r="E331" t="s">
        <v>2551</v>
      </c>
      <c r="F331" t="s">
        <v>2552</v>
      </c>
      <c r="G331" t="s">
        <v>2551</v>
      </c>
      <c r="H331" t="s">
        <v>2552</v>
      </c>
      <c r="I331" s="4">
        <v>44567</v>
      </c>
      <c r="J331" t="s">
        <v>195</v>
      </c>
      <c r="K331" t="s">
        <v>2553</v>
      </c>
      <c r="L331" t="s">
        <v>2551</v>
      </c>
      <c r="M331" t="s">
        <v>197</v>
      </c>
      <c r="N331" t="s">
        <v>2554</v>
      </c>
      <c r="O331" s="4">
        <v>46029</v>
      </c>
      <c r="P331" t="s">
        <v>2555</v>
      </c>
      <c r="Q331" t="s">
        <v>1509</v>
      </c>
      <c r="R331" t="s">
        <v>328</v>
      </c>
      <c r="S331" t="s">
        <v>220</v>
      </c>
      <c r="T331">
        <v>14</v>
      </c>
      <c r="U331">
        <v>14</v>
      </c>
      <c r="V331">
        <v>72</v>
      </c>
      <c r="W331">
        <v>0</v>
      </c>
      <c r="X331">
        <v>3</v>
      </c>
      <c r="Y331" t="s">
        <v>203</v>
      </c>
      <c r="Z331" t="s">
        <v>2550</v>
      </c>
      <c r="AB331" t="s">
        <v>204</v>
      </c>
      <c r="AC331" t="s">
        <v>205</v>
      </c>
      <c r="AD331">
        <v>0</v>
      </c>
      <c r="AE331" t="s">
        <v>206</v>
      </c>
      <c r="AF331">
        <v>25</v>
      </c>
      <c r="AG331" t="s">
        <v>207</v>
      </c>
      <c r="AH331" t="s">
        <v>208</v>
      </c>
      <c r="AI331" t="s">
        <v>209</v>
      </c>
      <c r="AJ331">
        <v>0</v>
      </c>
      <c r="AK331" s="4">
        <v>46029</v>
      </c>
      <c r="AL331" t="s">
        <v>195</v>
      </c>
    </row>
    <row r="332" spans="1:38" x14ac:dyDescent="0.3">
      <c r="A332" t="s">
        <v>2556</v>
      </c>
      <c r="B332" t="s">
        <v>2556</v>
      </c>
      <c r="C332" t="s">
        <v>128</v>
      </c>
      <c r="D332">
        <v>7</v>
      </c>
      <c r="E332" t="s">
        <v>2557</v>
      </c>
      <c r="F332" t="s">
        <v>2558</v>
      </c>
      <c r="G332" t="s">
        <v>2557</v>
      </c>
      <c r="H332" t="s">
        <v>2558</v>
      </c>
      <c r="I332" s="4">
        <v>45823</v>
      </c>
      <c r="J332" t="s">
        <v>195</v>
      </c>
      <c r="K332" t="s">
        <v>2559</v>
      </c>
      <c r="L332" t="s">
        <v>2557</v>
      </c>
      <c r="M332" t="s">
        <v>197</v>
      </c>
      <c r="N332" t="s">
        <v>2560</v>
      </c>
      <c r="O332" s="4">
        <v>46024</v>
      </c>
      <c r="P332" t="s">
        <v>2561</v>
      </c>
      <c r="Q332" t="s">
        <v>2562</v>
      </c>
      <c r="R332" t="s">
        <v>318</v>
      </c>
      <c r="S332" t="s">
        <v>220</v>
      </c>
      <c r="T332">
        <v>14</v>
      </c>
      <c r="U332">
        <v>14</v>
      </c>
      <c r="V332">
        <v>73</v>
      </c>
      <c r="W332">
        <v>0</v>
      </c>
      <c r="X332">
        <v>8</v>
      </c>
      <c r="Y332" t="s">
        <v>203</v>
      </c>
      <c r="Z332" t="s">
        <v>2556</v>
      </c>
      <c r="AB332" t="s">
        <v>204</v>
      </c>
      <c r="AC332" t="s">
        <v>205</v>
      </c>
      <c r="AD332">
        <v>0</v>
      </c>
      <c r="AE332" t="s">
        <v>206</v>
      </c>
      <c r="AF332">
        <v>24</v>
      </c>
      <c r="AG332" t="s">
        <v>2563</v>
      </c>
      <c r="AH332" t="s">
        <v>2564</v>
      </c>
      <c r="AI332" t="s">
        <v>209</v>
      </c>
      <c r="AJ332">
        <v>0</v>
      </c>
      <c r="AK332" s="4">
        <v>46024</v>
      </c>
      <c r="AL332" t="s">
        <v>195</v>
      </c>
    </row>
    <row r="333" spans="1:38" x14ac:dyDescent="0.3">
      <c r="A333" t="s">
        <v>2565</v>
      </c>
      <c r="B333" t="s">
        <v>2565</v>
      </c>
      <c r="C333" t="s">
        <v>128</v>
      </c>
      <c r="D333">
        <v>11</v>
      </c>
      <c r="E333" t="s">
        <v>2566</v>
      </c>
      <c r="F333" t="s">
        <v>2567</v>
      </c>
      <c r="G333" t="s">
        <v>2566</v>
      </c>
      <c r="H333" t="s">
        <v>2567</v>
      </c>
      <c r="I333" s="4">
        <v>45998</v>
      </c>
      <c r="J333" t="s">
        <v>195</v>
      </c>
      <c r="K333" t="s">
        <v>2568</v>
      </c>
      <c r="L333" t="s">
        <v>2566</v>
      </c>
      <c r="M333" t="s">
        <v>197</v>
      </c>
      <c r="N333" t="s">
        <v>2569</v>
      </c>
      <c r="O333" s="4">
        <v>46020</v>
      </c>
      <c r="P333" t="s">
        <v>2570</v>
      </c>
      <c r="Q333" t="s">
        <v>2571</v>
      </c>
      <c r="R333" t="s">
        <v>250</v>
      </c>
      <c r="S333" t="s">
        <v>220</v>
      </c>
      <c r="T333">
        <v>14</v>
      </c>
      <c r="U333">
        <v>14</v>
      </c>
      <c r="V333">
        <v>69</v>
      </c>
      <c r="W333">
        <v>0</v>
      </c>
      <c r="X333">
        <v>12</v>
      </c>
      <c r="Y333" t="s">
        <v>203</v>
      </c>
      <c r="Z333" t="s">
        <v>2565</v>
      </c>
      <c r="AB333" t="s">
        <v>204</v>
      </c>
      <c r="AC333" t="s">
        <v>205</v>
      </c>
      <c r="AD333">
        <v>0</v>
      </c>
      <c r="AE333" t="s">
        <v>206</v>
      </c>
      <c r="AF333">
        <v>26</v>
      </c>
      <c r="AG333" t="s">
        <v>251</v>
      </c>
      <c r="AH333" t="s">
        <v>395</v>
      </c>
      <c r="AI333" t="s">
        <v>209</v>
      </c>
      <c r="AJ333">
        <v>0</v>
      </c>
      <c r="AK333" s="4">
        <v>46020</v>
      </c>
      <c r="AL333" t="s">
        <v>195</v>
      </c>
    </row>
    <row r="334" spans="1:38" x14ac:dyDescent="0.3">
      <c r="A334" t="s">
        <v>2572</v>
      </c>
      <c r="B334" t="s">
        <v>2572</v>
      </c>
      <c r="C334" t="s">
        <v>128</v>
      </c>
      <c r="D334">
        <v>3</v>
      </c>
      <c r="E334" t="s">
        <v>2573</v>
      </c>
      <c r="F334" t="s">
        <v>2574</v>
      </c>
      <c r="G334" t="s">
        <v>2573</v>
      </c>
      <c r="H334" t="s">
        <v>2574</v>
      </c>
      <c r="I334" s="4">
        <v>40028</v>
      </c>
      <c r="J334" t="s">
        <v>195</v>
      </c>
      <c r="K334" t="s">
        <v>2575</v>
      </c>
      <c r="L334" t="s">
        <v>2573</v>
      </c>
      <c r="M334" t="s">
        <v>197</v>
      </c>
      <c r="N334" t="s">
        <v>2576</v>
      </c>
      <c r="O334" s="4">
        <v>46028</v>
      </c>
      <c r="P334" t="s">
        <v>2577</v>
      </c>
      <c r="Q334" t="s">
        <v>2578</v>
      </c>
      <c r="R334" t="s">
        <v>219</v>
      </c>
      <c r="S334" t="s">
        <v>220</v>
      </c>
      <c r="T334">
        <v>14</v>
      </c>
      <c r="U334">
        <v>14</v>
      </c>
      <c r="V334">
        <v>72</v>
      </c>
      <c r="W334">
        <v>0</v>
      </c>
      <c r="X334">
        <v>4</v>
      </c>
      <c r="Y334" t="s">
        <v>203</v>
      </c>
      <c r="Z334" t="s">
        <v>2572</v>
      </c>
      <c r="AB334" t="s">
        <v>204</v>
      </c>
      <c r="AC334" t="s">
        <v>205</v>
      </c>
      <c r="AD334">
        <v>0</v>
      </c>
      <c r="AE334" t="s">
        <v>206</v>
      </c>
      <c r="AF334">
        <v>24</v>
      </c>
      <c r="AG334" t="s">
        <v>233</v>
      </c>
      <c r="AH334" t="s">
        <v>884</v>
      </c>
      <c r="AI334" t="s">
        <v>209</v>
      </c>
      <c r="AJ334">
        <v>0</v>
      </c>
      <c r="AK334" s="4">
        <v>46028</v>
      </c>
      <c r="AL334" t="s">
        <v>195</v>
      </c>
    </row>
    <row r="335" spans="1:38" x14ac:dyDescent="0.3">
      <c r="A335" t="s">
        <v>2579</v>
      </c>
      <c r="B335" t="s">
        <v>2579</v>
      </c>
      <c r="C335" t="s">
        <v>128</v>
      </c>
      <c r="D335">
        <v>1</v>
      </c>
      <c r="E335" t="s">
        <v>2580</v>
      </c>
      <c r="F335" t="s">
        <v>2581</v>
      </c>
      <c r="G335" t="s">
        <v>2580</v>
      </c>
      <c r="H335" t="s">
        <v>2581</v>
      </c>
      <c r="I335" s="4">
        <v>38602</v>
      </c>
      <c r="J335" t="s">
        <v>195</v>
      </c>
      <c r="K335" t="s">
        <v>2582</v>
      </c>
      <c r="L335" t="s">
        <v>2580</v>
      </c>
      <c r="M335" t="s">
        <v>197</v>
      </c>
      <c r="N335" t="s">
        <v>2583</v>
      </c>
      <c r="O335" s="4">
        <v>46030</v>
      </c>
      <c r="P335" t="s">
        <v>2584</v>
      </c>
      <c r="Q335" t="s">
        <v>2585</v>
      </c>
      <c r="R335" t="s">
        <v>219</v>
      </c>
      <c r="S335" t="s">
        <v>220</v>
      </c>
      <c r="T335">
        <v>7</v>
      </c>
      <c r="U335">
        <v>7</v>
      </c>
      <c r="V335">
        <v>72</v>
      </c>
      <c r="W335">
        <v>0</v>
      </c>
      <c r="X335">
        <v>2</v>
      </c>
      <c r="Y335" t="s">
        <v>203</v>
      </c>
      <c r="Z335" t="s">
        <v>2579</v>
      </c>
      <c r="AB335" t="s">
        <v>204</v>
      </c>
      <c r="AC335" t="s">
        <v>205</v>
      </c>
      <c r="AD335">
        <v>0</v>
      </c>
      <c r="AE335" t="s">
        <v>206</v>
      </c>
      <c r="AF335">
        <v>25</v>
      </c>
      <c r="AG335" t="s">
        <v>251</v>
      </c>
      <c r="AH335" t="s">
        <v>534</v>
      </c>
      <c r="AI335" t="s">
        <v>209</v>
      </c>
      <c r="AJ335">
        <v>0</v>
      </c>
      <c r="AK335" s="4">
        <v>46030</v>
      </c>
      <c r="AL335" t="s">
        <v>195</v>
      </c>
    </row>
    <row r="336" spans="1:38" x14ac:dyDescent="0.3">
      <c r="A336" t="s">
        <v>2586</v>
      </c>
      <c r="B336" t="s">
        <v>2586</v>
      </c>
      <c r="C336" t="s">
        <v>128</v>
      </c>
      <c r="D336">
        <v>11</v>
      </c>
      <c r="E336" t="s">
        <v>2587</v>
      </c>
      <c r="F336" t="s">
        <v>2588</v>
      </c>
      <c r="G336" t="s">
        <v>2587</v>
      </c>
      <c r="H336" t="s">
        <v>2588</v>
      </c>
      <c r="I336" s="4">
        <v>39038</v>
      </c>
      <c r="J336" t="s">
        <v>195</v>
      </c>
      <c r="K336" t="s">
        <v>2589</v>
      </c>
      <c r="L336" t="s">
        <v>2587</v>
      </c>
      <c r="M336" t="s">
        <v>197</v>
      </c>
      <c r="N336" t="s">
        <v>2590</v>
      </c>
      <c r="O336" s="4">
        <v>46020</v>
      </c>
      <c r="P336" t="s">
        <v>2591</v>
      </c>
      <c r="Q336" t="s">
        <v>1436</v>
      </c>
      <c r="R336" t="s">
        <v>260</v>
      </c>
      <c r="S336" t="s">
        <v>202</v>
      </c>
      <c r="T336">
        <v>16</v>
      </c>
      <c r="U336">
        <v>14</v>
      </c>
      <c r="V336">
        <v>68</v>
      </c>
      <c r="W336">
        <v>1</v>
      </c>
      <c r="X336">
        <v>12</v>
      </c>
      <c r="Y336" t="s">
        <v>203</v>
      </c>
      <c r="Z336" t="s">
        <v>2586</v>
      </c>
      <c r="AB336" t="s">
        <v>204</v>
      </c>
      <c r="AC336" t="s">
        <v>205</v>
      </c>
      <c r="AD336">
        <v>0</v>
      </c>
      <c r="AE336" t="s">
        <v>206</v>
      </c>
      <c r="AF336">
        <v>25</v>
      </c>
      <c r="AG336" t="s">
        <v>207</v>
      </c>
      <c r="AH336" t="s">
        <v>208</v>
      </c>
      <c r="AI336" t="s">
        <v>209</v>
      </c>
      <c r="AJ336">
        <v>0</v>
      </c>
      <c r="AK336" s="4">
        <v>46020</v>
      </c>
      <c r="AL336" t="s">
        <v>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F6B0-9873-4260-9758-8F39E17B3FDB}">
  <dimension ref="A1:T537"/>
  <sheetViews>
    <sheetView zoomScale="85" zoomScaleNormal="85" workbookViewId="0">
      <selection activeCell="B72" sqref="B72:C76"/>
    </sheetView>
  </sheetViews>
  <sheetFormatPr defaultRowHeight="14.4" outlineLevelRow="1" x14ac:dyDescent="0.3"/>
  <cols>
    <col min="1" max="1" width="19" bestFit="1" customWidth="1"/>
    <col min="2" max="2" width="21.5546875" style="13" bestFit="1" customWidth="1"/>
    <col min="3" max="3" width="25.5546875" style="13" bestFit="1" customWidth="1"/>
    <col min="4" max="4" width="25" bestFit="1" customWidth="1"/>
    <col min="6" max="6" width="18.88671875" bestFit="1" customWidth="1"/>
    <col min="10" max="10" width="19" bestFit="1" customWidth="1"/>
    <col min="11" max="11" width="21.5546875" bestFit="1" customWidth="1"/>
    <col min="12" max="12" width="22.5546875" bestFit="1" customWidth="1"/>
    <col min="13" max="13" width="20.109375" bestFit="1" customWidth="1"/>
    <col min="19" max="19" width="16.44140625" bestFit="1" customWidth="1"/>
    <col min="20" max="20" width="14.44140625" style="13" bestFit="1" customWidth="1"/>
    <col min="21" max="21" width="14.5546875" bestFit="1" customWidth="1"/>
    <col min="22" max="22" width="25" bestFit="1" customWidth="1"/>
  </cols>
  <sheetData>
    <row r="1" spans="1:20" ht="15" thickBot="1" x14ac:dyDescent="0.35">
      <c r="A1" s="225" t="s">
        <v>3823</v>
      </c>
      <c r="B1" s="226"/>
      <c r="C1" s="226"/>
      <c r="D1" s="227"/>
    </row>
    <row r="2" spans="1:20" x14ac:dyDescent="0.3">
      <c r="C2"/>
      <c r="T2"/>
    </row>
    <row r="3" spans="1:20" x14ac:dyDescent="0.3">
      <c r="A3" s="11" t="s">
        <v>3699</v>
      </c>
      <c r="B3" t="s">
        <v>3725</v>
      </c>
      <c r="C3" s="98" t="s">
        <v>3824</v>
      </c>
      <c r="T3"/>
    </row>
    <row r="4" spans="1:20" x14ac:dyDescent="0.3">
      <c r="A4" s="11" t="s">
        <v>3696</v>
      </c>
      <c r="B4" t="s">
        <v>195</v>
      </c>
      <c r="C4" s="98" t="s">
        <v>3825</v>
      </c>
      <c r="T4"/>
    </row>
    <row r="5" spans="1:20" x14ac:dyDescent="0.3">
      <c r="A5" s="11" t="s">
        <v>3697</v>
      </c>
      <c r="B5" t="s">
        <v>3724</v>
      </c>
      <c r="C5" s="98" t="s">
        <v>3826</v>
      </c>
      <c r="T5"/>
    </row>
    <row r="6" spans="1:20" x14ac:dyDescent="0.3">
      <c r="C6"/>
      <c r="T6"/>
    </row>
    <row r="7" spans="1:20" x14ac:dyDescent="0.3">
      <c r="A7" s="11" t="s">
        <v>121</v>
      </c>
      <c r="B7" s="13" t="s">
        <v>122</v>
      </c>
      <c r="C7" s="13" t="s">
        <v>123</v>
      </c>
      <c r="D7" s="13" t="s">
        <v>3827</v>
      </c>
      <c r="T7"/>
    </row>
    <row r="8" spans="1:20" x14ac:dyDescent="0.3">
      <c r="A8" s="12" t="s">
        <v>125</v>
      </c>
      <c r="B8" s="10">
        <v>12</v>
      </c>
      <c r="C8" s="15">
        <v>0.8</v>
      </c>
      <c r="D8" s="182">
        <v>66.583333333333329</v>
      </c>
      <c r="T8"/>
    </row>
    <row r="9" spans="1:20" x14ac:dyDescent="0.3">
      <c r="A9" s="12" t="s">
        <v>128</v>
      </c>
      <c r="B9" s="10">
        <v>3</v>
      </c>
      <c r="C9" s="15">
        <v>0.2</v>
      </c>
      <c r="D9" s="182">
        <v>6</v>
      </c>
      <c r="T9"/>
    </row>
    <row r="10" spans="1:20" x14ac:dyDescent="0.3">
      <c r="A10" s="12" t="s">
        <v>129</v>
      </c>
      <c r="B10" s="10">
        <v>15</v>
      </c>
      <c r="C10" s="15">
        <v>1</v>
      </c>
      <c r="D10" s="182">
        <v>54.466666666666669</v>
      </c>
      <c r="T10"/>
    </row>
    <row r="11" spans="1:20" x14ac:dyDescent="0.3">
      <c r="B11"/>
      <c r="C11"/>
      <c r="T11"/>
    </row>
    <row r="12" spans="1:20" x14ac:dyDescent="0.3">
      <c r="B12"/>
      <c r="C12"/>
      <c r="T12"/>
    </row>
    <row r="13" spans="1:20" x14ac:dyDescent="0.3">
      <c r="C13"/>
      <c r="T13"/>
    </row>
    <row r="14" spans="1:20" hidden="1" outlineLevel="1" x14ac:dyDescent="0.3">
      <c r="A14" s="12"/>
      <c r="B14" s="14"/>
      <c r="C14" s="15"/>
      <c r="D14" s="10"/>
    </row>
    <row r="15" spans="1:20" hidden="1" outlineLevel="1" x14ac:dyDescent="0.3">
      <c r="A15" s="12"/>
      <c r="B15" s="14"/>
      <c r="C15" s="15"/>
      <c r="D15" s="10"/>
    </row>
    <row r="16" spans="1:20" hidden="1" outlineLevel="1" x14ac:dyDescent="0.3">
      <c r="A16" s="12"/>
      <c r="B16" s="14"/>
      <c r="C16" s="15"/>
      <c r="D16" s="10"/>
    </row>
    <row r="17" spans="1:20" hidden="1" outlineLevel="1" x14ac:dyDescent="0.3">
      <c r="A17" s="12"/>
      <c r="B17" s="14"/>
      <c r="C17" s="15"/>
      <c r="D17" s="10"/>
    </row>
    <row r="18" spans="1:20" hidden="1" outlineLevel="1" x14ac:dyDescent="0.3">
      <c r="A18" s="12"/>
      <c r="B18" s="14"/>
      <c r="C18" s="15"/>
      <c r="D18" s="10"/>
    </row>
    <row r="19" spans="1:20" hidden="1" outlineLevel="1" x14ac:dyDescent="0.3">
      <c r="A19" s="12"/>
      <c r="B19" s="14"/>
      <c r="C19" s="15"/>
      <c r="D19" s="10"/>
    </row>
    <row r="20" spans="1:20" hidden="1" outlineLevel="1" x14ac:dyDescent="0.3">
      <c r="A20" s="12"/>
      <c r="B20" s="14"/>
      <c r="C20" s="15"/>
      <c r="D20" s="10"/>
    </row>
    <row r="21" spans="1:20" hidden="1" outlineLevel="1" x14ac:dyDescent="0.3">
      <c r="A21" s="12"/>
      <c r="B21" s="14"/>
      <c r="C21" s="15"/>
      <c r="D21" s="10"/>
    </row>
    <row r="22" spans="1:20" hidden="1" outlineLevel="1" x14ac:dyDescent="0.3">
      <c r="A22" s="12"/>
      <c r="B22" s="14"/>
      <c r="C22" s="15"/>
      <c r="D22" s="10"/>
    </row>
    <row r="23" spans="1:20" hidden="1" outlineLevel="1" x14ac:dyDescent="0.3">
      <c r="A23" s="12"/>
      <c r="B23" s="14"/>
      <c r="C23" s="15"/>
      <c r="D23" s="10"/>
    </row>
    <row r="24" spans="1:20" hidden="1" outlineLevel="1" x14ac:dyDescent="0.3">
      <c r="A24" s="12"/>
      <c r="B24" s="14"/>
      <c r="C24" s="15"/>
      <c r="D24" s="10"/>
    </row>
    <row r="25" spans="1:20" hidden="1" outlineLevel="1" x14ac:dyDescent="0.3">
      <c r="A25" s="12"/>
      <c r="B25" s="14"/>
      <c r="C25" s="15"/>
      <c r="D25" s="10"/>
    </row>
    <row r="26" spans="1:20" ht="15" collapsed="1" thickBot="1" x14ac:dyDescent="0.35">
      <c r="A26" s="12"/>
      <c r="B26" s="14"/>
      <c r="C26" s="15"/>
      <c r="D26" s="10"/>
    </row>
    <row r="27" spans="1:20" ht="15" thickBot="1" x14ac:dyDescent="0.35">
      <c r="A27" s="225" t="s">
        <v>3828</v>
      </c>
      <c r="B27" s="226"/>
      <c r="C27" s="226"/>
      <c r="D27" s="227"/>
    </row>
    <row r="28" spans="1:20" x14ac:dyDescent="0.3">
      <c r="A28" s="105"/>
      <c r="B28" s="105"/>
      <c r="C28" s="105"/>
      <c r="D28" s="105"/>
    </row>
    <row r="29" spans="1:20" x14ac:dyDescent="0.3">
      <c r="A29" s="105"/>
      <c r="B29" s="105"/>
      <c r="C29" s="105"/>
      <c r="D29" s="105"/>
    </row>
    <row r="30" spans="1:20" x14ac:dyDescent="0.3">
      <c r="A30" s="11" t="s">
        <v>154</v>
      </c>
      <c r="B30" t="s">
        <v>3829</v>
      </c>
      <c r="C30" s="105"/>
      <c r="D30" s="105"/>
    </row>
    <row r="31" spans="1:20" x14ac:dyDescent="0.3">
      <c r="A31" s="11" t="s">
        <v>177</v>
      </c>
      <c r="B31" t="s">
        <v>203</v>
      </c>
      <c r="C31" s="98" t="s">
        <v>3830</v>
      </c>
      <c r="D31" s="10"/>
    </row>
    <row r="32" spans="1:20" x14ac:dyDescent="0.3">
      <c r="A32" s="11" t="s">
        <v>162</v>
      </c>
      <c r="B32" t="s">
        <v>195</v>
      </c>
      <c r="C32" s="98" t="s">
        <v>3825</v>
      </c>
      <c r="K32" s="13"/>
      <c r="T32"/>
    </row>
    <row r="33" spans="1:20" x14ac:dyDescent="0.3">
      <c r="B33"/>
      <c r="C33"/>
      <c r="K33" s="13"/>
      <c r="T33"/>
    </row>
    <row r="34" spans="1:20" x14ac:dyDescent="0.3">
      <c r="A34" s="11" t="s">
        <v>121</v>
      </c>
      <c r="B34" s="13" t="s">
        <v>122</v>
      </c>
      <c r="C34" s="13" t="s">
        <v>123</v>
      </c>
      <c r="D34" s="13" t="s">
        <v>3831</v>
      </c>
      <c r="K34" s="13"/>
      <c r="T34"/>
    </row>
    <row r="35" spans="1:20" x14ac:dyDescent="0.3">
      <c r="A35" s="12" t="s">
        <v>125</v>
      </c>
      <c r="B35" s="239">
        <v>180</v>
      </c>
      <c r="C35" s="15">
        <v>0.56782334384858046</v>
      </c>
      <c r="D35" s="10">
        <v>112.37777777777778</v>
      </c>
      <c r="K35" s="13"/>
      <c r="T35"/>
    </row>
    <row r="36" spans="1:20" x14ac:dyDescent="0.3">
      <c r="A36" s="12" t="s">
        <v>126</v>
      </c>
      <c r="B36" s="239">
        <v>22</v>
      </c>
      <c r="C36" s="15">
        <v>6.9400630914826497E-2</v>
      </c>
      <c r="D36" s="10">
        <v>23.90909090909091</v>
      </c>
      <c r="K36" s="13"/>
      <c r="T36"/>
    </row>
    <row r="37" spans="1:20" x14ac:dyDescent="0.3">
      <c r="A37" s="12" t="s">
        <v>127</v>
      </c>
      <c r="B37" s="239">
        <v>28</v>
      </c>
      <c r="C37" s="15">
        <v>8.8328075709779186E-2</v>
      </c>
      <c r="D37" s="10">
        <v>16.25</v>
      </c>
      <c r="K37" s="13"/>
      <c r="T37"/>
    </row>
    <row r="38" spans="1:20" x14ac:dyDescent="0.3">
      <c r="A38" s="12" t="s">
        <v>128</v>
      </c>
      <c r="B38" s="239">
        <v>87</v>
      </c>
      <c r="C38" s="15">
        <v>0.27444794952681389</v>
      </c>
      <c r="D38" s="10">
        <v>5.6781609195402298</v>
      </c>
      <c r="H38" s="13"/>
      <c r="K38" s="13"/>
      <c r="T38"/>
    </row>
    <row r="39" spans="1:20" x14ac:dyDescent="0.3">
      <c r="A39" s="12" t="s">
        <v>129</v>
      </c>
      <c r="B39" s="239">
        <v>317</v>
      </c>
      <c r="C39" s="15">
        <v>1</v>
      </c>
      <c r="D39" s="10">
        <v>68.463722397476346</v>
      </c>
      <c r="H39" s="13"/>
      <c r="K39" s="13"/>
      <c r="T39"/>
    </row>
    <row r="40" spans="1:20" ht="15" thickBot="1" x14ac:dyDescent="0.35">
      <c r="B40"/>
      <c r="C40"/>
    </row>
    <row r="41" spans="1:20" ht="15" hidden="1" outlineLevel="1" thickBot="1" x14ac:dyDescent="0.35">
      <c r="B41"/>
      <c r="C41"/>
    </row>
    <row r="42" spans="1:20" ht="15" hidden="1" outlineLevel="1" thickBot="1" x14ac:dyDescent="0.35">
      <c r="B42"/>
      <c r="C42"/>
    </row>
    <row r="43" spans="1:20" ht="15" hidden="1" outlineLevel="1" thickBot="1" x14ac:dyDescent="0.35">
      <c r="B43"/>
      <c r="C43"/>
    </row>
    <row r="44" spans="1:20" ht="15" hidden="1" outlineLevel="1" thickBot="1" x14ac:dyDescent="0.35">
      <c r="B44"/>
      <c r="C44"/>
    </row>
    <row r="45" spans="1:20" ht="15" hidden="1" outlineLevel="1" thickBot="1" x14ac:dyDescent="0.35">
      <c r="B45"/>
      <c r="C45"/>
    </row>
    <row r="46" spans="1:20" ht="15" hidden="1" outlineLevel="1" thickBot="1" x14ac:dyDescent="0.35">
      <c r="B46"/>
      <c r="C46"/>
    </row>
    <row r="47" spans="1:20" ht="15" hidden="1" outlineLevel="1" thickBot="1" x14ac:dyDescent="0.35">
      <c r="B47"/>
      <c r="C47"/>
    </row>
    <row r="48" spans="1:20" ht="15" hidden="1" outlineLevel="1" thickBot="1" x14ac:dyDescent="0.35">
      <c r="B48"/>
      <c r="C48"/>
    </row>
    <row r="49" spans="2:3" ht="15" hidden="1" outlineLevel="1" thickBot="1" x14ac:dyDescent="0.35">
      <c r="B49"/>
      <c r="C49"/>
    </row>
    <row r="50" spans="2:3" ht="15" hidden="1" outlineLevel="1" thickBot="1" x14ac:dyDescent="0.35">
      <c r="B50"/>
      <c r="C50"/>
    </row>
    <row r="51" spans="2:3" ht="15" hidden="1" outlineLevel="1" thickBot="1" x14ac:dyDescent="0.35">
      <c r="B51"/>
      <c r="C51"/>
    </row>
    <row r="52" spans="2:3" ht="15" hidden="1" outlineLevel="1" thickBot="1" x14ac:dyDescent="0.35">
      <c r="B52"/>
      <c r="C52"/>
    </row>
    <row r="53" spans="2:3" ht="15" hidden="1" outlineLevel="1" thickBot="1" x14ac:dyDescent="0.35">
      <c r="B53"/>
      <c r="C53"/>
    </row>
    <row r="54" spans="2:3" ht="15" hidden="1" outlineLevel="1" thickBot="1" x14ac:dyDescent="0.35">
      <c r="B54"/>
      <c r="C54"/>
    </row>
    <row r="55" spans="2:3" ht="15" hidden="1" outlineLevel="1" thickBot="1" x14ac:dyDescent="0.35">
      <c r="B55"/>
      <c r="C55"/>
    </row>
    <row r="56" spans="2:3" ht="15" hidden="1" outlineLevel="1" thickBot="1" x14ac:dyDescent="0.35">
      <c r="B56"/>
      <c r="C56"/>
    </row>
    <row r="57" spans="2:3" ht="15" hidden="1" outlineLevel="1" thickBot="1" x14ac:dyDescent="0.35">
      <c r="B57"/>
      <c r="C57"/>
    </row>
    <row r="58" spans="2:3" ht="15" hidden="1" outlineLevel="1" thickBot="1" x14ac:dyDescent="0.35">
      <c r="B58"/>
      <c r="C58"/>
    </row>
    <row r="59" spans="2:3" ht="15" hidden="1" outlineLevel="1" thickBot="1" x14ac:dyDescent="0.35">
      <c r="B59"/>
      <c r="C59"/>
    </row>
    <row r="60" spans="2:3" ht="15" hidden="1" outlineLevel="1" thickBot="1" x14ac:dyDescent="0.35">
      <c r="B60"/>
      <c r="C60"/>
    </row>
    <row r="61" spans="2:3" ht="15" hidden="1" outlineLevel="1" thickBot="1" x14ac:dyDescent="0.35">
      <c r="B61"/>
      <c r="C61"/>
    </row>
    <row r="62" spans="2:3" ht="15" hidden="1" outlineLevel="1" thickBot="1" x14ac:dyDescent="0.35">
      <c r="B62"/>
      <c r="C62"/>
    </row>
    <row r="63" spans="2:3" ht="15" hidden="1" outlineLevel="1" thickBot="1" x14ac:dyDescent="0.35">
      <c r="B63"/>
      <c r="C63"/>
    </row>
    <row r="64" spans="2:3" ht="15" hidden="1" outlineLevel="1" thickBot="1" x14ac:dyDescent="0.35">
      <c r="B64"/>
      <c r="C64"/>
    </row>
    <row r="65" spans="1:4" ht="15" hidden="1" outlineLevel="1" thickBot="1" x14ac:dyDescent="0.35">
      <c r="B65"/>
      <c r="C65"/>
    </row>
    <row r="66" spans="1:4" ht="15" hidden="1" outlineLevel="1" thickBot="1" x14ac:dyDescent="0.35">
      <c r="B66"/>
      <c r="C66"/>
    </row>
    <row r="67" spans="1:4" ht="15" hidden="1" outlineLevel="1" thickBot="1" x14ac:dyDescent="0.35">
      <c r="B67"/>
      <c r="C67"/>
    </row>
    <row r="68" spans="1:4" ht="15" hidden="1" outlineLevel="1" thickBot="1" x14ac:dyDescent="0.35">
      <c r="B68"/>
      <c r="C68"/>
    </row>
    <row r="69" spans="1:4" ht="15" collapsed="1" thickBot="1" x14ac:dyDescent="0.35">
      <c r="A69" s="225" t="s">
        <v>3832</v>
      </c>
      <c r="B69" s="226"/>
      <c r="C69" s="226"/>
      <c r="D69" s="227"/>
    </row>
    <row r="70" spans="1:4" x14ac:dyDescent="0.3">
      <c r="C70"/>
    </row>
    <row r="71" spans="1:4" x14ac:dyDescent="0.3">
      <c r="A71" s="51" t="s">
        <v>3833</v>
      </c>
      <c r="B71" s="52" t="s">
        <v>122</v>
      </c>
      <c r="C71" s="52" t="s">
        <v>123</v>
      </c>
    </row>
    <row r="72" spans="1:4" x14ac:dyDescent="0.3">
      <c r="A72" s="27" t="s">
        <v>125</v>
      </c>
      <c r="B72" s="17">
        <f>IFERROR(GETPIVOTDATA("Rentals Open",$A$7,"Category of Days Open",A72),0)+IFERROR(GETPIVOTDATA("Rentals Open",$A$34,"Days Open Category",A72),0)</f>
        <v>192</v>
      </c>
      <c r="C72" s="18">
        <f>B72/$B$76</f>
        <v>0.57831325301204817</v>
      </c>
    </row>
    <row r="73" spans="1:4" x14ac:dyDescent="0.3">
      <c r="A73" s="24" t="s">
        <v>126</v>
      </c>
      <c r="B73" s="17">
        <f t="shared" ref="B73:B75" si="0">IFERROR(GETPIVOTDATA("Rentals Open",$A$7,"Category of Days Open",A73),0)+IFERROR(GETPIVOTDATA("Rentals Open",$A$34,"Days Open Category",A73),0)</f>
        <v>22</v>
      </c>
      <c r="C73" s="20">
        <f t="shared" ref="C73:C76" si="1">B73/$B$76</f>
        <v>6.6265060240963861E-2</v>
      </c>
    </row>
    <row r="74" spans="1:4" x14ac:dyDescent="0.3">
      <c r="A74" s="27" t="s">
        <v>127</v>
      </c>
      <c r="B74" s="17">
        <f t="shared" si="0"/>
        <v>28</v>
      </c>
      <c r="C74" s="18">
        <f t="shared" si="1"/>
        <v>8.4337349397590355E-2</v>
      </c>
    </row>
    <row r="75" spans="1:4" ht="15" thickBot="1" x14ac:dyDescent="0.35">
      <c r="A75" s="24" t="s">
        <v>128</v>
      </c>
      <c r="B75" s="17">
        <f t="shared" si="0"/>
        <v>90</v>
      </c>
      <c r="C75" s="20">
        <f t="shared" si="1"/>
        <v>0.27108433734939757</v>
      </c>
    </row>
    <row r="76" spans="1:4" ht="15" thickTop="1" x14ac:dyDescent="0.3">
      <c r="A76" s="21" t="s">
        <v>129</v>
      </c>
      <c r="B76" s="22">
        <f>SUM(B72:B75)</f>
        <v>332</v>
      </c>
      <c r="C76" s="23">
        <f t="shared" si="1"/>
        <v>1</v>
      </c>
    </row>
    <row r="77" spans="1:4" x14ac:dyDescent="0.3">
      <c r="C77"/>
    </row>
    <row r="78" spans="1:4" x14ac:dyDescent="0.3">
      <c r="C78"/>
    </row>
    <row r="79" spans="1:4" x14ac:dyDescent="0.3">
      <c r="C79"/>
    </row>
    <row r="80" spans="1:4" x14ac:dyDescent="0.3">
      <c r="C80"/>
    </row>
    <row r="81" spans="2:3" x14ac:dyDescent="0.3">
      <c r="C81"/>
    </row>
    <row r="82" spans="2:3" x14ac:dyDescent="0.3">
      <c r="C82"/>
    </row>
    <row r="83" spans="2:3" x14ac:dyDescent="0.3">
      <c r="B83" s="14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</row>
    <row r="158" spans="2:3" x14ac:dyDescent="0.3">
      <c r="B158"/>
    </row>
    <row r="159" spans="2:3" x14ac:dyDescent="0.3">
      <c r="B159"/>
    </row>
    <row r="160" spans="2:3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</sheetData>
  <mergeCells count="3">
    <mergeCell ref="A27:D27"/>
    <mergeCell ref="A69:D69"/>
    <mergeCell ref="A1:D1"/>
  </mergeCells>
  <pageMargins left="0.7" right="0.7" top="0.75" bottom="0.75" header="0.3" footer="0.3"/>
  <pageSetup orientation="portrait" horizontalDpi="1200" verticalDpi="1200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F6D1-C9D2-49FC-8333-717ECCC6EAE2}">
  <sheetPr>
    <tabColor theme="6" tint="0.59999389629810485"/>
  </sheetPr>
  <dimension ref="A1:AL330"/>
  <sheetViews>
    <sheetView workbookViewId="0">
      <selection activeCell="K2" sqref="K2"/>
    </sheetView>
  </sheetViews>
  <sheetFormatPr defaultRowHeight="14.4" outlineLevelCol="1" x14ac:dyDescent="0.3"/>
  <cols>
    <col min="1" max="1" width="8.44140625" customWidth="1"/>
    <col min="2" max="2" width="25" customWidth="1"/>
    <col min="3" max="3" width="16.44140625" bestFit="1" customWidth="1"/>
    <col min="4" max="4" width="13.6640625" style="13" customWidth="1"/>
    <col min="5" max="5" width="28.88671875" style="13" bestFit="1" customWidth="1"/>
    <col min="6" max="6" width="19" style="13" customWidth="1"/>
    <col min="7" max="7" width="26.88671875" style="13" customWidth="1"/>
    <col min="8" max="8" width="21.5546875" style="13" customWidth="1"/>
    <col min="9" max="9" width="21.109375" style="70" bestFit="1" customWidth="1"/>
    <col min="10" max="10" width="11.6640625" style="70" customWidth="1"/>
    <col min="11" max="11" width="10.5546875" bestFit="1" customWidth="1"/>
    <col min="12" max="12" width="20.88671875" customWidth="1"/>
    <col min="13" max="13" width="21.33203125" customWidth="1"/>
    <col min="14" max="14" width="16.88671875" bestFit="1" customWidth="1"/>
    <col min="15" max="15" width="10.88671875" customWidth="1"/>
    <col min="16" max="16" width="10.33203125" style="4" customWidth="1" outlineLevel="1"/>
    <col min="17" max="17" width="18.5546875" customWidth="1" outlineLevel="1"/>
    <col min="18" max="18" width="9.44140625" customWidth="1" outlineLevel="1"/>
    <col min="19" max="19" width="17.88671875" customWidth="1" outlineLevel="1"/>
    <col min="20" max="20" width="8" customWidth="1" outlineLevel="1"/>
    <col min="21" max="21" width="8.109375" customWidth="1" outlineLevel="1"/>
    <col min="22" max="22" width="8.109375" style="61" customWidth="1"/>
    <col min="23" max="23" width="8.109375" customWidth="1" outlineLevel="1"/>
    <col min="24" max="25" width="8.109375" customWidth="1"/>
    <col min="26" max="26" width="9" customWidth="1"/>
    <col min="27" max="27" width="10.5546875" customWidth="1" outlineLevel="1"/>
    <col min="28" max="28" width="7.109375" customWidth="1" outlineLevel="1"/>
    <col min="29" max="29" width="19.5546875" customWidth="1" outlineLevel="1"/>
    <col min="30" max="30" width="6.44140625" customWidth="1" outlineLevel="1"/>
    <col min="31" max="31" width="5.33203125" customWidth="1" outlineLevel="1"/>
    <col min="32" max="32" width="6.6640625" customWidth="1" outlineLevel="1"/>
    <col min="33" max="35" width="9.109375" customWidth="1" outlineLevel="1"/>
    <col min="36" max="36" width="9.6640625" customWidth="1" outlineLevel="1"/>
    <col min="37" max="37" width="12.6640625" customWidth="1"/>
    <col min="38" max="38" width="7.33203125" style="4" customWidth="1"/>
    <col min="39" max="39" width="19.88671875" bestFit="1" customWidth="1"/>
  </cols>
  <sheetData>
    <row r="1" spans="1:38" s="9" customFormat="1" ht="57.6" x14ac:dyDescent="0.3">
      <c r="A1" s="71" t="s">
        <v>153</v>
      </c>
      <c r="B1" s="71" t="s">
        <v>154</v>
      </c>
      <c r="C1" s="71" t="s">
        <v>155</v>
      </c>
      <c r="D1" s="72" t="s">
        <v>156</v>
      </c>
      <c r="E1" s="72" t="s">
        <v>157</v>
      </c>
      <c r="F1" s="72" t="s">
        <v>158</v>
      </c>
      <c r="G1" s="72" t="s">
        <v>159</v>
      </c>
      <c r="H1" s="72" t="s">
        <v>160</v>
      </c>
      <c r="I1" s="73" t="s">
        <v>161</v>
      </c>
      <c r="J1" s="73" t="s">
        <v>162</v>
      </c>
      <c r="K1" s="9" t="s">
        <v>163</v>
      </c>
      <c r="L1" s="9" t="s">
        <v>164</v>
      </c>
      <c r="M1" s="9" t="s">
        <v>165</v>
      </c>
      <c r="N1" s="9" t="s">
        <v>166</v>
      </c>
      <c r="O1" s="67" t="s">
        <v>167</v>
      </c>
      <c r="P1" s="9" t="s">
        <v>168</v>
      </c>
      <c r="Q1" s="9" t="s">
        <v>169</v>
      </c>
      <c r="R1" s="9" t="s">
        <v>170</v>
      </c>
      <c r="S1" s="9" t="s">
        <v>171</v>
      </c>
      <c r="T1" s="9" t="s">
        <v>172</v>
      </c>
      <c r="U1" s="9" t="s">
        <v>173</v>
      </c>
      <c r="V1" s="106" t="s">
        <v>174</v>
      </c>
      <c r="W1" s="9" t="s">
        <v>175</v>
      </c>
      <c r="X1" s="9" t="s">
        <v>176</v>
      </c>
      <c r="Y1" s="9" t="s">
        <v>177</v>
      </c>
      <c r="Z1" s="9" t="s">
        <v>178</v>
      </c>
      <c r="AA1" s="9" t="s">
        <v>179</v>
      </c>
      <c r="AB1" s="9" t="s">
        <v>180</v>
      </c>
      <c r="AC1" s="9" t="s">
        <v>181</v>
      </c>
      <c r="AD1" s="9" t="s">
        <v>182</v>
      </c>
      <c r="AE1" s="9" t="s">
        <v>183</v>
      </c>
      <c r="AF1" s="9" t="s">
        <v>184</v>
      </c>
      <c r="AG1" s="9" t="s">
        <v>185</v>
      </c>
      <c r="AH1" s="9" t="s">
        <v>186</v>
      </c>
      <c r="AI1" s="9" t="s">
        <v>187</v>
      </c>
      <c r="AJ1" s="9" t="s">
        <v>188</v>
      </c>
      <c r="AK1" s="67" t="s">
        <v>189</v>
      </c>
      <c r="AL1" s="9" t="s">
        <v>190</v>
      </c>
    </row>
    <row r="2" spans="1:38" ht="21.6" customHeight="1" x14ac:dyDescent="0.3">
      <c r="A2" s="5" t="str">
        <f>TRIM(Z2)</f>
        <v>06121</v>
      </c>
      <c r="B2" s="228" t="str">
        <f>IFERROR(VLOOKUP(Table3[[#This Row],[Truck Number]], HolmanReport!C:C,1,0), "Research w.Holman")</f>
        <v>06121</v>
      </c>
      <c r="C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" s="229">
        <f ca="1">IF(Table3[[#This Row],[Ticket Status]]="OPEN", SUM((TODAY())-Table3[[#This Row],[Original Start Date]]), "Not Open")</f>
        <v>9</v>
      </c>
      <c r="E2" s="229" t="str">
        <f>Table3[[#This Row],[Renter Name]]</f>
        <v>SOLOMON FESSHAYE</v>
      </c>
      <c r="F2" s="229" t="str">
        <f>IFERROR(VLOOKUP(Table3[[#This Row],[Rental under Name: ]], 'TPMS-Auto'!C:G,5,0), "RESEARCH!!")</f>
        <v>SFESSHA</v>
      </c>
      <c r="G2" s="229" t="str">
        <f>IFERROR(VLOOKUP(Table3[[#This Row],[Truck Number]],'TPMS-Auto'!$A:$K,3, 0), "Not Assigned in TPMS!!")</f>
        <v>SOLOMON FESSHAYE</v>
      </c>
      <c r="H2" s="229" t="str">
        <f>IFERROR(VLOOKUP(Table3[[#This Row],[Truck Number]],'TPMS-Auto'!$A:$K,7, 0), "Not Assigned in TPMS!!")</f>
        <v>SFESSHA</v>
      </c>
      <c r="I2" s="69" t="str">
        <f>IFERROR(VLOOKUP(Table3[[#This Row],[Truck Number]], Query1[[TRUCK_LU]:[Service Date]],25, 0), "Not Assigned in TPMS!!")</f>
        <v>Not Assigned in TPMS!!</v>
      </c>
      <c r="J2" s="69" t="str">
        <f>IF(E2=E1, "Yes", "No")</f>
        <v>No</v>
      </c>
      <c r="K2" s="236" t="s">
        <v>3268</v>
      </c>
      <c r="L2" s="236" t="s">
        <v>3266</v>
      </c>
      <c r="M2" s="236" t="s">
        <v>197</v>
      </c>
      <c r="N2" s="236" t="s">
        <v>3269</v>
      </c>
      <c r="O2" s="237">
        <v>46077</v>
      </c>
      <c r="P2" s="236" t="s">
        <v>632</v>
      </c>
      <c r="Q2" s="236" t="s">
        <v>633</v>
      </c>
      <c r="R2" s="236" t="s">
        <v>328</v>
      </c>
      <c r="S2" s="236" t="s">
        <v>220</v>
      </c>
      <c r="T2" s="236">
        <v>7</v>
      </c>
      <c r="U2" s="236">
        <v>7</v>
      </c>
      <c r="V2" s="238">
        <v>72</v>
      </c>
      <c r="W2" s="236">
        <v>0</v>
      </c>
      <c r="X2" s="236">
        <v>10</v>
      </c>
      <c r="Y2" s="236" t="s">
        <v>203</v>
      </c>
      <c r="Z2" s="236" t="s">
        <v>3265</v>
      </c>
      <c r="AA2" s="236"/>
      <c r="AB2" s="236" t="s">
        <v>204</v>
      </c>
      <c r="AC2" s="236" t="s">
        <v>205</v>
      </c>
      <c r="AD2" s="236">
        <v>3</v>
      </c>
      <c r="AE2" s="236" t="s">
        <v>206</v>
      </c>
      <c r="AF2" s="236">
        <v>25</v>
      </c>
      <c r="AG2" s="236" t="s">
        <v>251</v>
      </c>
      <c r="AH2" s="236" t="s">
        <v>534</v>
      </c>
      <c r="AI2" s="236" t="s">
        <v>209</v>
      </c>
      <c r="AJ2" s="236">
        <v>0</v>
      </c>
      <c r="AK2" s="237">
        <v>46077</v>
      </c>
      <c r="AL2" s="236" t="s">
        <v>195</v>
      </c>
    </row>
    <row r="3" spans="1:38" ht="61.2" x14ac:dyDescent="0.3">
      <c r="A3" s="5" t="str">
        <f>TRIM(Z3)</f>
        <v>06585</v>
      </c>
      <c r="B3" s="228" t="str">
        <f>IFERROR(VLOOKUP(Table3[[#This Row],[Truck Number]], HolmanReport!C:C,1,0), "Research w.Holman")</f>
        <v>Research w.Holman</v>
      </c>
      <c r="C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" s="229">
        <f ca="1">IF(Table3[[#This Row],[Ticket Status]]="OPEN", SUM((TODAY())-Table3[[#This Row],[Original Start Date]]), "Not Open")</f>
        <v>128</v>
      </c>
      <c r="E3" s="229" t="str">
        <f>Table3[[#This Row],[Renter Name]]</f>
        <v>GREGG PAULSEN</v>
      </c>
      <c r="F3" s="229" t="str">
        <f>IFERROR(VLOOKUP(Table3[[#This Row],[Rental under Name: ]], 'TPMS-Auto'!C:G,5,0), "RESEARCH!!")</f>
        <v>GPAULSE</v>
      </c>
      <c r="G3" s="229" t="str">
        <f>IFERROR(VLOOKUP(Table3[[#This Row],[Truck Number]],'TPMS-Auto'!$A:$K,3, 0), "Not Assigned in TPMS!!")</f>
        <v>GREGG PAULSEN</v>
      </c>
      <c r="H3" s="229" t="str">
        <f>IFERROR(VLOOKUP(Table3[[#This Row],[Truck Number]],'TPMS-Auto'!$A:$K,7, 0), "Not Assigned in TPMS!!")</f>
        <v>GPAULSE</v>
      </c>
      <c r="I3" s="69" t="str">
        <f>IFERROR(VLOOKUP(Table3[[#This Row],[Truck Number]], Query1[[TRUCK_LU]:[Service Date]],25, 0), "Not Assigned in TPMS!!")</f>
        <v>Not Assigned in TPMS!!</v>
      </c>
      <c r="J3" s="69" t="str">
        <f>IF(E3=E2, "Yes", "No")</f>
        <v>No</v>
      </c>
      <c r="K3" s="236" t="s">
        <v>2592</v>
      </c>
      <c r="L3" s="236" t="s">
        <v>193</v>
      </c>
      <c r="M3" s="236" t="s">
        <v>197</v>
      </c>
      <c r="N3" s="236" t="s">
        <v>2593</v>
      </c>
      <c r="O3" s="237">
        <v>46076</v>
      </c>
      <c r="P3" s="236" t="s">
        <v>199</v>
      </c>
      <c r="Q3" s="236" t="s">
        <v>200</v>
      </c>
      <c r="R3" s="236" t="s">
        <v>201</v>
      </c>
      <c r="S3" s="236" t="s">
        <v>202</v>
      </c>
      <c r="T3" s="236">
        <v>12</v>
      </c>
      <c r="U3" s="236">
        <v>3</v>
      </c>
      <c r="V3" s="238">
        <v>69</v>
      </c>
      <c r="W3" s="236">
        <v>1</v>
      </c>
      <c r="X3" s="236">
        <v>11</v>
      </c>
      <c r="Y3" s="236" t="s">
        <v>203</v>
      </c>
      <c r="Z3" s="236" t="s">
        <v>191</v>
      </c>
      <c r="AA3" s="236"/>
      <c r="AB3" s="236" t="s">
        <v>204</v>
      </c>
      <c r="AC3" s="236" t="s">
        <v>205</v>
      </c>
      <c r="AD3" s="236">
        <v>0</v>
      </c>
      <c r="AE3" s="236" t="s">
        <v>206</v>
      </c>
      <c r="AF3" s="236">
        <v>25</v>
      </c>
      <c r="AG3" s="236" t="s">
        <v>207</v>
      </c>
      <c r="AH3" s="236" t="s">
        <v>208</v>
      </c>
      <c r="AI3" s="236" t="s">
        <v>209</v>
      </c>
      <c r="AJ3" s="236">
        <v>4</v>
      </c>
      <c r="AK3" s="237">
        <v>45958</v>
      </c>
      <c r="AL3" s="236" t="s">
        <v>195</v>
      </c>
    </row>
    <row r="4" spans="1:38" ht="61.2" x14ac:dyDescent="0.3">
      <c r="A4" s="5" t="str">
        <f>TRIM(Z4)</f>
        <v>06610</v>
      </c>
      <c r="B4" s="228" t="str">
        <f>IFERROR(VLOOKUP(Table3[[#This Row],[Truck Number]], HolmanReport!C:C,1,0), "Research w.Holman")</f>
        <v>Research w.Holman</v>
      </c>
      <c r="C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" s="229">
        <f ca="1">IF(Table3[[#This Row],[Ticket Status]]="OPEN", SUM((TODAY())-Table3[[#This Row],[Original Start Date]]), "Not Open")</f>
        <v>59</v>
      </c>
      <c r="E4" s="229" t="str">
        <f>Table3[[#This Row],[Renter Name]]</f>
        <v>AUSTIN JOHNSON</v>
      </c>
      <c r="F4" s="229" t="str">
        <f>IFERROR(VLOOKUP(Table3[[#This Row],[Rental under Name: ]], 'TPMS-Auto'!C:G,5,0), "RESEARCH!!")</f>
        <v>AJOHNSO</v>
      </c>
      <c r="G4" s="229" t="str">
        <f>IFERROR(VLOOKUP(Table3[[#This Row],[Truck Number]],'TPMS-Auto'!$A:$K,3, 0), "Not Assigned in TPMS!!")</f>
        <v>Not Assigned in TPMS!!</v>
      </c>
      <c r="H4" s="229" t="str">
        <f>IFERROR(VLOOKUP(Table3[[#This Row],[Truck Number]],'TPMS-Auto'!$A:$K,7, 0), "Not Assigned in TPMS!!")</f>
        <v>Not Assigned in TPMS!!</v>
      </c>
      <c r="I4" s="69" t="str">
        <f>IFERROR(VLOOKUP(Table3[[#This Row],[Truck Number]], Query1[[TRUCK_LU]:[Service Date]],25, 0), "Not Assigned in TPMS!!")</f>
        <v>Not Assigned in TPMS!!</v>
      </c>
      <c r="J4" s="69" t="str">
        <f>IF(E4=E3, "Yes", "No")</f>
        <v>No</v>
      </c>
      <c r="K4" s="236" t="s">
        <v>2594</v>
      </c>
      <c r="L4" s="236" t="s">
        <v>2056</v>
      </c>
      <c r="M4" s="236" t="s">
        <v>197</v>
      </c>
      <c r="N4" s="236" t="s">
        <v>2595</v>
      </c>
      <c r="O4" s="237">
        <v>46057</v>
      </c>
      <c r="P4" s="236" t="s">
        <v>2060</v>
      </c>
      <c r="Q4" s="236" t="s">
        <v>2061</v>
      </c>
      <c r="R4" s="236" t="s">
        <v>219</v>
      </c>
      <c r="S4" s="236" t="s">
        <v>220</v>
      </c>
      <c r="T4" s="236">
        <v>27</v>
      </c>
      <c r="U4" s="236">
        <v>6</v>
      </c>
      <c r="V4" s="238">
        <v>73</v>
      </c>
      <c r="W4" s="236">
        <v>2</v>
      </c>
      <c r="X4" s="236">
        <v>30</v>
      </c>
      <c r="Y4" s="236" t="s">
        <v>203</v>
      </c>
      <c r="Z4" s="236" t="s">
        <v>2055</v>
      </c>
      <c r="AA4" s="236"/>
      <c r="AB4" s="236" t="s">
        <v>204</v>
      </c>
      <c r="AC4" s="236" t="s">
        <v>205</v>
      </c>
      <c r="AD4" s="236">
        <v>3</v>
      </c>
      <c r="AE4" s="236" t="s">
        <v>206</v>
      </c>
      <c r="AF4" s="236">
        <v>24</v>
      </c>
      <c r="AG4" s="236" t="s">
        <v>384</v>
      </c>
      <c r="AH4" s="236" t="s">
        <v>2062</v>
      </c>
      <c r="AI4" s="236" t="s">
        <v>209</v>
      </c>
      <c r="AJ4" s="236">
        <v>1</v>
      </c>
      <c r="AK4" s="237">
        <v>46027</v>
      </c>
      <c r="AL4" s="236" t="s">
        <v>195</v>
      </c>
    </row>
    <row r="5" spans="1:38" ht="61.2" x14ac:dyDescent="0.3">
      <c r="A5" s="5" t="str">
        <f>TRIM(Z5)</f>
        <v>21091</v>
      </c>
      <c r="B5" s="228" t="str">
        <f>IFERROR(VLOOKUP(Table3[[#This Row],[Truck Number]], HolmanReport!C:C,1,0), "Research w.Holman")</f>
        <v>21091</v>
      </c>
      <c r="C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" s="229">
        <f ca="1">IF(Table3[[#This Row],[Ticket Status]]="OPEN", SUM((TODAY())-Table3[[#This Row],[Original Start Date]]), "Not Open")</f>
        <v>7</v>
      </c>
      <c r="E5" s="229" t="str">
        <f>Table3[[#This Row],[Renter Name]]</f>
        <v>JOHNNY QUACH</v>
      </c>
      <c r="F5" s="229" t="str">
        <f>IFERROR(VLOOKUP(Table3[[#This Row],[Rental under Name: ]], 'TPMS-Auto'!C:G,5,0), "RESEARCH!!")</f>
        <v>JQUACH</v>
      </c>
      <c r="G5" s="229" t="str">
        <f>IFERROR(VLOOKUP(Table3[[#This Row],[Truck Number]],'TPMS-Auto'!$A:$K,3, 0), "Not Assigned in TPMS!!")</f>
        <v>JOHNNY QUACH</v>
      </c>
      <c r="H5" s="229" t="str">
        <f>IFERROR(VLOOKUP(Table3[[#This Row],[Truck Number]],'TPMS-Auto'!$A:$K,7, 0), "Not Assigned in TPMS!!")</f>
        <v>JQUACH</v>
      </c>
      <c r="I5" s="69" t="str">
        <f>IFERROR(VLOOKUP(Table3[[#This Row],[Truck Number]], Query1[[TRUCK_LU]:[Service Date]],25, 0), "Not Assigned in TPMS!!")</f>
        <v>Not Assigned in TPMS!!</v>
      </c>
      <c r="J5" s="69" t="str">
        <f>IF(E5=E4, "Yes", "No")</f>
        <v>No</v>
      </c>
      <c r="K5" s="236" t="s">
        <v>31198</v>
      </c>
      <c r="L5" s="236" t="s">
        <v>2071</v>
      </c>
      <c r="M5" s="236" t="s">
        <v>197</v>
      </c>
      <c r="N5" s="236" t="s">
        <v>31199</v>
      </c>
      <c r="O5" s="237">
        <v>46079</v>
      </c>
      <c r="P5" s="236" t="s">
        <v>2075</v>
      </c>
      <c r="Q5" s="236" t="s">
        <v>2076</v>
      </c>
      <c r="R5" s="236" t="s">
        <v>219</v>
      </c>
      <c r="S5" s="236" t="s">
        <v>220</v>
      </c>
      <c r="T5" s="236">
        <v>13</v>
      </c>
      <c r="U5" s="236">
        <v>3</v>
      </c>
      <c r="V5" s="238">
        <v>72</v>
      </c>
      <c r="W5" s="236">
        <v>1</v>
      </c>
      <c r="X5" s="236">
        <v>8</v>
      </c>
      <c r="Y5" s="236" t="s">
        <v>203</v>
      </c>
      <c r="Z5" s="236" t="s">
        <v>2070</v>
      </c>
      <c r="AA5" s="236"/>
      <c r="AB5" s="236" t="s">
        <v>204</v>
      </c>
      <c r="AC5" s="236" t="s">
        <v>205</v>
      </c>
      <c r="AD5" s="236">
        <v>0</v>
      </c>
      <c r="AE5" s="236" t="s">
        <v>206</v>
      </c>
      <c r="AF5" s="236">
        <v>25</v>
      </c>
      <c r="AG5" s="236" t="s">
        <v>426</v>
      </c>
      <c r="AH5" s="236" t="s">
        <v>427</v>
      </c>
      <c r="AI5" s="236" t="s">
        <v>209</v>
      </c>
      <c r="AJ5" s="236">
        <v>0</v>
      </c>
      <c r="AK5" s="237">
        <v>46079</v>
      </c>
      <c r="AL5" s="236" t="s">
        <v>195</v>
      </c>
    </row>
    <row r="6" spans="1:38" ht="61.2" x14ac:dyDescent="0.3">
      <c r="A6" s="5" t="str">
        <f>TRIM(Z6)</f>
        <v>21095</v>
      </c>
      <c r="B6" s="228" t="str">
        <f>IFERROR(VLOOKUP(Table3[[#This Row],[Truck Number]], HolmanReport!C:C,1,0), "Research w.Holman")</f>
        <v>21095</v>
      </c>
      <c r="C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" s="229">
        <f ca="1">IF(Table3[[#This Row],[Ticket Status]]="OPEN", SUM((TODAY())-Table3[[#This Row],[Original Start Date]]), "Not Open")</f>
        <v>3</v>
      </c>
      <c r="E6" s="229" t="str">
        <f>Table3[[#This Row],[Renter Name]]</f>
        <v>JC RODRIGUEZ</v>
      </c>
      <c r="F6" s="229" t="str">
        <f>IFERROR(VLOOKUP(Table3[[#This Row],[Rental under Name: ]], 'TPMS-Auto'!C:G,5,0), "RESEARCH!!")</f>
        <v>JRODRI3</v>
      </c>
      <c r="G6" s="229" t="str">
        <f>IFERROR(VLOOKUP(Table3[[#This Row],[Truck Number]],'TPMS-Auto'!$A:$K,3, 0), "Not Assigned in TPMS!!")</f>
        <v>JC RODRIGUEZ</v>
      </c>
      <c r="H6" s="229" t="str">
        <f>IFERROR(VLOOKUP(Table3[[#This Row],[Truck Number]],'TPMS-Auto'!$A:$K,7, 0), "Not Assigned in TPMS!!")</f>
        <v>JRODRI3</v>
      </c>
      <c r="I6" s="69" t="str">
        <f>IFERROR(VLOOKUP(Table3[[#This Row],[Truck Number]], Query1[[TRUCK_LU]:[Service Date]],25, 0), "Not Assigned in TPMS!!")</f>
        <v>Not Assigned in TPMS!!</v>
      </c>
      <c r="J6" s="69" t="str">
        <f>IF(E6=E5, "Yes", "No")</f>
        <v>No</v>
      </c>
      <c r="K6" s="236" t="s">
        <v>31323</v>
      </c>
      <c r="L6" s="236" t="s">
        <v>16645</v>
      </c>
      <c r="M6" s="236" t="s">
        <v>197</v>
      </c>
      <c r="N6" s="236" t="s">
        <v>31324</v>
      </c>
      <c r="O6" s="237">
        <v>46083</v>
      </c>
      <c r="P6" s="236" t="s">
        <v>31325</v>
      </c>
      <c r="Q6" s="236" t="s">
        <v>23211</v>
      </c>
      <c r="R6" s="236" t="s">
        <v>219</v>
      </c>
      <c r="S6" s="236" t="s">
        <v>202</v>
      </c>
      <c r="T6" s="236">
        <v>14</v>
      </c>
      <c r="U6" s="236">
        <v>14</v>
      </c>
      <c r="V6" s="238">
        <v>72</v>
      </c>
      <c r="W6" s="236">
        <v>0</v>
      </c>
      <c r="X6" s="236">
        <v>4</v>
      </c>
      <c r="Y6" s="236" t="s">
        <v>203</v>
      </c>
      <c r="Z6" s="236" t="s">
        <v>16644</v>
      </c>
      <c r="AA6" s="236"/>
      <c r="AB6" s="236" t="s">
        <v>204</v>
      </c>
      <c r="AC6" s="236" t="s">
        <v>205</v>
      </c>
      <c r="AD6" s="236">
        <v>0</v>
      </c>
      <c r="AE6" s="236" t="s">
        <v>206</v>
      </c>
      <c r="AF6" s="236">
        <v>25</v>
      </c>
      <c r="AG6" s="236" t="s">
        <v>207</v>
      </c>
      <c r="AH6" s="236" t="s">
        <v>208</v>
      </c>
      <c r="AI6" s="236" t="s">
        <v>209</v>
      </c>
      <c r="AJ6" s="236">
        <v>0</v>
      </c>
      <c r="AK6" s="237">
        <v>46083</v>
      </c>
      <c r="AL6" s="236" t="s">
        <v>195</v>
      </c>
    </row>
    <row r="7" spans="1:38" ht="61.2" x14ac:dyDescent="0.3">
      <c r="A7" s="5" t="str">
        <f>TRIM(Z7)</f>
        <v>21116</v>
      </c>
      <c r="B7" s="228" t="str">
        <f>IFERROR(VLOOKUP(Table3[[#This Row],[Truck Number]], HolmanReport!C:C,1,0), "Research w.Holman")</f>
        <v>21116</v>
      </c>
      <c r="C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" s="229">
        <f ca="1">IF(Table3[[#This Row],[Ticket Status]]="OPEN", SUM((TODAY())-Table3[[#This Row],[Original Start Date]]), "Not Open")</f>
        <v>1</v>
      </c>
      <c r="E7" s="229" t="str">
        <f>Table3[[#This Row],[Renter Name]]</f>
        <v>BERNARDO ESTRADA</v>
      </c>
      <c r="F7" s="229" t="str">
        <f>IFERROR(VLOOKUP(Table3[[#This Row],[Rental under Name: ]], 'TPMS-Auto'!C:G,5,0), "RESEARCH!!")</f>
        <v>BESTRAD</v>
      </c>
      <c r="G7" s="229" t="str">
        <f>IFERROR(VLOOKUP(Table3[[#This Row],[Truck Number]],'TPMS-Auto'!$A:$K,3, 0), "Not Assigned in TPMS!!")</f>
        <v>BERNARDO ESTRADA</v>
      </c>
      <c r="H7" s="229" t="str">
        <f>IFERROR(VLOOKUP(Table3[[#This Row],[Truck Number]],'TPMS-Auto'!$A:$K,7, 0), "Not Assigned in TPMS!!")</f>
        <v>BESTRAD</v>
      </c>
      <c r="I7" s="69" t="str">
        <f>IFERROR(VLOOKUP(Table3[[#This Row],[Truck Number]], Query1[[TRUCK_LU]:[Service Date]],25, 0), "Not Assigned in TPMS!!")</f>
        <v>Not Assigned in TPMS!!</v>
      </c>
      <c r="J7" s="69" t="str">
        <f>IF(E7=E6, "Yes", "No")</f>
        <v>No</v>
      </c>
      <c r="K7" s="236" t="s">
        <v>31591</v>
      </c>
      <c r="L7" s="236" t="s">
        <v>12691</v>
      </c>
      <c r="M7" s="236" t="s">
        <v>197</v>
      </c>
      <c r="N7" s="236" t="s">
        <v>31592</v>
      </c>
      <c r="O7" s="237">
        <v>46085</v>
      </c>
      <c r="P7" s="236" t="s">
        <v>31593</v>
      </c>
      <c r="Q7" s="236" t="s">
        <v>31594</v>
      </c>
      <c r="R7" s="236" t="s">
        <v>219</v>
      </c>
      <c r="S7" s="236" t="s">
        <v>220</v>
      </c>
      <c r="T7" s="236">
        <v>14</v>
      </c>
      <c r="U7" s="236">
        <v>14</v>
      </c>
      <c r="V7" s="238">
        <v>72</v>
      </c>
      <c r="W7" s="236">
        <v>0</v>
      </c>
      <c r="X7" s="236">
        <v>2</v>
      </c>
      <c r="Y7" s="236" t="s">
        <v>203</v>
      </c>
      <c r="Z7" s="236" t="s">
        <v>12690</v>
      </c>
      <c r="AA7" s="236"/>
      <c r="AB7" s="236" t="s">
        <v>204</v>
      </c>
      <c r="AC7" s="236" t="s">
        <v>205</v>
      </c>
      <c r="AD7" s="236">
        <v>0</v>
      </c>
      <c r="AE7" s="236" t="s">
        <v>206</v>
      </c>
      <c r="AF7" s="236">
        <v>24</v>
      </c>
      <c r="AG7" s="236" t="s">
        <v>288</v>
      </c>
      <c r="AH7" s="236" t="s">
        <v>289</v>
      </c>
      <c r="AI7" s="236" t="s">
        <v>209</v>
      </c>
      <c r="AJ7" s="236">
        <v>0</v>
      </c>
      <c r="AK7" s="237">
        <v>46085</v>
      </c>
      <c r="AL7" s="236" t="s">
        <v>195</v>
      </c>
    </row>
    <row r="8" spans="1:38" ht="61.2" x14ac:dyDescent="0.3">
      <c r="A8" s="5" t="str">
        <f>TRIM(Z8)</f>
        <v>21159</v>
      </c>
      <c r="B8" s="228" t="str">
        <f>IFERROR(VLOOKUP(Table3[[#This Row],[Truck Number]], HolmanReport!C:C,1,0), "Research w.Holman")</f>
        <v>21159</v>
      </c>
      <c r="C8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8" s="229">
        <f ca="1">IF(Table3[[#This Row],[Ticket Status]]="OPEN", SUM((TODAY())-Table3[[#This Row],[Original Start Date]]), "Not Open")</f>
        <v>17</v>
      </c>
      <c r="E8" s="229" t="str">
        <f>Table3[[#This Row],[Renter Name]]</f>
        <v>DILAN ABREU</v>
      </c>
      <c r="F8" s="229" t="str">
        <f>IFERROR(VLOOKUP(Table3[[#This Row],[Rental under Name: ]], 'TPMS-Auto'!C:G,5,0), "RESEARCH!!")</f>
        <v>DABREU</v>
      </c>
      <c r="G8" s="229" t="str">
        <f>IFERROR(VLOOKUP(Table3[[#This Row],[Truck Number]],'TPMS-Auto'!$A:$K,3, 0), "Not Assigned in TPMS!!")</f>
        <v>DILAN ABREU</v>
      </c>
      <c r="H8" s="229" t="str">
        <f>IFERROR(VLOOKUP(Table3[[#This Row],[Truck Number]],'TPMS-Auto'!$A:$K,7, 0), "Not Assigned in TPMS!!")</f>
        <v>DABREU</v>
      </c>
      <c r="I8" s="69" t="str">
        <f>IFERROR(VLOOKUP(Table3[[#This Row],[Truck Number]], Query1[[TRUCK_LU]:[Service Date]],25, 0), "Not Assigned in TPMS!!")</f>
        <v>Not Assigned in TPMS!!</v>
      </c>
      <c r="J8" s="69" t="str">
        <f>IF(E8=E7, "Yes", "No")</f>
        <v>No</v>
      </c>
      <c r="K8" s="236" t="s">
        <v>3273</v>
      </c>
      <c r="L8" s="236" t="s">
        <v>3271</v>
      </c>
      <c r="M8" s="236" t="s">
        <v>197</v>
      </c>
      <c r="N8" s="236" t="s">
        <v>3274</v>
      </c>
      <c r="O8" s="237">
        <v>46069</v>
      </c>
      <c r="P8" s="236" t="s">
        <v>3275</v>
      </c>
      <c r="Q8" s="236" t="s">
        <v>3276</v>
      </c>
      <c r="R8" s="236" t="s">
        <v>250</v>
      </c>
      <c r="S8" s="236" t="s">
        <v>220</v>
      </c>
      <c r="T8" s="236">
        <v>15</v>
      </c>
      <c r="U8" s="236">
        <v>5</v>
      </c>
      <c r="V8" s="238">
        <v>73</v>
      </c>
      <c r="W8" s="236">
        <v>1</v>
      </c>
      <c r="X8" s="236">
        <v>18</v>
      </c>
      <c r="Y8" s="236" t="s">
        <v>203</v>
      </c>
      <c r="Z8" s="236" t="s">
        <v>3270</v>
      </c>
      <c r="AA8" s="236"/>
      <c r="AB8" s="236" t="s">
        <v>204</v>
      </c>
      <c r="AC8" s="236" t="s">
        <v>205</v>
      </c>
      <c r="AD8" s="236">
        <v>3</v>
      </c>
      <c r="AE8" s="236" t="s">
        <v>206</v>
      </c>
      <c r="AF8" s="236">
        <v>24</v>
      </c>
      <c r="AG8" s="236" t="s">
        <v>233</v>
      </c>
      <c r="AH8" s="236" t="s">
        <v>884</v>
      </c>
      <c r="AI8" s="236" t="s">
        <v>209</v>
      </c>
      <c r="AJ8" s="236">
        <v>0</v>
      </c>
      <c r="AK8" s="237">
        <v>46069</v>
      </c>
      <c r="AL8" s="236" t="s">
        <v>223</v>
      </c>
    </row>
    <row r="9" spans="1:38" ht="61.2" x14ac:dyDescent="0.3">
      <c r="A9" s="5" t="str">
        <f>TRIM(Z9)</f>
        <v>21162</v>
      </c>
      <c r="B9" s="228" t="str">
        <f>IFERROR(VLOOKUP(Table3[[#This Row],[Truck Number]], HolmanReport!C:C,1,0), "Research w.Holman")</f>
        <v>Research w.Holman</v>
      </c>
      <c r="C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" s="229">
        <f ca="1">IF(Table3[[#This Row],[Ticket Status]]="OPEN", SUM((TODAY())-Table3[[#This Row],[Original Start Date]]), "Not Open")</f>
        <v>146</v>
      </c>
      <c r="E9" s="229" t="str">
        <f>Table3[[#This Row],[Renter Name]]</f>
        <v>ILJIR ZULFIU</v>
      </c>
      <c r="F9" s="229" t="str">
        <f>IFERROR(VLOOKUP(Table3[[#This Row],[Rental under Name: ]], 'TPMS-Auto'!C:G,5,0), "RESEARCH!!")</f>
        <v>IZULFIU</v>
      </c>
      <c r="G9" s="229" t="str">
        <f>IFERROR(VLOOKUP(Table3[[#This Row],[Truck Number]],'TPMS-Auto'!$A:$K,3, 0), "Not Assigned in TPMS!!")</f>
        <v>ILJIR ZULFIU</v>
      </c>
      <c r="H9" s="229" t="str">
        <f>IFERROR(VLOOKUP(Table3[[#This Row],[Truck Number]],'TPMS-Auto'!$A:$K,7, 0), "Not Assigned in TPMS!!")</f>
        <v>IZULFIU</v>
      </c>
      <c r="I9" s="69" t="str">
        <f>IFERROR(VLOOKUP(Table3[[#This Row],[Truck Number]], Query1[[TRUCK_LU]:[Service Date]],25, 0), "Not Assigned in TPMS!!")</f>
        <v>Not Assigned in TPMS!!</v>
      </c>
      <c r="J9" s="69" t="str">
        <f>IF(E9=E8, "Yes", "No")</f>
        <v>No</v>
      </c>
      <c r="K9" s="236" t="s">
        <v>2598</v>
      </c>
      <c r="L9" s="236" t="s">
        <v>254</v>
      </c>
      <c r="M9" s="236" t="s">
        <v>197</v>
      </c>
      <c r="N9" s="236" t="s">
        <v>2599</v>
      </c>
      <c r="O9" s="237">
        <v>46055</v>
      </c>
      <c r="P9" s="236" t="s">
        <v>258</v>
      </c>
      <c r="Q9" s="236" t="s">
        <v>259</v>
      </c>
      <c r="R9" s="236" t="s">
        <v>260</v>
      </c>
      <c r="S9" s="236" t="s">
        <v>202</v>
      </c>
      <c r="T9" s="236">
        <v>29</v>
      </c>
      <c r="U9" s="236">
        <v>3</v>
      </c>
      <c r="V9" s="238">
        <v>68</v>
      </c>
      <c r="W9" s="236">
        <v>2</v>
      </c>
      <c r="X9" s="236">
        <v>32</v>
      </c>
      <c r="Y9" s="236" t="s">
        <v>203</v>
      </c>
      <c r="Z9" s="236" t="s">
        <v>253</v>
      </c>
      <c r="AA9" s="236"/>
      <c r="AB9" s="236" t="s">
        <v>204</v>
      </c>
      <c r="AC9" s="236" t="s">
        <v>205</v>
      </c>
      <c r="AD9" s="236">
        <v>3</v>
      </c>
      <c r="AE9" s="236" t="s">
        <v>206</v>
      </c>
      <c r="AF9" s="236">
        <v>25</v>
      </c>
      <c r="AG9" s="236" t="s">
        <v>207</v>
      </c>
      <c r="AH9" s="236" t="s">
        <v>208</v>
      </c>
      <c r="AI9" s="236" t="s">
        <v>209</v>
      </c>
      <c r="AJ9" s="236">
        <v>3</v>
      </c>
      <c r="AK9" s="237">
        <v>45940</v>
      </c>
      <c r="AL9" s="236" t="s">
        <v>195</v>
      </c>
    </row>
    <row r="10" spans="1:38" ht="61.2" x14ac:dyDescent="0.3">
      <c r="A10" s="5" t="str">
        <f>TRIM(Z10)</f>
        <v>21164</v>
      </c>
      <c r="B10" s="228" t="str">
        <f>IFERROR(VLOOKUP(Table3[[#This Row],[Truck Number]], HolmanReport!C:C,1,0), "Research w.Holman")</f>
        <v>21164</v>
      </c>
      <c r="C1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" s="229">
        <f ca="1">IF(Table3[[#This Row],[Ticket Status]]="OPEN", SUM((TODAY())-Table3[[#This Row],[Original Start Date]]), "Not Open")</f>
        <v>1</v>
      </c>
      <c r="E10" s="229" t="str">
        <f>Table3[[#This Row],[Renter Name]]</f>
        <v>ADAM APRIM</v>
      </c>
      <c r="F10" s="229" t="str">
        <f>IFERROR(VLOOKUP(Table3[[#This Row],[Rental under Name: ]], 'TPMS-Auto'!C:G,5,0), "RESEARCH!!")</f>
        <v>AAPRIM</v>
      </c>
      <c r="G10" s="229" t="str">
        <f>IFERROR(VLOOKUP(Table3[[#This Row],[Truck Number]],'TPMS-Auto'!$A:$K,3, 0), "Not Assigned in TPMS!!")</f>
        <v>ADAM APRIM</v>
      </c>
      <c r="H10" s="229" t="str">
        <f>IFERROR(VLOOKUP(Table3[[#This Row],[Truck Number]],'TPMS-Auto'!$A:$K,7, 0), "Not Assigned in TPMS!!")</f>
        <v>AAPRIM</v>
      </c>
      <c r="I10" s="69" t="str">
        <f>IFERROR(VLOOKUP(Table3[[#This Row],[Truck Number]], Query1[[TRUCK_LU]:[Service Date]],25, 0), "Not Assigned in TPMS!!")</f>
        <v>Not Assigned in TPMS!!</v>
      </c>
      <c r="J10" s="69" t="str">
        <f>IF(E10=E9, "Yes", "No")</f>
        <v>No</v>
      </c>
      <c r="K10" s="236" t="s">
        <v>31584</v>
      </c>
      <c r="L10" s="236" t="s">
        <v>3278</v>
      </c>
      <c r="M10" s="236" t="s">
        <v>1045</v>
      </c>
      <c r="N10" s="236" t="s">
        <v>31585</v>
      </c>
      <c r="O10" s="237">
        <v>46085</v>
      </c>
      <c r="P10" s="236" t="s">
        <v>31586</v>
      </c>
      <c r="Q10" s="236" t="s">
        <v>31587</v>
      </c>
      <c r="R10" s="236" t="s">
        <v>366</v>
      </c>
      <c r="S10" s="236" t="s">
        <v>31588</v>
      </c>
      <c r="T10" s="236">
        <v>14</v>
      </c>
      <c r="U10" s="236">
        <v>14</v>
      </c>
      <c r="V10" s="238">
        <v>95.11</v>
      </c>
      <c r="W10" s="236">
        <v>0</v>
      </c>
      <c r="X10" s="236">
        <v>2</v>
      </c>
      <c r="Y10" s="236" t="s">
        <v>203</v>
      </c>
      <c r="Z10" s="236" t="s">
        <v>3277</v>
      </c>
      <c r="AA10" s="236"/>
      <c r="AB10" s="236" t="s">
        <v>31421</v>
      </c>
      <c r="AC10" s="236" t="s">
        <v>205</v>
      </c>
      <c r="AD10" s="236">
        <v>0</v>
      </c>
      <c r="AE10" s="236" t="s">
        <v>206</v>
      </c>
      <c r="AF10" s="236">
        <v>25</v>
      </c>
      <c r="AG10" s="236" t="s">
        <v>384</v>
      </c>
      <c r="AH10" s="236" t="s">
        <v>385</v>
      </c>
      <c r="AI10" s="236" t="s">
        <v>209</v>
      </c>
      <c r="AJ10" s="236">
        <v>0</v>
      </c>
      <c r="AK10" s="237">
        <v>46085</v>
      </c>
      <c r="AL10" s="236" t="s">
        <v>195</v>
      </c>
    </row>
    <row r="11" spans="1:38" ht="61.2" x14ac:dyDescent="0.3">
      <c r="A11" s="5" t="str">
        <f>TRIM(Z11)</f>
        <v>21175</v>
      </c>
      <c r="B11" s="228" t="str">
        <f>IFERROR(VLOOKUP(Table3[[#This Row],[Truck Number]], HolmanReport!C:C,1,0), "Research w.Holman")</f>
        <v>21175</v>
      </c>
      <c r="C1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" s="229" t="str">
        <f ca="1">IF(Table3[[#This Row],[Ticket Status]]="OPEN", SUM((TODAY())-Table3[[#This Row],[Original Start Date]]), "Not Open")</f>
        <v>Not Open</v>
      </c>
      <c r="E11" s="229" t="str">
        <f>Table3[[#This Row],[Renter Name]]</f>
        <v>KYLE TATUM</v>
      </c>
      <c r="F11" s="229" t="str">
        <f>IFERROR(VLOOKUP(Table3[[#This Row],[Rental under Name: ]], 'TPMS-Auto'!C:G,5,0), "RESEARCH!!")</f>
        <v>KTATUM3</v>
      </c>
      <c r="G11" s="229" t="str">
        <f>IFERROR(VLOOKUP(Table3[[#This Row],[Truck Number]],'TPMS-Auto'!$A:$K,3, 0), "Not Assigned in TPMS!!")</f>
        <v>KYLE TATUM</v>
      </c>
      <c r="H11" s="229" t="str">
        <f>IFERROR(VLOOKUP(Table3[[#This Row],[Truck Number]],'TPMS-Auto'!$A:$K,7, 0), "Not Assigned in TPMS!!")</f>
        <v>KTATUM3</v>
      </c>
      <c r="I11" s="69" t="str">
        <f>IFERROR(VLOOKUP(Table3[[#This Row],[Truck Number]], Query1[[TRUCK_LU]:[Service Date]],25, 0), "Not Assigned in TPMS!!")</f>
        <v>Not Assigned in TPMS!!</v>
      </c>
      <c r="J11" s="69" t="str">
        <f>IF(E11=E10, "Yes", "No")</f>
        <v>No</v>
      </c>
      <c r="K11" s="236" t="s">
        <v>3082</v>
      </c>
      <c r="L11" s="236" t="s">
        <v>273</v>
      </c>
      <c r="M11" s="236" t="s">
        <v>197</v>
      </c>
      <c r="N11" s="236" t="s">
        <v>3083</v>
      </c>
      <c r="O11" s="237">
        <v>46065</v>
      </c>
      <c r="P11" s="236" t="s">
        <v>277</v>
      </c>
      <c r="Q11" s="236" t="s">
        <v>278</v>
      </c>
      <c r="R11" s="236" t="s">
        <v>279</v>
      </c>
      <c r="S11" s="236" t="s">
        <v>202</v>
      </c>
      <c r="T11" s="236">
        <v>16</v>
      </c>
      <c r="U11" s="236">
        <v>14</v>
      </c>
      <c r="V11" s="238">
        <v>69</v>
      </c>
      <c r="W11" s="236">
        <v>1</v>
      </c>
      <c r="X11" s="236">
        <v>16</v>
      </c>
      <c r="Y11" s="236" t="s">
        <v>3834</v>
      </c>
      <c r="Z11" s="236" t="s">
        <v>272</v>
      </c>
      <c r="AA11" s="236"/>
      <c r="AB11" s="236" t="s">
        <v>204</v>
      </c>
      <c r="AC11" s="236" t="s">
        <v>205</v>
      </c>
      <c r="AD11" s="236">
        <v>0</v>
      </c>
      <c r="AE11" s="236" t="s">
        <v>206</v>
      </c>
      <c r="AF11" s="236">
        <v>25</v>
      </c>
      <c r="AG11" s="236" t="s">
        <v>207</v>
      </c>
      <c r="AH11" s="236" t="s">
        <v>208</v>
      </c>
      <c r="AI11" s="236" t="s">
        <v>209</v>
      </c>
      <c r="AJ11" s="236">
        <v>0</v>
      </c>
      <c r="AK11" s="237">
        <v>46065</v>
      </c>
      <c r="AL11" s="236" t="s">
        <v>223</v>
      </c>
    </row>
    <row r="12" spans="1:38" ht="61.2" x14ac:dyDescent="0.3">
      <c r="A12" s="5" t="str">
        <f>TRIM(Z12)</f>
        <v>21187</v>
      </c>
      <c r="B12" s="228" t="str">
        <f>IFERROR(VLOOKUP(Table3[[#This Row],[Truck Number]], HolmanReport!C:C,1,0), "Research w.Holman")</f>
        <v>21187</v>
      </c>
      <c r="C1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" s="229" t="str">
        <f ca="1">IF(Table3[[#This Row],[Ticket Status]]="OPEN", SUM((TODAY())-Table3[[#This Row],[Original Start Date]]), "Not Open")</f>
        <v>Not Open</v>
      </c>
      <c r="E12" s="229" t="str">
        <f>Table3[[#This Row],[Renter Name]]</f>
        <v>LONDON WILLIAMS</v>
      </c>
      <c r="F12" s="229" t="str">
        <f>IFERROR(VLOOKUP(Table3[[#This Row],[Rental under Name: ]], 'TPMS-Auto'!C:G,5,0), "RESEARCH!!")</f>
        <v>LWILLI3</v>
      </c>
      <c r="G12" s="229" t="str">
        <f>IFERROR(VLOOKUP(Table3[[#This Row],[Truck Number]],'TPMS-Auto'!$A:$K,3, 0), "Not Assigned in TPMS!!")</f>
        <v>Not Assigned in TPMS!!</v>
      </c>
      <c r="H12" s="229" t="str">
        <f>IFERROR(VLOOKUP(Table3[[#This Row],[Truck Number]],'TPMS-Auto'!$A:$K,7, 0), "Not Assigned in TPMS!!")</f>
        <v>Not Assigned in TPMS!!</v>
      </c>
      <c r="I12" s="69" t="str">
        <f>IFERROR(VLOOKUP(Table3[[#This Row],[Truck Number]], Query1[[TRUCK_LU]:[Service Date]],25, 0), "Not Assigned in TPMS!!")</f>
        <v>Not Assigned in TPMS!!</v>
      </c>
      <c r="J12" s="69" t="str">
        <f>IF(E12=E11, "Yes", "No")</f>
        <v>No</v>
      </c>
      <c r="K12" s="236" t="s">
        <v>3835</v>
      </c>
      <c r="L12" s="236" t="s">
        <v>281</v>
      </c>
      <c r="M12" s="236" t="s">
        <v>215</v>
      </c>
      <c r="N12" s="236" t="s">
        <v>3836</v>
      </c>
      <c r="O12" s="237">
        <v>46027</v>
      </c>
      <c r="P12" s="236" t="s">
        <v>285</v>
      </c>
      <c r="Q12" s="236" t="s">
        <v>286</v>
      </c>
      <c r="R12" s="236" t="s">
        <v>287</v>
      </c>
      <c r="S12" s="236" t="s">
        <v>202</v>
      </c>
      <c r="T12" s="236">
        <v>30</v>
      </c>
      <c r="U12" s="236">
        <v>30</v>
      </c>
      <c r="V12" s="236">
        <v>68</v>
      </c>
      <c r="W12" s="236">
        <v>1</v>
      </c>
      <c r="X12" s="236">
        <v>31</v>
      </c>
      <c r="Y12" s="236" t="s">
        <v>3834</v>
      </c>
      <c r="Z12" s="236" t="s">
        <v>280</v>
      </c>
      <c r="AA12" s="236"/>
      <c r="AB12" s="236" t="s">
        <v>204</v>
      </c>
      <c r="AC12" s="236" t="s">
        <v>205</v>
      </c>
      <c r="AD12" s="236">
        <v>0</v>
      </c>
      <c r="AE12" s="236" t="s">
        <v>206</v>
      </c>
      <c r="AF12" s="236">
        <v>26</v>
      </c>
      <c r="AG12" s="236" t="s">
        <v>288</v>
      </c>
      <c r="AH12" s="236" t="s">
        <v>289</v>
      </c>
      <c r="AI12" s="236" t="s">
        <v>209</v>
      </c>
      <c r="AJ12" s="236">
        <v>7</v>
      </c>
      <c r="AK12" s="237">
        <v>45817</v>
      </c>
      <c r="AL12" s="236" t="s">
        <v>223</v>
      </c>
    </row>
    <row r="13" spans="1:38" ht="61.2" x14ac:dyDescent="0.3">
      <c r="A13" s="5" t="str">
        <f>TRIM(Z13)</f>
        <v>21190</v>
      </c>
      <c r="B13" s="228" t="str">
        <f>IFERROR(VLOOKUP(Table3[[#This Row],[Truck Number]], HolmanReport!C:C,1,0), "Research w.Holman")</f>
        <v>Research w.Holman</v>
      </c>
      <c r="C1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" s="229">
        <f ca="1">IF(Table3[[#This Row],[Ticket Status]]="OPEN", SUM((TODAY())-Table3[[#This Row],[Original Start Date]]), "Not Open")</f>
        <v>191</v>
      </c>
      <c r="E13" s="229" t="str">
        <f>Table3[[#This Row],[Renter Name]]</f>
        <v>BRAD JONES</v>
      </c>
      <c r="F13" s="229" t="str">
        <f>IFERROR(VLOOKUP(Table3[[#This Row],[Rental under Name: ]], 'TPMS-Auto'!C:G,5,0), "RESEARCH!!")</f>
        <v>BJONES1</v>
      </c>
      <c r="G13" s="229" t="str">
        <f>IFERROR(VLOOKUP(Table3[[#This Row],[Truck Number]],'TPMS-Auto'!$A:$K,3, 0), "Not Assigned in TPMS!!")</f>
        <v>BRAD JONES</v>
      </c>
      <c r="H13" s="229" t="str">
        <f>IFERROR(VLOOKUP(Table3[[#This Row],[Truck Number]],'TPMS-Auto'!$A:$K,7, 0), "Not Assigned in TPMS!!")</f>
        <v>BJONES1</v>
      </c>
      <c r="I13" s="69" t="str">
        <f>IFERROR(VLOOKUP(Table3[[#This Row],[Truck Number]], Query1[[TRUCK_LU]:[Service Date]],25, 0), "Not Assigned in TPMS!!")</f>
        <v>Not Assigned in TPMS!!</v>
      </c>
      <c r="J13" s="69" t="str">
        <f>IF(E13=E12, "Yes", "No")</f>
        <v>No</v>
      </c>
      <c r="K13" s="236" t="s">
        <v>2600</v>
      </c>
      <c r="L13" s="236" t="s">
        <v>291</v>
      </c>
      <c r="M13" s="236" t="s">
        <v>215</v>
      </c>
      <c r="N13" s="236" t="s">
        <v>2601</v>
      </c>
      <c r="O13" s="237">
        <v>46075</v>
      </c>
      <c r="P13" s="236" t="s">
        <v>295</v>
      </c>
      <c r="Q13" s="236" t="s">
        <v>296</v>
      </c>
      <c r="R13" s="236" t="s">
        <v>297</v>
      </c>
      <c r="S13" s="236" t="s">
        <v>202</v>
      </c>
      <c r="T13" s="236">
        <v>30</v>
      </c>
      <c r="U13" s="236">
        <v>30</v>
      </c>
      <c r="V13" s="238">
        <v>68</v>
      </c>
      <c r="W13" s="236">
        <v>0</v>
      </c>
      <c r="X13" s="236">
        <v>12</v>
      </c>
      <c r="Y13" s="236" t="s">
        <v>203</v>
      </c>
      <c r="Z13" s="236" t="s">
        <v>290</v>
      </c>
      <c r="AA13" s="236"/>
      <c r="AB13" s="236" t="s">
        <v>204</v>
      </c>
      <c r="AC13" s="236" t="s">
        <v>205</v>
      </c>
      <c r="AD13" s="236">
        <v>0</v>
      </c>
      <c r="AE13" s="236" t="s">
        <v>206</v>
      </c>
      <c r="AF13" s="236">
        <v>24</v>
      </c>
      <c r="AG13" s="236" t="s">
        <v>298</v>
      </c>
      <c r="AH13" s="236" t="s">
        <v>299</v>
      </c>
      <c r="AI13" s="236" t="s">
        <v>209</v>
      </c>
      <c r="AJ13" s="236">
        <v>7</v>
      </c>
      <c r="AK13" s="237">
        <v>45895</v>
      </c>
      <c r="AL13" s="236" t="s">
        <v>223</v>
      </c>
    </row>
    <row r="14" spans="1:38" ht="20.399999999999999" x14ac:dyDescent="0.3">
      <c r="A14" s="5" t="str">
        <f>TRIM(Z14)</f>
        <v>21222</v>
      </c>
      <c r="B14" s="228" t="str">
        <f>IFERROR(VLOOKUP(Table3[[#This Row],[Truck Number]], HolmanReport!C:C,1,0), "Research w.Holman")</f>
        <v>21222</v>
      </c>
      <c r="C1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" s="229">
        <f ca="1">IF(Table3[[#This Row],[Ticket Status]]="OPEN", SUM((TODAY())-Table3[[#This Row],[Original Start Date]]), "Not Open")</f>
        <v>58</v>
      </c>
      <c r="E14" s="229" t="str">
        <f>Table3[[#This Row],[Renter Name]]</f>
        <v>WILLIAM VALENTINE</v>
      </c>
      <c r="F14" s="229" t="str">
        <f>IFERROR(VLOOKUP(Table3[[#This Row],[Rental under Name: ]], 'TPMS-Auto'!C:G,5,0), "RESEARCH!!")</f>
        <v>WVALENT</v>
      </c>
      <c r="G14" s="229" t="str">
        <f>IFERROR(VLOOKUP(Table3[[#This Row],[Truck Number]],'TPMS-Auto'!$A:$K,3, 0), "Not Assigned in TPMS!!")</f>
        <v>WILLIAM VALENTINE</v>
      </c>
      <c r="H14" s="229" t="str">
        <f>IFERROR(VLOOKUP(Table3[[#This Row],[Truck Number]],'TPMS-Auto'!$A:$K,7, 0), "Not Assigned in TPMS!!")</f>
        <v>WVALENT</v>
      </c>
      <c r="I14" s="69" t="str">
        <f>IFERROR(VLOOKUP(Table3[[#This Row],[Truck Number]], Query1[[TRUCK_LU]:[Service Date]],25, 0), "Not Assigned in TPMS!!")</f>
        <v>Not Assigned in TPMS!!</v>
      </c>
      <c r="J14" s="69" t="str">
        <f>IF(E14=E13, "Yes", "No")</f>
        <v>No</v>
      </c>
      <c r="K14" s="236" t="s">
        <v>2602</v>
      </c>
      <c r="L14" s="236" t="s">
        <v>2094</v>
      </c>
      <c r="M14" s="236" t="s">
        <v>197</v>
      </c>
      <c r="N14" s="236" t="s">
        <v>2603</v>
      </c>
      <c r="O14" s="237">
        <v>46058</v>
      </c>
      <c r="P14" s="236" t="s">
        <v>2098</v>
      </c>
      <c r="Q14" s="236" t="s">
        <v>2099</v>
      </c>
      <c r="R14" s="236" t="s">
        <v>575</v>
      </c>
      <c r="S14" s="236" t="s">
        <v>2100</v>
      </c>
      <c r="T14" s="236">
        <v>30</v>
      </c>
      <c r="U14" s="236">
        <v>2</v>
      </c>
      <c r="V14" s="238">
        <v>53.01</v>
      </c>
      <c r="W14" s="236">
        <v>5</v>
      </c>
      <c r="X14" s="236">
        <v>29</v>
      </c>
      <c r="Y14" s="236" t="s">
        <v>203</v>
      </c>
      <c r="Z14" s="236" t="s">
        <v>2093</v>
      </c>
      <c r="AA14" s="236"/>
      <c r="AB14" s="236" t="s">
        <v>204</v>
      </c>
      <c r="AC14" s="236" t="s">
        <v>205</v>
      </c>
      <c r="AD14" s="236">
        <v>0</v>
      </c>
      <c r="AE14" s="236" t="s">
        <v>206</v>
      </c>
      <c r="AF14" s="236">
        <v>26</v>
      </c>
      <c r="AG14" s="236" t="s">
        <v>221</v>
      </c>
      <c r="AH14" s="236" t="s">
        <v>2101</v>
      </c>
      <c r="AI14" s="236" t="s">
        <v>209</v>
      </c>
      <c r="AJ14" s="236">
        <v>1</v>
      </c>
      <c r="AK14" s="237">
        <v>46028</v>
      </c>
      <c r="AL14" s="236" t="s">
        <v>195</v>
      </c>
    </row>
    <row r="15" spans="1:38" ht="61.2" x14ac:dyDescent="0.3">
      <c r="A15" s="5" t="str">
        <f>TRIM(Z15)</f>
        <v>21234</v>
      </c>
      <c r="B15" s="228" t="str">
        <f>IFERROR(VLOOKUP(Table3[[#This Row],[Truck Number]], HolmanReport!C:C,1,0), "Research w.Holman")</f>
        <v>21234</v>
      </c>
      <c r="C1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" s="229">
        <f ca="1">IF(Table3[[#This Row],[Ticket Status]]="OPEN", SUM((TODAY())-Table3[[#This Row],[Original Start Date]]), "Not Open")</f>
        <v>9</v>
      </c>
      <c r="E15" s="229" t="str">
        <f>Table3[[#This Row],[Renter Name]]</f>
        <v>TYLER LABORDE</v>
      </c>
      <c r="F15" s="229" t="str">
        <f>IFERROR(VLOOKUP(Table3[[#This Row],[Rental under Name: ]], 'TPMS-Auto'!C:G,5,0), "RESEARCH!!")</f>
        <v>TLABORD</v>
      </c>
      <c r="G15" s="229" t="str">
        <f>IFERROR(VLOOKUP(Table3[[#This Row],[Truck Number]],'TPMS-Auto'!$A:$K,3, 0), "Not Assigned in TPMS!!")</f>
        <v>TYLER LABORDE</v>
      </c>
      <c r="H15" s="229" t="str">
        <f>IFERROR(VLOOKUP(Table3[[#This Row],[Truck Number]],'TPMS-Auto'!$A:$K,7, 0), "Not Assigned in TPMS!!")</f>
        <v>TLABORD</v>
      </c>
      <c r="I15" s="69" t="str">
        <f>IFERROR(VLOOKUP(Table3[[#This Row],[Truck Number]], Query1[[TRUCK_LU]:[Service Date]],25, 0), "Not Assigned in TPMS!!")</f>
        <v>Not Assigned in TPMS!!</v>
      </c>
      <c r="J15" s="69" t="str">
        <f>IF(E15=E14, "Yes", "No")</f>
        <v>No</v>
      </c>
      <c r="K15" s="236" t="s">
        <v>3293</v>
      </c>
      <c r="L15" s="236" t="s">
        <v>3291</v>
      </c>
      <c r="M15" s="236" t="s">
        <v>197</v>
      </c>
      <c r="N15" s="236" t="s">
        <v>3294</v>
      </c>
      <c r="O15" s="237">
        <v>46077</v>
      </c>
      <c r="P15" s="236" t="s">
        <v>3295</v>
      </c>
      <c r="Q15" s="236" t="s">
        <v>3296</v>
      </c>
      <c r="R15" s="236" t="s">
        <v>297</v>
      </c>
      <c r="S15" s="236" t="s">
        <v>220</v>
      </c>
      <c r="T15" s="236">
        <v>14</v>
      </c>
      <c r="U15" s="236">
        <v>14</v>
      </c>
      <c r="V15" s="238">
        <v>69</v>
      </c>
      <c r="W15" s="236">
        <v>0</v>
      </c>
      <c r="X15" s="236">
        <v>10</v>
      </c>
      <c r="Y15" s="236" t="s">
        <v>203</v>
      </c>
      <c r="Z15" s="236" t="s">
        <v>3290</v>
      </c>
      <c r="AA15" s="236"/>
      <c r="AB15" s="236" t="s">
        <v>204</v>
      </c>
      <c r="AC15" s="236" t="s">
        <v>205</v>
      </c>
      <c r="AD15" s="236">
        <v>0</v>
      </c>
      <c r="AE15" s="236" t="s">
        <v>206</v>
      </c>
      <c r="AF15" s="236">
        <v>25</v>
      </c>
      <c r="AG15" s="236" t="s">
        <v>207</v>
      </c>
      <c r="AH15" s="236" t="s">
        <v>208</v>
      </c>
      <c r="AI15" s="236" t="s">
        <v>209</v>
      </c>
      <c r="AJ15" s="236">
        <v>0</v>
      </c>
      <c r="AK15" s="237">
        <v>46077</v>
      </c>
      <c r="AL15" s="236" t="s">
        <v>195</v>
      </c>
    </row>
    <row r="16" spans="1:38" ht="61.2" x14ac:dyDescent="0.3">
      <c r="A16" s="5" t="str">
        <f>TRIM(Z16)</f>
        <v>21237</v>
      </c>
      <c r="B16" s="228" t="str">
        <f>IFERROR(VLOOKUP(Table3[[#This Row],[Truck Number]], HolmanReport!C:C,1,0), "Research w.Holman")</f>
        <v>21237</v>
      </c>
      <c r="C1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" s="229">
        <f ca="1">IF(Table3[[#This Row],[Ticket Status]]="OPEN", SUM((TODAY())-Table3[[#This Row],[Original Start Date]]), "Not Open")</f>
        <v>226</v>
      </c>
      <c r="E16" s="229" t="str">
        <f>Table3[[#This Row],[Renter Name]]</f>
        <v>ARTHUR HARRIS</v>
      </c>
      <c r="F16" s="229" t="str">
        <f>IFERROR(VLOOKUP(Table3[[#This Row],[Rental under Name: ]], 'TPMS-Auto'!C:G,5,0), "RESEARCH!!")</f>
        <v>AHARRIS</v>
      </c>
      <c r="G16" s="229" t="str">
        <f>IFERROR(VLOOKUP(Table3[[#This Row],[Truck Number]],'TPMS-Auto'!$A:$K,3, 0), "Not Assigned in TPMS!!")</f>
        <v>ARTHUR HARRIS</v>
      </c>
      <c r="H16" s="229" t="str">
        <f>IFERROR(VLOOKUP(Table3[[#This Row],[Truck Number]],'TPMS-Auto'!$A:$K,7, 0), "Not Assigned in TPMS!!")</f>
        <v>AHARRIS</v>
      </c>
      <c r="I16" s="69" t="str">
        <f>IFERROR(VLOOKUP(Table3[[#This Row],[Truck Number]], Query1[[TRUCK_LU]:[Service Date]],25, 0), "Not Assigned in TPMS!!")</f>
        <v>Not Assigned in TPMS!!</v>
      </c>
      <c r="J16" s="69" t="str">
        <f>IF(E16=E15, "Yes", "No")</f>
        <v>No</v>
      </c>
      <c r="K16" s="236" t="s">
        <v>2604</v>
      </c>
      <c r="L16" s="236" t="s">
        <v>312</v>
      </c>
      <c r="M16" s="236" t="s">
        <v>215</v>
      </c>
      <c r="N16" s="236" t="s">
        <v>2605</v>
      </c>
      <c r="O16" s="237">
        <v>46070</v>
      </c>
      <c r="P16" s="236" t="s">
        <v>316</v>
      </c>
      <c r="Q16" s="236" t="s">
        <v>317</v>
      </c>
      <c r="R16" s="236" t="s">
        <v>318</v>
      </c>
      <c r="S16" s="236" t="s">
        <v>202</v>
      </c>
      <c r="T16" s="236">
        <v>30</v>
      </c>
      <c r="U16" s="236">
        <v>30</v>
      </c>
      <c r="V16" s="238">
        <v>86</v>
      </c>
      <c r="W16" s="236">
        <v>0</v>
      </c>
      <c r="X16" s="236">
        <v>17</v>
      </c>
      <c r="Y16" s="236" t="s">
        <v>203</v>
      </c>
      <c r="Z16" s="236" t="s">
        <v>311</v>
      </c>
      <c r="AA16" s="236"/>
      <c r="AB16" s="236" t="s">
        <v>204</v>
      </c>
      <c r="AC16" s="236" t="s">
        <v>205</v>
      </c>
      <c r="AD16" s="236">
        <v>0</v>
      </c>
      <c r="AE16" s="236" t="s">
        <v>206</v>
      </c>
      <c r="AF16" s="236">
        <v>26</v>
      </c>
      <c r="AG16" s="236" t="s">
        <v>207</v>
      </c>
      <c r="AH16" s="236" t="s">
        <v>208</v>
      </c>
      <c r="AI16" s="236" t="s">
        <v>209</v>
      </c>
      <c r="AJ16" s="236">
        <v>7</v>
      </c>
      <c r="AK16" s="237">
        <v>45860</v>
      </c>
      <c r="AL16" s="236" t="s">
        <v>223</v>
      </c>
    </row>
    <row r="17" spans="1:38" ht="61.2" x14ac:dyDescent="0.3">
      <c r="A17" s="5" t="str">
        <f>TRIM(Z17)</f>
        <v>21264</v>
      </c>
      <c r="B17" s="228" t="str">
        <f>IFERROR(VLOOKUP(Table3[[#This Row],[Truck Number]], HolmanReport!C:C,1,0), "Research w.Holman")</f>
        <v>Research w.Holman</v>
      </c>
      <c r="C1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" s="229">
        <f ca="1">IF(Table3[[#This Row],[Ticket Status]]="OPEN", SUM((TODAY())-Table3[[#This Row],[Original Start Date]]), "Not Open")</f>
        <v>211</v>
      </c>
      <c r="E17" s="229" t="str">
        <f>Table3[[#This Row],[Renter Name]]</f>
        <v>JOSE LOPEZ</v>
      </c>
      <c r="F17" s="229" t="str">
        <f>IFERROR(VLOOKUP(Table3[[#This Row],[Rental under Name: ]], 'TPMS-Auto'!C:G,5,0), "RESEARCH!!")</f>
        <v>JLOPEZ0</v>
      </c>
      <c r="G17" s="229" t="str">
        <f>IFERROR(VLOOKUP(Table3[[#This Row],[Truck Number]],'TPMS-Auto'!$A:$K,3, 0), "Not Assigned in TPMS!!")</f>
        <v>JOSE LOPEZ</v>
      </c>
      <c r="H17" s="229" t="str">
        <f>IFERROR(VLOOKUP(Table3[[#This Row],[Truck Number]],'TPMS-Auto'!$A:$K,7, 0), "Not Assigned in TPMS!!")</f>
        <v>JLOPEZ0</v>
      </c>
      <c r="I17" s="69" t="str">
        <f>IFERROR(VLOOKUP(Table3[[#This Row],[Truck Number]], Query1[[TRUCK_LU]:[Service Date]],25, 0), "Not Assigned in TPMS!!")</f>
        <v>Not Assigned in TPMS!!</v>
      </c>
      <c r="J17" s="69" t="str">
        <f>IF(E17=E16, "Yes", "No")</f>
        <v>No</v>
      </c>
      <c r="K17" s="236" t="s">
        <v>2606</v>
      </c>
      <c r="L17" s="236" t="s">
        <v>330</v>
      </c>
      <c r="M17" s="236" t="s">
        <v>197</v>
      </c>
      <c r="N17" s="236" t="s">
        <v>2607</v>
      </c>
      <c r="O17" s="237">
        <v>46055</v>
      </c>
      <c r="P17" s="236" t="s">
        <v>334</v>
      </c>
      <c r="Q17" s="236" t="s">
        <v>335</v>
      </c>
      <c r="R17" s="236" t="s">
        <v>279</v>
      </c>
      <c r="S17" s="236" t="s">
        <v>336</v>
      </c>
      <c r="T17" s="236">
        <v>29</v>
      </c>
      <c r="U17" s="236">
        <v>1</v>
      </c>
      <c r="V17" s="238">
        <v>76.290000000000006</v>
      </c>
      <c r="W17" s="236">
        <v>3</v>
      </c>
      <c r="X17" s="236">
        <v>32</v>
      </c>
      <c r="Y17" s="236" t="s">
        <v>203</v>
      </c>
      <c r="Z17" s="236" t="s">
        <v>329</v>
      </c>
      <c r="AA17" s="236"/>
      <c r="AB17" s="236" t="s">
        <v>204</v>
      </c>
      <c r="AC17" s="236" t="s">
        <v>205</v>
      </c>
      <c r="AD17" s="236">
        <v>3</v>
      </c>
      <c r="AE17" s="236" t="s">
        <v>206</v>
      </c>
      <c r="AF17" s="236">
        <v>24</v>
      </c>
      <c r="AG17" s="236" t="s">
        <v>270</v>
      </c>
      <c r="AH17" s="236" t="s">
        <v>337</v>
      </c>
      <c r="AI17" s="236" t="s">
        <v>209</v>
      </c>
      <c r="AJ17" s="236">
        <v>6</v>
      </c>
      <c r="AK17" s="237">
        <v>45875</v>
      </c>
      <c r="AL17" s="236" t="s">
        <v>223</v>
      </c>
    </row>
    <row r="18" spans="1:38" ht="61.2" x14ac:dyDescent="0.3">
      <c r="A18" s="5" t="str">
        <f>TRIM(Z18)</f>
        <v>21281</v>
      </c>
      <c r="B18" s="228" t="str">
        <f>IFERROR(VLOOKUP(Table3[[#This Row],[Truck Number]], HolmanReport!C:C,1,0), "Research w.Holman")</f>
        <v>Research w.Holman</v>
      </c>
      <c r="C1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" s="229">
        <f ca="1">IF(Table3[[#This Row],[Ticket Status]]="OPEN", SUM((TODAY())-Table3[[#This Row],[Original Start Date]]), "Not Open")</f>
        <v>84</v>
      </c>
      <c r="E18" s="229" t="str">
        <f>Table3[[#This Row],[Renter Name]]</f>
        <v>JOSHUA LEONARD</v>
      </c>
      <c r="F18" s="229" t="str">
        <f>IFERROR(VLOOKUP(Table3[[#This Row],[Rental under Name: ]], 'TPMS-Auto'!C:G,5,0), "RESEARCH!!")</f>
        <v>JLEONAR</v>
      </c>
      <c r="G18" s="229" t="str">
        <f>IFERROR(VLOOKUP(Table3[[#This Row],[Truck Number]],'TPMS-Auto'!$A:$K,3, 0), "Not Assigned in TPMS!!")</f>
        <v>JOSHUA LEONARD</v>
      </c>
      <c r="H18" s="229" t="str">
        <f>IFERROR(VLOOKUP(Table3[[#This Row],[Truck Number]],'TPMS-Auto'!$A:$K,7, 0), "Not Assigned in TPMS!!")</f>
        <v>JLEONAR</v>
      </c>
      <c r="I18" s="69" t="str">
        <f>IFERROR(VLOOKUP(Table3[[#This Row],[Truck Number]], Query1[[TRUCK_LU]:[Service Date]],25, 0), "Not Assigned in TPMS!!")</f>
        <v>Not Assigned in TPMS!!</v>
      </c>
      <c r="J18" s="69" t="str">
        <f>IF(E18=E17, "Yes", "No")</f>
        <v>No</v>
      </c>
      <c r="K18" s="236" t="s">
        <v>2608</v>
      </c>
      <c r="L18" s="236" t="s">
        <v>339</v>
      </c>
      <c r="M18" s="236" t="s">
        <v>197</v>
      </c>
      <c r="N18" s="236" t="s">
        <v>2609</v>
      </c>
      <c r="O18" s="237">
        <v>46062</v>
      </c>
      <c r="P18" s="236" t="s">
        <v>343</v>
      </c>
      <c r="Q18" s="236" t="s">
        <v>344</v>
      </c>
      <c r="R18" s="236" t="s">
        <v>279</v>
      </c>
      <c r="S18" s="236" t="s">
        <v>202</v>
      </c>
      <c r="T18" s="236">
        <v>25</v>
      </c>
      <c r="U18" s="236">
        <v>3</v>
      </c>
      <c r="V18" s="238">
        <v>69</v>
      </c>
      <c r="W18" s="236">
        <v>2</v>
      </c>
      <c r="X18" s="236">
        <v>25</v>
      </c>
      <c r="Y18" s="236" t="s">
        <v>203</v>
      </c>
      <c r="Z18" s="236" t="s">
        <v>338</v>
      </c>
      <c r="AA18" s="236"/>
      <c r="AB18" s="236" t="s">
        <v>204</v>
      </c>
      <c r="AC18" s="236" t="s">
        <v>205</v>
      </c>
      <c r="AD18" s="236">
        <v>0</v>
      </c>
      <c r="AE18" s="236" t="s">
        <v>206</v>
      </c>
      <c r="AF18" s="236">
        <v>24</v>
      </c>
      <c r="AG18" s="236" t="s">
        <v>345</v>
      </c>
      <c r="AH18" s="236" t="s">
        <v>346</v>
      </c>
      <c r="AI18" s="236" t="s">
        <v>209</v>
      </c>
      <c r="AJ18" s="236">
        <v>2</v>
      </c>
      <c r="AK18" s="237">
        <v>46002</v>
      </c>
      <c r="AL18" s="236" t="s">
        <v>195</v>
      </c>
    </row>
    <row r="19" spans="1:38" ht="61.2" x14ac:dyDescent="0.3">
      <c r="A19" s="5" t="str">
        <f>TRIM(Z19)</f>
        <v>21316</v>
      </c>
      <c r="B19" s="228" t="str">
        <f>IFERROR(VLOOKUP(Table3[[#This Row],[Truck Number]], HolmanReport!C:C,1,0), "Research w.Holman")</f>
        <v>Research w.Holman</v>
      </c>
      <c r="C1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" s="229">
        <f ca="1">IF(Table3[[#This Row],[Ticket Status]]="OPEN", SUM((TODAY())-Table3[[#This Row],[Original Start Date]]), "Not Open")</f>
        <v>59</v>
      </c>
      <c r="E19" s="229" t="str">
        <f>Table3[[#This Row],[Renter Name]]</f>
        <v>ZACHARY DYSART</v>
      </c>
      <c r="F19" s="229" t="str">
        <f>IFERROR(VLOOKUP(Table3[[#This Row],[Rental under Name: ]], 'TPMS-Auto'!C:G,5,0), "RESEARCH!!")</f>
        <v>ZDYSART</v>
      </c>
      <c r="G19" s="229" t="str">
        <f>IFERROR(VLOOKUP(Table3[[#This Row],[Truck Number]],'TPMS-Auto'!$A:$K,3, 0), "Not Assigned in TPMS!!")</f>
        <v>ZACHARY DYSART</v>
      </c>
      <c r="H19" s="229" t="str">
        <f>IFERROR(VLOOKUP(Table3[[#This Row],[Truck Number]],'TPMS-Auto'!$A:$K,7, 0), "Not Assigned in TPMS!!")</f>
        <v>ZDYSART</v>
      </c>
      <c r="I19" s="69" t="str">
        <f>IFERROR(VLOOKUP(Table3[[#This Row],[Truck Number]], Query1[[TRUCK_LU]:[Service Date]],25, 0), "Not Assigned in TPMS!!")</f>
        <v>Not Assigned in TPMS!!</v>
      </c>
      <c r="J19" s="69" t="str">
        <f>IF(E19=E18, "Yes", "No")</f>
        <v>No</v>
      </c>
      <c r="K19" s="236" t="s">
        <v>2610</v>
      </c>
      <c r="L19" s="236" t="s">
        <v>2103</v>
      </c>
      <c r="M19" s="236" t="s">
        <v>197</v>
      </c>
      <c r="N19" s="236" t="s">
        <v>2611</v>
      </c>
      <c r="O19" s="237">
        <v>46057</v>
      </c>
      <c r="P19" s="236" t="s">
        <v>1122</v>
      </c>
      <c r="Q19" s="236" t="s">
        <v>1123</v>
      </c>
      <c r="R19" s="236" t="s">
        <v>366</v>
      </c>
      <c r="S19" s="236" t="s">
        <v>202</v>
      </c>
      <c r="T19" s="236">
        <v>30</v>
      </c>
      <c r="U19" s="236">
        <v>7</v>
      </c>
      <c r="V19" s="238">
        <v>68</v>
      </c>
      <c r="W19" s="236">
        <v>3</v>
      </c>
      <c r="X19" s="236">
        <v>30</v>
      </c>
      <c r="Y19" s="236" t="s">
        <v>203</v>
      </c>
      <c r="Z19" s="236" t="s">
        <v>2102</v>
      </c>
      <c r="AA19" s="236"/>
      <c r="AB19" s="236" t="s">
        <v>204</v>
      </c>
      <c r="AC19" s="236" t="s">
        <v>205</v>
      </c>
      <c r="AD19" s="236">
        <v>0</v>
      </c>
      <c r="AE19" s="236" t="s">
        <v>206</v>
      </c>
      <c r="AF19" s="236">
        <v>25</v>
      </c>
      <c r="AG19" s="236" t="s">
        <v>207</v>
      </c>
      <c r="AH19" s="236" t="s">
        <v>208</v>
      </c>
      <c r="AI19" s="236" t="s">
        <v>209</v>
      </c>
      <c r="AJ19" s="236">
        <v>1</v>
      </c>
      <c r="AK19" s="237">
        <v>46027</v>
      </c>
      <c r="AL19" s="236" t="s">
        <v>195</v>
      </c>
    </row>
    <row r="20" spans="1:38" ht="61.2" x14ac:dyDescent="0.3">
      <c r="A20" s="5" t="str">
        <f>TRIM(Z20)</f>
        <v>21365</v>
      </c>
      <c r="B20" s="228" t="str">
        <f>IFERROR(VLOOKUP(Table3[[#This Row],[Truck Number]], HolmanReport!C:C,1,0), "Research w.Holman")</f>
        <v>21365</v>
      </c>
      <c r="C2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" s="229">
        <f ca="1">IF(Table3[[#This Row],[Ticket Status]]="OPEN", SUM((TODAY())-Table3[[#This Row],[Original Start Date]]), "Not Open")</f>
        <v>112</v>
      </c>
      <c r="E20" s="229" t="str">
        <f>Table3[[#This Row],[Renter Name]]</f>
        <v>VINCE ROSADO</v>
      </c>
      <c r="F20" s="229" t="str">
        <f>IFERROR(VLOOKUP(Table3[[#This Row],[Rental under Name: ]], 'TPMS-Auto'!C:G,5,0), "RESEARCH!!")</f>
        <v>RESEARCH!!</v>
      </c>
      <c r="G20" s="229" t="str">
        <f>IFERROR(VLOOKUP(Table3[[#This Row],[Truck Number]],'TPMS-Auto'!$A:$K,3, 0), "Not Assigned in TPMS!!")</f>
        <v>Not Assigned in TPMS!!</v>
      </c>
      <c r="H20" s="229" t="str">
        <f>IFERROR(VLOOKUP(Table3[[#This Row],[Truck Number]],'TPMS-Auto'!$A:$K,7, 0), "Not Assigned in TPMS!!")</f>
        <v>Not Assigned in TPMS!!</v>
      </c>
      <c r="I20" s="69" t="str">
        <f>IFERROR(VLOOKUP(Table3[[#This Row],[Truck Number]], Query1[[TRUCK_LU]:[Service Date]],25, 0), "Not Assigned in TPMS!!")</f>
        <v>Not Assigned in TPMS!!</v>
      </c>
      <c r="J20" s="69" t="str">
        <f>IF(E20=E19, "Yes", "No")</f>
        <v>No</v>
      </c>
      <c r="K20" s="236" t="s">
        <v>2612</v>
      </c>
      <c r="L20" s="236" t="s">
        <v>355</v>
      </c>
      <c r="M20" s="236" t="s">
        <v>197</v>
      </c>
      <c r="N20" s="236" t="s">
        <v>2613</v>
      </c>
      <c r="O20" s="237">
        <v>46064</v>
      </c>
      <c r="P20" s="236" t="s">
        <v>358</v>
      </c>
      <c r="Q20" s="236" t="s">
        <v>359</v>
      </c>
      <c r="R20" s="236" t="s">
        <v>279</v>
      </c>
      <c r="S20" s="236" t="s">
        <v>202</v>
      </c>
      <c r="T20" s="236">
        <v>24</v>
      </c>
      <c r="U20" s="236">
        <v>2</v>
      </c>
      <c r="V20" s="238">
        <v>69</v>
      </c>
      <c r="W20" s="236">
        <v>2</v>
      </c>
      <c r="X20" s="236">
        <v>23</v>
      </c>
      <c r="Y20" s="236" t="s">
        <v>203</v>
      </c>
      <c r="Z20" s="236" t="s">
        <v>354</v>
      </c>
      <c r="AA20" s="236"/>
      <c r="AB20" s="236" t="s">
        <v>204</v>
      </c>
      <c r="AC20" s="236" t="s">
        <v>205</v>
      </c>
      <c r="AD20" s="236">
        <v>0</v>
      </c>
      <c r="AE20" s="236" t="s">
        <v>206</v>
      </c>
      <c r="AF20" s="236">
        <v>25</v>
      </c>
      <c r="AG20" s="236" t="s">
        <v>207</v>
      </c>
      <c r="AH20" s="236" t="s">
        <v>208</v>
      </c>
      <c r="AI20" s="236" t="s">
        <v>209</v>
      </c>
      <c r="AJ20" s="236">
        <v>3</v>
      </c>
      <c r="AK20" s="237">
        <v>45974</v>
      </c>
      <c r="AL20" s="236" t="s">
        <v>195</v>
      </c>
    </row>
    <row r="21" spans="1:38" ht="61.2" x14ac:dyDescent="0.3">
      <c r="A21" s="5" t="str">
        <f>TRIM(Z21)</f>
        <v>21402</v>
      </c>
      <c r="B21" s="228" t="str">
        <f>IFERROR(VLOOKUP(Table3[[#This Row],[Truck Number]], HolmanReport!C:C,1,0), "Research w.Holman")</f>
        <v>Research w.Holman</v>
      </c>
      <c r="C2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" s="229">
        <f ca="1">IF(Table3[[#This Row],[Ticket Status]]="OPEN", SUM((TODAY())-Table3[[#This Row],[Original Start Date]]), "Not Open")</f>
        <v>72</v>
      </c>
      <c r="E21" s="229" t="str">
        <f>Table3[[#This Row],[Renter Name]]</f>
        <v>MOHAMMAD SAHIBZADA</v>
      </c>
      <c r="F21" s="229" t="str">
        <f>IFERROR(VLOOKUP(Table3[[#This Row],[Rental under Name: ]], 'TPMS-Auto'!C:G,5,0), "RESEARCH!!")</f>
        <v>MSAHIBZ</v>
      </c>
      <c r="G21" s="229" t="str">
        <f>IFERROR(VLOOKUP(Table3[[#This Row],[Truck Number]],'TPMS-Auto'!$A:$K,3, 0), "Not Assigned in TPMS!!")</f>
        <v>MOHAMMAD SAHIBZADA</v>
      </c>
      <c r="H21" s="229" t="str">
        <f>IFERROR(VLOOKUP(Table3[[#This Row],[Truck Number]],'TPMS-Auto'!$A:$K,7, 0), "Not Assigned in TPMS!!")</f>
        <v>MSAHIBZ</v>
      </c>
      <c r="I21" s="69" t="str">
        <f>IFERROR(VLOOKUP(Table3[[#This Row],[Truck Number]], Query1[[TRUCK_LU]:[Service Date]],25, 0), "Not Assigned in TPMS!!")</f>
        <v>Not Assigned in TPMS!!</v>
      </c>
      <c r="J21" s="69" t="str">
        <f>IF(E21=E20, "Yes", "No")</f>
        <v>No</v>
      </c>
      <c r="K21" s="236" t="s">
        <v>2614</v>
      </c>
      <c r="L21" s="236" t="s">
        <v>1906</v>
      </c>
      <c r="M21" s="236" t="s">
        <v>197</v>
      </c>
      <c r="N21" s="236" t="s">
        <v>2615</v>
      </c>
      <c r="O21" s="237">
        <v>46074</v>
      </c>
      <c r="P21" s="236" t="s">
        <v>1910</v>
      </c>
      <c r="Q21" s="236" t="s">
        <v>1509</v>
      </c>
      <c r="R21" s="236" t="s">
        <v>328</v>
      </c>
      <c r="S21" s="236" t="s">
        <v>202</v>
      </c>
      <c r="T21" s="236">
        <v>21</v>
      </c>
      <c r="U21" s="236">
        <v>7</v>
      </c>
      <c r="V21" s="238">
        <v>72</v>
      </c>
      <c r="W21" s="236">
        <v>1</v>
      </c>
      <c r="X21" s="236">
        <v>13</v>
      </c>
      <c r="Y21" s="236" t="s">
        <v>203</v>
      </c>
      <c r="Z21" s="236" t="s">
        <v>1905</v>
      </c>
      <c r="AA21" s="236"/>
      <c r="AB21" s="236" t="s">
        <v>204</v>
      </c>
      <c r="AC21" s="236" t="s">
        <v>205</v>
      </c>
      <c r="AD21" s="236">
        <v>0</v>
      </c>
      <c r="AE21" s="236" t="s">
        <v>206</v>
      </c>
      <c r="AF21" s="236">
        <v>24</v>
      </c>
      <c r="AG21" s="236" t="s">
        <v>319</v>
      </c>
      <c r="AH21" s="236" t="s">
        <v>478</v>
      </c>
      <c r="AI21" s="236" t="s">
        <v>209</v>
      </c>
      <c r="AJ21" s="236">
        <v>2</v>
      </c>
      <c r="AK21" s="237">
        <v>46014</v>
      </c>
      <c r="AL21" s="236" t="s">
        <v>223</v>
      </c>
    </row>
    <row r="22" spans="1:38" ht="61.2" x14ac:dyDescent="0.3">
      <c r="A22" s="5" t="str">
        <f>TRIM(Z22)</f>
        <v>21535</v>
      </c>
      <c r="B22" s="228" t="str">
        <f>IFERROR(VLOOKUP(Table3[[#This Row],[Truck Number]], HolmanReport!C:C,1,0), "Research w.Holman")</f>
        <v>21535</v>
      </c>
      <c r="C2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" s="229">
        <f ca="1">IF(Table3[[#This Row],[Ticket Status]]="OPEN", SUM((TODAY())-Table3[[#This Row],[Original Start Date]]), "Not Open")</f>
        <v>13</v>
      </c>
      <c r="E22" s="229" t="str">
        <f>Table3[[#This Row],[Renter Name]]</f>
        <v>RICHARD MANEGO</v>
      </c>
      <c r="F22" s="229" t="str">
        <f>IFERROR(VLOOKUP(Table3[[#This Row],[Rental under Name: ]], 'TPMS-Auto'!C:G,5,0), "RESEARCH!!")</f>
        <v>RMANEGO</v>
      </c>
      <c r="G22" s="229" t="str">
        <f>IFERROR(VLOOKUP(Table3[[#This Row],[Truck Number]],'TPMS-Auto'!$A:$K,3, 0), "Not Assigned in TPMS!!")</f>
        <v>RICHARD MANEGO</v>
      </c>
      <c r="H22" s="229" t="str">
        <f>IFERROR(VLOOKUP(Table3[[#This Row],[Truck Number]],'TPMS-Auto'!$A:$K,7, 0), "Not Assigned in TPMS!!")</f>
        <v>RMANEGO</v>
      </c>
      <c r="I22" s="69" t="str">
        <f>IFERROR(VLOOKUP(Table3[[#This Row],[Truck Number]], Query1[[TRUCK_LU]:[Service Date]],25, 0), "Not Assigned in TPMS!!")</f>
        <v>Not Assigned in TPMS!!</v>
      </c>
      <c r="J22" s="69" t="str">
        <f>IF(E22=E21, "Yes", "No")</f>
        <v>No</v>
      </c>
      <c r="K22" s="236" t="s">
        <v>3300</v>
      </c>
      <c r="L22" s="236" t="s">
        <v>3298</v>
      </c>
      <c r="M22" s="236" t="s">
        <v>197</v>
      </c>
      <c r="N22" s="236" t="s">
        <v>3301</v>
      </c>
      <c r="O22" s="237">
        <v>46073</v>
      </c>
      <c r="P22" s="236" t="s">
        <v>867</v>
      </c>
      <c r="Q22" s="236" t="s">
        <v>868</v>
      </c>
      <c r="R22" s="236" t="s">
        <v>477</v>
      </c>
      <c r="S22" s="236" t="s">
        <v>202</v>
      </c>
      <c r="T22" s="236">
        <v>15</v>
      </c>
      <c r="U22" s="236">
        <v>7</v>
      </c>
      <c r="V22" s="238">
        <v>68</v>
      </c>
      <c r="W22" s="236">
        <v>1</v>
      </c>
      <c r="X22" s="236">
        <v>14</v>
      </c>
      <c r="Y22" s="236" t="s">
        <v>203</v>
      </c>
      <c r="Z22" s="236" t="s">
        <v>3297</v>
      </c>
      <c r="AA22" s="236"/>
      <c r="AB22" s="236" t="s">
        <v>204</v>
      </c>
      <c r="AC22" s="236" t="s">
        <v>205</v>
      </c>
      <c r="AD22" s="236">
        <v>0</v>
      </c>
      <c r="AE22" s="236" t="s">
        <v>206</v>
      </c>
      <c r="AF22" s="236">
        <v>25</v>
      </c>
      <c r="AG22" s="236" t="s">
        <v>298</v>
      </c>
      <c r="AH22" s="236" t="s">
        <v>505</v>
      </c>
      <c r="AI22" s="236" t="s">
        <v>209</v>
      </c>
      <c r="AJ22" s="236">
        <v>0</v>
      </c>
      <c r="AK22" s="237">
        <v>46073</v>
      </c>
      <c r="AL22" s="236" t="s">
        <v>195</v>
      </c>
    </row>
    <row r="23" spans="1:38" ht="61.2" x14ac:dyDescent="0.3">
      <c r="A23" s="5" t="str">
        <f>TRIM(Z23)</f>
        <v>21557</v>
      </c>
      <c r="B23" s="228" t="str">
        <f>IFERROR(VLOOKUP(Table3[[#This Row],[Truck Number]], HolmanReport!C:C,1,0), "Research w.Holman")</f>
        <v>21557</v>
      </c>
      <c r="C23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3" s="229">
        <f ca="1">IF(Table3[[#This Row],[Ticket Status]]="OPEN", SUM((TODAY())-Table3[[#This Row],[Original Start Date]]), "Not Open")</f>
        <v>19</v>
      </c>
      <c r="E23" s="229" t="str">
        <f>Table3[[#This Row],[Renter Name]]</f>
        <v>JAMES CHISOLM</v>
      </c>
      <c r="F23" s="229" t="str">
        <f>IFERROR(VLOOKUP(Table3[[#This Row],[Rental under Name: ]], 'TPMS-Auto'!C:G,5,0), "RESEARCH!!")</f>
        <v>JCHISOL</v>
      </c>
      <c r="G23" s="229" t="str">
        <f>IFERROR(VLOOKUP(Table3[[#This Row],[Truck Number]],'TPMS-Auto'!$A:$K,3, 0), "Not Assigned in TPMS!!")</f>
        <v>JAMES CHISOLM</v>
      </c>
      <c r="H23" s="229" t="str">
        <f>IFERROR(VLOOKUP(Table3[[#This Row],[Truck Number]],'TPMS-Auto'!$A:$K,7, 0), "Not Assigned in TPMS!!")</f>
        <v>JCHISOL</v>
      </c>
      <c r="I23" s="69" t="str">
        <f>IFERROR(VLOOKUP(Table3[[#This Row],[Truck Number]], Query1[[TRUCK_LU]:[Service Date]],25, 0), "Not Assigned in TPMS!!")</f>
        <v>Not Assigned in TPMS!!</v>
      </c>
      <c r="J23" s="69" t="str">
        <f>IF(E23=E22, "Yes", "No")</f>
        <v>No</v>
      </c>
      <c r="K23" s="236" t="s">
        <v>3302</v>
      </c>
      <c r="L23" s="236" t="s">
        <v>1912</v>
      </c>
      <c r="M23" s="236" t="s">
        <v>197</v>
      </c>
      <c r="N23" s="236" t="s">
        <v>3303</v>
      </c>
      <c r="O23" s="237">
        <v>46067</v>
      </c>
      <c r="P23" s="236" t="s">
        <v>1916</v>
      </c>
      <c r="Q23" s="236" t="s">
        <v>1487</v>
      </c>
      <c r="R23" s="236" t="s">
        <v>477</v>
      </c>
      <c r="S23" s="236" t="s">
        <v>202</v>
      </c>
      <c r="T23" s="236">
        <v>17</v>
      </c>
      <c r="U23" s="236">
        <v>3</v>
      </c>
      <c r="V23" s="238">
        <v>68</v>
      </c>
      <c r="W23" s="236">
        <v>2</v>
      </c>
      <c r="X23" s="236">
        <v>20</v>
      </c>
      <c r="Y23" s="236" t="s">
        <v>203</v>
      </c>
      <c r="Z23" s="236" t="s">
        <v>1911</v>
      </c>
      <c r="AA23" s="236"/>
      <c r="AB23" s="236" t="s">
        <v>204</v>
      </c>
      <c r="AC23" s="236" t="s">
        <v>205</v>
      </c>
      <c r="AD23" s="236">
        <v>3</v>
      </c>
      <c r="AE23" s="236" t="s">
        <v>206</v>
      </c>
      <c r="AF23" s="236">
        <v>23</v>
      </c>
      <c r="AG23" s="236" t="s">
        <v>207</v>
      </c>
      <c r="AH23" s="236" t="s">
        <v>3304</v>
      </c>
      <c r="AI23" s="236" t="s">
        <v>209</v>
      </c>
      <c r="AJ23" s="236">
        <v>0</v>
      </c>
      <c r="AK23" s="237">
        <v>46067</v>
      </c>
      <c r="AL23" s="236" t="s">
        <v>223</v>
      </c>
    </row>
    <row r="24" spans="1:38" ht="61.2" x14ac:dyDescent="0.3">
      <c r="A24" s="5" t="str">
        <f>TRIM(Z24)</f>
        <v>21581</v>
      </c>
      <c r="B24" s="228" t="str">
        <f>IFERROR(VLOOKUP(Table3[[#This Row],[Truck Number]], HolmanReport!C:C,1,0), "Research w.Holman")</f>
        <v>21581</v>
      </c>
      <c r="C2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" s="229">
        <f ca="1">IF(Table3[[#This Row],[Ticket Status]]="OPEN", SUM((TODAY())-Table3[[#This Row],[Original Start Date]]), "Not Open")</f>
        <v>10</v>
      </c>
      <c r="E24" s="229" t="str">
        <f>Table3[[#This Row],[Renter Name]]</f>
        <v>LEWIS II GRAY</v>
      </c>
      <c r="F24" s="229" t="str">
        <f>IFERROR(VLOOKUP(Table3[[#This Row],[Rental under Name: ]], 'TPMS-Auto'!C:G,5,0), "RESEARCH!!")</f>
        <v>RESEARCH!!</v>
      </c>
      <c r="G24" s="229" t="str">
        <f>IFERROR(VLOOKUP(Table3[[#This Row],[Truck Number]],'TPMS-Auto'!$A:$K,3, 0), "Not Assigned in TPMS!!")</f>
        <v>LEWIS GRAY II</v>
      </c>
      <c r="H24" s="229" t="str">
        <f>IFERROR(VLOOKUP(Table3[[#This Row],[Truck Number]],'TPMS-Auto'!$A:$K,7, 0), "Not Assigned in TPMS!!")</f>
        <v>LGRAYI</v>
      </c>
      <c r="I24" s="69" t="str">
        <f>IFERROR(VLOOKUP(Table3[[#This Row],[Truck Number]], Query1[[TRUCK_LU]:[Service Date]],25, 0), "Not Assigned in TPMS!!")</f>
        <v>Not Assigned in TPMS!!</v>
      </c>
      <c r="J24" s="69" t="str">
        <f>IF(E24=E23, "Yes", "No")</f>
        <v>No</v>
      </c>
      <c r="K24" s="236" t="s">
        <v>3309</v>
      </c>
      <c r="L24" s="236" t="s">
        <v>3306</v>
      </c>
      <c r="M24" s="236" t="s">
        <v>197</v>
      </c>
      <c r="N24" s="236" t="s">
        <v>3310</v>
      </c>
      <c r="O24" s="237">
        <v>46076</v>
      </c>
      <c r="P24" s="236" t="s">
        <v>3311</v>
      </c>
      <c r="Q24" s="236" t="s">
        <v>3312</v>
      </c>
      <c r="R24" s="236" t="s">
        <v>549</v>
      </c>
      <c r="S24" s="236" t="s">
        <v>220</v>
      </c>
      <c r="T24" s="236">
        <v>14</v>
      </c>
      <c r="U24" s="236">
        <v>14</v>
      </c>
      <c r="V24" s="238">
        <v>68</v>
      </c>
      <c r="W24" s="236">
        <v>0</v>
      </c>
      <c r="X24" s="236">
        <v>11</v>
      </c>
      <c r="Y24" s="236" t="s">
        <v>203</v>
      </c>
      <c r="Z24" s="236" t="s">
        <v>3305</v>
      </c>
      <c r="AA24" s="236"/>
      <c r="AB24" s="236" t="s">
        <v>204</v>
      </c>
      <c r="AC24" s="236" t="s">
        <v>205</v>
      </c>
      <c r="AD24" s="236">
        <v>0</v>
      </c>
      <c r="AE24" s="236" t="s">
        <v>206</v>
      </c>
      <c r="AF24" s="236">
        <v>25</v>
      </c>
      <c r="AG24" s="236" t="s">
        <v>426</v>
      </c>
      <c r="AH24" s="236" t="s">
        <v>427</v>
      </c>
      <c r="AI24" s="236" t="s">
        <v>209</v>
      </c>
      <c r="AJ24" s="236">
        <v>0</v>
      </c>
      <c r="AK24" s="237">
        <v>46076</v>
      </c>
      <c r="AL24" s="236" t="s">
        <v>195</v>
      </c>
    </row>
    <row r="25" spans="1:38" ht="61.2" x14ac:dyDescent="0.3">
      <c r="A25" s="5" t="str">
        <f>TRIM(Z25)</f>
        <v>21708</v>
      </c>
      <c r="B25" s="228" t="str">
        <f>IFERROR(VLOOKUP(Table3[[#This Row],[Truck Number]], HolmanReport!C:C,1,0), "Research w.Holman")</f>
        <v>Research w.Holman</v>
      </c>
      <c r="C2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" s="229">
        <f ca="1">IF(Table3[[#This Row],[Ticket Status]]="OPEN", SUM((TODAY())-Table3[[#This Row],[Original Start Date]]), "Not Open")</f>
        <v>47</v>
      </c>
      <c r="E25" s="229" t="str">
        <f>Table3[[#This Row],[Renter Name]]</f>
        <v>ERIC GREEN</v>
      </c>
      <c r="F25" s="229" t="str">
        <f>IFERROR(VLOOKUP(Table3[[#This Row],[Rental under Name: ]], 'TPMS-Auto'!C:G,5,0), "RESEARCH!!")</f>
        <v>EGREEN9</v>
      </c>
      <c r="G25" s="229" t="str">
        <f>IFERROR(VLOOKUP(Table3[[#This Row],[Truck Number]],'TPMS-Auto'!$A:$K,3, 0), "Not Assigned in TPMS!!")</f>
        <v>ERIC GREEN</v>
      </c>
      <c r="H25" s="229" t="str">
        <f>IFERROR(VLOOKUP(Table3[[#This Row],[Truck Number]],'TPMS-Auto'!$A:$K,7, 0), "Not Assigned in TPMS!!")</f>
        <v>EGREEN9</v>
      </c>
      <c r="I25" s="69" t="str">
        <f>IFERROR(VLOOKUP(Table3[[#This Row],[Truck Number]], Query1[[TRUCK_LU]:[Service Date]],25, 0), "Not Assigned in TPMS!!")</f>
        <v>Not Assigned in TPMS!!</v>
      </c>
      <c r="J25" s="69" t="str">
        <f>IF(E25=E24, "Yes", "No")</f>
        <v>No</v>
      </c>
      <c r="K25" s="236" t="s">
        <v>2619</v>
      </c>
      <c r="L25" s="236" t="s">
        <v>2617</v>
      </c>
      <c r="M25" s="236" t="s">
        <v>197</v>
      </c>
      <c r="N25" s="236" t="s">
        <v>2620</v>
      </c>
      <c r="O25" s="237">
        <v>46069</v>
      </c>
      <c r="P25" s="236" t="s">
        <v>2621</v>
      </c>
      <c r="Q25" s="236" t="s">
        <v>2622</v>
      </c>
      <c r="R25" s="236" t="s">
        <v>297</v>
      </c>
      <c r="S25" s="236" t="s">
        <v>220</v>
      </c>
      <c r="T25" s="236">
        <v>16</v>
      </c>
      <c r="U25" s="236">
        <v>5</v>
      </c>
      <c r="V25" s="238">
        <v>69</v>
      </c>
      <c r="W25" s="236">
        <v>1</v>
      </c>
      <c r="X25" s="236">
        <v>18</v>
      </c>
      <c r="Y25" s="236" t="s">
        <v>203</v>
      </c>
      <c r="Z25" s="236" t="s">
        <v>2616</v>
      </c>
      <c r="AA25" s="236"/>
      <c r="AB25" s="236" t="s">
        <v>204</v>
      </c>
      <c r="AC25" s="236" t="s">
        <v>205</v>
      </c>
      <c r="AD25" s="236">
        <v>2</v>
      </c>
      <c r="AE25" s="236" t="s">
        <v>206</v>
      </c>
      <c r="AF25" s="236">
        <v>26</v>
      </c>
      <c r="AG25" s="236" t="s">
        <v>233</v>
      </c>
      <c r="AH25" s="236" t="s">
        <v>234</v>
      </c>
      <c r="AI25" s="236" t="s">
        <v>209</v>
      </c>
      <c r="AJ25" s="236">
        <v>1</v>
      </c>
      <c r="AK25" s="237">
        <v>46039</v>
      </c>
      <c r="AL25" s="236" t="s">
        <v>195</v>
      </c>
    </row>
    <row r="26" spans="1:38" ht="61.2" x14ac:dyDescent="0.3">
      <c r="A26" s="5" t="str">
        <f>TRIM(Z26)</f>
        <v>21731</v>
      </c>
      <c r="B26" s="228" t="str">
        <f>IFERROR(VLOOKUP(Table3[[#This Row],[Truck Number]], HolmanReport!C:C,1,0), "Research w.Holman")</f>
        <v>21731</v>
      </c>
      <c r="C2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" s="229">
        <f ca="1">IF(Table3[[#This Row],[Ticket Status]]="OPEN", SUM((TODAY())-Table3[[#This Row],[Original Start Date]]), "Not Open")</f>
        <v>3</v>
      </c>
      <c r="E26" s="229" t="str">
        <f>Table3[[#This Row],[Renter Name]]</f>
        <v>MITCHELL BRAGG</v>
      </c>
      <c r="F26" s="229" t="str">
        <f>IFERROR(VLOOKUP(Table3[[#This Row],[Rental under Name: ]], 'TPMS-Auto'!C:G,5,0), "RESEARCH!!")</f>
        <v>MBRAGG1</v>
      </c>
      <c r="G26" s="229" t="str">
        <f>IFERROR(VLOOKUP(Table3[[#This Row],[Truck Number]],'TPMS-Auto'!$A:$K,3, 0), "Not Assigned in TPMS!!")</f>
        <v>MITCHELL BRAGG</v>
      </c>
      <c r="H26" s="229" t="str">
        <f>IFERROR(VLOOKUP(Table3[[#This Row],[Truck Number]],'TPMS-Auto'!$A:$K,7, 0), "Not Assigned in TPMS!!")</f>
        <v>MBRAGG1</v>
      </c>
      <c r="I26" s="69" t="str">
        <f>IFERROR(VLOOKUP(Table3[[#This Row],[Truck Number]], Query1[[TRUCK_LU]:[Service Date]],25, 0), "Not Assigned in TPMS!!")</f>
        <v>Not Assigned in TPMS!!</v>
      </c>
      <c r="J26" s="69" t="str">
        <f>IF(E26=E25, "Yes", "No")</f>
        <v>No</v>
      </c>
      <c r="K26" s="236" t="s">
        <v>31340</v>
      </c>
      <c r="L26" s="236" t="s">
        <v>12135</v>
      </c>
      <c r="M26" s="236" t="s">
        <v>197</v>
      </c>
      <c r="N26" s="236" t="s">
        <v>31341</v>
      </c>
      <c r="O26" s="237">
        <v>46083</v>
      </c>
      <c r="P26" s="236" t="s">
        <v>31342</v>
      </c>
      <c r="Q26" s="236" t="s">
        <v>3453</v>
      </c>
      <c r="R26" s="236" t="s">
        <v>773</v>
      </c>
      <c r="S26" s="236" t="s">
        <v>202</v>
      </c>
      <c r="T26" s="236">
        <v>14</v>
      </c>
      <c r="U26" s="236">
        <v>14</v>
      </c>
      <c r="V26" s="238">
        <v>68</v>
      </c>
      <c r="W26" s="236">
        <v>0</v>
      </c>
      <c r="X26" s="236">
        <v>4</v>
      </c>
      <c r="Y26" s="236" t="s">
        <v>203</v>
      </c>
      <c r="Z26" s="236" t="s">
        <v>12134</v>
      </c>
      <c r="AA26" s="236"/>
      <c r="AB26" s="236" t="s">
        <v>204</v>
      </c>
      <c r="AC26" s="236" t="s">
        <v>205</v>
      </c>
      <c r="AD26" s="236">
        <v>0</v>
      </c>
      <c r="AE26" s="236" t="s">
        <v>206</v>
      </c>
      <c r="AF26" s="236">
        <v>24</v>
      </c>
      <c r="AG26" s="236" t="s">
        <v>207</v>
      </c>
      <c r="AH26" s="236" t="s">
        <v>242</v>
      </c>
      <c r="AI26" s="236" t="s">
        <v>209</v>
      </c>
      <c r="AJ26" s="236">
        <v>0</v>
      </c>
      <c r="AK26" s="237">
        <v>46083</v>
      </c>
      <c r="AL26" s="236" t="s">
        <v>195</v>
      </c>
    </row>
    <row r="27" spans="1:38" ht="61.2" x14ac:dyDescent="0.3">
      <c r="A27" s="5" t="str">
        <f>TRIM(Z27)</f>
        <v>21791</v>
      </c>
      <c r="B27" s="228" t="str">
        <f>IFERROR(VLOOKUP(Table3[[#This Row],[Truck Number]], HolmanReport!C:C,1,0), "Research w.Holman")</f>
        <v>21791</v>
      </c>
      <c r="C2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" s="229">
        <f ca="1">IF(Table3[[#This Row],[Ticket Status]]="OPEN", SUM((TODAY())-Table3[[#This Row],[Original Start Date]]), "Not Open")</f>
        <v>45</v>
      </c>
      <c r="E27" s="229" t="str">
        <f>Table3[[#This Row],[Renter Name]]</f>
        <v>RAFAEL REYNA</v>
      </c>
      <c r="F27" s="229" t="str">
        <f>IFERROR(VLOOKUP(Table3[[#This Row],[Rental under Name: ]], 'TPMS-Auto'!C:G,5,0), "RESEARCH!!")</f>
        <v>RREYNA5</v>
      </c>
      <c r="G27" s="229" t="str">
        <f>IFERROR(VLOOKUP(Table3[[#This Row],[Truck Number]],'TPMS-Auto'!$A:$K,3, 0), "Not Assigned in TPMS!!")</f>
        <v>RAFAEL REYNA</v>
      </c>
      <c r="H27" s="229" t="str">
        <f>IFERROR(VLOOKUP(Table3[[#This Row],[Truck Number]],'TPMS-Auto'!$A:$K,7, 0), "Not Assigned in TPMS!!")</f>
        <v>RREYNA5</v>
      </c>
      <c r="I27" s="69" t="str">
        <f>IFERROR(VLOOKUP(Table3[[#This Row],[Truck Number]], Query1[[TRUCK_LU]:[Service Date]],25, 0), "Not Assigned in TPMS!!")</f>
        <v>Not Assigned in TPMS!!</v>
      </c>
      <c r="J27" s="69" t="str">
        <f>IF(E27=E26, "Yes", "No")</f>
        <v>No</v>
      </c>
      <c r="K27" s="236" t="s">
        <v>2626</v>
      </c>
      <c r="L27" s="236" t="s">
        <v>2624</v>
      </c>
      <c r="M27" s="236" t="s">
        <v>197</v>
      </c>
      <c r="N27" s="236" t="s">
        <v>2627</v>
      </c>
      <c r="O27" s="237">
        <v>46071</v>
      </c>
      <c r="P27" s="236" t="s">
        <v>2628</v>
      </c>
      <c r="Q27" s="236" t="s">
        <v>2629</v>
      </c>
      <c r="R27" s="236" t="s">
        <v>279</v>
      </c>
      <c r="S27" s="236" t="s">
        <v>220</v>
      </c>
      <c r="T27" s="236">
        <v>14</v>
      </c>
      <c r="U27" s="236">
        <v>6</v>
      </c>
      <c r="V27" s="238">
        <v>69</v>
      </c>
      <c r="W27" s="236">
        <v>1</v>
      </c>
      <c r="X27" s="236">
        <v>16</v>
      </c>
      <c r="Y27" s="236" t="s">
        <v>203</v>
      </c>
      <c r="Z27" s="236" t="s">
        <v>2623</v>
      </c>
      <c r="AA27" s="236"/>
      <c r="AB27" s="236" t="s">
        <v>204</v>
      </c>
      <c r="AC27" s="236" t="s">
        <v>205</v>
      </c>
      <c r="AD27" s="236">
        <v>2</v>
      </c>
      <c r="AE27" s="236" t="s">
        <v>206</v>
      </c>
      <c r="AF27" s="236">
        <v>25</v>
      </c>
      <c r="AG27" s="236" t="s">
        <v>774</v>
      </c>
      <c r="AH27" s="236" t="s">
        <v>775</v>
      </c>
      <c r="AI27" s="236" t="s">
        <v>209</v>
      </c>
      <c r="AJ27" s="236">
        <v>1</v>
      </c>
      <c r="AK27" s="237">
        <v>46041</v>
      </c>
      <c r="AL27" s="236" t="s">
        <v>195</v>
      </c>
    </row>
    <row r="28" spans="1:38" ht="61.2" x14ac:dyDescent="0.3">
      <c r="A28" s="5" t="str">
        <f>TRIM(Z28)</f>
        <v>21793</v>
      </c>
      <c r="B28" s="228" t="str">
        <f>IFERROR(VLOOKUP(Table3[[#This Row],[Truck Number]], HolmanReport!C:C,1,0), "Research w.Holman")</f>
        <v>21793</v>
      </c>
      <c r="C28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8" s="229">
        <f ca="1">IF(Table3[[#This Row],[Ticket Status]]="OPEN", SUM((TODAY())-Table3[[#This Row],[Original Start Date]]), "Not Open")</f>
        <v>17</v>
      </c>
      <c r="E28" s="229" t="str">
        <f>Table3[[#This Row],[Renter Name]]</f>
        <v>JUAN TIZOC</v>
      </c>
      <c r="F28" s="229" t="str">
        <f>IFERROR(VLOOKUP(Table3[[#This Row],[Rental under Name: ]], 'TPMS-Auto'!C:G,5,0), "RESEARCH!!")</f>
        <v>JTIZOC</v>
      </c>
      <c r="G28" s="229" t="str">
        <f>IFERROR(VLOOKUP(Table3[[#This Row],[Truck Number]],'TPMS-Auto'!$A:$K,3, 0), "Not Assigned in TPMS!!")</f>
        <v>Not Assigned in TPMS!!</v>
      </c>
      <c r="H28" s="229" t="str">
        <f>IFERROR(VLOOKUP(Table3[[#This Row],[Truck Number]],'TPMS-Auto'!$A:$K,7, 0), "Not Assigned in TPMS!!")</f>
        <v>Not Assigned in TPMS!!</v>
      </c>
      <c r="I28" s="69" t="str">
        <f>IFERROR(VLOOKUP(Table3[[#This Row],[Truck Number]], Query1[[TRUCK_LU]:[Service Date]],25, 0), "Not Assigned in TPMS!!")</f>
        <v>Not Assigned in TPMS!!</v>
      </c>
      <c r="J28" s="69" t="str">
        <f>IF(E28=E27, "Yes", "No")</f>
        <v>No</v>
      </c>
      <c r="K28" s="236" t="s">
        <v>3316</v>
      </c>
      <c r="L28" s="236" t="s">
        <v>3314</v>
      </c>
      <c r="M28" s="236" t="s">
        <v>197</v>
      </c>
      <c r="N28" s="236" t="s">
        <v>3317</v>
      </c>
      <c r="O28" s="237">
        <v>46069</v>
      </c>
      <c r="P28" s="236" t="s">
        <v>3318</v>
      </c>
      <c r="Q28" s="236" t="s">
        <v>335</v>
      </c>
      <c r="R28" s="236" t="s">
        <v>279</v>
      </c>
      <c r="S28" s="236" t="s">
        <v>336</v>
      </c>
      <c r="T28" s="236">
        <v>24</v>
      </c>
      <c r="U28" s="236">
        <v>14</v>
      </c>
      <c r="V28" s="238">
        <v>76.290000000000006</v>
      </c>
      <c r="W28" s="236">
        <v>1</v>
      </c>
      <c r="X28" s="236">
        <v>18</v>
      </c>
      <c r="Y28" s="236" t="s">
        <v>203</v>
      </c>
      <c r="Z28" s="236" t="s">
        <v>3313</v>
      </c>
      <c r="AA28" s="236"/>
      <c r="AB28" s="236" t="s">
        <v>204</v>
      </c>
      <c r="AC28" s="236" t="s">
        <v>205</v>
      </c>
      <c r="AD28" s="236">
        <v>0</v>
      </c>
      <c r="AE28" s="236" t="s">
        <v>206</v>
      </c>
      <c r="AF28" s="236">
        <v>26</v>
      </c>
      <c r="AG28" s="236" t="s">
        <v>207</v>
      </c>
      <c r="AH28" s="236" t="s">
        <v>208</v>
      </c>
      <c r="AI28" s="236" t="s">
        <v>209</v>
      </c>
      <c r="AJ28" s="236">
        <v>0</v>
      </c>
      <c r="AK28" s="237">
        <v>46069</v>
      </c>
      <c r="AL28" s="236" t="s">
        <v>195</v>
      </c>
    </row>
    <row r="29" spans="1:38" ht="61.2" x14ac:dyDescent="0.3">
      <c r="A29" s="5" t="str">
        <f>TRIM(Z29)</f>
        <v>21804</v>
      </c>
      <c r="B29" s="228" t="str">
        <f>IFERROR(VLOOKUP(Table3[[#This Row],[Truck Number]], HolmanReport!C:C,1,0), "Research w.Holman")</f>
        <v>21804</v>
      </c>
      <c r="C29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" s="229">
        <f ca="1">IF(Table3[[#This Row],[Ticket Status]]="OPEN", SUM((TODAY())-Table3[[#This Row],[Original Start Date]]), "Not Open")</f>
        <v>2</v>
      </c>
      <c r="E29" s="229" t="str">
        <f>Table3[[#This Row],[Renter Name]]</f>
        <v>MARIO RODRIGUEZ</v>
      </c>
      <c r="F29" s="229" t="str">
        <f>IFERROR(VLOOKUP(Table3[[#This Row],[Rental under Name: ]], 'TPMS-Auto'!C:G,5,0), "RESEARCH!!")</f>
        <v>MRODRI1</v>
      </c>
      <c r="G29" s="229" t="str">
        <f>IFERROR(VLOOKUP(Table3[[#This Row],[Truck Number]],'TPMS-Auto'!$A:$K,3, 0), "Not Assigned in TPMS!!")</f>
        <v>MARIO RODRIGUEZ</v>
      </c>
      <c r="H29" s="229" t="str">
        <f>IFERROR(VLOOKUP(Table3[[#This Row],[Truck Number]],'TPMS-Auto'!$A:$K,7, 0), "Not Assigned in TPMS!!")</f>
        <v>MRODRI1</v>
      </c>
      <c r="I29" s="69" t="str">
        <f>IFERROR(VLOOKUP(Table3[[#This Row],[Truck Number]], Query1[[TRUCK_LU]:[Service Date]],25, 0), "Not Assigned in TPMS!!")</f>
        <v>Not Assigned in TPMS!!</v>
      </c>
      <c r="J29" s="69" t="str">
        <f>IF(E29=E28, "Yes", "No")</f>
        <v>No</v>
      </c>
      <c r="K29" s="236" t="s">
        <v>31401</v>
      </c>
      <c r="L29" s="236" t="s">
        <v>11366</v>
      </c>
      <c r="M29" s="236" t="s">
        <v>197</v>
      </c>
      <c r="N29" s="236" t="s">
        <v>31402</v>
      </c>
      <c r="O29" s="237">
        <v>46084</v>
      </c>
      <c r="P29" s="236" t="s">
        <v>31403</v>
      </c>
      <c r="Q29" s="236" t="s">
        <v>344</v>
      </c>
      <c r="R29" s="236" t="s">
        <v>279</v>
      </c>
      <c r="S29" s="236" t="s">
        <v>220</v>
      </c>
      <c r="T29" s="236">
        <v>3</v>
      </c>
      <c r="U29" s="236">
        <v>3</v>
      </c>
      <c r="V29" s="238">
        <v>69</v>
      </c>
      <c r="W29" s="236">
        <v>0</v>
      </c>
      <c r="X29" s="236">
        <v>3</v>
      </c>
      <c r="Y29" s="236" t="s">
        <v>203</v>
      </c>
      <c r="Z29" s="236" t="s">
        <v>11365</v>
      </c>
      <c r="AA29" s="236"/>
      <c r="AB29" s="236" t="s">
        <v>204</v>
      </c>
      <c r="AC29" s="236" t="s">
        <v>205</v>
      </c>
      <c r="AD29" s="236">
        <v>0</v>
      </c>
      <c r="AE29" s="236" t="s">
        <v>206</v>
      </c>
      <c r="AF29" s="236">
        <v>24</v>
      </c>
      <c r="AG29" s="236" t="s">
        <v>233</v>
      </c>
      <c r="AH29" s="236" t="s">
        <v>884</v>
      </c>
      <c r="AI29" s="236" t="s">
        <v>209</v>
      </c>
      <c r="AJ29" s="236">
        <v>0</v>
      </c>
      <c r="AK29" s="237">
        <v>46084</v>
      </c>
      <c r="AL29" s="236" t="s">
        <v>195</v>
      </c>
    </row>
    <row r="30" spans="1:38" ht="61.2" x14ac:dyDescent="0.3">
      <c r="A30" s="5" t="str">
        <f>TRIM(Z30)</f>
        <v>21851</v>
      </c>
      <c r="B30" s="228" t="str">
        <f>IFERROR(VLOOKUP(Table3[[#This Row],[Truck Number]], HolmanReport!C:C,1,0), "Research w.Holman")</f>
        <v>21851</v>
      </c>
      <c r="C3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" s="229">
        <f ca="1">IF(Table3[[#This Row],[Ticket Status]]="OPEN", SUM((TODAY())-Table3[[#This Row],[Original Start Date]]), "Not Open")</f>
        <v>76</v>
      </c>
      <c r="E30" s="229" t="str">
        <f>Table3[[#This Row],[Renter Name]]</f>
        <v>MICHAEL WRIGHT</v>
      </c>
      <c r="F30" s="229" t="str">
        <f>IFERROR(VLOOKUP(Table3[[#This Row],[Rental under Name: ]], 'TPMS-Auto'!C:G,5,0), "RESEARCH!!")</f>
        <v>MWRIGH0</v>
      </c>
      <c r="G30" s="229" t="str">
        <f>IFERROR(VLOOKUP(Table3[[#This Row],[Truck Number]],'TPMS-Auto'!$A:$K,3, 0), "Not Assigned in TPMS!!")</f>
        <v>MICHAEL WRIGHT</v>
      </c>
      <c r="H30" s="229" t="str">
        <f>IFERROR(VLOOKUP(Table3[[#This Row],[Truck Number]],'TPMS-Auto'!$A:$K,7, 0), "Not Assigned in TPMS!!")</f>
        <v>MWRIGH0</v>
      </c>
      <c r="I30" s="69" t="str">
        <f>IFERROR(VLOOKUP(Table3[[#This Row],[Truck Number]], Query1[[TRUCK_LU]:[Service Date]],25, 0), "Not Assigned in TPMS!!")</f>
        <v>Not Assigned in TPMS!!</v>
      </c>
      <c r="J30" s="69" t="str">
        <f>IF(E30=E29, "Yes", "No")</f>
        <v>No</v>
      </c>
      <c r="K30" s="236" t="s">
        <v>2630</v>
      </c>
      <c r="L30" s="236" t="s">
        <v>1724</v>
      </c>
      <c r="M30" s="236" t="s">
        <v>215</v>
      </c>
      <c r="N30" s="236" t="s">
        <v>2631</v>
      </c>
      <c r="O30" s="237">
        <v>46070</v>
      </c>
      <c r="P30" s="236" t="s">
        <v>1728</v>
      </c>
      <c r="Q30" s="236" t="s">
        <v>1729</v>
      </c>
      <c r="R30" s="236" t="s">
        <v>760</v>
      </c>
      <c r="S30" s="236" t="s">
        <v>220</v>
      </c>
      <c r="T30" s="236">
        <v>30</v>
      </c>
      <c r="U30" s="236">
        <v>4</v>
      </c>
      <c r="V30" s="238">
        <v>72</v>
      </c>
      <c r="W30" s="236">
        <v>1</v>
      </c>
      <c r="X30" s="236">
        <v>17</v>
      </c>
      <c r="Y30" s="236" t="s">
        <v>203</v>
      </c>
      <c r="Z30" s="236" t="s">
        <v>1723</v>
      </c>
      <c r="AA30" s="236"/>
      <c r="AB30" s="236" t="s">
        <v>269</v>
      </c>
      <c r="AC30" s="236" t="s">
        <v>205</v>
      </c>
      <c r="AD30" s="236">
        <v>0</v>
      </c>
      <c r="AE30" s="236" t="s">
        <v>206</v>
      </c>
      <c r="AF30" s="236">
        <v>24</v>
      </c>
      <c r="AG30" s="236" t="s">
        <v>270</v>
      </c>
      <c r="AH30" s="236" t="s">
        <v>271</v>
      </c>
      <c r="AI30" s="236" t="s">
        <v>209</v>
      </c>
      <c r="AJ30" s="236">
        <v>2</v>
      </c>
      <c r="AK30" s="237">
        <v>46010</v>
      </c>
      <c r="AL30" s="236" t="s">
        <v>223</v>
      </c>
    </row>
    <row r="31" spans="1:38" ht="61.2" x14ac:dyDescent="0.3">
      <c r="A31" s="5" t="str">
        <f>TRIM(Z31)</f>
        <v>21884</v>
      </c>
      <c r="B31" s="228" t="str">
        <f>IFERROR(VLOOKUP(Table3[[#This Row],[Truck Number]], HolmanReport!C:C,1,0), "Research w.Holman")</f>
        <v>21884</v>
      </c>
      <c r="C31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" s="229">
        <f ca="1">IF(Table3[[#This Row],[Ticket Status]]="OPEN", SUM((TODAY())-Table3[[#This Row],[Original Start Date]]), "Not Open")</f>
        <v>10</v>
      </c>
      <c r="E31" s="229" t="str">
        <f>Table3[[#This Row],[Renter Name]]</f>
        <v>RAYMOND BOISVERT</v>
      </c>
      <c r="F31" s="229" t="str">
        <f>IFERROR(VLOOKUP(Table3[[#This Row],[Rental under Name: ]], 'TPMS-Auto'!C:G,5,0), "RESEARCH!!")</f>
        <v>RBOISVE</v>
      </c>
      <c r="G31" s="229" t="str">
        <f>IFERROR(VLOOKUP(Table3[[#This Row],[Truck Number]],'TPMS-Auto'!$A:$K,3, 0), "Not Assigned in TPMS!!")</f>
        <v>RAYMOND BOISVERT</v>
      </c>
      <c r="H31" s="229" t="str">
        <f>IFERROR(VLOOKUP(Table3[[#This Row],[Truck Number]],'TPMS-Auto'!$A:$K,7, 0), "Not Assigned in TPMS!!")</f>
        <v>RBOISVE</v>
      </c>
      <c r="I31" s="69" t="str">
        <f>IFERROR(VLOOKUP(Table3[[#This Row],[Truck Number]], Query1[[TRUCK_LU]:[Service Date]],25, 0), "Not Assigned in TPMS!!")</f>
        <v>Not Assigned in TPMS!!</v>
      </c>
      <c r="J31" s="69" t="str">
        <f>IF(E31=E30, "Yes", "No")</f>
        <v>No</v>
      </c>
      <c r="K31" s="236" t="s">
        <v>3322</v>
      </c>
      <c r="L31" s="236" t="s">
        <v>3320</v>
      </c>
      <c r="M31" s="236" t="s">
        <v>197</v>
      </c>
      <c r="N31" s="236" t="s">
        <v>3323</v>
      </c>
      <c r="O31" s="237">
        <v>46076</v>
      </c>
      <c r="P31" s="236" t="s">
        <v>3324</v>
      </c>
      <c r="Q31" s="236" t="s">
        <v>3325</v>
      </c>
      <c r="R31" s="236" t="s">
        <v>219</v>
      </c>
      <c r="S31" s="236" t="s">
        <v>202</v>
      </c>
      <c r="T31" s="236">
        <v>17</v>
      </c>
      <c r="U31" s="236">
        <v>7</v>
      </c>
      <c r="V31" s="238">
        <v>72</v>
      </c>
      <c r="W31" s="236">
        <v>1</v>
      </c>
      <c r="X31" s="236">
        <v>11</v>
      </c>
      <c r="Y31" s="236" t="s">
        <v>203</v>
      </c>
      <c r="Z31" s="236" t="s">
        <v>3319</v>
      </c>
      <c r="AA31" s="236"/>
      <c r="AB31" s="236" t="s">
        <v>204</v>
      </c>
      <c r="AC31" s="236" t="s">
        <v>205</v>
      </c>
      <c r="AD31" s="236">
        <v>0</v>
      </c>
      <c r="AE31" s="236" t="s">
        <v>206</v>
      </c>
      <c r="AF31" s="236">
        <v>24</v>
      </c>
      <c r="AG31" s="236" t="s">
        <v>319</v>
      </c>
      <c r="AH31" s="236" t="s">
        <v>478</v>
      </c>
      <c r="AI31" s="236" t="s">
        <v>209</v>
      </c>
      <c r="AJ31" s="236">
        <v>0</v>
      </c>
      <c r="AK31" s="237">
        <v>46076</v>
      </c>
      <c r="AL31" s="236" t="s">
        <v>195</v>
      </c>
    </row>
    <row r="32" spans="1:38" ht="61.2" x14ac:dyDescent="0.3">
      <c r="A32" s="5" t="str">
        <f>TRIM(Z32)</f>
        <v>22032</v>
      </c>
      <c r="B32" s="228" t="str">
        <f>IFERROR(VLOOKUP(Table3[[#This Row],[Truck Number]], HolmanReport!C:C,1,0), "Research w.Holman")</f>
        <v>22032</v>
      </c>
      <c r="C3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" s="229">
        <f ca="1">IF(Table3[[#This Row],[Ticket Status]]="OPEN", SUM((TODAY())-Table3[[#This Row],[Original Start Date]]), "Not Open")</f>
        <v>2</v>
      </c>
      <c r="E32" s="229" t="str">
        <f>Table3[[#This Row],[Renter Name]]</f>
        <v>GERALD HELMER</v>
      </c>
      <c r="F32" s="229" t="str">
        <f>IFERROR(VLOOKUP(Table3[[#This Row],[Rental under Name: ]], 'TPMS-Auto'!C:G,5,0), "RESEARCH!!")</f>
        <v>GHELMER</v>
      </c>
      <c r="G32" s="229" t="str">
        <f>IFERROR(VLOOKUP(Table3[[#This Row],[Truck Number]],'TPMS-Auto'!$A:$K,3, 0), "Not Assigned in TPMS!!")</f>
        <v>GERALD HELMER</v>
      </c>
      <c r="H32" s="229" t="str">
        <f>IFERROR(VLOOKUP(Table3[[#This Row],[Truck Number]],'TPMS-Auto'!$A:$K,7, 0), "Not Assigned in TPMS!!")</f>
        <v>GHELMER</v>
      </c>
      <c r="I32" s="69" t="str">
        <f>IFERROR(VLOOKUP(Table3[[#This Row],[Truck Number]], Query1[[TRUCK_LU]:[Service Date]],25, 0), "Not Assigned in TPMS!!")</f>
        <v>Not Assigned in TPMS!!</v>
      </c>
      <c r="J32" s="69" t="str">
        <f>IF(E32=E31, "Yes", "No")</f>
        <v>No</v>
      </c>
      <c r="K32" s="236" t="s">
        <v>31398</v>
      </c>
      <c r="L32" s="236" t="s">
        <v>13328</v>
      </c>
      <c r="M32" s="236" t="s">
        <v>197</v>
      </c>
      <c r="N32" s="236" t="s">
        <v>31399</v>
      </c>
      <c r="O32" s="237">
        <v>46084</v>
      </c>
      <c r="P32" s="236" t="s">
        <v>31400</v>
      </c>
      <c r="Q32" s="236" t="s">
        <v>249</v>
      </c>
      <c r="R32" s="236" t="s">
        <v>318</v>
      </c>
      <c r="S32" s="236" t="s">
        <v>220</v>
      </c>
      <c r="T32" s="236">
        <v>7</v>
      </c>
      <c r="U32" s="236">
        <v>7</v>
      </c>
      <c r="V32" s="238">
        <v>73</v>
      </c>
      <c r="W32" s="236">
        <v>0</v>
      </c>
      <c r="X32" s="236">
        <v>3</v>
      </c>
      <c r="Y32" s="236" t="s">
        <v>203</v>
      </c>
      <c r="Z32" s="236" t="s">
        <v>13327</v>
      </c>
      <c r="AA32" s="236"/>
      <c r="AB32" s="236" t="s">
        <v>204</v>
      </c>
      <c r="AC32" s="236" t="s">
        <v>205</v>
      </c>
      <c r="AD32" s="236">
        <v>0</v>
      </c>
      <c r="AE32" s="236" t="s">
        <v>206</v>
      </c>
      <c r="AF32" s="236">
        <v>25</v>
      </c>
      <c r="AG32" s="236" t="s">
        <v>207</v>
      </c>
      <c r="AH32" s="236" t="s">
        <v>208</v>
      </c>
      <c r="AI32" s="236" t="s">
        <v>209</v>
      </c>
      <c r="AJ32" s="236">
        <v>0</v>
      </c>
      <c r="AK32" s="237">
        <v>46084</v>
      </c>
      <c r="AL32" s="236" t="s">
        <v>195</v>
      </c>
    </row>
    <row r="33" spans="1:38" ht="61.2" x14ac:dyDescent="0.3">
      <c r="A33" s="5" t="str">
        <f>TRIM(Z33)</f>
        <v>22101</v>
      </c>
      <c r="B33" s="228" t="str">
        <f>IFERROR(VLOOKUP(Table3[[#This Row],[Truck Number]], HolmanReport!C:C,1,0), "Research w.Holman")</f>
        <v>22101</v>
      </c>
      <c r="C3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3" s="229">
        <f ca="1">IF(Table3[[#This Row],[Ticket Status]]="OPEN", SUM((TODAY())-Table3[[#This Row],[Original Start Date]]), "Not Open")</f>
        <v>190</v>
      </c>
      <c r="E33" s="229" t="str">
        <f>Table3[[#This Row],[Renter Name]]</f>
        <v>MUJEEB KHAN</v>
      </c>
      <c r="F33" s="229" t="str">
        <f>IFERROR(VLOOKUP(Table3[[#This Row],[Rental under Name: ]], 'TPMS-Auto'!C:G,5,0), "RESEARCH!!")</f>
        <v>MKHAN1</v>
      </c>
      <c r="G33" s="229" t="str">
        <f>IFERROR(VLOOKUP(Table3[[#This Row],[Truck Number]],'TPMS-Auto'!$A:$K,3, 0), "Not Assigned in TPMS!!")</f>
        <v>MUJEEB KHAN</v>
      </c>
      <c r="H33" s="229" t="str">
        <f>IFERROR(VLOOKUP(Table3[[#This Row],[Truck Number]],'TPMS-Auto'!$A:$K,7, 0), "Not Assigned in TPMS!!")</f>
        <v>MKHAN1</v>
      </c>
      <c r="I33" s="69" t="str">
        <f>IFERROR(VLOOKUP(Table3[[#This Row],[Truck Number]], Query1[[TRUCK_LU]:[Service Date]],25, 0), "Not Assigned in TPMS!!")</f>
        <v>Not Assigned in TPMS!!</v>
      </c>
      <c r="J33" s="69" t="str">
        <f>IF(E33=E32, "Yes", "No")</f>
        <v>No</v>
      </c>
      <c r="K33" s="236" t="s">
        <v>2632</v>
      </c>
      <c r="L33" s="236" t="s">
        <v>389</v>
      </c>
      <c r="M33" s="236" t="s">
        <v>215</v>
      </c>
      <c r="N33" s="236" t="s">
        <v>2633</v>
      </c>
      <c r="O33" s="237">
        <v>46076</v>
      </c>
      <c r="P33" s="236" t="s">
        <v>398</v>
      </c>
      <c r="Q33" s="236" t="s">
        <v>399</v>
      </c>
      <c r="R33" s="236" t="s">
        <v>328</v>
      </c>
      <c r="S33" s="236" t="s">
        <v>367</v>
      </c>
      <c r="T33" s="236">
        <v>30</v>
      </c>
      <c r="U33" s="236">
        <v>30</v>
      </c>
      <c r="V33" s="238">
        <v>72</v>
      </c>
      <c r="W33" s="236">
        <v>0</v>
      </c>
      <c r="X33" s="236">
        <v>11</v>
      </c>
      <c r="Y33" s="236" t="s">
        <v>203</v>
      </c>
      <c r="Z33" s="236" t="s">
        <v>386</v>
      </c>
      <c r="AA33" s="236"/>
      <c r="AB33" s="236" t="s">
        <v>204</v>
      </c>
      <c r="AC33" s="236" t="s">
        <v>205</v>
      </c>
      <c r="AD33" s="236">
        <v>0</v>
      </c>
      <c r="AE33" s="236" t="s">
        <v>206</v>
      </c>
      <c r="AF33" s="236">
        <v>26</v>
      </c>
      <c r="AG33" s="236" t="s">
        <v>384</v>
      </c>
      <c r="AH33" s="236" t="s">
        <v>385</v>
      </c>
      <c r="AI33" s="236" t="s">
        <v>209</v>
      </c>
      <c r="AJ33" s="236">
        <v>6</v>
      </c>
      <c r="AK33" s="237">
        <v>45896</v>
      </c>
      <c r="AL33" s="236" t="s">
        <v>195</v>
      </c>
    </row>
    <row r="34" spans="1:38" ht="61.2" x14ac:dyDescent="0.3">
      <c r="A34" s="5" t="str">
        <f>TRIM(Z34)</f>
        <v>22186</v>
      </c>
      <c r="B34" s="228" t="str">
        <f>IFERROR(VLOOKUP(Table3[[#This Row],[Truck Number]], HolmanReport!C:C,1,0), "Research w.Holman")</f>
        <v>22186</v>
      </c>
      <c r="C3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4" s="229">
        <f ca="1">IF(Table3[[#This Row],[Ticket Status]]="OPEN", SUM((TODAY())-Table3[[#This Row],[Original Start Date]]), "Not Open")</f>
        <v>192</v>
      </c>
      <c r="E34" s="229" t="str">
        <f>Table3[[#This Row],[Renter Name]]</f>
        <v>WILLIAM PRICE</v>
      </c>
      <c r="F34" s="229" t="str">
        <f>IFERROR(VLOOKUP(Table3[[#This Row],[Rental under Name: ]], 'TPMS-Auto'!C:G,5,0), "RESEARCH!!")</f>
        <v>WPRICE1</v>
      </c>
      <c r="G34" s="229" t="str">
        <f>IFERROR(VLOOKUP(Table3[[#This Row],[Truck Number]],'TPMS-Auto'!$A:$K,3, 0), "Not Assigned in TPMS!!")</f>
        <v>WILLIAM PRICE</v>
      </c>
      <c r="H34" s="229" t="str">
        <f>IFERROR(VLOOKUP(Table3[[#This Row],[Truck Number]],'TPMS-Auto'!$A:$K,7, 0), "Not Assigned in TPMS!!")</f>
        <v>WPRICE1</v>
      </c>
      <c r="I34" s="69" t="str">
        <f>IFERROR(VLOOKUP(Table3[[#This Row],[Truck Number]], Query1[[TRUCK_LU]:[Service Date]],25, 0), "Not Assigned in TPMS!!")</f>
        <v>Not Assigned in TPMS!!</v>
      </c>
      <c r="J34" s="69" t="str">
        <f>IF(E34=E33, "Yes", "No")</f>
        <v>No</v>
      </c>
      <c r="K34" s="236" t="s">
        <v>2634</v>
      </c>
      <c r="L34" s="236" t="s">
        <v>410</v>
      </c>
      <c r="M34" s="236" t="s">
        <v>197</v>
      </c>
      <c r="N34" s="236" t="s">
        <v>2635</v>
      </c>
      <c r="O34" s="237">
        <v>46074</v>
      </c>
      <c r="P34" s="236" t="s">
        <v>414</v>
      </c>
      <c r="Q34" s="236" t="s">
        <v>415</v>
      </c>
      <c r="R34" s="236" t="s">
        <v>416</v>
      </c>
      <c r="S34" s="236" t="s">
        <v>202</v>
      </c>
      <c r="T34" s="236">
        <v>21</v>
      </c>
      <c r="U34" s="236">
        <v>7</v>
      </c>
      <c r="V34" s="238">
        <v>68</v>
      </c>
      <c r="W34" s="236">
        <v>1</v>
      </c>
      <c r="X34" s="236">
        <v>13</v>
      </c>
      <c r="Y34" s="236" t="s">
        <v>203</v>
      </c>
      <c r="Z34" s="236" t="s">
        <v>409</v>
      </c>
      <c r="AA34" s="236"/>
      <c r="AB34" s="236" t="s">
        <v>204</v>
      </c>
      <c r="AC34" s="236" t="s">
        <v>205</v>
      </c>
      <c r="AD34" s="236">
        <v>0</v>
      </c>
      <c r="AE34" s="236" t="s">
        <v>206</v>
      </c>
      <c r="AF34" s="236">
        <v>25</v>
      </c>
      <c r="AG34" s="236" t="s">
        <v>207</v>
      </c>
      <c r="AH34" s="236" t="s">
        <v>208</v>
      </c>
      <c r="AI34" s="236" t="s">
        <v>209</v>
      </c>
      <c r="AJ34" s="236">
        <v>6</v>
      </c>
      <c r="AK34" s="237">
        <v>45894</v>
      </c>
      <c r="AL34" s="236" t="s">
        <v>195</v>
      </c>
    </row>
    <row r="35" spans="1:38" ht="61.2" x14ac:dyDescent="0.3">
      <c r="A35" s="5" t="str">
        <f>TRIM(Z35)</f>
        <v>22187</v>
      </c>
      <c r="B35" s="228" t="str">
        <f>IFERROR(VLOOKUP(Table3[[#This Row],[Truck Number]], HolmanReport!C:C,1,0), "Research w.Holman")</f>
        <v>22187</v>
      </c>
      <c r="C3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5" s="229">
        <f ca="1">IF(Table3[[#This Row],[Ticket Status]]="OPEN", SUM((TODAY())-Table3[[#This Row],[Original Start Date]]), "Not Open")</f>
        <v>8</v>
      </c>
      <c r="E35" s="229" t="str">
        <f>Table3[[#This Row],[Renter Name]]</f>
        <v>JEVGEMIJS HRENOVS</v>
      </c>
      <c r="F35" s="229" t="str">
        <f>IFERROR(VLOOKUP(Table3[[#This Row],[Rental under Name: ]], 'TPMS-Auto'!C:G,5,0), "RESEARCH!!")</f>
        <v>RESEARCH!!</v>
      </c>
      <c r="G35" s="229" t="str">
        <f>IFERROR(VLOOKUP(Table3[[#This Row],[Truck Number]],'TPMS-Auto'!$A:$K,3, 0), "Not Assigned in TPMS!!")</f>
        <v>JEVGENIJS HRENOVS</v>
      </c>
      <c r="H35" s="229" t="str">
        <f>IFERROR(VLOOKUP(Table3[[#This Row],[Truck Number]],'TPMS-Auto'!$A:$K,7, 0), "Not Assigned in TPMS!!")</f>
        <v>JHRENOV</v>
      </c>
      <c r="I35" s="69" t="str">
        <f>IFERROR(VLOOKUP(Table3[[#This Row],[Truck Number]], Query1[[TRUCK_LU]:[Service Date]],25, 0), "Not Assigned in TPMS!!")</f>
        <v>Not Assigned in TPMS!!</v>
      </c>
      <c r="J35" s="69" t="str">
        <f>IF(E35=E34, "Yes", "No")</f>
        <v>No</v>
      </c>
      <c r="K35" s="236" t="s">
        <v>3334</v>
      </c>
      <c r="L35" s="236" t="s">
        <v>3331</v>
      </c>
      <c r="M35" s="236" t="s">
        <v>197</v>
      </c>
      <c r="N35" s="236" t="s">
        <v>3335</v>
      </c>
      <c r="O35" s="237">
        <v>46078</v>
      </c>
      <c r="P35" s="236" t="s">
        <v>3336</v>
      </c>
      <c r="Q35" s="236" t="s">
        <v>3337</v>
      </c>
      <c r="R35" s="236" t="s">
        <v>416</v>
      </c>
      <c r="S35" s="236" t="s">
        <v>220</v>
      </c>
      <c r="T35" s="236">
        <v>13</v>
      </c>
      <c r="U35" s="236">
        <v>3</v>
      </c>
      <c r="V35" s="238">
        <v>68</v>
      </c>
      <c r="W35" s="236">
        <v>1</v>
      </c>
      <c r="X35" s="236">
        <v>9</v>
      </c>
      <c r="Y35" s="236" t="s">
        <v>203</v>
      </c>
      <c r="Z35" s="236" t="s">
        <v>3330</v>
      </c>
      <c r="AA35" s="236"/>
      <c r="AB35" s="236" t="s">
        <v>204</v>
      </c>
      <c r="AC35" s="236" t="s">
        <v>205</v>
      </c>
      <c r="AD35" s="236">
        <v>0</v>
      </c>
      <c r="AE35" s="236" t="s">
        <v>206</v>
      </c>
      <c r="AF35" s="236">
        <v>26</v>
      </c>
      <c r="AG35" s="236" t="s">
        <v>221</v>
      </c>
      <c r="AH35" s="236" t="s">
        <v>222</v>
      </c>
      <c r="AI35" s="236" t="s">
        <v>209</v>
      </c>
      <c r="AJ35" s="236">
        <v>0</v>
      </c>
      <c r="AK35" s="237">
        <v>46078</v>
      </c>
      <c r="AL35" s="236" t="s">
        <v>195</v>
      </c>
    </row>
    <row r="36" spans="1:38" ht="61.2" x14ac:dyDescent="0.3">
      <c r="A36" s="5" t="str">
        <f>TRIM(Z36)</f>
        <v>22240</v>
      </c>
      <c r="B36" s="228" t="str">
        <f>IFERROR(VLOOKUP(Table3[[#This Row],[Truck Number]], HolmanReport!C:C,1,0), "Research w.Holman")</f>
        <v>22240</v>
      </c>
      <c r="C36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6" s="229">
        <f ca="1">IF(Table3[[#This Row],[Ticket Status]]="OPEN", SUM((TODAY())-Table3[[#This Row],[Original Start Date]]), "Not Open")</f>
        <v>24</v>
      </c>
      <c r="E36" s="229" t="str">
        <f>Table3[[#This Row],[Renter Name]]</f>
        <v>NUHIBULLAH ISTNIKEAI</v>
      </c>
      <c r="F36" s="229" t="str">
        <f>IFERROR(VLOOKUP(Table3[[#This Row],[Rental under Name: ]], 'TPMS-Auto'!C:G,5,0), "RESEARCH!!")</f>
        <v>RESEARCH!!</v>
      </c>
      <c r="G36" s="229" t="str">
        <f>IFERROR(VLOOKUP(Table3[[#This Row],[Truck Number]],'TPMS-Auto'!$A:$K,3, 0), "Not Assigned in TPMS!!")</f>
        <v>MUHIBULLAH ISTANIKZAI</v>
      </c>
      <c r="H36" s="229" t="str">
        <f>IFERROR(VLOOKUP(Table3[[#This Row],[Truck Number]],'TPMS-Auto'!$A:$K,7, 0), "Not Assigned in TPMS!!")</f>
        <v>MISTANI</v>
      </c>
      <c r="I36" s="69" t="str">
        <f>IFERROR(VLOOKUP(Table3[[#This Row],[Truck Number]], Query1[[TRUCK_LU]:[Service Date]],25, 0), "Not Assigned in TPMS!!")</f>
        <v>Not Assigned in TPMS!!</v>
      </c>
      <c r="J36" s="69" t="str">
        <f>IF(E36=E35, "Yes", "No")</f>
        <v>No</v>
      </c>
      <c r="K36" s="236" t="s">
        <v>3092</v>
      </c>
      <c r="L36" s="236" t="s">
        <v>3089</v>
      </c>
      <c r="M36" s="236" t="s">
        <v>215</v>
      </c>
      <c r="N36" s="236" t="s">
        <v>3093</v>
      </c>
      <c r="O36" s="237">
        <v>46062</v>
      </c>
      <c r="P36" s="236" t="s">
        <v>1604</v>
      </c>
      <c r="Q36" s="236" t="s">
        <v>399</v>
      </c>
      <c r="R36" s="236" t="s">
        <v>328</v>
      </c>
      <c r="S36" s="236" t="s">
        <v>1076</v>
      </c>
      <c r="T36" s="236">
        <v>30</v>
      </c>
      <c r="U36" s="236">
        <v>14</v>
      </c>
      <c r="V36" s="238">
        <v>73.260000000000005</v>
      </c>
      <c r="W36" s="236">
        <v>1</v>
      </c>
      <c r="X36" s="236">
        <v>25</v>
      </c>
      <c r="Y36" s="236" t="s">
        <v>203</v>
      </c>
      <c r="Z36" s="236" t="s">
        <v>3088</v>
      </c>
      <c r="AA36" s="236"/>
      <c r="AB36" s="236" t="s">
        <v>269</v>
      </c>
      <c r="AC36" s="236" t="s">
        <v>205</v>
      </c>
      <c r="AD36" s="236">
        <v>0</v>
      </c>
      <c r="AE36" s="236" t="s">
        <v>206</v>
      </c>
      <c r="AF36" s="236">
        <v>25</v>
      </c>
      <c r="AG36" s="236" t="s">
        <v>270</v>
      </c>
      <c r="AH36" s="236" t="s">
        <v>271</v>
      </c>
      <c r="AI36" s="236" t="s">
        <v>209</v>
      </c>
      <c r="AJ36" s="236">
        <v>0</v>
      </c>
      <c r="AK36" s="237">
        <v>46062</v>
      </c>
      <c r="AL36" s="236" t="s">
        <v>195</v>
      </c>
    </row>
    <row r="37" spans="1:38" ht="61.2" x14ac:dyDescent="0.3">
      <c r="A37" s="5" t="str">
        <f>TRIM(Z37)</f>
        <v>22242</v>
      </c>
      <c r="B37" s="228" t="str">
        <f>IFERROR(VLOOKUP(Table3[[#This Row],[Truck Number]], HolmanReport!C:C,1,0), "Research w.Holman")</f>
        <v>22242</v>
      </c>
      <c r="C3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7" s="229">
        <f ca="1">IF(Table3[[#This Row],[Ticket Status]]="OPEN", SUM((TODAY())-Table3[[#This Row],[Original Start Date]]), "Not Open")</f>
        <v>3</v>
      </c>
      <c r="E37" s="229" t="str">
        <f>Table3[[#This Row],[Renter Name]]</f>
        <v>JANCARLOS GONZALEZ</v>
      </c>
      <c r="F37" s="229" t="str">
        <f>IFERROR(VLOOKUP(Table3[[#This Row],[Rental under Name: ]], 'TPMS-Auto'!C:G,5,0), "RESEARCH!!")</f>
        <v>JGONZA5</v>
      </c>
      <c r="G37" s="229" t="str">
        <f>IFERROR(VLOOKUP(Table3[[#This Row],[Truck Number]],'TPMS-Auto'!$A:$K,3, 0), "Not Assigned in TPMS!!")</f>
        <v>JANCARLOS GONZALEZ</v>
      </c>
      <c r="H37" s="229" t="str">
        <f>IFERROR(VLOOKUP(Table3[[#This Row],[Truck Number]],'TPMS-Auto'!$A:$K,7, 0), "Not Assigned in TPMS!!")</f>
        <v>JGONZA5</v>
      </c>
      <c r="I37" s="69" t="str">
        <f>IFERROR(VLOOKUP(Table3[[#This Row],[Truck Number]], Query1[[TRUCK_LU]:[Service Date]],25, 0), "Not Assigned in TPMS!!")</f>
        <v>Not Assigned in TPMS!!</v>
      </c>
      <c r="J37" s="69" t="str">
        <f>IF(E37=E36, "Yes", "No")</f>
        <v>No</v>
      </c>
      <c r="K37" s="236" t="s">
        <v>31354</v>
      </c>
      <c r="L37" s="236" t="s">
        <v>3806</v>
      </c>
      <c r="M37" s="236" t="s">
        <v>197</v>
      </c>
      <c r="N37" s="236" t="s">
        <v>31355</v>
      </c>
      <c r="O37" s="237">
        <v>46083</v>
      </c>
      <c r="P37" s="236" t="s">
        <v>31356</v>
      </c>
      <c r="Q37" s="236" t="s">
        <v>3810</v>
      </c>
      <c r="R37" s="236" t="s">
        <v>655</v>
      </c>
      <c r="S37" s="236" t="s">
        <v>202</v>
      </c>
      <c r="T37" s="236">
        <v>14</v>
      </c>
      <c r="U37" s="236">
        <v>14</v>
      </c>
      <c r="V37" s="238">
        <v>72</v>
      </c>
      <c r="W37" s="236">
        <v>0</v>
      </c>
      <c r="X37" s="236">
        <v>4</v>
      </c>
      <c r="Y37" s="236" t="s">
        <v>203</v>
      </c>
      <c r="Z37" s="236" t="s">
        <v>11980</v>
      </c>
      <c r="AA37" s="236"/>
      <c r="AB37" s="236" t="s">
        <v>204</v>
      </c>
      <c r="AC37" s="236" t="s">
        <v>205</v>
      </c>
      <c r="AD37" s="236">
        <v>0</v>
      </c>
      <c r="AE37" s="236" t="s">
        <v>206</v>
      </c>
      <c r="AF37" s="236">
        <v>26</v>
      </c>
      <c r="AG37" s="236" t="s">
        <v>207</v>
      </c>
      <c r="AH37" s="236" t="s">
        <v>208</v>
      </c>
      <c r="AI37" s="236" t="s">
        <v>209</v>
      </c>
      <c r="AJ37" s="236">
        <v>0</v>
      </c>
      <c r="AK37" s="237">
        <v>46083</v>
      </c>
      <c r="AL37" s="236" t="s">
        <v>195</v>
      </c>
    </row>
    <row r="38" spans="1:38" ht="61.2" x14ac:dyDescent="0.3">
      <c r="A38" s="5" t="str">
        <f>TRIM(Z38)</f>
        <v>22249</v>
      </c>
      <c r="B38" s="228" t="str">
        <f>IFERROR(VLOOKUP(Table3[[#This Row],[Truck Number]], HolmanReport!C:C,1,0), "Research w.Holman")</f>
        <v>22249</v>
      </c>
      <c r="C3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8" s="229">
        <f ca="1">IF(Table3[[#This Row],[Ticket Status]]="OPEN", SUM((TODAY())-Table3[[#This Row],[Original Start Date]]), "Not Open")</f>
        <v>106</v>
      </c>
      <c r="E38" s="229" t="str">
        <f>Table3[[#This Row],[Renter Name]]</f>
        <v>GEORGE JOHNSON</v>
      </c>
      <c r="F38" s="229" t="str">
        <f>IFERROR(VLOOKUP(Table3[[#This Row],[Rental under Name: ]], 'TPMS-Auto'!C:G,5,0), "RESEARCH!!")</f>
        <v>GJOHNS7</v>
      </c>
      <c r="G38" s="229" t="str">
        <f>IFERROR(VLOOKUP(Table3[[#This Row],[Truck Number]],'TPMS-Auto'!$A:$K,3, 0), "Not Assigned in TPMS!!")</f>
        <v>GEORGE JOHNSON</v>
      </c>
      <c r="H38" s="229" t="str">
        <f>IFERROR(VLOOKUP(Table3[[#This Row],[Truck Number]],'TPMS-Auto'!$A:$K,7, 0), "Not Assigned in TPMS!!")</f>
        <v>GJOHNS7</v>
      </c>
      <c r="I38" s="69" t="str">
        <f>IFERROR(VLOOKUP(Table3[[#This Row],[Truck Number]], Query1[[TRUCK_LU]:[Service Date]],25, 0), "Not Assigned in TPMS!!")</f>
        <v>Not Assigned in TPMS!!</v>
      </c>
      <c r="J38" s="69" t="str">
        <f>IF(E38=E37, "Yes", "No")</f>
        <v>No</v>
      </c>
      <c r="K38" s="236" t="s">
        <v>2638</v>
      </c>
      <c r="L38" s="236" t="s">
        <v>429</v>
      </c>
      <c r="M38" s="236" t="s">
        <v>215</v>
      </c>
      <c r="N38" s="236" t="s">
        <v>2639</v>
      </c>
      <c r="O38" s="237">
        <v>46070</v>
      </c>
      <c r="P38" s="236" t="s">
        <v>433</v>
      </c>
      <c r="Q38" s="236" t="s">
        <v>434</v>
      </c>
      <c r="R38" s="236" t="s">
        <v>435</v>
      </c>
      <c r="S38" s="236" t="s">
        <v>202</v>
      </c>
      <c r="T38" s="236">
        <v>30</v>
      </c>
      <c r="U38" s="236">
        <v>30</v>
      </c>
      <c r="V38" s="238">
        <v>69</v>
      </c>
      <c r="W38" s="236">
        <v>0</v>
      </c>
      <c r="X38" s="236">
        <v>17</v>
      </c>
      <c r="Y38" s="236" t="s">
        <v>203</v>
      </c>
      <c r="Z38" s="236" t="s">
        <v>428</v>
      </c>
      <c r="AA38" s="236"/>
      <c r="AB38" s="236" t="s">
        <v>204</v>
      </c>
      <c r="AC38" s="236" t="s">
        <v>205</v>
      </c>
      <c r="AD38" s="236">
        <v>0</v>
      </c>
      <c r="AE38" s="236" t="s">
        <v>206</v>
      </c>
      <c r="AF38" s="236">
        <v>26</v>
      </c>
      <c r="AG38" s="236" t="s">
        <v>207</v>
      </c>
      <c r="AH38" s="236" t="s">
        <v>208</v>
      </c>
      <c r="AI38" s="236" t="s">
        <v>209</v>
      </c>
      <c r="AJ38" s="236">
        <v>3</v>
      </c>
      <c r="AK38" s="237">
        <v>45980</v>
      </c>
      <c r="AL38" s="236" t="s">
        <v>223</v>
      </c>
    </row>
    <row r="39" spans="1:38" ht="61.2" x14ac:dyDescent="0.3">
      <c r="A39" s="5" t="str">
        <f>TRIM(Z39)</f>
        <v>22335</v>
      </c>
      <c r="B39" s="228" t="str">
        <f>IFERROR(VLOOKUP(Table3[[#This Row],[Truck Number]], HolmanReport!C:C,1,0), "Research w.Holman")</f>
        <v>22335</v>
      </c>
      <c r="C39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9" s="229">
        <f ca="1">IF(Table3[[#This Row],[Ticket Status]]="OPEN", SUM((TODAY())-Table3[[#This Row],[Original Start Date]]), "Not Open")</f>
        <v>1</v>
      </c>
      <c r="E39" s="229" t="str">
        <f>Table3[[#This Row],[Renter Name]]</f>
        <v>DORIAN WADE</v>
      </c>
      <c r="F39" s="229" t="str">
        <f>IFERROR(VLOOKUP(Table3[[#This Row],[Rental under Name: ]], 'TPMS-Auto'!C:G,5,0), "RESEARCH!!")</f>
        <v>DWADE</v>
      </c>
      <c r="G39" s="229" t="str">
        <f>IFERROR(VLOOKUP(Table3[[#This Row],[Truck Number]],'TPMS-Auto'!$A:$K,3, 0), "Not Assigned in TPMS!!")</f>
        <v>DORIAN WADE</v>
      </c>
      <c r="H39" s="229" t="str">
        <f>IFERROR(VLOOKUP(Table3[[#This Row],[Truck Number]],'TPMS-Auto'!$A:$K,7, 0), "Not Assigned in TPMS!!")</f>
        <v>DWADE</v>
      </c>
      <c r="I39" s="69" t="str">
        <f>IFERROR(VLOOKUP(Table3[[#This Row],[Truck Number]], Query1[[TRUCK_LU]:[Service Date]],25, 0), "Not Assigned in TPMS!!")</f>
        <v>Not Assigned in TPMS!!</v>
      </c>
      <c r="J39" s="69" t="str">
        <f>IF(E39=E38, "Yes", "No")</f>
        <v>No</v>
      </c>
      <c r="K39" s="236" t="s">
        <v>31607</v>
      </c>
      <c r="L39" s="236" t="s">
        <v>437</v>
      </c>
      <c r="M39" s="236" t="s">
        <v>1045</v>
      </c>
      <c r="N39" s="236" t="s">
        <v>31608</v>
      </c>
      <c r="O39" s="237">
        <v>46085</v>
      </c>
      <c r="P39" s="236" t="s">
        <v>31609</v>
      </c>
      <c r="Q39" s="236" t="s">
        <v>444</v>
      </c>
      <c r="R39" s="236" t="s">
        <v>445</v>
      </c>
      <c r="S39" s="236" t="s">
        <v>1076</v>
      </c>
      <c r="T39" s="236">
        <v>7</v>
      </c>
      <c r="U39" s="236">
        <v>7</v>
      </c>
      <c r="V39" s="238">
        <v>96.44</v>
      </c>
      <c r="W39" s="236">
        <v>0</v>
      </c>
      <c r="X39" s="236">
        <v>2</v>
      </c>
      <c r="Y39" s="236" t="s">
        <v>203</v>
      </c>
      <c r="Z39" s="236" t="s">
        <v>3338</v>
      </c>
      <c r="AA39" s="236"/>
      <c r="AB39" s="236" t="s">
        <v>204</v>
      </c>
      <c r="AC39" s="236" t="s">
        <v>205</v>
      </c>
      <c r="AD39" s="236">
        <v>0</v>
      </c>
      <c r="AE39" s="236" t="s">
        <v>206</v>
      </c>
      <c r="AF39" s="236">
        <v>25</v>
      </c>
      <c r="AG39" s="236" t="s">
        <v>233</v>
      </c>
      <c r="AH39" s="236" t="s">
        <v>1049</v>
      </c>
      <c r="AI39" s="236" t="s">
        <v>209</v>
      </c>
      <c r="AJ39" s="236">
        <v>0</v>
      </c>
      <c r="AK39" s="237">
        <v>46085</v>
      </c>
      <c r="AL39" s="236" t="s">
        <v>195</v>
      </c>
    </row>
    <row r="40" spans="1:38" ht="61.2" x14ac:dyDescent="0.3">
      <c r="A40" s="5" t="str">
        <f>TRIM(Z40)</f>
        <v>22350</v>
      </c>
      <c r="B40" s="228" t="str">
        <f>IFERROR(VLOOKUP(Table3[[#This Row],[Truck Number]], HolmanReport!C:C,1,0), "Research w.Holman")</f>
        <v>22350</v>
      </c>
      <c r="C4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0" s="229">
        <f ca="1">IF(Table3[[#This Row],[Ticket Status]]="OPEN", SUM((TODAY())-Table3[[#This Row],[Original Start Date]]), "Not Open")</f>
        <v>7</v>
      </c>
      <c r="E40" s="229" t="str">
        <f>Table3[[#This Row],[Renter Name]]</f>
        <v>NOE REYES</v>
      </c>
      <c r="F40" s="229" t="str">
        <f>IFERROR(VLOOKUP(Table3[[#This Row],[Rental under Name: ]], 'TPMS-Auto'!C:G,5,0), "RESEARCH!!")</f>
        <v>RESEARCH!!</v>
      </c>
      <c r="G40" s="229" t="str">
        <f>IFERROR(VLOOKUP(Table3[[#This Row],[Truck Number]],'TPMS-Auto'!$A:$K,3, 0), "Not Assigned in TPMS!!")</f>
        <v>NOE REYES JR</v>
      </c>
      <c r="H40" s="229" t="str">
        <f>IFERROR(VLOOKUP(Table3[[#This Row],[Truck Number]],'TPMS-Auto'!$A:$K,7, 0), "Not Assigned in TPMS!!")</f>
        <v>NREYESJ</v>
      </c>
      <c r="I40" s="69" t="str">
        <f>IFERROR(VLOOKUP(Table3[[#This Row],[Truck Number]], Query1[[TRUCK_LU]:[Service Date]],25, 0), "Not Assigned in TPMS!!")</f>
        <v>Not Assigned in TPMS!!</v>
      </c>
      <c r="J40" s="69" t="str">
        <f>IF(E40=E39, "Yes", "No")</f>
        <v>No</v>
      </c>
      <c r="K40" s="236" t="s">
        <v>31205</v>
      </c>
      <c r="L40" s="236" t="s">
        <v>31206</v>
      </c>
      <c r="M40" s="236" t="s">
        <v>197</v>
      </c>
      <c r="N40" s="236" t="s">
        <v>31207</v>
      </c>
      <c r="O40" s="237">
        <v>46079</v>
      </c>
      <c r="P40" s="236" t="s">
        <v>558</v>
      </c>
      <c r="Q40" s="236" t="s">
        <v>559</v>
      </c>
      <c r="R40" s="236" t="s">
        <v>219</v>
      </c>
      <c r="S40" s="236" t="s">
        <v>220</v>
      </c>
      <c r="T40" s="236">
        <v>14</v>
      </c>
      <c r="U40" s="236">
        <v>14</v>
      </c>
      <c r="V40" s="238">
        <v>73</v>
      </c>
      <c r="W40" s="236">
        <v>0</v>
      </c>
      <c r="X40" s="236">
        <v>8</v>
      </c>
      <c r="Y40" s="236" t="s">
        <v>203</v>
      </c>
      <c r="Z40" s="236" t="s">
        <v>15310</v>
      </c>
      <c r="AA40" s="236"/>
      <c r="AB40" s="236" t="s">
        <v>204</v>
      </c>
      <c r="AC40" s="236" t="s">
        <v>205</v>
      </c>
      <c r="AD40" s="236">
        <v>0</v>
      </c>
      <c r="AE40" s="236" t="s">
        <v>206</v>
      </c>
      <c r="AF40" s="236">
        <v>25</v>
      </c>
      <c r="AG40" s="236" t="s">
        <v>207</v>
      </c>
      <c r="AH40" s="236" t="s">
        <v>208</v>
      </c>
      <c r="AI40" s="236" t="s">
        <v>209</v>
      </c>
      <c r="AJ40" s="236">
        <v>0</v>
      </c>
      <c r="AK40" s="237">
        <v>46079</v>
      </c>
      <c r="AL40" s="236" t="s">
        <v>195</v>
      </c>
    </row>
    <row r="41" spans="1:38" ht="61.2" x14ac:dyDescent="0.3">
      <c r="A41" s="5" t="str">
        <f>TRIM(Z41)</f>
        <v>22365</v>
      </c>
      <c r="B41" s="228" t="str">
        <f>IFERROR(VLOOKUP(Table3[[#This Row],[Truck Number]], HolmanReport!C:C,1,0), "Research w.Holman")</f>
        <v>22365</v>
      </c>
      <c r="C41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41" s="229">
        <f ca="1">IF(Table3[[#This Row],[Ticket Status]]="OPEN", SUM((TODAY())-Table3[[#This Row],[Original Start Date]]), "Not Open")</f>
        <v>16</v>
      </c>
      <c r="E41" s="229" t="str">
        <f>Table3[[#This Row],[Renter Name]]</f>
        <v>MICHAEL PEARSON</v>
      </c>
      <c r="F41" s="229" t="str">
        <f>IFERROR(VLOOKUP(Table3[[#This Row],[Rental under Name: ]], 'TPMS-Auto'!C:G,5,0), "RESEARCH!!")</f>
        <v>MPEARS0</v>
      </c>
      <c r="G41" s="229" t="str">
        <f>IFERROR(VLOOKUP(Table3[[#This Row],[Truck Number]],'TPMS-Auto'!$A:$K,3, 0), "Not Assigned in TPMS!!")</f>
        <v>MICHAEL PEARSON</v>
      </c>
      <c r="H41" s="229" t="str">
        <f>IFERROR(VLOOKUP(Table3[[#This Row],[Truck Number]],'TPMS-Auto'!$A:$K,7, 0), "Not Assigned in TPMS!!")</f>
        <v>MPEARS0</v>
      </c>
      <c r="I41" s="69" t="str">
        <f>IFERROR(VLOOKUP(Table3[[#This Row],[Truck Number]], Query1[[TRUCK_LU]:[Service Date]],25, 0), "Not Assigned in TPMS!!")</f>
        <v>Not Assigned in TPMS!!</v>
      </c>
      <c r="J41" s="69" t="str">
        <f>IF(E41=E40, "Yes", "No")</f>
        <v>No</v>
      </c>
      <c r="K41" s="236" t="s">
        <v>3342</v>
      </c>
      <c r="L41" s="236" t="s">
        <v>3340</v>
      </c>
      <c r="M41" s="236" t="s">
        <v>197</v>
      </c>
      <c r="N41" s="236" t="s">
        <v>3343</v>
      </c>
      <c r="O41" s="237">
        <v>46070</v>
      </c>
      <c r="P41" s="236" t="s">
        <v>3344</v>
      </c>
      <c r="Q41" s="236" t="s">
        <v>1542</v>
      </c>
      <c r="R41" s="236" t="s">
        <v>250</v>
      </c>
      <c r="S41" s="236" t="s">
        <v>336</v>
      </c>
      <c r="T41" s="236">
        <v>14</v>
      </c>
      <c r="U41" s="236">
        <v>7</v>
      </c>
      <c r="V41" s="238">
        <v>80.290000000000006</v>
      </c>
      <c r="W41" s="236">
        <v>1</v>
      </c>
      <c r="X41" s="236">
        <v>17</v>
      </c>
      <c r="Y41" s="236" t="s">
        <v>203</v>
      </c>
      <c r="Z41" s="236" t="s">
        <v>3339</v>
      </c>
      <c r="AA41" s="236"/>
      <c r="AB41" s="236" t="s">
        <v>204</v>
      </c>
      <c r="AC41" s="236" t="s">
        <v>205</v>
      </c>
      <c r="AD41" s="236">
        <v>3</v>
      </c>
      <c r="AE41" s="236" t="s">
        <v>206</v>
      </c>
      <c r="AF41" s="236">
        <v>24</v>
      </c>
      <c r="AG41" s="236" t="s">
        <v>743</v>
      </c>
      <c r="AH41" s="236" t="s">
        <v>1018</v>
      </c>
      <c r="AI41" s="236" t="s">
        <v>209</v>
      </c>
      <c r="AJ41" s="236">
        <v>0</v>
      </c>
      <c r="AK41" s="237">
        <v>46070</v>
      </c>
      <c r="AL41" s="236" t="s">
        <v>195</v>
      </c>
    </row>
    <row r="42" spans="1:38" ht="61.2" x14ac:dyDescent="0.3">
      <c r="A42" s="5" t="str">
        <f>TRIM(Z42)</f>
        <v>22418</v>
      </c>
      <c r="B42" s="228" t="str">
        <f>IFERROR(VLOOKUP(Table3[[#This Row],[Truck Number]], HolmanReport!C:C,1,0), "Research w.Holman")</f>
        <v>22418</v>
      </c>
      <c r="C4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2" s="229">
        <f ca="1">IF(Table3[[#This Row],[Ticket Status]]="OPEN", SUM((TODAY())-Table3[[#This Row],[Original Start Date]]), "Not Open")</f>
        <v>1</v>
      </c>
      <c r="E42" s="229" t="str">
        <f>Table3[[#This Row],[Renter Name]]</f>
        <v>DEMARCUS PEEPLES</v>
      </c>
      <c r="F42" s="229" t="str">
        <f>IFERROR(VLOOKUP(Table3[[#This Row],[Rental under Name: ]], 'TPMS-Auto'!C:G,5,0), "RESEARCH!!")</f>
        <v>DPEEPLE</v>
      </c>
      <c r="G42" s="229" t="str">
        <f>IFERROR(VLOOKUP(Table3[[#This Row],[Truck Number]],'TPMS-Auto'!$A:$K,3, 0), "Not Assigned in TPMS!!")</f>
        <v>DEMARCUS PEEPLES</v>
      </c>
      <c r="H42" s="229" t="str">
        <f>IFERROR(VLOOKUP(Table3[[#This Row],[Truck Number]],'TPMS-Auto'!$A:$K,7, 0), "Not Assigned in TPMS!!")</f>
        <v>DPEEPLE</v>
      </c>
      <c r="I42" s="69" t="str">
        <f>IFERROR(VLOOKUP(Table3[[#This Row],[Truck Number]], Query1[[TRUCK_LU]:[Service Date]],25, 0), "Not Assigned in TPMS!!")</f>
        <v>Not Assigned in TPMS!!</v>
      </c>
      <c r="J42" s="69" t="str">
        <f>IF(E42=E41, "Yes", "No")</f>
        <v>No</v>
      </c>
      <c r="K42" s="236" t="s">
        <v>31600</v>
      </c>
      <c r="L42" s="236" t="s">
        <v>13859</v>
      </c>
      <c r="M42" s="236" t="s">
        <v>197</v>
      </c>
      <c r="N42" s="236" t="s">
        <v>31601</v>
      </c>
      <c r="O42" s="237">
        <v>46085</v>
      </c>
      <c r="P42" s="236" t="s">
        <v>31602</v>
      </c>
      <c r="Q42" s="236" t="s">
        <v>4087</v>
      </c>
      <c r="R42" s="236" t="s">
        <v>477</v>
      </c>
      <c r="S42" s="236" t="s">
        <v>220</v>
      </c>
      <c r="T42" s="236">
        <v>7</v>
      </c>
      <c r="U42" s="236">
        <v>7</v>
      </c>
      <c r="V42" s="238">
        <v>68</v>
      </c>
      <c r="W42" s="236">
        <v>0</v>
      </c>
      <c r="X42" s="236">
        <v>2</v>
      </c>
      <c r="Y42" s="236" t="s">
        <v>203</v>
      </c>
      <c r="Z42" s="236" t="s">
        <v>4083</v>
      </c>
      <c r="AA42" s="236"/>
      <c r="AB42" s="236" t="s">
        <v>204</v>
      </c>
      <c r="AC42" s="236" t="s">
        <v>205</v>
      </c>
      <c r="AD42" s="236">
        <v>0</v>
      </c>
      <c r="AE42" s="236" t="s">
        <v>206</v>
      </c>
      <c r="AF42" s="236">
        <v>25</v>
      </c>
      <c r="AG42" s="236" t="s">
        <v>233</v>
      </c>
      <c r="AH42" s="236" t="s">
        <v>945</v>
      </c>
      <c r="AI42" s="236" t="s">
        <v>209</v>
      </c>
      <c r="AJ42" s="236">
        <v>0</v>
      </c>
      <c r="AK42" s="237">
        <v>46085</v>
      </c>
      <c r="AL42" s="236" t="s">
        <v>195</v>
      </c>
    </row>
    <row r="43" spans="1:38" ht="61.2" x14ac:dyDescent="0.3">
      <c r="A43" s="5" t="str">
        <f>TRIM(Z43)</f>
        <v>23061</v>
      </c>
      <c r="B43" s="228" t="str">
        <f>IFERROR(VLOOKUP(Table3[[#This Row],[Truck Number]], HolmanReport!C:C,1,0), "Research w.Holman")</f>
        <v>Research w.Holman</v>
      </c>
      <c r="C4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3" s="229">
        <f ca="1">IF(Table3[[#This Row],[Ticket Status]]="OPEN", SUM((TODAY())-Table3[[#This Row],[Original Start Date]]), "Not Open")</f>
        <v>231</v>
      </c>
      <c r="E43" s="229" t="str">
        <f>Table3[[#This Row],[Renter Name]]</f>
        <v>DARYL WILLIAMS</v>
      </c>
      <c r="F43" s="229" t="str">
        <f>IFERROR(VLOOKUP(Table3[[#This Row],[Rental under Name: ]], 'TPMS-Auto'!C:G,5,0), "RESEARCH!!")</f>
        <v>RESEARCH!!</v>
      </c>
      <c r="G43" s="229" t="str">
        <f>IFERROR(VLOOKUP(Table3[[#This Row],[Truck Number]],'TPMS-Auto'!$A:$K,3, 0), "Not Assigned in TPMS!!")</f>
        <v>Not Assigned in TPMS!!</v>
      </c>
      <c r="H43" s="229" t="str">
        <f>IFERROR(VLOOKUP(Table3[[#This Row],[Truck Number]],'TPMS-Auto'!$A:$K,7, 0), "Not Assigned in TPMS!!")</f>
        <v>Not Assigned in TPMS!!</v>
      </c>
      <c r="I43" s="69" t="str">
        <f>IFERROR(VLOOKUP(Table3[[#This Row],[Truck Number]], Query1[[TRUCK_LU]:[Service Date]],25, 0), "Not Assigned in TPMS!!")</f>
        <v>Not Assigned in TPMS!!</v>
      </c>
      <c r="J43" s="69" t="str">
        <f>IF(E43=E42, "Yes", "No")</f>
        <v>No</v>
      </c>
      <c r="K43" s="236" t="s">
        <v>2640</v>
      </c>
      <c r="L43" s="236" t="s">
        <v>456</v>
      </c>
      <c r="M43" s="236" t="s">
        <v>215</v>
      </c>
      <c r="N43" s="236" t="s">
        <v>2641</v>
      </c>
      <c r="O43" s="237">
        <v>46065</v>
      </c>
      <c r="P43" s="236" t="s">
        <v>459</v>
      </c>
      <c r="Q43" s="236" t="s">
        <v>460</v>
      </c>
      <c r="R43" s="236" t="s">
        <v>366</v>
      </c>
      <c r="S43" s="236" t="s">
        <v>202</v>
      </c>
      <c r="T43" s="236">
        <v>30</v>
      </c>
      <c r="U43" s="236">
        <v>30</v>
      </c>
      <c r="V43" s="238">
        <v>68</v>
      </c>
      <c r="W43" s="236">
        <v>0</v>
      </c>
      <c r="X43" s="236">
        <v>22</v>
      </c>
      <c r="Y43" s="236" t="s">
        <v>203</v>
      </c>
      <c r="Z43" s="236" t="s">
        <v>455</v>
      </c>
      <c r="AA43" s="236"/>
      <c r="AB43" s="236" t="s">
        <v>204</v>
      </c>
      <c r="AC43" s="236" t="s">
        <v>205</v>
      </c>
      <c r="AD43" s="236">
        <v>0</v>
      </c>
      <c r="AE43" s="236" t="s">
        <v>206</v>
      </c>
      <c r="AF43" s="236">
        <v>26</v>
      </c>
      <c r="AG43" s="236" t="s">
        <v>207</v>
      </c>
      <c r="AH43" s="236" t="s">
        <v>208</v>
      </c>
      <c r="AI43" s="236" t="s">
        <v>209</v>
      </c>
      <c r="AJ43" s="236">
        <v>7</v>
      </c>
      <c r="AK43" s="237">
        <v>45855</v>
      </c>
      <c r="AL43" s="236" t="s">
        <v>223</v>
      </c>
    </row>
    <row r="44" spans="1:38" ht="61.2" x14ac:dyDescent="0.3">
      <c r="A44" s="5" t="str">
        <f>TRIM(Z44)</f>
        <v>23147</v>
      </c>
      <c r="B44" s="228" t="str">
        <f>IFERROR(VLOOKUP(Table3[[#This Row],[Truck Number]], HolmanReport!C:C,1,0), "Research w.Holman")</f>
        <v>Research w.Holman</v>
      </c>
      <c r="C4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4" s="229">
        <f ca="1">IF(Table3[[#This Row],[Ticket Status]]="OPEN", SUM((TODAY())-Table3[[#This Row],[Original Start Date]]), "Not Open")</f>
        <v>173</v>
      </c>
      <c r="E44" s="229" t="str">
        <f>Table3[[#This Row],[Renter Name]]</f>
        <v>SIDNEY GREEN</v>
      </c>
      <c r="F44" s="229" t="str">
        <f>IFERROR(VLOOKUP(Table3[[#This Row],[Rental under Name: ]], 'TPMS-Auto'!C:G,5,0), "RESEARCH!!")</f>
        <v>SGREEN</v>
      </c>
      <c r="G44" s="229" t="str">
        <f>IFERROR(VLOOKUP(Table3[[#This Row],[Truck Number]],'TPMS-Auto'!$A:$K,3, 0), "Not Assigned in TPMS!!")</f>
        <v>SIDNEY GREEN</v>
      </c>
      <c r="H44" s="229" t="str">
        <f>IFERROR(VLOOKUP(Table3[[#This Row],[Truck Number]],'TPMS-Auto'!$A:$K,7, 0), "Not Assigned in TPMS!!")</f>
        <v>SGREEN</v>
      </c>
      <c r="I44" s="69" t="str">
        <f>IFERROR(VLOOKUP(Table3[[#This Row],[Truck Number]], Query1[[TRUCK_LU]:[Service Date]],25, 0), "Not Assigned in TPMS!!")</f>
        <v>Not Assigned in TPMS!!</v>
      </c>
      <c r="J44" s="69" t="str">
        <f>IF(E44=E43, "Yes", "No")</f>
        <v>No</v>
      </c>
      <c r="K44" s="236" t="s">
        <v>2642</v>
      </c>
      <c r="L44" s="236" t="s">
        <v>464</v>
      </c>
      <c r="M44" s="236" t="s">
        <v>215</v>
      </c>
      <c r="N44" s="236" t="s">
        <v>2643</v>
      </c>
      <c r="O44" s="237">
        <v>46063</v>
      </c>
      <c r="P44" s="236" t="s">
        <v>468</v>
      </c>
      <c r="Q44" s="236" t="s">
        <v>469</v>
      </c>
      <c r="R44" s="236" t="s">
        <v>268</v>
      </c>
      <c r="S44" s="236" t="s">
        <v>220</v>
      </c>
      <c r="T44" s="236">
        <v>30</v>
      </c>
      <c r="U44" s="236">
        <v>30</v>
      </c>
      <c r="V44" s="238">
        <v>68</v>
      </c>
      <c r="W44" s="236">
        <v>0</v>
      </c>
      <c r="X44" s="236">
        <v>24</v>
      </c>
      <c r="Y44" s="236" t="s">
        <v>203</v>
      </c>
      <c r="Z44" s="236" t="s">
        <v>463</v>
      </c>
      <c r="AA44" s="236"/>
      <c r="AB44" s="236" t="s">
        <v>204</v>
      </c>
      <c r="AC44" s="236" t="s">
        <v>205</v>
      </c>
      <c r="AD44" s="236">
        <v>0</v>
      </c>
      <c r="AE44" s="236" t="s">
        <v>206</v>
      </c>
      <c r="AF44" s="236">
        <v>25</v>
      </c>
      <c r="AG44" s="236" t="s">
        <v>270</v>
      </c>
      <c r="AH44" s="236" t="s">
        <v>470</v>
      </c>
      <c r="AI44" s="236" t="s">
        <v>209</v>
      </c>
      <c r="AJ44" s="236">
        <v>5</v>
      </c>
      <c r="AK44" s="237">
        <v>45913</v>
      </c>
      <c r="AL44" s="236" t="s">
        <v>195</v>
      </c>
    </row>
    <row r="45" spans="1:38" ht="61.2" x14ac:dyDescent="0.3">
      <c r="A45" s="5" t="str">
        <f>TRIM(Z45)</f>
        <v>23150</v>
      </c>
      <c r="B45" s="228" t="str">
        <f>IFERROR(VLOOKUP(Table3[[#This Row],[Truck Number]], HolmanReport!C:C,1,0), "Research w.Holman")</f>
        <v>Research w.Holman</v>
      </c>
      <c r="C4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5" s="229">
        <f ca="1">IF(Table3[[#This Row],[Ticket Status]]="OPEN", SUM((TODAY())-Table3[[#This Row],[Original Start Date]]), "Not Open")</f>
        <v>203</v>
      </c>
      <c r="E45" s="229" t="str">
        <f>Table3[[#This Row],[Renter Name]]</f>
        <v>DAVIDW JACKSON</v>
      </c>
      <c r="F45" s="229" t="str">
        <f>IFERROR(VLOOKUP(Table3[[#This Row],[Rental under Name: ]], 'TPMS-Auto'!C:G,5,0), "RESEARCH!!")</f>
        <v>RESEARCH!!</v>
      </c>
      <c r="G45" s="229" t="str">
        <f>IFERROR(VLOOKUP(Table3[[#This Row],[Truck Number]],'TPMS-Auto'!$A:$K,3, 0), "Not Assigned in TPMS!!")</f>
        <v>Not Assigned in TPMS!!</v>
      </c>
      <c r="H45" s="229" t="str">
        <f>IFERROR(VLOOKUP(Table3[[#This Row],[Truck Number]],'TPMS-Auto'!$A:$K,7, 0), "Not Assigned in TPMS!!")</f>
        <v>Not Assigned in TPMS!!</v>
      </c>
      <c r="I45" s="69" t="str">
        <f>IFERROR(VLOOKUP(Table3[[#This Row],[Truck Number]], Query1[[TRUCK_LU]:[Service Date]],25, 0), "Not Assigned in TPMS!!")</f>
        <v>Not Assigned in TPMS!!</v>
      </c>
      <c r="J45" s="69" t="str">
        <f>IF(E45=E44, "Yes", "No")</f>
        <v>No</v>
      </c>
      <c r="K45" s="236" t="s">
        <v>2644</v>
      </c>
      <c r="L45" s="236" t="s">
        <v>472</v>
      </c>
      <c r="M45" s="236" t="s">
        <v>215</v>
      </c>
      <c r="N45" s="236" t="s">
        <v>2645</v>
      </c>
      <c r="O45" s="237">
        <v>46063</v>
      </c>
      <c r="P45" s="236" t="s">
        <v>475</v>
      </c>
      <c r="Q45" s="236" t="s">
        <v>476</v>
      </c>
      <c r="R45" s="236" t="s">
        <v>477</v>
      </c>
      <c r="S45" s="236" t="s">
        <v>220</v>
      </c>
      <c r="T45" s="236">
        <v>30</v>
      </c>
      <c r="U45" s="236">
        <v>30</v>
      </c>
      <c r="V45" s="238">
        <v>68</v>
      </c>
      <c r="W45" s="236">
        <v>0</v>
      </c>
      <c r="X45" s="236">
        <v>24</v>
      </c>
      <c r="Y45" s="236" t="s">
        <v>203</v>
      </c>
      <c r="Z45" s="236" t="s">
        <v>471</v>
      </c>
      <c r="AA45" s="236"/>
      <c r="AB45" s="236" t="s">
        <v>204</v>
      </c>
      <c r="AC45" s="236" t="s">
        <v>205</v>
      </c>
      <c r="AD45" s="236">
        <v>0</v>
      </c>
      <c r="AE45" s="236" t="s">
        <v>206</v>
      </c>
      <c r="AF45" s="236">
        <v>24</v>
      </c>
      <c r="AG45" s="236" t="s">
        <v>221</v>
      </c>
      <c r="AH45" s="236" t="s">
        <v>2077</v>
      </c>
      <c r="AI45" s="236" t="s">
        <v>209</v>
      </c>
      <c r="AJ45" s="236">
        <v>6</v>
      </c>
      <c r="AK45" s="237">
        <v>45883</v>
      </c>
      <c r="AL45" s="236" t="s">
        <v>195</v>
      </c>
    </row>
    <row r="46" spans="1:38" ht="61.2" x14ac:dyDescent="0.3">
      <c r="A46" s="5" t="str">
        <f>TRIM(Z46)</f>
        <v>23153</v>
      </c>
      <c r="B46" s="228" t="str">
        <f>IFERROR(VLOOKUP(Table3[[#This Row],[Truck Number]], HolmanReport!C:C,1,0), "Research w.Holman")</f>
        <v>23153</v>
      </c>
      <c r="C4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6" s="229">
        <f ca="1">IF(Table3[[#This Row],[Ticket Status]]="OPEN", SUM((TODAY())-Table3[[#This Row],[Original Start Date]]), "Not Open")</f>
        <v>13</v>
      </c>
      <c r="E46" s="229" t="str">
        <f>Table3[[#This Row],[Renter Name]]</f>
        <v>KENDRICK MARTIN</v>
      </c>
      <c r="F46" s="229" t="str">
        <f>IFERROR(VLOOKUP(Table3[[#This Row],[Rental under Name: ]], 'TPMS-Auto'!C:G,5,0), "RESEARCH!!")</f>
        <v>KMARTI4</v>
      </c>
      <c r="G46" s="229" t="str">
        <f>IFERROR(VLOOKUP(Table3[[#This Row],[Truck Number]],'TPMS-Auto'!$A:$K,3, 0), "Not Assigned in TPMS!!")</f>
        <v>KENDRICK ROBINSON</v>
      </c>
      <c r="H46" s="229" t="str">
        <f>IFERROR(VLOOKUP(Table3[[#This Row],[Truck Number]],'TPMS-Auto'!$A:$K,7, 0), "Not Assigned in TPMS!!")</f>
        <v>KROBIN6</v>
      </c>
      <c r="I46" s="69" t="str">
        <f>IFERROR(VLOOKUP(Table3[[#This Row],[Truck Number]], Query1[[TRUCK_LU]:[Service Date]],25, 0), "Not Assigned in TPMS!!")</f>
        <v>Not Assigned in TPMS!!</v>
      </c>
      <c r="J46" s="69" t="str">
        <f>IF(E46=E45, "Yes", "No")</f>
        <v>No</v>
      </c>
      <c r="K46" s="236" t="s">
        <v>3350</v>
      </c>
      <c r="L46" s="236" t="s">
        <v>3346</v>
      </c>
      <c r="M46" s="236" t="s">
        <v>197</v>
      </c>
      <c r="N46" s="236" t="s">
        <v>3351</v>
      </c>
      <c r="O46" s="237">
        <v>46073</v>
      </c>
      <c r="P46" s="236" t="s">
        <v>3352</v>
      </c>
      <c r="Q46" s="236" t="s">
        <v>1414</v>
      </c>
      <c r="R46" s="236" t="s">
        <v>318</v>
      </c>
      <c r="S46" s="236" t="s">
        <v>220</v>
      </c>
      <c r="T46" s="236">
        <v>14</v>
      </c>
      <c r="U46" s="236">
        <v>14</v>
      </c>
      <c r="V46" s="238">
        <v>73</v>
      </c>
      <c r="W46" s="236">
        <v>0</v>
      </c>
      <c r="X46" s="236">
        <v>14</v>
      </c>
      <c r="Y46" s="236" t="s">
        <v>203</v>
      </c>
      <c r="Z46" s="236" t="s">
        <v>3345</v>
      </c>
      <c r="AA46" s="236"/>
      <c r="AB46" s="236" t="s">
        <v>204</v>
      </c>
      <c r="AC46" s="236" t="s">
        <v>205</v>
      </c>
      <c r="AD46" s="236">
        <v>0</v>
      </c>
      <c r="AE46" s="236" t="s">
        <v>206</v>
      </c>
      <c r="AF46" s="236">
        <v>26</v>
      </c>
      <c r="AG46" s="236" t="s">
        <v>233</v>
      </c>
      <c r="AH46" s="236" t="s">
        <v>945</v>
      </c>
      <c r="AI46" s="236" t="s">
        <v>209</v>
      </c>
      <c r="AJ46" s="236">
        <v>0</v>
      </c>
      <c r="AK46" s="237">
        <v>46073</v>
      </c>
      <c r="AL46" s="236" t="s">
        <v>195</v>
      </c>
    </row>
    <row r="47" spans="1:38" ht="61.2" x14ac:dyDescent="0.3">
      <c r="A47" s="5" t="str">
        <f>TRIM(Z47)</f>
        <v>23154</v>
      </c>
      <c r="B47" s="228" t="str">
        <f>IFERROR(VLOOKUP(Table3[[#This Row],[Truck Number]], HolmanReport!C:C,1,0), "Research w.Holman")</f>
        <v>23154</v>
      </c>
      <c r="C4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7" s="229">
        <f ca="1">IF(Table3[[#This Row],[Ticket Status]]="OPEN", SUM((TODAY())-Table3[[#This Row],[Original Start Date]]), "Not Open")</f>
        <v>9</v>
      </c>
      <c r="E47" s="229" t="str">
        <f>Table3[[#This Row],[Renter Name]]</f>
        <v>ALEXIS RICE</v>
      </c>
      <c r="F47" s="229" t="str">
        <f>IFERROR(VLOOKUP(Table3[[#This Row],[Rental under Name: ]], 'TPMS-Auto'!C:G,5,0), "RESEARCH!!")</f>
        <v>ARICE0</v>
      </c>
      <c r="G47" s="229" t="str">
        <f>IFERROR(VLOOKUP(Table3[[#This Row],[Truck Number]],'TPMS-Auto'!$A:$K,3, 0), "Not Assigned in TPMS!!")</f>
        <v>ALEXIS RICE</v>
      </c>
      <c r="H47" s="229" t="str">
        <f>IFERROR(VLOOKUP(Table3[[#This Row],[Truck Number]],'TPMS-Auto'!$A:$K,7, 0), "Not Assigned in TPMS!!")</f>
        <v>ARICE0</v>
      </c>
      <c r="I47" s="69" t="str">
        <f>IFERROR(VLOOKUP(Table3[[#This Row],[Truck Number]], Query1[[TRUCK_LU]:[Service Date]],25, 0), "Not Assigned in TPMS!!")</f>
        <v>Not Assigned in TPMS!!</v>
      </c>
      <c r="J47" s="69" t="str">
        <f>IF(E47=E46, "Yes", "No")</f>
        <v>No</v>
      </c>
      <c r="K47" s="236" t="s">
        <v>3355</v>
      </c>
      <c r="L47" s="236" t="s">
        <v>3353</v>
      </c>
      <c r="M47" s="236" t="s">
        <v>197</v>
      </c>
      <c r="N47" s="236" t="s">
        <v>3356</v>
      </c>
      <c r="O47" s="237">
        <v>46077</v>
      </c>
      <c r="P47" s="236" t="s">
        <v>3357</v>
      </c>
      <c r="Q47" s="236" t="s">
        <v>3358</v>
      </c>
      <c r="R47" s="236" t="s">
        <v>575</v>
      </c>
      <c r="S47" s="236" t="s">
        <v>220</v>
      </c>
      <c r="T47" s="236">
        <v>8</v>
      </c>
      <c r="U47" s="236">
        <v>3</v>
      </c>
      <c r="V47" s="238">
        <v>68</v>
      </c>
      <c r="W47" s="236">
        <v>1</v>
      </c>
      <c r="X47" s="236">
        <v>10</v>
      </c>
      <c r="Y47" s="236" t="s">
        <v>203</v>
      </c>
      <c r="Z47" s="236" t="s">
        <v>1932</v>
      </c>
      <c r="AA47" s="236"/>
      <c r="AB47" s="236" t="s">
        <v>204</v>
      </c>
      <c r="AC47" s="236" t="s">
        <v>205</v>
      </c>
      <c r="AD47" s="236">
        <v>2</v>
      </c>
      <c r="AE47" s="236" t="s">
        <v>206</v>
      </c>
      <c r="AF47" s="236">
        <v>25</v>
      </c>
      <c r="AG47" s="236" t="s">
        <v>233</v>
      </c>
      <c r="AH47" s="236" t="s">
        <v>884</v>
      </c>
      <c r="AI47" s="236" t="s">
        <v>209</v>
      </c>
      <c r="AJ47" s="236">
        <v>0</v>
      </c>
      <c r="AK47" s="237">
        <v>46077</v>
      </c>
      <c r="AL47" s="236" t="s">
        <v>195</v>
      </c>
    </row>
    <row r="48" spans="1:38" ht="61.2" x14ac:dyDescent="0.3">
      <c r="A48" s="5" t="str">
        <f>TRIM(Z48)</f>
        <v>23167</v>
      </c>
      <c r="B48" s="228" t="str">
        <f>IFERROR(VLOOKUP(Table3[[#This Row],[Truck Number]], HolmanReport!C:C,1,0), "Research w.Holman")</f>
        <v>23167</v>
      </c>
      <c r="C4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8" s="229">
        <f ca="1">IF(Table3[[#This Row],[Ticket Status]]="OPEN", SUM((TODAY())-Table3[[#This Row],[Original Start Date]]), "Not Open")</f>
        <v>13</v>
      </c>
      <c r="E48" s="229" t="str">
        <f>Table3[[#This Row],[Renter Name]]</f>
        <v>KASH MAXSON</v>
      </c>
      <c r="F48" s="229" t="str">
        <f>IFERROR(VLOOKUP(Table3[[#This Row],[Rental under Name: ]], 'TPMS-Auto'!C:G,5,0), "RESEARCH!!")</f>
        <v>KMAXSON</v>
      </c>
      <c r="G48" s="229" t="str">
        <f>IFERROR(VLOOKUP(Table3[[#This Row],[Truck Number]],'TPMS-Auto'!$A:$K,3, 0), "Not Assigned in TPMS!!")</f>
        <v>KASH MAXSON</v>
      </c>
      <c r="H48" s="229" t="str">
        <f>IFERROR(VLOOKUP(Table3[[#This Row],[Truck Number]],'TPMS-Auto'!$A:$K,7, 0), "Not Assigned in TPMS!!")</f>
        <v>KMAXSON</v>
      </c>
      <c r="I48" s="69" t="str">
        <f>IFERROR(VLOOKUP(Table3[[#This Row],[Truck Number]], Query1[[TRUCK_LU]:[Service Date]],25, 0), "Not Assigned in TPMS!!")</f>
        <v>Not Assigned in TPMS!!</v>
      </c>
      <c r="J48" s="69" t="str">
        <f>IF(E48=E47, "Yes", "No")</f>
        <v>No</v>
      </c>
      <c r="K48" s="236" t="s">
        <v>3362</v>
      </c>
      <c r="L48" s="236" t="s">
        <v>3360</v>
      </c>
      <c r="M48" s="236" t="s">
        <v>215</v>
      </c>
      <c r="N48" s="236" t="s">
        <v>3363</v>
      </c>
      <c r="O48" s="237">
        <v>46073</v>
      </c>
      <c r="P48" s="236" t="s">
        <v>1735</v>
      </c>
      <c r="Q48" s="236" t="s">
        <v>1736</v>
      </c>
      <c r="R48" s="236" t="s">
        <v>260</v>
      </c>
      <c r="S48" s="236" t="s">
        <v>220</v>
      </c>
      <c r="T48" s="236">
        <v>30</v>
      </c>
      <c r="U48" s="236">
        <v>5</v>
      </c>
      <c r="V48" s="238">
        <v>68</v>
      </c>
      <c r="W48" s="236">
        <v>1</v>
      </c>
      <c r="X48" s="236">
        <v>14</v>
      </c>
      <c r="Y48" s="236" t="s">
        <v>203</v>
      </c>
      <c r="Z48" s="236" t="s">
        <v>3359</v>
      </c>
      <c r="AA48" s="236"/>
      <c r="AB48" s="236" t="s">
        <v>204</v>
      </c>
      <c r="AC48" s="236" t="s">
        <v>205</v>
      </c>
      <c r="AD48" s="236">
        <v>0</v>
      </c>
      <c r="AE48" s="236" t="s">
        <v>206</v>
      </c>
      <c r="AF48" s="236">
        <v>25</v>
      </c>
      <c r="AG48" s="236" t="s">
        <v>743</v>
      </c>
      <c r="AH48" s="236" t="s">
        <v>744</v>
      </c>
      <c r="AI48" s="236" t="s">
        <v>209</v>
      </c>
      <c r="AJ48" s="236">
        <v>0</v>
      </c>
      <c r="AK48" s="237">
        <v>46073</v>
      </c>
      <c r="AL48" s="236" t="s">
        <v>195</v>
      </c>
    </row>
    <row r="49" spans="1:38" ht="61.2" x14ac:dyDescent="0.3">
      <c r="A49" s="5" t="str">
        <f>TRIM(Z49)</f>
        <v>23169</v>
      </c>
      <c r="B49" s="228" t="str">
        <f>IFERROR(VLOOKUP(Table3[[#This Row],[Truck Number]], HolmanReport!C:C,1,0), "Research w.Holman")</f>
        <v>23169</v>
      </c>
      <c r="C49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49" s="229">
        <f ca="1">IF(Table3[[#This Row],[Ticket Status]]="OPEN", SUM((TODAY())-Table3[[#This Row],[Original Start Date]]), "Not Open")</f>
        <v>22</v>
      </c>
      <c r="E49" s="229" t="str">
        <f>Table3[[#This Row],[Renter Name]]</f>
        <v>JOSEPH HENDERSON</v>
      </c>
      <c r="F49" s="229" t="str">
        <f>IFERROR(VLOOKUP(Table3[[#This Row],[Rental under Name: ]], 'TPMS-Auto'!C:G,5,0), "RESEARCH!!")</f>
        <v>JHENDE2</v>
      </c>
      <c r="G49" s="229" t="str">
        <f>IFERROR(VLOOKUP(Table3[[#This Row],[Truck Number]],'TPMS-Auto'!$A:$K,3, 0), "Not Assigned in TPMS!!")</f>
        <v>JOSEPH HENDERSON</v>
      </c>
      <c r="H49" s="229" t="str">
        <f>IFERROR(VLOOKUP(Table3[[#This Row],[Truck Number]],'TPMS-Auto'!$A:$K,7, 0), "Not Assigned in TPMS!!")</f>
        <v>JHENDE2</v>
      </c>
      <c r="I49" s="69" t="str">
        <f>IFERROR(VLOOKUP(Table3[[#This Row],[Truck Number]], Query1[[TRUCK_LU]:[Service Date]],25, 0), "Not Assigned in TPMS!!")</f>
        <v>Not Assigned in TPMS!!</v>
      </c>
      <c r="J49" s="69" t="str">
        <f>IF(E49=E48, "Yes", "No")</f>
        <v>No</v>
      </c>
      <c r="K49" s="236" t="s">
        <v>3097</v>
      </c>
      <c r="L49" s="236" t="s">
        <v>3095</v>
      </c>
      <c r="M49" s="236" t="s">
        <v>197</v>
      </c>
      <c r="N49" s="236" t="s">
        <v>3098</v>
      </c>
      <c r="O49" s="237">
        <v>46064</v>
      </c>
      <c r="P49" s="236" t="s">
        <v>3099</v>
      </c>
      <c r="Q49" s="236" t="s">
        <v>3100</v>
      </c>
      <c r="R49" s="236" t="s">
        <v>260</v>
      </c>
      <c r="S49" s="236" t="s">
        <v>220</v>
      </c>
      <c r="T49" s="236">
        <v>20</v>
      </c>
      <c r="U49" s="236">
        <v>7</v>
      </c>
      <c r="V49" s="238">
        <v>68</v>
      </c>
      <c r="W49" s="236">
        <v>2</v>
      </c>
      <c r="X49" s="236">
        <v>23</v>
      </c>
      <c r="Y49" s="236" t="s">
        <v>203</v>
      </c>
      <c r="Z49" s="236" t="s">
        <v>3094</v>
      </c>
      <c r="AA49" s="236"/>
      <c r="AB49" s="236" t="s">
        <v>204</v>
      </c>
      <c r="AC49" s="236" t="s">
        <v>205</v>
      </c>
      <c r="AD49" s="236">
        <v>3</v>
      </c>
      <c r="AE49" s="236" t="s">
        <v>206</v>
      </c>
      <c r="AF49" s="236">
        <v>25</v>
      </c>
      <c r="AG49" s="236" t="s">
        <v>426</v>
      </c>
      <c r="AH49" s="236" t="s">
        <v>427</v>
      </c>
      <c r="AI49" s="236" t="s">
        <v>209</v>
      </c>
      <c r="AJ49" s="236">
        <v>0</v>
      </c>
      <c r="AK49" s="237">
        <v>46064</v>
      </c>
      <c r="AL49" s="236" t="s">
        <v>195</v>
      </c>
    </row>
    <row r="50" spans="1:38" ht="61.2" x14ac:dyDescent="0.3">
      <c r="A50" s="5" t="str">
        <f>TRIM(Z50)</f>
        <v>23180</v>
      </c>
      <c r="B50" s="228" t="str">
        <f>IFERROR(VLOOKUP(Table3[[#This Row],[Truck Number]], HolmanReport!C:C,1,0), "Research w.Holman")</f>
        <v>23180</v>
      </c>
      <c r="C5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0" s="229">
        <f ca="1">IF(Table3[[#This Row],[Ticket Status]]="OPEN", SUM((TODAY())-Table3[[#This Row],[Original Start Date]]), "Not Open")</f>
        <v>3</v>
      </c>
      <c r="E50" s="229" t="str">
        <f>Table3[[#This Row],[Renter Name]]</f>
        <v>CHARLES MACKEW</v>
      </c>
      <c r="F50" s="229" t="str">
        <f>IFERROR(VLOOKUP(Table3[[#This Row],[Rental under Name: ]], 'TPMS-Auto'!C:G,5,0), "RESEARCH!!")</f>
        <v>CMACKE2</v>
      </c>
      <c r="G50" s="229" t="str">
        <f>IFERROR(VLOOKUP(Table3[[#This Row],[Truck Number]],'TPMS-Auto'!$A:$K,3, 0), "Not Assigned in TPMS!!")</f>
        <v>CHARLES MACKEW</v>
      </c>
      <c r="H50" s="229" t="str">
        <f>IFERROR(VLOOKUP(Table3[[#This Row],[Truck Number]],'TPMS-Auto'!$A:$K,7, 0), "Not Assigned in TPMS!!")</f>
        <v>CMACKE2</v>
      </c>
      <c r="I50" s="69" t="str">
        <f>IFERROR(VLOOKUP(Table3[[#This Row],[Truck Number]], Query1[[TRUCK_LU]:[Service Date]],25, 0), "Not Assigned in TPMS!!")</f>
        <v>Not Assigned in TPMS!!</v>
      </c>
      <c r="J50" s="69" t="str">
        <f>IF(E50=E49, "Yes", "No")</f>
        <v>No</v>
      </c>
      <c r="K50" s="236" t="s">
        <v>31326</v>
      </c>
      <c r="L50" s="236" t="s">
        <v>16051</v>
      </c>
      <c r="M50" s="236" t="s">
        <v>197</v>
      </c>
      <c r="N50" s="236" t="s">
        <v>31327</v>
      </c>
      <c r="O50" s="237">
        <v>46083</v>
      </c>
      <c r="P50" s="236" t="s">
        <v>31328</v>
      </c>
      <c r="Q50" s="236" t="s">
        <v>31329</v>
      </c>
      <c r="R50" s="236" t="s">
        <v>752</v>
      </c>
      <c r="S50" s="236" t="s">
        <v>220</v>
      </c>
      <c r="T50" s="236">
        <v>3</v>
      </c>
      <c r="U50" s="236">
        <v>3</v>
      </c>
      <c r="V50" s="238">
        <v>69</v>
      </c>
      <c r="W50" s="236">
        <v>0</v>
      </c>
      <c r="X50" s="236">
        <v>4</v>
      </c>
      <c r="Y50" s="236" t="s">
        <v>203</v>
      </c>
      <c r="Z50" s="236" t="s">
        <v>16050</v>
      </c>
      <c r="AA50" s="236"/>
      <c r="AB50" s="236" t="s">
        <v>204</v>
      </c>
      <c r="AC50" s="236" t="s">
        <v>205</v>
      </c>
      <c r="AD50" s="236">
        <v>1</v>
      </c>
      <c r="AE50" s="236" t="s">
        <v>206</v>
      </c>
      <c r="AF50" s="236">
        <v>25</v>
      </c>
      <c r="AG50" s="236" t="s">
        <v>207</v>
      </c>
      <c r="AH50" s="236" t="s">
        <v>208</v>
      </c>
      <c r="AI50" s="236" t="s">
        <v>209</v>
      </c>
      <c r="AJ50" s="236">
        <v>0</v>
      </c>
      <c r="AK50" s="237">
        <v>46083</v>
      </c>
      <c r="AL50" s="236" t="s">
        <v>195</v>
      </c>
    </row>
    <row r="51" spans="1:38" ht="61.2" x14ac:dyDescent="0.3">
      <c r="A51" s="5" t="str">
        <f>TRIM(Z51)</f>
        <v>23221</v>
      </c>
      <c r="B51" s="228" t="str">
        <f>IFERROR(VLOOKUP(Table3[[#This Row],[Truck Number]], HolmanReport!C:C,1,0), "Research w.Holman")</f>
        <v>Research w.Holman</v>
      </c>
      <c r="C5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1" s="229">
        <f ca="1">IF(Table3[[#This Row],[Ticket Status]]="OPEN", SUM((TODAY())-Table3[[#This Row],[Original Start Date]]), "Not Open")</f>
        <v>121</v>
      </c>
      <c r="E51" s="229" t="str">
        <f>Table3[[#This Row],[Renter Name]]</f>
        <v>ROBERT URQUHART</v>
      </c>
      <c r="F51" s="229" t="str">
        <f>IFERROR(VLOOKUP(Table3[[#This Row],[Rental under Name: ]], 'TPMS-Auto'!C:G,5,0), "RESEARCH!!")</f>
        <v>RURQUH</v>
      </c>
      <c r="G51" s="229" t="str">
        <f>IFERROR(VLOOKUP(Table3[[#This Row],[Truck Number]],'TPMS-Auto'!$A:$K,3, 0), "Not Assigned in TPMS!!")</f>
        <v>ROBERT URQUHART</v>
      </c>
      <c r="H51" s="229" t="str">
        <f>IFERROR(VLOOKUP(Table3[[#This Row],[Truck Number]],'TPMS-Auto'!$A:$K,7, 0), "Not Assigned in TPMS!!")</f>
        <v>RURQUH</v>
      </c>
      <c r="I51" s="69" t="str">
        <f>IFERROR(VLOOKUP(Table3[[#This Row],[Truck Number]], Query1[[TRUCK_LU]:[Service Date]],25, 0), "Not Assigned in TPMS!!")</f>
        <v>Not Assigned in TPMS!!</v>
      </c>
      <c r="J51" s="69" t="str">
        <f>IF(E51=E50, "Yes", "No")</f>
        <v>No</v>
      </c>
      <c r="K51" s="236" t="s">
        <v>31576</v>
      </c>
      <c r="L51" s="236" t="s">
        <v>480</v>
      </c>
      <c r="M51" s="236" t="s">
        <v>197</v>
      </c>
      <c r="N51" s="236" t="s">
        <v>31577</v>
      </c>
      <c r="O51" s="237">
        <v>46085</v>
      </c>
      <c r="P51" s="236" t="s">
        <v>484</v>
      </c>
      <c r="Q51" s="236" t="s">
        <v>485</v>
      </c>
      <c r="R51" s="236" t="s">
        <v>279</v>
      </c>
      <c r="S51" s="236" t="s">
        <v>202</v>
      </c>
      <c r="T51" s="236">
        <v>1</v>
      </c>
      <c r="U51" s="236">
        <v>1</v>
      </c>
      <c r="V51" s="238">
        <v>65.400000000000006</v>
      </c>
      <c r="W51" s="236">
        <v>0</v>
      </c>
      <c r="X51" s="236">
        <v>2</v>
      </c>
      <c r="Y51" s="236" t="s">
        <v>203</v>
      </c>
      <c r="Z51" s="236" t="s">
        <v>479</v>
      </c>
      <c r="AA51" s="236"/>
      <c r="AB51" s="236" t="s">
        <v>204</v>
      </c>
      <c r="AC51" s="236" t="s">
        <v>2646</v>
      </c>
      <c r="AD51" s="236">
        <v>1</v>
      </c>
      <c r="AE51" s="236" t="s">
        <v>2647</v>
      </c>
      <c r="AF51" s="236">
        <v>24</v>
      </c>
      <c r="AG51" s="236" t="s">
        <v>207</v>
      </c>
      <c r="AH51" s="236" t="s">
        <v>208</v>
      </c>
      <c r="AI51" s="236" t="s">
        <v>209</v>
      </c>
      <c r="AJ51" s="236">
        <v>4</v>
      </c>
      <c r="AK51" s="237">
        <v>45965</v>
      </c>
      <c r="AL51" s="236" t="s">
        <v>195</v>
      </c>
    </row>
    <row r="52" spans="1:38" ht="61.2" x14ac:dyDescent="0.3">
      <c r="A52" s="5" t="str">
        <f>TRIM(Z52)</f>
        <v>23262</v>
      </c>
      <c r="B52" s="228" t="str">
        <f>IFERROR(VLOOKUP(Table3[[#This Row],[Truck Number]], HolmanReport!C:C,1,0), "Research w.Holman")</f>
        <v>23262</v>
      </c>
      <c r="C5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2" s="229">
        <f ca="1">IF(Table3[[#This Row],[Ticket Status]]="OPEN", SUM((TODAY())-Table3[[#This Row],[Original Start Date]]), "Not Open")</f>
        <v>7</v>
      </c>
      <c r="E52" s="229" t="str">
        <f>Table3[[#This Row],[Renter Name]]</f>
        <v>MARTIN SANER</v>
      </c>
      <c r="F52" s="229" t="str">
        <f>IFERROR(VLOOKUP(Table3[[#This Row],[Rental under Name: ]], 'TPMS-Auto'!C:G,5,0), "RESEARCH!!")</f>
        <v>MSANER1</v>
      </c>
      <c r="G52" s="229" t="str">
        <f>IFERROR(VLOOKUP(Table3[[#This Row],[Truck Number]],'TPMS-Auto'!$A:$K,3, 0), "Not Assigned in TPMS!!")</f>
        <v>MARTIN SANER</v>
      </c>
      <c r="H52" s="229" t="str">
        <f>IFERROR(VLOOKUP(Table3[[#This Row],[Truck Number]],'TPMS-Auto'!$A:$K,7, 0), "Not Assigned in TPMS!!")</f>
        <v>MSANER1</v>
      </c>
      <c r="I52" s="69" t="str">
        <f>IFERROR(VLOOKUP(Table3[[#This Row],[Truck Number]], Query1[[TRUCK_LU]:[Service Date]],25, 0), "Not Assigned in TPMS!!")</f>
        <v>Not Assigned in TPMS!!</v>
      </c>
      <c r="J52" s="69" t="str">
        <f>IF(E52=E51, "Yes", "No")</f>
        <v>No</v>
      </c>
      <c r="K52" s="236" t="s">
        <v>31188</v>
      </c>
      <c r="L52" s="236" t="s">
        <v>17470</v>
      </c>
      <c r="M52" s="236" t="s">
        <v>197</v>
      </c>
      <c r="N52" s="236" t="s">
        <v>31189</v>
      </c>
      <c r="O52" s="237">
        <v>46079</v>
      </c>
      <c r="P52" s="236" t="s">
        <v>31190</v>
      </c>
      <c r="Q52" s="236" t="s">
        <v>1509</v>
      </c>
      <c r="R52" s="236" t="s">
        <v>1502</v>
      </c>
      <c r="S52" s="236" t="s">
        <v>220</v>
      </c>
      <c r="T52" s="236">
        <v>14</v>
      </c>
      <c r="U52" s="236">
        <v>7</v>
      </c>
      <c r="V52" s="238">
        <v>68</v>
      </c>
      <c r="W52" s="236">
        <v>1</v>
      </c>
      <c r="X52" s="236">
        <v>8</v>
      </c>
      <c r="Y52" s="236" t="s">
        <v>203</v>
      </c>
      <c r="Z52" s="236" t="s">
        <v>4129</v>
      </c>
      <c r="AA52" s="236"/>
      <c r="AB52" s="236" t="s">
        <v>204</v>
      </c>
      <c r="AC52" s="236" t="s">
        <v>205</v>
      </c>
      <c r="AD52" s="236">
        <v>0</v>
      </c>
      <c r="AE52" s="236" t="s">
        <v>206</v>
      </c>
      <c r="AF52" s="236">
        <v>26</v>
      </c>
      <c r="AG52" s="236" t="s">
        <v>298</v>
      </c>
      <c r="AH52" s="236" t="s">
        <v>505</v>
      </c>
      <c r="AI52" s="236" t="s">
        <v>209</v>
      </c>
      <c r="AJ52" s="236">
        <v>0</v>
      </c>
      <c r="AK52" s="237">
        <v>46079</v>
      </c>
      <c r="AL52" s="236" t="s">
        <v>195</v>
      </c>
    </row>
    <row r="53" spans="1:38" ht="61.2" x14ac:dyDescent="0.3">
      <c r="A53" s="5" t="str">
        <f>TRIM(Z53)</f>
        <v>23289</v>
      </c>
      <c r="B53" s="228" t="str">
        <f>IFERROR(VLOOKUP(Table3[[#This Row],[Truck Number]], HolmanReport!C:C,1,0), "Research w.Holman")</f>
        <v>Research w.Holman</v>
      </c>
      <c r="C5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3" s="229">
        <f ca="1">IF(Table3[[#This Row],[Ticket Status]]="OPEN", SUM((TODAY())-Table3[[#This Row],[Original Start Date]]), "Not Open")</f>
        <v>52</v>
      </c>
      <c r="E53" s="229" t="str">
        <f>Table3[[#This Row],[Renter Name]]</f>
        <v>JUAN PUENTES</v>
      </c>
      <c r="F53" s="229" t="str">
        <f>IFERROR(VLOOKUP(Table3[[#This Row],[Rental under Name: ]], 'TPMS-Auto'!C:G,5,0), "RESEARCH!!")</f>
        <v>JPUENTE</v>
      </c>
      <c r="G53" s="229" t="str">
        <f>IFERROR(VLOOKUP(Table3[[#This Row],[Truck Number]],'TPMS-Auto'!$A:$K,3, 0), "Not Assigned in TPMS!!")</f>
        <v>JUAN PUENTES</v>
      </c>
      <c r="H53" s="229" t="str">
        <f>IFERROR(VLOOKUP(Table3[[#This Row],[Truck Number]],'TPMS-Auto'!$A:$K,7, 0), "Not Assigned in TPMS!!")</f>
        <v>JPUENTE</v>
      </c>
      <c r="I53" s="69" t="str">
        <f>IFERROR(VLOOKUP(Table3[[#This Row],[Truck Number]], Query1[[TRUCK_LU]:[Service Date]],25, 0), "Not Assigned in TPMS!!")</f>
        <v>Not Assigned in TPMS!!</v>
      </c>
      <c r="J53" s="69" t="str">
        <f>IF(E53=E52, "Yes", "No")</f>
        <v>No</v>
      </c>
      <c r="K53" s="236" t="s">
        <v>2651</v>
      </c>
      <c r="L53" s="236" t="s">
        <v>2649</v>
      </c>
      <c r="M53" s="236" t="s">
        <v>215</v>
      </c>
      <c r="N53" s="236" t="s">
        <v>2652</v>
      </c>
      <c r="O53" s="237">
        <v>46064</v>
      </c>
      <c r="P53" s="236" t="s">
        <v>2653</v>
      </c>
      <c r="Q53" s="236" t="s">
        <v>1703</v>
      </c>
      <c r="R53" s="236" t="s">
        <v>279</v>
      </c>
      <c r="S53" s="236" t="s">
        <v>220</v>
      </c>
      <c r="T53" s="236">
        <v>30</v>
      </c>
      <c r="U53" s="236">
        <v>30</v>
      </c>
      <c r="V53" s="238">
        <v>69</v>
      </c>
      <c r="W53" s="236">
        <v>0</v>
      </c>
      <c r="X53" s="236">
        <v>23</v>
      </c>
      <c r="Y53" s="236" t="s">
        <v>203</v>
      </c>
      <c r="Z53" s="236" t="s">
        <v>2648</v>
      </c>
      <c r="AA53" s="236"/>
      <c r="AB53" s="236" t="s">
        <v>204</v>
      </c>
      <c r="AC53" s="236" t="s">
        <v>205</v>
      </c>
      <c r="AD53" s="236">
        <v>0</v>
      </c>
      <c r="AE53" s="236" t="s">
        <v>206</v>
      </c>
      <c r="AF53" s="236">
        <v>25</v>
      </c>
      <c r="AG53" s="236" t="s">
        <v>298</v>
      </c>
      <c r="AH53" s="236" t="s">
        <v>505</v>
      </c>
      <c r="AI53" s="236" t="s">
        <v>209</v>
      </c>
      <c r="AJ53" s="236">
        <v>1</v>
      </c>
      <c r="AK53" s="237">
        <v>46034</v>
      </c>
      <c r="AL53" s="236" t="s">
        <v>195</v>
      </c>
    </row>
    <row r="54" spans="1:38" ht="61.2" x14ac:dyDescent="0.3">
      <c r="A54" s="5" t="str">
        <f>TRIM(Z54)</f>
        <v>23340</v>
      </c>
      <c r="B54" s="228" t="str">
        <f>IFERROR(VLOOKUP(Table3[[#This Row],[Truck Number]], HolmanReport!C:C,1,0), "Research w.Holman")</f>
        <v>23340</v>
      </c>
      <c r="C5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4" s="229">
        <f ca="1">IF(Table3[[#This Row],[Ticket Status]]="OPEN", SUM((TODAY())-Table3[[#This Row],[Original Start Date]]), "Not Open")</f>
        <v>7</v>
      </c>
      <c r="E54" s="229" t="str">
        <f>Table3[[#This Row],[Renter Name]]</f>
        <v>ZARRYU LEWIS</v>
      </c>
      <c r="F54" s="229" t="str">
        <f>IFERROR(VLOOKUP(Table3[[#This Row],[Rental under Name: ]], 'TPMS-Auto'!C:G,5,0), "RESEARCH!!")</f>
        <v>RESEARCH!!</v>
      </c>
      <c r="G54" s="229" t="str">
        <f>IFERROR(VLOOKUP(Table3[[#This Row],[Truck Number]],'TPMS-Auto'!$A:$K,3, 0), "Not Assigned in TPMS!!")</f>
        <v>ZARR-YU LEWIS</v>
      </c>
      <c r="H54" s="229" t="str">
        <f>IFERROR(VLOOKUP(Table3[[#This Row],[Truck Number]],'TPMS-Auto'!$A:$K,7, 0), "Not Assigned in TPMS!!")</f>
        <v>ZLEWIS</v>
      </c>
      <c r="I54" s="69" t="str">
        <f>IFERROR(VLOOKUP(Table3[[#This Row],[Truck Number]], Query1[[TRUCK_LU]:[Service Date]],25, 0), "Not Assigned in TPMS!!")</f>
        <v>Not Assigned in TPMS!!</v>
      </c>
      <c r="J54" s="69" t="str">
        <f>IF(E54=E53, "Yes", "No")</f>
        <v>No</v>
      </c>
      <c r="K54" s="236" t="s">
        <v>31210</v>
      </c>
      <c r="L54" s="236" t="s">
        <v>31211</v>
      </c>
      <c r="M54" s="236" t="s">
        <v>197</v>
      </c>
      <c r="N54" s="236" t="s">
        <v>31212</v>
      </c>
      <c r="O54" s="237">
        <v>46079</v>
      </c>
      <c r="P54" s="236" t="s">
        <v>31213</v>
      </c>
      <c r="Q54" s="236" t="s">
        <v>5353</v>
      </c>
      <c r="R54" s="236" t="s">
        <v>541</v>
      </c>
      <c r="S54" s="236" t="s">
        <v>220</v>
      </c>
      <c r="T54" s="236">
        <v>14</v>
      </c>
      <c r="U54" s="236">
        <v>14</v>
      </c>
      <c r="V54" s="238">
        <v>72</v>
      </c>
      <c r="W54" s="236">
        <v>0</v>
      </c>
      <c r="X54" s="236">
        <v>8</v>
      </c>
      <c r="Y54" s="236" t="s">
        <v>203</v>
      </c>
      <c r="Z54" s="236" t="s">
        <v>500</v>
      </c>
      <c r="AA54" s="236"/>
      <c r="AB54" s="236" t="s">
        <v>204</v>
      </c>
      <c r="AC54" s="236" t="s">
        <v>205</v>
      </c>
      <c r="AD54" s="236">
        <v>0</v>
      </c>
      <c r="AE54" s="236" t="s">
        <v>206</v>
      </c>
      <c r="AF54" s="236">
        <v>24</v>
      </c>
      <c r="AG54" s="236" t="s">
        <v>233</v>
      </c>
      <c r="AH54" s="236" t="s">
        <v>884</v>
      </c>
      <c r="AI54" s="236" t="s">
        <v>209</v>
      </c>
      <c r="AJ54" s="236">
        <v>0</v>
      </c>
      <c r="AK54" s="237">
        <v>46079</v>
      </c>
      <c r="AL54" s="236" t="s">
        <v>195</v>
      </c>
    </row>
    <row r="55" spans="1:38" ht="61.2" x14ac:dyDescent="0.3">
      <c r="A55" s="5" t="str">
        <f>TRIM(Z55)</f>
        <v>23396</v>
      </c>
      <c r="B55" s="228" t="str">
        <f>IFERROR(VLOOKUP(Table3[[#This Row],[Truck Number]], HolmanReport!C:C,1,0), "Research w.Holman")</f>
        <v>23396</v>
      </c>
      <c r="C5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5" s="229">
        <f ca="1">IF(Table3[[#This Row],[Ticket Status]]="OPEN", SUM((TODAY())-Table3[[#This Row],[Original Start Date]]), "Not Open")</f>
        <v>7</v>
      </c>
      <c r="E55" s="229" t="str">
        <f>Table3[[#This Row],[Renter Name]]</f>
        <v>KEVIN MERITHEW</v>
      </c>
      <c r="F55" s="229" t="str">
        <f>IFERROR(VLOOKUP(Table3[[#This Row],[Rental under Name: ]], 'TPMS-Auto'!C:G,5,0), "RESEARCH!!")</f>
        <v>KMERITH</v>
      </c>
      <c r="G55" s="229" t="str">
        <f>IFERROR(VLOOKUP(Table3[[#This Row],[Truck Number]],'TPMS-Auto'!$A:$K,3, 0), "Not Assigned in TPMS!!")</f>
        <v>KEVIN MERITHEW</v>
      </c>
      <c r="H55" s="229" t="str">
        <f>IFERROR(VLOOKUP(Table3[[#This Row],[Truck Number]],'TPMS-Auto'!$A:$K,7, 0), "Not Assigned in TPMS!!")</f>
        <v>KMERITH</v>
      </c>
      <c r="I55" s="69" t="str">
        <f>IFERROR(VLOOKUP(Table3[[#This Row],[Truck Number]], Query1[[TRUCK_LU]:[Service Date]],25, 0), "Not Assigned in TPMS!!")</f>
        <v>Not Assigned in TPMS!!</v>
      </c>
      <c r="J55" s="69" t="str">
        <f>IF(E55=E54, "Yes", "No")</f>
        <v>No</v>
      </c>
      <c r="K55" s="236" t="s">
        <v>31216</v>
      </c>
      <c r="L55" s="236" t="s">
        <v>10391</v>
      </c>
      <c r="M55" s="236" t="s">
        <v>197</v>
      </c>
      <c r="N55" s="236" t="s">
        <v>31217</v>
      </c>
      <c r="O55" s="237">
        <v>46079</v>
      </c>
      <c r="P55" s="236" t="s">
        <v>31218</v>
      </c>
      <c r="Q55" s="236" t="s">
        <v>26927</v>
      </c>
      <c r="R55" s="236" t="s">
        <v>318</v>
      </c>
      <c r="S55" s="236" t="s">
        <v>220</v>
      </c>
      <c r="T55" s="236">
        <v>14</v>
      </c>
      <c r="U55" s="236">
        <v>14</v>
      </c>
      <c r="V55" s="238">
        <v>73</v>
      </c>
      <c r="W55" s="236">
        <v>0</v>
      </c>
      <c r="X55" s="236">
        <v>8</v>
      </c>
      <c r="Y55" s="236" t="s">
        <v>203</v>
      </c>
      <c r="Z55" s="236" t="s">
        <v>2138</v>
      </c>
      <c r="AA55" s="236"/>
      <c r="AB55" s="236" t="s">
        <v>204</v>
      </c>
      <c r="AC55" s="236" t="s">
        <v>205</v>
      </c>
      <c r="AD55" s="236">
        <v>0</v>
      </c>
      <c r="AE55" s="236" t="s">
        <v>206</v>
      </c>
      <c r="AF55" s="236">
        <v>25</v>
      </c>
      <c r="AG55" s="236" t="s">
        <v>743</v>
      </c>
      <c r="AH55" s="236" t="s">
        <v>2316</v>
      </c>
      <c r="AI55" s="236" t="s">
        <v>209</v>
      </c>
      <c r="AJ55" s="236">
        <v>0</v>
      </c>
      <c r="AK55" s="237">
        <v>46079</v>
      </c>
      <c r="AL55" s="236" t="s">
        <v>195</v>
      </c>
    </row>
    <row r="56" spans="1:38" ht="61.2" x14ac:dyDescent="0.3">
      <c r="A56" s="5" t="str">
        <f>TRIM(Z56)</f>
        <v>23433</v>
      </c>
      <c r="B56" s="228" t="str">
        <f>IFERROR(VLOOKUP(Table3[[#This Row],[Truck Number]], HolmanReport!C:C,1,0), "Research w.Holman")</f>
        <v>23433</v>
      </c>
      <c r="C5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6" s="229">
        <f ca="1">IF(Table3[[#This Row],[Ticket Status]]="OPEN", SUM((TODAY())-Table3[[#This Row],[Original Start Date]]), "Not Open")</f>
        <v>57</v>
      </c>
      <c r="E56" s="229" t="str">
        <f>Table3[[#This Row],[Renter Name]]</f>
        <v>COLIN BANIK</v>
      </c>
      <c r="F56" s="229" t="str">
        <f>IFERROR(VLOOKUP(Table3[[#This Row],[Rental under Name: ]], 'TPMS-Auto'!C:G,5,0), "RESEARCH!!")</f>
        <v>CBANIK</v>
      </c>
      <c r="G56" s="229" t="str">
        <f>IFERROR(VLOOKUP(Table3[[#This Row],[Truck Number]],'TPMS-Auto'!$A:$K,3, 0), "Not Assigned in TPMS!!")</f>
        <v>COLIN BANIK</v>
      </c>
      <c r="H56" s="229" t="str">
        <f>IFERROR(VLOOKUP(Table3[[#This Row],[Truck Number]],'TPMS-Auto'!$A:$K,7, 0), "Not Assigned in TPMS!!")</f>
        <v>CBANIK</v>
      </c>
      <c r="I56" s="69" t="str">
        <f>IFERROR(VLOOKUP(Table3[[#This Row],[Truck Number]], Query1[[TRUCK_LU]:[Service Date]],25, 0), "Not Assigned in TPMS!!")</f>
        <v>Not Assigned in TPMS!!</v>
      </c>
      <c r="J56" s="69" t="str">
        <f>IF(E56=E55, "Yes", "No")</f>
        <v>No</v>
      </c>
      <c r="K56" s="236" t="s">
        <v>2661</v>
      </c>
      <c r="L56" s="236" t="s">
        <v>2145</v>
      </c>
      <c r="M56" s="236" t="s">
        <v>197</v>
      </c>
      <c r="N56" s="236" t="s">
        <v>2662</v>
      </c>
      <c r="O56" s="237">
        <v>46059</v>
      </c>
      <c r="P56" s="236" t="s">
        <v>2149</v>
      </c>
      <c r="Q56" s="236" t="s">
        <v>2150</v>
      </c>
      <c r="R56" s="236" t="s">
        <v>382</v>
      </c>
      <c r="S56" s="236" t="s">
        <v>202</v>
      </c>
      <c r="T56" s="236">
        <v>25</v>
      </c>
      <c r="U56" s="236">
        <v>4</v>
      </c>
      <c r="V56" s="238">
        <v>73</v>
      </c>
      <c r="W56" s="236">
        <v>2</v>
      </c>
      <c r="X56" s="236">
        <v>28</v>
      </c>
      <c r="Y56" s="236" t="s">
        <v>203</v>
      </c>
      <c r="Z56" s="236" t="s">
        <v>2144</v>
      </c>
      <c r="AA56" s="236"/>
      <c r="AB56" s="236" t="s">
        <v>204</v>
      </c>
      <c r="AC56" s="236" t="s">
        <v>205</v>
      </c>
      <c r="AD56" s="236">
        <v>3</v>
      </c>
      <c r="AE56" s="236" t="s">
        <v>206</v>
      </c>
      <c r="AF56" s="236">
        <v>26</v>
      </c>
      <c r="AG56" s="236" t="s">
        <v>207</v>
      </c>
      <c r="AH56" s="236" t="s">
        <v>208</v>
      </c>
      <c r="AI56" s="236" t="s">
        <v>209</v>
      </c>
      <c r="AJ56" s="236">
        <v>1</v>
      </c>
      <c r="AK56" s="237">
        <v>46029</v>
      </c>
      <c r="AL56" s="236" t="s">
        <v>195</v>
      </c>
    </row>
    <row r="57" spans="1:38" ht="61.2" x14ac:dyDescent="0.3">
      <c r="A57" s="5" t="str">
        <f>TRIM(Z57)</f>
        <v>23453</v>
      </c>
      <c r="B57" s="228" t="str">
        <f>IFERROR(VLOOKUP(Table3[[#This Row],[Truck Number]], HolmanReport!C:C,1,0), "Research w.Holman")</f>
        <v>Research w.Holman</v>
      </c>
      <c r="C5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7" s="229">
        <f ca="1">IF(Table3[[#This Row],[Ticket Status]]="OPEN", SUM((TODAY())-Table3[[#This Row],[Original Start Date]]), "Not Open")</f>
        <v>59</v>
      </c>
      <c r="E57" s="229" t="str">
        <f>Table3[[#This Row],[Renter Name]]</f>
        <v>MICHAEL MILLS</v>
      </c>
      <c r="F57" s="229" t="str">
        <f>IFERROR(VLOOKUP(Table3[[#This Row],[Rental under Name: ]], 'TPMS-Auto'!C:G,5,0), "RESEARCH!!")</f>
        <v>MMILL56</v>
      </c>
      <c r="G57" s="229" t="str">
        <f>IFERROR(VLOOKUP(Table3[[#This Row],[Truck Number]],'TPMS-Auto'!$A:$K,3, 0), "Not Assigned in TPMS!!")</f>
        <v>Not Assigned in TPMS!!</v>
      </c>
      <c r="H57" s="229" t="str">
        <f>IFERROR(VLOOKUP(Table3[[#This Row],[Truck Number]],'TPMS-Auto'!$A:$K,7, 0), "Not Assigned in TPMS!!")</f>
        <v>Not Assigned in TPMS!!</v>
      </c>
      <c r="I57" s="69" t="str">
        <f>IFERROR(VLOOKUP(Table3[[#This Row],[Truck Number]], Query1[[TRUCK_LU]:[Service Date]],25, 0), "Not Assigned in TPMS!!")</f>
        <v>Not Assigned in TPMS!!</v>
      </c>
      <c r="J57" s="69" t="str">
        <f>IF(E57=E56, "Yes", "No")</f>
        <v>No</v>
      </c>
      <c r="K57" s="236" t="s">
        <v>2663</v>
      </c>
      <c r="L57" s="236" t="s">
        <v>2152</v>
      </c>
      <c r="M57" s="236" t="s">
        <v>801</v>
      </c>
      <c r="N57" s="236" t="s">
        <v>2664</v>
      </c>
      <c r="O57" s="237">
        <v>46057</v>
      </c>
      <c r="P57" s="236" t="s">
        <v>2156</v>
      </c>
      <c r="Q57" s="236" t="s">
        <v>782</v>
      </c>
      <c r="R57" s="236" t="s">
        <v>416</v>
      </c>
      <c r="S57" s="236" t="s">
        <v>202</v>
      </c>
      <c r="T57" s="236">
        <v>29</v>
      </c>
      <c r="U57" s="236">
        <v>9</v>
      </c>
      <c r="V57" s="238">
        <v>68</v>
      </c>
      <c r="W57" s="236">
        <v>2</v>
      </c>
      <c r="X57" s="236">
        <v>30</v>
      </c>
      <c r="Y57" s="236" t="s">
        <v>203</v>
      </c>
      <c r="Z57" s="236" t="s">
        <v>2151</v>
      </c>
      <c r="AA57" s="236"/>
      <c r="AB57" s="236" t="s">
        <v>204</v>
      </c>
      <c r="AC57" s="236" t="s">
        <v>205</v>
      </c>
      <c r="AD57" s="236">
        <v>1</v>
      </c>
      <c r="AE57" s="236" t="s">
        <v>206</v>
      </c>
      <c r="AF57" s="236">
        <v>25</v>
      </c>
      <c r="AG57" s="236" t="s">
        <v>207</v>
      </c>
      <c r="AH57" s="236" t="s">
        <v>208</v>
      </c>
      <c r="AI57" s="236" t="s">
        <v>209</v>
      </c>
      <c r="AJ57" s="236">
        <v>1</v>
      </c>
      <c r="AK57" s="237">
        <v>46027</v>
      </c>
      <c r="AL57" s="236" t="s">
        <v>195</v>
      </c>
    </row>
    <row r="58" spans="1:38" ht="61.2" x14ac:dyDescent="0.3">
      <c r="A58" s="5" t="str">
        <f>TRIM(Z58)</f>
        <v>23467</v>
      </c>
      <c r="B58" s="228" t="str">
        <f>IFERROR(VLOOKUP(Table3[[#This Row],[Truck Number]], HolmanReport!C:C,1,0), "Research w.Holman")</f>
        <v>Research w.Holman</v>
      </c>
      <c r="C5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8" s="229">
        <f ca="1">IF(Table3[[#This Row],[Ticket Status]]="OPEN", SUM((TODAY())-Table3[[#This Row],[Original Start Date]]), "Not Open")</f>
        <v>48</v>
      </c>
      <c r="E58" s="229" t="str">
        <f>Table3[[#This Row],[Renter Name]]</f>
        <v>MACK BRAGGS</v>
      </c>
      <c r="F58" s="229" t="str">
        <f>IFERROR(VLOOKUP(Table3[[#This Row],[Rental under Name: ]], 'TPMS-Auto'!C:G,5,0), "RESEARCH!!")</f>
        <v>MBRAGGS</v>
      </c>
      <c r="G58" s="229" t="str">
        <f>IFERROR(VLOOKUP(Table3[[#This Row],[Truck Number]],'TPMS-Auto'!$A:$K,3, 0), "Not Assigned in TPMS!!")</f>
        <v>Not Assigned in TPMS!!</v>
      </c>
      <c r="H58" s="229" t="str">
        <f>IFERROR(VLOOKUP(Table3[[#This Row],[Truck Number]],'TPMS-Auto'!$A:$K,7, 0), "Not Assigned in TPMS!!")</f>
        <v>Not Assigned in TPMS!!</v>
      </c>
      <c r="I58" s="69" t="str">
        <f>IFERROR(VLOOKUP(Table3[[#This Row],[Truck Number]], Query1[[TRUCK_LU]:[Service Date]],25, 0), "Not Assigned in TPMS!!")</f>
        <v>Not Assigned in TPMS!!</v>
      </c>
      <c r="J58" s="69" t="str">
        <f>IF(E58=E57, "Yes", "No")</f>
        <v>No</v>
      </c>
      <c r="K58" s="236" t="s">
        <v>2668</v>
      </c>
      <c r="L58" s="236" t="s">
        <v>2666</v>
      </c>
      <c r="M58" s="236" t="s">
        <v>197</v>
      </c>
      <c r="N58" s="236" t="s">
        <v>2669</v>
      </c>
      <c r="O58" s="237">
        <v>46068</v>
      </c>
      <c r="P58" s="236" t="s">
        <v>2670</v>
      </c>
      <c r="Q58" s="236" t="s">
        <v>2671</v>
      </c>
      <c r="R58" s="236" t="s">
        <v>983</v>
      </c>
      <c r="S58" s="236" t="s">
        <v>202</v>
      </c>
      <c r="T58" s="236">
        <v>26</v>
      </c>
      <c r="U58" s="236">
        <v>3</v>
      </c>
      <c r="V58" s="238">
        <v>68</v>
      </c>
      <c r="W58" s="236">
        <v>2</v>
      </c>
      <c r="X58" s="236">
        <v>19</v>
      </c>
      <c r="Y58" s="236" t="s">
        <v>203</v>
      </c>
      <c r="Z58" s="236" t="s">
        <v>2665</v>
      </c>
      <c r="AA58" s="236"/>
      <c r="AB58" s="236" t="s">
        <v>1444</v>
      </c>
      <c r="AC58" s="236" t="s">
        <v>205</v>
      </c>
      <c r="AD58" s="236">
        <v>0</v>
      </c>
      <c r="AE58" s="236" t="s">
        <v>206</v>
      </c>
      <c r="AF58" s="236">
        <v>26</v>
      </c>
      <c r="AG58" s="236" t="s">
        <v>207</v>
      </c>
      <c r="AH58" s="236" t="s">
        <v>208</v>
      </c>
      <c r="AI58" s="236" t="s">
        <v>209</v>
      </c>
      <c r="AJ58" s="236">
        <v>1</v>
      </c>
      <c r="AK58" s="237">
        <v>46038</v>
      </c>
      <c r="AL58" s="236" t="s">
        <v>195</v>
      </c>
    </row>
    <row r="59" spans="1:38" ht="61.2" x14ac:dyDescent="0.3">
      <c r="A59" s="5" t="str">
        <f>TRIM(Z59)</f>
        <v>23473</v>
      </c>
      <c r="B59" s="228" t="str">
        <f>IFERROR(VLOOKUP(Table3[[#This Row],[Truck Number]], HolmanReport!C:C,1,0), "Research w.Holman")</f>
        <v>23473</v>
      </c>
      <c r="C59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59" s="229">
        <f ca="1">IF(Table3[[#This Row],[Ticket Status]]="OPEN", SUM((TODAY())-Table3[[#This Row],[Original Start Date]]), "Not Open")</f>
        <v>21</v>
      </c>
      <c r="E59" s="229" t="str">
        <f>Table3[[#This Row],[Renter Name]]</f>
        <v>EZEQUIEL ARES</v>
      </c>
      <c r="F59" s="229" t="str">
        <f>IFERROR(VLOOKUP(Table3[[#This Row],[Rental under Name: ]], 'TPMS-Auto'!C:G,5,0), "RESEARCH!!")</f>
        <v>EARES</v>
      </c>
      <c r="G59" s="229" t="str">
        <f>IFERROR(VLOOKUP(Table3[[#This Row],[Truck Number]],'TPMS-Auto'!$A:$K,3, 0), "Not Assigned in TPMS!!")</f>
        <v>EZEQUIEL ARES</v>
      </c>
      <c r="H59" s="229" t="str">
        <f>IFERROR(VLOOKUP(Table3[[#This Row],[Truck Number]],'TPMS-Auto'!$A:$K,7, 0), "Not Assigned in TPMS!!")</f>
        <v>EARES</v>
      </c>
      <c r="I59" s="69" t="str">
        <f>IFERROR(VLOOKUP(Table3[[#This Row],[Truck Number]], Query1[[TRUCK_LU]:[Service Date]],25, 0), "Not Assigned in TPMS!!")</f>
        <v>Not Assigned in TPMS!!</v>
      </c>
      <c r="J59" s="69" t="str">
        <f>IF(E59=E58, "Yes", "No")</f>
        <v>No</v>
      </c>
      <c r="K59" s="236" t="s">
        <v>3104</v>
      </c>
      <c r="L59" s="236" t="s">
        <v>3102</v>
      </c>
      <c r="M59" s="236" t="s">
        <v>801</v>
      </c>
      <c r="N59" s="236" t="s">
        <v>3105</v>
      </c>
      <c r="O59" s="237">
        <v>46065</v>
      </c>
      <c r="P59" s="236" t="s">
        <v>3106</v>
      </c>
      <c r="Q59" s="236" t="s">
        <v>3107</v>
      </c>
      <c r="R59" s="236" t="s">
        <v>477</v>
      </c>
      <c r="S59" s="236" t="s">
        <v>202</v>
      </c>
      <c r="T59" s="236">
        <v>28</v>
      </c>
      <c r="U59" s="236">
        <v>7</v>
      </c>
      <c r="V59" s="238">
        <v>68</v>
      </c>
      <c r="W59" s="236">
        <v>2</v>
      </c>
      <c r="X59" s="236">
        <v>22</v>
      </c>
      <c r="Y59" s="236" t="s">
        <v>203</v>
      </c>
      <c r="Z59" s="236" t="s">
        <v>3101</v>
      </c>
      <c r="AA59" s="236"/>
      <c r="AB59" s="236" t="s">
        <v>204</v>
      </c>
      <c r="AC59" s="236" t="s">
        <v>205</v>
      </c>
      <c r="AD59" s="236">
        <v>0</v>
      </c>
      <c r="AE59" s="236" t="s">
        <v>206</v>
      </c>
      <c r="AF59" s="236">
        <v>25</v>
      </c>
      <c r="AG59" s="236" t="s">
        <v>207</v>
      </c>
      <c r="AH59" s="236" t="s">
        <v>208</v>
      </c>
      <c r="AI59" s="236" t="s">
        <v>209</v>
      </c>
      <c r="AJ59" s="236">
        <v>0</v>
      </c>
      <c r="AK59" s="237">
        <v>46065</v>
      </c>
      <c r="AL59" s="236" t="s">
        <v>195</v>
      </c>
    </row>
    <row r="60" spans="1:38" ht="61.2" x14ac:dyDescent="0.3">
      <c r="A60" s="5" t="str">
        <f>TRIM(Z60)</f>
        <v>23498</v>
      </c>
      <c r="B60" s="228" t="str">
        <f>IFERROR(VLOOKUP(Table3[[#This Row],[Truck Number]], HolmanReport!C:C,1,0), "Research w.Holman")</f>
        <v>23498</v>
      </c>
      <c r="C6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0" s="229">
        <f ca="1">IF(Table3[[#This Row],[Ticket Status]]="OPEN", SUM((TODAY())-Table3[[#This Row],[Original Start Date]]), "Not Open")</f>
        <v>2</v>
      </c>
      <c r="E60" s="229" t="str">
        <f>Table3[[#This Row],[Renter Name]]</f>
        <v>JUSTIN GREENE</v>
      </c>
      <c r="F60" s="229" t="str">
        <f>IFERROR(VLOOKUP(Table3[[#This Row],[Rental under Name: ]], 'TPMS-Auto'!C:G,5,0), "RESEARCH!!")</f>
        <v>JGREENE</v>
      </c>
      <c r="G60" s="229" t="str">
        <f>IFERROR(VLOOKUP(Table3[[#This Row],[Truck Number]],'TPMS-Auto'!$A:$K,3, 0), "Not Assigned in TPMS!!")</f>
        <v>JUSTIN GREENE</v>
      </c>
      <c r="H60" s="229" t="str">
        <f>IFERROR(VLOOKUP(Table3[[#This Row],[Truck Number]],'TPMS-Auto'!$A:$K,7, 0), "Not Assigned in TPMS!!")</f>
        <v>JGREENE</v>
      </c>
      <c r="I60" s="69" t="str">
        <f>IFERROR(VLOOKUP(Table3[[#This Row],[Truck Number]], Query1[[TRUCK_LU]:[Service Date]],25, 0), "Not Assigned in TPMS!!")</f>
        <v>Not Assigned in TPMS!!</v>
      </c>
      <c r="J60" s="69" t="str">
        <f>IF(E60=E59, "Yes", "No")</f>
        <v>No</v>
      </c>
      <c r="K60" s="236" t="s">
        <v>31392</v>
      </c>
      <c r="L60" s="236" t="s">
        <v>13397</v>
      </c>
      <c r="M60" s="236" t="s">
        <v>197</v>
      </c>
      <c r="N60" s="236" t="s">
        <v>31393</v>
      </c>
      <c r="O60" s="237">
        <v>46084</v>
      </c>
      <c r="P60" s="236" t="s">
        <v>31394</v>
      </c>
      <c r="Q60" s="236" t="s">
        <v>2872</v>
      </c>
      <c r="R60" s="236" t="s">
        <v>416</v>
      </c>
      <c r="S60" s="236" t="s">
        <v>367</v>
      </c>
      <c r="T60" s="236">
        <v>7</v>
      </c>
      <c r="U60" s="236">
        <v>7</v>
      </c>
      <c r="V60" s="238">
        <v>68</v>
      </c>
      <c r="W60" s="236">
        <v>0</v>
      </c>
      <c r="X60" s="236">
        <v>3</v>
      </c>
      <c r="Y60" s="236" t="s">
        <v>203</v>
      </c>
      <c r="Z60" s="236" t="s">
        <v>13396</v>
      </c>
      <c r="AA60" s="236"/>
      <c r="AB60" s="236" t="s">
        <v>204</v>
      </c>
      <c r="AC60" s="236" t="s">
        <v>205</v>
      </c>
      <c r="AD60" s="236">
        <v>0</v>
      </c>
      <c r="AE60" s="236" t="s">
        <v>206</v>
      </c>
      <c r="AF60" s="236">
        <v>26</v>
      </c>
      <c r="AG60" s="236" t="s">
        <v>384</v>
      </c>
      <c r="AH60" s="236" t="s">
        <v>2017</v>
      </c>
      <c r="AI60" s="236" t="s">
        <v>209</v>
      </c>
      <c r="AJ60" s="236">
        <v>0</v>
      </c>
      <c r="AK60" s="237">
        <v>46084</v>
      </c>
      <c r="AL60" s="236" t="s">
        <v>195</v>
      </c>
    </row>
    <row r="61" spans="1:38" ht="61.2" x14ac:dyDescent="0.3">
      <c r="A61" s="5" t="str">
        <f>TRIM(Z61)</f>
        <v>23540</v>
      </c>
      <c r="B61" s="228" t="str">
        <f>IFERROR(VLOOKUP(Table3[[#This Row],[Truck Number]], HolmanReport!C:C,1,0), "Research w.Holman")</f>
        <v>23540</v>
      </c>
      <c r="C61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1" s="229">
        <f ca="1">IF(Table3[[#This Row],[Ticket Status]]="OPEN", SUM((TODAY())-Table3[[#This Row],[Original Start Date]]), "Not Open")</f>
        <v>14</v>
      </c>
      <c r="E61" s="229" t="str">
        <f>Table3[[#This Row],[Renter Name]]</f>
        <v>JOSH STEWART</v>
      </c>
      <c r="F61" s="229" t="str">
        <f>IFERROR(VLOOKUP(Table3[[#This Row],[Rental under Name: ]], 'TPMS-Auto'!C:G,5,0), "RESEARCH!!")</f>
        <v>JSTEWA5</v>
      </c>
      <c r="G61" s="229" t="str">
        <f>IFERROR(VLOOKUP(Table3[[#This Row],[Truck Number]],'TPMS-Auto'!$A:$K,3, 0), "Not Assigned in TPMS!!")</f>
        <v>JOSH STEWART</v>
      </c>
      <c r="H61" s="229" t="str">
        <f>IFERROR(VLOOKUP(Table3[[#This Row],[Truck Number]],'TPMS-Auto'!$A:$K,7, 0), "Not Assigned in TPMS!!")</f>
        <v>JSTEWA5</v>
      </c>
      <c r="I61" s="69" t="str">
        <f>IFERROR(VLOOKUP(Table3[[#This Row],[Truck Number]], Query1[[TRUCK_LU]:[Service Date]],25, 0), "Not Assigned in TPMS!!")</f>
        <v>Not Assigned in TPMS!!</v>
      </c>
      <c r="J61" s="69" t="str">
        <f>IF(E61=E60, "Yes", "No")</f>
        <v>No</v>
      </c>
      <c r="K61" s="236" t="s">
        <v>3371</v>
      </c>
      <c r="L61" s="236" t="s">
        <v>3369</v>
      </c>
      <c r="M61" s="236" t="s">
        <v>215</v>
      </c>
      <c r="N61" s="236" t="s">
        <v>3372</v>
      </c>
      <c r="O61" s="237">
        <v>46072</v>
      </c>
      <c r="P61" s="236" t="s">
        <v>3373</v>
      </c>
      <c r="Q61" s="236" t="s">
        <v>3374</v>
      </c>
      <c r="R61" s="236" t="s">
        <v>773</v>
      </c>
      <c r="S61" s="236" t="s">
        <v>220</v>
      </c>
      <c r="T61" s="236">
        <v>30</v>
      </c>
      <c r="U61" s="236">
        <v>3</v>
      </c>
      <c r="V61" s="238">
        <v>68</v>
      </c>
      <c r="W61" s="236">
        <v>2</v>
      </c>
      <c r="X61" s="236">
        <v>15</v>
      </c>
      <c r="Y61" s="236" t="s">
        <v>203</v>
      </c>
      <c r="Z61" s="236" t="s">
        <v>3368</v>
      </c>
      <c r="AA61" s="236"/>
      <c r="AB61" s="236" t="s">
        <v>204</v>
      </c>
      <c r="AC61" s="236" t="s">
        <v>205</v>
      </c>
      <c r="AD61" s="236">
        <v>0</v>
      </c>
      <c r="AE61" s="236" t="s">
        <v>206</v>
      </c>
      <c r="AF61" s="236">
        <v>26</v>
      </c>
      <c r="AG61" s="236" t="s">
        <v>298</v>
      </c>
      <c r="AH61" s="236" t="s">
        <v>560</v>
      </c>
      <c r="AI61" s="236" t="s">
        <v>209</v>
      </c>
      <c r="AJ61" s="236">
        <v>0</v>
      </c>
      <c r="AK61" s="237">
        <v>46072</v>
      </c>
      <c r="AL61" s="236" t="s">
        <v>195</v>
      </c>
    </row>
    <row r="62" spans="1:38" ht="61.2" x14ac:dyDescent="0.3">
      <c r="A62" s="5" t="str">
        <f>TRIM(Z62)</f>
        <v>23548</v>
      </c>
      <c r="B62" s="228" t="str">
        <f>IFERROR(VLOOKUP(Table3[[#This Row],[Truck Number]], HolmanReport!C:C,1,0), "Research w.Holman")</f>
        <v>23548</v>
      </c>
      <c r="C6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2" s="229">
        <f ca="1">IF(Table3[[#This Row],[Ticket Status]]="OPEN", SUM((TODAY())-Table3[[#This Row],[Original Start Date]]), "Not Open")</f>
        <v>48</v>
      </c>
      <c r="E62" s="229" t="str">
        <f>Table3[[#This Row],[Renter Name]]</f>
        <v>KYLEN HARRIS</v>
      </c>
      <c r="F62" s="229" t="str">
        <f>IFERROR(VLOOKUP(Table3[[#This Row],[Rental under Name: ]], 'TPMS-Auto'!C:G,5,0), "RESEARCH!!")</f>
        <v>KHARRI3</v>
      </c>
      <c r="G62" s="229" t="str">
        <f>IFERROR(VLOOKUP(Table3[[#This Row],[Truck Number]],'TPMS-Auto'!$A:$K,3, 0), "Not Assigned in TPMS!!")</f>
        <v>ROBERT GADSON</v>
      </c>
      <c r="H62" s="229" t="str">
        <f>IFERROR(VLOOKUP(Table3[[#This Row],[Truck Number]],'TPMS-Auto'!$A:$K,7, 0), "Not Assigned in TPMS!!")</f>
        <v>RGADSON</v>
      </c>
      <c r="I62" s="69" t="str">
        <f>IFERROR(VLOOKUP(Table3[[#This Row],[Truck Number]], Query1[[TRUCK_LU]:[Service Date]],25, 0), "Not Assigned in TPMS!!")</f>
        <v>Not Assigned in TPMS!!</v>
      </c>
      <c r="J62" s="69" t="str">
        <f>IF(E62=E61, "Yes", "No")</f>
        <v>No</v>
      </c>
      <c r="K62" s="236" t="s">
        <v>2674</v>
      </c>
      <c r="L62" s="236" t="s">
        <v>2169</v>
      </c>
      <c r="M62" s="236" t="s">
        <v>215</v>
      </c>
      <c r="N62" s="236" t="s">
        <v>2675</v>
      </c>
      <c r="O62" s="237">
        <v>46067</v>
      </c>
      <c r="P62" s="236" t="s">
        <v>2173</v>
      </c>
      <c r="Q62" s="236" t="s">
        <v>406</v>
      </c>
      <c r="R62" s="236" t="s">
        <v>407</v>
      </c>
      <c r="S62" s="236" t="s">
        <v>202</v>
      </c>
      <c r="T62" s="236">
        <v>30</v>
      </c>
      <c r="U62" s="236">
        <v>3</v>
      </c>
      <c r="V62" s="238">
        <v>68</v>
      </c>
      <c r="W62" s="236">
        <v>1</v>
      </c>
      <c r="X62" s="236">
        <v>20</v>
      </c>
      <c r="Y62" s="236" t="s">
        <v>203</v>
      </c>
      <c r="Z62" s="236" t="s">
        <v>2168</v>
      </c>
      <c r="AA62" s="236"/>
      <c r="AB62" s="236" t="s">
        <v>204</v>
      </c>
      <c r="AC62" s="236" t="s">
        <v>205</v>
      </c>
      <c r="AD62" s="236">
        <v>0</v>
      </c>
      <c r="AE62" s="236" t="s">
        <v>206</v>
      </c>
      <c r="AF62" s="236">
        <v>24</v>
      </c>
      <c r="AG62" s="236" t="s">
        <v>221</v>
      </c>
      <c r="AH62" s="236" t="s">
        <v>222</v>
      </c>
      <c r="AI62" s="236" t="s">
        <v>209</v>
      </c>
      <c r="AJ62" s="236">
        <v>2</v>
      </c>
      <c r="AK62" s="237">
        <v>46038</v>
      </c>
      <c r="AL62" s="236" t="s">
        <v>223</v>
      </c>
    </row>
    <row r="63" spans="1:38" ht="61.2" x14ac:dyDescent="0.3">
      <c r="A63" s="5" t="str">
        <f>TRIM(Z63)</f>
        <v>23548</v>
      </c>
      <c r="B63" s="228" t="str">
        <f>IFERROR(VLOOKUP(Table3[[#This Row],[Truck Number]], HolmanReport!C:C,1,0), "Research w.Holman")</f>
        <v>23548</v>
      </c>
      <c r="C63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3" s="229">
        <f ca="1">IF(Table3[[#This Row],[Ticket Status]]="OPEN", SUM((TODAY())-Table3[[#This Row],[Original Start Date]]), "Not Open")</f>
        <v>9</v>
      </c>
      <c r="E63" s="229" t="str">
        <f>Table3[[#This Row],[Renter Name]]</f>
        <v>ROBERT GADSON</v>
      </c>
      <c r="F63" s="229" t="str">
        <f>IFERROR(VLOOKUP(Table3[[#This Row],[Rental under Name: ]], 'TPMS-Auto'!C:G,5,0), "RESEARCH!!")</f>
        <v>RGADSON</v>
      </c>
      <c r="G63" s="229" t="str">
        <f>IFERROR(VLOOKUP(Table3[[#This Row],[Truck Number]],'TPMS-Auto'!$A:$K,3, 0), "Not Assigned in TPMS!!")</f>
        <v>ROBERT GADSON</v>
      </c>
      <c r="H63" s="229" t="str">
        <f>IFERROR(VLOOKUP(Table3[[#This Row],[Truck Number]],'TPMS-Auto'!$A:$K,7, 0), "Not Assigned in TPMS!!")</f>
        <v>RGADSON</v>
      </c>
      <c r="I63" s="69" t="str">
        <f>IFERROR(VLOOKUP(Table3[[#This Row],[Truck Number]], Query1[[TRUCK_LU]:[Service Date]],25, 0), "Not Assigned in TPMS!!")</f>
        <v>Not Assigned in TPMS!!</v>
      </c>
      <c r="J63" s="69" t="str">
        <f>IF(E63=E62, "Yes", "No")</f>
        <v>No</v>
      </c>
      <c r="K63" s="236" t="s">
        <v>3375</v>
      </c>
      <c r="L63" s="236" t="s">
        <v>2672</v>
      </c>
      <c r="M63" s="236" t="s">
        <v>1045</v>
      </c>
      <c r="N63" s="236" t="s">
        <v>3376</v>
      </c>
      <c r="O63" s="237">
        <v>46077</v>
      </c>
      <c r="P63" s="236" t="s">
        <v>3377</v>
      </c>
      <c r="Q63" s="236" t="s">
        <v>3207</v>
      </c>
      <c r="R63" s="236" t="s">
        <v>575</v>
      </c>
      <c r="S63" s="236" t="s">
        <v>336</v>
      </c>
      <c r="T63" s="236">
        <v>14</v>
      </c>
      <c r="U63" s="236">
        <v>14</v>
      </c>
      <c r="V63" s="238">
        <v>85.58</v>
      </c>
      <c r="W63" s="236">
        <v>0</v>
      </c>
      <c r="X63" s="236">
        <v>10</v>
      </c>
      <c r="Y63" s="236" t="s">
        <v>203</v>
      </c>
      <c r="Z63" s="236" t="s">
        <v>2168</v>
      </c>
      <c r="AA63" s="236"/>
      <c r="AB63" s="236" t="s">
        <v>204</v>
      </c>
      <c r="AC63" s="236" t="s">
        <v>205</v>
      </c>
      <c r="AD63" s="236">
        <v>0</v>
      </c>
      <c r="AE63" s="236" t="s">
        <v>206</v>
      </c>
      <c r="AF63" s="236">
        <v>25</v>
      </c>
      <c r="AG63" s="236" t="s">
        <v>233</v>
      </c>
      <c r="AH63" s="236" t="s">
        <v>3378</v>
      </c>
      <c r="AI63" s="236" t="s">
        <v>209</v>
      </c>
      <c r="AJ63" s="236">
        <v>0</v>
      </c>
      <c r="AK63" s="237">
        <v>46077</v>
      </c>
      <c r="AL63" s="236" t="s">
        <v>195</v>
      </c>
    </row>
    <row r="64" spans="1:38" ht="61.2" x14ac:dyDescent="0.3">
      <c r="A64" s="5" t="str">
        <f>TRIM(Z64)</f>
        <v>23571</v>
      </c>
      <c r="B64" s="228" t="str">
        <f>IFERROR(VLOOKUP(Table3[[#This Row],[Truck Number]], HolmanReport!C:C,1,0), "Research w.Holman")</f>
        <v>23571</v>
      </c>
      <c r="C6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4" s="229">
        <f ca="1">IF(Table3[[#This Row],[Ticket Status]]="OPEN", SUM((TODAY())-Table3[[#This Row],[Original Start Date]]), "Not Open")</f>
        <v>9</v>
      </c>
      <c r="E64" s="229" t="str">
        <f>Table3[[#This Row],[Renter Name]]</f>
        <v>COLE PICKFORD</v>
      </c>
      <c r="F64" s="229" t="str">
        <f>IFERROR(VLOOKUP(Table3[[#This Row],[Rental under Name: ]], 'TPMS-Auto'!C:G,5,0), "RESEARCH!!")</f>
        <v>CPICKFO</v>
      </c>
      <c r="G64" s="229" t="str">
        <f>IFERROR(VLOOKUP(Table3[[#This Row],[Truck Number]],'TPMS-Auto'!$A:$K,3, 0), "Not Assigned in TPMS!!")</f>
        <v>COLE PICKFORD</v>
      </c>
      <c r="H64" s="229" t="str">
        <f>IFERROR(VLOOKUP(Table3[[#This Row],[Truck Number]],'TPMS-Auto'!$A:$K,7, 0), "Not Assigned in TPMS!!")</f>
        <v>CPICKFO</v>
      </c>
      <c r="I64" s="69" t="str">
        <f>IFERROR(VLOOKUP(Table3[[#This Row],[Truck Number]], Query1[[TRUCK_LU]:[Service Date]],25, 0), "Not Assigned in TPMS!!")</f>
        <v>Not Assigned in TPMS!!</v>
      </c>
      <c r="J64" s="69" t="str">
        <f>IF(E64=E63, "Yes", "No")</f>
        <v>No</v>
      </c>
      <c r="K64" s="236" t="s">
        <v>3381</v>
      </c>
      <c r="L64" s="236" t="s">
        <v>3379</v>
      </c>
      <c r="M64" s="236" t="s">
        <v>197</v>
      </c>
      <c r="N64" s="236" t="s">
        <v>3382</v>
      </c>
      <c r="O64" s="237">
        <v>46077</v>
      </c>
      <c r="P64" s="236" t="s">
        <v>3383</v>
      </c>
      <c r="Q64" s="236" t="s">
        <v>3384</v>
      </c>
      <c r="R64" s="236" t="s">
        <v>752</v>
      </c>
      <c r="S64" s="236" t="s">
        <v>220</v>
      </c>
      <c r="T64" s="236">
        <v>11</v>
      </c>
      <c r="U64" s="236">
        <v>4</v>
      </c>
      <c r="V64" s="238">
        <v>69</v>
      </c>
      <c r="W64" s="236">
        <v>1</v>
      </c>
      <c r="X64" s="236">
        <v>10</v>
      </c>
      <c r="Y64" s="236" t="s">
        <v>203</v>
      </c>
      <c r="Z64" s="236" t="s">
        <v>506</v>
      </c>
      <c r="AA64" s="236"/>
      <c r="AB64" s="236" t="s">
        <v>204</v>
      </c>
      <c r="AC64" s="236" t="s">
        <v>205</v>
      </c>
      <c r="AD64" s="236">
        <v>0</v>
      </c>
      <c r="AE64" s="236" t="s">
        <v>206</v>
      </c>
      <c r="AF64" s="236">
        <v>25</v>
      </c>
      <c r="AG64" s="236" t="s">
        <v>251</v>
      </c>
      <c r="AH64" s="236" t="s">
        <v>395</v>
      </c>
      <c r="AI64" s="236" t="s">
        <v>209</v>
      </c>
      <c r="AJ64" s="236">
        <v>0</v>
      </c>
      <c r="AK64" s="237">
        <v>46077</v>
      </c>
      <c r="AL64" s="236" t="s">
        <v>195</v>
      </c>
    </row>
    <row r="65" spans="1:38" ht="61.2" x14ac:dyDescent="0.3">
      <c r="A65" s="5" t="str">
        <f>TRIM(Z65)</f>
        <v>23597</v>
      </c>
      <c r="B65" s="228" t="str">
        <f>IFERROR(VLOOKUP(Table3[[#This Row],[Truck Number]], HolmanReport!C:C,1,0), "Research w.Holman")</f>
        <v>Research w.Holman</v>
      </c>
      <c r="C65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65" s="229">
        <f ca="1">IF(Table3[[#This Row],[Ticket Status]]="OPEN", SUM((TODAY())-Table3[[#This Row],[Original Start Date]]), "Not Open")</f>
        <v>26</v>
      </c>
      <c r="E65" s="229" t="str">
        <f>Table3[[#This Row],[Renter Name]]</f>
        <v>VICTOR CMELA</v>
      </c>
      <c r="F65" s="229" t="str">
        <f>IFERROR(VLOOKUP(Table3[[#This Row],[Rental under Name: ]], 'TPMS-Auto'!C:G,5,0), "RESEARCH!!")</f>
        <v>VCMELA</v>
      </c>
      <c r="G65" s="229" t="str">
        <f>IFERROR(VLOOKUP(Table3[[#This Row],[Truck Number]],'TPMS-Auto'!$A:$K,3, 0), "Not Assigned in TPMS!!")</f>
        <v>VICTOR CMELA</v>
      </c>
      <c r="H65" s="229" t="str">
        <f>IFERROR(VLOOKUP(Table3[[#This Row],[Truck Number]],'TPMS-Auto'!$A:$K,7, 0), "Not Assigned in TPMS!!")</f>
        <v>VCMELA</v>
      </c>
      <c r="I65" s="69" t="str">
        <f>IFERROR(VLOOKUP(Table3[[#This Row],[Truck Number]], Query1[[TRUCK_LU]:[Service Date]],25, 0), "Not Assigned in TPMS!!")</f>
        <v>Not Assigned in TPMS!!</v>
      </c>
      <c r="J65" s="69" t="str">
        <f>IF(E65=E64, "Yes", "No")</f>
        <v>No</v>
      </c>
      <c r="K65" s="236" t="s">
        <v>31182</v>
      </c>
      <c r="L65" s="236" t="s">
        <v>10491</v>
      </c>
      <c r="M65" s="236" t="s">
        <v>215</v>
      </c>
      <c r="N65" s="236" t="s">
        <v>31183</v>
      </c>
      <c r="O65" s="237">
        <v>46074</v>
      </c>
      <c r="P65" s="236" t="s">
        <v>31184</v>
      </c>
      <c r="Q65" s="236" t="s">
        <v>8117</v>
      </c>
      <c r="R65" s="236" t="s">
        <v>366</v>
      </c>
      <c r="S65" s="236" t="s">
        <v>367</v>
      </c>
      <c r="T65" s="236">
        <v>30</v>
      </c>
      <c r="U65" s="236"/>
      <c r="V65" s="238">
        <v>68</v>
      </c>
      <c r="W65" s="236">
        <v>1</v>
      </c>
      <c r="X65" s="236">
        <v>13</v>
      </c>
      <c r="Y65" s="236" t="s">
        <v>203</v>
      </c>
      <c r="Z65" s="236" t="s">
        <v>4194</v>
      </c>
      <c r="AA65" s="236"/>
      <c r="AB65" s="236" t="s">
        <v>1464</v>
      </c>
      <c r="AC65" s="236" t="s">
        <v>205</v>
      </c>
      <c r="AD65" s="236">
        <v>0</v>
      </c>
      <c r="AE65" s="236" t="s">
        <v>206</v>
      </c>
      <c r="AF65" s="236">
        <v>25</v>
      </c>
      <c r="AG65" s="236" t="s">
        <v>233</v>
      </c>
      <c r="AH65" s="236" t="s">
        <v>945</v>
      </c>
      <c r="AI65" s="236" t="s">
        <v>209</v>
      </c>
      <c r="AJ65" s="236">
        <v>0</v>
      </c>
      <c r="AK65" s="237">
        <v>46060</v>
      </c>
      <c r="AL65" s="236" t="s">
        <v>195</v>
      </c>
    </row>
    <row r="66" spans="1:38" ht="61.2" x14ac:dyDescent="0.3">
      <c r="A66" s="5" t="str">
        <f>TRIM(Z66)</f>
        <v>23796</v>
      </c>
      <c r="B66" s="228" t="str">
        <f>IFERROR(VLOOKUP(Table3[[#This Row],[Truck Number]], HolmanReport!C:C,1,0), "Research w.Holman")</f>
        <v>Research w.Holman</v>
      </c>
      <c r="C6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6" s="229">
        <f ca="1">IF(Table3[[#This Row],[Ticket Status]]="OPEN", SUM((TODAY())-Table3[[#This Row],[Original Start Date]]), "Not Open")</f>
        <v>73</v>
      </c>
      <c r="E66" s="229" t="str">
        <f>Table3[[#This Row],[Renter Name]]</f>
        <v>CHARLES DUNCAN</v>
      </c>
      <c r="F66" s="229" t="str">
        <f>IFERROR(VLOOKUP(Table3[[#This Row],[Rental under Name: ]], 'TPMS-Auto'!C:G,5,0), "RESEARCH!!")</f>
        <v>CDUNCA3</v>
      </c>
      <c r="G66" s="229" t="str">
        <f>IFERROR(VLOOKUP(Table3[[#This Row],[Truck Number]],'TPMS-Auto'!$A:$K,3, 0), "Not Assigned in TPMS!!")</f>
        <v>Not Assigned in TPMS!!</v>
      </c>
      <c r="H66" s="229" t="str">
        <f>IFERROR(VLOOKUP(Table3[[#This Row],[Truck Number]],'TPMS-Auto'!$A:$K,7, 0), "Not Assigned in TPMS!!")</f>
        <v>Not Assigned in TPMS!!</v>
      </c>
      <c r="I66" s="69" t="str">
        <f>IFERROR(VLOOKUP(Table3[[#This Row],[Truck Number]], Query1[[TRUCK_LU]:[Service Date]],25, 0), "Not Assigned in TPMS!!")</f>
        <v>Not Assigned in TPMS!!</v>
      </c>
      <c r="J66" s="69" t="str">
        <f>IF(E66=E65, "Yes", "No")</f>
        <v>No</v>
      </c>
      <c r="K66" s="236" t="s">
        <v>2676</v>
      </c>
      <c r="L66" s="236" t="s">
        <v>1958</v>
      </c>
      <c r="M66" s="236" t="s">
        <v>215</v>
      </c>
      <c r="N66" s="236" t="s">
        <v>2677</v>
      </c>
      <c r="O66" s="237">
        <v>46073</v>
      </c>
      <c r="P66" s="236" t="s">
        <v>1962</v>
      </c>
      <c r="Q66" s="236" t="s">
        <v>1963</v>
      </c>
      <c r="R66" s="236" t="s">
        <v>1472</v>
      </c>
      <c r="S66" s="236" t="s">
        <v>220</v>
      </c>
      <c r="T66" s="236">
        <v>30</v>
      </c>
      <c r="U66" s="236">
        <v>30</v>
      </c>
      <c r="V66" s="238">
        <v>72</v>
      </c>
      <c r="W66" s="236">
        <v>0</v>
      </c>
      <c r="X66" s="236">
        <v>14</v>
      </c>
      <c r="Y66" s="236" t="s">
        <v>203</v>
      </c>
      <c r="Z66" s="236" t="s">
        <v>1957</v>
      </c>
      <c r="AA66" s="236"/>
      <c r="AB66" s="236" t="s">
        <v>204</v>
      </c>
      <c r="AC66" s="236" t="s">
        <v>205</v>
      </c>
      <c r="AD66" s="236">
        <v>0</v>
      </c>
      <c r="AE66" s="236" t="s">
        <v>206</v>
      </c>
      <c r="AF66" s="236">
        <v>24</v>
      </c>
      <c r="AG66" s="236" t="s">
        <v>288</v>
      </c>
      <c r="AH66" s="236" t="s">
        <v>289</v>
      </c>
      <c r="AI66" s="236" t="s">
        <v>209</v>
      </c>
      <c r="AJ66" s="236">
        <v>2</v>
      </c>
      <c r="AK66" s="237">
        <v>46013</v>
      </c>
      <c r="AL66" s="236" t="s">
        <v>195</v>
      </c>
    </row>
    <row r="67" spans="1:38" ht="61.2" x14ac:dyDescent="0.3">
      <c r="A67" s="5" t="str">
        <f>TRIM(Z67)</f>
        <v>23875</v>
      </c>
      <c r="B67" s="228" t="str">
        <f>IFERROR(VLOOKUP(Table3[[#This Row],[Truck Number]], HolmanReport!C:C,1,0), "Research w.Holman")</f>
        <v>23875</v>
      </c>
      <c r="C6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7" s="229">
        <f ca="1">IF(Table3[[#This Row],[Ticket Status]]="OPEN", SUM((TODAY())-Table3[[#This Row],[Original Start Date]]), "Not Open")</f>
        <v>7</v>
      </c>
      <c r="E67" s="229" t="str">
        <f>Table3[[#This Row],[Renter Name]]</f>
        <v>CHAD JONES</v>
      </c>
      <c r="F67" s="229" t="str">
        <f>IFERROR(VLOOKUP(Table3[[#This Row],[Rental under Name: ]], 'TPMS-Auto'!C:G,5,0), "RESEARCH!!")</f>
        <v>CJONES1</v>
      </c>
      <c r="G67" s="229" t="str">
        <f>IFERROR(VLOOKUP(Table3[[#This Row],[Truck Number]],'TPMS-Auto'!$A:$K,3, 0), "Not Assigned in TPMS!!")</f>
        <v>CHAD JONES</v>
      </c>
      <c r="H67" s="229" t="str">
        <f>IFERROR(VLOOKUP(Table3[[#This Row],[Truck Number]],'TPMS-Auto'!$A:$K,7, 0), "Not Assigned in TPMS!!")</f>
        <v>CJONES1</v>
      </c>
      <c r="I67" s="69" t="str">
        <f>IFERROR(VLOOKUP(Table3[[#This Row],[Truck Number]], Query1[[TRUCK_LU]:[Service Date]],25, 0), "Not Assigned in TPMS!!")</f>
        <v>Not Assigned in TPMS!!</v>
      </c>
      <c r="J67" s="69" t="str">
        <f>IF(E67=E66, "Yes", "No")</f>
        <v>No</v>
      </c>
      <c r="K67" s="236" t="s">
        <v>31208</v>
      </c>
      <c r="L67" s="236" t="s">
        <v>1738</v>
      </c>
      <c r="M67" s="236" t="s">
        <v>197</v>
      </c>
      <c r="N67" s="236" t="s">
        <v>31209</v>
      </c>
      <c r="O67" s="237">
        <v>46079</v>
      </c>
      <c r="P67" s="236" t="s">
        <v>2354</v>
      </c>
      <c r="Q67" s="236" t="s">
        <v>2355</v>
      </c>
      <c r="R67" s="236" t="s">
        <v>250</v>
      </c>
      <c r="S67" s="236" t="s">
        <v>367</v>
      </c>
      <c r="T67" s="236">
        <v>14</v>
      </c>
      <c r="U67" s="236">
        <v>14</v>
      </c>
      <c r="V67" s="238">
        <v>69</v>
      </c>
      <c r="W67" s="236">
        <v>0</v>
      </c>
      <c r="X67" s="236">
        <v>8</v>
      </c>
      <c r="Y67" s="236" t="s">
        <v>203</v>
      </c>
      <c r="Z67" s="236" t="s">
        <v>1737</v>
      </c>
      <c r="AA67" s="236"/>
      <c r="AB67" s="236" t="s">
        <v>204</v>
      </c>
      <c r="AC67" s="236" t="s">
        <v>205</v>
      </c>
      <c r="AD67" s="236">
        <v>0</v>
      </c>
      <c r="AE67" s="236" t="s">
        <v>206</v>
      </c>
      <c r="AF67" s="236">
        <v>24</v>
      </c>
      <c r="AG67" s="236" t="s">
        <v>384</v>
      </c>
      <c r="AH67" s="236" t="s">
        <v>385</v>
      </c>
      <c r="AI67" s="236" t="s">
        <v>209</v>
      </c>
      <c r="AJ67" s="236">
        <v>0</v>
      </c>
      <c r="AK67" s="237">
        <v>46079</v>
      </c>
      <c r="AL67" s="236" t="s">
        <v>195</v>
      </c>
    </row>
    <row r="68" spans="1:38" ht="61.2" x14ac:dyDescent="0.3">
      <c r="A68" s="5" t="str">
        <f>TRIM(Z68)</f>
        <v>23895</v>
      </c>
      <c r="B68" s="228" t="str">
        <f>IFERROR(VLOOKUP(Table3[[#This Row],[Truck Number]], HolmanReport!C:C,1,0), "Research w.Holman")</f>
        <v>23895</v>
      </c>
      <c r="C68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8" s="229">
        <f ca="1">IF(Table3[[#This Row],[Ticket Status]]="OPEN", SUM((TODAY())-Table3[[#This Row],[Original Start Date]]), "Not Open")</f>
        <v>16</v>
      </c>
      <c r="E68" s="229" t="str">
        <f>Table3[[#This Row],[Renter Name]]</f>
        <v>ERIC KENNEDY</v>
      </c>
      <c r="F68" s="229" t="str">
        <f>IFERROR(VLOOKUP(Table3[[#This Row],[Rental under Name: ]], 'TPMS-Auto'!C:G,5,0), "RESEARCH!!")</f>
        <v>EKENNED</v>
      </c>
      <c r="G68" s="229" t="str">
        <f>IFERROR(VLOOKUP(Table3[[#This Row],[Truck Number]],'TPMS-Auto'!$A:$K,3, 0), "Not Assigned in TPMS!!")</f>
        <v>ERIC KENNEDY</v>
      </c>
      <c r="H68" s="229" t="str">
        <f>IFERROR(VLOOKUP(Table3[[#This Row],[Truck Number]],'TPMS-Auto'!$A:$K,7, 0), "Not Assigned in TPMS!!")</f>
        <v>EKENNED</v>
      </c>
      <c r="I68" s="69" t="str">
        <f>IFERROR(VLOOKUP(Table3[[#This Row],[Truck Number]], Query1[[TRUCK_LU]:[Service Date]],25, 0), "Not Assigned in TPMS!!")</f>
        <v>Not Assigned in TPMS!!</v>
      </c>
      <c r="J68" s="69" t="str">
        <f>IF(E68=E67, "Yes", "No")</f>
        <v>No</v>
      </c>
      <c r="K68" s="236" t="s">
        <v>3388</v>
      </c>
      <c r="L68" s="236" t="s">
        <v>3386</v>
      </c>
      <c r="M68" s="236" t="s">
        <v>197</v>
      </c>
      <c r="N68" s="236" t="s">
        <v>3389</v>
      </c>
      <c r="O68" s="237">
        <v>46070</v>
      </c>
      <c r="P68" s="236" t="s">
        <v>617</v>
      </c>
      <c r="Q68" s="236" t="s">
        <v>618</v>
      </c>
      <c r="R68" s="236" t="s">
        <v>619</v>
      </c>
      <c r="S68" s="236" t="s">
        <v>220</v>
      </c>
      <c r="T68" s="236">
        <v>23</v>
      </c>
      <c r="U68" s="236">
        <v>7</v>
      </c>
      <c r="V68" s="238">
        <v>72</v>
      </c>
      <c r="W68" s="236">
        <v>1</v>
      </c>
      <c r="X68" s="236">
        <v>17</v>
      </c>
      <c r="Y68" s="236" t="s">
        <v>203</v>
      </c>
      <c r="Z68" s="236" t="s">
        <v>3385</v>
      </c>
      <c r="AA68" s="236"/>
      <c r="AB68" s="236" t="s">
        <v>204</v>
      </c>
      <c r="AC68" s="236" t="s">
        <v>205</v>
      </c>
      <c r="AD68" s="236">
        <v>0</v>
      </c>
      <c r="AE68" s="236" t="s">
        <v>206</v>
      </c>
      <c r="AF68" s="236">
        <v>25</v>
      </c>
      <c r="AG68" s="236" t="s">
        <v>384</v>
      </c>
      <c r="AH68" s="236" t="s">
        <v>385</v>
      </c>
      <c r="AI68" s="236" t="s">
        <v>209</v>
      </c>
      <c r="AJ68" s="236">
        <v>0</v>
      </c>
      <c r="AK68" s="237">
        <v>46070</v>
      </c>
      <c r="AL68" s="236" t="s">
        <v>195</v>
      </c>
    </row>
    <row r="69" spans="1:38" ht="61.2" x14ac:dyDescent="0.3">
      <c r="A69" s="5" t="str">
        <f>TRIM(Z69)</f>
        <v>23905</v>
      </c>
      <c r="B69" s="228" t="str">
        <f>IFERROR(VLOOKUP(Table3[[#This Row],[Truck Number]], HolmanReport!C:C,1,0), "Research w.Holman")</f>
        <v>23905</v>
      </c>
      <c r="C69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9" s="229">
        <f ca="1">IF(Table3[[#This Row],[Ticket Status]]="OPEN", SUM((TODAY())-Table3[[#This Row],[Original Start Date]]), "Not Open")</f>
        <v>3</v>
      </c>
      <c r="E69" s="229" t="str">
        <f>Table3[[#This Row],[Renter Name]]</f>
        <v>DONALD WILSON</v>
      </c>
      <c r="F69" s="229" t="str">
        <f>IFERROR(VLOOKUP(Table3[[#This Row],[Rental under Name: ]], 'TPMS-Auto'!C:G,5,0), "RESEARCH!!")</f>
        <v>DWILS48</v>
      </c>
      <c r="G69" s="229" t="str">
        <f>IFERROR(VLOOKUP(Table3[[#This Row],[Truck Number]],'TPMS-Auto'!$A:$K,3, 0), "Not Assigned in TPMS!!")</f>
        <v>DONALD WILSON</v>
      </c>
      <c r="H69" s="229" t="str">
        <f>IFERROR(VLOOKUP(Table3[[#This Row],[Truck Number]],'TPMS-Auto'!$A:$K,7, 0), "Not Assigned in TPMS!!")</f>
        <v>DWILS48</v>
      </c>
      <c r="I69" s="69" t="str">
        <f>IFERROR(VLOOKUP(Table3[[#This Row],[Truck Number]], Query1[[TRUCK_LU]:[Service Date]],25, 0), "Not Assigned in TPMS!!")</f>
        <v>Not Assigned in TPMS!!</v>
      </c>
      <c r="J69" s="69" t="str">
        <f>IF(E69=E68, "Yes", "No")</f>
        <v>No</v>
      </c>
      <c r="K69" s="236" t="s">
        <v>31345</v>
      </c>
      <c r="L69" s="236" t="s">
        <v>2181</v>
      </c>
      <c r="M69" s="236" t="s">
        <v>197</v>
      </c>
      <c r="N69" s="236" t="s">
        <v>31346</v>
      </c>
      <c r="O69" s="237">
        <v>46083</v>
      </c>
      <c r="P69" s="236" t="s">
        <v>2185</v>
      </c>
      <c r="Q69" s="236" t="s">
        <v>2186</v>
      </c>
      <c r="R69" s="236" t="s">
        <v>541</v>
      </c>
      <c r="S69" s="236" t="s">
        <v>202</v>
      </c>
      <c r="T69" s="236">
        <v>5</v>
      </c>
      <c r="U69" s="236">
        <v>5</v>
      </c>
      <c r="V69" s="238">
        <v>72</v>
      </c>
      <c r="W69" s="236">
        <v>0</v>
      </c>
      <c r="X69" s="236">
        <v>4</v>
      </c>
      <c r="Y69" s="236" t="s">
        <v>203</v>
      </c>
      <c r="Z69" s="236" t="s">
        <v>2180</v>
      </c>
      <c r="AA69" s="236"/>
      <c r="AB69" s="236" t="s">
        <v>204</v>
      </c>
      <c r="AC69" s="236" t="s">
        <v>205</v>
      </c>
      <c r="AD69" s="236">
        <v>0</v>
      </c>
      <c r="AE69" s="236" t="s">
        <v>206</v>
      </c>
      <c r="AF69" s="236">
        <v>24</v>
      </c>
      <c r="AG69" s="236" t="s">
        <v>298</v>
      </c>
      <c r="AH69" s="236" t="s">
        <v>505</v>
      </c>
      <c r="AI69" s="236" t="s">
        <v>209</v>
      </c>
      <c r="AJ69" s="236">
        <v>0</v>
      </c>
      <c r="AK69" s="237">
        <v>46083</v>
      </c>
      <c r="AL69" s="236" t="s">
        <v>195</v>
      </c>
    </row>
    <row r="70" spans="1:38" ht="61.2" x14ac:dyDescent="0.3">
      <c r="A70" s="5" t="str">
        <f>TRIM(Z70)</f>
        <v>23921</v>
      </c>
      <c r="B70" s="228" t="str">
        <f>IFERROR(VLOOKUP(Table3[[#This Row],[Truck Number]], HolmanReport!C:C,1,0), "Research w.Holman")</f>
        <v>Research w.Holman</v>
      </c>
      <c r="C7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0" s="229">
        <f ca="1">IF(Table3[[#This Row],[Ticket Status]]="OPEN", SUM((TODAY())-Table3[[#This Row],[Original Start Date]]), "Not Open")</f>
        <v>121</v>
      </c>
      <c r="E70" s="229" t="str">
        <f>Table3[[#This Row],[Renter Name]]</f>
        <v>MICHAEL COLLINS</v>
      </c>
      <c r="F70" s="229" t="str">
        <f>IFERROR(VLOOKUP(Table3[[#This Row],[Rental under Name: ]], 'TPMS-Auto'!C:G,5,0), "RESEARCH!!")</f>
        <v>RESEARCH!!</v>
      </c>
      <c r="G70" s="229" t="str">
        <f>IFERROR(VLOOKUP(Table3[[#This Row],[Truck Number]],'TPMS-Auto'!$A:$K,3, 0), "Not Assigned in TPMS!!")</f>
        <v>Not Assigned in TPMS!!</v>
      </c>
      <c r="H70" s="229" t="str">
        <f>IFERROR(VLOOKUP(Table3[[#This Row],[Truck Number]],'TPMS-Auto'!$A:$K,7, 0), "Not Assigned in TPMS!!")</f>
        <v>Not Assigned in TPMS!!</v>
      </c>
      <c r="I70" s="69" t="str">
        <f>IFERROR(VLOOKUP(Table3[[#This Row],[Truck Number]], Query1[[TRUCK_LU]:[Service Date]],25, 0), "Not Assigned in TPMS!!")</f>
        <v>Not Assigned in TPMS!!</v>
      </c>
      <c r="J70" s="69" t="str">
        <f>IF(E70=E69, "Yes", "No")</f>
        <v>No</v>
      </c>
      <c r="K70" s="236" t="s">
        <v>2678</v>
      </c>
      <c r="L70" s="236" t="s">
        <v>536</v>
      </c>
      <c r="M70" s="236" t="s">
        <v>215</v>
      </c>
      <c r="N70" s="236" t="s">
        <v>2679</v>
      </c>
      <c r="O70" s="237">
        <v>46055</v>
      </c>
      <c r="P70" s="236" t="s">
        <v>539</v>
      </c>
      <c r="Q70" s="236" t="s">
        <v>540</v>
      </c>
      <c r="R70" s="236" t="s">
        <v>541</v>
      </c>
      <c r="S70" s="236" t="s">
        <v>202</v>
      </c>
      <c r="T70" s="236">
        <v>30</v>
      </c>
      <c r="U70" s="236">
        <v>30</v>
      </c>
      <c r="V70" s="238">
        <v>72</v>
      </c>
      <c r="W70" s="236">
        <v>0</v>
      </c>
      <c r="X70" s="236">
        <v>32</v>
      </c>
      <c r="Y70" s="236" t="s">
        <v>203</v>
      </c>
      <c r="Z70" s="236" t="s">
        <v>535</v>
      </c>
      <c r="AA70" s="236"/>
      <c r="AB70" s="236" t="s">
        <v>204</v>
      </c>
      <c r="AC70" s="236" t="s">
        <v>205</v>
      </c>
      <c r="AD70" s="236">
        <v>2</v>
      </c>
      <c r="AE70" s="236" t="s">
        <v>206</v>
      </c>
      <c r="AF70" s="236">
        <v>25</v>
      </c>
      <c r="AG70" s="236" t="s">
        <v>233</v>
      </c>
      <c r="AH70" s="236" t="s">
        <v>234</v>
      </c>
      <c r="AI70" s="236" t="s">
        <v>209</v>
      </c>
      <c r="AJ70" s="236">
        <v>3</v>
      </c>
      <c r="AK70" s="237">
        <v>45965</v>
      </c>
      <c r="AL70" s="236" t="s">
        <v>195</v>
      </c>
    </row>
    <row r="71" spans="1:38" ht="61.2" x14ac:dyDescent="0.3">
      <c r="A71" s="5" t="str">
        <f>TRIM(Z71)</f>
        <v>23966</v>
      </c>
      <c r="B71" s="228" t="str">
        <f>IFERROR(VLOOKUP(Table3[[#This Row],[Truck Number]], HolmanReport!C:C,1,0), "Research w.Holman")</f>
        <v>Research w.Holman</v>
      </c>
      <c r="C7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1" s="229">
        <f ca="1">IF(Table3[[#This Row],[Ticket Status]]="OPEN", SUM((TODAY())-Table3[[#This Row],[Original Start Date]]), "Not Open")</f>
        <v>94</v>
      </c>
      <c r="E71" s="229" t="str">
        <f>Table3[[#This Row],[Renter Name]]</f>
        <v>ERIC KELLY</v>
      </c>
      <c r="F71" s="229" t="str">
        <f>IFERROR(VLOOKUP(Table3[[#This Row],[Rental under Name: ]], 'TPMS-Auto'!C:G,5,0), "RESEARCH!!")</f>
        <v>EKELLY</v>
      </c>
      <c r="G71" s="229" t="str">
        <f>IFERROR(VLOOKUP(Table3[[#This Row],[Truck Number]],'TPMS-Auto'!$A:$K,3, 0), "Not Assigned in TPMS!!")</f>
        <v>ERIC KELLY</v>
      </c>
      <c r="H71" s="229" t="str">
        <f>IFERROR(VLOOKUP(Table3[[#This Row],[Truck Number]],'TPMS-Auto'!$A:$K,7, 0), "Not Assigned in TPMS!!")</f>
        <v>EKELLY</v>
      </c>
      <c r="I71" s="69" t="str">
        <f>IFERROR(VLOOKUP(Table3[[#This Row],[Truck Number]], Query1[[TRUCK_LU]:[Service Date]],25, 0), "Not Assigned in TPMS!!")</f>
        <v>Not Assigned in TPMS!!</v>
      </c>
      <c r="J71" s="69" t="str">
        <f>IF(E71=E70, "Yes", "No")</f>
        <v>No</v>
      </c>
      <c r="K71" s="236" t="s">
        <v>31242</v>
      </c>
      <c r="L71" s="236" t="s">
        <v>543</v>
      </c>
      <c r="M71" s="236" t="s">
        <v>197</v>
      </c>
      <c r="N71" s="236" t="s">
        <v>31243</v>
      </c>
      <c r="O71" s="237">
        <v>46081</v>
      </c>
      <c r="P71" s="236" t="s">
        <v>547</v>
      </c>
      <c r="Q71" s="236" t="s">
        <v>548</v>
      </c>
      <c r="R71" s="236" t="s">
        <v>549</v>
      </c>
      <c r="S71" s="236" t="s">
        <v>550</v>
      </c>
      <c r="T71" s="236">
        <v>5</v>
      </c>
      <c r="U71" s="236">
        <v>5</v>
      </c>
      <c r="V71" s="238">
        <v>101.54</v>
      </c>
      <c r="W71" s="236">
        <v>0</v>
      </c>
      <c r="X71" s="236">
        <v>6</v>
      </c>
      <c r="Y71" s="236" t="s">
        <v>203</v>
      </c>
      <c r="Z71" s="236" t="s">
        <v>542</v>
      </c>
      <c r="AA71" s="236"/>
      <c r="AB71" s="236" t="s">
        <v>204</v>
      </c>
      <c r="AC71" s="236"/>
      <c r="AD71" s="236">
        <v>1</v>
      </c>
      <c r="AE71" s="236" t="s">
        <v>206</v>
      </c>
      <c r="AF71" s="236">
        <v>25</v>
      </c>
      <c r="AG71" s="236" t="s">
        <v>233</v>
      </c>
      <c r="AH71" s="236" t="s">
        <v>551</v>
      </c>
      <c r="AI71" s="236" t="s">
        <v>209</v>
      </c>
      <c r="AJ71" s="236">
        <v>2</v>
      </c>
      <c r="AK71" s="237">
        <v>45992</v>
      </c>
      <c r="AL71" s="236" t="s">
        <v>195</v>
      </c>
    </row>
    <row r="72" spans="1:38" ht="61.2" x14ac:dyDescent="0.3">
      <c r="A72" s="5" t="str">
        <f>TRIM(Z72)</f>
        <v>24021</v>
      </c>
      <c r="B72" s="228" t="str">
        <f>IFERROR(VLOOKUP(Table3[[#This Row],[Truck Number]], HolmanReport!C:C,1,0), "Research w.Holman")</f>
        <v>24021</v>
      </c>
      <c r="C7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2" s="229">
        <f ca="1">IF(Table3[[#This Row],[Ticket Status]]="OPEN", SUM((TODAY())-Table3[[#This Row],[Original Start Date]]), "Not Open")</f>
        <v>9</v>
      </c>
      <c r="E72" s="229" t="str">
        <f>Table3[[#This Row],[Renter Name]]</f>
        <v>ALEJANDRO ZAMBRANOARREOLA</v>
      </c>
      <c r="F72" s="229" t="str">
        <f>IFERROR(VLOOKUP(Table3[[#This Row],[Rental under Name: ]], 'TPMS-Auto'!C:G,5,0), "RESEARCH!!")</f>
        <v>RESEARCH!!</v>
      </c>
      <c r="G72" s="229" t="str">
        <f>IFERROR(VLOOKUP(Table3[[#This Row],[Truck Number]],'TPMS-Auto'!$A:$K,3, 0), "Not Assigned in TPMS!!")</f>
        <v>ALEJANDRO ZAMBRANO ARREOLA</v>
      </c>
      <c r="H72" s="229" t="str">
        <f>IFERROR(VLOOKUP(Table3[[#This Row],[Truck Number]],'TPMS-Auto'!$A:$K,7, 0), "Not Assigned in TPMS!!")</f>
        <v>AZAMBRA</v>
      </c>
      <c r="I72" s="69" t="str">
        <f>IFERROR(VLOOKUP(Table3[[#This Row],[Truck Number]], Query1[[TRUCK_LU]:[Service Date]],25, 0), "Not Assigned in TPMS!!")</f>
        <v>Not Assigned in TPMS!!</v>
      </c>
      <c r="J72" s="69" t="str">
        <f>IF(E72=E71, "Yes", "No")</f>
        <v>No</v>
      </c>
      <c r="K72" s="236" t="s">
        <v>3394</v>
      </c>
      <c r="L72" s="236" t="s">
        <v>3393</v>
      </c>
      <c r="M72" s="236" t="s">
        <v>197</v>
      </c>
      <c r="N72" s="236" t="s">
        <v>3395</v>
      </c>
      <c r="O72" s="237">
        <v>46077</v>
      </c>
      <c r="P72" s="236" t="s">
        <v>3396</v>
      </c>
      <c r="Q72" s="236" t="s">
        <v>3397</v>
      </c>
      <c r="R72" s="236" t="s">
        <v>219</v>
      </c>
      <c r="S72" s="236" t="s">
        <v>202</v>
      </c>
      <c r="T72" s="236">
        <v>14</v>
      </c>
      <c r="U72" s="236">
        <v>14</v>
      </c>
      <c r="V72" s="238">
        <v>72</v>
      </c>
      <c r="W72" s="236">
        <v>0</v>
      </c>
      <c r="X72" s="236">
        <v>10</v>
      </c>
      <c r="Y72" s="236" t="s">
        <v>203</v>
      </c>
      <c r="Z72" s="236" t="s">
        <v>552</v>
      </c>
      <c r="AA72" s="236"/>
      <c r="AB72" s="236" t="s">
        <v>204</v>
      </c>
      <c r="AC72" s="236" t="s">
        <v>205</v>
      </c>
      <c r="AD72" s="236">
        <v>0</v>
      </c>
      <c r="AE72" s="236" t="s">
        <v>206</v>
      </c>
      <c r="AF72" s="236">
        <v>24</v>
      </c>
      <c r="AG72" s="236" t="s">
        <v>207</v>
      </c>
      <c r="AH72" s="236" t="s">
        <v>242</v>
      </c>
      <c r="AI72" s="236" t="s">
        <v>209</v>
      </c>
      <c r="AJ72" s="236">
        <v>0</v>
      </c>
      <c r="AK72" s="237">
        <v>46077</v>
      </c>
      <c r="AL72" s="236" t="s">
        <v>195</v>
      </c>
    </row>
    <row r="73" spans="1:38" ht="61.2" x14ac:dyDescent="0.3">
      <c r="A73" s="5" t="str">
        <f>TRIM(Z73)</f>
        <v>24056</v>
      </c>
      <c r="B73" s="228" t="str">
        <f>IFERROR(VLOOKUP(Table3[[#This Row],[Truck Number]], HolmanReport!C:C,1,0), "Research w.Holman")</f>
        <v>24056</v>
      </c>
      <c r="C7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3" s="229">
        <f ca="1">IF(Table3[[#This Row],[Ticket Status]]="OPEN", SUM((TODAY())-Table3[[#This Row],[Original Start Date]]), "Not Open")</f>
        <v>57</v>
      </c>
      <c r="E73" s="229" t="str">
        <f>Table3[[#This Row],[Renter Name]]</f>
        <v>RALPH VILLELA</v>
      </c>
      <c r="F73" s="229" t="str">
        <f>IFERROR(VLOOKUP(Table3[[#This Row],[Rental under Name: ]], 'TPMS-Auto'!C:G,5,0), "RESEARCH!!")</f>
        <v>RVILLEL</v>
      </c>
      <c r="G73" s="229" t="str">
        <f>IFERROR(VLOOKUP(Table3[[#This Row],[Truck Number]],'TPMS-Auto'!$A:$K,3, 0), "Not Assigned in TPMS!!")</f>
        <v>Not Assigned in TPMS!!</v>
      </c>
      <c r="H73" s="229" t="str">
        <f>IFERROR(VLOOKUP(Table3[[#This Row],[Truck Number]],'TPMS-Auto'!$A:$K,7, 0), "Not Assigned in TPMS!!")</f>
        <v>Not Assigned in TPMS!!</v>
      </c>
      <c r="I73" s="69" t="str">
        <f>IFERROR(VLOOKUP(Table3[[#This Row],[Truck Number]], Query1[[TRUCK_LU]:[Service Date]],25, 0), "Not Assigned in TPMS!!")</f>
        <v>Not Assigned in TPMS!!</v>
      </c>
      <c r="J73" s="69" t="str">
        <f>IF(E73=E72, "Yes", "No")</f>
        <v>No</v>
      </c>
      <c r="K73" s="236" t="s">
        <v>2680</v>
      </c>
      <c r="L73" s="236" t="s">
        <v>2188</v>
      </c>
      <c r="M73" s="236" t="s">
        <v>197</v>
      </c>
      <c r="N73" s="236" t="s">
        <v>2681</v>
      </c>
      <c r="O73" s="237">
        <v>46059</v>
      </c>
      <c r="P73" s="236" t="s">
        <v>2192</v>
      </c>
      <c r="Q73" s="236" t="s">
        <v>2193</v>
      </c>
      <c r="R73" s="236" t="s">
        <v>219</v>
      </c>
      <c r="S73" s="236" t="s">
        <v>1076</v>
      </c>
      <c r="T73" s="236">
        <v>30</v>
      </c>
      <c r="U73" s="236">
        <v>5</v>
      </c>
      <c r="V73" s="238">
        <v>73.260000000000005</v>
      </c>
      <c r="W73" s="236">
        <v>3</v>
      </c>
      <c r="X73" s="236">
        <v>28</v>
      </c>
      <c r="Y73" s="236" t="s">
        <v>203</v>
      </c>
      <c r="Z73" s="236" t="s">
        <v>2187</v>
      </c>
      <c r="AA73" s="236"/>
      <c r="AB73" s="236" t="s">
        <v>204</v>
      </c>
      <c r="AC73" s="236" t="s">
        <v>205</v>
      </c>
      <c r="AD73" s="236">
        <v>0</v>
      </c>
      <c r="AE73" s="236" t="s">
        <v>206</v>
      </c>
      <c r="AF73" s="236">
        <v>25</v>
      </c>
      <c r="AG73" s="236" t="s">
        <v>270</v>
      </c>
      <c r="AH73" s="236" t="s">
        <v>271</v>
      </c>
      <c r="AI73" s="236" t="s">
        <v>209</v>
      </c>
      <c r="AJ73" s="236">
        <v>1</v>
      </c>
      <c r="AK73" s="237">
        <v>46029</v>
      </c>
      <c r="AL73" s="236" t="s">
        <v>195</v>
      </c>
    </row>
    <row r="74" spans="1:38" ht="61.2" x14ac:dyDescent="0.3">
      <c r="A74" s="5" t="str">
        <f>TRIM(Z74)</f>
        <v>24067</v>
      </c>
      <c r="B74" s="228" t="str">
        <f>IFERROR(VLOOKUP(Table3[[#This Row],[Truck Number]], HolmanReport!C:C,1,0), "Research w.Holman")</f>
        <v>24067</v>
      </c>
      <c r="C7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4" s="229">
        <f ca="1">IF(Table3[[#This Row],[Ticket Status]]="OPEN", SUM((TODAY())-Table3[[#This Row],[Original Start Date]]), "Not Open")</f>
        <v>13</v>
      </c>
      <c r="E74" s="229" t="str">
        <f>Table3[[#This Row],[Renter Name]]</f>
        <v>BRIAN KIRK</v>
      </c>
      <c r="F74" s="229" t="str">
        <f>IFERROR(VLOOKUP(Table3[[#This Row],[Rental under Name: ]], 'TPMS-Auto'!C:G,5,0), "RESEARCH!!")</f>
        <v>BKIRK</v>
      </c>
      <c r="G74" s="229" t="str">
        <f>IFERROR(VLOOKUP(Table3[[#This Row],[Truck Number]],'TPMS-Auto'!$A:$K,3, 0), "Not Assigned in TPMS!!")</f>
        <v>BRIAN KIRK</v>
      </c>
      <c r="H74" s="229" t="str">
        <f>IFERROR(VLOOKUP(Table3[[#This Row],[Truck Number]],'TPMS-Auto'!$A:$K,7, 0), "Not Assigned in TPMS!!")</f>
        <v>BKIRK</v>
      </c>
      <c r="I74" s="69" t="str">
        <f>IFERROR(VLOOKUP(Table3[[#This Row],[Truck Number]], Query1[[TRUCK_LU]:[Service Date]],25, 0), "Not Assigned in TPMS!!")</f>
        <v>Not Assigned in TPMS!!</v>
      </c>
      <c r="J74" s="69" t="str">
        <f>IF(E74=E73, "Yes", "No")</f>
        <v>No</v>
      </c>
      <c r="K74" s="236" t="s">
        <v>3398</v>
      </c>
      <c r="L74" s="236" t="s">
        <v>562</v>
      </c>
      <c r="M74" s="236" t="s">
        <v>197</v>
      </c>
      <c r="N74" s="236" t="s">
        <v>3399</v>
      </c>
      <c r="O74" s="237">
        <v>46073</v>
      </c>
      <c r="P74" s="236" t="s">
        <v>566</v>
      </c>
      <c r="Q74" s="236" t="s">
        <v>567</v>
      </c>
      <c r="R74" s="236" t="s">
        <v>219</v>
      </c>
      <c r="S74" s="236" t="s">
        <v>202</v>
      </c>
      <c r="T74" s="236">
        <v>18</v>
      </c>
      <c r="U74" s="236">
        <v>6</v>
      </c>
      <c r="V74" s="238">
        <v>72</v>
      </c>
      <c r="W74" s="236">
        <v>1</v>
      </c>
      <c r="X74" s="236">
        <v>14</v>
      </c>
      <c r="Y74" s="236" t="s">
        <v>203</v>
      </c>
      <c r="Z74" s="236" t="s">
        <v>561</v>
      </c>
      <c r="AA74" s="236"/>
      <c r="AB74" s="236" t="s">
        <v>204</v>
      </c>
      <c r="AC74" s="236" t="s">
        <v>205</v>
      </c>
      <c r="AD74" s="236">
        <v>0</v>
      </c>
      <c r="AE74" s="236" t="s">
        <v>206</v>
      </c>
      <c r="AF74" s="236">
        <v>25</v>
      </c>
      <c r="AG74" s="236" t="s">
        <v>207</v>
      </c>
      <c r="AH74" s="236" t="s">
        <v>208</v>
      </c>
      <c r="AI74" s="236" t="s">
        <v>209</v>
      </c>
      <c r="AJ74" s="236">
        <v>0</v>
      </c>
      <c r="AK74" s="237">
        <v>46073</v>
      </c>
      <c r="AL74" s="236" t="s">
        <v>195</v>
      </c>
    </row>
    <row r="75" spans="1:38" ht="61.2" x14ac:dyDescent="0.3">
      <c r="A75" s="5" t="str">
        <f>TRIM(Z75)</f>
        <v>24070</v>
      </c>
      <c r="B75" s="228" t="str">
        <f>IFERROR(VLOOKUP(Table3[[#This Row],[Truck Number]], HolmanReport!C:C,1,0), "Research w.Holman")</f>
        <v>Research w.Holman</v>
      </c>
      <c r="C7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5" s="229">
        <f ca="1">IF(Table3[[#This Row],[Ticket Status]]="OPEN", SUM((TODAY())-Table3[[#This Row],[Original Start Date]]), "Not Open")</f>
        <v>120</v>
      </c>
      <c r="E75" s="229" t="str">
        <f>Table3[[#This Row],[Renter Name]]</f>
        <v>IAN LACY</v>
      </c>
      <c r="F75" s="229" t="str">
        <f>IFERROR(VLOOKUP(Table3[[#This Row],[Rental under Name: ]], 'TPMS-Auto'!C:G,5,0), "RESEARCH!!")</f>
        <v>ILACY</v>
      </c>
      <c r="G75" s="229" t="str">
        <f>IFERROR(VLOOKUP(Table3[[#This Row],[Truck Number]],'TPMS-Auto'!$A:$K,3, 0), "Not Assigned in TPMS!!")</f>
        <v>IAN LACY</v>
      </c>
      <c r="H75" s="229" t="str">
        <f>IFERROR(VLOOKUP(Table3[[#This Row],[Truck Number]],'TPMS-Auto'!$A:$K,7, 0), "Not Assigned in TPMS!!")</f>
        <v>ILACY</v>
      </c>
      <c r="I75" s="69" t="str">
        <f>IFERROR(VLOOKUP(Table3[[#This Row],[Truck Number]], Query1[[TRUCK_LU]:[Service Date]],25, 0), "Not Assigned in TPMS!!")</f>
        <v>Not Assigned in TPMS!!</v>
      </c>
      <c r="J75" s="69" t="str">
        <f>IF(E75=E74, "Yes", "No")</f>
        <v>No</v>
      </c>
      <c r="K75" s="236" t="s">
        <v>31178</v>
      </c>
      <c r="L75" s="236" t="s">
        <v>569</v>
      </c>
      <c r="M75" s="236" t="s">
        <v>215</v>
      </c>
      <c r="N75" s="236" t="s">
        <v>31179</v>
      </c>
      <c r="O75" s="237">
        <v>46056</v>
      </c>
      <c r="P75" s="236" t="s">
        <v>573</v>
      </c>
      <c r="Q75" s="236" t="s">
        <v>574</v>
      </c>
      <c r="R75" s="236" t="s">
        <v>575</v>
      </c>
      <c r="S75" s="236" t="s">
        <v>202</v>
      </c>
      <c r="T75" s="236">
        <v>30</v>
      </c>
      <c r="U75" s="236">
        <v>30</v>
      </c>
      <c r="V75" s="238">
        <v>68</v>
      </c>
      <c r="W75" s="236">
        <v>0</v>
      </c>
      <c r="X75" s="236">
        <v>31</v>
      </c>
      <c r="Y75" s="236" t="s">
        <v>203</v>
      </c>
      <c r="Z75" s="236" t="s">
        <v>568</v>
      </c>
      <c r="AA75" s="236"/>
      <c r="AB75" s="236" t="s">
        <v>204</v>
      </c>
      <c r="AC75" s="236" t="s">
        <v>205</v>
      </c>
      <c r="AD75" s="236">
        <v>1</v>
      </c>
      <c r="AE75" s="236" t="s">
        <v>206</v>
      </c>
      <c r="AF75" s="236">
        <v>25</v>
      </c>
      <c r="AG75" s="236" t="s">
        <v>207</v>
      </c>
      <c r="AH75" s="236" t="s">
        <v>208</v>
      </c>
      <c r="AI75" s="236" t="s">
        <v>209</v>
      </c>
      <c r="AJ75" s="236">
        <v>3</v>
      </c>
      <c r="AK75" s="237">
        <v>45966</v>
      </c>
      <c r="AL75" s="236" t="s">
        <v>223</v>
      </c>
    </row>
    <row r="76" spans="1:38" ht="61.2" x14ac:dyDescent="0.3">
      <c r="A76" s="5" t="str">
        <f>TRIM(Z76)</f>
        <v>24072</v>
      </c>
      <c r="B76" s="228" t="str">
        <f>IFERROR(VLOOKUP(Table3[[#This Row],[Truck Number]], HolmanReport!C:C,1,0), "Research w.Holman")</f>
        <v>Research w.Holman</v>
      </c>
      <c r="C7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6" s="229">
        <f ca="1">IF(Table3[[#This Row],[Ticket Status]]="OPEN", SUM((TODAY())-Table3[[#This Row],[Original Start Date]]), "Not Open")</f>
        <v>143</v>
      </c>
      <c r="E76" s="229" t="str">
        <f>Table3[[#This Row],[Renter Name]]</f>
        <v>PHILLIP WILLIAMS</v>
      </c>
      <c r="F76" s="229" t="str">
        <f>IFERROR(VLOOKUP(Table3[[#This Row],[Rental under Name: ]], 'TPMS-Auto'!C:G,5,0), "RESEARCH!!")</f>
        <v>PWILLI0</v>
      </c>
      <c r="G76" s="229" t="str">
        <f>IFERROR(VLOOKUP(Table3[[#This Row],[Truck Number]],'TPMS-Auto'!$A:$K,3, 0), "Not Assigned in TPMS!!")</f>
        <v>PHILLIP WILLIAMS</v>
      </c>
      <c r="H76" s="229" t="str">
        <f>IFERROR(VLOOKUP(Table3[[#This Row],[Truck Number]],'TPMS-Auto'!$A:$K,7, 0), "Not Assigned in TPMS!!")</f>
        <v>PWILLI0</v>
      </c>
      <c r="I76" s="69" t="str">
        <f>IFERROR(VLOOKUP(Table3[[#This Row],[Truck Number]], Query1[[TRUCK_LU]:[Service Date]],25, 0), "Not Assigned in TPMS!!")</f>
        <v>Not Assigned in TPMS!!</v>
      </c>
      <c r="J76" s="69" t="str">
        <f>IF(E76=E75, "Yes", "No")</f>
        <v>No</v>
      </c>
      <c r="K76" s="236" t="s">
        <v>2682</v>
      </c>
      <c r="L76" s="236" t="s">
        <v>577</v>
      </c>
      <c r="M76" s="236" t="s">
        <v>197</v>
      </c>
      <c r="N76" s="236" t="s">
        <v>2683</v>
      </c>
      <c r="O76" s="237">
        <v>46057</v>
      </c>
      <c r="P76" s="236" t="s">
        <v>581</v>
      </c>
      <c r="Q76" s="236" t="s">
        <v>582</v>
      </c>
      <c r="R76" s="236" t="s">
        <v>375</v>
      </c>
      <c r="S76" s="236" t="s">
        <v>220</v>
      </c>
      <c r="T76" s="236">
        <v>30</v>
      </c>
      <c r="U76" s="236">
        <v>7</v>
      </c>
      <c r="V76" s="238">
        <v>69</v>
      </c>
      <c r="W76" s="236">
        <v>2</v>
      </c>
      <c r="X76" s="236">
        <v>30</v>
      </c>
      <c r="Y76" s="236" t="s">
        <v>203</v>
      </c>
      <c r="Z76" s="236" t="s">
        <v>576</v>
      </c>
      <c r="AA76" s="236"/>
      <c r="AB76" s="236" t="s">
        <v>204</v>
      </c>
      <c r="AC76" s="236"/>
      <c r="AD76" s="236">
        <v>0</v>
      </c>
      <c r="AE76" s="236" t="s">
        <v>206</v>
      </c>
      <c r="AF76" s="236">
        <v>25</v>
      </c>
      <c r="AG76" s="236" t="s">
        <v>251</v>
      </c>
      <c r="AH76" s="236" t="s">
        <v>395</v>
      </c>
      <c r="AI76" s="236" t="s">
        <v>209</v>
      </c>
      <c r="AJ76" s="236">
        <v>4</v>
      </c>
      <c r="AK76" s="237">
        <v>45943</v>
      </c>
      <c r="AL76" s="236" t="s">
        <v>223</v>
      </c>
    </row>
    <row r="77" spans="1:38" ht="61.2" x14ac:dyDescent="0.3">
      <c r="A77" s="5" t="str">
        <f>TRIM(Z77)</f>
        <v>24090</v>
      </c>
      <c r="B77" s="228" t="str">
        <f>IFERROR(VLOOKUP(Table3[[#This Row],[Truck Number]], HolmanReport!C:C,1,0), "Research w.Holman")</f>
        <v>24090</v>
      </c>
      <c r="C7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7" s="229">
        <f ca="1">IF(Table3[[#This Row],[Ticket Status]]="OPEN", SUM((TODAY())-Table3[[#This Row],[Original Start Date]]), "Not Open")</f>
        <v>177</v>
      </c>
      <c r="E77" s="229" t="str">
        <f>Table3[[#This Row],[Renter Name]]</f>
        <v>ADLER CADET</v>
      </c>
      <c r="F77" s="229" t="str">
        <f>IFERROR(VLOOKUP(Table3[[#This Row],[Rental under Name: ]], 'TPMS-Auto'!C:G,5,0), "RESEARCH!!")</f>
        <v>ACADET</v>
      </c>
      <c r="G77" s="229" t="str">
        <f>IFERROR(VLOOKUP(Table3[[#This Row],[Truck Number]],'TPMS-Auto'!$A:$K,3, 0), "Not Assigned in TPMS!!")</f>
        <v>Not Assigned in TPMS!!</v>
      </c>
      <c r="H77" s="229" t="str">
        <f>IFERROR(VLOOKUP(Table3[[#This Row],[Truck Number]],'TPMS-Auto'!$A:$K,7, 0), "Not Assigned in TPMS!!")</f>
        <v>Not Assigned in TPMS!!</v>
      </c>
      <c r="I77" s="69" t="str">
        <f>IFERROR(VLOOKUP(Table3[[#This Row],[Truck Number]], Query1[[TRUCK_LU]:[Service Date]],25, 0), "Not Assigned in TPMS!!")</f>
        <v>Not Assigned in TPMS!!</v>
      </c>
      <c r="J77" s="69" t="str">
        <f>IF(E77=E76, "Yes", "No")</f>
        <v>No</v>
      </c>
      <c r="K77" s="236" t="s">
        <v>2684</v>
      </c>
      <c r="L77" s="236" t="s">
        <v>584</v>
      </c>
      <c r="M77" s="236" t="s">
        <v>215</v>
      </c>
      <c r="N77" s="236" t="s">
        <v>2685</v>
      </c>
      <c r="O77" s="237">
        <v>46062</v>
      </c>
      <c r="P77" s="236" t="s">
        <v>588</v>
      </c>
      <c r="Q77" s="236" t="s">
        <v>589</v>
      </c>
      <c r="R77" s="236" t="s">
        <v>318</v>
      </c>
      <c r="S77" s="236" t="s">
        <v>202</v>
      </c>
      <c r="T77" s="236">
        <v>30</v>
      </c>
      <c r="U77" s="236">
        <v>30</v>
      </c>
      <c r="V77" s="238">
        <v>86</v>
      </c>
      <c r="W77" s="236">
        <v>0</v>
      </c>
      <c r="X77" s="236">
        <v>25</v>
      </c>
      <c r="Y77" s="236" t="s">
        <v>203</v>
      </c>
      <c r="Z77" s="236" t="s">
        <v>583</v>
      </c>
      <c r="AA77" s="236"/>
      <c r="AB77" s="236" t="s">
        <v>204</v>
      </c>
      <c r="AC77" s="236" t="s">
        <v>205</v>
      </c>
      <c r="AD77" s="236">
        <v>0</v>
      </c>
      <c r="AE77" s="236" t="s">
        <v>206</v>
      </c>
      <c r="AF77" s="236">
        <v>24</v>
      </c>
      <c r="AG77" s="236" t="s">
        <v>319</v>
      </c>
      <c r="AH77" s="236" t="s">
        <v>590</v>
      </c>
      <c r="AI77" s="236" t="s">
        <v>209</v>
      </c>
      <c r="AJ77" s="236">
        <v>5</v>
      </c>
      <c r="AK77" s="237">
        <v>45909</v>
      </c>
      <c r="AL77" s="236" t="s">
        <v>195</v>
      </c>
    </row>
    <row r="78" spans="1:38" ht="61.2" x14ac:dyDescent="0.3">
      <c r="A78" s="5" t="str">
        <f>TRIM(Z78)</f>
        <v>24114</v>
      </c>
      <c r="B78" s="228" t="str">
        <f>IFERROR(VLOOKUP(Table3[[#This Row],[Truck Number]], HolmanReport!C:C,1,0), "Research w.Holman")</f>
        <v>24114</v>
      </c>
      <c r="C7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8" s="229">
        <f ca="1">IF(Table3[[#This Row],[Ticket Status]]="OPEN", SUM((TODAY())-Table3[[#This Row],[Original Start Date]]), "Not Open")</f>
        <v>6</v>
      </c>
      <c r="E78" s="229" t="str">
        <f>Table3[[#This Row],[Renter Name]]</f>
        <v>SEAN KELLY</v>
      </c>
      <c r="F78" s="229" t="str">
        <f>IFERROR(VLOOKUP(Table3[[#This Row],[Rental under Name: ]], 'TPMS-Auto'!C:G,5,0), "RESEARCH!!")</f>
        <v>SKELLY0</v>
      </c>
      <c r="G78" s="229" t="str">
        <f>IFERROR(VLOOKUP(Table3[[#This Row],[Truck Number]],'TPMS-Auto'!$A:$K,3, 0), "Not Assigned in TPMS!!")</f>
        <v>SEAN KELLY</v>
      </c>
      <c r="H78" s="229" t="str">
        <f>IFERROR(VLOOKUP(Table3[[#This Row],[Truck Number]],'TPMS-Auto'!$A:$K,7, 0), "Not Assigned in TPMS!!")</f>
        <v>SKELLY0</v>
      </c>
      <c r="I78" s="69" t="str">
        <f>IFERROR(VLOOKUP(Table3[[#This Row],[Truck Number]], Query1[[TRUCK_LU]:[Service Date]],25, 0), "Not Assigned in TPMS!!")</f>
        <v>Not Assigned in TPMS!!</v>
      </c>
      <c r="J78" s="69" t="str">
        <f>IF(E78=E77, "Yes", "No")</f>
        <v>No</v>
      </c>
      <c r="K78" s="236" t="s">
        <v>31264</v>
      </c>
      <c r="L78" s="236" t="s">
        <v>592</v>
      </c>
      <c r="M78" s="236" t="s">
        <v>197</v>
      </c>
      <c r="N78" s="236" t="s">
        <v>31265</v>
      </c>
      <c r="O78" s="237">
        <v>46080</v>
      </c>
      <c r="P78" s="236" t="s">
        <v>596</v>
      </c>
      <c r="Q78" s="236" t="s">
        <v>597</v>
      </c>
      <c r="R78" s="236" t="s">
        <v>260</v>
      </c>
      <c r="S78" s="236" t="s">
        <v>1076</v>
      </c>
      <c r="T78" s="236">
        <v>14</v>
      </c>
      <c r="U78" s="236">
        <v>14</v>
      </c>
      <c r="V78" s="238">
        <v>69.260000000000005</v>
      </c>
      <c r="W78" s="236">
        <v>0</v>
      </c>
      <c r="X78" s="236">
        <v>7</v>
      </c>
      <c r="Y78" s="236" t="s">
        <v>203</v>
      </c>
      <c r="Z78" s="236" t="s">
        <v>591</v>
      </c>
      <c r="AA78" s="236"/>
      <c r="AB78" s="236" t="s">
        <v>204</v>
      </c>
      <c r="AC78" s="236"/>
      <c r="AD78" s="236">
        <v>0</v>
      </c>
      <c r="AE78" s="236" t="s">
        <v>206</v>
      </c>
      <c r="AF78" s="236">
        <v>26</v>
      </c>
      <c r="AG78" s="236" t="s">
        <v>384</v>
      </c>
      <c r="AH78" s="236" t="s">
        <v>385</v>
      </c>
      <c r="AI78" s="236" t="s">
        <v>209</v>
      </c>
      <c r="AJ78" s="236">
        <v>0</v>
      </c>
      <c r="AK78" s="237">
        <v>46080</v>
      </c>
      <c r="AL78" s="236" t="s">
        <v>195</v>
      </c>
    </row>
    <row r="79" spans="1:38" ht="61.2" x14ac:dyDescent="0.3">
      <c r="A79" s="5" t="str">
        <f>TRIM(Z79)</f>
        <v>24117</v>
      </c>
      <c r="B79" s="228" t="str">
        <f>IFERROR(VLOOKUP(Table3[[#This Row],[Truck Number]], HolmanReport!C:C,1,0), "Research w.Holman")</f>
        <v>Research w.Holman</v>
      </c>
      <c r="C7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9" s="229">
        <f ca="1">IF(Table3[[#This Row],[Ticket Status]]="OPEN", SUM((TODAY())-Table3[[#This Row],[Original Start Date]]), "Not Open")</f>
        <v>51</v>
      </c>
      <c r="E79" s="229" t="str">
        <f>Table3[[#This Row],[Renter Name]]</f>
        <v>OTIS HENDERSON</v>
      </c>
      <c r="F79" s="229" t="str">
        <f>IFERROR(VLOOKUP(Table3[[#This Row],[Rental under Name: ]], 'TPMS-Auto'!C:G,5,0), "RESEARCH!!")</f>
        <v>OHENDE0</v>
      </c>
      <c r="G79" s="229" t="str">
        <f>IFERROR(VLOOKUP(Table3[[#This Row],[Truck Number]],'TPMS-Auto'!$A:$K,3, 0), "Not Assigned in TPMS!!")</f>
        <v>Not Assigned in TPMS!!</v>
      </c>
      <c r="H79" s="229" t="str">
        <f>IFERROR(VLOOKUP(Table3[[#This Row],[Truck Number]],'TPMS-Auto'!$A:$K,7, 0), "Not Assigned in TPMS!!")</f>
        <v>Not Assigned in TPMS!!</v>
      </c>
      <c r="I79" s="69" t="str">
        <f>IFERROR(VLOOKUP(Table3[[#This Row],[Truck Number]], Query1[[TRUCK_LU]:[Service Date]],25, 0), "Not Assigned in TPMS!!")</f>
        <v>Not Assigned in TPMS!!</v>
      </c>
      <c r="J79" s="69" t="str">
        <f>IF(E79=E78, "Yes", "No")</f>
        <v>No</v>
      </c>
      <c r="K79" s="236" t="s">
        <v>2691</v>
      </c>
      <c r="L79" s="236" t="s">
        <v>2687</v>
      </c>
      <c r="M79" s="236" t="s">
        <v>197</v>
      </c>
      <c r="N79" s="236" t="s">
        <v>2692</v>
      </c>
      <c r="O79" s="237">
        <v>46065</v>
      </c>
      <c r="P79" s="236" t="s">
        <v>2693</v>
      </c>
      <c r="Q79" s="236" t="s">
        <v>2694</v>
      </c>
      <c r="R79" s="236" t="s">
        <v>773</v>
      </c>
      <c r="S79" s="236" t="s">
        <v>220</v>
      </c>
      <c r="T79" s="236">
        <v>26</v>
      </c>
      <c r="U79" s="236">
        <v>1</v>
      </c>
      <c r="V79" s="238">
        <v>68</v>
      </c>
      <c r="W79" s="236">
        <v>3</v>
      </c>
      <c r="X79" s="236">
        <v>22</v>
      </c>
      <c r="Y79" s="236" t="s">
        <v>203</v>
      </c>
      <c r="Z79" s="236" t="s">
        <v>2686</v>
      </c>
      <c r="AA79" s="236"/>
      <c r="AB79" s="236" t="s">
        <v>204</v>
      </c>
      <c r="AC79" s="236" t="s">
        <v>205</v>
      </c>
      <c r="AD79" s="236">
        <v>0</v>
      </c>
      <c r="AE79" s="236" t="s">
        <v>206</v>
      </c>
      <c r="AF79" s="236">
        <v>26</v>
      </c>
      <c r="AG79" s="236" t="s">
        <v>345</v>
      </c>
      <c r="AH79" s="236" t="s">
        <v>346</v>
      </c>
      <c r="AI79" s="236" t="s">
        <v>209</v>
      </c>
      <c r="AJ79" s="236">
        <v>1</v>
      </c>
      <c r="AK79" s="237">
        <v>46035</v>
      </c>
      <c r="AL79" s="236" t="s">
        <v>195</v>
      </c>
    </row>
    <row r="80" spans="1:38" ht="61.2" x14ac:dyDescent="0.3">
      <c r="A80" s="5" t="str">
        <f>TRIM(Z80)</f>
        <v>24118</v>
      </c>
      <c r="B80" s="228" t="str">
        <f>IFERROR(VLOOKUP(Table3[[#This Row],[Truck Number]], HolmanReport!C:C,1,0), "Research w.Holman")</f>
        <v>24118</v>
      </c>
      <c r="C8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0" s="229">
        <f ca="1">IF(Table3[[#This Row],[Ticket Status]]="OPEN", SUM((TODAY())-Table3[[#This Row],[Original Start Date]]), "Not Open")</f>
        <v>31</v>
      </c>
      <c r="E80" s="229" t="str">
        <f>Table3[[#This Row],[Renter Name]]</f>
        <v>VICTOR ALVAREZ</v>
      </c>
      <c r="F80" s="229" t="str">
        <f>IFERROR(VLOOKUP(Table3[[#This Row],[Rental under Name: ]], 'TPMS-Auto'!C:G,5,0), "RESEARCH!!")</f>
        <v>VALVAR2</v>
      </c>
      <c r="G80" s="229" t="str">
        <f>IFERROR(VLOOKUP(Table3[[#This Row],[Truck Number]],'TPMS-Auto'!$A:$K,3, 0), "Not Assigned in TPMS!!")</f>
        <v>VICTOR ALVAREZ</v>
      </c>
      <c r="H80" s="229" t="str">
        <f>IFERROR(VLOOKUP(Table3[[#This Row],[Truck Number]],'TPMS-Auto'!$A:$K,7, 0), "Not Assigned in TPMS!!")</f>
        <v>VALVAR2</v>
      </c>
      <c r="I80" s="69" t="str">
        <f>IFERROR(VLOOKUP(Table3[[#This Row],[Truck Number]], Query1[[TRUCK_LU]:[Service Date]],25, 0), "Not Assigned in TPMS!!")</f>
        <v>Not Assigned in TPMS!!</v>
      </c>
      <c r="J80" s="69" t="str">
        <f>IF(E80=E79, "Yes", "No")</f>
        <v>No</v>
      </c>
      <c r="K80" s="236" t="s">
        <v>3019</v>
      </c>
      <c r="L80" s="236" t="s">
        <v>2204</v>
      </c>
      <c r="M80" s="236" t="s">
        <v>197</v>
      </c>
      <c r="N80" s="236" t="s">
        <v>3020</v>
      </c>
      <c r="O80" s="237">
        <v>46055</v>
      </c>
      <c r="P80" s="236" t="s">
        <v>2208</v>
      </c>
      <c r="Q80" s="236" t="s">
        <v>2209</v>
      </c>
      <c r="R80" s="236" t="s">
        <v>760</v>
      </c>
      <c r="S80" s="236" t="s">
        <v>220</v>
      </c>
      <c r="T80" s="236">
        <v>30</v>
      </c>
      <c r="U80" s="236">
        <v>3</v>
      </c>
      <c r="V80" s="238">
        <v>72</v>
      </c>
      <c r="W80" s="236">
        <v>6</v>
      </c>
      <c r="X80" s="236">
        <v>32</v>
      </c>
      <c r="Y80" s="236" t="s">
        <v>203</v>
      </c>
      <c r="Z80" s="236" t="s">
        <v>2202</v>
      </c>
      <c r="AA80" s="236"/>
      <c r="AB80" s="236" t="s">
        <v>204</v>
      </c>
      <c r="AC80" s="236" t="s">
        <v>205</v>
      </c>
      <c r="AD80" s="236">
        <v>0</v>
      </c>
      <c r="AE80" s="236" t="s">
        <v>206</v>
      </c>
      <c r="AF80" s="236">
        <v>24</v>
      </c>
      <c r="AG80" s="236" t="s">
        <v>319</v>
      </c>
      <c r="AH80" s="236" t="s">
        <v>320</v>
      </c>
      <c r="AI80" s="236" t="s">
        <v>209</v>
      </c>
      <c r="AJ80" s="236">
        <v>0</v>
      </c>
      <c r="AK80" s="237">
        <v>46055</v>
      </c>
      <c r="AL80" s="236" t="s">
        <v>223</v>
      </c>
    </row>
    <row r="81" spans="1:38" ht="61.2" x14ac:dyDescent="0.3">
      <c r="A81" s="5" t="str">
        <f>TRIM(Z81)</f>
        <v>24144</v>
      </c>
      <c r="B81" s="228" t="str">
        <f>IFERROR(VLOOKUP(Table3[[#This Row],[Truck Number]], HolmanReport!C:C,1,0), "Research w.Holman")</f>
        <v>24144</v>
      </c>
      <c r="C81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1" s="229">
        <f ca="1">IF(Table3[[#This Row],[Ticket Status]]="OPEN", SUM((TODAY())-Table3[[#This Row],[Original Start Date]]), "Not Open")</f>
        <v>1</v>
      </c>
      <c r="E81" s="229" t="str">
        <f>Table3[[#This Row],[Renter Name]]</f>
        <v>KENNETH YETTE</v>
      </c>
      <c r="F81" s="229" t="str">
        <f>IFERROR(VLOOKUP(Table3[[#This Row],[Rental under Name: ]], 'TPMS-Auto'!C:G,5,0), "RESEARCH!!")</f>
        <v>KYETTE</v>
      </c>
      <c r="G81" s="229" t="str">
        <f>IFERROR(VLOOKUP(Table3[[#This Row],[Truck Number]],'TPMS-Auto'!$A:$K,3, 0), "Not Assigned in TPMS!!")</f>
        <v>KENNETH YETTE</v>
      </c>
      <c r="H81" s="229" t="str">
        <f>IFERROR(VLOOKUP(Table3[[#This Row],[Truck Number]],'TPMS-Auto'!$A:$K,7, 0), "Not Assigned in TPMS!!")</f>
        <v>KYETTE</v>
      </c>
      <c r="I81" s="69" t="str">
        <f>IFERROR(VLOOKUP(Table3[[#This Row],[Truck Number]], Query1[[TRUCK_LU]:[Service Date]],25, 0), "Not Assigned in TPMS!!")</f>
        <v>Not Assigned in TPMS!!</v>
      </c>
      <c r="J81" s="69" t="str">
        <f>IF(E81=E80, "Yes", "No")</f>
        <v>No</v>
      </c>
      <c r="K81" s="236" t="s">
        <v>31622</v>
      </c>
      <c r="L81" s="236" t="s">
        <v>11007</v>
      </c>
      <c r="M81" s="236" t="s">
        <v>197</v>
      </c>
      <c r="N81" s="236" t="s">
        <v>31623</v>
      </c>
      <c r="O81" s="237">
        <v>46085</v>
      </c>
      <c r="P81" s="236" t="s">
        <v>31624</v>
      </c>
      <c r="Q81" s="236" t="s">
        <v>3216</v>
      </c>
      <c r="R81" s="236" t="s">
        <v>407</v>
      </c>
      <c r="S81" s="236" t="s">
        <v>202</v>
      </c>
      <c r="T81" s="236">
        <v>14</v>
      </c>
      <c r="U81" s="236">
        <v>14</v>
      </c>
      <c r="V81" s="238">
        <v>68</v>
      </c>
      <c r="W81" s="236">
        <v>0</v>
      </c>
      <c r="X81" s="236">
        <v>2</v>
      </c>
      <c r="Y81" s="236" t="s">
        <v>203</v>
      </c>
      <c r="Z81" s="236" t="s">
        <v>31571</v>
      </c>
      <c r="AA81" s="236"/>
      <c r="AB81" s="236" t="s">
        <v>204</v>
      </c>
      <c r="AC81" s="236" t="s">
        <v>205</v>
      </c>
      <c r="AD81" s="236">
        <v>0</v>
      </c>
      <c r="AE81" s="236" t="s">
        <v>206</v>
      </c>
      <c r="AF81" s="236">
        <v>25</v>
      </c>
      <c r="AG81" s="236" t="s">
        <v>288</v>
      </c>
      <c r="AH81" s="236" t="s">
        <v>289</v>
      </c>
      <c r="AI81" s="236" t="s">
        <v>209</v>
      </c>
      <c r="AJ81" s="236">
        <v>0</v>
      </c>
      <c r="AK81" s="237">
        <v>46085</v>
      </c>
      <c r="AL81" s="236" t="s">
        <v>195</v>
      </c>
    </row>
    <row r="82" spans="1:38" ht="61.2" x14ac:dyDescent="0.3">
      <c r="A82" s="5" t="str">
        <f>TRIM(Z82)</f>
        <v>36020</v>
      </c>
      <c r="B82" s="228" t="str">
        <f>IFERROR(VLOOKUP(Table3[[#This Row],[Truck Number]], HolmanReport!C:C,1,0), "Research w.Holman")</f>
        <v>36020</v>
      </c>
      <c r="C82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82" s="229">
        <f ca="1">IF(Table3[[#This Row],[Ticket Status]]="OPEN", SUM((TODAY())-Table3[[#This Row],[Original Start Date]]), "Not Open")</f>
        <v>17</v>
      </c>
      <c r="E82" s="229" t="str">
        <f>Table3[[#This Row],[Renter Name]]</f>
        <v>CEDRIC ANDERSON</v>
      </c>
      <c r="F82" s="229" t="str">
        <f>IFERROR(VLOOKUP(Table3[[#This Row],[Rental under Name: ]], 'TPMS-Auto'!C:G,5,0), "RESEARCH!!")</f>
        <v>CANDER4</v>
      </c>
      <c r="G82" s="229" t="str">
        <f>IFERROR(VLOOKUP(Table3[[#This Row],[Truck Number]],'TPMS-Auto'!$A:$K,3, 0), "Not Assigned in TPMS!!")</f>
        <v>CEDRIC ANDERSON</v>
      </c>
      <c r="H82" s="229" t="str">
        <f>IFERROR(VLOOKUP(Table3[[#This Row],[Truck Number]],'TPMS-Auto'!$A:$K,7, 0), "Not Assigned in TPMS!!")</f>
        <v>CANDER4</v>
      </c>
      <c r="I82" s="69" t="str">
        <f>IFERROR(VLOOKUP(Table3[[#This Row],[Truck Number]], Query1[[TRUCK_LU]:[Service Date]],25, 0), "Not Assigned in TPMS!!")</f>
        <v>Not Assigned in TPMS!!</v>
      </c>
      <c r="J82" s="69" t="str">
        <f>IF(E82=E81, "Yes", "No")</f>
        <v>No</v>
      </c>
      <c r="K82" s="236" t="s">
        <v>3400</v>
      </c>
      <c r="L82" s="236" t="s">
        <v>599</v>
      </c>
      <c r="M82" s="236" t="s">
        <v>197</v>
      </c>
      <c r="N82" s="236" t="s">
        <v>3401</v>
      </c>
      <c r="O82" s="237">
        <v>46069</v>
      </c>
      <c r="P82" s="236" t="s">
        <v>3329</v>
      </c>
      <c r="Q82" s="236" t="s">
        <v>540</v>
      </c>
      <c r="R82" s="236" t="s">
        <v>541</v>
      </c>
      <c r="S82" s="236" t="s">
        <v>202</v>
      </c>
      <c r="T82" s="236">
        <v>23</v>
      </c>
      <c r="U82" s="236">
        <v>14</v>
      </c>
      <c r="V82" s="238">
        <v>72</v>
      </c>
      <c r="W82" s="236">
        <v>2</v>
      </c>
      <c r="X82" s="236">
        <v>18</v>
      </c>
      <c r="Y82" s="236" t="s">
        <v>203</v>
      </c>
      <c r="Z82" s="236" t="s">
        <v>598</v>
      </c>
      <c r="AA82" s="236"/>
      <c r="AB82" s="236" t="s">
        <v>204</v>
      </c>
      <c r="AC82" s="236" t="s">
        <v>205</v>
      </c>
      <c r="AD82" s="236">
        <v>0</v>
      </c>
      <c r="AE82" s="236" t="s">
        <v>206</v>
      </c>
      <c r="AF82" s="236">
        <v>26</v>
      </c>
      <c r="AG82" s="236" t="s">
        <v>2563</v>
      </c>
      <c r="AH82" s="236" t="s">
        <v>3402</v>
      </c>
      <c r="AI82" s="236" t="s">
        <v>209</v>
      </c>
      <c r="AJ82" s="236">
        <v>0</v>
      </c>
      <c r="AK82" s="237">
        <v>46069</v>
      </c>
      <c r="AL82" s="236" t="s">
        <v>195</v>
      </c>
    </row>
    <row r="83" spans="1:38" ht="61.2" x14ac:dyDescent="0.3">
      <c r="A83" s="5" t="str">
        <f>TRIM(Z83)</f>
        <v>36023</v>
      </c>
      <c r="B83" s="228" t="str">
        <f>IFERROR(VLOOKUP(Table3[[#This Row],[Truck Number]], HolmanReport!C:C,1,0), "Research w.Holman")</f>
        <v>Research w.Holman</v>
      </c>
      <c r="C8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3" s="229">
        <f ca="1">IF(Table3[[#This Row],[Ticket Status]]="OPEN", SUM((TODAY())-Table3[[#This Row],[Original Start Date]]), "Not Open")</f>
        <v>78</v>
      </c>
      <c r="E83" s="229" t="str">
        <f>Table3[[#This Row],[Renter Name]]</f>
        <v>CARTER ANDERSEN</v>
      </c>
      <c r="F83" s="229" t="str">
        <f>IFERROR(VLOOKUP(Table3[[#This Row],[Rental under Name: ]], 'TPMS-Auto'!C:G,5,0), "RESEARCH!!")</f>
        <v>CANDER2</v>
      </c>
      <c r="G83" s="229" t="str">
        <f>IFERROR(VLOOKUP(Table3[[#This Row],[Truck Number]],'TPMS-Auto'!$A:$K,3, 0), "Not Assigned in TPMS!!")</f>
        <v>CARTER ANDERSEN</v>
      </c>
      <c r="H83" s="229" t="str">
        <f>IFERROR(VLOOKUP(Table3[[#This Row],[Truck Number]],'TPMS-Auto'!$A:$K,7, 0), "Not Assigned in TPMS!!")</f>
        <v>CANDER2</v>
      </c>
      <c r="I83" s="69" t="str">
        <f>IFERROR(VLOOKUP(Table3[[#This Row],[Truck Number]], Query1[[TRUCK_LU]:[Service Date]],25, 0), "Not Assigned in TPMS!!")</f>
        <v>Not Assigned in TPMS!!</v>
      </c>
      <c r="J83" s="69" t="str">
        <f>IF(E83=E82, "Yes", "No")</f>
        <v>No</v>
      </c>
      <c r="K83" s="236" t="s">
        <v>2695</v>
      </c>
      <c r="L83" s="236" t="s">
        <v>1745</v>
      </c>
      <c r="M83" s="236" t="s">
        <v>197</v>
      </c>
      <c r="N83" s="236" t="s">
        <v>2696</v>
      </c>
      <c r="O83" s="237">
        <v>46068</v>
      </c>
      <c r="P83" s="236" t="s">
        <v>1749</v>
      </c>
      <c r="Q83" s="236" t="s">
        <v>1750</v>
      </c>
      <c r="R83" s="236" t="s">
        <v>541</v>
      </c>
      <c r="S83" s="236" t="s">
        <v>202</v>
      </c>
      <c r="T83" s="236">
        <v>17</v>
      </c>
      <c r="U83" s="236">
        <v>6</v>
      </c>
      <c r="V83" s="238">
        <v>72</v>
      </c>
      <c r="W83" s="236">
        <v>1</v>
      </c>
      <c r="X83" s="236">
        <v>19</v>
      </c>
      <c r="Y83" s="236" t="s">
        <v>203</v>
      </c>
      <c r="Z83" s="236" t="s">
        <v>1744</v>
      </c>
      <c r="AA83" s="236"/>
      <c r="AB83" s="236" t="s">
        <v>204</v>
      </c>
      <c r="AC83" s="236" t="s">
        <v>205</v>
      </c>
      <c r="AD83" s="236">
        <v>2</v>
      </c>
      <c r="AE83" s="236" t="s">
        <v>206</v>
      </c>
      <c r="AF83" s="236">
        <v>25</v>
      </c>
      <c r="AG83" s="236" t="s">
        <v>233</v>
      </c>
      <c r="AH83" s="236" t="s">
        <v>234</v>
      </c>
      <c r="AI83" s="236" t="s">
        <v>209</v>
      </c>
      <c r="AJ83" s="236">
        <v>2</v>
      </c>
      <c r="AK83" s="237">
        <v>46008</v>
      </c>
      <c r="AL83" s="236" t="s">
        <v>195</v>
      </c>
    </row>
    <row r="84" spans="1:38" ht="61.2" x14ac:dyDescent="0.3">
      <c r="A84" s="5" t="str">
        <f>TRIM(Z84)</f>
        <v>36024</v>
      </c>
      <c r="B84" s="228" t="str">
        <f>IFERROR(VLOOKUP(Table3[[#This Row],[Truck Number]], HolmanReport!C:C,1,0), "Research w.Holman")</f>
        <v>36024</v>
      </c>
      <c r="C8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4" s="229">
        <f ca="1">IF(Table3[[#This Row],[Ticket Status]]="OPEN", SUM((TODAY())-Table3[[#This Row],[Original Start Date]]), "Not Open")</f>
        <v>3</v>
      </c>
      <c r="E84" s="229" t="str">
        <f>Table3[[#This Row],[Renter Name]]</f>
        <v>WALTON EDWARDS</v>
      </c>
      <c r="F84" s="229" t="str">
        <f>IFERROR(VLOOKUP(Table3[[#This Row],[Rental under Name: ]], 'TPMS-Auto'!C:G,5,0), "RESEARCH!!")</f>
        <v>WEDWAR3</v>
      </c>
      <c r="G84" s="229" t="str">
        <f>IFERROR(VLOOKUP(Table3[[#This Row],[Truck Number]],'TPMS-Auto'!$A:$K,3, 0), "Not Assigned in TPMS!!")</f>
        <v>WALTON EDWARDS</v>
      </c>
      <c r="H84" s="229" t="str">
        <f>IFERROR(VLOOKUP(Table3[[#This Row],[Truck Number]],'TPMS-Auto'!$A:$K,7, 0), "Not Assigned in TPMS!!")</f>
        <v>WEDWAR3</v>
      </c>
      <c r="I84" s="69" t="str">
        <f>IFERROR(VLOOKUP(Table3[[#This Row],[Truck Number]], Query1[[TRUCK_LU]:[Service Date]],25, 0), "Not Assigned in TPMS!!")</f>
        <v>Not Assigned in TPMS!!</v>
      </c>
      <c r="J84" s="69" t="str">
        <f>IF(E84=E83, "Yes", "No")</f>
        <v>No</v>
      </c>
      <c r="K84" s="236" t="s">
        <v>31352</v>
      </c>
      <c r="L84" s="236" t="s">
        <v>606</v>
      </c>
      <c r="M84" s="236" t="s">
        <v>197</v>
      </c>
      <c r="N84" s="236" t="s">
        <v>31353</v>
      </c>
      <c r="O84" s="237">
        <v>46083</v>
      </c>
      <c r="P84" s="236" t="s">
        <v>610</v>
      </c>
      <c r="Q84" s="236" t="s">
        <v>611</v>
      </c>
      <c r="R84" s="236" t="s">
        <v>541</v>
      </c>
      <c r="S84" s="236" t="s">
        <v>336</v>
      </c>
      <c r="T84" s="236">
        <v>30</v>
      </c>
      <c r="U84" s="236">
        <v>30</v>
      </c>
      <c r="V84" s="238">
        <v>79.290000000000006</v>
      </c>
      <c r="W84" s="236">
        <v>0</v>
      </c>
      <c r="X84" s="236">
        <v>4</v>
      </c>
      <c r="Y84" s="236" t="s">
        <v>203</v>
      </c>
      <c r="Z84" s="236" t="s">
        <v>605</v>
      </c>
      <c r="AA84" s="236"/>
      <c r="AB84" s="236" t="s">
        <v>204</v>
      </c>
      <c r="AC84" s="236" t="s">
        <v>205</v>
      </c>
      <c r="AD84" s="236">
        <v>0</v>
      </c>
      <c r="AE84" s="236" t="s">
        <v>206</v>
      </c>
      <c r="AF84" s="236">
        <v>24</v>
      </c>
      <c r="AG84" s="236" t="s">
        <v>270</v>
      </c>
      <c r="AH84" s="236" t="s">
        <v>526</v>
      </c>
      <c r="AI84" s="236" t="s">
        <v>209</v>
      </c>
      <c r="AJ84" s="236">
        <v>0</v>
      </c>
      <c r="AK84" s="237">
        <v>46083</v>
      </c>
      <c r="AL84" s="236" t="s">
        <v>195</v>
      </c>
    </row>
    <row r="85" spans="1:38" ht="61.2" x14ac:dyDescent="0.3">
      <c r="A85" s="5" t="str">
        <f>TRIM(Z85)</f>
        <v>36031</v>
      </c>
      <c r="B85" s="228" t="str">
        <f>IFERROR(VLOOKUP(Table3[[#This Row],[Truck Number]], HolmanReport!C:C,1,0), "Research w.Holman")</f>
        <v>Research w.Holman</v>
      </c>
      <c r="C8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5" s="229">
        <f ca="1">IF(Table3[[#This Row],[Ticket Status]]="OPEN", SUM((TODAY())-Table3[[#This Row],[Original Start Date]]), "Not Open")</f>
        <v>94</v>
      </c>
      <c r="E85" s="229" t="str">
        <f>Table3[[#This Row],[Renter Name]]</f>
        <v>HAROLD WHEELER</v>
      </c>
      <c r="F85" s="229" t="str">
        <f>IFERROR(VLOOKUP(Table3[[#This Row],[Rental under Name: ]], 'TPMS-Auto'!C:G,5,0), "RESEARCH!!")</f>
        <v>HWHEELE</v>
      </c>
      <c r="G85" s="229" t="str">
        <f>IFERROR(VLOOKUP(Table3[[#This Row],[Truck Number]],'TPMS-Auto'!$A:$K,3, 0), "Not Assigned in TPMS!!")</f>
        <v>Not Assigned in TPMS!!</v>
      </c>
      <c r="H85" s="229" t="str">
        <f>IFERROR(VLOOKUP(Table3[[#This Row],[Truck Number]],'TPMS-Auto'!$A:$K,7, 0), "Not Assigned in TPMS!!")</f>
        <v>Not Assigned in TPMS!!</v>
      </c>
      <c r="I85" s="69" t="str">
        <f>IFERROR(VLOOKUP(Table3[[#This Row],[Truck Number]], Query1[[TRUCK_LU]:[Service Date]],25, 0), "Not Assigned in TPMS!!")</f>
        <v>Not Assigned in TPMS!!</v>
      </c>
      <c r="J85" s="69" t="str">
        <f>IF(E85=E84, "Yes", "No")</f>
        <v>No</v>
      </c>
      <c r="K85" s="236" t="s">
        <v>31244</v>
      </c>
      <c r="L85" s="236" t="s">
        <v>613</v>
      </c>
      <c r="M85" s="236" t="s">
        <v>197</v>
      </c>
      <c r="N85" s="236" t="s">
        <v>31245</v>
      </c>
      <c r="O85" s="237">
        <v>46079</v>
      </c>
      <c r="P85" s="236" t="s">
        <v>617</v>
      </c>
      <c r="Q85" s="236" t="s">
        <v>618</v>
      </c>
      <c r="R85" s="236" t="s">
        <v>619</v>
      </c>
      <c r="S85" s="236" t="s">
        <v>202</v>
      </c>
      <c r="T85" s="236">
        <v>7</v>
      </c>
      <c r="U85" s="236">
        <v>7</v>
      </c>
      <c r="V85" s="238">
        <v>72</v>
      </c>
      <c r="W85" s="236">
        <v>0</v>
      </c>
      <c r="X85" s="236">
        <v>8</v>
      </c>
      <c r="Y85" s="236" t="s">
        <v>203</v>
      </c>
      <c r="Z85" s="236" t="s">
        <v>612</v>
      </c>
      <c r="AA85" s="236"/>
      <c r="AB85" s="236" t="s">
        <v>204</v>
      </c>
      <c r="AC85" s="236" t="s">
        <v>205</v>
      </c>
      <c r="AD85" s="236">
        <v>1</v>
      </c>
      <c r="AE85" s="236" t="s">
        <v>206</v>
      </c>
      <c r="AF85" s="236">
        <v>26</v>
      </c>
      <c r="AG85" s="236" t="s">
        <v>207</v>
      </c>
      <c r="AH85" s="236" t="s">
        <v>208</v>
      </c>
      <c r="AI85" s="236" t="s">
        <v>209</v>
      </c>
      <c r="AJ85" s="236">
        <v>3</v>
      </c>
      <c r="AK85" s="237">
        <v>45992</v>
      </c>
      <c r="AL85" s="236" t="s">
        <v>195</v>
      </c>
    </row>
    <row r="86" spans="1:38" ht="61.2" x14ac:dyDescent="0.3">
      <c r="A86" s="5" t="str">
        <f>TRIM(Z86)</f>
        <v>36040</v>
      </c>
      <c r="B86" s="228" t="str">
        <f>IFERROR(VLOOKUP(Table3[[#This Row],[Truck Number]], HolmanReport!C:C,1,0), "Research w.Holman")</f>
        <v>36040</v>
      </c>
      <c r="C8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6" s="229">
        <f ca="1">IF(Table3[[#This Row],[Ticket Status]]="OPEN", SUM((TODAY())-Table3[[#This Row],[Original Start Date]]), "Not Open")</f>
        <v>115</v>
      </c>
      <c r="E86" s="229" t="str">
        <f>Table3[[#This Row],[Renter Name]]</f>
        <v>ELISHA PEAKE</v>
      </c>
      <c r="F86" s="229" t="str">
        <f>IFERROR(VLOOKUP(Table3[[#This Row],[Rental under Name: ]], 'TPMS-Auto'!C:G,5,0), "RESEARCH!!")</f>
        <v>EPEAKE</v>
      </c>
      <c r="G86" s="229" t="str">
        <f>IFERROR(VLOOKUP(Table3[[#This Row],[Truck Number]],'TPMS-Auto'!$A:$K,3, 0), "Not Assigned in TPMS!!")</f>
        <v>ELISHA PEAKE</v>
      </c>
      <c r="H86" s="229" t="str">
        <f>IFERROR(VLOOKUP(Table3[[#This Row],[Truck Number]],'TPMS-Auto'!$A:$K,7, 0), "Not Assigned in TPMS!!")</f>
        <v>EPEAKE</v>
      </c>
      <c r="I86" s="69" t="str">
        <f>IFERROR(VLOOKUP(Table3[[#This Row],[Truck Number]], Query1[[TRUCK_LU]:[Service Date]],25, 0), "Not Assigned in TPMS!!")</f>
        <v>Not Assigned in TPMS!!</v>
      </c>
      <c r="J86" s="69" t="str">
        <f>IF(E86=E85, "Yes", "No")</f>
        <v>No</v>
      </c>
      <c r="K86" s="236" t="s">
        <v>2697</v>
      </c>
      <c r="L86" s="236" t="s">
        <v>621</v>
      </c>
      <c r="M86" s="236" t="s">
        <v>197</v>
      </c>
      <c r="N86" s="236" t="s">
        <v>2698</v>
      </c>
      <c r="O86" s="237">
        <v>46060</v>
      </c>
      <c r="P86" s="236" t="s">
        <v>625</v>
      </c>
      <c r="Q86" s="236" t="s">
        <v>626</v>
      </c>
      <c r="R86" s="236" t="s">
        <v>541</v>
      </c>
      <c r="S86" s="236" t="s">
        <v>336</v>
      </c>
      <c r="T86" s="236">
        <v>30</v>
      </c>
      <c r="U86" s="236">
        <v>4</v>
      </c>
      <c r="V86" s="238">
        <v>79.290000000000006</v>
      </c>
      <c r="W86" s="236">
        <v>2</v>
      </c>
      <c r="X86" s="236">
        <v>27</v>
      </c>
      <c r="Y86" s="236" t="s">
        <v>203</v>
      </c>
      <c r="Z86" s="236" t="s">
        <v>620</v>
      </c>
      <c r="AA86" s="236"/>
      <c r="AB86" s="236" t="s">
        <v>204</v>
      </c>
      <c r="AC86" s="236" t="s">
        <v>205</v>
      </c>
      <c r="AD86" s="236">
        <v>0</v>
      </c>
      <c r="AE86" s="236" t="s">
        <v>206</v>
      </c>
      <c r="AF86" s="236">
        <v>24</v>
      </c>
      <c r="AG86" s="236" t="s">
        <v>298</v>
      </c>
      <c r="AH86" s="236" t="s">
        <v>299</v>
      </c>
      <c r="AI86" s="236" t="s">
        <v>209</v>
      </c>
      <c r="AJ86" s="236">
        <v>3</v>
      </c>
      <c r="AK86" s="237">
        <v>45971</v>
      </c>
      <c r="AL86" s="236" t="s">
        <v>223</v>
      </c>
    </row>
    <row r="87" spans="1:38" ht="61.2" x14ac:dyDescent="0.3">
      <c r="A87" s="5" t="str">
        <f>TRIM(Z87)</f>
        <v>36051</v>
      </c>
      <c r="B87" s="228" t="str">
        <f>IFERROR(VLOOKUP(Table3[[#This Row],[Truck Number]], HolmanReport!C:C,1,0), "Research w.Holman")</f>
        <v>36051</v>
      </c>
      <c r="C8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7" s="229">
        <f ca="1">IF(Table3[[#This Row],[Ticket Status]]="OPEN", SUM((TODAY())-Table3[[#This Row],[Original Start Date]]), "Not Open")</f>
        <v>42</v>
      </c>
      <c r="E87" s="229" t="str">
        <f>Table3[[#This Row],[Renter Name]]</f>
        <v>HABIBULLAH QURAISHI</v>
      </c>
      <c r="F87" s="229" t="str">
        <f>IFERROR(VLOOKUP(Table3[[#This Row],[Rental under Name: ]], 'TPMS-Auto'!C:G,5,0), "RESEARCH!!")</f>
        <v>HQURAIS</v>
      </c>
      <c r="G87" s="229" t="str">
        <f>IFERROR(VLOOKUP(Table3[[#This Row],[Truck Number]],'TPMS-Auto'!$A:$K,3, 0), "Not Assigned in TPMS!!")</f>
        <v>HABIBULLAH QURAISHI</v>
      </c>
      <c r="H87" s="229" t="str">
        <f>IFERROR(VLOOKUP(Table3[[#This Row],[Truck Number]],'TPMS-Auto'!$A:$K,7, 0), "Not Assigned in TPMS!!")</f>
        <v>HQURAIS</v>
      </c>
      <c r="I87" s="69" t="str">
        <f>IFERROR(VLOOKUP(Table3[[#This Row],[Truck Number]], Query1[[TRUCK_LU]:[Service Date]],25, 0), "Not Assigned in TPMS!!")</f>
        <v>Not Assigned in TPMS!!</v>
      </c>
      <c r="J87" s="69" t="str">
        <f>IF(E87=E86, "Yes", "No")</f>
        <v>No</v>
      </c>
      <c r="K87" s="236" t="s">
        <v>2702</v>
      </c>
      <c r="L87" s="236" t="s">
        <v>2700</v>
      </c>
      <c r="M87" s="236" t="s">
        <v>197</v>
      </c>
      <c r="N87" s="236" t="s">
        <v>2703</v>
      </c>
      <c r="O87" s="237">
        <v>46074</v>
      </c>
      <c r="P87" s="236" t="s">
        <v>632</v>
      </c>
      <c r="Q87" s="236" t="s">
        <v>633</v>
      </c>
      <c r="R87" s="236" t="s">
        <v>328</v>
      </c>
      <c r="S87" s="236" t="s">
        <v>220</v>
      </c>
      <c r="T87" s="236">
        <v>13</v>
      </c>
      <c r="U87" s="236">
        <v>5</v>
      </c>
      <c r="V87" s="238">
        <v>72</v>
      </c>
      <c r="W87" s="236">
        <v>1</v>
      </c>
      <c r="X87" s="236">
        <v>13</v>
      </c>
      <c r="Y87" s="236" t="s">
        <v>203</v>
      </c>
      <c r="Z87" s="236" t="s">
        <v>2699</v>
      </c>
      <c r="AA87" s="236"/>
      <c r="AB87" s="236" t="s">
        <v>204</v>
      </c>
      <c r="AC87" s="236" t="s">
        <v>205</v>
      </c>
      <c r="AD87" s="236">
        <v>0</v>
      </c>
      <c r="AE87" s="236" t="s">
        <v>206</v>
      </c>
      <c r="AF87" s="236">
        <v>26</v>
      </c>
      <c r="AG87" s="236" t="s">
        <v>207</v>
      </c>
      <c r="AH87" s="236" t="s">
        <v>208</v>
      </c>
      <c r="AI87" s="236" t="s">
        <v>209</v>
      </c>
      <c r="AJ87" s="236">
        <v>1</v>
      </c>
      <c r="AK87" s="237">
        <v>46044</v>
      </c>
      <c r="AL87" s="236" t="s">
        <v>195</v>
      </c>
    </row>
    <row r="88" spans="1:38" ht="61.2" x14ac:dyDescent="0.3">
      <c r="A88" s="5" t="str">
        <f>TRIM(Z88)</f>
        <v>36056</v>
      </c>
      <c r="B88" s="228" t="str">
        <f>IFERROR(VLOOKUP(Table3[[#This Row],[Truck Number]], HolmanReport!C:C,1,0), "Research w.Holman")</f>
        <v>36056</v>
      </c>
      <c r="C8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8" s="229">
        <f ca="1">IF(Table3[[#This Row],[Ticket Status]]="OPEN", SUM((TODAY())-Table3[[#This Row],[Original Start Date]]), "Not Open")</f>
        <v>230</v>
      </c>
      <c r="E88" s="229" t="str">
        <f>Table3[[#This Row],[Renter Name]]</f>
        <v>MUSTAFA EBADI</v>
      </c>
      <c r="F88" s="229" t="str">
        <f>IFERROR(VLOOKUP(Table3[[#This Row],[Rental under Name: ]], 'TPMS-Auto'!C:G,5,0), "RESEARCH!!")</f>
        <v>MEBADI</v>
      </c>
      <c r="G88" s="229" t="str">
        <f>IFERROR(VLOOKUP(Table3[[#This Row],[Truck Number]],'TPMS-Auto'!$A:$K,3, 0), "Not Assigned in TPMS!!")</f>
        <v>MUSTAFA EBADI</v>
      </c>
      <c r="H88" s="229" t="str">
        <f>IFERROR(VLOOKUP(Table3[[#This Row],[Truck Number]],'TPMS-Auto'!$A:$K,7, 0), "Not Assigned in TPMS!!")</f>
        <v>MEBADI</v>
      </c>
      <c r="I88" s="69" t="str">
        <f>IFERROR(VLOOKUP(Table3[[#This Row],[Truck Number]], Query1[[TRUCK_LU]:[Service Date]],25, 0), "Not Assigned in TPMS!!")</f>
        <v>Not Assigned in TPMS!!</v>
      </c>
      <c r="J88" s="69" t="str">
        <f>IF(E88=E87, "Yes", "No")</f>
        <v>No</v>
      </c>
      <c r="K88" s="236" t="s">
        <v>2704</v>
      </c>
      <c r="L88" s="236" t="s">
        <v>628</v>
      </c>
      <c r="M88" s="236" t="s">
        <v>197</v>
      </c>
      <c r="N88" s="236" t="s">
        <v>2705</v>
      </c>
      <c r="O88" s="237">
        <v>46064</v>
      </c>
      <c r="P88" s="236" t="s">
        <v>632</v>
      </c>
      <c r="Q88" s="236" t="s">
        <v>633</v>
      </c>
      <c r="R88" s="236" t="s">
        <v>328</v>
      </c>
      <c r="S88" s="236" t="s">
        <v>202</v>
      </c>
      <c r="T88" s="236">
        <v>21</v>
      </c>
      <c r="U88" s="236">
        <v>2</v>
      </c>
      <c r="V88" s="238">
        <v>72</v>
      </c>
      <c r="W88" s="236">
        <v>2</v>
      </c>
      <c r="X88" s="236">
        <v>23</v>
      </c>
      <c r="Y88" s="236" t="s">
        <v>203</v>
      </c>
      <c r="Z88" s="236" t="s">
        <v>627</v>
      </c>
      <c r="AA88" s="236"/>
      <c r="AB88" s="236" t="s">
        <v>204</v>
      </c>
      <c r="AC88" s="236" t="s">
        <v>205</v>
      </c>
      <c r="AD88" s="236">
        <v>2</v>
      </c>
      <c r="AE88" s="236" t="s">
        <v>206</v>
      </c>
      <c r="AF88" s="236">
        <v>26</v>
      </c>
      <c r="AG88" s="236" t="s">
        <v>207</v>
      </c>
      <c r="AH88" s="236" t="s">
        <v>208</v>
      </c>
      <c r="AI88" s="236" t="s">
        <v>209</v>
      </c>
      <c r="AJ88" s="236">
        <v>7</v>
      </c>
      <c r="AK88" s="237">
        <v>45856</v>
      </c>
      <c r="AL88" s="236" t="s">
        <v>195</v>
      </c>
    </row>
    <row r="89" spans="1:38" ht="61.2" x14ac:dyDescent="0.3">
      <c r="A89" s="5" t="str">
        <f>TRIM(Z89)</f>
        <v>36070</v>
      </c>
      <c r="B89" s="228" t="str">
        <f>IFERROR(VLOOKUP(Table3[[#This Row],[Truck Number]], HolmanReport!C:C,1,0), "Research w.Holman")</f>
        <v>36070</v>
      </c>
      <c r="C89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9" s="229">
        <f ca="1">IF(Table3[[#This Row],[Ticket Status]]="OPEN", SUM((TODAY())-Table3[[#This Row],[Original Start Date]]), "Not Open")</f>
        <v>9</v>
      </c>
      <c r="E89" s="229" t="str">
        <f>Table3[[#This Row],[Renter Name]]</f>
        <v>STEPHEN NEIBART</v>
      </c>
      <c r="F89" s="229" t="str">
        <f>IFERROR(VLOOKUP(Table3[[#This Row],[Rental under Name: ]], 'TPMS-Auto'!C:G,5,0), "RESEARCH!!")</f>
        <v>RESEARCH!!</v>
      </c>
      <c r="G89" s="229" t="str">
        <f>IFERROR(VLOOKUP(Table3[[#This Row],[Truck Number]],'TPMS-Auto'!$A:$K,3, 0), "Not Assigned in TPMS!!")</f>
        <v>STEPHEN SABIO-NEIBART</v>
      </c>
      <c r="H89" s="229" t="str">
        <f>IFERROR(VLOOKUP(Table3[[#This Row],[Truck Number]],'TPMS-Auto'!$A:$K,7, 0), "Not Assigned in TPMS!!")</f>
        <v>SSABION</v>
      </c>
      <c r="I89" s="69" t="str">
        <f>IFERROR(VLOOKUP(Table3[[#This Row],[Truck Number]], Query1[[TRUCK_LU]:[Service Date]],25, 0), "Not Assigned in TPMS!!")</f>
        <v>Not Assigned in TPMS!!</v>
      </c>
      <c r="J89" s="69" t="str">
        <f>IF(E89=E88, "Yes", "No")</f>
        <v>No</v>
      </c>
      <c r="K89" s="236" t="s">
        <v>3410</v>
      </c>
      <c r="L89" s="236" t="s">
        <v>3407</v>
      </c>
      <c r="M89" s="236" t="s">
        <v>197</v>
      </c>
      <c r="N89" s="236" t="s">
        <v>3411</v>
      </c>
      <c r="O89" s="237">
        <v>46077</v>
      </c>
      <c r="P89" s="236" t="s">
        <v>3412</v>
      </c>
      <c r="Q89" s="236" t="s">
        <v>3413</v>
      </c>
      <c r="R89" s="236" t="s">
        <v>328</v>
      </c>
      <c r="S89" s="236" t="s">
        <v>3414</v>
      </c>
      <c r="T89" s="236">
        <v>14</v>
      </c>
      <c r="U89" s="236">
        <v>14</v>
      </c>
      <c r="V89" s="238">
        <v>55.21</v>
      </c>
      <c r="W89" s="236">
        <v>0</v>
      </c>
      <c r="X89" s="236">
        <v>10</v>
      </c>
      <c r="Y89" s="236" t="s">
        <v>203</v>
      </c>
      <c r="Z89" s="236" t="s">
        <v>3406</v>
      </c>
      <c r="AA89" s="236"/>
      <c r="AB89" s="236" t="s">
        <v>204</v>
      </c>
      <c r="AC89" s="236" t="s">
        <v>205</v>
      </c>
      <c r="AD89" s="236">
        <v>0</v>
      </c>
      <c r="AE89" s="236" t="s">
        <v>206</v>
      </c>
      <c r="AF89" s="236">
        <v>25</v>
      </c>
      <c r="AG89" s="236" t="s">
        <v>319</v>
      </c>
      <c r="AH89" s="236" t="s">
        <v>320</v>
      </c>
      <c r="AI89" s="236" t="s">
        <v>209</v>
      </c>
      <c r="AJ89" s="236">
        <v>0</v>
      </c>
      <c r="AK89" s="237">
        <v>46077</v>
      </c>
      <c r="AL89" s="236" t="s">
        <v>195</v>
      </c>
    </row>
    <row r="90" spans="1:38" ht="61.2" x14ac:dyDescent="0.3">
      <c r="A90" s="5" t="str">
        <f>TRIM(Z90)</f>
        <v>36096</v>
      </c>
      <c r="B90" s="228" t="str">
        <f>IFERROR(VLOOKUP(Table3[[#This Row],[Truck Number]], HolmanReport!C:C,1,0), "Research w.Holman")</f>
        <v>36096</v>
      </c>
      <c r="C9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0" s="229">
        <f ca="1">IF(Table3[[#This Row],[Ticket Status]]="OPEN", SUM((TODAY())-Table3[[#This Row],[Original Start Date]]), "Not Open")</f>
        <v>3</v>
      </c>
      <c r="E90" s="229" t="str">
        <f>Table3[[#This Row],[Renter Name]]</f>
        <v>SUZY LOPEZ</v>
      </c>
      <c r="F90" s="229" t="str">
        <f>IFERROR(VLOOKUP(Table3[[#This Row],[Rental under Name: ]], 'TPMS-Auto'!C:G,5,0), "RESEARCH!!")</f>
        <v>RESEARCH!!</v>
      </c>
      <c r="G90" s="229" t="str">
        <f>IFERROR(VLOOKUP(Table3[[#This Row],[Truck Number]],'TPMS-Auto'!$A:$K,3, 0), "Not Assigned in TPMS!!")</f>
        <v>JESUSA LOPEZ</v>
      </c>
      <c r="H90" s="229" t="str">
        <f>IFERROR(VLOOKUP(Table3[[#This Row],[Truck Number]],'TPMS-Auto'!$A:$K,7, 0), "Not Assigned in TPMS!!")</f>
        <v>JLOPE63</v>
      </c>
      <c r="I90" s="69" t="str">
        <f>IFERROR(VLOOKUP(Table3[[#This Row],[Truck Number]], Query1[[TRUCK_LU]:[Service Date]],25, 0), "Not Assigned in TPMS!!")</f>
        <v>Not Assigned in TPMS!!</v>
      </c>
      <c r="J90" s="69" t="str">
        <f>IF(E90=E89, "Yes", "No")</f>
        <v>No</v>
      </c>
      <c r="K90" s="236" t="s">
        <v>31332</v>
      </c>
      <c r="L90" s="236" t="s">
        <v>31333</v>
      </c>
      <c r="M90" s="236" t="s">
        <v>197</v>
      </c>
      <c r="N90" s="236" t="s">
        <v>31334</v>
      </c>
      <c r="O90" s="237">
        <v>46083</v>
      </c>
      <c r="P90" s="236" t="s">
        <v>31335</v>
      </c>
      <c r="Q90" s="236" t="s">
        <v>31336</v>
      </c>
      <c r="R90" s="236" t="s">
        <v>279</v>
      </c>
      <c r="S90" s="236" t="s">
        <v>220</v>
      </c>
      <c r="T90" s="236">
        <v>5</v>
      </c>
      <c r="U90" s="236">
        <v>5</v>
      </c>
      <c r="V90" s="238">
        <v>69</v>
      </c>
      <c r="W90" s="236">
        <v>0</v>
      </c>
      <c r="X90" s="236">
        <v>4</v>
      </c>
      <c r="Y90" s="236" t="s">
        <v>203</v>
      </c>
      <c r="Z90" s="236" t="s">
        <v>2706</v>
      </c>
      <c r="AA90" s="236"/>
      <c r="AB90" s="236" t="s">
        <v>204</v>
      </c>
      <c r="AC90" s="236" t="s">
        <v>205</v>
      </c>
      <c r="AD90" s="236">
        <v>0</v>
      </c>
      <c r="AE90" s="236" t="s">
        <v>206</v>
      </c>
      <c r="AF90" s="236">
        <v>25</v>
      </c>
      <c r="AG90" s="236" t="s">
        <v>207</v>
      </c>
      <c r="AH90" s="236" t="s">
        <v>208</v>
      </c>
      <c r="AI90" s="236" t="s">
        <v>209</v>
      </c>
      <c r="AJ90" s="236">
        <v>0</v>
      </c>
      <c r="AK90" s="237">
        <v>46083</v>
      </c>
      <c r="AL90" s="236" t="s">
        <v>195</v>
      </c>
    </row>
    <row r="91" spans="1:38" ht="61.2" x14ac:dyDescent="0.3">
      <c r="A91" s="5" t="str">
        <f>TRIM(Z91)</f>
        <v>36113</v>
      </c>
      <c r="B91" s="228" t="str">
        <f>IFERROR(VLOOKUP(Table3[[#This Row],[Truck Number]], HolmanReport!C:C,1,0), "Research w.Holman")</f>
        <v>36113</v>
      </c>
      <c r="C91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1" s="229">
        <f ca="1">IF(Table3[[#This Row],[Ticket Status]]="OPEN", SUM((TODAY())-Table3[[#This Row],[Original Start Date]]), "Not Open")</f>
        <v>24</v>
      </c>
      <c r="E91" s="229" t="str">
        <f>Table3[[#This Row],[Renter Name]]</f>
        <v>GEORGE LOPEZ</v>
      </c>
      <c r="F91" s="229" t="str">
        <f>IFERROR(VLOOKUP(Table3[[#This Row],[Rental under Name: ]], 'TPMS-Auto'!C:G,5,0), "RESEARCH!!")</f>
        <v>GLOPEZ6</v>
      </c>
      <c r="G91" s="229" t="str">
        <f>IFERROR(VLOOKUP(Table3[[#This Row],[Truck Number]],'TPMS-Auto'!$A:$K,3, 0), "Not Assigned in TPMS!!")</f>
        <v>GEORGE LOPEZ</v>
      </c>
      <c r="H91" s="229" t="str">
        <f>IFERROR(VLOOKUP(Table3[[#This Row],[Truck Number]],'TPMS-Auto'!$A:$K,7, 0), "Not Assigned in TPMS!!")</f>
        <v>GLOPEZ6</v>
      </c>
      <c r="I91" s="69" t="str">
        <f>IFERROR(VLOOKUP(Table3[[#This Row],[Truck Number]], Query1[[TRUCK_LU]:[Service Date]],25, 0), "Not Assigned in TPMS!!")</f>
        <v>Not Assigned in TPMS!!</v>
      </c>
      <c r="J91" s="69" t="str">
        <f>IF(E91=E90, "Yes", "No")</f>
        <v>No</v>
      </c>
      <c r="K91" s="236" t="s">
        <v>3114</v>
      </c>
      <c r="L91" s="236" t="s">
        <v>3112</v>
      </c>
      <c r="M91" s="236" t="s">
        <v>215</v>
      </c>
      <c r="N91" s="236" t="s">
        <v>3115</v>
      </c>
      <c r="O91" s="237">
        <v>46062</v>
      </c>
      <c r="P91" s="236" t="s">
        <v>3116</v>
      </c>
      <c r="Q91" s="236" t="s">
        <v>559</v>
      </c>
      <c r="R91" s="236" t="s">
        <v>219</v>
      </c>
      <c r="S91" s="236" t="s">
        <v>202</v>
      </c>
      <c r="T91" s="236">
        <v>30</v>
      </c>
      <c r="U91" s="236">
        <v>7</v>
      </c>
      <c r="V91" s="238">
        <v>73</v>
      </c>
      <c r="W91" s="236">
        <v>1</v>
      </c>
      <c r="X91" s="236">
        <v>25</v>
      </c>
      <c r="Y91" s="236" t="s">
        <v>203</v>
      </c>
      <c r="Z91" s="236" t="s">
        <v>3111</v>
      </c>
      <c r="AA91" s="236"/>
      <c r="AB91" s="236" t="s">
        <v>204</v>
      </c>
      <c r="AC91" s="236" t="s">
        <v>205</v>
      </c>
      <c r="AD91" s="236">
        <v>0</v>
      </c>
      <c r="AE91" s="236" t="s">
        <v>206</v>
      </c>
      <c r="AF91" s="236">
        <v>23</v>
      </c>
      <c r="AG91" s="236" t="s">
        <v>207</v>
      </c>
      <c r="AH91" s="236" t="s">
        <v>208</v>
      </c>
      <c r="AI91" s="236" t="s">
        <v>209</v>
      </c>
      <c r="AJ91" s="236">
        <v>0</v>
      </c>
      <c r="AK91" s="237">
        <v>46062</v>
      </c>
      <c r="AL91" s="236" t="s">
        <v>195</v>
      </c>
    </row>
    <row r="92" spans="1:38" ht="61.2" x14ac:dyDescent="0.3">
      <c r="A92" s="5" t="str">
        <f>TRIM(Z92)</f>
        <v>36182</v>
      </c>
      <c r="B92" s="228" t="str">
        <f>IFERROR(VLOOKUP(Table3[[#This Row],[Truck Number]], HolmanReport!C:C,1,0), "Research w.Holman")</f>
        <v>36182</v>
      </c>
      <c r="C9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2" s="229" t="str">
        <f ca="1">IF(Table3[[#This Row],[Ticket Status]]="OPEN", SUM((TODAY())-Table3[[#This Row],[Original Start Date]]), "Not Open")</f>
        <v>Not Open</v>
      </c>
      <c r="E92" s="229" t="str">
        <f>Table3[[#This Row],[Renter Name]]</f>
        <v>CHRISTOPHER HARWELL</v>
      </c>
      <c r="F92" s="229" t="str">
        <f>IFERROR(VLOOKUP(Table3[[#This Row],[Rental under Name: ]], 'TPMS-Auto'!C:G,5,0), "RESEARCH!!")</f>
        <v>CHARWEL</v>
      </c>
      <c r="G92" s="229" t="str">
        <f>IFERROR(VLOOKUP(Table3[[#This Row],[Truck Number]],'TPMS-Auto'!$A:$K,3, 0), "Not Assigned in TPMS!!")</f>
        <v>CHRISTOPHER HARWELL</v>
      </c>
      <c r="H92" s="229" t="str">
        <f>IFERROR(VLOOKUP(Table3[[#This Row],[Truck Number]],'TPMS-Auto'!$A:$K,7, 0), "Not Assigned in TPMS!!")</f>
        <v>CHARWEL</v>
      </c>
      <c r="I92" s="69" t="str">
        <f>IFERROR(VLOOKUP(Table3[[#This Row],[Truck Number]], Query1[[TRUCK_LU]:[Service Date]],25, 0), "Not Assigned in TPMS!!")</f>
        <v>Not Assigned in TPMS!!</v>
      </c>
      <c r="J92" s="69" t="str">
        <f>IF(E92=E91, "Yes", "No")</f>
        <v>No</v>
      </c>
      <c r="K92" s="236" t="s">
        <v>3418</v>
      </c>
      <c r="L92" s="236" t="s">
        <v>3416</v>
      </c>
      <c r="M92" s="236" t="s">
        <v>197</v>
      </c>
      <c r="N92" s="236" t="s">
        <v>3419</v>
      </c>
      <c r="O92" s="237">
        <v>46069</v>
      </c>
      <c r="P92" s="236" t="s">
        <v>3420</v>
      </c>
      <c r="Q92" s="236" t="s">
        <v>3421</v>
      </c>
      <c r="R92" s="236" t="s">
        <v>260</v>
      </c>
      <c r="S92" s="236" t="s">
        <v>202</v>
      </c>
      <c r="T92" s="236">
        <v>15</v>
      </c>
      <c r="U92" s="236">
        <v>5</v>
      </c>
      <c r="V92" s="238">
        <v>68</v>
      </c>
      <c r="W92" s="236">
        <v>1</v>
      </c>
      <c r="X92" s="236">
        <v>17</v>
      </c>
      <c r="Y92" s="236" t="s">
        <v>3834</v>
      </c>
      <c r="Z92" s="236" t="s">
        <v>3415</v>
      </c>
      <c r="AA92" s="236"/>
      <c r="AB92" s="236" t="s">
        <v>204</v>
      </c>
      <c r="AC92" s="236" t="s">
        <v>205</v>
      </c>
      <c r="AD92" s="236">
        <v>0</v>
      </c>
      <c r="AE92" s="236" t="s">
        <v>206</v>
      </c>
      <c r="AF92" s="236">
        <v>26</v>
      </c>
      <c r="AG92" s="236" t="s">
        <v>2563</v>
      </c>
      <c r="AH92" s="236" t="s">
        <v>3402</v>
      </c>
      <c r="AI92" s="236" t="s">
        <v>209</v>
      </c>
      <c r="AJ92" s="236">
        <v>0</v>
      </c>
      <c r="AK92" s="237">
        <v>46069</v>
      </c>
      <c r="AL92" s="236" t="s">
        <v>195</v>
      </c>
    </row>
    <row r="93" spans="1:38" ht="61.2" x14ac:dyDescent="0.3">
      <c r="A93" s="5" t="str">
        <f>TRIM(Z93)</f>
        <v>36189</v>
      </c>
      <c r="B93" s="228" t="str">
        <f>IFERROR(VLOOKUP(Table3[[#This Row],[Truck Number]], HolmanReport!C:C,1,0), "Research w.Holman")</f>
        <v>Research w.Holman</v>
      </c>
      <c r="C9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3" s="229">
        <f ca="1">IF(Table3[[#This Row],[Ticket Status]]="OPEN", SUM((TODAY())-Table3[[#This Row],[Original Start Date]]), "Not Open")</f>
        <v>218</v>
      </c>
      <c r="E93" s="229" t="str">
        <f>Table3[[#This Row],[Renter Name]]</f>
        <v>DUANE SOWARDF</v>
      </c>
      <c r="F93" s="229" t="str">
        <f>IFERROR(VLOOKUP(Table3[[#This Row],[Rental under Name: ]], 'TPMS-Auto'!C:G,5,0), "RESEARCH!!")</f>
        <v>RESEARCH!!</v>
      </c>
      <c r="G93" s="229" t="str">
        <f>IFERROR(VLOOKUP(Table3[[#This Row],[Truck Number]],'TPMS-Auto'!$A:$K,3, 0), "Not Assigned in TPMS!!")</f>
        <v>DUANE SOWARDS</v>
      </c>
      <c r="H93" s="229" t="str">
        <f>IFERROR(VLOOKUP(Table3[[#This Row],[Truck Number]],'TPMS-Auto'!$A:$K,7, 0), "Not Assigned in TPMS!!")</f>
        <v>DSOWARD</v>
      </c>
      <c r="I93" s="69" t="str">
        <f>IFERROR(VLOOKUP(Table3[[#This Row],[Truck Number]], Query1[[TRUCK_LU]:[Service Date]],25, 0), "Not Assigned in TPMS!!")</f>
        <v>Not Assigned in TPMS!!</v>
      </c>
      <c r="J93" s="69" t="str">
        <f>IF(E93=E92, "Yes", "No")</f>
        <v>No</v>
      </c>
      <c r="K93" s="236" t="s">
        <v>2709</v>
      </c>
      <c r="L93" s="236" t="s">
        <v>642</v>
      </c>
      <c r="M93" s="236" t="s">
        <v>215</v>
      </c>
      <c r="N93" s="236" t="s">
        <v>2710</v>
      </c>
      <c r="O93" s="237">
        <v>46053</v>
      </c>
      <c r="P93" s="236" t="s">
        <v>647</v>
      </c>
      <c r="Q93" s="236" t="s">
        <v>597</v>
      </c>
      <c r="R93" s="236" t="s">
        <v>260</v>
      </c>
      <c r="S93" s="236" t="s">
        <v>202</v>
      </c>
      <c r="T93" s="236">
        <v>30</v>
      </c>
      <c r="U93" s="236">
        <v>30</v>
      </c>
      <c r="V93" s="238">
        <v>68</v>
      </c>
      <c r="W93" s="236">
        <v>1</v>
      </c>
      <c r="X93" s="236">
        <v>34</v>
      </c>
      <c r="Y93" s="236" t="s">
        <v>203</v>
      </c>
      <c r="Z93" s="236" t="s">
        <v>641</v>
      </c>
      <c r="AA93" s="236"/>
      <c r="AB93" s="236" t="s">
        <v>204</v>
      </c>
      <c r="AC93" s="236" t="s">
        <v>205</v>
      </c>
      <c r="AD93" s="236">
        <v>0</v>
      </c>
      <c r="AE93" s="236" t="s">
        <v>206</v>
      </c>
      <c r="AF93" s="236">
        <v>24</v>
      </c>
      <c r="AG93" s="236" t="s">
        <v>251</v>
      </c>
      <c r="AH93" s="236" t="s">
        <v>534</v>
      </c>
      <c r="AI93" s="236" t="s">
        <v>209</v>
      </c>
      <c r="AJ93" s="236">
        <v>6</v>
      </c>
      <c r="AK93" s="237">
        <v>45868</v>
      </c>
      <c r="AL93" s="236" t="s">
        <v>195</v>
      </c>
    </row>
    <row r="94" spans="1:38" ht="61.2" x14ac:dyDescent="0.3">
      <c r="A94" s="5" t="str">
        <f>TRIM(Z94)</f>
        <v>36191</v>
      </c>
      <c r="B94" s="228" t="str">
        <f>IFERROR(VLOOKUP(Table3[[#This Row],[Truck Number]], HolmanReport!C:C,1,0), "Research w.Holman")</f>
        <v>36191</v>
      </c>
      <c r="C9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4" s="229">
        <f ca="1">IF(Table3[[#This Row],[Ticket Status]]="OPEN", SUM((TODAY())-Table3[[#This Row],[Original Start Date]]), "Not Open")</f>
        <v>34</v>
      </c>
      <c r="E94" s="229" t="str">
        <f>Table3[[#This Row],[Renter Name]]</f>
        <v>BRYAN BROOKER</v>
      </c>
      <c r="F94" s="229" t="str">
        <f>IFERROR(VLOOKUP(Table3[[#This Row],[Rental under Name: ]], 'TPMS-Auto'!C:G,5,0), "RESEARCH!!")</f>
        <v>BBROO40</v>
      </c>
      <c r="G94" s="229" t="str">
        <f>IFERROR(VLOOKUP(Table3[[#This Row],[Truck Number]],'TPMS-Auto'!$A:$K,3, 0), "Not Assigned in TPMS!!")</f>
        <v>Not Assigned in TPMS!!</v>
      </c>
      <c r="H94" s="229" t="str">
        <f>IFERROR(VLOOKUP(Table3[[#This Row],[Truck Number]],'TPMS-Auto'!$A:$K,7, 0), "Not Assigned in TPMS!!")</f>
        <v>Not Assigned in TPMS!!</v>
      </c>
      <c r="I94" s="69" t="str">
        <f>IFERROR(VLOOKUP(Table3[[#This Row],[Truck Number]], Query1[[TRUCK_LU]:[Service Date]],25, 0), "Not Assigned in TPMS!!")</f>
        <v>Not Assigned in TPMS!!</v>
      </c>
      <c r="J94" s="69" t="str">
        <f>IF(E94=E93, "Yes", "No")</f>
        <v>No</v>
      </c>
      <c r="K94" s="236" t="s">
        <v>3024</v>
      </c>
      <c r="L94" s="236" t="s">
        <v>3022</v>
      </c>
      <c r="M94" s="236" t="s">
        <v>197</v>
      </c>
      <c r="N94" s="236" t="s">
        <v>3025</v>
      </c>
      <c r="O94" s="237">
        <v>46052</v>
      </c>
      <c r="P94" s="236" t="s">
        <v>3026</v>
      </c>
      <c r="Q94" s="236" t="s">
        <v>3027</v>
      </c>
      <c r="R94" s="236" t="s">
        <v>435</v>
      </c>
      <c r="S94" s="236" t="s">
        <v>202</v>
      </c>
      <c r="T94" s="236">
        <v>30</v>
      </c>
      <c r="U94" s="236">
        <v>14</v>
      </c>
      <c r="V94" s="238">
        <v>69</v>
      </c>
      <c r="W94" s="236">
        <v>2</v>
      </c>
      <c r="X94" s="236">
        <v>35</v>
      </c>
      <c r="Y94" s="236" t="s">
        <v>203</v>
      </c>
      <c r="Z94" s="236" t="s">
        <v>3021</v>
      </c>
      <c r="AA94" s="236"/>
      <c r="AB94" s="236" t="s">
        <v>204</v>
      </c>
      <c r="AC94" s="236" t="s">
        <v>205</v>
      </c>
      <c r="AD94" s="236">
        <v>0</v>
      </c>
      <c r="AE94" s="236" t="s">
        <v>206</v>
      </c>
      <c r="AF94" s="236">
        <v>25</v>
      </c>
      <c r="AG94" s="236" t="s">
        <v>207</v>
      </c>
      <c r="AH94" s="236" t="s">
        <v>208</v>
      </c>
      <c r="AI94" s="236" t="s">
        <v>209</v>
      </c>
      <c r="AJ94" s="236">
        <v>0</v>
      </c>
      <c r="AK94" s="237">
        <v>46052</v>
      </c>
      <c r="AL94" s="236" t="s">
        <v>195</v>
      </c>
    </row>
    <row r="95" spans="1:38" ht="61.2" x14ac:dyDescent="0.3">
      <c r="A95" s="5" t="str">
        <f>TRIM(Z95)</f>
        <v>36196</v>
      </c>
      <c r="B95" s="228" t="str">
        <f>IFERROR(VLOOKUP(Table3[[#This Row],[Truck Number]], HolmanReport!C:C,1,0), "Research w.Holman")</f>
        <v>36196</v>
      </c>
      <c r="C95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5" s="229">
        <f ca="1">IF(Table3[[#This Row],[Ticket Status]]="OPEN", SUM((TODAY())-Table3[[#This Row],[Original Start Date]]), "Not Open")</f>
        <v>24</v>
      </c>
      <c r="E95" s="229" t="str">
        <f>Table3[[#This Row],[Renter Name]]</f>
        <v>JAMES SABADO</v>
      </c>
      <c r="F95" s="229" t="str">
        <f>IFERROR(VLOOKUP(Table3[[#This Row],[Rental under Name: ]], 'TPMS-Auto'!C:G,5,0), "RESEARCH!!")</f>
        <v>JSABADO</v>
      </c>
      <c r="G95" s="229" t="str">
        <f>IFERROR(VLOOKUP(Table3[[#This Row],[Truck Number]],'TPMS-Auto'!$A:$K,3, 0), "Not Assigned in TPMS!!")</f>
        <v>Not Assigned in TPMS!!</v>
      </c>
      <c r="H95" s="229" t="str">
        <f>IFERROR(VLOOKUP(Table3[[#This Row],[Truck Number]],'TPMS-Auto'!$A:$K,7, 0), "Not Assigned in TPMS!!")</f>
        <v>Not Assigned in TPMS!!</v>
      </c>
      <c r="I95" s="69" t="str">
        <f>IFERROR(VLOOKUP(Table3[[#This Row],[Truck Number]], Query1[[TRUCK_LU]:[Service Date]],25, 0), "Not Assigned in TPMS!!")</f>
        <v>Not Assigned in TPMS!!</v>
      </c>
      <c r="J95" s="69" t="str">
        <f>IF(E95=E94, "Yes", "No")</f>
        <v>No</v>
      </c>
      <c r="K95" s="236" t="s">
        <v>3120</v>
      </c>
      <c r="L95" s="236" t="s">
        <v>3118</v>
      </c>
      <c r="M95" s="236" t="s">
        <v>197</v>
      </c>
      <c r="N95" s="236" t="s">
        <v>3121</v>
      </c>
      <c r="O95" s="237">
        <v>46062</v>
      </c>
      <c r="P95" s="236" t="s">
        <v>3122</v>
      </c>
      <c r="Q95" s="236" t="s">
        <v>3123</v>
      </c>
      <c r="R95" s="236" t="s">
        <v>279</v>
      </c>
      <c r="S95" s="236" t="s">
        <v>202</v>
      </c>
      <c r="T95" s="236">
        <v>24</v>
      </c>
      <c r="U95" s="236">
        <v>14</v>
      </c>
      <c r="V95" s="238">
        <v>69</v>
      </c>
      <c r="W95" s="236">
        <v>1</v>
      </c>
      <c r="X95" s="236">
        <v>25</v>
      </c>
      <c r="Y95" s="236" t="s">
        <v>203</v>
      </c>
      <c r="Z95" s="236" t="s">
        <v>3117</v>
      </c>
      <c r="AA95" s="236"/>
      <c r="AB95" s="236" t="s">
        <v>204</v>
      </c>
      <c r="AC95" s="236" t="s">
        <v>205</v>
      </c>
      <c r="AD95" s="236">
        <v>1</v>
      </c>
      <c r="AE95" s="236" t="s">
        <v>206</v>
      </c>
      <c r="AF95" s="236">
        <v>25</v>
      </c>
      <c r="AG95" s="236" t="s">
        <v>207</v>
      </c>
      <c r="AH95" s="236" t="s">
        <v>208</v>
      </c>
      <c r="AI95" s="236" t="s">
        <v>209</v>
      </c>
      <c r="AJ95" s="236">
        <v>0</v>
      </c>
      <c r="AK95" s="237">
        <v>46062</v>
      </c>
      <c r="AL95" s="236" t="s">
        <v>223</v>
      </c>
    </row>
    <row r="96" spans="1:38" ht="61.2" x14ac:dyDescent="0.3">
      <c r="A96" s="5" t="str">
        <f>TRIM(Z96)</f>
        <v>36202</v>
      </c>
      <c r="B96" s="228" t="str">
        <f>IFERROR(VLOOKUP(Table3[[#This Row],[Truck Number]], HolmanReport!C:C,1,0), "Research w.Holman")</f>
        <v>36202</v>
      </c>
      <c r="C96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6" s="229">
        <f ca="1">IF(Table3[[#This Row],[Ticket Status]]="OPEN", SUM((TODAY())-Table3[[#This Row],[Original Start Date]]), "Not Open")</f>
        <v>21</v>
      </c>
      <c r="E96" s="229" t="str">
        <f>Table3[[#This Row],[Renter Name]]</f>
        <v>BAQIR BAQIR</v>
      </c>
      <c r="F96" s="229" t="str">
        <f>IFERROR(VLOOKUP(Table3[[#This Row],[Rental under Name: ]], 'TPMS-Auto'!C:G,5,0), "RESEARCH!!")</f>
        <v>BBAQIR</v>
      </c>
      <c r="G96" s="229" t="str">
        <f>IFERROR(VLOOKUP(Table3[[#This Row],[Truck Number]],'TPMS-Auto'!$A:$K,3, 0), "Not Assigned in TPMS!!")</f>
        <v>BAQIR BAQIR</v>
      </c>
      <c r="H96" s="229" t="str">
        <f>IFERROR(VLOOKUP(Table3[[#This Row],[Truck Number]],'TPMS-Auto'!$A:$K,7, 0), "Not Assigned in TPMS!!")</f>
        <v>BBAQIR</v>
      </c>
      <c r="I96" s="69" t="str">
        <f>IFERROR(VLOOKUP(Table3[[#This Row],[Truck Number]], Query1[[TRUCK_LU]:[Service Date]],25, 0), "Not Assigned in TPMS!!")</f>
        <v>Not Assigned in TPMS!!</v>
      </c>
      <c r="J96" s="69" t="str">
        <f>IF(E96=E95, "Yes", "No")</f>
        <v>No</v>
      </c>
      <c r="K96" s="236" t="s">
        <v>3127</v>
      </c>
      <c r="L96" s="236" t="s">
        <v>3125</v>
      </c>
      <c r="M96" s="236" t="s">
        <v>197</v>
      </c>
      <c r="N96" s="236" t="s">
        <v>3128</v>
      </c>
      <c r="O96" s="237">
        <v>46065</v>
      </c>
      <c r="P96" s="236" t="s">
        <v>3129</v>
      </c>
      <c r="Q96" s="236" t="s">
        <v>611</v>
      </c>
      <c r="R96" s="236" t="s">
        <v>541</v>
      </c>
      <c r="S96" s="236" t="s">
        <v>202</v>
      </c>
      <c r="T96" s="236">
        <v>20</v>
      </c>
      <c r="U96" s="236">
        <v>7</v>
      </c>
      <c r="V96" s="238">
        <v>72</v>
      </c>
      <c r="W96" s="236">
        <v>2</v>
      </c>
      <c r="X96" s="236">
        <v>22</v>
      </c>
      <c r="Y96" s="236" t="s">
        <v>203</v>
      </c>
      <c r="Z96" s="236" t="s">
        <v>3124</v>
      </c>
      <c r="AA96" s="236"/>
      <c r="AB96" s="236" t="s">
        <v>204</v>
      </c>
      <c r="AC96" s="236" t="s">
        <v>205</v>
      </c>
      <c r="AD96" s="236">
        <v>2</v>
      </c>
      <c r="AE96" s="236" t="s">
        <v>206</v>
      </c>
      <c r="AF96" s="236">
        <v>25</v>
      </c>
      <c r="AG96" s="236" t="s">
        <v>207</v>
      </c>
      <c r="AH96" s="236" t="s">
        <v>208</v>
      </c>
      <c r="AI96" s="236" t="s">
        <v>209</v>
      </c>
      <c r="AJ96" s="236">
        <v>0</v>
      </c>
      <c r="AK96" s="237">
        <v>46065</v>
      </c>
      <c r="AL96" s="236" t="s">
        <v>195</v>
      </c>
    </row>
    <row r="97" spans="1:38" ht="61.2" x14ac:dyDescent="0.3">
      <c r="A97" s="5" t="str">
        <f>TRIM(Z97)</f>
        <v>36272</v>
      </c>
      <c r="B97" s="228" t="str">
        <f>IFERROR(VLOOKUP(Table3[[#This Row],[Truck Number]], HolmanReport!C:C,1,0), "Research w.Holman")</f>
        <v>36272</v>
      </c>
      <c r="C9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7" s="229">
        <f ca="1">IF(Table3[[#This Row],[Ticket Status]]="OPEN", SUM((TODAY())-Table3[[#This Row],[Original Start Date]]), "Not Open")</f>
        <v>3</v>
      </c>
      <c r="E97" s="229" t="str">
        <f>Table3[[#This Row],[Renter Name]]</f>
        <v>ERIC CONSUEGRA</v>
      </c>
      <c r="F97" s="229" t="str">
        <f>IFERROR(VLOOKUP(Table3[[#This Row],[Rental under Name: ]], 'TPMS-Auto'!C:G,5,0), "RESEARCH!!")</f>
        <v>ECONSUE</v>
      </c>
      <c r="G97" s="229" t="str">
        <f>IFERROR(VLOOKUP(Table3[[#This Row],[Truck Number]],'TPMS-Auto'!$A:$K,3, 0), "Not Assigned in TPMS!!")</f>
        <v>ERIC CONSUEGRA</v>
      </c>
      <c r="H97" s="229" t="str">
        <f>IFERROR(VLOOKUP(Table3[[#This Row],[Truck Number]],'TPMS-Auto'!$A:$K,7, 0), "Not Assigned in TPMS!!")</f>
        <v>ECONSUE</v>
      </c>
      <c r="I97" s="69" t="str">
        <f>IFERROR(VLOOKUP(Table3[[#This Row],[Truck Number]], Query1[[TRUCK_LU]:[Service Date]],25, 0), "Not Assigned in TPMS!!")</f>
        <v>Not Assigned in TPMS!!</v>
      </c>
      <c r="J97" s="69" t="str">
        <f>IF(E97=E96, "Yes", "No")</f>
        <v>No</v>
      </c>
      <c r="K97" s="236" t="s">
        <v>31357</v>
      </c>
      <c r="L97" s="236" t="s">
        <v>369</v>
      </c>
      <c r="M97" s="236" t="s">
        <v>197</v>
      </c>
      <c r="N97" s="236" t="s">
        <v>31358</v>
      </c>
      <c r="O97" s="237">
        <v>46083</v>
      </c>
      <c r="P97" s="236" t="s">
        <v>373</v>
      </c>
      <c r="Q97" s="236" t="s">
        <v>374</v>
      </c>
      <c r="R97" s="236" t="s">
        <v>375</v>
      </c>
      <c r="S97" s="236" t="s">
        <v>220</v>
      </c>
      <c r="T97" s="236">
        <v>7</v>
      </c>
      <c r="U97" s="236">
        <v>7</v>
      </c>
      <c r="V97" s="238">
        <v>69</v>
      </c>
      <c r="W97" s="236">
        <v>0</v>
      </c>
      <c r="X97" s="236">
        <v>4</v>
      </c>
      <c r="Y97" s="236" t="s">
        <v>203</v>
      </c>
      <c r="Z97" s="236" t="s">
        <v>8161</v>
      </c>
      <c r="AA97" s="236"/>
      <c r="AB97" s="236" t="s">
        <v>204</v>
      </c>
      <c r="AC97" s="236" t="s">
        <v>205</v>
      </c>
      <c r="AD97" s="236">
        <v>0</v>
      </c>
      <c r="AE97" s="236" t="s">
        <v>206</v>
      </c>
      <c r="AF97" s="236">
        <v>25</v>
      </c>
      <c r="AG97" s="236" t="s">
        <v>319</v>
      </c>
      <c r="AH97" s="236" t="s">
        <v>590</v>
      </c>
      <c r="AI97" s="236" t="s">
        <v>209</v>
      </c>
      <c r="AJ97" s="236">
        <v>0</v>
      </c>
      <c r="AK97" s="237">
        <v>46083</v>
      </c>
      <c r="AL97" s="236" t="s">
        <v>195</v>
      </c>
    </row>
    <row r="98" spans="1:38" ht="61.2" x14ac:dyDescent="0.3">
      <c r="A98" s="5" t="str">
        <f>TRIM(Z98)</f>
        <v>36273</v>
      </c>
      <c r="B98" s="228" t="str">
        <f>IFERROR(VLOOKUP(Table3[[#This Row],[Truck Number]], HolmanReport!C:C,1,0), "Research w.Holman")</f>
        <v>36273</v>
      </c>
      <c r="C98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8" s="229">
        <f ca="1">IF(Table3[[#This Row],[Ticket Status]]="OPEN", SUM((TODAY())-Table3[[#This Row],[Original Start Date]]), "Not Open")</f>
        <v>17</v>
      </c>
      <c r="E98" s="229" t="str">
        <f>Table3[[#This Row],[Renter Name]]</f>
        <v>DYLAN YORK</v>
      </c>
      <c r="F98" s="229" t="str">
        <f>IFERROR(VLOOKUP(Table3[[#This Row],[Rental under Name: ]], 'TPMS-Auto'!C:G,5,0), "RESEARCH!!")</f>
        <v>DYORK</v>
      </c>
      <c r="G98" s="229" t="str">
        <f>IFERROR(VLOOKUP(Table3[[#This Row],[Truck Number]],'TPMS-Auto'!$A:$K,3, 0), "Not Assigned in TPMS!!")</f>
        <v>DYLAN YORK</v>
      </c>
      <c r="H98" s="229" t="str">
        <f>IFERROR(VLOOKUP(Table3[[#This Row],[Truck Number]],'TPMS-Auto'!$A:$K,7, 0), "Not Assigned in TPMS!!")</f>
        <v>DYORK</v>
      </c>
      <c r="I98" s="69" t="str">
        <f>IFERROR(VLOOKUP(Table3[[#This Row],[Truck Number]], Query1[[TRUCK_LU]:[Service Date]],25, 0), "Not Assigned in TPMS!!")</f>
        <v>Not Assigned in TPMS!!</v>
      </c>
      <c r="J98" s="69" t="str">
        <f>IF(E98=E97, "Yes", "No")</f>
        <v>No</v>
      </c>
      <c r="K98" s="236" t="s">
        <v>3425</v>
      </c>
      <c r="L98" s="236" t="s">
        <v>3423</v>
      </c>
      <c r="M98" s="236" t="s">
        <v>801</v>
      </c>
      <c r="N98" s="236" t="s">
        <v>3426</v>
      </c>
      <c r="O98" s="237">
        <v>46069</v>
      </c>
      <c r="P98" s="236" t="s">
        <v>3427</v>
      </c>
      <c r="Q98" s="236" t="s">
        <v>3428</v>
      </c>
      <c r="R98" s="236" t="s">
        <v>366</v>
      </c>
      <c r="S98" s="236" t="s">
        <v>336</v>
      </c>
      <c r="T98" s="236">
        <v>19</v>
      </c>
      <c r="U98" s="236">
        <v>7</v>
      </c>
      <c r="V98" s="238">
        <v>85.58</v>
      </c>
      <c r="W98" s="236">
        <v>2</v>
      </c>
      <c r="X98" s="236">
        <v>18</v>
      </c>
      <c r="Y98" s="236" t="s">
        <v>203</v>
      </c>
      <c r="Z98" s="236" t="s">
        <v>3422</v>
      </c>
      <c r="AA98" s="236"/>
      <c r="AB98" s="236" t="s">
        <v>204</v>
      </c>
      <c r="AC98" s="236" t="s">
        <v>205</v>
      </c>
      <c r="AD98" s="236">
        <v>0</v>
      </c>
      <c r="AE98" s="236" t="s">
        <v>206</v>
      </c>
      <c r="AF98" s="236">
        <v>26</v>
      </c>
      <c r="AG98" s="236" t="s">
        <v>233</v>
      </c>
      <c r="AH98" s="236" t="s">
        <v>234</v>
      </c>
      <c r="AI98" s="236" t="s">
        <v>209</v>
      </c>
      <c r="AJ98" s="236">
        <v>0</v>
      </c>
      <c r="AK98" s="237">
        <v>46069</v>
      </c>
      <c r="AL98" s="236" t="s">
        <v>195</v>
      </c>
    </row>
    <row r="99" spans="1:38" ht="61.2" x14ac:dyDescent="0.3">
      <c r="A99" s="5" t="str">
        <f>TRIM(Z99)</f>
        <v>36280</v>
      </c>
      <c r="B99" s="228" t="str">
        <f>IFERROR(VLOOKUP(Table3[[#This Row],[Truck Number]], HolmanReport!C:C,1,0), "Research w.Holman")</f>
        <v>36280</v>
      </c>
      <c r="C9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9" s="229">
        <f ca="1">IF(Table3[[#This Row],[Ticket Status]]="OPEN", SUM((TODAY())-Table3[[#This Row],[Original Start Date]]), "Not Open")</f>
        <v>52</v>
      </c>
      <c r="E99" s="229" t="str">
        <f>Table3[[#This Row],[Renter Name]]</f>
        <v>GREGORY LAMBERT</v>
      </c>
      <c r="F99" s="229" t="str">
        <f>IFERROR(VLOOKUP(Table3[[#This Row],[Rental under Name: ]], 'TPMS-Auto'!C:G,5,0), "RESEARCH!!")</f>
        <v>GLAMBE0</v>
      </c>
      <c r="G99" s="229" t="str">
        <f>IFERROR(VLOOKUP(Table3[[#This Row],[Truck Number]],'TPMS-Auto'!$A:$K,3, 0), "Not Assigned in TPMS!!")</f>
        <v>GREGORY LAMBERT</v>
      </c>
      <c r="H99" s="229" t="str">
        <f>IFERROR(VLOOKUP(Table3[[#This Row],[Truck Number]],'TPMS-Auto'!$A:$K,7, 0), "Not Assigned in TPMS!!")</f>
        <v>GLAMBE0</v>
      </c>
      <c r="I99" s="69" t="str">
        <f>IFERROR(VLOOKUP(Table3[[#This Row],[Truck Number]], Query1[[TRUCK_LU]:[Service Date]],25, 0), "Not Assigned in TPMS!!")</f>
        <v>Not Assigned in TPMS!!</v>
      </c>
      <c r="J99" s="69" t="str">
        <f>IF(E99=E98, "Yes", "No")</f>
        <v>No</v>
      </c>
      <c r="K99" s="236" t="s">
        <v>2716</v>
      </c>
      <c r="L99" s="236" t="s">
        <v>2714</v>
      </c>
      <c r="M99" s="236" t="s">
        <v>197</v>
      </c>
      <c r="N99" s="236" t="s">
        <v>2717</v>
      </c>
      <c r="O99" s="237">
        <v>46064</v>
      </c>
      <c r="P99" s="236" t="s">
        <v>2718</v>
      </c>
      <c r="Q99" s="236" t="s">
        <v>2719</v>
      </c>
      <c r="R99" s="236" t="s">
        <v>416</v>
      </c>
      <c r="S99" s="236" t="s">
        <v>220</v>
      </c>
      <c r="T99" s="236">
        <v>22</v>
      </c>
      <c r="U99" s="236">
        <v>2</v>
      </c>
      <c r="V99" s="238">
        <v>68</v>
      </c>
      <c r="W99" s="236">
        <v>2</v>
      </c>
      <c r="X99" s="236">
        <v>23</v>
      </c>
      <c r="Y99" s="236" t="s">
        <v>203</v>
      </c>
      <c r="Z99" s="236" t="s">
        <v>2713</v>
      </c>
      <c r="AA99" s="236"/>
      <c r="AB99" s="236" t="s">
        <v>204</v>
      </c>
      <c r="AC99" s="236" t="s">
        <v>205</v>
      </c>
      <c r="AD99" s="236">
        <v>1</v>
      </c>
      <c r="AE99" s="236" t="s">
        <v>206</v>
      </c>
      <c r="AF99" s="236">
        <v>25</v>
      </c>
      <c r="AG99" s="236" t="s">
        <v>207</v>
      </c>
      <c r="AH99" s="236" t="s">
        <v>208</v>
      </c>
      <c r="AI99" s="236" t="s">
        <v>209</v>
      </c>
      <c r="AJ99" s="236">
        <v>1</v>
      </c>
      <c r="AK99" s="237">
        <v>46034</v>
      </c>
      <c r="AL99" s="236" t="s">
        <v>195</v>
      </c>
    </row>
    <row r="100" spans="1:38" ht="61.2" x14ac:dyDescent="0.3">
      <c r="A100" s="5" t="str">
        <f>TRIM(Z100)</f>
        <v>36307</v>
      </c>
      <c r="B100" s="228" t="str">
        <f>IFERROR(VLOOKUP(Table3[[#This Row],[Truck Number]], HolmanReport!C:C,1,0), "Research w.Holman")</f>
        <v>36307</v>
      </c>
      <c r="C10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0" s="229">
        <f ca="1">IF(Table3[[#This Row],[Ticket Status]]="OPEN", SUM((TODAY())-Table3[[#This Row],[Original Start Date]]), "Not Open")</f>
        <v>2</v>
      </c>
      <c r="E100" s="229" t="str">
        <f>Table3[[#This Row],[Renter Name]]</f>
        <v>MICHAEL ROGERS</v>
      </c>
      <c r="F100" s="229" t="str">
        <f>IFERROR(VLOOKUP(Table3[[#This Row],[Rental under Name: ]], 'TPMS-Auto'!C:G,5,0), "RESEARCH!!")</f>
        <v>MROGER3</v>
      </c>
      <c r="G100" s="229" t="str">
        <f>IFERROR(VLOOKUP(Table3[[#This Row],[Truck Number]],'TPMS-Auto'!$A:$K,3, 0), "Not Assigned in TPMS!!")</f>
        <v>MICHAEL ROGERS</v>
      </c>
      <c r="H100" s="229" t="str">
        <f>IFERROR(VLOOKUP(Table3[[#This Row],[Truck Number]],'TPMS-Auto'!$A:$K,7, 0), "Not Assigned in TPMS!!")</f>
        <v>MROGER3</v>
      </c>
      <c r="I100" s="69" t="str">
        <f>IFERROR(VLOOKUP(Table3[[#This Row],[Truck Number]], Query1[[TRUCK_LU]:[Service Date]],25, 0), "Not Assigned in TPMS!!")</f>
        <v>Not Assigned in TPMS!!</v>
      </c>
      <c r="J100" s="69" t="str">
        <f>IF(E100=E99, "Yes", "No")</f>
        <v>No</v>
      </c>
      <c r="K100" s="236" t="s">
        <v>31404</v>
      </c>
      <c r="L100" s="236" t="s">
        <v>1979</v>
      </c>
      <c r="M100" s="236" t="s">
        <v>197</v>
      </c>
      <c r="N100" s="236" t="s">
        <v>31405</v>
      </c>
      <c r="O100" s="237">
        <v>46084</v>
      </c>
      <c r="P100" s="236" t="s">
        <v>1983</v>
      </c>
      <c r="Q100" s="236" t="s">
        <v>406</v>
      </c>
      <c r="R100" s="236" t="s">
        <v>407</v>
      </c>
      <c r="S100" s="236" t="s">
        <v>220</v>
      </c>
      <c r="T100" s="236">
        <v>5</v>
      </c>
      <c r="U100" s="236">
        <v>5</v>
      </c>
      <c r="V100" s="238">
        <v>68</v>
      </c>
      <c r="W100" s="236">
        <v>0</v>
      </c>
      <c r="X100" s="236">
        <v>3</v>
      </c>
      <c r="Y100" s="236" t="s">
        <v>203</v>
      </c>
      <c r="Z100" s="236" t="s">
        <v>1978</v>
      </c>
      <c r="AA100" s="236"/>
      <c r="AB100" s="236" t="s">
        <v>204</v>
      </c>
      <c r="AC100" s="236" t="s">
        <v>205</v>
      </c>
      <c r="AD100" s="236">
        <v>0</v>
      </c>
      <c r="AE100" s="236" t="s">
        <v>206</v>
      </c>
      <c r="AF100" s="236">
        <v>24</v>
      </c>
      <c r="AG100" s="236" t="s">
        <v>233</v>
      </c>
      <c r="AH100" s="236" t="s">
        <v>31595</v>
      </c>
      <c r="AI100" s="236" t="s">
        <v>209</v>
      </c>
      <c r="AJ100" s="236">
        <v>0</v>
      </c>
      <c r="AK100" s="237">
        <v>46084</v>
      </c>
      <c r="AL100" s="236" t="s">
        <v>195</v>
      </c>
    </row>
    <row r="101" spans="1:38" ht="61.2" x14ac:dyDescent="0.3">
      <c r="A101" s="5" t="str">
        <f>TRIM(Z101)</f>
        <v>36307</v>
      </c>
      <c r="B101" s="228" t="str">
        <f>IFERROR(VLOOKUP(Table3[[#This Row],[Truck Number]], HolmanReport!C:C,1,0), "Research w.Holman")</f>
        <v>36307</v>
      </c>
      <c r="C10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1" s="229" t="str">
        <f ca="1">IF(Table3[[#This Row],[Ticket Status]]="OPEN", SUM((TODAY())-Table3[[#This Row],[Original Start Date]]), "Not Open")</f>
        <v>Not Open</v>
      </c>
      <c r="E101" s="229" t="str">
        <f>Table3[[#This Row],[Renter Name]]</f>
        <v>MICHAEL ROGERS</v>
      </c>
      <c r="F101" s="229" t="str">
        <f>IFERROR(VLOOKUP(Table3[[#This Row],[Rental under Name: ]], 'TPMS-Auto'!C:G,5,0), "RESEARCH!!")</f>
        <v>MROGER3</v>
      </c>
      <c r="G101" s="229" t="str">
        <f>IFERROR(VLOOKUP(Table3[[#This Row],[Truck Number]],'TPMS-Auto'!$A:$K,3, 0), "Not Assigned in TPMS!!")</f>
        <v>MICHAEL ROGERS</v>
      </c>
      <c r="H101" s="229" t="str">
        <f>IFERROR(VLOOKUP(Table3[[#This Row],[Truck Number]],'TPMS-Auto'!$A:$K,7, 0), "Not Assigned in TPMS!!")</f>
        <v>MROGER3</v>
      </c>
      <c r="I101" s="69" t="str">
        <f>IFERROR(VLOOKUP(Table3[[#This Row],[Truck Number]], Query1[[TRUCK_LU]:[Service Date]],25, 0), "Not Assigned in TPMS!!")</f>
        <v>Not Assigned in TPMS!!</v>
      </c>
      <c r="J101" s="69" t="str">
        <f>IF(E101=E100, "Yes", "No")</f>
        <v>Yes</v>
      </c>
      <c r="K101" s="236" t="s">
        <v>3429</v>
      </c>
      <c r="L101" s="236" t="s">
        <v>1979</v>
      </c>
      <c r="M101" s="236" t="s">
        <v>1045</v>
      </c>
      <c r="N101" s="236" t="s">
        <v>3430</v>
      </c>
      <c r="O101" s="237">
        <v>46077</v>
      </c>
      <c r="P101" s="236" t="s">
        <v>3431</v>
      </c>
      <c r="Q101" s="236" t="s">
        <v>406</v>
      </c>
      <c r="R101" s="236" t="s">
        <v>407</v>
      </c>
      <c r="S101" s="236" t="s">
        <v>3432</v>
      </c>
      <c r="T101" s="236">
        <v>7</v>
      </c>
      <c r="U101" s="236">
        <v>7</v>
      </c>
      <c r="V101" s="238">
        <v>95.11</v>
      </c>
      <c r="W101" s="236">
        <v>0</v>
      </c>
      <c r="X101" s="236">
        <v>7</v>
      </c>
      <c r="Y101" s="236" t="s">
        <v>3834</v>
      </c>
      <c r="Z101" s="236" t="s">
        <v>1978</v>
      </c>
      <c r="AA101" s="236"/>
      <c r="AB101" s="236" t="s">
        <v>204</v>
      </c>
      <c r="AC101" s="236" t="s">
        <v>205</v>
      </c>
      <c r="AD101" s="236">
        <v>0</v>
      </c>
      <c r="AE101" s="236" t="s">
        <v>206</v>
      </c>
      <c r="AF101" s="236">
        <v>26</v>
      </c>
      <c r="AG101" s="236" t="s">
        <v>384</v>
      </c>
      <c r="AH101" s="236" t="s">
        <v>1154</v>
      </c>
      <c r="AI101" s="236" t="s">
        <v>209</v>
      </c>
      <c r="AJ101" s="236">
        <v>0</v>
      </c>
      <c r="AK101" s="237">
        <v>46077</v>
      </c>
      <c r="AL101" s="236" t="s">
        <v>195</v>
      </c>
    </row>
    <row r="102" spans="1:38" ht="61.2" x14ac:dyDescent="0.3">
      <c r="A102" s="5" t="str">
        <f>TRIM(Z102)</f>
        <v>36315</v>
      </c>
      <c r="B102" s="228" t="str">
        <f>IFERROR(VLOOKUP(Table3[[#This Row],[Truck Number]], HolmanReport!C:C,1,0), "Research w.Holman")</f>
        <v>Research w.Holman</v>
      </c>
      <c r="C10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2" s="229">
        <f ca="1">IF(Table3[[#This Row],[Ticket Status]]="OPEN", SUM((TODAY())-Table3[[#This Row],[Original Start Date]]), "Not Open")</f>
        <v>111</v>
      </c>
      <c r="E102" s="229" t="str">
        <f>Table3[[#This Row],[Renter Name]]</f>
        <v>LUIS PEREZ</v>
      </c>
      <c r="F102" s="229" t="str">
        <f>IFERROR(VLOOKUP(Table3[[#This Row],[Rental under Name: ]], 'TPMS-Auto'!C:G,5,0), "RESEARCH!!")</f>
        <v>LPEREZ</v>
      </c>
      <c r="G102" s="229" t="str">
        <f>IFERROR(VLOOKUP(Table3[[#This Row],[Truck Number]],'TPMS-Auto'!$A:$K,3, 0), "Not Assigned in TPMS!!")</f>
        <v>LUIS PEREZ</v>
      </c>
      <c r="H102" s="229" t="str">
        <f>IFERROR(VLOOKUP(Table3[[#This Row],[Truck Number]],'TPMS-Auto'!$A:$K,7, 0), "Not Assigned in TPMS!!")</f>
        <v>LPEREZ</v>
      </c>
      <c r="I102" s="69" t="str">
        <f>IFERROR(VLOOKUP(Table3[[#This Row],[Truck Number]], Query1[[TRUCK_LU]:[Service Date]],25, 0), "Not Assigned in TPMS!!")</f>
        <v>Not Assigned in TPMS!!</v>
      </c>
      <c r="J102" s="69" t="str">
        <f>IF(E102=E101, "Yes", "No")</f>
        <v>No</v>
      </c>
      <c r="K102" s="236" t="s">
        <v>2720</v>
      </c>
      <c r="L102" s="236" t="s">
        <v>673</v>
      </c>
      <c r="M102" s="236" t="s">
        <v>197</v>
      </c>
      <c r="N102" s="236" t="s">
        <v>2721</v>
      </c>
      <c r="O102" s="237">
        <v>46065</v>
      </c>
      <c r="P102" s="236" t="s">
        <v>677</v>
      </c>
      <c r="Q102" s="236" t="s">
        <v>678</v>
      </c>
      <c r="R102" s="236" t="s">
        <v>297</v>
      </c>
      <c r="S102" s="236" t="s">
        <v>202</v>
      </c>
      <c r="T102" s="236">
        <v>22</v>
      </c>
      <c r="U102" s="236">
        <v>8</v>
      </c>
      <c r="V102" s="238">
        <v>69</v>
      </c>
      <c r="W102" s="236">
        <v>1</v>
      </c>
      <c r="X102" s="236">
        <v>22</v>
      </c>
      <c r="Y102" s="236" t="s">
        <v>203</v>
      </c>
      <c r="Z102" s="236" t="s">
        <v>672</v>
      </c>
      <c r="AA102" s="236"/>
      <c r="AB102" s="236" t="s">
        <v>204</v>
      </c>
      <c r="AC102" s="236" t="s">
        <v>205</v>
      </c>
      <c r="AD102" s="236">
        <v>0</v>
      </c>
      <c r="AE102" s="236" t="s">
        <v>206</v>
      </c>
      <c r="AF102" s="236">
        <v>25</v>
      </c>
      <c r="AG102" s="236" t="s">
        <v>207</v>
      </c>
      <c r="AH102" s="236" t="s">
        <v>208</v>
      </c>
      <c r="AI102" s="236" t="s">
        <v>209</v>
      </c>
      <c r="AJ102" s="236">
        <v>3</v>
      </c>
      <c r="AK102" s="237">
        <v>45975</v>
      </c>
      <c r="AL102" s="236" t="s">
        <v>223</v>
      </c>
    </row>
    <row r="103" spans="1:38" ht="61.2" x14ac:dyDescent="0.3">
      <c r="A103" s="5" t="str">
        <f>TRIM(Z103)</f>
        <v>36317</v>
      </c>
      <c r="B103" s="228" t="str">
        <f>IFERROR(VLOOKUP(Table3[[#This Row],[Truck Number]], HolmanReport!C:C,1,0), "Research w.Holman")</f>
        <v>36317</v>
      </c>
      <c r="C103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03" s="229">
        <f ca="1">IF(Table3[[#This Row],[Ticket Status]]="OPEN", SUM((TODAY())-Table3[[#This Row],[Original Start Date]]), "Not Open")</f>
        <v>15</v>
      </c>
      <c r="E103" s="229" t="str">
        <f>Table3[[#This Row],[Renter Name]]</f>
        <v>ISIAH LEWIS</v>
      </c>
      <c r="F103" s="229" t="str">
        <f>IFERROR(VLOOKUP(Table3[[#This Row],[Rental under Name: ]], 'TPMS-Auto'!C:G,5,0), "RESEARCH!!")</f>
        <v>ILEWIS</v>
      </c>
      <c r="G103" s="229" t="str">
        <f>IFERROR(VLOOKUP(Table3[[#This Row],[Truck Number]],'TPMS-Auto'!$A:$K,3, 0), "Not Assigned in TPMS!!")</f>
        <v>ISIAH LEWIS</v>
      </c>
      <c r="H103" s="229" t="str">
        <f>IFERROR(VLOOKUP(Table3[[#This Row],[Truck Number]],'TPMS-Auto'!$A:$K,7, 0), "Not Assigned in TPMS!!")</f>
        <v>ILEWIS</v>
      </c>
      <c r="I103" s="69" t="str">
        <f>IFERROR(VLOOKUP(Table3[[#This Row],[Truck Number]], Query1[[TRUCK_LU]:[Service Date]],25, 0), "Not Assigned in TPMS!!")</f>
        <v>Not Assigned in TPMS!!</v>
      </c>
      <c r="J103" s="69" t="str">
        <f>IF(E103=E102, "Yes", "No")</f>
        <v>No</v>
      </c>
      <c r="K103" s="236" t="s">
        <v>3436</v>
      </c>
      <c r="L103" s="236" t="s">
        <v>3434</v>
      </c>
      <c r="M103" s="236" t="s">
        <v>197</v>
      </c>
      <c r="N103" s="236" t="s">
        <v>3437</v>
      </c>
      <c r="O103" s="237">
        <v>46071</v>
      </c>
      <c r="P103" s="236" t="s">
        <v>3438</v>
      </c>
      <c r="Q103" s="236" t="s">
        <v>3439</v>
      </c>
      <c r="R103" s="236" t="s">
        <v>575</v>
      </c>
      <c r="S103" s="236" t="s">
        <v>202</v>
      </c>
      <c r="T103" s="236">
        <v>20</v>
      </c>
      <c r="U103" s="236">
        <v>7</v>
      </c>
      <c r="V103" s="238">
        <v>68</v>
      </c>
      <c r="W103" s="236">
        <v>1</v>
      </c>
      <c r="X103" s="236">
        <v>16</v>
      </c>
      <c r="Y103" s="236" t="s">
        <v>203</v>
      </c>
      <c r="Z103" s="236" t="s">
        <v>3433</v>
      </c>
      <c r="AA103" s="236"/>
      <c r="AB103" s="236" t="s">
        <v>204</v>
      </c>
      <c r="AC103" s="236" t="s">
        <v>205</v>
      </c>
      <c r="AD103" s="236">
        <v>0</v>
      </c>
      <c r="AE103" s="236" t="s">
        <v>206</v>
      </c>
      <c r="AF103" s="236">
        <v>25</v>
      </c>
      <c r="AG103" s="236" t="s">
        <v>207</v>
      </c>
      <c r="AH103" s="236" t="s">
        <v>208</v>
      </c>
      <c r="AI103" s="236" t="s">
        <v>209</v>
      </c>
      <c r="AJ103" s="236">
        <v>0</v>
      </c>
      <c r="AK103" s="237">
        <v>46071</v>
      </c>
      <c r="AL103" s="236" t="s">
        <v>195</v>
      </c>
    </row>
    <row r="104" spans="1:38" ht="61.2" x14ac:dyDescent="0.3">
      <c r="A104" s="5" t="str">
        <f>TRIM(Z104)</f>
        <v>36322</v>
      </c>
      <c r="B104" s="228" t="str">
        <f>IFERROR(VLOOKUP(Table3[[#This Row],[Truck Number]], HolmanReport!C:C,1,0), "Research w.Holman")</f>
        <v>36322</v>
      </c>
      <c r="C10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4" s="229">
        <f ca="1">IF(Table3[[#This Row],[Ticket Status]]="OPEN", SUM((TODAY())-Table3[[#This Row],[Original Start Date]]), "Not Open")</f>
        <v>42</v>
      </c>
      <c r="E104" s="229" t="str">
        <f>Table3[[#This Row],[Renter Name]]</f>
        <v>WOODMAER LOUIS</v>
      </c>
      <c r="F104" s="229" t="str">
        <f>IFERROR(VLOOKUP(Table3[[#This Row],[Rental under Name: ]], 'TPMS-Auto'!C:G,5,0), "RESEARCH!!")</f>
        <v>WLOUIS</v>
      </c>
      <c r="G104" s="229" t="str">
        <f>IFERROR(VLOOKUP(Table3[[#This Row],[Truck Number]],'TPMS-Auto'!$A:$K,3, 0), "Not Assigned in TPMS!!")</f>
        <v>WOODMAER LOUIS</v>
      </c>
      <c r="H104" s="229" t="str">
        <f>IFERROR(VLOOKUP(Table3[[#This Row],[Truck Number]],'TPMS-Auto'!$A:$K,7, 0), "Not Assigned in TPMS!!")</f>
        <v>WLOUIS</v>
      </c>
      <c r="I104" s="69" t="str">
        <f>IFERROR(VLOOKUP(Table3[[#This Row],[Truck Number]], Query1[[TRUCK_LU]:[Service Date]],25, 0), "Not Assigned in TPMS!!")</f>
        <v>Not Assigned in TPMS!!</v>
      </c>
      <c r="J104" s="69" t="str">
        <f>IF(E104=E103, "Yes", "No")</f>
        <v>No</v>
      </c>
      <c r="K104" s="236" t="s">
        <v>31252</v>
      </c>
      <c r="L104" s="236" t="s">
        <v>2219</v>
      </c>
      <c r="M104" s="236" t="s">
        <v>197</v>
      </c>
      <c r="N104" s="236" t="s">
        <v>31253</v>
      </c>
      <c r="O104" s="237">
        <v>46074</v>
      </c>
      <c r="P104" s="236" t="s">
        <v>2722</v>
      </c>
      <c r="Q104" s="236" t="s">
        <v>1177</v>
      </c>
      <c r="R104" s="236" t="s">
        <v>297</v>
      </c>
      <c r="S104" s="236" t="s">
        <v>367</v>
      </c>
      <c r="T104" s="236">
        <v>14</v>
      </c>
      <c r="U104" s="236">
        <v>7</v>
      </c>
      <c r="V104" s="238">
        <v>69</v>
      </c>
      <c r="W104" s="236">
        <v>1</v>
      </c>
      <c r="X104" s="236">
        <v>13</v>
      </c>
      <c r="Y104" s="236" t="s">
        <v>203</v>
      </c>
      <c r="Z104" s="236" t="s">
        <v>2217</v>
      </c>
      <c r="AA104" s="236"/>
      <c r="AB104" s="236" t="s">
        <v>204</v>
      </c>
      <c r="AC104" s="236" t="s">
        <v>205</v>
      </c>
      <c r="AD104" s="236">
        <v>0</v>
      </c>
      <c r="AE104" s="236" t="s">
        <v>206</v>
      </c>
      <c r="AF104" s="236">
        <v>24</v>
      </c>
      <c r="AG104" s="236" t="s">
        <v>319</v>
      </c>
      <c r="AH104" s="236" t="s">
        <v>320</v>
      </c>
      <c r="AI104" s="236" t="s">
        <v>209</v>
      </c>
      <c r="AJ104" s="236">
        <v>1</v>
      </c>
      <c r="AK104" s="237">
        <v>46044</v>
      </c>
      <c r="AL104" s="236" t="s">
        <v>223</v>
      </c>
    </row>
    <row r="105" spans="1:38" ht="61.2" x14ac:dyDescent="0.3">
      <c r="A105" s="5" t="str">
        <f>TRIM(Z105)</f>
        <v>36366</v>
      </c>
      <c r="B105" s="228" t="str">
        <f>IFERROR(VLOOKUP(Table3[[#This Row],[Truck Number]], HolmanReport!C:C,1,0), "Research w.Holman")</f>
        <v>Research w.Holman</v>
      </c>
      <c r="C10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5" s="229">
        <f ca="1">IF(Table3[[#This Row],[Ticket Status]]="OPEN", SUM((TODAY())-Table3[[#This Row],[Original Start Date]]), "Not Open")</f>
        <v>79</v>
      </c>
      <c r="E105" s="229" t="str">
        <f>Table3[[#This Row],[Renter Name]]</f>
        <v>MICHAEL ANGELO</v>
      </c>
      <c r="F105" s="229" t="str">
        <f>IFERROR(VLOOKUP(Table3[[#This Row],[Rental under Name: ]], 'TPMS-Auto'!C:G,5,0), "RESEARCH!!")</f>
        <v>MANGELO</v>
      </c>
      <c r="G105" s="229" t="str">
        <f>IFERROR(VLOOKUP(Table3[[#This Row],[Truck Number]],'TPMS-Auto'!$A:$K,3, 0), "Not Assigned in TPMS!!")</f>
        <v>MICHAEL ANGELO</v>
      </c>
      <c r="H105" s="229" t="str">
        <f>IFERROR(VLOOKUP(Table3[[#This Row],[Truck Number]],'TPMS-Auto'!$A:$K,7, 0), "Not Assigned in TPMS!!")</f>
        <v>MANGELO</v>
      </c>
      <c r="I105" s="69" t="str">
        <f>IFERROR(VLOOKUP(Table3[[#This Row],[Truck Number]], Query1[[TRUCK_LU]:[Service Date]],25, 0), "Not Assigned in TPMS!!")</f>
        <v>Not Assigned in TPMS!!</v>
      </c>
      <c r="J105" s="69" t="str">
        <f>IF(E105=E104, "Yes", "No")</f>
        <v>No</v>
      </c>
      <c r="K105" s="236" t="s">
        <v>2723</v>
      </c>
      <c r="L105" s="236" t="s">
        <v>1759</v>
      </c>
      <c r="M105" s="236" t="s">
        <v>197</v>
      </c>
      <c r="N105" s="236" t="s">
        <v>2724</v>
      </c>
      <c r="O105" s="237">
        <v>46067</v>
      </c>
      <c r="P105" s="236" t="s">
        <v>1763</v>
      </c>
      <c r="Q105" s="236" t="s">
        <v>1764</v>
      </c>
      <c r="R105" s="236" t="s">
        <v>655</v>
      </c>
      <c r="S105" s="236" t="s">
        <v>202</v>
      </c>
      <c r="T105" s="236">
        <v>18</v>
      </c>
      <c r="U105" s="236">
        <v>3</v>
      </c>
      <c r="V105" s="238">
        <v>72</v>
      </c>
      <c r="W105" s="236">
        <v>2</v>
      </c>
      <c r="X105" s="236">
        <v>20</v>
      </c>
      <c r="Y105" s="236" t="s">
        <v>203</v>
      </c>
      <c r="Z105" s="236" t="s">
        <v>1758</v>
      </c>
      <c r="AA105" s="236"/>
      <c r="AB105" s="236" t="s">
        <v>204</v>
      </c>
      <c r="AC105" s="236" t="s">
        <v>205</v>
      </c>
      <c r="AD105" s="236">
        <v>2</v>
      </c>
      <c r="AE105" s="236" t="s">
        <v>206</v>
      </c>
      <c r="AF105" s="236">
        <v>25</v>
      </c>
      <c r="AG105" s="236" t="s">
        <v>384</v>
      </c>
      <c r="AH105" s="236" t="s">
        <v>385</v>
      </c>
      <c r="AI105" s="236" t="s">
        <v>209</v>
      </c>
      <c r="AJ105" s="236">
        <v>2</v>
      </c>
      <c r="AK105" s="237">
        <v>46007</v>
      </c>
      <c r="AL105" s="236" t="s">
        <v>195</v>
      </c>
    </row>
    <row r="106" spans="1:38" ht="61.2" x14ac:dyDescent="0.3">
      <c r="A106" s="5" t="str">
        <f>TRIM(Z106)</f>
        <v>36402</v>
      </c>
      <c r="B106" s="228" t="str">
        <f>IFERROR(VLOOKUP(Table3[[#This Row],[Truck Number]], HolmanReport!C:C,1,0), "Research w.Holman")</f>
        <v>36402</v>
      </c>
      <c r="C10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6" s="229">
        <f ca="1">IF(Table3[[#This Row],[Ticket Status]]="OPEN", SUM((TODAY())-Table3[[#This Row],[Original Start Date]]), "Not Open")</f>
        <v>6</v>
      </c>
      <c r="E106" s="229" t="str">
        <f>Table3[[#This Row],[Renter Name]]</f>
        <v>ALEXANDER GUILLAUME</v>
      </c>
      <c r="F106" s="229" t="str">
        <f>IFERROR(VLOOKUP(Table3[[#This Row],[Rental under Name: ]], 'TPMS-Auto'!C:G,5,0), "RESEARCH!!")</f>
        <v>AGUILLA</v>
      </c>
      <c r="G106" s="229" t="str">
        <f>IFERROR(VLOOKUP(Table3[[#This Row],[Truck Number]],'TPMS-Auto'!$A:$K,3, 0), "Not Assigned in TPMS!!")</f>
        <v>ALEXANDER GUILLAUME</v>
      </c>
      <c r="H106" s="229" t="str">
        <f>IFERROR(VLOOKUP(Table3[[#This Row],[Truck Number]],'TPMS-Auto'!$A:$K,7, 0), "Not Assigned in TPMS!!")</f>
        <v>AGUILLA</v>
      </c>
      <c r="I106" s="69" t="str">
        <f>IFERROR(VLOOKUP(Table3[[#This Row],[Truck Number]], Query1[[TRUCK_LU]:[Service Date]],25, 0), "Not Assigned in TPMS!!")</f>
        <v>Not Assigned in TPMS!!</v>
      </c>
      <c r="J106" s="69" t="str">
        <f>IF(E106=E105, "Yes", "No")</f>
        <v>No</v>
      </c>
      <c r="K106" s="236" t="s">
        <v>31258</v>
      </c>
      <c r="L106" s="236" t="s">
        <v>14836</v>
      </c>
      <c r="M106" s="236" t="s">
        <v>197</v>
      </c>
      <c r="N106" s="236" t="s">
        <v>31259</v>
      </c>
      <c r="O106" s="237">
        <v>46080</v>
      </c>
      <c r="P106" s="236" t="s">
        <v>31260</v>
      </c>
      <c r="Q106" s="236" t="s">
        <v>31261</v>
      </c>
      <c r="R106" s="236" t="s">
        <v>719</v>
      </c>
      <c r="S106" s="236" t="s">
        <v>220</v>
      </c>
      <c r="T106" s="236">
        <v>3</v>
      </c>
      <c r="U106" s="236">
        <v>3</v>
      </c>
      <c r="V106" s="238">
        <v>72</v>
      </c>
      <c r="W106" s="236">
        <v>0</v>
      </c>
      <c r="X106" s="236">
        <v>7</v>
      </c>
      <c r="Y106" s="236" t="s">
        <v>203</v>
      </c>
      <c r="Z106" s="236" t="s">
        <v>694</v>
      </c>
      <c r="AA106" s="236"/>
      <c r="AB106" s="236" t="s">
        <v>204</v>
      </c>
      <c r="AC106" s="236" t="s">
        <v>205</v>
      </c>
      <c r="AD106" s="236">
        <v>4</v>
      </c>
      <c r="AE106" s="236" t="s">
        <v>206</v>
      </c>
      <c r="AF106" s="236">
        <v>24</v>
      </c>
      <c r="AG106" s="236" t="s">
        <v>270</v>
      </c>
      <c r="AH106" s="236" t="s">
        <v>470</v>
      </c>
      <c r="AI106" s="236" t="s">
        <v>209</v>
      </c>
      <c r="AJ106" s="236">
        <v>0</v>
      </c>
      <c r="AK106" s="237">
        <v>46080</v>
      </c>
      <c r="AL106" s="236" t="s">
        <v>195</v>
      </c>
    </row>
    <row r="107" spans="1:38" ht="61.2" x14ac:dyDescent="0.3">
      <c r="A107" s="5" t="str">
        <f>TRIM(Z107)</f>
        <v>36406</v>
      </c>
      <c r="B107" s="228" t="str">
        <f>IFERROR(VLOOKUP(Table3[[#This Row],[Truck Number]], HolmanReport!C:C,1,0), "Research w.Holman")</f>
        <v>36406</v>
      </c>
      <c r="C10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7" s="229">
        <f ca="1">IF(Table3[[#This Row],[Ticket Status]]="OPEN", SUM((TODAY())-Table3[[#This Row],[Original Start Date]]), "Not Open")</f>
        <v>9</v>
      </c>
      <c r="E107" s="229" t="str">
        <f>Table3[[#This Row],[Renter Name]]</f>
        <v>PEDRO LABOY</v>
      </c>
      <c r="F107" s="229" t="str">
        <f>IFERROR(VLOOKUP(Table3[[#This Row],[Rental under Name: ]], 'TPMS-Auto'!C:G,5,0), "RESEARCH!!")</f>
        <v>PLABOY</v>
      </c>
      <c r="G107" s="229" t="str">
        <f>IFERROR(VLOOKUP(Table3[[#This Row],[Truck Number]],'TPMS-Auto'!$A:$K,3, 0), "Not Assigned in TPMS!!")</f>
        <v>PEDRO LABOY</v>
      </c>
      <c r="H107" s="229" t="str">
        <f>IFERROR(VLOOKUP(Table3[[#This Row],[Truck Number]],'TPMS-Auto'!$A:$K,7, 0), "Not Assigned in TPMS!!")</f>
        <v>PLABOY</v>
      </c>
      <c r="I107" s="69" t="str">
        <f>IFERROR(VLOOKUP(Table3[[#This Row],[Truck Number]], Query1[[TRUCK_LU]:[Service Date]],25, 0), "Not Assigned in TPMS!!")</f>
        <v>Not Assigned in TPMS!!</v>
      </c>
      <c r="J107" s="69" t="str">
        <f>IF(E107=E106, "Yes", "No")</f>
        <v>No</v>
      </c>
      <c r="K107" s="236" t="s">
        <v>3440</v>
      </c>
      <c r="L107" s="236" t="s">
        <v>2238</v>
      </c>
      <c r="M107" s="236" t="s">
        <v>197</v>
      </c>
      <c r="N107" s="236" t="s">
        <v>3441</v>
      </c>
      <c r="O107" s="237">
        <v>46077</v>
      </c>
      <c r="P107" s="236" t="s">
        <v>1976</v>
      </c>
      <c r="Q107" s="236" t="s">
        <v>1977</v>
      </c>
      <c r="R107" s="236" t="s">
        <v>318</v>
      </c>
      <c r="S107" s="236" t="s">
        <v>220</v>
      </c>
      <c r="T107" s="236">
        <v>19</v>
      </c>
      <c r="U107" s="236">
        <v>7</v>
      </c>
      <c r="V107" s="238">
        <v>73</v>
      </c>
      <c r="W107" s="236">
        <v>1</v>
      </c>
      <c r="X107" s="236">
        <v>10</v>
      </c>
      <c r="Y107" s="236" t="s">
        <v>203</v>
      </c>
      <c r="Z107" s="236" t="s">
        <v>2237</v>
      </c>
      <c r="AA107" s="236"/>
      <c r="AB107" s="236" t="s">
        <v>204</v>
      </c>
      <c r="AC107" s="236" t="s">
        <v>205</v>
      </c>
      <c r="AD107" s="236">
        <v>0</v>
      </c>
      <c r="AE107" s="236" t="s">
        <v>206</v>
      </c>
      <c r="AF107" s="236">
        <v>25</v>
      </c>
      <c r="AG107" s="236" t="s">
        <v>461</v>
      </c>
      <c r="AH107" s="236" t="s">
        <v>462</v>
      </c>
      <c r="AI107" s="236" t="s">
        <v>209</v>
      </c>
      <c r="AJ107" s="236">
        <v>0</v>
      </c>
      <c r="AK107" s="237">
        <v>46077</v>
      </c>
      <c r="AL107" s="236" t="s">
        <v>195</v>
      </c>
    </row>
    <row r="108" spans="1:38" ht="61.2" x14ac:dyDescent="0.3">
      <c r="A108" s="5" t="str">
        <f>TRIM(Z108)</f>
        <v>36407</v>
      </c>
      <c r="B108" s="228" t="str">
        <f>IFERROR(VLOOKUP(Table3[[#This Row],[Truck Number]], HolmanReport!C:C,1,0), "Research w.Holman")</f>
        <v>36407</v>
      </c>
      <c r="C10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8" s="229">
        <f ca="1">IF(Table3[[#This Row],[Ticket Status]]="OPEN", SUM((TODAY())-Table3[[#This Row],[Original Start Date]]), "Not Open")</f>
        <v>66</v>
      </c>
      <c r="E108" s="229" t="str">
        <f>Table3[[#This Row],[Renter Name]]</f>
        <v>CHRISTOPHER WURTZ</v>
      </c>
      <c r="F108" s="229" t="str">
        <f>IFERROR(VLOOKUP(Table3[[#This Row],[Rental under Name: ]], 'TPMS-Auto'!C:G,5,0), "RESEARCH!!")</f>
        <v>CWURTZ1</v>
      </c>
      <c r="G108" s="229" t="str">
        <f>IFERROR(VLOOKUP(Table3[[#This Row],[Truck Number]],'TPMS-Auto'!$A:$K,3, 0), "Not Assigned in TPMS!!")</f>
        <v>CHRISTOPHER WURTZ</v>
      </c>
      <c r="H108" s="229" t="str">
        <f>IFERROR(VLOOKUP(Table3[[#This Row],[Truck Number]],'TPMS-Auto'!$A:$K,7, 0), "Not Assigned in TPMS!!")</f>
        <v>CWURTZ1</v>
      </c>
      <c r="I108" s="69" t="str">
        <f>IFERROR(VLOOKUP(Table3[[#This Row],[Truck Number]], Query1[[TRUCK_LU]:[Service Date]],25, 0), "Not Assigned in TPMS!!")</f>
        <v>Not Assigned in TPMS!!</v>
      </c>
      <c r="J108" s="69" t="str">
        <f>IF(E108=E107, "Yes", "No")</f>
        <v>No</v>
      </c>
      <c r="K108" s="236" t="s">
        <v>31250</v>
      </c>
      <c r="L108" s="236" t="s">
        <v>2243</v>
      </c>
      <c r="M108" s="236" t="s">
        <v>197</v>
      </c>
      <c r="N108" s="236" t="s">
        <v>31251</v>
      </c>
      <c r="O108" s="237">
        <v>46080</v>
      </c>
      <c r="P108" s="236" t="s">
        <v>2247</v>
      </c>
      <c r="Q108" s="236" t="s">
        <v>2248</v>
      </c>
      <c r="R108" s="236" t="s">
        <v>435</v>
      </c>
      <c r="S108" s="236" t="s">
        <v>202</v>
      </c>
      <c r="T108" s="236">
        <v>5</v>
      </c>
      <c r="U108" s="236">
        <v>5</v>
      </c>
      <c r="V108" s="238">
        <v>69</v>
      </c>
      <c r="W108" s="236">
        <v>0</v>
      </c>
      <c r="X108" s="236">
        <v>7</v>
      </c>
      <c r="Y108" s="236" t="s">
        <v>203</v>
      </c>
      <c r="Z108" s="236" t="s">
        <v>2242</v>
      </c>
      <c r="AA108" s="236"/>
      <c r="AB108" s="236" t="s">
        <v>204</v>
      </c>
      <c r="AC108" s="236" t="s">
        <v>205</v>
      </c>
      <c r="AD108" s="236">
        <v>2</v>
      </c>
      <c r="AE108" s="236" t="s">
        <v>206</v>
      </c>
      <c r="AF108" s="236">
        <v>25</v>
      </c>
      <c r="AG108" s="236" t="s">
        <v>270</v>
      </c>
      <c r="AH108" s="236" t="s">
        <v>271</v>
      </c>
      <c r="AI108" s="236" t="s">
        <v>209</v>
      </c>
      <c r="AJ108" s="236">
        <v>2</v>
      </c>
      <c r="AK108" s="237">
        <v>46020</v>
      </c>
      <c r="AL108" s="236" t="s">
        <v>195</v>
      </c>
    </row>
    <row r="109" spans="1:38" ht="61.2" x14ac:dyDescent="0.3">
      <c r="A109" s="5" t="str">
        <f>TRIM(Z109)</f>
        <v>36417</v>
      </c>
      <c r="B109" s="228" t="str">
        <f>IFERROR(VLOOKUP(Table3[[#This Row],[Truck Number]], HolmanReport!C:C,1,0), "Research w.Holman")</f>
        <v>Research w.Holman</v>
      </c>
      <c r="C10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9" s="229">
        <f ca="1">IF(Table3[[#This Row],[Ticket Status]]="OPEN", SUM((TODAY())-Table3[[#This Row],[Original Start Date]]), "Not Open")</f>
        <v>135</v>
      </c>
      <c r="E109" s="229" t="str">
        <f>Table3[[#This Row],[Renter Name]]</f>
        <v>MICHAEL BONOMI</v>
      </c>
      <c r="F109" s="229" t="str">
        <f>IFERROR(VLOOKUP(Table3[[#This Row],[Rental under Name: ]], 'TPMS-Auto'!C:G,5,0), "RESEARCH!!")</f>
        <v>MBONOM</v>
      </c>
      <c r="G109" s="229" t="str">
        <f>IFERROR(VLOOKUP(Table3[[#This Row],[Truck Number]],'TPMS-Auto'!$A:$K,3, 0), "Not Assigned in TPMS!!")</f>
        <v>KEVIN COLEMAN</v>
      </c>
      <c r="H109" s="229" t="str">
        <f>IFERROR(VLOOKUP(Table3[[#This Row],[Truck Number]],'TPMS-Auto'!$A:$K,7, 0), "Not Assigned in TPMS!!")</f>
        <v>KCOLE17</v>
      </c>
      <c r="I109" s="69" t="str">
        <f>IFERROR(VLOOKUP(Table3[[#This Row],[Truck Number]], Query1[[TRUCK_LU]:[Service Date]],25, 0), "Not Assigned in TPMS!!")</f>
        <v>Not Assigned in TPMS!!</v>
      </c>
      <c r="J109" s="69" t="str">
        <f>IF(E109=E108, "Yes", "No")</f>
        <v>No</v>
      </c>
      <c r="K109" s="236" t="s">
        <v>2725</v>
      </c>
      <c r="L109" s="236" t="s">
        <v>704</v>
      </c>
      <c r="M109" s="236" t="s">
        <v>215</v>
      </c>
      <c r="N109" s="236" t="s">
        <v>2726</v>
      </c>
      <c r="O109" s="237">
        <v>46071</v>
      </c>
      <c r="P109" s="236" t="s">
        <v>710</v>
      </c>
      <c r="Q109" s="236" t="s">
        <v>711</v>
      </c>
      <c r="R109" s="236" t="s">
        <v>655</v>
      </c>
      <c r="S109" s="236" t="s">
        <v>202</v>
      </c>
      <c r="T109" s="236">
        <v>30</v>
      </c>
      <c r="U109" s="236">
        <v>30</v>
      </c>
      <c r="V109" s="238">
        <v>72</v>
      </c>
      <c r="W109" s="236">
        <v>0</v>
      </c>
      <c r="X109" s="236">
        <v>16</v>
      </c>
      <c r="Y109" s="236" t="s">
        <v>203</v>
      </c>
      <c r="Z109" s="236" t="s">
        <v>703</v>
      </c>
      <c r="AA109" s="236"/>
      <c r="AB109" s="236" t="s">
        <v>204</v>
      </c>
      <c r="AC109" s="236"/>
      <c r="AD109" s="236">
        <v>0</v>
      </c>
      <c r="AE109" s="236" t="s">
        <v>206</v>
      </c>
      <c r="AF109" s="236">
        <v>24</v>
      </c>
      <c r="AG109" s="236" t="s">
        <v>298</v>
      </c>
      <c r="AH109" s="236" t="s">
        <v>505</v>
      </c>
      <c r="AI109" s="236" t="s">
        <v>209</v>
      </c>
      <c r="AJ109" s="236">
        <v>4</v>
      </c>
      <c r="AK109" s="237">
        <v>45951</v>
      </c>
      <c r="AL109" s="236" t="s">
        <v>195</v>
      </c>
    </row>
    <row r="110" spans="1:38" ht="61.2" x14ac:dyDescent="0.3">
      <c r="A110" s="5" t="str">
        <f>TRIM(Z110)</f>
        <v>36418</v>
      </c>
      <c r="B110" s="228" t="str">
        <f>IFERROR(VLOOKUP(Table3[[#This Row],[Truck Number]], HolmanReport!C:C,1,0), "Research w.Holman")</f>
        <v>36418</v>
      </c>
      <c r="C11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0" s="229">
        <f ca="1">IF(Table3[[#This Row],[Ticket Status]]="OPEN", SUM((TODAY())-Table3[[#This Row],[Original Start Date]]), "Not Open")</f>
        <v>8</v>
      </c>
      <c r="E110" s="229" t="str">
        <f>Table3[[#This Row],[Renter Name]]</f>
        <v>JOSE RANGEL</v>
      </c>
      <c r="F110" s="229" t="str">
        <f>IFERROR(VLOOKUP(Table3[[#This Row],[Rental under Name: ]], 'TPMS-Auto'!C:G,5,0), "RESEARCH!!")</f>
        <v>JRANGEL</v>
      </c>
      <c r="G110" s="229" t="str">
        <f>IFERROR(VLOOKUP(Table3[[#This Row],[Truck Number]],'TPMS-Auto'!$A:$K,3, 0), "Not Assigned in TPMS!!")</f>
        <v>Not Assigned in TPMS!!</v>
      </c>
      <c r="H110" s="229" t="str">
        <f>IFERROR(VLOOKUP(Table3[[#This Row],[Truck Number]],'TPMS-Auto'!$A:$K,7, 0), "Not Assigned in TPMS!!")</f>
        <v>Not Assigned in TPMS!!</v>
      </c>
      <c r="I110" s="69" t="str">
        <f>IFERROR(VLOOKUP(Table3[[#This Row],[Truck Number]], Query1[[TRUCK_LU]:[Service Date]],25, 0), "Not Assigned in TPMS!!")</f>
        <v>Not Assigned in TPMS!!</v>
      </c>
      <c r="J110" s="69" t="str">
        <f>IF(E110=E109, "Yes", "No")</f>
        <v>No</v>
      </c>
      <c r="K110" s="236" t="s">
        <v>3446</v>
      </c>
      <c r="L110" s="236" t="s">
        <v>3443</v>
      </c>
      <c r="M110" s="236" t="s">
        <v>197</v>
      </c>
      <c r="N110" s="236" t="s">
        <v>3447</v>
      </c>
      <c r="O110" s="237">
        <v>46078</v>
      </c>
      <c r="P110" s="236" t="s">
        <v>3448</v>
      </c>
      <c r="Q110" s="236" t="s">
        <v>3449</v>
      </c>
      <c r="R110" s="236" t="s">
        <v>250</v>
      </c>
      <c r="S110" s="236" t="s">
        <v>220</v>
      </c>
      <c r="T110" s="236">
        <v>14</v>
      </c>
      <c r="U110" s="236">
        <v>14</v>
      </c>
      <c r="V110" s="238">
        <v>69</v>
      </c>
      <c r="W110" s="236">
        <v>0</v>
      </c>
      <c r="X110" s="236">
        <v>9</v>
      </c>
      <c r="Y110" s="236" t="s">
        <v>203</v>
      </c>
      <c r="Z110" s="236" t="s">
        <v>3442</v>
      </c>
      <c r="AA110" s="236"/>
      <c r="AB110" s="236" t="s">
        <v>204</v>
      </c>
      <c r="AC110" s="236" t="s">
        <v>205</v>
      </c>
      <c r="AD110" s="236">
        <v>0</v>
      </c>
      <c r="AE110" s="236" t="s">
        <v>206</v>
      </c>
      <c r="AF110" s="236">
        <v>23</v>
      </c>
      <c r="AG110" s="236" t="s">
        <v>207</v>
      </c>
      <c r="AH110" s="236" t="s">
        <v>208</v>
      </c>
      <c r="AI110" s="236" t="s">
        <v>209</v>
      </c>
      <c r="AJ110" s="236">
        <v>0</v>
      </c>
      <c r="AK110" s="237">
        <v>46078</v>
      </c>
      <c r="AL110" s="236" t="s">
        <v>195</v>
      </c>
    </row>
    <row r="111" spans="1:38" ht="61.2" x14ac:dyDescent="0.3">
      <c r="A111" s="5" t="str">
        <f>TRIM(Z111)</f>
        <v>36438</v>
      </c>
      <c r="B111" s="228" t="str">
        <f>IFERROR(VLOOKUP(Table3[[#This Row],[Truck Number]], HolmanReport!C:C,1,0), "Research w.Holman")</f>
        <v>Research w.Holman</v>
      </c>
      <c r="C11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1" s="229">
        <f ca="1">IF(Table3[[#This Row],[Ticket Status]]="OPEN", SUM((TODAY())-Table3[[#This Row],[Original Start Date]]), "Not Open")</f>
        <v>128</v>
      </c>
      <c r="E111" s="229" t="str">
        <f>Table3[[#This Row],[Renter Name]]</f>
        <v>BRIAN POWERS</v>
      </c>
      <c r="F111" s="229" t="str">
        <f>IFERROR(VLOOKUP(Table3[[#This Row],[Rental under Name: ]], 'TPMS-Auto'!C:G,5,0), "RESEARCH!!")</f>
        <v>BPOWER8</v>
      </c>
      <c r="G111" s="229" t="str">
        <f>IFERROR(VLOOKUP(Table3[[#This Row],[Truck Number]],'TPMS-Auto'!$A:$K,3, 0), "Not Assigned in TPMS!!")</f>
        <v>BRIAN POWERS</v>
      </c>
      <c r="H111" s="229" t="str">
        <f>IFERROR(VLOOKUP(Table3[[#This Row],[Truck Number]],'TPMS-Auto'!$A:$K,7, 0), "Not Assigned in TPMS!!")</f>
        <v>BPOWER8</v>
      </c>
      <c r="I111" s="69" t="str">
        <f>IFERROR(VLOOKUP(Table3[[#This Row],[Truck Number]], Query1[[TRUCK_LU]:[Service Date]],25, 0), "Not Assigned in TPMS!!")</f>
        <v>Not Assigned in TPMS!!</v>
      </c>
      <c r="J111" s="69" t="str">
        <f>IF(E111=E110, "Yes", "No")</f>
        <v>No</v>
      </c>
      <c r="K111" s="236" t="s">
        <v>2727</v>
      </c>
      <c r="L111" s="236" t="s">
        <v>713</v>
      </c>
      <c r="M111" s="236" t="s">
        <v>197</v>
      </c>
      <c r="N111" s="236" t="s">
        <v>2728</v>
      </c>
      <c r="O111" s="237">
        <v>46078</v>
      </c>
      <c r="P111" s="236" t="s">
        <v>717</v>
      </c>
      <c r="Q111" s="236" t="s">
        <v>718</v>
      </c>
      <c r="R111" s="236" t="s">
        <v>719</v>
      </c>
      <c r="S111" s="236" t="s">
        <v>202</v>
      </c>
      <c r="T111" s="236">
        <v>7</v>
      </c>
      <c r="U111" s="236">
        <v>7</v>
      </c>
      <c r="V111" s="238">
        <v>72</v>
      </c>
      <c r="W111" s="236">
        <v>0</v>
      </c>
      <c r="X111" s="236">
        <v>9</v>
      </c>
      <c r="Y111" s="236" t="s">
        <v>203</v>
      </c>
      <c r="Z111" s="236" t="s">
        <v>712</v>
      </c>
      <c r="AA111" s="236"/>
      <c r="AB111" s="236" t="s">
        <v>204</v>
      </c>
      <c r="AC111" s="236" t="s">
        <v>205</v>
      </c>
      <c r="AD111" s="236">
        <v>2</v>
      </c>
      <c r="AE111" s="236" t="s">
        <v>206</v>
      </c>
      <c r="AF111" s="236">
        <v>24</v>
      </c>
      <c r="AG111" s="236" t="s">
        <v>270</v>
      </c>
      <c r="AH111" s="236" t="s">
        <v>526</v>
      </c>
      <c r="AI111" s="236" t="s">
        <v>209</v>
      </c>
      <c r="AJ111" s="236">
        <v>4</v>
      </c>
      <c r="AK111" s="237">
        <v>45958</v>
      </c>
      <c r="AL111" s="236" t="s">
        <v>223</v>
      </c>
    </row>
    <row r="112" spans="1:38" ht="61.2" x14ac:dyDescent="0.3">
      <c r="A112" s="5" t="str">
        <f>TRIM(Z112)</f>
        <v>36443</v>
      </c>
      <c r="B112" s="228" t="str">
        <f>IFERROR(VLOOKUP(Table3[[#This Row],[Truck Number]], HolmanReport!C:C,1,0), "Research w.Holman")</f>
        <v>36443</v>
      </c>
      <c r="C11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2" s="229">
        <f ca="1">IF(Table3[[#This Row],[Ticket Status]]="OPEN", SUM((TODAY())-Table3[[#This Row],[Original Start Date]]), "Not Open")</f>
        <v>52</v>
      </c>
      <c r="E112" s="229" t="str">
        <f>Table3[[#This Row],[Renter Name]]</f>
        <v>DANTE EVANS</v>
      </c>
      <c r="F112" s="229" t="str">
        <f>IFERROR(VLOOKUP(Table3[[#This Row],[Rental under Name: ]], 'TPMS-Auto'!C:G,5,0), "RESEARCH!!")</f>
        <v>RESEARCH!!</v>
      </c>
      <c r="G112" s="229" t="str">
        <f>IFERROR(VLOOKUP(Table3[[#This Row],[Truck Number]],'TPMS-Auto'!$A:$K,3, 0), "Not Assigned in TPMS!!")</f>
        <v>DONTA EVANS</v>
      </c>
      <c r="H112" s="229" t="str">
        <f>IFERROR(VLOOKUP(Table3[[#This Row],[Truck Number]],'TPMS-Auto'!$A:$K,7, 0), "Not Assigned in TPMS!!")</f>
        <v>DEVANS</v>
      </c>
      <c r="I112" s="69" t="str">
        <f>IFERROR(VLOOKUP(Table3[[#This Row],[Truck Number]], Query1[[TRUCK_LU]:[Service Date]],25, 0), "Not Assigned in TPMS!!")</f>
        <v>Not Assigned in TPMS!!</v>
      </c>
      <c r="J112" s="69" t="str">
        <f>IF(E112=E111, "Yes", "No")</f>
        <v>No</v>
      </c>
      <c r="K112" s="236" t="s">
        <v>2729</v>
      </c>
      <c r="L112" s="236" t="s">
        <v>721</v>
      </c>
      <c r="M112" s="236" t="s">
        <v>197</v>
      </c>
      <c r="N112" s="236" t="s">
        <v>2730</v>
      </c>
      <c r="O112" s="237">
        <v>46064</v>
      </c>
      <c r="P112" s="236" t="s">
        <v>1595</v>
      </c>
      <c r="Q112" s="236" t="s">
        <v>1596</v>
      </c>
      <c r="R112" s="236" t="s">
        <v>541</v>
      </c>
      <c r="S112" s="236" t="s">
        <v>220</v>
      </c>
      <c r="T112" s="236">
        <v>23</v>
      </c>
      <c r="U112" s="236">
        <v>6</v>
      </c>
      <c r="V112" s="238">
        <v>72</v>
      </c>
      <c r="W112" s="236">
        <v>2</v>
      </c>
      <c r="X112" s="236">
        <v>23</v>
      </c>
      <c r="Y112" s="236" t="s">
        <v>203</v>
      </c>
      <c r="Z112" s="236" t="s">
        <v>720</v>
      </c>
      <c r="AA112" s="236"/>
      <c r="AB112" s="236" t="s">
        <v>204</v>
      </c>
      <c r="AC112" s="236" t="s">
        <v>205</v>
      </c>
      <c r="AD112" s="236">
        <v>0</v>
      </c>
      <c r="AE112" s="236" t="s">
        <v>206</v>
      </c>
      <c r="AF112" s="236">
        <v>24</v>
      </c>
      <c r="AG112" s="236" t="s">
        <v>384</v>
      </c>
      <c r="AH112" s="236" t="s">
        <v>1154</v>
      </c>
      <c r="AI112" s="236" t="s">
        <v>209</v>
      </c>
      <c r="AJ112" s="236">
        <v>1</v>
      </c>
      <c r="AK112" s="237">
        <v>46034</v>
      </c>
      <c r="AL112" s="236" t="s">
        <v>195</v>
      </c>
    </row>
    <row r="113" spans="1:38" ht="61.2" x14ac:dyDescent="0.3">
      <c r="A113" s="5" t="str">
        <f>TRIM(Z113)</f>
        <v>36477</v>
      </c>
      <c r="B113" s="228" t="str">
        <f>IFERROR(VLOOKUP(Table3[[#This Row],[Truck Number]], HolmanReport!C:C,1,0), "Research w.Holman")</f>
        <v>Research w.Holman</v>
      </c>
      <c r="C11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3" s="229">
        <f ca="1">IF(Table3[[#This Row],[Ticket Status]]="OPEN", SUM((TODAY())-Table3[[#This Row],[Original Start Date]]), "Not Open")</f>
        <v>58</v>
      </c>
      <c r="E113" s="229" t="str">
        <f>Table3[[#This Row],[Renter Name]]</f>
        <v>JAYTHAN FISHER</v>
      </c>
      <c r="F113" s="229" t="str">
        <f>IFERROR(VLOOKUP(Table3[[#This Row],[Rental under Name: ]], 'TPMS-Auto'!C:G,5,0), "RESEARCH!!")</f>
        <v>JFISHE0</v>
      </c>
      <c r="G113" s="229" t="str">
        <f>IFERROR(VLOOKUP(Table3[[#This Row],[Truck Number]],'TPMS-Auto'!$A:$K,3, 0), "Not Assigned in TPMS!!")</f>
        <v>JAYTHAN FISHER</v>
      </c>
      <c r="H113" s="229" t="str">
        <f>IFERROR(VLOOKUP(Table3[[#This Row],[Truck Number]],'TPMS-Auto'!$A:$K,7, 0), "Not Assigned in TPMS!!")</f>
        <v>JFISHE0</v>
      </c>
      <c r="I113" s="69" t="str">
        <f>IFERROR(VLOOKUP(Table3[[#This Row],[Truck Number]], Query1[[TRUCK_LU]:[Service Date]],25, 0), "Not Assigned in TPMS!!")</f>
        <v>Not Assigned in TPMS!!</v>
      </c>
      <c r="J113" s="69" t="str">
        <f>IF(E113=E112, "Yes", "No")</f>
        <v>No</v>
      </c>
      <c r="K113" s="236" t="s">
        <v>2731</v>
      </c>
      <c r="L113" s="236" t="s">
        <v>2264</v>
      </c>
      <c r="M113" s="236" t="s">
        <v>215</v>
      </c>
      <c r="N113" s="236" t="s">
        <v>2732</v>
      </c>
      <c r="O113" s="237">
        <v>46058</v>
      </c>
      <c r="P113" s="236" t="s">
        <v>2268</v>
      </c>
      <c r="Q113" s="236" t="s">
        <v>2269</v>
      </c>
      <c r="R113" s="236" t="s">
        <v>268</v>
      </c>
      <c r="S113" s="236" t="s">
        <v>202</v>
      </c>
      <c r="T113" s="236">
        <v>30</v>
      </c>
      <c r="U113" s="236">
        <v>5</v>
      </c>
      <c r="V113" s="238">
        <v>68</v>
      </c>
      <c r="W113" s="236">
        <v>1</v>
      </c>
      <c r="X113" s="236">
        <v>29</v>
      </c>
      <c r="Y113" s="236" t="s">
        <v>203</v>
      </c>
      <c r="Z113" s="236" t="s">
        <v>2263</v>
      </c>
      <c r="AA113" s="236"/>
      <c r="AB113" s="236" t="s">
        <v>204</v>
      </c>
      <c r="AC113" s="236" t="s">
        <v>205</v>
      </c>
      <c r="AD113" s="236">
        <v>0</v>
      </c>
      <c r="AE113" s="236" t="s">
        <v>206</v>
      </c>
      <c r="AF113" s="236">
        <v>25</v>
      </c>
      <c r="AG113" s="236" t="s">
        <v>207</v>
      </c>
      <c r="AH113" s="236" t="s">
        <v>208</v>
      </c>
      <c r="AI113" s="236" t="s">
        <v>209</v>
      </c>
      <c r="AJ113" s="236">
        <v>1</v>
      </c>
      <c r="AK113" s="237">
        <v>46028</v>
      </c>
      <c r="AL113" s="236" t="s">
        <v>195</v>
      </c>
    </row>
    <row r="114" spans="1:38" ht="61.2" x14ac:dyDescent="0.3">
      <c r="A114" s="5" t="str">
        <f>TRIM(Z114)</f>
        <v>36516</v>
      </c>
      <c r="B114" s="228" t="str">
        <f>IFERROR(VLOOKUP(Table3[[#This Row],[Truck Number]], HolmanReport!C:C,1,0), "Research w.Holman")</f>
        <v>36516</v>
      </c>
      <c r="C11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4" s="229">
        <f ca="1">IF(Table3[[#This Row],[Ticket Status]]="OPEN", SUM((TODAY())-Table3[[#This Row],[Original Start Date]]), "Not Open")</f>
        <v>100</v>
      </c>
      <c r="E114" s="229" t="str">
        <f>Table3[[#This Row],[Renter Name]]</f>
        <v>GEORGE LLOYD</v>
      </c>
      <c r="F114" s="229" t="str">
        <f>IFERROR(VLOOKUP(Table3[[#This Row],[Rental under Name: ]], 'TPMS-Auto'!C:G,5,0), "RESEARCH!!")</f>
        <v>GLLOYD0</v>
      </c>
      <c r="G114" s="229" t="str">
        <f>IFERROR(VLOOKUP(Table3[[#This Row],[Truck Number]],'TPMS-Auto'!$A:$K,3, 0), "Not Assigned in TPMS!!")</f>
        <v>GEORGE LLOYD</v>
      </c>
      <c r="H114" s="229" t="str">
        <f>IFERROR(VLOOKUP(Table3[[#This Row],[Truck Number]],'TPMS-Auto'!$A:$K,7, 0), "Not Assigned in TPMS!!")</f>
        <v>GLLOYD0</v>
      </c>
      <c r="I114" s="69" t="str">
        <f>IFERROR(VLOOKUP(Table3[[#This Row],[Truck Number]], Query1[[TRUCK_LU]:[Service Date]],25, 0), "Not Assigned in TPMS!!")</f>
        <v>Not Assigned in TPMS!!</v>
      </c>
      <c r="J114" s="69" t="str">
        <f>IF(E114=E113, "Yes", "No")</f>
        <v>No</v>
      </c>
      <c r="K114" s="236" t="s">
        <v>2733</v>
      </c>
      <c r="L114" s="236" t="s">
        <v>730</v>
      </c>
      <c r="M114" s="236" t="s">
        <v>197</v>
      </c>
      <c r="N114" s="236" t="s">
        <v>2734</v>
      </c>
      <c r="O114" s="237">
        <v>46076</v>
      </c>
      <c r="P114" s="236" t="s">
        <v>734</v>
      </c>
      <c r="Q114" s="236" t="s">
        <v>735</v>
      </c>
      <c r="R114" s="236" t="s">
        <v>297</v>
      </c>
      <c r="S114" s="236" t="s">
        <v>202</v>
      </c>
      <c r="T114" s="236">
        <v>8</v>
      </c>
      <c r="U114" s="236">
        <v>8</v>
      </c>
      <c r="V114" s="238">
        <v>69</v>
      </c>
      <c r="W114" s="236">
        <v>0</v>
      </c>
      <c r="X114" s="236">
        <v>11</v>
      </c>
      <c r="Y114" s="236" t="s">
        <v>203</v>
      </c>
      <c r="Z114" s="236" t="s">
        <v>729</v>
      </c>
      <c r="AA114" s="236"/>
      <c r="AB114" s="236" t="s">
        <v>204</v>
      </c>
      <c r="AC114" s="236" t="s">
        <v>205</v>
      </c>
      <c r="AD114" s="236">
        <v>3</v>
      </c>
      <c r="AE114" s="236" t="s">
        <v>206</v>
      </c>
      <c r="AF114" s="236">
        <v>25</v>
      </c>
      <c r="AG114" s="236" t="s">
        <v>233</v>
      </c>
      <c r="AH114" s="236" t="s">
        <v>234</v>
      </c>
      <c r="AI114" s="236" t="s">
        <v>209</v>
      </c>
      <c r="AJ114" s="236">
        <v>3</v>
      </c>
      <c r="AK114" s="237">
        <v>45986</v>
      </c>
      <c r="AL114" s="236" t="s">
        <v>195</v>
      </c>
    </row>
    <row r="115" spans="1:38" ht="61.2" x14ac:dyDescent="0.3">
      <c r="A115" s="5" t="str">
        <f>TRIM(Z115)</f>
        <v>36517</v>
      </c>
      <c r="B115" s="228" t="str">
        <f>IFERROR(VLOOKUP(Table3[[#This Row],[Truck Number]], HolmanReport!C:C,1,0), "Research w.Holman")</f>
        <v>36517</v>
      </c>
      <c r="C11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5" s="229">
        <f ca="1">IF(Table3[[#This Row],[Ticket Status]]="OPEN", SUM((TODAY())-Table3[[#This Row],[Original Start Date]]), "Not Open")</f>
        <v>34</v>
      </c>
      <c r="E115" s="229" t="str">
        <f>Table3[[#This Row],[Renter Name]]</f>
        <v>RICARDO LARA</v>
      </c>
      <c r="F115" s="229" t="str">
        <f>IFERROR(VLOOKUP(Table3[[#This Row],[Rental under Name: ]], 'TPMS-Auto'!C:G,5,0), "RESEARCH!!")</f>
        <v>RLARA</v>
      </c>
      <c r="G115" s="229" t="str">
        <f>IFERROR(VLOOKUP(Table3[[#This Row],[Truck Number]],'TPMS-Auto'!$A:$K,3, 0), "Not Assigned in TPMS!!")</f>
        <v>RICARDO LARA</v>
      </c>
      <c r="H115" s="229" t="str">
        <f>IFERROR(VLOOKUP(Table3[[#This Row],[Truck Number]],'TPMS-Auto'!$A:$K,7, 0), "Not Assigned in TPMS!!")</f>
        <v>RLARA</v>
      </c>
      <c r="I115" s="69" t="str">
        <f>IFERROR(VLOOKUP(Table3[[#This Row],[Truck Number]], Query1[[TRUCK_LU]:[Service Date]],25, 0), "Not Assigned in TPMS!!")</f>
        <v>Not Assigned in TPMS!!</v>
      </c>
      <c r="J115" s="69" t="str">
        <f>IF(E115=E114, "Yes", "No")</f>
        <v>No</v>
      </c>
      <c r="K115" s="236" t="s">
        <v>31578</v>
      </c>
      <c r="L115" s="236" t="s">
        <v>3034</v>
      </c>
      <c r="M115" s="236" t="s">
        <v>197</v>
      </c>
      <c r="N115" s="236" t="s">
        <v>31579</v>
      </c>
      <c r="O115" s="237">
        <v>46082</v>
      </c>
      <c r="P115" s="236" t="s">
        <v>3036</v>
      </c>
      <c r="Q115" s="236" t="s">
        <v>3037</v>
      </c>
      <c r="R115" s="236" t="s">
        <v>575</v>
      </c>
      <c r="S115" s="236" t="s">
        <v>220</v>
      </c>
      <c r="T115" s="236">
        <v>6</v>
      </c>
      <c r="U115" s="236">
        <v>6</v>
      </c>
      <c r="V115" s="238">
        <v>68</v>
      </c>
      <c r="W115" s="236">
        <v>0</v>
      </c>
      <c r="X115" s="236">
        <v>5</v>
      </c>
      <c r="Y115" s="236" t="s">
        <v>203</v>
      </c>
      <c r="Z115" s="236" t="s">
        <v>3033</v>
      </c>
      <c r="AA115" s="236"/>
      <c r="AB115" s="236" t="s">
        <v>204</v>
      </c>
      <c r="AC115" s="236" t="s">
        <v>205</v>
      </c>
      <c r="AD115" s="236">
        <v>0</v>
      </c>
      <c r="AE115" s="236" t="s">
        <v>206</v>
      </c>
      <c r="AF115" s="236">
        <v>23</v>
      </c>
      <c r="AG115" s="236" t="s">
        <v>298</v>
      </c>
      <c r="AH115" s="236" t="s">
        <v>505</v>
      </c>
      <c r="AI115" s="236" t="s">
        <v>209</v>
      </c>
      <c r="AJ115" s="236">
        <v>1</v>
      </c>
      <c r="AK115" s="237">
        <v>46052</v>
      </c>
      <c r="AL115" s="236" t="s">
        <v>195</v>
      </c>
    </row>
    <row r="116" spans="1:38" ht="61.2" x14ac:dyDescent="0.3">
      <c r="A116" s="5" t="str">
        <f>TRIM(Z116)</f>
        <v>36585</v>
      </c>
      <c r="B116" s="228" t="str">
        <f>IFERROR(VLOOKUP(Table3[[#This Row],[Truck Number]], HolmanReport!C:C,1,0), "Research w.Holman")</f>
        <v>36585</v>
      </c>
      <c r="C11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6" s="229">
        <f ca="1">IF(Table3[[#This Row],[Ticket Status]]="OPEN", SUM((TODAY())-Table3[[#This Row],[Original Start Date]]), "Not Open")</f>
        <v>7</v>
      </c>
      <c r="E116" s="229" t="str">
        <f>Table3[[#This Row],[Renter Name]]</f>
        <v>JULIO LOPEZ</v>
      </c>
      <c r="F116" s="229" t="str">
        <f>IFERROR(VLOOKUP(Table3[[#This Row],[Rental under Name: ]], 'TPMS-Auto'!C:G,5,0), "RESEARCH!!")</f>
        <v>JLOP105</v>
      </c>
      <c r="G116" s="229" t="str">
        <f>IFERROR(VLOOKUP(Table3[[#This Row],[Truck Number]],'TPMS-Auto'!$A:$K,3, 0), "Not Assigned in TPMS!!")</f>
        <v>JULIO LOPEZ</v>
      </c>
      <c r="H116" s="229" t="str">
        <f>IFERROR(VLOOKUP(Table3[[#This Row],[Truck Number]],'TPMS-Auto'!$A:$K,7, 0), "Not Assigned in TPMS!!")</f>
        <v>JLOP105</v>
      </c>
      <c r="I116" s="69" t="str">
        <f>IFERROR(VLOOKUP(Table3[[#This Row],[Truck Number]], Query1[[TRUCK_LU]:[Service Date]],25, 0), "Not Assigned in TPMS!!")</f>
        <v>Not Assigned in TPMS!!</v>
      </c>
      <c r="J116" s="69" t="str">
        <f>IF(E116=E115, "Yes", "No")</f>
        <v>No</v>
      </c>
      <c r="K116" s="236" t="s">
        <v>31219</v>
      </c>
      <c r="L116" s="236" t="s">
        <v>14248</v>
      </c>
      <c r="M116" s="236" t="s">
        <v>197</v>
      </c>
      <c r="N116" s="236" t="s">
        <v>31220</v>
      </c>
      <c r="O116" s="237">
        <v>46079</v>
      </c>
      <c r="P116" s="236" t="s">
        <v>31221</v>
      </c>
      <c r="Q116" s="236" t="s">
        <v>31222</v>
      </c>
      <c r="R116" s="236" t="s">
        <v>219</v>
      </c>
      <c r="S116" s="236" t="s">
        <v>220</v>
      </c>
      <c r="T116" s="236">
        <v>6</v>
      </c>
      <c r="U116" s="236">
        <v>6</v>
      </c>
      <c r="V116" s="238">
        <v>72</v>
      </c>
      <c r="W116" s="236">
        <v>0</v>
      </c>
      <c r="X116" s="236">
        <v>8</v>
      </c>
      <c r="Y116" s="236" t="s">
        <v>203</v>
      </c>
      <c r="Z116" s="236" t="s">
        <v>4424</v>
      </c>
      <c r="AA116" s="236"/>
      <c r="AB116" s="236" t="s">
        <v>204</v>
      </c>
      <c r="AC116" s="236" t="s">
        <v>205</v>
      </c>
      <c r="AD116" s="236">
        <v>2</v>
      </c>
      <c r="AE116" s="236" t="s">
        <v>206</v>
      </c>
      <c r="AF116" s="236">
        <v>26</v>
      </c>
      <c r="AG116" s="236" t="s">
        <v>288</v>
      </c>
      <c r="AH116" s="236" t="s">
        <v>289</v>
      </c>
      <c r="AI116" s="236" t="s">
        <v>209</v>
      </c>
      <c r="AJ116" s="236">
        <v>0</v>
      </c>
      <c r="AK116" s="237">
        <v>46079</v>
      </c>
      <c r="AL116" s="236" t="s">
        <v>195</v>
      </c>
    </row>
    <row r="117" spans="1:38" ht="30.6" x14ac:dyDescent="0.3">
      <c r="A117" s="5" t="str">
        <f>TRIM(Z117)</f>
        <v>36597</v>
      </c>
      <c r="B117" s="228" t="str">
        <f>IFERROR(VLOOKUP(Table3[[#This Row],[Truck Number]], HolmanReport!C:C,1,0), "Research w.Holman")</f>
        <v>Research w.Holman</v>
      </c>
      <c r="C11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7" s="229">
        <f ca="1">IF(Table3[[#This Row],[Ticket Status]]="OPEN", SUM((TODAY())-Table3[[#This Row],[Original Start Date]]), "Not Open")</f>
        <v>174</v>
      </c>
      <c r="E117" s="229" t="str">
        <f>Table3[[#This Row],[Renter Name]]</f>
        <v>STEPHEN MEAD</v>
      </c>
      <c r="F117" s="229" t="str">
        <f>IFERROR(VLOOKUP(Table3[[#This Row],[Rental under Name: ]], 'TPMS-Auto'!C:G,5,0), "RESEARCH!!")</f>
        <v>SMEAD</v>
      </c>
      <c r="G117" s="229" t="str">
        <f>IFERROR(VLOOKUP(Table3[[#This Row],[Truck Number]],'TPMS-Auto'!$A:$K,3, 0), "Not Assigned in TPMS!!")</f>
        <v>STEPHEN MEAD</v>
      </c>
      <c r="H117" s="229" t="str">
        <f>IFERROR(VLOOKUP(Table3[[#This Row],[Truck Number]],'TPMS-Auto'!$A:$K,7, 0), "Not Assigned in TPMS!!")</f>
        <v>SMEAD</v>
      </c>
      <c r="I117" s="69" t="str">
        <f>IFERROR(VLOOKUP(Table3[[#This Row],[Truck Number]], Query1[[TRUCK_LU]:[Service Date]],25, 0), "Not Assigned in TPMS!!")</f>
        <v>Not Assigned in TPMS!!</v>
      </c>
      <c r="J117" s="69" t="str">
        <f>IF(E117=E116, "Yes", "No")</f>
        <v>No</v>
      </c>
      <c r="K117" s="236" t="s">
        <v>2735</v>
      </c>
      <c r="L117" s="236" t="s">
        <v>746</v>
      </c>
      <c r="M117" s="236" t="s">
        <v>197</v>
      </c>
      <c r="N117" s="236" t="s">
        <v>2736</v>
      </c>
      <c r="O117" s="237">
        <v>46058</v>
      </c>
      <c r="P117" s="236" t="s">
        <v>750</v>
      </c>
      <c r="Q117" s="236" t="s">
        <v>751</v>
      </c>
      <c r="R117" s="236" t="s">
        <v>752</v>
      </c>
      <c r="S117" s="236" t="s">
        <v>202</v>
      </c>
      <c r="T117" s="236">
        <v>28</v>
      </c>
      <c r="U117" s="236">
        <v>2</v>
      </c>
      <c r="V117" s="238">
        <v>69</v>
      </c>
      <c r="W117" s="236">
        <v>2</v>
      </c>
      <c r="X117" s="236">
        <v>29</v>
      </c>
      <c r="Y117" s="236" t="s">
        <v>203</v>
      </c>
      <c r="Z117" s="236" t="s">
        <v>745</v>
      </c>
      <c r="AA117" s="236"/>
      <c r="AB117" s="236" t="s">
        <v>204</v>
      </c>
      <c r="AC117" s="236" t="s">
        <v>205</v>
      </c>
      <c r="AD117" s="236">
        <v>1</v>
      </c>
      <c r="AE117" s="236" t="s">
        <v>206</v>
      </c>
      <c r="AF117" s="236">
        <v>26</v>
      </c>
      <c r="AG117" s="236" t="s">
        <v>288</v>
      </c>
      <c r="AH117" s="236" t="s">
        <v>289</v>
      </c>
      <c r="AI117" s="236" t="s">
        <v>209</v>
      </c>
      <c r="AJ117" s="236">
        <v>4</v>
      </c>
      <c r="AK117" s="237">
        <v>45912</v>
      </c>
      <c r="AL117" s="236" t="s">
        <v>195</v>
      </c>
    </row>
    <row r="118" spans="1:38" ht="61.2" x14ac:dyDescent="0.3">
      <c r="A118" s="5" t="str">
        <f>TRIM(Z118)</f>
        <v>36605</v>
      </c>
      <c r="B118" s="228" t="str">
        <f>IFERROR(VLOOKUP(Table3[[#This Row],[Truck Number]], HolmanReport!C:C,1,0), "Research w.Holman")</f>
        <v>Research w.Holman</v>
      </c>
      <c r="C11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8" s="229">
        <f ca="1">IF(Table3[[#This Row],[Ticket Status]]="OPEN", SUM((TODAY())-Table3[[#This Row],[Original Start Date]]), "Not Open")</f>
        <v>78</v>
      </c>
      <c r="E118" s="229" t="str">
        <f>Table3[[#This Row],[Renter Name]]</f>
        <v>JOSHUA MUDGETT</v>
      </c>
      <c r="F118" s="229" t="str">
        <f>IFERROR(VLOOKUP(Table3[[#This Row],[Rental under Name: ]], 'TPMS-Auto'!C:G,5,0), "RESEARCH!!")</f>
        <v>JMUDGET</v>
      </c>
      <c r="G118" s="229" t="str">
        <f>IFERROR(VLOOKUP(Table3[[#This Row],[Truck Number]],'TPMS-Auto'!$A:$K,3, 0), "Not Assigned in TPMS!!")</f>
        <v>Not Assigned in TPMS!!</v>
      </c>
      <c r="H118" s="229" t="str">
        <f>IFERROR(VLOOKUP(Table3[[#This Row],[Truck Number]],'TPMS-Auto'!$A:$K,7, 0), "Not Assigned in TPMS!!")</f>
        <v>Not Assigned in TPMS!!</v>
      </c>
      <c r="I118" s="69" t="str">
        <f>IFERROR(VLOOKUP(Table3[[#This Row],[Truck Number]], Query1[[TRUCK_LU]:[Service Date]],25, 0), "Not Assigned in TPMS!!")</f>
        <v>Not Assigned in TPMS!!</v>
      </c>
      <c r="J118" s="69" t="str">
        <f>IF(E118=E117, "Yes", "No")</f>
        <v>No</v>
      </c>
      <c r="K118" s="236" t="s">
        <v>2737</v>
      </c>
      <c r="L118" s="236" t="s">
        <v>1766</v>
      </c>
      <c r="M118" s="236" t="s">
        <v>197</v>
      </c>
      <c r="N118" s="236" t="s">
        <v>2738</v>
      </c>
      <c r="O118" s="237">
        <v>46068</v>
      </c>
      <c r="P118" s="236" t="s">
        <v>1770</v>
      </c>
      <c r="Q118" s="236" t="s">
        <v>1771</v>
      </c>
      <c r="R118" s="236" t="s">
        <v>453</v>
      </c>
      <c r="S118" s="236" t="s">
        <v>202</v>
      </c>
      <c r="T118" s="236">
        <v>23</v>
      </c>
      <c r="U118" s="236">
        <v>6</v>
      </c>
      <c r="V118" s="238">
        <v>69</v>
      </c>
      <c r="W118" s="236">
        <v>1</v>
      </c>
      <c r="X118" s="236">
        <v>19</v>
      </c>
      <c r="Y118" s="236" t="s">
        <v>203</v>
      </c>
      <c r="Z118" s="236" t="s">
        <v>1765</v>
      </c>
      <c r="AA118" s="236"/>
      <c r="AB118" s="236" t="s">
        <v>204</v>
      </c>
      <c r="AC118" s="236" t="s">
        <v>205</v>
      </c>
      <c r="AD118" s="236">
        <v>0</v>
      </c>
      <c r="AE118" s="236" t="s">
        <v>206</v>
      </c>
      <c r="AF118" s="236">
        <v>25</v>
      </c>
      <c r="AG118" s="236" t="s">
        <v>270</v>
      </c>
      <c r="AH118" s="236" t="s">
        <v>271</v>
      </c>
      <c r="AI118" s="236" t="s">
        <v>209</v>
      </c>
      <c r="AJ118" s="236">
        <v>2</v>
      </c>
      <c r="AK118" s="237">
        <v>46008</v>
      </c>
      <c r="AL118" s="236" t="s">
        <v>195</v>
      </c>
    </row>
    <row r="119" spans="1:38" ht="61.2" x14ac:dyDescent="0.3">
      <c r="A119" s="5" t="str">
        <f>TRIM(Z119)</f>
        <v>36637</v>
      </c>
      <c r="B119" s="228" t="str">
        <f>IFERROR(VLOOKUP(Table3[[#This Row],[Truck Number]], HolmanReport!C:C,1,0), "Research w.Holman")</f>
        <v>36637</v>
      </c>
      <c r="C11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9" s="229">
        <f ca="1">IF(Table3[[#This Row],[Ticket Status]]="OPEN", SUM((TODAY())-Table3[[#This Row],[Original Start Date]]), "Not Open")</f>
        <v>212</v>
      </c>
      <c r="E119" s="229" t="str">
        <f>Table3[[#This Row],[Renter Name]]</f>
        <v>JON WILSON</v>
      </c>
      <c r="F119" s="229" t="str">
        <f>IFERROR(VLOOKUP(Table3[[#This Row],[Rental under Name: ]], 'TPMS-Auto'!C:G,5,0), "RESEARCH!!")</f>
        <v>JWILSON</v>
      </c>
      <c r="G119" s="229" t="str">
        <f>IFERROR(VLOOKUP(Table3[[#This Row],[Truck Number]],'TPMS-Auto'!$A:$K,3, 0), "Not Assigned in TPMS!!")</f>
        <v>WILLIAM SCHMIDT</v>
      </c>
      <c r="H119" s="229" t="str">
        <f>IFERROR(VLOOKUP(Table3[[#This Row],[Truck Number]],'TPMS-Auto'!$A:$K,7, 0), "Not Assigned in TPMS!!")</f>
        <v>WSCHMI0</v>
      </c>
      <c r="I119" s="69" t="str">
        <f>IFERROR(VLOOKUP(Table3[[#This Row],[Truck Number]], Query1[[TRUCK_LU]:[Service Date]],25, 0), "Not Assigned in TPMS!!")</f>
        <v>Not Assigned in TPMS!!</v>
      </c>
      <c r="J119" s="69" t="str">
        <f>IF(E119=E118, "Yes", "No")</f>
        <v>No</v>
      </c>
      <c r="K119" s="236" t="s">
        <v>2740</v>
      </c>
      <c r="L119" s="236" t="s">
        <v>768</v>
      </c>
      <c r="M119" s="236" t="s">
        <v>215</v>
      </c>
      <c r="N119" s="236" t="s">
        <v>2741</v>
      </c>
      <c r="O119" s="237">
        <v>46055</v>
      </c>
      <c r="P119" s="236" t="s">
        <v>771</v>
      </c>
      <c r="Q119" s="236" t="s">
        <v>772</v>
      </c>
      <c r="R119" s="236" t="s">
        <v>773</v>
      </c>
      <c r="S119" s="236" t="s">
        <v>336</v>
      </c>
      <c r="T119" s="236">
        <v>30</v>
      </c>
      <c r="U119" s="236">
        <v>30</v>
      </c>
      <c r="V119" s="238">
        <v>75.290000000000006</v>
      </c>
      <c r="W119" s="236">
        <v>0</v>
      </c>
      <c r="X119" s="236">
        <v>32</v>
      </c>
      <c r="Y119" s="236" t="s">
        <v>203</v>
      </c>
      <c r="Z119" s="236" t="s">
        <v>767</v>
      </c>
      <c r="AA119" s="236"/>
      <c r="AB119" s="236" t="s">
        <v>204</v>
      </c>
      <c r="AC119" s="236" t="s">
        <v>205</v>
      </c>
      <c r="AD119" s="236">
        <v>2</v>
      </c>
      <c r="AE119" s="236" t="s">
        <v>206</v>
      </c>
      <c r="AF119" s="236">
        <v>25</v>
      </c>
      <c r="AG119" s="236" t="s">
        <v>207</v>
      </c>
      <c r="AH119" s="236" t="s">
        <v>208</v>
      </c>
      <c r="AI119" s="236" t="s">
        <v>209</v>
      </c>
      <c r="AJ119" s="236">
        <v>2</v>
      </c>
      <c r="AK119" s="237">
        <v>45874</v>
      </c>
      <c r="AL119" s="236" t="s">
        <v>195</v>
      </c>
    </row>
    <row r="120" spans="1:38" ht="61.2" x14ac:dyDescent="0.3">
      <c r="A120" s="5" t="str">
        <f>TRIM(Z120)</f>
        <v>36655</v>
      </c>
      <c r="B120" s="228" t="str">
        <f>IFERROR(VLOOKUP(Table3[[#This Row],[Truck Number]], HolmanReport!C:C,1,0), "Research w.Holman")</f>
        <v>36655</v>
      </c>
      <c r="C120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0" s="229">
        <f ca="1">IF(Table3[[#This Row],[Ticket Status]]="OPEN", SUM((TODAY())-Table3[[#This Row],[Original Start Date]]), "Not Open")</f>
        <v>22</v>
      </c>
      <c r="E120" s="229" t="str">
        <f>Table3[[#This Row],[Renter Name]]</f>
        <v>PATRICK SKOCELAS</v>
      </c>
      <c r="F120" s="229" t="str">
        <f>IFERROR(VLOOKUP(Table3[[#This Row],[Rental under Name: ]], 'TPMS-Auto'!C:G,5,0), "RESEARCH!!")</f>
        <v>PSKOCEL</v>
      </c>
      <c r="G120" s="229" t="str">
        <f>IFERROR(VLOOKUP(Table3[[#This Row],[Truck Number]],'TPMS-Auto'!$A:$K,3, 0), "Not Assigned in TPMS!!")</f>
        <v>PATRICK SKOCELAS</v>
      </c>
      <c r="H120" s="229" t="str">
        <f>IFERROR(VLOOKUP(Table3[[#This Row],[Truck Number]],'TPMS-Auto'!$A:$K,7, 0), "Not Assigned in TPMS!!")</f>
        <v>PSKOCEL</v>
      </c>
      <c r="I120" s="69" t="str">
        <f>IFERROR(VLOOKUP(Table3[[#This Row],[Truck Number]], Query1[[TRUCK_LU]:[Service Date]],25, 0), "Not Assigned in TPMS!!")</f>
        <v>Not Assigned in TPMS!!</v>
      </c>
      <c r="J120" s="69" t="str">
        <f>IF(E120=E119, "Yes", "No")</f>
        <v>No</v>
      </c>
      <c r="K120" s="236" t="s">
        <v>3138</v>
      </c>
      <c r="L120" s="236" t="s">
        <v>3136</v>
      </c>
      <c r="M120" s="236" t="s">
        <v>197</v>
      </c>
      <c r="N120" s="236" t="s">
        <v>3139</v>
      </c>
      <c r="O120" s="237">
        <v>46064</v>
      </c>
      <c r="P120" s="236" t="s">
        <v>3140</v>
      </c>
      <c r="Q120" s="236" t="s">
        <v>3141</v>
      </c>
      <c r="R120" s="236" t="s">
        <v>752</v>
      </c>
      <c r="S120" s="236" t="s">
        <v>220</v>
      </c>
      <c r="T120" s="236">
        <v>30</v>
      </c>
      <c r="U120" s="236">
        <v>30</v>
      </c>
      <c r="V120" s="238">
        <v>69</v>
      </c>
      <c r="W120" s="236">
        <v>0</v>
      </c>
      <c r="X120" s="236">
        <v>23</v>
      </c>
      <c r="Y120" s="236" t="s">
        <v>203</v>
      </c>
      <c r="Z120" s="236" t="s">
        <v>3135</v>
      </c>
      <c r="AA120" s="236"/>
      <c r="AB120" s="236" t="s">
        <v>204</v>
      </c>
      <c r="AC120" s="236" t="s">
        <v>205</v>
      </c>
      <c r="AD120" s="236">
        <v>0</v>
      </c>
      <c r="AE120" s="236" t="s">
        <v>206</v>
      </c>
      <c r="AF120" s="236">
        <v>25</v>
      </c>
      <c r="AG120" s="236" t="s">
        <v>270</v>
      </c>
      <c r="AH120" s="236" t="s">
        <v>2127</v>
      </c>
      <c r="AI120" s="236" t="s">
        <v>209</v>
      </c>
      <c r="AJ120" s="236">
        <v>0</v>
      </c>
      <c r="AK120" s="237">
        <v>46064</v>
      </c>
      <c r="AL120" s="236" t="s">
        <v>195</v>
      </c>
    </row>
    <row r="121" spans="1:38" ht="61.2" x14ac:dyDescent="0.3">
      <c r="A121" s="5" t="str">
        <f>TRIM(Z121)</f>
        <v>36675</v>
      </c>
      <c r="B121" s="228" t="str">
        <f>IFERROR(VLOOKUP(Table3[[#This Row],[Truck Number]], HolmanReport!C:C,1,0), "Research w.Holman")</f>
        <v>Research w.Holman</v>
      </c>
      <c r="C12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1" s="229">
        <f ca="1">IF(Table3[[#This Row],[Ticket Status]]="OPEN", SUM((TODAY())-Table3[[#This Row],[Original Start Date]]), "Not Open")</f>
        <v>147</v>
      </c>
      <c r="E121" s="229" t="str">
        <f>Table3[[#This Row],[Renter Name]]</f>
        <v>OJ BLEUS</v>
      </c>
      <c r="F121" s="229" t="str">
        <f>IFERROR(VLOOKUP(Table3[[#This Row],[Rental under Name: ]], 'TPMS-Auto'!C:G,5,0), "RESEARCH!!")</f>
        <v>OBLEUS</v>
      </c>
      <c r="G121" s="229" t="str">
        <f>IFERROR(VLOOKUP(Table3[[#This Row],[Truck Number]],'TPMS-Auto'!$A:$K,3, 0), "Not Assigned in TPMS!!")</f>
        <v>OJ BLEUS</v>
      </c>
      <c r="H121" s="229" t="str">
        <f>IFERROR(VLOOKUP(Table3[[#This Row],[Truck Number]],'TPMS-Auto'!$A:$K,7, 0), "Not Assigned in TPMS!!")</f>
        <v>OBLEUS</v>
      </c>
      <c r="I121" s="69" t="str">
        <f>IFERROR(VLOOKUP(Table3[[#This Row],[Truck Number]], Query1[[TRUCK_LU]:[Service Date]],25, 0), "Not Assigned in TPMS!!")</f>
        <v>Not Assigned in TPMS!!</v>
      </c>
      <c r="J121" s="69" t="str">
        <f>IF(E121=E120, "Yes", "No")</f>
        <v>No</v>
      </c>
      <c r="K121" s="236" t="s">
        <v>2742</v>
      </c>
      <c r="L121" s="236" t="s">
        <v>777</v>
      </c>
      <c r="M121" s="236" t="s">
        <v>215</v>
      </c>
      <c r="N121" s="236" t="s">
        <v>2743</v>
      </c>
      <c r="O121" s="237">
        <v>46059</v>
      </c>
      <c r="P121" s="236" t="s">
        <v>781</v>
      </c>
      <c r="Q121" s="236" t="s">
        <v>782</v>
      </c>
      <c r="R121" s="236" t="s">
        <v>297</v>
      </c>
      <c r="S121" s="236" t="s">
        <v>202</v>
      </c>
      <c r="T121" s="236">
        <v>30</v>
      </c>
      <c r="U121" s="236">
        <v>30</v>
      </c>
      <c r="V121" s="238">
        <v>68</v>
      </c>
      <c r="W121" s="236">
        <v>0</v>
      </c>
      <c r="X121" s="236">
        <v>28</v>
      </c>
      <c r="Y121" s="236" t="s">
        <v>203</v>
      </c>
      <c r="Z121" s="236" t="s">
        <v>776</v>
      </c>
      <c r="AA121" s="236"/>
      <c r="AB121" s="236" t="s">
        <v>204</v>
      </c>
      <c r="AC121" s="236" t="s">
        <v>205</v>
      </c>
      <c r="AD121" s="236">
        <v>0</v>
      </c>
      <c r="AE121" s="236" t="s">
        <v>206</v>
      </c>
      <c r="AF121" s="236">
        <v>25</v>
      </c>
      <c r="AG121" s="236" t="s">
        <v>345</v>
      </c>
      <c r="AH121" s="236" t="s">
        <v>400</v>
      </c>
      <c r="AI121" s="236" t="s">
        <v>209</v>
      </c>
      <c r="AJ121" s="236">
        <v>4</v>
      </c>
      <c r="AK121" s="237">
        <v>45939</v>
      </c>
      <c r="AL121" s="236" t="s">
        <v>223</v>
      </c>
    </row>
    <row r="122" spans="1:38" ht="61.2" x14ac:dyDescent="0.3">
      <c r="A122" s="5" t="str">
        <f>TRIM(Z122)</f>
        <v>36690</v>
      </c>
      <c r="B122" s="228" t="str">
        <f>IFERROR(VLOOKUP(Table3[[#This Row],[Truck Number]], HolmanReport!C:C,1,0), "Research w.Holman")</f>
        <v>36690</v>
      </c>
      <c r="C122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2" s="229">
        <f ca="1">IF(Table3[[#This Row],[Ticket Status]]="OPEN", SUM((TODAY())-Table3[[#This Row],[Original Start Date]]), "Not Open")</f>
        <v>21</v>
      </c>
      <c r="E122" s="229" t="str">
        <f>Table3[[#This Row],[Renter Name]]</f>
        <v>SAMUEL PITTMAN</v>
      </c>
      <c r="F122" s="229" t="str">
        <f>IFERROR(VLOOKUP(Table3[[#This Row],[Rental under Name: ]], 'TPMS-Auto'!C:G,5,0), "RESEARCH!!")</f>
        <v>SPITTM4</v>
      </c>
      <c r="G122" s="229" t="str">
        <f>IFERROR(VLOOKUP(Table3[[#This Row],[Truck Number]],'TPMS-Auto'!$A:$K,3, 0), "Not Assigned in TPMS!!")</f>
        <v>SAMUEL PITTMAN</v>
      </c>
      <c r="H122" s="229" t="str">
        <f>IFERROR(VLOOKUP(Table3[[#This Row],[Truck Number]],'TPMS-Auto'!$A:$K,7, 0), "Not Assigned in TPMS!!")</f>
        <v>SPITTM4</v>
      </c>
      <c r="I122" s="69" t="str">
        <f>IFERROR(VLOOKUP(Table3[[#This Row],[Truck Number]], Query1[[TRUCK_LU]:[Service Date]],25, 0), "Not Assigned in TPMS!!")</f>
        <v>Not Assigned in TPMS!!</v>
      </c>
      <c r="J122" s="69" t="str">
        <f>IF(E122=E121, "Yes", "No")</f>
        <v>No</v>
      </c>
      <c r="K122" s="236" t="s">
        <v>3145</v>
      </c>
      <c r="L122" s="236" t="s">
        <v>3143</v>
      </c>
      <c r="M122" s="236" t="s">
        <v>197</v>
      </c>
      <c r="N122" s="236" t="s">
        <v>3146</v>
      </c>
      <c r="O122" s="237">
        <v>46065</v>
      </c>
      <c r="P122" s="236" t="s">
        <v>3147</v>
      </c>
      <c r="Q122" s="236" t="s">
        <v>3148</v>
      </c>
      <c r="R122" s="236" t="s">
        <v>297</v>
      </c>
      <c r="S122" s="236" t="s">
        <v>220</v>
      </c>
      <c r="T122" s="236">
        <v>26</v>
      </c>
      <c r="U122" s="236">
        <v>14</v>
      </c>
      <c r="V122" s="238">
        <v>68</v>
      </c>
      <c r="W122" s="236">
        <v>2</v>
      </c>
      <c r="X122" s="236">
        <v>22</v>
      </c>
      <c r="Y122" s="236" t="s">
        <v>203</v>
      </c>
      <c r="Z122" s="236" t="s">
        <v>3142</v>
      </c>
      <c r="AA122" s="236"/>
      <c r="AB122" s="236" t="s">
        <v>269</v>
      </c>
      <c r="AC122" s="236" t="s">
        <v>205</v>
      </c>
      <c r="AD122" s="236">
        <v>0</v>
      </c>
      <c r="AE122" s="236" t="s">
        <v>206</v>
      </c>
      <c r="AF122" s="236">
        <v>24</v>
      </c>
      <c r="AG122" s="236" t="s">
        <v>251</v>
      </c>
      <c r="AH122" s="236" t="s">
        <v>1605</v>
      </c>
      <c r="AI122" s="236" t="s">
        <v>209</v>
      </c>
      <c r="AJ122" s="236">
        <v>0</v>
      </c>
      <c r="AK122" s="237">
        <v>46065</v>
      </c>
      <c r="AL122" s="236" t="s">
        <v>223</v>
      </c>
    </row>
    <row r="123" spans="1:38" ht="61.2" x14ac:dyDescent="0.3">
      <c r="A123" s="5" t="str">
        <f>TRIM(Z123)</f>
        <v>36699</v>
      </c>
      <c r="B123" s="228" t="str">
        <f>IFERROR(VLOOKUP(Table3[[#This Row],[Truck Number]], HolmanReport!C:C,1,0), "Research w.Holman")</f>
        <v>36699</v>
      </c>
      <c r="C12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3" s="229">
        <f ca="1">IF(Table3[[#This Row],[Ticket Status]]="OPEN", SUM((TODAY())-Table3[[#This Row],[Original Start Date]]), "Not Open")</f>
        <v>34</v>
      </c>
      <c r="E123" s="229" t="str">
        <f>Table3[[#This Row],[Renter Name]]</f>
        <v>CASEY DUNCAN</v>
      </c>
      <c r="F123" s="229" t="str">
        <f>IFERROR(VLOOKUP(Table3[[#This Row],[Rental under Name: ]], 'TPMS-Auto'!C:G,5,0), "RESEARCH!!")</f>
        <v>RESEARCH!!</v>
      </c>
      <c r="G123" s="229" t="str">
        <f>IFERROR(VLOOKUP(Table3[[#This Row],[Truck Number]],'TPMS-Auto'!$A:$K,3, 0), "Not Assigned in TPMS!!")</f>
        <v>CASEY DUNCAN SR</v>
      </c>
      <c r="H123" s="229" t="str">
        <f>IFERROR(VLOOKUP(Table3[[#This Row],[Truck Number]],'TPMS-Auto'!$A:$K,7, 0), "Not Assigned in TPMS!!")</f>
        <v>CDUNCA0</v>
      </c>
      <c r="I123" s="69" t="str">
        <f>IFERROR(VLOOKUP(Table3[[#This Row],[Truck Number]], Query1[[TRUCK_LU]:[Service Date]],25, 0), "Not Assigned in TPMS!!")</f>
        <v>Not Assigned in TPMS!!</v>
      </c>
      <c r="J123" s="69" t="str">
        <f>IF(E123=E122, "Yes", "No")</f>
        <v>No</v>
      </c>
      <c r="K123" s="236" t="s">
        <v>3042</v>
      </c>
      <c r="L123" s="236" t="s">
        <v>3039</v>
      </c>
      <c r="M123" s="236" t="s">
        <v>197</v>
      </c>
      <c r="N123" s="236" t="s">
        <v>3043</v>
      </c>
      <c r="O123" s="237">
        <v>46052</v>
      </c>
      <c r="P123" s="236" t="s">
        <v>3044</v>
      </c>
      <c r="Q123" s="236" t="s">
        <v>3045</v>
      </c>
      <c r="R123" s="236" t="s">
        <v>375</v>
      </c>
      <c r="S123" s="236" t="s">
        <v>550</v>
      </c>
      <c r="T123" s="236">
        <v>30</v>
      </c>
      <c r="U123" s="236">
        <v>14</v>
      </c>
      <c r="V123" s="238">
        <v>102.54</v>
      </c>
      <c r="W123" s="236">
        <v>2</v>
      </c>
      <c r="X123" s="236">
        <v>35</v>
      </c>
      <c r="Y123" s="236" t="s">
        <v>203</v>
      </c>
      <c r="Z123" s="236" t="s">
        <v>3038</v>
      </c>
      <c r="AA123" s="236"/>
      <c r="AB123" s="236" t="s">
        <v>204</v>
      </c>
      <c r="AC123" s="236" t="s">
        <v>205</v>
      </c>
      <c r="AD123" s="236">
        <v>0</v>
      </c>
      <c r="AE123" s="236" t="s">
        <v>206</v>
      </c>
      <c r="AF123" s="236">
        <v>25</v>
      </c>
      <c r="AG123" s="236" t="s">
        <v>270</v>
      </c>
      <c r="AH123" s="236" t="s">
        <v>728</v>
      </c>
      <c r="AI123" s="236" t="s">
        <v>209</v>
      </c>
      <c r="AJ123" s="236">
        <v>0</v>
      </c>
      <c r="AK123" s="237">
        <v>46052</v>
      </c>
      <c r="AL123" s="236" t="s">
        <v>195</v>
      </c>
    </row>
    <row r="124" spans="1:38" ht="61.2" x14ac:dyDescent="0.3">
      <c r="A124" s="5" t="str">
        <f>TRIM(Z124)</f>
        <v>36702</v>
      </c>
      <c r="B124" s="228" t="str">
        <f>IFERROR(VLOOKUP(Table3[[#This Row],[Truck Number]], HolmanReport!C:C,1,0), "Research w.Holman")</f>
        <v>Research w.Holman</v>
      </c>
      <c r="C12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4" s="229">
        <f ca="1">IF(Table3[[#This Row],[Ticket Status]]="OPEN", SUM((TODAY())-Table3[[#This Row],[Original Start Date]]), "Not Open")</f>
        <v>58</v>
      </c>
      <c r="E124" s="229" t="str">
        <f>Table3[[#This Row],[Renter Name]]</f>
        <v>MICHAEL MARQUEZ</v>
      </c>
      <c r="F124" s="229" t="str">
        <f>IFERROR(VLOOKUP(Table3[[#This Row],[Rental under Name: ]], 'TPMS-Auto'!C:G,5,0), "RESEARCH!!")</f>
        <v>MMARQUE</v>
      </c>
      <c r="G124" s="229" t="str">
        <f>IFERROR(VLOOKUP(Table3[[#This Row],[Truck Number]],'TPMS-Auto'!$A:$K,3, 0), "Not Assigned in TPMS!!")</f>
        <v>MICHAEL MARQUEZ</v>
      </c>
      <c r="H124" s="229" t="str">
        <f>IFERROR(VLOOKUP(Table3[[#This Row],[Truck Number]],'TPMS-Auto'!$A:$K,7, 0), "Not Assigned in TPMS!!")</f>
        <v>MMARQUE</v>
      </c>
      <c r="I124" s="69" t="str">
        <f>IFERROR(VLOOKUP(Table3[[#This Row],[Truck Number]], Query1[[TRUCK_LU]:[Service Date]],25, 0), "Not Assigned in TPMS!!")</f>
        <v>Not Assigned in TPMS!!</v>
      </c>
      <c r="J124" s="69" t="str">
        <f>IF(E124=E123, "Yes", "No")</f>
        <v>No</v>
      </c>
      <c r="K124" s="236" t="s">
        <v>2744</v>
      </c>
      <c r="L124" s="236" t="s">
        <v>2285</v>
      </c>
      <c r="M124" s="236" t="s">
        <v>197</v>
      </c>
      <c r="N124" s="236" t="s">
        <v>2745</v>
      </c>
      <c r="O124" s="237">
        <v>46058</v>
      </c>
      <c r="P124" s="236" t="s">
        <v>2289</v>
      </c>
      <c r="Q124" s="236" t="s">
        <v>2290</v>
      </c>
      <c r="R124" s="236" t="s">
        <v>219</v>
      </c>
      <c r="S124" s="236" t="s">
        <v>220</v>
      </c>
      <c r="T124" s="236">
        <v>26</v>
      </c>
      <c r="U124" s="236">
        <v>1</v>
      </c>
      <c r="V124" s="238">
        <v>73</v>
      </c>
      <c r="W124" s="236">
        <v>2</v>
      </c>
      <c r="X124" s="236">
        <v>29</v>
      </c>
      <c r="Y124" s="236" t="s">
        <v>203</v>
      </c>
      <c r="Z124" s="236" t="s">
        <v>2284</v>
      </c>
      <c r="AA124" s="236"/>
      <c r="AB124" s="236" t="s">
        <v>204</v>
      </c>
      <c r="AC124" s="236" t="s">
        <v>205</v>
      </c>
      <c r="AD124" s="236">
        <v>3</v>
      </c>
      <c r="AE124" s="236" t="s">
        <v>206</v>
      </c>
      <c r="AF124" s="236">
        <v>25</v>
      </c>
      <c r="AG124" s="236" t="s">
        <v>288</v>
      </c>
      <c r="AH124" s="236" t="s">
        <v>289</v>
      </c>
      <c r="AI124" s="236" t="s">
        <v>209</v>
      </c>
      <c r="AJ124" s="236">
        <v>1</v>
      </c>
      <c r="AK124" s="237">
        <v>46028</v>
      </c>
      <c r="AL124" s="236" t="s">
        <v>223</v>
      </c>
    </row>
    <row r="125" spans="1:38" ht="61.2" x14ac:dyDescent="0.3">
      <c r="A125" s="5" t="str">
        <f>TRIM(Z125)</f>
        <v>36770</v>
      </c>
      <c r="B125" s="228" t="str">
        <f>IFERROR(VLOOKUP(Table3[[#This Row],[Truck Number]], HolmanReport!C:C,1,0), "Research w.Holman")</f>
        <v>36770</v>
      </c>
      <c r="C12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5" s="229">
        <f ca="1">IF(Table3[[#This Row],[Ticket Status]]="OPEN", SUM((TODAY())-Table3[[#This Row],[Original Start Date]]), "Not Open")</f>
        <v>106</v>
      </c>
      <c r="E125" s="229" t="str">
        <f>Table3[[#This Row],[Renter Name]]</f>
        <v>LOUIS SMITH</v>
      </c>
      <c r="F125" s="229" t="str">
        <f>IFERROR(VLOOKUP(Table3[[#This Row],[Rental under Name: ]], 'TPMS-Auto'!C:G,5,0), "RESEARCH!!")</f>
        <v>LSMI314</v>
      </c>
      <c r="G125" s="229" t="str">
        <f>IFERROR(VLOOKUP(Table3[[#This Row],[Truck Number]],'TPMS-Auto'!$A:$K,3, 0), "Not Assigned in TPMS!!")</f>
        <v>LOUIS SMITH</v>
      </c>
      <c r="H125" s="229" t="str">
        <f>IFERROR(VLOOKUP(Table3[[#This Row],[Truck Number]],'TPMS-Auto'!$A:$K,7, 0), "Not Assigned in TPMS!!")</f>
        <v>LSMI314</v>
      </c>
      <c r="I125" s="69" t="str">
        <f>IFERROR(VLOOKUP(Table3[[#This Row],[Truck Number]], Query1[[TRUCK_LU]:[Service Date]],25, 0), "Not Assigned in TPMS!!")</f>
        <v>Not Assigned in TPMS!!</v>
      </c>
      <c r="J125" s="69" t="str">
        <f>IF(E125=E124, "Yes", "No")</f>
        <v>No</v>
      </c>
      <c r="K125" s="236" t="s">
        <v>2746</v>
      </c>
      <c r="L125" s="236" t="s">
        <v>784</v>
      </c>
      <c r="M125" s="236" t="s">
        <v>197</v>
      </c>
      <c r="N125" s="236" t="s">
        <v>2747</v>
      </c>
      <c r="O125" s="237">
        <v>46070</v>
      </c>
      <c r="P125" s="236" t="s">
        <v>788</v>
      </c>
      <c r="Q125" s="236" t="s">
        <v>789</v>
      </c>
      <c r="R125" s="236" t="s">
        <v>279</v>
      </c>
      <c r="S125" s="236" t="s">
        <v>220</v>
      </c>
      <c r="T125" s="236">
        <v>15</v>
      </c>
      <c r="U125" s="236">
        <v>7</v>
      </c>
      <c r="V125" s="238">
        <v>69</v>
      </c>
      <c r="W125" s="236">
        <v>1</v>
      </c>
      <c r="X125" s="236">
        <v>17</v>
      </c>
      <c r="Y125" s="236" t="s">
        <v>203</v>
      </c>
      <c r="Z125" s="236" t="s">
        <v>783</v>
      </c>
      <c r="AA125" s="236"/>
      <c r="AB125" s="236" t="s">
        <v>204</v>
      </c>
      <c r="AC125" s="236" t="s">
        <v>205</v>
      </c>
      <c r="AD125" s="236">
        <v>2</v>
      </c>
      <c r="AE125" s="236" t="s">
        <v>206</v>
      </c>
      <c r="AF125" s="236">
        <v>26</v>
      </c>
      <c r="AG125" s="236" t="s">
        <v>207</v>
      </c>
      <c r="AH125" s="236" t="s">
        <v>208</v>
      </c>
      <c r="AI125" s="236" t="s">
        <v>209</v>
      </c>
      <c r="AJ125" s="236">
        <v>3</v>
      </c>
      <c r="AK125" s="237">
        <v>45980</v>
      </c>
      <c r="AL125" s="236" t="s">
        <v>195</v>
      </c>
    </row>
    <row r="126" spans="1:38" ht="61.2" x14ac:dyDescent="0.3">
      <c r="A126" s="5" t="str">
        <f>TRIM(Z126)</f>
        <v>36777</v>
      </c>
      <c r="B126" s="228" t="str">
        <f>IFERROR(VLOOKUP(Table3[[#This Row],[Truck Number]], HolmanReport!C:C,1,0), "Research w.Holman")</f>
        <v>36777</v>
      </c>
      <c r="C12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6" s="229">
        <f ca="1">IF(Table3[[#This Row],[Ticket Status]]="OPEN", SUM((TODAY())-Table3[[#This Row],[Original Start Date]]), "Not Open")</f>
        <v>36</v>
      </c>
      <c r="E126" s="229" t="str">
        <f>Table3[[#This Row],[Renter Name]]</f>
        <v>ERIC DAVIS</v>
      </c>
      <c r="F126" s="229" t="str">
        <f>IFERROR(VLOOKUP(Table3[[#This Row],[Rental under Name: ]], 'TPMS-Auto'!C:G,5,0), "RESEARCH!!")</f>
        <v>EDAVIS0</v>
      </c>
      <c r="G126" s="229" t="str">
        <f>IFERROR(VLOOKUP(Table3[[#This Row],[Truck Number]],'TPMS-Auto'!$A:$K,3, 0), "Not Assigned in TPMS!!")</f>
        <v>ERIC DAVIS</v>
      </c>
      <c r="H126" s="229" t="str">
        <f>IFERROR(VLOOKUP(Table3[[#This Row],[Truck Number]],'TPMS-Auto'!$A:$K,7, 0), "Not Assigned in TPMS!!")</f>
        <v>EDAVIS0</v>
      </c>
      <c r="I126" s="69" t="str">
        <f>IFERROR(VLOOKUP(Table3[[#This Row],[Truck Number]], Query1[[TRUCK_LU]:[Service Date]],25, 0), "Not Assigned in TPMS!!")</f>
        <v>Not Assigned in TPMS!!</v>
      </c>
      <c r="J126" s="69" t="str">
        <f>IF(E126=E125, "Yes", "No")</f>
        <v>No</v>
      </c>
      <c r="K126" s="236" t="s">
        <v>31386</v>
      </c>
      <c r="L126" s="236" t="s">
        <v>791</v>
      </c>
      <c r="M126" s="236" t="s">
        <v>197</v>
      </c>
      <c r="N126" s="236" t="s">
        <v>31387</v>
      </c>
      <c r="O126" s="237">
        <v>46080</v>
      </c>
      <c r="P126" s="236" t="s">
        <v>795</v>
      </c>
      <c r="Q126" s="236" t="s">
        <v>796</v>
      </c>
      <c r="R126" s="236" t="s">
        <v>279</v>
      </c>
      <c r="S126" s="236" t="s">
        <v>220</v>
      </c>
      <c r="T126" s="236">
        <v>6</v>
      </c>
      <c r="U126" s="236">
        <v>6</v>
      </c>
      <c r="V126" s="238">
        <v>69</v>
      </c>
      <c r="W126" s="236">
        <v>0</v>
      </c>
      <c r="X126" s="236">
        <v>7</v>
      </c>
      <c r="Y126" s="236" t="s">
        <v>203</v>
      </c>
      <c r="Z126" s="236" t="s">
        <v>790</v>
      </c>
      <c r="AA126" s="236"/>
      <c r="AB126" s="236" t="s">
        <v>269</v>
      </c>
      <c r="AC126" s="236" t="s">
        <v>205</v>
      </c>
      <c r="AD126" s="236">
        <v>1</v>
      </c>
      <c r="AE126" s="236" t="s">
        <v>206</v>
      </c>
      <c r="AF126" s="236">
        <v>26</v>
      </c>
      <c r="AG126" s="236" t="s">
        <v>221</v>
      </c>
      <c r="AH126" s="236" t="s">
        <v>222</v>
      </c>
      <c r="AI126" s="236" t="s">
        <v>209</v>
      </c>
      <c r="AJ126" s="236">
        <v>1</v>
      </c>
      <c r="AK126" s="237">
        <v>46050</v>
      </c>
      <c r="AL126" s="236" t="s">
        <v>195</v>
      </c>
    </row>
    <row r="127" spans="1:38" ht="61.2" x14ac:dyDescent="0.3">
      <c r="A127" s="5" t="str">
        <f>TRIM(Z127)</f>
        <v>36793</v>
      </c>
      <c r="B127" s="228" t="str">
        <f>IFERROR(VLOOKUP(Table3[[#This Row],[Truck Number]], HolmanReport!C:C,1,0), "Research w.Holman")</f>
        <v>36793</v>
      </c>
      <c r="C127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27" s="229">
        <f ca="1">IF(Table3[[#This Row],[Ticket Status]]="OPEN", SUM((TODAY())-Table3[[#This Row],[Original Start Date]]), "Not Open")</f>
        <v>14</v>
      </c>
      <c r="E127" s="229" t="str">
        <f>Table3[[#This Row],[Renter Name]]</f>
        <v>RICHARD MILLER</v>
      </c>
      <c r="F127" s="229" t="str">
        <f>IFERROR(VLOOKUP(Table3[[#This Row],[Rental under Name: ]], 'TPMS-Auto'!C:G,5,0), "RESEARCH!!")</f>
        <v>RMILLE4</v>
      </c>
      <c r="G127" s="229" t="str">
        <f>IFERROR(VLOOKUP(Table3[[#This Row],[Truck Number]],'TPMS-Auto'!$A:$K,3, 0), "Not Assigned in TPMS!!")</f>
        <v>RICHARD MILLER</v>
      </c>
      <c r="H127" s="229" t="str">
        <f>IFERROR(VLOOKUP(Table3[[#This Row],[Truck Number]],'TPMS-Auto'!$A:$K,7, 0), "Not Assigned in TPMS!!")</f>
        <v>RMILLE4</v>
      </c>
      <c r="I127" s="69" t="str">
        <f>IFERROR(VLOOKUP(Table3[[#This Row],[Truck Number]], Query1[[TRUCK_LU]:[Service Date]],25, 0), "Not Assigned in TPMS!!")</f>
        <v>Not Assigned in TPMS!!</v>
      </c>
      <c r="J127" s="69" t="str">
        <f>IF(E127=E126, "Yes", "No")</f>
        <v>No</v>
      </c>
      <c r="K127" s="236" t="s">
        <v>3457</v>
      </c>
      <c r="L127" s="236" t="s">
        <v>3455</v>
      </c>
      <c r="M127" s="236" t="s">
        <v>197</v>
      </c>
      <c r="N127" s="236" t="s">
        <v>3458</v>
      </c>
      <c r="O127" s="237">
        <v>46072</v>
      </c>
      <c r="P127" s="236" t="s">
        <v>1016</v>
      </c>
      <c r="Q127" s="236" t="s">
        <v>1017</v>
      </c>
      <c r="R127" s="236" t="s">
        <v>279</v>
      </c>
      <c r="S127" s="236" t="s">
        <v>220</v>
      </c>
      <c r="T127" s="236">
        <v>14</v>
      </c>
      <c r="U127" s="236">
        <v>14</v>
      </c>
      <c r="V127" s="238">
        <v>69</v>
      </c>
      <c r="W127" s="236">
        <v>0</v>
      </c>
      <c r="X127" s="236">
        <v>15</v>
      </c>
      <c r="Y127" s="236" t="s">
        <v>203</v>
      </c>
      <c r="Z127" s="236" t="s">
        <v>3454</v>
      </c>
      <c r="AA127" s="236"/>
      <c r="AB127" s="236" t="s">
        <v>204</v>
      </c>
      <c r="AC127" s="236" t="s">
        <v>205</v>
      </c>
      <c r="AD127" s="236">
        <v>1</v>
      </c>
      <c r="AE127" s="236" t="s">
        <v>206</v>
      </c>
      <c r="AF127" s="236">
        <v>26</v>
      </c>
      <c r="AG127" s="236" t="s">
        <v>288</v>
      </c>
      <c r="AH127" s="236" t="s">
        <v>289</v>
      </c>
      <c r="AI127" s="236" t="s">
        <v>209</v>
      </c>
      <c r="AJ127" s="236">
        <v>0</v>
      </c>
      <c r="AK127" s="237">
        <v>46072</v>
      </c>
      <c r="AL127" s="236" t="s">
        <v>195</v>
      </c>
    </row>
    <row r="128" spans="1:38" ht="61.2" x14ac:dyDescent="0.3">
      <c r="A128" s="5" t="str">
        <f>TRIM(Z128)</f>
        <v>36842</v>
      </c>
      <c r="B128" s="228" t="str">
        <f>IFERROR(VLOOKUP(Table3[[#This Row],[Truck Number]], HolmanReport!C:C,1,0), "Research w.Holman")</f>
        <v>36842</v>
      </c>
      <c r="C128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8" s="229">
        <f ca="1">IF(Table3[[#This Row],[Ticket Status]]="OPEN", SUM((TODAY())-Table3[[#This Row],[Original Start Date]]), "Not Open")</f>
        <v>24</v>
      </c>
      <c r="E128" s="229" t="str">
        <f>Table3[[#This Row],[Renter Name]]</f>
        <v>JOHN LINDSLEY</v>
      </c>
      <c r="F128" s="229" t="str">
        <f>IFERROR(VLOOKUP(Table3[[#This Row],[Rental under Name: ]], 'TPMS-Auto'!C:G,5,0), "RESEARCH!!")</f>
        <v>JLINDSL</v>
      </c>
      <c r="G128" s="229" t="str">
        <f>IFERROR(VLOOKUP(Table3[[#This Row],[Truck Number]],'TPMS-Auto'!$A:$K,3, 0), "Not Assigned in TPMS!!")</f>
        <v>JOHN LINDSLEY</v>
      </c>
      <c r="H128" s="229" t="str">
        <f>IFERROR(VLOOKUP(Table3[[#This Row],[Truck Number]],'TPMS-Auto'!$A:$K,7, 0), "Not Assigned in TPMS!!")</f>
        <v>JLINDSL</v>
      </c>
      <c r="I128" s="69" t="str">
        <f>IFERROR(VLOOKUP(Table3[[#This Row],[Truck Number]], Query1[[TRUCK_LU]:[Service Date]],25, 0), "Not Assigned in TPMS!!")</f>
        <v>Not Assigned in TPMS!!</v>
      </c>
      <c r="J128" s="69" t="str">
        <f>IF(E128=E127, "Yes", "No")</f>
        <v>No</v>
      </c>
      <c r="K128" s="236" t="s">
        <v>3152</v>
      </c>
      <c r="L128" s="236" t="s">
        <v>3150</v>
      </c>
      <c r="M128" s="236" t="s">
        <v>197</v>
      </c>
      <c r="N128" s="236" t="s">
        <v>3153</v>
      </c>
      <c r="O128" s="237">
        <v>46062</v>
      </c>
      <c r="P128" s="236" t="s">
        <v>3154</v>
      </c>
      <c r="Q128" s="236" t="s">
        <v>3155</v>
      </c>
      <c r="R128" s="236" t="s">
        <v>1472</v>
      </c>
      <c r="S128" s="236" t="s">
        <v>202</v>
      </c>
      <c r="T128" s="236">
        <v>22</v>
      </c>
      <c r="U128" s="236">
        <v>7</v>
      </c>
      <c r="V128" s="238">
        <v>72</v>
      </c>
      <c r="W128" s="236">
        <v>3</v>
      </c>
      <c r="X128" s="236">
        <v>25</v>
      </c>
      <c r="Y128" s="236" t="s">
        <v>203</v>
      </c>
      <c r="Z128" s="236" t="s">
        <v>3149</v>
      </c>
      <c r="AA128" s="236"/>
      <c r="AB128" s="236" t="s">
        <v>204</v>
      </c>
      <c r="AC128" s="236" t="s">
        <v>205</v>
      </c>
      <c r="AD128" s="236">
        <v>3</v>
      </c>
      <c r="AE128" s="236" t="s">
        <v>206</v>
      </c>
      <c r="AF128" s="236">
        <v>25</v>
      </c>
      <c r="AG128" s="236" t="s">
        <v>461</v>
      </c>
      <c r="AH128" s="236" t="s">
        <v>462</v>
      </c>
      <c r="AI128" s="236" t="s">
        <v>209</v>
      </c>
      <c r="AJ128" s="236">
        <v>0</v>
      </c>
      <c r="AK128" s="237">
        <v>46062</v>
      </c>
      <c r="AL128" s="236" t="s">
        <v>195</v>
      </c>
    </row>
    <row r="129" spans="1:38" ht="61.2" x14ac:dyDescent="0.3">
      <c r="A129" s="5" t="str">
        <f>TRIM(Z129)</f>
        <v>36845</v>
      </c>
      <c r="B129" s="228" t="str">
        <f>IFERROR(VLOOKUP(Table3[[#This Row],[Truck Number]], HolmanReport!C:C,1,0), "Research w.Holman")</f>
        <v>Research w.Holman</v>
      </c>
      <c r="C12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9" s="229">
        <f ca="1">IF(Table3[[#This Row],[Ticket Status]]="OPEN", SUM((TODAY())-Table3[[#This Row],[Original Start Date]]), "Not Open")</f>
        <v>55</v>
      </c>
      <c r="E129" s="229" t="str">
        <f>Table3[[#This Row],[Renter Name]]</f>
        <v>JONATHON DICKSON</v>
      </c>
      <c r="F129" s="229" t="str">
        <f>IFERROR(VLOOKUP(Table3[[#This Row],[Rental under Name: ]], 'TPMS-Auto'!C:G,5,0), "RESEARCH!!")</f>
        <v>JDICKSO</v>
      </c>
      <c r="G129" s="229" t="str">
        <f>IFERROR(VLOOKUP(Table3[[#This Row],[Truck Number]],'TPMS-Auto'!$A:$K,3, 0), "Not Assigned in TPMS!!")</f>
        <v>JONATHON DICKSON</v>
      </c>
      <c r="H129" s="229" t="str">
        <f>IFERROR(VLOOKUP(Table3[[#This Row],[Truck Number]],'TPMS-Auto'!$A:$K,7, 0), "Not Assigned in TPMS!!")</f>
        <v>JDICKSO</v>
      </c>
      <c r="I129" s="69" t="str">
        <f>IFERROR(VLOOKUP(Table3[[#This Row],[Truck Number]], Query1[[TRUCK_LU]:[Service Date]],25, 0), "Not Assigned in TPMS!!")</f>
        <v>Not Assigned in TPMS!!</v>
      </c>
      <c r="J129" s="69" t="str">
        <f>IF(E129=E128, "Yes", "No")</f>
        <v>No</v>
      </c>
      <c r="K129" s="236" t="s">
        <v>2748</v>
      </c>
      <c r="L129" s="236" t="s">
        <v>806</v>
      </c>
      <c r="M129" s="236" t="s">
        <v>197</v>
      </c>
      <c r="N129" s="236" t="s">
        <v>2749</v>
      </c>
      <c r="O129" s="237">
        <v>46062</v>
      </c>
      <c r="P129" s="236" t="s">
        <v>810</v>
      </c>
      <c r="Q129" s="236" t="s">
        <v>811</v>
      </c>
      <c r="R129" s="236" t="s">
        <v>812</v>
      </c>
      <c r="S129" s="236" t="s">
        <v>202</v>
      </c>
      <c r="T129" s="236">
        <v>30</v>
      </c>
      <c r="U129" s="236">
        <v>9</v>
      </c>
      <c r="V129" s="238">
        <v>68</v>
      </c>
      <c r="W129" s="236">
        <v>2</v>
      </c>
      <c r="X129" s="236">
        <v>25</v>
      </c>
      <c r="Y129" s="236" t="s">
        <v>203</v>
      </c>
      <c r="Z129" s="236" t="s">
        <v>805</v>
      </c>
      <c r="AA129" s="236"/>
      <c r="AB129" s="236" t="s">
        <v>204</v>
      </c>
      <c r="AC129" s="236" t="s">
        <v>205</v>
      </c>
      <c r="AD129" s="236">
        <v>0</v>
      </c>
      <c r="AE129" s="236" t="s">
        <v>206</v>
      </c>
      <c r="AF129" s="236">
        <v>26</v>
      </c>
      <c r="AG129" s="236" t="s">
        <v>207</v>
      </c>
      <c r="AH129" s="236" t="s">
        <v>208</v>
      </c>
      <c r="AI129" s="236" t="s">
        <v>209</v>
      </c>
      <c r="AJ129" s="236">
        <v>1</v>
      </c>
      <c r="AK129" s="237">
        <v>46031</v>
      </c>
      <c r="AL129" s="236" t="s">
        <v>195</v>
      </c>
    </row>
    <row r="130" spans="1:38" ht="61.2" x14ac:dyDescent="0.3">
      <c r="A130" s="5" t="str">
        <f>TRIM(Z130)</f>
        <v>36876</v>
      </c>
      <c r="B130" s="228" t="str">
        <f>IFERROR(VLOOKUP(Table3[[#This Row],[Truck Number]], HolmanReport!C:C,1,0), "Research w.Holman")</f>
        <v>36876</v>
      </c>
      <c r="C13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0" s="229">
        <f ca="1">IF(Table3[[#This Row],[Ticket Status]]="OPEN", SUM((TODAY())-Table3[[#This Row],[Original Start Date]]), "Not Open")</f>
        <v>42</v>
      </c>
      <c r="E130" s="229" t="str">
        <f>Table3[[#This Row],[Renter Name]]</f>
        <v>ADAM HUTCHINSON</v>
      </c>
      <c r="F130" s="229" t="str">
        <f>IFERROR(VLOOKUP(Table3[[#This Row],[Rental under Name: ]], 'TPMS-Auto'!C:G,5,0), "RESEARCH!!")</f>
        <v>AHUTCHI</v>
      </c>
      <c r="G130" s="229" t="str">
        <f>IFERROR(VLOOKUP(Table3[[#This Row],[Truck Number]],'TPMS-Auto'!$A:$K,3, 0), "Not Assigned in TPMS!!")</f>
        <v>ADAM HUTCHINSON</v>
      </c>
      <c r="H130" s="229" t="str">
        <f>IFERROR(VLOOKUP(Table3[[#This Row],[Truck Number]],'TPMS-Auto'!$A:$K,7, 0), "Not Assigned in TPMS!!")</f>
        <v>AHUTCHI</v>
      </c>
      <c r="I130" s="69" t="str">
        <f>IFERROR(VLOOKUP(Table3[[#This Row],[Truck Number]], Query1[[TRUCK_LU]:[Service Date]],25, 0), "Not Assigned in TPMS!!")</f>
        <v>Not Assigned in TPMS!!</v>
      </c>
      <c r="J130" s="69" t="str">
        <f>IF(E130=E129, "Yes", "No")</f>
        <v>No</v>
      </c>
      <c r="K130" s="236" t="s">
        <v>31321</v>
      </c>
      <c r="L130" s="236" t="s">
        <v>2751</v>
      </c>
      <c r="M130" s="236" t="s">
        <v>197</v>
      </c>
      <c r="N130" s="236" t="s">
        <v>31322</v>
      </c>
      <c r="O130" s="237">
        <v>46074</v>
      </c>
      <c r="P130" s="236" t="s">
        <v>2753</v>
      </c>
      <c r="Q130" s="236" t="s">
        <v>2754</v>
      </c>
      <c r="R130" s="236" t="s">
        <v>279</v>
      </c>
      <c r="S130" s="236" t="s">
        <v>202</v>
      </c>
      <c r="T130" s="236">
        <v>15</v>
      </c>
      <c r="U130" s="236">
        <v>5</v>
      </c>
      <c r="V130" s="238">
        <v>69</v>
      </c>
      <c r="W130" s="236">
        <v>1</v>
      </c>
      <c r="X130" s="236">
        <v>13</v>
      </c>
      <c r="Y130" s="236" t="s">
        <v>203</v>
      </c>
      <c r="Z130" s="236" t="s">
        <v>2750</v>
      </c>
      <c r="AA130" s="236"/>
      <c r="AB130" s="236" t="s">
        <v>204</v>
      </c>
      <c r="AC130" s="236" t="s">
        <v>205</v>
      </c>
      <c r="AD130" s="236">
        <v>0</v>
      </c>
      <c r="AE130" s="236" t="s">
        <v>206</v>
      </c>
      <c r="AF130" s="236">
        <v>26</v>
      </c>
      <c r="AG130" s="236" t="s">
        <v>207</v>
      </c>
      <c r="AH130" s="236" t="s">
        <v>208</v>
      </c>
      <c r="AI130" s="236" t="s">
        <v>209</v>
      </c>
      <c r="AJ130" s="236">
        <v>1</v>
      </c>
      <c r="AK130" s="237">
        <v>46044</v>
      </c>
      <c r="AL130" s="236" t="s">
        <v>195</v>
      </c>
    </row>
    <row r="131" spans="1:38" ht="61.2" x14ac:dyDescent="0.3">
      <c r="A131" s="5" t="str">
        <f>TRIM(Z131)</f>
        <v>36882</v>
      </c>
      <c r="B131" s="228" t="str">
        <f>IFERROR(VLOOKUP(Table3[[#This Row],[Truck Number]], HolmanReport!C:C,1,0), "Research w.Holman")</f>
        <v>36882</v>
      </c>
      <c r="C131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31" s="229">
        <f ca="1">IF(Table3[[#This Row],[Ticket Status]]="OPEN", SUM((TODAY())-Table3[[#This Row],[Original Start Date]]), "Not Open")</f>
        <v>27</v>
      </c>
      <c r="E131" s="229" t="str">
        <f>Table3[[#This Row],[Renter Name]]</f>
        <v>RENE CORTEZ</v>
      </c>
      <c r="F131" s="229" t="str">
        <f>IFERROR(VLOOKUP(Table3[[#This Row],[Rental under Name: ]], 'TPMS-Auto'!C:G,5,0), "RESEARCH!!")</f>
        <v>RCORTEZ</v>
      </c>
      <c r="G131" s="229" t="str">
        <f>IFERROR(VLOOKUP(Table3[[#This Row],[Truck Number]],'TPMS-Auto'!$A:$K,3, 0), "Not Assigned in TPMS!!")</f>
        <v>RENE CORTEZ</v>
      </c>
      <c r="H131" s="229" t="str">
        <f>IFERROR(VLOOKUP(Table3[[#This Row],[Truck Number]],'TPMS-Auto'!$A:$K,7, 0), "Not Assigned in TPMS!!")</f>
        <v>RCORTEZ</v>
      </c>
      <c r="I131" s="69" t="str">
        <f>IFERROR(VLOOKUP(Table3[[#This Row],[Truck Number]], Query1[[TRUCK_LU]:[Service Date]],25, 0), "Not Assigned in TPMS!!")</f>
        <v>Not Assigned in TPMS!!</v>
      </c>
      <c r="J131" s="69" t="str">
        <f>IF(E131=E130, "Yes", "No")</f>
        <v>No</v>
      </c>
      <c r="K131" s="236" t="s">
        <v>3156</v>
      </c>
      <c r="L131" s="236" t="s">
        <v>814</v>
      </c>
      <c r="M131" s="236" t="s">
        <v>197</v>
      </c>
      <c r="N131" s="236" t="s">
        <v>3157</v>
      </c>
      <c r="O131" s="237">
        <v>46059</v>
      </c>
      <c r="P131" s="236" t="s">
        <v>818</v>
      </c>
      <c r="Q131" s="236" t="s">
        <v>819</v>
      </c>
      <c r="R131" s="236" t="s">
        <v>279</v>
      </c>
      <c r="S131" s="236" t="s">
        <v>220</v>
      </c>
      <c r="T131" s="236">
        <v>29</v>
      </c>
      <c r="U131" s="236">
        <v>14</v>
      </c>
      <c r="V131" s="238">
        <v>69</v>
      </c>
      <c r="W131" s="236">
        <v>3</v>
      </c>
      <c r="X131" s="236">
        <v>28</v>
      </c>
      <c r="Y131" s="236" t="s">
        <v>203</v>
      </c>
      <c r="Z131" s="236" t="s">
        <v>813</v>
      </c>
      <c r="AA131" s="236"/>
      <c r="AB131" s="236" t="s">
        <v>204</v>
      </c>
      <c r="AC131" s="236" t="s">
        <v>205</v>
      </c>
      <c r="AD131" s="236">
        <v>0</v>
      </c>
      <c r="AE131" s="236" t="s">
        <v>206</v>
      </c>
      <c r="AF131" s="236">
        <v>26</v>
      </c>
      <c r="AG131" s="236" t="s">
        <v>319</v>
      </c>
      <c r="AH131" s="236" t="s">
        <v>2536</v>
      </c>
      <c r="AI131" s="236" t="s">
        <v>209</v>
      </c>
      <c r="AJ131" s="236">
        <v>0</v>
      </c>
      <c r="AK131" s="237">
        <v>46059</v>
      </c>
      <c r="AL131" s="236" t="s">
        <v>223</v>
      </c>
    </row>
    <row r="132" spans="1:38" ht="61.2" x14ac:dyDescent="0.3">
      <c r="A132" s="5" t="str">
        <f>TRIM(Z132)</f>
        <v>36902</v>
      </c>
      <c r="B132" s="228" t="str">
        <f>IFERROR(VLOOKUP(Table3[[#This Row],[Truck Number]], HolmanReport!C:C,1,0), "Research w.Holman")</f>
        <v>Research w.Holman</v>
      </c>
      <c r="C13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2" s="229">
        <f ca="1">IF(Table3[[#This Row],[Ticket Status]]="OPEN", SUM((TODAY())-Table3[[#This Row],[Original Start Date]]), "Not Open")</f>
        <v>241</v>
      </c>
      <c r="E132" s="229" t="str">
        <f>Table3[[#This Row],[Renter Name]]</f>
        <v>ROBERT SAUCEDO</v>
      </c>
      <c r="F132" s="229" t="str">
        <f>IFERROR(VLOOKUP(Table3[[#This Row],[Rental under Name: ]], 'TPMS-Auto'!C:G,5,0), "RESEARCH!!")</f>
        <v>RSAUCED</v>
      </c>
      <c r="G132" s="229" t="str">
        <f>IFERROR(VLOOKUP(Table3[[#This Row],[Truck Number]],'TPMS-Auto'!$A:$K,3, 0), "Not Assigned in TPMS!!")</f>
        <v>Not Assigned in TPMS!!</v>
      </c>
      <c r="H132" s="229" t="str">
        <f>IFERROR(VLOOKUP(Table3[[#This Row],[Truck Number]],'TPMS-Auto'!$A:$K,7, 0), "Not Assigned in TPMS!!")</f>
        <v>Not Assigned in TPMS!!</v>
      </c>
      <c r="I132" s="69" t="str">
        <f>IFERROR(VLOOKUP(Table3[[#This Row],[Truck Number]], Query1[[TRUCK_LU]:[Service Date]],25, 0), "Not Assigned in TPMS!!")</f>
        <v>Not Assigned in TPMS!!</v>
      </c>
      <c r="J132" s="69" t="str">
        <f>IF(E132=E131, "Yes", "No")</f>
        <v>No</v>
      </c>
      <c r="K132" s="236" t="s">
        <v>2755</v>
      </c>
      <c r="L132" s="236" t="s">
        <v>829</v>
      </c>
      <c r="M132" s="236" t="s">
        <v>197</v>
      </c>
      <c r="N132" s="236" t="s">
        <v>2756</v>
      </c>
      <c r="O132" s="237">
        <v>46064</v>
      </c>
      <c r="P132" s="236" t="s">
        <v>833</v>
      </c>
      <c r="Q132" s="236" t="s">
        <v>335</v>
      </c>
      <c r="R132" s="236" t="s">
        <v>279</v>
      </c>
      <c r="S132" s="236" t="s">
        <v>202</v>
      </c>
      <c r="T132" s="236">
        <v>21</v>
      </c>
      <c r="U132" s="236">
        <v>2</v>
      </c>
      <c r="V132" s="238">
        <v>69</v>
      </c>
      <c r="W132" s="236">
        <v>2</v>
      </c>
      <c r="X132" s="236">
        <v>23</v>
      </c>
      <c r="Y132" s="236" t="s">
        <v>203</v>
      </c>
      <c r="Z132" s="236" t="s">
        <v>828</v>
      </c>
      <c r="AA132" s="236"/>
      <c r="AB132" s="236" t="s">
        <v>204</v>
      </c>
      <c r="AC132" s="236" t="s">
        <v>205</v>
      </c>
      <c r="AD132" s="236">
        <v>2</v>
      </c>
      <c r="AE132" s="236" t="s">
        <v>206</v>
      </c>
      <c r="AF132" s="236">
        <v>24</v>
      </c>
      <c r="AG132" s="236" t="s">
        <v>221</v>
      </c>
      <c r="AH132" s="236" t="s">
        <v>222</v>
      </c>
      <c r="AI132" s="236" t="s">
        <v>209</v>
      </c>
      <c r="AJ132" s="236">
        <v>7</v>
      </c>
      <c r="AK132" s="237">
        <v>45845</v>
      </c>
      <c r="AL132" s="236" t="s">
        <v>195</v>
      </c>
    </row>
    <row r="133" spans="1:38" ht="61.2" x14ac:dyDescent="0.3">
      <c r="A133" s="5" t="str">
        <f>TRIM(Z133)</f>
        <v>36966</v>
      </c>
      <c r="B133" s="228" t="str">
        <f>IFERROR(VLOOKUP(Table3[[#This Row],[Truck Number]], HolmanReport!C:C,1,0), "Research w.Holman")</f>
        <v>36966</v>
      </c>
      <c r="C133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3" s="229">
        <f ca="1">IF(Table3[[#This Row],[Ticket Status]]="OPEN", SUM((TODAY())-Table3[[#This Row],[Original Start Date]]), "Not Open")</f>
        <v>2</v>
      </c>
      <c r="E133" s="229" t="str">
        <f>Table3[[#This Row],[Renter Name]]</f>
        <v>CHRISTOPHER BENDER</v>
      </c>
      <c r="F133" s="229" t="str">
        <f>IFERROR(VLOOKUP(Table3[[#This Row],[Rental under Name: ]], 'TPMS-Auto'!C:G,5,0), "RESEARCH!!")</f>
        <v>CBENDER</v>
      </c>
      <c r="G133" s="229" t="str">
        <f>IFERROR(VLOOKUP(Table3[[#This Row],[Truck Number]],'TPMS-Auto'!$A:$K,3, 0), "Not Assigned in TPMS!!")</f>
        <v>CHRISTOPHER BENDER</v>
      </c>
      <c r="H133" s="229" t="str">
        <f>IFERROR(VLOOKUP(Table3[[#This Row],[Truck Number]],'TPMS-Auto'!$A:$K,7, 0), "Not Assigned in TPMS!!")</f>
        <v>CBENDER</v>
      </c>
      <c r="I133" s="69" t="str">
        <f>IFERROR(VLOOKUP(Table3[[#This Row],[Truck Number]], Query1[[TRUCK_LU]:[Service Date]],25, 0), "Not Assigned in TPMS!!")</f>
        <v>Not Assigned in TPMS!!</v>
      </c>
      <c r="J133" s="69" t="str">
        <f>IF(E133=E132, "Yes", "No")</f>
        <v>No</v>
      </c>
      <c r="K133" s="236" t="s">
        <v>31422</v>
      </c>
      <c r="L133" s="236" t="s">
        <v>13896</v>
      </c>
      <c r="M133" s="236" t="s">
        <v>197</v>
      </c>
      <c r="N133" s="236" t="s">
        <v>31423</v>
      </c>
      <c r="O133" s="237">
        <v>46084</v>
      </c>
      <c r="P133" s="236" t="s">
        <v>31424</v>
      </c>
      <c r="Q133" s="236" t="s">
        <v>4576</v>
      </c>
      <c r="R133" s="236" t="s">
        <v>1502</v>
      </c>
      <c r="S133" s="236" t="s">
        <v>383</v>
      </c>
      <c r="T133" s="236">
        <v>7</v>
      </c>
      <c r="U133" s="236">
        <v>7</v>
      </c>
      <c r="V133" s="238">
        <v>75.290000000000006</v>
      </c>
      <c r="W133" s="236">
        <v>0</v>
      </c>
      <c r="X133" s="236">
        <v>3</v>
      </c>
      <c r="Y133" s="236" t="s">
        <v>203</v>
      </c>
      <c r="Z133" s="236" t="s">
        <v>1984</v>
      </c>
      <c r="AA133" s="236"/>
      <c r="AB133" s="236" t="s">
        <v>204</v>
      </c>
      <c r="AC133" s="236" t="s">
        <v>205</v>
      </c>
      <c r="AD133" s="236">
        <v>0</v>
      </c>
      <c r="AE133" s="236" t="s">
        <v>206</v>
      </c>
      <c r="AF133" s="236">
        <v>24</v>
      </c>
      <c r="AG133" s="236" t="s">
        <v>207</v>
      </c>
      <c r="AH133" s="236" t="s">
        <v>208</v>
      </c>
      <c r="AI133" s="236" t="s">
        <v>209</v>
      </c>
      <c r="AJ133" s="236">
        <v>0</v>
      </c>
      <c r="AK133" s="237">
        <v>46084</v>
      </c>
      <c r="AL133" s="236" t="s">
        <v>195</v>
      </c>
    </row>
    <row r="134" spans="1:38" ht="61.2" x14ac:dyDescent="0.3">
      <c r="A134" s="5" t="str">
        <f>TRIM(Z134)</f>
        <v>36967</v>
      </c>
      <c r="B134" s="228" t="str">
        <f>IFERROR(VLOOKUP(Table3[[#This Row],[Truck Number]], HolmanReport!C:C,1,0), "Research w.Holman")</f>
        <v>36967</v>
      </c>
      <c r="C13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4" s="229">
        <f ca="1">IF(Table3[[#This Row],[Ticket Status]]="OPEN", SUM((TODAY())-Table3[[#This Row],[Original Start Date]]), "Not Open")</f>
        <v>13</v>
      </c>
      <c r="E134" s="229" t="str">
        <f>Table3[[#This Row],[Renter Name]]</f>
        <v>KOSSIVI EDOH</v>
      </c>
      <c r="F134" s="229" t="str">
        <f>IFERROR(VLOOKUP(Table3[[#This Row],[Rental under Name: ]], 'TPMS-Auto'!C:G,5,0), "RESEARCH!!")</f>
        <v>KEDOH</v>
      </c>
      <c r="G134" s="229" t="str">
        <f>IFERROR(VLOOKUP(Table3[[#This Row],[Truck Number]],'TPMS-Auto'!$A:$K,3, 0), "Not Assigned in TPMS!!")</f>
        <v>KOSSIVI EDOH</v>
      </c>
      <c r="H134" s="229" t="str">
        <f>IFERROR(VLOOKUP(Table3[[#This Row],[Truck Number]],'TPMS-Auto'!$A:$K,7, 0), "Not Assigned in TPMS!!")</f>
        <v>KEDOH</v>
      </c>
      <c r="I134" s="69" t="str">
        <f>IFERROR(VLOOKUP(Table3[[#This Row],[Truck Number]], Query1[[TRUCK_LU]:[Service Date]],25, 0), "Not Assigned in TPMS!!")</f>
        <v>Not Assigned in TPMS!!</v>
      </c>
      <c r="J134" s="69" t="str">
        <f>IF(E134=E133, "Yes", "No")</f>
        <v>No</v>
      </c>
      <c r="K134" s="236" t="s">
        <v>3462</v>
      </c>
      <c r="L134" s="236" t="s">
        <v>3460</v>
      </c>
      <c r="M134" s="236" t="s">
        <v>197</v>
      </c>
      <c r="N134" s="236" t="s">
        <v>3463</v>
      </c>
      <c r="O134" s="237">
        <v>46073</v>
      </c>
      <c r="P134" s="236" t="s">
        <v>3464</v>
      </c>
      <c r="Q134" s="236" t="s">
        <v>2134</v>
      </c>
      <c r="R134" s="236" t="s">
        <v>2135</v>
      </c>
      <c r="S134" s="236" t="s">
        <v>220</v>
      </c>
      <c r="T134" s="236">
        <v>13</v>
      </c>
      <c r="U134" s="236">
        <v>3</v>
      </c>
      <c r="V134" s="238">
        <v>69</v>
      </c>
      <c r="W134" s="236">
        <v>1</v>
      </c>
      <c r="X134" s="236">
        <v>14</v>
      </c>
      <c r="Y134" s="236" t="s">
        <v>203</v>
      </c>
      <c r="Z134" s="236" t="s">
        <v>3459</v>
      </c>
      <c r="AA134" s="236"/>
      <c r="AB134" s="236" t="s">
        <v>204</v>
      </c>
      <c r="AC134" s="236" t="s">
        <v>205</v>
      </c>
      <c r="AD134" s="236">
        <v>1</v>
      </c>
      <c r="AE134" s="236" t="s">
        <v>206</v>
      </c>
      <c r="AF134" s="236">
        <v>25</v>
      </c>
      <c r="AG134" s="236" t="s">
        <v>288</v>
      </c>
      <c r="AH134" s="236" t="s">
        <v>289</v>
      </c>
      <c r="AI134" s="236" t="s">
        <v>209</v>
      </c>
      <c r="AJ134" s="236">
        <v>0</v>
      </c>
      <c r="AK134" s="237">
        <v>46073</v>
      </c>
      <c r="AL134" s="236" t="s">
        <v>195</v>
      </c>
    </row>
    <row r="135" spans="1:38" ht="61.2" x14ac:dyDescent="0.3">
      <c r="A135" s="5" t="str">
        <f>TRIM(Z135)</f>
        <v>36982</v>
      </c>
      <c r="B135" s="228" t="str">
        <f>IFERROR(VLOOKUP(Table3[[#This Row],[Truck Number]], HolmanReport!C:C,1,0), "Research w.Holman")</f>
        <v>Research w.Holman</v>
      </c>
      <c r="C13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5" s="229">
        <f ca="1">IF(Table3[[#This Row],[Ticket Status]]="OPEN", SUM((TODAY())-Table3[[#This Row],[Original Start Date]]), "Not Open")</f>
        <v>247</v>
      </c>
      <c r="E135" s="229" t="str">
        <f>Table3[[#This Row],[Renter Name]]</f>
        <v>WILLIAM VOKAL</v>
      </c>
      <c r="F135" s="229" t="str">
        <f>IFERROR(VLOOKUP(Table3[[#This Row],[Rental under Name: ]], 'TPMS-Auto'!C:G,5,0), "RESEARCH!!")</f>
        <v>WVOKAL</v>
      </c>
      <c r="G135" s="229" t="str">
        <f>IFERROR(VLOOKUP(Table3[[#This Row],[Truck Number]],'TPMS-Auto'!$A:$K,3, 0), "Not Assigned in TPMS!!")</f>
        <v>Not Assigned in TPMS!!</v>
      </c>
      <c r="H135" s="229" t="str">
        <f>IFERROR(VLOOKUP(Table3[[#This Row],[Truck Number]],'TPMS-Auto'!$A:$K,7, 0), "Not Assigned in TPMS!!")</f>
        <v>Not Assigned in TPMS!!</v>
      </c>
      <c r="I135" s="69" t="str">
        <f>IFERROR(VLOOKUP(Table3[[#This Row],[Truck Number]], Query1[[TRUCK_LU]:[Service Date]],25, 0), "Not Assigned in TPMS!!")</f>
        <v>Not Assigned in TPMS!!</v>
      </c>
      <c r="J135" s="69" t="str">
        <f>IF(E135=E134, "Yes", "No")</f>
        <v>No</v>
      </c>
      <c r="K135" s="236" t="s">
        <v>2757</v>
      </c>
      <c r="L135" s="236" t="s">
        <v>835</v>
      </c>
      <c r="M135" s="236" t="s">
        <v>215</v>
      </c>
      <c r="N135" s="236" t="s">
        <v>2758</v>
      </c>
      <c r="O135" s="237">
        <v>46049</v>
      </c>
      <c r="P135" s="236" t="s">
        <v>839</v>
      </c>
      <c r="Q135" s="236" t="s">
        <v>840</v>
      </c>
      <c r="R135" s="236" t="s">
        <v>841</v>
      </c>
      <c r="S135" s="236" t="s">
        <v>202</v>
      </c>
      <c r="T135" s="236">
        <v>30</v>
      </c>
      <c r="U135" s="236">
        <v>30</v>
      </c>
      <c r="V135" s="238">
        <v>69</v>
      </c>
      <c r="W135" s="236">
        <v>1</v>
      </c>
      <c r="X135" s="236">
        <v>38</v>
      </c>
      <c r="Y135" s="236" t="s">
        <v>203</v>
      </c>
      <c r="Z135" s="236" t="s">
        <v>834</v>
      </c>
      <c r="AA135" s="236"/>
      <c r="AB135" s="236" t="s">
        <v>204</v>
      </c>
      <c r="AC135" s="236" t="s">
        <v>205</v>
      </c>
      <c r="AD135" s="236">
        <v>0</v>
      </c>
      <c r="AE135" s="236" t="s">
        <v>206</v>
      </c>
      <c r="AF135" s="236">
        <v>25</v>
      </c>
      <c r="AG135" s="236" t="s">
        <v>207</v>
      </c>
      <c r="AH135" s="236" t="s">
        <v>208</v>
      </c>
      <c r="AI135" s="236" t="s">
        <v>209</v>
      </c>
      <c r="AJ135" s="236">
        <v>7</v>
      </c>
      <c r="AK135" s="237">
        <v>45839</v>
      </c>
      <c r="AL135" s="236" t="s">
        <v>195</v>
      </c>
    </row>
    <row r="136" spans="1:38" ht="61.2" x14ac:dyDescent="0.3">
      <c r="A136" s="5" t="str">
        <f>TRIM(Z136)</f>
        <v>36988</v>
      </c>
      <c r="B136" s="228" t="str">
        <f>IFERROR(VLOOKUP(Table3[[#This Row],[Truck Number]], HolmanReport!C:C,1,0), "Research w.Holman")</f>
        <v>Research w.Holman</v>
      </c>
      <c r="C13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6" s="229">
        <f ca="1">IF(Table3[[#This Row],[Ticket Status]]="OPEN", SUM((TODAY())-Table3[[#This Row],[Original Start Date]]), "Not Open")</f>
        <v>52</v>
      </c>
      <c r="E136" s="229" t="str">
        <f>Table3[[#This Row],[Renter Name]]</f>
        <v>SCOTT HAMILTON</v>
      </c>
      <c r="F136" s="229" t="str">
        <f>IFERROR(VLOOKUP(Table3[[#This Row],[Rental under Name: ]], 'TPMS-Auto'!C:G,5,0), "RESEARCH!!")</f>
        <v>SHAMIL</v>
      </c>
      <c r="G136" s="229" t="str">
        <f>IFERROR(VLOOKUP(Table3[[#This Row],[Truck Number]],'TPMS-Auto'!$A:$K,3, 0), "Not Assigned in TPMS!!")</f>
        <v>SCOTT HAMILTON</v>
      </c>
      <c r="H136" s="229" t="str">
        <f>IFERROR(VLOOKUP(Table3[[#This Row],[Truck Number]],'TPMS-Auto'!$A:$K,7, 0), "Not Assigned in TPMS!!")</f>
        <v>SHAMIL</v>
      </c>
      <c r="I136" s="69" t="str">
        <f>IFERROR(VLOOKUP(Table3[[#This Row],[Truck Number]], Query1[[TRUCK_LU]:[Service Date]],25, 0), "Not Assigned in TPMS!!")</f>
        <v>Not Assigned in TPMS!!</v>
      </c>
      <c r="J136" s="69" t="str">
        <f>IF(E136=E135, "Yes", "No")</f>
        <v>No</v>
      </c>
      <c r="K136" s="236" t="s">
        <v>2762</v>
      </c>
      <c r="L136" s="236" t="s">
        <v>2760</v>
      </c>
      <c r="M136" s="236" t="s">
        <v>215</v>
      </c>
      <c r="N136" s="236" t="s">
        <v>2763</v>
      </c>
      <c r="O136" s="237">
        <v>46064</v>
      </c>
      <c r="P136" s="236" t="s">
        <v>2764</v>
      </c>
      <c r="Q136" s="236" t="s">
        <v>2765</v>
      </c>
      <c r="R136" s="236" t="s">
        <v>201</v>
      </c>
      <c r="S136" s="236" t="s">
        <v>220</v>
      </c>
      <c r="T136" s="236">
        <v>30</v>
      </c>
      <c r="U136" s="236">
        <v>30</v>
      </c>
      <c r="V136" s="238">
        <v>69</v>
      </c>
      <c r="W136" s="236">
        <v>0</v>
      </c>
      <c r="X136" s="236">
        <v>23</v>
      </c>
      <c r="Y136" s="236" t="s">
        <v>203</v>
      </c>
      <c r="Z136" s="236" t="s">
        <v>2759</v>
      </c>
      <c r="AA136" s="236"/>
      <c r="AB136" s="236" t="s">
        <v>204</v>
      </c>
      <c r="AC136" s="236" t="s">
        <v>205</v>
      </c>
      <c r="AD136" s="236">
        <v>0</v>
      </c>
      <c r="AE136" s="236" t="s">
        <v>206</v>
      </c>
      <c r="AF136" s="236">
        <v>24</v>
      </c>
      <c r="AG136" s="236" t="s">
        <v>384</v>
      </c>
      <c r="AH136" s="236" t="s">
        <v>2062</v>
      </c>
      <c r="AI136" s="236" t="s">
        <v>209</v>
      </c>
      <c r="AJ136" s="236">
        <v>1</v>
      </c>
      <c r="AK136" s="237">
        <v>46034</v>
      </c>
      <c r="AL136" s="236" t="s">
        <v>195</v>
      </c>
    </row>
    <row r="137" spans="1:38" ht="61.2" x14ac:dyDescent="0.3">
      <c r="A137" s="5" t="str">
        <f>TRIM(Z137)</f>
        <v>37057</v>
      </c>
      <c r="B137" s="228" t="str">
        <f>IFERROR(VLOOKUP(Table3[[#This Row],[Truck Number]], HolmanReport!C:C,1,0), "Research w.Holman")</f>
        <v>Research w.Holman</v>
      </c>
      <c r="C13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7" s="229">
        <f ca="1">IF(Table3[[#This Row],[Ticket Status]]="OPEN", SUM((TODAY())-Table3[[#This Row],[Original Start Date]]), "Not Open")</f>
        <v>93</v>
      </c>
      <c r="E137" s="229" t="str">
        <f>Table3[[#This Row],[Renter Name]]</f>
        <v>TRENT MATTHEWS</v>
      </c>
      <c r="F137" s="229" t="str">
        <f>IFERROR(VLOOKUP(Table3[[#This Row],[Rental under Name: ]], 'TPMS-Auto'!C:G,5,0), "RESEARCH!!")</f>
        <v>TMATTHE</v>
      </c>
      <c r="G137" s="229" t="str">
        <f>IFERROR(VLOOKUP(Table3[[#This Row],[Truck Number]],'TPMS-Auto'!$A:$K,3, 0), "Not Assigned in TPMS!!")</f>
        <v>TRENT MATTHEWS</v>
      </c>
      <c r="H137" s="229" t="str">
        <f>IFERROR(VLOOKUP(Table3[[#This Row],[Truck Number]],'TPMS-Auto'!$A:$K,7, 0), "Not Assigned in TPMS!!")</f>
        <v>TMATTHE</v>
      </c>
      <c r="I137" s="69" t="str">
        <f>IFERROR(VLOOKUP(Table3[[#This Row],[Truck Number]], Query1[[TRUCK_LU]:[Service Date]],25, 0), "Not Assigned in TPMS!!")</f>
        <v>Not Assigned in TPMS!!</v>
      </c>
      <c r="J137" s="69" t="str">
        <f>IF(E137=E136, "Yes", "No")</f>
        <v>No</v>
      </c>
      <c r="K137" s="236" t="s">
        <v>2766</v>
      </c>
      <c r="L137" s="236" t="s">
        <v>857</v>
      </c>
      <c r="M137" s="236" t="s">
        <v>197</v>
      </c>
      <c r="N137" s="236" t="s">
        <v>2767</v>
      </c>
      <c r="O137" s="237">
        <v>46053</v>
      </c>
      <c r="P137" s="236" t="s">
        <v>661</v>
      </c>
      <c r="Q137" s="236" t="s">
        <v>662</v>
      </c>
      <c r="R137" s="236" t="s">
        <v>416</v>
      </c>
      <c r="S137" s="236" t="s">
        <v>220</v>
      </c>
      <c r="T137" s="236">
        <v>30</v>
      </c>
      <c r="U137" s="236">
        <v>6</v>
      </c>
      <c r="V137" s="238">
        <v>68</v>
      </c>
      <c r="W137" s="236">
        <v>2</v>
      </c>
      <c r="X137" s="236">
        <v>34</v>
      </c>
      <c r="Y137" s="236" t="s">
        <v>203</v>
      </c>
      <c r="Z137" s="236" t="s">
        <v>856</v>
      </c>
      <c r="AA137" s="236"/>
      <c r="AB137" s="236" t="s">
        <v>204</v>
      </c>
      <c r="AC137" s="236" t="s">
        <v>205</v>
      </c>
      <c r="AD137" s="236">
        <v>0</v>
      </c>
      <c r="AE137" s="236" t="s">
        <v>206</v>
      </c>
      <c r="AF137" s="236">
        <v>24</v>
      </c>
      <c r="AG137" s="236" t="s">
        <v>251</v>
      </c>
      <c r="AH137" s="236" t="s">
        <v>1605</v>
      </c>
      <c r="AI137" s="236" t="s">
        <v>209</v>
      </c>
      <c r="AJ137" s="236">
        <v>2</v>
      </c>
      <c r="AK137" s="237">
        <v>45993</v>
      </c>
      <c r="AL137" s="236" t="s">
        <v>195</v>
      </c>
    </row>
    <row r="138" spans="1:38" ht="61.2" x14ac:dyDescent="0.3">
      <c r="A138" s="5" t="str">
        <f>TRIM(Z138)</f>
        <v>37103</v>
      </c>
      <c r="B138" s="228" t="str">
        <f>IFERROR(VLOOKUP(Table3[[#This Row],[Truck Number]], HolmanReport!C:C,1,0), "Research w.Holman")</f>
        <v>Research w.Holman</v>
      </c>
      <c r="C13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8" s="229">
        <f ca="1">IF(Table3[[#This Row],[Ticket Status]]="OPEN", SUM((TODAY())-Table3[[#This Row],[Original Start Date]]), "Not Open")</f>
        <v>52</v>
      </c>
      <c r="E138" s="229" t="str">
        <f>Table3[[#This Row],[Renter Name]]</f>
        <v>MICHAEL PAREDES</v>
      </c>
      <c r="F138" s="229" t="str">
        <f>IFERROR(VLOOKUP(Table3[[#This Row],[Rental under Name: ]], 'TPMS-Auto'!C:G,5,0), "RESEARCH!!")</f>
        <v>MPAREDE</v>
      </c>
      <c r="G138" s="229" t="str">
        <f>IFERROR(VLOOKUP(Table3[[#This Row],[Truck Number]],'TPMS-Auto'!$A:$K,3, 0), "Not Assigned in TPMS!!")</f>
        <v>MICHAEL PAREDES</v>
      </c>
      <c r="H138" s="229" t="str">
        <f>IFERROR(VLOOKUP(Table3[[#This Row],[Truck Number]],'TPMS-Auto'!$A:$K,7, 0), "Not Assigned in TPMS!!")</f>
        <v>MPAREDE</v>
      </c>
      <c r="I138" s="69" t="str">
        <f>IFERROR(VLOOKUP(Table3[[#This Row],[Truck Number]], Query1[[TRUCK_LU]:[Service Date]],25, 0), "Not Assigned in TPMS!!")</f>
        <v>Not Assigned in TPMS!!</v>
      </c>
      <c r="J138" s="69" t="str">
        <f>IF(E138=E137, "Yes", "No")</f>
        <v>No</v>
      </c>
      <c r="K138" s="236" t="s">
        <v>2771</v>
      </c>
      <c r="L138" s="236" t="s">
        <v>2769</v>
      </c>
      <c r="M138" s="236" t="s">
        <v>197</v>
      </c>
      <c r="N138" s="236" t="s">
        <v>2772</v>
      </c>
      <c r="O138" s="237">
        <v>46064</v>
      </c>
      <c r="P138" s="236" t="s">
        <v>2773</v>
      </c>
      <c r="Q138" s="236" t="s">
        <v>2774</v>
      </c>
      <c r="R138" s="236" t="s">
        <v>219</v>
      </c>
      <c r="S138" s="236" t="s">
        <v>202</v>
      </c>
      <c r="T138" s="236">
        <v>21</v>
      </c>
      <c r="U138" s="236">
        <v>1</v>
      </c>
      <c r="V138" s="238">
        <v>73</v>
      </c>
      <c r="W138" s="236">
        <v>3</v>
      </c>
      <c r="X138" s="236">
        <v>23</v>
      </c>
      <c r="Y138" s="236" t="s">
        <v>203</v>
      </c>
      <c r="Z138" s="236" t="s">
        <v>2768</v>
      </c>
      <c r="AA138" s="236"/>
      <c r="AB138" s="236" t="s">
        <v>204</v>
      </c>
      <c r="AC138" s="236" t="s">
        <v>205</v>
      </c>
      <c r="AD138" s="236">
        <v>2</v>
      </c>
      <c r="AE138" s="236" t="s">
        <v>206</v>
      </c>
      <c r="AF138" s="236">
        <v>25</v>
      </c>
      <c r="AG138" s="236" t="s">
        <v>207</v>
      </c>
      <c r="AH138" s="236" t="s">
        <v>208</v>
      </c>
      <c r="AI138" s="236" t="s">
        <v>209</v>
      </c>
      <c r="AJ138" s="236">
        <v>1</v>
      </c>
      <c r="AK138" s="237">
        <v>46034</v>
      </c>
      <c r="AL138" s="236" t="s">
        <v>195</v>
      </c>
    </row>
    <row r="139" spans="1:38" ht="61.2" x14ac:dyDescent="0.3">
      <c r="A139" s="5" t="str">
        <f>TRIM(Z139)</f>
        <v>37104</v>
      </c>
      <c r="B139" s="228" t="str">
        <f>IFERROR(VLOOKUP(Table3[[#This Row],[Truck Number]], HolmanReport!C:C,1,0), "Research w.Holman")</f>
        <v>37104</v>
      </c>
      <c r="C13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9" s="229" t="str">
        <f ca="1">IF(Table3[[#This Row],[Ticket Status]]="OPEN", SUM((TODAY())-Table3[[#This Row],[Original Start Date]]), "Not Open")</f>
        <v>Not Open</v>
      </c>
      <c r="E139" s="229" t="str">
        <f>Table3[[#This Row],[Renter Name]]</f>
        <v>JESTAVIAN TURNER</v>
      </c>
      <c r="F139" s="229" t="str">
        <f>IFERROR(VLOOKUP(Table3[[#This Row],[Rental under Name: ]], 'TPMS-Auto'!C:G,5,0), "RESEARCH!!")</f>
        <v>JTURNER</v>
      </c>
      <c r="G139" s="229" t="str">
        <f>IFERROR(VLOOKUP(Table3[[#This Row],[Truck Number]],'TPMS-Auto'!$A:$K,3, 0), "Not Assigned in TPMS!!")</f>
        <v>JESTAVIAN TURNER</v>
      </c>
      <c r="H139" s="229" t="str">
        <f>IFERROR(VLOOKUP(Table3[[#This Row],[Truck Number]],'TPMS-Auto'!$A:$K,7, 0), "Not Assigned in TPMS!!")</f>
        <v>JTURNER</v>
      </c>
      <c r="I139" s="69" t="str">
        <f>IFERROR(VLOOKUP(Table3[[#This Row],[Truck Number]], Query1[[TRUCK_LU]:[Service Date]],25, 0), "Not Assigned in TPMS!!")</f>
        <v>Not Assigned in TPMS!!</v>
      </c>
      <c r="J139" s="69" t="str">
        <f>IF(E139=E138, "Yes", "No")</f>
        <v>No</v>
      </c>
      <c r="K139" s="236" t="s">
        <v>3161</v>
      </c>
      <c r="L139" s="236" t="s">
        <v>3159</v>
      </c>
      <c r="M139" s="236" t="s">
        <v>197</v>
      </c>
      <c r="N139" s="236" t="s">
        <v>3162</v>
      </c>
      <c r="O139" s="237">
        <v>46065</v>
      </c>
      <c r="P139" s="236" t="s">
        <v>3163</v>
      </c>
      <c r="Q139" s="236" t="s">
        <v>2784</v>
      </c>
      <c r="R139" s="236" t="s">
        <v>760</v>
      </c>
      <c r="S139" s="236" t="s">
        <v>202</v>
      </c>
      <c r="T139" s="236">
        <v>19</v>
      </c>
      <c r="U139" s="236">
        <v>14</v>
      </c>
      <c r="V139" s="238">
        <v>72</v>
      </c>
      <c r="W139" s="236">
        <v>3</v>
      </c>
      <c r="X139" s="236">
        <v>21</v>
      </c>
      <c r="Y139" s="236" t="s">
        <v>3834</v>
      </c>
      <c r="Z139" s="236" t="s">
        <v>3158</v>
      </c>
      <c r="AA139" s="236"/>
      <c r="AB139" s="236" t="s">
        <v>204</v>
      </c>
      <c r="AC139" s="236" t="s">
        <v>205</v>
      </c>
      <c r="AD139" s="236">
        <v>0</v>
      </c>
      <c r="AE139" s="236" t="s">
        <v>206</v>
      </c>
      <c r="AF139" s="236">
        <v>24</v>
      </c>
      <c r="AG139" s="236" t="s">
        <v>319</v>
      </c>
      <c r="AH139" s="236" t="s">
        <v>478</v>
      </c>
      <c r="AI139" s="236" t="s">
        <v>209</v>
      </c>
      <c r="AJ139" s="236">
        <v>0</v>
      </c>
      <c r="AK139" s="237">
        <v>46065</v>
      </c>
      <c r="AL139" s="236" t="s">
        <v>195</v>
      </c>
    </row>
    <row r="140" spans="1:38" ht="61.2" x14ac:dyDescent="0.3">
      <c r="A140" s="5" t="str">
        <f>TRIM(Z140)</f>
        <v>37125</v>
      </c>
      <c r="B140" s="228" t="str">
        <f>IFERROR(VLOOKUP(Table3[[#This Row],[Truck Number]], HolmanReport!C:C,1,0), "Research w.Holman")</f>
        <v>Research w.Holman</v>
      </c>
      <c r="C14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0" s="229">
        <f ca="1">IF(Table3[[#This Row],[Ticket Status]]="OPEN", SUM((TODAY())-Table3[[#This Row],[Original Start Date]]), "Not Open")</f>
        <v>115</v>
      </c>
      <c r="E140" s="229" t="str">
        <f>Table3[[#This Row],[Renter Name]]</f>
        <v>KAREEM WILLIAMS</v>
      </c>
      <c r="F140" s="229" t="str">
        <f>IFERROR(VLOOKUP(Table3[[#This Row],[Rental under Name: ]], 'TPMS-Auto'!C:G,5,0), "RESEARCH!!")</f>
        <v>KWILLI1</v>
      </c>
      <c r="G140" s="229" t="str">
        <f>IFERROR(VLOOKUP(Table3[[#This Row],[Truck Number]],'TPMS-Auto'!$A:$K,3, 0), "Not Assigned in TPMS!!")</f>
        <v>KAREEM WILLIAMS</v>
      </c>
      <c r="H140" s="229" t="str">
        <f>IFERROR(VLOOKUP(Table3[[#This Row],[Truck Number]],'TPMS-Auto'!$A:$K,7, 0), "Not Assigned in TPMS!!")</f>
        <v>KWILLI1</v>
      </c>
      <c r="I140" s="69" t="str">
        <f>IFERROR(VLOOKUP(Table3[[#This Row],[Truck Number]], Query1[[TRUCK_LU]:[Service Date]],25, 0), "Not Assigned in TPMS!!")</f>
        <v>Not Assigned in TPMS!!</v>
      </c>
      <c r="J140" s="69" t="str">
        <f>IF(E140=E139, "Yes", "No")</f>
        <v>No</v>
      </c>
      <c r="K140" s="236" t="s">
        <v>2775</v>
      </c>
      <c r="L140" s="236" t="s">
        <v>863</v>
      </c>
      <c r="M140" s="236" t="s">
        <v>197</v>
      </c>
      <c r="N140" s="236" t="s">
        <v>2776</v>
      </c>
      <c r="O140" s="237">
        <v>46061</v>
      </c>
      <c r="P140" s="236" t="s">
        <v>867</v>
      </c>
      <c r="Q140" s="236" t="s">
        <v>868</v>
      </c>
      <c r="R140" s="236" t="s">
        <v>477</v>
      </c>
      <c r="S140" s="236" t="s">
        <v>202</v>
      </c>
      <c r="T140" s="236">
        <v>30</v>
      </c>
      <c r="U140" s="236">
        <v>11</v>
      </c>
      <c r="V140" s="238">
        <v>68</v>
      </c>
      <c r="W140" s="236">
        <v>2</v>
      </c>
      <c r="X140" s="236">
        <v>26</v>
      </c>
      <c r="Y140" s="236" t="s">
        <v>203</v>
      </c>
      <c r="Z140" s="236" t="s">
        <v>862</v>
      </c>
      <c r="AA140" s="236"/>
      <c r="AB140" s="236" t="s">
        <v>204</v>
      </c>
      <c r="AC140" s="236" t="s">
        <v>205</v>
      </c>
      <c r="AD140" s="236">
        <v>0</v>
      </c>
      <c r="AE140" s="236" t="s">
        <v>206</v>
      </c>
      <c r="AF140" s="236">
        <v>26</v>
      </c>
      <c r="AG140" s="236" t="s">
        <v>207</v>
      </c>
      <c r="AH140" s="236" t="s">
        <v>208</v>
      </c>
      <c r="AI140" s="236" t="s">
        <v>209</v>
      </c>
      <c r="AJ140" s="236">
        <v>3</v>
      </c>
      <c r="AK140" s="237">
        <v>45971</v>
      </c>
      <c r="AL140" s="236" t="s">
        <v>195</v>
      </c>
    </row>
    <row r="141" spans="1:38" ht="61.2" x14ac:dyDescent="0.3">
      <c r="A141" s="5" t="str">
        <f>TRIM(Z141)</f>
        <v>37131</v>
      </c>
      <c r="B141" s="228" t="str">
        <f>IFERROR(VLOOKUP(Table3[[#This Row],[Truck Number]], HolmanReport!C:C,1,0), "Research w.Holman")</f>
        <v>37131</v>
      </c>
      <c r="C141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1" s="229">
        <f ca="1">IF(Table3[[#This Row],[Ticket Status]]="OPEN", SUM((TODAY())-Table3[[#This Row],[Original Start Date]]), "Not Open")</f>
        <v>15</v>
      </c>
      <c r="E141" s="229" t="str">
        <f>Table3[[#This Row],[Renter Name]]</f>
        <v>JAYDIP PATEL</v>
      </c>
      <c r="F141" s="229" t="str">
        <f>IFERROR(VLOOKUP(Table3[[#This Row],[Rental under Name: ]], 'TPMS-Auto'!C:G,5,0), "RESEARCH!!")</f>
        <v>JPATE19</v>
      </c>
      <c r="G141" s="229" t="str">
        <f>IFERROR(VLOOKUP(Table3[[#This Row],[Truck Number]],'TPMS-Auto'!$A:$K,3, 0), "Not Assigned in TPMS!!")</f>
        <v>JAYDIP PATEL</v>
      </c>
      <c r="H141" s="229" t="str">
        <f>IFERROR(VLOOKUP(Table3[[#This Row],[Truck Number]],'TPMS-Auto'!$A:$K,7, 0), "Not Assigned in TPMS!!")</f>
        <v>JPATE19</v>
      </c>
      <c r="I141" s="69" t="str">
        <f>IFERROR(VLOOKUP(Table3[[#This Row],[Truck Number]], Query1[[TRUCK_LU]:[Service Date]],25, 0), "Not Assigned in TPMS!!")</f>
        <v>Not Assigned in TPMS!!</v>
      </c>
      <c r="J141" s="69" t="str">
        <f>IF(E141=E140, "Yes", "No")</f>
        <v>No</v>
      </c>
      <c r="K141" s="236" t="s">
        <v>3468</v>
      </c>
      <c r="L141" s="236" t="s">
        <v>3466</v>
      </c>
      <c r="M141" s="236" t="s">
        <v>197</v>
      </c>
      <c r="N141" s="236" t="s">
        <v>3469</v>
      </c>
      <c r="O141" s="237">
        <v>46071</v>
      </c>
      <c r="P141" s="236" t="s">
        <v>3470</v>
      </c>
      <c r="Q141" s="236" t="s">
        <v>1032</v>
      </c>
      <c r="R141" s="236" t="s">
        <v>279</v>
      </c>
      <c r="S141" s="236" t="s">
        <v>367</v>
      </c>
      <c r="T141" s="236">
        <v>14</v>
      </c>
      <c r="U141" s="236">
        <v>7</v>
      </c>
      <c r="V141" s="238">
        <v>69</v>
      </c>
      <c r="W141" s="236">
        <v>1</v>
      </c>
      <c r="X141" s="236">
        <v>16</v>
      </c>
      <c r="Y141" s="236" t="s">
        <v>203</v>
      </c>
      <c r="Z141" s="236" t="s">
        <v>3465</v>
      </c>
      <c r="AA141" s="236"/>
      <c r="AB141" s="236" t="s">
        <v>204</v>
      </c>
      <c r="AC141" s="236" t="s">
        <v>205</v>
      </c>
      <c r="AD141" s="236">
        <v>2</v>
      </c>
      <c r="AE141" s="236" t="s">
        <v>206</v>
      </c>
      <c r="AF141" s="236">
        <v>26</v>
      </c>
      <c r="AG141" s="236" t="s">
        <v>319</v>
      </c>
      <c r="AH141" s="236" t="s">
        <v>320</v>
      </c>
      <c r="AI141" s="236" t="s">
        <v>209</v>
      </c>
      <c r="AJ141" s="236">
        <v>0</v>
      </c>
      <c r="AK141" s="237">
        <v>46071</v>
      </c>
      <c r="AL141" s="236" t="s">
        <v>195</v>
      </c>
    </row>
    <row r="142" spans="1:38" ht="61.2" x14ac:dyDescent="0.3">
      <c r="A142" s="5" t="str">
        <f>TRIM(Z142)</f>
        <v>37149</v>
      </c>
      <c r="B142" s="228" t="str">
        <f>IFERROR(VLOOKUP(Table3[[#This Row],[Truck Number]], HolmanReport!C:C,1,0), "Research w.Holman")</f>
        <v>37149</v>
      </c>
      <c r="C142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2" s="229">
        <f ca="1">IF(Table3[[#This Row],[Ticket Status]]="OPEN", SUM((TODAY())-Table3[[#This Row],[Original Start Date]]), "Not Open")</f>
        <v>17</v>
      </c>
      <c r="E142" s="229" t="str">
        <f>Table3[[#This Row],[Renter Name]]</f>
        <v>TERRY RUSSELL</v>
      </c>
      <c r="F142" s="229" t="str">
        <f>IFERROR(VLOOKUP(Table3[[#This Row],[Rental under Name: ]], 'TPMS-Auto'!C:G,5,0), "RESEARCH!!")</f>
        <v>TRUSSE3</v>
      </c>
      <c r="G142" s="229" t="str">
        <f>IFERROR(VLOOKUP(Table3[[#This Row],[Truck Number]],'TPMS-Auto'!$A:$K,3, 0), "Not Assigned in TPMS!!")</f>
        <v>TERRY RUSSELL</v>
      </c>
      <c r="H142" s="229" t="str">
        <f>IFERROR(VLOOKUP(Table3[[#This Row],[Truck Number]],'TPMS-Auto'!$A:$K,7, 0), "Not Assigned in TPMS!!")</f>
        <v>TRUSSE3</v>
      </c>
      <c r="I142" s="69" t="str">
        <f>IFERROR(VLOOKUP(Table3[[#This Row],[Truck Number]], Query1[[TRUCK_LU]:[Service Date]],25, 0), "Not Assigned in TPMS!!")</f>
        <v>Not Assigned in TPMS!!</v>
      </c>
      <c r="J142" s="69" t="str">
        <f>IF(E142=E141, "Yes", "No")</f>
        <v>No</v>
      </c>
      <c r="K142" s="236" t="s">
        <v>3474</v>
      </c>
      <c r="L142" s="236" t="s">
        <v>3472</v>
      </c>
      <c r="M142" s="236" t="s">
        <v>197</v>
      </c>
      <c r="N142" s="236" t="s">
        <v>3475</v>
      </c>
      <c r="O142" s="237">
        <v>46069</v>
      </c>
      <c r="P142" s="236" t="s">
        <v>3476</v>
      </c>
      <c r="Q142" s="236" t="s">
        <v>3477</v>
      </c>
      <c r="R142" s="236" t="s">
        <v>407</v>
      </c>
      <c r="S142" s="236" t="s">
        <v>367</v>
      </c>
      <c r="T142" s="236">
        <v>26</v>
      </c>
      <c r="U142" s="236">
        <v>7</v>
      </c>
      <c r="V142" s="238">
        <v>68</v>
      </c>
      <c r="W142" s="236">
        <v>2</v>
      </c>
      <c r="X142" s="236">
        <v>18</v>
      </c>
      <c r="Y142" s="236" t="s">
        <v>203</v>
      </c>
      <c r="Z142" s="236" t="s">
        <v>3471</v>
      </c>
      <c r="AA142" s="236"/>
      <c r="AB142" s="236" t="s">
        <v>204</v>
      </c>
      <c r="AC142" s="236" t="s">
        <v>205</v>
      </c>
      <c r="AD142" s="236">
        <v>0</v>
      </c>
      <c r="AE142" s="236" t="s">
        <v>206</v>
      </c>
      <c r="AF142" s="236">
        <v>25</v>
      </c>
      <c r="AG142" s="236" t="s">
        <v>426</v>
      </c>
      <c r="AH142" s="236" t="s">
        <v>427</v>
      </c>
      <c r="AI142" s="236" t="s">
        <v>209</v>
      </c>
      <c r="AJ142" s="236">
        <v>0</v>
      </c>
      <c r="AK142" s="237">
        <v>46069</v>
      </c>
      <c r="AL142" s="236" t="s">
        <v>223</v>
      </c>
    </row>
    <row r="143" spans="1:38" ht="61.2" x14ac:dyDescent="0.3">
      <c r="A143" s="5" t="str">
        <f>TRIM(Z143)</f>
        <v>37230</v>
      </c>
      <c r="B143" s="228" t="str">
        <f>IFERROR(VLOOKUP(Table3[[#This Row],[Truck Number]], HolmanReport!C:C,1,0), "Research w.Holman")</f>
        <v>37230</v>
      </c>
      <c r="C14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3" s="229">
        <f ca="1">IF(Table3[[#This Row],[Ticket Status]]="OPEN", SUM((TODAY())-Table3[[#This Row],[Original Start Date]]), "Not Open")</f>
        <v>234</v>
      </c>
      <c r="E143" s="229" t="str">
        <f>Table3[[#This Row],[Renter Name]]</f>
        <v>PHILIP CAMPBELL</v>
      </c>
      <c r="F143" s="229" t="str">
        <f>IFERROR(VLOOKUP(Table3[[#This Row],[Rental under Name: ]], 'TPMS-Auto'!C:G,5,0), "RESEARCH!!")</f>
        <v>PCAMPBE</v>
      </c>
      <c r="G143" s="229" t="str">
        <f>IFERROR(VLOOKUP(Table3[[#This Row],[Truck Number]],'TPMS-Auto'!$A:$K,3, 0), "Not Assigned in TPMS!!")</f>
        <v>PHILIP CAMPBELL</v>
      </c>
      <c r="H143" s="229" t="str">
        <f>IFERROR(VLOOKUP(Table3[[#This Row],[Truck Number]],'TPMS-Auto'!$A:$K,7, 0), "Not Assigned in TPMS!!")</f>
        <v>PCAMPBE</v>
      </c>
      <c r="I143" s="69" t="str">
        <f>IFERROR(VLOOKUP(Table3[[#This Row],[Truck Number]], Query1[[TRUCK_LU]:[Service Date]],25, 0), "Not Assigned in TPMS!!")</f>
        <v>Not Assigned in TPMS!!</v>
      </c>
      <c r="J143" s="69" t="str">
        <f>IF(E143=E142, "Yes", "No")</f>
        <v>No</v>
      </c>
      <c r="K143" s="236" t="s">
        <v>2777</v>
      </c>
      <c r="L143" s="236" t="s">
        <v>878</v>
      </c>
      <c r="M143" s="236" t="s">
        <v>197</v>
      </c>
      <c r="N143" s="236" t="s">
        <v>2778</v>
      </c>
      <c r="O143" s="237">
        <v>46062</v>
      </c>
      <c r="P143" s="236" t="s">
        <v>882</v>
      </c>
      <c r="Q143" s="236" t="s">
        <v>883</v>
      </c>
      <c r="R143" s="236" t="s">
        <v>279</v>
      </c>
      <c r="S143" s="236" t="s">
        <v>220</v>
      </c>
      <c r="T143" s="236">
        <v>24</v>
      </c>
      <c r="U143" s="236">
        <v>4</v>
      </c>
      <c r="V143" s="238">
        <v>69</v>
      </c>
      <c r="W143" s="236">
        <v>2</v>
      </c>
      <c r="X143" s="236">
        <v>25</v>
      </c>
      <c r="Y143" s="236" t="s">
        <v>203</v>
      </c>
      <c r="Z143" s="236" t="s">
        <v>877</v>
      </c>
      <c r="AA143" s="236"/>
      <c r="AB143" s="236" t="s">
        <v>204</v>
      </c>
      <c r="AC143" s="236" t="s">
        <v>205</v>
      </c>
      <c r="AD143" s="236">
        <v>1</v>
      </c>
      <c r="AE143" s="236" t="s">
        <v>206</v>
      </c>
      <c r="AF143" s="236">
        <v>24</v>
      </c>
      <c r="AG143" s="236" t="s">
        <v>233</v>
      </c>
      <c r="AH143" s="236" t="s">
        <v>884</v>
      </c>
      <c r="AI143" s="236" t="s">
        <v>209</v>
      </c>
      <c r="AJ143" s="236">
        <v>7</v>
      </c>
      <c r="AK143" s="237">
        <v>45852</v>
      </c>
      <c r="AL143" s="236" t="s">
        <v>195</v>
      </c>
    </row>
    <row r="144" spans="1:38" ht="61.2" x14ac:dyDescent="0.3">
      <c r="A144" s="5" t="str">
        <f>TRIM(Z144)</f>
        <v>37239</v>
      </c>
      <c r="B144" s="228" t="str">
        <f>IFERROR(VLOOKUP(Table3[[#This Row],[Truck Number]], HolmanReport!C:C,1,0), "Research w.Holman")</f>
        <v>37239</v>
      </c>
      <c r="C144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4" s="229">
        <f ca="1">IF(Table3[[#This Row],[Ticket Status]]="OPEN", SUM((TODAY())-Table3[[#This Row],[Original Start Date]]), "Not Open")</f>
        <v>20</v>
      </c>
      <c r="E144" s="229" t="str">
        <f>Table3[[#This Row],[Renter Name]]</f>
        <v>KENNETH BERRIAN</v>
      </c>
      <c r="F144" s="229" t="str">
        <f>IFERROR(VLOOKUP(Table3[[#This Row],[Rental under Name: ]], 'TPMS-Auto'!C:G,5,0), "RESEARCH!!")</f>
        <v>KBERRIA</v>
      </c>
      <c r="G144" s="229" t="str">
        <f>IFERROR(VLOOKUP(Table3[[#This Row],[Truck Number]],'TPMS-Auto'!$A:$K,3, 0), "Not Assigned in TPMS!!")</f>
        <v>KENNETH BERRIAN</v>
      </c>
      <c r="H144" s="229" t="str">
        <f>IFERROR(VLOOKUP(Table3[[#This Row],[Truck Number]],'TPMS-Auto'!$A:$K,7, 0), "Not Assigned in TPMS!!")</f>
        <v>KBERRIA</v>
      </c>
      <c r="I144" s="69" t="str">
        <f>IFERROR(VLOOKUP(Table3[[#This Row],[Truck Number]], Query1[[TRUCK_LU]:[Service Date]],25, 0), "Not Assigned in TPMS!!")</f>
        <v>Not Assigned in TPMS!!</v>
      </c>
      <c r="J144" s="69" t="str">
        <f>IF(E144=E143, "Yes", "No")</f>
        <v>No</v>
      </c>
      <c r="K144" s="236" t="s">
        <v>3478</v>
      </c>
      <c r="L144" s="236" t="s">
        <v>1991</v>
      </c>
      <c r="M144" s="236" t="s">
        <v>197</v>
      </c>
      <c r="N144" s="236" t="s">
        <v>3479</v>
      </c>
      <c r="O144" s="237">
        <v>46066</v>
      </c>
      <c r="P144" s="236" t="s">
        <v>1995</v>
      </c>
      <c r="Q144" s="236" t="s">
        <v>1996</v>
      </c>
      <c r="R144" s="236" t="s">
        <v>297</v>
      </c>
      <c r="S144" s="236" t="s">
        <v>202</v>
      </c>
      <c r="T144" s="236">
        <v>25</v>
      </c>
      <c r="U144" s="236">
        <v>7</v>
      </c>
      <c r="V144" s="238">
        <v>68</v>
      </c>
      <c r="W144" s="236">
        <v>1</v>
      </c>
      <c r="X144" s="236">
        <v>21</v>
      </c>
      <c r="Y144" s="236" t="s">
        <v>203</v>
      </c>
      <c r="Z144" s="236" t="s">
        <v>1990</v>
      </c>
      <c r="AA144" s="236"/>
      <c r="AB144" s="236" t="s">
        <v>204</v>
      </c>
      <c r="AC144" s="236" t="s">
        <v>205</v>
      </c>
      <c r="AD144" s="236">
        <v>0</v>
      </c>
      <c r="AE144" s="236" t="s">
        <v>206</v>
      </c>
      <c r="AF144" s="236">
        <v>25</v>
      </c>
      <c r="AG144" s="236" t="s">
        <v>270</v>
      </c>
      <c r="AH144" s="236" t="s">
        <v>271</v>
      </c>
      <c r="AI144" s="236" t="s">
        <v>209</v>
      </c>
      <c r="AJ144" s="236">
        <v>0</v>
      </c>
      <c r="AK144" s="237">
        <v>46066</v>
      </c>
      <c r="AL144" s="236" t="s">
        <v>195</v>
      </c>
    </row>
    <row r="145" spans="1:38" ht="61.2" x14ac:dyDescent="0.3">
      <c r="A145" s="5" t="str">
        <f>TRIM(Z145)</f>
        <v>37241</v>
      </c>
      <c r="B145" s="228" t="str">
        <f>IFERROR(VLOOKUP(Table3[[#This Row],[Truck Number]], HolmanReport!C:C,1,0), "Research w.Holman")</f>
        <v>37241</v>
      </c>
      <c r="C14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5" s="229">
        <f ca="1">IF(Table3[[#This Row],[Ticket Status]]="OPEN", SUM((TODAY())-Table3[[#This Row],[Original Start Date]]), "Not Open")</f>
        <v>29</v>
      </c>
      <c r="E145" s="229" t="str">
        <f>Table3[[#This Row],[Renter Name]]</f>
        <v>MICHAEL JONES</v>
      </c>
      <c r="F145" s="229" t="str">
        <f>IFERROR(VLOOKUP(Table3[[#This Row],[Rental under Name: ]], 'TPMS-Auto'!C:G,5,0), "RESEARCH!!")</f>
        <v>MJONE10</v>
      </c>
      <c r="G145" s="229" t="str">
        <f>IFERROR(VLOOKUP(Table3[[#This Row],[Truck Number]],'TPMS-Auto'!$A:$K,3, 0), "Not Assigned in TPMS!!")</f>
        <v>MICHAEL JONES</v>
      </c>
      <c r="H145" s="229" t="str">
        <f>IFERROR(VLOOKUP(Table3[[#This Row],[Truck Number]],'TPMS-Auto'!$A:$K,7, 0), "Not Assigned in TPMS!!")</f>
        <v>MJONE10</v>
      </c>
      <c r="I145" s="69" t="str">
        <f>IFERROR(VLOOKUP(Table3[[#This Row],[Truck Number]], Query1[[TRUCK_LU]:[Service Date]],25, 0), "Not Assigned in TPMS!!")</f>
        <v>Not Assigned in TPMS!!</v>
      </c>
      <c r="J145" s="69" t="str">
        <f>IF(E145=E144, "Yes", "No")</f>
        <v>No</v>
      </c>
      <c r="K145" s="236" t="s">
        <v>3046</v>
      </c>
      <c r="L145" s="236" t="s">
        <v>888</v>
      </c>
      <c r="M145" s="236" t="s">
        <v>197</v>
      </c>
      <c r="N145" s="236" t="s">
        <v>3047</v>
      </c>
      <c r="O145" s="237">
        <v>46057</v>
      </c>
      <c r="P145" s="236" t="s">
        <v>795</v>
      </c>
      <c r="Q145" s="236" t="s">
        <v>796</v>
      </c>
      <c r="R145" s="236" t="s">
        <v>279</v>
      </c>
      <c r="S145" s="236" t="s">
        <v>220</v>
      </c>
      <c r="T145" s="236">
        <v>30</v>
      </c>
      <c r="U145" s="236">
        <v>5</v>
      </c>
      <c r="V145" s="238">
        <v>69</v>
      </c>
      <c r="W145" s="236">
        <v>4</v>
      </c>
      <c r="X145" s="236">
        <v>30</v>
      </c>
      <c r="Y145" s="236" t="s">
        <v>203</v>
      </c>
      <c r="Z145" s="236" t="s">
        <v>885</v>
      </c>
      <c r="AA145" s="236"/>
      <c r="AB145" s="236" t="s">
        <v>204</v>
      </c>
      <c r="AC145" s="236" t="s">
        <v>205</v>
      </c>
      <c r="AD145" s="236">
        <v>0</v>
      </c>
      <c r="AE145" s="236" t="s">
        <v>206</v>
      </c>
      <c r="AF145" s="236">
        <v>25</v>
      </c>
      <c r="AG145" s="236" t="s">
        <v>426</v>
      </c>
      <c r="AH145" s="236" t="s">
        <v>454</v>
      </c>
      <c r="AI145" s="236" t="s">
        <v>209</v>
      </c>
      <c r="AJ145" s="236">
        <v>0</v>
      </c>
      <c r="AK145" s="237">
        <v>46057</v>
      </c>
      <c r="AL145" s="236" t="s">
        <v>195</v>
      </c>
    </row>
    <row r="146" spans="1:38" ht="61.2" x14ac:dyDescent="0.3">
      <c r="A146" s="5" t="str">
        <f>TRIM(Z146)</f>
        <v>37243</v>
      </c>
      <c r="B146" s="228" t="str">
        <f>IFERROR(VLOOKUP(Table3[[#This Row],[Truck Number]], HolmanReport!C:C,1,0), "Research w.Holman")</f>
        <v>Research w.Holman</v>
      </c>
      <c r="C14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6" s="229">
        <f ca="1">IF(Table3[[#This Row],[Ticket Status]]="OPEN", SUM((TODAY())-Table3[[#This Row],[Original Start Date]]), "Not Open")</f>
        <v>202</v>
      </c>
      <c r="E146" s="229" t="str">
        <f>Table3[[#This Row],[Renter Name]]</f>
        <v>OMAR HERNANDEZ</v>
      </c>
      <c r="F146" s="229" t="str">
        <f>IFERROR(VLOOKUP(Table3[[#This Row],[Rental under Name: ]], 'TPMS-Auto'!C:G,5,0), "RESEARCH!!")</f>
        <v>RESEARCH!!</v>
      </c>
      <c r="G146" s="229" t="str">
        <f>IFERROR(VLOOKUP(Table3[[#This Row],[Truck Number]],'TPMS-Auto'!$A:$K,3, 0), "Not Assigned in TPMS!!")</f>
        <v>Not Assigned in TPMS!!</v>
      </c>
      <c r="H146" s="229" t="str">
        <f>IFERROR(VLOOKUP(Table3[[#This Row],[Truck Number]],'TPMS-Auto'!$A:$K,7, 0), "Not Assigned in TPMS!!")</f>
        <v>Not Assigned in TPMS!!</v>
      </c>
      <c r="I146" s="69" t="str">
        <f>IFERROR(VLOOKUP(Table3[[#This Row],[Truck Number]], Query1[[TRUCK_LU]:[Service Date]],25, 0), "Not Assigned in TPMS!!")</f>
        <v>Not Assigned in TPMS!!</v>
      </c>
      <c r="J146" s="69" t="str">
        <f>IF(E146=E145, "Yes", "No")</f>
        <v>No</v>
      </c>
      <c r="K146" s="236" t="s">
        <v>2779</v>
      </c>
      <c r="L146" s="236" t="s">
        <v>895</v>
      </c>
      <c r="M146" s="236" t="s">
        <v>215</v>
      </c>
      <c r="N146" s="236" t="s">
        <v>2780</v>
      </c>
      <c r="O146" s="237">
        <v>46064</v>
      </c>
      <c r="P146" s="236" t="s">
        <v>898</v>
      </c>
      <c r="Q146" s="236" t="s">
        <v>899</v>
      </c>
      <c r="R146" s="236" t="s">
        <v>297</v>
      </c>
      <c r="S146" s="236" t="s">
        <v>220</v>
      </c>
      <c r="T146" s="236">
        <v>30</v>
      </c>
      <c r="U146" s="236">
        <v>30</v>
      </c>
      <c r="V146" s="238">
        <v>69</v>
      </c>
      <c r="W146" s="236">
        <v>0</v>
      </c>
      <c r="X146" s="236">
        <v>23</v>
      </c>
      <c r="Y146" s="236" t="s">
        <v>203</v>
      </c>
      <c r="Z146" s="236" t="s">
        <v>894</v>
      </c>
      <c r="AA146" s="236"/>
      <c r="AB146" s="236" t="s">
        <v>204</v>
      </c>
      <c r="AC146" s="236" t="s">
        <v>205</v>
      </c>
      <c r="AD146" s="236">
        <v>0</v>
      </c>
      <c r="AE146" s="236" t="s">
        <v>206</v>
      </c>
      <c r="AF146" s="236">
        <v>26</v>
      </c>
      <c r="AG146" s="236" t="s">
        <v>233</v>
      </c>
      <c r="AH146" s="236" t="s">
        <v>884</v>
      </c>
      <c r="AI146" s="236" t="s">
        <v>209</v>
      </c>
      <c r="AJ146" s="236">
        <v>6</v>
      </c>
      <c r="AK146" s="237">
        <v>45884</v>
      </c>
      <c r="AL146" s="236" t="s">
        <v>195</v>
      </c>
    </row>
    <row r="147" spans="1:38" ht="61.2" x14ac:dyDescent="0.3">
      <c r="A147" s="5" t="str">
        <f>TRIM(Z147)</f>
        <v>37250</v>
      </c>
      <c r="B147" s="228" t="str">
        <f>IFERROR(VLOOKUP(Table3[[#This Row],[Truck Number]], HolmanReport!C:C,1,0), "Research w.Holman")</f>
        <v>37250</v>
      </c>
      <c r="C14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47" s="229">
        <f ca="1">IF(Table3[[#This Row],[Ticket Status]]="OPEN", SUM((TODAY())-Table3[[#This Row],[Original Start Date]]), "Not Open")</f>
        <v>1</v>
      </c>
      <c r="E147" s="229" t="str">
        <f>Table3[[#This Row],[Renter Name]]</f>
        <v>ARTEZ NORMAN</v>
      </c>
      <c r="F147" s="229" t="str">
        <f>IFERROR(VLOOKUP(Table3[[#This Row],[Rental under Name: ]], 'TPMS-Auto'!C:G,5,0), "RESEARCH!!")</f>
        <v>ANORMA0</v>
      </c>
      <c r="G147" s="229" t="str">
        <f>IFERROR(VLOOKUP(Table3[[#This Row],[Truck Number]],'TPMS-Auto'!$A:$K,3, 0), "Not Assigned in TPMS!!")</f>
        <v>ARTEZ NORMAN</v>
      </c>
      <c r="H147" s="229" t="str">
        <f>IFERROR(VLOOKUP(Table3[[#This Row],[Truck Number]],'TPMS-Auto'!$A:$K,7, 0), "Not Assigned in TPMS!!")</f>
        <v>ANORMA0</v>
      </c>
      <c r="I147" s="69" t="str">
        <f>IFERROR(VLOOKUP(Table3[[#This Row],[Truck Number]], Query1[[TRUCK_LU]:[Service Date]],25, 0), "Not Assigned in TPMS!!")</f>
        <v>Not Assigned in TPMS!!</v>
      </c>
      <c r="J147" s="69" t="str">
        <f>IF(E147=E146, "Yes", "No")</f>
        <v>No</v>
      </c>
      <c r="K147" s="236" t="s">
        <v>31603</v>
      </c>
      <c r="L147" s="236" t="s">
        <v>1998</v>
      </c>
      <c r="M147" s="236" t="s">
        <v>197</v>
      </c>
      <c r="N147" s="236" t="s">
        <v>31604</v>
      </c>
      <c r="O147" s="237">
        <v>46085</v>
      </c>
      <c r="P147" s="236" t="s">
        <v>2002</v>
      </c>
      <c r="Q147" s="236" t="s">
        <v>1185</v>
      </c>
      <c r="R147" s="236" t="s">
        <v>297</v>
      </c>
      <c r="S147" s="236" t="s">
        <v>220</v>
      </c>
      <c r="T147" s="236">
        <v>5</v>
      </c>
      <c r="U147" s="236">
        <v>5</v>
      </c>
      <c r="V147" s="238">
        <v>68</v>
      </c>
      <c r="W147" s="236">
        <v>0</v>
      </c>
      <c r="X147" s="236">
        <v>2</v>
      </c>
      <c r="Y147" s="236" t="s">
        <v>203</v>
      </c>
      <c r="Z147" s="236" t="s">
        <v>1997</v>
      </c>
      <c r="AA147" s="236"/>
      <c r="AB147" s="236" t="s">
        <v>204</v>
      </c>
      <c r="AC147" s="236" t="s">
        <v>205</v>
      </c>
      <c r="AD147" s="236">
        <v>0</v>
      </c>
      <c r="AE147" s="236" t="s">
        <v>206</v>
      </c>
      <c r="AF147" s="236">
        <v>26</v>
      </c>
      <c r="AG147" s="236" t="s">
        <v>221</v>
      </c>
      <c r="AH147" s="236" t="s">
        <v>222</v>
      </c>
      <c r="AI147" s="236" t="s">
        <v>209</v>
      </c>
      <c r="AJ147" s="236">
        <v>0</v>
      </c>
      <c r="AK147" s="237">
        <v>46085</v>
      </c>
      <c r="AL147" s="236" t="s">
        <v>195</v>
      </c>
    </row>
    <row r="148" spans="1:38" ht="61.2" x14ac:dyDescent="0.3">
      <c r="A148" s="5" t="str">
        <f>TRIM(Z148)</f>
        <v>37268</v>
      </c>
      <c r="B148" s="228" t="str">
        <f>IFERROR(VLOOKUP(Table3[[#This Row],[Truck Number]], HolmanReport!C:C,1,0), "Research w.Holman")</f>
        <v>Research w.Holman</v>
      </c>
      <c r="C14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8" s="229">
        <f ca="1">IF(Table3[[#This Row],[Ticket Status]]="OPEN", SUM((TODAY())-Table3[[#This Row],[Original Start Date]]), "Not Open")</f>
        <v>97</v>
      </c>
      <c r="E148" s="229" t="str">
        <f>Table3[[#This Row],[Renter Name]]</f>
        <v>JUSTIN WILBER</v>
      </c>
      <c r="F148" s="229" t="str">
        <f>IFERROR(VLOOKUP(Table3[[#This Row],[Rental under Name: ]], 'TPMS-Auto'!C:G,5,0), "RESEARCH!!")</f>
        <v>JWILBER</v>
      </c>
      <c r="G148" s="229" t="str">
        <f>IFERROR(VLOOKUP(Table3[[#This Row],[Truck Number]],'TPMS-Auto'!$A:$K,3, 0), "Not Assigned in TPMS!!")</f>
        <v>JUSTIN WILBER</v>
      </c>
      <c r="H148" s="229" t="str">
        <f>IFERROR(VLOOKUP(Table3[[#This Row],[Truck Number]],'TPMS-Auto'!$A:$K,7, 0), "Not Assigned in TPMS!!")</f>
        <v>JWILBER</v>
      </c>
      <c r="I148" s="69" t="str">
        <f>IFERROR(VLOOKUP(Table3[[#This Row],[Truck Number]], Query1[[TRUCK_LU]:[Service Date]],25, 0), "Not Assigned in TPMS!!")</f>
        <v>Not Assigned in TPMS!!</v>
      </c>
      <c r="J148" s="69" t="str">
        <f>IF(E148=E147, "Yes", "No")</f>
        <v>No</v>
      </c>
      <c r="K148" s="236" t="s">
        <v>31180</v>
      </c>
      <c r="L148" s="236" t="s">
        <v>901</v>
      </c>
      <c r="M148" s="236" t="s">
        <v>215</v>
      </c>
      <c r="N148" s="236" t="s">
        <v>31181</v>
      </c>
      <c r="O148" s="237">
        <v>46079</v>
      </c>
      <c r="P148" s="236" t="s">
        <v>905</v>
      </c>
      <c r="Q148" s="236" t="s">
        <v>906</v>
      </c>
      <c r="R148" s="236" t="s">
        <v>575</v>
      </c>
      <c r="S148" s="236" t="s">
        <v>220</v>
      </c>
      <c r="T148" s="236">
        <v>30</v>
      </c>
      <c r="U148" s="236">
        <v>30</v>
      </c>
      <c r="V148" s="238">
        <v>68</v>
      </c>
      <c r="W148" s="236">
        <v>0</v>
      </c>
      <c r="X148" s="236">
        <v>8</v>
      </c>
      <c r="Y148" s="236" t="s">
        <v>203</v>
      </c>
      <c r="Z148" s="236" t="s">
        <v>900</v>
      </c>
      <c r="AA148" s="236"/>
      <c r="AB148" s="236" t="s">
        <v>204</v>
      </c>
      <c r="AC148" s="236" t="s">
        <v>205</v>
      </c>
      <c r="AD148" s="236">
        <v>0</v>
      </c>
      <c r="AE148" s="236" t="s">
        <v>206</v>
      </c>
      <c r="AF148" s="236">
        <v>24</v>
      </c>
      <c r="AG148" s="236" t="s">
        <v>384</v>
      </c>
      <c r="AH148" s="236" t="s">
        <v>907</v>
      </c>
      <c r="AI148" s="236" t="s">
        <v>209</v>
      </c>
      <c r="AJ148" s="236">
        <v>3</v>
      </c>
      <c r="AK148" s="237">
        <v>45989</v>
      </c>
      <c r="AL148" s="236" t="s">
        <v>195</v>
      </c>
    </row>
    <row r="149" spans="1:38" ht="61.2" x14ac:dyDescent="0.3">
      <c r="A149" s="5" t="str">
        <f>TRIM(Z149)</f>
        <v>37303</v>
      </c>
      <c r="B149" s="228" t="str">
        <f>IFERROR(VLOOKUP(Table3[[#This Row],[Truck Number]], HolmanReport!C:C,1,0), "Research w.Holman")</f>
        <v>37303</v>
      </c>
      <c r="C14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9" s="229">
        <f ca="1">IF(Table3[[#This Row],[Ticket Status]]="OPEN", SUM((TODAY())-Table3[[#This Row],[Original Start Date]]), "Not Open")</f>
        <v>35</v>
      </c>
      <c r="E149" s="229" t="str">
        <f>Table3[[#This Row],[Renter Name]]</f>
        <v>CARL DIBELLO</v>
      </c>
      <c r="F149" s="229" t="str">
        <f>IFERROR(VLOOKUP(Table3[[#This Row],[Rental under Name: ]], 'TPMS-Auto'!C:G,5,0), "RESEARCH!!")</f>
        <v>RESEARCH!!</v>
      </c>
      <c r="G149" s="229" t="str">
        <f>IFERROR(VLOOKUP(Table3[[#This Row],[Truck Number]],'TPMS-Auto'!$A:$K,3, 0), "Not Assigned in TPMS!!")</f>
        <v>CARL DIBELLO II</v>
      </c>
      <c r="H149" s="229" t="str">
        <f>IFERROR(VLOOKUP(Table3[[#This Row],[Truck Number]],'TPMS-Auto'!$A:$K,7, 0), "Not Assigned in TPMS!!")</f>
        <v>CDIBELL</v>
      </c>
      <c r="I149" s="69" t="str">
        <f>IFERROR(VLOOKUP(Table3[[#This Row],[Truck Number]], Query1[[TRUCK_LU]:[Service Date]],25, 0), "Not Assigned in TPMS!!")</f>
        <v>Not Assigned in TPMS!!</v>
      </c>
      <c r="J149" s="69" t="str">
        <f>IF(E149=E148, "Yes", "No")</f>
        <v>No</v>
      </c>
      <c r="K149" s="236" t="s">
        <v>31256</v>
      </c>
      <c r="L149" s="236" t="s">
        <v>1773</v>
      </c>
      <c r="M149" s="236" t="s">
        <v>197</v>
      </c>
      <c r="N149" s="236" t="s">
        <v>31257</v>
      </c>
      <c r="O149" s="237">
        <v>46081</v>
      </c>
      <c r="P149" s="236" t="s">
        <v>1778</v>
      </c>
      <c r="Q149" s="236" t="s">
        <v>1779</v>
      </c>
      <c r="R149" s="236" t="s">
        <v>318</v>
      </c>
      <c r="S149" s="236" t="s">
        <v>202</v>
      </c>
      <c r="T149" s="236">
        <v>4</v>
      </c>
      <c r="U149" s="236">
        <v>4</v>
      </c>
      <c r="V149" s="238">
        <v>73</v>
      </c>
      <c r="W149" s="236">
        <v>0</v>
      </c>
      <c r="X149" s="236">
        <v>6</v>
      </c>
      <c r="Y149" s="236" t="s">
        <v>203</v>
      </c>
      <c r="Z149" s="236" t="s">
        <v>1772</v>
      </c>
      <c r="AA149" s="236"/>
      <c r="AB149" s="236" t="s">
        <v>204</v>
      </c>
      <c r="AC149" s="236" t="s">
        <v>205</v>
      </c>
      <c r="AD149" s="236">
        <v>2</v>
      </c>
      <c r="AE149" s="236" t="s">
        <v>206</v>
      </c>
      <c r="AF149" s="236">
        <v>25</v>
      </c>
      <c r="AG149" s="236" t="s">
        <v>207</v>
      </c>
      <c r="AH149" s="236" t="s">
        <v>208</v>
      </c>
      <c r="AI149" s="236" t="s">
        <v>209</v>
      </c>
      <c r="AJ149" s="236">
        <v>1</v>
      </c>
      <c r="AK149" s="237">
        <v>46051</v>
      </c>
      <c r="AL149" s="236" t="s">
        <v>195</v>
      </c>
    </row>
    <row r="150" spans="1:38" ht="61.2" x14ac:dyDescent="0.3">
      <c r="A150" s="5" t="str">
        <f>TRIM(Z150)</f>
        <v>37306</v>
      </c>
      <c r="B150" s="228" t="str">
        <f>IFERROR(VLOOKUP(Table3[[#This Row],[Truck Number]], HolmanReport!C:C,1,0), "Research w.Holman")</f>
        <v>37306</v>
      </c>
      <c r="C150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50" s="229">
        <f ca="1">IF(Table3[[#This Row],[Ticket Status]]="OPEN", SUM((TODAY())-Table3[[#This Row],[Original Start Date]]), "Not Open")</f>
        <v>22</v>
      </c>
      <c r="E150" s="229" t="str">
        <f>Table3[[#This Row],[Renter Name]]</f>
        <v>BRETT WOLFF</v>
      </c>
      <c r="F150" s="229" t="str">
        <f>IFERROR(VLOOKUP(Table3[[#This Row],[Rental under Name: ]], 'TPMS-Auto'!C:G,5,0), "RESEARCH!!")</f>
        <v>BWOLFF</v>
      </c>
      <c r="G150" s="229" t="str">
        <f>IFERROR(VLOOKUP(Table3[[#This Row],[Truck Number]],'TPMS-Auto'!$A:$K,3, 0), "Not Assigned in TPMS!!")</f>
        <v>BRETT WOLFF</v>
      </c>
      <c r="H150" s="229" t="str">
        <f>IFERROR(VLOOKUP(Table3[[#This Row],[Truck Number]],'TPMS-Auto'!$A:$K,7, 0), "Not Assigned in TPMS!!")</f>
        <v>BWOLFF</v>
      </c>
      <c r="I150" s="69" t="str">
        <f>IFERROR(VLOOKUP(Table3[[#This Row],[Truck Number]], Query1[[TRUCK_LU]:[Service Date]],25, 0), "Not Assigned in TPMS!!")</f>
        <v>Not Assigned in TPMS!!</v>
      </c>
      <c r="J150" s="69" t="str">
        <f>IF(E150=E149, "Yes", "No")</f>
        <v>No</v>
      </c>
      <c r="K150" s="236" t="s">
        <v>3164</v>
      </c>
      <c r="L150" s="236" t="s">
        <v>2325</v>
      </c>
      <c r="M150" s="236" t="s">
        <v>197</v>
      </c>
      <c r="N150" s="236" t="s">
        <v>3165</v>
      </c>
      <c r="O150" s="237">
        <v>46065</v>
      </c>
      <c r="P150" s="236" t="s">
        <v>3166</v>
      </c>
      <c r="Q150" s="236" t="s">
        <v>3167</v>
      </c>
      <c r="R150" s="236" t="s">
        <v>318</v>
      </c>
      <c r="S150" s="236" t="s">
        <v>220</v>
      </c>
      <c r="T150" s="236">
        <v>21</v>
      </c>
      <c r="U150" s="236">
        <v>14</v>
      </c>
      <c r="V150" s="238">
        <v>73</v>
      </c>
      <c r="W150" s="236">
        <v>1</v>
      </c>
      <c r="X150" s="236">
        <v>22</v>
      </c>
      <c r="Y150" s="236" t="s">
        <v>203</v>
      </c>
      <c r="Z150" s="236" t="s">
        <v>2324</v>
      </c>
      <c r="AA150" s="236"/>
      <c r="AB150" s="236" t="s">
        <v>204</v>
      </c>
      <c r="AC150" s="236" t="s">
        <v>205</v>
      </c>
      <c r="AD150" s="236">
        <v>1</v>
      </c>
      <c r="AE150" s="236" t="s">
        <v>206</v>
      </c>
      <c r="AF150" s="236">
        <v>25</v>
      </c>
      <c r="AG150" s="236" t="s">
        <v>298</v>
      </c>
      <c r="AH150" s="236" t="s">
        <v>560</v>
      </c>
      <c r="AI150" s="236" t="s">
        <v>209</v>
      </c>
      <c r="AJ150" s="236">
        <v>0</v>
      </c>
      <c r="AK150" s="237">
        <v>46064</v>
      </c>
      <c r="AL150" s="236" t="s">
        <v>195</v>
      </c>
    </row>
    <row r="151" spans="1:38" ht="61.2" x14ac:dyDescent="0.3">
      <c r="A151" s="5" t="str">
        <f>TRIM(Z151)</f>
        <v>37322</v>
      </c>
      <c r="B151" s="228" t="str">
        <f>IFERROR(VLOOKUP(Table3[[#This Row],[Truck Number]], HolmanReport!C:C,1,0), "Research w.Holman")</f>
        <v>37322</v>
      </c>
      <c r="C151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1" s="229">
        <f ca="1">IF(Table3[[#This Row],[Ticket Status]]="OPEN", SUM((TODAY())-Table3[[#This Row],[Original Start Date]]), "Not Open")</f>
        <v>1</v>
      </c>
      <c r="E151" s="229" t="str">
        <f>Table3[[#This Row],[Renter Name]]</f>
        <v>TERMAINE CARTER</v>
      </c>
      <c r="F151" s="229" t="str">
        <f>IFERROR(VLOOKUP(Table3[[#This Row],[Rental under Name: ]], 'TPMS-Auto'!C:G,5,0), "RESEARCH!!")</f>
        <v>RESEARCH!!</v>
      </c>
      <c r="G151" s="229" t="str">
        <f>IFERROR(VLOOKUP(Table3[[#This Row],[Truck Number]],'TPMS-Auto'!$A:$K,3, 0), "Not Assigned in TPMS!!")</f>
        <v>TREMAINE CARTER</v>
      </c>
      <c r="H151" s="229" t="str">
        <f>IFERROR(VLOOKUP(Table3[[#This Row],[Truck Number]],'TPMS-Auto'!$A:$K,7, 0), "Not Assigned in TPMS!!")</f>
        <v>TCARTE3</v>
      </c>
      <c r="I151" s="69" t="str">
        <f>IFERROR(VLOOKUP(Table3[[#This Row],[Truck Number]], Query1[[TRUCK_LU]:[Service Date]],25, 0), "Not Assigned in TPMS!!")</f>
        <v>Not Assigned in TPMS!!</v>
      </c>
      <c r="J151" s="69" t="str">
        <f>IF(E151=E150, "Yes", "No")</f>
        <v>No</v>
      </c>
      <c r="K151" s="236" t="s">
        <v>31596</v>
      </c>
      <c r="L151" s="236" t="s">
        <v>31597</v>
      </c>
      <c r="M151" s="236" t="s">
        <v>197</v>
      </c>
      <c r="N151" s="236" t="s">
        <v>31598</v>
      </c>
      <c r="O151" s="237">
        <v>46085</v>
      </c>
      <c r="P151" s="236" t="s">
        <v>31599</v>
      </c>
      <c r="Q151" s="236" t="s">
        <v>17887</v>
      </c>
      <c r="R151" s="236" t="s">
        <v>318</v>
      </c>
      <c r="S151" s="236" t="s">
        <v>220</v>
      </c>
      <c r="T151" s="236">
        <v>7</v>
      </c>
      <c r="U151" s="236">
        <v>7</v>
      </c>
      <c r="V151" s="238">
        <v>73</v>
      </c>
      <c r="W151" s="236">
        <v>0</v>
      </c>
      <c r="X151" s="236">
        <v>2</v>
      </c>
      <c r="Y151" s="236" t="s">
        <v>203</v>
      </c>
      <c r="Z151" s="236" t="s">
        <v>2331</v>
      </c>
      <c r="AA151" s="236"/>
      <c r="AB151" s="236" t="s">
        <v>204</v>
      </c>
      <c r="AC151" s="236" t="s">
        <v>205</v>
      </c>
      <c r="AD151" s="236">
        <v>0</v>
      </c>
      <c r="AE151" s="236" t="s">
        <v>206</v>
      </c>
      <c r="AF151" s="236">
        <v>26</v>
      </c>
      <c r="AG151" s="236" t="s">
        <v>319</v>
      </c>
      <c r="AH151" s="236" t="s">
        <v>478</v>
      </c>
      <c r="AI151" s="236" t="s">
        <v>209</v>
      </c>
      <c r="AJ151" s="236">
        <v>0</v>
      </c>
      <c r="AK151" s="237">
        <v>46085</v>
      </c>
      <c r="AL151" s="236" t="s">
        <v>195</v>
      </c>
    </row>
    <row r="152" spans="1:38" ht="61.2" x14ac:dyDescent="0.3">
      <c r="A152" s="5" t="str">
        <f>TRIM(Z152)</f>
        <v>37342</v>
      </c>
      <c r="B152" s="228" t="str">
        <f>IFERROR(VLOOKUP(Table3[[#This Row],[Truck Number]], HolmanReport!C:C,1,0), "Research w.Holman")</f>
        <v>37342</v>
      </c>
      <c r="C152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52" s="229">
        <f ca="1">IF(Table3[[#This Row],[Ticket Status]]="OPEN", SUM((TODAY())-Table3[[#This Row],[Original Start Date]]), "Not Open")</f>
        <v>24</v>
      </c>
      <c r="E152" s="229" t="str">
        <f>Table3[[#This Row],[Renter Name]]</f>
        <v>THEODORE WHITE</v>
      </c>
      <c r="F152" s="229" t="str">
        <f>IFERROR(VLOOKUP(Table3[[#This Row],[Rental under Name: ]], 'TPMS-Auto'!C:G,5,0), "RESEARCH!!")</f>
        <v>TWHITE0</v>
      </c>
      <c r="G152" s="229" t="str">
        <f>IFERROR(VLOOKUP(Table3[[#This Row],[Truck Number]],'TPMS-Auto'!$A:$K,3, 0), "Not Assigned in TPMS!!")</f>
        <v>THEODORE WHITE</v>
      </c>
      <c r="H152" s="229" t="str">
        <f>IFERROR(VLOOKUP(Table3[[#This Row],[Truck Number]],'TPMS-Auto'!$A:$K,7, 0), "Not Assigned in TPMS!!")</f>
        <v>TWHITE0</v>
      </c>
      <c r="I152" s="69" t="str">
        <f>IFERROR(VLOOKUP(Table3[[#This Row],[Truck Number]], Query1[[TRUCK_LU]:[Service Date]],25, 0), "Not Assigned in TPMS!!")</f>
        <v>Not Assigned in TPMS!!</v>
      </c>
      <c r="J152" s="69" t="str">
        <f>IF(E152=E151, "Yes", "No")</f>
        <v>No</v>
      </c>
      <c r="K152" s="236" t="s">
        <v>3175</v>
      </c>
      <c r="L152" s="236" t="s">
        <v>3173</v>
      </c>
      <c r="M152" s="236" t="s">
        <v>197</v>
      </c>
      <c r="N152" s="236" t="s">
        <v>3176</v>
      </c>
      <c r="O152" s="237">
        <v>46062</v>
      </c>
      <c r="P152" s="236" t="s">
        <v>3177</v>
      </c>
      <c r="Q152" s="236" t="s">
        <v>3178</v>
      </c>
      <c r="R152" s="236" t="s">
        <v>1502</v>
      </c>
      <c r="S152" s="236" t="s">
        <v>202</v>
      </c>
      <c r="T152" s="236">
        <v>30</v>
      </c>
      <c r="U152" s="236">
        <v>7</v>
      </c>
      <c r="V152" s="238">
        <v>68</v>
      </c>
      <c r="W152" s="236">
        <v>4</v>
      </c>
      <c r="X152" s="236">
        <v>25</v>
      </c>
      <c r="Y152" s="236" t="s">
        <v>203</v>
      </c>
      <c r="Z152" s="236" t="s">
        <v>3172</v>
      </c>
      <c r="AA152" s="236"/>
      <c r="AB152" s="236" t="s">
        <v>204</v>
      </c>
      <c r="AC152" s="236" t="s">
        <v>205</v>
      </c>
      <c r="AD152" s="236">
        <v>0</v>
      </c>
      <c r="AE152" s="236" t="s">
        <v>206</v>
      </c>
      <c r="AF152" s="236">
        <v>24</v>
      </c>
      <c r="AG152" s="236" t="s">
        <v>319</v>
      </c>
      <c r="AH152" s="236" t="s">
        <v>590</v>
      </c>
      <c r="AI152" s="236" t="s">
        <v>209</v>
      </c>
      <c r="AJ152" s="236">
        <v>0</v>
      </c>
      <c r="AK152" s="237">
        <v>46062</v>
      </c>
      <c r="AL152" s="236" t="s">
        <v>195</v>
      </c>
    </row>
    <row r="153" spans="1:38" ht="61.2" x14ac:dyDescent="0.3">
      <c r="A153" s="5" t="str">
        <f>TRIM(Z153)</f>
        <v>37344</v>
      </c>
      <c r="B153" s="228" t="str">
        <f>IFERROR(VLOOKUP(Table3[[#This Row],[Truck Number]], HolmanReport!C:C,1,0), "Research w.Holman")</f>
        <v>37344</v>
      </c>
      <c r="C153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3" s="229">
        <f ca="1">IF(Table3[[#This Row],[Ticket Status]]="OPEN", SUM((TODAY())-Table3[[#This Row],[Original Start Date]]), "Not Open")</f>
        <v>16</v>
      </c>
      <c r="E153" s="229" t="str">
        <f>Table3[[#This Row],[Renter Name]]</f>
        <v>SADE LANGSTON</v>
      </c>
      <c r="F153" s="229" t="str">
        <f>IFERROR(VLOOKUP(Table3[[#This Row],[Rental under Name: ]], 'TPMS-Auto'!C:G,5,0), "RESEARCH!!")</f>
        <v>SLANGST</v>
      </c>
      <c r="G153" s="229" t="str">
        <f>IFERROR(VLOOKUP(Table3[[#This Row],[Truck Number]],'TPMS-Auto'!$A:$K,3, 0), "Not Assigned in TPMS!!")</f>
        <v>SADE LANGSTON</v>
      </c>
      <c r="H153" s="229" t="str">
        <f>IFERROR(VLOOKUP(Table3[[#This Row],[Truck Number]],'TPMS-Auto'!$A:$K,7, 0), "Not Assigned in TPMS!!")</f>
        <v>SLANGST</v>
      </c>
      <c r="I153" s="69" t="str">
        <f>IFERROR(VLOOKUP(Table3[[#This Row],[Truck Number]], Query1[[TRUCK_LU]:[Service Date]],25, 0), "Not Assigned in TPMS!!")</f>
        <v>Not Assigned in TPMS!!</v>
      </c>
      <c r="J153" s="69" t="str">
        <f>IF(E153=E152, "Yes", "No")</f>
        <v>No</v>
      </c>
      <c r="K153" s="236" t="s">
        <v>3483</v>
      </c>
      <c r="L153" s="236" t="s">
        <v>3481</v>
      </c>
      <c r="M153" s="236" t="s">
        <v>197</v>
      </c>
      <c r="N153" s="236" t="s">
        <v>3484</v>
      </c>
      <c r="O153" s="237">
        <v>46070</v>
      </c>
      <c r="P153" s="236" t="s">
        <v>3485</v>
      </c>
      <c r="Q153" s="236" t="s">
        <v>1542</v>
      </c>
      <c r="R153" s="236" t="s">
        <v>250</v>
      </c>
      <c r="S153" s="236" t="s">
        <v>202</v>
      </c>
      <c r="T153" s="236">
        <v>22</v>
      </c>
      <c r="U153" s="236">
        <v>14</v>
      </c>
      <c r="V153" s="238">
        <v>73</v>
      </c>
      <c r="W153" s="236">
        <v>1</v>
      </c>
      <c r="X153" s="236">
        <v>17</v>
      </c>
      <c r="Y153" s="236" t="s">
        <v>203</v>
      </c>
      <c r="Z153" s="236" t="s">
        <v>3480</v>
      </c>
      <c r="AA153" s="236"/>
      <c r="AB153" s="236" t="s">
        <v>204</v>
      </c>
      <c r="AC153" s="236" t="s">
        <v>205</v>
      </c>
      <c r="AD153" s="236">
        <v>0</v>
      </c>
      <c r="AE153" s="236" t="s">
        <v>206</v>
      </c>
      <c r="AF153" s="236">
        <v>24</v>
      </c>
      <c r="AG153" s="236" t="s">
        <v>298</v>
      </c>
      <c r="AH153" s="236" t="s">
        <v>505</v>
      </c>
      <c r="AI153" s="236" t="s">
        <v>209</v>
      </c>
      <c r="AJ153" s="236">
        <v>0</v>
      </c>
      <c r="AK153" s="237">
        <v>46070</v>
      </c>
      <c r="AL153" s="236" t="s">
        <v>195</v>
      </c>
    </row>
    <row r="154" spans="1:38" ht="61.2" x14ac:dyDescent="0.3">
      <c r="A154" s="5" t="str">
        <f>TRIM(Z154)</f>
        <v>37418</v>
      </c>
      <c r="B154" s="228" t="str">
        <f>IFERROR(VLOOKUP(Table3[[#This Row],[Truck Number]], HolmanReport!C:C,1,0), "Research w.Holman")</f>
        <v>37418</v>
      </c>
      <c r="C15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4" s="229">
        <f ca="1">IF(Table3[[#This Row],[Ticket Status]]="OPEN", SUM((TODAY())-Table3[[#This Row],[Original Start Date]]), "Not Open")</f>
        <v>6</v>
      </c>
      <c r="E154" s="229" t="str">
        <f>Table3[[#This Row],[Renter Name]]</f>
        <v>MARSHALL WASHINGTON</v>
      </c>
      <c r="F154" s="229" t="str">
        <f>IFERROR(VLOOKUP(Table3[[#This Row],[Rental under Name: ]], 'TPMS-Auto'!C:G,5,0), "RESEARCH!!")</f>
        <v>RESEARCH!!</v>
      </c>
      <c r="G154" s="229" t="str">
        <f>IFERROR(VLOOKUP(Table3[[#This Row],[Truck Number]],'TPMS-Auto'!$A:$K,3, 0), "Not Assigned in TPMS!!")</f>
        <v>MARSHALL WASHINGTON II</v>
      </c>
      <c r="H154" s="229" t="str">
        <f>IFERROR(VLOOKUP(Table3[[#This Row],[Truck Number]],'TPMS-Auto'!$A:$K,7, 0), "Not Assigned in TPMS!!")</f>
        <v>MWASHI6</v>
      </c>
      <c r="I154" s="69" t="str">
        <f>IFERROR(VLOOKUP(Table3[[#This Row],[Truck Number]], Query1[[TRUCK_LU]:[Service Date]],25, 0), "Not Assigned in TPMS!!")</f>
        <v>Not Assigned in TPMS!!</v>
      </c>
      <c r="J154" s="69" t="str">
        <f>IF(E154=E153, "Yes", "No")</f>
        <v>No</v>
      </c>
      <c r="K154" s="236" t="s">
        <v>31266</v>
      </c>
      <c r="L154" s="236" t="s">
        <v>2195</v>
      </c>
      <c r="M154" s="236" t="s">
        <v>197</v>
      </c>
      <c r="N154" s="236" t="s">
        <v>31267</v>
      </c>
      <c r="O154" s="237">
        <v>46080</v>
      </c>
      <c r="P154" s="236" t="s">
        <v>2200</v>
      </c>
      <c r="Q154" s="236" t="s">
        <v>2201</v>
      </c>
      <c r="R154" s="236" t="s">
        <v>773</v>
      </c>
      <c r="S154" s="236" t="s">
        <v>202</v>
      </c>
      <c r="T154" s="236">
        <v>8</v>
      </c>
      <c r="U154" s="236">
        <v>8</v>
      </c>
      <c r="V154" s="238">
        <v>68</v>
      </c>
      <c r="W154" s="236">
        <v>0</v>
      </c>
      <c r="X154" s="236">
        <v>7</v>
      </c>
      <c r="Y154" s="236" t="s">
        <v>203</v>
      </c>
      <c r="Z154" s="236" t="s">
        <v>11885</v>
      </c>
      <c r="AA154" s="236"/>
      <c r="AB154" s="236" t="s">
        <v>204</v>
      </c>
      <c r="AC154" s="236" t="s">
        <v>205</v>
      </c>
      <c r="AD154" s="236">
        <v>0</v>
      </c>
      <c r="AE154" s="236" t="s">
        <v>206</v>
      </c>
      <c r="AF154" s="236">
        <v>24</v>
      </c>
      <c r="AG154" s="236" t="s">
        <v>743</v>
      </c>
      <c r="AH154" s="236" t="s">
        <v>1018</v>
      </c>
      <c r="AI154" s="236" t="s">
        <v>209</v>
      </c>
      <c r="AJ154" s="236">
        <v>0</v>
      </c>
      <c r="AK154" s="237">
        <v>46080</v>
      </c>
      <c r="AL154" s="236" t="s">
        <v>195</v>
      </c>
    </row>
    <row r="155" spans="1:38" ht="61.2" x14ac:dyDescent="0.3">
      <c r="A155" s="5" t="str">
        <f>TRIM(Z155)</f>
        <v>46034</v>
      </c>
      <c r="B155" s="228" t="str">
        <f>IFERROR(VLOOKUP(Table3[[#This Row],[Truck Number]], HolmanReport!C:C,1,0), "Research w.Holman")</f>
        <v>46034</v>
      </c>
      <c r="C15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5" s="229">
        <f ca="1">IF(Table3[[#This Row],[Ticket Status]]="OPEN", SUM((TODAY())-Table3[[#This Row],[Original Start Date]]), "Not Open")</f>
        <v>8</v>
      </c>
      <c r="E155" s="229" t="str">
        <f>Table3[[#This Row],[Renter Name]]</f>
        <v>TAJMOHAMMAD KHILWAT</v>
      </c>
      <c r="F155" s="229" t="str">
        <f>IFERROR(VLOOKUP(Table3[[#This Row],[Rental under Name: ]], 'TPMS-Auto'!C:G,5,0), "RESEARCH!!")</f>
        <v>TKHILWA</v>
      </c>
      <c r="G155" s="229" t="str">
        <f>IFERROR(VLOOKUP(Table3[[#This Row],[Truck Number]],'TPMS-Auto'!$A:$K,3, 0), "Not Assigned in TPMS!!")</f>
        <v>TAJMOHAMMAD KHILWAT</v>
      </c>
      <c r="H155" s="229" t="str">
        <f>IFERROR(VLOOKUP(Table3[[#This Row],[Truck Number]],'TPMS-Auto'!$A:$K,7, 0), "Not Assigned in TPMS!!")</f>
        <v>TKHILWA</v>
      </c>
      <c r="I155" s="69" t="str">
        <f>IFERROR(VLOOKUP(Table3[[#This Row],[Truck Number]], Query1[[TRUCK_LU]:[Service Date]],25, 0), "Not Assigned in TPMS!!")</f>
        <v>Not Assigned in TPMS!!</v>
      </c>
      <c r="J155" s="69" t="str">
        <f>IF(E155=E154, "Yes", "No")</f>
        <v>No</v>
      </c>
      <c r="K155" s="236" t="s">
        <v>3492</v>
      </c>
      <c r="L155" s="236" t="s">
        <v>3490</v>
      </c>
      <c r="M155" s="236" t="s">
        <v>197</v>
      </c>
      <c r="N155" s="236" t="s">
        <v>3493</v>
      </c>
      <c r="O155" s="237">
        <v>46078</v>
      </c>
      <c r="P155" s="236" t="s">
        <v>3494</v>
      </c>
      <c r="Q155" s="236" t="s">
        <v>3495</v>
      </c>
      <c r="R155" s="236" t="s">
        <v>219</v>
      </c>
      <c r="S155" s="236" t="s">
        <v>220</v>
      </c>
      <c r="T155" s="236">
        <v>14</v>
      </c>
      <c r="U155" s="236">
        <v>14</v>
      </c>
      <c r="V155" s="238">
        <v>73</v>
      </c>
      <c r="W155" s="236">
        <v>0</v>
      </c>
      <c r="X155" s="236">
        <v>9</v>
      </c>
      <c r="Y155" s="236" t="s">
        <v>203</v>
      </c>
      <c r="Z155" s="236" t="s">
        <v>3489</v>
      </c>
      <c r="AA155" s="236"/>
      <c r="AB155" s="236" t="s">
        <v>204</v>
      </c>
      <c r="AC155" s="236" t="s">
        <v>205</v>
      </c>
      <c r="AD155" s="236">
        <v>0</v>
      </c>
      <c r="AE155" s="236" t="s">
        <v>206</v>
      </c>
      <c r="AF155" s="236">
        <v>24</v>
      </c>
      <c r="AG155" s="236" t="s">
        <v>270</v>
      </c>
      <c r="AH155" s="236" t="s">
        <v>728</v>
      </c>
      <c r="AI155" s="236" t="s">
        <v>209</v>
      </c>
      <c r="AJ155" s="236">
        <v>0</v>
      </c>
      <c r="AK155" s="237">
        <v>46078</v>
      </c>
      <c r="AL155" s="236" t="s">
        <v>195</v>
      </c>
    </row>
    <row r="156" spans="1:38" ht="61.2" x14ac:dyDescent="0.3">
      <c r="A156" s="5" t="str">
        <f>TRIM(Z156)</f>
        <v>46102</v>
      </c>
      <c r="B156" s="228" t="str">
        <f>IFERROR(VLOOKUP(Table3[[#This Row],[Truck Number]], HolmanReport!C:C,1,0), "Research w.Holman")</f>
        <v>46102</v>
      </c>
      <c r="C15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6" s="229" t="str">
        <f ca="1">IF(Table3[[#This Row],[Ticket Status]]="OPEN", SUM((TODAY())-Table3[[#This Row],[Original Start Date]]), "Not Open")</f>
        <v>Not Open</v>
      </c>
      <c r="E156" s="229" t="str">
        <f>Table3[[#This Row],[Renter Name]]</f>
        <v>ISIDRO PEREZ</v>
      </c>
      <c r="F156" s="229" t="str">
        <f>IFERROR(VLOOKUP(Table3[[#This Row],[Rental under Name: ]], 'TPMS-Auto'!C:G,5,0), "RESEARCH!!")</f>
        <v>IPEREZ</v>
      </c>
      <c r="G156" s="229" t="str">
        <f>IFERROR(VLOOKUP(Table3[[#This Row],[Truck Number]],'TPMS-Auto'!$A:$K,3, 0), "Not Assigned in TPMS!!")</f>
        <v>ISIDRO PEREZ</v>
      </c>
      <c r="H156" s="229" t="str">
        <f>IFERROR(VLOOKUP(Table3[[#This Row],[Truck Number]],'TPMS-Auto'!$A:$K,7, 0), "Not Assigned in TPMS!!")</f>
        <v>IPEREZ</v>
      </c>
      <c r="I156" s="69" t="str">
        <f>IFERROR(VLOOKUP(Table3[[#This Row],[Truck Number]], Query1[[TRUCK_LU]:[Service Date]],25, 0), "Not Assigned in TPMS!!")</f>
        <v>Not Assigned in TPMS!!</v>
      </c>
      <c r="J156" s="69" t="str">
        <f>IF(E156=E155, "Yes", "No")</f>
        <v>No</v>
      </c>
      <c r="K156" s="236" t="s">
        <v>3499</v>
      </c>
      <c r="L156" s="236" t="s">
        <v>3497</v>
      </c>
      <c r="M156" s="236" t="s">
        <v>197</v>
      </c>
      <c r="N156" s="236" t="s">
        <v>3500</v>
      </c>
      <c r="O156" s="237">
        <v>46073</v>
      </c>
      <c r="P156" s="236" t="s">
        <v>2502</v>
      </c>
      <c r="Q156" s="236" t="s">
        <v>2503</v>
      </c>
      <c r="R156" s="236" t="s">
        <v>2504</v>
      </c>
      <c r="S156" s="236" t="s">
        <v>220</v>
      </c>
      <c r="T156" s="236">
        <v>11</v>
      </c>
      <c r="U156" s="236">
        <v>3</v>
      </c>
      <c r="V156" s="238">
        <v>78</v>
      </c>
      <c r="W156" s="236">
        <v>2</v>
      </c>
      <c r="X156" s="236">
        <v>11</v>
      </c>
      <c r="Y156" s="236" t="s">
        <v>3834</v>
      </c>
      <c r="Z156" s="236" t="s">
        <v>3496</v>
      </c>
      <c r="AA156" s="236"/>
      <c r="AB156" s="236" t="s">
        <v>204</v>
      </c>
      <c r="AC156" s="236" t="s">
        <v>205</v>
      </c>
      <c r="AD156" s="236">
        <v>0</v>
      </c>
      <c r="AE156" s="236" t="s">
        <v>206</v>
      </c>
      <c r="AF156" s="236">
        <v>24</v>
      </c>
      <c r="AG156" s="236" t="s">
        <v>319</v>
      </c>
      <c r="AH156" s="236" t="s">
        <v>320</v>
      </c>
      <c r="AI156" s="236" t="s">
        <v>209</v>
      </c>
      <c r="AJ156" s="236">
        <v>0</v>
      </c>
      <c r="AK156" s="237">
        <v>46073</v>
      </c>
      <c r="AL156" s="236" t="s">
        <v>195</v>
      </c>
    </row>
    <row r="157" spans="1:38" ht="20.399999999999999" x14ac:dyDescent="0.3">
      <c r="A157" s="5" t="str">
        <f>TRIM(Z157)</f>
        <v>46143</v>
      </c>
      <c r="B157" s="228" t="str">
        <f>IFERROR(VLOOKUP(Table3[[#This Row],[Truck Number]], HolmanReport!C:C,1,0), "Research w.Holman")</f>
        <v>46143</v>
      </c>
      <c r="C157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7" s="229">
        <f ca="1">IF(Table3[[#This Row],[Ticket Status]]="OPEN", SUM((TODAY())-Table3[[#This Row],[Original Start Date]]), "Not Open")</f>
        <v>17</v>
      </c>
      <c r="E157" s="229" t="str">
        <f>Table3[[#This Row],[Renter Name]]</f>
        <v>CONFESSOR CASTRO</v>
      </c>
      <c r="F157" s="229" t="str">
        <f>IFERROR(VLOOKUP(Table3[[#This Row],[Rental under Name: ]], 'TPMS-Auto'!C:G,5,0), "RESEARCH!!")</f>
        <v>CCAST40</v>
      </c>
      <c r="G157" s="229" t="str">
        <f>IFERROR(VLOOKUP(Table3[[#This Row],[Truck Number]],'TPMS-Auto'!$A:$K,3, 0), "Not Assigned in TPMS!!")</f>
        <v>CONFESSOR CASTRO</v>
      </c>
      <c r="H157" s="229" t="str">
        <f>IFERROR(VLOOKUP(Table3[[#This Row],[Truck Number]],'TPMS-Auto'!$A:$K,7, 0), "Not Assigned in TPMS!!")</f>
        <v>CCAST40</v>
      </c>
      <c r="I157" s="69" t="str">
        <f>IFERROR(VLOOKUP(Table3[[#This Row],[Truck Number]], Query1[[TRUCK_LU]:[Service Date]],25, 0), "Not Assigned in TPMS!!")</f>
        <v>Not Assigned in TPMS!!</v>
      </c>
      <c r="J157" s="69" t="str">
        <f>IF(E157=E156, "Yes", "No")</f>
        <v>No</v>
      </c>
      <c r="K157" s="236" t="s">
        <v>3504</v>
      </c>
      <c r="L157" s="236" t="s">
        <v>3502</v>
      </c>
      <c r="M157" s="236" t="s">
        <v>197</v>
      </c>
      <c r="N157" s="236" t="s">
        <v>3505</v>
      </c>
      <c r="O157" s="237">
        <v>46069</v>
      </c>
      <c r="P157" s="236" t="s">
        <v>3506</v>
      </c>
      <c r="Q157" s="236" t="s">
        <v>3507</v>
      </c>
      <c r="R157" s="236" t="s">
        <v>250</v>
      </c>
      <c r="S157" s="236" t="s">
        <v>220</v>
      </c>
      <c r="T157" s="236">
        <v>15</v>
      </c>
      <c r="U157" s="236">
        <v>3</v>
      </c>
      <c r="V157" s="238">
        <v>69</v>
      </c>
      <c r="W157" s="236">
        <v>1</v>
      </c>
      <c r="X157" s="236">
        <v>18</v>
      </c>
      <c r="Y157" s="236" t="s">
        <v>203</v>
      </c>
      <c r="Z157" s="236" t="s">
        <v>3501</v>
      </c>
      <c r="AA157" s="236"/>
      <c r="AB157" s="236" t="s">
        <v>204</v>
      </c>
      <c r="AC157" s="236" t="s">
        <v>205</v>
      </c>
      <c r="AD157" s="236">
        <v>3</v>
      </c>
      <c r="AE157" s="236" t="s">
        <v>206</v>
      </c>
      <c r="AF157" s="236">
        <v>24</v>
      </c>
      <c r="AG157" s="236" t="s">
        <v>345</v>
      </c>
      <c r="AH157" s="236" t="s">
        <v>346</v>
      </c>
      <c r="AI157" s="236" t="s">
        <v>209</v>
      </c>
      <c r="AJ157" s="236">
        <v>0</v>
      </c>
      <c r="AK157" s="237">
        <v>46069</v>
      </c>
      <c r="AL157" s="236" t="s">
        <v>195</v>
      </c>
    </row>
    <row r="158" spans="1:38" ht="61.2" x14ac:dyDescent="0.3">
      <c r="A158" s="5" t="str">
        <f>TRIM(Z158)</f>
        <v>46164</v>
      </c>
      <c r="B158" s="228" t="str">
        <f>IFERROR(VLOOKUP(Table3[[#This Row],[Truck Number]], HolmanReport!C:C,1,0), "Research w.Holman")</f>
        <v>46164</v>
      </c>
      <c r="C15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8" s="229">
        <f ca="1">IF(Table3[[#This Row],[Ticket Status]]="OPEN", SUM((TODAY())-Table3[[#This Row],[Original Start Date]]), "Not Open")</f>
        <v>38</v>
      </c>
      <c r="E158" s="229" t="str">
        <f>Table3[[#This Row],[Renter Name]]</f>
        <v>MARCO ARZUAGA</v>
      </c>
      <c r="F158" s="229" t="str">
        <f>IFERROR(VLOOKUP(Table3[[#This Row],[Rental under Name: ]], 'TPMS-Auto'!C:G,5,0), "RESEARCH!!")</f>
        <v>MARZUAG</v>
      </c>
      <c r="G158" s="229" t="str">
        <f>IFERROR(VLOOKUP(Table3[[#This Row],[Truck Number]],'TPMS-Auto'!$A:$K,3, 0), "Not Assigned in TPMS!!")</f>
        <v>MARCO ARZUAGA</v>
      </c>
      <c r="H158" s="229" t="str">
        <f>IFERROR(VLOOKUP(Table3[[#This Row],[Truck Number]],'TPMS-Auto'!$A:$K,7, 0), "Not Assigned in TPMS!!")</f>
        <v>MARZUAG</v>
      </c>
      <c r="I158" s="69" t="str">
        <f>IFERROR(VLOOKUP(Table3[[#This Row],[Truck Number]], Query1[[TRUCK_LU]:[Service Date]],25, 0), "Not Assigned in TPMS!!")</f>
        <v>Not Assigned in TPMS!!</v>
      </c>
      <c r="J158" s="69" t="str">
        <f>IF(E158=E157, "Yes", "No")</f>
        <v>No</v>
      </c>
      <c r="K158" s="236" t="s">
        <v>2788</v>
      </c>
      <c r="L158" s="236" t="s">
        <v>2350</v>
      </c>
      <c r="M158" s="236" t="s">
        <v>197</v>
      </c>
      <c r="N158" s="236" t="s">
        <v>2789</v>
      </c>
      <c r="O158" s="237">
        <v>46078</v>
      </c>
      <c r="P158" s="236" t="s">
        <v>2354</v>
      </c>
      <c r="Q158" s="236" t="s">
        <v>2355</v>
      </c>
      <c r="R158" s="236" t="s">
        <v>250</v>
      </c>
      <c r="S158" s="236" t="s">
        <v>220</v>
      </c>
      <c r="T158" s="236">
        <v>10</v>
      </c>
      <c r="U158" s="236">
        <v>2</v>
      </c>
      <c r="V158" s="238">
        <v>69</v>
      </c>
      <c r="W158" s="236">
        <v>1</v>
      </c>
      <c r="X158" s="236">
        <v>9</v>
      </c>
      <c r="Y158" s="236" t="s">
        <v>203</v>
      </c>
      <c r="Z158" s="236" t="s">
        <v>2349</v>
      </c>
      <c r="AA158" s="236"/>
      <c r="AB158" s="236" t="s">
        <v>204</v>
      </c>
      <c r="AC158" s="236" t="s">
        <v>205</v>
      </c>
      <c r="AD158" s="236">
        <v>0</v>
      </c>
      <c r="AE158" s="236" t="s">
        <v>206</v>
      </c>
      <c r="AF158" s="236">
        <v>25</v>
      </c>
      <c r="AG158" s="236" t="s">
        <v>270</v>
      </c>
      <c r="AH158" s="236" t="s">
        <v>271</v>
      </c>
      <c r="AI158" s="236" t="s">
        <v>209</v>
      </c>
      <c r="AJ158" s="236">
        <v>1</v>
      </c>
      <c r="AK158" s="237">
        <v>46048</v>
      </c>
      <c r="AL158" s="236" t="s">
        <v>195</v>
      </c>
    </row>
    <row r="159" spans="1:38" ht="61.2" x14ac:dyDescent="0.3">
      <c r="A159" s="5" t="str">
        <f>TRIM(Z159)</f>
        <v>46203</v>
      </c>
      <c r="B159" s="228" t="str">
        <f>IFERROR(VLOOKUP(Table3[[#This Row],[Truck Number]], HolmanReport!C:C,1,0), "Research w.Holman")</f>
        <v>46203</v>
      </c>
      <c r="C159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9" s="229">
        <f ca="1">IF(Table3[[#This Row],[Ticket Status]]="OPEN", SUM((TODAY())-Table3[[#This Row],[Original Start Date]]), "Not Open")</f>
        <v>14</v>
      </c>
      <c r="E159" s="229" t="str">
        <f>Table3[[#This Row],[Renter Name]]</f>
        <v>MARK STANFORD</v>
      </c>
      <c r="F159" s="229" t="str">
        <f>IFERROR(VLOOKUP(Table3[[#This Row],[Rental under Name: ]], 'TPMS-Auto'!C:G,5,0), "RESEARCH!!")</f>
        <v>MSTANFO</v>
      </c>
      <c r="G159" s="229" t="str">
        <f>IFERROR(VLOOKUP(Table3[[#This Row],[Truck Number]],'TPMS-Auto'!$A:$K,3, 0), "Not Assigned in TPMS!!")</f>
        <v>MARK STANFORD</v>
      </c>
      <c r="H159" s="229" t="str">
        <f>IFERROR(VLOOKUP(Table3[[#This Row],[Truck Number]],'TPMS-Auto'!$A:$K,7, 0), "Not Assigned in TPMS!!")</f>
        <v>MSTANFO</v>
      </c>
      <c r="I159" s="69" t="str">
        <f>IFERROR(VLOOKUP(Table3[[#This Row],[Truck Number]], Query1[[TRUCK_LU]:[Service Date]],25, 0), "Not Assigned in TPMS!!")</f>
        <v>Not Assigned in TPMS!!</v>
      </c>
      <c r="J159" s="69" t="str">
        <f>IF(E159=E158, "Yes", "No")</f>
        <v>No</v>
      </c>
      <c r="K159" s="236" t="s">
        <v>3517</v>
      </c>
      <c r="L159" s="236" t="s">
        <v>3515</v>
      </c>
      <c r="M159" s="236" t="s">
        <v>197</v>
      </c>
      <c r="N159" s="236" t="s">
        <v>3518</v>
      </c>
      <c r="O159" s="237">
        <v>46072</v>
      </c>
      <c r="P159" s="236" t="s">
        <v>3519</v>
      </c>
      <c r="Q159" s="236" t="s">
        <v>3520</v>
      </c>
      <c r="R159" s="236" t="s">
        <v>279</v>
      </c>
      <c r="S159" s="236" t="s">
        <v>367</v>
      </c>
      <c r="T159" s="236">
        <v>15</v>
      </c>
      <c r="U159" s="236">
        <v>7</v>
      </c>
      <c r="V159" s="238">
        <v>69</v>
      </c>
      <c r="W159" s="236">
        <v>1</v>
      </c>
      <c r="X159" s="236">
        <v>15</v>
      </c>
      <c r="Y159" s="236" t="s">
        <v>203</v>
      </c>
      <c r="Z159" s="236" t="s">
        <v>3514</v>
      </c>
      <c r="AA159" s="236"/>
      <c r="AB159" s="236" t="s">
        <v>204</v>
      </c>
      <c r="AC159" s="236" t="s">
        <v>205</v>
      </c>
      <c r="AD159" s="236">
        <v>0</v>
      </c>
      <c r="AE159" s="236" t="s">
        <v>206</v>
      </c>
      <c r="AF159" s="236">
        <v>25</v>
      </c>
      <c r="AG159" s="236" t="s">
        <v>743</v>
      </c>
      <c r="AH159" s="236" t="s">
        <v>2316</v>
      </c>
      <c r="AI159" s="236" t="s">
        <v>209</v>
      </c>
      <c r="AJ159" s="236">
        <v>0</v>
      </c>
      <c r="AK159" s="237">
        <v>46072</v>
      </c>
      <c r="AL159" s="236" t="s">
        <v>223</v>
      </c>
    </row>
    <row r="160" spans="1:38" ht="61.2" x14ac:dyDescent="0.3">
      <c r="A160" s="5" t="str">
        <f>TRIM(Z160)</f>
        <v>46245</v>
      </c>
      <c r="B160" s="228" t="str">
        <f>IFERROR(VLOOKUP(Table3[[#This Row],[Truck Number]], HolmanReport!C:C,1,0), "Research w.Holman")</f>
        <v>46245</v>
      </c>
      <c r="C16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0" s="229">
        <f ca="1">IF(Table3[[#This Row],[Ticket Status]]="OPEN", SUM((TODAY())-Table3[[#This Row],[Original Start Date]]), "Not Open")</f>
        <v>132</v>
      </c>
      <c r="E160" s="229" t="str">
        <f>Table3[[#This Row],[Renter Name]]</f>
        <v>ELI SOCKEY</v>
      </c>
      <c r="F160" s="229" t="str">
        <f>IFERROR(VLOOKUP(Table3[[#This Row],[Rental under Name: ]], 'TPMS-Auto'!C:G,5,0), "RESEARCH!!")</f>
        <v>ESOCKEY</v>
      </c>
      <c r="G160" s="229" t="str">
        <f>IFERROR(VLOOKUP(Table3[[#This Row],[Truck Number]],'TPMS-Auto'!$A:$K,3, 0), "Not Assigned in TPMS!!")</f>
        <v>ELI SOCKEY</v>
      </c>
      <c r="H160" s="229" t="str">
        <f>IFERROR(VLOOKUP(Table3[[#This Row],[Truck Number]],'TPMS-Auto'!$A:$K,7, 0), "Not Assigned in TPMS!!")</f>
        <v>ESOCKEY</v>
      </c>
      <c r="I160" s="69" t="str">
        <f>IFERROR(VLOOKUP(Table3[[#This Row],[Truck Number]], Query1[[TRUCK_LU]:[Service Date]],25, 0), "Not Assigned in TPMS!!")</f>
        <v>Not Assigned in TPMS!!</v>
      </c>
      <c r="J160" s="69" t="str">
        <f>IF(E160=E159, "Yes", "No")</f>
        <v>No</v>
      </c>
      <c r="K160" s="236" t="s">
        <v>2790</v>
      </c>
      <c r="L160" s="236" t="s">
        <v>977</v>
      </c>
      <c r="M160" s="236" t="s">
        <v>197</v>
      </c>
      <c r="N160" s="236" t="s">
        <v>2791</v>
      </c>
      <c r="O160" s="237">
        <v>46073</v>
      </c>
      <c r="P160" s="236" t="s">
        <v>981</v>
      </c>
      <c r="Q160" s="236" t="s">
        <v>982</v>
      </c>
      <c r="R160" s="236" t="s">
        <v>983</v>
      </c>
      <c r="S160" s="236" t="s">
        <v>202</v>
      </c>
      <c r="T160" s="236">
        <v>14</v>
      </c>
      <c r="U160" s="236">
        <v>14</v>
      </c>
      <c r="V160" s="238">
        <v>68</v>
      </c>
      <c r="W160" s="236">
        <v>0</v>
      </c>
      <c r="X160" s="236">
        <v>14</v>
      </c>
      <c r="Y160" s="236" t="s">
        <v>203</v>
      </c>
      <c r="Z160" s="236" t="s">
        <v>976</v>
      </c>
      <c r="AA160" s="236"/>
      <c r="AB160" s="236" t="s">
        <v>204</v>
      </c>
      <c r="AC160" s="236" t="s">
        <v>205</v>
      </c>
      <c r="AD160" s="236">
        <v>0</v>
      </c>
      <c r="AE160" s="236" t="s">
        <v>206</v>
      </c>
      <c r="AF160" s="236">
        <v>26</v>
      </c>
      <c r="AG160" s="236" t="s">
        <v>298</v>
      </c>
      <c r="AH160" s="236" t="s">
        <v>505</v>
      </c>
      <c r="AI160" s="236" t="s">
        <v>209</v>
      </c>
      <c r="AJ160" s="236">
        <v>4</v>
      </c>
      <c r="AK160" s="237">
        <v>45954</v>
      </c>
      <c r="AL160" s="236" t="s">
        <v>195</v>
      </c>
    </row>
    <row r="161" spans="1:38" ht="61.2" x14ac:dyDescent="0.3">
      <c r="A161" s="5" t="str">
        <f>TRIM(Z161)</f>
        <v>46259</v>
      </c>
      <c r="B161" s="228" t="str">
        <f>IFERROR(VLOOKUP(Table3[[#This Row],[Truck Number]], HolmanReport!C:C,1,0), "Research w.Holman")</f>
        <v>46259</v>
      </c>
      <c r="C161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61" s="229">
        <f ca="1">IF(Table3[[#This Row],[Ticket Status]]="OPEN", SUM((TODAY())-Table3[[#This Row],[Original Start Date]]), "Not Open")</f>
        <v>15</v>
      </c>
      <c r="E161" s="229" t="str">
        <f>Table3[[#This Row],[Renter Name]]</f>
        <v>SERGIO SALINAS</v>
      </c>
      <c r="F161" s="229" t="str">
        <f>IFERROR(VLOOKUP(Table3[[#This Row],[Rental under Name: ]], 'TPMS-Auto'!C:G,5,0), "RESEARCH!!")</f>
        <v>SSALINA</v>
      </c>
      <c r="G161" s="229" t="str">
        <f>IFERROR(VLOOKUP(Table3[[#This Row],[Truck Number]],'TPMS-Auto'!$A:$K,3, 0), "Not Assigned in TPMS!!")</f>
        <v>SERGIO SALINAS</v>
      </c>
      <c r="H161" s="229" t="str">
        <f>IFERROR(VLOOKUP(Table3[[#This Row],[Truck Number]],'TPMS-Auto'!$A:$K,7, 0), "Not Assigned in TPMS!!")</f>
        <v>SSALINA</v>
      </c>
      <c r="I161" s="69" t="str">
        <f>IFERROR(VLOOKUP(Table3[[#This Row],[Truck Number]], Query1[[TRUCK_LU]:[Service Date]],25, 0), "Not Assigned in TPMS!!")</f>
        <v>Not Assigned in TPMS!!</v>
      </c>
      <c r="J161" s="69" t="str">
        <f>IF(E161=E160, "Yes", "No")</f>
        <v>No</v>
      </c>
      <c r="K161" s="236" t="s">
        <v>3524</v>
      </c>
      <c r="L161" s="236" t="s">
        <v>3522</v>
      </c>
      <c r="M161" s="236" t="s">
        <v>197</v>
      </c>
      <c r="N161" s="236" t="s">
        <v>3525</v>
      </c>
      <c r="O161" s="237">
        <v>46071</v>
      </c>
      <c r="P161" s="236" t="s">
        <v>3526</v>
      </c>
      <c r="Q161" s="236" t="s">
        <v>485</v>
      </c>
      <c r="R161" s="236" t="s">
        <v>279</v>
      </c>
      <c r="S161" s="236" t="s">
        <v>202</v>
      </c>
      <c r="T161" s="236">
        <v>14</v>
      </c>
      <c r="U161" s="236">
        <v>3</v>
      </c>
      <c r="V161" s="238">
        <v>69</v>
      </c>
      <c r="W161" s="236">
        <v>2</v>
      </c>
      <c r="X161" s="236">
        <v>16</v>
      </c>
      <c r="Y161" s="236" t="s">
        <v>203</v>
      </c>
      <c r="Z161" s="236" t="s">
        <v>3521</v>
      </c>
      <c r="AA161" s="236"/>
      <c r="AB161" s="236" t="s">
        <v>204</v>
      </c>
      <c r="AC161" s="236"/>
      <c r="AD161" s="236">
        <v>2</v>
      </c>
      <c r="AE161" s="236" t="s">
        <v>206</v>
      </c>
      <c r="AF161" s="236">
        <v>26</v>
      </c>
      <c r="AG161" s="236" t="s">
        <v>207</v>
      </c>
      <c r="AH161" s="236" t="s">
        <v>208</v>
      </c>
      <c r="AI161" s="236" t="s">
        <v>209</v>
      </c>
      <c r="AJ161" s="236">
        <v>0</v>
      </c>
      <c r="AK161" s="237">
        <v>46071</v>
      </c>
      <c r="AL161" s="236" t="s">
        <v>223</v>
      </c>
    </row>
    <row r="162" spans="1:38" ht="61.2" x14ac:dyDescent="0.3">
      <c r="A162" s="5" t="str">
        <f>TRIM(Z162)</f>
        <v>46269</v>
      </c>
      <c r="B162" s="228" t="str">
        <f>IFERROR(VLOOKUP(Table3[[#This Row],[Truck Number]], HolmanReport!C:C,1,0), "Research w.Holman")</f>
        <v>Research w.Holman</v>
      </c>
      <c r="C16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2" s="229">
        <f ca="1">IF(Table3[[#This Row],[Ticket Status]]="OPEN", SUM((TODAY())-Table3[[#This Row],[Original Start Date]]), "Not Open")</f>
        <v>210</v>
      </c>
      <c r="E162" s="229" t="str">
        <f>Table3[[#This Row],[Renter Name]]</f>
        <v>HAROLD CONNER</v>
      </c>
      <c r="F162" s="229" t="str">
        <f>IFERROR(VLOOKUP(Table3[[#This Row],[Rental under Name: ]], 'TPMS-Auto'!C:G,5,0), "RESEARCH!!")</f>
        <v>HCONNE</v>
      </c>
      <c r="G162" s="229" t="str">
        <f>IFERROR(VLOOKUP(Table3[[#This Row],[Truck Number]],'TPMS-Auto'!$A:$K,3, 0), "Not Assigned in TPMS!!")</f>
        <v>HAROLD CONNER</v>
      </c>
      <c r="H162" s="229" t="str">
        <f>IFERROR(VLOOKUP(Table3[[#This Row],[Truck Number]],'TPMS-Auto'!$A:$K,7, 0), "Not Assigned in TPMS!!")</f>
        <v>HCONNE</v>
      </c>
      <c r="I162" s="69" t="str">
        <f>IFERROR(VLOOKUP(Table3[[#This Row],[Truck Number]], Query1[[TRUCK_LU]:[Service Date]],25, 0), "Not Assigned in TPMS!!")</f>
        <v>Not Assigned in TPMS!!</v>
      </c>
      <c r="J162" s="69" t="str">
        <f>IF(E162=E161, "Yes", "No")</f>
        <v>No</v>
      </c>
      <c r="K162" s="236" t="s">
        <v>2792</v>
      </c>
      <c r="L162" s="236" t="s">
        <v>995</v>
      </c>
      <c r="M162" s="236" t="s">
        <v>197</v>
      </c>
      <c r="N162" s="236" t="s">
        <v>2793</v>
      </c>
      <c r="O162" s="237">
        <v>46056</v>
      </c>
      <c r="P162" s="236" t="s">
        <v>1000</v>
      </c>
      <c r="Q162" s="236" t="s">
        <v>1001</v>
      </c>
      <c r="R162" s="236" t="s">
        <v>279</v>
      </c>
      <c r="S162" s="236" t="s">
        <v>367</v>
      </c>
      <c r="T162" s="236">
        <v>30</v>
      </c>
      <c r="U162" s="236">
        <v>2</v>
      </c>
      <c r="V162" s="238">
        <v>69</v>
      </c>
      <c r="W162" s="236">
        <v>3</v>
      </c>
      <c r="X162" s="236">
        <v>31</v>
      </c>
      <c r="Y162" s="236" t="s">
        <v>203</v>
      </c>
      <c r="Z162" s="236" t="s">
        <v>994</v>
      </c>
      <c r="AA162" s="236"/>
      <c r="AB162" s="236" t="s">
        <v>204</v>
      </c>
      <c r="AC162" s="236" t="s">
        <v>205</v>
      </c>
      <c r="AD162" s="236">
        <v>0</v>
      </c>
      <c r="AE162" s="236" t="s">
        <v>206</v>
      </c>
      <c r="AF162" s="236">
        <v>24</v>
      </c>
      <c r="AG162" s="236" t="s">
        <v>774</v>
      </c>
      <c r="AH162" s="236" t="s">
        <v>1002</v>
      </c>
      <c r="AI162" s="236" t="s">
        <v>209</v>
      </c>
      <c r="AJ162" s="236">
        <v>6</v>
      </c>
      <c r="AK162" s="237">
        <v>45876</v>
      </c>
      <c r="AL162" s="236" t="s">
        <v>195</v>
      </c>
    </row>
    <row r="163" spans="1:38" ht="61.2" x14ac:dyDescent="0.3">
      <c r="A163" s="5" t="str">
        <f>TRIM(Z163)</f>
        <v>46307</v>
      </c>
      <c r="B163" s="228" t="str">
        <f>IFERROR(VLOOKUP(Table3[[#This Row],[Truck Number]], HolmanReport!C:C,1,0), "Research w.Holman")</f>
        <v>46307</v>
      </c>
      <c r="C16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3" s="229">
        <f ca="1">IF(Table3[[#This Row],[Ticket Status]]="OPEN", SUM((TODAY())-Table3[[#This Row],[Original Start Date]]), "Not Open")</f>
        <v>76</v>
      </c>
      <c r="E163" s="229" t="str">
        <f>Table3[[#This Row],[Renter Name]]</f>
        <v>SERGIO VEGA</v>
      </c>
      <c r="F163" s="229" t="str">
        <f>IFERROR(VLOOKUP(Table3[[#This Row],[Rental under Name: ]], 'TPMS-Auto'!C:G,5,0), "RESEARCH!!")</f>
        <v>SVEGA3</v>
      </c>
      <c r="G163" s="229" t="str">
        <f>IFERROR(VLOOKUP(Table3[[#This Row],[Truck Number]],'TPMS-Auto'!$A:$K,3, 0), "Not Assigned in TPMS!!")</f>
        <v>SERGIO VEGA</v>
      </c>
      <c r="H163" s="229" t="str">
        <f>IFERROR(VLOOKUP(Table3[[#This Row],[Truck Number]],'TPMS-Auto'!$A:$K,7, 0), "Not Assigned in TPMS!!")</f>
        <v>SVEGA3</v>
      </c>
      <c r="I163" s="69" t="str">
        <f>IFERROR(VLOOKUP(Table3[[#This Row],[Truck Number]], Query1[[TRUCK_LU]:[Service Date]],25, 0), "Not Assigned in TPMS!!")</f>
        <v>Not Assigned in TPMS!!</v>
      </c>
      <c r="J163" s="69" t="str">
        <f>IF(E163=E162, "Yes", "No")</f>
        <v>No</v>
      </c>
      <c r="K163" s="236" t="s">
        <v>2794</v>
      </c>
      <c r="L163" s="236" t="s">
        <v>1801</v>
      </c>
      <c r="M163" s="236" t="s">
        <v>197</v>
      </c>
      <c r="N163" s="236" t="s">
        <v>2795</v>
      </c>
      <c r="O163" s="237">
        <v>46070</v>
      </c>
      <c r="P163" s="236" t="s">
        <v>1805</v>
      </c>
      <c r="Q163" s="236" t="s">
        <v>1806</v>
      </c>
      <c r="R163" s="236" t="s">
        <v>279</v>
      </c>
      <c r="S163" s="236" t="s">
        <v>220</v>
      </c>
      <c r="T163" s="236">
        <v>17</v>
      </c>
      <c r="U163" s="236">
        <v>1</v>
      </c>
      <c r="V163" s="238">
        <v>69</v>
      </c>
      <c r="W163" s="236">
        <v>1</v>
      </c>
      <c r="X163" s="236">
        <v>17</v>
      </c>
      <c r="Y163" s="236" t="s">
        <v>203</v>
      </c>
      <c r="Z163" s="236" t="s">
        <v>1800</v>
      </c>
      <c r="AA163" s="236"/>
      <c r="AB163" s="236" t="s">
        <v>204</v>
      </c>
      <c r="AC163" s="236" t="s">
        <v>205</v>
      </c>
      <c r="AD163" s="236">
        <v>0</v>
      </c>
      <c r="AE163" s="236" t="s">
        <v>206</v>
      </c>
      <c r="AF163" s="236">
        <v>26</v>
      </c>
      <c r="AG163" s="236" t="s">
        <v>207</v>
      </c>
      <c r="AH163" s="236" t="s">
        <v>208</v>
      </c>
      <c r="AI163" s="236" t="s">
        <v>209</v>
      </c>
      <c r="AJ163" s="236">
        <v>2</v>
      </c>
      <c r="AK163" s="237">
        <v>46010</v>
      </c>
      <c r="AL163" s="236" t="s">
        <v>195</v>
      </c>
    </row>
    <row r="164" spans="1:38" ht="61.2" x14ac:dyDescent="0.3">
      <c r="A164" s="5" t="str">
        <f>TRIM(Z164)</f>
        <v>46313</v>
      </c>
      <c r="B164" s="228" t="str">
        <f>IFERROR(VLOOKUP(Table3[[#This Row],[Truck Number]], HolmanReport!C:C,1,0), "Research w.Holman")</f>
        <v>Research w.Holman</v>
      </c>
      <c r="C16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4" s="229">
        <f ca="1">IF(Table3[[#This Row],[Ticket Status]]="OPEN", SUM((TODAY())-Table3[[#This Row],[Original Start Date]]), "Not Open")</f>
        <v>156</v>
      </c>
      <c r="E164" s="229" t="str">
        <f>Table3[[#This Row],[Renter Name]]</f>
        <v>GARY SMITH</v>
      </c>
      <c r="F164" s="229" t="str">
        <f>IFERROR(VLOOKUP(Table3[[#This Row],[Rental under Name: ]], 'TPMS-Auto'!C:G,5,0), "RESEARCH!!")</f>
        <v>GSMIT78</v>
      </c>
      <c r="G164" s="229" t="str">
        <f>IFERROR(VLOOKUP(Table3[[#This Row],[Truck Number]],'TPMS-Auto'!$A:$K,3, 0), "Not Assigned in TPMS!!")</f>
        <v>GARY SMITH</v>
      </c>
      <c r="H164" s="229" t="str">
        <f>IFERROR(VLOOKUP(Table3[[#This Row],[Truck Number]],'TPMS-Auto'!$A:$K,7, 0), "Not Assigned in TPMS!!")</f>
        <v>GSMIT78</v>
      </c>
      <c r="I164" s="69" t="str">
        <f>IFERROR(VLOOKUP(Table3[[#This Row],[Truck Number]], Query1[[TRUCK_LU]:[Service Date]],25, 0), "Not Assigned in TPMS!!")</f>
        <v>Not Assigned in TPMS!!</v>
      </c>
      <c r="J164" s="69" t="str">
        <f>IF(E164=E163, "Yes", "No")</f>
        <v>No</v>
      </c>
      <c r="K164" s="236" t="s">
        <v>2796</v>
      </c>
      <c r="L164" s="236" t="s">
        <v>1012</v>
      </c>
      <c r="M164" s="236" t="s">
        <v>215</v>
      </c>
      <c r="N164" s="236" t="s">
        <v>2797</v>
      </c>
      <c r="O164" s="237">
        <v>46052</v>
      </c>
      <c r="P164" s="236" t="s">
        <v>1016</v>
      </c>
      <c r="Q164" s="236" t="s">
        <v>1017</v>
      </c>
      <c r="R164" s="236" t="s">
        <v>279</v>
      </c>
      <c r="S164" s="236" t="s">
        <v>220</v>
      </c>
      <c r="T164" s="236">
        <v>30</v>
      </c>
      <c r="U164" s="236">
        <v>1</v>
      </c>
      <c r="V164" s="238">
        <v>69</v>
      </c>
      <c r="W164" s="236">
        <v>1</v>
      </c>
      <c r="X164" s="236">
        <v>35</v>
      </c>
      <c r="Y164" s="236" t="s">
        <v>203</v>
      </c>
      <c r="Z164" s="236" t="s">
        <v>1011</v>
      </c>
      <c r="AA164" s="236"/>
      <c r="AB164" s="236" t="s">
        <v>204</v>
      </c>
      <c r="AC164" s="236"/>
      <c r="AD164" s="236">
        <v>0</v>
      </c>
      <c r="AE164" s="236" t="s">
        <v>206</v>
      </c>
      <c r="AF164" s="236">
        <v>24</v>
      </c>
      <c r="AG164" s="236" t="s">
        <v>743</v>
      </c>
      <c r="AH164" s="236" t="s">
        <v>1018</v>
      </c>
      <c r="AI164" s="236" t="s">
        <v>209</v>
      </c>
      <c r="AJ164" s="236">
        <v>4</v>
      </c>
      <c r="AK164" s="237">
        <v>45930</v>
      </c>
      <c r="AL164" s="236" t="s">
        <v>223</v>
      </c>
    </row>
    <row r="165" spans="1:38" ht="61.2" x14ac:dyDescent="0.3">
      <c r="A165" s="5" t="str">
        <f>TRIM(Z165)</f>
        <v>46360</v>
      </c>
      <c r="B165" s="228" t="str">
        <f>IFERROR(VLOOKUP(Table3[[#This Row],[Truck Number]], HolmanReport!C:C,1,0), "Research w.Holman")</f>
        <v>46360</v>
      </c>
      <c r="C16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5" s="229">
        <f ca="1">IF(Table3[[#This Row],[Ticket Status]]="OPEN", SUM((TODAY())-Table3[[#This Row],[Original Start Date]]), "Not Open")</f>
        <v>7</v>
      </c>
      <c r="E165" s="229" t="str">
        <f>Table3[[#This Row],[Renter Name]]</f>
        <v>MASON DUPUY</v>
      </c>
      <c r="F165" s="229" t="str">
        <f>IFERROR(VLOOKUP(Table3[[#This Row],[Rental under Name: ]], 'TPMS-Auto'!C:G,5,0), "RESEARCH!!")</f>
        <v>MDUPUY</v>
      </c>
      <c r="G165" s="229" t="str">
        <f>IFERROR(VLOOKUP(Table3[[#This Row],[Truck Number]],'TPMS-Auto'!$A:$K,3, 0), "Not Assigned in TPMS!!")</f>
        <v>MASON DUPUY</v>
      </c>
      <c r="H165" s="229" t="str">
        <f>IFERROR(VLOOKUP(Table3[[#This Row],[Truck Number]],'TPMS-Auto'!$A:$K,7, 0), "Not Assigned in TPMS!!")</f>
        <v>MDUPUY</v>
      </c>
      <c r="I165" s="69" t="str">
        <f>IFERROR(VLOOKUP(Table3[[#This Row],[Truck Number]], Query1[[TRUCK_LU]:[Service Date]],25, 0), "Not Assigned in TPMS!!")</f>
        <v>Not Assigned in TPMS!!</v>
      </c>
      <c r="J165" s="69" t="str">
        <f>IF(E165=E164, "Yes", "No")</f>
        <v>No</v>
      </c>
      <c r="K165" s="236" t="s">
        <v>31200</v>
      </c>
      <c r="L165" s="236" t="s">
        <v>12782</v>
      </c>
      <c r="M165" s="236" t="s">
        <v>197</v>
      </c>
      <c r="N165" s="236" t="s">
        <v>31201</v>
      </c>
      <c r="O165" s="237">
        <v>46079</v>
      </c>
      <c r="P165" s="236" t="s">
        <v>31202</v>
      </c>
      <c r="Q165" s="236" t="s">
        <v>399</v>
      </c>
      <c r="R165" s="236" t="s">
        <v>287</v>
      </c>
      <c r="S165" s="236" t="s">
        <v>220</v>
      </c>
      <c r="T165" s="236">
        <v>14</v>
      </c>
      <c r="U165" s="236">
        <v>14</v>
      </c>
      <c r="V165" s="238">
        <v>68</v>
      </c>
      <c r="W165" s="236">
        <v>0</v>
      </c>
      <c r="X165" s="236">
        <v>8</v>
      </c>
      <c r="Y165" s="236" t="s">
        <v>203</v>
      </c>
      <c r="Z165" s="236" t="s">
        <v>1033</v>
      </c>
      <c r="AA165" s="236"/>
      <c r="AB165" s="236" t="s">
        <v>204</v>
      </c>
      <c r="AC165" s="236" t="s">
        <v>205</v>
      </c>
      <c r="AD165" s="236">
        <v>0</v>
      </c>
      <c r="AE165" s="236" t="s">
        <v>206</v>
      </c>
      <c r="AF165" s="236">
        <v>25</v>
      </c>
      <c r="AG165" s="236" t="s">
        <v>270</v>
      </c>
      <c r="AH165" s="236" t="s">
        <v>271</v>
      </c>
      <c r="AI165" s="236" t="s">
        <v>209</v>
      </c>
      <c r="AJ165" s="236">
        <v>0</v>
      </c>
      <c r="AK165" s="237">
        <v>46079</v>
      </c>
      <c r="AL165" s="236" t="s">
        <v>195</v>
      </c>
    </row>
    <row r="166" spans="1:38" ht="61.2" x14ac:dyDescent="0.3">
      <c r="A166" s="5" t="str">
        <f>TRIM(Z166)</f>
        <v>46364</v>
      </c>
      <c r="B166" s="228" t="str">
        <f>IFERROR(VLOOKUP(Table3[[#This Row],[Truck Number]], HolmanReport!C:C,1,0), "Research w.Holman")</f>
        <v>46364</v>
      </c>
      <c r="C16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6" s="229">
        <f ca="1">IF(Table3[[#This Row],[Ticket Status]]="OPEN", SUM((TODAY())-Table3[[#This Row],[Original Start Date]]), "Not Open")</f>
        <v>135</v>
      </c>
      <c r="E166" s="229" t="str">
        <f>Table3[[#This Row],[Renter Name]]</f>
        <v>MANUEL BENAVIDES</v>
      </c>
      <c r="F166" s="229" t="str">
        <f>IFERROR(VLOOKUP(Table3[[#This Row],[Rental under Name: ]], 'TPMS-Auto'!C:G,5,0), "RESEARCH!!")</f>
        <v>MBENAVI</v>
      </c>
      <c r="G166" s="229" t="str">
        <f>IFERROR(VLOOKUP(Table3[[#This Row],[Truck Number]],'TPMS-Auto'!$A:$K,3, 0), "Not Assigned in TPMS!!")</f>
        <v>MANUEL BENAVIDES</v>
      </c>
      <c r="H166" s="229" t="str">
        <f>IFERROR(VLOOKUP(Table3[[#This Row],[Truck Number]],'TPMS-Auto'!$A:$K,7, 0), "Not Assigned in TPMS!!")</f>
        <v>MBENAVI</v>
      </c>
      <c r="I166" s="69" t="str">
        <f>IFERROR(VLOOKUP(Table3[[#This Row],[Truck Number]], Query1[[TRUCK_LU]:[Service Date]],25, 0), "Not Assigned in TPMS!!")</f>
        <v>Not Assigned in TPMS!!</v>
      </c>
      <c r="J166" s="69" t="str">
        <f>IF(E166=E165, "Yes", "No")</f>
        <v>No</v>
      </c>
      <c r="K166" s="236" t="s">
        <v>2798</v>
      </c>
      <c r="L166" s="236" t="s">
        <v>1042</v>
      </c>
      <c r="M166" s="236" t="s">
        <v>1045</v>
      </c>
      <c r="N166" s="236" t="s">
        <v>2799</v>
      </c>
      <c r="O166" s="237">
        <v>46071</v>
      </c>
      <c r="P166" s="236" t="s">
        <v>1047</v>
      </c>
      <c r="Q166" s="236" t="s">
        <v>1032</v>
      </c>
      <c r="R166" s="236" t="s">
        <v>279</v>
      </c>
      <c r="S166" s="236" t="s">
        <v>336</v>
      </c>
      <c r="T166" s="236">
        <v>24</v>
      </c>
      <c r="U166" s="236">
        <v>9</v>
      </c>
      <c r="V166" s="238">
        <v>86.58</v>
      </c>
      <c r="W166" s="236">
        <v>1</v>
      </c>
      <c r="X166" s="236">
        <v>16</v>
      </c>
      <c r="Y166" s="236" t="s">
        <v>203</v>
      </c>
      <c r="Z166" s="236" t="s">
        <v>1041</v>
      </c>
      <c r="AA166" s="236"/>
      <c r="AB166" s="236" t="s">
        <v>204</v>
      </c>
      <c r="AC166" s="236" t="s">
        <v>205</v>
      </c>
      <c r="AD166" s="236">
        <v>0</v>
      </c>
      <c r="AE166" s="236" t="s">
        <v>206</v>
      </c>
      <c r="AF166" s="236">
        <v>25</v>
      </c>
      <c r="AG166" s="236" t="s">
        <v>1048</v>
      </c>
      <c r="AH166" s="236" t="s">
        <v>2800</v>
      </c>
      <c r="AI166" s="236" t="s">
        <v>209</v>
      </c>
      <c r="AJ166" s="236">
        <v>4</v>
      </c>
      <c r="AK166" s="237">
        <v>45951</v>
      </c>
      <c r="AL166" s="236" t="s">
        <v>195</v>
      </c>
    </row>
    <row r="167" spans="1:38" ht="61.2" x14ac:dyDescent="0.3">
      <c r="A167" s="5" t="str">
        <f>TRIM(Z167)</f>
        <v>46371</v>
      </c>
      <c r="B167" s="228" t="str">
        <f>IFERROR(VLOOKUP(Table3[[#This Row],[Truck Number]], HolmanReport!C:C,1,0), "Research w.Holman")</f>
        <v>Research w.Holman</v>
      </c>
      <c r="C16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7" s="229">
        <f ca="1">IF(Table3[[#This Row],[Ticket Status]]="OPEN", SUM((TODAY())-Table3[[#This Row],[Original Start Date]]), "Not Open")</f>
        <v>99</v>
      </c>
      <c r="E167" s="229" t="str">
        <f>Table3[[#This Row],[Renter Name]]</f>
        <v>CRAIG WELLS</v>
      </c>
      <c r="F167" s="229" t="str">
        <f>IFERROR(VLOOKUP(Table3[[#This Row],[Rental under Name: ]], 'TPMS-Auto'!C:G,5,0), "RESEARCH!!")</f>
        <v>CWELL22</v>
      </c>
      <c r="G167" s="229" t="str">
        <f>IFERROR(VLOOKUP(Table3[[#This Row],[Truck Number]],'TPMS-Auto'!$A:$K,3, 0), "Not Assigned in TPMS!!")</f>
        <v>CRAIG WELLS</v>
      </c>
      <c r="H167" s="229" t="str">
        <f>IFERROR(VLOOKUP(Table3[[#This Row],[Truck Number]],'TPMS-Auto'!$A:$K,7, 0), "Not Assigned in TPMS!!")</f>
        <v>CWELL22</v>
      </c>
      <c r="I167" s="69" t="str">
        <f>IFERROR(VLOOKUP(Table3[[#This Row],[Truck Number]], Query1[[TRUCK_LU]:[Service Date]],25, 0), "Not Assigned in TPMS!!")</f>
        <v>Not Assigned in TPMS!!</v>
      </c>
      <c r="J167" s="69" t="str">
        <f>IF(E167=E166, "Yes", "No")</f>
        <v>No</v>
      </c>
      <c r="K167" s="236" t="s">
        <v>2801</v>
      </c>
      <c r="L167" s="236" t="s">
        <v>1051</v>
      </c>
      <c r="M167" s="236" t="s">
        <v>197</v>
      </c>
      <c r="N167" s="236" t="s">
        <v>2802</v>
      </c>
      <c r="O167" s="237">
        <v>46076</v>
      </c>
      <c r="P167" s="236" t="s">
        <v>1055</v>
      </c>
      <c r="Q167" s="236" t="s">
        <v>1056</v>
      </c>
      <c r="R167" s="236" t="s">
        <v>279</v>
      </c>
      <c r="S167" s="236" t="s">
        <v>367</v>
      </c>
      <c r="T167" s="236">
        <v>11</v>
      </c>
      <c r="U167" s="236">
        <v>3</v>
      </c>
      <c r="V167" s="238">
        <v>69</v>
      </c>
      <c r="W167" s="236">
        <v>1</v>
      </c>
      <c r="X167" s="236">
        <v>11</v>
      </c>
      <c r="Y167" s="236" t="s">
        <v>203</v>
      </c>
      <c r="Z167" s="236" t="s">
        <v>1050</v>
      </c>
      <c r="AA167" s="236"/>
      <c r="AB167" s="236" t="s">
        <v>204</v>
      </c>
      <c r="AC167" s="236" t="s">
        <v>205</v>
      </c>
      <c r="AD167" s="236">
        <v>0</v>
      </c>
      <c r="AE167" s="236" t="s">
        <v>206</v>
      </c>
      <c r="AF167" s="236">
        <v>25</v>
      </c>
      <c r="AG167" s="236" t="s">
        <v>298</v>
      </c>
      <c r="AH167" s="236" t="s">
        <v>505</v>
      </c>
      <c r="AI167" s="236" t="s">
        <v>209</v>
      </c>
      <c r="AJ167" s="236">
        <v>3</v>
      </c>
      <c r="AK167" s="237">
        <v>45987</v>
      </c>
      <c r="AL167" s="236" t="s">
        <v>195</v>
      </c>
    </row>
    <row r="168" spans="1:38" ht="61.2" x14ac:dyDescent="0.3">
      <c r="A168" s="5" t="str">
        <f>TRIM(Z168)</f>
        <v>46372</v>
      </c>
      <c r="B168" s="228" t="str">
        <f>IFERROR(VLOOKUP(Table3[[#This Row],[Truck Number]], HolmanReport!C:C,1,0), "Research w.Holman")</f>
        <v>46372</v>
      </c>
      <c r="C16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8" s="229">
        <f ca="1">IF(Table3[[#This Row],[Ticket Status]]="OPEN", SUM((TODAY())-Table3[[#This Row],[Original Start Date]]), "Not Open")</f>
        <v>10</v>
      </c>
      <c r="E168" s="229" t="str">
        <f>Table3[[#This Row],[Renter Name]]</f>
        <v>BRADLEE SYMS</v>
      </c>
      <c r="F168" s="229" t="str">
        <f>IFERROR(VLOOKUP(Table3[[#This Row],[Rental under Name: ]], 'TPMS-Auto'!C:G,5,0), "RESEARCH!!")</f>
        <v>BSYMS</v>
      </c>
      <c r="G168" s="229" t="str">
        <f>IFERROR(VLOOKUP(Table3[[#This Row],[Truck Number]],'TPMS-Auto'!$A:$K,3, 0), "Not Assigned in TPMS!!")</f>
        <v>BRADLEE SYMS</v>
      </c>
      <c r="H168" s="229" t="str">
        <f>IFERROR(VLOOKUP(Table3[[#This Row],[Truck Number]],'TPMS-Auto'!$A:$K,7, 0), "Not Assigned in TPMS!!")</f>
        <v>BSYMS</v>
      </c>
      <c r="I168" s="69" t="str">
        <f>IFERROR(VLOOKUP(Table3[[#This Row],[Truck Number]], Query1[[TRUCK_LU]:[Service Date]],25, 0), "Not Assigned in TPMS!!")</f>
        <v>Not Assigned in TPMS!!</v>
      </c>
      <c r="J168" s="69" t="str">
        <f>IF(E168=E167, "Yes", "No")</f>
        <v>No</v>
      </c>
      <c r="K168" s="236" t="s">
        <v>3531</v>
      </c>
      <c r="L168" s="236" t="s">
        <v>3529</v>
      </c>
      <c r="M168" s="236" t="s">
        <v>197</v>
      </c>
      <c r="N168" s="236" t="s">
        <v>3532</v>
      </c>
      <c r="O168" s="237">
        <v>46076</v>
      </c>
      <c r="P168" s="236" t="s">
        <v>3533</v>
      </c>
      <c r="Q168" s="236" t="s">
        <v>3534</v>
      </c>
      <c r="R168" s="236" t="s">
        <v>477</v>
      </c>
      <c r="S168" s="236" t="s">
        <v>220</v>
      </c>
      <c r="T168" s="236">
        <v>14</v>
      </c>
      <c r="U168" s="236">
        <v>14</v>
      </c>
      <c r="V168" s="238">
        <v>68</v>
      </c>
      <c r="W168" s="236">
        <v>0</v>
      </c>
      <c r="X168" s="236">
        <v>11</v>
      </c>
      <c r="Y168" s="236" t="s">
        <v>203</v>
      </c>
      <c r="Z168" s="236" t="s">
        <v>3528</v>
      </c>
      <c r="AA168" s="236"/>
      <c r="AB168" s="236" t="s">
        <v>204</v>
      </c>
      <c r="AC168" s="236" t="s">
        <v>205</v>
      </c>
      <c r="AD168" s="236">
        <v>0</v>
      </c>
      <c r="AE168" s="236" t="s">
        <v>206</v>
      </c>
      <c r="AF168" s="236">
        <v>26</v>
      </c>
      <c r="AG168" s="236" t="s">
        <v>221</v>
      </c>
      <c r="AH168" s="236" t="s">
        <v>222</v>
      </c>
      <c r="AI168" s="236" t="s">
        <v>209</v>
      </c>
      <c r="AJ168" s="236">
        <v>0</v>
      </c>
      <c r="AK168" s="237">
        <v>46076</v>
      </c>
      <c r="AL168" s="236" t="s">
        <v>195</v>
      </c>
    </row>
    <row r="169" spans="1:38" ht="61.2" x14ac:dyDescent="0.3">
      <c r="A169" s="5" t="str">
        <f>TRIM(Z169)</f>
        <v>46404</v>
      </c>
      <c r="B169" s="228" t="str">
        <f>IFERROR(VLOOKUP(Table3[[#This Row],[Truck Number]], HolmanReport!C:C,1,0), "Research w.Holman")</f>
        <v>46404</v>
      </c>
      <c r="C16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9" s="229">
        <f ca="1">IF(Table3[[#This Row],[Ticket Status]]="OPEN", SUM((TODAY())-Table3[[#This Row],[Original Start Date]]), "Not Open")</f>
        <v>28</v>
      </c>
      <c r="E169" s="229" t="str">
        <f>Table3[[#This Row],[Renter Name]]</f>
        <v>MARTIN RODRIGUEZ</v>
      </c>
      <c r="F169" s="229" t="str">
        <f>IFERROR(VLOOKUP(Table3[[#This Row],[Rental under Name: ]], 'TPMS-Auto'!C:G,5,0), "RESEARCH!!")</f>
        <v>MROD198</v>
      </c>
      <c r="G169" s="229" t="str">
        <f>IFERROR(VLOOKUP(Table3[[#This Row],[Truck Number]],'TPMS-Auto'!$A:$K,3, 0), "Not Assigned in TPMS!!")</f>
        <v>MARTIN RODRIGUEZ</v>
      </c>
      <c r="H169" s="229" t="str">
        <f>IFERROR(VLOOKUP(Table3[[#This Row],[Truck Number]],'TPMS-Auto'!$A:$K,7, 0), "Not Assigned in TPMS!!")</f>
        <v>MROD198</v>
      </c>
      <c r="I169" s="69" t="str">
        <f>IFERROR(VLOOKUP(Table3[[#This Row],[Truck Number]], Query1[[TRUCK_LU]:[Service Date]],25, 0), "Not Assigned in TPMS!!")</f>
        <v>Not Assigned in TPMS!!</v>
      </c>
      <c r="J169" s="69" t="str">
        <f>IF(E169=E168, "Yes", "No")</f>
        <v>No</v>
      </c>
      <c r="K169" s="236" t="s">
        <v>3053</v>
      </c>
      <c r="L169" s="236" t="s">
        <v>3051</v>
      </c>
      <c r="M169" s="236" t="s">
        <v>197</v>
      </c>
      <c r="N169" s="236" t="s">
        <v>3054</v>
      </c>
      <c r="O169" s="237">
        <v>46058</v>
      </c>
      <c r="P169" s="236" t="s">
        <v>3055</v>
      </c>
      <c r="Q169" s="236" t="s">
        <v>3056</v>
      </c>
      <c r="R169" s="236" t="s">
        <v>219</v>
      </c>
      <c r="S169" s="236" t="s">
        <v>220</v>
      </c>
      <c r="T169" s="236">
        <v>30</v>
      </c>
      <c r="U169" s="236">
        <v>14</v>
      </c>
      <c r="V169" s="238">
        <v>72</v>
      </c>
      <c r="W169" s="236">
        <v>2</v>
      </c>
      <c r="X169" s="236">
        <v>29</v>
      </c>
      <c r="Y169" s="236" t="s">
        <v>203</v>
      </c>
      <c r="Z169" s="236" t="s">
        <v>3050</v>
      </c>
      <c r="AA169" s="236"/>
      <c r="AB169" s="236" t="s">
        <v>204</v>
      </c>
      <c r="AC169" s="236" t="s">
        <v>205</v>
      </c>
      <c r="AD169" s="236">
        <v>0</v>
      </c>
      <c r="AE169" s="236" t="s">
        <v>206</v>
      </c>
      <c r="AF169" s="236">
        <v>25</v>
      </c>
      <c r="AG169" s="236" t="s">
        <v>319</v>
      </c>
      <c r="AH169" s="236" t="s">
        <v>478</v>
      </c>
      <c r="AI169" s="236" t="s">
        <v>209</v>
      </c>
      <c r="AJ169" s="236">
        <v>0</v>
      </c>
      <c r="AK169" s="237">
        <v>46058</v>
      </c>
      <c r="AL169" s="236" t="s">
        <v>195</v>
      </c>
    </row>
    <row r="170" spans="1:38" ht="61.2" x14ac:dyDescent="0.3">
      <c r="A170" s="5" t="str">
        <f>TRIM(Z170)</f>
        <v>46407</v>
      </c>
      <c r="B170" s="228" t="str">
        <f>IFERROR(VLOOKUP(Table3[[#This Row],[Truck Number]], HolmanReport!C:C,1,0), "Research w.Holman")</f>
        <v>46407</v>
      </c>
      <c r="C17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0" s="229">
        <f ca="1">IF(Table3[[#This Row],[Ticket Status]]="OPEN", SUM((TODAY())-Table3[[#This Row],[Original Start Date]]), "Not Open")</f>
        <v>35</v>
      </c>
      <c r="E170" s="229" t="str">
        <f>Table3[[#This Row],[Renter Name]]</f>
        <v>KALEB WILLIAMS</v>
      </c>
      <c r="F170" s="229" t="str">
        <f>IFERROR(VLOOKUP(Table3[[#This Row],[Rental under Name: ]], 'TPMS-Auto'!C:G,5,0), "RESEARCH!!")</f>
        <v>KWILLI0</v>
      </c>
      <c r="G170" s="229" t="str">
        <f>IFERROR(VLOOKUP(Table3[[#This Row],[Truck Number]],'TPMS-Auto'!$A:$K,3, 0), "Not Assigned in TPMS!!")</f>
        <v>KALEB WILLIAMS</v>
      </c>
      <c r="H170" s="229" t="str">
        <f>IFERROR(VLOOKUP(Table3[[#This Row],[Truck Number]],'TPMS-Auto'!$A:$K,7, 0), "Not Assigned in TPMS!!")</f>
        <v>KWILLI0</v>
      </c>
      <c r="I170" s="69" t="str">
        <f>IFERROR(VLOOKUP(Table3[[#This Row],[Truck Number]], Query1[[TRUCK_LU]:[Service Date]],25, 0), "Not Assigned in TPMS!!")</f>
        <v>Not Assigned in TPMS!!</v>
      </c>
      <c r="J170" s="69" t="str">
        <f>IF(E170=E169, "Yes", "No")</f>
        <v>No</v>
      </c>
      <c r="K170" s="236" t="s">
        <v>2803</v>
      </c>
      <c r="L170" s="236" t="s">
        <v>1808</v>
      </c>
      <c r="M170" s="236" t="s">
        <v>197</v>
      </c>
      <c r="N170" s="236" t="s">
        <v>2804</v>
      </c>
      <c r="O170" s="237">
        <v>46051</v>
      </c>
      <c r="P170" s="236" t="s">
        <v>1812</v>
      </c>
      <c r="Q170" s="236" t="s">
        <v>1813</v>
      </c>
      <c r="R170" s="236" t="s">
        <v>773</v>
      </c>
      <c r="S170" s="236" t="s">
        <v>220</v>
      </c>
      <c r="T170" s="236">
        <v>30</v>
      </c>
      <c r="U170" s="236">
        <v>14</v>
      </c>
      <c r="V170" s="238">
        <v>68</v>
      </c>
      <c r="W170" s="236">
        <v>3</v>
      </c>
      <c r="X170" s="236">
        <v>36</v>
      </c>
      <c r="Y170" s="236" t="s">
        <v>203</v>
      </c>
      <c r="Z170" s="236" t="s">
        <v>1807</v>
      </c>
      <c r="AA170" s="236"/>
      <c r="AB170" s="236" t="s">
        <v>204</v>
      </c>
      <c r="AC170" s="236" t="s">
        <v>205</v>
      </c>
      <c r="AD170" s="236">
        <v>0</v>
      </c>
      <c r="AE170" s="236" t="s">
        <v>206</v>
      </c>
      <c r="AF170" s="236">
        <v>24</v>
      </c>
      <c r="AG170" s="236" t="s">
        <v>251</v>
      </c>
      <c r="AH170" s="236" t="s">
        <v>534</v>
      </c>
      <c r="AI170" s="236" t="s">
        <v>209</v>
      </c>
      <c r="AJ170" s="236">
        <v>0</v>
      </c>
      <c r="AK170" s="237">
        <v>46051</v>
      </c>
      <c r="AL170" s="236" t="s">
        <v>223</v>
      </c>
    </row>
    <row r="171" spans="1:38" ht="30.6" x14ac:dyDescent="0.3">
      <c r="A171" s="5" t="str">
        <f>TRIM(Z171)</f>
        <v>46431</v>
      </c>
      <c r="B171" s="228" t="str">
        <f>IFERROR(VLOOKUP(Table3[[#This Row],[Truck Number]], HolmanReport!C:C,1,0), "Research w.Holman")</f>
        <v>Research w.Holman</v>
      </c>
      <c r="C17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1" s="229">
        <f ca="1">IF(Table3[[#This Row],[Ticket Status]]="OPEN", SUM((TODAY())-Table3[[#This Row],[Original Start Date]]), "Not Open")</f>
        <v>105</v>
      </c>
      <c r="E171" s="229" t="str">
        <f>Table3[[#This Row],[Renter Name]]</f>
        <v>ASHLEY OROZCO</v>
      </c>
      <c r="F171" s="229" t="str">
        <f>IFERROR(VLOOKUP(Table3[[#This Row],[Rental under Name: ]], 'TPMS-Auto'!C:G,5,0), "RESEARCH!!")</f>
        <v>AOROZCO</v>
      </c>
      <c r="G171" s="229" t="str">
        <f>IFERROR(VLOOKUP(Table3[[#This Row],[Truck Number]],'TPMS-Auto'!$A:$K,3, 0), "Not Assigned in TPMS!!")</f>
        <v>ASHLEY OROZCO</v>
      </c>
      <c r="H171" s="229" t="str">
        <f>IFERROR(VLOOKUP(Table3[[#This Row],[Truck Number]],'TPMS-Auto'!$A:$K,7, 0), "Not Assigned in TPMS!!")</f>
        <v>AOROZCO</v>
      </c>
      <c r="I171" s="69" t="str">
        <f>IFERROR(VLOOKUP(Table3[[#This Row],[Truck Number]], Query1[[TRUCK_LU]:[Service Date]],25, 0), "Not Assigned in TPMS!!")</f>
        <v>Not Assigned in TPMS!!</v>
      </c>
      <c r="J171" s="69" t="str">
        <f>IF(E171=E170, "Yes", "No")</f>
        <v>No</v>
      </c>
      <c r="K171" s="236" t="s">
        <v>2805</v>
      </c>
      <c r="L171" s="236" t="s">
        <v>1058</v>
      </c>
      <c r="M171" s="236" t="s">
        <v>197</v>
      </c>
      <c r="N171" s="236" t="s">
        <v>2806</v>
      </c>
      <c r="O171" s="237">
        <v>46068</v>
      </c>
      <c r="P171" s="236" t="s">
        <v>1062</v>
      </c>
      <c r="Q171" s="236" t="s">
        <v>1063</v>
      </c>
      <c r="R171" s="236" t="s">
        <v>219</v>
      </c>
      <c r="S171" s="236" t="s">
        <v>202</v>
      </c>
      <c r="T171" s="236">
        <v>20</v>
      </c>
      <c r="U171" s="236">
        <v>5</v>
      </c>
      <c r="V171" s="238">
        <v>72</v>
      </c>
      <c r="W171" s="236">
        <v>1</v>
      </c>
      <c r="X171" s="236">
        <v>19</v>
      </c>
      <c r="Y171" s="236" t="s">
        <v>203</v>
      </c>
      <c r="Z171" s="236" t="s">
        <v>1057</v>
      </c>
      <c r="AA171" s="236"/>
      <c r="AB171" s="236" t="s">
        <v>204</v>
      </c>
      <c r="AC171" s="236" t="s">
        <v>205</v>
      </c>
      <c r="AD171" s="236">
        <v>0</v>
      </c>
      <c r="AE171" s="236" t="s">
        <v>206</v>
      </c>
      <c r="AF171" s="236">
        <v>26</v>
      </c>
      <c r="AG171" s="236" t="s">
        <v>319</v>
      </c>
      <c r="AH171" s="236" t="s">
        <v>320</v>
      </c>
      <c r="AI171" s="236" t="s">
        <v>209</v>
      </c>
      <c r="AJ171" s="236">
        <v>3</v>
      </c>
      <c r="AK171" s="237">
        <v>45981</v>
      </c>
      <c r="AL171" s="236" t="s">
        <v>195</v>
      </c>
    </row>
    <row r="172" spans="1:38" ht="61.2" x14ac:dyDescent="0.3">
      <c r="A172" s="5" t="str">
        <f>TRIM(Z172)</f>
        <v>46451</v>
      </c>
      <c r="B172" s="228" t="str">
        <f>IFERROR(VLOOKUP(Table3[[#This Row],[Truck Number]], HolmanReport!C:C,1,0), "Research w.Holman")</f>
        <v>46451</v>
      </c>
      <c r="C17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2" s="229">
        <f ca="1">IF(Table3[[#This Row],[Ticket Status]]="OPEN", SUM((TODAY())-Table3[[#This Row],[Original Start Date]]), "Not Open")</f>
        <v>1</v>
      </c>
      <c r="E172" s="229" t="str">
        <f>Table3[[#This Row],[Renter Name]]</f>
        <v>CAROLYN GARNICA</v>
      </c>
      <c r="F172" s="229" t="str">
        <f>IFERROR(VLOOKUP(Table3[[#This Row],[Rental under Name: ]], 'TPMS-Auto'!C:G,5,0), "RESEARCH!!")</f>
        <v>RESEARCH!!</v>
      </c>
      <c r="G172" s="229" t="str">
        <f>IFERROR(VLOOKUP(Table3[[#This Row],[Truck Number]],'TPMS-Auto'!$A:$K,3, 0), "Not Assigned in TPMS!!")</f>
        <v>CAROLYN OZAKI-GARNICA</v>
      </c>
      <c r="H172" s="229" t="str">
        <f>IFERROR(VLOOKUP(Table3[[#This Row],[Truck Number]],'TPMS-Auto'!$A:$K,7, 0), "Not Assigned in TPMS!!")</f>
        <v>COZAKIG</v>
      </c>
      <c r="I172" s="69" t="str">
        <f>IFERROR(VLOOKUP(Table3[[#This Row],[Truck Number]], Query1[[TRUCK_LU]:[Service Date]],25, 0), "Not Assigned in TPMS!!")</f>
        <v>Not Assigned in TPMS!!</v>
      </c>
      <c r="J172" s="69" t="str">
        <f>IF(E172=E171, "Yes", "No")</f>
        <v>No</v>
      </c>
      <c r="K172" s="236" t="s">
        <v>31614</v>
      </c>
      <c r="L172" s="236" t="s">
        <v>31615</v>
      </c>
      <c r="M172" s="236" t="s">
        <v>197</v>
      </c>
      <c r="N172" s="236" t="s">
        <v>31616</v>
      </c>
      <c r="O172" s="237">
        <v>46085</v>
      </c>
      <c r="P172" s="236" t="s">
        <v>31617</v>
      </c>
      <c r="Q172" s="236" t="s">
        <v>31618</v>
      </c>
      <c r="R172" s="236" t="s">
        <v>219</v>
      </c>
      <c r="S172" s="236" t="s">
        <v>202</v>
      </c>
      <c r="T172" s="236">
        <v>7</v>
      </c>
      <c r="U172" s="236">
        <v>7</v>
      </c>
      <c r="V172" s="238">
        <v>72</v>
      </c>
      <c r="W172" s="236">
        <v>0</v>
      </c>
      <c r="X172" s="236">
        <v>2</v>
      </c>
      <c r="Y172" s="236" t="s">
        <v>203</v>
      </c>
      <c r="Z172" s="236" t="s">
        <v>9133</v>
      </c>
      <c r="AA172" s="236"/>
      <c r="AB172" s="236" t="s">
        <v>204</v>
      </c>
      <c r="AC172" s="236" t="s">
        <v>205</v>
      </c>
      <c r="AD172" s="236">
        <v>0</v>
      </c>
      <c r="AE172" s="236" t="s">
        <v>206</v>
      </c>
      <c r="AF172" s="236">
        <v>24</v>
      </c>
      <c r="AG172" s="236" t="s">
        <v>207</v>
      </c>
      <c r="AH172" s="236" t="s">
        <v>208</v>
      </c>
      <c r="AI172" s="236" t="s">
        <v>209</v>
      </c>
      <c r="AJ172" s="236">
        <v>0</v>
      </c>
      <c r="AK172" s="237">
        <v>46085</v>
      </c>
      <c r="AL172" s="236" t="s">
        <v>195</v>
      </c>
    </row>
    <row r="173" spans="1:38" ht="61.2" x14ac:dyDescent="0.3">
      <c r="A173" s="5" t="str">
        <f>TRIM(Z173)</f>
        <v>46452</v>
      </c>
      <c r="B173" s="228" t="str">
        <f>IFERROR(VLOOKUP(Table3[[#This Row],[Truck Number]], HolmanReport!C:C,1,0), "Research w.Holman")</f>
        <v>46452</v>
      </c>
      <c r="C173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3" s="229">
        <f ca="1">IF(Table3[[#This Row],[Ticket Status]]="OPEN", SUM((TODAY())-Table3[[#This Row],[Original Start Date]]), "Not Open")</f>
        <v>8</v>
      </c>
      <c r="E173" s="229" t="str">
        <f>Table3[[#This Row],[Renter Name]]</f>
        <v>BRANDON WAINWRIGHT</v>
      </c>
      <c r="F173" s="229" t="str">
        <f>IFERROR(VLOOKUP(Table3[[#This Row],[Rental under Name: ]], 'TPMS-Auto'!C:G,5,0), "RESEARCH!!")</f>
        <v>BWAINWR</v>
      </c>
      <c r="G173" s="229" t="str">
        <f>IFERROR(VLOOKUP(Table3[[#This Row],[Truck Number]],'TPMS-Auto'!$A:$K,3, 0), "Not Assigned in TPMS!!")</f>
        <v>BRANDON WAINWRIGHT</v>
      </c>
      <c r="H173" s="229" t="str">
        <f>IFERROR(VLOOKUP(Table3[[#This Row],[Truck Number]],'TPMS-Auto'!$A:$K,7, 0), "Not Assigned in TPMS!!")</f>
        <v>BWAINWR</v>
      </c>
      <c r="I173" s="69" t="str">
        <f>IFERROR(VLOOKUP(Table3[[#This Row],[Truck Number]], Query1[[TRUCK_LU]:[Service Date]],25, 0), "Not Assigned in TPMS!!")</f>
        <v>Not Assigned in TPMS!!</v>
      </c>
      <c r="J173" s="69" t="str">
        <f>IF(E173=E172, "Yes", "No")</f>
        <v>No</v>
      </c>
      <c r="K173" s="236" t="s">
        <v>31185</v>
      </c>
      <c r="L173" s="236" t="s">
        <v>10118</v>
      </c>
      <c r="M173" s="236" t="s">
        <v>197</v>
      </c>
      <c r="N173" s="236" t="s">
        <v>31186</v>
      </c>
      <c r="O173" s="237">
        <v>46078</v>
      </c>
      <c r="P173" s="236" t="s">
        <v>558</v>
      </c>
      <c r="Q173" s="236" t="s">
        <v>559</v>
      </c>
      <c r="R173" s="236" t="s">
        <v>219</v>
      </c>
      <c r="S173" s="236" t="s">
        <v>220</v>
      </c>
      <c r="T173" s="236">
        <v>14</v>
      </c>
      <c r="U173" s="236">
        <v>7</v>
      </c>
      <c r="V173" s="238">
        <v>73</v>
      </c>
      <c r="W173" s="236">
        <v>1</v>
      </c>
      <c r="X173" s="236">
        <v>9</v>
      </c>
      <c r="Y173" s="236" t="s">
        <v>203</v>
      </c>
      <c r="Z173" s="236" t="s">
        <v>4824</v>
      </c>
      <c r="AA173" s="236"/>
      <c r="AB173" s="236" t="s">
        <v>204</v>
      </c>
      <c r="AC173" s="236" t="s">
        <v>205</v>
      </c>
      <c r="AD173" s="236">
        <v>0</v>
      </c>
      <c r="AE173" s="236" t="s">
        <v>206</v>
      </c>
      <c r="AF173" s="236">
        <v>24</v>
      </c>
      <c r="AG173" s="236" t="s">
        <v>461</v>
      </c>
      <c r="AH173" s="236" t="s">
        <v>31187</v>
      </c>
      <c r="AI173" s="236" t="s">
        <v>209</v>
      </c>
      <c r="AJ173" s="236">
        <v>0</v>
      </c>
      <c r="AK173" s="237">
        <v>46078</v>
      </c>
      <c r="AL173" s="236" t="s">
        <v>195</v>
      </c>
    </row>
    <row r="174" spans="1:38" ht="61.2" x14ac:dyDescent="0.3">
      <c r="A174" s="5" t="str">
        <f>TRIM(Z174)</f>
        <v>46465</v>
      </c>
      <c r="B174" s="228" t="str">
        <f>IFERROR(VLOOKUP(Table3[[#This Row],[Truck Number]], HolmanReport!C:C,1,0), "Research w.Holman")</f>
        <v>46465</v>
      </c>
      <c r="C17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4" s="229">
        <f ca="1">IF(Table3[[#This Row],[Ticket Status]]="OPEN", SUM((TODAY())-Table3[[#This Row],[Original Start Date]]), "Not Open")</f>
        <v>1</v>
      </c>
      <c r="E174" s="229" t="str">
        <f>Table3[[#This Row],[Renter Name]]</f>
        <v>MARSHALL COSTELLO</v>
      </c>
      <c r="F174" s="229" t="str">
        <f>IFERROR(VLOOKUP(Table3[[#This Row],[Rental under Name: ]], 'TPMS-Auto'!C:G,5,0), "RESEARCH!!")</f>
        <v>MCOSTEL</v>
      </c>
      <c r="G174" s="229" t="str">
        <f>IFERROR(VLOOKUP(Table3[[#This Row],[Truck Number]],'TPMS-Auto'!$A:$K,3, 0), "Not Assigned in TPMS!!")</f>
        <v>MARSHALL COSTELLO</v>
      </c>
      <c r="H174" s="229" t="str">
        <f>IFERROR(VLOOKUP(Table3[[#This Row],[Truck Number]],'TPMS-Auto'!$A:$K,7, 0), "Not Assigned in TPMS!!")</f>
        <v>MCOSTEL</v>
      </c>
      <c r="I174" s="69" t="str">
        <f>IFERROR(VLOOKUP(Table3[[#This Row],[Truck Number]], Query1[[TRUCK_LU]:[Service Date]],25, 0), "Not Assigned in TPMS!!")</f>
        <v>Not Assigned in TPMS!!</v>
      </c>
      <c r="J174" s="69" t="str">
        <f>IF(E174=E173, "Yes", "No")</f>
        <v>No</v>
      </c>
      <c r="K174" s="236" t="s">
        <v>31605</v>
      </c>
      <c r="L174" s="236" t="s">
        <v>2370</v>
      </c>
      <c r="M174" s="236" t="s">
        <v>197</v>
      </c>
      <c r="N174" s="236" t="s">
        <v>31606</v>
      </c>
      <c r="O174" s="237">
        <v>46085</v>
      </c>
      <c r="P174" s="236" t="s">
        <v>2374</v>
      </c>
      <c r="Q174" s="236" t="s">
        <v>2375</v>
      </c>
      <c r="R174" s="236" t="s">
        <v>619</v>
      </c>
      <c r="S174" s="236" t="s">
        <v>220</v>
      </c>
      <c r="T174" s="236">
        <v>7</v>
      </c>
      <c r="U174" s="236">
        <v>7</v>
      </c>
      <c r="V174" s="238">
        <v>72</v>
      </c>
      <c r="W174" s="236">
        <v>0</v>
      </c>
      <c r="X174" s="236">
        <v>2</v>
      </c>
      <c r="Y174" s="236" t="s">
        <v>203</v>
      </c>
      <c r="Z174" s="236" t="s">
        <v>2369</v>
      </c>
      <c r="AA174" s="236"/>
      <c r="AB174" s="236" t="s">
        <v>204</v>
      </c>
      <c r="AC174" s="236" t="s">
        <v>205</v>
      </c>
      <c r="AD174" s="236">
        <v>0</v>
      </c>
      <c r="AE174" s="236" t="s">
        <v>206</v>
      </c>
      <c r="AF174" s="236">
        <v>25</v>
      </c>
      <c r="AG174" s="236" t="s">
        <v>270</v>
      </c>
      <c r="AH174" s="236" t="s">
        <v>271</v>
      </c>
      <c r="AI174" s="236" t="s">
        <v>209</v>
      </c>
      <c r="AJ174" s="236">
        <v>0</v>
      </c>
      <c r="AK174" s="237">
        <v>46085</v>
      </c>
      <c r="AL174" s="236" t="s">
        <v>195</v>
      </c>
    </row>
    <row r="175" spans="1:38" ht="61.2" x14ac:dyDescent="0.3">
      <c r="A175" s="5" t="str">
        <f>TRIM(Z175)</f>
        <v>46470</v>
      </c>
      <c r="B175" s="228" t="str">
        <f>IFERROR(VLOOKUP(Table3[[#This Row],[Truck Number]], HolmanReport!C:C,1,0), "Research w.Holman")</f>
        <v>46470</v>
      </c>
      <c r="C17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5" s="229" t="str">
        <f ca="1">IF(Table3[[#This Row],[Ticket Status]]="OPEN", SUM((TODAY())-Table3[[#This Row],[Original Start Date]]), "Not Open")</f>
        <v>Not Open</v>
      </c>
      <c r="E175" s="229" t="str">
        <f>Table3[[#This Row],[Renter Name]]</f>
        <v>HAYWOOD BROWN</v>
      </c>
      <c r="F175" s="229" t="str">
        <f>IFERROR(VLOOKUP(Table3[[#This Row],[Rental under Name: ]], 'TPMS-Auto'!C:G,5,0), "RESEARCH!!")</f>
        <v>HBROWN0</v>
      </c>
      <c r="G175" s="229" t="str">
        <f>IFERROR(VLOOKUP(Table3[[#This Row],[Truck Number]],'TPMS-Auto'!$A:$K,3, 0), "Not Assigned in TPMS!!")</f>
        <v>HAYWOOD BROWN</v>
      </c>
      <c r="H175" s="229" t="str">
        <f>IFERROR(VLOOKUP(Table3[[#This Row],[Truck Number]],'TPMS-Auto'!$A:$K,7, 0), "Not Assigned in TPMS!!")</f>
        <v>HBROWN0</v>
      </c>
      <c r="I175" s="69" t="str">
        <f>IFERROR(VLOOKUP(Table3[[#This Row],[Truck Number]], Query1[[TRUCK_LU]:[Service Date]],25, 0), "Not Assigned in TPMS!!")</f>
        <v>Not Assigned in TPMS!!</v>
      </c>
      <c r="J175" s="69" t="str">
        <f>IF(E175=E174, "Yes", "No")</f>
        <v>No</v>
      </c>
      <c r="K175" s="236" t="s">
        <v>31195</v>
      </c>
      <c r="L175" s="236" t="s">
        <v>13643</v>
      </c>
      <c r="M175" s="236" t="s">
        <v>197</v>
      </c>
      <c r="N175" s="236" t="s">
        <v>31196</v>
      </c>
      <c r="O175" s="237">
        <v>46079</v>
      </c>
      <c r="P175" s="236" t="s">
        <v>31197</v>
      </c>
      <c r="Q175" s="236" t="s">
        <v>15411</v>
      </c>
      <c r="R175" s="236" t="s">
        <v>435</v>
      </c>
      <c r="S175" s="236" t="s">
        <v>220</v>
      </c>
      <c r="T175" s="236">
        <v>7</v>
      </c>
      <c r="U175" s="236">
        <v>7</v>
      </c>
      <c r="V175" s="238">
        <v>73</v>
      </c>
      <c r="W175" s="236">
        <v>0</v>
      </c>
      <c r="X175" s="236">
        <v>7</v>
      </c>
      <c r="Y175" s="236" t="s">
        <v>3834</v>
      </c>
      <c r="Z175" s="236" t="s">
        <v>4836</v>
      </c>
      <c r="AA175" s="236"/>
      <c r="AB175" s="236" t="s">
        <v>204</v>
      </c>
      <c r="AC175" s="236" t="s">
        <v>205</v>
      </c>
      <c r="AD175" s="236">
        <v>0</v>
      </c>
      <c r="AE175" s="236" t="s">
        <v>206</v>
      </c>
      <c r="AF175" s="236">
        <v>26</v>
      </c>
      <c r="AG175" s="236" t="s">
        <v>207</v>
      </c>
      <c r="AH175" s="236" t="s">
        <v>208</v>
      </c>
      <c r="AI175" s="236" t="s">
        <v>209</v>
      </c>
      <c r="AJ175" s="236">
        <v>0</v>
      </c>
      <c r="AK175" s="237">
        <v>46079</v>
      </c>
      <c r="AL175" s="236" t="s">
        <v>195</v>
      </c>
    </row>
    <row r="176" spans="1:38" ht="61.2" x14ac:dyDescent="0.3">
      <c r="A176" s="5" t="str">
        <f>TRIM(Z176)</f>
        <v>46474</v>
      </c>
      <c r="B176" s="228" t="str">
        <f>IFERROR(VLOOKUP(Table3[[#This Row],[Truck Number]], HolmanReport!C:C,1,0), "Research w.Holman")</f>
        <v>Research w.Holman</v>
      </c>
      <c r="C17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6" s="229">
        <f ca="1">IF(Table3[[#This Row],[Ticket Status]]="OPEN", SUM((TODAY())-Table3[[#This Row],[Original Start Date]]), "Not Open")</f>
        <v>66</v>
      </c>
      <c r="E176" s="229" t="str">
        <f>Table3[[#This Row],[Renter Name]]</f>
        <v>ANTHONY DITTA</v>
      </c>
      <c r="F176" s="229" t="str">
        <f>IFERROR(VLOOKUP(Table3[[#This Row],[Rental under Name: ]], 'TPMS-Auto'!C:G,5,0), "RESEARCH!!")</f>
        <v>ADITTA1</v>
      </c>
      <c r="G176" s="229" t="str">
        <f>IFERROR(VLOOKUP(Table3[[#This Row],[Truck Number]],'TPMS-Auto'!$A:$K,3, 0), "Not Assigned in TPMS!!")</f>
        <v>ANTHONY DITTA</v>
      </c>
      <c r="H176" s="229" t="str">
        <f>IFERROR(VLOOKUP(Table3[[#This Row],[Truck Number]],'TPMS-Auto'!$A:$K,7, 0), "Not Assigned in TPMS!!")</f>
        <v>ADITTA1</v>
      </c>
      <c r="I176" s="69" t="str">
        <f>IFERROR(VLOOKUP(Table3[[#This Row],[Truck Number]], Query1[[TRUCK_LU]:[Service Date]],25, 0), "Not Assigned in TPMS!!")</f>
        <v>Not Assigned in TPMS!!</v>
      </c>
      <c r="J176" s="69" t="str">
        <f>IF(E176=E175, "Yes", "No")</f>
        <v>No</v>
      </c>
      <c r="K176" s="236" t="s">
        <v>31248</v>
      </c>
      <c r="L176" s="236" t="s">
        <v>2377</v>
      </c>
      <c r="M176" s="236" t="s">
        <v>197</v>
      </c>
      <c r="N176" s="236" t="s">
        <v>31249</v>
      </c>
      <c r="O176" s="237">
        <v>46080</v>
      </c>
      <c r="P176" s="236" t="s">
        <v>2381</v>
      </c>
      <c r="Q176" s="236" t="s">
        <v>2807</v>
      </c>
      <c r="R176" s="236" t="s">
        <v>541</v>
      </c>
      <c r="S176" s="236" t="s">
        <v>202</v>
      </c>
      <c r="T176" s="236">
        <v>4</v>
      </c>
      <c r="U176" s="236">
        <v>4</v>
      </c>
      <c r="V176" s="238">
        <v>72</v>
      </c>
      <c r="W176" s="236">
        <v>0</v>
      </c>
      <c r="X176" s="236">
        <v>7</v>
      </c>
      <c r="Y176" s="236" t="s">
        <v>203</v>
      </c>
      <c r="Z176" s="236" t="s">
        <v>2376</v>
      </c>
      <c r="AA176" s="236"/>
      <c r="AB176" s="236" t="s">
        <v>204</v>
      </c>
      <c r="AC176" s="236" t="s">
        <v>205</v>
      </c>
      <c r="AD176" s="236">
        <v>3</v>
      </c>
      <c r="AE176" s="236" t="s">
        <v>206</v>
      </c>
      <c r="AF176" s="236">
        <v>24</v>
      </c>
      <c r="AG176" s="236" t="s">
        <v>251</v>
      </c>
      <c r="AH176" s="236" t="s">
        <v>534</v>
      </c>
      <c r="AI176" s="236" t="s">
        <v>209</v>
      </c>
      <c r="AJ176" s="236">
        <v>2</v>
      </c>
      <c r="AK176" s="237">
        <v>46020</v>
      </c>
      <c r="AL176" s="236" t="s">
        <v>195</v>
      </c>
    </row>
    <row r="177" spans="1:38" ht="61.2" x14ac:dyDescent="0.3">
      <c r="A177" s="5" t="str">
        <f>TRIM(Z177)</f>
        <v>46482</v>
      </c>
      <c r="B177" s="228" t="str">
        <f>IFERROR(VLOOKUP(Table3[[#This Row],[Truck Number]], HolmanReport!C:C,1,0), "Research w.Holman")</f>
        <v>46482</v>
      </c>
      <c r="C17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7" s="229">
        <f ca="1">IF(Table3[[#This Row],[Ticket Status]]="OPEN", SUM((TODAY())-Table3[[#This Row],[Original Start Date]]), "Not Open")</f>
        <v>174</v>
      </c>
      <c r="E177" s="229" t="str">
        <f>Table3[[#This Row],[Renter Name]]</f>
        <v>JASON TAYLOR</v>
      </c>
      <c r="F177" s="229" t="str">
        <f>IFERROR(VLOOKUP(Table3[[#This Row],[Rental under Name: ]], 'TPMS-Auto'!C:G,5,0), "RESEARCH!!")</f>
        <v>JTAYL56</v>
      </c>
      <c r="G177" s="229" t="str">
        <f>IFERROR(VLOOKUP(Table3[[#This Row],[Truck Number]],'TPMS-Auto'!$A:$K,3, 0), "Not Assigned in TPMS!!")</f>
        <v>Not Assigned in TPMS!!</v>
      </c>
      <c r="H177" s="229" t="str">
        <f>IFERROR(VLOOKUP(Table3[[#This Row],[Truck Number]],'TPMS-Auto'!$A:$K,7, 0), "Not Assigned in TPMS!!")</f>
        <v>Not Assigned in TPMS!!</v>
      </c>
      <c r="I177" s="69" t="str">
        <f>IFERROR(VLOOKUP(Table3[[#This Row],[Truck Number]], Query1[[TRUCK_LU]:[Service Date]],25, 0), "Not Assigned in TPMS!!")</f>
        <v>Not Assigned in TPMS!!</v>
      </c>
      <c r="J177" s="69" t="str">
        <f>IF(E177=E176, "Yes", "No")</f>
        <v>No</v>
      </c>
      <c r="K177" s="236" t="s">
        <v>2808</v>
      </c>
      <c r="L177" s="236" t="s">
        <v>1065</v>
      </c>
      <c r="M177" s="236" t="s">
        <v>197</v>
      </c>
      <c r="N177" s="236" t="s">
        <v>2809</v>
      </c>
      <c r="O177" s="237">
        <v>46062</v>
      </c>
      <c r="P177" s="236" t="s">
        <v>1069</v>
      </c>
      <c r="Q177" s="236" t="s">
        <v>1070</v>
      </c>
      <c r="R177" s="236" t="s">
        <v>619</v>
      </c>
      <c r="S177" s="236" t="s">
        <v>220</v>
      </c>
      <c r="T177" s="236">
        <v>22</v>
      </c>
      <c r="U177" s="236">
        <v>11</v>
      </c>
      <c r="V177" s="238">
        <v>72</v>
      </c>
      <c r="W177" s="236">
        <v>1</v>
      </c>
      <c r="X177" s="236">
        <v>25</v>
      </c>
      <c r="Y177" s="236" t="s">
        <v>203</v>
      </c>
      <c r="Z177" s="236" t="s">
        <v>1064</v>
      </c>
      <c r="AA177" s="236"/>
      <c r="AB177" s="236" t="s">
        <v>204</v>
      </c>
      <c r="AC177" s="236"/>
      <c r="AD177" s="236">
        <v>3</v>
      </c>
      <c r="AE177" s="236" t="s">
        <v>206</v>
      </c>
      <c r="AF177" s="236">
        <v>25</v>
      </c>
      <c r="AG177" s="236" t="s">
        <v>426</v>
      </c>
      <c r="AH177" s="236" t="s">
        <v>427</v>
      </c>
      <c r="AI177" s="236" t="s">
        <v>209</v>
      </c>
      <c r="AJ177" s="236">
        <v>5</v>
      </c>
      <c r="AK177" s="237">
        <v>45912</v>
      </c>
      <c r="AL177" s="236" t="s">
        <v>195</v>
      </c>
    </row>
    <row r="178" spans="1:38" ht="61.2" x14ac:dyDescent="0.3">
      <c r="A178" s="5" t="str">
        <f>TRIM(Z178)</f>
        <v>46486</v>
      </c>
      <c r="B178" s="228" t="str">
        <f>IFERROR(VLOOKUP(Table3[[#This Row],[Truck Number]], HolmanReport!C:C,1,0), "Research w.Holman")</f>
        <v>Research w.Holman</v>
      </c>
      <c r="C17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8" s="229">
        <f ca="1">IF(Table3[[#This Row],[Ticket Status]]="OPEN", SUM((TODAY())-Table3[[#This Row],[Original Start Date]]), "Not Open")</f>
        <v>231</v>
      </c>
      <c r="E178" s="229" t="str">
        <f>Table3[[#This Row],[Renter Name]]</f>
        <v>JASON DADE</v>
      </c>
      <c r="F178" s="229" t="str">
        <f>IFERROR(VLOOKUP(Table3[[#This Row],[Rental under Name: ]], 'TPMS-Auto'!C:G,5,0), "RESEARCH!!")</f>
        <v>JDADE0</v>
      </c>
      <c r="G178" s="229" t="str">
        <f>IFERROR(VLOOKUP(Table3[[#This Row],[Truck Number]],'TPMS-Auto'!$A:$K,3, 0), "Not Assigned in TPMS!!")</f>
        <v>JASON DADE</v>
      </c>
      <c r="H178" s="229" t="str">
        <f>IFERROR(VLOOKUP(Table3[[#This Row],[Truck Number]],'TPMS-Auto'!$A:$K,7, 0), "Not Assigned in TPMS!!")</f>
        <v>JDADE0</v>
      </c>
      <c r="I178" s="69" t="str">
        <f>IFERROR(VLOOKUP(Table3[[#This Row],[Truck Number]], Query1[[TRUCK_LU]:[Service Date]],25, 0), "Not Assigned in TPMS!!")</f>
        <v>Not Assigned in TPMS!!</v>
      </c>
      <c r="J178" s="69" t="str">
        <f>IF(E178=E177, "Yes", "No")</f>
        <v>No</v>
      </c>
      <c r="K178" s="236" t="s">
        <v>2810</v>
      </c>
      <c r="L178" s="236" t="s">
        <v>1072</v>
      </c>
      <c r="M178" s="236" t="s">
        <v>215</v>
      </c>
      <c r="N178" s="236" t="s">
        <v>2811</v>
      </c>
      <c r="O178" s="237">
        <v>46065</v>
      </c>
      <c r="P178" s="236" t="s">
        <v>539</v>
      </c>
      <c r="Q178" s="236" t="s">
        <v>540</v>
      </c>
      <c r="R178" s="236" t="s">
        <v>541</v>
      </c>
      <c r="S178" s="236" t="s">
        <v>1076</v>
      </c>
      <c r="T178" s="236">
        <v>30</v>
      </c>
      <c r="U178" s="236">
        <v>30</v>
      </c>
      <c r="V178" s="238">
        <v>73.260000000000005</v>
      </c>
      <c r="W178" s="236">
        <v>0</v>
      </c>
      <c r="X178" s="236">
        <v>22</v>
      </c>
      <c r="Y178" s="236" t="s">
        <v>203</v>
      </c>
      <c r="Z178" s="236" t="s">
        <v>1071</v>
      </c>
      <c r="AA178" s="236"/>
      <c r="AB178" s="236" t="s">
        <v>204</v>
      </c>
      <c r="AC178" s="236" t="s">
        <v>205</v>
      </c>
      <c r="AD178" s="236">
        <v>0</v>
      </c>
      <c r="AE178" s="236" t="s">
        <v>206</v>
      </c>
      <c r="AF178" s="236">
        <v>24</v>
      </c>
      <c r="AG178" s="236" t="s">
        <v>298</v>
      </c>
      <c r="AH178" s="236" t="s">
        <v>505</v>
      </c>
      <c r="AI178" s="236" t="s">
        <v>209</v>
      </c>
      <c r="AJ178" s="236">
        <v>7</v>
      </c>
      <c r="AK178" s="237">
        <v>45855</v>
      </c>
      <c r="AL178" s="236" t="s">
        <v>195</v>
      </c>
    </row>
    <row r="179" spans="1:38" ht="61.2" x14ac:dyDescent="0.3">
      <c r="A179" s="5" t="str">
        <f>TRIM(Z179)</f>
        <v>46489</v>
      </c>
      <c r="B179" s="228" t="str">
        <f>IFERROR(VLOOKUP(Table3[[#This Row],[Truck Number]], HolmanReport!C:C,1,0), "Research w.Holman")</f>
        <v>46489</v>
      </c>
      <c r="C179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79" s="229">
        <f ca="1">IF(Table3[[#This Row],[Ticket Status]]="OPEN", SUM((TODAY())-Table3[[#This Row],[Original Start Date]]), "Not Open")</f>
        <v>22</v>
      </c>
      <c r="E179" s="229" t="str">
        <f>Table3[[#This Row],[Renter Name]]</f>
        <v>KALEB REED</v>
      </c>
      <c r="F179" s="229" t="str">
        <f>IFERROR(VLOOKUP(Table3[[#This Row],[Rental under Name: ]], 'TPMS-Auto'!C:G,5,0), "RESEARCH!!")</f>
        <v>KREED4</v>
      </c>
      <c r="G179" s="229" t="str">
        <f>IFERROR(VLOOKUP(Table3[[#This Row],[Truck Number]],'TPMS-Auto'!$A:$K,3, 0), "Not Assigned in TPMS!!")</f>
        <v>KALEB REED</v>
      </c>
      <c r="H179" s="229" t="str">
        <f>IFERROR(VLOOKUP(Table3[[#This Row],[Truck Number]],'TPMS-Auto'!$A:$K,7, 0), "Not Assigned in TPMS!!")</f>
        <v>KREED4</v>
      </c>
      <c r="I179" s="69" t="str">
        <f>IFERROR(VLOOKUP(Table3[[#This Row],[Truck Number]], Query1[[TRUCK_LU]:[Service Date]],25, 0), "Not Assigned in TPMS!!")</f>
        <v>Not Assigned in TPMS!!</v>
      </c>
      <c r="J179" s="69" t="str">
        <f>IF(E179=E178, "Yes", "No")</f>
        <v>No</v>
      </c>
      <c r="K179" s="236" t="s">
        <v>3185</v>
      </c>
      <c r="L179" s="236" t="s">
        <v>3183</v>
      </c>
      <c r="M179" s="236" t="s">
        <v>215</v>
      </c>
      <c r="N179" s="236" t="s">
        <v>3186</v>
      </c>
      <c r="O179" s="237">
        <v>46064</v>
      </c>
      <c r="P179" s="236" t="s">
        <v>3187</v>
      </c>
      <c r="Q179" s="236" t="s">
        <v>3188</v>
      </c>
      <c r="R179" s="236" t="s">
        <v>752</v>
      </c>
      <c r="S179" s="236" t="s">
        <v>367</v>
      </c>
      <c r="T179" s="236">
        <v>30</v>
      </c>
      <c r="U179" s="236">
        <v>3</v>
      </c>
      <c r="V179" s="238">
        <v>69</v>
      </c>
      <c r="W179" s="236">
        <v>2</v>
      </c>
      <c r="X179" s="236">
        <v>23</v>
      </c>
      <c r="Y179" s="236" t="s">
        <v>203</v>
      </c>
      <c r="Z179" s="236" t="s">
        <v>3182</v>
      </c>
      <c r="AA179" s="236"/>
      <c r="AB179" s="236" t="s">
        <v>204</v>
      </c>
      <c r="AC179" s="236" t="s">
        <v>205</v>
      </c>
      <c r="AD179" s="236">
        <v>0</v>
      </c>
      <c r="AE179" s="236" t="s">
        <v>206</v>
      </c>
      <c r="AF179" s="236">
        <v>25</v>
      </c>
      <c r="AG179" s="236" t="s">
        <v>207</v>
      </c>
      <c r="AH179" s="236" t="s">
        <v>208</v>
      </c>
      <c r="AI179" s="236" t="s">
        <v>209</v>
      </c>
      <c r="AJ179" s="236">
        <v>0</v>
      </c>
      <c r="AK179" s="237">
        <v>46064</v>
      </c>
      <c r="AL179" s="236" t="s">
        <v>195</v>
      </c>
    </row>
    <row r="180" spans="1:38" ht="61.2" x14ac:dyDescent="0.3">
      <c r="A180" s="5" t="str">
        <f>TRIM(Z180)</f>
        <v>46490</v>
      </c>
      <c r="B180" s="228" t="str">
        <f>IFERROR(VLOOKUP(Table3[[#This Row],[Truck Number]], HolmanReport!C:C,1,0), "Research w.Holman")</f>
        <v>Research w.Holman</v>
      </c>
      <c r="C18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0" s="229">
        <f ca="1">IF(Table3[[#This Row],[Ticket Status]]="OPEN", SUM((TODAY())-Table3[[#This Row],[Original Start Date]]), "Not Open")</f>
        <v>134</v>
      </c>
      <c r="E180" s="229" t="str">
        <f>Table3[[#This Row],[Renter Name]]</f>
        <v>ROBERT GAULDEN</v>
      </c>
      <c r="F180" s="229" t="str">
        <f>IFERROR(VLOOKUP(Table3[[#This Row],[Rental under Name: ]], 'TPMS-Auto'!C:G,5,0), "RESEARCH!!")</f>
        <v>RESEARCH!!</v>
      </c>
      <c r="G180" s="229" t="str">
        <f>IFERROR(VLOOKUP(Table3[[#This Row],[Truck Number]],'TPMS-Auto'!$A:$K,3, 0), "Not Assigned in TPMS!!")</f>
        <v>NIGEL POWELL</v>
      </c>
      <c r="H180" s="229" t="str">
        <f>IFERROR(VLOOKUP(Table3[[#This Row],[Truck Number]],'TPMS-Auto'!$A:$K,7, 0), "Not Assigned in TPMS!!")</f>
        <v>NPOWELL</v>
      </c>
      <c r="I180" s="69" t="str">
        <f>IFERROR(VLOOKUP(Table3[[#This Row],[Truck Number]], Query1[[TRUCK_LU]:[Service Date]],25, 0), "Not Assigned in TPMS!!")</f>
        <v>Not Assigned in TPMS!!</v>
      </c>
      <c r="J180" s="69" t="str">
        <f>IF(E180=E179, "Yes", "No")</f>
        <v>No</v>
      </c>
      <c r="K180" s="236" t="s">
        <v>31382</v>
      </c>
      <c r="L180" s="236" t="s">
        <v>1078</v>
      </c>
      <c r="M180" s="236" t="s">
        <v>215</v>
      </c>
      <c r="N180" s="236" t="s">
        <v>31383</v>
      </c>
      <c r="O180" s="237">
        <v>46079</v>
      </c>
      <c r="P180" s="236" t="s">
        <v>1081</v>
      </c>
      <c r="Q180" s="236" t="s">
        <v>1082</v>
      </c>
      <c r="R180" s="236" t="s">
        <v>1083</v>
      </c>
      <c r="S180" s="236" t="s">
        <v>220</v>
      </c>
      <c r="T180" s="236">
        <v>30</v>
      </c>
      <c r="U180" s="236">
        <v>30</v>
      </c>
      <c r="V180" s="238">
        <v>73</v>
      </c>
      <c r="W180" s="236">
        <v>0</v>
      </c>
      <c r="X180" s="236">
        <v>8</v>
      </c>
      <c r="Y180" s="236" t="s">
        <v>203</v>
      </c>
      <c r="Z180" s="236" t="s">
        <v>1077</v>
      </c>
      <c r="AA180" s="236"/>
      <c r="AB180" s="236" t="s">
        <v>204</v>
      </c>
      <c r="AC180" s="236" t="s">
        <v>205</v>
      </c>
      <c r="AD180" s="236">
        <v>0</v>
      </c>
      <c r="AE180" s="236" t="s">
        <v>206</v>
      </c>
      <c r="AF180" s="236">
        <v>26</v>
      </c>
      <c r="AG180" s="236" t="s">
        <v>319</v>
      </c>
      <c r="AH180" s="236" t="s">
        <v>320</v>
      </c>
      <c r="AI180" s="236" t="s">
        <v>209</v>
      </c>
      <c r="AJ180" s="236">
        <v>4</v>
      </c>
      <c r="AK180" s="237">
        <v>45952</v>
      </c>
      <c r="AL180" s="236" t="s">
        <v>195</v>
      </c>
    </row>
    <row r="181" spans="1:38" ht="61.2" x14ac:dyDescent="0.3">
      <c r="A181" s="5" t="str">
        <f>TRIM(Z181)</f>
        <v>46493</v>
      </c>
      <c r="B181" s="228" t="str">
        <f>IFERROR(VLOOKUP(Table3[[#This Row],[Truck Number]], HolmanReport!C:C,1,0), "Research w.Holman")</f>
        <v>Research w.Holman</v>
      </c>
      <c r="C181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81" s="229">
        <f ca="1">IF(Table3[[#This Row],[Ticket Status]]="OPEN", SUM((TODAY())-Table3[[#This Row],[Original Start Date]]), "Not Open")</f>
        <v>11</v>
      </c>
      <c r="E181" s="229" t="str">
        <f>Table3[[#This Row],[Renter Name]]</f>
        <v>MICHAEL DIPIETRO</v>
      </c>
      <c r="F181" s="229" t="str">
        <f>IFERROR(VLOOKUP(Table3[[#This Row],[Rental under Name: ]], 'TPMS-Auto'!C:G,5,0), "RESEARCH!!")</f>
        <v>MDIPIE</v>
      </c>
      <c r="G181" s="229" t="str">
        <f>IFERROR(VLOOKUP(Table3[[#This Row],[Truck Number]],'TPMS-Auto'!$A:$K,3, 0), "Not Assigned in TPMS!!")</f>
        <v>MICHAEL DIPIETRO</v>
      </c>
      <c r="H181" s="229" t="str">
        <f>IFERROR(VLOOKUP(Table3[[#This Row],[Truck Number]],'TPMS-Auto'!$A:$K,7, 0), "Not Assigned in TPMS!!")</f>
        <v>MDIPIE</v>
      </c>
      <c r="I181" s="69" t="str">
        <f>IFERROR(VLOOKUP(Table3[[#This Row],[Truck Number]], Query1[[TRUCK_LU]:[Service Date]],25, 0), "Not Assigned in TPMS!!")</f>
        <v>Not Assigned in TPMS!!</v>
      </c>
      <c r="J181" s="69" t="str">
        <f>IF(E181=E180, "Yes", "No")</f>
        <v>No</v>
      </c>
      <c r="K181" s="236" t="s">
        <v>3538</v>
      </c>
      <c r="L181" s="236" t="s">
        <v>3536</v>
      </c>
      <c r="M181" s="236" t="s">
        <v>197</v>
      </c>
      <c r="N181" s="236" t="s">
        <v>3539</v>
      </c>
      <c r="O181" s="237">
        <v>46075</v>
      </c>
      <c r="P181" s="236" t="s">
        <v>3540</v>
      </c>
      <c r="Q181" s="236" t="s">
        <v>3541</v>
      </c>
      <c r="R181" s="236" t="s">
        <v>541</v>
      </c>
      <c r="S181" s="236" t="s">
        <v>202</v>
      </c>
      <c r="T181" s="236">
        <v>14</v>
      </c>
      <c r="U181" s="236">
        <v>14</v>
      </c>
      <c r="V181" s="238">
        <v>72</v>
      </c>
      <c r="W181" s="236">
        <v>0</v>
      </c>
      <c r="X181" s="236">
        <v>12</v>
      </c>
      <c r="Y181" s="236" t="s">
        <v>203</v>
      </c>
      <c r="Z181" s="236" t="s">
        <v>3535</v>
      </c>
      <c r="AA181" s="236"/>
      <c r="AB181" s="236" t="s">
        <v>204</v>
      </c>
      <c r="AC181" s="236" t="s">
        <v>205</v>
      </c>
      <c r="AD181" s="236">
        <v>0</v>
      </c>
      <c r="AE181" s="236" t="s">
        <v>206</v>
      </c>
      <c r="AF181" s="236">
        <v>25</v>
      </c>
      <c r="AG181" s="236" t="s">
        <v>288</v>
      </c>
      <c r="AH181" s="236" t="s">
        <v>289</v>
      </c>
      <c r="AI181" s="236" t="s">
        <v>209</v>
      </c>
      <c r="AJ181" s="236">
        <v>0</v>
      </c>
      <c r="AK181" s="237">
        <v>46075</v>
      </c>
      <c r="AL181" s="236" t="s">
        <v>195</v>
      </c>
    </row>
    <row r="182" spans="1:38" ht="61.2" x14ac:dyDescent="0.3">
      <c r="A182" s="5" t="str">
        <f>TRIM(Z182)</f>
        <v>46499</v>
      </c>
      <c r="B182" s="228" t="str">
        <f>IFERROR(VLOOKUP(Table3[[#This Row],[Truck Number]], HolmanReport!C:C,1,0), "Research w.Holman")</f>
        <v>46499</v>
      </c>
      <c r="C18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2" s="229">
        <f ca="1">IF(Table3[[#This Row],[Ticket Status]]="OPEN", SUM((TODAY())-Table3[[#This Row],[Original Start Date]]), "Not Open")</f>
        <v>118</v>
      </c>
      <c r="E182" s="229" t="str">
        <f>Table3[[#This Row],[Renter Name]]</f>
        <v>MOHAMMAD HAIDARI</v>
      </c>
      <c r="F182" s="229" t="str">
        <f>IFERROR(VLOOKUP(Table3[[#This Row],[Rental under Name: ]], 'TPMS-Auto'!C:G,5,0), "RESEARCH!!")</f>
        <v>RESEARCH!!</v>
      </c>
      <c r="G182" s="229" t="str">
        <f>IFERROR(VLOOKUP(Table3[[#This Row],[Truck Number]],'TPMS-Auto'!$A:$K,3, 0), "Not Assigned in TPMS!!")</f>
        <v>TRENT TIMBER</v>
      </c>
      <c r="H182" s="229" t="str">
        <f>IFERROR(VLOOKUP(Table3[[#This Row],[Truck Number]],'TPMS-Auto'!$A:$K,7, 0), "Not Assigned in TPMS!!")</f>
        <v>TTIMBER</v>
      </c>
      <c r="I182" s="69" t="str">
        <f>IFERROR(VLOOKUP(Table3[[#This Row],[Truck Number]], Query1[[TRUCK_LU]:[Service Date]],25, 0), "Not Assigned in TPMS!!")</f>
        <v>Not Assigned in TPMS!!</v>
      </c>
      <c r="J182" s="69" t="str">
        <f>IF(E182=E181, "Yes", "No")</f>
        <v>No</v>
      </c>
      <c r="K182" s="236" t="s">
        <v>2814</v>
      </c>
      <c r="L182" s="236" t="s">
        <v>1085</v>
      </c>
      <c r="M182" s="236" t="s">
        <v>197</v>
      </c>
      <c r="N182" s="236" t="s">
        <v>2815</v>
      </c>
      <c r="O182" s="237">
        <v>46071</v>
      </c>
      <c r="P182" s="236" t="s">
        <v>393</v>
      </c>
      <c r="Q182" s="236" t="s">
        <v>394</v>
      </c>
      <c r="R182" s="236" t="s">
        <v>328</v>
      </c>
      <c r="S182" s="236" t="s">
        <v>367</v>
      </c>
      <c r="T182" s="236">
        <v>15</v>
      </c>
      <c r="U182" s="236">
        <v>6</v>
      </c>
      <c r="V182" s="238">
        <v>72</v>
      </c>
      <c r="W182" s="236">
        <v>1</v>
      </c>
      <c r="X182" s="236">
        <v>16</v>
      </c>
      <c r="Y182" s="236" t="s">
        <v>203</v>
      </c>
      <c r="Z182" s="236" t="s">
        <v>1084</v>
      </c>
      <c r="AA182" s="236"/>
      <c r="AB182" s="236" t="s">
        <v>204</v>
      </c>
      <c r="AC182" s="236" t="s">
        <v>205</v>
      </c>
      <c r="AD182" s="236">
        <v>1</v>
      </c>
      <c r="AE182" s="236" t="s">
        <v>206</v>
      </c>
      <c r="AF182" s="236">
        <v>26</v>
      </c>
      <c r="AG182" s="236" t="s">
        <v>207</v>
      </c>
      <c r="AH182" s="236" t="s">
        <v>208</v>
      </c>
      <c r="AI182" s="236" t="s">
        <v>209</v>
      </c>
      <c r="AJ182" s="236">
        <v>3</v>
      </c>
      <c r="AK182" s="237">
        <v>45968</v>
      </c>
      <c r="AL182" s="236" t="s">
        <v>195</v>
      </c>
    </row>
    <row r="183" spans="1:38" ht="61.2" x14ac:dyDescent="0.3">
      <c r="A183" s="5" t="str">
        <f>TRIM(Z183)</f>
        <v>46502</v>
      </c>
      <c r="B183" s="228" t="str">
        <f>IFERROR(VLOOKUP(Table3[[#This Row],[Truck Number]], HolmanReport!C:C,1,0), "Research w.Holman")</f>
        <v>46502</v>
      </c>
      <c r="C18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3" s="229">
        <f ca="1">IF(Table3[[#This Row],[Ticket Status]]="OPEN", SUM((TODAY())-Table3[[#This Row],[Original Start Date]]), "Not Open")</f>
        <v>107</v>
      </c>
      <c r="E183" s="229" t="str">
        <f>Table3[[#This Row],[Renter Name]]</f>
        <v>SAYED FAKHRI</v>
      </c>
      <c r="F183" s="229" t="str">
        <f>IFERROR(VLOOKUP(Table3[[#This Row],[Rental under Name: ]], 'TPMS-Auto'!C:G,5,0), "RESEARCH!!")</f>
        <v>RESEARCH!!</v>
      </c>
      <c r="G183" s="229" t="str">
        <f>IFERROR(VLOOKUP(Table3[[#This Row],[Truck Number]],'TPMS-Auto'!$A:$K,3, 0), "Not Assigned in TPMS!!")</f>
        <v>SAYED FAROZ FAKHRI</v>
      </c>
      <c r="H183" s="229" t="str">
        <f>IFERROR(VLOOKUP(Table3[[#This Row],[Truck Number]],'TPMS-Auto'!$A:$K,7, 0), "Not Assigned in TPMS!!")</f>
        <v>SFAKHRI</v>
      </c>
      <c r="I183" s="69" t="str">
        <f>IFERROR(VLOOKUP(Table3[[#This Row],[Truck Number]], Query1[[TRUCK_LU]:[Service Date]],25, 0), "Not Assigned in TPMS!!")</f>
        <v>Not Assigned in TPMS!!</v>
      </c>
      <c r="J183" s="69" t="str">
        <f>IF(E183=E182, "Yes", "No")</f>
        <v>No</v>
      </c>
      <c r="K183" s="236" t="s">
        <v>2816</v>
      </c>
      <c r="L183" s="236" t="s">
        <v>1094</v>
      </c>
      <c r="M183" s="236" t="s">
        <v>197</v>
      </c>
      <c r="N183" s="236" t="s">
        <v>2817</v>
      </c>
      <c r="O183" s="237">
        <v>46067</v>
      </c>
      <c r="P183" s="236" t="s">
        <v>1099</v>
      </c>
      <c r="Q183" s="236" t="s">
        <v>1100</v>
      </c>
      <c r="R183" s="236" t="s">
        <v>328</v>
      </c>
      <c r="S183" s="236" t="s">
        <v>202</v>
      </c>
      <c r="T183" s="236">
        <v>24</v>
      </c>
      <c r="U183" s="236">
        <v>10</v>
      </c>
      <c r="V183" s="238">
        <v>69</v>
      </c>
      <c r="W183" s="236">
        <v>2</v>
      </c>
      <c r="X183" s="236">
        <v>20</v>
      </c>
      <c r="Y183" s="236" t="s">
        <v>203</v>
      </c>
      <c r="Z183" s="236" t="s">
        <v>1093</v>
      </c>
      <c r="AA183" s="236"/>
      <c r="AB183" s="236" t="s">
        <v>204</v>
      </c>
      <c r="AC183" s="236" t="s">
        <v>205</v>
      </c>
      <c r="AD183" s="236">
        <v>0</v>
      </c>
      <c r="AE183" s="236" t="s">
        <v>206</v>
      </c>
      <c r="AF183" s="236">
        <v>25</v>
      </c>
      <c r="AG183" s="236" t="s">
        <v>207</v>
      </c>
      <c r="AH183" s="236" t="s">
        <v>208</v>
      </c>
      <c r="AI183" s="236" t="s">
        <v>209</v>
      </c>
      <c r="AJ183" s="236">
        <v>3</v>
      </c>
      <c r="AK183" s="237">
        <v>45979</v>
      </c>
      <c r="AL183" s="236" t="s">
        <v>195</v>
      </c>
    </row>
    <row r="184" spans="1:38" ht="61.2" x14ac:dyDescent="0.3">
      <c r="A184" s="5" t="str">
        <f>TRIM(Z184)</f>
        <v>46511</v>
      </c>
      <c r="B184" s="228" t="str">
        <f>IFERROR(VLOOKUP(Table3[[#This Row],[Truck Number]], HolmanReport!C:C,1,0), "Research w.Holman")</f>
        <v>46511</v>
      </c>
      <c r="C184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84" s="229">
        <f ca="1">IF(Table3[[#This Row],[Ticket Status]]="OPEN", SUM((TODAY())-Table3[[#This Row],[Original Start Date]]), "Not Open")</f>
        <v>27</v>
      </c>
      <c r="E184" s="229" t="str">
        <f>Table3[[#This Row],[Renter Name]]</f>
        <v>SAIFUDIN SANGIN</v>
      </c>
      <c r="F184" s="229" t="str">
        <f>IFERROR(VLOOKUP(Table3[[#This Row],[Rental under Name: ]], 'TPMS-Auto'!C:G,5,0), "RESEARCH!!")</f>
        <v>SFNU0</v>
      </c>
      <c r="G184" s="229" t="str">
        <f>IFERROR(VLOOKUP(Table3[[#This Row],[Truck Number]],'TPMS-Auto'!$A:$K,3, 0), "Not Assigned in TPMS!!")</f>
        <v>SAIFUDIN SANGIN</v>
      </c>
      <c r="H184" s="229" t="str">
        <f>IFERROR(VLOOKUP(Table3[[#This Row],[Truck Number]],'TPMS-Auto'!$A:$K,7, 0), "Not Assigned in TPMS!!")</f>
        <v>SFNU0</v>
      </c>
      <c r="I184" s="69" t="str">
        <f>IFERROR(VLOOKUP(Table3[[#This Row],[Truck Number]], Query1[[TRUCK_LU]:[Service Date]],25, 0), "Not Assigned in TPMS!!")</f>
        <v>Not Assigned in TPMS!!</v>
      </c>
      <c r="J184" s="69" t="str">
        <f>IF(E184=E183, "Yes", "No")</f>
        <v>No</v>
      </c>
      <c r="K184" s="236" t="s">
        <v>3192</v>
      </c>
      <c r="L184" s="236" t="s">
        <v>3190</v>
      </c>
      <c r="M184" s="236" t="s">
        <v>197</v>
      </c>
      <c r="N184" s="236" t="s">
        <v>3193</v>
      </c>
      <c r="O184" s="237">
        <v>46059</v>
      </c>
      <c r="P184" s="236" t="s">
        <v>2185</v>
      </c>
      <c r="Q184" s="236" t="s">
        <v>2186</v>
      </c>
      <c r="R184" s="236" t="s">
        <v>541</v>
      </c>
      <c r="S184" s="236" t="s">
        <v>220</v>
      </c>
      <c r="T184" s="236">
        <v>30</v>
      </c>
      <c r="U184" s="236">
        <v>14</v>
      </c>
      <c r="V184" s="238">
        <v>72</v>
      </c>
      <c r="W184" s="236">
        <v>2</v>
      </c>
      <c r="X184" s="236">
        <v>28</v>
      </c>
      <c r="Y184" s="236" t="s">
        <v>203</v>
      </c>
      <c r="Z184" s="236" t="s">
        <v>3189</v>
      </c>
      <c r="AA184" s="236"/>
      <c r="AB184" s="236" t="s">
        <v>204</v>
      </c>
      <c r="AC184" s="236" t="s">
        <v>205</v>
      </c>
      <c r="AD184" s="236">
        <v>0</v>
      </c>
      <c r="AE184" s="236" t="s">
        <v>206</v>
      </c>
      <c r="AF184" s="236">
        <v>25</v>
      </c>
      <c r="AG184" s="236" t="s">
        <v>207</v>
      </c>
      <c r="AH184" s="236" t="s">
        <v>208</v>
      </c>
      <c r="AI184" s="236" t="s">
        <v>209</v>
      </c>
      <c r="AJ184" s="236">
        <v>0</v>
      </c>
      <c r="AK184" s="237">
        <v>46059</v>
      </c>
      <c r="AL184" s="236" t="s">
        <v>223</v>
      </c>
    </row>
    <row r="185" spans="1:38" ht="61.2" x14ac:dyDescent="0.3">
      <c r="A185" s="5" t="str">
        <f>TRIM(Z185)</f>
        <v>46528</v>
      </c>
      <c r="B185" s="228" t="str">
        <f>IFERROR(VLOOKUP(Table3[[#This Row],[Truck Number]], HolmanReport!C:C,1,0), "Research w.Holman")</f>
        <v>Research w.Holman</v>
      </c>
      <c r="C18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5" s="229">
        <f ca="1">IF(Table3[[#This Row],[Ticket Status]]="OPEN", SUM((TODAY())-Table3[[#This Row],[Original Start Date]]), "Not Open")</f>
        <v>206</v>
      </c>
      <c r="E185" s="229" t="str">
        <f>Table3[[#This Row],[Renter Name]]</f>
        <v>MARCUS GIBSON</v>
      </c>
      <c r="F185" s="229" t="str">
        <f>IFERROR(VLOOKUP(Table3[[#This Row],[Rental under Name: ]], 'TPMS-Auto'!C:G,5,0), "RESEARCH!!")</f>
        <v>MGIBSON</v>
      </c>
      <c r="G185" s="229" t="str">
        <f>IFERROR(VLOOKUP(Table3[[#This Row],[Truck Number]],'TPMS-Auto'!$A:$K,3, 0), "Not Assigned in TPMS!!")</f>
        <v>MARCUS GIBSON</v>
      </c>
      <c r="H185" s="229" t="str">
        <f>IFERROR(VLOOKUP(Table3[[#This Row],[Truck Number]],'TPMS-Auto'!$A:$K,7, 0), "Not Assigned in TPMS!!")</f>
        <v>MGIBSON</v>
      </c>
      <c r="I185" s="69" t="str">
        <f>IFERROR(VLOOKUP(Table3[[#This Row],[Truck Number]], Query1[[TRUCK_LU]:[Service Date]],25, 0), "Not Assigned in TPMS!!")</f>
        <v>Not Assigned in TPMS!!</v>
      </c>
      <c r="J185" s="69" t="str">
        <f>IF(E185=E184, "Yes", "No")</f>
        <v>No</v>
      </c>
      <c r="K185" s="236" t="s">
        <v>2818</v>
      </c>
      <c r="L185" s="236" t="s">
        <v>1109</v>
      </c>
      <c r="M185" s="236" t="s">
        <v>215</v>
      </c>
      <c r="N185" s="236" t="s">
        <v>2819</v>
      </c>
      <c r="O185" s="237">
        <v>46060</v>
      </c>
      <c r="P185" s="236" t="s">
        <v>1113</v>
      </c>
      <c r="Q185" s="236" t="s">
        <v>1114</v>
      </c>
      <c r="R185" s="236" t="s">
        <v>260</v>
      </c>
      <c r="S185" s="236" t="s">
        <v>202</v>
      </c>
      <c r="T185" s="236">
        <v>30</v>
      </c>
      <c r="U185" s="236">
        <v>30</v>
      </c>
      <c r="V185" s="238">
        <v>68</v>
      </c>
      <c r="W185" s="236">
        <v>0</v>
      </c>
      <c r="X185" s="236">
        <v>27</v>
      </c>
      <c r="Y185" s="236" t="s">
        <v>203</v>
      </c>
      <c r="Z185" s="236" t="s">
        <v>1108</v>
      </c>
      <c r="AA185" s="236"/>
      <c r="AB185" s="236" t="s">
        <v>204</v>
      </c>
      <c r="AC185" s="236" t="s">
        <v>205</v>
      </c>
      <c r="AD185" s="236">
        <v>0</v>
      </c>
      <c r="AE185" s="236" t="s">
        <v>206</v>
      </c>
      <c r="AF185" s="236">
        <v>25</v>
      </c>
      <c r="AG185" s="236" t="s">
        <v>233</v>
      </c>
      <c r="AH185" s="236" t="s">
        <v>234</v>
      </c>
      <c r="AI185" s="236" t="s">
        <v>209</v>
      </c>
      <c r="AJ185" s="236">
        <v>6</v>
      </c>
      <c r="AK185" s="237">
        <v>45880</v>
      </c>
      <c r="AL185" s="236" t="s">
        <v>195</v>
      </c>
    </row>
    <row r="186" spans="1:38" ht="61.2" x14ac:dyDescent="0.3">
      <c r="A186" s="5" t="str">
        <f>TRIM(Z186)</f>
        <v>46541</v>
      </c>
      <c r="B186" s="228" t="str">
        <f>IFERROR(VLOOKUP(Table3[[#This Row],[Truck Number]], HolmanReport!C:C,1,0), "Research w.Holman")</f>
        <v>Research w.Holman</v>
      </c>
      <c r="C18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6" s="229">
        <f ca="1">IF(Table3[[#This Row],[Ticket Status]]="OPEN", SUM((TODAY())-Table3[[#This Row],[Original Start Date]]), "Not Open")</f>
        <v>146</v>
      </c>
      <c r="E186" s="229" t="str">
        <f>Table3[[#This Row],[Renter Name]]</f>
        <v>ANTHONY COOK</v>
      </c>
      <c r="F186" s="229" t="str">
        <f>IFERROR(VLOOKUP(Table3[[#This Row],[Rental under Name: ]], 'TPMS-Auto'!C:G,5,0), "RESEARCH!!")</f>
        <v>ACOOK14</v>
      </c>
      <c r="G186" s="229" t="str">
        <f>IFERROR(VLOOKUP(Table3[[#This Row],[Truck Number]],'TPMS-Auto'!$A:$K,3, 0), "Not Assigned in TPMS!!")</f>
        <v>SHANE SMIDDY</v>
      </c>
      <c r="H186" s="229" t="str">
        <f>IFERROR(VLOOKUP(Table3[[#This Row],[Truck Number]],'TPMS-Auto'!$A:$K,7, 0), "Not Assigned in TPMS!!")</f>
        <v>SSMIDDY</v>
      </c>
      <c r="I186" s="69" t="str">
        <f>IFERROR(VLOOKUP(Table3[[#This Row],[Truck Number]], Query1[[TRUCK_LU]:[Service Date]],25, 0), "Not Assigned in TPMS!!")</f>
        <v>Not Assigned in TPMS!!</v>
      </c>
      <c r="J186" s="69" t="str">
        <f>IF(E186=E185, "Yes", "No")</f>
        <v>No</v>
      </c>
      <c r="K186" s="236" t="s">
        <v>2820</v>
      </c>
      <c r="L186" s="236" t="s">
        <v>1116</v>
      </c>
      <c r="M186" s="236" t="s">
        <v>215</v>
      </c>
      <c r="N186" s="236" t="s">
        <v>2821</v>
      </c>
      <c r="O186" s="237">
        <v>46060</v>
      </c>
      <c r="P186" s="236" t="s">
        <v>1122</v>
      </c>
      <c r="Q186" s="236" t="s">
        <v>1123</v>
      </c>
      <c r="R186" s="236" t="s">
        <v>366</v>
      </c>
      <c r="S186" s="236" t="s">
        <v>202</v>
      </c>
      <c r="T186" s="236">
        <v>30</v>
      </c>
      <c r="U186" s="236">
        <v>30</v>
      </c>
      <c r="V186" s="238">
        <v>64.400000000000006</v>
      </c>
      <c r="W186" s="236">
        <v>0</v>
      </c>
      <c r="X186" s="236">
        <v>27</v>
      </c>
      <c r="Y186" s="236" t="s">
        <v>203</v>
      </c>
      <c r="Z186" s="236" t="s">
        <v>1115</v>
      </c>
      <c r="AA186" s="236"/>
      <c r="AB186" s="236" t="s">
        <v>204</v>
      </c>
      <c r="AC186" s="236" t="s">
        <v>2822</v>
      </c>
      <c r="AD186" s="236">
        <v>0</v>
      </c>
      <c r="AE186" s="236" t="s">
        <v>2647</v>
      </c>
      <c r="AF186" s="236">
        <v>25</v>
      </c>
      <c r="AG186" s="236" t="s">
        <v>461</v>
      </c>
      <c r="AH186" s="236" t="s">
        <v>462</v>
      </c>
      <c r="AI186" s="236" t="s">
        <v>209</v>
      </c>
      <c r="AJ186" s="236">
        <v>4</v>
      </c>
      <c r="AK186" s="237">
        <v>45940</v>
      </c>
      <c r="AL186" s="236" t="s">
        <v>223</v>
      </c>
    </row>
    <row r="187" spans="1:38" ht="61.2" x14ac:dyDescent="0.3">
      <c r="A187" s="5" t="str">
        <f>TRIM(Z187)</f>
        <v>46546</v>
      </c>
      <c r="B187" s="228" t="str">
        <f>IFERROR(VLOOKUP(Table3[[#This Row],[Truck Number]], HolmanReport!C:C,1,0), "Research w.Holman")</f>
        <v>Research w.Holman</v>
      </c>
      <c r="C18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7" s="229">
        <f ca="1">IF(Table3[[#This Row],[Ticket Status]]="OPEN", SUM((TODAY())-Table3[[#This Row],[Original Start Date]]), "Not Open")</f>
        <v>106</v>
      </c>
      <c r="E187" s="229" t="str">
        <f>Table3[[#This Row],[Renter Name]]</f>
        <v>JOSHUA DICKERSON</v>
      </c>
      <c r="F187" s="229" t="str">
        <f>IFERROR(VLOOKUP(Table3[[#This Row],[Rental under Name: ]], 'TPMS-Auto'!C:G,5,0), "RESEARCH!!")</f>
        <v>JDICKE0</v>
      </c>
      <c r="G187" s="229" t="str">
        <f>IFERROR(VLOOKUP(Table3[[#This Row],[Truck Number]],'TPMS-Auto'!$A:$K,3, 0), "Not Assigned in TPMS!!")</f>
        <v>Not Assigned in TPMS!!</v>
      </c>
      <c r="H187" s="229" t="str">
        <f>IFERROR(VLOOKUP(Table3[[#This Row],[Truck Number]],'TPMS-Auto'!$A:$K,7, 0), "Not Assigned in TPMS!!")</f>
        <v>Not Assigned in TPMS!!</v>
      </c>
      <c r="I187" s="69" t="str">
        <f>IFERROR(VLOOKUP(Table3[[#This Row],[Truck Number]], Query1[[TRUCK_LU]:[Service Date]],25, 0), "Not Assigned in TPMS!!")</f>
        <v>Not Assigned in TPMS!!</v>
      </c>
      <c r="J187" s="69" t="str">
        <f>IF(E187=E186, "Yes", "No")</f>
        <v>No</v>
      </c>
      <c r="K187" s="236" t="s">
        <v>2823</v>
      </c>
      <c r="L187" s="236" t="s">
        <v>1125</v>
      </c>
      <c r="M187" s="236" t="s">
        <v>215</v>
      </c>
      <c r="N187" s="236" t="s">
        <v>2824</v>
      </c>
      <c r="O187" s="237">
        <v>46070</v>
      </c>
      <c r="P187" s="236" t="s">
        <v>1129</v>
      </c>
      <c r="Q187" s="236" t="s">
        <v>1130</v>
      </c>
      <c r="R187" s="236" t="s">
        <v>260</v>
      </c>
      <c r="S187" s="236" t="s">
        <v>202</v>
      </c>
      <c r="T187" s="236">
        <v>30</v>
      </c>
      <c r="U187" s="236">
        <v>30</v>
      </c>
      <c r="V187" s="238">
        <v>68</v>
      </c>
      <c r="W187" s="236">
        <v>0</v>
      </c>
      <c r="X187" s="236">
        <v>17</v>
      </c>
      <c r="Y187" s="236" t="s">
        <v>203</v>
      </c>
      <c r="Z187" s="236" t="s">
        <v>1124</v>
      </c>
      <c r="AA187" s="236"/>
      <c r="AB187" s="236" t="s">
        <v>204</v>
      </c>
      <c r="AC187" s="236" t="s">
        <v>205</v>
      </c>
      <c r="AD187" s="236">
        <v>0</v>
      </c>
      <c r="AE187" s="236" t="s">
        <v>206</v>
      </c>
      <c r="AF187" s="236">
        <v>26</v>
      </c>
      <c r="AG187" s="236" t="s">
        <v>298</v>
      </c>
      <c r="AH187" s="236" t="s">
        <v>1131</v>
      </c>
      <c r="AI187" s="236" t="s">
        <v>209</v>
      </c>
      <c r="AJ187" s="236">
        <v>3</v>
      </c>
      <c r="AK187" s="237">
        <v>45980</v>
      </c>
      <c r="AL187" s="236" t="s">
        <v>223</v>
      </c>
    </row>
    <row r="188" spans="1:38" ht="61.2" x14ac:dyDescent="0.3">
      <c r="A188" s="5" t="str">
        <f>TRIM(Z188)</f>
        <v>46551</v>
      </c>
      <c r="B188" s="228" t="str">
        <f>IFERROR(VLOOKUP(Table3[[#This Row],[Truck Number]], HolmanReport!C:C,1,0), "Research w.Holman")</f>
        <v>46551</v>
      </c>
      <c r="C18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8" s="229">
        <f ca="1">IF(Table3[[#This Row],[Ticket Status]]="OPEN", SUM((TODAY())-Table3[[#This Row],[Original Start Date]]), "Not Open")</f>
        <v>220</v>
      </c>
      <c r="E188" s="229" t="str">
        <f>Table3[[#This Row],[Renter Name]]</f>
        <v>BLAIR HORNICK</v>
      </c>
      <c r="F188" s="229" t="str">
        <f>IFERROR(VLOOKUP(Table3[[#This Row],[Rental under Name: ]], 'TPMS-Auto'!C:G,5,0), "RESEARCH!!")</f>
        <v>BHORNIC</v>
      </c>
      <c r="G188" s="229" t="str">
        <f>IFERROR(VLOOKUP(Table3[[#This Row],[Truck Number]],'TPMS-Auto'!$A:$K,3, 0), "Not Assigned in TPMS!!")</f>
        <v>Not Assigned in TPMS!!</v>
      </c>
      <c r="H188" s="229" t="str">
        <f>IFERROR(VLOOKUP(Table3[[#This Row],[Truck Number]],'TPMS-Auto'!$A:$K,7, 0), "Not Assigned in TPMS!!")</f>
        <v>Not Assigned in TPMS!!</v>
      </c>
      <c r="I188" s="69" t="str">
        <f>IFERROR(VLOOKUP(Table3[[#This Row],[Truck Number]], Query1[[TRUCK_LU]:[Service Date]],25, 0), "Not Assigned in TPMS!!")</f>
        <v>Not Assigned in TPMS!!</v>
      </c>
      <c r="J188" s="69" t="str">
        <f>IF(E188=E187, "Yes", "No")</f>
        <v>No</v>
      </c>
      <c r="K188" s="236" t="s">
        <v>2828</v>
      </c>
      <c r="L188" s="236" t="s">
        <v>2826</v>
      </c>
      <c r="M188" s="236" t="s">
        <v>197</v>
      </c>
      <c r="N188" s="236" t="s">
        <v>2829</v>
      </c>
      <c r="O188" s="237">
        <v>46060</v>
      </c>
      <c r="P188" s="236" t="s">
        <v>2830</v>
      </c>
      <c r="Q188" s="236" t="s">
        <v>1494</v>
      </c>
      <c r="R188" s="236" t="s">
        <v>435</v>
      </c>
      <c r="S188" s="236" t="s">
        <v>202</v>
      </c>
      <c r="T188" s="236">
        <v>26</v>
      </c>
      <c r="U188" s="236">
        <v>6</v>
      </c>
      <c r="V188" s="238">
        <v>69</v>
      </c>
      <c r="W188" s="236">
        <v>2</v>
      </c>
      <c r="X188" s="236">
        <v>27</v>
      </c>
      <c r="Y188" s="236" t="s">
        <v>203</v>
      </c>
      <c r="Z188" s="236" t="s">
        <v>2825</v>
      </c>
      <c r="AA188" s="236"/>
      <c r="AB188" s="236" t="s">
        <v>204</v>
      </c>
      <c r="AC188" s="236"/>
      <c r="AD188" s="236">
        <v>1</v>
      </c>
      <c r="AE188" s="236" t="s">
        <v>206</v>
      </c>
      <c r="AF188" s="236">
        <v>25</v>
      </c>
      <c r="AG188" s="236" t="s">
        <v>207</v>
      </c>
      <c r="AH188" s="236" t="s">
        <v>208</v>
      </c>
      <c r="AI188" s="236" t="s">
        <v>209</v>
      </c>
      <c r="AJ188" s="236">
        <v>1</v>
      </c>
      <c r="AK188" s="237">
        <v>45866</v>
      </c>
      <c r="AL188" s="236" t="s">
        <v>195</v>
      </c>
    </row>
    <row r="189" spans="1:38" ht="61.2" x14ac:dyDescent="0.3">
      <c r="A189" s="5" t="str">
        <f>TRIM(Z189)</f>
        <v>46555</v>
      </c>
      <c r="B189" s="228" t="str">
        <f>IFERROR(VLOOKUP(Table3[[#This Row],[Truck Number]], HolmanReport!C:C,1,0), "Research w.Holman")</f>
        <v>46555</v>
      </c>
      <c r="C189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89" s="229">
        <f ca="1">IF(Table3[[#This Row],[Ticket Status]]="OPEN", SUM((TODAY())-Table3[[#This Row],[Original Start Date]]), "Not Open")</f>
        <v>17</v>
      </c>
      <c r="E189" s="229" t="str">
        <f>Table3[[#This Row],[Renter Name]]</f>
        <v>CHRISTOPHER DAVENPORT</v>
      </c>
      <c r="F189" s="229" t="str">
        <f>IFERROR(VLOOKUP(Table3[[#This Row],[Rental under Name: ]], 'TPMS-Auto'!C:G,5,0), "RESEARCH!!")</f>
        <v>CDAVENP</v>
      </c>
      <c r="G189" s="229" t="str">
        <f>IFERROR(VLOOKUP(Table3[[#This Row],[Truck Number]],'TPMS-Auto'!$A:$K,3, 0), "Not Assigned in TPMS!!")</f>
        <v>CHRISTOPHER DAVENPORT</v>
      </c>
      <c r="H189" s="229" t="str">
        <f>IFERROR(VLOOKUP(Table3[[#This Row],[Truck Number]],'TPMS-Auto'!$A:$K,7, 0), "Not Assigned in TPMS!!")</f>
        <v>CDAVENP</v>
      </c>
      <c r="I189" s="69" t="str">
        <f>IFERROR(VLOOKUP(Table3[[#This Row],[Truck Number]], Query1[[TRUCK_LU]:[Service Date]],25, 0), "Not Assigned in TPMS!!")</f>
        <v>Not Assigned in TPMS!!</v>
      </c>
      <c r="J189" s="69" t="str">
        <f>IF(E189=E188, "Yes", "No")</f>
        <v>No</v>
      </c>
      <c r="K189" s="236" t="s">
        <v>3545</v>
      </c>
      <c r="L189" s="236" t="s">
        <v>3543</v>
      </c>
      <c r="M189" s="236" t="s">
        <v>197</v>
      </c>
      <c r="N189" s="236" t="s">
        <v>3546</v>
      </c>
      <c r="O189" s="237">
        <v>46069</v>
      </c>
      <c r="P189" s="236" t="s">
        <v>1812</v>
      </c>
      <c r="Q189" s="236" t="s">
        <v>1813</v>
      </c>
      <c r="R189" s="236" t="s">
        <v>773</v>
      </c>
      <c r="S189" s="236" t="s">
        <v>220</v>
      </c>
      <c r="T189" s="236">
        <v>23</v>
      </c>
      <c r="U189" s="236">
        <v>14</v>
      </c>
      <c r="V189" s="238">
        <v>68</v>
      </c>
      <c r="W189" s="236">
        <v>1</v>
      </c>
      <c r="X189" s="236">
        <v>18</v>
      </c>
      <c r="Y189" s="236" t="s">
        <v>203</v>
      </c>
      <c r="Z189" s="236" t="s">
        <v>3542</v>
      </c>
      <c r="AA189" s="236"/>
      <c r="AB189" s="236" t="s">
        <v>204</v>
      </c>
      <c r="AC189" s="236" t="s">
        <v>205</v>
      </c>
      <c r="AD189" s="236">
        <v>0</v>
      </c>
      <c r="AE189" s="236" t="s">
        <v>206</v>
      </c>
      <c r="AF189" s="236">
        <v>26</v>
      </c>
      <c r="AG189" s="236" t="s">
        <v>233</v>
      </c>
      <c r="AH189" s="236" t="s">
        <v>884</v>
      </c>
      <c r="AI189" s="236" t="s">
        <v>209</v>
      </c>
      <c r="AJ189" s="236">
        <v>0</v>
      </c>
      <c r="AK189" s="237">
        <v>46069</v>
      </c>
      <c r="AL189" s="236" t="s">
        <v>195</v>
      </c>
    </row>
    <row r="190" spans="1:38" ht="61.2" x14ac:dyDescent="0.3">
      <c r="A190" s="5" t="str">
        <f>TRIM(Z190)</f>
        <v>46559</v>
      </c>
      <c r="B190" s="228" t="str">
        <f>IFERROR(VLOOKUP(Table3[[#This Row],[Truck Number]], HolmanReport!C:C,1,0), "Research w.Holman")</f>
        <v>Research w.Holman</v>
      </c>
      <c r="C19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0" s="229">
        <f ca="1">IF(Table3[[#This Row],[Ticket Status]]="OPEN", SUM((TODAY())-Table3[[#This Row],[Original Start Date]]), "Not Open")</f>
        <v>82</v>
      </c>
      <c r="E190" s="229" t="str">
        <f>Table3[[#This Row],[Renter Name]]</f>
        <v>WILLIAM GARDNER</v>
      </c>
      <c r="F190" s="229" t="str">
        <f>IFERROR(VLOOKUP(Table3[[#This Row],[Rental under Name: ]], 'TPMS-Auto'!C:G,5,0), "RESEARCH!!")</f>
        <v>WGARDNE</v>
      </c>
      <c r="G190" s="229" t="str">
        <f>IFERROR(VLOOKUP(Table3[[#This Row],[Truck Number]],'TPMS-Auto'!$A:$K,3, 0), "Not Assigned in TPMS!!")</f>
        <v>Not Assigned in TPMS!!</v>
      </c>
      <c r="H190" s="229" t="str">
        <f>IFERROR(VLOOKUP(Table3[[#This Row],[Truck Number]],'TPMS-Auto'!$A:$K,7, 0), "Not Assigned in TPMS!!")</f>
        <v>Not Assigned in TPMS!!</v>
      </c>
      <c r="I190" s="69" t="str">
        <f>IFERROR(VLOOKUP(Table3[[#This Row],[Truck Number]], Query1[[TRUCK_LU]:[Service Date]],25, 0), "Not Assigned in TPMS!!")</f>
        <v>Not Assigned in TPMS!!</v>
      </c>
      <c r="J190" s="69" t="str">
        <f>IF(E190=E189, "Yes", "No")</f>
        <v>No</v>
      </c>
      <c r="K190" s="236" t="s">
        <v>2831</v>
      </c>
      <c r="L190" s="236" t="s">
        <v>1820</v>
      </c>
      <c r="M190" s="236" t="s">
        <v>801</v>
      </c>
      <c r="N190" s="236" t="s">
        <v>2832</v>
      </c>
      <c r="O190" s="237">
        <v>46064</v>
      </c>
      <c r="P190" s="236" t="s">
        <v>1824</v>
      </c>
      <c r="Q190" s="236" t="s">
        <v>1825</v>
      </c>
      <c r="R190" s="236" t="s">
        <v>453</v>
      </c>
      <c r="S190" s="236" t="s">
        <v>220</v>
      </c>
      <c r="T190" s="236">
        <v>28</v>
      </c>
      <c r="U190" s="236">
        <v>3</v>
      </c>
      <c r="V190" s="238">
        <v>69</v>
      </c>
      <c r="W190" s="236">
        <v>2</v>
      </c>
      <c r="X190" s="236">
        <v>23</v>
      </c>
      <c r="Y190" s="236" t="s">
        <v>203</v>
      </c>
      <c r="Z190" s="236" t="s">
        <v>1819</v>
      </c>
      <c r="AA190" s="236"/>
      <c r="AB190" s="236" t="s">
        <v>204</v>
      </c>
      <c r="AC190" s="236" t="s">
        <v>205</v>
      </c>
      <c r="AD190" s="236">
        <v>0</v>
      </c>
      <c r="AE190" s="236" t="s">
        <v>206</v>
      </c>
      <c r="AF190" s="236">
        <v>25</v>
      </c>
      <c r="AG190" s="236" t="s">
        <v>207</v>
      </c>
      <c r="AH190" s="236" t="s">
        <v>208</v>
      </c>
      <c r="AI190" s="236" t="s">
        <v>209</v>
      </c>
      <c r="AJ190" s="236">
        <v>2</v>
      </c>
      <c r="AK190" s="237">
        <v>46004</v>
      </c>
      <c r="AL190" s="236" t="s">
        <v>195</v>
      </c>
    </row>
    <row r="191" spans="1:38" ht="61.2" x14ac:dyDescent="0.3">
      <c r="A191" s="5" t="str">
        <f>TRIM(Z191)</f>
        <v>46560</v>
      </c>
      <c r="B191" s="228" t="str">
        <f>IFERROR(VLOOKUP(Table3[[#This Row],[Truck Number]], HolmanReport!C:C,1,0), "Research w.Holman")</f>
        <v>46560</v>
      </c>
      <c r="C191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1" s="229">
        <f ca="1">IF(Table3[[#This Row],[Ticket Status]]="OPEN", SUM((TODAY())-Table3[[#This Row],[Original Start Date]]), "Not Open")</f>
        <v>27</v>
      </c>
      <c r="E191" s="229" t="str">
        <f>Table3[[#This Row],[Renter Name]]</f>
        <v>ROBERT KRETSCHMER</v>
      </c>
      <c r="F191" s="229" t="str">
        <f>IFERROR(VLOOKUP(Table3[[#This Row],[Rental under Name: ]], 'TPMS-Auto'!C:G,5,0), "RESEARCH!!")</f>
        <v>RKRETSC</v>
      </c>
      <c r="G191" s="229" t="str">
        <f>IFERROR(VLOOKUP(Table3[[#This Row],[Truck Number]],'TPMS-Auto'!$A:$K,3, 0), "Not Assigned in TPMS!!")</f>
        <v>ROBERT KRETSCHMER</v>
      </c>
      <c r="H191" s="229" t="str">
        <f>IFERROR(VLOOKUP(Table3[[#This Row],[Truck Number]],'TPMS-Auto'!$A:$K,7, 0), "Not Assigned in TPMS!!")</f>
        <v>RKRETSC</v>
      </c>
      <c r="I191" s="69" t="str">
        <f>IFERROR(VLOOKUP(Table3[[#This Row],[Truck Number]], Query1[[TRUCK_LU]:[Service Date]],25, 0), "Not Assigned in TPMS!!")</f>
        <v>Not Assigned in TPMS!!</v>
      </c>
      <c r="J191" s="69" t="str">
        <f>IF(E191=E190, "Yes", "No")</f>
        <v>No</v>
      </c>
      <c r="K191" s="236" t="s">
        <v>3197</v>
      </c>
      <c r="L191" s="236" t="s">
        <v>3195</v>
      </c>
      <c r="M191" s="236" t="s">
        <v>197</v>
      </c>
      <c r="N191" s="236" t="s">
        <v>3198</v>
      </c>
      <c r="O191" s="237">
        <v>46059</v>
      </c>
      <c r="P191" s="236" t="s">
        <v>1988</v>
      </c>
      <c r="Q191" s="236" t="s">
        <v>1989</v>
      </c>
      <c r="R191" s="236" t="s">
        <v>1502</v>
      </c>
      <c r="S191" s="236" t="s">
        <v>220</v>
      </c>
      <c r="T191" s="236">
        <v>28</v>
      </c>
      <c r="U191" s="236">
        <v>7</v>
      </c>
      <c r="V191" s="238">
        <v>68</v>
      </c>
      <c r="W191" s="236">
        <v>3</v>
      </c>
      <c r="X191" s="236">
        <v>28</v>
      </c>
      <c r="Y191" s="236" t="s">
        <v>203</v>
      </c>
      <c r="Z191" s="236" t="s">
        <v>3194</v>
      </c>
      <c r="AA191" s="236"/>
      <c r="AB191" s="236" t="s">
        <v>204</v>
      </c>
      <c r="AC191" s="236" t="s">
        <v>205</v>
      </c>
      <c r="AD191" s="236">
        <v>0</v>
      </c>
      <c r="AE191" s="236" t="s">
        <v>206</v>
      </c>
      <c r="AF191" s="236">
        <v>25</v>
      </c>
      <c r="AG191" s="236" t="s">
        <v>319</v>
      </c>
      <c r="AH191" s="236" t="s">
        <v>478</v>
      </c>
      <c r="AI191" s="236" t="s">
        <v>209</v>
      </c>
      <c r="AJ191" s="236">
        <v>0</v>
      </c>
      <c r="AK191" s="237">
        <v>46059</v>
      </c>
      <c r="AL191" s="236" t="s">
        <v>223</v>
      </c>
    </row>
    <row r="192" spans="1:38" ht="30.6" x14ac:dyDescent="0.3">
      <c r="A192" s="5" t="str">
        <f>TRIM(Z192)</f>
        <v>46577</v>
      </c>
      <c r="B192" s="228" t="str">
        <f>IFERROR(VLOOKUP(Table3[[#This Row],[Truck Number]], HolmanReport!C:C,1,0), "Research w.Holman")</f>
        <v>46577</v>
      </c>
      <c r="C192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2" s="229">
        <f ca="1">IF(Table3[[#This Row],[Ticket Status]]="OPEN", SUM((TODAY())-Table3[[#This Row],[Original Start Date]]), "Not Open")</f>
        <v>24</v>
      </c>
      <c r="E192" s="229" t="str">
        <f>Table3[[#This Row],[Renter Name]]</f>
        <v>TYRONE MURRELL</v>
      </c>
      <c r="F192" s="229" t="str">
        <f>IFERROR(VLOOKUP(Table3[[#This Row],[Rental under Name: ]], 'TPMS-Auto'!C:G,5,0), "RESEARCH!!")</f>
        <v>TMURREL</v>
      </c>
      <c r="G192" s="229" t="str">
        <f>IFERROR(VLOOKUP(Table3[[#This Row],[Truck Number]],'TPMS-Auto'!$A:$K,3, 0), "Not Assigned in TPMS!!")</f>
        <v>TYRONE MURRELL</v>
      </c>
      <c r="H192" s="229" t="str">
        <f>IFERROR(VLOOKUP(Table3[[#This Row],[Truck Number]],'TPMS-Auto'!$A:$K,7, 0), "Not Assigned in TPMS!!")</f>
        <v>TMURREL</v>
      </c>
      <c r="I192" s="69" t="str">
        <f>IFERROR(VLOOKUP(Table3[[#This Row],[Truck Number]], Query1[[TRUCK_LU]:[Service Date]],25, 0), "Not Assigned in TPMS!!")</f>
        <v>Not Assigned in TPMS!!</v>
      </c>
      <c r="J192" s="69" t="str">
        <f>IF(E192=E191, "Yes", "No")</f>
        <v>No</v>
      </c>
      <c r="K192" s="236" t="s">
        <v>3199</v>
      </c>
      <c r="L192" s="236" t="s">
        <v>2041</v>
      </c>
      <c r="M192" s="236" t="s">
        <v>197</v>
      </c>
      <c r="N192" s="236" t="s">
        <v>3200</v>
      </c>
      <c r="O192" s="237">
        <v>46062</v>
      </c>
      <c r="P192" s="236" t="s">
        <v>2045</v>
      </c>
      <c r="Q192" s="236" t="s">
        <v>2046</v>
      </c>
      <c r="R192" s="236" t="s">
        <v>435</v>
      </c>
      <c r="S192" s="236" t="s">
        <v>202</v>
      </c>
      <c r="T192" s="236">
        <v>24</v>
      </c>
      <c r="U192" s="236">
        <v>14</v>
      </c>
      <c r="V192" s="238">
        <v>69</v>
      </c>
      <c r="W192" s="236">
        <v>1</v>
      </c>
      <c r="X192" s="236">
        <v>25</v>
      </c>
      <c r="Y192" s="236" t="s">
        <v>203</v>
      </c>
      <c r="Z192" s="236" t="s">
        <v>2383</v>
      </c>
      <c r="AA192" s="236"/>
      <c r="AB192" s="236" t="s">
        <v>204</v>
      </c>
      <c r="AC192" s="236" t="s">
        <v>205</v>
      </c>
      <c r="AD192" s="236">
        <v>1</v>
      </c>
      <c r="AE192" s="236" t="s">
        <v>206</v>
      </c>
      <c r="AF192" s="236">
        <v>25</v>
      </c>
      <c r="AG192" s="236" t="s">
        <v>743</v>
      </c>
      <c r="AH192" s="236" t="s">
        <v>744</v>
      </c>
      <c r="AI192" s="236" t="s">
        <v>209</v>
      </c>
      <c r="AJ192" s="236">
        <v>0</v>
      </c>
      <c r="AK192" s="237">
        <v>46062</v>
      </c>
      <c r="AL192" s="236" t="s">
        <v>195</v>
      </c>
    </row>
    <row r="193" spans="1:38" ht="61.2" x14ac:dyDescent="0.3">
      <c r="A193" s="5" t="str">
        <f>TRIM(Z193)</f>
        <v>46580</v>
      </c>
      <c r="B193" s="228" t="str">
        <f>IFERROR(VLOOKUP(Table3[[#This Row],[Truck Number]], HolmanReport!C:C,1,0), "Research w.Holman")</f>
        <v>Research w.Holman</v>
      </c>
      <c r="C19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3" s="229">
        <f ca="1">IF(Table3[[#This Row],[Ticket Status]]="OPEN", SUM((TODAY())-Table3[[#This Row],[Original Start Date]]), "Not Open")</f>
        <v>183</v>
      </c>
      <c r="E193" s="229" t="str">
        <f>Table3[[#This Row],[Renter Name]]</f>
        <v>DARRELL LOGAN</v>
      </c>
      <c r="F193" s="229" t="str">
        <f>IFERROR(VLOOKUP(Table3[[#This Row],[Rental under Name: ]], 'TPMS-Auto'!C:G,5,0), "RESEARCH!!")</f>
        <v>DLOGAN</v>
      </c>
      <c r="G193" s="229" t="str">
        <f>IFERROR(VLOOKUP(Table3[[#This Row],[Truck Number]],'TPMS-Auto'!$A:$K,3, 0), "Not Assigned in TPMS!!")</f>
        <v>DARRELL LOGAN</v>
      </c>
      <c r="H193" s="229" t="str">
        <f>IFERROR(VLOOKUP(Table3[[#This Row],[Truck Number]],'TPMS-Auto'!$A:$K,7, 0), "Not Assigned in TPMS!!")</f>
        <v>DLOGAN</v>
      </c>
      <c r="I193" s="69" t="str">
        <f>IFERROR(VLOOKUP(Table3[[#This Row],[Truck Number]], Query1[[TRUCK_LU]:[Service Date]],25, 0), "Not Assigned in TPMS!!")</f>
        <v>Not Assigned in TPMS!!</v>
      </c>
      <c r="J193" s="69" t="str">
        <f>IF(E193=E192, "Yes", "No")</f>
        <v>No</v>
      </c>
      <c r="K193" s="236" t="s">
        <v>31311</v>
      </c>
      <c r="L193" s="236" t="s">
        <v>1133</v>
      </c>
      <c r="M193" s="236" t="s">
        <v>197</v>
      </c>
      <c r="N193" s="236" t="s">
        <v>31312</v>
      </c>
      <c r="O193" s="237">
        <v>46083</v>
      </c>
      <c r="P193" s="236" t="s">
        <v>1137</v>
      </c>
      <c r="Q193" s="236" t="s">
        <v>1138</v>
      </c>
      <c r="R193" s="236" t="s">
        <v>719</v>
      </c>
      <c r="S193" s="236" t="s">
        <v>220</v>
      </c>
      <c r="T193" s="236">
        <v>3</v>
      </c>
      <c r="U193" s="236">
        <v>3</v>
      </c>
      <c r="V193" s="238">
        <v>72</v>
      </c>
      <c r="W193" s="236">
        <v>0</v>
      </c>
      <c r="X193" s="236">
        <v>4</v>
      </c>
      <c r="Y193" s="236" t="s">
        <v>203</v>
      </c>
      <c r="Z193" s="236" t="s">
        <v>1132</v>
      </c>
      <c r="AA193" s="236"/>
      <c r="AB193" s="236" t="s">
        <v>204</v>
      </c>
      <c r="AC193" s="236" t="s">
        <v>205</v>
      </c>
      <c r="AD193" s="236">
        <v>1</v>
      </c>
      <c r="AE193" s="236" t="s">
        <v>206</v>
      </c>
      <c r="AF193" s="236">
        <v>24</v>
      </c>
      <c r="AG193" s="236" t="s">
        <v>743</v>
      </c>
      <c r="AH193" s="236" t="s">
        <v>1018</v>
      </c>
      <c r="AI193" s="236" t="s">
        <v>209</v>
      </c>
      <c r="AJ193" s="236">
        <v>6</v>
      </c>
      <c r="AK193" s="237">
        <v>45903</v>
      </c>
      <c r="AL193" s="236" t="s">
        <v>195</v>
      </c>
    </row>
    <row r="194" spans="1:38" ht="61.2" x14ac:dyDescent="0.3">
      <c r="A194" s="5" t="str">
        <f>TRIM(Z194)</f>
        <v>46589</v>
      </c>
      <c r="B194" s="228" t="str">
        <f>IFERROR(VLOOKUP(Table3[[#This Row],[Truck Number]], HolmanReport!C:C,1,0), "Research w.Holman")</f>
        <v>Research w.Holman</v>
      </c>
      <c r="C19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4" s="229">
        <f ca="1">IF(Table3[[#This Row],[Ticket Status]]="OPEN", SUM((TODAY())-Table3[[#This Row],[Original Start Date]]), "Not Open")</f>
        <v>211</v>
      </c>
      <c r="E194" s="229" t="str">
        <f>Table3[[#This Row],[Renter Name]]</f>
        <v>MITCHELL BECKNER</v>
      </c>
      <c r="F194" s="229" t="str">
        <f>IFERROR(VLOOKUP(Table3[[#This Row],[Rental under Name: ]], 'TPMS-Auto'!C:G,5,0), "RESEARCH!!")</f>
        <v>MBECKNE</v>
      </c>
      <c r="G194" s="229" t="str">
        <f>IFERROR(VLOOKUP(Table3[[#This Row],[Truck Number]],'TPMS-Auto'!$A:$K,3, 0), "Not Assigned in TPMS!!")</f>
        <v>MITCHELL BECKNER</v>
      </c>
      <c r="H194" s="229" t="str">
        <f>IFERROR(VLOOKUP(Table3[[#This Row],[Truck Number]],'TPMS-Auto'!$A:$K,7, 0), "Not Assigned in TPMS!!")</f>
        <v>MBECKNE</v>
      </c>
      <c r="I194" s="69" t="str">
        <f>IFERROR(VLOOKUP(Table3[[#This Row],[Truck Number]], Query1[[TRUCK_LU]:[Service Date]],25, 0), "Not Assigned in TPMS!!")</f>
        <v>Not Assigned in TPMS!!</v>
      </c>
      <c r="J194" s="69" t="str">
        <f>IF(E194=E193, "Yes", "No")</f>
        <v>No</v>
      </c>
      <c r="K194" s="236" t="s">
        <v>31574</v>
      </c>
      <c r="L194" s="236" t="s">
        <v>1147</v>
      </c>
      <c r="M194" s="236" t="s">
        <v>215</v>
      </c>
      <c r="N194" s="236" t="s">
        <v>31575</v>
      </c>
      <c r="O194" s="237">
        <v>46085</v>
      </c>
      <c r="P194" s="236" t="s">
        <v>1151</v>
      </c>
      <c r="Q194" s="236" t="s">
        <v>1152</v>
      </c>
      <c r="R194" s="236" t="s">
        <v>1153</v>
      </c>
      <c r="S194" s="236" t="s">
        <v>336</v>
      </c>
      <c r="T194" s="236">
        <v>30</v>
      </c>
      <c r="U194" s="236">
        <v>30</v>
      </c>
      <c r="V194" s="238">
        <v>85.58</v>
      </c>
      <c r="W194" s="236">
        <v>0</v>
      </c>
      <c r="X194" s="236">
        <v>2</v>
      </c>
      <c r="Y194" s="236" t="s">
        <v>203</v>
      </c>
      <c r="Z194" s="236" t="s">
        <v>1146</v>
      </c>
      <c r="AA194" s="236"/>
      <c r="AB194" s="236" t="s">
        <v>204</v>
      </c>
      <c r="AC194" s="236" t="s">
        <v>205</v>
      </c>
      <c r="AD194" s="236">
        <v>0</v>
      </c>
      <c r="AE194" s="236" t="s">
        <v>206</v>
      </c>
      <c r="AF194" s="236">
        <v>25</v>
      </c>
      <c r="AG194" s="236" t="s">
        <v>233</v>
      </c>
      <c r="AH194" s="236" t="s">
        <v>1049</v>
      </c>
      <c r="AI194" s="236" t="s">
        <v>209</v>
      </c>
      <c r="AJ194" s="236">
        <v>7</v>
      </c>
      <c r="AK194" s="237">
        <v>45875</v>
      </c>
      <c r="AL194" s="236" t="s">
        <v>195</v>
      </c>
    </row>
    <row r="195" spans="1:38" ht="61.2" x14ac:dyDescent="0.3">
      <c r="A195" s="5" t="str">
        <f>TRIM(Z195)</f>
        <v>46597</v>
      </c>
      <c r="B195" s="228" t="str">
        <f>IFERROR(VLOOKUP(Table3[[#This Row],[Truck Number]], HolmanReport!C:C,1,0), "Research w.Holman")</f>
        <v>46597</v>
      </c>
      <c r="C19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5" s="229">
        <f ca="1">IF(Table3[[#This Row],[Ticket Status]]="OPEN", SUM((TODAY())-Table3[[#This Row],[Original Start Date]]), "Not Open")</f>
        <v>2</v>
      </c>
      <c r="E195" s="229" t="str">
        <f>Table3[[#This Row],[Renter Name]]</f>
        <v>JUSTIN HOFFMAN</v>
      </c>
      <c r="F195" s="229" t="str">
        <f>IFERROR(VLOOKUP(Table3[[#This Row],[Rental under Name: ]], 'TPMS-Auto'!C:G,5,0), "RESEARCH!!")</f>
        <v>JHOFFM0</v>
      </c>
      <c r="G195" s="229" t="str">
        <f>IFERROR(VLOOKUP(Table3[[#This Row],[Truck Number]],'TPMS-Auto'!$A:$K,3, 0), "Not Assigned in TPMS!!")</f>
        <v>JUSTIN HOFFMAN</v>
      </c>
      <c r="H195" s="229" t="str">
        <f>IFERROR(VLOOKUP(Table3[[#This Row],[Truck Number]],'TPMS-Auto'!$A:$K,7, 0), "Not Assigned in TPMS!!")</f>
        <v>JHOFFM0</v>
      </c>
      <c r="I195" s="69" t="str">
        <f>IFERROR(VLOOKUP(Table3[[#This Row],[Truck Number]], Query1[[TRUCK_LU]:[Service Date]],25, 0), "Not Assigned in TPMS!!")</f>
        <v>Not Assigned in TPMS!!</v>
      </c>
      <c r="J195" s="69" t="str">
        <f>IF(E195=E194, "Yes", "No")</f>
        <v>No</v>
      </c>
      <c r="K195" s="236" t="s">
        <v>31409</v>
      </c>
      <c r="L195" s="236" t="s">
        <v>17646</v>
      </c>
      <c r="M195" s="236" t="s">
        <v>197</v>
      </c>
      <c r="N195" s="236" t="s">
        <v>31410</v>
      </c>
      <c r="O195" s="237">
        <v>46084</v>
      </c>
      <c r="P195" s="236" t="s">
        <v>424</v>
      </c>
      <c r="Q195" s="236" t="s">
        <v>425</v>
      </c>
      <c r="R195" s="236" t="s">
        <v>328</v>
      </c>
      <c r="S195" s="236" t="s">
        <v>202</v>
      </c>
      <c r="T195" s="236">
        <v>14</v>
      </c>
      <c r="U195" s="236">
        <v>14</v>
      </c>
      <c r="V195" s="238">
        <v>69</v>
      </c>
      <c r="W195" s="236">
        <v>0</v>
      </c>
      <c r="X195" s="236">
        <v>3</v>
      </c>
      <c r="Y195" s="236" t="s">
        <v>203</v>
      </c>
      <c r="Z195" s="236" t="s">
        <v>4892</v>
      </c>
      <c r="AA195" s="236"/>
      <c r="AB195" s="236" t="s">
        <v>204</v>
      </c>
      <c r="AC195" s="236"/>
      <c r="AD195" s="236">
        <v>0</v>
      </c>
      <c r="AE195" s="236" t="s">
        <v>206</v>
      </c>
      <c r="AF195" s="236">
        <v>25</v>
      </c>
      <c r="AG195" s="236" t="s">
        <v>207</v>
      </c>
      <c r="AH195" s="236" t="s">
        <v>208</v>
      </c>
      <c r="AI195" s="236" t="s">
        <v>209</v>
      </c>
      <c r="AJ195" s="236">
        <v>0</v>
      </c>
      <c r="AK195" s="237">
        <v>46084</v>
      </c>
      <c r="AL195" s="236" t="s">
        <v>195</v>
      </c>
    </row>
    <row r="196" spans="1:38" ht="61.2" x14ac:dyDescent="0.3">
      <c r="A196" s="5" t="str">
        <f>TRIM(Z196)</f>
        <v>46598</v>
      </c>
      <c r="B196" s="228" t="str">
        <f>IFERROR(VLOOKUP(Table3[[#This Row],[Truck Number]], HolmanReport!C:C,1,0), "Research w.Holman")</f>
        <v>46598</v>
      </c>
      <c r="C19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6" s="229">
        <f ca="1">IF(Table3[[#This Row],[Ticket Status]]="OPEN", SUM((TODAY())-Table3[[#This Row],[Original Start Date]]), "Not Open")</f>
        <v>206</v>
      </c>
      <c r="E196" s="229" t="str">
        <f>Table3[[#This Row],[Renter Name]]</f>
        <v>ASCHBEA FELIX</v>
      </c>
      <c r="F196" s="229" t="str">
        <f>IFERROR(VLOOKUP(Table3[[#This Row],[Rental under Name: ]], 'TPMS-Auto'!C:G,5,0), "RESEARCH!!")</f>
        <v>AFELIX</v>
      </c>
      <c r="G196" s="229" t="str">
        <f>IFERROR(VLOOKUP(Table3[[#This Row],[Truck Number]],'TPMS-Auto'!$A:$K,3, 0), "Not Assigned in TPMS!!")</f>
        <v>ASCHBEA FELIX</v>
      </c>
      <c r="H196" s="229" t="str">
        <f>IFERROR(VLOOKUP(Table3[[#This Row],[Truck Number]],'TPMS-Auto'!$A:$K,7, 0), "Not Assigned in TPMS!!")</f>
        <v>AFELIX</v>
      </c>
      <c r="I196" s="69" t="str">
        <f>IFERROR(VLOOKUP(Table3[[#This Row],[Truck Number]], Query1[[TRUCK_LU]:[Service Date]],25, 0), "Not Assigned in TPMS!!")</f>
        <v>Not Assigned in TPMS!!</v>
      </c>
      <c r="J196" s="69" t="str">
        <f>IF(E196=E195, "Yes", "No")</f>
        <v>No</v>
      </c>
      <c r="K196" s="236" t="s">
        <v>2833</v>
      </c>
      <c r="L196" s="236" t="s">
        <v>1156</v>
      </c>
      <c r="M196" s="236" t="s">
        <v>215</v>
      </c>
      <c r="N196" s="236" t="s">
        <v>2834</v>
      </c>
      <c r="O196" s="237">
        <v>46060</v>
      </c>
      <c r="P196" s="236" t="s">
        <v>1160</v>
      </c>
      <c r="Q196" s="236" t="s">
        <v>1161</v>
      </c>
      <c r="R196" s="236" t="s">
        <v>318</v>
      </c>
      <c r="S196" s="236" t="s">
        <v>202</v>
      </c>
      <c r="T196" s="236">
        <v>30</v>
      </c>
      <c r="U196" s="236">
        <v>30</v>
      </c>
      <c r="V196" s="238">
        <v>86</v>
      </c>
      <c r="W196" s="236">
        <v>0</v>
      </c>
      <c r="X196" s="236">
        <v>27</v>
      </c>
      <c r="Y196" s="236" t="s">
        <v>203</v>
      </c>
      <c r="Z196" s="236" t="s">
        <v>1155</v>
      </c>
      <c r="AA196" s="236"/>
      <c r="AB196" s="236" t="s">
        <v>204</v>
      </c>
      <c r="AC196" s="236" t="s">
        <v>205</v>
      </c>
      <c r="AD196" s="236">
        <v>0</v>
      </c>
      <c r="AE196" s="236" t="s">
        <v>206</v>
      </c>
      <c r="AF196" s="236">
        <v>25</v>
      </c>
      <c r="AG196" s="236" t="s">
        <v>426</v>
      </c>
      <c r="AH196" s="236" t="s">
        <v>427</v>
      </c>
      <c r="AI196" s="236" t="s">
        <v>209</v>
      </c>
      <c r="AJ196" s="236">
        <v>6</v>
      </c>
      <c r="AK196" s="237">
        <v>45880</v>
      </c>
      <c r="AL196" s="236" t="s">
        <v>195</v>
      </c>
    </row>
    <row r="197" spans="1:38" ht="61.2" x14ac:dyDescent="0.3">
      <c r="A197" s="5" t="str">
        <f>TRIM(Z197)</f>
        <v>46621</v>
      </c>
      <c r="B197" s="228" t="str">
        <f>IFERROR(VLOOKUP(Table3[[#This Row],[Truck Number]], HolmanReport!C:C,1,0), "Research w.Holman")</f>
        <v>46621</v>
      </c>
      <c r="C197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7" s="229">
        <f ca="1">IF(Table3[[#This Row],[Ticket Status]]="OPEN", SUM((TODAY())-Table3[[#This Row],[Original Start Date]]), "Not Open")</f>
        <v>24</v>
      </c>
      <c r="E197" s="229" t="str">
        <f>Table3[[#This Row],[Renter Name]]</f>
        <v>RODRICK JONES</v>
      </c>
      <c r="F197" s="229" t="str">
        <f>IFERROR(VLOOKUP(Table3[[#This Row],[Rental under Name: ]], 'TPMS-Auto'!C:G,5,0), "RESEARCH!!")</f>
        <v>RJONES6</v>
      </c>
      <c r="G197" s="229" t="str">
        <f>IFERROR(VLOOKUP(Table3[[#This Row],[Truck Number]],'TPMS-Auto'!$A:$K,3, 0), "Not Assigned in TPMS!!")</f>
        <v>RODRICK JONES</v>
      </c>
      <c r="H197" s="229" t="str">
        <f>IFERROR(VLOOKUP(Table3[[#This Row],[Truck Number]],'TPMS-Auto'!$A:$K,7, 0), "Not Assigned in TPMS!!")</f>
        <v>RJONES6</v>
      </c>
      <c r="I197" s="69" t="str">
        <f>IFERROR(VLOOKUP(Table3[[#This Row],[Truck Number]], Query1[[TRUCK_LU]:[Service Date]],25, 0), "Not Assigned in TPMS!!")</f>
        <v>Not Assigned in TPMS!!</v>
      </c>
      <c r="J197" s="69" t="str">
        <f>IF(E197=E196, "Yes", "No")</f>
        <v>No</v>
      </c>
      <c r="K197" s="236" t="s">
        <v>3204</v>
      </c>
      <c r="L197" s="236" t="s">
        <v>3202</v>
      </c>
      <c r="M197" s="236" t="s">
        <v>197</v>
      </c>
      <c r="N197" s="236" t="s">
        <v>3205</v>
      </c>
      <c r="O197" s="237">
        <v>46062</v>
      </c>
      <c r="P197" s="236" t="s">
        <v>3206</v>
      </c>
      <c r="Q197" s="236" t="s">
        <v>3207</v>
      </c>
      <c r="R197" s="236" t="s">
        <v>575</v>
      </c>
      <c r="S197" s="236" t="s">
        <v>220</v>
      </c>
      <c r="T197" s="236">
        <v>25</v>
      </c>
      <c r="U197" s="236">
        <v>2</v>
      </c>
      <c r="V197" s="238">
        <v>68</v>
      </c>
      <c r="W197" s="236">
        <v>3</v>
      </c>
      <c r="X197" s="236">
        <v>25</v>
      </c>
      <c r="Y197" s="236" t="s">
        <v>203</v>
      </c>
      <c r="Z197" s="236" t="s">
        <v>3201</v>
      </c>
      <c r="AA197" s="236"/>
      <c r="AB197" s="236" t="s">
        <v>204</v>
      </c>
      <c r="AC197" s="236" t="s">
        <v>205</v>
      </c>
      <c r="AD197" s="236">
        <v>0</v>
      </c>
      <c r="AE197" s="236" t="s">
        <v>206</v>
      </c>
      <c r="AF197" s="236">
        <v>26</v>
      </c>
      <c r="AG197" s="236" t="s">
        <v>233</v>
      </c>
      <c r="AH197" s="236" t="s">
        <v>234</v>
      </c>
      <c r="AI197" s="236" t="s">
        <v>209</v>
      </c>
      <c r="AJ197" s="236">
        <v>0</v>
      </c>
      <c r="AK197" s="237">
        <v>46062</v>
      </c>
      <c r="AL197" s="236" t="s">
        <v>195</v>
      </c>
    </row>
    <row r="198" spans="1:38" ht="61.2" x14ac:dyDescent="0.3">
      <c r="A198" s="5" t="str">
        <f>TRIM(Z198)</f>
        <v>46622</v>
      </c>
      <c r="B198" s="228" t="str">
        <f>IFERROR(VLOOKUP(Table3[[#This Row],[Truck Number]], HolmanReport!C:C,1,0), "Research w.Holman")</f>
        <v>Research w.Holman</v>
      </c>
      <c r="C19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8" s="229">
        <f ca="1">IF(Table3[[#This Row],[Ticket Status]]="OPEN", SUM((TODAY())-Table3[[#This Row],[Original Start Date]]), "Not Open")</f>
        <v>219</v>
      </c>
      <c r="E198" s="229" t="str">
        <f>Table3[[#This Row],[Renter Name]]</f>
        <v>GEORGE HORIATES</v>
      </c>
      <c r="F198" s="229" t="str">
        <f>IFERROR(VLOOKUP(Table3[[#This Row],[Rental under Name: ]], 'TPMS-Auto'!C:G,5,0), "RESEARCH!!")</f>
        <v>GHORIAT</v>
      </c>
      <c r="G198" s="229" t="str">
        <f>IFERROR(VLOOKUP(Table3[[#This Row],[Truck Number]],'TPMS-Auto'!$A:$K,3, 0), "Not Assigned in TPMS!!")</f>
        <v>GEORGE HORIATES</v>
      </c>
      <c r="H198" s="229" t="str">
        <f>IFERROR(VLOOKUP(Table3[[#This Row],[Truck Number]],'TPMS-Auto'!$A:$K,7, 0), "Not Assigned in TPMS!!")</f>
        <v>GHORIAT</v>
      </c>
      <c r="I198" s="69" t="str">
        <f>IFERROR(VLOOKUP(Table3[[#This Row],[Truck Number]], Query1[[TRUCK_LU]:[Service Date]],25, 0), "Not Assigned in TPMS!!")</f>
        <v>Not Assigned in TPMS!!</v>
      </c>
      <c r="J198" s="69" t="str">
        <f>IF(E198=E197, "Yes", "No")</f>
        <v>No</v>
      </c>
      <c r="K198" s="236" t="s">
        <v>31238</v>
      </c>
      <c r="L198" s="236" t="s">
        <v>1172</v>
      </c>
      <c r="M198" s="236" t="s">
        <v>197</v>
      </c>
      <c r="N198" s="236" t="s">
        <v>31239</v>
      </c>
      <c r="O198" s="237">
        <v>46077</v>
      </c>
      <c r="P198" s="236" t="s">
        <v>1176</v>
      </c>
      <c r="Q198" s="236" t="s">
        <v>1177</v>
      </c>
      <c r="R198" s="236" t="s">
        <v>297</v>
      </c>
      <c r="S198" s="236" t="s">
        <v>202</v>
      </c>
      <c r="T198" s="236">
        <v>15</v>
      </c>
      <c r="U198" s="236">
        <v>1</v>
      </c>
      <c r="V198" s="238">
        <v>69</v>
      </c>
      <c r="W198" s="236">
        <v>1</v>
      </c>
      <c r="X198" s="236">
        <v>10</v>
      </c>
      <c r="Y198" s="236" t="s">
        <v>203</v>
      </c>
      <c r="Z198" s="236" t="s">
        <v>1171</v>
      </c>
      <c r="AA198" s="236"/>
      <c r="AB198" s="236" t="s">
        <v>204</v>
      </c>
      <c r="AC198" s="236" t="s">
        <v>205</v>
      </c>
      <c r="AD198" s="236">
        <v>0</v>
      </c>
      <c r="AE198" s="236" t="s">
        <v>206</v>
      </c>
      <c r="AF198" s="236">
        <v>23</v>
      </c>
      <c r="AG198" s="236" t="s">
        <v>319</v>
      </c>
      <c r="AH198" s="236" t="s">
        <v>1178</v>
      </c>
      <c r="AI198" s="236" t="s">
        <v>209</v>
      </c>
      <c r="AJ198" s="236">
        <v>7</v>
      </c>
      <c r="AK198" s="237">
        <v>45867</v>
      </c>
      <c r="AL198" s="236" t="s">
        <v>195</v>
      </c>
    </row>
    <row r="199" spans="1:38" ht="61.2" x14ac:dyDescent="0.3">
      <c r="A199" s="5" t="str">
        <f>TRIM(Z199)</f>
        <v>46629</v>
      </c>
      <c r="B199" s="228" t="str">
        <f>IFERROR(VLOOKUP(Table3[[#This Row],[Truck Number]], HolmanReport!C:C,1,0), "Research w.Holman")</f>
        <v>46629</v>
      </c>
      <c r="C19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9" s="229">
        <f ca="1">IF(Table3[[#This Row],[Ticket Status]]="OPEN", SUM((TODAY())-Table3[[#This Row],[Original Start Date]]), "Not Open")</f>
        <v>84</v>
      </c>
      <c r="E199" s="229" t="str">
        <f>Table3[[#This Row],[Renter Name]]</f>
        <v>FREDDIE CARABALLO</v>
      </c>
      <c r="F199" s="229" t="str">
        <f>IFERROR(VLOOKUP(Table3[[#This Row],[Rental under Name: ]], 'TPMS-Auto'!C:G,5,0), "RESEARCH!!")</f>
        <v>FCARABA</v>
      </c>
      <c r="G199" s="229" t="str">
        <f>IFERROR(VLOOKUP(Table3[[#This Row],[Truck Number]],'TPMS-Auto'!$A:$K,3, 0), "Not Assigned in TPMS!!")</f>
        <v>FREDDIE CARABALLO</v>
      </c>
      <c r="H199" s="229" t="str">
        <f>IFERROR(VLOOKUP(Table3[[#This Row],[Truck Number]],'TPMS-Auto'!$A:$K,7, 0), "Not Assigned in TPMS!!")</f>
        <v>FCARABA</v>
      </c>
      <c r="I199" s="69" t="str">
        <f>IFERROR(VLOOKUP(Table3[[#This Row],[Truck Number]], Query1[[TRUCK_LU]:[Service Date]],25, 0), "Not Assigned in TPMS!!")</f>
        <v>Not Assigned in TPMS!!</v>
      </c>
      <c r="J199" s="69" t="str">
        <f>IF(E199=E198, "Yes", "No")</f>
        <v>No</v>
      </c>
      <c r="K199" s="236" t="s">
        <v>2835</v>
      </c>
      <c r="L199" s="236" t="s">
        <v>1180</v>
      </c>
      <c r="M199" s="236" t="s">
        <v>197</v>
      </c>
      <c r="N199" s="236" t="s">
        <v>2836</v>
      </c>
      <c r="O199" s="237">
        <v>46062</v>
      </c>
      <c r="P199" s="236" t="s">
        <v>1184</v>
      </c>
      <c r="Q199" s="236" t="s">
        <v>1185</v>
      </c>
      <c r="R199" s="236" t="s">
        <v>297</v>
      </c>
      <c r="S199" s="236" t="s">
        <v>202</v>
      </c>
      <c r="T199" s="236">
        <v>24</v>
      </c>
      <c r="U199" s="236">
        <v>3</v>
      </c>
      <c r="V199" s="238">
        <v>68</v>
      </c>
      <c r="W199" s="236">
        <v>2</v>
      </c>
      <c r="X199" s="236">
        <v>25</v>
      </c>
      <c r="Y199" s="236" t="s">
        <v>203</v>
      </c>
      <c r="Z199" s="236" t="s">
        <v>1179</v>
      </c>
      <c r="AA199" s="236"/>
      <c r="AB199" s="236" t="s">
        <v>204</v>
      </c>
      <c r="AC199" s="236" t="s">
        <v>205</v>
      </c>
      <c r="AD199" s="236">
        <v>1</v>
      </c>
      <c r="AE199" s="236" t="s">
        <v>206</v>
      </c>
      <c r="AF199" s="236">
        <v>26</v>
      </c>
      <c r="AG199" s="236" t="s">
        <v>345</v>
      </c>
      <c r="AH199" s="236" t="s">
        <v>400</v>
      </c>
      <c r="AI199" s="236" t="s">
        <v>209</v>
      </c>
      <c r="AJ199" s="236">
        <v>2</v>
      </c>
      <c r="AK199" s="237">
        <v>46002</v>
      </c>
      <c r="AL199" s="236" t="s">
        <v>223</v>
      </c>
    </row>
    <row r="200" spans="1:38" ht="61.2" x14ac:dyDescent="0.3">
      <c r="A200" s="5" t="str">
        <f>TRIM(Z200)</f>
        <v>46630</v>
      </c>
      <c r="B200" s="228" t="str">
        <f>IFERROR(VLOOKUP(Table3[[#This Row],[Truck Number]], HolmanReport!C:C,1,0), "Research w.Holman")</f>
        <v>46630</v>
      </c>
      <c r="C200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00" s="229">
        <f ca="1">IF(Table3[[#This Row],[Ticket Status]]="OPEN", SUM((TODAY())-Table3[[#This Row],[Original Start Date]]), "Not Open")</f>
        <v>27</v>
      </c>
      <c r="E200" s="229" t="str">
        <f>Table3[[#This Row],[Renter Name]]</f>
        <v>WILLIAM POE</v>
      </c>
      <c r="F200" s="229" t="str">
        <f>IFERROR(VLOOKUP(Table3[[#This Row],[Rental under Name: ]], 'TPMS-Auto'!C:G,5,0), "RESEARCH!!")</f>
        <v>WPOE1</v>
      </c>
      <c r="G200" s="229" t="str">
        <f>IFERROR(VLOOKUP(Table3[[#This Row],[Truck Number]],'TPMS-Auto'!$A:$K,3, 0), "Not Assigned in TPMS!!")</f>
        <v>WILLIAM POE</v>
      </c>
      <c r="H200" s="229" t="str">
        <f>IFERROR(VLOOKUP(Table3[[#This Row],[Truck Number]],'TPMS-Auto'!$A:$K,7, 0), "Not Assigned in TPMS!!")</f>
        <v>WPOE1</v>
      </c>
      <c r="I200" s="69" t="str">
        <f>IFERROR(VLOOKUP(Table3[[#This Row],[Truck Number]], Query1[[TRUCK_LU]:[Service Date]],25, 0), "Not Assigned in TPMS!!")</f>
        <v>Not Assigned in TPMS!!</v>
      </c>
      <c r="J200" s="69" t="str">
        <f>IF(E200=E199, "Yes", "No")</f>
        <v>No</v>
      </c>
      <c r="K200" s="236" t="s">
        <v>3211</v>
      </c>
      <c r="L200" s="236" t="s">
        <v>3209</v>
      </c>
      <c r="M200" s="236" t="s">
        <v>197</v>
      </c>
      <c r="N200" s="236" t="s">
        <v>3212</v>
      </c>
      <c r="O200" s="237">
        <v>46059</v>
      </c>
      <c r="P200" s="236" t="s">
        <v>3213</v>
      </c>
      <c r="Q200" s="236" t="s">
        <v>3214</v>
      </c>
      <c r="R200" s="236" t="s">
        <v>983</v>
      </c>
      <c r="S200" s="236" t="s">
        <v>202</v>
      </c>
      <c r="T200" s="236">
        <v>26</v>
      </c>
      <c r="U200" s="236">
        <v>14</v>
      </c>
      <c r="V200" s="238">
        <v>68</v>
      </c>
      <c r="W200" s="236">
        <v>1</v>
      </c>
      <c r="X200" s="236">
        <v>28</v>
      </c>
      <c r="Y200" s="236" t="s">
        <v>203</v>
      </c>
      <c r="Z200" s="236" t="s">
        <v>3208</v>
      </c>
      <c r="AA200" s="236"/>
      <c r="AB200" s="236" t="s">
        <v>204</v>
      </c>
      <c r="AC200" s="236" t="s">
        <v>205</v>
      </c>
      <c r="AD200" s="236">
        <v>2</v>
      </c>
      <c r="AE200" s="236" t="s">
        <v>206</v>
      </c>
      <c r="AF200" s="236">
        <v>25</v>
      </c>
      <c r="AG200" s="236" t="s">
        <v>233</v>
      </c>
      <c r="AH200" s="236" t="s">
        <v>551</v>
      </c>
      <c r="AI200" s="236" t="s">
        <v>209</v>
      </c>
      <c r="AJ200" s="236">
        <v>0</v>
      </c>
      <c r="AK200" s="237">
        <v>46059</v>
      </c>
      <c r="AL200" s="236" t="s">
        <v>195</v>
      </c>
    </row>
    <row r="201" spans="1:38" ht="61.2" x14ac:dyDescent="0.3">
      <c r="A201" s="5" t="str">
        <f>TRIM(Z201)</f>
        <v>46645</v>
      </c>
      <c r="B201" s="228" t="str">
        <f>IFERROR(VLOOKUP(Table3[[#This Row],[Truck Number]], HolmanReport!C:C,1,0), "Research w.Holman")</f>
        <v>46645</v>
      </c>
      <c r="C20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1" s="229">
        <f ca="1">IF(Table3[[#This Row],[Ticket Status]]="OPEN", SUM((TODAY())-Table3[[#This Row],[Original Start Date]]), "Not Open")</f>
        <v>119</v>
      </c>
      <c r="E201" s="229" t="str">
        <f>Table3[[#This Row],[Renter Name]]</f>
        <v>GEORGE PAGONAS</v>
      </c>
      <c r="F201" s="229" t="str">
        <f>IFERROR(VLOOKUP(Table3[[#This Row],[Rental under Name: ]], 'TPMS-Auto'!C:G,5,0), "RESEARCH!!")</f>
        <v>GPAGONA</v>
      </c>
      <c r="G201" s="229" t="str">
        <f>IFERROR(VLOOKUP(Table3[[#This Row],[Truck Number]],'TPMS-Auto'!$A:$K,3, 0), "Not Assigned in TPMS!!")</f>
        <v>Not Assigned in TPMS!!</v>
      </c>
      <c r="H201" s="229" t="str">
        <f>IFERROR(VLOOKUP(Table3[[#This Row],[Truck Number]],'TPMS-Auto'!$A:$K,7, 0), "Not Assigned in TPMS!!")</f>
        <v>Not Assigned in TPMS!!</v>
      </c>
      <c r="I201" s="69" t="str">
        <f>IFERROR(VLOOKUP(Table3[[#This Row],[Truck Number]], Query1[[TRUCK_LU]:[Service Date]],25, 0), "Not Assigned in TPMS!!")</f>
        <v>Not Assigned in TPMS!!</v>
      </c>
      <c r="J201" s="69" t="str">
        <f>IF(E201=E200, "Yes", "No")</f>
        <v>No</v>
      </c>
      <c r="K201" s="236" t="s">
        <v>2837</v>
      </c>
      <c r="L201" s="236" t="s">
        <v>1194</v>
      </c>
      <c r="M201" s="236" t="s">
        <v>215</v>
      </c>
      <c r="N201" s="236" t="s">
        <v>2838</v>
      </c>
      <c r="O201" s="237">
        <v>46057</v>
      </c>
      <c r="P201" s="236" t="s">
        <v>1198</v>
      </c>
      <c r="Q201" s="236" t="s">
        <v>1199</v>
      </c>
      <c r="R201" s="236" t="s">
        <v>297</v>
      </c>
      <c r="S201" s="236" t="s">
        <v>202</v>
      </c>
      <c r="T201" s="236">
        <v>30</v>
      </c>
      <c r="U201" s="236">
        <v>30</v>
      </c>
      <c r="V201" s="238">
        <v>69</v>
      </c>
      <c r="W201" s="236">
        <v>0</v>
      </c>
      <c r="X201" s="236">
        <v>30</v>
      </c>
      <c r="Y201" s="236" t="s">
        <v>203</v>
      </c>
      <c r="Z201" s="236" t="s">
        <v>1193</v>
      </c>
      <c r="AA201" s="236"/>
      <c r="AB201" s="236" t="s">
        <v>204</v>
      </c>
      <c r="AC201" s="236" t="s">
        <v>205</v>
      </c>
      <c r="AD201" s="236">
        <v>0</v>
      </c>
      <c r="AE201" s="236" t="s">
        <v>206</v>
      </c>
      <c r="AF201" s="236">
        <v>24</v>
      </c>
      <c r="AG201" s="236" t="s">
        <v>270</v>
      </c>
      <c r="AH201" s="236" t="s">
        <v>2127</v>
      </c>
      <c r="AI201" s="236" t="s">
        <v>209</v>
      </c>
      <c r="AJ201" s="236">
        <v>3</v>
      </c>
      <c r="AK201" s="237">
        <v>45967</v>
      </c>
      <c r="AL201" s="236" t="s">
        <v>195</v>
      </c>
    </row>
    <row r="202" spans="1:38" ht="61.2" x14ac:dyDescent="0.3">
      <c r="A202" s="5" t="str">
        <f>TRIM(Z202)</f>
        <v>46657</v>
      </c>
      <c r="B202" s="228" t="str">
        <f>IFERROR(VLOOKUP(Table3[[#This Row],[Truck Number]], HolmanReport!C:C,1,0), "Research w.Holman")</f>
        <v>46657</v>
      </c>
      <c r="C20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2" s="229">
        <f ca="1">IF(Table3[[#This Row],[Ticket Status]]="OPEN", SUM((TODAY())-Table3[[#This Row],[Original Start Date]]), "Not Open")</f>
        <v>190</v>
      </c>
      <c r="E202" s="229" t="str">
        <f>Table3[[#This Row],[Renter Name]]</f>
        <v>COREY KING</v>
      </c>
      <c r="F202" s="229" t="str">
        <f>IFERROR(VLOOKUP(Table3[[#This Row],[Rental under Name: ]], 'TPMS-Auto'!C:G,5,0), "RESEARCH!!")</f>
        <v>CKING</v>
      </c>
      <c r="G202" s="229" t="str">
        <f>IFERROR(VLOOKUP(Table3[[#This Row],[Truck Number]],'TPMS-Auto'!$A:$K,3, 0), "Not Assigned in TPMS!!")</f>
        <v>Not Assigned in TPMS!!</v>
      </c>
      <c r="H202" s="229" t="str">
        <f>IFERROR(VLOOKUP(Table3[[#This Row],[Truck Number]],'TPMS-Auto'!$A:$K,7, 0), "Not Assigned in TPMS!!")</f>
        <v>Not Assigned in TPMS!!</v>
      </c>
      <c r="I202" s="69" t="str">
        <f>IFERROR(VLOOKUP(Table3[[#This Row],[Truck Number]], Query1[[TRUCK_LU]:[Service Date]],25, 0), "Not Assigned in TPMS!!")</f>
        <v>Not Assigned in TPMS!!</v>
      </c>
      <c r="J202" s="69" t="str">
        <f>IF(E202=E201, "Yes", "No")</f>
        <v>No</v>
      </c>
      <c r="K202" s="236" t="s">
        <v>2840</v>
      </c>
      <c r="L202" s="236" t="s">
        <v>1201</v>
      </c>
      <c r="M202" s="236" t="s">
        <v>215</v>
      </c>
      <c r="N202" s="236" t="s">
        <v>2841</v>
      </c>
      <c r="O202" s="237">
        <v>46076</v>
      </c>
      <c r="P202" s="236" t="s">
        <v>1206</v>
      </c>
      <c r="Q202" s="236" t="s">
        <v>1207</v>
      </c>
      <c r="R202" s="236" t="s">
        <v>477</v>
      </c>
      <c r="S202" s="236" t="s">
        <v>367</v>
      </c>
      <c r="T202" s="236">
        <v>30</v>
      </c>
      <c r="U202" s="236">
        <v>30</v>
      </c>
      <c r="V202" s="238">
        <v>68</v>
      </c>
      <c r="W202" s="236">
        <v>0</v>
      </c>
      <c r="X202" s="236">
        <v>11</v>
      </c>
      <c r="Y202" s="236" t="s">
        <v>203</v>
      </c>
      <c r="Z202" s="236" t="s">
        <v>1200</v>
      </c>
      <c r="AA202" s="236"/>
      <c r="AB202" s="236" t="s">
        <v>204</v>
      </c>
      <c r="AC202" s="236" t="s">
        <v>205</v>
      </c>
      <c r="AD202" s="236">
        <v>0</v>
      </c>
      <c r="AE202" s="236" t="s">
        <v>206</v>
      </c>
      <c r="AF202" s="236">
        <v>26</v>
      </c>
      <c r="AG202" s="236" t="s">
        <v>298</v>
      </c>
      <c r="AH202" s="236" t="s">
        <v>505</v>
      </c>
      <c r="AI202" s="236" t="s">
        <v>209</v>
      </c>
      <c r="AJ202" s="236">
        <v>6</v>
      </c>
      <c r="AK202" s="237">
        <v>45896</v>
      </c>
      <c r="AL202" s="236" t="s">
        <v>195</v>
      </c>
    </row>
    <row r="203" spans="1:38" ht="61.2" x14ac:dyDescent="0.3">
      <c r="A203" s="5" t="str">
        <f>TRIM(Z203)</f>
        <v>46677</v>
      </c>
      <c r="B203" s="228" t="str">
        <f>IFERROR(VLOOKUP(Table3[[#This Row],[Truck Number]], HolmanReport!C:C,1,0), "Research w.Holman")</f>
        <v>46677</v>
      </c>
      <c r="C20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3" s="229">
        <f ca="1">IF(Table3[[#This Row],[Ticket Status]]="OPEN", SUM((TODAY())-Table3[[#This Row],[Original Start Date]]), "Not Open")</f>
        <v>38</v>
      </c>
      <c r="E203" s="229" t="str">
        <f>Table3[[#This Row],[Renter Name]]</f>
        <v>DWIGHT PINK</v>
      </c>
      <c r="F203" s="229" t="str">
        <f>IFERROR(VLOOKUP(Table3[[#This Row],[Rental under Name: ]], 'TPMS-Auto'!C:G,5,0), "RESEARCH!!")</f>
        <v>DPINK2</v>
      </c>
      <c r="G203" s="229" t="str">
        <f>IFERROR(VLOOKUP(Table3[[#This Row],[Truck Number]],'TPMS-Auto'!$A:$K,3, 0), "Not Assigned in TPMS!!")</f>
        <v>DWIGHT PINK</v>
      </c>
      <c r="H203" s="229" t="str">
        <f>IFERROR(VLOOKUP(Table3[[#This Row],[Truck Number]],'TPMS-Auto'!$A:$K,7, 0), "Not Assigned in TPMS!!")</f>
        <v>DPINK2</v>
      </c>
      <c r="I203" s="69" t="str">
        <f>IFERROR(VLOOKUP(Table3[[#This Row],[Truck Number]], Query1[[TRUCK_LU]:[Service Date]],25, 0), "Not Assigned in TPMS!!")</f>
        <v>Not Assigned in TPMS!!</v>
      </c>
      <c r="J203" s="69" t="str">
        <f>IF(E203=E202, "Yes", "No")</f>
        <v>No</v>
      </c>
      <c r="K203" s="236" t="s">
        <v>2845</v>
      </c>
      <c r="L203" s="236" t="s">
        <v>2843</v>
      </c>
      <c r="M203" s="236" t="s">
        <v>197</v>
      </c>
      <c r="N203" s="236" t="s">
        <v>2846</v>
      </c>
      <c r="O203" s="237">
        <v>46077</v>
      </c>
      <c r="P203" s="236" t="s">
        <v>2847</v>
      </c>
      <c r="Q203" s="236" t="s">
        <v>2848</v>
      </c>
      <c r="R203" s="236" t="s">
        <v>297</v>
      </c>
      <c r="S203" s="236" t="s">
        <v>202</v>
      </c>
      <c r="T203" s="236">
        <v>11</v>
      </c>
      <c r="U203" s="236">
        <v>2</v>
      </c>
      <c r="V203" s="238">
        <v>69</v>
      </c>
      <c r="W203" s="236">
        <v>1</v>
      </c>
      <c r="X203" s="236">
        <v>10</v>
      </c>
      <c r="Y203" s="236" t="s">
        <v>203</v>
      </c>
      <c r="Z203" s="236" t="s">
        <v>2842</v>
      </c>
      <c r="AA203" s="236"/>
      <c r="AB203" s="236" t="s">
        <v>204</v>
      </c>
      <c r="AC203" s="236" t="s">
        <v>205</v>
      </c>
      <c r="AD203" s="236">
        <v>0</v>
      </c>
      <c r="AE203" s="236" t="s">
        <v>206</v>
      </c>
      <c r="AF203" s="236">
        <v>25</v>
      </c>
      <c r="AG203" s="236" t="s">
        <v>207</v>
      </c>
      <c r="AH203" s="236" t="s">
        <v>208</v>
      </c>
      <c r="AI203" s="236" t="s">
        <v>209</v>
      </c>
      <c r="AJ203" s="236">
        <v>1</v>
      </c>
      <c r="AK203" s="237">
        <v>46048</v>
      </c>
      <c r="AL203" s="236" t="s">
        <v>195</v>
      </c>
    </row>
    <row r="204" spans="1:38" ht="30.6" x14ac:dyDescent="0.3">
      <c r="A204" s="5" t="str">
        <f>TRIM(Z204)</f>
        <v>46688</v>
      </c>
      <c r="B204" s="228" t="str">
        <f>IFERROR(VLOOKUP(Table3[[#This Row],[Truck Number]], HolmanReport!C:C,1,0), "Research w.Holman")</f>
        <v>46688</v>
      </c>
      <c r="C20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4" s="229">
        <f ca="1">IF(Table3[[#This Row],[Ticket Status]]="OPEN", SUM((TODAY())-Table3[[#This Row],[Original Start Date]]), "Not Open")</f>
        <v>10</v>
      </c>
      <c r="E204" s="229" t="str">
        <f>Table3[[#This Row],[Renter Name]]</f>
        <v>JOHN ARRINGTON</v>
      </c>
      <c r="F204" s="229" t="str">
        <f>IFERROR(VLOOKUP(Table3[[#This Row],[Rental under Name: ]], 'TPMS-Auto'!C:G,5,0), "RESEARCH!!")</f>
        <v>JARRING</v>
      </c>
      <c r="G204" s="229" t="str">
        <f>IFERROR(VLOOKUP(Table3[[#This Row],[Truck Number]],'TPMS-Auto'!$A:$K,3, 0), "Not Assigned in TPMS!!")</f>
        <v>JOHN ARRINGTON</v>
      </c>
      <c r="H204" s="229" t="str">
        <f>IFERROR(VLOOKUP(Table3[[#This Row],[Truck Number]],'TPMS-Auto'!$A:$K,7, 0), "Not Assigned in TPMS!!")</f>
        <v>JARRING</v>
      </c>
      <c r="I204" s="69" t="str">
        <f>IFERROR(VLOOKUP(Table3[[#This Row],[Truck Number]], Query1[[TRUCK_LU]:[Service Date]],25, 0), "Not Assigned in TPMS!!")</f>
        <v>Not Assigned in TPMS!!</v>
      </c>
      <c r="J204" s="69" t="str">
        <f>IF(E204=E203, "Yes", "No")</f>
        <v>No</v>
      </c>
      <c r="K204" s="236" t="s">
        <v>3551</v>
      </c>
      <c r="L204" s="236" t="s">
        <v>1216</v>
      </c>
      <c r="M204" s="236" t="s">
        <v>197</v>
      </c>
      <c r="N204" s="236" t="s">
        <v>3552</v>
      </c>
      <c r="O204" s="237">
        <v>46076</v>
      </c>
      <c r="P204" s="236" t="s">
        <v>1220</v>
      </c>
      <c r="Q204" s="236" t="s">
        <v>1221</v>
      </c>
      <c r="R204" s="236" t="s">
        <v>983</v>
      </c>
      <c r="S204" s="236" t="s">
        <v>220</v>
      </c>
      <c r="T204" s="236">
        <v>12</v>
      </c>
      <c r="U204" s="236">
        <v>7</v>
      </c>
      <c r="V204" s="238">
        <v>68</v>
      </c>
      <c r="W204" s="236">
        <v>1</v>
      </c>
      <c r="X204" s="236">
        <v>11</v>
      </c>
      <c r="Y204" s="236" t="s">
        <v>203</v>
      </c>
      <c r="Z204" s="236" t="s">
        <v>1215</v>
      </c>
      <c r="AA204" s="236"/>
      <c r="AB204" s="236" t="s">
        <v>204</v>
      </c>
      <c r="AC204" s="236" t="s">
        <v>205</v>
      </c>
      <c r="AD204" s="236">
        <v>0</v>
      </c>
      <c r="AE204" s="236" t="s">
        <v>206</v>
      </c>
      <c r="AF204" s="236">
        <v>24</v>
      </c>
      <c r="AG204" s="236" t="s">
        <v>319</v>
      </c>
      <c r="AH204" s="236" t="s">
        <v>590</v>
      </c>
      <c r="AI204" s="236" t="s">
        <v>209</v>
      </c>
      <c r="AJ204" s="236">
        <v>0</v>
      </c>
      <c r="AK204" s="237">
        <v>46076</v>
      </c>
      <c r="AL204" s="236" t="s">
        <v>195</v>
      </c>
    </row>
    <row r="205" spans="1:38" ht="61.2" x14ac:dyDescent="0.3">
      <c r="A205" s="5" t="str">
        <f>TRIM(Z205)</f>
        <v>46689</v>
      </c>
      <c r="B205" s="228" t="str">
        <f>IFERROR(VLOOKUP(Table3[[#This Row],[Truck Number]], HolmanReport!C:C,1,0), "Research w.Holman")</f>
        <v>Research w.Holman</v>
      </c>
      <c r="C20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5" s="229">
        <f ca="1">IF(Table3[[#This Row],[Ticket Status]]="OPEN", SUM((TODAY())-Table3[[#This Row],[Original Start Date]]), "Not Open")</f>
        <v>240</v>
      </c>
      <c r="E205" s="229" t="str">
        <f>Table3[[#This Row],[Renter Name]]</f>
        <v>JONATHAN MCMEINS</v>
      </c>
      <c r="F205" s="229" t="str">
        <f>IFERROR(VLOOKUP(Table3[[#This Row],[Rental under Name: ]], 'TPMS-Auto'!C:G,5,0), "RESEARCH!!")</f>
        <v>JMCMEIN</v>
      </c>
      <c r="G205" s="229" t="str">
        <f>IFERROR(VLOOKUP(Table3[[#This Row],[Truck Number]],'TPMS-Auto'!$A:$K,3, 0), "Not Assigned in TPMS!!")</f>
        <v>AMIR BLAND</v>
      </c>
      <c r="H205" s="229" t="str">
        <f>IFERROR(VLOOKUP(Table3[[#This Row],[Truck Number]],'TPMS-Auto'!$A:$K,7, 0), "Not Assigned in TPMS!!")</f>
        <v>ABLAND</v>
      </c>
      <c r="I205" s="69" t="str">
        <f>IFERROR(VLOOKUP(Table3[[#This Row],[Truck Number]], Query1[[TRUCK_LU]:[Service Date]],25, 0), "Not Assigned in TPMS!!")</f>
        <v>Not Assigned in TPMS!!</v>
      </c>
      <c r="J205" s="69" t="str">
        <f>IF(E205=E204, "Yes", "No")</f>
        <v>No</v>
      </c>
      <c r="K205" s="236" t="s">
        <v>2849</v>
      </c>
      <c r="L205" s="236" t="s">
        <v>1223</v>
      </c>
      <c r="M205" s="236" t="s">
        <v>215</v>
      </c>
      <c r="N205" s="236" t="s">
        <v>2850</v>
      </c>
      <c r="O205" s="237">
        <v>46055</v>
      </c>
      <c r="P205" s="236" t="s">
        <v>1229</v>
      </c>
      <c r="Q205" s="236" t="s">
        <v>1230</v>
      </c>
      <c r="R205" s="236" t="s">
        <v>575</v>
      </c>
      <c r="S205" s="236" t="s">
        <v>202</v>
      </c>
      <c r="T205" s="236">
        <v>30</v>
      </c>
      <c r="U205" s="236">
        <v>30</v>
      </c>
      <c r="V205" s="238">
        <v>68</v>
      </c>
      <c r="W205" s="236">
        <v>0</v>
      </c>
      <c r="X205" s="236">
        <v>32</v>
      </c>
      <c r="Y205" s="236" t="s">
        <v>203</v>
      </c>
      <c r="Z205" s="236" t="s">
        <v>1222</v>
      </c>
      <c r="AA205" s="236"/>
      <c r="AB205" s="236" t="s">
        <v>204</v>
      </c>
      <c r="AC205" s="236" t="s">
        <v>205</v>
      </c>
      <c r="AD205" s="236">
        <v>2</v>
      </c>
      <c r="AE205" s="236" t="s">
        <v>206</v>
      </c>
      <c r="AF205" s="236">
        <v>23</v>
      </c>
      <c r="AG205" s="236" t="s">
        <v>207</v>
      </c>
      <c r="AH205" s="236" t="s">
        <v>208</v>
      </c>
      <c r="AI205" s="236" t="s">
        <v>209</v>
      </c>
      <c r="AJ205" s="236">
        <v>7</v>
      </c>
      <c r="AK205" s="237">
        <v>45846</v>
      </c>
      <c r="AL205" s="236" t="s">
        <v>195</v>
      </c>
    </row>
    <row r="206" spans="1:38" ht="61.2" x14ac:dyDescent="0.3">
      <c r="A206" s="5" t="str">
        <f>TRIM(Z206)</f>
        <v>46689</v>
      </c>
      <c r="B206" s="228" t="str">
        <f>IFERROR(VLOOKUP(Table3[[#This Row],[Truck Number]], HolmanReport!C:C,1,0), "Research w.Holman")</f>
        <v>Research w.Holman</v>
      </c>
      <c r="C20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6" s="229">
        <f ca="1">IF(Table3[[#This Row],[Ticket Status]]="OPEN", SUM((TODAY())-Table3[[#This Row],[Original Start Date]]), "Not Open")</f>
        <v>225</v>
      </c>
      <c r="E206" s="229" t="str">
        <f>Table3[[#This Row],[Renter Name]]</f>
        <v>AMIR BLAND-ASWAD</v>
      </c>
      <c r="F206" s="229" t="str">
        <f>IFERROR(VLOOKUP(Table3[[#This Row],[Rental under Name: ]], 'TPMS-Auto'!C:G,5,0), "RESEARCH!!")</f>
        <v>RESEARCH!!</v>
      </c>
      <c r="G206" s="229" t="str">
        <f>IFERROR(VLOOKUP(Table3[[#This Row],[Truck Number]],'TPMS-Auto'!$A:$K,3, 0), "Not Assigned in TPMS!!")</f>
        <v>AMIR BLAND</v>
      </c>
      <c r="H206" s="229" t="str">
        <f>IFERROR(VLOOKUP(Table3[[#This Row],[Truck Number]],'TPMS-Auto'!$A:$K,7, 0), "Not Assigned in TPMS!!")</f>
        <v>ABLAND</v>
      </c>
      <c r="I206" s="69" t="str">
        <f>IFERROR(VLOOKUP(Table3[[#This Row],[Truck Number]], Query1[[TRUCK_LU]:[Service Date]],25, 0), "Not Assigned in TPMS!!")</f>
        <v>Not Assigned in TPMS!!</v>
      </c>
      <c r="J206" s="69" t="str">
        <f>IF(E206=E205, "Yes", "No")</f>
        <v>No</v>
      </c>
      <c r="K206" s="236" t="s">
        <v>31380</v>
      </c>
      <c r="L206" s="236" t="s">
        <v>1231</v>
      </c>
      <c r="M206" s="236" t="s">
        <v>215</v>
      </c>
      <c r="N206" s="236" t="s">
        <v>31381</v>
      </c>
      <c r="O206" s="237">
        <v>46071</v>
      </c>
      <c r="P206" s="236" t="s">
        <v>1234</v>
      </c>
      <c r="Q206" s="236" t="s">
        <v>1235</v>
      </c>
      <c r="R206" s="236" t="s">
        <v>575</v>
      </c>
      <c r="S206" s="236" t="s">
        <v>202</v>
      </c>
      <c r="T206" s="236">
        <v>30</v>
      </c>
      <c r="U206" s="236">
        <v>30</v>
      </c>
      <c r="V206" s="238">
        <v>73</v>
      </c>
      <c r="W206" s="236">
        <v>0</v>
      </c>
      <c r="X206" s="236">
        <v>16</v>
      </c>
      <c r="Y206" s="236" t="s">
        <v>203</v>
      </c>
      <c r="Z206" s="236" t="s">
        <v>1222</v>
      </c>
      <c r="AA206" s="236"/>
      <c r="AB206" s="236" t="s">
        <v>204</v>
      </c>
      <c r="AC206" s="236" t="s">
        <v>205</v>
      </c>
      <c r="AD206" s="236">
        <v>0</v>
      </c>
      <c r="AE206" s="236" t="s">
        <v>206</v>
      </c>
      <c r="AF206" s="236">
        <v>25</v>
      </c>
      <c r="AG206" s="236" t="s">
        <v>207</v>
      </c>
      <c r="AH206" s="236" t="s">
        <v>208</v>
      </c>
      <c r="AI206" s="236" t="s">
        <v>209</v>
      </c>
      <c r="AJ206" s="236">
        <v>7</v>
      </c>
      <c r="AK206" s="237">
        <v>45861</v>
      </c>
      <c r="AL206" s="236" t="s">
        <v>223</v>
      </c>
    </row>
    <row r="207" spans="1:38" ht="61.2" x14ac:dyDescent="0.3">
      <c r="A207" s="5" t="str">
        <f>TRIM(Z207)</f>
        <v>46691</v>
      </c>
      <c r="B207" s="228" t="str">
        <f>IFERROR(VLOOKUP(Table3[[#This Row],[Truck Number]], HolmanReport!C:C,1,0), "Research w.Holman")</f>
        <v>46691</v>
      </c>
      <c r="C20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7" s="229">
        <f ca="1">IF(Table3[[#This Row],[Ticket Status]]="OPEN", SUM((TODAY())-Table3[[#This Row],[Original Start Date]]), "Not Open")</f>
        <v>10</v>
      </c>
      <c r="E207" s="229" t="str">
        <f>Table3[[#This Row],[Renter Name]]</f>
        <v>JAMAL SINGLETON</v>
      </c>
      <c r="F207" s="229" t="str">
        <f>IFERROR(VLOOKUP(Table3[[#This Row],[Rental under Name: ]], 'TPMS-Auto'!C:G,5,0), "RESEARCH!!")</f>
        <v>RESEARCH!!</v>
      </c>
      <c r="G207" s="229" t="str">
        <f>IFERROR(VLOOKUP(Table3[[#This Row],[Truck Number]],'TPMS-Auto'!$A:$K,3, 0), "Not Assigned in TPMS!!")</f>
        <v>JAMAL SINGLETON JR</v>
      </c>
      <c r="H207" s="229" t="str">
        <f>IFERROR(VLOOKUP(Table3[[#This Row],[Truck Number]],'TPMS-Auto'!$A:$K,7, 0), "Not Assigned in TPMS!!")</f>
        <v>JSINGLE</v>
      </c>
      <c r="I207" s="69" t="str">
        <f>IFERROR(VLOOKUP(Table3[[#This Row],[Truck Number]], Query1[[TRUCK_LU]:[Service Date]],25, 0), "Not Assigned in TPMS!!")</f>
        <v>Not Assigned in TPMS!!</v>
      </c>
      <c r="J207" s="69" t="str">
        <f>IF(E207=E206, "Yes", "No")</f>
        <v>No</v>
      </c>
      <c r="K207" s="236" t="s">
        <v>3557</v>
      </c>
      <c r="L207" s="236" t="s">
        <v>3554</v>
      </c>
      <c r="M207" s="236" t="s">
        <v>197</v>
      </c>
      <c r="N207" s="236" t="s">
        <v>3558</v>
      </c>
      <c r="O207" s="237">
        <v>46076</v>
      </c>
      <c r="P207" s="236" t="s">
        <v>3559</v>
      </c>
      <c r="Q207" s="236" t="s">
        <v>3560</v>
      </c>
      <c r="R207" s="236" t="s">
        <v>287</v>
      </c>
      <c r="S207" s="236" t="s">
        <v>220</v>
      </c>
      <c r="T207" s="236">
        <v>23</v>
      </c>
      <c r="U207" s="236">
        <v>3</v>
      </c>
      <c r="V207" s="238">
        <v>68</v>
      </c>
      <c r="W207" s="236">
        <v>3</v>
      </c>
      <c r="X207" s="236">
        <v>11</v>
      </c>
      <c r="Y207" s="236" t="s">
        <v>203</v>
      </c>
      <c r="Z207" s="236" t="s">
        <v>3553</v>
      </c>
      <c r="AA207" s="236"/>
      <c r="AB207" s="236" t="s">
        <v>204</v>
      </c>
      <c r="AC207" s="236" t="s">
        <v>205</v>
      </c>
      <c r="AD207" s="236">
        <v>0</v>
      </c>
      <c r="AE207" s="236" t="s">
        <v>206</v>
      </c>
      <c r="AF207" s="236">
        <v>26</v>
      </c>
      <c r="AG207" s="236" t="s">
        <v>233</v>
      </c>
      <c r="AH207" s="236" t="s">
        <v>884</v>
      </c>
      <c r="AI207" s="236" t="s">
        <v>209</v>
      </c>
      <c r="AJ207" s="236">
        <v>0</v>
      </c>
      <c r="AK207" s="237">
        <v>46076</v>
      </c>
      <c r="AL207" s="236" t="s">
        <v>195</v>
      </c>
    </row>
    <row r="208" spans="1:38" ht="61.2" x14ac:dyDescent="0.3">
      <c r="A208" s="5" t="str">
        <f>TRIM(Z208)</f>
        <v>46708</v>
      </c>
      <c r="B208" s="228" t="str">
        <f>IFERROR(VLOOKUP(Table3[[#This Row],[Truck Number]], HolmanReport!C:C,1,0), "Research w.Holman")</f>
        <v>46708</v>
      </c>
      <c r="C20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8" s="229">
        <f ca="1">IF(Table3[[#This Row],[Ticket Status]]="OPEN", SUM((TODAY())-Table3[[#This Row],[Original Start Date]]), "Not Open")</f>
        <v>80</v>
      </c>
      <c r="E208" s="229" t="str">
        <f>Table3[[#This Row],[Renter Name]]</f>
        <v>JAYSHAWN ROWLS</v>
      </c>
      <c r="F208" s="229" t="str">
        <f>IFERROR(VLOOKUP(Table3[[#This Row],[Rental under Name: ]], 'TPMS-Auto'!C:G,5,0), "RESEARCH!!")</f>
        <v>JROWLS</v>
      </c>
      <c r="G208" s="229" t="str">
        <f>IFERROR(VLOOKUP(Table3[[#This Row],[Truck Number]],'TPMS-Auto'!$A:$K,3, 0), "Not Assigned in TPMS!!")</f>
        <v>Not Assigned in TPMS!!</v>
      </c>
      <c r="H208" s="229" t="str">
        <f>IFERROR(VLOOKUP(Table3[[#This Row],[Truck Number]],'TPMS-Auto'!$A:$K,7, 0), "Not Assigned in TPMS!!")</f>
        <v>Not Assigned in TPMS!!</v>
      </c>
      <c r="I208" s="69" t="str">
        <f>IFERROR(VLOOKUP(Table3[[#This Row],[Truck Number]], Query1[[TRUCK_LU]:[Service Date]],25, 0), "Not Assigned in TPMS!!")</f>
        <v>Not Assigned in TPMS!!</v>
      </c>
      <c r="J208" s="69" t="str">
        <f>IF(E208=E207, "Yes", "No")</f>
        <v>No</v>
      </c>
      <c r="K208" s="236" t="s">
        <v>2851</v>
      </c>
      <c r="L208" s="236" t="s">
        <v>1827</v>
      </c>
      <c r="M208" s="236" t="s">
        <v>197</v>
      </c>
      <c r="N208" s="236" t="s">
        <v>2852</v>
      </c>
      <c r="O208" s="237">
        <v>46066</v>
      </c>
      <c r="P208" s="236" t="s">
        <v>1831</v>
      </c>
      <c r="Q208" s="236" t="s">
        <v>1832</v>
      </c>
      <c r="R208" s="236" t="s">
        <v>268</v>
      </c>
      <c r="S208" s="236" t="s">
        <v>202</v>
      </c>
      <c r="T208" s="236">
        <v>25</v>
      </c>
      <c r="U208" s="236">
        <v>6</v>
      </c>
      <c r="V208" s="238">
        <v>68</v>
      </c>
      <c r="W208" s="236">
        <v>2</v>
      </c>
      <c r="X208" s="236">
        <v>21</v>
      </c>
      <c r="Y208" s="236" t="s">
        <v>203</v>
      </c>
      <c r="Z208" s="236" t="s">
        <v>1826</v>
      </c>
      <c r="AA208" s="236"/>
      <c r="AB208" s="236" t="s">
        <v>204</v>
      </c>
      <c r="AC208" s="236" t="s">
        <v>205</v>
      </c>
      <c r="AD208" s="236">
        <v>0</v>
      </c>
      <c r="AE208" s="236" t="s">
        <v>206</v>
      </c>
      <c r="AF208" s="236">
        <v>24</v>
      </c>
      <c r="AG208" s="236" t="s">
        <v>319</v>
      </c>
      <c r="AH208" s="236" t="s">
        <v>1833</v>
      </c>
      <c r="AI208" s="236" t="s">
        <v>209</v>
      </c>
      <c r="AJ208" s="236">
        <v>2</v>
      </c>
      <c r="AK208" s="237">
        <v>46006</v>
      </c>
      <c r="AL208" s="236" t="s">
        <v>195</v>
      </c>
    </row>
    <row r="209" spans="1:38" ht="61.2" x14ac:dyDescent="0.3">
      <c r="A209" s="5" t="str">
        <f>TRIM(Z209)</f>
        <v>46741</v>
      </c>
      <c r="B209" s="228" t="str">
        <f>IFERROR(VLOOKUP(Table3[[#This Row],[Truck Number]], HolmanReport!C:C,1,0), "Research w.Holman")</f>
        <v>46741</v>
      </c>
      <c r="C209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9" s="229">
        <f ca="1">IF(Table3[[#This Row],[Ticket Status]]="OPEN", SUM((TODAY())-Table3[[#This Row],[Original Start Date]]), "Not Open")</f>
        <v>2</v>
      </c>
      <c r="E209" s="229" t="str">
        <f>Table3[[#This Row],[Renter Name]]</f>
        <v>JULES WILLIAMS</v>
      </c>
      <c r="F209" s="229" t="str">
        <f>IFERROR(VLOOKUP(Table3[[#This Row],[Rental under Name: ]], 'TPMS-Auto'!C:G,5,0), "RESEARCH!!")</f>
        <v>JWILLI8</v>
      </c>
      <c r="G209" s="229" t="str">
        <f>IFERROR(VLOOKUP(Table3[[#This Row],[Truck Number]],'TPMS-Auto'!$A:$K,3, 0), "Not Assigned in TPMS!!")</f>
        <v>JULES WILLIAMS</v>
      </c>
      <c r="H209" s="229" t="str">
        <f>IFERROR(VLOOKUP(Table3[[#This Row],[Truck Number]],'TPMS-Auto'!$A:$K,7, 0), "Not Assigned in TPMS!!")</f>
        <v>JWILLI8</v>
      </c>
      <c r="I209" s="69" t="str">
        <f>IFERROR(VLOOKUP(Table3[[#This Row],[Truck Number]], Query1[[TRUCK_LU]:[Service Date]],25, 0), "Not Assigned in TPMS!!")</f>
        <v>Not Assigned in TPMS!!</v>
      </c>
      <c r="J209" s="69" t="str">
        <f>IF(E209=E208, "Yes", "No")</f>
        <v>No</v>
      </c>
      <c r="K209" s="236" t="s">
        <v>31388</v>
      </c>
      <c r="L209" s="236" t="s">
        <v>6774</v>
      </c>
      <c r="M209" s="236" t="s">
        <v>197</v>
      </c>
      <c r="N209" s="236" t="s">
        <v>31389</v>
      </c>
      <c r="O209" s="237">
        <v>46084</v>
      </c>
      <c r="P209" s="236" t="s">
        <v>31390</v>
      </c>
      <c r="Q209" s="236" t="s">
        <v>31391</v>
      </c>
      <c r="R209" s="236" t="s">
        <v>435</v>
      </c>
      <c r="S209" s="236" t="s">
        <v>202</v>
      </c>
      <c r="T209" s="236">
        <v>7</v>
      </c>
      <c r="U209" s="236">
        <v>7</v>
      </c>
      <c r="V209" s="238">
        <v>72</v>
      </c>
      <c r="W209" s="236">
        <v>0</v>
      </c>
      <c r="X209" s="236">
        <v>3</v>
      </c>
      <c r="Y209" s="236" t="s">
        <v>203</v>
      </c>
      <c r="Z209" s="236" t="s">
        <v>6773</v>
      </c>
      <c r="AA209" s="236"/>
      <c r="AB209" s="236" t="s">
        <v>204</v>
      </c>
      <c r="AC209" s="236"/>
      <c r="AD209" s="236">
        <v>0</v>
      </c>
      <c r="AE209" s="236" t="s">
        <v>206</v>
      </c>
      <c r="AF209" s="236">
        <v>25</v>
      </c>
      <c r="AG209" s="236" t="s">
        <v>298</v>
      </c>
      <c r="AH209" s="236" t="s">
        <v>505</v>
      </c>
      <c r="AI209" s="236" t="s">
        <v>209</v>
      </c>
      <c r="AJ209" s="236">
        <v>0</v>
      </c>
      <c r="AK209" s="237">
        <v>46084</v>
      </c>
      <c r="AL209" s="236" t="s">
        <v>195</v>
      </c>
    </row>
    <row r="210" spans="1:38" ht="61.2" x14ac:dyDescent="0.3">
      <c r="A210" s="5" t="str">
        <f>TRIM(Z210)</f>
        <v>46748</v>
      </c>
      <c r="B210" s="228" t="str">
        <f>IFERROR(VLOOKUP(Table3[[#This Row],[Truck Number]], HolmanReport!C:C,1,0), "Research w.Holman")</f>
        <v>Research w.Holman</v>
      </c>
      <c r="C21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0" s="229">
        <f ca="1">IF(Table3[[#This Row],[Ticket Status]]="OPEN", SUM((TODAY())-Table3[[#This Row],[Original Start Date]]), "Not Open")</f>
        <v>93</v>
      </c>
      <c r="E210" s="229" t="str">
        <f>Table3[[#This Row],[Renter Name]]</f>
        <v>ANDREW RICHARDSON</v>
      </c>
      <c r="F210" s="229" t="str">
        <f>IFERROR(VLOOKUP(Table3[[#This Row],[Rental under Name: ]], 'TPMS-Auto'!C:G,5,0), "RESEARCH!!")</f>
        <v>ARICHAR</v>
      </c>
      <c r="G210" s="229" t="str">
        <f>IFERROR(VLOOKUP(Table3[[#This Row],[Truck Number]],'TPMS-Auto'!$A:$K,3, 0), "Not Assigned in TPMS!!")</f>
        <v>ANDREW RICHARDSON</v>
      </c>
      <c r="H210" s="229" t="str">
        <f>IFERROR(VLOOKUP(Table3[[#This Row],[Truck Number]],'TPMS-Auto'!$A:$K,7, 0), "Not Assigned in TPMS!!")</f>
        <v>ARICHAR</v>
      </c>
      <c r="I210" s="69" t="str">
        <f>IFERROR(VLOOKUP(Table3[[#This Row],[Truck Number]], Query1[[TRUCK_LU]:[Service Date]],25, 0), "Not Assigned in TPMS!!")</f>
        <v>Not Assigned in TPMS!!</v>
      </c>
      <c r="J210" s="69" t="str">
        <f>IF(E210=E209, "Yes", "No")</f>
        <v>No</v>
      </c>
      <c r="K210" s="236" t="s">
        <v>2853</v>
      </c>
      <c r="L210" s="236" t="s">
        <v>1237</v>
      </c>
      <c r="M210" s="236" t="s">
        <v>197</v>
      </c>
      <c r="N210" s="236" t="s">
        <v>2854</v>
      </c>
      <c r="O210" s="237">
        <v>46052</v>
      </c>
      <c r="P210" s="236" t="s">
        <v>661</v>
      </c>
      <c r="Q210" s="236" t="s">
        <v>662</v>
      </c>
      <c r="R210" s="236" t="s">
        <v>416</v>
      </c>
      <c r="S210" s="236" t="s">
        <v>202</v>
      </c>
      <c r="T210" s="236">
        <v>30</v>
      </c>
      <c r="U210" s="236">
        <v>5</v>
      </c>
      <c r="V210" s="238">
        <v>68</v>
      </c>
      <c r="W210" s="236">
        <v>3</v>
      </c>
      <c r="X210" s="236">
        <v>35</v>
      </c>
      <c r="Y210" s="236" t="s">
        <v>203</v>
      </c>
      <c r="Z210" s="236" t="s">
        <v>1236</v>
      </c>
      <c r="AA210" s="236"/>
      <c r="AB210" s="236" t="s">
        <v>204</v>
      </c>
      <c r="AC210" s="236" t="s">
        <v>205</v>
      </c>
      <c r="AD210" s="236">
        <v>0</v>
      </c>
      <c r="AE210" s="236" t="s">
        <v>206</v>
      </c>
      <c r="AF210" s="236">
        <v>24</v>
      </c>
      <c r="AG210" s="236" t="s">
        <v>207</v>
      </c>
      <c r="AH210" s="236" t="s">
        <v>208</v>
      </c>
      <c r="AI210" s="236" t="s">
        <v>209</v>
      </c>
      <c r="AJ210" s="236">
        <v>2</v>
      </c>
      <c r="AK210" s="237">
        <v>45993</v>
      </c>
      <c r="AL210" s="236" t="s">
        <v>195</v>
      </c>
    </row>
    <row r="211" spans="1:38" ht="61.2" x14ac:dyDescent="0.3">
      <c r="A211" s="5" t="str">
        <f>TRIM(Z211)</f>
        <v>46759</v>
      </c>
      <c r="B211" s="228" t="str">
        <f>IFERROR(VLOOKUP(Table3[[#This Row],[Truck Number]], HolmanReport!C:C,1,0), "Research w.Holman")</f>
        <v>Research w.Holman</v>
      </c>
      <c r="C21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1" s="229">
        <f ca="1">IF(Table3[[#This Row],[Ticket Status]]="OPEN", SUM((TODAY())-Table3[[#This Row],[Original Start Date]]), "Not Open")</f>
        <v>192</v>
      </c>
      <c r="E211" s="229" t="str">
        <f>Table3[[#This Row],[Renter Name]]</f>
        <v>IGNACIO SALINAS-GONZALEZ</v>
      </c>
      <c r="F211" s="229" t="str">
        <f>IFERROR(VLOOKUP(Table3[[#This Row],[Rental under Name: ]], 'TPMS-Auto'!C:G,5,0), "RESEARCH!!")</f>
        <v>RESEARCH!!</v>
      </c>
      <c r="G211" s="229" t="str">
        <f>IFERROR(VLOOKUP(Table3[[#This Row],[Truck Number]],'TPMS-Auto'!$A:$K,3, 0), "Not Assigned in TPMS!!")</f>
        <v>IGNACIO SALINAS</v>
      </c>
      <c r="H211" s="229" t="str">
        <f>IFERROR(VLOOKUP(Table3[[#This Row],[Truck Number]],'TPMS-Auto'!$A:$K,7, 0), "Not Assigned in TPMS!!")</f>
        <v>ISALIN1</v>
      </c>
      <c r="I211" s="69" t="str">
        <f>IFERROR(VLOOKUP(Table3[[#This Row],[Truck Number]], Query1[[TRUCK_LU]:[Service Date]],25, 0), "Not Assigned in TPMS!!")</f>
        <v>Not Assigned in TPMS!!</v>
      </c>
      <c r="J211" s="69" t="str">
        <f>IF(E211=E210, "Yes", "No")</f>
        <v>No</v>
      </c>
      <c r="K211" s="236" t="s">
        <v>2855</v>
      </c>
      <c r="L211" s="236" t="s">
        <v>1242</v>
      </c>
      <c r="M211" s="236" t="s">
        <v>215</v>
      </c>
      <c r="N211" s="236" t="s">
        <v>2856</v>
      </c>
      <c r="O211" s="237">
        <v>46074</v>
      </c>
      <c r="P211" s="236" t="s">
        <v>1247</v>
      </c>
      <c r="Q211" s="236" t="s">
        <v>1248</v>
      </c>
      <c r="R211" s="236" t="s">
        <v>416</v>
      </c>
      <c r="S211" s="236" t="s">
        <v>220</v>
      </c>
      <c r="T211" s="236">
        <v>30</v>
      </c>
      <c r="U211" s="236">
        <v>30</v>
      </c>
      <c r="V211" s="238">
        <v>68</v>
      </c>
      <c r="W211" s="236">
        <v>0</v>
      </c>
      <c r="X211" s="236">
        <v>13</v>
      </c>
      <c r="Y211" s="236" t="s">
        <v>203</v>
      </c>
      <c r="Z211" s="236" t="s">
        <v>1241</v>
      </c>
      <c r="AA211" s="236"/>
      <c r="AB211" s="236" t="s">
        <v>204</v>
      </c>
      <c r="AC211" s="236" t="s">
        <v>205</v>
      </c>
      <c r="AD211" s="236">
        <v>0</v>
      </c>
      <c r="AE211" s="236" t="s">
        <v>206</v>
      </c>
      <c r="AF211" s="236">
        <v>25</v>
      </c>
      <c r="AG211" s="236" t="s">
        <v>251</v>
      </c>
      <c r="AH211" s="236" t="s">
        <v>534</v>
      </c>
      <c r="AI211" s="236" t="s">
        <v>209</v>
      </c>
      <c r="AJ211" s="236">
        <v>6</v>
      </c>
      <c r="AK211" s="237">
        <v>45894</v>
      </c>
      <c r="AL211" s="236" t="s">
        <v>195</v>
      </c>
    </row>
    <row r="212" spans="1:38" ht="61.2" x14ac:dyDescent="0.3">
      <c r="A212" s="5" t="str">
        <f>TRIM(Z212)</f>
        <v>46775</v>
      </c>
      <c r="B212" s="228" t="str">
        <f>IFERROR(VLOOKUP(Table3[[#This Row],[Truck Number]], HolmanReport!C:C,1,0), "Research w.Holman")</f>
        <v>Research w.Holman</v>
      </c>
      <c r="C21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2" s="229">
        <f ca="1">IF(Table3[[#This Row],[Ticket Status]]="OPEN", SUM((TODAY())-Table3[[#This Row],[Original Start Date]]), "Not Open")</f>
        <v>225</v>
      </c>
      <c r="E212" s="229" t="str">
        <f>Table3[[#This Row],[Renter Name]]</f>
        <v>CEDRIC THOMAS</v>
      </c>
      <c r="F212" s="229" t="str">
        <f>IFERROR(VLOOKUP(Table3[[#This Row],[Rental under Name: ]], 'TPMS-Auto'!C:G,5,0), "RESEARCH!!")</f>
        <v>CTHOMAS</v>
      </c>
      <c r="G212" s="229" t="str">
        <f>IFERROR(VLOOKUP(Table3[[#This Row],[Truck Number]],'TPMS-Auto'!$A:$K,3, 0), "Not Assigned in TPMS!!")</f>
        <v>CEDRIC THOMAS</v>
      </c>
      <c r="H212" s="229" t="str">
        <f>IFERROR(VLOOKUP(Table3[[#This Row],[Truck Number]],'TPMS-Auto'!$A:$K,7, 0), "Not Assigned in TPMS!!")</f>
        <v>CTHOMAS</v>
      </c>
      <c r="I212" s="69" t="str">
        <f>IFERROR(VLOOKUP(Table3[[#This Row],[Truck Number]], Query1[[TRUCK_LU]:[Service Date]],25, 0), "Not Assigned in TPMS!!")</f>
        <v>Not Assigned in TPMS!!</v>
      </c>
      <c r="J212" s="69" t="str">
        <f>IF(E212=E211, "Yes", "No")</f>
        <v>No</v>
      </c>
      <c r="K212" s="236" t="s">
        <v>2857</v>
      </c>
      <c r="L212" s="236" t="s">
        <v>1250</v>
      </c>
      <c r="M212" s="236" t="s">
        <v>197</v>
      </c>
      <c r="N212" s="236" t="s">
        <v>2858</v>
      </c>
      <c r="O212" s="237">
        <v>46071</v>
      </c>
      <c r="P212" s="236" t="s">
        <v>1254</v>
      </c>
      <c r="Q212" s="236" t="s">
        <v>1255</v>
      </c>
      <c r="R212" s="236" t="s">
        <v>416</v>
      </c>
      <c r="S212" s="236" t="s">
        <v>202</v>
      </c>
      <c r="T212" s="236">
        <v>13</v>
      </c>
      <c r="U212" s="236">
        <v>2</v>
      </c>
      <c r="V212" s="238">
        <v>68</v>
      </c>
      <c r="W212" s="236">
        <v>1</v>
      </c>
      <c r="X212" s="236">
        <v>16</v>
      </c>
      <c r="Y212" s="236" t="s">
        <v>203</v>
      </c>
      <c r="Z212" s="236" t="s">
        <v>1249</v>
      </c>
      <c r="AA212" s="236"/>
      <c r="AB212" s="236" t="s">
        <v>204</v>
      </c>
      <c r="AC212" s="236" t="s">
        <v>205</v>
      </c>
      <c r="AD212" s="236">
        <v>3</v>
      </c>
      <c r="AE212" s="236" t="s">
        <v>206</v>
      </c>
      <c r="AF212" s="236">
        <v>25</v>
      </c>
      <c r="AG212" s="236" t="s">
        <v>270</v>
      </c>
      <c r="AH212" s="236" t="s">
        <v>271</v>
      </c>
      <c r="AI212" s="236" t="s">
        <v>209</v>
      </c>
      <c r="AJ212" s="236">
        <v>7</v>
      </c>
      <c r="AK212" s="237">
        <v>45861</v>
      </c>
      <c r="AL212" s="236" t="s">
        <v>195</v>
      </c>
    </row>
    <row r="213" spans="1:38" ht="61.2" x14ac:dyDescent="0.3">
      <c r="A213" s="5" t="str">
        <f>TRIM(Z213)</f>
        <v>46796</v>
      </c>
      <c r="B213" s="228" t="str">
        <f>IFERROR(VLOOKUP(Table3[[#This Row],[Truck Number]], HolmanReport!C:C,1,0), "Research w.Holman")</f>
        <v>Research w.Holman</v>
      </c>
      <c r="C21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3" s="229">
        <f ca="1">IF(Table3[[#This Row],[Ticket Status]]="OPEN", SUM((TODAY())-Table3[[#This Row],[Original Start Date]]), "Not Open")</f>
        <v>175</v>
      </c>
      <c r="E213" s="229" t="str">
        <f>Table3[[#This Row],[Renter Name]]</f>
        <v>JEREMY WATERS</v>
      </c>
      <c r="F213" s="229" t="str">
        <f>IFERROR(VLOOKUP(Table3[[#This Row],[Rental under Name: ]], 'TPMS-Auto'!C:G,5,0), "RESEARCH!!")</f>
        <v>JWATERS</v>
      </c>
      <c r="G213" s="229" t="str">
        <f>IFERROR(VLOOKUP(Table3[[#This Row],[Truck Number]],'TPMS-Auto'!$A:$K,3, 0), "Not Assigned in TPMS!!")</f>
        <v>JEREMY WATERS</v>
      </c>
      <c r="H213" s="229" t="str">
        <f>IFERROR(VLOOKUP(Table3[[#This Row],[Truck Number]],'TPMS-Auto'!$A:$K,7, 0), "Not Assigned in TPMS!!")</f>
        <v>JWATERS</v>
      </c>
      <c r="I213" s="69" t="str">
        <f>IFERROR(VLOOKUP(Table3[[#This Row],[Truck Number]], Query1[[TRUCK_LU]:[Service Date]],25, 0), "Not Assigned in TPMS!!")</f>
        <v>Not Assigned in TPMS!!</v>
      </c>
      <c r="J213" s="69" t="str">
        <f>IF(E213=E212, "Yes", "No")</f>
        <v>No</v>
      </c>
      <c r="K213" s="236" t="s">
        <v>2860</v>
      </c>
      <c r="L213" s="236" t="s">
        <v>1257</v>
      </c>
      <c r="M213" s="236" t="s">
        <v>215</v>
      </c>
      <c r="N213" s="236" t="s">
        <v>2861</v>
      </c>
      <c r="O213" s="237">
        <v>46061</v>
      </c>
      <c r="P213" s="236" t="s">
        <v>1260</v>
      </c>
      <c r="Q213" s="236" t="s">
        <v>1261</v>
      </c>
      <c r="R213" s="236" t="s">
        <v>268</v>
      </c>
      <c r="S213" s="236" t="s">
        <v>220</v>
      </c>
      <c r="T213" s="236">
        <v>30</v>
      </c>
      <c r="U213" s="236">
        <v>30</v>
      </c>
      <c r="V213" s="238">
        <v>68</v>
      </c>
      <c r="W213" s="236">
        <v>0</v>
      </c>
      <c r="X213" s="236">
        <v>26</v>
      </c>
      <c r="Y213" s="236" t="s">
        <v>203</v>
      </c>
      <c r="Z213" s="236" t="s">
        <v>1256</v>
      </c>
      <c r="AA213" s="236"/>
      <c r="AB213" s="236" t="s">
        <v>204</v>
      </c>
      <c r="AC213" s="236" t="s">
        <v>205</v>
      </c>
      <c r="AD213" s="236">
        <v>0</v>
      </c>
      <c r="AE213" s="236" t="s">
        <v>206</v>
      </c>
      <c r="AF213" s="236">
        <v>24</v>
      </c>
      <c r="AG213" s="236" t="s">
        <v>270</v>
      </c>
      <c r="AH213" s="236" t="s">
        <v>526</v>
      </c>
      <c r="AI213" s="236" t="s">
        <v>209</v>
      </c>
      <c r="AJ213" s="236">
        <v>5</v>
      </c>
      <c r="AK213" s="237">
        <v>45911</v>
      </c>
      <c r="AL213" s="236" t="s">
        <v>195</v>
      </c>
    </row>
    <row r="214" spans="1:38" ht="61.2" x14ac:dyDescent="0.3">
      <c r="A214" s="5" t="str">
        <f>TRIM(Z214)</f>
        <v>46811</v>
      </c>
      <c r="B214" s="228" t="str">
        <f>IFERROR(VLOOKUP(Table3[[#This Row],[Truck Number]], HolmanReport!C:C,1,0), "Research w.Holman")</f>
        <v>Research w.Holman</v>
      </c>
      <c r="C21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4" s="229">
        <f ca="1">IF(Table3[[#This Row],[Ticket Status]]="OPEN", SUM((TODAY())-Table3[[#This Row],[Original Start Date]]), "Not Open")</f>
        <v>58</v>
      </c>
      <c r="E214" s="229" t="str">
        <f>Table3[[#This Row],[Renter Name]]</f>
        <v>JAMES SAWYER</v>
      </c>
      <c r="F214" s="229" t="str">
        <f>IFERROR(VLOOKUP(Table3[[#This Row],[Rental under Name: ]], 'TPMS-Auto'!C:G,5,0), "RESEARCH!!")</f>
        <v>JSAWYER</v>
      </c>
      <c r="G214" s="229" t="str">
        <f>IFERROR(VLOOKUP(Table3[[#This Row],[Truck Number]],'TPMS-Auto'!$A:$K,3, 0), "Not Assigned in TPMS!!")</f>
        <v>JAMES SAWYER</v>
      </c>
      <c r="H214" s="229" t="str">
        <f>IFERROR(VLOOKUP(Table3[[#This Row],[Truck Number]],'TPMS-Auto'!$A:$K,7, 0), "Not Assigned in TPMS!!")</f>
        <v>JSAWYER</v>
      </c>
      <c r="I214" s="69" t="str">
        <f>IFERROR(VLOOKUP(Table3[[#This Row],[Truck Number]], Query1[[TRUCK_LU]:[Service Date]],25, 0), "Not Assigned in TPMS!!")</f>
        <v>Not Assigned in TPMS!!</v>
      </c>
      <c r="J214" s="69" t="str">
        <f>IF(E214=E213, "Yes", "No")</f>
        <v>No</v>
      </c>
      <c r="K214" s="236" t="s">
        <v>2862</v>
      </c>
      <c r="L214" s="236" t="s">
        <v>2403</v>
      </c>
      <c r="M214" s="236" t="s">
        <v>197</v>
      </c>
      <c r="N214" s="236" t="s">
        <v>2863</v>
      </c>
      <c r="O214" s="237">
        <v>46058</v>
      </c>
      <c r="P214" s="236" t="s">
        <v>2407</v>
      </c>
      <c r="Q214" s="236" t="s">
        <v>2408</v>
      </c>
      <c r="R214" s="236" t="s">
        <v>416</v>
      </c>
      <c r="S214" s="236" t="s">
        <v>367</v>
      </c>
      <c r="T214" s="236">
        <v>30</v>
      </c>
      <c r="U214" s="236">
        <v>2</v>
      </c>
      <c r="V214" s="238">
        <v>68</v>
      </c>
      <c r="W214" s="236">
        <v>2</v>
      </c>
      <c r="X214" s="236">
        <v>29</v>
      </c>
      <c r="Y214" s="236" t="s">
        <v>203</v>
      </c>
      <c r="Z214" s="236" t="s">
        <v>2402</v>
      </c>
      <c r="AA214" s="236"/>
      <c r="AB214" s="236" t="s">
        <v>204</v>
      </c>
      <c r="AC214" s="236" t="s">
        <v>205</v>
      </c>
      <c r="AD214" s="236">
        <v>0</v>
      </c>
      <c r="AE214" s="236" t="s">
        <v>206</v>
      </c>
      <c r="AF214" s="236">
        <v>25</v>
      </c>
      <c r="AG214" s="236" t="s">
        <v>251</v>
      </c>
      <c r="AH214" s="236" t="s">
        <v>395</v>
      </c>
      <c r="AI214" s="236" t="s">
        <v>209</v>
      </c>
      <c r="AJ214" s="236">
        <v>1</v>
      </c>
      <c r="AK214" s="237">
        <v>46028</v>
      </c>
      <c r="AL214" s="236" t="s">
        <v>195</v>
      </c>
    </row>
    <row r="215" spans="1:38" ht="61.2" x14ac:dyDescent="0.3">
      <c r="A215" s="5" t="str">
        <f>TRIM(Z215)</f>
        <v>46815</v>
      </c>
      <c r="B215" s="228" t="str">
        <f>IFERROR(VLOOKUP(Table3[[#This Row],[Truck Number]], HolmanReport!C:C,1,0), "Research w.Holman")</f>
        <v>46815</v>
      </c>
      <c r="C21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5" s="229">
        <f ca="1">IF(Table3[[#This Row],[Ticket Status]]="OPEN", SUM((TODAY())-Table3[[#This Row],[Original Start Date]]), "Not Open")</f>
        <v>135</v>
      </c>
      <c r="E215" s="229" t="str">
        <f>Table3[[#This Row],[Renter Name]]</f>
        <v>ROBERT BROOME</v>
      </c>
      <c r="F215" s="229" t="str">
        <f>IFERROR(VLOOKUP(Table3[[#This Row],[Rental under Name: ]], 'TPMS-Auto'!C:G,5,0), "RESEARCH!!")</f>
        <v>RBROOME</v>
      </c>
      <c r="G215" s="229" t="str">
        <f>IFERROR(VLOOKUP(Table3[[#This Row],[Truck Number]],'TPMS-Auto'!$A:$K,3, 0), "Not Assigned in TPMS!!")</f>
        <v>Not Assigned in TPMS!!</v>
      </c>
      <c r="H215" s="229" t="str">
        <f>IFERROR(VLOOKUP(Table3[[#This Row],[Truck Number]],'TPMS-Auto'!$A:$K,7, 0), "Not Assigned in TPMS!!")</f>
        <v>Not Assigned in TPMS!!</v>
      </c>
      <c r="I215" s="69" t="str">
        <f>IFERROR(VLOOKUP(Table3[[#This Row],[Truck Number]], Query1[[TRUCK_LU]:[Service Date]],25, 0), "Not Assigned in TPMS!!")</f>
        <v>Not Assigned in TPMS!!</v>
      </c>
      <c r="J215" s="69" t="str">
        <f>IF(E215=E214, "Yes", "No")</f>
        <v>No</v>
      </c>
      <c r="K215" s="236" t="s">
        <v>31313</v>
      </c>
      <c r="L215" s="236" t="s">
        <v>1263</v>
      </c>
      <c r="M215" s="236" t="s">
        <v>215</v>
      </c>
      <c r="N215" s="236" t="s">
        <v>31314</v>
      </c>
      <c r="O215" s="237">
        <v>46071</v>
      </c>
      <c r="P215" s="236" t="s">
        <v>1267</v>
      </c>
      <c r="Q215" s="236" t="s">
        <v>1268</v>
      </c>
      <c r="R215" s="236" t="s">
        <v>375</v>
      </c>
      <c r="S215" s="236" t="s">
        <v>220</v>
      </c>
      <c r="T215" s="236">
        <v>30</v>
      </c>
      <c r="U215" s="236">
        <v>30</v>
      </c>
      <c r="V215" s="238">
        <v>69</v>
      </c>
      <c r="W215" s="236">
        <v>0</v>
      </c>
      <c r="X215" s="236">
        <v>16</v>
      </c>
      <c r="Y215" s="236" t="s">
        <v>203</v>
      </c>
      <c r="Z215" s="236" t="s">
        <v>1262</v>
      </c>
      <c r="AA215" s="236"/>
      <c r="AB215" s="236" t="s">
        <v>204</v>
      </c>
      <c r="AC215" s="236" t="s">
        <v>205</v>
      </c>
      <c r="AD215" s="236">
        <v>0</v>
      </c>
      <c r="AE215" s="236" t="s">
        <v>206</v>
      </c>
      <c r="AF215" s="236">
        <v>25</v>
      </c>
      <c r="AG215" s="236" t="s">
        <v>298</v>
      </c>
      <c r="AH215" s="236" t="s">
        <v>560</v>
      </c>
      <c r="AI215" s="236" t="s">
        <v>209</v>
      </c>
      <c r="AJ215" s="236">
        <v>4</v>
      </c>
      <c r="AK215" s="237">
        <v>45951</v>
      </c>
      <c r="AL215" s="236" t="s">
        <v>195</v>
      </c>
    </row>
    <row r="216" spans="1:38" ht="61.2" x14ac:dyDescent="0.3">
      <c r="A216" s="5" t="str">
        <f>TRIM(Z216)</f>
        <v>46817</v>
      </c>
      <c r="B216" s="228" t="str">
        <f>IFERROR(VLOOKUP(Table3[[#This Row],[Truck Number]], HolmanReport!C:C,1,0), "Research w.Holman")</f>
        <v>Research w.Holman</v>
      </c>
      <c r="C21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6" s="229">
        <f ca="1">IF(Table3[[#This Row],[Ticket Status]]="OPEN", SUM((TODAY())-Table3[[#This Row],[Original Start Date]]), "Not Open")</f>
        <v>218</v>
      </c>
      <c r="E216" s="229" t="str">
        <f>Table3[[#This Row],[Renter Name]]</f>
        <v>BENNIE GUZMAN</v>
      </c>
      <c r="F216" s="229" t="str">
        <f>IFERROR(VLOOKUP(Table3[[#This Row],[Rental under Name: ]], 'TPMS-Auto'!C:G,5,0), "RESEARCH!!")</f>
        <v>BGUZMAN</v>
      </c>
      <c r="G216" s="229" t="str">
        <f>IFERROR(VLOOKUP(Table3[[#This Row],[Truck Number]],'TPMS-Auto'!$A:$K,3, 0), "Not Assigned in TPMS!!")</f>
        <v>Not Assigned in TPMS!!</v>
      </c>
      <c r="H216" s="229" t="str">
        <f>IFERROR(VLOOKUP(Table3[[#This Row],[Truck Number]],'TPMS-Auto'!$A:$K,7, 0), "Not Assigned in TPMS!!")</f>
        <v>Not Assigned in TPMS!!</v>
      </c>
      <c r="I216" s="69" t="str">
        <f>IFERROR(VLOOKUP(Table3[[#This Row],[Truck Number]], Query1[[TRUCK_LU]:[Service Date]],25, 0), "Not Assigned in TPMS!!")</f>
        <v>Not Assigned in TPMS!!</v>
      </c>
      <c r="J216" s="69" t="str">
        <f>IF(E216=E215, "Yes", "No")</f>
        <v>No</v>
      </c>
      <c r="K216" s="236" t="s">
        <v>2864</v>
      </c>
      <c r="L216" s="236" t="s">
        <v>1270</v>
      </c>
      <c r="M216" s="236" t="s">
        <v>215</v>
      </c>
      <c r="N216" s="236" t="s">
        <v>2865</v>
      </c>
      <c r="O216" s="237">
        <v>46078</v>
      </c>
      <c r="P216" s="236" t="s">
        <v>1274</v>
      </c>
      <c r="Q216" s="236" t="s">
        <v>1275</v>
      </c>
      <c r="R216" s="236" t="s">
        <v>297</v>
      </c>
      <c r="S216" s="236" t="s">
        <v>202</v>
      </c>
      <c r="T216" s="236">
        <v>30</v>
      </c>
      <c r="U216" s="236">
        <v>30</v>
      </c>
      <c r="V216" s="238">
        <v>68</v>
      </c>
      <c r="W216" s="236">
        <v>0</v>
      </c>
      <c r="X216" s="236">
        <v>9</v>
      </c>
      <c r="Y216" s="236" t="s">
        <v>203</v>
      </c>
      <c r="Z216" s="236" t="s">
        <v>1269</v>
      </c>
      <c r="AA216" s="236"/>
      <c r="AB216" s="236" t="s">
        <v>204</v>
      </c>
      <c r="AC216" s="236" t="s">
        <v>205</v>
      </c>
      <c r="AD216" s="236">
        <v>0</v>
      </c>
      <c r="AE216" s="236" t="s">
        <v>206</v>
      </c>
      <c r="AF216" s="236">
        <v>25</v>
      </c>
      <c r="AG216" s="236" t="s">
        <v>221</v>
      </c>
      <c r="AH216" s="236" t="s">
        <v>222</v>
      </c>
      <c r="AI216" s="236" t="s">
        <v>209</v>
      </c>
      <c r="AJ216" s="236">
        <v>7</v>
      </c>
      <c r="AK216" s="237">
        <v>45868</v>
      </c>
      <c r="AL216" s="236" t="s">
        <v>195</v>
      </c>
    </row>
    <row r="217" spans="1:38" ht="61.2" x14ac:dyDescent="0.3">
      <c r="A217" s="5" t="str">
        <f>TRIM(Z217)</f>
        <v>46835</v>
      </c>
      <c r="B217" s="228" t="str">
        <f>IFERROR(VLOOKUP(Table3[[#This Row],[Truck Number]], HolmanReport!C:C,1,0), "Research w.Holman")</f>
        <v>46835</v>
      </c>
      <c r="C21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7" s="229">
        <f ca="1">IF(Table3[[#This Row],[Ticket Status]]="OPEN", SUM((TODAY())-Table3[[#This Row],[Original Start Date]]), "Not Open")</f>
        <v>55</v>
      </c>
      <c r="E217" s="229" t="str">
        <f>Table3[[#This Row],[Renter Name]]</f>
        <v>JONATHAN HARTLEY</v>
      </c>
      <c r="F217" s="229" t="str">
        <f>IFERROR(VLOOKUP(Table3[[#This Row],[Rental under Name: ]], 'TPMS-Auto'!C:G,5,0), "RESEARCH!!")</f>
        <v>JHARTLE</v>
      </c>
      <c r="G217" s="229" t="str">
        <f>IFERROR(VLOOKUP(Table3[[#This Row],[Truck Number]],'TPMS-Auto'!$A:$K,3, 0), "Not Assigned in TPMS!!")</f>
        <v>JONATHAN HARTLEY</v>
      </c>
      <c r="H217" s="229" t="str">
        <f>IFERROR(VLOOKUP(Table3[[#This Row],[Truck Number]],'TPMS-Auto'!$A:$K,7, 0), "Not Assigned in TPMS!!")</f>
        <v>JHARTLE</v>
      </c>
      <c r="I217" s="69" t="str">
        <f>IFERROR(VLOOKUP(Table3[[#This Row],[Truck Number]], Query1[[TRUCK_LU]:[Service Date]],25, 0), "Not Assigned in TPMS!!")</f>
        <v>Not Assigned in TPMS!!</v>
      </c>
      <c r="J217" s="69" t="str">
        <f>IF(E217=E216, "Yes", "No")</f>
        <v>No</v>
      </c>
      <c r="K217" s="236" t="s">
        <v>2869</v>
      </c>
      <c r="L217" s="236" t="s">
        <v>2867</v>
      </c>
      <c r="M217" s="236" t="s">
        <v>197</v>
      </c>
      <c r="N217" s="236" t="s">
        <v>2870</v>
      </c>
      <c r="O217" s="237">
        <v>46061</v>
      </c>
      <c r="P217" s="236" t="s">
        <v>2871</v>
      </c>
      <c r="Q217" s="236" t="s">
        <v>2872</v>
      </c>
      <c r="R217" s="236" t="s">
        <v>416</v>
      </c>
      <c r="S217" s="236" t="s">
        <v>220</v>
      </c>
      <c r="T217" s="236">
        <v>24</v>
      </c>
      <c r="U217" s="236">
        <v>4</v>
      </c>
      <c r="V217" s="238">
        <v>68</v>
      </c>
      <c r="W217" s="236">
        <v>2</v>
      </c>
      <c r="X217" s="236">
        <v>26</v>
      </c>
      <c r="Y217" s="236" t="s">
        <v>203</v>
      </c>
      <c r="Z217" s="236" t="s">
        <v>2866</v>
      </c>
      <c r="AA217" s="236"/>
      <c r="AB217" s="236" t="s">
        <v>204</v>
      </c>
      <c r="AC217" s="236" t="s">
        <v>205</v>
      </c>
      <c r="AD217" s="236">
        <v>2</v>
      </c>
      <c r="AE217" s="236" t="s">
        <v>206</v>
      </c>
      <c r="AF217" s="236">
        <v>24</v>
      </c>
      <c r="AG217" s="236" t="s">
        <v>233</v>
      </c>
      <c r="AH217" s="236" t="s">
        <v>884</v>
      </c>
      <c r="AI217" s="236" t="s">
        <v>209</v>
      </c>
      <c r="AJ217" s="236">
        <v>1</v>
      </c>
      <c r="AK217" s="237">
        <v>46031</v>
      </c>
      <c r="AL217" s="236" t="s">
        <v>195</v>
      </c>
    </row>
    <row r="218" spans="1:38" ht="61.2" x14ac:dyDescent="0.3">
      <c r="A218" s="5" t="str">
        <f>TRIM(Z218)</f>
        <v>46836</v>
      </c>
      <c r="B218" s="228" t="str">
        <f>IFERROR(VLOOKUP(Table3[[#This Row],[Truck Number]], HolmanReport!C:C,1,0), "Research w.Holman")</f>
        <v>46836</v>
      </c>
      <c r="C21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18" s="229">
        <f ca="1">IF(Table3[[#This Row],[Ticket Status]]="OPEN", SUM((TODAY())-Table3[[#This Row],[Original Start Date]]), "Not Open")</f>
        <v>1</v>
      </c>
      <c r="E218" s="229" t="str">
        <f>Table3[[#This Row],[Renter Name]]</f>
        <v>CHRIS POPP</v>
      </c>
      <c r="F218" s="229" t="str">
        <f>IFERROR(VLOOKUP(Table3[[#This Row],[Rental under Name: ]], 'TPMS-Auto'!C:G,5,0), "RESEARCH!!")</f>
        <v>RESEARCH!!</v>
      </c>
      <c r="G218" s="229" t="str">
        <f>IFERROR(VLOOKUP(Table3[[#This Row],[Truck Number]],'TPMS-Auto'!$A:$K,3, 0), "Not Assigned in TPMS!!")</f>
        <v>Not Assigned in TPMS!!</v>
      </c>
      <c r="H218" s="229" t="str">
        <f>IFERROR(VLOOKUP(Table3[[#This Row],[Truck Number]],'TPMS-Auto'!$A:$K,7, 0), "Not Assigned in TPMS!!")</f>
        <v>Not Assigned in TPMS!!</v>
      </c>
      <c r="I218" s="69" t="str">
        <f>IFERROR(VLOOKUP(Table3[[#This Row],[Truck Number]], Query1[[TRUCK_LU]:[Service Date]],25, 0), "Not Assigned in TPMS!!")</f>
        <v>Not Assigned in TPMS!!</v>
      </c>
      <c r="J218" s="69" t="str">
        <f>IF(E218=E217, "Yes", "No")</f>
        <v>No</v>
      </c>
      <c r="K218" s="236" t="s">
        <v>31610</v>
      </c>
      <c r="L218" s="236" t="s">
        <v>31611</v>
      </c>
      <c r="M218" s="236" t="s">
        <v>197</v>
      </c>
      <c r="N218" s="236" t="s">
        <v>31612</v>
      </c>
      <c r="O218" s="237">
        <v>46085</v>
      </c>
      <c r="P218" s="236" t="s">
        <v>31613</v>
      </c>
      <c r="Q218" s="236" t="s">
        <v>25811</v>
      </c>
      <c r="R218" s="236" t="s">
        <v>260</v>
      </c>
      <c r="S218" s="236" t="s">
        <v>202</v>
      </c>
      <c r="T218" s="236">
        <v>5</v>
      </c>
      <c r="U218" s="236">
        <v>5</v>
      </c>
      <c r="V218" s="238">
        <v>68</v>
      </c>
      <c r="W218" s="236">
        <v>0</v>
      </c>
      <c r="X218" s="236">
        <v>2</v>
      </c>
      <c r="Y218" s="236" t="s">
        <v>203</v>
      </c>
      <c r="Z218" s="236" t="s">
        <v>31573</v>
      </c>
      <c r="AA218" s="236"/>
      <c r="AB218" s="236" t="s">
        <v>204</v>
      </c>
      <c r="AC218" s="236" t="s">
        <v>205</v>
      </c>
      <c r="AD218" s="236">
        <v>0</v>
      </c>
      <c r="AE218" s="236" t="s">
        <v>206</v>
      </c>
      <c r="AF218" s="236">
        <v>26</v>
      </c>
      <c r="AG218" s="236" t="s">
        <v>207</v>
      </c>
      <c r="AH218" s="236" t="s">
        <v>208</v>
      </c>
      <c r="AI218" s="236" t="s">
        <v>209</v>
      </c>
      <c r="AJ218" s="236">
        <v>0</v>
      </c>
      <c r="AK218" s="237">
        <v>46085</v>
      </c>
      <c r="AL218" s="236" t="s">
        <v>195</v>
      </c>
    </row>
    <row r="219" spans="1:38" ht="61.2" x14ac:dyDescent="0.3">
      <c r="A219" s="5" t="str">
        <f>TRIM(Z219)</f>
        <v>46837</v>
      </c>
      <c r="B219" s="228" t="str">
        <f>IFERROR(VLOOKUP(Table3[[#This Row],[Truck Number]], HolmanReport!C:C,1,0), "Research w.Holman")</f>
        <v>Research w.Holman</v>
      </c>
      <c r="C21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9" s="229">
        <f ca="1">IF(Table3[[#This Row],[Ticket Status]]="OPEN", SUM((TODAY())-Table3[[#This Row],[Original Start Date]]), "Not Open")</f>
        <v>56</v>
      </c>
      <c r="E219" s="229" t="str">
        <f>Table3[[#This Row],[Renter Name]]</f>
        <v>ANTHONY COVAS</v>
      </c>
      <c r="F219" s="229" t="str">
        <f>IFERROR(VLOOKUP(Table3[[#This Row],[Rental under Name: ]], 'TPMS-Auto'!C:G,5,0), "RESEARCH!!")</f>
        <v>ACOVAS</v>
      </c>
      <c r="G219" s="229" t="str">
        <f>IFERROR(VLOOKUP(Table3[[#This Row],[Truck Number]],'TPMS-Auto'!$A:$K,3, 0), "Not Assigned in TPMS!!")</f>
        <v>ANTHONY COVAS</v>
      </c>
      <c r="H219" s="229" t="str">
        <f>IFERROR(VLOOKUP(Table3[[#This Row],[Truck Number]],'TPMS-Auto'!$A:$K,7, 0), "Not Assigned in TPMS!!")</f>
        <v>ACOVAS</v>
      </c>
      <c r="I219" s="69" t="str">
        <f>IFERROR(VLOOKUP(Table3[[#This Row],[Truck Number]], Query1[[TRUCK_LU]:[Service Date]],25, 0), "Not Assigned in TPMS!!")</f>
        <v>Not Assigned in TPMS!!</v>
      </c>
      <c r="J219" s="69" t="str">
        <f>IF(E219=E218, "Yes", "No")</f>
        <v>No</v>
      </c>
      <c r="K219" s="236" t="s">
        <v>2873</v>
      </c>
      <c r="L219" s="236" t="s">
        <v>2410</v>
      </c>
      <c r="M219" s="236" t="s">
        <v>197</v>
      </c>
      <c r="N219" s="236" t="s">
        <v>2874</v>
      </c>
      <c r="O219" s="237">
        <v>46060</v>
      </c>
      <c r="P219" s="236" t="s">
        <v>2414</v>
      </c>
      <c r="Q219" s="236" t="s">
        <v>2415</v>
      </c>
      <c r="R219" s="236" t="s">
        <v>260</v>
      </c>
      <c r="S219" s="236" t="s">
        <v>220</v>
      </c>
      <c r="T219" s="236">
        <v>27</v>
      </c>
      <c r="U219" s="236">
        <v>7</v>
      </c>
      <c r="V219" s="238">
        <v>68</v>
      </c>
      <c r="W219" s="236">
        <v>4</v>
      </c>
      <c r="X219" s="236">
        <v>27</v>
      </c>
      <c r="Y219" s="236" t="s">
        <v>203</v>
      </c>
      <c r="Z219" s="236" t="s">
        <v>2409</v>
      </c>
      <c r="AA219" s="236"/>
      <c r="AB219" s="236" t="s">
        <v>204</v>
      </c>
      <c r="AC219" s="236" t="s">
        <v>205</v>
      </c>
      <c r="AD219" s="236">
        <v>0</v>
      </c>
      <c r="AE219" s="236" t="s">
        <v>206</v>
      </c>
      <c r="AF219" s="236">
        <v>25</v>
      </c>
      <c r="AG219" s="236" t="s">
        <v>233</v>
      </c>
      <c r="AH219" s="236" t="s">
        <v>234</v>
      </c>
      <c r="AI219" s="236" t="s">
        <v>209</v>
      </c>
      <c r="AJ219" s="236">
        <v>1</v>
      </c>
      <c r="AK219" s="237">
        <v>46030</v>
      </c>
      <c r="AL219" s="236" t="s">
        <v>195</v>
      </c>
    </row>
    <row r="220" spans="1:38" ht="61.2" x14ac:dyDescent="0.3">
      <c r="A220" s="5" t="str">
        <f>TRIM(Z220)</f>
        <v>46863</v>
      </c>
      <c r="B220" s="228" t="str">
        <f>IFERROR(VLOOKUP(Table3[[#This Row],[Truck Number]], HolmanReport!C:C,1,0), "Research w.Holman")</f>
        <v>46863</v>
      </c>
      <c r="C22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0" s="229">
        <f ca="1">IF(Table3[[#This Row],[Ticket Status]]="OPEN", SUM((TODAY())-Table3[[#This Row],[Original Start Date]]), "Not Open")</f>
        <v>28</v>
      </c>
      <c r="E220" s="229" t="str">
        <f>Table3[[#This Row],[Renter Name]]</f>
        <v>ANTHONY ARNOLD</v>
      </c>
      <c r="F220" s="229" t="str">
        <f>IFERROR(VLOOKUP(Table3[[#This Row],[Rental under Name: ]], 'TPMS-Auto'!C:G,5,0), "RESEARCH!!")</f>
        <v>AARNOLD</v>
      </c>
      <c r="G220" s="229" t="str">
        <f>IFERROR(VLOOKUP(Table3[[#This Row],[Truck Number]],'TPMS-Auto'!$A:$K,3, 0), "Not Assigned in TPMS!!")</f>
        <v>ANTHONY ARNOLD</v>
      </c>
      <c r="H220" s="229" t="str">
        <f>IFERROR(VLOOKUP(Table3[[#This Row],[Truck Number]],'TPMS-Auto'!$A:$K,7, 0), "Not Assigned in TPMS!!")</f>
        <v>AARNOLD</v>
      </c>
      <c r="I220" s="69" t="str">
        <f>IFERROR(VLOOKUP(Table3[[#This Row],[Truck Number]], Query1[[TRUCK_LU]:[Service Date]],25, 0), "Not Assigned in TPMS!!")</f>
        <v>Not Assigned in TPMS!!</v>
      </c>
      <c r="J220" s="69" t="str">
        <f>IF(E220=E219, "Yes", "No")</f>
        <v>No</v>
      </c>
      <c r="K220" s="236" t="s">
        <v>3057</v>
      </c>
      <c r="L220" s="236" t="s">
        <v>2019</v>
      </c>
      <c r="M220" s="236" t="s">
        <v>197</v>
      </c>
      <c r="N220" s="236" t="s">
        <v>3058</v>
      </c>
      <c r="O220" s="237">
        <v>46058</v>
      </c>
      <c r="P220" s="236" t="s">
        <v>2023</v>
      </c>
      <c r="Q220" s="236" t="s">
        <v>1924</v>
      </c>
      <c r="R220" s="236" t="s">
        <v>773</v>
      </c>
      <c r="S220" s="236" t="s">
        <v>202</v>
      </c>
      <c r="T220" s="236">
        <v>26</v>
      </c>
      <c r="U220" s="236">
        <v>7</v>
      </c>
      <c r="V220" s="238">
        <v>68</v>
      </c>
      <c r="W220" s="236">
        <v>2</v>
      </c>
      <c r="X220" s="236">
        <v>29</v>
      </c>
      <c r="Y220" s="236" t="s">
        <v>203</v>
      </c>
      <c r="Z220" s="236" t="s">
        <v>2018</v>
      </c>
      <c r="AA220" s="236"/>
      <c r="AB220" s="236" t="s">
        <v>204</v>
      </c>
      <c r="AC220" s="236" t="s">
        <v>205</v>
      </c>
      <c r="AD220" s="236">
        <v>3</v>
      </c>
      <c r="AE220" s="236" t="s">
        <v>206</v>
      </c>
      <c r="AF220" s="236">
        <v>25</v>
      </c>
      <c r="AG220" s="236" t="s">
        <v>221</v>
      </c>
      <c r="AH220" s="236" t="s">
        <v>222</v>
      </c>
      <c r="AI220" s="236" t="s">
        <v>209</v>
      </c>
      <c r="AJ220" s="236">
        <v>0</v>
      </c>
      <c r="AK220" s="237">
        <v>46058</v>
      </c>
      <c r="AL220" s="236" t="s">
        <v>195</v>
      </c>
    </row>
    <row r="221" spans="1:38" ht="61.2" x14ac:dyDescent="0.3">
      <c r="A221" s="5" t="str">
        <f>TRIM(Z221)</f>
        <v>46873</v>
      </c>
      <c r="B221" s="228" t="str">
        <f>IFERROR(VLOOKUP(Table3[[#This Row],[Truck Number]], HolmanReport!C:C,1,0), "Research w.Holman")</f>
        <v>Research w.Holman</v>
      </c>
      <c r="C22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1" s="229">
        <f ca="1">IF(Table3[[#This Row],[Ticket Status]]="OPEN", SUM((TODAY())-Table3[[#This Row],[Original Start Date]]), "Not Open")</f>
        <v>142</v>
      </c>
      <c r="E221" s="229" t="str">
        <f>Table3[[#This Row],[Renter Name]]</f>
        <v>MICHAEL JOHNSON</v>
      </c>
      <c r="F221" s="229" t="str">
        <f>IFERROR(VLOOKUP(Table3[[#This Row],[Rental under Name: ]], 'TPMS-Auto'!C:G,5,0), "RESEARCH!!")</f>
        <v>MJOH304</v>
      </c>
      <c r="G221" s="229" t="str">
        <f>IFERROR(VLOOKUP(Table3[[#This Row],[Truck Number]],'TPMS-Auto'!$A:$K,3, 0), "Not Assigned in TPMS!!")</f>
        <v>Not Assigned in TPMS!!</v>
      </c>
      <c r="H221" s="229" t="str">
        <f>IFERROR(VLOOKUP(Table3[[#This Row],[Truck Number]],'TPMS-Auto'!$A:$K,7, 0), "Not Assigned in TPMS!!")</f>
        <v>Not Assigned in TPMS!!</v>
      </c>
      <c r="I221" s="69" t="str">
        <f>IFERROR(VLOOKUP(Table3[[#This Row],[Truck Number]], Query1[[TRUCK_LU]:[Service Date]],25, 0), "Not Assigned in TPMS!!")</f>
        <v>Not Assigned in TPMS!!</v>
      </c>
      <c r="J221" s="69" t="str">
        <f>IF(E221=E220, "Yes", "No")</f>
        <v>No</v>
      </c>
      <c r="K221" s="236" t="s">
        <v>2875</v>
      </c>
      <c r="L221" s="236" t="s">
        <v>1282</v>
      </c>
      <c r="M221" s="236" t="s">
        <v>197</v>
      </c>
      <c r="N221" s="236" t="s">
        <v>2876</v>
      </c>
      <c r="O221" s="237">
        <v>46060</v>
      </c>
      <c r="P221" s="236" t="s">
        <v>1286</v>
      </c>
      <c r="Q221" s="236" t="s">
        <v>1287</v>
      </c>
      <c r="R221" s="236" t="s">
        <v>477</v>
      </c>
      <c r="S221" s="236" t="s">
        <v>202</v>
      </c>
      <c r="T221" s="236">
        <v>30</v>
      </c>
      <c r="U221" s="236">
        <v>5</v>
      </c>
      <c r="V221" s="238">
        <v>68</v>
      </c>
      <c r="W221" s="236">
        <v>3</v>
      </c>
      <c r="X221" s="236">
        <v>27</v>
      </c>
      <c r="Y221" s="236" t="s">
        <v>203</v>
      </c>
      <c r="Z221" s="236" t="s">
        <v>1281</v>
      </c>
      <c r="AA221" s="236"/>
      <c r="AB221" s="236" t="s">
        <v>204</v>
      </c>
      <c r="AC221" s="236"/>
      <c r="AD221" s="236">
        <v>0</v>
      </c>
      <c r="AE221" s="236" t="s">
        <v>206</v>
      </c>
      <c r="AF221" s="236">
        <v>25</v>
      </c>
      <c r="AG221" s="236" t="s">
        <v>743</v>
      </c>
      <c r="AH221" s="236" t="s">
        <v>1018</v>
      </c>
      <c r="AI221" s="236" t="s">
        <v>209</v>
      </c>
      <c r="AJ221" s="236">
        <v>4</v>
      </c>
      <c r="AK221" s="237">
        <v>45944</v>
      </c>
      <c r="AL221" s="236" t="s">
        <v>195</v>
      </c>
    </row>
    <row r="222" spans="1:38" ht="61.2" x14ac:dyDescent="0.3">
      <c r="A222" s="5" t="str">
        <f>TRIM(Z222)</f>
        <v>46893</v>
      </c>
      <c r="B222" s="228" t="str">
        <f>IFERROR(VLOOKUP(Table3[[#This Row],[Truck Number]], HolmanReport!C:C,1,0), "Research w.Holman")</f>
        <v>46893</v>
      </c>
      <c r="C22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2" s="229" t="str">
        <f ca="1">IF(Table3[[#This Row],[Ticket Status]]="OPEN", SUM((TODAY())-Table3[[#This Row],[Original Start Date]]), "Not Open")</f>
        <v>Not Open</v>
      </c>
      <c r="E222" s="229" t="str">
        <f>Table3[[#This Row],[Renter Name]]</f>
        <v>DAVID WASHINGTON</v>
      </c>
      <c r="F222" s="229" t="str">
        <f>IFERROR(VLOOKUP(Table3[[#This Row],[Rental under Name: ]], 'TPMS-Auto'!C:G,5,0), "RESEARCH!!")</f>
        <v>DWASHIN</v>
      </c>
      <c r="G222" s="229" t="str">
        <f>IFERROR(VLOOKUP(Table3[[#This Row],[Truck Number]],'TPMS-Auto'!$A:$K,3, 0), "Not Assigned in TPMS!!")</f>
        <v>DAVID WASHINGTON</v>
      </c>
      <c r="H222" s="229" t="str">
        <f>IFERROR(VLOOKUP(Table3[[#This Row],[Truck Number]],'TPMS-Auto'!$A:$K,7, 0), "Not Assigned in TPMS!!")</f>
        <v>DWASHIN</v>
      </c>
      <c r="I222" s="69" t="str">
        <f>IFERROR(VLOOKUP(Table3[[#This Row],[Truck Number]], Query1[[TRUCK_LU]:[Service Date]],25, 0), "Not Assigned in TPMS!!")</f>
        <v>Not Assigned in TPMS!!</v>
      </c>
      <c r="J222" s="69" t="str">
        <f>IF(E222=E221, "Yes", "No")</f>
        <v>No</v>
      </c>
      <c r="K222" s="236" t="s">
        <v>3571</v>
      </c>
      <c r="L222" s="236" t="s">
        <v>3569</v>
      </c>
      <c r="M222" s="236" t="s">
        <v>197</v>
      </c>
      <c r="N222" s="236" t="s">
        <v>3572</v>
      </c>
      <c r="O222" s="237">
        <v>46071</v>
      </c>
      <c r="P222" s="236" t="s">
        <v>285</v>
      </c>
      <c r="Q222" s="236" t="s">
        <v>286</v>
      </c>
      <c r="R222" s="236" t="s">
        <v>287</v>
      </c>
      <c r="S222" s="236" t="s">
        <v>220</v>
      </c>
      <c r="T222" s="236">
        <v>10</v>
      </c>
      <c r="U222" s="236">
        <v>7</v>
      </c>
      <c r="V222" s="238">
        <v>68</v>
      </c>
      <c r="W222" s="236">
        <v>1</v>
      </c>
      <c r="X222" s="236">
        <v>10</v>
      </c>
      <c r="Y222" s="236" t="s">
        <v>3834</v>
      </c>
      <c r="Z222" s="236" t="s">
        <v>3568</v>
      </c>
      <c r="AA222" s="236"/>
      <c r="AB222" s="236" t="s">
        <v>204</v>
      </c>
      <c r="AC222" s="236"/>
      <c r="AD222" s="236">
        <v>0</v>
      </c>
      <c r="AE222" s="236" t="s">
        <v>206</v>
      </c>
      <c r="AF222" s="236">
        <v>26</v>
      </c>
      <c r="AG222" s="236" t="s">
        <v>233</v>
      </c>
      <c r="AH222" s="236" t="s">
        <v>234</v>
      </c>
      <c r="AI222" s="236" t="s">
        <v>209</v>
      </c>
      <c r="AJ222" s="236">
        <v>0</v>
      </c>
      <c r="AK222" s="237">
        <v>46071</v>
      </c>
      <c r="AL222" s="236" t="s">
        <v>195</v>
      </c>
    </row>
    <row r="223" spans="1:38" ht="61.2" x14ac:dyDescent="0.3">
      <c r="A223" s="5" t="str">
        <f>TRIM(Z223)</f>
        <v>46908</v>
      </c>
      <c r="B223" s="228" t="str">
        <f>IFERROR(VLOOKUP(Table3[[#This Row],[Truck Number]], HolmanReport!C:C,1,0), "Research w.Holman")</f>
        <v>46908</v>
      </c>
      <c r="C223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3" s="229">
        <f ca="1">IF(Table3[[#This Row],[Ticket Status]]="OPEN", SUM((TODAY())-Table3[[#This Row],[Original Start Date]]), "Not Open")</f>
        <v>9</v>
      </c>
      <c r="E223" s="229" t="str">
        <f>Table3[[#This Row],[Renter Name]]</f>
        <v>BRANDON ALLEN</v>
      </c>
      <c r="F223" s="229" t="str">
        <f>IFERROR(VLOOKUP(Table3[[#This Row],[Rental under Name: ]], 'TPMS-Auto'!C:G,5,0), "RESEARCH!!")</f>
        <v>BALLEN0</v>
      </c>
      <c r="G223" s="229" t="str">
        <f>IFERROR(VLOOKUP(Table3[[#This Row],[Truck Number]],'TPMS-Auto'!$A:$K,3, 0), "Not Assigned in TPMS!!")</f>
        <v>BRANDON ALLEN</v>
      </c>
      <c r="H223" s="229" t="str">
        <f>IFERROR(VLOOKUP(Table3[[#This Row],[Truck Number]],'TPMS-Auto'!$A:$K,7, 0), "Not Assigned in TPMS!!")</f>
        <v>BALLEN0</v>
      </c>
      <c r="I223" s="69" t="str">
        <f>IFERROR(VLOOKUP(Table3[[#This Row],[Truck Number]], Query1[[TRUCK_LU]:[Service Date]],25, 0), "Not Assigned in TPMS!!")</f>
        <v>Not Assigned in TPMS!!</v>
      </c>
      <c r="J223" s="69" t="str">
        <f>IF(E223=E222, "Yes", "No")</f>
        <v>No</v>
      </c>
      <c r="K223" s="236" t="s">
        <v>3576</v>
      </c>
      <c r="L223" s="236" t="s">
        <v>3574</v>
      </c>
      <c r="M223" s="236" t="s">
        <v>197</v>
      </c>
      <c r="N223" s="236" t="s">
        <v>3577</v>
      </c>
      <c r="O223" s="237">
        <v>46077</v>
      </c>
      <c r="P223" s="236" t="s">
        <v>3578</v>
      </c>
      <c r="Q223" s="236" t="s">
        <v>3579</v>
      </c>
      <c r="R223" s="236" t="s">
        <v>407</v>
      </c>
      <c r="S223" s="236" t="s">
        <v>202</v>
      </c>
      <c r="T223" s="236">
        <v>7</v>
      </c>
      <c r="U223" s="236">
        <v>7</v>
      </c>
      <c r="V223" s="238">
        <v>68</v>
      </c>
      <c r="W223" s="236">
        <v>0</v>
      </c>
      <c r="X223" s="236">
        <v>10</v>
      </c>
      <c r="Y223" s="236" t="s">
        <v>203</v>
      </c>
      <c r="Z223" s="236" t="s">
        <v>3573</v>
      </c>
      <c r="AA223" s="236"/>
      <c r="AB223" s="236" t="s">
        <v>204</v>
      </c>
      <c r="AC223" s="236" t="s">
        <v>205</v>
      </c>
      <c r="AD223" s="236">
        <v>3</v>
      </c>
      <c r="AE223" s="236" t="s">
        <v>206</v>
      </c>
      <c r="AF223" s="236">
        <v>26</v>
      </c>
      <c r="AG223" s="236" t="s">
        <v>207</v>
      </c>
      <c r="AH223" s="236" t="s">
        <v>208</v>
      </c>
      <c r="AI223" s="236" t="s">
        <v>209</v>
      </c>
      <c r="AJ223" s="236">
        <v>0</v>
      </c>
      <c r="AK223" s="237">
        <v>46077</v>
      </c>
      <c r="AL223" s="236" t="s">
        <v>195</v>
      </c>
    </row>
    <row r="224" spans="1:38" ht="61.2" x14ac:dyDescent="0.3">
      <c r="A224" s="5" t="str">
        <f>TRIM(Z224)</f>
        <v>46940</v>
      </c>
      <c r="B224" s="228" t="str">
        <f>IFERROR(VLOOKUP(Table3[[#This Row],[Truck Number]], HolmanReport!C:C,1,0), "Research w.Holman")</f>
        <v>46940</v>
      </c>
      <c r="C22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4" s="229">
        <f ca="1">IF(Table3[[#This Row],[Ticket Status]]="OPEN", SUM((TODAY())-Table3[[#This Row],[Original Start Date]]), "Not Open")</f>
        <v>1</v>
      </c>
      <c r="E224" s="229" t="str">
        <f>Table3[[#This Row],[Renter Name]]</f>
        <v>JASON JAMES</v>
      </c>
      <c r="F224" s="229" t="str">
        <f>IFERROR(VLOOKUP(Table3[[#This Row],[Rental under Name: ]], 'TPMS-Auto'!C:G,5,0), "RESEARCH!!")</f>
        <v>JJAMES</v>
      </c>
      <c r="G224" s="229" t="str">
        <f>IFERROR(VLOOKUP(Table3[[#This Row],[Truck Number]],'TPMS-Auto'!$A:$K,3, 0), "Not Assigned in TPMS!!")</f>
        <v>JASON JAMES</v>
      </c>
      <c r="H224" s="229" t="str">
        <f>IFERROR(VLOOKUP(Table3[[#This Row],[Truck Number]],'TPMS-Auto'!$A:$K,7, 0), "Not Assigned in TPMS!!")</f>
        <v>JJAMES</v>
      </c>
      <c r="I224" s="69" t="str">
        <f>IFERROR(VLOOKUP(Table3[[#This Row],[Truck Number]], Query1[[TRUCK_LU]:[Service Date]],25, 0), "Not Assigned in TPMS!!")</f>
        <v>Not Assigned in TPMS!!</v>
      </c>
      <c r="J224" s="69" t="str">
        <f>IF(E224=E223, "Yes", "No")</f>
        <v>No</v>
      </c>
      <c r="K224" s="236" t="s">
        <v>31589</v>
      </c>
      <c r="L224" s="236" t="s">
        <v>3218</v>
      </c>
      <c r="M224" s="236" t="s">
        <v>197</v>
      </c>
      <c r="N224" s="236" t="s">
        <v>31590</v>
      </c>
      <c r="O224" s="237">
        <v>46085</v>
      </c>
      <c r="P224" s="236" t="s">
        <v>3222</v>
      </c>
      <c r="Q224" s="236" t="s">
        <v>3223</v>
      </c>
      <c r="R224" s="236" t="s">
        <v>318</v>
      </c>
      <c r="S224" s="236" t="s">
        <v>220</v>
      </c>
      <c r="T224" s="236">
        <v>7</v>
      </c>
      <c r="U224" s="236">
        <v>7</v>
      </c>
      <c r="V224" s="238">
        <v>73</v>
      </c>
      <c r="W224" s="236">
        <v>0</v>
      </c>
      <c r="X224" s="236">
        <v>2</v>
      </c>
      <c r="Y224" s="236" t="s">
        <v>203</v>
      </c>
      <c r="Z224" s="236" t="s">
        <v>3217</v>
      </c>
      <c r="AA224" s="236"/>
      <c r="AB224" s="236" t="s">
        <v>204</v>
      </c>
      <c r="AC224" s="236" t="s">
        <v>205</v>
      </c>
      <c r="AD224" s="236">
        <v>0</v>
      </c>
      <c r="AE224" s="236" t="s">
        <v>206</v>
      </c>
      <c r="AF224" s="236">
        <v>25</v>
      </c>
      <c r="AG224" s="236" t="s">
        <v>345</v>
      </c>
      <c r="AH224" s="236" t="s">
        <v>400</v>
      </c>
      <c r="AI224" s="236" t="s">
        <v>209</v>
      </c>
      <c r="AJ224" s="236">
        <v>0</v>
      </c>
      <c r="AK224" s="237">
        <v>46085</v>
      </c>
      <c r="AL224" s="236" t="s">
        <v>195</v>
      </c>
    </row>
    <row r="225" spans="1:38" ht="61.2" x14ac:dyDescent="0.3">
      <c r="A225" s="5" t="str">
        <f>TRIM(Z225)</f>
        <v>46940</v>
      </c>
      <c r="B225" s="228" t="str">
        <f>IFERROR(VLOOKUP(Table3[[#This Row],[Truck Number]], HolmanReport!C:C,1,0), "Research w.Holman")</f>
        <v>46940</v>
      </c>
      <c r="C22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5" s="229" t="str">
        <f ca="1">IF(Table3[[#This Row],[Ticket Status]]="OPEN", SUM((TODAY())-Table3[[#This Row],[Original Start Date]]), "Not Open")</f>
        <v>Not Open</v>
      </c>
      <c r="E225" s="229" t="str">
        <f>Table3[[#This Row],[Renter Name]]</f>
        <v>JASON JAMES</v>
      </c>
      <c r="F225" s="229" t="str">
        <f>IFERROR(VLOOKUP(Table3[[#This Row],[Rental under Name: ]], 'TPMS-Auto'!C:G,5,0), "RESEARCH!!")</f>
        <v>JJAMES</v>
      </c>
      <c r="G225" s="229" t="str">
        <f>IFERROR(VLOOKUP(Table3[[#This Row],[Truck Number]],'TPMS-Auto'!$A:$K,3, 0), "Not Assigned in TPMS!!")</f>
        <v>JASON JAMES</v>
      </c>
      <c r="H225" s="229" t="str">
        <f>IFERROR(VLOOKUP(Table3[[#This Row],[Truck Number]],'TPMS-Auto'!$A:$K,7, 0), "Not Assigned in TPMS!!")</f>
        <v>JJAMES</v>
      </c>
      <c r="I225" s="69" t="str">
        <f>IFERROR(VLOOKUP(Table3[[#This Row],[Truck Number]], Query1[[TRUCK_LU]:[Service Date]],25, 0), "Not Assigned in TPMS!!")</f>
        <v>Not Assigned in TPMS!!</v>
      </c>
      <c r="J225" s="69" t="str">
        <f>IF(E225=E224, "Yes", "No")</f>
        <v>Yes</v>
      </c>
      <c r="K225" s="236" t="s">
        <v>3220</v>
      </c>
      <c r="L225" s="236" t="s">
        <v>3218</v>
      </c>
      <c r="M225" s="236" t="s">
        <v>197</v>
      </c>
      <c r="N225" s="236" t="s">
        <v>3221</v>
      </c>
      <c r="O225" s="237">
        <v>46078</v>
      </c>
      <c r="P225" s="236" t="s">
        <v>3222</v>
      </c>
      <c r="Q225" s="236" t="s">
        <v>3223</v>
      </c>
      <c r="R225" s="236" t="s">
        <v>318</v>
      </c>
      <c r="S225" s="236" t="s">
        <v>220</v>
      </c>
      <c r="T225" s="236">
        <v>7</v>
      </c>
      <c r="U225" s="236">
        <v>7</v>
      </c>
      <c r="V225" s="238">
        <v>73</v>
      </c>
      <c r="W225" s="236">
        <v>0</v>
      </c>
      <c r="X225" s="236">
        <v>8</v>
      </c>
      <c r="Y225" s="236" t="s">
        <v>3834</v>
      </c>
      <c r="Z225" s="236" t="s">
        <v>3217</v>
      </c>
      <c r="AA225" s="236"/>
      <c r="AB225" s="236" t="s">
        <v>204</v>
      </c>
      <c r="AC225" s="236" t="s">
        <v>205</v>
      </c>
      <c r="AD225" s="236">
        <v>0</v>
      </c>
      <c r="AE225" s="236" t="s">
        <v>206</v>
      </c>
      <c r="AF225" s="236">
        <v>25</v>
      </c>
      <c r="AG225" s="236" t="s">
        <v>233</v>
      </c>
      <c r="AH225" s="236" t="s">
        <v>1663</v>
      </c>
      <c r="AI225" s="236" t="s">
        <v>209</v>
      </c>
      <c r="AJ225" s="236">
        <v>0</v>
      </c>
      <c r="AK225" s="237">
        <v>46064</v>
      </c>
      <c r="AL225" s="236" t="s">
        <v>195</v>
      </c>
    </row>
    <row r="226" spans="1:38" ht="61.2" x14ac:dyDescent="0.3">
      <c r="A226" s="5" t="str">
        <f>TRIM(Z226)</f>
        <v>46946</v>
      </c>
      <c r="B226" s="228" t="str">
        <f>IFERROR(VLOOKUP(Table3[[#This Row],[Truck Number]], HolmanReport!C:C,1,0), "Research w.Holman")</f>
        <v>46946</v>
      </c>
      <c r="C22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6" s="229">
        <f ca="1">IF(Table3[[#This Row],[Ticket Status]]="OPEN", SUM((TODAY())-Table3[[#This Row],[Original Start Date]]), "Not Open")</f>
        <v>7</v>
      </c>
      <c r="E226" s="229" t="str">
        <f>Table3[[#This Row],[Renter Name]]</f>
        <v>BRIAN TURNER</v>
      </c>
      <c r="F226" s="229" t="str">
        <f>IFERROR(VLOOKUP(Table3[[#This Row],[Rental under Name: ]], 'TPMS-Auto'!C:G,5,0), "RESEARCH!!")</f>
        <v>BTURNER</v>
      </c>
      <c r="G226" s="229" t="str">
        <f>IFERROR(VLOOKUP(Table3[[#This Row],[Truck Number]],'TPMS-Auto'!$A:$K,3, 0), "Not Assigned in TPMS!!")</f>
        <v>BRIAN TURNER</v>
      </c>
      <c r="H226" s="229" t="str">
        <f>IFERROR(VLOOKUP(Table3[[#This Row],[Truck Number]],'TPMS-Auto'!$A:$K,7, 0), "Not Assigned in TPMS!!")</f>
        <v>BTURNER</v>
      </c>
      <c r="I226" s="69" t="str">
        <f>IFERROR(VLOOKUP(Table3[[#This Row],[Truck Number]], Query1[[TRUCK_LU]:[Service Date]],25, 0), "Not Assigned in TPMS!!")</f>
        <v>Not Assigned in TPMS!!</v>
      </c>
      <c r="J226" s="69" t="str">
        <f>IF(E226=E225, "Yes", "No")</f>
        <v>No</v>
      </c>
      <c r="K226" s="236" t="s">
        <v>31214</v>
      </c>
      <c r="L226" s="236" t="s">
        <v>635</v>
      </c>
      <c r="M226" s="236" t="s">
        <v>197</v>
      </c>
      <c r="N226" s="236" t="s">
        <v>31215</v>
      </c>
      <c r="O226" s="237">
        <v>46079</v>
      </c>
      <c r="P226" s="236" t="s">
        <v>639</v>
      </c>
      <c r="Q226" s="236" t="s">
        <v>640</v>
      </c>
      <c r="R226" s="236" t="s">
        <v>260</v>
      </c>
      <c r="S226" s="236" t="s">
        <v>220</v>
      </c>
      <c r="T226" s="236">
        <v>14</v>
      </c>
      <c r="U226" s="236">
        <v>14</v>
      </c>
      <c r="V226" s="238">
        <v>68</v>
      </c>
      <c r="W226" s="236">
        <v>0</v>
      </c>
      <c r="X226" s="236">
        <v>8</v>
      </c>
      <c r="Y226" s="236" t="s">
        <v>203</v>
      </c>
      <c r="Z226" s="236" t="s">
        <v>14527</v>
      </c>
      <c r="AA226" s="236"/>
      <c r="AB226" s="236" t="s">
        <v>204</v>
      </c>
      <c r="AC226" s="236"/>
      <c r="AD226" s="236">
        <v>0</v>
      </c>
      <c r="AE226" s="236" t="s">
        <v>206</v>
      </c>
      <c r="AF226" s="236">
        <v>25</v>
      </c>
      <c r="AG226" s="236" t="s">
        <v>270</v>
      </c>
      <c r="AH226" s="236" t="s">
        <v>271</v>
      </c>
      <c r="AI226" s="236" t="s">
        <v>209</v>
      </c>
      <c r="AJ226" s="236">
        <v>0</v>
      </c>
      <c r="AK226" s="237">
        <v>46079</v>
      </c>
      <c r="AL226" s="236" t="s">
        <v>195</v>
      </c>
    </row>
    <row r="227" spans="1:38" ht="61.2" x14ac:dyDescent="0.3">
      <c r="A227" s="5" t="str">
        <f>TRIM(Z227)</f>
        <v>46956</v>
      </c>
      <c r="B227" s="228" t="str">
        <f>IFERROR(VLOOKUP(Table3[[#This Row],[Truck Number]], HolmanReport!C:C,1,0), "Research w.Holman")</f>
        <v>46956</v>
      </c>
      <c r="C22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7" s="229">
        <f ca="1">IF(Table3[[#This Row],[Ticket Status]]="OPEN", SUM((TODAY())-Table3[[#This Row],[Original Start Date]]), "Not Open")</f>
        <v>2</v>
      </c>
      <c r="E227" s="229" t="str">
        <f>Table3[[#This Row],[Renter Name]]</f>
        <v>GEORGE KELLY</v>
      </c>
      <c r="F227" s="229" t="str">
        <f>IFERROR(VLOOKUP(Table3[[#This Row],[Rental under Name: ]], 'TPMS-Auto'!C:G,5,0), "RESEARCH!!")</f>
        <v>GKELL09</v>
      </c>
      <c r="G227" s="229" t="str">
        <f>IFERROR(VLOOKUP(Table3[[#This Row],[Truck Number]],'TPMS-Auto'!$A:$K,3, 0), "Not Assigned in TPMS!!")</f>
        <v>GEORGE KELLY</v>
      </c>
      <c r="H227" s="229" t="str">
        <f>IFERROR(VLOOKUP(Table3[[#This Row],[Truck Number]],'TPMS-Auto'!$A:$K,7, 0), "Not Assigned in TPMS!!")</f>
        <v>GKELL09</v>
      </c>
      <c r="I227" s="69" t="str">
        <f>IFERROR(VLOOKUP(Table3[[#This Row],[Truck Number]], Query1[[TRUCK_LU]:[Service Date]],25, 0), "Not Assigned in TPMS!!")</f>
        <v>Not Assigned in TPMS!!</v>
      </c>
      <c r="J227" s="69" t="str">
        <f>IF(E227=E226, "Yes", "No")</f>
        <v>No</v>
      </c>
      <c r="K227" s="236" t="s">
        <v>31411</v>
      </c>
      <c r="L227" s="236" t="s">
        <v>10548</v>
      </c>
      <c r="M227" s="236" t="s">
        <v>197</v>
      </c>
      <c r="N227" s="236" t="s">
        <v>31412</v>
      </c>
      <c r="O227" s="237">
        <v>46084</v>
      </c>
      <c r="P227" s="236" t="s">
        <v>31413</v>
      </c>
      <c r="Q227" s="236" t="s">
        <v>982</v>
      </c>
      <c r="R227" s="236" t="s">
        <v>416</v>
      </c>
      <c r="S227" s="236" t="s">
        <v>202</v>
      </c>
      <c r="T227" s="236">
        <v>7</v>
      </c>
      <c r="U227" s="236">
        <v>7</v>
      </c>
      <c r="V227" s="238">
        <v>68</v>
      </c>
      <c r="W227" s="236">
        <v>0</v>
      </c>
      <c r="X227" s="236">
        <v>3</v>
      </c>
      <c r="Y227" s="236" t="s">
        <v>203</v>
      </c>
      <c r="Z227" s="236" t="s">
        <v>10547</v>
      </c>
      <c r="AA227" s="236"/>
      <c r="AB227" s="236" t="s">
        <v>204</v>
      </c>
      <c r="AC227" s="236" t="s">
        <v>205</v>
      </c>
      <c r="AD227" s="236">
        <v>0</v>
      </c>
      <c r="AE227" s="236" t="s">
        <v>206</v>
      </c>
      <c r="AF227" s="236">
        <v>25</v>
      </c>
      <c r="AG227" s="236" t="s">
        <v>207</v>
      </c>
      <c r="AH227" s="236" t="s">
        <v>208</v>
      </c>
      <c r="AI227" s="236" t="s">
        <v>209</v>
      </c>
      <c r="AJ227" s="236">
        <v>0</v>
      </c>
      <c r="AK227" s="237">
        <v>46084</v>
      </c>
      <c r="AL227" s="236" t="s">
        <v>195</v>
      </c>
    </row>
    <row r="228" spans="1:38" ht="61.2" x14ac:dyDescent="0.3">
      <c r="A228" s="5" t="str">
        <f>TRIM(Z228)</f>
        <v>46957</v>
      </c>
      <c r="B228" s="228" t="str">
        <f>IFERROR(VLOOKUP(Table3[[#This Row],[Truck Number]], HolmanReport!C:C,1,0), "Research w.Holman")</f>
        <v>46957</v>
      </c>
      <c r="C22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8" s="229">
        <f ca="1">IF(Table3[[#This Row],[Ticket Status]]="OPEN", SUM((TODAY())-Table3[[#This Row],[Original Start Date]]), "Not Open")</f>
        <v>94</v>
      </c>
      <c r="E228" s="229" t="str">
        <f>Table3[[#This Row],[Renter Name]]</f>
        <v>ALEX BRAVAR</v>
      </c>
      <c r="F228" s="229" t="str">
        <f>IFERROR(VLOOKUP(Table3[[#This Row],[Rental under Name: ]], 'TPMS-Auto'!C:G,5,0), "RESEARCH!!")</f>
        <v>ABRAVAR</v>
      </c>
      <c r="G228" s="229" t="str">
        <f>IFERROR(VLOOKUP(Table3[[#This Row],[Truck Number]],'TPMS-Auto'!$A:$K,3, 0), "Not Assigned in TPMS!!")</f>
        <v>ALEX BRAVAR</v>
      </c>
      <c r="H228" s="229" t="str">
        <f>IFERROR(VLOOKUP(Table3[[#This Row],[Truck Number]],'TPMS-Auto'!$A:$K,7, 0), "Not Assigned in TPMS!!")</f>
        <v>ABRAVAR</v>
      </c>
      <c r="I228" s="69" t="str">
        <f>IFERROR(VLOOKUP(Table3[[#This Row],[Truck Number]], Query1[[TRUCK_LU]:[Service Date]],25, 0), "Not Assigned in TPMS!!")</f>
        <v>Not Assigned in TPMS!!</v>
      </c>
      <c r="J228" s="69" t="str">
        <f>IF(E228=E227, "Yes", "No")</f>
        <v>No</v>
      </c>
      <c r="K228" s="236" t="s">
        <v>31315</v>
      </c>
      <c r="L228" s="236" t="s">
        <v>1289</v>
      </c>
      <c r="M228" s="236" t="s">
        <v>197</v>
      </c>
      <c r="N228" s="236" t="s">
        <v>31316</v>
      </c>
      <c r="O228" s="237">
        <v>46082</v>
      </c>
      <c r="P228" s="236" t="s">
        <v>1293</v>
      </c>
      <c r="Q228" s="236" t="s">
        <v>327</v>
      </c>
      <c r="R228" s="236" t="s">
        <v>328</v>
      </c>
      <c r="S228" s="236" t="s">
        <v>220</v>
      </c>
      <c r="T228" s="236">
        <v>9</v>
      </c>
      <c r="U228" s="236">
        <v>9</v>
      </c>
      <c r="V228" s="238">
        <v>69</v>
      </c>
      <c r="W228" s="236">
        <v>0</v>
      </c>
      <c r="X228" s="236">
        <v>5</v>
      </c>
      <c r="Y228" s="236" t="s">
        <v>203</v>
      </c>
      <c r="Z228" s="236" t="s">
        <v>1288</v>
      </c>
      <c r="AA228" s="236"/>
      <c r="AB228" s="236" t="s">
        <v>204</v>
      </c>
      <c r="AC228" s="236" t="s">
        <v>205</v>
      </c>
      <c r="AD228" s="236">
        <v>0</v>
      </c>
      <c r="AE228" s="236" t="s">
        <v>206</v>
      </c>
      <c r="AF228" s="236">
        <v>25</v>
      </c>
      <c r="AG228" s="236" t="s">
        <v>270</v>
      </c>
      <c r="AH228" s="236" t="s">
        <v>271</v>
      </c>
      <c r="AI228" s="236" t="s">
        <v>209</v>
      </c>
      <c r="AJ228" s="236">
        <v>3</v>
      </c>
      <c r="AK228" s="237">
        <v>45992</v>
      </c>
      <c r="AL228" s="236" t="s">
        <v>195</v>
      </c>
    </row>
    <row r="229" spans="1:38" ht="61.2" x14ac:dyDescent="0.3">
      <c r="A229" s="5" t="str">
        <f>TRIM(Z229)</f>
        <v>46960</v>
      </c>
      <c r="B229" s="228" t="str">
        <f>IFERROR(VLOOKUP(Table3[[#This Row],[Truck Number]], HolmanReport!C:C,1,0), "Research w.Holman")</f>
        <v>46960</v>
      </c>
      <c r="C22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9" s="229">
        <f ca="1">IF(Table3[[#This Row],[Ticket Status]]="OPEN", SUM((TODAY())-Table3[[#This Row],[Original Start Date]]), "Not Open")</f>
        <v>164</v>
      </c>
      <c r="E229" s="229" t="str">
        <f>Table3[[#This Row],[Renter Name]]</f>
        <v>AHMAD SARWARY</v>
      </c>
      <c r="F229" s="229" t="str">
        <f>IFERROR(VLOOKUP(Table3[[#This Row],[Rental under Name: ]], 'TPMS-Auto'!C:G,5,0), "RESEARCH!!")</f>
        <v>RESEARCH!!</v>
      </c>
      <c r="G229" s="229" t="str">
        <f>IFERROR(VLOOKUP(Table3[[#This Row],[Truck Number]],'TPMS-Auto'!$A:$K,3, 0), "Not Assigned in TPMS!!")</f>
        <v>AHMAD GHAYOR SARWARY</v>
      </c>
      <c r="H229" s="229" t="str">
        <f>IFERROR(VLOOKUP(Table3[[#This Row],[Truck Number]],'TPMS-Auto'!$A:$K,7, 0), "Not Assigned in TPMS!!")</f>
        <v>ASARWAR</v>
      </c>
      <c r="I229" s="69" t="str">
        <f>IFERROR(VLOOKUP(Table3[[#This Row],[Truck Number]], Query1[[TRUCK_LU]:[Service Date]],25, 0), "Not Assigned in TPMS!!")</f>
        <v>Not Assigned in TPMS!!</v>
      </c>
      <c r="J229" s="69" t="str">
        <f>IF(E229=E228, "Yes", "No")</f>
        <v>No</v>
      </c>
      <c r="K229" s="236" t="s">
        <v>2877</v>
      </c>
      <c r="L229" s="236" t="s">
        <v>1295</v>
      </c>
      <c r="M229" s="236" t="s">
        <v>215</v>
      </c>
      <c r="N229" s="236" t="s">
        <v>2878</v>
      </c>
      <c r="O229" s="237">
        <v>46072</v>
      </c>
      <c r="P229" s="236" t="s">
        <v>1300</v>
      </c>
      <c r="Q229" s="236" t="s">
        <v>1301</v>
      </c>
      <c r="R229" s="236" t="s">
        <v>328</v>
      </c>
      <c r="S229" s="236" t="s">
        <v>220</v>
      </c>
      <c r="T229" s="236">
        <v>30</v>
      </c>
      <c r="U229" s="236">
        <v>30</v>
      </c>
      <c r="V229" s="238">
        <v>72</v>
      </c>
      <c r="W229" s="236">
        <v>0</v>
      </c>
      <c r="X229" s="236">
        <v>15</v>
      </c>
      <c r="Y229" s="236" t="s">
        <v>203</v>
      </c>
      <c r="Z229" s="236" t="s">
        <v>1294</v>
      </c>
      <c r="AA229" s="236"/>
      <c r="AB229" s="236" t="s">
        <v>204</v>
      </c>
      <c r="AC229" s="236" t="s">
        <v>205</v>
      </c>
      <c r="AD229" s="236">
        <v>0</v>
      </c>
      <c r="AE229" s="236" t="s">
        <v>206</v>
      </c>
      <c r="AF229" s="236">
        <v>25</v>
      </c>
      <c r="AG229" s="236" t="s">
        <v>233</v>
      </c>
      <c r="AH229" s="236" t="s">
        <v>551</v>
      </c>
      <c r="AI229" s="236" t="s">
        <v>209</v>
      </c>
      <c r="AJ229" s="236">
        <v>5</v>
      </c>
      <c r="AK229" s="237">
        <v>45922</v>
      </c>
      <c r="AL229" s="236" t="s">
        <v>195</v>
      </c>
    </row>
    <row r="230" spans="1:38" ht="61.2" x14ac:dyDescent="0.3">
      <c r="A230" s="5" t="str">
        <f>TRIM(Z230)</f>
        <v>46962</v>
      </c>
      <c r="B230" s="228" t="str">
        <f>IFERROR(VLOOKUP(Table3[[#This Row],[Truck Number]], HolmanReport!C:C,1,0), "Research w.Holman")</f>
        <v>46962</v>
      </c>
      <c r="C23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0" s="229">
        <f ca="1">IF(Table3[[#This Row],[Ticket Status]]="OPEN", SUM((TODAY())-Table3[[#This Row],[Original Start Date]]), "Not Open")</f>
        <v>227</v>
      </c>
      <c r="E230" s="229" t="str">
        <f>Table3[[#This Row],[Renter Name]]</f>
        <v>SASIULLAH MEHRABI</v>
      </c>
      <c r="F230" s="229" t="str">
        <f>IFERROR(VLOOKUP(Table3[[#This Row],[Rental under Name: ]], 'TPMS-Auto'!C:G,5,0), "RESEARCH!!")</f>
        <v>RESEARCH!!</v>
      </c>
      <c r="G230" s="229" t="str">
        <f>IFERROR(VLOOKUP(Table3[[#This Row],[Truck Number]],'TPMS-Auto'!$A:$K,3, 0), "Not Assigned in TPMS!!")</f>
        <v>Not Assigned in TPMS!!</v>
      </c>
      <c r="H230" s="229" t="str">
        <f>IFERROR(VLOOKUP(Table3[[#This Row],[Truck Number]],'TPMS-Auto'!$A:$K,7, 0), "Not Assigned in TPMS!!")</f>
        <v>Not Assigned in TPMS!!</v>
      </c>
      <c r="I230" s="69" t="str">
        <f>IFERROR(VLOOKUP(Table3[[#This Row],[Truck Number]], Query1[[TRUCK_LU]:[Service Date]],25, 0), "Not Assigned in TPMS!!")</f>
        <v>Not Assigned in TPMS!!</v>
      </c>
      <c r="J230" s="69" t="str">
        <f>IF(E230=E229, "Yes", "No")</f>
        <v>No</v>
      </c>
      <c r="K230" s="236" t="s">
        <v>2886</v>
      </c>
      <c r="L230" s="236" t="s">
        <v>1309</v>
      </c>
      <c r="M230" s="236" t="s">
        <v>215</v>
      </c>
      <c r="N230" s="236" t="s">
        <v>2887</v>
      </c>
      <c r="O230" s="237">
        <v>46069</v>
      </c>
      <c r="P230" s="236" t="s">
        <v>1106</v>
      </c>
      <c r="Q230" s="236" t="s">
        <v>1107</v>
      </c>
      <c r="R230" s="236" t="s">
        <v>328</v>
      </c>
      <c r="S230" s="236" t="s">
        <v>367</v>
      </c>
      <c r="T230" s="236">
        <v>30</v>
      </c>
      <c r="U230" s="236">
        <v>30</v>
      </c>
      <c r="V230" s="238">
        <v>72</v>
      </c>
      <c r="W230" s="236">
        <v>0</v>
      </c>
      <c r="X230" s="236">
        <v>18</v>
      </c>
      <c r="Y230" s="236" t="s">
        <v>203</v>
      </c>
      <c r="Z230" s="236" t="s">
        <v>1308</v>
      </c>
      <c r="AA230" s="236"/>
      <c r="AB230" s="236" t="s">
        <v>204</v>
      </c>
      <c r="AC230" s="236" t="s">
        <v>205</v>
      </c>
      <c r="AD230" s="236">
        <v>0</v>
      </c>
      <c r="AE230" s="236" t="s">
        <v>206</v>
      </c>
      <c r="AF230" s="236">
        <v>25</v>
      </c>
      <c r="AG230" s="236" t="s">
        <v>345</v>
      </c>
      <c r="AH230" s="236" t="s">
        <v>400</v>
      </c>
      <c r="AI230" s="236" t="s">
        <v>209</v>
      </c>
      <c r="AJ230" s="236">
        <v>7</v>
      </c>
      <c r="AK230" s="237">
        <v>45859</v>
      </c>
      <c r="AL230" s="236" t="s">
        <v>195</v>
      </c>
    </row>
    <row r="231" spans="1:38" ht="61.2" x14ac:dyDescent="0.3">
      <c r="A231" s="5" t="str">
        <f>TRIM(Z231)</f>
        <v>46972</v>
      </c>
      <c r="B231" s="228" t="str">
        <f>IFERROR(VLOOKUP(Table3[[#This Row],[Truck Number]], HolmanReport!C:C,1,0), "Research w.Holman")</f>
        <v>Research w.Holman</v>
      </c>
      <c r="C23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1" s="229">
        <f ca="1">IF(Table3[[#This Row],[Ticket Status]]="OPEN", SUM((TODAY())-Table3[[#This Row],[Original Start Date]]), "Not Open")</f>
        <v>218</v>
      </c>
      <c r="E231" s="229" t="str">
        <f>Table3[[#This Row],[Renter Name]]</f>
        <v>ADAM FRELICK</v>
      </c>
      <c r="F231" s="229" t="str">
        <f>IFERROR(VLOOKUP(Table3[[#This Row],[Rental under Name: ]], 'TPMS-Auto'!C:G,5,0), "RESEARCH!!")</f>
        <v>AFRELIC</v>
      </c>
      <c r="G231" s="229" t="str">
        <f>IFERROR(VLOOKUP(Table3[[#This Row],[Truck Number]],'TPMS-Auto'!$A:$K,3, 0), "Not Assigned in TPMS!!")</f>
        <v>ADAM FRELICK</v>
      </c>
      <c r="H231" s="229" t="str">
        <f>IFERROR(VLOOKUP(Table3[[#This Row],[Truck Number]],'TPMS-Auto'!$A:$K,7, 0), "Not Assigned in TPMS!!")</f>
        <v>AFRELIC</v>
      </c>
      <c r="I231" s="69" t="str">
        <f>IFERROR(VLOOKUP(Table3[[#This Row],[Truck Number]], Query1[[TRUCK_LU]:[Service Date]],25, 0), "Not Assigned in TPMS!!")</f>
        <v>Not Assigned in TPMS!!</v>
      </c>
      <c r="J231" s="69" t="str">
        <f>IF(E231=E230, "Yes", "No")</f>
        <v>No</v>
      </c>
      <c r="K231" s="236" t="s">
        <v>31240</v>
      </c>
      <c r="L231" s="236" t="s">
        <v>1320</v>
      </c>
      <c r="M231" s="236" t="s">
        <v>197</v>
      </c>
      <c r="N231" s="236" t="s">
        <v>31241</v>
      </c>
      <c r="O231" s="237">
        <v>46080</v>
      </c>
      <c r="P231" s="236" t="s">
        <v>1324</v>
      </c>
      <c r="Q231" s="236" t="s">
        <v>1325</v>
      </c>
      <c r="R231" s="236" t="s">
        <v>328</v>
      </c>
      <c r="S231" s="236" t="s">
        <v>367</v>
      </c>
      <c r="T231" s="236">
        <v>4</v>
      </c>
      <c r="U231" s="236">
        <v>4</v>
      </c>
      <c r="V231" s="238">
        <v>69</v>
      </c>
      <c r="W231" s="236">
        <v>0</v>
      </c>
      <c r="X231" s="236">
        <v>7</v>
      </c>
      <c r="Y231" s="236" t="s">
        <v>203</v>
      </c>
      <c r="Z231" s="236" t="s">
        <v>1319</v>
      </c>
      <c r="AA231" s="236"/>
      <c r="AB231" s="236" t="s">
        <v>204</v>
      </c>
      <c r="AC231" s="236" t="s">
        <v>205</v>
      </c>
      <c r="AD231" s="236">
        <v>3</v>
      </c>
      <c r="AE231" s="236" t="s">
        <v>206</v>
      </c>
      <c r="AF231" s="236">
        <v>24</v>
      </c>
      <c r="AG231" s="236" t="s">
        <v>319</v>
      </c>
      <c r="AH231" s="236" t="s">
        <v>2888</v>
      </c>
      <c r="AI231" s="236" t="s">
        <v>209</v>
      </c>
      <c r="AJ231" s="236">
        <v>7</v>
      </c>
      <c r="AK231" s="237">
        <v>45868</v>
      </c>
      <c r="AL231" s="236" t="s">
        <v>195</v>
      </c>
    </row>
    <row r="232" spans="1:38" ht="61.2" x14ac:dyDescent="0.3">
      <c r="A232" s="5" t="str">
        <f>TRIM(Z232)</f>
        <v>46976</v>
      </c>
      <c r="B232" s="228" t="str">
        <f>IFERROR(VLOOKUP(Table3[[#This Row],[Truck Number]], HolmanReport!C:C,1,0), "Research w.Holman")</f>
        <v>46976</v>
      </c>
      <c r="C23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2" s="229">
        <f ca="1">IF(Table3[[#This Row],[Ticket Status]]="OPEN", SUM((TODAY())-Table3[[#This Row],[Original Start Date]]), "Not Open")</f>
        <v>171</v>
      </c>
      <c r="E232" s="229" t="str">
        <f>Table3[[#This Row],[Renter Name]]</f>
        <v>THOMAS DOHERTY</v>
      </c>
      <c r="F232" s="229" t="str">
        <f>IFERROR(VLOOKUP(Table3[[#This Row],[Rental under Name: ]], 'TPMS-Auto'!C:G,5,0), "RESEARCH!!")</f>
        <v>TDOHERT</v>
      </c>
      <c r="G232" s="229" t="str">
        <f>IFERROR(VLOOKUP(Table3[[#This Row],[Truck Number]],'TPMS-Auto'!$A:$K,3, 0), "Not Assigned in TPMS!!")</f>
        <v>THOMAS DOHERTY</v>
      </c>
      <c r="H232" s="229" t="str">
        <f>IFERROR(VLOOKUP(Table3[[#This Row],[Truck Number]],'TPMS-Auto'!$A:$K,7, 0), "Not Assigned in TPMS!!")</f>
        <v>TDOHERT</v>
      </c>
      <c r="I232" s="69" t="str">
        <f>IFERROR(VLOOKUP(Table3[[#This Row],[Truck Number]], Query1[[TRUCK_LU]:[Service Date]],25, 0), "Not Assigned in TPMS!!")</f>
        <v>Not Assigned in TPMS!!</v>
      </c>
      <c r="J232" s="69" t="str">
        <f>IF(E232=E231, "Yes", "No")</f>
        <v>No</v>
      </c>
      <c r="K232" s="236" t="s">
        <v>2889</v>
      </c>
      <c r="L232" s="236" t="s">
        <v>1327</v>
      </c>
      <c r="M232" s="236" t="s">
        <v>197</v>
      </c>
      <c r="N232" s="236" t="s">
        <v>2890</v>
      </c>
      <c r="O232" s="237">
        <v>46065</v>
      </c>
      <c r="P232" s="236" t="s">
        <v>1331</v>
      </c>
      <c r="Q232" s="236" t="s">
        <v>611</v>
      </c>
      <c r="R232" s="236" t="s">
        <v>541</v>
      </c>
      <c r="S232" s="236" t="s">
        <v>202</v>
      </c>
      <c r="T232" s="236">
        <v>23</v>
      </c>
      <c r="U232" s="236">
        <v>9</v>
      </c>
      <c r="V232" s="238">
        <v>72</v>
      </c>
      <c r="W232" s="236">
        <v>1</v>
      </c>
      <c r="X232" s="236">
        <v>22</v>
      </c>
      <c r="Y232" s="236" t="s">
        <v>203</v>
      </c>
      <c r="Z232" s="236" t="s">
        <v>1326</v>
      </c>
      <c r="AA232" s="236"/>
      <c r="AB232" s="236" t="s">
        <v>204</v>
      </c>
      <c r="AC232" s="236"/>
      <c r="AD232" s="236">
        <v>0</v>
      </c>
      <c r="AE232" s="236" t="s">
        <v>206</v>
      </c>
      <c r="AF232" s="236">
        <v>25</v>
      </c>
      <c r="AG232" s="236" t="s">
        <v>207</v>
      </c>
      <c r="AH232" s="236" t="s">
        <v>208</v>
      </c>
      <c r="AI232" s="236" t="s">
        <v>209</v>
      </c>
      <c r="AJ232" s="236">
        <v>5</v>
      </c>
      <c r="AK232" s="237">
        <v>45915</v>
      </c>
      <c r="AL232" s="236" t="s">
        <v>223</v>
      </c>
    </row>
    <row r="233" spans="1:38" ht="61.2" x14ac:dyDescent="0.3">
      <c r="A233" s="5" t="str">
        <f>TRIM(Z233)</f>
        <v>46982</v>
      </c>
      <c r="B233" s="228" t="str">
        <f>IFERROR(VLOOKUP(Table3[[#This Row],[Truck Number]], HolmanReport!C:C,1,0), "Research w.Holman")</f>
        <v>Research w.Holman</v>
      </c>
      <c r="C23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3" s="229">
        <f ca="1">IF(Table3[[#This Row],[Ticket Status]]="OPEN", SUM((TODAY())-Table3[[#This Row],[Original Start Date]]), "Not Open")</f>
        <v>196</v>
      </c>
      <c r="E233" s="229" t="str">
        <f>Table3[[#This Row],[Renter Name]]</f>
        <v>JONATHAN BOULEY</v>
      </c>
      <c r="F233" s="229" t="str">
        <f>IFERROR(VLOOKUP(Table3[[#This Row],[Rental under Name: ]], 'TPMS-Auto'!C:G,5,0), "RESEARCH!!")</f>
        <v>RESEARCH!!</v>
      </c>
      <c r="G233" s="229" t="str">
        <f>IFERROR(VLOOKUP(Table3[[#This Row],[Truck Number]],'TPMS-Auto'!$A:$K,3, 0), "Not Assigned in TPMS!!")</f>
        <v>JONATHAN BOULAY</v>
      </c>
      <c r="H233" s="229" t="str">
        <f>IFERROR(VLOOKUP(Table3[[#This Row],[Truck Number]],'TPMS-Auto'!$A:$K,7, 0), "Not Assigned in TPMS!!")</f>
        <v>JBOULAY</v>
      </c>
      <c r="I233" s="69" t="str">
        <f>IFERROR(VLOOKUP(Table3[[#This Row],[Truck Number]], Query1[[TRUCK_LU]:[Service Date]],25, 0), "Not Assigned in TPMS!!")</f>
        <v>Not Assigned in TPMS!!</v>
      </c>
      <c r="J233" s="69" t="str">
        <f>IF(E233=E232, "Yes", "No")</f>
        <v>No</v>
      </c>
      <c r="K233" s="236" t="s">
        <v>2891</v>
      </c>
      <c r="L233" s="236" t="s">
        <v>1333</v>
      </c>
      <c r="M233" s="236" t="s">
        <v>215</v>
      </c>
      <c r="N233" s="236" t="s">
        <v>2892</v>
      </c>
      <c r="O233" s="237">
        <v>46070</v>
      </c>
      <c r="P233" s="236" t="s">
        <v>1338</v>
      </c>
      <c r="Q233" s="236" t="s">
        <v>1339</v>
      </c>
      <c r="R233" s="236" t="s">
        <v>1153</v>
      </c>
      <c r="S233" s="236" t="s">
        <v>202</v>
      </c>
      <c r="T233" s="236">
        <v>30</v>
      </c>
      <c r="U233" s="236">
        <v>30</v>
      </c>
      <c r="V233" s="238">
        <v>68</v>
      </c>
      <c r="W233" s="236">
        <v>0</v>
      </c>
      <c r="X233" s="236">
        <v>17</v>
      </c>
      <c r="Y233" s="236" t="s">
        <v>203</v>
      </c>
      <c r="Z233" s="236" t="s">
        <v>1332</v>
      </c>
      <c r="AA233" s="236"/>
      <c r="AB233" s="236" t="s">
        <v>204</v>
      </c>
      <c r="AC233" s="236" t="s">
        <v>205</v>
      </c>
      <c r="AD233" s="236">
        <v>0</v>
      </c>
      <c r="AE233" s="236" t="s">
        <v>206</v>
      </c>
      <c r="AF233" s="236">
        <v>25</v>
      </c>
      <c r="AG233" s="236" t="s">
        <v>270</v>
      </c>
      <c r="AH233" s="236" t="s">
        <v>470</v>
      </c>
      <c r="AI233" s="236" t="s">
        <v>209</v>
      </c>
      <c r="AJ233" s="236">
        <v>6</v>
      </c>
      <c r="AK233" s="237">
        <v>45890</v>
      </c>
      <c r="AL233" s="236" t="s">
        <v>195</v>
      </c>
    </row>
    <row r="234" spans="1:38" ht="61.2" x14ac:dyDescent="0.3">
      <c r="A234" s="5" t="str">
        <f>TRIM(Z234)</f>
        <v>46986</v>
      </c>
      <c r="B234" s="228" t="str">
        <f>IFERROR(VLOOKUP(Table3[[#This Row],[Truck Number]], HolmanReport!C:C,1,0), "Research w.Holman")</f>
        <v>Research w.Holman</v>
      </c>
      <c r="C23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4" s="229">
        <f ca="1">IF(Table3[[#This Row],[Ticket Status]]="OPEN", SUM((TODAY())-Table3[[#This Row],[Original Start Date]]), "Not Open")</f>
        <v>78</v>
      </c>
      <c r="E234" s="229" t="str">
        <f>Table3[[#This Row],[Renter Name]]</f>
        <v>DANIEL MCLIECHEY</v>
      </c>
      <c r="F234" s="229" t="str">
        <f>IFERROR(VLOOKUP(Table3[[#This Row],[Rental under Name: ]], 'TPMS-Auto'!C:G,5,0), "RESEARCH!!")</f>
        <v>DMCLIEC</v>
      </c>
      <c r="G234" s="229" t="str">
        <f>IFERROR(VLOOKUP(Table3[[#This Row],[Truck Number]],'TPMS-Auto'!$A:$K,3, 0), "Not Assigned in TPMS!!")</f>
        <v>DANIEL MCLIECHEY</v>
      </c>
      <c r="H234" s="229" t="str">
        <f>IFERROR(VLOOKUP(Table3[[#This Row],[Truck Number]],'TPMS-Auto'!$A:$K,7, 0), "Not Assigned in TPMS!!")</f>
        <v>DMCLIEC</v>
      </c>
      <c r="I234" s="69" t="str">
        <f>IFERROR(VLOOKUP(Table3[[#This Row],[Truck Number]], Query1[[TRUCK_LU]:[Service Date]],25, 0), "Not Assigned in TPMS!!")</f>
        <v>Not Assigned in TPMS!!</v>
      </c>
      <c r="J234" s="69" t="str">
        <f>IF(E234=E233, "Yes", "No")</f>
        <v>No</v>
      </c>
      <c r="K234" s="236" t="s">
        <v>2893</v>
      </c>
      <c r="L234" s="236" t="s">
        <v>1835</v>
      </c>
      <c r="M234" s="236" t="s">
        <v>801</v>
      </c>
      <c r="N234" s="236" t="s">
        <v>2894</v>
      </c>
      <c r="O234" s="237">
        <v>46068</v>
      </c>
      <c r="P234" s="236" t="s">
        <v>1839</v>
      </c>
      <c r="Q234" s="236" t="s">
        <v>327</v>
      </c>
      <c r="R234" s="236" t="s">
        <v>328</v>
      </c>
      <c r="S234" s="236" t="s">
        <v>336</v>
      </c>
      <c r="T234" s="236">
        <v>25</v>
      </c>
      <c r="U234" s="236">
        <v>6</v>
      </c>
      <c r="V234" s="238">
        <v>76.290000000000006</v>
      </c>
      <c r="W234" s="236">
        <v>2</v>
      </c>
      <c r="X234" s="236">
        <v>19</v>
      </c>
      <c r="Y234" s="236" t="s">
        <v>203</v>
      </c>
      <c r="Z234" s="236" t="s">
        <v>1834</v>
      </c>
      <c r="AA234" s="236"/>
      <c r="AB234" s="236" t="s">
        <v>204</v>
      </c>
      <c r="AC234" s="236" t="s">
        <v>205</v>
      </c>
      <c r="AD234" s="236">
        <v>0</v>
      </c>
      <c r="AE234" s="236" t="s">
        <v>206</v>
      </c>
      <c r="AF234" s="236">
        <v>24</v>
      </c>
      <c r="AG234" s="236" t="s">
        <v>233</v>
      </c>
      <c r="AH234" s="236" t="s">
        <v>884</v>
      </c>
      <c r="AI234" s="236" t="s">
        <v>209</v>
      </c>
      <c r="AJ234" s="236">
        <v>2</v>
      </c>
      <c r="AK234" s="237">
        <v>46008</v>
      </c>
      <c r="AL234" s="236" t="s">
        <v>195</v>
      </c>
    </row>
    <row r="235" spans="1:38" ht="61.2" x14ac:dyDescent="0.3">
      <c r="A235" s="5" t="str">
        <f>TRIM(Z235)</f>
        <v>46990</v>
      </c>
      <c r="B235" s="228" t="str">
        <f>IFERROR(VLOOKUP(Table3[[#This Row],[Truck Number]], HolmanReport!C:C,1,0), "Research w.Holman")</f>
        <v>Research w.Holman</v>
      </c>
      <c r="C23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5" s="229">
        <f ca="1">IF(Table3[[#This Row],[Ticket Status]]="OPEN", SUM((TODAY())-Table3[[#This Row],[Original Start Date]]), "Not Open")</f>
        <v>129</v>
      </c>
      <c r="E235" s="229" t="str">
        <f>Table3[[#This Row],[Renter Name]]</f>
        <v>MAHMOOD WALI</v>
      </c>
      <c r="F235" s="229" t="str">
        <f>IFERROR(VLOOKUP(Table3[[#This Row],[Rental under Name: ]], 'TPMS-Auto'!C:G,5,0), "RESEARCH!!")</f>
        <v>MWALI</v>
      </c>
      <c r="G235" s="229" t="str">
        <f>IFERROR(VLOOKUP(Table3[[#This Row],[Truck Number]],'TPMS-Auto'!$A:$K,3, 0), "Not Assigned in TPMS!!")</f>
        <v>MAHMOOD WALI</v>
      </c>
      <c r="H235" s="229" t="str">
        <f>IFERROR(VLOOKUP(Table3[[#This Row],[Truck Number]],'TPMS-Auto'!$A:$K,7, 0), "Not Assigned in TPMS!!")</f>
        <v>MWALI</v>
      </c>
      <c r="I235" s="69" t="str">
        <f>IFERROR(VLOOKUP(Table3[[#This Row],[Truck Number]], Query1[[TRUCK_LU]:[Service Date]],25, 0), "Not Assigned in TPMS!!")</f>
        <v>Not Assigned in TPMS!!</v>
      </c>
      <c r="J235" s="69" t="str">
        <f>IF(E235=E234, "Yes", "No")</f>
        <v>No</v>
      </c>
      <c r="K235" s="236" t="s">
        <v>2895</v>
      </c>
      <c r="L235" s="236" t="s">
        <v>1341</v>
      </c>
      <c r="M235" s="236" t="s">
        <v>197</v>
      </c>
      <c r="N235" s="236" t="s">
        <v>2896</v>
      </c>
      <c r="O235" s="237">
        <v>46077</v>
      </c>
      <c r="P235" s="236" t="s">
        <v>1345</v>
      </c>
      <c r="Q235" s="236" t="s">
        <v>1346</v>
      </c>
      <c r="R235" s="236" t="s">
        <v>328</v>
      </c>
      <c r="S235" s="236" t="s">
        <v>220</v>
      </c>
      <c r="T235" s="236">
        <v>16</v>
      </c>
      <c r="U235" s="236">
        <v>2</v>
      </c>
      <c r="V235" s="238">
        <v>69</v>
      </c>
      <c r="W235" s="236">
        <v>1</v>
      </c>
      <c r="X235" s="236">
        <v>10</v>
      </c>
      <c r="Y235" s="236" t="s">
        <v>203</v>
      </c>
      <c r="Z235" s="236" t="s">
        <v>1340</v>
      </c>
      <c r="AA235" s="236"/>
      <c r="AB235" s="236" t="s">
        <v>204</v>
      </c>
      <c r="AC235" s="236" t="s">
        <v>205</v>
      </c>
      <c r="AD235" s="236">
        <v>0</v>
      </c>
      <c r="AE235" s="236" t="s">
        <v>206</v>
      </c>
      <c r="AF235" s="236">
        <v>25</v>
      </c>
      <c r="AG235" s="236" t="s">
        <v>270</v>
      </c>
      <c r="AH235" s="236" t="s">
        <v>470</v>
      </c>
      <c r="AI235" s="236" t="s">
        <v>209</v>
      </c>
      <c r="AJ235" s="236">
        <v>4</v>
      </c>
      <c r="AK235" s="237">
        <v>45957</v>
      </c>
      <c r="AL235" s="236" t="s">
        <v>195</v>
      </c>
    </row>
    <row r="236" spans="1:38" ht="61.2" x14ac:dyDescent="0.3">
      <c r="A236" s="5" t="str">
        <f>TRIM(Z236)</f>
        <v>46993</v>
      </c>
      <c r="B236" s="228" t="str">
        <f>IFERROR(VLOOKUP(Table3[[#This Row],[Truck Number]], HolmanReport!C:C,1,0), "Research w.Holman")</f>
        <v>46993</v>
      </c>
      <c r="C23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6" s="229">
        <f ca="1">IF(Table3[[#This Row],[Ticket Status]]="OPEN", SUM((TODAY())-Table3[[#This Row],[Original Start Date]]), "Not Open")</f>
        <v>1</v>
      </c>
      <c r="E236" s="229" t="str">
        <f>Table3[[#This Row],[Renter Name]]</f>
        <v>RUBEN VENTURA</v>
      </c>
      <c r="F236" s="229" t="str">
        <f>IFERROR(VLOOKUP(Table3[[#This Row],[Rental under Name: ]], 'TPMS-Auto'!C:G,5,0), "RESEARCH!!")</f>
        <v>RVENTUR</v>
      </c>
      <c r="G236" s="229" t="str">
        <f>IFERROR(VLOOKUP(Table3[[#This Row],[Truck Number]],'TPMS-Auto'!$A:$K,3, 0), "Not Assigned in TPMS!!")</f>
        <v>RUBEN VENTURA</v>
      </c>
      <c r="H236" s="229" t="str">
        <f>IFERROR(VLOOKUP(Table3[[#This Row],[Truck Number]],'TPMS-Auto'!$A:$K,7, 0), "Not Assigned in TPMS!!")</f>
        <v>RVENTUR</v>
      </c>
      <c r="I236" s="69" t="str">
        <f>IFERROR(VLOOKUP(Table3[[#This Row],[Truck Number]], Query1[[TRUCK_LU]:[Service Date]],25, 0), "Not Assigned in TPMS!!")</f>
        <v>Not Assigned in TPMS!!</v>
      </c>
      <c r="J236" s="69" t="str">
        <f>IF(E236=E235, "Yes", "No")</f>
        <v>No</v>
      </c>
      <c r="K236" s="236" t="s">
        <v>31625</v>
      </c>
      <c r="L236" s="236" t="s">
        <v>5933</v>
      </c>
      <c r="M236" s="236" t="s">
        <v>197</v>
      </c>
      <c r="N236" s="236" t="s">
        <v>31626</v>
      </c>
      <c r="O236" s="237">
        <v>46085</v>
      </c>
      <c r="P236" s="236" t="s">
        <v>31627</v>
      </c>
      <c r="Q236" s="236" t="s">
        <v>13057</v>
      </c>
      <c r="R236" s="236" t="s">
        <v>382</v>
      </c>
      <c r="S236" s="236" t="s">
        <v>202</v>
      </c>
      <c r="T236" s="236">
        <v>14</v>
      </c>
      <c r="U236" s="236">
        <v>14</v>
      </c>
      <c r="V236" s="238">
        <v>72</v>
      </c>
      <c r="W236" s="236">
        <v>0</v>
      </c>
      <c r="X236" s="236">
        <v>2</v>
      </c>
      <c r="Y236" s="236" t="s">
        <v>203</v>
      </c>
      <c r="Z236" s="236" t="s">
        <v>5932</v>
      </c>
      <c r="AA236" s="236"/>
      <c r="AB236" s="236" t="s">
        <v>204</v>
      </c>
      <c r="AC236" s="236"/>
      <c r="AD236" s="236">
        <v>0</v>
      </c>
      <c r="AE236" s="236" t="s">
        <v>206</v>
      </c>
      <c r="AF236" s="236">
        <v>25</v>
      </c>
      <c r="AG236" s="236" t="s">
        <v>461</v>
      </c>
      <c r="AH236" s="236" t="s">
        <v>462</v>
      </c>
      <c r="AI236" s="236" t="s">
        <v>209</v>
      </c>
      <c r="AJ236" s="236">
        <v>0</v>
      </c>
      <c r="AK236" s="237">
        <v>46085</v>
      </c>
      <c r="AL236" s="236" t="s">
        <v>195</v>
      </c>
    </row>
    <row r="237" spans="1:38" ht="61.2" x14ac:dyDescent="0.3">
      <c r="A237" s="5" t="str">
        <f>TRIM(Z237)</f>
        <v>46995</v>
      </c>
      <c r="B237" s="228" t="str">
        <f>IFERROR(VLOOKUP(Table3[[#This Row],[Truck Number]], HolmanReport!C:C,1,0), "Research w.Holman")</f>
        <v>46995</v>
      </c>
      <c r="C23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7" s="229">
        <f ca="1">IF(Table3[[#This Row],[Ticket Status]]="OPEN", SUM((TODAY())-Table3[[#This Row],[Original Start Date]]), "Not Open")</f>
        <v>10</v>
      </c>
      <c r="E237" s="229" t="str">
        <f>Table3[[#This Row],[Renter Name]]</f>
        <v>JEFF NORMAN</v>
      </c>
      <c r="F237" s="229" t="str">
        <f>IFERROR(VLOOKUP(Table3[[#This Row],[Rental under Name: ]], 'TPMS-Auto'!C:G,5,0), "RESEARCH!!")</f>
        <v>RESEARCH!!</v>
      </c>
      <c r="G237" s="229" t="str">
        <f>IFERROR(VLOOKUP(Table3[[#This Row],[Truck Number]],'TPMS-Auto'!$A:$K,3, 0), "Not Assigned in TPMS!!")</f>
        <v>JEFFREY NORMAN JR.</v>
      </c>
      <c r="H237" s="229" t="str">
        <f>IFERROR(VLOOKUP(Table3[[#This Row],[Truck Number]],'TPMS-Auto'!$A:$K,7, 0), "Not Assigned in TPMS!!")</f>
        <v>JNORMA0</v>
      </c>
      <c r="I237" s="69" t="str">
        <f>IFERROR(VLOOKUP(Table3[[#This Row],[Truck Number]], Query1[[TRUCK_LU]:[Service Date]],25, 0), "Not Assigned in TPMS!!")</f>
        <v>Not Assigned in TPMS!!</v>
      </c>
      <c r="J237" s="69" t="str">
        <f>IF(E237=E236, "Yes", "No")</f>
        <v>No</v>
      </c>
      <c r="K237" s="236" t="s">
        <v>3584</v>
      </c>
      <c r="L237" s="236" t="s">
        <v>3581</v>
      </c>
      <c r="M237" s="236" t="s">
        <v>197</v>
      </c>
      <c r="N237" s="236" t="s">
        <v>3585</v>
      </c>
      <c r="O237" s="237">
        <v>46076</v>
      </c>
      <c r="P237" s="236" t="s">
        <v>3586</v>
      </c>
      <c r="Q237" s="236" t="s">
        <v>3587</v>
      </c>
      <c r="R237" s="236" t="s">
        <v>541</v>
      </c>
      <c r="S237" s="236" t="s">
        <v>220</v>
      </c>
      <c r="T237" s="236">
        <v>12</v>
      </c>
      <c r="U237" s="236">
        <v>4</v>
      </c>
      <c r="V237" s="238">
        <v>72</v>
      </c>
      <c r="W237" s="236">
        <v>1</v>
      </c>
      <c r="X237" s="236">
        <v>11</v>
      </c>
      <c r="Y237" s="236" t="s">
        <v>203</v>
      </c>
      <c r="Z237" s="236" t="s">
        <v>3580</v>
      </c>
      <c r="AA237" s="236"/>
      <c r="AB237" s="236" t="s">
        <v>204</v>
      </c>
      <c r="AC237" s="236" t="s">
        <v>205</v>
      </c>
      <c r="AD237" s="236">
        <v>0</v>
      </c>
      <c r="AE237" s="236" t="s">
        <v>206</v>
      </c>
      <c r="AF237" s="236">
        <v>25</v>
      </c>
      <c r="AG237" s="236" t="s">
        <v>743</v>
      </c>
      <c r="AH237" s="236" t="s">
        <v>1018</v>
      </c>
      <c r="AI237" s="236" t="s">
        <v>209</v>
      </c>
      <c r="AJ237" s="236">
        <v>0</v>
      </c>
      <c r="AK237" s="237">
        <v>46076</v>
      </c>
      <c r="AL237" s="236" t="s">
        <v>195</v>
      </c>
    </row>
    <row r="238" spans="1:38" ht="61.2" x14ac:dyDescent="0.3">
      <c r="A238" s="5" t="str">
        <f>TRIM(Z238)</f>
        <v>47020</v>
      </c>
      <c r="B238" s="228" t="str">
        <f>IFERROR(VLOOKUP(Table3[[#This Row],[Truck Number]], HolmanReport!C:C,1,0), "Research w.Holman")</f>
        <v>Research w.Holman</v>
      </c>
      <c r="C23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8" s="229">
        <f ca="1">IF(Table3[[#This Row],[Ticket Status]]="OPEN", SUM((TODAY())-Table3[[#This Row],[Original Start Date]]), "Not Open")</f>
        <v>217</v>
      </c>
      <c r="E238" s="229" t="str">
        <f>Table3[[#This Row],[Renter Name]]</f>
        <v>SHANE KELLY</v>
      </c>
      <c r="F238" s="229" t="str">
        <f>IFERROR(VLOOKUP(Table3[[#This Row],[Rental under Name: ]], 'TPMS-Auto'!C:G,5,0), "RESEARCH!!")</f>
        <v>SKELLY3</v>
      </c>
      <c r="G238" s="229" t="str">
        <f>IFERROR(VLOOKUP(Table3[[#This Row],[Truck Number]],'TPMS-Auto'!$A:$K,3, 0), "Not Assigned in TPMS!!")</f>
        <v>Not Assigned in TPMS!!</v>
      </c>
      <c r="H238" s="229" t="str">
        <f>IFERROR(VLOOKUP(Table3[[#This Row],[Truck Number]],'TPMS-Auto'!$A:$K,7, 0), "Not Assigned in TPMS!!")</f>
        <v>Not Assigned in TPMS!!</v>
      </c>
      <c r="I238" s="69" t="str">
        <f>IFERROR(VLOOKUP(Table3[[#This Row],[Truck Number]], Query1[[TRUCK_LU]:[Service Date]],25, 0), "Not Assigned in TPMS!!")</f>
        <v>Not Assigned in TPMS!!</v>
      </c>
      <c r="J238" s="69" t="str">
        <f>IF(E238=E237, "Yes", "No")</f>
        <v>No</v>
      </c>
      <c r="K238" s="236" t="s">
        <v>31176</v>
      </c>
      <c r="L238" s="236" t="s">
        <v>1370</v>
      </c>
      <c r="M238" s="236" t="s">
        <v>215</v>
      </c>
      <c r="N238" s="236" t="s">
        <v>31177</v>
      </c>
      <c r="O238" s="237">
        <v>46079</v>
      </c>
      <c r="P238" s="236" t="s">
        <v>1374</v>
      </c>
      <c r="Q238" s="236" t="s">
        <v>1375</v>
      </c>
      <c r="R238" s="236" t="s">
        <v>382</v>
      </c>
      <c r="S238" s="236" t="s">
        <v>336</v>
      </c>
      <c r="T238" s="236">
        <v>30</v>
      </c>
      <c r="U238" s="236">
        <v>30</v>
      </c>
      <c r="V238" s="238">
        <v>79.290000000000006</v>
      </c>
      <c r="W238" s="236">
        <v>0</v>
      </c>
      <c r="X238" s="236">
        <v>8</v>
      </c>
      <c r="Y238" s="236" t="s">
        <v>203</v>
      </c>
      <c r="Z238" s="236" t="s">
        <v>1369</v>
      </c>
      <c r="AA238" s="236"/>
      <c r="AB238" s="236" t="s">
        <v>204</v>
      </c>
      <c r="AC238" s="236" t="s">
        <v>205</v>
      </c>
      <c r="AD238" s="236">
        <v>0</v>
      </c>
      <c r="AE238" s="236" t="s">
        <v>206</v>
      </c>
      <c r="AF238" s="236">
        <v>24</v>
      </c>
      <c r="AG238" s="236" t="s">
        <v>270</v>
      </c>
      <c r="AH238" s="236" t="s">
        <v>728</v>
      </c>
      <c r="AI238" s="236" t="s">
        <v>209</v>
      </c>
      <c r="AJ238" s="236">
        <v>7</v>
      </c>
      <c r="AK238" s="237">
        <v>45869</v>
      </c>
      <c r="AL238" s="236" t="s">
        <v>223</v>
      </c>
    </row>
    <row r="239" spans="1:38" ht="61.2" x14ac:dyDescent="0.3">
      <c r="A239" s="5" t="str">
        <f>TRIM(Z239)</f>
        <v>47021</v>
      </c>
      <c r="B239" s="228" t="str">
        <f>IFERROR(VLOOKUP(Table3[[#This Row],[Truck Number]], HolmanReport!C:C,1,0), "Research w.Holman")</f>
        <v>47021</v>
      </c>
      <c r="C239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39" s="229">
        <f ca="1">IF(Table3[[#This Row],[Ticket Status]]="OPEN", SUM((TODAY())-Table3[[#This Row],[Original Start Date]]), "Not Open")</f>
        <v>17</v>
      </c>
      <c r="E239" s="229" t="str">
        <f>Table3[[#This Row],[Renter Name]]</f>
        <v>MICHAEL BORGES</v>
      </c>
      <c r="F239" s="229" t="str">
        <f>IFERROR(VLOOKUP(Table3[[#This Row],[Rental under Name: ]], 'TPMS-Auto'!C:G,5,0), "RESEARCH!!")</f>
        <v>MBORGES</v>
      </c>
      <c r="G239" s="229" t="str">
        <f>IFERROR(VLOOKUP(Table3[[#This Row],[Truck Number]],'TPMS-Auto'!$A:$K,3, 0), "Not Assigned in TPMS!!")</f>
        <v>MICHAEL BORGES</v>
      </c>
      <c r="H239" s="229" t="str">
        <f>IFERROR(VLOOKUP(Table3[[#This Row],[Truck Number]],'TPMS-Auto'!$A:$K,7, 0), "Not Assigned in TPMS!!")</f>
        <v>MBORGES</v>
      </c>
      <c r="I239" s="69" t="str">
        <f>IFERROR(VLOOKUP(Table3[[#This Row],[Truck Number]], Query1[[TRUCK_LU]:[Service Date]],25, 0), "Not Assigned in TPMS!!")</f>
        <v>Not Assigned in TPMS!!</v>
      </c>
      <c r="J239" s="69" t="str">
        <f>IF(E239=E238, "Yes", "No")</f>
        <v>No</v>
      </c>
      <c r="K239" s="236" t="s">
        <v>3591</v>
      </c>
      <c r="L239" s="236" t="s">
        <v>3589</v>
      </c>
      <c r="M239" s="236" t="s">
        <v>197</v>
      </c>
      <c r="N239" s="236" t="s">
        <v>3592</v>
      </c>
      <c r="O239" s="237">
        <v>46069</v>
      </c>
      <c r="P239" s="236" t="s">
        <v>3006</v>
      </c>
      <c r="Q239" s="236" t="s">
        <v>3007</v>
      </c>
      <c r="R239" s="236" t="s">
        <v>382</v>
      </c>
      <c r="S239" s="236" t="s">
        <v>202</v>
      </c>
      <c r="T239" s="236">
        <v>20</v>
      </c>
      <c r="U239" s="236">
        <v>14</v>
      </c>
      <c r="V239" s="238">
        <v>72</v>
      </c>
      <c r="W239" s="236">
        <v>1</v>
      </c>
      <c r="X239" s="236">
        <v>18</v>
      </c>
      <c r="Y239" s="236" t="s">
        <v>203</v>
      </c>
      <c r="Z239" s="236" t="s">
        <v>3588</v>
      </c>
      <c r="AA239" s="236"/>
      <c r="AB239" s="236" t="s">
        <v>204</v>
      </c>
      <c r="AC239" s="236" t="s">
        <v>205</v>
      </c>
      <c r="AD239" s="236">
        <v>0</v>
      </c>
      <c r="AE239" s="236" t="s">
        <v>206</v>
      </c>
      <c r="AF239" s="236">
        <v>24</v>
      </c>
      <c r="AG239" s="236" t="s">
        <v>221</v>
      </c>
      <c r="AH239" s="236" t="s">
        <v>3593</v>
      </c>
      <c r="AI239" s="236" t="s">
        <v>209</v>
      </c>
      <c r="AJ239" s="236">
        <v>0</v>
      </c>
      <c r="AK239" s="237">
        <v>46069</v>
      </c>
      <c r="AL239" s="236" t="s">
        <v>195</v>
      </c>
    </row>
    <row r="240" spans="1:38" ht="61.2" x14ac:dyDescent="0.3">
      <c r="A240" s="5" t="str">
        <f>TRIM(Z240)</f>
        <v>47024</v>
      </c>
      <c r="B240" s="228" t="str">
        <f>IFERROR(VLOOKUP(Table3[[#This Row],[Truck Number]], HolmanReport!C:C,1,0), "Research w.Holman")</f>
        <v>47024</v>
      </c>
      <c r="C24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0" s="229">
        <f ca="1">IF(Table3[[#This Row],[Ticket Status]]="OPEN", SUM((TODAY())-Table3[[#This Row],[Original Start Date]]), "Not Open")</f>
        <v>31</v>
      </c>
      <c r="E240" s="229" t="str">
        <f>Table3[[#This Row],[Renter Name]]</f>
        <v>RICKEY MOTTLEY</v>
      </c>
      <c r="F240" s="229" t="str">
        <f>IFERROR(VLOOKUP(Table3[[#This Row],[Rental under Name: ]], 'TPMS-Auto'!C:G,5,0), "RESEARCH!!")</f>
        <v>RMOTTLE</v>
      </c>
      <c r="G240" s="229" t="str">
        <f>IFERROR(VLOOKUP(Table3[[#This Row],[Truck Number]],'TPMS-Auto'!$A:$K,3, 0), "Not Assigned in TPMS!!")</f>
        <v>RICKEY MOTTLEY</v>
      </c>
      <c r="H240" s="229" t="str">
        <f>IFERROR(VLOOKUP(Table3[[#This Row],[Truck Number]],'TPMS-Auto'!$A:$K,7, 0), "Not Assigned in TPMS!!")</f>
        <v>RMOTTLE</v>
      </c>
      <c r="I240" s="69" t="str">
        <f>IFERROR(VLOOKUP(Table3[[#This Row],[Truck Number]], Query1[[TRUCK_LU]:[Service Date]],25, 0), "Not Assigned in TPMS!!")</f>
        <v>Not Assigned in TPMS!!</v>
      </c>
      <c r="J240" s="69" t="str">
        <f>IF(E240=E239, "Yes", "No")</f>
        <v>No</v>
      </c>
      <c r="K240" s="236" t="s">
        <v>31582</v>
      </c>
      <c r="L240" s="236" t="s">
        <v>3060</v>
      </c>
      <c r="M240" s="236" t="s">
        <v>197</v>
      </c>
      <c r="N240" s="236" t="s">
        <v>31583</v>
      </c>
      <c r="O240" s="237">
        <v>46085</v>
      </c>
      <c r="P240" s="236" t="s">
        <v>3062</v>
      </c>
      <c r="Q240" s="236" t="s">
        <v>3063</v>
      </c>
      <c r="R240" s="236" t="s">
        <v>382</v>
      </c>
      <c r="S240" s="236" t="s">
        <v>383</v>
      </c>
      <c r="T240" s="236">
        <v>2</v>
      </c>
      <c r="U240" s="236">
        <v>2</v>
      </c>
      <c r="V240" s="238">
        <v>80.290000000000006</v>
      </c>
      <c r="W240" s="236">
        <v>0</v>
      </c>
      <c r="X240" s="236">
        <v>2</v>
      </c>
      <c r="Y240" s="236" t="s">
        <v>203</v>
      </c>
      <c r="Z240" s="236" t="s">
        <v>3059</v>
      </c>
      <c r="AA240" s="236"/>
      <c r="AB240" s="236" t="s">
        <v>204</v>
      </c>
      <c r="AC240" s="236" t="s">
        <v>205</v>
      </c>
      <c r="AD240" s="236">
        <v>0</v>
      </c>
      <c r="AE240" s="236" t="s">
        <v>206</v>
      </c>
      <c r="AF240" s="236">
        <v>26</v>
      </c>
      <c r="AG240" s="236" t="s">
        <v>207</v>
      </c>
      <c r="AH240" s="236" t="s">
        <v>208</v>
      </c>
      <c r="AI240" s="236" t="s">
        <v>209</v>
      </c>
      <c r="AJ240" s="236">
        <v>1</v>
      </c>
      <c r="AK240" s="237">
        <v>46055</v>
      </c>
      <c r="AL240" s="236" t="s">
        <v>195</v>
      </c>
    </row>
    <row r="241" spans="1:38" ht="61.2" x14ac:dyDescent="0.3">
      <c r="A241" s="5" t="str">
        <f>TRIM(Z241)</f>
        <v>47032</v>
      </c>
      <c r="B241" s="228" t="str">
        <f>IFERROR(VLOOKUP(Table3[[#This Row],[Truck Number]], HolmanReport!C:C,1,0), "Research w.Holman")</f>
        <v>47032</v>
      </c>
      <c r="C24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1" s="229">
        <f ca="1">IF(Table3[[#This Row],[Ticket Status]]="OPEN", SUM((TODAY())-Table3[[#This Row],[Original Start Date]]), "Not Open")</f>
        <v>210</v>
      </c>
      <c r="E241" s="229" t="str">
        <f>Table3[[#This Row],[Renter Name]]</f>
        <v>CURTIS FRANCIS</v>
      </c>
      <c r="F241" s="229" t="str">
        <f>IFERROR(VLOOKUP(Table3[[#This Row],[Rental under Name: ]], 'TPMS-Auto'!C:G,5,0), "RESEARCH!!")</f>
        <v>CFRANCI</v>
      </c>
      <c r="G241" s="229" t="str">
        <f>IFERROR(VLOOKUP(Table3[[#This Row],[Truck Number]],'TPMS-Auto'!$A:$K,3, 0), "Not Assigned in TPMS!!")</f>
        <v>CURTIS FRANCIS</v>
      </c>
      <c r="H241" s="229" t="str">
        <f>IFERROR(VLOOKUP(Table3[[#This Row],[Truck Number]],'TPMS-Auto'!$A:$K,7, 0), "Not Assigned in TPMS!!")</f>
        <v>CFRANCI</v>
      </c>
      <c r="I241" s="69" t="str">
        <f>IFERROR(VLOOKUP(Table3[[#This Row],[Truck Number]], Query1[[TRUCK_LU]:[Service Date]],25, 0), "Not Assigned in TPMS!!")</f>
        <v>Not Assigned in TPMS!!</v>
      </c>
      <c r="J241" s="69" t="str">
        <f>IF(E241=E240, "Yes", "No")</f>
        <v>No</v>
      </c>
      <c r="K241" s="236" t="s">
        <v>2897</v>
      </c>
      <c r="L241" s="236" t="s">
        <v>1384</v>
      </c>
      <c r="M241" s="236" t="s">
        <v>215</v>
      </c>
      <c r="N241" s="236" t="s">
        <v>2898</v>
      </c>
      <c r="O241" s="237">
        <v>46056</v>
      </c>
      <c r="P241" s="236" t="s">
        <v>1184</v>
      </c>
      <c r="Q241" s="236" t="s">
        <v>1185</v>
      </c>
      <c r="R241" s="236" t="s">
        <v>297</v>
      </c>
      <c r="S241" s="236" t="s">
        <v>202</v>
      </c>
      <c r="T241" s="236">
        <v>30</v>
      </c>
      <c r="U241" s="236">
        <v>30</v>
      </c>
      <c r="V241" s="238">
        <v>68</v>
      </c>
      <c r="W241" s="236">
        <v>0</v>
      </c>
      <c r="X241" s="236">
        <v>31</v>
      </c>
      <c r="Y241" s="236" t="s">
        <v>203</v>
      </c>
      <c r="Z241" s="236" t="s">
        <v>1383</v>
      </c>
      <c r="AA241" s="236"/>
      <c r="AB241" s="236" t="s">
        <v>204</v>
      </c>
      <c r="AC241" s="236" t="s">
        <v>205</v>
      </c>
      <c r="AD241" s="236">
        <v>1</v>
      </c>
      <c r="AE241" s="236" t="s">
        <v>206</v>
      </c>
      <c r="AF241" s="236">
        <v>26</v>
      </c>
      <c r="AG241" s="236" t="s">
        <v>207</v>
      </c>
      <c r="AH241" s="236" t="s">
        <v>208</v>
      </c>
      <c r="AI241" s="236" t="s">
        <v>209</v>
      </c>
      <c r="AJ241" s="236">
        <v>6</v>
      </c>
      <c r="AK241" s="237">
        <v>45876</v>
      </c>
      <c r="AL241" s="236" t="s">
        <v>195</v>
      </c>
    </row>
    <row r="242" spans="1:38" ht="61.2" x14ac:dyDescent="0.3">
      <c r="A242" s="5" t="str">
        <f>TRIM(Z242)</f>
        <v>47040</v>
      </c>
      <c r="B242" s="228" t="str">
        <f>IFERROR(VLOOKUP(Table3[[#This Row],[Truck Number]], HolmanReport!C:C,1,0), "Research w.Holman")</f>
        <v>47040</v>
      </c>
      <c r="C242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2" s="229">
        <f ca="1">IF(Table3[[#This Row],[Ticket Status]]="OPEN", SUM((TODAY())-Table3[[#This Row],[Original Start Date]]), "Not Open")</f>
        <v>3</v>
      </c>
      <c r="E242" s="229" t="str">
        <f>Table3[[#This Row],[Renter Name]]</f>
        <v>JAYLEN WARE</v>
      </c>
      <c r="F242" s="229" t="str">
        <f>IFERROR(VLOOKUP(Table3[[#This Row],[Rental under Name: ]], 'TPMS-Auto'!C:G,5,0), "RESEARCH!!")</f>
        <v>JWARE1</v>
      </c>
      <c r="G242" s="229" t="str">
        <f>IFERROR(VLOOKUP(Table3[[#This Row],[Truck Number]],'TPMS-Auto'!$A:$K,3, 0), "Not Assigned in TPMS!!")</f>
        <v>JAYLEN WARE</v>
      </c>
      <c r="H242" s="229" t="str">
        <f>IFERROR(VLOOKUP(Table3[[#This Row],[Truck Number]],'TPMS-Auto'!$A:$K,7, 0), "Not Assigned in TPMS!!")</f>
        <v>JWARE1</v>
      </c>
      <c r="I242" s="69" t="str">
        <f>IFERROR(VLOOKUP(Table3[[#This Row],[Truck Number]], Query1[[TRUCK_LU]:[Service Date]],25, 0), "Not Assigned in TPMS!!")</f>
        <v>Not Assigned in TPMS!!</v>
      </c>
      <c r="J242" s="69" t="str">
        <f>IF(E242=E241, "Yes", "No")</f>
        <v>No</v>
      </c>
      <c r="K242" s="236" t="s">
        <v>31343</v>
      </c>
      <c r="L242" s="236" t="s">
        <v>13369</v>
      </c>
      <c r="M242" s="236" t="s">
        <v>197</v>
      </c>
      <c r="N242" s="236" t="s">
        <v>31344</v>
      </c>
      <c r="O242" s="237">
        <v>46083</v>
      </c>
      <c r="P242" s="236" t="s">
        <v>2142</v>
      </c>
      <c r="Q242" s="236" t="s">
        <v>2143</v>
      </c>
      <c r="R242" s="236" t="s">
        <v>693</v>
      </c>
      <c r="S242" s="236" t="s">
        <v>202</v>
      </c>
      <c r="T242" s="236">
        <v>14</v>
      </c>
      <c r="U242" s="236">
        <v>14</v>
      </c>
      <c r="V242" s="238">
        <v>72</v>
      </c>
      <c r="W242" s="236">
        <v>0</v>
      </c>
      <c r="X242" s="236">
        <v>4</v>
      </c>
      <c r="Y242" s="236" t="s">
        <v>203</v>
      </c>
      <c r="Z242" s="236" t="s">
        <v>1388</v>
      </c>
      <c r="AA242" s="236"/>
      <c r="AB242" s="236" t="s">
        <v>204</v>
      </c>
      <c r="AC242" s="236" t="s">
        <v>205</v>
      </c>
      <c r="AD242" s="236">
        <v>0</v>
      </c>
      <c r="AE242" s="236" t="s">
        <v>206</v>
      </c>
      <c r="AF242" s="236">
        <v>24</v>
      </c>
      <c r="AG242" s="236" t="s">
        <v>319</v>
      </c>
      <c r="AH242" s="236" t="s">
        <v>590</v>
      </c>
      <c r="AI242" s="236" t="s">
        <v>209</v>
      </c>
      <c r="AJ242" s="236">
        <v>0</v>
      </c>
      <c r="AK242" s="237">
        <v>46083</v>
      </c>
      <c r="AL242" s="236" t="s">
        <v>195</v>
      </c>
    </row>
    <row r="243" spans="1:38" ht="61.2" x14ac:dyDescent="0.3">
      <c r="A243" s="5" t="str">
        <f>TRIM(Z243)</f>
        <v>47042</v>
      </c>
      <c r="B243" s="228" t="str">
        <f>IFERROR(VLOOKUP(Table3[[#This Row],[Truck Number]], HolmanReport!C:C,1,0), "Research w.Holman")</f>
        <v>47042</v>
      </c>
      <c r="C24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3" s="229">
        <f ca="1">IF(Table3[[#This Row],[Ticket Status]]="OPEN", SUM((TODAY())-Table3[[#This Row],[Original Start Date]]), "Not Open")</f>
        <v>79</v>
      </c>
      <c r="E243" s="229" t="str">
        <f>Table3[[#This Row],[Renter Name]]</f>
        <v>MICHAEL GORDON</v>
      </c>
      <c r="F243" s="229" t="str">
        <f>IFERROR(VLOOKUP(Table3[[#This Row],[Rental under Name: ]], 'TPMS-Auto'!C:G,5,0), "RESEARCH!!")</f>
        <v>MGORD1</v>
      </c>
      <c r="G243" s="229" t="str">
        <f>IFERROR(VLOOKUP(Table3[[#This Row],[Truck Number]],'TPMS-Auto'!$A:$K,3, 0), "Not Assigned in TPMS!!")</f>
        <v>MICHAEL GORDON</v>
      </c>
      <c r="H243" s="229" t="str">
        <f>IFERROR(VLOOKUP(Table3[[#This Row],[Truck Number]],'TPMS-Auto'!$A:$K,7, 0), "Not Assigned in TPMS!!")</f>
        <v>MGORD1</v>
      </c>
      <c r="I243" s="69" t="str">
        <f>IFERROR(VLOOKUP(Table3[[#This Row],[Truck Number]], Query1[[TRUCK_LU]:[Service Date]],25, 0), "Not Assigned in TPMS!!")</f>
        <v>Not Assigned in TPMS!!</v>
      </c>
      <c r="J243" s="69" t="str">
        <f>IF(E243=E242, "Yes", "No")</f>
        <v>No</v>
      </c>
      <c r="K243" s="236" t="s">
        <v>2899</v>
      </c>
      <c r="L243" s="236" t="s">
        <v>1841</v>
      </c>
      <c r="M243" s="236" t="s">
        <v>215</v>
      </c>
      <c r="N243" s="236" t="s">
        <v>2900</v>
      </c>
      <c r="O243" s="237">
        <v>46067</v>
      </c>
      <c r="P243" s="236" t="s">
        <v>1845</v>
      </c>
      <c r="Q243" s="236" t="s">
        <v>1846</v>
      </c>
      <c r="R243" s="236" t="s">
        <v>693</v>
      </c>
      <c r="S243" s="236" t="s">
        <v>220</v>
      </c>
      <c r="T243" s="236">
        <v>30</v>
      </c>
      <c r="U243" s="236">
        <v>6</v>
      </c>
      <c r="V243" s="238">
        <v>72</v>
      </c>
      <c r="W243" s="236">
        <v>2</v>
      </c>
      <c r="X243" s="236">
        <v>20</v>
      </c>
      <c r="Y243" s="236" t="s">
        <v>203</v>
      </c>
      <c r="Z243" s="236" t="s">
        <v>1840</v>
      </c>
      <c r="AA243" s="236"/>
      <c r="AB243" s="236" t="s">
        <v>204</v>
      </c>
      <c r="AC243" s="236" t="s">
        <v>205</v>
      </c>
      <c r="AD243" s="236">
        <v>0</v>
      </c>
      <c r="AE243" s="236" t="s">
        <v>206</v>
      </c>
      <c r="AF243" s="236">
        <v>26</v>
      </c>
      <c r="AG243" s="236" t="s">
        <v>319</v>
      </c>
      <c r="AH243" s="236" t="s">
        <v>320</v>
      </c>
      <c r="AI243" s="236" t="s">
        <v>209</v>
      </c>
      <c r="AJ243" s="236">
        <v>2</v>
      </c>
      <c r="AK243" s="237">
        <v>46007</v>
      </c>
      <c r="AL243" s="236" t="s">
        <v>195</v>
      </c>
    </row>
    <row r="244" spans="1:38" ht="61.2" x14ac:dyDescent="0.3">
      <c r="A244" s="5" t="str">
        <f>TRIM(Z244)</f>
        <v>47052</v>
      </c>
      <c r="B244" s="228" t="str">
        <f>IFERROR(VLOOKUP(Table3[[#This Row],[Truck Number]], HolmanReport!C:C,1,0), "Research w.Holman")</f>
        <v>47052</v>
      </c>
      <c r="C24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4" s="229">
        <f ca="1">IF(Table3[[#This Row],[Ticket Status]]="OPEN", SUM((TODAY())-Table3[[#This Row],[Original Start Date]]), "Not Open")</f>
        <v>134</v>
      </c>
      <c r="E244" s="229" t="str">
        <f>Table3[[#This Row],[Renter Name]]</f>
        <v>PHILIP KARAMUZE</v>
      </c>
      <c r="F244" s="229" t="str">
        <f>IFERROR(VLOOKUP(Table3[[#This Row],[Rental under Name: ]], 'TPMS-Auto'!C:G,5,0), "RESEARCH!!")</f>
        <v>PKARAMU</v>
      </c>
      <c r="G244" s="229" t="str">
        <f>IFERROR(VLOOKUP(Table3[[#This Row],[Truck Number]],'TPMS-Auto'!$A:$K,3, 0), "Not Assigned in TPMS!!")</f>
        <v>PHILIP KARAMUZE</v>
      </c>
      <c r="H244" s="229" t="str">
        <f>IFERROR(VLOOKUP(Table3[[#This Row],[Truck Number]],'TPMS-Auto'!$A:$K,7, 0), "Not Assigned in TPMS!!")</f>
        <v>PKARAMU</v>
      </c>
      <c r="I244" s="69" t="str">
        <f>IFERROR(VLOOKUP(Table3[[#This Row],[Truck Number]], Query1[[TRUCK_LU]:[Service Date]],25, 0), "Not Assigned in TPMS!!")</f>
        <v>Not Assigned in TPMS!!</v>
      </c>
      <c r="J244" s="69" t="str">
        <f>IF(E244=E243, "Yes", "No")</f>
        <v>No</v>
      </c>
      <c r="K244" s="236" t="s">
        <v>2901</v>
      </c>
      <c r="L244" s="236" t="s">
        <v>1402</v>
      </c>
      <c r="M244" s="236" t="s">
        <v>197</v>
      </c>
      <c r="N244" s="236" t="s">
        <v>2902</v>
      </c>
      <c r="O244" s="237">
        <v>46072</v>
      </c>
      <c r="P244" s="236" t="s">
        <v>1406</v>
      </c>
      <c r="Q244" s="236" t="s">
        <v>1407</v>
      </c>
      <c r="R244" s="236" t="s">
        <v>318</v>
      </c>
      <c r="S244" s="236" t="s">
        <v>220</v>
      </c>
      <c r="T244" s="236">
        <v>19</v>
      </c>
      <c r="U244" s="236">
        <v>8</v>
      </c>
      <c r="V244" s="238">
        <v>73</v>
      </c>
      <c r="W244" s="236">
        <v>1</v>
      </c>
      <c r="X244" s="236">
        <v>15</v>
      </c>
      <c r="Y244" s="236" t="s">
        <v>203</v>
      </c>
      <c r="Z244" s="236" t="s">
        <v>1401</v>
      </c>
      <c r="AA244" s="236"/>
      <c r="AB244" s="236" t="s">
        <v>204</v>
      </c>
      <c r="AC244" s="236" t="s">
        <v>205</v>
      </c>
      <c r="AD244" s="236">
        <v>0</v>
      </c>
      <c r="AE244" s="236" t="s">
        <v>206</v>
      </c>
      <c r="AF244" s="236">
        <v>24</v>
      </c>
      <c r="AG244" s="236" t="s">
        <v>319</v>
      </c>
      <c r="AH244" s="236" t="s">
        <v>320</v>
      </c>
      <c r="AI244" s="236" t="s">
        <v>209</v>
      </c>
      <c r="AJ244" s="236">
        <v>4</v>
      </c>
      <c r="AK244" s="237">
        <v>45952</v>
      </c>
      <c r="AL244" s="236" t="s">
        <v>195</v>
      </c>
    </row>
    <row r="245" spans="1:38" ht="61.2" x14ac:dyDescent="0.3">
      <c r="A245" s="5" t="str">
        <f>TRIM(Z245)</f>
        <v>47078</v>
      </c>
      <c r="B245" s="228" t="str">
        <f>IFERROR(VLOOKUP(Table3[[#This Row],[Truck Number]], HolmanReport!C:C,1,0), "Research w.Holman")</f>
        <v>Research w.Holman</v>
      </c>
      <c r="C24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5" s="229">
        <f ca="1">IF(Table3[[#This Row],[Ticket Status]]="OPEN", SUM((TODAY())-Table3[[#This Row],[Original Start Date]]), "Not Open")</f>
        <v>57</v>
      </c>
      <c r="E245" s="229" t="str">
        <f>Table3[[#This Row],[Renter Name]]</f>
        <v>BRANDEN FARRELL</v>
      </c>
      <c r="F245" s="229" t="str">
        <f>IFERROR(VLOOKUP(Table3[[#This Row],[Rental under Name: ]], 'TPMS-Auto'!C:G,5,0), "RESEARCH!!")</f>
        <v>RESEARCH!!</v>
      </c>
      <c r="G245" s="229" t="str">
        <f>IFERROR(VLOOKUP(Table3[[#This Row],[Truck Number]],'TPMS-Auto'!$A:$K,3, 0), "Not Assigned in TPMS!!")</f>
        <v>BRENDAN FARRELL</v>
      </c>
      <c r="H245" s="229" t="str">
        <f>IFERROR(VLOOKUP(Table3[[#This Row],[Truck Number]],'TPMS-Auto'!$A:$K,7, 0), "Not Assigned in TPMS!!")</f>
        <v>BFARREL</v>
      </c>
      <c r="I245" s="69" t="str">
        <f>IFERROR(VLOOKUP(Table3[[#This Row],[Truck Number]], Query1[[TRUCK_LU]:[Service Date]],25, 0), "Not Assigned in TPMS!!")</f>
        <v>Not Assigned in TPMS!!</v>
      </c>
      <c r="J245" s="69" t="str">
        <f>IF(E245=E244, "Yes", "No")</f>
        <v>No</v>
      </c>
      <c r="K245" s="236" t="s">
        <v>2903</v>
      </c>
      <c r="L245" s="236" t="s">
        <v>2440</v>
      </c>
      <c r="M245" s="236" t="s">
        <v>197</v>
      </c>
      <c r="N245" s="236" t="s">
        <v>2904</v>
      </c>
      <c r="O245" s="237">
        <v>46060</v>
      </c>
      <c r="P245" s="236" t="s">
        <v>1778</v>
      </c>
      <c r="Q245" s="236" t="s">
        <v>1779</v>
      </c>
      <c r="R245" s="236" t="s">
        <v>318</v>
      </c>
      <c r="S245" s="236" t="s">
        <v>220</v>
      </c>
      <c r="T245" s="236">
        <v>30</v>
      </c>
      <c r="U245" s="236">
        <v>3</v>
      </c>
      <c r="V245" s="238">
        <v>73</v>
      </c>
      <c r="W245" s="236">
        <v>3</v>
      </c>
      <c r="X245" s="236">
        <v>27</v>
      </c>
      <c r="Y245" s="236" t="s">
        <v>203</v>
      </c>
      <c r="Z245" s="236" t="s">
        <v>2439</v>
      </c>
      <c r="AA245" s="236"/>
      <c r="AB245" s="236" t="s">
        <v>204</v>
      </c>
      <c r="AC245" s="236" t="s">
        <v>205</v>
      </c>
      <c r="AD245" s="236">
        <v>0</v>
      </c>
      <c r="AE245" s="236" t="s">
        <v>206</v>
      </c>
      <c r="AF245" s="236">
        <v>25</v>
      </c>
      <c r="AG245" s="236" t="s">
        <v>345</v>
      </c>
      <c r="AH245" s="236" t="s">
        <v>400</v>
      </c>
      <c r="AI245" s="236" t="s">
        <v>209</v>
      </c>
      <c r="AJ245" s="236">
        <v>1</v>
      </c>
      <c r="AK245" s="237">
        <v>46029</v>
      </c>
      <c r="AL245" s="236" t="s">
        <v>195</v>
      </c>
    </row>
    <row r="246" spans="1:38" ht="61.2" x14ac:dyDescent="0.3">
      <c r="A246" s="5" t="str">
        <f>TRIM(Z246)</f>
        <v>47086</v>
      </c>
      <c r="B246" s="228" t="str">
        <f>IFERROR(VLOOKUP(Table3[[#This Row],[Truck Number]], HolmanReport!C:C,1,0), "Research w.Holman")</f>
        <v>47086</v>
      </c>
      <c r="C24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6" s="229">
        <f ca="1">IF(Table3[[#This Row],[Ticket Status]]="OPEN", SUM((TODAY())-Table3[[#This Row],[Original Start Date]]), "Not Open")</f>
        <v>31</v>
      </c>
      <c r="E246" s="229" t="str">
        <f>Table3[[#This Row],[Renter Name]]</f>
        <v>CONRAD FUCHS</v>
      </c>
      <c r="F246" s="229" t="str">
        <f>IFERROR(VLOOKUP(Table3[[#This Row],[Rental under Name: ]], 'TPMS-Auto'!C:G,5,0), "RESEARCH!!")</f>
        <v>CFUCHS</v>
      </c>
      <c r="G246" s="229" t="str">
        <f>IFERROR(VLOOKUP(Table3[[#This Row],[Truck Number]],'TPMS-Auto'!$A:$K,3, 0), "Not Assigned in TPMS!!")</f>
        <v>CONRAD FUCHS</v>
      </c>
      <c r="H246" s="229" t="str">
        <f>IFERROR(VLOOKUP(Table3[[#This Row],[Truck Number]],'TPMS-Auto'!$A:$K,7, 0), "Not Assigned in TPMS!!")</f>
        <v>CFUCHS</v>
      </c>
      <c r="I246" s="69" t="str">
        <f>IFERROR(VLOOKUP(Table3[[#This Row],[Truck Number]], Query1[[TRUCK_LU]:[Service Date]],25, 0), "Not Assigned in TPMS!!")</f>
        <v>Not Assigned in TPMS!!</v>
      </c>
      <c r="J246" s="69" t="str">
        <f>IF(E246=E245, "Yes", "No")</f>
        <v>No</v>
      </c>
      <c r="K246" s="236" t="s">
        <v>31580</v>
      </c>
      <c r="L246" s="236" t="s">
        <v>3065</v>
      </c>
      <c r="M246" s="236" t="s">
        <v>197</v>
      </c>
      <c r="N246" s="236" t="s">
        <v>31581</v>
      </c>
      <c r="O246" s="237">
        <v>46085</v>
      </c>
      <c r="P246" s="236" t="s">
        <v>1413</v>
      </c>
      <c r="Q246" s="236" t="s">
        <v>1414</v>
      </c>
      <c r="R246" s="236" t="s">
        <v>318</v>
      </c>
      <c r="S246" s="236" t="s">
        <v>220</v>
      </c>
      <c r="T246" s="236">
        <v>2</v>
      </c>
      <c r="U246" s="236">
        <v>2</v>
      </c>
      <c r="V246" s="238">
        <v>73</v>
      </c>
      <c r="W246" s="236">
        <v>0</v>
      </c>
      <c r="X246" s="236">
        <v>2</v>
      </c>
      <c r="Y246" s="236" t="s">
        <v>203</v>
      </c>
      <c r="Z246" s="236" t="s">
        <v>3064</v>
      </c>
      <c r="AA246" s="236"/>
      <c r="AB246" s="236" t="s">
        <v>204</v>
      </c>
      <c r="AC246" s="236" t="s">
        <v>205</v>
      </c>
      <c r="AD246" s="236">
        <v>0</v>
      </c>
      <c r="AE246" s="236" t="s">
        <v>206</v>
      </c>
      <c r="AF246" s="236">
        <v>25</v>
      </c>
      <c r="AG246" s="236" t="s">
        <v>426</v>
      </c>
      <c r="AH246" s="236" t="s">
        <v>493</v>
      </c>
      <c r="AI246" s="236" t="s">
        <v>209</v>
      </c>
      <c r="AJ246" s="236">
        <v>1</v>
      </c>
      <c r="AK246" s="237">
        <v>46055</v>
      </c>
      <c r="AL246" s="236" t="s">
        <v>195</v>
      </c>
    </row>
    <row r="247" spans="1:38" ht="61.2" x14ac:dyDescent="0.3">
      <c r="A247" s="5" t="str">
        <f>TRIM(Z247)</f>
        <v>47087</v>
      </c>
      <c r="B247" s="228" t="str">
        <f>IFERROR(VLOOKUP(Table3[[#This Row],[Truck Number]], HolmanReport!C:C,1,0), "Research w.Holman")</f>
        <v>Research w.Holman</v>
      </c>
      <c r="C24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7" s="229">
        <f ca="1">IF(Table3[[#This Row],[Ticket Status]]="OPEN", SUM((TODAY())-Table3[[#This Row],[Original Start Date]]), "Not Open")</f>
        <v>104</v>
      </c>
      <c r="E247" s="229" t="str">
        <f>Table3[[#This Row],[Renter Name]]</f>
        <v>MARC DAVIS</v>
      </c>
      <c r="F247" s="229" t="str">
        <f>IFERROR(VLOOKUP(Table3[[#This Row],[Rental under Name: ]], 'TPMS-Auto'!C:G,5,0), "RESEARCH!!")</f>
        <v>MDAVI31</v>
      </c>
      <c r="G247" s="229" t="str">
        <f>IFERROR(VLOOKUP(Table3[[#This Row],[Truck Number]],'TPMS-Auto'!$A:$K,3, 0), "Not Assigned in TPMS!!")</f>
        <v>MARC DAVIS</v>
      </c>
      <c r="H247" s="229" t="str">
        <f>IFERROR(VLOOKUP(Table3[[#This Row],[Truck Number]],'TPMS-Auto'!$A:$K,7, 0), "Not Assigned in TPMS!!")</f>
        <v>MDAVI31</v>
      </c>
      <c r="I247" s="69" t="str">
        <f>IFERROR(VLOOKUP(Table3[[#This Row],[Truck Number]], Query1[[TRUCK_LU]:[Service Date]],25, 0), "Not Assigned in TPMS!!")</f>
        <v>Not Assigned in TPMS!!</v>
      </c>
      <c r="J247" s="69" t="str">
        <f>IF(E247=E246, "Yes", "No")</f>
        <v>No</v>
      </c>
      <c r="K247" s="236" t="s">
        <v>2905</v>
      </c>
      <c r="L247" s="236" t="s">
        <v>1417</v>
      </c>
      <c r="M247" s="236" t="s">
        <v>197</v>
      </c>
      <c r="N247" s="236" t="s">
        <v>2906</v>
      </c>
      <c r="O247" s="237">
        <v>46072</v>
      </c>
      <c r="P247" s="236" t="s">
        <v>1421</v>
      </c>
      <c r="Q247" s="236" t="s">
        <v>1422</v>
      </c>
      <c r="R247" s="236" t="s">
        <v>655</v>
      </c>
      <c r="S247" s="236" t="s">
        <v>202</v>
      </c>
      <c r="T247" s="236">
        <v>21</v>
      </c>
      <c r="U247" s="236">
        <v>5</v>
      </c>
      <c r="V247" s="238">
        <v>72</v>
      </c>
      <c r="W247" s="236">
        <v>1</v>
      </c>
      <c r="X247" s="236">
        <v>15</v>
      </c>
      <c r="Y247" s="236" t="s">
        <v>203</v>
      </c>
      <c r="Z247" s="236" t="s">
        <v>1416</v>
      </c>
      <c r="AA247" s="236"/>
      <c r="AB247" s="236" t="s">
        <v>204</v>
      </c>
      <c r="AC247" s="236" t="s">
        <v>205</v>
      </c>
      <c r="AD247" s="236">
        <v>0</v>
      </c>
      <c r="AE247" s="236" t="s">
        <v>206</v>
      </c>
      <c r="AF247" s="236">
        <v>25</v>
      </c>
      <c r="AG247" s="236" t="s">
        <v>233</v>
      </c>
      <c r="AH247" s="236" t="s">
        <v>861</v>
      </c>
      <c r="AI247" s="236" t="s">
        <v>209</v>
      </c>
      <c r="AJ247" s="236">
        <v>3</v>
      </c>
      <c r="AK247" s="237">
        <v>45982</v>
      </c>
      <c r="AL247" s="236" t="s">
        <v>223</v>
      </c>
    </row>
    <row r="248" spans="1:38" ht="61.2" x14ac:dyDescent="0.3">
      <c r="A248" s="5" t="str">
        <f>TRIM(Z248)</f>
        <v>47131</v>
      </c>
      <c r="B248" s="228" t="str">
        <f>IFERROR(VLOOKUP(Table3[[#This Row],[Truck Number]], HolmanReport!C:C,1,0), "Research w.Holman")</f>
        <v>47131</v>
      </c>
      <c r="C24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8" s="229">
        <f ca="1">IF(Table3[[#This Row],[Ticket Status]]="OPEN", SUM((TODAY())-Table3[[#This Row],[Original Start Date]]), "Not Open")</f>
        <v>6</v>
      </c>
      <c r="E248" s="229" t="str">
        <f>Table3[[#This Row],[Renter Name]]</f>
        <v>AUSTIN CLAIR</v>
      </c>
      <c r="F248" s="229" t="str">
        <f>IFERROR(VLOOKUP(Table3[[#This Row],[Rental under Name: ]], 'TPMS-Auto'!C:G,5,0), "RESEARCH!!")</f>
        <v>RESEARCH!!</v>
      </c>
      <c r="G248" s="229" t="str">
        <f>IFERROR(VLOOKUP(Table3[[#This Row],[Truck Number]],'TPMS-Auto'!$A:$K,3, 0), "Not Assigned in TPMS!!")</f>
        <v>Not Assigned in TPMS!!</v>
      </c>
      <c r="H248" s="229" t="str">
        <f>IFERROR(VLOOKUP(Table3[[#This Row],[Truck Number]],'TPMS-Auto'!$A:$K,7, 0), "Not Assigned in TPMS!!")</f>
        <v>Not Assigned in TPMS!!</v>
      </c>
      <c r="I248" s="69" t="str">
        <f>IFERROR(VLOOKUP(Table3[[#This Row],[Truck Number]], Query1[[TRUCK_LU]:[Service Date]],25, 0), "Not Assigned in TPMS!!")</f>
        <v>Not Assigned in TPMS!!</v>
      </c>
      <c r="J248" s="69" t="str">
        <f>IF(E248=E247, "Yes", "No")</f>
        <v>No</v>
      </c>
      <c r="K248" s="236" t="s">
        <v>31262</v>
      </c>
      <c r="L248" s="236" t="s">
        <v>1940</v>
      </c>
      <c r="M248" s="236" t="s">
        <v>197</v>
      </c>
      <c r="N248" s="236" t="s">
        <v>31263</v>
      </c>
      <c r="O248" s="237">
        <v>46080</v>
      </c>
      <c r="P248" s="236" t="s">
        <v>1945</v>
      </c>
      <c r="Q248" s="236" t="s">
        <v>1946</v>
      </c>
      <c r="R248" s="236" t="s">
        <v>268</v>
      </c>
      <c r="S248" s="236" t="s">
        <v>220</v>
      </c>
      <c r="T248" s="236">
        <v>5</v>
      </c>
      <c r="U248" s="236">
        <v>5</v>
      </c>
      <c r="V248" s="238">
        <v>68</v>
      </c>
      <c r="W248" s="236">
        <v>0</v>
      </c>
      <c r="X248" s="236">
        <v>7</v>
      </c>
      <c r="Y248" s="236" t="s">
        <v>203</v>
      </c>
      <c r="Z248" s="236" t="s">
        <v>31011</v>
      </c>
      <c r="AA248" s="236"/>
      <c r="AB248" s="236" t="s">
        <v>204</v>
      </c>
      <c r="AC248" s="236" t="s">
        <v>205</v>
      </c>
      <c r="AD248" s="236">
        <v>2</v>
      </c>
      <c r="AE248" s="236" t="s">
        <v>206</v>
      </c>
      <c r="AF248" s="236">
        <v>26</v>
      </c>
      <c r="AG248" s="236" t="s">
        <v>319</v>
      </c>
      <c r="AH248" s="236" t="s">
        <v>478</v>
      </c>
      <c r="AI248" s="236" t="s">
        <v>209</v>
      </c>
      <c r="AJ248" s="236">
        <v>0</v>
      </c>
      <c r="AK248" s="237">
        <v>46080</v>
      </c>
      <c r="AL248" s="236" t="s">
        <v>195</v>
      </c>
    </row>
    <row r="249" spans="1:38" ht="61.2" x14ac:dyDescent="0.3">
      <c r="A249" s="5" t="str">
        <f>TRIM(Z249)</f>
        <v>47135</v>
      </c>
      <c r="B249" s="228" t="str">
        <f>IFERROR(VLOOKUP(Table3[[#This Row],[Truck Number]], HolmanReport!C:C,1,0), "Research w.Holman")</f>
        <v>Research w.Holman</v>
      </c>
      <c r="C24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9" s="229">
        <f ca="1">IF(Table3[[#This Row],[Ticket Status]]="OPEN", SUM((TODAY())-Table3[[#This Row],[Original Start Date]]), "Not Open")</f>
        <v>75</v>
      </c>
      <c r="E249" s="229" t="str">
        <f>Table3[[#This Row],[Renter Name]]</f>
        <v>JOHNNY LYONS</v>
      </c>
      <c r="F249" s="229" t="str">
        <f>IFERROR(VLOOKUP(Table3[[#This Row],[Rental under Name: ]], 'TPMS-Auto'!C:G,5,0), "RESEARCH!!")</f>
        <v>RESEARCH!!</v>
      </c>
      <c r="G249" s="229" t="str">
        <f>IFERROR(VLOOKUP(Table3[[#This Row],[Truck Number]],'TPMS-Auto'!$A:$K,3, 0), "Not Assigned in TPMS!!")</f>
        <v>JOHN LYONS</v>
      </c>
      <c r="H249" s="229" t="str">
        <f>IFERROR(VLOOKUP(Table3[[#This Row],[Truck Number]],'TPMS-Auto'!$A:$K,7, 0), "Not Assigned in TPMS!!")</f>
        <v>JLYON9</v>
      </c>
      <c r="I249" s="69" t="str">
        <f>IFERROR(VLOOKUP(Table3[[#This Row],[Truck Number]], Query1[[TRUCK_LU]:[Service Date]],25, 0), "Not Assigned in TPMS!!")</f>
        <v>Not Assigned in TPMS!!</v>
      </c>
      <c r="J249" s="69" t="str">
        <f>IF(E249=E248, "Yes", "No")</f>
        <v>No</v>
      </c>
      <c r="K249" s="236" t="s">
        <v>2907</v>
      </c>
      <c r="L249" s="236" t="s">
        <v>2025</v>
      </c>
      <c r="M249" s="236" t="s">
        <v>197</v>
      </c>
      <c r="N249" s="236" t="s">
        <v>2908</v>
      </c>
      <c r="O249" s="237">
        <v>46041</v>
      </c>
      <c r="P249" s="236" t="s">
        <v>2030</v>
      </c>
      <c r="Q249" s="236" t="s">
        <v>2031</v>
      </c>
      <c r="R249" s="236" t="s">
        <v>328</v>
      </c>
      <c r="S249" s="236" t="s">
        <v>202</v>
      </c>
      <c r="T249" s="236">
        <v>30</v>
      </c>
      <c r="U249" s="236">
        <v>1</v>
      </c>
      <c r="V249" s="238">
        <v>69</v>
      </c>
      <c r="W249" s="236">
        <v>2</v>
      </c>
      <c r="X249" s="236">
        <v>46</v>
      </c>
      <c r="Y249" s="236" t="s">
        <v>203</v>
      </c>
      <c r="Z249" s="236" t="s">
        <v>2024</v>
      </c>
      <c r="AA249" s="236"/>
      <c r="AB249" s="236" t="s">
        <v>204</v>
      </c>
      <c r="AC249" s="236" t="s">
        <v>205</v>
      </c>
      <c r="AD249" s="236">
        <v>0</v>
      </c>
      <c r="AE249" s="236" t="s">
        <v>206</v>
      </c>
      <c r="AF249" s="236">
        <v>25</v>
      </c>
      <c r="AG249" s="236" t="s">
        <v>207</v>
      </c>
      <c r="AH249" s="236" t="s">
        <v>208</v>
      </c>
      <c r="AI249" s="236" t="s">
        <v>209</v>
      </c>
      <c r="AJ249" s="236">
        <v>1</v>
      </c>
      <c r="AK249" s="237">
        <v>46011</v>
      </c>
      <c r="AL249" s="236" t="s">
        <v>195</v>
      </c>
    </row>
    <row r="250" spans="1:38" ht="61.2" x14ac:dyDescent="0.3">
      <c r="A250" s="5" t="str">
        <f>TRIM(Z250)</f>
        <v>47156</v>
      </c>
      <c r="B250" s="228" t="str">
        <f>IFERROR(VLOOKUP(Table3[[#This Row],[Truck Number]], HolmanReport!C:C,1,0), "Research w.Holman")</f>
        <v>47156</v>
      </c>
      <c r="C250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50" s="229">
        <f ca="1">IF(Table3[[#This Row],[Ticket Status]]="OPEN", SUM((TODAY())-Table3[[#This Row],[Original Start Date]]), "Not Open")</f>
        <v>16</v>
      </c>
      <c r="E250" s="229" t="str">
        <f>Table3[[#This Row],[Renter Name]]</f>
        <v>COREY NEWELL</v>
      </c>
      <c r="F250" s="229" t="str">
        <f>IFERROR(VLOOKUP(Table3[[#This Row],[Rental under Name: ]], 'TPMS-Auto'!C:G,5,0), "RESEARCH!!")</f>
        <v>CNEWELL</v>
      </c>
      <c r="G250" s="229" t="str">
        <f>IFERROR(VLOOKUP(Table3[[#This Row],[Truck Number]],'TPMS-Auto'!$A:$K,3, 0), "Not Assigned in TPMS!!")</f>
        <v>COREY NEWELL</v>
      </c>
      <c r="H250" s="229" t="str">
        <f>IFERROR(VLOOKUP(Table3[[#This Row],[Truck Number]],'TPMS-Auto'!$A:$K,7, 0), "Not Assigned in TPMS!!")</f>
        <v>CNEWELL</v>
      </c>
      <c r="I250" s="69" t="str">
        <f>IFERROR(VLOOKUP(Table3[[#This Row],[Truck Number]], Query1[[TRUCK_LU]:[Service Date]],25, 0), "Not Assigned in TPMS!!")</f>
        <v>Not Assigned in TPMS!!</v>
      </c>
      <c r="J250" s="69" t="str">
        <f>IF(E250=E249, "Yes", "No")</f>
        <v>No</v>
      </c>
      <c r="K250" s="236" t="s">
        <v>3601</v>
      </c>
      <c r="L250" s="236" t="s">
        <v>301</v>
      </c>
      <c r="M250" s="236" t="s">
        <v>197</v>
      </c>
      <c r="N250" s="236" t="s">
        <v>3602</v>
      </c>
      <c r="O250" s="237">
        <v>46070</v>
      </c>
      <c r="P250" s="236" t="s">
        <v>307</v>
      </c>
      <c r="Q250" s="236" t="s">
        <v>308</v>
      </c>
      <c r="R250" s="236" t="s">
        <v>268</v>
      </c>
      <c r="S250" s="236" t="s">
        <v>220</v>
      </c>
      <c r="T250" s="236">
        <v>14</v>
      </c>
      <c r="U250" s="236">
        <v>14</v>
      </c>
      <c r="V250" s="238">
        <v>68</v>
      </c>
      <c r="W250" s="236">
        <v>0</v>
      </c>
      <c r="X250" s="236">
        <v>17</v>
      </c>
      <c r="Y250" s="236" t="s">
        <v>203</v>
      </c>
      <c r="Z250" s="236" t="s">
        <v>3600</v>
      </c>
      <c r="AA250" s="236"/>
      <c r="AB250" s="236" t="s">
        <v>204</v>
      </c>
      <c r="AC250" s="236" t="s">
        <v>205</v>
      </c>
      <c r="AD250" s="236">
        <v>3</v>
      </c>
      <c r="AE250" s="236" t="s">
        <v>206</v>
      </c>
      <c r="AF250" s="236">
        <v>24</v>
      </c>
      <c r="AG250" s="236" t="s">
        <v>309</v>
      </c>
      <c r="AH250" s="236" t="s">
        <v>310</v>
      </c>
      <c r="AI250" s="236" t="s">
        <v>209</v>
      </c>
      <c r="AJ250" s="236">
        <v>0</v>
      </c>
      <c r="AK250" s="237">
        <v>46070</v>
      </c>
      <c r="AL250" s="236" t="s">
        <v>195</v>
      </c>
    </row>
    <row r="251" spans="1:38" ht="20.399999999999999" x14ac:dyDescent="0.3">
      <c r="A251" s="5" t="str">
        <f>TRIM(Z251)</f>
        <v>47159</v>
      </c>
      <c r="B251" s="228" t="str">
        <f>IFERROR(VLOOKUP(Table3[[#This Row],[Truck Number]], HolmanReport!C:C,1,0), "Research w.Holman")</f>
        <v>47159</v>
      </c>
      <c r="C251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1" s="229">
        <f ca="1">IF(Table3[[#This Row],[Ticket Status]]="OPEN", SUM((TODAY())-Table3[[#This Row],[Original Start Date]]), "Not Open")</f>
        <v>7</v>
      </c>
      <c r="E251" s="229" t="str">
        <f>Table3[[#This Row],[Renter Name]]</f>
        <v>RONALD GARRETT</v>
      </c>
      <c r="F251" s="229" t="str">
        <f>IFERROR(VLOOKUP(Table3[[#This Row],[Rental under Name: ]], 'TPMS-Auto'!C:G,5,0), "RESEARCH!!")</f>
        <v>RGARRE3</v>
      </c>
      <c r="G251" s="229" t="str">
        <f>IFERROR(VLOOKUP(Table3[[#This Row],[Truck Number]],'TPMS-Auto'!$A:$K,3, 0), "Not Assigned in TPMS!!")</f>
        <v>RONALD GARRETT</v>
      </c>
      <c r="H251" s="229" t="str">
        <f>IFERROR(VLOOKUP(Table3[[#This Row],[Truck Number]],'TPMS-Auto'!$A:$K,7, 0), "Not Assigned in TPMS!!")</f>
        <v>RGARRE3</v>
      </c>
      <c r="I251" s="69" t="str">
        <f>IFERROR(VLOOKUP(Table3[[#This Row],[Truck Number]], Query1[[TRUCK_LU]:[Service Date]],25, 0), "Not Assigned in TPMS!!")</f>
        <v>Not Assigned in TPMS!!</v>
      </c>
      <c r="J251" s="69" t="str">
        <f>IF(E251=E250, "Yes", "No")</f>
        <v>No</v>
      </c>
      <c r="K251" s="236" t="s">
        <v>31203</v>
      </c>
      <c r="L251" s="236" t="s">
        <v>1431</v>
      </c>
      <c r="M251" s="236" t="s">
        <v>197</v>
      </c>
      <c r="N251" s="236" t="s">
        <v>31204</v>
      </c>
      <c r="O251" s="237">
        <v>46079</v>
      </c>
      <c r="P251" s="236" t="s">
        <v>1435</v>
      </c>
      <c r="Q251" s="236" t="s">
        <v>1436</v>
      </c>
      <c r="R251" s="236" t="s">
        <v>575</v>
      </c>
      <c r="S251" s="236" t="s">
        <v>220</v>
      </c>
      <c r="T251" s="236">
        <v>7</v>
      </c>
      <c r="U251" s="236">
        <v>7</v>
      </c>
      <c r="V251" s="238">
        <v>68</v>
      </c>
      <c r="W251" s="236">
        <v>0</v>
      </c>
      <c r="X251" s="236">
        <v>8</v>
      </c>
      <c r="Y251" s="236" t="s">
        <v>203</v>
      </c>
      <c r="Z251" s="236" t="s">
        <v>1430</v>
      </c>
      <c r="AA251" s="236"/>
      <c r="AB251" s="236" t="s">
        <v>204</v>
      </c>
      <c r="AC251" s="236" t="s">
        <v>205</v>
      </c>
      <c r="AD251" s="236">
        <v>1</v>
      </c>
      <c r="AE251" s="236" t="s">
        <v>206</v>
      </c>
      <c r="AF251" s="236">
        <v>24</v>
      </c>
      <c r="AG251" s="236" t="s">
        <v>207</v>
      </c>
      <c r="AH251" s="236" t="s">
        <v>208</v>
      </c>
      <c r="AI251" s="236" t="s">
        <v>209</v>
      </c>
      <c r="AJ251" s="236">
        <v>0</v>
      </c>
      <c r="AK251" s="237">
        <v>46079</v>
      </c>
      <c r="AL251" s="236" t="s">
        <v>195</v>
      </c>
    </row>
    <row r="252" spans="1:38" ht="61.2" x14ac:dyDescent="0.3">
      <c r="A252" s="5" t="str">
        <f>TRIM(Z252)</f>
        <v>47163</v>
      </c>
      <c r="B252" s="228" t="str">
        <f>IFERROR(VLOOKUP(Table3[[#This Row],[Truck Number]], HolmanReport!C:C,1,0), "Research w.Holman")</f>
        <v>47163</v>
      </c>
      <c r="C25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2" s="229">
        <f ca="1">IF(Table3[[#This Row],[Ticket Status]]="OPEN", SUM((TODAY())-Table3[[#This Row],[Original Start Date]]), "Not Open")</f>
        <v>225</v>
      </c>
      <c r="E252" s="229" t="str">
        <f>Table3[[#This Row],[Renter Name]]</f>
        <v>ALEX CHRISTIAN</v>
      </c>
      <c r="F252" s="229" t="str">
        <f>IFERROR(VLOOKUP(Table3[[#This Row],[Rental under Name: ]], 'TPMS-Auto'!C:G,5,0), "RESEARCH!!")</f>
        <v>ACHRI10</v>
      </c>
      <c r="G252" s="229" t="str">
        <f>IFERROR(VLOOKUP(Table3[[#This Row],[Truck Number]],'TPMS-Auto'!$A:$K,3, 0), "Not Assigned in TPMS!!")</f>
        <v>ALEX CHRISTIAN</v>
      </c>
      <c r="H252" s="229" t="str">
        <f>IFERROR(VLOOKUP(Table3[[#This Row],[Truck Number]],'TPMS-Auto'!$A:$K,7, 0), "Not Assigned in TPMS!!")</f>
        <v>ACHRI10</v>
      </c>
      <c r="I252" s="69" t="str">
        <f>IFERROR(VLOOKUP(Table3[[#This Row],[Truck Number]], Query1[[TRUCK_LU]:[Service Date]],25, 0), "Not Assigned in TPMS!!")</f>
        <v>Not Assigned in TPMS!!</v>
      </c>
      <c r="J252" s="69" t="str">
        <f>IF(E252=E251, "Yes", "No")</f>
        <v>No</v>
      </c>
      <c r="K252" s="236" t="s">
        <v>2909</v>
      </c>
      <c r="L252" s="236" t="s">
        <v>1438</v>
      </c>
      <c r="M252" s="236" t="s">
        <v>215</v>
      </c>
      <c r="N252" s="236" t="s">
        <v>2910</v>
      </c>
      <c r="O252" s="237">
        <v>46071</v>
      </c>
      <c r="P252" s="236" t="s">
        <v>1442</v>
      </c>
      <c r="Q252" s="236" t="s">
        <v>1443</v>
      </c>
      <c r="R252" s="236" t="s">
        <v>575</v>
      </c>
      <c r="S252" s="236" t="s">
        <v>220</v>
      </c>
      <c r="T252" s="236">
        <v>30</v>
      </c>
      <c r="U252" s="236">
        <v>30</v>
      </c>
      <c r="V252" s="238">
        <v>68</v>
      </c>
      <c r="W252" s="236">
        <v>0</v>
      </c>
      <c r="X252" s="236">
        <v>16</v>
      </c>
      <c r="Y252" s="236" t="s">
        <v>203</v>
      </c>
      <c r="Z252" s="236" t="s">
        <v>1437</v>
      </c>
      <c r="AA252" s="236"/>
      <c r="AB252" s="236" t="s">
        <v>1444</v>
      </c>
      <c r="AC252" s="236" t="s">
        <v>205</v>
      </c>
      <c r="AD252" s="236">
        <v>0</v>
      </c>
      <c r="AE252" s="236" t="s">
        <v>206</v>
      </c>
      <c r="AF252" s="236">
        <v>25</v>
      </c>
      <c r="AG252" s="236" t="s">
        <v>426</v>
      </c>
      <c r="AH252" s="236" t="s">
        <v>427</v>
      </c>
      <c r="AI252" s="236" t="s">
        <v>209</v>
      </c>
      <c r="AJ252" s="236">
        <v>7</v>
      </c>
      <c r="AK252" s="237">
        <v>45861</v>
      </c>
      <c r="AL252" s="236" t="s">
        <v>195</v>
      </c>
    </row>
    <row r="253" spans="1:38" ht="61.2" x14ac:dyDescent="0.3">
      <c r="A253" s="5" t="str">
        <f>TRIM(Z253)</f>
        <v>47166</v>
      </c>
      <c r="B253" s="228" t="str">
        <f>IFERROR(VLOOKUP(Table3[[#This Row],[Truck Number]], HolmanReport!C:C,1,0), "Research w.Holman")</f>
        <v>Research w.Holman</v>
      </c>
      <c r="C25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3" s="229">
        <f ca="1">IF(Table3[[#This Row],[Ticket Status]]="OPEN", SUM((TODAY())-Table3[[#This Row],[Original Start Date]]), "Not Open")</f>
        <v>43</v>
      </c>
      <c r="E253" s="229" t="str">
        <f>Table3[[#This Row],[Renter Name]]</f>
        <v>JOHNATHAN BLACK</v>
      </c>
      <c r="F253" s="229" t="str">
        <f>IFERROR(VLOOKUP(Table3[[#This Row],[Rental under Name: ]], 'TPMS-Auto'!C:G,5,0), "RESEARCH!!")</f>
        <v>JBLACK8</v>
      </c>
      <c r="G253" s="229" t="str">
        <f>IFERROR(VLOOKUP(Table3[[#This Row],[Truck Number]],'TPMS-Auto'!$A:$K,3, 0), "Not Assigned in TPMS!!")</f>
        <v>JOHNATHAN BLACK</v>
      </c>
      <c r="H253" s="229" t="str">
        <f>IFERROR(VLOOKUP(Table3[[#This Row],[Truck Number]],'TPMS-Auto'!$A:$K,7, 0), "Not Assigned in TPMS!!")</f>
        <v>JBLACK8</v>
      </c>
      <c r="I253" s="69" t="str">
        <f>IFERROR(VLOOKUP(Table3[[#This Row],[Truck Number]], Query1[[TRUCK_LU]:[Service Date]],25, 0), "Not Assigned in TPMS!!")</f>
        <v>Not Assigned in TPMS!!</v>
      </c>
      <c r="J253" s="69" t="str">
        <f>IF(E253=E252, "Yes", "No")</f>
        <v>No</v>
      </c>
      <c r="K253" s="236" t="s">
        <v>2911</v>
      </c>
      <c r="L253" s="236" t="s">
        <v>2452</v>
      </c>
      <c r="M253" s="236" t="s">
        <v>197</v>
      </c>
      <c r="N253" s="236" t="s">
        <v>2912</v>
      </c>
      <c r="O253" s="237">
        <v>46073</v>
      </c>
      <c r="P253" s="236" t="s">
        <v>2456</v>
      </c>
      <c r="Q253" s="236" t="s">
        <v>2457</v>
      </c>
      <c r="R253" s="236" t="s">
        <v>268</v>
      </c>
      <c r="S253" s="236" t="s">
        <v>202</v>
      </c>
      <c r="T253" s="236">
        <v>18</v>
      </c>
      <c r="U253" s="236">
        <v>8</v>
      </c>
      <c r="V253" s="238">
        <v>68</v>
      </c>
      <c r="W253" s="236">
        <v>1</v>
      </c>
      <c r="X253" s="236">
        <v>14</v>
      </c>
      <c r="Y253" s="236" t="s">
        <v>203</v>
      </c>
      <c r="Z253" s="236" t="s">
        <v>2451</v>
      </c>
      <c r="AA253" s="236"/>
      <c r="AB253" s="236" t="s">
        <v>204</v>
      </c>
      <c r="AC253" s="236"/>
      <c r="AD253" s="236">
        <v>0</v>
      </c>
      <c r="AE253" s="236" t="s">
        <v>206</v>
      </c>
      <c r="AF253" s="236">
        <v>25</v>
      </c>
      <c r="AG253" s="236" t="s">
        <v>233</v>
      </c>
      <c r="AH253" s="236" t="s">
        <v>2458</v>
      </c>
      <c r="AI253" s="236" t="s">
        <v>209</v>
      </c>
      <c r="AJ253" s="236">
        <v>1</v>
      </c>
      <c r="AK253" s="237">
        <v>46043</v>
      </c>
      <c r="AL253" s="236" t="s">
        <v>195</v>
      </c>
    </row>
    <row r="254" spans="1:38" ht="61.2" x14ac:dyDescent="0.3">
      <c r="A254" s="5" t="str">
        <f>TRIM(Z254)</f>
        <v>47212</v>
      </c>
      <c r="B254" s="228" t="str">
        <f>IFERROR(VLOOKUP(Table3[[#This Row],[Truck Number]], HolmanReport!C:C,1,0), "Research w.Holman")</f>
        <v>47212</v>
      </c>
      <c r="C25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4" s="229">
        <f ca="1">IF(Table3[[#This Row],[Ticket Status]]="OPEN", SUM((TODAY())-Table3[[#This Row],[Original Start Date]]), "Not Open")</f>
        <v>10</v>
      </c>
      <c r="E254" s="229" t="str">
        <f>Table3[[#This Row],[Renter Name]]</f>
        <v>JOEL GUTIERREZ</v>
      </c>
      <c r="F254" s="229" t="str">
        <f>IFERROR(VLOOKUP(Table3[[#This Row],[Rental under Name: ]], 'TPMS-Auto'!C:G,5,0), "RESEARCH!!")</f>
        <v>JGUTIE2</v>
      </c>
      <c r="G254" s="229" t="str">
        <f>IFERROR(VLOOKUP(Table3[[#This Row],[Truck Number]],'TPMS-Auto'!$A:$K,3, 0), "Not Assigned in TPMS!!")</f>
        <v>JOEL GUTIERREZ</v>
      </c>
      <c r="H254" s="229" t="str">
        <f>IFERROR(VLOOKUP(Table3[[#This Row],[Truck Number]],'TPMS-Auto'!$A:$K,7, 0), "Not Assigned in TPMS!!")</f>
        <v>JGUTIE2</v>
      </c>
      <c r="I254" s="69" t="str">
        <f>IFERROR(VLOOKUP(Table3[[#This Row],[Truck Number]], Query1[[TRUCK_LU]:[Service Date]],25, 0), "Not Assigned in TPMS!!")</f>
        <v>Not Assigned in TPMS!!</v>
      </c>
      <c r="J254" s="69" t="str">
        <f>IF(E254=E253, "Yes", "No")</f>
        <v>No</v>
      </c>
      <c r="K254" s="236" t="s">
        <v>3606</v>
      </c>
      <c r="L254" s="236" t="s">
        <v>3604</v>
      </c>
      <c r="M254" s="236" t="s">
        <v>197</v>
      </c>
      <c r="N254" s="236" t="s">
        <v>3607</v>
      </c>
      <c r="O254" s="237">
        <v>46076</v>
      </c>
      <c r="P254" s="236" t="s">
        <v>2464</v>
      </c>
      <c r="Q254" s="236" t="s">
        <v>2465</v>
      </c>
      <c r="R254" s="236" t="s">
        <v>1472</v>
      </c>
      <c r="S254" s="236" t="s">
        <v>220</v>
      </c>
      <c r="T254" s="236">
        <v>14</v>
      </c>
      <c r="U254" s="236">
        <v>14</v>
      </c>
      <c r="V254" s="238">
        <v>72</v>
      </c>
      <c r="W254" s="236">
        <v>0</v>
      </c>
      <c r="X254" s="236">
        <v>11</v>
      </c>
      <c r="Y254" s="236" t="s">
        <v>203</v>
      </c>
      <c r="Z254" s="236" t="s">
        <v>3603</v>
      </c>
      <c r="AA254" s="236"/>
      <c r="AB254" s="236" t="s">
        <v>204</v>
      </c>
      <c r="AC254" s="236" t="s">
        <v>205</v>
      </c>
      <c r="AD254" s="236">
        <v>0</v>
      </c>
      <c r="AE254" s="236" t="s">
        <v>206</v>
      </c>
      <c r="AF254" s="236">
        <v>24</v>
      </c>
      <c r="AG254" s="236" t="s">
        <v>345</v>
      </c>
      <c r="AH254" s="236" t="s">
        <v>346</v>
      </c>
      <c r="AI254" s="236" t="s">
        <v>209</v>
      </c>
      <c r="AJ254" s="236">
        <v>0</v>
      </c>
      <c r="AK254" s="237">
        <v>46076</v>
      </c>
      <c r="AL254" s="236" t="s">
        <v>195</v>
      </c>
    </row>
    <row r="255" spans="1:38" ht="61.2" x14ac:dyDescent="0.3">
      <c r="A255" s="5" t="str">
        <f>TRIM(Z255)</f>
        <v>47232</v>
      </c>
      <c r="B255" s="228" t="str">
        <f>IFERROR(VLOOKUP(Table3[[#This Row],[Truck Number]], HolmanReport!C:C,1,0), "Research w.Holman")</f>
        <v>47232</v>
      </c>
      <c r="C255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55" s="229">
        <f ca="1">IF(Table3[[#This Row],[Ticket Status]]="OPEN", SUM((TODAY())-Table3[[#This Row],[Original Start Date]]), "Not Open")</f>
        <v>15</v>
      </c>
      <c r="E255" s="229" t="str">
        <f>Table3[[#This Row],[Renter Name]]</f>
        <v>RICHARD K GRAY</v>
      </c>
      <c r="F255" s="229" t="str">
        <f>IFERROR(VLOOKUP(Table3[[#This Row],[Rental under Name: ]], 'TPMS-Auto'!C:G,5,0), "RESEARCH!!")</f>
        <v>RESEARCH!!</v>
      </c>
      <c r="G255" s="229" t="str">
        <f>IFERROR(VLOOKUP(Table3[[#This Row],[Truck Number]],'TPMS-Auto'!$A:$K,3, 0), "Not Assigned in TPMS!!")</f>
        <v>RICHARD GRAY</v>
      </c>
      <c r="H255" s="229" t="str">
        <f>IFERROR(VLOOKUP(Table3[[#This Row],[Truck Number]],'TPMS-Auto'!$A:$K,7, 0), "Not Assigned in TPMS!!")</f>
        <v>RGRAY2</v>
      </c>
      <c r="I255" s="69" t="str">
        <f>IFERROR(VLOOKUP(Table3[[#This Row],[Truck Number]], Query1[[TRUCK_LU]:[Service Date]],25, 0), "Not Assigned in TPMS!!")</f>
        <v>Not Assigned in TPMS!!</v>
      </c>
      <c r="J255" s="69" t="str">
        <f>IF(E255=E254, "Yes", "No")</f>
        <v>No</v>
      </c>
      <c r="K255" s="236" t="s">
        <v>3612</v>
      </c>
      <c r="L255" s="236" t="s">
        <v>3609</v>
      </c>
      <c r="M255" s="236" t="s">
        <v>197</v>
      </c>
      <c r="N255" s="236" t="s">
        <v>3613</v>
      </c>
      <c r="O255" s="237">
        <v>46071</v>
      </c>
      <c r="P255" s="236" t="s">
        <v>3614</v>
      </c>
      <c r="Q255" s="236" t="s">
        <v>2092</v>
      </c>
      <c r="R255" s="236" t="s">
        <v>219</v>
      </c>
      <c r="S255" s="236" t="s">
        <v>383</v>
      </c>
      <c r="T255" s="236">
        <v>15</v>
      </c>
      <c r="U255" s="236">
        <v>7</v>
      </c>
      <c r="V255" s="238">
        <v>80.290000000000006</v>
      </c>
      <c r="W255" s="236">
        <v>1</v>
      </c>
      <c r="X255" s="236">
        <v>16</v>
      </c>
      <c r="Y255" s="236" t="s">
        <v>203</v>
      </c>
      <c r="Z255" s="236" t="s">
        <v>3608</v>
      </c>
      <c r="AA255" s="236"/>
      <c r="AB255" s="236" t="s">
        <v>204</v>
      </c>
      <c r="AC255" s="236" t="s">
        <v>205</v>
      </c>
      <c r="AD255" s="236">
        <v>1</v>
      </c>
      <c r="AE255" s="236" t="s">
        <v>206</v>
      </c>
      <c r="AF255" s="236">
        <v>26</v>
      </c>
      <c r="AG255" s="236" t="s">
        <v>384</v>
      </c>
      <c r="AH255" s="236" t="s">
        <v>385</v>
      </c>
      <c r="AI255" s="236" t="s">
        <v>209</v>
      </c>
      <c r="AJ255" s="236">
        <v>0</v>
      </c>
      <c r="AK255" s="237">
        <v>46071</v>
      </c>
      <c r="AL255" s="236" t="s">
        <v>195</v>
      </c>
    </row>
    <row r="256" spans="1:38" ht="61.2" x14ac:dyDescent="0.3">
      <c r="A256" s="5" t="str">
        <f>TRIM(Z256)</f>
        <v>47252</v>
      </c>
      <c r="B256" s="228" t="str">
        <f>IFERROR(VLOOKUP(Table3[[#This Row],[Truck Number]], HolmanReport!C:C,1,0), "Research w.Holman")</f>
        <v>Research w.Holman</v>
      </c>
      <c r="C25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6" s="229">
        <f ca="1">IF(Table3[[#This Row],[Ticket Status]]="OPEN", SUM((TODAY())-Table3[[#This Row],[Original Start Date]]), "Not Open")</f>
        <v>86</v>
      </c>
      <c r="E256" s="229" t="str">
        <f>Table3[[#This Row],[Renter Name]]</f>
        <v>TYLER BURDICK</v>
      </c>
      <c r="F256" s="229" t="str">
        <f>IFERROR(VLOOKUP(Table3[[#This Row],[Rental under Name: ]], 'TPMS-Auto'!C:G,5,0), "RESEARCH!!")</f>
        <v>TBURDIC</v>
      </c>
      <c r="G256" s="229" t="str">
        <f>IFERROR(VLOOKUP(Table3[[#This Row],[Truck Number]],'TPMS-Auto'!$A:$K,3, 0), "Not Assigned in TPMS!!")</f>
        <v>TYLER BURDICK</v>
      </c>
      <c r="H256" s="229" t="str">
        <f>IFERROR(VLOOKUP(Table3[[#This Row],[Truck Number]],'TPMS-Auto'!$A:$K,7, 0), "Not Assigned in TPMS!!")</f>
        <v>TBURDIC</v>
      </c>
      <c r="I256" s="69" t="str">
        <f>IFERROR(VLOOKUP(Table3[[#This Row],[Truck Number]], Query1[[TRUCK_LU]:[Service Date]],25, 0), "Not Assigned in TPMS!!")</f>
        <v>Not Assigned in TPMS!!</v>
      </c>
      <c r="J256" s="69" t="str">
        <f>IF(E256=E255, "Yes", "No")</f>
        <v>No</v>
      </c>
      <c r="K256" s="236" t="s">
        <v>2913</v>
      </c>
      <c r="L256" s="236" t="s">
        <v>1475</v>
      </c>
      <c r="M256" s="236" t="s">
        <v>215</v>
      </c>
      <c r="N256" s="236" t="s">
        <v>2914</v>
      </c>
      <c r="O256" s="237">
        <v>46060</v>
      </c>
      <c r="P256" s="236" t="s">
        <v>1479</v>
      </c>
      <c r="Q256" s="236" t="s">
        <v>1480</v>
      </c>
      <c r="R256" s="236" t="s">
        <v>1472</v>
      </c>
      <c r="S256" s="236" t="s">
        <v>220</v>
      </c>
      <c r="T256" s="236">
        <v>30</v>
      </c>
      <c r="U256" s="236">
        <v>10</v>
      </c>
      <c r="V256" s="238">
        <v>72</v>
      </c>
      <c r="W256" s="236">
        <v>2</v>
      </c>
      <c r="X256" s="236">
        <v>27</v>
      </c>
      <c r="Y256" s="236" t="s">
        <v>203</v>
      </c>
      <c r="Z256" s="236" t="s">
        <v>1474</v>
      </c>
      <c r="AA256" s="236"/>
      <c r="AB256" s="236" t="s">
        <v>204</v>
      </c>
      <c r="AC256" s="236" t="s">
        <v>205</v>
      </c>
      <c r="AD256" s="236">
        <v>0</v>
      </c>
      <c r="AE256" s="236" t="s">
        <v>206</v>
      </c>
      <c r="AF256" s="236">
        <v>25</v>
      </c>
      <c r="AG256" s="236" t="s">
        <v>270</v>
      </c>
      <c r="AH256" s="236" t="s">
        <v>271</v>
      </c>
      <c r="AI256" s="236" t="s">
        <v>209</v>
      </c>
      <c r="AJ256" s="236">
        <v>2</v>
      </c>
      <c r="AK256" s="237">
        <v>46000</v>
      </c>
      <c r="AL256" s="236" t="s">
        <v>223</v>
      </c>
    </row>
    <row r="257" spans="1:38" ht="61.2" x14ac:dyDescent="0.3">
      <c r="A257" s="5" t="str">
        <f>TRIM(Z257)</f>
        <v>47273</v>
      </c>
      <c r="B257" s="228" t="str">
        <f>IFERROR(VLOOKUP(Table3[[#This Row],[Truck Number]], HolmanReport!C:C,1,0), "Research w.Holman")</f>
        <v>Research w.Holman</v>
      </c>
      <c r="C25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7" s="229">
        <f ca="1">IF(Table3[[#This Row],[Ticket Status]]="OPEN", SUM((TODAY())-Table3[[#This Row],[Original Start Date]]), "Not Open")</f>
        <v>86</v>
      </c>
      <c r="E257" s="229" t="str">
        <f>Table3[[#This Row],[Renter Name]]</f>
        <v>MARK HIGGINS</v>
      </c>
      <c r="F257" s="229" t="str">
        <f>IFERROR(VLOOKUP(Table3[[#This Row],[Rental under Name: ]], 'TPMS-Auto'!C:G,5,0), "RESEARCH!!")</f>
        <v>MHIGGI0</v>
      </c>
      <c r="G257" s="229" t="str">
        <f>IFERROR(VLOOKUP(Table3[[#This Row],[Truck Number]],'TPMS-Auto'!$A:$K,3, 0), "Not Assigned in TPMS!!")</f>
        <v>MARK HIGGINS</v>
      </c>
      <c r="H257" s="229" t="str">
        <f>IFERROR(VLOOKUP(Table3[[#This Row],[Truck Number]],'TPMS-Auto'!$A:$K,7, 0), "Not Assigned in TPMS!!")</f>
        <v>MHIGGI0</v>
      </c>
      <c r="I257" s="69" t="str">
        <f>IFERROR(VLOOKUP(Table3[[#This Row],[Truck Number]], Query1[[TRUCK_LU]:[Service Date]],25, 0), "Not Assigned in TPMS!!")</f>
        <v>Not Assigned in TPMS!!</v>
      </c>
      <c r="J257" s="69" t="str">
        <f>IF(E257=E256, "Yes", "No")</f>
        <v>No</v>
      </c>
      <c r="K257" s="236" t="s">
        <v>2915</v>
      </c>
      <c r="L257" s="236" t="s">
        <v>1482</v>
      </c>
      <c r="M257" s="236" t="s">
        <v>197</v>
      </c>
      <c r="N257" s="236" t="s">
        <v>2916</v>
      </c>
      <c r="O257" s="237">
        <v>46060</v>
      </c>
      <c r="P257" s="236" t="s">
        <v>1486</v>
      </c>
      <c r="Q257" s="236" t="s">
        <v>1487</v>
      </c>
      <c r="R257" s="236" t="s">
        <v>812</v>
      </c>
      <c r="S257" s="236" t="s">
        <v>220</v>
      </c>
      <c r="T257" s="236">
        <v>28</v>
      </c>
      <c r="U257" s="236">
        <v>5</v>
      </c>
      <c r="V257" s="238">
        <v>68</v>
      </c>
      <c r="W257" s="236">
        <v>3</v>
      </c>
      <c r="X257" s="236">
        <v>27</v>
      </c>
      <c r="Y257" s="236" t="s">
        <v>203</v>
      </c>
      <c r="Z257" s="236" t="s">
        <v>1481</v>
      </c>
      <c r="AA257" s="236"/>
      <c r="AB257" s="236" t="s">
        <v>204</v>
      </c>
      <c r="AC257" s="236" t="s">
        <v>205</v>
      </c>
      <c r="AD257" s="236">
        <v>0</v>
      </c>
      <c r="AE257" s="236" t="s">
        <v>206</v>
      </c>
      <c r="AF257" s="236">
        <v>25</v>
      </c>
      <c r="AG257" s="236" t="s">
        <v>270</v>
      </c>
      <c r="AH257" s="236" t="s">
        <v>470</v>
      </c>
      <c r="AI257" s="236" t="s">
        <v>209</v>
      </c>
      <c r="AJ257" s="236">
        <v>2</v>
      </c>
      <c r="AK257" s="237">
        <v>46000</v>
      </c>
      <c r="AL257" s="236" t="s">
        <v>223</v>
      </c>
    </row>
    <row r="258" spans="1:38" ht="61.2" x14ac:dyDescent="0.3">
      <c r="A258" s="5" t="str">
        <f>TRIM(Z258)</f>
        <v>47293</v>
      </c>
      <c r="B258" s="228" t="str">
        <f>IFERROR(VLOOKUP(Table3[[#This Row],[Truck Number]], HolmanReport!C:C,1,0), "Research w.Holman")</f>
        <v>Research w.Holman</v>
      </c>
      <c r="C25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8" s="229" t="str">
        <f ca="1">IF(Table3[[#This Row],[Ticket Status]]="OPEN", SUM((TODAY())-Table3[[#This Row],[Original Start Date]]), "Not Open")</f>
        <v>Not Open</v>
      </c>
      <c r="E258" s="229" t="str">
        <f>Table3[[#This Row],[Renter Name]]</f>
        <v>JORDAN FLENNIKEN</v>
      </c>
      <c r="F258" s="229" t="str">
        <f>IFERROR(VLOOKUP(Table3[[#This Row],[Rental under Name: ]], 'TPMS-Auto'!C:G,5,0), "RESEARCH!!")</f>
        <v>RESEARCH!!</v>
      </c>
      <c r="G258" s="229" t="str">
        <f>IFERROR(VLOOKUP(Table3[[#This Row],[Truck Number]],'TPMS-Auto'!$A:$K,3, 0), "Not Assigned in TPMS!!")</f>
        <v>Not Assigned in TPMS!!</v>
      </c>
      <c r="H258" s="229" t="str">
        <f>IFERROR(VLOOKUP(Table3[[#This Row],[Truck Number]],'TPMS-Auto'!$A:$K,7, 0), "Not Assigned in TPMS!!")</f>
        <v>Not Assigned in TPMS!!</v>
      </c>
      <c r="I258" s="69" t="str">
        <f>IFERROR(VLOOKUP(Table3[[#This Row],[Truck Number]], Query1[[TRUCK_LU]:[Service Date]],25, 0), "Not Assigned in TPMS!!")</f>
        <v>Not Assigned in TPMS!!</v>
      </c>
      <c r="J258" s="69" t="str">
        <f>IF(E258=E257, "Yes", "No")</f>
        <v>No</v>
      </c>
      <c r="K258" s="236" t="s">
        <v>3843</v>
      </c>
      <c r="L258" s="236" t="s">
        <v>1496</v>
      </c>
      <c r="M258" s="236" t="s">
        <v>215</v>
      </c>
      <c r="N258" s="236" t="s">
        <v>3844</v>
      </c>
      <c r="O258" s="237">
        <v>46031</v>
      </c>
      <c r="P258" s="236" t="s">
        <v>1500</v>
      </c>
      <c r="Q258" s="236" t="s">
        <v>1501</v>
      </c>
      <c r="R258" s="236" t="s">
        <v>1502</v>
      </c>
      <c r="S258" s="236" t="s">
        <v>202</v>
      </c>
      <c r="T258" s="236">
        <v>30</v>
      </c>
      <c r="U258" s="236">
        <v>30</v>
      </c>
      <c r="V258" s="238">
        <v>68</v>
      </c>
      <c r="W258" s="236">
        <v>1</v>
      </c>
      <c r="X258" s="236">
        <v>43</v>
      </c>
      <c r="Y258" s="236" t="s">
        <v>3834</v>
      </c>
      <c r="Z258" s="236" t="s">
        <v>1495</v>
      </c>
      <c r="AA258" s="236"/>
      <c r="AB258" s="236" t="s">
        <v>204</v>
      </c>
      <c r="AC258" s="236" t="s">
        <v>205</v>
      </c>
      <c r="AD258" s="236">
        <v>0</v>
      </c>
      <c r="AE258" s="236" t="s">
        <v>206</v>
      </c>
      <c r="AF258" s="236">
        <v>26</v>
      </c>
      <c r="AG258" s="236" t="s">
        <v>221</v>
      </c>
      <c r="AH258" s="236" t="s">
        <v>222</v>
      </c>
      <c r="AI258" s="236" t="s">
        <v>209</v>
      </c>
      <c r="AJ258" s="236">
        <v>2</v>
      </c>
      <c r="AK258" s="237">
        <v>45971</v>
      </c>
      <c r="AL258" s="236" t="s">
        <v>195</v>
      </c>
    </row>
    <row r="259" spans="1:38" ht="61.2" x14ac:dyDescent="0.3">
      <c r="A259" s="5" t="str">
        <f>TRIM(Z259)</f>
        <v>47315</v>
      </c>
      <c r="B259" s="228" t="str">
        <f>IFERROR(VLOOKUP(Table3[[#This Row],[Truck Number]], HolmanReport!C:C,1,0), "Research w.Holman")</f>
        <v>47315</v>
      </c>
      <c r="C25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9" s="229">
        <f ca="1">IF(Table3[[#This Row],[Ticket Status]]="OPEN", SUM((TODAY())-Table3[[#This Row],[Original Start Date]]), "Not Open")</f>
        <v>84</v>
      </c>
      <c r="E259" s="229" t="str">
        <f>Table3[[#This Row],[Renter Name]]</f>
        <v>DANIEL MCKNIGHT</v>
      </c>
      <c r="F259" s="229" t="str">
        <f>IFERROR(VLOOKUP(Table3[[#This Row],[Rental under Name: ]], 'TPMS-Auto'!C:G,5,0), "RESEARCH!!")</f>
        <v>DMCKNIG</v>
      </c>
      <c r="G259" s="229" t="str">
        <f>IFERROR(VLOOKUP(Table3[[#This Row],[Truck Number]],'TPMS-Auto'!$A:$K,3, 0), "Not Assigned in TPMS!!")</f>
        <v>DANIEL MCKNIGHT</v>
      </c>
      <c r="H259" s="229" t="str">
        <f>IFERROR(VLOOKUP(Table3[[#This Row],[Truck Number]],'TPMS-Auto'!$A:$K,7, 0), "Not Assigned in TPMS!!")</f>
        <v>DMCKNIG</v>
      </c>
      <c r="I259" s="69" t="str">
        <f>IFERROR(VLOOKUP(Table3[[#This Row],[Truck Number]], Query1[[TRUCK_LU]:[Service Date]],25, 0), "Not Assigned in TPMS!!")</f>
        <v>Not Assigned in TPMS!!</v>
      </c>
      <c r="J259" s="69" t="str">
        <f>IF(E259=E258, "Yes", "No")</f>
        <v>No</v>
      </c>
      <c r="K259" s="236" t="s">
        <v>2917</v>
      </c>
      <c r="L259" s="236" t="s">
        <v>1504</v>
      </c>
      <c r="M259" s="236" t="s">
        <v>197</v>
      </c>
      <c r="N259" s="236" t="s">
        <v>2918</v>
      </c>
      <c r="O259" s="237">
        <v>46062</v>
      </c>
      <c r="P259" s="236" t="s">
        <v>1508</v>
      </c>
      <c r="Q259" s="236" t="s">
        <v>1509</v>
      </c>
      <c r="R259" s="236" t="s">
        <v>1502</v>
      </c>
      <c r="S259" s="236" t="s">
        <v>202</v>
      </c>
      <c r="T259" s="236">
        <v>22</v>
      </c>
      <c r="U259" s="236">
        <v>12</v>
      </c>
      <c r="V259" s="238">
        <v>68</v>
      </c>
      <c r="W259" s="236">
        <v>1</v>
      </c>
      <c r="X259" s="236">
        <v>25</v>
      </c>
      <c r="Y259" s="236" t="s">
        <v>203</v>
      </c>
      <c r="Z259" s="236" t="s">
        <v>1503</v>
      </c>
      <c r="AA259" s="236"/>
      <c r="AB259" s="236" t="s">
        <v>204</v>
      </c>
      <c r="AC259" s="236" t="s">
        <v>205</v>
      </c>
      <c r="AD259" s="236">
        <v>3</v>
      </c>
      <c r="AE259" s="236" t="s">
        <v>206</v>
      </c>
      <c r="AF259" s="236">
        <v>26</v>
      </c>
      <c r="AG259" s="236" t="s">
        <v>207</v>
      </c>
      <c r="AH259" s="236" t="s">
        <v>208</v>
      </c>
      <c r="AI259" s="236" t="s">
        <v>209</v>
      </c>
      <c r="AJ259" s="236">
        <v>2</v>
      </c>
      <c r="AK259" s="237">
        <v>46002</v>
      </c>
      <c r="AL259" s="236" t="s">
        <v>195</v>
      </c>
    </row>
    <row r="260" spans="1:38" ht="61.2" x14ac:dyDescent="0.3">
      <c r="A260" s="5" t="str">
        <f>TRIM(Z260)</f>
        <v>47334</v>
      </c>
      <c r="B260" s="228" t="str">
        <f>IFERROR(VLOOKUP(Table3[[#This Row],[Truck Number]], HolmanReport!C:C,1,0), "Research w.Holman")</f>
        <v>47334</v>
      </c>
      <c r="C26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0" s="229">
        <f ca="1">IF(Table3[[#This Row],[Ticket Status]]="OPEN", SUM((TODAY())-Table3[[#This Row],[Original Start Date]]), "Not Open")</f>
        <v>10</v>
      </c>
      <c r="E260" s="229" t="str">
        <f>Table3[[#This Row],[Renter Name]]</f>
        <v>CORIN NEAL</v>
      </c>
      <c r="F260" s="229" t="str">
        <f>IFERROR(VLOOKUP(Table3[[#This Row],[Rental under Name: ]], 'TPMS-Auto'!C:G,5,0), "RESEARCH!!")</f>
        <v>CNEAL</v>
      </c>
      <c r="G260" s="229" t="str">
        <f>IFERROR(VLOOKUP(Table3[[#This Row],[Truck Number]],'TPMS-Auto'!$A:$K,3, 0), "Not Assigned in TPMS!!")</f>
        <v>CORIN NEAL</v>
      </c>
      <c r="H260" s="229" t="str">
        <f>IFERROR(VLOOKUP(Table3[[#This Row],[Truck Number]],'TPMS-Auto'!$A:$K,7, 0), "Not Assigned in TPMS!!")</f>
        <v>CNEAL</v>
      </c>
      <c r="I260" s="69" t="str">
        <f>IFERROR(VLOOKUP(Table3[[#This Row],[Truck Number]], Query1[[TRUCK_LU]:[Service Date]],25, 0), "Not Assigned in TPMS!!")</f>
        <v>Not Assigned in TPMS!!</v>
      </c>
      <c r="J260" s="69" t="str">
        <f>IF(E260=E259, "Yes", "No")</f>
        <v>No</v>
      </c>
      <c r="K260" s="236" t="s">
        <v>3634</v>
      </c>
      <c r="L260" s="236" t="s">
        <v>3632</v>
      </c>
      <c r="M260" s="236" t="s">
        <v>197</v>
      </c>
      <c r="N260" s="236" t="s">
        <v>3635</v>
      </c>
      <c r="O260" s="237">
        <v>46076</v>
      </c>
      <c r="P260" s="236" t="s">
        <v>3636</v>
      </c>
      <c r="Q260" s="236" t="s">
        <v>3637</v>
      </c>
      <c r="R260" s="236" t="s">
        <v>328</v>
      </c>
      <c r="S260" s="236" t="s">
        <v>202</v>
      </c>
      <c r="T260" s="236">
        <v>14</v>
      </c>
      <c r="U260" s="236">
        <v>14</v>
      </c>
      <c r="V260" s="238">
        <v>69</v>
      </c>
      <c r="W260" s="236">
        <v>0</v>
      </c>
      <c r="X260" s="236">
        <v>11</v>
      </c>
      <c r="Y260" s="236" t="s">
        <v>203</v>
      </c>
      <c r="Z260" s="236" t="s">
        <v>3631</v>
      </c>
      <c r="AA260" s="236"/>
      <c r="AB260" s="236" t="s">
        <v>204</v>
      </c>
      <c r="AC260" s="236" t="s">
        <v>205</v>
      </c>
      <c r="AD260" s="236">
        <v>0</v>
      </c>
      <c r="AE260" s="236" t="s">
        <v>206</v>
      </c>
      <c r="AF260" s="236">
        <v>23</v>
      </c>
      <c r="AG260" s="236" t="s">
        <v>207</v>
      </c>
      <c r="AH260" s="236" t="s">
        <v>3304</v>
      </c>
      <c r="AI260" s="236" t="s">
        <v>209</v>
      </c>
      <c r="AJ260" s="236">
        <v>0</v>
      </c>
      <c r="AK260" s="237">
        <v>46076</v>
      </c>
      <c r="AL260" s="236" t="s">
        <v>195</v>
      </c>
    </row>
    <row r="261" spans="1:38" ht="61.2" x14ac:dyDescent="0.3">
      <c r="A261" s="5" t="str">
        <f>TRIM(Z261)</f>
        <v>47363</v>
      </c>
      <c r="B261" s="228" t="str">
        <f>IFERROR(VLOOKUP(Table3[[#This Row],[Truck Number]], HolmanReport!C:C,1,0), "Research w.Holman")</f>
        <v>47363</v>
      </c>
      <c r="C26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1" s="229">
        <f ca="1">IF(Table3[[#This Row],[Ticket Status]]="OPEN", SUM((TODAY())-Table3[[#This Row],[Original Start Date]]), "Not Open")</f>
        <v>51</v>
      </c>
      <c r="E261" s="229" t="str">
        <f>Table3[[#This Row],[Renter Name]]</f>
        <v>JAMES ROCHON</v>
      </c>
      <c r="F261" s="229" t="str">
        <f>IFERROR(VLOOKUP(Table3[[#This Row],[Rental under Name: ]], 'TPMS-Auto'!C:G,5,0), "RESEARCH!!")</f>
        <v>JROCHON</v>
      </c>
      <c r="G261" s="229" t="str">
        <f>IFERROR(VLOOKUP(Table3[[#This Row],[Truck Number]],'TPMS-Auto'!$A:$K,3, 0), "Not Assigned in TPMS!!")</f>
        <v>JAMES ROCHON</v>
      </c>
      <c r="H261" s="229" t="str">
        <f>IFERROR(VLOOKUP(Table3[[#This Row],[Truck Number]],'TPMS-Auto'!$A:$K,7, 0), "Not Assigned in TPMS!!")</f>
        <v>JROCHON</v>
      </c>
      <c r="I261" s="69" t="str">
        <f>IFERROR(VLOOKUP(Table3[[#This Row],[Truck Number]], Query1[[TRUCK_LU]:[Service Date]],25, 0), "Not Assigned in TPMS!!")</f>
        <v>Not Assigned in TPMS!!</v>
      </c>
      <c r="J261" s="69" t="str">
        <f>IF(E261=E260, "Yes", "No")</f>
        <v>No</v>
      </c>
      <c r="K261" s="236" t="s">
        <v>2922</v>
      </c>
      <c r="L261" s="236" t="s">
        <v>2920</v>
      </c>
      <c r="M261" s="236" t="s">
        <v>197</v>
      </c>
      <c r="N261" s="236" t="s">
        <v>2923</v>
      </c>
      <c r="O261" s="237">
        <v>46065</v>
      </c>
      <c r="P261" s="236" t="s">
        <v>2924</v>
      </c>
      <c r="Q261" s="236" t="s">
        <v>2925</v>
      </c>
      <c r="R261" s="236" t="s">
        <v>2926</v>
      </c>
      <c r="S261" s="236" t="s">
        <v>220</v>
      </c>
      <c r="T261" s="236">
        <v>23</v>
      </c>
      <c r="U261" s="236">
        <v>6</v>
      </c>
      <c r="V261" s="238">
        <v>68</v>
      </c>
      <c r="W261" s="236">
        <v>1</v>
      </c>
      <c r="X261" s="236">
        <v>22</v>
      </c>
      <c r="Y261" s="236" t="s">
        <v>203</v>
      </c>
      <c r="Z261" s="236" t="s">
        <v>2919</v>
      </c>
      <c r="AA261" s="236"/>
      <c r="AB261" s="236" t="s">
        <v>204</v>
      </c>
      <c r="AC261" s="236" t="s">
        <v>205</v>
      </c>
      <c r="AD261" s="236">
        <v>0</v>
      </c>
      <c r="AE261" s="236" t="s">
        <v>206</v>
      </c>
      <c r="AF261" s="236">
        <v>24</v>
      </c>
      <c r="AG261" s="236" t="s">
        <v>270</v>
      </c>
      <c r="AH261" s="236" t="s">
        <v>526</v>
      </c>
      <c r="AI261" s="236" t="s">
        <v>209</v>
      </c>
      <c r="AJ261" s="236">
        <v>1</v>
      </c>
      <c r="AK261" s="237">
        <v>46035</v>
      </c>
      <c r="AL261" s="236" t="s">
        <v>195</v>
      </c>
    </row>
    <row r="262" spans="1:38" ht="61.2" x14ac:dyDescent="0.3">
      <c r="A262" s="5" t="str">
        <f>TRIM(Z262)</f>
        <v>47392</v>
      </c>
      <c r="B262" s="228" t="str">
        <f>IFERROR(VLOOKUP(Table3[[#This Row],[Truck Number]], HolmanReport!C:C,1,0), "Research w.Holman")</f>
        <v>47392</v>
      </c>
      <c r="C26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2" s="229">
        <f ca="1">IF(Table3[[#This Row],[Ticket Status]]="OPEN", SUM((TODAY())-Table3[[#This Row],[Original Start Date]]), "Not Open")</f>
        <v>48</v>
      </c>
      <c r="E262" s="229" t="str">
        <f>Table3[[#This Row],[Renter Name]]</f>
        <v>SONNY WINGER</v>
      </c>
      <c r="F262" s="229" t="str">
        <f>IFERROR(VLOOKUP(Table3[[#This Row],[Rental under Name: ]], 'TPMS-Auto'!C:G,5,0), "RESEARCH!!")</f>
        <v>SWINGER</v>
      </c>
      <c r="G262" s="229" t="str">
        <f>IFERROR(VLOOKUP(Table3[[#This Row],[Truck Number]],'TPMS-Auto'!$A:$K,3, 0), "Not Assigned in TPMS!!")</f>
        <v>SONNY WINGER</v>
      </c>
      <c r="H262" s="229" t="str">
        <f>IFERROR(VLOOKUP(Table3[[#This Row],[Truck Number]],'TPMS-Auto'!$A:$K,7, 0), "Not Assigned in TPMS!!")</f>
        <v>SWINGER</v>
      </c>
      <c r="I262" s="69" t="str">
        <f>IFERROR(VLOOKUP(Table3[[#This Row],[Truck Number]], Query1[[TRUCK_LU]:[Service Date]],25, 0), "Not Assigned in TPMS!!")</f>
        <v>Not Assigned in TPMS!!</v>
      </c>
      <c r="J262" s="69" t="str">
        <f>IF(E262=E261, "Yes", "No")</f>
        <v>No</v>
      </c>
      <c r="K262" s="236" t="s">
        <v>2927</v>
      </c>
      <c r="L262" s="236" t="s">
        <v>2486</v>
      </c>
      <c r="M262" s="236" t="s">
        <v>197</v>
      </c>
      <c r="N262" s="236" t="s">
        <v>2928</v>
      </c>
      <c r="O262" s="237">
        <v>46067</v>
      </c>
      <c r="P262" s="236" t="s">
        <v>1213</v>
      </c>
      <c r="Q262" s="236" t="s">
        <v>1214</v>
      </c>
      <c r="R262" s="236" t="s">
        <v>983</v>
      </c>
      <c r="S262" s="236" t="s">
        <v>202</v>
      </c>
      <c r="T262" s="236">
        <v>21</v>
      </c>
      <c r="U262" s="236">
        <v>6</v>
      </c>
      <c r="V262" s="238">
        <v>68</v>
      </c>
      <c r="W262" s="236">
        <v>2</v>
      </c>
      <c r="X262" s="236">
        <v>20</v>
      </c>
      <c r="Y262" s="236" t="s">
        <v>203</v>
      </c>
      <c r="Z262" s="236" t="s">
        <v>2485</v>
      </c>
      <c r="AA262" s="236"/>
      <c r="AB262" s="236" t="s">
        <v>204</v>
      </c>
      <c r="AC262" s="236" t="s">
        <v>205</v>
      </c>
      <c r="AD262" s="236">
        <v>0</v>
      </c>
      <c r="AE262" s="236" t="s">
        <v>206</v>
      </c>
      <c r="AF262" s="236">
        <v>25</v>
      </c>
      <c r="AG262" s="236" t="s">
        <v>270</v>
      </c>
      <c r="AH262" s="236" t="s">
        <v>470</v>
      </c>
      <c r="AI262" s="236" t="s">
        <v>209</v>
      </c>
      <c r="AJ262" s="236">
        <v>1</v>
      </c>
      <c r="AK262" s="237">
        <v>46038</v>
      </c>
      <c r="AL262" s="236" t="s">
        <v>223</v>
      </c>
    </row>
    <row r="263" spans="1:38" ht="61.2" x14ac:dyDescent="0.3">
      <c r="A263" s="5" t="str">
        <f>TRIM(Z263)</f>
        <v>47412</v>
      </c>
      <c r="B263" s="228" t="str">
        <f>IFERROR(VLOOKUP(Table3[[#This Row],[Truck Number]], HolmanReport!C:C,1,0), "Research w.Holman")</f>
        <v>Research w.Holman</v>
      </c>
      <c r="C26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3" s="229">
        <f ca="1">IF(Table3[[#This Row],[Ticket Status]]="OPEN", SUM((TODAY())-Table3[[#This Row],[Original Start Date]]), "Not Open")</f>
        <v>92</v>
      </c>
      <c r="E263" s="229" t="str">
        <f>Table3[[#This Row],[Renter Name]]</f>
        <v>TIMOTHY HOLBROOK</v>
      </c>
      <c r="F263" s="229" t="str">
        <f>IFERROR(VLOOKUP(Table3[[#This Row],[Rental under Name: ]], 'TPMS-Auto'!C:G,5,0), "RESEARCH!!")</f>
        <v>THOLBRO</v>
      </c>
      <c r="G263" s="229" t="str">
        <f>IFERROR(VLOOKUP(Table3[[#This Row],[Truck Number]],'TPMS-Auto'!$A:$K,3, 0), "Not Assigned in TPMS!!")</f>
        <v>TIMOTHY HOLBROOK</v>
      </c>
      <c r="H263" s="229" t="str">
        <f>IFERROR(VLOOKUP(Table3[[#This Row],[Truck Number]],'TPMS-Auto'!$A:$K,7, 0), "Not Assigned in TPMS!!")</f>
        <v>THOLBRO</v>
      </c>
      <c r="I263" s="69" t="str">
        <f>IFERROR(VLOOKUP(Table3[[#This Row],[Truck Number]], Query1[[TRUCK_LU]:[Service Date]],25, 0), "Not Assigned in TPMS!!")</f>
        <v>Not Assigned in TPMS!!</v>
      </c>
      <c r="J263" s="69" t="str">
        <f>IF(E263=E262, "Yes", "No")</f>
        <v>No</v>
      </c>
      <c r="K263" s="236" t="s">
        <v>2929</v>
      </c>
      <c r="L263" s="236" t="s">
        <v>1525</v>
      </c>
      <c r="M263" s="236" t="s">
        <v>215</v>
      </c>
      <c r="N263" s="236" t="s">
        <v>2930</v>
      </c>
      <c r="O263" s="237">
        <v>46054</v>
      </c>
      <c r="P263" s="236" t="s">
        <v>1529</v>
      </c>
      <c r="Q263" s="236" t="s">
        <v>1530</v>
      </c>
      <c r="R263" s="236" t="s">
        <v>575</v>
      </c>
      <c r="S263" s="236" t="s">
        <v>220</v>
      </c>
      <c r="T263" s="236">
        <v>30</v>
      </c>
      <c r="U263" s="236">
        <v>30</v>
      </c>
      <c r="V263" s="238">
        <v>68</v>
      </c>
      <c r="W263" s="236">
        <v>1</v>
      </c>
      <c r="X263" s="236">
        <v>33</v>
      </c>
      <c r="Y263" s="236" t="s">
        <v>203</v>
      </c>
      <c r="Z263" s="236" t="s">
        <v>1524</v>
      </c>
      <c r="AA263" s="236"/>
      <c r="AB263" s="236" t="s">
        <v>204</v>
      </c>
      <c r="AC263" s="236" t="s">
        <v>205</v>
      </c>
      <c r="AD263" s="236">
        <v>0</v>
      </c>
      <c r="AE263" s="236" t="s">
        <v>206</v>
      </c>
      <c r="AF263" s="236">
        <v>26</v>
      </c>
      <c r="AG263" s="236" t="s">
        <v>207</v>
      </c>
      <c r="AH263" s="236" t="s">
        <v>208</v>
      </c>
      <c r="AI263" s="236" t="s">
        <v>209</v>
      </c>
      <c r="AJ263" s="236">
        <v>2</v>
      </c>
      <c r="AK263" s="237">
        <v>45994</v>
      </c>
      <c r="AL263" s="236" t="s">
        <v>195</v>
      </c>
    </row>
    <row r="264" spans="1:38" ht="61.2" x14ac:dyDescent="0.3">
      <c r="A264" s="5" t="str">
        <f>TRIM(Z264)</f>
        <v>47420</v>
      </c>
      <c r="B264" s="228" t="str">
        <f>IFERROR(VLOOKUP(Table3[[#This Row],[Truck Number]], HolmanReport!C:C,1,0), "Research w.Holman")</f>
        <v>Research w.Holman</v>
      </c>
      <c r="C26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4" s="229">
        <f ca="1">IF(Table3[[#This Row],[Ticket Status]]="OPEN", SUM((TODAY())-Table3[[#This Row],[Original Start Date]]), "Not Open")</f>
        <v>129</v>
      </c>
      <c r="E264" s="229" t="str">
        <f>Table3[[#This Row],[Renter Name]]</f>
        <v>SHAQUON WISE</v>
      </c>
      <c r="F264" s="229" t="str">
        <f>IFERROR(VLOOKUP(Table3[[#This Row],[Rental under Name: ]], 'TPMS-Auto'!C:G,5,0), "RESEARCH!!")</f>
        <v>SWISE0</v>
      </c>
      <c r="G264" s="229" t="str">
        <f>IFERROR(VLOOKUP(Table3[[#This Row],[Truck Number]],'TPMS-Auto'!$A:$K,3, 0), "Not Assigned in TPMS!!")</f>
        <v>SHAQUON WISE</v>
      </c>
      <c r="H264" s="229" t="str">
        <f>IFERROR(VLOOKUP(Table3[[#This Row],[Truck Number]],'TPMS-Auto'!$A:$K,7, 0), "Not Assigned in TPMS!!")</f>
        <v>SWISE0</v>
      </c>
      <c r="I264" s="69" t="str">
        <f>IFERROR(VLOOKUP(Table3[[#This Row],[Truck Number]], Query1[[TRUCK_LU]:[Service Date]],25, 0), "Not Assigned in TPMS!!")</f>
        <v>Not Assigned in TPMS!!</v>
      </c>
      <c r="J264" s="69" t="str">
        <f>IF(E264=E263, "Yes", "No")</f>
        <v>No</v>
      </c>
      <c r="K264" s="236" t="s">
        <v>2931</v>
      </c>
      <c r="L264" s="236" t="s">
        <v>1532</v>
      </c>
      <c r="M264" s="236" t="s">
        <v>801</v>
      </c>
      <c r="N264" s="236" t="s">
        <v>2932</v>
      </c>
      <c r="O264" s="237">
        <v>46077</v>
      </c>
      <c r="P264" s="236" t="s">
        <v>1522</v>
      </c>
      <c r="Q264" s="236" t="s">
        <v>1523</v>
      </c>
      <c r="R264" s="236" t="s">
        <v>575</v>
      </c>
      <c r="S264" s="236" t="s">
        <v>220</v>
      </c>
      <c r="T264" s="236">
        <v>9</v>
      </c>
      <c r="U264" s="236">
        <v>9</v>
      </c>
      <c r="V264" s="238">
        <v>68</v>
      </c>
      <c r="W264" s="236">
        <v>0</v>
      </c>
      <c r="X264" s="236">
        <v>10</v>
      </c>
      <c r="Y264" s="236" t="s">
        <v>203</v>
      </c>
      <c r="Z264" s="236" t="s">
        <v>1531</v>
      </c>
      <c r="AA264" s="236"/>
      <c r="AB264" s="236" t="s">
        <v>204</v>
      </c>
      <c r="AC264" s="236" t="s">
        <v>205</v>
      </c>
      <c r="AD264" s="236">
        <v>1</v>
      </c>
      <c r="AE264" s="236" t="s">
        <v>206</v>
      </c>
      <c r="AF264" s="236">
        <v>26</v>
      </c>
      <c r="AG264" s="236" t="s">
        <v>207</v>
      </c>
      <c r="AH264" s="236" t="s">
        <v>208</v>
      </c>
      <c r="AI264" s="236" t="s">
        <v>209</v>
      </c>
      <c r="AJ264" s="236">
        <v>4</v>
      </c>
      <c r="AK264" s="237">
        <v>45957</v>
      </c>
      <c r="AL264" s="236" t="s">
        <v>223</v>
      </c>
    </row>
    <row r="265" spans="1:38" ht="61.2" x14ac:dyDescent="0.3">
      <c r="A265" s="5" t="str">
        <f>TRIM(Z265)</f>
        <v>61001</v>
      </c>
      <c r="B265" s="228" t="str">
        <f>IFERROR(VLOOKUP(Table3[[#This Row],[Truck Number]], HolmanReport!C:C,1,0), "Research w.Holman")</f>
        <v>61001</v>
      </c>
      <c r="C26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5" s="229">
        <f ca="1">IF(Table3[[#This Row],[Ticket Status]]="OPEN", SUM((TODAY())-Table3[[#This Row],[Original Start Date]]), "Not Open")</f>
        <v>29</v>
      </c>
      <c r="E265" s="229" t="str">
        <f>Table3[[#This Row],[Renter Name]]</f>
        <v>TARONNE HENDERSON</v>
      </c>
      <c r="F265" s="229" t="str">
        <f>IFERROR(VLOOKUP(Table3[[#This Row],[Rental under Name: ]], 'TPMS-Auto'!C:G,5,0), "RESEARCH!!")</f>
        <v>THENDER</v>
      </c>
      <c r="G265" s="229" t="str">
        <f>IFERROR(VLOOKUP(Table3[[#This Row],[Truck Number]],'TPMS-Auto'!$A:$K,3, 0), "Not Assigned in TPMS!!")</f>
        <v>TARONNE HENDERSON</v>
      </c>
      <c r="H265" s="229" t="str">
        <f>IFERROR(VLOOKUP(Table3[[#This Row],[Truck Number]],'TPMS-Auto'!$A:$K,7, 0), "Not Assigned in TPMS!!")</f>
        <v>THENDER</v>
      </c>
      <c r="I265" s="69" t="str">
        <f>IFERROR(VLOOKUP(Table3[[#This Row],[Truck Number]], Query1[[TRUCK_LU]:[Service Date]],25, 0), "Not Assigned in TPMS!!")</f>
        <v>Not Assigned in TPMS!!</v>
      </c>
      <c r="J265" s="69" t="str">
        <f>IF(E265=E264, "Yes", "No")</f>
        <v>No</v>
      </c>
      <c r="K265" s="236" t="s">
        <v>3070</v>
      </c>
      <c r="L265" s="236" t="s">
        <v>3068</v>
      </c>
      <c r="M265" s="236" t="s">
        <v>197</v>
      </c>
      <c r="N265" s="236" t="s">
        <v>3071</v>
      </c>
      <c r="O265" s="237">
        <v>46057</v>
      </c>
      <c r="P265" s="236" t="s">
        <v>3072</v>
      </c>
      <c r="Q265" s="236" t="s">
        <v>3073</v>
      </c>
      <c r="R265" s="236" t="s">
        <v>1502</v>
      </c>
      <c r="S265" s="236" t="s">
        <v>220</v>
      </c>
      <c r="T265" s="236">
        <v>29</v>
      </c>
      <c r="U265" s="236">
        <v>14</v>
      </c>
      <c r="V265" s="238">
        <v>68</v>
      </c>
      <c r="W265" s="236">
        <v>2</v>
      </c>
      <c r="X265" s="236">
        <v>30</v>
      </c>
      <c r="Y265" s="236" t="s">
        <v>203</v>
      </c>
      <c r="Z265" s="236" t="s">
        <v>3067</v>
      </c>
      <c r="AA265" s="236"/>
      <c r="AB265" s="236" t="s">
        <v>204</v>
      </c>
      <c r="AC265" s="236" t="s">
        <v>205</v>
      </c>
      <c r="AD265" s="236">
        <v>1</v>
      </c>
      <c r="AE265" s="236" t="s">
        <v>206</v>
      </c>
      <c r="AF265" s="236">
        <v>25</v>
      </c>
      <c r="AG265" s="236" t="s">
        <v>461</v>
      </c>
      <c r="AH265" s="236" t="s">
        <v>462</v>
      </c>
      <c r="AI265" s="236" t="s">
        <v>209</v>
      </c>
      <c r="AJ265" s="236">
        <v>0</v>
      </c>
      <c r="AK265" s="237">
        <v>46057</v>
      </c>
      <c r="AL265" s="236" t="s">
        <v>195</v>
      </c>
    </row>
    <row r="266" spans="1:38" ht="61.2" x14ac:dyDescent="0.3">
      <c r="A266" s="5" t="str">
        <f>TRIM(Z266)</f>
        <v>61064</v>
      </c>
      <c r="B266" s="228" t="str">
        <f>IFERROR(VLOOKUP(Table3[[#This Row],[Truck Number]], HolmanReport!C:C,1,0), "Research w.Holman")</f>
        <v>61064</v>
      </c>
      <c r="C26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6" s="229">
        <f ca="1">IF(Table3[[#This Row],[Ticket Status]]="OPEN", SUM((TODAY())-Table3[[#This Row],[Original Start Date]]), "Not Open")</f>
        <v>3</v>
      </c>
      <c r="E266" s="229" t="str">
        <f>Table3[[#This Row],[Renter Name]]</f>
        <v>JOHNNY FRYE</v>
      </c>
      <c r="F266" s="229" t="str">
        <f>IFERROR(VLOOKUP(Table3[[#This Row],[Rental under Name: ]], 'TPMS-Auto'!C:G,5,0), "RESEARCH!!")</f>
        <v>JFRYE1</v>
      </c>
      <c r="G266" s="229" t="str">
        <f>IFERROR(VLOOKUP(Table3[[#This Row],[Truck Number]],'TPMS-Auto'!$A:$K,3, 0), "Not Assigned in TPMS!!")</f>
        <v>JOHNNY FRYE</v>
      </c>
      <c r="H266" s="229" t="str">
        <f>IFERROR(VLOOKUP(Table3[[#This Row],[Truck Number]],'TPMS-Auto'!$A:$K,7, 0), "Not Assigned in TPMS!!")</f>
        <v>JFRYE1</v>
      </c>
      <c r="I266" s="69" t="str">
        <f>IFERROR(VLOOKUP(Table3[[#This Row],[Truck Number]], Query1[[TRUCK_LU]:[Service Date]],25, 0), "Not Assigned in TPMS!!")</f>
        <v>Not Assigned in TPMS!!</v>
      </c>
      <c r="J266" s="69" t="str">
        <f>IF(E266=E265, "Yes", "No")</f>
        <v>No</v>
      </c>
      <c r="K266" s="236" t="s">
        <v>31347</v>
      </c>
      <c r="L266" s="236" t="s">
        <v>12148</v>
      </c>
      <c r="M266" s="236" t="s">
        <v>197</v>
      </c>
      <c r="N266" s="236" t="s">
        <v>31348</v>
      </c>
      <c r="O266" s="237">
        <v>46083</v>
      </c>
      <c r="P266" s="236" t="s">
        <v>31349</v>
      </c>
      <c r="Q266" s="236" t="s">
        <v>4599</v>
      </c>
      <c r="R266" s="236" t="s">
        <v>760</v>
      </c>
      <c r="S266" s="236" t="s">
        <v>202</v>
      </c>
      <c r="T266" s="236">
        <v>5</v>
      </c>
      <c r="U266" s="236">
        <v>5</v>
      </c>
      <c r="V266" s="238">
        <v>72</v>
      </c>
      <c r="W266" s="236">
        <v>0</v>
      </c>
      <c r="X266" s="236">
        <v>4</v>
      </c>
      <c r="Y266" s="236" t="s">
        <v>203</v>
      </c>
      <c r="Z266" s="236" t="s">
        <v>12147</v>
      </c>
      <c r="AA266" s="236"/>
      <c r="AB266" s="236" t="s">
        <v>204</v>
      </c>
      <c r="AC266" s="236" t="s">
        <v>205</v>
      </c>
      <c r="AD266" s="236">
        <v>0</v>
      </c>
      <c r="AE266" s="236" t="s">
        <v>206</v>
      </c>
      <c r="AF266" s="236">
        <v>26</v>
      </c>
      <c r="AG266" s="236" t="s">
        <v>207</v>
      </c>
      <c r="AH266" s="236" t="s">
        <v>208</v>
      </c>
      <c r="AI266" s="236" t="s">
        <v>209</v>
      </c>
      <c r="AJ266" s="236">
        <v>0</v>
      </c>
      <c r="AK266" s="237">
        <v>46083</v>
      </c>
      <c r="AL266" s="236" t="s">
        <v>195</v>
      </c>
    </row>
    <row r="267" spans="1:38" ht="61.2" x14ac:dyDescent="0.3">
      <c r="A267" s="5" t="str">
        <f>TRIM(Z267)</f>
        <v>61100</v>
      </c>
      <c r="B267" s="228" t="str">
        <f>IFERROR(VLOOKUP(Table3[[#This Row],[Truck Number]], HolmanReport!C:C,1,0), "Research w.Holman")</f>
        <v>Research w.Holman</v>
      </c>
      <c r="C26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7" s="229">
        <f ca="1">IF(Table3[[#This Row],[Ticket Status]]="OPEN", SUM((TODAY())-Table3[[#This Row],[Original Start Date]]), "Not Open")</f>
        <v>104</v>
      </c>
      <c r="E267" s="229" t="str">
        <f>Table3[[#This Row],[Renter Name]]</f>
        <v>NIKITA BOYER</v>
      </c>
      <c r="F267" s="229" t="str">
        <f>IFERROR(VLOOKUP(Table3[[#This Row],[Rental under Name: ]], 'TPMS-Auto'!C:G,5,0), "RESEARCH!!")</f>
        <v>NBOYER</v>
      </c>
      <c r="G267" s="229" t="str">
        <f>IFERROR(VLOOKUP(Table3[[#This Row],[Truck Number]],'TPMS-Auto'!$A:$K,3, 0), "Not Assigned in TPMS!!")</f>
        <v>NIKITA BOYER</v>
      </c>
      <c r="H267" s="229" t="str">
        <f>IFERROR(VLOOKUP(Table3[[#This Row],[Truck Number]],'TPMS-Auto'!$A:$K,7, 0), "Not Assigned in TPMS!!")</f>
        <v>NBOYER</v>
      </c>
      <c r="I267" s="69" t="str">
        <f>IFERROR(VLOOKUP(Table3[[#This Row],[Truck Number]], Query1[[TRUCK_LU]:[Service Date]],25, 0), "Not Assigned in TPMS!!")</f>
        <v>Not Assigned in TPMS!!</v>
      </c>
      <c r="J267" s="69" t="str">
        <f>IF(E267=E266, "Yes", "No")</f>
        <v>No</v>
      </c>
      <c r="K267" s="236" t="s">
        <v>2933</v>
      </c>
      <c r="L267" s="236" t="s">
        <v>1550</v>
      </c>
      <c r="M267" s="236" t="s">
        <v>197</v>
      </c>
      <c r="N267" s="236" t="s">
        <v>2934</v>
      </c>
      <c r="O267" s="237">
        <v>46072</v>
      </c>
      <c r="P267" s="236" t="s">
        <v>1554</v>
      </c>
      <c r="Q267" s="236" t="s">
        <v>1555</v>
      </c>
      <c r="R267" s="236" t="s">
        <v>541</v>
      </c>
      <c r="S267" s="236" t="s">
        <v>202</v>
      </c>
      <c r="T267" s="236">
        <v>20</v>
      </c>
      <c r="U267" s="236">
        <v>2</v>
      </c>
      <c r="V267" s="238">
        <v>72</v>
      </c>
      <c r="W267" s="236">
        <v>1</v>
      </c>
      <c r="X267" s="236">
        <v>15</v>
      </c>
      <c r="Y267" s="236" t="s">
        <v>203</v>
      </c>
      <c r="Z267" s="236" t="s">
        <v>1549</v>
      </c>
      <c r="AA267" s="236"/>
      <c r="AB267" s="236" t="s">
        <v>204</v>
      </c>
      <c r="AC267" s="236" t="s">
        <v>205</v>
      </c>
      <c r="AD267" s="236">
        <v>0</v>
      </c>
      <c r="AE267" s="236" t="s">
        <v>206</v>
      </c>
      <c r="AF267" s="236">
        <v>25</v>
      </c>
      <c r="AG267" s="236" t="s">
        <v>270</v>
      </c>
      <c r="AH267" s="236" t="s">
        <v>470</v>
      </c>
      <c r="AI267" s="236" t="s">
        <v>209</v>
      </c>
      <c r="AJ267" s="236">
        <v>3</v>
      </c>
      <c r="AK267" s="237">
        <v>45982</v>
      </c>
      <c r="AL267" s="236" t="s">
        <v>195</v>
      </c>
    </row>
    <row r="268" spans="1:38" ht="61.2" x14ac:dyDescent="0.3">
      <c r="A268" s="5" t="str">
        <f>TRIM(Z268)</f>
        <v>61101</v>
      </c>
      <c r="B268" s="228" t="str">
        <f>IFERROR(VLOOKUP(Table3[[#This Row],[Truck Number]], HolmanReport!C:C,1,0), "Research w.Holman")</f>
        <v>Research w.Holman</v>
      </c>
      <c r="C26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8" s="229">
        <f ca="1">IF(Table3[[#This Row],[Ticket Status]]="OPEN", SUM((TODAY())-Table3[[#This Row],[Original Start Date]]), "Not Open")</f>
        <v>72</v>
      </c>
      <c r="E268" s="229" t="str">
        <f>Table3[[#This Row],[Renter Name]]</f>
        <v>SAMAR AHMADY</v>
      </c>
      <c r="F268" s="229" t="str">
        <f>IFERROR(VLOOKUP(Table3[[#This Row],[Rental under Name: ]], 'TPMS-Auto'!C:G,5,0), "RESEARCH!!")</f>
        <v>SAHMADY</v>
      </c>
      <c r="G268" s="229" t="str">
        <f>IFERROR(VLOOKUP(Table3[[#This Row],[Truck Number]],'TPMS-Auto'!$A:$K,3, 0), "Not Assigned in TPMS!!")</f>
        <v>SAMAR AHMADY</v>
      </c>
      <c r="H268" s="229" t="str">
        <f>IFERROR(VLOOKUP(Table3[[#This Row],[Truck Number]],'TPMS-Auto'!$A:$K,7, 0), "Not Assigned in TPMS!!")</f>
        <v>SAHMADY</v>
      </c>
      <c r="I268" s="69" t="str">
        <f>IFERROR(VLOOKUP(Table3[[#This Row],[Truck Number]], Query1[[TRUCK_LU]:[Service Date]],25, 0), "Not Assigned in TPMS!!")</f>
        <v>Not Assigned in TPMS!!</v>
      </c>
      <c r="J268" s="69" t="str">
        <f>IF(E268=E267, "Yes", "No")</f>
        <v>No</v>
      </c>
      <c r="K268" s="236" t="s">
        <v>31246</v>
      </c>
      <c r="L268" s="236" t="s">
        <v>2033</v>
      </c>
      <c r="M268" s="236" t="s">
        <v>197</v>
      </c>
      <c r="N268" s="236" t="s">
        <v>31247</v>
      </c>
      <c r="O268" s="237">
        <v>46074</v>
      </c>
      <c r="P268" s="236" t="s">
        <v>2037</v>
      </c>
      <c r="Q268" s="236" t="s">
        <v>2038</v>
      </c>
      <c r="R268" s="236" t="s">
        <v>773</v>
      </c>
      <c r="S268" s="236" t="s">
        <v>202</v>
      </c>
      <c r="T268" s="236">
        <v>16</v>
      </c>
      <c r="U268" s="236">
        <v>6</v>
      </c>
      <c r="V268" s="238">
        <v>68</v>
      </c>
      <c r="W268" s="236">
        <v>1</v>
      </c>
      <c r="X268" s="236">
        <v>13</v>
      </c>
      <c r="Y268" s="236" t="s">
        <v>203</v>
      </c>
      <c r="Z268" s="236" t="s">
        <v>2032</v>
      </c>
      <c r="AA268" s="236"/>
      <c r="AB268" s="236" t="s">
        <v>204</v>
      </c>
      <c r="AC268" s="236"/>
      <c r="AD268" s="236">
        <v>0</v>
      </c>
      <c r="AE268" s="236" t="s">
        <v>206</v>
      </c>
      <c r="AF268" s="236">
        <v>25</v>
      </c>
      <c r="AG268" s="236" t="s">
        <v>221</v>
      </c>
      <c r="AH268" s="236" t="s">
        <v>2039</v>
      </c>
      <c r="AI268" s="236" t="s">
        <v>209</v>
      </c>
      <c r="AJ268" s="236">
        <v>2</v>
      </c>
      <c r="AK268" s="237">
        <v>46014</v>
      </c>
      <c r="AL268" s="236" t="s">
        <v>195</v>
      </c>
    </row>
    <row r="269" spans="1:38" ht="61.2" x14ac:dyDescent="0.3">
      <c r="A269" s="5" t="str">
        <f>TRIM(Z269)</f>
        <v>61118</v>
      </c>
      <c r="B269" s="228" t="str">
        <f>IFERROR(VLOOKUP(Table3[[#This Row],[Truck Number]], HolmanReport!C:C,1,0), "Research w.Holman")</f>
        <v>61118</v>
      </c>
      <c r="C269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69" s="229">
        <f ca="1">IF(Table3[[#This Row],[Ticket Status]]="OPEN", SUM((TODAY())-Table3[[#This Row],[Original Start Date]]), "Not Open")</f>
        <v>22</v>
      </c>
      <c r="E269" s="229" t="str">
        <f>Table3[[#This Row],[Renter Name]]</f>
        <v>QUENTON DOUGLAS</v>
      </c>
      <c r="F269" s="229" t="str">
        <f>IFERROR(VLOOKUP(Table3[[#This Row],[Rental under Name: ]], 'TPMS-Auto'!C:G,5,0), "RESEARCH!!")</f>
        <v>QDOUGLA</v>
      </c>
      <c r="G269" s="229" t="str">
        <f>IFERROR(VLOOKUP(Table3[[#This Row],[Truck Number]],'TPMS-Auto'!$A:$K,3, 0), "Not Assigned in TPMS!!")</f>
        <v>ALFREDO GONZALEZ</v>
      </c>
      <c r="H269" s="229" t="str">
        <f>IFERROR(VLOOKUP(Table3[[#This Row],[Truck Number]],'TPMS-Auto'!$A:$K,7, 0), "Not Assigned in TPMS!!")</f>
        <v>AGON248</v>
      </c>
      <c r="I269" s="69" t="str">
        <f>IFERROR(VLOOKUP(Table3[[#This Row],[Truck Number]], Query1[[TRUCK_LU]:[Service Date]],25, 0), "Not Assigned in TPMS!!")</f>
        <v>Not Assigned in TPMS!!</v>
      </c>
      <c r="J269" s="69" t="str">
        <f>IF(E269=E268, "Yes", "No")</f>
        <v>No</v>
      </c>
      <c r="K269" s="236" t="s">
        <v>3238</v>
      </c>
      <c r="L269" s="236" t="s">
        <v>3234</v>
      </c>
      <c r="M269" s="236" t="s">
        <v>197</v>
      </c>
      <c r="N269" s="236" t="s">
        <v>3239</v>
      </c>
      <c r="O269" s="237">
        <v>46064</v>
      </c>
      <c r="P269" s="236" t="s">
        <v>3240</v>
      </c>
      <c r="Q269" s="236" t="s">
        <v>1032</v>
      </c>
      <c r="R269" s="236" t="s">
        <v>279</v>
      </c>
      <c r="S269" s="236" t="s">
        <v>220</v>
      </c>
      <c r="T269" s="236">
        <v>22</v>
      </c>
      <c r="U269" s="236">
        <v>14</v>
      </c>
      <c r="V269" s="238">
        <v>69</v>
      </c>
      <c r="W269" s="236">
        <v>1</v>
      </c>
      <c r="X269" s="236">
        <v>23</v>
      </c>
      <c r="Y269" s="236" t="s">
        <v>203</v>
      </c>
      <c r="Z269" s="236" t="s">
        <v>3233</v>
      </c>
      <c r="AA269" s="236"/>
      <c r="AB269" s="236" t="s">
        <v>204</v>
      </c>
      <c r="AC269" s="236" t="s">
        <v>205</v>
      </c>
      <c r="AD269" s="236">
        <v>1</v>
      </c>
      <c r="AE269" s="236" t="s">
        <v>206</v>
      </c>
      <c r="AF269" s="236">
        <v>25</v>
      </c>
      <c r="AG269" s="236" t="s">
        <v>298</v>
      </c>
      <c r="AH269" s="236" t="s">
        <v>827</v>
      </c>
      <c r="AI269" s="236" t="s">
        <v>209</v>
      </c>
      <c r="AJ269" s="236">
        <v>0</v>
      </c>
      <c r="AK269" s="237">
        <v>46064</v>
      </c>
      <c r="AL269" s="236" t="s">
        <v>195</v>
      </c>
    </row>
    <row r="270" spans="1:38" ht="61.2" x14ac:dyDescent="0.3">
      <c r="A270" s="5" t="str">
        <f>TRIM(Z270)</f>
        <v>61118</v>
      </c>
      <c r="B270" s="228" t="str">
        <f>IFERROR(VLOOKUP(Table3[[#This Row],[Truck Number]], HolmanReport!C:C,1,0), "Research w.Holman")</f>
        <v>61118</v>
      </c>
      <c r="C270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0" s="229">
        <f ca="1">IF(Table3[[#This Row],[Ticket Status]]="OPEN", SUM((TODAY())-Table3[[#This Row],[Original Start Date]]), "Not Open")</f>
        <v>1</v>
      </c>
      <c r="E270" s="229" t="str">
        <f>Table3[[#This Row],[Renter Name]]</f>
        <v>ALFREDO GONZALEZ</v>
      </c>
      <c r="F270" s="229" t="str">
        <f>IFERROR(VLOOKUP(Table3[[#This Row],[Rental under Name: ]], 'TPMS-Auto'!C:G,5,0), "RESEARCH!!")</f>
        <v>AGON248</v>
      </c>
      <c r="G270" s="229" t="str">
        <f>IFERROR(VLOOKUP(Table3[[#This Row],[Truck Number]],'TPMS-Auto'!$A:$K,3, 0), "Not Assigned in TPMS!!")</f>
        <v>ALFREDO GONZALEZ</v>
      </c>
      <c r="H270" s="229" t="str">
        <f>IFERROR(VLOOKUP(Table3[[#This Row],[Truck Number]],'TPMS-Auto'!$A:$K,7, 0), "Not Assigned in TPMS!!")</f>
        <v>AGON248</v>
      </c>
      <c r="I270" s="69" t="str">
        <f>IFERROR(VLOOKUP(Table3[[#This Row],[Truck Number]], Query1[[TRUCK_LU]:[Service Date]],25, 0), "Not Assigned in TPMS!!")</f>
        <v>Not Assigned in TPMS!!</v>
      </c>
      <c r="J270" s="69" t="str">
        <f>IF(E270=E269, "Yes", "No")</f>
        <v>No</v>
      </c>
      <c r="K270" s="236" t="s">
        <v>31619</v>
      </c>
      <c r="L270" s="236" t="s">
        <v>3236</v>
      </c>
      <c r="M270" s="236" t="s">
        <v>197</v>
      </c>
      <c r="N270" s="236" t="s">
        <v>31620</v>
      </c>
      <c r="O270" s="237">
        <v>46085</v>
      </c>
      <c r="P270" s="236" t="s">
        <v>31621</v>
      </c>
      <c r="Q270" s="236" t="s">
        <v>5578</v>
      </c>
      <c r="R270" s="236" t="s">
        <v>219</v>
      </c>
      <c r="S270" s="236" t="s">
        <v>202</v>
      </c>
      <c r="T270" s="236">
        <v>7</v>
      </c>
      <c r="U270" s="236">
        <v>7</v>
      </c>
      <c r="V270" s="238">
        <v>72</v>
      </c>
      <c r="W270" s="236">
        <v>0</v>
      </c>
      <c r="X270" s="236">
        <v>2</v>
      </c>
      <c r="Y270" s="236" t="s">
        <v>203</v>
      </c>
      <c r="Z270" s="236" t="s">
        <v>3233</v>
      </c>
      <c r="AA270" s="236"/>
      <c r="AB270" s="236" t="s">
        <v>204</v>
      </c>
      <c r="AC270" s="236" t="s">
        <v>205</v>
      </c>
      <c r="AD270" s="236">
        <v>0</v>
      </c>
      <c r="AE270" s="236" t="s">
        <v>206</v>
      </c>
      <c r="AF270" s="236">
        <v>26</v>
      </c>
      <c r="AG270" s="236" t="s">
        <v>207</v>
      </c>
      <c r="AH270" s="236" t="s">
        <v>208</v>
      </c>
      <c r="AI270" s="236" t="s">
        <v>209</v>
      </c>
      <c r="AJ270" s="236">
        <v>0</v>
      </c>
      <c r="AK270" s="237">
        <v>46085</v>
      </c>
      <c r="AL270" s="236" t="s">
        <v>195</v>
      </c>
    </row>
    <row r="271" spans="1:38" ht="61.2" x14ac:dyDescent="0.3">
      <c r="A271" s="5" t="str">
        <f>TRIM(Z271)</f>
        <v>61122</v>
      </c>
      <c r="B271" s="228" t="str">
        <f>IFERROR(VLOOKUP(Table3[[#This Row],[Truck Number]], HolmanReport!C:C,1,0), "Research w.Holman")</f>
        <v>Research w.Holman</v>
      </c>
      <c r="C27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1" s="229">
        <f ca="1">IF(Table3[[#This Row],[Ticket Status]]="OPEN", SUM((TODAY())-Table3[[#This Row],[Original Start Date]]), "Not Open")</f>
        <v>49</v>
      </c>
      <c r="E271" s="229" t="str">
        <f>Table3[[#This Row],[Renter Name]]</f>
        <v>JOHNNY GRAY</v>
      </c>
      <c r="F271" s="229" t="str">
        <f>IFERROR(VLOOKUP(Table3[[#This Row],[Rental under Name: ]], 'TPMS-Auto'!C:G,5,0), "RESEARCH!!")</f>
        <v>JGRAY7</v>
      </c>
      <c r="G271" s="229" t="str">
        <f>IFERROR(VLOOKUP(Table3[[#This Row],[Truck Number]],'TPMS-Auto'!$A:$K,3, 0), "Not Assigned in TPMS!!")</f>
        <v>JOHNNY GRAY</v>
      </c>
      <c r="H271" s="229" t="str">
        <f>IFERROR(VLOOKUP(Table3[[#This Row],[Truck Number]],'TPMS-Auto'!$A:$K,7, 0), "Not Assigned in TPMS!!")</f>
        <v>JGRAY7</v>
      </c>
      <c r="I271" s="69" t="str">
        <f>IFERROR(VLOOKUP(Table3[[#This Row],[Truck Number]], Query1[[TRUCK_LU]:[Service Date]],25, 0), "Not Assigned in TPMS!!")</f>
        <v>Not Assigned in TPMS!!</v>
      </c>
      <c r="J271" s="69" t="str">
        <f>IF(E271=E270, "Yes", "No")</f>
        <v>No</v>
      </c>
      <c r="K271" s="236" t="s">
        <v>2938</v>
      </c>
      <c r="L271" s="236" t="s">
        <v>2936</v>
      </c>
      <c r="M271" s="236" t="s">
        <v>197</v>
      </c>
      <c r="N271" s="236" t="s">
        <v>2939</v>
      </c>
      <c r="O271" s="237">
        <v>46067</v>
      </c>
      <c r="P271" s="236" t="s">
        <v>2940</v>
      </c>
      <c r="Q271" s="236" t="s">
        <v>789</v>
      </c>
      <c r="R271" s="236" t="s">
        <v>366</v>
      </c>
      <c r="S271" s="236" t="s">
        <v>202</v>
      </c>
      <c r="T271" s="236">
        <v>19</v>
      </c>
      <c r="U271" s="236">
        <v>10</v>
      </c>
      <c r="V271" s="238">
        <v>68</v>
      </c>
      <c r="W271" s="236">
        <v>1</v>
      </c>
      <c r="X271" s="236">
        <v>20</v>
      </c>
      <c r="Y271" s="236" t="s">
        <v>203</v>
      </c>
      <c r="Z271" s="236" t="s">
        <v>2935</v>
      </c>
      <c r="AA271" s="236"/>
      <c r="AB271" s="236" t="s">
        <v>204</v>
      </c>
      <c r="AC271" s="236" t="s">
        <v>205</v>
      </c>
      <c r="AD271" s="236">
        <v>1</v>
      </c>
      <c r="AE271" s="236" t="s">
        <v>206</v>
      </c>
      <c r="AF271" s="236">
        <v>24</v>
      </c>
      <c r="AG271" s="236" t="s">
        <v>207</v>
      </c>
      <c r="AH271" s="236" t="s">
        <v>208</v>
      </c>
      <c r="AI271" s="236" t="s">
        <v>209</v>
      </c>
      <c r="AJ271" s="236">
        <v>1</v>
      </c>
      <c r="AK271" s="237">
        <v>46037</v>
      </c>
      <c r="AL271" s="236" t="s">
        <v>195</v>
      </c>
    </row>
    <row r="272" spans="1:38" ht="61.2" x14ac:dyDescent="0.3">
      <c r="A272" s="5" t="str">
        <f>TRIM(Z272)</f>
        <v>61148</v>
      </c>
      <c r="B272" s="228" t="str">
        <f>IFERROR(VLOOKUP(Table3[[#This Row],[Truck Number]], HolmanReport!C:C,1,0), "Research w.Holman")</f>
        <v>Research w.Holman</v>
      </c>
      <c r="C27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2" s="229">
        <f ca="1">IF(Table3[[#This Row],[Ticket Status]]="OPEN", SUM((TODAY())-Table3[[#This Row],[Original Start Date]]), "Not Open")</f>
        <v>85</v>
      </c>
      <c r="E272" s="229" t="str">
        <f>Table3[[#This Row],[Renter Name]]</f>
        <v>KEVIN TERRELL</v>
      </c>
      <c r="F272" s="229" t="str">
        <f>IFERROR(VLOOKUP(Table3[[#This Row],[Rental under Name: ]], 'TPMS-Auto'!C:G,5,0), "RESEARCH!!")</f>
        <v>KTERRE2</v>
      </c>
      <c r="G272" s="229" t="str">
        <f>IFERROR(VLOOKUP(Table3[[#This Row],[Truck Number]],'TPMS-Auto'!$A:$K,3, 0), "Not Assigned in TPMS!!")</f>
        <v>KEVIN TERRELL</v>
      </c>
      <c r="H272" s="229" t="str">
        <f>IFERROR(VLOOKUP(Table3[[#This Row],[Truck Number]],'TPMS-Auto'!$A:$K,7, 0), "Not Assigned in TPMS!!")</f>
        <v>KTERRE2</v>
      </c>
      <c r="I272" s="69" t="str">
        <f>IFERROR(VLOOKUP(Table3[[#This Row],[Truck Number]], Query1[[TRUCK_LU]:[Service Date]],25, 0), "Not Assigned in TPMS!!")</f>
        <v>Not Assigned in TPMS!!</v>
      </c>
      <c r="J272" s="69" t="str">
        <f>IF(E272=E271, "Yes", "No")</f>
        <v>No</v>
      </c>
      <c r="K272" s="236" t="s">
        <v>2941</v>
      </c>
      <c r="L272" s="236" t="s">
        <v>1564</v>
      </c>
      <c r="M272" s="236" t="s">
        <v>197</v>
      </c>
      <c r="N272" s="236" t="s">
        <v>2942</v>
      </c>
      <c r="O272" s="237">
        <v>46061</v>
      </c>
      <c r="P272" s="236" t="s">
        <v>484</v>
      </c>
      <c r="Q272" s="236" t="s">
        <v>485</v>
      </c>
      <c r="R272" s="236" t="s">
        <v>279</v>
      </c>
      <c r="S272" s="236" t="s">
        <v>202</v>
      </c>
      <c r="T272" s="236">
        <v>23</v>
      </c>
      <c r="U272" s="236">
        <v>3</v>
      </c>
      <c r="V272" s="238">
        <v>69</v>
      </c>
      <c r="W272" s="236">
        <v>2</v>
      </c>
      <c r="X272" s="236">
        <v>26</v>
      </c>
      <c r="Y272" s="236" t="s">
        <v>203</v>
      </c>
      <c r="Z272" s="236" t="s">
        <v>1563</v>
      </c>
      <c r="AA272" s="236"/>
      <c r="AB272" s="236" t="s">
        <v>204</v>
      </c>
      <c r="AC272" s="236" t="s">
        <v>205</v>
      </c>
      <c r="AD272" s="236">
        <v>3</v>
      </c>
      <c r="AE272" s="236" t="s">
        <v>206</v>
      </c>
      <c r="AF272" s="236">
        <v>26</v>
      </c>
      <c r="AG272" s="236" t="s">
        <v>207</v>
      </c>
      <c r="AH272" s="236" t="s">
        <v>208</v>
      </c>
      <c r="AI272" s="236" t="s">
        <v>209</v>
      </c>
      <c r="AJ272" s="236">
        <v>2</v>
      </c>
      <c r="AK272" s="237">
        <v>46001</v>
      </c>
      <c r="AL272" s="236" t="s">
        <v>195</v>
      </c>
    </row>
    <row r="273" spans="1:38" ht="61.2" x14ac:dyDescent="0.3">
      <c r="A273" s="5" t="str">
        <f>TRIM(Z273)</f>
        <v>61149</v>
      </c>
      <c r="B273" s="228" t="str">
        <f>IFERROR(VLOOKUP(Table3[[#This Row],[Truck Number]], HolmanReport!C:C,1,0), "Research w.Holman")</f>
        <v>61149</v>
      </c>
      <c r="C27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3" s="229">
        <f ca="1">IF(Table3[[#This Row],[Ticket Status]]="OPEN", SUM((TODAY())-Table3[[#This Row],[Original Start Date]]), "Not Open")</f>
        <v>55</v>
      </c>
      <c r="E273" s="229" t="str">
        <f>Table3[[#This Row],[Renter Name]]</f>
        <v>JAMES COLEMAN</v>
      </c>
      <c r="F273" s="229" t="str">
        <f>IFERROR(VLOOKUP(Table3[[#This Row],[Rental under Name: ]], 'TPMS-Auto'!C:G,5,0), "RESEARCH!!")</f>
        <v>JCOLEM0</v>
      </c>
      <c r="G273" s="229" t="str">
        <f>IFERROR(VLOOKUP(Table3[[#This Row],[Truck Number]],'TPMS-Auto'!$A:$K,3, 0), "Not Assigned in TPMS!!")</f>
        <v>Not Assigned in TPMS!!</v>
      </c>
      <c r="H273" s="229" t="str">
        <f>IFERROR(VLOOKUP(Table3[[#This Row],[Truck Number]],'TPMS-Auto'!$A:$K,7, 0), "Not Assigned in TPMS!!")</f>
        <v>Not Assigned in TPMS!!</v>
      </c>
      <c r="I273" s="69" t="str">
        <f>IFERROR(VLOOKUP(Table3[[#This Row],[Truck Number]], Query1[[TRUCK_LU]:[Service Date]],25, 0), "Not Assigned in TPMS!!")</f>
        <v>Not Assigned in TPMS!!</v>
      </c>
      <c r="J273" s="69" t="str">
        <f>IF(E273=E272, "Yes", "No")</f>
        <v>No</v>
      </c>
      <c r="K273" s="236" t="s">
        <v>2946</v>
      </c>
      <c r="L273" s="236" t="s">
        <v>2944</v>
      </c>
      <c r="M273" s="236" t="s">
        <v>197</v>
      </c>
      <c r="N273" s="236" t="s">
        <v>2947</v>
      </c>
      <c r="O273" s="237">
        <v>46061</v>
      </c>
      <c r="P273" s="236" t="s">
        <v>1756</v>
      </c>
      <c r="Q273" s="236" t="s">
        <v>1757</v>
      </c>
      <c r="R273" s="236" t="s">
        <v>279</v>
      </c>
      <c r="S273" s="236" t="s">
        <v>220</v>
      </c>
      <c r="T273" s="236">
        <v>28</v>
      </c>
      <c r="U273" s="236">
        <v>5</v>
      </c>
      <c r="V273" s="238">
        <v>69</v>
      </c>
      <c r="W273" s="236">
        <v>3</v>
      </c>
      <c r="X273" s="236">
        <v>26</v>
      </c>
      <c r="Y273" s="236" t="s">
        <v>203</v>
      </c>
      <c r="Z273" s="236" t="s">
        <v>2943</v>
      </c>
      <c r="AA273" s="236"/>
      <c r="AB273" s="236" t="s">
        <v>204</v>
      </c>
      <c r="AC273" s="236" t="s">
        <v>205</v>
      </c>
      <c r="AD273" s="236">
        <v>0</v>
      </c>
      <c r="AE273" s="236" t="s">
        <v>206</v>
      </c>
      <c r="AF273" s="236">
        <v>25</v>
      </c>
      <c r="AG273" s="236" t="s">
        <v>207</v>
      </c>
      <c r="AH273" s="236" t="s">
        <v>208</v>
      </c>
      <c r="AI273" s="236" t="s">
        <v>209</v>
      </c>
      <c r="AJ273" s="236">
        <v>1</v>
      </c>
      <c r="AK273" s="237">
        <v>46031</v>
      </c>
      <c r="AL273" s="236" t="s">
        <v>195</v>
      </c>
    </row>
    <row r="274" spans="1:38" ht="61.2" x14ac:dyDescent="0.3">
      <c r="A274" s="5" t="str">
        <f>TRIM(Z274)</f>
        <v>61154</v>
      </c>
      <c r="B274" s="228" t="str">
        <f>IFERROR(VLOOKUP(Table3[[#This Row],[Truck Number]], HolmanReport!C:C,1,0), "Research w.Holman")</f>
        <v>61154</v>
      </c>
      <c r="C274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74" s="229">
        <f ca="1">IF(Table3[[#This Row],[Ticket Status]]="OPEN", SUM((TODAY())-Table3[[#This Row],[Original Start Date]]), "Not Open")</f>
        <v>27</v>
      </c>
      <c r="E274" s="229" t="str">
        <f>Table3[[#This Row],[Renter Name]]</f>
        <v>ROY RAMSEY</v>
      </c>
      <c r="F274" s="229" t="str">
        <f>IFERROR(VLOOKUP(Table3[[#This Row],[Rental under Name: ]], 'TPMS-Auto'!C:G,5,0), "RESEARCH!!")</f>
        <v>RRAMSE1</v>
      </c>
      <c r="G274" s="229" t="str">
        <f>IFERROR(VLOOKUP(Table3[[#This Row],[Truck Number]],'TPMS-Auto'!$A:$K,3, 0), "Not Assigned in TPMS!!")</f>
        <v>ROY RAMSEY</v>
      </c>
      <c r="H274" s="229" t="str">
        <f>IFERROR(VLOOKUP(Table3[[#This Row],[Truck Number]],'TPMS-Auto'!$A:$K,7, 0), "Not Assigned in TPMS!!")</f>
        <v>RRAMSE1</v>
      </c>
      <c r="I274" s="69" t="str">
        <f>IFERROR(VLOOKUP(Table3[[#This Row],[Truck Number]], Query1[[TRUCK_LU]:[Service Date]],25, 0), "Not Assigned in TPMS!!")</f>
        <v>Not Assigned in TPMS!!</v>
      </c>
      <c r="J274" s="69" t="str">
        <f>IF(E274=E273, "Yes", "No")</f>
        <v>No</v>
      </c>
      <c r="K274" s="236" t="s">
        <v>3244</v>
      </c>
      <c r="L274" s="236" t="s">
        <v>3242</v>
      </c>
      <c r="M274" s="236" t="s">
        <v>197</v>
      </c>
      <c r="N274" s="236" t="s">
        <v>3245</v>
      </c>
      <c r="O274" s="237">
        <v>46059</v>
      </c>
      <c r="P274" s="236" t="s">
        <v>3246</v>
      </c>
      <c r="Q274" s="236" t="s">
        <v>3247</v>
      </c>
      <c r="R274" s="236" t="s">
        <v>279</v>
      </c>
      <c r="S274" s="236" t="s">
        <v>202</v>
      </c>
      <c r="T274" s="236">
        <v>25</v>
      </c>
      <c r="U274" s="236">
        <v>14</v>
      </c>
      <c r="V274" s="238">
        <v>69</v>
      </c>
      <c r="W274" s="236">
        <v>2</v>
      </c>
      <c r="X274" s="236">
        <v>28</v>
      </c>
      <c r="Y274" s="236" t="s">
        <v>203</v>
      </c>
      <c r="Z274" s="236" t="s">
        <v>3241</v>
      </c>
      <c r="AA274" s="236"/>
      <c r="AB274" s="236" t="s">
        <v>204</v>
      </c>
      <c r="AC274" s="236" t="s">
        <v>205</v>
      </c>
      <c r="AD274" s="236">
        <v>3</v>
      </c>
      <c r="AE274" s="236" t="s">
        <v>206</v>
      </c>
      <c r="AF274" s="236">
        <v>25</v>
      </c>
      <c r="AG274" s="236" t="s">
        <v>270</v>
      </c>
      <c r="AH274" s="236" t="s">
        <v>470</v>
      </c>
      <c r="AI274" s="236" t="s">
        <v>209</v>
      </c>
      <c r="AJ274" s="236">
        <v>0</v>
      </c>
      <c r="AK274" s="237">
        <v>46059</v>
      </c>
      <c r="AL274" s="236" t="s">
        <v>195</v>
      </c>
    </row>
    <row r="275" spans="1:38" ht="61.2" x14ac:dyDescent="0.3">
      <c r="A275" s="5" t="str">
        <f>TRIM(Z275)</f>
        <v>61165</v>
      </c>
      <c r="B275" s="228" t="str">
        <f>IFERROR(VLOOKUP(Table3[[#This Row],[Truck Number]], HolmanReport!C:C,1,0), "Research w.Holman")</f>
        <v>61165</v>
      </c>
      <c r="C27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5" s="229">
        <f ca="1">IF(Table3[[#This Row],[Ticket Status]]="OPEN", SUM((TODAY())-Table3[[#This Row],[Original Start Date]]), "Not Open")</f>
        <v>3</v>
      </c>
      <c r="E275" s="229" t="str">
        <f>Table3[[#This Row],[Renter Name]]</f>
        <v>DAVID BARRINGER</v>
      </c>
      <c r="F275" s="229" t="str">
        <f>IFERROR(VLOOKUP(Table3[[#This Row],[Rental under Name: ]], 'TPMS-Auto'!C:G,5,0), "RESEARCH!!")</f>
        <v>DBARRIN</v>
      </c>
      <c r="G275" s="229" t="str">
        <f>IFERROR(VLOOKUP(Table3[[#This Row],[Truck Number]],'TPMS-Auto'!$A:$K,3, 0), "Not Assigned in TPMS!!")</f>
        <v>DAVID BARRINGER</v>
      </c>
      <c r="H275" s="229" t="str">
        <f>IFERROR(VLOOKUP(Table3[[#This Row],[Truck Number]],'TPMS-Auto'!$A:$K,7, 0), "Not Assigned in TPMS!!")</f>
        <v>DBARRIN</v>
      </c>
      <c r="I275" s="69" t="str">
        <f>IFERROR(VLOOKUP(Table3[[#This Row],[Truck Number]], Query1[[TRUCK_LU]:[Service Date]],25, 0), "Not Assigned in TPMS!!")</f>
        <v>Not Assigned in TPMS!!</v>
      </c>
      <c r="J275" s="69" t="str">
        <f>IF(E275=E274, "Yes", "No")</f>
        <v>No</v>
      </c>
      <c r="K275" s="236" t="s">
        <v>31330</v>
      </c>
      <c r="L275" s="236" t="s">
        <v>6010</v>
      </c>
      <c r="M275" s="236" t="s">
        <v>197</v>
      </c>
      <c r="N275" s="236" t="s">
        <v>31331</v>
      </c>
      <c r="O275" s="237">
        <v>46083</v>
      </c>
      <c r="P275" s="236" t="s">
        <v>1016</v>
      </c>
      <c r="Q275" s="236" t="s">
        <v>1017</v>
      </c>
      <c r="R275" s="236" t="s">
        <v>279</v>
      </c>
      <c r="S275" s="236" t="s">
        <v>220</v>
      </c>
      <c r="T275" s="236">
        <v>7</v>
      </c>
      <c r="U275" s="236">
        <v>7</v>
      </c>
      <c r="V275" s="238">
        <v>69</v>
      </c>
      <c r="W275" s="236">
        <v>0</v>
      </c>
      <c r="X275" s="236">
        <v>4</v>
      </c>
      <c r="Y275" s="236" t="s">
        <v>203</v>
      </c>
      <c r="Z275" s="236" t="s">
        <v>6009</v>
      </c>
      <c r="AA275" s="236"/>
      <c r="AB275" s="236" t="s">
        <v>204</v>
      </c>
      <c r="AC275" s="236" t="s">
        <v>205</v>
      </c>
      <c r="AD275" s="236">
        <v>0</v>
      </c>
      <c r="AE275" s="236" t="s">
        <v>206</v>
      </c>
      <c r="AF275" s="236">
        <v>25</v>
      </c>
      <c r="AG275" s="236" t="s">
        <v>207</v>
      </c>
      <c r="AH275" s="236" t="s">
        <v>208</v>
      </c>
      <c r="AI275" s="236" t="s">
        <v>209</v>
      </c>
      <c r="AJ275" s="236">
        <v>0</v>
      </c>
      <c r="AK275" s="237">
        <v>46083</v>
      </c>
      <c r="AL275" s="236" t="s">
        <v>195</v>
      </c>
    </row>
    <row r="276" spans="1:38" ht="61.2" x14ac:dyDescent="0.3">
      <c r="A276" s="5" t="str">
        <f>TRIM(Z276)</f>
        <v>61192</v>
      </c>
      <c r="B276" s="228" t="str">
        <f>IFERROR(VLOOKUP(Table3[[#This Row],[Truck Number]], HolmanReport!C:C,1,0), "Research w.Holman")</f>
        <v>61192</v>
      </c>
      <c r="C27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6" s="229">
        <f ca="1">IF(Table3[[#This Row],[Ticket Status]]="OPEN", SUM((TODAY())-Table3[[#This Row],[Original Start Date]]), "Not Open")</f>
        <v>142</v>
      </c>
      <c r="E276" s="229" t="str">
        <f>Table3[[#This Row],[Renter Name]]</f>
        <v>SERGI STRENOVYCH</v>
      </c>
      <c r="F276" s="229" t="str">
        <f>IFERROR(VLOOKUP(Table3[[#This Row],[Rental under Name: ]], 'TPMS-Auto'!C:G,5,0), "RESEARCH!!")</f>
        <v>RESEARCH!!</v>
      </c>
      <c r="G276" s="229" t="str">
        <f>IFERROR(VLOOKUP(Table3[[#This Row],[Truck Number]],'TPMS-Auto'!$A:$K,3, 0), "Not Assigned in TPMS!!")</f>
        <v>Not Assigned in TPMS!!</v>
      </c>
      <c r="H276" s="229" t="str">
        <f>IFERROR(VLOOKUP(Table3[[#This Row],[Truck Number]],'TPMS-Auto'!$A:$K,7, 0), "Not Assigned in TPMS!!")</f>
        <v>Not Assigned in TPMS!!</v>
      </c>
      <c r="I276" s="69" t="str">
        <f>IFERROR(VLOOKUP(Table3[[#This Row],[Truck Number]], Query1[[TRUCK_LU]:[Service Date]],25, 0), "Not Assigned in TPMS!!")</f>
        <v>Not Assigned in TPMS!!</v>
      </c>
      <c r="J276" s="69" t="str">
        <f>IF(E276=E275, "Yes", "No")</f>
        <v>No</v>
      </c>
      <c r="K276" s="236" t="s">
        <v>2948</v>
      </c>
      <c r="L276" s="236" t="s">
        <v>1569</v>
      </c>
      <c r="M276" s="236" t="s">
        <v>197</v>
      </c>
      <c r="N276" s="236" t="s">
        <v>2949</v>
      </c>
      <c r="O276" s="237">
        <v>46064</v>
      </c>
      <c r="P276" s="236" t="s">
        <v>1572</v>
      </c>
      <c r="Q276" s="236" t="s">
        <v>1573</v>
      </c>
      <c r="R276" s="236" t="s">
        <v>760</v>
      </c>
      <c r="S276" s="236" t="s">
        <v>202</v>
      </c>
      <c r="T276" s="236">
        <v>23</v>
      </c>
      <c r="U276" s="236">
        <v>23</v>
      </c>
      <c r="V276" s="238">
        <v>72</v>
      </c>
      <c r="W276" s="236">
        <v>0</v>
      </c>
      <c r="X276" s="236">
        <v>23</v>
      </c>
      <c r="Y276" s="236" t="s">
        <v>203</v>
      </c>
      <c r="Z276" s="236" t="s">
        <v>1568</v>
      </c>
      <c r="AA276" s="236"/>
      <c r="AB276" s="236" t="s">
        <v>204</v>
      </c>
      <c r="AC276" s="236" t="s">
        <v>205</v>
      </c>
      <c r="AD276" s="236">
        <v>0</v>
      </c>
      <c r="AE276" s="236" t="s">
        <v>206</v>
      </c>
      <c r="AF276" s="236">
        <v>25</v>
      </c>
      <c r="AG276" s="236" t="s">
        <v>270</v>
      </c>
      <c r="AH276" s="236" t="s">
        <v>470</v>
      </c>
      <c r="AI276" s="236" t="s">
        <v>209</v>
      </c>
      <c r="AJ276" s="236">
        <v>4</v>
      </c>
      <c r="AK276" s="237">
        <v>45944</v>
      </c>
      <c r="AL276" s="236" t="s">
        <v>195</v>
      </c>
    </row>
    <row r="277" spans="1:38" ht="61.2" x14ac:dyDescent="0.3">
      <c r="A277" s="5" t="str">
        <f>TRIM(Z277)</f>
        <v>61200</v>
      </c>
      <c r="B277" s="228" t="str">
        <f>IFERROR(VLOOKUP(Table3[[#This Row],[Truck Number]], HolmanReport!C:C,1,0), "Research w.Holman")</f>
        <v>61200</v>
      </c>
      <c r="C277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7" s="229">
        <f ca="1">IF(Table3[[#This Row],[Ticket Status]]="OPEN", SUM((TODAY())-Table3[[#This Row],[Original Start Date]]), "Not Open")</f>
        <v>2</v>
      </c>
      <c r="E277" s="229" t="str">
        <f>Table3[[#This Row],[Renter Name]]</f>
        <v>MICHAEL GIBBS</v>
      </c>
      <c r="F277" s="229" t="str">
        <f>IFERROR(VLOOKUP(Table3[[#This Row],[Rental under Name: ]], 'TPMS-Auto'!C:G,5,0), "RESEARCH!!")</f>
        <v>MGIBBS</v>
      </c>
      <c r="G277" s="229" t="str">
        <f>IFERROR(VLOOKUP(Table3[[#This Row],[Truck Number]],'TPMS-Auto'!$A:$K,3, 0), "Not Assigned in TPMS!!")</f>
        <v>MICHAEL GIBBS</v>
      </c>
      <c r="H277" s="229" t="str">
        <f>IFERROR(VLOOKUP(Table3[[#This Row],[Truck Number]],'TPMS-Auto'!$A:$K,7, 0), "Not Assigned in TPMS!!")</f>
        <v>MGIBBS</v>
      </c>
      <c r="I277" s="69" t="str">
        <f>IFERROR(VLOOKUP(Table3[[#This Row],[Truck Number]], Query1[[TRUCK_LU]:[Service Date]],25, 0), "Not Assigned in TPMS!!")</f>
        <v>Not Assigned in TPMS!!</v>
      </c>
      <c r="J277" s="69" t="str">
        <f>IF(E277=E276, "Yes", "No")</f>
        <v>No</v>
      </c>
      <c r="K277" s="236" t="s">
        <v>31418</v>
      </c>
      <c r="L277" s="236" t="s">
        <v>16325</v>
      </c>
      <c r="M277" s="236" t="s">
        <v>197</v>
      </c>
      <c r="N277" s="236" t="s">
        <v>31419</v>
      </c>
      <c r="O277" s="237">
        <v>46084</v>
      </c>
      <c r="P277" s="236" t="s">
        <v>31420</v>
      </c>
      <c r="Q277" s="236" t="s">
        <v>4523</v>
      </c>
      <c r="R277" s="236" t="s">
        <v>760</v>
      </c>
      <c r="S277" s="236" t="s">
        <v>202</v>
      </c>
      <c r="T277" s="236">
        <v>14</v>
      </c>
      <c r="U277" s="236">
        <v>14</v>
      </c>
      <c r="V277" s="238">
        <v>72</v>
      </c>
      <c r="W277" s="236">
        <v>0</v>
      </c>
      <c r="X277" s="236">
        <v>3</v>
      </c>
      <c r="Y277" s="236" t="s">
        <v>203</v>
      </c>
      <c r="Z277" s="236" t="s">
        <v>16324</v>
      </c>
      <c r="AA277" s="236"/>
      <c r="AB277" s="236" t="s">
        <v>31421</v>
      </c>
      <c r="AC277" s="236"/>
      <c r="AD277" s="236">
        <v>0</v>
      </c>
      <c r="AE277" s="236" t="s">
        <v>206</v>
      </c>
      <c r="AF277" s="236">
        <v>25</v>
      </c>
      <c r="AG277" s="236" t="s">
        <v>251</v>
      </c>
      <c r="AH277" s="236" t="s">
        <v>1605</v>
      </c>
      <c r="AI277" s="236" t="s">
        <v>209</v>
      </c>
      <c r="AJ277" s="236">
        <v>0</v>
      </c>
      <c r="AK277" s="237">
        <v>46084</v>
      </c>
      <c r="AL277" s="236" t="s">
        <v>195</v>
      </c>
    </row>
    <row r="278" spans="1:38" ht="61.2" x14ac:dyDescent="0.3">
      <c r="A278" s="5" t="str">
        <f>TRIM(Z278)</f>
        <v>61203</v>
      </c>
      <c r="B278" s="228" t="str">
        <f>IFERROR(VLOOKUP(Table3[[#This Row],[Truck Number]], HolmanReport!C:C,1,0), "Research w.Holman")</f>
        <v>61203</v>
      </c>
      <c r="C27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8" s="229">
        <f ca="1">IF(Table3[[#This Row],[Ticket Status]]="OPEN", SUM((TODAY())-Table3[[#This Row],[Original Start Date]]), "Not Open")</f>
        <v>42</v>
      </c>
      <c r="E278" s="229" t="str">
        <f>Table3[[#This Row],[Renter Name]]</f>
        <v>THOMAS YANKIE</v>
      </c>
      <c r="F278" s="229" t="str">
        <f>IFERROR(VLOOKUP(Table3[[#This Row],[Rental under Name: ]], 'TPMS-Auto'!C:G,5,0), "RESEARCH!!")</f>
        <v>TYANKI</v>
      </c>
      <c r="G278" s="229" t="str">
        <f>IFERROR(VLOOKUP(Table3[[#This Row],[Truck Number]],'TPMS-Auto'!$A:$K,3, 0), "Not Assigned in TPMS!!")</f>
        <v>THOMAS YANKIE</v>
      </c>
      <c r="H278" s="229" t="str">
        <f>IFERROR(VLOOKUP(Table3[[#This Row],[Truck Number]],'TPMS-Auto'!$A:$K,7, 0), "Not Assigned in TPMS!!")</f>
        <v>TYANKI</v>
      </c>
      <c r="I278" s="69" t="str">
        <f>IFERROR(VLOOKUP(Table3[[#This Row],[Truck Number]], Query1[[TRUCK_LU]:[Service Date]],25, 0), "Not Assigned in TPMS!!")</f>
        <v>Not Assigned in TPMS!!</v>
      </c>
      <c r="J278" s="69" t="str">
        <f>IF(E278=E277, "Yes", "No")</f>
        <v>No</v>
      </c>
      <c r="K278" s="236" t="s">
        <v>2953</v>
      </c>
      <c r="L278" s="236" t="s">
        <v>2951</v>
      </c>
      <c r="M278" s="236" t="s">
        <v>197</v>
      </c>
      <c r="N278" s="236" t="s">
        <v>2954</v>
      </c>
      <c r="O278" s="237">
        <v>46074</v>
      </c>
      <c r="P278" s="236" t="s">
        <v>2955</v>
      </c>
      <c r="Q278" s="236" t="s">
        <v>2956</v>
      </c>
      <c r="R278" s="236" t="s">
        <v>279</v>
      </c>
      <c r="S278" s="236" t="s">
        <v>220</v>
      </c>
      <c r="T278" s="236">
        <v>11</v>
      </c>
      <c r="U278" s="236">
        <v>11</v>
      </c>
      <c r="V278" s="238">
        <v>69</v>
      </c>
      <c r="W278" s="236">
        <v>0</v>
      </c>
      <c r="X278" s="236">
        <v>13</v>
      </c>
      <c r="Y278" s="236" t="s">
        <v>203</v>
      </c>
      <c r="Z278" s="236" t="s">
        <v>2950</v>
      </c>
      <c r="AA278" s="236"/>
      <c r="AB278" s="236" t="s">
        <v>204</v>
      </c>
      <c r="AC278" s="236" t="s">
        <v>205</v>
      </c>
      <c r="AD278" s="236">
        <v>2</v>
      </c>
      <c r="AE278" s="236" t="s">
        <v>206</v>
      </c>
      <c r="AF278" s="236">
        <v>24</v>
      </c>
      <c r="AG278" s="236" t="s">
        <v>384</v>
      </c>
      <c r="AH278" s="236" t="s">
        <v>907</v>
      </c>
      <c r="AI278" s="236" t="s">
        <v>209</v>
      </c>
      <c r="AJ278" s="236">
        <v>1</v>
      </c>
      <c r="AK278" s="237">
        <v>46044</v>
      </c>
      <c r="AL278" s="236" t="s">
        <v>195</v>
      </c>
    </row>
    <row r="279" spans="1:38" ht="61.2" x14ac:dyDescent="0.3">
      <c r="A279" s="5" t="str">
        <f>TRIM(Z279)</f>
        <v>61208</v>
      </c>
      <c r="B279" s="228" t="str">
        <f>IFERROR(VLOOKUP(Table3[[#This Row],[Truck Number]], HolmanReport!C:C,1,0), "Research w.Holman")</f>
        <v>Research w.Holman</v>
      </c>
      <c r="C27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9" s="229">
        <f ca="1">IF(Table3[[#This Row],[Ticket Status]]="OPEN", SUM((TODAY())-Table3[[#This Row],[Original Start Date]]), "Not Open")</f>
        <v>199</v>
      </c>
      <c r="E279" s="229" t="str">
        <f>Table3[[#This Row],[Renter Name]]</f>
        <v>ALBERTO GONZALEZ</v>
      </c>
      <c r="F279" s="229" t="str">
        <f>IFERROR(VLOOKUP(Table3[[#This Row],[Rental under Name: ]], 'TPMS-Auto'!C:G,5,0), "RESEARCH!!")</f>
        <v>AGONZA4</v>
      </c>
      <c r="G279" s="229" t="str">
        <f>IFERROR(VLOOKUP(Table3[[#This Row],[Truck Number]],'TPMS-Auto'!$A:$K,3, 0), "Not Assigned in TPMS!!")</f>
        <v>ALBERTO GONZALEZ</v>
      </c>
      <c r="H279" s="229" t="str">
        <f>IFERROR(VLOOKUP(Table3[[#This Row],[Truck Number]],'TPMS-Auto'!$A:$K,7, 0), "Not Assigned in TPMS!!")</f>
        <v>AGONZA4</v>
      </c>
      <c r="I279" s="69" t="str">
        <f>IFERROR(VLOOKUP(Table3[[#This Row],[Truck Number]], Query1[[TRUCK_LU]:[Service Date]],25, 0), "Not Assigned in TPMS!!")</f>
        <v>Not Assigned in TPMS!!</v>
      </c>
      <c r="J279" s="69" t="str">
        <f>IF(E279=E278, "Yes", "No")</f>
        <v>No</v>
      </c>
      <c r="K279" s="236" t="s">
        <v>2957</v>
      </c>
      <c r="L279" s="236" t="s">
        <v>1575</v>
      </c>
      <c r="M279" s="236" t="s">
        <v>215</v>
      </c>
      <c r="N279" s="236" t="s">
        <v>2958</v>
      </c>
      <c r="O279" s="237">
        <v>46067</v>
      </c>
      <c r="P279" s="236" t="s">
        <v>1000</v>
      </c>
      <c r="Q279" s="236" t="s">
        <v>1001</v>
      </c>
      <c r="R279" s="236" t="s">
        <v>279</v>
      </c>
      <c r="S279" s="236" t="s">
        <v>202</v>
      </c>
      <c r="T279" s="236">
        <v>30</v>
      </c>
      <c r="U279" s="236">
        <v>30</v>
      </c>
      <c r="V279" s="238">
        <v>69</v>
      </c>
      <c r="W279" s="236">
        <v>0</v>
      </c>
      <c r="X279" s="236">
        <v>20</v>
      </c>
      <c r="Y279" s="236" t="s">
        <v>203</v>
      </c>
      <c r="Z279" s="236" t="s">
        <v>1574</v>
      </c>
      <c r="AA279" s="236"/>
      <c r="AB279" s="236" t="s">
        <v>204</v>
      </c>
      <c r="AC279" s="236" t="s">
        <v>205</v>
      </c>
      <c r="AD279" s="236">
        <v>0</v>
      </c>
      <c r="AE279" s="236" t="s">
        <v>206</v>
      </c>
      <c r="AF279" s="236">
        <v>24</v>
      </c>
      <c r="AG279" s="236" t="s">
        <v>319</v>
      </c>
      <c r="AH279" s="236" t="s">
        <v>320</v>
      </c>
      <c r="AI279" s="236" t="s">
        <v>209</v>
      </c>
      <c r="AJ279" s="236">
        <v>6</v>
      </c>
      <c r="AK279" s="237">
        <v>45887</v>
      </c>
      <c r="AL279" s="236" t="s">
        <v>195</v>
      </c>
    </row>
    <row r="280" spans="1:38" ht="61.2" x14ac:dyDescent="0.3">
      <c r="A280" s="5" t="str">
        <f>TRIM(Z280)</f>
        <v>61209</v>
      </c>
      <c r="B280" s="228" t="str">
        <f>IFERROR(VLOOKUP(Table3[[#This Row],[Truck Number]], HolmanReport!C:C,1,0), "Research w.Holman")</f>
        <v>Research w.Holman</v>
      </c>
      <c r="C28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0" s="229">
        <f ca="1">IF(Table3[[#This Row],[Ticket Status]]="OPEN", SUM((TODAY())-Table3[[#This Row],[Original Start Date]]), "Not Open")</f>
        <v>56</v>
      </c>
      <c r="E280" s="229" t="str">
        <f>Table3[[#This Row],[Renter Name]]</f>
        <v>LUIS RUIZ</v>
      </c>
      <c r="F280" s="229" t="str">
        <f>IFERROR(VLOOKUP(Table3[[#This Row],[Rental under Name: ]], 'TPMS-Auto'!C:G,5,0), "RESEARCH!!")</f>
        <v>LRUIZ1</v>
      </c>
      <c r="G280" s="229" t="str">
        <f>IFERROR(VLOOKUP(Table3[[#This Row],[Truck Number]],'TPMS-Auto'!$A:$K,3, 0), "Not Assigned in TPMS!!")</f>
        <v>LUIS RUIZ</v>
      </c>
      <c r="H280" s="229" t="str">
        <f>IFERROR(VLOOKUP(Table3[[#This Row],[Truck Number]],'TPMS-Auto'!$A:$K,7, 0), "Not Assigned in TPMS!!")</f>
        <v>LRUIZ1</v>
      </c>
      <c r="I280" s="69" t="str">
        <f>IFERROR(VLOOKUP(Table3[[#This Row],[Truck Number]], Query1[[TRUCK_LU]:[Service Date]],25, 0), "Not Assigned in TPMS!!")</f>
        <v>Not Assigned in TPMS!!</v>
      </c>
      <c r="J280" s="69" t="str">
        <f>IF(E280=E279, "Yes", "No")</f>
        <v>No</v>
      </c>
      <c r="K280" s="236" t="s">
        <v>2959</v>
      </c>
      <c r="L280" s="236" t="s">
        <v>2506</v>
      </c>
      <c r="M280" s="236" t="s">
        <v>215</v>
      </c>
      <c r="N280" s="236" t="s">
        <v>2960</v>
      </c>
      <c r="O280" s="237">
        <v>46060</v>
      </c>
      <c r="P280" s="236" t="s">
        <v>484</v>
      </c>
      <c r="Q280" s="236" t="s">
        <v>485</v>
      </c>
      <c r="R280" s="236" t="s">
        <v>279</v>
      </c>
      <c r="S280" s="236" t="s">
        <v>202</v>
      </c>
      <c r="T280" s="236">
        <v>30</v>
      </c>
      <c r="U280" s="236">
        <v>3</v>
      </c>
      <c r="V280" s="238">
        <v>69</v>
      </c>
      <c r="W280" s="236">
        <v>1</v>
      </c>
      <c r="X280" s="236">
        <v>27</v>
      </c>
      <c r="Y280" s="236" t="s">
        <v>203</v>
      </c>
      <c r="Z280" s="236" t="s">
        <v>2505</v>
      </c>
      <c r="AA280" s="236"/>
      <c r="AB280" s="236" t="s">
        <v>204</v>
      </c>
      <c r="AC280" s="236" t="s">
        <v>205</v>
      </c>
      <c r="AD280" s="236">
        <v>0</v>
      </c>
      <c r="AE280" s="236" t="s">
        <v>206</v>
      </c>
      <c r="AF280" s="236">
        <v>25</v>
      </c>
      <c r="AG280" s="236" t="s">
        <v>207</v>
      </c>
      <c r="AH280" s="236" t="s">
        <v>208</v>
      </c>
      <c r="AI280" s="236" t="s">
        <v>209</v>
      </c>
      <c r="AJ280" s="236">
        <v>1</v>
      </c>
      <c r="AK280" s="237">
        <v>46030</v>
      </c>
      <c r="AL280" s="236" t="s">
        <v>223</v>
      </c>
    </row>
    <row r="281" spans="1:38" ht="61.2" x14ac:dyDescent="0.3">
      <c r="A281" s="5" t="str">
        <f>TRIM(Z281)</f>
        <v>61212</v>
      </c>
      <c r="B281" s="228" t="str">
        <f>IFERROR(VLOOKUP(Table3[[#This Row],[Truck Number]], HolmanReport!C:C,1,0), "Research w.Holman")</f>
        <v>61212</v>
      </c>
      <c r="C28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1" s="229">
        <f ca="1">IF(Table3[[#This Row],[Ticket Status]]="OPEN", SUM((TODAY())-Table3[[#This Row],[Original Start Date]]), "Not Open")</f>
        <v>232</v>
      </c>
      <c r="E281" s="229" t="str">
        <f>Table3[[#This Row],[Renter Name]]</f>
        <v>LATARGI FOWLER</v>
      </c>
      <c r="F281" s="229" t="str">
        <f>IFERROR(VLOOKUP(Table3[[#This Row],[Rental under Name: ]], 'TPMS-Auto'!C:G,5,0), "RESEARCH!!")</f>
        <v>LFOWLER</v>
      </c>
      <c r="G281" s="229" t="str">
        <f>IFERROR(VLOOKUP(Table3[[#This Row],[Truck Number]],'TPMS-Auto'!$A:$K,3, 0), "Not Assigned in TPMS!!")</f>
        <v>Not Assigned in TPMS!!</v>
      </c>
      <c r="H281" s="229" t="str">
        <f>IFERROR(VLOOKUP(Table3[[#This Row],[Truck Number]],'TPMS-Auto'!$A:$K,7, 0), "Not Assigned in TPMS!!")</f>
        <v>Not Assigned in TPMS!!</v>
      </c>
      <c r="I281" s="69" t="str">
        <f>IFERROR(VLOOKUP(Table3[[#This Row],[Truck Number]], Query1[[TRUCK_LU]:[Service Date]],25, 0), "Not Assigned in TPMS!!")</f>
        <v>Not Assigned in TPMS!!</v>
      </c>
      <c r="J281" s="69" t="str">
        <f>IF(E281=E280, "Yes", "No")</f>
        <v>No</v>
      </c>
      <c r="K281" s="236" t="s">
        <v>2961</v>
      </c>
      <c r="L281" s="236" t="s">
        <v>1580</v>
      </c>
      <c r="M281" s="236" t="s">
        <v>197</v>
      </c>
      <c r="N281" s="236" t="s">
        <v>2962</v>
      </c>
      <c r="O281" s="237">
        <v>46064</v>
      </c>
      <c r="P281" s="236" t="s">
        <v>484</v>
      </c>
      <c r="Q281" s="236" t="s">
        <v>485</v>
      </c>
      <c r="R281" s="236" t="s">
        <v>279</v>
      </c>
      <c r="S281" s="236" t="s">
        <v>202</v>
      </c>
      <c r="T281" s="236">
        <v>20</v>
      </c>
      <c r="U281" s="236">
        <v>10</v>
      </c>
      <c r="V281" s="238">
        <v>69</v>
      </c>
      <c r="W281" s="236">
        <v>1</v>
      </c>
      <c r="X281" s="236">
        <v>23</v>
      </c>
      <c r="Y281" s="236" t="s">
        <v>203</v>
      </c>
      <c r="Z281" s="236" t="s">
        <v>1579</v>
      </c>
      <c r="AA281" s="236"/>
      <c r="AB281" s="236" t="s">
        <v>204</v>
      </c>
      <c r="AC281" s="236" t="s">
        <v>205</v>
      </c>
      <c r="AD281" s="236">
        <v>3</v>
      </c>
      <c r="AE281" s="236" t="s">
        <v>206</v>
      </c>
      <c r="AF281" s="236">
        <v>26</v>
      </c>
      <c r="AG281" s="236" t="s">
        <v>207</v>
      </c>
      <c r="AH281" s="236" t="s">
        <v>208</v>
      </c>
      <c r="AI281" s="236" t="s">
        <v>209</v>
      </c>
      <c r="AJ281" s="236">
        <v>7</v>
      </c>
      <c r="AK281" s="237">
        <v>45854</v>
      </c>
      <c r="AL281" s="236" t="s">
        <v>195</v>
      </c>
    </row>
    <row r="282" spans="1:38" ht="61.2" x14ac:dyDescent="0.3">
      <c r="A282" s="5" t="str">
        <f>TRIM(Z282)</f>
        <v>61232</v>
      </c>
      <c r="B282" s="228" t="str">
        <f>IFERROR(VLOOKUP(Table3[[#This Row],[Truck Number]], HolmanReport!C:C,1,0), "Research w.Holman")</f>
        <v>61232</v>
      </c>
      <c r="C28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2" s="229">
        <f ca="1">IF(Table3[[#This Row],[Ticket Status]]="OPEN", SUM((TODAY())-Table3[[#This Row],[Original Start Date]]), "Not Open")</f>
        <v>141</v>
      </c>
      <c r="E282" s="229" t="str">
        <f>Table3[[#This Row],[Renter Name]]</f>
        <v>JACOB STEVENSON</v>
      </c>
      <c r="F282" s="229" t="str">
        <f>IFERROR(VLOOKUP(Table3[[#This Row],[Rental under Name: ]], 'TPMS-Auto'!C:G,5,0), "RESEARCH!!")</f>
        <v>RESEARCH!!</v>
      </c>
      <c r="G282" s="229" t="str">
        <f>IFERROR(VLOOKUP(Table3[[#This Row],[Truck Number]],'TPMS-Auto'!$A:$K,3, 0), "Not Assigned in TPMS!!")</f>
        <v>Not Assigned in TPMS!!</v>
      </c>
      <c r="H282" s="229" t="str">
        <f>IFERROR(VLOOKUP(Table3[[#This Row],[Truck Number]],'TPMS-Auto'!$A:$K,7, 0), "Not Assigned in TPMS!!")</f>
        <v>Not Assigned in TPMS!!</v>
      </c>
      <c r="I282" s="69" t="str">
        <f>IFERROR(VLOOKUP(Table3[[#This Row],[Truck Number]], Query1[[TRUCK_LU]:[Service Date]],25, 0), "Not Assigned in TPMS!!")</f>
        <v>Not Assigned in TPMS!!</v>
      </c>
      <c r="J282" s="69" t="str">
        <f>IF(E282=E281, "Yes", "No")</f>
        <v>No</v>
      </c>
      <c r="K282" s="236" t="s">
        <v>2963</v>
      </c>
      <c r="L282" s="236" t="s">
        <v>1585</v>
      </c>
      <c r="M282" s="236" t="s">
        <v>197</v>
      </c>
      <c r="N282" s="236" t="s">
        <v>2964</v>
      </c>
      <c r="O282" s="237">
        <v>46065</v>
      </c>
      <c r="P282" s="236" t="s">
        <v>266</v>
      </c>
      <c r="Q282" s="236" t="s">
        <v>267</v>
      </c>
      <c r="R282" s="236" t="s">
        <v>268</v>
      </c>
      <c r="S282" s="236" t="s">
        <v>220</v>
      </c>
      <c r="T282" s="236">
        <v>30</v>
      </c>
      <c r="U282" s="236">
        <v>1</v>
      </c>
      <c r="V282" s="238">
        <v>68</v>
      </c>
      <c r="W282" s="236">
        <v>2</v>
      </c>
      <c r="X282" s="236">
        <v>22</v>
      </c>
      <c r="Y282" s="236" t="s">
        <v>203</v>
      </c>
      <c r="Z282" s="236" t="s">
        <v>1584</v>
      </c>
      <c r="AA282" s="236"/>
      <c r="AB282" s="236" t="s">
        <v>204</v>
      </c>
      <c r="AC282" s="236" t="s">
        <v>205</v>
      </c>
      <c r="AD282" s="236">
        <v>0</v>
      </c>
      <c r="AE282" s="236" t="s">
        <v>206</v>
      </c>
      <c r="AF282" s="236">
        <v>24</v>
      </c>
      <c r="AG282" s="236" t="s">
        <v>319</v>
      </c>
      <c r="AH282" s="236" t="s">
        <v>2888</v>
      </c>
      <c r="AI282" s="236" t="s">
        <v>209</v>
      </c>
      <c r="AJ282" s="236">
        <v>4</v>
      </c>
      <c r="AK282" s="237">
        <v>45945</v>
      </c>
      <c r="AL282" s="236" t="s">
        <v>195</v>
      </c>
    </row>
    <row r="283" spans="1:38" ht="61.2" x14ac:dyDescent="0.3">
      <c r="A283" s="5" t="str">
        <f>TRIM(Z283)</f>
        <v>61241</v>
      </c>
      <c r="B283" s="228" t="str">
        <f>IFERROR(VLOOKUP(Table3[[#This Row],[Truck Number]], HolmanReport!C:C,1,0), "Research w.Holman")</f>
        <v>Research w.Holman</v>
      </c>
      <c r="C28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3" s="229">
        <f ca="1">IF(Table3[[#This Row],[Ticket Status]]="OPEN", SUM((TODAY())-Table3[[#This Row],[Original Start Date]]), "Not Open")</f>
        <v>62</v>
      </c>
      <c r="E283" s="229" t="str">
        <f>Table3[[#This Row],[Renter Name]]</f>
        <v>JACOB DOBBS</v>
      </c>
      <c r="F283" s="229" t="str">
        <f>IFERROR(VLOOKUP(Table3[[#This Row],[Rental under Name: ]], 'TPMS-Auto'!C:G,5,0), "RESEARCH!!")</f>
        <v>JDOBBS</v>
      </c>
      <c r="G283" s="229" t="str">
        <f>IFERROR(VLOOKUP(Table3[[#This Row],[Truck Number]],'TPMS-Auto'!$A:$K,3, 0), "Not Assigned in TPMS!!")</f>
        <v>Not Assigned in TPMS!!</v>
      </c>
      <c r="H283" s="229" t="str">
        <f>IFERROR(VLOOKUP(Table3[[#This Row],[Truck Number]],'TPMS-Auto'!$A:$K,7, 0), "Not Assigned in TPMS!!")</f>
        <v>Not Assigned in TPMS!!</v>
      </c>
      <c r="I283" s="69" t="str">
        <f>IFERROR(VLOOKUP(Table3[[#This Row],[Truck Number]], Query1[[TRUCK_LU]:[Service Date]],25, 0), "Not Assigned in TPMS!!")</f>
        <v>Not Assigned in TPMS!!</v>
      </c>
      <c r="J283" s="69" t="str">
        <f>IF(E283=E282, "Yes", "No")</f>
        <v>No</v>
      </c>
      <c r="K283" s="236" t="s">
        <v>2965</v>
      </c>
      <c r="L283" s="236" t="s">
        <v>2511</v>
      </c>
      <c r="M283" s="236" t="s">
        <v>197</v>
      </c>
      <c r="N283" s="236" t="s">
        <v>2966</v>
      </c>
      <c r="O283" s="237">
        <v>46054</v>
      </c>
      <c r="P283" s="236" t="s">
        <v>2515</v>
      </c>
      <c r="Q283" s="236" t="s">
        <v>782</v>
      </c>
      <c r="R283" s="236" t="s">
        <v>297</v>
      </c>
      <c r="S283" s="236" t="s">
        <v>220</v>
      </c>
      <c r="T283" s="236">
        <v>30</v>
      </c>
      <c r="U283" s="236">
        <v>6</v>
      </c>
      <c r="V283" s="238">
        <v>68</v>
      </c>
      <c r="W283" s="236">
        <v>3</v>
      </c>
      <c r="X283" s="236">
        <v>33</v>
      </c>
      <c r="Y283" s="236" t="s">
        <v>203</v>
      </c>
      <c r="Z283" s="236" t="s">
        <v>2510</v>
      </c>
      <c r="AA283" s="236"/>
      <c r="AB283" s="236" t="s">
        <v>204</v>
      </c>
      <c r="AC283" s="236" t="s">
        <v>205</v>
      </c>
      <c r="AD283" s="236">
        <v>0</v>
      </c>
      <c r="AE283" s="236" t="s">
        <v>206</v>
      </c>
      <c r="AF283" s="236">
        <v>26</v>
      </c>
      <c r="AG283" s="236" t="s">
        <v>319</v>
      </c>
      <c r="AH283" s="236" t="s">
        <v>320</v>
      </c>
      <c r="AI283" s="236" t="s">
        <v>209</v>
      </c>
      <c r="AJ283" s="236">
        <v>1</v>
      </c>
      <c r="AK283" s="237">
        <v>46024</v>
      </c>
      <c r="AL283" s="236" t="s">
        <v>195</v>
      </c>
    </row>
    <row r="284" spans="1:38" ht="61.2" x14ac:dyDescent="0.3">
      <c r="A284" s="5" t="str">
        <f>TRIM(Z284)</f>
        <v>61262</v>
      </c>
      <c r="B284" s="228" t="str">
        <f>IFERROR(VLOOKUP(Table3[[#This Row],[Truck Number]], HolmanReport!C:C,1,0), "Research w.Holman")</f>
        <v>61262</v>
      </c>
      <c r="C28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84" s="229">
        <f ca="1">IF(Table3[[#This Row],[Ticket Status]]="OPEN", SUM((TODAY())-Table3[[#This Row],[Original Start Date]]), "Not Open")</f>
        <v>6</v>
      </c>
      <c r="E284" s="229" t="str">
        <f>Table3[[#This Row],[Renter Name]]</f>
        <v>STACEY FINDLEY</v>
      </c>
      <c r="F284" s="229" t="str">
        <f>IFERROR(VLOOKUP(Table3[[#This Row],[Rental under Name: ]], 'TPMS-Auto'!C:G,5,0), "RESEARCH!!")</f>
        <v>SFINDLE</v>
      </c>
      <c r="G284" s="229" t="str">
        <f>IFERROR(VLOOKUP(Table3[[#This Row],[Truck Number]],'TPMS-Auto'!$A:$K,3, 0), "Not Assigned in TPMS!!")</f>
        <v>STACEY FINDLEY</v>
      </c>
      <c r="H284" s="229" t="str">
        <f>IFERROR(VLOOKUP(Table3[[#This Row],[Truck Number]],'TPMS-Auto'!$A:$K,7, 0), "Not Assigned in TPMS!!")</f>
        <v>SFINDLE</v>
      </c>
      <c r="I284" s="69" t="str">
        <f>IFERROR(VLOOKUP(Table3[[#This Row],[Truck Number]], Query1[[TRUCK_LU]:[Service Date]],25, 0), "Not Assigned in TPMS!!")</f>
        <v>Not Assigned in TPMS!!</v>
      </c>
      <c r="J284" s="69" t="str">
        <f>IF(E284=E283, "Yes", "No")</f>
        <v>No</v>
      </c>
      <c r="K284" s="236" t="s">
        <v>31268</v>
      </c>
      <c r="L284" s="236" t="s">
        <v>8278</v>
      </c>
      <c r="M284" s="236" t="s">
        <v>197</v>
      </c>
      <c r="N284" s="236" t="s">
        <v>31269</v>
      </c>
      <c r="O284" s="237">
        <v>46080</v>
      </c>
      <c r="P284" s="236" t="s">
        <v>1508</v>
      </c>
      <c r="Q284" s="236" t="s">
        <v>1509</v>
      </c>
      <c r="R284" s="236" t="s">
        <v>1502</v>
      </c>
      <c r="S284" s="236" t="s">
        <v>336</v>
      </c>
      <c r="T284" s="236">
        <v>7</v>
      </c>
      <c r="U284" s="236">
        <v>7</v>
      </c>
      <c r="V284" s="238">
        <v>75.290000000000006</v>
      </c>
      <c r="W284" s="236">
        <v>0</v>
      </c>
      <c r="X284" s="236">
        <v>7</v>
      </c>
      <c r="Y284" s="236" t="s">
        <v>203</v>
      </c>
      <c r="Z284" s="236" t="s">
        <v>5240</v>
      </c>
      <c r="AA284" s="236"/>
      <c r="AB284" s="236" t="s">
        <v>204</v>
      </c>
      <c r="AC284" s="236" t="s">
        <v>205</v>
      </c>
      <c r="AD284" s="236">
        <v>0</v>
      </c>
      <c r="AE284" s="236" t="s">
        <v>206</v>
      </c>
      <c r="AF284" s="236">
        <v>25</v>
      </c>
      <c r="AG284" s="236" t="s">
        <v>207</v>
      </c>
      <c r="AH284" s="236" t="s">
        <v>208</v>
      </c>
      <c r="AI284" s="236" t="s">
        <v>209</v>
      </c>
      <c r="AJ284" s="236">
        <v>0</v>
      </c>
      <c r="AK284" s="237">
        <v>46080</v>
      </c>
      <c r="AL284" s="236" t="s">
        <v>195</v>
      </c>
    </row>
    <row r="285" spans="1:38" ht="61.2" x14ac:dyDescent="0.3">
      <c r="A285" s="5" t="str">
        <f>TRIM(Z285)</f>
        <v>61272</v>
      </c>
      <c r="B285" s="228" t="str">
        <f>IFERROR(VLOOKUP(Table3[[#This Row],[Truck Number]], HolmanReport!C:C,1,0), "Research w.Holman")</f>
        <v>Research w.Holman</v>
      </c>
      <c r="C28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5" s="229">
        <f ca="1">IF(Table3[[#This Row],[Ticket Status]]="OPEN", SUM((TODAY())-Table3[[#This Row],[Original Start Date]]), "Not Open")</f>
        <v>66</v>
      </c>
      <c r="E285" s="229" t="str">
        <f>Table3[[#This Row],[Renter Name]]</f>
        <v>GARY MOREHOUSE</v>
      </c>
      <c r="F285" s="229" t="str">
        <f>IFERROR(VLOOKUP(Table3[[#This Row],[Rental under Name: ]], 'TPMS-Auto'!C:G,5,0), "RESEARCH!!")</f>
        <v>GMOREHO</v>
      </c>
      <c r="G285" s="229" t="str">
        <f>IFERROR(VLOOKUP(Table3[[#This Row],[Truck Number]],'TPMS-Auto'!$A:$K,3, 0), "Not Assigned in TPMS!!")</f>
        <v>GARY MOREHOUSE</v>
      </c>
      <c r="H285" s="229" t="str">
        <f>IFERROR(VLOOKUP(Table3[[#This Row],[Truck Number]],'TPMS-Auto'!$A:$K,7, 0), "Not Assigned in TPMS!!")</f>
        <v>GMOREHO</v>
      </c>
      <c r="I285" s="69" t="str">
        <f>IFERROR(VLOOKUP(Table3[[#This Row],[Truck Number]], Query1[[TRUCK_LU]:[Service Date]],25, 0), "Not Assigned in TPMS!!")</f>
        <v>Not Assigned in TPMS!!</v>
      </c>
      <c r="J285" s="69" t="str">
        <f>IF(E285=E284, "Yes", "No")</f>
        <v>No</v>
      </c>
      <c r="K285" s="236" t="s">
        <v>31384</v>
      </c>
      <c r="L285" s="236" t="s">
        <v>2523</v>
      </c>
      <c r="M285" s="236" t="s">
        <v>197</v>
      </c>
      <c r="N285" s="236" t="s">
        <v>31385</v>
      </c>
      <c r="O285" s="237">
        <v>46080</v>
      </c>
      <c r="P285" s="236" t="s">
        <v>2527</v>
      </c>
      <c r="Q285" s="236" t="s">
        <v>2528</v>
      </c>
      <c r="R285" s="236" t="s">
        <v>1472</v>
      </c>
      <c r="S285" s="236" t="s">
        <v>220</v>
      </c>
      <c r="T285" s="236">
        <v>13</v>
      </c>
      <c r="U285" s="236">
        <v>13</v>
      </c>
      <c r="V285" s="238">
        <v>72</v>
      </c>
      <c r="W285" s="236">
        <v>0</v>
      </c>
      <c r="X285" s="236">
        <v>7</v>
      </c>
      <c r="Y285" s="236" t="s">
        <v>203</v>
      </c>
      <c r="Z285" s="236" t="s">
        <v>2522</v>
      </c>
      <c r="AA285" s="236"/>
      <c r="AB285" s="236" t="s">
        <v>204</v>
      </c>
      <c r="AC285" s="236" t="s">
        <v>205</v>
      </c>
      <c r="AD285" s="236">
        <v>0</v>
      </c>
      <c r="AE285" s="236" t="s">
        <v>206</v>
      </c>
      <c r="AF285" s="236">
        <v>25</v>
      </c>
      <c r="AG285" s="236" t="s">
        <v>207</v>
      </c>
      <c r="AH285" s="236" t="s">
        <v>208</v>
      </c>
      <c r="AI285" s="236" t="s">
        <v>209</v>
      </c>
      <c r="AJ285" s="236">
        <v>2</v>
      </c>
      <c r="AK285" s="237">
        <v>46020</v>
      </c>
      <c r="AL285" s="236" t="s">
        <v>195</v>
      </c>
    </row>
    <row r="286" spans="1:38" ht="61.2" x14ac:dyDescent="0.3">
      <c r="A286" s="5" t="str">
        <f>TRIM(Z286)</f>
        <v>61301</v>
      </c>
      <c r="B286" s="228" t="str">
        <f>IFERROR(VLOOKUP(Table3[[#This Row],[Truck Number]], HolmanReport!C:C,1,0), "Research w.Holman")</f>
        <v>Research w.Holman</v>
      </c>
      <c r="C28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6" s="229">
        <f ca="1">IF(Table3[[#This Row],[Ticket Status]]="OPEN", SUM((TODAY())-Table3[[#This Row],[Original Start Date]]), "Not Open")</f>
        <v>80</v>
      </c>
      <c r="E286" s="229" t="str">
        <f>Table3[[#This Row],[Renter Name]]</f>
        <v>BARRY FOLKS</v>
      </c>
      <c r="F286" s="229" t="str">
        <f>IFERROR(VLOOKUP(Table3[[#This Row],[Rental under Name: ]], 'TPMS-Auto'!C:G,5,0), "RESEARCH!!")</f>
        <v>BFOLKS</v>
      </c>
      <c r="G286" s="229" t="str">
        <f>IFERROR(VLOOKUP(Table3[[#This Row],[Truck Number]],'TPMS-Auto'!$A:$K,3, 0), "Not Assigned in TPMS!!")</f>
        <v>BARRY FOLKS</v>
      </c>
      <c r="H286" s="229" t="str">
        <f>IFERROR(VLOOKUP(Table3[[#This Row],[Truck Number]],'TPMS-Auto'!$A:$K,7, 0), "Not Assigned in TPMS!!")</f>
        <v>BFOLKS</v>
      </c>
      <c r="I286" s="69" t="str">
        <f>IFERROR(VLOOKUP(Table3[[#This Row],[Truck Number]], Query1[[TRUCK_LU]:[Service Date]],25, 0), "Not Assigned in TPMS!!")</f>
        <v>Not Assigned in TPMS!!</v>
      </c>
      <c r="J286" s="69" t="str">
        <f>IF(E286=E285, "Yes", "No")</f>
        <v>No</v>
      </c>
      <c r="K286" s="236" t="s">
        <v>2967</v>
      </c>
      <c r="L286" s="236" t="s">
        <v>1885</v>
      </c>
      <c r="M286" s="236" t="s">
        <v>197</v>
      </c>
      <c r="N286" s="236" t="s">
        <v>2968</v>
      </c>
      <c r="O286" s="237">
        <v>46066</v>
      </c>
      <c r="P286" s="236" t="s">
        <v>617</v>
      </c>
      <c r="Q286" s="236" t="s">
        <v>618</v>
      </c>
      <c r="R286" s="236" t="s">
        <v>619</v>
      </c>
      <c r="S286" s="236" t="s">
        <v>367</v>
      </c>
      <c r="T286" s="236">
        <v>25</v>
      </c>
      <c r="U286" s="236">
        <v>7</v>
      </c>
      <c r="V286" s="238">
        <v>72</v>
      </c>
      <c r="W286" s="236">
        <v>2</v>
      </c>
      <c r="X286" s="236">
        <v>21</v>
      </c>
      <c r="Y286" s="236" t="s">
        <v>203</v>
      </c>
      <c r="Z286" s="236" t="s">
        <v>1884</v>
      </c>
      <c r="AA286" s="236"/>
      <c r="AB286" s="236" t="s">
        <v>204</v>
      </c>
      <c r="AC286" s="236" t="s">
        <v>205</v>
      </c>
      <c r="AD286" s="236">
        <v>0</v>
      </c>
      <c r="AE286" s="236" t="s">
        <v>206</v>
      </c>
      <c r="AF286" s="236">
        <v>24</v>
      </c>
      <c r="AG286" s="236" t="s">
        <v>743</v>
      </c>
      <c r="AH286" s="236" t="s">
        <v>1018</v>
      </c>
      <c r="AI286" s="236" t="s">
        <v>209</v>
      </c>
      <c r="AJ286" s="236">
        <v>2</v>
      </c>
      <c r="AK286" s="237">
        <v>46006</v>
      </c>
      <c r="AL286" s="236" t="s">
        <v>195</v>
      </c>
    </row>
    <row r="287" spans="1:38" ht="61.2" x14ac:dyDescent="0.3">
      <c r="A287" s="5" t="str">
        <f>TRIM(Z287)</f>
        <v>61302</v>
      </c>
      <c r="B287" s="228" t="str">
        <f>IFERROR(VLOOKUP(Table3[[#This Row],[Truck Number]], HolmanReport!C:C,1,0), "Research w.Holman")</f>
        <v>61302</v>
      </c>
      <c r="C287" s="228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87" s="229">
        <f ca="1">IF(Table3[[#This Row],[Ticket Status]]="OPEN", SUM((TODAY())-Table3[[#This Row],[Original Start Date]]), "Not Open")</f>
        <v>24</v>
      </c>
      <c r="E287" s="229" t="str">
        <f>Table3[[#This Row],[Renter Name]]</f>
        <v>MOHAMMAD NIZAM</v>
      </c>
      <c r="F287" s="229" t="str">
        <f>IFERROR(VLOOKUP(Table3[[#This Row],[Rental under Name: ]], 'TPMS-Auto'!C:G,5,0), "RESEARCH!!")</f>
        <v>RESEARCH!!</v>
      </c>
      <c r="G287" s="229" t="str">
        <f>IFERROR(VLOOKUP(Table3[[#This Row],[Truck Number]],'TPMS-Auto'!$A:$K,3, 0), "Not Assigned in TPMS!!")</f>
        <v>MOHAMMAD HAROON NIZAM</v>
      </c>
      <c r="H287" s="229" t="str">
        <f>IFERROR(VLOOKUP(Table3[[#This Row],[Truck Number]],'TPMS-Auto'!$A:$K,7, 0), "Not Assigned in TPMS!!")</f>
        <v>MNIZAM</v>
      </c>
      <c r="I287" s="69" t="str">
        <f>IFERROR(VLOOKUP(Table3[[#This Row],[Truck Number]], Query1[[TRUCK_LU]:[Service Date]],25, 0), "Not Assigned in TPMS!!")</f>
        <v>Not Assigned in TPMS!!</v>
      </c>
      <c r="J287" s="69" t="str">
        <f>IF(E287=E286, "Yes", "No")</f>
        <v>No</v>
      </c>
      <c r="K287" s="236" t="s">
        <v>3252</v>
      </c>
      <c r="L287" s="236" t="s">
        <v>3249</v>
      </c>
      <c r="M287" s="236" t="s">
        <v>197</v>
      </c>
      <c r="N287" s="236" t="s">
        <v>3253</v>
      </c>
      <c r="O287" s="237">
        <v>46062</v>
      </c>
      <c r="P287" s="236" t="s">
        <v>3254</v>
      </c>
      <c r="Q287" s="236" t="s">
        <v>3255</v>
      </c>
      <c r="R287" s="236" t="s">
        <v>328</v>
      </c>
      <c r="S287" s="236" t="s">
        <v>202</v>
      </c>
      <c r="T287" s="236">
        <v>24</v>
      </c>
      <c r="U287" s="236">
        <v>14</v>
      </c>
      <c r="V287" s="238">
        <v>72</v>
      </c>
      <c r="W287" s="236">
        <v>1</v>
      </c>
      <c r="X287" s="236">
        <v>25</v>
      </c>
      <c r="Y287" s="236" t="s">
        <v>203</v>
      </c>
      <c r="Z287" s="236" t="s">
        <v>3248</v>
      </c>
      <c r="AA287" s="236"/>
      <c r="AB287" s="236" t="s">
        <v>204</v>
      </c>
      <c r="AC287" s="236"/>
      <c r="AD287" s="236">
        <v>1</v>
      </c>
      <c r="AE287" s="236" t="s">
        <v>206</v>
      </c>
      <c r="AF287" s="236">
        <v>25</v>
      </c>
      <c r="AG287" s="236" t="s">
        <v>207</v>
      </c>
      <c r="AH287" s="236" t="s">
        <v>208</v>
      </c>
      <c r="AI287" s="236" t="s">
        <v>209</v>
      </c>
      <c r="AJ287" s="236">
        <v>0</v>
      </c>
      <c r="AK287" s="237">
        <v>46062</v>
      </c>
      <c r="AL287" s="236" t="s">
        <v>195</v>
      </c>
    </row>
    <row r="288" spans="1:38" ht="61.2" x14ac:dyDescent="0.3">
      <c r="A288" s="5" t="str">
        <f>TRIM(Z288)</f>
        <v>61307</v>
      </c>
      <c r="B288" s="228" t="str">
        <f>IFERROR(VLOOKUP(Table3[[#This Row],[Truck Number]], HolmanReport!C:C,1,0), "Research w.Holman")</f>
        <v>61307</v>
      </c>
      <c r="C28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8" s="229">
        <f ca="1">IF(Table3[[#This Row],[Ticket Status]]="OPEN", SUM((TODAY())-Table3[[#This Row],[Original Start Date]]), "Not Open")</f>
        <v>65</v>
      </c>
      <c r="E288" s="229" t="str">
        <f>Table3[[#This Row],[Renter Name]]</f>
        <v>WAYNE KELLEY</v>
      </c>
      <c r="F288" s="229" t="str">
        <f>IFERROR(VLOOKUP(Table3[[#This Row],[Rental under Name: ]], 'TPMS-Auto'!C:G,5,0), "RESEARCH!!")</f>
        <v>WKELLE</v>
      </c>
      <c r="G288" s="229" t="str">
        <f>IFERROR(VLOOKUP(Table3[[#This Row],[Truck Number]],'TPMS-Auto'!$A:$K,3, 0), "Not Assigned in TPMS!!")</f>
        <v>Not Assigned in TPMS!!</v>
      </c>
      <c r="H288" s="229" t="str">
        <f>IFERROR(VLOOKUP(Table3[[#This Row],[Truck Number]],'TPMS-Auto'!$A:$K,7, 0), "Not Assigned in TPMS!!")</f>
        <v>Not Assigned in TPMS!!</v>
      </c>
      <c r="I288" s="69" t="str">
        <f>IFERROR(VLOOKUP(Table3[[#This Row],[Truck Number]], Query1[[TRUCK_LU]:[Service Date]],25, 0), "Not Assigned in TPMS!!")</f>
        <v>Not Assigned in TPMS!!</v>
      </c>
      <c r="J288" s="69" t="str">
        <f>IF(E288=E287, "Yes", "No")</f>
        <v>No</v>
      </c>
      <c r="K288" s="236" t="s">
        <v>31319</v>
      </c>
      <c r="L288" s="236" t="s">
        <v>2538</v>
      </c>
      <c r="M288" s="236" t="s">
        <v>197</v>
      </c>
      <c r="N288" s="236" t="s">
        <v>31320</v>
      </c>
      <c r="O288" s="237">
        <v>46081</v>
      </c>
      <c r="P288" s="236" t="s">
        <v>2542</v>
      </c>
      <c r="Q288" s="236" t="s">
        <v>2543</v>
      </c>
      <c r="R288" s="236" t="s">
        <v>541</v>
      </c>
      <c r="S288" s="236" t="s">
        <v>220</v>
      </c>
      <c r="T288" s="236">
        <v>8</v>
      </c>
      <c r="U288" s="236">
        <v>2</v>
      </c>
      <c r="V288" s="238">
        <v>72</v>
      </c>
      <c r="W288" s="236">
        <v>1</v>
      </c>
      <c r="X288" s="236">
        <v>6</v>
      </c>
      <c r="Y288" s="236" t="s">
        <v>203</v>
      </c>
      <c r="Z288" s="236" t="s">
        <v>2537</v>
      </c>
      <c r="AA288" s="236"/>
      <c r="AB288" s="236" t="s">
        <v>204</v>
      </c>
      <c r="AC288" s="236" t="s">
        <v>205</v>
      </c>
      <c r="AD288" s="236">
        <v>0</v>
      </c>
      <c r="AE288" s="236" t="s">
        <v>206</v>
      </c>
      <c r="AF288" s="236">
        <v>25</v>
      </c>
      <c r="AG288" s="236" t="s">
        <v>221</v>
      </c>
      <c r="AH288" s="236" t="s">
        <v>2077</v>
      </c>
      <c r="AI288" s="236" t="s">
        <v>209</v>
      </c>
      <c r="AJ288" s="236">
        <v>2</v>
      </c>
      <c r="AK288" s="237">
        <v>46021</v>
      </c>
      <c r="AL288" s="236" t="s">
        <v>195</v>
      </c>
    </row>
    <row r="289" spans="1:38" ht="61.2" x14ac:dyDescent="0.3">
      <c r="A289" s="5" t="str">
        <f>TRIM(Z289)</f>
        <v>61309</v>
      </c>
      <c r="B289" s="228" t="str">
        <f>IFERROR(VLOOKUP(Table3[[#This Row],[Truck Number]], HolmanReport!C:C,1,0), "Research w.Holman")</f>
        <v>Research w.Holman</v>
      </c>
      <c r="C28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9" s="229">
        <f ca="1">IF(Table3[[#This Row],[Ticket Status]]="OPEN", SUM((TODAY())-Table3[[#This Row],[Original Start Date]]), "Not Open")</f>
        <v>128</v>
      </c>
      <c r="E289" s="229" t="str">
        <f>Table3[[#This Row],[Renter Name]]</f>
        <v>FARDEEN BASEL</v>
      </c>
      <c r="F289" s="229" t="str">
        <f>IFERROR(VLOOKUP(Table3[[#This Row],[Rental under Name: ]], 'TPMS-Auto'!C:G,5,0), "RESEARCH!!")</f>
        <v>FBASEL</v>
      </c>
      <c r="G289" s="229" t="str">
        <f>IFERROR(VLOOKUP(Table3[[#This Row],[Truck Number]],'TPMS-Auto'!$A:$K,3, 0), "Not Assigned in TPMS!!")</f>
        <v>SAFIULLAH MEHRABI</v>
      </c>
      <c r="H289" s="229" t="str">
        <f>IFERROR(VLOOKUP(Table3[[#This Row],[Truck Number]],'TPMS-Auto'!$A:$K,7, 0), "Not Assigned in TPMS!!")</f>
        <v>SMEHRAB</v>
      </c>
      <c r="I289" s="69" t="str">
        <f>IFERROR(VLOOKUP(Table3[[#This Row],[Truck Number]], Query1[[TRUCK_LU]:[Service Date]],25, 0), "Not Assigned in TPMS!!")</f>
        <v>Not Assigned in TPMS!!</v>
      </c>
      <c r="J289" s="69" t="str">
        <f>IF(E289=E288, "Yes", "No")</f>
        <v>No</v>
      </c>
      <c r="K289" s="236" t="s">
        <v>2969</v>
      </c>
      <c r="L289" s="236" t="s">
        <v>1598</v>
      </c>
      <c r="M289" s="236" t="s">
        <v>197</v>
      </c>
      <c r="N289" s="236" t="s">
        <v>2970</v>
      </c>
      <c r="O289" s="237">
        <v>46078</v>
      </c>
      <c r="P289" s="236" t="s">
        <v>1604</v>
      </c>
      <c r="Q289" s="236" t="s">
        <v>399</v>
      </c>
      <c r="R289" s="236" t="s">
        <v>328</v>
      </c>
      <c r="S289" s="236" t="s">
        <v>202</v>
      </c>
      <c r="T289" s="236">
        <v>17</v>
      </c>
      <c r="U289" s="236">
        <v>3</v>
      </c>
      <c r="V289" s="238">
        <v>72</v>
      </c>
      <c r="W289" s="236">
        <v>1</v>
      </c>
      <c r="X289" s="236">
        <v>9</v>
      </c>
      <c r="Y289" s="236" t="s">
        <v>203</v>
      </c>
      <c r="Z289" s="236" t="s">
        <v>1597</v>
      </c>
      <c r="AA289" s="236"/>
      <c r="AB289" s="236" t="s">
        <v>204</v>
      </c>
      <c r="AC289" s="236"/>
      <c r="AD289" s="236">
        <v>0</v>
      </c>
      <c r="AE289" s="236" t="s">
        <v>206</v>
      </c>
      <c r="AF289" s="236">
        <v>25</v>
      </c>
      <c r="AG289" s="236" t="s">
        <v>251</v>
      </c>
      <c r="AH289" s="236" t="s">
        <v>1605</v>
      </c>
      <c r="AI289" s="236" t="s">
        <v>209</v>
      </c>
      <c r="AJ289" s="236">
        <v>4</v>
      </c>
      <c r="AK289" s="237">
        <v>45958</v>
      </c>
      <c r="AL289" s="236" t="s">
        <v>223</v>
      </c>
    </row>
    <row r="290" spans="1:38" ht="61.2" x14ac:dyDescent="0.3">
      <c r="A290" s="5" t="str">
        <f>TRIM(Z290)</f>
        <v>61310</v>
      </c>
      <c r="B290" s="228" t="str">
        <f>IFERROR(VLOOKUP(Table3[[#This Row],[Truck Number]], HolmanReport!C:C,1,0), "Research w.Holman")</f>
        <v>61310</v>
      </c>
      <c r="C290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90" s="229">
        <f ca="1">IF(Table3[[#This Row],[Ticket Status]]="OPEN", SUM((TODAY())-Table3[[#This Row],[Original Start Date]]), "Not Open")</f>
        <v>20</v>
      </c>
      <c r="E290" s="229" t="str">
        <f>Table3[[#This Row],[Renter Name]]</f>
        <v>SEDIQULLAH QADERI</v>
      </c>
      <c r="F290" s="229" t="str">
        <f>IFERROR(VLOOKUP(Table3[[#This Row],[Rental under Name: ]], 'TPMS-Auto'!C:G,5,0), "RESEARCH!!")</f>
        <v>SQADERI</v>
      </c>
      <c r="G290" s="229" t="str">
        <f>IFERROR(VLOOKUP(Table3[[#This Row],[Truck Number]],'TPMS-Auto'!$A:$K,3, 0), "Not Assigned in TPMS!!")</f>
        <v>SEDIQULLAH QADERI</v>
      </c>
      <c r="H290" s="229" t="str">
        <f>IFERROR(VLOOKUP(Table3[[#This Row],[Truck Number]],'TPMS-Auto'!$A:$K,7, 0), "Not Assigned in TPMS!!")</f>
        <v>SQADERI</v>
      </c>
      <c r="I290" s="69" t="str">
        <f>IFERROR(VLOOKUP(Table3[[#This Row],[Truck Number]], Query1[[TRUCK_LU]:[Service Date]],25, 0), "Not Assigned in TPMS!!")</f>
        <v>Not Assigned in TPMS!!</v>
      </c>
      <c r="J290" s="69" t="str">
        <f>IF(E290=E289, "Yes", "No")</f>
        <v>No</v>
      </c>
      <c r="K290" s="236" t="s">
        <v>3647</v>
      </c>
      <c r="L290" s="236" t="s">
        <v>3645</v>
      </c>
      <c r="M290" s="236" t="s">
        <v>197</v>
      </c>
      <c r="N290" s="236" t="s">
        <v>3648</v>
      </c>
      <c r="O290" s="237">
        <v>46066</v>
      </c>
      <c r="P290" s="236" t="s">
        <v>632</v>
      </c>
      <c r="Q290" s="236" t="s">
        <v>633</v>
      </c>
      <c r="R290" s="236" t="s">
        <v>328</v>
      </c>
      <c r="S290" s="236" t="s">
        <v>220</v>
      </c>
      <c r="T290" s="236">
        <v>18</v>
      </c>
      <c r="U290" s="236">
        <v>7</v>
      </c>
      <c r="V290" s="238">
        <v>72</v>
      </c>
      <c r="W290" s="236">
        <v>1</v>
      </c>
      <c r="X290" s="236">
        <v>21</v>
      </c>
      <c r="Y290" s="236" t="s">
        <v>203</v>
      </c>
      <c r="Z290" s="236" t="s">
        <v>3644</v>
      </c>
      <c r="AA290" s="236"/>
      <c r="AB290" s="236" t="s">
        <v>204</v>
      </c>
      <c r="AC290" s="236" t="s">
        <v>3649</v>
      </c>
      <c r="AD290" s="236">
        <v>3</v>
      </c>
      <c r="AE290" s="236" t="s">
        <v>206</v>
      </c>
      <c r="AF290" s="236">
        <v>25</v>
      </c>
      <c r="AG290" s="236" t="s">
        <v>221</v>
      </c>
      <c r="AH290" s="236" t="s">
        <v>222</v>
      </c>
      <c r="AI290" s="236" t="s">
        <v>209</v>
      </c>
      <c r="AJ290" s="236">
        <v>0</v>
      </c>
      <c r="AK290" s="237">
        <v>46066</v>
      </c>
      <c r="AL290" s="236" t="s">
        <v>195</v>
      </c>
    </row>
    <row r="291" spans="1:38" ht="61.2" x14ac:dyDescent="0.3">
      <c r="A291" s="5" t="str">
        <f>TRIM(Z291)</f>
        <v>61316</v>
      </c>
      <c r="B291" s="228" t="str">
        <f>IFERROR(VLOOKUP(Table3[[#This Row],[Truck Number]], HolmanReport!C:C,1,0), "Research w.Holman")</f>
        <v>61316</v>
      </c>
      <c r="C29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1" s="229">
        <f ca="1">IF(Table3[[#This Row],[Ticket Status]]="OPEN", SUM((TODAY())-Table3[[#This Row],[Original Start Date]]), "Not Open")</f>
        <v>140</v>
      </c>
      <c r="E291" s="229" t="str">
        <f>Table3[[#This Row],[Renter Name]]</f>
        <v>PAUL BRADY</v>
      </c>
      <c r="F291" s="229" t="str">
        <f>IFERROR(VLOOKUP(Table3[[#This Row],[Rental under Name: ]], 'TPMS-Auto'!C:G,5,0), "RESEARCH!!")</f>
        <v>PBRADY</v>
      </c>
      <c r="G291" s="229" t="str">
        <f>IFERROR(VLOOKUP(Table3[[#This Row],[Truck Number]],'TPMS-Auto'!$A:$K,3, 0), "Not Assigned in TPMS!!")</f>
        <v>PAUL BRADY</v>
      </c>
      <c r="H291" s="229" t="str">
        <f>IFERROR(VLOOKUP(Table3[[#This Row],[Truck Number]],'TPMS-Auto'!$A:$K,7, 0), "Not Assigned in TPMS!!")</f>
        <v>PBRADY</v>
      </c>
      <c r="I291" s="69" t="str">
        <f>IFERROR(VLOOKUP(Table3[[#This Row],[Truck Number]], Query1[[TRUCK_LU]:[Service Date]],25, 0), "Not Assigned in TPMS!!")</f>
        <v>Not Assigned in TPMS!!</v>
      </c>
      <c r="J291" s="69" t="str">
        <f>IF(E291=E290, "Yes", "No")</f>
        <v>No</v>
      </c>
      <c r="K291" s="236" t="s">
        <v>2971</v>
      </c>
      <c r="L291" s="236" t="s">
        <v>1607</v>
      </c>
      <c r="M291" s="236" t="s">
        <v>197</v>
      </c>
      <c r="N291" s="236" t="s">
        <v>2972</v>
      </c>
      <c r="O291" s="237">
        <v>46066</v>
      </c>
      <c r="P291" s="236" t="s">
        <v>1611</v>
      </c>
      <c r="Q291" s="236" t="s">
        <v>1612</v>
      </c>
      <c r="R291" s="236" t="s">
        <v>541</v>
      </c>
      <c r="S291" s="236" t="s">
        <v>202</v>
      </c>
      <c r="T291" s="236">
        <v>25</v>
      </c>
      <c r="U291" s="236">
        <v>15</v>
      </c>
      <c r="V291" s="238">
        <v>72</v>
      </c>
      <c r="W291" s="236">
        <v>1</v>
      </c>
      <c r="X291" s="236">
        <v>21</v>
      </c>
      <c r="Y291" s="236" t="s">
        <v>203</v>
      </c>
      <c r="Z291" s="236" t="s">
        <v>1606</v>
      </c>
      <c r="AA291" s="236"/>
      <c r="AB291" s="236" t="s">
        <v>204</v>
      </c>
      <c r="AC291" s="236" t="s">
        <v>205</v>
      </c>
      <c r="AD291" s="236">
        <v>0</v>
      </c>
      <c r="AE291" s="236" t="s">
        <v>206</v>
      </c>
      <c r="AF291" s="236">
        <v>25</v>
      </c>
      <c r="AG291" s="236" t="s">
        <v>270</v>
      </c>
      <c r="AH291" s="236" t="s">
        <v>271</v>
      </c>
      <c r="AI291" s="236" t="s">
        <v>209</v>
      </c>
      <c r="AJ291" s="236">
        <v>4</v>
      </c>
      <c r="AK291" s="237">
        <v>45946</v>
      </c>
      <c r="AL291" s="236" t="s">
        <v>223</v>
      </c>
    </row>
    <row r="292" spans="1:38" ht="61.2" x14ac:dyDescent="0.3">
      <c r="A292" s="5" t="str">
        <f>TRIM(Z292)</f>
        <v>61317</v>
      </c>
      <c r="B292" s="228" t="str">
        <f>IFERROR(VLOOKUP(Table3[[#This Row],[Truck Number]], HolmanReport!C:C,1,0), "Research w.Holman")</f>
        <v>61317</v>
      </c>
      <c r="C29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2" s="229">
        <f ca="1">IF(Table3[[#This Row],[Ticket Status]]="OPEN", SUM((TODAY())-Table3[[#This Row],[Original Start Date]]), "Not Open")</f>
        <v>65</v>
      </c>
      <c r="E292" s="229" t="str">
        <f>Table3[[#This Row],[Renter Name]]</f>
        <v>MANZOORHUS SHARIFI</v>
      </c>
      <c r="F292" s="229" t="str">
        <f>IFERROR(VLOOKUP(Table3[[#This Row],[Rental under Name: ]], 'TPMS-Auto'!C:G,5,0), "RESEARCH!!")</f>
        <v>RESEARCH!!</v>
      </c>
      <c r="G292" s="229" t="str">
        <f>IFERROR(VLOOKUP(Table3[[#This Row],[Truck Number]],'TPMS-Auto'!$A:$K,3, 0), "Not Assigned in TPMS!!")</f>
        <v>MANZOORHUSSAIN SHARIFI</v>
      </c>
      <c r="H292" s="229" t="str">
        <f>IFERROR(VLOOKUP(Table3[[#This Row],[Truck Number]],'TPMS-Auto'!$A:$K,7, 0), "Not Assigned in TPMS!!")</f>
        <v>MSHARIF</v>
      </c>
      <c r="I292" s="69" t="str">
        <f>IFERROR(VLOOKUP(Table3[[#This Row],[Truck Number]], Query1[[TRUCK_LU]:[Service Date]],25, 0), "Not Assigned in TPMS!!")</f>
        <v>Not Assigned in TPMS!!</v>
      </c>
      <c r="J292" s="69" t="str">
        <f>IF(E292=E291, "Yes", "No")</f>
        <v>No</v>
      </c>
      <c r="K292" s="236" t="s">
        <v>31317</v>
      </c>
      <c r="L292" s="236" t="s">
        <v>2545</v>
      </c>
      <c r="M292" s="236" t="s">
        <v>197</v>
      </c>
      <c r="N292" s="236" t="s">
        <v>31318</v>
      </c>
      <c r="O292" s="237">
        <v>46081</v>
      </c>
      <c r="P292" s="236" t="s">
        <v>398</v>
      </c>
      <c r="Q292" s="236" t="s">
        <v>399</v>
      </c>
      <c r="R292" s="236" t="s">
        <v>328</v>
      </c>
      <c r="S292" s="236" t="s">
        <v>202</v>
      </c>
      <c r="T292" s="236">
        <v>4</v>
      </c>
      <c r="U292" s="236">
        <v>4</v>
      </c>
      <c r="V292" s="238">
        <v>72</v>
      </c>
      <c r="W292" s="236">
        <v>0</v>
      </c>
      <c r="X292" s="236">
        <v>6</v>
      </c>
      <c r="Y292" s="236" t="s">
        <v>203</v>
      </c>
      <c r="Z292" s="236" t="s">
        <v>2544</v>
      </c>
      <c r="AA292" s="236"/>
      <c r="AB292" s="236" t="s">
        <v>204</v>
      </c>
      <c r="AC292" s="236"/>
      <c r="AD292" s="236">
        <v>2</v>
      </c>
      <c r="AE292" s="236" t="s">
        <v>206</v>
      </c>
      <c r="AF292" s="236">
        <v>25</v>
      </c>
      <c r="AG292" s="236" t="s">
        <v>298</v>
      </c>
      <c r="AH292" s="236" t="s">
        <v>560</v>
      </c>
      <c r="AI292" s="236" t="s">
        <v>209</v>
      </c>
      <c r="AJ292" s="236">
        <v>2</v>
      </c>
      <c r="AK292" s="237">
        <v>46021</v>
      </c>
      <c r="AL292" s="236" t="s">
        <v>195</v>
      </c>
    </row>
    <row r="293" spans="1:38" ht="61.2" x14ac:dyDescent="0.3">
      <c r="A293" s="5" t="str">
        <f>TRIM(Z293)</f>
        <v>61320</v>
      </c>
      <c r="B293" s="228" t="str">
        <f>IFERROR(VLOOKUP(Table3[[#This Row],[Truck Number]], HolmanReport!C:C,1,0), "Research w.Holman")</f>
        <v>61320</v>
      </c>
      <c r="C29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3" s="229">
        <f ca="1">IF(Table3[[#This Row],[Ticket Status]]="OPEN", SUM((TODAY())-Table3[[#This Row],[Original Start Date]]), "Not Open")</f>
        <v>209</v>
      </c>
      <c r="E293" s="229" t="str">
        <f>Table3[[#This Row],[Renter Name]]</f>
        <v>SHYHEIM PELLE</v>
      </c>
      <c r="F293" s="229" t="str">
        <f>IFERROR(VLOOKUP(Table3[[#This Row],[Rental under Name: ]], 'TPMS-Auto'!C:G,5,0), "RESEARCH!!")</f>
        <v>SPELLE</v>
      </c>
      <c r="G293" s="229" t="str">
        <f>IFERROR(VLOOKUP(Table3[[#This Row],[Truck Number]],'TPMS-Auto'!$A:$K,3, 0), "Not Assigned in TPMS!!")</f>
        <v>SHYHEIM PELLE</v>
      </c>
      <c r="H293" s="229" t="str">
        <f>IFERROR(VLOOKUP(Table3[[#This Row],[Truck Number]],'TPMS-Auto'!$A:$K,7, 0), "Not Assigned in TPMS!!")</f>
        <v>SPELLE</v>
      </c>
      <c r="I293" s="69" t="str">
        <f>IFERROR(VLOOKUP(Table3[[#This Row],[Truck Number]], Query1[[TRUCK_LU]:[Service Date]],25, 0), "Not Assigned in TPMS!!")</f>
        <v>Not Assigned in TPMS!!</v>
      </c>
      <c r="J293" s="69" t="str">
        <f>IF(E293=E292, "Yes", "No")</f>
        <v>No</v>
      </c>
      <c r="K293" s="236" t="s">
        <v>2973</v>
      </c>
      <c r="L293" s="236" t="s">
        <v>1614</v>
      </c>
      <c r="M293" s="236" t="s">
        <v>197</v>
      </c>
      <c r="N293" s="236" t="s">
        <v>2974</v>
      </c>
      <c r="O293" s="237">
        <v>46058</v>
      </c>
      <c r="P293" s="236" t="s">
        <v>1554</v>
      </c>
      <c r="Q293" s="236" t="s">
        <v>1555</v>
      </c>
      <c r="R293" s="236" t="s">
        <v>541</v>
      </c>
      <c r="S293" s="236" t="s">
        <v>220</v>
      </c>
      <c r="T293" s="236">
        <v>26</v>
      </c>
      <c r="U293" s="236">
        <v>6</v>
      </c>
      <c r="V293" s="238">
        <v>72</v>
      </c>
      <c r="W293" s="236">
        <v>2</v>
      </c>
      <c r="X293" s="236">
        <v>29</v>
      </c>
      <c r="Y293" s="236" t="s">
        <v>203</v>
      </c>
      <c r="Z293" s="236" t="s">
        <v>1613</v>
      </c>
      <c r="AA293" s="236"/>
      <c r="AB293" s="236" t="s">
        <v>204</v>
      </c>
      <c r="AC293" s="236" t="s">
        <v>205</v>
      </c>
      <c r="AD293" s="236">
        <v>3</v>
      </c>
      <c r="AE293" s="236" t="s">
        <v>206</v>
      </c>
      <c r="AF293" s="236">
        <v>25</v>
      </c>
      <c r="AG293" s="236" t="s">
        <v>207</v>
      </c>
      <c r="AH293" s="236" t="s">
        <v>208</v>
      </c>
      <c r="AI293" s="236" t="s">
        <v>209</v>
      </c>
      <c r="AJ293" s="236">
        <v>6</v>
      </c>
      <c r="AK293" s="237">
        <v>45877</v>
      </c>
      <c r="AL293" s="236" t="s">
        <v>195</v>
      </c>
    </row>
    <row r="294" spans="1:38" ht="61.2" x14ac:dyDescent="0.3">
      <c r="A294" s="5" t="str">
        <f>TRIM(Z294)</f>
        <v>61328</v>
      </c>
      <c r="B294" s="228" t="str">
        <f>IFERROR(VLOOKUP(Table3[[#This Row],[Truck Number]], HolmanReport!C:C,1,0), "Research w.Holman")</f>
        <v>Research w.Holman</v>
      </c>
      <c r="C29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4" s="229">
        <f ca="1">IF(Table3[[#This Row],[Ticket Status]]="OPEN", SUM((TODAY())-Table3[[#This Row],[Original Start Date]]), "Not Open")</f>
        <v>121</v>
      </c>
      <c r="E294" s="229" t="str">
        <f>Table3[[#This Row],[Renter Name]]</f>
        <v>MOHAMMAD YOUSUFY</v>
      </c>
      <c r="F294" s="229" t="str">
        <f>IFERROR(VLOOKUP(Table3[[#This Row],[Rental under Name: ]], 'TPMS-Auto'!C:G,5,0), "RESEARCH!!")</f>
        <v>RESEARCH!!</v>
      </c>
      <c r="G294" s="229" t="str">
        <f>IFERROR(VLOOKUP(Table3[[#This Row],[Truck Number]],'TPMS-Auto'!$A:$K,3, 0), "Not Assigned in TPMS!!")</f>
        <v>MOHAMMAD ASIF YOUSUFY</v>
      </c>
      <c r="H294" s="229" t="str">
        <f>IFERROR(VLOOKUP(Table3[[#This Row],[Truck Number]],'TPMS-Auto'!$A:$K,7, 0), "Not Assigned in TPMS!!")</f>
        <v>MYOUSU0</v>
      </c>
      <c r="I294" s="69" t="str">
        <f>IFERROR(VLOOKUP(Table3[[#This Row],[Truck Number]], Query1[[TRUCK_LU]:[Service Date]],25, 0), "Not Assigned in TPMS!!")</f>
        <v>Not Assigned in TPMS!!</v>
      </c>
      <c r="J294" s="69" t="str">
        <f>IF(E294=E293, "Yes", "No")</f>
        <v>No</v>
      </c>
      <c r="K294" s="236" t="s">
        <v>2975</v>
      </c>
      <c r="L294" s="236" t="s">
        <v>1619</v>
      </c>
      <c r="M294" s="236" t="s">
        <v>215</v>
      </c>
      <c r="N294" s="236" t="s">
        <v>2976</v>
      </c>
      <c r="O294" s="237">
        <v>46055</v>
      </c>
      <c r="P294" s="236" t="s">
        <v>1300</v>
      </c>
      <c r="Q294" s="236" t="s">
        <v>1301</v>
      </c>
      <c r="R294" s="236" t="s">
        <v>328</v>
      </c>
      <c r="S294" s="236" t="s">
        <v>202</v>
      </c>
      <c r="T294" s="236">
        <v>30</v>
      </c>
      <c r="U294" s="236">
        <v>30</v>
      </c>
      <c r="V294" s="238">
        <v>72</v>
      </c>
      <c r="W294" s="236">
        <v>0</v>
      </c>
      <c r="X294" s="236">
        <v>32</v>
      </c>
      <c r="Y294" s="236" t="s">
        <v>203</v>
      </c>
      <c r="Z294" s="236" t="s">
        <v>1618</v>
      </c>
      <c r="AA294" s="236"/>
      <c r="AB294" s="236" t="s">
        <v>204</v>
      </c>
      <c r="AC294" s="236" t="s">
        <v>205</v>
      </c>
      <c r="AD294" s="236">
        <v>2</v>
      </c>
      <c r="AE294" s="236" t="s">
        <v>206</v>
      </c>
      <c r="AF294" s="236">
        <v>26</v>
      </c>
      <c r="AG294" s="236" t="s">
        <v>288</v>
      </c>
      <c r="AH294" s="236" t="s">
        <v>289</v>
      </c>
      <c r="AI294" s="236" t="s">
        <v>209</v>
      </c>
      <c r="AJ294" s="236">
        <v>3</v>
      </c>
      <c r="AK294" s="237">
        <v>45965</v>
      </c>
      <c r="AL294" s="236" t="s">
        <v>195</v>
      </c>
    </row>
    <row r="295" spans="1:38" ht="61.2" x14ac:dyDescent="0.3">
      <c r="A295" s="5" t="str">
        <f>TRIM(Z295)</f>
        <v>61354</v>
      </c>
      <c r="B295" s="228" t="str">
        <f>IFERROR(VLOOKUP(Table3[[#This Row],[Truck Number]], HolmanReport!C:C,1,0), "Research w.Holman")</f>
        <v>Research w.Holman</v>
      </c>
      <c r="C295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5" s="229">
        <f ca="1">IF(Table3[[#This Row],[Ticket Status]]="OPEN", SUM((TODAY())-Table3[[#This Row],[Original Start Date]]), "Not Open")</f>
        <v>49</v>
      </c>
      <c r="E295" s="229" t="str">
        <f>Table3[[#This Row],[Renter Name]]</f>
        <v>NICHOLAS BLAIR</v>
      </c>
      <c r="F295" s="229" t="str">
        <f>IFERROR(VLOOKUP(Table3[[#This Row],[Rental under Name: ]], 'TPMS-Auto'!C:G,5,0), "RESEARCH!!")</f>
        <v>NBLAIR</v>
      </c>
      <c r="G295" s="229" t="str">
        <f>IFERROR(VLOOKUP(Table3[[#This Row],[Truck Number]],'TPMS-Auto'!$A:$K,3, 0), "Not Assigned in TPMS!!")</f>
        <v>NICHOLAS BLAIR</v>
      </c>
      <c r="H295" s="229" t="str">
        <f>IFERROR(VLOOKUP(Table3[[#This Row],[Truck Number]],'TPMS-Auto'!$A:$K,7, 0), "Not Assigned in TPMS!!")</f>
        <v>NBLAIR</v>
      </c>
      <c r="I295" s="69" t="str">
        <f>IFERROR(VLOOKUP(Table3[[#This Row],[Truck Number]], Query1[[TRUCK_LU]:[Service Date]],25, 0), "Not Assigned in TPMS!!")</f>
        <v>Not Assigned in TPMS!!</v>
      </c>
      <c r="J295" s="69" t="str">
        <f>IF(E295=E294, "Yes", "No")</f>
        <v>No</v>
      </c>
      <c r="K295" s="236" t="s">
        <v>2980</v>
      </c>
      <c r="L295" s="236" t="s">
        <v>2978</v>
      </c>
      <c r="M295" s="236" t="s">
        <v>197</v>
      </c>
      <c r="N295" s="236" t="s">
        <v>2981</v>
      </c>
      <c r="O295" s="237">
        <v>46067</v>
      </c>
      <c r="P295" s="236" t="s">
        <v>2982</v>
      </c>
      <c r="Q295" s="236" t="s">
        <v>2983</v>
      </c>
      <c r="R295" s="236" t="s">
        <v>375</v>
      </c>
      <c r="S295" s="236" t="s">
        <v>202</v>
      </c>
      <c r="T295" s="236">
        <v>19</v>
      </c>
      <c r="U295" s="236">
        <v>10</v>
      </c>
      <c r="V295" s="238">
        <v>69</v>
      </c>
      <c r="W295" s="236">
        <v>1</v>
      </c>
      <c r="X295" s="236">
        <v>20</v>
      </c>
      <c r="Y295" s="236" t="s">
        <v>203</v>
      </c>
      <c r="Z295" s="236" t="s">
        <v>2977</v>
      </c>
      <c r="AA295" s="236"/>
      <c r="AB295" s="236" t="s">
        <v>204</v>
      </c>
      <c r="AC295" s="236" t="s">
        <v>205</v>
      </c>
      <c r="AD295" s="236">
        <v>1</v>
      </c>
      <c r="AE295" s="236" t="s">
        <v>206</v>
      </c>
      <c r="AF295" s="236">
        <v>25</v>
      </c>
      <c r="AG295" s="236" t="s">
        <v>207</v>
      </c>
      <c r="AH295" s="236" t="s">
        <v>208</v>
      </c>
      <c r="AI295" s="236" t="s">
        <v>209</v>
      </c>
      <c r="AJ295" s="236">
        <v>1</v>
      </c>
      <c r="AK295" s="237">
        <v>46037</v>
      </c>
      <c r="AL295" s="236" t="s">
        <v>195</v>
      </c>
    </row>
    <row r="296" spans="1:38" ht="61.2" x14ac:dyDescent="0.3">
      <c r="A296" s="5" t="str">
        <f>TRIM(Z296)</f>
        <v>61360</v>
      </c>
      <c r="B296" s="228" t="str">
        <f>IFERROR(VLOOKUP(Table3[[#This Row],[Truck Number]], HolmanReport!C:C,1,0), "Research w.Holman")</f>
        <v>61360</v>
      </c>
      <c r="C296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6" s="229" t="str">
        <f ca="1">IF(Table3[[#This Row],[Ticket Status]]="OPEN", SUM((TODAY())-Table3[[#This Row],[Original Start Date]]), "Not Open")</f>
        <v>Not Open</v>
      </c>
      <c r="E296" s="229" t="str">
        <f>Table3[[#This Row],[Renter Name]]</f>
        <v>DWAYNE HOWELL</v>
      </c>
      <c r="F296" s="229" t="str">
        <f>IFERROR(VLOOKUP(Table3[[#This Row],[Rental under Name: ]], 'TPMS-Auto'!C:G,5,0), "RESEARCH!!")</f>
        <v>DHOWEL5</v>
      </c>
      <c r="G296" s="229" t="str">
        <f>IFERROR(VLOOKUP(Table3[[#This Row],[Truck Number]],'TPMS-Auto'!$A:$K,3, 0), "Not Assigned in TPMS!!")</f>
        <v>Not Assigned in TPMS!!</v>
      </c>
      <c r="H296" s="229" t="str">
        <f>IFERROR(VLOOKUP(Table3[[#This Row],[Truck Number]],'TPMS-Auto'!$A:$K,7, 0), "Not Assigned in TPMS!!")</f>
        <v>Not Assigned in TPMS!!</v>
      </c>
      <c r="I296" s="69" t="str">
        <f>IFERROR(VLOOKUP(Table3[[#This Row],[Truck Number]], Query1[[TRUCK_LU]:[Service Date]],25, 0), "Not Assigned in TPMS!!")</f>
        <v>Not Assigned in TPMS!!</v>
      </c>
      <c r="J296" s="69" t="str">
        <f>IF(E296=E295, "Yes", "No")</f>
        <v>No</v>
      </c>
      <c r="K296" s="236" t="s">
        <v>2984</v>
      </c>
      <c r="L296" s="236" t="s">
        <v>1625</v>
      </c>
      <c r="M296" s="236" t="s">
        <v>197</v>
      </c>
      <c r="N296" s="236" t="s">
        <v>2985</v>
      </c>
      <c r="O296" s="237">
        <v>46059</v>
      </c>
      <c r="P296" s="236" t="s">
        <v>1629</v>
      </c>
      <c r="Q296" s="236" t="s">
        <v>1630</v>
      </c>
      <c r="R296" s="236" t="s">
        <v>575</v>
      </c>
      <c r="S296" s="236" t="s">
        <v>367</v>
      </c>
      <c r="T296" s="236">
        <v>26</v>
      </c>
      <c r="U296" s="236">
        <v>6</v>
      </c>
      <c r="V296" s="238">
        <v>68</v>
      </c>
      <c r="W296" s="236">
        <v>3</v>
      </c>
      <c r="X296" s="236">
        <v>26</v>
      </c>
      <c r="Y296" s="236" t="s">
        <v>3834</v>
      </c>
      <c r="Z296" s="236" t="s">
        <v>1624</v>
      </c>
      <c r="AA296" s="236"/>
      <c r="AB296" s="236" t="s">
        <v>204</v>
      </c>
      <c r="AC296" s="236"/>
      <c r="AD296" s="236">
        <v>0</v>
      </c>
      <c r="AE296" s="236" t="s">
        <v>206</v>
      </c>
      <c r="AF296" s="236">
        <v>25</v>
      </c>
      <c r="AG296" s="236" t="s">
        <v>345</v>
      </c>
      <c r="AH296" s="236" t="s">
        <v>400</v>
      </c>
      <c r="AI296" s="236" t="s">
        <v>209</v>
      </c>
      <c r="AJ296" s="236">
        <v>2</v>
      </c>
      <c r="AK296" s="237">
        <v>45998</v>
      </c>
      <c r="AL296" s="236" t="s">
        <v>195</v>
      </c>
    </row>
    <row r="297" spans="1:38" ht="61.2" x14ac:dyDescent="0.3">
      <c r="A297" s="5" t="str">
        <f>TRIM(Z297)</f>
        <v>61370</v>
      </c>
      <c r="B297" s="228" t="str">
        <f>IFERROR(VLOOKUP(Table3[[#This Row],[Truck Number]], HolmanReport!C:C,1,0), "Research w.Holman")</f>
        <v>61370</v>
      </c>
      <c r="C29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7" s="229">
        <f ca="1">IF(Table3[[#This Row],[Ticket Status]]="OPEN", SUM((TODAY())-Table3[[#This Row],[Original Start Date]]), "Not Open")</f>
        <v>104</v>
      </c>
      <c r="E297" s="229" t="str">
        <f>Table3[[#This Row],[Renter Name]]</f>
        <v>BRIAN MILLS</v>
      </c>
      <c r="F297" s="229" t="str">
        <f>IFERROR(VLOOKUP(Table3[[#This Row],[Rental under Name: ]], 'TPMS-Auto'!C:G,5,0), "RESEARCH!!")</f>
        <v>BMILLS9</v>
      </c>
      <c r="G297" s="229" t="str">
        <f>IFERROR(VLOOKUP(Table3[[#This Row],[Truck Number]],'TPMS-Auto'!$A:$K,3, 0), "Not Assigned in TPMS!!")</f>
        <v>Not Assigned in TPMS!!</v>
      </c>
      <c r="H297" s="229" t="str">
        <f>IFERROR(VLOOKUP(Table3[[#This Row],[Truck Number]],'TPMS-Auto'!$A:$K,7, 0), "Not Assigned in TPMS!!")</f>
        <v>Not Assigned in TPMS!!</v>
      </c>
      <c r="I297" s="69" t="str">
        <f>IFERROR(VLOOKUP(Table3[[#This Row],[Truck Number]], Query1[[TRUCK_LU]:[Service Date]],25, 0), "Not Assigned in TPMS!!")</f>
        <v>Not Assigned in TPMS!!</v>
      </c>
      <c r="J297" s="69" t="str">
        <f>IF(E297=E296, "Yes", "No")</f>
        <v>No</v>
      </c>
      <c r="K297" s="236" t="s">
        <v>2986</v>
      </c>
      <c r="L297" s="236" t="s">
        <v>1632</v>
      </c>
      <c r="M297" s="236" t="s">
        <v>801</v>
      </c>
      <c r="N297" s="236" t="s">
        <v>2987</v>
      </c>
      <c r="O297" s="237">
        <v>46072</v>
      </c>
      <c r="P297" s="236" t="s">
        <v>547</v>
      </c>
      <c r="Q297" s="236" t="s">
        <v>548</v>
      </c>
      <c r="R297" s="236" t="s">
        <v>549</v>
      </c>
      <c r="S297" s="236" t="s">
        <v>220</v>
      </c>
      <c r="T297" s="236">
        <v>19</v>
      </c>
      <c r="U297" s="236">
        <v>2</v>
      </c>
      <c r="V297" s="238">
        <v>68</v>
      </c>
      <c r="W297" s="236">
        <v>1</v>
      </c>
      <c r="X297" s="236">
        <v>15</v>
      </c>
      <c r="Y297" s="236" t="s">
        <v>203</v>
      </c>
      <c r="Z297" s="236" t="s">
        <v>1631</v>
      </c>
      <c r="AA297" s="236"/>
      <c r="AB297" s="236" t="s">
        <v>204</v>
      </c>
      <c r="AC297" s="236" t="s">
        <v>205</v>
      </c>
      <c r="AD297" s="236">
        <v>0</v>
      </c>
      <c r="AE297" s="236" t="s">
        <v>206</v>
      </c>
      <c r="AF297" s="236">
        <v>26</v>
      </c>
      <c r="AG297" s="236" t="s">
        <v>319</v>
      </c>
      <c r="AH297" s="236" t="s">
        <v>478</v>
      </c>
      <c r="AI297" s="236" t="s">
        <v>209</v>
      </c>
      <c r="AJ297" s="236">
        <v>3</v>
      </c>
      <c r="AK297" s="237">
        <v>45982</v>
      </c>
      <c r="AL297" s="236" t="s">
        <v>195</v>
      </c>
    </row>
    <row r="298" spans="1:38" ht="61.2" x14ac:dyDescent="0.3">
      <c r="A298" s="5" t="str">
        <f>TRIM(Z298)</f>
        <v>61373</v>
      </c>
      <c r="B298" s="228" t="str">
        <f>IFERROR(VLOOKUP(Table3[[#This Row],[Truck Number]], HolmanReport!C:C,1,0), "Research w.Holman")</f>
        <v>61373</v>
      </c>
      <c r="C29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8" s="229">
        <f ca="1">IF(Table3[[#This Row],[Ticket Status]]="OPEN", SUM((TODAY())-Table3[[#This Row],[Original Start Date]]), "Not Open")</f>
        <v>8</v>
      </c>
      <c r="E298" s="229" t="str">
        <f>Table3[[#This Row],[Renter Name]]</f>
        <v>RUSSELL EBRON</v>
      </c>
      <c r="F298" s="229" t="str">
        <f>IFERROR(VLOOKUP(Table3[[#This Row],[Rental under Name: ]], 'TPMS-Auto'!C:G,5,0), "RESEARCH!!")</f>
        <v>REBRON</v>
      </c>
      <c r="G298" s="229" t="str">
        <f>IFERROR(VLOOKUP(Table3[[#This Row],[Truck Number]],'TPMS-Auto'!$A:$K,3, 0), "Not Assigned in TPMS!!")</f>
        <v>RUSSELL EBRON</v>
      </c>
      <c r="H298" s="229" t="str">
        <f>IFERROR(VLOOKUP(Table3[[#This Row],[Truck Number]],'TPMS-Auto'!$A:$K,7, 0), "Not Assigned in TPMS!!")</f>
        <v>REBRON</v>
      </c>
      <c r="I298" s="69" t="str">
        <f>IFERROR(VLOOKUP(Table3[[#This Row],[Truck Number]], Query1[[TRUCK_LU]:[Service Date]],25, 0), "Not Assigned in TPMS!!")</f>
        <v>Not Assigned in TPMS!!</v>
      </c>
      <c r="J298" s="69" t="str">
        <f>IF(E298=E297, "Yes", "No")</f>
        <v>No</v>
      </c>
      <c r="K298" s="236" t="s">
        <v>3656</v>
      </c>
      <c r="L298" s="236" t="s">
        <v>3654</v>
      </c>
      <c r="M298" s="236" t="s">
        <v>1045</v>
      </c>
      <c r="N298" s="236" t="s">
        <v>3657</v>
      </c>
      <c r="O298" s="237">
        <v>46078</v>
      </c>
      <c r="P298" s="236" t="s">
        <v>3658</v>
      </c>
      <c r="Q298" s="236" t="s">
        <v>618</v>
      </c>
      <c r="R298" s="236" t="s">
        <v>619</v>
      </c>
      <c r="S298" s="236" t="s">
        <v>336</v>
      </c>
      <c r="T298" s="236">
        <v>14</v>
      </c>
      <c r="U298" s="236">
        <v>5</v>
      </c>
      <c r="V298" s="238">
        <v>89.58</v>
      </c>
      <c r="W298" s="236">
        <v>1</v>
      </c>
      <c r="X298" s="236">
        <v>9</v>
      </c>
      <c r="Y298" s="236" t="s">
        <v>203</v>
      </c>
      <c r="Z298" s="236" t="s">
        <v>3653</v>
      </c>
      <c r="AA298" s="236"/>
      <c r="AB298" s="236" t="s">
        <v>204</v>
      </c>
      <c r="AC298" s="236" t="s">
        <v>205</v>
      </c>
      <c r="AD298" s="236">
        <v>0</v>
      </c>
      <c r="AE298" s="236" t="s">
        <v>206</v>
      </c>
      <c r="AF298" s="236">
        <v>26</v>
      </c>
      <c r="AG298" s="236" t="s">
        <v>270</v>
      </c>
      <c r="AH298" s="236" t="s">
        <v>3659</v>
      </c>
      <c r="AI298" s="236" t="s">
        <v>209</v>
      </c>
      <c r="AJ298" s="236">
        <v>0</v>
      </c>
      <c r="AK298" s="237">
        <v>46078</v>
      </c>
      <c r="AL298" s="236" t="s">
        <v>195</v>
      </c>
    </row>
    <row r="299" spans="1:38" ht="61.2" x14ac:dyDescent="0.3">
      <c r="A299" s="5" t="str">
        <f>TRIM(Z299)</f>
        <v>61376</v>
      </c>
      <c r="B299" s="228" t="str">
        <f>IFERROR(VLOOKUP(Table3[[#This Row],[Truck Number]], HolmanReport!C:C,1,0), "Research w.Holman")</f>
        <v>Research w.Holman</v>
      </c>
      <c r="C29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9" s="229">
        <f ca="1">IF(Table3[[#This Row],[Ticket Status]]="OPEN", SUM((TODAY())-Table3[[#This Row],[Original Start Date]]), "Not Open")</f>
        <v>57</v>
      </c>
      <c r="E299" s="229" t="str">
        <f>Table3[[#This Row],[Renter Name]]</f>
        <v>HUNG HA</v>
      </c>
      <c r="F299" s="229" t="str">
        <f>IFERROR(VLOOKUP(Table3[[#This Row],[Rental under Name: ]], 'TPMS-Auto'!C:G,5,0), "RESEARCH!!")</f>
        <v>HHA000</v>
      </c>
      <c r="G299" s="229" t="str">
        <f>IFERROR(VLOOKUP(Table3[[#This Row],[Truck Number]],'TPMS-Auto'!$A:$K,3, 0), "Not Assigned in TPMS!!")</f>
        <v>HUNG HA</v>
      </c>
      <c r="H299" s="229" t="str">
        <f>IFERROR(VLOOKUP(Table3[[#This Row],[Truck Number]],'TPMS-Auto'!$A:$K,7, 0), "Not Assigned in TPMS!!")</f>
        <v>HHA000</v>
      </c>
      <c r="I299" s="69" t="str">
        <f>IFERROR(VLOOKUP(Table3[[#This Row],[Truck Number]], Query1[[TRUCK_LU]:[Service Date]],25, 0), "Not Assigned in TPMS!!")</f>
        <v>Not Assigned in TPMS!!</v>
      </c>
      <c r="J299" s="69" t="str">
        <f>IF(E299=E298, "Yes", "No")</f>
        <v>No</v>
      </c>
      <c r="K299" s="236" t="s">
        <v>2988</v>
      </c>
      <c r="L299" s="236" t="s">
        <v>2551</v>
      </c>
      <c r="M299" s="236" t="s">
        <v>197</v>
      </c>
      <c r="N299" s="236" t="s">
        <v>2989</v>
      </c>
      <c r="O299" s="237">
        <v>46059</v>
      </c>
      <c r="P299" s="236" t="s">
        <v>2555</v>
      </c>
      <c r="Q299" s="236" t="s">
        <v>1509</v>
      </c>
      <c r="R299" s="236" t="s">
        <v>328</v>
      </c>
      <c r="S299" s="236" t="s">
        <v>220</v>
      </c>
      <c r="T299" s="236">
        <v>30</v>
      </c>
      <c r="U299" s="236">
        <v>6</v>
      </c>
      <c r="V299" s="238">
        <v>72</v>
      </c>
      <c r="W299" s="236">
        <v>2</v>
      </c>
      <c r="X299" s="236">
        <v>28</v>
      </c>
      <c r="Y299" s="236" t="s">
        <v>203</v>
      </c>
      <c r="Z299" s="236" t="s">
        <v>2550</v>
      </c>
      <c r="AA299" s="236"/>
      <c r="AB299" s="236" t="s">
        <v>204</v>
      </c>
      <c r="AC299" s="236" t="s">
        <v>205</v>
      </c>
      <c r="AD299" s="236">
        <v>0</v>
      </c>
      <c r="AE299" s="236" t="s">
        <v>206</v>
      </c>
      <c r="AF299" s="236">
        <v>25</v>
      </c>
      <c r="AG299" s="236" t="s">
        <v>207</v>
      </c>
      <c r="AH299" s="236" t="s">
        <v>208</v>
      </c>
      <c r="AI299" s="236" t="s">
        <v>209</v>
      </c>
      <c r="AJ299" s="236">
        <v>1</v>
      </c>
      <c r="AK299" s="237">
        <v>46029</v>
      </c>
      <c r="AL299" s="236" t="s">
        <v>195</v>
      </c>
    </row>
    <row r="300" spans="1:38" ht="61.2" x14ac:dyDescent="0.3">
      <c r="A300" s="5" t="str">
        <f>TRIM(Z300)</f>
        <v>61382</v>
      </c>
      <c r="B300" s="228" t="str">
        <f>IFERROR(VLOOKUP(Table3[[#This Row],[Truck Number]], HolmanReport!C:C,1,0), "Research w.Holman")</f>
        <v>Research w.Holman</v>
      </c>
      <c r="C30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0" s="229">
        <f ca="1">IF(Table3[[#This Row],[Ticket Status]]="OPEN", SUM((TODAY())-Table3[[#This Row],[Original Start Date]]), "Not Open")</f>
        <v>87</v>
      </c>
      <c r="E300" s="229" t="str">
        <f>Table3[[#This Row],[Renter Name]]</f>
        <v>JUAN YEDRA LOPEZ</v>
      </c>
      <c r="F300" s="229" t="str">
        <f>IFERROR(VLOOKUP(Table3[[#This Row],[Rental under Name: ]], 'TPMS-Auto'!C:G,5,0), "RESEARCH!!")</f>
        <v>JYEDRAL</v>
      </c>
      <c r="G300" s="229" t="str">
        <f>IFERROR(VLOOKUP(Table3[[#This Row],[Truck Number]],'TPMS-Auto'!$A:$K,3, 0), "Not Assigned in TPMS!!")</f>
        <v>JUAN YEDRA LOPEZ</v>
      </c>
      <c r="H300" s="229" t="str">
        <f>IFERROR(VLOOKUP(Table3[[#This Row],[Truck Number]],'TPMS-Auto'!$A:$K,7, 0), "Not Assigned in TPMS!!")</f>
        <v>JYEDRAL</v>
      </c>
      <c r="I300" s="69" t="str">
        <f>IFERROR(VLOOKUP(Table3[[#This Row],[Truck Number]], Query1[[TRUCK_LU]:[Service Date]],25, 0), "Not Assigned in TPMS!!")</f>
        <v>Not Assigned in TPMS!!</v>
      </c>
      <c r="J300" s="69" t="str">
        <f>IF(E300=E299, "Yes", "No")</f>
        <v>No</v>
      </c>
      <c r="K300" s="236" t="s">
        <v>2990</v>
      </c>
      <c r="L300" s="236" t="s">
        <v>1637</v>
      </c>
      <c r="M300" s="236" t="s">
        <v>197</v>
      </c>
      <c r="N300" s="236" t="s">
        <v>2991</v>
      </c>
      <c r="O300" s="237">
        <v>46059</v>
      </c>
      <c r="P300" s="236" t="s">
        <v>1641</v>
      </c>
      <c r="Q300" s="236" t="s">
        <v>1642</v>
      </c>
      <c r="R300" s="236" t="s">
        <v>318</v>
      </c>
      <c r="S300" s="236" t="s">
        <v>220</v>
      </c>
      <c r="T300" s="236">
        <v>30</v>
      </c>
      <c r="U300" s="236">
        <v>1</v>
      </c>
      <c r="V300" s="238">
        <v>83</v>
      </c>
      <c r="W300" s="236">
        <v>2</v>
      </c>
      <c r="X300" s="236">
        <v>28</v>
      </c>
      <c r="Y300" s="236" t="s">
        <v>203</v>
      </c>
      <c r="Z300" s="236" t="s">
        <v>1636</v>
      </c>
      <c r="AA300" s="236"/>
      <c r="AB300" s="236" t="s">
        <v>204</v>
      </c>
      <c r="AC300" s="236" t="s">
        <v>205</v>
      </c>
      <c r="AD300" s="236">
        <v>0</v>
      </c>
      <c r="AE300" s="236" t="s">
        <v>206</v>
      </c>
      <c r="AF300" s="236">
        <v>24</v>
      </c>
      <c r="AG300" s="236" t="s">
        <v>345</v>
      </c>
      <c r="AH300" s="236" t="s">
        <v>346</v>
      </c>
      <c r="AI300" s="236" t="s">
        <v>209</v>
      </c>
      <c r="AJ300" s="236">
        <v>2</v>
      </c>
      <c r="AK300" s="237">
        <v>45999</v>
      </c>
      <c r="AL300" s="236" t="s">
        <v>223</v>
      </c>
    </row>
    <row r="301" spans="1:38" ht="61.2" x14ac:dyDescent="0.3">
      <c r="A301" s="5" t="str">
        <f>TRIM(Z301)</f>
        <v>61406</v>
      </c>
      <c r="B301" s="228" t="str">
        <f>IFERROR(VLOOKUP(Table3[[#This Row],[Truck Number]], HolmanReport!C:C,1,0), "Research w.Holman")</f>
        <v>61406</v>
      </c>
      <c r="C30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1" s="229">
        <f ca="1">IF(Table3[[#This Row],[Ticket Status]]="OPEN", SUM((TODAY())-Table3[[#This Row],[Original Start Date]]), "Not Open")</f>
        <v>77</v>
      </c>
      <c r="E301" s="229" t="str">
        <f>Table3[[#This Row],[Renter Name]]</f>
        <v>GREGORY BALDREE</v>
      </c>
      <c r="F301" s="229" t="str">
        <f>IFERROR(VLOOKUP(Table3[[#This Row],[Rental under Name: ]], 'TPMS-Auto'!C:G,5,0), "RESEARCH!!")</f>
        <v>GBALDRE</v>
      </c>
      <c r="G301" s="229" t="str">
        <f>IFERROR(VLOOKUP(Table3[[#This Row],[Truck Number]],'TPMS-Auto'!$A:$K,3, 0), "Not Assigned in TPMS!!")</f>
        <v>Not Assigned in TPMS!!</v>
      </c>
      <c r="H301" s="229" t="str">
        <f>IFERROR(VLOOKUP(Table3[[#This Row],[Truck Number]],'TPMS-Auto'!$A:$K,7, 0), "Not Assigned in TPMS!!")</f>
        <v>Not Assigned in TPMS!!</v>
      </c>
      <c r="I301" s="69" t="str">
        <f>IFERROR(VLOOKUP(Table3[[#This Row],[Truck Number]], Query1[[TRUCK_LU]:[Service Date]],25, 0), "Not Assigned in TPMS!!")</f>
        <v>Not Assigned in TPMS!!</v>
      </c>
      <c r="J301" s="69" t="str">
        <f>IF(E301=E300, "Yes", "No")</f>
        <v>No</v>
      </c>
      <c r="K301" s="236" t="s">
        <v>2992</v>
      </c>
      <c r="L301" s="236" t="s">
        <v>1895</v>
      </c>
      <c r="M301" s="236" t="s">
        <v>197</v>
      </c>
      <c r="N301" s="236" t="s">
        <v>2993</v>
      </c>
      <c r="O301" s="237">
        <v>46069</v>
      </c>
      <c r="P301" s="236" t="s">
        <v>1229</v>
      </c>
      <c r="Q301" s="236" t="s">
        <v>1230</v>
      </c>
      <c r="R301" s="236" t="s">
        <v>575</v>
      </c>
      <c r="S301" s="236" t="s">
        <v>202</v>
      </c>
      <c r="T301" s="236">
        <v>17</v>
      </c>
      <c r="U301" s="236">
        <v>2</v>
      </c>
      <c r="V301" s="238">
        <v>68</v>
      </c>
      <c r="W301" s="236">
        <v>2</v>
      </c>
      <c r="X301" s="236">
        <v>18</v>
      </c>
      <c r="Y301" s="236" t="s">
        <v>203</v>
      </c>
      <c r="Z301" s="236" t="s">
        <v>1894</v>
      </c>
      <c r="AA301" s="236"/>
      <c r="AB301" s="236" t="s">
        <v>204</v>
      </c>
      <c r="AC301" s="236" t="s">
        <v>205</v>
      </c>
      <c r="AD301" s="236">
        <v>1</v>
      </c>
      <c r="AE301" s="236" t="s">
        <v>206</v>
      </c>
      <c r="AF301" s="236">
        <v>25</v>
      </c>
      <c r="AG301" s="236" t="s">
        <v>233</v>
      </c>
      <c r="AH301" s="236" t="s">
        <v>234</v>
      </c>
      <c r="AI301" s="236" t="s">
        <v>209</v>
      </c>
      <c r="AJ301" s="236">
        <v>2</v>
      </c>
      <c r="AK301" s="237">
        <v>46009</v>
      </c>
      <c r="AL301" s="236" t="s">
        <v>195</v>
      </c>
    </row>
    <row r="302" spans="1:38" ht="61.2" x14ac:dyDescent="0.3">
      <c r="A302" s="5" t="str">
        <f>TRIM(Z302)</f>
        <v>61432</v>
      </c>
      <c r="B302" s="228" t="str">
        <f>IFERROR(VLOOKUP(Table3[[#This Row],[Truck Number]], HolmanReport!C:C,1,0), "Research w.Holman")</f>
        <v>61432</v>
      </c>
      <c r="C302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2" s="229">
        <f ca="1">IF(Table3[[#This Row],[Ticket Status]]="OPEN", SUM((TODAY())-Table3[[#This Row],[Original Start Date]]), "Not Open")</f>
        <v>17</v>
      </c>
      <c r="E302" s="229" t="str">
        <f>Table3[[#This Row],[Renter Name]]</f>
        <v>ADAM BEHLER</v>
      </c>
      <c r="F302" s="229" t="str">
        <f>IFERROR(VLOOKUP(Table3[[#This Row],[Rental under Name: ]], 'TPMS-Auto'!C:G,5,0), "RESEARCH!!")</f>
        <v>ABEHLE</v>
      </c>
      <c r="G302" s="229" t="str">
        <f>IFERROR(VLOOKUP(Table3[[#This Row],[Truck Number]],'TPMS-Auto'!$A:$K,3, 0), "Not Assigned in TPMS!!")</f>
        <v>ADAM BEHLER</v>
      </c>
      <c r="H302" s="229" t="str">
        <f>IFERROR(VLOOKUP(Table3[[#This Row],[Truck Number]],'TPMS-Auto'!$A:$K,7, 0), "Not Assigned in TPMS!!")</f>
        <v>ABEHLE</v>
      </c>
      <c r="I302" s="69" t="str">
        <f>IFERROR(VLOOKUP(Table3[[#This Row],[Truck Number]], Query1[[TRUCK_LU]:[Service Date]],25, 0), "Not Assigned in TPMS!!")</f>
        <v>Not Assigned in TPMS!!</v>
      </c>
      <c r="J302" s="69" t="str">
        <f>IF(E302=E301, "Yes", "No")</f>
        <v>No</v>
      </c>
      <c r="K302" s="236" t="s">
        <v>3668</v>
      </c>
      <c r="L302" s="236" t="s">
        <v>1644</v>
      </c>
      <c r="M302" s="236" t="s">
        <v>197</v>
      </c>
      <c r="N302" s="236" t="s">
        <v>3669</v>
      </c>
      <c r="O302" s="237">
        <v>46069</v>
      </c>
      <c r="P302" s="236" t="s">
        <v>3670</v>
      </c>
      <c r="Q302" s="236" t="s">
        <v>3671</v>
      </c>
      <c r="R302" s="236" t="s">
        <v>219</v>
      </c>
      <c r="S302" s="236" t="s">
        <v>220</v>
      </c>
      <c r="T302" s="236">
        <v>30</v>
      </c>
      <c r="U302" s="236">
        <v>30</v>
      </c>
      <c r="V302" s="238">
        <v>73</v>
      </c>
      <c r="W302" s="236">
        <v>0</v>
      </c>
      <c r="X302" s="236">
        <v>18</v>
      </c>
      <c r="Y302" s="236" t="s">
        <v>203</v>
      </c>
      <c r="Z302" s="236" t="s">
        <v>1643</v>
      </c>
      <c r="AA302" s="236"/>
      <c r="AB302" s="236" t="s">
        <v>204</v>
      </c>
      <c r="AC302" s="236" t="s">
        <v>205</v>
      </c>
      <c r="AD302" s="236">
        <v>0</v>
      </c>
      <c r="AE302" s="236" t="s">
        <v>206</v>
      </c>
      <c r="AF302" s="236">
        <v>25</v>
      </c>
      <c r="AG302" s="236" t="s">
        <v>221</v>
      </c>
      <c r="AH302" s="236" t="s">
        <v>2077</v>
      </c>
      <c r="AI302" s="236" t="s">
        <v>209</v>
      </c>
      <c r="AJ302" s="236">
        <v>0</v>
      </c>
      <c r="AK302" s="237">
        <v>46069</v>
      </c>
      <c r="AL302" s="236" t="s">
        <v>195</v>
      </c>
    </row>
    <row r="303" spans="1:38" ht="61.2" x14ac:dyDescent="0.3">
      <c r="A303" s="5" t="str">
        <f>TRIM(Z303)</f>
        <v>61444</v>
      </c>
      <c r="B303" s="228" t="str">
        <f>IFERROR(VLOOKUP(Table3[[#This Row],[Truck Number]], HolmanReport!C:C,1,0), "Research w.Holman")</f>
        <v>61444</v>
      </c>
      <c r="C303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3" s="229">
        <f ca="1">IF(Table3[[#This Row],[Ticket Status]]="OPEN", SUM((TODAY())-Table3[[#This Row],[Original Start Date]]), "Not Open")</f>
        <v>17</v>
      </c>
      <c r="E303" s="229" t="str">
        <f>Table3[[#This Row],[Renter Name]]</f>
        <v>OMAR VANEGAS</v>
      </c>
      <c r="F303" s="229" t="str">
        <f>IFERROR(VLOOKUP(Table3[[#This Row],[Rental under Name: ]], 'TPMS-Auto'!C:G,5,0), "RESEARCH!!")</f>
        <v>OVANEGA</v>
      </c>
      <c r="G303" s="229" t="str">
        <f>IFERROR(VLOOKUP(Table3[[#This Row],[Truck Number]],'TPMS-Auto'!$A:$K,3, 0), "Not Assigned in TPMS!!")</f>
        <v>OMAR VANEGAS</v>
      </c>
      <c r="H303" s="229" t="str">
        <f>IFERROR(VLOOKUP(Table3[[#This Row],[Truck Number]],'TPMS-Auto'!$A:$K,7, 0), "Not Assigned in TPMS!!")</f>
        <v>OVANEGA</v>
      </c>
      <c r="I303" s="69" t="str">
        <f>IFERROR(VLOOKUP(Table3[[#This Row],[Truck Number]], Query1[[TRUCK_LU]:[Service Date]],25, 0), "Not Assigned in TPMS!!")</f>
        <v>Not Assigned in TPMS!!</v>
      </c>
      <c r="J303" s="69" t="str">
        <f>IF(E303=E302, "Yes", "No")</f>
        <v>No</v>
      </c>
      <c r="K303" s="236" t="s">
        <v>3675</v>
      </c>
      <c r="L303" s="236" t="s">
        <v>3673</v>
      </c>
      <c r="M303" s="236" t="s">
        <v>801</v>
      </c>
      <c r="N303" s="236" t="s">
        <v>3676</v>
      </c>
      <c r="O303" s="237">
        <v>46069</v>
      </c>
      <c r="P303" s="236" t="s">
        <v>3677</v>
      </c>
      <c r="Q303" s="236" t="s">
        <v>317</v>
      </c>
      <c r="R303" s="236" t="s">
        <v>318</v>
      </c>
      <c r="S303" s="236" t="s">
        <v>202</v>
      </c>
      <c r="T303" s="236">
        <v>30</v>
      </c>
      <c r="U303" s="236">
        <v>30</v>
      </c>
      <c r="V303" s="238">
        <v>86</v>
      </c>
      <c r="W303" s="236">
        <v>0</v>
      </c>
      <c r="X303" s="236">
        <v>18</v>
      </c>
      <c r="Y303" s="236" t="s">
        <v>203</v>
      </c>
      <c r="Z303" s="236" t="s">
        <v>3672</v>
      </c>
      <c r="AA303" s="236"/>
      <c r="AB303" s="236" t="s">
        <v>204</v>
      </c>
      <c r="AC303" s="236" t="s">
        <v>205</v>
      </c>
      <c r="AD303" s="236">
        <v>0</v>
      </c>
      <c r="AE303" s="236" t="s">
        <v>206</v>
      </c>
      <c r="AF303" s="236">
        <v>25</v>
      </c>
      <c r="AG303" s="236" t="s">
        <v>288</v>
      </c>
      <c r="AH303" s="236" t="s">
        <v>289</v>
      </c>
      <c r="AI303" s="236" t="s">
        <v>209</v>
      </c>
      <c r="AJ303" s="236">
        <v>0</v>
      </c>
      <c r="AK303" s="237">
        <v>46069</v>
      </c>
      <c r="AL303" s="236" t="s">
        <v>195</v>
      </c>
    </row>
    <row r="304" spans="1:38" ht="61.2" x14ac:dyDescent="0.3">
      <c r="A304" s="5" t="str">
        <f>TRIM(Z304)</f>
        <v>61462</v>
      </c>
      <c r="B304" s="228" t="str">
        <f>IFERROR(VLOOKUP(Table3[[#This Row],[Truck Number]], HolmanReport!C:C,1,0), "Research w.Holman")</f>
        <v>61462</v>
      </c>
      <c r="C304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4" s="229">
        <f ca="1">IF(Table3[[#This Row],[Ticket Status]]="OPEN", SUM((TODAY())-Table3[[#This Row],[Original Start Date]]), "Not Open")</f>
        <v>178</v>
      </c>
      <c r="E304" s="229" t="str">
        <f>Table3[[#This Row],[Renter Name]]</f>
        <v>MIKE WRIGHT</v>
      </c>
      <c r="F304" s="229" t="str">
        <f>IFERROR(VLOOKUP(Table3[[#This Row],[Rental under Name: ]], 'TPMS-Auto'!C:G,5,0), "RESEARCH!!")</f>
        <v>MWRIG31</v>
      </c>
      <c r="G304" s="229" t="str">
        <f>IFERROR(VLOOKUP(Table3[[#This Row],[Truck Number]],'TPMS-Auto'!$A:$K,3, 0), "Not Assigned in TPMS!!")</f>
        <v>MIKE WRIGHT</v>
      </c>
      <c r="H304" s="229" t="str">
        <f>IFERROR(VLOOKUP(Table3[[#This Row],[Truck Number]],'TPMS-Auto'!$A:$K,7, 0), "Not Assigned in TPMS!!")</f>
        <v>MWRIG31</v>
      </c>
      <c r="I304" s="69" t="str">
        <f>IFERROR(VLOOKUP(Table3[[#This Row],[Truck Number]], Query1[[TRUCK_LU]:[Service Date]],25, 0), "Not Assigned in TPMS!!")</f>
        <v>Not Assigned in TPMS!!</v>
      </c>
      <c r="J304" s="69" t="str">
        <f>IF(E304=E303, "Yes", "No")</f>
        <v>No</v>
      </c>
      <c r="K304" s="236" t="s">
        <v>2994</v>
      </c>
      <c r="L304" s="236" t="s">
        <v>1651</v>
      </c>
      <c r="M304" s="236" t="s">
        <v>197</v>
      </c>
      <c r="N304" s="236" t="s">
        <v>2995</v>
      </c>
      <c r="O304" s="237">
        <v>46058</v>
      </c>
      <c r="P304" s="236" t="s">
        <v>1655</v>
      </c>
      <c r="Q304" s="236" t="s">
        <v>1656</v>
      </c>
      <c r="R304" s="236" t="s">
        <v>541</v>
      </c>
      <c r="S304" s="236" t="s">
        <v>367</v>
      </c>
      <c r="T304" s="236">
        <v>30</v>
      </c>
      <c r="U304" s="236">
        <v>5</v>
      </c>
      <c r="V304" s="238">
        <v>72</v>
      </c>
      <c r="W304" s="236">
        <v>3</v>
      </c>
      <c r="X304" s="236">
        <v>29</v>
      </c>
      <c r="Y304" s="236" t="s">
        <v>203</v>
      </c>
      <c r="Z304" s="236" t="s">
        <v>1650</v>
      </c>
      <c r="AA304" s="236"/>
      <c r="AB304" s="236" t="s">
        <v>204</v>
      </c>
      <c r="AC304" s="236" t="s">
        <v>205</v>
      </c>
      <c r="AD304" s="236">
        <v>0</v>
      </c>
      <c r="AE304" s="236" t="s">
        <v>206</v>
      </c>
      <c r="AF304" s="236">
        <v>26</v>
      </c>
      <c r="AG304" s="236" t="s">
        <v>207</v>
      </c>
      <c r="AH304" s="236" t="s">
        <v>208</v>
      </c>
      <c r="AI304" s="236" t="s">
        <v>209</v>
      </c>
      <c r="AJ304" s="236">
        <v>5</v>
      </c>
      <c r="AK304" s="237">
        <v>45908</v>
      </c>
      <c r="AL304" s="236" t="s">
        <v>195</v>
      </c>
    </row>
    <row r="305" spans="1:38" ht="61.2" x14ac:dyDescent="0.3">
      <c r="A305" s="5" t="str">
        <f>TRIM(Z305)</f>
        <v>61494</v>
      </c>
      <c r="B305" s="228" t="str">
        <f>IFERROR(VLOOKUP(Table3[[#This Row],[Truck Number]], HolmanReport!C:C,1,0), "Research w.Holman")</f>
        <v>61494</v>
      </c>
      <c r="C305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5" s="229">
        <f ca="1">IF(Table3[[#This Row],[Ticket Status]]="OPEN", SUM((TODAY())-Table3[[#This Row],[Original Start Date]]), "Not Open")</f>
        <v>2</v>
      </c>
      <c r="E305" s="229" t="str">
        <f>Table3[[#This Row],[Renter Name]]</f>
        <v>PAUL RUCKERT</v>
      </c>
      <c r="F305" s="229" t="str">
        <f>IFERROR(VLOOKUP(Table3[[#This Row],[Rental under Name: ]], 'TPMS-Auto'!C:G,5,0), "RESEARCH!!")</f>
        <v>PRUCKE</v>
      </c>
      <c r="G305" s="229" t="str">
        <f>IFERROR(VLOOKUP(Table3[[#This Row],[Truck Number]],'TPMS-Auto'!$A:$K,3, 0), "Not Assigned in TPMS!!")</f>
        <v>PAUL RUCKERT</v>
      </c>
      <c r="H305" s="229" t="str">
        <f>IFERROR(VLOOKUP(Table3[[#This Row],[Truck Number]],'TPMS-Auto'!$A:$K,7, 0), "Not Assigned in TPMS!!")</f>
        <v>PRUCKE</v>
      </c>
      <c r="I305" s="69" t="str">
        <f>IFERROR(VLOOKUP(Table3[[#This Row],[Truck Number]], Query1[[TRUCK_LU]:[Service Date]],25, 0), "Not Assigned in TPMS!!")</f>
        <v>Not Assigned in TPMS!!</v>
      </c>
      <c r="J305" s="69" t="str">
        <f>IF(E305=E304, "Yes", "No")</f>
        <v>No</v>
      </c>
      <c r="K305" s="236" t="s">
        <v>31395</v>
      </c>
      <c r="L305" s="236" t="s">
        <v>8133</v>
      </c>
      <c r="M305" s="236" t="s">
        <v>197</v>
      </c>
      <c r="N305" s="236" t="s">
        <v>31396</v>
      </c>
      <c r="O305" s="237">
        <v>46084</v>
      </c>
      <c r="P305" s="236" t="s">
        <v>31397</v>
      </c>
      <c r="Q305" s="236" t="s">
        <v>5137</v>
      </c>
      <c r="R305" s="236" t="s">
        <v>435</v>
      </c>
      <c r="S305" s="236" t="s">
        <v>220</v>
      </c>
      <c r="T305" s="236">
        <v>7</v>
      </c>
      <c r="U305" s="236">
        <v>7</v>
      </c>
      <c r="V305" s="238">
        <v>69</v>
      </c>
      <c r="W305" s="236">
        <v>0</v>
      </c>
      <c r="X305" s="236">
        <v>3</v>
      </c>
      <c r="Y305" s="236" t="s">
        <v>203</v>
      </c>
      <c r="Z305" s="236" t="s">
        <v>5408</v>
      </c>
      <c r="AA305" s="236"/>
      <c r="AB305" s="236" t="s">
        <v>204</v>
      </c>
      <c r="AC305" s="236" t="s">
        <v>205</v>
      </c>
      <c r="AD305" s="236">
        <v>0</v>
      </c>
      <c r="AE305" s="236" t="s">
        <v>206</v>
      </c>
      <c r="AF305" s="236">
        <v>25</v>
      </c>
      <c r="AG305" s="236" t="s">
        <v>207</v>
      </c>
      <c r="AH305" s="236" t="s">
        <v>208</v>
      </c>
      <c r="AI305" s="236" t="s">
        <v>209</v>
      </c>
      <c r="AJ305" s="236">
        <v>0</v>
      </c>
      <c r="AK305" s="237">
        <v>46084</v>
      </c>
      <c r="AL305" s="236" t="s">
        <v>195</v>
      </c>
    </row>
    <row r="306" spans="1:38" ht="61.2" x14ac:dyDescent="0.3">
      <c r="A306" s="5" t="str">
        <f>TRIM(Z306)</f>
        <v>61510</v>
      </c>
      <c r="B306" s="228" t="str">
        <f>IFERROR(VLOOKUP(Table3[[#This Row],[Truck Number]], HolmanReport!C:C,1,0), "Research w.Holman")</f>
        <v>61510</v>
      </c>
      <c r="C30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6" s="229">
        <f ca="1">IF(Table3[[#This Row],[Ticket Status]]="OPEN", SUM((TODAY())-Table3[[#This Row],[Original Start Date]]), "Not Open")</f>
        <v>3</v>
      </c>
      <c r="E306" s="229" t="str">
        <f>Table3[[#This Row],[Renter Name]]</f>
        <v>PATRICK GEARY</v>
      </c>
      <c r="F306" s="229" t="str">
        <f>IFERROR(VLOOKUP(Table3[[#This Row],[Rental under Name: ]], 'TPMS-Auto'!C:G,5,0), "RESEARCH!!")</f>
        <v>PGEARY1</v>
      </c>
      <c r="G306" s="229" t="str">
        <f>IFERROR(VLOOKUP(Table3[[#This Row],[Truck Number]],'TPMS-Auto'!$A:$K,3, 0), "Not Assigned in TPMS!!")</f>
        <v>PATRICK GEARY</v>
      </c>
      <c r="H306" s="229" t="str">
        <f>IFERROR(VLOOKUP(Table3[[#This Row],[Truck Number]],'TPMS-Auto'!$A:$K,7, 0), "Not Assigned in TPMS!!")</f>
        <v>PGEARY1</v>
      </c>
      <c r="I306" s="69" t="str">
        <f>IFERROR(VLOOKUP(Table3[[#This Row],[Truck Number]], Query1[[TRUCK_LU]:[Service Date]],25, 0), "Not Assigned in TPMS!!")</f>
        <v>Not Assigned in TPMS!!</v>
      </c>
      <c r="J306" s="69" t="str">
        <f>IF(E306=E305, "Yes", "No")</f>
        <v>No</v>
      </c>
      <c r="K306" s="236" t="s">
        <v>31337</v>
      </c>
      <c r="L306" s="236" t="s">
        <v>7784</v>
      </c>
      <c r="M306" s="236" t="s">
        <v>801</v>
      </c>
      <c r="N306" s="236" t="s">
        <v>31338</v>
      </c>
      <c r="O306" s="237">
        <v>46083</v>
      </c>
      <c r="P306" s="236" t="s">
        <v>31339</v>
      </c>
      <c r="Q306" s="236" t="s">
        <v>7789</v>
      </c>
      <c r="R306" s="236" t="s">
        <v>219</v>
      </c>
      <c r="S306" s="236" t="s">
        <v>220</v>
      </c>
      <c r="T306" s="236">
        <v>14</v>
      </c>
      <c r="U306" s="236">
        <v>14</v>
      </c>
      <c r="V306" s="238">
        <v>72</v>
      </c>
      <c r="W306" s="236">
        <v>0</v>
      </c>
      <c r="X306" s="236">
        <v>4</v>
      </c>
      <c r="Y306" s="236" t="s">
        <v>203</v>
      </c>
      <c r="Z306" s="236" t="s">
        <v>7783</v>
      </c>
      <c r="AA306" s="236"/>
      <c r="AB306" s="236" t="s">
        <v>204</v>
      </c>
      <c r="AC306" s="236" t="s">
        <v>205</v>
      </c>
      <c r="AD306" s="236">
        <v>0</v>
      </c>
      <c r="AE306" s="236" t="s">
        <v>206</v>
      </c>
      <c r="AF306" s="236">
        <v>24</v>
      </c>
      <c r="AG306" s="236" t="s">
        <v>298</v>
      </c>
      <c r="AH306" s="236" t="s">
        <v>505</v>
      </c>
      <c r="AI306" s="236" t="s">
        <v>209</v>
      </c>
      <c r="AJ306" s="236">
        <v>0</v>
      </c>
      <c r="AK306" s="237">
        <v>46083</v>
      </c>
      <c r="AL306" s="236" t="s">
        <v>195</v>
      </c>
    </row>
    <row r="307" spans="1:38" ht="61.2" x14ac:dyDescent="0.3">
      <c r="A307" s="5" t="str">
        <f>TRIM(Z307)</f>
        <v>61530</v>
      </c>
      <c r="B307" s="228" t="str">
        <f>IFERROR(VLOOKUP(Table3[[#This Row],[Truck Number]], HolmanReport!C:C,1,0), "Research w.Holman")</f>
        <v>61530</v>
      </c>
      <c r="C30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7" s="229" t="str">
        <f ca="1">IF(Table3[[#This Row],[Ticket Status]]="OPEN", SUM((TODAY())-Table3[[#This Row],[Original Start Date]]), "Not Open")</f>
        <v>Not Open</v>
      </c>
      <c r="E307" s="229" t="str">
        <f>Table3[[#This Row],[Renter Name]]</f>
        <v>CARLOS ROSALES</v>
      </c>
      <c r="F307" s="229" t="str">
        <f>IFERROR(VLOOKUP(Table3[[#This Row],[Rental under Name: ]], 'TPMS-Auto'!C:G,5,0), "RESEARCH!!")</f>
        <v>CROSALE</v>
      </c>
      <c r="G307" s="229" t="str">
        <f>IFERROR(VLOOKUP(Table3[[#This Row],[Truck Number]],'TPMS-Auto'!$A:$K,3, 0), "Not Assigned in TPMS!!")</f>
        <v>CARLOS ROSALES</v>
      </c>
      <c r="H307" s="229" t="str">
        <f>IFERROR(VLOOKUP(Table3[[#This Row],[Truck Number]],'TPMS-Auto'!$A:$K,7, 0), "Not Assigned in TPMS!!")</f>
        <v>CROSALE</v>
      </c>
      <c r="I307" s="69" t="str">
        <f>IFERROR(VLOOKUP(Table3[[#This Row],[Truck Number]], Query1[[TRUCK_LU]:[Service Date]],25, 0), "Not Assigned in TPMS!!")</f>
        <v>Not Assigned in TPMS!!</v>
      </c>
      <c r="J307" s="69" t="str">
        <f>IF(E307=E306, "Yes", "No")</f>
        <v>No</v>
      </c>
      <c r="K307" s="236" t="s">
        <v>3845</v>
      </c>
      <c r="L307" s="236" t="s">
        <v>3846</v>
      </c>
      <c r="M307" s="236" t="s">
        <v>197</v>
      </c>
      <c r="N307" s="236" t="s">
        <v>3847</v>
      </c>
      <c r="O307" s="237">
        <v>46045</v>
      </c>
      <c r="P307" s="236" t="s">
        <v>3848</v>
      </c>
      <c r="Q307" s="236" t="s">
        <v>3849</v>
      </c>
      <c r="R307" s="236" t="s">
        <v>219</v>
      </c>
      <c r="S307" s="236" t="s">
        <v>367</v>
      </c>
      <c r="T307" s="236">
        <v>30</v>
      </c>
      <c r="U307" s="236">
        <v>14</v>
      </c>
      <c r="V307" s="238">
        <v>72</v>
      </c>
      <c r="W307" s="236">
        <v>3</v>
      </c>
      <c r="X307" s="236">
        <v>32</v>
      </c>
      <c r="Y307" s="236" t="s">
        <v>3834</v>
      </c>
      <c r="Z307" s="236" t="s">
        <v>3850</v>
      </c>
      <c r="AA307" s="236"/>
      <c r="AB307" s="236" t="s">
        <v>204</v>
      </c>
      <c r="AC307" s="236" t="s">
        <v>205</v>
      </c>
      <c r="AD307" s="236">
        <v>0</v>
      </c>
      <c r="AE307" s="236" t="s">
        <v>206</v>
      </c>
      <c r="AF307" s="236">
        <v>24</v>
      </c>
      <c r="AG307" s="236" t="s">
        <v>233</v>
      </c>
      <c r="AH307" s="236" t="s">
        <v>1663</v>
      </c>
      <c r="AI307" s="236" t="s">
        <v>209</v>
      </c>
      <c r="AJ307" s="236">
        <v>0</v>
      </c>
      <c r="AK307" s="237">
        <v>46045</v>
      </c>
      <c r="AL307" s="236" t="s">
        <v>195</v>
      </c>
    </row>
    <row r="308" spans="1:38" ht="61.2" x14ac:dyDescent="0.3">
      <c r="A308" s="5" t="str">
        <f>TRIM(Z308)</f>
        <v>61547</v>
      </c>
      <c r="B308" s="228" t="str">
        <f>IFERROR(VLOOKUP(Table3[[#This Row],[Truck Number]], HolmanReport!C:C,1,0), "Research w.Holman")</f>
        <v>61547</v>
      </c>
      <c r="C308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8" s="229">
        <f ca="1">IF(Table3[[#This Row],[Ticket Status]]="OPEN", SUM((TODAY())-Table3[[#This Row],[Original Start Date]]), "Not Open")</f>
        <v>84</v>
      </c>
      <c r="E308" s="229" t="str">
        <f>Table3[[#This Row],[Renter Name]]</f>
        <v>IVERSON MAY</v>
      </c>
      <c r="F308" s="229" t="str">
        <f>IFERROR(VLOOKUP(Table3[[#This Row],[Rental under Name: ]], 'TPMS-Auto'!C:G,5,0), "RESEARCH!!")</f>
        <v>IMAY0</v>
      </c>
      <c r="G308" s="229" t="str">
        <f>IFERROR(VLOOKUP(Table3[[#This Row],[Truck Number]],'TPMS-Auto'!$A:$K,3, 0), "Not Assigned in TPMS!!")</f>
        <v>IVERSON MAY</v>
      </c>
      <c r="H308" s="229" t="str">
        <f>IFERROR(VLOOKUP(Table3[[#This Row],[Truck Number]],'TPMS-Auto'!$A:$K,7, 0), "Not Assigned in TPMS!!")</f>
        <v>IMAY0</v>
      </c>
      <c r="I308" s="69" t="str">
        <f>IFERROR(VLOOKUP(Table3[[#This Row],[Truck Number]], Query1[[TRUCK_LU]:[Service Date]],25, 0), "Not Assigned in TPMS!!")</f>
        <v>Not Assigned in TPMS!!</v>
      </c>
      <c r="J308" s="69" t="str">
        <f>IF(E308=E307, "Yes", "No")</f>
        <v>No</v>
      </c>
      <c r="K308" s="236" t="s">
        <v>2996</v>
      </c>
      <c r="L308" s="236" t="s">
        <v>1658</v>
      </c>
      <c r="M308" s="236" t="s">
        <v>197</v>
      </c>
      <c r="N308" s="236" t="s">
        <v>2997</v>
      </c>
      <c r="O308" s="237">
        <v>46061</v>
      </c>
      <c r="P308" s="236" t="s">
        <v>1662</v>
      </c>
      <c r="Q308" s="236" t="s">
        <v>1509</v>
      </c>
      <c r="R308" s="236" t="s">
        <v>260</v>
      </c>
      <c r="S308" s="236" t="s">
        <v>202</v>
      </c>
      <c r="T308" s="236">
        <v>23</v>
      </c>
      <c r="U308" s="236">
        <v>4</v>
      </c>
      <c r="V308" s="238">
        <v>68</v>
      </c>
      <c r="W308" s="236">
        <v>2</v>
      </c>
      <c r="X308" s="236">
        <v>26</v>
      </c>
      <c r="Y308" s="236" t="s">
        <v>203</v>
      </c>
      <c r="Z308" s="236" t="s">
        <v>1657</v>
      </c>
      <c r="AA308" s="236"/>
      <c r="AB308" s="236" t="s">
        <v>204</v>
      </c>
      <c r="AC308" s="236" t="s">
        <v>205</v>
      </c>
      <c r="AD308" s="236">
        <v>3</v>
      </c>
      <c r="AE308" s="236" t="s">
        <v>206</v>
      </c>
      <c r="AF308" s="236">
        <v>25</v>
      </c>
      <c r="AG308" s="236" t="s">
        <v>233</v>
      </c>
      <c r="AH308" s="236" t="s">
        <v>1663</v>
      </c>
      <c r="AI308" s="236" t="s">
        <v>209</v>
      </c>
      <c r="AJ308" s="236">
        <v>2</v>
      </c>
      <c r="AK308" s="237">
        <v>46002</v>
      </c>
      <c r="AL308" s="236" t="s">
        <v>195</v>
      </c>
    </row>
    <row r="309" spans="1:38" ht="61.2" x14ac:dyDescent="0.3">
      <c r="A309" s="5" t="str">
        <f>TRIM(Z309)</f>
        <v>61564</v>
      </c>
      <c r="B309" s="228" t="str">
        <f>IFERROR(VLOOKUP(Table3[[#This Row],[Truck Number]], HolmanReport!C:C,1,0), "Research w.Holman")</f>
        <v>Research w.Holman</v>
      </c>
      <c r="C309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9" s="229">
        <f ca="1">IF(Table3[[#This Row],[Ticket Status]]="OPEN", SUM((TODAY())-Table3[[#This Row],[Original Start Date]]), "Not Open")</f>
        <v>104</v>
      </c>
      <c r="E309" s="229" t="str">
        <f>Table3[[#This Row],[Renter Name]]</f>
        <v>JON JACKSON</v>
      </c>
      <c r="F309" s="229" t="str">
        <f>IFERROR(VLOOKUP(Table3[[#This Row],[Rental under Name: ]], 'TPMS-Auto'!C:G,5,0), "RESEARCH!!")</f>
        <v>JJACKS0</v>
      </c>
      <c r="G309" s="229" t="str">
        <f>IFERROR(VLOOKUP(Table3[[#This Row],[Truck Number]],'TPMS-Auto'!$A:$K,3, 0), "Not Assigned in TPMS!!")</f>
        <v>Not Assigned in TPMS!!</v>
      </c>
      <c r="H309" s="229" t="str">
        <f>IFERROR(VLOOKUP(Table3[[#This Row],[Truck Number]],'TPMS-Auto'!$A:$K,7, 0), "Not Assigned in TPMS!!")</f>
        <v>Not Assigned in TPMS!!</v>
      </c>
      <c r="I309" s="69" t="str">
        <f>IFERROR(VLOOKUP(Table3[[#This Row],[Truck Number]], Query1[[TRUCK_LU]:[Service Date]],25, 0), "Not Assigned in TPMS!!")</f>
        <v>Not Assigned in TPMS!!</v>
      </c>
      <c r="J309" s="69" t="str">
        <f>IF(E309=E308, "Yes", "No")</f>
        <v>No</v>
      </c>
      <c r="K309" s="236" t="s">
        <v>2998</v>
      </c>
      <c r="L309" s="236" t="s">
        <v>1665</v>
      </c>
      <c r="M309" s="236" t="s">
        <v>197</v>
      </c>
      <c r="N309" s="236" t="s">
        <v>2999</v>
      </c>
      <c r="O309" s="237">
        <v>46072</v>
      </c>
      <c r="P309" s="236" t="s">
        <v>1274</v>
      </c>
      <c r="Q309" s="236" t="s">
        <v>1275</v>
      </c>
      <c r="R309" s="236" t="s">
        <v>297</v>
      </c>
      <c r="S309" s="236" t="s">
        <v>336</v>
      </c>
      <c r="T309" s="236">
        <v>15</v>
      </c>
      <c r="U309" s="236">
        <v>1</v>
      </c>
      <c r="V309" s="238">
        <v>75.290000000000006</v>
      </c>
      <c r="W309" s="236">
        <v>1</v>
      </c>
      <c r="X309" s="236">
        <v>15</v>
      </c>
      <c r="Y309" s="236" t="s">
        <v>203</v>
      </c>
      <c r="Z309" s="236" t="s">
        <v>1664</v>
      </c>
      <c r="AA309" s="236"/>
      <c r="AB309" s="236" t="s">
        <v>204</v>
      </c>
      <c r="AC309" s="236" t="s">
        <v>205</v>
      </c>
      <c r="AD309" s="236">
        <v>0</v>
      </c>
      <c r="AE309" s="236" t="s">
        <v>206</v>
      </c>
      <c r="AF309" s="236">
        <v>26</v>
      </c>
      <c r="AG309" s="236" t="s">
        <v>774</v>
      </c>
      <c r="AH309" s="236" t="s">
        <v>1002</v>
      </c>
      <c r="AI309" s="236" t="s">
        <v>209</v>
      </c>
      <c r="AJ309" s="236">
        <v>3</v>
      </c>
      <c r="AK309" s="237">
        <v>45982</v>
      </c>
      <c r="AL309" s="236" t="s">
        <v>195</v>
      </c>
    </row>
    <row r="310" spans="1:38" ht="61.2" x14ac:dyDescent="0.3">
      <c r="A310" s="5" t="str">
        <f>TRIM(Z310)</f>
        <v>61569</v>
      </c>
      <c r="B310" s="228" t="str">
        <f>IFERROR(VLOOKUP(Table3[[#This Row],[Truck Number]], HolmanReport!C:C,1,0), "Research w.Holman")</f>
        <v>Research w.Holman</v>
      </c>
      <c r="C31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0" s="229">
        <f ca="1">IF(Table3[[#This Row],[Ticket Status]]="OPEN", SUM((TODAY())-Table3[[#This Row],[Original Start Date]]), "Not Open")</f>
        <v>51</v>
      </c>
      <c r="E310" s="229" t="str">
        <f>Table3[[#This Row],[Renter Name]]</f>
        <v>GEORGE LORA</v>
      </c>
      <c r="F310" s="229" t="str">
        <f>IFERROR(VLOOKUP(Table3[[#This Row],[Rental under Name: ]], 'TPMS-Auto'!C:G,5,0), "RESEARCH!!")</f>
        <v>RESEARCH!!</v>
      </c>
      <c r="G310" s="229" t="str">
        <f>IFERROR(VLOOKUP(Table3[[#This Row],[Truck Number]],'TPMS-Auto'!$A:$K,3, 0), "Not Assigned in TPMS!!")</f>
        <v>JORGE LORA</v>
      </c>
      <c r="H310" s="229" t="str">
        <f>IFERROR(VLOOKUP(Table3[[#This Row],[Truck Number]],'TPMS-Auto'!$A:$K,7, 0), "Not Assigned in TPMS!!")</f>
        <v>JLORA</v>
      </c>
      <c r="I310" s="69" t="str">
        <f>IFERROR(VLOOKUP(Table3[[#This Row],[Truck Number]], Query1[[TRUCK_LU]:[Service Date]],25, 0), "Not Assigned in TPMS!!")</f>
        <v>Not Assigned in TPMS!!</v>
      </c>
      <c r="J310" s="69" t="str">
        <f>IF(E310=E309, "Yes", "No")</f>
        <v>No</v>
      </c>
      <c r="K310" s="236" t="s">
        <v>3004</v>
      </c>
      <c r="L310" s="236" t="s">
        <v>3001</v>
      </c>
      <c r="M310" s="236" t="s">
        <v>801</v>
      </c>
      <c r="N310" s="236" t="s">
        <v>3005</v>
      </c>
      <c r="O310" s="237">
        <v>46065</v>
      </c>
      <c r="P310" s="236" t="s">
        <v>3006</v>
      </c>
      <c r="Q310" s="236" t="s">
        <v>3007</v>
      </c>
      <c r="R310" s="236" t="s">
        <v>382</v>
      </c>
      <c r="S310" s="236" t="s">
        <v>202</v>
      </c>
      <c r="T310" s="236">
        <v>22</v>
      </c>
      <c r="U310" s="236">
        <v>5</v>
      </c>
      <c r="V310" s="238">
        <v>72</v>
      </c>
      <c r="W310" s="236">
        <v>2</v>
      </c>
      <c r="X310" s="236">
        <v>22</v>
      </c>
      <c r="Y310" s="236" t="s">
        <v>203</v>
      </c>
      <c r="Z310" s="236" t="s">
        <v>3000</v>
      </c>
      <c r="AA310" s="236"/>
      <c r="AB310" s="236" t="s">
        <v>204</v>
      </c>
      <c r="AC310" s="236" t="s">
        <v>205</v>
      </c>
      <c r="AD310" s="236">
        <v>0</v>
      </c>
      <c r="AE310" s="236" t="s">
        <v>206</v>
      </c>
      <c r="AF310" s="236">
        <v>24</v>
      </c>
      <c r="AG310" s="236" t="s">
        <v>221</v>
      </c>
      <c r="AH310" s="236" t="s">
        <v>1040</v>
      </c>
      <c r="AI310" s="236" t="s">
        <v>209</v>
      </c>
      <c r="AJ310" s="236">
        <v>1</v>
      </c>
      <c r="AK310" s="237">
        <v>46035</v>
      </c>
      <c r="AL310" s="236" t="s">
        <v>195</v>
      </c>
    </row>
    <row r="311" spans="1:38" ht="61.2" x14ac:dyDescent="0.3">
      <c r="A311" s="5" t="str">
        <f>TRIM(Z311)</f>
        <v>61577</v>
      </c>
      <c r="B311" s="228" t="str">
        <f>IFERROR(VLOOKUP(Table3[[#This Row],[Truck Number]], HolmanReport!C:C,1,0), "Research w.Holman")</f>
        <v>61577</v>
      </c>
      <c r="C311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1" s="229">
        <f ca="1">IF(Table3[[#This Row],[Ticket Status]]="OPEN", SUM((TODAY())-Table3[[#This Row],[Original Start Date]]), "Not Open")</f>
        <v>30</v>
      </c>
      <c r="E311" s="229" t="str">
        <f>Table3[[#This Row],[Renter Name]]</f>
        <v>RAYMOND DELEKTA</v>
      </c>
      <c r="F311" s="229" t="str">
        <f>IFERROR(VLOOKUP(Table3[[#This Row],[Rental under Name: ]], 'TPMS-Auto'!C:G,5,0), "RESEARCH!!")</f>
        <v>RDELEKT</v>
      </c>
      <c r="G311" s="229" t="str">
        <f>IFERROR(VLOOKUP(Table3[[#This Row],[Truck Number]],'TPMS-Auto'!$A:$K,3, 0), "Not Assigned in TPMS!!")</f>
        <v>RAYMOND DELEKTA</v>
      </c>
      <c r="H311" s="229" t="str">
        <f>IFERROR(VLOOKUP(Table3[[#This Row],[Truck Number]],'TPMS-Auto'!$A:$K,7, 0), "Not Assigned in TPMS!!")</f>
        <v>RDELEKT</v>
      </c>
      <c r="I311" s="69" t="str">
        <f>IFERROR(VLOOKUP(Table3[[#This Row],[Truck Number]], Query1[[TRUCK_LU]:[Service Date]],25, 0), "Not Assigned in TPMS!!")</f>
        <v>Not Assigned in TPMS!!</v>
      </c>
      <c r="J311" s="69" t="str">
        <f>IF(E311=E310, "Yes", "No")</f>
        <v>No</v>
      </c>
      <c r="K311" s="236" t="s">
        <v>3077</v>
      </c>
      <c r="L311" s="236" t="s">
        <v>3075</v>
      </c>
      <c r="M311" s="236" t="s">
        <v>197</v>
      </c>
      <c r="N311" s="236" t="s">
        <v>3078</v>
      </c>
      <c r="O311" s="237">
        <v>46056</v>
      </c>
      <c r="P311" s="236" t="s">
        <v>3079</v>
      </c>
      <c r="Q311" s="236" t="s">
        <v>3080</v>
      </c>
      <c r="R311" s="236" t="s">
        <v>382</v>
      </c>
      <c r="S311" s="236" t="s">
        <v>220</v>
      </c>
      <c r="T311" s="236">
        <v>30</v>
      </c>
      <c r="U311" s="236">
        <v>7</v>
      </c>
      <c r="V311" s="238">
        <v>72</v>
      </c>
      <c r="W311" s="236">
        <v>3</v>
      </c>
      <c r="X311" s="236">
        <v>31</v>
      </c>
      <c r="Y311" s="236" t="s">
        <v>203</v>
      </c>
      <c r="Z311" s="236" t="s">
        <v>3074</v>
      </c>
      <c r="AA311" s="236"/>
      <c r="AB311" s="236" t="s">
        <v>204</v>
      </c>
      <c r="AC311" s="236" t="s">
        <v>205</v>
      </c>
      <c r="AD311" s="236">
        <v>1</v>
      </c>
      <c r="AE311" s="236" t="s">
        <v>206</v>
      </c>
      <c r="AF311" s="236">
        <v>26</v>
      </c>
      <c r="AG311" s="236" t="s">
        <v>270</v>
      </c>
      <c r="AH311" s="236" t="s">
        <v>3081</v>
      </c>
      <c r="AI311" s="236" t="s">
        <v>209</v>
      </c>
      <c r="AJ311" s="236">
        <v>0</v>
      </c>
      <c r="AK311" s="237">
        <v>46056</v>
      </c>
      <c r="AL311" s="236" t="s">
        <v>195</v>
      </c>
    </row>
    <row r="312" spans="1:38" ht="61.2" x14ac:dyDescent="0.3">
      <c r="A312" s="5" t="str">
        <f>TRIM(Z312)</f>
        <v>61605</v>
      </c>
      <c r="B312" s="228" t="str">
        <f>IFERROR(VLOOKUP(Table3[[#This Row],[Truck Number]], HolmanReport!C:C,1,0), "Research w.Holman")</f>
        <v>Research w.Holman</v>
      </c>
      <c r="C31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2" s="229">
        <f ca="1">IF(Table3[[#This Row],[Ticket Status]]="OPEN", SUM((TODAY())-Table3[[#This Row],[Original Start Date]]), "Not Open")</f>
        <v>239</v>
      </c>
      <c r="E312" s="229" t="str">
        <f>Table3[[#This Row],[Renter Name]]</f>
        <v>KENNETH LARMAY</v>
      </c>
      <c r="F312" s="229" t="str">
        <f>IFERROR(VLOOKUP(Table3[[#This Row],[Rental under Name: ]], 'TPMS-Auto'!C:G,5,0), "RESEARCH!!")</f>
        <v>RESEARCH!!</v>
      </c>
      <c r="G312" s="229" t="str">
        <f>IFERROR(VLOOKUP(Table3[[#This Row],[Truck Number]],'TPMS-Auto'!$A:$K,3, 0), "Not Assigned in TPMS!!")</f>
        <v>Not Assigned in TPMS!!</v>
      </c>
      <c r="H312" s="229" t="str">
        <f>IFERROR(VLOOKUP(Table3[[#This Row],[Truck Number]],'TPMS-Auto'!$A:$K,7, 0), "Not Assigned in TPMS!!")</f>
        <v>Not Assigned in TPMS!!</v>
      </c>
      <c r="I312" s="69" t="str">
        <f>IFERROR(VLOOKUP(Table3[[#This Row],[Truck Number]], Query1[[TRUCK_LU]:[Service Date]],25, 0), "Not Assigned in TPMS!!")</f>
        <v>Not Assigned in TPMS!!</v>
      </c>
      <c r="J312" s="69" t="str">
        <f>IF(E312=E311, "Yes", "No")</f>
        <v>No</v>
      </c>
      <c r="K312" s="236" t="s">
        <v>3008</v>
      </c>
      <c r="L312" s="236" t="s">
        <v>1670</v>
      </c>
      <c r="M312" s="236" t="s">
        <v>197</v>
      </c>
      <c r="N312" s="236" t="s">
        <v>3009</v>
      </c>
      <c r="O312" s="237">
        <v>46057</v>
      </c>
      <c r="P312" s="236" t="s">
        <v>1673</v>
      </c>
      <c r="Q312" s="236" t="s">
        <v>1674</v>
      </c>
      <c r="R312" s="236" t="s">
        <v>1675</v>
      </c>
      <c r="S312" s="236" t="s">
        <v>202</v>
      </c>
      <c r="T312" s="236">
        <v>30</v>
      </c>
      <c r="U312" s="236">
        <v>3</v>
      </c>
      <c r="V312" s="238">
        <v>72</v>
      </c>
      <c r="W312" s="236">
        <v>3</v>
      </c>
      <c r="X312" s="236">
        <v>30</v>
      </c>
      <c r="Y312" s="236" t="s">
        <v>203</v>
      </c>
      <c r="Z312" s="236" t="s">
        <v>1669</v>
      </c>
      <c r="AA312" s="236"/>
      <c r="AB312" s="236" t="s">
        <v>204</v>
      </c>
      <c r="AC312" s="236" t="s">
        <v>205</v>
      </c>
      <c r="AD312" s="236">
        <v>0</v>
      </c>
      <c r="AE312" s="236" t="s">
        <v>206</v>
      </c>
      <c r="AF312" s="236">
        <v>24</v>
      </c>
      <c r="AG312" s="236" t="s">
        <v>743</v>
      </c>
      <c r="AH312" s="236" t="s">
        <v>1018</v>
      </c>
      <c r="AI312" s="236" t="s">
        <v>209</v>
      </c>
      <c r="AJ312" s="236">
        <v>7</v>
      </c>
      <c r="AK312" s="237">
        <v>45847</v>
      </c>
      <c r="AL312" s="236" t="s">
        <v>223</v>
      </c>
    </row>
    <row r="313" spans="1:38" ht="61.2" x14ac:dyDescent="0.3">
      <c r="A313" s="5" t="str">
        <f>TRIM(Z313)</f>
        <v>61654</v>
      </c>
      <c r="B313" s="228" t="str">
        <f>IFERROR(VLOOKUP(Table3[[#This Row],[Truck Number]], HolmanReport!C:C,1,0), "Research w.Holman")</f>
        <v>61654</v>
      </c>
      <c r="C313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3" s="229">
        <f ca="1">IF(Table3[[#This Row],[Ticket Status]]="OPEN", SUM((TODAY())-Table3[[#This Row],[Original Start Date]]), "Not Open")</f>
        <v>36</v>
      </c>
      <c r="E313" s="229" t="str">
        <f>Table3[[#This Row],[Renter Name]]</f>
        <v>DANIEL HEMINGWAY</v>
      </c>
      <c r="F313" s="229" t="str">
        <f>IFERROR(VLOOKUP(Table3[[#This Row],[Rental under Name: ]], 'TPMS-Auto'!C:G,5,0), "RESEARCH!!")</f>
        <v>DHEMING</v>
      </c>
      <c r="G313" s="229" t="str">
        <f>IFERROR(VLOOKUP(Table3[[#This Row],[Truck Number]],'TPMS-Auto'!$A:$K,3, 0), "Not Assigned in TPMS!!")</f>
        <v>DANIEL HEMINGWAY</v>
      </c>
      <c r="H313" s="229" t="str">
        <f>IFERROR(VLOOKUP(Table3[[#This Row],[Truck Number]],'TPMS-Auto'!$A:$K,7, 0), "Not Assigned in TPMS!!")</f>
        <v>DHEMING</v>
      </c>
      <c r="I313" s="69" t="str">
        <f>IFERROR(VLOOKUP(Table3[[#This Row],[Truck Number]], Query1[[TRUCK_LU]:[Service Date]],25, 0), "Not Assigned in TPMS!!")</f>
        <v>Not Assigned in TPMS!!</v>
      </c>
      <c r="J313" s="69" t="str">
        <f>IF(E313=E312, "Yes", "No")</f>
        <v>No</v>
      </c>
      <c r="K313" s="236" t="s">
        <v>31254</v>
      </c>
      <c r="L313" s="236" t="s">
        <v>3011</v>
      </c>
      <c r="M313" s="236" t="s">
        <v>197</v>
      </c>
      <c r="N313" s="236" t="s">
        <v>31255</v>
      </c>
      <c r="O313" s="237">
        <v>46080</v>
      </c>
      <c r="P313" s="236" t="s">
        <v>3013</v>
      </c>
      <c r="Q313" s="236" t="s">
        <v>3014</v>
      </c>
      <c r="R313" s="236" t="s">
        <v>407</v>
      </c>
      <c r="S313" s="236" t="s">
        <v>220</v>
      </c>
      <c r="T313" s="236">
        <v>7</v>
      </c>
      <c r="U313" s="236">
        <v>7</v>
      </c>
      <c r="V313" s="238">
        <v>68</v>
      </c>
      <c r="W313" s="236">
        <v>0</v>
      </c>
      <c r="X313" s="236">
        <v>7</v>
      </c>
      <c r="Y313" s="236" t="s">
        <v>203</v>
      </c>
      <c r="Z313" s="236" t="s">
        <v>3010</v>
      </c>
      <c r="AA313" s="236"/>
      <c r="AB313" s="236" t="s">
        <v>204</v>
      </c>
      <c r="AC313" s="236" t="s">
        <v>205</v>
      </c>
      <c r="AD313" s="236">
        <v>0</v>
      </c>
      <c r="AE313" s="236" t="s">
        <v>206</v>
      </c>
      <c r="AF313" s="236">
        <v>24</v>
      </c>
      <c r="AG313" s="236" t="s">
        <v>298</v>
      </c>
      <c r="AH313" s="236" t="s">
        <v>505</v>
      </c>
      <c r="AI313" s="236" t="s">
        <v>209</v>
      </c>
      <c r="AJ313" s="236">
        <v>1</v>
      </c>
      <c r="AK313" s="237">
        <v>46050</v>
      </c>
      <c r="AL313" s="236" t="s">
        <v>195</v>
      </c>
    </row>
    <row r="314" spans="1:38" ht="61.2" x14ac:dyDescent="0.3">
      <c r="A314" s="5" t="str">
        <f>TRIM(Z314)</f>
        <v>61666</v>
      </c>
      <c r="B314" s="228" t="str">
        <f>IFERROR(VLOOKUP(Table3[[#This Row],[Truck Number]], HolmanReport!C:C,1,0), "Research w.Holman")</f>
        <v>61666</v>
      </c>
      <c r="C31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4" s="229">
        <f ca="1">IF(Table3[[#This Row],[Ticket Status]]="OPEN", SUM((TODAY())-Table3[[#This Row],[Original Start Date]]), "Not Open")</f>
        <v>7</v>
      </c>
      <c r="E314" s="229" t="str">
        <f>Table3[[#This Row],[Renter Name]]</f>
        <v>CHRISTOPHER COOPER</v>
      </c>
      <c r="F314" s="229" t="str">
        <f>IFERROR(VLOOKUP(Table3[[#This Row],[Rental under Name: ]], 'TPMS-Auto'!C:G,5,0), "RESEARCH!!")</f>
        <v>CCOOPER</v>
      </c>
      <c r="G314" s="229" t="str">
        <f>IFERROR(VLOOKUP(Table3[[#This Row],[Truck Number]],'TPMS-Auto'!$A:$K,3, 0), "Not Assigned in TPMS!!")</f>
        <v>CHRISTOPHER COOPER</v>
      </c>
      <c r="H314" s="229" t="str">
        <f>IFERROR(VLOOKUP(Table3[[#This Row],[Truck Number]],'TPMS-Auto'!$A:$K,7, 0), "Not Assigned in TPMS!!")</f>
        <v>CCOOPER</v>
      </c>
      <c r="I314" s="69" t="str">
        <f>IFERROR(VLOOKUP(Table3[[#This Row],[Truck Number]], Query1[[TRUCK_LU]:[Service Date]],25, 0), "Not Assigned in TPMS!!")</f>
        <v>Not Assigned in TPMS!!</v>
      </c>
      <c r="J314" s="69" t="str">
        <f>IF(E314=E313, "Yes", "No")</f>
        <v>No</v>
      </c>
      <c r="K314" s="236" t="s">
        <v>31193</v>
      </c>
      <c r="L314" s="236" t="s">
        <v>985</v>
      </c>
      <c r="M314" s="236" t="s">
        <v>197</v>
      </c>
      <c r="N314" s="236" t="s">
        <v>31194</v>
      </c>
      <c r="O314" s="237">
        <v>46079</v>
      </c>
      <c r="P314" s="236" t="s">
        <v>991</v>
      </c>
      <c r="Q314" s="236" t="s">
        <v>992</v>
      </c>
      <c r="R314" s="236" t="s">
        <v>279</v>
      </c>
      <c r="S314" s="236" t="s">
        <v>220</v>
      </c>
      <c r="T314" s="236">
        <v>7</v>
      </c>
      <c r="U314" s="236">
        <v>7</v>
      </c>
      <c r="V314" s="238">
        <v>69</v>
      </c>
      <c r="W314" s="236">
        <v>0</v>
      </c>
      <c r="X314" s="236">
        <v>8</v>
      </c>
      <c r="Y314" s="236" t="s">
        <v>203</v>
      </c>
      <c r="Z314" s="236" t="s">
        <v>5465</v>
      </c>
      <c r="AA314" s="236"/>
      <c r="AB314" s="236" t="s">
        <v>204</v>
      </c>
      <c r="AC314" s="236" t="s">
        <v>205</v>
      </c>
      <c r="AD314" s="236">
        <v>1</v>
      </c>
      <c r="AE314" s="236" t="s">
        <v>206</v>
      </c>
      <c r="AF314" s="236">
        <v>24</v>
      </c>
      <c r="AG314" s="236" t="s">
        <v>270</v>
      </c>
      <c r="AH314" s="236" t="s">
        <v>526</v>
      </c>
      <c r="AI314" s="236" t="s">
        <v>209</v>
      </c>
      <c r="AJ314" s="236">
        <v>0</v>
      </c>
      <c r="AK314" s="237">
        <v>46079</v>
      </c>
      <c r="AL314" s="236" t="s">
        <v>195</v>
      </c>
    </row>
    <row r="315" spans="1:38" ht="61.2" x14ac:dyDescent="0.3">
      <c r="A315" s="5" t="str">
        <f>TRIM(Z315)</f>
        <v>61688</v>
      </c>
      <c r="B315" s="228" t="str">
        <f>IFERROR(VLOOKUP(Table3[[#This Row],[Truck Number]], HolmanReport!C:C,1,0), "Research w.Holman")</f>
        <v>61688</v>
      </c>
      <c r="C315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15" s="229">
        <f ca="1">IF(Table3[[#This Row],[Ticket Status]]="OPEN", SUM((TODAY())-Table3[[#This Row],[Original Start Date]]), "Not Open")</f>
        <v>14</v>
      </c>
      <c r="E315" s="229" t="str">
        <f>Table3[[#This Row],[Renter Name]]</f>
        <v>DONALD HANSON</v>
      </c>
      <c r="F315" s="229" t="str">
        <f>IFERROR(VLOOKUP(Table3[[#This Row],[Rental under Name: ]], 'TPMS-Auto'!C:G,5,0), "RESEARCH!!")</f>
        <v>DHANSO5</v>
      </c>
      <c r="G315" s="229" t="str">
        <f>IFERROR(VLOOKUP(Table3[[#This Row],[Truck Number]],'TPMS-Auto'!$A:$K,3, 0), "Not Assigned in TPMS!!")</f>
        <v>DONALD HANSON</v>
      </c>
      <c r="H315" s="229" t="str">
        <f>IFERROR(VLOOKUP(Table3[[#This Row],[Truck Number]],'TPMS-Auto'!$A:$K,7, 0), "Not Assigned in TPMS!!")</f>
        <v>DHANSO5</v>
      </c>
      <c r="I315" s="69" t="str">
        <f>IFERROR(VLOOKUP(Table3[[#This Row],[Truck Number]], Query1[[TRUCK_LU]:[Service Date]],25, 0), "Not Assigned in TPMS!!")</f>
        <v>Not Assigned in TPMS!!</v>
      </c>
      <c r="J315" s="69" t="str">
        <f>IF(E315=E314, "Yes", "No")</f>
        <v>No</v>
      </c>
      <c r="K315" s="236" t="s">
        <v>3687</v>
      </c>
      <c r="L315" s="236" t="s">
        <v>3685</v>
      </c>
      <c r="M315" s="236" t="s">
        <v>197</v>
      </c>
      <c r="N315" s="236" t="s">
        <v>3688</v>
      </c>
      <c r="O315" s="237">
        <v>46072</v>
      </c>
      <c r="P315" s="236" t="s">
        <v>3689</v>
      </c>
      <c r="Q315" s="236" t="s">
        <v>3690</v>
      </c>
      <c r="R315" s="236" t="s">
        <v>279</v>
      </c>
      <c r="S315" s="236" t="s">
        <v>336</v>
      </c>
      <c r="T315" s="236">
        <v>14</v>
      </c>
      <c r="U315" s="236">
        <v>14</v>
      </c>
      <c r="V315" s="238">
        <v>76.290000000000006</v>
      </c>
      <c r="W315" s="236">
        <v>0</v>
      </c>
      <c r="X315" s="236">
        <v>15</v>
      </c>
      <c r="Y315" s="236" t="s">
        <v>203</v>
      </c>
      <c r="Z315" s="236" t="s">
        <v>3684</v>
      </c>
      <c r="AA315" s="236"/>
      <c r="AB315" s="236" t="s">
        <v>204</v>
      </c>
      <c r="AC315" s="236" t="s">
        <v>205</v>
      </c>
      <c r="AD315" s="236">
        <v>1</v>
      </c>
      <c r="AE315" s="236" t="s">
        <v>206</v>
      </c>
      <c r="AF315" s="236">
        <v>26</v>
      </c>
      <c r="AG315" s="236" t="s">
        <v>207</v>
      </c>
      <c r="AH315" s="236" t="s">
        <v>208</v>
      </c>
      <c r="AI315" s="236" t="s">
        <v>209</v>
      </c>
      <c r="AJ315" s="236">
        <v>0</v>
      </c>
      <c r="AK315" s="237">
        <v>46072</v>
      </c>
      <c r="AL315" s="236" t="s">
        <v>195</v>
      </c>
    </row>
    <row r="316" spans="1:38" ht="61.2" x14ac:dyDescent="0.3">
      <c r="A316" s="5" t="str">
        <f>TRIM(Z316)</f>
        <v>61731</v>
      </c>
      <c r="B316" s="228" t="str">
        <f>IFERROR(VLOOKUP(Table3[[#This Row],[Truck Number]], HolmanReport!C:C,1,0), "Research w.Holman")</f>
        <v>61731</v>
      </c>
      <c r="C31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6" s="229">
        <f ca="1">IF(Table3[[#This Row],[Ticket Status]]="OPEN", SUM((TODAY())-Table3[[#This Row],[Original Start Date]]), "Not Open")</f>
        <v>2</v>
      </c>
      <c r="E316" s="229" t="str">
        <f>Table3[[#This Row],[Renter Name]]</f>
        <v>RICK HODGES</v>
      </c>
      <c r="F316" s="229" t="str">
        <f>IFERROR(VLOOKUP(Table3[[#This Row],[Rental under Name: ]], 'TPMS-Auto'!C:G,5,0), "RESEARCH!!")</f>
        <v>RESEARCH!!</v>
      </c>
      <c r="G316" s="229" t="str">
        <f>IFERROR(VLOOKUP(Table3[[#This Row],[Truck Number]],'TPMS-Auto'!$A:$K,3, 0), "Not Assigned in TPMS!!")</f>
        <v>RICKEY HODGES JR</v>
      </c>
      <c r="H316" s="229" t="str">
        <f>IFERROR(VLOOKUP(Table3[[#This Row],[Truck Number]],'TPMS-Auto'!$A:$K,7, 0), "Not Assigned in TPMS!!")</f>
        <v>RHODGE4</v>
      </c>
      <c r="I316" s="69" t="str">
        <f>IFERROR(VLOOKUP(Table3[[#This Row],[Truck Number]], Query1[[TRUCK_LU]:[Service Date]],25, 0), "Not Assigned in TPMS!!")</f>
        <v>Not Assigned in TPMS!!</v>
      </c>
      <c r="J316" s="69" t="str">
        <f>IF(E316=E315, "Yes", "No")</f>
        <v>No</v>
      </c>
      <c r="K316" s="236" t="s">
        <v>31414</v>
      </c>
      <c r="L316" s="236" t="s">
        <v>31415</v>
      </c>
      <c r="M316" s="236" t="s">
        <v>197</v>
      </c>
      <c r="N316" s="236" t="s">
        <v>31416</v>
      </c>
      <c r="O316" s="237">
        <v>46084</v>
      </c>
      <c r="P316" s="236" t="s">
        <v>31417</v>
      </c>
      <c r="Q316" s="236" t="s">
        <v>4915</v>
      </c>
      <c r="R316" s="236" t="s">
        <v>279</v>
      </c>
      <c r="S316" s="236" t="s">
        <v>202</v>
      </c>
      <c r="T316" s="236">
        <v>7</v>
      </c>
      <c r="U316" s="236">
        <v>7</v>
      </c>
      <c r="V316" s="238">
        <v>69</v>
      </c>
      <c r="W316" s="236">
        <v>0</v>
      </c>
      <c r="X316" s="236">
        <v>3</v>
      </c>
      <c r="Y316" s="236" t="s">
        <v>203</v>
      </c>
      <c r="Z316" s="236" t="s">
        <v>9353</v>
      </c>
      <c r="AA316" s="236"/>
      <c r="AB316" s="236" t="s">
        <v>204</v>
      </c>
      <c r="AC316" s="236" t="s">
        <v>205</v>
      </c>
      <c r="AD316" s="236">
        <v>0</v>
      </c>
      <c r="AE316" s="236" t="s">
        <v>206</v>
      </c>
      <c r="AF316" s="236">
        <v>24</v>
      </c>
      <c r="AG316" s="236" t="s">
        <v>288</v>
      </c>
      <c r="AH316" s="236" t="s">
        <v>289</v>
      </c>
      <c r="AI316" s="236" t="s">
        <v>209</v>
      </c>
      <c r="AJ316" s="236">
        <v>0</v>
      </c>
      <c r="AK316" s="237">
        <v>46084</v>
      </c>
      <c r="AL316" s="236" t="s">
        <v>195</v>
      </c>
    </row>
    <row r="317" spans="1:38" ht="20.399999999999999" x14ac:dyDescent="0.3">
      <c r="A317" s="5" t="str">
        <f>TRIM(Z317)</f>
        <v>61786</v>
      </c>
      <c r="B317" s="228" t="str">
        <f>IFERROR(VLOOKUP(Table3[[#This Row],[Truck Number]], HolmanReport!C:C,1,0), "Research w.Holman")</f>
        <v>61786</v>
      </c>
      <c r="C31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7" s="229">
        <f ca="1">IF(Table3[[#This Row],[Ticket Status]]="OPEN", SUM((TODAY())-Table3[[#This Row],[Original Start Date]]), "Not Open")</f>
        <v>153</v>
      </c>
      <c r="E317" s="229" t="str">
        <f>Table3[[#This Row],[Renter Name]]</f>
        <v>JOHN CASEY</v>
      </c>
      <c r="F317" s="229" t="str">
        <f>IFERROR(VLOOKUP(Table3[[#This Row],[Rental under Name: ]], 'TPMS-Auto'!C:G,5,0), "RESEARCH!!")</f>
        <v>RESEARCH!!</v>
      </c>
      <c r="G317" s="229" t="str">
        <f>IFERROR(VLOOKUP(Table3[[#This Row],[Truck Number]],'TPMS-Auto'!$A:$K,3, 0), "Not Assigned in TPMS!!")</f>
        <v>Not Assigned in TPMS!!</v>
      </c>
      <c r="H317" s="229" t="str">
        <f>IFERROR(VLOOKUP(Table3[[#This Row],[Truck Number]],'TPMS-Auto'!$A:$K,7, 0), "Not Assigned in TPMS!!")</f>
        <v>Not Assigned in TPMS!!</v>
      </c>
      <c r="I317" s="69" t="str">
        <f>IFERROR(VLOOKUP(Table3[[#This Row],[Truck Number]], Query1[[TRUCK_LU]:[Service Date]],25, 0), "Not Assigned in TPMS!!")</f>
        <v>Not Assigned in TPMS!!</v>
      </c>
      <c r="J317" s="69" t="str">
        <f>IF(E317=E316, "Yes", "No")</f>
        <v>No</v>
      </c>
      <c r="K317" s="236" t="s">
        <v>3015</v>
      </c>
      <c r="L317" s="236" t="s">
        <v>1544</v>
      </c>
      <c r="M317" s="236" t="s">
        <v>197</v>
      </c>
      <c r="N317" s="236" t="s">
        <v>3016</v>
      </c>
      <c r="O317" s="237">
        <v>46055</v>
      </c>
      <c r="P317" s="236" t="s">
        <v>1548</v>
      </c>
      <c r="Q317" s="236" t="s">
        <v>1509</v>
      </c>
      <c r="R317" s="236" t="s">
        <v>250</v>
      </c>
      <c r="S317" s="236" t="s">
        <v>220</v>
      </c>
      <c r="T317" s="236">
        <v>29</v>
      </c>
      <c r="U317" s="236">
        <v>9</v>
      </c>
      <c r="V317" s="238">
        <v>69</v>
      </c>
      <c r="W317" s="236">
        <v>2</v>
      </c>
      <c r="X317" s="236">
        <v>32</v>
      </c>
      <c r="Y317" s="236" t="s">
        <v>203</v>
      </c>
      <c r="Z317" s="236" t="s">
        <v>1543</v>
      </c>
      <c r="AA317" s="236"/>
      <c r="AB317" s="236" t="s">
        <v>204</v>
      </c>
      <c r="AC317" s="236" t="s">
        <v>205</v>
      </c>
      <c r="AD317" s="236">
        <v>3</v>
      </c>
      <c r="AE317" s="236" t="s">
        <v>206</v>
      </c>
      <c r="AF317" s="236">
        <v>23</v>
      </c>
      <c r="AG317" s="236" t="s">
        <v>288</v>
      </c>
      <c r="AH317" s="236" t="s">
        <v>289</v>
      </c>
      <c r="AI317" s="236" t="s">
        <v>209</v>
      </c>
      <c r="AJ317" s="236">
        <v>4</v>
      </c>
      <c r="AK317" s="237">
        <v>45933</v>
      </c>
      <c r="AL317" s="236" t="s">
        <v>195</v>
      </c>
    </row>
    <row r="318" spans="1:38" ht="61.2" x14ac:dyDescent="0.3">
      <c r="A318" s="5" t="str">
        <f>TRIM(Z318)</f>
        <v>61817</v>
      </c>
      <c r="B318" s="228" t="str">
        <f>IFERROR(VLOOKUP(Table3[[#This Row],[Truck Number]], HolmanReport!C:C,1,0), "Research w.Holman")</f>
        <v>61817</v>
      </c>
      <c r="C31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8" s="229">
        <f ca="1">IF(Table3[[#This Row],[Ticket Status]]="OPEN", SUM((TODAY())-Table3[[#This Row],[Original Start Date]]), "Not Open")</f>
        <v>2</v>
      </c>
      <c r="E318" s="229" t="str">
        <f>Table3[[#This Row],[Renter Name]]</f>
        <v>JAMES SHUMAKER</v>
      </c>
      <c r="F318" s="229" t="str">
        <f>IFERROR(VLOOKUP(Table3[[#This Row],[Rental under Name: ]], 'TPMS-Auto'!C:G,5,0), "RESEARCH!!")</f>
        <v>JSHUMAK</v>
      </c>
      <c r="G318" s="229" t="str">
        <f>IFERROR(VLOOKUP(Table3[[#This Row],[Truck Number]],'TPMS-Auto'!$A:$K,3, 0), "Not Assigned in TPMS!!")</f>
        <v>JAMES SHUMAKER</v>
      </c>
      <c r="H318" s="229" t="str">
        <f>IFERROR(VLOOKUP(Table3[[#This Row],[Truck Number]],'TPMS-Auto'!$A:$K,7, 0), "Not Assigned in TPMS!!")</f>
        <v>JSHUMAK</v>
      </c>
      <c r="I318" s="69" t="str">
        <f>IFERROR(VLOOKUP(Table3[[#This Row],[Truck Number]], Query1[[TRUCK_LU]:[Service Date]],25, 0), "Not Assigned in TPMS!!")</f>
        <v>Not Assigned in TPMS!!</v>
      </c>
      <c r="J318" s="69" t="str">
        <f>IF(E318=E317, "Yes", "No")</f>
        <v>No</v>
      </c>
      <c r="K318" s="236" t="s">
        <v>31406</v>
      </c>
      <c r="L318" s="236" t="s">
        <v>7174</v>
      </c>
      <c r="M318" s="236" t="s">
        <v>197</v>
      </c>
      <c r="N318" s="236" t="s">
        <v>31407</v>
      </c>
      <c r="O318" s="237">
        <v>46084</v>
      </c>
      <c r="P318" s="236" t="s">
        <v>31408</v>
      </c>
      <c r="Q318" s="236" t="s">
        <v>4523</v>
      </c>
      <c r="R318" s="236" t="s">
        <v>760</v>
      </c>
      <c r="S318" s="236" t="s">
        <v>220</v>
      </c>
      <c r="T318" s="236">
        <v>14</v>
      </c>
      <c r="U318" s="236">
        <v>14</v>
      </c>
      <c r="V318" s="238">
        <v>72</v>
      </c>
      <c r="W318" s="236">
        <v>0</v>
      </c>
      <c r="X318" s="236">
        <v>3</v>
      </c>
      <c r="Y318" s="236" t="s">
        <v>203</v>
      </c>
      <c r="Z318" s="236" t="s">
        <v>7173</v>
      </c>
      <c r="AA318" s="236"/>
      <c r="AB318" s="236" t="s">
        <v>204</v>
      </c>
      <c r="AC318" s="236" t="s">
        <v>205</v>
      </c>
      <c r="AD318" s="236">
        <v>0</v>
      </c>
      <c r="AE318" s="236" t="s">
        <v>206</v>
      </c>
      <c r="AF318" s="236">
        <v>24</v>
      </c>
      <c r="AG318" s="236" t="s">
        <v>221</v>
      </c>
      <c r="AH318" s="236" t="s">
        <v>222</v>
      </c>
      <c r="AI318" s="236" t="s">
        <v>209</v>
      </c>
      <c r="AJ318" s="236">
        <v>0</v>
      </c>
      <c r="AK318" s="237">
        <v>46084</v>
      </c>
      <c r="AL318" s="236" t="s">
        <v>195</v>
      </c>
    </row>
    <row r="319" spans="1:38" ht="61.2" x14ac:dyDescent="0.3">
      <c r="A319" s="5" t="str">
        <f>TRIM(Z319)</f>
        <v>61822</v>
      </c>
      <c r="B319" s="228" t="str">
        <f>IFERROR(VLOOKUP(Table3[[#This Row],[Truck Number]], HolmanReport!C:C,1,0), "Research w.Holman")</f>
        <v>61822</v>
      </c>
      <c r="C319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19" s="229">
        <f ca="1">IF(Table3[[#This Row],[Ticket Status]]="OPEN", SUM((TODAY())-Table3[[#This Row],[Original Start Date]]), "Not Open")</f>
        <v>15</v>
      </c>
      <c r="E319" s="229" t="str">
        <f>Table3[[#This Row],[Renter Name]]</f>
        <v>FRANCISCO TORRES</v>
      </c>
      <c r="F319" s="229" t="str">
        <f>IFERROR(VLOOKUP(Table3[[#This Row],[Rental under Name: ]], 'TPMS-Auto'!C:G,5,0), "RESEARCH!!")</f>
        <v>FTORRES</v>
      </c>
      <c r="G319" s="229" t="str">
        <f>IFERROR(VLOOKUP(Table3[[#This Row],[Truck Number]],'TPMS-Auto'!$A:$K,3, 0), "Not Assigned in TPMS!!")</f>
        <v>FRANCISCO TORRES</v>
      </c>
      <c r="H319" s="229" t="str">
        <f>IFERROR(VLOOKUP(Table3[[#This Row],[Truck Number]],'TPMS-Auto'!$A:$K,7, 0), "Not Assigned in TPMS!!")</f>
        <v>FTORRES</v>
      </c>
      <c r="I319" s="69" t="str">
        <f>IFERROR(VLOOKUP(Table3[[#This Row],[Truck Number]], Query1[[TRUCK_LU]:[Service Date]],25, 0), "Not Assigned in TPMS!!")</f>
        <v>Not Assigned in TPMS!!</v>
      </c>
      <c r="J319" s="69" t="str">
        <f>IF(E319=E318, "Yes", "No")</f>
        <v>No</v>
      </c>
      <c r="K319" s="236" t="s">
        <v>3629</v>
      </c>
      <c r="L319" s="236" t="s">
        <v>3627</v>
      </c>
      <c r="M319" s="236" t="s">
        <v>197</v>
      </c>
      <c r="N319" s="236" t="s">
        <v>3630</v>
      </c>
      <c r="O319" s="237">
        <v>46071</v>
      </c>
      <c r="P319" s="236" t="s">
        <v>3614</v>
      </c>
      <c r="Q319" s="236" t="s">
        <v>2092</v>
      </c>
      <c r="R319" s="236" t="s">
        <v>219</v>
      </c>
      <c r="S319" s="236" t="s">
        <v>220</v>
      </c>
      <c r="T319" s="236">
        <v>15</v>
      </c>
      <c r="U319" s="236">
        <v>5</v>
      </c>
      <c r="V319" s="238">
        <v>73</v>
      </c>
      <c r="W319" s="236">
        <v>1</v>
      </c>
      <c r="X319" s="236">
        <v>16</v>
      </c>
      <c r="Y319" s="236" t="s">
        <v>203</v>
      </c>
      <c r="Z319" s="236" t="s">
        <v>3626</v>
      </c>
      <c r="AA319" s="236"/>
      <c r="AB319" s="236" t="s">
        <v>204</v>
      </c>
      <c r="AC319" s="236" t="s">
        <v>205</v>
      </c>
      <c r="AD319" s="236">
        <v>1</v>
      </c>
      <c r="AE319" s="236" t="s">
        <v>206</v>
      </c>
      <c r="AF319" s="236">
        <v>25</v>
      </c>
      <c r="AG319" s="236" t="s">
        <v>319</v>
      </c>
      <c r="AH319" s="236" t="s">
        <v>320</v>
      </c>
      <c r="AI319" s="236" t="s">
        <v>209</v>
      </c>
      <c r="AJ319" s="236">
        <v>0</v>
      </c>
      <c r="AK319" s="237">
        <v>46071</v>
      </c>
      <c r="AL319" s="236" t="s">
        <v>195</v>
      </c>
    </row>
    <row r="320" spans="1:38" ht="61.2" x14ac:dyDescent="0.3">
      <c r="A320" s="5" t="str">
        <f>TRIM(Z320)</f>
        <v>61826</v>
      </c>
      <c r="B320" s="228" t="str">
        <f>IFERROR(VLOOKUP(Table3[[#This Row],[Truck Number]], HolmanReport!C:C,1,0), "Research w.Holman")</f>
        <v>61826</v>
      </c>
      <c r="C320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20" s="229">
        <f ca="1">IF(Table3[[#This Row],[Ticket Status]]="OPEN", SUM((TODAY())-Table3[[#This Row],[Original Start Date]]), "Not Open")</f>
        <v>14</v>
      </c>
      <c r="E320" s="229" t="str">
        <f>Table3[[#This Row],[Renter Name]]</f>
        <v>FERNANDO LIAS</v>
      </c>
      <c r="F320" s="229" t="str">
        <f>IFERROR(VLOOKUP(Table3[[#This Row],[Rental under Name: ]], 'TPMS-Auto'!C:G,5,0), "RESEARCH!!")</f>
        <v>RESEARCH!!</v>
      </c>
      <c r="G320" s="229" t="str">
        <f>IFERROR(VLOOKUP(Table3[[#This Row],[Truck Number]],'TPMS-Auto'!$A:$K,3, 0), "Not Assigned in TPMS!!")</f>
        <v>FERNANDO BAUTISTA LIAS</v>
      </c>
      <c r="H320" s="229" t="str">
        <f>IFERROR(VLOOKUP(Table3[[#This Row],[Truck Number]],'TPMS-Auto'!$A:$K,7, 0), "Not Assigned in TPMS!!")</f>
        <v>FBAUTIS</v>
      </c>
      <c r="I320" s="69" t="str">
        <f>IFERROR(VLOOKUP(Table3[[#This Row],[Truck Number]], Query1[[TRUCK_LU]:[Service Date]],25, 0), "Not Assigned in TPMS!!")</f>
        <v>Not Assigned in TPMS!!</v>
      </c>
      <c r="J320" s="69" t="str">
        <f>IF(E320=E319, "Yes", "No")</f>
        <v>No</v>
      </c>
      <c r="K320" s="236" t="s">
        <v>3624</v>
      </c>
      <c r="L320" s="236" t="s">
        <v>3621</v>
      </c>
      <c r="M320" s="236" t="s">
        <v>197</v>
      </c>
      <c r="N320" s="236" t="s">
        <v>3625</v>
      </c>
      <c r="O320" s="237">
        <v>46072</v>
      </c>
      <c r="P320" s="236" t="s">
        <v>2084</v>
      </c>
      <c r="Q320" s="236" t="s">
        <v>2085</v>
      </c>
      <c r="R320" s="236" t="s">
        <v>219</v>
      </c>
      <c r="S320" s="236" t="s">
        <v>202</v>
      </c>
      <c r="T320" s="236">
        <v>14</v>
      </c>
      <c r="U320" s="236">
        <v>14</v>
      </c>
      <c r="V320" s="238">
        <v>73</v>
      </c>
      <c r="W320" s="236">
        <v>0</v>
      </c>
      <c r="X320" s="236">
        <v>15</v>
      </c>
      <c r="Y320" s="236" t="s">
        <v>203</v>
      </c>
      <c r="Z320" s="236" t="s">
        <v>3620</v>
      </c>
      <c r="AA320" s="236"/>
      <c r="AB320" s="236" t="s">
        <v>204</v>
      </c>
      <c r="AC320" s="236" t="s">
        <v>205</v>
      </c>
      <c r="AD320" s="236">
        <v>1</v>
      </c>
      <c r="AE320" s="236" t="s">
        <v>206</v>
      </c>
      <c r="AF320" s="236">
        <v>26</v>
      </c>
      <c r="AG320" s="236" t="s">
        <v>207</v>
      </c>
      <c r="AH320" s="236" t="s">
        <v>208</v>
      </c>
      <c r="AI320" s="236" t="s">
        <v>209</v>
      </c>
      <c r="AJ320" s="236">
        <v>0</v>
      </c>
      <c r="AK320" s="237">
        <v>46072</v>
      </c>
      <c r="AL320" s="236" t="s">
        <v>195</v>
      </c>
    </row>
    <row r="321" spans="1:38" ht="61.2" x14ac:dyDescent="0.3">
      <c r="A321" s="5" t="str">
        <f>TRIM(Z321)</f>
        <v>61842</v>
      </c>
      <c r="B321" s="228" t="str">
        <f>IFERROR(VLOOKUP(Table3[[#This Row],[Truck Number]], HolmanReport!C:C,1,0), "Research w.Holman")</f>
        <v>61842</v>
      </c>
      <c r="C321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1" s="229">
        <f ca="1">IF(Table3[[#This Row],[Ticket Status]]="OPEN", SUM((TODAY())-Table3[[#This Row],[Original Start Date]]), "Not Open")</f>
        <v>8</v>
      </c>
      <c r="E321" s="229" t="str">
        <f>Table3[[#This Row],[Renter Name]]</f>
        <v>WILLIAM EVERY</v>
      </c>
      <c r="F321" s="229" t="str">
        <f>IFERROR(VLOOKUP(Table3[[#This Row],[Rental under Name: ]], 'TPMS-Auto'!C:G,5,0), "RESEARCH!!")</f>
        <v>WEVERY1</v>
      </c>
      <c r="G321" s="229" t="str">
        <f>IFERROR(VLOOKUP(Table3[[#This Row],[Truck Number]],'TPMS-Auto'!$A:$K,3, 0), "Not Assigned in TPMS!!")</f>
        <v>WILLIAM EVERY</v>
      </c>
      <c r="H321" s="229" t="str">
        <f>IFERROR(VLOOKUP(Table3[[#This Row],[Truck Number]],'TPMS-Auto'!$A:$K,7, 0), "Not Assigned in TPMS!!")</f>
        <v>WEVERY1</v>
      </c>
      <c r="I321" s="69" t="str">
        <f>IFERROR(VLOOKUP(Table3[[#This Row],[Truck Number]], Query1[[TRUCK_LU]:[Service Date]],25, 0), "Not Assigned in TPMS!!")</f>
        <v>Not Assigned in TPMS!!</v>
      </c>
      <c r="J321" s="69" t="str">
        <f>IF(E321=E320, "Yes", "No")</f>
        <v>No</v>
      </c>
      <c r="K321" s="236" t="s">
        <v>31191</v>
      </c>
      <c r="L321" s="236" t="s">
        <v>2417</v>
      </c>
      <c r="M321" s="236" t="s">
        <v>197</v>
      </c>
      <c r="N321" s="236" t="s">
        <v>31192</v>
      </c>
      <c r="O321" s="237">
        <v>46078</v>
      </c>
      <c r="P321" s="236" t="s">
        <v>1413</v>
      </c>
      <c r="Q321" s="236" t="s">
        <v>1414</v>
      </c>
      <c r="R321" s="236" t="s">
        <v>318</v>
      </c>
      <c r="S321" s="236" t="s">
        <v>220</v>
      </c>
      <c r="T321" s="236">
        <v>10</v>
      </c>
      <c r="U321" s="236">
        <v>5</v>
      </c>
      <c r="V321" s="238">
        <v>73</v>
      </c>
      <c r="W321" s="236">
        <v>1</v>
      </c>
      <c r="X321" s="236">
        <v>9</v>
      </c>
      <c r="Y321" s="236" t="s">
        <v>203</v>
      </c>
      <c r="Z321" s="236" t="s">
        <v>2416</v>
      </c>
      <c r="AA321" s="236"/>
      <c r="AB321" s="236" t="s">
        <v>204</v>
      </c>
      <c r="AC321" s="236" t="s">
        <v>205</v>
      </c>
      <c r="AD321" s="236">
        <v>0</v>
      </c>
      <c r="AE321" s="236" t="s">
        <v>206</v>
      </c>
      <c r="AF321" s="236">
        <v>25</v>
      </c>
      <c r="AG321" s="236" t="s">
        <v>288</v>
      </c>
      <c r="AH321" s="236" t="s">
        <v>289</v>
      </c>
      <c r="AI321" s="236" t="s">
        <v>209</v>
      </c>
      <c r="AJ321" s="236">
        <v>0</v>
      </c>
      <c r="AK321" s="237">
        <v>46078</v>
      </c>
      <c r="AL321" s="236" t="s">
        <v>195</v>
      </c>
    </row>
    <row r="322" spans="1:38" ht="61.2" x14ac:dyDescent="0.3">
      <c r="A322" s="5" t="str">
        <f>TRIM(Z322)</f>
        <v>61843</v>
      </c>
      <c r="B322" s="228" t="str">
        <f>IFERROR(VLOOKUP(Table3[[#This Row],[Truck Number]], HolmanReport!C:C,1,0), "Research w.Holman")</f>
        <v>Research w.Holman</v>
      </c>
      <c r="C322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2" s="229">
        <f ca="1">IF(Table3[[#This Row],[Ticket Status]]="OPEN", SUM((TODAY())-Table3[[#This Row],[Original Start Date]]), "Not Open")</f>
        <v>49</v>
      </c>
      <c r="E322" s="229" t="str">
        <f>Table3[[#This Row],[Renter Name]]</f>
        <v>ELIJAH MOQUIN</v>
      </c>
      <c r="F322" s="229" t="str">
        <f>IFERROR(VLOOKUP(Table3[[#This Row],[Rental under Name: ]], 'TPMS-Auto'!C:G,5,0), "RESEARCH!!")</f>
        <v>EMOQUIN</v>
      </c>
      <c r="G322" s="229" t="str">
        <f>IFERROR(VLOOKUP(Table3[[#This Row],[Truck Number]],'TPMS-Auto'!$A:$K,3, 0), "Not Assigned in TPMS!!")</f>
        <v>ELIJAH MOQUIN</v>
      </c>
      <c r="H322" s="229" t="str">
        <f>IFERROR(VLOOKUP(Table3[[#This Row],[Truck Number]],'TPMS-Auto'!$A:$K,7, 0), "Not Assigned in TPMS!!")</f>
        <v>EMOQUIN</v>
      </c>
      <c r="I322" s="69" t="str">
        <f>IFERROR(VLOOKUP(Table3[[#This Row],[Truck Number]], Query1[[TRUCK_LU]:[Service Date]],25, 0), "Not Assigned in TPMS!!")</f>
        <v>Not Assigned in TPMS!!</v>
      </c>
      <c r="J322" s="69" t="str">
        <f>IF(E322=E321, "Yes", "No")</f>
        <v>No</v>
      </c>
      <c r="K322" s="236" t="s">
        <v>2882</v>
      </c>
      <c r="L322" s="236" t="s">
        <v>2880</v>
      </c>
      <c r="M322" s="236" t="s">
        <v>197</v>
      </c>
      <c r="N322" s="236" t="s">
        <v>2883</v>
      </c>
      <c r="O322" s="237">
        <v>46067</v>
      </c>
      <c r="P322" s="236" t="s">
        <v>2884</v>
      </c>
      <c r="Q322" s="236" t="s">
        <v>2885</v>
      </c>
      <c r="R322" s="236" t="s">
        <v>382</v>
      </c>
      <c r="S322" s="236" t="s">
        <v>202</v>
      </c>
      <c r="T322" s="236">
        <v>18</v>
      </c>
      <c r="U322" s="236">
        <v>7</v>
      </c>
      <c r="V322" s="238">
        <v>72</v>
      </c>
      <c r="W322" s="236">
        <v>1</v>
      </c>
      <c r="X322" s="236">
        <v>20</v>
      </c>
      <c r="Y322" s="236" t="s">
        <v>203</v>
      </c>
      <c r="Z322" s="236" t="s">
        <v>2879</v>
      </c>
      <c r="AA322" s="236"/>
      <c r="AB322" s="236" t="s">
        <v>204</v>
      </c>
      <c r="AC322" s="236" t="s">
        <v>205</v>
      </c>
      <c r="AD322" s="236">
        <v>2</v>
      </c>
      <c r="AE322" s="236" t="s">
        <v>206</v>
      </c>
      <c r="AF322" s="236">
        <v>26</v>
      </c>
      <c r="AG322" s="236" t="s">
        <v>319</v>
      </c>
      <c r="AH322" s="236" t="s">
        <v>2536</v>
      </c>
      <c r="AI322" s="236" t="s">
        <v>209</v>
      </c>
      <c r="AJ322" s="236">
        <v>1</v>
      </c>
      <c r="AK322" s="237">
        <v>46037</v>
      </c>
      <c r="AL322" s="236" t="s">
        <v>223</v>
      </c>
    </row>
    <row r="323" spans="1:38" ht="61.2" x14ac:dyDescent="0.3">
      <c r="A323" s="5" t="str">
        <f>TRIM(Z323)</f>
        <v>61845</v>
      </c>
      <c r="B323" s="228" t="str">
        <f>IFERROR(VLOOKUP(Table3[[#This Row],[Truck Number]], HolmanReport!C:C,1,0), "Research w.Holman")</f>
        <v>61845</v>
      </c>
      <c r="C323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3" s="229">
        <f ca="1">IF(Table3[[#This Row],[Ticket Status]]="OPEN", SUM((TODAY())-Table3[[#This Row],[Original Start Date]]), "Not Open")</f>
        <v>10</v>
      </c>
      <c r="E323" s="229" t="str">
        <f>Table3[[#This Row],[Renter Name]]</f>
        <v>TODD WATKINS</v>
      </c>
      <c r="F323" s="229" t="str">
        <f>IFERROR(VLOOKUP(Table3[[#This Row],[Rental under Name: ]], 'TPMS-Auto'!C:G,5,0), "RESEARCH!!")</f>
        <v>TWATKIN</v>
      </c>
      <c r="G323" s="229" t="str">
        <f>IFERROR(VLOOKUP(Table3[[#This Row],[Truck Number]],'TPMS-Auto'!$A:$K,3, 0), "Not Assigned in TPMS!!")</f>
        <v>TODD WATKINS</v>
      </c>
      <c r="H323" s="229" t="str">
        <f>IFERROR(VLOOKUP(Table3[[#This Row],[Truck Number]],'TPMS-Auto'!$A:$K,7, 0), "Not Assigned in TPMS!!")</f>
        <v>TWATKIN</v>
      </c>
      <c r="I323" s="69" t="str">
        <f>IFERROR(VLOOKUP(Table3[[#This Row],[Truck Number]], Query1[[TRUCK_LU]:[Service Date]],25, 0), "Not Assigned in TPMS!!")</f>
        <v>Not Assigned in TPMS!!</v>
      </c>
      <c r="J323" s="69" t="str">
        <f>IF(E323=E322, "Yes", "No")</f>
        <v>No</v>
      </c>
      <c r="K323" s="236" t="s">
        <v>3564</v>
      </c>
      <c r="L323" s="236" t="s">
        <v>3562</v>
      </c>
      <c r="M323" s="236" t="s">
        <v>197</v>
      </c>
      <c r="N323" s="236" t="s">
        <v>3565</v>
      </c>
      <c r="O323" s="237">
        <v>46076</v>
      </c>
      <c r="P323" s="236" t="s">
        <v>3566</v>
      </c>
      <c r="Q323" s="236" t="s">
        <v>3567</v>
      </c>
      <c r="R323" s="236" t="s">
        <v>318</v>
      </c>
      <c r="S323" s="236" t="s">
        <v>202</v>
      </c>
      <c r="T323" s="236">
        <v>14</v>
      </c>
      <c r="U323" s="236">
        <v>14</v>
      </c>
      <c r="V323" s="238">
        <v>73</v>
      </c>
      <c r="W323" s="236">
        <v>0</v>
      </c>
      <c r="X323" s="236">
        <v>11</v>
      </c>
      <c r="Y323" s="236" t="s">
        <v>203</v>
      </c>
      <c r="Z323" s="236" t="s">
        <v>3561</v>
      </c>
      <c r="AA323" s="236"/>
      <c r="AB323" s="236" t="s">
        <v>204</v>
      </c>
      <c r="AC323" s="236"/>
      <c r="AD323" s="236">
        <v>0</v>
      </c>
      <c r="AE323" s="236" t="s">
        <v>206</v>
      </c>
      <c r="AF323" s="236">
        <v>25</v>
      </c>
      <c r="AG323" s="236" t="s">
        <v>233</v>
      </c>
      <c r="AH323" s="236" t="s">
        <v>2458</v>
      </c>
      <c r="AI323" s="236" t="s">
        <v>209</v>
      </c>
      <c r="AJ323" s="236">
        <v>0</v>
      </c>
      <c r="AK323" s="237">
        <v>46076</v>
      </c>
      <c r="AL323" s="236" t="s">
        <v>195</v>
      </c>
    </row>
    <row r="324" spans="1:38" ht="61.2" x14ac:dyDescent="0.3">
      <c r="A324" s="5" t="str">
        <f>TRIM(Z324)</f>
        <v>61847</v>
      </c>
      <c r="B324" s="228" t="str">
        <f>IFERROR(VLOOKUP(Table3[[#This Row],[Truck Number]], HolmanReport!C:C,1,0), "Research w.Holman")</f>
        <v>61847</v>
      </c>
      <c r="C324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4" s="229">
        <f ca="1">IF(Table3[[#This Row],[Ticket Status]]="OPEN", SUM((TODAY())-Table3[[#This Row],[Original Start Date]]), "Not Open")</f>
        <v>3</v>
      </c>
      <c r="E324" s="229" t="str">
        <f>Table3[[#This Row],[Renter Name]]</f>
        <v>TYLER SPRAGUE</v>
      </c>
      <c r="F324" s="229" t="str">
        <f>IFERROR(VLOOKUP(Table3[[#This Row],[Rental under Name: ]], 'TPMS-Auto'!C:G,5,0), "RESEARCH!!")</f>
        <v>TSPRAG3</v>
      </c>
      <c r="G324" s="229" t="str">
        <f>IFERROR(VLOOKUP(Table3[[#This Row],[Truck Number]],'TPMS-Auto'!$A:$K,3, 0), "Not Assigned in TPMS!!")</f>
        <v>TYLER SPRAGUE</v>
      </c>
      <c r="H324" s="229" t="str">
        <f>IFERROR(VLOOKUP(Table3[[#This Row],[Truck Number]],'TPMS-Auto'!$A:$K,7, 0), "Not Assigned in TPMS!!")</f>
        <v>TSPRAG3</v>
      </c>
      <c r="I324" s="69" t="str">
        <f>IFERROR(VLOOKUP(Table3[[#This Row],[Truck Number]], Query1[[TRUCK_LU]:[Service Date]],25, 0), "Not Assigned in TPMS!!")</f>
        <v>Not Assigned in TPMS!!</v>
      </c>
      <c r="J324" s="69" t="str">
        <f>IF(E324=E323, "Yes", "No")</f>
        <v>No</v>
      </c>
      <c r="K324" s="236" t="s">
        <v>31350</v>
      </c>
      <c r="L324" s="236" t="s">
        <v>5910</v>
      </c>
      <c r="M324" s="236" t="s">
        <v>197</v>
      </c>
      <c r="N324" s="236" t="s">
        <v>31351</v>
      </c>
      <c r="O324" s="237">
        <v>46083</v>
      </c>
      <c r="P324" s="236" t="s">
        <v>1413</v>
      </c>
      <c r="Q324" s="236" t="s">
        <v>1414</v>
      </c>
      <c r="R324" s="236" t="s">
        <v>318</v>
      </c>
      <c r="S324" s="236" t="s">
        <v>202</v>
      </c>
      <c r="T324" s="236">
        <v>14</v>
      </c>
      <c r="U324" s="236">
        <v>14</v>
      </c>
      <c r="V324" s="238">
        <v>73</v>
      </c>
      <c r="W324" s="236">
        <v>0</v>
      </c>
      <c r="X324" s="236">
        <v>4</v>
      </c>
      <c r="Y324" s="236" t="s">
        <v>203</v>
      </c>
      <c r="Z324" s="236" t="s">
        <v>5562</v>
      </c>
      <c r="AA324" s="236"/>
      <c r="AB324" s="236" t="s">
        <v>204</v>
      </c>
      <c r="AC324" s="236" t="s">
        <v>205</v>
      </c>
      <c r="AD324" s="236">
        <v>0</v>
      </c>
      <c r="AE324" s="236" t="s">
        <v>206</v>
      </c>
      <c r="AF324" s="236">
        <v>26</v>
      </c>
      <c r="AG324" s="236" t="s">
        <v>207</v>
      </c>
      <c r="AH324" s="236" t="s">
        <v>208</v>
      </c>
      <c r="AI324" s="236" t="s">
        <v>209</v>
      </c>
      <c r="AJ324" s="236">
        <v>0</v>
      </c>
      <c r="AK324" s="237">
        <v>46083</v>
      </c>
      <c r="AL324" s="236" t="s">
        <v>195</v>
      </c>
    </row>
    <row r="325" spans="1:38" ht="61.2" x14ac:dyDescent="0.3">
      <c r="A325" s="5" t="str">
        <f>TRIM(Z325)</f>
        <v>61851</v>
      </c>
      <c r="B325" s="228" t="str">
        <f>IFERROR(VLOOKUP(Table3[[#This Row],[Truck Number]], HolmanReport!C:C,1,0), "Research w.Holman")</f>
        <v>61851</v>
      </c>
      <c r="C325" s="228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25" s="229">
        <f ca="1">IF(Table3[[#This Row],[Ticket Status]]="OPEN", SUM((TODAY())-Table3[[#This Row],[Original Start Date]]), "Not Open")</f>
        <v>17</v>
      </c>
      <c r="E325" s="229" t="str">
        <f>Table3[[#This Row],[Renter Name]]</f>
        <v>JOHN DIMINO</v>
      </c>
      <c r="F325" s="229" t="str">
        <f>IFERROR(VLOOKUP(Table3[[#This Row],[Rental under Name: ]], 'TPMS-Auto'!C:G,5,0), "RESEARCH!!")</f>
        <v>JDIMINO</v>
      </c>
      <c r="G325" s="229" t="str">
        <f>IFERROR(VLOOKUP(Table3[[#This Row],[Truck Number]],'TPMS-Auto'!$A:$K,3, 0), "Not Assigned in TPMS!!")</f>
        <v>JOHN DIMINO</v>
      </c>
      <c r="H325" s="229" t="str">
        <f>IFERROR(VLOOKUP(Table3[[#This Row],[Truck Number]],'TPMS-Auto'!$A:$K,7, 0), "Not Assigned in TPMS!!")</f>
        <v>JDIMINO</v>
      </c>
      <c r="I325" s="69" t="str">
        <f>IFERROR(VLOOKUP(Table3[[#This Row],[Truck Number]], Query1[[TRUCK_LU]:[Service Date]],25, 0), "Not Assigned in TPMS!!")</f>
        <v>Not Assigned in TPMS!!</v>
      </c>
      <c r="J325" s="69" t="str">
        <f>IF(E325=E324, "Yes", "No")</f>
        <v>No</v>
      </c>
      <c r="K325" s="236" t="s">
        <v>3511</v>
      </c>
      <c r="L325" s="236" t="s">
        <v>3509</v>
      </c>
      <c r="M325" s="236" t="s">
        <v>215</v>
      </c>
      <c r="N325" s="236" t="s">
        <v>3512</v>
      </c>
      <c r="O325" s="237">
        <v>46069</v>
      </c>
      <c r="P325" s="236" t="s">
        <v>3513</v>
      </c>
      <c r="Q325" s="236" t="s">
        <v>1642</v>
      </c>
      <c r="R325" s="236" t="s">
        <v>318</v>
      </c>
      <c r="S325" s="236" t="s">
        <v>202</v>
      </c>
      <c r="T325" s="236">
        <v>30</v>
      </c>
      <c r="U325" s="236">
        <v>14</v>
      </c>
      <c r="V325" s="238">
        <v>83</v>
      </c>
      <c r="W325" s="236">
        <v>1</v>
      </c>
      <c r="X325" s="236">
        <v>18</v>
      </c>
      <c r="Y325" s="236" t="s">
        <v>203</v>
      </c>
      <c r="Z325" s="236" t="s">
        <v>3508</v>
      </c>
      <c r="AA325" s="236"/>
      <c r="AB325" s="236" t="s">
        <v>204</v>
      </c>
      <c r="AC325" s="236" t="s">
        <v>205</v>
      </c>
      <c r="AD325" s="236">
        <v>0</v>
      </c>
      <c r="AE325" s="236" t="s">
        <v>206</v>
      </c>
      <c r="AF325" s="236">
        <v>25</v>
      </c>
      <c r="AG325" s="236" t="s">
        <v>233</v>
      </c>
      <c r="AH325" s="236" t="s">
        <v>945</v>
      </c>
      <c r="AI325" s="236" t="s">
        <v>209</v>
      </c>
      <c r="AJ325" s="236">
        <v>0</v>
      </c>
      <c r="AK325" s="237">
        <v>46069</v>
      </c>
      <c r="AL325" s="236" t="s">
        <v>195</v>
      </c>
    </row>
    <row r="326" spans="1:38" ht="61.2" x14ac:dyDescent="0.3">
      <c r="A326" s="5" t="str">
        <f>TRIM(Z326)</f>
        <v>61864</v>
      </c>
      <c r="B326" s="228" t="str">
        <f>IFERROR(VLOOKUP(Table3[[#This Row],[Truck Number]], HolmanReport!C:C,1,0), "Research w.Holman")</f>
        <v>61864</v>
      </c>
      <c r="C326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6" s="229">
        <f ca="1">IF(Table3[[#This Row],[Ticket Status]]="OPEN", SUM((TODAY())-Table3[[#This Row],[Original Start Date]]), "Not Open")</f>
        <v>3</v>
      </c>
      <c r="E326" s="229" t="str">
        <f>Table3[[#This Row],[Renter Name]]</f>
        <v>DONNIE BREAUX, JR.</v>
      </c>
      <c r="F326" s="229" t="str">
        <f>IFERROR(VLOOKUP(Table3[[#This Row],[Rental under Name: ]], 'TPMS-Auto'!C:G,5,0), "RESEARCH!!")</f>
        <v>RESEARCH!!</v>
      </c>
      <c r="G326" s="229" t="str">
        <f>IFERROR(VLOOKUP(Table3[[#This Row],[Truck Number]],'TPMS-Auto'!$A:$K,3, 0), "Not Assigned in TPMS!!")</f>
        <v>DONNIE BREAUX</v>
      </c>
      <c r="H326" s="229" t="str">
        <f>IFERROR(VLOOKUP(Table3[[#This Row],[Truck Number]],'TPMS-Auto'!$A:$K,7, 0), "Not Assigned in TPMS!!")</f>
        <v>DBREAUX</v>
      </c>
      <c r="I326" s="69" t="str">
        <f>IFERROR(VLOOKUP(Table3[[#This Row],[Truck Number]], Query1[[TRUCK_LU]:[Service Date]],25, 0), "Not Assigned in TPMS!!")</f>
        <v>Not Assigned in TPMS!!</v>
      </c>
      <c r="J326" s="69" t="str">
        <f>IF(E326=E325, "Yes", "No")</f>
        <v>No</v>
      </c>
      <c r="K326" s="236" t="s">
        <v>31359</v>
      </c>
      <c r="L326" s="236" t="s">
        <v>31360</v>
      </c>
      <c r="M326" s="236" t="s">
        <v>197</v>
      </c>
      <c r="N326" s="236" t="s">
        <v>31361</v>
      </c>
      <c r="O326" s="237">
        <v>46083</v>
      </c>
      <c r="P326" s="236" t="s">
        <v>937</v>
      </c>
      <c r="Q326" s="236" t="s">
        <v>938</v>
      </c>
      <c r="R326" s="236" t="s">
        <v>287</v>
      </c>
      <c r="S326" s="236" t="s">
        <v>220</v>
      </c>
      <c r="T326" s="236">
        <v>7</v>
      </c>
      <c r="U326" s="236">
        <v>7</v>
      </c>
      <c r="V326" s="238">
        <v>68</v>
      </c>
      <c r="W326" s="236">
        <v>0</v>
      </c>
      <c r="X326" s="236">
        <v>4</v>
      </c>
      <c r="Y326" s="236" t="s">
        <v>203</v>
      </c>
      <c r="Z326" s="236" t="s">
        <v>15992</v>
      </c>
      <c r="AA326" s="236"/>
      <c r="AB326" s="236" t="s">
        <v>204</v>
      </c>
      <c r="AC326" s="236" t="s">
        <v>205</v>
      </c>
      <c r="AD326" s="236">
        <v>0</v>
      </c>
      <c r="AE326" s="236" t="s">
        <v>206</v>
      </c>
      <c r="AF326" s="236">
        <v>25</v>
      </c>
      <c r="AG326" s="236" t="s">
        <v>270</v>
      </c>
      <c r="AH326" s="236" t="s">
        <v>470</v>
      </c>
      <c r="AI326" s="236" t="s">
        <v>209</v>
      </c>
      <c r="AJ326" s="236">
        <v>0</v>
      </c>
      <c r="AK326" s="237">
        <v>46083</v>
      </c>
      <c r="AL326" s="236" t="s">
        <v>195</v>
      </c>
    </row>
    <row r="327" spans="1:38" ht="61.2" x14ac:dyDescent="0.3">
      <c r="A327" s="5" t="str">
        <f>TRIM(Z327)</f>
        <v>71003</v>
      </c>
      <c r="B327" s="228" t="str">
        <f>IFERROR(VLOOKUP(Table3[[#This Row],[Truck Number]], HolmanReport!C:C,1,0), "Research w.Holman")</f>
        <v>71003</v>
      </c>
      <c r="C327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7" s="229">
        <f ca="1">IF(Table3[[#This Row],[Ticket Status]]="OPEN", SUM((TODAY())-Table3[[#This Row],[Original Start Date]]), "Not Open")</f>
        <v>29</v>
      </c>
      <c r="E327" s="229" t="str">
        <f>Table3[[#This Row],[Renter Name]]</f>
        <v>AMBER KADARIYA</v>
      </c>
      <c r="F327" s="229" t="str">
        <f>IFERROR(VLOOKUP(Table3[[#This Row],[Rental under Name: ]], 'TPMS-Auto'!C:G,5,0), "RESEARCH!!")</f>
        <v>AKADARI</v>
      </c>
      <c r="G327" s="229" t="str">
        <f>IFERROR(VLOOKUP(Table3[[#This Row],[Truck Number]],'TPMS-Auto'!$A:$K,3, 0), "Not Assigned in TPMS!!")</f>
        <v>AMBER KADARIYA</v>
      </c>
      <c r="H327" s="229" t="str">
        <f>IFERROR(VLOOKUP(Table3[[#This Row],[Truck Number]],'TPMS-Auto'!$A:$K,7, 0), "Not Assigned in TPMS!!")</f>
        <v>AKADARI</v>
      </c>
      <c r="I327" s="69" t="str">
        <f>IFERROR(VLOOKUP(Table3[[#This Row],[Truck Number]], Query1[[TRUCK_LU]:[Service Date]],25, 0), "Not Assigned in TPMS!!")</f>
        <v>Not Assigned in TPMS!!</v>
      </c>
      <c r="J327" s="69" t="str">
        <f>IF(E327=E326, "Yes", "No")</f>
        <v>No</v>
      </c>
      <c r="K327" s="236" t="s">
        <v>3031</v>
      </c>
      <c r="L327" s="236" t="s">
        <v>3029</v>
      </c>
      <c r="M327" s="236" t="s">
        <v>801</v>
      </c>
      <c r="N327" s="236" t="s">
        <v>3032</v>
      </c>
      <c r="O327" s="237">
        <v>46057</v>
      </c>
      <c r="P327" s="236" t="s">
        <v>3026</v>
      </c>
      <c r="Q327" s="236" t="s">
        <v>3027</v>
      </c>
      <c r="R327" s="236" t="s">
        <v>435</v>
      </c>
      <c r="S327" s="236" t="s">
        <v>220</v>
      </c>
      <c r="T327" s="236">
        <v>30</v>
      </c>
      <c r="U327" s="236">
        <v>30</v>
      </c>
      <c r="V327" s="238">
        <v>69</v>
      </c>
      <c r="W327" s="236">
        <v>0</v>
      </c>
      <c r="X327" s="236">
        <v>30</v>
      </c>
      <c r="Y327" s="236" t="s">
        <v>203</v>
      </c>
      <c r="Z327" s="236" t="s">
        <v>3028</v>
      </c>
      <c r="AA327" s="236"/>
      <c r="AB327" s="236" t="s">
        <v>204</v>
      </c>
      <c r="AC327" s="236" t="s">
        <v>205</v>
      </c>
      <c r="AD327" s="236">
        <v>0</v>
      </c>
      <c r="AE327" s="236" t="s">
        <v>206</v>
      </c>
      <c r="AF327" s="236">
        <v>25</v>
      </c>
      <c r="AG327" s="236" t="s">
        <v>270</v>
      </c>
      <c r="AH327" s="236" t="s">
        <v>470</v>
      </c>
      <c r="AI327" s="236" t="s">
        <v>209</v>
      </c>
      <c r="AJ327" s="236">
        <v>0</v>
      </c>
      <c r="AK327" s="237">
        <v>46057</v>
      </c>
      <c r="AL327" s="236" t="s">
        <v>195</v>
      </c>
    </row>
    <row r="328" spans="1:38" ht="61.2" x14ac:dyDescent="0.3">
      <c r="A328" s="5" t="str">
        <f>TRIM(Z328)</f>
        <v>71007</v>
      </c>
      <c r="B328" s="228" t="str">
        <f>IFERROR(VLOOKUP(Table3[[#This Row],[Truck Number]], HolmanReport!C:C,1,0), "Research w.Holman")</f>
        <v>71007</v>
      </c>
      <c r="C328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8" s="229">
        <f ca="1">IF(Table3[[#This Row],[Ticket Status]]="OPEN", SUM((TODAY())-Table3[[#This Row],[Original Start Date]]), "Not Open")</f>
        <v>3</v>
      </c>
      <c r="E328" s="229" t="str">
        <f>Table3[[#This Row],[Renter Name]]</f>
        <v>ALFRED LAMBERT</v>
      </c>
      <c r="F328" s="229" t="str">
        <f>IFERROR(VLOOKUP(Table3[[#This Row],[Rental under Name: ]], 'TPMS-Auto'!C:G,5,0), "RESEARCH!!")</f>
        <v>ALAMBE8</v>
      </c>
      <c r="G328" s="229" t="str">
        <f>IFERROR(VLOOKUP(Table3[[#This Row],[Truck Number]],'TPMS-Auto'!$A:$K,3, 0), "Not Assigned in TPMS!!")</f>
        <v>ALFRED LAMBERT</v>
      </c>
      <c r="H328" s="229" t="str">
        <f>IFERROR(VLOOKUP(Table3[[#This Row],[Truck Number]],'TPMS-Auto'!$A:$K,7, 0), "Not Assigned in TPMS!!")</f>
        <v>ALAMBE8</v>
      </c>
      <c r="I328" s="69" t="str">
        <f>IFERROR(VLOOKUP(Table3[[#This Row],[Truck Number]], Query1[[TRUCK_LU]:[Service Date]],25, 0), "Not Assigned in TPMS!!")</f>
        <v>Not Assigned in TPMS!!</v>
      </c>
      <c r="J328" s="69" t="str">
        <f>IF(E328=E327, "Yes", "No")</f>
        <v>No</v>
      </c>
      <c r="K328" s="236" t="s">
        <v>31362</v>
      </c>
      <c r="L328" s="236" t="s">
        <v>12907</v>
      </c>
      <c r="M328" s="236" t="s">
        <v>197</v>
      </c>
      <c r="N328" s="236" t="s">
        <v>31363</v>
      </c>
      <c r="O328" s="237">
        <v>46083</v>
      </c>
      <c r="P328" s="236" t="s">
        <v>31364</v>
      </c>
      <c r="Q328" s="236" t="s">
        <v>5582</v>
      </c>
      <c r="R328" s="236" t="s">
        <v>328</v>
      </c>
      <c r="S328" s="236" t="s">
        <v>202</v>
      </c>
      <c r="T328" s="236">
        <v>14</v>
      </c>
      <c r="U328" s="236">
        <v>14</v>
      </c>
      <c r="V328" s="238">
        <v>69</v>
      </c>
      <c r="W328" s="236">
        <v>0</v>
      </c>
      <c r="X328" s="236">
        <v>4</v>
      </c>
      <c r="Y328" s="236" t="s">
        <v>203</v>
      </c>
      <c r="Z328" s="236" t="s">
        <v>5579</v>
      </c>
      <c r="AA328" s="236"/>
      <c r="AB328" s="236" t="s">
        <v>204</v>
      </c>
      <c r="AC328" s="236"/>
      <c r="AD328" s="236">
        <v>0</v>
      </c>
      <c r="AE328" s="236" t="s">
        <v>206</v>
      </c>
      <c r="AF328" s="236">
        <v>25</v>
      </c>
      <c r="AG328" s="236" t="s">
        <v>345</v>
      </c>
      <c r="AH328" s="236" t="s">
        <v>400</v>
      </c>
      <c r="AI328" s="236" t="s">
        <v>209</v>
      </c>
      <c r="AJ328" s="236">
        <v>0</v>
      </c>
      <c r="AK328" s="237">
        <v>46083</v>
      </c>
      <c r="AL328" s="236" t="s">
        <v>195</v>
      </c>
    </row>
    <row r="329" spans="1:38" ht="61.2" x14ac:dyDescent="0.3">
      <c r="A329" s="5" t="str">
        <f>TRIM(Z329)</f>
        <v>90774</v>
      </c>
      <c r="B329" s="228" t="str">
        <f>IFERROR(VLOOKUP(Table3[[#This Row],[Truck Number]], HolmanReport!C:C,1,0), "Research w.Holman")</f>
        <v>90774</v>
      </c>
      <c r="C329" s="228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9" s="229">
        <f ca="1">IF(Table3[[#This Row],[Ticket Status]]="OPEN", SUM((TODAY())-Table3[[#This Row],[Original Start Date]]), "Not Open")</f>
        <v>10</v>
      </c>
      <c r="E329" s="229" t="str">
        <f>Table3[[#This Row],[Renter Name]]</f>
        <v>IGNACIO PEREZ</v>
      </c>
      <c r="F329" s="229" t="str">
        <f>IFERROR(VLOOKUP(Table3[[#This Row],[Rental under Name: ]], 'TPMS-Auto'!C:G,5,0), "RESEARCH!!")</f>
        <v>IPEREZ4</v>
      </c>
      <c r="G329" s="229" t="str">
        <f>IFERROR(VLOOKUP(Table3[[#This Row],[Truck Number]],'TPMS-Auto'!$A:$K,3, 0), "Not Assigned in TPMS!!")</f>
        <v>IGNACIO PEREZ</v>
      </c>
      <c r="H329" s="229" t="str">
        <f>IFERROR(VLOOKUP(Table3[[#This Row],[Truck Number]],'TPMS-Auto'!$A:$K,7, 0), "Not Assigned in TPMS!!")</f>
        <v>IPEREZ4</v>
      </c>
      <c r="I329" s="69" t="str">
        <f>IFERROR(VLOOKUP(Table3[[#This Row],[Truck Number]], Query1[[TRUCK_LU]:[Service Date]],25, 0), "Not Assigned in TPMS!!")</f>
        <v>Not Assigned in TPMS!!</v>
      </c>
      <c r="J329" s="69" t="str">
        <f>IF(E329=E328, "Yes", "No")</f>
        <v>No</v>
      </c>
      <c r="K329" s="236" t="s">
        <v>3286</v>
      </c>
      <c r="L329" s="236" t="s">
        <v>3284</v>
      </c>
      <c r="M329" s="236" t="s">
        <v>197</v>
      </c>
      <c r="N329" s="236" t="s">
        <v>3287</v>
      </c>
      <c r="O329" s="237">
        <v>46076</v>
      </c>
      <c r="P329" s="236" t="s">
        <v>3288</v>
      </c>
      <c r="Q329" s="236" t="s">
        <v>3289</v>
      </c>
      <c r="R329" s="236" t="s">
        <v>219</v>
      </c>
      <c r="S329" s="236" t="s">
        <v>220</v>
      </c>
      <c r="T329" s="236">
        <v>14</v>
      </c>
      <c r="U329" s="236">
        <v>7</v>
      </c>
      <c r="V329" s="238">
        <v>73</v>
      </c>
      <c r="W329" s="236">
        <v>1</v>
      </c>
      <c r="X329" s="236">
        <v>11</v>
      </c>
      <c r="Y329" s="236" t="s">
        <v>203</v>
      </c>
      <c r="Z329" s="236" t="s">
        <v>3283</v>
      </c>
      <c r="AA329" s="236"/>
      <c r="AB329" s="236" t="s">
        <v>204</v>
      </c>
      <c r="AC329" s="236" t="s">
        <v>205</v>
      </c>
      <c r="AD329" s="236">
        <v>0</v>
      </c>
      <c r="AE329" s="236" t="s">
        <v>206</v>
      </c>
      <c r="AF329" s="236">
        <v>25</v>
      </c>
      <c r="AG329" s="236" t="s">
        <v>233</v>
      </c>
      <c r="AH329" s="236" t="s">
        <v>945</v>
      </c>
      <c r="AI329" s="236" t="s">
        <v>209</v>
      </c>
      <c r="AJ329" s="236">
        <v>0</v>
      </c>
      <c r="AK329" s="237">
        <v>46076</v>
      </c>
      <c r="AL329" s="236" t="s">
        <v>195</v>
      </c>
    </row>
    <row r="330" spans="1:38" ht="61.2" x14ac:dyDescent="0.3">
      <c r="A330" s="5" t="str">
        <f>TRIM(Z330)</f>
        <v>246091</v>
      </c>
      <c r="B330" s="228" t="str">
        <f>IFERROR(VLOOKUP(Table3[[#This Row],[Truck Number]], HolmanReport!C:C,1,0), "Research w.Holman")</f>
        <v>Research w.Holman</v>
      </c>
      <c r="C330" s="228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30" s="229">
        <f ca="1">IF(Table3[[#This Row],[Ticket Status]]="OPEN", SUM((TODAY())-Table3[[#This Row],[Original Start Date]]), "Not Open")</f>
        <v>56</v>
      </c>
      <c r="E330" s="229" t="str">
        <f>Table3[[#This Row],[Renter Name]]</f>
        <v>JALIN SHELTON</v>
      </c>
      <c r="F330" s="229" t="str">
        <f>IFERROR(VLOOKUP(Table3[[#This Row],[Rental under Name: ]], 'TPMS-Auto'!C:G,5,0), "RESEARCH!!")</f>
        <v>JSHELTO</v>
      </c>
      <c r="G330" s="229" t="str">
        <f>IFERROR(VLOOKUP(Table3[[#This Row],[Truck Number]],'TPMS-Auto'!$A:$K,3, 0), "Not Assigned in TPMS!!")</f>
        <v>Not Assigned in TPMS!!</v>
      </c>
      <c r="H330" s="229" t="str">
        <f>IFERROR(VLOOKUP(Table3[[#This Row],[Truck Number]],'TPMS-Auto'!$A:$K,7, 0), "Not Assigned in TPMS!!")</f>
        <v>Not Assigned in TPMS!!</v>
      </c>
      <c r="I330" s="69" t="str">
        <f>IFERROR(VLOOKUP(Table3[[#This Row],[Truck Number]], Query1[[TRUCK_LU]:[Service Date]],25, 0), "Not Assigned in TPMS!!")</f>
        <v>Not Assigned in TPMS!!</v>
      </c>
      <c r="J330" s="69" t="str">
        <f>IF(E330=E329, "Yes", "No")</f>
        <v>No</v>
      </c>
      <c r="K330" s="236" t="s">
        <v>2596</v>
      </c>
      <c r="L330" s="236" t="s">
        <v>2158</v>
      </c>
      <c r="M330" s="236" t="s">
        <v>215</v>
      </c>
      <c r="N330" s="236" t="s">
        <v>2597</v>
      </c>
      <c r="O330" s="237">
        <v>46060</v>
      </c>
      <c r="P330" s="236" t="s">
        <v>1000</v>
      </c>
      <c r="Q330" s="236" t="s">
        <v>1001</v>
      </c>
      <c r="R330" s="236" t="s">
        <v>279</v>
      </c>
      <c r="S330" s="236" t="s">
        <v>220</v>
      </c>
      <c r="T330" s="236">
        <v>30</v>
      </c>
      <c r="U330" s="236">
        <v>3</v>
      </c>
      <c r="V330" s="238">
        <v>69</v>
      </c>
      <c r="W330" s="236">
        <v>1</v>
      </c>
      <c r="X330" s="236">
        <v>27</v>
      </c>
      <c r="Y330" s="236" t="s">
        <v>203</v>
      </c>
      <c r="Z330" s="236" t="s">
        <v>2157</v>
      </c>
      <c r="AA330" s="236"/>
      <c r="AB330" s="236" t="s">
        <v>204</v>
      </c>
      <c r="AC330" s="236" t="s">
        <v>205</v>
      </c>
      <c r="AD330" s="236">
        <v>0</v>
      </c>
      <c r="AE330" s="236" t="s">
        <v>206</v>
      </c>
      <c r="AF330" s="236">
        <v>25</v>
      </c>
      <c r="AG330" s="236" t="s">
        <v>207</v>
      </c>
      <c r="AH330" s="236" t="s">
        <v>208</v>
      </c>
      <c r="AI330" s="236" t="s">
        <v>209</v>
      </c>
      <c r="AJ330" s="236">
        <v>1</v>
      </c>
      <c r="AK330" s="237">
        <v>46030</v>
      </c>
      <c r="AL330" s="236" t="s">
        <v>195</v>
      </c>
    </row>
  </sheetData>
  <phoneticPr fontId="7" type="noConversion"/>
  <conditionalFormatting sqref="E2:I330">
    <cfRule type="containsText" dxfId="5" priority="2" operator="containsText" text="Not Assigned in TPMS!!">
      <formula>NOT(ISERROR(SEARCH("Not Assigned in TPMS!!",E2)))</formula>
    </cfRule>
    <cfRule type="cellIs" dxfId="4" priority="3" operator="equal">
      <formula>"RESEARCH!!"</formula>
    </cfRule>
  </conditionalFormatting>
  <conditionalFormatting sqref="J2:J330">
    <cfRule type="cellIs" dxfId="3" priority="1" operator="equal">
      <formula>"Yes"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59A-AE62-4295-B386-CFB2F2098126}">
  <sheetPr>
    <tabColor theme="5" tint="0.79998168889431442"/>
  </sheetPr>
  <dimension ref="A1:AL720"/>
  <sheetViews>
    <sheetView zoomScaleNormal="100" workbookViewId="0">
      <selection activeCell="O2" sqref="O2"/>
    </sheetView>
  </sheetViews>
  <sheetFormatPr defaultRowHeight="14.4" x14ac:dyDescent="0.3"/>
  <cols>
    <col min="1" max="1" width="15.6640625" customWidth="1"/>
    <col min="2" max="2" width="9.88671875" style="14" customWidth="1"/>
    <col min="3" max="3" width="10.33203125" style="14" customWidth="1"/>
    <col min="4" max="4" width="21.6640625" customWidth="1"/>
    <col min="5" max="5" width="16" style="13" customWidth="1"/>
    <col min="6" max="6" width="31.88671875" bestFit="1" customWidth="1"/>
    <col min="7" max="7" width="20.109375" style="13" bestFit="1" customWidth="1"/>
    <col min="8" max="8" width="29.109375" style="70" bestFit="1" customWidth="1"/>
    <col min="9" max="9" width="11.5546875" customWidth="1"/>
    <col min="10" max="10" width="11.33203125" style="13" customWidth="1"/>
    <col min="11" max="11" width="25.109375" style="13" customWidth="1"/>
    <col min="12" max="12" width="11.33203125" style="13" customWidth="1"/>
    <col min="13" max="13" width="15" style="13" bestFit="1" customWidth="1"/>
    <col min="14" max="14" width="7.5546875" customWidth="1"/>
    <col min="15" max="15" width="6.33203125" customWidth="1"/>
    <col min="16" max="16" width="8.5546875" customWidth="1"/>
    <col min="17" max="17" width="4.109375" customWidth="1"/>
    <col min="18" max="18" width="6.44140625" customWidth="1"/>
    <col min="19" max="19" width="11.6640625" style="4" customWidth="1"/>
    <col min="20" max="20" width="22.6640625" style="42" bestFit="1" customWidth="1"/>
    <col min="21" max="21" width="10.88671875" bestFit="1" customWidth="1"/>
    <col min="22" max="22" width="17.44140625" customWidth="1"/>
    <col min="24" max="24" width="14.88671875" customWidth="1"/>
    <col min="25" max="25" width="10.6640625" style="43" bestFit="1" customWidth="1"/>
    <col min="26" max="26" width="9.88671875" customWidth="1"/>
    <col min="27" max="27" width="9.6640625" bestFit="1" customWidth="1"/>
    <col min="28" max="28" width="15.6640625" style="4" customWidth="1"/>
    <col min="29" max="29" width="10.6640625" customWidth="1"/>
    <col min="30" max="30" width="13.109375" customWidth="1"/>
    <col min="31" max="31" width="8.109375" customWidth="1"/>
    <col min="32" max="32" width="9.6640625" style="61" bestFit="1" customWidth="1"/>
    <col min="33" max="33" width="34.5546875" style="63" bestFit="1" customWidth="1"/>
    <col min="34" max="34" width="14.5546875" style="61" customWidth="1"/>
    <col min="35" max="36" width="14.5546875" customWidth="1"/>
    <col min="37" max="37" width="8.5546875" customWidth="1"/>
    <col min="38" max="38" width="10.88671875" customWidth="1"/>
    <col min="39" max="40" width="14.5546875" customWidth="1"/>
  </cols>
  <sheetData>
    <row r="1" spans="1:38" s="44" customFormat="1" ht="39.6" x14ac:dyDescent="0.3">
      <c r="A1" s="44" t="s">
        <v>3691</v>
      </c>
      <c r="B1" s="45" t="s">
        <v>3692</v>
      </c>
      <c r="C1" s="45" t="s">
        <v>3693</v>
      </c>
      <c r="D1" s="44" t="s">
        <v>157</v>
      </c>
      <c r="E1" s="79" t="s">
        <v>158</v>
      </c>
      <c r="F1" s="44" t="s">
        <v>159</v>
      </c>
      <c r="G1" s="79" t="s">
        <v>160</v>
      </c>
      <c r="H1" s="68" t="s">
        <v>3694</v>
      </c>
      <c r="I1" s="44" t="s">
        <v>3695</v>
      </c>
      <c r="J1" s="46" t="s">
        <v>3696</v>
      </c>
      <c r="K1" s="46" t="s">
        <v>3697</v>
      </c>
      <c r="L1" s="46" t="s">
        <v>3698</v>
      </c>
      <c r="M1" s="46" t="s">
        <v>3699</v>
      </c>
      <c r="N1" s="44" t="s">
        <v>3700</v>
      </c>
      <c r="O1" s="47" t="s">
        <v>3701</v>
      </c>
      <c r="P1" s="47" t="s">
        <v>178</v>
      </c>
      <c r="Q1" s="47" t="s">
        <v>3702</v>
      </c>
      <c r="R1" s="47" t="s">
        <v>3703</v>
      </c>
      <c r="S1" s="48" t="s">
        <v>3704</v>
      </c>
      <c r="T1" s="49" t="s">
        <v>3705</v>
      </c>
      <c r="U1" s="47" t="s">
        <v>3706</v>
      </c>
      <c r="V1" s="47" t="s">
        <v>3707</v>
      </c>
      <c r="W1" s="50" t="s">
        <v>3708</v>
      </c>
      <c r="X1" s="47" t="s">
        <v>3709</v>
      </c>
      <c r="Y1" s="47" t="s">
        <v>179</v>
      </c>
      <c r="Z1" s="48" t="s">
        <v>3710</v>
      </c>
      <c r="AA1" s="47" t="s">
        <v>3711</v>
      </c>
      <c r="AB1" s="47" t="s">
        <v>3712</v>
      </c>
      <c r="AC1" s="47" t="s">
        <v>3713</v>
      </c>
      <c r="AD1" s="60" t="s">
        <v>3714</v>
      </c>
      <c r="AE1" s="62" t="s">
        <v>3715</v>
      </c>
      <c r="AF1" s="60" t="s">
        <v>3716</v>
      </c>
      <c r="AG1" s="47" t="s">
        <v>3717</v>
      </c>
      <c r="AH1" s="47" t="s">
        <v>3718</v>
      </c>
      <c r="AI1" s="47" t="s">
        <v>3719</v>
      </c>
      <c r="AJ1" s="47" t="s">
        <v>3720</v>
      </c>
      <c r="AK1" s="47" t="s">
        <v>3721</v>
      </c>
      <c r="AL1" s="47" t="s">
        <v>3722</v>
      </c>
    </row>
    <row r="2" spans="1:38" x14ac:dyDescent="0.3">
      <c r="A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" s="25">
        <f ca="1">SUM((TODAY())-Table2[[#This Row],[PO Date]])</f>
        <v>160</v>
      </c>
      <c r="C2" s="25" t="str">
        <f>Table2[[#This Row],[Trim Trk: ]]</f>
        <v>06008</v>
      </c>
      <c r="D2" s="5" t="str">
        <f>CONCATENATE(Table2[[#This Row],[First Name]]," ",Table2[[#This Row],[Last name]])</f>
        <v>ABDUL LATIF KATAWAZI</v>
      </c>
      <c r="E2" s="181" t="str">
        <f>IFERROR(VLOOKUP(Table2[[#This Row],[Rental under Name: ]], 'TPMS-Auto'!C:G,5,0),"RESEARCH!!")</f>
        <v>AKATAWA</v>
      </c>
      <c r="F2" s="5" t="str">
        <f>IFERROR(VLOOKUP(Table2[[#This Row],[Trim Trk: ]],'TPMS-Auto'!A:C, 3, 0), "Not assigned in TPMS!!")</f>
        <v>ABDUL LATIF KATAWAZI</v>
      </c>
      <c r="G2" s="181" t="str">
        <f>IFERROR(VLOOKUP(Table2[[#This Row],[Trim Trk: ]],'TPMS-Auto'!A:G, 7, 0), "Not assigned in TPMS!!")</f>
        <v>AKATAWA</v>
      </c>
      <c r="H2" s="69" t="str">
        <f>IFERROR(VLOOKUP(Table2[[#This Row],[Trim Trk: ]],'TPMS-Auto'!A:Y, 25, 0), "Not assigned in TPMS!!")</f>
        <v>14065 LOTUS LANE</v>
      </c>
      <c r="I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" s="181" t="str">
        <f>IF(N2=N1, "Yes", "No")</f>
        <v>No</v>
      </c>
      <c r="K2" s="181" t="str">
        <f>IFERROR(VLOOKUP(Table2[[#This Row],[Trim Trk: ]], Enterprise!A:AL, 25, 0),"NotonEnterpriseReporting")</f>
        <v>NotonEnterpriseReporting</v>
      </c>
      <c r="L2" s="181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" s="181" t="str">
        <f>IF(Table2[[#This Row],[Rental Vendor]]="ENTERPRISE RENT-A-CAR INC.", "Enterprise", IF(Table2[[#This Row],[Rental Vendor]]="ENTERPRISE TOLLS/TOLL CHARGES", "Enterprise", "NotEnterprise"))</f>
        <v>Enterprise</v>
      </c>
      <c r="N2" s="5" t="str">
        <f>LEFT(Table2[[#This Row],[Vehicle Number]],5)</f>
        <v>06008</v>
      </c>
      <c r="O2" s="166" t="s">
        <v>209</v>
      </c>
      <c r="P2" s="166" t="s">
        <v>2047</v>
      </c>
      <c r="Q2" s="166" t="s">
        <v>3751</v>
      </c>
      <c r="R2" s="166" t="s">
        <v>3851</v>
      </c>
      <c r="S2" s="166" t="s">
        <v>3852</v>
      </c>
      <c r="T2" s="166" t="s">
        <v>3853</v>
      </c>
      <c r="U2" s="166" t="s">
        <v>2050</v>
      </c>
      <c r="V2" s="166" t="s">
        <v>2054</v>
      </c>
      <c r="W2" s="166" t="s">
        <v>328</v>
      </c>
      <c r="X2" s="167">
        <v>112951337</v>
      </c>
      <c r="Y2" s="167">
        <v>114269443</v>
      </c>
      <c r="Z2" s="168">
        <v>45926</v>
      </c>
      <c r="AA2" s="166" t="s">
        <v>3730</v>
      </c>
      <c r="AB2" s="166" t="s">
        <v>3731</v>
      </c>
      <c r="AC2" s="166" t="s">
        <v>3732</v>
      </c>
      <c r="AD2" s="169">
        <v>476</v>
      </c>
      <c r="AE2" s="170">
        <v>7</v>
      </c>
      <c r="AF2" s="169">
        <v>68</v>
      </c>
      <c r="AG2" s="166" t="s">
        <v>3854</v>
      </c>
      <c r="AH2" s="166"/>
      <c r="AI2" s="166"/>
      <c r="AJ2" s="166"/>
      <c r="AK2" s="166"/>
      <c r="AL2" s="166"/>
    </row>
    <row r="3" spans="1:38" x14ac:dyDescent="0.3">
      <c r="A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" s="25">
        <f ca="1">SUM((TODAY())-Table2[[#This Row],[PO Date]])</f>
        <v>9</v>
      </c>
      <c r="C3" s="25" t="str">
        <f>Table2[[#This Row],[Trim Trk: ]]</f>
        <v>06121</v>
      </c>
      <c r="D3" s="228" t="str">
        <f>CONCATENATE(Table2[[#This Row],[First Name]]," ",Table2[[#This Row],[Last name]])</f>
        <v>SOLOMON FESSHAYE</v>
      </c>
      <c r="E3" s="229" t="str">
        <f>IFERROR(VLOOKUP(Table2[[#This Row],[Rental under Name: ]], 'TPMS-Auto'!C:G,5,0),"RESEARCH!!")</f>
        <v>SFESSHA</v>
      </c>
      <c r="F3" s="228" t="str">
        <f>IFERROR(VLOOKUP(Table2[[#This Row],[Trim Trk: ]],'TPMS-Auto'!A:C, 3, 0), "Not assigned in TPMS!!")</f>
        <v>SOLOMON FESSHAYE</v>
      </c>
      <c r="G3" s="229" t="str">
        <f>IFERROR(VLOOKUP(Table2[[#This Row],[Trim Trk: ]],'TPMS-Auto'!A:G, 7, 0), "Not assigned in TPMS!!")</f>
        <v>SFESSHA</v>
      </c>
      <c r="H3" s="69" t="str">
        <f>IFERROR(VLOOKUP(Table2[[#This Row],[Trim Trk: ]],'TPMS-Auto'!A:Y, 25, 0), "Not assigned in TPMS!!")</f>
        <v>7830 LEWIS CHAPEL CIR #103</v>
      </c>
      <c r="I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" s="229" t="str">
        <f>IF(N3=N2, "Yes", "No")</f>
        <v>No</v>
      </c>
      <c r="K3" s="229" t="str">
        <f>IFERROR(VLOOKUP(Table2[[#This Row],[Trim Trk: ]], Enterprise!A:AL, 25, 0),"NotonEnterpriseReporting")</f>
        <v>OPEN</v>
      </c>
      <c r="L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" s="229" t="str">
        <f>IF(Table2[[#This Row],[Rental Vendor]]="ENTERPRISE RENT-A-CAR INC.", "Enterprise", IF(Table2[[#This Row],[Rental Vendor]]="ENTERPRISE TOLLS/TOLL CHARGES", "Enterprise", "NotEnterprise"))</f>
        <v>Enterprise</v>
      </c>
      <c r="N3" s="228" t="str">
        <f>LEFT(Table2[[#This Row],[Vehicle Number]],5)</f>
        <v>06121</v>
      </c>
      <c r="O3" s="166" t="s">
        <v>209</v>
      </c>
      <c r="P3" s="166" t="s">
        <v>3265</v>
      </c>
      <c r="Q3" s="166" t="s">
        <v>3751</v>
      </c>
      <c r="R3" s="166" t="s">
        <v>3851</v>
      </c>
      <c r="S3" s="166" t="s">
        <v>3855</v>
      </c>
      <c r="T3" s="166" t="s">
        <v>3856</v>
      </c>
      <c r="U3" s="166" t="s">
        <v>3267</v>
      </c>
      <c r="V3" s="166" t="s">
        <v>3857</v>
      </c>
      <c r="W3" s="166" t="s">
        <v>328</v>
      </c>
      <c r="X3" s="167">
        <v>116574445</v>
      </c>
      <c r="Y3" s="167">
        <v>116925727</v>
      </c>
      <c r="Z3" s="168">
        <v>46077</v>
      </c>
      <c r="AA3" s="166" t="s">
        <v>3730</v>
      </c>
      <c r="AB3" s="166" t="s">
        <v>3731</v>
      </c>
      <c r="AC3" s="166" t="s">
        <v>3732</v>
      </c>
      <c r="AD3" s="169">
        <v>952</v>
      </c>
      <c r="AE3" s="170">
        <v>14</v>
      </c>
      <c r="AF3" s="169">
        <v>68</v>
      </c>
      <c r="AG3" s="166" t="s">
        <v>3854</v>
      </c>
      <c r="AH3" s="166"/>
      <c r="AI3" s="166"/>
      <c r="AJ3" s="166"/>
      <c r="AK3" s="166"/>
      <c r="AL3" s="166"/>
    </row>
    <row r="4" spans="1:38" x14ac:dyDescent="0.3">
      <c r="A4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" s="25">
        <f ca="1">SUM((TODAY())-Table2[[#This Row],[PO Date]])</f>
        <v>23</v>
      </c>
      <c r="C4" s="25" t="str">
        <f>Table2[[#This Row],[Trim Trk: ]]</f>
        <v>06581</v>
      </c>
      <c r="D4" s="228" t="str">
        <f>CONCATENATE(Table2[[#This Row],[First Name]]," ",Table2[[#This Row],[Last name]])</f>
        <v>PAUL CARRINGTON</v>
      </c>
      <c r="E4" s="229" t="str">
        <f>IFERROR(VLOOKUP(Table2[[#This Row],[Rental under Name: ]], 'TPMS-Auto'!C:G,5,0),"RESEARCH!!")</f>
        <v>PCARRIN</v>
      </c>
      <c r="F4" s="228" t="str">
        <f>IFERROR(VLOOKUP(Table2[[#This Row],[Trim Trk: ]],'TPMS-Auto'!A:C, 3, 0), "Not assigned in TPMS!!")</f>
        <v>PAUL CARRINGTON</v>
      </c>
      <c r="G4" s="229" t="str">
        <f>IFERROR(VLOOKUP(Table2[[#This Row],[Trim Trk: ]],'TPMS-Auto'!A:G, 7, 0), "Not assigned in TPMS!!")</f>
        <v>PCARRIN</v>
      </c>
      <c r="H4" s="69" t="str">
        <f>IFERROR(VLOOKUP(Table2[[#This Row],[Trim Trk: ]],'TPMS-Auto'!A:Y, 25, 0), "Not assigned in TPMS!!")</f>
        <v>6535 TAREYTON RD</v>
      </c>
      <c r="I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" s="229" t="str">
        <f>IF(N4=N3, "Yes", "No")</f>
        <v>No</v>
      </c>
      <c r="K4" s="229" t="str">
        <f>IFERROR(VLOOKUP(Table2[[#This Row],[Trim Trk: ]], Enterprise!A:AL, 25, 0),"NotonEnterpriseReporting")</f>
        <v>NotonEnterpriseReporting</v>
      </c>
      <c r="L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" s="229" t="str">
        <f>IF(Table2[[#This Row],[Rental Vendor]]="ENTERPRISE RENT-A-CAR INC.", "Enterprise", IF(Table2[[#This Row],[Rental Vendor]]="ENTERPRISE TOLLS/TOLL CHARGES", "Enterprise", "NotEnterprise"))</f>
        <v>Enterprise</v>
      </c>
      <c r="N4" s="228" t="str">
        <f>LEFT(Table2[[#This Row],[Vehicle Number]],5)</f>
        <v>06581</v>
      </c>
      <c r="O4" s="166" t="s">
        <v>209</v>
      </c>
      <c r="P4" s="166" t="s">
        <v>3858</v>
      </c>
      <c r="Q4" s="166" t="s">
        <v>3751</v>
      </c>
      <c r="R4" s="166" t="s">
        <v>3859</v>
      </c>
      <c r="S4" s="166" t="s">
        <v>3860</v>
      </c>
      <c r="T4" s="166" t="s">
        <v>3861</v>
      </c>
      <c r="U4" s="166" t="s">
        <v>3862</v>
      </c>
      <c r="V4" s="166" t="s">
        <v>982</v>
      </c>
      <c r="W4" s="166" t="s">
        <v>416</v>
      </c>
      <c r="X4" s="167">
        <v>116311336</v>
      </c>
      <c r="Y4" s="167">
        <v>116657274</v>
      </c>
      <c r="Z4" s="168">
        <v>46063</v>
      </c>
      <c r="AA4" s="166" t="s">
        <v>3730</v>
      </c>
      <c r="AB4" s="166" t="s">
        <v>3731</v>
      </c>
      <c r="AC4" s="166" t="s">
        <v>3732</v>
      </c>
      <c r="AD4" s="169">
        <v>195</v>
      </c>
      <c r="AE4" s="170">
        <v>3</v>
      </c>
      <c r="AF4" s="169">
        <v>65</v>
      </c>
      <c r="AG4" s="166" t="s">
        <v>3854</v>
      </c>
      <c r="AH4" s="166"/>
      <c r="AI4" s="166"/>
      <c r="AJ4" s="166"/>
      <c r="AK4" s="166"/>
      <c r="AL4" s="166"/>
    </row>
    <row r="5" spans="1:38" x14ac:dyDescent="0.3">
      <c r="A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" s="25">
        <f ca="1">SUM((TODAY())-Table2[[#This Row],[PO Date]])</f>
        <v>3</v>
      </c>
      <c r="C5" s="25" t="str">
        <f>Table2[[#This Row],[Trim Trk: ]]</f>
        <v>08803</v>
      </c>
      <c r="D5" s="228" t="str">
        <f>CONCATENATE(Table2[[#This Row],[First Name]]," ",Table2[[#This Row],[Last name]])</f>
        <v>RENDEL SANDERSON</v>
      </c>
      <c r="E5" s="229" t="str">
        <f>IFERROR(VLOOKUP(Table2[[#This Row],[Rental under Name: ]], 'TPMS-Auto'!C:G,5,0),"RESEARCH!!")</f>
        <v>RSANDE0</v>
      </c>
      <c r="F5" s="228" t="str">
        <f>IFERROR(VLOOKUP(Table2[[#This Row],[Trim Trk: ]],'TPMS-Auto'!A:C, 3, 0), "Not assigned in TPMS!!")</f>
        <v>Not assigned in TPMS!!</v>
      </c>
      <c r="G5" s="229" t="str">
        <f>IFERROR(VLOOKUP(Table2[[#This Row],[Trim Trk: ]],'TPMS-Auto'!A:G, 7, 0), "Not assigned in TPMS!!")</f>
        <v>Not assigned in TPMS!!</v>
      </c>
      <c r="H5" s="69" t="str">
        <f>IFERROR(VLOOKUP(Table2[[#This Row],[Trim Trk: ]],'TPMS-Auto'!A:Y, 25, 0), "Not assigned in TPMS!!")</f>
        <v>Not assigned in TPMS!!</v>
      </c>
      <c r="I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" s="229" t="str">
        <f>IF(N5=N4, "Yes", "No")</f>
        <v>No</v>
      </c>
      <c r="K5" s="229" t="str">
        <f>IFERROR(VLOOKUP(Table2[[#This Row],[Trim Trk: ]], Enterprise!A:AL, 25, 0),"NotonEnterpriseReporting")</f>
        <v>NotonEnterpriseReporting</v>
      </c>
      <c r="L5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5" s="229" t="str">
        <f>IF(Table2[[#This Row],[Rental Vendor]]="ENTERPRISE RENT-A-CAR INC.", "Enterprise", IF(Table2[[#This Row],[Rental Vendor]]="ENTERPRISE TOLLS/TOLL CHARGES", "Enterprise", "NotEnterprise"))</f>
        <v>NotEnterprise</v>
      </c>
      <c r="N5" s="228" t="str">
        <f>LEFT(Table2[[#This Row],[Vehicle Number]],5)</f>
        <v>08803</v>
      </c>
      <c r="O5" s="166" t="s">
        <v>209</v>
      </c>
      <c r="P5" s="166" t="s">
        <v>8804</v>
      </c>
      <c r="Q5" s="166" t="s">
        <v>3751</v>
      </c>
      <c r="R5" s="166" t="s">
        <v>4089</v>
      </c>
      <c r="S5" s="166" t="s">
        <v>8807</v>
      </c>
      <c r="T5" s="166" t="s">
        <v>8806</v>
      </c>
      <c r="U5" s="166" t="s">
        <v>8805</v>
      </c>
      <c r="V5" s="166" t="s">
        <v>3736</v>
      </c>
      <c r="W5" s="166" t="s">
        <v>268</v>
      </c>
      <c r="X5" s="167">
        <v>116664067</v>
      </c>
      <c r="Y5" s="167">
        <v>117016408</v>
      </c>
      <c r="Z5" s="168">
        <v>46083</v>
      </c>
      <c r="AA5" s="166" t="s">
        <v>3730</v>
      </c>
      <c r="AB5" s="166" t="s">
        <v>3731</v>
      </c>
      <c r="AC5" s="166" t="s">
        <v>3732</v>
      </c>
      <c r="AD5" s="169">
        <v>420</v>
      </c>
      <c r="AE5" s="170">
        <v>7</v>
      </c>
      <c r="AF5" s="169">
        <v>60</v>
      </c>
      <c r="AG5" s="166" t="s">
        <v>3733</v>
      </c>
      <c r="AH5" s="166"/>
      <c r="AI5" s="166"/>
      <c r="AJ5" s="166"/>
      <c r="AK5" s="166"/>
      <c r="AL5" s="166"/>
    </row>
    <row r="6" spans="1:38" x14ac:dyDescent="0.3">
      <c r="A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" s="25">
        <f ca="1">SUM((TODAY())-Table2[[#This Row],[PO Date]])</f>
        <v>3</v>
      </c>
      <c r="C6" s="25" t="str">
        <f>Table2[[#This Row],[Trim Trk: ]]</f>
        <v>08810</v>
      </c>
      <c r="D6" s="228" t="str">
        <f>CONCATENATE(Table2[[#This Row],[First Name]]," ",Table2[[#This Row],[Last name]])</f>
        <v>JUAN ARANGO</v>
      </c>
      <c r="E6" s="229" t="str">
        <f>IFERROR(VLOOKUP(Table2[[#This Row],[Rental under Name: ]], 'TPMS-Auto'!C:G,5,0),"RESEARCH!!")</f>
        <v>JARANG0</v>
      </c>
      <c r="F6" s="228" t="str">
        <f>IFERROR(VLOOKUP(Table2[[#This Row],[Trim Trk: ]],'TPMS-Auto'!A:C, 3, 0), "Not assigned in TPMS!!")</f>
        <v>Not assigned in TPMS!!</v>
      </c>
      <c r="G6" s="229" t="str">
        <f>IFERROR(VLOOKUP(Table2[[#This Row],[Trim Trk: ]],'TPMS-Auto'!A:G, 7, 0), "Not assigned in TPMS!!")</f>
        <v>Not assigned in TPMS!!</v>
      </c>
      <c r="H6" s="69" t="str">
        <f>IFERROR(VLOOKUP(Table2[[#This Row],[Trim Trk: ]],'TPMS-Auto'!A:Y, 25, 0), "Not assigned in TPMS!!")</f>
        <v>Not assigned in TPMS!!</v>
      </c>
      <c r="I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" s="229" t="str">
        <f>IF(N6=N5, "Yes", "No")</f>
        <v>No</v>
      </c>
      <c r="K6" s="229" t="str">
        <f>IFERROR(VLOOKUP(Table2[[#This Row],[Trim Trk: ]], Enterprise!A:AL, 25, 0),"NotonEnterpriseReporting")</f>
        <v>NotonEnterpriseReporting</v>
      </c>
      <c r="L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" s="229" t="str">
        <f>IF(Table2[[#This Row],[Rental Vendor]]="ENTERPRISE RENT-A-CAR INC.", "Enterprise", IF(Table2[[#This Row],[Rental Vendor]]="ENTERPRISE TOLLS/TOLL CHARGES", "Enterprise", "NotEnterprise"))</f>
        <v>Enterprise</v>
      </c>
      <c r="N6" s="228" t="str">
        <f>LEFT(Table2[[#This Row],[Vehicle Number]],5)</f>
        <v>08810</v>
      </c>
      <c r="O6" s="166" t="s">
        <v>209</v>
      </c>
      <c r="P6" s="166" t="s">
        <v>9819</v>
      </c>
      <c r="Q6" s="166" t="s">
        <v>3751</v>
      </c>
      <c r="R6" s="166" t="s">
        <v>3780</v>
      </c>
      <c r="S6" s="166" t="s">
        <v>4132</v>
      </c>
      <c r="T6" s="166" t="s">
        <v>5949</v>
      </c>
      <c r="U6" s="166" t="s">
        <v>9820</v>
      </c>
      <c r="V6" s="166" t="s">
        <v>19195</v>
      </c>
      <c r="W6" s="166" t="s">
        <v>297</v>
      </c>
      <c r="X6" s="167">
        <v>116666273</v>
      </c>
      <c r="Y6" s="167">
        <v>117019196</v>
      </c>
      <c r="Z6" s="168">
        <v>46083</v>
      </c>
      <c r="AA6" s="166" t="s">
        <v>3730</v>
      </c>
      <c r="AB6" s="166" t="s">
        <v>3731</v>
      </c>
      <c r="AC6" s="166" t="s">
        <v>3732</v>
      </c>
      <c r="AD6" s="169">
        <v>381.45</v>
      </c>
      <c r="AE6" s="170">
        <v>5</v>
      </c>
      <c r="AF6" s="169">
        <v>76.290000000000006</v>
      </c>
      <c r="AG6" s="166" t="s">
        <v>3854</v>
      </c>
      <c r="AH6" s="166"/>
      <c r="AI6" s="166"/>
      <c r="AJ6" s="166"/>
      <c r="AK6" s="166"/>
      <c r="AL6" s="166"/>
    </row>
    <row r="7" spans="1:38" x14ac:dyDescent="0.3">
      <c r="A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" s="25">
        <f ca="1">SUM((TODAY())-Table2[[#This Row],[PO Date]])</f>
        <v>31</v>
      </c>
      <c r="C7" s="25" t="str">
        <f>Table2[[#This Row],[Trim Trk: ]]</f>
        <v>21049</v>
      </c>
      <c r="D7" s="228" t="str">
        <f>CONCATENATE(Table2[[#This Row],[First Name]]," ",Table2[[#This Row],[Last name]])</f>
        <v>RAYMOND SPRINGER</v>
      </c>
      <c r="E7" s="229" t="str">
        <f>IFERROR(VLOOKUP(Table2[[#This Row],[Rental under Name: ]], 'TPMS-Auto'!C:G,5,0),"RESEARCH!!")</f>
        <v>RSPRING</v>
      </c>
      <c r="F7" s="228" t="str">
        <f>IFERROR(VLOOKUP(Table2[[#This Row],[Trim Trk: ]],'TPMS-Auto'!A:C, 3, 0), "Not assigned in TPMS!!")</f>
        <v>RAYMOND SPRINGER</v>
      </c>
      <c r="G7" s="229" t="str">
        <f>IFERROR(VLOOKUP(Table2[[#This Row],[Trim Trk: ]],'TPMS-Auto'!A:G, 7, 0), "Not assigned in TPMS!!")</f>
        <v>RSPRING</v>
      </c>
      <c r="H7" s="69" t="str">
        <f>IFERROR(VLOOKUP(Table2[[#This Row],[Trim Trk: ]],'TPMS-Auto'!A:Y, 25, 0), "Not assigned in TPMS!!")</f>
        <v>253 BUCKS DR</v>
      </c>
      <c r="I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" s="229" t="str">
        <f>IF(N7=N6, "Yes", "No")</f>
        <v>No</v>
      </c>
      <c r="K7" s="229" t="str">
        <f>IFERROR(VLOOKUP(Table2[[#This Row],[Trim Trk: ]], Enterprise!A:AL, 25, 0),"NotonEnterpriseReporting")</f>
        <v>NotonEnterpriseReporting</v>
      </c>
      <c r="L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" s="229" t="str">
        <f>IF(Table2[[#This Row],[Rental Vendor]]="ENTERPRISE RENT-A-CAR INC.", "Enterprise", IF(Table2[[#This Row],[Rental Vendor]]="ENTERPRISE TOLLS/TOLL CHARGES", "Enterprise", "NotEnterprise"))</f>
        <v>Enterprise</v>
      </c>
      <c r="N7" s="228" t="str">
        <f>LEFT(Table2[[#This Row],[Vehicle Number]],5)</f>
        <v>21049</v>
      </c>
      <c r="O7" s="166" t="s">
        <v>209</v>
      </c>
      <c r="P7" s="166" t="s">
        <v>3863</v>
      </c>
      <c r="Q7" s="166" t="s">
        <v>3751</v>
      </c>
      <c r="R7" s="166" t="s">
        <v>3787</v>
      </c>
      <c r="S7" s="166" t="s">
        <v>3864</v>
      </c>
      <c r="T7" s="166" t="s">
        <v>3865</v>
      </c>
      <c r="U7" s="166" t="s">
        <v>3866</v>
      </c>
      <c r="V7" s="166" t="s">
        <v>3867</v>
      </c>
      <c r="W7" s="166" t="s">
        <v>983</v>
      </c>
      <c r="X7" s="167">
        <v>116095729</v>
      </c>
      <c r="Y7" s="167">
        <v>116439949</v>
      </c>
      <c r="Z7" s="168">
        <v>46055</v>
      </c>
      <c r="AA7" s="166" t="s">
        <v>3730</v>
      </c>
      <c r="AB7" s="166" t="s">
        <v>3731</v>
      </c>
      <c r="AC7" s="166" t="s">
        <v>3732</v>
      </c>
      <c r="AD7" s="169">
        <v>576.66</v>
      </c>
      <c r="AE7" s="170">
        <v>7</v>
      </c>
      <c r="AF7" s="169">
        <v>82.38</v>
      </c>
      <c r="AG7" s="166" t="s">
        <v>3854</v>
      </c>
      <c r="AH7" s="166"/>
      <c r="AI7" s="166"/>
      <c r="AJ7" s="166"/>
      <c r="AK7" s="166"/>
      <c r="AL7" s="166"/>
    </row>
    <row r="8" spans="1:38" x14ac:dyDescent="0.3">
      <c r="A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" s="25">
        <f ca="1">SUM((TODAY())-Table2[[#This Row],[PO Date]])</f>
        <v>17</v>
      </c>
      <c r="C8" s="25" t="str">
        <f>Table2[[#This Row],[Trim Trk: ]]</f>
        <v>21050</v>
      </c>
      <c r="D8" s="228" t="str">
        <f>CONCATENATE(Table2[[#This Row],[First Name]]," ",Table2[[#This Row],[Last name]])</f>
        <v>ERIC DREIER</v>
      </c>
      <c r="E8" s="229" t="str">
        <f>IFERROR(VLOOKUP(Table2[[#This Row],[Rental under Name: ]], 'TPMS-Auto'!C:G,5,0),"RESEARCH!!")</f>
        <v>EDREIER</v>
      </c>
      <c r="F8" s="228" t="str">
        <f>IFERROR(VLOOKUP(Table2[[#This Row],[Trim Trk: ]],'TPMS-Auto'!A:C, 3, 0), "Not assigned in TPMS!!")</f>
        <v>ERIC DREIER</v>
      </c>
      <c r="G8" s="229" t="str">
        <f>IFERROR(VLOOKUP(Table2[[#This Row],[Trim Trk: ]],'TPMS-Auto'!A:G, 7, 0), "Not assigned in TPMS!!")</f>
        <v>EDREIER</v>
      </c>
      <c r="H8" s="69" t="str">
        <f>IFERROR(VLOOKUP(Table2[[#This Row],[Trim Trk: ]],'TPMS-Auto'!A:Y, 25, 0), "Not assigned in TPMS!!")</f>
        <v>Not on HR File</v>
      </c>
      <c r="I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" s="229" t="str">
        <f>IF(N8=N7, "Yes", "No")</f>
        <v>No</v>
      </c>
      <c r="K8" s="229" t="str">
        <f>IFERROR(VLOOKUP(Table2[[#This Row],[Trim Trk: ]], Enterprise!A:AL, 25, 0),"NotonEnterpriseReporting")</f>
        <v>NotonEnterpriseReporting</v>
      </c>
      <c r="L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" s="229" t="str">
        <f>IF(Table2[[#This Row],[Rental Vendor]]="ENTERPRISE RENT-A-CAR INC.", "Enterprise", IF(Table2[[#This Row],[Rental Vendor]]="ENTERPRISE TOLLS/TOLL CHARGES", "Enterprise", "NotEnterprise"))</f>
        <v>Enterprise</v>
      </c>
      <c r="N8" s="228" t="str">
        <f>LEFT(Table2[[#This Row],[Vehicle Number]],5)</f>
        <v>21050</v>
      </c>
      <c r="O8" s="166" t="s">
        <v>209</v>
      </c>
      <c r="P8" s="166" t="s">
        <v>1709</v>
      </c>
      <c r="Q8" s="166" t="s">
        <v>3751</v>
      </c>
      <c r="R8" s="166" t="s">
        <v>3768</v>
      </c>
      <c r="S8" s="166" t="s">
        <v>3868</v>
      </c>
      <c r="T8" s="166" t="s">
        <v>3869</v>
      </c>
      <c r="U8" s="166" t="s">
        <v>1711</v>
      </c>
      <c r="V8" s="166" t="s">
        <v>1715</v>
      </c>
      <c r="W8" s="166" t="s">
        <v>752</v>
      </c>
      <c r="X8" s="167">
        <v>116389280</v>
      </c>
      <c r="Y8" s="167">
        <v>116740005</v>
      </c>
      <c r="Z8" s="168">
        <v>46069</v>
      </c>
      <c r="AA8" s="166" t="s">
        <v>3730</v>
      </c>
      <c r="AB8" s="166" t="s">
        <v>3731</v>
      </c>
      <c r="AC8" s="166" t="s">
        <v>3732</v>
      </c>
      <c r="AD8" s="169">
        <v>138</v>
      </c>
      <c r="AE8" s="170">
        <v>2</v>
      </c>
      <c r="AF8" s="169">
        <v>69</v>
      </c>
      <c r="AG8" s="166" t="s">
        <v>3854</v>
      </c>
      <c r="AH8" s="166"/>
      <c r="AI8" s="166"/>
      <c r="AJ8" s="166"/>
      <c r="AK8" s="166"/>
      <c r="AL8" s="166"/>
    </row>
    <row r="9" spans="1:38" x14ac:dyDescent="0.3">
      <c r="A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" s="25">
        <f ca="1">SUM((TODAY())-Table2[[#This Row],[PO Date]])</f>
        <v>120</v>
      </c>
      <c r="C9" s="25" t="str">
        <f>Table2[[#This Row],[Trim Trk: ]]</f>
        <v>21076</v>
      </c>
      <c r="D9" s="228" t="str">
        <f>CONCATENATE(Table2[[#This Row],[First Name]]," ",Table2[[#This Row],[Last name]])</f>
        <v>JOSHUA RAITTER</v>
      </c>
      <c r="E9" s="229" t="str">
        <f>IFERROR(VLOOKUP(Table2[[#This Row],[Rental under Name: ]], 'TPMS-Auto'!C:G,5,0),"RESEARCH!!")</f>
        <v>JRAITTE</v>
      </c>
      <c r="F9" s="228" t="str">
        <f>IFERROR(VLOOKUP(Table2[[#This Row],[Trim Trk: ]],'TPMS-Auto'!A:C, 3, 0), "Not assigned in TPMS!!")</f>
        <v>JOSHUA RAITTER</v>
      </c>
      <c r="G9" s="229" t="str">
        <f>IFERROR(VLOOKUP(Table2[[#This Row],[Trim Trk: ]],'TPMS-Auto'!A:G, 7, 0), "Not assigned in TPMS!!")</f>
        <v>JRAITTE</v>
      </c>
      <c r="H9" s="69" t="str">
        <f>IFERROR(VLOOKUP(Table2[[#This Row],[Trim Trk: ]],'TPMS-Auto'!A:Y, 25, 0), "Not assigned in TPMS!!")</f>
        <v>14789 S AVE 4 1/4 E</v>
      </c>
      <c r="I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9" s="229" t="str">
        <f>IF(N9=N8, "Yes", "No")</f>
        <v>No</v>
      </c>
      <c r="K9" s="229" t="str">
        <f>IFERROR(VLOOKUP(Table2[[#This Row],[Trim Trk: ]], Enterprise!A:AL, 25, 0),"NotonEnterpriseReporting")</f>
        <v>NotonEnterpriseReporting</v>
      </c>
      <c r="L9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9" s="229" t="str">
        <f>IF(Table2[[#This Row],[Rental Vendor]]="ENTERPRISE RENT-A-CAR INC.", "Enterprise", IF(Table2[[#This Row],[Rental Vendor]]="ENTERPRISE TOLLS/TOLL CHARGES", "Enterprise", "NotEnterprise"))</f>
        <v>NotEnterprise</v>
      </c>
      <c r="N9" s="228" t="str">
        <f>LEFT(Table2[[#This Row],[Vehicle Number]],5)</f>
        <v>21076</v>
      </c>
      <c r="O9" s="166" t="s">
        <v>209</v>
      </c>
      <c r="P9" s="166" t="s">
        <v>3747</v>
      </c>
      <c r="Q9" s="166" t="s">
        <v>3751</v>
      </c>
      <c r="R9" s="166" t="s">
        <v>3752</v>
      </c>
      <c r="S9" s="166" t="s">
        <v>3753</v>
      </c>
      <c r="T9" s="166" t="s">
        <v>3754</v>
      </c>
      <c r="U9" s="166" t="s">
        <v>3749</v>
      </c>
      <c r="V9" s="166" t="s">
        <v>3755</v>
      </c>
      <c r="W9" s="166" t="s">
        <v>1675</v>
      </c>
      <c r="X9" s="167">
        <v>114611848</v>
      </c>
      <c r="Y9" s="167">
        <v>114939541</v>
      </c>
      <c r="Z9" s="168">
        <v>45966</v>
      </c>
      <c r="AA9" s="166" t="s">
        <v>3730</v>
      </c>
      <c r="AB9" s="166" t="s">
        <v>3731</v>
      </c>
      <c r="AC9" s="166" t="s">
        <v>3732</v>
      </c>
      <c r="AD9" s="169">
        <v>469</v>
      </c>
      <c r="AE9" s="170">
        <v>7</v>
      </c>
      <c r="AF9" s="169">
        <v>67</v>
      </c>
      <c r="AG9" s="166" t="s">
        <v>3733</v>
      </c>
      <c r="AH9" s="166"/>
      <c r="AI9" s="166"/>
      <c r="AJ9" s="166"/>
      <c r="AK9" s="166"/>
      <c r="AL9" s="166"/>
    </row>
    <row r="10" spans="1:38" x14ac:dyDescent="0.3">
      <c r="A1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" s="25">
        <f ca="1">SUM((TODAY())-Table2[[#This Row],[PO Date]])</f>
        <v>107</v>
      </c>
      <c r="C10" s="25" t="str">
        <f>Table2[[#This Row],[Trim Trk: ]]</f>
        <v>21076</v>
      </c>
      <c r="D10" s="228" t="str">
        <f>CONCATENATE(Table2[[#This Row],[First Name]]," ",Table2[[#This Row],[Last name]])</f>
        <v>JOSHUA RAITTER</v>
      </c>
      <c r="E10" s="229" t="str">
        <f>IFERROR(VLOOKUP(Table2[[#This Row],[Rental under Name: ]], 'TPMS-Auto'!C:G,5,0),"RESEARCH!!")</f>
        <v>JRAITTE</v>
      </c>
      <c r="F10" s="228" t="str">
        <f>IFERROR(VLOOKUP(Table2[[#This Row],[Trim Trk: ]],'TPMS-Auto'!A:C, 3, 0), "Not assigned in TPMS!!")</f>
        <v>JOSHUA RAITTER</v>
      </c>
      <c r="G10" s="229" t="str">
        <f>IFERROR(VLOOKUP(Table2[[#This Row],[Trim Trk: ]],'TPMS-Auto'!A:G, 7, 0), "Not assigned in TPMS!!")</f>
        <v>JRAITTE</v>
      </c>
      <c r="H10" s="69" t="str">
        <f>IFERROR(VLOOKUP(Table2[[#This Row],[Trim Trk: ]],'TPMS-Auto'!A:Y, 25, 0), "Not assigned in TPMS!!")</f>
        <v>14789 S AVE 4 1/4 E</v>
      </c>
      <c r="I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0" s="229" t="str">
        <f>IF(N10=N9, "Yes", "No")</f>
        <v>Yes</v>
      </c>
      <c r="K10" s="229" t="str">
        <f>IFERROR(VLOOKUP(Table2[[#This Row],[Trim Trk: ]], Enterprise!A:AL, 25, 0),"NotonEnterpriseReporting")</f>
        <v>NotonEnterpriseReporting</v>
      </c>
      <c r="L10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10" s="229" t="str">
        <f>IF(Table2[[#This Row],[Rental Vendor]]="ENTERPRISE RENT-A-CAR INC.", "Enterprise", IF(Table2[[#This Row],[Rental Vendor]]="ENTERPRISE TOLLS/TOLL CHARGES", "Enterprise", "NotEnterprise"))</f>
        <v>NotEnterprise</v>
      </c>
      <c r="N10" s="228" t="str">
        <f>LEFT(Table2[[#This Row],[Vehicle Number]],5)</f>
        <v>21076</v>
      </c>
      <c r="O10" s="166" t="s">
        <v>209</v>
      </c>
      <c r="P10" s="166" t="s">
        <v>3747</v>
      </c>
      <c r="Q10" s="166" t="s">
        <v>3751</v>
      </c>
      <c r="R10" s="166" t="s">
        <v>3752</v>
      </c>
      <c r="S10" s="166" t="s">
        <v>3753</v>
      </c>
      <c r="T10" s="166" t="s">
        <v>3754</v>
      </c>
      <c r="U10" s="166" t="s">
        <v>3749</v>
      </c>
      <c r="V10" s="166" t="s">
        <v>3755</v>
      </c>
      <c r="W10" s="166" t="s">
        <v>1675</v>
      </c>
      <c r="X10" s="167">
        <v>114863631</v>
      </c>
      <c r="Y10" s="167">
        <v>115186889</v>
      </c>
      <c r="Z10" s="168">
        <v>45979</v>
      </c>
      <c r="AA10" s="166" t="s">
        <v>3730</v>
      </c>
      <c r="AB10" s="166" t="s">
        <v>3731</v>
      </c>
      <c r="AC10" s="166" t="s">
        <v>3732</v>
      </c>
      <c r="AD10" s="169">
        <v>469</v>
      </c>
      <c r="AE10" s="170">
        <v>7</v>
      </c>
      <c r="AF10" s="169">
        <v>67</v>
      </c>
      <c r="AG10" s="166" t="s">
        <v>3733</v>
      </c>
      <c r="AH10" s="166"/>
      <c r="AI10" s="166"/>
      <c r="AJ10" s="166"/>
      <c r="AK10" s="166"/>
      <c r="AL10" s="166"/>
    </row>
    <row r="11" spans="1:38" x14ac:dyDescent="0.3">
      <c r="A1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" s="25">
        <f ca="1">SUM((TODAY())-Table2[[#This Row],[PO Date]])</f>
        <v>89</v>
      </c>
      <c r="C11" s="25" t="str">
        <f>Table2[[#This Row],[Trim Trk: ]]</f>
        <v>21091</v>
      </c>
      <c r="D11" s="228" t="str">
        <f>CONCATENATE(Table2[[#This Row],[First Name]]," ",Table2[[#This Row],[Last name]])</f>
        <v>JOHNNY QUACH</v>
      </c>
      <c r="E11" s="229" t="str">
        <f>IFERROR(VLOOKUP(Table2[[#This Row],[Rental under Name: ]], 'TPMS-Auto'!C:G,5,0),"RESEARCH!!")</f>
        <v>JQUACH</v>
      </c>
      <c r="F11" s="228" t="str">
        <f>IFERROR(VLOOKUP(Table2[[#This Row],[Trim Trk: ]],'TPMS-Auto'!A:C, 3, 0), "Not assigned in TPMS!!")</f>
        <v>JOHNNY QUACH</v>
      </c>
      <c r="G11" s="229" t="str">
        <f>IFERROR(VLOOKUP(Table2[[#This Row],[Trim Trk: ]],'TPMS-Auto'!A:G, 7, 0), "Not assigned in TPMS!!")</f>
        <v>JQUACH</v>
      </c>
      <c r="H11" s="69" t="str">
        <f>IFERROR(VLOOKUP(Table2[[#This Row],[Trim Trk: ]],'TPMS-Auto'!A:Y, 25, 0), "Not assigned in TPMS!!")</f>
        <v>3031 NEVADA AVE</v>
      </c>
      <c r="I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" s="229" t="str">
        <f>IF(N11=N10, "Yes", "No")</f>
        <v>No</v>
      </c>
      <c r="K11" s="229" t="str">
        <f>IFERROR(VLOOKUP(Table2[[#This Row],[Trim Trk: ]], Enterprise!A:AL, 25, 0),"NotonEnterpriseReporting")</f>
        <v>OPEN</v>
      </c>
      <c r="L1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" s="229" t="str">
        <f>IF(Table2[[#This Row],[Rental Vendor]]="ENTERPRISE RENT-A-CAR INC.", "Enterprise", IF(Table2[[#This Row],[Rental Vendor]]="ENTERPRISE TOLLS/TOLL CHARGES", "Enterprise", "NotEnterprise"))</f>
        <v>Enterprise</v>
      </c>
      <c r="N11" s="228" t="str">
        <f>LEFT(Table2[[#This Row],[Vehicle Number]],5)</f>
        <v>21091</v>
      </c>
      <c r="O11" s="166" t="s">
        <v>209</v>
      </c>
      <c r="P11" s="166" t="s">
        <v>2070</v>
      </c>
      <c r="Q11" s="166" t="s">
        <v>3751</v>
      </c>
      <c r="R11" s="166" t="s">
        <v>3870</v>
      </c>
      <c r="S11" s="166" t="s">
        <v>3871</v>
      </c>
      <c r="T11" s="166" t="s">
        <v>3872</v>
      </c>
      <c r="U11" s="166" t="s">
        <v>2072</v>
      </c>
      <c r="V11" s="166" t="s">
        <v>2076</v>
      </c>
      <c r="W11" s="166" t="s">
        <v>219</v>
      </c>
      <c r="X11" s="167">
        <v>115162607</v>
      </c>
      <c r="Y11" s="167">
        <v>115492580</v>
      </c>
      <c r="Z11" s="168">
        <v>45997</v>
      </c>
      <c r="AA11" s="166" t="s">
        <v>3730</v>
      </c>
      <c r="AB11" s="166" t="s">
        <v>3731</v>
      </c>
      <c r="AC11" s="166" t="s">
        <v>3732</v>
      </c>
      <c r="AD11" s="169">
        <v>399.75</v>
      </c>
      <c r="AE11" s="170">
        <v>5</v>
      </c>
      <c r="AF11" s="169">
        <v>79.95</v>
      </c>
      <c r="AG11" s="166" t="s">
        <v>3854</v>
      </c>
      <c r="AH11" s="166"/>
      <c r="AI11" s="166"/>
      <c r="AJ11" s="166"/>
      <c r="AK11" s="166"/>
      <c r="AL11" s="166"/>
    </row>
    <row r="12" spans="1:38" x14ac:dyDescent="0.3">
      <c r="A1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" s="25">
        <f ca="1">SUM((TODAY())-Table2[[#This Row],[PO Date]])</f>
        <v>9</v>
      </c>
      <c r="C12" s="25" t="str">
        <f>Table2[[#This Row],[Trim Trk: ]]</f>
        <v>21091</v>
      </c>
      <c r="D12" s="228" t="str">
        <f>CONCATENATE(Table2[[#This Row],[First Name]]," ",Table2[[#This Row],[Last name]])</f>
        <v>JOHNNY QUACH</v>
      </c>
      <c r="E12" s="229" t="str">
        <f>IFERROR(VLOOKUP(Table2[[#This Row],[Rental under Name: ]], 'TPMS-Auto'!C:G,5,0),"RESEARCH!!")</f>
        <v>JQUACH</v>
      </c>
      <c r="F12" s="228" t="str">
        <f>IFERROR(VLOOKUP(Table2[[#This Row],[Trim Trk: ]],'TPMS-Auto'!A:C, 3, 0), "Not assigned in TPMS!!")</f>
        <v>JOHNNY QUACH</v>
      </c>
      <c r="G12" s="229" t="str">
        <f>IFERROR(VLOOKUP(Table2[[#This Row],[Trim Trk: ]],'TPMS-Auto'!A:G, 7, 0), "Not assigned in TPMS!!")</f>
        <v>JQUACH</v>
      </c>
      <c r="H12" s="69" t="str">
        <f>IFERROR(VLOOKUP(Table2[[#This Row],[Trim Trk: ]],'TPMS-Auto'!A:Y, 25, 0), "Not assigned in TPMS!!")</f>
        <v>3031 NEVADA AVE</v>
      </c>
      <c r="I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" s="229" t="str">
        <f>IF(N12=N11, "Yes", "No")</f>
        <v>Yes</v>
      </c>
      <c r="K12" s="229" t="str">
        <f>IFERROR(VLOOKUP(Table2[[#This Row],[Trim Trk: ]], Enterprise!A:AL, 25, 0),"NotonEnterpriseReporting")</f>
        <v>OPEN</v>
      </c>
      <c r="L1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" s="229" t="str">
        <f>IF(Table2[[#This Row],[Rental Vendor]]="ENTERPRISE RENT-A-CAR INC.", "Enterprise", IF(Table2[[#This Row],[Rental Vendor]]="ENTERPRISE TOLLS/TOLL CHARGES", "Enterprise", "NotEnterprise"))</f>
        <v>Enterprise</v>
      </c>
      <c r="N12" s="228" t="str">
        <f>LEFT(Table2[[#This Row],[Vehicle Number]],5)</f>
        <v>21091</v>
      </c>
      <c r="O12" s="166" t="s">
        <v>209</v>
      </c>
      <c r="P12" s="166" t="s">
        <v>2070</v>
      </c>
      <c r="Q12" s="166" t="s">
        <v>3751</v>
      </c>
      <c r="R12" s="166" t="s">
        <v>3870</v>
      </c>
      <c r="S12" s="166" t="s">
        <v>3871</v>
      </c>
      <c r="T12" s="166" t="s">
        <v>3872</v>
      </c>
      <c r="U12" s="166" t="s">
        <v>2072</v>
      </c>
      <c r="V12" s="166" t="s">
        <v>2076</v>
      </c>
      <c r="W12" s="166" t="s">
        <v>219</v>
      </c>
      <c r="X12" s="167">
        <v>116573536</v>
      </c>
      <c r="Y12" s="167">
        <v>116924651</v>
      </c>
      <c r="Z12" s="168">
        <v>46077</v>
      </c>
      <c r="AA12" s="166" t="s">
        <v>3730</v>
      </c>
      <c r="AB12" s="166" t="s">
        <v>3731</v>
      </c>
      <c r="AC12" s="166" t="s">
        <v>3732</v>
      </c>
      <c r="AD12" s="169">
        <v>750</v>
      </c>
      <c r="AE12" s="170">
        <v>10</v>
      </c>
      <c r="AF12" s="169">
        <v>75</v>
      </c>
      <c r="AG12" s="166" t="s">
        <v>3854</v>
      </c>
      <c r="AH12" s="166"/>
      <c r="AI12" s="166"/>
      <c r="AJ12" s="166"/>
      <c r="AK12" s="166"/>
      <c r="AL12" s="166"/>
    </row>
    <row r="13" spans="1:38" x14ac:dyDescent="0.3">
      <c r="A1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" s="25">
        <f ca="1">SUM((TODAY())-Table2[[#This Row],[PO Date]])</f>
        <v>6</v>
      </c>
      <c r="C13" s="25" t="str">
        <f>Table2[[#This Row],[Trim Trk: ]]</f>
        <v>21095</v>
      </c>
      <c r="D13" s="228" t="str">
        <f>CONCATENATE(Table2[[#This Row],[First Name]]," ",Table2[[#This Row],[Last name]])</f>
        <v>JC RODRIGUEZ</v>
      </c>
      <c r="E13" s="229" t="str">
        <f>IFERROR(VLOOKUP(Table2[[#This Row],[Rental under Name: ]], 'TPMS-Auto'!C:G,5,0),"RESEARCH!!")</f>
        <v>JRODRI3</v>
      </c>
      <c r="F13" s="228" t="str">
        <f>IFERROR(VLOOKUP(Table2[[#This Row],[Trim Trk: ]],'TPMS-Auto'!A:C, 3, 0), "Not assigned in TPMS!!")</f>
        <v>JC RODRIGUEZ</v>
      </c>
      <c r="G13" s="229" t="str">
        <f>IFERROR(VLOOKUP(Table2[[#This Row],[Trim Trk: ]],'TPMS-Auto'!A:G, 7, 0), "Not assigned in TPMS!!")</f>
        <v>JRODRI3</v>
      </c>
      <c r="H13" s="69" t="str">
        <f>IFERROR(VLOOKUP(Table2[[#This Row],[Trim Trk: ]],'TPMS-Auto'!A:Y, 25, 0), "Not assigned in TPMS!!")</f>
        <v>23450 NEWHALL AVE</v>
      </c>
      <c r="I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" s="229" t="str">
        <f>IF(N13=N12, "Yes", "No")</f>
        <v>No</v>
      </c>
      <c r="K13" s="229" t="str">
        <f>IFERROR(VLOOKUP(Table2[[#This Row],[Trim Trk: ]], Enterprise!A:AL, 25, 0),"NotonEnterpriseReporting")</f>
        <v>OPEN</v>
      </c>
      <c r="L1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" s="229" t="str">
        <f>IF(Table2[[#This Row],[Rental Vendor]]="ENTERPRISE RENT-A-CAR INC.", "Enterprise", IF(Table2[[#This Row],[Rental Vendor]]="ENTERPRISE TOLLS/TOLL CHARGES", "Enterprise", "NotEnterprise"))</f>
        <v>Enterprise</v>
      </c>
      <c r="N13" s="228" t="str">
        <f>LEFT(Table2[[#This Row],[Vehicle Number]],5)</f>
        <v>21095</v>
      </c>
      <c r="O13" s="166" t="s">
        <v>209</v>
      </c>
      <c r="P13" s="166" t="s">
        <v>16644</v>
      </c>
      <c r="Q13" s="166" t="s">
        <v>3751</v>
      </c>
      <c r="R13" s="166" t="s">
        <v>3870</v>
      </c>
      <c r="S13" s="166" t="s">
        <v>16649</v>
      </c>
      <c r="T13" s="166" t="s">
        <v>4805</v>
      </c>
      <c r="U13" s="166" t="s">
        <v>16648</v>
      </c>
      <c r="V13" s="166" t="s">
        <v>25402</v>
      </c>
      <c r="W13" s="166" t="s">
        <v>219</v>
      </c>
      <c r="X13" s="167">
        <v>116645614</v>
      </c>
      <c r="Y13" s="167">
        <v>116998272</v>
      </c>
      <c r="Z13" s="168">
        <v>46080</v>
      </c>
      <c r="AA13" s="166" t="s">
        <v>3730</v>
      </c>
      <c r="AB13" s="166" t="s">
        <v>3731</v>
      </c>
      <c r="AC13" s="166" t="s">
        <v>3732</v>
      </c>
      <c r="AD13" s="169">
        <v>980</v>
      </c>
      <c r="AE13" s="170">
        <v>14</v>
      </c>
      <c r="AF13" s="169">
        <v>70</v>
      </c>
      <c r="AG13" s="166" t="s">
        <v>3854</v>
      </c>
      <c r="AH13" s="166"/>
      <c r="AI13" s="166"/>
      <c r="AJ13" s="166"/>
      <c r="AK13" s="166"/>
      <c r="AL13" s="166"/>
    </row>
    <row r="14" spans="1:38" x14ac:dyDescent="0.3">
      <c r="A1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" s="25">
        <f ca="1">SUM((TODAY())-Table2[[#This Row],[PO Date]])</f>
        <v>6</v>
      </c>
      <c r="C14" s="25" t="str">
        <f>Table2[[#This Row],[Trim Trk: ]]</f>
        <v>21108</v>
      </c>
      <c r="D14" s="228" t="str">
        <f>CONCATENATE(Table2[[#This Row],[First Name]]," ",Table2[[#This Row],[Last name]])</f>
        <v>ANDREY USHAKOV</v>
      </c>
      <c r="E14" s="229" t="str">
        <f>IFERROR(VLOOKUP(Table2[[#This Row],[Rental under Name: ]], 'TPMS-Auto'!C:G,5,0),"RESEARCH!!")</f>
        <v>AUSHAKO</v>
      </c>
      <c r="F14" s="228" t="str">
        <f>IFERROR(VLOOKUP(Table2[[#This Row],[Trim Trk: ]],'TPMS-Auto'!A:C, 3, 0), "Not assigned in TPMS!!")</f>
        <v>ANDREY USHAKOV</v>
      </c>
      <c r="G14" s="229" t="str">
        <f>IFERROR(VLOOKUP(Table2[[#This Row],[Trim Trk: ]],'TPMS-Auto'!A:G, 7, 0), "Not assigned in TPMS!!")</f>
        <v>AUSHAKO</v>
      </c>
      <c r="H14" s="69" t="str">
        <f>IFERROR(VLOOKUP(Table2[[#This Row],[Trim Trk: ]],'TPMS-Auto'!A:Y, 25, 0), "Not assigned in TPMS!!")</f>
        <v>182 S Craig ave</v>
      </c>
      <c r="I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" s="229" t="str">
        <f>IF(N14=N13, "Yes", "No")</f>
        <v>No</v>
      </c>
      <c r="K14" s="229" t="str">
        <f>IFERROR(VLOOKUP(Table2[[#This Row],[Trim Trk: ]], Enterprise!A:AL, 25, 0),"NotonEnterpriseReporting")</f>
        <v>NotonEnterpriseReporting</v>
      </c>
      <c r="L1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" s="229" t="str">
        <f>IF(Table2[[#This Row],[Rental Vendor]]="ENTERPRISE RENT-A-CAR INC.", "Enterprise", IF(Table2[[#This Row],[Rental Vendor]]="ENTERPRISE TOLLS/TOLL CHARGES", "Enterprise", "NotEnterprise"))</f>
        <v>Enterprise</v>
      </c>
      <c r="N14" s="228" t="str">
        <f>LEFT(Table2[[#This Row],[Vehicle Number]],5)</f>
        <v>21108</v>
      </c>
      <c r="O14" s="166" t="s">
        <v>209</v>
      </c>
      <c r="P14" s="166" t="s">
        <v>16314</v>
      </c>
      <c r="Q14" s="166" t="s">
        <v>3751</v>
      </c>
      <c r="R14" s="166" t="s">
        <v>3870</v>
      </c>
      <c r="S14" s="166" t="s">
        <v>16320</v>
      </c>
      <c r="T14" s="166" t="s">
        <v>16319</v>
      </c>
      <c r="U14" s="166" t="s">
        <v>16318</v>
      </c>
      <c r="V14" s="166" t="s">
        <v>4767</v>
      </c>
      <c r="W14" s="166" t="s">
        <v>219</v>
      </c>
      <c r="X14" s="167">
        <v>116640383</v>
      </c>
      <c r="Y14" s="167">
        <v>116992372</v>
      </c>
      <c r="Z14" s="168">
        <v>46080</v>
      </c>
      <c r="AA14" s="166" t="s">
        <v>3730</v>
      </c>
      <c r="AB14" s="166" t="s">
        <v>3731</v>
      </c>
      <c r="AC14" s="166" t="s">
        <v>3732</v>
      </c>
      <c r="AD14" s="169">
        <v>1732.5</v>
      </c>
      <c r="AE14" s="170">
        <v>30</v>
      </c>
      <c r="AF14" s="169">
        <v>57.75</v>
      </c>
      <c r="AG14" s="166" t="s">
        <v>3854</v>
      </c>
      <c r="AH14" s="166"/>
      <c r="AI14" s="166"/>
      <c r="AJ14" s="166"/>
      <c r="AK14" s="166"/>
      <c r="AL14" s="166"/>
    </row>
    <row r="15" spans="1:38" x14ac:dyDescent="0.3">
      <c r="A1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" s="25">
        <f ca="1">SUM((TODAY())-Table2[[#This Row],[PO Date]])</f>
        <v>1</v>
      </c>
      <c r="C15" s="25" t="str">
        <f>Table2[[#This Row],[Trim Trk: ]]</f>
        <v>21116</v>
      </c>
      <c r="D15" s="228" t="str">
        <f>CONCATENATE(Table2[[#This Row],[First Name]]," ",Table2[[#This Row],[Last name]])</f>
        <v>BERNARDO ESTRADA</v>
      </c>
      <c r="E15" s="229" t="str">
        <f>IFERROR(VLOOKUP(Table2[[#This Row],[Rental under Name: ]], 'TPMS-Auto'!C:G,5,0),"RESEARCH!!")</f>
        <v>BESTRAD</v>
      </c>
      <c r="F15" s="228" t="str">
        <f>IFERROR(VLOOKUP(Table2[[#This Row],[Trim Trk: ]],'TPMS-Auto'!A:C, 3, 0), "Not assigned in TPMS!!")</f>
        <v>BERNARDO ESTRADA</v>
      </c>
      <c r="G15" s="229" t="str">
        <f>IFERROR(VLOOKUP(Table2[[#This Row],[Trim Trk: ]],'TPMS-Auto'!A:G, 7, 0), "Not assigned in TPMS!!")</f>
        <v>BESTRAD</v>
      </c>
      <c r="H15" s="69" t="str">
        <f>IFERROR(VLOOKUP(Table2[[#This Row],[Trim Trk: ]],'TPMS-Auto'!A:Y, 25, 0), "Not assigned in TPMS!!")</f>
        <v>19702 SATICOY STREET</v>
      </c>
      <c r="I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" s="229" t="str">
        <f>IF(N15=N14, "Yes", "No")</f>
        <v>No</v>
      </c>
      <c r="K15" s="229" t="str">
        <f>IFERROR(VLOOKUP(Table2[[#This Row],[Trim Trk: ]], Enterprise!A:AL, 25, 0),"NotonEnterpriseReporting")</f>
        <v>OPEN</v>
      </c>
      <c r="L1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" s="229" t="str">
        <f>IF(Table2[[#This Row],[Rental Vendor]]="ENTERPRISE RENT-A-CAR INC.", "Enterprise", IF(Table2[[#This Row],[Rental Vendor]]="ENTERPRISE TOLLS/TOLL CHARGES", "Enterprise", "NotEnterprise"))</f>
        <v>Enterprise</v>
      </c>
      <c r="N15" s="228" t="str">
        <f>LEFT(Table2[[#This Row],[Vehicle Number]],5)</f>
        <v>21116</v>
      </c>
      <c r="O15" s="166" t="s">
        <v>209</v>
      </c>
      <c r="P15" s="166" t="s">
        <v>12690</v>
      </c>
      <c r="Q15" s="166" t="s">
        <v>3751</v>
      </c>
      <c r="R15" s="166" t="s">
        <v>3870</v>
      </c>
      <c r="S15" s="166" t="s">
        <v>12696</v>
      </c>
      <c r="T15" s="166" t="s">
        <v>12695</v>
      </c>
      <c r="U15" s="166" t="s">
        <v>12694</v>
      </c>
      <c r="V15" s="166" t="s">
        <v>20489</v>
      </c>
      <c r="W15" s="166" t="s">
        <v>219</v>
      </c>
      <c r="X15" s="167">
        <v>116710281</v>
      </c>
      <c r="Y15" s="167">
        <v>117065614</v>
      </c>
      <c r="Z15" s="168">
        <v>46085</v>
      </c>
      <c r="AA15" s="166" t="s">
        <v>3730</v>
      </c>
      <c r="AB15" s="166" t="s">
        <v>3731</v>
      </c>
      <c r="AC15" s="166" t="s">
        <v>3732</v>
      </c>
      <c r="AD15" s="169">
        <v>455</v>
      </c>
      <c r="AE15" s="170">
        <v>7</v>
      </c>
      <c r="AF15" s="169">
        <v>65</v>
      </c>
      <c r="AG15" s="166" t="s">
        <v>3854</v>
      </c>
      <c r="AH15" s="166"/>
      <c r="AI15" s="166"/>
      <c r="AJ15" s="166"/>
      <c r="AK15" s="166"/>
      <c r="AL15" s="166"/>
    </row>
    <row r="16" spans="1:38" x14ac:dyDescent="0.3">
      <c r="A16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6" s="25">
        <f ca="1">SUM((TODAY())-Table2[[#This Row],[PO Date]])</f>
        <v>17</v>
      </c>
      <c r="C16" s="25" t="str">
        <f>Table2[[#This Row],[Trim Trk: ]]</f>
        <v>21159</v>
      </c>
      <c r="D16" s="228" t="str">
        <f>CONCATENATE(Table2[[#This Row],[First Name]]," ",Table2[[#This Row],[Last name]])</f>
        <v>DILAN ABREU</v>
      </c>
      <c r="E16" s="229" t="str">
        <f>IFERROR(VLOOKUP(Table2[[#This Row],[Rental under Name: ]], 'TPMS-Auto'!C:G,5,0),"RESEARCH!!")</f>
        <v>DABREU</v>
      </c>
      <c r="F16" s="228" t="str">
        <f>IFERROR(VLOOKUP(Table2[[#This Row],[Trim Trk: ]],'TPMS-Auto'!A:C, 3, 0), "Not assigned in TPMS!!")</f>
        <v>DILAN ABREU</v>
      </c>
      <c r="G16" s="229" t="str">
        <f>IFERROR(VLOOKUP(Table2[[#This Row],[Trim Trk: ]],'TPMS-Auto'!A:G, 7, 0), "Not assigned in TPMS!!")</f>
        <v>DABREU</v>
      </c>
      <c r="H16" s="69" t="str">
        <f>IFERROR(VLOOKUP(Table2[[#This Row],[Trim Trk: ]],'TPMS-Auto'!A:Y, 25, 0), "Not assigned in TPMS!!")</f>
        <v>4234 W AUGUSTA BLVD</v>
      </c>
      <c r="I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" s="229" t="str">
        <f>IF(N16=N15, "Yes", "No")</f>
        <v>No</v>
      </c>
      <c r="K16" s="229" t="str">
        <f>IFERROR(VLOOKUP(Table2[[#This Row],[Trim Trk: ]], Enterprise!A:AL, 25, 0),"NotonEnterpriseReporting")</f>
        <v>OPEN</v>
      </c>
      <c r="L1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" s="229" t="str">
        <f>IF(Table2[[#This Row],[Rental Vendor]]="ENTERPRISE RENT-A-CAR INC.", "Enterprise", IF(Table2[[#This Row],[Rental Vendor]]="ENTERPRISE TOLLS/TOLL CHARGES", "Enterprise", "NotEnterprise"))</f>
        <v>Enterprise</v>
      </c>
      <c r="N16" s="228" t="str">
        <f>LEFT(Table2[[#This Row],[Vehicle Number]],5)</f>
        <v>21159</v>
      </c>
      <c r="O16" s="166" t="s">
        <v>209</v>
      </c>
      <c r="P16" s="166" t="s">
        <v>3270</v>
      </c>
      <c r="Q16" s="166" t="s">
        <v>3751</v>
      </c>
      <c r="R16" s="166" t="s">
        <v>3873</v>
      </c>
      <c r="S16" s="166" t="s">
        <v>3874</v>
      </c>
      <c r="T16" s="166" t="s">
        <v>3875</v>
      </c>
      <c r="U16" s="166" t="s">
        <v>3272</v>
      </c>
      <c r="V16" s="166" t="s">
        <v>1542</v>
      </c>
      <c r="W16" s="166" t="s">
        <v>250</v>
      </c>
      <c r="X16" s="167">
        <v>116390323</v>
      </c>
      <c r="Y16" s="167">
        <v>116741241</v>
      </c>
      <c r="Z16" s="168">
        <v>46069</v>
      </c>
      <c r="AA16" s="166" t="s">
        <v>3730</v>
      </c>
      <c r="AB16" s="166" t="s">
        <v>3731</v>
      </c>
      <c r="AC16" s="166" t="s">
        <v>3732</v>
      </c>
      <c r="AD16" s="169">
        <v>350</v>
      </c>
      <c r="AE16" s="170">
        <v>5</v>
      </c>
      <c r="AF16" s="169">
        <v>70</v>
      </c>
      <c r="AG16" s="166" t="s">
        <v>3854</v>
      </c>
      <c r="AH16" s="166"/>
      <c r="AI16" s="166"/>
      <c r="AJ16" s="166"/>
      <c r="AK16" s="166"/>
      <c r="AL16" s="166"/>
    </row>
    <row r="17" spans="1:38" x14ac:dyDescent="0.3">
      <c r="A1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" s="25">
        <f ca="1">SUM((TODAY())-Table2[[#This Row],[PO Date]])</f>
        <v>7</v>
      </c>
      <c r="C17" s="25" t="str">
        <f>Table2[[#This Row],[Trim Trk: ]]</f>
        <v>21160</v>
      </c>
      <c r="D17" s="228" t="str">
        <f>CONCATENATE(Table2[[#This Row],[First Name]]," ",Table2[[#This Row],[Last name]])</f>
        <v>DANIEL KRYSTYNIAK</v>
      </c>
      <c r="E17" s="229" t="str">
        <f>IFERROR(VLOOKUP(Table2[[#This Row],[Rental under Name: ]], 'TPMS-Auto'!C:G,5,0),"RESEARCH!!")</f>
        <v>DKRYSTY</v>
      </c>
      <c r="F17" s="228" t="str">
        <f>IFERROR(VLOOKUP(Table2[[#This Row],[Trim Trk: ]],'TPMS-Auto'!A:C, 3, 0), "Not assigned in TPMS!!")</f>
        <v>DANIEL KRYSTYNIAK</v>
      </c>
      <c r="G17" s="229" t="str">
        <f>IFERROR(VLOOKUP(Table2[[#This Row],[Trim Trk: ]],'TPMS-Auto'!A:G, 7, 0), "Not assigned in TPMS!!")</f>
        <v>DKRYSTY</v>
      </c>
      <c r="H17" s="69" t="str">
        <f>IFERROR(VLOOKUP(Table2[[#This Row],[Trim Trk: ]],'TPMS-Auto'!A:Y, 25, 0), "Not assigned in TPMS!!")</f>
        <v>Not on HR File</v>
      </c>
      <c r="I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" s="229" t="str">
        <f>IF(N17=N16, "Yes", "No")</f>
        <v>No</v>
      </c>
      <c r="K17" s="229" t="str">
        <f>IFERROR(VLOOKUP(Table2[[#This Row],[Trim Trk: ]], Enterprise!A:AL, 25, 0),"NotonEnterpriseReporting")</f>
        <v>NotonEnterpriseReporting</v>
      </c>
      <c r="L1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" s="229" t="str">
        <f>IF(Table2[[#This Row],[Rental Vendor]]="ENTERPRISE RENT-A-CAR INC.", "Enterprise", IF(Table2[[#This Row],[Rental Vendor]]="ENTERPRISE TOLLS/TOLL CHARGES", "Enterprise", "NotEnterprise"))</f>
        <v>Enterprise</v>
      </c>
      <c r="N17" s="228" t="str">
        <f>LEFT(Table2[[#This Row],[Vehicle Number]],5)</f>
        <v>21160</v>
      </c>
      <c r="O17" s="166" t="s">
        <v>209</v>
      </c>
      <c r="P17" s="166" t="s">
        <v>243</v>
      </c>
      <c r="Q17" s="166" t="s">
        <v>3751</v>
      </c>
      <c r="R17" s="166" t="s">
        <v>3873</v>
      </c>
      <c r="S17" s="166" t="s">
        <v>4709</v>
      </c>
      <c r="T17" s="166" t="s">
        <v>16640</v>
      </c>
      <c r="U17" s="166" t="s">
        <v>16921</v>
      </c>
      <c r="V17" s="166" t="s">
        <v>5515</v>
      </c>
      <c r="W17" s="166" t="s">
        <v>250</v>
      </c>
      <c r="X17" s="167">
        <v>115230615</v>
      </c>
      <c r="Y17" s="167">
        <v>116960731</v>
      </c>
      <c r="Z17" s="168">
        <v>46079</v>
      </c>
      <c r="AA17" s="166" t="s">
        <v>3974</v>
      </c>
      <c r="AB17" s="166" t="s">
        <v>3975</v>
      </c>
      <c r="AC17" s="166" t="s">
        <v>3732</v>
      </c>
      <c r="AD17" s="169">
        <v>1</v>
      </c>
      <c r="AE17" s="170">
        <v>1</v>
      </c>
      <c r="AF17" s="169">
        <v>1</v>
      </c>
      <c r="AG17" s="166" t="s">
        <v>3854</v>
      </c>
      <c r="AH17" s="166"/>
      <c r="AI17" s="166"/>
      <c r="AJ17" s="166"/>
      <c r="AK17" s="166"/>
      <c r="AL17" s="166"/>
    </row>
    <row r="18" spans="1:38" x14ac:dyDescent="0.3">
      <c r="A1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" s="25">
        <f ca="1">SUM((TODAY())-Table2[[#This Row],[PO Date]])</f>
        <v>14</v>
      </c>
      <c r="C18" s="25" t="str">
        <f>Table2[[#This Row],[Trim Trk: ]]</f>
        <v>21164</v>
      </c>
      <c r="D18" s="228" t="str">
        <f>CONCATENATE(Table2[[#This Row],[First Name]]," ",Table2[[#This Row],[Last name]])</f>
        <v>ADAM APRIM</v>
      </c>
      <c r="E18" s="229" t="str">
        <f>IFERROR(VLOOKUP(Table2[[#This Row],[Rental under Name: ]], 'TPMS-Auto'!C:G,5,0),"RESEARCH!!")</f>
        <v>AAPRIM</v>
      </c>
      <c r="F18" s="228" t="str">
        <f>IFERROR(VLOOKUP(Table2[[#This Row],[Trim Trk: ]],'TPMS-Auto'!A:C, 3, 0), "Not assigned in TPMS!!")</f>
        <v>ADAM APRIM</v>
      </c>
      <c r="G18" s="229" t="str">
        <f>IFERROR(VLOOKUP(Table2[[#This Row],[Trim Trk: ]],'TPMS-Auto'!A:G, 7, 0), "Not assigned in TPMS!!")</f>
        <v>AAPRIM</v>
      </c>
      <c r="H18" s="69" t="str">
        <f>IFERROR(VLOOKUP(Table2[[#This Row],[Trim Trk: ]],'TPMS-Auto'!A:Y, 25, 0), "Not assigned in TPMS!!")</f>
        <v>183 N EAST RIVER RD</v>
      </c>
      <c r="I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" s="229" t="str">
        <f>IF(N18=N17, "Yes", "No")</f>
        <v>No</v>
      </c>
      <c r="K18" s="229" t="str">
        <f>IFERROR(VLOOKUP(Table2[[#This Row],[Trim Trk: ]], Enterprise!A:AL, 25, 0),"NotonEnterpriseReporting")</f>
        <v>OPEN</v>
      </c>
      <c r="L1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" s="229" t="str">
        <f>IF(Table2[[#This Row],[Rental Vendor]]="ENTERPRISE RENT-A-CAR INC.", "Enterprise", IF(Table2[[#This Row],[Rental Vendor]]="ENTERPRISE TOLLS/TOLL CHARGES", "Enterprise", "NotEnterprise"))</f>
        <v>Enterprise</v>
      </c>
      <c r="N18" s="228" t="str">
        <f>LEFT(Table2[[#This Row],[Vehicle Number]],5)</f>
        <v>21164</v>
      </c>
      <c r="O18" s="166" t="s">
        <v>209</v>
      </c>
      <c r="P18" s="166" t="s">
        <v>3277</v>
      </c>
      <c r="Q18" s="166" t="s">
        <v>3751</v>
      </c>
      <c r="R18" s="166" t="s">
        <v>3873</v>
      </c>
      <c r="S18" s="166" t="s">
        <v>3876</v>
      </c>
      <c r="T18" s="166" t="s">
        <v>3877</v>
      </c>
      <c r="U18" s="166" t="s">
        <v>3279</v>
      </c>
      <c r="V18" s="166" t="s">
        <v>3878</v>
      </c>
      <c r="W18" s="166" t="s">
        <v>250</v>
      </c>
      <c r="X18" s="167">
        <v>116446544</v>
      </c>
      <c r="Y18" s="167">
        <v>116850129</v>
      </c>
      <c r="Z18" s="168">
        <v>46072</v>
      </c>
      <c r="AA18" s="166" t="s">
        <v>3763</v>
      </c>
      <c r="AB18" s="166" t="s">
        <v>3764</v>
      </c>
      <c r="AC18" s="166" t="s">
        <v>3732</v>
      </c>
      <c r="AD18" s="169">
        <v>2</v>
      </c>
      <c r="AE18" s="170">
        <v>1</v>
      </c>
      <c r="AF18" s="169">
        <v>2</v>
      </c>
      <c r="AG18" s="166" t="s">
        <v>3854</v>
      </c>
      <c r="AH18" s="166" t="s">
        <v>3879</v>
      </c>
      <c r="AI18" s="166" t="s">
        <v>3880</v>
      </c>
      <c r="AJ18" s="166" t="s">
        <v>3881</v>
      </c>
      <c r="AK18" s="166" t="s">
        <v>250</v>
      </c>
      <c r="AL18" s="166" t="s">
        <v>3882</v>
      </c>
    </row>
    <row r="19" spans="1:38" x14ac:dyDescent="0.3">
      <c r="A1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" s="25">
        <f ca="1">SUM((TODAY())-Table2[[#This Row],[PO Date]])</f>
        <v>1</v>
      </c>
      <c r="C19" s="25" t="str">
        <f>Table2[[#This Row],[Trim Trk: ]]</f>
        <v>21164</v>
      </c>
      <c r="D19" s="228" t="str">
        <f>CONCATENATE(Table2[[#This Row],[First Name]]," ",Table2[[#This Row],[Last name]])</f>
        <v>ADAM APRIM</v>
      </c>
      <c r="E19" s="229" t="str">
        <f>IFERROR(VLOOKUP(Table2[[#This Row],[Rental under Name: ]], 'TPMS-Auto'!C:G,5,0),"RESEARCH!!")</f>
        <v>AAPRIM</v>
      </c>
      <c r="F19" s="228" t="str">
        <f>IFERROR(VLOOKUP(Table2[[#This Row],[Trim Trk: ]],'TPMS-Auto'!A:C, 3, 0), "Not assigned in TPMS!!")</f>
        <v>ADAM APRIM</v>
      </c>
      <c r="G19" s="229" t="str">
        <f>IFERROR(VLOOKUP(Table2[[#This Row],[Trim Trk: ]],'TPMS-Auto'!A:G, 7, 0), "Not assigned in TPMS!!")</f>
        <v>AAPRIM</v>
      </c>
      <c r="H19" s="69" t="str">
        <f>IFERROR(VLOOKUP(Table2[[#This Row],[Trim Trk: ]],'TPMS-Auto'!A:Y, 25, 0), "Not assigned in TPMS!!")</f>
        <v>183 N EAST RIVER RD</v>
      </c>
      <c r="I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" s="229" t="str">
        <f>IF(N19=N18, "Yes", "No")</f>
        <v>Yes</v>
      </c>
      <c r="K19" s="229" t="str">
        <f>IFERROR(VLOOKUP(Table2[[#This Row],[Trim Trk: ]], Enterprise!A:AL, 25, 0),"NotonEnterpriseReporting")</f>
        <v>OPEN</v>
      </c>
      <c r="L1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" s="229" t="str">
        <f>IF(Table2[[#This Row],[Rental Vendor]]="ENTERPRISE RENT-A-CAR INC.", "Enterprise", IF(Table2[[#This Row],[Rental Vendor]]="ENTERPRISE TOLLS/TOLL CHARGES", "Enterprise", "NotEnterprise"))</f>
        <v>Enterprise</v>
      </c>
      <c r="N19" s="228" t="str">
        <f>LEFT(Table2[[#This Row],[Vehicle Number]],5)</f>
        <v>21164</v>
      </c>
      <c r="O19" s="166" t="s">
        <v>209</v>
      </c>
      <c r="P19" s="166" t="s">
        <v>3277</v>
      </c>
      <c r="Q19" s="166" t="s">
        <v>3751</v>
      </c>
      <c r="R19" s="166" t="s">
        <v>3873</v>
      </c>
      <c r="S19" s="166" t="s">
        <v>3876</v>
      </c>
      <c r="T19" s="166" t="s">
        <v>3877</v>
      </c>
      <c r="U19" s="166" t="s">
        <v>3279</v>
      </c>
      <c r="V19" s="166" t="s">
        <v>3878</v>
      </c>
      <c r="W19" s="166" t="s">
        <v>250</v>
      </c>
      <c r="X19" s="167">
        <v>116707046</v>
      </c>
      <c r="Y19" s="167">
        <v>117060442</v>
      </c>
      <c r="Z19" s="168">
        <v>46085</v>
      </c>
      <c r="AA19" s="166" t="s">
        <v>3730</v>
      </c>
      <c r="AB19" s="166" t="s">
        <v>3731</v>
      </c>
      <c r="AC19" s="166" t="s">
        <v>3732</v>
      </c>
      <c r="AD19" s="169">
        <v>1120</v>
      </c>
      <c r="AE19" s="170">
        <v>14</v>
      </c>
      <c r="AF19" s="169">
        <v>80</v>
      </c>
      <c r="AG19" s="166" t="s">
        <v>3854</v>
      </c>
      <c r="AH19" s="166"/>
      <c r="AI19" s="166"/>
      <c r="AJ19" s="166"/>
      <c r="AK19" s="166"/>
      <c r="AL19" s="166"/>
    </row>
    <row r="20" spans="1:38" x14ac:dyDescent="0.3">
      <c r="A2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" s="25">
        <f ca="1">SUM((TODAY())-Table2[[#This Row],[PO Date]])</f>
        <v>35</v>
      </c>
      <c r="C20" s="25" t="str">
        <f>Table2[[#This Row],[Trim Trk: ]]</f>
        <v>21165</v>
      </c>
      <c r="D20" s="228" t="str">
        <f>CONCATENATE(Table2[[#This Row],[First Name]]," ",Table2[[#This Row],[Last name]])</f>
        <v>SHAUN GOSHINSKY</v>
      </c>
      <c r="E20" s="229" t="str">
        <f>IFERROR(VLOOKUP(Table2[[#This Row],[Rental under Name: ]], 'TPMS-Auto'!C:G,5,0),"RESEARCH!!")</f>
        <v>SGOSHIN</v>
      </c>
      <c r="F20" s="228" t="str">
        <f>IFERROR(VLOOKUP(Table2[[#This Row],[Trim Trk: ]],'TPMS-Auto'!A:C, 3, 0), "Not assigned in TPMS!!")</f>
        <v>SHAUN GOSHINSKY</v>
      </c>
      <c r="G20" s="229" t="str">
        <f>IFERROR(VLOOKUP(Table2[[#This Row],[Trim Trk: ]],'TPMS-Auto'!A:G, 7, 0), "Not assigned in TPMS!!")</f>
        <v>SGOSHIN</v>
      </c>
      <c r="H20" s="69" t="str">
        <f>IFERROR(VLOOKUP(Table2[[#This Row],[Trim Trk: ]],'TPMS-Auto'!A:Y, 25, 0), "Not assigned in TPMS!!")</f>
        <v>7816 SHOREWOOD DR.</v>
      </c>
      <c r="I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" s="229" t="str">
        <f>IF(N20=N19, "Yes", "No")</f>
        <v>No</v>
      </c>
      <c r="K20" s="229" t="str">
        <f>IFERROR(VLOOKUP(Table2[[#This Row],[Trim Trk: ]], Enterprise!A:AL, 25, 0),"NotonEnterpriseReporting")</f>
        <v>NotonEnterpriseReporting</v>
      </c>
      <c r="L2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" s="229" t="str">
        <f>IF(Table2[[#This Row],[Rental Vendor]]="ENTERPRISE RENT-A-CAR INC.", "Enterprise", IF(Table2[[#This Row],[Rental Vendor]]="ENTERPRISE TOLLS/TOLL CHARGES", "Enterprise", "NotEnterprise"))</f>
        <v>Enterprise</v>
      </c>
      <c r="N20" s="228" t="str">
        <f>LEFT(Table2[[#This Row],[Vehicle Number]],5)</f>
        <v>21165</v>
      </c>
      <c r="O20" s="166" t="s">
        <v>209</v>
      </c>
      <c r="P20" s="166" t="s">
        <v>3883</v>
      </c>
      <c r="Q20" s="166" t="s">
        <v>3751</v>
      </c>
      <c r="R20" s="166" t="s">
        <v>3873</v>
      </c>
      <c r="S20" s="166" t="s">
        <v>3884</v>
      </c>
      <c r="T20" s="166" t="s">
        <v>3885</v>
      </c>
      <c r="U20" s="166" t="s">
        <v>3886</v>
      </c>
      <c r="V20" s="166" t="s">
        <v>685</v>
      </c>
      <c r="W20" s="166" t="s">
        <v>453</v>
      </c>
      <c r="X20" s="167">
        <v>115878709</v>
      </c>
      <c r="Y20" s="167">
        <v>116375340</v>
      </c>
      <c r="Z20" s="168">
        <v>46051</v>
      </c>
      <c r="AA20" s="166" t="s">
        <v>3730</v>
      </c>
      <c r="AB20" s="166" t="s">
        <v>3731</v>
      </c>
      <c r="AC20" s="166" t="s">
        <v>3732</v>
      </c>
      <c r="AD20" s="169">
        <v>455</v>
      </c>
      <c r="AE20" s="170">
        <v>7</v>
      </c>
      <c r="AF20" s="169">
        <v>65</v>
      </c>
      <c r="AG20" s="166" t="s">
        <v>3854</v>
      </c>
      <c r="AH20" s="166" t="s">
        <v>3783</v>
      </c>
      <c r="AI20" s="166" t="s">
        <v>3887</v>
      </c>
      <c r="AJ20" s="166" t="s">
        <v>3888</v>
      </c>
      <c r="AK20" s="166" t="s">
        <v>250</v>
      </c>
      <c r="AL20" s="166" t="s">
        <v>3889</v>
      </c>
    </row>
    <row r="21" spans="1:38" x14ac:dyDescent="0.3">
      <c r="A2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1" s="25">
        <f ca="1">SUM((TODAY())-Table2[[#This Row],[PO Date]])</f>
        <v>22</v>
      </c>
      <c r="C21" s="25" t="str">
        <f>Table2[[#This Row],[Trim Trk: ]]</f>
        <v>21166</v>
      </c>
      <c r="D21" s="228" t="str">
        <f>CONCATENATE(Table2[[#This Row],[First Name]]," ",Table2[[#This Row],[Last name]])</f>
        <v>ERIC RAYO</v>
      </c>
      <c r="E21" s="229" t="str">
        <f>IFERROR(VLOOKUP(Table2[[#This Row],[Rental under Name: ]], 'TPMS-Auto'!C:G,5,0),"RESEARCH!!")</f>
        <v>ERAYO</v>
      </c>
      <c r="F21" s="228" t="str">
        <f>IFERROR(VLOOKUP(Table2[[#This Row],[Trim Trk: ]],'TPMS-Auto'!A:C, 3, 0), "Not assigned in TPMS!!")</f>
        <v>ERIC RAYO</v>
      </c>
      <c r="G21" s="229" t="str">
        <f>IFERROR(VLOOKUP(Table2[[#This Row],[Trim Trk: ]],'TPMS-Auto'!A:G, 7, 0), "Not assigned in TPMS!!")</f>
        <v>ERAYO</v>
      </c>
      <c r="H21" s="69" t="str">
        <f>IFERROR(VLOOKUP(Table2[[#This Row],[Trim Trk: ]],'TPMS-Auto'!A:Y, 25, 0), "Not assigned in TPMS!!")</f>
        <v>15725 CARSE AVENUE</v>
      </c>
      <c r="I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" s="229" t="str">
        <f>IF(N21=N20, "Yes", "No")</f>
        <v>No</v>
      </c>
      <c r="K21" s="229" t="str">
        <f>IFERROR(VLOOKUP(Table2[[#This Row],[Trim Trk: ]], Enterprise!A:AL, 25, 0),"NotonEnterpriseReporting")</f>
        <v>NotonEnterpriseReporting</v>
      </c>
      <c r="L2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" s="229" t="str">
        <f>IF(Table2[[#This Row],[Rental Vendor]]="ENTERPRISE RENT-A-CAR INC.", "Enterprise", IF(Table2[[#This Row],[Rental Vendor]]="ENTERPRISE TOLLS/TOLL CHARGES", "Enterprise", "NotEnterprise"))</f>
        <v>Enterprise</v>
      </c>
      <c r="N21" s="228" t="str">
        <f>LEFT(Table2[[#This Row],[Vehicle Number]],5)</f>
        <v>21166</v>
      </c>
      <c r="O21" s="166" t="s">
        <v>209</v>
      </c>
      <c r="P21" s="166" t="s">
        <v>3890</v>
      </c>
      <c r="Q21" s="166" t="s">
        <v>3751</v>
      </c>
      <c r="R21" s="166" t="s">
        <v>3873</v>
      </c>
      <c r="S21" s="166" t="s">
        <v>3868</v>
      </c>
      <c r="T21" s="166" t="s">
        <v>3891</v>
      </c>
      <c r="U21" s="166" t="s">
        <v>3892</v>
      </c>
      <c r="V21" s="166" t="s">
        <v>3893</v>
      </c>
      <c r="W21" s="166" t="s">
        <v>250</v>
      </c>
      <c r="X21" s="167">
        <v>113462922</v>
      </c>
      <c r="Y21" s="167">
        <v>116675757</v>
      </c>
      <c r="Z21" s="168">
        <v>46064</v>
      </c>
      <c r="AA21" s="166" t="s">
        <v>3894</v>
      </c>
      <c r="AB21" s="166" t="s">
        <v>3895</v>
      </c>
      <c r="AC21" s="166" t="s">
        <v>3732</v>
      </c>
      <c r="AD21" s="169">
        <v>1</v>
      </c>
      <c r="AE21" s="170">
        <v>1</v>
      </c>
      <c r="AF21" s="169">
        <v>1</v>
      </c>
      <c r="AG21" s="166" t="s">
        <v>3896</v>
      </c>
      <c r="AH21" s="166"/>
      <c r="AI21" s="166"/>
      <c r="AJ21" s="166"/>
      <c r="AK21" s="166"/>
      <c r="AL21" s="166"/>
    </row>
    <row r="22" spans="1:38" x14ac:dyDescent="0.3">
      <c r="A2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" s="25">
        <f ca="1">SUM((TODAY())-Table2[[#This Row],[PO Date]])</f>
        <v>36</v>
      </c>
      <c r="C22" s="25" t="str">
        <f>Table2[[#This Row],[Trim Trk: ]]</f>
        <v>21175</v>
      </c>
      <c r="D22" s="228" t="str">
        <f>CONCATENATE(Table2[[#This Row],[First Name]]," ",Table2[[#This Row],[Last name]])</f>
        <v>KYLE TATUM</v>
      </c>
      <c r="E22" s="229" t="str">
        <f>IFERROR(VLOOKUP(Table2[[#This Row],[Rental under Name: ]], 'TPMS-Auto'!C:G,5,0),"RESEARCH!!")</f>
        <v>KTATUM3</v>
      </c>
      <c r="F22" s="228" t="str">
        <f>IFERROR(VLOOKUP(Table2[[#This Row],[Trim Trk: ]],'TPMS-Auto'!A:C, 3, 0), "Not assigned in TPMS!!")</f>
        <v>KYLE TATUM</v>
      </c>
      <c r="G22" s="229" t="str">
        <f>IFERROR(VLOOKUP(Table2[[#This Row],[Trim Trk: ]],'TPMS-Auto'!A:G, 7, 0), "Not assigned in TPMS!!")</f>
        <v>KTATUM3</v>
      </c>
      <c r="H22" s="69" t="str">
        <f>IFERROR(VLOOKUP(Table2[[#This Row],[Trim Trk: ]],'TPMS-Auto'!A:Y, 25, 0), "Not assigned in TPMS!!")</f>
        <v>3720 northcrest dr</v>
      </c>
      <c r="I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" s="229" t="str">
        <f>IF(N22=N21, "Yes", "No")</f>
        <v>No</v>
      </c>
      <c r="K22" s="229" t="str">
        <f>IFERROR(VLOOKUP(Table2[[#This Row],[Trim Trk: ]], Enterprise!A:AL, 25, 0),"NotonEnterpriseReporting")</f>
        <v>PENDED</v>
      </c>
      <c r="L22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2" s="229" t="str">
        <f>IF(Table2[[#This Row],[Rental Vendor]]="ENTERPRISE RENT-A-CAR INC.", "Enterprise", IF(Table2[[#This Row],[Rental Vendor]]="ENTERPRISE TOLLS/TOLL CHARGES", "Enterprise", "NotEnterprise"))</f>
        <v>Enterprise</v>
      </c>
      <c r="N22" s="228" t="str">
        <f>LEFT(Table2[[#This Row],[Vehicle Number]],5)</f>
        <v>21175</v>
      </c>
      <c r="O22" s="166" t="s">
        <v>209</v>
      </c>
      <c r="P22" s="166" t="s">
        <v>272</v>
      </c>
      <c r="Q22" s="166" t="s">
        <v>3751</v>
      </c>
      <c r="R22" s="166" t="s">
        <v>3897</v>
      </c>
      <c r="S22" s="166" t="s">
        <v>3898</v>
      </c>
      <c r="T22" s="166" t="s">
        <v>3899</v>
      </c>
      <c r="U22" s="166" t="s">
        <v>274</v>
      </c>
      <c r="V22" s="166" t="s">
        <v>278</v>
      </c>
      <c r="W22" s="166" t="s">
        <v>279</v>
      </c>
      <c r="X22" s="167">
        <v>116009632</v>
      </c>
      <c r="Y22" s="167">
        <v>116353277</v>
      </c>
      <c r="Z22" s="168">
        <v>46050</v>
      </c>
      <c r="AA22" s="166" t="s">
        <v>3730</v>
      </c>
      <c r="AB22" s="166" t="s">
        <v>3731</v>
      </c>
      <c r="AC22" s="166" t="s">
        <v>3732</v>
      </c>
      <c r="AD22" s="169">
        <v>966</v>
      </c>
      <c r="AE22" s="170">
        <v>14</v>
      </c>
      <c r="AF22" s="169">
        <v>69</v>
      </c>
      <c r="AG22" s="166" t="s">
        <v>3854</v>
      </c>
      <c r="AH22" s="166"/>
      <c r="AI22" s="166"/>
      <c r="AJ22" s="166"/>
      <c r="AK22" s="166"/>
      <c r="AL22" s="166"/>
    </row>
    <row r="23" spans="1:38" x14ac:dyDescent="0.3">
      <c r="A23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3" s="25">
        <f ca="1">SUM((TODAY())-Table2[[#This Row],[PO Date]])</f>
        <v>22</v>
      </c>
      <c r="C23" s="25" t="str">
        <f>Table2[[#This Row],[Trim Trk: ]]</f>
        <v>21180</v>
      </c>
      <c r="D23" s="228" t="str">
        <f>CONCATENATE(Table2[[#This Row],[First Name]]," ",Table2[[#This Row],[Last name]])</f>
        <v>CESAR MIRANDA GOMEZ</v>
      </c>
      <c r="E23" s="229" t="str">
        <f>IFERROR(VLOOKUP(Table2[[#This Row],[Rental under Name: ]], 'TPMS-Auto'!C:G,5,0),"RESEARCH!!")</f>
        <v>CMIRAND</v>
      </c>
      <c r="F23" s="228" t="str">
        <f>IFERROR(VLOOKUP(Table2[[#This Row],[Trim Trk: ]],'TPMS-Auto'!A:C, 3, 0), "Not assigned in TPMS!!")</f>
        <v>CESAR MIRANDA GOMEZ</v>
      </c>
      <c r="G23" s="229" t="str">
        <f>IFERROR(VLOOKUP(Table2[[#This Row],[Trim Trk: ]],'TPMS-Auto'!A:G, 7, 0), "Not assigned in TPMS!!")</f>
        <v>CMIRAND</v>
      </c>
      <c r="H23" s="69" t="str">
        <f>IFERROR(VLOOKUP(Table2[[#This Row],[Trim Trk: ]],'TPMS-Auto'!A:Y, 25, 0), "Not assigned in TPMS!!")</f>
        <v>13 Corporate Blvd</v>
      </c>
      <c r="I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" s="229" t="str">
        <f>IF(N23=N22, "Yes", "No")</f>
        <v>No</v>
      </c>
      <c r="K23" s="229" t="str">
        <f>IFERROR(VLOOKUP(Table2[[#This Row],[Trim Trk: ]], Enterprise!A:AL, 25, 0),"NotonEnterpriseReporting")</f>
        <v>NotonEnterpriseReporting</v>
      </c>
      <c r="L2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" s="229" t="str">
        <f>IF(Table2[[#This Row],[Rental Vendor]]="ENTERPRISE RENT-A-CAR INC.", "Enterprise", IF(Table2[[#This Row],[Rental Vendor]]="ENTERPRISE TOLLS/TOLL CHARGES", "Enterprise", "NotEnterprise"))</f>
        <v>Enterprise</v>
      </c>
      <c r="N23" s="228" t="str">
        <f>LEFT(Table2[[#This Row],[Vehicle Number]],5)</f>
        <v>21180</v>
      </c>
      <c r="O23" s="166" t="s">
        <v>209</v>
      </c>
      <c r="P23" s="166" t="s">
        <v>3280</v>
      </c>
      <c r="Q23" s="166" t="s">
        <v>3751</v>
      </c>
      <c r="R23" s="166" t="s">
        <v>3851</v>
      </c>
      <c r="S23" s="166" t="s">
        <v>3900</v>
      </c>
      <c r="T23" s="166" t="s">
        <v>3901</v>
      </c>
      <c r="U23" s="166" t="s">
        <v>3282</v>
      </c>
      <c r="V23" s="166" t="s">
        <v>3902</v>
      </c>
      <c r="W23" s="166" t="s">
        <v>1153</v>
      </c>
      <c r="X23" s="167">
        <v>116321208</v>
      </c>
      <c r="Y23" s="167">
        <v>116668680</v>
      </c>
      <c r="Z23" s="168">
        <v>46064</v>
      </c>
      <c r="AA23" s="166" t="s">
        <v>3730</v>
      </c>
      <c r="AB23" s="166" t="s">
        <v>3731</v>
      </c>
      <c r="AC23" s="166" t="s">
        <v>3732</v>
      </c>
      <c r="AD23" s="169">
        <v>455</v>
      </c>
      <c r="AE23" s="170">
        <v>7</v>
      </c>
      <c r="AF23" s="169">
        <v>65</v>
      </c>
      <c r="AG23" s="166" t="s">
        <v>3854</v>
      </c>
      <c r="AH23" s="166"/>
      <c r="AI23" s="166"/>
      <c r="AJ23" s="166"/>
      <c r="AK23" s="166"/>
      <c r="AL23" s="166"/>
    </row>
    <row r="24" spans="1:38" x14ac:dyDescent="0.3">
      <c r="A2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4" s="25">
        <f ca="1">SUM((TODAY())-Table2[[#This Row],[PO Date]])</f>
        <v>14</v>
      </c>
      <c r="C24" s="25" t="str">
        <f>Table2[[#This Row],[Trim Trk: ]]</f>
        <v>21180</v>
      </c>
      <c r="D24" s="228" t="str">
        <f>CONCATENATE(Table2[[#This Row],[First Name]]," ",Table2[[#This Row],[Last name]])</f>
        <v>CESAR MIRANDA GOMEZ</v>
      </c>
      <c r="E24" s="229" t="str">
        <f>IFERROR(VLOOKUP(Table2[[#This Row],[Rental under Name: ]], 'TPMS-Auto'!C:G,5,0),"RESEARCH!!")</f>
        <v>CMIRAND</v>
      </c>
      <c r="F24" s="228" t="str">
        <f>IFERROR(VLOOKUP(Table2[[#This Row],[Trim Trk: ]],'TPMS-Auto'!A:C, 3, 0), "Not assigned in TPMS!!")</f>
        <v>CESAR MIRANDA GOMEZ</v>
      </c>
      <c r="G24" s="229" t="str">
        <f>IFERROR(VLOOKUP(Table2[[#This Row],[Trim Trk: ]],'TPMS-Auto'!A:G, 7, 0), "Not assigned in TPMS!!")</f>
        <v>CMIRAND</v>
      </c>
      <c r="H24" s="69" t="str">
        <f>IFERROR(VLOOKUP(Table2[[#This Row],[Trim Trk: ]],'TPMS-Auto'!A:Y, 25, 0), "Not assigned in TPMS!!")</f>
        <v>13 Corporate Blvd</v>
      </c>
      <c r="I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" s="229" t="str">
        <f>IF(N24=N23, "Yes", "No")</f>
        <v>Yes</v>
      </c>
      <c r="K24" s="229" t="str">
        <f>IFERROR(VLOOKUP(Table2[[#This Row],[Trim Trk: ]], Enterprise!A:AL, 25, 0),"NotonEnterpriseReporting")</f>
        <v>NotonEnterpriseReporting</v>
      </c>
      <c r="L2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" s="229" t="str">
        <f>IF(Table2[[#This Row],[Rental Vendor]]="ENTERPRISE RENT-A-CAR INC.", "Enterprise", IF(Table2[[#This Row],[Rental Vendor]]="ENTERPRISE TOLLS/TOLL CHARGES", "Enterprise", "NotEnterprise"))</f>
        <v>Enterprise</v>
      </c>
      <c r="N24" s="228" t="str">
        <f>LEFT(Table2[[#This Row],[Vehicle Number]],5)</f>
        <v>21180</v>
      </c>
      <c r="O24" s="166" t="s">
        <v>209</v>
      </c>
      <c r="P24" s="166" t="s">
        <v>3280</v>
      </c>
      <c r="Q24" s="166" t="s">
        <v>3751</v>
      </c>
      <c r="R24" s="166" t="s">
        <v>3851</v>
      </c>
      <c r="S24" s="166" t="s">
        <v>3900</v>
      </c>
      <c r="T24" s="166" t="s">
        <v>3901</v>
      </c>
      <c r="U24" s="166" t="s">
        <v>3282</v>
      </c>
      <c r="V24" s="166" t="s">
        <v>3902</v>
      </c>
      <c r="W24" s="166" t="s">
        <v>1153</v>
      </c>
      <c r="X24" s="167">
        <v>116496013</v>
      </c>
      <c r="Y24" s="167">
        <v>116847344</v>
      </c>
      <c r="Z24" s="168">
        <v>46072</v>
      </c>
      <c r="AA24" s="166" t="s">
        <v>3730</v>
      </c>
      <c r="AB24" s="166" t="s">
        <v>3731</v>
      </c>
      <c r="AC24" s="166" t="s">
        <v>3732</v>
      </c>
      <c r="AD24" s="169">
        <v>1050</v>
      </c>
      <c r="AE24" s="170">
        <v>14</v>
      </c>
      <c r="AF24" s="169">
        <v>75</v>
      </c>
      <c r="AG24" s="166" t="s">
        <v>3854</v>
      </c>
      <c r="AH24" s="166" t="s">
        <v>3903</v>
      </c>
      <c r="AI24" s="166" t="s">
        <v>3904</v>
      </c>
      <c r="AJ24" s="166" t="s">
        <v>2543</v>
      </c>
      <c r="AK24" s="166" t="s">
        <v>541</v>
      </c>
      <c r="AL24" s="166" t="s">
        <v>3905</v>
      </c>
    </row>
    <row r="25" spans="1:38" x14ac:dyDescent="0.3">
      <c r="A2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" s="25">
        <f ca="1">SUM((TODAY())-Table2[[#This Row],[PO Date]])</f>
        <v>1</v>
      </c>
      <c r="C25" s="25" t="str">
        <f>Table2[[#This Row],[Trim Trk: ]]</f>
        <v>21180</v>
      </c>
      <c r="D25" s="228" t="str">
        <f>CONCATENATE(Table2[[#This Row],[First Name]]," ",Table2[[#This Row],[Last name]])</f>
        <v>CESAR MIRANDA GOMEZ</v>
      </c>
      <c r="E25" s="229" t="str">
        <f>IFERROR(VLOOKUP(Table2[[#This Row],[Rental under Name: ]], 'TPMS-Auto'!C:G,5,0),"RESEARCH!!")</f>
        <v>CMIRAND</v>
      </c>
      <c r="F25" s="228" t="str">
        <f>IFERROR(VLOOKUP(Table2[[#This Row],[Trim Trk: ]],'TPMS-Auto'!A:C, 3, 0), "Not assigned in TPMS!!")</f>
        <v>CESAR MIRANDA GOMEZ</v>
      </c>
      <c r="G25" s="229" t="str">
        <f>IFERROR(VLOOKUP(Table2[[#This Row],[Trim Trk: ]],'TPMS-Auto'!A:G, 7, 0), "Not assigned in TPMS!!")</f>
        <v>CMIRAND</v>
      </c>
      <c r="H25" s="69" t="str">
        <f>IFERROR(VLOOKUP(Table2[[#This Row],[Trim Trk: ]],'TPMS-Auto'!A:Y, 25, 0), "Not assigned in TPMS!!")</f>
        <v>13 Corporate Blvd</v>
      </c>
      <c r="I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" s="229" t="str">
        <f>IF(N25=N24, "Yes", "No")</f>
        <v>Yes</v>
      </c>
      <c r="K25" s="229" t="str">
        <f>IFERROR(VLOOKUP(Table2[[#This Row],[Trim Trk: ]], Enterprise!A:AL, 25, 0),"NotonEnterpriseReporting")</f>
        <v>NotonEnterpriseReporting</v>
      </c>
      <c r="L2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" s="229" t="str">
        <f>IF(Table2[[#This Row],[Rental Vendor]]="ENTERPRISE RENT-A-CAR INC.", "Enterprise", IF(Table2[[#This Row],[Rental Vendor]]="ENTERPRISE TOLLS/TOLL CHARGES", "Enterprise", "NotEnterprise"))</f>
        <v>Enterprise</v>
      </c>
      <c r="N25" s="228" t="str">
        <f>LEFT(Table2[[#This Row],[Vehicle Number]],5)</f>
        <v>21180</v>
      </c>
      <c r="O25" s="166" t="s">
        <v>209</v>
      </c>
      <c r="P25" s="166" t="s">
        <v>3280</v>
      </c>
      <c r="Q25" s="166" t="s">
        <v>3751</v>
      </c>
      <c r="R25" s="166" t="s">
        <v>3851</v>
      </c>
      <c r="S25" s="166" t="s">
        <v>3900</v>
      </c>
      <c r="T25" s="166" t="s">
        <v>3901</v>
      </c>
      <c r="U25" s="166" t="s">
        <v>3282</v>
      </c>
      <c r="V25" s="166" t="s">
        <v>3902</v>
      </c>
      <c r="W25" s="166" t="s">
        <v>1153</v>
      </c>
      <c r="X25" s="167">
        <v>116720954</v>
      </c>
      <c r="Y25" s="167">
        <v>117074329</v>
      </c>
      <c r="Z25" s="168">
        <v>46085</v>
      </c>
      <c r="AA25" s="166" t="s">
        <v>3730</v>
      </c>
      <c r="AB25" s="166" t="s">
        <v>3731</v>
      </c>
      <c r="AC25" s="166" t="s">
        <v>3732</v>
      </c>
      <c r="AD25" s="169">
        <v>630</v>
      </c>
      <c r="AE25" s="170">
        <v>7</v>
      </c>
      <c r="AF25" s="169">
        <v>90</v>
      </c>
      <c r="AG25" s="166" t="s">
        <v>3854</v>
      </c>
      <c r="AH25" s="166"/>
      <c r="AI25" s="166"/>
      <c r="AJ25" s="166"/>
      <c r="AK25" s="166"/>
      <c r="AL25" s="166"/>
    </row>
    <row r="26" spans="1:38" x14ac:dyDescent="0.3">
      <c r="A2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" s="25">
        <f ca="1">SUM((TODAY())-Table2[[#This Row],[PO Date]])</f>
        <v>164</v>
      </c>
      <c r="C26" s="25" t="str">
        <f>Table2[[#This Row],[Trim Trk: ]]</f>
        <v>21187</v>
      </c>
      <c r="D26" s="228" t="str">
        <f>CONCATENATE(Table2[[#This Row],[First Name]]," ",Table2[[#This Row],[Last name]])</f>
        <v xml:space="preserve"> </v>
      </c>
      <c r="E26" s="229" t="str">
        <f>IFERROR(VLOOKUP(Table2[[#This Row],[Rental under Name: ]], 'TPMS-Auto'!C:G,5,0),"RESEARCH!!")</f>
        <v>RESEARCH!!</v>
      </c>
      <c r="F26" s="228" t="str">
        <f>IFERROR(VLOOKUP(Table2[[#This Row],[Trim Trk: ]],'TPMS-Auto'!A:C, 3, 0), "Not assigned in TPMS!!")</f>
        <v>Not assigned in TPMS!!</v>
      </c>
      <c r="G26" s="229" t="str">
        <f>IFERROR(VLOOKUP(Table2[[#This Row],[Trim Trk: ]],'TPMS-Auto'!A:G, 7, 0), "Not assigned in TPMS!!")</f>
        <v>Not assigned in TPMS!!</v>
      </c>
      <c r="H26" s="69" t="str">
        <f>IFERROR(VLOOKUP(Table2[[#This Row],[Trim Trk: ]],'TPMS-Auto'!A:Y, 25, 0), "Not assigned in TPMS!!")</f>
        <v>Not assigned in TPMS!!</v>
      </c>
      <c r="I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" s="229" t="str">
        <f>IF(N26=N25, "Yes", "No")</f>
        <v>No</v>
      </c>
      <c r="K26" s="229" t="str">
        <f>IFERROR(VLOOKUP(Table2[[#This Row],[Trim Trk: ]], Enterprise!A:AL, 25, 0),"NotonEnterpriseReporting")</f>
        <v>PENDED</v>
      </c>
      <c r="L26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6" s="229" t="str">
        <f>IF(Table2[[#This Row],[Rental Vendor]]="ENTERPRISE RENT-A-CAR INC.", "Enterprise", IF(Table2[[#This Row],[Rental Vendor]]="ENTERPRISE TOLLS/TOLL CHARGES", "Enterprise", "NotEnterprise"))</f>
        <v>Enterprise</v>
      </c>
      <c r="N26" s="228" t="str">
        <f>LEFT(Table2[[#This Row],[Vehicle Number]],5)</f>
        <v>21187</v>
      </c>
      <c r="O26" s="166" t="s">
        <v>209</v>
      </c>
      <c r="P26" s="166" t="s">
        <v>280</v>
      </c>
      <c r="Q26" s="166" t="s">
        <v>3751</v>
      </c>
      <c r="R26" s="166" t="s">
        <v>3787</v>
      </c>
      <c r="S26" s="166"/>
      <c r="T26" s="166"/>
      <c r="U26" s="166"/>
      <c r="V26" s="166" t="s">
        <v>3906</v>
      </c>
      <c r="W26" s="166" t="s">
        <v>268</v>
      </c>
      <c r="X26" s="167">
        <v>112622381</v>
      </c>
      <c r="Y26" s="167">
        <v>114168321</v>
      </c>
      <c r="Z26" s="168">
        <v>45922</v>
      </c>
      <c r="AA26" s="166" t="s">
        <v>3730</v>
      </c>
      <c r="AB26" s="166" t="s">
        <v>3731</v>
      </c>
      <c r="AC26" s="166" t="s">
        <v>3732</v>
      </c>
      <c r="AD26" s="169">
        <v>966</v>
      </c>
      <c r="AE26" s="170">
        <v>14</v>
      </c>
      <c r="AF26" s="169">
        <v>69</v>
      </c>
      <c r="AG26" s="166" t="s">
        <v>3854</v>
      </c>
      <c r="AH26" s="166"/>
      <c r="AI26" s="166"/>
      <c r="AJ26" s="166"/>
      <c r="AK26" s="166"/>
      <c r="AL26" s="166"/>
    </row>
    <row r="27" spans="1:38" x14ac:dyDescent="0.3">
      <c r="A2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" s="25">
        <f ca="1">SUM((TODAY())-Table2[[#This Row],[PO Date]])</f>
        <v>154</v>
      </c>
      <c r="C27" s="25" t="str">
        <f>Table2[[#This Row],[Trim Trk: ]]</f>
        <v>21204</v>
      </c>
      <c r="D27" s="228" t="str">
        <f>CONCATENATE(Table2[[#This Row],[First Name]]," ",Table2[[#This Row],[Last name]])</f>
        <v>MICHAEL SCIGLIANO</v>
      </c>
      <c r="E27" s="229" t="str">
        <f>IFERROR(VLOOKUP(Table2[[#This Row],[Rental under Name: ]], 'TPMS-Auto'!C:G,5,0),"RESEARCH!!")</f>
        <v>MSCIGLI</v>
      </c>
      <c r="F27" s="228" t="str">
        <f>IFERROR(VLOOKUP(Table2[[#This Row],[Trim Trk: ]],'TPMS-Auto'!A:C, 3, 0), "Not assigned in TPMS!!")</f>
        <v>MICHAEL SCIGLIANO</v>
      </c>
      <c r="G27" s="229" t="str">
        <f>IFERROR(VLOOKUP(Table2[[#This Row],[Trim Trk: ]],'TPMS-Auto'!A:G, 7, 0), "Not assigned in TPMS!!")</f>
        <v>MSCIGLI</v>
      </c>
      <c r="H27" s="69" t="str">
        <f>IFERROR(VLOOKUP(Table2[[#This Row],[Trim Trk: ]],'TPMS-Auto'!A:Y, 25, 0), "Not assigned in TPMS!!")</f>
        <v>7204 REMINGTON AVE</v>
      </c>
      <c r="I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" s="229" t="str">
        <f>IF(N27=N26, "Yes", "No")</f>
        <v>No</v>
      </c>
      <c r="K27" s="229" t="str">
        <f>IFERROR(VLOOKUP(Table2[[#This Row],[Trim Trk: ]], Enterprise!A:AL, 25, 0),"NotonEnterpriseReporting")</f>
        <v>NotonEnterpriseReporting</v>
      </c>
      <c r="L2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" s="229" t="str">
        <f>IF(Table2[[#This Row],[Rental Vendor]]="ENTERPRISE RENT-A-CAR INC.", "Enterprise", IF(Table2[[#This Row],[Rental Vendor]]="ENTERPRISE TOLLS/TOLL CHARGES", "Enterprise", "NotEnterprise"))</f>
        <v>Enterprise</v>
      </c>
      <c r="N27" s="228" t="str">
        <f>LEFT(Table2[[#This Row],[Vehicle Number]],5)</f>
        <v>21204</v>
      </c>
      <c r="O27" s="166" t="s">
        <v>209</v>
      </c>
      <c r="P27" s="166" t="s">
        <v>3907</v>
      </c>
      <c r="Q27" s="166" t="s">
        <v>3751</v>
      </c>
      <c r="R27" s="166" t="s">
        <v>3908</v>
      </c>
      <c r="S27" s="166" t="s">
        <v>3909</v>
      </c>
      <c r="T27" s="166" t="s">
        <v>3910</v>
      </c>
      <c r="U27" s="166" t="s">
        <v>3911</v>
      </c>
      <c r="V27" s="166" t="s">
        <v>559</v>
      </c>
      <c r="W27" s="166" t="s">
        <v>219</v>
      </c>
      <c r="X27" s="167">
        <v>113751805</v>
      </c>
      <c r="Y27" s="167">
        <v>114383365</v>
      </c>
      <c r="Z27" s="168">
        <v>45932</v>
      </c>
      <c r="AA27" s="166" t="s">
        <v>3730</v>
      </c>
      <c r="AB27" s="166" t="s">
        <v>3731</v>
      </c>
      <c r="AC27" s="166" t="s">
        <v>3732</v>
      </c>
      <c r="AD27" s="169">
        <v>525</v>
      </c>
      <c r="AE27" s="170">
        <v>7</v>
      </c>
      <c r="AF27" s="169">
        <v>75</v>
      </c>
      <c r="AG27" s="166" t="s">
        <v>3854</v>
      </c>
      <c r="AH27" s="166" t="s">
        <v>3912</v>
      </c>
      <c r="AI27" s="166" t="s">
        <v>3913</v>
      </c>
      <c r="AJ27" s="166" t="s">
        <v>3914</v>
      </c>
      <c r="AK27" s="166" t="s">
        <v>219</v>
      </c>
      <c r="AL27" s="166" t="s">
        <v>3915</v>
      </c>
    </row>
    <row r="28" spans="1:38" x14ac:dyDescent="0.3">
      <c r="A2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" s="25">
        <f ca="1">SUM((TODAY())-Table2[[#This Row],[PO Date]])</f>
        <v>164</v>
      </c>
      <c r="C28" s="25" t="str">
        <f>Table2[[#This Row],[Trim Trk: ]]</f>
        <v>21207</v>
      </c>
      <c r="D28" s="228" t="str">
        <f>CONCATENATE(Table2[[#This Row],[First Name]]," ",Table2[[#This Row],[Last name]])</f>
        <v>TYLER CARNAHAN</v>
      </c>
      <c r="E28" s="229" t="str">
        <f>IFERROR(VLOOKUP(Table2[[#This Row],[Rental under Name: ]], 'TPMS-Auto'!C:G,5,0),"RESEARCH!!")</f>
        <v>TCARNAH</v>
      </c>
      <c r="F28" s="228" t="str">
        <f>IFERROR(VLOOKUP(Table2[[#This Row],[Trim Trk: ]],'TPMS-Auto'!A:C, 3, 0), "Not assigned in TPMS!!")</f>
        <v>TYLER CARNAHAN</v>
      </c>
      <c r="G28" s="229" t="str">
        <f>IFERROR(VLOOKUP(Table2[[#This Row],[Trim Trk: ]],'TPMS-Auto'!A:G, 7, 0), "Not assigned in TPMS!!")</f>
        <v>TCARNAH</v>
      </c>
      <c r="H28" s="69" t="str">
        <f>IFERROR(VLOOKUP(Table2[[#This Row],[Trim Trk: ]],'TPMS-Auto'!A:Y, 25, 0), "Not assigned in TPMS!!")</f>
        <v>5438 TRAIL DR</v>
      </c>
      <c r="I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" s="229" t="str">
        <f>IF(N28=N27, "Yes", "No")</f>
        <v>No</v>
      </c>
      <c r="K28" s="229" t="str">
        <f>IFERROR(VLOOKUP(Table2[[#This Row],[Trim Trk: ]], Enterprise!A:AL, 25, 0),"NotonEnterpriseReporting")</f>
        <v>NotonEnterpriseReporting</v>
      </c>
      <c r="L2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" s="229" t="str">
        <f>IF(Table2[[#This Row],[Rental Vendor]]="ENTERPRISE RENT-A-CAR INC.", "Enterprise", IF(Table2[[#This Row],[Rental Vendor]]="ENTERPRISE TOLLS/TOLL CHARGES", "Enterprise", "NotEnterprise"))</f>
        <v>Enterprise</v>
      </c>
      <c r="N28" s="228" t="str">
        <f>LEFT(Table2[[#This Row],[Vehicle Number]],5)</f>
        <v>21207</v>
      </c>
      <c r="O28" s="166" t="s">
        <v>209</v>
      </c>
      <c r="P28" s="166" t="s">
        <v>300</v>
      </c>
      <c r="Q28" s="166" t="s">
        <v>3751</v>
      </c>
      <c r="R28" s="166" t="s">
        <v>3780</v>
      </c>
      <c r="S28" s="166" t="s">
        <v>1757</v>
      </c>
      <c r="T28" s="166" t="s">
        <v>3916</v>
      </c>
      <c r="U28" s="166" t="s">
        <v>304</v>
      </c>
      <c r="V28" s="166" t="s">
        <v>3917</v>
      </c>
      <c r="W28" s="166" t="s">
        <v>297</v>
      </c>
      <c r="X28" s="167">
        <v>113860271</v>
      </c>
      <c r="Y28" s="167">
        <v>114168562</v>
      </c>
      <c r="Z28" s="168">
        <v>45922</v>
      </c>
      <c r="AA28" s="166" t="s">
        <v>3730</v>
      </c>
      <c r="AB28" s="166" t="s">
        <v>3731</v>
      </c>
      <c r="AC28" s="166" t="s">
        <v>3732</v>
      </c>
      <c r="AD28" s="169">
        <v>966</v>
      </c>
      <c r="AE28" s="170">
        <v>14</v>
      </c>
      <c r="AF28" s="169">
        <v>69</v>
      </c>
      <c r="AG28" s="166" t="s">
        <v>3854</v>
      </c>
      <c r="AH28" s="166"/>
      <c r="AI28" s="166"/>
      <c r="AJ28" s="166"/>
      <c r="AK28" s="166"/>
      <c r="AL28" s="166"/>
    </row>
    <row r="29" spans="1:38" x14ac:dyDescent="0.3">
      <c r="A2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" s="25">
        <f ca="1">SUM((TODAY())-Table2[[#This Row],[PO Date]])</f>
        <v>150</v>
      </c>
      <c r="C29" s="25" t="str">
        <f>Table2[[#This Row],[Trim Trk: ]]</f>
        <v>21207</v>
      </c>
      <c r="D29" s="228" t="str">
        <f>CONCATENATE(Table2[[#This Row],[First Name]]," ",Table2[[#This Row],[Last name]])</f>
        <v>TYLER CARNAHAN</v>
      </c>
      <c r="E29" s="229" t="str">
        <f>IFERROR(VLOOKUP(Table2[[#This Row],[Rental under Name: ]], 'TPMS-Auto'!C:G,5,0),"RESEARCH!!")</f>
        <v>TCARNAH</v>
      </c>
      <c r="F29" s="228" t="str">
        <f>IFERROR(VLOOKUP(Table2[[#This Row],[Trim Trk: ]],'TPMS-Auto'!A:C, 3, 0), "Not assigned in TPMS!!")</f>
        <v>TYLER CARNAHAN</v>
      </c>
      <c r="G29" s="229" t="str">
        <f>IFERROR(VLOOKUP(Table2[[#This Row],[Trim Trk: ]],'TPMS-Auto'!A:G, 7, 0), "Not assigned in TPMS!!")</f>
        <v>TCARNAH</v>
      </c>
      <c r="H29" s="69" t="str">
        <f>IFERROR(VLOOKUP(Table2[[#This Row],[Trim Trk: ]],'TPMS-Auto'!A:Y, 25, 0), "Not assigned in TPMS!!")</f>
        <v>5438 TRAIL DR</v>
      </c>
      <c r="I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" s="229" t="str">
        <f>IF(N29=N28, "Yes", "No")</f>
        <v>Yes</v>
      </c>
      <c r="K29" s="229" t="str">
        <f>IFERROR(VLOOKUP(Table2[[#This Row],[Trim Trk: ]], Enterprise!A:AL, 25, 0),"NotonEnterpriseReporting")</f>
        <v>NotonEnterpriseReporting</v>
      </c>
      <c r="L2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" s="229" t="str">
        <f>IF(Table2[[#This Row],[Rental Vendor]]="ENTERPRISE RENT-A-CAR INC.", "Enterprise", IF(Table2[[#This Row],[Rental Vendor]]="ENTERPRISE TOLLS/TOLL CHARGES", "Enterprise", "NotEnterprise"))</f>
        <v>Enterprise</v>
      </c>
      <c r="N29" s="228" t="str">
        <f>LEFT(Table2[[#This Row],[Vehicle Number]],5)</f>
        <v>21207</v>
      </c>
      <c r="O29" s="166" t="s">
        <v>209</v>
      </c>
      <c r="P29" s="166" t="s">
        <v>300</v>
      </c>
      <c r="Q29" s="166" t="s">
        <v>3751</v>
      </c>
      <c r="R29" s="166" t="s">
        <v>3780</v>
      </c>
      <c r="S29" s="166" t="s">
        <v>1757</v>
      </c>
      <c r="T29" s="166" t="s">
        <v>3916</v>
      </c>
      <c r="U29" s="166" t="s">
        <v>304</v>
      </c>
      <c r="V29" s="166" t="s">
        <v>3917</v>
      </c>
      <c r="W29" s="166" t="s">
        <v>297</v>
      </c>
      <c r="X29" s="167">
        <v>113860271</v>
      </c>
      <c r="Y29" s="167">
        <v>114423996</v>
      </c>
      <c r="Z29" s="168">
        <v>45936</v>
      </c>
      <c r="AA29" s="166" t="s">
        <v>3730</v>
      </c>
      <c r="AB29" s="166" t="s">
        <v>3731</v>
      </c>
      <c r="AC29" s="166" t="s">
        <v>3732</v>
      </c>
      <c r="AD29" s="169">
        <v>2080</v>
      </c>
      <c r="AE29" s="170">
        <v>32</v>
      </c>
      <c r="AF29" s="169">
        <v>65</v>
      </c>
      <c r="AG29" s="166" t="s">
        <v>3854</v>
      </c>
      <c r="AH29" s="166"/>
      <c r="AI29" s="166"/>
      <c r="AJ29" s="166"/>
      <c r="AK29" s="166"/>
      <c r="AL29" s="166"/>
    </row>
    <row r="30" spans="1:38" x14ac:dyDescent="0.3">
      <c r="A3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" s="25">
        <f ca="1">SUM((TODAY())-Table2[[#This Row],[PO Date]])</f>
        <v>150</v>
      </c>
      <c r="C30" s="25" t="str">
        <f>Table2[[#This Row],[Trim Trk: ]]</f>
        <v>21207</v>
      </c>
      <c r="D30" s="228" t="str">
        <f>CONCATENATE(Table2[[#This Row],[First Name]]," ",Table2[[#This Row],[Last name]])</f>
        <v>TYLER CARNAHAN</v>
      </c>
      <c r="E30" s="229" t="str">
        <f>IFERROR(VLOOKUP(Table2[[#This Row],[Rental under Name: ]], 'TPMS-Auto'!C:G,5,0),"RESEARCH!!")</f>
        <v>TCARNAH</v>
      </c>
      <c r="F30" s="228" t="str">
        <f>IFERROR(VLOOKUP(Table2[[#This Row],[Trim Trk: ]],'TPMS-Auto'!A:C, 3, 0), "Not assigned in TPMS!!")</f>
        <v>TYLER CARNAHAN</v>
      </c>
      <c r="G30" s="229" t="str">
        <f>IFERROR(VLOOKUP(Table2[[#This Row],[Trim Trk: ]],'TPMS-Auto'!A:G, 7, 0), "Not assigned in TPMS!!")</f>
        <v>TCARNAH</v>
      </c>
      <c r="H30" s="69" t="str">
        <f>IFERROR(VLOOKUP(Table2[[#This Row],[Trim Trk: ]],'TPMS-Auto'!A:Y, 25, 0), "Not assigned in TPMS!!")</f>
        <v>5438 TRAIL DR</v>
      </c>
      <c r="I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" s="229" t="str">
        <f>IF(N30=N29, "Yes", "No")</f>
        <v>Yes</v>
      </c>
      <c r="K30" s="229" t="str">
        <f>IFERROR(VLOOKUP(Table2[[#This Row],[Trim Trk: ]], Enterprise!A:AL, 25, 0),"NotonEnterpriseReporting")</f>
        <v>NotonEnterpriseReporting</v>
      </c>
      <c r="L3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" s="229" t="str">
        <f>IF(Table2[[#This Row],[Rental Vendor]]="ENTERPRISE RENT-A-CAR INC.", "Enterprise", IF(Table2[[#This Row],[Rental Vendor]]="ENTERPRISE TOLLS/TOLL CHARGES", "Enterprise", "NotEnterprise"))</f>
        <v>Enterprise</v>
      </c>
      <c r="N30" s="228" t="str">
        <f>LEFT(Table2[[#This Row],[Vehicle Number]],5)</f>
        <v>21207</v>
      </c>
      <c r="O30" s="166" t="s">
        <v>209</v>
      </c>
      <c r="P30" s="166" t="s">
        <v>300</v>
      </c>
      <c r="Q30" s="166" t="s">
        <v>3751</v>
      </c>
      <c r="R30" s="166" t="s">
        <v>3780</v>
      </c>
      <c r="S30" s="166" t="s">
        <v>1757</v>
      </c>
      <c r="T30" s="166" t="s">
        <v>3916</v>
      </c>
      <c r="U30" s="166" t="s">
        <v>304</v>
      </c>
      <c r="V30" s="166" t="s">
        <v>3917</v>
      </c>
      <c r="W30" s="166" t="s">
        <v>297</v>
      </c>
      <c r="X30" s="167">
        <v>114124615</v>
      </c>
      <c r="Y30" s="167">
        <v>114437115</v>
      </c>
      <c r="Z30" s="168">
        <v>45936</v>
      </c>
      <c r="AA30" s="166" t="s">
        <v>3730</v>
      </c>
      <c r="AB30" s="166" t="s">
        <v>3731</v>
      </c>
      <c r="AC30" s="166" t="s">
        <v>3732</v>
      </c>
      <c r="AD30" s="169">
        <v>455</v>
      </c>
      <c r="AE30" s="170">
        <v>7</v>
      </c>
      <c r="AF30" s="169">
        <v>65</v>
      </c>
      <c r="AG30" s="166" t="s">
        <v>3854</v>
      </c>
      <c r="AH30" s="166"/>
      <c r="AI30" s="166"/>
      <c r="AJ30" s="166"/>
      <c r="AK30" s="166"/>
      <c r="AL30" s="166"/>
    </row>
    <row r="31" spans="1:38" x14ac:dyDescent="0.3">
      <c r="A3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" s="25">
        <f ca="1">SUM((TODAY())-Table2[[#This Row],[PO Date]])</f>
        <v>43</v>
      </c>
      <c r="C31" s="25" t="str">
        <f>Table2[[#This Row],[Trim Trk: ]]</f>
        <v>21207</v>
      </c>
      <c r="D31" s="228" t="str">
        <f>CONCATENATE(Table2[[#This Row],[First Name]]," ",Table2[[#This Row],[Last name]])</f>
        <v>TYLER CARNAHAN</v>
      </c>
      <c r="E31" s="229" t="str">
        <f>IFERROR(VLOOKUP(Table2[[#This Row],[Rental under Name: ]], 'TPMS-Auto'!C:G,5,0),"RESEARCH!!")</f>
        <v>TCARNAH</v>
      </c>
      <c r="F31" s="228" t="str">
        <f>IFERROR(VLOOKUP(Table2[[#This Row],[Trim Trk: ]],'TPMS-Auto'!A:C, 3, 0), "Not assigned in TPMS!!")</f>
        <v>TYLER CARNAHAN</v>
      </c>
      <c r="G31" s="229" t="str">
        <f>IFERROR(VLOOKUP(Table2[[#This Row],[Trim Trk: ]],'TPMS-Auto'!A:G, 7, 0), "Not assigned in TPMS!!")</f>
        <v>TCARNAH</v>
      </c>
      <c r="H31" s="69" t="str">
        <f>IFERROR(VLOOKUP(Table2[[#This Row],[Trim Trk: ]],'TPMS-Auto'!A:Y, 25, 0), "Not assigned in TPMS!!")</f>
        <v>5438 TRAIL DR</v>
      </c>
      <c r="I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" s="229" t="str">
        <f>IF(N31=N30, "Yes", "No")</f>
        <v>Yes</v>
      </c>
      <c r="K31" s="229" t="str">
        <f>IFERROR(VLOOKUP(Table2[[#This Row],[Trim Trk: ]], Enterprise!A:AL, 25, 0),"NotonEnterpriseReporting")</f>
        <v>NotonEnterpriseReporting</v>
      </c>
      <c r="L3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" s="229" t="str">
        <f>IF(Table2[[#This Row],[Rental Vendor]]="ENTERPRISE RENT-A-CAR INC.", "Enterprise", IF(Table2[[#This Row],[Rental Vendor]]="ENTERPRISE TOLLS/TOLL CHARGES", "Enterprise", "NotEnterprise"))</f>
        <v>Enterprise</v>
      </c>
      <c r="N31" s="228" t="str">
        <f>LEFT(Table2[[#This Row],[Vehicle Number]],5)</f>
        <v>21207</v>
      </c>
      <c r="O31" s="166" t="s">
        <v>209</v>
      </c>
      <c r="P31" s="166" t="s">
        <v>300</v>
      </c>
      <c r="Q31" s="166" t="s">
        <v>3751</v>
      </c>
      <c r="R31" s="166" t="s">
        <v>3780</v>
      </c>
      <c r="S31" s="166" t="s">
        <v>1757</v>
      </c>
      <c r="T31" s="166" t="s">
        <v>3916</v>
      </c>
      <c r="U31" s="166" t="s">
        <v>304</v>
      </c>
      <c r="V31" s="166" t="s">
        <v>3917</v>
      </c>
      <c r="W31" s="166" t="s">
        <v>297</v>
      </c>
      <c r="X31" s="167">
        <v>115818870</v>
      </c>
      <c r="Y31" s="167">
        <v>116161120</v>
      </c>
      <c r="Z31" s="168">
        <v>46043</v>
      </c>
      <c r="AA31" s="166" t="s">
        <v>3730</v>
      </c>
      <c r="AB31" s="166" t="s">
        <v>3731</v>
      </c>
      <c r="AC31" s="166" t="s">
        <v>3732</v>
      </c>
      <c r="AD31" s="169">
        <v>225</v>
      </c>
      <c r="AE31" s="170">
        <v>3</v>
      </c>
      <c r="AF31" s="169">
        <v>75</v>
      </c>
      <c r="AG31" s="166" t="s">
        <v>3854</v>
      </c>
      <c r="AH31" s="166"/>
      <c r="AI31" s="166"/>
      <c r="AJ31" s="166"/>
      <c r="AK31" s="166"/>
      <c r="AL31" s="166"/>
    </row>
    <row r="32" spans="1:38" x14ac:dyDescent="0.3">
      <c r="A3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" s="25">
        <f ca="1">SUM((TODAY())-Table2[[#This Row],[PO Date]])</f>
        <v>48</v>
      </c>
      <c r="C32" s="25" t="str">
        <f>Table2[[#This Row],[Trim Trk: ]]</f>
        <v>21220</v>
      </c>
      <c r="D32" s="228" t="str">
        <f>CONCATENATE(Table2[[#This Row],[First Name]]," ",Table2[[#This Row],[Last name]])</f>
        <v>ANTHONY BALICE</v>
      </c>
      <c r="E32" s="229" t="str">
        <f>IFERROR(VLOOKUP(Table2[[#This Row],[Rental under Name: ]], 'TPMS-Auto'!C:G,5,0),"RESEARCH!!")</f>
        <v>ABALICE</v>
      </c>
      <c r="F32" s="228" t="str">
        <f>IFERROR(VLOOKUP(Table2[[#This Row],[Trim Trk: ]],'TPMS-Auto'!A:C, 3, 0), "Not assigned in TPMS!!")</f>
        <v>ANTHONY BALICE</v>
      </c>
      <c r="G32" s="229" t="str">
        <f>IFERROR(VLOOKUP(Table2[[#This Row],[Trim Trk: ]],'TPMS-Auto'!A:G, 7, 0), "Not assigned in TPMS!!")</f>
        <v>ABALICE</v>
      </c>
      <c r="H32" s="69" t="str">
        <f>IFERROR(VLOOKUP(Table2[[#This Row],[Trim Trk: ]],'TPMS-Auto'!A:Y, 25, 0), "Not assigned in TPMS!!")</f>
        <v>13619 ASPLAND DRIVE</v>
      </c>
      <c r="I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" s="229" t="str">
        <f>IF(N32=N31, "Yes", "No")</f>
        <v>No</v>
      </c>
      <c r="K32" s="229" t="str">
        <f>IFERROR(VLOOKUP(Table2[[#This Row],[Trim Trk: ]], Enterprise!A:AL, 25, 0),"NotonEnterpriseReporting")</f>
        <v>NotonEnterpriseReporting</v>
      </c>
      <c r="L3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" s="229" t="str">
        <f>IF(Table2[[#This Row],[Rental Vendor]]="ENTERPRISE RENT-A-CAR INC.", "Enterprise", IF(Table2[[#This Row],[Rental Vendor]]="ENTERPRISE TOLLS/TOLL CHARGES", "Enterprise", "NotEnterprise"))</f>
        <v>Enterprise</v>
      </c>
      <c r="N32" s="228" t="str">
        <f>LEFT(Table2[[#This Row],[Vehicle Number]],5)</f>
        <v>21220</v>
      </c>
      <c r="O32" s="166" t="s">
        <v>209</v>
      </c>
      <c r="P32" s="166" t="s">
        <v>3919</v>
      </c>
      <c r="Q32" s="166" t="s">
        <v>3751</v>
      </c>
      <c r="R32" s="166" t="s">
        <v>3873</v>
      </c>
      <c r="S32" s="166" t="s">
        <v>3920</v>
      </c>
      <c r="T32" s="166" t="s">
        <v>3921</v>
      </c>
      <c r="U32" s="166" t="s">
        <v>3922</v>
      </c>
      <c r="V32" s="166" t="s">
        <v>3923</v>
      </c>
      <c r="W32" s="166" t="s">
        <v>250</v>
      </c>
      <c r="X32" s="167">
        <v>113332275</v>
      </c>
      <c r="Y32" s="167">
        <v>116094114</v>
      </c>
      <c r="Z32" s="168">
        <v>46038</v>
      </c>
      <c r="AA32" s="166" t="s">
        <v>3894</v>
      </c>
      <c r="AB32" s="166" t="s">
        <v>3895</v>
      </c>
      <c r="AC32" s="166" t="s">
        <v>3732</v>
      </c>
      <c r="AD32" s="169">
        <v>1</v>
      </c>
      <c r="AE32" s="170">
        <v>1</v>
      </c>
      <c r="AF32" s="169">
        <v>1</v>
      </c>
      <c r="AG32" s="166" t="s">
        <v>3896</v>
      </c>
      <c r="AH32" s="166"/>
      <c r="AI32" s="166"/>
      <c r="AJ32" s="166"/>
      <c r="AK32" s="166"/>
      <c r="AL32" s="166"/>
    </row>
    <row r="33" spans="1:38" x14ac:dyDescent="0.3">
      <c r="A3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" s="25">
        <f ca="1">SUM((TODAY())-Table2[[#This Row],[PO Date]])</f>
        <v>34</v>
      </c>
      <c r="C33" s="25" t="str">
        <f>Table2[[#This Row],[Trim Trk: ]]</f>
        <v>21220</v>
      </c>
      <c r="D33" s="228" t="str">
        <f>CONCATENATE(Table2[[#This Row],[First Name]]," ",Table2[[#This Row],[Last name]])</f>
        <v>ANTHONY BALICE</v>
      </c>
      <c r="E33" s="229" t="str">
        <f>IFERROR(VLOOKUP(Table2[[#This Row],[Rental under Name: ]], 'TPMS-Auto'!C:G,5,0),"RESEARCH!!")</f>
        <v>ABALICE</v>
      </c>
      <c r="F33" s="228" t="str">
        <f>IFERROR(VLOOKUP(Table2[[#This Row],[Trim Trk: ]],'TPMS-Auto'!A:C, 3, 0), "Not assigned in TPMS!!")</f>
        <v>ANTHONY BALICE</v>
      </c>
      <c r="G33" s="229" t="str">
        <f>IFERROR(VLOOKUP(Table2[[#This Row],[Trim Trk: ]],'TPMS-Auto'!A:G, 7, 0), "Not assigned in TPMS!!")</f>
        <v>ABALICE</v>
      </c>
      <c r="H33" s="69" t="str">
        <f>IFERROR(VLOOKUP(Table2[[#This Row],[Trim Trk: ]],'TPMS-Auto'!A:Y, 25, 0), "Not assigned in TPMS!!")</f>
        <v>13619 ASPLAND DRIVE</v>
      </c>
      <c r="I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" s="229" t="str">
        <f>IF(N33=N32, "Yes", "No")</f>
        <v>Yes</v>
      </c>
      <c r="K33" s="229" t="str">
        <f>IFERROR(VLOOKUP(Table2[[#This Row],[Trim Trk: ]], Enterprise!A:AL, 25, 0),"NotonEnterpriseReporting")</f>
        <v>NotonEnterpriseReporting</v>
      </c>
      <c r="L3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" s="229" t="str">
        <f>IF(Table2[[#This Row],[Rental Vendor]]="ENTERPRISE RENT-A-CAR INC.", "Enterprise", IF(Table2[[#This Row],[Rental Vendor]]="ENTERPRISE TOLLS/TOLL CHARGES", "Enterprise", "NotEnterprise"))</f>
        <v>Enterprise</v>
      </c>
      <c r="N33" s="228" t="str">
        <f>LEFT(Table2[[#This Row],[Vehicle Number]],5)</f>
        <v>21220</v>
      </c>
      <c r="O33" s="166" t="s">
        <v>209</v>
      </c>
      <c r="P33" s="166" t="s">
        <v>3919</v>
      </c>
      <c r="Q33" s="166" t="s">
        <v>3751</v>
      </c>
      <c r="R33" s="166" t="s">
        <v>3873</v>
      </c>
      <c r="S33" s="166" t="s">
        <v>3920</v>
      </c>
      <c r="T33" s="166" t="s">
        <v>3921</v>
      </c>
      <c r="U33" s="166" t="s">
        <v>3922</v>
      </c>
      <c r="V33" s="166" t="s">
        <v>3923</v>
      </c>
      <c r="W33" s="166" t="s">
        <v>250</v>
      </c>
      <c r="X33" s="167">
        <v>113332275</v>
      </c>
      <c r="Y33" s="167">
        <v>116402113</v>
      </c>
      <c r="Z33" s="168">
        <v>46052</v>
      </c>
      <c r="AA33" s="166" t="s">
        <v>3894</v>
      </c>
      <c r="AB33" s="166" t="s">
        <v>3895</v>
      </c>
      <c r="AC33" s="166" t="s">
        <v>3732</v>
      </c>
      <c r="AD33" s="169">
        <v>1</v>
      </c>
      <c r="AE33" s="170">
        <v>1</v>
      </c>
      <c r="AF33" s="169">
        <v>1</v>
      </c>
      <c r="AG33" s="166" t="s">
        <v>3896</v>
      </c>
      <c r="AH33" s="166"/>
      <c r="AI33" s="166"/>
      <c r="AJ33" s="166"/>
      <c r="AK33" s="166"/>
      <c r="AL33" s="166"/>
    </row>
    <row r="34" spans="1:38" x14ac:dyDescent="0.3">
      <c r="A34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" s="25">
        <f ca="1">SUM((TODAY())-Table2[[#This Row],[PO Date]])</f>
        <v>22</v>
      </c>
      <c r="C34" s="25" t="str">
        <f>Table2[[#This Row],[Trim Trk: ]]</f>
        <v>21220</v>
      </c>
      <c r="D34" s="228" t="str">
        <f>CONCATENATE(Table2[[#This Row],[First Name]]," ",Table2[[#This Row],[Last name]])</f>
        <v>ANTHONY BALICE</v>
      </c>
      <c r="E34" s="229" t="str">
        <f>IFERROR(VLOOKUP(Table2[[#This Row],[Rental under Name: ]], 'TPMS-Auto'!C:G,5,0),"RESEARCH!!")</f>
        <v>ABALICE</v>
      </c>
      <c r="F34" s="228" t="str">
        <f>IFERROR(VLOOKUP(Table2[[#This Row],[Trim Trk: ]],'TPMS-Auto'!A:C, 3, 0), "Not assigned in TPMS!!")</f>
        <v>ANTHONY BALICE</v>
      </c>
      <c r="G34" s="229" t="str">
        <f>IFERROR(VLOOKUP(Table2[[#This Row],[Trim Trk: ]],'TPMS-Auto'!A:G, 7, 0), "Not assigned in TPMS!!")</f>
        <v>ABALICE</v>
      </c>
      <c r="H34" s="69" t="str">
        <f>IFERROR(VLOOKUP(Table2[[#This Row],[Trim Trk: ]],'TPMS-Auto'!A:Y, 25, 0), "Not assigned in TPMS!!")</f>
        <v>13619 ASPLAND DRIVE</v>
      </c>
      <c r="I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" s="229" t="str">
        <f>IF(N34=N33, "Yes", "No")</f>
        <v>Yes</v>
      </c>
      <c r="K34" s="229" t="str">
        <f>IFERROR(VLOOKUP(Table2[[#This Row],[Trim Trk: ]], Enterprise!A:AL, 25, 0),"NotonEnterpriseReporting")</f>
        <v>NotonEnterpriseReporting</v>
      </c>
      <c r="L3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" s="229" t="str">
        <f>IF(Table2[[#This Row],[Rental Vendor]]="ENTERPRISE RENT-A-CAR INC.", "Enterprise", IF(Table2[[#This Row],[Rental Vendor]]="ENTERPRISE TOLLS/TOLL CHARGES", "Enterprise", "NotEnterprise"))</f>
        <v>Enterprise</v>
      </c>
      <c r="N34" s="228" t="str">
        <f>LEFT(Table2[[#This Row],[Vehicle Number]],5)</f>
        <v>21220</v>
      </c>
      <c r="O34" s="166" t="s">
        <v>209</v>
      </c>
      <c r="P34" s="166" t="s">
        <v>3919</v>
      </c>
      <c r="Q34" s="166" t="s">
        <v>3751</v>
      </c>
      <c r="R34" s="166" t="s">
        <v>3873</v>
      </c>
      <c r="S34" s="166" t="s">
        <v>3920</v>
      </c>
      <c r="T34" s="166" t="s">
        <v>3921</v>
      </c>
      <c r="U34" s="166" t="s">
        <v>3922</v>
      </c>
      <c r="V34" s="166" t="s">
        <v>3923</v>
      </c>
      <c r="W34" s="166" t="s">
        <v>250</v>
      </c>
      <c r="X34" s="167">
        <v>113332275</v>
      </c>
      <c r="Y34" s="167">
        <v>116675598</v>
      </c>
      <c r="Z34" s="168">
        <v>46064</v>
      </c>
      <c r="AA34" s="166" t="s">
        <v>3894</v>
      </c>
      <c r="AB34" s="166" t="s">
        <v>3895</v>
      </c>
      <c r="AC34" s="166" t="s">
        <v>3732</v>
      </c>
      <c r="AD34" s="169">
        <v>1</v>
      </c>
      <c r="AE34" s="170">
        <v>1</v>
      </c>
      <c r="AF34" s="169">
        <v>1</v>
      </c>
      <c r="AG34" s="166" t="s">
        <v>3896</v>
      </c>
      <c r="AH34" s="166"/>
      <c r="AI34" s="166"/>
      <c r="AJ34" s="166"/>
      <c r="AK34" s="166"/>
      <c r="AL34" s="166"/>
    </row>
    <row r="35" spans="1:38" x14ac:dyDescent="0.3">
      <c r="A3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" s="25">
        <f ca="1">SUM((TODAY())-Table2[[#This Row],[PO Date]])</f>
        <v>6</v>
      </c>
      <c r="C35" s="25" t="str">
        <f>Table2[[#This Row],[Trim Trk: ]]</f>
        <v>21222</v>
      </c>
      <c r="D35" s="228" t="str">
        <f>CONCATENATE(Table2[[#This Row],[First Name]]," ",Table2[[#This Row],[Last name]])</f>
        <v>WILLIAM VALENTINE</v>
      </c>
      <c r="E35" s="229" t="str">
        <f>IFERROR(VLOOKUP(Table2[[#This Row],[Rental under Name: ]], 'TPMS-Auto'!C:G,5,0),"RESEARCH!!")</f>
        <v>WVALENT</v>
      </c>
      <c r="F35" s="228" t="str">
        <f>IFERROR(VLOOKUP(Table2[[#This Row],[Trim Trk: ]],'TPMS-Auto'!A:C, 3, 0), "Not assigned in TPMS!!")</f>
        <v>WILLIAM VALENTINE</v>
      </c>
      <c r="G35" s="229" t="str">
        <f>IFERROR(VLOOKUP(Table2[[#This Row],[Trim Trk: ]],'TPMS-Auto'!A:G, 7, 0), "Not assigned in TPMS!!")</f>
        <v>WVALENT</v>
      </c>
      <c r="H35" s="69" t="str">
        <f>IFERROR(VLOOKUP(Table2[[#This Row],[Trim Trk: ]],'TPMS-Auto'!A:Y, 25, 0), "Not assigned in TPMS!!")</f>
        <v>Not on HR File</v>
      </c>
      <c r="I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" s="229" t="str">
        <f>IF(N35=N34, "Yes", "No")</f>
        <v>No</v>
      </c>
      <c r="K35" s="229" t="str">
        <f>IFERROR(VLOOKUP(Table2[[#This Row],[Trim Trk: ]], Enterprise!A:AL, 25, 0),"NotonEnterpriseReporting")</f>
        <v>OPEN</v>
      </c>
      <c r="L3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" s="229" t="str">
        <f>IF(Table2[[#This Row],[Rental Vendor]]="ENTERPRISE RENT-A-CAR INC.", "Enterprise", IF(Table2[[#This Row],[Rental Vendor]]="ENTERPRISE TOLLS/TOLL CHARGES", "Enterprise", "NotEnterprise"))</f>
        <v>Enterprise</v>
      </c>
      <c r="N35" s="228" t="str">
        <f>LEFT(Table2[[#This Row],[Vehicle Number]],5)</f>
        <v>21222</v>
      </c>
      <c r="O35" s="166" t="s">
        <v>209</v>
      </c>
      <c r="P35" s="166" t="s">
        <v>2093</v>
      </c>
      <c r="Q35" s="166" t="s">
        <v>3751</v>
      </c>
      <c r="R35" s="166" t="s">
        <v>4089</v>
      </c>
      <c r="S35" s="166" t="s">
        <v>4034</v>
      </c>
      <c r="T35" s="166" t="s">
        <v>8549</v>
      </c>
      <c r="U35" s="166" t="s">
        <v>2095</v>
      </c>
      <c r="V35" s="166" t="s">
        <v>8552</v>
      </c>
      <c r="W35" s="166" t="s">
        <v>575</v>
      </c>
      <c r="X35" s="167">
        <v>115550357</v>
      </c>
      <c r="Y35" s="167">
        <v>116996096</v>
      </c>
      <c r="Z35" s="168">
        <v>46080</v>
      </c>
      <c r="AA35" s="166" t="s">
        <v>3730</v>
      </c>
      <c r="AB35" s="166" t="s">
        <v>3731</v>
      </c>
      <c r="AC35" s="166" t="s">
        <v>3732</v>
      </c>
      <c r="AD35" s="169">
        <v>455</v>
      </c>
      <c r="AE35" s="170">
        <v>7</v>
      </c>
      <c r="AF35" s="169">
        <v>65</v>
      </c>
      <c r="AG35" s="166" t="s">
        <v>3854</v>
      </c>
      <c r="AH35" s="166"/>
      <c r="AI35" s="166"/>
      <c r="AJ35" s="166"/>
      <c r="AK35" s="166"/>
      <c r="AL35" s="166"/>
    </row>
    <row r="36" spans="1:38" x14ac:dyDescent="0.3">
      <c r="A3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" s="25">
        <f ca="1">SUM((TODAY())-Table2[[#This Row],[PO Date]])</f>
        <v>9</v>
      </c>
      <c r="C36" s="25" t="str">
        <f>Table2[[#This Row],[Trim Trk: ]]</f>
        <v>21234</v>
      </c>
      <c r="D36" s="228" t="str">
        <f>CONCATENATE(Table2[[#This Row],[First Name]]," ",Table2[[#This Row],[Last name]])</f>
        <v>TYLER LABORDE</v>
      </c>
      <c r="E36" s="229" t="str">
        <f>IFERROR(VLOOKUP(Table2[[#This Row],[Rental under Name: ]], 'TPMS-Auto'!C:G,5,0),"RESEARCH!!")</f>
        <v>TLABORD</v>
      </c>
      <c r="F36" s="228" t="str">
        <f>IFERROR(VLOOKUP(Table2[[#This Row],[Trim Trk: ]],'TPMS-Auto'!A:C, 3, 0), "Not assigned in TPMS!!")</f>
        <v>TYLER LABORDE</v>
      </c>
      <c r="G36" s="229" t="str">
        <f>IFERROR(VLOOKUP(Table2[[#This Row],[Trim Trk: ]],'TPMS-Auto'!A:G, 7, 0), "Not assigned in TPMS!!")</f>
        <v>TLABORD</v>
      </c>
      <c r="H36" s="69" t="str">
        <f>IFERROR(VLOOKUP(Table2[[#This Row],[Trim Trk: ]],'TPMS-Auto'!A:Y, 25, 0), "Not assigned in TPMS!!")</f>
        <v>Not on HR File</v>
      </c>
      <c r="I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" s="229" t="str">
        <f>IF(N36=N35, "Yes", "No")</f>
        <v>No</v>
      </c>
      <c r="K36" s="229" t="str">
        <f>IFERROR(VLOOKUP(Table2[[#This Row],[Trim Trk: ]], Enterprise!A:AL, 25, 0),"NotonEnterpriseReporting")</f>
        <v>OPEN</v>
      </c>
      <c r="L3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" s="229" t="str">
        <f>IF(Table2[[#This Row],[Rental Vendor]]="ENTERPRISE RENT-A-CAR INC.", "Enterprise", IF(Table2[[#This Row],[Rental Vendor]]="ENTERPRISE TOLLS/TOLL CHARGES", "Enterprise", "NotEnterprise"))</f>
        <v>Enterprise</v>
      </c>
      <c r="N36" s="228" t="str">
        <f>LEFT(Table2[[#This Row],[Vehicle Number]],5)</f>
        <v>21234</v>
      </c>
      <c r="O36" s="166" t="s">
        <v>209</v>
      </c>
      <c r="P36" s="166" t="s">
        <v>3290</v>
      </c>
      <c r="Q36" s="166" t="s">
        <v>3751</v>
      </c>
      <c r="R36" s="166" t="s">
        <v>3780</v>
      </c>
      <c r="S36" s="166" t="s">
        <v>1757</v>
      </c>
      <c r="T36" s="166" t="s">
        <v>3924</v>
      </c>
      <c r="U36" s="166" t="s">
        <v>3292</v>
      </c>
      <c r="V36" s="166" t="s">
        <v>3296</v>
      </c>
      <c r="W36" s="166" t="s">
        <v>297</v>
      </c>
      <c r="X36" s="167">
        <v>116576113</v>
      </c>
      <c r="Y36" s="167">
        <v>116927243</v>
      </c>
      <c r="Z36" s="168">
        <v>46077</v>
      </c>
      <c r="AA36" s="166" t="s">
        <v>3730</v>
      </c>
      <c r="AB36" s="166" t="s">
        <v>3731</v>
      </c>
      <c r="AC36" s="166" t="s">
        <v>3732</v>
      </c>
      <c r="AD36" s="169">
        <v>910</v>
      </c>
      <c r="AE36" s="170">
        <v>14</v>
      </c>
      <c r="AF36" s="169">
        <v>65</v>
      </c>
      <c r="AG36" s="166" t="s">
        <v>3854</v>
      </c>
      <c r="AH36" s="166"/>
      <c r="AI36" s="166"/>
      <c r="AJ36" s="166"/>
      <c r="AK36" s="166"/>
      <c r="AL36" s="166"/>
    </row>
    <row r="37" spans="1:38" x14ac:dyDescent="0.3">
      <c r="A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" s="25">
        <f ca="1">SUM((TODAY())-Table2[[#This Row],[PO Date]])</f>
        <v>77</v>
      </c>
      <c r="C37" s="25" t="str">
        <f>Table2[[#This Row],[Trim Trk: ]]</f>
        <v>21237</v>
      </c>
      <c r="D37" s="228" t="str">
        <f>CONCATENATE(Table2[[#This Row],[First Name]]," ",Table2[[#This Row],[Last name]])</f>
        <v>ARTHUR HARRIS</v>
      </c>
      <c r="E37" s="229" t="str">
        <f>IFERROR(VLOOKUP(Table2[[#This Row],[Rental under Name: ]], 'TPMS-Auto'!C:G,5,0),"RESEARCH!!")</f>
        <v>AHARRIS</v>
      </c>
      <c r="F37" s="228" t="str">
        <f>IFERROR(VLOOKUP(Table2[[#This Row],[Trim Trk: ]],'TPMS-Auto'!A:C, 3, 0), "Not assigned in TPMS!!")</f>
        <v>ARTHUR HARRIS</v>
      </c>
      <c r="G37" s="229" t="str">
        <f>IFERROR(VLOOKUP(Table2[[#This Row],[Trim Trk: ]],'TPMS-Auto'!A:G, 7, 0), "Not assigned in TPMS!!")</f>
        <v>AHARRIS</v>
      </c>
      <c r="H37" s="69" t="str">
        <f>IFERROR(VLOOKUP(Table2[[#This Row],[Trim Trk: ]],'TPMS-Auto'!A:Y, 25, 0), "Not assigned in TPMS!!")</f>
        <v>2136 HONEYWELL AVE</v>
      </c>
      <c r="I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" s="229" t="str">
        <f>IF(N37=N36, "Yes", "No")</f>
        <v>No</v>
      </c>
      <c r="K37" s="229" t="str">
        <f>IFERROR(VLOOKUP(Table2[[#This Row],[Trim Trk: ]], Enterprise!A:AL, 25, 0),"NotonEnterpriseReporting")</f>
        <v>OPEN</v>
      </c>
      <c r="L3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" s="229" t="str">
        <f>IF(Table2[[#This Row],[Rental Vendor]]="ENTERPRISE RENT-A-CAR INC.", "Enterprise", IF(Table2[[#This Row],[Rental Vendor]]="ENTERPRISE TOLLS/TOLL CHARGES", "Enterprise", "NotEnterprise"))</f>
        <v>Enterprise</v>
      </c>
      <c r="N37" s="228" t="str">
        <f>LEFT(Table2[[#This Row],[Vehicle Number]],5)</f>
        <v>21237</v>
      </c>
      <c r="O37" s="166" t="s">
        <v>209</v>
      </c>
      <c r="P37" s="166" t="s">
        <v>311</v>
      </c>
      <c r="Q37" s="166" t="s">
        <v>3751</v>
      </c>
      <c r="R37" s="166" t="s">
        <v>3925</v>
      </c>
      <c r="S37" s="166" t="s">
        <v>3926</v>
      </c>
      <c r="T37" s="166" t="s">
        <v>3927</v>
      </c>
      <c r="U37" s="166" t="s">
        <v>313</v>
      </c>
      <c r="V37" s="166" t="s">
        <v>317</v>
      </c>
      <c r="W37" s="166" t="s">
        <v>318</v>
      </c>
      <c r="X37" s="167">
        <v>112776822</v>
      </c>
      <c r="Y37" s="167">
        <v>115699599</v>
      </c>
      <c r="Z37" s="168">
        <v>46009</v>
      </c>
      <c r="AA37" s="166" t="s">
        <v>3730</v>
      </c>
      <c r="AB37" s="166" t="s">
        <v>3731</v>
      </c>
      <c r="AC37" s="166" t="s">
        <v>3732</v>
      </c>
      <c r="AD37" s="169">
        <v>1540</v>
      </c>
      <c r="AE37" s="170">
        <v>28</v>
      </c>
      <c r="AF37" s="169">
        <v>55</v>
      </c>
      <c r="AG37" s="166" t="s">
        <v>3854</v>
      </c>
      <c r="AH37" s="166"/>
      <c r="AI37" s="166"/>
      <c r="AJ37" s="166"/>
      <c r="AK37" s="166"/>
      <c r="AL37" s="166"/>
    </row>
    <row r="38" spans="1:38" x14ac:dyDescent="0.3">
      <c r="A3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8" s="25">
        <f ca="1">SUM((TODAY())-Table2[[#This Row],[PO Date]])</f>
        <v>22</v>
      </c>
      <c r="C38" s="25" t="str">
        <f>Table2[[#This Row],[Trim Trk: ]]</f>
        <v>21237</v>
      </c>
      <c r="D38" s="228" t="str">
        <f>CONCATENATE(Table2[[#This Row],[First Name]]," ",Table2[[#This Row],[Last name]])</f>
        <v>ARTHUR HARRIS</v>
      </c>
      <c r="E38" s="229" t="str">
        <f>IFERROR(VLOOKUP(Table2[[#This Row],[Rental under Name: ]], 'TPMS-Auto'!C:G,5,0),"RESEARCH!!")</f>
        <v>AHARRIS</v>
      </c>
      <c r="F38" s="228" t="str">
        <f>IFERROR(VLOOKUP(Table2[[#This Row],[Trim Trk: ]],'TPMS-Auto'!A:C, 3, 0), "Not assigned in TPMS!!")</f>
        <v>ARTHUR HARRIS</v>
      </c>
      <c r="G38" s="229" t="str">
        <f>IFERROR(VLOOKUP(Table2[[#This Row],[Trim Trk: ]],'TPMS-Auto'!A:G, 7, 0), "Not assigned in TPMS!!")</f>
        <v>AHARRIS</v>
      </c>
      <c r="H38" s="69" t="str">
        <f>IFERROR(VLOOKUP(Table2[[#This Row],[Trim Trk: ]],'TPMS-Auto'!A:Y, 25, 0), "Not assigned in TPMS!!")</f>
        <v>2136 HONEYWELL AVE</v>
      </c>
      <c r="I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" s="229" t="str">
        <f>IF(N38=N37, "Yes", "No")</f>
        <v>Yes</v>
      </c>
      <c r="K38" s="229" t="str">
        <f>IFERROR(VLOOKUP(Table2[[#This Row],[Trim Trk: ]], Enterprise!A:AL, 25, 0),"NotonEnterpriseReporting")</f>
        <v>OPEN</v>
      </c>
      <c r="L3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" s="229" t="str">
        <f>IF(Table2[[#This Row],[Rental Vendor]]="ENTERPRISE RENT-A-CAR INC.", "Enterprise", IF(Table2[[#This Row],[Rental Vendor]]="ENTERPRISE TOLLS/TOLL CHARGES", "Enterprise", "NotEnterprise"))</f>
        <v>Enterprise</v>
      </c>
      <c r="N38" s="228" t="str">
        <f>LEFT(Table2[[#This Row],[Vehicle Number]],5)</f>
        <v>21237</v>
      </c>
      <c r="O38" s="166" t="s">
        <v>209</v>
      </c>
      <c r="P38" s="166" t="s">
        <v>311</v>
      </c>
      <c r="Q38" s="166" t="s">
        <v>3751</v>
      </c>
      <c r="R38" s="166" t="s">
        <v>3925</v>
      </c>
      <c r="S38" s="166" t="s">
        <v>3926</v>
      </c>
      <c r="T38" s="166" t="s">
        <v>3927</v>
      </c>
      <c r="U38" s="166" t="s">
        <v>313</v>
      </c>
      <c r="V38" s="166" t="s">
        <v>317</v>
      </c>
      <c r="W38" s="166" t="s">
        <v>318</v>
      </c>
      <c r="X38" s="167">
        <v>112776822</v>
      </c>
      <c r="Y38" s="167">
        <v>116675558</v>
      </c>
      <c r="Z38" s="168">
        <v>46064</v>
      </c>
      <c r="AA38" s="166" t="s">
        <v>3894</v>
      </c>
      <c r="AB38" s="166" t="s">
        <v>3895</v>
      </c>
      <c r="AC38" s="166" t="s">
        <v>3732</v>
      </c>
      <c r="AD38" s="169">
        <v>1</v>
      </c>
      <c r="AE38" s="170">
        <v>1</v>
      </c>
      <c r="AF38" s="169">
        <v>1</v>
      </c>
      <c r="AG38" s="166" t="s">
        <v>3896</v>
      </c>
      <c r="AH38" s="166"/>
      <c r="AI38" s="166"/>
      <c r="AJ38" s="166"/>
      <c r="AK38" s="166"/>
      <c r="AL38" s="166"/>
    </row>
    <row r="39" spans="1:38" x14ac:dyDescent="0.3">
      <c r="A3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9" s="25">
        <f ca="1">SUM((TODAY())-Table2[[#This Row],[PO Date]])</f>
        <v>8</v>
      </c>
      <c r="C39" s="25" t="str">
        <f>Table2[[#This Row],[Trim Trk: ]]</f>
        <v>21237</v>
      </c>
      <c r="D39" s="228" t="str">
        <f>CONCATENATE(Table2[[#This Row],[First Name]]," ",Table2[[#This Row],[Last name]])</f>
        <v>ARTHUR HARRIS</v>
      </c>
      <c r="E39" s="229" t="str">
        <f>IFERROR(VLOOKUP(Table2[[#This Row],[Rental under Name: ]], 'TPMS-Auto'!C:G,5,0),"RESEARCH!!")</f>
        <v>AHARRIS</v>
      </c>
      <c r="F39" s="228" t="str">
        <f>IFERROR(VLOOKUP(Table2[[#This Row],[Trim Trk: ]],'TPMS-Auto'!A:C, 3, 0), "Not assigned in TPMS!!")</f>
        <v>ARTHUR HARRIS</v>
      </c>
      <c r="G39" s="229" t="str">
        <f>IFERROR(VLOOKUP(Table2[[#This Row],[Trim Trk: ]],'TPMS-Auto'!A:G, 7, 0), "Not assigned in TPMS!!")</f>
        <v>AHARRIS</v>
      </c>
      <c r="H39" s="69" t="str">
        <f>IFERROR(VLOOKUP(Table2[[#This Row],[Trim Trk: ]],'TPMS-Auto'!A:Y, 25, 0), "Not assigned in TPMS!!")</f>
        <v>2136 HONEYWELL AVE</v>
      </c>
      <c r="I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" s="229" t="str">
        <f>IF(N39=N38, "Yes", "No")</f>
        <v>Yes</v>
      </c>
      <c r="K39" s="229" t="str">
        <f>IFERROR(VLOOKUP(Table2[[#This Row],[Trim Trk: ]], Enterprise!A:AL, 25, 0),"NotonEnterpriseReporting")</f>
        <v>OPEN</v>
      </c>
      <c r="L3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" s="229" t="str">
        <f>IF(Table2[[#This Row],[Rental Vendor]]="ENTERPRISE RENT-A-CAR INC.", "Enterprise", IF(Table2[[#This Row],[Rental Vendor]]="ENTERPRISE TOLLS/TOLL CHARGES", "Enterprise", "NotEnterprise"))</f>
        <v>Enterprise</v>
      </c>
      <c r="N39" s="228" t="str">
        <f>LEFT(Table2[[#This Row],[Vehicle Number]],5)</f>
        <v>21237</v>
      </c>
      <c r="O39" s="166" t="s">
        <v>209</v>
      </c>
      <c r="P39" s="166" t="s">
        <v>311</v>
      </c>
      <c r="Q39" s="166" t="s">
        <v>3751</v>
      </c>
      <c r="R39" s="166" t="s">
        <v>3925</v>
      </c>
      <c r="S39" s="166" t="s">
        <v>3926</v>
      </c>
      <c r="T39" s="166" t="s">
        <v>3927</v>
      </c>
      <c r="U39" s="166" t="s">
        <v>313</v>
      </c>
      <c r="V39" s="166" t="s">
        <v>317</v>
      </c>
      <c r="W39" s="166" t="s">
        <v>318</v>
      </c>
      <c r="X39" s="167">
        <v>112776822</v>
      </c>
      <c r="Y39" s="167">
        <v>116937807</v>
      </c>
      <c r="Z39" s="168">
        <v>46078</v>
      </c>
      <c r="AA39" s="166" t="s">
        <v>3730</v>
      </c>
      <c r="AB39" s="166" t="s">
        <v>3928</v>
      </c>
      <c r="AC39" s="166" t="s">
        <v>3732</v>
      </c>
      <c r="AD39" s="169">
        <v>1</v>
      </c>
      <c r="AE39" s="170">
        <v>1</v>
      </c>
      <c r="AF39" s="169">
        <v>1</v>
      </c>
      <c r="AG39" s="166" t="s">
        <v>3854</v>
      </c>
      <c r="AH39" s="166"/>
      <c r="AI39" s="166"/>
      <c r="AJ39" s="166"/>
      <c r="AK39" s="166"/>
      <c r="AL39" s="166"/>
    </row>
    <row r="40" spans="1:38" x14ac:dyDescent="0.3">
      <c r="A4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" s="25">
        <f ca="1">SUM((TODAY())-Table2[[#This Row],[PO Date]])</f>
        <v>34</v>
      </c>
      <c r="C40" s="25" t="str">
        <f>Table2[[#This Row],[Trim Trk: ]]</f>
        <v>21238</v>
      </c>
      <c r="D40" s="228" t="str">
        <f>CONCATENATE(Table2[[#This Row],[First Name]]," ",Table2[[#This Row],[Last name]])</f>
        <v>ADLER CADET</v>
      </c>
      <c r="E40" s="229" t="str">
        <f>IFERROR(VLOOKUP(Table2[[#This Row],[Rental under Name: ]], 'TPMS-Auto'!C:G,5,0),"RESEARCH!!")</f>
        <v>ACADET</v>
      </c>
      <c r="F40" s="228" t="str">
        <f>IFERROR(VLOOKUP(Table2[[#This Row],[Trim Trk: ]],'TPMS-Auto'!A:C, 3, 0), "Not assigned in TPMS!!")</f>
        <v>ADLER CADET</v>
      </c>
      <c r="G40" s="229" t="str">
        <f>IFERROR(VLOOKUP(Table2[[#This Row],[Trim Trk: ]],'TPMS-Auto'!A:G, 7, 0), "Not assigned in TPMS!!")</f>
        <v>ACADET</v>
      </c>
      <c r="H40" s="69" t="str">
        <f>IFERROR(VLOOKUP(Table2[[#This Row],[Trim Trk: ]],'TPMS-Auto'!A:Y, 25, 0), "Not assigned in TPMS!!")</f>
        <v>174-11 142nd</v>
      </c>
      <c r="I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" s="229" t="str">
        <f>IF(N40=N39, "Yes", "No")</f>
        <v>No</v>
      </c>
      <c r="K40" s="229" t="str">
        <f>IFERROR(VLOOKUP(Table2[[#This Row],[Trim Trk: ]], Enterprise!A:AL, 25, 0),"NotonEnterpriseReporting")</f>
        <v>NotonEnterpriseReporting</v>
      </c>
      <c r="L4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" s="229" t="str">
        <f>IF(Table2[[#This Row],[Rental Vendor]]="ENTERPRISE RENT-A-CAR INC.", "Enterprise", IF(Table2[[#This Row],[Rental Vendor]]="ENTERPRISE TOLLS/TOLL CHARGES", "Enterprise", "NotEnterprise"))</f>
        <v>Enterprise</v>
      </c>
      <c r="N40" s="228" t="str">
        <f>LEFT(Table2[[#This Row],[Vehicle Number]],5)</f>
        <v>21238</v>
      </c>
      <c r="O40" s="166" t="s">
        <v>209</v>
      </c>
      <c r="P40" s="166" t="s">
        <v>3929</v>
      </c>
      <c r="Q40" s="166" t="s">
        <v>3751</v>
      </c>
      <c r="R40" s="166" t="s">
        <v>3925</v>
      </c>
      <c r="S40" s="166" t="s">
        <v>3930</v>
      </c>
      <c r="T40" s="166" t="s">
        <v>3931</v>
      </c>
      <c r="U40" s="166" t="s">
        <v>585</v>
      </c>
      <c r="V40" s="166" t="s">
        <v>589</v>
      </c>
      <c r="W40" s="166" t="s">
        <v>318</v>
      </c>
      <c r="X40" s="167">
        <v>113081526</v>
      </c>
      <c r="Y40" s="167">
        <v>116401925</v>
      </c>
      <c r="Z40" s="168">
        <v>46052</v>
      </c>
      <c r="AA40" s="166" t="s">
        <v>3894</v>
      </c>
      <c r="AB40" s="166" t="s">
        <v>3895</v>
      </c>
      <c r="AC40" s="166" t="s">
        <v>3732</v>
      </c>
      <c r="AD40" s="169">
        <v>1</v>
      </c>
      <c r="AE40" s="170">
        <v>1</v>
      </c>
      <c r="AF40" s="169">
        <v>1</v>
      </c>
      <c r="AG40" s="166" t="s">
        <v>3896</v>
      </c>
      <c r="AH40" s="166"/>
      <c r="AI40" s="166"/>
      <c r="AJ40" s="166"/>
      <c r="AK40" s="166"/>
      <c r="AL40" s="166"/>
    </row>
    <row r="41" spans="1:38" x14ac:dyDescent="0.3">
      <c r="A4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" s="25">
        <f ca="1">SUM((TODAY())-Table2[[#This Row],[PO Date]])</f>
        <v>23</v>
      </c>
      <c r="C41" s="25" t="str">
        <f>Table2[[#This Row],[Trim Trk: ]]</f>
        <v>21238</v>
      </c>
      <c r="D41" s="228" t="str">
        <f>CONCATENATE(Table2[[#This Row],[First Name]]," ",Table2[[#This Row],[Last name]])</f>
        <v>ADLER CADET</v>
      </c>
      <c r="E41" s="229" t="str">
        <f>IFERROR(VLOOKUP(Table2[[#This Row],[Rental under Name: ]], 'TPMS-Auto'!C:G,5,0),"RESEARCH!!")</f>
        <v>ACADET</v>
      </c>
      <c r="F41" s="228" t="str">
        <f>IFERROR(VLOOKUP(Table2[[#This Row],[Trim Trk: ]],'TPMS-Auto'!A:C, 3, 0), "Not assigned in TPMS!!")</f>
        <v>ADLER CADET</v>
      </c>
      <c r="G41" s="229" t="str">
        <f>IFERROR(VLOOKUP(Table2[[#This Row],[Trim Trk: ]],'TPMS-Auto'!A:G, 7, 0), "Not assigned in TPMS!!")</f>
        <v>ACADET</v>
      </c>
      <c r="H41" s="69" t="str">
        <f>IFERROR(VLOOKUP(Table2[[#This Row],[Trim Trk: ]],'TPMS-Auto'!A:Y, 25, 0), "Not assigned in TPMS!!")</f>
        <v>174-11 142nd</v>
      </c>
      <c r="I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" s="229" t="str">
        <f>IF(N41=N40, "Yes", "No")</f>
        <v>Yes</v>
      </c>
      <c r="K41" s="229" t="str">
        <f>IFERROR(VLOOKUP(Table2[[#This Row],[Trim Trk: ]], Enterprise!A:AL, 25, 0),"NotonEnterpriseReporting")</f>
        <v>NotonEnterpriseReporting</v>
      </c>
      <c r="L4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" s="229" t="str">
        <f>IF(Table2[[#This Row],[Rental Vendor]]="ENTERPRISE RENT-A-CAR INC.", "Enterprise", IF(Table2[[#This Row],[Rental Vendor]]="ENTERPRISE TOLLS/TOLL CHARGES", "Enterprise", "NotEnterprise"))</f>
        <v>Enterprise</v>
      </c>
      <c r="N41" s="228" t="str">
        <f>LEFT(Table2[[#This Row],[Vehicle Number]],5)</f>
        <v>21238</v>
      </c>
      <c r="O41" s="166" t="s">
        <v>209</v>
      </c>
      <c r="P41" s="166" t="s">
        <v>3929</v>
      </c>
      <c r="Q41" s="166" t="s">
        <v>3751</v>
      </c>
      <c r="R41" s="166" t="s">
        <v>3925</v>
      </c>
      <c r="S41" s="166" t="s">
        <v>3930</v>
      </c>
      <c r="T41" s="166" t="s">
        <v>3931</v>
      </c>
      <c r="U41" s="166" t="s">
        <v>585</v>
      </c>
      <c r="V41" s="166" t="s">
        <v>589</v>
      </c>
      <c r="W41" s="166" t="s">
        <v>318</v>
      </c>
      <c r="X41" s="167">
        <v>113081526</v>
      </c>
      <c r="Y41" s="167">
        <v>116658540</v>
      </c>
      <c r="Z41" s="168">
        <v>46063</v>
      </c>
      <c r="AA41" s="166" t="s">
        <v>3894</v>
      </c>
      <c r="AB41" s="166" t="s">
        <v>3895</v>
      </c>
      <c r="AC41" s="166" t="s">
        <v>3732</v>
      </c>
      <c r="AD41" s="169">
        <v>1</v>
      </c>
      <c r="AE41" s="170">
        <v>1</v>
      </c>
      <c r="AF41" s="169">
        <v>1</v>
      </c>
      <c r="AG41" s="166" t="s">
        <v>3896</v>
      </c>
      <c r="AH41" s="166"/>
      <c r="AI41" s="166"/>
      <c r="AJ41" s="166"/>
      <c r="AK41" s="166"/>
      <c r="AL41" s="166"/>
    </row>
    <row r="42" spans="1:38" x14ac:dyDescent="0.3">
      <c r="A4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" s="25">
        <f ca="1">SUM((TODAY())-Table2[[#This Row],[PO Date]])</f>
        <v>22</v>
      </c>
      <c r="C42" s="25" t="str">
        <f>Table2[[#This Row],[Trim Trk: ]]</f>
        <v>21238</v>
      </c>
      <c r="D42" s="228" t="str">
        <f>CONCATENATE(Table2[[#This Row],[First Name]]," ",Table2[[#This Row],[Last name]])</f>
        <v>ADLER CADET</v>
      </c>
      <c r="E42" s="229" t="str">
        <f>IFERROR(VLOOKUP(Table2[[#This Row],[Rental under Name: ]], 'TPMS-Auto'!C:G,5,0),"RESEARCH!!")</f>
        <v>ACADET</v>
      </c>
      <c r="F42" s="228" t="str">
        <f>IFERROR(VLOOKUP(Table2[[#This Row],[Trim Trk: ]],'TPMS-Auto'!A:C, 3, 0), "Not assigned in TPMS!!")</f>
        <v>ADLER CADET</v>
      </c>
      <c r="G42" s="229" t="str">
        <f>IFERROR(VLOOKUP(Table2[[#This Row],[Trim Trk: ]],'TPMS-Auto'!A:G, 7, 0), "Not assigned in TPMS!!")</f>
        <v>ACADET</v>
      </c>
      <c r="H42" s="69" t="str">
        <f>IFERROR(VLOOKUP(Table2[[#This Row],[Trim Trk: ]],'TPMS-Auto'!A:Y, 25, 0), "Not assigned in TPMS!!")</f>
        <v>174-11 142nd</v>
      </c>
      <c r="I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" s="229" t="str">
        <f>IF(N42=N41, "Yes", "No")</f>
        <v>Yes</v>
      </c>
      <c r="K42" s="229" t="str">
        <f>IFERROR(VLOOKUP(Table2[[#This Row],[Trim Trk: ]], Enterprise!A:AL, 25, 0),"NotonEnterpriseReporting")</f>
        <v>NotonEnterpriseReporting</v>
      </c>
      <c r="L4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" s="229" t="str">
        <f>IF(Table2[[#This Row],[Rental Vendor]]="ENTERPRISE RENT-A-CAR INC.", "Enterprise", IF(Table2[[#This Row],[Rental Vendor]]="ENTERPRISE TOLLS/TOLL CHARGES", "Enterprise", "NotEnterprise"))</f>
        <v>Enterprise</v>
      </c>
      <c r="N42" s="228" t="str">
        <f>LEFT(Table2[[#This Row],[Vehicle Number]],5)</f>
        <v>21238</v>
      </c>
      <c r="O42" s="166" t="s">
        <v>209</v>
      </c>
      <c r="P42" s="166" t="s">
        <v>3929</v>
      </c>
      <c r="Q42" s="166" t="s">
        <v>3751</v>
      </c>
      <c r="R42" s="166" t="s">
        <v>3925</v>
      </c>
      <c r="S42" s="166" t="s">
        <v>3930</v>
      </c>
      <c r="T42" s="166" t="s">
        <v>3931</v>
      </c>
      <c r="U42" s="166" t="s">
        <v>585</v>
      </c>
      <c r="V42" s="166" t="s">
        <v>589</v>
      </c>
      <c r="W42" s="166" t="s">
        <v>318</v>
      </c>
      <c r="X42" s="167">
        <v>113081526</v>
      </c>
      <c r="Y42" s="167">
        <v>116675323</v>
      </c>
      <c r="Z42" s="168">
        <v>46064</v>
      </c>
      <c r="AA42" s="166" t="s">
        <v>3894</v>
      </c>
      <c r="AB42" s="166" t="s">
        <v>3895</v>
      </c>
      <c r="AC42" s="166" t="s">
        <v>3732</v>
      </c>
      <c r="AD42" s="169">
        <v>1</v>
      </c>
      <c r="AE42" s="170">
        <v>1</v>
      </c>
      <c r="AF42" s="169">
        <v>1</v>
      </c>
      <c r="AG42" s="166" t="s">
        <v>3896</v>
      </c>
      <c r="AH42" s="166"/>
      <c r="AI42" s="166"/>
      <c r="AJ42" s="166"/>
      <c r="AK42" s="166"/>
      <c r="AL42" s="166"/>
    </row>
    <row r="43" spans="1:38" x14ac:dyDescent="0.3">
      <c r="A4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" s="25">
        <f ca="1">SUM((TODAY())-Table2[[#This Row],[PO Date]])</f>
        <v>87</v>
      </c>
      <c r="C43" s="25" t="str">
        <f>Table2[[#This Row],[Trim Trk: ]]</f>
        <v>21265</v>
      </c>
      <c r="D43" s="228" t="str">
        <f>CONCATENATE(Table2[[#This Row],[First Name]]," ",Table2[[#This Row],[Last name]])</f>
        <v>VICENTE DE ROSADO</v>
      </c>
      <c r="E43" s="229" t="str">
        <f>IFERROR(VLOOKUP(Table2[[#This Row],[Rental under Name: ]], 'TPMS-Auto'!C:G,5,0),"RESEARCH!!")</f>
        <v>RESEARCH!!</v>
      </c>
      <c r="F43" s="228" t="str">
        <f>IFERROR(VLOOKUP(Table2[[#This Row],[Trim Trk: ]],'TPMS-Auto'!A:C, 3, 0), "Not assigned in TPMS!!")</f>
        <v>VICENTE DERONE ROSADO</v>
      </c>
      <c r="G43" s="229" t="str">
        <f>IFERROR(VLOOKUP(Table2[[#This Row],[Trim Trk: ]],'TPMS-Auto'!A:G, 7, 0), "Not assigned in TPMS!!")</f>
        <v>VROSADO</v>
      </c>
      <c r="H43" s="69" t="str">
        <f>IFERROR(VLOOKUP(Table2[[#This Row],[Trim Trk: ]],'TPMS-Auto'!A:Y, 25, 0), "Not assigned in TPMS!!")</f>
        <v>5278 Beech Ave</v>
      </c>
      <c r="I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" s="229" t="str">
        <f>IF(N43=N42, "Yes", "No")</f>
        <v>No</v>
      </c>
      <c r="K43" s="229" t="str">
        <f>IFERROR(VLOOKUP(Table2[[#This Row],[Trim Trk: ]], Enterprise!A:AL, 25, 0),"NotonEnterpriseReporting")</f>
        <v>NotonEnterpriseReporting</v>
      </c>
      <c r="L4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" s="229" t="str">
        <f>IF(Table2[[#This Row],[Rental Vendor]]="ENTERPRISE RENT-A-CAR INC.", "Enterprise", IF(Table2[[#This Row],[Rental Vendor]]="ENTERPRISE TOLLS/TOLL CHARGES", "Enterprise", "NotEnterprise"))</f>
        <v>Enterprise</v>
      </c>
      <c r="N43" s="228" t="str">
        <f>LEFT(Table2[[#This Row],[Vehicle Number]],5)</f>
        <v>21265</v>
      </c>
      <c r="O43" s="166" t="s">
        <v>209</v>
      </c>
      <c r="P43" s="166" t="s">
        <v>3932</v>
      </c>
      <c r="Q43" s="166" t="s">
        <v>3751</v>
      </c>
      <c r="R43" s="166" t="s">
        <v>3787</v>
      </c>
      <c r="S43" s="166" t="s">
        <v>3933</v>
      </c>
      <c r="T43" s="166" t="s">
        <v>3934</v>
      </c>
      <c r="U43" s="166" t="s">
        <v>3935</v>
      </c>
      <c r="V43" s="166" t="s">
        <v>359</v>
      </c>
      <c r="W43" s="166" t="s">
        <v>983</v>
      </c>
      <c r="X43" s="167">
        <v>112127525</v>
      </c>
      <c r="Y43" s="167">
        <v>115502820</v>
      </c>
      <c r="Z43" s="168">
        <v>45999</v>
      </c>
      <c r="AA43" s="166" t="s">
        <v>3894</v>
      </c>
      <c r="AB43" s="166" t="s">
        <v>3895</v>
      </c>
      <c r="AC43" s="166" t="s">
        <v>3732</v>
      </c>
      <c r="AD43" s="169">
        <v>1</v>
      </c>
      <c r="AE43" s="170">
        <v>1</v>
      </c>
      <c r="AF43" s="169">
        <v>1</v>
      </c>
      <c r="AG43" s="166" t="s">
        <v>3896</v>
      </c>
      <c r="AH43" s="166"/>
      <c r="AI43" s="166"/>
      <c r="AJ43" s="166"/>
      <c r="AK43" s="166"/>
      <c r="AL43" s="166"/>
    </row>
    <row r="44" spans="1:38" x14ac:dyDescent="0.3">
      <c r="A4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" s="25">
        <f ca="1">SUM((TODAY())-Table2[[#This Row],[PO Date]])</f>
        <v>3</v>
      </c>
      <c r="C44" s="25" t="str">
        <f>Table2[[#This Row],[Trim Trk: ]]</f>
        <v>21285</v>
      </c>
      <c r="D44" s="228" t="str">
        <f>CONCATENATE(Table2[[#This Row],[First Name]]," ",Table2[[#This Row],[Last name]])</f>
        <v>JORGE SORIANO</v>
      </c>
      <c r="E44" s="229" t="str">
        <f>IFERROR(VLOOKUP(Table2[[#This Row],[Rental under Name: ]], 'TPMS-Auto'!C:G,5,0),"RESEARCH!!")</f>
        <v>JSORIAN</v>
      </c>
      <c r="F44" s="228" t="str">
        <f>IFERROR(VLOOKUP(Table2[[#This Row],[Trim Trk: ]],'TPMS-Auto'!A:C, 3, 0), "Not assigned in TPMS!!")</f>
        <v>JORGE SORIANO</v>
      </c>
      <c r="G44" s="229" t="str">
        <f>IFERROR(VLOOKUP(Table2[[#This Row],[Trim Trk: ]],'TPMS-Auto'!A:G, 7, 0), "Not assigned in TPMS!!")</f>
        <v>JSORIAN</v>
      </c>
      <c r="H44" s="69" t="str">
        <f>IFERROR(VLOOKUP(Table2[[#This Row],[Trim Trk: ]],'TPMS-Auto'!A:Y, 25, 0), "Not assigned in TPMS!!")</f>
        <v>411 CALIFORNIA AVE</v>
      </c>
      <c r="I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" s="229" t="str">
        <f>IF(N44=N43, "Yes", "No")</f>
        <v>No</v>
      </c>
      <c r="K44" s="229" t="str">
        <f>IFERROR(VLOOKUP(Table2[[#This Row],[Trim Trk: ]], Enterprise!A:AL, 25, 0),"NotonEnterpriseReporting")</f>
        <v>NotonEnterpriseReporting</v>
      </c>
      <c r="L4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" s="229" t="str">
        <f>IF(Table2[[#This Row],[Rental Vendor]]="ENTERPRISE RENT-A-CAR INC.", "Enterprise", IF(Table2[[#This Row],[Rental Vendor]]="ENTERPRISE TOLLS/TOLL CHARGES", "Enterprise", "NotEnterprise"))</f>
        <v>Enterprise</v>
      </c>
      <c r="N44" s="228" t="str">
        <f>LEFT(Table2[[#This Row],[Vehicle Number]],5)</f>
        <v>21285</v>
      </c>
      <c r="O44" s="166" t="s">
        <v>209</v>
      </c>
      <c r="P44" s="166" t="s">
        <v>347</v>
      </c>
      <c r="Q44" s="166" t="s">
        <v>3751</v>
      </c>
      <c r="R44" s="166" t="s">
        <v>3780</v>
      </c>
      <c r="S44" s="166" t="s">
        <v>4718</v>
      </c>
      <c r="T44" s="166" t="s">
        <v>7113</v>
      </c>
      <c r="U44" s="166" t="s">
        <v>349</v>
      </c>
      <c r="V44" s="166" t="s">
        <v>7115</v>
      </c>
      <c r="W44" s="166" t="s">
        <v>297</v>
      </c>
      <c r="X44" s="167">
        <v>116664127</v>
      </c>
      <c r="Y44" s="167">
        <v>117023384</v>
      </c>
      <c r="Z44" s="168">
        <v>46083</v>
      </c>
      <c r="AA44" s="166" t="s">
        <v>3730</v>
      </c>
      <c r="AB44" s="166" t="s">
        <v>3731</v>
      </c>
      <c r="AC44" s="166" t="s">
        <v>3732</v>
      </c>
      <c r="AD44" s="169">
        <v>270</v>
      </c>
      <c r="AE44" s="170">
        <v>6</v>
      </c>
      <c r="AF44" s="169">
        <v>45</v>
      </c>
      <c r="AG44" s="166" t="s">
        <v>3854</v>
      </c>
      <c r="AH44" s="166"/>
      <c r="AI44" s="166"/>
      <c r="AJ44" s="166"/>
      <c r="AK44" s="166"/>
      <c r="AL44" s="166"/>
    </row>
    <row r="45" spans="1:38" x14ac:dyDescent="0.3">
      <c r="A4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" s="25">
        <f ca="1">SUM((TODAY())-Table2[[#This Row],[PO Date]])</f>
        <v>3</v>
      </c>
      <c r="C45" s="25" t="str">
        <f>Table2[[#This Row],[Trim Trk: ]]</f>
        <v>21315</v>
      </c>
      <c r="D45" s="228" t="str">
        <f>CONCATENATE(Table2[[#This Row],[First Name]]," ",Table2[[#This Row],[Last name]])</f>
        <v>SIMEON SENA</v>
      </c>
      <c r="E45" s="229" t="str">
        <f>IFERROR(VLOOKUP(Table2[[#This Row],[Rental under Name: ]], 'TPMS-Auto'!C:G,5,0),"RESEARCH!!")</f>
        <v>SSENA</v>
      </c>
      <c r="F45" s="228" t="str">
        <f>IFERROR(VLOOKUP(Table2[[#This Row],[Trim Trk: ]],'TPMS-Auto'!A:C, 3, 0), "Not assigned in TPMS!!")</f>
        <v>SIMEON SENA</v>
      </c>
      <c r="G45" s="229" t="str">
        <f>IFERROR(VLOOKUP(Table2[[#This Row],[Trim Trk: ]],'TPMS-Auto'!A:G, 7, 0), "Not assigned in TPMS!!")</f>
        <v>SSENA</v>
      </c>
      <c r="H45" s="69" t="str">
        <f>IFERROR(VLOOKUP(Table2[[#This Row],[Trim Trk: ]],'TPMS-Auto'!A:Y, 25, 0), "Not assigned in TPMS!!")</f>
        <v>5144 RYBOLT RD</v>
      </c>
      <c r="I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" s="229" t="str">
        <f>IF(N45=N44, "Yes", "No")</f>
        <v>No</v>
      </c>
      <c r="K45" s="229" t="str">
        <f>IFERROR(VLOOKUP(Table2[[#This Row],[Trim Trk: ]], Enterprise!A:AL, 25, 0),"NotonEnterpriseReporting")</f>
        <v>NotonEnterpriseReporting</v>
      </c>
      <c r="L4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" s="229" t="str">
        <f>IF(Table2[[#This Row],[Rental Vendor]]="ENTERPRISE RENT-A-CAR INC.", "Enterprise", IF(Table2[[#This Row],[Rental Vendor]]="ENTERPRISE TOLLS/TOLL CHARGES", "Enterprise", "NotEnterprise"))</f>
        <v>Enterprise</v>
      </c>
      <c r="N45" s="228" t="str">
        <f>LEFT(Table2[[#This Row],[Vehicle Number]],5)</f>
        <v>21315</v>
      </c>
      <c r="O45" s="166" t="s">
        <v>209</v>
      </c>
      <c r="P45" s="166" t="s">
        <v>6918</v>
      </c>
      <c r="Q45" s="166" t="s">
        <v>3751</v>
      </c>
      <c r="R45" s="166" t="s">
        <v>3735</v>
      </c>
      <c r="S45" s="166" t="s">
        <v>6924</v>
      </c>
      <c r="T45" s="166" t="s">
        <v>6923</v>
      </c>
      <c r="U45" s="166" t="s">
        <v>6922</v>
      </c>
      <c r="V45" s="166" t="s">
        <v>597</v>
      </c>
      <c r="W45" s="166" t="s">
        <v>260</v>
      </c>
      <c r="X45" s="167">
        <v>116668395</v>
      </c>
      <c r="Y45" s="167">
        <v>117020840</v>
      </c>
      <c r="Z45" s="168">
        <v>46083</v>
      </c>
      <c r="AA45" s="166" t="s">
        <v>3730</v>
      </c>
      <c r="AB45" s="166" t="s">
        <v>3731</v>
      </c>
      <c r="AC45" s="166" t="s">
        <v>3732</v>
      </c>
      <c r="AD45" s="169">
        <v>288.75</v>
      </c>
      <c r="AE45" s="170">
        <v>5</v>
      </c>
      <c r="AF45" s="169">
        <v>57.75</v>
      </c>
      <c r="AG45" s="166" t="s">
        <v>3854</v>
      </c>
      <c r="AH45" s="166" t="s">
        <v>3903</v>
      </c>
      <c r="AI45" s="166" t="s">
        <v>31365</v>
      </c>
      <c r="AJ45" s="166" t="s">
        <v>597</v>
      </c>
      <c r="AK45" s="166" t="s">
        <v>260</v>
      </c>
      <c r="AL45" s="166" t="s">
        <v>31366</v>
      </c>
    </row>
    <row r="46" spans="1:38" x14ac:dyDescent="0.3">
      <c r="A4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" s="25">
        <f ca="1">SUM((TODAY())-Table2[[#This Row],[PO Date]])</f>
        <v>101</v>
      </c>
      <c r="C46" s="25" t="str">
        <f>Table2[[#This Row],[Trim Trk: ]]</f>
        <v>21365</v>
      </c>
      <c r="D46" s="228" t="str">
        <f>CONCATENATE(Table2[[#This Row],[First Name]]," ",Table2[[#This Row],[Last name]])</f>
        <v>TOM WEBER</v>
      </c>
      <c r="E46" s="229" t="str">
        <f>IFERROR(VLOOKUP(Table2[[#This Row],[Rental under Name: ]], 'TPMS-Auto'!C:G,5,0),"RESEARCH!!")</f>
        <v>RESEARCH!!</v>
      </c>
      <c r="F46" s="228" t="str">
        <f>IFERROR(VLOOKUP(Table2[[#This Row],[Trim Trk: ]],'TPMS-Auto'!A:C, 3, 0), "Not assigned in TPMS!!")</f>
        <v>Not assigned in TPMS!!</v>
      </c>
      <c r="G46" s="229" t="str">
        <f>IFERROR(VLOOKUP(Table2[[#This Row],[Trim Trk: ]],'TPMS-Auto'!A:G, 7, 0), "Not assigned in TPMS!!")</f>
        <v>Not assigned in TPMS!!</v>
      </c>
      <c r="H46" s="69" t="str">
        <f>IFERROR(VLOOKUP(Table2[[#This Row],[Trim Trk: ]],'TPMS-Auto'!A:Y, 25, 0), "Not assigned in TPMS!!")</f>
        <v>Not assigned in TPMS!!</v>
      </c>
      <c r="I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" s="229" t="str">
        <f>IF(N46=N45, "Yes", "No")</f>
        <v>No</v>
      </c>
      <c r="K46" s="229" t="str">
        <f>IFERROR(VLOOKUP(Table2[[#This Row],[Trim Trk: ]], Enterprise!A:AL, 25, 0),"NotonEnterpriseReporting")</f>
        <v>OPEN</v>
      </c>
      <c r="L4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" s="229" t="str">
        <f>IF(Table2[[#This Row],[Rental Vendor]]="ENTERPRISE RENT-A-CAR INC.", "Enterprise", IF(Table2[[#This Row],[Rental Vendor]]="ENTERPRISE TOLLS/TOLL CHARGES", "Enterprise", "NotEnterprise"))</f>
        <v>Enterprise</v>
      </c>
      <c r="N46" s="228" t="str">
        <f>LEFT(Table2[[#This Row],[Vehicle Number]],5)</f>
        <v>21365</v>
      </c>
      <c r="O46" s="166" t="s">
        <v>209</v>
      </c>
      <c r="P46" s="166" t="s">
        <v>354</v>
      </c>
      <c r="Q46" s="166" t="s">
        <v>3751</v>
      </c>
      <c r="R46" s="166" t="s">
        <v>3936</v>
      </c>
      <c r="S46" s="166" t="s">
        <v>3937</v>
      </c>
      <c r="T46" s="166" t="s">
        <v>3938</v>
      </c>
      <c r="U46" s="166" t="s">
        <v>3939</v>
      </c>
      <c r="V46" s="166" t="s">
        <v>3940</v>
      </c>
      <c r="W46" s="166" t="s">
        <v>1502</v>
      </c>
      <c r="X46" s="167">
        <v>114959956</v>
      </c>
      <c r="Y46" s="167">
        <v>115293338</v>
      </c>
      <c r="Z46" s="168">
        <v>45985</v>
      </c>
      <c r="AA46" s="166" t="s">
        <v>3730</v>
      </c>
      <c r="AB46" s="166" t="s">
        <v>3731</v>
      </c>
      <c r="AC46" s="166" t="s">
        <v>3732</v>
      </c>
      <c r="AD46" s="169">
        <v>455</v>
      </c>
      <c r="AE46" s="170">
        <v>7</v>
      </c>
      <c r="AF46" s="169">
        <v>65</v>
      </c>
      <c r="AG46" s="166" t="s">
        <v>3854</v>
      </c>
      <c r="AH46" s="166" t="s">
        <v>3941</v>
      </c>
      <c r="AI46" s="166" t="s">
        <v>3942</v>
      </c>
      <c r="AJ46" s="166" t="s">
        <v>3940</v>
      </c>
      <c r="AK46" s="166" t="s">
        <v>1502</v>
      </c>
      <c r="AL46" s="166" t="s">
        <v>3943</v>
      </c>
    </row>
    <row r="47" spans="1:38" x14ac:dyDescent="0.3">
      <c r="A4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" s="25">
        <f ca="1">SUM((TODAY())-Table2[[#This Row],[PO Date]])</f>
        <v>45</v>
      </c>
      <c r="C47" s="25" t="str">
        <f>Table2[[#This Row],[Trim Trk: ]]</f>
        <v>21481</v>
      </c>
      <c r="D47" s="228" t="str">
        <f>CONCATENATE(Table2[[#This Row],[First Name]]," ",Table2[[#This Row],[Last name]])</f>
        <v>MOHAMMAD JALIL HAIDARI</v>
      </c>
      <c r="E47" s="229" t="str">
        <f>IFERROR(VLOOKUP(Table2[[#This Row],[Rental under Name: ]], 'TPMS-Auto'!C:G,5,0),"RESEARCH!!")</f>
        <v>MHAIDAR</v>
      </c>
      <c r="F47" s="228" t="str">
        <f>IFERROR(VLOOKUP(Table2[[#This Row],[Trim Trk: ]],'TPMS-Auto'!A:C, 3, 0), "Not assigned in TPMS!!")</f>
        <v>MOHAMMAD JALIL HAIDARI</v>
      </c>
      <c r="G47" s="229" t="str">
        <f>IFERROR(VLOOKUP(Table2[[#This Row],[Trim Trk: ]],'TPMS-Auto'!A:G, 7, 0), "Not assigned in TPMS!!")</f>
        <v>MHAIDAR</v>
      </c>
      <c r="H47" s="69" t="str">
        <f>IFERROR(VLOOKUP(Table2[[#This Row],[Trim Trk: ]],'TPMS-Auto'!A:Y, 25, 0), "Not assigned in TPMS!!")</f>
        <v>5320 SATTERFIELD DR</v>
      </c>
      <c r="I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" s="229" t="str">
        <f>IF(N47=N46, "Yes", "No")</f>
        <v>No</v>
      </c>
      <c r="K47" s="229" t="str">
        <f>IFERROR(VLOOKUP(Table2[[#This Row],[Trim Trk: ]], Enterprise!A:AL, 25, 0),"NotonEnterpriseReporting")</f>
        <v>NotonEnterpriseReporting</v>
      </c>
      <c r="L4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" s="229" t="str">
        <f>IF(Table2[[#This Row],[Rental Vendor]]="ENTERPRISE RENT-A-CAR INC.", "Enterprise", IF(Table2[[#This Row],[Rental Vendor]]="ENTERPRISE TOLLS/TOLL CHARGES", "Enterprise", "NotEnterprise"))</f>
        <v>Enterprise</v>
      </c>
      <c r="N47" s="228" t="str">
        <f>LEFT(Table2[[#This Row],[Vehicle Number]],5)</f>
        <v>21481</v>
      </c>
      <c r="O47" s="166" t="s">
        <v>209</v>
      </c>
      <c r="P47" s="166" t="s">
        <v>3944</v>
      </c>
      <c r="Q47" s="166" t="s">
        <v>3751</v>
      </c>
      <c r="R47" s="166" t="s">
        <v>3851</v>
      </c>
      <c r="S47" s="166" t="s">
        <v>3945</v>
      </c>
      <c r="T47" s="166" t="s">
        <v>3946</v>
      </c>
      <c r="U47" s="166" t="s">
        <v>3947</v>
      </c>
      <c r="V47" s="166" t="s">
        <v>633</v>
      </c>
      <c r="W47" s="166" t="s">
        <v>328</v>
      </c>
      <c r="X47" s="167">
        <v>115768772</v>
      </c>
      <c r="Y47" s="167">
        <v>116113432</v>
      </c>
      <c r="Z47" s="168">
        <v>46041</v>
      </c>
      <c r="AA47" s="166" t="s">
        <v>3730</v>
      </c>
      <c r="AB47" s="166" t="s">
        <v>3731</v>
      </c>
      <c r="AC47" s="166" t="s">
        <v>3732</v>
      </c>
      <c r="AD47" s="169">
        <v>449.75</v>
      </c>
      <c r="AE47" s="170">
        <v>5</v>
      </c>
      <c r="AF47" s="169">
        <v>89.95</v>
      </c>
      <c r="AG47" s="166" t="s">
        <v>3854</v>
      </c>
      <c r="AH47" s="166"/>
      <c r="AI47" s="166"/>
      <c r="AJ47" s="166"/>
      <c r="AK47" s="166"/>
      <c r="AL47" s="166"/>
    </row>
    <row r="48" spans="1:38" x14ac:dyDescent="0.3">
      <c r="A4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" s="25">
        <f ca="1">SUM((TODAY())-Table2[[#This Row],[PO Date]])</f>
        <v>180</v>
      </c>
      <c r="C48" s="25" t="str">
        <f>Table2[[#This Row],[Trim Trk: ]]</f>
        <v>21535</v>
      </c>
      <c r="D48" s="228" t="str">
        <f>CONCATENATE(Table2[[#This Row],[First Name]]," ",Table2[[#This Row],[Last name]])</f>
        <v>RICHARD MANEGO</v>
      </c>
      <c r="E48" s="229" t="str">
        <f>IFERROR(VLOOKUP(Table2[[#This Row],[Rental under Name: ]], 'TPMS-Auto'!C:G,5,0),"RESEARCH!!")</f>
        <v>RMANEGO</v>
      </c>
      <c r="F48" s="228" t="str">
        <f>IFERROR(VLOOKUP(Table2[[#This Row],[Trim Trk: ]],'TPMS-Auto'!A:C, 3, 0), "Not assigned in TPMS!!")</f>
        <v>RICHARD MANEGO</v>
      </c>
      <c r="G48" s="229" t="str">
        <f>IFERROR(VLOOKUP(Table2[[#This Row],[Trim Trk: ]],'TPMS-Auto'!A:G, 7, 0), "Not assigned in TPMS!!")</f>
        <v>RMANEGO</v>
      </c>
      <c r="H48" s="69" t="str">
        <f>IFERROR(VLOOKUP(Table2[[#This Row],[Trim Trk: ]],'TPMS-Auto'!A:Y, 25, 0), "Not assigned in TPMS!!")</f>
        <v>1603 23rd St</v>
      </c>
      <c r="I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" s="229" t="str">
        <f>IF(N48=N47, "Yes", "No")</f>
        <v>No</v>
      </c>
      <c r="K48" s="229" t="str">
        <f>IFERROR(VLOOKUP(Table2[[#This Row],[Trim Trk: ]], Enterprise!A:AL, 25, 0),"NotonEnterpriseReporting")</f>
        <v>OPEN</v>
      </c>
      <c r="L4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" s="229" t="str">
        <f>IF(Table2[[#This Row],[Rental Vendor]]="ENTERPRISE RENT-A-CAR INC.", "Enterprise", IF(Table2[[#This Row],[Rental Vendor]]="ENTERPRISE TOLLS/TOLL CHARGES", "Enterprise", "NotEnterprise"))</f>
        <v>Enterprise</v>
      </c>
      <c r="N48" s="228" t="str">
        <f>LEFT(Table2[[#This Row],[Vehicle Number]],5)</f>
        <v>21535</v>
      </c>
      <c r="O48" s="166" t="s">
        <v>209</v>
      </c>
      <c r="P48" s="166" t="s">
        <v>3297</v>
      </c>
      <c r="Q48" s="166" t="s">
        <v>3751</v>
      </c>
      <c r="R48" s="166" t="s">
        <v>3787</v>
      </c>
      <c r="S48" s="166" t="s">
        <v>3953</v>
      </c>
      <c r="T48" s="166" t="s">
        <v>3954</v>
      </c>
      <c r="U48" s="166" t="s">
        <v>3299</v>
      </c>
      <c r="V48" s="166" t="s">
        <v>868</v>
      </c>
      <c r="W48" s="166" t="s">
        <v>477</v>
      </c>
      <c r="X48" s="167">
        <v>113564023</v>
      </c>
      <c r="Y48" s="167">
        <v>113869237</v>
      </c>
      <c r="Z48" s="168">
        <v>45906</v>
      </c>
      <c r="AA48" s="166" t="s">
        <v>3730</v>
      </c>
      <c r="AB48" s="166" t="s">
        <v>3731</v>
      </c>
      <c r="AC48" s="166" t="s">
        <v>3732</v>
      </c>
      <c r="AD48" s="169">
        <v>680</v>
      </c>
      <c r="AE48" s="170">
        <v>10</v>
      </c>
      <c r="AF48" s="169">
        <v>68</v>
      </c>
      <c r="AG48" s="166" t="s">
        <v>3854</v>
      </c>
      <c r="AH48" s="166"/>
      <c r="AI48" s="166"/>
      <c r="AJ48" s="166"/>
      <c r="AK48" s="166"/>
      <c r="AL48" s="166"/>
    </row>
    <row r="49" spans="1:38" x14ac:dyDescent="0.3">
      <c r="A4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" s="25">
        <f ca="1">SUM((TODAY())-Table2[[#This Row],[PO Date]])</f>
        <v>13</v>
      </c>
      <c r="C49" s="25" t="str">
        <f>Table2[[#This Row],[Trim Trk: ]]</f>
        <v>21535</v>
      </c>
      <c r="D49" s="228" t="str">
        <f>CONCATENATE(Table2[[#This Row],[First Name]]," ",Table2[[#This Row],[Last name]])</f>
        <v>RICHARD MANEGO</v>
      </c>
      <c r="E49" s="229" t="str">
        <f>IFERROR(VLOOKUP(Table2[[#This Row],[Rental under Name: ]], 'TPMS-Auto'!C:G,5,0),"RESEARCH!!")</f>
        <v>RMANEGO</v>
      </c>
      <c r="F49" s="228" t="str">
        <f>IFERROR(VLOOKUP(Table2[[#This Row],[Trim Trk: ]],'TPMS-Auto'!A:C, 3, 0), "Not assigned in TPMS!!")</f>
        <v>RICHARD MANEGO</v>
      </c>
      <c r="G49" s="229" t="str">
        <f>IFERROR(VLOOKUP(Table2[[#This Row],[Trim Trk: ]],'TPMS-Auto'!A:G, 7, 0), "Not assigned in TPMS!!")</f>
        <v>RMANEGO</v>
      </c>
      <c r="H49" s="69" t="str">
        <f>IFERROR(VLOOKUP(Table2[[#This Row],[Trim Trk: ]],'TPMS-Auto'!A:Y, 25, 0), "Not assigned in TPMS!!")</f>
        <v>1603 23rd St</v>
      </c>
      <c r="I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" s="229" t="str">
        <f>IF(N49=N48, "Yes", "No")</f>
        <v>Yes</v>
      </c>
      <c r="K49" s="229" t="str">
        <f>IFERROR(VLOOKUP(Table2[[#This Row],[Trim Trk: ]], Enterprise!A:AL, 25, 0),"NotonEnterpriseReporting")</f>
        <v>OPEN</v>
      </c>
      <c r="L4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" s="229" t="str">
        <f>IF(Table2[[#This Row],[Rental Vendor]]="ENTERPRISE RENT-A-CAR INC.", "Enterprise", IF(Table2[[#This Row],[Rental Vendor]]="ENTERPRISE TOLLS/TOLL CHARGES", "Enterprise", "NotEnterprise"))</f>
        <v>Enterprise</v>
      </c>
      <c r="N49" s="228" t="str">
        <f>LEFT(Table2[[#This Row],[Vehicle Number]],5)</f>
        <v>21535</v>
      </c>
      <c r="O49" s="166" t="s">
        <v>209</v>
      </c>
      <c r="P49" s="166" t="s">
        <v>3297</v>
      </c>
      <c r="Q49" s="166" t="s">
        <v>3751</v>
      </c>
      <c r="R49" s="166" t="s">
        <v>3787</v>
      </c>
      <c r="S49" s="166" t="s">
        <v>3953</v>
      </c>
      <c r="T49" s="166" t="s">
        <v>3954</v>
      </c>
      <c r="U49" s="166" t="s">
        <v>3299</v>
      </c>
      <c r="V49" s="166" t="s">
        <v>868</v>
      </c>
      <c r="W49" s="166" t="s">
        <v>477</v>
      </c>
      <c r="X49" s="167">
        <v>116107973</v>
      </c>
      <c r="Y49" s="167">
        <v>116863027</v>
      </c>
      <c r="Z49" s="168">
        <v>46073</v>
      </c>
      <c r="AA49" s="166" t="s">
        <v>3730</v>
      </c>
      <c r="AB49" s="166" t="s">
        <v>3731</v>
      </c>
      <c r="AC49" s="166" t="s">
        <v>3732</v>
      </c>
      <c r="AD49" s="169">
        <v>455</v>
      </c>
      <c r="AE49" s="170">
        <v>7</v>
      </c>
      <c r="AF49" s="169">
        <v>65</v>
      </c>
      <c r="AG49" s="166" t="s">
        <v>3854</v>
      </c>
      <c r="AH49" s="166" t="s">
        <v>3955</v>
      </c>
      <c r="AI49" s="166" t="s">
        <v>3956</v>
      </c>
      <c r="AJ49" s="166" t="s">
        <v>3957</v>
      </c>
      <c r="AK49" s="166" t="s">
        <v>477</v>
      </c>
      <c r="AL49" s="166" t="s">
        <v>3958</v>
      </c>
    </row>
    <row r="50" spans="1:38" x14ac:dyDescent="0.3">
      <c r="A5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" s="25">
        <f ca="1">SUM((TODAY())-Table2[[#This Row],[PO Date]])</f>
        <v>83</v>
      </c>
      <c r="C50" s="25" t="str">
        <f>Table2[[#This Row],[Trim Trk: ]]</f>
        <v>21555</v>
      </c>
      <c r="D50" s="228" t="str">
        <f>CONCATENATE(Table2[[#This Row],[First Name]]," ",Table2[[#This Row],[Last name]])</f>
        <v>GREGORY LEBAN JR</v>
      </c>
      <c r="E50" s="229" t="str">
        <f>IFERROR(VLOOKUP(Table2[[#This Row],[Rental under Name: ]], 'TPMS-Auto'!C:G,5,0),"RESEARCH!!")</f>
        <v>RESEARCH!!</v>
      </c>
      <c r="F50" s="228" t="str">
        <f>IFERROR(VLOOKUP(Table2[[#This Row],[Trim Trk: ]],'TPMS-Auto'!A:C, 3, 0), "Not assigned in TPMS!!")</f>
        <v>MONTORIEL JONES</v>
      </c>
      <c r="G50" s="229" t="str">
        <f>IFERROR(VLOOKUP(Table2[[#This Row],[Trim Trk: ]],'TPMS-Auto'!A:G, 7, 0), "Not assigned in TPMS!!")</f>
        <v>MJONE14</v>
      </c>
      <c r="H50" s="69" t="str">
        <f>IFERROR(VLOOKUP(Table2[[#This Row],[Trim Trk: ]],'TPMS-Auto'!A:Y, 25, 0), "Not assigned in TPMS!!")</f>
        <v>Not on HR File</v>
      </c>
      <c r="I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" s="229" t="str">
        <f>IF(N50=N49, "Yes", "No")</f>
        <v>No</v>
      </c>
      <c r="K50" s="229" t="str">
        <f>IFERROR(VLOOKUP(Table2[[#This Row],[Trim Trk: ]], Enterprise!A:AL, 25, 0),"NotonEnterpriseReporting")</f>
        <v>NotonEnterpriseReporting</v>
      </c>
      <c r="L5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" s="229" t="str">
        <f>IF(Table2[[#This Row],[Rental Vendor]]="ENTERPRISE RENT-A-CAR INC.", "Enterprise", IF(Table2[[#This Row],[Rental Vendor]]="ENTERPRISE TOLLS/TOLL CHARGES", "Enterprise", "NotEnterprise"))</f>
        <v>Enterprise</v>
      </c>
      <c r="N50" s="228" t="str">
        <f>LEFT(Table2[[#This Row],[Vehicle Number]],5)</f>
        <v>21555</v>
      </c>
      <c r="O50" s="166" t="s">
        <v>209</v>
      </c>
      <c r="P50" s="166" t="s">
        <v>3959</v>
      </c>
      <c r="Q50" s="166" t="s">
        <v>3751</v>
      </c>
      <c r="R50" s="166" t="s">
        <v>3787</v>
      </c>
      <c r="S50" s="166" t="s">
        <v>3960</v>
      </c>
      <c r="T50" s="166" t="s">
        <v>3961</v>
      </c>
      <c r="U50" s="166" t="s">
        <v>3962</v>
      </c>
      <c r="V50" s="166" t="s">
        <v>3963</v>
      </c>
      <c r="W50" s="166" t="s">
        <v>287</v>
      </c>
      <c r="X50" s="167">
        <v>112673543</v>
      </c>
      <c r="Y50" s="167">
        <v>115607671</v>
      </c>
      <c r="Z50" s="168">
        <v>46003</v>
      </c>
      <c r="AA50" s="166" t="s">
        <v>3894</v>
      </c>
      <c r="AB50" s="166" t="s">
        <v>3895</v>
      </c>
      <c r="AC50" s="166" t="s">
        <v>3732</v>
      </c>
      <c r="AD50" s="169">
        <v>1</v>
      </c>
      <c r="AE50" s="170">
        <v>1</v>
      </c>
      <c r="AF50" s="169">
        <v>1</v>
      </c>
      <c r="AG50" s="166" t="s">
        <v>3896</v>
      </c>
      <c r="AH50" s="166"/>
      <c r="AI50" s="166"/>
      <c r="AJ50" s="166"/>
      <c r="AK50" s="166"/>
      <c r="AL50" s="166"/>
    </row>
    <row r="51" spans="1:38" x14ac:dyDescent="0.3">
      <c r="A5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" s="25">
        <f ca="1">SUM((TODAY())-Table2[[#This Row],[PO Date]])</f>
        <v>13</v>
      </c>
      <c r="C51" s="25" t="str">
        <f>Table2[[#This Row],[Trim Trk: ]]</f>
        <v>21555</v>
      </c>
      <c r="D51" s="228" t="str">
        <f>CONCATENATE(Table2[[#This Row],[First Name]]," ",Table2[[#This Row],[Last name]])</f>
        <v>GREGORY LEBAN JR</v>
      </c>
      <c r="E51" s="229" t="str">
        <f>IFERROR(VLOOKUP(Table2[[#This Row],[Rental under Name: ]], 'TPMS-Auto'!C:G,5,0),"RESEARCH!!")</f>
        <v>RESEARCH!!</v>
      </c>
      <c r="F51" s="228" t="str">
        <f>IFERROR(VLOOKUP(Table2[[#This Row],[Trim Trk: ]],'TPMS-Auto'!A:C, 3, 0), "Not assigned in TPMS!!")</f>
        <v>MONTORIEL JONES</v>
      </c>
      <c r="G51" s="229" t="str">
        <f>IFERROR(VLOOKUP(Table2[[#This Row],[Trim Trk: ]],'TPMS-Auto'!A:G, 7, 0), "Not assigned in TPMS!!")</f>
        <v>MJONE14</v>
      </c>
      <c r="H51" s="69" t="str">
        <f>IFERROR(VLOOKUP(Table2[[#This Row],[Trim Trk: ]],'TPMS-Auto'!A:Y, 25, 0), "Not assigned in TPMS!!")</f>
        <v>Not on HR File</v>
      </c>
      <c r="I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" s="229" t="str">
        <f>IF(N51=N50, "Yes", "No")</f>
        <v>Yes</v>
      </c>
      <c r="K51" s="229" t="str">
        <f>IFERROR(VLOOKUP(Table2[[#This Row],[Trim Trk: ]], Enterprise!A:AL, 25, 0),"NotonEnterpriseReporting")</f>
        <v>NotonEnterpriseReporting</v>
      </c>
      <c r="L5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" s="229" t="str">
        <f>IF(Table2[[#This Row],[Rental Vendor]]="ENTERPRISE RENT-A-CAR INC.", "Enterprise", IF(Table2[[#This Row],[Rental Vendor]]="ENTERPRISE TOLLS/TOLL CHARGES", "Enterprise", "NotEnterprise"))</f>
        <v>Enterprise</v>
      </c>
      <c r="N51" s="228" t="str">
        <f>LEFT(Table2[[#This Row],[Vehicle Number]],5)</f>
        <v>21555</v>
      </c>
      <c r="O51" s="166" t="s">
        <v>209</v>
      </c>
      <c r="P51" s="166" t="s">
        <v>3959</v>
      </c>
      <c r="Q51" s="166" t="s">
        <v>3751</v>
      </c>
      <c r="R51" s="166" t="s">
        <v>3787</v>
      </c>
      <c r="S51" s="166" t="s">
        <v>3960</v>
      </c>
      <c r="T51" s="166" t="s">
        <v>3961</v>
      </c>
      <c r="U51" s="166" t="s">
        <v>3962</v>
      </c>
      <c r="V51" s="166" t="s">
        <v>3963</v>
      </c>
      <c r="W51" s="166" t="s">
        <v>287</v>
      </c>
      <c r="X51" s="167">
        <v>114446547</v>
      </c>
      <c r="Y51" s="167">
        <v>116875756</v>
      </c>
      <c r="Z51" s="168">
        <v>46073</v>
      </c>
      <c r="AA51" s="166" t="s">
        <v>3894</v>
      </c>
      <c r="AB51" s="166" t="s">
        <v>3895</v>
      </c>
      <c r="AC51" s="166" t="s">
        <v>3732</v>
      </c>
      <c r="AD51" s="169">
        <v>1</v>
      </c>
      <c r="AE51" s="170">
        <v>1</v>
      </c>
      <c r="AF51" s="169">
        <v>1</v>
      </c>
      <c r="AG51" s="166" t="s">
        <v>3896</v>
      </c>
      <c r="AH51" s="166" t="s">
        <v>3964</v>
      </c>
      <c r="AI51" s="166" t="s">
        <v>3965</v>
      </c>
      <c r="AJ51" s="166" t="s">
        <v>3966</v>
      </c>
      <c r="AK51" s="166" t="s">
        <v>575</v>
      </c>
      <c r="AL51" s="166" t="s">
        <v>3967</v>
      </c>
    </row>
    <row r="52" spans="1:38" x14ac:dyDescent="0.3">
      <c r="A5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" s="25">
        <f ca="1">SUM((TODAY())-Table2[[#This Row],[PO Date]])</f>
        <v>168</v>
      </c>
      <c r="C52" s="25" t="str">
        <f>Table2[[#This Row],[Trim Trk: ]]</f>
        <v>21557</v>
      </c>
      <c r="D52" s="228" t="str">
        <f>CONCATENATE(Table2[[#This Row],[First Name]]," ",Table2[[#This Row],[Last name]])</f>
        <v>JAMES CHISOLM</v>
      </c>
      <c r="E52" s="229" t="str">
        <f>IFERROR(VLOOKUP(Table2[[#This Row],[Rental under Name: ]], 'TPMS-Auto'!C:G,5,0),"RESEARCH!!")</f>
        <v>JCHISOL</v>
      </c>
      <c r="F52" s="228" t="str">
        <f>IFERROR(VLOOKUP(Table2[[#This Row],[Trim Trk: ]],'TPMS-Auto'!A:C, 3, 0), "Not assigned in TPMS!!")</f>
        <v>JAMES CHISOLM</v>
      </c>
      <c r="G52" s="229" t="str">
        <f>IFERROR(VLOOKUP(Table2[[#This Row],[Trim Trk: ]],'TPMS-Auto'!A:G, 7, 0), "Not assigned in TPMS!!")</f>
        <v>JCHISOL</v>
      </c>
      <c r="H52" s="69" t="str">
        <f>IFERROR(VLOOKUP(Table2[[#This Row],[Trim Trk: ]],'TPMS-Auto'!A:Y, 25, 0), "Not assigned in TPMS!!")</f>
        <v>755 TINSLEY CHISOLM RD</v>
      </c>
      <c r="I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" s="229" t="str">
        <f>IF(N52=N51, "Yes", "No")</f>
        <v>No</v>
      </c>
      <c r="K52" s="229" t="str">
        <f>IFERROR(VLOOKUP(Table2[[#This Row],[Trim Trk: ]], Enterprise!A:AL, 25, 0),"NotonEnterpriseReporting")</f>
        <v>OPEN</v>
      </c>
      <c r="L5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" s="229" t="str">
        <f>IF(Table2[[#This Row],[Rental Vendor]]="ENTERPRISE RENT-A-CAR INC.", "Enterprise", IF(Table2[[#This Row],[Rental Vendor]]="ENTERPRISE TOLLS/TOLL CHARGES", "Enterprise", "NotEnterprise"))</f>
        <v>Enterprise</v>
      </c>
      <c r="N52" s="228" t="str">
        <f>LEFT(Table2[[#This Row],[Vehicle Number]],5)</f>
        <v>21557</v>
      </c>
      <c r="O52" s="166" t="s">
        <v>209</v>
      </c>
      <c r="P52" s="166" t="s">
        <v>1911</v>
      </c>
      <c r="Q52" s="166" t="s">
        <v>3751</v>
      </c>
      <c r="R52" s="166" t="s">
        <v>3787</v>
      </c>
      <c r="S52" s="166" t="s">
        <v>3968</v>
      </c>
      <c r="T52" s="166" t="s">
        <v>3969</v>
      </c>
      <c r="U52" s="166" t="s">
        <v>1913</v>
      </c>
      <c r="V52" s="166" t="s">
        <v>3970</v>
      </c>
      <c r="W52" s="166" t="s">
        <v>477</v>
      </c>
      <c r="X52" s="167">
        <v>112621175</v>
      </c>
      <c r="Y52" s="167">
        <v>114117935</v>
      </c>
      <c r="Z52" s="168">
        <v>45918</v>
      </c>
      <c r="AA52" s="166" t="s">
        <v>3730</v>
      </c>
      <c r="AB52" s="166" t="s">
        <v>3731</v>
      </c>
      <c r="AC52" s="166" t="s">
        <v>3732</v>
      </c>
      <c r="AD52" s="169">
        <v>345</v>
      </c>
      <c r="AE52" s="170">
        <v>5</v>
      </c>
      <c r="AF52" s="169">
        <v>69</v>
      </c>
      <c r="AG52" s="166" t="s">
        <v>3854</v>
      </c>
      <c r="AH52" s="166" t="s">
        <v>3971</v>
      </c>
      <c r="AI52" s="166" t="s">
        <v>3972</v>
      </c>
      <c r="AJ52" s="166" t="s">
        <v>1487</v>
      </c>
      <c r="AK52" s="166" t="s">
        <v>477</v>
      </c>
      <c r="AL52" s="166" t="s">
        <v>3973</v>
      </c>
    </row>
    <row r="53" spans="1:38" x14ac:dyDescent="0.3">
      <c r="A5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" s="25">
        <f ca="1">SUM((TODAY())-Table2[[#This Row],[PO Date]])</f>
        <v>168</v>
      </c>
      <c r="C53" s="25" t="str">
        <f>Table2[[#This Row],[Trim Trk: ]]</f>
        <v>21557</v>
      </c>
      <c r="D53" s="228" t="str">
        <f>CONCATENATE(Table2[[#This Row],[First Name]]," ",Table2[[#This Row],[Last name]])</f>
        <v>JAMES CHISOLM</v>
      </c>
      <c r="E53" s="229" t="str">
        <f>IFERROR(VLOOKUP(Table2[[#This Row],[Rental under Name: ]], 'TPMS-Auto'!C:G,5,0),"RESEARCH!!")</f>
        <v>JCHISOL</v>
      </c>
      <c r="F53" s="228" t="str">
        <f>IFERROR(VLOOKUP(Table2[[#This Row],[Trim Trk: ]],'TPMS-Auto'!A:C, 3, 0), "Not assigned in TPMS!!")</f>
        <v>JAMES CHISOLM</v>
      </c>
      <c r="G53" s="229" t="str">
        <f>IFERROR(VLOOKUP(Table2[[#This Row],[Trim Trk: ]],'TPMS-Auto'!A:G, 7, 0), "Not assigned in TPMS!!")</f>
        <v>JCHISOL</v>
      </c>
      <c r="H53" s="69" t="str">
        <f>IFERROR(VLOOKUP(Table2[[#This Row],[Trim Trk: ]],'TPMS-Auto'!A:Y, 25, 0), "Not assigned in TPMS!!")</f>
        <v>755 TINSLEY CHISOLM RD</v>
      </c>
      <c r="I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" s="229" t="str">
        <f>IF(N53=N52, "Yes", "No")</f>
        <v>Yes</v>
      </c>
      <c r="K53" s="229" t="str">
        <f>IFERROR(VLOOKUP(Table2[[#This Row],[Trim Trk: ]], Enterprise!A:AL, 25, 0),"NotonEnterpriseReporting")</f>
        <v>OPEN</v>
      </c>
      <c r="L5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" s="229" t="str">
        <f>IF(Table2[[#This Row],[Rental Vendor]]="ENTERPRISE RENT-A-CAR INC.", "Enterprise", IF(Table2[[#This Row],[Rental Vendor]]="ENTERPRISE TOLLS/TOLL CHARGES", "Enterprise", "NotEnterprise"))</f>
        <v>Enterprise</v>
      </c>
      <c r="N53" s="228" t="str">
        <f>LEFT(Table2[[#This Row],[Vehicle Number]],5)</f>
        <v>21557</v>
      </c>
      <c r="O53" s="166" t="s">
        <v>209</v>
      </c>
      <c r="P53" s="166" t="s">
        <v>1911</v>
      </c>
      <c r="Q53" s="166" t="s">
        <v>3751</v>
      </c>
      <c r="R53" s="166" t="s">
        <v>3787</v>
      </c>
      <c r="S53" s="166" t="s">
        <v>3968</v>
      </c>
      <c r="T53" s="166" t="s">
        <v>3969</v>
      </c>
      <c r="U53" s="166" t="s">
        <v>1913</v>
      </c>
      <c r="V53" s="166" t="s">
        <v>3970</v>
      </c>
      <c r="W53" s="166" t="s">
        <v>477</v>
      </c>
      <c r="X53" s="167">
        <v>112621175</v>
      </c>
      <c r="Y53" s="167">
        <v>114117935</v>
      </c>
      <c r="Z53" s="168">
        <v>45918</v>
      </c>
      <c r="AA53" s="166" t="s">
        <v>3974</v>
      </c>
      <c r="AB53" s="166" t="s">
        <v>3975</v>
      </c>
      <c r="AC53" s="166" t="s">
        <v>3732</v>
      </c>
      <c r="AD53" s="169">
        <v>0</v>
      </c>
      <c r="AE53" s="170">
        <v>0</v>
      </c>
      <c r="AF53" s="169" t="s">
        <v>3976</v>
      </c>
      <c r="AG53" s="166" t="s">
        <v>3854</v>
      </c>
      <c r="AH53" s="166" t="s">
        <v>3971</v>
      </c>
      <c r="AI53" s="166" t="s">
        <v>3972</v>
      </c>
      <c r="AJ53" s="166" t="s">
        <v>1487</v>
      </c>
      <c r="AK53" s="166" t="s">
        <v>477</v>
      </c>
      <c r="AL53" s="166" t="s">
        <v>3973</v>
      </c>
    </row>
    <row r="54" spans="1:38" x14ac:dyDescent="0.3">
      <c r="A5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" s="25">
        <f ca="1">SUM((TODAY())-Table2[[#This Row],[PO Date]])</f>
        <v>20</v>
      </c>
      <c r="C54" s="25" t="str">
        <f>Table2[[#This Row],[Trim Trk: ]]</f>
        <v>21557</v>
      </c>
      <c r="D54" s="228" t="str">
        <f>CONCATENATE(Table2[[#This Row],[First Name]]," ",Table2[[#This Row],[Last name]])</f>
        <v>JAMES CHISOLM</v>
      </c>
      <c r="E54" s="229" t="str">
        <f>IFERROR(VLOOKUP(Table2[[#This Row],[Rental under Name: ]], 'TPMS-Auto'!C:G,5,0),"RESEARCH!!")</f>
        <v>JCHISOL</v>
      </c>
      <c r="F54" s="228" t="str">
        <f>IFERROR(VLOOKUP(Table2[[#This Row],[Trim Trk: ]],'TPMS-Auto'!A:C, 3, 0), "Not assigned in TPMS!!")</f>
        <v>JAMES CHISOLM</v>
      </c>
      <c r="G54" s="229" t="str">
        <f>IFERROR(VLOOKUP(Table2[[#This Row],[Trim Trk: ]],'TPMS-Auto'!A:G, 7, 0), "Not assigned in TPMS!!")</f>
        <v>JCHISOL</v>
      </c>
      <c r="H54" s="69" t="str">
        <f>IFERROR(VLOOKUP(Table2[[#This Row],[Trim Trk: ]],'TPMS-Auto'!A:Y, 25, 0), "Not assigned in TPMS!!")</f>
        <v>755 TINSLEY CHISOLM RD</v>
      </c>
      <c r="I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" s="229" t="str">
        <f>IF(N54=N53, "Yes", "No")</f>
        <v>Yes</v>
      </c>
      <c r="K54" s="229" t="str">
        <f>IFERROR(VLOOKUP(Table2[[#This Row],[Trim Trk: ]], Enterprise!A:AL, 25, 0),"NotonEnterpriseReporting")</f>
        <v>OPEN</v>
      </c>
      <c r="L5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" s="229" t="str">
        <f>IF(Table2[[#This Row],[Rental Vendor]]="ENTERPRISE RENT-A-CAR INC.", "Enterprise", IF(Table2[[#This Row],[Rental Vendor]]="ENTERPRISE TOLLS/TOLL CHARGES", "Enterprise", "NotEnterprise"))</f>
        <v>Enterprise</v>
      </c>
      <c r="N54" s="228" t="str">
        <f>LEFT(Table2[[#This Row],[Vehicle Number]],5)</f>
        <v>21557</v>
      </c>
      <c r="O54" s="166" t="s">
        <v>209</v>
      </c>
      <c r="P54" s="166" t="s">
        <v>1911</v>
      </c>
      <c r="Q54" s="166" t="s">
        <v>3751</v>
      </c>
      <c r="R54" s="166" t="s">
        <v>3787</v>
      </c>
      <c r="S54" s="166" t="s">
        <v>3968</v>
      </c>
      <c r="T54" s="166" t="s">
        <v>3969</v>
      </c>
      <c r="U54" s="166" t="s">
        <v>1913</v>
      </c>
      <c r="V54" s="166" t="s">
        <v>3970</v>
      </c>
      <c r="W54" s="166" t="s">
        <v>477</v>
      </c>
      <c r="X54" s="167">
        <v>116372361</v>
      </c>
      <c r="Y54" s="167">
        <v>116722755</v>
      </c>
      <c r="Z54" s="168">
        <v>46066</v>
      </c>
      <c r="AA54" s="166" t="s">
        <v>3730</v>
      </c>
      <c r="AB54" s="166" t="s">
        <v>3731</v>
      </c>
      <c r="AC54" s="166" t="s">
        <v>3732</v>
      </c>
      <c r="AD54" s="169">
        <v>209.1</v>
      </c>
      <c r="AE54" s="170">
        <v>3</v>
      </c>
      <c r="AF54" s="169">
        <v>69.7</v>
      </c>
      <c r="AG54" s="166" t="s">
        <v>3854</v>
      </c>
      <c r="AH54" s="166" t="s">
        <v>3903</v>
      </c>
      <c r="AI54" s="166" t="s">
        <v>3977</v>
      </c>
      <c r="AJ54" s="166" t="s">
        <v>1487</v>
      </c>
      <c r="AK54" s="166" t="s">
        <v>477</v>
      </c>
      <c r="AL54" s="166" t="s">
        <v>3978</v>
      </c>
    </row>
    <row r="55" spans="1:38" x14ac:dyDescent="0.3">
      <c r="A5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" s="25">
        <f ca="1">SUM((TODAY())-Table2[[#This Row],[PO Date]])</f>
        <v>10</v>
      </c>
      <c r="C55" s="25" t="str">
        <f>Table2[[#This Row],[Trim Trk: ]]</f>
        <v>21581</v>
      </c>
      <c r="D55" s="228" t="str">
        <f>CONCATENATE(Table2[[#This Row],[First Name]]," ",Table2[[#This Row],[Last name]])</f>
        <v>LEWIS GRAY II</v>
      </c>
      <c r="E55" s="229" t="str">
        <f>IFERROR(VLOOKUP(Table2[[#This Row],[Rental under Name: ]], 'TPMS-Auto'!C:G,5,0),"RESEARCH!!")</f>
        <v>LGRAYI</v>
      </c>
      <c r="F55" s="228" t="str">
        <f>IFERROR(VLOOKUP(Table2[[#This Row],[Trim Trk: ]],'TPMS-Auto'!A:C, 3, 0), "Not assigned in TPMS!!")</f>
        <v>LEWIS GRAY II</v>
      </c>
      <c r="G55" s="229" t="str">
        <f>IFERROR(VLOOKUP(Table2[[#This Row],[Trim Trk: ]],'TPMS-Auto'!A:G, 7, 0), "Not assigned in TPMS!!")</f>
        <v>LGRAYI</v>
      </c>
      <c r="H55" s="69" t="str">
        <f>IFERROR(VLOOKUP(Table2[[#This Row],[Trim Trk: ]],'TPMS-Auto'!A:Y, 25, 0), "Not assigned in TPMS!!")</f>
        <v>1395 STATE RD 15</v>
      </c>
      <c r="I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" s="229" t="str">
        <f>IF(N55=N54, "Yes", "No")</f>
        <v>No</v>
      </c>
      <c r="K55" s="229" t="str">
        <f>IFERROR(VLOOKUP(Table2[[#This Row],[Trim Trk: ]], Enterprise!A:AL, 25, 0),"NotonEnterpriseReporting")</f>
        <v>OPEN</v>
      </c>
      <c r="L5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" s="229" t="str">
        <f>IF(Table2[[#This Row],[Rental Vendor]]="ENTERPRISE RENT-A-CAR INC.", "Enterprise", IF(Table2[[#This Row],[Rental Vendor]]="ENTERPRISE TOLLS/TOLL CHARGES", "Enterprise", "NotEnterprise"))</f>
        <v>Enterprise</v>
      </c>
      <c r="N55" s="228" t="str">
        <f>LEFT(Table2[[#This Row],[Vehicle Number]],5)</f>
        <v>21581</v>
      </c>
      <c r="O55" s="166" t="s">
        <v>209</v>
      </c>
      <c r="P55" s="166" t="s">
        <v>3305</v>
      </c>
      <c r="Q55" s="166" t="s">
        <v>3751</v>
      </c>
      <c r="R55" s="166" t="s">
        <v>3936</v>
      </c>
      <c r="S55" s="166" t="s">
        <v>3979</v>
      </c>
      <c r="T55" s="166" t="s">
        <v>3980</v>
      </c>
      <c r="U55" s="166" t="s">
        <v>3308</v>
      </c>
      <c r="V55" s="166" t="s">
        <v>3981</v>
      </c>
      <c r="W55" s="166" t="s">
        <v>549</v>
      </c>
      <c r="X55" s="167">
        <v>116542764</v>
      </c>
      <c r="Y55" s="167">
        <v>116894191</v>
      </c>
      <c r="Z55" s="168">
        <v>46076</v>
      </c>
      <c r="AA55" s="166" t="s">
        <v>3730</v>
      </c>
      <c r="AB55" s="166" t="s">
        <v>3731</v>
      </c>
      <c r="AC55" s="166" t="s">
        <v>3732</v>
      </c>
      <c r="AD55" s="169">
        <v>700</v>
      </c>
      <c r="AE55" s="170">
        <v>14</v>
      </c>
      <c r="AF55" s="169">
        <v>50</v>
      </c>
      <c r="AG55" s="166" t="s">
        <v>3854</v>
      </c>
      <c r="AH55" s="166" t="s">
        <v>3982</v>
      </c>
      <c r="AI55" s="166" t="s">
        <v>3983</v>
      </c>
      <c r="AJ55" s="166" t="s">
        <v>3981</v>
      </c>
      <c r="AK55" s="166" t="s">
        <v>549</v>
      </c>
      <c r="AL55" s="166" t="s">
        <v>3984</v>
      </c>
    </row>
    <row r="56" spans="1:38" x14ac:dyDescent="0.3">
      <c r="A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" s="25">
        <f ca="1">SUM((TODAY())-Table2[[#This Row],[PO Date]])</f>
        <v>78</v>
      </c>
      <c r="C56" s="25" t="str">
        <f>Table2[[#This Row],[Trim Trk: ]]</f>
        <v>21654</v>
      </c>
      <c r="D56" s="228" t="str">
        <f>CONCATENATE(Table2[[#This Row],[First Name]]," ",Table2[[#This Row],[Last name]])</f>
        <v>DERRICK AIDEN</v>
      </c>
      <c r="E56" s="229" t="str">
        <f>IFERROR(VLOOKUP(Table2[[#This Row],[Rental under Name: ]], 'TPMS-Auto'!C:G,5,0),"RESEARCH!!")</f>
        <v>DAIDEN</v>
      </c>
      <c r="F56" s="228" t="str">
        <f>IFERROR(VLOOKUP(Table2[[#This Row],[Trim Trk: ]],'TPMS-Auto'!A:C, 3, 0), "Not assigned in TPMS!!")</f>
        <v>DERRICK AIDEN</v>
      </c>
      <c r="G56" s="229" t="str">
        <f>IFERROR(VLOOKUP(Table2[[#This Row],[Trim Trk: ]],'TPMS-Auto'!A:G, 7, 0), "Not assigned in TPMS!!")</f>
        <v>DAIDEN</v>
      </c>
      <c r="H56" s="69" t="str">
        <f>IFERROR(VLOOKUP(Table2[[#This Row],[Trim Trk: ]],'TPMS-Auto'!A:Y, 25, 0), "Not assigned in TPMS!!")</f>
        <v>825 80TH STREET</v>
      </c>
      <c r="I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" s="229" t="str">
        <f>IF(N56=N55, "Yes", "No")</f>
        <v>No</v>
      </c>
      <c r="K56" s="229" t="str">
        <f>IFERROR(VLOOKUP(Table2[[#This Row],[Trim Trk: ]], Enterprise!A:AL, 25, 0),"NotonEnterpriseReporting")</f>
        <v>NotonEnterpriseReporting</v>
      </c>
      <c r="L5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" s="229" t="str">
        <f>IF(Table2[[#This Row],[Rental Vendor]]="ENTERPRISE RENT-A-CAR INC.", "Enterprise", IF(Table2[[#This Row],[Rental Vendor]]="ENTERPRISE TOLLS/TOLL CHARGES", "Enterprise", "NotEnterprise"))</f>
        <v>Enterprise</v>
      </c>
      <c r="N56" s="228" t="str">
        <f>LEFT(Table2[[#This Row],[Vehicle Number]],5)</f>
        <v>21654</v>
      </c>
      <c r="O56" s="166" t="s">
        <v>209</v>
      </c>
      <c r="P56" s="166" t="s">
        <v>3985</v>
      </c>
      <c r="Q56" s="166" t="s">
        <v>3751</v>
      </c>
      <c r="R56" s="166" t="s">
        <v>3859</v>
      </c>
      <c r="S56" s="166" t="s">
        <v>3986</v>
      </c>
      <c r="T56" s="166" t="s">
        <v>3987</v>
      </c>
      <c r="U56" s="166" t="s">
        <v>3988</v>
      </c>
      <c r="V56" s="166" t="s">
        <v>3227</v>
      </c>
      <c r="W56" s="166" t="s">
        <v>328</v>
      </c>
      <c r="X56" s="167">
        <v>115346549</v>
      </c>
      <c r="Y56" s="167">
        <v>115680475</v>
      </c>
      <c r="Z56" s="168">
        <v>46008</v>
      </c>
      <c r="AA56" s="166" t="s">
        <v>3730</v>
      </c>
      <c r="AB56" s="166" t="s">
        <v>3731</v>
      </c>
      <c r="AC56" s="166" t="s">
        <v>3732</v>
      </c>
      <c r="AD56" s="169">
        <v>455</v>
      </c>
      <c r="AE56" s="170">
        <v>7</v>
      </c>
      <c r="AF56" s="169">
        <v>65</v>
      </c>
      <c r="AG56" s="166" t="s">
        <v>3854</v>
      </c>
      <c r="AH56" s="166" t="s">
        <v>3989</v>
      </c>
      <c r="AI56" s="166" t="s">
        <v>3990</v>
      </c>
      <c r="AJ56" s="166" t="s">
        <v>3991</v>
      </c>
      <c r="AK56" s="166" t="s">
        <v>328</v>
      </c>
      <c r="AL56" s="166" t="s">
        <v>3992</v>
      </c>
    </row>
    <row r="57" spans="1:38" x14ac:dyDescent="0.3">
      <c r="A5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" s="25">
        <f ca="1">SUM((TODAY())-Table2[[#This Row],[PO Date]])</f>
        <v>1</v>
      </c>
      <c r="C57" s="25" t="str">
        <f>Table2[[#This Row],[Trim Trk: ]]</f>
        <v>21654</v>
      </c>
      <c r="D57" s="228" t="str">
        <f>CONCATENATE(Table2[[#This Row],[First Name]]," ",Table2[[#This Row],[Last name]])</f>
        <v>DERRICK AIDEN</v>
      </c>
      <c r="E57" s="229" t="str">
        <f>IFERROR(VLOOKUP(Table2[[#This Row],[Rental under Name: ]], 'TPMS-Auto'!C:G,5,0),"RESEARCH!!")</f>
        <v>DAIDEN</v>
      </c>
      <c r="F57" s="228" t="str">
        <f>IFERROR(VLOOKUP(Table2[[#This Row],[Trim Trk: ]],'TPMS-Auto'!A:C, 3, 0), "Not assigned in TPMS!!")</f>
        <v>DERRICK AIDEN</v>
      </c>
      <c r="G57" s="229" t="str">
        <f>IFERROR(VLOOKUP(Table2[[#This Row],[Trim Trk: ]],'TPMS-Auto'!A:G, 7, 0), "Not assigned in TPMS!!")</f>
        <v>DAIDEN</v>
      </c>
      <c r="H57" s="69" t="str">
        <f>IFERROR(VLOOKUP(Table2[[#This Row],[Trim Trk: ]],'TPMS-Auto'!A:Y, 25, 0), "Not assigned in TPMS!!")</f>
        <v>825 80TH STREET</v>
      </c>
      <c r="I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" s="229" t="str">
        <f>IF(N57=N56, "Yes", "No")</f>
        <v>Yes</v>
      </c>
      <c r="K57" s="229" t="str">
        <f>IFERROR(VLOOKUP(Table2[[#This Row],[Trim Trk: ]], Enterprise!A:AL, 25, 0),"NotonEnterpriseReporting")</f>
        <v>NotonEnterpriseReporting</v>
      </c>
      <c r="L5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" s="229" t="str">
        <f>IF(Table2[[#This Row],[Rental Vendor]]="ENTERPRISE RENT-A-CAR INC.", "Enterprise", IF(Table2[[#This Row],[Rental Vendor]]="ENTERPRISE TOLLS/TOLL CHARGES", "Enterprise", "NotEnterprise"))</f>
        <v>Enterprise</v>
      </c>
      <c r="N57" s="228" t="str">
        <f>LEFT(Table2[[#This Row],[Vehicle Number]],5)</f>
        <v>21654</v>
      </c>
      <c r="O57" s="166" t="s">
        <v>209</v>
      </c>
      <c r="P57" s="166" t="s">
        <v>3985</v>
      </c>
      <c r="Q57" s="166" t="s">
        <v>3751</v>
      </c>
      <c r="R57" s="166" t="s">
        <v>3859</v>
      </c>
      <c r="S57" s="166" t="s">
        <v>3986</v>
      </c>
      <c r="T57" s="166" t="s">
        <v>3987</v>
      </c>
      <c r="U57" s="166" t="s">
        <v>3988</v>
      </c>
      <c r="V57" s="166" t="s">
        <v>3227</v>
      </c>
      <c r="W57" s="166" t="s">
        <v>328</v>
      </c>
      <c r="X57" s="167">
        <v>116705383</v>
      </c>
      <c r="Y57" s="167">
        <v>117059911</v>
      </c>
      <c r="Z57" s="168">
        <v>46085</v>
      </c>
      <c r="AA57" s="166" t="s">
        <v>3730</v>
      </c>
      <c r="AB57" s="166" t="s">
        <v>3731</v>
      </c>
      <c r="AC57" s="166" t="s">
        <v>3732</v>
      </c>
      <c r="AD57" s="169">
        <v>595</v>
      </c>
      <c r="AE57" s="170">
        <v>7</v>
      </c>
      <c r="AF57" s="169">
        <v>85</v>
      </c>
      <c r="AG57" s="166" t="s">
        <v>3854</v>
      </c>
      <c r="AH57" s="166"/>
      <c r="AI57" s="166"/>
      <c r="AJ57" s="166"/>
      <c r="AK57" s="166"/>
      <c r="AL57" s="166"/>
    </row>
    <row r="58" spans="1:38" x14ac:dyDescent="0.3">
      <c r="A5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" s="25">
        <f ca="1">SUM((TODAY())-Table2[[#This Row],[PO Date]])</f>
        <v>65</v>
      </c>
      <c r="C58" s="25" t="str">
        <f>Table2[[#This Row],[Trim Trk: ]]</f>
        <v>21704</v>
      </c>
      <c r="D58" s="228" t="str">
        <f>CONCATENATE(Table2[[#This Row],[First Name]]," ",Table2[[#This Row],[Last name]])</f>
        <v>NEDZAD CRNALIC</v>
      </c>
      <c r="E58" s="229" t="str">
        <f>IFERROR(VLOOKUP(Table2[[#This Row],[Rental under Name: ]], 'TPMS-Auto'!C:G,5,0),"RESEARCH!!")</f>
        <v>NCRNALI</v>
      </c>
      <c r="F58" s="228" t="str">
        <f>IFERROR(VLOOKUP(Table2[[#This Row],[Trim Trk: ]],'TPMS-Auto'!A:C, 3, 0), "Not assigned in TPMS!!")</f>
        <v>NEDZAD CRNALIC</v>
      </c>
      <c r="G58" s="229" t="str">
        <f>IFERROR(VLOOKUP(Table2[[#This Row],[Trim Trk: ]],'TPMS-Auto'!A:G, 7, 0), "Not assigned in TPMS!!")</f>
        <v>NCRNALI</v>
      </c>
      <c r="H58" s="69" t="str">
        <f>IFERROR(VLOOKUP(Table2[[#This Row],[Trim Trk: ]],'TPMS-Auto'!A:Y, 25, 0), "Not assigned in TPMS!!")</f>
        <v>744 86th avenue north</v>
      </c>
      <c r="I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" s="229" t="str">
        <f>IF(N58=N57, "Yes", "No")</f>
        <v>No</v>
      </c>
      <c r="K58" s="229" t="str">
        <f>IFERROR(VLOOKUP(Table2[[#This Row],[Trim Trk: ]], Enterprise!A:AL, 25, 0),"NotonEnterpriseReporting")</f>
        <v>NotonEnterpriseReporting</v>
      </c>
      <c r="L5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" s="229" t="str">
        <f>IF(Table2[[#This Row],[Rental Vendor]]="ENTERPRISE RENT-A-CAR INC.", "Enterprise", IF(Table2[[#This Row],[Rental Vendor]]="ENTERPRISE TOLLS/TOLL CHARGES", "Enterprise", "NotEnterprise"))</f>
        <v>Enterprise</v>
      </c>
      <c r="N58" s="228" t="str">
        <f>LEFT(Table2[[#This Row],[Vehicle Number]],5)</f>
        <v>21704</v>
      </c>
      <c r="O58" s="166" t="s">
        <v>209</v>
      </c>
      <c r="P58" s="166" t="s">
        <v>3993</v>
      </c>
      <c r="Q58" s="166" t="s">
        <v>3751</v>
      </c>
      <c r="R58" s="166" t="s">
        <v>3780</v>
      </c>
      <c r="S58" s="166" t="s">
        <v>3994</v>
      </c>
      <c r="T58" s="166" t="s">
        <v>3995</v>
      </c>
      <c r="U58" s="166" t="s">
        <v>3996</v>
      </c>
      <c r="V58" s="166" t="s">
        <v>3997</v>
      </c>
      <c r="W58" s="166" t="s">
        <v>297</v>
      </c>
      <c r="X58" s="167">
        <v>115476299</v>
      </c>
      <c r="Y58" s="167">
        <v>115812535</v>
      </c>
      <c r="Z58" s="168">
        <v>46021</v>
      </c>
      <c r="AA58" s="166" t="s">
        <v>3730</v>
      </c>
      <c r="AB58" s="166" t="s">
        <v>3731</v>
      </c>
      <c r="AC58" s="166" t="s">
        <v>3732</v>
      </c>
      <c r="AD58" s="169">
        <v>458.5</v>
      </c>
      <c r="AE58" s="170">
        <v>7</v>
      </c>
      <c r="AF58" s="169">
        <v>65.5</v>
      </c>
      <c r="AG58" s="166" t="s">
        <v>3854</v>
      </c>
      <c r="AH58" s="166"/>
      <c r="AI58" s="166"/>
      <c r="AJ58" s="166"/>
      <c r="AK58" s="166"/>
      <c r="AL58" s="166"/>
    </row>
    <row r="59" spans="1:38" x14ac:dyDescent="0.3">
      <c r="A5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" s="25">
        <f ca="1">SUM((TODAY())-Table2[[#This Row],[PO Date]])</f>
        <v>49</v>
      </c>
      <c r="C59" s="25" t="str">
        <f>Table2[[#This Row],[Trim Trk: ]]</f>
        <v>21719</v>
      </c>
      <c r="D59" s="228" t="str">
        <f>CONCATENATE(Table2[[#This Row],[First Name]]," ",Table2[[#This Row],[Last name]])</f>
        <v>OZIE PAYNE</v>
      </c>
      <c r="E59" s="229" t="str">
        <f>IFERROR(VLOOKUP(Table2[[#This Row],[Rental under Name: ]], 'TPMS-Auto'!C:G,5,0),"RESEARCH!!")</f>
        <v>OPAYNE</v>
      </c>
      <c r="F59" s="228" t="str">
        <f>IFERROR(VLOOKUP(Table2[[#This Row],[Trim Trk: ]],'TPMS-Auto'!A:C, 3, 0), "Not assigned in TPMS!!")</f>
        <v>OZIE PAYNE</v>
      </c>
      <c r="G59" s="229" t="str">
        <f>IFERROR(VLOOKUP(Table2[[#This Row],[Trim Trk: ]],'TPMS-Auto'!A:G, 7, 0), "Not assigned in TPMS!!")</f>
        <v>OPAYNE</v>
      </c>
      <c r="H59" s="69" t="str">
        <f>IFERROR(VLOOKUP(Table2[[#This Row],[Trim Trk: ]],'TPMS-Auto'!A:Y, 25, 0), "Not assigned in TPMS!!")</f>
        <v>11868 Barden Tower</v>
      </c>
      <c r="I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" s="229" t="str">
        <f>IF(N59=N58, "Yes", "No")</f>
        <v>No</v>
      </c>
      <c r="K59" s="229" t="str">
        <f>IFERROR(VLOOKUP(Table2[[#This Row],[Trim Trk: ]], Enterprise!A:AL, 25, 0),"NotonEnterpriseReporting")</f>
        <v>NotonEnterpriseReporting</v>
      </c>
      <c r="L5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" s="229" t="str">
        <f>IF(Table2[[#This Row],[Rental Vendor]]="ENTERPRISE RENT-A-CAR INC.", "Enterprise", IF(Table2[[#This Row],[Rental Vendor]]="ENTERPRISE TOLLS/TOLL CHARGES", "Enterprise", "NotEnterprise"))</f>
        <v>Enterprise</v>
      </c>
      <c r="N59" s="228" t="str">
        <f>LEFT(Table2[[#This Row],[Vehicle Number]],5)</f>
        <v>21719</v>
      </c>
      <c r="O59" s="166" t="s">
        <v>209</v>
      </c>
      <c r="P59" s="166" t="s">
        <v>4000</v>
      </c>
      <c r="Q59" s="166" t="s">
        <v>3751</v>
      </c>
      <c r="R59" s="166" t="s">
        <v>4001</v>
      </c>
      <c r="S59" s="166" t="s">
        <v>4002</v>
      </c>
      <c r="T59" s="166" t="s">
        <v>4003</v>
      </c>
      <c r="U59" s="166" t="s">
        <v>4004</v>
      </c>
      <c r="V59" s="166" t="s">
        <v>4005</v>
      </c>
      <c r="W59" s="166" t="s">
        <v>1502</v>
      </c>
      <c r="X59" s="167">
        <v>115727316</v>
      </c>
      <c r="Y59" s="167">
        <v>116067399</v>
      </c>
      <c r="Z59" s="168">
        <v>46037</v>
      </c>
      <c r="AA59" s="166" t="s">
        <v>3730</v>
      </c>
      <c r="AB59" s="166" t="s">
        <v>3731</v>
      </c>
      <c r="AC59" s="166" t="s">
        <v>3732</v>
      </c>
      <c r="AD59" s="169">
        <v>539</v>
      </c>
      <c r="AE59" s="170">
        <v>7</v>
      </c>
      <c r="AF59" s="169">
        <v>77</v>
      </c>
      <c r="AG59" s="166" t="s">
        <v>3854</v>
      </c>
      <c r="AH59" s="166"/>
      <c r="AI59" s="166"/>
      <c r="AJ59" s="166"/>
      <c r="AK59" s="166"/>
      <c r="AL59" s="166"/>
    </row>
    <row r="60" spans="1:38" x14ac:dyDescent="0.3">
      <c r="A6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" s="25">
        <f ca="1">SUM((TODAY())-Table2[[#This Row],[PO Date]])</f>
        <v>3</v>
      </c>
      <c r="C60" s="25" t="str">
        <f>Table2[[#This Row],[Trim Trk: ]]</f>
        <v>21731</v>
      </c>
      <c r="D60" s="228" t="str">
        <f>CONCATENATE(Table2[[#This Row],[First Name]]," ",Table2[[#This Row],[Last name]])</f>
        <v>MITCHELL BRAGG</v>
      </c>
      <c r="E60" s="229" t="str">
        <f>IFERROR(VLOOKUP(Table2[[#This Row],[Rental under Name: ]], 'TPMS-Auto'!C:G,5,0),"RESEARCH!!")</f>
        <v>MBRAGG1</v>
      </c>
      <c r="F60" s="228" t="str">
        <f>IFERROR(VLOOKUP(Table2[[#This Row],[Trim Trk: ]],'TPMS-Auto'!A:C, 3, 0), "Not assigned in TPMS!!")</f>
        <v>MITCHELL BRAGG</v>
      </c>
      <c r="G60" s="229" t="str">
        <f>IFERROR(VLOOKUP(Table2[[#This Row],[Trim Trk: ]],'TPMS-Auto'!A:G, 7, 0), "Not assigned in TPMS!!")</f>
        <v>MBRAGG1</v>
      </c>
      <c r="H60" s="69" t="str">
        <f>IFERROR(VLOOKUP(Table2[[#This Row],[Trim Trk: ]],'TPMS-Auto'!A:Y, 25, 0), "Not assigned in TPMS!!")</f>
        <v>3385 N County RD. 500 W</v>
      </c>
      <c r="I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" s="229" t="str">
        <f>IF(N60=N59, "Yes", "No")</f>
        <v>No</v>
      </c>
      <c r="K60" s="229" t="str">
        <f>IFERROR(VLOOKUP(Table2[[#This Row],[Trim Trk: ]], Enterprise!A:AL, 25, 0),"NotonEnterpriseReporting")</f>
        <v>OPEN</v>
      </c>
      <c r="L6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" s="229" t="str">
        <f>IF(Table2[[#This Row],[Rental Vendor]]="ENTERPRISE RENT-A-CAR INC.", "Enterprise", IF(Table2[[#This Row],[Rental Vendor]]="ENTERPRISE TOLLS/TOLL CHARGES", "Enterprise", "NotEnterprise"))</f>
        <v>Enterprise</v>
      </c>
      <c r="N60" s="228" t="str">
        <f>LEFT(Table2[[#This Row],[Vehicle Number]],5)</f>
        <v>21731</v>
      </c>
      <c r="O60" s="166" t="s">
        <v>209</v>
      </c>
      <c r="P60" s="166" t="s">
        <v>12134</v>
      </c>
      <c r="Q60" s="166" t="s">
        <v>3751</v>
      </c>
      <c r="R60" s="166" t="s">
        <v>3801</v>
      </c>
      <c r="S60" s="166" t="s">
        <v>6902</v>
      </c>
      <c r="T60" s="166" t="s">
        <v>12139</v>
      </c>
      <c r="U60" s="166" t="s">
        <v>12138</v>
      </c>
      <c r="V60" s="166" t="s">
        <v>19554</v>
      </c>
      <c r="W60" s="166" t="s">
        <v>773</v>
      </c>
      <c r="X60" s="167">
        <v>116657706</v>
      </c>
      <c r="Y60" s="167">
        <v>117010729</v>
      </c>
      <c r="Z60" s="168">
        <v>46083</v>
      </c>
      <c r="AA60" s="166" t="s">
        <v>3730</v>
      </c>
      <c r="AB60" s="166" t="s">
        <v>3731</v>
      </c>
      <c r="AC60" s="166" t="s">
        <v>3732</v>
      </c>
      <c r="AD60" s="169">
        <v>227.22</v>
      </c>
      <c r="AE60" s="170">
        <v>3</v>
      </c>
      <c r="AF60" s="169">
        <v>75.739999999999995</v>
      </c>
      <c r="AG60" s="166" t="s">
        <v>3854</v>
      </c>
      <c r="AH60" s="166"/>
      <c r="AI60" s="166"/>
      <c r="AJ60" s="166"/>
      <c r="AK60" s="166"/>
      <c r="AL60" s="166"/>
    </row>
    <row r="61" spans="1:38" x14ac:dyDescent="0.3">
      <c r="A6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" s="25">
        <f ca="1">SUM((TODAY())-Table2[[#This Row],[PO Date]])</f>
        <v>87</v>
      </c>
      <c r="C61" s="25" t="str">
        <f>Table2[[#This Row],[Trim Trk: ]]</f>
        <v>21775</v>
      </c>
      <c r="D61" s="228" t="str">
        <f>CONCATENATE(Table2[[#This Row],[First Name]]," ",Table2[[#This Row],[Last name]])</f>
        <v>LUIS PEREZ</v>
      </c>
      <c r="E61" s="229" t="str">
        <f>IFERROR(VLOOKUP(Table2[[#This Row],[Rental under Name: ]], 'TPMS-Auto'!C:G,5,0),"RESEARCH!!")</f>
        <v>LPEREZ</v>
      </c>
      <c r="F61" s="228" t="str">
        <f>IFERROR(VLOOKUP(Table2[[#This Row],[Trim Trk: ]],'TPMS-Auto'!A:C, 3, 0), "Not assigned in TPMS!!")</f>
        <v>Not assigned in TPMS!!</v>
      </c>
      <c r="G61" s="229" t="str">
        <f>IFERROR(VLOOKUP(Table2[[#This Row],[Trim Trk: ]],'TPMS-Auto'!A:G, 7, 0), "Not assigned in TPMS!!")</f>
        <v>Not assigned in TPMS!!</v>
      </c>
      <c r="H61" s="69" t="str">
        <f>IFERROR(VLOOKUP(Table2[[#This Row],[Trim Trk: ]],'TPMS-Auto'!A:Y, 25, 0), "Not assigned in TPMS!!")</f>
        <v>Not assigned in TPMS!!</v>
      </c>
      <c r="I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" s="229" t="str">
        <f>IF(N61=N60, "Yes", "No")</f>
        <v>No</v>
      </c>
      <c r="K61" s="229" t="str">
        <f>IFERROR(VLOOKUP(Table2[[#This Row],[Trim Trk: ]], Enterprise!A:AL, 25, 0),"NotonEnterpriseReporting")</f>
        <v>NotonEnterpriseReporting</v>
      </c>
      <c r="L6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" s="229" t="str">
        <f>IF(Table2[[#This Row],[Rental Vendor]]="ENTERPRISE RENT-A-CAR INC.", "Enterprise", IF(Table2[[#This Row],[Rental Vendor]]="ENTERPRISE TOLLS/TOLL CHARGES", "Enterprise", "NotEnterprise"))</f>
        <v>Enterprise</v>
      </c>
      <c r="N61" s="228" t="str">
        <f>LEFT(Table2[[#This Row],[Vehicle Number]],5)</f>
        <v>21775</v>
      </c>
      <c r="O61" s="166" t="s">
        <v>209</v>
      </c>
      <c r="P61" s="166" t="s">
        <v>4006</v>
      </c>
      <c r="Q61" s="166" t="s">
        <v>3751</v>
      </c>
      <c r="R61" s="166" t="s">
        <v>3780</v>
      </c>
      <c r="S61" s="166" t="s">
        <v>4007</v>
      </c>
      <c r="T61" s="166" t="s">
        <v>4008</v>
      </c>
      <c r="U61" s="166" t="s">
        <v>674</v>
      </c>
      <c r="V61" s="166" t="s">
        <v>678</v>
      </c>
      <c r="W61" s="166" t="s">
        <v>297</v>
      </c>
      <c r="X61" s="167">
        <v>112137531</v>
      </c>
      <c r="Y61" s="167">
        <v>115502847</v>
      </c>
      <c r="Z61" s="168">
        <v>45999</v>
      </c>
      <c r="AA61" s="166" t="s">
        <v>3894</v>
      </c>
      <c r="AB61" s="166" t="s">
        <v>3895</v>
      </c>
      <c r="AC61" s="166" t="s">
        <v>3732</v>
      </c>
      <c r="AD61" s="169">
        <v>1</v>
      </c>
      <c r="AE61" s="170">
        <v>1</v>
      </c>
      <c r="AF61" s="169">
        <v>1</v>
      </c>
      <c r="AG61" s="166" t="s">
        <v>3896</v>
      </c>
      <c r="AH61" s="166"/>
      <c r="AI61" s="166"/>
      <c r="AJ61" s="166"/>
      <c r="AK61" s="166"/>
      <c r="AL61" s="166"/>
    </row>
    <row r="62" spans="1:38" x14ac:dyDescent="0.3">
      <c r="A6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" s="25">
        <f ca="1">SUM((TODAY())-Table2[[#This Row],[PO Date]])</f>
        <v>45</v>
      </c>
      <c r="C62" s="25" t="str">
        <f>Table2[[#This Row],[Trim Trk: ]]</f>
        <v>21791</v>
      </c>
      <c r="D62" s="228" t="str">
        <f>CONCATENATE(Table2[[#This Row],[First Name]]," ",Table2[[#This Row],[Last name]])</f>
        <v>RAFAEL REYNA</v>
      </c>
      <c r="E62" s="229" t="str">
        <f>IFERROR(VLOOKUP(Table2[[#This Row],[Rental under Name: ]], 'TPMS-Auto'!C:G,5,0),"RESEARCH!!")</f>
        <v>RREYNA5</v>
      </c>
      <c r="F62" s="228" t="str">
        <f>IFERROR(VLOOKUP(Table2[[#This Row],[Trim Trk: ]],'TPMS-Auto'!A:C, 3, 0), "Not assigned in TPMS!!")</f>
        <v>RAFAEL REYNA</v>
      </c>
      <c r="G62" s="229" t="str">
        <f>IFERROR(VLOOKUP(Table2[[#This Row],[Trim Trk: ]],'TPMS-Auto'!A:G, 7, 0), "Not assigned in TPMS!!")</f>
        <v>RREYNA5</v>
      </c>
      <c r="H62" s="69" t="str">
        <f>IFERROR(VLOOKUP(Table2[[#This Row],[Trim Trk: ]],'TPMS-Auto'!A:Y, 25, 0), "Not assigned in TPMS!!")</f>
        <v>2918 WESTCHESTER LN</v>
      </c>
      <c r="I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2" s="229" t="str">
        <f>IF(N62=N61, "Yes", "No")</f>
        <v>No</v>
      </c>
      <c r="K62" s="229" t="str">
        <f>IFERROR(VLOOKUP(Table2[[#This Row],[Trim Trk: ]], Enterprise!A:AL, 25, 0),"NotonEnterpriseReporting")</f>
        <v>OPEN</v>
      </c>
      <c r="L6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2" s="229" t="str">
        <f>IF(Table2[[#This Row],[Rental Vendor]]="ENTERPRISE RENT-A-CAR INC.", "Enterprise", IF(Table2[[#This Row],[Rental Vendor]]="ENTERPRISE TOLLS/TOLL CHARGES", "Enterprise", "NotEnterprise"))</f>
        <v>Enterprise</v>
      </c>
      <c r="N62" s="228" t="str">
        <f>LEFT(Table2[[#This Row],[Vehicle Number]],5)</f>
        <v>21791</v>
      </c>
      <c r="O62" s="166" t="s">
        <v>209</v>
      </c>
      <c r="P62" s="166" t="s">
        <v>2623</v>
      </c>
      <c r="Q62" s="166" t="s">
        <v>3751</v>
      </c>
      <c r="R62" s="166" t="s">
        <v>3727</v>
      </c>
      <c r="S62" s="166" t="s">
        <v>4009</v>
      </c>
      <c r="T62" s="166" t="s">
        <v>4010</v>
      </c>
      <c r="U62" s="166" t="s">
        <v>2625</v>
      </c>
      <c r="V62" s="166" t="s">
        <v>2629</v>
      </c>
      <c r="W62" s="166" t="s">
        <v>279</v>
      </c>
      <c r="X62" s="167">
        <v>115773204</v>
      </c>
      <c r="Y62" s="167">
        <v>116114104</v>
      </c>
      <c r="Z62" s="168">
        <v>46041</v>
      </c>
      <c r="AA62" s="166" t="s">
        <v>3730</v>
      </c>
      <c r="AB62" s="166" t="s">
        <v>3731</v>
      </c>
      <c r="AC62" s="166" t="s">
        <v>3732</v>
      </c>
      <c r="AD62" s="169">
        <v>490</v>
      </c>
      <c r="AE62" s="170">
        <v>7</v>
      </c>
      <c r="AF62" s="169">
        <v>70</v>
      </c>
      <c r="AG62" s="166" t="s">
        <v>3854</v>
      </c>
      <c r="AH62" s="166"/>
      <c r="AI62" s="166"/>
      <c r="AJ62" s="166"/>
      <c r="AK62" s="166"/>
      <c r="AL62" s="166"/>
    </row>
    <row r="63" spans="1:38" x14ac:dyDescent="0.3">
      <c r="A6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" s="25">
        <f ca="1">SUM((TODAY())-Table2[[#This Row],[PO Date]])</f>
        <v>17</v>
      </c>
      <c r="C63" s="25" t="str">
        <f>Table2[[#This Row],[Trim Trk: ]]</f>
        <v>21793</v>
      </c>
      <c r="D63" s="228" t="str">
        <f>CONCATENATE(Table2[[#This Row],[First Name]]," ",Table2[[#This Row],[Last name]])</f>
        <v xml:space="preserve"> </v>
      </c>
      <c r="E63" s="229" t="str">
        <f>IFERROR(VLOOKUP(Table2[[#This Row],[Rental under Name: ]], 'TPMS-Auto'!C:G,5,0),"RESEARCH!!")</f>
        <v>RESEARCH!!</v>
      </c>
      <c r="F63" s="228" t="str">
        <f>IFERROR(VLOOKUP(Table2[[#This Row],[Trim Trk: ]],'TPMS-Auto'!A:C, 3, 0), "Not assigned in TPMS!!")</f>
        <v>Not assigned in TPMS!!</v>
      </c>
      <c r="G63" s="229" t="str">
        <f>IFERROR(VLOOKUP(Table2[[#This Row],[Trim Trk: ]],'TPMS-Auto'!A:G, 7, 0), "Not assigned in TPMS!!")</f>
        <v>Not assigned in TPMS!!</v>
      </c>
      <c r="H63" s="69" t="str">
        <f>IFERROR(VLOOKUP(Table2[[#This Row],[Trim Trk: ]],'TPMS-Auto'!A:Y, 25, 0), "Not assigned in TPMS!!")</f>
        <v>Not assigned in TPMS!!</v>
      </c>
      <c r="I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" s="229" t="str">
        <f>IF(N63=N62, "Yes", "No")</f>
        <v>No</v>
      </c>
      <c r="K63" s="229" t="str">
        <f>IFERROR(VLOOKUP(Table2[[#This Row],[Trim Trk: ]], Enterprise!A:AL, 25, 0),"NotonEnterpriseReporting")</f>
        <v>OPEN</v>
      </c>
      <c r="L6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" s="229" t="str">
        <f>IF(Table2[[#This Row],[Rental Vendor]]="ENTERPRISE RENT-A-CAR INC.", "Enterprise", IF(Table2[[#This Row],[Rental Vendor]]="ENTERPRISE TOLLS/TOLL CHARGES", "Enterprise", "NotEnterprise"))</f>
        <v>Enterprise</v>
      </c>
      <c r="N63" s="228" t="str">
        <f>LEFT(Table2[[#This Row],[Vehicle Number]],5)</f>
        <v>21793</v>
      </c>
      <c r="O63" s="166" t="s">
        <v>209</v>
      </c>
      <c r="P63" s="166" t="s">
        <v>3313</v>
      </c>
      <c r="Q63" s="166" t="s">
        <v>3751</v>
      </c>
      <c r="R63" s="166" t="s">
        <v>3727</v>
      </c>
      <c r="S63" s="166"/>
      <c r="T63" s="166"/>
      <c r="U63" s="166"/>
      <c r="V63" s="166" t="s">
        <v>335</v>
      </c>
      <c r="W63" s="166" t="s">
        <v>279</v>
      </c>
      <c r="X63" s="167">
        <v>116382139</v>
      </c>
      <c r="Y63" s="167">
        <v>116740505</v>
      </c>
      <c r="Z63" s="168">
        <v>46069</v>
      </c>
      <c r="AA63" s="166" t="s">
        <v>3730</v>
      </c>
      <c r="AB63" s="166" t="s">
        <v>3731</v>
      </c>
      <c r="AC63" s="166" t="s">
        <v>3732</v>
      </c>
      <c r="AD63" s="169">
        <v>1068.06</v>
      </c>
      <c r="AE63" s="170">
        <v>14</v>
      </c>
      <c r="AF63" s="169">
        <v>76.290000000000006</v>
      </c>
      <c r="AG63" s="166" t="s">
        <v>3854</v>
      </c>
      <c r="AH63" s="166"/>
      <c r="AI63" s="166"/>
      <c r="AJ63" s="166"/>
      <c r="AK63" s="166"/>
      <c r="AL63" s="166"/>
    </row>
    <row r="64" spans="1:38" x14ac:dyDescent="0.3">
      <c r="A6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4" s="25">
        <f ca="1">SUM((TODAY())-Table2[[#This Row],[PO Date]])</f>
        <v>3</v>
      </c>
      <c r="C64" s="25" t="str">
        <f>Table2[[#This Row],[Trim Trk: ]]</f>
        <v>21804</v>
      </c>
      <c r="D64" s="228" t="str">
        <f>CONCATENATE(Table2[[#This Row],[First Name]]," ",Table2[[#This Row],[Last name]])</f>
        <v>MARIO RODRIGUEZ</v>
      </c>
      <c r="E64" s="229" t="str">
        <f>IFERROR(VLOOKUP(Table2[[#This Row],[Rental under Name: ]], 'TPMS-Auto'!C:G,5,0),"RESEARCH!!")</f>
        <v>MRODRI1</v>
      </c>
      <c r="F64" s="228" t="str">
        <f>IFERROR(VLOOKUP(Table2[[#This Row],[Trim Trk: ]],'TPMS-Auto'!A:C, 3, 0), "Not assigned in TPMS!!")</f>
        <v>MARIO RODRIGUEZ</v>
      </c>
      <c r="G64" s="229" t="str">
        <f>IFERROR(VLOOKUP(Table2[[#This Row],[Trim Trk: ]],'TPMS-Auto'!A:G, 7, 0), "Not assigned in TPMS!!")</f>
        <v>MRODRI1</v>
      </c>
      <c r="H64" s="69" t="str">
        <f>IFERROR(VLOOKUP(Table2[[#This Row],[Trim Trk: ]],'TPMS-Auto'!A:Y, 25, 0), "Not assigned in TPMS!!")</f>
        <v>827 CENTRE</v>
      </c>
      <c r="I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" s="229" t="str">
        <f>IF(N64=N63, "Yes", "No")</f>
        <v>No</v>
      </c>
      <c r="K64" s="229" t="str">
        <f>IFERROR(VLOOKUP(Table2[[#This Row],[Trim Trk: ]], Enterprise!A:AL, 25, 0),"NotonEnterpriseReporting")</f>
        <v>OPEN</v>
      </c>
      <c r="L6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" s="229" t="str">
        <f>IF(Table2[[#This Row],[Rental Vendor]]="ENTERPRISE RENT-A-CAR INC.", "Enterprise", IF(Table2[[#This Row],[Rental Vendor]]="ENTERPRISE TOLLS/TOLL CHARGES", "Enterprise", "NotEnterprise"))</f>
        <v>Enterprise</v>
      </c>
      <c r="N64" s="228" t="str">
        <f>LEFT(Table2[[#This Row],[Vehicle Number]],5)</f>
        <v>21804</v>
      </c>
      <c r="O64" s="166" t="s">
        <v>209</v>
      </c>
      <c r="P64" s="166" t="s">
        <v>11365</v>
      </c>
      <c r="Q64" s="166" t="s">
        <v>3751</v>
      </c>
      <c r="R64" s="166" t="s">
        <v>3897</v>
      </c>
      <c r="S64" s="166" t="s">
        <v>11369</v>
      </c>
      <c r="T64" s="166" t="s">
        <v>4805</v>
      </c>
      <c r="U64" s="166" t="s">
        <v>7944</v>
      </c>
      <c r="V64" s="166" t="s">
        <v>344</v>
      </c>
      <c r="W64" s="166" t="s">
        <v>279</v>
      </c>
      <c r="X64" s="167">
        <v>116677782</v>
      </c>
      <c r="Y64" s="167">
        <v>117030097</v>
      </c>
      <c r="Z64" s="168">
        <v>46083</v>
      </c>
      <c r="AA64" s="166" t="s">
        <v>3730</v>
      </c>
      <c r="AB64" s="166" t="s">
        <v>3731</v>
      </c>
      <c r="AC64" s="166" t="s">
        <v>3732</v>
      </c>
      <c r="AD64" s="169">
        <v>204</v>
      </c>
      <c r="AE64" s="170">
        <v>3</v>
      </c>
      <c r="AF64" s="169">
        <v>68</v>
      </c>
      <c r="AG64" s="166" t="s">
        <v>3854</v>
      </c>
      <c r="AH64" s="166"/>
      <c r="AI64" s="166"/>
      <c r="AJ64" s="166"/>
      <c r="AK64" s="166"/>
      <c r="AL64" s="166"/>
    </row>
    <row r="65" spans="1:38" x14ac:dyDescent="0.3">
      <c r="A6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" s="25">
        <f ca="1">SUM((TODAY())-Table2[[#This Row],[PO Date]])</f>
        <v>115</v>
      </c>
      <c r="C65" s="25" t="str">
        <f>Table2[[#This Row],[Trim Trk: ]]</f>
        <v>21831</v>
      </c>
      <c r="D65" s="228" t="str">
        <f>CONCATENATE(Table2[[#This Row],[First Name]]," ",Table2[[#This Row],[Last name]])</f>
        <v>KEVIN HEATHMAN</v>
      </c>
      <c r="E65" s="229" t="str">
        <f>IFERROR(VLOOKUP(Table2[[#This Row],[Rental under Name: ]], 'TPMS-Auto'!C:G,5,0),"RESEARCH!!")</f>
        <v>KHEATHM</v>
      </c>
      <c r="F65" s="228" t="str">
        <f>IFERROR(VLOOKUP(Table2[[#This Row],[Trim Trk: ]],'TPMS-Auto'!A:C, 3, 0), "Not assigned in TPMS!!")</f>
        <v>KEVIN HEATHMAN</v>
      </c>
      <c r="G65" s="229" t="str">
        <f>IFERROR(VLOOKUP(Table2[[#This Row],[Trim Trk: ]],'TPMS-Auto'!A:G, 7, 0), "Not assigned in TPMS!!")</f>
        <v>KHEATHM</v>
      </c>
      <c r="H65" s="69" t="str">
        <f>IFERROR(VLOOKUP(Table2[[#This Row],[Trim Trk: ]],'TPMS-Auto'!A:Y, 25, 0), "Not assigned in TPMS!!")</f>
        <v>1885 N Half Bank Rd</v>
      </c>
      <c r="I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" s="229" t="str">
        <f>IF(N65=N64, "Yes", "No")</f>
        <v>No</v>
      </c>
      <c r="K65" s="229" t="str">
        <f>IFERROR(VLOOKUP(Table2[[#This Row],[Trim Trk: ]], Enterprise!A:AL, 25, 0),"NotonEnterpriseReporting")</f>
        <v>NotonEnterpriseReporting</v>
      </c>
      <c r="L6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" s="229" t="str">
        <f>IF(Table2[[#This Row],[Rental Vendor]]="ENTERPRISE RENT-A-CAR INC.", "Enterprise", IF(Table2[[#This Row],[Rental Vendor]]="ENTERPRISE TOLLS/TOLL CHARGES", "Enterprise", "NotEnterprise"))</f>
        <v>Enterprise</v>
      </c>
      <c r="N65" s="228" t="str">
        <f>LEFT(Table2[[#This Row],[Vehicle Number]],5)</f>
        <v>21831</v>
      </c>
      <c r="O65" s="166" t="s">
        <v>209</v>
      </c>
      <c r="P65" s="166" t="s">
        <v>4011</v>
      </c>
      <c r="Q65" s="166" t="s">
        <v>3751</v>
      </c>
      <c r="R65" s="166" t="s">
        <v>3936</v>
      </c>
      <c r="S65" s="166" t="s">
        <v>4012</v>
      </c>
      <c r="T65" s="166" t="s">
        <v>4013</v>
      </c>
      <c r="U65" s="166" t="s">
        <v>4014</v>
      </c>
      <c r="V65" s="166" t="s">
        <v>4015</v>
      </c>
      <c r="W65" s="166" t="s">
        <v>2926</v>
      </c>
      <c r="X65" s="167">
        <v>114684212</v>
      </c>
      <c r="Y65" s="167">
        <v>115006160</v>
      </c>
      <c r="Z65" s="168">
        <v>45971</v>
      </c>
      <c r="AA65" s="166" t="s">
        <v>3730</v>
      </c>
      <c r="AB65" s="166" t="s">
        <v>3731</v>
      </c>
      <c r="AC65" s="166" t="s">
        <v>3732</v>
      </c>
      <c r="AD65" s="169">
        <v>455</v>
      </c>
      <c r="AE65" s="170">
        <v>7</v>
      </c>
      <c r="AF65" s="169">
        <v>65</v>
      </c>
      <c r="AG65" s="166" t="s">
        <v>3854</v>
      </c>
      <c r="AH65" s="166"/>
      <c r="AI65" s="166"/>
      <c r="AJ65" s="166"/>
      <c r="AK65" s="166"/>
      <c r="AL65" s="166"/>
    </row>
    <row r="66" spans="1:38" x14ac:dyDescent="0.3">
      <c r="A66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" s="25">
        <f ca="1">SUM((TODAY())-Table2[[#This Row],[PO Date]])</f>
        <v>16</v>
      </c>
      <c r="C66" s="25" t="str">
        <f>Table2[[#This Row],[Trim Trk: ]]</f>
        <v>21851</v>
      </c>
      <c r="D66" s="228" t="str">
        <f>CONCATENATE(Table2[[#This Row],[First Name]]," ",Table2[[#This Row],[Last name]])</f>
        <v>MICHAEL WRIGHT</v>
      </c>
      <c r="E66" s="229" t="str">
        <f>IFERROR(VLOOKUP(Table2[[#This Row],[Rental under Name: ]], 'TPMS-Auto'!C:G,5,0),"RESEARCH!!")</f>
        <v>MWRIGH0</v>
      </c>
      <c r="F66" s="228" t="str">
        <f>IFERROR(VLOOKUP(Table2[[#This Row],[Trim Trk: ]],'TPMS-Auto'!A:C, 3, 0), "Not assigned in TPMS!!")</f>
        <v>MICHAEL WRIGHT</v>
      </c>
      <c r="G66" s="229" t="str">
        <f>IFERROR(VLOOKUP(Table2[[#This Row],[Trim Trk: ]],'TPMS-Auto'!A:G, 7, 0), "Not assigned in TPMS!!")</f>
        <v>MWRIGH0</v>
      </c>
      <c r="H66" s="69" t="str">
        <f>IFERROR(VLOOKUP(Table2[[#This Row],[Trim Trk: ]],'TPMS-Auto'!A:Y, 25, 0), "Not assigned in TPMS!!")</f>
        <v>8619 S DUDLEY ST</v>
      </c>
      <c r="I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" s="229" t="str">
        <f>IF(N66=N65, "Yes", "No")</f>
        <v>No</v>
      </c>
      <c r="K66" s="229" t="str">
        <f>IFERROR(VLOOKUP(Table2[[#This Row],[Trim Trk: ]], Enterprise!A:AL, 25, 0),"NotonEnterpriseReporting")</f>
        <v>OPEN</v>
      </c>
      <c r="L6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" s="229" t="str">
        <f>IF(Table2[[#This Row],[Rental Vendor]]="ENTERPRISE RENT-A-CAR INC.", "Enterprise", IF(Table2[[#This Row],[Rental Vendor]]="ENTERPRISE TOLLS/TOLL CHARGES", "Enterprise", "NotEnterprise"))</f>
        <v>Enterprise</v>
      </c>
      <c r="N66" s="228" t="str">
        <f>LEFT(Table2[[#This Row],[Vehicle Number]],5)</f>
        <v>21851</v>
      </c>
      <c r="O66" s="166" t="s">
        <v>209</v>
      </c>
      <c r="P66" s="166" t="s">
        <v>1723</v>
      </c>
      <c r="Q66" s="166" t="s">
        <v>3751</v>
      </c>
      <c r="R66" s="166" t="s">
        <v>4016</v>
      </c>
      <c r="S66" s="166" t="s">
        <v>3909</v>
      </c>
      <c r="T66" s="166" t="s">
        <v>4017</v>
      </c>
      <c r="U66" s="166" t="s">
        <v>1725</v>
      </c>
      <c r="V66" s="166" t="s">
        <v>1729</v>
      </c>
      <c r="W66" s="166" t="s">
        <v>760</v>
      </c>
      <c r="X66" s="167">
        <v>116410538</v>
      </c>
      <c r="Y66" s="167">
        <v>116761372</v>
      </c>
      <c r="Z66" s="168">
        <v>46070</v>
      </c>
      <c r="AA66" s="166" t="s">
        <v>3730</v>
      </c>
      <c r="AB66" s="166" t="s">
        <v>3731</v>
      </c>
      <c r="AC66" s="166" t="s">
        <v>3732</v>
      </c>
      <c r="AD66" s="169">
        <v>1092</v>
      </c>
      <c r="AE66" s="170">
        <v>14</v>
      </c>
      <c r="AF66" s="169">
        <v>78</v>
      </c>
      <c r="AG66" s="166" t="s">
        <v>3854</v>
      </c>
      <c r="AH66" s="166"/>
      <c r="AI66" s="166"/>
      <c r="AJ66" s="166"/>
      <c r="AK66" s="166"/>
      <c r="AL66" s="166"/>
    </row>
    <row r="67" spans="1:38" x14ac:dyDescent="0.3">
      <c r="A6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" s="25">
        <f ca="1">SUM((TODAY())-Table2[[#This Row],[PO Date]])</f>
        <v>13</v>
      </c>
      <c r="C67" s="25" t="str">
        <f>Table2[[#This Row],[Trim Trk: ]]</f>
        <v>21884</v>
      </c>
      <c r="D67" s="228" t="str">
        <f>CONCATENATE(Table2[[#This Row],[First Name]]," ",Table2[[#This Row],[Last name]])</f>
        <v>RAYMOND BOISVERT</v>
      </c>
      <c r="E67" s="229" t="str">
        <f>IFERROR(VLOOKUP(Table2[[#This Row],[Rental under Name: ]], 'TPMS-Auto'!C:G,5,0),"RESEARCH!!")</f>
        <v>RBOISVE</v>
      </c>
      <c r="F67" s="228" t="str">
        <f>IFERROR(VLOOKUP(Table2[[#This Row],[Trim Trk: ]],'TPMS-Auto'!A:C, 3, 0), "Not assigned in TPMS!!")</f>
        <v>RAYMOND BOISVERT</v>
      </c>
      <c r="G67" s="229" t="str">
        <f>IFERROR(VLOOKUP(Table2[[#This Row],[Trim Trk: ]],'TPMS-Auto'!A:G, 7, 0), "Not assigned in TPMS!!")</f>
        <v>RBOISVE</v>
      </c>
      <c r="H67" s="69" t="str">
        <f>IFERROR(VLOOKUP(Table2[[#This Row],[Trim Trk: ]],'TPMS-Auto'!A:Y, 25, 0), "Not assigned in TPMS!!")</f>
        <v>162 HART DR #1</v>
      </c>
      <c r="I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" s="229" t="str">
        <f>IF(N67=N66, "Yes", "No")</f>
        <v>No</v>
      </c>
      <c r="K67" s="229" t="str">
        <f>IFERROR(VLOOKUP(Table2[[#This Row],[Trim Trk: ]], Enterprise!A:AL, 25, 0),"NotonEnterpriseReporting")</f>
        <v>OPEN</v>
      </c>
      <c r="L6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" s="229" t="str">
        <f>IF(Table2[[#This Row],[Rental Vendor]]="ENTERPRISE RENT-A-CAR INC.", "Enterprise", IF(Table2[[#This Row],[Rental Vendor]]="ENTERPRISE TOLLS/TOLL CHARGES", "Enterprise", "NotEnterprise"))</f>
        <v>Enterprise</v>
      </c>
      <c r="N67" s="228" t="str">
        <f>LEFT(Table2[[#This Row],[Vehicle Number]],5)</f>
        <v>21884</v>
      </c>
      <c r="O67" s="166" t="s">
        <v>209</v>
      </c>
      <c r="P67" s="166" t="s">
        <v>3319</v>
      </c>
      <c r="Q67" s="166" t="s">
        <v>3751</v>
      </c>
      <c r="R67" s="166" t="s">
        <v>3752</v>
      </c>
      <c r="S67" s="166" t="s">
        <v>3864</v>
      </c>
      <c r="T67" s="166" t="s">
        <v>4018</v>
      </c>
      <c r="U67" s="166" t="s">
        <v>3321</v>
      </c>
      <c r="V67" s="166" t="s">
        <v>3325</v>
      </c>
      <c r="W67" s="166" t="s">
        <v>219</v>
      </c>
      <c r="X67" s="167">
        <v>116527630</v>
      </c>
      <c r="Y67" s="167">
        <v>116879413</v>
      </c>
      <c r="Z67" s="168">
        <v>46073</v>
      </c>
      <c r="AA67" s="166" t="s">
        <v>3730</v>
      </c>
      <c r="AB67" s="166" t="s">
        <v>3731</v>
      </c>
      <c r="AC67" s="166" t="s">
        <v>3732</v>
      </c>
      <c r="AD67" s="169">
        <v>476</v>
      </c>
      <c r="AE67" s="170">
        <v>7</v>
      </c>
      <c r="AF67" s="169">
        <v>68</v>
      </c>
      <c r="AG67" s="166" t="s">
        <v>3854</v>
      </c>
      <c r="AH67" s="166"/>
      <c r="AI67" s="166"/>
      <c r="AJ67" s="166"/>
      <c r="AK67" s="166"/>
      <c r="AL67" s="166"/>
    </row>
    <row r="68" spans="1:38" x14ac:dyDescent="0.3">
      <c r="A6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" s="25">
        <f ca="1">SUM((TODAY())-Table2[[#This Row],[PO Date]])</f>
        <v>2</v>
      </c>
      <c r="C68" s="25" t="str">
        <f>Table2[[#This Row],[Trim Trk: ]]</f>
        <v>21980</v>
      </c>
      <c r="D68" s="228" t="str">
        <f>CONCATENATE(Table2[[#This Row],[First Name]]," ",Table2[[#This Row],[Last name]])</f>
        <v>JAMES OBRIEN</v>
      </c>
      <c r="E68" s="229" t="str">
        <f>IFERROR(VLOOKUP(Table2[[#This Row],[Rental under Name: ]], 'TPMS-Auto'!C:G,5,0),"RESEARCH!!")</f>
        <v>JOBRIEN</v>
      </c>
      <c r="F68" s="228" t="str">
        <f>IFERROR(VLOOKUP(Table2[[#This Row],[Trim Trk: ]],'TPMS-Auto'!A:C, 3, 0), "Not assigned in TPMS!!")</f>
        <v>JAMES OBRIEN</v>
      </c>
      <c r="G68" s="229" t="str">
        <f>IFERROR(VLOOKUP(Table2[[#This Row],[Trim Trk: ]],'TPMS-Auto'!A:G, 7, 0), "Not assigned in TPMS!!")</f>
        <v>JOBRIEN</v>
      </c>
      <c r="H68" s="69" t="str">
        <f>IFERROR(VLOOKUP(Table2[[#This Row],[Trim Trk: ]],'TPMS-Auto'!A:Y, 25, 0), "Not assigned in TPMS!!")</f>
        <v>2620 westmar ct</v>
      </c>
      <c r="I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" s="229" t="str">
        <f>IF(N68=N67, "Yes", "No")</f>
        <v>No</v>
      </c>
      <c r="K68" s="229" t="str">
        <f>IFERROR(VLOOKUP(Table2[[#This Row],[Trim Trk: ]], Enterprise!A:AL, 25, 0),"NotonEnterpriseReporting")</f>
        <v>NotonEnterpriseReporting</v>
      </c>
      <c r="L6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" s="229" t="str">
        <f>IF(Table2[[#This Row],[Rental Vendor]]="ENTERPRISE RENT-A-CAR INC.", "Enterprise", IF(Table2[[#This Row],[Rental Vendor]]="ENTERPRISE TOLLS/TOLL CHARGES", "Enterprise", "NotEnterprise"))</f>
        <v>Enterprise</v>
      </c>
      <c r="N68" s="228" t="str">
        <f>LEFT(Table2[[#This Row],[Vehicle Number]],5)</f>
        <v>21980</v>
      </c>
      <c r="O68" s="166" t="s">
        <v>209</v>
      </c>
      <c r="P68" s="166" t="s">
        <v>1730</v>
      </c>
      <c r="Q68" s="166" t="s">
        <v>3751</v>
      </c>
      <c r="R68" s="166" t="s">
        <v>4041</v>
      </c>
      <c r="S68" s="166" t="s">
        <v>3968</v>
      </c>
      <c r="T68" s="166" t="s">
        <v>13941</v>
      </c>
      <c r="U68" s="166" t="s">
        <v>1732</v>
      </c>
      <c r="V68" s="166" t="s">
        <v>3100</v>
      </c>
      <c r="W68" s="166" t="s">
        <v>260</v>
      </c>
      <c r="X68" s="167">
        <v>116684134</v>
      </c>
      <c r="Y68" s="167">
        <v>117037656</v>
      </c>
      <c r="Z68" s="168">
        <v>46084</v>
      </c>
      <c r="AA68" s="166" t="s">
        <v>3730</v>
      </c>
      <c r="AB68" s="166" t="s">
        <v>3731</v>
      </c>
      <c r="AC68" s="166" t="s">
        <v>3732</v>
      </c>
      <c r="AD68" s="169">
        <v>70</v>
      </c>
      <c r="AE68" s="170">
        <v>1</v>
      </c>
      <c r="AF68" s="169">
        <v>70</v>
      </c>
      <c r="AG68" s="166" t="s">
        <v>3854</v>
      </c>
      <c r="AH68" s="166" t="s">
        <v>31367</v>
      </c>
      <c r="AI68" s="166" t="s">
        <v>31368</v>
      </c>
      <c r="AJ68" s="166" t="s">
        <v>31369</v>
      </c>
      <c r="AK68" s="166" t="s">
        <v>260</v>
      </c>
      <c r="AL68" s="166" t="s">
        <v>31370</v>
      </c>
    </row>
    <row r="69" spans="1:38" x14ac:dyDescent="0.3">
      <c r="A6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" s="25">
        <f ca="1">SUM((TODAY())-Table2[[#This Row],[PO Date]])</f>
        <v>6</v>
      </c>
      <c r="C69" s="25" t="str">
        <f>Table2[[#This Row],[Trim Trk: ]]</f>
        <v>21988</v>
      </c>
      <c r="D69" s="228" t="str">
        <f>CONCATENATE(Table2[[#This Row],[First Name]]," ",Table2[[#This Row],[Last name]])</f>
        <v>WILLIAM MCLEOD</v>
      </c>
      <c r="E69" s="229" t="str">
        <f>IFERROR(VLOOKUP(Table2[[#This Row],[Rental under Name: ]], 'TPMS-Auto'!C:G,5,0),"RESEARCH!!")</f>
        <v>WMCLEO1</v>
      </c>
      <c r="F69" s="228" t="str">
        <f>IFERROR(VLOOKUP(Table2[[#This Row],[Trim Trk: ]],'TPMS-Auto'!A:C, 3, 0), "Not assigned in TPMS!!")</f>
        <v>WILLIAM MCLEOD</v>
      </c>
      <c r="G69" s="229" t="str">
        <f>IFERROR(VLOOKUP(Table2[[#This Row],[Trim Trk: ]],'TPMS-Auto'!A:G, 7, 0), "Not assigned in TPMS!!")</f>
        <v>WMCLEO1</v>
      </c>
      <c r="H69" s="69" t="str">
        <f>IFERROR(VLOOKUP(Table2[[#This Row],[Trim Trk: ]],'TPMS-Auto'!A:Y, 25, 0), "Not assigned in TPMS!!")</f>
        <v>22668 SHIELL</v>
      </c>
      <c r="I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" s="229" t="str">
        <f>IF(N69=N68, "Yes", "No")</f>
        <v>No</v>
      </c>
      <c r="K69" s="229" t="str">
        <f>IFERROR(VLOOKUP(Table2[[#This Row],[Trim Trk: ]], Enterprise!A:AL, 25, 0),"NotonEnterpriseReporting")</f>
        <v>NotonEnterpriseReporting</v>
      </c>
      <c r="L6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" s="229" t="str">
        <f>IF(Table2[[#This Row],[Rental Vendor]]="ENTERPRISE RENT-A-CAR INC.", "Enterprise", IF(Table2[[#This Row],[Rental Vendor]]="ENTERPRISE TOLLS/TOLL CHARGES", "Enterprise", "NotEnterprise"))</f>
        <v>Enterprise</v>
      </c>
      <c r="N69" s="228" t="str">
        <f>LEFT(Table2[[#This Row],[Vehicle Number]],5)</f>
        <v>21988</v>
      </c>
      <c r="O69" s="166" t="s">
        <v>209</v>
      </c>
      <c r="P69" s="166" t="s">
        <v>14676</v>
      </c>
      <c r="Q69" s="166" t="s">
        <v>3751</v>
      </c>
      <c r="R69" s="166" t="s">
        <v>4041</v>
      </c>
      <c r="S69" s="166" t="s">
        <v>4034</v>
      </c>
      <c r="T69" s="166" t="s">
        <v>14681</v>
      </c>
      <c r="U69" s="166" t="s">
        <v>14680</v>
      </c>
      <c r="V69" s="166" t="s">
        <v>21326</v>
      </c>
      <c r="W69" s="166" t="s">
        <v>752</v>
      </c>
      <c r="X69" s="167">
        <v>116636770</v>
      </c>
      <c r="Y69" s="167">
        <v>116988874</v>
      </c>
      <c r="Z69" s="168">
        <v>46080</v>
      </c>
      <c r="AA69" s="166" t="s">
        <v>3730</v>
      </c>
      <c r="AB69" s="166" t="s">
        <v>3731</v>
      </c>
      <c r="AC69" s="166" t="s">
        <v>3732</v>
      </c>
      <c r="AD69" s="169">
        <v>320</v>
      </c>
      <c r="AE69" s="170">
        <v>4</v>
      </c>
      <c r="AF69" s="169">
        <v>80</v>
      </c>
      <c r="AG69" s="166" t="s">
        <v>3854</v>
      </c>
      <c r="AH69" s="166"/>
      <c r="AI69" s="166"/>
      <c r="AJ69" s="166"/>
      <c r="AK69" s="166"/>
      <c r="AL69" s="166"/>
    </row>
    <row r="70" spans="1:38" x14ac:dyDescent="0.3">
      <c r="A7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" s="25">
        <f ca="1">SUM((TODAY())-Table2[[#This Row],[PO Date]])</f>
        <v>3</v>
      </c>
      <c r="C70" s="25" t="str">
        <f>Table2[[#This Row],[Trim Trk: ]]</f>
        <v>22032</v>
      </c>
      <c r="D70" s="228" t="str">
        <f>CONCATENATE(Table2[[#This Row],[First Name]]," ",Table2[[#This Row],[Last name]])</f>
        <v>GERALD HELMER</v>
      </c>
      <c r="E70" s="229" t="str">
        <f>IFERROR(VLOOKUP(Table2[[#This Row],[Rental under Name: ]], 'TPMS-Auto'!C:G,5,0),"RESEARCH!!")</f>
        <v>GHELMER</v>
      </c>
      <c r="F70" s="228" t="str">
        <f>IFERROR(VLOOKUP(Table2[[#This Row],[Trim Trk: ]],'TPMS-Auto'!A:C, 3, 0), "Not assigned in TPMS!!")</f>
        <v>GERALD HELMER</v>
      </c>
      <c r="G70" s="229" t="str">
        <f>IFERROR(VLOOKUP(Table2[[#This Row],[Trim Trk: ]],'TPMS-Auto'!A:G, 7, 0), "Not assigned in TPMS!!")</f>
        <v>GHELMER</v>
      </c>
      <c r="H70" s="69" t="str">
        <f>IFERROR(VLOOKUP(Table2[[#This Row],[Trim Trk: ]],'TPMS-Auto'!A:Y, 25, 0), "Not assigned in TPMS!!")</f>
        <v>Not on HR File</v>
      </c>
      <c r="I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" s="229" t="str">
        <f>IF(N70=N69, "Yes", "No")</f>
        <v>No</v>
      </c>
      <c r="K70" s="229" t="str">
        <f>IFERROR(VLOOKUP(Table2[[#This Row],[Trim Trk: ]], Enterprise!A:AL, 25, 0),"NotonEnterpriseReporting")</f>
        <v>OPEN</v>
      </c>
      <c r="L7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" s="229" t="str">
        <f>IF(Table2[[#This Row],[Rental Vendor]]="ENTERPRISE RENT-A-CAR INC.", "Enterprise", IF(Table2[[#This Row],[Rental Vendor]]="ENTERPRISE TOLLS/TOLL CHARGES", "Enterprise", "NotEnterprise"))</f>
        <v>Enterprise</v>
      </c>
      <c r="N70" s="228" t="str">
        <f>LEFT(Table2[[#This Row],[Vehicle Number]],5)</f>
        <v>22032</v>
      </c>
      <c r="O70" s="166" t="s">
        <v>209</v>
      </c>
      <c r="P70" s="166" t="s">
        <v>13327</v>
      </c>
      <c r="Q70" s="166" t="s">
        <v>3751</v>
      </c>
      <c r="R70" s="166" t="s">
        <v>3794</v>
      </c>
      <c r="S70" s="166" t="s">
        <v>4901</v>
      </c>
      <c r="T70" s="166" t="s">
        <v>13332</v>
      </c>
      <c r="U70" s="166" t="s">
        <v>13331</v>
      </c>
      <c r="V70" s="166" t="s">
        <v>13335</v>
      </c>
      <c r="W70" s="166" t="s">
        <v>318</v>
      </c>
      <c r="X70" s="167">
        <v>116677550</v>
      </c>
      <c r="Y70" s="167">
        <v>117029872</v>
      </c>
      <c r="Z70" s="168">
        <v>46083</v>
      </c>
      <c r="AA70" s="166" t="s">
        <v>3730</v>
      </c>
      <c r="AB70" s="166" t="s">
        <v>3731</v>
      </c>
      <c r="AC70" s="166" t="s">
        <v>3732</v>
      </c>
      <c r="AD70" s="169">
        <v>476</v>
      </c>
      <c r="AE70" s="170">
        <v>7</v>
      </c>
      <c r="AF70" s="169">
        <v>68</v>
      </c>
      <c r="AG70" s="166" t="s">
        <v>3854</v>
      </c>
      <c r="AH70" s="166"/>
      <c r="AI70" s="166"/>
      <c r="AJ70" s="166"/>
      <c r="AK70" s="166"/>
      <c r="AL70" s="166"/>
    </row>
    <row r="71" spans="1:38" x14ac:dyDescent="0.3">
      <c r="A7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1" s="25">
        <f ca="1">SUM((TODAY())-Table2[[#This Row],[PO Date]])</f>
        <v>22</v>
      </c>
      <c r="C71" s="25" t="str">
        <f>Table2[[#This Row],[Trim Trk: ]]</f>
        <v>22081</v>
      </c>
      <c r="D71" s="228" t="str">
        <f>CONCATENATE(Table2[[#This Row],[First Name]]," ",Table2[[#This Row],[Last name]])</f>
        <v>MARIANA CAETANO</v>
      </c>
      <c r="E71" s="229" t="str">
        <f>IFERROR(VLOOKUP(Table2[[#This Row],[Rental under Name: ]], 'TPMS-Auto'!C:G,5,0),"RESEARCH!!")</f>
        <v>MCAETAN</v>
      </c>
      <c r="F71" s="228" t="str">
        <f>IFERROR(VLOOKUP(Table2[[#This Row],[Trim Trk: ]],'TPMS-Auto'!A:C, 3, 0), "Not assigned in TPMS!!")</f>
        <v>Not assigned in TPMS!!</v>
      </c>
      <c r="G71" s="229" t="str">
        <f>IFERROR(VLOOKUP(Table2[[#This Row],[Trim Trk: ]],'TPMS-Auto'!A:G, 7, 0), "Not assigned in TPMS!!")</f>
        <v>Not assigned in TPMS!!</v>
      </c>
      <c r="H71" s="69" t="str">
        <f>IFERROR(VLOOKUP(Table2[[#This Row],[Trim Trk: ]],'TPMS-Auto'!A:Y, 25, 0), "Not assigned in TPMS!!")</f>
        <v>Not assigned in TPMS!!</v>
      </c>
      <c r="I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" s="229" t="str">
        <f>IF(N71=N70, "Yes", "No")</f>
        <v>No</v>
      </c>
      <c r="K71" s="229" t="str">
        <f>IFERROR(VLOOKUP(Table2[[#This Row],[Trim Trk: ]], Enterprise!A:AL, 25, 0),"NotonEnterpriseReporting")</f>
        <v>NotonEnterpriseReporting</v>
      </c>
      <c r="L7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" s="229" t="str">
        <f>IF(Table2[[#This Row],[Rental Vendor]]="ENTERPRISE RENT-A-CAR INC.", "Enterprise", IF(Table2[[#This Row],[Rental Vendor]]="ENTERPRISE TOLLS/TOLL CHARGES", "Enterprise", "NotEnterprise"))</f>
        <v>Enterprise</v>
      </c>
      <c r="N71" s="228" t="str">
        <f>LEFT(Table2[[#This Row],[Vehicle Number]],5)</f>
        <v>22081</v>
      </c>
      <c r="O71" s="166" t="s">
        <v>209</v>
      </c>
      <c r="P71" s="166" t="s">
        <v>3084</v>
      </c>
      <c r="Q71" s="166" t="s">
        <v>3751</v>
      </c>
      <c r="R71" s="166" t="s">
        <v>3794</v>
      </c>
      <c r="S71" s="166" t="s">
        <v>4020</v>
      </c>
      <c r="T71" s="166" t="s">
        <v>4021</v>
      </c>
      <c r="U71" s="166" t="s">
        <v>3086</v>
      </c>
      <c r="V71" s="166" t="s">
        <v>3087</v>
      </c>
      <c r="W71" s="166" t="s">
        <v>382</v>
      </c>
      <c r="X71" s="167">
        <v>116319156</v>
      </c>
      <c r="Y71" s="167">
        <v>116666698</v>
      </c>
      <c r="Z71" s="168">
        <v>46064</v>
      </c>
      <c r="AA71" s="166" t="s">
        <v>3730</v>
      </c>
      <c r="AB71" s="166" t="s">
        <v>3731</v>
      </c>
      <c r="AC71" s="166" t="s">
        <v>3732</v>
      </c>
      <c r="AD71" s="169">
        <v>1680</v>
      </c>
      <c r="AE71" s="170">
        <v>28</v>
      </c>
      <c r="AF71" s="169">
        <v>60</v>
      </c>
      <c r="AG71" s="166" t="s">
        <v>3854</v>
      </c>
      <c r="AH71" s="166"/>
      <c r="AI71" s="166"/>
      <c r="AJ71" s="166"/>
      <c r="AK71" s="166"/>
      <c r="AL71" s="166"/>
    </row>
    <row r="72" spans="1:38" x14ac:dyDescent="0.3">
      <c r="A7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" s="25">
        <f ca="1">SUM((TODAY())-Table2[[#This Row],[PO Date]])</f>
        <v>66</v>
      </c>
      <c r="C72" s="25" t="str">
        <f>Table2[[#This Row],[Trim Trk: ]]</f>
        <v>22101</v>
      </c>
      <c r="D72" s="228" t="str">
        <f>CONCATENATE(Table2[[#This Row],[First Name]]," ",Table2[[#This Row],[Last name]])</f>
        <v>MUJEEB KHAN</v>
      </c>
      <c r="E72" s="229" t="str">
        <f>IFERROR(VLOOKUP(Table2[[#This Row],[Rental under Name: ]], 'TPMS-Auto'!C:G,5,0),"RESEARCH!!")</f>
        <v>MKHAN1</v>
      </c>
      <c r="F72" s="228" t="str">
        <f>IFERROR(VLOOKUP(Table2[[#This Row],[Trim Trk: ]],'TPMS-Auto'!A:C, 3, 0), "Not assigned in TPMS!!")</f>
        <v>MUJEEB KHAN</v>
      </c>
      <c r="G72" s="229" t="str">
        <f>IFERROR(VLOOKUP(Table2[[#This Row],[Trim Trk: ]],'TPMS-Auto'!A:G, 7, 0), "Not assigned in TPMS!!")</f>
        <v>MKHAN1</v>
      </c>
      <c r="H72" s="69" t="str">
        <f>IFERROR(VLOOKUP(Table2[[#This Row],[Trim Trk: ]],'TPMS-Auto'!A:Y, 25, 0), "Not assigned in TPMS!!")</f>
        <v>605 N MANSFIELD ST</v>
      </c>
      <c r="I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" s="229" t="str">
        <f>IF(N72=N71, "Yes", "No")</f>
        <v>No</v>
      </c>
      <c r="K72" s="229" t="str">
        <f>IFERROR(VLOOKUP(Table2[[#This Row],[Trim Trk: ]], Enterprise!A:AL, 25, 0),"NotonEnterpriseReporting")</f>
        <v>OPEN</v>
      </c>
      <c r="L7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" s="229" t="str">
        <f>IF(Table2[[#This Row],[Rental Vendor]]="ENTERPRISE RENT-A-CAR INC.", "Enterprise", IF(Table2[[#This Row],[Rental Vendor]]="ENTERPRISE TOLLS/TOLL CHARGES", "Enterprise", "NotEnterprise"))</f>
        <v>Enterprise</v>
      </c>
      <c r="N72" s="228" t="str">
        <f>LEFT(Table2[[#This Row],[Vehicle Number]],5)</f>
        <v>22101</v>
      </c>
      <c r="O72" s="166" t="s">
        <v>209</v>
      </c>
      <c r="P72" s="166" t="s">
        <v>386</v>
      </c>
      <c r="Q72" s="166" t="s">
        <v>3751</v>
      </c>
      <c r="R72" s="166" t="s">
        <v>3851</v>
      </c>
      <c r="S72" s="166" t="s">
        <v>4022</v>
      </c>
      <c r="T72" s="166" t="s">
        <v>4023</v>
      </c>
      <c r="U72" s="166" t="s">
        <v>390</v>
      </c>
      <c r="V72" s="166" t="s">
        <v>399</v>
      </c>
      <c r="W72" s="166" t="s">
        <v>328</v>
      </c>
      <c r="X72" s="167">
        <v>112244355</v>
      </c>
      <c r="Y72" s="167">
        <v>115798530</v>
      </c>
      <c r="Z72" s="168">
        <v>46020</v>
      </c>
      <c r="AA72" s="166" t="s">
        <v>3894</v>
      </c>
      <c r="AB72" s="166" t="s">
        <v>3895</v>
      </c>
      <c r="AC72" s="166" t="s">
        <v>3732</v>
      </c>
      <c r="AD72" s="169">
        <v>1</v>
      </c>
      <c r="AE72" s="170">
        <v>1</v>
      </c>
      <c r="AF72" s="169">
        <v>1</v>
      </c>
      <c r="AG72" s="166" t="s">
        <v>3896</v>
      </c>
      <c r="AH72" s="166"/>
      <c r="AI72" s="166"/>
      <c r="AJ72" s="166"/>
      <c r="AK72" s="166"/>
      <c r="AL72" s="166"/>
    </row>
    <row r="73" spans="1:38" x14ac:dyDescent="0.3">
      <c r="A7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" s="25">
        <f ca="1">SUM((TODAY())-Table2[[#This Row],[PO Date]])</f>
        <v>51</v>
      </c>
      <c r="C73" s="25" t="str">
        <f>Table2[[#This Row],[Trim Trk: ]]</f>
        <v>22101</v>
      </c>
      <c r="D73" s="228" t="str">
        <f>CONCATENATE(Table2[[#This Row],[First Name]]," ",Table2[[#This Row],[Last name]])</f>
        <v>MUJEEB KHAN</v>
      </c>
      <c r="E73" s="229" t="str">
        <f>IFERROR(VLOOKUP(Table2[[#This Row],[Rental under Name: ]], 'TPMS-Auto'!C:G,5,0),"RESEARCH!!")</f>
        <v>MKHAN1</v>
      </c>
      <c r="F73" s="228" t="str">
        <f>IFERROR(VLOOKUP(Table2[[#This Row],[Trim Trk: ]],'TPMS-Auto'!A:C, 3, 0), "Not assigned in TPMS!!")</f>
        <v>MUJEEB KHAN</v>
      </c>
      <c r="G73" s="229" t="str">
        <f>IFERROR(VLOOKUP(Table2[[#This Row],[Trim Trk: ]],'TPMS-Auto'!A:G, 7, 0), "Not assigned in TPMS!!")</f>
        <v>MKHAN1</v>
      </c>
      <c r="H73" s="69" t="str">
        <f>IFERROR(VLOOKUP(Table2[[#This Row],[Trim Trk: ]],'TPMS-Auto'!A:Y, 25, 0), "Not assigned in TPMS!!")</f>
        <v>605 N MANSFIELD ST</v>
      </c>
      <c r="I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3" s="229" t="str">
        <f>IF(N73=N72, "Yes", "No")</f>
        <v>Yes</v>
      </c>
      <c r="K73" s="229" t="str">
        <f>IFERROR(VLOOKUP(Table2[[#This Row],[Trim Trk: ]], Enterprise!A:AL, 25, 0),"NotonEnterpriseReporting")</f>
        <v>OPEN</v>
      </c>
      <c r="L7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3" s="229" t="str">
        <f>IF(Table2[[#This Row],[Rental Vendor]]="ENTERPRISE RENT-A-CAR INC.", "Enterprise", IF(Table2[[#This Row],[Rental Vendor]]="ENTERPRISE TOLLS/TOLL CHARGES", "Enterprise", "NotEnterprise"))</f>
        <v>Enterprise</v>
      </c>
      <c r="N73" s="228" t="str">
        <f>LEFT(Table2[[#This Row],[Vehicle Number]],5)</f>
        <v>22101</v>
      </c>
      <c r="O73" s="166" t="s">
        <v>209</v>
      </c>
      <c r="P73" s="166" t="s">
        <v>386</v>
      </c>
      <c r="Q73" s="166" t="s">
        <v>3751</v>
      </c>
      <c r="R73" s="166" t="s">
        <v>3851</v>
      </c>
      <c r="S73" s="166" t="s">
        <v>4022</v>
      </c>
      <c r="T73" s="166" t="s">
        <v>4023</v>
      </c>
      <c r="U73" s="166" t="s">
        <v>390</v>
      </c>
      <c r="V73" s="166" t="s">
        <v>399</v>
      </c>
      <c r="W73" s="166" t="s">
        <v>328</v>
      </c>
      <c r="X73" s="167">
        <v>112244355</v>
      </c>
      <c r="Y73" s="167">
        <v>116025118</v>
      </c>
      <c r="Z73" s="168">
        <v>46035</v>
      </c>
      <c r="AA73" s="166" t="s">
        <v>3894</v>
      </c>
      <c r="AB73" s="166" t="s">
        <v>3895</v>
      </c>
      <c r="AC73" s="166" t="s">
        <v>3732</v>
      </c>
      <c r="AD73" s="169">
        <v>1</v>
      </c>
      <c r="AE73" s="170">
        <v>1</v>
      </c>
      <c r="AF73" s="169">
        <v>1</v>
      </c>
      <c r="AG73" s="166" t="s">
        <v>3896</v>
      </c>
      <c r="AH73" s="166"/>
      <c r="AI73" s="166"/>
      <c r="AJ73" s="166"/>
      <c r="AK73" s="166"/>
      <c r="AL73" s="166"/>
    </row>
    <row r="74" spans="1:38" x14ac:dyDescent="0.3">
      <c r="A7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4" s="25">
        <f ca="1">SUM((TODAY())-Table2[[#This Row],[PO Date]])</f>
        <v>13</v>
      </c>
      <c r="C74" s="25" t="str">
        <f>Table2[[#This Row],[Trim Trk: ]]</f>
        <v>22110</v>
      </c>
      <c r="D74" s="228" t="str">
        <f>CONCATENATE(Table2[[#This Row],[First Name]]," ",Table2[[#This Row],[Last name]])</f>
        <v>JEFFREY HUME</v>
      </c>
      <c r="E74" s="229" t="str">
        <f>IFERROR(VLOOKUP(Table2[[#This Row],[Rental under Name: ]], 'TPMS-Auto'!C:G,5,0),"RESEARCH!!")</f>
        <v>JHUME1</v>
      </c>
      <c r="F74" s="228" t="str">
        <f>IFERROR(VLOOKUP(Table2[[#This Row],[Trim Trk: ]],'TPMS-Auto'!A:C, 3, 0), "Not assigned in TPMS!!")</f>
        <v>JEFFREY HUME</v>
      </c>
      <c r="G74" s="229" t="str">
        <f>IFERROR(VLOOKUP(Table2[[#This Row],[Trim Trk: ]],'TPMS-Auto'!A:G, 7, 0), "Not assigned in TPMS!!")</f>
        <v>JHUME1</v>
      </c>
      <c r="H74" s="69" t="str">
        <f>IFERROR(VLOOKUP(Table2[[#This Row],[Trim Trk: ]],'TPMS-Auto'!A:Y, 25, 0), "Not assigned in TPMS!!")</f>
        <v>10701 Old Court Rd</v>
      </c>
      <c r="I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" s="229" t="str">
        <f>IF(N74=N73, "Yes", "No")</f>
        <v>No</v>
      </c>
      <c r="K74" s="229" t="str">
        <f>IFERROR(VLOOKUP(Table2[[#This Row],[Trim Trk: ]], Enterprise!A:AL, 25, 0),"NotonEnterpriseReporting")</f>
        <v>NotonEnterpriseReporting</v>
      </c>
      <c r="L7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" s="229" t="str">
        <f>IF(Table2[[#This Row],[Rental Vendor]]="ENTERPRISE RENT-A-CAR INC.", "Enterprise", IF(Table2[[#This Row],[Rental Vendor]]="ENTERPRISE TOLLS/TOLL CHARGES", "Enterprise", "NotEnterprise"))</f>
        <v>Enterprise</v>
      </c>
      <c r="N74" s="228" t="str">
        <f>LEFT(Table2[[#This Row],[Vehicle Number]],5)</f>
        <v>22110</v>
      </c>
      <c r="O74" s="166" t="s">
        <v>209</v>
      </c>
      <c r="P74" s="166" t="s">
        <v>4024</v>
      </c>
      <c r="Q74" s="166" t="s">
        <v>3751</v>
      </c>
      <c r="R74" s="166" t="s">
        <v>3851</v>
      </c>
      <c r="S74" s="166" t="s">
        <v>4025</v>
      </c>
      <c r="T74" s="166" t="s">
        <v>4026</v>
      </c>
      <c r="U74" s="166" t="s">
        <v>1592</v>
      </c>
      <c r="V74" s="166" t="s">
        <v>4027</v>
      </c>
      <c r="W74" s="166" t="s">
        <v>541</v>
      </c>
      <c r="X74" s="167">
        <v>114099536</v>
      </c>
      <c r="Y74" s="167">
        <v>116876057</v>
      </c>
      <c r="Z74" s="168">
        <v>46073</v>
      </c>
      <c r="AA74" s="166" t="s">
        <v>3894</v>
      </c>
      <c r="AB74" s="166" t="s">
        <v>3895</v>
      </c>
      <c r="AC74" s="166" t="s">
        <v>3732</v>
      </c>
      <c r="AD74" s="169">
        <v>1</v>
      </c>
      <c r="AE74" s="170">
        <v>1</v>
      </c>
      <c r="AF74" s="169">
        <v>1</v>
      </c>
      <c r="AG74" s="166" t="s">
        <v>3896</v>
      </c>
      <c r="AH74" s="166"/>
      <c r="AI74" s="166"/>
      <c r="AJ74" s="166"/>
      <c r="AK74" s="166"/>
      <c r="AL74" s="166"/>
    </row>
    <row r="75" spans="1:38" x14ac:dyDescent="0.3">
      <c r="A7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5" s="25">
        <f ca="1">SUM((TODAY())-Table2[[#This Row],[PO Date]])</f>
        <v>20</v>
      </c>
      <c r="C75" s="25" t="str">
        <f>Table2[[#This Row],[Trim Trk: ]]</f>
        <v>22128</v>
      </c>
      <c r="D75" s="228" t="str">
        <f>CONCATENATE(Table2[[#This Row],[First Name]]," ",Table2[[#This Row],[Last name]])</f>
        <v>BRIAN ALLEYNE</v>
      </c>
      <c r="E75" s="229" t="str">
        <f>IFERROR(VLOOKUP(Table2[[#This Row],[Rental under Name: ]], 'TPMS-Auto'!C:G,5,0),"RESEARCH!!")</f>
        <v>BALLEYN</v>
      </c>
      <c r="F75" s="228" t="str">
        <f>IFERROR(VLOOKUP(Table2[[#This Row],[Trim Trk: ]],'TPMS-Auto'!A:C, 3, 0), "Not assigned in TPMS!!")</f>
        <v>BRIAN ALLEYNE</v>
      </c>
      <c r="G75" s="229" t="str">
        <f>IFERROR(VLOOKUP(Table2[[#This Row],[Trim Trk: ]],'TPMS-Auto'!A:G, 7, 0), "Not assigned in TPMS!!")</f>
        <v>BALLEYN</v>
      </c>
      <c r="H75" s="69" t="str">
        <f>IFERROR(VLOOKUP(Table2[[#This Row],[Trim Trk: ]],'TPMS-Auto'!A:Y, 25, 0), "Not assigned in TPMS!!")</f>
        <v>6120 BLACKSMITH DR</v>
      </c>
      <c r="I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" s="229" t="str">
        <f>IF(N75=N74, "Yes", "No")</f>
        <v>No</v>
      </c>
      <c r="K75" s="229" t="str">
        <f>IFERROR(VLOOKUP(Table2[[#This Row],[Trim Trk: ]], Enterprise!A:AL, 25, 0),"NotonEnterpriseReporting")</f>
        <v>NotonEnterpriseReporting</v>
      </c>
      <c r="L7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" s="229" t="str">
        <f>IF(Table2[[#This Row],[Rental Vendor]]="ENTERPRISE RENT-A-CAR INC.", "Enterprise", IF(Table2[[#This Row],[Rental Vendor]]="ENTERPRISE TOLLS/TOLL CHARGES", "Enterprise", "NotEnterprise"))</f>
        <v>Enterprise</v>
      </c>
      <c r="N75" s="228" t="str">
        <f>LEFT(Table2[[#This Row],[Vehicle Number]],5)</f>
        <v>22128</v>
      </c>
      <c r="O75" s="166" t="s">
        <v>209</v>
      </c>
      <c r="P75" s="166" t="s">
        <v>3326</v>
      </c>
      <c r="Q75" s="166" t="s">
        <v>3751</v>
      </c>
      <c r="R75" s="166" t="s">
        <v>3851</v>
      </c>
      <c r="S75" s="166" t="s">
        <v>4028</v>
      </c>
      <c r="T75" s="166" t="s">
        <v>4029</v>
      </c>
      <c r="U75" s="166" t="s">
        <v>3328</v>
      </c>
      <c r="V75" s="166" t="s">
        <v>4030</v>
      </c>
      <c r="W75" s="166" t="s">
        <v>541</v>
      </c>
      <c r="X75" s="167">
        <v>116364800</v>
      </c>
      <c r="Y75" s="167">
        <v>116714498</v>
      </c>
      <c r="Z75" s="168">
        <v>46066</v>
      </c>
      <c r="AA75" s="166" t="s">
        <v>3730</v>
      </c>
      <c r="AB75" s="166" t="s">
        <v>3731</v>
      </c>
      <c r="AC75" s="166" t="s">
        <v>3732</v>
      </c>
      <c r="AD75" s="169">
        <v>1050</v>
      </c>
      <c r="AE75" s="170">
        <v>14</v>
      </c>
      <c r="AF75" s="169">
        <v>75</v>
      </c>
      <c r="AG75" s="166" t="s">
        <v>3854</v>
      </c>
      <c r="AH75" s="166" t="s">
        <v>4031</v>
      </c>
      <c r="AI75" s="166" t="s">
        <v>4032</v>
      </c>
      <c r="AJ75" s="166" t="s">
        <v>540</v>
      </c>
      <c r="AK75" s="166" t="s">
        <v>541</v>
      </c>
      <c r="AL75" s="166" t="s">
        <v>4033</v>
      </c>
    </row>
    <row r="76" spans="1:38" x14ac:dyDescent="0.3">
      <c r="A7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" s="25">
        <f ca="1">SUM((TODAY())-Table2[[#This Row],[PO Date]])</f>
        <v>65</v>
      </c>
      <c r="C76" s="25" t="str">
        <f>Table2[[#This Row],[Trim Trk: ]]</f>
        <v>22186</v>
      </c>
      <c r="D76" s="228" t="str">
        <f>CONCATENATE(Table2[[#This Row],[First Name]]," ",Table2[[#This Row],[Last name]])</f>
        <v>WILLIAM PRICE</v>
      </c>
      <c r="E76" s="229" t="str">
        <f>IFERROR(VLOOKUP(Table2[[#This Row],[Rental under Name: ]], 'TPMS-Auto'!C:G,5,0),"RESEARCH!!")</f>
        <v>WPRICE1</v>
      </c>
      <c r="F76" s="228" t="str">
        <f>IFERROR(VLOOKUP(Table2[[#This Row],[Trim Trk: ]],'TPMS-Auto'!A:C, 3, 0), "Not assigned in TPMS!!")</f>
        <v>WILLIAM PRICE</v>
      </c>
      <c r="G76" s="229" t="str">
        <f>IFERROR(VLOOKUP(Table2[[#This Row],[Trim Trk: ]],'TPMS-Auto'!A:G, 7, 0), "Not assigned in TPMS!!")</f>
        <v>WPRICE1</v>
      </c>
      <c r="H76" s="69" t="str">
        <f>IFERROR(VLOOKUP(Table2[[#This Row],[Trim Trk: ]],'TPMS-Auto'!A:Y, 25, 0), "Not assigned in TPMS!!")</f>
        <v>3032 WAGONWHEEL CT</v>
      </c>
      <c r="I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6" s="229" t="str">
        <f>IF(N76=N75, "Yes", "No")</f>
        <v>No</v>
      </c>
      <c r="K76" s="229" t="str">
        <f>IFERROR(VLOOKUP(Table2[[#This Row],[Trim Trk: ]], Enterprise!A:AL, 25, 0),"NotonEnterpriseReporting")</f>
        <v>OPEN</v>
      </c>
      <c r="L7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6" s="229" t="str">
        <f>IF(Table2[[#This Row],[Rental Vendor]]="ENTERPRISE RENT-A-CAR INC.", "Enterprise", IF(Table2[[#This Row],[Rental Vendor]]="ENTERPRISE TOLLS/TOLL CHARGES", "Enterprise", "NotEnterprise"))</f>
        <v>Enterprise</v>
      </c>
      <c r="N76" s="228" t="str">
        <f>LEFT(Table2[[#This Row],[Vehicle Number]],5)</f>
        <v>22186</v>
      </c>
      <c r="O76" s="166" t="s">
        <v>209</v>
      </c>
      <c r="P76" s="166" t="s">
        <v>409</v>
      </c>
      <c r="Q76" s="166" t="s">
        <v>3751</v>
      </c>
      <c r="R76" s="166" t="s">
        <v>3735</v>
      </c>
      <c r="S76" s="166" t="s">
        <v>4034</v>
      </c>
      <c r="T76" s="166" t="s">
        <v>4035</v>
      </c>
      <c r="U76" s="166" t="s">
        <v>411</v>
      </c>
      <c r="V76" s="166" t="s">
        <v>4036</v>
      </c>
      <c r="W76" s="166" t="s">
        <v>416</v>
      </c>
      <c r="X76" s="167">
        <v>113343886</v>
      </c>
      <c r="Y76" s="167">
        <v>115818136</v>
      </c>
      <c r="Z76" s="168">
        <v>46021</v>
      </c>
      <c r="AA76" s="166" t="s">
        <v>3730</v>
      </c>
      <c r="AB76" s="166" t="s">
        <v>3731</v>
      </c>
      <c r="AC76" s="166" t="s">
        <v>3732</v>
      </c>
      <c r="AD76" s="169">
        <v>1632</v>
      </c>
      <c r="AE76" s="170">
        <v>1</v>
      </c>
      <c r="AF76" s="169">
        <v>1632</v>
      </c>
      <c r="AG76" s="166" t="s">
        <v>3854</v>
      </c>
      <c r="AH76" s="166"/>
      <c r="AI76" s="166"/>
      <c r="AJ76" s="166"/>
      <c r="AK76" s="166"/>
      <c r="AL76" s="166"/>
    </row>
    <row r="77" spans="1:38" x14ac:dyDescent="0.3">
      <c r="A7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7" s="25">
        <f ca="1">SUM((TODAY())-Table2[[#This Row],[PO Date]])</f>
        <v>9</v>
      </c>
      <c r="C77" s="25" t="str">
        <f>Table2[[#This Row],[Trim Trk: ]]</f>
        <v>22187</v>
      </c>
      <c r="D77" s="228" t="str">
        <f>CONCATENATE(Table2[[#This Row],[First Name]]," ",Table2[[#This Row],[Last name]])</f>
        <v>JEVGENIJS HRENOVS</v>
      </c>
      <c r="E77" s="229" t="str">
        <f>IFERROR(VLOOKUP(Table2[[#This Row],[Rental under Name: ]], 'TPMS-Auto'!C:G,5,0),"RESEARCH!!")</f>
        <v>JHRENOV</v>
      </c>
      <c r="F77" s="228" t="str">
        <f>IFERROR(VLOOKUP(Table2[[#This Row],[Trim Trk: ]],'TPMS-Auto'!A:C, 3, 0), "Not assigned in TPMS!!")</f>
        <v>JEVGENIJS HRENOVS</v>
      </c>
      <c r="G77" s="229" t="str">
        <f>IFERROR(VLOOKUP(Table2[[#This Row],[Trim Trk: ]],'TPMS-Auto'!A:G, 7, 0), "Not assigned in TPMS!!")</f>
        <v>JHRENOV</v>
      </c>
      <c r="H77" s="69" t="str">
        <f>IFERROR(VLOOKUP(Table2[[#This Row],[Trim Trk: ]],'TPMS-Auto'!A:Y, 25, 0), "Not assigned in TPMS!!")</f>
        <v>79 WHITAKER LN</v>
      </c>
      <c r="I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" s="229" t="str">
        <f>IF(N77=N76, "Yes", "No")</f>
        <v>No</v>
      </c>
      <c r="K77" s="229" t="str">
        <f>IFERROR(VLOOKUP(Table2[[#This Row],[Trim Trk: ]], Enterprise!A:AL, 25, 0),"NotonEnterpriseReporting")</f>
        <v>OPEN</v>
      </c>
      <c r="L7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" s="229" t="str">
        <f>IF(Table2[[#This Row],[Rental Vendor]]="ENTERPRISE RENT-A-CAR INC.", "Enterprise", IF(Table2[[#This Row],[Rental Vendor]]="ENTERPRISE TOLLS/TOLL CHARGES", "Enterprise", "NotEnterprise"))</f>
        <v>Enterprise</v>
      </c>
      <c r="N77" s="228" t="str">
        <f>LEFT(Table2[[#This Row],[Vehicle Number]],5)</f>
        <v>22187</v>
      </c>
      <c r="O77" s="166" t="s">
        <v>209</v>
      </c>
      <c r="P77" s="166" t="s">
        <v>3330</v>
      </c>
      <c r="Q77" s="166" t="s">
        <v>3751</v>
      </c>
      <c r="R77" s="166" t="s">
        <v>3735</v>
      </c>
      <c r="S77" s="166" t="s">
        <v>4037</v>
      </c>
      <c r="T77" s="166" t="s">
        <v>4038</v>
      </c>
      <c r="U77" s="166" t="s">
        <v>3333</v>
      </c>
      <c r="V77" s="166" t="s">
        <v>4039</v>
      </c>
      <c r="W77" s="166" t="s">
        <v>416</v>
      </c>
      <c r="X77" s="167">
        <v>116564626</v>
      </c>
      <c r="Y77" s="167">
        <v>116915925</v>
      </c>
      <c r="Z77" s="168">
        <v>46077</v>
      </c>
      <c r="AA77" s="166" t="s">
        <v>3730</v>
      </c>
      <c r="AB77" s="166" t="s">
        <v>3731</v>
      </c>
      <c r="AC77" s="166" t="s">
        <v>3732</v>
      </c>
      <c r="AD77" s="169">
        <v>750</v>
      </c>
      <c r="AE77" s="170">
        <v>10</v>
      </c>
      <c r="AF77" s="169">
        <v>75</v>
      </c>
      <c r="AG77" s="166" t="s">
        <v>3854</v>
      </c>
      <c r="AH77" s="166"/>
      <c r="AI77" s="166"/>
      <c r="AJ77" s="166"/>
      <c r="AK77" s="166"/>
      <c r="AL77" s="166"/>
    </row>
    <row r="78" spans="1:38" x14ac:dyDescent="0.3">
      <c r="A7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" s="25">
        <f ca="1">SUM((TODAY())-Table2[[#This Row],[PO Date]])</f>
        <v>160</v>
      </c>
      <c r="C78" s="25" t="str">
        <f>Table2[[#This Row],[Trim Trk: ]]</f>
        <v>22212</v>
      </c>
      <c r="D78" s="228" t="str">
        <f>CONCATENATE(Table2[[#This Row],[First Name]]," ",Table2[[#This Row],[Last name]])</f>
        <v>THOMAS WILSON</v>
      </c>
      <c r="E78" s="229" t="str">
        <f>IFERROR(VLOOKUP(Table2[[#This Row],[Rental under Name: ]], 'TPMS-Auto'!C:G,5,0),"RESEARCH!!")</f>
        <v>TWILSO3</v>
      </c>
      <c r="F78" s="228" t="str">
        <f>IFERROR(VLOOKUP(Table2[[#This Row],[Trim Trk: ]],'TPMS-Auto'!A:C, 3, 0), "Not assigned in TPMS!!")</f>
        <v>THOMAS WILSON</v>
      </c>
      <c r="G78" s="229" t="str">
        <f>IFERROR(VLOOKUP(Table2[[#This Row],[Trim Trk: ]],'TPMS-Auto'!A:G, 7, 0), "Not assigned in TPMS!!")</f>
        <v>TWILSO3</v>
      </c>
      <c r="H78" s="69" t="str">
        <f>IFERROR(VLOOKUP(Table2[[#This Row],[Trim Trk: ]],'TPMS-Auto'!A:Y, 25, 0), "Not assigned in TPMS!!")</f>
        <v>7005 SHELDON RD</v>
      </c>
      <c r="I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" s="229" t="str">
        <f>IF(N78=N77, "Yes", "No")</f>
        <v>No</v>
      </c>
      <c r="K78" s="229" t="str">
        <f>IFERROR(VLOOKUP(Table2[[#This Row],[Trim Trk: ]], Enterprise!A:AL, 25, 0),"NotonEnterpriseReporting")</f>
        <v>NotonEnterpriseReporting</v>
      </c>
      <c r="L7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" s="229" t="str">
        <f>IF(Table2[[#This Row],[Rental Vendor]]="ENTERPRISE RENT-A-CAR INC.", "Enterprise", IF(Table2[[#This Row],[Rental Vendor]]="ENTERPRISE TOLLS/TOLL CHARGES", "Enterprise", "NotEnterprise"))</f>
        <v>Enterprise</v>
      </c>
      <c r="N78" s="228" t="str">
        <f>LEFT(Table2[[#This Row],[Vehicle Number]],5)</f>
        <v>22212</v>
      </c>
      <c r="O78" s="166" t="s">
        <v>209</v>
      </c>
      <c r="P78" s="166" t="s">
        <v>4040</v>
      </c>
      <c r="Q78" s="166" t="s">
        <v>3751</v>
      </c>
      <c r="R78" s="166" t="s">
        <v>4041</v>
      </c>
      <c r="S78" s="166" t="s">
        <v>4042</v>
      </c>
      <c r="T78" s="166" t="s">
        <v>4043</v>
      </c>
      <c r="U78" s="166" t="s">
        <v>4044</v>
      </c>
      <c r="V78" s="166" t="s">
        <v>4045</v>
      </c>
      <c r="W78" s="166" t="s">
        <v>752</v>
      </c>
      <c r="X78" s="167">
        <v>113972864</v>
      </c>
      <c r="Y78" s="167">
        <v>114283036</v>
      </c>
      <c r="Z78" s="168">
        <v>45926</v>
      </c>
      <c r="AA78" s="166" t="s">
        <v>3730</v>
      </c>
      <c r="AB78" s="166" t="s">
        <v>3731</v>
      </c>
      <c r="AC78" s="166" t="s">
        <v>3732</v>
      </c>
      <c r="AD78" s="169">
        <v>385</v>
      </c>
      <c r="AE78" s="170">
        <v>7</v>
      </c>
      <c r="AF78" s="169">
        <v>55</v>
      </c>
      <c r="AG78" s="166" t="s">
        <v>3854</v>
      </c>
      <c r="AH78" s="166"/>
      <c r="AI78" s="166"/>
      <c r="AJ78" s="166"/>
      <c r="AK78" s="166"/>
      <c r="AL78" s="166"/>
    </row>
    <row r="79" spans="1:38" x14ac:dyDescent="0.3">
      <c r="A7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" s="25">
        <f ca="1">SUM((TODAY())-Table2[[#This Row],[PO Date]])</f>
        <v>6</v>
      </c>
      <c r="C79" s="25" t="str">
        <f>Table2[[#This Row],[Trim Trk: ]]</f>
        <v>22216</v>
      </c>
      <c r="D79" s="228" t="str">
        <f>CONCATENATE(Table2[[#This Row],[First Name]]," ",Table2[[#This Row],[Last name]])</f>
        <v>MANUEL MARTINEZ</v>
      </c>
      <c r="E79" s="229" t="str">
        <f>IFERROR(VLOOKUP(Table2[[#This Row],[Rental under Name: ]], 'TPMS-Auto'!C:G,5,0),"RESEARCH!!")</f>
        <v>MMARTI2</v>
      </c>
      <c r="F79" s="228" t="str">
        <f>IFERROR(VLOOKUP(Table2[[#This Row],[Trim Trk: ]],'TPMS-Auto'!A:C, 3, 0), "Not assigned in TPMS!!")</f>
        <v>MANUEL MARTINEZ</v>
      </c>
      <c r="G79" s="229" t="str">
        <f>IFERROR(VLOOKUP(Table2[[#This Row],[Trim Trk: ]],'TPMS-Auto'!A:G, 7, 0), "Not assigned in TPMS!!")</f>
        <v>MMARTI2</v>
      </c>
      <c r="H79" s="69" t="str">
        <f>IFERROR(VLOOKUP(Table2[[#This Row],[Trim Trk: ]],'TPMS-Auto'!A:Y, 25, 0), "Not assigned in TPMS!!")</f>
        <v>7669 TIMBER RIVER CIRCLE</v>
      </c>
      <c r="I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9" s="229" t="str">
        <f>IF(N79=N78, "Yes", "No")</f>
        <v>No</v>
      </c>
      <c r="K79" s="229" t="str">
        <f>IFERROR(VLOOKUP(Table2[[#This Row],[Trim Trk: ]], Enterprise!A:AL, 25, 0),"NotonEnterpriseReporting")</f>
        <v>NotonEnterpriseReporting</v>
      </c>
      <c r="L7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9" s="229" t="str">
        <f>IF(Table2[[#This Row],[Rental Vendor]]="ENTERPRISE RENT-A-CAR INC.", "Enterprise", IF(Table2[[#This Row],[Rental Vendor]]="ENTERPRISE TOLLS/TOLL CHARGES", "Enterprise", "NotEnterprise"))</f>
        <v>Enterprise</v>
      </c>
      <c r="N79" s="228" t="str">
        <f>LEFT(Table2[[#This Row],[Vehicle Number]],5)</f>
        <v>22216</v>
      </c>
      <c r="O79" s="166" t="s">
        <v>209</v>
      </c>
      <c r="P79" s="166" t="s">
        <v>4046</v>
      </c>
      <c r="Q79" s="166" t="s">
        <v>3751</v>
      </c>
      <c r="R79" s="166" t="s">
        <v>3780</v>
      </c>
      <c r="S79" s="166" t="s">
        <v>4047</v>
      </c>
      <c r="T79" s="166" t="s">
        <v>4048</v>
      </c>
      <c r="U79" s="166" t="s">
        <v>4049</v>
      </c>
      <c r="V79" s="166" t="s">
        <v>3296</v>
      </c>
      <c r="W79" s="166" t="s">
        <v>297</v>
      </c>
      <c r="X79" s="167">
        <v>114632194</v>
      </c>
      <c r="Y79" s="167">
        <v>116993416</v>
      </c>
      <c r="Z79" s="168">
        <v>46080</v>
      </c>
      <c r="AA79" s="166" t="s">
        <v>3894</v>
      </c>
      <c r="AB79" s="166" t="s">
        <v>3895</v>
      </c>
      <c r="AC79" s="166" t="s">
        <v>3732</v>
      </c>
      <c r="AD79" s="169">
        <v>1</v>
      </c>
      <c r="AE79" s="170">
        <v>1</v>
      </c>
      <c r="AF79" s="169">
        <v>1</v>
      </c>
      <c r="AG79" s="166" t="s">
        <v>3896</v>
      </c>
      <c r="AH79" s="166" t="s">
        <v>31270</v>
      </c>
      <c r="AI79" s="166" t="s">
        <v>31271</v>
      </c>
      <c r="AJ79" s="166" t="s">
        <v>31272</v>
      </c>
      <c r="AK79" s="166" t="s">
        <v>297</v>
      </c>
      <c r="AL79" s="166" t="s">
        <v>31273</v>
      </c>
    </row>
    <row r="80" spans="1:38" x14ac:dyDescent="0.3">
      <c r="A8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0" s="25">
        <f ca="1">SUM((TODAY())-Table2[[#This Row],[PO Date]])</f>
        <v>10</v>
      </c>
      <c r="C80" s="25" t="str">
        <f>Table2[[#This Row],[Trim Trk: ]]</f>
        <v>22216</v>
      </c>
      <c r="D80" s="228" t="str">
        <f>CONCATENATE(Table2[[#This Row],[First Name]]," ",Table2[[#This Row],[Last name]])</f>
        <v>MANUEL MARTINEZ</v>
      </c>
      <c r="E80" s="229" t="str">
        <f>IFERROR(VLOOKUP(Table2[[#This Row],[Rental under Name: ]], 'TPMS-Auto'!C:G,5,0),"RESEARCH!!")</f>
        <v>MMARTI2</v>
      </c>
      <c r="F80" s="228" t="str">
        <f>IFERROR(VLOOKUP(Table2[[#This Row],[Trim Trk: ]],'TPMS-Auto'!A:C, 3, 0), "Not assigned in TPMS!!")</f>
        <v>MANUEL MARTINEZ</v>
      </c>
      <c r="G80" s="229" t="str">
        <f>IFERROR(VLOOKUP(Table2[[#This Row],[Trim Trk: ]],'TPMS-Auto'!A:G, 7, 0), "Not assigned in TPMS!!")</f>
        <v>MMARTI2</v>
      </c>
      <c r="H80" s="69" t="str">
        <f>IFERROR(VLOOKUP(Table2[[#This Row],[Trim Trk: ]],'TPMS-Auto'!A:Y, 25, 0), "Not assigned in TPMS!!")</f>
        <v>7669 TIMBER RIVER CIRCLE</v>
      </c>
      <c r="I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" s="229" t="str">
        <f>IF(N80=N79, "Yes", "No")</f>
        <v>Yes</v>
      </c>
      <c r="K80" s="229" t="str">
        <f>IFERROR(VLOOKUP(Table2[[#This Row],[Trim Trk: ]], Enterprise!A:AL, 25, 0),"NotonEnterpriseReporting")</f>
        <v>NotonEnterpriseReporting</v>
      </c>
      <c r="L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" s="229" t="str">
        <f>IF(Table2[[#This Row],[Rental Vendor]]="ENTERPRISE RENT-A-CAR INC.", "Enterprise", IF(Table2[[#This Row],[Rental Vendor]]="ENTERPRISE TOLLS/TOLL CHARGES", "Enterprise", "NotEnterprise"))</f>
        <v>Enterprise</v>
      </c>
      <c r="N80" s="228" t="str">
        <f>LEFT(Table2[[#This Row],[Vehicle Number]],5)</f>
        <v>22216</v>
      </c>
      <c r="O80" s="166" t="s">
        <v>209</v>
      </c>
      <c r="P80" s="166" t="s">
        <v>4046</v>
      </c>
      <c r="Q80" s="166" t="s">
        <v>3751</v>
      </c>
      <c r="R80" s="166" t="s">
        <v>3780</v>
      </c>
      <c r="S80" s="166" t="s">
        <v>4047</v>
      </c>
      <c r="T80" s="166" t="s">
        <v>4048</v>
      </c>
      <c r="U80" s="166" t="s">
        <v>4049</v>
      </c>
      <c r="V80" s="166" t="s">
        <v>3296</v>
      </c>
      <c r="W80" s="166" t="s">
        <v>297</v>
      </c>
      <c r="X80" s="167">
        <v>116538012</v>
      </c>
      <c r="Y80" s="167">
        <v>116893513</v>
      </c>
      <c r="Z80" s="168">
        <v>46076</v>
      </c>
      <c r="AA80" s="166" t="s">
        <v>3730</v>
      </c>
      <c r="AB80" s="166" t="s">
        <v>3731</v>
      </c>
      <c r="AC80" s="166" t="s">
        <v>3732</v>
      </c>
      <c r="AD80" s="169">
        <v>700</v>
      </c>
      <c r="AE80" s="170">
        <v>14</v>
      </c>
      <c r="AF80" s="169">
        <v>50</v>
      </c>
      <c r="AG80" s="166" t="s">
        <v>3854</v>
      </c>
      <c r="AH80" s="166" t="s">
        <v>3783</v>
      </c>
      <c r="AI80" s="166" t="s">
        <v>4050</v>
      </c>
      <c r="AJ80" s="166" t="s">
        <v>4051</v>
      </c>
      <c r="AK80" s="166" t="s">
        <v>297</v>
      </c>
      <c r="AL80" s="166" t="s">
        <v>4052</v>
      </c>
    </row>
    <row r="81" spans="1:38" x14ac:dyDescent="0.3">
      <c r="A8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1" s="25">
        <f ca="1">SUM((TODAY())-Table2[[#This Row],[PO Date]])</f>
        <v>27</v>
      </c>
      <c r="C81" s="25" t="str">
        <f>Table2[[#This Row],[Trim Trk: ]]</f>
        <v>22240</v>
      </c>
      <c r="D81" s="228" t="str">
        <f>CONCATENATE(Table2[[#This Row],[First Name]]," ",Table2[[#This Row],[Last name]])</f>
        <v>MUHIBULLAH ISTANIKZAI</v>
      </c>
      <c r="E81" s="229" t="str">
        <f>IFERROR(VLOOKUP(Table2[[#This Row],[Rental under Name: ]], 'TPMS-Auto'!C:G,5,0),"RESEARCH!!")</f>
        <v>MISTANI</v>
      </c>
      <c r="F81" s="228" t="str">
        <f>IFERROR(VLOOKUP(Table2[[#This Row],[Trim Trk: ]],'TPMS-Auto'!A:C, 3, 0), "Not assigned in TPMS!!")</f>
        <v>MUHIBULLAH ISTANIKZAI</v>
      </c>
      <c r="G81" s="229" t="str">
        <f>IFERROR(VLOOKUP(Table2[[#This Row],[Trim Trk: ]],'TPMS-Auto'!A:G, 7, 0), "Not assigned in TPMS!!")</f>
        <v>MISTANI</v>
      </c>
      <c r="H81" s="69" t="str">
        <f>IFERROR(VLOOKUP(Table2[[#This Row],[Trim Trk: ]],'TPMS-Auto'!A:Y, 25, 0), "Not assigned in TPMS!!")</f>
        <v>Not on HR File</v>
      </c>
      <c r="I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1" s="229" t="str">
        <f>IF(N81=N80, "Yes", "No")</f>
        <v>No</v>
      </c>
      <c r="K81" s="229" t="str">
        <f>IFERROR(VLOOKUP(Table2[[#This Row],[Trim Trk: ]], Enterprise!A:AL, 25, 0),"NotonEnterpriseReporting")</f>
        <v>OPEN</v>
      </c>
      <c r="L8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1" s="229" t="str">
        <f>IF(Table2[[#This Row],[Rental Vendor]]="ENTERPRISE RENT-A-CAR INC.", "Enterprise", IF(Table2[[#This Row],[Rental Vendor]]="ENTERPRISE TOLLS/TOLL CHARGES", "Enterprise", "NotEnterprise"))</f>
        <v>Enterprise</v>
      </c>
      <c r="N81" s="228" t="str">
        <f>LEFT(Table2[[#This Row],[Vehicle Number]],5)</f>
        <v>22240</v>
      </c>
      <c r="O81" s="166" t="s">
        <v>209</v>
      </c>
      <c r="P81" s="166" t="s">
        <v>3088</v>
      </c>
      <c r="Q81" s="166" t="s">
        <v>3751</v>
      </c>
      <c r="R81" s="166" t="s">
        <v>3851</v>
      </c>
      <c r="S81" s="166" t="s">
        <v>4058</v>
      </c>
      <c r="T81" s="166" t="s">
        <v>4059</v>
      </c>
      <c r="U81" s="166" t="s">
        <v>3091</v>
      </c>
      <c r="V81" s="166" t="s">
        <v>4060</v>
      </c>
      <c r="W81" s="166" t="s">
        <v>541</v>
      </c>
      <c r="X81" s="167">
        <v>116255665</v>
      </c>
      <c r="Y81" s="167">
        <v>116600924</v>
      </c>
      <c r="Z81" s="168">
        <v>46059</v>
      </c>
      <c r="AA81" s="166" t="s">
        <v>3730</v>
      </c>
      <c r="AB81" s="166" t="s">
        <v>3731</v>
      </c>
      <c r="AC81" s="166" t="s">
        <v>3732</v>
      </c>
      <c r="AD81" s="169">
        <v>1022</v>
      </c>
      <c r="AE81" s="170">
        <v>14</v>
      </c>
      <c r="AF81" s="169">
        <v>73</v>
      </c>
      <c r="AG81" s="166" t="s">
        <v>3854</v>
      </c>
      <c r="AH81" s="166"/>
      <c r="AI81" s="166"/>
      <c r="AJ81" s="166"/>
      <c r="AK81" s="166"/>
      <c r="AL81" s="166"/>
    </row>
    <row r="82" spans="1:38" x14ac:dyDescent="0.3">
      <c r="A8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2" s="25">
        <f ca="1">SUM((TODAY())-Table2[[#This Row],[PO Date]])</f>
        <v>6</v>
      </c>
      <c r="C82" s="25" t="str">
        <f>Table2[[#This Row],[Trim Trk: ]]</f>
        <v>22242</v>
      </c>
      <c r="D82" s="228" t="str">
        <f>CONCATENATE(Table2[[#This Row],[First Name]]," ",Table2[[#This Row],[Last name]])</f>
        <v>JANCARLOS GONZALEZ</v>
      </c>
      <c r="E82" s="229" t="str">
        <f>IFERROR(VLOOKUP(Table2[[#This Row],[Rental under Name: ]], 'TPMS-Auto'!C:G,5,0),"RESEARCH!!")</f>
        <v>JGONZA5</v>
      </c>
      <c r="F82" s="228" t="str">
        <f>IFERROR(VLOOKUP(Table2[[#This Row],[Trim Trk: ]],'TPMS-Auto'!A:C, 3, 0), "Not assigned in TPMS!!")</f>
        <v>JANCARLOS GONZALEZ</v>
      </c>
      <c r="G82" s="229" t="str">
        <f>IFERROR(VLOOKUP(Table2[[#This Row],[Trim Trk: ]],'TPMS-Auto'!A:G, 7, 0), "Not assigned in TPMS!!")</f>
        <v>JGONZA5</v>
      </c>
      <c r="H82" s="69" t="str">
        <f>IFERROR(VLOOKUP(Table2[[#This Row],[Trim Trk: ]],'TPMS-Auto'!A:Y, 25, 0), "Not assigned in TPMS!!")</f>
        <v>36 2ND AVE</v>
      </c>
      <c r="I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2" s="229" t="str">
        <f>IF(N82=N81, "Yes", "No")</f>
        <v>No</v>
      </c>
      <c r="K82" s="229" t="str">
        <f>IFERROR(VLOOKUP(Table2[[#This Row],[Trim Trk: ]], Enterprise!A:AL, 25, 0),"NotonEnterpriseReporting")</f>
        <v>OPEN</v>
      </c>
      <c r="L8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2" s="229" t="str">
        <f>IF(Table2[[#This Row],[Rental Vendor]]="ENTERPRISE RENT-A-CAR INC.", "Enterprise", IF(Table2[[#This Row],[Rental Vendor]]="ENTERPRISE TOLLS/TOLL CHARGES", "Enterprise", "NotEnterprise"))</f>
        <v>Enterprise</v>
      </c>
      <c r="N82" s="228" t="str">
        <f>LEFT(Table2[[#This Row],[Vehicle Number]],5)</f>
        <v>22242</v>
      </c>
      <c r="O82" s="166" t="s">
        <v>209</v>
      </c>
      <c r="P82" s="166" t="s">
        <v>11980</v>
      </c>
      <c r="Q82" s="166" t="s">
        <v>3751</v>
      </c>
      <c r="R82" s="166" t="s">
        <v>3794</v>
      </c>
      <c r="S82" s="166" t="s">
        <v>3808</v>
      </c>
      <c r="T82" s="166" t="s">
        <v>3809</v>
      </c>
      <c r="U82" s="166" t="s">
        <v>3807</v>
      </c>
      <c r="V82" s="166" t="s">
        <v>3810</v>
      </c>
      <c r="W82" s="166" t="s">
        <v>655</v>
      </c>
      <c r="X82" s="167">
        <v>116630087</v>
      </c>
      <c r="Y82" s="167">
        <v>116982164</v>
      </c>
      <c r="Z82" s="168">
        <v>46080</v>
      </c>
      <c r="AA82" s="166" t="s">
        <v>3730</v>
      </c>
      <c r="AB82" s="166" t="s">
        <v>3731</v>
      </c>
      <c r="AC82" s="166" t="s">
        <v>3732</v>
      </c>
      <c r="AD82" s="169">
        <v>1162.1400000000001</v>
      </c>
      <c r="AE82" s="170">
        <v>14</v>
      </c>
      <c r="AF82" s="169">
        <v>83.01</v>
      </c>
      <c r="AG82" s="166" t="s">
        <v>3854</v>
      </c>
      <c r="AH82" s="166"/>
      <c r="AI82" s="166"/>
      <c r="AJ82" s="166"/>
      <c r="AK82" s="166"/>
      <c r="AL82" s="166"/>
    </row>
    <row r="83" spans="1:38" x14ac:dyDescent="0.3">
      <c r="A8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3" s="25">
        <f ca="1">SUM((TODAY())-Table2[[#This Row],[PO Date]])</f>
        <v>143</v>
      </c>
      <c r="C83" s="25" t="str">
        <f>Table2[[#This Row],[Trim Trk: ]]</f>
        <v>22244</v>
      </c>
      <c r="D83" s="228" t="str">
        <f>CONCATENATE(Table2[[#This Row],[First Name]]," ",Table2[[#This Row],[Last name]])</f>
        <v>MARQUES FLOYD</v>
      </c>
      <c r="E83" s="229" t="str">
        <f>IFERROR(VLOOKUP(Table2[[#This Row],[Rental under Name: ]], 'TPMS-Auto'!C:G,5,0),"RESEARCH!!")</f>
        <v>MFLOYD</v>
      </c>
      <c r="F83" s="228" t="str">
        <f>IFERROR(VLOOKUP(Table2[[#This Row],[Trim Trk: ]],'TPMS-Auto'!A:C, 3, 0), "Not assigned in TPMS!!")</f>
        <v>MARQUES FLOYD</v>
      </c>
      <c r="G83" s="229" t="str">
        <f>IFERROR(VLOOKUP(Table2[[#This Row],[Trim Trk: ]],'TPMS-Auto'!A:G, 7, 0), "Not assigned in TPMS!!")</f>
        <v>MFLOYD</v>
      </c>
      <c r="H83" s="69" t="str">
        <f>IFERROR(VLOOKUP(Table2[[#This Row],[Trim Trk: ]],'TPMS-Auto'!A:Y, 25, 0), "Not assigned in TPMS!!")</f>
        <v>134 N PORTER ST</v>
      </c>
      <c r="I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3" s="229" t="str">
        <f>IF(N83=N82, "Yes", "No")</f>
        <v>No</v>
      </c>
      <c r="K83" s="229" t="str">
        <f>IFERROR(VLOOKUP(Table2[[#This Row],[Trim Trk: ]], Enterprise!A:AL, 25, 0),"NotonEnterpriseReporting")</f>
        <v>NotonEnterpriseReporting</v>
      </c>
      <c r="L8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3" s="229" t="str">
        <f>IF(Table2[[#This Row],[Rental Vendor]]="ENTERPRISE RENT-A-CAR INC.", "Enterprise", IF(Table2[[#This Row],[Rental Vendor]]="ENTERPRISE TOLLS/TOLL CHARGES", "Enterprise", "NotEnterprise"))</f>
        <v>Enterprise</v>
      </c>
      <c r="N83" s="228" t="str">
        <f>LEFT(Table2[[#This Row],[Vehicle Number]],5)</f>
        <v>22244</v>
      </c>
      <c r="O83" s="166" t="s">
        <v>209</v>
      </c>
      <c r="P83" s="166" t="s">
        <v>4061</v>
      </c>
      <c r="Q83" s="166" t="s">
        <v>3751</v>
      </c>
      <c r="R83" s="166" t="s">
        <v>3873</v>
      </c>
      <c r="S83" s="166" t="s">
        <v>4062</v>
      </c>
      <c r="T83" s="166" t="s">
        <v>4063</v>
      </c>
      <c r="U83" s="166" t="s">
        <v>4064</v>
      </c>
      <c r="V83" s="166" t="s">
        <v>4065</v>
      </c>
      <c r="W83" s="166" t="s">
        <v>773</v>
      </c>
      <c r="X83" s="167">
        <v>114232779</v>
      </c>
      <c r="Y83" s="167">
        <v>114547697</v>
      </c>
      <c r="Z83" s="168">
        <v>45943</v>
      </c>
      <c r="AA83" s="166" t="s">
        <v>3730</v>
      </c>
      <c r="AB83" s="166" t="s">
        <v>3731</v>
      </c>
      <c r="AC83" s="166" t="s">
        <v>3732</v>
      </c>
      <c r="AD83" s="169">
        <v>490</v>
      </c>
      <c r="AE83" s="170">
        <v>7</v>
      </c>
      <c r="AF83" s="169">
        <v>70</v>
      </c>
      <c r="AG83" s="166" t="s">
        <v>3854</v>
      </c>
      <c r="AH83" s="166"/>
      <c r="AI83" s="166"/>
      <c r="AJ83" s="166"/>
      <c r="AK83" s="166"/>
      <c r="AL83" s="166"/>
    </row>
    <row r="84" spans="1:38" x14ac:dyDescent="0.3">
      <c r="A8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4" s="25">
        <f ca="1">SUM((TODAY())-Table2[[#This Row],[PO Date]])</f>
        <v>45</v>
      </c>
      <c r="C84" s="25" t="str">
        <f>Table2[[#This Row],[Trim Trk: ]]</f>
        <v>22249</v>
      </c>
      <c r="D84" s="228" t="str">
        <f>CONCATENATE(Table2[[#This Row],[First Name]]," ",Table2[[#This Row],[Last name]])</f>
        <v>GEORGE JOHNSON</v>
      </c>
      <c r="E84" s="229" t="str">
        <f>IFERROR(VLOOKUP(Table2[[#This Row],[Rental under Name: ]], 'TPMS-Auto'!C:G,5,0),"RESEARCH!!")</f>
        <v>GJOHNS7</v>
      </c>
      <c r="F84" s="228" t="str">
        <f>IFERROR(VLOOKUP(Table2[[#This Row],[Trim Trk: ]],'TPMS-Auto'!A:C, 3, 0), "Not assigned in TPMS!!")</f>
        <v>GEORGE JOHNSON</v>
      </c>
      <c r="G84" s="229" t="str">
        <f>IFERROR(VLOOKUP(Table2[[#This Row],[Trim Trk: ]],'TPMS-Auto'!A:G, 7, 0), "Not assigned in TPMS!!")</f>
        <v>GJOHNS7</v>
      </c>
      <c r="H84" s="69" t="str">
        <f>IFERROR(VLOOKUP(Table2[[#This Row],[Trim Trk: ]],'TPMS-Auto'!A:Y, 25, 0), "Not assigned in TPMS!!")</f>
        <v>543 Chipmunk Trail</v>
      </c>
      <c r="I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4" s="229" t="str">
        <f>IF(N84=N83, "Yes", "No")</f>
        <v>No</v>
      </c>
      <c r="K84" s="229" t="str">
        <f>IFERROR(VLOOKUP(Table2[[#This Row],[Trim Trk: ]], Enterprise!A:AL, 25, 0),"NotonEnterpriseReporting")</f>
        <v>OPEN</v>
      </c>
      <c r="L8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4" s="229" t="str">
        <f>IF(Table2[[#This Row],[Rental Vendor]]="ENTERPRISE RENT-A-CAR INC.", "Enterprise", IF(Table2[[#This Row],[Rental Vendor]]="ENTERPRISE TOLLS/TOLL CHARGES", "Enterprise", "NotEnterprise"))</f>
        <v>Enterprise</v>
      </c>
      <c r="N84" s="228" t="str">
        <f>LEFT(Table2[[#This Row],[Vehicle Number]],5)</f>
        <v>22249</v>
      </c>
      <c r="O84" s="166" t="s">
        <v>209</v>
      </c>
      <c r="P84" s="166" t="s">
        <v>428</v>
      </c>
      <c r="Q84" s="166" t="s">
        <v>3751</v>
      </c>
      <c r="R84" s="166" t="s">
        <v>3794</v>
      </c>
      <c r="S84" s="166" t="s">
        <v>4066</v>
      </c>
      <c r="T84" s="166" t="s">
        <v>3817</v>
      </c>
      <c r="U84" s="166" t="s">
        <v>430</v>
      </c>
      <c r="V84" s="166" t="s">
        <v>4067</v>
      </c>
      <c r="W84" s="166" t="s">
        <v>435</v>
      </c>
      <c r="X84" s="167">
        <v>114887935</v>
      </c>
      <c r="Y84" s="167">
        <v>116118081</v>
      </c>
      <c r="Z84" s="168">
        <v>46041</v>
      </c>
      <c r="AA84" s="166" t="s">
        <v>3730</v>
      </c>
      <c r="AB84" s="166" t="s">
        <v>3731</v>
      </c>
      <c r="AC84" s="166" t="s">
        <v>3732</v>
      </c>
      <c r="AD84" s="169">
        <v>2187</v>
      </c>
      <c r="AE84" s="170">
        <v>8</v>
      </c>
      <c r="AF84" s="169">
        <v>273.38</v>
      </c>
      <c r="AG84" s="166" t="s">
        <v>3854</v>
      </c>
      <c r="AH84" s="166" t="s">
        <v>3783</v>
      </c>
      <c r="AI84" s="166" t="s">
        <v>4068</v>
      </c>
      <c r="AJ84" s="166" t="s">
        <v>434</v>
      </c>
      <c r="AK84" s="166" t="s">
        <v>435</v>
      </c>
      <c r="AL84" s="166" t="s">
        <v>4069</v>
      </c>
    </row>
    <row r="85" spans="1:38" x14ac:dyDescent="0.3">
      <c r="A8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5" s="25">
        <f ca="1">SUM((TODAY())-Table2[[#This Row],[PO Date]])</f>
        <v>23</v>
      </c>
      <c r="C85" s="25" t="str">
        <f>Table2[[#This Row],[Trim Trk: ]]</f>
        <v>22258</v>
      </c>
      <c r="D85" s="228" t="str">
        <f>CONCATENATE(Table2[[#This Row],[First Name]]," ",Table2[[#This Row],[Last name]])</f>
        <v>CHRISTOPHER MADDEN</v>
      </c>
      <c r="E85" s="229" t="str">
        <f>IFERROR(VLOOKUP(Table2[[#This Row],[Rental under Name: ]], 'TPMS-Auto'!C:G,5,0),"RESEARCH!!")</f>
        <v>CMADDEN</v>
      </c>
      <c r="F85" s="228" t="str">
        <f>IFERROR(VLOOKUP(Table2[[#This Row],[Trim Trk: ]],'TPMS-Auto'!A:C, 3, 0), "Not assigned in TPMS!!")</f>
        <v>Not assigned in TPMS!!</v>
      </c>
      <c r="G85" s="229" t="str">
        <f>IFERROR(VLOOKUP(Table2[[#This Row],[Trim Trk: ]],'TPMS-Auto'!A:G, 7, 0), "Not assigned in TPMS!!")</f>
        <v>Not assigned in TPMS!!</v>
      </c>
      <c r="H85" s="69" t="str">
        <f>IFERROR(VLOOKUP(Table2[[#This Row],[Trim Trk: ]],'TPMS-Auto'!A:Y, 25, 0), "Not assigned in TPMS!!")</f>
        <v>Not assigned in TPMS!!</v>
      </c>
      <c r="I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5" s="229" t="str">
        <f>IF(N85=N84, "Yes", "No")</f>
        <v>No</v>
      </c>
      <c r="K85" s="229" t="str">
        <f>IFERROR(VLOOKUP(Table2[[#This Row],[Trim Trk: ]], Enterprise!A:AL, 25, 0),"NotonEnterpriseReporting")</f>
        <v>NotonEnterpriseReporting</v>
      </c>
      <c r="L8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5" s="229" t="str">
        <f>IF(Table2[[#This Row],[Rental Vendor]]="ENTERPRISE RENT-A-CAR INC.", "Enterprise", IF(Table2[[#This Row],[Rental Vendor]]="ENTERPRISE TOLLS/TOLL CHARGES", "Enterprise", "NotEnterprise"))</f>
        <v>Enterprise</v>
      </c>
      <c r="N85" s="228" t="str">
        <f>LEFT(Table2[[#This Row],[Vehicle Number]],5)</f>
        <v>22258</v>
      </c>
      <c r="O85" s="166" t="s">
        <v>209</v>
      </c>
      <c r="P85" s="166" t="s">
        <v>3017</v>
      </c>
      <c r="Q85" s="166" t="s">
        <v>3751</v>
      </c>
      <c r="R85" s="166" t="s">
        <v>3780</v>
      </c>
      <c r="S85" s="166" t="s">
        <v>4070</v>
      </c>
      <c r="T85" s="166" t="s">
        <v>4071</v>
      </c>
      <c r="U85" s="166" t="s">
        <v>4072</v>
      </c>
      <c r="V85" s="166" t="s">
        <v>3018</v>
      </c>
      <c r="W85" s="166" t="s">
        <v>297</v>
      </c>
      <c r="X85" s="167">
        <v>113878917</v>
      </c>
      <c r="Y85" s="167">
        <v>116659099</v>
      </c>
      <c r="Z85" s="168">
        <v>46063</v>
      </c>
      <c r="AA85" s="166" t="s">
        <v>3894</v>
      </c>
      <c r="AB85" s="166" t="s">
        <v>3895</v>
      </c>
      <c r="AC85" s="166" t="s">
        <v>3732</v>
      </c>
      <c r="AD85" s="169">
        <v>1</v>
      </c>
      <c r="AE85" s="170">
        <v>1</v>
      </c>
      <c r="AF85" s="169">
        <v>1</v>
      </c>
      <c r="AG85" s="166" t="s">
        <v>3896</v>
      </c>
      <c r="AH85" s="166" t="s">
        <v>4073</v>
      </c>
      <c r="AI85" s="166" t="s">
        <v>4074</v>
      </c>
      <c r="AJ85" s="166" t="s">
        <v>4075</v>
      </c>
      <c r="AK85" s="166" t="s">
        <v>297</v>
      </c>
      <c r="AL85" s="166" t="s">
        <v>4076</v>
      </c>
    </row>
    <row r="86" spans="1:38" x14ac:dyDescent="0.3">
      <c r="A8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6" s="25">
        <f ca="1">SUM((TODAY())-Table2[[#This Row],[PO Date]])</f>
        <v>31</v>
      </c>
      <c r="C86" s="25" t="str">
        <f>Table2[[#This Row],[Trim Trk: ]]</f>
        <v>22258</v>
      </c>
      <c r="D86" s="228" t="str">
        <f>CONCATENATE(Table2[[#This Row],[First Name]]," ",Table2[[#This Row],[Last name]])</f>
        <v>CHRISTOPHER MADDEN</v>
      </c>
      <c r="E86" s="229" t="str">
        <f>IFERROR(VLOOKUP(Table2[[#This Row],[Rental under Name: ]], 'TPMS-Auto'!C:G,5,0),"RESEARCH!!")</f>
        <v>CMADDEN</v>
      </c>
      <c r="F86" s="228" t="str">
        <f>IFERROR(VLOOKUP(Table2[[#This Row],[Trim Trk: ]],'TPMS-Auto'!A:C, 3, 0), "Not assigned in TPMS!!")</f>
        <v>Not assigned in TPMS!!</v>
      </c>
      <c r="G86" s="229" t="str">
        <f>IFERROR(VLOOKUP(Table2[[#This Row],[Trim Trk: ]],'TPMS-Auto'!A:G, 7, 0), "Not assigned in TPMS!!")</f>
        <v>Not assigned in TPMS!!</v>
      </c>
      <c r="H86" s="69" t="str">
        <f>IFERROR(VLOOKUP(Table2[[#This Row],[Trim Trk: ]],'TPMS-Auto'!A:Y, 25, 0), "Not assigned in TPMS!!")</f>
        <v>Not assigned in TPMS!!</v>
      </c>
      <c r="I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6" s="229" t="str">
        <f>IF(N86=N85, "Yes", "No")</f>
        <v>Yes</v>
      </c>
      <c r="K86" s="229" t="str">
        <f>IFERROR(VLOOKUP(Table2[[#This Row],[Trim Trk: ]], Enterprise!A:AL, 25, 0),"NotonEnterpriseReporting")</f>
        <v>NotonEnterpriseReporting</v>
      </c>
      <c r="L8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6" s="229" t="str">
        <f>IF(Table2[[#This Row],[Rental Vendor]]="ENTERPRISE RENT-A-CAR INC.", "Enterprise", IF(Table2[[#This Row],[Rental Vendor]]="ENTERPRISE TOLLS/TOLL CHARGES", "Enterprise", "NotEnterprise"))</f>
        <v>Enterprise</v>
      </c>
      <c r="N86" s="228" t="str">
        <f>LEFT(Table2[[#This Row],[Vehicle Number]],5)</f>
        <v>22258</v>
      </c>
      <c r="O86" s="166" t="s">
        <v>209</v>
      </c>
      <c r="P86" s="166" t="s">
        <v>3017</v>
      </c>
      <c r="Q86" s="166" t="s">
        <v>3751</v>
      </c>
      <c r="R86" s="166" t="s">
        <v>3780</v>
      </c>
      <c r="S86" s="166" t="s">
        <v>4070</v>
      </c>
      <c r="T86" s="166" t="s">
        <v>4071</v>
      </c>
      <c r="U86" s="166" t="s">
        <v>4072</v>
      </c>
      <c r="V86" s="166" t="s">
        <v>3018</v>
      </c>
      <c r="W86" s="166" t="s">
        <v>297</v>
      </c>
      <c r="X86" s="167">
        <v>116081674</v>
      </c>
      <c r="Y86" s="167">
        <v>116425863</v>
      </c>
      <c r="Z86" s="168">
        <v>46055</v>
      </c>
      <c r="AA86" s="166" t="s">
        <v>3730</v>
      </c>
      <c r="AB86" s="166" t="s">
        <v>3731</v>
      </c>
      <c r="AC86" s="166" t="s">
        <v>3732</v>
      </c>
      <c r="AD86" s="169">
        <v>2275</v>
      </c>
      <c r="AE86" s="170">
        <v>35</v>
      </c>
      <c r="AF86" s="169">
        <v>65</v>
      </c>
      <c r="AG86" s="166" t="s">
        <v>3854</v>
      </c>
      <c r="AH86" s="166"/>
      <c r="AI86" s="166"/>
      <c r="AJ86" s="166"/>
      <c r="AK86" s="166"/>
      <c r="AL86" s="166"/>
    </row>
    <row r="87" spans="1:38" x14ac:dyDescent="0.3">
      <c r="A8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7" s="25">
        <f ca="1">SUM((TODAY())-Table2[[#This Row],[PO Date]])</f>
        <v>21</v>
      </c>
      <c r="C87" s="25" t="str">
        <f>Table2[[#This Row],[Trim Trk: ]]</f>
        <v>22335</v>
      </c>
      <c r="D87" s="228" t="str">
        <f>CONCATENATE(Table2[[#This Row],[First Name]]," ",Table2[[#This Row],[Last name]])</f>
        <v>DORIAN WADE</v>
      </c>
      <c r="E87" s="229" t="str">
        <f>IFERROR(VLOOKUP(Table2[[#This Row],[Rental under Name: ]], 'TPMS-Auto'!C:G,5,0),"RESEARCH!!")</f>
        <v>DWADE</v>
      </c>
      <c r="F87" s="228" t="str">
        <f>IFERROR(VLOOKUP(Table2[[#This Row],[Trim Trk: ]],'TPMS-Auto'!A:C, 3, 0), "Not assigned in TPMS!!")</f>
        <v>DORIAN WADE</v>
      </c>
      <c r="G87" s="229" t="str">
        <f>IFERROR(VLOOKUP(Table2[[#This Row],[Trim Trk: ]],'TPMS-Auto'!A:G, 7, 0), "Not assigned in TPMS!!")</f>
        <v>DWADE</v>
      </c>
      <c r="H87" s="69" t="str">
        <f>IFERROR(VLOOKUP(Table2[[#This Row],[Trim Trk: ]],'TPMS-Auto'!A:Y, 25, 0), "Not assigned in TPMS!!")</f>
        <v>3042 N PRESENTATION CT</v>
      </c>
      <c r="I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7" s="229" t="str">
        <f>IF(N87=N86, "Yes", "No")</f>
        <v>No</v>
      </c>
      <c r="K87" s="229" t="str">
        <f>IFERROR(VLOOKUP(Table2[[#This Row],[Trim Trk: ]], Enterprise!A:AL, 25, 0),"NotonEnterpriseReporting")</f>
        <v>OPEN</v>
      </c>
      <c r="L8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7" s="229" t="str">
        <f>IF(Table2[[#This Row],[Rental Vendor]]="ENTERPRISE RENT-A-CAR INC.", "Enterprise", IF(Table2[[#This Row],[Rental Vendor]]="ENTERPRISE TOLLS/TOLL CHARGES", "Enterprise", "NotEnterprise"))</f>
        <v>Enterprise</v>
      </c>
      <c r="N87" s="228" t="str">
        <f>LEFT(Table2[[#This Row],[Vehicle Number]],5)</f>
        <v>22335</v>
      </c>
      <c r="O87" s="166" t="s">
        <v>209</v>
      </c>
      <c r="P87" s="166" t="s">
        <v>3338</v>
      </c>
      <c r="Q87" s="166" t="s">
        <v>3751</v>
      </c>
      <c r="R87" s="166" t="s">
        <v>4077</v>
      </c>
      <c r="S87" s="166" t="s">
        <v>4078</v>
      </c>
      <c r="T87" s="166" t="s">
        <v>4079</v>
      </c>
      <c r="U87" s="166" t="s">
        <v>438</v>
      </c>
      <c r="V87" s="166" t="s">
        <v>444</v>
      </c>
      <c r="W87" s="166" t="s">
        <v>445</v>
      </c>
      <c r="X87" s="167">
        <v>116361457</v>
      </c>
      <c r="Y87" s="167">
        <v>116710716</v>
      </c>
      <c r="Z87" s="168">
        <v>46065</v>
      </c>
      <c r="AA87" s="166" t="s">
        <v>3730</v>
      </c>
      <c r="AB87" s="166" t="s">
        <v>3731</v>
      </c>
      <c r="AC87" s="166" t="s">
        <v>3732</v>
      </c>
      <c r="AD87" s="169">
        <v>196.8</v>
      </c>
      <c r="AE87" s="170">
        <v>3</v>
      </c>
      <c r="AF87" s="169">
        <v>65.599999999999994</v>
      </c>
      <c r="AG87" s="166" t="s">
        <v>3854</v>
      </c>
      <c r="AH87" s="166"/>
      <c r="AI87" s="166"/>
      <c r="AJ87" s="166"/>
      <c r="AK87" s="166"/>
      <c r="AL87" s="166"/>
    </row>
    <row r="88" spans="1:38" x14ac:dyDescent="0.3">
      <c r="A8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8" s="25">
        <f ca="1">SUM((TODAY())-Table2[[#This Row],[PO Date]])</f>
        <v>1</v>
      </c>
      <c r="C88" s="25" t="str">
        <f>Table2[[#This Row],[Trim Trk: ]]</f>
        <v>22335</v>
      </c>
      <c r="D88" s="228" t="str">
        <f>CONCATENATE(Table2[[#This Row],[First Name]]," ",Table2[[#This Row],[Last name]])</f>
        <v>DORIAN WADE</v>
      </c>
      <c r="E88" s="229" t="str">
        <f>IFERROR(VLOOKUP(Table2[[#This Row],[Rental under Name: ]], 'TPMS-Auto'!C:G,5,0),"RESEARCH!!")</f>
        <v>DWADE</v>
      </c>
      <c r="F88" s="228" t="str">
        <f>IFERROR(VLOOKUP(Table2[[#This Row],[Trim Trk: ]],'TPMS-Auto'!A:C, 3, 0), "Not assigned in TPMS!!")</f>
        <v>DORIAN WADE</v>
      </c>
      <c r="G88" s="229" t="str">
        <f>IFERROR(VLOOKUP(Table2[[#This Row],[Trim Trk: ]],'TPMS-Auto'!A:G, 7, 0), "Not assigned in TPMS!!")</f>
        <v>DWADE</v>
      </c>
      <c r="H88" s="69" t="str">
        <f>IFERROR(VLOOKUP(Table2[[#This Row],[Trim Trk: ]],'TPMS-Auto'!A:Y, 25, 0), "Not assigned in TPMS!!")</f>
        <v>3042 N PRESENTATION CT</v>
      </c>
      <c r="I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8" s="229" t="str">
        <f>IF(N88=N87, "Yes", "No")</f>
        <v>Yes</v>
      </c>
      <c r="K88" s="229" t="str">
        <f>IFERROR(VLOOKUP(Table2[[#This Row],[Trim Trk: ]], Enterprise!A:AL, 25, 0),"NotonEnterpriseReporting")</f>
        <v>OPEN</v>
      </c>
      <c r="L8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8" s="229" t="str">
        <f>IF(Table2[[#This Row],[Rental Vendor]]="ENTERPRISE RENT-A-CAR INC.", "Enterprise", IF(Table2[[#This Row],[Rental Vendor]]="ENTERPRISE TOLLS/TOLL CHARGES", "Enterprise", "NotEnterprise"))</f>
        <v>Enterprise</v>
      </c>
      <c r="N88" s="228" t="str">
        <f>LEFT(Table2[[#This Row],[Vehicle Number]],5)</f>
        <v>22335</v>
      </c>
      <c r="O88" s="166" t="s">
        <v>209</v>
      </c>
      <c r="P88" s="166" t="s">
        <v>3338</v>
      </c>
      <c r="Q88" s="166" t="s">
        <v>3751</v>
      </c>
      <c r="R88" s="166" t="s">
        <v>4077</v>
      </c>
      <c r="S88" s="166" t="s">
        <v>4078</v>
      </c>
      <c r="T88" s="166" t="s">
        <v>4079</v>
      </c>
      <c r="U88" s="166" t="s">
        <v>438</v>
      </c>
      <c r="V88" s="166" t="s">
        <v>444</v>
      </c>
      <c r="W88" s="166" t="s">
        <v>445</v>
      </c>
      <c r="X88" s="167">
        <v>116604719</v>
      </c>
      <c r="Y88" s="167">
        <v>117058191</v>
      </c>
      <c r="Z88" s="168">
        <v>46085</v>
      </c>
      <c r="AA88" s="166" t="s">
        <v>3730</v>
      </c>
      <c r="AB88" s="166" t="s">
        <v>3731</v>
      </c>
      <c r="AC88" s="166" t="s">
        <v>3732</v>
      </c>
      <c r="AD88" s="169">
        <v>575.12</v>
      </c>
      <c r="AE88" s="170">
        <v>7</v>
      </c>
      <c r="AF88" s="169">
        <v>82.16</v>
      </c>
      <c r="AG88" s="166" t="s">
        <v>3854</v>
      </c>
      <c r="AH88" s="166"/>
      <c r="AI88" s="166"/>
      <c r="AJ88" s="166"/>
      <c r="AK88" s="166"/>
      <c r="AL88" s="166"/>
    </row>
    <row r="89" spans="1:38" x14ac:dyDescent="0.3">
      <c r="A8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9" s="25">
        <f ca="1">SUM((TODAY())-Table2[[#This Row],[PO Date]])</f>
        <v>7</v>
      </c>
      <c r="C89" s="25" t="str">
        <f>Table2[[#This Row],[Trim Trk: ]]</f>
        <v>22350</v>
      </c>
      <c r="D89" s="228" t="str">
        <f>CONCATENATE(Table2[[#This Row],[First Name]]," ",Table2[[#This Row],[Last name]])</f>
        <v>NOE REYES JR</v>
      </c>
      <c r="E89" s="229" t="str">
        <f>IFERROR(VLOOKUP(Table2[[#This Row],[Rental under Name: ]], 'TPMS-Auto'!C:G,5,0),"RESEARCH!!")</f>
        <v>NREYESJ</v>
      </c>
      <c r="F89" s="228" t="str">
        <f>IFERROR(VLOOKUP(Table2[[#This Row],[Trim Trk: ]],'TPMS-Auto'!A:C, 3, 0), "Not assigned in TPMS!!")</f>
        <v>NOE REYES JR</v>
      </c>
      <c r="G89" s="229" t="str">
        <f>IFERROR(VLOOKUP(Table2[[#This Row],[Trim Trk: ]],'TPMS-Auto'!A:G, 7, 0), "Not assigned in TPMS!!")</f>
        <v>NREYESJ</v>
      </c>
      <c r="H89" s="69" t="str">
        <f>IFERROR(VLOOKUP(Table2[[#This Row],[Trim Trk: ]],'TPMS-Auto'!A:Y, 25, 0), "Not assigned in TPMS!!")</f>
        <v>8812 Broadstone PL</v>
      </c>
      <c r="I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9" s="229" t="str">
        <f>IF(N89=N88, "Yes", "No")</f>
        <v>No</v>
      </c>
      <c r="K89" s="229" t="str">
        <f>IFERROR(VLOOKUP(Table2[[#This Row],[Trim Trk: ]], Enterprise!A:AL, 25, 0),"NotonEnterpriseReporting")</f>
        <v>OPEN</v>
      </c>
      <c r="L8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9" s="229" t="str">
        <f>IF(Table2[[#This Row],[Rental Vendor]]="ENTERPRISE RENT-A-CAR INC.", "Enterprise", IF(Table2[[#This Row],[Rental Vendor]]="ENTERPRISE TOLLS/TOLL CHARGES", "Enterprise", "NotEnterprise"))</f>
        <v>Enterprise</v>
      </c>
      <c r="N89" s="228" t="str">
        <f>LEFT(Table2[[#This Row],[Vehicle Number]],5)</f>
        <v>22350</v>
      </c>
      <c r="O89" s="166" t="s">
        <v>209</v>
      </c>
      <c r="P89" s="166" t="s">
        <v>15310</v>
      </c>
      <c r="Q89" s="166" t="s">
        <v>3751</v>
      </c>
      <c r="R89" s="166" t="s">
        <v>3908</v>
      </c>
      <c r="S89" s="166" t="s">
        <v>15316</v>
      </c>
      <c r="T89" s="166" t="s">
        <v>15315</v>
      </c>
      <c r="U89" s="166" t="s">
        <v>15314</v>
      </c>
      <c r="V89" s="166" t="s">
        <v>559</v>
      </c>
      <c r="W89" s="166" t="s">
        <v>219</v>
      </c>
      <c r="X89" s="167">
        <v>116616768</v>
      </c>
      <c r="Y89" s="167">
        <v>116969001</v>
      </c>
      <c r="Z89" s="168">
        <v>46079</v>
      </c>
      <c r="AA89" s="166" t="s">
        <v>3730</v>
      </c>
      <c r="AB89" s="166" t="s">
        <v>3731</v>
      </c>
      <c r="AC89" s="166" t="s">
        <v>3732</v>
      </c>
      <c r="AD89" s="169">
        <v>490</v>
      </c>
      <c r="AE89" s="170">
        <v>14</v>
      </c>
      <c r="AF89" s="169">
        <v>35</v>
      </c>
      <c r="AG89" s="166" t="s">
        <v>3854</v>
      </c>
      <c r="AH89" s="166"/>
      <c r="AI89" s="166"/>
      <c r="AJ89" s="166"/>
      <c r="AK89" s="166"/>
      <c r="AL89" s="166"/>
    </row>
    <row r="90" spans="1:38" x14ac:dyDescent="0.3">
      <c r="A90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0" s="25">
        <f ca="1">SUM((TODAY())-Table2[[#This Row],[PO Date]])</f>
        <v>16</v>
      </c>
      <c r="C90" s="25" t="str">
        <f>Table2[[#This Row],[Trim Trk: ]]</f>
        <v>22365</v>
      </c>
      <c r="D90" s="228" t="str">
        <f>CONCATENATE(Table2[[#This Row],[First Name]]," ",Table2[[#This Row],[Last name]])</f>
        <v>MICHAEL PEARSON</v>
      </c>
      <c r="E90" s="229" t="str">
        <f>IFERROR(VLOOKUP(Table2[[#This Row],[Rental under Name: ]], 'TPMS-Auto'!C:G,5,0),"RESEARCH!!")</f>
        <v>MPEARS0</v>
      </c>
      <c r="F90" s="228" t="str">
        <f>IFERROR(VLOOKUP(Table2[[#This Row],[Trim Trk: ]],'TPMS-Auto'!A:C, 3, 0), "Not assigned in TPMS!!")</f>
        <v>MICHAEL PEARSON</v>
      </c>
      <c r="G90" s="229" t="str">
        <f>IFERROR(VLOOKUP(Table2[[#This Row],[Trim Trk: ]],'TPMS-Auto'!A:G, 7, 0), "Not assigned in TPMS!!")</f>
        <v>MPEARS0</v>
      </c>
      <c r="H90" s="69" t="str">
        <f>IFERROR(VLOOKUP(Table2[[#This Row],[Trim Trk: ]],'TPMS-Auto'!A:Y, 25, 0), "Not assigned in TPMS!!")</f>
        <v>Not on HR File</v>
      </c>
      <c r="I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0" s="229" t="str">
        <f>IF(N90=N89, "Yes", "No")</f>
        <v>No</v>
      </c>
      <c r="K90" s="229" t="str">
        <f>IFERROR(VLOOKUP(Table2[[#This Row],[Trim Trk: ]], Enterprise!A:AL, 25, 0),"NotonEnterpriseReporting")</f>
        <v>OPEN</v>
      </c>
      <c r="L9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0" s="229" t="str">
        <f>IF(Table2[[#This Row],[Rental Vendor]]="ENTERPRISE RENT-A-CAR INC.", "Enterprise", IF(Table2[[#This Row],[Rental Vendor]]="ENTERPRISE TOLLS/TOLL CHARGES", "Enterprise", "NotEnterprise"))</f>
        <v>Enterprise</v>
      </c>
      <c r="N90" s="228" t="str">
        <f>LEFT(Table2[[#This Row],[Vehicle Number]],5)</f>
        <v>22365</v>
      </c>
      <c r="O90" s="166" t="s">
        <v>209</v>
      </c>
      <c r="P90" s="166" t="s">
        <v>3339</v>
      </c>
      <c r="Q90" s="166" t="s">
        <v>3751</v>
      </c>
      <c r="R90" s="166" t="s">
        <v>3873</v>
      </c>
      <c r="S90" s="166" t="s">
        <v>3909</v>
      </c>
      <c r="T90" s="166" t="s">
        <v>4080</v>
      </c>
      <c r="U90" s="166" t="s">
        <v>3341</v>
      </c>
      <c r="V90" s="166" t="s">
        <v>1542</v>
      </c>
      <c r="W90" s="166" t="s">
        <v>250</v>
      </c>
      <c r="X90" s="167">
        <v>116410060</v>
      </c>
      <c r="Y90" s="167">
        <v>116761034</v>
      </c>
      <c r="Z90" s="168">
        <v>46070</v>
      </c>
      <c r="AA90" s="166" t="s">
        <v>3730</v>
      </c>
      <c r="AB90" s="166" t="s">
        <v>3731</v>
      </c>
      <c r="AC90" s="166" t="s">
        <v>3732</v>
      </c>
      <c r="AD90" s="169">
        <v>562.03</v>
      </c>
      <c r="AE90" s="170">
        <v>7</v>
      </c>
      <c r="AF90" s="169">
        <v>80.290000000000006</v>
      </c>
      <c r="AG90" s="166" t="s">
        <v>3854</v>
      </c>
      <c r="AH90" s="166"/>
      <c r="AI90" s="166"/>
      <c r="AJ90" s="166"/>
      <c r="AK90" s="166"/>
      <c r="AL90" s="166"/>
    </row>
    <row r="91" spans="1:38" x14ac:dyDescent="0.3">
      <c r="A9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1" s="25">
        <f ca="1">SUM((TODAY())-Table2[[#This Row],[PO Date]])</f>
        <v>31</v>
      </c>
      <c r="C91" s="25" t="str">
        <f>Table2[[#This Row],[Trim Trk: ]]</f>
        <v>22401</v>
      </c>
      <c r="D91" s="228" t="str">
        <f>CONCATENATE(Table2[[#This Row],[First Name]]," ",Table2[[#This Row],[Last name]])</f>
        <v>TREVON JOHNSON</v>
      </c>
      <c r="E91" s="229" t="str">
        <f>IFERROR(VLOOKUP(Table2[[#This Row],[Rental under Name: ]], 'TPMS-Auto'!C:G,5,0),"RESEARCH!!")</f>
        <v>TJOHNS7</v>
      </c>
      <c r="F91" s="228" t="str">
        <f>IFERROR(VLOOKUP(Table2[[#This Row],[Trim Trk: ]],'TPMS-Auto'!A:C, 3, 0), "Not assigned in TPMS!!")</f>
        <v>TREVON JOHNSON</v>
      </c>
      <c r="G91" s="229" t="str">
        <f>IFERROR(VLOOKUP(Table2[[#This Row],[Trim Trk: ]],'TPMS-Auto'!A:G, 7, 0), "Not assigned in TPMS!!")</f>
        <v>TJOHNS7</v>
      </c>
      <c r="H91" s="69" t="str">
        <f>IFERROR(VLOOKUP(Table2[[#This Row],[Trim Trk: ]],'TPMS-Auto'!A:Y, 25, 0), "Not assigned in TPMS!!")</f>
        <v>Not on HR File</v>
      </c>
      <c r="I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91" s="229" t="str">
        <f>IF(N91=N90, "Yes", "No")</f>
        <v>No</v>
      </c>
      <c r="K91" s="229" t="str">
        <f>IFERROR(VLOOKUP(Table2[[#This Row],[Trim Trk: ]], Enterprise!A:AL, 25, 0),"NotonEnterpriseReporting")</f>
        <v>NotonEnterpriseReporting</v>
      </c>
      <c r="L91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91" s="229" t="str">
        <f>IF(Table2[[#This Row],[Rental Vendor]]="ENTERPRISE RENT-A-CAR INC.", "Enterprise", IF(Table2[[#This Row],[Rental Vendor]]="ENTERPRISE TOLLS/TOLL CHARGES", "Enterprise", "NotEnterprise"))</f>
        <v>NotEnterprise</v>
      </c>
      <c r="N91" s="228" t="str">
        <f>LEFT(Table2[[#This Row],[Vehicle Number]],5)</f>
        <v>22401</v>
      </c>
      <c r="O91" s="166" t="s">
        <v>209</v>
      </c>
      <c r="P91" s="166" t="s">
        <v>3813</v>
      </c>
      <c r="Q91" s="166" t="s">
        <v>3751</v>
      </c>
      <c r="R91" s="166" t="s">
        <v>3735</v>
      </c>
      <c r="S91" s="166" t="s">
        <v>3816</v>
      </c>
      <c r="T91" s="166" t="s">
        <v>3817</v>
      </c>
      <c r="U91" s="166" t="s">
        <v>3815</v>
      </c>
      <c r="V91" s="166" t="s">
        <v>3818</v>
      </c>
      <c r="W91" s="166" t="s">
        <v>260</v>
      </c>
      <c r="X91" s="167">
        <v>116095366</v>
      </c>
      <c r="Y91" s="167">
        <v>116439555</v>
      </c>
      <c r="Z91" s="168">
        <v>46055</v>
      </c>
      <c r="AA91" s="166" t="s">
        <v>3730</v>
      </c>
      <c r="AB91" s="166" t="s">
        <v>3731</v>
      </c>
      <c r="AC91" s="166" t="s">
        <v>3732</v>
      </c>
      <c r="AD91" s="169">
        <v>1939.28</v>
      </c>
      <c r="AE91" s="170">
        <v>28</v>
      </c>
      <c r="AF91" s="169">
        <v>69.260000000000005</v>
      </c>
      <c r="AG91" s="166" t="s">
        <v>3765</v>
      </c>
      <c r="AH91" s="166"/>
      <c r="AI91" s="166"/>
      <c r="AJ91" s="166"/>
      <c r="AK91" s="166"/>
      <c r="AL91" s="166"/>
    </row>
    <row r="92" spans="1:38" x14ac:dyDescent="0.3">
      <c r="A9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2" s="25">
        <f ca="1">SUM((TODAY())-Table2[[#This Row],[PO Date]])</f>
        <v>157</v>
      </c>
      <c r="C92" s="25" t="str">
        <f>Table2[[#This Row],[Trim Trk: ]]</f>
        <v>22412</v>
      </c>
      <c r="D92" s="228" t="str">
        <f>CONCATENATE(Table2[[#This Row],[First Name]]," ",Table2[[#This Row],[Last name]])</f>
        <v>WILLIAM POE</v>
      </c>
      <c r="E92" s="229" t="str">
        <f>IFERROR(VLOOKUP(Table2[[#This Row],[Rental under Name: ]], 'TPMS-Auto'!C:G,5,0),"RESEARCH!!")</f>
        <v>WPOE1</v>
      </c>
      <c r="F92" s="228" t="str">
        <f>IFERROR(VLOOKUP(Table2[[#This Row],[Trim Trk: ]],'TPMS-Auto'!A:C, 3, 0), "Not assigned in TPMS!!")</f>
        <v>Not assigned in TPMS!!</v>
      </c>
      <c r="G92" s="229" t="str">
        <f>IFERROR(VLOOKUP(Table2[[#This Row],[Trim Trk: ]],'TPMS-Auto'!A:G, 7, 0), "Not assigned in TPMS!!")</f>
        <v>Not assigned in TPMS!!</v>
      </c>
      <c r="H92" s="69" t="str">
        <f>IFERROR(VLOOKUP(Table2[[#This Row],[Trim Trk: ]],'TPMS-Auto'!A:Y, 25, 0), "Not assigned in TPMS!!")</f>
        <v>Not assigned in TPMS!!</v>
      </c>
      <c r="I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2" s="229" t="str">
        <f>IF(N92=N91, "Yes", "No")</f>
        <v>No</v>
      </c>
      <c r="K92" s="229" t="str">
        <f>IFERROR(VLOOKUP(Table2[[#This Row],[Trim Trk: ]], Enterprise!A:AL, 25, 0),"NotonEnterpriseReporting")</f>
        <v>NotonEnterpriseReporting</v>
      </c>
      <c r="L9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2" s="229" t="str">
        <f>IF(Table2[[#This Row],[Rental Vendor]]="ENTERPRISE RENT-A-CAR INC.", "Enterprise", IF(Table2[[#This Row],[Rental Vendor]]="ENTERPRISE TOLLS/TOLL CHARGES", "Enterprise", "NotEnterprise"))</f>
        <v>Enterprise</v>
      </c>
      <c r="N92" s="228" t="str">
        <f>LEFT(Table2[[#This Row],[Vehicle Number]],5)</f>
        <v>22412</v>
      </c>
      <c r="O92" s="166" t="s">
        <v>209</v>
      </c>
      <c r="P92" s="166" t="s">
        <v>4081</v>
      </c>
      <c r="Q92" s="166" t="s">
        <v>3751</v>
      </c>
      <c r="R92" s="166" t="s">
        <v>3787</v>
      </c>
      <c r="S92" s="166" t="s">
        <v>4034</v>
      </c>
      <c r="T92" s="166" t="s">
        <v>4082</v>
      </c>
      <c r="U92" s="166"/>
      <c r="V92" s="166" t="s">
        <v>1832</v>
      </c>
      <c r="W92" s="166" t="s">
        <v>268</v>
      </c>
      <c r="X92" s="167">
        <v>112274356</v>
      </c>
      <c r="Y92" s="167">
        <v>114294355</v>
      </c>
      <c r="Z92" s="168">
        <v>45929</v>
      </c>
      <c r="AA92" s="166" t="s">
        <v>3730</v>
      </c>
      <c r="AB92" s="166" t="s">
        <v>3731</v>
      </c>
      <c r="AC92" s="166" t="s">
        <v>3732</v>
      </c>
      <c r="AD92" s="169">
        <v>420</v>
      </c>
      <c r="AE92" s="170">
        <v>7</v>
      </c>
      <c r="AF92" s="169">
        <v>60</v>
      </c>
      <c r="AG92" s="166" t="s">
        <v>3854</v>
      </c>
      <c r="AH92" s="166"/>
      <c r="AI92" s="166"/>
      <c r="AJ92" s="166"/>
      <c r="AK92" s="166"/>
      <c r="AL92" s="166"/>
    </row>
    <row r="93" spans="1:38" x14ac:dyDescent="0.3">
      <c r="A9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3" s="25">
        <f ca="1">SUM((TODAY())-Table2[[#This Row],[PO Date]])</f>
        <v>157</v>
      </c>
      <c r="C93" s="25" t="str">
        <f>Table2[[#This Row],[Trim Trk: ]]</f>
        <v>22412</v>
      </c>
      <c r="D93" s="228" t="str">
        <f>CONCATENATE(Table2[[#This Row],[First Name]]," ",Table2[[#This Row],[Last name]])</f>
        <v>WILLIAM POE</v>
      </c>
      <c r="E93" s="229" t="str">
        <f>IFERROR(VLOOKUP(Table2[[#This Row],[Rental under Name: ]], 'TPMS-Auto'!C:G,5,0),"RESEARCH!!")</f>
        <v>WPOE1</v>
      </c>
      <c r="F93" s="228" t="str">
        <f>IFERROR(VLOOKUP(Table2[[#This Row],[Trim Trk: ]],'TPMS-Auto'!A:C, 3, 0), "Not assigned in TPMS!!")</f>
        <v>Not assigned in TPMS!!</v>
      </c>
      <c r="G93" s="229" t="str">
        <f>IFERROR(VLOOKUP(Table2[[#This Row],[Trim Trk: ]],'TPMS-Auto'!A:G, 7, 0), "Not assigned in TPMS!!")</f>
        <v>Not assigned in TPMS!!</v>
      </c>
      <c r="H93" s="69" t="str">
        <f>IFERROR(VLOOKUP(Table2[[#This Row],[Trim Trk: ]],'TPMS-Auto'!A:Y, 25, 0), "Not assigned in TPMS!!")</f>
        <v>Not assigned in TPMS!!</v>
      </c>
      <c r="I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3" s="229" t="str">
        <f>IF(N93=N92, "Yes", "No")</f>
        <v>Yes</v>
      </c>
      <c r="K93" s="229" t="str">
        <f>IFERROR(VLOOKUP(Table2[[#This Row],[Trim Trk: ]], Enterprise!A:AL, 25, 0),"NotonEnterpriseReporting")</f>
        <v>NotonEnterpriseReporting</v>
      </c>
      <c r="L9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3" s="229" t="str">
        <f>IF(Table2[[#This Row],[Rental Vendor]]="ENTERPRISE RENT-A-CAR INC.", "Enterprise", IF(Table2[[#This Row],[Rental Vendor]]="ENTERPRISE TOLLS/TOLL CHARGES", "Enterprise", "NotEnterprise"))</f>
        <v>Enterprise</v>
      </c>
      <c r="N93" s="228" t="str">
        <f>LEFT(Table2[[#This Row],[Vehicle Number]],5)</f>
        <v>22412</v>
      </c>
      <c r="O93" s="166" t="s">
        <v>209</v>
      </c>
      <c r="P93" s="166" t="s">
        <v>4081</v>
      </c>
      <c r="Q93" s="166" t="s">
        <v>3751</v>
      </c>
      <c r="R93" s="166" t="s">
        <v>3787</v>
      </c>
      <c r="S93" s="166" t="s">
        <v>4034</v>
      </c>
      <c r="T93" s="166" t="s">
        <v>4082</v>
      </c>
      <c r="U93" s="166"/>
      <c r="V93" s="166" t="s">
        <v>1832</v>
      </c>
      <c r="W93" s="166" t="s">
        <v>268</v>
      </c>
      <c r="X93" s="167">
        <v>112274356</v>
      </c>
      <c r="Y93" s="167">
        <v>114294355</v>
      </c>
      <c r="Z93" s="168">
        <v>45929</v>
      </c>
      <c r="AA93" s="166" t="s">
        <v>3974</v>
      </c>
      <c r="AB93" s="166" t="s">
        <v>3975</v>
      </c>
      <c r="AC93" s="166" t="s">
        <v>3732</v>
      </c>
      <c r="AD93" s="169">
        <v>1632</v>
      </c>
      <c r="AE93" s="170">
        <v>1</v>
      </c>
      <c r="AF93" s="169">
        <v>1632</v>
      </c>
      <c r="AG93" s="166" t="s">
        <v>3854</v>
      </c>
      <c r="AH93" s="166"/>
      <c r="AI93" s="166"/>
      <c r="AJ93" s="166"/>
      <c r="AK93" s="166"/>
      <c r="AL93" s="166"/>
    </row>
    <row r="94" spans="1:38" x14ac:dyDescent="0.3">
      <c r="A9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4" s="25">
        <f ca="1">SUM((TODAY())-Table2[[#This Row],[PO Date]])</f>
        <v>162</v>
      </c>
      <c r="C94" s="25" t="str">
        <f>Table2[[#This Row],[Trim Trk: ]]</f>
        <v>22418</v>
      </c>
      <c r="D94" s="228" t="str">
        <f>CONCATENATE(Table2[[#This Row],[First Name]]," ",Table2[[#This Row],[Last name]])</f>
        <v>DEMARCUS PEEPLES</v>
      </c>
      <c r="E94" s="229" t="str">
        <f>IFERROR(VLOOKUP(Table2[[#This Row],[Rental under Name: ]], 'TPMS-Auto'!C:G,5,0),"RESEARCH!!")</f>
        <v>DPEEPLE</v>
      </c>
      <c r="F94" s="228" t="str">
        <f>IFERROR(VLOOKUP(Table2[[#This Row],[Trim Trk: ]],'TPMS-Auto'!A:C, 3, 0), "Not assigned in TPMS!!")</f>
        <v>DEMARCUS PEEPLES</v>
      </c>
      <c r="G94" s="229" t="str">
        <f>IFERROR(VLOOKUP(Table2[[#This Row],[Trim Trk: ]],'TPMS-Auto'!A:G, 7, 0), "Not assigned in TPMS!!")</f>
        <v>DPEEPLE</v>
      </c>
      <c r="H94" s="69" t="str">
        <f>IFERROR(VLOOKUP(Table2[[#This Row],[Trim Trk: ]],'TPMS-Auto'!A:Y, 25, 0), "Not assigned in TPMS!!")</f>
        <v>Not on HR File</v>
      </c>
      <c r="I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4" s="229" t="str">
        <f>IF(N94=N93, "Yes", "No")</f>
        <v>No</v>
      </c>
      <c r="K94" s="229" t="str">
        <f>IFERROR(VLOOKUP(Table2[[#This Row],[Trim Trk: ]], Enterprise!A:AL, 25, 0),"NotonEnterpriseReporting")</f>
        <v>OPEN</v>
      </c>
      <c r="L9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4" s="229" t="str">
        <f>IF(Table2[[#This Row],[Rental Vendor]]="ENTERPRISE RENT-A-CAR INC.", "Enterprise", IF(Table2[[#This Row],[Rental Vendor]]="ENTERPRISE TOLLS/TOLL CHARGES", "Enterprise", "NotEnterprise"))</f>
        <v>Enterprise</v>
      </c>
      <c r="N94" s="228" t="str">
        <f>LEFT(Table2[[#This Row],[Vehicle Number]],5)</f>
        <v>22418</v>
      </c>
      <c r="O94" s="166" t="s">
        <v>209</v>
      </c>
      <c r="P94" s="166" t="s">
        <v>4083</v>
      </c>
      <c r="Q94" s="166" t="s">
        <v>3751</v>
      </c>
      <c r="R94" s="166" t="s">
        <v>3787</v>
      </c>
      <c r="S94" s="166" t="s">
        <v>4084</v>
      </c>
      <c r="T94" s="166" t="s">
        <v>4085</v>
      </c>
      <c r="U94" s="166" t="s">
        <v>4086</v>
      </c>
      <c r="V94" s="166" t="s">
        <v>4087</v>
      </c>
      <c r="W94" s="166" t="s">
        <v>477</v>
      </c>
      <c r="X94" s="167">
        <v>113899438</v>
      </c>
      <c r="Y94" s="167">
        <v>114208772</v>
      </c>
      <c r="Z94" s="168">
        <v>45924</v>
      </c>
      <c r="AA94" s="166" t="s">
        <v>3730</v>
      </c>
      <c r="AB94" s="166" t="s">
        <v>3731</v>
      </c>
      <c r="AC94" s="166" t="s">
        <v>3732</v>
      </c>
      <c r="AD94" s="169">
        <v>629.92999999999995</v>
      </c>
      <c r="AE94" s="170">
        <v>7</v>
      </c>
      <c r="AF94" s="169">
        <v>89.99</v>
      </c>
      <c r="AG94" s="166" t="s">
        <v>3854</v>
      </c>
      <c r="AH94" s="166"/>
      <c r="AI94" s="166"/>
      <c r="AJ94" s="166"/>
      <c r="AK94" s="166"/>
      <c r="AL94" s="166"/>
    </row>
    <row r="95" spans="1:38" x14ac:dyDescent="0.3">
      <c r="A9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95" s="25">
        <f ca="1">SUM((TODAY())-Table2[[#This Row],[PO Date]])</f>
        <v>1</v>
      </c>
      <c r="C95" s="25" t="str">
        <f>Table2[[#This Row],[Trim Trk: ]]</f>
        <v>22418</v>
      </c>
      <c r="D95" s="228" t="str">
        <f>CONCATENATE(Table2[[#This Row],[First Name]]," ",Table2[[#This Row],[Last name]])</f>
        <v>DEMARCUS PEEPLES</v>
      </c>
      <c r="E95" s="229" t="str">
        <f>IFERROR(VLOOKUP(Table2[[#This Row],[Rental under Name: ]], 'TPMS-Auto'!C:G,5,0),"RESEARCH!!")</f>
        <v>DPEEPLE</v>
      </c>
      <c r="F95" s="228" t="str">
        <f>IFERROR(VLOOKUP(Table2[[#This Row],[Trim Trk: ]],'TPMS-Auto'!A:C, 3, 0), "Not assigned in TPMS!!")</f>
        <v>DEMARCUS PEEPLES</v>
      </c>
      <c r="G95" s="229" t="str">
        <f>IFERROR(VLOOKUP(Table2[[#This Row],[Trim Trk: ]],'TPMS-Auto'!A:G, 7, 0), "Not assigned in TPMS!!")</f>
        <v>DPEEPLE</v>
      </c>
      <c r="H95" s="69" t="str">
        <f>IFERROR(VLOOKUP(Table2[[#This Row],[Trim Trk: ]],'TPMS-Auto'!A:Y, 25, 0), "Not assigned in TPMS!!")</f>
        <v>Not on HR File</v>
      </c>
      <c r="I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5" s="229" t="str">
        <f>IF(N95=N94, "Yes", "No")</f>
        <v>Yes</v>
      </c>
      <c r="K95" s="229" t="str">
        <f>IFERROR(VLOOKUP(Table2[[#This Row],[Trim Trk: ]], Enterprise!A:AL, 25, 0),"NotonEnterpriseReporting")</f>
        <v>OPEN</v>
      </c>
      <c r="L9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5" s="229" t="str">
        <f>IF(Table2[[#This Row],[Rental Vendor]]="ENTERPRISE RENT-A-CAR INC.", "Enterprise", IF(Table2[[#This Row],[Rental Vendor]]="ENTERPRISE TOLLS/TOLL CHARGES", "Enterprise", "NotEnterprise"))</f>
        <v>Enterprise</v>
      </c>
      <c r="N95" s="228" t="str">
        <f>LEFT(Table2[[#This Row],[Vehicle Number]],5)</f>
        <v>22418</v>
      </c>
      <c r="O95" s="166" t="s">
        <v>209</v>
      </c>
      <c r="P95" s="166" t="s">
        <v>4083</v>
      </c>
      <c r="Q95" s="166" t="s">
        <v>3751</v>
      </c>
      <c r="R95" s="166" t="s">
        <v>3787</v>
      </c>
      <c r="S95" s="166" t="s">
        <v>4084</v>
      </c>
      <c r="T95" s="166" t="s">
        <v>4085</v>
      </c>
      <c r="U95" s="166" t="s">
        <v>4086</v>
      </c>
      <c r="V95" s="166" t="s">
        <v>4087</v>
      </c>
      <c r="W95" s="166" t="s">
        <v>477</v>
      </c>
      <c r="X95" s="167">
        <v>116716172</v>
      </c>
      <c r="Y95" s="167">
        <v>117069563</v>
      </c>
      <c r="Z95" s="168">
        <v>46085</v>
      </c>
      <c r="AA95" s="166" t="s">
        <v>3730</v>
      </c>
      <c r="AB95" s="166" t="s">
        <v>3731</v>
      </c>
      <c r="AC95" s="166" t="s">
        <v>3732</v>
      </c>
      <c r="AD95" s="169">
        <v>245</v>
      </c>
      <c r="AE95" s="170">
        <v>7</v>
      </c>
      <c r="AF95" s="169">
        <v>35</v>
      </c>
      <c r="AG95" s="166" t="s">
        <v>3854</v>
      </c>
      <c r="AH95" s="166"/>
      <c r="AI95" s="166"/>
      <c r="AJ95" s="166"/>
      <c r="AK95" s="166"/>
      <c r="AL95" s="166"/>
    </row>
    <row r="96" spans="1:38" x14ac:dyDescent="0.3">
      <c r="A9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6" s="25">
        <f ca="1">SUM((TODAY())-Table2[[#This Row],[PO Date]])</f>
        <v>50</v>
      </c>
      <c r="C96" s="25" t="str">
        <f>Table2[[#This Row],[Trim Trk: ]]</f>
        <v>22473</v>
      </c>
      <c r="D96" s="228" t="str">
        <f>CONCATENATE(Table2[[#This Row],[First Name]]," ",Table2[[#This Row],[Last name]])</f>
        <v>JAY DAVILMAR</v>
      </c>
      <c r="E96" s="229" t="str">
        <f>IFERROR(VLOOKUP(Table2[[#This Row],[Rental under Name: ]], 'TPMS-Auto'!C:G,5,0),"RESEARCH!!")</f>
        <v>RESEARCH!!</v>
      </c>
      <c r="F96" s="228" t="str">
        <f>IFERROR(VLOOKUP(Table2[[#This Row],[Trim Trk: ]],'TPMS-Auto'!A:C, 3, 0), "Not assigned in TPMS!!")</f>
        <v>Not assigned in TPMS!!</v>
      </c>
      <c r="G96" s="229" t="str">
        <f>IFERROR(VLOOKUP(Table2[[#This Row],[Trim Trk: ]],'TPMS-Auto'!A:G, 7, 0), "Not assigned in TPMS!!")</f>
        <v>Not assigned in TPMS!!</v>
      </c>
      <c r="H96" s="69" t="str">
        <f>IFERROR(VLOOKUP(Table2[[#This Row],[Trim Trk: ]],'TPMS-Auto'!A:Y, 25, 0), "Not assigned in TPMS!!")</f>
        <v>Not assigned in TPMS!!</v>
      </c>
      <c r="I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6" s="229" t="str">
        <f>IF(N96=N95, "Yes", "No")</f>
        <v>No</v>
      </c>
      <c r="K96" s="229" t="str">
        <f>IFERROR(VLOOKUP(Table2[[#This Row],[Trim Trk: ]], Enterprise!A:AL, 25, 0),"NotonEnterpriseReporting")</f>
        <v>NotonEnterpriseReporting</v>
      </c>
      <c r="L9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6" s="229" t="str">
        <f>IF(Table2[[#This Row],[Rental Vendor]]="ENTERPRISE RENT-A-CAR INC.", "Enterprise", IF(Table2[[#This Row],[Rental Vendor]]="ENTERPRISE TOLLS/TOLL CHARGES", "Enterprise", "NotEnterprise"))</f>
        <v>Enterprise</v>
      </c>
      <c r="N96" s="228" t="str">
        <f>LEFT(Table2[[#This Row],[Vehicle Number]],5)</f>
        <v>22473</v>
      </c>
      <c r="O96" s="166" t="s">
        <v>209</v>
      </c>
      <c r="P96" s="166" t="s">
        <v>4088</v>
      </c>
      <c r="Q96" s="166" t="s">
        <v>3751</v>
      </c>
      <c r="R96" s="166" t="s">
        <v>4089</v>
      </c>
      <c r="S96" s="166" t="s">
        <v>4090</v>
      </c>
      <c r="T96" s="166" t="s">
        <v>4091</v>
      </c>
      <c r="U96" s="166" t="s">
        <v>4092</v>
      </c>
      <c r="V96" s="166" t="s">
        <v>4093</v>
      </c>
      <c r="W96" s="166" t="s">
        <v>575</v>
      </c>
      <c r="X96" s="167">
        <v>115721370</v>
      </c>
      <c r="Y96" s="167">
        <v>116061295</v>
      </c>
      <c r="Z96" s="168">
        <v>46036</v>
      </c>
      <c r="AA96" s="166" t="s">
        <v>3730</v>
      </c>
      <c r="AB96" s="166" t="s">
        <v>3731</v>
      </c>
      <c r="AC96" s="166" t="s">
        <v>3732</v>
      </c>
      <c r="AD96" s="169">
        <v>750</v>
      </c>
      <c r="AE96" s="170">
        <v>10</v>
      </c>
      <c r="AF96" s="169">
        <v>75</v>
      </c>
      <c r="AG96" s="166" t="s">
        <v>3854</v>
      </c>
      <c r="AH96" s="166"/>
      <c r="AI96" s="166"/>
      <c r="AJ96" s="166"/>
      <c r="AK96" s="166"/>
      <c r="AL96" s="166"/>
    </row>
    <row r="97" spans="1:38" x14ac:dyDescent="0.3">
      <c r="A9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7" s="25">
        <f ca="1">SUM((TODAY())-Table2[[#This Row],[PO Date]])</f>
        <v>57</v>
      </c>
      <c r="C97" s="25" t="str">
        <f>Table2[[#This Row],[Trim Trk: ]]</f>
        <v>23028</v>
      </c>
      <c r="D97" s="228" t="str">
        <f>CONCATENATE(Table2[[#This Row],[First Name]]," ",Table2[[#This Row],[Last name]])</f>
        <v>RONALD JONES</v>
      </c>
      <c r="E97" s="229" t="str">
        <f>IFERROR(VLOOKUP(Table2[[#This Row],[Rental under Name: ]], 'TPMS-Auto'!C:G,5,0),"RESEARCH!!")</f>
        <v>RJONES2</v>
      </c>
      <c r="F97" s="228" t="str">
        <f>IFERROR(VLOOKUP(Table2[[#This Row],[Trim Trk: ]],'TPMS-Auto'!A:C, 3, 0), "Not assigned in TPMS!!")</f>
        <v>RONALD JONES</v>
      </c>
      <c r="G97" s="229" t="str">
        <f>IFERROR(VLOOKUP(Table2[[#This Row],[Trim Trk: ]],'TPMS-Auto'!A:G, 7, 0), "Not assigned in TPMS!!")</f>
        <v>RJONES2</v>
      </c>
      <c r="H97" s="69" t="str">
        <f>IFERROR(VLOOKUP(Table2[[#This Row],[Trim Trk: ]],'TPMS-Auto'!A:Y, 25, 0), "Not assigned in TPMS!!")</f>
        <v>990 HOITT AVE</v>
      </c>
      <c r="I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7" s="229" t="str">
        <f>IF(N97=N96, "Yes", "No")</f>
        <v>No</v>
      </c>
      <c r="K97" s="229" t="str">
        <f>IFERROR(VLOOKUP(Table2[[#This Row],[Trim Trk: ]], Enterprise!A:AL, 25, 0),"NotonEnterpriseReporting")</f>
        <v>NotonEnterpriseReporting</v>
      </c>
      <c r="L9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7" s="229" t="str">
        <f>IF(Table2[[#This Row],[Rental Vendor]]="ENTERPRISE RENT-A-CAR INC.", "Enterprise", IF(Table2[[#This Row],[Rental Vendor]]="ENTERPRISE TOLLS/TOLL CHARGES", "Enterprise", "NotEnterprise"))</f>
        <v>Enterprise</v>
      </c>
      <c r="N97" s="228" t="str">
        <f>LEFT(Table2[[#This Row],[Vehicle Number]],5)</f>
        <v>23028</v>
      </c>
      <c r="O97" s="166" t="s">
        <v>209</v>
      </c>
      <c r="P97" s="166" t="s">
        <v>4094</v>
      </c>
      <c r="Q97" s="166" t="s">
        <v>3751</v>
      </c>
      <c r="R97" s="166" t="s">
        <v>3948</v>
      </c>
      <c r="S97" s="166" t="s">
        <v>4095</v>
      </c>
      <c r="T97" s="166" t="s">
        <v>4096</v>
      </c>
      <c r="U97" s="166" t="s">
        <v>4097</v>
      </c>
      <c r="V97" s="166" t="s">
        <v>4098</v>
      </c>
      <c r="W97" s="166" t="s">
        <v>219</v>
      </c>
      <c r="X97" s="167">
        <v>115581471</v>
      </c>
      <c r="Y97" s="167">
        <v>115919612</v>
      </c>
      <c r="Z97" s="168">
        <v>46029</v>
      </c>
      <c r="AA97" s="166" t="s">
        <v>3730</v>
      </c>
      <c r="AB97" s="166" t="s">
        <v>3731</v>
      </c>
      <c r="AC97" s="166" t="s">
        <v>3732</v>
      </c>
      <c r="AD97" s="169">
        <v>384.65</v>
      </c>
      <c r="AE97" s="170">
        <v>7</v>
      </c>
      <c r="AF97" s="169">
        <v>54.95</v>
      </c>
      <c r="AG97" s="166" t="s">
        <v>3854</v>
      </c>
      <c r="AH97" s="166" t="s">
        <v>3903</v>
      </c>
      <c r="AI97" s="166" t="s">
        <v>4099</v>
      </c>
      <c r="AJ97" s="166" t="s">
        <v>4098</v>
      </c>
      <c r="AK97" s="166" t="s">
        <v>219</v>
      </c>
      <c r="AL97" s="166" t="s">
        <v>4100</v>
      </c>
    </row>
    <row r="98" spans="1:38" x14ac:dyDescent="0.3">
      <c r="A9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8" s="25">
        <f ca="1">SUM((TODAY())-Table2[[#This Row],[PO Date]])</f>
        <v>146</v>
      </c>
      <c r="C98" s="25" t="str">
        <f>Table2[[#This Row],[Trim Trk: ]]</f>
        <v>23080</v>
      </c>
      <c r="D98" s="228" t="str">
        <f>CONCATENATE(Table2[[#This Row],[First Name]]," ",Table2[[#This Row],[Last name]])</f>
        <v xml:space="preserve"> </v>
      </c>
      <c r="E98" s="229" t="str">
        <f>IFERROR(VLOOKUP(Table2[[#This Row],[Rental under Name: ]], 'TPMS-Auto'!C:G,5,0),"RESEARCH!!")</f>
        <v>RESEARCH!!</v>
      </c>
      <c r="F98" s="228" t="str">
        <f>IFERROR(VLOOKUP(Table2[[#This Row],[Trim Trk: ]],'TPMS-Auto'!A:C, 3, 0), "Not assigned in TPMS!!")</f>
        <v>Not assigned in TPMS!!</v>
      </c>
      <c r="G98" s="229" t="str">
        <f>IFERROR(VLOOKUP(Table2[[#This Row],[Trim Trk: ]],'TPMS-Auto'!A:G, 7, 0), "Not assigned in TPMS!!")</f>
        <v>Not assigned in TPMS!!</v>
      </c>
      <c r="H98" s="69" t="str">
        <f>IFERROR(VLOOKUP(Table2[[#This Row],[Trim Trk: ]],'TPMS-Auto'!A:Y, 25, 0), "Not assigned in TPMS!!")</f>
        <v>Not assigned in TPMS!!</v>
      </c>
      <c r="I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8" s="229" t="str">
        <f>IF(N98=N97, "Yes", "No")</f>
        <v>No</v>
      </c>
      <c r="K98" s="229" t="str">
        <f>IFERROR(VLOOKUP(Table2[[#This Row],[Trim Trk: ]], Enterprise!A:AL, 25, 0),"NotonEnterpriseReporting")</f>
        <v>NotonEnterpriseReporting</v>
      </c>
      <c r="L9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8" s="229" t="str">
        <f>IF(Table2[[#This Row],[Rental Vendor]]="ENTERPRISE RENT-A-CAR INC.", "Enterprise", IF(Table2[[#This Row],[Rental Vendor]]="ENTERPRISE TOLLS/TOLL CHARGES", "Enterprise", "NotEnterprise"))</f>
        <v>Enterprise</v>
      </c>
      <c r="N98" s="228" t="str">
        <f>LEFT(Table2[[#This Row],[Vehicle Number]],5)</f>
        <v>23080</v>
      </c>
      <c r="O98" s="166" t="s">
        <v>209</v>
      </c>
      <c r="P98" s="166" t="s">
        <v>4101</v>
      </c>
      <c r="Q98" s="166" t="s">
        <v>3751</v>
      </c>
      <c r="R98" s="166" t="s">
        <v>3794</v>
      </c>
      <c r="S98" s="166"/>
      <c r="T98" s="166"/>
      <c r="U98" s="166"/>
      <c r="V98" s="166" t="s">
        <v>1562</v>
      </c>
      <c r="W98" s="166" t="s">
        <v>1354</v>
      </c>
      <c r="X98" s="167">
        <v>110884261</v>
      </c>
      <c r="Y98" s="167">
        <v>114515226</v>
      </c>
      <c r="Z98" s="168">
        <v>45940</v>
      </c>
      <c r="AA98" s="166" t="s">
        <v>3894</v>
      </c>
      <c r="AB98" s="166" t="s">
        <v>3895</v>
      </c>
      <c r="AC98" s="166" t="s">
        <v>3732</v>
      </c>
      <c r="AD98" s="169">
        <v>1</v>
      </c>
      <c r="AE98" s="170">
        <v>1</v>
      </c>
      <c r="AF98" s="169">
        <v>1</v>
      </c>
      <c r="AG98" s="166" t="s">
        <v>3896</v>
      </c>
      <c r="AH98" s="166"/>
      <c r="AI98" s="166"/>
      <c r="AJ98" s="166"/>
      <c r="AK98" s="166"/>
      <c r="AL98" s="166"/>
    </row>
    <row r="99" spans="1:38" x14ac:dyDescent="0.3">
      <c r="A9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99" s="25">
        <f ca="1">SUM((TODAY())-Table2[[#This Row],[PO Date]])</f>
        <v>13</v>
      </c>
      <c r="C99" s="25" t="str">
        <f>Table2[[#This Row],[Trim Trk: ]]</f>
        <v>23087</v>
      </c>
      <c r="D99" s="228" t="str">
        <f>CONCATENATE(Table2[[#This Row],[First Name]]," ",Table2[[#This Row],[Last name]])</f>
        <v>KENDRICK MARTIN</v>
      </c>
      <c r="E99" s="229" t="str">
        <f>IFERROR(VLOOKUP(Table2[[#This Row],[Rental under Name: ]], 'TPMS-Auto'!C:G,5,0),"RESEARCH!!")</f>
        <v>KMARTI4</v>
      </c>
      <c r="F99" s="228" t="str">
        <f>IFERROR(VLOOKUP(Table2[[#This Row],[Trim Trk: ]],'TPMS-Auto'!A:C, 3, 0), "Not assigned in TPMS!!")</f>
        <v>Not assigned in TPMS!!</v>
      </c>
      <c r="G99" s="229" t="str">
        <f>IFERROR(VLOOKUP(Table2[[#This Row],[Trim Trk: ]],'TPMS-Auto'!A:G, 7, 0), "Not assigned in TPMS!!")</f>
        <v>Not assigned in TPMS!!</v>
      </c>
      <c r="H99" s="69" t="str">
        <f>IFERROR(VLOOKUP(Table2[[#This Row],[Trim Trk: ]],'TPMS-Auto'!A:Y, 25, 0), "Not assigned in TPMS!!")</f>
        <v>Not assigned in TPMS!!</v>
      </c>
      <c r="I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9" s="229" t="str">
        <f>IF(N99=N98, "Yes", "No")</f>
        <v>No</v>
      </c>
      <c r="K99" s="229" t="str">
        <f>IFERROR(VLOOKUP(Table2[[#This Row],[Trim Trk: ]], Enterprise!A:AL, 25, 0),"NotonEnterpriseReporting")</f>
        <v>NotonEnterpriseReporting</v>
      </c>
      <c r="L9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9" s="229" t="str">
        <f>IF(Table2[[#This Row],[Rental Vendor]]="ENTERPRISE RENT-A-CAR INC.", "Enterprise", IF(Table2[[#This Row],[Rental Vendor]]="ENTERPRISE TOLLS/TOLL CHARGES", "Enterprise", "NotEnterprise"))</f>
        <v>Enterprise</v>
      </c>
      <c r="N99" s="228" t="str">
        <f>LEFT(Table2[[#This Row],[Vehicle Number]],5)</f>
        <v>23087</v>
      </c>
      <c r="O99" s="166" t="s">
        <v>209</v>
      </c>
      <c r="P99" s="166" t="s">
        <v>4102</v>
      </c>
      <c r="Q99" s="166" t="s">
        <v>3751</v>
      </c>
      <c r="R99" s="166" t="s">
        <v>3794</v>
      </c>
      <c r="S99" s="166" t="s">
        <v>4103</v>
      </c>
      <c r="T99" s="166" t="s">
        <v>4104</v>
      </c>
      <c r="U99" s="166" t="s">
        <v>3347</v>
      </c>
      <c r="V99" s="166" t="s">
        <v>1414</v>
      </c>
      <c r="W99" s="166" t="s">
        <v>318</v>
      </c>
      <c r="X99" s="167">
        <v>114039580</v>
      </c>
      <c r="Y99" s="167">
        <v>116875892</v>
      </c>
      <c r="Z99" s="168">
        <v>46073</v>
      </c>
      <c r="AA99" s="166" t="s">
        <v>3894</v>
      </c>
      <c r="AB99" s="166" t="s">
        <v>3895</v>
      </c>
      <c r="AC99" s="166" t="s">
        <v>3732</v>
      </c>
      <c r="AD99" s="169">
        <v>1</v>
      </c>
      <c r="AE99" s="170">
        <v>1</v>
      </c>
      <c r="AF99" s="169">
        <v>1</v>
      </c>
      <c r="AG99" s="166" t="s">
        <v>3896</v>
      </c>
      <c r="AH99" s="166"/>
      <c r="AI99" s="166"/>
      <c r="AJ99" s="166"/>
      <c r="AK99" s="166"/>
      <c r="AL99" s="166"/>
    </row>
    <row r="100" spans="1:38" x14ac:dyDescent="0.3">
      <c r="A10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0" s="25">
        <f ca="1">SUM((TODAY())-Table2[[#This Row],[PO Date]])</f>
        <v>72</v>
      </c>
      <c r="C100" s="25" t="str">
        <f>Table2[[#This Row],[Trim Trk: ]]</f>
        <v>23087</v>
      </c>
      <c r="D100" s="228" t="str">
        <f>CONCATENATE(Table2[[#This Row],[First Name]]," ",Table2[[#This Row],[Last name]])</f>
        <v>KENDRICK MARTIN</v>
      </c>
      <c r="E100" s="229" t="str">
        <f>IFERROR(VLOOKUP(Table2[[#This Row],[Rental under Name: ]], 'TPMS-Auto'!C:G,5,0),"RESEARCH!!")</f>
        <v>KMARTI4</v>
      </c>
      <c r="F100" s="228" t="str">
        <f>IFERROR(VLOOKUP(Table2[[#This Row],[Trim Trk: ]],'TPMS-Auto'!A:C, 3, 0), "Not assigned in TPMS!!")</f>
        <v>Not assigned in TPMS!!</v>
      </c>
      <c r="G100" s="229" t="str">
        <f>IFERROR(VLOOKUP(Table2[[#This Row],[Trim Trk: ]],'TPMS-Auto'!A:G, 7, 0), "Not assigned in TPMS!!")</f>
        <v>Not assigned in TPMS!!</v>
      </c>
      <c r="H100" s="69" t="str">
        <f>IFERROR(VLOOKUP(Table2[[#This Row],[Trim Trk: ]],'TPMS-Auto'!A:Y, 25, 0), "Not assigned in TPMS!!")</f>
        <v>Not assigned in TPMS!!</v>
      </c>
      <c r="I1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0" s="229" t="str">
        <f>IF(N100=N99, "Yes", "No")</f>
        <v>Yes</v>
      </c>
      <c r="K100" s="229" t="str">
        <f>IFERROR(VLOOKUP(Table2[[#This Row],[Trim Trk: ]], Enterprise!A:AL, 25, 0),"NotonEnterpriseReporting")</f>
        <v>NotonEnterpriseReporting</v>
      </c>
      <c r="L10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0" s="229" t="str">
        <f>IF(Table2[[#This Row],[Rental Vendor]]="ENTERPRISE RENT-A-CAR INC.", "Enterprise", IF(Table2[[#This Row],[Rental Vendor]]="ENTERPRISE TOLLS/TOLL CHARGES", "Enterprise", "NotEnterprise"))</f>
        <v>Enterprise</v>
      </c>
      <c r="N100" s="228" t="str">
        <f>LEFT(Table2[[#This Row],[Vehicle Number]],5)</f>
        <v>23087</v>
      </c>
      <c r="O100" s="166" t="s">
        <v>209</v>
      </c>
      <c r="P100" s="166" t="s">
        <v>4102</v>
      </c>
      <c r="Q100" s="166" t="s">
        <v>3751</v>
      </c>
      <c r="R100" s="166" t="s">
        <v>3794</v>
      </c>
      <c r="S100" s="166" t="s">
        <v>4103</v>
      </c>
      <c r="T100" s="166" t="s">
        <v>4104</v>
      </c>
      <c r="U100" s="166" t="s">
        <v>3347</v>
      </c>
      <c r="V100" s="166" t="s">
        <v>1414</v>
      </c>
      <c r="W100" s="166" t="s">
        <v>318</v>
      </c>
      <c r="X100" s="167">
        <v>115429205</v>
      </c>
      <c r="Y100" s="167">
        <v>115763861</v>
      </c>
      <c r="Z100" s="168">
        <v>46014</v>
      </c>
      <c r="AA100" s="166" t="s">
        <v>3730</v>
      </c>
      <c r="AB100" s="166" t="s">
        <v>3731</v>
      </c>
      <c r="AC100" s="166" t="s">
        <v>3732</v>
      </c>
      <c r="AD100" s="169">
        <v>1259.8599999999999</v>
      </c>
      <c r="AE100" s="170">
        <v>14</v>
      </c>
      <c r="AF100" s="169">
        <v>89.99</v>
      </c>
      <c r="AG100" s="166" t="s">
        <v>3854</v>
      </c>
      <c r="AH100" s="166"/>
      <c r="AI100" s="166"/>
      <c r="AJ100" s="166"/>
      <c r="AK100" s="166"/>
      <c r="AL100" s="166"/>
    </row>
    <row r="101" spans="1:38" x14ac:dyDescent="0.3">
      <c r="A10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1" s="25">
        <f ca="1">SUM((TODAY())-Table2[[#This Row],[PO Date]])</f>
        <v>24</v>
      </c>
      <c r="C101" s="25" t="str">
        <f>Table2[[#This Row],[Trim Trk: ]]</f>
        <v>23144</v>
      </c>
      <c r="D101" s="228" t="str">
        <f>CONCATENATE(Table2[[#This Row],[First Name]]," ",Table2[[#This Row],[Last name]])</f>
        <v>JONATHAN WILLIAMS</v>
      </c>
      <c r="E101" s="229" t="str">
        <f>IFERROR(VLOOKUP(Table2[[#This Row],[Rental under Name: ]], 'TPMS-Auto'!C:G,5,0),"RESEARCH!!")</f>
        <v>JWILLI0</v>
      </c>
      <c r="F101" s="228" t="str">
        <f>IFERROR(VLOOKUP(Table2[[#This Row],[Trim Trk: ]],'TPMS-Auto'!A:C, 3, 0), "Not assigned in TPMS!!")</f>
        <v>JONATHAN WILLIAMS</v>
      </c>
      <c r="G101" s="229" t="str">
        <f>IFERROR(VLOOKUP(Table2[[#This Row],[Trim Trk: ]],'TPMS-Auto'!A:G, 7, 0), "Not assigned in TPMS!!")</f>
        <v>JWILLI0</v>
      </c>
      <c r="H101" s="69" t="str">
        <f>IFERROR(VLOOKUP(Table2[[#This Row],[Trim Trk: ]],'TPMS-Auto'!A:Y, 25, 0), "Not assigned in TPMS!!")</f>
        <v>1201 AIRPORT RD</v>
      </c>
      <c r="I1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1" s="229" t="str">
        <f>IF(N101=N100, "Yes", "No")</f>
        <v>No</v>
      </c>
      <c r="K101" s="229" t="str">
        <f>IFERROR(VLOOKUP(Table2[[#This Row],[Trim Trk: ]], Enterprise!A:AL, 25, 0),"NotonEnterpriseReporting")</f>
        <v>NotonEnterpriseReporting</v>
      </c>
      <c r="L10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1" s="229" t="str">
        <f>IF(Table2[[#This Row],[Rental Vendor]]="ENTERPRISE RENT-A-CAR INC.", "Enterprise", IF(Table2[[#This Row],[Rental Vendor]]="ENTERPRISE TOLLS/TOLL CHARGES", "Enterprise", "NotEnterprise"))</f>
        <v>Enterprise</v>
      </c>
      <c r="N101" s="228" t="str">
        <f>LEFT(Table2[[#This Row],[Vehicle Number]],5)</f>
        <v>23144</v>
      </c>
      <c r="O101" s="166" t="s">
        <v>209</v>
      </c>
      <c r="P101" s="166" t="s">
        <v>4105</v>
      </c>
      <c r="Q101" s="166" t="s">
        <v>3751</v>
      </c>
      <c r="R101" s="166" t="s">
        <v>3787</v>
      </c>
      <c r="S101" s="166" t="s">
        <v>4054</v>
      </c>
      <c r="T101" s="166" t="s">
        <v>4106</v>
      </c>
      <c r="U101" s="166" t="s">
        <v>4107</v>
      </c>
      <c r="V101" s="166" t="s">
        <v>4108</v>
      </c>
      <c r="W101" s="166" t="s">
        <v>983</v>
      </c>
      <c r="X101" s="167">
        <v>116275768</v>
      </c>
      <c r="Y101" s="167">
        <v>116621613</v>
      </c>
      <c r="Z101" s="168">
        <v>46062</v>
      </c>
      <c r="AA101" s="166" t="s">
        <v>3730</v>
      </c>
      <c r="AB101" s="166" t="s">
        <v>3731</v>
      </c>
      <c r="AC101" s="166" t="s">
        <v>3732</v>
      </c>
      <c r="AD101" s="169">
        <v>350</v>
      </c>
      <c r="AE101" s="170">
        <v>14</v>
      </c>
      <c r="AF101" s="169">
        <v>25</v>
      </c>
      <c r="AG101" s="166" t="s">
        <v>3854</v>
      </c>
      <c r="AH101" s="166"/>
      <c r="AI101" s="166"/>
      <c r="AJ101" s="166"/>
      <c r="AK101" s="166"/>
      <c r="AL101" s="166"/>
    </row>
    <row r="102" spans="1:38" x14ac:dyDescent="0.3">
      <c r="A10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2" s="25">
        <f ca="1">SUM((TODAY())-Table2[[#This Row],[PO Date]])</f>
        <v>13</v>
      </c>
      <c r="C102" s="25" t="str">
        <f>Table2[[#This Row],[Trim Trk: ]]</f>
        <v>23153</v>
      </c>
      <c r="D102" s="228" t="str">
        <f>CONCATENATE(Table2[[#This Row],[First Name]]," ",Table2[[#This Row],[Last name]])</f>
        <v>KENDRICK ROBINSON</v>
      </c>
      <c r="E102" s="229" t="str">
        <f>IFERROR(VLOOKUP(Table2[[#This Row],[Rental under Name: ]], 'TPMS-Auto'!C:G,5,0),"RESEARCH!!")</f>
        <v>KROBIN6</v>
      </c>
      <c r="F102" s="228" t="str">
        <f>IFERROR(VLOOKUP(Table2[[#This Row],[Trim Trk: ]],'TPMS-Auto'!A:C, 3, 0), "Not assigned in TPMS!!")</f>
        <v>KENDRICK ROBINSON</v>
      </c>
      <c r="G102" s="229" t="str">
        <f>IFERROR(VLOOKUP(Table2[[#This Row],[Trim Trk: ]],'TPMS-Auto'!A:G, 7, 0), "Not assigned in TPMS!!")</f>
        <v>KROBIN6</v>
      </c>
      <c r="H102" s="69" t="str">
        <f>IFERROR(VLOOKUP(Table2[[#This Row],[Trim Trk: ]],'TPMS-Auto'!A:Y, 25, 0), "Not assigned in TPMS!!")</f>
        <v>Not on HR File</v>
      </c>
      <c r="I1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2" s="229" t="str">
        <f>IF(N102=N101, "Yes", "No")</f>
        <v>No</v>
      </c>
      <c r="K102" s="229" t="str">
        <f>IFERROR(VLOOKUP(Table2[[#This Row],[Trim Trk: ]], Enterprise!A:AL, 25, 0),"NotonEnterpriseReporting")</f>
        <v>OPEN</v>
      </c>
      <c r="L10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2" s="229" t="str">
        <f>IF(Table2[[#This Row],[Rental Vendor]]="ENTERPRISE RENT-A-CAR INC.", "Enterprise", IF(Table2[[#This Row],[Rental Vendor]]="ENTERPRISE TOLLS/TOLL CHARGES", "Enterprise", "NotEnterprise"))</f>
        <v>Enterprise</v>
      </c>
      <c r="N102" s="228" t="str">
        <f>LEFT(Table2[[#This Row],[Vehicle Number]],5)</f>
        <v>23153</v>
      </c>
      <c r="O102" s="166" t="s">
        <v>209</v>
      </c>
      <c r="P102" s="166" t="s">
        <v>3345</v>
      </c>
      <c r="Q102" s="166" t="s">
        <v>3751</v>
      </c>
      <c r="R102" s="166" t="s">
        <v>3787</v>
      </c>
      <c r="S102" s="166" t="s">
        <v>4103</v>
      </c>
      <c r="T102" s="166" t="s">
        <v>4109</v>
      </c>
      <c r="U102" s="166" t="s">
        <v>3349</v>
      </c>
      <c r="V102" s="166" t="s">
        <v>3560</v>
      </c>
      <c r="W102" s="166" t="s">
        <v>287</v>
      </c>
      <c r="X102" s="167">
        <v>116512953</v>
      </c>
      <c r="Y102" s="167">
        <v>116863527</v>
      </c>
      <c r="Z102" s="168">
        <v>46073</v>
      </c>
      <c r="AA102" s="166" t="s">
        <v>3730</v>
      </c>
      <c r="AB102" s="166" t="s">
        <v>3731</v>
      </c>
      <c r="AC102" s="166" t="s">
        <v>3732</v>
      </c>
      <c r="AD102" s="169">
        <v>1190</v>
      </c>
      <c r="AE102" s="170">
        <v>14</v>
      </c>
      <c r="AF102" s="169">
        <v>85</v>
      </c>
      <c r="AG102" s="166" t="s">
        <v>3854</v>
      </c>
      <c r="AH102" s="166"/>
      <c r="AI102" s="166"/>
      <c r="AJ102" s="166"/>
      <c r="AK102" s="166"/>
      <c r="AL102" s="166"/>
    </row>
    <row r="103" spans="1:38" x14ac:dyDescent="0.3">
      <c r="A10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03" s="25">
        <f ca="1">SUM((TODAY())-Table2[[#This Row],[PO Date]])</f>
        <v>15</v>
      </c>
      <c r="C103" s="25" t="str">
        <f>Table2[[#This Row],[Trim Trk: ]]</f>
        <v>23154</v>
      </c>
      <c r="D103" s="228" t="str">
        <f>CONCATENATE(Table2[[#This Row],[First Name]]," ",Table2[[#This Row],[Last name]])</f>
        <v>ALEXIS RICE</v>
      </c>
      <c r="E103" s="229" t="str">
        <f>IFERROR(VLOOKUP(Table2[[#This Row],[Rental under Name: ]], 'TPMS-Auto'!C:G,5,0),"RESEARCH!!")</f>
        <v>ARICE0</v>
      </c>
      <c r="F103" s="228" t="str">
        <f>IFERROR(VLOOKUP(Table2[[#This Row],[Trim Trk: ]],'TPMS-Auto'!A:C, 3, 0), "Not assigned in TPMS!!")</f>
        <v>ALEXIS RICE</v>
      </c>
      <c r="G103" s="229" t="str">
        <f>IFERROR(VLOOKUP(Table2[[#This Row],[Trim Trk: ]],'TPMS-Auto'!A:G, 7, 0), "Not assigned in TPMS!!")</f>
        <v>ARICE0</v>
      </c>
      <c r="H103" s="69" t="str">
        <f>IFERROR(VLOOKUP(Table2[[#This Row],[Trim Trk: ]],'TPMS-Auto'!A:Y, 25, 0), "Not assigned in TPMS!!")</f>
        <v>Not on HR File</v>
      </c>
      <c r="I1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3" s="229" t="str">
        <f>IF(N103=N102, "Yes", "No")</f>
        <v>No</v>
      </c>
      <c r="K103" s="229" t="str">
        <f>IFERROR(VLOOKUP(Table2[[#This Row],[Trim Trk: ]], Enterprise!A:AL, 25, 0),"NotonEnterpriseReporting")</f>
        <v>OPEN</v>
      </c>
      <c r="L10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3" s="229" t="str">
        <f>IF(Table2[[#This Row],[Rental Vendor]]="ENTERPRISE RENT-A-CAR INC.", "Enterprise", IF(Table2[[#This Row],[Rental Vendor]]="ENTERPRISE TOLLS/TOLL CHARGES", "Enterprise", "NotEnterprise"))</f>
        <v>Enterprise</v>
      </c>
      <c r="N103" s="228" t="str">
        <f>LEFT(Table2[[#This Row],[Vehicle Number]],5)</f>
        <v>23154</v>
      </c>
      <c r="O103" s="166" t="s">
        <v>209</v>
      </c>
      <c r="P103" s="166" t="s">
        <v>1932</v>
      </c>
      <c r="Q103" s="166" t="s">
        <v>3751</v>
      </c>
      <c r="R103" s="166" t="s">
        <v>4089</v>
      </c>
      <c r="S103" s="166" t="s">
        <v>4110</v>
      </c>
      <c r="T103" s="166" t="s">
        <v>4111</v>
      </c>
      <c r="U103" s="166" t="s">
        <v>3354</v>
      </c>
      <c r="V103" s="166" t="s">
        <v>4112</v>
      </c>
      <c r="W103" s="166" t="s">
        <v>575</v>
      </c>
      <c r="X103" s="167">
        <v>116429182</v>
      </c>
      <c r="Y103" s="167">
        <v>116780666</v>
      </c>
      <c r="Z103" s="168">
        <v>46071</v>
      </c>
      <c r="AA103" s="166" t="s">
        <v>3730</v>
      </c>
      <c r="AB103" s="166" t="s">
        <v>3731</v>
      </c>
      <c r="AC103" s="166" t="s">
        <v>3732</v>
      </c>
      <c r="AD103" s="169">
        <v>440</v>
      </c>
      <c r="AE103" s="170">
        <v>8</v>
      </c>
      <c r="AF103" s="169">
        <v>55</v>
      </c>
      <c r="AG103" s="166" t="s">
        <v>3854</v>
      </c>
      <c r="AH103" s="166"/>
      <c r="AI103" s="166"/>
      <c r="AJ103" s="166"/>
      <c r="AK103" s="166"/>
      <c r="AL103" s="166"/>
    </row>
    <row r="104" spans="1:38" x14ac:dyDescent="0.3">
      <c r="A10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04" s="25">
        <f ca="1">SUM((TODAY())-Table2[[#This Row],[PO Date]])</f>
        <v>14</v>
      </c>
      <c r="C104" s="25" t="str">
        <f>Table2[[#This Row],[Trim Trk: ]]</f>
        <v>23167</v>
      </c>
      <c r="D104" s="228" t="str">
        <f>CONCATENATE(Table2[[#This Row],[First Name]]," ",Table2[[#This Row],[Last name]])</f>
        <v>KASH MAXSON</v>
      </c>
      <c r="E104" s="229" t="str">
        <f>IFERROR(VLOOKUP(Table2[[#This Row],[Rental under Name: ]], 'TPMS-Auto'!C:G,5,0),"RESEARCH!!")</f>
        <v>KMAXSON</v>
      </c>
      <c r="F104" s="228" t="str">
        <f>IFERROR(VLOOKUP(Table2[[#This Row],[Trim Trk: ]],'TPMS-Auto'!A:C, 3, 0), "Not assigned in TPMS!!")</f>
        <v>KASH MAXSON</v>
      </c>
      <c r="G104" s="229" t="str">
        <f>IFERROR(VLOOKUP(Table2[[#This Row],[Trim Trk: ]],'TPMS-Auto'!A:G, 7, 0), "Not assigned in TPMS!!")</f>
        <v>KMAXSON</v>
      </c>
      <c r="H104" s="69" t="str">
        <f>IFERROR(VLOOKUP(Table2[[#This Row],[Trim Trk: ]],'TPMS-Auto'!A:Y, 25, 0), "Not assigned in TPMS!!")</f>
        <v>Not on HR File</v>
      </c>
      <c r="I1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4" s="229" t="str">
        <f>IF(N104=N103, "Yes", "No")</f>
        <v>No</v>
      </c>
      <c r="K104" s="229" t="str">
        <f>IFERROR(VLOOKUP(Table2[[#This Row],[Trim Trk: ]], Enterprise!A:AL, 25, 0),"NotonEnterpriseReporting")</f>
        <v>OPEN</v>
      </c>
      <c r="L10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4" s="229" t="str">
        <f>IF(Table2[[#This Row],[Rental Vendor]]="ENTERPRISE RENT-A-CAR INC.", "Enterprise", IF(Table2[[#This Row],[Rental Vendor]]="ENTERPRISE TOLLS/TOLL CHARGES", "Enterprise", "NotEnterprise"))</f>
        <v>Enterprise</v>
      </c>
      <c r="N104" s="228" t="str">
        <f>LEFT(Table2[[#This Row],[Vehicle Number]],5)</f>
        <v>23167</v>
      </c>
      <c r="O104" s="166" t="s">
        <v>209</v>
      </c>
      <c r="P104" s="166" t="s">
        <v>3359</v>
      </c>
      <c r="Q104" s="166" t="s">
        <v>3751</v>
      </c>
      <c r="R104" s="166" t="s">
        <v>4041</v>
      </c>
      <c r="S104" s="166" t="s">
        <v>4120</v>
      </c>
      <c r="T104" s="166" t="s">
        <v>4121</v>
      </c>
      <c r="U104" s="166" t="s">
        <v>3361</v>
      </c>
      <c r="V104" s="166" t="s">
        <v>4122</v>
      </c>
      <c r="W104" s="166" t="s">
        <v>260</v>
      </c>
      <c r="X104" s="167">
        <v>116508111</v>
      </c>
      <c r="Y104" s="167">
        <v>116858680</v>
      </c>
      <c r="Z104" s="168">
        <v>46072</v>
      </c>
      <c r="AA104" s="166" t="s">
        <v>3730</v>
      </c>
      <c r="AB104" s="166" t="s">
        <v>3731</v>
      </c>
      <c r="AC104" s="166" t="s">
        <v>3732</v>
      </c>
      <c r="AD104" s="169">
        <v>400</v>
      </c>
      <c r="AE104" s="170">
        <v>5</v>
      </c>
      <c r="AF104" s="169">
        <v>80</v>
      </c>
      <c r="AG104" s="166" t="s">
        <v>3854</v>
      </c>
      <c r="AH104" s="166"/>
      <c r="AI104" s="166"/>
      <c r="AJ104" s="166"/>
      <c r="AK104" s="166"/>
      <c r="AL104" s="166"/>
    </row>
    <row r="105" spans="1:38" x14ac:dyDescent="0.3">
      <c r="A10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5" s="25">
        <f ca="1">SUM((TODAY())-Table2[[#This Row],[PO Date]])</f>
        <v>22</v>
      </c>
      <c r="C105" s="25" t="str">
        <f>Table2[[#This Row],[Trim Trk: ]]</f>
        <v>23169</v>
      </c>
      <c r="D105" s="228" t="str">
        <f>CONCATENATE(Table2[[#This Row],[First Name]]," ",Table2[[#This Row],[Last name]])</f>
        <v>JOSEPH HENDERSON</v>
      </c>
      <c r="E105" s="229" t="str">
        <f>IFERROR(VLOOKUP(Table2[[#This Row],[Rental under Name: ]], 'TPMS-Auto'!C:G,5,0),"RESEARCH!!")</f>
        <v>JHENDE2</v>
      </c>
      <c r="F105" s="228" t="str">
        <f>IFERROR(VLOOKUP(Table2[[#This Row],[Trim Trk: ]],'TPMS-Auto'!A:C, 3, 0), "Not assigned in TPMS!!")</f>
        <v>JOSEPH HENDERSON</v>
      </c>
      <c r="G105" s="229" t="str">
        <f>IFERROR(VLOOKUP(Table2[[#This Row],[Trim Trk: ]],'TPMS-Auto'!A:G, 7, 0), "Not assigned in TPMS!!")</f>
        <v>JHENDE2</v>
      </c>
      <c r="H105" s="69" t="str">
        <f>IFERROR(VLOOKUP(Table2[[#This Row],[Trim Trk: ]],'TPMS-Auto'!A:Y, 25, 0), "Not assigned in TPMS!!")</f>
        <v>5911 PICKARD DR</v>
      </c>
      <c r="I1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5" s="229" t="str">
        <f>IF(N105=N104, "Yes", "No")</f>
        <v>No</v>
      </c>
      <c r="K105" s="229" t="str">
        <f>IFERROR(VLOOKUP(Table2[[#This Row],[Trim Trk: ]], Enterprise!A:AL, 25, 0),"NotonEnterpriseReporting")</f>
        <v>OPEN</v>
      </c>
      <c r="L10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5" s="229" t="str">
        <f>IF(Table2[[#This Row],[Rental Vendor]]="ENTERPRISE RENT-A-CAR INC.", "Enterprise", IF(Table2[[#This Row],[Rental Vendor]]="ENTERPRISE TOLLS/TOLL CHARGES", "Enterprise", "NotEnterprise"))</f>
        <v>Enterprise</v>
      </c>
      <c r="N105" s="228" t="str">
        <f>LEFT(Table2[[#This Row],[Vehicle Number]],5)</f>
        <v>23169</v>
      </c>
      <c r="O105" s="166" t="s">
        <v>209</v>
      </c>
      <c r="P105" s="166" t="s">
        <v>3094</v>
      </c>
      <c r="Q105" s="166" t="s">
        <v>3751</v>
      </c>
      <c r="R105" s="166" t="s">
        <v>4041</v>
      </c>
      <c r="S105" s="166" t="s">
        <v>4123</v>
      </c>
      <c r="T105" s="166" t="s">
        <v>4124</v>
      </c>
      <c r="U105" s="166" t="s">
        <v>3096</v>
      </c>
      <c r="V105" s="166" t="s">
        <v>3100</v>
      </c>
      <c r="W105" s="166" t="s">
        <v>260</v>
      </c>
      <c r="X105" s="167">
        <v>116319360</v>
      </c>
      <c r="Y105" s="167">
        <v>116669366</v>
      </c>
      <c r="Z105" s="168">
        <v>46064</v>
      </c>
      <c r="AA105" s="166" t="s">
        <v>3730</v>
      </c>
      <c r="AB105" s="166" t="s">
        <v>3731</v>
      </c>
      <c r="AC105" s="166" t="s">
        <v>3732</v>
      </c>
      <c r="AD105" s="169">
        <v>476</v>
      </c>
      <c r="AE105" s="170">
        <v>7</v>
      </c>
      <c r="AF105" s="169">
        <v>68</v>
      </c>
      <c r="AG105" s="166" t="s">
        <v>3854</v>
      </c>
      <c r="AH105" s="166"/>
      <c r="AI105" s="166"/>
      <c r="AJ105" s="166"/>
      <c r="AK105" s="166"/>
      <c r="AL105" s="166"/>
    </row>
    <row r="106" spans="1:38" x14ac:dyDescent="0.3">
      <c r="A10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6" s="25">
        <f ca="1">SUM((TODAY())-Table2[[#This Row],[PO Date]])</f>
        <v>140</v>
      </c>
      <c r="C106" s="25" t="str">
        <f>Table2[[#This Row],[Trim Trk: ]]</f>
        <v>23179</v>
      </c>
      <c r="D106" s="228" t="str">
        <f>CONCATENATE(Table2[[#This Row],[First Name]]," ",Table2[[#This Row],[Last name]])</f>
        <v>EDWARD PRESTIN</v>
      </c>
      <c r="E106" s="229" t="str">
        <f>IFERROR(VLOOKUP(Table2[[#This Row],[Rental under Name: ]], 'TPMS-Auto'!C:G,5,0),"RESEARCH!!")</f>
        <v>EPRESTI</v>
      </c>
      <c r="F106" s="228" t="str">
        <f>IFERROR(VLOOKUP(Table2[[#This Row],[Trim Trk: ]],'TPMS-Auto'!A:C, 3, 0), "Not assigned in TPMS!!")</f>
        <v>EDWARD PRESTIN</v>
      </c>
      <c r="G106" s="229" t="str">
        <f>IFERROR(VLOOKUP(Table2[[#This Row],[Trim Trk: ]],'TPMS-Auto'!A:G, 7, 0), "Not assigned in TPMS!!")</f>
        <v>EPRESTI</v>
      </c>
      <c r="H106" s="69" t="str">
        <f>IFERROR(VLOOKUP(Table2[[#This Row],[Trim Trk: ]],'TPMS-Auto'!A:Y, 25, 0), "Not assigned in TPMS!!")</f>
        <v>7411 NORTH STONY LAKE RD.</v>
      </c>
      <c r="I1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6" s="229" t="str">
        <f>IF(N106=N105, "Yes", "No")</f>
        <v>No</v>
      </c>
      <c r="K106" s="229" t="str">
        <f>IFERROR(VLOOKUP(Table2[[#This Row],[Trim Trk: ]], Enterprise!A:AL, 25, 0),"NotonEnterpriseReporting")</f>
        <v>NotonEnterpriseReporting</v>
      </c>
      <c r="L10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6" s="229" t="str">
        <f>IF(Table2[[#This Row],[Rental Vendor]]="ENTERPRISE RENT-A-CAR INC.", "Enterprise", IF(Table2[[#This Row],[Rental Vendor]]="ENTERPRISE TOLLS/TOLL CHARGES", "Enterprise", "NotEnterprise"))</f>
        <v>Enterprise</v>
      </c>
      <c r="N106" s="228" t="str">
        <f>LEFT(Table2[[#This Row],[Vehicle Number]],5)</f>
        <v>23179</v>
      </c>
      <c r="O106" s="166" t="s">
        <v>209</v>
      </c>
      <c r="P106" s="166" t="s">
        <v>4125</v>
      </c>
      <c r="Q106" s="166" t="s">
        <v>3751</v>
      </c>
      <c r="R106" s="166" t="s">
        <v>4041</v>
      </c>
      <c r="S106" s="166" t="s">
        <v>4126</v>
      </c>
      <c r="T106" s="166" t="s">
        <v>4127</v>
      </c>
      <c r="U106" s="166" t="s">
        <v>4128</v>
      </c>
      <c r="V106" s="166" t="s">
        <v>3579</v>
      </c>
      <c r="W106" s="166" t="s">
        <v>752</v>
      </c>
      <c r="X106" s="167">
        <v>114280800</v>
      </c>
      <c r="Y106" s="167">
        <v>114597163</v>
      </c>
      <c r="Z106" s="168">
        <v>45946</v>
      </c>
      <c r="AA106" s="166" t="s">
        <v>3730</v>
      </c>
      <c r="AB106" s="166" t="s">
        <v>3731</v>
      </c>
      <c r="AC106" s="166" t="s">
        <v>3732</v>
      </c>
      <c r="AD106" s="169">
        <v>350</v>
      </c>
      <c r="AE106" s="170">
        <v>5</v>
      </c>
      <c r="AF106" s="169">
        <v>70</v>
      </c>
      <c r="AG106" s="166" t="s">
        <v>3854</v>
      </c>
      <c r="AH106" s="166"/>
      <c r="AI106" s="166"/>
      <c r="AJ106" s="166"/>
      <c r="AK106" s="166"/>
      <c r="AL106" s="166"/>
    </row>
    <row r="107" spans="1:38" x14ac:dyDescent="0.3">
      <c r="A10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7" s="25">
        <f ca="1">SUM((TODAY())-Table2[[#This Row],[PO Date]])</f>
        <v>3</v>
      </c>
      <c r="C107" s="25" t="str">
        <f>Table2[[#This Row],[Trim Trk: ]]</f>
        <v>23180</v>
      </c>
      <c r="D107" s="228" t="str">
        <f>CONCATENATE(Table2[[#This Row],[First Name]]," ",Table2[[#This Row],[Last name]])</f>
        <v>CHARLES MACKEW</v>
      </c>
      <c r="E107" s="229" t="str">
        <f>IFERROR(VLOOKUP(Table2[[#This Row],[Rental under Name: ]], 'TPMS-Auto'!C:G,5,0),"RESEARCH!!")</f>
        <v>CMACKE2</v>
      </c>
      <c r="F107" s="228" t="str">
        <f>IFERROR(VLOOKUP(Table2[[#This Row],[Trim Trk: ]],'TPMS-Auto'!A:C, 3, 0), "Not assigned in TPMS!!")</f>
        <v>CHARLES MACKEW</v>
      </c>
      <c r="G107" s="229" t="str">
        <f>IFERROR(VLOOKUP(Table2[[#This Row],[Trim Trk: ]],'TPMS-Auto'!A:G, 7, 0), "Not assigned in TPMS!!")</f>
        <v>CMACKE2</v>
      </c>
      <c r="H107" s="69" t="str">
        <f>IFERROR(VLOOKUP(Table2[[#This Row],[Trim Trk: ]],'TPMS-Auto'!A:Y, 25, 0), "Not assigned in TPMS!!")</f>
        <v>20714 STAFFORD</v>
      </c>
      <c r="I1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7" s="229" t="str">
        <f>IF(N107=N106, "Yes", "No")</f>
        <v>No</v>
      </c>
      <c r="K107" s="229" t="str">
        <f>IFERROR(VLOOKUP(Table2[[#This Row],[Trim Trk: ]], Enterprise!A:AL, 25, 0),"NotonEnterpriseReporting")</f>
        <v>OPEN</v>
      </c>
      <c r="L10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7" s="229" t="str">
        <f>IF(Table2[[#This Row],[Rental Vendor]]="ENTERPRISE RENT-A-CAR INC.", "Enterprise", IF(Table2[[#This Row],[Rental Vendor]]="ENTERPRISE TOLLS/TOLL CHARGES", "Enterprise", "NotEnterprise"))</f>
        <v>Enterprise</v>
      </c>
      <c r="N107" s="228" t="str">
        <f>LEFT(Table2[[#This Row],[Vehicle Number]],5)</f>
        <v>23180</v>
      </c>
      <c r="O107" s="166" t="s">
        <v>209</v>
      </c>
      <c r="P107" s="166" t="s">
        <v>16050</v>
      </c>
      <c r="Q107" s="166" t="s">
        <v>3751</v>
      </c>
      <c r="R107" s="166" t="s">
        <v>4041</v>
      </c>
      <c r="S107" s="166" t="s">
        <v>6846</v>
      </c>
      <c r="T107" s="166" t="s">
        <v>16055</v>
      </c>
      <c r="U107" s="166" t="s">
        <v>16054</v>
      </c>
      <c r="V107" s="166" t="s">
        <v>21326</v>
      </c>
      <c r="W107" s="166" t="s">
        <v>752</v>
      </c>
      <c r="X107" s="167">
        <v>116659561</v>
      </c>
      <c r="Y107" s="167">
        <v>117012006</v>
      </c>
      <c r="Z107" s="168">
        <v>46083</v>
      </c>
      <c r="AA107" s="166" t="s">
        <v>3730</v>
      </c>
      <c r="AB107" s="166" t="s">
        <v>3731</v>
      </c>
      <c r="AC107" s="166" t="s">
        <v>3732</v>
      </c>
      <c r="AD107" s="169">
        <v>650</v>
      </c>
      <c r="AE107" s="170">
        <v>10</v>
      </c>
      <c r="AF107" s="169">
        <v>65</v>
      </c>
      <c r="AG107" s="166" t="s">
        <v>3854</v>
      </c>
      <c r="AH107" s="166"/>
      <c r="AI107" s="166"/>
      <c r="AJ107" s="166"/>
      <c r="AK107" s="166"/>
      <c r="AL107" s="166"/>
    </row>
    <row r="108" spans="1:38" x14ac:dyDescent="0.3">
      <c r="A10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8" s="25">
        <f ca="1">SUM((TODAY())-Table2[[#This Row],[PO Date]])</f>
        <v>7</v>
      </c>
      <c r="C108" s="25" t="str">
        <f>Table2[[#This Row],[Trim Trk: ]]</f>
        <v>23262</v>
      </c>
      <c r="D108" s="228" t="str">
        <f>CONCATENATE(Table2[[#This Row],[First Name]]," ",Table2[[#This Row],[Last name]])</f>
        <v>MARTIN SANER</v>
      </c>
      <c r="E108" s="229" t="str">
        <f>IFERROR(VLOOKUP(Table2[[#This Row],[Rental under Name: ]], 'TPMS-Auto'!C:G,5,0),"RESEARCH!!")</f>
        <v>MSANER1</v>
      </c>
      <c r="F108" s="228" t="str">
        <f>IFERROR(VLOOKUP(Table2[[#This Row],[Trim Trk: ]],'TPMS-Auto'!A:C, 3, 0), "Not assigned in TPMS!!")</f>
        <v>MARTIN SANER</v>
      </c>
      <c r="G108" s="229" t="str">
        <f>IFERROR(VLOOKUP(Table2[[#This Row],[Trim Trk: ]],'TPMS-Auto'!A:G, 7, 0), "Not assigned in TPMS!!")</f>
        <v>MSANER1</v>
      </c>
      <c r="H108" s="69" t="str">
        <f>IFERROR(VLOOKUP(Table2[[#This Row],[Trim Trk: ]],'TPMS-Auto'!A:Y, 25, 0), "Not assigned in TPMS!!")</f>
        <v>1529 E PRICE</v>
      </c>
      <c r="I1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8" s="229" t="str">
        <f>IF(N108=N107, "Yes", "No")</f>
        <v>No</v>
      </c>
      <c r="K108" s="229" t="str">
        <f>IFERROR(VLOOKUP(Table2[[#This Row],[Trim Trk: ]], Enterprise!A:AL, 25, 0),"NotonEnterpriseReporting")</f>
        <v>OPEN</v>
      </c>
      <c r="L10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8" s="229" t="str">
        <f>IF(Table2[[#This Row],[Rental Vendor]]="ENTERPRISE RENT-A-CAR INC.", "Enterprise", IF(Table2[[#This Row],[Rental Vendor]]="ENTERPRISE TOLLS/TOLL CHARGES", "Enterprise", "NotEnterprise"))</f>
        <v>Enterprise</v>
      </c>
      <c r="N108" s="228" t="str">
        <f>LEFT(Table2[[#This Row],[Vehicle Number]],5)</f>
        <v>23262</v>
      </c>
      <c r="O108" s="166" t="s">
        <v>209</v>
      </c>
      <c r="P108" s="166" t="s">
        <v>4129</v>
      </c>
      <c r="Q108" s="166" t="s">
        <v>3751</v>
      </c>
      <c r="R108" s="166" t="s">
        <v>3936</v>
      </c>
      <c r="S108" s="166" t="s">
        <v>4104</v>
      </c>
      <c r="T108" s="166" t="s">
        <v>4130</v>
      </c>
      <c r="U108" s="166" t="s">
        <v>4131</v>
      </c>
      <c r="V108" s="166" t="s">
        <v>1509</v>
      </c>
      <c r="W108" s="166" t="s">
        <v>1502</v>
      </c>
      <c r="X108" s="167">
        <v>116612233</v>
      </c>
      <c r="Y108" s="167">
        <v>116964278</v>
      </c>
      <c r="Z108" s="168">
        <v>46079</v>
      </c>
      <c r="AA108" s="166" t="s">
        <v>3730</v>
      </c>
      <c r="AB108" s="166" t="s">
        <v>3731</v>
      </c>
      <c r="AC108" s="166" t="s">
        <v>3732</v>
      </c>
      <c r="AD108" s="169">
        <v>910</v>
      </c>
      <c r="AE108" s="170">
        <v>14</v>
      </c>
      <c r="AF108" s="169">
        <v>65</v>
      </c>
      <c r="AG108" s="166" t="s">
        <v>3854</v>
      </c>
      <c r="AH108" s="166" t="s">
        <v>31274</v>
      </c>
      <c r="AI108" s="166" t="s">
        <v>31275</v>
      </c>
      <c r="AJ108" s="166" t="s">
        <v>1509</v>
      </c>
      <c r="AK108" s="166" t="s">
        <v>1502</v>
      </c>
      <c r="AL108" s="166" t="s">
        <v>31276</v>
      </c>
    </row>
    <row r="109" spans="1:38" x14ac:dyDescent="0.3">
      <c r="A10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09" s="25">
        <f ca="1">SUM((TODAY())-Table2[[#This Row],[PO Date]])</f>
        <v>20</v>
      </c>
      <c r="C109" s="25" t="str">
        <f>Table2[[#This Row],[Trim Trk: ]]</f>
        <v>23302</v>
      </c>
      <c r="D109" s="228" t="str">
        <f>CONCATENATE(Table2[[#This Row],[First Name]]," ",Table2[[#This Row],[Last name]])</f>
        <v>UNKNOWN UNKNOWN</v>
      </c>
      <c r="E109" s="229" t="str">
        <f>IFERROR(VLOOKUP(Table2[[#This Row],[Rental under Name: ]], 'TPMS-Auto'!C:G,5,0),"RESEARCH!!")</f>
        <v>RESEARCH!!</v>
      </c>
      <c r="F109" s="228" t="str">
        <f>IFERROR(VLOOKUP(Table2[[#This Row],[Trim Trk: ]],'TPMS-Auto'!A:C, 3, 0), "Not assigned in TPMS!!")</f>
        <v>Not assigned in TPMS!!</v>
      </c>
      <c r="G109" s="229" t="str">
        <f>IFERROR(VLOOKUP(Table2[[#This Row],[Trim Trk: ]],'TPMS-Auto'!A:G, 7, 0), "Not assigned in TPMS!!")</f>
        <v>Not assigned in TPMS!!</v>
      </c>
      <c r="H109" s="69" t="str">
        <f>IFERROR(VLOOKUP(Table2[[#This Row],[Trim Trk: ]],'TPMS-Auto'!A:Y, 25, 0), "Not assigned in TPMS!!")</f>
        <v>Not assigned in TPMS!!</v>
      </c>
      <c r="I1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9" s="229" t="str">
        <f>IF(N109=N108, "Yes", "No")</f>
        <v>No</v>
      </c>
      <c r="K109" s="229" t="str">
        <f>IFERROR(VLOOKUP(Table2[[#This Row],[Trim Trk: ]], Enterprise!A:AL, 25, 0),"NotonEnterpriseReporting")</f>
        <v>NotonEnterpriseReporting</v>
      </c>
      <c r="L10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9" s="229" t="str">
        <f>IF(Table2[[#This Row],[Rental Vendor]]="ENTERPRISE RENT-A-CAR INC.", "Enterprise", IF(Table2[[#This Row],[Rental Vendor]]="ENTERPRISE TOLLS/TOLL CHARGES", "Enterprise", "NotEnterprise"))</f>
        <v>Enterprise</v>
      </c>
      <c r="N109" s="228" t="str">
        <f>LEFT(Table2[[#This Row],[Vehicle Number]],5)</f>
        <v>23302</v>
      </c>
      <c r="O109" s="166" t="s">
        <v>209</v>
      </c>
      <c r="P109" s="166" t="s">
        <v>494</v>
      </c>
      <c r="Q109" s="166" t="s">
        <v>3751</v>
      </c>
      <c r="R109" s="166" t="s">
        <v>3727</v>
      </c>
      <c r="S109" s="166" t="s">
        <v>4140</v>
      </c>
      <c r="T109" s="166" t="s">
        <v>4140</v>
      </c>
      <c r="U109" s="166"/>
      <c r="V109" s="166" t="s">
        <v>335</v>
      </c>
      <c r="W109" s="166" t="s">
        <v>279</v>
      </c>
      <c r="X109" s="167">
        <v>113549080</v>
      </c>
      <c r="Y109" s="167">
        <v>116716585</v>
      </c>
      <c r="Z109" s="168">
        <v>46066</v>
      </c>
      <c r="AA109" s="166" t="s">
        <v>3894</v>
      </c>
      <c r="AB109" s="166" t="s">
        <v>3895</v>
      </c>
      <c r="AC109" s="166" t="s">
        <v>3732</v>
      </c>
      <c r="AD109" s="169">
        <v>1</v>
      </c>
      <c r="AE109" s="170">
        <v>1</v>
      </c>
      <c r="AF109" s="169">
        <v>1</v>
      </c>
      <c r="AG109" s="166" t="s">
        <v>3896</v>
      </c>
      <c r="AH109" s="166"/>
      <c r="AI109" s="166"/>
      <c r="AJ109" s="166"/>
      <c r="AK109" s="166"/>
      <c r="AL109" s="166"/>
    </row>
    <row r="110" spans="1:38" x14ac:dyDescent="0.3">
      <c r="A11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0" s="25">
        <f ca="1">SUM((TODAY())-Table2[[#This Row],[PO Date]])</f>
        <v>6</v>
      </c>
      <c r="C110" s="25" t="str">
        <f>Table2[[#This Row],[Trim Trk: ]]</f>
        <v>23302</v>
      </c>
      <c r="D110" s="228" t="str">
        <f>CONCATENATE(Table2[[#This Row],[First Name]]," ",Table2[[#This Row],[Last name]])</f>
        <v>UNKNOWN UNKNOWN</v>
      </c>
      <c r="E110" s="229" t="str">
        <f>IFERROR(VLOOKUP(Table2[[#This Row],[Rental under Name: ]], 'TPMS-Auto'!C:G,5,0),"RESEARCH!!")</f>
        <v>RESEARCH!!</v>
      </c>
      <c r="F110" s="228" t="str">
        <f>IFERROR(VLOOKUP(Table2[[#This Row],[Trim Trk: ]],'TPMS-Auto'!A:C, 3, 0), "Not assigned in TPMS!!")</f>
        <v>Not assigned in TPMS!!</v>
      </c>
      <c r="G110" s="229" t="str">
        <f>IFERROR(VLOOKUP(Table2[[#This Row],[Trim Trk: ]],'TPMS-Auto'!A:G, 7, 0), "Not assigned in TPMS!!")</f>
        <v>Not assigned in TPMS!!</v>
      </c>
      <c r="H110" s="69" t="str">
        <f>IFERROR(VLOOKUP(Table2[[#This Row],[Trim Trk: ]],'TPMS-Auto'!A:Y, 25, 0), "Not assigned in TPMS!!")</f>
        <v>Not assigned in TPMS!!</v>
      </c>
      <c r="I1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0" s="229" t="str">
        <f>IF(N110=N109, "Yes", "No")</f>
        <v>Yes</v>
      </c>
      <c r="K110" s="229" t="str">
        <f>IFERROR(VLOOKUP(Table2[[#This Row],[Trim Trk: ]], Enterprise!A:AL, 25, 0),"NotonEnterpriseReporting")</f>
        <v>NotonEnterpriseReporting</v>
      </c>
      <c r="L11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0" s="229" t="str">
        <f>IF(Table2[[#This Row],[Rental Vendor]]="ENTERPRISE RENT-A-CAR INC.", "Enterprise", IF(Table2[[#This Row],[Rental Vendor]]="ENTERPRISE TOLLS/TOLL CHARGES", "Enterprise", "NotEnterprise"))</f>
        <v>Enterprise</v>
      </c>
      <c r="N110" s="228" t="str">
        <f>LEFT(Table2[[#This Row],[Vehicle Number]],5)</f>
        <v>23302</v>
      </c>
      <c r="O110" s="166" t="s">
        <v>209</v>
      </c>
      <c r="P110" s="166" t="s">
        <v>494</v>
      </c>
      <c r="Q110" s="166" t="s">
        <v>3751</v>
      </c>
      <c r="R110" s="166" t="s">
        <v>3727</v>
      </c>
      <c r="S110" s="166" t="s">
        <v>4140</v>
      </c>
      <c r="T110" s="166" t="s">
        <v>4140</v>
      </c>
      <c r="U110" s="166"/>
      <c r="V110" s="166" t="s">
        <v>335</v>
      </c>
      <c r="W110" s="166" t="s">
        <v>279</v>
      </c>
      <c r="X110" s="167">
        <v>113549080</v>
      </c>
      <c r="Y110" s="167">
        <v>116993569</v>
      </c>
      <c r="Z110" s="168">
        <v>46080</v>
      </c>
      <c r="AA110" s="166" t="s">
        <v>3894</v>
      </c>
      <c r="AB110" s="166" t="s">
        <v>3895</v>
      </c>
      <c r="AC110" s="166" t="s">
        <v>3732</v>
      </c>
      <c r="AD110" s="169">
        <v>1</v>
      </c>
      <c r="AE110" s="170">
        <v>1</v>
      </c>
      <c r="AF110" s="169">
        <v>1</v>
      </c>
      <c r="AG110" s="166" t="s">
        <v>3896</v>
      </c>
      <c r="AH110" s="166"/>
      <c r="AI110" s="166"/>
      <c r="AJ110" s="166"/>
      <c r="AK110" s="166"/>
      <c r="AL110" s="166"/>
    </row>
    <row r="111" spans="1:38" x14ac:dyDescent="0.3">
      <c r="A11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1" s="25">
        <f ca="1">SUM((TODAY())-Table2[[#This Row],[PO Date]])</f>
        <v>126</v>
      </c>
      <c r="C111" s="25" t="str">
        <f>Table2[[#This Row],[Trim Trk: ]]</f>
        <v>23302</v>
      </c>
      <c r="D111" s="228" t="str">
        <f>CONCATENATE(Table2[[#This Row],[First Name]]," ",Table2[[#This Row],[Last name]])</f>
        <v>UNKNOWN UNKNOWN</v>
      </c>
      <c r="E111" s="229" t="str">
        <f>IFERROR(VLOOKUP(Table2[[#This Row],[Rental under Name: ]], 'TPMS-Auto'!C:G,5,0),"RESEARCH!!")</f>
        <v>RESEARCH!!</v>
      </c>
      <c r="F111" s="228" t="str">
        <f>IFERROR(VLOOKUP(Table2[[#This Row],[Trim Trk: ]],'TPMS-Auto'!A:C, 3, 0), "Not assigned in TPMS!!")</f>
        <v>Not assigned in TPMS!!</v>
      </c>
      <c r="G111" s="229" t="str">
        <f>IFERROR(VLOOKUP(Table2[[#This Row],[Trim Trk: ]],'TPMS-Auto'!A:G, 7, 0), "Not assigned in TPMS!!")</f>
        <v>Not assigned in TPMS!!</v>
      </c>
      <c r="H111" s="69" t="str">
        <f>IFERROR(VLOOKUP(Table2[[#This Row],[Trim Trk: ]],'TPMS-Auto'!A:Y, 25, 0), "Not assigned in TPMS!!")</f>
        <v>Not assigned in TPMS!!</v>
      </c>
      <c r="I1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1" s="229" t="str">
        <f>IF(N111=N110, "Yes", "No")</f>
        <v>Yes</v>
      </c>
      <c r="K111" s="229" t="str">
        <f>IFERROR(VLOOKUP(Table2[[#This Row],[Trim Trk: ]], Enterprise!A:AL, 25, 0),"NotonEnterpriseReporting")</f>
        <v>NotonEnterpriseReporting</v>
      </c>
      <c r="L11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1" s="229" t="str">
        <f>IF(Table2[[#This Row],[Rental Vendor]]="ENTERPRISE RENT-A-CAR INC.", "Enterprise", IF(Table2[[#This Row],[Rental Vendor]]="ENTERPRISE TOLLS/TOLL CHARGES", "Enterprise", "NotEnterprise"))</f>
        <v>Enterprise</v>
      </c>
      <c r="N111" s="228" t="str">
        <f>LEFT(Table2[[#This Row],[Vehicle Number]],5)</f>
        <v>23302</v>
      </c>
      <c r="O111" s="166" t="s">
        <v>209</v>
      </c>
      <c r="P111" s="166" t="s">
        <v>494</v>
      </c>
      <c r="Q111" s="166" t="s">
        <v>3751</v>
      </c>
      <c r="R111" s="166" t="s">
        <v>3727</v>
      </c>
      <c r="S111" s="166" t="s">
        <v>4140</v>
      </c>
      <c r="T111" s="166" t="s">
        <v>4140</v>
      </c>
      <c r="U111" s="166"/>
      <c r="V111" s="166" t="s">
        <v>335</v>
      </c>
      <c r="W111" s="166" t="s">
        <v>279</v>
      </c>
      <c r="X111" s="167">
        <v>114526201</v>
      </c>
      <c r="Y111" s="167">
        <v>114847119</v>
      </c>
      <c r="Z111" s="168">
        <v>45960</v>
      </c>
      <c r="AA111" s="166" t="s">
        <v>3730</v>
      </c>
      <c r="AB111" s="166" t="s">
        <v>3731</v>
      </c>
      <c r="AC111" s="166" t="s">
        <v>3732</v>
      </c>
      <c r="AD111" s="169">
        <v>455</v>
      </c>
      <c r="AE111" s="170">
        <v>7</v>
      </c>
      <c r="AF111" s="169">
        <v>65</v>
      </c>
      <c r="AG111" s="166" t="s">
        <v>3854</v>
      </c>
      <c r="AH111" s="166"/>
      <c r="AI111" s="166"/>
      <c r="AJ111" s="166"/>
      <c r="AK111" s="166"/>
      <c r="AL111" s="166"/>
    </row>
    <row r="112" spans="1:38" x14ac:dyDescent="0.3">
      <c r="A11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2" s="25">
        <f ca="1">SUM((TODAY())-Table2[[#This Row],[PO Date]])</f>
        <v>13</v>
      </c>
      <c r="C112" s="25" t="str">
        <f>Table2[[#This Row],[Trim Trk: ]]</f>
        <v>23307</v>
      </c>
      <c r="D112" s="228" t="str">
        <f>CONCATENATE(Table2[[#This Row],[First Name]]," ",Table2[[#This Row],[Last name]])</f>
        <v>DUSTIN JEANNICE</v>
      </c>
      <c r="E112" s="229" t="str">
        <f>IFERROR(VLOOKUP(Table2[[#This Row],[Rental under Name: ]], 'TPMS-Auto'!C:G,5,0),"RESEARCH!!")</f>
        <v>DJEANNI</v>
      </c>
      <c r="F112" s="228" t="str">
        <f>IFERROR(VLOOKUP(Table2[[#This Row],[Trim Trk: ]],'TPMS-Auto'!A:C, 3, 0), "Not assigned in TPMS!!")</f>
        <v>DUSTIN JEANNICE</v>
      </c>
      <c r="G112" s="229" t="str">
        <f>IFERROR(VLOOKUP(Table2[[#This Row],[Trim Trk: ]],'TPMS-Auto'!A:G, 7, 0), "Not assigned in TPMS!!")</f>
        <v>DJEANNI</v>
      </c>
      <c r="H112" s="69" t="str">
        <f>IFERROR(VLOOKUP(Table2[[#This Row],[Trim Trk: ]],'TPMS-Auto'!A:Y, 25, 0), "Not assigned in TPMS!!")</f>
        <v>7250 JEFF DAVIS ROAD</v>
      </c>
      <c r="I1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2" s="229" t="str">
        <f>IF(N112=N111, "Yes", "No")</f>
        <v>No</v>
      </c>
      <c r="K112" s="229" t="str">
        <f>IFERROR(VLOOKUP(Table2[[#This Row],[Trim Trk: ]], Enterprise!A:AL, 25, 0),"NotonEnterpriseReporting")</f>
        <v>NotonEnterpriseReporting</v>
      </c>
      <c r="L11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2" s="229" t="str">
        <f>IF(Table2[[#This Row],[Rental Vendor]]="ENTERPRISE RENT-A-CAR INC.", "Enterprise", IF(Table2[[#This Row],[Rental Vendor]]="ENTERPRISE TOLLS/TOLL CHARGES", "Enterprise", "NotEnterprise"))</f>
        <v>Enterprise</v>
      </c>
      <c r="N112" s="228" t="str">
        <f>LEFT(Table2[[#This Row],[Vehicle Number]],5)</f>
        <v>23307</v>
      </c>
      <c r="O112" s="166" t="s">
        <v>209</v>
      </c>
      <c r="P112" s="166" t="s">
        <v>3364</v>
      </c>
      <c r="Q112" s="166" t="s">
        <v>3751</v>
      </c>
      <c r="R112" s="166" t="s">
        <v>4135</v>
      </c>
      <c r="S112" s="166" t="s">
        <v>4141</v>
      </c>
      <c r="T112" s="166" t="s">
        <v>4142</v>
      </c>
      <c r="U112" s="166" t="s">
        <v>3366</v>
      </c>
      <c r="V112" s="166" t="s">
        <v>4143</v>
      </c>
      <c r="W112" s="166" t="s">
        <v>287</v>
      </c>
      <c r="X112" s="167">
        <v>116521313</v>
      </c>
      <c r="Y112" s="167">
        <v>116872721</v>
      </c>
      <c r="Z112" s="168">
        <v>46073</v>
      </c>
      <c r="AA112" s="166" t="s">
        <v>3730</v>
      </c>
      <c r="AB112" s="166" t="s">
        <v>3731</v>
      </c>
      <c r="AC112" s="166" t="s">
        <v>3732</v>
      </c>
      <c r="AD112" s="169">
        <v>525</v>
      </c>
      <c r="AE112" s="170">
        <v>7</v>
      </c>
      <c r="AF112" s="169">
        <v>75</v>
      </c>
      <c r="AG112" s="166" t="s">
        <v>3854</v>
      </c>
      <c r="AH112" s="166" t="s">
        <v>4144</v>
      </c>
      <c r="AI112" s="166" t="s">
        <v>4145</v>
      </c>
      <c r="AJ112" s="166" t="s">
        <v>3367</v>
      </c>
      <c r="AK112" s="166" t="s">
        <v>287</v>
      </c>
      <c r="AL112" s="166" t="s">
        <v>4146</v>
      </c>
    </row>
    <row r="113" spans="1:38" x14ac:dyDescent="0.3">
      <c r="A11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3" s="25">
        <f ca="1">SUM((TODAY())-Table2[[#This Row],[PO Date]])</f>
        <v>105</v>
      </c>
      <c r="C113" s="25" t="str">
        <f>Table2[[#This Row],[Trim Trk: ]]</f>
        <v>23308</v>
      </c>
      <c r="D113" s="228" t="str">
        <f>CONCATENATE(Table2[[#This Row],[First Name]]," ",Table2[[#This Row],[Last name]])</f>
        <v>JOSHUA THREATS</v>
      </c>
      <c r="E113" s="229" t="str">
        <f>IFERROR(VLOOKUP(Table2[[#This Row],[Rental under Name: ]], 'TPMS-Auto'!C:G,5,0),"RESEARCH!!")</f>
        <v>JTHREAT</v>
      </c>
      <c r="F113" s="228" t="str">
        <f>IFERROR(VLOOKUP(Table2[[#This Row],[Trim Trk: ]],'TPMS-Auto'!A:C, 3, 0), "Not assigned in TPMS!!")</f>
        <v>JOSHUA THREATS</v>
      </c>
      <c r="G113" s="229" t="str">
        <f>IFERROR(VLOOKUP(Table2[[#This Row],[Trim Trk: ]],'TPMS-Auto'!A:G, 7, 0), "Not assigned in TPMS!!")</f>
        <v>JTHREAT</v>
      </c>
      <c r="H113" s="69" t="str">
        <f>IFERROR(VLOOKUP(Table2[[#This Row],[Trim Trk: ]],'TPMS-Auto'!A:Y, 25, 0), "Not assigned in TPMS!!")</f>
        <v>215 Janet drive</v>
      </c>
      <c r="I1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3" s="229" t="str">
        <f>IF(N113=N112, "Yes", "No")</f>
        <v>No</v>
      </c>
      <c r="K113" s="229" t="str">
        <f>IFERROR(VLOOKUP(Table2[[#This Row],[Trim Trk: ]], Enterprise!A:AL, 25, 0),"NotonEnterpriseReporting")</f>
        <v>NotonEnterpriseReporting</v>
      </c>
      <c r="L11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3" s="229" t="str">
        <f>IF(Table2[[#This Row],[Rental Vendor]]="ENTERPRISE RENT-A-CAR INC.", "Enterprise", IF(Table2[[#This Row],[Rental Vendor]]="ENTERPRISE TOLLS/TOLL CHARGES", "Enterprise", "NotEnterprise"))</f>
        <v>Enterprise</v>
      </c>
      <c r="N113" s="228" t="str">
        <f>LEFT(Table2[[#This Row],[Vehicle Number]],5)</f>
        <v>23308</v>
      </c>
      <c r="O113" s="166" t="s">
        <v>209</v>
      </c>
      <c r="P113" s="166" t="s">
        <v>4147</v>
      </c>
      <c r="Q113" s="166" t="s">
        <v>3751</v>
      </c>
      <c r="R113" s="166" t="s">
        <v>3787</v>
      </c>
      <c r="S113" s="166" t="s">
        <v>3753</v>
      </c>
      <c r="T113" s="166" t="s">
        <v>4148</v>
      </c>
      <c r="U113" s="166" t="s">
        <v>4149</v>
      </c>
      <c r="V113" s="166" t="s">
        <v>4150</v>
      </c>
      <c r="W113" s="166" t="s">
        <v>287</v>
      </c>
      <c r="X113" s="167">
        <v>114917374</v>
      </c>
      <c r="Y113" s="167">
        <v>115242237</v>
      </c>
      <c r="Z113" s="168">
        <v>45981</v>
      </c>
      <c r="AA113" s="166" t="s">
        <v>3730</v>
      </c>
      <c r="AB113" s="166" t="s">
        <v>3731</v>
      </c>
      <c r="AC113" s="166" t="s">
        <v>3732</v>
      </c>
      <c r="AD113" s="169">
        <v>507.5</v>
      </c>
      <c r="AE113" s="170">
        <v>7</v>
      </c>
      <c r="AF113" s="169">
        <v>72.5</v>
      </c>
      <c r="AG113" s="166" t="s">
        <v>3854</v>
      </c>
      <c r="AH113" s="166"/>
      <c r="AI113" s="166"/>
      <c r="AJ113" s="166"/>
      <c r="AK113" s="166"/>
      <c r="AL113" s="166"/>
    </row>
    <row r="114" spans="1:38" x14ac:dyDescent="0.3">
      <c r="A11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4" s="25">
        <f ca="1">SUM((TODAY())-Table2[[#This Row],[PO Date]])</f>
        <v>86</v>
      </c>
      <c r="C114" s="25" t="str">
        <f>Table2[[#This Row],[Trim Trk: ]]</f>
        <v>23331</v>
      </c>
      <c r="D114" s="228" t="str">
        <f>CONCATENATE(Table2[[#This Row],[First Name]]," ",Table2[[#This Row],[Last name]])</f>
        <v>DRESHAWN RANDOLPH</v>
      </c>
      <c r="E114" s="229" t="str">
        <f>IFERROR(VLOOKUP(Table2[[#This Row],[Rental under Name: ]], 'TPMS-Auto'!C:G,5,0),"RESEARCH!!")</f>
        <v>DRANDOL</v>
      </c>
      <c r="F114" s="228" t="str">
        <f>IFERROR(VLOOKUP(Table2[[#This Row],[Trim Trk: ]],'TPMS-Auto'!A:C, 3, 0), "Not assigned in TPMS!!")</f>
        <v>DRESHAWN RANDOLPH</v>
      </c>
      <c r="G114" s="229" t="str">
        <f>IFERROR(VLOOKUP(Table2[[#This Row],[Trim Trk: ]],'TPMS-Auto'!A:G, 7, 0), "Not assigned in TPMS!!")</f>
        <v>DRANDOL</v>
      </c>
      <c r="H114" s="69" t="str">
        <f>IFERROR(VLOOKUP(Table2[[#This Row],[Trim Trk: ]],'TPMS-Auto'!A:Y, 25, 0), "Not assigned in TPMS!!")</f>
        <v>Not on HR File</v>
      </c>
      <c r="I1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4" s="229" t="str">
        <f>IF(N114=N113, "Yes", "No")</f>
        <v>No</v>
      </c>
      <c r="K114" s="229" t="str">
        <f>IFERROR(VLOOKUP(Table2[[#This Row],[Trim Trk: ]], Enterprise!A:AL, 25, 0),"NotonEnterpriseReporting")</f>
        <v>NotonEnterpriseReporting</v>
      </c>
      <c r="L11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4" s="229" t="str">
        <f>IF(Table2[[#This Row],[Rental Vendor]]="ENTERPRISE RENT-A-CAR INC.", "Enterprise", IF(Table2[[#This Row],[Rental Vendor]]="ENTERPRISE TOLLS/TOLL CHARGES", "Enterprise", "NotEnterprise"))</f>
        <v>Enterprise</v>
      </c>
      <c r="N114" s="228" t="str">
        <f>LEFT(Table2[[#This Row],[Vehicle Number]],5)</f>
        <v>23331</v>
      </c>
      <c r="O114" s="166" t="s">
        <v>209</v>
      </c>
      <c r="P114" s="166" t="s">
        <v>4151</v>
      </c>
      <c r="Q114" s="166" t="s">
        <v>3751</v>
      </c>
      <c r="R114" s="166" t="s">
        <v>3801</v>
      </c>
      <c r="S114" s="166" t="s">
        <v>4152</v>
      </c>
      <c r="T114" s="166" t="s">
        <v>4153</v>
      </c>
      <c r="U114" s="166" t="s">
        <v>4154</v>
      </c>
      <c r="V114" s="166" t="s">
        <v>4155</v>
      </c>
      <c r="W114" s="166" t="s">
        <v>250</v>
      </c>
      <c r="X114" s="167">
        <v>115175180</v>
      </c>
      <c r="Y114" s="167">
        <v>115520530</v>
      </c>
      <c r="Z114" s="168">
        <v>46000</v>
      </c>
      <c r="AA114" s="166" t="s">
        <v>3730</v>
      </c>
      <c r="AB114" s="166" t="s">
        <v>3731</v>
      </c>
      <c r="AC114" s="166" t="s">
        <v>3732</v>
      </c>
      <c r="AD114" s="169">
        <v>420</v>
      </c>
      <c r="AE114" s="170">
        <v>7</v>
      </c>
      <c r="AF114" s="169">
        <v>60</v>
      </c>
      <c r="AG114" s="166" t="s">
        <v>3854</v>
      </c>
      <c r="AH114" s="166"/>
      <c r="AI114" s="166"/>
      <c r="AJ114" s="166"/>
      <c r="AK114" s="166"/>
      <c r="AL114" s="166"/>
    </row>
    <row r="115" spans="1:38" x14ac:dyDescent="0.3">
      <c r="A11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5" s="25">
        <f ca="1">SUM((TODAY())-Table2[[#This Row],[PO Date]])</f>
        <v>86</v>
      </c>
      <c r="C115" s="25" t="str">
        <f>Table2[[#This Row],[Trim Trk: ]]</f>
        <v>23331</v>
      </c>
      <c r="D115" s="228" t="str">
        <f>CONCATENATE(Table2[[#This Row],[First Name]]," ",Table2[[#This Row],[Last name]])</f>
        <v>DRESHAWN RANDOLPH</v>
      </c>
      <c r="E115" s="229" t="str">
        <f>IFERROR(VLOOKUP(Table2[[#This Row],[Rental under Name: ]], 'TPMS-Auto'!C:G,5,0),"RESEARCH!!")</f>
        <v>DRANDOL</v>
      </c>
      <c r="F115" s="228" t="str">
        <f>IFERROR(VLOOKUP(Table2[[#This Row],[Trim Trk: ]],'TPMS-Auto'!A:C, 3, 0), "Not assigned in TPMS!!")</f>
        <v>DRESHAWN RANDOLPH</v>
      </c>
      <c r="G115" s="229" t="str">
        <f>IFERROR(VLOOKUP(Table2[[#This Row],[Trim Trk: ]],'TPMS-Auto'!A:G, 7, 0), "Not assigned in TPMS!!")</f>
        <v>DRANDOL</v>
      </c>
      <c r="H115" s="69" t="str">
        <f>IFERROR(VLOOKUP(Table2[[#This Row],[Trim Trk: ]],'TPMS-Auto'!A:Y, 25, 0), "Not assigned in TPMS!!")</f>
        <v>Not on HR File</v>
      </c>
      <c r="I1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15" s="229" t="str">
        <f>IF(N115=N114, "Yes", "No")</f>
        <v>Yes</v>
      </c>
      <c r="K115" s="229" t="str">
        <f>IFERROR(VLOOKUP(Table2[[#This Row],[Trim Trk: ]], Enterprise!A:AL, 25, 0),"NotonEnterpriseReporting")</f>
        <v>NotonEnterpriseReporting</v>
      </c>
      <c r="L115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115" s="229" t="str">
        <f>IF(Table2[[#This Row],[Rental Vendor]]="ENTERPRISE RENT-A-CAR INC.", "Enterprise", IF(Table2[[#This Row],[Rental Vendor]]="ENTERPRISE TOLLS/TOLL CHARGES", "Enterprise", "NotEnterprise"))</f>
        <v>NotEnterprise</v>
      </c>
      <c r="N115" s="228" t="str">
        <f>LEFT(Table2[[#This Row],[Vehicle Number]],5)</f>
        <v>23331</v>
      </c>
      <c r="O115" s="166" t="s">
        <v>209</v>
      </c>
      <c r="P115" s="166" t="s">
        <v>4151</v>
      </c>
      <c r="Q115" s="166" t="s">
        <v>3751</v>
      </c>
      <c r="R115" s="166" t="s">
        <v>3801</v>
      </c>
      <c r="S115" s="166" t="s">
        <v>4152</v>
      </c>
      <c r="T115" s="166" t="s">
        <v>4153</v>
      </c>
      <c r="U115" s="166" t="s">
        <v>4154</v>
      </c>
      <c r="V115" s="166" t="s">
        <v>4155</v>
      </c>
      <c r="W115" s="166" t="s">
        <v>250</v>
      </c>
      <c r="X115" s="167">
        <v>115175180</v>
      </c>
      <c r="Y115" s="167">
        <v>115529333</v>
      </c>
      <c r="Z115" s="168">
        <v>46000</v>
      </c>
      <c r="AA115" s="166" t="s">
        <v>3730</v>
      </c>
      <c r="AB115" s="166" t="s">
        <v>3731</v>
      </c>
      <c r="AC115" s="166" t="s">
        <v>3732</v>
      </c>
      <c r="AD115" s="169">
        <v>322</v>
      </c>
      <c r="AE115" s="170">
        <v>7</v>
      </c>
      <c r="AF115" s="169">
        <v>46</v>
      </c>
      <c r="AG115" s="166" t="s">
        <v>3733</v>
      </c>
      <c r="AH115" s="166"/>
      <c r="AI115" s="166"/>
      <c r="AJ115" s="166"/>
      <c r="AK115" s="166"/>
      <c r="AL115" s="166"/>
    </row>
    <row r="116" spans="1:38" x14ac:dyDescent="0.3">
      <c r="A11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6" s="25">
        <f ca="1">SUM((TODAY())-Table2[[#This Row],[PO Date]])</f>
        <v>40</v>
      </c>
      <c r="C116" s="25" t="str">
        <f>Table2[[#This Row],[Trim Trk: ]]</f>
        <v>23336</v>
      </c>
      <c r="D116" s="228" t="str">
        <f>CONCATENATE(Table2[[#This Row],[First Name]]," ",Table2[[#This Row],[Last name]])</f>
        <v>BLAKE MCKELLAR</v>
      </c>
      <c r="E116" s="229" t="str">
        <f>IFERROR(VLOOKUP(Table2[[#This Row],[Rental under Name: ]], 'TPMS-Auto'!C:G,5,0),"RESEARCH!!")</f>
        <v>BMCKELL</v>
      </c>
      <c r="F116" s="228" t="str">
        <f>IFERROR(VLOOKUP(Table2[[#This Row],[Trim Trk: ]],'TPMS-Auto'!A:C, 3, 0), "Not assigned in TPMS!!")</f>
        <v>BLAKE MCKELLAR</v>
      </c>
      <c r="G116" s="229" t="str">
        <f>IFERROR(VLOOKUP(Table2[[#This Row],[Trim Trk: ]],'TPMS-Auto'!A:G, 7, 0), "Not assigned in TPMS!!")</f>
        <v>BMCKELL</v>
      </c>
      <c r="H116" s="69" t="str">
        <f>IFERROR(VLOOKUP(Table2[[#This Row],[Trim Trk: ]],'TPMS-Auto'!A:Y, 25, 0), "Not assigned in TPMS!!")</f>
        <v>1907 chateau knoll</v>
      </c>
      <c r="I1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6" s="229" t="str">
        <f>IF(N116=N115, "Yes", "No")</f>
        <v>No</v>
      </c>
      <c r="K116" s="229" t="str">
        <f>IFERROR(VLOOKUP(Table2[[#This Row],[Trim Trk: ]], Enterprise!A:AL, 25, 0),"NotonEnterpriseReporting")</f>
        <v>NotonEnterpriseReporting</v>
      </c>
      <c r="L11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6" s="229" t="str">
        <f>IF(Table2[[#This Row],[Rental Vendor]]="ENTERPRISE RENT-A-CAR INC.", "Enterprise", IF(Table2[[#This Row],[Rental Vendor]]="ENTERPRISE TOLLS/TOLL CHARGES", "Enterprise", "NotEnterprise"))</f>
        <v>Enterprise</v>
      </c>
      <c r="N116" s="228" t="str">
        <f>LEFT(Table2[[#This Row],[Vehicle Number]],5)</f>
        <v>23336</v>
      </c>
      <c r="O116" s="166" t="s">
        <v>209</v>
      </c>
      <c r="P116" s="166" t="s">
        <v>4156</v>
      </c>
      <c r="Q116" s="166" t="s">
        <v>3751</v>
      </c>
      <c r="R116" s="166" t="s">
        <v>3801</v>
      </c>
      <c r="S116" s="166" t="s">
        <v>4157</v>
      </c>
      <c r="T116" s="166" t="s">
        <v>4158</v>
      </c>
      <c r="U116" s="166" t="s">
        <v>4159</v>
      </c>
      <c r="V116" s="166" t="s">
        <v>4160</v>
      </c>
      <c r="W116" s="166" t="s">
        <v>201</v>
      </c>
      <c r="X116" s="167">
        <v>115876287</v>
      </c>
      <c r="Y116" s="167">
        <v>116218882</v>
      </c>
      <c r="Z116" s="168">
        <v>46046</v>
      </c>
      <c r="AA116" s="166" t="s">
        <v>3730</v>
      </c>
      <c r="AB116" s="166" t="s">
        <v>3731</v>
      </c>
      <c r="AC116" s="166" t="s">
        <v>3732</v>
      </c>
      <c r="AD116" s="169">
        <v>350</v>
      </c>
      <c r="AE116" s="170">
        <v>5</v>
      </c>
      <c r="AF116" s="169">
        <v>70</v>
      </c>
      <c r="AG116" s="166" t="s">
        <v>3854</v>
      </c>
      <c r="AH116" s="166"/>
      <c r="AI116" s="166"/>
      <c r="AJ116" s="166"/>
      <c r="AK116" s="166"/>
      <c r="AL116" s="166"/>
    </row>
    <row r="117" spans="1:38" x14ac:dyDescent="0.3">
      <c r="A11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7" s="25">
        <f ca="1">SUM((TODAY())-Table2[[#This Row],[PO Date]])</f>
        <v>7</v>
      </c>
      <c r="C117" s="25" t="str">
        <f>Table2[[#This Row],[Trim Trk: ]]</f>
        <v>23340</v>
      </c>
      <c r="D117" s="228" t="str">
        <f>CONCATENATE(Table2[[#This Row],[First Name]]," ",Table2[[#This Row],[Last name]])</f>
        <v>ZARR-YU LEWIS</v>
      </c>
      <c r="E117" s="229" t="str">
        <f>IFERROR(VLOOKUP(Table2[[#This Row],[Rental under Name: ]], 'TPMS-Auto'!C:G,5,0),"RESEARCH!!")</f>
        <v>ZLEWIS</v>
      </c>
      <c r="F117" s="228" t="str">
        <f>IFERROR(VLOOKUP(Table2[[#This Row],[Trim Trk: ]],'TPMS-Auto'!A:C, 3, 0), "Not assigned in TPMS!!")</f>
        <v>ZARR-YU LEWIS</v>
      </c>
      <c r="G117" s="229" t="str">
        <f>IFERROR(VLOOKUP(Table2[[#This Row],[Trim Trk: ]],'TPMS-Auto'!A:G, 7, 0), "Not assigned in TPMS!!")</f>
        <v>ZLEWIS</v>
      </c>
      <c r="H117" s="69" t="str">
        <f>IFERROR(VLOOKUP(Table2[[#This Row],[Trim Trk: ]],'TPMS-Auto'!A:Y, 25, 0), "Not assigned in TPMS!!")</f>
        <v>Not on HR File</v>
      </c>
      <c r="I1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7" s="229" t="str">
        <f>IF(N117=N116, "Yes", "No")</f>
        <v>No</v>
      </c>
      <c r="K117" s="229" t="str">
        <f>IFERROR(VLOOKUP(Table2[[#This Row],[Trim Trk: ]], Enterprise!A:AL, 25, 0),"NotonEnterpriseReporting")</f>
        <v>OPEN</v>
      </c>
      <c r="L11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7" s="229" t="str">
        <f>IF(Table2[[#This Row],[Rental Vendor]]="ENTERPRISE RENT-A-CAR INC.", "Enterprise", IF(Table2[[#This Row],[Rental Vendor]]="ENTERPRISE TOLLS/TOLL CHARGES", "Enterprise", "NotEnterprise"))</f>
        <v>Enterprise</v>
      </c>
      <c r="N117" s="228" t="str">
        <f>LEFT(Table2[[#This Row],[Vehicle Number]],5)</f>
        <v>23340</v>
      </c>
      <c r="O117" s="166" t="s">
        <v>209</v>
      </c>
      <c r="P117" s="166" t="s">
        <v>500</v>
      </c>
      <c r="Q117" s="166" t="s">
        <v>3751</v>
      </c>
      <c r="R117" s="166" t="s">
        <v>3851</v>
      </c>
      <c r="S117" s="166" t="s">
        <v>13180</v>
      </c>
      <c r="T117" s="166" t="s">
        <v>3979</v>
      </c>
      <c r="U117" s="166" t="s">
        <v>13179</v>
      </c>
      <c r="V117" s="166" t="s">
        <v>13182</v>
      </c>
      <c r="W117" s="166" t="s">
        <v>541</v>
      </c>
      <c r="X117" s="167">
        <v>116610771</v>
      </c>
      <c r="Y117" s="167">
        <v>116963108</v>
      </c>
      <c r="Z117" s="168">
        <v>46079</v>
      </c>
      <c r="AA117" s="166" t="s">
        <v>3730</v>
      </c>
      <c r="AB117" s="166" t="s">
        <v>3731</v>
      </c>
      <c r="AC117" s="166" t="s">
        <v>3732</v>
      </c>
      <c r="AD117" s="169">
        <v>490</v>
      </c>
      <c r="AE117" s="170">
        <v>14</v>
      </c>
      <c r="AF117" s="169">
        <v>35</v>
      </c>
      <c r="AG117" s="166" t="s">
        <v>3854</v>
      </c>
      <c r="AH117" s="166"/>
      <c r="AI117" s="166"/>
      <c r="AJ117" s="166"/>
      <c r="AK117" s="166"/>
      <c r="AL117" s="166"/>
    </row>
    <row r="118" spans="1:38" x14ac:dyDescent="0.3">
      <c r="A11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8" s="25">
        <f ca="1">SUM((TODAY())-Table2[[#This Row],[PO Date]])</f>
        <v>48</v>
      </c>
      <c r="C118" s="25" t="str">
        <f>Table2[[#This Row],[Trim Trk: ]]</f>
        <v>23352</v>
      </c>
      <c r="D118" s="228" t="str">
        <f>CONCATENATE(Table2[[#This Row],[First Name]]," ",Table2[[#This Row],[Last name]])</f>
        <v>TAMETRIOUS HULL</v>
      </c>
      <c r="E118" s="229" t="str">
        <f>IFERROR(VLOOKUP(Table2[[#This Row],[Rental under Name: ]], 'TPMS-Auto'!C:G,5,0),"RESEARCH!!")</f>
        <v>THULL</v>
      </c>
      <c r="F118" s="228" t="str">
        <f>IFERROR(VLOOKUP(Table2[[#This Row],[Trim Trk: ]],'TPMS-Auto'!A:C, 3, 0), "Not assigned in TPMS!!")</f>
        <v>TAMETRIOUS HULL</v>
      </c>
      <c r="G118" s="229" t="str">
        <f>IFERROR(VLOOKUP(Table2[[#This Row],[Trim Trk: ]],'TPMS-Auto'!A:G, 7, 0), "Not assigned in TPMS!!")</f>
        <v>THULL</v>
      </c>
      <c r="H118" s="69" t="str">
        <f>IFERROR(VLOOKUP(Table2[[#This Row],[Trim Trk: ]],'TPMS-Auto'!A:Y, 25, 0), "Not assigned in TPMS!!")</f>
        <v>1611 ELIZABETH AVENUE</v>
      </c>
      <c r="I1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8" s="229" t="str">
        <f>IF(N118=N117, "Yes", "No")</f>
        <v>No</v>
      </c>
      <c r="K118" s="229" t="str">
        <f>IFERROR(VLOOKUP(Table2[[#This Row],[Trim Trk: ]], Enterprise!A:AL, 25, 0),"NotonEnterpriseReporting")</f>
        <v>NotonEnterpriseReporting</v>
      </c>
      <c r="L11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8" s="229" t="str">
        <f>IF(Table2[[#This Row],[Rental Vendor]]="ENTERPRISE RENT-A-CAR INC.", "Enterprise", IF(Table2[[#This Row],[Rental Vendor]]="ENTERPRISE TOLLS/TOLL CHARGES", "Enterprise", "NotEnterprise"))</f>
        <v>Enterprise</v>
      </c>
      <c r="N118" s="228" t="str">
        <f>LEFT(Table2[[#This Row],[Vehicle Number]],5)</f>
        <v>23352</v>
      </c>
      <c r="O118" s="166" t="s">
        <v>209</v>
      </c>
      <c r="P118" s="166" t="s">
        <v>2657</v>
      </c>
      <c r="Q118" s="166" t="s">
        <v>3751</v>
      </c>
      <c r="R118" s="166" t="s">
        <v>3873</v>
      </c>
      <c r="S118" s="166" t="s">
        <v>4161</v>
      </c>
      <c r="T118" s="166" t="s">
        <v>4162</v>
      </c>
      <c r="U118" s="166" t="s">
        <v>2659</v>
      </c>
      <c r="V118" s="166" t="s">
        <v>2660</v>
      </c>
      <c r="W118" s="166" t="s">
        <v>250</v>
      </c>
      <c r="X118" s="167">
        <v>115759921</v>
      </c>
      <c r="Y118" s="167">
        <v>116100754</v>
      </c>
      <c r="Z118" s="168">
        <v>46038</v>
      </c>
      <c r="AA118" s="166" t="s">
        <v>3730</v>
      </c>
      <c r="AB118" s="166" t="s">
        <v>3731</v>
      </c>
      <c r="AC118" s="166" t="s">
        <v>3732</v>
      </c>
      <c r="AD118" s="169">
        <v>164.25</v>
      </c>
      <c r="AE118" s="170">
        <v>3</v>
      </c>
      <c r="AF118" s="169">
        <v>54.75</v>
      </c>
      <c r="AG118" s="166" t="s">
        <v>3854</v>
      </c>
      <c r="AH118" s="166"/>
      <c r="AI118" s="166"/>
      <c r="AJ118" s="166"/>
      <c r="AK118" s="166"/>
      <c r="AL118" s="166"/>
    </row>
    <row r="119" spans="1:38" x14ac:dyDescent="0.3">
      <c r="A11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9" s="25">
        <f ca="1">SUM((TODAY())-Table2[[#This Row],[PO Date]])</f>
        <v>15</v>
      </c>
      <c r="C119" s="25" t="str">
        <f>Table2[[#This Row],[Trim Trk: ]]</f>
        <v>23368</v>
      </c>
      <c r="D119" s="228" t="str">
        <f>CONCATENATE(Table2[[#This Row],[First Name]]," ",Table2[[#This Row],[Last name]])</f>
        <v>DRAYTYN RONSHAUSEN</v>
      </c>
      <c r="E119" s="229" t="str">
        <f>IFERROR(VLOOKUP(Table2[[#This Row],[Rental under Name: ]], 'TPMS-Auto'!C:G,5,0),"RESEARCH!!")</f>
        <v>DRONSHA</v>
      </c>
      <c r="F119" s="228" t="str">
        <f>IFERROR(VLOOKUP(Table2[[#This Row],[Trim Trk: ]],'TPMS-Auto'!A:C, 3, 0), "Not assigned in TPMS!!")</f>
        <v>DRAYTYN RONSHAUSEN</v>
      </c>
      <c r="G119" s="229" t="str">
        <f>IFERROR(VLOOKUP(Table2[[#This Row],[Trim Trk: ]],'TPMS-Auto'!A:G, 7, 0), "Not assigned in TPMS!!")</f>
        <v>DRONSHA</v>
      </c>
      <c r="H119" s="69" t="str">
        <f>IFERROR(VLOOKUP(Table2[[#This Row],[Trim Trk: ]],'TPMS-Auto'!A:Y, 25, 0), "Not assigned in TPMS!!")</f>
        <v>Not on HR File</v>
      </c>
      <c r="I1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9" s="229" t="str">
        <f>IF(N119=N118, "Yes", "No")</f>
        <v>No</v>
      </c>
      <c r="K119" s="229" t="str">
        <f>IFERROR(VLOOKUP(Table2[[#This Row],[Trim Trk: ]], Enterprise!A:AL, 25, 0),"NotonEnterpriseReporting")</f>
        <v>NotonEnterpriseReporting</v>
      </c>
      <c r="L11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9" s="229" t="str">
        <f>IF(Table2[[#This Row],[Rental Vendor]]="ENTERPRISE RENT-A-CAR INC.", "Enterprise", IF(Table2[[#This Row],[Rental Vendor]]="ENTERPRISE TOLLS/TOLL CHARGES", "Enterprise", "NotEnterprise"))</f>
        <v>Enterprise</v>
      </c>
      <c r="N119" s="228" t="str">
        <f>LEFT(Table2[[#This Row],[Vehicle Number]],5)</f>
        <v>23368</v>
      </c>
      <c r="O119" s="166" t="s">
        <v>209</v>
      </c>
      <c r="P119" s="166" t="s">
        <v>4163</v>
      </c>
      <c r="Q119" s="166" t="s">
        <v>3751</v>
      </c>
      <c r="R119" s="166" t="s">
        <v>3851</v>
      </c>
      <c r="S119" s="166" t="s">
        <v>4164</v>
      </c>
      <c r="T119" s="166" t="s">
        <v>4165</v>
      </c>
      <c r="U119" s="166" t="s">
        <v>4166</v>
      </c>
      <c r="V119" s="166" t="s">
        <v>4167</v>
      </c>
      <c r="W119" s="166" t="s">
        <v>328</v>
      </c>
      <c r="X119" s="167">
        <v>116444427</v>
      </c>
      <c r="Y119" s="167">
        <v>116796303</v>
      </c>
      <c r="Z119" s="168">
        <v>46071</v>
      </c>
      <c r="AA119" s="166" t="s">
        <v>3730</v>
      </c>
      <c r="AB119" s="166" t="s">
        <v>3731</v>
      </c>
      <c r="AC119" s="166" t="s">
        <v>3732</v>
      </c>
      <c r="AD119" s="169">
        <v>476</v>
      </c>
      <c r="AE119" s="170">
        <v>7</v>
      </c>
      <c r="AF119" s="169">
        <v>68</v>
      </c>
      <c r="AG119" s="166" t="s">
        <v>3854</v>
      </c>
      <c r="AH119" s="166"/>
      <c r="AI119" s="166"/>
      <c r="AJ119" s="166"/>
      <c r="AK119" s="166"/>
      <c r="AL119" s="166"/>
    </row>
    <row r="120" spans="1:38" x14ac:dyDescent="0.3">
      <c r="A12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0" s="25">
        <f ca="1">SUM((TODAY())-Table2[[#This Row],[PO Date]])</f>
        <v>164</v>
      </c>
      <c r="C120" s="25" t="str">
        <f>Table2[[#This Row],[Trim Trk: ]]</f>
        <v>23394</v>
      </c>
      <c r="D120" s="228" t="str">
        <f>CONCATENATE(Table2[[#This Row],[First Name]]," ",Table2[[#This Row],[Last name]])</f>
        <v>BRANDON CRUZ RODRIGUEZ</v>
      </c>
      <c r="E120" s="229" t="str">
        <f>IFERROR(VLOOKUP(Table2[[#This Row],[Rental under Name: ]], 'TPMS-Auto'!C:G,5,0),"RESEARCH!!")</f>
        <v>BCRUZRO</v>
      </c>
      <c r="F120" s="228" t="str">
        <f>IFERROR(VLOOKUP(Table2[[#This Row],[Trim Trk: ]],'TPMS-Auto'!A:C, 3, 0), "Not assigned in TPMS!!")</f>
        <v>BRANDON CRUZ RODRIGUEZ</v>
      </c>
      <c r="G120" s="229" t="str">
        <f>IFERROR(VLOOKUP(Table2[[#This Row],[Trim Trk: ]],'TPMS-Auto'!A:G, 7, 0), "Not assigned in TPMS!!")</f>
        <v>BCRUZRO</v>
      </c>
      <c r="H120" s="69" t="str">
        <f>IFERROR(VLOOKUP(Table2[[#This Row],[Trim Trk: ]],'TPMS-Auto'!A:Y, 25, 0), "Not assigned in TPMS!!")</f>
        <v>Not on HR File</v>
      </c>
      <c r="I1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0" s="229" t="str">
        <f>IF(N120=N119, "Yes", "No")</f>
        <v>No</v>
      </c>
      <c r="K120" s="229" t="str">
        <f>IFERROR(VLOOKUP(Table2[[#This Row],[Trim Trk: ]], Enterprise!A:AL, 25, 0),"NotonEnterpriseReporting")</f>
        <v>NotonEnterpriseReporting</v>
      </c>
      <c r="L12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0" s="229" t="str">
        <f>IF(Table2[[#This Row],[Rental Vendor]]="ENTERPRISE RENT-A-CAR INC.", "Enterprise", IF(Table2[[#This Row],[Rental Vendor]]="ENTERPRISE TOLLS/TOLL CHARGES", "Enterprise", "NotEnterprise"))</f>
        <v>Enterprise</v>
      </c>
      <c r="N120" s="228" t="str">
        <f>LEFT(Table2[[#This Row],[Vehicle Number]],5)</f>
        <v>23394</v>
      </c>
      <c r="O120" s="166" t="s">
        <v>209</v>
      </c>
      <c r="P120" s="166" t="s">
        <v>4168</v>
      </c>
      <c r="Q120" s="166" t="s">
        <v>3751</v>
      </c>
      <c r="R120" s="166" t="s">
        <v>3859</v>
      </c>
      <c r="S120" s="166" t="s">
        <v>3918</v>
      </c>
      <c r="T120" s="166" t="s">
        <v>4169</v>
      </c>
      <c r="U120" s="166" t="s">
        <v>4170</v>
      </c>
      <c r="V120" s="166" t="s">
        <v>4171</v>
      </c>
      <c r="W120" s="166" t="s">
        <v>416</v>
      </c>
      <c r="X120" s="167">
        <v>112870577</v>
      </c>
      <c r="Y120" s="167">
        <v>114168440</v>
      </c>
      <c r="Z120" s="168">
        <v>45922</v>
      </c>
      <c r="AA120" s="166" t="s">
        <v>3730</v>
      </c>
      <c r="AB120" s="166" t="s">
        <v>3731</v>
      </c>
      <c r="AC120" s="166" t="s">
        <v>3732</v>
      </c>
      <c r="AD120" s="169">
        <v>483</v>
      </c>
      <c r="AE120" s="170">
        <v>7</v>
      </c>
      <c r="AF120" s="169">
        <v>69</v>
      </c>
      <c r="AG120" s="166" t="s">
        <v>3854</v>
      </c>
      <c r="AH120" s="166"/>
      <c r="AI120" s="166"/>
      <c r="AJ120" s="166"/>
      <c r="AK120" s="166"/>
      <c r="AL120" s="166"/>
    </row>
    <row r="121" spans="1:38" x14ac:dyDescent="0.3">
      <c r="A12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1" s="25">
        <f ca="1">SUM((TODAY())-Table2[[#This Row],[PO Date]])</f>
        <v>8</v>
      </c>
      <c r="C121" s="25" t="str">
        <f>Table2[[#This Row],[Trim Trk: ]]</f>
        <v>23396</v>
      </c>
      <c r="D121" s="228" t="str">
        <f>CONCATENATE(Table2[[#This Row],[First Name]]," ",Table2[[#This Row],[Last name]])</f>
        <v>KEVIN MERITHEW</v>
      </c>
      <c r="E121" s="229" t="str">
        <f>IFERROR(VLOOKUP(Table2[[#This Row],[Rental under Name: ]], 'TPMS-Auto'!C:G,5,0),"RESEARCH!!")</f>
        <v>KMERITH</v>
      </c>
      <c r="F121" s="228" t="str">
        <f>IFERROR(VLOOKUP(Table2[[#This Row],[Trim Trk: ]],'TPMS-Auto'!A:C, 3, 0), "Not assigned in TPMS!!")</f>
        <v>KEVIN MERITHEW</v>
      </c>
      <c r="G121" s="229" t="str">
        <f>IFERROR(VLOOKUP(Table2[[#This Row],[Trim Trk: ]],'TPMS-Auto'!A:G, 7, 0), "Not assigned in TPMS!!")</f>
        <v>KMERITH</v>
      </c>
      <c r="H121" s="69" t="str">
        <f>IFERROR(VLOOKUP(Table2[[#This Row],[Trim Trk: ]],'TPMS-Auto'!A:Y, 25, 0), "Not assigned in TPMS!!")</f>
        <v>Not on HR File</v>
      </c>
      <c r="I1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1" s="229" t="str">
        <f>IF(N121=N120, "Yes", "No")</f>
        <v>No</v>
      </c>
      <c r="K121" s="229" t="str">
        <f>IFERROR(VLOOKUP(Table2[[#This Row],[Trim Trk: ]], Enterprise!A:AL, 25, 0),"NotonEnterpriseReporting")</f>
        <v>OPEN</v>
      </c>
      <c r="L12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1" s="229" t="str">
        <f>IF(Table2[[#This Row],[Rental Vendor]]="ENTERPRISE RENT-A-CAR INC.", "Enterprise", IF(Table2[[#This Row],[Rental Vendor]]="ENTERPRISE TOLLS/TOLL CHARGES", "Enterprise", "NotEnterprise"))</f>
        <v>Enterprise</v>
      </c>
      <c r="N121" s="228" t="str">
        <f>LEFT(Table2[[#This Row],[Vehicle Number]],5)</f>
        <v>23396</v>
      </c>
      <c r="O121" s="166" t="s">
        <v>209</v>
      </c>
      <c r="P121" s="166" t="s">
        <v>2138</v>
      </c>
      <c r="Q121" s="166" t="s">
        <v>3751</v>
      </c>
      <c r="R121" s="166" t="s">
        <v>3794</v>
      </c>
      <c r="S121" s="166" t="s">
        <v>4012</v>
      </c>
      <c r="T121" s="166" t="s">
        <v>4172</v>
      </c>
      <c r="U121" s="166" t="s">
        <v>4173</v>
      </c>
      <c r="V121" s="166" t="s">
        <v>4174</v>
      </c>
      <c r="W121" s="166" t="s">
        <v>318</v>
      </c>
      <c r="X121" s="167">
        <v>116588489</v>
      </c>
      <c r="Y121" s="167">
        <v>116941115</v>
      </c>
      <c r="Z121" s="168">
        <v>46078</v>
      </c>
      <c r="AA121" s="166" t="s">
        <v>3730</v>
      </c>
      <c r="AB121" s="166" t="s">
        <v>3731</v>
      </c>
      <c r="AC121" s="166" t="s">
        <v>3732</v>
      </c>
      <c r="AD121" s="169">
        <v>910</v>
      </c>
      <c r="AE121" s="170">
        <v>14</v>
      </c>
      <c r="AF121" s="169">
        <v>65</v>
      </c>
      <c r="AG121" s="166" t="s">
        <v>3854</v>
      </c>
      <c r="AH121" s="166"/>
      <c r="AI121" s="166"/>
      <c r="AJ121" s="166"/>
      <c r="AK121" s="166"/>
      <c r="AL121" s="166"/>
    </row>
    <row r="122" spans="1:38" x14ac:dyDescent="0.3">
      <c r="A12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2" s="25">
        <f ca="1">SUM((TODAY())-Table2[[#This Row],[PO Date]])</f>
        <v>141</v>
      </c>
      <c r="C122" s="25" t="str">
        <f>Table2[[#This Row],[Trim Trk: ]]</f>
        <v>23433</v>
      </c>
      <c r="D122" s="228" t="str">
        <f>CONCATENATE(Table2[[#This Row],[First Name]]," ",Table2[[#This Row],[Last name]])</f>
        <v>COLIN BANIK</v>
      </c>
      <c r="E122" s="229" t="str">
        <f>IFERROR(VLOOKUP(Table2[[#This Row],[Rental under Name: ]], 'TPMS-Auto'!C:G,5,0),"RESEARCH!!")</f>
        <v>CBANIK</v>
      </c>
      <c r="F122" s="228" t="str">
        <f>IFERROR(VLOOKUP(Table2[[#This Row],[Trim Trk: ]],'TPMS-Auto'!A:C, 3, 0), "Not assigned in TPMS!!")</f>
        <v>COLIN BANIK</v>
      </c>
      <c r="G122" s="229" t="str">
        <f>IFERROR(VLOOKUP(Table2[[#This Row],[Trim Trk: ]],'TPMS-Auto'!A:G, 7, 0), "Not assigned in TPMS!!")</f>
        <v>CBANIK</v>
      </c>
      <c r="H122" s="69" t="str">
        <f>IFERROR(VLOOKUP(Table2[[#This Row],[Trim Trk: ]],'TPMS-Auto'!A:Y, 25, 0), "Not assigned in TPMS!!")</f>
        <v>21 HIGH ST</v>
      </c>
      <c r="I1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2" s="229" t="str">
        <f>IF(N122=N121, "Yes", "No")</f>
        <v>No</v>
      </c>
      <c r="K122" s="229" t="str">
        <f>IFERROR(VLOOKUP(Table2[[#This Row],[Trim Trk: ]], Enterprise!A:AL, 25, 0),"NotonEnterpriseReporting")</f>
        <v>OPEN</v>
      </c>
      <c r="L12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2" s="229" t="str">
        <f>IF(Table2[[#This Row],[Rental Vendor]]="ENTERPRISE RENT-A-CAR INC.", "Enterprise", IF(Table2[[#This Row],[Rental Vendor]]="ENTERPRISE TOLLS/TOLL CHARGES", "Enterprise", "NotEnterprise"))</f>
        <v>Enterprise</v>
      </c>
      <c r="N122" s="228" t="str">
        <f>LEFT(Table2[[#This Row],[Vehicle Number]],5)</f>
        <v>23433</v>
      </c>
      <c r="O122" s="166" t="s">
        <v>209</v>
      </c>
      <c r="P122" s="166" t="s">
        <v>2144</v>
      </c>
      <c r="Q122" s="166" t="s">
        <v>3751</v>
      </c>
      <c r="R122" s="166" t="s">
        <v>3794</v>
      </c>
      <c r="S122" s="166" t="s">
        <v>4175</v>
      </c>
      <c r="T122" s="166" t="s">
        <v>4176</v>
      </c>
      <c r="U122" s="166" t="s">
        <v>2146</v>
      </c>
      <c r="V122" s="166" t="s">
        <v>893</v>
      </c>
      <c r="W122" s="166" t="s">
        <v>382</v>
      </c>
      <c r="X122" s="167">
        <v>114267533</v>
      </c>
      <c r="Y122" s="167">
        <v>114583460</v>
      </c>
      <c r="Z122" s="168">
        <v>45945</v>
      </c>
      <c r="AA122" s="166" t="s">
        <v>3730</v>
      </c>
      <c r="AB122" s="166" t="s">
        <v>3731</v>
      </c>
      <c r="AC122" s="166" t="s">
        <v>3732</v>
      </c>
      <c r="AD122" s="169">
        <v>511</v>
      </c>
      <c r="AE122" s="170">
        <v>7</v>
      </c>
      <c r="AF122" s="169">
        <v>73</v>
      </c>
      <c r="AG122" s="166" t="s">
        <v>3854</v>
      </c>
      <c r="AH122" s="166"/>
      <c r="AI122" s="166"/>
      <c r="AJ122" s="166"/>
      <c r="AK122" s="166"/>
      <c r="AL122" s="166"/>
    </row>
    <row r="123" spans="1:38" x14ac:dyDescent="0.3">
      <c r="A123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23" s="25">
        <f ca="1">SUM((TODAY())-Table2[[#This Row],[PO Date]])</f>
        <v>21</v>
      </c>
      <c r="C123" s="25" t="str">
        <f>Table2[[#This Row],[Trim Trk: ]]</f>
        <v>23473</v>
      </c>
      <c r="D123" s="228" t="str">
        <f>CONCATENATE(Table2[[#This Row],[First Name]]," ",Table2[[#This Row],[Last name]])</f>
        <v>EZEQUIEL ARES</v>
      </c>
      <c r="E123" s="229" t="str">
        <f>IFERROR(VLOOKUP(Table2[[#This Row],[Rental under Name: ]], 'TPMS-Auto'!C:G,5,0),"RESEARCH!!")</f>
        <v>EARES</v>
      </c>
      <c r="F123" s="228" t="str">
        <f>IFERROR(VLOOKUP(Table2[[#This Row],[Trim Trk: ]],'TPMS-Auto'!A:C, 3, 0), "Not assigned in TPMS!!")</f>
        <v>EZEQUIEL ARES</v>
      </c>
      <c r="G123" s="229" t="str">
        <f>IFERROR(VLOOKUP(Table2[[#This Row],[Trim Trk: ]],'TPMS-Auto'!A:G, 7, 0), "Not assigned in TPMS!!")</f>
        <v>EARES</v>
      </c>
      <c r="H123" s="69" t="str">
        <f>IFERROR(VLOOKUP(Table2[[#This Row],[Trim Trk: ]],'TPMS-Auto'!A:Y, 25, 0), "Not assigned in TPMS!!")</f>
        <v>1035 SUNCREST DRIVE</v>
      </c>
      <c r="I1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3" s="229" t="str">
        <f>IF(N123=N122, "Yes", "No")</f>
        <v>No</v>
      </c>
      <c r="K123" s="229" t="str">
        <f>IFERROR(VLOOKUP(Table2[[#This Row],[Trim Trk: ]], Enterprise!A:AL, 25, 0),"NotonEnterpriseReporting")</f>
        <v>OPEN</v>
      </c>
      <c r="L12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3" s="229" t="str">
        <f>IF(Table2[[#This Row],[Rental Vendor]]="ENTERPRISE RENT-A-CAR INC.", "Enterprise", IF(Table2[[#This Row],[Rental Vendor]]="ENTERPRISE TOLLS/TOLL CHARGES", "Enterprise", "NotEnterprise"))</f>
        <v>Enterprise</v>
      </c>
      <c r="N123" s="228" t="str">
        <f>LEFT(Table2[[#This Row],[Vehicle Number]],5)</f>
        <v>23473</v>
      </c>
      <c r="O123" s="166" t="s">
        <v>209</v>
      </c>
      <c r="P123" s="166" t="s">
        <v>3101</v>
      </c>
      <c r="Q123" s="166" t="s">
        <v>3751</v>
      </c>
      <c r="R123" s="166" t="s">
        <v>3787</v>
      </c>
      <c r="S123" s="166" t="s">
        <v>4180</v>
      </c>
      <c r="T123" s="166" t="s">
        <v>4181</v>
      </c>
      <c r="U123" s="166" t="s">
        <v>3103</v>
      </c>
      <c r="V123" s="166" t="s">
        <v>3107</v>
      </c>
      <c r="W123" s="166" t="s">
        <v>477</v>
      </c>
      <c r="X123" s="167">
        <v>116341395</v>
      </c>
      <c r="Y123" s="167">
        <v>116694546</v>
      </c>
      <c r="Z123" s="168">
        <v>46065</v>
      </c>
      <c r="AA123" s="166" t="s">
        <v>3763</v>
      </c>
      <c r="AB123" s="166" t="s">
        <v>3764</v>
      </c>
      <c r="AC123" s="166" t="s">
        <v>3732</v>
      </c>
      <c r="AD123" s="169">
        <v>0</v>
      </c>
      <c r="AE123" s="170">
        <v>0</v>
      </c>
      <c r="AF123" s="169" t="s">
        <v>3976</v>
      </c>
      <c r="AG123" s="166" t="s">
        <v>3854</v>
      </c>
      <c r="AH123" s="166" t="s">
        <v>4360</v>
      </c>
      <c r="AI123" s="166" t="s">
        <v>31371</v>
      </c>
      <c r="AJ123" s="166" t="s">
        <v>31372</v>
      </c>
      <c r="AK123" s="166" t="s">
        <v>477</v>
      </c>
      <c r="AL123" s="166" t="s">
        <v>31373</v>
      </c>
    </row>
    <row r="124" spans="1:38" x14ac:dyDescent="0.3">
      <c r="A12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4" s="25">
        <f ca="1">SUM((TODAY())-Table2[[#This Row],[PO Date]])</f>
        <v>2</v>
      </c>
      <c r="C124" s="25" t="str">
        <f>Table2[[#This Row],[Trim Trk: ]]</f>
        <v>23498</v>
      </c>
      <c r="D124" s="228" t="str">
        <f>CONCATENATE(Table2[[#This Row],[First Name]]," ",Table2[[#This Row],[Last name]])</f>
        <v>JUSTIN GREENE</v>
      </c>
      <c r="E124" s="229" t="str">
        <f>IFERROR(VLOOKUP(Table2[[#This Row],[Rental under Name: ]], 'TPMS-Auto'!C:G,5,0),"RESEARCH!!")</f>
        <v>JGREENE</v>
      </c>
      <c r="F124" s="228" t="str">
        <f>IFERROR(VLOOKUP(Table2[[#This Row],[Trim Trk: ]],'TPMS-Auto'!A:C, 3, 0), "Not assigned in TPMS!!")</f>
        <v>JUSTIN GREENE</v>
      </c>
      <c r="G124" s="229" t="str">
        <f>IFERROR(VLOOKUP(Table2[[#This Row],[Trim Trk: ]],'TPMS-Auto'!A:G, 7, 0), "Not assigned in TPMS!!")</f>
        <v>JGREENE</v>
      </c>
      <c r="H124" s="69" t="str">
        <f>IFERROR(VLOOKUP(Table2[[#This Row],[Trim Trk: ]],'TPMS-Auto'!A:Y, 25, 0), "Not assigned in TPMS!!")</f>
        <v>1928 CHEVY WAY</v>
      </c>
      <c r="I1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4" s="229" t="str">
        <f>IF(N124=N123, "Yes", "No")</f>
        <v>No</v>
      </c>
      <c r="K124" s="229" t="str">
        <f>IFERROR(VLOOKUP(Table2[[#This Row],[Trim Trk: ]], Enterprise!A:AL, 25, 0),"NotonEnterpriseReporting")</f>
        <v>OPEN</v>
      </c>
      <c r="L12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4" s="229" t="str">
        <f>IF(Table2[[#This Row],[Rental Vendor]]="ENTERPRISE RENT-A-CAR INC.", "Enterprise", IF(Table2[[#This Row],[Rental Vendor]]="ENTERPRISE TOLLS/TOLL CHARGES", "Enterprise", "NotEnterprise"))</f>
        <v>Enterprise</v>
      </c>
      <c r="N124" s="228" t="str">
        <f>LEFT(Table2[[#This Row],[Vehicle Number]],5)</f>
        <v>23498</v>
      </c>
      <c r="O124" s="166" t="s">
        <v>209</v>
      </c>
      <c r="P124" s="166" t="s">
        <v>13396</v>
      </c>
      <c r="Q124" s="166" t="s">
        <v>3751</v>
      </c>
      <c r="R124" s="166" t="s">
        <v>3735</v>
      </c>
      <c r="S124" s="166" t="s">
        <v>4893</v>
      </c>
      <c r="T124" s="166" t="s">
        <v>13401</v>
      </c>
      <c r="U124" s="166" t="s">
        <v>13400</v>
      </c>
      <c r="V124" s="166" t="s">
        <v>4975</v>
      </c>
      <c r="W124" s="166" t="s">
        <v>416</v>
      </c>
      <c r="X124" s="167">
        <v>116689289</v>
      </c>
      <c r="Y124" s="167">
        <v>117041840</v>
      </c>
      <c r="Z124" s="168">
        <v>46084</v>
      </c>
      <c r="AA124" s="166" t="s">
        <v>3730</v>
      </c>
      <c r="AB124" s="166" t="s">
        <v>3731</v>
      </c>
      <c r="AC124" s="166" t="s">
        <v>3732</v>
      </c>
      <c r="AD124" s="169">
        <v>686</v>
      </c>
      <c r="AE124" s="170">
        <v>7</v>
      </c>
      <c r="AF124" s="169">
        <v>98</v>
      </c>
      <c r="AG124" s="166" t="s">
        <v>3854</v>
      </c>
      <c r="AH124" s="166"/>
      <c r="AI124" s="166"/>
      <c r="AJ124" s="166"/>
      <c r="AK124" s="166"/>
      <c r="AL124" s="166"/>
    </row>
    <row r="125" spans="1:38" x14ac:dyDescent="0.3">
      <c r="A12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25" s="25">
        <f ca="1">SUM((TODAY())-Table2[[#This Row],[PO Date]])</f>
        <v>14</v>
      </c>
      <c r="C125" s="25" t="str">
        <f>Table2[[#This Row],[Trim Trk: ]]</f>
        <v>23540</v>
      </c>
      <c r="D125" s="228" t="str">
        <f>CONCATENATE(Table2[[#This Row],[First Name]]," ",Table2[[#This Row],[Last name]])</f>
        <v>JOSH STEWART</v>
      </c>
      <c r="E125" s="229" t="str">
        <f>IFERROR(VLOOKUP(Table2[[#This Row],[Rental under Name: ]], 'TPMS-Auto'!C:G,5,0),"RESEARCH!!")</f>
        <v>JSTEWA5</v>
      </c>
      <c r="F125" s="228" t="str">
        <f>IFERROR(VLOOKUP(Table2[[#This Row],[Trim Trk: ]],'TPMS-Auto'!A:C, 3, 0), "Not assigned in TPMS!!")</f>
        <v>JOSH STEWART</v>
      </c>
      <c r="G125" s="229" t="str">
        <f>IFERROR(VLOOKUP(Table2[[#This Row],[Trim Trk: ]],'TPMS-Auto'!A:G, 7, 0), "Not assigned in TPMS!!")</f>
        <v>JSTEWA5</v>
      </c>
      <c r="H125" s="69" t="str">
        <f>IFERROR(VLOOKUP(Table2[[#This Row],[Trim Trk: ]],'TPMS-Auto'!A:Y, 25, 0), "Not assigned in TPMS!!")</f>
        <v>Not on HR File</v>
      </c>
      <c r="I1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5" s="229" t="str">
        <f>IF(N125=N124, "Yes", "No")</f>
        <v>No</v>
      </c>
      <c r="K125" s="229" t="str">
        <f>IFERROR(VLOOKUP(Table2[[#This Row],[Trim Trk: ]], Enterprise!A:AL, 25, 0),"NotonEnterpriseReporting")</f>
        <v>OPEN</v>
      </c>
      <c r="L12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5" s="229" t="str">
        <f>IF(Table2[[#This Row],[Rental Vendor]]="ENTERPRISE RENT-A-CAR INC.", "Enterprise", IF(Table2[[#This Row],[Rental Vendor]]="ENTERPRISE TOLLS/TOLL CHARGES", "Enterprise", "NotEnterprise"))</f>
        <v>Enterprise</v>
      </c>
      <c r="N125" s="228" t="str">
        <f>LEFT(Table2[[#This Row],[Vehicle Number]],5)</f>
        <v>23540</v>
      </c>
      <c r="O125" s="166" t="s">
        <v>209</v>
      </c>
      <c r="P125" s="166" t="s">
        <v>3368</v>
      </c>
      <c r="Q125" s="166" t="s">
        <v>3751</v>
      </c>
      <c r="R125" s="166" t="s">
        <v>3801</v>
      </c>
      <c r="S125" s="166" t="s">
        <v>4186</v>
      </c>
      <c r="T125" s="166" t="s">
        <v>4187</v>
      </c>
      <c r="U125" s="166" t="s">
        <v>3370</v>
      </c>
      <c r="V125" s="166" t="s">
        <v>3374</v>
      </c>
      <c r="W125" s="166" t="s">
        <v>773</v>
      </c>
      <c r="X125" s="167">
        <v>116450627</v>
      </c>
      <c r="Y125" s="167">
        <v>116802233</v>
      </c>
      <c r="Z125" s="168">
        <v>46072</v>
      </c>
      <c r="AA125" s="166" t="s">
        <v>3730</v>
      </c>
      <c r="AB125" s="166" t="s">
        <v>3731</v>
      </c>
      <c r="AC125" s="166" t="s">
        <v>3732</v>
      </c>
      <c r="AD125" s="169">
        <v>650</v>
      </c>
      <c r="AE125" s="170">
        <v>11</v>
      </c>
      <c r="AF125" s="169">
        <v>59.09</v>
      </c>
      <c r="AG125" s="166" t="s">
        <v>3854</v>
      </c>
      <c r="AH125" s="166"/>
      <c r="AI125" s="166"/>
      <c r="AJ125" s="166"/>
      <c r="AK125" s="166"/>
      <c r="AL125" s="166"/>
    </row>
    <row r="126" spans="1:38" x14ac:dyDescent="0.3">
      <c r="A126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26" s="25">
        <f ca="1">SUM((TODAY())-Table2[[#This Row],[PO Date]])</f>
        <v>15</v>
      </c>
      <c r="C126" s="25" t="str">
        <f>Table2[[#This Row],[Trim Trk: ]]</f>
        <v>23548</v>
      </c>
      <c r="D126" s="228" t="str">
        <f>CONCATENATE(Table2[[#This Row],[First Name]]," ",Table2[[#This Row],[Last name]])</f>
        <v>ROBERT GADSON</v>
      </c>
      <c r="E126" s="229" t="str">
        <f>IFERROR(VLOOKUP(Table2[[#This Row],[Rental under Name: ]], 'TPMS-Auto'!C:G,5,0),"RESEARCH!!")</f>
        <v>RGADSON</v>
      </c>
      <c r="F126" s="228" t="str">
        <f>IFERROR(VLOOKUP(Table2[[#This Row],[Trim Trk: ]],'TPMS-Auto'!A:C, 3, 0), "Not assigned in TPMS!!")</f>
        <v>ROBERT GADSON</v>
      </c>
      <c r="G126" s="229" t="str">
        <f>IFERROR(VLOOKUP(Table2[[#This Row],[Trim Trk: ]],'TPMS-Auto'!A:G, 7, 0), "Not assigned in TPMS!!")</f>
        <v>RGADSON</v>
      </c>
      <c r="H126" s="69" t="str">
        <f>IFERROR(VLOOKUP(Table2[[#This Row],[Trim Trk: ]],'TPMS-Auto'!A:Y, 25, 0), "Not assigned in TPMS!!")</f>
        <v>Not on HR File</v>
      </c>
      <c r="I1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6" s="229" t="str">
        <f>IF(N126=N125, "Yes", "No")</f>
        <v>No</v>
      </c>
      <c r="K126" s="229" t="str">
        <f>IFERROR(VLOOKUP(Table2[[#This Row],[Trim Trk: ]], Enterprise!A:AL, 25, 0),"NotonEnterpriseReporting")</f>
        <v>OPEN</v>
      </c>
      <c r="L12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6" s="229" t="str">
        <f>IF(Table2[[#This Row],[Rental Vendor]]="ENTERPRISE RENT-A-CAR INC.", "Enterprise", IF(Table2[[#This Row],[Rental Vendor]]="ENTERPRISE TOLLS/TOLL CHARGES", "Enterprise", "NotEnterprise"))</f>
        <v>Enterprise</v>
      </c>
      <c r="N126" s="228" t="str">
        <f>LEFT(Table2[[#This Row],[Vehicle Number]],5)</f>
        <v>23548</v>
      </c>
      <c r="O126" s="166" t="s">
        <v>209</v>
      </c>
      <c r="P126" s="166" t="s">
        <v>2168</v>
      </c>
      <c r="Q126" s="166" t="s">
        <v>3751</v>
      </c>
      <c r="R126" s="166" t="s">
        <v>4089</v>
      </c>
      <c r="S126" s="166" t="s">
        <v>4188</v>
      </c>
      <c r="T126" s="166" t="s">
        <v>4189</v>
      </c>
      <c r="U126" s="166" t="s">
        <v>2673</v>
      </c>
      <c r="V126" s="166" t="s">
        <v>4190</v>
      </c>
      <c r="W126" s="166" t="s">
        <v>575</v>
      </c>
      <c r="X126" s="167">
        <v>116431417</v>
      </c>
      <c r="Y126" s="167">
        <v>116782859</v>
      </c>
      <c r="Z126" s="168">
        <v>46071</v>
      </c>
      <c r="AA126" s="166" t="s">
        <v>3730</v>
      </c>
      <c r="AB126" s="166" t="s">
        <v>3731</v>
      </c>
      <c r="AC126" s="166" t="s">
        <v>3732</v>
      </c>
      <c r="AD126" s="169">
        <v>1066.52</v>
      </c>
      <c r="AE126" s="170">
        <v>14</v>
      </c>
      <c r="AF126" s="169">
        <v>76.180000000000007</v>
      </c>
      <c r="AG126" s="166" t="s">
        <v>3854</v>
      </c>
      <c r="AH126" s="166"/>
      <c r="AI126" s="166"/>
      <c r="AJ126" s="166"/>
      <c r="AK126" s="166"/>
      <c r="AL126" s="166"/>
    </row>
    <row r="127" spans="1:38" x14ac:dyDescent="0.3">
      <c r="A12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7" s="25">
        <f ca="1">SUM((TODAY())-Table2[[#This Row],[PO Date]])</f>
        <v>9</v>
      </c>
      <c r="C127" s="25" t="str">
        <f>Table2[[#This Row],[Trim Trk: ]]</f>
        <v>23548</v>
      </c>
      <c r="D127" s="228" t="str">
        <f>CONCATENATE(Table2[[#This Row],[First Name]]," ",Table2[[#This Row],[Last name]])</f>
        <v>ROBERT GADSON</v>
      </c>
      <c r="E127" s="229" t="str">
        <f>IFERROR(VLOOKUP(Table2[[#This Row],[Rental under Name: ]], 'TPMS-Auto'!C:G,5,0),"RESEARCH!!")</f>
        <v>RGADSON</v>
      </c>
      <c r="F127" s="228" t="str">
        <f>IFERROR(VLOOKUP(Table2[[#This Row],[Trim Trk: ]],'TPMS-Auto'!A:C, 3, 0), "Not assigned in TPMS!!")</f>
        <v>ROBERT GADSON</v>
      </c>
      <c r="G127" s="229" t="str">
        <f>IFERROR(VLOOKUP(Table2[[#This Row],[Trim Trk: ]],'TPMS-Auto'!A:G, 7, 0), "Not assigned in TPMS!!")</f>
        <v>RGADSON</v>
      </c>
      <c r="H127" s="69" t="str">
        <f>IFERROR(VLOOKUP(Table2[[#This Row],[Trim Trk: ]],'TPMS-Auto'!A:Y, 25, 0), "Not assigned in TPMS!!")</f>
        <v>Not on HR File</v>
      </c>
      <c r="I1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7" s="229" t="str">
        <f>IF(N127=N126, "Yes", "No")</f>
        <v>Yes</v>
      </c>
      <c r="K127" s="229" t="str">
        <f>IFERROR(VLOOKUP(Table2[[#This Row],[Trim Trk: ]], Enterprise!A:AL, 25, 0),"NotonEnterpriseReporting")</f>
        <v>OPEN</v>
      </c>
      <c r="L12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7" s="229" t="str">
        <f>IF(Table2[[#This Row],[Rental Vendor]]="ENTERPRISE RENT-A-CAR INC.", "Enterprise", IF(Table2[[#This Row],[Rental Vendor]]="ENTERPRISE TOLLS/TOLL CHARGES", "Enterprise", "NotEnterprise"))</f>
        <v>Enterprise</v>
      </c>
      <c r="N127" s="228" t="str">
        <f>LEFT(Table2[[#This Row],[Vehicle Number]],5)</f>
        <v>23548</v>
      </c>
      <c r="O127" s="166" t="s">
        <v>209</v>
      </c>
      <c r="P127" s="166" t="s">
        <v>2168</v>
      </c>
      <c r="Q127" s="166" t="s">
        <v>3751</v>
      </c>
      <c r="R127" s="166" t="s">
        <v>4089</v>
      </c>
      <c r="S127" s="166" t="s">
        <v>4188</v>
      </c>
      <c r="T127" s="166" t="s">
        <v>4189</v>
      </c>
      <c r="U127" s="166" t="s">
        <v>2673</v>
      </c>
      <c r="V127" s="166" t="s">
        <v>4190</v>
      </c>
      <c r="W127" s="166" t="s">
        <v>575</v>
      </c>
      <c r="X127" s="167">
        <v>116577557</v>
      </c>
      <c r="Y127" s="167">
        <v>116928850</v>
      </c>
      <c r="Z127" s="168">
        <v>46077</v>
      </c>
      <c r="AA127" s="166" t="s">
        <v>3730</v>
      </c>
      <c r="AB127" s="166" t="s">
        <v>3731</v>
      </c>
      <c r="AC127" s="166" t="s">
        <v>3732</v>
      </c>
      <c r="AD127" s="169">
        <v>490</v>
      </c>
      <c r="AE127" s="170">
        <v>14</v>
      </c>
      <c r="AF127" s="169">
        <v>35</v>
      </c>
      <c r="AG127" s="166" t="s">
        <v>3854</v>
      </c>
      <c r="AH127" s="166"/>
      <c r="AI127" s="166"/>
      <c r="AJ127" s="166"/>
      <c r="AK127" s="166"/>
      <c r="AL127" s="166"/>
    </row>
    <row r="128" spans="1:38" x14ac:dyDescent="0.3">
      <c r="A12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8" s="25">
        <f ca="1">SUM((TODAY())-Table2[[#This Row],[PO Date]])</f>
        <v>9</v>
      </c>
      <c r="C128" s="25" t="str">
        <f>Table2[[#This Row],[Trim Trk: ]]</f>
        <v>23571</v>
      </c>
      <c r="D128" s="228" t="str">
        <f>CONCATENATE(Table2[[#This Row],[First Name]]," ",Table2[[#This Row],[Last name]])</f>
        <v>SEAN JOHNSON</v>
      </c>
      <c r="E128" s="229" t="str">
        <f>IFERROR(VLOOKUP(Table2[[#This Row],[Rental under Name: ]], 'TPMS-Auto'!C:G,5,0),"RESEARCH!!")</f>
        <v>RESEARCH!!</v>
      </c>
      <c r="F128" s="228" t="str">
        <f>IFERROR(VLOOKUP(Table2[[#This Row],[Trim Trk: ]],'TPMS-Auto'!A:C, 3, 0), "Not assigned in TPMS!!")</f>
        <v>COLE PICKFORD</v>
      </c>
      <c r="G128" s="229" t="str">
        <f>IFERROR(VLOOKUP(Table2[[#This Row],[Trim Trk: ]],'TPMS-Auto'!A:G, 7, 0), "Not assigned in TPMS!!")</f>
        <v>CPICKFO</v>
      </c>
      <c r="H128" s="69" t="str">
        <f>IFERROR(VLOOKUP(Table2[[#This Row],[Trim Trk: ]],'TPMS-Auto'!A:Y, 25, 0), "Not assigned in TPMS!!")</f>
        <v>Not on HR File</v>
      </c>
      <c r="I1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8" s="229" t="str">
        <f>IF(N128=N127, "Yes", "No")</f>
        <v>No</v>
      </c>
      <c r="K128" s="229" t="str">
        <f>IFERROR(VLOOKUP(Table2[[#This Row],[Trim Trk: ]], Enterprise!A:AL, 25, 0),"NotonEnterpriseReporting")</f>
        <v>OPEN</v>
      </c>
      <c r="L12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8" s="229" t="str">
        <f>IF(Table2[[#This Row],[Rental Vendor]]="ENTERPRISE RENT-A-CAR INC.", "Enterprise", IF(Table2[[#This Row],[Rental Vendor]]="ENTERPRISE TOLLS/TOLL CHARGES", "Enterprise", "NotEnterprise"))</f>
        <v>Enterprise</v>
      </c>
      <c r="N128" s="228" t="str">
        <f>LEFT(Table2[[#This Row],[Vehicle Number]],5)</f>
        <v>23571</v>
      </c>
      <c r="O128" s="166" t="s">
        <v>209</v>
      </c>
      <c r="P128" s="166" t="s">
        <v>506</v>
      </c>
      <c r="Q128" s="166" t="s">
        <v>3751</v>
      </c>
      <c r="R128" s="166" t="s">
        <v>3801</v>
      </c>
      <c r="S128" s="166" t="s">
        <v>4191</v>
      </c>
      <c r="T128" s="166" t="s">
        <v>3817</v>
      </c>
      <c r="U128" s="166" t="s">
        <v>4192</v>
      </c>
      <c r="V128" s="166" t="s">
        <v>4193</v>
      </c>
      <c r="W128" s="166" t="s">
        <v>250</v>
      </c>
      <c r="X128" s="167">
        <v>116564934</v>
      </c>
      <c r="Y128" s="167">
        <v>116916176</v>
      </c>
      <c r="Z128" s="168">
        <v>46077</v>
      </c>
      <c r="AA128" s="166" t="s">
        <v>3730</v>
      </c>
      <c r="AB128" s="166" t="s">
        <v>3731</v>
      </c>
      <c r="AC128" s="166" t="s">
        <v>3732</v>
      </c>
      <c r="AD128" s="169">
        <v>990</v>
      </c>
      <c r="AE128" s="170">
        <v>11</v>
      </c>
      <c r="AF128" s="169">
        <v>90</v>
      </c>
      <c r="AG128" s="166" t="s">
        <v>3854</v>
      </c>
      <c r="AH128" s="166"/>
      <c r="AI128" s="166"/>
      <c r="AJ128" s="166"/>
      <c r="AK128" s="166"/>
      <c r="AL128" s="166"/>
    </row>
    <row r="129" spans="1:38" x14ac:dyDescent="0.3">
      <c r="A12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9" s="25">
        <f ca="1">SUM((TODAY())-Table2[[#This Row],[PO Date]])</f>
        <v>8</v>
      </c>
      <c r="C129" s="25" t="str">
        <f>Table2[[#This Row],[Trim Trk: ]]</f>
        <v>23584</v>
      </c>
      <c r="D129" s="228" t="str">
        <f>CONCATENATE(Table2[[#This Row],[First Name]]," ",Table2[[#This Row],[Last name]])</f>
        <v>ALLAN EMERSON</v>
      </c>
      <c r="E129" s="229" t="str">
        <f>IFERROR(VLOOKUP(Table2[[#This Row],[Rental under Name: ]], 'TPMS-Auto'!C:G,5,0),"RESEARCH!!")</f>
        <v>RESEARCH!!</v>
      </c>
      <c r="F129" s="228" t="str">
        <f>IFERROR(VLOOKUP(Table2[[#This Row],[Trim Trk: ]],'TPMS-Auto'!A:C, 3, 0), "Not assigned in TPMS!!")</f>
        <v>Not assigned in TPMS!!</v>
      </c>
      <c r="G129" s="229" t="str">
        <f>IFERROR(VLOOKUP(Table2[[#This Row],[Trim Trk: ]],'TPMS-Auto'!A:G, 7, 0), "Not assigned in TPMS!!")</f>
        <v>Not assigned in TPMS!!</v>
      </c>
      <c r="H129" s="69" t="str">
        <f>IFERROR(VLOOKUP(Table2[[#This Row],[Trim Trk: ]],'TPMS-Auto'!A:Y, 25, 0), "Not assigned in TPMS!!")</f>
        <v>Not assigned in TPMS!!</v>
      </c>
      <c r="I1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29" s="229" t="str">
        <f>IF(N129=N128, "Yes", "No")</f>
        <v>No</v>
      </c>
      <c r="K129" s="229" t="str">
        <f>IFERROR(VLOOKUP(Table2[[#This Row],[Trim Trk: ]], Enterprise!A:AL, 25, 0),"NotonEnterpriseReporting")</f>
        <v>NotonEnterpriseReporting</v>
      </c>
      <c r="L129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129" s="229" t="str">
        <f>IF(Table2[[#This Row],[Rental Vendor]]="ENTERPRISE RENT-A-CAR INC.", "Enterprise", IF(Table2[[#This Row],[Rental Vendor]]="ENTERPRISE TOLLS/TOLL CHARGES", "Enterprise", "NotEnterprise"))</f>
        <v>NotEnterprise</v>
      </c>
      <c r="N129" s="228" t="str">
        <f>LEFT(Table2[[#This Row],[Vehicle Number]],5)</f>
        <v>23584</v>
      </c>
      <c r="O129" s="166" t="s">
        <v>209</v>
      </c>
      <c r="P129" s="166" t="s">
        <v>3819</v>
      </c>
      <c r="Q129" s="166" t="s">
        <v>3751</v>
      </c>
      <c r="R129" s="166" t="s">
        <v>3735</v>
      </c>
      <c r="S129" s="166" t="s">
        <v>3820</v>
      </c>
      <c r="T129" s="166" t="s">
        <v>3821</v>
      </c>
      <c r="U129" s="166"/>
      <c r="V129" s="166" t="s">
        <v>3822</v>
      </c>
      <c r="W129" s="166" t="s">
        <v>260</v>
      </c>
      <c r="X129" s="167">
        <v>116602792</v>
      </c>
      <c r="Y129" s="167">
        <v>116954947</v>
      </c>
      <c r="Z129" s="168">
        <v>46078</v>
      </c>
      <c r="AA129" s="166" t="s">
        <v>3730</v>
      </c>
      <c r="AB129" s="166" t="s">
        <v>3731</v>
      </c>
      <c r="AC129" s="166" t="s">
        <v>3732</v>
      </c>
      <c r="AD129" s="169">
        <v>952</v>
      </c>
      <c r="AE129" s="170">
        <v>14</v>
      </c>
      <c r="AF129" s="169">
        <v>68</v>
      </c>
      <c r="AG129" s="166" t="s">
        <v>3733</v>
      </c>
      <c r="AH129" s="166"/>
      <c r="AI129" s="166"/>
      <c r="AJ129" s="166"/>
      <c r="AK129" s="166"/>
      <c r="AL129" s="166"/>
    </row>
    <row r="130" spans="1:38" x14ac:dyDescent="0.3">
      <c r="A13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0" s="25">
        <f ca="1">SUM((TODAY())-Table2[[#This Row],[PO Date]])</f>
        <v>51</v>
      </c>
      <c r="C130" s="25" t="str">
        <f>Table2[[#This Row],[Trim Trk: ]]</f>
        <v>23598</v>
      </c>
      <c r="D130" s="228" t="str">
        <f>CONCATENATE(Table2[[#This Row],[First Name]]," ",Table2[[#This Row],[Last name]])</f>
        <v>JAMES SHAUB</v>
      </c>
      <c r="E130" s="229" t="str">
        <f>IFERROR(VLOOKUP(Table2[[#This Row],[Rental under Name: ]], 'TPMS-Auto'!C:G,5,0),"RESEARCH!!")</f>
        <v>JSHAUB0</v>
      </c>
      <c r="F130" s="228" t="str">
        <f>IFERROR(VLOOKUP(Table2[[#This Row],[Trim Trk: ]],'TPMS-Auto'!A:C, 3, 0), "Not assigned in TPMS!!")</f>
        <v>JAMES SHAUB</v>
      </c>
      <c r="G130" s="229" t="str">
        <f>IFERROR(VLOOKUP(Table2[[#This Row],[Trim Trk: ]],'TPMS-Auto'!A:G, 7, 0), "Not assigned in TPMS!!")</f>
        <v>JSHAUB0</v>
      </c>
      <c r="H130" s="69" t="str">
        <f>IFERROR(VLOOKUP(Table2[[#This Row],[Trim Trk: ]],'TPMS-Auto'!A:Y, 25, 0), "Not assigned in TPMS!!")</f>
        <v>836 PENNY LANE</v>
      </c>
      <c r="I1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0" s="229" t="str">
        <f>IF(N130=N129, "Yes", "No")</f>
        <v>No</v>
      </c>
      <c r="K130" s="229" t="str">
        <f>IFERROR(VLOOKUP(Table2[[#This Row],[Trim Trk: ]], Enterprise!A:AL, 25, 0),"NotonEnterpriseReporting")</f>
        <v>NotonEnterpriseReporting</v>
      </c>
      <c r="L13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0" s="229" t="str">
        <f>IF(Table2[[#This Row],[Rental Vendor]]="ENTERPRISE RENT-A-CAR INC.", "Enterprise", IF(Table2[[#This Row],[Rental Vendor]]="ENTERPRISE TOLLS/TOLL CHARGES", "Enterprise", "NotEnterprise"))</f>
        <v>Enterprise</v>
      </c>
      <c r="N130" s="228" t="str">
        <f>LEFT(Table2[[#This Row],[Vehicle Number]],5)</f>
        <v>23598</v>
      </c>
      <c r="O130" s="166" t="s">
        <v>209</v>
      </c>
      <c r="P130" s="166" t="s">
        <v>1947</v>
      </c>
      <c r="Q130" s="166" t="s">
        <v>3751</v>
      </c>
      <c r="R130" s="166" t="s">
        <v>4198</v>
      </c>
      <c r="S130" s="166" t="s">
        <v>3968</v>
      </c>
      <c r="T130" s="166" t="s">
        <v>4199</v>
      </c>
      <c r="U130" s="166" t="s">
        <v>1951</v>
      </c>
      <c r="V130" s="166" t="s">
        <v>4200</v>
      </c>
      <c r="W130" s="166" t="s">
        <v>435</v>
      </c>
      <c r="X130" s="167">
        <v>112700875</v>
      </c>
      <c r="Y130" s="167">
        <v>116025298</v>
      </c>
      <c r="Z130" s="168">
        <v>46035</v>
      </c>
      <c r="AA130" s="166" t="s">
        <v>3894</v>
      </c>
      <c r="AB130" s="166" t="s">
        <v>3895</v>
      </c>
      <c r="AC130" s="166" t="s">
        <v>3732</v>
      </c>
      <c r="AD130" s="169">
        <v>1</v>
      </c>
      <c r="AE130" s="170">
        <v>1</v>
      </c>
      <c r="AF130" s="169">
        <v>1</v>
      </c>
      <c r="AG130" s="166" t="s">
        <v>3896</v>
      </c>
      <c r="AH130" s="166"/>
      <c r="AI130" s="166"/>
      <c r="AJ130" s="166"/>
      <c r="AK130" s="166"/>
      <c r="AL130" s="166"/>
    </row>
    <row r="131" spans="1:38" x14ac:dyDescent="0.3">
      <c r="A13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1" s="25">
        <f ca="1">SUM((TODAY())-Table2[[#This Row],[PO Date]])</f>
        <v>113</v>
      </c>
      <c r="C131" s="25" t="str">
        <f>Table2[[#This Row],[Trim Trk: ]]</f>
        <v>23692</v>
      </c>
      <c r="D131" s="228" t="str">
        <f>CONCATENATE(Table2[[#This Row],[First Name]]," ",Table2[[#This Row],[Last name]])</f>
        <v>MARK CHAVEZ</v>
      </c>
      <c r="E131" s="229" t="str">
        <f>IFERROR(VLOOKUP(Table2[[#This Row],[Rental under Name: ]], 'TPMS-Auto'!C:G,5,0),"RESEARCH!!")</f>
        <v>MCHAVE0</v>
      </c>
      <c r="F131" s="228" t="str">
        <f>IFERROR(VLOOKUP(Table2[[#This Row],[Trim Trk: ]],'TPMS-Auto'!A:C, 3, 0), "Not assigned in TPMS!!")</f>
        <v>MARK CHAVEZ</v>
      </c>
      <c r="G131" s="229" t="str">
        <f>IFERROR(VLOOKUP(Table2[[#This Row],[Trim Trk: ]],'TPMS-Auto'!A:G, 7, 0), "Not assigned in TPMS!!")</f>
        <v>MCHAVE0</v>
      </c>
      <c r="H131" s="69" t="str">
        <f>IFERROR(VLOOKUP(Table2[[#This Row],[Trim Trk: ]],'TPMS-Auto'!A:Y, 25, 0), "Not assigned in TPMS!!")</f>
        <v>18202 E. PAYSON</v>
      </c>
      <c r="I1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1" s="229" t="str">
        <f>IF(N131=N130, "Yes", "No")</f>
        <v>No</v>
      </c>
      <c r="K131" s="229" t="str">
        <f>IFERROR(VLOOKUP(Table2[[#This Row],[Trim Trk: ]], Enterprise!A:AL, 25, 0),"NotonEnterpriseReporting")</f>
        <v>NotonEnterpriseReporting</v>
      </c>
      <c r="L13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1" s="229" t="str">
        <f>IF(Table2[[#This Row],[Rental Vendor]]="ENTERPRISE RENT-A-CAR INC.", "Enterprise", IF(Table2[[#This Row],[Rental Vendor]]="ENTERPRISE TOLLS/TOLL CHARGES", "Enterprise", "NotEnterprise"))</f>
        <v>Enterprise</v>
      </c>
      <c r="N131" s="228" t="str">
        <f>LEFT(Table2[[#This Row],[Vehicle Number]],5)</f>
        <v>23692</v>
      </c>
      <c r="O131" s="166" t="s">
        <v>209</v>
      </c>
      <c r="P131" s="166" t="s">
        <v>4206</v>
      </c>
      <c r="Q131" s="166" t="s">
        <v>3751</v>
      </c>
      <c r="R131" s="166" t="s">
        <v>3870</v>
      </c>
      <c r="S131" s="166" t="s">
        <v>4207</v>
      </c>
      <c r="T131" s="166" t="s">
        <v>4208</v>
      </c>
      <c r="U131" s="166" t="s">
        <v>4209</v>
      </c>
      <c r="V131" s="166" t="s">
        <v>4210</v>
      </c>
      <c r="W131" s="166" t="s">
        <v>219</v>
      </c>
      <c r="X131" s="167">
        <v>114710295</v>
      </c>
      <c r="Y131" s="167">
        <v>115040384</v>
      </c>
      <c r="Z131" s="168">
        <v>45973</v>
      </c>
      <c r="AA131" s="166" t="s">
        <v>3730</v>
      </c>
      <c r="AB131" s="166" t="s">
        <v>3731</v>
      </c>
      <c r="AC131" s="166" t="s">
        <v>3732</v>
      </c>
      <c r="AD131" s="169">
        <v>383.25</v>
      </c>
      <c r="AE131" s="170">
        <v>7</v>
      </c>
      <c r="AF131" s="169">
        <v>54.75</v>
      </c>
      <c r="AG131" s="166" t="s">
        <v>3854</v>
      </c>
      <c r="AH131" s="166" t="s">
        <v>4211</v>
      </c>
      <c r="AI131" s="166" t="s">
        <v>4212</v>
      </c>
      <c r="AJ131" s="166" t="s">
        <v>4213</v>
      </c>
      <c r="AK131" s="166" t="s">
        <v>219</v>
      </c>
      <c r="AL131" s="166" t="s">
        <v>4214</v>
      </c>
    </row>
    <row r="132" spans="1:38" x14ac:dyDescent="0.3">
      <c r="A13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2" s="25">
        <f ca="1">SUM((TODAY())-Table2[[#This Row],[PO Date]])</f>
        <v>20</v>
      </c>
      <c r="C132" s="25" t="str">
        <f>Table2[[#This Row],[Trim Trk: ]]</f>
        <v>23798</v>
      </c>
      <c r="D132" s="228" t="str">
        <f>CONCATENATE(Table2[[#This Row],[First Name]]," ",Table2[[#This Row],[Last name]])</f>
        <v>ROBERT POMNITZ</v>
      </c>
      <c r="E132" s="229" t="str">
        <f>IFERROR(VLOOKUP(Table2[[#This Row],[Rental under Name: ]], 'TPMS-Auto'!C:G,5,0),"RESEARCH!!")</f>
        <v>RPOMNIT</v>
      </c>
      <c r="F132" s="228" t="str">
        <f>IFERROR(VLOOKUP(Table2[[#This Row],[Trim Trk: ]],'TPMS-Auto'!A:C, 3, 0), "Not assigned in TPMS!!")</f>
        <v>Not assigned in TPMS!!</v>
      </c>
      <c r="G132" s="229" t="str">
        <f>IFERROR(VLOOKUP(Table2[[#This Row],[Trim Trk: ]],'TPMS-Auto'!A:G, 7, 0), "Not assigned in TPMS!!")</f>
        <v>Not assigned in TPMS!!</v>
      </c>
      <c r="H132" s="69" t="str">
        <f>IFERROR(VLOOKUP(Table2[[#This Row],[Trim Trk: ]],'TPMS-Auto'!A:Y, 25, 0), "Not assigned in TPMS!!")</f>
        <v>Not assigned in TPMS!!</v>
      </c>
      <c r="I1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2" s="229" t="str">
        <f>IF(N132=N131, "Yes", "No")</f>
        <v>No</v>
      </c>
      <c r="K132" s="229" t="str">
        <f>IFERROR(VLOOKUP(Table2[[#This Row],[Trim Trk: ]], Enterprise!A:AL, 25, 0),"NotonEnterpriseReporting")</f>
        <v>NotonEnterpriseReporting</v>
      </c>
      <c r="L13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2" s="229" t="str">
        <f>IF(Table2[[#This Row],[Rental Vendor]]="ENTERPRISE RENT-A-CAR INC.", "Enterprise", IF(Table2[[#This Row],[Rental Vendor]]="ENTERPRISE TOLLS/TOLL CHARGES", "Enterprise", "NotEnterprise"))</f>
        <v>Enterprise</v>
      </c>
      <c r="N132" s="228" t="str">
        <f>LEFT(Table2[[#This Row],[Vehicle Number]],5)</f>
        <v>23798</v>
      </c>
      <c r="O132" s="166" t="s">
        <v>209</v>
      </c>
      <c r="P132" s="166" t="s">
        <v>512</v>
      </c>
      <c r="Q132" s="166" t="s">
        <v>3751</v>
      </c>
      <c r="R132" s="166" t="s">
        <v>3948</v>
      </c>
      <c r="S132" s="166" t="s">
        <v>4188</v>
      </c>
      <c r="T132" s="166" t="s">
        <v>4215</v>
      </c>
      <c r="U132" s="166" t="s">
        <v>514</v>
      </c>
      <c r="V132" s="166" t="s">
        <v>518</v>
      </c>
      <c r="W132" s="166" t="s">
        <v>219</v>
      </c>
      <c r="X132" s="167">
        <v>113676552</v>
      </c>
      <c r="Y132" s="167">
        <v>116716736</v>
      </c>
      <c r="Z132" s="168">
        <v>46066</v>
      </c>
      <c r="AA132" s="166" t="s">
        <v>3894</v>
      </c>
      <c r="AB132" s="166" t="s">
        <v>3895</v>
      </c>
      <c r="AC132" s="166" t="s">
        <v>3732</v>
      </c>
      <c r="AD132" s="169">
        <v>1</v>
      </c>
      <c r="AE132" s="170">
        <v>1</v>
      </c>
      <c r="AF132" s="169">
        <v>1</v>
      </c>
      <c r="AG132" s="166" t="s">
        <v>3896</v>
      </c>
      <c r="AH132" s="166"/>
      <c r="AI132" s="166"/>
      <c r="AJ132" s="166"/>
      <c r="AK132" s="166"/>
      <c r="AL132" s="166"/>
    </row>
    <row r="133" spans="1:38" x14ac:dyDescent="0.3">
      <c r="A13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3" s="25">
        <f ca="1">SUM((TODAY())-Table2[[#This Row],[PO Date]])</f>
        <v>20</v>
      </c>
      <c r="C133" s="25" t="str">
        <f>Table2[[#This Row],[Trim Trk: ]]</f>
        <v>23861</v>
      </c>
      <c r="D133" s="228" t="str">
        <f>CONCATENATE(Table2[[#This Row],[First Name]]," ",Table2[[#This Row],[Last name]])</f>
        <v>TOM POREBA</v>
      </c>
      <c r="E133" s="229" t="str">
        <f>IFERROR(VLOOKUP(Table2[[#This Row],[Rental under Name: ]], 'TPMS-Auto'!C:G,5,0),"RESEARCH!!")</f>
        <v>TPOREBA</v>
      </c>
      <c r="F133" s="228" t="str">
        <f>IFERROR(VLOOKUP(Table2[[#This Row],[Trim Trk: ]],'TPMS-Auto'!A:C, 3, 0), "Not assigned in TPMS!!")</f>
        <v>TOM POREBA</v>
      </c>
      <c r="G133" s="229" t="str">
        <f>IFERROR(VLOOKUP(Table2[[#This Row],[Trim Trk: ]],'TPMS-Auto'!A:G, 7, 0), "Not assigned in TPMS!!")</f>
        <v>TPOREBA</v>
      </c>
      <c r="H133" s="69" t="str">
        <f>IFERROR(VLOOKUP(Table2[[#This Row],[Trim Trk: ]],'TPMS-Auto'!A:Y, 25, 0), "Not assigned in TPMS!!")</f>
        <v>524 BRANSON DR</v>
      </c>
      <c r="I1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3" s="229" t="str">
        <f>IF(N133=N132, "Yes", "No")</f>
        <v>No</v>
      </c>
      <c r="K133" s="229" t="str">
        <f>IFERROR(VLOOKUP(Table2[[#This Row],[Trim Trk: ]], Enterprise!A:AL, 25, 0),"NotonEnterpriseReporting")</f>
        <v>NotonEnterpriseReporting</v>
      </c>
      <c r="L13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3" s="229" t="str">
        <f>IF(Table2[[#This Row],[Rental Vendor]]="ENTERPRISE RENT-A-CAR INC.", "Enterprise", IF(Table2[[#This Row],[Rental Vendor]]="ENTERPRISE TOLLS/TOLL CHARGES", "Enterprise", "NotEnterprise"))</f>
        <v>Enterprise</v>
      </c>
      <c r="N133" s="228" t="str">
        <f>LEFT(Table2[[#This Row],[Vehicle Number]],5)</f>
        <v>23861</v>
      </c>
      <c r="O133" s="166" t="s">
        <v>209</v>
      </c>
      <c r="P133" s="166" t="s">
        <v>4220</v>
      </c>
      <c r="Q133" s="166" t="s">
        <v>3751</v>
      </c>
      <c r="R133" s="166" t="s">
        <v>3873</v>
      </c>
      <c r="S133" s="166" t="s">
        <v>3937</v>
      </c>
      <c r="T133" s="166" t="s">
        <v>4221</v>
      </c>
      <c r="U133" s="166" t="s">
        <v>4222</v>
      </c>
      <c r="V133" s="166" t="s">
        <v>3167</v>
      </c>
      <c r="W133" s="166" t="s">
        <v>250</v>
      </c>
      <c r="X133" s="167">
        <v>113803098</v>
      </c>
      <c r="Y133" s="167">
        <v>116716884</v>
      </c>
      <c r="Z133" s="168">
        <v>46066</v>
      </c>
      <c r="AA133" s="166" t="s">
        <v>3894</v>
      </c>
      <c r="AB133" s="166" t="s">
        <v>3895</v>
      </c>
      <c r="AC133" s="166" t="s">
        <v>3732</v>
      </c>
      <c r="AD133" s="169">
        <v>1</v>
      </c>
      <c r="AE133" s="170">
        <v>1</v>
      </c>
      <c r="AF133" s="169">
        <v>1</v>
      </c>
      <c r="AG133" s="166" t="s">
        <v>3896</v>
      </c>
      <c r="AH133" s="166"/>
      <c r="AI133" s="166"/>
      <c r="AJ133" s="166"/>
      <c r="AK133" s="166"/>
      <c r="AL133" s="166"/>
    </row>
    <row r="134" spans="1:38" x14ac:dyDescent="0.3">
      <c r="A13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4" s="25">
        <f ca="1">SUM((TODAY())-Table2[[#This Row],[PO Date]])</f>
        <v>13</v>
      </c>
      <c r="C134" s="25" t="str">
        <f>Table2[[#This Row],[Trim Trk: ]]</f>
        <v>23862</v>
      </c>
      <c r="D134" s="228" t="str">
        <f>CONCATENATE(Table2[[#This Row],[First Name]]," ",Table2[[#This Row],[Last name]])</f>
        <v>VAN COUCH</v>
      </c>
      <c r="E134" s="229" t="str">
        <f>IFERROR(VLOOKUP(Table2[[#This Row],[Rental under Name: ]], 'TPMS-Auto'!C:G,5,0),"RESEARCH!!")</f>
        <v>VCOUCH</v>
      </c>
      <c r="F134" s="228" t="str">
        <f>IFERROR(VLOOKUP(Table2[[#This Row],[Trim Trk: ]],'TPMS-Auto'!A:C, 3, 0), "Not assigned in TPMS!!")</f>
        <v>Not assigned in TPMS!!</v>
      </c>
      <c r="G134" s="229" t="str">
        <f>IFERROR(VLOOKUP(Table2[[#This Row],[Trim Trk: ]],'TPMS-Auto'!A:G, 7, 0), "Not assigned in TPMS!!")</f>
        <v>Not assigned in TPMS!!</v>
      </c>
      <c r="H134" s="69" t="str">
        <f>IFERROR(VLOOKUP(Table2[[#This Row],[Trim Trk: ]],'TPMS-Auto'!A:Y, 25, 0), "Not assigned in TPMS!!")</f>
        <v>Not assigned in TPMS!!</v>
      </c>
      <c r="I1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4" s="229" t="str">
        <f>IF(N134=N133, "Yes", "No")</f>
        <v>No</v>
      </c>
      <c r="K134" s="229" t="str">
        <f>IFERROR(VLOOKUP(Table2[[#This Row],[Trim Trk: ]], Enterprise!A:AL, 25, 0),"NotonEnterpriseReporting")</f>
        <v>NotonEnterpriseReporting</v>
      </c>
      <c r="L13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4" s="229" t="str">
        <f>IF(Table2[[#This Row],[Rental Vendor]]="ENTERPRISE RENT-A-CAR INC.", "Enterprise", IF(Table2[[#This Row],[Rental Vendor]]="ENTERPRISE TOLLS/TOLL CHARGES", "Enterprise", "NotEnterprise"))</f>
        <v>Enterprise</v>
      </c>
      <c r="N134" s="228" t="str">
        <f>LEFT(Table2[[#This Row],[Vehicle Number]],5)</f>
        <v>23862</v>
      </c>
      <c r="O134" s="166" t="s">
        <v>209</v>
      </c>
      <c r="P134" s="166" t="s">
        <v>4223</v>
      </c>
      <c r="Q134" s="166" t="s">
        <v>3751</v>
      </c>
      <c r="R134" s="166" t="s">
        <v>3873</v>
      </c>
      <c r="S134" s="166" t="s">
        <v>4224</v>
      </c>
      <c r="T134" s="166" t="s">
        <v>4225</v>
      </c>
      <c r="U134" s="166" t="s">
        <v>4226</v>
      </c>
      <c r="V134" s="166" t="s">
        <v>4227</v>
      </c>
      <c r="W134" s="166" t="s">
        <v>773</v>
      </c>
      <c r="X134" s="167">
        <v>113550247</v>
      </c>
      <c r="Y134" s="167">
        <v>116876044</v>
      </c>
      <c r="Z134" s="168">
        <v>46073</v>
      </c>
      <c r="AA134" s="166" t="s">
        <v>3894</v>
      </c>
      <c r="AB134" s="166" t="s">
        <v>3895</v>
      </c>
      <c r="AC134" s="166" t="s">
        <v>3732</v>
      </c>
      <c r="AD134" s="169">
        <v>1</v>
      </c>
      <c r="AE134" s="170">
        <v>1</v>
      </c>
      <c r="AF134" s="169">
        <v>1</v>
      </c>
      <c r="AG134" s="166" t="s">
        <v>3896</v>
      </c>
      <c r="AH134" s="166"/>
      <c r="AI134" s="166"/>
      <c r="AJ134" s="166"/>
      <c r="AK134" s="166"/>
      <c r="AL134" s="166"/>
    </row>
    <row r="135" spans="1:38" x14ac:dyDescent="0.3">
      <c r="A13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5" s="25">
        <f ca="1">SUM((TODAY())-Table2[[#This Row],[PO Date]])</f>
        <v>104</v>
      </c>
      <c r="C135" s="25" t="str">
        <f>Table2[[#This Row],[Trim Trk: ]]</f>
        <v>23874</v>
      </c>
      <c r="D135" s="228" t="str">
        <f>CONCATENATE(Table2[[#This Row],[First Name]]," ",Table2[[#This Row],[Last name]])</f>
        <v>LETWAN HAND</v>
      </c>
      <c r="E135" s="229" t="str">
        <f>IFERROR(VLOOKUP(Table2[[#This Row],[Rental under Name: ]], 'TPMS-Auto'!C:G,5,0),"RESEARCH!!")</f>
        <v>LHAND0</v>
      </c>
      <c r="F135" s="228" t="str">
        <f>IFERROR(VLOOKUP(Table2[[#This Row],[Trim Trk: ]],'TPMS-Auto'!A:C, 3, 0), "Not assigned in TPMS!!")</f>
        <v>LETWAN HAND</v>
      </c>
      <c r="G135" s="229" t="str">
        <f>IFERROR(VLOOKUP(Table2[[#This Row],[Trim Trk: ]],'TPMS-Auto'!A:G, 7, 0), "Not assigned in TPMS!!")</f>
        <v>LHAND0</v>
      </c>
      <c r="H135" s="69" t="str">
        <f>IFERROR(VLOOKUP(Table2[[#This Row],[Trim Trk: ]],'TPMS-Auto'!A:Y, 25, 0), "Not assigned in TPMS!!")</f>
        <v>1214 E 35TH PL.</v>
      </c>
      <c r="I1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5" s="229" t="str">
        <f>IF(N135=N134, "Yes", "No")</f>
        <v>No</v>
      </c>
      <c r="K135" s="229" t="str">
        <f>IFERROR(VLOOKUP(Table2[[#This Row],[Trim Trk: ]], Enterprise!A:AL, 25, 0),"NotonEnterpriseReporting")</f>
        <v>NotonEnterpriseReporting</v>
      </c>
      <c r="L13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5" s="229" t="str">
        <f>IF(Table2[[#This Row],[Rental Vendor]]="ENTERPRISE RENT-A-CAR INC.", "Enterprise", IF(Table2[[#This Row],[Rental Vendor]]="ENTERPRISE TOLLS/TOLL CHARGES", "Enterprise", "NotEnterprise"))</f>
        <v>Enterprise</v>
      </c>
      <c r="N135" s="228" t="str">
        <f>LEFT(Table2[[#This Row],[Vehicle Number]],5)</f>
        <v>23874</v>
      </c>
      <c r="O135" s="166" t="s">
        <v>209</v>
      </c>
      <c r="P135" s="166" t="s">
        <v>527</v>
      </c>
      <c r="Q135" s="166" t="s">
        <v>3751</v>
      </c>
      <c r="R135" s="166" t="s">
        <v>3873</v>
      </c>
      <c r="S135" s="166" t="s">
        <v>4228</v>
      </c>
      <c r="T135" s="166" t="s">
        <v>4229</v>
      </c>
      <c r="U135" s="166" t="s">
        <v>529</v>
      </c>
      <c r="V135" s="166" t="s">
        <v>4230</v>
      </c>
      <c r="W135" s="166" t="s">
        <v>773</v>
      </c>
      <c r="X135" s="167">
        <v>114017829</v>
      </c>
      <c r="Y135" s="167">
        <v>115272422</v>
      </c>
      <c r="Z135" s="168">
        <v>45982</v>
      </c>
      <c r="AA135" s="166" t="s">
        <v>3730</v>
      </c>
      <c r="AB135" s="166" t="s">
        <v>3731</v>
      </c>
      <c r="AC135" s="166" t="s">
        <v>3732</v>
      </c>
      <c r="AD135" s="169">
        <v>385</v>
      </c>
      <c r="AE135" s="170">
        <v>7</v>
      </c>
      <c r="AF135" s="169">
        <v>55</v>
      </c>
      <c r="AG135" s="166" t="s">
        <v>3854</v>
      </c>
      <c r="AH135" s="166"/>
      <c r="AI135" s="166"/>
      <c r="AJ135" s="166"/>
      <c r="AK135" s="166"/>
      <c r="AL135" s="166"/>
    </row>
    <row r="136" spans="1:38" x14ac:dyDescent="0.3">
      <c r="A13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6" s="25">
        <f ca="1">SUM((TODAY())-Table2[[#This Row],[PO Date]])</f>
        <v>7</v>
      </c>
      <c r="C136" s="25" t="str">
        <f>Table2[[#This Row],[Trim Trk: ]]</f>
        <v>23875</v>
      </c>
      <c r="D136" s="228" t="str">
        <f>CONCATENATE(Table2[[#This Row],[First Name]]," ",Table2[[#This Row],[Last name]])</f>
        <v>CHAD JONES</v>
      </c>
      <c r="E136" s="229" t="str">
        <f>IFERROR(VLOOKUP(Table2[[#This Row],[Rental under Name: ]], 'TPMS-Auto'!C:G,5,0),"RESEARCH!!")</f>
        <v>CJONES1</v>
      </c>
      <c r="F136" s="228" t="str">
        <f>IFERROR(VLOOKUP(Table2[[#This Row],[Trim Trk: ]],'TPMS-Auto'!A:C, 3, 0), "Not assigned in TPMS!!")</f>
        <v>CHAD JONES</v>
      </c>
      <c r="G136" s="229" t="str">
        <f>IFERROR(VLOOKUP(Table2[[#This Row],[Trim Trk: ]],'TPMS-Auto'!A:G, 7, 0), "Not assigned in TPMS!!")</f>
        <v>CJONES1</v>
      </c>
      <c r="H136" s="69" t="str">
        <f>IFERROR(VLOOKUP(Table2[[#This Row],[Trim Trk: ]],'TPMS-Auto'!A:Y, 25, 0), "Not assigned in TPMS!!")</f>
        <v>205 SANDRA AVE APT I1</v>
      </c>
      <c r="I1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6" s="229" t="str">
        <f>IF(N136=N135, "Yes", "No")</f>
        <v>No</v>
      </c>
      <c r="K136" s="229" t="str">
        <f>IFERROR(VLOOKUP(Table2[[#This Row],[Trim Trk: ]], Enterprise!A:AL, 25, 0),"NotonEnterpriseReporting")</f>
        <v>OPEN</v>
      </c>
      <c r="L13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6" s="229" t="str">
        <f>IF(Table2[[#This Row],[Rental Vendor]]="ENTERPRISE RENT-A-CAR INC.", "Enterprise", IF(Table2[[#This Row],[Rental Vendor]]="ENTERPRISE TOLLS/TOLL CHARGES", "Enterprise", "NotEnterprise"))</f>
        <v>Enterprise</v>
      </c>
      <c r="N136" s="228" t="str">
        <f>LEFT(Table2[[#This Row],[Vehicle Number]],5)</f>
        <v>23875</v>
      </c>
      <c r="O136" s="166" t="s">
        <v>209</v>
      </c>
      <c r="P136" s="166" t="s">
        <v>1737</v>
      </c>
      <c r="Q136" s="166" t="s">
        <v>3751</v>
      </c>
      <c r="R136" s="166" t="s">
        <v>3873</v>
      </c>
      <c r="S136" s="166" t="s">
        <v>14236</v>
      </c>
      <c r="T136" s="166" t="s">
        <v>4096</v>
      </c>
      <c r="U136" s="166" t="s">
        <v>1739</v>
      </c>
      <c r="V136" s="166" t="s">
        <v>21255</v>
      </c>
      <c r="W136" s="166" t="s">
        <v>250</v>
      </c>
      <c r="X136" s="167">
        <v>116618866</v>
      </c>
      <c r="Y136" s="167">
        <v>116971356</v>
      </c>
      <c r="Z136" s="168">
        <v>46079</v>
      </c>
      <c r="AA136" s="166" t="s">
        <v>3730</v>
      </c>
      <c r="AB136" s="166" t="s">
        <v>3731</v>
      </c>
      <c r="AC136" s="166" t="s">
        <v>3732</v>
      </c>
      <c r="AD136" s="169">
        <v>483</v>
      </c>
      <c r="AE136" s="170">
        <v>7</v>
      </c>
      <c r="AF136" s="169">
        <v>69</v>
      </c>
      <c r="AG136" s="166" t="s">
        <v>3854</v>
      </c>
      <c r="AH136" s="166"/>
      <c r="AI136" s="166"/>
      <c r="AJ136" s="166"/>
      <c r="AK136" s="166"/>
      <c r="AL136" s="166"/>
    </row>
    <row r="137" spans="1:38" x14ac:dyDescent="0.3">
      <c r="A1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7" s="25">
        <f ca="1">SUM((TODAY())-Table2[[#This Row],[PO Date]])</f>
        <v>30</v>
      </c>
      <c r="C137" s="25" t="str">
        <f>Table2[[#This Row],[Trim Trk: ]]</f>
        <v>23882</v>
      </c>
      <c r="D137" s="228" t="str">
        <f>CONCATENATE(Table2[[#This Row],[First Name]]," ",Table2[[#This Row],[Last name]])</f>
        <v>ABDUL RAQE RASHEDI</v>
      </c>
      <c r="E137" s="229" t="str">
        <f>IFERROR(VLOOKUP(Table2[[#This Row],[Rental under Name: ]], 'TPMS-Auto'!C:G,5,0),"RESEARCH!!")</f>
        <v>RESEARCH!!</v>
      </c>
      <c r="F137" s="228" t="str">
        <f>IFERROR(VLOOKUP(Table2[[#This Row],[Trim Trk: ]],'TPMS-Auto'!A:C, 3, 0), "Not assigned in TPMS!!")</f>
        <v>ABDUL RAQEEB RASHEDI</v>
      </c>
      <c r="G137" s="229" t="str">
        <f>IFERROR(VLOOKUP(Table2[[#This Row],[Trim Trk: ]],'TPMS-Auto'!A:G, 7, 0), "Not assigned in TPMS!!")</f>
        <v>ARASHED</v>
      </c>
      <c r="H137" s="69" t="str">
        <f>IFERROR(VLOOKUP(Table2[[#This Row],[Trim Trk: ]],'TPMS-Auto'!A:Y, 25, 0), "Not assigned in TPMS!!")</f>
        <v>8315 GROSS POINT RD</v>
      </c>
      <c r="I1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7" s="229" t="str">
        <f>IF(N137=N136, "Yes", "No")</f>
        <v>No</v>
      </c>
      <c r="K137" s="229" t="str">
        <f>IFERROR(VLOOKUP(Table2[[#This Row],[Trim Trk: ]], Enterprise!A:AL, 25, 0),"NotonEnterpriseReporting")</f>
        <v>NotonEnterpriseReporting</v>
      </c>
      <c r="L13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7" s="229" t="str">
        <f>IF(Table2[[#This Row],[Rental Vendor]]="ENTERPRISE RENT-A-CAR INC.", "Enterprise", IF(Table2[[#This Row],[Rental Vendor]]="ENTERPRISE TOLLS/TOLL CHARGES", "Enterprise", "NotEnterprise"))</f>
        <v>Enterprise</v>
      </c>
      <c r="N137" s="228" t="str">
        <f>LEFT(Table2[[#This Row],[Vehicle Number]],5)</f>
        <v>23882</v>
      </c>
      <c r="O137" s="166" t="s">
        <v>209</v>
      </c>
      <c r="P137" s="166" t="s">
        <v>4231</v>
      </c>
      <c r="Q137" s="166" t="s">
        <v>3751</v>
      </c>
      <c r="R137" s="166" t="s">
        <v>3873</v>
      </c>
      <c r="S137" s="166" t="s">
        <v>4232</v>
      </c>
      <c r="T137" s="166" t="s">
        <v>4233</v>
      </c>
      <c r="U137" s="166" t="s">
        <v>4234</v>
      </c>
      <c r="V137" s="166" t="s">
        <v>4235</v>
      </c>
      <c r="W137" s="166" t="s">
        <v>250</v>
      </c>
      <c r="X137" s="167">
        <v>116097806</v>
      </c>
      <c r="Y137" s="167">
        <v>116457928</v>
      </c>
      <c r="Z137" s="168">
        <v>46056</v>
      </c>
      <c r="AA137" s="166" t="s">
        <v>3730</v>
      </c>
      <c r="AB137" s="166" t="s">
        <v>3731</v>
      </c>
      <c r="AC137" s="166" t="s">
        <v>3732</v>
      </c>
      <c r="AD137" s="169">
        <v>209.1</v>
      </c>
      <c r="AE137" s="170">
        <v>3</v>
      </c>
      <c r="AF137" s="169">
        <v>69.7</v>
      </c>
      <c r="AG137" s="166" t="s">
        <v>3854</v>
      </c>
      <c r="AH137" s="166" t="s">
        <v>3783</v>
      </c>
      <c r="AI137" s="166" t="s">
        <v>4236</v>
      </c>
      <c r="AJ137" s="166" t="s">
        <v>4237</v>
      </c>
      <c r="AK137" s="166" t="s">
        <v>250</v>
      </c>
      <c r="AL137" s="166" t="s">
        <v>4238</v>
      </c>
    </row>
    <row r="138" spans="1:38" x14ac:dyDescent="0.3">
      <c r="A13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8" s="25">
        <f ca="1">SUM((TODAY())-Table2[[#This Row],[PO Date]])</f>
        <v>16</v>
      </c>
      <c r="C138" s="25" t="str">
        <f>Table2[[#This Row],[Trim Trk: ]]</f>
        <v>23895</v>
      </c>
      <c r="D138" s="228" t="str">
        <f>CONCATENATE(Table2[[#This Row],[First Name]]," ",Table2[[#This Row],[Last name]])</f>
        <v>ERIC KENNEDY</v>
      </c>
      <c r="E138" s="229" t="str">
        <f>IFERROR(VLOOKUP(Table2[[#This Row],[Rental under Name: ]], 'TPMS-Auto'!C:G,5,0),"RESEARCH!!")</f>
        <v>EKENNED</v>
      </c>
      <c r="F138" s="228" t="str">
        <f>IFERROR(VLOOKUP(Table2[[#This Row],[Trim Trk: ]],'TPMS-Auto'!A:C, 3, 0), "Not assigned in TPMS!!")</f>
        <v>ERIC KENNEDY</v>
      </c>
      <c r="G138" s="229" t="str">
        <f>IFERROR(VLOOKUP(Table2[[#This Row],[Trim Trk: ]],'TPMS-Auto'!A:G, 7, 0), "Not assigned in TPMS!!")</f>
        <v>EKENNED</v>
      </c>
      <c r="H138" s="69" t="str">
        <f>IFERROR(VLOOKUP(Table2[[#This Row],[Trim Trk: ]],'TPMS-Auto'!A:Y, 25, 0), "Not assigned in TPMS!!")</f>
        <v>230 ARTIS DRIVE</v>
      </c>
      <c r="I1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8" s="229" t="str">
        <f>IF(N138=N137, "Yes", "No")</f>
        <v>No</v>
      </c>
      <c r="K138" s="229" t="str">
        <f>IFERROR(VLOOKUP(Table2[[#This Row],[Trim Trk: ]], Enterprise!A:AL, 25, 0),"NotonEnterpriseReporting")</f>
        <v>OPEN</v>
      </c>
      <c r="L13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8" s="229" t="str">
        <f>IF(Table2[[#This Row],[Rental Vendor]]="ENTERPRISE RENT-A-CAR INC.", "Enterprise", IF(Table2[[#This Row],[Rental Vendor]]="ENTERPRISE TOLLS/TOLL CHARGES", "Enterprise", "NotEnterprise"))</f>
        <v>Enterprise</v>
      </c>
      <c r="N138" s="228" t="str">
        <f>LEFT(Table2[[#This Row],[Vehicle Number]],5)</f>
        <v>23895</v>
      </c>
      <c r="O138" s="166" t="s">
        <v>209</v>
      </c>
      <c r="P138" s="166" t="s">
        <v>3385</v>
      </c>
      <c r="Q138" s="166" t="s">
        <v>3751</v>
      </c>
      <c r="R138" s="166" t="s">
        <v>3851</v>
      </c>
      <c r="S138" s="166" t="s">
        <v>3868</v>
      </c>
      <c r="T138" s="166" t="s">
        <v>4239</v>
      </c>
      <c r="U138" s="166" t="s">
        <v>3387</v>
      </c>
      <c r="V138" s="166" t="s">
        <v>618</v>
      </c>
      <c r="W138" s="166" t="s">
        <v>619</v>
      </c>
      <c r="X138" s="167">
        <v>116407662</v>
      </c>
      <c r="Y138" s="167">
        <v>116758636</v>
      </c>
      <c r="Z138" s="168">
        <v>46070</v>
      </c>
      <c r="AA138" s="166" t="s">
        <v>3730</v>
      </c>
      <c r="AB138" s="166" t="s">
        <v>3731</v>
      </c>
      <c r="AC138" s="166" t="s">
        <v>3732</v>
      </c>
      <c r="AD138" s="169">
        <v>599.05999999999995</v>
      </c>
      <c r="AE138" s="170">
        <v>7</v>
      </c>
      <c r="AF138" s="169">
        <v>85.58</v>
      </c>
      <c r="AG138" s="166" t="s">
        <v>3854</v>
      </c>
      <c r="AH138" s="166"/>
      <c r="AI138" s="166"/>
      <c r="AJ138" s="166"/>
      <c r="AK138" s="166"/>
      <c r="AL138" s="166"/>
    </row>
    <row r="139" spans="1:38" x14ac:dyDescent="0.3">
      <c r="A13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9" s="25">
        <f ca="1">SUM((TODAY())-Table2[[#This Row],[PO Date]])</f>
        <v>14</v>
      </c>
      <c r="C139" s="25" t="str">
        <f>Table2[[#This Row],[Trim Trk: ]]</f>
        <v>23905</v>
      </c>
      <c r="D139" s="228" t="str">
        <f>CONCATENATE(Table2[[#This Row],[First Name]]," ",Table2[[#This Row],[Last name]])</f>
        <v>DONALD WILSON</v>
      </c>
      <c r="E139" s="229" t="str">
        <f>IFERROR(VLOOKUP(Table2[[#This Row],[Rental under Name: ]], 'TPMS-Auto'!C:G,5,0),"RESEARCH!!")</f>
        <v>DWILS48</v>
      </c>
      <c r="F139" s="228" t="str">
        <f>IFERROR(VLOOKUP(Table2[[#This Row],[Trim Trk: ]],'TPMS-Auto'!A:C, 3, 0), "Not assigned in TPMS!!")</f>
        <v>DONALD WILSON</v>
      </c>
      <c r="G139" s="229" t="str">
        <f>IFERROR(VLOOKUP(Table2[[#This Row],[Trim Trk: ]],'TPMS-Auto'!A:G, 7, 0), "Not assigned in TPMS!!")</f>
        <v>DWILS48</v>
      </c>
      <c r="H139" s="69" t="str">
        <f>IFERROR(VLOOKUP(Table2[[#This Row],[Trim Trk: ]],'TPMS-Auto'!A:Y, 25, 0), "Not assigned in TPMS!!")</f>
        <v>3549 CHERRY HILL CT</v>
      </c>
      <c r="I1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9" s="229" t="str">
        <f>IF(N139=N138, "Yes", "No")</f>
        <v>No</v>
      </c>
      <c r="K139" s="229" t="str">
        <f>IFERROR(VLOOKUP(Table2[[#This Row],[Trim Trk: ]], Enterprise!A:AL, 25, 0),"NotonEnterpriseReporting")</f>
        <v>OPEN</v>
      </c>
      <c r="L13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9" s="229" t="str">
        <f>IF(Table2[[#This Row],[Rental Vendor]]="ENTERPRISE RENT-A-CAR INC.", "Enterprise", IF(Table2[[#This Row],[Rental Vendor]]="ENTERPRISE TOLLS/TOLL CHARGES", "Enterprise", "NotEnterprise"))</f>
        <v>Enterprise</v>
      </c>
      <c r="N139" s="228" t="str">
        <f>LEFT(Table2[[#This Row],[Vehicle Number]],5)</f>
        <v>23905</v>
      </c>
      <c r="O139" s="166" t="s">
        <v>209</v>
      </c>
      <c r="P139" s="166" t="s">
        <v>2180</v>
      </c>
      <c r="Q139" s="166" t="s">
        <v>3751</v>
      </c>
      <c r="R139" s="166" t="s">
        <v>3851</v>
      </c>
      <c r="S139" s="166" t="s">
        <v>4240</v>
      </c>
      <c r="T139" s="166" t="s">
        <v>4043</v>
      </c>
      <c r="U139" s="166" t="s">
        <v>2182</v>
      </c>
      <c r="V139" s="166" t="s">
        <v>2186</v>
      </c>
      <c r="W139" s="166" t="s">
        <v>541</v>
      </c>
      <c r="X139" s="167">
        <v>116462727</v>
      </c>
      <c r="Y139" s="167">
        <v>116814646</v>
      </c>
      <c r="Z139" s="168">
        <v>46072</v>
      </c>
      <c r="AA139" s="166" t="s">
        <v>3730</v>
      </c>
      <c r="AB139" s="166" t="s">
        <v>3731</v>
      </c>
      <c r="AC139" s="166" t="s">
        <v>3732</v>
      </c>
      <c r="AD139" s="169">
        <v>512.82000000000005</v>
      </c>
      <c r="AE139" s="170">
        <v>7</v>
      </c>
      <c r="AF139" s="169">
        <v>73.260000000000005</v>
      </c>
      <c r="AG139" s="166" t="s">
        <v>3854</v>
      </c>
      <c r="AH139" s="166"/>
      <c r="AI139" s="166"/>
      <c r="AJ139" s="166"/>
      <c r="AK139" s="166"/>
      <c r="AL139" s="166"/>
    </row>
    <row r="140" spans="1:38" x14ac:dyDescent="0.3">
      <c r="A14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0" s="25">
        <f ca="1">SUM((TODAY())-Table2[[#This Row],[PO Date]])</f>
        <v>5</v>
      </c>
      <c r="C140" s="25" t="str">
        <f>Table2[[#This Row],[Trim Trk: ]]</f>
        <v>23905</v>
      </c>
      <c r="D140" s="228" t="str">
        <f>CONCATENATE(Table2[[#This Row],[First Name]]," ",Table2[[#This Row],[Last name]])</f>
        <v>DONALD WILSON</v>
      </c>
      <c r="E140" s="229" t="str">
        <f>IFERROR(VLOOKUP(Table2[[#This Row],[Rental under Name: ]], 'TPMS-Auto'!C:G,5,0),"RESEARCH!!")</f>
        <v>DWILS48</v>
      </c>
      <c r="F140" s="228" t="str">
        <f>IFERROR(VLOOKUP(Table2[[#This Row],[Trim Trk: ]],'TPMS-Auto'!A:C, 3, 0), "Not assigned in TPMS!!")</f>
        <v>DONALD WILSON</v>
      </c>
      <c r="G140" s="229" t="str">
        <f>IFERROR(VLOOKUP(Table2[[#This Row],[Trim Trk: ]],'TPMS-Auto'!A:G, 7, 0), "Not assigned in TPMS!!")</f>
        <v>DWILS48</v>
      </c>
      <c r="H140" s="69" t="str">
        <f>IFERROR(VLOOKUP(Table2[[#This Row],[Trim Trk: ]],'TPMS-Auto'!A:Y, 25, 0), "Not assigned in TPMS!!")</f>
        <v>3549 CHERRY HILL CT</v>
      </c>
      <c r="I1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0" s="229" t="str">
        <f>IF(N140=N139, "Yes", "No")</f>
        <v>Yes</v>
      </c>
      <c r="K140" s="229" t="str">
        <f>IFERROR(VLOOKUP(Table2[[#This Row],[Trim Trk: ]], Enterprise!A:AL, 25, 0),"NotonEnterpriseReporting")</f>
        <v>OPEN</v>
      </c>
      <c r="L14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0" s="229" t="str">
        <f>IF(Table2[[#This Row],[Rental Vendor]]="ENTERPRISE RENT-A-CAR INC.", "Enterprise", IF(Table2[[#This Row],[Rental Vendor]]="ENTERPRISE TOLLS/TOLL CHARGES", "Enterprise", "NotEnterprise"))</f>
        <v>Enterprise</v>
      </c>
      <c r="N140" s="228" t="str">
        <f>LEFT(Table2[[#This Row],[Vehicle Number]],5)</f>
        <v>23905</v>
      </c>
      <c r="O140" s="166" t="s">
        <v>209</v>
      </c>
      <c r="P140" s="166" t="s">
        <v>2180</v>
      </c>
      <c r="Q140" s="166" t="s">
        <v>3751</v>
      </c>
      <c r="R140" s="166" t="s">
        <v>3851</v>
      </c>
      <c r="S140" s="166" t="s">
        <v>4240</v>
      </c>
      <c r="T140" s="166" t="s">
        <v>4043</v>
      </c>
      <c r="U140" s="166" t="s">
        <v>2182</v>
      </c>
      <c r="V140" s="166" t="s">
        <v>2186</v>
      </c>
      <c r="W140" s="166" t="s">
        <v>541</v>
      </c>
      <c r="X140" s="167">
        <v>116653361</v>
      </c>
      <c r="Y140" s="167">
        <v>117005916</v>
      </c>
      <c r="Z140" s="168">
        <v>46081</v>
      </c>
      <c r="AA140" s="166" t="s">
        <v>3730</v>
      </c>
      <c r="AB140" s="166" t="s">
        <v>3731</v>
      </c>
      <c r="AC140" s="166" t="s">
        <v>3732</v>
      </c>
      <c r="AD140" s="169">
        <v>366.3</v>
      </c>
      <c r="AE140" s="170">
        <v>5</v>
      </c>
      <c r="AF140" s="169">
        <v>73.260000000000005</v>
      </c>
      <c r="AG140" s="166" t="s">
        <v>3854</v>
      </c>
      <c r="AH140" s="166"/>
      <c r="AI140" s="166"/>
      <c r="AJ140" s="166"/>
      <c r="AK140" s="166"/>
      <c r="AL140" s="166"/>
    </row>
    <row r="141" spans="1:38" x14ac:dyDescent="0.3">
      <c r="A14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1" s="25">
        <f ca="1">SUM((TODAY())-Table2[[#This Row],[PO Date]])</f>
        <v>17</v>
      </c>
      <c r="C141" s="25" t="str">
        <f>Table2[[#This Row],[Trim Trk: ]]</f>
        <v>23936</v>
      </c>
      <c r="D141" s="228" t="str">
        <f>CONCATENATE(Table2[[#This Row],[First Name]]," ",Table2[[#This Row],[Last name]])</f>
        <v>RICHARD MORAN</v>
      </c>
      <c r="E141" s="229" t="str">
        <f>IFERROR(VLOOKUP(Table2[[#This Row],[Rental under Name: ]], 'TPMS-Auto'!C:G,5,0),"RESEARCH!!")</f>
        <v>RMORAN</v>
      </c>
      <c r="F141" s="228" t="str">
        <f>IFERROR(VLOOKUP(Table2[[#This Row],[Trim Trk: ]],'TPMS-Auto'!A:C, 3, 0), "Not assigned in TPMS!!")</f>
        <v>RICHARD MORAN</v>
      </c>
      <c r="G141" s="229" t="str">
        <f>IFERROR(VLOOKUP(Table2[[#This Row],[Trim Trk: ]],'TPMS-Auto'!A:G, 7, 0), "Not assigned in TPMS!!")</f>
        <v>RMORAN</v>
      </c>
      <c r="H141" s="69" t="str">
        <f>IFERROR(VLOOKUP(Table2[[#This Row],[Trim Trk: ]],'TPMS-Auto'!A:Y, 25, 0), "Not assigned in TPMS!!")</f>
        <v>2964 Devonfield av</v>
      </c>
      <c r="I1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1" s="229" t="str">
        <f>IF(N141=N140, "Yes", "No")</f>
        <v>No</v>
      </c>
      <c r="K141" s="229" t="str">
        <f>IFERROR(VLOOKUP(Table2[[#This Row],[Trim Trk: ]], Enterprise!A:AL, 25, 0),"NotonEnterpriseReporting")</f>
        <v>NotonEnterpriseReporting</v>
      </c>
      <c r="L14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1" s="229" t="str">
        <f>IF(Table2[[#This Row],[Rental Vendor]]="ENTERPRISE RENT-A-CAR INC.", "Enterprise", IF(Table2[[#This Row],[Rental Vendor]]="ENTERPRISE TOLLS/TOLL CHARGES", "Enterprise", "NotEnterprise"))</f>
        <v>Enterprise</v>
      </c>
      <c r="N141" s="228" t="str">
        <f>LEFT(Table2[[#This Row],[Vehicle Number]],5)</f>
        <v>23936</v>
      </c>
      <c r="O141" s="166" t="s">
        <v>209</v>
      </c>
      <c r="P141" s="166" t="s">
        <v>3390</v>
      </c>
      <c r="Q141" s="166" t="s">
        <v>3751</v>
      </c>
      <c r="R141" s="166" t="s">
        <v>3851</v>
      </c>
      <c r="S141" s="166" t="s">
        <v>3953</v>
      </c>
      <c r="T141" s="166" t="s">
        <v>4246</v>
      </c>
      <c r="U141" s="166" t="s">
        <v>3392</v>
      </c>
      <c r="V141" s="166" t="s">
        <v>540</v>
      </c>
      <c r="W141" s="166" t="s">
        <v>541</v>
      </c>
      <c r="X141" s="167">
        <v>116395103</v>
      </c>
      <c r="Y141" s="167">
        <v>116745996</v>
      </c>
      <c r="Z141" s="168">
        <v>46069</v>
      </c>
      <c r="AA141" s="166" t="s">
        <v>3730</v>
      </c>
      <c r="AB141" s="166" t="s">
        <v>3731</v>
      </c>
      <c r="AC141" s="166" t="s">
        <v>3732</v>
      </c>
      <c r="AD141" s="169">
        <v>455</v>
      </c>
      <c r="AE141" s="170">
        <v>7</v>
      </c>
      <c r="AF141" s="169">
        <v>65</v>
      </c>
      <c r="AG141" s="166" t="s">
        <v>3854</v>
      </c>
      <c r="AH141" s="166"/>
      <c r="AI141" s="166"/>
      <c r="AJ141" s="166"/>
      <c r="AK141" s="166"/>
      <c r="AL141" s="166"/>
    </row>
    <row r="142" spans="1:38" x14ac:dyDescent="0.3">
      <c r="A14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2" s="25">
        <f ca="1">SUM((TODAY())-Table2[[#This Row],[PO Date]])</f>
        <v>87</v>
      </c>
      <c r="C142" s="25" t="str">
        <f>Table2[[#This Row],[Trim Trk: ]]</f>
        <v>23944</v>
      </c>
      <c r="D142" s="228" t="str">
        <f>CONCATENATE(Table2[[#This Row],[First Name]]," ",Table2[[#This Row],[Last name]])</f>
        <v>ANDREW PERTTUNEN</v>
      </c>
      <c r="E142" s="229" t="str">
        <f>IFERROR(VLOOKUP(Table2[[#This Row],[Rental under Name: ]], 'TPMS-Auto'!C:G,5,0),"RESEARCH!!")</f>
        <v>APERTTU</v>
      </c>
      <c r="F142" s="228" t="str">
        <f>IFERROR(VLOOKUP(Table2[[#This Row],[Trim Trk: ]],'TPMS-Auto'!A:C, 3, 0), "Not assigned in TPMS!!")</f>
        <v>ANDREW PERTTUNEN</v>
      </c>
      <c r="G142" s="229" t="str">
        <f>IFERROR(VLOOKUP(Table2[[#This Row],[Trim Trk: ]],'TPMS-Auto'!A:G, 7, 0), "Not assigned in TPMS!!")</f>
        <v>APERTTU</v>
      </c>
      <c r="H142" s="69" t="str">
        <f>IFERROR(VLOOKUP(Table2[[#This Row],[Trim Trk: ]],'TPMS-Auto'!A:Y, 25, 0), "Not assigned in TPMS!!")</f>
        <v>Not on HR File</v>
      </c>
      <c r="I1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2" s="229" t="str">
        <f>IF(N142=N141, "Yes", "No")</f>
        <v>No</v>
      </c>
      <c r="K142" s="229" t="str">
        <f>IFERROR(VLOOKUP(Table2[[#This Row],[Trim Trk: ]], Enterprise!A:AL, 25, 0),"NotonEnterpriseReporting")</f>
        <v>NotonEnterpriseReporting</v>
      </c>
      <c r="L14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2" s="229" t="str">
        <f>IF(Table2[[#This Row],[Rental Vendor]]="ENTERPRISE RENT-A-CAR INC.", "Enterprise", IF(Table2[[#This Row],[Rental Vendor]]="ENTERPRISE TOLLS/TOLL CHARGES", "Enterprise", "NotEnterprise"))</f>
        <v>Enterprise</v>
      </c>
      <c r="N142" s="228" t="str">
        <f>LEFT(Table2[[#This Row],[Vehicle Number]],5)</f>
        <v>23944</v>
      </c>
      <c r="O142" s="166" t="s">
        <v>209</v>
      </c>
      <c r="P142" s="166" t="s">
        <v>4247</v>
      </c>
      <c r="Q142" s="166" t="s">
        <v>3751</v>
      </c>
      <c r="R142" s="166" t="s">
        <v>4077</v>
      </c>
      <c r="S142" s="166" t="s">
        <v>4248</v>
      </c>
      <c r="T142" s="166" t="s">
        <v>4249</v>
      </c>
      <c r="U142" s="166" t="s">
        <v>4250</v>
      </c>
      <c r="V142" s="166" t="s">
        <v>2269</v>
      </c>
      <c r="W142" s="166" t="s">
        <v>752</v>
      </c>
      <c r="X142" s="167">
        <v>112416055</v>
      </c>
      <c r="Y142" s="167">
        <v>115503103</v>
      </c>
      <c r="Z142" s="168">
        <v>45999</v>
      </c>
      <c r="AA142" s="166" t="s">
        <v>3894</v>
      </c>
      <c r="AB142" s="166" t="s">
        <v>3895</v>
      </c>
      <c r="AC142" s="166" t="s">
        <v>3732</v>
      </c>
      <c r="AD142" s="169">
        <v>1</v>
      </c>
      <c r="AE142" s="170">
        <v>1</v>
      </c>
      <c r="AF142" s="169">
        <v>1</v>
      </c>
      <c r="AG142" s="166" t="s">
        <v>3896</v>
      </c>
      <c r="AH142" s="166"/>
      <c r="AI142" s="166"/>
      <c r="AJ142" s="166"/>
      <c r="AK142" s="166"/>
      <c r="AL142" s="166"/>
    </row>
    <row r="143" spans="1:38" x14ac:dyDescent="0.3">
      <c r="A14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3" s="25">
        <f ca="1">SUM((TODAY())-Table2[[#This Row],[PO Date]])</f>
        <v>51</v>
      </c>
      <c r="C143" s="25" t="str">
        <f>Table2[[#This Row],[Trim Trk: ]]</f>
        <v>23944</v>
      </c>
      <c r="D143" s="228" t="str">
        <f>CONCATENATE(Table2[[#This Row],[First Name]]," ",Table2[[#This Row],[Last name]])</f>
        <v>ANDREW PERTTUNEN</v>
      </c>
      <c r="E143" s="229" t="str">
        <f>IFERROR(VLOOKUP(Table2[[#This Row],[Rental under Name: ]], 'TPMS-Auto'!C:G,5,0),"RESEARCH!!")</f>
        <v>APERTTU</v>
      </c>
      <c r="F143" s="228" t="str">
        <f>IFERROR(VLOOKUP(Table2[[#This Row],[Trim Trk: ]],'TPMS-Auto'!A:C, 3, 0), "Not assigned in TPMS!!")</f>
        <v>ANDREW PERTTUNEN</v>
      </c>
      <c r="G143" s="229" t="str">
        <f>IFERROR(VLOOKUP(Table2[[#This Row],[Trim Trk: ]],'TPMS-Auto'!A:G, 7, 0), "Not assigned in TPMS!!")</f>
        <v>APERTTU</v>
      </c>
      <c r="H143" s="69" t="str">
        <f>IFERROR(VLOOKUP(Table2[[#This Row],[Trim Trk: ]],'TPMS-Auto'!A:Y, 25, 0), "Not assigned in TPMS!!")</f>
        <v>Not on HR File</v>
      </c>
      <c r="I1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3" s="229" t="str">
        <f>IF(N143=N142, "Yes", "No")</f>
        <v>Yes</v>
      </c>
      <c r="K143" s="229" t="str">
        <f>IFERROR(VLOOKUP(Table2[[#This Row],[Trim Trk: ]], Enterprise!A:AL, 25, 0),"NotonEnterpriseReporting")</f>
        <v>NotonEnterpriseReporting</v>
      </c>
      <c r="L14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3" s="229" t="str">
        <f>IF(Table2[[#This Row],[Rental Vendor]]="ENTERPRISE RENT-A-CAR INC.", "Enterprise", IF(Table2[[#This Row],[Rental Vendor]]="ENTERPRISE TOLLS/TOLL CHARGES", "Enterprise", "NotEnterprise"))</f>
        <v>Enterprise</v>
      </c>
      <c r="N143" s="228" t="str">
        <f>LEFT(Table2[[#This Row],[Vehicle Number]],5)</f>
        <v>23944</v>
      </c>
      <c r="O143" s="166" t="s">
        <v>209</v>
      </c>
      <c r="P143" s="166" t="s">
        <v>4247</v>
      </c>
      <c r="Q143" s="166" t="s">
        <v>3751</v>
      </c>
      <c r="R143" s="166" t="s">
        <v>4077</v>
      </c>
      <c r="S143" s="166" t="s">
        <v>4248</v>
      </c>
      <c r="T143" s="166" t="s">
        <v>4249</v>
      </c>
      <c r="U143" s="166" t="s">
        <v>4250</v>
      </c>
      <c r="V143" s="166" t="s">
        <v>2269</v>
      </c>
      <c r="W143" s="166" t="s">
        <v>752</v>
      </c>
      <c r="X143" s="167">
        <v>112620322</v>
      </c>
      <c r="Y143" s="167">
        <v>116025250</v>
      </c>
      <c r="Z143" s="168">
        <v>46035</v>
      </c>
      <c r="AA143" s="166" t="s">
        <v>3894</v>
      </c>
      <c r="AB143" s="166" t="s">
        <v>3895</v>
      </c>
      <c r="AC143" s="166" t="s">
        <v>3732</v>
      </c>
      <c r="AD143" s="169">
        <v>1</v>
      </c>
      <c r="AE143" s="170">
        <v>1</v>
      </c>
      <c r="AF143" s="169">
        <v>1</v>
      </c>
      <c r="AG143" s="166" t="s">
        <v>3896</v>
      </c>
      <c r="AH143" s="166" t="s">
        <v>3903</v>
      </c>
      <c r="AI143" s="166" t="s">
        <v>4251</v>
      </c>
      <c r="AJ143" s="166" t="s">
        <v>4252</v>
      </c>
      <c r="AK143" s="166" t="s">
        <v>2926</v>
      </c>
      <c r="AL143" s="166" t="s">
        <v>4253</v>
      </c>
    </row>
    <row r="144" spans="1:38" x14ac:dyDescent="0.3">
      <c r="A144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44" s="25">
        <f ca="1">SUM((TODAY())-Table2[[#This Row],[PO Date]])</f>
        <v>22</v>
      </c>
      <c r="C144" s="25" t="str">
        <f>Table2[[#This Row],[Trim Trk: ]]</f>
        <v>23944</v>
      </c>
      <c r="D144" s="228" t="str">
        <f>CONCATENATE(Table2[[#This Row],[First Name]]," ",Table2[[#This Row],[Last name]])</f>
        <v>ANDREW PERTTUNEN</v>
      </c>
      <c r="E144" s="229" t="str">
        <f>IFERROR(VLOOKUP(Table2[[#This Row],[Rental under Name: ]], 'TPMS-Auto'!C:G,5,0),"RESEARCH!!")</f>
        <v>APERTTU</v>
      </c>
      <c r="F144" s="228" t="str">
        <f>IFERROR(VLOOKUP(Table2[[#This Row],[Trim Trk: ]],'TPMS-Auto'!A:C, 3, 0), "Not assigned in TPMS!!")</f>
        <v>ANDREW PERTTUNEN</v>
      </c>
      <c r="G144" s="229" t="str">
        <f>IFERROR(VLOOKUP(Table2[[#This Row],[Trim Trk: ]],'TPMS-Auto'!A:G, 7, 0), "Not assigned in TPMS!!")</f>
        <v>APERTTU</v>
      </c>
      <c r="H144" s="69" t="str">
        <f>IFERROR(VLOOKUP(Table2[[#This Row],[Trim Trk: ]],'TPMS-Auto'!A:Y, 25, 0), "Not assigned in TPMS!!")</f>
        <v>Not on HR File</v>
      </c>
      <c r="I1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4" s="229" t="str">
        <f>IF(N144=N143, "Yes", "No")</f>
        <v>Yes</v>
      </c>
      <c r="K144" s="229" t="str">
        <f>IFERROR(VLOOKUP(Table2[[#This Row],[Trim Trk: ]], Enterprise!A:AL, 25, 0),"NotonEnterpriseReporting")</f>
        <v>NotonEnterpriseReporting</v>
      </c>
      <c r="L14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4" s="229" t="str">
        <f>IF(Table2[[#This Row],[Rental Vendor]]="ENTERPRISE RENT-A-CAR INC.", "Enterprise", IF(Table2[[#This Row],[Rental Vendor]]="ENTERPRISE TOLLS/TOLL CHARGES", "Enterprise", "NotEnterprise"))</f>
        <v>Enterprise</v>
      </c>
      <c r="N144" s="228" t="str">
        <f>LEFT(Table2[[#This Row],[Vehicle Number]],5)</f>
        <v>23944</v>
      </c>
      <c r="O144" s="166" t="s">
        <v>209</v>
      </c>
      <c r="P144" s="166" t="s">
        <v>4247</v>
      </c>
      <c r="Q144" s="166" t="s">
        <v>3751</v>
      </c>
      <c r="R144" s="166" t="s">
        <v>4077</v>
      </c>
      <c r="S144" s="166" t="s">
        <v>4248</v>
      </c>
      <c r="T144" s="166" t="s">
        <v>4249</v>
      </c>
      <c r="U144" s="166" t="s">
        <v>4250</v>
      </c>
      <c r="V144" s="166" t="s">
        <v>2269</v>
      </c>
      <c r="W144" s="166" t="s">
        <v>752</v>
      </c>
      <c r="X144" s="167">
        <v>112620322</v>
      </c>
      <c r="Y144" s="167">
        <v>116675351</v>
      </c>
      <c r="Z144" s="168">
        <v>46064</v>
      </c>
      <c r="AA144" s="166" t="s">
        <v>3894</v>
      </c>
      <c r="AB144" s="166" t="s">
        <v>3895</v>
      </c>
      <c r="AC144" s="166" t="s">
        <v>3732</v>
      </c>
      <c r="AD144" s="169">
        <v>1</v>
      </c>
      <c r="AE144" s="170">
        <v>1</v>
      </c>
      <c r="AF144" s="169">
        <v>1</v>
      </c>
      <c r="AG144" s="166" t="s">
        <v>3896</v>
      </c>
      <c r="AH144" s="166" t="s">
        <v>3903</v>
      </c>
      <c r="AI144" s="166" t="s">
        <v>4251</v>
      </c>
      <c r="AJ144" s="166" t="s">
        <v>4252</v>
      </c>
      <c r="AK144" s="166" t="s">
        <v>2926</v>
      </c>
      <c r="AL144" s="166" t="s">
        <v>4253</v>
      </c>
    </row>
    <row r="145" spans="1:38" x14ac:dyDescent="0.3">
      <c r="A14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5" s="25">
        <f ca="1">SUM((TODAY())-Table2[[#This Row],[PO Date]])</f>
        <v>20</v>
      </c>
      <c r="C145" s="25" t="str">
        <f>Table2[[#This Row],[Trim Trk: ]]</f>
        <v>23944</v>
      </c>
      <c r="D145" s="228" t="str">
        <f>CONCATENATE(Table2[[#This Row],[First Name]]," ",Table2[[#This Row],[Last name]])</f>
        <v>ANDREW PERTTUNEN</v>
      </c>
      <c r="E145" s="229" t="str">
        <f>IFERROR(VLOOKUP(Table2[[#This Row],[Rental under Name: ]], 'TPMS-Auto'!C:G,5,0),"RESEARCH!!")</f>
        <v>APERTTU</v>
      </c>
      <c r="F145" s="228" t="str">
        <f>IFERROR(VLOOKUP(Table2[[#This Row],[Trim Trk: ]],'TPMS-Auto'!A:C, 3, 0), "Not assigned in TPMS!!")</f>
        <v>ANDREW PERTTUNEN</v>
      </c>
      <c r="G145" s="229" t="str">
        <f>IFERROR(VLOOKUP(Table2[[#This Row],[Trim Trk: ]],'TPMS-Auto'!A:G, 7, 0), "Not assigned in TPMS!!")</f>
        <v>APERTTU</v>
      </c>
      <c r="H145" s="69" t="str">
        <f>IFERROR(VLOOKUP(Table2[[#This Row],[Trim Trk: ]],'TPMS-Auto'!A:Y, 25, 0), "Not assigned in TPMS!!")</f>
        <v>Not on HR File</v>
      </c>
      <c r="I1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5" s="229" t="str">
        <f>IF(N145=N144, "Yes", "No")</f>
        <v>Yes</v>
      </c>
      <c r="K145" s="229" t="str">
        <f>IFERROR(VLOOKUP(Table2[[#This Row],[Trim Trk: ]], Enterprise!A:AL, 25, 0),"NotonEnterpriseReporting")</f>
        <v>NotonEnterpriseReporting</v>
      </c>
      <c r="L14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5" s="229" t="str">
        <f>IF(Table2[[#This Row],[Rental Vendor]]="ENTERPRISE RENT-A-CAR INC.", "Enterprise", IF(Table2[[#This Row],[Rental Vendor]]="ENTERPRISE TOLLS/TOLL CHARGES", "Enterprise", "NotEnterprise"))</f>
        <v>Enterprise</v>
      </c>
      <c r="N145" s="228" t="str">
        <f>LEFT(Table2[[#This Row],[Vehicle Number]],5)</f>
        <v>23944</v>
      </c>
      <c r="O145" s="166" t="s">
        <v>209</v>
      </c>
      <c r="P145" s="166" t="s">
        <v>4247</v>
      </c>
      <c r="Q145" s="166" t="s">
        <v>3751</v>
      </c>
      <c r="R145" s="166" t="s">
        <v>4077</v>
      </c>
      <c r="S145" s="166" t="s">
        <v>4248</v>
      </c>
      <c r="T145" s="166" t="s">
        <v>4249</v>
      </c>
      <c r="U145" s="166" t="s">
        <v>4250</v>
      </c>
      <c r="V145" s="166" t="s">
        <v>2269</v>
      </c>
      <c r="W145" s="166" t="s">
        <v>752</v>
      </c>
      <c r="X145" s="167">
        <v>112620322</v>
      </c>
      <c r="Y145" s="167">
        <v>116716785</v>
      </c>
      <c r="Z145" s="168">
        <v>46066</v>
      </c>
      <c r="AA145" s="166" t="s">
        <v>3894</v>
      </c>
      <c r="AB145" s="166" t="s">
        <v>3895</v>
      </c>
      <c r="AC145" s="166" t="s">
        <v>3732</v>
      </c>
      <c r="AD145" s="169">
        <v>1</v>
      </c>
      <c r="AE145" s="170">
        <v>1</v>
      </c>
      <c r="AF145" s="169">
        <v>1</v>
      </c>
      <c r="AG145" s="166" t="s">
        <v>3896</v>
      </c>
      <c r="AH145" s="166" t="s">
        <v>3903</v>
      </c>
      <c r="AI145" s="166" t="s">
        <v>4251</v>
      </c>
      <c r="AJ145" s="166" t="s">
        <v>4252</v>
      </c>
      <c r="AK145" s="166" t="s">
        <v>2926</v>
      </c>
      <c r="AL145" s="166" t="s">
        <v>4253</v>
      </c>
    </row>
    <row r="146" spans="1:38" x14ac:dyDescent="0.3">
      <c r="A14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6" s="25">
        <f ca="1">SUM((TODAY())-Table2[[#This Row],[PO Date]])</f>
        <v>182</v>
      </c>
      <c r="C146" s="25" t="str">
        <f>Table2[[#This Row],[Trim Trk: ]]</f>
        <v>23944</v>
      </c>
      <c r="D146" s="228" t="str">
        <f>CONCATENATE(Table2[[#This Row],[First Name]]," ",Table2[[#This Row],[Last name]])</f>
        <v>ANDREW PERTTUNEN</v>
      </c>
      <c r="E146" s="229" t="str">
        <f>IFERROR(VLOOKUP(Table2[[#This Row],[Rental under Name: ]], 'TPMS-Auto'!C:G,5,0),"RESEARCH!!")</f>
        <v>APERTTU</v>
      </c>
      <c r="F146" s="228" t="str">
        <f>IFERROR(VLOOKUP(Table2[[#This Row],[Trim Trk: ]],'TPMS-Auto'!A:C, 3, 0), "Not assigned in TPMS!!")</f>
        <v>ANDREW PERTTUNEN</v>
      </c>
      <c r="G146" s="229" t="str">
        <f>IFERROR(VLOOKUP(Table2[[#This Row],[Trim Trk: ]],'TPMS-Auto'!A:G, 7, 0), "Not assigned in TPMS!!")</f>
        <v>APERTTU</v>
      </c>
      <c r="H146" s="69" t="str">
        <f>IFERROR(VLOOKUP(Table2[[#This Row],[Trim Trk: ]],'TPMS-Auto'!A:Y, 25, 0), "Not assigned in TPMS!!")</f>
        <v>Not on HR File</v>
      </c>
      <c r="I1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6" s="229" t="str">
        <f>IF(N146=N145, "Yes", "No")</f>
        <v>Yes</v>
      </c>
      <c r="K146" s="229" t="str">
        <f>IFERROR(VLOOKUP(Table2[[#This Row],[Trim Trk: ]], Enterprise!A:AL, 25, 0),"NotonEnterpriseReporting")</f>
        <v>NotonEnterpriseReporting</v>
      </c>
      <c r="L14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6" s="229" t="str">
        <f>IF(Table2[[#This Row],[Rental Vendor]]="ENTERPRISE RENT-A-CAR INC.", "Enterprise", IF(Table2[[#This Row],[Rental Vendor]]="ENTERPRISE TOLLS/TOLL CHARGES", "Enterprise", "NotEnterprise"))</f>
        <v>Enterprise</v>
      </c>
      <c r="N146" s="228" t="str">
        <f>LEFT(Table2[[#This Row],[Vehicle Number]],5)</f>
        <v>23944</v>
      </c>
      <c r="O146" s="166" t="s">
        <v>209</v>
      </c>
      <c r="P146" s="166" t="s">
        <v>4247</v>
      </c>
      <c r="Q146" s="166" t="s">
        <v>3751</v>
      </c>
      <c r="R146" s="166" t="s">
        <v>4077</v>
      </c>
      <c r="S146" s="166" t="s">
        <v>4248</v>
      </c>
      <c r="T146" s="166" t="s">
        <v>4249</v>
      </c>
      <c r="U146" s="166" t="s">
        <v>4250</v>
      </c>
      <c r="V146" s="166" t="s">
        <v>2269</v>
      </c>
      <c r="W146" s="166" t="s">
        <v>752</v>
      </c>
      <c r="X146" s="167">
        <v>112825892</v>
      </c>
      <c r="Y146" s="167">
        <v>113836169</v>
      </c>
      <c r="Z146" s="168">
        <v>45904</v>
      </c>
      <c r="AA146" s="166" t="s">
        <v>3730</v>
      </c>
      <c r="AB146" s="166" t="s">
        <v>3731</v>
      </c>
      <c r="AC146" s="166" t="s">
        <v>3732</v>
      </c>
      <c r="AD146" s="169">
        <v>896.75</v>
      </c>
      <c r="AE146" s="170">
        <v>17</v>
      </c>
      <c r="AF146" s="169">
        <v>52.75</v>
      </c>
      <c r="AG146" s="166" t="s">
        <v>3854</v>
      </c>
      <c r="AH146" s="166" t="s">
        <v>3783</v>
      </c>
      <c r="AI146" s="166" t="s">
        <v>4254</v>
      </c>
      <c r="AJ146" s="166" t="s">
        <v>2925</v>
      </c>
      <c r="AK146" s="166" t="s">
        <v>2926</v>
      </c>
      <c r="AL146" s="166" t="s">
        <v>4255</v>
      </c>
    </row>
    <row r="147" spans="1:38" x14ac:dyDescent="0.3">
      <c r="A14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7" s="25">
        <f ca="1">SUM((TODAY())-Table2[[#This Row],[PO Date]])</f>
        <v>34</v>
      </c>
      <c r="C147" s="25" t="str">
        <f>Table2[[#This Row],[Trim Trk: ]]</f>
        <v>23944</v>
      </c>
      <c r="D147" s="228" t="str">
        <f>CONCATENATE(Table2[[#This Row],[First Name]]," ",Table2[[#This Row],[Last name]])</f>
        <v>ANDREW PERTTUNEN</v>
      </c>
      <c r="E147" s="229" t="str">
        <f>IFERROR(VLOOKUP(Table2[[#This Row],[Rental under Name: ]], 'TPMS-Auto'!C:G,5,0),"RESEARCH!!")</f>
        <v>APERTTU</v>
      </c>
      <c r="F147" s="228" t="str">
        <f>IFERROR(VLOOKUP(Table2[[#This Row],[Trim Trk: ]],'TPMS-Auto'!A:C, 3, 0), "Not assigned in TPMS!!")</f>
        <v>ANDREW PERTTUNEN</v>
      </c>
      <c r="G147" s="229" t="str">
        <f>IFERROR(VLOOKUP(Table2[[#This Row],[Trim Trk: ]],'TPMS-Auto'!A:G, 7, 0), "Not assigned in TPMS!!")</f>
        <v>APERTTU</v>
      </c>
      <c r="H147" s="69" t="str">
        <f>IFERROR(VLOOKUP(Table2[[#This Row],[Trim Trk: ]],'TPMS-Auto'!A:Y, 25, 0), "Not assigned in TPMS!!")</f>
        <v>Not on HR File</v>
      </c>
      <c r="I1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7" s="229" t="str">
        <f>IF(N147=N146, "Yes", "No")</f>
        <v>Yes</v>
      </c>
      <c r="K147" s="229" t="str">
        <f>IFERROR(VLOOKUP(Table2[[#This Row],[Trim Trk: ]], Enterprise!A:AL, 25, 0),"NotonEnterpriseReporting")</f>
        <v>NotonEnterpriseReporting</v>
      </c>
      <c r="L14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7" s="229" t="str">
        <f>IF(Table2[[#This Row],[Rental Vendor]]="ENTERPRISE RENT-A-CAR INC.", "Enterprise", IF(Table2[[#This Row],[Rental Vendor]]="ENTERPRISE TOLLS/TOLL CHARGES", "Enterprise", "NotEnterprise"))</f>
        <v>Enterprise</v>
      </c>
      <c r="N147" s="228" t="str">
        <f>LEFT(Table2[[#This Row],[Vehicle Number]],5)</f>
        <v>23944</v>
      </c>
      <c r="O147" s="166" t="s">
        <v>209</v>
      </c>
      <c r="P147" s="166" t="s">
        <v>4247</v>
      </c>
      <c r="Q147" s="166" t="s">
        <v>3751</v>
      </c>
      <c r="R147" s="166" t="s">
        <v>4077</v>
      </c>
      <c r="S147" s="166" t="s">
        <v>4248</v>
      </c>
      <c r="T147" s="166" t="s">
        <v>4249</v>
      </c>
      <c r="U147" s="166" t="s">
        <v>4250</v>
      </c>
      <c r="V147" s="166" t="s">
        <v>2269</v>
      </c>
      <c r="W147" s="166" t="s">
        <v>752</v>
      </c>
      <c r="X147" s="167">
        <v>116063335</v>
      </c>
      <c r="Y147" s="167">
        <v>116407685</v>
      </c>
      <c r="Z147" s="168">
        <v>46052</v>
      </c>
      <c r="AA147" s="166" t="s">
        <v>3730</v>
      </c>
      <c r="AB147" s="166" t="s">
        <v>3731</v>
      </c>
      <c r="AC147" s="166" t="s">
        <v>3732</v>
      </c>
      <c r="AD147" s="169">
        <v>1925</v>
      </c>
      <c r="AE147" s="170">
        <v>35</v>
      </c>
      <c r="AF147" s="169">
        <v>55</v>
      </c>
      <c r="AG147" s="166" t="s">
        <v>3854</v>
      </c>
      <c r="AH147" s="166"/>
      <c r="AI147" s="166"/>
      <c r="AJ147" s="166"/>
      <c r="AK147" s="166"/>
      <c r="AL147" s="166"/>
    </row>
    <row r="148" spans="1:38" x14ac:dyDescent="0.3">
      <c r="A14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8" s="25">
        <f ca="1">SUM((TODAY())-Table2[[#This Row],[PO Date]])</f>
        <v>164</v>
      </c>
      <c r="C148" s="25" t="str">
        <f>Table2[[#This Row],[Trim Trk: ]]</f>
        <v>23945</v>
      </c>
      <c r="D148" s="228" t="str">
        <f>CONCATENATE(Table2[[#This Row],[First Name]]," ",Table2[[#This Row],[Last name]])</f>
        <v>THOMAS DOHERTY</v>
      </c>
      <c r="E148" s="229" t="str">
        <f>IFERROR(VLOOKUP(Table2[[#This Row],[Rental under Name: ]], 'TPMS-Auto'!C:G,5,0),"RESEARCH!!")</f>
        <v>TDOHERT</v>
      </c>
      <c r="F148" s="228" t="str">
        <f>IFERROR(VLOOKUP(Table2[[#This Row],[Trim Trk: ]],'TPMS-Auto'!A:C, 3, 0), "Not assigned in TPMS!!")</f>
        <v>Not assigned in TPMS!!</v>
      </c>
      <c r="G148" s="229" t="str">
        <f>IFERROR(VLOOKUP(Table2[[#This Row],[Trim Trk: ]],'TPMS-Auto'!A:G, 7, 0), "Not assigned in TPMS!!")</f>
        <v>Not assigned in TPMS!!</v>
      </c>
      <c r="H148" s="69" t="str">
        <f>IFERROR(VLOOKUP(Table2[[#This Row],[Trim Trk: ]],'TPMS-Auto'!A:Y, 25, 0), "Not assigned in TPMS!!")</f>
        <v>Not assigned in TPMS!!</v>
      </c>
      <c r="I1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8" s="229" t="str">
        <f>IF(N148=N147, "Yes", "No")</f>
        <v>No</v>
      </c>
      <c r="K148" s="229" t="str">
        <f>IFERROR(VLOOKUP(Table2[[#This Row],[Trim Trk: ]], Enterprise!A:AL, 25, 0),"NotonEnterpriseReporting")</f>
        <v>NotonEnterpriseReporting</v>
      </c>
      <c r="L14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8" s="229" t="str">
        <f>IF(Table2[[#This Row],[Rental Vendor]]="ENTERPRISE RENT-A-CAR INC.", "Enterprise", IF(Table2[[#This Row],[Rental Vendor]]="ENTERPRISE TOLLS/TOLL CHARGES", "Enterprise", "NotEnterprise"))</f>
        <v>Enterprise</v>
      </c>
      <c r="N148" s="228" t="str">
        <f>LEFT(Table2[[#This Row],[Vehicle Number]],5)</f>
        <v>23945</v>
      </c>
      <c r="O148" s="166" t="s">
        <v>209</v>
      </c>
      <c r="P148" s="166" t="s">
        <v>4257</v>
      </c>
      <c r="Q148" s="166" t="s">
        <v>3751</v>
      </c>
      <c r="R148" s="166" t="s">
        <v>3851</v>
      </c>
      <c r="S148" s="166" t="s">
        <v>4042</v>
      </c>
      <c r="T148" s="166" t="s">
        <v>4258</v>
      </c>
      <c r="U148" s="166"/>
      <c r="V148" s="166" t="s">
        <v>4259</v>
      </c>
      <c r="W148" s="166" t="s">
        <v>541</v>
      </c>
      <c r="X148" s="167">
        <v>113253327</v>
      </c>
      <c r="Y148" s="167">
        <v>114168527</v>
      </c>
      <c r="Z148" s="168">
        <v>45922</v>
      </c>
      <c r="AA148" s="166" t="s">
        <v>3730</v>
      </c>
      <c r="AB148" s="166" t="s">
        <v>3731</v>
      </c>
      <c r="AC148" s="166" t="s">
        <v>3732</v>
      </c>
      <c r="AD148" s="169">
        <v>483</v>
      </c>
      <c r="AE148" s="170">
        <v>7</v>
      </c>
      <c r="AF148" s="169">
        <v>69</v>
      </c>
      <c r="AG148" s="166" t="s">
        <v>3854</v>
      </c>
      <c r="AH148" s="166"/>
      <c r="AI148" s="166"/>
      <c r="AJ148" s="166"/>
      <c r="AK148" s="166"/>
      <c r="AL148" s="166"/>
    </row>
    <row r="149" spans="1:38" x14ac:dyDescent="0.3">
      <c r="A14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9" s="25">
        <f ca="1">SUM((TODAY())-Table2[[#This Row],[PO Date]])</f>
        <v>120</v>
      </c>
      <c r="C149" s="25" t="str">
        <f>Table2[[#This Row],[Trim Trk: ]]</f>
        <v>24003</v>
      </c>
      <c r="D149" s="228" t="str">
        <f>CONCATENATE(Table2[[#This Row],[First Name]]," ",Table2[[#This Row],[Last name]])</f>
        <v>ANTONIO MAGANA</v>
      </c>
      <c r="E149" s="229" t="str">
        <f>IFERROR(VLOOKUP(Table2[[#This Row],[Rental under Name: ]], 'TPMS-Auto'!C:G,5,0),"RESEARCH!!")</f>
        <v>AMAGANA</v>
      </c>
      <c r="F149" s="228" t="str">
        <f>IFERROR(VLOOKUP(Table2[[#This Row],[Trim Trk: ]],'TPMS-Auto'!A:C, 3, 0), "Not assigned in TPMS!!")</f>
        <v>ANTONIO MAGANA</v>
      </c>
      <c r="G149" s="229" t="str">
        <f>IFERROR(VLOOKUP(Table2[[#This Row],[Trim Trk: ]],'TPMS-Auto'!A:G, 7, 0), "Not assigned in TPMS!!")</f>
        <v>AMAGANA</v>
      </c>
      <c r="H149" s="69" t="str">
        <f>IFERROR(VLOOKUP(Table2[[#This Row],[Trim Trk: ]],'TPMS-Auto'!A:Y, 25, 0), "Not assigned in TPMS!!")</f>
        <v>3072 EAST LOS ANGELES AVENUE</v>
      </c>
      <c r="I1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9" s="229" t="str">
        <f>IF(N149=N148, "Yes", "No")</f>
        <v>No</v>
      </c>
      <c r="K149" s="229" t="str">
        <f>IFERROR(VLOOKUP(Table2[[#This Row],[Trim Trk: ]], Enterprise!A:AL, 25, 0),"NotonEnterpriseReporting")</f>
        <v>NotonEnterpriseReporting</v>
      </c>
      <c r="L14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9" s="229" t="str">
        <f>IF(Table2[[#This Row],[Rental Vendor]]="ENTERPRISE RENT-A-CAR INC.", "Enterprise", IF(Table2[[#This Row],[Rental Vendor]]="ENTERPRISE TOLLS/TOLL CHARGES", "Enterprise", "NotEnterprise"))</f>
        <v>Enterprise</v>
      </c>
      <c r="N149" s="228" t="str">
        <f>LEFT(Table2[[#This Row],[Vehicle Number]],5)</f>
        <v>24003</v>
      </c>
      <c r="O149" s="166" t="s">
        <v>209</v>
      </c>
      <c r="P149" s="166" t="s">
        <v>4260</v>
      </c>
      <c r="Q149" s="166" t="s">
        <v>3751</v>
      </c>
      <c r="R149" s="166" t="s">
        <v>3870</v>
      </c>
      <c r="S149" s="166" t="s">
        <v>4261</v>
      </c>
      <c r="T149" s="166" t="s">
        <v>4262</v>
      </c>
      <c r="U149" s="166" t="s">
        <v>4263</v>
      </c>
      <c r="V149" s="166" t="s">
        <v>4264</v>
      </c>
      <c r="W149" s="166" t="s">
        <v>219</v>
      </c>
      <c r="X149" s="167">
        <v>114612356</v>
      </c>
      <c r="Y149" s="167">
        <v>114933327</v>
      </c>
      <c r="Z149" s="168">
        <v>45966</v>
      </c>
      <c r="AA149" s="166" t="s">
        <v>3730</v>
      </c>
      <c r="AB149" s="166" t="s">
        <v>3731</v>
      </c>
      <c r="AC149" s="166" t="s">
        <v>3732</v>
      </c>
      <c r="AD149" s="169">
        <v>497</v>
      </c>
      <c r="AE149" s="170">
        <v>7</v>
      </c>
      <c r="AF149" s="169">
        <v>71</v>
      </c>
      <c r="AG149" s="166" t="s">
        <v>3854</v>
      </c>
      <c r="AH149" s="166"/>
      <c r="AI149" s="166"/>
      <c r="AJ149" s="166"/>
      <c r="AK149" s="166"/>
      <c r="AL149" s="166"/>
    </row>
    <row r="150" spans="1:38" x14ac:dyDescent="0.3">
      <c r="A15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0" s="25">
        <f ca="1">SUM((TODAY())-Table2[[#This Row],[PO Date]])</f>
        <v>13</v>
      </c>
      <c r="C150" s="25" t="str">
        <f>Table2[[#This Row],[Trim Trk: ]]</f>
        <v>24021</v>
      </c>
      <c r="D150" s="228" t="str">
        <f>CONCATENATE(Table2[[#This Row],[First Name]]," ",Table2[[#This Row],[Last name]])</f>
        <v>ALEJANDRO ZAMBRANO ARREOLA</v>
      </c>
      <c r="E150" s="229" t="str">
        <f>IFERROR(VLOOKUP(Table2[[#This Row],[Rental under Name: ]], 'TPMS-Auto'!C:G,5,0),"RESEARCH!!")</f>
        <v>AZAMBRA</v>
      </c>
      <c r="F150" s="228" t="str">
        <f>IFERROR(VLOOKUP(Table2[[#This Row],[Trim Trk: ]],'TPMS-Auto'!A:C, 3, 0), "Not assigned in TPMS!!")</f>
        <v>ALEJANDRO ZAMBRANO ARREOLA</v>
      </c>
      <c r="G150" s="229" t="str">
        <f>IFERROR(VLOOKUP(Table2[[#This Row],[Trim Trk: ]],'TPMS-Auto'!A:G, 7, 0), "Not assigned in TPMS!!")</f>
        <v>AZAMBRA</v>
      </c>
      <c r="H150" s="69" t="str">
        <f>IFERROR(VLOOKUP(Table2[[#This Row],[Trim Trk: ]],'TPMS-Auto'!A:Y, 25, 0), "Not assigned in TPMS!!")</f>
        <v>Not on HR File</v>
      </c>
      <c r="I1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0" s="229" t="str">
        <f>IF(N150=N149, "Yes", "No")</f>
        <v>No</v>
      </c>
      <c r="K150" s="229" t="str">
        <f>IFERROR(VLOOKUP(Table2[[#This Row],[Trim Trk: ]], Enterprise!A:AL, 25, 0),"NotonEnterpriseReporting")</f>
        <v>OPEN</v>
      </c>
      <c r="L15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0" s="229" t="str">
        <f>IF(Table2[[#This Row],[Rental Vendor]]="ENTERPRISE RENT-A-CAR INC.", "Enterprise", IF(Table2[[#This Row],[Rental Vendor]]="ENTERPRISE TOLLS/TOLL CHARGES", "Enterprise", "NotEnterprise"))</f>
        <v>Enterprise</v>
      </c>
      <c r="N150" s="228" t="str">
        <f>LEFT(Table2[[#This Row],[Vehicle Number]],5)</f>
        <v>24021</v>
      </c>
      <c r="O150" s="166" t="s">
        <v>209</v>
      </c>
      <c r="P150" s="166" t="s">
        <v>552</v>
      </c>
      <c r="Q150" s="166" t="s">
        <v>3751</v>
      </c>
      <c r="R150" s="166" t="s">
        <v>3908</v>
      </c>
      <c r="S150" s="166" t="s">
        <v>4265</v>
      </c>
      <c r="T150" s="166" t="s">
        <v>4266</v>
      </c>
      <c r="U150" s="166" t="s">
        <v>555</v>
      </c>
      <c r="V150" s="166" t="s">
        <v>3397</v>
      </c>
      <c r="W150" s="166" t="s">
        <v>219</v>
      </c>
      <c r="X150" s="167">
        <v>116527721</v>
      </c>
      <c r="Y150" s="167">
        <v>116879274</v>
      </c>
      <c r="Z150" s="168">
        <v>46073</v>
      </c>
      <c r="AA150" s="166" t="s">
        <v>3730</v>
      </c>
      <c r="AB150" s="166" t="s">
        <v>3731</v>
      </c>
      <c r="AC150" s="166" t="s">
        <v>3732</v>
      </c>
      <c r="AD150" s="169">
        <v>562.30999999999995</v>
      </c>
      <c r="AE150" s="170">
        <v>147</v>
      </c>
      <c r="AF150" s="169">
        <v>3.83</v>
      </c>
      <c r="AG150" s="166" t="s">
        <v>3854</v>
      </c>
      <c r="AH150" s="166"/>
      <c r="AI150" s="166"/>
      <c r="AJ150" s="166"/>
      <c r="AK150" s="166"/>
      <c r="AL150" s="166"/>
    </row>
    <row r="151" spans="1:38" x14ac:dyDescent="0.3">
      <c r="A15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1" s="25">
        <f ca="1">SUM((TODAY())-Table2[[#This Row],[PO Date]])</f>
        <v>57</v>
      </c>
      <c r="C151" s="25" t="str">
        <f>Table2[[#This Row],[Trim Trk: ]]</f>
        <v>24056</v>
      </c>
      <c r="D151" s="228" t="str">
        <f>CONCATENATE(Table2[[#This Row],[First Name]]," ",Table2[[#This Row],[Last name]])</f>
        <v>RALPH VILLELA</v>
      </c>
      <c r="E151" s="229" t="str">
        <f>IFERROR(VLOOKUP(Table2[[#This Row],[Rental under Name: ]], 'TPMS-Auto'!C:G,5,0),"RESEARCH!!")</f>
        <v>RVILLEL</v>
      </c>
      <c r="F151" s="228" t="str">
        <f>IFERROR(VLOOKUP(Table2[[#This Row],[Trim Trk: ]],'TPMS-Auto'!A:C, 3, 0), "Not assigned in TPMS!!")</f>
        <v>Not assigned in TPMS!!</v>
      </c>
      <c r="G151" s="229" t="str">
        <f>IFERROR(VLOOKUP(Table2[[#This Row],[Trim Trk: ]],'TPMS-Auto'!A:G, 7, 0), "Not assigned in TPMS!!")</f>
        <v>Not assigned in TPMS!!</v>
      </c>
      <c r="H151" s="69" t="str">
        <f>IFERROR(VLOOKUP(Table2[[#This Row],[Trim Trk: ]],'TPMS-Auto'!A:Y, 25, 0), "Not assigned in TPMS!!")</f>
        <v>Not assigned in TPMS!!</v>
      </c>
      <c r="I1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1" s="229" t="str">
        <f>IF(N151=N150, "Yes", "No")</f>
        <v>No</v>
      </c>
      <c r="K151" s="229" t="str">
        <f>IFERROR(VLOOKUP(Table2[[#This Row],[Trim Trk: ]], Enterprise!A:AL, 25, 0),"NotonEnterpriseReporting")</f>
        <v>OPEN</v>
      </c>
      <c r="L15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1" s="229" t="str">
        <f>IF(Table2[[#This Row],[Rental Vendor]]="ENTERPRISE RENT-A-CAR INC.", "Enterprise", IF(Table2[[#This Row],[Rental Vendor]]="ENTERPRISE TOLLS/TOLL CHARGES", "Enterprise", "NotEnterprise"))</f>
        <v>Enterprise</v>
      </c>
      <c r="N151" s="228" t="str">
        <f>LEFT(Table2[[#This Row],[Vehicle Number]],5)</f>
        <v>24056</v>
      </c>
      <c r="O151" s="166" t="s">
        <v>209</v>
      </c>
      <c r="P151" s="166" t="s">
        <v>2187</v>
      </c>
      <c r="Q151" s="166" t="s">
        <v>3751</v>
      </c>
      <c r="R151" s="166" t="s">
        <v>3870</v>
      </c>
      <c r="S151" s="166" t="s">
        <v>4267</v>
      </c>
      <c r="T151" s="166" t="s">
        <v>4268</v>
      </c>
      <c r="U151" s="166" t="s">
        <v>2189</v>
      </c>
      <c r="V151" s="166" t="s">
        <v>2193</v>
      </c>
      <c r="W151" s="166" t="s">
        <v>219</v>
      </c>
      <c r="X151" s="167">
        <v>115583220</v>
      </c>
      <c r="Y151" s="167">
        <v>115922245</v>
      </c>
      <c r="Z151" s="168">
        <v>46029</v>
      </c>
      <c r="AA151" s="166" t="s">
        <v>3730</v>
      </c>
      <c r="AB151" s="166" t="s">
        <v>3731</v>
      </c>
      <c r="AC151" s="166" t="s">
        <v>3732</v>
      </c>
      <c r="AD151" s="169">
        <v>2730</v>
      </c>
      <c r="AE151" s="170">
        <v>42</v>
      </c>
      <c r="AF151" s="169">
        <v>65</v>
      </c>
      <c r="AG151" s="166" t="s">
        <v>3854</v>
      </c>
      <c r="AH151" s="166"/>
      <c r="AI151" s="166"/>
      <c r="AJ151" s="166"/>
      <c r="AK151" s="166"/>
      <c r="AL151" s="166"/>
    </row>
    <row r="152" spans="1:38" x14ac:dyDescent="0.3">
      <c r="A15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2" s="25">
        <f ca="1">SUM((TODAY())-Table2[[#This Row],[PO Date]])</f>
        <v>13</v>
      </c>
      <c r="C152" s="25" t="str">
        <f>Table2[[#This Row],[Trim Trk: ]]</f>
        <v>24067</v>
      </c>
      <c r="D152" s="228" t="str">
        <f>CONCATENATE(Table2[[#This Row],[First Name]]," ",Table2[[#This Row],[Last name]])</f>
        <v>BRIAN KIRK</v>
      </c>
      <c r="E152" s="229" t="str">
        <f>IFERROR(VLOOKUP(Table2[[#This Row],[Rental under Name: ]], 'TPMS-Auto'!C:G,5,0),"RESEARCH!!")</f>
        <v>BKIRK</v>
      </c>
      <c r="F152" s="228" t="str">
        <f>IFERROR(VLOOKUP(Table2[[#This Row],[Trim Trk: ]],'TPMS-Auto'!A:C, 3, 0), "Not assigned in TPMS!!")</f>
        <v>BRIAN KIRK</v>
      </c>
      <c r="G152" s="229" t="str">
        <f>IFERROR(VLOOKUP(Table2[[#This Row],[Trim Trk: ]],'TPMS-Auto'!A:G, 7, 0), "Not assigned in TPMS!!")</f>
        <v>BKIRK</v>
      </c>
      <c r="H152" s="69" t="str">
        <f>IFERROR(VLOOKUP(Table2[[#This Row],[Trim Trk: ]],'TPMS-Auto'!A:Y, 25, 0), "Not assigned in TPMS!!")</f>
        <v>3220 PENINSULA ROAD #269</v>
      </c>
      <c r="I1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2" s="229" t="str">
        <f>IF(N152=N151, "Yes", "No")</f>
        <v>No</v>
      </c>
      <c r="K152" s="229" t="str">
        <f>IFERROR(VLOOKUP(Table2[[#This Row],[Trim Trk: ]], Enterprise!A:AL, 25, 0),"NotonEnterpriseReporting")</f>
        <v>OPEN</v>
      </c>
      <c r="L15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2" s="229" t="str">
        <f>IF(Table2[[#This Row],[Rental Vendor]]="ENTERPRISE RENT-A-CAR INC.", "Enterprise", IF(Table2[[#This Row],[Rental Vendor]]="ENTERPRISE TOLLS/TOLL CHARGES", "Enterprise", "NotEnterprise"))</f>
        <v>Enterprise</v>
      </c>
      <c r="N152" s="228" t="str">
        <f>LEFT(Table2[[#This Row],[Vehicle Number]],5)</f>
        <v>24067</v>
      </c>
      <c r="O152" s="166" t="s">
        <v>209</v>
      </c>
      <c r="P152" s="166" t="s">
        <v>561</v>
      </c>
      <c r="Q152" s="166" t="s">
        <v>3751</v>
      </c>
      <c r="R152" s="166" t="s">
        <v>3870</v>
      </c>
      <c r="S152" s="166" t="s">
        <v>4028</v>
      </c>
      <c r="T152" s="166" t="s">
        <v>4269</v>
      </c>
      <c r="U152" s="166" t="s">
        <v>563</v>
      </c>
      <c r="V152" s="166" t="s">
        <v>567</v>
      </c>
      <c r="W152" s="166" t="s">
        <v>219</v>
      </c>
      <c r="X152" s="167">
        <v>116527112</v>
      </c>
      <c r="Y152" s="167">
        <v>116878668</v>
      </c>
      <c r="Z152" s="168">
        <v>46073</v>
      </c>
      <c r="AA152" s="166" t="s">
        <v>3730</v>
      </c>
      <c r="AB152" s="166" t="s">
        <v>3731</v>
      </c>
      <c r="AC152" s="166" t="s">
        <v>3732</v>
      </c>
      <c r="AD152" s="169">
        <v>390</v>
      </c>
      <c r="AE152" s="170">
        <v>6</v>
      </c>
      <c r="AF152" s="169">
        <v>65</v>
      </c>
      <c r="AG152" s="166" t="s">
        <v>3854</v>
      </c>
      <c r="AH152" s="166"/>
      <c r="AI152" s="166"/>
      <c r="AJ152" s="166"/>
      <c r="AK152" s="166"/>
      <c r="AL152" s="166"/>
    </row>
    <row r="153" spans="1:38" x14ac:dyDescent="0.3">
      <c r="A15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3" s="25">
        <f ca="1">SUM((TODAY())-Table2[[#This Row],[PO Date]])</f>
        <v>3</v>
      </c>
      <c r="C153" s="25" t="str">
        <f>Table2[[#This Row],[Trim Trk: ]]</f>
        <v>24069</v>
      </c>
      <c r="D153" s="228" t="str">
        <f>CONCATENATE(Table2[[#This Row],[First Name]]," ",Table2[[#This Row],[Last name]])</f>
        <v>VERNON GUY</v>
      </c>
      <c r="E153" s="229" t="str">
        <f>IFERROR(VLOOKUP(Table2[[#This Row],[Rental under Name: ]], 'TPMS-Auto'!C:G,5,0),"RESEARCH!!")</f>
        <v>VGUY0</v>
      </c>
      <c r="F153" s="228" t="str">
        <f>IFERROR(VLOOKUP(Table2[[#This Row],[Trim Trk: ]],'TPMS-Auto'!A:C, 3, 0), "Not assigned in TPMS!!")</f>
        <v>VERNON GUY</v>
      </c>
      <c r="G153" s="229" t="str">
        <f>IFERROR(VLOOKUP(Table2[[#This Row],[Trim Trk: ]],'TPMS-Auto'!A:G, 7, 0), "Not assigned in TPMS!!")</f>
        <v>VGUY0</v>
      </c>
      <c r="H153" s="69" t="str">
        <f>IFERROR(VLOOKUP(Table2[[#This Row],[Trim Trk: ]],'TPMS-Auto'!A:Y, 25, 0), "Not assigned in TPMS!!")</f>
        <v>2630 W LINCOLN AVE APT114</v>
      </c>
      <c r="I1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3" s="229" t="str">
        <f>IF(N153=N152, "Yes", "No")</f>
        <v>No</v>
      </c>
      <c r="K153" s="229" t="str">
        <f>IFERROR(VLOOKUP(Table2[[#This Row],[Trim Trk: ]], Enterprise!A:AL, 25, 0),"NotonEnterpriseReporting")</f>
        <v>NotonEnterpriseReporting</v>
      </c>
      <c r="L15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3" s="229" t="str">
        <f>IF(Table2[[#This Row],[Rental Vendor]]="ENTERPRISE RENT-A-CAR INC.", "Enterprise", IF(Table2[[#This Row],[Rental Vendor]]="ENTERPRISE TOLLS/TOLL CHARGES", "Enterprise", "NotEnterprise"))</f>
        <v>Enterprise</v>
      </c>
      <c r="N153" s="228" t="str">
        <f>LEFT(Table2[[#This Row],[Vehicle Number]],5)</f>
        <v>24069</v>
      </c>
      <c r="O153" s="166" t="s">
        <v>209</v>
      </c>
      <c r="P153" s="166" t="s">
        <v>10589</v>
      </c>
      <c r="Q153" s="166" t="s">
        <v>3751</v>
      </c>
      <c r="R153" s="166" t="s">
        <v>3870</v>
      </c>
      <c r="S153" s="166" t="s">
        <v>10595</v>
      </c>
      <c r="T153" s="166" t="s">
        <v>10594</v>
      </c>
      <c r="U153" s="166" t="s">
        <v>10593</v>
      </c>
      <c r="V153" s="166" t="s">
        <v>9140</v>
      </c>
      <c r="W153" s="166" t="s">
        <v>219</v>
      </c>
      <c r="X153" s="167">
        <v>116675076</v>
      </c>
      <c r="Y153" s="167">
        <v>117027580</v>
      </c>
      <c r="Z153" s="168">
        <v>46083</v>
      </c>
      <c r="AA153" s="166" t="s">
        <v>3730</v>
      </c>
      <c r="AB153" s="166" t="s">
        <v>3731</v>
      </c>
      <c r="AC153" s="166" t="s">
        <v>3732</v>
      </c>
      <c r="AD153" s="169">
        <v>245</v>
      </c>
      <c r="AE153" s="170">
        <v>7</v>
      </c>
      <c r="AF153" s="169">
        <v>35</v>
      </c>
      <c r="AG153" s="166" t="s">
        <v>3854</v>
      </c>
      <c r="AH153" s="166"/>
      <c r="AI153" s="166"/>
      <c r="AJ153" s="166"/>
      <c r="AK153" s="166"/>
      <c r="AL153" s="166"/>
    </row>
    <row r="154" spans="1:38" x14ac:dyDescent="0.3">
      <c r="A15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4" s="25">
        <f ca="1">SUM((TODAY())-Table2[[#This Row],[PO Date]])</f>
        <v>36</v>
      </c>
      <c r="C154" s="25" t="str">
        <f>Table2[[#This Row],[Trim Trk: ]]</f>
        <v>24071</v>
      </c>
      <c r="D154" s="228" t="str">
        <f>CONCATENATE(Table2[[#This Row],[First Name]]," ",Table2[[#This Row],[Last name]])</f>
        <v>JOSHUA JACOBS</v>
      </c>
      <c r="E154" s="229" t="str">
        <f>IFERROR(VLOOKUP(Table2[[#This Row],[Rental under Name: ]], 'TPMS-Auto'!C:G,5,0),"RESEARCH!!")</f>
        <v>RESEARCH!!</v>
      </c>
      <c r="F154" s="228" t="str">
        <f>IFERROR(VLOOKUP(Table2[[#This Row],[Trim Trk: ]],'TPMS-Auto'!A:C, 3, 0), "Not assigned in TPMS!!")</f>
        <v>Not assigned in TPMS!!</v>
      </c>
      <c r="G154" s="229" t="str">
        <f>IFERROR(VLOOKUP(Table2[[#This Row],[Trim Trk: ]],'TPMS-Auto'!A:G, 7, 0), "Not assigned in TPMS!!")</f>
        <v>Not assigned in TPMS!!</v>
      </c>
      <c r="H154" s="69" t="str">
        <f>IFERROR(VLOOKUP(Table2[[#This Row],[Trim Trk: ]],'TPMS-Auto'!A:Y, 25, 0), "Not assigned in TPMS!!")</f>
        <v>Not assigned in TPMS!!</v>
      </c>
      <c r="I1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4" s="229" t="str">
        <f>IF(N154=N153, "Yes", "No")</f>
        <v>No</v>
      </c>
      <c r="K154" s="229" t="str">
        <f>IFERROR(VLOOKUP(Table2[[#This Row],[Trim Trk: ]], Enterprise!A:AL, 25, 0),"NotonEnterpriseReporting")</f>
        <v>NotonEnterpriseReporting</v>
      </c>
      <c r="L15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4" s="229" t="str">
        <f>IF(Table2[[#This Row],[Rental Vendor]]="ENTERPRISE RENT-A-CAR INC.", "Enterprise", IF(Table2[[#This Row],[Rental Vendor]]="ENTERPRISE TOLLS/TOLL CHARGES", "Enterprise", "NotEnterprise"))</f>
        <v>Enterprise</v>
      </c>
      <c r="N154" s="228" t="str">
        <f>LEFT(Table2[[#This Row],[Vehicle Number]],5)</f>
        <v>24071</v>
      </c>
      <c r="O154" s="166" t="s">
        <v>209</v>
      </c>
      <c r="P154" s="166" t="s">
        <v>4270</v>
      </c>
      <c r="Q154" s="166" t="s">
        <v>3751</v>
      </c>
      <c r="R154" s="166" t="s">
        <v>4135</v>
      </c>
      <c r="S154" s="166" t="s">
        <v>3753</v>
      </c>
      <c r="T154" s="166" t="s">
        <v>4136</v>
      </c>
      <c r="U154" s="166" t="s">
        <v>925</v>
      </c>
      <c r="V154" s="166" t="s">
        <v>4137</v>
      </c>
      <c r="W154" s="166" t="s">
        <v>279</v>
      </c>
      <c r="X154" s="167">
        <v>115847561</v>
      </c>
      <c r="Y154" s="167">
        <v>116358955</v>
      </c>
      <c r="Z154" s="168">
        <v>46050</v>
      </c>
      <c r="AA154" s="166" t="s">
        <v>3730</v>
      </c>
      <c r="AB154" s="166" t="s">
        <v>3731</v>
      </c>
      <c r="AC154" s="166" t="s">
        <v>3732</v>
      </c>
      <c r="AD154" s="169">
        <v>1259.3</v>
      </c>
      <c r="AE154" s="170">
        <v>14</v>
      </c>
      <c r="AF154" s="169">
        <v>89.95</v>
      </c>
      <c r="AG154" s="166" t="s">
        <v>3854</v>
      </c>
      <c r="AH154" s="166" t="s">
        <v>3903</v>
      </c>
      <c r="AI154" s="166" t="s">
        <v>4271</v>
      </c>
      <c r="AJ154" s="166" t="s">
        <v>4272</v>
      </c>
      <c r="AK154" s="166" t="s">
        <v>279</v>
      </c>
      <c r="AL154" s="166" t="s">
        <v>4273</v>
      </c>
    </row>
    <row r="155" spans="1:38" x14ac:dyDescent="0.3">
      <c r="A15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5" s="25">
        <f ca="1">SUM((TODAY())-Table2[[#This Row],[PO Date]])</f>
        <v>15</v>
      </c>
      <c r="C155" s="25" t="str">
        <f>Table2[[#This Row],[Trim Trk: ]]</f>
        <v>24090</v>
      </c>
      <c r="D155" s="228" t="str">
        <f>CONCATENATE(Table2[[#This Row],[First Name]]," ",Table2[[#This Row],[Last name]])</f>
        <v>ADLER CADET</v>
      </c>
      <c r="E155" s="229" t="str">
        <f>IFERROR(VLOOKUP(Table2[[#This Row],[Rental under Name: ]], 'TPMS-Auto'!C:G,5,0),"RESEARCH!!")</f>
        <v>ACADET</v>
      </c>
      <c r="F155" s="228" t="str">
        <f>IFERROR(VLOOKUP(Table2[[#This Row],[Trim Trk: ]],'TPMS-Auto'!A:C, 3, 0), "Not assigned in TPMS!!")</f>
        <v>Not assigned in TPMS!!</v>
      </c>
      <c r="G155" s="229" t="str">
        <f>IFERROR(VLOOKUP(Table2[[#This Row],[Trim Trk: ]],'TPMS-Auto'!A:G, 7, 0), "Not assigned in TPMS!!")</f>
        <v>Not assigned in TPMS!!</v>
      </c>
      <c r="H155" s="69" t="str">
        <f>IFERROR(VLOOKUP(Table2[[#This Row],[Trim Trk: ]],'TPMS-Auto'!A:Y, 25, 0), "Not assigned in TPMS!!")</f>
        <v>Not assigned in TPMS!!</v>
      </c>
      <c r="I1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5" s="229" t="str">
        <f>IF(N155=N154, "Yes", "No")</f>
        <v>No</v>
      </c>
      <c r="K155" s="229" t="str">
        <f>IFERROR(VLOOKUP(Table2[[#This Row],[Trim Trk: ]], Enterprise!A:AL, 25, 0),"NotonEnterpriseReporting")</f>
        <v>OPEN</v>
      </c>
      <c r="L15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5" s="229" t="str">
        <f>IF(Table2[[#This Row],[Rental Vendor]]="ENTERPRISE RENT-A-CAR INC.", "Enterprise", IF(Table2[[#This Row],[Rental Vendor]]="ENTERPRISE TOLLS/TOLL CHARGES", "Enterprise", "NotEnterprise"))</f>
        <v>Enterprise</v>
      </c>
      <c r="N155" s="228" t="str">
        <f>LEFT(Table2[[#This Row],[Vehicle Number]],5)</f>
        <v>24090</v>
      </c>
      <c r="O155" s="166" t="s">
        <v>209</v>
      </c>
      <c r="P155" s="166" t="s">
        <v>583</v>
      </c>
      <c r="Q155" s="166" t="s">
        <v>3751</v>
      </c>
      <c r="R155" s="166" t="s">
        <v>3925</v>
      </c>
      <c r="S155" s="166" t="s">
        <v>3930</v>
      </c>
      <c r="T155" s="166" t="s">
        <v>3931</v>
      </c>
      <c r="U155" s="166" t="s">
        <v>585</v>
      </c>
      <c r="V155" s="166" t="s">
        <v>589</v>
      </c>
      <c r="W155" s="166" t="s">
        <v>318</v>
      </c>
      <c r="X155" s="167">
        <v>113604476</v>
      </c>
      <c r="Y155" s="167">
        <v>116780361</v>
      </c>
      <c r="Z155" s="168">
        <v>46071</v>
      </c>
      <c r="AA155" s="166" t="s">
        <v>3730</v>
      </c>
      <c r="AB155" s="166" t="s">
        <v>3928</v>
      </c>
      <c r="AC155" s="166" t="s">
        <v>3732</v>
      </c>
      <c r="AD155" s="169">
        <v>1</v>
      </c>
      <c r="AE155" s="170">
        <v>1</v>
      </c>
      <c r="AF155" s="169">
        <v>1</v>
      </c>
      <c r="AG155" s="166" t="s">
        <v>3854</v>
      </c>
      <c r="AH155" s="166"/>
      <c r="AI155" s="166"/>
      <c r="AJ155" s="166"/>
      <c r="AK155" s="166"/>
      <c r="AL155" s="166"/>
    </row>
    <row r="156" spans="1:38" x14ac:dyDescent="0.3">
      <c r="A1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6" s="25">
        <f ca="1">SUM((TODAY())-Table2[[#This Row],[PO Date]])</f>
        <v>140</v>
      </c>
      <c r="C156" s="25" t="str">
        <f>Table2[[#This Row],[Trim Trk: ]]</f>
        <v>24112</v>
      </c>
      <c r="D156" s="228" t="str">
        <f>CONCATENATE(Table2[[#This Row],[First Name]]," ",Table2[[#This Row],[Last name]])</f>
        <v>FREDRICK HIGGINS</v>
      </c>
      <c r="E156" s="229" t="str">
        <f>IFERROR(VLOOKUP(Table2[[#This Row],[Rental under Name: ]], 'TPMS-Auto'!C:G,5,0),"RESEARCH!!")</f>
        <v>FHIGGIN</v>
      </c>
      <c r="F156" s="228" t="str">
        <f>IFERROR(VLOOKUP(Table2[[#This Row],[Trim Trk: ]],'TPMS-Auto'!A:C, 3, 0), "Not assigned in TPMS!!")</f>
        <v>FREDRICK HIGGINS</v>
      </c>
      <c r="G156" s="229" t="str">
        <f>IFERROR(VLOOKUP(Table2[[#This Row],[Trim Trk: ]],'TPMS-Auto'!A:G, 7, 0), "Not assigned in TPMS!!")</f>
        <v>FHIGGIN</v>
      </c>
      <c r="H156" s="69" t="str">
        <f>IFERROR(VLOOKUP(Table2[[#This Row],[Trim Trk: ]],'TPMS-Auto'!A:Y, 25, 0), "Not assigned in TPMS!!")</f>
        <v>6871 MEADOWBROOK LANE</v>
      </c>
      <c r="I1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6" s="229" t="str">
        <f>IF(N156=N155, "Yes", "No")</f>
        <v>No</v>
      </c>
      <c r="K156" s="229" t="str">
        <f>IFERROR(VLOOKUP(Table2[[#This Row],[Trim Trk: ]], Enterprise!A:AL, 25, 0),"NotonEnterpriseReporting")</f>
        <v>NotonEnterpriseReporting</v>
      </c>
      <c r="L15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6" s="229" t="str">
        <f>IF(Table2[[#This Row],[Rental Vendor]]="ENTERPRISE RENT-A-CAR INC.", "Enterprise", IF(Table2[[#This Row],[Rental Vendor]]="ENTERPRISE TOLLS/TOLL CHARGES", "Enterprise", "NotEnterprise"))</f>
        <v>Enterprise</v>
      </c>
      <c r="N156" s="228" t="str">
        <f>LEFT(Table2[[#This Row],[Vehicle Number]],5)</f>
        <v>24112</v>
      </c>
      <c r="O156" s="166" t="s">
        <v>209</v>
      </c>
      <c r="P156" s="166" t="s">
        <v>4274</v>
      </c>
      <c r="Q156" s="166" t="s">
        <v>3751</v>
      </c>
      <c r="R156" s="166" t="s">
        <v>3787</v>
      </c>
      <c r="S156" s="166" t="s">
        <v>4275</v>
      </c>
      <c r="T156" s="166" t="s">
        <v>4276</v>
      </c>
      <c r="U156" s="166" t="s">
        <v>4277</v>
      </c>
      <c r="V156" s="166" t="s">
        <v>1287</v>
      </c>
      <c r="W156" s="166" t="s">
        <v>477</v>
      </c>
      <c r="X156" s="167">
        <v>114282313</v>
      </c>
      <c r="Y156" s="167">
        <v>114604847</v>
      </c>
      <c r="Z156" s="168">
        <v>45946</v>
      </c>
      <c r="AA156" s="166" t="s">
        <v>3730</v>
      </c>
      <c r="AB156" s="166" t="s">
        <v>3731</v>
      </c>
      <c r="AC156" s="166" t="s">
        <v>3732</v>
      </c>
      <c r="AD156" s="169">
        <v>455</v>
      </c>
      <c r="AE156" s="170">
        <v>7</v>
      </c>
      <c r="AF156" s="169">
        <v>65</v>
      </c>
      <c r="AG156" s="166" t="s">
        <v>3854</v>
      </c>
      <c r="AH156" s="166"/>
      <c r="AI156" s="166"/>
      <c r="AJ156" s="166"/>
      <c r="AK156" s="166"/>
      <c r="AL156" s="166"/>
    </row>
    <row r="157" spans="1:38" x14ac:dyDescent="0.3">
      <c r="A15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7" s="25">
        <f ca="1">SUM((TODAY())-Table2[[#This Row],[PO Date]])</f>
        <v>6</v>
      </c>
      <c r="C157" s="25" t="str">
        <f>Table2[[#This Row],[Trim Trk: ]]</f>
        <v>24114</v>
      </c>
      <c r="D157" s="228" t="str">
        <f>CONCATENATE(Table2[[#This Row],[First Name]]," ",Table2[[#This Row],[Last name]])</f>
        <v>SEAN KELLY</v>
      </c>
      <c r="E157" s="229" t="str">
        <f>IFERROR(VLOOKUP(Table2[[#This Row],[Rental under Name: ]], 'TPMS-Auto'!C:G,5,0),"RESEARCH!!")</f>
        <v>SKELLY0</v>
      </c>
      <c r="F157" s="228" t="str">
        <f>IFERROR(VLOOKUP(Table2[[#This Row],[Trim Trk: ]],'TPMS-Auto'!A:C, 3, 0), "Not assigned in TPMS!!")</f>
        <v>SEAN KELLY</v>
      </c>
      <c r="G157" s="229" t="str">
        <f>IFERROR(VLOOKUP(Table2[[#This Row],[Trim Trk: ]],'TPMS-Auto'!A:G, 7, 0), "Not assigned in TPMS!!")</f>
        <v>SKELLY0</v>
      </c>
      <c r="H157" s="69" t="str">
        <f>IFERROR(VLOOKUP(Table2[[#This Row],[Trim Trk: ]],'TPMS-Auto'!A:Y, 25, 0), "Not assigned in TPMS!!")</f>
        <v>4186 PHEASANT RIDGE CT</v>
      </c>
      <c r="I1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7" s="229" t="str">
        <f>IF(N157=N156, "Yes", "No")</f>
        <v>No</v>
      </c>
      <c r="K157" s="229" t="str">
        <f>IFERROR(VLOOKUP(Table2[[#This Row],[Trim Trk: ]], Enterprise!A:AL, 25, 0),"NotonEnterpriseReporting")</f>
        <v>OPEN</v>
      </c>
      <c r="L15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7" s="229" t="str">
        <f>IF(Table2[[#This Row],[Rental Vendor]]="ENTERPRISE RENT-A-CAR INC.", "Enterprise", IF(Table2[[#This Row],[Rental Vendor]]="ENTERPRISE TOLLS/TOLL CHARGES", "Enterprise", "NotEnterprise"))</f>
        <v>Enterprise</v>
      </c>
      <c r="N157" s="228" t="str">
        <f>LEFT(Table2[[#This Row],[Vehicle Number]],5)</f>
        <v>24114</v>
      </c>
      <c r="O157" s="166" t="s">
        <v>209</v>
      </c>
      <c r="P157" s="166" t="s">
        <v>591</v>
      </c>
      <c r="Q157" s="166" t="s">
        <v>3751</v>
      </c>
      <c r="R157" s="166" t="s">
        <v>3735</v>
      </c>
      <c r="S157" s="166" t="s">
        <v>4191</v>
      </c>
      <c r="T157" s="166" t="s">
        <v>4437</v>
      </c>
      <c r="U157" s="166" t="s">
        <v>593</v>
      </c>
      <c r="V157" s="166" t="s">
        <v>3167</v>
      </c>
      <c r="W157" s="166" t="s">
        <v>260</v>
      </c>
      <c r="X157" s="167">
        <v>116625017</v>
      </c>
      <c r="Y157" s="167">
        <v>116981279</v>
      </c>
      <c r="Z157" s="168">
        <v>46080</v>
      </c>
      <c r="AA157" s="166" t="s">
        <v>3730</v>
      </c>
      <c r="AB157" s="166" t="s">
        <v>3731</v>
      </c>
      <c r="AC157" s="166" t="s">
        <v>3732</v>
      </c>
      <c r="AD157" s="169">
        <v>559.65</v>
      </c>
      <c r="AE157" s="170">
        <v>7</v>
      </c>
      <c r="AF157" s="169">
        <v>79.95</v>
      </c>
      <c r="AG157" s="166" t="s">
        <v>3854</v>
      </c>
      <c r="AH157" s="166" t="s">
        <v>3783</v>
      </c>
      <c r="AI157" s="166" t="s">
        <v>31277</v>
      </c>
      <c r="AJ157" s="166" t="s">
        <v>597</v>
      </c>
      <c r="AK157" s="166" t="s">
        <v>260</v>
      </c>
      <c r="AL157" s="166" t="s">
        <v>31278</v>
      </c>
    </row>
    <row r="158" spans="1:38" x14ac:dyDescent="0.3">
      <c r="A15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8" s="25">
        <f ca="1">SUM((TODAY())-Table2[[#This Row],[PO Date]])</f>
        <v>155</v>
      </c>
      <c r="C158" s="25" t="str">
        <f>Table2[[#This Row],[Trim Trk: ]]</f>
        <v>24116</v>
      </c>
      <c r="D158" s="228" t="str">
        <f>CONCATENATE(Table2[[#This Row],[First Name]]," ",Table2[[#This Row],[Last name]])</f>
        <v>ROBERT GREGORY</v>
      </c>
      <c r="E158" s="229" t="str">
        <f>IFERROR(VLOOKUP(Table2[[#This Row],[Rental under Name: ]], 'TPMS-Auto'!C:G,5,0),"RESEARCH!!")</f>
        <v>RGREGO0</v>
      </c>
      <c r="F158" s="228" t="str">
        <f>IFERROR(VLOOKUP(Table2[[#This Row],[Trim Trk: ]],'TPMS-Auto'!A:C, 3, 0), "Not assigned in TPMS!!")</f>
        <v>ROBERT GREGORY</v>
      </c>
      <c r="G158" s="229" t="str">
        <f>IFERROR(VLOOKUP(Table2[[#This Row],[Trim Trk: ]],'TPMS-Auto'!A:G, 7, 0), "Not assigned in TPMS!!")</f>
        <v>RGREGO0</v>
      </c>
      <c r="H158" s="69" t="str">
        <f>IFERROR(VLOOKUP(Table2[[#This Row],[Trim Trk: ]],'TPMS-Auto'!A:Y, 25, 0), "Not assigned in TPMS!!")</f>
        <v>Not on HR File</v>
      </c>
      <c r="I1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8" s="229" t="str">
        <f>IF(N158=N157, "Yes", "No")</f>
        <v>No</v>
      </c>
      <c r="K158" s="229" t="str">
        <f>IFERROR(VLOOKUP(Table2[[#This Row],[Trim Trk: ]], Enterprise!A:AL, 25, 0),"NotonEnterpriseReporting")</f>
        <v>NotonEnterpriseReporting</v>
      </c>
      <c r="L15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8" s="229" t="str">
        <f>IF(Table2[[#This Row],[Rental Vendor]]="ENTERPRISE RENT-A-CAR INC.", "Enterprise", IF(Table2[[#This Row],[Rental Vendor]]="ENTERPRISE TOLLS/TOLL CHARGES", "Enterprise", "NotEnterprise"))</f>
        <v>Enterprise</v>
      </c>
      <c r="N158" s="228" t="str">
        <f>LEFT(Table2[[#This Row],[Vehicle Number]],5)</f>
        <v>24116</v>
      </c>
      <c r="O158" s="166" t="s">
        <v>209</v>
      </c>
      <c r="P158" s="166" t="s">
        <v>4278</v>
      </c>
      <c r="Q158" s="166" t="s">
        <v>3751</v>
      </c>
      <c r="R158" s="166" t="s">
        <v>4089</v>
      </c>
      <c r="S158" s="166" t="s">
        <v>4188</v>
      </c>
      <c r="T158" s="166" t="s">
        <v>3960</v>
      </c>
      <c r="U158" s="166" t="s">
        <v>4279</v>
      </c>
      <c r="V158" s="166" t="s">
        <v>1436</v>
      </c>
      <c r="W158" s="166" t="s">
        <v>575</v>
      </c>
      <c r="X158" s="167">
        <v>114038214</v>
      </c>
      <c r="Y158" s="167">
        <v>114352657</v>
      </c>
      <c r="Z158" s="168">
        <v>45931</v>
      </c>
      <c r="AA158" s="166" t="s">
        <v>3730</v>
      </c>
      <c r="AB158" s="166" t="s">
        <v>3731</v>
      </c>
      <c r="AC158" s="166" t="s">
        <v>3732</v>
      </c>
      <c r="AD158" s="169">
        <v>455</v>
      </c>
      <c r="AE158" s="170">
        <v>7</v>
      </c>
      <c r="AF158" s="169">
        <v>65</v>
      </c>
      <c r="AG158" s="166" t="s">
        <v>3854</v>
      </c>
      <c r="AH158" s="166"/>
      <c r="AI158" s="166"/>
      <c r="AJ158" s="166"/>
      <c r="AK158" s="166"/>
      <c r="AL158" s="166"/>
    </row>
    <row r="159" spans="1:38" x14ac:dyDescent="0.3">
      <c r="A15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9" s="25">
        <f ca="1">SUM((TODAY())-Table2[[#This Row],[PO Date]])</f>
        <v>48</v>
      </c>
      <c r="C159" s="25" t="str">
        <f>Table2[[#This Row],[Trim Trk: ]]</f>
        <v>24118</v>
      </c>
      <c r="D159" s="228" t="str">
        <f>CONCATENATE(Table2[[#This Row],[First Name]]," ",Table2[[#This Row],[Last name]])</f>
        <v>VICTOR ALVAREZ</v>
      </c>
      <c r="E159" s="229" t="str">
        <f>IFERROR(VLOOKUP(Table2[[#This Row],[Rental under Name: ]], 'TPMS-Auto'!C:G,5,0),"RESEARCH!!")</f>
        <v>VALVAR2</v>
      </c>
      <c r="F159" s="228" t="str">
        <f>IFERROR(VLOOKUP(Table2[[#This Row],[Trim Trk: ]],'TPMS-Auto'!A:C, 3, 0), "Not assigned in TPMS!!")</f>
        <v>VICTOR ALVAREZ</v>
      </c>
      <c r="G159" s="229" t="str">
        <f>IFERROR(VLOOKUP(Table2[[#This Row],[Trim Trk: ]],'TPMS-Auto'!A:G, 7, 0), "Not assigned in TPMS!!")</f>
        <v>VALVAR2</v>
      </c>
      <c r="H159" s="69" t="str">
        <f>IFERROR(VLOOKUP(Table2[[#This Row],[Trim Trk: ]],'TPMS-Auto'!A:Y, 25, 0), "Not assigned in TPMS!!")</f>
        <v>Not on HR File</v>
      </c>
      <c r="I1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9" s="229" t="str">
        <f>IF(N159=N158, "Yes", "No")</f>
        <v>No</v>
      </c>
      <c r="K159" s="229" t="str">
        <f>IFERROR(VLOOKUP(Table2[[#This Row],[Trim Trk: ]], Enterprise!A:AL, 25, 0),"NotonEnterpriseReporting")</f>
        <v>OPEN</v>
      </c>
      <c r="L15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9" s="229" t="str">
        <f>IF(Table2[[#This Row],[Rental Vendor]]="ENTERPRISE RENT-A-CAR INC.", "Enterprise", IF(Table2[[#This Row],[Rental Vendor]]="ENTERPRISE TOLLS/TOLL CHARGES", "Enterprise", "NotEnterprise"))</f>
        <v>Enterprise</v>
      </c>
      <c r="N159" s="228" t="str">
        <f>LEFT(Table2[[#This Row],[Vehicle Number]],5)</f>
        <v>24118</v>
      </c>
      <c r="O159" s="166" t="s">
        <v>209</v>
      </c>
      <c r="P159" s="166" t="s">
        <v>2202</v>
      </c>
      <c r="Q159" s="166" t="s">
        <v>3751</v>
      </c>
      <c r="R159" s="166" t="s">
        <v>4016</v>
      </c>
      <c r="S159" s="166" t="s">
        <v>4195</v>
      </c>
      <c r="T159" s="166" t="s">
        <v>4280</v>
      </c>
      <c r="U159" s="166" t="s">
        <v>2205</v>
      </c>
      <c r="V159" s="166" t="s">
        <v>4281</v>
      </c>
      <c r="W159" s="166" t="s">
        <v>760</v>
      </c>
      <c r="X159" s="167">
        <v>113032947</v>
      </c>
      <c r="Y159" s="167">
        <v>116093789</v>
      </c>
      <c r="Z159" s="168">
        <v>46038</v>
      </c>
      <c r="AA159" s="166" t="s">
        <v>3894</v>
      </c>
      <c r="AB159" s="166" t="s">
        <v>3895</v>
      </c>
      <c r="AC159" s="166" t="s">
        <v>3732</v>
      </c>
      <c r="AD159" s="169">
        <v>1</v>
      </c>
      <c r="AE159" s="170">
        <v>1</v>
      </c>
      <c r="AF159" s="169">
        <v>1</v>
      </c>
      <c r="AG159" s="166" t="s">
        <v>3896</v>
      </c>
      <c r="AH159" s="166"/>
      <c r="AI159" s="166"/>
      <c r="AJ159" s="166"/>
      <c r="AK159" s="166"/>
      <c r="AL159" s="166"/>
    </row>
    <row r="160" spans="1:38" x14ac:dyDescent="0.3">
      <c r="A16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0" s="25">
        <f ca="1">SUM((TODAY())-Table2[[#This Row],[PO Date]])</f>
        <v>31</v>
      </c>
      <c r="C160" s="25" t="str">
        <f>Table2[[#This Row],[Trim Trk: ]]</f>
        <v>24118</v>
      </c>
      <c r="D160" s="228" t="str">
        <f>CONCATENATE(Table2[[#This Row],[First Name]]," ",Table2[[#This Row],[Last name]])</f>
        <v>VICTOR ALVAREZ</v>
      </c>
      <c r="E160" s="229" t="str">
        <f>IFERROR(VLOOKUP(Table2[[#This Row],[Rental under Name: ]], 'TPMS-Auto'!C:G,5,0),"RESEARCH!!")</f>
        <v>VALVAR2</v>
      </c>
      <c r="F160" s="228" t="str">
        <f>IFERROR(VLOOKUP(Table2[[#This Row],[Trim Trk: ]],'TPMS-Auto'!A:C, 3, 0), "Not assigned in TPMS!!")</f>
        <v>VICTOR ALVAREZ</v>
      </c>
      <c r="G160" s="229" t="str">
        <f>IFERROR(VLOOKUP(Table2[[#This Row],[Trim Trk: ]],'TPMS-Auto'!A:G, 7, 0), "Not assigned in TPMS!!")</f>
        <v>VALVAR2</v>
      </c>
      <c r="H160" s="69" t="str">
        <f>IFERROR(VLOOKUP(Table2[[#This Row],[Trim Trk: ]],'TPMS-Auto'!A:Y, 25, 0), "Not assigned in TPMS!!")</f>
        <v>Not on HR File</v>
      </c>
      <c r="I1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0" s="229" t="str">
        <f>IF(N160=N159, "Yes", "No")</f>
        <v>Yes</v>
      </c>
      <c r="K160" s="229" t="str">
        <f>IFERROR(VLOOKUP(Table2[[#This Row],[Trim Trk: ]], Enterprise!A:AL, 25, 0),"NotonEnterpriseReporting")</f>
        <v>OPEN</v>
      </c>
      <c r="L16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0" s="229" t="str">
        <f>IF(Table2[[#This Row],[Rental Vendor]]="ENTERPRISE RENT-A-CAR INC.", "Enterprise", IF(Table2[[#This Row],[Rental Vendor]]="ENTERPRISE TOLLS/TOLL CHARGES", "Enterprise", "NotEnterprise"))</f>
        <v>Enterprise</v>
      </c>
      <c r="N160" s="228" t="str">
        <f>LEFT(Table2[[#This Row],[Vehicle Number]],5)</f>
        <v>24118</v>
      </c>
      <c r="O160" s="166" t="s">
        <v>209</v>
      </c>
      <c r="P160" s="166" t="s">
        <v>2202</v>
      </c>
      <c r="Q160" s="166" t="s">
        <v>3751</v>
      </c>
      <c r="R160" s="166" t="s">
        <v>4016</v>
      </c>
      <c r="S160" s="166" t="s">
        <v>4195</v>
      </c>
      <c r="T160" s="166" t="s">
        <v>4280</v>
      </c>
      <c r="U160" s="166" t="s">
        <v>2205</v>
      </c>
      <c r="V160" s="166" t="s">
        <v>4281</v>
      </c>
      <c r="W160" s="166" t="s">
        <v>760</v>
      </c>
      <c r="X160" s="167">
        <v>116082060</v>
      </c>
      <c r="Y160" s="167">
        <v>116426280</v>
      </c>
      <c r="Z160" s="168">
        <v>46055</v>
      </c>
      <c r="AA160" s="166" t="s">
        <v>3730</v>
      </c>
      <c r="AB160" s="166" t="s">
        <v>3731</v>
      </c>
      <c r="AC160" s="166" t="s">
        <v>3732</v>
      </c>
      <c r="AD160" s="169">
        <v>225</v>
      </c>
      <c r="AE160" s="170">
        <v>3</v>
      </c>
      <c r="AF160" s="169">
        <v>75</v>
      </c>
      <c r="AG160" s="166" t="s">
        <v>3854</v>
      </c>
      <c r="AH160" s="166"/>
      <c r="AI160" s="166"/>
      <c r="AJ160" s="166"/>
      <c r="AK160" s="166"/>
      <c r="AL160" s="166"/>
    </row>
    <row r="161" spans="1:38" x14ac:dyDescent="0.3">
      <c r="A16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1" s="25">
        <f ca="1">SUM((TODAY())-Table2[[#This Row],[PO Date]])</f>
        <v>1</v>
      </c>
      <c r="C161" s="25" t="str">
        <f>Table2[[#This Row],[Trim Trk: ]]</f>
        <v>24144</v>
      </c>
      <c r="D161" s="228" t="str">
        <f>CONCATENATE(Table2[[#This Row],[First Name]]," ",Table2[[#This Row],[Last name]])</f>
        <v>KENNETH YETTE</v>
      </c>
      <c r="E161" s="229" t="str">
        <f>IFERROR(VLOOKUP(Table2[[#This Row],[Rental under Name: ]], 'TPMS-Auto'!C:G,5,0),"RESEARCH!!")</f>
        <v>KYETTE</v>
      </c>
      <c r="F161" s="228" t="str">
        <f>IFERROR(VLOOKUP(Table2[[#This Row],[Trim Trk: ]],'TPMS-Auto'!A:C, 3, 0), "Not assigned in TPMS!!")</f>
        <v>KENNETH YETTE</v>
      </c>
      <c r="G161" s="229" t="str">
        <f>IFERROR(VLOOKUP(Table2[[#This Row],[Trim Trk: ]],'TPMS-Auto'!A:G, 7, 0), "Not assigned in TPMS!!")</f>
        <v>KYETTE</v>
      </c>
      <c r="H161" s="69" t="str">
        <f>IFERROR(VLOOKUP(Table2[[#This Row],[Trim Trk: ]],'TPMS-Auto'!A:Y, 25, 0), "Not assigned in TPMS!!")</f>
        <v>119 Lincoln dr.</v>
      </c>
      <c r="I1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1" s="229" t="str">
        <f>IF(N161=N160, "Yes", "No")</f>
        <v>No</v>
      </c>
      <c r="K161" s="229" t="str">
        <f>IFERROR(VLOOKUP(Table2[[#This Row],[Trim Trk: ]], Enterprise!A:AL, 25, 0),"NotonEnterpriseReporting")</f>
        <v>OPEN</v>
      </c>
      <c r="L16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1" s="229" t="str">
        <f>IF(Table2[[#This Row],[Rental Vendor]]="ENTERPRISE RENT-A-CAR INC.", "Enterprise", IF(Table2[[#This Row],[Rental Vendor]]="ENTERPRISE TOLLS/TOLL CHARGES", "Enterprise", "NotEnterprise"))</f>
        <v>Enterprise</v>
      </c>
      <c r="N161" s="228" t="str">
        <f>LEFT(Table2[[#This Row],[Vehicle Number]],5)</f>
        <v>24144</v>
      </c>
      <c r="O161" s="166" t="s">
        <v>209</v>
      </c>
      <c r="P161" s="166" t="s">
        <v>31571</v>
      </c>
      <c r="Q161" s="166" t="s">
        <v>3751</v>
      </c>
      <c r="R161" s="166" t="s">
        <v>3735</v>
      </c>
      <c r="S161" s="166" t="s">
        <v>4537</v>
      </c>
      <c r="T161" s="166" t="s">
        <v>11010</v>
      </c>
      <c r="U161" s="166" t="s">
        <v>11009</v>
      </c>
      <c r="V161" s="166" t="s">
        <v>3216</v>
      </c>
      <c r="W161" s="166" t="s">
        <v>407</v>
      </c>
      <c r="X161" s="167">
        <v>116712593</v>
      </c>
      <c r="Y161" s="167">
        <v>117066067</v>
      </c>
      <c r="Z161" s="168">
        <v>46085</v>
      </c>
      <c r="AA161" s="166" t="s">
        <v>3730</v>
      </c>
      <c r="AB161" s="166" t="s">
        <v>3731</v>
      </c>
      <c r="AC161" s="166" t="s">
        <v>3732</v>
      </c>
      <c r="AD161" s="169">
        <v>531.65</v>
      </c>
      <c r="AE161" s="170">
        <v>7</v>
      </c>
      <c r="AF161" s="169">
        <v>75.95</v>
      </c>
      <c r="AG161" s="166" t="s">
        <v>3854</v>
      </c>
      <c r="AH161" s="166"/>
      <c r="AI161" s="166"/>
      <c r="AJ161" s="166"/>
      <c r="AK161" s="166"/>
      <c r="AL161" s="166"/>
    </row>
    <row r="162" spans="1:38" x14ac:dyDescent="0.3">
      <c r="A16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2" s="25">
        <f ca="1">SUM((TODAY())-Table2[[#This Row],[PO Date]])</f>
        <v>168</v>
      </c>
      <c r="C162" s="25" t="str">
        <f>Table2[[#This Row],[Trim Trk: ]]</f>
        <v>29753</v>
      </c>
      <c r="D162" s="228" t="str">
        <f>CONCATENATE(Table2[[#This Row],[First Name]]," ",Table2[[#This Row],[Last name]])</f>
        <v>LORNE BAZURTO</v>
      </c>
      <c r="E162" s="229" t="str">
        <f>IFERROR(VLOOKUP(Table2[[#This Row],[Rental under Name: ]], 'TPMS-Auto'!C:G,5,0),"RESEARCH!!")</f>
        <v>LBAZURT</v>
      </c>
      <c r="F162" s="228" t="str">
        <f>IFERROR(VLOOKUP(Table2[[#This Row],[Trim Trk: ]],'TPMS-Auto'!A:C, 3, 0), "Not assigned in TPMS!!")</f>
        <v>Not assigned in TPMS!!</v>
      </c>
      <c r="G162" s="229" t="str">
        <f>IFERROR(VLOOKUP(Table2[[#This Row],[Trim Trk: ]],'TPMS-Auto'!A:G, 7, 0), "Not assigned in TPMS!!")</f>
        <v>Not assigned in TPMS!!</v>
      </c>
      <c r="H162" s="69" t="str">
        <f>IFERROR(VLOOKUP(Table2[[#This Row],[Trim Trk: ]],'TPMS-Auto'!A:Y, 25, 0), "Not assigned in TPMS!!")</f>
        <v>Not assigned in TPMS!!</v>
      </c>
      <c r="I1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2" s="229" t="str">
        <f>IF(N162=N161, "Yes", "No")</f>
        <v>No</v>
      </c>
      <c r="K162" s="229" t="str">
        <f>IFERROR(VLOOKUP(Table2[[#This Row],[Trim Trk: ]], Enterprise!A:AL, 25, 0),"NotonEnterpriseReporting")</f>
        <v>NotonEnterpriseReporting</v>
      </c>
      <c r="L16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2" s="229" t="str">
        <f>IF(Table2[[#This Row],[Rental Vendor]]="ENTERPRISE RENT-A-CAR INC.", "Enterprise", IF(Table2[[#This Row],[Rental Vendor]]="ENTERPRISE TOLLS/TOLL CHARGES", "Enterprise", "NotEnterprise"))</f>
        <v>Enterprise</v>
      </c>
      <c r="N162" s="228" t="str">
        <f>LEFT(Table2[[#This Row],[Vehicle Number]],5)</f>
        <v>29753</v>
      </c>
      <c r="O162" s="166" t="s">
        <v>209</v>
      </c>
      <c r="P162" s="166" t="s">
        <v>4285</v>
      </c>
      <c r="Q162" s="166" t="s">
        <v>3751</v>
      </c>
      <c r="R162" s="166" t="s">
        <v>3752</v>
      </c>
      <c r="S162" s="166" t="s">
        <v>4286</v>
      </c>
      <c r="T162" s="166" t="s">
        <v>4287</v>
      </c>
      <c r="U162" s="166" t="s">
        <v>4288</v>
      </c>
      <c r="V162" s="166" t="s">
        <v>4289</v>
      </c>
      <c r="W162" s="166" t="s">
        <v>219</v>
      </c>
      <c r="X162" s="167">
        <v>113822830</v>
      </c>
      <c r="Y162" s="167">
        <v>114130891</v>
      </c>
      <c r="Z162" s="168">
        <v>45918</v>
      </c>
      <c r="AA162" s="166" t="s">
        <v>3730</v>
      </c>
      <c r="AB162" s="166" t="s">
        <v>3731</v>
      </c>
      <c r="AC162" s="166" t="s">
        <v>3732</v>
      </c>
      <c r="AD162" s="169">
        <v>255</v>
      </c>
      <c r="AE162" s="170">
        <v>3</v>
      </c>
      <c r="AF162" s="169">
        <v>85</v>
      </c>
      <c r="AG162" s="166" t="s">
        <v>3854</v>
      </c>
      <c r="AH162" s="166"/>
      <c r="AI162" s="166"/>
      <c r="AJ162" s="166"/>
      <c r="AK162" s="166"/>
      <c r="AL162" s="166"/>
    </row>
    <row r="163" spans="1:38" x14ac:dyDescent="0.3">
      <c r="A16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3" s="25">
        <f ca="1">SUM((TODAY())-Table2[[#This Row],[PO Date]])</f>
        <v>66</v>
      </c>
      <c r="C163" s="25" t="str">
        <f>Table2[[#This Row],[Trim Trk: ]]</f>
        <v>36003</v>
      </c>
      <c r="D163" s="228" t="str">
        <f>CONCATENATE(Table2[[#This Row],[First Name]]," ",Table2[[#This Row],[Last name]])</f>
        <v xml:space="preserve"> </v>
      </c>
      <c r="E163" s="229" t="str">
        <f>IFERROR(VLOOKUP(Table2[[#This Row],[Rental under Name: ]], 'TPMS-Auto'!C:G,5,0),"RESEARCH!!")</f>
        <v>RESEARCH!!</v>
      </c>
      <c r="F163" s="228" t="str">
        <f>IFERROR(VLOOKUP(Table2[[#This Row],[Trim Trk: ]],'TPMS-Auto'!A:C, 3, 0), "Not assigned in TPMS!!")</f>
        <v>Not assigned in TPMS!!</v>
      </c>
      <c r="G163" s="229" t="str">
        <f>IFERROR(VLOOKUP(Table2[[#This Row],[Trim Trk: ]],'TPMS-Auto'!A:G, 7, 0), "Not assigned in TPMS!!")</f>
        <v>Not assigned in TPMS!!</v>
      </c>
      <c r="H163" s="69" t="str">
        <f>IFERROR(VLOOKUP(Table2[[#This Row],[Trim Trk: ]],'TPMS-Auto'!A:Y, 25, 0), "Not assigned in TPMS!!")</f>
        <v>Not assigned in TPMS!!</v>
      </c>
      <c r="I1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3" s="229" t="str">
        <f>IF(N163=N162, "Yes", "No")</f>
        <v>No</v>
      </c>
      <c r="K163" s="229" t="str">
        <f>IFERROR(VLOOKUP(Table2[[#This Row],[Trim Trk: ]], Enterprise!A:AL, 25, 0),"NotonEnterpriseReporting")</f>
        <v>NotonEnterpriseReporting</v>
      </c>
      <c r="L16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3" s="229" t="str">
        <f>IF(Table2[[#This Row],[Rental Vendor]]="ENTERPRISE RENT-A-CAR INC.", "Enterprise", IF(Table2[[#This Row],[Rental Vendor]]="ENTERPRISE TOLLS/TOLL CHARGES", "Enterprise", "NotEnterprise"))</f>
        <v>Enterprise</v>
      </c>
      <c r="N163" s="228" t="str">
        <f>LEFT(Table2[[#This Row],[Vehicle Number]],5)</f>
        <v>36003</v>
      </c>
      <c r="O163" s="166" t="s">
        <v>209</v>
      </c>
      <c r="P163" s="166" t="s">
        <v>4290</v>
      </c>
      <c r="Q163" s="166" t="s">
        <v>3751</v>
      </c>
      <c r="R163" s="166" t="s">
        <v>3851</v>
      </c>
      <c r="S163" s="166"/>
      <c r="T163" s="166"/>
      <c r="U163" s="166"/>
      <c r="V163" s="166" t="s">
        <v>4259</v>
      </c>
      <c r="W163" s="166" t="s">
        <v>541</v>
      </c>
      <c r="X163" s="167">
        <v>112432820</v>
      </c>
      <c r="Y163" s="167">
        <v>115798648</v>
      </c>
      <c r="Z163" s="168">
        <v>46020</v>
      </c>
      <c r="AA163" s="166" t="s">
        <v>3894</v>
      </c>
      <c r="AB163" s="166" t="s">
        <v>3895</v>
      </c>
      <c r="AC163" s="166" t="s">
        <v>3732</v>
      </c>
      <c r="AD163" s="169">
        <v>1</v>
      </c>
      <c r="AE163" s="170">
        <v>1</v>
      </c>
      <c r="AF163" s="169">
        <v>1</v>
      </c>
      <c r="AG163" s="166" t="s">
        <v>3896</v>
      </c>
      <c r="AH163" s="166"/>
      <c r="AI163" s="166"/>
      <c r="AJ163" s="166"/>
      <c r="AK163" s="166"/>
      <c r="AL163" s="166"/>
    </row>
    <row r="164" spans="1:38" x14ac:dyDescent="0.3">
      <c r="A16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64" s="25">
        <f ca="1">SUM((TODAY())-Table2[[#This Row],[PO Date]])</f>
        <v>20</v>
      </c>
      <c r="C164" s="25" t="str">
        <f>Table2[[#This Row],[Trim Trk: ]]</f>
        <v>36003</v>
      </c>
      <c r="D164" s="228" t="str">
        <f>CONCATENATE(Table2[[#This Row],[First Name]]," ",Table2[[#This Row],[Last name]])</f>
        <v xml:space="preserve"> </v>
      </c>
      <c r="E164" s="229" t="str">
        <f>IFERROR(VLOOKUP(Table2[[#This Row],[Rental under Name: ]], 'TPMS-Auto'!C:G,5,0),"RESEARCH!!")</f>
        <v>RESEARCH!!</v>
      </c>
      <c r="F164" s="228" t="str">
        <f>IFERROR(VLOOKUP(Table2[[#This Row],[Trim Trk: ]],'TPMS-Auto'!A:C, 3, 0), "Not assigned in TPMS!!")</f>
        <v>Not assigned in TPMS!!</v>
      </c>
      <c r="G164" s="229" t="str">
        <f>IFERROR(VLOOKUP(Table2[[#This Row],[Trim Trk: ]],'TPMS-Auto'!A:G, 7, 0), "Not assigned in TPMS!!")</f>
        <v>Not assigned in TPMS!!</v>
      </c>
      <c r="H164" s="69" t="str">
        <f>IFERROR(VLOOKUP(Table2[[#This Row],[Trim Trk: ]],'TPMS-Auto'!A:Y, 25, 0), "Not assigned in TPMS!!")</f>
        <v>Not assigned in TPMS!!</v>
      </c>
      <c r="I1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4" s="229" t="str">
        <f>IF(N164=N163, "Yes", "No")</f>
        <v>Yes</v>
      </c>
      <c r="K164" s="229" t="str">
        <f>IFERROR(VLOOKUP(Table2[[#This Row],[Trim Trk: ]], Enterprise!A:AL, 25, 0),"NotonEnterpriseReporting")</f>
        <v>NotonEnterpriseReporting</v>
      </c>
      <c r="L16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4" s="229" t="str">
        <f>IF(Table2[[#This Row],[Rental Vendor]]="ENTERPRISE RENT-A-CAR INC.", "Enterprise", IF(Table2[[#This Row],[Rental Vendor]]="ENTERPRISE TOLLS/TOLL CHARGES", "Enterprise", "NotEnterprise"))</f>
        <v>Enterprise</v>
      </c>
      <c r="N164" s="228" t="str">
        <f>LEFT(Table2[[#This Row],[Vehicle Number]],5)</f>
        <v>36003</v>
      </c>
      <c r="O164" s="166" t="s">
        <v>209</v>
      </c>
      <c r="P164" s="166" t="s">
        <v>4290</v>
      </c>
      <c r="Q164" s="166" t="s">
        <v>3751</v>
      </c>
      <c r="R164" s="166" t="s">
        <v>3851</v>
      </c>
      <c r="S164" s="166"/>
      <c r="T164" s="166"/>
      <c r="U164" s="166"/>
      <c r="V164" s="166" t="s">
        <v>4259</v>
      </c>
      <c r="W164" s="166" t="s">
        <v>541</v>
      </c>
      <c r="X164" s="167">
        <v>113498146</v>
      </c>
      <c r="Y164" s="167">
        <v>116716485</v>
      </c>
      <c r="Z164" s="168">
        <v>46066</v>
      </c>
      <c r="AA164" s="166" t="s">
        <v>3894</v>
      </c>
      <c r="AB164" s="166" t="s">
        <v>3895</v>
      </c>
      <c r="AC164" s="166" t="s">
        <v>3732</v>
      </c>
      <c r="AD164" s="169">
        <v>1</v>
      </c>
      <c r="AE164" s="170">
        <v>1</v>
      </c>
      <c r="AF164" s="169">
        <v>1</v>
      </c>
      <c r="AG164" s="166" t="s">
        <v>3896</v>
      </c>
      <c r="AH164" s="166"/>
      <c r="AI164" s="166"/>
      <c r="AJ164" s="166"/>
      <c r="AK164" s="166"/>
      <c r="AL164" s="166"/>
    </row>
    <row r="165" spans="1:38" x14ac:dyDescent="0.3">
      <c r="A16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5" s="25">
        <f ca="1">SUM((TODAY())-Table2[[#This Row],[PO Date]])</f>
        <v>6</v>
      </c>
      <c r="C165" s="25" t="str">
        <f>Table2[[#This Row],[Trim Trk: ]]</f>
        <v>36003</v>
      </c>
      <c r="D165" s="228" t="str">
        <f>CONCATENATE(Table2[[#This Row],[First Name]]," ",Table2[[#This Row],[Last name]])</f>
        <v xml:space="preserve"> </v>
      </c>
      <c r="E165" s="229" t="str">
        <f>IFERROR(VLOOKUP(Table2[[#This Row],[Rental under Name: ]], 'TPMS-Auto'!C:G,5,0),"RESEARCH!!")</f>
        <v>RESEARCH!!</v>
      </c>
      <c r="F165" s="228" t="str">
        <f>IFERROR(VLOOKUP(Table2[[#This Row],[Trim Trk: ]],'TPMS-Auto'!A:C, 3, 0), "Not assigned in TPMS!!")</f>
        <v>Not assigned in TPMS!!</v>
      </c>
      <c r="G165" s="229" t="str">
        <f>IFERROR(VLOOKUP(Table2[[#This Row],[Trim Trk: ]],'TPMS-Auto'!A:G, 7, 0), "Not assigned in TPMS!!")</f>
        <v>Not assigned in TPMS!!</v>
      </c>
      <c r="H165" s="69" t="str">
        <f>IFERROR(VLOOKUP(Table2[[#This Row],[Trim Trk: ]],'TPMS-Auto'!A:Y, 25, 0), "Not assigned in TPMS!!")</f>
        <v>Not assigned in TPMS!!</v>
      </c>
      <c r="I1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5" s="229" t="str">
        <f>IF(N165=N164, "Yes", "No")</f>
        <v>Yes</v>
      </c>
      <c r="K165" s="229" t="str">
        <f>IFERROR(VLOOKUP(Table2[[#This Row],[Trim Trk: ]], Enterprise!A:AL, 25, 0),"NotonEnterpriseReporting")</f>
        <v>NotonEnterpriseReporting</v>
      </c>
      <c r="L16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5" s="229" t="str">
        <f>IF(Table2[[#This Row],[Rental Vendor]]="ENTERPRISE RENT-A-CAR INC.", "Enterprise", IF(Table2[[#This Row],[Rental Vendor]]="ENTERPRISE TOLLS/TOLL CHARGES", "Enterprise", "NotEnterprise"))</f>
        <v>Enterprise</v>
      </c>
      <c r="N165" s="228" t="str">
        <f>LEFT(Table2[[#This Row],[Vehicle Number]],5)</f>
        <v>36003</v>
      </c>
      <c r="O165" s="166" t="s">
        <v>209</v>
      </c>
      <c r="P165" s="166" t="s">
        <v>4290</v>
      </c>
      <c r="Q165" s="166" t="s">
        <v>3751</v>
      </c>
      <c r="R165" s="166" t="s">
        <v>3851</v>
      </c>
      <c r="S165" s="166"/>
      <c r="T165" s="166"/>
      <c r="U165" s="166"/>
      <c r="V165" s="166" t="s">
        <v>4259</v>
      </c>
      <c r="W165" s="166" t="s">
        <v>541</v>
      </c>
      <c r="X165" s="167">
        <v>113498146</v>
      </c>
      <c r="Y165" s="167">
        <v>116993511</v>
      </c>
      <c r="Z165" s="168">
        <v>46080</v>
      </c>
      <c r="AA165" s="166" t="s">
        <v>3894</v>
      </c>
      <c r="AB165" s="166" t="s">
        <v>3895</v>
      </c>
      <c r="AC165" s="166" t="s">
        <v>3732</v>
      </c>
      <c r="AD165" s="169">
        <v>1</v>
      </c>
      <c r="AE165" s="170">
        <v>1</v>
      </c>
      <c r="AF165" s="169">
        <v>1</v>
      </c>
      <c r="AG165" s="166" t="s">
        <v>3896</v>
      </c>
      <c r="AH165" s="166"/>
      <c r="AI165" s="166"/>
      <c r="AJ165" s="166"/>
      <c r="AK165" s="166"/>
      <c r="AL165" s="166"/>
    </row>
    <row r="166" spans="1:38" x14ac:dyDescent="0.3">
      <c r="A166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66" s="25">
        <f ca="1">SUM((TODAY())-Table2[[#This Row],[PO Date]])</f>
        <v>17</v>
      </c>
      <c r="C166" s="25" t="str">
        <f>Table2[[#This Row],[Trim Trk: ]]</f>
        <v>36020</v>
      </c>
      <c r="D166" s="228" t="str">
        <f>CONCATENATE(Table2[[#This Row],[First Name]]," ",Table2[[#This Row],[Last name]])</f>
        <v>CEDRIC ANDERSON</v>
      </c>
      <c r="E166" s="229" t="str">
        <f>IFERROR(VLOOKUP(Table2[[#This Row],[Rental under Name: ]], 'TPMS-Auto'!C:G,5,0),"RESEARCH!!")</f>
        <v>CANDER4</v>
      </c>
      <c r="F166" s="228" t="str">
        <f>IFERROR(VLOOKUP(Table2[[#This Row],[Trim Trk: ]],'TPMS-Auto'!A:C, 3, 0), "Not assigned in TPMS!!")</f>
        <v>CEDRIC ANDERSON</v>
      </c>
      <c r="G166" s="229" t="str">
        <f>IFERROR(VLOOKUP(Table2[[#This Row],[Trim Trk: ]],'TPMS-Auto'!A:G, 7, 0), "Not assigned in TPMS!!")</f>
        <v>CANDER4</v>
      </c>
      <c r="H166" s="69" t="str">
        <f>IFERROR(VLOOKUP(Table2[[#This Row],[Trim Trk: ]],'TPMS-Auto'!A:Y, 25, 0), "Not assigned in TPMS!!")</f>
        <v>5135 TWIN FLOWER CT.</v>
      </c>
      <c r="I1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6" s="229" t="str">
        <f>IF(N166=N165, "Yes", "No")</f>
        <v>No</v>
      </c>
      <c r="K166" s="229" t="str">
        <f>IFERROR(VLOOKUP(Table2[[#This Row],[Trim Trk: ]], Enterprise!A:AL, 25, 0),"NotonEnterpriseReporting")</f>
        <v>OPEN</v>
      </c>
      <c r="L16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6" s="229" t="str">
        <f>IF(Table2[[#This Row],[Rental Vendor]]="ENTERPRISE RENT-A-CAR INC.", "Enterprise", IF(Table2[[#This Row],[Rental Vendor]]="ENTERPRISE TOLLS/TOLL CHARGES", "Enterprise", "NotEnterprise"))</f>
        <v>Enterprise</v>
      </c>
      <c r="N166" s="228" t="str">
        <f>LEFT(Table2[[#This Row],[Vehicle Number]],5)</f>
        <v>36020</v>
      </c>
      <c r="O166" s="166" t="s">
        <v>209</v>
      </c>
      <c r="P166" s="166" t="s">
        <v>598</v>
      </c>
      <c r="Q166" s="166" t="s">
        <v>3751</v>
      </c>
      <c r="R166" s="166" t="s">
        <v>3851</v>
      </c>
      <c r="S166" s="166" t="s">
        <v>4296</v>
      </c>
      <c r="T166" s="166" t="s">
        <v>3453</v>
      </c>
      <c r="U166" s="166" t="s">
        <v>600</v>
      </c>
      <c r="V166" s="166" t="s">
        <v>4297</v>
      </c>
      <c r="W166" s="166" t="s">
        <v>541</v>
      </c>
      <c r="X166" s="167">
        <v>116389166</v>
      </c>
      <c r="Y166" s="167">
        <v>116739890</v>
      </c>
      <c r="Z166" s="168">
        <v>46069</v>
      </c>
      <c r="AA166" s="166" t="s">
        <v>3730</v>
      </c>
      <c r="AB166" s="166" t="s">
        <v>3731</v>
      </c>
      <c r="AC166" s="166" t="s">
        <v>3732</v>
      </c>
      <c r="AD166" s="169">
        <v>504</v>
      </c>
      <c r="AE166" s="170">
        <v>7</v>
      </c>
      <c r="AF166" s="169">
        <v>72</v>
      </c>
      <c r="AG166" s="166" t="s">
        <v>3854</v>
      </c>
      <c r="AH166" s="166"/>
      <c r="AI166" s="166"/>
      <c r="AJ166" s="166"/>
      <c r="AK166" s="166"/>
      <c r="AL166" s="166"/>
    </row>
    <row r="167" spans="1:38" x14ac:dyDescent="0.3">
      <c r="A16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7" s="25">
        <f ca="1">SUM((TODAY())-Table2[[#This Row],[PO Date]])</f>
        <v>3</v>
      </c>
      <c r="C167" s="25" t="str">
        <f>Table2[[#This Row],[Trim Trk: ]]</f>
        <v>36024</v>
      </c>
      <c r="D167" s="228" t="str">
        <f>CONCATENATE(Table2[[#This Row],[First Name]]," ",Table2[[#This Row],[Last name]])</f>
        <v>WALTON EDWARDS</v>
      </c>
      <c r="E167" s="229" t="str">
        <f>IFERROR(VLOOKUP(Table2[[#This Row],[Rental under Name: ]], 'TPMS-Auto'!C:G,5,0),"RESEARCH!!")</f>
        <v>WEDWAR3</v>
      </c>
      <c r="F167" s="228" t="str">
        <f>IFERROR(VLOOKUP(Table2[[#This Row],[Trim Trk: ]],'TPMS-Auto'!A:C, 3, 0), "Not assigned in TPMS!!")</f>
        <v>WALTON EDWARDS</v>
      </c>
      <c r="G167" s="229" t="str">
        <f>IFERROR(VLOOKUP(Table2[[#This Row],[Trim Trk: ]],'TPMS-Auto'!A:G, 7, 0), "Not assigned in TPMS!!")</f>
        <v>WEDWAR3</v>
      </c>
      <c r="H167" s="69" t="str">
        <f>IFERROR(VLOOKUP(Table2[[#This Row],[Trim Trk: ]],'TPMS-Auto'!A:Y, 25, 0), "Not assigned in TPMS!!")</f>
        <v>12113 GRANDVIEW AVE</v>
      </c>
      <c r="I1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7" s="229" t="str">
        <f>IF(N167=N166, "Yes", "No")</f>
        <v>No</v>
      </c>
      <c r="K167" s="229" t="str">
        <f>IFERROR(VLOOKUP(Table2[[#This Row],[Trim Trk: ]], Enterprise!A:AL, 25, 0),"NotonEnterpriseReporting")</f>
        <v>OPEN</v>
      </c>
      <c r="L16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7" s="229" t="str">
        <f>IF(Table2[[#This Row],[Rental Vendor]]="ENTERPRISE RENT-A-CAR INC.", "Enterprise", IF(Table2[[#This Row],[Rental Vendor]]="ENTERPRISE TOLLS/TOLL CHARGES", "Enterprise", "NotEnterprise"))</f>
        <v>Enterprise</v>
      </c>
      <c r="N167" s="228" t="str">
        <f>LEFT(Table2[[#This Row],[Vehicle Number]],5)</f>
        <v>36024</v>
      </c>
      <c r="O167" s="166" t="s">
        <v>209</v>
      </c>
      <c r="P167" s="166" t="s">
        <v>605</v>
      </c>
      <c r="Q167" s="166" t="s">
        <v>3751</v>
      </c>
      <c r="R167" s="166" t="s">
        <v>3851</v>
      </c>
      <c r="S167" s="166" t="s">
        <v>9696</v>
      </c>
      <c r="T167" s="166" t="s">
        <v>9695</v>
      </c>
      <c r="U167" s="166" t="s">
        <v>607</v>
      </c>
      <c r="V167" s="166" t="s">
        <v>611</v>
      </c>
      <c r="W167" s="166" t="s">
        <v>541</v>
      </c>
      <c r="X167" s="167">
        <v>115111537</v>
      </c>
      <c r="Y167" s="167">
        <v>117009580</v>
      </c>
      <c r="Z167" s="168">
        <v>46083</v>
      </c>
      <c r="AA167" s="166" t="s">
        <v>3974</v>
      </c>
      <c r="AB167" s="166" t="s">
        <v>3975</v>
      </c>
      <c r="AC167" s="166" t="s">
        <v>3732</v>
      </c>
      <c r="AD167" s="169">
        <v>1752</v>
      </c>
      <c r="AE167" s="170">
        <v>1</v>
      </c>
      <c r="AF167" s="169">
        <v>1752</v>
      </c>
      <c r="AG167" s="166" t="s">
        <v>3854</v>
      </c>
      <c r="AH167" s="166"/>
      <c r="AI167" s="166"/>
      <c r="AJ167" s="166"/>
      <c r="AK167" s="166"/>
      <c r="AL167" s="166"/>
    </row>
    <row r="168" spans="1:38" x14ac:dyDescent="0.3">
      <c r="A16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68" s="25">
        <f ca="1">SUM((TODAY())-Table2[[#This Row],[PO Date]])</f>
        <v>17</v>
      </c>
      <c r="C168" s="25" t="str">
        <f>Table2[[#This Row],[Trim Trk: ]]</f>
        <v>36026</v>
      </c>
      <c r="D168" s="228" t="str">
        <f>CONCATENATE(Table2[[#This Row],[First Name]]," ",Table2[[#This Row],[Last name]])</f>
        <v>SEEAR RAMZ</v>
      </c>
      <c r="E168" s="229" t="str">
        <f>IFERROR(VLOOKUP(Table2[[#This Row],[Rental under Name: ]], 'TPMS-Auto'!C:G,5,0),"RESEARCH!!")</f>
        <v>SRAMZ</v>
      </c>
      <c r="F168" s="228" t="str">
        <f>IFERROR(VLOOKUP(Table2[[#This Row],[Trim Trk: ]],'TPMS-Auto'!A:C, 3, 0), "Not assigned in TPMS!!")</f>
        <v>SEEAR RAMZ</v>
      </c>
      <c r="G168" s="229" t="str">
        <f>IFERROR(VLOOKUP(Table2[[#This Row],[Trim Trk: ]],'TPMS-Auto'!A:G, 7, 0), "Not assigned in TPMS!!")</f>
        <v>SRAMZ</v>
      </c>
      <c r="H168" s="69" t="str">
        <f>IFERROR(VLOOKUP(Table2[[#This Row],[Trim Trk: ]],'TPMS-Auto'!A:Y, 25, 0), "Not assigned in TPMS!!")</f>
        <v>7866 Blue Gray cir</v>
      </c>
      <c r="I1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8" s="229" t="str">
        <f>IF(N168=N167, "Yes", "No")</f>
        <v>No</v>
      </c>
      <c r="K168" s="229" t="str">
        <f>IFERROR(VLOOKUP(Table2[[#This Row],[Trim Trk: ]], Enterprise!A:AL, 25, 0),"NotonEnterpriseReporting")</f>
        <v>NotonEnterpriseReporting</v>
      </c>
      <c r="L16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8" s="229" t="str">
        <f>IF(Table2[[#This Row],[Rental Vendor]]="ENTERPRISE RENT-A-CAR INC.", "Enterprise", IF(Table2[[#This Row],[Rental Vendor]]="ENTERPRISE TOLLS/TOLL CHARGES", "Enterprise", "NotEnterprise"))</f>
        <v>Enterprise</v>
      </c>
      <c r="N168" s="228" t="str">
        <f>LEFT(Table2[[#This Row],[Vehicle Number]],5)</f>
        <v>36026</v>
      </c>
      <c r="O168" s="166" t="s">
        <v>209</v>
      </c>
      <c r="P168" s="166" t="s">
        <v>3403</v>
      </c>
      <c r="Q168" s="166" t="s">
        <v>3751</v>
      </c>
      <c r="R168" s="166" t="s">
        <v>3851</v>
      </c>
      <c r="S168" s="166" t="s">
        <v>4298</v>
      </c>
      <c r="T168" s="166" t="s">
        <v>4299</v>
      </c>
      <c r="U168" s="166" t="s">
        <v>3405</v>
      </c>
      <c r="V168" s="166" t="s">
        <v>1516</v>
      </c>
      <c r="W168" s="166" t="s">
        <v>328</v>
      </c>
      <c r="X168" s="167">
        <v>116393995</v>
      </c>
      <c r="Y168" s="167">
        <v>116745089</v>
      </c>
      <c r="Z168" s="168">
        <v>46069</v>
      </c>
      <c r="AA168" s="166" t="s">
        <v>3730</v>
      </c>
      <c r="AB168" s="166" t="s">
        <v>3731</v>
      </c>
      <c r="AC168" s="166" t="s">
        <v>3732</v>
      </c>
      <c r="AD168" s="169">
        <v>288.75</v>
      </c>
      <c r="AE168" s="170">
        <v>5</v>
      </c>
      <c r="AF168" s="169">
        <v>57.75</v>
      </c>
      <c r="AG168" s="166" t="s">
        <v>3854</v>
      </c>
      <c r="AH168" s="166" t="s">
        <v>3783</v>
      </c>
      <c r="AI168" s="166" t="s">
        <v>31279</v>
      </c>
      <c r="AJ168" s="166" t="s">
        <v>1516</v>
      </c>
      <c r="AK168" s="166" t="s">
        <v>328</v>
      </c>
      <c r="AL168" s="166" t="s">
        <v>4024</v>
      </c>
    </row>
    <row r="169" spans="1:38" x14ac:dyDescent="0.3">
      <c r="A16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9" s="25">
        <f ca="1">SUM((TODAY())-Table2[[#This Row],[PO Date]])</f>
        <v>154</v>
      </c>
      <c r="C169" s="25" t="str">
        <f>Table2[[#This Row],[Trim Trk: ]]</f>
        <v>36040</v>
      </c>
      <c r="D169" s="228" t="str">
        <f>CONCATENATE(Table2[[#This Row],[First Name]]," ",Table2[[#This Row],[Last name]])</f>
        <v>ELISHA PEAKE</v>
      </c>
      <c r="E169" s="229" t="str">
        <f>IFERROR(VLOOKUP(Table2[[#This Row],[Rental under Name: ]], 'TPMS-Auto'!C:G,5,0),"RESEARCH!!")</f>
        <v>EPEAKE</v>
      </c>
      <c r="F169" s="228" t="str">
        <f>IFERROR(VLOOKUP(Table2[[#This Row],[Trim Trk: ]],'TPMS-Auto'!A:C, 3, 0), "Not assigned in TPMS!!")</f>
        <v>ELISHA PEAKE</v>
      </c>
      <c r="G169" s="229" t="str">
        <f>IFERROR(VLOOKUP(Table2[[#This Row],[Trim Trk: ]],'TPMS-Auto'!A:G, 7, 0), "Not assigned in TPMS!!")</f>
        <v>EPEAKE</v>
      </c>
      <c r="H169" s="69" t="str">
        <f>IFERROR(VLOOKUP(Table2[[#This Row],[Trim Trk: ]],'TPMS-Auto'!A:Y, 25, 0), "Not assigned in TPMS!!")</f>
        <v>78 WINNERS CIRCLE</v>
      </c>
      <c r="I1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9" s="229" t="str">
        <f>IF(N169=N168, "Yes", "No")</f>
        <v>No</v>
      </c>
      <c r="K169" s="229" t="str">
        <f>IFERROR(VLOOKUP(Table2[[#This Row],[Trim Trk: ]], Enterprise!A:AL, 25, 0),"NotonEnterpriseReporting")</f>
        <v>OPEN</v>
      </c>
      <c r="L16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9" s="229" t="str">
        <f>IF(Table2[[#This Row],[Rental Vendor]]="ENTERPRISE RENT-A-CAR INC.", "Enterprise", IF(Table2[[#This Row],[Rental Vendor]]="ENTERPRISE TOLLS/TOLL CHARGES", "Enterprise", "NotEnterprise"))</f>
        <v>Enterprise</v>
      </c>
      <c r="N169" s="228" t="str">
        <f>LEFT(Table2[[#This Row],[Vehicle Number]],5)</f>
        <v>36040</v>
      </c>
      <c r="O169" s="166" t="s">
        <v>209</v>
      </c>
      <c r="P169" s="166" t="s">
        <v>620</v>
      </c>
      <c r="Q169" s="166" t="s">
        <v>3751</v>
      </c>
      <c r="R169" s="166" t="s">
        <v>3851</v>
      </c>
      <c r="S169" s="166" t="s">
        <v>4300</v>
      </c>
      <c r="T169" s="166" t="s">
        <v>4301</v>
      </c>
      <c r="U169" s="166" t="s">
        <v>622</v>
      </c>
      <c r="V169" s="166" t="s">
        <v>626</v>
      </c>
      <c r="W169" s="166" t="s">
        <v>541</v>
      </c>
      <c r="X169" s="167">
        <v>114058062</v>
      </c>
      <c r="Y169" s="167">
        <v>114370485</v>
      </c>
      <c r="Z169" s="168">
        <v>45932</v>
      </c>
      <c r="AA169" s="166" t="s">
        <v>3730</v>
      </c>
      <c r="AB169" s="166" t="s">
        <v>3731</v>
      </c>
      <c r="AC169" s="166" t="s">
        <v>3732</v>
      </c>
      <c r="AD169" s="169">
        <v>420</v>
      </c>
      <c r="AE169" s="170">
        <v>7</v>
      </c>
      <c r="AF169" s="169">
        <v>60</v>
      </c>
      <c r="AG169" s="166" t="s">
        <v>3854</v>
      </c>
      <c r="AH169" s="166"/>
      <c r="AI169" s="166"/>
      <c r="AJ169" s="166"/>
      <c r="AK169" s="166"/>
      <c r="AL169" s="166"/>
    </row>
    <row r="170" spans="1:38" x14ac:dyDescent="0.3">
      <c r="A17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0" s="25">
        <f ca="1">SUM((TODAY())-Table2[[#This Row],[PO Date]])</f>
        <v>72</v>
      </c>
      <c r="C170" s="25" t="str">
        <f>Table2[[#This Row],[Trim Trk: ]]</f>
        <v>36040</v>
      </c>
      <c r="D170" s="228" t="str">
        <f>CONCATENATE(Table2[[#This Row],[First Name]]," ",Table2[[#This Row],[Last name]])</f>
        <v>ELISHA PEAKE</v>
      </c>
      <c r="E170" s="229" t="str">
        <f>IFERROR(VLOOKUP(Table2[[#This Row],[Rental under Name: ]], 'TPMS-Auto'!C:G,5,0),"RESEARCH!!")</f>
        <v>EPEAKE</v>
      </c>
      <c r="F170" s="228" t="str">
        <f>IFERROR(VLOOKUP(Table2[[#This Row],[Trim Trk: ]],'TPMS-Auto'!A:C, 3, 0), "Not assigned in TPMS!!")</f>
        <v>ELISHA PEAKE</v>
      </c>
      <c r="G170" s="229" t="str">
        <f>IFERROR(VLOOKUP(Table2[[#This Row],[Trim Trk: ]],'TPMS-Auto'!A:G, 7, 0), "Not assigned in TPMS!!")</f>
        <v>EPEAKE</v>
      </c>
      <c r="H170" s="69" t="str">
        <f>IFERROR(VLOOKUP(Table2[[#This Row],[Trim Trk: ]],'TPMS-Auto'!A:Y, 25, 0), "Not assigned in TPMS!!")</f>
        <v>78 WINNERS CIRCLE</v>
      </c>
      <c r="I1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0" s="229" t="str">
        <f>IF(N170=N169, "Yes", "No")</f>
        <v>Yes</v>
      </c>
      <c r="K170" s="229" t="str">
        <f>IFERROR(VLOOKUP(Table2[[#This Row],[Trim Trk: ]], Enterprise!A:AL, 25, 0),"NotonEnterpriseReporting")</f>
        <v>OPEN</v>
      </c>
      <c r="L17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0" s="229" t="str">
        <f>IF(Table2[[#This Row],[Rental Vendor]]="ENTERPRISE RENT-A-CAR INC.", "Enterprise", IF(Table2[[#This Row],[Rental Vendor]]="ENTERPRISE TOLLS/TOLL CHARGES", "Enterprise", "NotEnterprise"))</f>
        <v>Enterprise</v>
      </c>
      <c r="N170" s="228" t="str">
        <f>LEFT(Table2[[#This Row],[Vehicle Number]],5)</f>
        <v>36040</v>
      </c>
      <c r="O170" s="166" t="s">
        <v>209</v>
      </c>
      <c r="P170" s="166" t="s">
        <v>620</v>
      </c>
      <c r="Q170" s="166" t="s">
        <v>3751</v>
      </c>
      <c r="R170" s="166" t="s">
        <v>3851</v>
      </c>
      <c r="S170" s="166" t="s">
        <v>4300</v>
      </c>
      <c r="T170" s="166" t="s">
        <v>4301</v>
      </c>
      <c r="U170" s="166" t="s">
        <v>622</v>
      </c>
      <c r="V170" s="166" t="s">
        <v>626</v>
      </c>
      <c r="W170" s="166" t="s">
        <v>541</v>
      </c>
      <c r="X170" s="167">
        <v>114667725</v>
      </c>
      <c r="Y170" s="167">
        <v>115757047</v>
      </c>
      <c r="Z170" s="168">
        <v>46014</v>
      </c>
      <c r="AA170" s="166" t="s">
        <v>3730</v>
      </c>
      <c r="AB170" s="166" t="s">
        <v>3731</v>
      </c>
      <c r="AC170" s="166" t="s">
        <v>3732</v>
      </c>
      <c r="AD170" s="169">
        <v>1190</v>
      </c>
      <c r="AE170" s="170">
        <v>14</v>
      </c>
      <c r="AF170" s="169">
        <v>85</v>
      </c>
      <c r="AG170" s="166" t="s">
        <v>3854</v>
      </c>
      <c r="AH170" s="166"/>
      <c r="AI170" s="166"/>
      <c r="AJ170" s="166"/>
      <c r="AK170" s="166"/>
      <c r="AL170" s="166"/>
    </row>
    <row r="171" spans="1:38" x14ac:dyDescent="0.3">
      <c r="A17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1" s="25">
        <f ca="1">SUM((TODAY())-Table2[[#This Row],[PO Date]])</f>
        <v>157</v>
      </c>
      <c r="C171" s="25" t="str">
        <f>Table2[[#This Row],[Trim Trk: ]]</f>
        <v>36043</v>
      </c>
      <c r="D171" s="228" t="str">
        <f>CONCATENATE(Table2[[#This Row],[First Name]]," ",Table2[[#This Row],[Last name]])</f>
        <v>SEF HAMDI</v>
      </c>
      <c r="E171" s="229" t="str">
        <f>IFERROR(VLOOKUP(Table2[[#This Row],[Rental under Name: ]], 'TPMS-Auto'!C:G,5,0),"RESEARCH!!")</f>
        <v>SHAMDI</v>
      </c>
      <c r="F171" s="228" t="str">
        <f>IFERROR(VLOOKUP(Table2[[#This Row],[Trim Trk: ]],'TPMS-Auto'!A:C, 3, 0), "Not assigned in TPMS!!")</f>
        <v>Not assigned in TPMS!!</v>
      </c>
      <c r="G171" s="229" t="str">
        <f>IFERROR(VLOOKUP(Table2[[#This Row],[Trim Trk: ]],'TPMS-Auto'!A:G, 7, 0), "Not assigned in TPMS!!")</f>
        <v>Not assigned in TPMS!!</v>
      </c>
      <c r="H171" s="69" t="str">
        <f>IFERROR(VLOOKUP(Table2[[#This Row],[Trim Trk: ]],'TPMS-Auto'!A:Y, 25, 0), "Not assigned in TPMS!!")</f>
        <v>Not assigned in TPMS!!</v>
      </c>
      <c r="I1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1" s="229" t="str">
        <f>IF(N171=N170, "Yes", "No")</f>
        <v>No</v>
      </c>
      <c r="K171" s="229" t="str">
        <f>IFERROR(VLOOKUP(Table2[[#This Row],[Trim Trk: ]], Enterprise!A:AL, 25, 0),"NotonEnterpriseReporting")</f>
        <v>NotonEnterpriseReporting</v>
      </c>
      <c r="L17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1" s="229" t="str">
        <f>IF(Table2[[#This Row],[Rental Vendor]]="ENTERPRISE RENT-A-CAR INC.", "Enterprise", IF(Table2[[#This Row],[Rental Vendor]]="ENTERPRISE TOLLS/TOLL CHARGES", "Enterprise", "NotEnterprise"))</f>
        <v>Enterprise</v>
      </c>
      <c r="N171" s="228" t="str">
        <f>LEFT(Table2[[#This Row],[Vehicle Number]],5)</f>
        <v>36043</v>
      </c>
      <c r="O171" s="166" t="s">
        <v>209</v>
      </c>
      <c r="P171" s="166" t="s">
        <v>4302</v>
      </c>
      <c r="Q171" s="166" t="s">
        <v>3726</v>
      </c>
      <c r="R171" s="166" t="s">
        <v>3851</v>
      </c>
      <c r="S171" s="166" t="s">
        <v>4303</v>
      </c>
      <c r="T171" s="166" t="s">
        <v>4304</v>
      </c>
      <c r="U171" s="166" t="s">
        <v>4305</v>
      </c>
      <c r="V171" s="166" t="s">
        <v>4306</v>
      </c>
      <c r="W171" s="166" t="s">
        <v>541</v>
      </c>
      <c r="X171" s="167">
        <v>113988291</v>
      </c>
      <c r="Y171" s="167">
        <v>114300150</v>
      </c>
      <c r="Z171" s="168">
        <v>45929</v>
      </c>
      <c r="AA171" s="166" t="s">
        <v>3730</v>
      </c>
      <c r="AB171" s="166" t="s">
        <v>3731</v>
      </c>
      <c r="AC171" s="166" t="s">
        <v>3732</v>
      </c>
      <c r="AD171" s="169">
        <v>481.25</v>
      </c>
      <c r="AE171" s="170">
        <v>7</v>
      </c>
      <c r="AF171" s="169">
        <v>68.75</v>
      </c>
      <c r="AG171" s="166" t="s">
        <v>3854</v>
      </c>
      <c r="AH171" s="166"/>
      <c r="AI171" s="166"/>
      <c r="AJ171" s="166"/>
      <c r="AK171" s="166"/>
      <c r="AL171" s="166"/>
    </row>
    <row r="172" spans="1:38" x14ac:dyDescent="0.3">
      <c r="A17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2" s="25">
        <f ca="1">SUM((TODAY())-Table2[[#This Row],[PO Date]])</f>
        <v>101</v>
      </c>
      <c r="C172" s="25" t="str">
        <f>Table2[[#This Row],[Trim Trk: ]]</f>
        <v>36043</v>
      </c>
      <c r="D172" s="228" t="str">
        <f>CONCATENATE(Table2[[#This Row],[First Name]]," ",Table2[[#This Row],[Last name]])</f>
        <v>SEF HAMDI</v>
      </c>
      <c r="E172" s="229" t="str">
        <f>IFERROR(VLOOKUP(Table2[[#This Row],[Rental under Name: ]], 'TPMS-Auto'!C:G,5,0),"RESEARCH!!")</f>
        <v>SHAMDI</v>
      </c>
      <c r="F172" s="228" t="str">
        <f>IFERROR(VLOOKUP(Table2[[#This Row],[Trim Trk: ]],'TPMS-Auto'!A:C, 3, 0), "Not assigned in TPMS!!")</f>
        <v>Not assigned in TPMS!!</v>
      </c>
      <c r="G172" s="229" t="str">
        <f>IFERROR(VLOOKUP(Table2[[#This Row],[Trim Trk: ]],'TPMS-Auto'!A:G, 7, 0), "Not assigned in TPMS!!")</f>
        <v>Not assigned in TPMS!!</v>
      </c>
      <c r="H172" s="69" t="str">
        <f>IFERROR(VLOOKUP(Table2[[#This Row],[Trim Trk: ]],'TPMS-Auto'!A:Y, 25, 0), "Not assigned in TPMS!!")</f>
        <v>Not assigned in TPMS!!</v>
      </c>
      <c r="I1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2" s="229" t="str">
        <f>IF(N172=N171, "Yes", "No")</f>
        <v>Yes</v>
      </c>
      <c r="K172" s="229" t="str">
        <f>IFERROR(VLOOKUP(Table2[[#This Row],[Trim Trk: ]], Enterprise!A:AL, 25, 0),"NotonEnterpriseReporting")</f>
        <v>NotonEnterpriseReporting</v>
      </c>
      <c r="L17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2" s="229" t="str">
        <f>IF(Table2[[#This Row],[Rental Vendor]]="ENTERPRISE RENT-A-CAR INC.", "Enterprise", IF(Table2[[#This Row],[Rental Vendor]]="ENTERPRISE TOLLS/TOLL CHARGES", "Enterprise", "NotEnterprise"))</f>
        <v>Enterprise</v>
      </c>
      <c r="N172" s="228" t="str">
        <f>LEFT(Table2[[#This Row],[Vehicle Number]],5)</f>
        <v>36043</v>
      </c>
      <c r="O172" s="166" t="s">
        <v>209</v>
      </c>
      <c r="P172" s="166" t="s">
        <v>4302</v>
      </c>
      <c r="Q172" s="166" t="s">
        <v>3726</v>
      </c>
      <c r="R172" s="166" t="s">
        <v>3851</v>
      </c>
      <c r="S172" s="166" t="s">
        <v>4303</v>
      </c>
      <c r="T172" s="166" t="s">
        <v>4304</v>
      </c>
      <c r="U172" s="166" t="s">
        <v>4305</v>
      </c>
      <c r="V172" s="166" t="s">
        <v>4306</v>
      </c>
      <c r="W172" s="166" t="s">
        <v>541</v>
      </c>
      <c r="X172" s="167">
        <v>114986571</v>
      </c>
      <c r="Y172" s="167">
        <v>115313059</v>
      </c>
      <c r="Z172" s="168">
        <v>45985</v>
      </c>
      <c r="AA172" s="166" t="s">
        <v>3730</v>
      </c>
      <c r="AB172" s="166" t="s">
        <v>3731</v>
      </c>
      <c r="AC172" s="166" t="s">
        <v>3732</v>
      </c>
      <c r="AD172" s="169">
        <v>432.75</v>
      </c>
      <c r="AE172" s="170">
        <v>5</v>
      </c>
      <c r="AF172" s="169">
        <v>86.55</v>
      </c>
      <c r="AG172" s="166" t="s">
        <v>3854</v>
      </c>
      <c r="AH172" s="166"/>
      <c r="AI172" s="166"/>
      <c r="AJ172" s="166"/>
      <c r="AK172" s="166"/>
      <c r="AL172" s="166"/>
    </row>
    <row r="173" spans="1:38" x14ac:dyDescent="0.3">
      <c r="A17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3" s="25">
        <f ca="1">SUM((TODAY())-Table2[[#This Row],[PO Date]])</f>
        <v>42</v>
      </c>
      <c r="C173" s="25" t="str">
        <f>Table2[[#This Row],[Trim Trk: ]]</f>
        <v>36051</v>
      </c>
      <c r="D173" s="228" t="str">
        <f>CONCATENATE(Table2[[#This Row],[First Name]]," ",Table2[[#This Row],[Last name]])</f>
        <v>HABIBULLAH QURAISHI</v>
      </c>
      <c r="E173" s="229" t="str">
        <f>IFERROR(VLOOKUP(Table2[[#This Row],[Rental under Name: ]], 'TPMS-Auto'!C:G,5,0),"RESEARCH!!")</f>
        <v>HQURAIS</v>
      </c>
      <c r="F173" s="228" t="str">
        <f>IFERROR(VLOOKUP(Table2[[#This Row],[Trim Trk: ]],'TPMS-Auto'!A:C, 3, 0), "Not assigned in TPMS!!")</f>
        <v>HABIBULLAH QURAISHI</v>
      </c>
      <c r="G173" s="229" t="str">
        <f>IFERROR(VLOOKUP(Table2[[#This Row],[Trim Trk: ]],'TPMS-Auto'!A:G, 7, 0), "Not assigned in TPMS!!")</f>
        <v>HQURAIS</v>
      </c>
      <c r="H173" s="69" t="str">
        <f>IFERROR(VLOOKUP(Table2[[#This Row],[Trim Trk: ]],'TPMS-Auto'!A:Y, 25, 0), "Not assigned in TPMS!!")</f>
        <v>5402 MELVIN CT</v>
      </c>
      <c r="I1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3" s="229" t="str">
        <f>IF(N173=N172, "Yes", "No")</f>
        <v>No</v>
      </c>
      <c r="K173" s="229" t="str">
        <f>IFERROR(VLOOKUP(Table2[[#This Row],[Trim Trk: ]], Enterprise!A:AL, 25, 0),"NotonEnterpriseReporting")</f>
        <v>OPEN</v>
      </c>
      <c r="L17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3" s="229" t="str">
        <f>IF(Table2[[#This Row],[Rental Vendor]]="ENTERPRISE RENT-A-CAR INC.", "Enterprise", IF(Table2[[#This Row],[Rental Vendor]]="ENTERPRISE TOLLS/TOLL CHARGES", "Enterprise", "NotEnterprise"))</f>
        <v>Enterprise</v>
      </c>
      <c r="N173" s="228" t="str">
        <f>LEFT(Table2[[#This Row],[Vehicle Number]],5)</f>
        <v>36051</v>
      </c>
      <c r="O173" s="166" t="s">
        <v>209</v>
      </c>
      <c r="P173" s="166" t="s">
        <v>2699</v>
      </c>
      <c r="Q173" s="166" t="s">
        <v>3726</v>
      </c>
      <c r="R173" s="166" t="s">
        <v>3851</v>
      </c>
      <c r="S173" s="166" t="s">
        <v>4307</v>
      </c>
      <c r="T173" s="166" t="s">
        <v>4308</v>
      </c>
      <c r="U173" s="166" t="s">
        <v>2701</v>
      </c>
      <c r="V173" s="166" t="s">
        <v>633</v>
      </c>
      <c r="W173" s="166" t="s">
        <v>328</v>
      </c>
      <c r="X173" s="167">
        <v>115845558</v>
      </c>
      <c r="Y173" s="167">
        <v>116188203</v>
      </c>
      <c r="Z173" s="168">
        <v>46044</v>
      </c>
      <c r="AA173" s="166" t="s">
        <v>3730</v>
      </c>
      <c r="AB173" s="166" t="s">
        <v>3731</v>
      </c>
      <c r="AC173" s="166" t="s">
        <v>3732</v>
      </c>
      <c r="AD173" s="169">
        <v>483</v>
      </c>
      <c r="AE173" s="170">
        <v>7</v>
      </c>
      <c r="AF173" s="169">
        <v>69</v>
      </c>
      <c r="AG173" s="166" t="s">
        <v>3854</v>
      </c>
      <c r="AH173" s="166"/>
      <c r="AI173" s="166"/>
      <c r="AJ173" s="166"/>
      <c r="AK173" s="166"/>
      <c r="AL173" s="166"/>
    </row>
    <row r="174" spans="1:38" x14ac:dyDescent="0.3">
      <c r="A17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4" s="25">
        <f ca="1">SUM((TODAY())-Table2[[#This Row],[PO Date]])</f>
        <v>161</v>
      </c>
      <c r="C174" s="25" t="str">
        <f>Table2[[#This Row],[Trim Trk: ]]</f>
        <v>36056</v>
      </c>
      <c r="D174" s="228" t="str">
        <f>CONCATENATE(Table2[[#This Row],[First Name]]," ",Table2[[#This Row],[Last name]])</f>
        <v>MUSTAFA EBADI</v>
      </c>
      <c r="E174" s="229" t="str">
        <f>IFERROR(VLOOKUP(Table2[[#This Row],[Rental under Name: ]], 'TPMS-Auto'!C:G,5,0),"RESEARCH!!")</f>
        <v>MEBADI</v>
      </c>
      <c r="F174" s="228" t="str">
        <f>IFERROR(VLOOKUP(Table2[[#This Row],[Trim Trk: ]],'TPMS-Auto'!A:C, 3, 0), "Not assigned in TPMS!!")</f>
        <v>MUSTAFA EBADI</v>
      </c>
      <c r="G174" s="229" t="str">
        <f>IFERROR(VLOOKUP(Table2[[#This Row],[Trim Trk: ]],'TPMS-Auto'!A:G, 7, 0), "Not assigned in TPMS!!")</f>
        <v>MEBADI</v>
      </c>
      <c r="H174" s="69" t="str">
        <f>IFERROR(VLOOKUP(Table2[[#This Row],[Trim Trk: ]],'TPMS-Auto'!A:Y, 25, 0), "Not assigned in TPMS!!")</f>
        <v>2500 vantage Dr</v>
      </c>
      <c r="I1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4" s="229" t="str">
        <f>IF(N174=N173, "Yes", "No")</f>
        <v>No</v>
      </c>
      <c r="K174" s="229" t="str">
        <f>IFERROR(VLOOKUP(Table2[[#This Row],[Trim Trk: ]], Enterprise!A:AL, 25, 0),"NotonEnterpriseReporting")</f>
        <v>OPEN</v>
      </c>
      <c r="L17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4" s="229" t="str">
        <f>IF(Table2[[#This Row],[Rental Vendor]]="ENTERPRISE RENT-A-CAR INC.", "Enterprise", IF(Table2[[#This Row],[Rental Vendor]]="ENTERPRISE TOLLS/TOLL CHARGES", "Enterprise", "NotEnterprise"))</f>
        <v>Enterprise</v>
      </c>
      <c r="N174" s="228" t="str">
        <f>LEFT(Table2[[#This Row],[Vehicle Number]],5)</f>
        <v>36056</v>
      </c>
      <c r="O174" s="166" t="s">
        <v>209</v>
      </c>
      <c r="P174" s="166" t="s">
        <v>627</v>
      </c>
      <c r="Q174" s="166" t="s">
        <v>3751</v>
      </c>
      <c r="R174" s="166" t="s">
        <v>3851</v>
      </c>
      <c r="S174" s="166" t="s">
        <v>4309</v>
      </c>
      <c r="T174" s="166" t="s">
        <v>4310</v>
      </c>
      <c r="U174" s="166" t="s">
        <v>629</v>
      </c>
      <c r="V174" s="166" t="s">
        <v>633</v>
      </c>
      <c r="W174" s="166" t="s">
        <v>328</v>
      </c>
      <c r="X174" s="167">
        <v>112714303</v>
      </c>
      <c r="Y174" s="167">
        <v>114244385</v>
      </c>
      <c r="Z174" s="168">
        <v>45925</v>
      </c>
      <c r="AA174" s="166" t="s">
        <v>3730</v>
      </c>
      <c r="AB174" s="166" t="s">
        <v>3731</v>
      </c>
      <c r="AC174" s="166" t="s">
        <v>3732</v>
      </c>
      <c r="AD174" s="169">
        <v>952</v>
      </c>
      <c r="AE174" s="170">
        <v>14</v>
      </c>
      <c r="AF174" s="169">
        <v>68</v>
      </c>
      <c r="AG174" s="166" t="s">
        <v>3854</v>
      </c>
      <c r="AH174" s="166"/>
      <c r="AI174" s="166"/>
      <c r="AJ174" s="166"/>
      <c r="AK174" s="166"/>
      <c r="AL174" s="166"/>
    </row>
    <row r="175" spans="1:38" x14ac:dyDescent="0.3">
      <c r="A17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5" s="25">
        <f ca="1">SUM((TODAY())-Table2[[#This Row],[PO Date]])</f>
        <v>36</v>
      </c>
      <c r="C175" s="25" t="str">
        <f>Table2[[#This Row],[Trim Trk: ]]</f>
        <v>36056</v>
      </c>
      <c r="D175" s="228" t="str">
        <f>CONCATENATE(Table2[[#This Row],[First Name]]," ",Table2[[#This Row],[Last name]])</f>
        <v>MUSTAFA EBADI</v>
      </c>
      <c r="E175" s="229" t="str">
        <f>IFERROR(VLOOKUP(Table2[[#This Row],[Rental under Name: ]], 'TPMS-Auto'!C:G,5,0),"RESEARCH!!")</f>
        <v>MEBADI</v>
      </c>
      <c r="F175" s="228" t="str">
        <f>IFERROR(VLOOKUP(Table2[[#This Row],[Trim Trk: ]],'TPMS-Auto'!A:C, 3, 0), "Not assigned in TPMS!!")</f>
        <v>MUSTAFA EBADI</v>
      </c>
      <c r="G175" s="229" t="str">
        <f>IFERROR(VLOOKUP(Table2[[#This Row],[Trim Trk: ]],'TPMS-Auto'!A:G, 7, 0), "Not assigned in TPMS!!")</f>
        <v>MEBADI</v>
      </c>
      <c r="H175" s="69" t="str">
        <f>IFERROR(VLOOKUP(Table2[[#This Row],[Trim Trk: ]],'TPMS-Auto'!A:Y, 25, 0), "Not assigned in TPMS!!")</f>
        <v>2500 vantage Dr</v>
      </c>
      <c r="I1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5" s="229" t="str">
        <f>IF(N175=N174, "Yes", "No")</f>
        <v>Yes</v>
      </c>
      <c r="K175" s="229" t="str">
        <f>IFERROR(VLOOKUP(Table2[[#This Row],[Trim Trk: ]], Enterprise!A:AL, 25, 0),"NotonEnterpriseReporting")</f>
        <v>OPEN</v>
      </c>
      <c r="L17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5" s="229" t="str">
        <f>IF(Table2[[#This Row],[Rental Vendor]]="ENTERPRISE RENT-A-CAR INC.", "Enterprise", IF(Table2[[#This Row],[Rental Vendor]]="ENTERPRISE TOLLS/TOLL CHARGES", "Enterprise", "NotEnterprise"))</f>
        <v>Enterprise</v>
      </c>
      <c r="N175" s="228" t="str">
        <f>LEFT(Table2[[#This Row],[Vehicle Number]],5)</f>
        <v>36056</v>
      </c>
      <c r="O175" s="166" t="s">
        <v>209</v>
      </c>
      <c r="P175" s="166" t="s">
        <v>627</v>
      </c>
      <c r="Q175" s="166" t="s">
        <v>3751</v>
      </c>
      <c r="R175" s="166" t="s">
        <v>3851</v>
      </c>
      <c r="S175" s="166" t="s">
        <v>4309</v>
      </c>
      <c r="T175" s="166" t="s">
        <v>4310</v>
      </c>
      <c r="U175" s="166" t="s">
        <v>629</v>
      </c>
      <c r="V175" s="166" t="s">
        <v>633</v>
      </c>
      <c r="W175" s="166" t="s">
        <v>328</v>
      </c>
      <c r="X175" s="167">
        <v>112714303</v>
      </c>
      <c r="Y175" s="167">
        <v>116344345</v>
      </c>
      <c r="Z175" s="168">
        <v>46050</v>
      </c>
      <c r="AA175" s="166" t="s">
        <v>3730</v>
      </c>
      <c r="AB175" s="166" t="s">
        <v>3928</v>
      </c>
      <c r="AC175" s="166" t="s">
        <v>3732</v>
      </c>
      <c r="AD175" s="169">
        <v>1</v>
      </c>
      <c r="AE175" s="170">
        <v>1</v>
      </c>
      <c r="AF175" s="169">
        <v>1</v>
      </c>
      <c r="AG175" s="166" t="s">
        <v>3854</v>
      </c>
      <c r="AH175" s="166"/>
      <c r="AI175" s="166"/>
      <c r="AJ175" s="166"/>
      <c r="AK175" s="166"/>
      <c r="AL175" s="166"/>
    </row>
    <row r="176" spans="1:38" x14ac:dyDescent="0.3">
      <c r="A17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6" s="25">
        <f ca="1">SUM((TODAY())-Table2[[#This Row],[PO Date]])</f>
        <v>128</v>
      </c>
      <c r="C176" s="25" t="str">
        <f>Table2[[#This Row],[Trim Trk: ]]</f>
        <v>36056</v>
      </c>
      <c r="D176" s="228" t="str">
        <f>CONCATENATE(Table2[[#This Row],[First Name]]," ",Table2[[#This Row],[Last name]])</f>
        <v>MUSTAFA EBADI</v>
      </c>
      <c r="E176" s="229" t="str">
        <f>IFERROR(VLOOKUP(Table2[[#This Row],[Rental under Name: ]], 'TPMS-Auto'!C:G,5,0),"RESEARCH!!")</f>
        <v>MEBADI</v>
      </c>
      <c r="F176" s="228" t="str">
        <f>IFERROR(VLOOKUP(Table2[[#This Row],[Trim Trk: ]],'TPMS-Auto'!A:C, 3, 0), "Not assigned in TPMS!!")</f>
        <v>MUSTAFA EBADI</v>
      </c>
      <c r="G176" s="229" t="str">
        <f>IFERROR(VLOOKUP(Table2[[#This Row],[Trim Trk: ]],'TPMS-Auto'!A:G, 7, 0), "Not assigned in TPMS!!")</f>
        <v>MEBADI</v>
      </c>
      <c r="H176" s="69" t="str">
        <f>IFERROR(VLOOKUP(Table2[[#This Row],[Trim Trk: ]],'TPMS-Auto'!A:Y, 25, 0), "Not assigned in TPMS!!")</f>
        <v>2500 vantage Dr</v>
      </c>
      <c r="I1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6" s="229" t="str">
        <f>IF(N176=N175, "Yes", "No")</f>
        <v>Yes</v>
      </c>
      <c r="K176" s="229" t="str">
        <f>IFERROR(VLOOKUP(Table2[[#This Row],[Trim Trk: ]], Enterprise!A:AL, 25, 0),"NotonEnterpriseReporting")</f>
        <v>OPEN</v>
      </c>
      <c r="L17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6" s="229" t="str">
        <f>IF(Table2[[#This Row],[Rental Vendor]]="ENTERPRISE RENT-A-CAR INC.", "Enterprise", IF(Table2[[#This Row],[Rental Vendor]]="ENTERPRISE TOLLS/TOLL CHARGES", "Enterprise", "NotEnterprise"))</f>
        <v>Enterprise</v>
      </c>
      <c r="N176" s="228" t="str">
        <f>LEFT(Table2[[#This Row],[Vehicle Number]],5)</f>
        <v>36056</v>
      </c>
      <c r="O176" s="166" t="s">
        <v>209</v>
      </c>
      <c r="P176" s="166" t="s">
        <v>627</v>
      </c>
      <c r="Q176" s="166" t="s">
        <v>3751</v>
      </c>
      <c r="R176" s="166" t="s">
        <v>3851</v>
      </c>
      <c r="S176" s="166" t="s">
        <v>4309</v>
      </c>
      <c r="T176" s="166" t="s">
        <v>4310</v>
      </c>
      <c r="U176" s="166" t="s">
        <v>629</v>
      </c>
      <c r="V176" s="166" t="s">
        <v>633</v>
      </c>
      <c r="W176" s="166" t="s">
        <v>328</v>
      </c>
      <c r="X176" s="167">
        <v>114476809</v>
      </c>
      <c r="Y176" s="167">
        <v>114795204</v>
      </c>
      <c r="Z176" s="168">
        <v>45958</v>
      </c>
      <c r="AA176" s="166" t="s">
        <v>3730</v>
      </c>
      <c r="AB176" s="166" t="s">
        <v>3731</v>
      </c>
      <c r="AC176" s="166" t="s">
        <v>3732</v>
      </c>
      <c r="AD176" s="169">
        <v>455</v>
      </c>
      <c r="AE176" s="170">
        <v>7</v>
      </c>
      <c r="AF176" s="169">
        <v>65</v>
      </c>
      <c r="AG176" s="166" t="s">
        <v>3854</v>
      </c>
      <c r="AH176" s="166"/>
      <c r="AI176" s="166"/>
      <c r="AJ176" s="166"/>
      <c r="AK176" s="166"/>
      <c r="AL176" s="166"/>
    </row>
    <row r="177" spans="1:38" x14ac:dyDescent="0.3">
      <c r="A17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7" s="25">
        <f ca="1">SUM((TODAY())-Table2[[#This Row],[PO Date]])</f>
        <v>9</v>
      </c>
      <c r="C177" s="25" t="str">
        <f>Table2[[#This Row],[Trim Trk: ]]</f>
        <v>36070</v>
      </c>
      <c r="D177" s="228" t="str">
        <f>CONCATENATE(Table2[[#This Row],[First Name]]," ",Table2[[#This Row],[Last name]])</f>
        <v>STEPHEN SABIO-NEIBART</v>
      </c>
      <c r="E177" s="229" t="str">
        <f>IFERROR(VLOOKUP(Table2[[#This Row],[Rental under Name: ]], 'TPMS-Auto'!C:G,5,0),"RESEARCH!!")</f>
        <v>SSABION</v>
      </c>
      <c r="F177" s="228" t="str">
        <f>IFERROR(VLOOKUP(Table2[[#This Row],[Trim Trk: ]],'TPMS-Auto'!A:C, 3, 0), "Not assigned in TPMS!!")</f>
        <v>STEPHEN SABIO-NEIBART</v>
      </c>
      <c r="G177" s="229" t="str">
        <f>IFERROR(VLOOKUP(Table2[[#This Row],[Trim Trk: ]],'TPMS-Auto'!A:G, 7, 0), "Not assigned in TPMS!!")</f>
        <v>SSABION</v>
      </c>
      <c r="H177" s="69" t="str">
        <f>IFERROR(VLOOKUP(Table2[[#This Row],[Trim Trk: ]],'TPMS-Auto'!A:Y, 25, 0), "Not assigned in TPMS!!")</f>
        <v>Not on HR File</v>
      </c>
      <c r="I1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7" s="229" t="str">
        <f>IF(N177=N176, "Yes", "No")</f>
        <v>No</v>
      </c>
      <c r="K177" s="229" t="str">
        <f>IFERROR(VLOOKUP(Table2[[#This Row],[Trim Trk: ]], Enterprise!A:AL, 25, 0),"NotonEnterpriseReporting")</f>
        <v>OPEN</v>
      </c>
      <c r="L17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7" s="229" t="str">
        <f>IF(Table2[[#This Row],[Rental Vendor]]="ENTERPRISE RENT-A-CAR INC.", "Enterprise", IF(Table2[[#This Row],[Rental Vendor]]="ENTERPRISE TOLLS/TOLL CHARGES", "Enterprise", "NotEnterprise"))</f>
        <v>Enterprise</v>
      </c>
      <c r="N177" s="228" t="str">
        <f>LEFT(Table2[[#This Row],[Vehicle Number]],5)</f>
        <v>36070</v>
      </c>
      <c r="O177" s="166" t="s">
        <v>209</v>
      </c>
      <c r="P177" s="166" t="s">
        <v>3406</v>
      </c>
      <c r="Q177" s="166" t="s">
        <v>3751</v>
      </c>
      <c r="R177" s="166" t="s">
        <v>3851</v>
      </c>
      <c r="S177" s="166" t="s">
        <v>4311</v>
      </c>
      <c r="T177" s="166" t="s">
        <v>4312</v>
      </c>
      <c r="U177" s="166" t="s">
        <v>3409</v>
      </c>
      <c r="V177" s="166" t="s">
        <v>4313</v>
      </c>
      <c r="W177" s="166" t="s">
        <v>328</v>
      </c>
      <c r="X177" s="167">
        <v>116564307</v>
      </c>
      <c r="Y177" s="167">
        <v>116915980</v>
      </c>
      <c r="Z177" s="168">
        <v>46077</v>
      </c>
      <c r="AA177" s="166" t="s">
        <v>3730</v>
      </c>
      <c r="AB177" s="166" t="s">
        <v>3731</v>
      </c>
      <c r="AC177" s="166" t="s">
        <v>3732</v>
      </c>
      <c r="AD177" s="169">
        <v>772.94</v>
      </c>
      <c r="AE177" s="170">
        <v>14</v>
      </c>
      <c r="AF177" s="169">
        <v>55.21</v>
      </c>
      <c r="AG177" s="166" t="s">
        <v>3854</v>
      </c>
      <c r="AH177" s="166"/>
      <c r="AI177" s="166"/>
      <c r="AJ177" s="166"/>
      <c r="AK177" s="166"/>
      <c r="AL177" s="166"/>
    </row>
    <row r="178" spans="1:38" x14ac:dyDescent="0.3">
      <c r="A17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78" s="25">
        <f ca="1">SUM((TODAY())-Table2[[#This Row],[PO Date]])</f>
        <v>27</v>
      </c>
      <c r="C178" s="25" t="str">
        <f>Table2[[#This Row],[Trim Trk: ]]</f>
        <v>36088</v>
      </c>
      <c r="D178" s="228" t="str">
        <f>CONCATENATE(Table2[[#This Row],[First Name]]," ",Table2[[#This Row],[Last name]])</f>
        <v>ZANE WILSON</v>
      </c>
      <c r="E178" s="229" t="str">
        <f>IFERROR(VLOOKUP(Table2[[#This Row],[Rental under Name: ]], 'TPMS-Auto'!C:G,5,0),"RESEARCH!!")</f>
        <v>ZWILSON</v>
      </c>
      <c r="F178" s="228" t="str">
        <f>IFERROR(VLOOKUP(Table2[[#This Row],[Trim Trk: ]],'TPMS-Auto'!A:C, 3, 0), "Not assigned in TPMS!!")</f>
        <v>ZANE WILSON</v>
      </c>
      <c r="G178" s="229" t="str">
        <f>IFERROR(VLOOKUP(Table2[[#This Row],[Trim Trk: ]],'TPMS-Auto'!A:G, 7, 0), "Not assigned in TPMS!!")</f>
        <v>ZWILSON</v>
      </c>
      <c r="H178" s="69" t="str">
        <f>IFERROR(VLOOKUP(Table2[[#This Row],[Trim Trk: ]],'TPMS-Auto'!A:Y, 25, 0), "Not assigned in TPMS!!")</f>
        <v>Not on HR File</v>
      </c>
      <c r="I1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8" s="229" t="str">
        <f>IF(N178=N177, "Yes", "No")</f>
        <v>No</v>
      </c>
      <c r="K178" s="229" t="str">
        <f>IFERROR(VLOOKUP(Table2[[#This Row],[Trim Trk: ]], Enterprise!A:AL, 25, 0),"NotonEnterpriseReporting")</f>
        <v>NotonEnterpriseReporting</v>
      </c>
      <c r="L17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8" s="229" t="str">
        <f>IF(Table2[[#This Row],[Rental Vendor]]="ENTERPRISE RENT-A-CAR INC.", "Enterprise", IF(Table2[[#This Row],[Rental Vendor]]="ENTERPRISE TOLLS/TOLL CHARGES", "Enterprise", "NotEnterprise"))</f>
        <v>Enterprise</v>
      </c>
      <c r="N178" s="228" t="str">
        <f>LEFT(Table2[[#This Row],[Vehicle Number]],5)</f>
        <v>36088</v>
      </c>
      <c r="O178" s="166" t="s">
        <v>209</v>
      </c>
      <c r="P178" s="166" t="s">
        <v>3108</v>
      </c>
      <c r="Q178" s="166" t="s">
        <v>3751</v>
      </c>
      <c r="R178" s="166" t="s">
        <v>4001</v>
      </c>
      <c r="S178" s="166" t="s">
        <v>4315</v>
      </c>
      <c r="T178" s="166" t="s">
        <v>4043</v>
      </c>
      <c r="U178" s="166" t="s">
        <v>3110</v>
      </c>
      <c r="V178" s="166" t="s">
        <v>4045</v>
      </c>
      <c r="W178" s="166" t="s">
        <v>250</v>
      </c>
      <c r="X178" s="167">
        <v>116240528</v>
      </c>
      <c r="Y178" s="167">
        <v>116598184</v>
      </c>
      <c r="Z178" s="168">
        <v>46059</v>
      </c>
      <c r="AA178" s="166" t="s">
        <v>3730</v>
      </c>
      <c r="AB178" s="166" t="s">
        <v>3731</v>
      </c>
      <c r="AC178" s="166" t="s">
        <v>3732</v>
      </c>
      <c r="AD178" s="169">
        <v>952</v>
      </c>
      <c r="AE178" s="170">
        <v>14</v>
      </c>
      <c r="AF178" s="169">
        <v>68</v>
      </c>
      <c r="AG178" s="166" t="s">
        <v>3854</v>
      </c>
      <c r="AH178" s="166" t="s">
        <v>4316</v>
      </c>
      <c r="AI178" s="166" t="s">
        <v>4317</v>
      </c>
      <c r="AJ178" s="166" t="s">
        <v>1989</v>
      </c>
      <c r="AK178" s="166" t="s">
        <v>1502</v>
      </c>
      <c r="AL178" s="166" t="s">
        <v>4318</v>
      </c>
    </row>
    <row r="179" spans="1:38" x14ac:dyDescent="0.3">
      <c r="A17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9" s="25">
        <f ca="1">SUM((TODAY())-Table2[[#This Row],[PO Date]])</f>
        <v>6</v>
      </c>
      <c r="C179" s="25" t="str">
        <f>Table2[[#This Row],[Trim Trk: ]]</f>
        <v>36096</v>
      </c>
      <c r="D179" s="228" t="str">
        <f>CONCATENATE(Table2[[#This Row],[First Name]]," ",Table2[[#This Row],[Last name]])</f>
        <v>JESUSA LOPEZ</v>
      </c>
      <c r="E179" s="229" t="str">
        <f>IFERROR(VLOOKUP(Table2[[#This Row],[Rental under Name: ]], 'TPMS-Auto'!C:G,5,0),"RESEARCH!!")</f>
        <v>JLOPE63</v>
      </c>
      <c r="F179" s="228" t="str">
        <f>IFERROR(VLOOKUP(Table2[[#This Row],[Trim Trk: ]],'TPMS-Auto'!A:C, 3, 0), "Not assigned in TPMS!!")</f>
        <v>JESUSA LOPEZ</v>
      </c>
      <c r="G179" s="229" t="str">
        <f>IFERROR(VLOOKUP(Table2[[#This Row],[Trim Trk: ]],'TPMS-Auto'!A:G, 7, 0), "Not assigned in TPMS!!")</f>
        <v>JLOPE63</v>
      </c>
      <c r="H179" s="69" t="str">
        <f>IFERROR(VLOOKUP(Table2[[#This Row],[Trim Trk: ]],'TPMS-Auto'!A:Y, 25, 0), "Not assigned in TPMS!!")</f>
        <v>4701 ANDERSON RD</v>
      </c>
      <c r="I1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9" s="229" t="str">
        <f>IF(N179=N178, "Yes", "No")</f>
        <v>No</v>
      </c>
      <c r="K179" s="229" t="str">
        <f>IFERROR(VLOOKUP(Table2[[#This Row],[Trim Trk: ]], Enterprise!A:AL, 25, 0),"NotonEnterpriseReporting")</f>
        <v>OPEN</v>
      </c>
      <c r="L17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9" s="229" t="str">
        <f>IF(Table2[[#This Row],[Rental Vendor]]="ENTERPRISE RENT-A-CAR INC.", "Enterprise", IF(Table2[[#This Row],[Rental Vendor]]="ENTERPRISE TOLLS/TOLL CHARGES", "Enterprise", "NotEnterprise"))</f>
        <v>Enterprise</v>
      </c>
      <c r="N179" s="228" t="str">
        <f>LEFT(Table2[[#This Row],[Vehicle Number]],5)</f>
        <v>36096</v>
      </c>
      <c r="O179" s="166" t="s">
        <v>209</v>
      </c>
      <c r="P179" s="166" t="s">
        <v>2706</v>
      </c>
      <c r="Q179" s="166" t="s">
        <v>3751</v>
      </c>
      <c r="R179" s="166" t="s">
        <v>4135</v>
      </c>
      <c r="S179" s="166" t="s">
        <v>4319</v>
      </c>
      <c r="T179" s="166" t="s">
        <v>4320</v>
      </c>
      <c r="U179" s="166" t="s">
        <v>2708</v>
      </c>
      <c r="V179" s="166" t="s">
        <v>1032</v>
      </c>
      <c r="W179" s="166" t="s">
        <v>279</v>
      </c>
      <c r="X179" s="167">
        <v>116642242</v>
      </c>
      <c r="Y179" s="167">
        <v>116995173</v>
      </c>
      <c r="Z179" s="168">
        <v>46080</v>
      </c>
      <c r="AA179" s="166" t="s">
        <v>3730</v>
      </c>
      <c r="AB179" s="166" t="s">
        <v>3731</v>
      </c>
      <c r="AC179" s="166" t="s">
        <v>3732</v>
      </c>
      <c r="AD179" s="169">
        <v>312.5</v>
      </c>
      <c r="AE179" s="170">
        <v>5</v>
      </c>
      <c r="AF179" s="169">
        <v>62.5</v>
      </c>
      <c r="AG179" s="166" t="s">
        <v>3854</v>
      </c>
      <c r="AH179" s="166"/>
      <c r="AI179" s="166"/>
      <c r="AJ179" s="166"/>
      <c r="AK179" s="166"/>
      <c r="AL179" s="166"/>
    </row>
    <row r="180" spans="1:38" x14ac:dyDescent="0.3">
      <c r="A18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0" s="25">
        <f ca="1">SUM((TODAY())-Table2[[#This Row],[PO Date]])</f>
        <v>164</v>
      </c>
      <c r="C180" s="25" t="str">
        <f>Table2[[#This Row],[Trim Trk: ]]</f>
        <v>36108</v>
      </c>
      <c r="D180" s="228" t="str">
        <f>CONCATENATE(Table2[[#This Row],[First Name]]," ",Table2[[#This Row],[Last name]])</f>
        <v>CARL BANKS</v>
      </c>
      <c r="E180" s="229" t="str">
        <f>IFERROR(VLOOKUP(Table2[[#This Row],[Rental under Name: ]], 'TPMS-Auto'!C:G,5,0),"RESEARCH!!")</f>
        <v>RESEARCH!!</v>
      </c>
      <c r="F180" s="228" t="str">
        <f>IFERROR(VLOOKUP(Table2[[#This Row],[Trim Trk: ]],'TPMS-Auto'!A:C, 3, 0), "Not assigned in TPMS!!")</f>
        <v>Not assigned in TPMS!!</v>
      </c>
      <c r="G180" s="229" t="str">
        <f>IFERROR(VLOOKUP(Table2[[#This Row],[Trim Trk: ]],'TPMS-Auto'!A:G, 7, 0), "Not assigned in TPMS!!")</f>
        <v>Not assigned in TPMS!!</v>
      </c>
      <c r="H180" s="69" t="str">
        <f>IFERROR(VLOOKUP(Table2[[#This Row],[Trim Trk: ]],'TPMS-Auto'!A:Y, 25, 0), "Not assigned in TPMS!!")</f>
        <v>Not assigned in TPMS!!</v>
      </c>
      <c r="I1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0" s="229" t="str">
        <f>IF(N180=N179, "Yes", "No")</f>
        <v>No</v>
      </c>
      <c r="K180" s="229" t="str">
        <f>IFERROR(VLOOKUP(Table2[[#This Row],[Trim Trk: ]], Enterprise!A:AL, 25, 0),"NotonEnterpriseReporting")</f>
        <v>NotonEnterpriseReporting</v>
      </c>
      <c r="L1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0" s="229" t="str">
        <f>IF(Table2[[#This Row],[Rental Vendor]]="ENTERPRISE RENT-A-CAR INC.", "Enterprise", IF(Table2[[#This Row],[Rental Vendor]]="ENTERPRISE TOLLS/TOLL CHARGES", "Enterprise", "NotEnterprise"))</f>
        <v>Enterprise</v>
      </c>
      <c r="N180" s="228" t="str">
        <f>LEFT(Table2[[#This Row],[Vehicle Number]],5)</f>
        <v>36108</v>
      </c>
      <c r="O180" s="166" t="s">
        <v>209</v>
      </c>
      <c r="P180" s="166" t="s">
        <v>1751</v>
      </c>
      <c r="Q180" s="166" t="s">
        <v>3751</v>
      </c>
      <c r="R180" s="166" t="s">
        <v>3897</v>
      </c>
      <c r="S180" s="166" t="s">
        <v>4321</v>
      </c>
      <c r="T180" s="166" t="s">
        <v>4322</v>
      </c>
      <c r="U180" s="166" t="s">
        <v>1753</v>
      </c>
      <c r="V180" s="166" t="s">
        <v>1757</v>
      </c>
      <c r="W180" s="166" t="s">
        <v>279</v>
      </c>
      <c r="X180" s="167">
        <v>113859981</v>
      </c>
      <c r="Y180" s="167">
        <v>114168275</v>
      </c>
      <c r="Z180" s="168">
        <v>45922</v>
      </c>
      <c r="AA180" s="166" t="s">
        <v>3730</v>
      </c>
      <c r="AB180" s="166" t="s">
        <v>3731</v>
      </c>
      <c r="AC180" s="166" t="s">
        <v>3732</v>
      </c>
      <c r="AD180" s="169">
        <v>966</v>
      </c>
      <c r="AE180" s="170">
        <v>14</v>
      </c>
      <c r="AF180" s="169">
        <v>69</v>
      </c>
      <c r="AG180" s="166" t="s">
        <v>3854</v>
      </c>
      <c r="AH180" s="166"/>
      <c r="AI180" s="166"/>
      <c r="AJ180" s="166"/>
      <c r="AK180" s="166"/>
      <c r="AL180" s="166"/>
    </row>
    <row r="181" spans="1:38" x14ac:dyDescent="0.3">
      <c r="A18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1" s="25">
        <f ca="1">SUM((TODAY())-Table2[[#This Row],[PO Date]])</f>
        <v>24</v>
      </c>
      <c r="C181" s="25" t="str">
        <f>Table2[[#This Row],[Trim Trk: ]]</f>
        <v>36113</v>
      </c>
      <c r="D181" s="228" t="str">
        <f>CONCATENATE(Table2[[#This Row],[First Name]]," ",Table2[[#This Row],[Last name]])</f>
        <v>GEORGE LOPEZ</v>
      </c>
      <c r="E181" s="229" t="str">
        <f>IFERROR(VLOOKUP(Table2[[#This Row],[Rental under Name: ]], 'TPMS-Auto'!C:G,5,0),"RESEARCH!!")</f>
        <v>GLOPEZ6</v>
      </c>
      <c r="F181" s="228" t="str">
        <f>IFERROR(VLOOKUP(Table2[[#This Row],[Trim Trk: ]],'TPMS-Auto'!A:C, 3, 0), "Not assigned in TPMS!!")</f>
        <v>GEORGE LOPEZ</v>
      </c>
      <c r="G181" s="229" t="str">
        <f>IFERROR(VLOOKUP(Table2[[#This Row],[Trim Trk: ]],'TPMS-Auto'!A:G, 7, 0), "Not assigned in TPMS!!")</f>
        <v>GLOPEZ6</v>
      </c>
      <c r="H181" s="69" t="str">
        <f>IFERROR(VLOOKUP(Table2[[#This Row],[Trim Trk: ]],'TPMS-Auto'!A:Y, 25, 0), "Not assigned in TPMS!!")</f>
        <v>Not on HR File</v>
      </c>
      <c r="I1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1" s="229" t="str">
        <f>IF(N181=N180, "Yes", "No")</f>
        <v>No</v>
      </c>
      <c r="K181" s="229" t="str">
        <f>IFERROR(VLOOKUP(Table2[[#This Row],[Trim Trk: ]], Enterprise!A:AL, 25, 0),"NotonEnterpriseReporting")</f>
        <v>OPEN</v>
      </c>
      <c r="L18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1" s="229" t="str">
        <f>IF(Table2[[#This Row],[Rental Vendor]]="ENTERPRISE RENT-A-CAR INC.", "Enterprise", IF(Table2[[#This Row],[Rental Vendor]]="ENTERPRISE TOLLS/TOLL CHARGES", "Enterprise", "NotEnterprise"))</f>
        <v>Enterprise</v>
      </c>
      <c r="N181" s="228" t="str">
        <f>LEFT(Table2[[#This Row],[Vehicle Number]],5)</f>
        <v>36113</v>
      </c>
      <c r="O181" s="166" t="s">
        <v>209</v>
      </c>
      <c r="P181" s="166" t="s">
        <v>3111</v>
      </c>
      <c r="Q181" s="166" t="s">
        <v>3751</v>
      </c>
      <c r="R181" s="166" t="s">
        <v>3908</v>
      </c>
      <c r="S181" s="166" t="s">
        <v>4066</v>
      </c>
      <c r="T181" s="166" t="s">
        <v>4320</v>
      </c>
      <c r="U181" s="166" t="s">
        <v>3113</v>
      </c>
      <c r="V181" s="166" t="s">
        <v>559</v>
      </c>
      <c r="W181" s="166" t="s">
        <v>219</v>
      </c>
      <c r="X181" s="167">
        <v>116282048</v>
      </c>
      <c r="Y181" s="167">
        <v>116627670</v>
      </c>
      <c r="Z181" s="168">
        <v>46062</v>
      </c>
      <c r="AA181" s="166" t="s">
        <v>3730</v>
      </c>
      <c r="AB181" s="166" t="s">
        <v>3731</v>
      </c>
      <c r="AC181" s="166" t="s">
        <v>3732</v>
      </c>
      <c r="AD181" s="169">
        <v>525</v>
      </c>
      <c r="AE181" s="170">
        <v>7</v>
      </c>
      <c r="AF181" s="169">
        <v>75</v>
      </c>
      <c r="AG181" s="166" t="s">
        <v>3854</v>
      </c>
      <c r="AH181" s="166"/>
      <c r="AI181" s="166"/>
      <c r="AJ181" s="166"/>
      <c r="AK181" s="166"/>
      <c r="AL181" s="166"/>
    </row>
    <row r="182" spans="1:38" x14ac:dyDescent="0.3">
      <c r="A18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2" s="25">
        <f ca="1">SUM((TODAY())-Table2[[#This Row],[PO Date]])</f>
        <v>87</v>
      </c>
      <c r="C182" s="25" t="str">
        <f>Table2[[#This Row],[Trim Trk: ]]</f>
        <v>36167</v>
      </c>
      <c r="D182" s="228" t="str">
        <f>CONCATENATE(Table2[[#This Row],[First Name]]," ",Table2[[#This Row],[Last name]])</f>
        <v>ERIC CONSUEGRA</v>
      </c>
      <c r="E182" s="229" t="str">
        <f>IFERROR(VLOOKUP(Table2[[#This Row],[Rental under Name: ]], 'TPMS-Auto'!C:G,5,0),"RESEARCH!!")</f>
        <v>ECONSUE</v>
      </c>
      <c r="F182" s="228" t="str">
        <f>IFERROR(VLOOKUP(Table2[[#This Row],[Trim Trk: ]],'TPMS-Auto'!A:C, 3, 0), "Not assigned in TPMS!!")</f>
        <v>Not assigned in TPMS!!</v>
      </c>
      <c r="G182" s="229" t="str">
        <f>IFERROR(VLOOKUP(Table2[[#This Row],[Trim Trk: ]],'TPMS-Auto'!A:G, 7, 0), "Not assigned in TPMS!!")</f>
        <v>Not assigned in TPMS!!</v>
      </c>
      <c r="H182" s="69" t="str">
        <f>IFERROR(VLOOKUP(Table2[[#This Row],[Trim Trk: ]],'TPMS-Auto'!A:Y, 25, 0), "Not assigned in TPMS!!")</f>
        <v>Not assigned in TPMS!!</v>
      </c>
      <c r="I1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2" s="229" t="str">
        <f>IF(N182=N181, "Yes", "No")</f>
        <v>No</v>
      </c>
      <c r="K182" s="229" t="str">
        <f>IFERROR(VLOOKUP(Table2[[#This Row],[Trim Trk: ]], Enterprise!A:AL, 25, 0),"NotonEnterpriseReporting")</f>
        <v>NotonEnterpriseReporting</v>
      </c>
      <c r="L18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2" s="229" t="str">
        <f>IF(Table2[[#This Row],[Rental Vendor]]="ENTERPRISE RENT-A-CAR INC.", "Enterprise", IF(Table2[[#This Row],[Rental Vendor]]="ENTERPRISE TOLLS/TOLL CHARGES", "Enterprise", "NotEnterprise"))</f>
        <v>Enterprise</v>
      </c>
      <c r="N182" s="228" t="str">
        <f>LEFT(Table2[[#This Row],[Vehicle Number]],5)</f>
        <v>36167</v>
      </c>
      <c r="O182" s="166" t="s">
        <v>209</v>
      </c>
      <c r="P182" s="166" t="s">
        <v>4329</v>
      </c>
      <c r="Q182" s="166" t="s">
        <v>3726</v>
      </c>
      <c r="R182" s="166" t="s">
        <v>3859</v>
      </c>
      <c r="S182" s="166" t="s">
        <v>3868</v>
      </c>
      <c r="T182" s="166" t="s">
        <v>4330</v>
      </c>
      <c r="U182" s="166" t="s">
        <v>370</v>
      </c>
      <c r="V182" s="166" t="s">
        <v>374</v>
      </c>
      <c r="W182" s="166" t="s">
        <v>375</v>
      </c>
      <c r="X182" s="167">
        <v>115169974</v>
      </c>
      <c r="Y182" s="167">
        <v>115500127</v>
      </c>
      <c r="Z182" s="168">
        <v>45999</v>
      </c>
      <c r="AA182" s="166" t="s">
        <v>3730</v>
      </c>
      <c r="AB182" s="166" t="s">
        <v>3731</v>
      </c>
      <c r="AC182" s="166" t="s">
        <v>3732</v>
      </c>
      <c r="AD182" s="169">
        <v>420</v>
      </c>
      <c r="AE182" s="170">
        <v>7</v>
      </c>
      <c r="AF182" s="169">
        <v>60</v>
      </c>
      <c r="AG182" s="166" t="s">
        <v>3854</v>
      </c>
      <c r="AH182" s="166"/>
      <c r="AI182" s="166"/>
      <c r="AJ182" s="166"/>
      <c r="AK182" s="166"/>
      <c r="AL182" s="166"/>
    </row>
    <row r="183" spans="1:38" x14ac:dyDescent="0.3">
      <c r="A18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3" s="25">
        <f ca="1">SUM((TODAY())-Table2[[#This Row],[PO Date]])</f>
        <v>17</v>
      </c>
      <c r="C183" s="25" t="str">
        <f>Table2[[#This Row],[Trim Trk: ]]</f>
        <v>36182</v>
      </c>
      <c r="D183" s="228" t="str">
        <f>CONCATENATE(Table2[[#This Row],[First Name]]," ",Table2[[#This Row],[Last name]])</f>
        <v>CHRISTOPHER HARWELL</v>
      </c>
      <c r="E183" s="229" t="str">
        <f>IFERROR(VLOOKUP(Table2[[#This Row],[Rental under Name: ]], 'TPMS-Auto'!C:G,5,0),"RESEARCH!!")</f>
        <v>CHARWEL</v>
      </c>
      <c r="F183" s="228" t="str">
        <f>IFERROR(VLOOKUP(Table2[[#This Row],[Trim Trk: ]],'TPMS-Auto'!A:C, 3, 0), "Not assigned in TPMS!!")</f>
        <v>CHRISTOPHER HARWELL</v>
      </c>
      <c r="G183" s="229" t="str">
        <f>IFERROR(VLOOKUP(Table2[[#This Row],[Trim Trk: ]],'TPMS-Auto'!A:G, 7, 0), "Not assigned in TPMS!!")</f>
        <v>CHARWEL</v>
      </c>
      <c r="H183" s="69" t="str">
        <f>IFERROR(VLOOKUP(Table2[[#This Row],[Trim Trk: ]],'TPMS-Auto'!A:Y, 25, 0), "Not assigned in TPMS!!")</f>
        <v>Not on HR File</v>
      </c>
      <c r="I1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3" s="229" t="str">
        <f>IF(N183=N182, "Yes", "No")</f>
        <v>No</v>
      </c>
      <c r="K183" s="229" t="str">
        <f>IFERROR(VLOOKUP(Table2[[#This Row],[Trim Trk: ]], Enterprise!A:AL, 25, 0),"NotonEnterpriseReporting")</f>
        <v>PENDED</v>
      </c>
      <c r="L183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183" s="229" t="str">
        <f>IF(Table2[[#This Row],[Rental Vendor]]="ENTERPRISE RENT-A-CAR INC.", "Enterprise", IF(Table2[[#This Row],[Rental Vendor]]="ENTERPRISE TOLLS/TOLL CHARGES", "Enterprise", "NotEnterprise"))</f>
        <v>Enterprise</v>
      </c>
      <c r="N183" s="228" t="str">
        <f>LEFT(Table2[[#This Row],[Vehicle Number]],5)</f>
        <v>36182</v>
      </c>
      <c r="O183" s="166" t="s">
        <v>209</v>
      </c>
      <c r="P183" s="166" t="s">
        <v>3415</v>
      </c>
      <c r="Q183" s="166" t="s">
        <v>3726</v>
      </c>
      <c r="R183" s="166" t="s">
        <v>3735</v>
      </c>
      <c r="S183" s="166" t="s">
        <v>4070</v>
      </c>
      <c r="T183" s="166" t="s">
        <v>4331</v>
      </c>
      <c r="U183" s="166" t="s">
        <v>3417</v>
      </c>
      <c r="V183" s="166" t="s">
        <v>4332</v>
      </c>
      <c r="W183" s="166" t="s">
        <v>260</v>
      </c>
      <c r="X183" s="167">
        <v>115734365</v>
      </c>
      <c r="Y183" s="167">
        <v>116739840</v>
      </c>
      <c r="Z183" s="168">
        <v>46069</v>
      </c>
      <c r="AA183" s="166" t="s">
        <v>3730</v>
      </c>
      <c r="AB183" s="166" t="s">
        <v>3731</v>
      </c>
      <c r="AC183" s="166" t="s">
        <v>3732</v>
      </c>
      <c r="AD183" s="169">
        <v>340</v>
      </c>
      <c r="AE183" s="170">
        <v>5</v>
      </c>
      <c r="AF183" s="169">
        <v>68</v>
      </c>
      <c r="AG183" s="166" t="s">
        <v>3854</v>
      </c>
      <c r="AH183" s="166" t="s">
        <v>4333</v>
      </c>
      <c r="AI183" s="166" t="s">
        <v>4334</v>
      </c>
      <c r="AJ183" s="166" t="s">
        <v>4335</v>
      </c>
      <c r="AK183" s="166" t="s">
        <v>260</v>
      </c>
      <c r="AL183" s="166" t="s">
        <v>4336</v>
      </c>
    </row>
    <row r="184" spans="1:38" x14ac:dyDescent="0.3">
      <c r="A18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4" s="25">
        <f ca="1">SUM((TODAY())-Table2[[#This Row],[PO Date]])</f>
        <v>77</v>
      </c>
      <c r="C184" s="25" t="str">
        <f>Table2[[#This Row],[Trim Trk: ]]</f>
        <v>36182</v>
      </c>
      <c r="D184" s="228" t="str">
        <f>CONCATENATE(Table2[[#This Row],[First Name]]," ",Table2[[#This Row],[Last name]])</f>
        <v>CHRISTOPHER HARWELL</v>
      </c>
      <c r="E184" s="229" t="str">
        <f>IFERROR(VLOOKUP(Table2[[#This Row],[Rental under Name: ]], 'TPMS-Auto'!C:G,5,0),"RESEARCH!!")</f>
        <v>CHARWEL</v>
      </c>
      <c r="F184" s="228" t="str">
        <f>IFERROR(VLOOKUP(Table2[[#This Row],[Trim Trk: ]],'TPMS-Auto'!A:C, 3, 0), "Not assigned in TPMS!!")</f>
        <v>CHRISTOPHER HARWELL</v>
      </c>
      <c r="G184" s="229" t="str">
        <f>IFERROR(VLOOKUP(Table2[[#This Row],[Trim Trk: ]],'TPMS-Auto'!A:G, 7, 0), "Not assigned in TPMS!!")</f>
        <v>CHARWEL</v>
      </c>
      <c r="H184" s="69" t="str">
        <f>IFERROR(VLOOKUP(Table2[[#This Row],[Trim Trk: ]],'TPMS-Auto'!A:Y, 25, 0), "Not assigned in TPMS!!")</f>
        <v>Not on HR File</v>
      </c>
      <c r="I1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84" s="229" t="str">
        <f>IF(N184=N183, "Yes", "No")</f>
        <v>Yes</v>
      </c>
      <c r="K184" s="229" t="str">
        <f>IFERROR(VLOOKUP(Table2[[#This Row],[Trim Trk: ]], Enterprise!A:AL, 25, 0),"NotonEnterpriseReporting")</f>
        <v>PENDED</v>
      </c>
      <c r="L184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184" s="229" t="str">
        <f>IF(Table2[[#This Row],[Rental Vendor]]="ENTERPRISE RENT-A-CAR INC.", "Enterprise", IF(Table2[[#This Row],[Rental Vendor]]="ENTERPRISE TOLLS/TOLL CHARGES", "Enterprise", "NotEnterprise"))</f>
        <v>NotEnterprise</v>
      </c>
      <c r="N184" s="228" t="str">
        <f>LEFT(Table2[[#This Row],[Vehicle Number]],5)</f>
        <v>36182</v>
      </c>
      <c r="O184" s="166" t="s">
        <v>209</v>
      </c>
      <c r="P184" s="166" t="s">
        <v>3415</v>
      </c>
      <c r="Q184" s="166" t="s">
        <v>3726</v>
      </c>
      <c r="R184" s="166" t="s">
        <v>3735</v>
      </c>
      <c r="S184" s="166" t="s">
        <v>4070</v>
      </c>
      <c r="T184" s="166" t="s">
        <v>4331</v>
      </c>
      <c r="U184" s="166" t="s">
        <v>3417</v>
      </c>
      <c r="V184" s="166" t="s">
        <v>4332</v>
      </c>
      <c r="W184" s="166" t="s">
        <v>260</v>
      </c>
      <c r="X184" s="167">
        <v>115337679</v>
      </c>
      <c r="Y184" s="167">
        <v>115690919</v>
      </c>
      <c r="Z184" s="168">
        <v>46009</v>
      </c>
      <c r="AA184" s="166" t="s">
        <v>3730</v>
      </c>
      <c r="AB184" s="166" t="s">
        <v>3731</v>
      </c>
      <c r="AC184" s="166" t="s">
        <v>3732</v>
      </c>
      <c r="AD184" s="169">
        <v>236</v>
      </c>
      <c r="AE184" s="170">
        <v>4</v>
      </c>
      <c r="AF184" s="169">
        <v>59</v>
      </c>
      <c r="AG184" s="166" t="s">
        <v>3765</v>
      </c>
      <c r="AH184" s="166"/>
      <c r="AI184" s="166"/>
      <c r="AJ184" s="166"/>
      <c r="AK184" s="166"/>
      <c r="AL184" s="166"/>
    </row>
    <row r="185" spans="1:38" x14ac:dyDescent="0.3">
      <c r="A18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5" s="25">
        <f ca="1">SUM((TODAY())-Table2[[#This Row],[PO Date]])</f>
        <v>44</v>
      </c>
      <c r="C185" s="25" t="str">
        <f>Table2[[#This Row],[Trim Trk: ]]</f>
        <v>36182</v>
      </c>
      <c r="D185" s="228" t="str">
        <f>CONCATENATE(Table2[[#This Row],[First Name]]," ",Table2[[#This Row],[Last name]])</f>
        <v>CHRISTOPHER HARWELL</v>
      </c>
      <c r="E185" s="229" t="str">
        <f>IFERROR(VLOOKUP(Table2[[#This Row],[Rental under Name: ]], 'TPMS-Auto'!C:G,5,0),"RESEARCH!!")</f>
        <v>CHARWEL</v>
      </c>
      <c r="F185" s="228" t="str">
        <f>IFERROR(VLOOKUP(Table2[[#This Row],[Trim Trk: ]],'TPMS-Auto'!A:C, 3, 0), "Not assigned in TPMS!!")</f>
        <v>CHRISTOPHER HARWELL</v>
      </c>
      <c r="G185" s="229" t="str">
        <f>IFERROR(VLOOKUP(Table2[[#This Row],[Trim Trk: ]],'TPMS-Auto'!A:G, 7, 0), "Not assigned in TPMS!!")</f>
        <v>CHARWEL</v>
      </c>
      <c r="H185" s="69" t="str">
        <f>IFERROR(VLOOKUP(Table2[[#This Row],[Trim Trk: ]],'TPMS-Auto'!A:Y, 25, 0), "Not assigned in TPMS!!")</f>
        <v>Not on HR File</v>
      </c>
      <c r="I1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85" s="229" t="str">
        <f>IF(N185=N184, "Yes", "No")</f>
        <v>Yes</v>
      </c>
      <c r="K185" s="229" t="str">
        <f>IFERROR(VLOOKUP(Table2[[#This Row],[Trim Trk: ]], Enterprise!A:AL, 25, 0),"NotonEnterpriseReporting")</f>
        <v>PENDED</v>
      </c>
      <c r="L185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185" s="229" t="str">
        <f>IF(Table2[[#This Row],[Rental Vendor]]="ENTERPRISE RENT-A-CAR INC.", "Enterprise", IF(Table2[[#This Row],[Rental Vendor]]="ENTERPRISE TOLLS/TOLL CHARGES", "Enterprise", "NotEnterprise"))</f>
        <v>NotEnterprise</v>
      </c>
      <c r="N185" s="228" t="str">
        <f>LEFT(Table2[[#This Row],[Vehicle Number]],5)</f>
        <v>36182</v>
      </c>
      <c r="O185" s="166" t="s">
        <v>209</v>
      </c>
      <c r="P185" s="166" t="s">
        <v>3415</v>
      </c>
      <c r="Q185" s="166" t="s">
        <v>3726</v>
      </c>
      <c r="R185" s="166" t="s">
        <v>3735</v>
      </c>
      <c r="S185" s="166" t="s">
        <v>4070</v>
      </c>
      <c r="T185" s="166" t="s">
        <v>4331</v>
      </c>
      <c r="U185" s="166" t="s">
        <v>3417</v>
      </c>
      <c r="V185" s="166" t="s">
        <v>4332</v>
      </c>
      <c r="W185" s="166" t="s">
        <v>260</v>
      </c>
      <c r="X185" s="167">
        <v>115734365</v>
      </c>
      <c r="Y185" s="167">
        <v>116136408</v>
      </c>
      <c r="Z185" s="168">
        <v>46042</v>
      </c>
      <c r="AA185" s="166" t="s">
        <v>3730</v>
      </c>
      <c r="AB185" s="166" t="s">
        <v>3731</v>
      </c>
      <c r="AC185" s="166" t="s">
        <v>3732</v>
      </c>
      <c r="AD185" s="169">
        <v>130</v>
      </c>
      <c r="AE185" s="170">
        <v>2</v>
      </c>
      <c r="AF185" s="169">
        <v>65</v>
      </c>
      <c r="AG185" s="166" t="s">
        <v>3765</v>
      </c>
      <c r="AH185" s="166" t="s">
        <v>4333</v>
      </c>
      <c r="AI185" s="166" t="s">
        <v>4334</v>
      </c>
      <c r="AJ185" s="166" t="s">
        <v>4335</v>
      </c>
      <c r="AK185" s="166" t="s">
        <v>260</v>
      </c>
      <c r="AL185" s="166" t="s">
        <v>4336</v>
      </c>
    </row>
    <row r="186" spans="1:38" x14ac:dyDescent="0.3">
      <c r="A18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6" s="25">
        <f ca="1">SUM((TODAY())-Table2[[#This Row],[PO Date]])</f>
        <v>34</v>
      </c>
      <c r="C186" s="25" t="str">
        <f>Table2[[#This Row],[Trim Trk: ]]</f>
        <v>36191</v>
      </c>
      <c r="D186" s="228" t="str">
        <f>CONCATENATE(Table2[[#This Row],[First Name]]," ",Table2[[#This Row],[Last name]])</f>
        <v>BRYAN BROOKER</v>
      </c>
      <c r="E186" s="229" t="str">
        <f>IFERROR(VLOOKUP(Table2[[#This Row],[Rental under Name: ]], 'TPMS-Auto'!C:G,5,0),"RESEARCH!!")</f>
        <v>BBROO40</v>
      </c>
      <c r="F186" s="228" t="str">
        <f>IFERROR(VLOOKUP(Table2[[#This Row],[Trim Trk: ]],'TPMS-Auto'!A:C, 3, 0), "Not assigned in TPMS!!")</f>
        <v>Not assigned in TPMS!!</v>
      </c>
      <c r="G186" s="229" t="str">
        <f>IFERROR(VLOOKUP(Table2[[#This Row],[Trim Trk: ]],'TPMS-Auto'!A:G, 7, 0), "Not assigned in TPMS!!")</f>
        <v>Not assigned in TPMS!!</v>
      </c>
      <c r="H186" s="69" t="str">
        <f>IFERROR(VLOOKUP(Table2[[#This Row],[Trim Trk: ]],'TPMS-Auto'!A:Y, 25, 0), "Not assigned in TPMS!!")</f>
        <v>Not assigned in TPMS!!</v>
      </c>
      <c r="I1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6" s="229" t="str">
        <f>IF(N186=N185, "Yes", "No")</f>
        <v>No</v>
      </c>
      <c r="K186" s="229" t="str">
        <f>IFERROR(VLOOKUP(Table2[[#This Row],[Trim Trk: ]], Enterprise!A:AL, 25, 0),"NotonEnterpriseReporting")</f>
        <v>OPEN</v>
      </c>
      <c r="L18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6" s="229" t="str">
        <f>IF(Table2[[#This Row],[Rental Vendor]]="ENTERPRISE RENT-A-CAR INC.", "Enterprise", IF(Table2[[#This Row],[Rental Vendor]]="ENTERPRISE TOLLS/TOLL CHARGES", "Enterprise", "NotEnterprise"))</f>
        <v>Enterprise</v>
      </c>
      <c r="N186" s="228" t="str">
        <f>LEFT(Table2[[#This Row],[Vehicle Number]],5)</f>
        <v>36191</v>
      </c>
      <c r="O186" s="166" t="s">
        <v>209</v>
      </c>
      <c r="P186" s="166" t="s">
        <v>3021</v>
      </c>
      <c r="Q186" s="166" t="s">
        <v>3726</v>
      </c>
      <c r="R186" s="166" t="s">
        <v>4198</v>
      </c>
      <c r="S186" s="166" t="s">
        <v>4337</v>
      </c>
      <c r="T186" s="166" t="s">
        <v>4338</v>
      </c>
      <c r="U186" s="166" t="s">
        <v>3023</v>
      </c>
      <c r="V186" s="166" t="s">
        <v>4339</v>
      </c>
      <c r="W186" s="166" t="s">
        <v>435</v>
      </c>
      <c r="X186" s="167">
        <v>116053814</v>
      </c>
      <c r="Y186" s="167">
        <v>116397557</v>
      </c>
      <c r="Z186" s="168">
        <v>46052</v>
      </c>
      <c r="AA186" s="166" t="s">
        <v>3730</v>
      </c>
      <c r="AB186" s="166" t="s">
        <v>3731</v>
      </c>
      <c r="AC186" s="166" t="s">
        <v>3732</v>
      </c>
      <c r="AD186" s="169">
        <v>490</v>
      </c>
      <c r="AE186" s="170">
        <v>14</v>
      </c>
      <c r="AF186" s="169">
        <v>35</v>
      </c>
      <c r="AG186" s="166" t="s">
        <v>3854</v>
      </c>
      <c r="AH186" s="166"/>
      <c r="AI186" s="166"/>
      <c r="AJ186" s="166"/>
      <c r="AK186" s="166"/>
      <c r="AL186" s="166"/>
    </row>
    <row r="187" spans="1:38" x14ac:dyDescent="0.3">
      <c r="A18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7" s="25">
        <f ca="1">SUM((TODAY())-Table2[[#This Row],[PO Date]])</f>
        <v>24</v>
      </c>
      <c r="C187" s="25" t="str">
        <f>Table2[[#This Row],[Trim Trk: ]]</f>
        <v>36196</v>
      </c>
      <c r="D187" s="228" t="str">
        <f>CONCATENATE(Table2[[#This Row],[First Name]]," ",Table2[[#This Row],[Last name]])</f>
        <v>JAMES SABADO</v>
      </c>
      <c r="E187" s="229" t="str">
        <f>IFERROR(VLOOKUP(Table2[[#This Row],[Rental under Name: ]], 'TPMS-Auto'!C:G,5,0),"RESEARCH!!")</f>
        <v>JSABADO</v>
      </c>
      <c r="F187" s="228" t="str">
        <f>IFERROR(VLOOKUP(Table2[[#This Row],[Trim Trk: ]],'TPMS-Auto'!A:C, 3, 0), "Not assigned in TPMS!!")</f>
        <v>Not assigned in TPMS!!</v>
      </c>
      <c r="G187" s="229" t="str">
        <f>IFERROR(VLOOKUP(Table2[[#This Row],[Trim Trk: ]],'TPMS-Auto'!A:G, 7, 0), "Not assigned in TPMS!!")</f>
        <v>Not assigned in TPMS!!</v>
      </c>
      <c r="H187" s="69" t="str">
        <f>IFERROR(VLOOKUP(Table2[[#This Row],[Trim Trk: ]],'TPMS-Auto'!A:Y, 25, 0), "Not assigned in TPMS!!")</f>
        <v>Not assigned in TPMS!!</v>
      </c>
      <c r="I1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7" s="229" t="str">
        <f>IF(N187=N186, "Yes", "No")</f>
        <v>No</v>
      </c>
      <c r="K187" s="229" t="str">
        <f>IFERROR(VLOOKUP(Table2[[#This Row],[Trim Trk: ]], Enterprise!A:AL, 25, 0),"NotonEnterpriseReporting")</f>
        <v>OPEN</v>
      </c>
      <c r="L18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7" s="229" t="str">
        <f>IF(Table2[[#This Row],[Rental Vendor]]="ENTERPRISE RENT-A-CAR INC.", "Enterprise", IF(Table2[[#This Row],[Rental Vendor]]="ENTERPRISE TOLLS/TOLL CHARGES", "Enterprise", "NotEnterprise"))</f>
        <v>Enterprise</v>
      </c>
      <c r="N187" s="228" t="str">
        <f>LEFT(Table2[[#This Row],[Vehicle Number]],5)</f>
        <v>36196</v>
      </c>
      <c r="O187" s="166" t="s">
        <v>209</v>
      </c>
      <c r="P187" s="166" t="s">
        <v>3117</v>
      </c>
      <c r="Q187" s="166" t="s">
        <v>3751</v>
      </c>
      <c r="R187" s="166" t="s">
        <v>3735</v>
      </c>
      <c r="S187" s="166" t="s">
        <v>3968</v>
      </c>
      <c r="T187" s="166" t="s">
        <v>4340</v>
      </c>
      <c r="U187" s="166" t="s">
        <v>3119</v>
      </c>
      <c r="V187" s="166" t="s">
        <v>406</v>
      </c>
      <c r="W187" s="166" t="s">
        <v>407</v>
      </c>
      <c r="X187" s="167">
        <v>116271317</v>
      </c>
      <c r="Y187" s="167">
        <v>116616828</v>
      </c>
      <c r="Z187" s="168">
        <v>46062</v>
      </c>
      <c r="AA187" s="166" t="s">
        <v>3730</v>
      </c>
      <c r="AB187" s="166" t="s">
        <v>3731</v>
      </c>
      <c r="AC187" s="166" t="s">
        <v>3732</v>
      </c>
      <c r="AD187" s="169">
        <v>980</v>
      </c>
      <c r="AE187" s="170">
        <v>14</v>
      </c>
      <c r="AF187" s="169">
        <v>70</v>
      </c>
      <c r="AG187" s="166" t="s">
        <v>3854</v>
      </c>
      <c r="AH187" s="166"/>
      <c r="AI187" s="166"/>
      <c r="AJ187" s="166"/>
      <c r="AK187" s="166"/>
      <c r="AL187" s="166"/>
    </row>
    <row r="188" spans="1:38" x14ac:dyDescent="0.3">
      <c r="A18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8" s="25">
        <f ca="1">SUM((TODAY())-Table2[[#This Row],[PO Date]])</f>
        <v>23</v>
      </c>
      <c r="C188" s="25" t="str">
        <f>Table2[[#This Row],[Trim Trk: ]]</f>
        <v>36200</v>
      </c>
      <c r="D188" s="228" t="str">
        <f>CONCATENATE(Table2[[#This Row],[First Name]]," ",Table2[[#This Row],[Last name]])</f>
        <v>JAMES CARPENTER</v>
      </c>
      <c r="E188" s="229" t="str">
        <f>IFERROR(VLOOKUP(Table2[[#This Row],[Rental under Name: ]], 'TPMS-Auto'!C:G,5,0),"RESEARCH!!")</f>
        <v>JCARPE1</v>
      </c>
      <c r="F188" s="228" t="str">
        <f>IFERROR(VLOOKUP(Table2[[#This Row],[Trim Trk: ]],'TPMS-Auto'!A:C, 3, 0), "Not assigned in TPMS!!")</f>
        <v>JAMES CARPENTER</v>
      </c>
      <c r="G188" s="229" t="str">
        <f>IFERROR(VLOOKUP(Table2[[#This Row],[Trim Trk: ]],'TPMS-Auto'!A:G, 7, 0), "Not assigned in TPMS!!")</f>
        <v>JCARPE1</v>
      </c>
      <c r="H188" s="69" t="str">
        <f>IFERROR(VLOOKUP(Table2[[#This Row],[Trim Trk: ]],'TPMS-Auto'!A:Y, 25, 0), "Not assigned in TPMS!!")</f>
        <v>1379 BELMONT AVE</v>
      </c>
      <c r="I1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8" s="229" t="str">
        <f>IF(N188=N187, "Yes", "No")</f>
        <v>No</v>
      </c>
      <c r="K188" s="229" t="str">
        <f>IFERROR(VLOOKUP(Table2[[#This Row],[Trim Trk: ]], Enterprise!A:AL, 25, 0),"NotonEnterpriseReporting")</f>
        <v>NotonEnterpriseReporting</v>
      </c>
      <c r="L18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8" s="229" t="str">
        <f>IF(Table2[[#This Row],[Rental Vendor]]="ENTERPRISE RENT-A-CAR INC.", "Enterprise", IF(Table2[[#This Row],[Rental Vendor]]="ENTERPRISE TOLLS/TOLL CHARGES", "Enterprise", "NotEnterprise"))</f>
        <v>Enterprise</v>
      </c>
      <c r="N188" s="228" t="str">
        <f>LEFT(Table2[[#This Row],[Vehicle Number]],5)</f>
        <v>36200</v>
      </c>
      <c r="O188" s="166" t="s">
        <v>209</v>
      </c>
      <c r="P188" s="166" t="s">
        <v>4341</v>
      </c>
      <c r="Q188" s="166" t="s">
        <v>3726</v>
      </c>
      <c r="R188" s="166" t="s">
        <v>3794</v>
      </c>
      <c r="S188" s="166" t="s">
        <v>3968</v>
      </c>
      <c r="T188" s="166" t="s">
        <v>4342</v>
      </c>
      <c r="U188" s="166" t="s">
        <v>4343</v>
      </c>
      <c r="V188" s="166" t="s">
        <v>4344</v>
      </c>
      <c r="W188" s="166" t="s">
        <v>318</v>
      </c>
      <c r="X188" s="167">
        <v>113531245</v>
      </c>
      <c r="Y188" s="167">
        <v>116658735</v>
      </c>
      <c r="Z188" s="168">
        <v>46063</v>
      </c>
      <c r="AA188" s="166" t="s">
        <v>3894</v>
      </c>
      <c r="AB188" s="166" t="s">
        <v>3895</v>
      </c>
      <c r="AC188" s="166" t="s">
        <v>3732</v>
      </c>
      <c r="AD188" s="169">
        <v>1</v>
      </c>
      <c r="AE188" s="170">
        <v>1</v>
      </c>
      <c r="AF188" s="169">
        <v>1</v>
      </c>
      <c r="AG188" s="166" t="s">
        <v>3896</v>
      </c>
      <c r="AH188" s="166"/>
      <c r="AI188" s="166"/>
      <c r="AJ188" s="166"/>
      <c r="AK188" s="166"/>
      <c r="AL188" s="166"/>
    </row>
    <row r="189" spans="1:38" x14ac:dyDescent="0.3">
      <c r="A18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9" s="25">
        <f ca="1">SUM((TODAY())-Table2[[#This Row],[PO Date]])</f>
        <v>20</v>
      </c>
      <c r="C189" s="25" t="str">
        <f>Table2[[#This Row],[Trim Trk: ]]</f>
        <v>36200</v>
      </c>
      <c r="D189" s="228" t="str">
        <f>CONCATENATE(Table2[[#This Row],[First Name]]," ",Table2[[#This Row],[Last name]])</f>
        <v>JAMES CARPENTER</v>
      </c>
      <c r="E189" s="229" t="str">
        <f>IFERROR(VLOOKUP(Table2[[#This Row],[Rental under Name: ]], 'TPMS-Auto'!C:G,5,0),"RESEARCH!!")</f>
        <v>JCARPE1</v>
      </c>
      <c r="F189" s="228" t="str">
        <f>IFERROR(VLOOKUP(Table2[[#This Row],[Trim Trk: ]],'TPMS-Auto'!A:C, 3, 0), "Not assigned in TPMS!!")</f>
        <v>JAMES CARPENTER</v>
      </c>
      <c r="G189" s="229" t="str">
        <f>IFERROR(VLOOKUP(Table2[[#This Row],[Trim Trk: ]],'TPMS-Auto'!A:G, 7, 0), "Not assigned in TPMS!!")</f>
        <v>JCARPE1</v>
      </c>
      <c r="H189" s="69" t="str">
        <f>IFERROR(VLOOKUP(Table2[[#This Row],[Trim Trk: ]],'TPMS-Auto'!A:Y, 25, 0), "Not assigned in TPMS!!")</f>
        <v>1379 BELMONT AVE</v>
      </c>
      <c r="I1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9" s="229" t="str">
        <f>IF(N189=N188, "Yes", "No")</f>
        <v>Yes</v>
      </c>
      <c r="K189" s="229" t="str">
        <f>IFERROR(VLOOKUP(Table2[[#This Row],[Trim Trk: ]], Enterprise!A:AL, 25, 0),"NotonEnterpriseReporting")</f>
        <v>NotonEnterpriseReporting</v>
      </c>
      <c r="L18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9" s="229" t="str">
        <f>IF(Table2[[#This Row],[Rental Vendor]]="ENTERPRISE RENT-A-CAR INC.", "Enterprise", IF(Table2[[#This Row],[Rental Vendor]]="ENTERPRISE TOLLS/TOLL CHARGES", "Enterprise", "NotEnterprise"))</f>
        <v>Enterprise</v>
      </c>
      <c r="N189" s="228" t="str">
        <f>LEFT(Table2[[#This Row],[Vehicle Number]],5)</f>
        <v>36200</v>
      </c>
      <c r="O189" s="166" t="s">
        <v>209</v>
      </c>
      <c r="P189" s="166" t="s">
        <v>4341</v>
      </c>
      <c r="Q189" s="166" t="s">
        <v>3726</v>
      </c>
      <c r="R189" s="166" t="s">
        <v>3794</v>
      </c>
      <c r="S189" s="166" t="s">
        <v>3968</v>
      </c>
      <c r="T189" s="166" t="s">
        <v>4342</v>
      </c>
      <c r="U189" s="166" t="s">
        <v>4343</v>
      </c>
      <c r="V189" s="166" t="s">
        <v>4344</v>
      </c>
      <c r="W189" s="166" t="s">
        <v>318</v>
      </c>
      <c r="X189" s="167">
        <v>113531245</v>
      </c>
      <c r="Y189" s="167">
        <v>116716514</v>
      </c>
      <c r="Z189" s="168">
        <v>46066</v>
      </c>
      <c r="AA189" s="166" t="s">
        <v>3894</v>
      </c>
      <c r="AB189" s="166" t="s">
        <v>3895</v>
      </c>
      <c r="AC189" s="166" t="s">
        <v>3732</v>
      </c>
      <c r="AD189" s="169">
        <v>1</v>
      </c>
      <c r="AE189" s="170">
        <v>1</v>
      </c>
      <c r="AF189" s="169">
        <v>1</v>
      </c>
      <c r="AG189" s="166" t="s">
        <v>3896</v>
      </c>
      <c r="AH189" s="166"/>
      <c r="AI189" s="166"/>
      <c r="AJ189" s="166"/>
      <c r="AK189" s="166"/>
      <c r="AL189" s="166"/>
    </row>
    <row r="190" spans="1:38" x14ac:dyDescent="0.3">
      <c r="A190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0" s="25">
        <f ca="1">SUM((TODAY())-Table2[[#This Row],[PO Date]])</f>
        <v>20</v>
      </c>
      <c r="C190" s="25" t="str">
        <f>Table2[[#This Row],[Trim Trk: ]]</f>
        <v>36200</v>
      </c>
      <c r="D190" s="228" t="str">
        <f>CONCATENATE(Table2[[#This Row],[First Name]]," ",Table2[[#This Row],[Last name]])</f>
        <v>JAMES CARPENTER</v>
      </c>
      <c r="E190" s="229" t="str">
        <f>IFERROR(VLOOKUP(Table2[[#This Row],[Rental under Name: ]], 'TPMS-Auto'!C:G,5,0),"RESEARCH!!")</f>
        <v>JCARPE1</v>
      </c>
      <c r="F190" s="228" t="str">
        <f>IFERROR(VLOOKUP(Table2[[#This Row],[Trim Trk: ]],'TPMS-Auto'!A:C, 3, 0), "Not assigned in TPMS!!")</f>
        <v>JAMES CARPENTER</v>
      </c>
      <c r="G190" s="229" t="str">
        <f>IFERROR(VLOOKUP(Table2[[#This Row],[Trim Trk: ]],'TPMS-Auto'!A:G, 7, 0), "Not assigned in TPMS!!")</f>
        <v>JCARPE1</v>
      </c>
      <c r="H190" s="69" t="str">
        <f>IFERROR(VLOOKUP(Table2[[#This Row],[Trim Trk: ]],'TPMS-Auto'!A:Y, 25, 0), "Not assigned in TPMS!!")</f>
        <v>1379 BELMONT AVE</v>
      </c>
      <c r="I1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0" s="229" t="str">
        <f>IF(N190=N189, "Yes", "No")</f>
        <v>Yes</v>
      </c>
      <c r="K190" s="229" t="str">
        <f>IFERROR(VLOOKUP(Table2[[#This Row],[Trim Trk: ]], Enterprise!A:AL, 25, 0),"NotonEnterpriseReporting")</f>
        <v>NotonEnterpriseReporting</v>
      </c>
      <c r="L19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0" s="229" t="str">
        <f>IF(Table2[[#This Row],[Rental Vendor]]="ENTERPRISE RENT-A-CAR INC.", "Enterprise", IF(Table2[[#This Row],[Rental Vendor]]="ENTERPRISE TOLLS/TOLL CHARGES", "Enterprise", "NotEnterprise"))</f>
        <v>Enterprise</v>
      </c>
      <c r="N190" s="228" t="str">
        <f>LEFT(Table2[[#This Row],[Vehicle Number]],5)</f>
        <v>36200</v>
      </c>
      <c r="O190" s="166" t="s">
        <v>209</v>
      </c>
      <c r="P190" s="166" t="s">
        <v>4341</v>
      </c>
      <c r="Q190" s="166" t="s">
        <v>3726</v>
      </c>
      <c r="R190" s="166" t="s">
        <v>3794</v>
      </c>
      <c r="S190" s="166" t="s">
        <v>3968</v>
      </c>
      <c r="T190" s="166" t="s">
        <v>4342</v>
      </c>
      <c r="U190" s="166" t="s">
        <v>4343</v>
      </c>
      <c r="V190" s="166" t="s">
        <v>4344</v>
      </c>
      <c r="W190" s="166" t="s">
        <v>318</v>
      </c>
      <c r="X190" s="167">
        <v>113531245</v>
      </c>
      <c r="Y190" s="167">
        <v>116717023</v>
      </c>
      <c r="Z190" s="168">
        <v>46066</v>
      </c>
      <c r="AA190" s="166" t="s">
        <v>3894</v>
      </c>
      <c r="AB190" s="166" t="s">
        <v>3895</v>
      </c>
      <c r="AC190" s="166" t="s">
        <v>3732</v>
      </c>
      <c r="AD190" s="169">
        <v>1</v>
      </c>
      <c r="AE190" s="170">
        <v>1</v>
      </c>
      <c r="AF190" s="169">
        <v>1</v>
      </c>
      <c r="AG190" s="166" t="s">
        <v>3896</v>
      </c>
      <c r="AH190" s="166"/>
      <c r="AI190" s="166"/>
      <c r="AJ190" s="166"/>
      <c r="AK190" s="166"/>
      <c r="AL190" s="166"/>
    </row>
    <row r="191" spans="1:38" x14ac:dyDescent="0.3">
      <c r="A19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1" s="25">
        <f ca="1">SUM((TODAY())-Table2[[#This Row],[PO Date]])</f>
        <v>20</v>
      </c>
      <c r="C191" s="25" t="str">
        <f>Table2[[#This Row],[Trim Trk: ]]</f>
        <v>36200</v>
      </c>
      <c r="D191" s="228" t="str">
        <f>CONCATENATE(Table2[[#This Row],[First Name]]," ",Table2[[#This Row],[Last name]])</f>
        <v>JAMES CARPENTER</v>
      </c>
      <c r="E191" s="229" t="str">
        <f>IFERROR(VLOOKUP(Table2[[#This Row],[Rental under Name: ]], 'TPMS-Auto'!C:G,5,0),"RESEARCH!!")</f>
        <v>JCARPE1</v>
      </c>
      <c r="F191" s="228" t="str">
        <f>IFERROR(VLOOKUP(Table2[[#This Row],[Trim Trk: ]],'TPMS-Auto'!A:C, 3, 0), "Not assigned in TPMS!!")</f>
        <v>JAMES CARPENTER</v>
      </c>
      <c r="G191" s="229" t="str">
        <f>IFERROR(VLOOKUP(Table2[[#This Row],[Trim Trk: ]],'TPMS-Auto'!A:G, 7, 0), "Not assigned in TPMS!!")</f>
        <v>JCARPE1</v>
      </c>
      <c r="H191" s="69" t="str">
        <f>IFERROR(VLOOKUP(Table2[[#This Row],[Trim Trk: ]],'TPMS-Auto'!A:Y, 25, 0), "Not assigned in TPMS!!")</f>
        <v>1379 BELMONT AVE</v>
      </c>
      <c r="I1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1" s="229" t="str">
        <f>IF(N191=N190, "Yes", "No")</f>
        <v>Yes</v>
      </c>
      <c r="K191" s="229" t="str">
        <f>IFERROR(VLOOKUP(Table2[[#This Row],[Trim Trk: ]], Enterprise!A:AL, 25, 0),"NotonEnterpriseReporting")</f>
        <v>NotonEnterpriseReporting</v>
      </c>
      <c r="L19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1" s="229" t="str">
        <f>IF(Table2[[#This Row],[Rental Vendor]]="ENTERPRISE RENT-A-CAR INC.", "Enterprise", IF(Table2[[#This Row],[Rental Vendor]]="ENTERPRISE TOLLS/TOLL CHARGES", "Enterprise", "NotEnterprise"))</f>
        <v>Enterprise</v>
      </c>
      <c r="N191" s="228" t="str">
        <f>LEFT(Table2[[#This Row],[Vehicle Number]],5)</f>
        <v>36200</v>
      </c>
      <c r="O191" s="166" t="s">
        <v>209</v>
      </c>
      <c r="P191" s="166" t="s">
        <v>4341</v>
      </c>
      <c r="Q191" s="166" t="s">
        <v>3726</v>
      </c>
      <c r="R191" s="166" t="s">
        <v>3794</v>
      </c>
      <c r="S191" s="166" t="s">
        <v>3968</v>
      </c>
      <c r="T191" s="166" t="s">
        <v>4342</v>
      </c>
      <c r="U191" s="166" t="s">
        <v>4343</v>
      </c>
      <c r="V191" s="166" t="s">
        <v>4344</v>
      </c>
      <c r="W191" s="166" t="s">
        <v>318</v>
      </c>
      <c r="X191" s="167">
        <v>113531245</v>
      </c>
      <c r="Y191" s="167">
        <v>116726845</v>
      </c>
      <c r="Z191" s="168">
        <v>46066</v>
      </c>
      <c r="AA191" s="166" t="s">
        <v>3894</v>
      </c>
      <c r="AB191" s="166" t="s">
        <v>3895</v>
      </c>
      <c r="AC191" s="166" t="s">
        <v>3732</v>
      </c>
      <c r="AD191" s="169">
        <v>1</v>
      </c>
      <c r="AE191" s="170">
        <v>1</v>
      </c>
      <c r="AF191" s="169">
        <v>1</v>
      </c>
      <c r="AG191" s="166" t="s">
        <v>3896</v>
      </c>
      <c r="AH191" s="166"/>
      <c r="AI191" s="166"/>
      <c r="AJ191" s="166"/>
      <c r="AK191" s="166"/>
      <c r="AL191" s="166"/>
    </row>
    <row r="192" spans="1:38" x14ac:dyDescent="0.3">
      <c r="A19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2" s="25">
        <f ca="1">SUM((TODAY())-Table2[[#This Row],[PO Date]])</f>
        <v>22</v>
      </c>
      <c r="C192" s="25" t="str">
        <f>Table2[[#This Row],[Trim Trk: ]]</f>
        <v>36202</v>
      </c>
      <c r="D192" s="228" t="str">
        <f>CONCATENATE(Table2[[#This Row],[First Name]]," ",Table2[[#This Row],[Last name]])</f>
        <v>BAQIR BAQIR</v>
      </c>
      <c r="E192" s="229" t="str">
        <f>IFERROR(VLOOKUP(Table2[[#This Row],[Rental under Name: ]], 'TPMS-Auto'!C:G,5,0),"RESEARCH!!")</f>
        <v>BBAQIR</v>
      </c>
      <c r="F192" s="228" t="str">
        <f>IFERROR(VLOOKUP(Table2[[#This Row],[Trim Trk: ]],'TPMS-Auto'!A:C, 3, 0), "Not assigned in TPMS!!")</f>
        <v>BAQIR BAQIR</v>
      </c>
      <c r="G192" s="229" t="str">
        <f>IFERROR(VLOOKUP(Table2[[#This Row],[Trim Trk: ]],'TPMS-Auto'!A:G, 7, 0), "Not assigned in TPMS!!")</f>
        <v>BBAQIR</v>
      </c>
      <c r="H192" s="69" t="str">
        <f>IFERROR(VLOOKUP(Table2[[#This Row],[Trim Trk: ]],'TPMS-Auto'!A:Y, 25, 0), "Not assigned in TPMS!!")</f>
        <v>2932 MARLOW ROAD</v>
      </c>
      <c r="I1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2" s="229" t="str">
        <f>IF(N192=N191, "Yes", "No")</f>
        <v>No</v>
      </c>
      <c r="K192" s="229" t="str">
        <f>IFERROR(VLOOKUP(Table2[[#This Row],[Trim Trk: ]], Enterprise!A:AL, 25, 0),"NotonEnterpriseReporting")</f>
        <v>OPEN</v>
      </c>
      <c r="L19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2" s="229" t="str">
        <f>IF(Table2[[#This Row],[Rental Vendor]]="ENTERPRISE RENT-A-CAR INC.", "Enterprise", IF(Table2[[#This Row],[Rental Vendor]]="ENTERPRISE TOLLS/TOLL CHARGES", "Enterprise", "NotEnterprise"))</f>
        <v>Enterprise</v>
      </c>
      <c r="N192" s="228" t="str">
        <f>LEFT(Table2[[#This Row],[Vehicle Number]],5)</f>
        <v>36202</v>
      </c>
      <c r="O192" s="166" t="s">
        <v>209</v>
      </c>
      <c r="P192" s="166" t="s">
        <v>3124</v>
      </c>
      <c r="Q192" s="166" t="s">
        <v>3726</v>
      </c>
      <c r="R192" s="166" t="s">
        <v>3851</v>
      </c>
      <c r="S192" s="166" t="s">
        <v>4345</v>
      </c>
      <c r="T192" s="166" t="s">
        <v>4345</v>
      </c>
      <c r="U192" s="166" t="s">
        <v>3126</v>
      </c>
      <c r="V192" s="166" t="s">
        <v>611</v>
      </c>
      <c r="W192" s="166" t="s">
        <v>541</v>
      </c>
      <c r="X192" s="167">
        <v>116332581</v>
      </c>
      <c r="Y192" s="167">
        <v>116681188</v>
      </c>
      <c r="Z192" s="168">
        <v>46064</v>
      </c>
      <c r="AA192" s="166" t="s">
        <v>3730</v>
      </c>
      <c r="AB192" s="166" t="s">
        <v>3731</v>
      </c>
      <c r="AC192" s="166" t="s">
        <v>3732</v>
      </c>
      <c r="AD192" s="169">
        <v>455</v>
      </c>
      <c r="AE192" s="170">
        <v>7</v>
      </c>
      <c r="AF192" s="169">
        <v>65</v>
      </c>
      <c r="AG192" s="166" t="s">
        <v>3854</v>
      </c>
      <c r="AH192" s="166"/>
      <c r="AI192" s="166"/>
      <c r="AJ192" s="166"/>
      <c r="AK192" s="166"/>
      <c r="AL192" s="166"/>
    </row>
    <row r="193" spans="1:38" x14ac:dyDescent="0.3">
      <c r="A19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3" s="25">
        <f ca="1">SUM((TODAY())-Table2[[#This Row],[PO Date]])</f>
        <v>20</v>
      </c>
      <c r="C193" s="25" t="str">
        <f>Table2[[#This Row],[Trim Trk: ]]</f>
        <v>36209</v>
      </c>
      <c r="D193" s="228" t="str">
        <f>CONCATENATE(Table2[[#This Row],[First Name]]," ",Table2[[#This Row],[Last name]])</f>
        <v>MICHAEL DAISEY</v>
      </c>
      <c r="E193" s="229" t="str">
        <f>IFERROR(VLOOKUP(Table2[[#This Row],[Rental under Name: ]], 'TPMS-Auto'!C:G,5,0),"RESEARCH!!")</f>
        <v>MDAISEY</v>
      </c>
      <c r="F193" s="228" t="str">
        <f>IFERROR(VLOOKUP(Table2[[#This Row],[Trim Trk: ]],'TPMS-Auto'!A:C, 3, 0), "Not assigned in TPMS!!")</f>
        <v>MICHAEL DAISEY</v>
      </c>
      <c r="G193" s="229" t="str">
        <f>IFERROR(VLOOKUP(Table2[[#This Row],[Trim Trk: ]],'TPMS-Auto'!A:G, 7, 0), "Not assigned in TPMS!!")</f>
        <v>MDAISEY</v>
      </c>
      <c r="H193" s="69" t="str">
        <f>IFERROR(VLOOKUP(Table2[[#This Row],[Trim Trk: ]],'TPMS-Auto'!A:Y, 25, 0), "Not assigned in TPMS!!")</f>
        <v>944 LONGVIEW COURT</v>
      </c>
      <c r="I1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3" s="229" t="str">
        <f>IF(N193=N192, "Yes", "No")</f>
        <v>No</v>
      </c>
      <c r="K193" s="229" t="str">
        <f>IFERROR(VLOOKUP(Table2[[#This Row],[Trim Trk: ]], Enterprise!A:AL, 25, 0),"NotonEnterpriseReporting")</f>
        <v>NotonEnterpriseReporting</v>
      </c>
      <c r="L19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3" s="229" t="str">
        <f>IF(Table2[[#This Row],[Rental Vendor]]="ENTERPRISE RENT-A-CAR INC.", "Enterprise", IF(Table2[[#This Row],[Rental Vendor]]="ENTERPRISE TOLLS/TOLL CHARGES", "Enterprise", "NotEnterprise"))</f>
        <v>Enterprise</v>
      </c>
      <c r="N193" s="228" t="str">
        <f>LEFT(Table2[[#This Row],[Vehicle Number]],5)</f>
        <v>36209</v>
      </c>
      <c r="O193" s="166" t="s">
        <v>209</v>
      </c>
      <c r="P193" s="166" t="s">
        <v>4346</v>
      </c>
      <c r="Q193" s="166" t="s">
        <v>3726</v>
      </c>
      <c r="R193" s="166" t="s">
        <v>3851</v>
      </c>
      <c r="S193" s="166" t="s">
        <v>3909</v>
      </c>
      <c r="T193" s="166" t="s">
        <v>4347</v>
      </c>
      <c r="U193" s="166" t="s">
        <v>4348</v>
      </c>
      <c r="V193" s="166" t="s">
        <v>4349</v>
      </c>
      <c r="W193" s="166" t="s">
        <v>619</v>
      </c>
      <c r="X193" s="167">
        <v>113548395</v>
      </c>
      <c r="Y193" s="167">
        <v>116716546</v>
      </c>
      <c r="Z193" s="168">
        <v>46066</v>
      </c>
      <c r="AA193" s="166" t="s">
        <v>3894</v>
      </c>
      <c r="AB193" s="166" t="s">
        <v>3895</v>
      </c>
      <c r="AC193" s="166" t="s">
        <v>3732</v>
      </c>
      <c r="AD193" s="169">
        <v>1</v>
      </c>
      <c r="AE193" s="170">
        <v>1</v>
      </c>
      <c r="AF193" s="169">
        <v>1</v>
      </c>
      <c r="AG193" s="166" t="s">
        <v>3896</v>
      </c>
      <c r="AH193" s="166"/>
      <c r="AI193" s="166"/>
      <c r="AJ193" s="166"/>
      <c r="AK193" s="166"/>
      <c r="AL193" s="166"/>
    </row>
    <row r="194" spans="1:38" x14ac:dyDescent="0.3">
      <c r="A19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4" s="25">
        <f ca="1">SUM((TODAY())-Table2[[#This Row],[PO Date]])</f>
        <v>7</v>
      </c>
      <c r="C194" s="25" t="str">
        <f>Table2[[#This Row],[Trim Trk: ]]</f>
        <v>36214</v>
      </c>
      <c r="D194" s="228" t="str">
        <f>CONCATENATE(Table2[[#This Row],[First Name]]," ",Table2[[#This Row],[Last name]])</f>
        <v>QYMELL JONES</v>
      </c>
      <c r="E194" s="229" t="str">
        <f>IFERROR(VLOOKUP(Table2[[#This Row],[Rental under Name: ]], 'TPMS-Auto'!C:G,5,0),"RESEARCH!!")</f>
        <v>RESEARCH!!</v>
      </c>
      <c r="F194" s="228" t="str">
        <f>IFERROR(VLOOKUP(Table2[[#This Row],[Trim Trk: ]],'TPMS-Auto'!A:C, 3, 0), "Not assigned in TPMS!!")</f>
        <v>Not assigned in TPMS!!</v>
      </c>
      <c r="G194" s="229" t="str">
        <f>IFERROR(VLOOKUP(Table2[[#This Row],[Trim Trk: ]],'TPMS-Auto'!A:G, 7, 0), "Not assigned in TPMS!!")</f>
        <v>Not assigned in TPMS!!</v>
      </c>
      <c r="H194" s="69" t="str">
        <f>IFERROR(VLOOKUP(Table2[[#This Row],[Trim Trk: ]],'TPMS-Auto'!A:Y, 25, 0), "Not assigned in TPMS!!")</f>
        <v>Not assigned in TPMS!!</v>
      </c>
      <c r="I1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4" s="229" t="str">
        <f>IF(N194=N193, "Yes", "No")</f>
        <v>No</v>
      </c>
      <c r="K194" s="229" t="str">
        <f>IFERROR(VLOOKUP(Table2[[#This Row],[Trim Trk: ]], Enterprise!A:AL, 25, 0),"NotonEnterpriseReporting")</f>
        <v>NotonEnterpriseReporting</v>
      </c>
      <c r="L19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4" s="229" t="str">
        <f>IF(Table2[[#This Row],[Rental Vendor]]="ENTERPRISE RENT-A-CAR INC.", "Enterprise", IF(Table2[[#This Row],[Rental Vendor]]="ENTERPRISE TOLLS/TOLL CHARGES", "Enterprise", "NotEnterprise"))</f>
        <v>Enterprise</v>
      </c>
      <c r="N194" s="228" t="str">
        <f>LEFT(Table2[[#This Row],[Vehicle Number]],5)</f>
        <v>36214</v>
      </c>
      <c r="O194" s="166" t="s">
        <v>209</v>
      </c>
      <c r="P194" s="166" t="s">
        <v>30893</v>
      </c>
      <c r="Q194" s="166" t="s">
        <v>3751</v>
      </c>
      <c r="R194" s="166" t="s">
        <v>3859</v>
      </c>
      <c r="S194" s="166" t="s">
        <v>31165</v>
      </c>
      <c r="T194" s="166" t="s">
        <v>4096</v>
      </c>
      <c r="U194" s="166" t="s">
        <v>31166</v>
      </c>
      <c r="V194" s="166" t="s">
        <v>27996</v>
      </c>
      <c r="W194" s="166" t="s">
        <v>375</v>
      </c>
      <c r="X194" s="167">
        <v>116614621</v>
      </c>
      <c r="Y194" s="167">
        <v>116969130</v>
      </c>
      <c r="Z194" s="168">
        <v>46079</v>
      </c>
      <c r="AA194" s="166" t="s">
        <v>3730</v>
      </c>
      <c r="AB194" s="166" t="s">
        <v>3731</v>
      </c>
      <c r="AC194" s="166" t="s">
        <v>3732</v>
      </c>
      <c r="AD194" s="169">
        <v>560</v>
      </c>
      <c r="AE194" s="170">
        <v>7</v>
      </c>
      <c r="AF194" s="169">
        <v>80</v>
      </c>
      <c r="AG194" s="166" t="s">
        <v>3854</v>
      </c>
      <c r="AH194" s="166"/>
      <c r="AI194" s="166"/>
      <c r="AJ194" s="166"/>
      <c r="AK194" s="166"/>
      <c r="AL194" s="166"/>
    </row>
    <row r="195" spans="1:38" x14ac:dyDescent="0.3">
      <c r="A19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5" s="25">
        <f ca="1">SUM((TODAY())-Table2[[#This Row],[PO Date]])</f>
        <v>42</v>
      </c>
      <c r="C195" s="25" t="str">
        <f>Table2[[#This Row],[Trim Trk: ]]</f>
        <v>36221</v>
      </c>
      <c r="D195" s="228" t="str">
        <f>CONCATENATE(Table2[[#This Row],[First Name]]," ",Table2[[#This Row],[Last name]])</f>
        <v>LUIS LEON VALLE</v>
      </c>
      <c r="E195" s="229" t="str">
        <f>IFERROR(VLOOKUP(Table2[[#This Row],[Rental under Name: ]], 'TPMS-Auto'!C:G,5,0),"RESEARCH!!")</f>
        <v>LLEONVA</v>
      </c>
      <c r="F195" s="228" t="str">
        <f>IFERROR(VLOOKUP(Table2[[#This Row],[Trim Trk: ]],'TPMS-Auto'!A:C, 3, 0), "Not assigned in TPMS!!")</f>
        <v>NICHOLAS BLADES</v>
      </c>
      <c r="G195" s="229" t="str">
        <f>IFERROR(VLOOKUP(Table2[[#This Row],[Trim Trk: ]],'TPMS-Auto'!A:G, 7, 0), "Not assigned in TPMS!!")</f>
        <v>NBLADES</v>
      </c>
      <c r="H195" s="69" t="str">
        <f>IFERROR(VLOOKUP(Table2[[#This Row],[Trim Trk: ]],'TPMS-Auto'!A:Y, 25, 0), "Not assigned in TPMS!!")</f>
        <v>Not on HR File</v>
      </c>
      <c r="I1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5" s="229" t="str">
        <f>IF(N195=N194, "Yes", "No")</f>
        <v>No</v>
      </c>
      <c r="K195" s="229" t="str">
        <f>IFERROR(VLOOKUP(Table2[[#This Row],[Trim Trk: ]], Enterprise!A:AL, 25, 0),"NotonEnterpriseReporting")</f>
        <v>NotonEnterpriseReporting</v>
      </c>
      <c r="L19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5" s="229" t="str">
        <f>IF(Table2[[#This Row],[Rental Vendor]]="ENTERPRISE RENT-A-CAR INC.", "Enterprise", IF(Table2[[#This Row],[Rental Vendor]]="ENTERPRISE TOLLS/TOLL CHARGES", "Enterprise", "NotEnterprise"))</f>
        <v>Enterprise</v>
      </c>
      <c r="N195" s="228" t="str">
        <f>LEFT(Table2[[#This Row],[Vehicle Number]],5)</f>
        <v>36221</v>
      </c>
      <c r="O195" s="166" t="s">
        <v>209</v>
      </c>
      <c r="P195" s="166" t="s">
        <v>2210</v>
      </c>
      <c r="Q195" s="166" t="s">
        <v>3751</v>
      </c>
      <c r="R195" s="166" t="s">
        <v>3873</v>
      </c>
      <c r="S195" s="166" t="s">
        <v>4007</v>
      </c>
      <c r="T195" s="166" t="s">
        <v>4350</v>
      </c>
      <c r="U195" s="166" t="s">
        <v>2712</v>
      </c>
      <c r="V195" s="166" t="s">
        <v>2216</v>
      </c>
      <c r="W195" s="166" t="s">
        <v>250</v>
      </c>
      <c r="X195" s="167">
        <v>115842045</v>
      </c>
      <c r="Y195" s="167">
        <v>116184399</v>
      </c>
      <c r="Z195" s="168">
        <v>46044</v>
      </c>
      <c r="AA195" s="166" t="s">
        <v>3730</v>
      </c>
      <c r="AB195" s="166" t="s">
        <v>3731</v>
      </c>
      <c r="AC195" s="166" t="s">
        <v>3732</v>
      </c>
      <c r="AD195" s="169">
        <v>2535</v>
      </c>
      <c r="AE195" s="170">
        <v>39</v>
      </c>
      <c r="AF195" s="169">
        <v>65</v>
      </c>
      <c r="AG195" s="166" t="s">
        <v>3854</v>
      </c>
      <c r="AH195" s="166"/>
      <c r="AI195" s="166"/>
      <c r="AJ195" s="166"/>
      <c r="AK195" s="166"/>
      <c r="AL195" s="166"/>
    </row>
    <row r="196" spans="1:38" x14ac:dyDescent="0.3">
      <c r="A19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6" s="25">
        <f ca="1">SUM((TODAY())-Table2[[#This Row],[PO Date]])</f>
        <v>106</v>
      </c>
      <c r="C196" s="25" t="str">
        <f>Table2[[#This Row],[Trim Trk: ]]</f>
        <v>36228</v>
      </c>
      <c r="D196" s="228" t="str">
        <f>CONCATENATE(Table2[[#This Row],[First Name]]," ",Table2[[#This Row],[Last name]])</f>
        <v>JABARI FELTON</v>
      </c>
      <c r="E196" s="229" t="str">
        <f>IFERROR(VLOOKUP(Table2[[#This Row],[Rental under Name: ]], 'TPMS-Auto'!C:G,5,0),"RESEARCH!!")</f>
        <v>JFELTON</v>
      </c>
      <c r="F196" s="228" t="str">
        <f>IFERROR(VLOOKUP(Table2[[#This Row],[Trim Trk: ]],'TPMS-Auto'!A:C, 3, 0), "Not assigned in TPMS!!")</f>
        <v>JABARI FELTON</v>
      </c>
      <c r="G196" s="229" t="str">
        <f>IFERROR(VLOOKUP(Table2[[#This Row],[Trim Trk: ]],'TPMS-Auto'!A:G, 7, 0), "Not assigned in TPMS!!")</f>
        <v>JFELTON</v>
      </c>
      <c r="H196" s="69" t="str">
        <f>IFERROR(VLOOKUP(Table2[[#This Row],[Trim Trk: ]],'TPMS-Auto'!A:Y, 25, 0), "Not assigned in TPMS!!")</f>
        <v>2213 Saw Palmetto Ln</v>
      </c>
      <c r="I1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96" s="229" t="str">
        <f>IF(N196=N195, "Yes", "No")</f>
        <v>No</v>
      </c>
      <c r="K196" s="229" t="str">
        <f>IFERROR(VLOOKUP(Table2[[#This Row],[Trim Trk: ]], Enterprise!A:AL, 25, 0),"NotonEnterpriseReporting")</f>
        <v>NotonEnterpriseReporting</v>
      </c>
      <c r="L196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196" s="229" t="str">
        <f>IF(Table2[[#This Row],[Rental Vendor]]="ENTERPRISE RENT-A-CAR INC.", "Enterprise", IF(Table2[[#This Row],[Rental Vendor]]="ENTERPRISE TOLLS/TOLL CHARGES", "Enterprise", "NotEnterprise"))</f>
        <v>NotEnterprise</v>
      </c>
      <c r="N196" s="228" t="str">
        <f>LEFT(Table2[[#This Row],[Vehicle Number]],5)</f>
        <v>36228</v>
      </c>
      <c r="O196" s="166" t="s">
        <v>209</v>
      </c>
      <c r="P196" s="166" t="s">
        <v>3776</v>
      </c>
      <c r="Q196" s="166" t="s">
        <v>3751</v>
      </c>
      <c r="R196" s="166" t="s">
        <v>3780</v>
      </c>
      <c r="S196" s="166" t="s">
        <v>3781</v>
      </c>
      <c r="T196" s="166" t="s">
        <v>3782</v>
      </c>
      <c r="U196" s="166" t="s">
        <v>3778</v>
      </c>
      <c r="V196" s="166" t="s">
        <v>3296</v>
      </c>
      <c r="W196" s="166" t="s">
        <v>297</v>
      </c>
      <c r="X196" s="167">
        <v>114891300</v>
      </c>
      <c r="Y196" s="167">
        <v>115215462</v>
      </c>
      <c r="Z196" s="168">
        <v>45980</v>
      </c>
      <c r="AA196" s="166" t="s">
        <v>3730</v>
      </c>
      <c r="AB196" s="166" t="s">
        <v>3731</v>
      </c>
      <c r="AC196" s="166" t="s">
        <v>3732</v>
      </c>
      <c r="AD196" s="169">
        <v>525</v>
      </c>
      <c r="AE196" s="170">
        <v>7</v>
      </c>
      <c r="AF196" s="169">
        <v>75</v>
      </c>
      <c r="AG196" s="166" t="s">
        <v>3783</v>
      </c>
      <c r="AH196" s="166"/>
      <c r="AI196" s="166"/>
      <c r="AJ196" s="166"/>
      <c r="AK196" s="166"/>
      <c r="AL196" s="166"/>
    </row>
    <row r="197" spans="1:38" x14ac:dyDescent="0.3">
      <c r="A19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7" s="25">
        <f ca="1">SUM((TODAY())-Table2[[#This Row],[PO Date]])</f>
        <v>13</v>
      </c>
      <c r="C197" s="25" t="str">
        <f>Table2[[#This Row],[Trim Trk: ]]</f>
        <v>36234</v>
      </c>
      <c r="D197" s="228" t="str">
        <f>CONCATENATE(Table2[[#This Row],[First Name]]," ",Table2[[#This Row],[Last name]])</f>
        <v>ROBERT HIGGINS</v>
      </c>
      <c r="E197" s="229" t="str">
        <f>IFERROR(VLOOKUP(Table2[[#This Row],[Rental under Name: ]], 'TPMS-Auto'!C:G,5,0),"RESEARCH!!")</f>
        <v>RHIGGIN</v>
      </c>
      <c r="F197" s="228" t="str">
        <f>IFERROR(VLOOKUP(Table2[[#This Row],[Trim Trk: ]],'TPMS-Auto'!A:C, 3, 0), "Not assigned in TPMS!!")</f>
        <v>ROBERT HIGGINS</v>
      </c>
      <c r="G197" s="229" t="str">
        <f>IFERROR(VLOOKUP(Table2[[#This Row],[Trim Trk: ]],'TPMS-Auto'!A:G, 7, 0), "Not assigned in TPMS!!")</f>
        <v>RHIGGIN</v>
      </c>
      <c r="H197" s="69" t="str">
        <f>IFERROR(VLOOKUP(Table2[[#This Row],[Trim Trk: ]],'TPMS-Auto'!A:Y, 25, 0), "Not assigned in TPMS!!")</f>
        <v>1815 COMBS RIDGE RD</v>
      </c>
      <c r="I1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7" s="229" t="str">
        <f>IF(N197=N196, "Yes", "No")</f>
        <v>No</v>
      </c>
      <c r="K197" s="229" t="str">
        <f>IFERROR(VLOOKUP(Table2[[#This Row],[Trim Trk: ]], Enterprise!A:AL, 25, 0),"NotonEnterpriseReporting")</f>
        <v>NotonEnterpriseReporting</v>
      </c>
      <c r="L19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7" s="229" t="str">
        <f>IF(Table2[[#This Row],[Rental Vendor]]="ENTERPRISE RENT-A-CAR INC.", "Enterprise", IF(Table2[[#This Row],[Rental Vendor]]="ENTERPRISE TOLLS/TOLL CHARGES", "Enterprise", "NotEnterprise"))</f>
        <v>Enterprise</v>
      </c>
      <c r="N197" s="228" t="str">
        <f>LEFT(Table2[[#This Row],[Vehicle Number]],5)</f>
        <v>36234</v>
      </c>
      <c r="O197" s="166" t="s">
        <v>209</v>
      </c>
      <c r="P197" s="166" t="s">
        <v>4351</v>
      </c>
      <c r="Q197" s="166" t="s">
        <v>3726</v>
      </c>
      <c r="R197" s="166" t="s">
        <v>3735</v>
      </c>
      <c r="S197" s="166" t="s">
        <v>4188</v>
      </c>
      <c r="T197" s="166" t="s">
        <v>4276</v>
      </c>
      <c r="U197" s="166" t="s">
        <v>4352</v>
      </c>
      <c r="V197" s="166" t="s">
        <v>4353</v>
      </c>
      <c r="W197" s="166" t="s">
        <v>328</v>
      </c>
      <c r="X197" s="167">
        <v>116524377</v>
      </c>
      <c r="Y197" s="167">
        <v>116876936</v>
      </c>
      <c r="Z197" s="168">
        <v>46073</v>
      </c>
      <c r="AA197" s="166" t="s">
        <v>3730</v>
      </c>
      <c r="AB197" s="166" t="s">
        <v>3731</v>
      </c>
      <c r="AC197" s="166" t="s">
        <v>3732</v>
      </c>
      <c r="AD197" s="169">
        <v>476</v>
      </c>
      <c r="AE197" s="170">
        <v>7</v>
      </c>
      <c r="AF197" s="169">
        <v>68</v>
      </c>
      <c r="AG197" s="166" t="s">
        <v>3854</v>
      </c>
      <c r="AH197" s="166" t="s">
        <v>3783</v>
      </c>
      <c r="AI197" s="166" t="s">
        <v>4354</v>
      </c>
      <c r="AJ197" s="166" t="s">
        <v>4355</v>
      </c>
      <c r="AK197" s="166" t="s">
        <v>297</v>
      </c>
      <c r="AL197" s="166" t="s">
        <v>4356</v>
      </c>
    </row>
    <row r="198" spans="1:38" x14ac:dyDescent="0.3">
      <c r="A19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8" s="25">
        <f ca="1">SUM((TODAY())-Table2[[#This Row],[PO Date]])</f>
        <v>3</v>
      </c>
      <c r="C198" s="25" t="str">
        <f>Table2[[#This Row],[Trim Trk: ]]</f>
        <v>36272</v>
      </c>
      <c r="D198" s="228" t="str">
        <f>CONCATENATE(Table2[[#This Row],[First Name]]," ",Table2[[#This Row],[Last name]])</f>
        <v>ERIC CONSUEGRA</v>
      </c>
      <c r="E198" s="229" t="str">
        <f>IFERROR(VLOOKUP(Table2[[#This Row],[Rental under Name: ]], 'TPMS-Auto'!C:G,5,0),"RESEARCH!!")</f>
        <v>ECONSUE</v>
      </c>
      <c r="F198" s="228" t="str">
        <f>IFERROR(VLOOKUP(Table2[[#This Row],[Trim Trk: ]],'TPMS-Auto'!A:C, 3, 0), "Not assigned in TPMS!!")</f>
        <v>ERIC CONSUEGRA</v>
      </c>
      <c r="G198" s="229" t="str">
        <f>IFERROR(VLOOKUP(Table2[[#This Row],[Trim Trk: ]],'TPMS-Auto'!A:G, 7, 0), "Not assigned in TPMS!!")</f>
        <v>ECONSUE</v>
      </c>
      <c r="H198" s="69" t="str">
        <f>IFERROR(VLOOKUP(Table2[[#This Row],[Trim Trk: ]],'TPMS-Auto'!A:Y, 25, 0), "Not assigned in TPMS!!")</f>
        <v>113 POINSETT DR</v>
      </c>
      <c r="I1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8" s="229" t="str">
        <f>IF(N198=N197, "Yes", "No")</f>
        <v>No</v>
      </c>
      <c r="K198" s="229" t="str">
        <f>IFERROR(VLOOKUP(Table2[[#This Row],[Trim Trk: ]], Enterprise!A:AL, 25, 0),"NotonEnterpriseReporting")</f>
        <v>OPEN</v>
      </c>
      <c r="L19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8" s="229" t="str">
        <f>IF(Table2[[#This Row],[Rental Vendor]]="ENTERPRISE RENT-A-CAR INC.", "Enterprise", IF(Table2[[#This Row],[Rental Vendor]]="ENTERPRISE TOLLS/TOLL CHARGES", "Enterprise", "NotEnterprise"))</f>
        <v>Enterprise</v>
      </c>
      <c r="N198" s="228" t="str">
        <f>LEFT(Table2[[#This Row],[Vehicle Number]],5)</f>
        <v>36272</v>
      </c>
      <c r="O198" s="166" t="s">
        <v>209</v>
      </c>
      <c r="P198" s="166" t="s">
        <v>8161</v>
      </c>
      <c r="Q198" s="166" t="s">
        <v>3751</v>
      </c>
      <c r="R198" s="166" t="s">
        <v>3859</v>
      </c>
      <c r="S198" s="166" t="s">
        <v>3868</v>
      </c>
      <c r="T198" s="166" t="s">
        <v>4330</v>
      </c>
      <c r="U198" s="166" t="s">
        <v>370</v>
      </c>
      <c r="V198" s="166" t="s">
        <v>374</v>
      </c>
      <c r="W198" s="166" t="s">
        <v>375</v>
      </c>
      <c r="X198" s="167">
        <v>116657178</v>
      </c>
      <c r="Y198" s="167">
        <v>117009632</v>
      </c>
      <c r="Z198" s="168">
        <v>46083</v>
      </c>
      <c r="AA198" s="166" t="s">
        <v>3730</v>
      </c>
      <c r="AB198" s="166" t="s">
        <v>3731</v>
      </c>
      <c r="AC198" s="166" t="s">
        <v>3732</v>
      </c>
      <c r="AD198" s="169">
        <v>490</v>
      </c>
      <c r="AE198" s="170">
        <v>7</v>
      </c>
      <c r="AF198" s="169">
        <v>70</v>
      </c>
      <c r="AG198" s="166" t="s">
        <v>3854</v>
      </c>
      <c r="AH198" s="166"/>
      <c r="AI198" s="166"/>
      <c r="AJ198" s="166"/>
      <c r="AK198" s="166"/>
      <c r="AL198" s="166"/>
    </row>
    <row r="199" spans="1:38" x14ac:dyDescent="0.3">
      <c r="A19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9" s="25">
        <f ca="1">SUM((TODAY())-Table2[[#This Row],[PO Date]])</f>
        <v>20</v>
      </c>
      <c r="C199" s="25" t="str">
        <f>Table2[[#This Row],[Trim Trk: ]]</f>
        <v>36273</v>
      </c>
      <c r="D199" s="228" t="str">
        <f>CONCATENATE(Table2[[#This Row],[First Name]]," ",Table2[[#This Row],[Last name]])</f>
        <v>DYLAN YORK</v>
      </c>
      <c r="E199" s="229" t="str">
        <f>IFERROR(VLOOKUP(Table2[[#This Row],[Rental under Name: ]], 'TPMS-Auto'!C:G,5,0),"RESEARCH!!")</f>
        <v>DYORK</v>
      </c>
      <c r="F199" s="228" t="str">
        <f>IFERROR(VLOOKUP(Table2[[#This Row],[Trim Trk: ]],'TPMS-Auto'!A:C, 3, 0), "Not assigned in TPMS!!")</f>
        <v>DYLAN YORK</v>
      </c>
      <c r="G199" s="229" t="str">
        <f>IFERROR(VLOOKUP(Table2[[#This Row],[Trim Trk: ]],'TPMS-Auto'!A:G, 7, 0), "Not assigned in TPMS!!")</f>
        <v>DYORK</v>
      </c>
      <c r="H199" s="69" t="str">
        <f>IFERROR(VLOOKUP(Table2[[#This Row],[Trim Trk: ]],'TPMS-Auto'!A:Y, 25, 0), "Not assigned in TPMS!!")</f>
        <v>836 RINGGOLD RD</v>
      </c>
      <c r="I1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9" s="229" t="str">
        <f>IF(N199=N198, "Yes", "No")</f>
        <v>No</v>
      </c>
      <c r="K199" s="229" t="str">
        <f>IFERROR(VLOOKUP(Table2[[#This Row],[Trim Trk: ]], Enterprise!A:AL, 25, 0),"NotonEnterpriseReporting")</f>
        <v>OPEN</v>
      </c>
      <c r="L19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9" s="229" t="str">
        <f>IF(Table2[[#This Row],[Rental Vendor]]="ENTERPRISE RENT-A-CAR INC.", "Enterprise", IF(Table2[[#This Row],[Rental Vendor]]="ENTERPRISE TOLLS/TOLL CHARGES", "Enterprise", "NotEnterprise"))</f>
        <v>Enterprise</v>
      </c>
      <c r="N199" s="228" t="str">
        <f>LEFT(Table2[[#This Row],[Vehicle Number]],5)</f>
        <v>36273</v>
      </c>
      <c r="O199" s="166" t="s">
        <v>209</v>
      </c>
      <c r="P199" s="166" t="s">
        <v>3422</v>
      </c>
      <c r="Q199" s="166" t="s">
        <v>3751</v>
      </c>
      <c r="R199" s="166" t="s">
        <v>3735</v>
      </c>
      <c r="S199" s="166" t="s">
        <v>4357</v>
      </c>
      <c r="T199" s="166" t="s">
        <v>4358</v>
      </c>
      <c r="U199" s="166" t="s">
        <v>3424</v>
      </c>
      <c r="V199" s="166" t="s">
        <v>4359</v>
      </c>
      <c r="W199" s="166" t="s">
        <v>366</v>
      </c>
      <c r="X199" s="167">
        <v>116379376</v>
      </c>
      <c r="Y199" s="167">
        <v>116731391</v>
      </c>
      <c r="Z199" s="168">
        <v>46066</v>
      </c>
      <c r="AA199" s="166" t="s">
        <v>3763</v>
      </c>
      <c r="AB199" s="166" t="s">
        <v>3764</v>
      </c>
      <c r="AC199" s="166" t="s">
        <v>3732</v>
      </c>
      <c r="AD199" s="169">
        <v>0</v>
      </c>
      <c r="AE199" s="170">
        <v>0</v>
      </c>
      <c r="AF199" s="169" t="s">
        <v>3976</v>
      </c>
      <c r="AG199" s="166" t="s">
        <v>3854</v>
      </c>
      <c r="AH199" s="166" t="s">
        <v>4360</v>
      </c>
      <c r="AI199" s="166" t="s">
        <v>4361</v>
      </c>
      <c r="AJ199" s="166" t="s">
        <v>4362</v>
      </c>
      <c r="AK199" s="166" t="s">
        <v>366</v>
      </c>
      <c r="AL199" s="166" t="s">
        <v>4363</v>
      </c>
    </row>
    <row r="200" spans="1:38" x14ac:dyDescent="0.3">
      <c r="A20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0" s="25">
        <f ca="1">SUM((TODAY())-Table2[[#This Row],[PO Date]])</f>
        <v>111</v>
      </c>
      <c r="C200" s="25" t="str">
        <f>Table2[[#This Row],[Trim Trk: ]]</f>
        <v>36280</v>
      </c>
      <c r="D200" s="228" t="str">
        <f>CONCATENATE(Table2[[#This Row],[First Name]]," ",Table2[[#This Row],[Last name]])</f>
        <v>GREGORY LAMBERT</v>
      </c>
      <c r="E200" s="229" t="str">
        <f>IFERROR(VLOOKUP(Table2[[#This Row],[Rental under Name: ]], 'TPMS-Auto'!C:G,5,0),"RESEARCH!!")</f>
        <v>GLAMBE0</v>
      </c>
      <c r="F200" s="228" t="str">
        <f>IFERROR(VLOOKUP(Table2[[#This Row],[Trim Trk: ]],'TPMS-Auto'!A:C, 3, 0), "Not assigned in TPMS!!")</f>
        <v>GREGORY LAMBERT</v>
      </c>
      <c r="G200" s="229" t="str">
        <f>IFERROR(VLOOKUP(Table2[[#This Row],[Trim Trk: ]],'TPMS-Auto'!A:G, 7, 0), "Not assigned in TPMS!!")</f>
        <v>GLAMBE0</v>
      </c>
      <c r="H200" s="69" t="str">
        <f>IFERROR(VLOOKUP(Table2[[#This Row],[Trim Trk: ]],'TPMS-Auto'!A:Y, 25, 0), "Not assigned in TPMS!!")</f>
        <v>3123 MINART DR</v>
      </c>
      <c r="I2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0" s="229" t="str">
        <f>IF(N200=N199, "Yes", "No")</f>
        <v>No</v>
      </c>
      <c r="K200" s="229" t="str">
        <f>IFERROR(VLOOKUP(Table2[[#This Row],[Trim Trk: ]], Enterprise!A:AL, 25, 0),"NotonEnterpriseReporting")</f>
        <v>OPEN</v>
      </c>
      <c r="L20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0" s="229" t="str">
        <f>IF(Table2[[#This Row],[Rental Vendor]]="ENTERPRISE RENT-A-CAR INC.", "Enterprise", IF(Table2[[#This Row],[Rental Vendor]]="ENTERPRISE TOLLS/TOLL CHARGES", "Enterprise", "NotEnterprise"))</f>
        <v>Enterprise</v>
      </c>
      <c r="N200" s="228" t="str">
        <f>LEFT(Table2[[#This Row],[Vehicle Number]],5)</f>
        <v>36280</v>
      </c>
      <c r="O200" s="166" t="s">
        <v>209</v>
      </c>
      <c r="P200" s="166" t="s">
        <v>2713</v>
      </c>
      <c r="Q200" s="166" t="s">
        <v>3751</v>
      </c>
      <c r="R200" s="166" t="s">
        <v>3859</v>
      </c>
      <c r="S200" s="166" t="s">
        <v>3960</v>
      </c>
      <c r="T200" s="166" t="s">
        <v>4364</v>
      </c>
      <c r="U200" s="166" t="s">
        <v>2715</v>
      </c>
      <c r="V200" s="166" t="s">
        <v>2719</v>
      </c>
      <c r="W200" s="166" t="s">
        <v>416</v>
      </c>
      <c r="X200" s="167">
        <v>114802624</v>
      </c>
      <c r="Y200" s="167">
        <v>115125587</v>
      </c>
      <c r="Z200" s="168">
        <v>45975</v>
      </c>
      <c r="AA200" s="166" t="s">
        <v>3730</v>
      </c>
      <c r="AB200" s="166" t="s">
        <v>3731</v>
      </c>
      <c r="AC200" s="166" t="s">
        <v>3732</v>
      </c>
      <c r="AD200" s="169">
        <v>455</v>
      </c>
      <c r="AE200" s="170">
        <v>7</v>
      </c>
      <c r="AF200" s="169">
        <v>65</v>
      </c>
      <c r="AG200" s="166" t="s">
        <v>3854</v>
      </c>
      <c r="AH200" s="166"/>
      <c r="AI200" s="166"/>
      <c r="AJ200" s="166"/>
      <c r="AK200" s="166"/>
      <c r="AL200" s="166"/>
    </row>
    <row r="201" spans="1:38" x14ac:dyDescent="0.3">
      <c r="A20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01" s="25">
        <f ca="1">SUM((TODAY())-Table2[[#This Row],[PO Date]])</f>
        <v>9</v>
      </c>
      <c r="C201" s="25" t="str">
        <f>Table2[[#This Row],[Trim Trk: ]]</f>
        <v>36307</v>
      </c>
      <c r="D201" s="228" t="str">
        <f>CONCATENATE(Table2[[#This Row],[First Name]]," ",Table2[[#This Row],[Last name]])</f>
        <v>MICHAEL ROGERS</v>
      </c>
      <c r="E201" s="229" t="str">
        <f>IFERROR(VLOOKUP(Table2[[#This Row],[Rental under Name: ]], 'TPMS-Auto'!C:G,5,0),"RESEARCH!!")</f>
        <v>MROGER3</v>
      </c>
      <c r="F201" s="228" t="str">
        <f>IFERROR(VLOOKUP(Table2[[#This Row],[Trim Trk: ]],'TPMS-Auto'!A:C, 3, 0), "Not assigned in TPMS!!")</f>
        <v>MICHAEL ROGERS</v>
      </c>
      <c r="G201" s="229" t="str">
        <f>IFERROR(VLOOKUP(Table2[[#This Row],[Trim Trk: ]],'TPMS-Auto'!A:G, 7, 0), "Not assigned in TPMS!!")</f>
        <v>MROGER3</v>
      </c>
      <c r="H201" s="69" t="str">
        <f>IFERROR(VLOOKUP(Table2[[#This Row],[Trim Trk: ]],'TPMS-Auto'!A:Y, 25, 0), "Not assigned in TPMS!!")</f>
        <v>5113 WILFORD RD</v>
      </c>
      <c r="I2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1" s="229" t="str">
        <f>IF(N201=N200, "Yes", "No")</f>
        <v>No</v>
      </c>
      <c r="K201" s="229" t="str">
        <f>IFERROR(VLOOKUP(Table2[[#This Row],[Trim Trk: ]], Enterprise!A:AL, 25, 0),"NotonEnterpriseReporting")</f>
        <v>OPEN</v>
      </c>
      <c r="L20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1" s="229" t="str">
        <f>IF(Table2[[#This Row],[Rental Vendor]]="ENTERPRISE RENT-A-CAR INC.", "Enterprise", IF(Table2[[#This Row],[Rental Vendor]]="ENTERPRISE TOLLS/TOLL CHARGES", "Enterprise", "NotEnterprise"))</f>
        <v>Enterprise</v>
      </c>
      <c r="N201" s="228" t="str">
        <f>LEFT(Table2[[#This Row],[Vehicle Number]],5)</f>
        <v>36307</v>
      </c>
      <c r="O201" s="166" t="s">
        <v>209</v>
      </c>
      <c r="P201" s="166" t="s">
        <v>1978</v>
      </c>
      <c r="Q201" s="166" t="s">
        <v>3751</v>
      </c>
      <c r="R201" s="166" t="s">
        <v>3735</v>
      </c>
      <c r="S201" s="166" t="s">
        <v>3909</v>
      </c>
      <c r="T201" s="166" t="s">
        <v>4365</v>
      </c>
      <c r="U201" s="166" t="s">
        <v>1980</v>
      </c>
      <c r="V201" s="166" t="s">
        <v>406</v>
      </c>
      <c r="W201" s="166" t="s">
        <v>407</v>
      </c>
      <c r="X201" s="167">
        <v>116578336</v>
      </c>
      <c r="Y201" s="167">
        <v>116929635</v>
      </c>
      <c r="Z201" s="168">
        <v>46077</v>
      </c>
      <c r="AA201" s="166" t="s">
        <v>3730</v>
      </c>
      <c r="AB201" s="166" t="s">
        <v>3731</v>
      </c>
      <c r="AC201" s="166" t="s">
        <v>3732</v>
      </c>
      <c r="AD201" s="169">
        <v>560</v>
      </c>
      <c r="AE201" s="170">
        <v>7</v>
      </c>
      <c r="AF201" s="169">
        <v>80</v>
      </c>
      <c r="AG201" s="166" t="s">
        <v>3854</v>
      </c>
      <c r="AH201" s="166"/>
      <c r="AI201" s="166"/>
      <c r="AJ201" s="166"/>
      <c r="AK201" s="166"/>
      <c r="AL201" s="166"/>
    </row>
    <row r="202" spans="1:38" x14ac:dyDescent="0.3">
      <c r="A20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02" s="25">
        <f ca="1">SUM((TODAY())-Table2[[#This Row],[PO Date]])</f>
        <v>3</v>
      </c>
      <c r="C202" s="25" t="str">
        <f>Table2[[#This Row],[Trim Trk: ]]</f>
        <v>36307</v>
      </c>
      <c r="D202" s="228" t="str">
        <f>CONCATENATE(Table2[[#This Row],[First Name]]," ",Table2[[#This Row],[Last name]])</f>
        <v>MICHAEL ROGERS</v>
      </c>
      <c r="E202" s="229" t="str">
        <f>IFERROR(VLOOKUP(Table2[[#This Row],[Rental under Name: ]], 'TPMS-Auto'!C:G,5,0),"RESEARCH!!")</f>
        <v>MROGER3</v>
      </c>
      <c r="F202" s="228" t="str">
        <f>IFERROR(VLOOKUP(Table2[[#This Row],[Trim Trk: ]],'TPMS-Auto'!A:C, 3, 0), "Not assigned in TPMS!!")</f>
        <v>MICHAEL ROGERS</v>
      </c>
      <c r="G202" s="229" t="str">
        <f>IFERROR(VLOOKUP(Table2[[#This Row],[Trim Trk: ]],'TPMS-Auto'!A:G, 7, 0), "Not assigned in TPMS!!")</f>
        <v>MROGER3</v>
      </c>
      <c r="H202" s="69" t="str">
        <f>IFERROR(VLOOKUP(Table2[[#This Row],[Trim Trk: ]],'TPMS-Auto'!A:Y, 25, 0), "Not assigned in TPMS!!")</f>
        <v>5113 WILFORD RD</v>
      </c>
      <c r="I2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2" s="229" t="str">
        <f>IF(N202=N201, "Yes", "No")</f>
        <v>Yes</v>
      </c>
      <c r="K202" s="229" t="str">
        <f>IFERROR(VLOOKUP(Table2[[#This Row],[Trim Trk: ]], Enterprise!A:AL, 25, 0),"NotonEnterpriseReporting")</f>
        <v>OPEN</v>
      </c>
      <c r="L20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2" s="229" t="str">
        <f>IF(Table2[[#This Row],[Rental Vendor]]="ENTERPRISE RENT-A-CAR INC.", "Enterprise", IF(Table2[[#This Row],[Rental Vendor]]="ENTERPRISE TOLLS/TOLL CHARGES", "Enterprise", "NotEnterprise"))</f>
        <v>Enterprise</v>
      </c>
      <c r="N202" s="228" t="str">
        <f>LEFT(Table2[[#This Row],[Vehicle Number]],5)</f>
        <v>36307</v>
      </c>
      <c r="O202" s="166" t="s">
        <v>209</v>
      </c>
      <c r="P202" s="166" t="s">
        <v>1978</v>
      </c>
      <c r="Q202" s="166" t="s">
        <v>3751</v>
      </c>
      <c r="R202" s="166" t="s">
        <v>3735</v>
      </c>
      <c r="S202" s="166" t="s">
        <v>3909</v>
      </c>
      <c r="T202" s="166" t="s">
        <v>4365</v>
      </c>
      <c r="U202" s="166" t="s">
        <v>1980</v>
      </c>
      <c r="V202" s="166" t="s">
        <v>406</v>
      </c>
      <c r="W202" s="166" t="s">
        <v>407</v>
      </c>
      <c r="X202" s="167">
        <v>116669319</v>
      </c>
      <c r="Y202" s="167">
        <v>117021638</v>
      </c>
      <c r="Z202" s="168">
        <v>46083</v>
      </c>
      <c r="AA202" s="166" t="s">
        <v>3730</v>
      </c>
      <c r="AB202" s="166" t="s">
        <v>3731</v>
      </c>
      <c r="AC202" s="166" t="s">
        <v>3732</v>
      </c>
      <c r="AD202" s="169">
        <v>325</v>
      </c>
      <c r="AE202" s="170">
        <v>5</v>
      </c>
      <c r="AF202" s="169">
        <v>65</v>
      </c>
      <c r="AG202" s="166" t="s">
        <v>3854</v>
      </c>
      <c r="AH202" s="166"/>
      <c r="AI202" s="166"/>
      <c r="AJ202" s="166"/>
      <c r="AK202" s="166"/>
      <c r="AL202" s="166"/>
    </row>
    <row r="203" spans="1:38" x14ac:dyDescent="0.3">
      <c r="A20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3" s="25">
        <f ca="1">SUM((TODAY())-Table2[[#This Row],[PO Date]])</f>
        <v>15</v>
      </c>
      <c r="C203" s="25" t="str">
        <f>Table2[[#This Row],[Trim Trk: ]]</f>
        <v>36317</v>
      </c>
      <c r="D203" s="228" t="str">
        <f>CONCATENATE(Table2[[#This Row],[First Name]]," ",Table2[[#This Row],[Last name]])</f>
        <v>ISIAH LEWIS</v>
      </c>
      <c r="E203" s="229" t="str">
        <f>IFERROR(VLOOKUP(Table2[[#This Row],[Rental under Name: ]], 'TPMS-Auto'!C:G,5,0),"RESEARCH!!")</f>
        <v>ILEWIS</v>
      </c>
      <c r="F203" s="228" t="str">
        <f>IFERROR(VLOOKUP(Table2[[#This Row],[Trim Trk: ]],'TPMS-Auto'!A:C, 3, 0), "Not assigned in TPMS!!")</f>
        <v>ISIAH LEWIS</v>
      </c>
      <c r="G203" s="229" t="str">
        <f>IFERROR(VLOOKUP(Table2[[#This Row],[Trim Trk: ]],'TPMS-Auto'!A:G, 7, 0), "Not assigned in TPMS!!")</f>
        <v>ILEWIS</v>
      </c>
      <c r="H203" s="69" t="str">
        <f>IFERROR(VLOOKUP(Table2[[#This Row],[Trim Trk: ]],'TPMS-Auto'!A:Y, 25, 0), "Not assigned in TPMS!!")</f>
        <v>3885 hadley road</v>
      </c>
      <c r="I2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3" s="229" t="str">
        <f>IF(N203=N202, "Yes", "No")</f>
        <v>No</v>
      </c>
      <c r="K203" s="229" t="str">
        <f>IFERROR(VLOOKUP(Table2[[#This Row],[Trim Trk: ]], Enterprise!A:AL, 25, 0),"NotonEnterpriseReporting")</f>
        <v>OPEN</v>
      </c>
      <c r="L20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3" s="229" t="str">
        <f>IF(Table2[[#This Row],[Rental Vendor]]="ENTERPRISE RENT-A-CAR INC.", "Enterprise", IF(Table2[[#This Row],[Rental Vendor]]="ENTERPRISE TOLLS/TOLL CHARGES", "Enterprise", "NotEnterprise"))</f>
        <v>Enterprise</v>
      </c>
      <c r="N203" s="228" t="str">
        <f>LEFT(Table2[[#This Row],[Vehicle Number]],5)</f>
        <v>36317</v>
      </c>
      <c r="O203" s="166" t="s">
        <v>209</v>
      </c>
      <c r="P203" s="166" t="s">
        <v>3433</v>
      </c>
      <c r="Q203" s="166" t="s">
        <v>3751</v>
      </c>
      <c r="R203" s="166" t="s">
        <v>4089</v>
      </c>
      <c r="S203" s="166" t="s">
        <v>4366</v>
      </c>
      <c r="T203" s="166" t="s">
        <v>3979</v>
      </c>
      <c r="U203" s="166" t="s">
        <v>3435</v>
      </c>
      <c r="V203" s="166" t="s">
        <v>1509</v>
      </c>
      <c r="W203" s="166" t="s">
        <v>287</v>
      </c>
      <c r="X203" s="167">
        <v>116373859</v>
      </c>
      <c r="Y203" s="167">
        <v>116779367</v>
      </c>
      <c r="Z203" s="168">
        <v>46071</v>
      </c>
      <c r="AA203" s="166" t="s">
        <v>3730</v>
      </c>
      <c r="AB203" s="166" t="s">
        <v>3731</v>
      </c>
      <c r="AC203" s="166" t="s">
        <v>3732</v>
      </c>
      <c r="AD203" s="169">
        <v>507.5</v>
      </c>
      <c r="AE203" s="170">
        <v>7</v>
      </c>
      <c r="AF203" s="169">
        <v>72.5</v>
      </c>
      <c r="AG203" s="166" t="s">
        <v>3854</v>
      </c>
      <c r="AH203" s="166"/>
      <c r="AI203" s="166"/>
      <c r="AJ203" s="166"/>
      <c r="AK203" s="166"/>
      <c r="AL203" s="166"/>
    </row>
    <row r="204" spans="1:38" x14ac:dyDescent="0.3">
      <c r="A20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4" s="25">
        <f ca="1">SUM((TODAY())-Table2[[#This Row],[PO Date]])</f>
        <v>42</v>
      </c>
      <c r="C204" s="25" t="str">
        <f>Table2[[#This Row],[Trim Trk: ]]</f>
        <v>36322</v>
      </c>
      <c r="D204" s="228" t="str">
        <f>CONCATENATE(Table2[[#This Row],[First Name]]," ",Table2[[#This Row],[Last name]])</f>
        <v>WOODMAER LOUIS</v>
      </c>
      <c r="E204" s="229" t="str">
        <f>IFERROR(VLOOKUP(Table2[[#This Row],[Rental under Name: ]], 'TPMS-Auto'!C:G,5,0),"RESEARCH!!")</f>
        <v>WLOUIS</v>
      </c>
      <c r="F204" s="228" t="str">
        <f>IFERROR(VLOOKUP(Table2[[#This Row],[Trim Trk: ]],'TPMS-Auto'!A:C, 3, 0), "Not assigned in TPMS!!")</f>
        <v>WOODMAER LOUIS</v>
      </c>
      <c r="G204" s="229" t="str">
        <f>IFERROR(VLOOKUP(Table2[[#This Row],[Trim Trk: ]],'TPMS-Auto'!A:G, 7, 0), "Not assigned in TPMS!!")</f>
        <v>WLOUIS</v>
      </c>
      <c r="H204" s="69" t="str">
        <f>IFERROR(VLOOKUP(Table2[[#This Row],[Trim Trk: ]],'TPMS-Auto'!A:Y, 25, 0), "Not assigned in TPMS!!")</f>
        <v>3907 27TH ST SW</v>
      </c>
      <c r="I2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4" s="229" t="str">
        <f>IF(N204=N203, "Yes", "No")</f>
        <v>No</v>
      </c>
      <c r="K204" s="229" t="str">
        <f>IFERROR(VLOOKUP(Table2[[#This Row],[Trim Trk: ]], Enterprise!A:AL, 25, 0),"NotonEnterpriseReporting")</f>
        <v>OPEN</v>
      </c>
      <c r="L20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4" s="229" t="str">
        <f>IF(Table2[[#This Row],[Rental Vendor]]="ENTERPRISE RENT-A-CAR INC.", "Enterprise", IF(Table2[[#This Row],[Rental Vendor]]="ENTERPRISE TOLLS/TOLL CHARGES", "Enterprise", "NotEnterprise"))</f>
        <v>Enterprise</v>
      </c>
      <c r="N204" s="228" t="str">
        <f>LEFT(Table2[[#This Row],[Vehicle Number]],5)</f>
        <v>36322</v>
      </c>
      <c r="O204" s="166" t="s">
        <v>209</v>
      </c>
      <c r="P204" s="166" t="s">
        <v>2217</v>
      </c>
      <c r="Q204" s="166" t="s">
        <v>3751</v>
      </c>
      <c r="R204" s="166" t="s">
        <v>3780</v>
      </c>
      <c r="S204" s="166" t="s">
        <v>4367</v>
      </c>
      <c r="T204" s="166" t="s">
        <v>4368</v>
      </c>
      <c r="U204" s="166" t="s">
        <v>2220</v>
      </c>
      <c r="V204" s="166" t="s">
        <v>4369</v>
      </c>
      <c r="W204" s="166" t="s">
        <v>297</v>
      </c>
      <c r="X204" s="167">
        <v>115838221</v>
      </c>
      <c r="Y204" s="167">
        <v>116180663</v>
      </c>
      <c r="Z204" s="168">
        <v>46044</v>
      </c>
      <c r="AA204" s="166" t="s">
        <v>3730</v>
      </c>
      <c r="AB204" s="166" t="s">
        <v>3731</v>
      </c>
      <c r="AC204" s="166" t="s">
        <v>3732</v>
      </c>
      <c r="AD204" s="169">
        <v>207</v>
      </c>
      <c r="AE204" s="170">
        <v>3</v>
      </c>
      <c r="AF204" s="169">
        <v>69</v>
      </c>
      <c r="AG204" s="166" t="s">
        <v>3854</v>
      </c>
      <c r="AH204" s="166" t="s">
        <v>3783</v>
      </c>
      <c r="AI204" s="166" t="s">
        <v>4370</v>
      </c>
      <c r="AJ204" s="166" t="s">
        <v>4371</v>
      </c>
      <c r="AK204" s="166" t="s">
        <v>297</v>
      </c>
      <c r="AL204" s="166" t="s">
        <v>4372</v>
      </c>
    </row>
    <row r="205" spans="1:38" x14ac:dyDescent="0.3">
      <c r="A20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5" s="25">
        <f ca="1">SUM((TODAY())-Table2[[#This Row],[PO Date]])</f>
        <v>29</v>
      </c>
      <c r="C205" s="25" t="str">
        <f>Table2[[#This Row],[Trim Trk: ]]</f>
        <v>36354</v>
      </c>
      <c r="D205" s="228" t="str">
        <f>CONCATENATE(Table2[[#This Row],[First Name]]," ",Table2[[#This Row],[Last name]])</f>
        <v>MATTHEW HUSTA</v>
      </c>
      <c r="E205" s="229" t="str">
        <f>IFERROR(VLOOKUP(Table2[[#This Row],[Rental under Name: ]], 'TPMS-Auto'!C:G,5,0),"RESEARCH!!")</f>
        <v>MHUSTA</v>
      </c>
      <c r="F205" s="228" t="str">
        <f>IFERROR(VLOOKUP(Table2[[#This Row],[Trim Trk: ]],'TPMS-Auto'!A:C, 3, 0), "Not assigned in TPMS!!")</f>
        <v>MATTHEW HUSTA</v>
      </c>
      <c r="G205" s="229" t="str">
        <f>IFERROR(VLOOKUP(Table2[[#This Row],[Trim Trk: ]],'TPMS-Auto'!A:G, 7, 0), "Not assigned in TPMS!!")</f>
        <v>MHUSTA</v>
      </c>
      <c r="H205" s="69" t="str">
        <f>IFERROR(VLOOKUP(Table2[[#This Row],[Trim Trk: ]],'TPMS-Auto'!A:Y, 25, 0), "Not assigned in TPMS!!")</f>
        <v>14445 SW 200 ST</v>
      </c>
      <c r="I2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5" s="229" t="str">
        <f>IF(N205=N204, "Yes", "No")</f>
        <v>No</v>
      </c>
      <c r="K205" s="229" t="str">
        <f>IFERROR(VLOOKUP(Table2[[#This Row],[Trim Trk: ]], Enterprise!A:AL, 25, 0),"NotonEnterpriseReporting")</f>
        <v>NotonEnterpriseReporting</v>
      </c>
      <c r="L20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5" s="229" t="str">
        <f>IF(Table2[[#This Row],[Rental Vendor]]="ENTERPRISE RENT-A-CAR INC.", "Enterprise", IF(Table2[[#This Row],[Rental Vendor]]="ENTERPRISE TOLLS/TOLL CHARGES", "Enterprise", "NotEnterprise"))</f>
        <v>Enterprise</v>
      </c>
      <c r="N205" s="228" t="str">
        <f>LEFT(Table2[[#This Row],[Vehicle Number]],5)</f>
        <v>36354</v>
      </c>
      <c r="O205" s="166" t="s">
        <v>209</v>
      </c>
      <c r="P205" s="166" t="s">
        <v>4373</v>
      </c>
      <c r="Q205" s="166" t="s">
        <v>3751</v>
      </c>
      <c r="R205" s="166" t="s">
        <v>3780</v>
      </c>
      <c r="S205" s="166" t="s">
        <v>4374</v>
      </c>
      <c r="T205" s="166" t="s">
        <v>4375</v>
      </c>
      <c r="U205" s="166" t="s">
        <v>4376</v>
      </c>
      <c r="V205" s="166" t="s">
        <v>4377</v>
      </c>
      <c r="W205" s="166" t="s">
        <v>297</v>
      </c>
      <c r="X205" s="167">
        <v>116202060</v>
      </c>
      <c r="Y205" s="167">
        <v>116547143</v>
      </c>
      <c r="Z205" s="168">
        <v>46057</v>
      </c>
      <c r="AA205" s="166" t="s">
        <v>3730</v>
      </c>
      <c r="AB205" s="166" t="s">
        <v>3731</v>
      </c>
      <c r="AC205" s="166" t="s">
        <v>3732</v>
      </c>
      <c r="AD205" s="169">
        <v>1311</v>
      </c>
      <c r="AE205" s="170">
        <v>19</v>
      </c>
      <c r="AF205" s="169">
        <v>69</v>
      </c>
      <c r="AG205" s="166" t="s">
        <v>3854</v>
      </c>
      <c r="AH205" s="166"/>
      <c r="AI205" s="166"/>
      <c r="AJ205" s="166"/>
      <c r="AK205" s="166"/>
      <c r="AL205" s="166"/>
    </row>
    <row r="206" spans="1:38" x14ac:dyDescent="0.3">
      <c r="A20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6" s="25">
        <f ca="1">SUM((TODAY())-Table2[[#This Row],[PO Date]])</f>
        <v>149</v>
      </c>
      <c r="C206" s="25" t="str">
        <f>Table2[[#This Row],[Trim Trk: ]]</f>
        <v>36376</v>
      </c>
      <c r="D206" s="228" t="str">
        <f>CONCATENATE(Table2[[#This Row],[First Name]]," ",Table2[[#This Row],[Last name]])</f>
        <v>JAIME QUINONES</v>
      </c>
      <c r="E206" s="229" t="str">
        <f>IFERROR(VLOOKUP(Table2[[#This Row],[Rental under Name: ]], 'TPMS-Auto'!C:G,5,0),"RESEARCH!!")</f>
        <v>JQUINON</v>
      </c>
      <c r="F206" s="228" t="str">
        <f>IFERROR(VLOOKUP(Table2[[#This Row],[Trim Trk: ]],'TPMS-Auto'!A:C, 3, 0), "Not assigned in TPMS!!")</f>
        <v>JAIME QUINONES</v>
      </c>
      <c r="G206" s="229" t="str">
        <f>IFERROR(VLOOKUP(Table2[[#This Row],[Trim Trk: ]],'TPMS-Auto'!A:G, 7, 0), "Not assigned in TPMS!!")</f>
        <v>JQUINON</v>
      </c>
      <c r="H206" s="69" t="str">
        <f>IFERROR(VLOOKUP(Table2[[#This Row],[Trim Trk: ]],'TPMS-Auto'!A:Y, 25, 0), "Not assigned in TPMS!!")</f>
        <v>455 PROSPECT STREET</v>
      </c>
      <c r="I2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6" s="229" t="str">
        <f>IF(N206=N205, "Yes", "No")</f>
        <v>No</v>
      </c>
      <c r="K206" s="229" t="str">
        <f>IFERROR(VLOOKUP(Table2[[#This Row],[Trim Trk: ]], Enterprise!A:AL, 25, 0),"NotonEnterpriseReporting")</f>
        <v>NotonEnterpriseReporting</v>
      </c>
      <c r="L20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6" s="229" t="str">
        <f>IF(Table2[[#This Row],[Rental Vendor]]="ENTERPRISE RENT-A-CAR INC.", "Enterprise", IF(Table2[[#This Row],[Rental Vendor]]="ENTERPRISE TOLLS/TOLL CHARGES", "Enterprise", "NotEnterprise"))</f>
        <v>Enterprise</v>
      </c>
      <c r="N206" s="228" t="str">
        <f>LEFT(Table2[[#This Row],[Vehicle Number]],5)</f>
        <v>36376</v>
      </c>
      <c r="O206" s="166" t="s">
        <v>209</v>
      </c>
      <c r="P206" s="166" t="s">
        <v>679</v>
      </c>
      <c r="Q206" s="166" t="s">
        <v>3726</v>
      </c>
      <c r="R206" s="166" t="s">
        <v>3794</v>
      </c>
      <c r="S206" s="166" t="s">
        <v>4378</v>
      </c>
      <c r="T206" s="166" t="s">
        <v>4379</v>
      </c>
      <c r="U206" s="166" t="s">
        <v>681</v>
      </c>
      <c r="V206" s="166" t="s">
        <v>4380</v>
      </c>
      <c r="W206" s="166" t="s">
        <v>382</v>
      </c>
      <c r="X206" s="167">
        <v>114038757</v>
      </c>
      <c r="Y206" s="167">
        <v>114458820</v>
      </c>
      <c r="Z206" s="168">
        <v>45937</v>
      </c>
      <c r="AA206" s="166" t="s">
        <v>3730</v>
      </c>
      <c r="AB206" s="166" t="s">
        <v>3731</v>
      </c>
      <c r="AC206" s="166" t="s">
        <v>3732</v>
      </c>
      <c r="AD206" s="169">
        <v>675</v>
      </c>
      <c r="AE206" s="170">
        <v>9</v>
      </c>
      <c r="AF206" s="169">
        <v>75</v>
      </c>
      <c r="AG206" s="166" t="s">
        <v>3854</v>
      </c>
      <c r="AH206" s="166" t="s">
        <v>4381</v>
      </c>
      <c r="AI206" s="166" t="s">
        <v>4382</v>
      </c>
      <c r="AJ206" s="166" t="s">
        <v>4383</v>
      </c>
      <c r="AK206" s="166" t="s">
        <v>382</v>
      </c>
      <c r="AL206" s="166" t="s">
        <v>4384</v>
      </c>
    </row>
    <row r="207" spans="1:38" x14ac:dyDescent="0.3">
      <c r="A207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7" s="25">
        <f ca="1">SUM((TODAY())-Table2[[#This Row],[PO Date]])</f>
        <v>15</v>
      </c>
      <c r="C207" s="25" t="str">
        <f>Table2[[#This Row],[Trim Trk: ]]</f>
        <v>36386</v>
      </c>
      <c r="D207" s="228" t="str">
        <f>CONCATENATE(Table2[[#This Row],[First Name]]," ",Table2[[#This Row],[Last name]])</f>
        <v>V-DAL TUIOFU</v>
      </c>
      <c r="E207" s="229" t="str">
        <f>IFERROR(VLOOKUP(Table2[[#This Row],[Rental under Name: ]], 'TPMS-Auto'!C:G,5,0),"RESEARCH!!")</f>
        <v>RESEARCH!!</v>
      </c>
      <c r="F207" s="228" t="str">
        <f>IFERROR(VLOOKUP(Table2[[#This Row],[Trim Trk: ]],'TPMS-Auto'!A:C, 3, 0), "Not assigned in TPMS!!")</f>
        <v>Not assigned in TPMS!!</v>
      </c>
      <c r="G207" s="229" t="str">
        <f>IFERROR(VLOOKUP(Table2[[#This Row],[Trim Trk: ]],'TPMS-Auto'!A:G, 7, 0), "Not assigned in TPMS!!")</f>
        <v>Not assigned in TPMS!!</v>
      </c>
      <c r="H207" s="69" t="str">
        <f>IFERROR(VLOOKUP(Table2[[#This Row],[Trim Trk: ]],'TPMS-Auto'!A:Y, 25, 0), "Not assigned in TPMS!!")</f>
        <v>Not assigned in TPMS!!</v>
      </c>
      <c r="I2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7" s="229" t="str">
        <f>IF(N207=N206, "Yes", "No")</f>
        <v>No</v>
      </c>
      <c r="K207" s="229" t="str">
        <f>IFERROR(VLOOKUP(Table2[[#This Row],[Trim Trk: ]], Enterprise!A:AL, 25, 0),"NotonEnterpriseReporting")</f>
        <v>NotonEnterpriseReporting</v>
      </c>
      <c r="L20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7" s="229" t="str">
        <f>IF(Table2[[#This Row],[Rental Vendor]]="ENTERPRISE RENT-A-CAR INC.", "Enterprise", IF(Table2[[#This Row],[Rental Vendor]]="ENTERPRISE TOLLS/TOLL CHARGES", "Enterprise", "NotEnterprise"))</f>
        <v>Enterprise</v>
      </c>
      <c r="N207" s="228" t="str">
        <f>LEFT(Table2[[#This Row],[Vehicle Number]],5)</f>
        <v>36386</v>
      </c>
      <c r="O207" s="166" t="s">
        <v>209</v>
      </c>
      <c r="P207" s="166" t="s">
        <v>687</v>
      </c>
      <c r="Q207" s="166" t="s">
        <v>3751</v>
      </c>
      <c r="R207" s="166" t="s">
        <v>3794</v>
      </c>
      <c r="S207" s="166" t="s">
        <v>4385</v>
      </c>
      <c r="T207" s="166" t="s">
        <v>4386</v>
      </c>
      <c r="U207" s="166" t="s">
        <v>4387</v>
      </c>
      <c r="V207" s="166" t="s">
        <v>4388</v>
      </c>
      <c r="W207" s="166" t="s">
        <v>693</v>
      </c>
      <c r="X207" s="167">
        <v>115188257</v>
      </c>
      <c r="Y207" s="167">
        <v>116780357</v>
      </c>
      <c r="Z207" s="168">
        <v>46071</v>
      </c>
      <c r="AA207" s="166" t="s">
        <v>3730</v>
      </c>
      <c r="AB207" s="166" t="s">
        <v>3928</v>
      </c>
      <c r="AC207" s="166" t="s">
        <v>3732</v>
      </c>
      <c r="AD207" s="169">
        <v>1</v>
      </c>
      <c r="AE207" s="170">
        <v>1</v>
      </c>
      <c r="AF207" s="169">
        <v>1</v>
      </c>
      <c r="AG207" s="166" t="s">
        <v>3854</v>
      </c>
      <c r="AH207" s="166"/>
      <c r="AI207" s="166"/>
      <c r="AJ207" s="166"/>
      <c r="AK207" s="166"/>
      <c r="AL207" s="166"/>
    </row>
    <row r="208" spans="1:38" x14ac:dyDescent="0.3">
      <c r="A20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08" s="25">
        <f ca="1">SUM((TODAY())-Table2[[#This Row],[PO Date]])</f>
        <v>7</v>
      </c>
      <c r="C208" s="25" t="str">
        <f>Table2[[#This Row],[Trim Trk: ]]</f>
        <v>36402</v>
      </c>
      <c r="D208" s="228" t="str">
        <f>CONCATENATE(Table2[[#This Row],[First Name]]," ",Table2[[#This Row],[Last name]])</f>
        <v>ALEXANDER GUILLAUME</v>
      </c>
      <c r="E208" s="229" t="str">
        <f>IFERROR(VLOOKUP(Table2[[#This Row],[Rental under Name: ]], 'TPMS-Auto'!C:G,5,0),"RESEARCH!!")</f>
        <v>AGUILLA</v>
      </c>
      <c r="F208" s="228" t="str">
        <f>IFERROR(VLOOKUP(Table2[[#This Row],[Trim Trk: ]],'TPMS-Auto'!A:C, 3, 0), "Not assigned in TPMS!!")</f>
        <v>ALEXANDER GUILLAUME</v>
      </c>
      <c r="G208" s="229" t="str">
        <f>IFERROR(VLOOKUP(Table2[[#This Row],[Trim Trk: ]],'TPMS-Auto'!A:G, 7, 0), "Not assigned in TPMS!!")</f>
        <v>AGUILLA</v>
      </c>
      <c r="H208" s="69" t="str">
        <f>IFERROR(VLOOKUP(Table2[[#This Row],[Trim Trk: ]],'TPMS-Auto'!A:Y, 25, 0), "Not assigned in TPMS!!")</f>
        <v>Not on HR File</v>
      </c>
      <c r="I2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8" s="229" t="str">
        <f>IF(N208=N207, "Yes", "No")</f>
        <v>No</v>
      </c>
      <c r="K208" s="229" t="str">
        <f>IFERROR(VLOOKUP(Table2[[#This Row],[Trim Trk: ]], Enterprise!A:AL, 25, 0),"NotonEnterpriseReporting")</f>
        <v>OPEN</v>
      </c>
      <c r="L20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8" s="229" t="str">
        <f>IF(Table2[[#This Row],[Rental Vendor]]="ENTERPRISE RENT-A-CAR INC.", "Enterprise", IF(Table2[[#This Row],[Rental Vendor]]="ENTERPRISE TOLLS/TOLL CHARGES", "Enterprise", "NotEnterprise"))</f>
        <v>Enterprise</v>
      </c>
      <c r="N208" s="228" t="str">
        <f>LEFT(Table2[[#This Row],[Vehicle Number]],5)</f>
        <v>36402</v>
      </c>
      <c r="O208" s="166" t="s">
        <v>209</v>
      </c>
      <c r="P208" s="166" t="s">
        <v>694</v>
      </c>
      <c r="Q208" s="166" t="s">
        <v>3726</v>
      </c>
      <c r="R208" s="166" t="s">
        <v>4886</v>
      </c>
      <c r="S208" s="166" t="s">
        <v>4019</v>
      </c>
      <c r="T208" s="166" t="s">
        <v>14840</v>
      </c>
      <c r="U208" s="166" t="s">
        <v>14839</v>
      </c>
      <c r="V208" s="166" t="s">
        <v>31167</v>
      </c>
      <c r="W208" s="166" t="s">
        <v>719</v>
      </c>
      <c r="X208" s="167">
        <v>116622145</v>
      </c>
      <c r="Y208" s="167">
        <v>116974153</v>
      </c>
      <c r="Z208" s="168">
        <v>46079</v>
      </c>
      <c r="AA208" s="166" t="s">
        <v>3730</v>
      </c>
      <c r="AB208" s="166" t="s">
        <v>3731</v>
      </c>
      <c r="AC208" s="166" t="s">
        <v>3732</v>
      </c>
      <c r="AD208" s="169">
        <v>240</v>
      </c>
      <c r="AE208" s="170">
        <v>3</v>
      </c>
      <c r="AF208" s="169">
        <v>80</v>
      </c>
      <c r="AG208" s="166" t="s">
        <v>3854</v>
      </c>
      <c r="AH208" s="166"/>
      <c r="AI208" s="166"/>
      <c r="AJ208" s="166"/>
      <c r="AK208" s="166"/>
      <c r="AL208" s="166"/>
    </row>
    <row r="209" spans="1:38" x14ac:dyDescent="0.3">
      <c r="A20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9" s="25">
        <f ca="1">SUM((TODAY())-Table2[[#This Row],[PO Date]])</f>
        <v>111</v>
      </c>
      <c r="C209" s="25" t="str">
        <f>Table2[[#This Row],[Trim Trk: ]]</f>
        <v>36405</v>
      </c>
      <c r="D209" s="228" t="str">
        <f>CONCATENATE(Table2[[#This Row],[First Name]]," ",Table2[[#This Row],[Last name]])</f>
        <v>TOSHIRO ROMERO</v>
      </c>
      <c r="E209" s="229" t="str">
        <f>IFERROR(VLOOKUP(Table2[[#This Row],[Rental under Name: ]], 'TPMS-Auto'!C:G,5,0),"RESEARCH!!")</f>
        <v>TROMERO</v>
      </c>
      <c r="F209" s="228" t="str">
        <f>IFERROR(VLOOKUP(Table2[[#This Row],[Trim Trk: ]],'TPMS-Auto'!A:C, 3, 0), "Not assigned in TPMS!!")</f>
        <v>Not assigned in TPMS!!</v>
      </c>
      <c r="G209" s="229" t="str">
        <f>IFERROR(VLOOKUP(Table2[[#This Row],[Trim Trk: ]],'TPMS-Auto'!A:G, 7, 0), "Not assigned in TPMS!!")</f>
        <v>Not assigned in TPMS!!</v>
      </c>
      <c r="H209" s="69" t="str">
        <f>IFERROR(VLOOKUP(Table2[[#This Row],[Trim Trk: ]],'TPMS-Auto'!A:Y, 25, 0), "Not assigned in TPMS!!")</f>
        <v>Not assigned in TPMS!!</v>
      </c>
      <c r="I2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9" s="229" t="str">
        <f>IF(N209=N208, "Yes", "No")</f>
        <v>No</v>
      </c>
      <c r="K209" s="229" t="str">
        <f>IFERROR(VLOOKUP(Table2[[#This Row],[Trim Trk: ]], Enterprise!A:AL, 25, 0),"NotonEnterpriseReporting")</f>
        <v>NotonEnterpriseReporting</v>
      </c>
      <c r="L20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9" s="229" t="str">
        <f>IF(Table2[[#This Row],[Rental Vendor]]="ENTERPRISE RENT-A-CAR INC.", "Enterprise", IF(Table2[[#This Row],[Rental Vendor]]="ENTERPRISE TOLLS/TOLL CHARGES", "Enterprise", "NotEnterprise"))</f>
        <v>Enterprise</v>
      </c>
      <c r="N209" s="228" t="str">
        <f>LEFT(Table2[[#This Row],[Vehicle Number]],5)</f>
        <v>36405</v>
      </c>
      <c r="O209" s="166" t="s">
        <v>209</v>
      </c>
      <c r="P209" s="166" t="s">
        <v>4389</v>
      </c>
      <c r="Q209" s="166" t="s">
        <v>3726</v>
      </c>
      <c r="R209" s="166" t="s">
        <v>3925</v>
      </c>
      <c r="S209" s="166" t="s">
        <v>4390</v>
      </c>
      <c r="T209" s="166" t="s">
        <v>4391</v>
      </c>
      <c r="U209" s="166" t="s">
        <v>4392</v>
      </c>
      <c r="V209" s="166" t="s">
        <v>4393</v>
      </c>
      <c r="W209" s="166" t="s">
        <v>318</v>
      </c>
      <c r="X209" s="167">
        <v>114800937</v>
      </c>
      <c r="Y209" s="167">
        <v>115124810</v>
      </c>
      <c r="Z209" s="168">
        <v>45975</v>
      </c>
      <c r="AA209" s="166" t="s">
        <v>3730</v>
      </c>
      <c r="AB209" s="166" t="s">
        <v>3731</v>
      </c>
      <c r="AC209" s="166" t="s">
        <v>3732</v>
      </c>
      <c r="AD209" s="169">
        <v>525</v>
      </c>
      <c r="AE209" s="170">
        <v>7</v>
      </c>
      <c r="AF209" s="169">
        <v>75</v>
      </c>
      <c r="AG209" s="166" t="s">
        <v>3854</v>
      </c>
      <c r="AH209" s="166"/>
      <c r="AI209" s="166"/>
      <c r="AJ209" s="166"/>
      <c r="AK209" s="166"/>
      <c r="AL209" s="166"/>
    </row>
    <row r="210" spans="1:38" x14ac:dyDescent="0.3">
      <c r="A21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0" s="25">
        <f ca="1">SUM((TODAY())-Table2[[#This Row],[PO Date]])</f>
        <v>9</v>
      </c>
      <c r="C210" s="25" t="str">
        <f>Table2[[#This Row],[Trim Trk: ]]</f>
        <v>36406</v>
      </c>
      <c r="D210" s="228" t="str">
        <f>CONCATENATE(Table2[[#This Row],[First Name]]," ",Table2[[#This Row],[Last name]])</f>
        <v>PEDRO LABOY</v>
      </c>
      <c r="E210" s="229" t="str">
        <f>IFERROR(VLOOKUP(Table2[[#This Row],[Rental under Name: ]], 'TPMS-Auto'!C:G,5,0),"RESEARCH!!")</f>
        <v>PLABOY</v>
      </c>
      <c r="F210" s="228" t="str">
        <f>IFERROR(VLOOKUP(Table2[[#This Row],[Trim Trk: ]],'TPMS-Auto'!A:C, 3, 0), "Not assigned in TPMS!!")</f>
        <v>PEDRO LABOY</v>
      </c>
      <c r="G210" s="229" t="str">
        <f>IFERROR(VLOOKUP(Table2[[#This Row],[Trim Trk: ]],'TPMS-Auto'!A:G, 7, 0), "Not assigned in TPMS!!")</f>
        <v>PLABOY</v>
      </c>
      <c r="H210" s="69" t="str">
        <f>IFERROR(VLOOKUP(Table2[[#This Row],[Trim Trk: ]],'TPMS-Auto'!A:Y, 25, 0), "Not assigned in TPMS!!")</f>
        <v>217 Division St.</v>
      </c>
      <c r="I2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0" s="229" t="str">
        <f>IF(N210=N209, "Yes", "No")</f>
        <v>No</v>
      </c>
      <c r="K210" s="229" t="str">
        <f>IFERROR(VLOOKUP(Table2[[#This Row],[Trim Trk: ]], Enterprise!A:AL, 25, 0),"NotonEnterpriseReporting")</f>
        <v>OPEN</v>
      </c>
      <c r="L21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0" s="229" t="str">
        <f>IF(Table2[[#This Row],[Rental Vendor]]="ENTERPRISE RENT-A-CAR INC.", "Enterprise", IF(Table2[[#This Row],[Rental Vendor]]="ENTERPRISE TOLLS/TOLL CHARGES", "Enterprise", "NotEnterprise"))</f>
        <v>Enterprise</v>
      </c>
      <c r="N210" s="228" t="str">
        <f>LEFT(Table2[[#This Row],[Vehicle Number]],5)</f>
        <v>36406</v>
      </c>
      <c r="O210" s="166" t="s">
        <v>209</v>
      </c>
      <c r="P210" s="166" t="s">
        <v>2237</v>
      </c>
      <c r="Q210" s="166" t="s">
        <v>3726</v>
      </c>
      <c r="R210" s="166" t="s">
        <v>3794</v>
      </c>
      <c r="S210" s="166" t="s">
        <v>4394</v>
      </c>
      <c r="T210" s="166" t="s">
        <v>4395</v>
      </c>
      <c r="U210" s="166" t="s">
        <v>2239</v>
      </c>
      <c r="V210" s="166" t="s">
        <v>1977</v>
      </c>
      <c r="W210" s="166" t="s">
        <v>318</v>
      </c>
      <c r="X210" s="167">
        <v>116556218</v>
      </c>
      <c r="Y210" s="167">
        <v>116915065</v>
      </c>
      <c r="Z210" s="168">
        <v>46077</v>
      </c>
      <c r="AA210" s="166" t="s">
        <v>3730</v>
      </c>
      <c r="AB210" s="166" t="s">
        <v>3731</v>
      </c>
      <c r="AC210" s="166" t="s">
        <v>3732</v>
      </c>
      <c r="AD210" s="169">
        <v>507.5</v>
      </c>
      <c r="AE210" s="170">
        <v>7</v>
      </c>
      <c r="AF210" s="169">
        <v>72.5</v>
      </c>
      <c r="AG210" s="166" t="s">
        <v>3854</v>
      </c>
      <c r="AH210" s="166" t="s">
        <v>4396</v>
      </c>
      <c r="AI210" s="166" t="s">
        <v>4397</v>
      </c>
      <c r="AJ210" s="166" t="s">
        <v>1977</v>
      </c>
      <c r="AK210" s="166" t="s">
        <v>318</v>
      </c>
      <c r="AL210" s="166" t="s">
        <v>4398</v>
      </c>
    </row>
    <row r="211" spans="1:38" x14ac:dyDescent="0.3">
      <c r="A21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1" s="25">
        <f ca="1">SUM((TODAY())-Table2[[#This Row],[PO Date]])</f>
        <v>83</v>
      </c>
      <c r="C211" s="25" t="str">
        <f>Table2[[#This Row],[Trim Trk: ]]</f>
        <v>36407</v>
      </c>
      <c r="D211" s="228" t="str">
        <f>CONCATENATE(Table2[[#This Row],[First Name]]," ",Table2[[#This Row],[Last name]])</f>
        <v>CHRISTOPHER WURTZ</v>
      </c>
      <c r="E211" s="229" t="str">
        <f>IFERROR(VLOOKUP(Table2[[#This Row],[Rental under Name: ]], 'TPMS-Auto'!C:G,5,0),"RESEARCH!!")</f>
        <v>CWURTZ1</v>
      </c>
      <c r="F211" s="228" t="str">
        <f>IFERROR(VLOOKUP(Table2[[#This Row],[Trim Trk: ]],'TPMS-Auto'!A:C, 3, 0), "Not assigned in TPMS!!")</f>
        <v>CHRISTOPHER WURTZ</v>
      </c>
      <c r="G211" s="229" t="str">
        <f>IFERROR(VLOOKUP(Table2[[#This Row],[Trim Trk: ]],'TPMS-Auto'!A:G, 7, 0), "Not assigned in TPMS!!")</f>
        <v>CWURTZ1</v>
      </c>
      <c r="H211" s="69" t="str">
        <f>IFERROR(VLOOKUP(Table2[[#This Row],[Trim Trk: ]],'TPMS-Auto'!A:Y, 25, 0), "Not assigned in TPMS!!")</f>
        <v>255 MAINES RD</v>
      </c>
      <c r="I2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1" s="229" t="str">
        <f>IF(N211=N210, "Yes", "No")</f>
        <v>No</v>
      </c>
      <c r="K211" s="229" t="str">
        <f>IFERROR(VLOOKUP(Table2[[#This Row],[Trim Trk: ]], Enterprise!A:AL, 25, 0),"NotonEnterpriseReporting")</f>
        <v>OPEN</v>
      </c>
      <c r="L21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1" s="229" t="str">
        <f>IF(Table2[[#This Row],[Rental Vendor]]="ENTERPRISE RENT-A-CAR INC.", "Enterprise", IF(Table2[[#This Row],[Rental Vendor]]="ENTERPRISE TOLLS/TOLL CHARGES", "Enterprise", "NotEnterprise"))</f>
        <v>Enterprise</v>
      </c>
      <c r="N211" s="228" t="str">
        <f>LEFT(Table2[[#This Row],[Vehicle Number]],5)</f>
        <v>36407</v>
      </c>
      <c r="O211" s="166" t="s">
        <v>209</v>
      </c>
      <c r="P211" s="166" t="s">
        <v>2242</v>
      </c>
      <c r="Q211" s="166" t="s">
        <v>3726</v>
      </c>
      <c r="R211" s="166" t="s">
        <v>3794</v>
      </c>
      <c r="S211" s="166" t="s">
        <v>4070</v>
      </c>
      <c r="T211" s="166" t="s">
        <v>4399</v>
      </c>
      <c r="U211" s="166" t="s">
        <v>2244</v>
      </c>
      <c r="V211" s="166" t="s">
        <v>4067</v>
      </c>
      <c r="W211" s="166" t="s">
        <v>435</v>
      </c>
      <c r="X211" s="167">
        <v>112010230</v>
      </c>
      <c r="Y211" s="167">
        <v>115607331</v>
      </c>
      <c r="Z211" s="168">
        <v>46003</v>
      </c>
      <c r="AA211" s="166" t="s">
        <v>3894</v>
      </c>
      <c r="AB211" s="166" t="s">
        <v>3895</v>
      </c>
      <c r="AC211" s="166" t="s">
        <v>3732</v>
      </c>
      <c r="AD211" s="169">
        <v>1</v>
      </c>
      <c r="AE211" s="170">
        <v>1</v>
      </c>
      <c r="AF211" s="169">
        <v>1</v>
      </c>
      <c r="AG211" s="166" t="s">
        <v>3896</v>
      </c>
      <c r="AH211" s="166"/>
      <c r="AI211" s="166"/>
      <c r="AJ211" s="166"/>
      <c r="AK211" s="166"/>
      <c r="AL211" s="166"/>
    </row>
    <row r="212" spans="1:38" x14ac:dyDescent="0.3">
      <c r="A21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2" s="25">
        <f ca="1">SUM((TODAY())-Table2[[#This Row],[PO Date]])</f>
        <v>62</v>
      </c>
      <c r="C212" s="25" t="str">
        <f>Table2[[#This Row],[Trim Trk: ]]</f>
        <v>36418</v>
      </c>
      <c r="D212" s="228" t="str">
        <f>CONCATENATE(Table2[[#This Row],[First Name]]," ",Table2[[#This Row],[Last name]])</f>
        <v>JOSE RANGEL</v>
      </c>
      <c r="E212" s="229" t="str">
        <f>IFERROR(VLOOKUP(Table2[[#This Row],[Rental under Name: ]], 'TPMS-Auto'!C:G,5,0),"RESEARCH!!")</f>
        <v>JRANGEL</v>
      </c>
      <c r="F212" s="228" t="str">
        <f>IFERROR(VLOOKUP(Table2[[#This Row],[Trim Trk: ]],'TPMS-Auto'!A:C, 3, 0), "Not assigned in TPMS!!")</f>
        <v>Not assigned in TPMS!!</v>
      </c>
      <c r="G212" s="229" t="str">
        <f>IFERROR(VLOOKUP(Table2[[#This Row],[Trim Trk: ]],'TPMS-Auto'!A:G, 7, 0), "Not assigned in TPMS!!")</f>
        <v>Not assigned in TPMS!!</v>
      </c>
      <c r="H212" s="69" t="str">
        <f>IFERROR(VLOOKUP(Table2[[#This Row],[Trim Trk: ]],'TPMS-Auto'!A:Y, 25, 0), "Not assigned in TPMS!!")</f>
        <v>Not assigned in TPMS!!</v>
      </c>
      <c r="I2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2" s="229" t="str">
        <f>IF(N212=N211, "Yes", "No")</f>
        <v>No</v>
      </c>
      <c r="K212" s="229" t="str">
        <f>IFERROR(VLOOKUP(Table2[[#This Row],[Trim Trk: ]], Enterprise!A:AL, 25, 0),"NotonEnterpriseReporting")</f>
        <v>OPEN</v>
      </c>
      <c r="L21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2" s="229" t="str">
        <f>IF(Table2[[#This Row],[Rental Vendor]]="ENTERPRISE RENT-A-CAR INC.", "Enterprise", IF(Table2[[#This Row],[Rental Vendor]]="ENTERPRISE TOLLS/TOLL CHARGES", "Enterprise", "NotEnterprise"))</f>
        <v>Enterprise</v>
      </c>
      <c r="N212" s="228" t="str">
        <f>LEFT(Table2[[#This Row],[Vehicle Number]],5)</f>
        <v>36418</v>
      </c>
      <c r="O212" s="166" t="s">
        <v>209</v>
      </c>
      <c r="P212" s="166" t="s">
        <v>3442</v>
      </c>
      <c r="Q212" s="166" t="s">
        <v>3751</v>
      </c>
      <c r="R212" s="166" t="s">
        <v>3873</v>
      </c>
      <c r="S212" s="166" t="s">
        <v>4404</v>
      </c>
      <c r="T212" s="166" t="s">
        <v>4405</v>
      </c>
      <c r="U212" s="166" t="s">
        <v>3445</v>
      </c>
      <c r="V212" s="166" t="s">
        <v>4406</v>
      </c>
      <c r="W212" s="166" t="s">
        <v>250</v>
      </c>
      <c r="X212" s="167">
        <v>115519525</v>
      </c>
      <c r="Y212" s="167">
        <v>115855724</v>
      </c>
      <c r="Z212" s="168">
        <v>46024</v>
      </c>
      <c r="AA212" s="166" t="s">
        <v>3730</v>
      </c>
      <c r="AB212" s="166" t="s">
        <v>3731</v>
      </c>
      <c r="AC212" s="166" t="s">
        <v>3732</v>
      </c>
      <c r="AD212" s="169">
        <v>980</v>
      </c>
      <c r="AE212" s="170">
        <v>14</v>
      </c>
      <c r="AF212" s="169">
        <v>70</v>
      </c>
      <c r="AG212" s="166" t="s">
        <v>3854</v>
      </c>
      <c r="AH212" s="166"/>
      <c r="AI212" s="166"/>
      <c r="AJ212" s="166"/>
      <c r="AK212" s="166"/>
      <c r="AL212" s="166"/>
    </row>
    <row r="213" spans="1:38" x14ac:dyDescent="0.3">
      <c r="A21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3" s="25">
        <f ca="1">SUM((TODAY())-Table2[[#This Row],[PO Date]])</f>
        <v>9</v>
      </c>
      <c r="C213" s="25" t="str">
        <f>Table2[[#This Row],[Trim Trk: ]]</f>
        <v>36418</v>
      </c>
      <c r="D213" s="228" t="str">
        <f>CONCATENATE(Table2[[#This Row],[First Name]]," ",Table2[[#This Row],[Last name]])</f>
        <v>JOSE RANGEL</v>
      </c>
      <c r="E213" s="229" t="str">
        <f>IFERROR(VLOOKUP(Table2[[#This Row],[Rental under Name: ]], 'TPMS-Auto'!C:G,5,0),"RESEARCH!!")</f>
        <v>JRANGEL</v>
      </c>
      <c r="F213" s="228" t="str">
        <f>IFERROR(VLOOKUP(Table2[[#This Row],[Trim Trk: ]],'TPMS-Auto'!A:C, 3, 0), "Not assigned in TPMS!!")</f>
        <v>Not assigned in TPMS!!</v>
      </c>
      <c r="G213" s="229" t="str">
        <f>IFERROR(VLOOKUP(Table2[[#This Row],[Trim Trk: ]],'TPMS-Auto'!A:G, 7, 0), "Not assigned in TPMS!!")</f>
        <v>Not assigned in TPMS!!</v>
      </c>
      <c r="H213" s="69" t="str">
        <f>IFERROR(VLOOKUP(Table2[[#This Row],[Trim Trk: ]],'TPMS-Auto'!A:Y, 25, 0), "Not assigned in TPMS!!")</f>
        <v>Not assigned in TPMS!!</v>
      </c>
      <c r="I2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3" s="229" t="str">
        <f>IF(N213=N212, "Yes", "No")</f>
        <v>Yes</v>
      </c>
      <c r="K213" s="229" t="str">
        <f>IFERROR(VLOOKUP(Table2[[#This Row],[Trim Trk: ]], Enterprise!A:AL, 25, 0),"NotonEnterpriseReporting")</f>
        <v>OPEN</v>
      </c>
      <c r="L21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3" s="229" t="str">
        <f>IF(Table2[[#This Row],[Rental Vendor]]="ENTERPRISE RENT-A-CAR INC.", "Enterprise", IF(Table2[[#This Row],[Rental Vendor]]="ENTERPRISE TOLLS/TOLL CHARGES", "Enterprise", "NotEnterprise"))</f>
        <v>Enterprise</v>
      </c>
      <c r="N213" s="228" t="str">
        <f>LEFT(Table2[[#This Row],[Vehicle Number]],5)</f>
        <v>36418</v>
      </c>
      <c r="O213" s="166" t="s">
        <v>209</v>
      </c>
      <c r="P213" s="166" t="s">
        <v>3442</v>
      </c>
      <c r="Q213" s="166" t="s">
        <v>3751</v>
      </c>
      <c r="R213" s="166" t="s">
        <v>3873</v>
      </c>
      <c r="S213" s="166" t="s">
        <v>4404</v>
      </c>
      <c r="T213" s="166" t="s">
        <v>4405</v>
      </c>
      <c r="U213" s="166" t="s">
        <v>3445</v>
      </c>
      <c r="V213" s="166" t="s">
        <v>4406</v>
      </c>
      <c r="W213" s="166" t="s">
        <v>250</v>
      </c>
      <c r="X213" s="167">
        <v>116575498</v>
      </c>
      <c r="Y213" s="167">
        <v>116926737</v>
      </c>
      <c r="Z213" s="168">
        <v>46077</v>
      </c>
      <c r="AA213" s="166" t="s">
        <v>3730</v>
      </c>
      <c r="AB213" s="166" t="s">
        <v>3731</v>
      </c>
      <c r="AC213" s="166" t="s">
        <v>3732</v>
      </c>
      <c r="AD213" s="169">
        <v>980</v>
      </c>
      <c r="AE213" s="170">
        <v>14</v>
      </c>
      <c r="AF213" s="169">
        <v>70</v>
      </c>
      <c r="AG213" s="166" t="s">
        <v>3854</v>
      </c>
      <c r="AH213" s="166"/>
      <c r="AI213" s="166"/>
      <c r="AJ213" s="166"/>
      <c r="AK213" s="166"/>
      <c r="AL213" s="166"/>
    </row>
    <row r="214" spans="1:38" x14ac:dyDescent="0.3">
      <c r="A21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4" s="25">
        <f ca="1">SUM((TODAY())-Table2[[#This Row],[PO Date]])</f>
        <v>34</v>
      </c>
      <c r="C214" s="25" t="str">
        <f>Table2[[#This Row],[Trim Trk: ]]</f>
        <v>36422</v>
      </c>
      <c r="D214" s="228" t="str">
        <f>CONCATENATE(Table2[[#This Row],[First Name]]," ",Table2[[#This Row],[Last name]])</f>
        <v>JANCARLOS GONZALEZ</v>
      </c>
      <c r="E214" s="229" t="str">
        <f>IFERROR(VLOOKUP(Table2[[#This Row],[Rental under Name: ]], 'TPMS-Auto'!C:G,5,0),"RESEARCH!!")</f>
        <v>JGONZA5</v>
      </c>
      <c r="F214" s="228" t="str">
        <f>IFERROR(VLOOKUP(Table2[[#This Row],[Trim Trk: ]],'TPMS-Auto'!A:C, 3, 0), "Not assigned in TPMS!!")</f>
        <v>Not assigned in TPMS!!</v>
      </c>
      <c r="G214" s="229" t="str">
        <f>IFERROR(VLOOKUP(Table2[[#This Row],[Trim Trk: ]],'TPMS-Auto'!A:G, 7, 0), "Not assigned in TPMS!!")</f>
        <v>Not assigned in TPMS!!</v>
      </c>
      <c r="H214" s="69" t="str">
        <f>IFERROR(VLOOKUP(Table2[[#This Row],[Trim Trk: ]],'TPMS-Auto'!A:Y, 25, 0), "Not assigned in TPMS!!")</f>
        <v>Not assigned in TPMS!!</v>
      </c>
      <c r="I2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14" s="229" t="str">
        <f>IF(N214=N213, "Yes", "No")</f>
        <v>No</v>
      </c>
      <c r="K214" s="229" t="str">
        <f>IFERROR(VLOOKUP(Table2[[#This Row],[Trim Trk: ]], Enterprise!A:AL, 25, 0),"NotonEnterpriseReporting")</f>
        <v>NotonEnterpriseReporting</v>
      </c>
      <c r="L214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214" s="229" t="str">
        <f>IF(Table2[[#This Row],[Rental Vendor]]="ENTERPRISE RENT-A-CAR INC.", "Enterprise", IF(Table2[[#This Row],[Rental Vendor]]="ENTERPRISE TOLLS/TOLL CHARGES", "Enterprise", "NotEnterprise"))</f>
        <v>NotEnterprise</v>
      </c>
      <c r="N214" s="228" t="str">
        <f>LEFT(Table2[[#This Row],[Vehicle Number]],5)</f>
        <v>36422</v>
      </c>
      <c r="O214" s="166" t="s">
        <v>209</v>
      </c>
      <c r="P214" s="166" t="s">
        <v>3805</v>
      </c>
      <c r="Q214" s="166" t="s">
        <v>3726</v>
      </c>
      <c r="R214" s="166" t="s">
        <v>3794</v>
      </c>
      <c r="S214" s="166" t="s">
        <v>3808</v>
      </c>
      <c r="T214" s="166" t="s">
        <v>3809</v>
      </c>
      <c r="U214" s="166" t="s">
        <v>3807</v>
      </c>
      <c r="V214" s="166" t="s">
        <v>3810</v>
      </c>
      <c r="W214" s="166" t="s">
        <v>655</v>
      </c>
      <c r="X214" s="167">
        <v>115876788</v>
      </c>
      <c r="Y214" s="167">
        <v>116404392</v>
      </c>
      <c r="Z214" s="168">
        <v>46052</v>
      </c>
      <c r="AA214" s="166" t="s">
        <v>3730</v>
      </c>
      <c r="AB214" s="166" t="s">
        <v>3731</v>
      </c>
      <c r="AC214" s="166" t="s">
        <v>3732</v>
      </c>
      <c r="AD214" s="169">
        <v>1365</v>
      </c>
      <c r="AE214" s="170">
        <v>21</v>
      </c>
      <c r="AF214" s="169">
        <v>65</v>
      </c>
      <c r="AG214" s="166" t="s">
        <v>3733</v>
      </c>
      <c r="AH214" s="166" t="s">
        <v>3783</v>
      </c>
      <c r="AI214" s="166" t="s">
        <v>3811</v>
      </c>
      <c r="AJ214" s="166" t="s">
        <v>3810</v>
      </c>
      <c r="AK214" s="166" t="s">
        <v>655</v>
      </c>
      <c r="AL214" s="166" t="s">
        <v>3812</v>
      </c>
    </row>
    <row r="215" spans="1:38" x14ac:dyDescent="0.3">
      <c r="A21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5" s="25">
        <f ca="1">SUM((TODAY())-Table2[[#This Row],[PO Date]])</f>
        <v>36</v>
      </c>
      <c r="C215" s="25" t="str">
        <f>Table2[[#This Row],[Trim Trk: ]]</f>
        <v>36443</v>
      </c>
      <c r="D215" s="228" t="str">
        <f>CONCATENATE(Table2[[#This Row],[First Name]]," ",Table2[[#This Row],[Last name]])</f>
        <v>DONTA EVANS</v>
      </c>
      <c r="E215" s="229" t="str">
        <f>IFERROR(VLOOKUP(Table2[[#This Row],[Rental under Name: ]], 'TPMS-Auto'!C:G,5,0),"RESEARCH!!")</f>
        <v>DEVANS</v>
      </c>
      <c r="F215" s="228" t="str">
        <f>IFERROR(VLOOKUP(Table2[[#This Row],[Trim Trk: ]],'TPMS-Auto'!A:C, 3, 0), "Not assigned in TPMS!!")</f>
        <v>DONTA EVANS</v>
      </c>
      <c r="G215" s="229" t="str">
        <f>IFERROR(VLOOKUP(Table2[[#This Row],[Trim Trk: ]],'TPMS-Auto'!A:G, 7, 0), "Not assigned in TPMS!!")</f>
        <v>DEVANS</v>
      </c>
      <c r="H215" s="69" t="str">
        <f>IFERROR(VLOOKUP(Table2[[#This Row],[Trim Trk: ]],'TPMS-Auto'!A:Y, 25, 0), "Not assigned in TPMS!!")</f>
        <v>161 South Monastery Avenue</v>
      </c>
      <c r="I2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5" s="229" t="str">
        <f>IF(N215=N214, "Yes", "No")</f>
        <v>No</v>
      </c>
      <c r="K215" s="229" t="str">
        <f>IFERROR(VLOOKUP(Table2[[#This Row],[Trim Trk: ]], Enterprise!A:AL, 25, 0),"NotonEnterpriseReporting")</f>
        <v>OPEN</v>
      </c>
      <c r="L21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5" s="229" t="str">
        <f>IF(Table2[[#This Row],[Rental Vendor]]="ENTERPRISE RENT-A-CAR INC.", "Enterprise", IF(Table2[[#This Row],[Rental Vendor]]="ENTERPRISE TOLLS/TOLL CHARGES", "Enterprise", "NotEnterprise"))</f>
        <v>Enterprise</v>
      </c>
      <c r="N215" s="228" t="str">
        <f>LEFT(Table2[[#This Row],[Vehicle Number]],5)</f>
        <v>36443</v>
      </c>
      <c r="O215" s="166" t="s">
        <v>209</v>
      </c>
      <c r="P215" s="166" t="s">
        <v>720</v>
      </c>
      <c r="Q215" s="166" t="s">
        <v>3751</v>
      </c>
      <c r="R215" s="166" t="s">
        <v>3851</v>
      </c>
      <c r="S215" s="166" t="s">
        <v>4407</v>
      </c>
      <c r="T215" s="166" t="s">
        <v>4408</v>
      </c>
      <c r="U215" s="166" t="s">
        <v>723</v>
      </c>
      <c r="V215" s="166" t="s">
        <v>4295</v>
      </c>
      <c r="W215" s="166" t="s">
        <v>541</v>
      </c>
      <c r="X215" s="167">
        <v>114462401</v>
      </c>
      <c r="Y215" s="167">
        <v>116344503</v>
      </c>
      <c r="Z215" s="168">
        <v>46050</v>
      </c>
      <c r="AA215" s="166" t="s">
        <v>3730</v>
      </c>
      <c r="AB215" s="166" t="s">
        <v>3928</v>
      </c>
      <c r="AC215" s="166" t="s">
        <v>3732</v>
      </c>
      <c r="AD215" s="169">
        <v>1</v>
      </c>
      <c r="AE215" s="170">
        <v>1</v>
      </c>
      <c r="AF215" s="169">
        <v>1</v>
      </c>
      <c r="AG215" s="166" t="s">
        <v>3854</v>
      </c>
      <c r="AH215" s="166"/>
      <c r="AI215" s="166"/>
      <c r="AJ215" s="166"/>
      <c r="AK215" s="166"/>
      <c r="AL215" s="166"/>
    </row>
    <row r="216" spans="1:38" x14ac:dyDescent="0.3">
      <c r="A21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6" s="25">
        <f ca="1">SUM((TODAY())-Table2[[#This Row],[PO Date]])</f>
        <v>52</v>
      </c>
      <c r="C216" s="25" t="str">
        <f>Table2[[#This Row],[Trim Trk: ]]</f>
        <v>36443</v>
      </c>
      <c r="D216" s="228" t="str">
        <f>CONCATENATE(Table2[[#This Row],[First Name]]," ",Table2[[#This Row],[Last name]])</f>
        <v>DONTA EVANS</v>
      </c>
      <c r="E216" s="229" t="str">
        <f>IFERROR(VLOOKUP(Table2[[#This Row],[Rental under Name: ]], 'TPMS-Auto'!C:G,5,0),"RESEARCH!!")</f>
        <v>DEVANS</v>
      </c>
      <c r="F216" s="228" t="str">
        <f>IFERROR(VLOOKUP(Table2[[#This Row],[Trim Trk: ]],'TPMS-Auto'!A:C, 3, 0), "Not assigned in TPMS!!")</f>
        <v>DONTA EVANS</v>
      </c>
      <c r="G216" s="229" t="str">
        <f>IFERROR(VLOOKUP(Table2[[#This Row],[Trim Trk: ]],'TPMS-Auto'!A:G, 7, 0), "Not assigned in TPMS!!")</f>
        <v>DEVANS</v>
      </c>
      <c r="H216" s="69" t="str">
        <f>IFERROR(VLOOKUP(Table2[[#This Row],[Trim Trk: ]],'TPMS-Auto'!A:Y, 25, 0), "Not assigned in TPMS!!")</f>
        <v>161 South Monastery Avenue</v>
      </c>
      <c r="I2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6" s="229" t="str">
        <f>IF(N216=N215, "Yes", "No")</f>
        <v>Yes</v>
      </c>
      <c r="K216" s="229" t="str">
        <f>IFERROR(VLOOKUP(Table2[[#This Row],[Trim Trk: ]], Enterprise!A:AL, 25, 0),"NotonEnterpriseReporting")</f>
        <v>OPEN</v>
      </c>
      <c r="L21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6" s="229" t="str">
        <f>IF(Table2[[#This Row],[Rental Vendor]]="ENTERPRISE RENT-A-CAR INC.", "Enterprise", IF(Table2[[#This Row],[Rental Vendor]]="ENTERPRISE TOLLS/TOLL CHARGES", "Enterprise", "NotEnterprise"))</f>
        <v>Enterprise</v>
      </c>
      <c r="N216" s="228" t="str">
        <f>LEFT(Table2[[#This Row],[Vehicle Number]],5)</f>
        <v>36443</v>
      </c>
      <c r="O216" s="166" t="s">
        <v>209</v>
      </c>
      <c r="P216" s="166" t="s">
        <v>720</v>
      </c>
      <c r="Q216" s="166" t="s">
        <v>3751</v>
      </c>
      <c r="R216" s="166" t="s">
        <v>3851</v>
      </c>
      <c r="S216" s="166" t="s">
        <v>4407</v>
      </c>
      <c r="T216" s="166" t="s">
        <v>4408</v>
      </c>
      <c r="U216" s="166" t="s">
        <v>723</v>
      </c>
      <c r="V216" s="166" t="s">
        <v>4295</v>
      </c>
      <c r="W216" s="166" t="s">
        <v>541</v>
      </c>
      <c r="X216" s="167">
        <v>115657618</v>
      </c>
      <c r="Y216" s="167">
        <v>116001733</v>
      </c>
      <c r="Z216" s="168">
        <v>46034</v>
      </c>
      <c r="AA216" s="166" t="s">
        <v>3730</v>
      </c>
      <c r="AB216" s="166" t="s">
        <v>3731</v>
      </c>
      <c r="AC216" s="166" t="s">
        <v>3732</v>
      </c>
      <c r="AD216" s="169">
        <v>560</v>
      </c>
      <c r="AE216" s="170">
        <v>7</v>
      </c>
      <c r="AF216" s="169">
        <v>80</v>
      </c>
      <c r="AG216" s="166" t="s">
        <v>3854</v>
      </c>
      <c r="AH216" s="166"/>
      <c r="AI216" s="166"/>
      <c r="AJ216" s="166"/>
      <c r="AK216" s="166"/>
      <c r="AL216" s="166"/>
    </row>
    <row r="217" spans="1:38" x14ac:dyDescent="0.3">
      <c r="A21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7" s="25">
        <f ca="1">SUM((TODAY())-Table2[[#This Row],[PO Date]])</f>
        <v>1</v>
      </c>
      <c r="C217" s="25" t="str">
        <f>Table2[[#This Row],[Trim Trk: ]]</f>
        <v>36459</v>
      </c>
      <c r="D217" s="228" t="str">
        <f>CONCATENATE(Table2[[#This Row],[First Name]]," ",Table2[[#This Row],[Last name]])</f>
        <v>PHILIP LAMBERT</v>
      </c>
      <c r="E217" s="229" t="str">
        <f>IFERROR(VLOOKUP(Table2[[#This Row],[Rental under Name: ]], 'TPMS-Auto'!C:G,5,0),"RESEARCH!!")</f>
        <v>PLAMBE0</v>
      </c>
      <c r="F217" s="228" t="str">
        <f>IFERROR(VLOOKUP(Table2[[#This Row],[Trim Trk: ]],'TPMS-Auto'!A:C, 3, 0), "Not assigned in TPMS!!")</f>
        <v>PHILIP LAMBERT</v>
      </c>
      <c r="G217" s="229" t="str">
        <f>IFERROR(VLOOKUP(Table2[[#This Row],[Trim Trk: ]],'TPMS-Auto'!A:G, 7, 0), "Not assigned in TPMS!!")</f>
        <v>PLAMBE0</v>
      </c>
      <c r="H217" s="69" t="str">
        <f>IFERROR(VLOOKUP(Table2[[#This Row],[Trim Trk: ]],'TPMS-Auto'!A:Y, 25, 0), "Not assigned in TPMS!!")</f>
        <v>109 Caroline Ct</v>
      </c>
      <c r="I2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7" s="229" t="str">
        <f>IF(N217=N216, "Yes", "No")</f>
        <v>No</v>
      </c>
      <c r="K217" s="229" t="str">
        <f>IFERROR(VLOOKUP(Table2[[#This Row],[Trim Trk: ]], Enterprise!A:AL, 25, 0),"NotonEnterpriseReporting")</f>
        <v>NotonEnterpriseReporting</v>
      </c>
      <c r="L21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7" s="229" t="str">
        <f>IF(Table2[[#This Row],[Rental Vendor]]="ENTERPRISE RENT-A-CAR INC.", "Enterprise", IF(Table2[[#This Row],[Rental Vendor]]="ENTERPRISE TOLLS/TOLL CHARGES", "Enterprise", "NotEnterprise"))</f>
        <v>Enterprise</v>
      </c>
      <c r="N217" s="228" t="str">
        <f>LEFT(Table2[[#This Row],[Vehicle Number]],5)</f>
        <v>36459</v>
      </c>
      <c r="O217" s="166" t="s">
        <v>209</v>
      </c>
      <c r="P217" s="166" t="s">
        <v>7995</v>
      </c>
      <c r="Q217" s="166" t="s">
        <v>3751</v>
      </c>
      <c r="R217" s="166" t="s">
        <v>3859</v>
      </c>
      <c r="S217" s="166" t="s">
        <v>4534</v>
      </c>
      <c r="T217" s="166" t="s">
        <v>4364</v>
      </c>
      <c r="U217" s="166" t="s">
        <v>7999</v>
      </c>
      <c r="V217" s="166" t="s">
        <v>31438</v>
      </c>
      <c r="W217" s="166" t="s">
        <v>416</v>
      </c>
      <c r="X217" s="167">
        <v>116714794</v>
      </c>
      <c r="Y217" s="167">
        <v>117068121</v>
      </c>
      <c r="Z217" s="168">
        <v>46085</v>
      </c>
      <c r="AA217" s="166" t="s">
        <v>3730</v>
      </c>
      <c r="AB217" s="166" t="s">
        <v>3731</v>
      </c>
      <c r="AC217" s="166" t="s">
        <v>3732</v>
      </c>
      <c r="AD217" s="169">
        <v>511</v>
      </c>
      <c r="AE217" s="170">
        <v>7</v>
      </c>
      <c r="AF217" s="169">
        <v>73</v>
      </c>
      <c r="AG217" s="166" t="s">
        <v>3854</v>
      </c>
      <c r="AH217" s="166"/>
      <c r="AI217" s="166"/>
      <c r="AJ217" s="166"/>
      <c r="AK217" s="166"/>
      <c r="AL217" s="166"/>
    </row>
    <row r="218" spans="1:38" x14ac:dyDescent="0.3">
      <c r="A21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8" s="25">
        <f ca="1">SUM((TODAY())-Table2[[#This Row],[PO Date]])</f>
        <v>38</v>
      </c>
      <c r="C218" s="25" t="str">
        <f>Table2[[#This Row],[Trim Trk: ]]</f>
        <v>36479</v>
      </c>
      <c r="D218" s="228" t="str">
        <f>CONCATENATE(Table2[[#This Row],[First Name]]," ",Table2[[#This Row],[Last name]])</f>
        <v>KAMRON GLOVER</v>
      </c>
      <c r="E218" s="229" t="str">
        <f>IFERROR(VLOOKUP(Table2[[#This Row],[Rental under Name: ]], 'TPMS-Auto'!C:G,5,0),"RESEARCH!!")</f>
        <v>RESEARCH!!</v>
      </c>
      <c r="F218" s="228" t="str">
        <f>IFERROR(VLOOKUP(Table2[[#This Row],[Trim Trk: ]],'TPMS-Auto'!A:C, 3, 0), "Not assigned in TPMS!!")</f>
        <v>CORNELIUS CHANEY</v>
      </c>
      <c r="G218" s="229" t="str">
        <f>IFERROR(VLOOKUP(Table2[[#This Row],[Trim Trk: ]],'TPMS-Auto'!A:G, 7, 0), "Not assigned in TPMS!!")</f>
        <v>CCHANEY</v>
      </c>
      <c r="H218" s="69" t="str">
        <f>IFERROR(VLOOKUP(Table2[[#This Row],[Trim Trk: ]],'TPMS-Auto'!A:Y, 25, 0), "Not assigned in TPMS!!")</f>
        <v>Not on HR File</v>
      </c>
      <c r="I2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8" s="229" t="str">
        <f>IF(N218=N217, "Yes", "No")</f>
        <v>No</v>
      </c>
      <c r="K218" s="229" t="str">
        <f>IFERROR(VLOOKUP(Table2[[#This Row],[Trim Trk: ]], Enterprise!A:AL, 25, 0),"NotonEnterpriseReporting")</f>
        <v>NotonEnterpriseReporting</v>
      </c>
      <c r="L21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8" s="229" t="str">
        <f>IF(Table2[[#This Row],[Rental Vendor]]="ENTERPRISE RENT-A-CAR INC.", "Enterprise", IF(Table2[[#This Row],[Rental Vendor]]="ENTERPRISE TOLLS/TOLL CHARGES", "Enterprise", "NotEnterprise"))</f>
        <v>Enterprise</v>
      </c>
      <c r="N218" s="228" t="str">
        <f>LEFT(Table2[[#This Row],[Vehicle Number]],5)</f>
        <v>36479</v>
      </c>
      <c r="O218" s="166" t="s">
        <v>209</v>
      </c>
      <c r="P218" s="166" t="s">
        <v>2270</v>
      </c>
      <c r="Q218" s="166" t="s">
        <v>3726</v>
      </c>
      <c r="R218" s="166" t="s">
        <v>4089</v>
      </c>
      <c r="S218" s="166" t="s">
        <v>4409</v>
      </c>
      <c r="T218" s="166" t="s">
        <v>4410</v>
      </c>
      <c r="U218" s="166" t="s">
        <v>2272</v>
      </c>
      <c r="V218" s="166" t="s">
        <v>4411</v>
      </c>
      <c r="W218" s="166" t="s">
        <v>268</v>
      </c>
      <c r="X218" s="167">
        <v>115896134</v>
      </c>
      <c r="Y218" s="167">
        <v>116238596</v>
      </c>
      <c r="Z218" s="168">
        <v>46048</v>
      </c>
      <c r="AA218" s="166" t="s">
        <v>3730</v>
      </c>
      <c r="AB218" s="166" t="s">
        <v>3731</v>
      </c>
      <c r="AC218" s="166" t="s">
        <v>3732</v>
      </c>
      <c r="AD218" s="169">
        <v>278.8</v>
      </c>
      <c r="AE218" s="170">
        <v>4</v>
      </c>
      <c r="AF218" s="169">
        <v>69.7</v>
      </c>
      <c r="AG218" s="166" t="s">
        <v>3854</v>
      </c>
      <c r="AH218" s="166"/>
      <c r="AI218" s="166"/>
      <c r="AJ218" s="166"/>
      <c r="AK218" s="166"/>
      <c r="AL218" s="166"/>
    </row>
    <row r="219" spans="1:38" x14ac:dyDescent="0.3">
      <c r="A21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9" s="25">
        <f ca="1">SUM((TODAY())-Table2[[#This Row],[PO Date]])</f>
        <v>6</v>
      </c>
      <c r="C219" s="25" t="str">
        <f>Table2[[#This Row],[Trim Trk: ]]</f>
        <v>36516</v>
      </c>
      <c r="D219" s="228" t="str">
        <f>CONCATENATE(Table2[[#This Row],[First Name]]," ",Table2[[#This Row],[Last name]])</f>
        <v>GEORGE LLOYD</v>
      </c>
      <c r="E219" s="229" t="str">
        <f>IFERROR(VLOOKUP(Table2[[#This Row],[Rental under Name: ]], 'TPMS-Auto'!C:G,5,0),"RESEARCH!!")</f>
        <v>GLLOYD0</v>
      </c>
      <c r="F219" s="228" t="str">
        <f>IFERROR(VLOOKUP(Table2[[#This Row],[Trim Trk: ]],'TPMS-Auto'!A:C, 3, 0), "Not assigned in TPMS!!")</f>
        <v>GEORGE LLOYD</v>
      </c>
      <c r="G219" s="229" t="str">
        <f>IFERROR(VLOOKUP(Table2[[#This Row],[Trim Trk: ]],'TPMS-Auto'!A:G, 7, 0), "Not assigned in TPMS!!")</f>
        <v>GLLOYD0</v>
      </c>
      <c r="H219" s="69" t="str">
        <f>IFERROR(VLOOKUP(Table2[[#This Row],[Trim Trk: ]],'TPMS-Auto'!A:Y, 25, 0), "Not assigned in TPMS!!")</f>
        <v>2041 Dalton Ave</v>
      </c>
      <c r="I2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9" s="229" t="str">
        <f>IF(N219=N218, "Yes", "No")</f>
        <v>No</v>
      </c>
      <c r="K219" s="229" t="str">
        <f>IFERROR(VLOOKUP(Table2[[#This Row],[Trim Trk: ]], Enterprise!A:AL, 25, 0),"NotonEnterpriseReporting")</f>
        <v>OPEN</v>
      </c>
      <c r="L21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9" s="229" t="str">
        <f>IF(Table2[[#This Row],[Rental Vendor]]="ENTERPRISE RENT-A-CAR INC.", "Enterprise", IF(Table2[[#This Row],[Rental Vendor]]="ENTERPRISE TOLLS/TOLL CHARGES", "Enterprise", "NotEnterprise"))</f>
        <v>Enterprise</v>
      </c>
      <c r="N219" s="228" t="str">
        <f>LEFT(Table2[[#This Row],[Vehicle Number]],5)</f>
        <v>36516</v>
      </c>
      <c r="O219" s="166" t="s">
        <v>209</v>
      </c>
      <c r="P219" s="166" t="s">
        <v>729</v>
      </c>
      <c r="Q219" s="166" t="s">
        <v>3751</v>
      </c>
      <c r="R219" s="166" t="s">
        <v>3780</v>
      </c>
      <c r="S219" s="166" t="s">
        <v>4066</v>
      </c>
      <c r="T219" s="166" t="s">
        <v>17318</v>
      </c>
      <c r="U219" s="166" t="s">
        <v>731</v>
      </c>
      <c r="V219" s="166" t="s">
        <v>23409</v>
      </c>
      <c r="W219" s="166" t="s">
        <v>297</v>
      </c>
      <c r="X219" s="167">
        <v>114407647</v>
      </c>
      <c r="Y219" s="167">
        <v>116993267</v>
      </c>
      <c r="Z219" s="168">
        <v>46080</v>
      </c>
      <c r="AA219" s="166" t="s">
        <v>3894</v>
      </c>
      <c r="AB219" s="166" t="s">
        <v>3895</v>
      </c>
      <c r="AC219" s="166" t="s">
        <v>3732</v>
      </c>
      <c r="AD219" s="169">
        <v>1</v>
      </c>
      <c r="AE219" s="170">
        <v>1</v>
      </c>
      <c r="AF219" s="169">
        <v>1</v>
      </c>
      <c r="AG219" s="166" t="s">
        <v>3896</v>
      </c>
      <c r="AH219" s="166"/>
      <c r="AI219" s="166"/>
      <c r="AJ219" s="166"/>
      <c r="AK219" s="166"/>
      <c r="AL219" s="166"/>
    </row>
    <row r="220" spans="1:38" x14ac:dyDescent="0.3">
      <c r="A22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0" s="25">
        <f ca="1">SUM((TODAY())-Table2[[#This Row],[PO Date]])</f>
        <v>34</v>
      </c>
      <c r="C220" s="25" t="str">
        <f>Table2[[#This Row],[Trim Trk: ]]</f>
        <v>36517</v>
      </c>
      <c r="D220" s="228" t="str">
        <f>CONCATENATE(Table2[[#This Row],[First Name]]," ",Table2[[#This Row],[Last name]])</f>
        <v>RICARDO LARA</v>
      </c>
      <c r="E220" s="229" t="str">
        <f>IFERROR(VLOOKUP(Table2[[#This Row],[Rental under Name: ]], 'TPMS-Auto'!C:G,5,0),"RESEARCH!!")</f>
        <v>RLARA</v>
      </c>
      <c r="F220" s="228" t="str">
        <f>IFERROR(VLOOKUP(Table2[[#This Row],[Trim Trk: ]],'TPMS-Auto'!A:C, 3, 0), "Not assigned in TPMS!!")</f>
        <v>RICARDO LARA</v>
      </c>
      <c r="G220" s="229" t="str">
        <f>IFERROR(VLOOKUP(Table2[[#This Row],[Trim Trk: ]],'TPMS-Auto'!A:G, 7, 0), "Not assigned in TPMS!!")</f>
        <v>RLARA</v>
      </c>
      <c r="H220" s="69" t="str">
        <f>IFERROR(VLOOKUP(Table2[[#This Row],[Trim Trk: ]],'TPMS-Auto'!A:Y, 25, 0), "Not assigned in TPMS!!")</f>
        <v>2131 Deer Run</v>
      </c>
      <c r="I2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0" s="229" t="str">
        <f>IF(N220=N219, "Yes", "No")</f>
        <v>No</v>
      </c>
      <c r="K220" s="229" t="str">
        <f>IFERROR(VLOOKUP(Table2[[#This Row],[Trim Trk: ]], Enterprise!A:AL, 25, 0),"NotonEnterpriseReporting")</f>
        <v>OPEN</v>
      </c>
      <c r="L22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0" s="229" t="str">
        <f>IF(Table2[[#This Row],[Rental Vendor]]="ENTERPRISE RENT-A-CAR INC.", "Enterprise", IF(Table2[[#This Row],[Rental Vendor]]="ENTERPRISE TOLLS/TOLL CHARGES", "Enterprise", "NotEnterprise"))</f>
        <v>Enterprise</v>
      </c>
      <c r="N220" s="228" t="str">
        <f>LEFT(Table2[[#This Row],[Vehicle Number]],5)</f>
        <v>36517</v>
      </c>
      <c r="O220" s="166" t="s">
        <v>209</v>
      </c>
      <c r="P220" s="166" t="s">
        <v>3033</v>
      </c>
      <c r="Q220" s="166" t="s">
        <v>3751</v>
      </c>
      <c r="R220" s="166" t="s">
        <v>4089</v>
      </c>
      <c r="S220" s="166" t="s">
        <v>4416</v>
      </c>
      <c r="T220" s="166" t="s">
        <v>4417</v>
      </c>
      <c r="U220" s="166" t="s">
        <v>3035</v>
      </c>
      <c r="V220" s="166" t="s">
        <v>4418</v>
      </c>
      <c r="W220" s="166" t="s">
        <v>575</v>
      </c>
      <c r="X220" s="167">
        <v>116054525</v>
      </c>
      <c r="Y220" s="167">
        <v>116399111</v>
      </c>
      <c r="Z220" s="168">
        <v>46052</v>
      </c>
      <c r="AA220" s="166" t="s">
        <v>3730</v>
      </c>
      <c r="AB220" s="166" t="s">
        <v>3731</v>
      </c>
      <c r="AC220" s="166" t="s">
        <v>3732</v>
      </c>
      <c r="AD220" s="169">
        <v>340</v>
      </c>
      <c r="AE220" s="170">
        <v>5</v>
      </c>
      <c r="AF220" s="169">
        <v>68</v>
      </c>
      <c r="AG220" s="166" t="s">
        <v>3854</v>
      </c>
      <c r="AH220" s="166"/>
      <c r="AI220" s="166"/>
      <c r="AJ220" s="166"/>
      <c r="AK220" s="166"/>
      <c r="AL220" s="166"/>
    </row>
    <row r="221" spans="1:38" x14ac:dyDescent="0.3">
      <c r="A22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1" s="25">
        <f ca="1">SUM((TODAY())-Table2[[#This Row],[PO Date]])</f>
        <v>155</v>
      </c>
      <c r="C221" s="25" t="str">
        <f>Table2[[#This Row],[Trim Trk: ]]</f>
        <v>36544</v>
      </c>
      <c r="D221" s="228" t="str">
        <f>CONCATENATE(Table2[[#This Row],[First Name]]," ",Table2[[#This Row],[Last name]])</f>
        <v>LUIS SOTELO</v>
      </c>
      <c r="E221" s="229" t="str">
        <f>IFERROR(VLOOKUP(Table2[[#This Row],[Rental under Name: ]], 'TPMS-Auto'!C:G,5,0),"RESEARCH!!")</f>
        <v>LSOTELO</v>
      </c>
      <c r="F221" s="228" t="str">
        <f>IFERROR(VLOOKUP(Table2[[#This Row],[Trim Trk: ]],'TPMS-Auto'!A:C, 3, 0), "Not assigned in TPMS!!")</f>
        <v>Not assigned in TPMS!!</v>
      </c>
      <c r="G221" s="229" t="str">
        <f>IFERROR(VLOOKUP(Table2[[#This Row],[Trim Trk: ]],'TPMS-Auto'!A:G, 7, 0), "Not assigned in TPMS!!")</f>
        <v>Not assigned in TPMS!!</v>
      </c>
      <c r="H221" s="69" t="str">
        <f>IFERROR(VLOOKUP(Table2[[#This Row],[Trim Trk: ]],'TPMS-Auto'!A:Y, 25, 0), "Not assigned in TPMS!!")</f>
        <v>Not assigned in TPMS!!</v>
      </c>
      <c r="I2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1" s="229" t="str">
        <f>IF(N221=N220, "Yes", "No")</f>
        <v>No</v>
      </c>
      <c r="K221" s="229" t="str">
        <f>IFERROR(VLOOKUP(Table2[[#This Row],[Trim Trk: ]], Enterprise!A:AL, 25, 0),"NotonEnterpriseReporting")</f>
        <v>NotonEnterpriseReporting</v>
      </c>
      <c r="L22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1" s="229" t="str">
        <f>IF(Table2[[#This Row],[Rental Vendor]]="ENTERPRISE RENT-A-CAR INC.", "Enterprise", IF(Table2[[#This Row],[Rental Vendor]]="ENTERPRISE TOLLS/TOLL CHARGES", "Enterprise", "NotEnterprise"))</f>
        <v>Enterprise</v>
      </c>
      <c r="N221" s="228" t="str">
        <f>LEFT(Table2[[#This Row],[Vehicle Number]],5)</f>
        <v>36544</v>
      </c>
      <c r="O221" s="166" t="s">
        <v>209</v>
      </c>
      <c r="P221" s="166" t="s">
        <v>4421</v>
      </c>
      <c r="Q221" s="166" t="s">
        <v>3726</v>
      </c>
      <c r="R221" s="166" t="s">
        <v>3752</v>
      </c>
      <c r="S221" s="166" t="s">
        <v>4007</v>
      </c>
      <c r="T221" s="166" t="s">
        <v>4422</v>
      </c>
      <c r="U221" s="166" t="s">
        <v>738</v>
      </c>
      <c r="V221" s="166" t="s">
        <v>4423</v>
      </c>
      <c r="W221" s="166" t="s">
        <v>219</v>
      </c>
      <c r="X221" s="167">
        <v>114046175</v>
      </c>
      <c r="Y221" s="167">
        <v>114358115</v>
      </c>
      <c r="Z221" s="168">
        <v>45931</v>
      </c>
      <c r="AA221" s="166" t="s">
        <v>3730</v>
      </c>
      <c r="AB221" s="166" t="s">
        <v>3731</v>
      </c>
      <c r="AC221" s="166" t="s">
        <v>3732</v>
      </c>
      <c r="AD221" s="169">
        <v>490</v>
      </c>
      <c r="AE221" s="170">
        <v>7</v>
      </c>
      <c r="AF221" s="169">
        <v>70</v>
      </c>
      <c r="AG221" s="166" t="s">
        <v>3854</v>
      </c>
      <c r="AH221" s="166"/>
      <c r="AI221" s="166"/>
      <c r="AJ221" s="166"/>
      <c r="AK221" s="166"/>
      <c r="AL221" s="166"/>
    </row>
    <row r="222" spans="1:38" x14ac:dyDescent="0.3">
      <c r="A22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2" s="25">
        <f ca="1">SUM((TODAY())-Table2[[#This Row],[PO Date]])</f>
        <v>3</v>
      </c>
      <c r="C222" s="25" t="str">
        <f>Table2[[#This Row],[Trim Trk: ]]</f>
        <v>36581</v>
      </c>
      <c r="D222" s="228" t="str">
        <f>CONCATENATE(Table2[[#This Row],[First Name]]," ",Table2[[#This Row],[Last name]])</f>
        <v>DANIEL MYERS</v>
      </c>
      <c r="E222" s="229" t="str">
        <f>IFERROR(VLOOKUP(Table2[[#This Row],[Rental under Name: ]], 'TPMS-Auto'!C:G,5,0),"RESEARCH!!")</f>
        <v>DMYERS0</v>
      </c>
      <c r="F222" s="228" t="str">
        <f>IFERROR(VLOOKUP(Table2[[#This Row],[Trim Trk: ]],'TPMS-Auto'!A:C, 3, 0), "Not assigned in TPMS!!")</f>
        <v>DANIEL MYERS</v>
      </c>
      <c r="G222" s="229" t="str">
        <f>IFERROR(VLOOKUP(Table2[[#This Row],[Trim Trk: ]],'TPMS-Auto'!A:G, 7, 0), "Not assigned in TPMS!!")</f>
        <v>DMYERS0</v>
      </c>
      <c r="H222" s="69" t="str">
        <f>IFERROR(VLOOKUP(Table2[[#This Row],[Trim Trk: ]],'TPMS-Auto'!A:Y, 25, 0), "Not assigned in TPMS!!")</f>
        <v>Not on HR File</v>
      </c>
      <c r="I2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2" s="229" t="str">
        <f>IF(N222=N221, "Yes", "No")</f>
        <v>No</v>
      </c>
      <c r="K222" s="229" t="str">
        <f>IFERROR(VLOOKUP(Table2[[#This Row],[Trim Trk: ]], Enterprise!A:AL, 25, 0),"NotonEnterpriseReporting")</f>
        <v>NotonEnterpriseReporting</v>
      </c>
      <c r="L22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2" s="229" t="str">
        <f>IF(Table2[[#This Row],[Rental Vendor]]="ENTERPRISE RENT-A-CAR INC.", "Enterprise", IF(Table2[[#This Row],[Rental Vendor]]="ENTERPRISE TOLLS/TOLL CHARGES", "Enterprise", "NotEnterprise"))</f>
        <v>Enterprise</v>
      </c>
      <c r="N222" s="228" t="str">
        <f>LEFT(Table2[[#This Row],[Vehicle Number]],5)</f>
        <v>36581</v>
      </c>
      <c r="O222" s="166" t="s">
        <v>209</v>
      </c>
      <c r="P222" s="166" t="s">
        <v>7025</v>
      </c>
      <c r="Q222" s="166" t="s">
        <v>3751</v>
      </c>
      <c r="R222" s="166" t="s">
        <v>4135</v>
      </c>
      <c r="S222" s="166" t="s">
        <v>4709</v>
      </c>
      <c r="T222" s="166" t="s">
        <v>7030</v>
      </c>
      <c r="U222" s="166" t="s">
        <v>7029</v>
      </c>
      <c r="V222" s="166" t="s">
        <v>7032</v>
      </c>
      <c r="W222" s="166" t="s">
        <v>279</v>
      </c>
      <c r="X222" s="167">
        <v>116674780</v>
      </c>
      <c r="Y222" s="167">
        <v>117027180</v>
      </c>
      <c r="Z222" s="168">
        <v>46083</v>
      </c>
      <c r="AA222" s="166" t="s">
        <v>3730</v>
      </c>
      <c r="AB222" s="166" t="s">
        <v>3731</v>
      </c>
      <c r="AC222" s="166" t="s">
        <v>3732</v>
      </c>
      <c r="AD222" s="169">
        <v>483</v>
      </c>
      <c r="AE222" s="170">
        <v>7</v>
      </c>
      <c r="AF222" s="169">
        <v>69</v>
      </c>
      <c r="AG222" s="166" t="s">
        <v>3854</v>
      </c>
      <c r="AH222" s="166"/>
      <c r="AI222" s="166"/>
      <c r="AJ222" s="166"/>
      <c r="AK222" s="166"/>
      <c r="AL222" s="166"/>
    </row>
    <row r="223" spans="1:38" x14ac:dyDescent="0.3">
      <c r="A22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3" s="25">
        <f ca="1">SUM((TODAY())-Table2[[#This Row],[PO Date]])</f>
        <v>8</v>
      </c>
      <c r="C223" s="25" t="str">
        <f>Table2[[#This Row],[Trim Trk: ]]</f>
        <v>36585</v>
      </c>
      <c r="D223" s="228" t="str">
        <f>CONCATENATE(Table2[[#This Row],[First Name]]," ",Table2[[#This Row],[Last name]])</f>
        <v>JULIO LOPEZ</v>
      </c>
      <c r="E223" s="229" t="str">
        <f>IFERROR(VLOOKUP(Table2[[#This Row],[Rental under Name: ]], 'TPMS-Auto'!C:G,5,0),"RESEARCH!!")</f>
        <v>JLOP105</v>
      </c>
      <c r="F223" s="228" t="str">
        <f>IFERROR(VLOOKUP(Table2[[#This Row],[Trim Trk: ]],'TPMS-Auto'!A:C, 3, 0), "Not assigned in TPMS!!")</f>
        <v>JULIO LOPEZ</v>
      </c>
      <c r="G223" s="229" t="str">
        <f>IFERROR(VLOOKUP(Table2[[#This Row],[Trim Trk: ]],'TPMS-Auto'!A:G, 7, 0), "Not assigned in TPMS!!")</f>
        <v>JLOP105</v>
      </c>
      <c r="H223" s="69" t="str">
        <f>IFERROR(VLOOKUP(Table2[[#This Row],[Trim Trk: ]],'TPMS-Auto'!A:Y, 25, 0), "Not assigned in TPMS!!")</f>
        <v>2840 Gram Dr</v>
      </c>
      <c r="I2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3" s="229" t="str">
        <f>IF(N223=N222, "Yes", "No")</f>
        <v>No</v>
      </c>
      <c r="K223" s="229" t="str">
        <f>IFERROR(VLOOKUP(Table2[[#This Row],[Trim Trk: ]], Enterprise!A:AL, 25, 0),"NotonEnterpriseReporting")</f>
        <v>OPEN</v>
      </c>
      <c r="L22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3" s="229" t="str">
        <f>IF(Table2[[#This Row],[Rental Vendor]]="ENTERPRISE RENT-A-CAR INC.", "Enterprise", IF(Table2[[#This Row],[Rental Vendor]]="ENTERPRISE TOLLS/TOLL CHARGES", "Enterprise", "NotEnterprise"))</f>
        <v>Enterprise</v>
      </c>
      <c r="N223" s="228" t="str">
        <f>LEFT(Table2[[#This Row],[Vehicle Number]],5)</f>
        <v>36585</v>
      </c>
      <c r="O223" s="166" t="s">
        <v>209</v>
      </c>
      <c r="P223" s="166" t="s">
        <v>4424</v>
      </c>
      <c r="Q223" s="166" t="s">
        <v>3751</v>
      </c>
      <c r="R223" s="166" t="s">
        <v>3752</v>
      </c>
      <c r="S223" s="166" t="s">
        <v>4425</v>
      </c>
      <c r="T223" s="166" t="s">
        <v>4320</v>
      </c>
      <c r="U223" s="166" t="s">
        <v>4426</v>
      </c>
      <c r="V223" s="166" t="s">
        <v>4427</v>
      </c>
      <c r="W223" s="166" t="s">
        <v>219</v>
      </c>
      <c r="X223" s="167">
        <v>116601939</v>
      </c>
      <c r="Y223" s="167">
        <v>116954058</v>
      </c>
      <c r="Z223" s="168">
        <v>46078</v>
      </c>
      <c r="AA223" s="166" t="s">
        <v>3730</v>
      </c>
      <c r="AB223" s="166" t="s">
        <v>3731</v>
      </c>
      <c r="AC223" s="166" t="s">
        <v>3732</v>
      </c>
      <c r="AD223" s="169">
        <v>450</v>
      </c>
      <c r="AE223" s="170">
        <v>6</v>
      </c>
      <c r="AF223" s="169">
        <v>75</v>
      </c>
      <c r="AG223" s="166" t="s">
        <v>3854</v>
      </c>
      <c r="AH223" s="166"/>
      <c r="AI223" s="166"/>
      <c r="AJ223" s="166"/>
      <c r="AK223" s="166"/>
      <c r="AL223" s="166"/>
    </row>
    <row r="224" spans="1:38" x14ac:dyDescent="0.3">
      <c r="A22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4" s="25">
        <f ca="1">SUM((TODAY())-Table2[[#This Row],[PO Date]])</f>
        <v>50</v>
      </c>
      <c r="C224" s="25" t="str">
        <f>Table2[[#This Row],[Trim Trk: ]]</f>
        <v>36588</v>
      </c>
      <c r="D224" s="228" t="str">
        <f>CONCATENATE(Table2[[#This Row],[First Name]]," ",Table2[[#This Row],[Last name]])</f>
        <v>MICHAEL KROEGER</v>
      </c>
      <c r="E224" s="229" t="str">
        <f>IFERROR(VLOOKUP(Table2[[#This Row],[Rental under Name: ]], 'TPMS-Auto'!C:G,5,0),"RESEARCH!!")</f>
        <v>MKROEGE</v>
      </c>
      <c r="F224" s="228" t="str">
        <f>IFERROR(VLOOKUP(Table2[[#This Row],[Trim Trk: ]],'TPMS-Auto'!A:C, 3, 0), "Not assigned in TPMS!!")</f>
        <v>MICHAEL KROEGER</v>
      </c>
      <c r="G224" s="229" t="str">
        <f>IFERROR(VLOOKUP(Table2[[#This Row],[Trim Trk: ]],'TPMS-Auto'!A:G, 7, 0), "Not assigned in TPMS!!")</f>
        <v>MKROEGE</v>
      </c>
      <c r="H224" s="69" t="str">
        <f>IFERROR(VLOOKUP(Table2[[#This Row],[Trim Trk: ]],'TPMS-Auto'!A:Y, 25, 0), "Not assigned in TPMS!!")</f>
        <v>3378 S 200 E</v>
      </c>
      <c r="I2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4" s="229" t="str">
        <f>IF(N224=N223, "Yes", "No")</f>
        <v>No</v>
      </c>
      <c r="K224" s="229" t="str">
        <f>IFERROR(VLOOKUP(Table2[[#This Row],[Trim Trk: ]], Enterprise!A:AL, 25, 0),"NotonEnterpriseReporting")</f>
        <v>NotonEnterpriseReporting</v>
      </c>
      <c r="L22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4" s="229" t="str">
        <f>IF(Table2[[#This Row],[Rental Vendor]]="ENTERPRISE RENT-A-CAR INC.", "Enterprise", IF(Table2[[#This Row],[Rental Vendor]]="ENTERPRISE TOLLS/TOLL CHARGES", "Enterprise", "NotEnterprise"))</f>
        <v>Enterprise</v>
      </c>
      <c r="N224" s="228" t="str">
        <f>LEFT(Table2[[#This Row],[Vehicle Number]],5)</f>
        <v>36588</v>
      </c>
      <c r="O224" s="166" t="s">
        <v>209</v>
      </c>
      <c r="P224" s="166" t="s">
        <v>3130</v>
      </c>
      <c r="Q224" s="166" t="s">
        <v>3751</v>
      </c>
      <c r="R224" s="166" t="s">
        <v>4016</v>
      </c>
      <c r="S224" s="166" t="s">
        <v>3909</v>
      </c>
      <c r="T224" s="166" t="s">
        <v>4428</v>
      </c>
      <c r="U224" s="166" t="s">
        <v>3132</v>
      </c>
      <c r="V224" s="166" t="s">
        <v>4429</v>
      </c>
      <c r="W224" s="166" t="s">
        <v>3134</v>
      </c>
      <c r="X224" s="167">
        <v>115648202</v>
      </c>
      <c r="Y224" s="167">
        <v>116050901</v>
      </c>
      <c r="Z224" s="168">
        <v>46036</v>
      </c>
      <c r="AA224" s="166" t="s">
        <v>3730</v>
      </c>
      <c r="AB224" s="166" t="s">
        <v>3731</v>
      </c>
      <c r="AC224" s="166" t="s">
        <v>3732</v>
      </c>
      <c r="AD224" s="169">
        <v>195</v>
      </c>
      <c r="AE224" s="170">
        <v>3</v>
      </c>
      <c r="AF224" s="169">
        <v>65</v>
      </c>
      <c r="AG224" s="166" t="s">
        <v>3854</v>
      </c>
      <c r="AH224" s="166" t="s">
        <v>4430</v>
      </c>
      <c r="AI224" s="166" t="s">
        <v>4431</v>
      </c>
      <c r="AJ224" s="166" t="s">
        <v>4432</v>
      </c>
      <c r="AK224" s="166" t="s">
        <v>3134</v>
      </c>
      <c r="AL224" s="166" t="s">
        <v>4433</v>
      </c>
    </row>
    <row r="225" spans="1:38" x14ac:dyDescent="0.3">
      <c r="A22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5" s="25">
        <f ca="1">SUM((TODAY())-Table2[[#This Row],[PO Date]])</f>
        <v>29</v>
      </c>
      <c r="C225" s="25" t="str">
        <f>Table2[[#This Row],[Trim Trk: ]]</f>
        <v>36588</v>
      </c>
      <c r="D225" s="228" t="str">
        <f>CONCATENATE(Table2[[#This Row],[First Name]]," ",Table2[[#This Row],[Last name]])</f>
        <v>MICHAEL KROEGER</v>
      </c>
      <c r="E225" s="229" t="str">
        <f>IFERROR(VLOOKUP(Table2[[#This Row],[Rental under Name: ]], 'TPMS-Auto'!C:G,5,0),"RESEARCH!!")</f>
        <v>MKROEGE</v>
      </c>
      <c r="F225" s="228" t="str">
        <f>IFERROR(VLOOKUP(Table2[[#This Row],[Trim Trk: ]],'TPMS-Auto'!A:C, 3, 0), "Not assigned in TPMS!!")</f>
        <v>MICHAEL KROEGER</v>
      </c>
      <c r="G225" s="229" t="str">
        <f>IFERROR(VLOOKUP(Table2[[#This Row],[Trim Trk: ]],'TPMS-Auto'!A:G, 7, 0), "Not assigned in TPMS!!")</f>
        <v>MKROEGE</v>
      </c>
      <c r="H225" s="69" t="str">
        <f>IFERROR(VLOOKUP(Table2[[#This Row],[Trim Trk: ]],'TPMS-Auto'!A:Y, 25, 0), "Not assigned in TPMS!!")</f>
        <v>3378 S 200 E</v>
      </c>
      <c r="I2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5" s="229" t="str">
        <f>IF(N225=N224, "Yes", "No")</f>
        <v>Yes</v>
      </c>
      <c r="K225" s="229" t="str">
        <f>IFERROR(VLOOKUP(Table2[[#This Row],[Trim Trk: ]], Enterprise!A:AL, 25, 0),"NotonEnterpriseReporting")</f>
        <v>NotonEnterpriseReporting</v>
      </c>
      <c r="L22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5" s="229" t="str">
        <f>IF(Table2[[#This Row],[Rental Vendor]]="ENTERPRISE RENT-A-CAR INC.", "Enterprise", IF(Table2[[#This Row],[Rental Vendor]]="ENTERPRISE TOLLS/TOLL CHARGES", "Enterprise", "NotEnterprise"))</f>
        <v>Enterprise</v>
      </c>
      <c r="N225" s="228" t="str">
        <f>LEFT(Table2[[#This Row],[Vehicle Number]],5)</f>
        <v>36588</v>
      </c>
      <c r="O225" s="166" t="s">
        <v>209</v>
      </c>
      <c r="P225" s="166" t="s">
        <v>3130</v>
      </c>
      <c r="Q225" s="166" t="s">
        <v>3751</v>
      </c>
      <c r="R225" s="166" t="s">
        <v>4016</v>
      </c>
      <c r="S225" s="166" t="s">
        <v>3909</v>
      </c>
      <c r="T225" s="166" t="s">
        <v>4428</v>
      </c>
      <c r="U225" s="166" t="s">
        <v>3132</v>
      </c>
      <c r="V225" s="166" t="s">
        <v>4429</v>
      </c>
      <c r="W225" s="166" t="s">
        <v>3134</v>
      </c>
      <c r="X225" s="167">
        <v>116217375</v>
      </c>
      <c r="Y225" s="167">
        <v>116562149</v>
      </c>
      <c r="Z225" s="168">
        <v>46057</v>
      </c>
      <c r="AA225" s="166" t="s">
        <v>3730</v>
      </c>
      <c r="AB225" s="166" t="s">
        <v>3731</v>
      </c>
      <c r="AC225" s="166" t="s">
        <v>3732</v>
      </c>
      <c r="AD225" s="169">
        <v>910</v>
      </c>
      <c r="AE225" s="170">
        <v>14</v>
      </c>
      <c r="AF225" s="169">
        <v>65</v>
      </c>
      <c r="AG225" s="166" t="s">
        <v>3854</v>
      </c>
      <c r="AH225" s="166"/>
      <c r="AI225" s="166"/>
      <c r="AJ225" s="166"/>
      <c r="AK225" s="166"/>
      <c r="AL225" s="166"/>
    </row>
    <row r="226" spans="1:38" x14ac:dyDescent="0.3">
      <c r="A22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6" s="25">
        <f ca="1">SUM((TODAY())-Table2[[#This Row],[PO Date]])</f>
        <v>66</v>
      </c>
      <c r="C226" s="25" t="str">
        <f>Table2[[#This Row],[Trim Trk: ]]</f>
        <v>36590</v>
      </c>
      <c r="D226" s="228" t="str">
        <f>CONCATENATE(Table2[[#This Row],[First Name]]," ",Table2[[#This Row],[Last name]])</f>
        <v>DANDRELL MCCLINTON</v>
      </c>
      <c r="E226" s="229" t="str">
        <f>IFERROR(VLOOKUP(Table2[[#This Row],[Rental under Name: ]], 'TPMS-Auto'!C:G,5,0),"RESEARCH!!")</f>
        <v>RESEARCH!!</v>
      </c>
      <c r="F226" s="228" t="str">
        <f>IFERROR(VLOOKUP(Table2[[#This Row],[Trim Trk: ]],'TPMS-Auto'!A:C, 3, 0), "Not assigned in TPMS!!")</f>
        <v>Not assigned in TPMS!!</v>
      </c>
      <c r="G226" s="229" t="str">
        <f>IFERROR(VLOOKUP(Table2[[#This Row],[Trim Trk: ]],'TPMS-Auto'!A:G, 7, 0), "Not assigned in TPMS!!")</f>
        <v>Not assigned in TPMS!!</v>
      </c>
      <c r="H226" s="69" t="str">
        <f>IFERROR(VLOOKUP(Table2[[#This Row],[Trim Trk: ]],'TPMS-Auto'!A:Y, 25, 0), "Not assigned in TPMS!!")</f>
        <v>Not assigned in TPMS!!</v>
      </c>
      <c r="I2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26" s="229" t="str">
        <f>IF(N226=N225, "Yes", "No")</f>
        <v>No</v>
      </c>
      <c r="K226" s="229" t="str">
        <f>IFERROR(VLOOKUP(Table2[[#This Row],[Trim Trk: ]], Enterprise!A:AL, 25, 0),"NotonEnterpriseReporting")</f>
        <v>NotonEnterpriseReporting</v>
      </c>
      <c r="L226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226" s="229" t="str">
        <f>IF(Table2[[#This Row],[Rental Vendor]]="ENTERPRISE RENT-A-CAR INC.", "Enterprise", IF(Table2[[#This Row],[Rental Vendor]]="ENTERPRISE TOLLS/TOLL CHARGES", "Enterprise", "NotEnterprise"))</f>
        <v>NotEnterprise</v>
      </c>
      <c r="N226" s="228" t="str">
        <f>LEFT(Table2[[#This Row],[Vehicle Number]],5)</f>
        <v>36590</v>
      </c>
      <c r="O226" s="166" t="s">
        <v>209</v>
      </c>
      <c r="P226" s="166" t="s">
        <v>3766</v>
      </c>
      <c r="Q226" s="166" t="s">
        <v>3751</v>
      </c>
      <c r="R226" s="166" t="s">
        <v>3768</v>
      </c>
      <c r="S226" s="166" t="s">
        <v>3769</v>
      </c>
      <c r="T226" s="166" t="s">
        <v>3770</v>
      </c>
      <c r="U226" s="166" t="s">
        <v>3771</v>
      </c>
      <c r="V226" s="166" t="s">
        <v>3772</v>
      </c>
      <c r="W226" s="166" t="s">
        <v>752</v>
      </c>
      <c r="X226" s="167">
        <v>115461382</v>
      </c>
      <c r="Y226" s="167">
        <v>115796558</v>
      </c>
      <c r="Z226" s="168">
        <v>46020</v>
      </c>
      <c r="AA226" s="166" t="s">
        <v>3730</v>
      </c>
      <c r="AB226" s="166" t="s">
        <v>3731</v>
      </c>
      <c r="AC226" s="166" t="s">
        <v>3732</v>
      </c>
      <c r="AD226" s="169">
        <v>604.79999999999995</v>
      </c>
      <c r="AE226" s="170">
        <v>9</v>
      </c>
      <c r="AF226" s="169">
        <v>67.2</v>
      </c>
      <c r="AG226" s="166" t="s">
        <v>3765</v>
      </c>
      <c r="AH226" s="166" t="s">
        <v>3773</v>
      </c>
      <c r="AI226" s="166" t="s">
        <v>3774</v>
      </c>
      <c r="AJ226" s="166" t="s">
        <v>3772</v>
      </c>
      <c r="AK226" s="166" t="s">
        <v>752</v>
      </c>
      <c r="AL226" s="166" t="s">
        <v>3775</v>
      </c>
    </row>
    <row r="227" spans="1:38" x14ac:dyDescent="0.3">
      <c r="A22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7" s="25">
        <f ca="1">SUM((TODAY())-Table2[[#This Row],[PO Date]])</f>
        <v>44</v>
      </c>
      <c r="C227" s="25" t="str">
        <f>Table2[[#This Row],[Trim Trk: ]]</f>
        <v>36590</v>
      </c>
      <c r="D227" s="228" t="str">
        <f>CONCATENATE(Table2[[#This Row],[First Name]]," ",Table2[[#This Row],[Last name]])</f>
        <v>DANDRELL MCCLINTON</v>
      </c>
      <c r="E227" s="229" t="str">
        <f>IFERROR(VLOOKUP(Table2[[#This Row],[Rental under Name: ]], 'TPMS-Auto'!C:G,5,0),"RESEARCH!!")</f>
        <v>RESEARCH!!</v>
      </c>
      <c r="F227" s="228" t="str">
        <f>IFERROR(VLOOKUP(Table2[[#This Row],[Trim Trk: ]],'TPMS-Auto'!A:C, 3, 0), "Not assigned in TPMS!!")</f>
        <v>Not assigned in TPMS!!</v>
      </c>
      <c r="G227" s="229" t="str">
        <f>IFERROR(VLOOKUP(Table2[[#This Row],[Trim Trk: ]],'TPMS-Auto'!A:G, 7, 0), "Not assigned in TPMS!!")</f>
        <v>Not assigned in TPMS!!</v>
      </c>
      <c r="H227" s="69" t="str">
        <f>IFERROR(VLOOKUP(Table2[[#This Row],[Trim Trk: ]],'TPMS-Auto'!A:Y, 25, 0), "Not assigned in TPMS!!")</f>
        <v>Not assigned in TPMS!!</v>
      </c>
      <c r="I2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27" s="229" t="str">
        <f>IF(N227=N226, "Yes", "No")</f>
        <v>Yes</v>
      </c>
      <c r="K227" s="229" t="str">
        <f>IFERROR(VLOOKUP(Table2[[#This Row],[Trim Trk: ]], Enterprise!A:AL, 25, 0),"NotonEnterpriseReporting")</f>
        <v>NotonEnterpriseReporting</v>
      </c>
      <c r="L227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227" s="229" t="str">
        <f>IF(Table2[[#This Row],[Rental Vendor]]="ENTERPRISE RENT-A-CAR INC.", "Enterprise", IF(Table2[[#This Row],[Rental Vendor]]="ENTERPRISE TOLLS/TOLL CHARGES", "Enterprise", "NotEnterprise"))</f>
        <v>NotEnterprise</v>
      </c>
      <c r="N227" s="228" t="str">
        <f>LEFT(Table2[[#This Row],[Vehicle Number]],5)</f>
        <v>36590</v>
      </c>
      <c r="O227" s="166" t="s">
        <v>209</v>
      </c>
      <c r="P227" s="166" t="s">
        <v>3766</v>
      </c>
      <c r="Q227" s="166" t="s">
        <v>3751</v>
      </c>
      <c r="R227" s="166" t="s">
        <v>3768</v>
      </c>
      <c r="S227" s="166" t="s">
        <v>3769</v>
      </c>
      <c r="T227" s="166" t="s">
        <v>3770</v>
      </c>
      <c r="U227" s="166" t="s">
        <v>3771</v>
      </c>
      <c r="V227" s="166" t="s">
        <v>3772</v>
      </c>
      <c r="W227" s="166" t="s">
        <v>752</v>
      </c>
      <c r="X227" s="167">
        <v>115796572</v>
      </c>
      <c r="Y227" s="167">
        <v>116143082</v>
      </c>
      <c r="Z227" s="168">
        <v>46042</v>
      </c>
      <c r="AA227" s="166" t="s">
        <v>3730</v>
      </c>
      <c r="AB227" s="166" t="s">
        <v>3731</v>
      </c>
      <c r="AC227" s="166" t="s">
        <v>3732</v>
      </c>
      <c r="AD227" s="169">
        <v>1545.6</v>
      </c>
      <c r="AE227" s="170">
        <v>23</v>
      </c>
      <c r="AF227" s="169">
        <v>67.2</v>
      </c>
      <c r="AG227" s="166" t="s">
        <v>3765</v>
      </c>
      <c r="AH227" s="166" t="s">
        <v>3773</v>
      </c>
      <c r="AI227" s="166" t="s">
        <v>3774</v>
      </c>
      <c r="AJ227" s="166" t="s">
        <v>3772</v>
      </c>
      <c r="AK227" s="166" t="s">
        <v>752</v>
      </c>
      <c r="AL227" s="166" t="s">
        <v>3775</v>
      </c>
    </row>
    <row r="228" spans="1:38" x14ac:dyDescent="0.3">
      <c r="A22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28" s="25">
        <f ca="1">SUM((TODAY())-Table2[[#This Row],[PO Date]])</f>
        <v>20</v>
      </c>
      <c r="C228" s="25" t="str">
        <f>Table2[[#This Row],[Trim Trk: ]]</f>
        <v>36637</v>
      </c>
      <c r="D228" s="228" t="str">
        <f>CONCATENATE(Table2[[#This Row],[First Name]]," ",Table2[[#This Row],[Last name]])</f>
        <v>WILLIAM SCHMIDT</v>
      </c>
      <c r="E228" s="229" t="str">
        <f>IFERROR(VLOOKUP(Table2[[#This Row],[Rental under Name: ]], 'TPMS-Auto'!C:G,5,0),"RESEARCH!!")</f>
        <v>WSCHMI0</v>
      </c>
      <c r="F228" s="228" t="str">
        <f>IFERROR(VLOOKUP(Table2[[#This Row],[Trim Trk: ]],'TPMS-Auto'!A:C, 3, 0), "Not assigned in TPMS!!")</f>
        <v>WILLIAM SCHMIDT</v>
      </c>
      <c r="G228" s="229" t="str">
        <f>IFERROR(VLOOKUP(Table2[[#This Row],[Trim Trk: ]],'TPMS-Auto'!A:G, 7, 0), "Not assigned in TPMS!!")</f>
        <v>WSCHMI0</v>
      </c>
      <c r="H228" s="69" t="str">
        <f>IFERROR(VLOOKUP(Table2[[#This Row],[Trim Trk: ]],'TPMS-Auto'!A:Y, 25, 0), "Not assigned in TPMS!!")</f>
        <v>97 MEADOWLARK LANE</v>
      </c>
      <c r="I2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8" s="229" t="str">
        <f>IF(N228=N227, "Yes", "No")</f>
        <v>No</v>
      </c>
      <c r="K228" s="229" t="str">
        <f>IFERROR(VLOOKUP(Table2[[#This Row],[Trim Trk: ]], Enterprise!A:AL, 25, 0),"NotonEnterpriseReporting")</f>
        <v>OPEN</v>
      </c>
      <c r="L22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8" s="229" t="str">
        <f>IF(Table2[[#This Row],[Rental Vendor]]="ENTERPRISE RENT-A-CAR INC.", "Enterprise", IF(Table2[[#This Row],[Rental Vendor]]="ENTERPRISE TOLLS/TOLL CHARGES", "Enterprise", "NotEnterprise"))</f>
        <v>Enterprise</v>
      </c>
      <c r="N228" s="228" t="str">
        <f>LEFT(Table2[[#This Row],[Vehicle Number]],5)</f>
        <v>36637</v>
      </c>
      <c r="O228" s="166" t="s">
        <v>209</v>
      </c>
      <c r="P228" s="166" t="s">
        <v>767</v>
      </c>
      <c r="Q228" s="166" t="s">
        <v>3726</v>
      </c>
      <c r="R228" s="166" t="s">
        <v>3873</v>
      </c>
      <c r="S228" s="166" t="s">
        <v>4034</v>
      </c>
      <c r="T228" s="166" t="s">
        <v>4438</v>
      </c>
      <c r="U228" s="166" t="s">
        <v>1782</v>
      </c>
      <c r="V228" s="166" t="s">
        <v>4439</v>
      </c>
      <c r="W228" s="166" t="s">
        <v>250</v>
      </c>
      <c r="X228" s="167">
        <v>112995844</v>
      </c>
      <c r="Y228" s="167">
        <v>116719524</v>
      </c>
      <c r="Z228" s="168">
        <v>46066</v>
      </c>
      <c r="AA228" s="166" t="s">
        <v>3974</v>
      </c>
      <c r="AB228" s="166" t="s">
        <v>3975</v>
      </c>
      <c r="AC228" s="166" t="s">
        <v>3732</v>
      </c>
      <c r="AD228" s="169">
        <v>1</v>
      </c>
      <c r="AE228" s="170">
        <v>1</v>
      </c>
      <c r="AF228" s="169">
        <v>1</v>
      </c>
      <c r="AG228" s="166" t="s">
        <v>3854</v>
      </c>
      <c r="AH228" s="166"/>
      <c r="AI228" s="166"/>
      <c r="AJ228" s="166"/>
      <c r="AK228" s="166"/>
      <c r="AL228" s="166"/>
    </row>
    <row r="229" spans="1:38" x14ac:dyDescent="0.3">
      <c r="A22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9" s="25">
        <f ca="1">SUM((TODAY())-Table2[[#This Row],[PO Date]])</f>
        <v>10</v>
      </c>
      <c r="C229" s="25" t="str">
        <f>Table2[[#This Row],[Trim Trk: ]]</f>
        <v>36638</v>
      </c>
      <c r="D229" s="228" t="str">
        <f>CONCATENATE(Table2[[#This Row],[First Name]]," ",Table2[[#This Row],[Last name]])</f>
        <v>JONATHAN SANGER</v>
      </c>
      <c r="E229" s="229" t="str">
        <f>IFERROR(VLOOKUP(Table2[[#This Row],[Rental under Name: ]], 'TPMS-Auto'!C:G,5,0),"RESEARCH!!")</f>
        <v>JSANGER</v>
      </c>
      <c r="F229" s="228" t="str">
        <f>IFERROR(VLOOKUP(Table2[[#This Row],[Trim Trk: ]],'TPMS-Auto'!A:C, 3, 0), "Not assigned in TPMS!!")</f>
        <v>JONATHAN SANGER</v>
      </c>
      <c r="G229" s="229" t="str">
        <f>IFERROR(VLOOKUP(Table2[[#This Row],[Trim Trk: ]],'TPMS-Auto'!A:G, 7, 0), "Not assigned in TPMS!!")</f>
        <v>JSANGER</v>
      </c>
      <c r="H229" s="69" t="str">
        <f>IFERROR(VLOOKUP(Table2[[#This Row],[Trim Trk: ]],'TPMS-Auto'!A:Y, 25, 0), "Not assigned in TPMS!!")</f>
        <v>Not on HR File</v>
      </c>
      <c r="I2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9" s="229" t="str">
        <f>IF(N229=N228, "Yes", "No")</f>
        <v>No</v>
      </c>
      <c r="K229" s="229" t="str">
        <f>IFERROR(VLOOKUP(Table2[[#This Row],[Trim Trk: ]], Enterprise!A:AL, 25, 0),"NotonEnterpriseReporting")</f>
        <v>NotonEnterpriseReporting</v>
      </c>
      <c r="L22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9" s="229" t="str">
        <f>IF(Table2[[#This Row],[Rental Vendor]]="ENTERPRISE RENT-A-CAR INC.", "Enterprise", IF(Table2[[#This Row],[Rental Vendor]]="ENTERPRISE TOLLS/TOLL CHARGES", "Enterprise", "NotEnterprise"))</f>
        <v>Enterprise</v>
      </c>
      <c r="N229" s="228" t="str">
        <f>LEFT(Table2[[#This Row],[Vehicle Number]],5)</f>
        <v>36638</v>
      </c>
      <c r="O229" s="166" t="s">
        <v>209</v>
      </c>
      <c r="P229" s="166" t="s">
        <v>3450</v>
      </c>
      <c r="Q229" s="166" t="s">
        <v>3751</v>
      </c>
      <c r="R229" s="166" t="s">
        <v>3801</v>
      </c>
      <c r="S229" s="166" t="s">
        <v>4054</v>
      </c>
      <c r="T229" s="166" t="s">
        <v>4440</v>
      </c>
      <c r="U229" s="166" t="s">
        <v>3452</v>
      </c>
      <c r="V229" s="166" t="s">
        <v>4441</v>
      </c>
      <c r="W229" s="166" t="s">
        <v>773</v>
      </c>
      <c r="X229" s="167">
        <v>116544102</v>
      </c>
      <c r="Y229" s="167">
        <v>116897723</v>
      </c>
      <c r="Z229" s="168">
        <v>46076</v>
      </c>
      <c r="AA229" s="166" t="s">
        <v>3730</v>
      </c>
      <c r="AB229" s="166" t="s">
        <v>3731</v>
      </c>
      <c r="AC229" s="166" t="s">
        <v>3732</v>
      </c>
      <c r="AD229" s="169">
        <v>375</v>
      </c>
      <c r="AE229" s="170">
        <v>5</v>
      </c>
      <c r="AF229" s="169">
        <v>75</v>
      </c>
      <c r="AG229" s="166" t="s">
        <v>3854</v>
      </c>
      <c r="AH229" s="166" t="s">
        <v>4442</v>
      </c>
      <c r="AI229" s="166" t="s">
        <v>4443</v>
      </c>
      <c r="AJ229" s="166" t="s">
        <v>3453</v>
      </c>
      <c r="AK229" s="166" t="s">
        <v>773</v>
      </c>
      <c r="AL229" s="166" t="s">
        <v>4444</v>
      </c>
    </row>
    <row r="230" spans="1:38" x14ac:dyDescent="0.3">
      <c r="A23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30" s="25">
        <f ca="1">SUM((TODAY())-Table2[[#This Row],[PO Date]])</f>
        <v>23</v>
      </c>
      <c r="C230" s="25" t="str">
        <f>Table2[[#This Row],[Trim Trk: ]]</f>
        <v>36655</v>
      </c>
      <c r="D230" s="228" t="str">
        <f>CONCATENATE(Table2[[#This Row],[First Name]]," ",Table2[[#This Row],[Last name]])</f>
        <v>PATRICK SKOCELAS</v>
      </c>
      <c r="E230" s="229" t="str">
        <f>IFERROR(VLOOKUP(Table2[[#This Row],[Rental under Name: ]], 'TPMS-Auto'!C:G,5,0),"RESEARCH!!")</f>
        <v>PSKOCEL</v>
      </c>
      <c r="F230" s="228" t="str">
        <f>IFERROR(VLOOKUP(Table2[[#This Row],[Trim Trk: ]],'TPMS-Auto'!A:C, 3, 0), "Not assigned in TPMS!!")</f>
        <v>PATRICK SKOCELAS</v>
      </c>
      <c r="G230" s="229" t="str">
        <f>IFERROR(VLOOKUP(Table2[[#This Row],[Trim Trk: ]],'TPMS-Auto'!A:G, 7, 0), "Not assigned in TPMS!!")</f>
        <v>PSKOCEL</v>
      </c>
      <c r="H230" s="69" t="str">
        <f>IFERROR(VLOOKUP(Table2[[#This Row],[Trim Trk: ]],'TPMS-Auto'!A:Y, 25, 0), "Not assigned in TPMS!!")</f>
        <v>2930 TILDON</v>
      </c>
      <c r="I2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0" s="229" t="str">
        <f>IF(N230=N229, "Yes", "No")</f>
        <v>No</v>
      </c>
      <c r="K230" s="229" t="str">
        <f>IFERROR(VLOOKUP(Table2[[#This Row],[Trim Trk: ]], Enterprise!A:AL, 25, 0),"NotonEnterpriseReporting")</f>
        <v>OPEN</v>
      </c>
      <c r="L23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0" s="229" t="str">
        <f>IF(Table2[[#This Row],[Rental Vendor]]="ENTERPRISE RENT-A-CAR INC.", "Enterprise", IF(Table2[[#This Row],[Rental Vendor]]="ENTERPRISE TOLLS/TOLL CHARGES", "Enterprise", "NotEnterprise"))</f>
        <v>Enterprise</v>
      </c>
      <c r="N230" s="228" t="str">
        <f>LEFT(Table2[[#This Row],[Vehicle Number]],5)</f>
        <v>36655</v>
      </c>
      <c r="O230" s="166" t="s">
        <v>209</v>
      </c>
      <c r="P230" s="166" t="s">
        <v>3135</v>
      </c>
      <c r="Q230" s="166" t="s">
        <v>3726</v>
      </c>
      <c r="R230" s="166" t="s">
        <v>3768</v>
      </c>
      <c r="S230" s="166" t="s">
        <v>4445</v>
      </c>
      <c r="T230" s="166" t="s">
        <v>4446</v>
      </c>
      <c r="U230" s="166" t="s">
        <v>3137</v>
      </c>
      <c r="V230" s="166" t="s">
        <v>3141</v>
      </c>
      <c r="W230" s="166" t="s">
        <v>752</v>
      </c>
      <c r="X230" s="167">
        <v>116297979</v>
      </c>
      <c r="Y230" s="167">
        <v>116643844</v>
      </c>
      <c r="Z230" s="168">
        <v>46063</v>
      </c>
      <c r="AA230" s="166" t="s">
        <v>3730</v>
      </c>
      <c r="AB230" s="166" t="s">
        <v>3731</v>
      </c>
      <c r="AC230" s="166" t="s">
        <v>3732</v>
      </c>
      <c r="AD230" s="169">
        <v>2040</v>
      </c>
      <c r="AE230" s="170">
        <v>30</v>
      </c>
      <c r="AF230" s="169">
        <v>68</v>
      </c>
      <c r="AG230" s="166" t="s">
        <v>3854</v>
      </c>
      <c r="AH230" s="166"/>
      <c r="AI230" s="166"/>
      <c r="AJ230" s="166"/>
      <c r="AK230" s="166"/>
      <c r="AL230" s="166"/>
    </row>
    <row r="231" spans="1:38" x14ac:dyDescent="0.3">
      <c r="A23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1" s="25">
        <f ca="1">SUM((TODAY())-Table2[[#This Row],[PO Date]])</f>
        <v>160</v>
      </c>
      <c r="C231" s="25" t="str">
        <f>Table2[[#This Row],[Trim Trk: ]]</f>
        <v>36683</v>
      </c>
      <c r="D231" s="228" t="str">
        <f>CONCATENATE(Table2[[#This Row],[First Name]]," ",Table2[[#This Row],[Last name]])</f>
        <v>RAYMOND WHITE</v>
      </c>
      <c r="E231" s="229" t="str">
        <f>IFERROR(VLOOKUP(Table2[[#This Row],[Rental under Name: ]], 'TPMS-Auto'!C:G,5,0),"RESEARCH!!")</f>
        <v>RWHITE0</v>
      </c>
      <c r="F231" s="228" t="str">
        <f>IFERROR(VLOOKUP(Table2[[#This Row],[Trim Trk: ]],'TPMS-Auto'!A:C, 3, 0), "Not assigned in TPMS!!")</f>
        <v>RAYMOND WHITE</v>
      </c>
      <c r="G231" s="229" t="str">
        <f>IFERROR(VLOOKUP(Table2[[#This Row],[Trim Trk: ]],'TPMS-Auto'!A:G, 7, 0), "Not assigned in TPMS!!")</f>
        <v>RWHITE0</v>
      </c>
      <c r="H231" s="69" t="str">
        <f>IFERROR(VLOOKUP(Table2[[#This Row],[Trim Trk: ]],'TPMS-Auto'!A:Y, 25, 0), "Not assigned in TPMS!!")</f>
        <v>15210 Oberlin Avenue</v>
      </c>
      <c r="I2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1" s="229" t="str">
        <f>IF(N231=N230, "Yes", "No")</f>
        <v>No</v>
      </c>
      <c r="K231" s="229" t="str">
        <f>IFERROR(VLOOKUP(Table2[[#This Row],[Trim Trk: ]], Enterprise!A:AL, 25, 0),"NotonEnterpriseReporting")</f>
        <v>NotonEnterpriseReporting</v>
      </c>
      <c r="L23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1" s="229" t="str">
        <f>IF(Table2[[#This Row],[Rental Vendor]]="ENTERPRISE RENT-A-CAR INC.", "Enterprise", IF(Table2[[#This Row],[Rental Vendor]]="ENTERPRISE TOLLS/TOLL CHARGES", "Enterprise", "NotEnterprise"))</f>
        <v>Enterprise</v>
      </c>
      <c r="N231" s="228" t="str">
        <f>LEFT(Table2[[#This Row],[Vehicle Number]],5)</f>
        <v>36683</v>
      </c>
      <c r="O231" s="166" t="s">
        <v>209</v>
      </c>
      <c r="P231" s="166" t="s">
        <v>4447</v>
      </c>
      <c r="Q231" s="166" t="s">
        <v>3751</v>
      </c>
      <c r="R231" s="166" t="s">
        <v>3787</v>
      </c>
      <c r="S231" s="166" t="s">
        <v>3864</v>
      </c>
      <c r="T231" s="166" t="s">
        <v>4448</v>
      </c>
      <c r="U231" s="166" t="s">
        <v>4449</v>
      </c>
      <c r="V231" s="166" t="s">
        <v>868</v>
      </c>
      <c r="W231" s="166" t="s">
        <v>477</v>
      </c>
      <c r="X231" s="167">
        <v>113958795</v>
      </c>
      <c r="Y231" s="167">
        <v>114273426</v>
      </c>
      <c r="Z231" s="168">
        <v>45926</v>
      </c>
      <c r="AA231" s="166" t="s">
        <v>3730</v>
      </c>
      <c r="AB231" s="166" t="s">
        <v>3731</v>
      </c>
      <c r="AC231" s="166" t="s">
        <v>3732</v>
      </c>
      <c r="AD231" s="169">
        <v>325</v>
      </c>
      <c r="AE231" s="170">
        <v>5</v>
      </c>
      <c r="AF231" s="169">
        <v>65</v>
      </c>
      <c r="AG231" s="166" t="s">
        <v>3854</v>
      </c>
      <c r="AH231" s="166" t="s">
        <v>3903</v>
      </c>
      <c r="AI231" s="166" t="s">
        <v>4450</v>
      </c>
      <c r="AJ231" s="166" t="s">
        <v>868</v>
      </c>
      <c r="AK231" s="166" t="s">
        <v>477</v>
      </c>
      <c r="AL231" s="166" t="s">
        <v>4451</v>
      </c>
    </row>
    <row r="232" spans="1:38" x14ac:dyDescent="0.3">
      <c r="A23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32" s="25">
        <f ca="1">SUM((TODAY())-Table2[[#This Row],[PO Date]])</f>
        <v>21</v>
      </c>
      <c r="C232" s="25" t="str">
        <f>Table2[[#This Row],[Trim Trk: ]]</f>
        <v>36690</v>
      </c>
      <c r="D232" s="228" t="str">
        <f>CONCATENATE(Table2[[#This Row],[First Name]]," ",Table2[[#This Row],[Last name]])</f>
        <v>SAMUEL PITTMAN</v>
      </c>
      <c r="E232" s="229" t="str">
        <f>IFERROR(VLOOKUP(Table2[[#This Row],[Rental under Name: ]], 'TPMS-Auto'!C:G,5,0),"RESEARCH!!")</f>
        <v>SPITTM4</v>
      </c>
      <c r="F232" s="228" t="str">
        <f>IFERROR(VLOOKUP(Table2[[#This Row],[Trim Trk: ]],'TPMS-Auto'!A:C, 3, 0), "Not assigned in TPMS!!")</f>
        <v>SAMUEL PITTMAN</v>
      </c>
      <c r="G232" s="229" t="str">
        <f>IFERROR(VLOOKUP(Table2[[#This Row],[Trim Trk: ]],'TPMS-Auto'!A:G, 7, 0), "Not assigned in TPMS!!")</f>
        <v>SPITTM4</v>
      </c>
      <c r="H232" s="69" t="str">
        <f>IFERROR(VLOOKUP(Table2[[#This Row],[Trim Trk: ]],'TPMS-Auto'!A:Y, 25, 0), "Not assigned in TPMS!!")</f>
        <v>230 STEVENS DR</v>
      </c>
      <c r="I2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2" s="229" t="str">
        <f>IF(N232=N231, "Yes", "No")</f>
        <v>No</v>
      </c>
      <c r="K232" s="229" t="str">
        <f>IFERROR(VLOOKUP(Table2[[#This Row],[Trim Trk: ]], Enterprise!A:AL, 25, 0),"NotonEnterpriseReporting")</f>
        <v>OPEN</v>
      </c>
      <c r="L23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2" s="229" t="str">
        <f>IF(Table2[[#This Row],[Rental Vendor]]="ENTERPRISE RENT-A-CAR INC.", "Enterprise", IF(Table2[[#This Row],[Rental Vendor]]="ENTERPRISE TOLLS/TOLL CHARGES", "Enterprise", "NotEnterprise"))</f>
        <v>Enterprise</v>
      </c>
      <c r="N232" s="228" t="str">
        <f>LEFT(Table2[[#This Row],[Vehicle Number]],5)</f>
        <v>36690</v>
      </c>
      <c r="O232" s="166" t="s">
        <v>209</v>
      </c>
      <c r="P232" s="166" t="s">
        <v>3142</v>
      </c>
      <c r="Q232" s="166" t="s">
        <v>3726</v>
      </c>
      <c r="R232" s="166" t="s">
        <v>4089</v>
      </c>
      <c r="S232" s="166" t="s">
        <v>4452</v>
      </c>
      <c r="T232" s="166" t="s">
        <v>4453</v>
      </c>
      <c r="U232" s="166" t="s">
        <v>3144</v>
      </c>
      <c r="V232" s="166" t="s">
        <v>4454</v>
      </c>
      <c r="W232" s="166" t="s">
        <v>297</v>
      </c>
      <c r="X232" s="167">
        <v>116345054</v>
      </c>
      <c r="Y232" s="167">
        <v>116693449</v>
      </c>
      <c r="Z232" s="168">
        <v>46065</v>
      </c>
      <c r="AA232" s="166" t="s">
        <v>3730</v>
      </c>
      <c r="AB232" s="166" t="s">
        <v>3731</v>
      </c>
      <c r="AC232" s="166" t="s">
        <v>3732</v>
      </c>
      <c r="AD232" s="169">
        <v>910</v>
      </c>
      <c r="AE232" s="170">
        <v>14</v>
      </c>
      <c r="AF232" s="169">
        <v>65</v>
      </c>
      <c r="AG232" s="166" t="s">
        <v>3854</v>
      </c>
      <c r="AH232" s="166"/>
      <c r="AI232" s="166"/>
      <c r="AJ232" s="166"/>
      <c r="AK232" s="166"/>
      <c r="AL232" s="166"/>
    </row>
    <row r="233" spans="1:38" x14ac:dyDescent="0.3">
      <c r="A23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3" s="25">
        <f ca="1">SUM((TODAY())-Table2[[#This Row],[PO Date]])</f>
        <v>34</v>
      </c>
      <c r="C233" s="25" t="str">
        <f>Table2[[#This Row],[Trim Trk: ]]</f>
        <v>36699</v>
      </c>
      <c r="D233" s="228" t="str">
        <f>CONCATENATE(Table2[[#This Row],[First Name]]," ",Table2[[#This Row],[Last name]])</f>
        <v>CASEY DUNCAN SR</v>
      </c>
      <c r="E233" s="229" t="str">
        <f>IFERROR(VLOOKUP(Table2[[#This Row],[Rental under Name: ]], 'TPMS-Auto'!C:G,5,0),"RESEARCH!!")</f>
        <v>CDUNCA0</v>
      </c>
      <c r="F233" s="228" t="str">
        <f>IFERROR(VLOOKUP(Table2[[#This Row],[Trim Trk: ]],'TPMS-Auto'!A:C, 3, 0), "Not assigned in TPMS!!")</f>
        <v>CASEY DUNCAN SR</v>
      </c>
      <c r="G233" s="229" t="str">
        <f>IFERROR(VLOOKUP(Table2[[#This Row],[Trim Trk: ]],'TPMS-Auto'!A:G, 7, 0), "Not assigned in TPMS!!")</f>
        <v>CDUNCA0</v>
      </c>
      <c r="H233" s="69" t="str">
        <f>IFERROR(VLOOKUP(Table2[[#This Row],[Trim Trk: ]],'TPMS-Auto'!A:Y, 25, 0), "Not assigned in TPMS!!")</f>
        <v>Not on HR File</v>
      </c>
      <c r="I2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3" s="229" t="str">
        <f>IF(N233=N232, "Yes", "No")</f>
        <v>No</v>
      </c>
      <c r="K233" s="229" t="str">
        <f>IFERROR(VLOOKUP(Table2[[#This Row],[Trim Trk: ]], Enterprise!A:AL, 25, 0),"NotonEnterpriseReporting")</f>
        <v>OPEN</v>
      </c>
      <c r="L23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3" s="229" t="str">
        <f>IF(Table2[[#This Row],[Rental Vendor]]="ENTERPRISE RENT-A-CAR INC.", "Enterprise", IF(Table2[[#This Row],[Rental Vendor]]="ENTERPRISE TOLLS/TOLL CHARGES", "Enterprise", "NotEnterprise"))</f>
        <v>Enterprise</v>
      </c>
      <c r="N233" s="228" t="str">
        <f>LEFT(Table2[[#This Row],[Vehicle Number]],5)</f>
        <v>36699</v>
      </c>
      <c r="O233" s="166" t="s">
        <v>209</v>
      </c>
      <c r="P233" s="166" t="s">
        <v>3038</v>
      </c>
      <c r="Q233" s="166" t="s">
        <v>3751</v>
      </c>
      <c r="R233" s="166" t="s">
        <v>3859</v>
      </c>
      <c r="S233" s="166" t="s">
        <v>4455</v>
      </c>
      <c r="T233" s="166" t="s">
        <v>4456</v>
      </c>
      <c r="U233" s="166" t="s">
        <v>3041</v>
      </c>
      <c r="V233" s="166" t="s">
        <v>4457</v>
      </c>
      <c r="W233" s="166" t="s">
        <v>375</v>
      </c>
      <c r="X233" s="167">
        <v>116053700</v>
      </c>
      <c r="Y233" s="167">
        <v>116397260</v>
      </c>
      <c r="Z233" s="168">
        <v>46052</v>
      </c>
      <c r="AA233" s="166" t="s">
        <v>3730</v>
      </c>
      <c r="AB233" s="166" t="s">
        <v>3731</v>
      </c>
      <c r="AC233" s="166" t="s">
        <v>3732</v>
      </c>
      <c r="AD233" s="169">
        <v>1428</v>
      </c>
      <c r="AE233" s="170">
        <v>14</v>
      </c>
      <c r="AF233" s="169">
        <v>102</v>
      </c>
      <c r="AG233" s="166" t="s">
        <v>3854</v>
      </c>
      <c r="AH233" s="166"/>
      <c r="AI233" s="166"/>
      <c r="AJ233" s="166"/>
      <c r="AK233" s="166"/>
      <c r="AL233" s="166"/>
    </row>
    <row r="234" spans="1:38" x14ac:dyDescent="0.3">
      <c r="A23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34" s="25">
        <f ca="1">SUM((TODAY())-Table2[[#This Row],[PO Date]])</f>
        <v>20</v>
      </c>
      <c r="C234" s="25" t="str">
        <f>Table2[[#This Row],[Trim Trk: ]]</f>
        <v>36770</v>
      </c>
      <c r="D234" s="228" t="str">
        <f>CONCATENATE(Table2[[#This Row],[First Name]]," ",Table2[[#This Row],[Last name]])</f>
        <v>LOUIS SMITH</v>
      </c>
      <c r="E234" s="229" t="str">
        <f>IFERROR(VLOOKUP(Table2[[#This Row],[Rental under Name: ]], 'TPMS-Auto'!C:G,5,0),"RESEARCH!!")</f>
        <v>LSMI314</v>
      </c>
      <c r="F234" s="228" t="str">
        <f>IFERROR(VLOOKUP(Table2[[#This Row],[Trim Trk: ]],'TPMS-Auto'!A:C, 3, 0), "Not assigned in TPMS!!")</f>
        <v>LOUIS SMITH</v>
      </c>
      <c r="G234" s="229" t="str">
        <f>IFERROR(VLOOKUP(Table2[[#This Row],[Trim Trk: ]],'TPMS-Auto'!A:G, 7, 0), "Not assigned in TPMS!!")</f>
        <v>LSMI314</v>
      </c>
      <c r="H234" s="69" t="str">
        <f>IFERROR(VLOOKUP(Table2[[#This Row],[Trim Trk: ]],'TPMS-Auto'!A:Y, 25, 0), "Not assigned in TPMS!!")</f>
        <v>3406 Walker Falls Lane</v>
      </c>
      <c r="I2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4" s="229" t="str">
        <f>IF(N234=N233, "Yes", "No")</f>
        <v>No</v>
      </c>
      <c r="K234" s="229" t="str">
        <f>IFERROR(VLOOKUP(Table2[[#This Row],[Trim Trk: ]], Enterprise!A:AL, 25, 0),"NotonEnterpriseReporting")</f>
        <v>OPEN</v>
      </c>
      <c r="L23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4" s="229" t="str">
        <f>IF(Table2[[#This Row],[Rental Vendor]]="ENTERPRISE RENT-A-CAR INC.", "Enterprise", IF(Table2[[#This Row],[Rental Vendor]]="ENTERPRISE TOLLS/TOLL CHARGES", "Enterprise", "NotEnterprise"))</f>
        <v>Enterprise</v>
      </c>
      <c r="N234" s="228" t="str">
        <f>LEFT(Table2[[#This Row],[Vehicle Number]],5)</f>
        <v>36770</v>
      </c>
      <c r="O234" s="166" t="s">
        <v>209</v>
      </c>
      <c r="P234" s="166" t="s">
        <v>783</v>
      </c>
      <c r="Q234" s="166" t="s">
        <v>3726</v>
      </c>
      <c r="R234" s="166" t="s">
        <v>4135</v>
      </c>
      <c r="S234" s="166" t="s">
        <v>4368</v>
      </c>
      <c r="T234" s="166" t="s">
        <v>4459</v>
      </c>
      <c r="U234" s="166" t="s">
        <v>785</v>
      </c>
      <c r="V234" s="166" t="s">
        <v>4460</v>
      </c>
      <c r="W234" s="166" t="s">
        <v>279</v>
      </c>
      <c r="X234" s="167">
        <v>113859159</v>
      </c>
      <c r="Y234" s="167">
        <v>116716909</v>
      </c>
      <c r="Z234" s="168">
        <v>46066</v>
      </c>
      <c r="AA234" s="166" t="s">
        <v>3894</v>
      </c>
      <c r="AB234" s="166" t="s">
        <v>3895</v>
      </c>
      <c r="AC234" s="166" t="s">
        <v>3732</v>
      </c>
      <c r="AD234" s="169">
        <v>1</v>
      </c>
      <c r="AE234" s="170">
        <v>1</v>
      </c>
      <c r="AF234" s="169">
        <v>1</v>
      </c>
      <c r="AG234" s="166" t="s">
        <v>3896</v>
      </c>
      <c r="AH234" s="166" t="s">
        <v>3783</v>
      </c>
      <c r="AI234" s="166" t="s">
        <v>4461</v>
      </c>
      <c r="AJ234" s="166" t="s">
        <v>4462</v>
      </c>
      <c r="AK234" s="166" t="s">
        <v>279</v>
      </c>
      <c r="AL234" s="166" t="s">
        <v>4463</v>
      </c>
    </row>
    <row r="235" spans="1:38" x14ac:dyDescent="0.3">
      <c r="A23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5" s="25">
        <f ca="1">SUM((TODAY())-Table2[[#This Row],[PO Date]])</f>
        <v>80</v>
      </c>
      <c r="C235" s="25" t="str">
        <f>Table2[[#This Row],[Trim Trk: ]]</f>
        <v>36770</v>
      </c>
      <c r="D235" s="228" t="str">
        <f>CONCATENATE(Table2[[#This Row],[First Name]]," ",Table2[[#This Row],[Last name]])</f>
        <v>LOUIS SMITH</v>
      </c>
      <c r="E235" s="229" t="str">
        <f>IFERROR(VLOOKUP(Table2[[#This Row],[Rental under Name: ]], 'TPMS-Auto'!C:G,5,0),"RESEARCH!!")</f>
        <v>LSMI314</v>
      </c>
      <c r="F235" s="228" t="str">
        <f>IFERROR(VLOOKUP(Table2[[#This Row],[Trim Trk: ]],'TPMS-Auto'!A:C, 3, 0), "Not assigned in TPMS!!")</f>
        <v>LOUIS SMITH</v>
      </c>
      <c r="G235" s="229" t="str">
        <f>IFERROR(VLOOKUP(Table2[[#This Row],[Trim Trk: ]],'TPMS-Auto'!A:G, 7, 0), "Not assigned in TPMS!!")</f>
        <v>LSMI314</v>
      </c>
      <c r="H235" s="69" t="str">
        <f>IFERROR(VLOOKUP(Table2[[#This Row],[Trim Trk: ]],'TPMS-Auto'!A:Y, 25, 0), "Not assigned in TPMS!!")</f>
        <v>3406 Walker Falls Lane</v>
      </c>
      <c r="I2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5" s="229" t="str">
        <f>IF(N235=N234, "Yes", "No")</f>
        <v>Yes</v>
      </c>
      <c r="K235" s="229" t="str">
        <f>IFERROR(VLOOKUP(Table2[[#This Row],[Trim Trk: ]], Enterprise!A:AL, 25, 0),"NotonEnterpriseReporting")</f>
        <v>OPEN</v>
      </c>
      <c r="L23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5" s="229" t="str">
        <f>IF(Table2[[#This Row],[Rental Vendor]]="ENTERPRISE RENT-A-CAR INC.", "Enterprise", IF(Table2[[#This Row],[Rental Vendor]]="ENTERPRISE TOLLS/TOLL CHARGES", "Enterprise", "NotEnterprise"))</f>
        <v>Enterprise</v>
      </c>
      <c r="N235" s="228" t="str">
        <f>LEFT(Table2[[#This Row],[Vehicle Number]],5)</f>
        <v>36770</v>
      </c>
      <c r="O235" s="166" t="s">
        <v>209</v>
      </c>
      <c r="P235" s="166" t="s">
        <v>783</v>
      </c>
      <c r="Q235" s="166" t="s">
        <v>3726</v>
      </c>
      <c r="R235" s="166" t="s">
        <v>4135</v>
      </c>
      <c r="S235" s="166" t="s">
        <v>4368</v>
      </c>
      <c r="T235" s="166" t="s">
        <v>4459</v>
      </c>
      <c r="U235" s="166" t="s">
        <v>785</v>
      </c>
      <c r="V235" s="166" t="s">
        <v>4460</v>
      </c>
      <c r="W235" s="166" t="s">
        <v>279</v>
      </c>
      <c r="X235" s="167">
        <v>114858011</v>
      </c>
      <c r="Y235" s="167">
        <v>115637604</v>
      </c>
      <c r="Z235" s="168">
        <v>46006</v>
      </c>
      <c r="AA235" s="166" t="s">
        <v>3730</v>
      </c>
      <c r="AB235" s="166" t="s">
        <v>3731</v>
      </c>
      <c r="AC235" s="166" t="s">
        <v>3732</v>
      </c>
      <c r="AD235" s="169">
        <v>483</v>
      </c>
      <c r="AE235" s="170">
        <v>7</v>
      </c>
      <c r="AF235" s="169">
        <v>69</v>
      </c>
      <c r="AG235" s="166" t="s">
        <v>3854</v>
      </c>
      <c r="AH235" s="166"/>
      <c r="AI235" s="166"/>
      <c r="AJ235" s="166"/>
      <c r="AK235" s="166"/>
      <c r="AL235" s="166"/>
    </row>
    <row r="236" spans="1:38" x14ac:dyDescent="0.3">
      <c r="A23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6" s="25">
        <f ca="1">SUM((TODAY())-Table2[[#This Row],[PO Date]])</f>
        <v>107</v>
      </c>
      <c r="C236" s="25" t="str">
        <f>Table2[[#This Row],[Trim Trk: ]]</f>
        <v>36777</v>
      </c>
      <c r="D236" s="228" t="str">
        <f>CONCATENATE(Table2[[#This Row],[First Name]]," ",Table2[[#This Row],[Last name]])</f>
        <v>ERIC DAVIS</v>
      </c>
      <c r="E236" s="229" t="str">
        <f>IFERROR(VLOOKUP(Table2[[#This Row],[Rental under Name: ]], 'TPMS-Auto'!C:G,5,0),"RESEARCH!!")</f>
        <v>EDAVIS0</v>
      </c>
      <c r="F236" s="228" t="str">
        <f>IFERROR(VLOOKUP(Table2[[#This Row],[Trim Trk: ]],'TPMS-Auto'!A:C, 3, 0), "Not assigned in TPMS!!")</f>
        <v>ERIC DAVIS</v>
      </c>
      <c r="G236" s="229" t="str">
        <f>IFERROR(VLOOKUP(Table2[[#This Row],[Trim Trk: ]],'TPMS-Auto'!A:G, 7, 0), "Not assigned in TPMS!!")</f>
        <v>EDAVIS0</v>
      </c>
      <c r="H236" s="69" t="str">
        <f>IFERROR(VLOOKUP(Table2[[#This Row],[Trim Trk: ]],'TPMS-Auto'!A:Y, 25, 0), "Not assigned in TPMS!!")</f>
        <v>510 DAVIS ST</v>
      </c>
      <c r="I2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6" s="229" t="str">
        <f>IF(N236=N235, "Yes", "No")</f>
        <v>No</v>
      </c>
      <c r="K236" s="229" t="str">
        <f>IFERROR(VLOOKUP(Table2[[#This Row],[Trim Trk: ]], Enterprise!A:AL, 25, 0),"NotonEnterpriseReporting")</f>
        <v>OPEN</v>
      </c>
      <c r="L23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6" s="229" t="str">
        <f>IF(Table2[[#This Row],[Rental Vendor]]="ENTERPRISE RENT-A-CAR INC.", "Enterprise", IF(Table2[[#This Row],[Rental Vendor]]="ENTERPRISE TOLLS/TOLL CHARGES", "Enterprise", "NotEnterprise"))</f>
        <v>Enterprise</v>
      </c>
      <c r="N236" s="228" t="str">
        <f>LEFT(Table2[[#This Row],[Vehicle Number]],5)</f>
        <v>36777</v>
      </c>
      <c r="O236" s="166" t="s">
        <v>209</v>
      </c>
      <c r="P236" s="166" t="s">
        <v>790</v>
      </c>
      <c r="Q236" s="166" t="s">
        <v>3751</v>
      </c>
      <c r="R236" s="166" t="s">
        <v>3897</v>
      </c>
      <c r="S236" s="166" t="s">
        <v>3868</v>
      </c>
      <c r="T236" s="166" t="s">
        <v>4464</v>
      </c>
      <c r="U236" s="166" t="s">
        <v>792</v>
      </c>
      <c r="V236" s="166" t="s">
        <v>4465</v>
      </c>
      <c r="W236" s="166" t="s">
        <v>279</v>
      </c>
      <c r="X236" s="167">
        <v>114264825</v>
      </c>
      <c r="Y236" s="167">
        <v>115186228</v>
      </c>
      <c r="Z236" s="168">
        <v>45979</v>
      </c>
      <c r="AA236" s="166" t="s">
        <v>3730</v>
      </c>
      <c r="AB236" s="166" t="s">
        <v>3731</v>
      </c>
      <c r="AC236" s="166" t="s">
        <v>3732</v>
      </c>
      <c r="AD236" s="169">
        <v>559.6</v>
      </c>
      <c r="AE236" s="170">
        <v>8</v>
      </c>
      <c r="AF236" s="169">
        <v>69.95</v>
      </c>
      <c r="AG236" s="166" t="s">
        <v>3854</v>
      </c>
      <c r="AH236" s="166"/>
      <c r="AI236" s="166"/>
      <c r="AJ236" s="166"/>
      <c r="AK236" s="166"/>
      <c r="AL236" s="166"/>
    </row>
    <row r="237" spans="1:38" x14ac:dyDescent="0.3">
      <c r="A2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7" s="25">
        <f ca="1">SUM((TODAY())-Table2[[#This Row],[PO Date]])</f>
        <v>36</v>
      </c>
      <c r="C237" s="25" t="str">
        <f>Table2[[#This Row],[Trim Trk: ]]</f>
        <v>36777</v>
      </c>
      <c r="D237" s="228" t="str">
        <f>CONCATENATE(Table2[[#This Row],[First Name]]," ",Table2[[#This Row],[Last name]])</f>
        <v>ERIC DAVIS</v>
      </c>
      <c r="E237" s="229" t="str">
        <f>IFERROR(VLOOKUP(Table2[[#This Row],[Rental under Name: ]], 'TPMS-Auto'!C:G,5,0),"RESEARCH!!")</f>
        <v>EDAVIS0</v>
      </c>
      <c r="F237" s="228" t="str">
        <f>IFERROR(VLOOKUP(Table2[[#This Row],[Trim Trk: ]],'TPMS-Auto'!A:C, 3, 0), "Not assigned in TPMS!!")</f>
        <v>ERIC DAVIS</v>
      </c>
      <c r="G237" s="229" t="str">
        <f>IFERROR(VLOOKUP(Table2[[#This Row],[Trim Trk: ]],'TPMS-Auto'!A:G, 7, 0), "Not assigned in TPMS!!")</f>
        <v>EDAVIS0</v>
      </c>
      <c r="H237" s="69" t="str">
        <f>IFERROR(VLOOKUP(Table2[[#This Row],[Trim Trk: ]],'TPMS-Auto'!A:Y, 25, 0), "Not assigned in TPMS!!")</f>
        <v>510 DAVIS ST</v>
      </c>
      <c r="I2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7" s="229" t="str">
        <f>IF(N237=N236, "Yes", "No")</f>
        <v>Yes</v>
      </c>
      <c r="K237" s="229" t="str">
        <f>IFERROR(VLOOKUP(Table2[[#This Row],[Trim Trk: ]], Enterprise!A:AL, 25, 0),"NotonEnterpriseReporting")</f>
        <v>OPEN</v>
      </c>
      <c r="L23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7" s="229" t="str">
        <f>IF(Table2[[#This Row],[Rental Vendor]]="ENTERPRISE RENT-A-CAR INC.", "Enterprise", IF(Table2[[#This Row],[Rental Vendor]]="ENTERPRISE TOLLS/TOLL CHARGES", "Enterprise", "NotEnterprise"))</f>
        <v>Enterprise</v>
      </c>
      <c r="N237" s="228" t="str">
        <f>LEFT(Table2[[#This Row],[Vehicle Number]],5)</f>
        <v>36777</v>
      </c>
      <c r="O237" s="166" t="s">
        <v>209</v>
      </c>
      <c r="P237" s="166" t="s">
        <v>790</v>
      </c>
      <c r="Q237" s="166" t="s">
        <v>3751</v>
      </c>
      <c r="R237" s="166" t="s">
        <v>3897</v>
      </c>
      <c r="S237" s="166" t="s">
        <v>3868</v>
      </c>
      <c r="T237" s="166" t="s">
        <v>4464</v>
      </c>
      <c r="U237" s="166" t="s">
        <v>792</v>
      </c>
      <c r="V237" s="166" t="s">
        <v>4465</v>
      </c>
      <c r="W237" s="166" t="s">
        <v>279</v>
      </c>
      <c r="X237" s="167">
        <v>116019133</v>
      </c>
      <c r="Y237" s="167">
        <v>116362552</v>
      </c>
      <c r="Z237" s="168">
        <v>46050</v>
      </c>
      <c r="AA237" s="166" t="s">
        <v>3730</v>
      </c>
      <c r="AB237" s="166" t="s">
        <v>3731</v>
      </c>
      <c r="AC237" s="166" t="s">
        <v>3732</v>
      </c>
      <c r="AD237" s="169">
        <v>455</v>
      </c>
      <c r="AE237" s="170">
        <v>7</v>
      </c>
      <c r="AF237" s="169">
        <v>65</v>
      </c>
      <c r="AG237" s="166" t="s">
        <v>3854</v>
      </c>
      <c r="AH237" s="166"/>
      <c r="AI237" s="166"/>
      <c r="AJ237" s="166"/>
      <c r="AK237" s="166"/>
      <c r="AL237" s="166"/>
    </row>
    <row r="238" spans="1:38" x14ac:dyDescent="0.3">
      <c r="A23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8" s="25">
        <f ca="1">SUM((TODAY())-Table2[[#This Row],[PO Date]])</f>
        <v>164</v>
      </c>
      <c r="C238" s="25" t="str">
        <f>Table2[[#This Row],[Trim Trk: ]]</f>
        <v>36780</v>
      </c>
      <c r="D238" s="228" t="str">
        <f>CONCATENATE(Table2[[#This Row],[First Name]]," ",Table2[[#This Row],[Last name]])</f>
        <v>WALTER ROBINSON</v>
      </c>
      <c r="E238" s="229" t="str">
        <f>IFERROR(VLOOKUP(Table2[[#This Row],[Rental under Name: ]], 'TPMS-Auto'!C:G,5,0),"RESEARCH!!")</f>
        <v>RESEARCH!!</v>
      </c>
      <c r="F238" s="228" t="str">
        <f>IFERROR(VLOOKUP(Table2[[#This Row],[Trim Trk: ]],'TPMS-Auto'!A:C, 3, 0), "Not assigned in TPMS!!")</f>
        <v>Not assigned in TPMS!!</v>
      </c>
      <c r="G238" s="229" t="str">
        <f>IFERROR(VLOOKUP(Table2[[#This Row],[Trim Trk: ]],'TPMS-Auto'!A:G, 7, 0), "Not assigned in TPMS!!")</f>
        <v>Not assigned in TPMS!!</v>
      </c>
      <c r="H238" s="69" t="str">
        <f>IFERROR(VLOOKUP(Table2[[#This Row],[Trim Trk: ]],'TPMS-Auto'!A:Y, 25, 0), "Not assigned in TPMS!!")</f>
        <v>Not assigned in TPMS!!</v>
      </c>
      <c r="I2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8" s="229" t="str">
        <f>IF(N238=N237, "Yes", "No")</f>
        <v>No</v>
      </c>
      <c r="K238" s="229" t="str">
        <f>IFERROR(VLOOKUP(Table2[[#This Row],[Trim Trk: ]], Enterprise!A:AL, 25, 0),"NotonEnterpriseReporting")</f>
        <v>NotonEnterpriseReporting</v>
      </c>
      <c r="L23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8" s="229" t="str">
        <f>IF(Table2[[#This Row],[Rental Vendor]]="ENTERPRISE RENT-A-CAR INC.", "Enterprise", IF(Table2[[#This Row],[Rental Vendor]]="ENTERPRISE TOLLS/TOLL CHARGES", "Enterprise", "NotEnterprise"))</f>
        <v>Enterprise</v>
      </c>
      <c r="N238" s="228" t="str">
        <f>LEFT(Table2[[#This Row],[Vehicle Number]],5)</f>
        <v>36780</v>
      </c>
      <c r="O238" s="166" t="s">
        <v>209</v>
      </c>
      <c r="P238" s="166" t="s">
        <v>4466</v>
      </c>
      <c r="Q238" s="166" t="s">
        <v>3751</v>
      </c>
      <c r="R238" s="166" t="s">
        <v>4135</v>
      </c>
      <c r="S238" s="166" t="s">
        <v>4467</v>
      </c>
      <c r="T238" s="166" t="s">
        <v>4109</v>
      </c>
      <c r="U238" s="166" t="s">
        <v>4468</v>
      </c>
      <c r="V238" s="166" t="s">
        <v>1032</v>
      </c>
      <c r="W238" s="166" t="s">
        <v>279</v>
      </c>
      <c r="X238" s="167">
        <v>112622283</v>
      </c>
      <c r="Y238" s="167">
        <v>114168484</v>
      </c>
      <c r="Z238" s="168">
        <v>45922</v>
      </c>
      <c r="AA238" s="166" t="s">
        <v>3730</v>
      </c>
      <c r="AB238" s="166" t="s">
        <v>3731</v>
      </c>
      <c r="AC238" s="166" t="s">
        <v>3732</v>
      </c>
      <c r="AD238" s="169">
        <v>483</v>
      </c>
      <c r="AE238" s="170">
        <v>7</v>
      </c>
      <c r="AF238" s="169">
        <v>69</v>
      </c>
      <c r="AG238" s="166" t="s">
        <v>3854</v>
      </c>
      <c r="AH238" s="166"/>
      <c r="AI238" s="166"/>
      <c r="AJ238" s="166"/>
      <c r="AK238" s="166"/>
      <c r="AL238" s="166"/>
    </row>
    <row r="239" spans="1:38" x14ac:dyDescent="0.3">
      <c r="A23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39" s="25">
        <f ca="1">SUM((TODAY())-Table2[[#This Row],[PO Date]])</f>
        <v>20</v>
      </c>
      <c r="C239" s="25" t="str">
        <f>Table2[[#This Row],[Trim Trk: ]]</f>
        <v>36780</v>
      </c>
      <c r="D239" s="228" t="str">
        <f>CONCATENATE(Table2[[#This Row],[First Name]]," ",Table2[[#This Row],[Last name]])</f>
        <v>WALTER ROBINSON</v>
      </c>
      <c r="E239" s="229" t="str">
        <f>IFERROR(VLOOKUP(Table2[[#This Row],[Rental under Name: ]], 'TPMS-Auto'!C:G,5,0),"RESEARCH!!")</f>
        <v>RESEARCH!!</v>
      </c>
      <c r="F239" s="228" t="str">
        <f>IFERROR(VLOOKUP(Table2[[#This Row],[Trim Trk: ]],'TPMS-Auto'!A:C, 3, 0), "Not assigned in TPMS!!")</f>
        <v>Not assigned in TPMS!!</v>
      </c>
      <c r="G239" s="229" t="str">
        <f>IFERROR(VLOOKUP(Table2[[#This Row],[Trim Trk: ]],'TPMS-Auto'!A:G, 7, 0), "Not assigned in TPMS!!")</f>
        <v>Not assigned in TPMS!!</v>
      </c>
      <c r="H239" s="69" t="str">
        <f>IFERROR(VLOOKUP(Table2[[#This Row],[Trim Trk: ]],'TPMS-Auto'!A:Y, 25, 0), "Not assigned in TPMS!!")</f>
        <v>Not assigned in TPMS!!</v>
      </c>
      <c r="I2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9" s="229" t="str">
        <f>IF(N239=N238, "Yes", "No")</f>
        <v>Yes</v>
      </c>
      <c r="K239" s="229" t="str">
        <f>IFERROR(VLOOKUP(Table2[[#This Row],[Trim Trk: ]], Enterprise!A:AL, 25, 0),"NotonEnterpriseReporting")</f>
        <v>NotonEnterpriseReporting</v>
      </c>
      <c r="L23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9" s="229" t="str">
        <f>IF(Table2[[#This Row],[Rental Vendor]]="ENTERPRISE RENT-A-CAR INC.", "Enterprise", IF(Table2[[#This Row],[Rental Vendor]]="ENTERPRISE TOLLS/TOLL CHARGES", "Enterprise", "NotEnterprise"))</f>
        <v>Enterprise</v>
      </c>
      <c r="N239" s="228" t="str">
        <f>LEFT(Table2[[#This Row],[Vehicle Number]],5)</f>
        <v>36780</v>
      </c>
      <c r="O239" s="166" t="s">
        <v>209</v>
      </c>
      <c r="P239" s="166" t="s">
        <v>4466</v>
      </c>
      <c r="Q239" s="166" t="s">
        <v>3751</v>
      </c>
      <c r="R239" s="166" t="s">
        <v>4135</v>
      </c>
      <c r="S239" s="166" t="s">
        <v>4467</v>
      </c>
      <c r="T239" s="166" t="s">
        <v>4109</v>
      </c>
      <c r="U239" s="166" t="s">
        <v>4468</v>
      </c>
      <c r="V239" s="166" t="s">
        <v>1032</v>
      </c>
      <c r="W239" s="166" t="s">
        <v>279</v>
      </c>
      <c r="X239" s="167">
        <v>112622283</v>
      </c>
      <c r="Y239" s="167">
        <v>116715591</v>
      </c>
      <c r="Z239" s="168">
        <v>46066</v>
      </c>
      <c r="AA239" s="166" t="s">
        <v>3894</v>
      </c>
      <c r="AB239" s="166" t="s">
        <v>3895</v>
      </c>
      <c r="AC239" s="166" t="s">
        <v>3732</v>
      </c>
      <c r="AD239" s="169">
        <v>1</v>
      </c>
      <c r="AE239" s="170">
        <v>1</v>
      </c>
      <c r="AF239" s="169">
        <v>1</v>
      </c>
      <c r="AG239" s="166" t="s">
        <v>3896</v>
      </c>
      <c r="AH239" s="166"/>
      <c r="AI239" s="166"/>
      <c r="AJ239" s="166"/>
      <c r="AK239" s="166"/>
      <c r="AL239" s="166"/>
    </row>
    <row r="240" spans="1:38" x14ac:dyDescent="0.3">
      <c r="A240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40" s="25">
        <f ca="1">SUM((TODAY())-Table2[[#This Row],[PO Date]])</f>
        <v>20</v>
      </c>
      <c r="C240" s="25" t="str">
        <f>Table2[[#This Row],[Trim Trk: ]]</f>
        <v>36780</v>
      </c>
      <c r="D240" s="228" t="str">
        <f>CONCATENATE(Table2[[#This Row],[First Name]]," ",Table2[[#This Row],[Last name]])</f>
        <v>WALTER ROBINSON</v>
      </c>
      <c r="E240" s="229" t="str">
        <f>IFERROR(VLOOKUP(Table2[[#This Row],[Rental under Name: ]], 'TPMS-Auto'!C:G,5,0),"RESEARCH!!")</f>
        <v>RESEARCH!!</v>
      </c>
      <c r="F240" s="228" t="str">
        <f>IFERROR(VLOOKUP(Table2[[#This Row],[Trim Trk: ]],'TPMS-Auto'!A:C, 3, 0), "Not assigned in TPMS!!")</f>
        <v>Not assigned in TPMS!!</v>
      </c>
      <c r="G240" s="229" t="str">
        <f>IFERROR(VLOOKUP(Table2[[#This Row],[Trim Trk: ]],'TPMS-Auto'!A:G, 7, 0), "Not assigned in TPMS!!")</f>
        <v>Not assigned in TPMS!!</v>
      </c>
      <c r="H240" s="69" t="str">
        <f>IFERROR(VLOOKUP(Table2[[#This Row],[Trim Trk: ]],'TPMS-Auto'!A:Y, 25, 0), "Not assigned in TPMS!!")</f>
        <v>Not assigned in TPMS!!</v>
      </c>
      <c r="I2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0" s="229" t="str">
        <f>IF(N240=N239, "Yes", "No")</f>
        <v>Yes</v>
      </c>
      <c r="K240" s="229" t="str">
        <f>IFERROR(VLOOKUP(Table2[[#This Row],[Trim Trk: ]], Enterprise!A:AL, 25, 0),"NotonEnterpriseReporting")</f>
        <v>NotonEnterpriseReporting</v>
      </c>
      <c r="L24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0" s="229" t="str">
        <f>IF(Table2[[#This Row],[Rental Vendor]]="ENTERPRISE RENT-A-CAR INC.", "Enterprise", IF(Table2[[#This Row],[Rental Vendor]]="ENTERPRISE TOLLS/TOLL CHARGES", "Enterprise", "NotEnterprise"))</f>
        <v>Enterprise</v>
      </c>
      <c r="N240" s="228" t="str">
        <f>LEFT(Table2[[#This Row],[Vehicle Number]],5)</f>
        <v>36780</v>
      </c>
      <c r="O240" s="166" t="s">
        <v>209</v>
      </c>
      <c r="P240" s="166" t="s">
        <v>4466</v>
      </c>
      <c r="Q240" s="166" t="s">
        <v>3751</v>
      </c>
      <c r="R240" s="166" t="s">
        <v>4135</v>
      </c>
      <c r="S240" s="166" t="s">
        <v>4467</v>
      </c>
      <c r="T240" s="166" t="s">
        <v>4109</v>
      </c>
      <c r="U240" s="166" t="s">
        <v>4468</v>
      </c>
      <c r="V240" s="166" t="s">
        <v>1032</v>
      </c>
      <c r="W240" s="166" t="s">
        <v>279</v>
      </c>
      <c r="X240" s="167">
        <v>112622283</v>
      </c>
      <c r="Y240" s="167">
        <v>116716755</v>
      </c>
      <c r="Z240" s="168">
        <v>46066</v>
      </c>
      <c r="AA240" s="166" t="s">
        <v>3894</v>
      </c>
      <c r="AB240" s="166" t="s">
        <v>3895</v>
      </c>
      <c r="AC240" s="166" t="s">
        <v>3732</v>
      </c>
      <c r="AD240" s="169">
        <v>1</v>
      </c>
      <c r="AE240" s="170">
        <v>1</v>
      </c>
      <c r="AF240" s="169">
        <v>1</v>
      </c>
      <c r="AG240" s="166" t="s">
        <v>3896</v>
      </c>
      <c r="AH240" s="166"/>
      <c r="AI240" s="166"/>
      <c r="AJ240" s="166"/>
      <c r="AK240" s="166"/>
      <c r="AL240" s="166"/>
    </row>
    <row r="241" spans="1:38" x14ac:dyDescent="0.3">
      <c r="A24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1" s="25">
        <f ca="1">SUM((TODAY())-Table2[[#This Row],[PO Date]])</f>
        <v>38</v>
      </c>
      <c r="C241" s="25" t="str">
        <f>Table2[[#This Row],[Trim Trk: ]]</f>
        <v>36785</v>
      </c>
      <c r="D241" s="228" t="str">
        <f>CONCATENATE(Table2[[#This Row],[First Name]]," ",Table2[[#This Row],[Last name]])</f>
        <v>BEN GEBBERT</v>
      </c>
      <c r="E241" s="229" t="str">
        <f>IFERROR(VLOOKUP(Table2[[#This Row],[Rental under Name: ]], 'TPMS-Auto'!C:G,5,0),"RESEARCH!!")</f>
        <v>RESEARCH!!</v>
      </c>
      <c r="F241" s="228" t="str">
        <f>IFERROR(VLOOKUP(Table2[[#This Row],[Trim Trk: ]],'TPMS-Auto'!A:C, 3, 0), "Not assigned in TPMS!!")</f>
        <v>Not assigned in TPMS!!</v>
      </c>
      <c r="G241" s="229" t="str">
        <f>IFERROR(VLOOKUP(Table2[[#This Row],[Trim Trk: ]],'TPMS-Auto'!A:G, 7, 0), "Not assigned in TPMS!!")</f>
        <v>Not assigned in TPMS!!</v>
      </c>
      <c r="H241" s="69" t="str">
        <f>IFERROR(VLOOKUP(Table2[[#This Row],[Trim Trk: ]],'TPMS-Auto'!A:Y, 25, 0), "Not assigned in TPMS!!")</f>
        <v>Not assigned in TPMS!!</v>
      </c>
      <c r="I2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1" s="229" t="str">
        <f>IF(N241=N240, "Yes", "No")</f>
        <v>No</v>
      </c>
      <c r="K241" s="229" t="str">
        <f>IFERROR(VLOOKUP(Table2[[#This Row],[Trim Trk: ]], Enterprise!A:AL, 25, 0),"NotonEnterpriseReporting")</f>
        <v>NotonEnterpriseReporting</v>
      </c>
      <c r="L24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1" s="229" t="str">
        <f>IF(Table2[[#This Row],[Rental Vendor]]="ENTERPRISE RENT-A-CAR INC.", "Enterprise", IF(Table2[[#This Row],[Rental Vendor]]="ENTERPRISE TOLLS/TOLL CHARGES", "Enterprise", "NotEnterprise"))</f>
        <v>Enterprise</v>
      </c>
      <c r="N241" s="228" t="str">
        <f>LEFT(Table2[[#This Row],[Vehicle Number]],5)</f>
        <v>36785</v>
      </c>
      <c r="O241" s="166" t="s">
        <v>209</v>
      </c>
      <c r="P241" s="166" t="s">
        <v>797</v>
      </c>
      <c r="Q241" s="166" t="s">
        <v>3751</v>
      </c>
      <c r="R241" s="166" t="s">
        <v>3727</v>
      </c>
      <c r="S241" s="166" t="s">
        <v>4469</v>
      </c>
      <c r="T241" s="166" t="s">
        <v>4470</v>
      </c>
      <c r="U241" s="166" t="s">
        <v>799</v>
      </c>
      <c r="V241" s="166" t="s">
        <v>4471</v>
      </c>
      <c r="W241" s="166" t="s">
        <v>279</v>
      </c>
      <c r="X241" s="167">
        <v>115885756</v>
      </c>
      <c r="Y241" s="167">
        <v>116228335</v>
      </c>
      <c r="Z241" s="168">
        <v>46048</v>
      </c>
      <c r="AA241" s="166" t="s">
        <v>3730</v>
      </c>
      <c r="AB241" s="166" t="s">
        <v>3731</v>
      </c>
      <c r="AC241" s="166" t="s">
        <v>3732</v>
      </c>
      <c r="AD241" s="169">
        <v>497</v>
      </c>
      <c r="AE241" s="170">
        <v>7</v>
      </c>
      <c r="AF241" s="169">
        <v>71</v>
      </c>
      <c r="AG241" s="166" t="s">
        <v>3854</v>
      </c>
      <c r="AH241" s="166"/>
      <c r="AI241" s="166"/>
      <c r="AJ241" s="166"/>
      <c r="AK241" s="166"/>
      <c r="AL241" s="166"/>
    </row>
    <row r="242" spans="1:38" x14ac:dyDescent="0.3">
      <c r="A24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42" s="25">
        <f ca="1">SUM((TODAY())-Table2[[#This Row],[PO Date]])</f>
        <v>16</v>
      </c>
      <c r="C242" s="25" t="str">
        <f>Table2[[#This Row],[Trim Trk: ]]</f>
        <v>36793</v>
      </c>
      <c r="D242" s="228" t="str">
        <f>CONCATENATE(Table2[[#This Row],[First Name]]," ",Table2[[#This Row],[Last name]])</f>
        <v>RICHARD MILLER</v>
      </c>
      <c r="E242" s="229" t="str">
        <f>IFERROR(VLOOKUP(Table2[[#This Row],[Rental under Name: ]], 'TPMS-Auto'!C:G,5,0),"RESEARCH!!")</f>
        <v>RMILLE4</v>
      </c>
      <c r="F242" s="228" t="str">
        <f>IFERROR(VLOOKUP(Table2[[#This Row],[Trim Trk: ]],'TPMS-Auto'!A:C, 3, 0), "Not assigned in TPMS!!")</f>
        <v>RICHARD MILLER</v>
      </c>
      <c r="G242" s="229" t="str">
        <f>IFERROR(VLOOKUP(Table2[[#This Row],[Trim Trk: ]],'TPMS-Auto'!A:G, 7, 0), "Not assigned in TPMS!!")</f>
        <v>RMILLE4</v>
      </c>
      <c r="H242" s="69" t="str">
        <f>IFERROR(VLOOKUP(Table2[[#This Row],[Trim Trk: ]],'TPMS-Auto'!A:Y, 25, 0), "Not assigned in TPMS!!")</f>
        <v>287 County Rd. 4941</v>
      </c>
      <c r="I2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2" s="229" t="str">
        <f>IF(N242=N241, "Yes", "No")</f>
        <v>No</v>
      </c>
      <c r="K242" s="229" t="str">
        <f>IFERROR(VLOOKUP(Table2[[#This Row],[Trim Trk: ]], Enterprise!A:AL, 25, 0),"NotonEnterpriseReporting")</f>
        <v>OPEN</v>
      </c>
      <c r="L24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2" s="229" t="str">
        <f>IF(Table2[[#This Row],[Rental Vendor]]="ENTERPRISE RENT-A-CAR INC.", "Enterprise", IF(Table2[[#This Row],[Rental Vendor]]="ENTERPRISE TOLLS/TOLL CHARGES", "Enterprise", "NotEnterprise"))</f>
        <v>Enterprise</v>
      </c>
      <c r="N242" s="228" t="str">
        <f>LEFT(Table2[[#This Row],[Vehicle Number]],5)</f>
        <v>36793</v>
      </c>
      <c r="O242" s="166" t="s">
        <v>209</v>
      </c>
      <c r="P242" s="166" t="s">
        <v>3454</v>
      </c>
      <c r="Q242" s="166" t="s">
        <v>3751</v>
      </c>
      <c r="R242" s="166" t="s">
        <v>4135</v>
      </c>
      <c r="S242" s="166" t="s">
        <v>3953</v>
      </c>
      <c r="T242" s="166" t="s">
        <v>4472</v>
      </c>
      <c r="U242" s="166" t="s">
        <v>3456</v>
      </c>
      <c r="V242" s="166" t="s">
        <v>4473</v>
      </c>
      <c r="W242" s="166" t="s">
        <v>279</v>
      </c>
      <c r="X242" s="167">
        <v>116424871</v>
      </c>
      <c r="Y242" s="167">
        <v>116775835</v>
      </c>
      <c r="Z242" s="168">
        <v>46070</v>
      </c>
      <c r="AA242" s="166" t="s">
        <v>3730</v>
      </c>
      <c r="AB242" s="166" t="s">
        <v>3731</v>
      </c>
      <c r="AC242" s="166" t="s">
        <v>3732</v>
      </c>
      <c r="AD242" s="169">
        <v>952</v>
      </c>
      <c r="AE242" s="170">
        <v>14</v>
      </c>
      <c r="AF242" s="169">
        <v>68</v>
      </c>
      <c r="AG242" s="166" t="s">
        <v>3854</v>
      </c>
      <c r="AH242" s="166"/>
      <c r="AI242" s="166"/>
      <c r="AJ242" s="166"/>
      <c r="AK242" s="166"/>
      <c r="AL242" s="166"/>
    </row>
    <row r="243" spans="1:38" x14ac:dyDescent="0.3">
      <c r="A24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3" s="25">
        <f ca="1">SUM((TODAY())-Table2[[#This Row],[PO Date]])</f>
        <v>57</v>
      </c>
      <c r="C243" s="25" t="str">
        <f>Table2[[#This Row],[Trim Trk: ]]</f>
        <v>36832</v>
      </c>
      <c r="D243" s="228" t="str">
        <f>CONCATENATE(Table2[[#This Row],[First Name]]," ",Table2[[#This Row],[Last name]])</f>
        <v>KALEB STOVER</v>
      </c>
      <c r="E243" s="229" t="str">
        <f>IFERROR(VLOOKUP(Table2[[#This Row],[Rental under Name: ]], 'TPMS-Auto'!C:G,5,0),"RESEARCH!!")</f>
        <v>KSTOVER</v>
      </c>
      <c r="F243" s="228" t="str">
        <f>IFERROR(VLOOKUP(Table2[[#This Row],[Trim Trk: ]],'TPMS-Auto'!A:C, 3, 0), "Not assigned in TPMS!!")</f>
        <v>KALEB STOVER</v>
      </c>
      <c r="G243" s="229" t="str">
        <f>IFERROR(VLOOKUP(Table2[[#This Row],[Trim Trk: ]],'TPMS-Auto'!A:G, 7, 0), "Not assigned in TPMS!!")</f>
        <v>KSTOVER</v>
      </c>
      <c r="H243" s="69" t="str">
        <f>IFERROR(VLOOKUP(Table2[[#This Row],[Trim Trk: ]],'TPMS-Auto'!A:Y, 25, 0), "Not assigned in TPMS!!")</f>
        <v>Not on HR File</v>
      </c>
      <c r="I2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3" s="229" t="str">
        <f>IF(N243=N242, "Yes", "No")</f>
        <v>No</v>
      </c>
      <c r="K243" s="229" t="str">
        <f>IFERROR(VLOOKUP(Table2[[#This Row],[Trim Trk: ]], Enterprise!A:AL, 25, 0),"NotonEnterpriseReporting")</f>
        <v>NotonEnterpriseReporting</v>
      </c>
      <c r="L24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3" s="229" t="str">
        <f>IF(Table2[[#This Row],[Rental Vendor]]="ENTERPRISE RENT-A-CAR INC.", "Enterprise", IF(Table2[[#This Row],[Rental Vendor]]="ENTERPRISE TOLLS/TOLL CHARGES", "Enterprise", "NotEnterprise"))</f>
        <v>Enterprise</v>
      </c>
      <c r="N243" s="228" t="str">
        <f>LEFT(Table2[[#This Row],[Vehicle Number]],5)</f>
        <v>36832</v>
      </c>
      <c r="O243" s="166" t="s">
        <v>209</v>
      </c>
      <c r="P243" s="166" t="s">
        <v>4474</v>
      </c>
      <c r="Q243" s="166" t="s">
        <v>3726</v>
      </c>
      <c r="R243" s="166" t="s">
        <v>4475</v>
      </c>
      <c r="S243" s="166" t="s">
        <v>4476</v>
      </c>
      <c r="T243" s="166" t="s">
        <v>4477</v>
      </c>
      <c r="U243" s="166" t="s">
        <v>4478</v>
      </c>
      <c r="V243" s="166" t="s">
        <v>4479</v>
      </c>
      <c r="W243" s="166" t="s">
        <v>812</v>
      </c>
      <c r="X243" s="167">
        <v>115591393</v>
      </c>
      <c r="Y243" s="167">
        <v>115929009</v>
      </c>
      <c r="Z243" s="168">
        <v>46029</v>
      </c>
      <c r="AA243" s="166" t="s">
        <v>3730</v>
      </c>
      <c r="AB243" s="166" t="s">
        <v>3731</v>
      </c>
      <c r="AC243" s="166" t="s">
        <v>3732</v>
      </c>
      <c r="AD243" s="169">
        <v>1399.3</v>
      </c>
      <c r="AE243" s="170">
        <v>14</v>
      </c>
      <c r="AF243" s="169">
        <v>99.95</v>
      </c>
      <c r="AG243" s="166" t="s">
        <v>3854</v>
      </c>
      <c r="AH243" s="166"/>
      <c r="AI243" s="166"/>
      <c r="AJ243" s="166"/>
      <c r="AK243" s="166"/>
      <c r="AL243" s="166"/>
    </row>
    <row r="244" spans="1:38" x14ac:dyDescent="0.3">
      <c r="A244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44" s="25">
        <f ca="1">SUM((TODAY())-Table2[[#This Row],[PO Date]])</f>
        <v>24</v>
      </c>
      <c r="C244" s="25" t="str">
        <f>Table2[[#This Row],[Trim Trk: ]]</f>
        <v>36842</v>
      </c>
      <c r="D244" s="228" t="str">
        <f>CONCATENATE(Table2[[#This Row],[First Name]]," ",Table2[[#This Row],[Last name]])</f>
        <v>JOHN LINDSLEY</v>
      </c>
      <c r="E244" s="229" t="str">
        <f>IFERROR(VLOOKUP(Table2[[#This Row],[Rental under Name: ]], 'TPMS-Auto'!C:G,5,0),"RESEARCH!!")</f>
        <v>JLINDSL</v>
      </c>
      <c r="F244" s="228" t="str">
        <f>IFERROR(VLOOKUP(Table2[[#This Row],[Trim Trk: ]],'TPMS-Auto'!A:C, 3, 0), "Not assigned in TPMS!!")</f>
        <v>JOHN LINDSLEY</v>
      </c>
      <c r="G244" s="229" t="str">
        <f>IFERROR(VLOOKUP(Table2[[#This Row],[Trim Trk: ]],'TPMS-Auto'!A:G, 7, 0), "Not assigned in TPMS!!")</f>
        <v>JLINDSL</v>
      </c>
      <c r="H244" s="69" t="str">
        <f>IFERROR(VLOOKUP(Table2[[#This Row],[Trim Trk: ]],'TPMS-Auto'!A:Y, 25, 0), "Not assigned in TPMS!!")</f>
        <v>686 FAIRMOUNT RD</v>
      </c>
      <c r="I2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4" s="229" t="str">
        <f>IF(N244=N243, "Yes", "No")</f>
        <v>No</v>
      </c>
      <c r="K244" s="229" t="str">
        <f>IFERROR(VLOOKUP(Table2[[#This Row],[Trim Trk: ]], Enterprise!A:AL, 25, 0),"NotonEnterpriseReporting")</f>
        <v>OPEN</v>
      </c>
      <c r="L24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4" s="229" t="str">
        <f>IF(Table2[[#This Row],[Rental Vendor]]="ENTERPRISE RENT-A-CAR INC.", "Enterprise", IF(Table2[[#This Row],[Rental Vendor]]="ENTERPRISE TOLLS/TOLL CHARGES", "Enterprise", "NotEnterprise"))</f>
        <v>Enterprise</v>
      </c>
      <c r="N244" s="228" t="str">
        <f>LEFT(Table2[[#This Row],[Vehicle Number]],5)</f>
        <v>36842</v>
      </c>
      <c r="O244" s="166" t="s">
        <v>209</v>
      </c>
      <c r="P244" s="166" t="s">
        <v>3149</v>
      </c>
      <c r="Q244" s="166" t="s">
        <v>3726</v>
      </c>
      <c r="R244" s="166" t="s">
        <v>4475</v>
      </c>
      <c r="S244" s="166" t="s">
        <v>4282</v>
      </c>
      <c r="T244" s="166" t="s">
        <v>4480</v>
      </c>
      <c r="U244" s="166" t="s">
        <v>3151</v>
      </c>
      <c r="V244" s="166" t="s">
        <v>4481</v>
      </c>
      <c r="W244" s="166" t="s">
        <v>1472</v>
      </c>
      <c r="X244" s="167">
        <v>116266908</v>
      </c>
      <c r="Y244" s="167">
        <v>116624480</v>
      </c>
      <c r="Z244" s="168">
        <v>46062</v>
      </c>
      <c r="AA244" s="166" t="s">
        <v>3730</v>
      </c>
      <c r="AB244" s="166" t="s">
        <v>3731</v>
      </c>
      <c r="AC244" s="166" t="s">
        <v>3732</v>
      </c>
      <c r="AD244" s="169">
        <v>504</v>
      </c>
      <c r="AE244" s="170">
        <v>7</v>
      </c>
      <c r="AF244" s="169">
        <v>72</v>
      </c>
      <c r="AG244" s="166" t="s">
        <v>3854</v>
      </c>
      <c r="AH244" s="166"/>
      <c r="AI244" s="166"/>
      <c r="AJ244" s="166"/>
      <c r="AK244" s="166"/>
      <c r="AL244" s="166"/>
    </row>
    <row r="245" spans="1:38" x14ac:dyDescent="0.3">
      <c r="A24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5" s="25">
        <f ca="1">SUM((TODAY())-Table2[[#This Row],[PO Date]])</f>
        <v>161</v>
      </c>
      <c r="C245" s="25" t="str">
        <f>Table2[[#This Row],[Trim Trk: ]]</f>
        <v>36876</v>
      </c>
      <c r="D245" s="228" t="str">
        <f>CONCATENATE(Table2[[#This Row],[First Name]]," ",Table2[[#This Row],[Last name]])</f>
        <v>ADAM HUTCHINSON</v>
      </c>
      <c r="E245" s="229" t="str">
        <f>IFERROR(VLOOKUP(Table2[[#This Row],[Rental under Name: ]], 'TPMS-Auto'!C:G,5,0),"RESEARCH!!")</f>
        <v>AHUTCHI</v>
      </c>
      <c r="F245" s="228" t="str">
        <f>IFERROR(VLOOKUP(Table2[[#This Row],[Trim Trk: ]],'TPMS-Auto'!A:C, 3, 0), "Not assigned in TPMS!!")</f>
        <v>ADAM HUTCHINSON</v>
      </c>
      <c r="G245" s="229" t="str">
        <f>IFERROR(VLOOKUP(Table2[[#This Row],[Trim Trk: ]],'TPMS-Auto'!A:G, 7, 0), "Not assigned in TPMS!!")</f>
        <v>AHUTCHI</v>
      </c>
      <c r="H245" s="69" t="str">
        <f>IFERROR(VLOOKUP(Table2[[#This Row],[Trim Trk: ]],'TPMS-Auto'!A:Y, 25, 0), "Not assigned in TPMS!!")</f>
        <v>1217 WEST RICHARD AVE</v>
      </c>
      <c r="I2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5" s="229" t="str">
        <f>IF(N245=N244, "Yes", "No")</f>
        <v>No</v>
      </c>
      <c r="K245" s="229" t="str">
        <f>IFERROR(VLOOKUP(Table2[[#This Row],[Trim Trk: ]], Enterprise!A:AL, 25, 0),"NotonEnterpriseReporting")</f>
        <v>OPEN</v>
      </c>
      <c r="L24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5" s="229" t="str">
        <f>IF(Table2[[#This Row],[Rental Vendor]]="ENTERPRISE RENT-A-CAR INC.", "Enterprise", IF(Table2[[#This Row],[Rental Vendor]]="ENTERPRISE TOLLS/TOLL CHARGES", "Enterprise", "NotEnterprise"))</f>
        <v>Enterprise</v>
      </c>
      <c r="N245" s="228" t="str">
        <f>LEFT(Table2[[#This Row],[Vehicle Number]],5)</f>
        <v>36876</v>
      </c>
      <c r="O245" s="166" t="s">
        <v>209</v>
      </c>
      <c r="P245" s="166" t="s">
        <v>2750</v>
      </c>
      <c r="Q245" s="166" t="s">
        <v>3751</v>
      </c>
      <c r="R245" s="166" t="s">
        <v>3727</v>
      </c>
      <c r="S245" s="166" t="s">
        <v>3876</v>
      </c>
      <c r="T245" s="166" t="s">
        <v>4482</v>
      </c>
      <c r="U245" s="166" t="s">
        <v>2752</v>
      </c>
      <c r="V245" s="166" t="s">
        <v>2754</v>
      </c>
      <c r="W245" s="166" t="s">
        <v>279</v>
      </c>
      <c r="X245" s="167">
        <v>113034877</v>
      </c>
      <c r="Y245" s="167">
        <v>114244600</v>
      </c>
      <c r="Z245" s="168">
        <v>45925</v>
      </c>
      <c r="AA245" s="166" t="s">
        <v>3730</v>
      </c>
      <c r="AB245" s="166" t="s">
        <v>3731</v>
      </c>
      <c r="AC245" s="166" t="s">
        <v>3732</v>
      </c>
      <c r="AD245" s="169">
        <v>476</v>
      </c>
      <c r="AE245" s="170">
        <v>7</v>
      </c>
      <c r="AF245" s="169">
        <v>68</v>
      </c>
      <c r="AG245" s="166" t="s">
        <v>3854</v>
      </c>
      <c r="AH245" s="166"/>
      <c r="AI245" s="166"/>
      <c r="AJ245" s="166"/>
      <c r="AK245" s="166"/>
      <c r="AL245" s="166"/>
    </row>
    <row r="246" spans="1:38" x14ac:dyDescent="0.3">
      <c r="A24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6" s="25">
        <f ca="1">SUM((TODAY())-Table2[[#This Row],[PO Date]])</f>
        <v>42</v>
      </c>
      <c r="C246" s="25" t="str">
        <f>Table2[[#This Row],[Trim Trk: ]]</f>
        <v>36876</v>
      </c>
      <c r="D246" s="228" t="str">
        <f>CONCATENATE(Table2[[#This Row],[First Name]]," ",Table2[[#This Row],[Last name]])</f>
        <v>ADAM HUTCHINSON</v>
      </c>
      <c r="E246" s="229" t="str">
        <f>IFERROR(VLOOKUP(Table2[[#This Row],[Rental under Name: ]], 'TPMS-Auto'!C:G,5,0),"RESEARCH!!")</f>
        <v>AHUTCHI</v>
      </c>
      <c r="F246" s="228" t="str">
        <f>IFERROR(VLOOKUP(Table2[[#This Row],[Trim Trk: ]],'TPMS-Auto'!A:C, 3, 0), "Not assigned in TPMS!!")</f>
        <v>ADAM HUTCHINSON</v>
      </c>
      <c r="G246" s="229" t="str">
        <f>IFERROR(VLOOKUP(Table2[[#This Row],[Trim Trk: ]],'TPMS-Auto'!A:G, 7, 0), "Not assigned in TPMS!!")</f>
        <v>AHUTCHI</v>
      </c>
      <c r="H246" s="69" t="str">
        <f>IFERROR(VLOOKUP(Table2[[#This Row],[Trim Trk: ]],'TPMS-Auto'!A:Y, 25, 0), "Not assigned in TPMS!!")</f>
        <v>1217 WEST RICHARD AVE</v>
      </c>
      <c r="I2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6" s="229" t="str">
        <f>IF(N246=N245, "Yes", "No")</f>
        <v>Yes</v>
      </c>
      <c r="K246" s="229" t="str">
        <f>IFERROR(VLOOKUP(Table2[[#This Row],[Trim Trk: ]], Enterprise!A:AL, 25, 0),"NotonEnterpriseReporting")</f>
        <v>OPEN</v>
      </c>
      <c r="L24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6" s="229" t="str">
        <f>IF(Table2[[#This Row],[Rental Vendor]]="ENTERPRISE RENT-A-CAR INC.", "Enterprise", IF(Table2[[#This Row],[Rental Vendor]]="ENTERPRISE TOLLS/TOLL CHARGES", "Enterprise", "NotEnterprise"))</f>
        <v>Enterprise</v>
      </c>
      <c r="N246" s="228" t="str">
        <f>LEFT(Table2[[#This Row],[Vehicle Number]],5)</f>
        <v>36876</v>
      </c>
      <c r="O246" s="166" t="s">
        <v>209</v>
      </c>
      <c r="P246" s="166" t="s">
        <v>2750</v>
      </c>
      <c r="Q246" s="166" t="s">
        <v>3751</v>
      </c>
      <c r="R246" s="166" t="s">
        <v>3727</v>
      </c>
      <c r="S246" s="166" t="s">
        <v>3876</v>
      </c>
      <c r="T246" s="166" t="s">
        <v>4482</v>
      </c>
      <c r="U246" s="166" t="s">
        <v>2752</v>
      </c>
      <c r="V246" s="166" t="s">
        <v>2754</v>
      </c>
      <c r="W246" s="166" t="s">
        <v>279</v>
      </c>
      <c r="X246" s="167">
        <v>115840038</v>
      </c>
      <c r="Y246" s="167">
        <v>116187623</v>
      </c>
      <c r="Z246" s="168">
        <v>46044</v>
      </c>
      <c r="AA246" s="166" t="s">
        <v>3730</v>
      </c>
      <c r="AB246" s="166" t="s">
        <v>3731</v>
      </c>
      <c r="AC246" s="166" t="s">
        <v>3732</v>
      </c>
      <c r="AD246" s="169">
        <v>483</v>
      </c>
      <c r="AE246" s="170">
        <v>7</v>
      </c>
      <c r="AF246" s="169">
        <v>69</v>
      </c>
      <c r="AG246" s="166" t="s">
        <v>3854</v>
      </c>
      <c r="AH246" s="166"/>
      <c r="AI246" s="166"/>
      <c r="AJ246" s="166"/>
      <c r="AK246" s="166"/>
      <c r="AL246" s="166"/>
    </row>
    <row r="247" spans="1:38" x14ac:dyDescent="0.3">
      <c r="A24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7" s="25">
        <f ca="1">SUM((TODAY())-Table2[[#This Row],[PO Date]])</f>
        <v>29</v>
      </c>
      <c r="C247" s="25" t="str">
        <f>Table2[[#This Row],[Trim Trk: ]]</f>
        <v>36882</v>
      </c>
      <c r="D247" s="228" t="str">
        <f>CONCATENATE(Table2[[#This Row],[First Name]]," ",Table2[[#This Row],[Last name]])</f>
        <v>RENE CORTEZ</v>
      </c>
      <c r="E247" s="229" t="str">
        <f>IFERROR(VLOOKUP(Table2[[#This Row],[Rental under Name: ]], 'TPMS-Auto'!C:G,5,0),"RESEARCH!!")</f>
        <v>RCORTEZ</v>
      </c>
      <c r="F247" s="228" t="str">
        <f>IFERROR(VLOOKUP(Table2[[#This Row],[Trim Trk: ]],'TPMS-Auto'!A:C, 3, 0), "Not assigned in TPMS!!")</f>
        <v>RENE CORTEZ</v>
      </c>
      <c r="G247" s="229" t="str">
        <f>IFERROR(VLOOKUP(Table2[[#This Row],[Trim Trk: ]],'TPMS-Auto'!A:G, 7, 0), "Not assigned in TPMS!!")</f>
        <v>RCORTEZ</v>
      </c>
      <c r="H247" s="69" t="str">
        <f>IFERROR(VLOOKUP(Table2[[#This Row],[Trim Trk: ]],'TPMS-Auto'!A:Y, 25, 0), "Not assigned in TPMS!!")</f>
        <v>8729 Augusta Loop</v>
      </c>
      <c r="I2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7" s="229" t="str">
        <f>IF(N247=N246, "Yes", "No")</f>
        <v>No</v>
      </c>
      <c r="K247" s="229" t="str">
        <f>IFERROR(VLOOKUP(Table2[[#This Row],[Trim Trk: ]], Enterprise!A:AL, 25, 0),"NotonEnterpriseReporting")</f>
        <v>OPEN</v>
      </c>
      <c r="L24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7" s="229" t="str">
        <f>IF(Table2[[#This Row],[Rental Vendor]]="ENTERPRISE RENT-A-CAR INC.", "Enterprise", IF(Table2[[#This Row],[Rental Vendor]]="ENTERPRISE TOLLS/TOLL CHARGES", "Enterprise", "NotEnterprise"))</f>
        <v>Enterprise</v>
      </c>
      <c r="N247" s="228" t="str">
        <f>LEFT(Table2[[#This Row],[Vehicle Number]],5)</f>
        <v>36882</v>
      </c>
      <c r="O247" s="166" t="s">
        <v>209</v>
      </c>
      <c r="P247" s="166" t="s">
        <v>813</v>
      </c>
      <c r="Q247" s="166" t="s">
        <v>3751</v>
      </c>
      <c r="R247" s="166" t="s">
        <v>3727</v>
      </c>
      <c r="S247" s="166" t="s">
        <v>1917</v>
      </c>
      <c r="T247" s="166" t="s">
        <v>4483</v>
      </c>
      <c r="U247" s="166" t="s">
        <v>815</v>
      </c>
      <c r="V247" s="166" t="s">
        <v>819</v>
      </c>
      <c r="W247" s="166" t="s">
        <v>279</v>
      </c>
      <c r="X247" s="167">
        <v>116220133</v>
      </c>
      <c r="Y247" s="167">
        <v>116564944</v>
      </c>
      <c r="Z247" s="168">
        <v>46057</v>
      </c>
      <c r="AA247" s="166" t="s">
        <v>3730</v>
      </c>
      <c r="AB247" s="166" t="s">
        <v>3731</v>
      </c>
      <c r="AC247" s="166" t="s">
        <v>3732</v>
      </c>
      <c r="AD247" s="169">
        <v>490</v>
      </c>
      <c r="AE247" s="170">
        <v>7</v>
      </c>
      <c r="AF247" s="169">
        <v>70</v>
      </c>
      <c r="AG247" s="166" t="s">
        <v>3854</v>
      </c>
      <c r="AH247" s="166"/>
      <c r="AI247" s="166"/>
      <c r="AJ247" s="166"/>
      <c r="AK247" s="166"/>
      <c r="AL247" s="166"/>
    </row>
    <row r="248" spans="1:38" x14ac:dyDescent="0.3">
      <c r="A24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8" s="25">
        <f ca="1">SUM((TODAY())-Table2[[#This Row],[PO Date]])</f>
        <v>120</v>
      </c>
      <c r="C248" s="25" t="str">
        <f>Table2[[#This Row],[Trim Trk: ]]</f>
        <v>36887</v>
      </c>
      <c r="D248" s="228" t="str">
        <f>CONCATENATE(Table2[[#This Row],[First Name]]," ",Table2[[#This Row],[Last name]])</f>
        <v>JEREMIAH FERN</v>
      </c>
      <c r="E248" s="229" t="str">
        <f>IFERROR(VLOOKUP(Table2[[#This Row],[Rental under Name: ]], 'TPMS-Auto'!C:G,5,0),"RESEARCH!!")</f>
        <v>JFERN</v>
      </c>
      <c r="F248" s="228" t="str">
        <f>IFERROR(VLOOKUP(Table2[[#This Row],[Trim Trk: ]],'TPMS-Auto'!A:C, 3, 0), "Not assigned in TPMS!!")</f>
        <v>JEREMIAH FERN</v>
      </c>
      <c r="G248" s="229" t="str">
        <f>IFERROR(VLOOKUP(Table2[[#This Row],[Trim Trk: ]],'TPMS-Auto'!A:G, 7, 0), "Not assigned in TPMS!!")</f>
        <v>JFERN</v>
      </c>
      <c r="H248" s="69" t="str">
        <f>IFERROR(VLOOKUP(Table2[[#This Row],[Trim Trk: ]],'TPMS-Auto'!A:Y, 25, 0), "Not assigned in TPMS!!")</f>
        <v>810 Antler post</v>
      </c>
      <c r="I2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8" s="229" t="str">
        <f>IF(N248=N247, "Yes", "No")</f>
        <v>No</v>
      </c>
      <c r="K248" s="229" t="str">
        <f>IFERROR(VLOOKUP(Table2[[#This Row],[Trim Trk: ]], Enterprise!A:AL, 25, 0),"NotonEnterpriseReporting")</f>
        <v>NotonEnterpriseReporting</v>
      </c>
      <c r="L24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8" s="229" t="str">
        <f>IF(Table2[[#This Row],[Rental Vendor]]="ENTERPRISE RENT-A-CAR INC.", "Enterprise", IF(Table2[[#This Row],[Rental Vendor]]="ENTERPRISE TOLLS/TOLL CHARGES", "Enterprise", "NotEnterprise"))</f>
        <v>Enterprise</v>
      </c>
      <c r="N248" s="228" t="str">
        <f>LEFT(Table2[[#This Row],[Vehicle Number]],5)</f>
        <v>36887</v>
      </c>
      <c r="O248" s="166" t="s">
        <v>209</v>
      </c>
      <c r="P248" s="166" t="s">
        <v>4484</v>
      </c>
      <c r="Q248" s="166" t="s">
        <v>3751</v>
      </c>
      <c r="R248" s="166" t="s">
        <v>3727</v>
      </c>
      <c r="S248" s="166" t="s">
        <v>4485</v>
      </c>
      <c r="T248" s="166" t="s">
        <v>4486</v>
      </c>
      <c r="U248" s="166" t="s">
        <v>4487</v>
      </c>
      <c r="V248" s="166" t="s">
        <v>335</v>
      </c>
      <c r="W248" s="166" t="s">
        <v>279</v>
      </c>
      <c r="X248" s="167">
        <v>114612091</v>
      </c>
      <c r="Y248" s="167">
        <v>114938565</v>
      </c>
      <c r="Z248" s="168">
        <v>45966</v>
      </c>
      <c r="AA248" s="166" t="s">
        <v>3730</v>
      </c>
      <c r="AB248" s="166" t="s">
        <v>3731</v>
      </c>
      <c r="AC248" s="166" t="s">
        <v>3732</v>
      </c>
      <c r="AD248" s="169">
        <v>455</v>
      </c>
      <c r="AE248" s="170">
        <v>7</v>
      </c>
      <c r="AF248" s="169">
        <v>65</v>
      </c>
      <c r="AG248" s="166" t="s">
        <v>3854</v>
      </c>
      <c r="AH248" s="166" t="s">
        <v>4488</v>
      </c>
      <c r="AI248" s="166" t="s">
        <v>4489</v>
      </c>
      <c r="AJ248" s="166" t="s">
        <v>335</v>
      </c>
      <c r="AK248" s="166" t="s">
        <v>279</v>
      </c>
      <c r="AL248" s="166" t="s">
        <v>4490</v>
      </c>
    </row>
    <row r="249" spans="1:38" x14ac:dyDescent="0.3">
      <c r="A24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9" s="25">
        <f ca="1">SUM((TODAY())-Table2[[#This Row],[PO Date]])</f>
        <v>29</v>
      </c>
      <c r="C249" s="25" t="str">
        <f>Table2[[#This Row],[Trim Trk: ]]</f>
        <v>36953</v>
      </c>
      <c r="D249" s="228" t="str">
        <f>CONCATENATE(Table2[[#This Row],[First Name]]," ",Table2[[#This Row],[Last name]])</f>
        <v>WYATT VANDEVELDE</v>
      </c>
      <c r="E249" s="229" t="str">
        <f>IFERROR(VLOOKUP(Table2[[#This Row],[Rental under Name: ]], 'TPMS-Auto'!C:G,5,0),"RESEARCH!!")</f>
        <v>WVANDEV</v>
      </c>
      <c r="F249" s="228" t="str">
        <f>IFERROR(VLOOKUP(Table2[[#This Row],[Trim Trk: ]],'TPMS-Auto'!A:C, 3, 0), "Not assigned in TPMS!!")</f>
        <v>WYATT VANDEVELDE</v>
      </c>
      <c r="G249" s="229" t="str">
        <f>IFERROR(VLOOKUP(Table2[[#This Row],[Trim Trk: ]],'TPMS-Auto'!A:G, 7, 0), "Not assigned in TPMS!!")</f>
        <v>WVANDEV</v>
      </c>
      <c r="H249" s="69" t="str">
        <f>IFERROR(VLOOKUP(Table2[[#This Row],[Trim Trk: ]],'TPMS-Auto'!A:Y, 25, 0), "Not assigned in TPMS!!")</f>
        <v>Not on HR File</v>
      </c>
      <c r="I2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49" s="229" t="str">
        <f>IF(N249=N248, "Yes", "No")</f>
        <v>No</v>
      </c>
      <c r="K249" s="229" t="str">
        <f>IFERROR(VLOOKUP(Table2[[#This Row],[Trim Trk: ]], Enterprise!A:AL, 25, 0),"NotonEnterpriseReporting")</f>
        <v>NotonEnterpriseReporting</v>
      </c>
      <c r="L249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249" s="229" t="str">
        <f>IF(Table2[[#This Row],[Rental Vendor]]="ENTERPRISE RENT-A-CAR INC.", "Enterprise", IF(Table2[[#This Row],[Rental Vendor]]="ENTERPRISE TOLLS/TOLL CHARGES", "Enterprise", "NotEnterprise"))</f>
        <v>NotEnterprise</v>
      </c>
      <c r="N249" s="228" t="str">
        <f>LEFT(Table2[[#This Row],[Vehicle Number]],5)</f>
        <v>36953</v>
      </c>
      <c r="O249" s="166" t="s">
        <v>209</v>
      </c>
      <c r="P249" s="166" t="s">
        <v>3798</v>
      </c>
      <c r="Q249" s="166" t="s">
        <v>3726</v>
      </c>
      <c r="R249" s="166" t="s">
        <v>3801</v>
      </c>
      <c r="S249" s="166" t="s">
        <v>3802</v>
      </c>
      <c r="T249" s="166" t="s">
        <v>3803</v>
      </c>
      <c r="U249" s="166" t="s">
        <v>3800</v>
      </c>
      <c r="V249" s="166" t="s">
        <v>3804</v>
      </c>
      <c r="W249" s="166" t="s">
        <v>250</v>
      </c>
      <c r="X249" s="167">
        <v>115867666</v>
      </c>
      <c r="Y249" s="167">
        <v>116564240</v>
      </c>
      <c r="Z249" s="168">
        <v>46057</v>
      </c>
      <c r="AA249" s="166" t="s">
        <v>3730</v>
      </c>
      <c r="AB249" s="166" t="s">
        <v>3731</v>
      </c>
      <c r="AC249" s="166" t="s">
        <v>3732</v>
      </c>
      <c r="AD249" s="169">
        <v>1652</v>
      </c>
      <c r="AE249" s="170">
        <v>28</v>
      </c>
      <c r="AF249" s="169">
        <v>59</v>
      </c>
      <c r="AG249" s="166" t="s">
        <v>3733</v>
      </c>
      <c r="AH249" s="166"/>
      <c r="AI249" s="166"/>
      <c r="AJ249" s="166"/>
      <c r="AK249" s="166"/>
      <c r="AL249" s="166"/>
    </row>
    <row r="250" spans="1:38" x14ac:dyDescent="0.3">
      <c r="A25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0" s="25">
        <f ca="1">SUM((TODAY())-Table2[[#This Row],[PO Date]])</f>
        <v>127</v>
      </c>
      <c r="C250" s="25" t="str">
        <f>Table2[[#This Row],[Trim Trk: ]]</f>
        <v>36966</v>
      </c>
      <c r="D250" s="228" t="str">
        <f>CONCATENATE(Table2[[#This Row],[First Name]]," ",Table2[[#This Row],[Last name]])</f>
        <v>CHRISTOPHE BENDER</v>
      </c>
      <c r="E250" s="229" t="str">
        <f>IFERROR(VLOOKUP(Table2[[#This Row],[Rental under Name: ]], 'TPMS-Auto'!C:G,5,0),"RESEARCH!!")</f>
        <v>RESEARCH!!</v>
      </c>
      <c r="F250" s="228" t="str">
        <f>IFERROR(VLOOKUP(Table2[[#This Row],[Trim Trk: ]],'TPMS-Auto'!A:C, 3, 0), "Not assigned in TPMS!!")</f>
        <v>CHRISTOPHER BENDER</v>
      </c>
      <c r="G250" s="229" t="str">
        <f>IFERROR(VLOOKUP(Table2[[#This Row],[Trim Trk: ]],'TPMS-Auto'!A:G, 7, 0), "Not assigned in TPMS!!")</f>
        <v>CBENDER</v>
      </c>
      <c r="H250" s="69" t="str">
        <f>IFERROR(VLOOKUP(Table2[[#This Row],[Trim Trk: ]],'TPMS-Auto'!A:Y, 25, 0), "Not assigned in TPMS!!")</f>
        <v>215 MICKEY BLVD</v>
      </c>
      <c r="I2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0" s="229" t="str">
        <f>IF(N250=N249, "Yes", "No")</f>
        <v>No</v>
      </c>
      <c r="K250" s="229" t="str">
        <f>IFERROR(VLOOKUP(Table2[[#This Row],[Trim Trk: ]], Enterprise!A:AL, 25, 0),"NotonEnterpriseReporting")</f>
        <v>OPEN</v>
      </c>
      <c r="L25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0" s="229" t="str">
        <f>IF(Table2[[#This Row],[Rental Vendor]]="ENTERPRISE RENT-A-CAR INC.", "Enterprise", IF(Table2[[#This Row],[Rental Vendor]]="ENTERPRISE TOLLS/TOLL CHARGES", "Enterprise", "NotEnterprise"))</f>
        <v>Enterprise</v>
      </c>
      <c r="N250" s="228" t="str">
        <f>LEFT(Table2[[#This Row],[Vehicle Number]],5)</f>
        <v>36966</v>
      </c>
      <c r="O250" s="166" t="s">
        <v>209</v>
      </c>
      <c r="P250" s="166" t="s">
        <v>1984</v>
      </c>
      <c r="Q250" s="166" t="s">
        <v>3751</v>
      </c>
      <c r="R250" s="166" t="s">
        <v>4001</v>
      </c>
      <c r="S250" s="166" t="s">
        <v>4491</v>
      </c>
      <c r="T250" s="166" t="s">
        <v>4492</v>
      </c>
      <c r="U250" s="166" t="s">
        <v>4493</v>
      </c>
      <c r="V250" s="166" t="s">
        <v>4494</v>
      </c>
      <c r="W250" s="166" t="s">
        <v>1502</v>
      </c>
      <c r="X250" s="167">
        <v>114482957</v>
      </c>
      <c r="Y250" s="167">
        <v>114806342</v>
      </c>
      <c r="Z250" s="168">
        <v>45959</v>
      </c>
      <c r="AA250" s="166" t="s">
        <v>3730</v>
      </c>
      <c r="AB250" s="166" t="s">
        <v>3731</v>
      </c>
      <c r="AC250" s="166" t="s">
        <v>3732</v>
      </c>
      <c r="AD250" s="169">
        <v>560</v>
      </c>
      <c r="AE250" s="170">
        <v>7</v>
      </c>
      <c r="AF250" s="169">
        <v>80</v>
      </c>
      <c r="AG250" s="166" t="s">
        <v>3854</v>
      </c>
      <c r="AH250" s="166"/>
      <c r="AI250" s="166"/>
      <c r="AJ250" s="166"/>
      <c r="AK250" s="166"/>
      <c r="AL250" s="166"/>
    </row>
    <row r="251" spans="1:38" x14ac:dyDescent="0.3">
      <c r="A25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1" s="25">
        <f ca="1">SUM((TODAY())-Table2[[#This Row],[PO Date]])</f>
        <v>2</v>
      </c>
      <c r="C251" s="25" t="str">
        <f>Table2[[#This Row],[Trim Trk: ]]</f>
        <v>36966</v>
      </c>
      <c r="D251" s="228" t="str">
        <f>CONCATENATE(Table2[[#This Row],[First Name]]," ",Table2[[#This Row],[Last name]])</f>
        <v>CHRISTOPHE BENDER</v>
      </c>
      <c r="E251" s="229" t="str">
        <f>IFERROR(VLOOKUP(Table2[[#This Row],[Rental under Name: ]], 'TPMS-Auto'!C:G,5,0),"RESEARCH!!")</f>
        <v>RESEARCH!!</v>
      </c>
      <c r="F251" s="228" t="str">
        <f>IFERROR(VLOOKUP(Table2[[#This Row],[Trim Trk: ]],'TPMS-Auto'!A:C, 3, 0), "Not assigned in TPMS!!")</f>
        <v>CHRISTOPHER BENDER</v>
      </c>
      <c r="G251" s="229" t="str">
        <f>IFERROR(VLOOKUP(Table2[[#This Row],[Trim Trk: ]],'TPMS-Auto'!A:G, 7, 0), "Not assigned in TPMS!!")</f>
        <v>CBENDER</v>
      </c>
      <c r="H251" s="69" t="str">
        <f>IFERROR(VLOOKUP(Table2[[#This Row],[Trim Trk: ]],'TPMS-Auto'!A:Y, 25, 0), "Not assigned in TPMS!!")</f>
        <v>215 MICKEY BLVD</v>
      </c>
      <c r="I2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1" s="229" t="str">
        <f>IF(N251=N250, "Yes", "No")</f>
        <v>Yes</v>
      </c>
      <c r="K251" s="229" t="str">
        <f>IFERROR(VLOOKUP(Table2[[#This Row],[Trim Trk: ]], Enterprise!A:AL, 25, 0),"NotonEnterpriseReporting")</f>
        <v>OPEN</v>
      </c>
      <c r="L25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1" s="229" t="str">
        <f>IF(Table2[[#This Row],[Rental Vendor]]="ENTERPRISE RENT-A-CAR INC.", "Enterprise", IF(Table2[[#This Row],[Rental Vendor]]="ENTERPRISE TOLLS/TOLL CHARGES", "Enterprise", "NotEnterprise"))</f>
        <v>Enterprise</v>
      </c>
      <c r="N251" s="228" t="str">
        <f>LEFT(Table2[[#This Row],[Vehicle Number]],5)</f>
        <v>36966</v>
      </c>
      <c r="O251" s="166" t="s">
        <v>209</v>
      </c>
      <c r="P251" s="166" t="s">
        <v>1984</v>
      </c>
      <c r="Q251" s="166" t="s">
        <v>3751</v>
      </c>
      <c r="R251" s="166" t="s">
        <v>4001</v>
      </c>
      <c r="S251" s="166" t="s">
        <v>4491</v>
      </c>
      <c r="T251" s="166" t="s">
        <v>4492</v>
      </c>
      <c r="U251" s="166" t="s">
        <v>4493</v>
      </c>
      <c r="V251" s="166" t="s">
        <v>4494</v>
      </c>
      <c r="W251" s="166" t="s">
        <v>1502</v>
      </c>
      <c r="X251" s="167">
        <v>116653262</v>
      </c>
      <c r="Y251" s="167">
        <v>117034685</v>
      </c>
      <c r="Z251" s="168">
        <v>46084</v>
      </c>
      <c r="AA251" s="166" t="s">
        <v>3730</v>
      </c>
      <c r="AB251" s="166" t="s">
        <v>3731</v>
      </c>
      <c r="AC251" s="166" t="s">
        <v>3732</v>
      </c>
      <c r="AD251" s="169">
        <v>527.03</v>
      </c>
      <c r="AE251" s="170">
        <v>7</v>
      </c>
      <c r="AF251" s="169">
        <v>75.290000000000006</v>
      </c>
      <c r="AG251" s="166" t="s">
        <v>3854</v>
      </c>
      <c r="AH251" s="166"/>
      <c r="AI251" s="166"/>
      <c r="AJ251" s="166"/>
      <c r="AK251" s="166"/>
      <c r="AL251" s="166"/>
    </row>
    <row r="252" spans="1:38" x14ac:dyDescent="0.3">
      <c r="A25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2" s="25">
        <f ca="1">SUM((TODAY())-Table2[[#This Row],[PO Date]])</f>
        <v>16</v>
      </c>
      <c r="C252" s="25" t="str">
        <f>Table2[[#This Row],[Trim Trk: ]]</f>
        <v>36967</v>
      </c>
      <c r="D252" s="228" t="str">
        <f>CONCATENATE(Table2[[#This Row],[First Name]]," ",Table2[[#This Row],[Last name]])</f>
        <v>KOSSIVI EDOH</v>
      </c>
      <c r="E252" s="229" t="str">
        <f>IFERROR(VLOOKUP(Table2[[#This Row],[Rental under Name: ]], 'TPMS-Auto'!C:G,5,0),"RESEARCH!!")</f>
        <v>KEDOH</v>
      </c>
      <c r="F252" s="228" t="str">
        <f>IFERROR(VLOOKUP(Table2[[#This Row],[Trim Trk: ]],'TPMS-Auto'!A:C, 3, 0), "Not assigned in TPMS!!")</f>
        <v>KOSSIVI EDOH</v>
      </c>
      <c r="G252" s="229" t="str">
        <f>IFERROR(VLOOKUP(Table2[[#This Row],[Trim Trk: ]],'TPMS-Auto'!A:G, 7, 0), "Not assigned in TPMS!!")</f>
        <v>KEDOH</v>
      </c>
      <c r="H252" s="69" t="str">
        <f>IFERROR(VLOOKUP(Table2[[#This Row],[Trim Trk: ]],'TPMS-Auto'!A:Y, 25, 0), "Not assigned in TPMS!!")</f>
        <v>9154 WEBER ST</v>
      </c>
      <c r="I2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2" s="229" t="str">
        <f>IF(N252=N251, "Yes", "No")</f>
        <v>No</v>
      </c>
      <c r="K252" s="229" t="str">
        <f>IFERROR(VLOOKUP(Table2[[#This Row],[Trim Trk: ]], Enterprise!A:AL, 25, 0),"NotonEnterpriseReporting")</f>
        <v>OPEN</v>
      </c>
      <c r="L25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2" s="229" t="str">
        <f>IF(Table2[[#This Row],[Rental Vendor]]="ENTERPRISE RENT-A-CAR INC.", "Enterprise", IF(Table2[[#This Row],[Rental Vendor]]="ENTERPRISE TOLLS/TOLL CHARGES", "Enterprise", "NotEnterprise"))</f>
        <v>Enterprise</v>
      </c>
      <c r="N252" s="228" t="str">
        <f>LEFT(Table2[[#This Row],[Vehicle Number]],5)</f>
        <v>36967</v>
      </c>
      <c r="O252" s="166" t="s">
        <v>209</v>
      </c>
      <c r="P252" s="166" t="s">
        <v>3459</v>
      </c>
      <c r="Q252" s="166" t="s">
        <v>3751</v>
      </c>
      <c r="R252" s="166" t="s">
        <v>4077</v>
      </c>
      <c r="S252" s="166" t="s">
        <v>4495</v>
      </c>
      <c r="T252" s="166" t="s">
        <v>4496</v>
      </c>
      <c r="U252" s="166" t="s">
        <v>3461</v>
      </c>
      <c r="V252" s="166" t="s">
        <v>2134</v>
      </c>
      <c r="W252" s="166" t="s">
        <v>2135</v>
      </c>
      <c r="X252" s="167">
        <v>116402813</v>
      </c>
      <c r="Y252" s="167">
        <v>116760188</v>
      </c>
      <c r="Z252" s="168">
        <v>46070</v>
      </c>
      <c r="AA252" s="166" t="s">
        <v>3730</v>
      </c>
      <c r="AB252" s="166" t="s">
        <v>3731</v>
      </c>
      <c r="AC252" s="166" t="s">
        <v>3732</v>
      </c>
      <c r="AD252" s="169">
        <v>195</v>
      </c>
      <c r="AE252" s="170">
        <v>3</v>
      </c>
      <c r="AF252" s="169">
        <v>65</v>
      </c>
      <c r="AG252" s="166" t="s">
        <v>3854</v>
      </c>
      <c r="AH252" s="166" t="s">
        <v>4497</v>
      </c>
      <c r="AI252" s="166" t="s">
        <v>4498</v>
      </c>
      <c r="AJ252" s="166" t="s">
        <v>2134</v>
      </c>
      <c r="AK252" s="166" t="s">
        <v>2135</v>
      </c>
      <c r="AL252" s="166" t="s">
        <v>4499</v>
      </c>
    </row>
    <row r="253" spans="1:38" x14ac:dyDescent="0.3">
      <c r="A25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3" s="25">
        <f ca="1">SUM((TODAY())-Table2[[#This Row],[PO Date]])</f>
        <v>114</v>
      </c>
      <c r="C253" s="25" t="str">
        <f>Table2[[#This Row],[Trim Trk: ]]</f>
        <v>37039</v>
      </c>
      <c r="D253" s="228" t="str">
        <f>CONCATENATE(Table2[[#This Row],[First Name]]," ",Table2[[#This Row],[Last name]])</f>
        <v>TRON PERRY</v>
      </c>
      <c r="E253" s="229" t="str">
        <f>IFERROR(VLOOKUP(Table2[[#This Row],[Rental under Name: ]], 'TPMS-Auto'!C:G,5,0),"RESEARCH!!")</f>
        <v>TPERRY</v>
      </c>
      <c r="F253" s="228" t="str">
        <f>IFERROR(VLOOKUP(Table2[[#This Row],[Trim Trk: ]],'TPMS-Auto'!A:C, 3, 0), "Not assigned in TPMS!!")</f>
        <v>TRON PERRY</v>
      </c>
      <c r="G253" s="229" t="str">
        <f>IFERROR(VLOOKUP(Table2[[#This Row],[Trim Trk: ]],'TPMS-Auto'!A:G, 7, 0), "Not assigned in TPMS!!")</f>
        <v>TPERRY</v>
      </c>
      <c r="H253" s="69" t="str">
        <f>IFERROR(VLOOKUP(Table2[[#This Row],[Trim Trk: ]],'TPMS-Auto'!A:Y, 25, 0), "Not assigned in TPMS!!")</f>
        <v>1411 BLYTHEWOOD LN</v>
      </c>
      <c r="I2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3" s="229" t="str">
        <f>IF(N253=N252, "Yes", "No")</f>
        <v>No</v>
      </c>
      <c r="K253" s="229" t="str">
        <f>IFERROR(VLOOKUP(Table2[[#This Row],[Trim Trk: ]], Enterprise!A:AL, 25, 0),"NotonEnterpriseReporting")</f>
        <v>NotonEnterpriseReporting</v>
      </c>
      <c r="L25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3" s="229" t="str">
        <f>IF(Table2[[#This Row],[Rental Vendor]]="ENTERPRISE RENT-A-CAR INC.", "Enterprise", IF(Table2[[#This Row],[Rental Vendor]]="ENTERPRISE TOLLS/TOLL CHARGES", "Enterprise", "NotEnterprise"))</f>
        <v>Enterprise</v>
      </c>
      <c r="N253" s="228" t="str">
        <f>LEFT(Table2[[#This Row],[Vehicle Number]],5)</f>
        <v>37039</v>
      </c>
      <c r="O253" s="166" t="s">
        <v>209</v>
      </c>
      <c r="P253" s="166" t="s">
        <v>4502</v>
      </c>
      <c r="Q253" s="166" t="s">
        <v>3726</v>
      </c>
      <c r="R253" s="166" t="s">
        <v>3859</v>
      </c>
      <c r="S253" s="166" t="s">
        <v>4503</v>
      </c>
      <c r="T253" s="166" t="s">
        <v>4504</v>
      </c>
      <c r="U253" s="166" t="s">
        <v>4505</v>
      </c>
      <c r="V253" s="166" t="s">
        <v>848</v>
      </c>
      <c r="W253" s="166" t="s">
        <v>328</v>
      </c>
      <c r="X253" s="167">
        <v>114694933</v>
      </c>
      <c r="Y253" s="167">
        <v>115018272</v>
      </c>
      <c r="Z253" s="168">
        <v>45972</v>
      </c>
      <c r="AA253" s="166" t="s">
        <v>3730</v>
      </c>
      <c r="AB253" s="166" t="s">
        <v>3731</v>
      </c>
      <c r="AC253" s="166" t="s">
        <v>3732</v>
      </c>
      <c r="AD253" s="169">
        <v>112</v>
      </c>
      <c r="AE253" s="170">
        <v>2</v>
      </c>
      <c r="AF253" s="169">
        <v>56</v>
      </c>
      <c r="AG253" s="166" t="s">
        <v>3854</v>
      </c>
      <c r="AH253" s="166" t="s">
        <v>4506</v>
      </c>
      <c r="AI253" s="166" t="s">
        <v>4507</v>
      </c>
      <c r="AJ253" s="166" t="s">
        <v>848</v>
      </c>
      <c r="AK253" s="166" t="s">
        <v>328</v>
      </c>
      <c r="AL253" s="166" t="s">
        <v>4508</v>
      </c>
    </row>
    <row r="254" spans="1:38" x14ac:dyDescent="0.3">
      <c r="A25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4" s="25">
        <f ca="1">SUM((TODAY())-Table2[[#This Row],[PO Date]])</f>
        <v>160</v>
      </c>
      <c r="C254" s="25" t="str">
        <f>Table2[[#This Row],[Trim Trk: ]]</f>
        <v>37051</v>
      </c>
      <c r="D254" s="228" t="str">
        <f>CONCATENATE(Table2[[#This Row],[First Name]]," ",Table2[[#This Row],[Last name]])</f>
        <v>DAVID HANSEN</v>
      </c>
      <c r="E254" s="229" t="str">
        <f>IFERROR(VLOOKUP(Table2[[#This Row],[Rental under Name: ]], 'TPMS-Auto'!C:G,5,0),"RESEARCH!!")</f>
        <v>DHANSE9</v>
      </c>
      <c r="F254" s="228" t="str">
        <f>IFERROR(VLOOKUP(Table2[[#This Row],[Trim Trk: ]],'TPMS-Auto'!A:C, 3, 0), "Not assigned in TPMS!!")</f>
        <v>DAVID HANSEN</v>
      </c>
      <c r="G254" s="229" t="str">
        <f>IFERROR(VLOOKUP(Table2[[#This Row],[Trim Trk: ]],'TPMS-Auto'!A:G, 7, 0), "Not assigned in TPMS!!")</f>
        <v>DHANSE9</v>
      </c>
      <c r="H254" s="69" t="str">
        <f>IFERROR(VLOOKUP(Table2[[#This Row],[Trim Trk: ]],'TPMS-Auto'!A:Y, 25, 0), "Not assigned in TPMS!!")</f>
        <v>1060 Goode Rd</v>
      </c>
      <c r="I2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4" s="229" t="str">
        <f>IF(N254=N253, "Yes", "No")</f>
        <v>No</v>
      </c>
      <c r="K254" s="229" t="str">
        <f>IFERROR(VLOOKUP(Table2[[#This Row],[Trim Trk: ]], Enterprise!A:AL, 25, 0),"NotonEnterpriseReporting")</f>
        <v>NotonEnterpriseReporting</v>
      </c>
      <c r="L25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4" s="229" t="str">
        <f>IF(Table2[[#This Row],[Rental Vendor]]="ENTERPRISE RENT-A-CAR INC.", "Enterprise", IF(Table2[[#This Row],[Rental Vendor]]="ENTERPRISE TOLLS/TOLL CHARGES", "Enterprise", "NotEnterprise"))</f>
        <v>Enterprise</v>
      </c>
      <c r="N254" s="228" t="str">
        <f>LEFT(Table2[[#This Row],[Vehicle Number]],5)</f>
        <v>37051</v>
      </c>
      <c r="O254" s="166" t="s">
        <v>209</v>
      </c>
      <c r="P254" s="166" t="s">
        <v>4509</v>
      </c>
      <c r="Q254" s="166" t="s">
        <v>3751</v>
      </c>
      <c r="R254" s="166" t="s">
        <v>3859</v>
      </c>
      <c r="S254" s="166" t="s">
        <v>4292</v>
      </c>
      <c r="T254" s="166" t="s">
        <v>4510</v>
      </c>
      <c r="U254" s="166" t="s">
        <v>4511</v>
      </c>
      <c r="V254" s="166" t="s">
        <v>4512</v>
      </c>
      <c r="W254" s="166" t="s">
        <v>328</v>
      </c>
      <c r="X254" s="167">
        <v>112724429</v>
      </c>
      <c r="Y254" s="167">
        <v>114269197</v>
      </c>
      <c r="Z254" s="168">
        <v>45926</v>
      </c>
      <c r="AA254" s="166" t="s">
        <v>3730</v>
      </c>
      <c r="AB254" s="166" t="s">
        <v>3731</v>
      </c>
      <c r="AC254" s="166" t="s">
        <v>3732</v>
      </c>
      <c r="AD254" s="169">
        <v>476</v>
      </c>
      <c r="AE254" s="170">
        <v>7</v>
      </c>
      <c r="AF254" s="169">
        <v>68</v>
      </c>
      <c r="AG254" s="166" t="s">
        <v>3854</v>
      </c>
      <c r="AH254" s="166" t="s">
        <v>4513</v>
      </c>
      <c r="AI254" s="166" t="s">
        <v>4514</v>
      </c>
      <c r="AJ254" s="166" t="s">
        <v>4512</v>
      </c>
      <c r="AK254" s="166" t="s">
        <v>328</v>
      </c>
      <c r="AL254" s="166" t="s">
        <v>4515</v>
      </c>
    </row>
    <row r="255" spans="1:38" x14ac:dyDescent="0.3">
      <c r="A25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55" s="25">
        <f ca="1">SUM((TODAY())-Table2[[#This Row],[PO Date]])</f>
        <v>22</v>
      </c>
      <c r="C255" s="25" t="str">
        <f>Table2[[#This Row],[Trim Trk: ]]</f>
        <v>37104</v>
      </c>
      <c r="D255" s="228" t="str">
        <f>CONCATENATE(Table2[[#This Row],[First Name]]," ",Table2[[#This Row],[Last name]])</f>
        <v>JESTAVIAN TURNER</v>
      </c>
      <c r="E255" s="229" t="str">
        <f>IFERROR(VLOOKUP(Table2[[#This Row],[Rental under Name: ]], 'TPMS-Auto'!C:G,5,0),"RESEARCH!!")</f>
        <v>JTURNER</v>
      </c>
      <c r="F255" s="228" t="str">
        <f>IFERROR(VLOOKUP(Table2[[#This Row],[Trim Trk: ]],'TPMS-Auto'!A:C, 3, 0), "Not assigned in TPMS!!")</f>
        <v>JESTAVIAN TURNER</v>
      </c>
      <c r="G255" s="229" t="str">
        <f>IFERROR(VLOOKUP(Table2[[#This Row],[Trim Trk: ]],'TPMS-Auto'!A:G, 7, 0), "Not assigned in TPMS!!")</f>
        <v>JTURNER</v>
      </c>
      <c r="H255" s="69" t="str">
        <f>IFERROR(VLOOKUP(Table2[[#This Row],[Trim Trk: ]],'TPMS-Auto'!A:Y, 25, 0), "Not assigned in TPMS!!")</f>
        <v>10460 W 44TH AVE</v>
      </c>
      <c r="I2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5" s="229" t="str">
        <f>IF(N255=N254, "Yes", "No")</f>
        <v>No</v>
      </c>
      <c r="K255" s="229" t="str">
        <f>IFERROR(VLOOKUP(Table2[[#This Row],[Trim Trk: ]], Enterprise!A:AL, 25, 0),"NotonEnterpriseReporting")</f>
        <v>PENDED</v>
      </c>
      <c r="L255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55" s="229" t="str">
        <f>IF(Table2[[#This Row],[Rental Vendor]]="ENTERPRISE RENT-A-CAR INC.", "Enterprise", IF(Table2[[#This Row],[Rental Vendor]]="ENTERPRISE TOLLS/TOLL CHARGES", "Enterprise", "NotEnterprise"))</f>
        <v>Enterprise</v>
      </c>
      <c r="N255" s="228" t="str">
        <f>LEFT(Table2[[#This Row],[Vehicle Number]],5)</f>
        <v>37104</v>
      </c>
      <c r="O255" s="166" t="s">
        <v>209</v>
      </c>
      <c r="P255" s="166" t="s">
        <v>3158</v>
      </c>
      <c r="Q255" s="166" t="s">
        <v>3726</v>
      </c>
      <c r="R255" s="166" t="s">
        <v>4016</v>
      </c>
      <c r="S255" s="166" t="s">
        <v>4516</v>
      </c>
      <c r="T255" s="166" t="s">
        <v>4517</v>
      </c>
      <c r="U255" s="166" t="s">
        <v>3160</v>
      </c>
      <c r="V255" s="166" t="s">
        <v>4518</v>
      </c>
      <c r="W255" s="166" t="s">
        <v>760</v>
      </c>
      <c r="X255" s="167">
        <v>116331808</v>
      </c>
      <c r="Y255" s="167">
        <v>116680268</v>
      </c>
      <c r="Z255" s="168">
        <v>46064</v>
      </c>
      <c r="AA255" s="166" t="s">
        <v>3730</v>
      </c>
      <c r="AB255" s="166" t="s">
        <v>3731</v>
      </c>
      <c r="AC255" s="166" t="s">
        <v>3732</v>
      </c>
      <c r="AD255" s="169">
        <v>490</v>
      </c>
      <c r="AE255" s="170">
        <v>14</v>
      </c>
      <c r="AF255" s="169">
        <v>35</v>
      </c>
      <c r="AG255" s="166" t="s">
        <v>3854</v>
      </c>
      <c r="AH255" s="166"/>
      <c r="AI255" s="166"/>
      <c r="AJ255" s="166"/>
      <c r="AK255" s="166"/>
      <c r="AL255" s="166"/>
    </row>
    <row r="256" spans="1:38" x14ac:dyDescent="0.3">
      <c r="A2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6" s="25">
        <f ca="1">SUM((TODAY())-Table2[[#This Row],[PO Date]])</f>
        <v>121</v>
      </c>
      <c r="C256" s="25" t="str">
        <f>Table2[[#This Row],[Trim Trk: ]]</f>
        <v>37110</v>
      </c>
      <c r="D256" s="228" t="str">
        <f>CONCATENATE(Table2[[#This Row],[First Name]]," ",Table2[[#This Row],[Last name]])</f>
        <v>AUGUSTE KELLAM</v>
      </c>
      <c r="E256" s="229" t="str">
        <f>IFERROR(VLOOKUP(Table2[[#This Row],[Rental under Name: ]], 'TPMS-Auto'!C:G,5,0),"RESEARCH!!")</f>
        <v>RESEARCH!!</v>
      </c>
      <c r="F256" s="228" t="str">
        <f>IFERROR(VLOOKUP(Table2[[#This Row],[Trim Trk: ]],'TPMS-Auto'!A:C, 3, 0), "Not assigned in TPMS!!")</f>
        <v>Not assigned in TPMS!!</v>
      </c>
      <c r="G256" s="229" t="str">
        <f>IFERROR(VLOOKUP(Table2[[#This Row],[Trim Trk: ]],'TPMS-Auto'!A:G, 7, 0), "Not assigned in TPMS!!")</f>
        <v>Not assigned in TPMS!!</v>
      </c>
      <c r="H256" s="69" t="str">
        <f>IFERROR(VLOOKUP(Table2[[#This Row],[Trim Trk: ]],'TPMS-Auto'!A:Y, 25, 0), "Not assigned in TPMS!!")</f>
        <v>Not assigned in TPMS!!</v>
      </c>
      <c r="I2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6" s="229" t="str">
        <f>IF(N256=N255, "Yes", "No")</f>
        <v>No</v>
      </c>
      <c r="K256" s="229" t="str">
        <f>IFERROR(VLOOKUP(Table2[[#This Row],[Trim Trk: ]], Enterprise!A:AL, 25, 0),"NotonEnterpriseReporting")</f>
        <v>NotonEnterpriseReporting</v>
      </c>
      <c r="L25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6" s="229" t="str">
        <f>IF(Table2[[#This Row],[Rental Vendor]]="ENTERPRISE RENT-A-CAR INC.", "Enterprise", IF(Table2[[#This Row],[Rental Vendor]]="ENTERPRISE TOLLS/TOLL CHARGES", "Enterprise", "NotEnterprise"))</f>
        <v>Enterprise</v>
      </c>
      <c r="N256" s="228" t="str">
        <f>LEFT(Table2[[#This Row],[Vehicle Number]],5)</f>
        <v>37110</v>
      </c>
      <c r="O256" s="166" t="s">
        <v>209</v>
      </c>
      <c r="P256" s="166" t="s">
        <v>4519</v>
      </c>
      <c r="Q256" s="166" t="s">
        <v>3751</v>
      </c>
      <c r="R256" s="166" t="s">
        <v>4016</v>
      </c>
      <c r="S256" s="166" t="s">
        <v>4520</v>
      </c>
      <c r="T256" s="166" t="s">
        <v>4521</v>
      </c>
      <c r="U256" s="166" t="s">
        <v>4522</v>
      </c>
      <c r="V256" s="166" t="s">
        <v>4523</v>
      </c>
      <c r="W256" s="166" t="s">
        <v>760</v>
      </c>
      <c r="X256" s="167">
        <v>114585709</v>
      </c>
      <c r="Y256" s="167">
        <v>114905897</v>
      </c>
      <c r="Z256" s="168">
        <v>45965</v>
      </c>
      <c r="AA256" s="166" t="s">
        <v>3730</v>
      </c>
      <c r="AB256" s="166" t="s">
        <v>3731</v>
      </c>
      <c r="AC256" s="166" t="s">
        <v>3732</v>
      </c>
      <c r="AD256" s="169">
        <v>525</v>
      </c>
      <c r="AE256" s="170">
        <v>7</v>
      </c>
      <c r="AF256" s="169">
        <v>75</v>
      </c>
      <c r="AG256" s="166" t="s">
        <v>3854</v>
      </c>
      <c r="AH256" s="166"/>
      <c r="AI256" s="166"/>
      <c r="AJ256" s="166"/>
      <c r="AK256" s="166"/>
      <c r="AL256" s="166"/>
    </row>
    <row r="257" spans="1:38" x14ac:dyDescent="0.3">
      <c r="A25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7" s="25">
        <f ca="1">SUM((TODAY())-Table2[[#This Row],[PO Date]])</f>
        <v>66</v>
      </c>
      <c r="C257" s="25" t="str">
        <f>Table2[[#This Row],[Trim Trk: ]]</f>
        <v>37131</v>
      </c>
      <c r="D257" s="228" t="str">
        <f>CONCATENATE(Table2[[#This Row],[First Name]]," ",Table2[[#This Row],[Last name]])</f>
        <v>JAYDIP PATEL</v>
      </c>
      <c r="E257" s="229" t="str">
        <f>IFERROR(VLOOKUP(Table2[[#This Row],[Rental under Name: ]], 'TPMS-Auto'!C:G,5,0),"RESEARCH!!")</f>
        <v>JPATE19</v>
      </c>
      <c r="F257" s="228" t="str">
        <f>IFERROR(VLOOKUP(Table2[[#This Row],[Trim Trk: ]],'TPMS-Auto'!A:C, 3, 0), "Not assigned in TPMS!!")</f>
        <v>JAYDIP PATEL</v>
      </c>
      <c r="G257" s="229" t="str">
        <f>IFERROR(VLOOKUP(Table2[[#This Row],[Trim Trk: ]],'TPMS-Auto'!A:G, 7, 0), "Not assigned in TPMS!!")</f>
        <v>JPATE19</v>
      </c>
      <c r="H257" s="69" t="str">
        <f>IFERROR(VLOOKUP(Table2[[#This Row],[Trim Trk: ]],'TPMS-Auto'!A:Y, 25, 0), "Not assigned in TPMS!!")</f>
        <v>3419 rich radish rd</v>
      </c>
      <c r="I2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7" s="229" t="str">
        <f>IF(N257=N256, "Yes", "No")</f>
        <v>No</v>
      </c>
      <c r="K257" s="229" t="str">
        <f>IFERROR(VLOOKUP(Table2[[#This Row],[Trim Trk: ]], Enterprise!A:AL, 25, 0),"NotonEnterpriseReporting")</f>
        <v>OPEN</v>
      </c>
      <c r="L25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7" s="229" t="str">
        <f>IF(Table2[[#This Row],[Rental Vendor]]="ENTERPRISE RENT-A-CAR INC.", "Enterprise", IF(Table2[[#This Row],[Rental Vendor]]="ENTERPRISE TOLLS/TOLL CHARGES", "Enterprise", "NotEnterprise"))</f>
        <v>Enterprise</v>
      </c>
      <c r="N257" s="228" t="str">
        <f>LEFT(Table2[[#This Row],[Vehicle Number]],5)</f>
        <v>37131</v>
      </c>
      <c r="O257" s="166" t="s">
        <v>209</v>
      </c>
      <c r="P257" s="166" t="s">
        <v>3465</v>
      </c>
      <c r="Q257" s="166" t="s">
        <v>3751</v>
      </c>
      <c r="R257" s="166" t="s">
        <v>4135</v>
      </c>
      <c r="S257" s="166" t="s">
        <v>4524</v>
      </c>
      <c r="T257" s="166" t="s">
        <v>4525</v>
      </c>
      <c r="U257" s="166" t="s">
        <v>3467</v>
      </c>
      <c r="V257" s="166" t="s">
        <v>789</v>
      </c>
      <c r="W257" s="166" t="s">
        <v>279</v>
      </c>
      <c r="X257" s="167">
        <v>112591055</v>
      </c>
      <c r="Y257" s="167">
        <v>115798971</v>
      </c>
      <c r="Z257" s="168">
        <v>46020</v>
      </c>
      <c r="AA257" s="166" t="s">
        <v>3894</v>
      </c>
      <c r="AB257" s="166" t="s">
        <v>3895</v>
      </c>
      <c r="AC257" s="166" t="s">
        <v>3732</v>
      </c>
      <c r="AD257" s="169">
        <v>1</v>
      </c>
      <c r="AE257" s="170">
        <v>1</v>
      </c>
      <c r="AF257" s="169">
        <v>1</v>
      </c>
      <c r="AG257" s="166" t="s">
        <v>3896</v>
      </c>
      <c r="AH257" s="166"/>
      <c r="AI257" s="166"/>
      <c r="AJ257" s="166"/>
      <c r="AK257" s="166"/>
      <c r="AL257" s="166"/>
    </row>
    <row r="258" spans="1:38" x14ac:dyDescent="0.3">
      <c r="A25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8" s="25">
        <f ca="1">SUM((TODAY())-Table2[[#This Row],[PO Date]])</f>
        <v>15</v>
      </c>
      <c r="C258" s="25" t="str">
        <f>Table2[[#This Row],[Trim Trk: ]]</f>
        <v>37131</v>
      </c>
      <c r="D258" s="228" t="str">
        <f>CONCATENATE(Table2[[#This Row],[First Name]]," ",Table2[[#This Row],[Last name]])</f>
        <v>JAYDIP PATEL</v>
      </c>
      <c r="E258" s="229" t="str">
        <f>IFERROR(VLOOKUP(Table2[[#This Row],[Rental under Name: ]], 'TPMS-Auto'!C:G,5,0),"RESEARCH!!")</f>
        <v>JPATE19</v>
      </c>
      <c r="F258" s="228" t="str">
        <f>IFERROR(VLOOKUP(Table2[[#This Row],[Trim Trk: ]],'TPMS-Auto'!A:C, 3, 0), "Not assigned in TPMS!!")</f>
        <v>JAYDIP PATEL</v>
      </c>
      <c r="G258" s="229" t="str">
        <f>IFERROR(VLOOKUP(Table2[[#This Row],[Trim Trk: ]],'TPMS-Auto'!A:G, 7, 0), "Not assigned in TPMS!!")</f>
        <v>JPATE19</v>
      </c>
      <c r="H258" s="69" t="str">
        <f>IFERROR(VLOOKUP(Table2[[#This Row],[Trim Trk: ]],'TPMS-Auto'!A:Y, 25, 0), "Not assigned in TPMS!!")</f>
        <v>3419 rich radish rd</v>
      </c>
      <c r="I2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8" s="229" t="str">
        <f>IF(N258=N257, "Yes", "No")</f>
        <v>Yes</v>
      </c>
      <c r="K258" s="229" t="str">
        <f>IFERROR(VLOOKUP(Table2[[#This Row],[Trim Trk: ]], Enterprise!A:AL, 25, 0),"NotonEnterpriseReporting")</f>
        <v>OPEN</v>
      </c>
      <c r="L25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8" s="229" t="str">
        <f>IF(Table2[[#This Row],[Rental Vendor]]="ENTERPRISE RENT-A-CAR INC.", "Enterprise", IF(Table2[[#This Row],[Rental Vendor]]="ENTERPRISE TOLLS/TOLL CHARGES", "Enterprise", "NotEnterprise"))</f>
        <v>Enterprise</v>
      </c>
      <c r="N258" s="228" t="str">
        <f>LEFT(Table2[[#This Row],[Vehicle Number]],5)</f>
        <v>37131</v>
      </c>
      <c r="O258" s="166" t="s">
        <v>209</v>
      </c>
      <c r="P258" s="166" t="s">
        <v>3465</v>
      </c>
      <c r="Q258" s="166" t="s">
        <v>3751</v>
      </c>
      <c r="R258" s="166" t="s">
        <v>4135</v>
      </c>
      <c r="S258" s="166" t="s">
        <v>4524</v>
      </c>
      <c r="T258" s="166" t="s">
        <v>4525</v>
      </c>
      <c r="U258" s="166" t="s">
        <v>3467</v>
      </c>
      <c r="V258" s="166" t="s">
        <v>789</v>
      </c>
      <c r="W258" s="166" t="s">
        <v>279</v>
      </c>
      <c r="X258" s="167">
        <v>116433204</v>
      </c>
      <c r="Y258" s="167">
        <v>116784646</v>
      </c>
      <c r="Z258" s="168">
        <v>46071</v>
      </c>
      <c r="AA258" s="166" t="s">
        <v>3730</v>
      </c>
      <c r="AB258" s="166" t="s">
        <v>3731</v>
      </c>
      <c r="AC258" s="166" t="s">
        <v>3732</v>
      </c>
      <c r="AD258" s="169">
        <v>483</v>
      </c>
      <c r="AE258" s="170">
        <v>7</v>
      </c>
      <c r="AF258" s="169">
        <v>69</v>
      </c>
      <c r="AG258" s="166" t="s">
        <v>3854</v>
      </c>
      <c r="AH258" s="166"/>
      <c r="AI258" s="166"/>
      <c r="AJ258" s="166"/>
      <c r="AK258" s="166"/>
      <c r="AL258" s="166"/>
    </row>
    <row r="259" spans="1:38" x14ac:dyDescent="0.3">
      <c r="A25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9" s="25">
        <f ca="1">SUM((TODAY())-Table2[[#This Row],[PO Date]])</f>
        <v>174</v>
      </c>
      <c r="C259" s="25" t="str">
        <f>Table2[[#This Row],[Trim Trk: ]]</f>
        <v>37139</v>
      </c>
      <c r="D259" s="228" t="str">
        <f>CONCATENATE(Table2[[#This Row],[First Name]]," ",Table2[[#This Row],[Last name]])</f>
        <v>ANTHONY PARSON</v>
      </c>
      <c r="E259" s="229" t="str">
        <f>IFERROR(VLOOKUP(Table2[[#This Row],[Rental under Name: ]], 'TPMS-Auto'!C:G,5,0),"RESEARCH!!")</f>
        <v>APARSO0</v>
      </c>
      <c r="F259" s="228" t="str">
        <f>IFERROR(VLOOKUP(Table2[[#This Row],[Trim Trk: ]],'TPMS-Auto'!A:C, 3, 0), "Not assigned in TPMS!!")</f>
        <v>ANTHONY PARSON</v>
      </c>
      <c r="G259" s="229" t="str">
        <f>IFERROR(VLOOKUP(Table2[[#This Row],[Trim Trk: ]],'TPMS-Auto'!A:G, 7, 0), "Not assigned in TPMS!!")</f>
        <v>APARSO0</v>
      </c>
      <c r="H259" s="69" t="str">
        <f>IFERROR(VLOOKUP(Table2[[#This Row],[Trim Trk: ]],'TPMS-Auto'!A:Y, 25, 0), "Not assigned in TPMS!!")</f>
        <v>16971 Ms 46</v>
      </c>
      <c r="I2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9" s="229" t="str">
        <f>IF(N259=N258, "Yes", "No")</f>
        <v>No</v>
      </c>
      <c r="K259" s="229" t="str">
        <f>IFERROR(VLOOKUP(Table2[[#This Row],[Trim Trk: ]], Enterprise!A:AL, 25, 0),"NotonEnterpriseReporting")</f>
        <v>NotonEnterpriseReporting</v>
      </c>
      <c r="L25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9" s="229" t="str">
        <f>IF(Table2[[#This Row],[Rental Vendor]]="ENTERPRISE RENT-A-CAR INC.", "Enterprise", IF(Table2[[#This Row],[Rental Vendor]]="ENTERPRISE TOLLS/TOLL CHARGES", "Enterprise", "NotEnterprise"))</f>
        <v>Enterprise</v>
      </c>
      <c r="N259" s="228" t="str">
        <f>LEFT(Table2[[#This Row],[Vehicle Number]],5)</f>
        <v>37139</v>
      </c>
      <c r="O259" s="166" t="s">
        <v>209</v>
      </c>
      <c r="P259" s="166" t="s">
        <v>869</v>
      </c>
      <c r="Q259" s="166" t="s">
        <v>3751</v>
      </c>
      <c r="R259" s="166" t="s">
        <v>3787</v>
      </c>
      <c r="S259" s="166" t="s">
        <v>3920</v>
      </c>
      <c r="T259" s="166" t="s">
        <v>4526</v>
      </c>
      <c r="U259" s="166" t="s">
        <v>872</v>
      </c>
      <c r="V259" s="166" t="s">
        <v>4527</v>
      </c>
      <c r="W259" s="166" t="s">
        <v>477</v>
      </c>
      <c r="X259" s="167">
        <v>112506326</v>
      </c>
      <c r="Y259" s="167">
        <v>113990664</v>
      </c>
      <c r="Z259" s="168">
        <v>45912</v>
      </c>
      <c r="AA259" s="166" t="s">
        <v>3730</v>
      </c>
      <c r="AB259" s="166" t="s">
        <v>3731</v>
      </c>
      <c r="AC259" s="166" t="s">
        <v>3732</v>
      </c>
      <c r="AD259" s="169">
        <v>3570</v>
      </c>
      <c r="AE259" s="170">
        <v>42</v>
      </c>
      <c r="AF259" s="169">
        <v>85</v>
      </c>
      <c r="AG259" s="166" t="s">
        <v>3854</v>
      </c>
      <c r="AH259" s="166" t="s">
        <v>4528</v>
      </c>
      <c r="AI259" s="166" t="s">
        <v>4529</v>
      </c>
      <c r="AJ259" s="166" t="s">
        <v>1032</v>
      </c>
      <c r="AK259" s="166" t="s">
        <v>477</v>
      </c>
      <c r="AL259" s="166" t="s">
        <v>4530</v>
      </c>
    </row>
    <row r="260" spans="1:38" x14ac:dyDescent="0.3">
      <c r="A260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0" s="25">
        <f ca="1">SUM((TODAY())-Table2[[#This Row],[PO Date]])</f>
        <v>17</v>
      </c>
      <c r="C260" s="25" t="str">
        <f>Table2[[#This Row],[Trim Trk: ]]</f>
        <v>37149</v>
      </c>
      <c r="D260" s="228" t="str">
        <f>CONCATENATE(Table2[[#This Row],[First Name]]," ",Table2[[#This Row],[Last name]])</f>
        <v>TERRY RUSSELL</v>
      </c>
      <c r="E260" s="229" t="str">
        <f>IFERROR(VLOOKUP(Table2[[#This Row],[Rental under Name: ]], 'TPMS-Auto'!C:G,5,0),"RESEARCH!!")</f>
        <v>TRUSSE3</v>
      </c>
      <c r="F260" s="228" t="str">
        <f>IFERROR(VLOOKUP(Table2[[#This Row],[Trim Trk: ]],'TPMS-Auto'!A:C, 3, 0), "Not assigned in TPMS!!")</f>
        <v>TERRY RUSSELL</v>
      </c>
      <c r="G260" s="229" t="str">
        <f>IFERROR(VLOOKUP(Table2[[#This Row],[Trim Trk: ]],'TPMS-Auto'!A:G, 7, 0), "Not assigned in TPMS!!")</f>
        <v>TRUSSE3</v>
      </c>
      <c r="H260" s="69" t="str">
        <f>IFERROR(VLOOKUP(Table2[[#This Row],[Trim Trk: ]],'TPMS-Auto'!A:Y, 25, 0), "Not assigned in TPMS!!")</f>
        <v>Not on HR File</v>
      </c>
      <c r="I2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0" s="229" t="str">
        <f>IF(N260=N259, "Yes", "No")</f>
        <v>No</v>
      </c>
      <c r="K260" s="229" t="str">
        <f>IFERROR(VLOOKUP(Table2[[#This Row],[Trim Trk: ]], Enterprise!A:AL, 25, 0),"NotonEnterpriseReporting")</f>
        <v>OPEN</v>
      </c>
      <c r="L26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0" s="229" t="str">
        <f>IF(Table2[[#This Row],[Rental Vendor]]="ENTERPRISE RENT-A-CAR INC.", "Enterprise", IF(Table2[[#This Row],[Rental Vendor]]="ENTERPRISE TOLLS/TOLL CHARGES", "Enterprise", "NotEnterprise"))</f>
        <v>Enterprise</v>
      </c>
      <c r="N260" s="228" t="str">
        <f>LEFT(Table2[[#This Row],[Vehicle Number]],5)</f>
        <v>37149</v>
      </c>
      <c r="O260" s="166" t="s">
        <v>209</v>
      </c>
      <c r="P260" s="166" t="s">
        <v>3471</v>
      </c>
      <c r="Q260" s="166" t="s">
        <v>3751</v>
      </c>
      <c r="R260" s="166" t="s">
        <v>3787</v>
      </c>
      <c r="S260" s="166" t="s">
        <v>4531</v>
      </c>
      <c r="T260" s="166" t="s">
        <v>4532</v>
      </c>
      <c r="U260" s="166" t="s">
        <v>3473</v>
      </c>
      <c r="V260" s="166" t="s">
        <v>4533</v>
      </c>
      <c r="W260" s="166" t="s">
        <v>407</v>
      </c>
      <c r="X260" s="167">
        <v>116402994</v>
      </c>
      <c r="Y260" s="167">
        <v>116753770</v>
      </c>
      <c r="Z260" s="168">
        <v>46069</v>
      </c>
      <c r="AA260" s="166" t="s">
        <v>3730</v>
      </c>
      <c r="AB260" s="166" t="s">
        <v>3731</v>
      </c>
      <c r="AC260" s="166" t="s">
        <v>3732</v>
      </c>
      <c r="AD260" s="169">
        <v>476</v>
      </c>
      <c r="AE260" s="170">
        <v>7</v>
      </c>
      <c r="AF260" s="169">
        <v>68</v>
      </c>
      <c r="AG260" s="166" t="s">
        <v>3854</v>
      </c>
      <c r="AH260" s="166"/>
      <c r="AI260" s="166"/>
      <c r="AJ260" s="166"/>
      <c r="AK260" s="166"/>
      <c r="AL260" s="166"/>
    </row>
    <row r="261" spans="1:38" x14ac:dyDescent="0.3">
      <c r="A26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1" s="25">
        <f ca="1">SUM((TODAY())-Table2[[#This Row],[PO Date]])</f>
        <v>175</v>
      </c>
      <c r="C261" s="25" t="str">
        <f>Table2[[#This Row],[Trim Trk: ]]</f>
        <v>37230</v>
      </c>
      <c r="D261" s="228" t="str">
        <f>CONCATENATE(Table2[[#This Row],[First Name]]," ",Table2[[#This Row],[Last name]])</f>
        <v>PHILIP CAMPBELL</v>
      </c>
      <c r="E261" s="229" t="str">
        <f>IFERROR(VLOOKUP(Table2[[#This Row],[Rental under Name: ]], 'TPMS-Auto'!C:G,5,0),"RESEARCH!!")</f>
        <v>PCAMPBE</v>
      </c>
      <c r="F261" s="228" t="str">
        <f>IFERROR(VLOOKUP(Table2[[#This Row],[Trim Trk: ]],'TPMS-Auto'!A:C, 3, 0), "Not assigned in TPMS!!")</f>
        <v>PHILIP CAMPBELL</v>
      </c>
      <c r="G261" s="229" t="str">
        <f>IFERROR(VLOOKUP(Table2[[#This Row],[Trim Trk: ]],'TPMS-Auto'!A:G, 7, 0), "Not assigned in TPMS!!")</f>
        <v>PCAMPBE</v>
      </c>
      <c r="H261" s="69" t="str">
        <f>IFERROR(VLOOKUP(Table2[[#This Row],[Trim Trk: ]],'TPMS-Auto'!A:Y, 25, 0), "Not assigned in TPMS!!")</f>
        <v>3704 ROGENE STREET</v>
      </c>
      <c r="I2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1" s="229" t="str">
        <f>IF(N261=N260, "Yes", "No")</f>
        <v>No</v>
      </c>
      <c r="K261" s="229" t="str">
        <f>IFERROR(VLOOKUP(Table2[[#This Row],[Trim Trk: ]], Enterprise!A:AL, 25, 0),"NotonEnterpriseReporting")</f>
        <v>OPEN</v>
      </c>
      <c r="L26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1" s="229" t="str">
        <f>IF(Table2[[#This Row],[Rental Vendor]]="ENTERPRISE RENT-A-CAR INC.", "Enterprise", IF(Table2[[#This Row],[Rental Vendor]]="ENTERPRISE TOLLS/TOLL CHARGES", "Enterprise", "NotEnterprise"))</f>
        <v>Enterprise</v>
      </c>
      <c r="N261" s="228" t="str">
        <f>LEFT(Table2[[#This Row],[Vehicle Number]],5)</f>
        <v>37230</v>
      </c>
      <c r="O261" s="166" t="s">
        <v>209</v>
      </c>
      <c r="P261" s="166" t="s">
        <v>877</v>
      </c>
      <c r="Q261" s="166" t="s">
        <v>3751</v>
      </c>
      <c r="R261" s="166" t="s">
        <v>3897</v>
      </c>
      <c r="S261" s="166" t="s">
        <v>4534</v>
      </c>
      <c r="T261" s="166" t="s">
        <v>4535</v>
      </c>
      <c r="U261" s="166" t="s">
        <v>879</v>
      </c>
      <c r="V261" s="166" t="s">
        <v>4536</v>
      </c>
      <c r="W261" s="166" t="s">
        <v>279</v>
      </c>
      <c r="X261" s="167">
        <v>112645865</v>
      </c>
      <c r="Y261" s="167">
        <v>113952824</v>
      </c>
      <c r="Z261" s="168">
        <v>45911</v>
      </c>
      <c r="AA261" s="166" t="s">
        <v>3730</v>
      </c>
      <c r="AB261" s="166" t="s">
        <v>3731</v>
      </c>
      <c r="AC261" s="166" t="s">
        <v>3732</v>
      </c>
      <c r="AD261" s="169">
        <v>228.87</v>
      </c>
      <c r="AE261" s="170">
        <v>3</v>
      </c>
      <c r="AF261" s="169">
        <v>76.290000000000006</v>
      </c>
      <c r="AG261" s="166" t="s">
        <v>3854</v>
      </c>
      <c r="AH261" s="166"/>
      <c r="AI261" s="166"/>
      <c r="AJ261" s="166"/>
      <c r="AK261" s="166"/>
      <c r="AL261" s="166"/>
    </row>
    <row r="262" spans="1:38" x14ac:dyDescent="0.3">
      <c r="A26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2" s="25">
        <f ca="1">SUM((TODAY())-Table2[[#This Row],[PO Date]])</f>
        <v>20</v>
      </c>
      <c r="C262" s="25" t="str">
        <f>Table2[[#This Row],[Trim Trk: ]]</f>
        <v>37239</v>
      </c>
      <c r="D262" s="228" t="str">
        <f>CONCATENATE(Table2[[#This Row],[First Name]]," ",Table2[[#This Row],[Last name]])</f>
        <v>KENNETH BERRIAN</v>
      </c>
      <c r="E262" s="229" t="str">
        <f>IFERROR(VLOOKUP(Table2[[#This Row],[Rental under Name: ]], 'TPMS-Auto'!C:G,5,0),"RESEARCH!!")</f>
        <v>KBERRIA</v>
      </c>
      <c r="F262" s="228" t="str">
        <f>IFERROR(VLOOKUP(Table2[[#This Row],[Trim Trk: ]],'TPMS-Auto'!A:C, 3, 0), "Not assigned in TPMS!!")</f>
        <v>KENNETH BERRIAN</v>
      </c>
      <c r="G262" s="229" t="str">
        <f>IFERROR(VLOOKUP(Table2[[#This Row],[Trim Trk: ]],'TPMS-Auto'!A:G, 7, 0), "Not assigned in TPMS!!")</f>
        <v>KBERRIA</v>
      </c>
      <c r="H262" s="69" t="str">
        <f>IFERROR(VLOOKUP(Table2[[#This Row],[Trim Trk: ]],'TPMS-Auto'!A:Y, 25, 0), "Not assigned in TPMS!!")</f>
        <v>111 MAHOGANY DR.</v>
      </c>
      <c r="I2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2" s="229" t="str">
        <f>IF(N262=N261, "Yes", "No")</f>
        <v>No</v>
      </c>
      <c r="K262" s="229" t="str">
        <f>IFERROR(VLOOKUP(Table2[[#This Row],[Trim Trk: ]], Enterprise!A:AL, 25, 0),"NotonEnterpriseReporting")</f>
        <v>OPEN</v>
      </c>
      <c r="L26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2" s="229" t="str">
        <f>IF(Table2[[#This Row],[Rental Vendor]]="ENTERPRISE RENT-A-CAR INC.", "Enterprise", IF(Table2[[#This Row],[Rental Vendor]]="ENTERPRISE TOLLS/TOLL CHARGES", "Enterprise", "NotEnterprise"))</f>
        <v>Enterprise</v>
      </c>
      <c r="N262" s="228" t="str">
        <f>LEFT(Table2[[#This Row],[Vehicle Number]],5)</f>
        <v>37239</v>
      </c>
      <c r="O262" s="166" t="s">
        <v>209</v>
      </c>
      <c r="P262" s="166" t="s">
        <v>1990</v>
      </c>
      <c r="Q262" s="166" t="s">
        <v>3726</v>
      </c>
      <c r="R262" s="166" t="s">
        <v>3780</v>
      </c>
      <c r="S262" s="166" t="s">
        <v>4537</v>
      </c>
      <c r="T262" s="166" t="s">
        <v>4538</v>
      </c>
      <c r="U262" s="166" t="s">
        <v>1992</v>
      </c>
      <c r="V262" s="166" t="s">
        <v>3917</v>
      </c>
      <c r="W262" s="166" t="s">
        <v>297</v>
      </c>
      <c r="X262" s="167">
        <v>116370761</v>
      </c>
      <c r="Y262" s="167">
        <v>116723585</v>
      </c>
      <c r="Z262" s="168">
        <v>46066</v>
      </c>
      <c r="AA262" s="166" t="s">
        <v>3730</v>
      </c>
      <c r="AB262" s="166" t="s">
        <v>3731</v>
      </c>
      <c r="AC262" s="166" t="s">
        <v>3732</v>
      </c>
      <c r="AD262" s="169">
        <v>455</v>
      </c>
      <c r="AE262" s="170">
        <v>7</v>
      </c>
      <c r="AF262" s="169">
        <v>65</v>
      </c>
      <c r="AG262" s="166" t="s">
        <v>3854</v>
      </c>
      <c r="AH262" s="166" t="s">
        <v>3783</v>
      </c>
      <c r="AI262" s="166" t="s">
        <v>4539</v>
      </c>
      <c r="AJ262" s="166" t="s">
        <v>4540</v>
      </c>
      <c r="AK262" s="166" t="s">
        <v>297</v>
      </c>
      <c r="AL262" s="166" t="s">
        <v>4541</v>
      </c>
    </row>
    <row r="263" spans="1:38" x14ac:dyDescent="0.3">
      <c r="A26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3" s="25">
        <f ca="1">SUM((TODAY())-Table2[[#This Row],[PO Date]])</f>
        <v>31</v>
      </c>
      <c r="C263" s="25" t="str">
        <f>Table2[[#This Row],[Trim Trk: ]]</f>
        <v>37241</v>
      </c>
      <c r="D263" s="228" t="str">
        <f>CONCATENATE(Table2[[#This Row],[First Name]]," ",Table2[[#This Row],[Last name]])</f>
        <v>MICHAEL JONES</v>
      </c>
      <c r="E263" s="229" t="str">
        <f>IFERROR(VLOOKUP(Table2[[#This Row],[Rental under Name: ]], 'TPMS-Auto'!C:G,5,0),"RESEARCH!!")</f>
        <v>MJONE10</v>
      </c>
      <c r="F263" s="228" t="str">
        <f>IFERROR(VLOOKUP(Table2[[#This Row],[Trim Trk: ]],'TPMS-Auto'!A:C, 3, 0), "Not assigned in TPMS!!")</f>
        <v>MICHAEL JONES</v>
      </c>
      <c r="G263" s="229" t="str">
        <f>IFERROR(VLOOKUP(Table2[[#This Row],[Trim Trk: ]],'TPMS-Auto'!A:G, 7, 0), "Not assigned in TPMS!!")</f>
        <v>MJONE10</v>
      </c>
      <c r="H263" s="69" t="str">
        <f>IFERROR(VLOOKUP(Table2[[#This Row],[Trim Trk: ]],'TPMS-Auto'!A:Y, 25, 0), "Not assigned in TPMS!!")</f>
        <v>Not on HR File</v>
      </c>
      <c r="I2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3" s="229" t="str">
        <f>IF(N263=N262, "Yes", "No")</f>
        <v>No</v>
      </c>
      <c r="K263" s="229" t="str">
        <f>IFERROR(VLOOKUP(Table2[[#This Row],[Trim Trk: ]], Enterprise!A:AL, 25, 0),"NotonEnterpriseReporting")</f>
        <v>OPEN</v>
      </c>
      <c r="L26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3" s="229" t="str">
        <f>IF(Table2[[#This Row],[Rental Vendor]]="ENTERPRISE RENT-A-CAR INC.", "Enterprise", IF(Table2[[#This Row],[Rental Vendor]]="ENTERPRISE TOLLS/TOLL CHARGES", "Enterprise", "NotEnterprise"))</f>
        <v>Enterprise</v>
      </c>
      <c r="N263" s="228" t="str">
        <f>LEFT(Table2[[#This Row],[Vehicle Number]],5)</f>
        <v>37241</v>
      </c>
      <c r="O263" s="166" t="s">
        <v>209</v>
      </c>
      <c r="P263" s="166" t="s">
        <v>885</v>
      </c>
      <c r="Q263" s="166" t="s">
        <v>3726</v>
      </c>
      <c r="R263" s="166" t="s">
        <v>3897</v>
      </c>
      <c r="S263" s="166" t="s">
        <v>3909</v>
      </c>
      <c r="T263" s="166" t="s">
        <v>4096</v>
      </c>
      <c r="U263" s="166" t="s">
        <v>889</v>
      </c>
      <c r="V263" s="166" t="s">
        <v>4542</v>
      </c>
      <c r="W263" s="166" t="s">
        <v>279</v>
      </c>
      <c r="X263" s="167">
        <v>116083759</v>
      </c>
      <c r="Y263" s="167">
        <v>116429853</v>
      </c>
      <c r="Z263" s="168">
        <v>46055</v>
      </c>
      <c r="AA263" s="166" t="s">
        <v>3730</v>
      </c>
      <c r="AB263" s="166" t="s">
        <v>3731</v>
      </c>
      <c r="AC263" s="166" t="s">
        <v>3732</v>
      </c>
      <c r="AD263" s="169">
        <v>750</v>
      </c>
      <c r="AE263" s="170">
        <v>10</v>
      </c>
      <c r="AF263" s="169">
        <v>75</v>
      </c>
      <c r="AG263" s="166" t="s">
        <v>3854</v>
      </c>
      <c r="AH263" s="166"/>
      <c r="AI263" s="166"/>
      <c r="AJ263" s="166"/>
      <c r="AK263" s="166"/>
      <c r="AL263" s="166"/>
    </row>
    <row r="264" spans="1:38" x14ac:dyDescent="0.3">
      <c r="A26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64" s="25">
        <f ca="1">SUM((TODAY())-Table2[[#This Row],[PO Date]])</f>
        <v>2</v>
      </c>
      <c r="C264" s="25" t="str">
        <f>Table2[[#This Row],[Trim Trk: ]]</f>
        <v>37250</v>
      </c>
      <c r="D264" s="228" t="str">
        <f>CONCATENATE(Table2[[#This Row],[First Name]]," ",Table2[[#This Row],[Last name]])</f>
        <v>ARTEZ NORMAN</v>
      </c>
      <c r="E264" s="229" t="str">
        <f>IFERROR(VLOOKUP(Table2[[#This Row],[Rental under Name: ]], 'TPMS-Auto'!C:G,5,0),"RESEARCH!!")</f>
        <v>ANORMA0</v>
      </c>
      <c r="F264" s="228" t="str">
        <f>IFERROR(VLOOKUP(Table2[[#This Row],[Trim Trk: ]],'TPMS-Auto'!A:C, 3, 0), "Not assigned in TPMS!!")</f>
        <v>ARTEZ NORMAN</v>
      </c>
      <c r="G264" s="229" t="str">
        <f>IFERROR(VLOOKUP(Table2[[#This Row],[Trim Trk: ]],'TPMS-Auto'!A:G, 7, 0), "Not assigned in TPMS!!")</f>
        <v>ANORMA0</v>
      </c>
      <c r="H264" s="69" t="str">
        <f>IFERROR(VLOOKUP(Table2[[#This Row],[Trim Trk: ]],'TPMS-Auto'!A:Y, 25, 0), "Not assigned in TPMS!!")</f>
        <v>128 HALLIDAY CREEK DR DR</v>
      </c>
      <c r="I2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4" s="229" t="str">
        <f>IF(N264=N263, "Yes", "No")</f>
        <v>No</v>
      </c>
      <c r="K264" s="229" t="str">
        <f>IFERROR(VLOOKUP(Table2[[#This Row],[Trim Trk: ]], Enterprise!A:AL, 25, 0),"NotonEnterpriseReporting")</f>
        <v>OPEN</v>
      </c>
      <c r="L26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4" s="229" t="str">
        <f>IF(Table2[[#This Row],[Rental Vendor]]="ENTERPRISE RENT-A-CAR INC.", "Enterprise", IF(Table2[[#This Row],[Rental Vendor]]="ENTERPRISE TOLLS/TOLL CHARGES", "Enterprise", "NotEnterprise"))</f>
        <v>Enterprise</v>
      </c>
      <c r="N264" s="228" t="str">
        <f>LEFT(Table2[[#This Row],[Vehicle Number]],5)</f>
        <v>37250</v>
      </c>
      <c r="O264" s="166" t="s">
        <v>209</v>
      </c>
      <c r="P264" s="166" t="s">
        <v>1997</v>
      </c>
      <c r="Q264" s="166" t="s">
        <v>3751</v>
      </c>
      <c r="R264" s="166" t="s">
        <v>3780</v>
      </c>
      <c r="S264" s="166" t="s">
        <v>17966</v>
      </c>
      <c r="T264" s="166" t="s">
        <v>15882</v>
      </c>
      <c r="U264" s="166" t="s">
        <v>1999</v>
      </c>
      <c r="V264" s="166" t="s">
        <v>1185</v>
      </c>
      <c r="W264" s="166" t="s">
        <v>297</v>
      </c>
      <c r="X264" s="167">
        <v>116686984</v>
      </c>
      <c r="Y264" s="167">
        <v>117039551</v>
      </c>
      <c r="Z264" s="168">
        <v>46084</v>
      </c>
      <c r="AA264" s="166" t="s">
        <v>3730</v>
      </c>
      <c r="AB264" s="166" t="s">
        <v>3731</v>
      </c>
      <c r="AC264" s="166" t="s">
        <v>3732</v>
      </c>
      <c r="AD264" s="169">
        <v>375</v>
      </c>
      <c r="AE264" s="170">
        <v>5</v>
      </c>
      <c r="AF264" s="169">
        <v>75</v>
      </c>
      <c r="AG264" s="166" t="s">
        <v>3854</v>
      </c>
      <c r="AH264" s="166"/>
      <c r="AI264" s="166"/>
      <c r="AJ264" s="166"/>
      <c r="AK264" s="166"/>
      <c r="AL264" s="166"/>
    </row>
    <row r="265" spans="1:38" x14ac:dyDescent="0.3">
      <c r="A26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5" s="25">
        <f ca="1">SUM((TODAY())-Table2[[#This Row],[PO Date]])</f>
        <v>51</v>
      </c>
      <c r="C265" s="25" t="str">
        <f>Table2[[#This Row],[Trim Trk: ]]</f>
        <v>37272</v>
      </c>
      <c r="D265" s="228" t="str">
        <f>CONCATENATE(Table2[[#This Row],[First Name]]," ",Table2[[#This Row],[Last name]])</f>
        <v>JAMES ADEL PARIS JR</v>
      </c>
      <c r="E265" s="229" t="str">
        <f>IFERROR(VLOOKUP(Table2[[#This Row],[Rental under Name: ]], 'TPMS-Auto'!C:G,5,0),"RESEARCH!!")</f>
        <v>RESEARCH!!</v>
      </c>
      <c r="F265" s="228" t="str">
        <f>IFERROR(VLOOKUP(Table2[[#This Row],[Trim Trk: ]],'TPMS-Auto'!A:C, 3, 0), "Not assigned in TPMS!!")</f>
        <v>JAMES ADELBERT PARIS JR</v>
      </c>
      <c r="G265" s="229" t="str">
        <f>IFERROR(VLOOKUP(Table2[[#This Row],[Trim Trk: ]],'TPMS-Auto'!A:G, 7, 0), "Not assigned in TPMS!!")</f>
        <v>JPARISJ</v>
      </c>
      <c r="H265" s="69" t="str">
        <f>IFERROR(VLOOKUP(Table2[[#This Row],[Trim Trk: ]],'TPMS-Auto'!A:Y, 25, 0), "Not assigned in TPMS!!")</f>
        <v>5333 SHELL ROAD</v>
      </c>
      <c r="I2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5" s="229" t="str">
        <f>IF(N265=N264, "Yes", "No")</f>
        <v>No</v>
      </c>
      <c r="K265" s="229" t="str">
        <f>IFERROR(VLOOKUP(Table2[[#This Row],[Trim Trk: ]], Enterprise!A:AL, 25, 0),"NotonEnterpriseReporting")</f>
        <v>NotonEnterpriseReporting</v>
      </c>
      <c r="L26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5" s="229" t="str">
        <f>IF(Table2[[#This Row],[Rental Vendor]]="ENTERPRISE RENT-A-CAR INC.", "Enterprise", IF(Table2[[#This Row],[Rental Vendor]]="ENTERPRISE TOLLS/TOLL CHARGES", "Enterprise", "NotEnterprise"))</f>
        <v>Enterprise</v>
      </c>
      <c r="N265" s="228" t="str">
        <f>LEFT(Table2[[#This Row],[Vehicle Number]],5)</f>
        <v>37272</v>
      </c>
      <c r="O265" s="166" t="s">
        <v>209</v>
      </c>
      <c r="P265" s="166" t="s">
        <v>4544</v>
      </c>
      <c r="Q265" s="166" t="s">
        <v>3751</v>
      </c>
      <c r="R265" s="166" t="s">
        <v>3780</v>
      </c>
      <c r="S265" s="166" t="s">
        <v>4545</v>
      </c>
      <c r="T265" s="166" t="s">
        <v>4546</v>
      </c>
      <c r="U265" s="166" t="s">
        <v>4547</v>
      </c>
      <c r="V265" s="166" t="s">
        <v>4548</v>
      </c>
      <c r="W265" s="166" t="s">
        <v>297</v>
      </c>
      <c r="X265" s="167">
        <v>113291577</v>
      </c>
      <c r="Y265" s="167">
        <v>116025888</v>
      </c>
      <c r="Z265" s="168">
        <v>46035</v>
      </c>
      <c r="AA265" s="166" t="s">
        <v>3894</v>
      </c>
      <c r="AB265" s="166" t="s">
        <v>3895</v>
      </c>
      <c r="AC265" s="166" t="s">
        <v>3732</v>
      </c>
      <c r="AD265" s="169">
        <v>1</v>
      </c>
      <c r="AE265" s="170">
        <v>1</v>
      </c>
      <c r="AF265" s="169">
        <v>1</v>
      </c>
      <c r="AG265" s="166" t="s">
        <v>3896</v>
      </c>
      <c r="AH265" s="166"/>
      <c r="AI265" s="166"/>
      <c r="AJ265" s="166"/>
      <c r="AK265" s="166"/>
      <c r="AL265" s="166"/>
    </row>
    <row r="266" spans="1:38" x14ac:dyDescent="0.3">
      <c r="A26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6" s="25">
        <f ca="1">SUM((TODAY())-Table2[[#This Row],[PO Date]])</f>
        <v>37</v>
      </c>
      <c r="C266" s="25" t="str">
        <f>Table2[[#This Row],[Trim Trk: ]]</f>
        <v>37272</v>
      </c>
      <c r="D266" s="228" t="str">
        <f>CONCATENATE(Table2[[#This Row],[First Name]]," ",Table2[[#This Row],[Last name]])</f>
        <v>JAMES ADEL PARIS JR</v>
      </c>
      <c r="E266" s="229" t="str">
        <f>IFERROR(VLOOKUP(Table2[[#This Row],[Rental under Name: ]], 'TPMS-Auto'!C:G,5,0),"RESEARCH!!")</f>
        <v>RESEARCH!!</v>
      </c>
      <c r="F266" s="228" t="str">
        <f>IFERROR(VLOOKUP(Table2[[#This Row],[Trim Trk: ]],'TPMS-Auto'!A:C, 3, 0), "Not assigned in TPMS!!")</f>
        <v>JAMES ADELBERT PARIS JR</v>
      </c>
      <c r="G266" s="229" t="str">
        <f>IFERROR(VLOOKUP(Table2[[#This Row],[Trim Trk: ]],'TPMS-Auto'!A:G, 7, 0), "Not assigned in TPMS!!")</f>
        <v>JPARISJ</v>
      </c>
      <c r="H266" s="69" t="str">
        <f>IFERROR(VLOOKUP(Table2[[#This Row],[Trim Trk: ]],'TPMS-Auto'!A:Y, 25, 0), "Not assigned in TPMS!!")</f>
        <v>5333 SHELL ROAD</v>
      </c>
      <c r="I2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6" s="229" t="str">
        <f>IF(N266=N265, "Yes", "No")</f>
        <v>Yes</v>
      </c>
      <c r="K266" s="229" t="str">
        <f>IFERROR(VLOOKUP(Table2[[#This Row],[Trim Trk: ]], Enterprise!A:AL, 25, 0),"NotonEnterpriseReporting")</f>
        <v>NotonEnterpriseReporting</v>
      </c>
      <c r="L26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6" s="229" t="str">
        <f>IF(Table2[[#This Row],[Rental Vendor]]="ENTERPRISE RENT-A-CAR INC.", "Enterprise", IF(Table2[[#This Row],[Rental Vendor]]="ENTERPRISE TOLLS/TOLL CHARGES", "Enterprise", "NotEnterprise"))</f>
        <v>Enterprise</v>
      </c>
      <c r="N266" s="228" t="str">
        <f>LEFT(Table2[[#This Row],[Vehicle Number]],5)</f>
        <v>37272</v>
      </c>
      <c r="O266" s="166" t="s">
        <v>209</v>
      </c>
      <c r="P266" s="166" t="s">
        <v>4544</v>
      </c>
      <c r="Q266" s="166" t="s">
        <v>3751</v>
      </c>
      <c r="R266" s="166" t="s">
        <v>3780</v>
      </c>
      <c r="S266" s="166" t="s">
        <v>4545</v>
      </c>
      <c r="T266" s="166" t="s">
        <v>4546</v>
      </c>
      <c r="U266" s="166" t="s">
        <v>4547</v>
      </c>
      <c r="V266" s="166" t="s">
        <v>4548</v>
      </c>
      <c r="W266" s="166" t="s">
        <v>297</v>
      </c>
      <c r="X266" s="167">
        <v>115874811</v>
      </c>
      <c r="Y266" s="167">
        <v>116280130</v>
      </c>
      <c r="Z266" s="168">
        <v>46049</v>
      </c>
      <c r="AA266" s="166" t="s">
        <v>3730</v>
      </c>
      <c r="AB266" s="166" t="s">
        <v>3731</v>
      </c>
      <c r="AC266" s="166" t="s">
        <v>3732</v>
      </c>
      <c r="AD266" s="169">
        <v>130</v>
      </c>
      <c r="AE266" s="170">
        <v>2</v>
      </c>
      <c r="AF266" s="169">
        <v>65</v>
      </c>
      <c r="AG266" s="166" t="s">
        <v>3854</v>
      </c>
      <c r="AH266" s="166" t="s">
        <v>3783</v>
      </c>
      <c r="AI266" s="166" t="s">
        <v>4549</v>
      </c>
      <c r="AJ266" s="166" t="s">
        <v>4550</v>
      </c>
      <c r="AK266" s="166" t="s">
        <v>297</v>
      </c>
      <c r="AL266" s="166" t="s">
        <v>4551</v>
      </c>
    </row>
    <row r="267" spans="1:38" x14ac:dyDescent="0.3">
      <c r="A26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7" s="25">
        <f ca="1">SUM((TODAY())-Table2[[#This Row],[PO Date]])</f>
        <v>163</v>
      </c>
      <c r="C267" s="25" t="str">
        <f>Table2[[#This Row],[Trim Trk: ]]</f>
        <v>37290</v>
      </c>
      <c r="D267" s="228" t="str">
        <f>CONCATENATE(Table2[[#This Row],[First Name]]," ",Table2[[#This Row],[Last name]])</f>
        <v>JACOB DIXON</v>
      </c>
      <c r="E267" s="229" t="str">
        <f>IFERROR(VLOOKUP(Table2[[#This Row],[Rental under Name: ]], 'TPMS-Auto'!C:G,5,0),"RESEARCH!!")</f>
        <v>JDIXON</v>
      </c>
      <c r="F267" s="228" t="str">
        <f>IFERROR(VLOOKUP(Table2[[#This Row],[Trim Trk: ]],'TPMS-Auto'!A:C, 3, 0), "Not assigned in TPMS!!")</f>
        <v>Not assigned in TPMS!!</v>
      </c>
      <c r="G267" s="229" t="str">
        <f>IFERROR(VLOOKUP(Table2[[#This Row],[Trim Trk: ]],'TPMS-Auto'!A:G, 7, 0), "Not assigned in TPMS!!")</f>
        <v>Not assigned in TPMS!!</v>
      </c>
      <c r="H267" s="69" t="str">
        <f>IFERROR(VLOOKUP(Table2[[#This Row],[Trim Trk: ]],'TPMS-Auto'!A:Y, 25, 0), "Not assigned in TPMS!!")</f>
        <v>Not assigned in TPMS!!</v>
      </c>
      <c r="I2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7" s="229" t="str">
        <f>IF(N267=N266, "Yes", "No")</f>
        <v>No</v>
      </c>
      <c r="K267" s="229" t="str">
        <f>IFERROR(VLOOKUP(Table2[[#This Row],[Trim Trk: ]], Enterprise!A:AL, 25, 0),"NotonEnterpriseReporting")</f>
        <v>NotonEnterpriseReporting</v>
      </c>
      <c r="L26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7" s="229" t="str">
        <f>IF(Table2[[#This Row],[Rental Vendor]]="ENTERPRISE RENT-A-CAR INC.", "Enterprise", IF(Table2[[#This Row],[Rental Vendor]]="ENTERPRISE TOLLS/TOLL CHARGES", "Enterprise", "NotEnterprise"))</f>
        <v>Enterprise</v>
      </c>
      <c r="N267" s="228" t="str">
        <f>LEFT(Table2[[#This Row],[Vehicle Number]],5)</f>
        <v>37290</v>
      </c>
      <c r="O267" s="166" t="s">
        <v>209</v>
      </c>
      <c r="P267" s="166" t="s">
        <v>4552</v>
      </c>
      <c r="Q267" s="166" t="s">
        <v>3751</v>
      </c>
      <c r="R267" s="166" t="s">
        <v>3794</v>
      </c>
      <c r="S267" s="166" t="s">
        <v>4553</v>
      </c>
      <c r="T267" s="166" t="s">
        <v>4554</v>
      </c>
      <c r="U267" s="166" t="s">
        <v>4555</v>
      </c>
      <c r="V267" s="166" t="s">
        <v>4556</v>
      </c>
      <c r="W267" s="166" t="s">
        <v>655</v>
      </c>
      <c r="X267" s="167">
        <v>113895587</v>
      </c>
      <c r="Y267" s="167">
        <v>114204114</v>
      </c>
      <c r="Z267" s="168">
        <v>45923</v>
      </c>
      <c r="AA267" s="166" t="s">
        <v>3730</v>
      </c>
      <c r="AB267" s="166" t="s">
        <v>3731</v>
      </c>
      <c r="AC267" s="166" t="s">
        <v>3732</v>
      </c>
      <c r="AD267" s="169">
        <v>770</v>
      </c>
      <c r="AE267" s="170">
        <v>14</v>
      </c>
      <c r="AF267" s="169">
        <v>55</v>
      </c>
      <c r="AG267" s="166" t="s">
        <v>3854</v>
      </c>
      <c r="AH267" s="166"/>
      <c r="AI267" s="166"/>
      <c r="AJ267" s="166"/>
      <c r="AK267" s="166"/>
      <c r="AL267" s="166"/>
    </row>
    <row r="268" spans="1:38" x14ac:dyDescent="0.3">
      <c r="A26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8" s="25">
        <f ca="1">SUM((TODAY())-Table2[[#This Row],[PO Date]])</f>
        <v>101</v>
      </c>
      <c r="C268" s="25" t="str">
        <f>Table2[[#This Row],[Trim Trk: ]]</f>
        <v>37294</v>
      </c>
      <c r="D268" s="228" t="str">
        <f>CONCATENATE(Table2[[#This Row],[First Name]]," ",Table2[[#This Row],[Last name]])</f>
        <v>ROBERT SLAVIN</v>
      </c>
      <c r="E268" s="229" t="str">
        <f>IFERROR(VLOOKUP(Table2[[#This Row],[Rental under Name: ]], 'TPMS-Auto'!C:G,5,0),"RESEARCH!!")</f>
        <v>RSLAVIN</v>
      </c>
      <c r="F268" s="228" t="str">
        <f>IFERROR(VLOOKUP(Table2[[#This Row],[Trim Trk: ]],'TPMS-Auto'!A:C, 3, 0), "Not assigned in TPMS!!")</f>
        <v>ROBERT SLAVIN</v>
      </c>
      <c r="G268" s="229" t="str">
        <f>IFERROR(VLOOKUP(Table2[[#This Row],[Trim Trk: ]],'TPMS-Auto'!A:G, 7, 0), "Not assigned in TPMS!!")</f>
        <v>RSLAVIN</v>
      </c>
      <c r="H268" s="69" t="str">
        <f>IFERROR(VLOOKUP(Table2[[#This Row],[Trim Trk: ]],'TPMS-Auto'!A:Y, 25, 0), "Not assigned in TPMS!!")</f>
        <v>68 OAK HILL ROAD</v>
      </c>
      <c r="I2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8" s="229" t="str">
        <f>IF(N268=N267, "Yes", "No")</f>
        <v>No</v>
      </c>
      <c r="K268" s="229" t="str">
        <f>IFERROR(VLOOKUP(Table2[[#This Row],[Trim Trk: ]], Enterprise!A:AL, 25, 0),"NotonEnterpriseReporting")</f>
        <v>NotonEnterpriseReporting</v>
      </c>
      <c r="L26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8" s="229" t="str">
        <f>IF(Table2[[#This Row],[Rental Vendor]]="ENTERPRISE RENT-A-CAR INC.", "Enterprise", IF(Table2[[#This Row],[Rental Vendor]]="ENTERPRISE TOLLS/TOLL CHARGES", "Enterprise", "NotEnterprise"))</f>
        <v>Enterprise</v>
      </c>
      <c r="N268" s="228" t="str">
        <f>LEFT(Table2[[#This Row],[Vehicle Number]],5)</f>
        <v>37294</v>
      </c>
      <c r="O268" s="166" t="s">
        <v>209</v>
      </c>
      <c r="P268" s="166" t="s">
        <v>4557</v>
      </c>
      <c r="Q268" s="166" t="s">
        <v>3751</v>
      </c>
      <c r="R268" s="166" t="s">
        <v>3794</v>
      </c>
      <c r="S268" s="166" t="s">
        <v>4188</v>
      </c>
      <c r="T268" s="166" t="s">
        <v>4558</v>
      </c>
      <c r="U268" s="166" t="s">
        <v>4559</v>
      </c>
      <c r="V268" s="166" t="s">
        <v>4560</v>
      </c>
      <c r="W268" s="166" t="s">
        <v>318</v>
      </c>
      <c r="X268" s="167">
        <v>111959161</v>
      </c>
      <c r="Y268" s="167">
        <v>115294171</v>
      </c>
      <c r="Z268" s="168">
        <v>45985</v>
      </c>
      <c r="AA268" s="166" t="s">
        <v>3894</v>
      </c>
      <c r="AB268" s="166" t="s">
        <v>3895</v>
      </c>
      <c r="AC268" s="166" t="s">
        <v>3732</v>
      </c>
      <c r="AD268" s="169">
        <v>1</v>
      </c>
      <c r="AE268" s="170">
        <v>1</v>
      </c>
      <c r="AF268" s="169">
        <v>1</v>
      </c>
      <c r="AG268" s="166" t="s">
        <v>3896</v>
      </c>
      <c r="AH268" s="166"/>
      <c r="AI268" s="166"/>
      <c r="AJ268" s="166"/>
      <c r="AK268" s="166"/>
      <c r="AL268" s="166"/>
    </row>
    <row r="269" spans="1:38" x14ac:dyDescent="0.3">
      <c r="A26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9" s="25">
        <f ca="1">SUM((TODAY())-Table2[[#This Row],[PO Date]])</f>
        <v>66</v>
      </c>
      <c r="C269" s="25" t="str">
        <f>Table2[[#This Row],[Trim Trk: ]]</f>
        <v>37294</v>
      </c>
      <c r="D269" s="228" t="str">
        <f>CONCATENATE(Table2[[#This Row],[First Name]]," ",Table2[[#This Row],[Last name]])</f>
        <v>ROBERT SLAVIN</v>
      </c>
      <c r="E269" s="229" t="str">
        <f>IFERROR(VLOOKUP(Table2[[#This Row],[Rental under Name: ]], 'TPMS-Auto'!C:G,5,0),"RESEARCH!!")</f>
        <v>RSLAVIN</v>
      </c>
      <c r="F269" s="228" t="str">
        <f>IFERROR(VLOOKUP(Table2[[#This Row],[Trim Trk: ]],'TPMS-Auto'!A:C, 3, 0), "Not assigned in TPMS!!")</f>
        <v>ROBERT SLAVIN</v>
      </c>
      <c r="G269" s="229" t="str">
        <f>IFERROR(VLOOKUP(Table2[[#This Row],[Trim Trk: ]],'TPMS-Auto'!A:G, 7, 0), "Not assigned in TPMS!!")</f>
        <v>RSLAVIN</v>
      </c>
      <c r="H269" s="69" t="str">
        <f>IFERROR(VLOOKUP(Table2[[#This Row],[Trim Trk: ]],'TPMS-Auto'!A:Y, 25, 0), "Not assigned in TPMS!!")</f>
        <v>68 OAK HILL ROAD</v>
      </c>
      <c r="I2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9" s="229" t="str">
        <f>IF(N269=N268, "Yes", "No")</f>
        <v>Yes</v>
      </c>
      <c r="K269" s="229" t="str">
        <f>IFERROR(VLOOKUP(Table2[[#This Row],[Trim Trk: ]], Enterprise!A:AL, 25, 0),"NotonEnterpriseReporting")</f>
        <v>NotonEnterpriseReporting</v>
      </c>
      <c r="L26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9" s="229" t="str">
        <f>IF(Table2[[#This Row],[Rental Vendor]]="ENTERPRISE RENT-A-CAR INC.", "Enterprise", IF(Table2[[#This Row],[Rental Vendor]]="ENTERPRISE TOLLS/TOLL CHARGES", "Enterprise", "NotEnterprise"))</f>
        <v>Enterprise</v>
      </c>
      <c r="N269" s="228" t="str">
        <f>LEFT(Table2[[#This Row],[Vehicle Number]],5)</f>
        <v>37294</v>
      </c>
      <c r="O269" s="166" t="s">
        <v>209</v>
      </c>
      <c r="P269" s="166" t="s">
        <v>4557</v>
      </c>
      <c r="Q269" s="166" t="s">
        <v>3751</v>
      </c>
      <c r="R269" s="166" t="s">
        <v>3794</v>
      </c>
      <c r="S269" s="166" t="s">
        <v>4188</v>
      </c>
      <c r="T269" s="166" t="s">
        <v>4558</v>
      </c>
      <c r="U269" s="166" t="s">
        <v>4559</v>
      </c>
      <c r="V269" s="166" t="s">
        <v>4560</v>
      </c>
      <c r="W269" s="166" t="s">
        <v>318</v>
      </c>
      <c r="X269" s="167">
        <v>111959161</v>
      </c>
      <c r="Y269" s="167">
        <v>115797677</v>
      </c>
      <c r="Z269" s="168">
        <v>46020</v>
      </c>
      <c r="AA269" s="166" t="s">
        <v>3894</v>
      </c>
      <c r="AB269" s="166" t="s">
        <v>3895</v>
      </c>
      <c r="AC269" s="166" t="s">
        <v>3732</v>
      </c>
      <c r="AD269" s="169">
        <v>1</v>
      </c>
      <c r="AE269" s="170">
        <v>1</v>
      </c>
      <c r="AF269" s="169">
        <v>1</v>
      </c>
      <c r="AG269" s="166" t="s">
        <v>3896</v>
      </c>
      <c r="AH269" s="166"/>
      <c r="AI269" s="166"/>
      <c r="AJ269" s="166"/>
      <c r="AK269" s="166"/>
      <c r="AL269" s="166"/>
    </row>
    <row r="270" spans="1:38" x14ac:dyDescent="0.3">
      <c r="A27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0" s="25">
        <f ca="1">SUM((TODAY())-Table2[[#This Row],[PO Date]])</f>
        <v>145</v>
      </c>
      <c r="C270" s="25" t="str">
        <f>Table2[[#This Row],[Trim Trk: ]]</f>
        <v>37301</v>
      </c>
      <c r="D270" s="228" t="str">
        <f>CONCATENATE(Table2[[#This Row],[First Name]]," ",Table2[[#This Row],[Last name]])</f>
        <v>DAMETRI GAINER</v>
      </c>
      <c r="E270" s="229" t="str">
        <f>IFERROR(VLOOKUP(Table2[[#This Row],[Rental under Name: ]], 'TPMS-Auto'!C:G,5,0),"RESEARCH!!")</f>
        <v>DGAINER</v>
      </c>
      <c r="F270" s="228" t="str">
        <f>IFERROR(VLOOKUP(Table2[[#This Row],[Trim Trk: ]],'TPMS-Auto'!A:C, 3, 0), "Not assigned in TPMS!!")</f>
        <v>DAMETRI GAINER</v>
      </c>
      <c r="G270" s="229" t="str">
        <f>IFERROR(VLOOKUP(Table2[[#This Row],[Trim Trk: ]],'TPMS-Auto'!A:G, 7, 0), "Not assigned in TPMS!!")</f>
        <v>DGAINER</v>
      </c>
      <c r="H270" s="69" t="str">
        <f>IFERROR(VLOOKUP(Table2[[#This Row],[Trim Trk: ]],'TPMS-Auto'!A:Y, 25, 0), "Not assigned in TPMS!!")</f>
        <v>Not on HR File</v>
      </c>
      <c r="I2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0" s="229" t="str">
        <f>IF(N270=N269, "Yes", "No")</f>
        <v>No</v>
      </c>
      <c r="K270" s="229" t="str">
        <f>IFERROR(VLOOKUP(Table2[[#This Row],[Trim Trk: ]], Enterprise!A:AL, 25, 0),"NotonEnterpriseReporting")</f>
        <v>NotonEnterpriseReporting</v>
      </c>
      <c r="L27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0" s="229" t="str">
        <f>IF(Table2[[#This Row],[Rental Vendor]]="ENTERPRISE RENT-A-CAR INC.", "Enterprise", IF(Table2[[#This Row],[Rental Vendor]]="ENTERPRISE TOLLS/TOLL CHARGES", "Enterprise", "NotEnterprise"))</f>
        <v>Enterprise</v>
      </c>
      <c r="N270" s="228" t="str">
        <f>LEFT(Table2[[#This Row],[Vehicle Number]],5)</f>
        <v>37301</v>
      </c>
      <c r="O270" s="166" t="s">
        <v>209</v>
      </c>
      <c r="P270" s="166" t="s">
        <v>4561</v>
      </c>
      <c r="Q270" s="166" t="s">
        <v>3751</v>
      </c>
      <c r="R270" s="166" t="s">
        <v>4089</v>
      </c>
      <c r="S270" s="166" t="s">
        <v>4562</v>
      </c>
      <c r="T270" s="166" t="s">
        <v>4563</v>
      </c>
      <c r="U270" s="166" t="s">
        <v>4564</v>
      </c>
      <c r="V270" s="166" t="s">
        <v>4565</v>
      </c>
      <c r="W270" s="166" t="s">
        <v>575</v>
      </c>
      <c r="X270" s="167">
        <v>114560501</v>
      </c>
      <c r="Y270" s="167">
        <v>114524934</v>
      </c>
      <c r="Z270" s="168">
        <v>45941</v>
      </c>
      <c r="AA270" s="166" t="s">
        <v>3730</v>
      </c>
      <c r="AB270" s="166" t="s">
        <v>3731</v>
      </c>
      <c r="AC270" s="166" t="s">
        <v>3732</v>
      </c>
      <c r="AD270" s="169">
        <v>979.86</v>
      </c>
      <c r="AE270" s="170">
        <v>14</v>
      </c>
      <c r="AF270" s="169">
        <v>69.989999999999995</v>
      </c>
      <c r="AG270" s="166" t="s">
        <v>3854</v>
      </c>
      <c r="AH270" s="166"/>
      <c r="AI270" s="166"/>
      <c r="AJ270" s="166"/>
      <c r="AK270" s="166"/>
      <c r="AL270" s="166"/>
    </row>
    <row r="271" spans="1:38" x14ac:dyDescent="0.3">
      <c r="A27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1" s="25">
        <f ca="1">SUM((TODAY())-Table2[[#This Row],[PO Date]])</f>
        <v>35</v>
      </c>
      <c r="C271" s="25" t="str">
        <f>Table2[[#This Row],[Trim Trk: ]]</f>
        <v>37303</v>
      </c>
      <c r="D271" s="228" t="str">
        <f>CONCATENATE(Table2[[#This Row],[First Name]]," ",Table2[[#This Row],[Last name]])</f>
        <v>CARL DIBELLO</v>
      </c>
      <c r="E271" s="229" t="str">
        <f>IFERROR(VLOOKUP(Table2[[#This Row],[Rental under Name: ]], 'TPMS-Auto'!C:G,5,0),"RESEARCH!!")</f>
        <v>RESEARCH!!</v>
      </c>
      <c r="F271" s="228" t="str">
        <f>IFERROR(VLOOKUP(Table2[[#This Row],[Trim Trk: ]],'TPMS-Auto'!A:C, 3, 0), "Not assigned in TPMS!!")</f>
        <v>CARL DIBELLO II</v>
      </c>
      <c r="G271" s="229" t="str">
        <f>IFERROR(VLOOKUP(Table2[[#This Row],[Trim Trk: ]],'TPMS-Auto'!A:G, 7, 0), "Not assigned in TPMS!!")</f>
        <v>CDIBELL</v>
      </c>
      <c r="H271" s="69" t="str">
        <f>IFERROR(VLOOKUP(Table2[[#This Row],[Trim Trk: ]],'TPMS-Auto'!A:Y, 25, 0), "Not assigned in TPMS!!")</f>
        <v>112 ROSS PLACE</v>
      </c>
      <c r="I2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1" s="229" t="str">
        <f>IF(N271=N270, "Yes", "No")</f>
        <v>No</v>
      </c>
      <c r="K271" s="229" t="str">
        <f>IFERROR(VLOOKUP(Table2[[#This Row],[Trim Trk: ]], Enterprise!A:AL, 25, 0),"NotonEnterpriseReporting")</f>
        <v>OPEN</v>
      </c>
      <c r="L27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1" s="229" t="str">
        <f>IF(Table2[[#This Row],[Rental Vendor]]="ENTERPRISE RENT-A-CAR INC.", "Enterprise", IF(Table2[[#This Row],[Rental Vendor]]="ENTERPRISE TOLLS/TOLL CHARGES", "Enterprise", "NotEnterprise"))</f>
        <v>Enterprise</v>
      </c>
      <c r="N271" s="228" t="str">
        <f>LEFT(Table2[[#This Row],[Vehicle Number]],5)</f>
        <v>37303</v>
      </c>
      <c r="O271" s="166" t="s">
        <v>209</v>
      </c>
      <c r="P271" s="166" t="s">
        <v>1772</v>
      </c>
      <c r="Q271" s="166" t="s">
        <v>3751</v>
      </c>
      <c r="R271" s="166" t="s">
        <v>3794</v>
      </c>
      <c r="S271" s="166" t="s">
        <v>4321</v>
      </c>
      <c r="T271" s="166" t="s">
        <v>4566</v>
      </c>
      <c r="U271" s="166" t="s">
        <v>1775</v>
      </c>
      <c r="V271" s="166" t="s">
        <v>1779</v>
      </c>
      <c r="W271" s="166" t="s">
        <v>318</v>
      </c>
      <c r="X271" s="167">
        <v>115767934</v>
      </c>
      <c r="Y271" s="167">
        <v>116374264</v>
      </c>
      <c r="Z271" s="168">
        <v>46051</v>
      </c>
      <c r="AA271" s="166" t="s">
        <v>3730</v>
      </c>
      <c r="AB271" s="166" t="s">
        <v>3731</v>
      </c>
      <c r="AC271" s="166" t="s">
        <v>3732</v>
      </c>
      <c r="AD271" s="169">
        <v>210</v>
      </c>
      <c r="AE271" s="170">
        <v>3</v>
      </c>
      <c r="AF271" s="169">
        <v>70</v>
      </c>
      <c r="AG271" s="166" t="s">
        <v>3854</v>
      </c>
      <c r="AH271" s="166" t="s">
        <v>4567</v>
      </c>
      <c r="AI271" s="166" t="s">
        <v>4568</v>
      </c>
      <c r="AJ271" s="166" t="s">
        <v>1779</v>
      </c>
      <c r="AK271" s="166" t="s">
        <v>318</v>
      </c>
      <c r="AL271" s="166" t="s">
        <v>4569</v>
      </c>
    </row>
    <row r="272" spans="1:38" x14ac:dyDescent="0.3">
      <c r="A27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72" s="25">
        <f ca="1">SUM((TODAY())-Table2[[#This Row],[PO Date]])</f>
        <v>23</v>
      </c>
      <c r="C272" s="25" t="str">
        <f>Table2[[#This Row],[Trim Trk: ]]</f>
        <v>37306</v>
      </c>
      <c r="D272" s="228" t="str">
        <f>CONCATENATE(Table2[[#This Row],[First Name]]," ",Table2[[#This Row],[Last name]])</f>
        <v>BRETT WOLFF</v>
      </c>
      <c r="E272" s="229" t="str">
        <f>IFERROR(VLOOKUP(Table2[[#This Row],[Rental under Name: ]], 'TPMS-Auto'!C:G,5,0),"RESEARCH!!")</f>
        <v>BWOLFF</v>
      </c>
      <c r="F272" s="228" t="str">
        <f>IFERROR(VLOOKUP(Table2[[#This Row],[Trim Trk: ]],'TPMS-Auto'!A:C, 3, 0), "Not assigned in TPMS!!")</f>
        <v>BRETT WOLFF</v>
      </c>
      <c r="G272" s="229" t="str">
        <f>IFERROR(VLOOKUP(Table2[[#This Row],[Trim Trk: ]],'TPMS-Auto'!A:G, 7, 0), "Not assigned in TPMS!!")</f>
        <v>BWOLFF</v>
      </c>
      <c r="H272" s="69" t="str">
        <f>IFERROR(VLOOKUP(Table2[[#This Row],[Trim Trk: ]],'TPMS-Auto'!A:Y, 25, 0), "Not assigned in TPMS!!")</f>
        <v>12 prospect ave</v>
      </c>
      <c r="I2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2" s="229" t="str">
        <f>IF(N272=N271, "Yes", "No")</f>
        <v>No</v>
      </c>
      <c r="K272" s="229" t="str">
        <f>IFERROR(VLOOKUP(Table2[[#This Row],[Trim Trk: ]], Enterprise!A:AL, 25, 0),"NotonEnterpriseReporting")</f>
        <v>OPEN</v>
      </c>
      <c r="L27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2" s="229" t="str">
        <f>IF(Table2[[#This Row],[Rental Vendor]]="ENTERPRISE RENT-A-CAR INC.", "Enterprise", IF(Table2[[#This Row],[Rental Vendor]]="ENTERPRISE TOLLS/TOLL CHARGES", "Enterprise", "NotEnterprise"))</f>
        <v>Enterprise</v>
      </c>
      <c r="N272" s="228" t="str">
        <f>LEFT(Table2[[#This Row],[Vehicle Number]],5)</f>
        <v>37306</v>
      </c>
      <c r="O272" s="166" t="s">
        <v>209</v>
      </c>
      <c r="P272" s="166" t="s">
        <v>2324</v>
      </c>
      <c r="Q272" s="166" t="s">
        <v>3751</v>
      </c>
      <c r="R272" s="166" t="s">
        <v>3794</v>
      </c>
      <c r="S272" s="166" t="s">
        <v>4570</v>
      </c>
      <c r="T272" s="166" t="s">
        <v>4571</v>
      </c>
      <c r="U272" s="166" t="s">
        <v>2326</v>
      </c>
      <c r="V272" s="166" t="s">
        <v>3167</v>
      </c>
      <c r="W272" s="166" t="s">
        <v>318</v>
      </c>
      <c r="X272" s="167">
        <v>113533252</v>
      </c>
      <c r="Y272" s="167">
        <v>116658750</v>
      </c>
      <c r="Z272" s="168">
        <v>46063</v>
      </c>
      <c r="AA272" s="166" t="s">
        <v>3894</v>
      </c>
      <c r="AB272" s="166" t="s">
        <v>3895</v>
      </c>
      <c r="AC272" s="166" t="s">
        <v>3732</v>
      </c>
      <c r="AD272" s="169">
        <v>1</v>
      </c>
      <c r="AE272" s="170">
        <v>1</v>
      </c>
      <c r="AF272" s="169">
        <v>1</v>
      </c>
      <c r="AG272" s="166" t="s">
        <v>3896</v>
      </c>
      <c r="AH272" s="166" t="s">
        <v>3903</v>
      </c>
      <c r="AI272" s="166" t="s">
        <v>4572</v>
      </c>
      <c r="AJ272" s="166" t="s">
        <v>4573</v>
      </c>
      <c r="AK272" s="166" t="s">
        <v>318</v>
      </c>
      <c r="AL272" s="166" t="s">
        <v>4574</v>
      </c>
    </row>
    <row r="273" spans="1:38" x14ac:dyDescent="0.3">
      <c r="A27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73" s="25">
        <f ca="1">SUM((TODAY())-Table2[[#This Row],[PO Date]])</f>
        <v>20</v>
      </c>
      <c r="C273" s="25" t="str">
        <f>Table2[[#This Row],[Trim Trk: ]]</f>
        <v>37306</v>
      </c>
      <c r="D273" s="228" t="str">
        <f>CONCATENATE(Table2[[#This Row],[First Name]]," ",Table2[[#This Row],[Last name]])</f>
        <v>BRETT WOLFF</v>
      </c>
      <c r="E273" s="229" t="str">
        <f>IFERROR(VLOOKUP(Table2[[#This Row],[Rental under Name: ]], 'TPMS-Auto'!C:G,5,0),"RESEARCH!!")</f>
        <v>BWOLFF</v>
      </c>
      <c r="F273" s="228" t="str">
        <f>IFERROR(VLOOKUP(Table2[[#This Row],[Trim Trk: ]],'TPMS-Auto'!A:C, 3, 0), "Not assigned in TPMS!!")</f>
        <v>BRETT WOLFF</v>
      </c>
      <c r="G273" s="229" t="str">
        <f>IFERROR(VLOOKUP(Table2[[#This Row],[Trim Trk: ]],'TPMS-Auto'!A:G, 7, 0), "Not assigned in TPMS!!")</f>
        <v>BWOLFF</v>
      </c>
      <c r="H273" s="69" t="str">
        <f>IFERROR(VLOOKUP(Table2[[#This Row],[Trim Trk: ]],'TPMS-Auto'!A:Y, 25, 0), "Not assigned in TPMS!!")</f>
        <v>12 prospect ave</v>
      </c>
      <c r="I2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3" s="229" t="str">
        <f>IF(N273=N272, "Yes", "No")</f>
        <v>Yes</v>
      </c>
      <c r="K273" s="229" t="str">
        <f>IFERROR(VLOOKUP(Table2[[#This Row],[Trim Trk: ]], Enterprise!A:AL, 25, 0),"NotonEnterpriseReporting")</f>
        <v>OPEN</v>
      </c>
      <c r="L27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3" s="229" t="str">
        <f>IF(Table2[[#This Row],[Rental Vendor]]="ENTERPRISE RENT-A-CAR INC.", "Enterprise", IF(Table2[[#This Row],[Rental Vendor]]="ENTERPRISE TOLLS/TOLL CHARGES", "Enterprise", "NotEnterprise"))</f>
        <v>Enterprise</v>
      </c>
      <c r="N273" s="228" t="str">
        <f>LEFT(Table2[[#This Row],[Vehicle Number]],5)</f>
        <v>37306</v>
      </c>
      <c r="O273" s="166" t="s">
        <v>209</v>
      </c>
      <c r="P273" s="166" t="s">
        <v>2324</v>
      </c>
      <c r="Q273" s="166" t="s">
        <v>3751</v>
      </c>
      <c r="R273" s="166" t="s">
        <v>3794</v>
      </c>
      <c r="S273" s="166" t="s">
        <v>4570</v>
      </c>
      <c r="T273" s="166" t="s">
        <v>4571</v>
      </c>
      <c r="U273" s="166" t="s">
        <v>2326</v>
      </c>
      <c r="V273" s="166" t="s">
        <v>3167</v>
      </c>
      <c r="W273" s="166" t="s">
        <v>318</v>
      </c>
      <c r="X273" s="167">
        <v>113533252</v>
      </c>
      <c r="Y273" s="167">
        <v>116716522</v>
      </c>
      <c r="Z273" s="168">
        <v>46066</v>
      </c>
      <c r="AA273" s="166" t="s">
        <v>3894</v>
      </c>
      <c r="AB273" s="166" t="s">
        <v>3895</v>
      </c>
      <c r="AC273" s="166" t="s">
        <v>3732</v>
      </c>
      <c r="AD273" s="169">
        <v>1</v>
      </c>
      <c r="AE273" s="170">
        <v>1</v>
      </c>
      <c r="AF273" s="169">
        <v>1</v>
      </c>
      <c r="AG273" s="166" t="s">
        <v>3896</v>
      </c>
      <c r="AH273" s="166" t="s">
        <v>3903</v>
      </c>
      <c r="AI273" s="166" t="s">
        <v>4572</v>
      </c>
      <c r="AJ273" s="166" t="s">
        <v>4573</v>
      </c>
      <c r="AK273" s="166" t="s">
        <v>318</v>
      </c>
      <c r="AL273" s="166" t="s">
        <v>4574</v>
      </c>
    </row>
    <row r="274" spans="1:38" x14ac:dyDescent="0.3">
      <c r="A27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4" s="25">
        <f ca="1">SUM((TODAY())-Table2[[#This Row],[PO Date]])</f>
        <v>13</v>
      </c>
      <c r="C274" s="25" t="str">
        <f>Table2[[#This Row],[Trim Trk: ]]</f>
        <v>37309</v>
      </c>
      <c r="D274" s="228" t="str">
        <f>CONCATENATE(Table2[[#This Row],[First Name]]," ",Table2[[#This Row],[Last name]])</f>
        <v>BRANDON DRAZIC</v>
      </c>
      <c r="E274" s="229" t="str">
        <f>IFERROR(VLOOKUP(Table2[[#This Row],[Rental under Name: ]], 'TPMS-Auto'!C:G,5,0),"RESEARCH!!")</f>
        <v>BDRAZIC</v>
      </c>
      <c r="F274" s="228" t="str">
        <f>IFERROR(VLOOKUP(Table2[[#This Row],[Trim Trk: ]],'TPMS-Auto'!A:C, 3, 0), "Not assigned in TPMS!!")</f>
        <v>Not assigned in TPMS!!</v>
      </c>
      <c r="G274" s="229" t="str">
        <f>IFERROR(VLOOKUP(Table2[[#This Row],[Trim Trk: ]],'TPMS-Auto'!A:G, 7, 0), "Not assigned in TPMS!!")</f>
        <v>Not assigned in TPMS!!</v>
      </c>
      <c r="H274" s="69" t="str">
        <f>IFERROR(VLOOKUP(Table2[[#This Row],[Trim Trk: ]],'TPMS-Auto'!A:Y, 25, 0), "Not assigned in TPMS!!")</f>
        <v>Not assigned in TPMS!!</v>
      </c>
      <c r="I2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4" s="229" t="str">
        <f>IF(N274=N273, "Yes", "No")</f>
        <v>No</v>
      </c>
      <c r="K274" s="229" t="str">
        <f>IFERROR(VLOOKUP(Table2[[#This Row],[Trim Trk: ]], Enterprise!A:AL, 25, 0),"NotonEnterpriseReporting")</f>
        <v>NotonEnterpriseReporting</v>
      </c>
      <c r="L27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4" s="229" t="str">
        <f>IF(Table2[[#This Row],[Rental Vendor]]="ENTERPRISE RENT-A-CAR INC.", "Enterprise", IF(Table2[[#This Row],[Rental Vendor]]="ENTERPRISE TOLLS/TOLL CHARGES", "Enterprise", "NotEnterprise"))</f>
        <v>Enterprise</v>
      </c>
      <c r="N274" s="228" t="str">
        <f>LEFT(Table2[[#This Row],[Vehicle Number]],5)</f>
        <v>37309</v>
      </c>
      <c r="O274" s="166" t="s">
        <v>209</v>
      </c>
      <c r="P274" s="166" t="s">
        <v>916</v>
      </c>
      <c r="Q274" s="166" t="s">
        <v>3751</v>
      </c>
      <c r="R274" s="166" t="s">
        <v>3794</v>
      </c>
      <c r="S274" s="166" t="s">
        <v>3918</v>
      </c>
      <c r="T274" s="166" t="s">
        <v>4575</v>
      </c>
      <c r="U274" s="166" t="s">
        <v>918</v>
      </c>
      <c r="V274" s="166" t="s">
        <v>4576</v>
      </c>
      <c r="W274" s="166" t="s">
        <v>318</v>
      </c>
      <c r="X274" s="167">
        <v>114412556</v>
      </c>
      <c r="Y274" s="167">
        <v>116875704</v>
      </c>
      <c r="Z274" s="168">
        <v>46073</v>
      </c>
      <c r="AA274" s="166" t="s">
        <v>3894</v>
      </c>
      <c r="AB274" s="166" t="s">
        <v>3895</v>
      </c>
      <c r="AC274" s="166" t="s">
        <v>3732</v>
      </c>
      <c r="AD274" s="169">
        <v>1</v>
      </c>
      <c r="AE274" s="170">
        <v>1</v>
      </c>
      <c r="AF274" s="169">
        <v>1</v>
      </c>
      <c r="AG274" s="166" t="s">
        <v>3896</v>
      </c>
      <c r="AH274" s="166"/>
      <c r="AI274" s="166"/>
      <c r="AJ274" s="166"/>
      <c r="AK274" s="166"/>
      <c r="AL274" s="166"/>
    </row>
    <row r="275" spans="1:38" x14ac:dyDescent="0.3">
      <c r="A27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5" s="25">
        <f ca="1">SUM((TODAY())-Table2[[#This Row],[PO Date]])</f>
        <v>55</v>
      </c>
      <c r="C275" s="25" t="str">
        <f>Table2[[#This Row],[Trim Trk: ]]</f>
        <v>37310</v>
      </c>
      <c r="D275" s="228" t="str">
        <f>CONCATENATE(Table2[[#This Row],[First Name]]," ",Table2[[#This Row],[Last name]])</f>
        <v>JEFFREY FORD</v>
      </c>
      <c r="E275" s="229" t="str">
        <f>IFERROR(VLOOKUP(Table2[[#This Row],[Rental under Name: ]], 'TPMS-Auto'!C:G,5,0),"RESEARCH!!")</f>
        <v>JFORD17</v>
      </c>
      <c r="F275" s="228" t="str">
        <f>IFERROR(VLOOKUP(Table2[[#This Row],[Trim Trk: ]],'TPMS-Auto'!A:C, 3, 0), "Not assigned in TPMS!!")</f>
        <v>JEFFREY FORD</v>
      </c>
      <c r="G275" s="229" t="str">
        <f>IFERROR(VLOOKUP(Table2[[#This Row],[Trim Trk: ]],'TPMS-Auto'!A:G, 7, 0), "Not assigned in TPMS!!")</f>
        <v>JFORD17</v>
      </c>
      <c r="H275" s="69" t="str">
        <f>IFERROR(VLOOKUP(Table2[[#This Row],[Trim Trk: ]],'TPMS-Auto'!A:Y, 25, 0), "Not assigned in TPMS!!")</f>
        <v>10 WOOD ST</v>
      </c>
      <c r="I2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5" s="229" t="str">
        <f>IF(N275=N274, "Yes", "No")</f>
        <v>No</v>
      </c>
      <c r="K275" s="229" t="str">
        <f>IFERROR(VLOOKUP(Table2[[#This Row],[Trim Trk: ]], Enterprise!A:AL, 25, 0),"NotonEnterpriseReporting")</f>
        <v>NotonEnterpriseReporting</v>
      </c>
      <c r="L27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5" s="229" t="str">
        <f>IF(Table2[[#This Row],[Rental Vendor]]="ENTERPRISE RENT-A-CAR INC.", "Enterprise", IF(Table2[[#This Row],[Rental Vendor]]="ENTERPRISE TOLLS/TOLL CHARGES", "Enterprise", "NotEnterprise"))</f>
        <v>Enterprise</v>
      </c>
      <c r="N275" s="228" t="str">
        <f>LEFT(Table2[[#This Row],[Vehicle Number]],5)</f>
        <v>37310</v>
      </c>
      <c r="O275" s="166" t="s">
        <v>209</v>
      </c>
      <c r="P275" s="166" t="s">
        <v>3168</v>
      </c>
      <c r="Q275" s="166" t="s">
        <v>3751</v>
      </c>
      <c r="R275" s="166" t="s">
        <v>3794</v>
      </c>
      <c r="S275" s="166" t="s">
        <v>4025</v>
      </c>
      <c r="T275" s="166" t="s">
        <v>270</v>
      </c>
      <c r="U275" s="166" t="s">
        <v>3170</v>
      </c>
      <c r="V275" s="166" t="s">
        <v>4577</v>
      </c>
      <c r="W275" s="166" t="s">
        <v>435</v>
      </c>
      <c r="X275" s="167">
        <v>112884835</v>
      </c>
      <c r="Y275" s="167">
        <v>115974193</v>
      </c>
      <c r="Z275" s="168">
        <v>46031</v>
      </c>
      <c r="AA275" s="166" t="s">
        <v>3894</v>
      </c>
      <c r="AB275" s="166" t="s">
        <v>3895</v>
      </c>
      <c r="AC275" s="166" t="s">
        <v>3732</v>
      </c>
      <c r="AD275" s="169">
        <v>1</v>
      </c>
      <c r="AE275" s="170">
        <v>1</v>
      </c>
      <c r="AF275" s="169">
        <v>1</v>
      </c>
      <c r="AG275" s="166" t="s">
        <v>3896</v>
      </c>
      <c r="AH275" s="166"/>
      <c r="AI275" s="166"/>
      <c r="AJ275" s="166"/>
      <c r="AK275" s="166"/>
      <c r="AL275" s="166"/>
    </row>
    <row r="276" spans="1:38" x14ac:dyDescent="0.3">
      <c r="A27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6" s="25">
        <f ca="1">SUM((TODAY())-Table2[[#This Row],[PO Date]])</f>
        <v>51</v>
      </c>
      <c r="C276" s="25" t="str">
        <f>Table2[[#This Row],[Trim Trk: ]]</f>
        <v>37310</v>
      </c>
      <c r="D276" s="228" t="str">
        <f>CONCATENATE(Table2[[#This Row],[First Name]]," ",Table2[[#This Row],[Last name]])</f>
        <v>JEFFREY FORD</v>
      </c>
      <c r="E276" s="229" t="str">
        <f>IFERROR(VLOOKUP(Table2[[#This Row],[Rental under Name: ]], 'TPMS-Auto'!C:G,5,0),"RESEARCH!!")</f>
        <v>JFORD17</v>
      </c>
      <c r="F276" s="228" t="str">
        <f>IFERROR(VLOOKUP(Table2[[#This Row],[Trim Trk: ]],'TPMS-Auto'!A:C, 3, 0), "Not assigned in TPMS!!")</f>
        <v>JEFFREY FORD</v>
      </c>
      <c r="G276" s="229" t="str">
        <f>IFERROR(VLOOKUP(Table2[[#This Row],[Trim Trk: ]],'TPMS-Auto'!A:G, 7, 0), "Not assigned in TPMS!!")</f>
        <v>JFORD17</v>
      </c>
      <c r="H276" s="69" t="str">
        <f>IFERROR(VLOOKUP(Table2[[#This Row],[Trim Trk: ]],'TPMS-Auto'!A:Y, 25, 0), "Not assigned in TPMS!!")</f>
        <v>10 WOOD ST</v>
      </c>
      <c r="I2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6" s="229" t="str">
        <f>IF(N276=N275, "Yes", "No")</f>
        <v>Yes</v>
      </c>
      <c r="K276" s="229" t="str">
        <f>IFERROR(VLOOKUP(Table2[[#This Row],[Trim Trk: ]], Enterprise!A:AL, 25, 0),"NotonEnterpriseReporting")</f>
        <v>NotonEnterpriseReporting</v>
      </c>
      <c r="L27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6" s="229" t="str">
        <f>IF(Table2[[#This Row],[Rental Vendor]]="ENTERPRISE RENT-A-CAR INC.", "Enterprise", IF(Table2[[#This Row],[Rental Vendor]]="ENTERPRISE TOLLS/TOLL CHARGES", "Enterprise", "NotEnterprise"))</f>
        <v>Enterprise</v>
      </c>
      <c r="N276" s="228" t="str">
        <f>LEFT(Table2[[#This Row],[Vehicle Number]],5)</f>
        <v>37310</v>
      </c>
      <c r="O276" s="166" t="s">
        <v>209</v>
      </c>
      <c r="P276" s="166" t="s">
        <v>3168</v>
      </c>
      <c r="Q276" s="166" t="s">
        <v>3751</v>
      </c>
      <c r="R276" s="166" t="s">
        <v>3794</v>
      </c>
      <c r="S276" s="166" t="s">
        <v>4025</v>
      </c>
      <c r="T276" s="166" t="s">
        <v>270</v>
      </c>
      <c r="U276" s="166" t="s">
        <v>3170</v>
      </c>
      <c r="V276" s="166" t="s">
        <v>4577</v>
      </c>
      <c r="W276" s="166" t="s">
        <v>435</v>
      </c>
      <c r="X276" s="167">
        <v>112884835</v>
      </c>
      <c r="Y276" s="167">
        <v>116025632</v>
      </c>
      <c r="Z276" s="168">
        <v>46035</v>
      </c>
      <c r="AA276" s="166" t="s">
        <v>3894</v>
      </c>
      <c r="AB276" s="166" t="s">
        <v>3895</v>
      </c>
      <c r="AC276" s="166" t="s">
        <v>3732</v>
      </c>
      <c r="AD276" s="169">
        <v>1</v>
      </c>
      <c r="AE276" s="170">
        <v>1</v>
      </c>
      <c r="AF276" s="169">
        <v>1</v>
      </c>
      <c r="AG276" s="166" t="s">
        <v>3896</v>
      </c>
      <c r="AH276" s="166"/>
      <c r="AI276" s="166"/>
      <c r="AJ276" s="166"/>
      <c r="AK276" s="166"/>
      <c r="AL276" s="166"/>
    </row>
    <row r="277" spans="1:38" x14ac:dyDescent="0.3">
      <c r="A27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7" s="25">
        <f ca="1">SUM((TODAY())-Table2[[#This Row],[PO Date]])</f>
        <v>48</v>
      </c>
      <c r="C277" s="25" t="str">
        <f>Table2[[#This Row],[Trim Trk: ]]</f>
        <v>37310</v>
      </c>
      <c r="D277" s="228" t="str">
        <f>CONCATENATE(Table2[[#This Row],[First Name]]," ",Table2[[#This Row],[Last name]])</f>
        <v>JEFFREY FORD</v>
      </c>
      <c r="E277" s="229" t="str">
        <f>IFERROR(VLOOKUP(Table2[[#This Row],[Rental under Name: ]], 'TPMS-Auto'!C:G,5,0),"RESEARCH!!")</f>
        <v>JFORD17</v>
      </c>
      <c r="F277" s="228" t="str">
        <f>IFERROR(VLOOKUP(Table2[[#This Row],[Trim Trk: ]],'TPMS-Auto'!A:C, 3, 0), "Not assigned in TPMS!!")</f>
        <v>JEFFREY FORD</v>
      </c>
      <c r="G277" s="229" t="str">
        <f>IFERROR(VLOOKUP(Table2[[#This Row],[Trim Trk: ]],'TPMS-Auto'!A:G, 7, 0), "Not assigned in TPMS!!")</f>
        <v>JFORD17</v>
      </c>
      <c r="H277" s="69" t="str">
        <f>IFERROR(VLOOKUP(Table2[[#This Row],[Trim Trk: ]],'TPMS-Auto'!A:Y, 25, 0), "Not assigned in TPMS!!")</f>
        <v>10 WOOD ST</v>
      </c>
      <c r="I2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7" s="229" t="str">
        <f>IF(N277=N276, "Yes", "No")</f>
        <v>Yes</v>
      </c>
      <c r="K277" s="229" t="str">
        <f>IFERROR(VLOOKUP(Table2[[#This Row],[Trim Trk: ]], Enterprise!A:AL, 25, 0),"NotonEnterpriseReporting")</f>
        <v>NotonEnterpriseReporting</v>
      </c>
      <c r="L27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7" s="229" t="str">
        <f>IF(Table2[[#This Row],[Rental Vendor]]="ENTERPRISE RENT-A-CAR INC.", "Enterprise", IF(Table2[[#This Row],[Rental Vendor]]="ENTERPRISE TOLLS/TOLL CHARGES", "Enterprise", "NotEnterprise"))</f>
        <v>Enterprise</v>
      </c>
      <c r="N277" s="228" t="str">
        <f>LEFT(Table2[[#This Row],[Vehicle Number]],5)</f>
        <v>37310</v>
      </c>
      <c r="O277" s="166" t="s">
        <v>209</v>
      </c>
      <c r="P277" s="166" t="s">
        <v>3168</v>
      </c>
      <c r="Q277" s="166" t="s">
        <v>3751</v>
      </c>
      <c r="R277" s="166" t="s">
        <v>3794</v>
      </c>
      <c r="S277" s="166" t="s">
        <v>4025</v>
      </c>
      <c r="T277" s="166" t="s">
        <v>270</v>
      </c>
      <c r="U277" s="166" t="s">
        <v>3170</v>
      </c>
      <c r="V277" s="166" t="s">
        <v>4577</v>
      </c>
      <c r="W277" s="166" t="s">
        <v>435</v>
      </c>
      <c r="X277" s="167">
        <v>112884835</v>
      </c>
      <c r="Y277" s="167">
        <v>116093682</v>
      </c>
      <c r="Z277" s="168">
        <v>46038</v>
      </c>
      <c r="AA277" s="166" t="s">
        <v>3894</v>
      </c>
      <c r="AB277" s="166" t="s">
        <v>3895</v>
      </c>
      <c r="AC277" s="166" t="s">
        <v>3732</v>
      </c>
      <c r="AD277" s="169">
        <v>1</v>
      </c>
      <c r="AE277" s="170">
        <v>1</v>
      </c>
      <c r="AF277" s="169">
        <v>1</v>
      </c>
      <c r="AG277" s="166" t="s">
        <v>3896</v>
      </c>
      <c r="AH277" s="166"/>
      <c r="AI277" s="166"/>
      <c r="AJ277" s="166"/>
      <c r="AK277" s="166"/>
      <c r="AL277" s="166"/>
    </row>
    <row r="278" spans="1:38" x14ac:dyDescent="0.3">
      <c r="A27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78" s="25">
        <f ca="1">SUM((TODAY())-Table2[[#This Row],[PO Date]])</f>
        <v>23</v>
      </c>
      <c r="C278" s="25" t="str">
        <f>Table2[[#This Row],[Trim Trk: ]]</f>
        <v>37310</v>
      </c>
      <c r="D278" s="228" t="str">
        <f>CONCATENATE(Table2[[#This Row],[First Name]]," ",Table2[[#This Row],[Last name]])</f>
        <v>JEFFREY FORD</v>
      </c>
      <c r="E278" s="229" t="str">
        <f>IFERROR(VLOOKUP(Table2[[#This Row],[Rental under Name: ]], 'TPMS-Auto'!C:G,5,0),"RESEARCH!!")</f>
        <v>JFORD17</v>
      </c>
      <c r="F278" s="228" t="str">
        <f>IFERROR(VLOOKUP(Table2[[#This Row],[Trim Trk: ]],'TPMS-Auto'!A:C, 3, 0), "Not assigned in TPMS!!")</f>
        <v>JEFFREY FORD</v>
      </c>
      <c r="G278" s="229" t="str">
        <f>IFERROR(VLOOKUP(Table2[[#This Row],[Trim Trk: ]],'TPMS-Auto'!A:G, 7, 0), "Not assigned in TPMS!!")</f>
        <v>JFORD17</v>
      </c>
      <c r="H278" s="69" t="str">
        <f>IFERROR(VLOOKUP(Table2[[#This Row],[Trim Trk: ]],'TPMS-Auto'!A:Y, 25, 0), "Not assigned in TPMS!!")</f>
        <v>10 WOOD ST</v>
      </c>
      <c r="I2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8" s="229" t="str">
        <f>IF(N278=N277, "Yes", "No")</f>
        <v>Yes</v>
      </c>
      <c r="K278" s="229" t="str">
        <f>IFERROR(VLOOKUP(Table2[[#This Row],[Trim Trk: ]], Enterprise!A:AL, 25, 0),"NotonEnterpriseReporting")</f>
        <v>NotonEnterpriseReporting</v>
      </c>
      <c r="L27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8" s="229" t="str">
        <f>IF(Table2[[#This Row],[Rental Vendor]]="ENTERPRISE RENT-A-CAR INC.", "Enterprise", IF(Table2[[#This Row],[Rental Vendor]]="ENTERPRISE TOLLS/TOLL CHARGES", "Enterprise", "NotEnterprise"))</f>
        <v>Enterprise</v>
      </c>
      <c r="N278" s="228" t="str">
        <f>LEFT(Table2[[#This Row],[Vehicle Number]],5)</f>
        <v>37310</v>
      </c>
      <c r="O278" s="166" t="s">
        <v>209</v>
      </c>
      <c r="P278" s="166" t="s">
        <v>3168</v>
      </c>
      <c r="Q278" s="166" t="s">
        <v>3751</v>
      </c>
      <c r="R278" s="166" t="s">
        <v>3794</v>
      </c>
      <c r="S278" s="166" t="s">
        <v>4025</v>
      </c>
      <c r="T278" s="166" t="s">
        <v>270</v>
      </c>
      <c r="U278" s="166" t="s">
        <v>3170</v>
      </c>
      <c r="V278" s="166" t="s">
        <v>4577</v>
      </c>
      <c r="W278" s="166" t="s">
        <v>435</v>
      </c>
      <c r="X278" s="167">
        <v>112884835</v>
      </c>
      <c r="Y278" s="167">
        <v>116658595</v>
      </c>
      <c r="Z278" s="168">
        <v>46063</v>
      </c>
      <c r="AA278" s="166" t="s">
        <v>3894</v>
      </c>
      <c r="AB278" s="166" t="s">
        <v>3895</v>
      </c>
      <c r="AC278" s="166" t="s">
        <v>3732</v>
      </c>
      <c r="AD278" s="169">
        <v>1</v>
      </c>
      <c r="AE278" s="170">
        <v>1</v>
      </c>
      <c r="AF278" s="169">
        <v>1</v>
      </c>
      <c r="AG278" s="166" t="s">
        <v>3896</v>
      </c>
      <c r="AH278" s="166"/>
      <c r="AI278" s="166"/>
      <c r="AJ278" s="166"/>
      <c r="AK278" s="166"/>
      <c r="AL278" s="166"/>
    </row>
    <row r="279" spans="1:38" x14ac:dyDescent="0.3">
      <c r="A27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79" s="25">
        <f ca="1">SUM((TODAY())-Table2[[#This Row],[PO Date]])</f>
        <v>22</v>
      </c>
      <c r="C279" s="25" t="str">
        <f>Table2[[#This Row],[Trim Trk: ]]</f>
        <v>37310</v>
      </c>
      <c r="D279" s="228" t="str">
        <f>CONCATENATE(Table2[[#This Row],[First Name]]," ",Table2[[#This Row],[Last name]])</f>
        <v>JEFFREY FORD</v>
      </c>
      <c r="E279" s="229" t="str">
        <f>IFERROR(VLOOKUP(Table2[[#This Row],[Rental under Name: ]], 'TPMS-Auto'!C:G,5,0),"RESEARCH!!")</f>
        <v>JFORD17</v>
      </c>
      <c r="F279" s="228" t="str">
        <f>IFERROR(VLOOKUP(Table2[[#This Row],[Trim Trk: ]],'TPMS-Auto'!A:C, 3, 0), "Not assigned in TPMS!!")</f>
        <v>JEFFREY FORD</v>
      </c>
      <c r="G279" s="229" t="str">
        <f>IFERROR(VLOOKUP(Table2[[#This Row],[Trim Trk: ]],'TPMS-Auto'!A:G, 7, 0), "Not assigned in TPMS!!")</f>
        <v>JFORD17</v>
      </c>
      <c r="H279" s="69" t="str">
        <f>IFERROR(VLOOKUP(Table2[[#This Row],[Trim Trk: ]],'TPMS-Auto'!A:Y, 25, 0), "Not assigned in TPMS!!")</f>
        <v>10 WOOD ST</v>
      </c>
      <c r="I2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9" s="229" t="str">
        <f>IF(N279=N278, "Yes", "No")</f>
        <v>Yes</v>
      </c>
      <c r="K279" s="229" t="str">
        <f>IFERROR(VLOOKUP(Table2[[#This Row],[Trim Trk: ]], Enterprise!A:AL, 25, 0),"NotonEnterpriseReporting")</f>
        <v>NotonEnterpriseReporting</v>
      </c>
      <c r="L27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9" s="229" t="str">
        <f>IF(Table2[[#This Row],[Rental Vendor]]="ENTERPRISE RENT-A-CAR INC.", "Enterprise", IF(Table2[[#This Row],[Rental Vendor]]="ENTERPRISE TOLLS/TOLL CHARGES", "Enterprise", "NotEnterprise"))</f>
        <v>Enterprise</v>
      </c>
      <c r="N279" s="228" t="str">
        <f>LEFT(Table2[[#This Row],[Vehicle Number]],5)</f>
        <v>37310</v>
      </c>
      <c r="O279" s="166" t="s">
        <v>209</v>
      </c>
      <c r="P279" s="166" t="s">
        <v>3168</v>
      </c>
      <c r="Q279" s="166" t="s">
        <v>3751</v>
      </c>
      <c r="R279" s="166" t="s">
        <v>3794</v>
      </c>
      <c r="S279" s="166" t="s">
        <v>4025</v>
      </c>
      <c r="T279" s="166" t="s">
        <v>270</v>
      </c>
      <c r="U279" s="166" t="s">
        <v>3170</v>
      </c>
      <c r="V279" s="166" t="s">
        <v>4577</v>
      </c>
      <c r="W279" s="166" t="s">
        <v>435</v>
      </c>
      <c r="X279" s="167">
        <v>112884835</v>
      </c>
      <c r="Y279" s="167">
        <v>116675231</v>
      </c>
      <c r="Z279" s="168">
        <v>46064</v>
      </c>
      <c r="AA279" s="166" t="s">
        <v>3894</v>
      </c>
      <c r="AB279" s="166" t="s">
        <v>3895</v>
      </c>
      <c r="AC279" s="166" t="s">
        <v>3732</v>
      </c>
      <c r="AD279" s="169">
        <v>1</v>
      </c>
      <c r="AE279" s="170">
        <v>1</v>
      </c>
      <c r="AF279" s="169">
        <v>1</v>
      </c>
      <c r="AG279" s="166" t="s">
        <v>3896</v>
      </c>
      <c r="AH279" s="166"/>
      <c r="AI279" s="166"/>
      <c r="AJ279" s="166"/>
      <c r="AK279" s="166"/>
      <c r="AL279" s="166"/>
    </row>
    <row r="280" spans="1:38" x14ac:dyDescent="0.3">
      <c r="A28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0" s="25">
        <f ca="1">SUM((TODAY())-Table2[[#This Row],[PO Date]])</f>
        <v>22</v>
      </c>
      <c r="C280" s="25" t="str">
        <f>Table2[[#This Row],[Trim Trk: ]]</f>
        <v>37310</v>
      </c>
      <c r="D280" s="228" t="str">
        <f>CONCATENATE(Table2[[#This Row],[First Name]]," ",Table2[[#This Row],[Last name]])</f>
        <v>JEFFREY FORD</v>
      </c>
      <c r="E280" s="229" t="str">
        <f>IFERROR(VLOOKUP(Table2[[#This Row],[Rental under Name: ]], 'TPMS-Auto'!C:G,5,0),"RESEARCH!!")</f>
        <v>JFORD17</v>
      </c>
      <c r="F280" s="228" t="str">
        <f>IFERROR(VLOOKUP(Table2[[#This Row],[Trim Trk: ]],'TPMS-Auto'!A:C, 3, 0), "Not assigned in TPMS!!")</f>
        <v>JEFFREY FORD</v>
      </c>
      <c r="G280" s="229" t="str">
        <f>IFERROR(VLOOKUP(Table2[[#This Row],[Trim Trk: ]],'TPMS-Auto'!A:G, 7, 0), "Not assigned in TPMS!!")</f>
        <v>JFORD17</v>
      </c>
      <c r="H280" s="69" t="str">
        <f>IFERROR(VLOOKUP(Table2[[#This Row],[Trim Trk: ]],'TPMS-Auto'!A:Y, 25, 0), "Not assigned in TPMS!!")</f>
        <v>10 WOOD ST</v>
      </c>
      <c r="I2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0" s="229" t="str">
        <f>IF(N280=N279, "Yes", "No")</f>
        <v>Yes</v>
      </c>
      <c r="K280" s="229" t="str">
        <f>IFERROR(VLOOKUP(Table2[[#This Row],[Trim Trk: ]], Enterprise!A:AL, 25, 0),"NotonEnterpriseReporting")</f>
        <v>NotonEnterpriseReporting</v>
      </c>
      <c r="L2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0" s="229" t="str">
        <f>IF(Table2[[#This Row],[Rental Vendor]]="ENTERPRISE RENT-A-CAR INC.", "Enterprise", IF(Table2[[#This Row],[Rental Vendor]]="ENTERPRISE TOLLS/TOLL CHARGES", "Enterprise", "NotEnterprise"))</f>
        <v>Enterprise</v>
      </c>
      <c r="N280" s="228" t="str">
        <f>LEFT(Table2[[#This Row],[Vehicle Number]],5)</f>
        <v>37310</v>
      </c>
      <c r="O280" s="166" t="s">
        <v>209</v>
      </c>
      <c r="P280" s="166" t="s">
        <v>3168</v>
      </c>
      <c r="Q280" s="166" t="s">
        <v>3751</v>
      </c>
      <c r="R280" s="166" t="s">
        <v>3794</v>
      </c>
      <c r="S280" s="166" t="s">
        <v>4025</v>
      </c>
      <c r="T280" s="166" t="s">
        <v>270</v>
      </c>
      <c r="U280" s="166" t="s">
        <v>3170</v>
      </c>
      <c r="V280" s="166" t="s">
        <v>4577</v>
      </c>
      <c r="W280" s="166" t="s">
        <v>435</v>
      </c>
      <c r="X280" s="167">
        <v>112884835</v>
      </c>
      <c r="Y280" s="167">
        <v>116675707</v>
      </c>
      <c r="Z280" s="168">
        <v>46064</v>
      </c>
      <c r="AA280" s="166" t="s">
        <v>3894</v>
      </c>
      <c r="AB280" s="166" t="s">
        <v>3895</v>
      </c>
      <c r="AC280" s="166" t="s">
        <v>3732</v>
      </c>
      <c r="AD280" s="169">
        <v>1</v>
      </c>
      <c r="AE280" s="170">
        <v>1</v>
      </c>
      <c r="AF280" s="169">
        <v>1</v>
      </c>
      <c r="AG280" s="166" t="s">
        <v>3896</v>
      </c>
      <c r="AH280" s="166"/>
      <c r="AI280" s="166"/>
      <c r="AJ280" s="166"/>
      <c r="AK280" s="166"/>
      <c r="AL280" s="166"/>
    </row>
    <row r="281" spans="1:38" x14ac:dyDescent="0.3">
      <c r="A28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1" s="25">
        <f ca="1">SUM((TODAY())-Table2[[#This Row],[PO Date]])</f>
        <v>21</v>
      </c>
      <c r="C281" s="25" t="str">
        <f>Table2[[#This Row],[Trim Trk: ]]</f>
        <v>37310</v>
      </c>
      <c r="D281" s="228" t="str">
        <f>CONCATENATE(Table2[[#This Row],[First Name]]," ",Table2[[#This Row],[Last name]])</f>
        <v>JEFFREY FORD</v>
      </c>
      <c r="E281" s="229" t="str">
        <f>IFERROR(VLOOKUP(Table2[[#This Row],[Rental under Name: ]], 'TPMS-Auto'!C:G,5,0),"RESEARCH!!")</f>
        <v>JFORD17</v>
      </c>
      <c r="F281" s="228" t="str">
        <f>IFERROR(VLOOKUP(Table2[[#This Row],[Trim Trk: ]],'TPMS-Auto'!A:C, 3, 0), "Not assigned in TPMS!!")</f>
        <v>JEFFREY FORD</v>
      </c>
      <c r="G281" s="229" t="str">
        <f>IFERROR(VLOOKUP(Table2[[#This Row],[Trim Trk: ]],'TPMS-Auto'!A:G, 7, 0), "Not assigned in TPMS!!")</f>
        <v>JFORD17</v>
      </c>
      <c r="H281" s="69" t="str">
        <f>IFERROR(VLOOKUP(Table2[[#This Row],[Trim Trk: ]],'TPMS-Auto'!A:Y, 25, 0), "Not assigned in TPMS!!")</f>
        <v>10 WOOD ST</v>
      </c>
      <c r="I2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1" s="229" t="str">
        <f>IF(N281=N280, "Yes", "No")</f>
        <v>Yes</v>
      </c>
      <c r="K281" s="229" t="str">
        <f>IFERROR(VLOOKUP(Table2[[#This Row],[Trim Trk: ]], Enterprise!A:AL, 25, 0),"NotonEnterpriseReporting")</f>
        <v>NotonEnterpriseReporting</v>
      </c>
      <c r="L28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1" s="229" t="str">
        <f>IF(Table2[[#This Row],[Rental Vendor]]="ENTERPRISE RENT-A-CAR INC.", "Enterprise", IF(Table2[[#This Row],[Rental Vendor]]="ENTERPRISE TOLLS/TOLL CHARGES", "Enterprise", "NotEnterprise"))</f>
        <v>Enterprise</v>
      </c>
      <c r="N281" s="228" t="str">
        <f>LEFT(Table2[[#This Row],[Vehicle Number]],5)</f>
        <v>37310</v>
      </c>
      <c r="O281" s="166" t="s">
        <v>209</v>
      </c>
      <c r="P281" s="166" t="s">
        <v>3168</v>
      </c>
      <c r="Q281" s="166" t="s">
        <v>3751</v>
      </c>
      <c r="R281" s="166" t="s">
        <v>3794</v>
      </c>
      <c r="S281" s="166" t="s">
        <v>4025</v>
      </c>
      <c r="T281" s="166" t="s">
        <v>270</v>
      </c>
      <c r="U281" s="166" t="s">
        <v>3170</v>
      </c>
      <c r="V281" s="166" t="s">
        <v>4577</v>
      </c>
      <c r="W281" s="166" t="s">
        <v>435</v>
      </c>
      <c r="X281" s="167">
        <v>116337919</v>
      </c>
      <c r="Y281" s="167">
        <v>116686352</v>
      </c>
      <c r="Z281" s="168">
        <v>46065</v>
      </c>
      <c r="AA281" s="166" t="s">
        <v>3730</v>
      </c>
      <c r="AB281" s="166" t="s">
        <v>3731</v>
      </c>
      <c r="AC281" s="166" t="s">
        <v>3732</v>
      </c>
      <c r="AD281" s="169">
        <v>207</v>
      </c>
      <c r="AE281" s="170">
        <v>3</v>
      </c>
      <c r="AF281" s="169">
        <v>69</v>
      </c>
      <c r="AG281" s="166" t="s">
        <v>3854</v>
      </c>
      <c r="AH281" s="166"/>
      <c r="AI281" s="166"/>
      <c r="AJ281" s="166"/>
      <c r="AK281" s="166"/>
      <c r="AL281" s="166"/>
    </row>
    <row r="282" spans="1:38" x14ac:dyDescent="0.3">
      <c r="A28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2" s="25">
        <f ca="1">SUM((TODAY())-Table2[[#This Row],[PO Date]])</f>
        <v>157</v>
      </c>
      <c r="C282" s="25" t="str">
        <f>Table2[[#This Row],[Trim Trk: ]]</f>
        <v>37314</v>
      </c>
      <c r="D282" s="228" t="str">
        <f>CONCATENATE(Table2[[#This Row],[First Name]]," ",Table2[[#This Row],[Last name]])</f>
        <v>UNKNOWN UNKNOWN</v>
      </c>
      <c r="E282" s="229" t="str">
        <f>IFERROR(VLOOKUP(Table2[[#This Row],[Rental under Name: ]], 'TPMS-Auto'!C:G,5,0),"RESEARCH!!")</f>
        <v>RESEARCH!!</v>
      </c>
      <c r="F282" s="228" t="str">
        <f>IFERROR(VLOOKUP(Table2[[#This Row],[Trim Trk: ]],'TPMS-Auto'!A:C, 3, 0), "Not assigned in TPMS!!")</f>
        <v>Not assigned in TPMS!!</v>
      </c>
      <c r="G282" s="229" t="str">
        <f>IFERROR(VLOOKUP(Table2[[#This Row],[Trim Trk: ]],'TPMS-Auto'!A:G, 7, 0), "Not assigned in TPMS!!")</f>
        <v>Not assigned in TPMS!!</v>
      </c>
      <c r="H282" s="69" t="str">
        <f>IFERROR(VLOOKUP(Table2[[#This Row],[Trim Trk: ]],'TPMS-Auto'!A:Y, 25, 0), "Not assigned in TPMS!!")</f>
        <v>Not assigned in TPMS!!</v>
      </c>
      <c r="I2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2" s="229" t="str">
        <f>IF(N282=N281, "Yes", "No")</f>
        <v>No</v>
      </c>
      <c r="K282" s="229" t="str">
        <f>IFERROR(VLOOKUP(Table2[[#This Row],[Trim Trk: ]], Enterprise!A:AL, 25, 0),"NotonEnterpriseReporting")</f>
        <v>NotonEnterpriseReporting</v>
      </c>
      <c r="L28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2" s="229" t="str">
        <f>IF(Table2[[#This Row],[Rental Vendor]]="ENTERPRISE RENT-A-CAR INC.", "Enterprise", IF(Table2[[#This Row],[Rental Vendor]]="ENTERPRISE TOLLS/TOLL CHARGES", "Enterprise", "NotEnterprise"))</f>
        <v>Enterprise</v>
      </c>
      <c r="N282" s="228" t="str">
        <f>LEFT(Table2[[#This Row],[Vehicle Number]],5)</f>
        <v>37314</v>
      </c>
      <c r="O282" s="166" t="s">
        <v>209</v>
      </c>
      <c r="P282" s="166" t="s">
        <v>4578</v>
      </c>
      <c r="Q282" s="166" t="s">
        <v>3751</v>
      </c>
      <c r="R282" s="166" t="s">
        <v>3794</v>
      </c>
      <c r="S282" s="166" t="s">
        <v>4140</v>
      </c>
      <c r="T282" s="166" t="s">
        <v>4140</v>
      </c>
      <c r="U282" s="166"/>
      <c r="V282" s="166" t="s">
        <v>4579</v>
      </c>
      <c r="W282" s="166" t="s">
        <v>318</v>
      </c>
      <c r="X282" s="167">
        <v>110953888</v>
      </c>
      <c r="Y282" s="167">
        <v>114297488</v>
      </c>
      <c r="Z282" s="168">
        <v>45929</v>
      </c>
      <c r="AA282" s="166" t="s">
        <v>3894</v>
      </c>
      <c r="AB282" s="166" t="s">
        <v>3895</v>
      </c>
      <c r="AC282" s="166" t="s">
        <v>3732</v>
      </c>
      <c r="AD282" s="169">
        <v>1</v>
      </c>
      <c r="AE282" s="170">
        <v>1</v>
      </c>
      <c r="AF282" s="169">
        <v>1</v>
      </c>
      <c r="AG282" s="166" t="s">
        <v>3896</v>
      </c>
      <c r="AH282" s="166" t="s">
        <v>4580</v>
      </c>
      <c r="AI282" s="166" t="s">
        <v>4581</v>
      </c>
      <c r="AJ282" s="166" t="s">
        <v>4582</v>
      </c>
      <c r="AK282" s="166" t="s">
        <v>435</v>
      </c>
      <c r="AL282" s="166" t="s">
        <v>4583</v>
      </c>
    </row>
    <row r="283" spans="1:38" x14ac:dyDescent="0.3">
      <c r="A28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3" s="25">
        <f ca="1">SUM((TODAY())-Table2[[#This Row],[PO Date]])</f>
        <v>87</v>
      </c>
      <c r="C283" s="25" t="str">
        <f>Table2[[#This Row],[Trim Trk: ]]</f>
        <v>37314</v>
      </c>
      <c r="D283" s="228" t="str">
        <f>CONCATENATE(Table2[[#This Row],[First Name]]," ",Table2[[#This Row],[Last name]])</f>
        <v>UNKNOWN UNKNOWN</v>
      </c>
      <c r="E283" s="229" t="str">
        <f>IFERROR(VLOOKUP(Table2[[#This Row],[Rental under Name: ]], 'TPMS-Auto'!C:G,5,0),"RESEARCH!!")</f>
        <v>RESEARCH!!</v>
      </c>
      <c r="F283" s="228" t="str">
        <f>IFERROR(VLOOKUP(Table2[[#This Row],[Trim Trk: ]],'TPMS-Auto'!A:C, 3, 0), "Not assigned in TPMS!!")</f>
        <v>Not assigned in TPMS!!</v>
      </c>
      <c r="G283" s="229" t="str">
        <f>IFERROR(VLOOKUP(Table2[[#This Row],[Trim Trk: ]],'TPMS-Auto'!A:G, 7, 0), "Not assigned in TPMS!!")</f>
        <v>Not assigned in TPMS!!</v>
      </c>
      <c r="H283" s="69" t="str">
        <f>IFERROR(VLOOKUP(Table2[[#This Row],[Trim Trk: ]],'TPMS-Auto'!A:Y, 25, 0), "Not assigned in TPMS!!")</f>
        <v>Not assigned in TPMS!!</v>
      </c>
      <c r="I2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3" s="229" t="str">
        <f>IF(N283=N282, "Yes", "No")</f>
        <v>Yes</v>
      </c>
      <c r="K283" s="229" t="str">
        <f>IFERROR(VLOOKUP(Table2[[#This Row],[Trim Trk: ]], Enterprise!A:AL, 25, 0),"NotonEnterpriseReporting")</f>
        <v>NotonEnterpriseReporting</v>
      </c>
      <c r="L28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3" s="229" t="str">
        <f>IF(Table2[[#This Row],[Rental Vendor]]="ENTERPRISE RENT-A-CAR INC.", "Enterprise", IF(Table2[[#This Row],[Rental Vendor]]="ENTERPRISE TOLLS/TOLL CHARGES", "Enterprise", "NotEnterprise"))</f>
        <v>Enterprise</v>
      </c>
      <c r="N283" s="228" t="str">
        <f>LEFT(Table2[[#This Row],[Vehicle Number]],5)</f>
        <v>37314</v>
      </c>
      <c r="O283" s="166" t="s">
        <v>209</v>
      </c>
      <c r="P283" s="166" t="s">
        <v>4578</v>
      </c>
      <c r="Q283" s="166" t="s">
        <v>3751</v>
      </c>
      <c r="R283" s="166" t="s">
        <v>3794</v>
      </c>
      <c r="S283" s="166" t="s">
        <v>4140</v>
      </c>
      <c r="T283" s="166" t="s">
        <v>4140</v>
      </c>
      <c r="U283" s="166"/>
      <c r="V283" s="166" t="s">
        <v>4579</v>
      </c>
      <c r="W283" s="166" t="s">
        <v>318</v>
      </c>
      <c r="X283" s="167">
        <v>110953888</v>
      </c>
      <c r="Y283" s="167">
        <v>115501093</v>
      </c>
      <c r="Z283" s="168">
        <v>45999</v>
      </c>
      <c r="AA283" s="166" t="s">
        <v>3894</v>
      </c>
      <c r="AB283" s="166" t="s">
        <v>3895</v>
      </c>
      <c r="AC283" s="166" t="s">
        <v>3732</v>
      </c>
      <c r="AD283" s="169">
        <v>1</v>
      </c>
      <c r="AE283" s="170">
        <v>1</v>
      </c>
      <c r="AF283" s="169">
        <v>1</v>
      </c>
      <c r="AG283" s="166" t="s">
        <v>3896</v>
      </c>
      <c r="AH283" s="166" t="s">
        <v>4580</v>
      </c>
      <c r="AI283" s="166" t="s">
        <v>4581</v>
      </c>
      <c r="AJ283" s="166" t="s">
        <v>4582</v>
      </c>
      <c r="AK283" s="166" t="s">
        <v>435</v>
      </c>
      <c r="AL283" s="166" t="s">
        <v>4583</v>
      </c>
    </row>
    <row r="284" spans="1:38" x14ac:dyDescent="0.3">
      <c r="A28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4" s="25">
        <f ca="1">SUM((TODAY())-Table2[[#This Row],[PO Date]])</f>
        <v>55</v>
      </c>
      <c r="C284" s="25" t="str">
        <f>Table2[[#This Row],[Trim Trk: ]]</f>
        <v>37314</v>
      </c>
      <c r="D284" s="228" t="str">
        <f>CONCATENATE(Table2[[#This Row],[First Name]]," ",Table2[[#This Row],[Last name]])</f>
        <v>UNKNOWN UNKNOWN</v>
      </c>
      <c r="E284" s="229" t="str">
        <f>IFERROR(VLOOKUP(Table2[[#This Row],[Rental under Name: ]], 'TPMS-Auto'!C:G,5,0),"RESEARCH!!")</f>
        <v>RESEARCH!!</v>
      </c>
      <c r="F284" s="228" t="str">
        <f>IFERROR(VLOOKUP(Table2[[#This Row],[Trim Trk: ]],'TPMS-Auto'!A:C, 3, 0), "Not assigned in TPMS!!")</f>
        <v>Not assigned in TPMS!!</v>
      </c>
      <c r="G284" s="229" t="str">
        <f>IFERROR(VLOOKUP(Table2[[#This Row],[Trim Trk: ]],'TPMS-Auto'!A:G, 7, 0), "Not assigned in TPMS!!")</f>
        <v>Not assigned in TPMS!!</v>
      </c>
      <c r="H284" s="69" t="str">
        <f>IFERROR(VLOOKUP(Table2[[#This Row],[Trim Trk: ]],'TPMS-Auto'!A:Y, 25, 0), "Not assigned in TPMS!!")</f>
        <v>Not assigned in TPMS!!</v>
      </c>
      <c r="I2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4" s="229" t="str">
        <f>IF(N284=N283, "Yes", "No")</f>
        <v>Yes</v>
      </c>
      <c r="K284" s="229" t="str">
        <f>IFERROR(VLOOKUP(Table2[[#This Row],[Trim Trk: ]], Enterprise!A:AL, 25, 0),"NotonEnterpriseReporting")</f>
        <v>NotonEnterpriseReporting</v>
      </c>
      <c r="L28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4" s="229" t="str">
        <f>IF(Table2[[#This Row],[Rental Vendor]]="ENTERPRISE RENT-A-CAR INC.", "Enterprise", IF(Table2[[#This Row],[Rental Vendor]]="ENTERPRISE TOLLS/TOLL CHARGES", "Enterprise", "NotEnterprise"))</f>
        <v>Enterprise</v>
      </c>
      <c r="N284" s="228" t="str">
        <f>LEFT(Table2[[#This Row],[Vehicle Number]],5)</f>
        <v>37314</v>
      </c>
      <c r="O284" s="166" t="s">
        <v>209</v>
      </c>
      <c r="P284" s="166" t="s">
        <v>4578</v>
      </c>
      <c r="Q284" s="166" t="s">
        <v>3751</v>
      </c>
      <c r="R284" s="166" t="s">
        <v>3794</v>
      </c>
      <c r="S284" s="166" t="s">
        <v>4140</v>
      </c>
      <c r="T284" s="166" t="s">
        <v>4140</v>
      </c>
      <c r="U284" s="166"/>
      <c r="V284" s="166" t="s">
        <v>4579</v>
      </c>
      <c r="W284" s="166" t="s">
        <v>318</v>
      </c>
      <c r="X284" s="167">
        <v>110953888</v>
      </c>
      <c r="Y284" s="167">
        <v>115973857</v>
      </c>
      <c r="Z284" s="168">
        <v>46031</v>
      </c>
      <c r="AA284" s="166" t="s">
        <v>3894</v>
      </c>
      <c r="AB284" s="166" t="s">
        <v>3895</v>
      </c>
      <c r="AC284" s="166" t="s">
        <v>3732</v>
      </c>
      <c r="AD284" s="169">
        <v>1</v>
      </c>
      <c r="AE284" s="170">
        <v>1</v>
      </c>
      <c r="AF284" s="169">
        <v>1</v>
      </c>
      <c r="AG284" s="166" t="s">
        <v>3896</v>
      </c>
      <c r="AH284" s="166" t="s">
        <v>4580</v>
      </c>
      <c r="AI284" s="166" t="s">
        <v>4581</v>
      </c>
      <c r="AJ284" s="166" t="s">
        <v>4582</v>
      </c>
      <c r="AK284" s="166" t="s">
        <v>435</v>
      </c>
      <c r="AL284" s="166" t="s">
        <v>4583</v>
      </c>
    </row>
    <row r="285" spans="1:38" x14ac:dyDescent="0.3">
      <c r="A28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85" s="25">
        <f ca="1">SUM((TODAY())-Table2[[#This Row],[PO Date]])</f>
        <v>2</v>
      </c>
      <c r="C285" s="25" t="str">
        <f>Table2[[#This Row],[Trim Trk: ]]</f>
        <v>37322</v>
      </c>
      <c r="D285" s="228" t="str">
        <f>CONCATENATE(Table2[[#This Row],[First Name]]," ",Table2[[#This Row],[Last name]])</f>
        <v>TREMAINE CARTER</v>
      </c>
      <c r="E285" s="229" t="str">
        <f>IFERROR(VLOOKUP(Table2[[#This Row],[Rental under Name: ]], 'TPMS-Auto'!C:G,5,0),"RESEARCH!!")</f>
        <v>TCARTE3</v>
      </c>
      <c r="F285" s="228" t="str">
        <f>IFERROR(VLOOKUP(Table2[[#This Row],[Trim Trk: ]],'TPMS-Auto'!A:C, 3, 0), "Not assigned in TPMS!!")</f>
        <v>TREMAINE CARTER</v>
      </c>
      <c r="G285" s="229" t="str">
        <f>IFERROR(VLOOKUP(Table2[[#This Row],[Trim Trk: ]],'TPMS-Auto'!A:G, 7, 0), "Not assigned in TPMS!!")</f>
        <v>TCARTE3</v>
      </c>
      <c r="H285" s="69" t="str">
        <f>IFERROR(VLOOKUP(Table2[[#This Row],[Trim Trk: ]],'TPMS-Auto'!A:Y, 25, 0), "Not assigned in TPMS!!")</f>
        <v>Not on HR File</v>
      </c>
      <c r="I2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5" s="229" t="str">
        <f>IF(N285=N284, "Yes", "No")</f>
        <v>No</v>
      </c>
      <c r="K285" s="229" t="str">
        <f>IFERROR(VLOOKUP(Table2[[#This Row],[Trim Trk: ]], Enterprise!A:AL, 25, 0),"NotonEnterpriseReporting")</f>
        <v>OPEN</v>
      </c>
      <c r="L28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5" s="229" t="str">
        <f>IF(Table2[[#This Row],[Rental Vendor]]="ENTERPRISE RENT-A-CAR INC.", "Enterprise", IF(Table2[[#This Row],[Rental Vendor]]="ENTERPRISE TOLLS/TOLL CHARGES", "Enterprise", "NotEnterprise"))</f>
        <v>Enterprise</v>
      </c>
      <c r="N285" s="228" t="str">
        <f>LEFT(Table2[[#This Row],[Vehicle Number]],5)</f>
        <v>37322</v>
      </c>
      <c r="O285" s="166" t="s">
        <v>209</v>
      </c>
      <c r="P285" s="166" t="s">
        <v>2331</v>
      </c>
      <c r="Q285" s="166" t="s">
        <v>3751</v>
      </c>
      <c r="R285" s="166" t="s">
        <v>3794</v>
      </c>
      <c r="S285" s="166" t="s">
        <v>17885</v>
      </c>
      <c r="T285" s="166" t="s">
        <v>17884</v>
      </c>
      <c r="U285" s="166" t="s">
        <v>17883</v>
      </c>
      <c r="V285" s="166" t="s">
        <v>17887</v>
      </c>
      <c r="W285" s="166" t="s">
        <v>318</v>
      </c>
      <c r="X285" s="167">
        <v>116693381</v>
      </c>
      <c r="Y285" s="167">
        <v>117045942</v>
      </c>
      <c r="Z285" s="168">
        <v>46084</v>
      </c>
      <c r="AA285" s="166" t="s">
        <v>3730</v>
      </c>
      <c r="AB285" s="166" t="s">
        <v>3731</v>
      </c>
      <c r="AC285" s="166" t="s">
        <v>3732</v>
      </c>
      <c r="AD285" s="169">
        <v>525</v>
      </c>
      <c r="AE285" s="170">
        <v>7</v>
      </c>
      <c r="AF285" s="169">
        <v>75</v>
      </c>
      <c r="AG285" s="166" t="s">
        <v>3854</v>
      </c>
      <c r="AH285" s="166"/>
      <c r="AI285" s="166"/>
      <c r="AJ285" s="166"/>
      <c r="AK285" s="166"/>
      <c r="AL285" s="166"/>
    </row>
    <row r="286" spans="1:38" x14ac:dyDescent="0.3">
      <c r="A28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6" s="25">
        <f ca="1">SUM((TODAY())-Table2[[#This Row],[PO Date]])</f>
        <v>27</v>
      </c>
      <c r="C286" s="25" t="str">
        <f>Table2[[#This Row],[Trim Trk: ]]</f>
        <v>37342</v>
      </c>
      <c r="D286" s="228" t="str">
        <f>CONCATENATE(Table2[[#This Row],[First Name]]," ",Table2[[#This Row],[Last name]])</f>
        <v>THEODORE WHITE</v>
      </c>
      <c r="E286" s="229" t="str">
        <f>IFERROR(VLOOKUP(Table2[[#This Row],[Rental under Name: ]], 'TPMS-Auto'!C:G,5,0),"RESEARCH!!")</f>
        <v>TWHITE0</v>
      </c>
      <c r="F286" s="228" t="str">
        <f>IFERROR(VLOOKUP(Table2[[#This Row],[Trim Trk: ]],'TPMS-Auto'!A:C, 3, 0), "Not assigned in TPMS!!")</f>
        <v>THEODORE WHITE</v>
      </c>
      <c r="G286" s="229" t="str">
        <f>IFERROR(VLOOKUP(Table2[[#This Row],[Trim Trk: ]],'TPMS-Auto'!A:G, 7, 0), "Not assigned in TPMS!!")</f>
        <v>TWHITE0</v>
      </c>
      <c r="H286" s="69" t="str">
        <f>IFERROR(VLOOKUP(Table2[[#This Row],[Trim Trk: ]],'TPMS-Auto'!A:Y, 25, 0), "Not assigned in TPMS!!")</f>
        <v>104 SAPLING DR</v>
      </c>
      <c r="I2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6" s="229" t="str">
        <f>IF(N286=N285, "Yes", "No")</f>
        <v>No</v>
      </c>
      <c r="K286" s="229" t="str">
        <f>IFERROR(VLOOKUP(Table2[[#This Row],[Trim Trk: ]], Enterprise!A:AL, 25, 0),"NotonEnterpriseReporting")</f>
        <v>OPEN</v>
      </c>
      <c r="L28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6" s="229" t="str">
        <f>IF(Table2[[#This Row],[Rental Vendor]]="ENTERPRISE RENT-A-CAR INC.", "Enterprise", IF(Table2[[#This Row],[Rental Vendor]]="ENTERPRISE TOLLS/TOLL CHARGES", "Enterprise", "NotEnterprise"))</f>
        <v>Enterprise</v>
      </c>
      <c r="N286" s="228" t="str">
        <f>LEFT(Table2[[#This Row],[Vehicle Number]],5)</f>
        <v>37342</v>
      </c>
      <c r="O286" s="166" t="s">
        <v>209</v>
      </c>
      <c r="P286" s="166" t="s">
        <v>3172</v>
      </c>
      <c r="Q286" s="166" t="s">
        <v>3726</v>
      </c>
      <c r="R286" s="166" t="s">
        <v>3936</v>
      </c>
      <c r="S286" s="166" t="s">
        <v>3736</v>
      </c>
      <c r="T286" s="166" t="s">
        <v>4448</v>
      </c>
      <c r="U286" s="166" t="s">
        <v>3174</v>
      </c>
      <c r="V286" s="166" t="s">
        <v>3178</v>
      </c>
      <c r="W286" s="166" t="s">
        <v>1502</v>
      </c>
      <c r="X286" s="167">
        <v>116247694</v>
      </c>
      <c r="Y286" s="167">
        <v>116598659</v>
      </c>
      <c r="Z286" s="168">
        <v>46059</v>
      </c>
      <c r="AA286" s="166" t="s">
        <v>3730</v>
      </c>
      <c r="AB286" s="166" t="s">
        <v>3731</v>
      </c>
      <c r="AC286" s="166" t="s">
        <v>3732</v>
      </c>
      <c r="AD286" s="169">
        <v>2380</v>
      </c>
      <c r="AE286" s="170">
        <v>35</v>
      </c>
      <c r="AF286" s="169">
        <v>68</v>
      </c>
      <c r="AG286" s="166" t="s">
        <v>3854</v>
      </c>
      <c r="AH286" s="166" t="s">
        <v>4584</v>
      </c>
      <c r="AI286" s="166" t="s">
        <v>4585</v>
      </c>
      <c r="AJ286" s="166" t="s">
        <v>3178</v>
      </c>
      <c r="AK286" s="166" t="s">
        <v>1502</v>
      </c>
      <c r="AL286" s="166" t="s">
        <v>4586</v>
      </c>
    </row>
    <row r="287" spans="1:38" x14ac:dyDescent="0.3">
      <c r="A28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7" s="25">
        <f ca="1">SUM((TODAY())-Table2[[#This Row],[PO Date]])</f>
        <v>27</v>
      </c>
      <c r="C287" s="25" t="str">
        <f>Table2[[#This Row],[Trim Trk: ]]</f>
        <v>37343</v>
      </c>
      <c r="D287" s="228" t="str">
        <f>CONCATENATE(Table2[[#This Row],[First Name]]," ",Table2[[#This Row],[Last name]])</f>
        <v>OLUSEGUN OLALEYE</v>
      </c>
      <c r="E287" s="229" t="str">
        <f>IFERROR(VLOOKUP(Table2[[#This Row],[Rental under Name: ]], 'TPMS-Auto'!C:G,5,0),"RESEARCH!!")</f>
        <v>OOLALEY</v>
      </c>
      <c r="F287" s="228" t="str">
        <f>IFERROR(VLOOKUP(Table2[[#This Row],[Trim Trk: ]],'TPMS-Auto'!A:C, 3, 0), "Not assigned in TPMS!!")</f>
        <v>OLUSEGUN OLALEYE</v>
      </c>
      <c r="G287" s="229" t="str">
        <f>IFERROR(VLOOKUP(Table2[[#This Row],[Trim Trk: ]],'TPMS-Auto'!A:G, 7, 0), "Not assigned in TPMS!!")</f>
        <v>OOLALEY</v>
      </c>
      <c r="H287" s="69" t="str">
        <f>IFERROR(VLOOKUP(Table2[[#This Row],[Trim Trk: ]],'TPMS-Auto'!A:Y, 25, 0), "Not assigned in TPMS!!")</f>
        <v>7820  S. YATES BLVD</v>
      </c>
      <c r="I2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7" s="229" t="str">
        <f>IF(N287=N286, "Yes", "No")</f>
        <v>No</v>
      </c>
      <c r="K287" s="229" t="str">
        <f>IFERROR(VLOOKUP(Table2[[#This Row],[Trim Trk: ]], Enterprise!A:AL, 25, 0),"NotonEnterpriseReporting")</f>
        <v>NotonEnterpriseReporting</v>
      </c>
      <c r="L28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7" s="229" t="str">
        <f>IF(Table2[[#This Row],[Rental Vendor]]="ENTERPRISE RENT-A-CAR INC.", "Enterprise", IF(Table2[[#This Row],[Rental Vendor]]="ENTERPRISE TOLLS/TOLL CHARGES", "Enterprise", "NotEnterprise"))</f>
        <v>Enterprise</v>
      </c>
      <c r="N287" s="228" t="str">
        <f>LEFT(Table2[[#This Row],[Vehicle Number]],5)</f>
        <v>37343</v>
      </c>
      <c r="O287" s="166" t="s">
        <v>209</v>
      </c>
      <c r="P287" s="166" t="s">
        <v>3179</v>
      </c>
      <c r="Q287" s="166" t="s">
        <v>3726</v>
      </c>
      <c r="R287" s="166" t="s">
        <v>3873</v>
      </c>
      <c r="S287" s="166" t="s">
        <v>4587</v>
      </c>
      <c r="T287" s="166" t="s">
        <v>4588</v>
      </c>
      <c r="U287" s="166" t="s">
        <v>3181</v>
      </c>
      <c r="V287" s="166" t="s">
        <v>1542</v>
      </c>
      <c r="W287" s="166" t="s">
        <v>250</v>
      </c>
      <c r="X287" s="167">
        <v>116245467</v>
      </c>
      <c r="Y287" s="167">
        <v>116590712</v>
      </c>
      <c r="Z287" s="168">
        <v>46059</v>
      </c>
      <c r="AA287" s="166" t="s">
        <v>3730</v>
      </c>
      <c r="AB287" s="166" t="s">
        <v>3731</v>
      </c>
      <c r="AC287" s="166" t="s">
        <v>3732</v>
      </c>
      <c r="AD287" s="169">
        <v>365</v>
      </c>
      <c r="AE287" s="170">
        <v>5</v>
      </c>
      <c r="AF287" s="169">
        <v>73</v>
      </c>
      <c r="AG287" s="166" t="s">
        <v>3854</v>
      </c>
      <c r="AH287" s="166"/>
      <c r="AI287" s="166"/>
      <c r="AJ287" s="166"/>
      <c r="AK287" s="166"/>
      <c r="AL287" s="166"/>
    </row>
    <row r="288" spans="1:38" x14ac:dyDescent="0.3">
      <c r="A28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8" s="25">
        <f ca="1">SUM((TODAY())-Table2[[#This Row],[PO Date]])</f>
        <v>16</v>
      </c>
      <c r="C288" s="25" t="str">
        <f>Table2[[#This Row],[Trim Trk: ]]</f>
        <v>37344</v>
      </c>
      <c r="D288" s="228" t="str">
        <f>CONCATENATE(Table2[[#This Row],[First Name]]," ",Table2[[#This Row],[Last name]])</f>
        <v>SADE LANGSTON</v>
      </c>
      <c r="E288" s="229" t="str">
        <f>IFERROR(VLOOKUP(Table2[[#This Row],[Rental under Name: ]], 'TPMS-Auto'!C:G,5,0),"RESEARCH!!")</f>
        <v>SLANGST</v>
      </c>
      <c r="F288" s="228" t="str">
        <f>IFERROR(VLOOKUP(Table2[[#This Row],[Trim Trk: ]],'TPMS-Auto'!A:C, 3, 0), "Not assigned in TPMS!!")</f>
        <v>SADE LANGSTON</v>
      </c>
      <c r="G288" s="229" t="str">
        <f>IFERROR(VLOOKUP(Table2[[#This Row],[Trim Trk: ]],'TPMS-Auto'!A:G, 7, 0), "Not assigned in TPMS!!")</f>
        <v>SLANGST</v>
      </c>
      <c r="H288" s="69" t="str">
        <f>IFERROR(VLOOKUP(Table2[[#This Row],[Trim Trk: ]],'TPMS-Auto'!A:Y, 25, 0), "Not assigned in TPMS!!")</f>
        <v>749 E 73RD ST</v>
      </c>
      <c r="I2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8" s="229" t="str">
        <f>IF(N288=N287, "Yes", "No")</f>
        <v>No</v>
      </c>
      <c r="K288" s="229" t="str">
        <f>IFERROR(VLOOKUP(Table2[[#This Row],[Trim Trk: ]], Enterprise!A:AL, 25, 0),"NotonEnterpriseReporting")</f>
        <v>OPEN</v>
      </c>
      <c r="L28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8" s="229" t="str">
        <f>IF(Table2[[#This Row],[Rental Vendor]]="ENTERPRISE RENT-A-CAR INC.", "Enterprise", IF(Table2[[#This Row],[Rental Vendor]]="ENTERPRISE TOLLS/TOLL CHARGES", "Enterprise", "NotEnterprise"))</f>
        <v>Enterprise</v>
      </c>
      <c r="N288" s="228" t="str">
        <f>LEFT(Table2[[#This Row],[Vehicle Number]],5)</f>
        <v>37344</v>
      </c>
      <c r="O288" s="166" t="s">
        <v>209</v>
      </c>
      <c r="P288" s="166" t="s">
        <v>3480</v>
      </c>
      <c r="Q288" s="166" t="s">
        <v>3726</v>
      </c>
      <c r="R288" s="166" t="s">
        <v>3873</v>
      </c>
      <c r="S288" s="166" t="s">
        <v>4589</v>
      </c>
      <c r="T288" s="166" t="s">
        <v>4590</v>
      </c>
      <c r="U288" s="166" t="s">
        <v>3482</v>
      </c>
      <c r="V288" s="166" t="s">
        <v>1542</v>
      </c>
      <c r="W288" s="166" t="s">
        <v>250</v>
      </c>
      <c r="X288" s="167">
        <v>116398281</v>
      </c>
      <c r="Y288" s="167">
        <v>116765604</v>
      </c>
      <c r="Z288" s="168">
        <v>46070</v>
      </c>
      <c r="AA288" s="166" t="s">
        <v>3730</v>
      </c>
      <c r="AB288" s="166" t="s">
        <v>3731</v>
      </c>
      <c r="AC288" s="166" t="s">
        <v>3732</v>
      </c>
      <c r="AD288" s="169">
        <v>225</v>
      </c>
      <c r="AE288" s="170">
        <v>3</v>
      </c>
      <c r="AF288" s="169">
        <v>75</v>
      </c>
      <c r="AG288" s="166" t="s">
        <v>3854</v>
      </c>
      <c r="AH288" s="166" t="s">
        <v>3783</v>
      </c>
      <c r="AI288" s="166" t="s">
        <v>4591</v>
      </c>
      <c r="AJ288" s="166" t="s">
        <v>1542</v>
      </c>
      <c r="AK288" s="166" t="s">
        <v>250</v>
      </c>
      <c r="AL288" s="166" t="s">
        <v>4592</v>
      </c>
    </row>
    <row r="289" spans="1:38" x14ac:dyDescent="0.3">
      <c r="A28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9" s="25">
        <f ca="1">SUM((TODAY())-Table2[[#This Row],[PO Date]])</f>
        <v>104</v>
      </c>
      <c r="C289" s="25" t="str">
        <f>Table2[[#This Row],[Trim Trk: ]]</f>
        <v>37353</v>
      </c>
      <c r="D289" s="228" t="str">
        <f>CONCATENATE(Table2[[#This Row],[First Name]]," ",Table2[[#This Row],[Last name]])</f>
        <v>BRIAN CLASPILL</v>
      </c>
      <c r="E289" s="229" t="str">
        <f>IFERROR(VLOOKUP(Table2[[#This Row],[Rental under Name: ]], 'TPMS-Auto'!C:G,5,0),"RESEARCH!!")</f>
        <v>BCLASPI</v>
      </c>
      <c r="F289" s="228" t="str">
        <f>IFERROR(VLOOKUP(Table2[[#This Row],[Trim Trk: ]],'TPMS-Auto'!A:C, 3, 0), "Not assigned in TPMS!!")</f>
        <v>BRIAN CLASPILL</v>
      </c>
      <c r="G289" s="229" t="str">
        <f>IFERROR(VLOOKUP(Table2[[#This Row],[Trim Trk: ]],'TPMS-Auto'!A:G, 7, 0), "Not assigned in TPMS!!")</f>
        <v>BCLASPI</v>
      </c>
      <c r="H289" s="69" t="str">
        <f>IFERROR(VLOOKUP(Table2[[#This Row],[Trim Trk: ]],'TPMS-Auto'!A:Y, 25, 0), "Not assigned in TPMS!!")</f>
        <v>4219 MOUNT VERNON ROAD SE</v>
      </c>
      <c r="I2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9" s="229" t="str">
        <f>IF(N289=N288, "Yes", "No")</f>
        <v>No</v>
      </c>
      <c r="K289" s="229" t="str">
        <f>IFERROR(VLOOKUP(Table2[[#This Row],[Trim Trk: ]], Enterprise!A:AL, 25, 0),"NotonEnterpriseReporting")</f>
        <v>NotonEnterpriseReporting</v>
      </c>
      <c r="L28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9" s="229" t="str">
        <f>IF(Table2[[#This Row],[Rental Vendor]]="ENTERPRISE RENT-A-CAR INC.", "Enterprise", IF(Table2[[#This Row],[Rental Vendor]]="ENTERPRISE TOLLS/TOLL CHARGES", "Enterprise", "NotEnterprise"))</f>
        <v>Enterprise</v>
      </c>
      <c r="N289" s="228" t="str">
        <f>LEFT(Table2[[#This Row],[Vehicle Number]],5)</f>
        <v>37353</v>
      </c>
      <c r="O289" s="166" t="s">
        <v>209</v>
      </c>
      <c r="P289" s="166" t="s">
        <v>4593</v>
      </c>
      <c r="Q289" s="166" t="s">
        <v>3726</v>
      </c>
      <c r="R289" s="166" t="s">
        <v>3873</v>
      </c>
      <c r="S289" s="166" t="s">
        <v>4028</v>
      </c>
      <c r="T289" s="166" t="s">
        <v>4594</v>
      </c>
      <c r="U289" s="166" t="s">
        <v>4595</v>
      </c>
      <c r="V289" s="166" t="s">
        <v>4596</v>
      </c>
      <c r="W289" s="166" t="s">
        <v>201</v>
      </c>
      <c r="X289" s="167">
        <v>114779257</v>
      </c>
      <c r="Y289" s="167">
        <v>115277398</v>
      </c>
      <c r="Z289" s="168">
        <v>45982</v>
      </c>
      <c r="AA289" s="166" t="s">
        <v>3730</v>
      </c>
      <c r="AB289" s="166" t="s">
        <v>3731</v>
      </c>
      <c r="AC289" s="166" t="s">
        <v>3732</v>
      </c>
      <c r="AD289" s="169">
        <v>345</v>
      </c>
      <c r="AE289" s="170">
        <v>5</v>
      </c>
      <c r="AF289" s="169">
        <v>69</v>
      </c>
      <c r="AG289" s="166" t="s">
        <v>3854</v>
      </c>
      <c r="AH289" s="166"/>
      <c r="AI289" s="166"/>
      <c r="AJ289" s="166"/>
      <c r="AK289" s="166"/>
      <c r="AL289" s="166"/>
    </row>
    <row r="290" spans="1:38" x14ac:dyDescent="0.3">
      <c r="A29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0" s="25">
        <f ca="1">SUM((TODAY())-Table2[[#This Row],[PO Date]])</f>
        <v>13</v>
      </c>
      <c r="C290" s="25" t="str">
        <f>Table2[[#This Row],[Trim Trk: ]]</f>
        <v>37388</v>
      </c>
      <c r="D290" s="228" t="str">
        <f>CONCATENATE(Table2[[#This Row],[First Name]]," ",Table2[[#This Row],[Last name]])</f>
        <v>JAMES PROSSER</v>
      </c>
      <c r="E290" s="229" t="str">
        <f>IFERROR(VLOOKUP(Table2[[#This Row],[Rental under Name: ]], 'TPMS-Auto'!C:G,5,0),"RESEARCH!!")</f>
        <v>RESEARCH!!</v>
      </c>
      <c r="F290" s="228" t="str">
        <f>IFERROR(VLOOKUP(Table2[[#This Row],[Trim Trk: ]],'TPMS-Auto'!A:C, 3, 0), "Not assigned in TPMS!!")</f>
        <v>AHMED MOUSTAID</v>
      </c>
      <c r="G290" s="229" t="str">
        <f>IFERROR(VLOOKUP(Table2[[#This Row],[Trim Trk: ]],'TPMS-Auto'!A:G, 7, 0), "Not assigned in TPMS!!")</f>
        <v>AMOUSTA</v>
      </c>
      <c r="H290" s="69" t="str">
        <f>IFERROR(VLOOKUP(Table2[[#This Row],[Trim Trk: ]],'TPMS-Auto'!A:Y, 25, 0), "Not assigned in TPMS!!")</f>
        <v>Not on HR File</v>
      </c>
      <c r="I2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0" s="229" t="str">
        <f>IF(N290=N289, "Yes", "No")</f>
        <v>No</v>
      </c>
      <c r="K290" s="229" t="str">
        <f>IFERROR(VLOOKUP(Table2[[#This Row],[Trim Trk: ]], Enterprise!A:AL, 25, 0),"NotonEnterpriseReporting")</f>
        <v>NotonEnterpriseReporting</v>
      </c>
      <c r="L29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0" s="229" t="str">
        <f>IF(Table2[[#This Row],[Rental Vendor]]="ENTERPRISE RENT-A-CAR INC.", "Enterprise", IF(Table2[[#This Row],[Rental Vendor]]="ENTERPRISE TOLLS/TOLL CHARGES", "Enterprise", "NotEnterprise"))</f>
        <v>Enterprise</v>
      </c>
      <c r="N290" s="228" t="str">
        <f>LEFT(Table2[[#This Row],[Vehicle Number]],5)</f>
        <v>37388</v>
      </c>
      <c r="O290" s="166" t="s">
        <v>209</v>
      </c>
      <c r="P290" s="166" t="s">
        <v>4610</v>
      </c>
      <c r="Q290" s="166" t="s">
        <v>3751</v>
      </c>
      <c r="R290" s="166" t="s">
        <v>3859</v>
      </c>
      <c r="S290" s="166" t="s">
        <v>3968</v>
      </c>
      <c r="T290" s="166" t="s">
        <v>4611</v>
      </c>
      <c r="U290" s="166" t="s">
        <v>4612</v>
      </c>
      <c r="V290" s="166" t="s">
        <v>789</v>
      </c>
      <c r="W290" s="166" t="s">
        <v>328</v>
      </c>
      <c r="X290" s="167">
        <v>114335377</v>
      </c>
      <c r="Y290" s="167">
        <v>116875585</v>
      </c>
      <c r="Z290" s="168">
        <v>46073</v>
      </c>
      <c r="AA290" s="166" t="s">
        <v>3894</v>
      </c>
      <c r="AB290" s="166" t="s">
        <v>3895</v>
      </c>
      <c r="AC290" s="166" t="s">
        <v>3732</v>
      </c>
      <c r="AD290" s="169">
        <v>1</v>
      </c>
      <c r="AE290" s="170">
        <v>1</v>
      </c>
      <c r="AF290" s="169">
        <v>1</v>
      </c>
      <c r="AG290" s="166" t="s">
        <v>3896</v>
      </c>
      <c r="AH290" s="166"/>
      <c r="AI290" s="166"/>
      <c r="AJ290" s="166"/>
      <c r="AK290" s="166"/>
      <c r="AL290" s="166"/>
    </row>
    <row r="291" spans="1:38" x14ac:dyDescent="0.3">
      <c r="A29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1" s="25">
        <f ca="1">SUM((TODAY())-Table2[[#This Row],[PO Date]])</f>
        <v>6</v>
      </c>
      <c r="C291" s="25" t="str">
        <f>Table2[[#This Row],[Trim Trk: ]]</f>
        <v>37388</v>
      </c>
      <c r="D291" s="228" t="str">
        <f>CONCATENATE(Table2[[#This Row],[First Name]]," ",Table2[[#This Row],[Last name]])</f>
        <v>JAMES PROSSER</v>
      </c>
      <c r="E291" s="229" t="str">
        <f>IFERROR(VLOOKUP(Table2[[#This Row],[Rental under Name: ]], 'TPMS-Auto'!C:G,5,0),"RESEARCH!!")</f>
        <v>RESEARCH!!</v>
      </c>
      <c r="F291" s="228" t="str">
        <f>IFERROR(VLOOKUP(Table2[[#This Row],[Trim Trk: ]],'TPMS-Auto'!A:C, 3, 0), "Not assigned in TPMS!!")</f>
        <v>AHMED MOUSTAID</v>
      </c>
      <c r="G291" s="229" t="str">
        <f>IFERROR(VLOOKUP(Table2[[#This Row],[Trim Trk: ]],'TPMS-Auto'!A:G, 7, 0), "Not assigned in TPMS!!")</f>
        <v>AMOUSTA</v>
      </c>
      <c r="H291" s="69" t="str">
        <f>IFERROR(VLOOKUP(Table2[[#This Row],[Trim Trk: ]],'TPMS-Auto'!A:Y, 25, 0), "Not assigned in TPMS!!")</f>
        <v>Not on HR File</v>
      </c>
      <c r="I2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1" s="229" t="str">
        <f>IF(N291=N290, "Yes", "No")</f>
        <v>Yes</v>
      </c>
      <c r="K291" s="229" t="str">
        <f>IFERROR(VLOOKUP(Table2[[#This Row],[Trim Trk: ]], Enterprise!A:AL, 25, 0),"NotonEnterpriseReporting")</f>
        <v>NotonEnterpriseReporting</v>
      </c>
      <c r="L29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1" s="229" t="str">
        <f>IF(Table2[[#This Row],[Rental Vendor]]="ENTERPRISE RENT-A-CAR INC.", "Enterprise", IF(Table2[[#This Row],[Rental Vendor]]="ENTERPRISE TOLLS/TOLL CHARGES", "Enterprise", "NotEnterprise"))</f>
        <v>Enterprise</v>
      </c>
      <c r="N291" s="228" t="str">
        <f>LEFT(Table2[[#This Row],[Vehicle Number]],5)</f>
        <v>37388</v>
      </c>
      <c r="O291" s="166" t="s">
        <v>209</v>
      </c>
      <c r="P291" s="166" t="s">
        <v>4610</v>
      </c>
      <c r="Q291" s="166" t="s">
        <v>3751</v>
      </c>
      <c r="R291" s="166" t="s">
        <v>3859</v>
      </c>
      <c r="S291" s="166" t="s">
        <v>3968</v>
      </c>
      <c r="T291" s="166" t="s">
        <v>4611</v>
      </c>
      <c r="U291" s="166" t="s">
        <v>4612</v>
      </c>
      <c r="V291" s="166" t="s">
        <v>789</v>
      </c>
      <c r="W291" s="166" t="s">
        <v>328</v>
      </c>
      <c r="X291" s="167">
        <v>114335377</v>
      </c>
      <c r="Y291" s="167">
        <v>116993229</v>
      </c>
      <c r="Z291" s="168">
        <v>46080</v>
      </c>
      <c r="AA291" s="166" t="s">
        <v>3894</v>
      </c>
      <c r="AB291" s="166" t="s">
        <v>3895</v>
      </c>
      <c r="AC291" s="166" t="s">
        <v>3732</v>
      </c>
      <c r="AD291" s="169">
        <v>1</v>
      </c>
      <c r="AE291" s="170">
        <v>1</v>
      </c>
      <c r="AF291" s="169">
        <v>1</v>
      </c>
      <c r="AG291" s="166" t="s">
        <v>3896</v>
      </c>
      <c r="AH291" s="166"/>
      <c r="AI291" s="166"/>
      <c r="AJ291" s="166"/>
      <c r="AK291" s="166"/>
      <c r="AL291" s="166"/>
    </row>
    <row r="292" spans="1:38" x14ac:dyDescent="0.3">
      <c r="A29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2" s="25">
        <f ca="1">SUM((TODAY())-Table2[[#This Row],[PO Date]])</f>
        <v>64</v>
      </c>
      <c r="C292" s="25" t="str">
        <f>Table2[[#This Row],[Trim Trk: ]]</f>
        <v>37394</v>
      </c>
      <c r="D292" s="228" t="str">
        <f>CONCATENATE(Table2[[#This Row],[First Name]]," ",Table2[[#This Row],[Last name]])</f>
        <v>OMAR ROSALES</v>
      </c>
      <c r="E292" s="229" t="str">
        <f>IFERROR(VLOOKUP(Table2[[#This Row],[Rental under Name: ]], 'TPMS-Auto'!C:G,5,0),"RESEARCH!!")</f>
        <v>OROSALE</v>
      </c>
      <c r="F292" s="228" t="str">
        <f>IFERROR(VLOOKUP(Table2[[#This Row],[Trim Trk: ]],'TPMS-Auto'!A:C, 3, 0), "Not assigned in TPMS!!")</f>
        <v>OMAR ROSALES</v>
      </c>
      <c r="G292" s="229" t="str">
        <f>IFERROR(VLOOKUP(Table2[[#This Row],[Trim Trk: ]],'TPMS-Auto'!A:G, 7, 0), "Not assigned in TPMS!!")</f>
        <v>OROSALE</v>
      </c>
      <c r="H292" s="69" t="str">
        <f>IFERROR(VLOOKUP(Table2[[#This Row],[Trim Trk: ]],'TPMS-Auto'!A:Y, 25, 0), "Not assigned in TPMS!!")</f>
        <v>1940 9TH STREET</v>
      </c>
      <c r="I2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2" s="229" t="str">
        <f>IF(N292=N291, "Yes", "No")</f>
        <v>No</v>
      </c>
      <c r="K292" s="229" t="str">
        <f>IFERROR(VLOOKUP(Table2[[#This Row],[Trim Trk: ]], Enterprise!A:AL, 25, 0),"NotonEnterpriseReporting")</f>
        <v>NotonEnterpriseReporting</v>
      </c>
      <c r="L29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2" s="229" t="str">
        <f>IF(Table2[[#This Row],[Rental Vendor]]="ENTERPRISE RENT-A-CAR INC.", "Enterprise", IF(Table2[[#This Row],[Rental Vendor]]="ENTERPRISE TOLLS/TOLL CHARGES", "Enterprise", "NotEnterprise"))</f>
        <v>Enterprise</v>
      </c>
      <c r="N292" s="228" t="str">
        <f>LEFT(Table2[[#This Row],[Vehicle Number]],5)</f>
        <v>37394</v>
      </c>
      <c r="O292" s="166" t="s">
        <v>209</v>
      </c>
      <c r="P292" s="166" t="s">
        <v>4613</v>
      </c>
      <c r="Q292" s="166" t="s">
        <v>3726</v>
      </c>
      <c r="R292" s="166" t="s">
        <v>3908</v>
      </c>
      <c r="S292" s="166" t="s">
        <v>4614</v>
      </c>
      <c r="T292" s="166" t="s">
        <v>4615</v>
      </c>
      <c r="U292" s="166" t="s">
        <v>4616</v>
      </c>
      <c r="V292" s="166" t="s">
        <v>4440</v>
      </c>
      <c r="W292" s="166" t="s">
        <v>219</v>
      </c>
      <c r="X292" s="167">
        <v>115498694</v>
      </c>
      <c r="Y292" s="167">
        <v>115838331</v>
      </c>
      <c r="Z292" s="168">
        <v>46022</v>
      </c>
      <c r="AA292" s="166" t="s">
        <v>3730</v>
      </c>
      <c r="AB292" s="166" t="s">
        <v>3731</v>
      </c>
      <c r="AC292" s="166" t="s">
        <v>3732</v>
      </c>
      <c r="AD292" s="169">
        <v>375</v>
      </c>
      <c r="AE292" s="170">
        <v>5</v>
      </c>
      <c r="AF292" s="169">
        <v>75</v>
      </c>
      <c r="AG292" s="166" t="s">
        <v>3854</v>
      </c>
      <c r="AH292" s="166" t="s">
        <v>4617</v>
      </c>
      <c r="AI292" s="166" t="s">
        <v>4618</v>
      </c>
      <c r="AJ292" s="166" t="s">
        <v>3841</v>
      </c>
      <c r="AK292" s="166" t="s">
        <v>219</v>
      </c>
      <c r="AL292" s="166" t="s">
        <v>4619</v>
      </c>
    </row>
    <row r="293" spans="1:38" x14ac:dyDescent="0.3">
      <c r="A29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3" s="25">
        <f ca="1">SUM((TODAY())-Table2[[#This Row],[PO Date]])</f>
        <v>99</v>
      </c>
      <c r="C293" s="25" t="str">
        <f>Table2[[#This Row],[Trim Trk: ]]</f>
        <v>37409</v>
      </c>
      <c r="D293" s="228" t="str">
        <f>CONCATENATE(Table2[[#This Row],[First Name]]," ",Table2[[#This Row],[Last name]])</f>
        <v>DAVID ESCORCIA</v>
      </c>
      <c r="E293" s="229" t="str">
        <f>IFERROR(VLOOKUP(Table2[[#This Row],[Rental under Name: ]], 'TPMS-Auto'!C:G,5,0),"RESEARCH!!")</f>
        <v>DESCORC</v>
      </c>
      <c r="F293" s="228" t="str">
        <f>IFERROR(VLOOKUP(Table2[[#This Row],[Trim Trk: ]],'TPMS-Auto'!A:C, 3, 0), "Not assigned in TPMS!!")</f>
        <v>DAVID ESCORCIA</v>
      </c>
      <c r="G293" s="229" t="str">
        <f>IFERROR(VLOOKUP(Table2[[#This Row],[Trim Trk: ]],'TPMS-Auto'!A:G, 7, 0), "Not assigned in TPMS!!")</f>
        <v>DESCORC</v>
      </c>
      <c r="H293" s="69" t="str">
        <f>IFERROR(VLOOKUP(Table2[[#This Row],[Trim Trk: ]],'TPMS-Auto'!A:Y, 25, 0), "Not assigned in TPMS!!")</f>
        <v>8711 Meade ave</v>
      </c>
      <c r="I2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3" s="229" t="str">
        <f>IF(N293=N292, "Yes", "No")</f>
        <v>No</v>
      </c>
      <c r="K293" s="229" t="str">
        <f>IFERROR(VLOOKUP(Table2[[#This Row],[Trim Trk: ]], Enterprise!A:AL, 25, 0),"NotonEnterpriseReporting")</f>
        <v>NotonEnterpriseReporting</v>
      </c>
      <c r="L29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3" s="229" t="str">
        <f>IF(Table2[[#This Row],[Rental Vendor]]="ENTERPRISE RENT-A-CAR INC.", "Enterprise", IF(Table2[[#This Row],[Rental Vendor]]="ENTERPRISE TOLLS/TOLL CHARGES", "Enterprise", "NotEnterprise"))</f>
        <v>Enterprise</v>
      </c>
      <c r="N293" s="228" t="str">
        <f>LEFT(Table2[[#This Row],[Vehicle Number]],5)</f>
        <v>37409</v>
      </c>
      <c r="O293" s="166" t="s">
        <v>209</v>
      </c>
      <c r="P293" s="166" t="s">
        <v>3486</v>
      </c>
      <c r="Q293" s="166" t="s">
        <v>3726</v>
      </c>
      <c r="R293" s="166" t="s">
        <v>3873</v>
      </c>
      <c r="S293" s="166" t="s">
        <v>4292</v>
      </c>
      <c r="T293" s="166" t="s">
        <v>4620</v>
      </c>
      <c r="U293" s="166" t="s">
        <v>3488</v>
      </c>
      <c r="V293" s="166" t="s">
        <v>3449</v>
      </c>
      <c r="W293" s="166" t="s">
        <v>250</v>
      </c>
      <c r="X293" s="167">
        <v>115013506</v>
      </c>
      <c r="Y293" s="167">
        <v>115349365</v>
      </c>
      <c r="Z293" s="168">
        <v>45987</v>
      </c>
      <c r="AA293" s="166" t="s">
        <v>3730</v>
      </c>
      <c r="AB293" s="166" t="s">
        <v>3731</v>
      </c>
      <c r="AC293" s="166" t="s">
        <v>3732</v>
      </c>
      <c r="AD293" s="169">
        <v>525</v>
      </c>
      <c r="AE293" s="170">
        <v>7</v>
      </c>
      <c r="AF293" s="169">
        <v>75</v>
      </c>
      <c r="AG293" s="166" t="s">
        <v>3854</v>
      </c>
      <c r="AH293" s="166"/>
      <c r="AI293" s="166"/>
      <c r="AJ293" s="166"/>
      <c r="AK293" s="166"/>
      <c r="AL293" s="166"/>
    </row>
    <row r="294" spans="1:38" x14ac:dyDescent="0.3">
      <c r="A29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94" s="25">
        <f ca="1">SUM((TODAY())-Table2[[#This Row],[PO Date]])</f>
        <v>15</v>
      </c>
      <c r="C294" s="25" t="str">
        <f>Table2[[#This Row],[Trim Trk: ]]</f>
        <v>37409</v>
      </c>
      <c r="D294" s="228" t="str">
        <f>CONCATENATE(Table2[[#This Row],[First Name]]," ",Table2[[#This Row],[Last name]])</f>
        <v>DAVID ESCORCIA</v>
      </c>
      <c r="E294" s="229" t="str">
        <f>IFERROR(VLOOKUP(Table2[[#This Row],[Rental under Name: ]], 'TPMS-Auto'!C:G,5,0),"RESEARCH!!")</f>
        <v>DESCORC</v>
      </c>
      <c r="F294" s="228" t="str">
        <f>IFERROR(VLOOKUP(Table2[[#This Row],[Trim Trk: ]],'TPMS-Auto'!A:C, 3, 0), "Not assigned in TPMS!!")</f>
        <v>DAVID ESCORCIA</v>
      </c>
      <c r="G294" s="229" t="str">
        <f>IFERROR(VLOOKUP(Table2[[#This Row],[Trim Trk: ]],'TPMS-Auto'!A:G, 7, 0), "Not assigned in TPMS!!")</f>
        <v>DESCORC</v>
      </c>
      <c r="H294" s="69" t="str">
        <f>IFERROR(VLOOKUP(Table2[[#This Row],[Trim Trk: ]],'TPMS-Auto'!A:Y, 25, 0), "Not assigned in TPMS!!")</f>
        <v>8711 Meade ave</v>
      </c>
      <c r="I2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4" s="229" t="str">
        <f>IF(N294=N293, "Yes", "No")</f>
        <v>Yes</v>
      </c>
      <c r="K294" s="229" t="str">
        <f>IFERROR(VLOOKUP(Table2[[#This Row],[Trim Trk: ]], Enterprise!A:AL, 25, 0),"NotonEnterpriseReporting")</f>
        <v>NotonEnterpriseReporting</v>
      </c>
      <c r="L29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4" s="229" t="str">
        <f>IF(Table2[[#This Row],[Rental Vendor]]="ENTERPRISE RENT-A-CAR INC.", "Enterprise", IF(Table2[[#This Row],[Rental Vendor]]="ENTERPRISE TOLLS/TOLL CHARGES", "Enterprise", "NotEnterprise"))</f>
        <v>Enterprise</v>
      </c>
      <c r="N294" s="228" t="str">
        <f>LEFT(Table2[[#This Row],[Vehicle Number]],5)</f>
        <v>37409</v>
      </c>
      <c r="O294" s="166" t="s">
        <v>209</v>
      </c>
      <c r="P294" s="166" t="s">
        <v>3486</v>
      </c>
      <c r="Q294" s="166" t="s">
        <v>3726</v>
      </c>
      <c r="R294" s="166" t="s">
        <v>3873</v>
      </c>
      <c r="S294" s="166" t="s">
        <v>4292</v>
      </c>
      <c r="T294" s="166" t="s">
        <v>4620</v>
      </c>
      <c r="U294" s="166" t="s">
        <v>3488</v>
      </c>
      <c r="V294" s="166" t="s">
        <v>3449</v>
      </c>
      <c r="W294" s="166" t="s">
        <v>250</v>
      </c>
      <c r="X294" s="167">
        <v>116443500</v>
      </c>
      <c r="Y294" s="167">
        <v>116795055</v>
      </c>
      <c r="Z294" s="168">
        <v>46071</v>
      </c>
      <c r="AA294" s="166" t="s">
        <v>3730</v>
      </c>
      <c r="AB294" s="166" t="s">
        <v>3731</v>
      </c>
      <c r="AC294" s="166" t="s">
        <v>3732</v>
      </c>
      <c r="AD294" s="169">
        <v>490</v>
      </c>
      <c r="AE294" s="170">
        <v>14</v>
      </c>
      <c r="AF294" s="169">
        <v>35</v>
      </c>
      <c r="AG294" s="166" t="s">
        <v>3854</v>
      </c>
      <c r="AH294" s="166"/>
      <c r="AI294" s="166"/>
      <c r="AJ294" s="166"/>
      <c r="AK294" s="166"/>
      <c r="AL294" s="166"/>
    </row>
    <row r="295" spans="1:38" x14ac:dyDescent="0.3">
      <c r="A29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5" s="25">
        <f ca="1">SUM((TODAY())-Table2[[#This Row],[PO Date]])</f>
        <v>44</v>
      </c>
      <c r="C295" s="25" t="str">
        <f>Table2[[#This Row],[Trim Trk: ]]</f>
        <v>37416</v>
      </c>
      <c r="D295" s="228" t="str">
        <f>CONCATENATE(Table2[[#This Row],[First Name]]," ",Table2[[#This Row],[Last name]])</f>
        <v>ABDELKARIM ZEID</v>
      </c>
      <c r="E295" s="229" t="str">
        <f>IFERROR(VLOOKUP(Table2[[#This Row],[Rental under Name: ]], 'TPMS-Auto'!C:G,5,0),"RESEARCH!!")</f>
        <v>AZEID</v>
      </c>
      <c r="F295" s="228" t="str">
        <f>IFERROR(VLOOKUP(Table2[[#This Row],[Trim Trk: ]],'TPMS-Auto'!A:C, 3, 0), "Not assigned in TPMS!!")</f>
        <v>ABDELKARIM ZEID</v>
      </c>
      <c r="G295" s="229" t="str">
        <f>IFERROR(VLOOKUP(Table2[[#This Row],[Trim Trk: ]],'TPMS-Auto'!A:G, 7, 0), "Not assigned in TPMS!!")</f>
        <v>AZEID</v>
      </c>
      <c r="H295" s="69" t="str">
        <f>IFERROR(VLOOKUP(Table2[[#This Row],[Trim Trk: ]],'TPMS-Auto'!A:Y, 25, 0), "Not assigned in TPMS!!")</f>
        <v>8314 S LAMON AVE</v>
      </c>
      <c r="I2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5" s="229" t="str">
        <f>IF(N295=N294, "Yes", "No")</f>
        <v>No</v>
      </c>
      <c r="K295" s="229" t="str">
        <f>IFERROR(VLOOKUP(Table2[[#This Row],[Trim Trk: ]], Enterprise!A:AL, 25, 0),"NotonEnterpriseReporting")</f>
        <v>NotonEnterpriseReporting</v>
      </c>
      <c r="L29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5" s="229" t="str">
        <f>IF(Table2[[#This Row],[Rental Vendor]]="ENTERPRISE RENT-A-CAR INC.", "Enterprise", IF(Table2[[#This Row],[Rental Vendor]]="ENTERPRISE TOLLS/TOLL CHARGES", "Enterprise", "NotEnterprise"))</f>
        <v>Enterprise</v>
      </c>
      <c r="N295" s="228" t="str">
        <f>LEFT(Table2[[#This Row],[Vehicle Number]],5)</f>
        <v>37416</v>
      </c>
      <c r="O295" s="166" t="s">
        <v>209</v>
      </c>
      <c r="P295" s="166" t="s">
        <v>4621</v>
      </c>
      <c r="Q295" s="166" t="s">
        <v>3726</v>
      </c>
      <c r="R295" s="166" t="s">
        <v>3873</v>
      </c>
      <c r="S295" s="166" t="s">
        <v>4622</v>
      </c>
      <c r="T295" s="166" t="s">
        <v>4623</v>
      </c>
      <c r="U295" s="166" t="s">
        <v>4624</v>
      </c>
      <c r="V295" s="166" t="s">
        <v>4625</v>
      </c>
      <c r="W295" s="166" t="s">
        <v>250</v>
      </c>
      <c r="X295" s="167">
        <v>115794982</v>
      </c>
      <c r="Y295" s="167">
        <v>116136277</v>
      </c>
      <c r="Z295" s="168">
        <v>46042</v>
      </c>
      <c r="AA295" s="166" t="s">
        <v>3730</v>
      </c>
      <c r="AB295" s="166" t="s">
        <v>3731</v>
      </c>
      <c r="AC295" s="166" t="s">
        <v>3732</v>
      </c>
      <c r="AD295" s="169">
        <v>840</v>
      </c>
      <c r="AE295" s="170">
        <v>14</v>
      </c>
      <c r="AF295" s="169">
        <v>60</v>
      </c>
      <c r="AG295" s="166" t="s">
        <v>3854</v>
      </c>
      <c r="AH295" s="166"/>
      <c r="AI295" s="166"/>
      <c r="AJ295" s="166"/>
      <c r="AK295" s="166"/>
      <c r="AL295" s="166"/>
    </row>
    <row r="296" spans="1:38" x14ac:dyDescent="0.3">
      <c r="A29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6" s="25">
        <f ca="1">SUM((TODAY())-Table2[[#This Row],[PO Date]])</f>
        <v>6</v>
      </c>
      <c r="C296" s="25" t="str">
        <f>Table2[[#This Row],[Trim Trk: ]]</f>
        <v>37418</v>
      </c>
      <c r="D296" s="228" t="str">
        <f>CONCATENATE(Table2[[#This Row],[First Name]]," ",Table2[[#This Row],[Last name]])</f>
        <v>MARSHALL WASHINGTON II</v>
      </c>
      <c r="E296" s="229" t="str">
        <f>IFERROR(VLOOKUP(Table2[[#This Row],[Rental under Name: ]], 'TPMS-Auto'!C:G,5,0),"RESEARCH!!")</f>
        <v>MWASHI6</v>
      </c>
      <c r="F296" s="228" t="str">
        <f>IFERROR(VLOOKUP(Table2[[#This Row],[Trim Trk: ]],'TPMS-Auto'!A:C, 3, 0), "Not assigned in TPMS!!")</f>
        <v>MARSHALL WASHINGTON II</v>
      </c>
      <c r="G296" s="229" t="str">
        <f>IFERROR(VLOOKUP(Table2[[#This Row],[Trim Trk: ]],'TPMS-Auto'!A:G, 7, 0), "Not assigned in TPMS!!")</f>
        <v>MWASHI6</v>
      </c>
      <c r="H296" s="69" t="str">
        <f>IFERROR(VLOOKUP(Table2[[#This Row],[Trim Trk: ]],'TPMS-Auto'!A:Y, 25, 0), "Not assigned in TPMS!!")</f>
        <v>1450 Hayes Leonard</v>
      </c>
      <c r="I2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6" s="229" t="str">
        <f>IF(N296=N295, "Yes", "No")</f>
        <v>No</v>
      </c>
      <c r="K296" s="229" t="str">
        <f>IFERROR(VLOOKUP(Table2[[#This Row],[Trim Trk: ]], Enterprise!A:AL, 25, 0),"NotonEnterpriseReporting")</f>
        <v>OPEN</v>
      </c>
      <c r="L29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6" s="229" t="str">
        <f>IF(Table2[[#This Row],[Rental Vendor]]="ENTERPRISE RENT-A-CAR INC.", "Enterprise", IF(Table2[[#This Row],[Rental Vendor]]="ENTERPRISE TOLLS/TOLL CHARGES", "Enterprise", "NotEnterprise"))</f>
        <v>Enterprise</v>
      </c>
      <c r="N296" s="228" t="str">
        <f>LEFT(Table2[[#This Row],[Vehicle Number]],5)</f>
        <v>37418</v>
      </c>
      <c r="O296" s="166" t="s">
        <v>209</v>
      </c>
      <c r="P296" s="166" t="s">
        <v>11885</v>
      </c>
      <c r="Q296" s="166" t="s">
        <v>3751</v>
      </c>
      <c r="R296" s="166" t="s">
        <v>3873</v>
      </c>
      <c r="S296" s="166" t="s">
        <v>4678</v>
      </c>
      <c r="T296" s="166" t="s">
        <v>11888</v>
      </c>
      <c r="U296" s="166" t="s">
        <v>2197</v>
      </c>
      <c r="V296" s="166" t="s">
        <v>2201</v>
      </c>
      <c r="W296" s="166" t="s">
        <v>773</v>
      </c>
      <c r="X296" s="167">
        <v>116634184</v>
      </c>
      <c r="Y296" s="167">
        <v>116986168</v>
      </c>
      <c r="Z296" s="168">
        <v>46080</v>
      </c>
      <c r="AA296" s="166" t="s">
        <v>3730</v>
      </c>
      <c r="AB296" s="166" t="s">
        <v>3731</v>
      </c>
      <c r="AC296" s="166" t="s">
        <v>3732</v>
      </c>
      <c r="AD296" s="169">
        <v>462</v>
      </c>
      <c r="AE296" s="170">
        <v>8</v>
      </c>
      <c r="AF296" s="169">
        <v>57.75</v>
      </c>
      <c r="AG296" s="166" t="s">
        <v>3854</v>
      </c>
      <c r="AH296" s="166"/>
      <c r="AI296" s="166"/>
      <c r="AJ296" s="166"/>
      <c r="AK296" s="166"/>
      <c r="AL296" s="166"/>
    </row>
    <row r="297" spans="1:38" x14ac:dyDescent="0.3">
      <c r="A29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7" s="25">
        <f ca="1">SUM((TODAY())-Table2[[#This Row],[PO Date]])</f>
        <v>128</v>
      </c>
      <c r="C297" s="25" t="str">
        <f>Table2[[#This Row],[Trim Trk: ]]</f>
        <v>37420</v>
      </c>
      <c r="D297" s="228" t="str">
        <f>CONCATENATE(Table2[[#This Row],[First Name]]," ",Table2[[#This Row],[Last name]])</f>
        <v>TERRY HOOD</v>
      </c>
      <c r="E297" s="229" t="str">
        <f>IFERROR(VLOOKUP(Table2[[#This Row],[Rental under Name: ]], 'TPMS-Auto'!C:G,5,0),"RESEARCH!!")</f>
        <v>RESEARCH!!</v>
      </c>
      <c r="F297" s="228" t="str">
        <f>IFERROR(VLOOKUP(Table2[[#This Row],[Trim Trk: ]],'TPMS-Auto'!A:C, 3, 0), "Not assigned in TPMS!!")</f>
        <v>Not assigned in TPMS!!</v>
      </c>
      <c r="G297" s="229" t="str">
        <f>IFERROR(VLOOKUP(Table2[[#This Row],[Trim Trk: ]],'TPMS-Auto'!A:G, 7, 0), "Not assigned in TPMS!!")</f>
        <v>Not assigned in TPMS!!</v>
      </c>
      <c r="H297" s="69" t="str">
        <f>IFERROR(VLOOKUP(Table2[[#This Row],[Trim Trk: ]],'TPMS-Auto'!A:Y, 25, 0), "Not assigned in TPMS!!")</f>
        <v>Not assigned in TPMS!!</v>
      </c>
      <c r="I2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7" s="229" t="str">
        <f>IF(N297=N296, "Yes", "No")</f>
        <v>No</v>
      </c>
      <c r="K297" s="229" t="str">
        <f>IFERROR(VLOOKUP(Table2[[#This Row],[Trim Trk: ]], Enterprise!A:AL, 25, 0),"NotonEnterpriseReporting")</f>
        <v>NotonEnterpriseReporting</v>
      </c>
      <c r="L29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7" s="229" t="str">
        <f>IF(Table2[[#This Row],[Rental Vendor]]="ENTERPRISE RENT-A-CAR INC.", "Enterprise", IF(Table2[[#This Row],[Rental Vendor]]="ENTERPRISE TOLLS/TOLL CHARGES", "Enterprise", "NotEnterprise"))</f>
        <v>Enterprise</v>
      </c>
      <c r="N297" s="228" t="str">
        <f>LEFT(Table2[[#This Row],[Vehicle Number]],5)</f>
        <v>37420</v>
      </c>
      <c r="O297" s="166" t="s">
        <v>209</v>
      </c>
      <c r="P297" s="166" t="s">
        <v>4626</v>
      </c>
      <c r="Q297" s="166" t="s">
        <v>3726</v>
      </c>
      <c r="R297" s="166" t="s">
        <v>4089</v>
      </c>
      <c r="S297" s="166" t="s">
        <v>4531</v>
      </c>
      <c r="T297" s="166" t="s">
        <v>4627</v>
      </c>
      <c r="U297" s="166" t="s">
        <v>4628</v>
      </c>
      <c r="V297" s="166" t="s">
        <v>4629</v>
      </c>
      <c r="W297" s="166" t="s">
        <v>575</v>
      </c>
      <c r="X297" s="167">
        <v>114459526</v>
      </c>
      <c r="Y297" s="167">
        <v>114777946</v>
      </c>
      <c r="Z297" s="168">
        <v>45958</v>
      </c>
      <c r="AA297" s="166" t="s">
        <v>3730</v>
      </c>
      <c r="AB297" s="166" t="s">
        <v>3731</v>
      </c>
      <c r="AC297" s="166" t="s">
        <v>3732</v>
      </c>
      <c r="AD297" s="169">
        <v>476</v>
      </c>
      <c r="AE297" s="170">
        <v>7</v>
      </c>
      <c r="AF297" s="169">
        <v>68</v>
      </c>
      <c r="AG297" s="166" t="s">
        <v>3854</v>
      </c>
      <c r="AH297" s="166"/>
      <c r="AI297" s="166"/>
      <c r="AJ297" s="166"/>
      <c r="AK297" s="166"/>
      <c r="AL297" s="166"/>
    </row>
    <row r="298" spans="1:38" x14ac:dyDescent="0.3">
      <c r="A29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8" s="25">
        <f ca="1">SUM((TODAY())-Table2[[#This Row],[PO Date]])</f>
        <v>114</v>
      </c>
      <c r="C298" s="25" t="str">
        <f>Table2[[#This Row],[Trim Trk: ]]</f>
        <v>37420</v>
      </c>
      <c r="D298" s="228" t="str">
        <f>CONCATENATE(Table2[[#This Row],[First Name]]," ",Table2[[#This Row],[Last name]])</f>
        <v>TERRY HOOD</v>
      </c>
      <c r="E298" s="229" t="str">
        <f>IFERROR(VLOOKUP(Table2[[#This Row],[Rental under Name: ]], 'TPMS-Auto'!C:G,5,0),"RESEARCH!!")</f>
        <v>RESEARCH!!</v>
      </c>
      <c r="F298" s="228" t="str">
        <f>IFERROR(VLOOKUP(Table2[[#This Row],[Trim Trk: ]],'TPMS-Auto'!A:C, 3, 0), "Not assigned in TPMS!!")</f>
        <v>Not assigned in TPMS!!</v>
      </c>
      <c r="G298" s="229" t="str">
        <f>IFERROR(VLOOKUP(Table2[[#This Row],[Trim Trk: ]],'TPMS-Auto'!A:G, 7, 0), "Not assigned in TPMS!!")</f>
        <v>Not assigned in TPMS!!</v>
      </c>
      <c r="H298" s="69" t="str">
        <f>IFERROR(VLOOKUP(Table2[[#This Row],[Trim Trk: ]],'TPMS-Auto'!A:Y, 25, 0), "Not assigned in TPMS!!")</f>
        <v>Not assigned in TPMS!!</v>
      </c>
      <c r="I2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8" s="229" t="str">
        <f>IF(N298=N297, "Yes", "No")</f>
        <v>Yes</v>
      </c>
      <c r="K298" s="229" t="str">
        <f>IFERROR(VLOOKUP(Table2[[#This Row],[Trim Trk: ]], Enterprise!A:AL, 25, 0),"NotonEnterpriseReporting")</f>
        <v>NotonEnterpriseReporting</v>
      </c>
      <c r="L29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8" s="229" t="str">
        <f>IF(Table2[[#This Row],[Rental Vendor]]="ENTERPRISE RENT-A-CAR INC.", "Enterprise", IF(Table2[[#This Row],[Rental Vendor]]="ENTERPRISE TOLLS/TOLL CHARGES", "Enterprise", "NotEnterprise"))</f>
        <v>Enterprise</v>
      </c>
      <c r="N298" s="228" t="str">
        <f>LEFT(Table2[[#This Row],[Vehicle Number]],5)</f>
        <v>37420</v>
      </c>
      <c r="O298" s="166" t="s">
        <v>209</v>
      </c>
      <c r="P298" s="166" t="s">
        <v>4626</v>
      </c>
      <c r="Q298" s="166" t="s">
        <v>3726</v>
      </c>
      <c r="R298" s="166" t="s">
        <v>4089</v>
      </c>
      <c r="S298" s="166" t="s">
        <v>4531</v>
      </c>
      <c r="T298" s="166" t="s">
        <v>4627</v>
      </c>
      <c r="U298" s="166" t="s">
        <v>4628</v>
      </c>
      <c r="V298" s="166" t="s">
        <v>4629</v>
      </c>
      <c r="W298" s="166" t="s">
        <v>575</v>
      </c>
      <c r="X298" s="167">
        <v>114680556</v>
      </c>
      <c r="Y298" s="167">
        <v>115015749</v>
      </c>
      <c r="Z298" s="168">
        <v>45972</v>
      </c>
      <c r="AA298" s="166" t="s">
        <v>3730</v>
      </c>
      <c r="AB298" s="166" t="s">
        <v>3731</v>
      </c>
      <c r="AC298" s="166" t="s">
        <v>3732</v>
      </c>
      <c r="AD298" s="169">
        <v>511</v>
      </c>
      <c r="AE298" s="170">
        <v>7</v>
      </c>
      <c r="AF298" s="169">
        <v>73</v>
      </c>
      <c r="AG298" s="166" t="s">
        <v>3854</v>
      </c>
      <c r="AH298" s="166" t="s">
        <v>4630</v>
      </c>
      <c r="AI298" s="166" t="s">
        <v>4631</v>
      </c>
      <c r="AJ298" s="166" t="s">
        <v>2671</v>
      </c>
      <c r="AK298" s="166" t="s">
        <v>575</v>
      </c>
      <c r="AL298" s="166" t="s">
        <v>4632</v>
      </c>
    </row>
    <row r="299" spans="1:38" x14ac:dyDescent="0.3">
      <c r="A29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9" s="25">
        <f ca="1">SUM((TODAY())-Table2[[#This Row],[PO Date]])</f>
        <v>140</v>
      </c>
      <c r="C299" s="25" t="str">
        <f>Table2[[#This Row],[Trim Trk: ]]</f>
        <v>37421</v>
      </c>
      <c r="D299" s="228" t="str">
        <f>CONCATENATE(Table2[[#This Row],[First Name]]," ",Table2[[#This Row],[Last name]])</f>
        <v>BRANDON FERGUSON</v>
      </c>
      <c r="E299" s="229" t="str">
        <f>IFERROR(VLOOKUP(Table2[[#This Row],[Rental under Name: ]], 'TPMS-Auto'!C:G,5,0),"RESEARCH!!")</f>
        <v>BFERGU0</v>
      </c>
      <c r="F299" s="228" t="str">
        <f>IFERROR(VLOOKUP(Table2[[#This Row],[Trim Trk: ]],'TPMS-Auto'!A:C, 3, 0), "Not assigned in TPMS!!")</f>
        <v>BRANDON FERGUSON</v>
      </c>
      <c r="G299" s="229" t="str">
        <f>IFERROR(VLOOKUP(Table2[[#This Row],[Trim Trk: ]],'TPMS-Auto'!A:G, 7, 0), "Not assigned in TPMS!!")</f>
        <v>BFERGU0</v>
      </c>
      <c r="H299" s="69" t="str">
        <f>IFERROR(VLOOKUP(Table2[[#This Row],[Trim Trk: ]],'TPMS-Auto'!A:Y, 25, 0), "Not assigned in TPMS!!")</f>
        <v>676 KAREN RD</v>
      </c>
      <c r="I2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9" s="229" t="str">
        <f>IF(N299=N298, "Yes", "No")</f>
        <v>No</v>
      </c>
      <c r="K299" s="229" t="str">
        <f>IFERROR(VLOOKUP(Table2[[#This Row],[Trim Trk: ]], Enterprise!A:AL, 25, 0),"NotonEnterpriseReporting")</f>
        <v>NotonEnterpriseReporting</v>
      </c>
      <c r="L29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9" s="229" t="str">
        <f>IF(Table2[[#This Row],[Rental Vendor]]="ENTERPRISE RENT-A-CAR INC.", "Enterprise", IF(Table2[[#This Row],[Rental Vendor]]="ENTERPRISE TOLLS/TOLL CHARGES", "Enterprise", "NotEnterprise"))</f>
        <v>Enterprise</v>
      </c>
      <c r="N299" s="228" t="str">
        <f>LEFT(Table2[[#This Row],[Vehicle Number]],5)</f>
        <v>37421</v>
      </c>
      <c r="O299" s="166" t="s">
        <v>209</v>
      </c>
      <c r="P299" s="166" t="s">
        <v>4633</v>
      </c>
      <c r="Q299" s="166" t="s">
        <v>3751</v>
      </c>
      <c r="R299" s="166" t="s">
        <v>4089</v>
      </c>
      <c r="S299" s="166" t="s">
        <v>3918</v>
      </c>
      <c r="T299" s="166" t="s">
        <v>4634</v>
      </c>
      <c r="U299" s="166" t="s">
        <v>4635</v>
      </c>
      <c r="V299" s="166" t="s">
        <v>1946</v>
      </c>
      <c r="W299" s="166" t="s">
        <v>268</v>
      </c>
      <c r="X299" s="167">
        <v>111567963</v>
      </c>
      <c r="Y299" s="167">
        <v>114606167</v>
      </c>
      <c r="Z299" s="168">
        <v>45946</v>
      </c>
      <c r="AA299" s="166" t="s">
        <v>3894</v>
      </c>
      <c r="AB299" s="166" t="s">
        <v>3895</v>
      </c>
      <c r="AC299" s="166" t="s">
        <v>3732</v>
      </c>
      <c r="AD299" s="169">
        <v>1</v>
      </c>
      <c r="AE299" s="170">
        <v>1</v>
      </c>
      <c r="AF299" s="169">
        <v>1</v>
      </c>
      <c r="AG299" s="166" t="s">
        <v>3896</v>
      </c>
      <c r="AH299" s="166" t="s">
        <v>4636</v>
      </c>
      <c r="AI299" s="166" t="s">
        <v>4637</v>
      </c>
      <c r="AJ299" s="166" t="s">
        <v>4638</v>
      </c>
      <c r="AK299" s="166" t="s">
        <v>619</v>
      </c>
      <c r="AL299" s="166" t="s">
        <v>4639</v>
      </c>
    </row>
    <row r="300" spans="1:38" x14ac:dyDescent="0.3">
      <c r="A30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0" s="25">
        <f ca="1">SUM((TODAY())-Table2[[#This Row],[PO Date]])</f>
        <v>100</v>
      </c>
      <c r="C300" s="25" t="str">
        <f>Table2[[#This Row],[Trim Trk: ]]</f>
        <v>46000</v>
      </c>
      <c r="D300" s="228" t="str">
        <f>CONCATENATE(Table2[[#This Row],[First Name]]," ",Table2[[#This Row],[Last name]])</f>
        <v>JOSHUA RICHARDSON</v>
      </c>
      <c r="E300" s="229" t="str">
        <f>IFERROR(VLOOKUP(Table2[[#This Row],[Rental under Name: ]], 'TPMS-Auto'!C:G,5,0),"RESEARCH!!")</f>
        <v>JRICHA0</v>
      </c>
      <c r="F300" s="228" t="str">
        <f>IFERROR(VLOOKUP(Table2[[#This Row],[Trim Trk: ]],'TPMS-Auto'!A:C, 3, 0), "Not assigned in TPMS!!")</f>
        <v>JOSHUA RICHARDSON</v>
      </c>
      <c r="G300" s="229" t="str">
        <f>IFERROR(VLOOKUP(Table2[[#This Row],[Trim Trk: ]],'TPMS-Auto'!A:G, 7, 0), "Not assigned in TPMS!!")</f>
        <v>JRICHA0</v>
      </c>
      <c r="H300" s="69" t="str">
        <f>IFERROR(VLOOKUP(Table2[[#This Row],[Trim Trk: ]],'TPMS-Auto'!A:Y, 25, 0), "Not assigned in TPMS!!")</f>
        <v>38 NORTH VALLEY VIEW DRIVE</v>
      </c>
      <c r="I3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0" s="229" t="str">
        <f>IF(N300=N299, "Yes", "No")</f>
        <v>No</v>
      </c>
      <c r="K300" s="229" t="str">
        <f>IFERROR(VLOOKUP(Table2[[#This Row],[Trim Trk: ]], Enterprise!A:AL, 25, 0),"NotonEnterpriseReporting")</f>
        <v>NotonEnterpriseReporting</v>
      </c>
      <c r="L30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0" s="229" t="str">
        <f>IF(Table2[[#This Row],[Rental Vendor]]="ENTERPRISE RENT-A-CAR INC.", "Enterprise", IF(Table2[[#This Row],[Rental Vendor]]="ENTERPRISE TOLLS/TOLL CHARGES", "Enterprise", "NotEnterprise"))</f>
        <v>Enterprise</v>
      </c>
      <c r="N300" s="228" t="str">
        <f>LEFT(Table2[[#This Row],[Vehicle Number]],5)</f>
        <v>46000</v>
      </c>
      <c r="O300" s="166" t="s">
        <v>209</v>
      </c>
      <c r="P300" s="166" t="s">
        <v>4640</v>
      </c>
      <c r="Q300" s="166" t="s">
        <v>3726</v>
      </c>
      <c r="R300" s="166" t="s">
        <v>4016</v>
      </c>
      <c r="S300" s="166" t="s">
        <v>3753</v>
      </c>
      <c r="T300" s="166" t="s">
        <v>4641</v>
      </c>
      <c r="U300" s="166" t="s">
        <v>4642</v>
      </c>
      <c r="V300" s="166" t="s">
        <v>4643</v>
      </c>
      <c r="W300" s="166" t="s">
        <v>3134</v>
      </c>
      <c r="X300" s="167">
        <v>115007635</v>
      </c>
      <c r="Y300" s="167">
        <v>115334570</v>
      </c>
      <c r="Z300" s="168">
        <v>45986</v>
      </c>
      <c r="AA300" s="166" t="s">
        <v>3730</v>
      </c>
      <c r="AB300" s="166" t="s">
        <v>3731</v>
      </c>
      <c r="AC300" s="166" t="s">
        <v>3732</v>
      </c>
      <c r="AD300" s="169">
        <v>476</v>
      </c>
      <c r="AE300" s="170">
        <v>7</v>
      </c>
      <c r="AF300" s="169">
        <v>68</v>
      </c>
      <c r="AG300" s="166" t="s">
        <v>3854</v>
      </c>
      <c r="AH300" s="166"/>
      <c r="AI300" s="166"/>
      <c r="AJ300" s="166"/>
      <c r="AK300" s="166"/>
      <c r="AL300" s="166"/>
    </row>
    <row r="301" spans="1:38" x14ac:dyDescent="0.3">
      <c r="A30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1" s="25">
        <f ca="1">SUM((TODAY())-Table2[[#This Row],[PO Date]])</f>
        <v>59</v>
      </c>
      <c r="C301" s="25" t="str">
        <f>Table2[[#This Row],[Trim Trk: ]]</f>
        <v>46009</v>
      </c>
      <c r="D301" s="228" t="str">
        <f>CONCATENATE(Table2[[#This Row],[First Name]]," ",Table2[[#This Row],[Last name]])</f>
        <v>EMILIO RUIZ</v>
      </c>
      <c r="E301" s="229" t="str">
        <f>IFERROR(VLOOKUP(Table2[[#This Row],[Rental under Name: ]], 'TPMS-Auto'!C:G,5,0),"RESEARCH!!")</f>
        <v>ERUIZ</v>
      </c>
      <c r="F301" s="228" t="str">
        <f>IFERROR(VLOOKUP(Table2[[#This Row],[Trim Trk: ]],'TPMS-Auto'!A:C, 3, 0), "Not assigned in TPMS!!")</f>
        <v>Not assigned in TPMS!!</v>
      </c>
      <c r="G301" s="229" t="str">
        <f>IFERROR(VLOOKUP(Table2[[#This Row],[Trim Trk: ]],'TPMS-Auto'!A:G, 7, 0), "Not assigned in TPMS!!")</f>
        <v>Not assigned in TPMS!!</v>
      </c>
      <c r="H301" s="69" t="str">
        <f>IFERROR(VLOOKUP(Table2[[#This Row],[Trim Trk: ]],'TPMS-Auto'!A:Y, 25, 0), "Not assigned in TPMS!!")</f>
        <v>Not assigned in TPMS!!</v>
      </c>
      <c r="I3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1" s="229" t="str">
        <f>IF(N301=N300, "Yes", "No")</f>
        <v>No</v>
      </c>
      <c r="K301" s="229" t="str">
        <f>IFERROR(VLOOKUP(Table2[[#This Row],[Trim Trk: ]], Enterprise!A:AL, 25, 0),"NotonEnterpriseReporting")</f>
        <v>NotonEnterpriseReporting</v>
      </c>
      <c r="L30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1" s="229" t="str">
        <f>IF(Table2[[#This Row],[Rental Vendor]]="ENTERPRISE RENT-A-CAR INC.", "Enterprise", IF(Table2[[#This Row],[Rental Vendor]]="ENTERPRISE TOLLS/TOLL CHARGES", "Enterprise", "NotEnterprise"))</f>
        <v>Enterprise</v>
      </c>
      <c r="N301" s="228" t="str">
        <f>LEFT(Table2[[#This Row],[Vehicle Number]],5)</f>
        <v>46009</v>
      </c>
      <c r="O301" s="166" t="s">
        <v>209</v>
      </c>
      <c r="P301" s="166" t="s">
        <v>4644</v>
      </c>
      <c r="Q301" s="166" t="s">
        <v>3751</v>
      </c>
      <c r="R301" s="166" t="s">
        <v>4135</v>
      </c>
      <c r="S301" s="166" t="s">
        <v>4645</v>
      </c>
      <c r="T301" s="166" t="s">
        <v>4646</v>
      </c>
      <c r="U301" s="166"/>
      <c r="V301" s="166" t="s">
        <v>4647</v>
      </c>
      <c r="W301" s="166" t="s">
        <v>279</v>
      </c>
      <c r="X301" s="167">
        <v>112628896</v>
      </c>
      <c r="Y301" s="167">
        <v>115885249</v>
      </c>
      <c r="Z301" s="168">
        <v>46027</v>
      </c>
      <c r="AA301" s="166" t="s">
        <v>3894</v>
      </c>
      <c r="AB301" s="166" t="s">
        <v>3895</v>
      </c>
      <c r="AC301" s="166" t="s">
        <v>3732</v>
      </c>
      <c r="AD301" s="169">
        <v>1</v>
      </c>
      <c r="AE301" s="170">
        <v>1</v>
      </c>
      <c r="AF301" s="169">
        <v>1</v>
      </c>
      <c r="AG301" s="166" t="s">
        <v>3896</v>
      </c>
      <c r="AH301" s="166"/>
      <c r="AI301" s="166"/>
      <c r="AJ301" s="166"/>
      <c r="AK301" s="166"/>
      <c r="AL301" s="166"/>
    </row>
    <row r="302" spans="1:38" x14ac:dyDescent="0.3">
      <c r="A30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2" s="25">
        <f ca="1">SUM((TODAY())-Table2[[#This Row],[PO Date]])</f>
        <v>55</v>
      </c>
      <c r="C302" s="25" t="str">
        <f>Table2[[#This Row],[Trim Trk: ]]</f>
        <v>46009</v>
      </c>
      <c r="D302" s="228" t="str">
        <f>CONCATENATE(Table2[[#This Row],[First Name]]," ",Table2[[#This Row],[Last name]])</f>
        <v>EMILIO RUIZ</v>
      </c>
      <c r="E302" s="229" t="str">
        <f>IFERROR(VLOOKUP(Table2[[#This Row],[Rental under Name: ]], 'TPMS-Auto'!C:G,5,0),"RESEARCH!!")</f>
        <v>ERUIZ</v>
      </c>
      <c r="F302" s="228" t="str">
        <f>IFERROR(VLOOKUP(Table2[[#This Row],[Trim Trk: ]],'TPMS-Auto'!A:C, 3, 0), "Not assigned in TPMS!!")</f>
        <v>Not assigned in TPMS!!</v>
      </c>
      <c r="G302" s="229" t="str">
        <f>IFERROR(VLOOKUP(Table2[[#This Row],[Trim Trk: ]],'TPMS-Auto'!A:G, 7, 0), "Not assigned in TPMS!!")</f>
        <v>Not assigned in TPMS!!</v>
      </c>
      <c r="H302" s="69" t="str">
        <f>IFERROR(VLOOKUP(Table2[[#This Row],[Trim Trk: ]],'TPMS-Auto'!A:Y, 25, 0), "Not assigned in TPMS!!")</f>
        <v>Not assigned in TPMS!!</v>
      </c>
      <c r="I3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2" s="229" t="str">
        <f>IF(N302=N301, "Yes", "No")</f>
        <v>Yes</v>
      </c>
      <c r="K302" s="229" t="str">
        <f>IFERROR(VLOOKUP(Table2[[#This Row],[Trim Trk: ]], Enterprise!A:AL, 25, 0),"NotonEnterpriseReporting")</f>
        <v>NotonEnterpriseReporting</v>
      </c>
      <c r="L30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2" s="229" t="str">
        <f>IF(Table2[[#This Row],[Rental Vendor]]="ENTERPRISE RENT-A-CAR INC.", "Enterprise", IF(Table2[[#This Row],[Rental Vendor]]="ENTERPRISE TOLLS/TOLL CHARGES", "Enterprise", "NotEnterprise"))</f>
        <v>Enterprise</v>
      </c>
      <c r="N302" s="228" t="str">
        <f>LEFT(Table2[[#This Row],[Vehicle Number]],5)</f>
        <v>46009</v>
      </c>
      <c r="O302" s="166" t="s">
        <v>209</v>
      </c>
      <c r="P302" s="166" t="s">
        <v>4644</v>
      </c>
      <c r="Q302" s="166" t="s">
        <v>3751</v>
      </c>
      <c r="R302" s="166" t="s">
        <v>4135</v>
      </c>
      <c r="S302" s="166" t="s">
        <v>4645</v>
      </c>
      <c r="T302" s="166" t="s">
        <v>4646</v>
      </c>
      <c r="U302" s="166"/>
      <c r="V302" s="166" t="s">
        <v>4647</v>
      </c>
      <c r="W302" s="166" t="s">
        <v>279</v>
      </c>
      <c r="X302" s="167">
        <v>112628896</v>
      </c>
      <c r="Y302" s="167">
        <v>115974066</v>
      </c>
      <c r="Z302" s="168">
        <v>46031</v>
      </c>
      <c r="AA302" s="166" t="s">
        <v>3894</v>
      </c>
      <c r="AB302" s="166" t="s">
        <v>3895</v>
      </c>
      <c r="AC302" s="166" t="s">
        <v>3732</v>
      </c>
      <c r="AD302" s="169">
        <v>1</v>
      </c>
      <c r="AE302" s="170">
        <v>1</v>
      </c>
      <c r="AF302" s="169">
        <v>1</v>
      </c>
      <c r="AG302" s="166" t="s">
        <v>3896</v>
      </c>
      <c r="AH302" s="166"/>
      <c r="AI302" s="166"/>
      <c r="AJ302" s="166"/>
      <c r="AK302" s="166"/>
      <c r="AL302" s="166"/>
    </row>
    <row r="303" spans="1:38" x14ac:dyDescent="0.3">
      <c r="A30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3" s="25">
        <f ca="1">SUM((TODAY())-Table2[[#This Row],[PO Date]])</f>
        <v>51</v>
      </c>
      <c r="C303" s="25" t="str">
        <f>Table2[[#This Row],[Trim Trk: ]]</f>
        <v>46009</v>
      </c>
      <c r="D303" s="228" t="str">
        <f>CONCATENATE(Table2[[#This Row],[First Name]]," ",Table2[[#This Row],[Last name]])</f>
        <v>EMILIO RUIZ</v>
      </c>
      <c r="E303" s="229" t="str">
        <f>IFERROR(VLOOKUP(Table2[[#This Row],[Rental under Name: ]], 'TPMS-Auto'!C:G,5,0),"RESEARCH!!")</f>
        <v>ERUIZ</v>
      </c>
      <c r="F303" s="228" t="str">
        <f>IFERROR(VLOOKUP(Table2[[#This Row],[Trim Trk: ]],'TPMS-Auto'!A:C, 3, 0), "Not assigned in TPMS!!")</f>
        <v>Not assigned in TPMS!!</v>
      </c>
      <c r="G303" s="229" t="str">
        <f>IFERROR(VLOOKUP(Table2[[#This Row],[Trim Trk: ]],'TPMS-Auto'!A:G, 7, 0), "Not assigned in TPMS!!")</f>
        <v>Not assigned in TPMS!!</v>
      </c>
      <c r="H303" s="69" t="str">
        <f>IFERROR(VLOOKUP(Table2[[#This Row],[Trim Trk: ]],'TPMS-Auto'!A:Y, 25, 0), "Not assigned in TPMS!!")</f>
        <v>Not assigned in TPMS!!</v>
      </c>
      <c r="I3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3" s="229" t="str">
        <f>IF(N303=N302, "Yes", "No")</f>
        <v>Yes</v>
      </c>
      <c r="K303" s="229" t="str">
        <f>IFERROR(VLOOKUP(Table2[[#This Row],[Trim Trk: ]], Enterprise!A:AL, 25, 0),"NotonEnterpriseReporting")</f>
        <v>NotonEnterpriseReporting</v>
      </c>
      <c r="L30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3" s="229" t="str">
        <f>IF(Table2[[#This Row],[Rental Vendor]]="ENTERPRISE RENT-A-CAR INC.", "Enterprise", IF(Table2[[#This Row],[Rental Vendor]]="ENTERPRISE TOLLS/TOLL CHARGES", "Enterprise", "NotEnterprise"))</f>
        <v>Enterprise</v>
      </c>
      <c r="N303" s="228" t="str">
        <f>LEFT(Table2[[#This Row],[Vehicle Number]],5)</f>
        <v>46009</v>
      </c>
      <c r="O303" s="166" t="s">
        <v>209</v>
      </c>
      <c r="P303" s="166" t="s">
        <v>4644</v>
      </c>
      <c r="Q303" s="166" t="s">
        <v>3751</v>
      </c>
      <c r="R303" s="166" t="s">
        <v>4135</v>
      </c>
      <c r="S303" s="166" t="s">
        <v>4645</v>
      </c>
      <c r="T303" s="166" t="s">
        <v>4646</v>
      </c>
      <c r="U303" s="166"/>
      <c r="V303" s="166" t="s">
        <v>4647</v>
      </c>
      <c r="W303" s="166" t="s">
        <v>279</v>
      </c>
      <c r="X303" s="167">
        <v>112628896</v>
      </c>
      <c r="Y303" s="167">
        <v>116025251</v>
      </c>
      <c r="Z303" s="168">
        <v>46035</v>
      </c>
      <c r="AA303" s="166" t="s">
        <v>3894</v>
      </c>
      <c r="AB303" s="166" t="s">
        <v>3895</v>
      </c>
      <c r="AC303" s="166" t="s">
        <v>3732</v>
      </c>
      <c r="AD303" s="169">
        <v>1</v>
      </c>
      <c r="AE303" s="170">
        <v>1</v>
      </c>
      <c r="AF303" s="169">
        <v>1</v>
      </c>
      <c r="AG303" s="166" t="s">
        <v>3896</v>
      </c>
      <c r="AH303" s="166"/>
      <c r="AI303" s="166"/>
      <c r="AJ303" s="166"/>
      <c r="AK303" s="166"/>
      <c r="AL303" s="166"/>
    </row>
    <row r="304" spans="1:38" x14ac:dyDescent="0.3">
      <c r="A30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4" s="25">
        <f ca="1">SUM((TODAY())-Table2[[#This Row],[PO Date]])</f>
        <v>48</v>
      </c>
      <c r="C304" s="25" t="str">
        <f>Table2[[#This Row],[Trim Trk: ]]</f>
        <v>46009</v>
      </c>
      <c r="D304" s="228" t="str">
        <f>CONCATENATE(Table2[[#This Row],[First Name]]," ",Table2[[#This Row],[Last name]])</f>
        <v>EMILIO RUIZ</v>
      </c>
      <c r="E304" s="229" t="str">
        <f>IFERROR(VLOOKUP(Table2[[#This Row],[Rental under Name: ]], 'TPMS-Auto'!C:G,5,0),"RESEARCH!!")</f>
        <v>ERUIZ</v>
      </c>
      <c r="F304" s="228" t="str">
        <f>IFERROR(VLOOKUP(Table2[[#This Row],[Trim Trk: ]],'TPMS-Auto'!A:C, 3, 0), "Not assigned in TPMS!!")</f>
        <v>Not assigned in TPMS!!</v>
      </c>
      <c r="G304" s="229" t="str">
        <f>IFERROR(VLOOKUP(Table2[[#This Row],[Trim Trk: ]],'TPMS-Auto'!A:G, 7, 0), "Not assigned in TPMS!!")</f>
        <v>Not assigned in TPMS!!</v>
      </c>
      <c r="H304" s="69" t="str">
        <f>IFERROR(VLOOKUP(Table2[[#This Row],[Trim Trk: ]],'TPMS-Auto'!A:Y, 25, 0), "Not assigned in TPMS!!")</f>
        <v>Not assigned in TPMS!!</v>
      </c>
      <c r="I3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4" s="229" t="str">
        <f>IF(N304=N303, "Yes", "No")</f>
        <v>Yes</v>
      </c>
      <c r="K304" s="229" t="str">
        <f>IFERROR(VLOOKUP(Table2[[#This Row],[Trim Trk: ]], Enterprise!A:AL, 25, 0),"NotonEnterpriseReporting")</f>
        <v>NotonEnterpriseReporting</v>
      </c>
      <c r="L30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4" s="229" t="str">
        <f>IF(Table2[[#This Row],[Rental Vendor]]="ENTERPRISE RENT-A-CAR INC.", "Enterprise", IF(Table2[[#This Row],[Rental Vendor]]="ENTERPRISE TOLLS/TOLL CHARGES", "Enterprise", "NotEnterprise"))</f>
        <v>Enterprise</v>
      </c>
      <c r="N304" s="228" t="str">
        <f>LEFT(Table2[[#This Row],[Vehicle Number]],5)</f>
        <v>46009</v>
      </c>
      <c r="O304" s="166" t="s">
        <v>209</v>
      </c>
      <c r="P304" s="166" t="s">
        <v>4644</v>
      </c>
      <c r="Q304" s="166" t="s">
        <v>3751</v>
      </c>
      <c r="R304" s="166" t="s">
        <v>4135</v>
      </c>
      <c r="S304" s="166" t="s">
        <v>4645</v>
      </c>
      <c r="T304" s="166" t="s">
        <v>4646</v>
      </c>
      <c r="U304" s="166"/>
      <c r="V304" s="166" t="s">
        <v>4647</v>
      </c>
      <c r="W304" s="166" t="s">
        <v>279</v>
      </c>
      <c r="X304" s="167">
        <v>112628896</v>
      </c>
      <c r="Y304" s="167">
        <v>116093310</v>
      </c>
      <c r="Z304" s="168">
        <v>46038</v>
      </c>
      <c r="AA304" s="166" t="s">
        <v>3894</v>
      </c>
      <c r="AB304" s="166" t="s">
        <v>3895</v>
      </c>
      <c r="AC304" s="166" t="s">
        <v>3732</v>
      </c>
      <c r="AD304" s="169">
        <v>1</v>
      </c>
      <c r="AE304" s="170">
        <v>1</v>
      </c>
      <c r="AF304" s="169">
        <v>1</v>
      </c>
      <c r="AG304" s="166" t="s">
        <v>3896</v>
      </c>
      <c r="AH304" s="166"/>
      <c r="AI304" s="166"/>
      <c r="AJ304" s="166"/>
      <c r="AK304" s="166"/>
      <c r="AL304" s="166"/>
    </row>
    <row r="305" spans="1:38" x14ac:dyDescent="0.3">
      <c r="A30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5" s="25">
        <f ca="1">SUM((TODAY())-Table2[[#This Row],[PO Date]])</f>
        <v>48</v>
      </c>
      <c r="C305" s="25" t="str">
        <f>Table2[[#This Row],[Trim Trk: ]]</f>
        <v>46009</v>
      </c>
      <c r="D305" s="228" t="str">
        <f>CONCATENATE(Table2[[#This Row],[First Name]]," ",Table2[[#This Row],[Last name]])</f>
        <v>EMILIO RUIZ</v>
      </c>
      <c r="E305" s="229" t="str">
        <f>IFERROR(VLOOKUP(Table2[[#This Row],[Rental under Name: ]], 'TPMS-Auto'!C:G,5,0),"RESEARCH!!")</f>
        <v>ERUIZ</v>
      </c>
      <c r="F305" s="228" t="str">
        <f>IFERROR(VLOOKUP(Table2[[#This Row],[Trim Trk: ]],'TPMS-Auto'!A:C, 3, 0), "Not assigned in TPMS!!")</f>
        <v>Not assigned in TPMS!!</v>
      </c>
      <c r="G305" s="229" t="str">
        <f>IFERROR(VLOOKUP(Table2[[#This Row],[Trim Trk: ]],'TPMS-Auto'!A:G, 7, 0), "Not assigned in TPMS!!")</f>
        <v>Not assigned in TPMS!!</v>
      </c>
      <c r="H305" s="69" t="str">
        <f>IFERROR(VLOOKUP(Table2[[#This Row],[Trim Trk: ]],'TPMS-Auto'!A:Y, 25, 0), "Not assigned in TPMS!!")</f>
        <v>Not assigned in TPMS!!</v>
      </c>
      <c r="I3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5" s="229" t="str">
        <f>IF(N305=N304, "Yes", "No")</f>
        <v>Yes</v>
      </c>
      <c r="K305" s="229" t="str">
        <f>IFERROR(VLOOKUP(Table2[[#This Row],[Trim Trk: ]], Enterprise!A:AL, 25, 0),"NotonEnterpriseReporting")</f>
        <v>NotonEnterpriseReporting</v>
      </c>
      <c r="L30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5" s="229" t="str">
        <f>IF(Table2[[#This Row],[Rental Vendor]]="ENTERPRISE RENT-A-CAR INC.", "Enterprise", IF(Table2[[#This Row],[Rental Vendor]]="ENTERPRISE TOLLS/TOLL CHARGES", "Enterprise", "NotEnterprise"))</f>
        <v>Enterprise</v>
      </c>
      <c r="N305" s="228" t="str">
        <f>LEFT(Table2[[#This Row],[Vehicle Number]],5)</f>
        <v>46009</v>
      </c>
      <c r="O305" s="166" t="s">
        <v>209</v>
      </c>
      <c r="P305" s="166" t="s">
        <v>4644</v>
      </c>
      <c r="Q305" s="166" t="s">
        <v>3751</v>
      </c>
      <c r="R305" s="166" t="s">
        <v>4135</v>
      </c>
      <c r="S305" s="166" t="s">
        <v>4645</v>
      </c>
      <c r="T305" s="166" t="s">
        <v>4646</v>
      </c>
      <c r="U305" s="166"/>
      <c r="V305" s="166" t="s">
        <v>4647</v>
      </c>
      <c r="W305" s="166" t="s">
        <v>279</v>
      </c>
      <c r="X305" s="167">
        <v>112628896</v>
      </c>
      <c r="Y305" s="167">
        <v>116093986</v>
      </c>
      <c r="Z305" s="168">
        <v>46038</v>
      </c>
      <c r="AA305" s="166" t="s">
        <v>3894</v>
      </c>
      <c r="AB305" s="166" t="s">
        <v>3895</v>
      </c>
      <c r="AC305" s="166" t="s">
        <v>3732</v>
      </c>
      <c r="AD305" s="169">
        <v>1</v>
      </c>
      <c r="AE305" s="170">
        <v>1</v>
      </c>
      <c r="AF305" s="169">
        <v>1</v>
      </c>
      <c r="AG305" s="166" t="s">
        <v>3896</v>
      </c>
      <c r="AH305" s="166"/>
      <c r="AI305" s="166"/>
      <c r="AJ305" s="166"/>
      <c r="AK305" s="166"/>
      <c r="AL305" s="166"/>
    </row>
    <row r="306" spans="1:38" x14ac:dyDescent="0.3">
      <c r="A30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6" s="25">
        <f ca="1">SUM((TODAY())-Table2[[#This Row],[PO Date]])</f>
        <v>34</v>
      </c>
      <c r="C306" s="25" t="str">
        <f>Table2[[#This Row],[Trim Trk: ]]</f>
        <v>46009</v>
      </c>
      <c r="D306" s="228" t="str">
        <f>CONCATENATE(Table2[[#This Row],[First Name]]," ",Table2[[#This Row],[Last name]])</f>
        <v>EMILIO RUIZ</v>
      </c>
      <c r="E306" s="229" t="str">
        <f>IFERROR(VLOOKUP(Table2[[#This Row],[Rental under Name: ]], 'TPMS-Auto'!C:G,5,0),"RESEARCH!!")</f>
        <v>ERUIZ</v>
      </c>
      <c r="F306" s="228" t="str">
        <f>IFERROR(VLOOKUP(Table2[[#This Row],[Trim Trk: ]],'TPMS-Auto'!A:C, 3, 0), "Not assigned in TPMS!!")</f>
        <v>Not assigned in TPMS!!</v>
      </c>
      <c r="G306" s="229" t="str">
        <f>IFERROR(VLOOKUP(Table2[[#This Row],[Trim Trk: ]],'TPMS-Auto'!A:G, 7, 0), "Not assigned in TPMS!!")</f>
        <v>Not assigned in TPMS!!</v>
      </c>
      <c r="H306" s="69" t="str">
        <f>IFERROR(VLOOKUP(Table2[[#This Row],[Trim Trk: ]],'TPMS-Auto'!A:Y, 25, 0), "Not assigned in TPMS!!")</f>
        <v>Not assigned in TPMS!!</v>
      </c>
      <c r="I3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6" s="229" t="str">
        <f>IF(N306=N305, "Yes", "No")</f>
        <v>Yes</v>
      </c>
      <c r="K306" s="229" t="str">
        <f>IFERROR(VLOOKUP(Table2[[#This Row],[Trim Trk: ]], Enterprise!A:AL, 25, 0),"NotonEnterpriseReporting")</f>
        <v>NotonEnterpriseReporting</v>
      </c>
      <c r="L30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6" s="229" t="str">
        <f>IF(Table2[[#This Row],[Rental Vendor]]="ENTERPRISE RENT-A-CAR INC.", "Enterprise", IF(Table2[[#This Row],[Rental Vendor]]="ENTERPRISE TOLLS/TOLL CHARGES", "Enterprise", "NotEnterprise"))</f>
        <v>Enterprise</v>
      </c>
      <c r="N306" s="228" t="str">
        <f>LEFT(Table2[[#This Row],[Vehicle Number]],5)</f>
        <v>46009</v>
      </c>
      <c r="O306" s="166" t="s">
        <v>209</v>
      </c>
      <c r="P306" s="166" t="s">
        <v>4644</v>
      </c>
      <c r="Q306" s="166" t="s">
        <v>3751</v>
      </c>
      <c r="R306" s="166" t="s">
        <v>4135</v>
      </c>
      <c r="S306" s="166" t="s">
        <v>4645</v>
      </c>
      <c r="T306" s="166" t="s">
        <v>4646</v>
      </c>
      <c r="U306" s="166"/>
      <c r="V306" s="166" t="s">
        <v>4647</v>
      </c>
      <c r="W306" s="166" t="s">
        <v>279</v>
      </c>
      <c r="X306" s="167">
        <v>112628896</v>
      </c>
      <c r="Y306" s="167">
        <v>116402037</v>
      </c>
      <c r="Z306" s="168">
        <v>46052</v>
      </c>
      <c r="AA306" s="166" t="s">
        <v>3894</v>
      </c>
      <c r="AB306" s="166" t="s">
        <v>3895</v>
      </c>
      <c r="AC306" s="166" t="s">
        <v>3732</v>
      </c>
      <c r="AD306" s="169">
        <v>1</v>
      </c>
      <c r="AE306" s="170">
        <v>1</v>
      </c>
      <c r="AF306" s="169">
        <v>1</v>
      </c>
      <c r="AG306" s="166" t="s">
        <v>3896</v>
      </c>
      <c r="AH306" s="166"/>
      <c r="AI306" s="166"/>
      <c r="AJ306" s="166"/>
      <c r="AK306" s="166"/>
      <c r="AL306" s="166"/>
    </row>
    <row r="307" spans="1:38" x14ac:dyDescent="0.3">
      <c r="A30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7" s="25">
        <f ca="1">SUM((TODAY())-Table2[[#This Row],[PO Date]])</f>
        <v>22</v>
      </c>
      <c r="C307" s="25" t="str">
        <f>Table2[[#This Row],[Trim Trk: ]]</f>
        <v>46009</v>
      </c>
      <c r="D307" s="228" t="str">
        <f>CONCATENATE(Table2[[#This Row],[First Name]]," ",Table2[[#This Row],[Last name]])</f>
        <v>EMILIO RUIZ</v>
      </c>
      <c r="E307" s="229" t="str">
        <f>IFERROR(VLOOKUP(Table2[[#This Row],[Rental under Name: ]], 'TPMS-Auto'!C:G,5,0),"RESEARCH!!")</f>
        <v>ERUIZ</v>
      </c>
      <c r="F307" s="228" t="str">
        <f>IFERROR(VLOOKUP(Table2[[#This Row],[Trim Trk: ]],'TPMS-Auto'!A:C, 3, 0), "Not assigned in TPMS!!")</f>
        <v>Not assigned in TPMS!!</v>
      </c>
      <c r="G307" s="229" t="str">
        <f>IFERROR(VLOOKUP(Table2[[#This Row],[Trim Trk: ]],'TPMS-Auto'!A:G, 7, 0), "Not assigned in TPMS!!")</f>
        <v>Not assigned in TPMS!!</v>
      </c>
      <c r="H307" s="69" t="str">
        <f>IFERROR(VLOOKUP(Table2[[#This Row],[Trim Trk: ]],'TPMS-Auto'!A:Y, 25, 0), "Not assigned in TPMS!!")</f>
        <v>Not assigned in TPMS!!</v>
      </c>
      <c r="I3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7" s="229" t="str">
        <f>IF(N307=N306, "Yes", "No")</f>
        <v>Yes</v>
      </c>
      <c r="K307" s="229" t="str">
        <f>IFERROR(VLOOKUP(Table2[[#This Row],[Trim Trk: ]], Enterprise!A:AL, 25, 0),"NotonEnterpriseReporting")</f>
        <v>NotonEnterpriseReporting</v>
      </c>
      <c r="L30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7" s="229" t="str">
        <f>IF(Table2[[#This Row],[Rental Vendor]]="ENTERPRISE RENT-A-CAR INC.", "Enterprise", IF(Table2[[#This Row],[Rental Vendor]]="ENTERPRISE TOLLS/TOLL CHARGES", "Enterprise", "NotEnterprise"))</f>
        <v>Enterprise</v>
      </c>
      <c r="N307" s="228" t="str">
        <f>LEFT(Table2[[#This Row],[Vehicle Number]],5)</f>
        <v>46009</v>
      </c>
      <c r="O307" s="166" t="s">
        <v>209</v>
      </c>
      <c r="P307" s="166" t="s">
        <v>4644</v>
      </c>
      <c r="Q307" s="166" t="s">
        <v>3751</v>
      </c>
      <c r="R307" s="166" t="s">
        <v>4135</v>
      </c>
      <c r="S307" s="166" t="s">
        <v>4645</v>
      </c>
      <c r="T307" s="166" t="s">
        <v>4646</v>
      </c>
      <c r="U307" s="166"/>
      <c r="V307" s="166" t="s">
        <v>4647</v>
      </c>
      <c r="W307" s="166" t="s">
        <v>279</v>
      </c>
      <c r="X307" s="167">
        <v>112628896</v>
      </c>
      <c r="Y307" s="167">
        <v>116675359</v>
      </c>
      <c r="Z307" s="168">
        <v>46064</v>
      </c>
      <c r="AA307" s="166" t="s">
        <v>3894</v>
      </c>
      <c r="AB307" s="166" t="s">
        <v>3895</v>
      </c>
      <c r="AC307" s="166" t="s">
        <v>3732</v>
      </c>
      <c r="AD307" s="169">
        <v>1</v>
      </c>
      <c r="AE307" s="170">
        <v>1</v>
      </c>
      <c r="AF307" s="169">
        <v>1</v>
      </c>
      <c r="AG307" s="166" t="s">
        <v>3896</v>
      </c>
      <c r="AH307" s="166"/>
      <c r="AI307" s="166"/>
      <c r="AJ307" s="166"/>
      <c r="AK307" s="166"/>
      <c r="AL307" s="166"/>
    </row>
    <row r="308" spans="1:38" x14ac:dyDescent="0.3">
      <c r="A30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8" s="25">
        <f ca="1">SUM((TODAY())-Table2[[#This Row],[PO Date]])</f>
        <v>63</v>
      </c>
      <c r="C308" s="25" t="str">
        <f>Table2[[#This Row],[Trim Trk: ]]</f>
        <v>46017</v>
      </c>
      <c r="D308" s="228" t="str">
        <f>CONCATENATE(Table2[[#This Row],[First Name]]," ",Table2[[#This Row],[Last name]])</f>
        <v>STERLING SZULWACH</v>
      </c>
      <c r="E308" s="229" t="str">
        <f>IFERROR(VLOOKUP(Table2[[#This Row],[Rental under Name: ]], 'TPMS-Auto'!C:G,5,0),"RESEARCH!!")</f>
        <v>SSZULWA</v>
      </c>
      <c r="F308" s="228" t="str">
        <f>IFERROR(VLOOKUP(Table2[[#This Row],[Trim Trk: ]],'TPMS-Auto'!A:C, 3, 0), "Not assigned in TPMS!!")</f>
        <v>STERLING SZULWACH</v>
      </c>
      <c r="G308" s="229" t="str">
        <f>IFERROR(VLOOKUP(Table2[[#This Row],[Trim Trk: ]],'TPMS-Auto'!A:G, 7, 0), "Not assigned in TPMS!!")</f>
        <v>SSZULWA</v>
      </c>
      <c r="H308" s="69" t="str">
        <f>IFERROR(VLOOKUP(Table2[[#This Row],[Trim Trk: ]],'TPMS-Auto'!A:Y, 25, 0), "Not assigned in TPMS!!")</f>
        <v>210 W Ave R Apt 24-2</v>
      </c>
      <c r="I3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8" s="229" t="str">
        <f>IF(N308=N307, "Yes", "No")</f>
        <v>No</v>
      </c>
      <c r="K308" s="229" t="str">
        <f>IFERROR(VLOOKUP(Table2[[#This Row],[Trim Trk: ]], Enterprise!A:AL, 25, 0),"NotonEnterpriseReporting")</f>
        <v>NotonEnterpriseReporting</v>
      </c>
      <c r="L30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8" s="229" t="str">
        <f>IF(Table2[[#This Row],[Rental Vendor]]="ENTERPRISE RENT-A-CAR INC.", "Enterprise", IF(Table2[[#This Row],[Rental Vendor]]="ENTERPRISE TOLLS/TOLL CHARGES", "Enterprise", "NotEnterprise"))</f>
        <v>Enterprise</v>
      </c>
      <c r="N308" s="228" t="str">
        <f>LEFT(Table2[[#This Row],[Vehicle Number]],5)</f>
        <v>46017</v>
      </c>
      <c r="O308" s="166" t="s">
        <v>209</v>
      </c>
      <c r="P308" s="166" t="s">
        <v>930</v>
      </c>
      <c r="Q308" s="166" t="s">
        <v>3751</v>
      </c>
      <c r="R308" s="166" t="s">
        <v>3727</v>
      </c>
      <c r="S308" s="166" t="s">
        <v>4604</v>
      </c>
      <c r="T308" s="166" t="s">
        <v>4648</v>
      </c>
      <c r="U308" s="166" t="s">
        <v>934</v>
      </c>
      <c r="V308" s="166" t="s">
        <v>2341</v>
      </c>
      <c r="W308" s="166" t="s">
        <v>279</v>
      </c>
      <c r="X308" s="167">
        <v>115508378</v>
      </c>
      <c r="Y308" s="167">
        <v>115844619</v>
      </c>
      <c r="Z308" s="168">
        <v>46023</v>
      </c>
      <c r="AA308" s="166" t="s">
        <v>3730</v>
      </c>
      <c r="AB308" s="166" t="s">
        <v>3731</v>
      </c>
      <c r="AC308" s="166" t="s">
        <v>3732</v>
      </c>
      <c r="AD308" s="169">
        <v>546</v>
      </c>
      <c r="AE308" s="170">
        <v>7</v>
      </c>
      <c r="AF308" s="169">
        <v>78</v>
      </c>
      <c r="AG308" s="166" t="s">
        <v>3854</v>
      </c>
      <c r="AH308" s="166"/>
      <c r="AI308" s="166"/>
      <c r="AJ308" s="166"/>
      <c r="AK308" s="166"/>
      <c r="AL308" s="166"/>
    </row>
    <row r="309" spans="1:38" x14ac:dyDescent="0.3">
      <c r="A30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09" s="25">
        <f ca="1">SUM((TODAY())-Table2[[#This Row],[PO Date]])</f>
        <v>20</v>
      </c>
      <c r="C309" s="25" t="str">
        <f>Table2[[#This Row],[Trim Trk: ]]</f>
        <v>46019</v>
      </c>
      <c r="D309" s="228" t="str">
        <f>CONCATENATE(Table2[[#This Row],[First Name]]," ",Table2[[#This Row],[Last name]])</f>
        <v>ROBERT LILLIE</v>
      </c>
      <c r="E309" s="229" t="str">
        <f>IFERROR(VLOOKUP(Table2[[#This Row],[Rental under Name: ]], 'TPMS-Auto'!C:G,5,0),"RESEARCH!!")</f>
        <v>RLILLIE</v>
      </c>
      <c r="F309" s="228" t="str">
        <f>IFERROR(VLOOKUP(Table2[[#This Row],[Trim Trk: ]],'TPMS-Auto'!A:C, 3, 0), "Not assigned in TPMS!!")</f>
        <v>ROBERT LILLIE</v>
      </c>
      <c r="G309" s="229" t="str">
        <f>IFERROR(VLOOKUP(Table2[[#This Row],[Trim Trk: ]],'TPMS-Auto'!A:G, 7, 0), "Not assigned in TPMS!!")</f>
        <v>RLILLIE</v>
      </c>
      <c r="H309" s="69" t="str">
        <f>IFERROR(VLOOKUP(Table2[[#This Row],[Trim Trk: ]],'TPMS-Auto'!A:Y, 25, 0), "Not assigned in TPMS!!")</f>
        <v>32383 CORYDON RD</v>
      </c>
      <c r="I3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9" s="229" t="str">
        <f>IF(N309=N308, "Yes", "No")</f>
        <v>No</v>
      </c>
      <c r="K309" s="229" t="str">
        <f>IFERROR(VLOOKUP(Table2[[#This Row],[Trim Trk: ]], Enterprise!A:AL, 25, 0),"NotonEnterpriseReporting")</f>
        <v>NotonEnterpriseReporting</v>
      </c>
      <c r="L30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9" s="229" t="str">
        <f>IF(Table2[[#This Row],[Rental Vendor]]="ENTERPRISE RENT-A-CAR INC.", "Enterprise", IF(Table2[[#This Row],[Rental Vendor]]="ENTERPRISE TOLLS/TOLL CHARGES", "Enterprise", "NotEnterprise"))</f>
        <v>Enterprise</v>
      </c>
      <c r="N309" s="228" t="str">
        <f>LEFT(Table2[[#This Row],[Vehicle Number]],5)</f>
        <v>46019</v>
      </c>
      <c r="O309" s="166" t="s">
        <v>209</v>
      </c>
      <c r="P309" s="166" t="s">
        <v>4649</v>
      </c>
      <c r="Q309" s="166" t="s">
        <v>3726</v>
      </c>
      <c r="R309" s="166" t="s">
        <v>3870</v>
      </c>
      <c r="S309" s="166" t="s">
        <v>4188</v>
      </c>
      <c r="T309" s="166" t="s">
        <v>4650</v>
      </c>
      <c r="U309" s="166" t="s">
        <v>4651</v>
      </c>
      <c r="V309" s="166" t="s">
        <v>2585</v>
      </c>
      <c r="W309" s="166" t="s">
        <v>219</v>
      </c>
      <c r="X309" s="167">
        <v>113912797</v>
      </c>
      <c r="Y309" s="167">
        <v>116716927</v>
      </c>
      <c r="Z309" s="168">
        <v>46066</v>
      </c>
      <c r="AA309" s="166" t="s">
        <v>3894</v>
      </c>
      <c r="AB309" s="166" t="s">
        <v>3895</v>
      </c>
      <c r="AC309" s="166" t="s">
        <v>3732</v>
      </c>
      <c r="AD309" s="169">
        <v>1</v>
      </c>
      <c r="AE309" s="170">
        <v>1</v>
      </c>
      <c r="AF309" s="169">
        <v>1</v>
      </c>
      <c r="AG309" s="166" t="s">
        <v>3896</v>
      </c>
      <c r="AH309" s="166" t="s">
        <v>3783</v>
      </c>
      <c r="AI309" s="166" t="s">
        <v>4652</v>
      </c>
      <c r="AJ309" s="166" t="s">
        <v>3914</v>
      </c>
      <c r="AK309" s="166" t="s">
        <v>219</v>
      </c>
      <c r="AL309" s="166" t="s">
        <v>4653</v>
      </c>
    </row>
    <row r="310" spans="1:38" x14ac:dyDescent="0.3">
      <c r="A31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0" s="25">
        <f ca="1">SUM((TODAY())-Table2[[#This Row],[PO Date]])</f>
        <v>9</v>
      </c>
      <c r="C310" s="25" t="str">
        <f>Table2[[#This Row],[Trim Trk: ]]</f>
        <v>46034</v>
      </c>
      <c r="D310" s="228" t="str">
        <f>CONCATENATE(Table2[[#This Row],[First Name]]," ",Table2[[#This Row],[Last name]])</f>
        <v>TAJMOHAMMAD KHILWAT</v>
      </c>
      <c r="E310" s="229" t="str">
        <f>IFERROR(VLOOKUP(Table2[[#This Row],[Rental under Name: ]], 'TPMS-Auto'!C:G,5,0),"RESEARCH!!")</f>
        <v>TKHILWA</v>
      </c>
      <c r="F310" s="228" t="str">
        <f>IFERROR(VLOOKUP(Table2[[#This Row],[Trim Trk: ]],'TPMS-Auto'!A:C, 3, 0), "Not assigned in TPMS!!")</f>
        <v>TAJMOHAMMAD KHILWAT</v>
      </c>
      <c r="G310" s="229" t="str">
        <f>IFERROR(VLOOKUP(Table2[[#This Row],[Trim Trk: ]],'TPMS-Auto'!A:G, 7, 0), "Not assigned in TPMS!!")</f>
        <v>TKHILWA</v>
      </c>
      <c r="H310" s="69" t="str">
        <f>IFERROR(VLOOKUP(Table2[[#This Row],[Trim Trk: ]],'TPMS-Auto'!A:Y, 25, 0), "Not assigned in TPMS!!")</f>
        <v>8155 WATERMAN ROAD APT 613</v>
      </c>
      <c r="I3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0" s="229" t="str">
        <f>IF(N310=N309, "Yes", "No")</f>
        <v>No</v>
      </c>
      <c r="K310" s="229" t="str">
        <f>IFERROR(VLOOKUP(Table2[[#This Row],[Trim Trk: ]], Enterprise!A:AL, 25, 0),"NotonEnterpriseReporting")</f>
        <v>OPEN</v>
      </c>
      <c r="L31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0" s="229" t="str">
        <f>IF(Table2[[#This Row],[Rental Vendor]]="ENTERPRISE RENT-A-CAR INC.", "Enterprise", IF(Table2[[#This Row],[Rental Vendor]]="ENTERPRISE TOLLS/TOLL CHARGES", "Enterprise", "NotEnterprise"))</f>
        <v>Enterprise</v>
      </c>
      <c r="N310" s="228" t="str">
        <f>LEFT(Table2[[#This Row],[Vehicle Number]],5)</f>
        <v>46034</v>
      </c>
      <c r="O310" s="166" t="s">
        <v>209</v>
      </c>
      <c r="P310" s="166" t="s">
        <v>3489</v>
      </c>
      <c r="Q310" s="166" t="s">
        <v>3726</v>
      </c>
      <c r="R310" s="166" t="s">
        <v>3948</v>
      </c>
      <c r="S310" s="166" t="s">
        <v>4654</v>
      </c>
      <c r="T310" s="166" t="s">
        <v>4655</v>
      </c>
      <c r="U310" s="166" t="s">
        <v>3491</v>
      </c>
      <c r="V310" s="166" t="s">
        <v>3495</v>
      </c>
      <c r="W310" s="166" t="s">
        <v>219</v>
      </c>
      <c r="X310" s="167">
        <v>116579171</v>
      </c>
      <c r="Y310" s="167">
        <v>116930421</v>
      </c>
      <c r="Z310" s="168">
        <v>46077</v>
      </c>
      <c r="AA310" s="166" t="s">
        <v>3730</v>
      </c>
      <c r="AB310" s="166" t="s">
        <v>3731</v>
      </c>
      <c r="AC310" s="166" t="s">
        <v>3732</v>
      </c>
      <c r="AD310" s="169">
        <v>665</v>
      </c>
      <c r="AE310" s="170">
        <v>7</v>
      </c>
      <c r="AF310" s="169">
        <v>95</v>
      </c>
      <c r="AG310" s="166" t="s">
        <v>3854</v>
      </c>
      <c r="AH310" s="166"/>
      <c r="AI310" s="166"/>
      <c r="AJ310" s="166"/>
      <c r="AK310" s="166"/>
      <c r="AL310" s="166"/>
    </row>
    <row r="311" spans="1:38" x14ac:dyDescent="0.3">
      <c r="A31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1" s="25">
        <f ca="1">SUM((TODAY())-Table2[[#This Row],[PO Date]])</f>
        <v>31</v>
      </c>
      <c r="C311" s="25" t="str">
        <f>Table2[[#This Row],[Trim Trk: ]]</f>
        <v>46063</v>
      </c>
      <c r="D311" s="228" t="str">
        <f>CONCATENATE(Table2[[#This Row],[First Name]]," ",Table2[[#This Row],[Last name]])</f>
        <v>RYAN BRISTOW</v>
      </c>
      <c r="E311" s="229" t="str">
        <f>IFERROR(VLOOKUP(Table2[[#This Row],[Rental under Name: ]], 'TPMS-Auto'!C:G,5,0),"RESEARCH!!")</f>
        <v>RBRISTO</v>
      </c>
      <c r="F311" s="228" t="str">
        <f>IFERROR(VLOOKUP(Table2[[#This Row],[Trim Trk: ]],'TPMS-Auto'!A:C, 3, 0), "Not assigned in TPMS!!")</f>
        <v>RYAN BRISTOW</v>
      </c>
      <c r="G311" s="229" t="str">
        <f>IFERROR(VLOOKUP(Table2[[#This Row],[Trim Trk: ]],'TPMS-Auto'!A:G, 7, 0), "Not assigned in TPMS!!")</f>
        <v>RBRISTO</v>
      </c>
      <c r="H311" s="69" t="str">
        <f>IFERROR(VLOOKUP(Table2[[#This Row],[Trim Trk: ]],'TPMS-Auto'!A:Y, 25, 0), "Not assigned in TPMS!!")</f>
        <v>4732 ISABELLA AVE.</v>
      </c>
      <c r="I3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1" s="229" t="str">
        <f>IF(N311=N310, "Yes", "No")</f>
        <v>No</v>
      </c>
      <c r="K311" s="229" t="str">
        <f>IFERROR(VLOOKUP(Table2[[#This Row],[Trim Trk: ]], Enterprise!A:AL, 25, 0),"NotonEnterpriseReporting")</f>
        <v>NotonEnterpriseReporting</v>
      </c>
      <c r="L31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1" s="229" t="str">
        <f>IF(Table2[[#This Row],[Rental Vendor]]="ENTERPRISE RENT-A-CAR INC.", "Enterprise", IF(Table2[[#This Row],[Rental Vendor]]="ENTERPRISE TOLLS/TOLL CHARGES", "Enterprise", "NotEnterprise"))</f>
        <v>Enterprise</v>
      </c>
      <c r="N311" s="228" t="str">
        <f>LEFT(Table2[[#This Row],[Vehicle Number]],5)</f>
        <v>46063</v>
      </c>
      <c r="O311" s="166" t="s">
        <v>209</v>
      </c>
      <c r="P311" s="166" t="s">
        <v>2342</v>
      </c>
      <c r="Q311" s="166" t="s">
        <v>3751</v>
      </c>
      <c r="R311" s="166" t="s">
        <v>3948</v>
      </c>
      <c r="S311" s="166" t="s">
        <v>4664</v>
      </c>
      <c r="T311" s="166" t="s">
        <v>4665</v>
      </c>
      <c r="U311" s="166" t="s">
        <v>2344</v>
      </c>
      <c r="V311" s="166" t="s">
        <v>4666</v>
      </c>
      <c r="W311" s="166" t="s">
        <v>219</v>
      </c>
      <c r="X311" s="167">
        <v>116083600</v>
      </c>
      <c r="Y311" s="167">
        <v>116427812</v>
      </c>
      <c r="Z311" s="168">
        <v>46055</v>
      </c>
      <c r="AA311" s="166" t="s">
        <v>3730</v>
      </c>
      <c r="AB311" s="166" t="s">
        <v>3731</v>
      </c>
      <c r="AC311" s="166" t="s">
        <v>3732</v>
      </c>
      <c r="AD311" s="169">
        <v>1575</v>
      </c>
      <c r="AE311" s="170">
        <v>21</v>
      </c>
      <c r="AF311" s="169">
        <v>75</v>
      </c>
      <c r="AG311" s="166" t="s">
        <v>3854</v>
      </c>
      <c r="AH311" s="166"/>
      <c r="AI311" s="166"/>
      <c r="AJ311" s="166"/>
      <c r="AK311" s="166"/>
      <c r="AL311" s="166"/>
    </row>
    <row r="312" spans="1:38" x14ac:dyDescent="0.3">
      <c r="A31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2" s="25">
        <f ca="1">SUM((TODAY())-Table2[[#This Row],[PO Date]])</f>
        <v>14</v>
      </c>
      <c r="C312" s="25" t="str">
        <f>Table2[[#This Row],[Trim Trk: ]]</f>
        <v>46102</v>
      </c>
      <c r="D312" s="228" t="str">
        <f>CONCATENATE(Table2[[#This Row],[First Name]]," ",Table2[[#This Row],[Last name]])</f>
        <v>ISIDRO PEREZ</v>
      </c>
      <c r="E312" s="229" t="str">
        <f>IFERROR(VLOOKUP(Table2[[#This Row],[Rental under Name: ]], 'TPMS-Auto'!C:G,5,0),"RESEARCH!!")</f>
        <v>IPEREZ</v>
      </c>
      <c r="F312" s="228" t="str">
        <f>IFERROR(VLOOKUP(Table2[[#This Row],[Trim Trk: ]],'TPMS-Auto'!A:C, 3, 0), "Not assigned in TPMS!!")</f>
        <v>ISIDRO PEREZ</v>
      </c>
      <c r="G312" s="229" t="str">
        <f>IFERROR(VLOOKUP(Table2[[#This Row],[Trim Trk: ]],'TPMS-Auto'!A:G, 7, 0), "Not assigned in TPMS!!")</f>
        <v>IPEREZ</v>
      </c>
      <c r="H312" s="69" t="str">
        <f>IFERROR(VLOOKUP(Table2[[#This Row],[Trim Trk: ]],'TPMS-Auto'!A:Y, 25, 0), "Not assigned in TPMS!!")</f>
        <v>91-1037 KAIPALAOA ST</v>
      </c>
      <c r="I3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2" s="229" t="str">
        <f>IF(N312=N311, "Yes", "No")</f>
        <v>No</v>
      </c>
      <c r="K312" s="229" t="str">
        <f>IFERROR(VLOOKUP(Table2[[#This Row],[Trim Trk: ]], Enterprise!A:AL, 25, 0),"NotonEnterpriseReporting")</f>
        <v>PENDED</v>
      </c>
      <c r="L312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12" s="229" t="str">
        <f>IF(Table2[[#This Row],[Rental Vendor]]="ENTERPRISE RENT-A-CAR INC.", "Enterprise", IF(Table2[[#This Row],[Rental Vendor]]="ENTERPRISE TOLLS/TOLL CHARGES", "Enterprise", "NotEnterprise"))</f>
        <v>Enterprise</v>
      </c>
      <c r="N312" s="228" t="str">
        <f>LEFT(Table2[[#This Row],[Vehicle Number]],5)</f>
        <v>46102</v>
      </c>
      <c r="O312" s="166" t="s">
        <v>209</v>
      </c>
      <c r="P312" s="166" t="s">
        <v>3496</v>
      </c>
      <c r="Q312" s="166" t="s">
        <v>3751</v>
      </c>
      <c r="R312" s="166" t="s">
        <v>4667</v>
      </c>
      <c r="S312" s="166" t="s">
        <v>4668</v>
      </c>
      <c r="T312" s="166" t="s">
        <v>4008</v>
      </c>
      <c r="U312" s="166" t="s">
        <v>3498</v>
      </c>
      <c r="V312" s="166" t="s">
        <v>4669</v>
      </c>
      <c r="W312" s="166" t="s">
        <v>2504</v>
      </c>
      <c r="X312" s="167">
        <v>116501877</v>
      </c>
      <c r="Y312" s="167">
        <v>116857057</v>
      </c>
      <c r="Z312" s="168">
        <v>46072</v>
      </c>
      <c r="AA312" s="166" t="s">
        <v>3730</v>
      </c>
      <c r="AB312" s="166" t="s">
        <v>3731</v>
      </c>
      <c r="AC312" s="166" t="s">
        <v>3732</v>
      </c>
      <c r="AD312" s="169">
        <v>240</v>
      </c>
      <c r="AE312" s="170">
        <v>3</v>
      </c>
      <c r="AF312" s="169">
        <v>80</v>
      </c>
      <c r="AG312" s="166" t="s">
        <v>3854</v>
      </c>
      <c r="AH312" s="166"/>
      <c r="AI312" s="166"/>
      <c r="AJ312" s="166"/>
      <c r="AK312" s="166"/>
      <c r="AL312" s="166"/>
    </row>
    <row r="313" spans="1:38" x14ac:dyDescent="0.3">
      <c r="A31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3" s="25">
        <f ca="1">SUM((TODAY())-Table2[[#This Row],[PO Date]])</f>
        <v>141</v>
      </c>
      <c r="C313" s="25" t="str">
        <f>Table2[[#This Row],[Trim Trk: ]]</f>
        <v>46118</v>
      </c>
      <c r="D313" s="228" t="str">
        <f>CONCATENATE(Table2[[#This Row],[First Name]]," ",Table2[[#This Row],[Last name]])</f>
        <v>JOSEPH PONZIO</v>
      </c>
      <c r="E313" s="229" t="str">
        <f>IFERROR(VLOOKUP(Table2[[#This Row],[Rental under Name: ]], 'TPMS-Auto'!C:G,5,0),"RESEARCH!!")</f>
        <v>JPONZI</v>
      </c>
      <c r="F313" s="228" t="str">
        <f>IFERROR(VLOOKUP(Table2[[#This Row],[Trim Trk: ]],'TPMS-Auto'!A:C, 3, 0), "Not assigned in TPMS!!")</f>
        <v>JOSEPH PONZIO</v>
      </c>
      <c r="G313" s="229" t="str">
        <f>IFERROR(VLOOKUP(Table2[[#This Row],[Trim Trk: ]],'TPMS-Auto'!A:G, 7, 0), "Not assigned in TPMS!!")</f>
        <v>JPONZI</v>
      </c>
      <c r="H313" s="69" t="str">
        <f>IFERROR(VLOOKUP(Table2[[#This Row],[Trim Trk: ]],'TPMS-Auto'!A:Y, 25, 0), "Not assigned in TPMS!!")</f>
        <v>31356 SLUMBER LN</v>
      </c>
      <c r="I3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3" s="229" t="str">
        <f>IF(N313=N312, "Yes", "No")</f>
        <v>No</v>
      </c>
      <c r="K313" s="229" t="str">
        <f>IFERROR(VLOOKUP(Table2[[#This Row],[Trim Trk: ]], Enterprise!A:AL, 25, 0),"NotonEnterpriseReporting")</f>
        <v>NotonEnterpriseReporting</v>
      </c>
      <c r="L31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3" s="229" t="str">
        <f>IF(Table2[[#This Row],[Rental Vendor]]="ENTERPRISE RENT-A-CAR INC.", "Enterprise", IF(Table2[[#This Row],[Rental Vendor]]="ENTERPRISE TOLLS/TOLL CHARGES", "Enterprise", "NotEnterprise"))</f>
        <v>Enterprise</v>
      </c>
      <c r="N313" s="228" t="str">
        <f>LEFT(Table2[[#This Row],[Vehicle Number]],5)</f>
        <v>46118</v>
      </c>
      <c r="O313" s="166" t="s">
        <v>209</v>
      </c>
      <c r="P313" s="166" t="s">
        <v>4670</v>
      </c>
      <c r="Q313" s="166" t="s">
        <v>3726</v>
      </c>
      <c r="R313" s="166" t="s">
        <v>4041</v>
      </c>
      <c r="S313" s="166" t="s">
        <v>4123</v>
      </c>
      <c r="T313" s="166" t="s">
        <v>4671</v>
      </c>
      <c r="U313" s="166" t="s">
        <v>4672</v>
      </c>
      <c r="V313" s="166" t="s">
        <v>4673</v>
      </c>
      <c r="W313" s="166" t="s">
        <v>752</v>
      </c>
      <c r="X313" s="167">
        <v>114192760</v>
      </c>
      <c r="Y313" s="167">
        <v>114574603</v>
      </c>
      <c r="Z313" s="168">
        <v>45945</v>
      </c>
      <c r="AA313" s="166" t="s">
        <v>3730</v>
      </c>
      <c r="AB313" s="166" t="s">
        <v>3731</v>
      </c>
      <c r="AC313" s="166" t="s">
        <v>3732</v>
      </c>
      <c r="AD313" s="169">
        <v>450.8</v>
      </c>
      <c r="AE313" s="170">
        <v>7</v>
      </c>
      <c r="AF313" s="169">
        <v>64.400000000000006</v>
      </c>
      <c r="AG313" s="166" t="s">
        <v>3854</v>
      </c>
      <c r="AH313" s="166" t="s">
        <v>4674</v>
      </c>
      <c r="AI313" s="166" t="s">
        <v>4675</v>
      </c>
      <c r="AJ313" s="166" t="s">
        <v>1989</v>
      </c>
      <c r="AK313" s="166" t="s">
        <v>752</v>
      </c>
      <c r="AL313" s="166" t="s">
        <v>4676</v>
      </c>
    </row>
    <row r="314" spans="1:38" x14ac:dyDescent="0.3">
      <c r="A31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4" s="25">
        <f ca="1">SUM((TODAY())-Table2[[#This Row],[PO Date]])</f>
        <v>157</v>
      </c>
      <c r="C314" s="25" t="str">
        <f>Table2[[#This Row],[Trim Trk: ]]</f>
        <v>46127</v>
      </c>
      <c r="D314" s="228" t="str">
        <f>CONCATENATE(Table2[[#This Row],[First Name]]," ",Table2[[#This Row],[Last name]])</f>
        <v>MARSHALL LINDQUIST</v>
      </c>
      <c r="E314" s="229" t="str">
        <f>IFERROR(VLOOKUP(Table2[[#This Row],[Rental under Name: ]], 'TPMS-Auto'!C:G,5,0),"RESEARCH!!")</f>
        <v>MLINDQ0</v>
      </c>
      <c r="F314" s="228" t="str">
        <f>IFERROR(VLOOKUP(Table2[[#This Row],[Trim Trk: ]],'TPMS-Auto'!A:C, 3, 0), "Not assigned in TPMS!!")</f>
        <v>MARSHALL LINDQUIST</v>
      </c>
      <c r="G314" s="229" t="str">
        <f>IFERROR(VLOOKUP(Table2[[#This Row],[Trim Trk: ]],'TPMS-Auto'!A:G, 7, 0), "Not assigned in TPMS!!")</f>
        <v>MLINDQ0</v>
      </c>
      <c r="H314" s="69" t="str">
        <f>IFERROR(VLOOKUP(Table2[[#This Row],[Trim Trk: ]],'TPMS-Auto'!A:Y, 25, 0), "Not assigned in TPMS!!")</f>
        <v>43734 PALISADES DR</v>
      </c>
      <c r="I3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4" s="229" t="str">
        <f>IF(N314=N313, "Yes", "No")</f>
        <v>No</v>
      </c>
      <c r="K314" s="229" t="str">
        <f>IFERROR(VLOOKUP(Table2[[#This Row],[Trim Trk: ]], Enterprise!A:AL, 25, 0),"NotonEnterpriseReporting")</f>
        <v>NotonEnterpriseReporting</v>
      </c>
      <c r="L31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4" s="229" t="str">
        <f>IF(Table2[[#This Row],[Rental Vendor]]="ENTERPRISE RENT-A-CAR INC.", "Enterprise", IF(Table2[[#This Row],[Rental Vendor]]="ENTERPRISE TOLLS/TOLL CHARGES", "Enterprise", "NotEnterprise"))</f>
        <v>Enterprise</v>
      </c>
      <c r="N314" s="228" t="str">
        <f>LEFT(Table2[[#This Row],[Vehicle Number]],5)</f>
        <v>46127</v>
      </c>
      <c r="O314" s="166" t="s">
        <v>209</v>
      </c>
      <c r="P314" s="166" t="s">
        <v>4677</v>
      </c>
      <c r="Q314" s="166" t="s">
        <v>3726</v>
      </c>
      <c r="R314" s="166" t="s">
        <v>4041</v>
      </c>
      <c r="S314" s="166" t="s">
        <v>4678</v>
      </c>
      <c r="T314" s="166" t="s">
        <v>4679</v>
      </c>
      <c r="U314" s="166" t="s">
        <v>4680</v>
      </c>
      <c r="V314" s="166" t="s">
        <v>4556</v>
      </c>
      <c r="W314" s="166" t="s">
        <v>752</v>
      </c>
      <c r="X314" s="167">
        <v>113981013</v>
      </c>
      <c r="Y314" s="167">
        <v>114291706</v>
      </c>
      <c r="Z314" s="168">
        <v>45929</v>
      </c>
      <c r="AA314" s="166" t="s">
        <v>3730</v>
      </c>
      <c r="AB314" s="166" t="s">
        <v>3731</v>
      </c>
      <c r="AC314" s="166" t="s">
        <v>3732</v>
      </c>
      <c r="AD314" s="169">
        <v>240</v>
      </c>
      <c r="AE314" s="170">
        <v>4</v>
      </c>
      <c r="AF314" s="169">
        <v>60</v>
      </c>
      <c r="AG314" s="166" t="s">
        <v>3854</v>
      </c>
      <c r="AH314" s="166"/>
      <c r="AI314" s="166"/>
      <c r="AJ314" s="166"/>
      <c r="AK314" s="166"/>
      <c r="AL314" s="166"/>
    </row>
    <row r="315" spans="1:38" x14ac:dyDescent="0.3">
      <c r="A31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5" s="25">
        <f ca="1">SUM((TODAY())-Table2[[#This Row],[PO Date]])</f>
        <v>10</v>
      </c>
      <c r="C315" s="25" t="str">
        <f>Table2[[#This Row],[Trim Trk: ]]</f>
        <v>46127</v>
      </c>
      <c r="D315" s="228" t="str">
        <f>CONCATENATE(Table2[[#This Row],[First Name]]," ",Table2[[#This Row],[Last name]])</f>
        <v>MARSHALL LINDQUIST</v>
      </c>
      <c r="E315" s="229" t="str">
        <f>IFERROR(VLOOKUP(Table2[[#This Row],[Rental under Name: ]], 'TPMS-Auto'!C:G,5,0),"RESEARCH!!")</f>
        <v>MLINDQ0</v>
      </c>
      <c r="F315" s="228" t="str">
        <f>IFERROR(VLOOKUP(Table2[[#This Row],[Trim Trk: ]],'TPMS-Auto'!A:C, 3, 0), "Not assigned in TPMS!!")</f>
        <v>MARSHALL LINDQUIST</v>
      </c>
      <c r="G315" s="229" t="str">
        <f>IFERROR(VLOOKUP(Table2[[#This Row],[Trim Trk: ]],'TPMS-Auto'!A:G, 7, 0), "Not assigned in TPMS!!")</f>
        <v>MLINDQ0</v>
      </c>
      <c r="H315" s="69" t="str">
        <f>IFERROR(VLOOKUP(Table2[[#This Row],[Trim Trk: ]],'TPMS-Auto'!A:Y, 25, 0), "Not assigned in TPMS!!")</f>
        <v>43734 PALISADES DR</v>
      </c>
      <c r="I3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5" s="229" t="str">
        <f>IF(N315=N314, "Yes", "No")</f>
        <v>Yes</v>
      </c>
      <c r="K315" s="229" t="str">
        <f>IFERROR(VLOOKUP(Table2[[#This Row],[Trim Trk: ]], Enterprise!A:AL, 25, 0),"NotonEnterpriseReporting")</f>
        <v>NotonEnterpriseReporting</v>
      </c>
      <c r="L31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5" s="229" t="str">
        <f>IF(Table2[[#This Row],[Rental Vendor]]="ENTERPRISE RENT-A-CAR INC.", "Enterprise", IF(Table2[[#This Row],[Rental Vendor]]="ENTERPRISE TOLLS/TOLL CHARGES", "Enterprise", "NotEnterprise"))</f>
        <v>Enterprise</v>
      </c>
      <c r="N315" s="228" t="str">
        <f>LEFT(Table2[[#This Row],[Vehicle Number]],5)</f>
        <v>46127</v>
      </c>
      <c r="O315" s="166" t="s">
        <v>209</v>
      </c>
      <c r="P315" s="166" t="s">
        <v>4677</v>
      </c>
      <c r="Q315" s="166" t="s">
        <v>3726</v>
      </c>
      <c r="R315" s="166" t="s">
        <v>4041</v>
      </c>
      <c r="S315" s="166" t="s">
        <v>4678</v>
      </c>
      <c r="T315" s="166" t="s">
        <v>4679</v>
      </c>
      <c r="U315" s="166" t="s">
        <v>4680</v>
      </c>
      <c r="V315" s="166" t="s">
        <v>4556</v>
      </c>
      <c r="W315" s="166" t="s">
        <v>752</v>
      </c>
      <c r="X315" s="167">
        <v>116541916</v>
      </c>
      <c r="Y315" s="167">
        <v>116893503</v>
      </c>
      <c r="Z315" s="168">
        <v>46076</v>
      </c>
      <c r="AA315" s="166" t="s">
        <v>3730</v>
      </c>
      <c r="AB315" s="166" t="s">
        <v>3731</v>
      </c>
      <c r="AC315" s="166" t="s">
        <v>3732</v>
      </c>
      <c r="AD315" s="169">
        <v>507.5</v>
      </c>
      <c r="AE315" s="170">
        <v>7</v>
      </c>
      <c r="AF315" s="169">
        <v>72.5</v>
      </c>
      <c r="AG315" s="166" t="s">
        <v>3854</v>
      </c>
      <c r="AH315" s="166"/>
      <c r="AI315" s="166"/>
      <c r="AJ315" s="166"/>
      <c r="AK315" s="166"/>
      <c r="AL315" s="166"/>
    </row>
    <row r="316" spans="1:38" x14ac:dyDescent="0.3">
      <c r="A31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6" s="25">
        <f ca="1">SUM((TODAY())-Table2[[#This Row],[PO Date]])</f>
        <v>129</v>
      </c>
      <c r="C316" s="25" t="str">
        <f>Table2[[#This Row],[Trim Trk: ]]</f>
        <v>46130</v>
      </c>
      <c r="D316" s="228" t="str">
        <f>CONCATENATE(Table2[[#This Row],[First Name]]," ",Table2[[#This Row],[Last name]])</f>
        <v>KEVIN RICKETTS</v>
      </c>
      <c r="E316" s="229" t="str">
        <f>IFERROR(VLOOKUP(Table2[[#This Row],[Rental under Name: ]], 'TPMS-Auto'!C:G,5,0),"RESEARCH!!")</f>
        <v>KRICKET</v>
      </c>
      <c r="F316" s="228" t="str">
        <f>IFERROR(VLOOKUP(Table2[[#This Row],[Trim Trk: ]],'TPMS-Auto'!A:C, 3, 0), "Not assigned in TPMS!!")</f>
        <v>KEVIN RICKETTS</v>
      </c>
      <c r="G316" s="229" t="str">
        <f>IFERROR(VLOOKUP(Table2[[#This Row],[Trim Trk: ]],'TPMS-Auto'!A:G, 7, 0), "Not assigned in TPMS!!")</f>
        <v>KRICKET</v>
      </c>
      <c r="H316" s="69" t="str">
        <f>IFERROR(VLOOKUP(Table2[[#This Row],[Trim Trk: ]],'TPMS-Auto'!A:Y, 25, 0), "Not assigned in TPMS!!")</f>
        <v>17210 RICHARD</v>
      </c>
      <c r="I3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6" s="229" t="str">
        <f>IF(N316=N315, "Yes", "No")</f>
        <v>No</v>
      </c>
      <c r="K316" s="229" t="str">
        <f>IFERROR(VLOOKUP(Table2[[#This Row],[Trim Trk: ]], Enterprise!A:AL, 25, 0),"NotonEnterpriseReporting")</f>
        <v>NotonEnterpriseReporting</v>
      </c>
      <c r="L31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6" s="229" t="str">
        <f>IF(Table2[[#This Row],[Rental Vendor]]="ENTERPRISE RENT-A-CAR INC.", "Enterprise", IF(Table2[[#This Row],[Rental Vendor]]="ENTERPRISE TOLLS/TOLL CHARGES", "Enterprise", "NotEnterprise"))</f>
        <v>Enterprise</v>
      </c>
      <c r="N316" s="228" t="str">
        <f>LEFT(Table2[[#This Row],[Vehicle Number]],5)</f>
        <v>46130</v>
      </c>
      <c r="O316" s="166" t="s">
        <v>209</v>
      </c>
      <c r="P316" s="166" t="s">
        <v>4681</v>
      </c>
      <c r="Q316" s="166" t="s">
        <v>3726</v>
      </c>
      <c r="R316" s="166" t="s">
        <v>4041</v>
      </c>
      <c r="S316" s="166" t="s">
        <v>4012</v>
      </c>
      <c r="T316" s="166" t="s">
        <v>4682</v>
      </c>
      <c r="U316" s="166" t="s">
        <v>4683</v>
      </c>
      <c r="V316" s="166" t="s">
        <v>4684</v>
      </c>
      <c r="W316" s="166" t="s">
        <v>752</v>
      </c>
      <c r="X316" s="167">
        <v>114442199</v>
      </c>
      <c r="Y316" s="167">
        <v>114765280</v>
      </c>
      <c r="Z316" s="168">
        <v>45957</v>
      </c>
      <c r="AA316" s="166" t="s">
        <v>3730</v>
      </c>
      <c r="AB316" s="166" t="s">
        <v>3731</v>
      </c>
      <c r="AC316" s="166" t="s">
        <v>3732</v>
      </c>
      <c r="AD316" s="169">
        <v>420</v>
      </c>
      <c r="AE316" s="170">
        <v>7</v>
      </c>
      <c r="AF316" s="169">
        <v>60</v>
      </c>
      <c r="AG316" s="166" t="s">
        <v>3854</v>
      </c>
      <c r="AH316" s="166"/>
      <c r="AI316" s="166"/>
      <c r="AJ316" s="166"/>
      <c r="AK316" s="166"/>
      <c r="AL316" s="166"/>
    </row>
    <row r="317" spans="1:38" x14ac:dyDescent="0.3">
      <c r="A31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7" s="25">
        <f ca="1">SUM((TODAY())-Table2[[#This Row],[PO Date]])</f>
        <v>150</v>
      </c>
      <c r="C317" s="25" t="str">
        <f>Table2[[#This Row],[Trim Trk: ]]</f>
        <v>46131</v>
      </c>
      <c r="D317" s="228" t="str">
        <f>CONCATENATE(Table2[[#This Row],[First Name]]," ",Table2[[#This Row],[Last name]])</f>
        <v>MARK CHAPMAN</v>
      </c>
      <c r="E317" s="229" t="str">
        <f>IFERROR(VLOOKUP(Table2[[#This Row],[Rental under Name: ]], 'TPMS-Auto'!C:G,5,0),"RESEARCH!!")</f>
        <v>RESEARCH!!</v>
      </c>
      <c r="F317" s="228" t="str">
        <f>IFERROR(VLOOKUP(Table2[[#This Row],[Trim Trk: ]],'TPMS-Auto'!A:C, 3, 0), "Not assigned in TPMS!!")</f>
        <v>Not assigned in TPMS!!</v>
      </c>
      <c r="G317" s="229" t="str">
        <f>IFERROR(VLOOKUP(Table2[[#This Row],[Trim Trk: ]],'TPMS-Auto'!A:G, 7, 0), "Not assigned in TPMS!!")</f>
        <v>Not assigned in TPMS!!</v>
      </c>
      <c r="H317" s="69" t="str">
        <f>IFERROR(VLOOKUP(Table2[[#This Row],[Trim Trk: ]],'TPMS-Auto'!A:Y, 25, 0), "Not assigned in TPMS!!")</f>
        <v>Not assigned in TPMS!!</v>
      </c>
      <c r="I3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7" s="229" t="str">
        <f>IF(N317=N316, "Yes", "No")</f>
        <v>No</v>
      </c>
      <c r="K317" s="229" t="str">
        <f>IFERROR(VLOOKUP(Table2[[#This Row],[Trim Trk: ]], Enterprise!A:AL, 25, 0),"NotonEnterpriseReporting")</f>
        <v>NotonEnterpriseReporting</v>
      </c>
      <c r="L31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7" s="229" t="str">
        <f>IF(Table2[[#This Row],[Rental Vendor]]="ENTERPRISE RENT-A-CAR INC.", "Enterprise", IF(Table2[[#This Row],[Rental Vendor]]="ENTERPRISE TOLLS/TOLL CHARGES", "Enterprise", "NotEnterprise"))</f>
        <v>Enterprise</v>
      </c>
      <c r="N317" s="228" t="str">
        <f>LEFT(Table2[[#This Row],[Vehicle Number]],5)</f>
        <v>46131</v>
      </c>
      <c r="O317" s="166" t="s">
        <v>209</v>
      </c>
      <c r="P317" s="166" t="s">
        <v>4685</v>
      </c>
      <c r="Q317" s="166" t="s">
        <v>3726</v>
      </c>
      <c r="R317" s="166" t="s">
        <v>4041</v>
      </c>
      <c r="S317" s="166" t="s">
        <v>4207</v>
      </c>
      <c r="T317" s="166" t="s">
        <v>4686</v>
      </c>
      <c r="U317" s="166" t="s">
        <v>4687</v>
      </c>
      <c r="V317" s="166" t="s">
        <v>4688</v>
      </c>
      <c r="W317" s="166" t="s">
        <v>752</v>
      </c>
      <c r="X317" s="167">
        <v>114108023</v>
      </c>
      <c r="Y317" s="167">
        <v>114420725</v>
      </c>
      <c r="Z317" s="168">
        <v>45936</v>
      </c>
      <c r="AA317" s="166" t="s">
        <v>3730</v>
      </c>
      <c r="AB317" s="166" t="s">
        <v>3731</v>
      </c>
      <c r="AC317" s="166" t="s">
        <v>3732</v>
      </c>
      <c r="AD317" s="169">
        <v>525</v>
      </c>
      <c r="AE317" s="170">
        <v>7</v>
      </c>
      <c r="AF317" s="169">
        <v>75</v>
      </c>
      <c r="AG317" s="166" t="s">
        <v>3854</v>
      </c>
      <c r="AH317" s="166"/>
      <c r="AI317" s="166"/>
      <c r="AJ317" s="166"/>
      <c r="AK317" s="166"/>
      <c r="AL317" s="166"/>
    </row>
    <row r="318" spans="1:38" x14ac:dyDescent="0.3">
      <c r="A31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8" s="25">
        <f ca="1">SUM((TODAY())-Table2[[#This Row],[PO Date]])</f>
        <v>19</v>
      </c>
      <c r="C318" s="25" t="str">
        <f>Table2[[#This Row],[Trim Trk: ]]</f>
        <v>46143</v>
      </c>
      <c r="D318" s="228" t="str">
        <f>CONCATENATE(Table2[[#This Row],[First Name]]," ",Table2[[#This Row],[Last name]])</f>
        <v>CONFESSOR CASTRO</v>
      </c>
      <c r="E318" s="229" t="str">
        <f>IFERROR(VLOOKUP(Table2[[#This Row],[Rental under Name: ]], 'TPMS-Auto'!C:G,5,0),"RESEARCH!!")</f>
        <v>CCAST40</v>
      </c>
      <c r="F318" s="228" t="str">
        <f>IFERROR(VLOOKUP(Table2[[#This Row],[Trim Trk: ]],'TPMS-Auto'!A:C, 3, 0), "Not assigned in TPMS!!")</f>
        <v>CONFESSOR CASTRO</v>
      </c>
      <c r="G318" s="229" t="str">
        <f>IFERROR(VLOOKUP(Table2[[#This Row],[Trim Trk: ]],'TPMS-Auto'!A:G, 7, 0), "Not assigned in TPMS!!")</f>
        <v>CCAST40</v>
      </c>
      <c r="H318" s="69" t="str">
        <f>IFERROR(VLOOKUP(Table2[[#This Row],[Trim Trk: ]],'TPMS-Auto'!A:Y, 25, 0), "Not assigned in TPMS!!")</f>
        <v>1128 N White Fence Ln</v>
      </c>
      <c r="I3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8" s="229" t="str">
        <f>IF(N318=N317, "Yes", "No")</f>
        <v>No</v>
      </c>
      <c r="K318" s="229" t="str">
        <f>IFERROR(VLOOKUP(Table2[[#This Row],[Trim Trk: ]], Enterprise!A:AL, 25, 0),"NotonEnterpriseReporting")</f>
        <v>OPEN</v>
      </c>
      <c r="L31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8" s="229" t="str">
        <f>IF(Table2[[#This Row],[Rental Vendor]]="ENTERPRISE RENT-A-CAR INC.", "Enterprise", IF(Table2[[#This Row],[Rental Vendor]]="ENTERPRISE TOLLS/TOLL CHARGES", "Enterprise", "NotEnterprise"))</f>
        <v>Enterprise</v>
      </c>
      <c r="N318" s="228" t="str">
        <f>LEFT(Table2[[#This Row],[Vehicle Number]],5)</f>
        <v>46143</v>
      </c>
      <c r="O318" s="166" t="s">
        <v>209</v>
      </c>
      <c r="P318" s="166" t="s">
        <v>3501</v>
      </c>
      <c r="Q318" s="166" t="s">
        <v>3726</v>
      </c>
      <c r="R318" s="166" t="s">
        <v>3873</v>
      </c>
      <c r="S318" s="166" t="s">
        <v>4689</v>
      </c>
      <c r="T318" s="166" t="s">
        <v>4690</v>
      </c>
      <c r="U318" s="166" t="s">
        <v>3503</v>
      </c>
      <c r="V318" s="166" t="s">
        <v>4691</v>
      </c>
      <c r="W318" s="166" t="s">
        <v>250</v>
      </c>
      <c r="X318" s="167">
        <v>116383174</v>
      </c>
      <c r="Y318" s="167">
        <v>116734277</v>
      </c>
      <c r="Z318" s="168">
        <v>46067</v>
      </c>
      <c r="AA318" s="166" t="s">
        <v>3730</v>
      </c>
      <c r="AB318" s="166" t="s">
        <v>3731</v>
      </c>
      <c r="AC318" s="166" t="s">
        <v>3732</v>
      </c>
      <c r="AD318" s="169">
        <v>225</v>
      </c>
      <c r="AE318" s="170">
        <v>3</v>
      </c>
      <c r="AF318" s="169">
        <v>75</v>
      </c>
      <c r="AG318" s="166" t="s">
        <v>3854</v>
      </c>
      <c r="AH318" s="166"/>
      <c r="AI318" s="166"/>
      <c r="AJ318" s="166"/>
      <c r="AK318" s="166"/>
      <c r="AL318" s="166"/>
    </row>
    <row r="319" spans="1:38" x14ac:dyDescent="0.3">
      <c r="A31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9" s="25">
        <f ca="1">SUM((TODAY())-Table2[[#This Row],[PO Date]])</f>
        <v>14</v>
      </c>
      <c r="C319" s="25" t="str">
        <f>Table2[[#This Row],[Trim Trk: ]]</f>
        <v>46150</v>
      </c>
      <c r="D319" s="228" t="str">
        <f>CONCATENATE(Table2[[#This Row],[First Name]]," ",Table2[[#This Row],[Last name]])</f>
        <v>ABIB DIAZ</v>
      </c>
      <c r="E319" s="229" t="str">
        <f>IFERROR(VLOOKUP(Table2[[#This Row],[Rental under Name: ]], 'TPMS-Auto'!C:G,5,0),"RESEARCH!!")</f>
        <v>ADIAZ2</v>
      </c>
      <c r="F319" s="228" t="str">
        <f>IFERROR(VLOOKUP(Table2[[#This Row],[Trim Trk: ]],'TPMS-Auto'!A:C, 3, 0), "Not assigned in TPMS!!")</f>
        <v>ABIB DIAZ</v>
      </c>
      <c r="G319" s="229" t="str">
        <f>IFERROR(VLOOKUP(Table2[[#This Row],[Trim Trk: ]],'TPMS-Auto'!A:G, 7, 0), "Not assigned in TPMS!!")</f>
        <v>ADIAZ2</v>
      </c>
      <c r="H319" s="69" t="str">
        <f>IFERROR(VLOOKUP(Table2[[#This Row],[Trim Trk: ]],'TPMS-Auto'!A:Y, 25, 0), "Not assigned in TPMS!!")</f>
        <v>6046 Meadowview Dr</v>
      </c>
      <c r="I3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9" s="229" t="str">
        <f>IF(N319=N318, "Yes", "No")</f>
        <v>No</v>
      </c>
      <c r="K319" s="229" t="str">
        <f>IFERROR(VLOOKUP(Table2[[#This Row],[Trim Trk: ]], Enterprise!A:AL, 25, 0),"NotonEnterpriseReporting")</f>
        <v>NotonEnterpriseReporting</v>
      </c>
      <c r="L31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9" s="229" t="str">
        <f>IF(Table2[[#This Row],[Rental Vendor]]="ENTERPRISE RENT-A-CAR INC.", "Enterprise", IF(Table2[[#This Row],[Rental Vendor]]="ENTERPRISE TOLLS/TOLL CHARGES", "Enterprise", "NotEnterprise"))</f>
        <v>Enterprise</v>
      </c>
      <c r="N319" s="228" t="str">
        <f>LEFT(Table2[[#This Row],[Vehicle Number]],5)</f>
        <v>46150</v>
      </c>
      <c r="O319" s="166" t="s">
        <v>209</v>
      </c>
      <c r="P319" s="166" t="s">
        <v>3838</v>
      </c>
      <c r="Q319" s="166" t="s">
        <v>3726</v>
      </c>
      <c r="R319" s="166" t="s">
        <v>3801</v>
      </c>
      <c r="S319" s="166" t="s">
        <v>4697</v>
      </c>
      <c r="T319" s="166" t="s">
        <v>4698</v>
      </c>
      <c r="U319" s="166" t="s">
        <v>4699</v>
      </c>
      <c r="V319" s="166" t="s">
        <v>4700</v>
      </c>
      <c r="W319" s="166" t="s">
        <v>773</v>
      </c>
      <c r="X319" s="167">
        <v>116500610</v>
      </c>
      <c r="Y319" s="167">
        <v>116851439</v>
      </c>
      <c r="Z319" s="168">
        <v>46072</v>
      </c>
      <c r="AA319" s="166" t="s">
        <v>3730</v>
      </c>
      <c r="AB319" s="166" t="s">
        <v>3731</v>
      </c>
      <c r="AC319" s="166" t="s">
        <v>3732</v>
      </c>
      <c r="AD319" s="169">
        <v>382.8</v>
      </c>
      <c r="AE319" s="170">
        <v>5</v>
      </c>
      <c r="AF319" s="169">
        <v>76.56</v>
      </c>
      <c r="AG319" s="166" t="s">
        <v>3854</v>
      </c>
      <c r="AH319" s="166" t="s">
        <v>4636</v>
      </c>
      <c r="AI319" s="166" t="s">
        <v>4701</v>
      </c>
      <c r="AJ319" s="166" t="s">
        <v>3374</v>
      </c>
      <c r="AK319" s="166" t="s">
        <v>773</v>
      </c>
      <c r="AL319" s="166" t="s">
        <v>4702</v>
      </c>
    </row>
    <row r="320" spans="1:38" x14ac:dyDescent="0.3">
      <c r="A32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0" s="25">
        <f ca="1">SUM((TODAY())-Table2[[#This Row],[PO Date]])</f>
        <v>3</v>
      </c>
      <c r="C320" s="25" t="str">
        <f>Table2[[#This Row],[Trim Trk: ]]</f>
        <v>46156</v>
      </c>
      <c r="D320" s="228" t="str">
        <f>CONCATENATE(Table2[[#This Row],[First Name]]," ",Table2[[#This Row],[Last name]])</f>
        <v>HORACE KELLY</v>
      </c>
      <c r="E320" s="229" t="str">
        <f>IFERROR(VLOOKUP(Table2[[#This Row],[Rental under Name: ]], 'TPMS-Auto'!C:G,5,0),"RESEARCH!!")</f>
        <v>HKELLY</v>
      </c>
      <c r="F320" s="228" t="str">
        <f>IFERROR(VLOOKUP(Table2[[#This Row],[Trim Trk: ]],'TPMS-Auto'!A:C, 3, 0), "Not assigned in TPMS!!")</f>
        <v>HORACE KELLY</v>
      </c>
      <c r="G320" s="229" t="str">
        <f>IFERROR(VLOOKUP(Table2[[#This Row],[Trim Trk: ]],'TPMS-Auto'!A:G, 7, 0), "Not assigned in TPMS!!")</f>
        <v>HKELLY</v>
      </c>
      <c r="H320" s="69" t="str">
        <f>IFERROR(VLOOKUP(Table2[[#This Row],[Trim Trk: ]],'TPMS-Auto'!A:Y, 25, 0), "Not assigned in TPMS!!")</f>
        <v>6800 S CONSTANCE</v>
      </c>
      <c r="I3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0" s="229" t="str">
        <f>IF(N320=N319, "Yes", "No")</f>
        <v>No</v>
      </c>
      <c r="K320" s="229" t="str">
        <f>IFERROR(VLOOKUP(Table2[[#This Row],[Trim Trk: ]], Enterprise!A:AL, 25, 0),"NotonEnterpriseReporting")</f>
        <v>NotonEnterpriseReporting</v>
      </c>
      <c r="L32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0" s="229" t="str">
        <f>IF(Table2[[#This Row],[Rental Vendor]]="ENTERPRISE RENT-A-CAR INC.", "Enterprise", IF(Table2[[#This Row],[Rental Vendor]]="ENTERPRISE TOLLS/TOLL CHARGES", "Enterprise", "NotEnterprise"))</f>
        <v>Enterprise</v>
      </c>
      <c r="N320" s="228" t="str">
        <f>LEFT(Table2[[#This Row],[Vehicle Number]],5)</f>
        <v>46156</v>
      </c>
      <c r="O320" s="166" t="s">
        <v>209</v>
      </c>
      <c r="P320" s="166" t="s">
        <v>31301</v>
      </c>
      <c r="Q320" s="166" t="s">
        <v>3726</v>
      </c>
      <c r="R320" s="166" t="s">
        <v>3873</v>
      </c>
      <c r="S320" s="166" t="s">
        <v>31302</v>
      </c>
      <c r="T320" s="166" t="s">
        <v>4437</v>
      </c>
      <c r="U320" s="166" t="s">
        <v>19066</v>
      </c>
      <c r="V320" s="166" t="s">
        <v>1542</v>
      </c>
      <c r="W320" s="166" t="s">
        <v>250</v>
      </c>
      <c r="X320" s="167">
        <v>116658125</v>
      </c>
      <c r="Y320" s="167">
        <v>117010727</v>
      </c>
      <c r="Z320" s="168">
        <v>46083</v>
      </c>
      <c r="AA320" s="166" t="s">
        <v>3730</v>
      </c>
      <c r="AB320" s="166" t="s">
        <v>3731</v>
      </c>
      <c r="AC320" s="166" t="s">
        <v>3732</v>
      </c>
      <c r="AD320" s="169">
        <v>511</v>
      </c>
      <c r="AE320" s="170">
        <v>7</v>
      </c>
      <c r="AF320" s="169">
        <v>73</v>
      </c>
      <c r="AG320" s="166" t="s">
        <v>3854</v>
      </c>
      <c r="AH320" s="166"/>
      <c r="AI320" s="166"/>
      <c r="AJ320" s="166"/>
      <c r="AK320" s="166"/>
      <c r="AL320" s="166"/>
    </row>
    <row r="321" spans="1:38" x14ac:dyDescent="0.3">
      <c r="A32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21" s="25">
        <f ca="1">SUM((TODAY())-Table2[[#This Row],[PO Date]])</f>
        <v>23</v>
      </c>
      <c r="C321" s="25" t="str">
        <f>Table2[[#This Row],[Trim Trk: ]]</f>
        <v>46164</v>
      </c>
      <c r="D321" s="228" t="str">
        <f>CONCATENATE(Table2[[#This Row],[First Name]]," ",Table2[[#This Row],[Last name]])</f>
        <v>MARCO ARZUAGA</v>
      </c>
      <c r="E321" s="229" t="str">
        <f>IFERROR(VLOOKUP(Table2[[#This Row],[Rental under Name: ]], 'TPMS-Auto'!C:G,5,0),"RESEARCH!!")</f>
        <v>MARZUAG</v>
      </c>
      <c r="F321" s="228" t="str">
        <f>IFERROR(VLOOKUP(Table2[[#This Row],[Trim Trk: ]],'TPMS-Auto'!A:C, 3, 0), "Not assigned in TPMS!!")</f>
        <v>MARCO ARZUAGA</v>
      </c>
      <c r="G321" s="229" t="str">
        <f>IFERROR(VLOOKUP(Table2[[#This Row],[Trim Trk: ]],'TPMS-Auto'!A:G, 7, 0), "Not assigned in TPMS!!")</f>
        <v>MARZUAG</v>
      </c>
      <c r="H321" s="69" t="str">
        <f>IFERROR(VLOOKUP(Table2[[#This Row],[Trim Trk: ]],'TPMS-Auto'!A:Y, 25, 0), "Not assigned in TPMS!!")</f>
        <v>349 MARIAN COURT</v>
      </c>
      <c r="I3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1" s="229" t="str">
        <f>IF(N321=N320, "Yes", "No")</f>
        <v>No</v>
      </c>
      <c r="K321" s="229" t="str">
        <f>IFERROR(VLOOKUP(Table2[[#This Row],[Trim Trk: ]], Enterprise!A:AL, 25, 0),"NotonEnterpriseReporting")</f>
        <v>OPEN</v>
      </c>
      <c r="L32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1" s="229" t="str">
        <f>IF(Table2[[#This Row],[Rental Vendor]]="ENTERPRISE RENT-A-CAR INC.", "Enterprise", IF(Table2[[#This Row],[Rental Vendor]]="ENTERPRISE TOLLS/TOLL CHARGES", "Enterprise", "NotEnterprise"))</f>
        <v>Enterprise</v>
      </c>
      <c r="N321" s="228" t="str">
        <f>LEFT(Table2[[#This Row],[Vehicle Number]],5)</f>
        <v>46164</v>
      </c>
      <c r="O321" s="166" t="s">
        <v>209</v>
      </c>
      <c r="P321" s="166" t="s">
        <v>2349</v>
      </c>
      <c r="Q321" s="166" t="s">
        <v>3726</v>
      </c>
      <c r="R321" s="166" t="s">
        <v>3873</v>
      </c>
      <c r="S321" s="166" t="s">
        <v>4703</v>
      </c>
      <c r="T321" s="166" t="s">
        <v>4704</v>
      </c>
      <c r="U321" s="166" t="s">
        <v>2351</v>
      </c>
      <c r="V321" s="166" t="s">
        <v>4705</v>
      </c>
      <c r="W321" s="166" t="s">
        <v>250</v>
      </c>
      <c r="X321" s="167">
        <v>113459763</v>
      </c>
      <c r="Y321" s="167">
        <v>116658628</v>
      </c>
      <c r="Z321" s="168">
        <v>46063</v>
      </c>
      <c r="AA321" s="166" t="s">
        <v>3894</v>
      </c>
      <c r="AB321" s="166" t="s">
        <v>3895</v>
      </c>
      <c r="AC321" s="166" t="s">
        <v>3732</v>
      </c>
      <c r="AD321" s="169">
        <v>1</v>
      </c>
      <c r="AE321" s="170">
        <v>1</v>
      </c>
      <c r="AF321" s="169">
        <v>1</v>
      </c>
      <c r="AG321" s="166" t="s">
        <v>3896</v>
      </c>
      <c r="AH321" s="166"/>
      <c r="AI321" s="166"/>
      <c r="AJ321" s="166"/>
      <c r="AK321" s="166"/>
      <c r="AL321" s="166"/>
    </row>
    <row r="322" spans="1:38" x14ac:dyDescent="0.3">
      <c r="A32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22" s="25">
        <f ca="1">SUM((TODAY())-Table2[[#This Row],[PO Date]])</f>
        <v>22</v>
      </c>
      <c r="C322" s="25" t="str">
        <f>Table2[[#This Row],[Trim Trk: ]]</f>
        <v>46164</v>
      </c>
      <c r="D322" s="228" t="str">
        <f>CONCATENATE(Table2[[#This Row],[First Name]]," ",Table2[[#This Row],[Last name]])</f>
        <v>MARCO ARZUAGA</v>
      </c>
      <c r="E322" s="229" t="str">
        <f>IFERROR(VLOOKUP(Table2[[#This Row],[Rental under Name: ]], 'TPMS-Auto'!C:G,5,0),"RESEARCH!!")</f>
        <v>MARZUAG</v>
      </c>
      <c r="F322" s="228" t="str">
        <f>IFERROR(VLOOKUP(Table2[[#This Row],[Trim Trk: ]],'TPMS-Auto'!A:C, 3, 0), "Not assigned in TPMS!!")</f>
        <v>MARCO ARZUAGA</v>
      </c>
      <c r="G322" s="229" t="str">
        <f>IFERROR(VLOOKUP(Table2[[#This Row],[Trim Trk: ]],'TPMS-Auto'!A:G, 7, 0), "Not assigned in TPMS!!")</f>
        <v>MARZUAG</v>
      </c>
      <c r="H322" s="69" t="str">
        <f>IFERROR(VLOOKUP(Table2[[#This Row],[Trim Trk: ]],'TPMS-Auto'!A:Y, 25, 0), "Not assigned in TPMS!!")</f>
        <v>349 MARIAN COURT</v>
      </c>
      <c r="I3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2" s="229" t="str">
        <f>IF(N322=N321, "Yes", "No")</f>
        <v>Yes</v>
      </c>
      <c r="K322" s="229" t="str">
        <f>IFERROR(VLOOKUP(Table2[[#This Row],[Trim Trk: ]], Enterprise!A:AL, 25, 0),"NotonEnterpriseReporting")</f>
        <v>OPEN</v>
      </c>
      <c r="L32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2" s="229" t="str">
        <f>IF(Table2[[#This Row],[Rental Vendor]]="ENTERPRISE RENT-A-CAR INC.", "Enterprise", IF(Table2[[#This Row],[Rental Vendor]]="ENTERPRISE TOLLS/TOLL CHARGES", "Enterprise", "NotEnterprise"))</f>
        <v>Enterprise</v>
      </c>
      <c r="N322" s="228" t="str">
        <f>LEFT(Table2[[#This Row],[Vehicle Number]],5)</f>
        <v>46164</v>
      </c>
      <c r="O322" s="166" t="s">
        <v>209</v>
      </c>
      <c r="P322" s="166" t="s">
        <v>2349</v>
      </c>
      <c r="Q322" s="166" t="s">
        <v>3726</v>
      </c>
      <c r="R322" s="166" t="s">
        <v>3873</v>
      </c>
      <c r="S322" s="166" t="s">
        <v>4703</v>
      </c>
      <c r="T322" s="166" t="s">
        <v>4704</v>
      </c>
      <c r="U322" s="166" t="s">
        <v>2351</v>
      </c>
      <c r="V322" s="166" t="s">
        <v>4705</v>
      </c>
      <c r="W322" s="166" t="s">
        <v>250</v>
      </c>
      <c r="X322" s="167">
        <v>113459763</v>
      </c>
      <c r="Y322" s="167">
        <v>116675755</v>
      </c>
      <c r="Z322" s="168">
        <v>46064</v>
      </c>
      <c r="AA322" s="166" t="s">
        <v>3894</v>
      </c>
      <c r="AB322" s="166" t="s">
        <v>3895</v>
      </c>
      <c r="AC322" s="166" t="s">
        <v>3732</v>
      </c>
      <c r="AD322" s="169">
        <v>1</v>
      </c>
      <c r="AE322" s="170">
        <v>1</v>
      </c>
      <c r="AF322" s="169">
        <v>1</v>
      </c>
      <c r="AG322" s="166" t="s">
        <v>3896</v>
      </c>
      <c r="AH322" s="166"/>
      <c r="AI322" s="166"/>
      <c r="AJ322" s="166"/>
      <c r="AK322" s="166"/>
      <c r="AL322" s="166"/>
    </row>
    <row r="323" spans="1:38" x14ac:dyDescent="0.3">
      <c r="A32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3" s="25">
        <f ca="1">SUM((TODAY())-Table2[[#This Row],[PO Date]])</f>
        <v>13</v>
      </c>
      <c r="C323" s="25" t="str">
        <f>Table2[[#This Row],[Trim Trk: ]]</f>
        <v>46164</v>
      </c>
      <c r="D323" s="228" t="str">
        <f>CONCATENATE(Table2[[#This Row],[First Name]]," ",Table2[[#This Row],[Last name]])</f>
        <v>MARCO ARZUAGA</v>
      </c>
      <c r="E323" s="229" t="str">
        <f>IFERROR(VLOOKUP(Table2[[#This Row],[Rental under Name: ]], 'TPMS-Auto'!C:G,5,0),"RESEARCH!!")</f>
        <v>MARZUAG</v>
      </c>
      <c r="F323" s="228" t="str">
        <f>IFERROR(VLOOKUP(Table2[[#This Row],[Trim Trk: ]],'TPMS-Auto'!A:C, 3, 0), "Not assigned in TPMS!!")</f>
        <v>MARCO ARZUAGA</v>
      </c>
      <c r="G323" s="229" t="str">
        <f>IFERROR(VLOOKUP(Table2[[#This Row],[Trim Trk: ]],'TPMS-Auto'!A:G, 7, 0), "Not assigned in TPMS!!")</f>
        <v>MARZUAG</v>
      </c>
      <c r="H323" s="69" t="str">
        <f>IFERROR(VLOOKUP(Table2[[#This Row],[Trim Trk: ]],'TPMS-Auto'!A:Y, 25, 0), "Not assigned in TPMS!!")</f>
        <v>349 MARIAN COURT</v>
      </c>
      <c r="I3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3" s="229" t="str">
        <f>IF(N323=N322, "Yes", "No")</f>
        <v>Yes</v>
      </c>
      <c r="K323" s="229" t="str">
        <f>IFERROR(VLOOKUP(Table2[[#This Row],[Trim Trk: ]], Enterprise!A:AL, 25, 0),"NotonEnterpriseReporting")</f>
        <v>OPEN</v>
      </c>
      <c r="L32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3" s="229" t="str">
        <f>IF(Table2[[#This Row],[Rental Vendor]]="ENTERPRISE RENT-A-CAR INC.", "Enterprise", IF(Table2[[#This Row],[Rental Vendor]]="ENTERPRISE TOLLS/TOLL CHARGES", "Enterprise", "NotEnterprise"))</f>
        <v>Enterprise</v>
      </c>
      <c r="N323" s="228" t="str">
        <f>LEFT(Table2[[#This Row],[Vehicle Number]],5)</f>
        <v>46164</v>
      </c>
      <c r="O323" s="166" t="s">
        <v>209</v>
      </c>
      <c r="P323" s="166" t="s">
        <v>2349</v>
      </c>
      <c r="Q323" s="166" t="s">
        <v>3726</v>
      </c>
      <c r="R323" s="166" t="s">
        <v>3873</v>
      </c>
      <c r="S323" s="166" t="s">
        <v>4703</v>
      </c>
      <c r="T323" s="166" t="s">
        <v>4704</v>
      </c>
      <c r="U323" s="166" t="s">
        <v>2351</v>
      </c>
      <c r="V323" s="166" t="s">
        <v>4705</v>
      </c>
      <c r="W323" s="166" t="s">
        <v>250</v>
      </c>
      <c r="X323" s="167">
        <v>114011506</v>
      </c>
      <c r="Y323" s="167">
        <v>116876031</v>
      </c>
      <c r="Z323" s="168">
        <v>46073</v>
      </c>
      <c r="AA323" s="166" t="s">
        <v>3894</v>
      </c>
      <c r="AB323" s="166" t="s">
        <v>3895</v>
      </c>
      <c r="AC323" s="166" t="s">
        <v>3732</v>
      </c>
      <c r="AD323" s="169">
        <v>1</v>
      </c>
      <c r="AE323" s="170">
        <v>1</v>
      </c>
      <c r="AF323" s="169">
        <v>1</v>
      </c>
      <c r="AG323" s="166" t="s">
        <v>3896</v>
      </c>
      <c r="AH323" s="166"/>
      <c r="AI323" s="166"/>
      <c r="AJ323" s="166"/>
      <c r="AK323" s="166"/>
      <c r="AL323" s="166"/>
    </row>
    <row r="324" spans="1:38" x14ac:dyDescent="0.3">
      <c r="A32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4" s="25">
        <f ca="1">SUM((TODAY())-Table2[[#This Row],[PO Date]])</f>
        <v>6</v>
      </c>
      <c r="C324" s="25" t="str">
        <f>Table2[[#This Row],[Trim Trk: ]]</f>
        <v>46164</v>
      </c>
      <c r="D324" s="228" t="str">
        <f>CONCATENATE(Table2[[#This Row],[First Name]]," ",Table2[[#This Row],[Last name]])</f>
        <v>MARCO ARZUAGA</v>
      </c>
      <c r="E324" s="229" t="str">
        <f>IFERROR(VLOOKUP(Table2[[#This Row],[Rental under Name: ]], 'TPMS-Auto'!C:G,5,0),"RESEARCH!!")</f>
        <v>MARZUAG</v>
      </c>
      <c r="F324" s="228" t="str">
        <f>IFERROR(VLOOKUP(Table2[[#This Row],[Trim Trk: ]],'TPMS-Auto'!A:C, 3, 0), "Not assigned in TPMS!!")</f>
        <v>MARCO ARZUAGA</v>
      </c>
      <c r="G324" s="229" t="str">
        <f>IFERROR(VLOOKUP(Table2[[#This Row],[Trim Trk: ]],'TPMS-Auto'!A:G, 7, 0), "Not assigned in TPMS!!")</f>
        <v>MARZUAG</v>
      </c>
      <c r="H324" s="69" t="str">
        <f>IFERROR(VLOOKUP(Table2[[#This Row],[Trim Trk: ]],'TPMS-Auto'!A:Y, 25, 0), "Not assigned in TPMS!!")</f>
        <v>349 MARIAN COURT</v>
      </c>
      <c r="I3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4" s="229" t="str">
        <f>IF(N324=N323, "Yes", "No")</f>
        <v>Yes</v>
      </c>
      <c r="K324" s="229" t="str">
        <f>IFERROR(VLOOKUP(Table2[[#This Row],[Trim Trk: ]], Enterprise!A:AL, 25, 0),"NotonEnterpriseReporting")</f>
        <v>OPEN</v>
      </c>
      <c r="L32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4" s="229" t="str">
        <f>IF(Table2[[#This Row],[Rental Vendor]]="ENTERPRISE RENT-A-CAR INC.", "Enterprise", IF(Table2[[#This Row],[Rental Vendor]]="ENTERPRISE TOLLS/TOLL CHARGES", "Enterprise", "NotEnterprise"))</f>
        <v>Enterprise</v>
      </c>
      <c r="N324" s="228" t="str">
        <f>LEFT(Table2[[#This Row],[Vehicle Number]],5)</f>
        <v>46164</v>
      </c>
      <c r="O324" s="166" t="s">
        <v>209</v>
      </c>
      <c r="P324" s="166" t="s">
        <v>2349</v>
      </c>
      <c r="Q324" s="166" t="s">
        <v>3726</v>
      </c>
      <c r="R324" s="166" t="s">
        <v>3873</v>
      </c>
      <c r="S324" s="166" t="s">
        <v>4703</v>
      </c>
      <c r="T324" s="166" t="s">
        <v>4704</v>
      </c>
      <c r="U324" s="166" t="s">
        <v>2351</v>
      </c>
      <c r="V324" s="166" t="s">
        <v>4705</v>
      </c>
      <c r="W324" s="166" t="s">
        <v>250</v>
      </c>
      <c r="X324" s="167">
        <v>114011506</v>
      </c>
      <c r="Y324" s="167">
        <v>116993502</v>
      </c>
      <c r="Z324" s="168">
        <v>46080</v>
      </c>
      <c r="AA324" s="166" t="s">
        <v>3894</v>
      </c>
      <c r="AB324" s="166" t="s">
        <v>3895</v>
      </c>
      <c r="AC324" s="166" t="s">
        <v>3732</v>
      </c>
      <c r="AD324" s="169">
        <v>1</v>
      </c>
      <c r="AE324" s="170">
        <v>1</v>
      </c>
      <c r="AF324" s="169">
        <v>1</v>
      </c>
      <c r="AG324" s="166" t="s">
        <v>3896</v>
      </c>
      <c r="AH324" s="166"/>
      <c r="AI324" s="166"/>
      <c r="AJ324" s="166"/>
      <c r="AK324" s="166"/>
      <c r="AL324" s="166"/>
    </row>
    <row r="325" spans="1:38" x14ac:dyDescent="0.3">
      <c r="A32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5" s="25">
        <f ca="1">SUM((TODAY())-Table2[[#This Row],[PO Date]])</f>
        <v>40</v>
      </c>
      <c r="C325" s="25" t="str">
        <f>Table2[[#This Row],[Trim Trk: ]]</f>
        <v>46164</v>
      </c>
      <c r="D325" s="228" t="str">
        <f>CONCATENATE(Table2[[#This Row],[First Name]]," ",Table2[[#This Row],[Last name]])</f>
        <v>MARCO ARZUAGA</v>
      </c>
      <c r="E325" s="229" t="str">
        <f>IFERROR(VLOOKUP(Table2[[#This Row],[Rental under Name: ]], 'TPMS-Auto'!C:G,5,0),"RESEARCH!!")</f>
        <v>MARZUAG</v>
      </c>
      <c r="F325" s="228" t="str">
        <f>IFERROR(VLOOKUP(Table2[[#This Row],[Trim Trk: ]],'TPMS-Auto'!A:C, 3, 0), "Not assigned in TPMS!!")</f>
        <v>MARCO ARZUAGA</v>
      </c>
      <c r="G325" s="229" t="str">
        <f>IFERROR(VLOOKUP(Table2[[#This Row],[Trim Trk: ]],'TPMS-Auto'!A:G, 7, 0), "Not assigned in TPMS!!")</f>
        <v>MARZUAG</v>
      </c>
      <c r="H325" s="69" t="str">
        <f>IFERROR(VLOOKUP(Table2[[#This Row],[Trim Trk: ]],'TPMS-Auto'!A:Y, 25, 0), "Not assigned in TPMS!!")</f>
        <v>349 MARIAN COURT</v>
      </c>
      <c r="I3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5" s="229" t="str">
        <f>IF(N325=N324, "Yes", "No")</f>
        <v>Yes</v>
      </c>
      <c r="K325" s="229" t="str">
        <f>IFERROR(VLOOKUP(Table2[[#This Row],[Trim Trk: ]], Enterprise!A:AL, 25, 0),"NotonEnterpriseReporting")</f>
        <v>OPEN</v>
      </c>
      <c r="L32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5" s="229" t="str">
        <f>IF(Table2[[#This Row],[Rental Vendor]]="ENTERPRISE RENT-A-CAR INC.", "Enterprise", IF(Table2[[#This Row],[Rental Vendor]]="ENTERPRISE TOLLS/TOLL CHARGES", "Enterprise", "NotEnterprise"))</f>
        <v>Enterprise</v>
      </c>
      <c r="N325" s="228" t="str">
        <f>LEFT(Table2[[#This Row],[Vehicle Number]],5)</f>
        <v>46164</v>
      </c>
      <c r="O325" s="166" t="s">
        <v>209</v>
      </c>
      <c r="P325" s="166" t="s">
        <v>2349</v>
      </c>
      <c r="Q325" s="166" t="s">
        <v>3726</v>
      </c>
      <c r="R325" s="166" t="s">
        <v>3873</v>
      </c>
      <c r="S325" s="166" t="s">
        <v>4703</v>
      </c>
      <c r="T325" s="166" t="s">
        <v>4704</v>
      </c>
      <c r="U325" s="166" t="s">
        <v>2351</v>
      </c>
      <c r="V325" s="166" t="s">
        <v>4705</v>
      </c>
      <c r="W325" s="166" t="s">
        <v>250</v>
      </c>
      <c r="X325" s="167">
        <v>115876169</v>
      </c>
      <c r="Y325" s="167">
        <v>116218760</v>
      </c>
      <c r="Z325" s="168">
        <v>46046</v>
      </c>
      <c r="AA325" s="166" t="s">
        <v>3730</v>
      </c>
      <c r="AB325" s="166" t="s">
        <v>3731</v>
      </c>
      <c r="AC325" s="166" t="s">
        <v>3732</v>
      </c>
      <c r="AD325" s="169">
        <v>910</v>
      </c>
      <c r="AE325" s="170">
        <v>14</v>
      </c>
      <c r="AF325" s="169">
        <v>65</v>
      </c>
      <c r="AG325" s="166" t="s">
        <v>3854</v>
      </c>
      <c r="AH325" s="166"/>
      <c r="AI325" s="166"/>
      <c r="AJ325" s="166"/>
      <c r="AK325" s="166"/>
      <c r="AL325" s="166"/>
    </row>
    <row r="326" spans="1:38" x14ac:dyDescent="0.3">
      <c r="A32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6" s="25">
        <f ca="1">SUM((TODAY())-Table2[[#This Row],[PO Date]])</f>
        <v>140</v>
      </c>
      <c r="C326" s="25" t="str">
        <f>Table2[[#This Row],[Trim Trk: ]]</f>
        <v>46174</v>
      </c>
      <c r="D326" s="228" t="str">
        <f>CONCATENATE(Table2[[#This Row],[First Name]]," ",Table2[[#This Row],[Last name]])</f>
        <v>JEDENIAH HARDY-PARSELL</v>
      </c>
      <c r="E326" s="229" t="str">
        <f>IFERROR(VLOOKUP(Table2[[#This Row],[Rental under Name: ]], 'TPMS-Auto'!C:G,5,0),"RESEARCH!!")</f>
        <v>JHARDYP</v>
      </c>
      <c r="F326" s="228" t="str">
        <f>IFERROR(VLOOKUP(Table2[[#This Row],[Trim Trk: ]],'TPMS-Auto'!A:C, 3, 0), "Not assigned in TPMS!!")</f>
        <v>JEDENIAH HARDY-PARSELL</v>
      </c>
      <c r="G326" s="229" t="str">
        <f>IFERROR(VLOOKUP(Table2[[#This Row],[Trim Trk: ]],'TPMS-Auto'!A:G, 7, 0), "Not assigned in TPMS!!")</f>
        <v>JHARDYP</v>
      </c>
      <c r="H326" s="69" t="str">
        <f>IFERROR(VLOOKUP(Table2[[#This Row],[Trim Trk: ]],'TPMS-Auto'!A:Y, 25, 0), "Not assigned in TPMS!!")</f>
        <v>Not on HR File</v>
      </c>
      <c r="I3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6" s="229" t="str">
        <f>IF(N326=N325, "Yes", "No")</f>
        <v>No</v>
      </c>
      <c r="K326" s="229" t="str">
        <f>IFERROR(VLOOKUP(Table2[[#This Row],[Trim Trk: ]], Enterprise!A:AL, 25, 0),"NotonEnterpriseReporting")</f>
        <v>NotonEnterpriseReporting</v>
      </c>
      <c r="L32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6" s="229" t="str">
        <f>IF(Table2[[#This Row],[Rental Vendor]]="ENTERPRISE RENT-A-CAR INC.", "Enterprise", IF(Table2[[#This Row],[Rental Vendor]]="ENTERPRISE TOLLS/TOLL CHARGES", "Enterprise", "NotEnterprise"))</f>
        <v>Enterprise</v>
      </c>
      <c r="N326" s="228" t="str">
        <f>LEFT(Table2[[#This Row],[Vehicle Number]],5)</f>
        <v>46174</v>
      </c>
      <c r="O326" s="166" t="s">
        <v>209</v>
      </c>
      <c r="P326" s="166" t="s">
        <v>956</v>
      </c>
      <c r="Q326" s="166" t="s">
        <v>3726</v>
      </c>
      <c r="R326" s="166" t="s">
        <v>3873</v>
      </c>
      <c r="S326" s="166" t="s">
        <v>4706</v>
      </c>
      <c r="T326" s="166" t="s">
        <v>4707</v>
      </c>
      <c r="U326" s="166" t="s">
        <v>2258</v>
      </c>
      <c r="V326" s="166" t="s">
        <v>4708</v>
      </c>
      <c r="W326" s="166" t="s">
        <v>250</v>
      </c>
      <c r="X326" s="167">
        <v>113241633</v>
      </c>
      <c r="Y326" s="167">
        <v>114605708</v>
      </c>
      <c r="Z326" s="168">
        <v>45946</v>
      </c>
      <c r="AA326" s="166" t="s">
        <v>3730</v>
      </c>
      <c r="AB326" s="166" t="s">
        <v>3731</v>
      </c>
      <c r="AC326" s="166" t="s">
        <v>3732</v>
      </c>
      <c r="AD326" s="169">
        <v>2450</v>
      </c>
      <c r="AE326" s="170">
        <v>35</v>
      </c>
      <c r="AF326" s="169">
        <v>70</v>
      </c>
      <c r="AG326" s="166" t="s">
        <v>3854</v>
      </c>
      <c r="AH326" s="166"/>
      <c r="AI326" s="166"/>
      <c r="AJ326" s="166"/>
      <c r="AK326" s="166"/>
      <c r="AL326" s="166"/>
    </row>
    <row r="327" spans="1:38" x14ac:dyDescent="0.3">
      <c r="A32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7" s="25">
        <f ca="1">SUM((TODAY())-Table2[[#This Row],[PO Date]])</f>
        <v>31</v>
      </c>
      <c r="C327" s="25" t="str">
        <f>Table2[[#This Row],[Trim Trk: ]]</f>
        <v>46200</v>
      </c>
      <c r="D327" s="228" t="str">
        <f>CONCATENATE(Table2[[#This Row],[First Name]]," ",Table2[[#This Row],[Last name]])</f>
        <v>DANIEL GIVENS III</v>
      </c>
      <c r="E327" s="229" t="str">
        <f>IFERROR(VLOOKUP(Table2[[#This Row],[Rental under Name: ]], 'TPMS-Auto'!C:G,5,0),"RESEARCH!!")</f>
        <v>RESEARCH!!</v>
      </c>
      <c r="F327" s="228" t="str">
        <f>IFERROR(VLOOKUP(Table2[[#This Row],[Trim Trk: ]],'TPMS-Auto'!A:C, 3, 0), "Not assigned in TPMS!!")</f>
        <v>Not assigned in TPMS!!</v>
      </c>
      <c r="G327" s="229" t="str">
        <f>IFERROR(VLOOKUP(Table2[[#This Row],[Trim Trk: ]],'TPMS-Auto'!A:G, 7, 0), "Not assigned in TPMS!!")</f>
        <v>Not assigned in TPMS!!</v>
      </c>
      <c r="H327" s="69" t="str">
        <f>IFERROR(VLOOKUP(Table2[[#This Row],[Trim Trk: ]],'TPMS-Auto'!A:Y, 25, 0), "Not assigned in TPMS!!")</f>
        <v>Not assigned in TPMS!!</v>
      </c>
      <c r="I3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7" s="229" t="str">
        <f>IF(N327=N326, "Yes", "No")</f>
        <v>No</v>
      </c>
      <c r="K327" s="229" t="str">
        <f>IFERROR(VLOOKUP(Table2[[#This Row],[Trim Trk: ]], Enterprise!A:AL, 25, 0),"NotonEnterpriseReporting")</f>
        <v>NotonEnterpriseReporting</v>
      </c>
      <c r="L32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7" s="229" t="str">
        <f>IF(Table2[[#This Row],[Rental Vendor]]="ENTERPRISE RENT-A-CAR INC.", "Enterprise", IF(Table2[[#This Row],[Rental Vendor]]="ENTERPRISE TOLLS/TOLL CHARGES", "Enterprise", "NotEnterprise"))</f>
        <v>Enterprise</v>
      </c>
      <c r="N327" s="228" t="str">
        <f>LEFT(Table2[[#This Row],[Vehicle Number]],5)</f>
        <v>46200</v>
      </c>
      <c r="O327" s="166" t="s">
        <v>209</v>
      </c>
      <c r="P327" s="166" t="s">
        <v>3048</v>
      </c>
      <c r="Q327" s="166" t="s">
        <v>3726</v>
      </c>
      <c r="R327" s="166" t="s">
        <v>3873</v>
      </c>
      <c r="S327" s="166" t="s">
        <v>4709</v>
      </c>
      <c r="T327" s="166" t="s">
        <v>4710</v>
      </c>
      <c r="U327" s="166" t="s">
        <v>3049</v>
      </c>
      <c r="V327" s="166" t="s">
        <v>1542</v>
      </c>
      <c r="W327" s="166" t="s">
        <v>250</v>
      </c>
      <c r="X327" s="167">
        <v>115957040</v>
      </c>
      <c r="Y327" s="167">
        <v>116423252</v>
      </c>
      <c r="Z327" s="168">
        <v>46055</v>
      </c>
      <c r="AA327" s="166" t="s">
        <v>3730</v>
      </c>
      <c r="AB327" s="166" t="s">
        <v>3731</v>
      </c>
      <c r="AC327" s="166" t="s">
        <v>3732</v>
      </c>
      <c r="AD327" s="169">
        <v>511</v>
      </c>
      <c r="AE327" s="170">
        <v>7</v>
      </c>
      <c r="AF327" s="169">
        <v>73</v>
      </c>
      <c r="AG327" s="166" t="s">
        <v>3854</v>
      </c>
      <c r="AH327" s="166"/>
      <c r="AI327" s="166"/>
      <c r="AJ327" s="166"/>
      <c r="AK327" s="166"/>
      <c r="AL327" s="166"/>
    </row>
    <row r="328" spans="1:38" x14ac:dyDescent="0.3">
      <c r="A32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8" s="25">
        <f ca="1">SUM((TODAY())-Table2[[#This Row],[PO Date]])</f>
        <v>59</v>
      </c>
      <c r="C328" s="25" t="str">
        <f>Table2[[#This Row],[Trim Trk: ]]</f>
        <v>46203</v>
      </c>
      <c r="D328" s="228" t="str">
        <f>CONCATENATE(Table2[[#This Row],[First Name]]," ",Table2[[#This Row],[Last name]])</f>
        <v>MARK STANFORD</v>
      </c>
      <c r="E328" s="229" t="str">
        <f>IFERROR(VLOOKUP(Table2[[#This Row],[Rental under Name: ]], 'TPMS-Auto'!C:G,5,0),"RESEARCH!!")</f>
        <v>MSTANFO</v>
      </c>
      <c r="F328" s="228" t="str">
        <f>IFERROR(VLOOKUP(Table2[[#This Row],[Trim Trk: ]],'TPMS-Auto'!A:C, 3, 0), "Not assigned in TPMS!!")</f>
        <v>MARK STANFORD</v>
      </c>
      <c r="G328" s="229" t="str">
        <f>IFERROR(VLOOKUP(Table2[[#This Row],[Trim Trk: ]],'TPMS-Auto'!A:G, 7, 0), "Not assigned in TPMS!!")</f>
        <v>MSTANFO</v>
      </c>
      <c r="H328" s="69" t="str">
        <f>IFERROR(VLOOKUP(Table2[[#This Row],[Trim Trk: ]],'TPMS-Auto'!A:Y, 25, 0), "Not assigned in TPMS!!")</f>
        <v>1324 HOLLAND RD</v>
      </c>
      <c r="I3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8" s="229" t="str">
        <f>IF(N328=N327, "Yes", "No")</f>
        <v>No</v>
      </c>
      <c r="K328" s="229" t="str">
        <f>IFERROR(VLOOKUP(Table2[[#This Row],[Trim Trk: ]], Enterprise!A:AL, 25, 0),"NotonEnterpriseReporting")</f>
        <v>OPEN</v>
      </c>
      <c r="L32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8" s="229" t="str">
        <f>IF(Table2[[#This Row],[Rental Vendor]]="ENTERPRISE RENT-A-CAR INC.", "Enterprise", IF(Table2[[#This Row],[Rental Vendor]]="ENTERPRISE TOLLS/TOLL CHARGES", "Enterprise", "NotEnterprise"))</f>
        <v>Enterprise</v>
      </c>
      <c r="N328" s="228" t="str">
        <f>LEFT(Table2[[#This Row],[Vehicle Number]],5)</f>
        <v>46203</v>
      </c>
      <c r="O328" s="166" t="s">
        <v>209</v>
      </c>
      <c r="P328" s="166" t="s">
        <v>3514</v>
      </c>
      <c r="Q328" s="166" t="s">
        <v>3726</v>
      </c>
      <c r="R328" s="166" t="s">
        <v>3727</v>
      </c>
      <c r="S328" s="166" t="s">
        <v>4207</v>
      </c>
      <c r="T328" s="166" t="s">
        <v>4711</v>
      </c>
      <c r="U328" s="166" t="s">
        <v>3516</v>
      </c>
      <c r="V328" s="166" t="s">
        <v>4712</v>
      </c>
      <c r="W328" s="166" t="s">
        <v>279</v>
      </c>
      <c r="X328" s="167">
        <v>112973610</v>
      </c>
      <c r="Y328" s="167">
        <v>115885554</v>
      </c>
      <c r="Z328" s="168">
        <v>46027</v>
      </c>
      <c r="AA328" s="166" t="s">
        <v>3894</v>
      </c>
      <c r="AB328" s="166" t="s">
        <v>3895</v>
      </c>
      <c r="AC328" s="166" t="s">
        <v>3732</v>
      </c>
      <c r="AD328" s="169">
        <v>1</v>
      </c>
      <c r="AE328" s="170">
        <v>1</v>
      </c>
      <c r="AF328" s="169">
        <v>1</v>
      </c>
      <c r="AG328" s="166" t="s">
        <v>3896</v>
      </c>
      <c r="AH328" s="166"/>
      <c r="AI328" s="166"/>
      <c r="AJ328" s="166"/>
      <c r="AK328" s="166"/>
      <c r="AL328" s="166"/>
    </row>
    <row r="329" spans="1:38" x14ac:dyDescent="0.3">
      <c r="A32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29" s="25">
        <f ca="1">SUM((TODAY())-Table2[[#This Row],[PO Date]])</f>
        <v>15</v>
      </c>
      <c r="C329" s="25" t="str">
        <f>Table2[[#This Row],[Trim Trk: ]]</f>
        <v>46203</v>
      </c>
      <c r="D329" s="228" t="str">
        <f>CONCATENATE(Table2[[#This Row],[First Name]]," ",Table2[[#This Row],[Last name]])</f>
        <v>MARK STANFORD</v>
      </c>
      <c r="E329" s="229" t="str">
        <f>IFERROR(VLOOKUP(Table2[[#This Row],[Rental under Name: ]], 'TPMS-Auto'!C:G,5,0),"RESEARCH!!")</f>
        <v>MSTANFO</v>
      </c>
      <c r="F329" s="228" t="str">
        <f>IFERROR(VLOOKUP(Table2[[#This Row],[Trim Trk: ]],'TPMS-Auto'!A:C, 3, 0), "Not assigned in TPMS!!")</f>
        <v>MARK STANFORD</v>
      </c>
      <c r="G329" s="229" t="str">
        <f>IFERROR(VLOOKUP(Table2[[#This Row],[Trim Trk: ]],'TPMS-Auto'!A:G, 7, 0), "Not assigned in TPMS!!")</f>
        <v>MSTANFO</v>
      </c>
      <c r="H329" s="69" t="str">
        <f>IFERROR(VLOOKUP(Table2[[#This Row],[Trim Trk: ]],'TPMS-Auto'!A:Y, 25, 0), "Not assigned in TPMS!!")</f>
        <v>1324 HOLLAND RD</v>
      </c>
      <c r="I3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9" s="229" t="str">
        <f>IF(N329=N328, "Yes", "No")</f>
        <v>Yes</v>
      </c>
      <c r="K329" s="229" t="str">
        <f>IFERROR(VLOOKUP(Table2[[#This Row],[Trim Trk: ]], Enterprise!A:AL, 25, 0),"NotonEnterpriseReporting")</f>
        <v>OPEN</v>
      </c>
      <c r="L32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9" s="229" t="str">
        <f>IF(Table2[[#This Row],[Rental Vendor]]="ENTERPRISE RENT-A-CAR INC.", "Enterprise", IF(Table2[[#This Row],[Rental Vendor]]="ENTERPRISE TOLLS/TOLL CHARGES", "Enterprise", "NotEnterprise"))</f>
        <v>Enterprise</v>
      </c>
      <c r="N329" s="228" t="str">
        <f>LEFT(Table2[[#This Row],[Vehicle Number]],5)</f>
        <v>46203</v>
      </c>
      <c r="O329" s="166" t="s">
        <v>209</v>
      </c>
      <c r="P329" s="166" t="s">
        <v>3514</v>
      </c>
      <c r="Q329" s="166" t="s">
        <v>3726</v>
      </c>
      <c r="R329" s="166" t="s">
        <v>3727</v>
      </c>
      <c r="S329" s="166" t="s">
        <v>4207</v>
      </c>
      <c r="T329" s="166" t="s">
        <v>4711</v>
      </c>
      <c r="U329" s="166" t="s">
        <v>3516</v>
      </c>
      <c r="V329" s="166" t="s">
        <v>4712</v>
      </c>
      <c r="W329" s="166" t="s">
        <v>279</v>
      </c>
      <c r="X329" s="167">
        <v>116446740</v>
      </c>
      <c r="Y329" s="167">
        <v>116798505</v>
      </c>
      <c r="Z329" s="168">
        <v>46071</v>
      </c>
      <c r="AA329" s="166" t="s">
        <v>3730</v>
      </c>
      <c r="AB329" s="166" t="s">
        <v>3731</v>
      </c>
      <c r="AC329" s="166" t="s">
        <v>3732</v>
      </c>
      <c r="AD329" s="169">
        <v>497</v>
      </c>
      <c r="AE329" s="170">
        <v>7</v>
      </c>
      <c r="AF329" s="169">
        <v>71</v>
      </c>
      <c r="AG329" s="166" t="s">
        <v>3854</v>
      </c>
      <c r="AH329" s="166"/>
      <c r="AI329" s="166"/>
      <c r="AJ329" s="166"/>
      <c r="AK329" s="166"/>
      <c r="AL329" s="166"/>
    </row>
    <row r="330" spans="1:38" x14ac:dyDescent="0.3">
      <c r="A33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30" s="25">
        <f ca="1">SUM((TODAY())-Table2[[#This Row],[PO Date]])</f>
        <v>22</v>
      </c>
      <c r="C330" s="25" t="str">
        <f>Table2[[#This Row],[Trim Trk: ]]</f>
        <v>46205</v>
      </c>
      <c r="D330" s="228" t="str">
        <f>CONCATENATE(Table2[[#This Row],[First Name]]," ",Table2[[#This Row],[Last name]])</f>
        <v>NICHOLAS ALMARAZ</v>
      </c>
      <c r="E330" s="229" t="str">
        <f>IFERROR(VLOOKUP(Table2[[#This Row],[Rental under Name: ]], 'TPMS-Auto'!C:G,5,0),"RESEARCH!!")</f>
        <v>NALMARA</v>
      </c>
      <c r="F330" s="228" t="str">
        <f>IFERROR(VLOOKUP(Table2[[#This Row],[Trim Trk: ]],'TPMS-Auto'!A:C, 3, 0), "Not assigned in TPMS!!")</f>
        <v>NICHOLAS ALMARAZ</v>
      </c>
      <c r="G330" s="229" t="str">
        <f>IFERROR(VLOOKUP(Table2[[#This Row],[Trim Trk: ]],'TPMS-Auto'!A:G, 7, 0), "Not assigned in TPMS!!")</f>
        <v>NALMARA</v>
      </c>
      <c r="H330" s="69" t="str">
        <f>IFERROR(VLOOKUP(Table2[[#This Row],[Trim Trk: ]],'TPMS-Auto'!A:Y, 25, 0), "Not assigned in TPMS!!")</f>
        <v>3104 SAM HOUSTON DRIVE, APT 77</v>
      </c>
      <c r="I3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0" s="229" t="str">
        <f>IF(N330=N329, "Yes", "No")</f>
        <v>No</v>
      </c>
      <c r="K330" s="229" t="str">
        <f>IFERROR(VLOOKUP(Table2[[#This Row],[Trim Trk: ]], Enterprise!A:AL, 25, 0),"NotonEnterpriseReporting")</f>
        <v>NotonEnterpriseReporting</v>
      </c>
      <c r="L33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0" s="229" t="str">
        <f>IF(Table2[[#This Row],[Rental Vendor]]="ENTERPRISE RENT-A-CAR INC.", "Enterprise", IF(Table2[[#This Row],[Rental Vendor]]="ENTERPRISE TOLLS/TOLL CHARGES", "Enterprise", "NotEnterprise"))</f>
        <v>Enterprise</v>
      </c>
      <c r="N330" s="228" t="str">
        <f>LEFT(Table2[[#This Row],[Vehicle Number]],5)</f>
        <v>46205</v>
      </c>
      <c r="O330" s="166" t="s">
        <v>209</v>
      </c>
      <c r="P330" s="166" t="s">
        <v>961</v>
      </c>
      <c r="Q330" s="166" t="s">
        <v>3726</v>
      </c>
      <c r="R330" s="166" t="s">
        <v>3727</v>
      </c>
      <c r="S330" s="166" t="s">
        <v>4713</v>
      </c>
      <c r="T330" s="166" t="s">
        <v>4714</v>
      </c>
      <c r="U330" s="166" t="s">
        <v>963</v>
      </c>
      <c r="V330" s="166" t="s">
        <v>967</v>
      </c>
      <c r="W330" s="166" t="s">
        <v>279</v>
      </c>
      <c r="X330" s="167">
        <v>113191329</v>
      </c>
      <c r="Y330" s="167">
        <v>116662688</v>
      </c>
      <c r="Z330" s="168">
        <v>46064</v>
      </c>
      <c r="AA330" s="166" t="s">
        <v>3730</v>
      </c>
      <c r="AB330" s="166" t="s">
        <v>3928</v>
      </c>
      <c r="AC330" s="166" t="s">
        <v>3732</v>
      </c>
      <c r="AD330" s="169">
        <v>1</v>
      </c>
      <c r="AE330" s="170">
        <v>1</v>
      </c>
      <c r="AF330" s="169">
        <v>1</v>
      </c>
      <c r="AG330" s="166" t="s">
        <v>3854</v>
      </c>
      <c r="AH330" s="166"/>
      <c r="AI330" s="166"/>
      <c r="AJ330" s="166"/>
      <c r="AK330" s="166"/>
      <c r="AL330" s="166"/>
    </row>
    <row r="331" spans="1:38" x14ac:dyDescent="0.3">
      <c r="A33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31" s="25">
        <f ca="1">SUM((TODAY())-Table2[[#This Row],[PO Date]])</f>
        <v>1</v>
      </c>
      <c r="C331" s="25" t="str">
        <f>Table2[[#This Row],[Trim Trk: ]]</f>
        <v>46205</v>
      </c>
      <c r="D331" s="228" t="str">
        <f>CONCATENATE(Table2[[#This Row],[First Name]]," ",Table2[[#This Row],[Last name]])</f>
        <v>NICHOLAS ALMARAZ</v>
      </c>
      <c r="E331" s="229" t="str">
        <f>IFERROR(VLOOKUP(Table2[[#This Row],[Rental under Name: ]], 'TPMS-Auto'!C:G,5,0),"RESEARCH!!")</f>
        <v>NALMARA</v>
      </c>
      <c r="F331" s="228" t="str">
        <f>IFERROR(VLOOKUP(Table2[[#This Row],[Trim Trk: ]],'TPMS-Auto'!A:C, 3, 0), "Not assigned in TPMS!!")</f>
        <v>NICHOLAS ALMARAZ</v>
      </c>
      <c r="G331" s="229" t="str">
        <f>IFERROR(VLOOKUP(Table2[[#This Row],[Trim Trk: ]],'TPMS-Auto'!A:G, 7, 0), "Not assigned in TPMS!!")</f>
        <v>NALMARA</v>
      </c>
      <c r="H331" s="69" t="str">
        <f>IFERROR(VLOOKUP(Table2[[#This Row],[Trim Trk: ]],'TPMS-Auto'!A:Y, 25, 0), "Not assigned in TPMS!!")</f>
        <v>3104 SAM HOUSTON DRIVE, APT 77</v>
      </c>
      <c r="I3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1" s="229" t="str">
        <f>IF(N331=N330, "Yes", "No")</f>
        <v>Yes</v>
      </c>
      <c r="K331" s="229" t="str">
        <f>IFERROR(VLOOKUP(Table2[[#This Row],[Trim Trk: ]], Enterprise!A:AL, 25, 0),"NotonEnterpriseReporting")</f>
        <v>NotonEnterpriseReporting</v>
      </c>
      <c r="L33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1" s="229" t="str">
        <f>IF(Table2[[#This Row],[Rental Vendor]]="ENTERPRISE RENT-A-CAR INC.", "Enterprise", IF(Table2[[#This Row],[Rental Vendor]]="ENTERPRISE TOLLS/TOLL CHARGES", "Enterprise", "NotEnterprise"))</f>
        <v>Enterprise</v>
      </c>
      <c r="N331" s="228" t="str">
        <f>LEFT(Table2[[#This Row],[Vehicle Number]],5)</f>
        <v>46205</v>
      </c>
      <c r="O331" s="166" t="s">
        <v>209</v>
      </c>
      <c r="P331" s="166" t="s">
        <v>961</v>
      </c>
      <c r="Q331" s="166" t="s">
        <v>3726</v>
      </c>
      <c r="R331" s="166" t="s">
        <v>3727</v>
      </c>
      <c r="S331" s="166" t="s">
        <v>4713</v>
      </c>
      <c r="T331" s="166" t="s">
        <v>4714</v>
      </c>
      <c r="U331" s="166" t="s">
        <v>963</v>
      </c>
      <c r="V331" s="166" t="s">
        <v>967</v>
      </c>
      <c r="W331" s="166" t="s">
        <v>279</v>
      </c>
      <c r="X331" s="167">
        <v>113191329</v>
      </c>
      <c r="Y331" s="167">
        <v>117056816</v>
      </c>
      <c r="Z331" s="168">
        <v>46085</v>
      </c>
      <c r="AA331" s="166" t="s">
        <v>3730</v>
      </c>
      <c r="AB331" s="166" t="s">
        <v>3928</v>
      </c>
      <c r="AC331" s="166" t="s">
        <v>3732</v>
      </c>
      <c r="AD331" s="169">
        <v>1</v>
      </c>
      <c r="AE331" s="170">
        <v>1</v>
      </c>
      <c r="AF331" s="169">
        <v>1</v>
      </c>
      <c r="AG331" s="166" t="s">
        <v>3854</v>
      </c>
      <c r="AH331" s="166"/>
      <c r="AI331" s="166"/>
      <c r="AJ331" s="166"/>
      <c r="AK331" s="166"/>
      <c r="AL331" s="166"/>
    </row>
    <row r="332" spans="1:38" x14ac:dyDescent="0.3">
      <c r="A33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32" s="25">
        <f ca="1">SUM((TODAY())-Table2[[#This Row],[PO Date]])</f>
        <v>1</v>
      </c>
      <c r="C332" s="25" t="str">
        <f>Table2[[#This Row],[Trim Trk: ]]</f>
        <v>46205</v>
      </c>
      <c r="D332" s="228" t="str">
        <f>CONCATENATE(Table2[[#This Row],[First Name]]," ",Table2[[#This Row],[Last name]])</f>
        <v>NICHOLAS ALMARAZ</v>
      </c>
      <c r="E332" s="229" t="str">
        <f>IFERROR(VLOOKUP(Table2[[#This Row],[Rental under Name: ]], 'TPMS-Auto'!C:G,5,0),"RESEARCH!!")</f>
        <v>NALMARA</v>
      </c>
      <c r="F332" s="228" t="str">
        <f>IFERROR(VLOOKUP(Table2[[#This Row],[Trim Trk: ]],'TPMS-Auto'!A:C, 3, 0), "Not assigned in TPMS!!")</f>
        <v>NICHOLAS ALMARAZ</v>
      </c>
      <c r="G332" s="229" t="str">
        <f>IFERROR(VLOOKUP(Table2[[#This Row],[Trim Trk: ]],'TPMS-Auto'!A:G, 7, 0), "Not assigned in TPMS!!")</f>
        <v>NALMARA</v>
      </c>
      <c r="H332" s="69" t="str">
        <f>IFERROR(VLOOKUP(Table2[[#This Row],[Trim Trk: ]],'TPMS-Auto'!A:Y, 25, 0), "Not assigned in TPMS!!")</f>
        <v>3104 SAM HOUSTON DRIVE, APT 77</v>
      </c>
      <c r="I3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2" s="229" t="str">
        <f>IF(N332=N331, "Yes", "No")</f>
        <v>Yes</v>
      </c>
      <c r="K332" s="229" t="str">
        <f>IFERROR(VLOOKUP(Table2[[#This Row],[Trim Trk: ]], Enterprise!A:AL, 25, 0),"NotonEnterpriseReporting")</f>
        <v>NotonEnterpriseReporting</v>
      </c>
      <c r="L33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2" s="229" t="str">
        <f>IF(Table2[[#This Row],[Rental Vendor]]="ENTERPRISE RENT-A-CAR INC.", "Enterprise", IF(Table2[[#This Row],[Rental Vendor]]="ENTERPRISE TOLLS/TOLL CHARGES", "Enterprise", "NotEnterprise"))</f>
        <v>Enterprise</v>
      </c>
      <c r="N332" s="228" t="str">
        <f>LEFT(Table2[[#This Row],[Vehicle Number]],5)</f>
        <v>46205</v>
      </c>
      <c r="O332" s="166" t="s">
        <v>209</v>
      </c>
      <c r="P332" s="166" t="s">
        <v>961</v>
      </c>
      <c r="Q332" s="166" t="s">
        <v>3726</v>
      </c>
      <c r="R332" s="166" t="s">
        <v>3727</v>
      </c>
      <c r="S332" s="166" t="s">
        <v>4713</v>
      </c>
      <c r="T332" s="166" t="s">
        <v>4714</v>
      </c>
      <c r="U332" s="166" t="s">
        <v>963</v>
      </c>
      <c r="V332" s="166" t="s">
        <v>967</v>
      </c>
      <c r="W332" s="166" t="s">
        <v>279</v>
      </c>
      <c r="X332" s="167">
        <v>113191329</v>
      </c>
      <c r="Y332" s="167">
        <v>117057113</v>
      </c>
      <c r="Z332" s="168">
        <v>46085</v>
      </c>
      <c r="AA332" s="166" t="s">
        <v>3730</v>
      </c>
      <c r="AB332" s="166" t="s">
        <v>3928</v>
      </c>
      <c r="AC332" s="166" t="s">
        <v>3732</v>
      </c>
      <c r="AD332" s="169">
        <v>1</v>
      </c>
      <c r="AE332" s="170">
        <v>1</v>
      </c>
      <c r="AF332" s="169">
        <v>1</v>
      </c>
      <c r="AG332" s="166" t="s">
        <v>3854</v>
      </c>
      <c r="AH332" s="166"/>
      <c r="AI332" s="166"/>
      <c r="AJ332" s="166"/>
      <c r="AK332" s="166"/>
      <c r="AL332" s="166"/>
    </row>
    <row r="333" spans="1:38" x14ac:dyDescent="0.3">
      <c r="A33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33" s="25">
        <f ca="1">SUM((TODAY())-Table2[[#This Row],[PO Date]])</f>
        <v>16</v>
      </c>
      <c r="C333" s="25" t="str">
        <f>Table2[[#This Row],[Trim Trk: ]]</f>
        <v>46205</v>
      </c>
      <c r="D333" s="228" t="str">
        <f>CONCATENATE(Table2[[#This Row],[First Name]]," ",Table2[[#This Row],[Last name]])</f>
        <v>NICHOLAS ALMARAZ</v>
      </c>
      <c r="E333" s="229" t="str">
        <f>IFERROR(VLOOKUP(Table2[[#This Row],[Rental under Name: ]], 'TPMS-Auto'!C:G,5,0),"RESEARCH!!")</f>
        <v>NALMARA</v>
      </c>
      <c r="F333" s="228" t="str">
        <f>IFERROR(VLOOKUP(Table2[[#This Row],[Trim Trk: ]],'TPMS-Auto'!A:C, 3, 0), "Not assigned in TPMS!!")</f>
        <v>NICHOLAS ALMARAZ</v>
      </c>
      <c r="G333" s="229" t="str">
        <f>IFERROR(VLOOKUP(Table2[[#This Row],[Trim Trk: ]],'TPMS-Auto'!A:G, 7, 0), "Not assigned in TPMS!!")</f>
        <v>NALMARA</v>
      </c>
      <c r="H333" s="69" t="str">
        <f>IFERROR(VLOOKUP(Table2[[#This Row],[Trim Trk: ]],'TPMS-Auto'!A:Y, 25, 0), "Not assigned in TPMS!!")</f>
        <v>3104 SAM HOUSTON DRIVE, APT 77</v>
      </c>
      <c r="I3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3" s="229" t="str">
        <f>IF(N333=N332, "Yes", "No")</f>
        <v>Yes</v>
      </c>
      <c r="K333" s="229" t="str">
        <f>IFERROR(VLOOKUP(Table2[[#This Row],[Trim Trk: ]], Enterprise!A:AL, 25, 0),"NotonEnterpriseReporting")</f>
        <v>NotonEnterpriseReporting</v>
      </c>
      <c r="L33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3" s="229" t="str">
        <f>IF(Table2[[#This Row],[Rental Vendor]]="ENTERPRISE RENT-A-CAR INC.", "Enterprise", IF(Table2[[#This Row],[Rental Vendor]]="ENTERPRISE TOLLS/TOLL CHARGES", "Enterprise", "NotEnterprise"))</f>
        <v>Enterprise</v>
      </c>
      <c r="N333" s="228" t="str">
        <f>LEFT(Table2[[#This Row],[Vehicle Number]],5)</f>
        <v>46205</v>
      </c>
      <c r="O333" s="166" t="s">
        <v>209</v>
      </c>
      <c r="P333" s="166" t="s">
        <v>961</v>
      </c>
      <c r="Q333" s="166" t="s">
        <v>3726</v>
      </c>
      <c r="R333" s="166" t="s">
        <v>3727</v>
      </c>
      <c r="S333" s="166" t="s">
        <v>4713</v>
      </c>
      <c r="T333" s="166" t="s">
        <v>4714</v>
      </c>
      <c r="U333" s="166" t="s">
        <v>963</v>
      </c>
      <c r="V333" s="166" t="s">
        <v>967</v>
      </c>
      <c r="W333" s="166" t="s">
        <v>279</v>
      </c>
      <c r="X333" s="167">
        <v>116096176</v>
      </c>
      <c r="Y333" s="167">
        <v>116770120</v>
      </c>
      <c r="Z333" s="168">
        <v>46070</v>
      </c>
      <c r="AA333" s="166" t="s">
        <v>3730</v>
      </c>
      <c r="AB333" s="166" t="s">
        <v>3731</v>
      </c>
      <c r="AC333" s="166" t="s">
        <v>3732</v>
      </c>
      <c r="AD333" s="169">
        <v>5</v>
      </c>
      <c r="AE333" s="170">
        <v>5</v>
      </c>
      <c r="AF333" s="169">
        <v>1</v>
      </c>
      <c r="AG333" s="166" t="s">
        <v>3854</v>
      </c>
      <c r="AH333" s="166" t="s">
        <v>4715</v>
      </c>
      <c r="AI333" s="166" t="s">
        <v>4716</v>
      </c>
      <c r="AJ333" s="166" t="s">
        <v>967</v>
      </c>
      <c r="AK333" s="166" t="s">
        <v>279</v>
      </c>
      <c r="AL333" s="166" t="s">
        <v>4717</v>
      </c>
    </row>
    <row r="334" spans="1:38" x14ac:dyDescent="0.3">
      <c r="A33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4" s="25">
        <f ca="1">SUM((TODAY())-Table2[[#This Row],[PO Date]])</f>
        <v>164</v>
      </c>
      <c r="C334" s="25" t="str">
        <f>Table2[[#This Row],[Trim Trk: ]]</f>
        <v>46209</v>
      </c>
      <c r="D334" s="228" t="str">
        <f>CONCATENATE(Table2[[#This Row],[First Name]]," ",Table2[[#This Row],[Last name]])</f>
        <v>JORGE PENA</v>
      </c>
      <c r="E334" s="229" t="str">
        <f>IFERROR(VLOOKUP(Table2[[#This Row],[Rental under Name: ]], 'TPMS-Auto'!C:G,5,0),"RESEARCH!!")</f>
        <v>JPENA1</v>
      </c>
      <c r="F334" s="228" t="str">
        <f>IFERROR(VLOOKUP(Table2[[#This Row],[Trim Trk: ]],'TPMS-Auto'!A:C, 3, 0), "Not assigned in TPMS!!")</f>
        <v>JORGE PENA</v>
      </c>
      <c r="G334" s="229" t="str">
        <f>IFERROR(VLOOKUP(Table2[[#This Row],[Trim Trk: ]],'TPMS-Auto'!A:G, 7, 0), "Not assigned in TPMS!!")</f>
        <v>JPENA1</v>
      </c>
      <c r="H334" s="69" t="str">
        <f>IFERROR(VLOOKUP(Table2[[#This Row],[Trim Trk: ]],'TPMS-Auto'!A:Y, 25, 0), "Not assigned in TPMS!!")</f>
        <v>3751 CROSSETTE DRIVE</v>
      </c>
      <c r="I3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4" s="229" t="str">
        <f>IF(N334=N333, "Yes", "No")</f>
        <v>No</v>
      </c>
      <c r="K334" s="229" t="str">
        <f>IFERROR(VLOOKUP(Table2[[#This Row],[Trim Trk: ]], Enterprise!A:AL, 25, 0),"NotonEnterpriseReporting")</f>
        <v>NotonEnterpriseReporting</v>
      </c>
      <c r="L33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4" s="229" t="str">
        <f>IF(Table2[[#This Row],[Rental Vendor]]="ENTERPRISE RENT-A-CAR INC.", "Enterprise", IF(Table2[[#This Row],[Rental Vendor]]="ENTERPRISE TOLLS/TOLL CHARGES", "Enterprise", "NotEnterprise"))</f>
        <v>Enterprise</v>
      </c>
      <c r="N334" s="228" t="str">
        <f>LEFT(Table2[[#This Row],[Vehicle Number]],5)</f>
        <v>46209</v>
      </c>
      <c r="O334" s="166" t="s">
        <v>209</v>
      </c>
      <c r="P334" s="166" t="s">
        <v>1787</v>
      </c>
      <c r="Q334" s="166" t="s">
        <v>3726</v>
      </c>
      <c r="R334" s="166" t="s">
        <v>3727</v>
      </c>
      <c r="S334" s="166" t="s">
        <v>4718</v>
      </c>
      <c r="T334" s="166" t="s">
        <v>4719</v>
      </c>
      <c r="U334" s="166" t="s">
        <v>1789</v>
      </c>
      <c r="V334" s="166" t="s">
        <v>335</v>
      </c>
      <c r="W334" s="166" t="s">
        <v>279</v>
      </c>
      <c r="X334" s="167">
        <v>113092532</v>
      </c>
      <c r="Y334" s="167">
        <v>114168373</v>
      </c>
      <c r="Z334" s="168">
        <v>45922</v>
      </c>
      <c r="AA334" s="166" t="s">
        <v>3730</v>
      </c>
      <c r="AB334" s="166" t="s">
        <v>3731</v>
      </c>
      <c r="AC334" s="166" t="s">
        <v>3732</v>
      </c>
      <c r="AD334" s="169">
        <v>483</v>
      </c>
      <c r="AE334" s="170">
        <v>7</v>
      </c>
      <c r="AF334" s="169">
        <v>69</v>
      </c>
      <c r="AG334" s="166" t="s">
        <v>3854</v>
      </c>
      <c r="AH334" s="166"/>
      <c r="AI334" s="166"/>
      <c r="AJ334" s="166"/>
      <c r="AK334" s="166"/>
      <c r="AL334" s="166"/>
    </row>
    <row r="335" spans="1:38" x14ac:dyDescent="0.3">
      <c r="A33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35" s="25">
        <f ca="1">SUM((TODAY())-Table2[[#This Row],[PO Date]])</f>
        <v>21</v>
      </c>
      <c r="C335" s="25" t="str">
        <f>Table2[[#This Row],[Trim Trk: ]]</f>
        <v>46209</v>
      </c>
      <c r="D335" s="228" t="str">
        <f>CONCATENATE(Table2[[#This Row],[First Name]]," ",Table2[[#This Row],[Last name]])</f>
        <v>JORGE PENA</v>
      </c>
      <c r="E335" s="229" t="str">
        <f>IFERROR(VLOOKUP(Table2[[#This Row],[Rental under Name: ]], 'TPMS-Auto'!C:G,5,0),"RESEARCH!!")</f>
        <v>JPENA1</v>
      </c>
      <c r="F335" s="228" t="str">
        <f>IFERROR(VLOOKUP(Table2[[#This Row],[Trim Trk: ]],'TPMS-Auto'!A:C, 3, 0), "Not assigned in TPMS!!")</f>
        <v>JORGE PENA</v>
      </c>
      <c r="G335" s="229" t="str">
        <f>IFERROR(VLOOKUP(Table2[[#This Row],[Trim Trk: ]],'TPMS-Auto'!A:G, 7, 0), "Not assigned in TPMS!!")</f>
        <v>JPENA1</v>
      </c>
      <c r="H335" s="69" t="str">
        <f>IFERROR(VLOOKUP(Table2[[#This Row],[Trim Trk: ]],'TPMS-Auto'!A:Y, 25, 0), "Not assigned in TPMS!!")</f>
        <v>3751 CROSSETTE DRIVE</v>
      </c>
      <c r="I3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5" s="229" t="str">
        <f>IF(N335=N334, "Yes", "No")</f>
        <v>Yes</v>
      </c>
      <c r="K335" s="229" t="str">
        <f>IFERROR(VLOOKUP(Table2[[#This Row],[Trim Trk: ]], Enterprise!A:AL, 25, 0),"NotonEnterpriseReporting")</f>
        <v>NotonEnterpriseReporting</v>
      </c>
      <c r="L33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5" s="229" t="str">
        <f>IF(Table2[[#This Row],[Rental Vendor]]="ENTERPRISE RENT-A-CAR INC.", "Enterprise", IF(Table2[[#This Row],[Rental Vendor]]="ENTERPRISE TOLLS/TOLL CHARGES", "Enterprise", "NotEnterprise"))</f>
        <v>Enterprise</v>
      </c>
      <c r="N335" s="228" t="str">
        <f>LEFT(Table2[[#This Row],[Vehicle Number]],5)</f>
        <v>46209</v>
      </c>
      <c r="O335" s="166" t="s">
        <v>209</v>
      </c>
      <c r="P335" s="166" t="s">
        <v>1787</v>
      </c>
      <c r="Q335" s="166" t="s">
        <v>3726</v>
      </c>
      <c r="R335" s="166" t="s">
        <v>3727</v>
      </c>
      <c r="S335" s="166" t="s">
        <v>4718</v>
      </c>
      <c r="T335" s="166" t="s">
        <v>4719</v>
      </c>
      <c r="U335" s="166" t="s">
        <v>1789</v>
      </c>
      <c r="V335" s="166" t="s">
        <v>335</v>
      </c>
      <c r="W335" s="166" t="s">
        <v>279</v>
      </c>
      <c r="X335" s="167">
        <v>116325348</v>
      </c>
      <c r="Y335" s="167">
        <v>116705808</v>
      </c>
      <c r="Z335" s="168">
        <v>46065</v>
      </c>
      <c r="AA335" s="166" t="s">
        <v>3730</v>
      </c>
      <c r="AB335" s="166" t="s">
        <v>3731</v>
      </c>
      <c r="AC335" s="166" t="s">
        <v>3732</v>
      </c>
      <c r="AD335" s="169">
        <v>952</v>
      </c>
      <c r="AE335" s="170">
        <v>14</v>
      </c>
      <c r="AF335" s="169">
        <v>68</v>
      </c>
      <c r="AG335" s="166" t="s">
        <v>3854</v>
      </c>
      <c r="AH335" s="166" t="s">
        <v>4720</v>
      </c>
      <c r="AI335" s="166" t="s">
        <v>4721</v>
      </c>
      <c r="AJ335" s="166" t="s">
        <v>335</v>
      </c>
      <c r="AK335" s="166" t="s">
        <v>279</v>
      </c>
      <c r="AL335" s="166" t="s">
        <v>4722</v>
      </c>
    </row>
    <row r="336" spans="1:38" x14ac:dyDescent="0.3">
      <c r="A33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6" s="25">
        <f ca="1">SUM((TODAY())-Table2[[#This Row],[PO Date]])</f>
        <v>59</v>
      </c>
      <c r="C336" s="25" t="str">
        <f>Table2[[#This Row],[Trim Trk: ]]</f>
        <v>46212</v>
      </c>
      <c r="D336" s="228" t="str">
        <f>CONCATENATE(Table2[[#This Row],[First Name]]," ",Table2[[#This Row],[Last name]])</f>
        <v>WINFRED BUTLER</v>
      </c>
      <c r="E336" s="229" t="str">
        <f>IFERROR(VLOOKUP(Table2[[#This Row],[Rental under Name: ]], 'TPMS-Auto'!C:G,5,0),"RESEARCH!!")</f>
        <v>WBUTLE0</v>
      </c>
      <c r="F336" s="228" t="str">
        <f>IFERROR(VLOOKUP(Table2[[#This Row],[Trim Trk: ]],'TPMS-Auto'!A:C, 3, 0), "Not assigned in TPMS!!")</f>
        <v>WINFRED BUTLER</v>
      </c>
      <c r="G336" s="229" t="str">
        <f>IFERROR(VLOOKUP(Table2[[#This Row],[Trim Trk: ]],'TPMS-Auto'!A:G, 7, 0), "Not assigned in TPMS!!")</f>
        <v>WBUTLE0</v>
      </c>
      <c r="H336" s="69" t="str">
        <f>IFERROR(VLOOKUP(Table2[[#This Row],[Trim Trk: ]],'TPMS-Auto'!A:Y, 25, 0), "Not assigned in TPMS!!")</f>
        <v>1700 Bagdad Rd</v>
      </c>
      <c r="I3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6" s="229" t="str">
        <f>IF(N336=N335, "Yes", "No")</f>
        <v>No</v>
      </c>
      <c r="K336" s="229" t="str">
        <f>IFERROR(VLOOKUP(Table2[[#This Row],[Trim Trk: ]], Enterprise!A:AL, 25, 0),"NotonEnterpriseReporting")</f>
        <v>NotonEnterpriseReporting</v>
      </c>
      <c r="L33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6" s="229" t="str">
        <f>IF(Table2[[#This Row],[Rental Vendor]]="ENTERPRISE RENT-A-CAR INC.", "Enterprise", IF(Table2[[#This Row],[Rental Vendor]]="ENTERPRISE TOLLS/TOLL CHARGES", "Enterprise", "NotEnterprise"))</f>
        <v>Enterprise</v>
      </c>
      <c r="N336" s="228" t="str">
        <f>LEFT(Table2[[#This Row],[Vehicle Number]],5)</f>
        <v>46212</v>
      </c>
      <c r="O336" s="166" t="s">
        <v>209</v>
      </c>
      <c r="P336" s="166" t="s">
        <v>4723</v>
      </c>
      <c r="Q336" s="166" t="s">
        <v>3726</v>
      </c>
      <c r="R336" s="166" t="s">
        <v>3727</v>
      </c>
      <c r="S336" s="166" t="s">
        <v>4724</v>
      </c>
      <c r="T336" s="166" t="s">
        <v>4725</v>
      </c>
      <c r="U336" s="166" t="s">
        <v>4726</v>
      </c>
      <c r="V336" s="166" t="s">
        <v>4727</v>
      </c>
      <c r="W336" s="166" t="s">
        <v>279</v>
      </c>
      <c r="X336" s="167">
        <v>112989072</v>
      </c>
      <c r="Y336" s="167">
        <v>115885568</v>
      </c>
      <c r="Z336" s="168">
        <v>46027</v>
      </c>
      <c r="AA336" s="166" t="s">
        <v>3894</v>
      </c>
      <c r="AB336" s="166" t="s">
        <v>3895</v>
      </c>
      <c r="AC336" s="166" t="s">
        <v>3732</v>
      </c>
      <c r="AD336" s="169">
        <v>1</v>
      </c>
      <c r="AE336" s="170">
        <v>1</v>
      </c>
      <c r="AF336" s="169">
        <v>1</v>
      </c>
      <c r="AG336" s="166" t="s">
        <v>3896</v>
      </c>
      <c r="AH336" s="166"/>
      <c r="AI336" s="166"/>
      <c r="AJ336" s="166"/>
      <c r="AK336" s="166"/>
      <c r="AL336" s="166"/>
    </row>
    <row r="337" spans="1:38" x14ac:dyDescent="0.3">
      <c r="A3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7" s="25">
        <f ca="1">SUM((TODAY())-Table2[[#This Row],[PO Date]])</f>
        <v>48</v>
      </c>
      <c r="C337" s="25" t="str">
        <f>Table2[[#This Row],[Trim Trk: ]]</f>
        <v>46212</v>
      </c>
      <c r="D337" s="228" t="str">
        <f>CONCATENATE(Table2[[#This Row],[First Name]]," ",Table2[[#This Row],[Last name]])</f>
        <v>WINFRED BUTLER</v>
      </c>
      <c r="E337" s="229" t="str">
        <f>IFERROR(VLOOKUP(Table2[[#This Row],[Rental under Name: ]], 'TPMS-Auto'!C:G,5,0),"RESEARCH!!")</f>
        <v>WBUTLE0</v>
      </c>
      <c r="F337" s="228" t="str">
        <f>IFERROR(VLOOKUP(Table2[[#This Row],[Trim Trk: ]],'TPMS-Auto'!A:C, 3, 0), "Not assigned in TPMS!!")</f>
        <v>WINFRED BUTLER</v>
      </c>
      <c r="G337" s="229" t="str">
        <f>IFERROR(VLOOKUP(Table2[[#This Row],[Trim Trk: ]],'TPMS-Auto'!A:G, 7, 0), "Not assigned in TPMS!!")</f>
        <v>WBUTLE0</v>
      </c>
      <c r="H337" s="69" t="str">
        <f>IFERROR(VLOOKUP(Table2[[#This Row],[Trim Trk: ]],'TPMS-Auto'!A:Y, 25, 0), "Not assigned in TPMS!!")</f>
        <v>1700 Bagdad Rd</v>
      </c>
      <c r="I3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7" s="229" t="str">
        <f>IF(N337=N336, "Yes", "No")</f>
        <v>Yes</v>
      </c>
      <c r="K337" s="229" t="str">
        <f>IFERROR(VLOOKUP(Table2[[#This Row],[Trim Trk: ]], Enterprise!A:AL, 25, 0),"NotonEnterpriseReporting")</f>
        <v>NotonEnterpriseReporting</v>
      </c>
      <c r="L33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7" s="229" t="str">
        <f>IF(Table2[[#This Row],[Rental Vendor]]="ENTERPRISE RENT-A-CAR INC.", "Enterprise", IF(Table2[[#This Row],[Rental Vendor]]="ENTERPRISE TOLLS/TOLL CHARGES", "Enterprise", "NotEnterprise"))</f>
        <v>Enterprise</v>
      </c>
      <c r="N337" s="228" t="str">
        <f>LEFT(Table2[[#This Row],[Vehicle Number]],5)</f>
        <v>46212</v>
      </c>
      <c r="O337" s="166" t="s">
        <v>209</v>
      </c>
      <c r="P337" s="166" t="s">
        <v>4723</v>
      </c>
      <c r="Q337" s="166" t="s">
        <v>3726</v>
      </c>
      <c r="R337" s="166" t="s">
        <v>3727</v>
      </c>
      <c r="S337" s="166" t="s">
        <v>4724</v>
      </c>
      <c r="T337" s="166" t="s">
        <v>4725</v>
      </c>
      <c r="U337" s="166" t="s">
        <v>4726</v>
      </c>
      <c r="V337" s="166" t="s">
        <v>4727</v>
      </c>
      <c r="W337" s="166" t="s">
        <v>279</v>
      </c>
      <c r="X337" s="167">
        <v>112989072</v>
      </c>
      <c r="Y337" s="167">
        <v>116093735</v>
      </c>
      <c r="Z337" s="168">
        <v>46038</v>
      </c>
      <c r="AA337" s="166" t="s">
        <v>3894</v>
      </c>
      <c r="AB337" s="166" t="s">
        <v>3895</v>
      </c>
      <c r="AC337" s="166" t="s">
        <v>3732</v>
      </c>
      <c r="AD337" s="169">
        <v>1</v>
      </c>
      <c r="AE337" s="170">
        <v>1</v>
      </c>
      <c r="AF337" s="169">
        <v>1</v>
      </c>
      <c r="AG337" s="166" t="s">
        <v>3896</v>
      </c>
      <c r="AH337" s="166"/>
      <c r="AI337" s="166"/>
      <c r="AJ337" s="166"/>
      <c r="AK337" s="166"/>
      <c r="AL337" s="166"/>
    </row>
    <row r="338" spans="1:38" x14ac:dyDescent="0.3">
      <c r="A33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8" s="25">
        <f ca="1">SUM((TODAY())-Table2[[#This Row],[PO Date]])</f>
        <v>139</v>
      </c>
      <c r="C338" s="25" t="str">
        <f>Table2[[#This Row],[Trim Trk: ]]</f>
        <v>46212</v>
      </c>
      <c r="D338" s="228" t="str">
        <f>CONCATENATE(Table2[[#This Row],[First Name]]," ",Table2[[#This Row],[Last name]])</f>
        <v>WINFRED BUTLER</v>
      </c>
      <c r="E338" s="229" t="str">
        <f>IFERROR(VLOOKUP(Table2[[#This Row],[Rental under Name: ]], 'TPMS-Auto'!C:G,5,0),"RESEARCH!!")</f>
        <v>WBUTLE0</v>
      </c>
      <c r="F338" s="228" t="str">
        <f>IFERROR(VLOOKUP(Table2[[#This Row],[Trim Trk: ]],'TPMS-Auto'!A:C, 3, 0), "Not assigned in TPMS!!")</f>
        <v>WINFRED BUTLER</v>
      </c>
      <c r="G338" s="229" t="str">
        <f>IFERROR(VLOOKUP(Table2[[#This Row],[Trim Trk: ]],'TPMS-Auto'!A:G, 7, 0), "Not assigned in TPMS!!")</f>
        <v>WBUTLE0</v>
      </c>
      <c r="H338" s="69" t="str">
        <f>IFERROR(VLOOKUP(Table2[[#This Row],[Trim Trk: ]],'TPMS-Auto'!A:Y, 25, 0), "Not assigned in TPMS!!")</f>
        <v>1700 Bagdad Rd</v>
      </c>
      <c r="I3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8" s="229" t="str">
        <f>IF(N338=N337, "Yes", "No")</f>
        <v>Yes</v>
      </c>
      <c r="K338" s="229" t="str">
        <f>IFERROR(VLOOKUP(Table2[[#This Row],[Trim Trk: ]], Enterprise!A:AL, 25, 0),"NotonEnterpriseReporting")</f>
        <v>NotonEnterpriseReporting</v>
      </c>
      <c r="L33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8" s="229" t="str">
        <f>IF(Table2[[#This Row],[Rental Vendor]]="ENTERPRISE RENT-A-CAR INC.", "Enterprise", IF(Table2[[#This Row],[Rental Vendor]]="ENTERPRISE TOLLS/TOLL CHARGES", "Enterprise", "NotEnterprise"))</f>
        <v>Enterprise</v>
      </c>
      <c r="N338" s="228" t="str">
        <f>LEFT(Table2[[#This Row],[Vehicle Number]],5)</f>
        <v>46212</v>
      </c>
      <c r="O338" s="166" t="s">
        <v>209</v>
      </c>
      <c r="P338" s="166" t="s">
        <v>4723</v>
      </c>
      <c r="Q338" s="166" t="s">
        <v>3726</v>
      </c>
      <c r="R338" s="166" t="s">
        <v>3727</v>
      </c>
      <c r="S338" s="166" t="s">
        <v>4724</v>
      </c>
      <c r="T338" s="166" t="s">
        <v>4725</v>
      </c>
      <c r="U338" s="166" t="s">
        <v>4726</v>
      </c>
      <c r="V338" s="166" t="s">
        <v>4727</v>
      </c>
      <c r="W338" s="166" t="s">
        <v>279</v>
      </c>
      <c r="X338" s="167">
        <v>114307393</v>
      </c>
      <c r="Y338" s="167">
        <v>114623822</v>
      </c>
      <c r="Z338" s="168">
        <v>45947</v>
      </c>
      <c r="AA338" s="166" t="s">
        <v>3730</v>
      </c>
      <c r="AB338" s="166" t="s">
        <v>3731</v>
      </c>
      <c r="AC338" s="166" t="s">
        <v>3732</v>
      </c>
      <c r="AD338" s="169">
        <v>425</v>
      </c>
      <c r="AE338" s="170">
        <v>5</v>
      </c>
      <c r="AF338" s="169">
        <v>85</v>
      </c>
      <c r="AG338" s="166" t="s">
        <v>3854</v>
      </c>
      <c r="AH338" s="166"/>
      <c r="AI338" s="166"/>
      <c r="AJ338" s="166"/>
      <c r="AK338" s="166"/>
      <c r="AL338" s="166"/>
    </row>
    <row r="339" spans="1:38" x14ac:dyDescent="0.3">
      <c r="A33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39" s="25">
        <f ca="1">SUM((TODAY())-Table2[[#This Row],[PO Date]])</f>
        <v>10</v>
      </c>
      <c r="C339" s="25" t="str">
        <f>Table2[[#This Row],[Trim Trk: ]]</f>
        <v>46218</v>
      </c>
      <c r="D339" s="228" t="str">
        <f>CONCATENATE(Table2[[#This Row],[First Name]]," ",Table2[[#This Row],[Last name]])</f>
        <v>ALDO GAMEZ</v>
      </c>
      <c r="E339" s="229" t="str">
        <f>IFERROR(VLOOKUP(Table2[[#This Row],[Rental under Name: ]], 'TPMS-Auto'!C:G,5,0),"RESEARCH!!")</f>
        <v>AGAME05</v>
      </c>
      <c r="F339" s="228" t="str">
        <f>IFERROR(VLOOKUP(Table2[[#This Row],[Trim Trk: ]],'TPMS-Auto'!A:C, 3, 0), "Not assigned in TPMS!!")</f>
        <v>ALDO GAMEZ</v>
      </c>
      <c r="G339" s="229" t="str">
        <f>IFERROR(VLOOKUP(Table2[[#This Row],[Trim Trk: ]],'TPMS-Auto'!A:G, 7, 0), "Not assigned in TPMS!!")</f>
        <v>AGAME05</v>
      </c>
      <c r="H339" s="69" t="str">
        <f>IFERROR(VLOOKUP(Table2[[#This Row],[Trim Trk: ]],'TPMS-Auto'!A:Y, 25, 0), "Not assigned in TPMS!!")</f>
        <v>2901 Central Blvd.</v>
      </c>
      <c r="I3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9" s="229" t="str">
        <f>IF(N339=N338, "Yes", "No")</f>
        <v>No</v>
      </c>
      <c r="K339" s="229" t="str">
        <f>IFERROR(VLOOKUP(Table2[[#This Row],[Trim Trk: ]], Enterprise!A:AL, 25, 0),"NotonEnterpriseReporting")</f>
        <v>NotonEnterpriseReporting</v>
      </c>
      <c r="L33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9" s="229" t="str">
        <f>IF(Table2[[#This Row],[Rental Vendor]]="ENTERPRISE RENT-A-CAR INC.", "Enterprise", IF(Table2[[#This Row],[Rental Vendor]]="ENTERPRISE TOLLS/TOLL CHARGES", "Enterprise", "NotEnterprise"))</f>
        <v>Enterprise</v>
      </c>
      <c r="N339" s="228" t="str">
        <f>LEFT(Table2[[#This Row],[Vehicle Number]],5)</f>
        <v>46218</v>
      </c>
      <c r="O339" s="166" t="s">
        <v>209</v>
      </c>
      <c r="P339" s="166" t="s">
        <v>4728</v>
      </c>
      <c r="Q339" s="166" t="s">
        <v>3726</v>
      </c>
      <c r="R339" s="166" t="s">
        <v>3727</v>
      </c>
      <c r="S339" s="166" t="s">
        <v>4729</v>
      </c>
      <c r="T339" s="166" t="s">
        <v>4730</v>
      </c>
      <c r="U339" s="166" t="s">
        <v>4731</v>
      </c>
      <c r="V339" s="166" t="s">
        <v>4732</v>
      </c>
      <c r="W339" s="166" t="s">
        <v>279</v>
      </c>
      <c r="X339" s="167">
        <v>116558760</v>
      </c>
      <c r="Y339" s="167">
        <v>116911362</v>
      </c>
      <c r="Z339" s="168">
        <v>46076</v>
      </c>
      <c r="AA339" s="166" t="s">
        <v>3730</v>
      </c>
      <c r="AB339" s="166" t="s">
        <v>3731</v>
      </c>
      <c r="AC339" s="166" t="s">
        <v>3732</v>
      </c>
      <c r="AD339" s="169">
        <v>469</v>
      </c>
      <c r="AE339" s="170">
        <v>7</v>
      </c>
      <c r="AF339" s="169">
        <v>67</v>
      </c>
      <c r="AG339" s="166" t="s">
        <v>3854</v>
      </c>
      <c r="AH339" s="166"/>
      <c r="AI339" s="166"/>
      <c r="AJ339" s="166"/>
      <c r="AK339" s="166"/>
      <c r="AL339" s="166"/>
    </row>
    <row r="340" spans="1:38" x14ac:dyDescent="0.3">
      <c r="A34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0" s="25">
        <f ca="1">SUM((TODAY())-Table2[[#This Row],[PO Date]])</f>
        <v>51</v>
      </c>
      <c r="C340" s="25" t="str">
        <f>Table2[[#This Row],[Trim Trk: ]]</f>
        <v>46229</v>
      </c>
      <c r="D340" s="228" t="str">
        <f>CONCATENATE(Table2[[#This Row],[First Name]]," ",Table2[[#This Row],[Last name]])</f>
        <v>STERLING SZULWACH</v>
      </c>
      <c r="E340" s="229" t="str">
        <f>IFERROR(VLOOKUP(Table2[[#This Row],[Rental under Name: ]], 'TPMS-Auto'!C:G,5,0),"RESEARCH!!")</f>
        <v>SSZULWA</v>
      </c>
      <c r="F340" s="228" t="str">
        <f>IFERROR(VLOOKUP(Table2[[#This Row],[Trim Trk: ]],'TPMS-Auto'!A:C, 3, 0), "Not assigned in TPMS!!")</f>
        <v>Not assigned in TPMS!!</v>
      </c>
      <c r="G340" s="229" t="str">
        <f>IFERROR(VLOOKUP(Table2[[#This Row],[Trim Trk: ]],'TPMS-Auto'!A:G, 7, 0), "Not assigned in TPMS!!")</f>
        <v>Not assigned in TPMS!!</v>
      </c>
      <c r="H340" s="69" t="str">
        <f>IFERROR(VLOOKUP(Table2[[#This Row],[Trim Trk: ]],'TPMS-Auto'!A:Y, 25, 0), "Not assigned in TPMS!!")</f>
        <v>Not assigned in TPMS!!</v>
      </c>
      <c r="I3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0" s="229" t="str">
        <f>IF(N340=N339, "Yes", "No")</f>
        <v>No</v>
      </c>
      <c r="K340" s="229" t="str">
        <f>IFERROR(VLOOKUP(Table2[[#This Row],[Trim Trk: ]], Enterprise!A:AL, 25, 0),"NotonEnterpriseReporting")</f>
        <v>NotonEnterpriseReporting</v>
      </c>
      <c r="L34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0" s="229" t="str">
        <f>IF(Table2[[#This Row],[Rental Vendor]]="ENTERPRISE RENT-A-CAR INC.", "Enterprise", IF(Table2[[#This Row],[Rental Vendor]]="ENTERPRISE TOLLS/TOLL CHARGES", "Enterprise", "NotEnterprise"))</f>
        <v>Enterprise</v>
      </c>
      <c r="N340" s="228" t="str">
        <f>LEFT(Table2[[#This Row],[Vehicle Number]],5)</f>
        <v>46229</v>
      </c>
      <c r="O340" s="166" t="s">
        <v>209</v>
      </c>
      <c r="P340" s="166" t="s">
        <v>4738</v>
      </c>
      <c r="Q340" s="166" t="s">
        <v>3726</v>
      </c>
      <c r="R340" s="166" t="s">
        <v>3727</v>
      </c>
      <c r="S340" s="166" t="s">
        <v>4604</v>
      </c>
      <c r="T340" s="166" t="s">
        <v>4648</v>
      </c>
      <c r="U340" s="166" t="s">
        <v>934</v>
      </c>
      <c r="V340" s="166" t="s">
        <v>2341</v>
      </c>
      <c r="W340" s="166" t="s">
        <v>279</v>
      </c>
      <c r="X340" s="167">
        <v>112159504</v>
      </c>
      <c r="Y340" s="167">
        <v>116025281</v>
      </c>
      <c r="Z340" s="168">
        <v>46035</v>
      </c>
      <c r="AA340" s="166" t="s">
        <v>3894</v>
      </c>
      <c r="AB340" s="166" t="s">
        <v>3895</v>
      </c>
      <c r="AC340" s="166" t="s">
        <v>3732</v>
      </c>
      <c r="AD340" s="169">
        <v>1</v>
      </c>
      <c r="AE340" s="170">
        <v>1</v>
      </c>
      <c r="AF340" s="169">
        <v>1</v>
      </c>
      <c r="AG340" s="166" t="s">
        <v>3896</v>
      </c>
      <c r="AH340" s="166" t="s">
        <v>4739</v>
      </c>
      <c r="AI340" s="166" t="s">
        <v>4740</v>
      </c>
      <c r="AJ340" s="166" t="s">
        <v>2341</v>
      </c>
      <c r="AK340" s="166" t="s">
        <v>279</v>
      </c>
      <c r="AL340" s="166" t="s">
        <v>4741</v>
      </c>
    </row>
    <row r="341" spans="1:38" x14ac:dyDescent="0.3">
      <c r="A34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1" s="25">
        <f ca="1">SUM((TODAY())-Table2[[#This Row],[PO Date]])</f>
        <v>22</v>
      </c>
      <c r="C341" s="25" t="str">
        <f>Table2[[#This Row],[Trim Trk: ]]</f>
        <v>46229</v>
      </c>
      <c r="D341" s="228" t="str">
        <f>CONCATENATE(Table2[[#This Row],[First Name]]," ",Table2[[#This Row],[Last name]])</f>
        <v>STERLING SZULWACH</v>
      </c>
      <c r="E341" s="229" t="str">
        <f>IFERROR(VLOOKUP(Table2[[#This Row],[Rental under Name: ]], 'TPMS-Auto'!C:G,5,0),"RESEARCH!!")</f>
        <v>SSZULWA</v>
      </c>
      <c r="F341" s="228" t="str">
        <f>IFERROR(VLOOKUP(Table2[[#This Row],[Trim Trk: ]],'TPMS-Auto'!A:C, 3, 0), "Not assigned in TPMS!!")</f>
        <v>Not assigned in TPMS!!</v>
      </c>
      <c r="G341" s="229" t="str">
        <f>IFERROR(VLOOKUP(Table2[[#This Row],[Trim Trk: ]],'TPMS-Auto'!A:G, 7, 0), "Not assigned in TPMS!!")</f>
        <v>Not assigned in TPMS!!</v>
      </c>
      <c r="H341" s="69" t="str">
        <f>IFERROR(VLOOKUP(Table2[[#This Row],[Trim Trk: ]],'TPMS-Auto'!A:Y, 25, 0), "Not assigned in TPMS!!")</f>
        <v>Not assigned in TPMS!!</v>
      </c>
      <c r="I3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1" s="229" t="str">
        <f>IF(N341=N340, "Yes", "No")</f>
        <v>Yes</v>
      </c>
      <c r="K341" s="229" t="str">
        <f>IFERROR(VLOOKUP(Table2[[#This Row],[Trim Trk: ]], Enterprise!A:AL, 25, 0),"NotonEnterpriseReporting")</f>
        <v>NotonEnterpriseReporting</v>
      </c>
      <c r="L34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1" s="229" t="str">
        <f>IF(Table2[[#This Row],[Rental Vendor]]="ENTERPRISE RENT-A-CAR INC.", "Enterprise", IF(Table2[[#This Row],[Rental Vendor]]="ENTERPRISE TOLLS/TOLL CHARGES", "Enterprise", "NotEnterprise"))</f>
        <v>Enterprise</v>
      </c>
      <c r="N341" s="228" t="str">
        <f>LEFT(Table2[[#This Row],[Vehicle Number]],5)</f>
        <v>46229</v>
      </c>
      <c r="O341" s="166" t="s">
        <v>209</v>
      </c>
      <c r="P341" s="166" t="s">
        <v>4738</v>
      </c>
      <c r="Q341" s="166" t="s">
        <v>3726</v>
      </c>
      <c r="R341" s="166" t="s">
        <v>3727</v>
      </c>
      <c r="S341" s="166" t="s">
        <v>4604</v>
      </c>
      <c r="T341" s="166" t="s">
        <v>4648</v>
      </c>
      <c r="U341" s="166" t="s">
        <v>934</v>
      </c>
      <c r="V341" s="166" t="s">
        <v>2341</v>
      </c>
      <c r="W341" s="166" t="s">
        <v>279</v>
      </c>
      <c r="X341" s="167">
        <v>112159504</v>
      </c>
      <c r="Y341" s="167">
        <v>116675914</v>
      </c>
      <c r="Z341" s="168">
        <v>46064</v>
      </c>
      <c r="AA341" s="166" t="s">
        <v>3894</v>
      </c>
      <c r="AB341" s="166" t="s">
        <v>3895</v>
      </c>
      <c r="AC341" s="166" t="s">
        <v>3732</v>
      </c>
      <c r="AD341" s="169">
        <v>1</v>
      </c>
      <c r="AE341" s="170">
        <v>1</v>
      </c>
      <c r="AF341" s="169">
        <v>1</v>
      </c>
      <c r="AG341" s="166" t="s">
        <v>3896</v>
      </c>
      <c r="AH341" s="166" t="s">
        <v>4739</v>
      </c>
      <c r="AI341" s="166" t="s">
        <v>4740</v>
      </c>
      <c r="AJ341" s="166" t="s">
        <v>2341</v>
      </c>
      <c r="AK341" s="166" t="s">
        <v>279</v>
      </c>
      <c r="AL341" s="166" t="s">
        <v>4741</v>
      </c>
    </row>
    <row r="342" spans="1:38" x14ac:dyDescent="0.3">
      <c r="A34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2" s="25">
        <f ca="1">SUM((TODAY())-Table2[[#This Row],[PO Date]])</f>
        <v>163</v>
      </c>
      <c r="C342" s="25" t="str">
        <f>Table2[[#This Row],[Trim Trk: ]]</f>
        <v>46229</v>
      </c>
      <c r="D342" s="228" t="str">
        <f>CONCATENATE(Table2[[#This Row],[First Name]]," ",Table2[[#This Row],[Last name]])</f>
        <v>STERLING SZULWACH</v>
      </c>
      <c r="E342" s="229" t="str">
        <f>IFERROR(VLOOKUP(Table2[[#This Row],[Rental under Name: ]], 'TPMS-Auto'!C:G,5,0),"RESEARCH!!")</f>
        <v>SSZULWA</v>
      </c>
      <c r="F342" s="228" t="str">
        <f>IFERROR(VLOOKUP(Table2[[#This Row],[Trim Trk: ]],'TPMS-Auto'!A:C, 3, 0), "Not assigned in TPMS!!")</f>
        <v>Not assigned in TPMS!!</v>
      </c>
      <c r="G342" s="229" t="str">
        <f>IFERROR(VLOOKUP(Table2[[#This Row],[Trim Trk: ]],'TPMS-Auto'!A:G, 7, 0), "Not assigned in TPMS!!")</f>
        <v>Not assigned in TPMS!!</v>
      </c>
      <c r="H342" s="69" t="str">
        <f>IFERROR(VLOOKUP(Table2[[#This Row],[Trim Trk: ]],'TPMS-Auto'!A:Y, 25, 0), "Not assigned in TPMS!!")</f>
        <v>Not assigned in TPMS!!</v>
      </c>
      <c r="I3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2" s="229" t="str">
        <f>IF(N342=N341, "Yes", "No")</f>
        <v>Yes</v>
      </c>
      <c r="K342" s="229" t="str">
        <f>IFERROR(VLOOKUP(Table2[[#This Row],[Trim Trk: ]], Enterprise!A:AL, 25, 0),"NotonEnterpriseReporting")</f>
        <v>NotonEnterpriseReporting</v>
      </c>
      <c r="L34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2" s="229" t="str">
        <f>IF(Table2[[#This Row],[Rental Vendor]]="ENTERPRISE RENT-A-CAR INC.", "Enterprise", IF(Table2[[#This Row],[Rental Vendor]]="ENTERPRISE TOLLS/TOLL CHARGES", "Enterprise", "NotEnterprise"))</f>
        <v>Enterprise</v>
      </c>
      <c r="N342" s="228" t="str">
        <f>LEFT(Table2[[#This Row],[Vehicle Number]],5)</f>
        <v>46229</v>
      </c>
      <c r="O342" s="166" t="s">
        <v>209</v>
      </c>
      <c r="P342" s="166" t="s">
        <v>4738</v>
      </c>
      <c r="Q342" s="166" t="s">
        <v>3726</v>
      </c>
      <c r="R342" s="166" t="s">
        <v>3727</v>
      </c>
      <c r="S342" s="166" t="s">
        <v>4604</v>
      </c>
      <c r="T342" s="166" t="s">
        <v>4648</v>
      </c>
      <c r="U342" s="166" t="s">
        <v>934</v>
      </c>
      <c r="V342" s="166" t="s">
        <v>2341</v>
      </c>
      <c r="W342" s="166" t="s">
        <v>279</v>
      </c>
      <c r="X342" s="167">
        <v>113101468</v>
      </c>
      <c r="Y342" s="167">
        <v>114204085</v>
      </c>
      <c r="Z342" s="168">
        <v>45923</v>
      </c>
      <c r="AA342" s="166" t="s">
        <v>3730</v>
      </c>
      <c r="AB342" s="166" t="s">
        <v>3731</v>
      </c>
      <c r="AC342" s="166" t="s">
        <v>3732</v>
      </c>
      <c r="AD342" s="169">
        <v>385</v>
      </c>
      <c r="AE342" s="170">
        <v>7</v>
      </c>
      <c r="AF342" s="169">
        <v>55</v>
      </c>
      <c r="AG342" s="166" t="s">
        <v>3854</v>
      </c>
      <c r="AH342" s="166"/>
      <c r="AI342" s="166"/>
      <c r="AJ342" s="166"/>
      <c r="AK342" s="166"/>
      <c r="AL342" s="166"/>
    </row>
    <row r="343" spans="1:38" x14ac:dyDescent="0.3">
      <c r="A34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3" s="25">
        <f ca="1">SUM((TODAY())-Table2[[#This Row],[PO Date]])</f>
        <v>13</v>
      </c>
      <c r="C343" s="25" t="str">
        <f>Table2[[#This Row],[Trim Trk: ]]</f>
        <v>46230</v>
      </c>
      <c r="D343" s="228" t="str">
        <f>CONCATENATE(Table2[[#This Row],[First Name]]," ",Table2[[#This Row],[Last name]])</f>
        <v>LATARGI FOWLER</v>
      </c>
      <c r="E343" s="229" t="str">
        <f>IFERROR(VLOOKUP(Table2[[#This Row],[Rental under Name: ]], 'TPMS-Auto'!C:G,5,0),"RESEARCH!!")</f>
        <v>LFOWLER</v>
      </c>
      <c r="F343" s="228" t="str">
        <f>IFERROR(VLOOKUP(Table2[[#This Row],[Trim Trk: ]],'TPMS-Auto'!A:C, 3, 0), "Not assigned in TPMS!!")</f>
        <v>Not assigned in TPMS!!</v>
      </c>
      <c r="G343" s="229" t="str">
        <f>IFERROR(VLOOKUP(Table2[[#This Row],[Trim Trk: ]],'TPMS-Auto'!A:G, 7, 0), "Not assigned in TPMS!!")</f>
        <v>Not assigned in TPMS!!</v>
      </c>
      <c r="H343" s="69" t="str">
        <f>IFERROR(VLOOKUP(Table2[[#This Row],[Trim Trk: ]],'TPMS-Auto'!A:Y, 25, 0), "Not assigned in TPMS!!")</f>
        <v>Not assigned in TPMS!!</v>
      </c>
      <c r="I3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3" s="229" t="str">
        <f>IF(N343=N342, "Yes", "No")</f>
        <v>No</v>
      </c>
      <c r="K343" s="229" t="str">
        <f>IFERROR(VLOOKUP(Table2[[#This Row],[Trim Trk: ]], Enterprise!A:AL, 25, 0),"NotonEnterpriseReporting")</f>
        <v>NotonEnterpriseReporting</v>
      </c>
      <c r="L34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3" s="229" t="str">
        <f>IF(Table2[[#This Row],[Rental Vendor]]="ENTERPRISE RENT-A-CAR INC.", "Enterprise", IF(Table2[[#This Row],[Rental Vendor]]="ENTERPRISE TOLLS/TOLL CHARGES", "Enterprise", "NotEnterprise"))</f>
        <v>Enterprise</v>
      </c>
      <c r="N343" s="228" t="str">
        <f>LEFT(Table2[[#This Row],[Vehicle Number]],5)</f>
        <v>46230</v>
      </c>
      <c r="O343" s="166" t="s">
        <v>209</v>
      </c>
      <c r="P343" s="166" t="s">
        <v>4742</v>
      </c>
      <c r="Q343" s="166" t="s">
        <v>3726</v>
      </c>
      <c r="R343" s="166" t="s">
        <v>3897</v>
      </c>
      <c r="S343" s="166" t="s">
        <v>4743</v>
      </c>
      <c r="T343" s="166" t="s">
        <v>4744</v>
      </c>
      <c r="U343" s="166" t="s">
        <v>1581</v>
      </c>
      <c r="V343" s="166" t="s">
        <v>4745</v>
      </c>
      <c r="W343" s="166" t="s">
        <v>279</v>
      </c>
      <c r="X343" s="167">
        <v>113329981</v>
      </c>
      <c r="Y343" s="167">
        <v>116875761</v>
      </c>
      <c r="Z343" s="168">
        <v>46073</v>
      </c>
      <c r="AA343" s="166" t="s">
        <v>3894</v>
      </c>
      <c r="AB343" s="166" t="s">
        <v>3895</v>
      </c>
      <c r="AC343" s="166" t="s">
        <v>3732</v>
      </c>
      <c r="AD343" s="169">
        <v>1</v>
      </c>
      <c r="AE343" s="170">
        <v>1</v>
      </c>
      <c r="AF343" s="169">
        <v>1</v>
      </c>
      <c r="AG343" s="166" t="s">
        <v>3896</v>
      </c>
      <c r="AH343" s="166"/>
      <c r="AI343" s="166"/>
      <c r="AJ343" s="166"/>
      <c r="AK343" s="166"/>
      <c r="AL343" s="166"/>
    </row>
    <row r="344" spans="1:38" x14ac:dyDescent="0.3">
      <c r="A34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4" s="25">
        <f ca="1">SUM((TODAY())-Table2[[#This Row],[PO Date]])</f>
        <v>14</v>
      </c>
      <c r="C344" s="25" t="str">
        <f>Table2[[#This Row],[Trim Trk: ]]</f>
        <v>46245</v>
      </c>
      <c r="D344" s="228" t="str">
        <f>CONCATENATE(Table2[[#This Row],[First Name]]," ",Table2[[#This Row],[Last name]])</f>
        <v>ELI SOCKEY</v>
      </c>
      <c r="E344" s="229" t="str">
        <f>IFERROR(VLOOKUP(Table2[[#This Row],[Rental under Name: ]], 'TPMS-Auto'!C:G,5,0),"RESEARCH!!")</f>
        <v>ESOCKEY</v>
      </c>
      <c r="F344" s="228" t="str">
        <f>IFERROR(VLOOKUP(Table2[[#This Row],[Trim Trk: ]],'TPMS-Auto'!A:C, 3, 0), "Not assigned in TPMS!!")</f>
        <v>ELI SOCKEY</v>
      </c>
      <c r="G344" s="229" t="str">
        <f>IFERROR(VLOOKUP(Table2[[#This Row],[Trim Trk: ]],'TPMS-Auto'!A:G, 7, 0), "Not assigned in TPMS!!")</f>
        <v>ESOCKEY</v>
      </c>
      <c r="H344" s="69" t="str">
        <f>IFERROR(VLOOKUP(Table2[[#This Row],[Trim Trk: ]],'TPMS-Auto'!A:Y, 25, 0), "Not assigned in TPMS!!")</f>
        <v>67059 s 4760rd</v>
      </c>
      <c r="I3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4" s="229" t="str">
        <f>IF(N344=N343, "Yes", "No")</f>
        <v>No</v>
      </c>
      <c r="K344" s="229" t="str">
        <f>IFERROR(VLOOKUP(Table2[[#This Row],[Trim Trk: ]], Enterprise!A:AL, 25, 0),"NotonEnterpriseReporting")</f>
        <v>OPEN</v>
      </c>
      <c r="L34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4" s="229" t="str">
        <f>IF(Table2[[#This Row],[Rental Vendor]]="ENTERPRISE RENT-A-CAR INC.", "Enterprise", IF(Table2[[#This Row],[Rental Vendor]]="ENTERPRISE TOLLS/TOLL CHARGES", "Enterprise", "NotEnterprise"))</f>
        <v>Enterprise</v>
      </c>
      <c r="N344" s="228" t="str">
        <f>LEFT(Table2[[#This Row],[Vehicle Number]],5)</f>
        <v>46245</v>
      </c>
      <c r="O344" s="166" t="s">
        <v>209</v>
      </c>
      <c r="P344" s="166" t="s">
        <v>976</v>
      </c>
      <c r="Q344" s="166" t="s">
        <v>3726</v>
      </c>
      <c r="R344" s="166" t="s">
        <v>3936</v>
      </c>
      <c r="S344" s="166" t="s">
        <v>4114</v>
      </c>
      <c r="T344" s="166" t="s">
        <v>4746</v>
      </c>
      <c r="U344" s="166" t="s">
        <v>978</v>
      </c>
      <c r="V344" s="166" t="s">
        <v>4747</v>
      </c>
      <c r="W344" s="166" t="s">
        <v>2926</v>
      </c>
      <c r="X344" s="167">
        <v>114408101</v>
      </c>
      <c r="Y344" s="167">
        <v>116849446</v>
      </c>
      <c r="Z344" s="168">
        <v>46072</v>
      </c>
      <c r="AA344" s="166" t="s">
        <v>3730</v>
      </c>
      <c r="AB344" s="166" t="s">
        <v>3731</v>
      </c>
      <c r="AC344" s="166" t="s">
        <v>3732</v>
      </c>
      <c r="AD344" s="169">
        <v>1008</v>
      </c>
      <c r="AE344" s="170">
        <v>14</v>
      </c>
      <c r="AF344" s="169">
        <v>72</v>
      </c>
      <c r="AG344" s="166" t="s">
        <v>3854</v>
      </c>
      <c r="AH344" s="166" t="s">
        <v>4748</v>
      </c>
      <c r="AI344" s="166" t="s">
        <v>4749</v>
      </c>
      <c r="AJ344" s="166" t="s">
        <v>4750</v>
      </c>
      <c r="AK344" s="166" t="s">
        <v>983</v>
      </c>
      <c r="AL344" s="166" t="s">
        <v>4751</v>
      </c>
    </row>
    <row r="345" spans="1:38" x14ac:dyDescent="0.3">
      <c r="A34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5" s="25">
        <f ca="1">SUM((TODAY())-Table2[[#This Row],[PO Date]])</f>
        <v>13</v>
      </c>
      <c r="C345" s="25" t="str">
        <f>Table2[[#This Row],[Trim Trk: ]]</f>
        <v>46245</v>
      </c>
      <c r="D345" s="228" t="str">
        <f>CONCATENATE(Table2[[#This Row],[First Name]]," ",Table2[[#This Row],[Last name]])</f>
        <v>ELI SOCKEY</v>
      </c>
      <c r="E345" s="229" t="str">
        <f>IFERROR(VLOOKUP(Table2[[#This Row],[Rental under Name: ]], 'TPMS-Auto'!C:G,5,0),"RESEARCH!!")</f>
        <v>ESOCKEY</v>
      </c>
      <c r="F345" s="228" t="str">
        <f>IFERROR(VLOOKUP(Table2[[#This Row],[Trim Trk: ]],'TPMS-Auto'!A:C, 3, 0), "Not assigned in TPMS!!")</f>
        <v>ELI SOCKEY</v>
      </c>
      <c r="G345" s="229" t="str">
        <f>IFERROR(VLOOKUP(Table2[[#This Row],[Trim Trk: ]],'TPMS-Auto'!A:G, 7, 0), "Not assigned in TPMS!!")</f>
        <v>ESOCKEY</v>
      </c>
      <c r="H345" s="69" t="str">
        <f>IFERROR(VLOOKUP(Table2[[#This Row],[Trim Trk: ]],'TPMS-Auto'!A:Y, 25, 0), "Not assigned in TPMS!!")</f>
        <v>67059 s 4760rd</v>
      </c>
      <c r="I3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5" s="229" t="str">
        <f>IF(N345=N344, "Yes", "No")</f>
        <v>Yes</v>
      </c>
      <c r="K345" s="229" t="str">
        <f>IFERROR(VLOOKUP(Table2[[#This Row],[Trim Trk: ]], Enterprise!A:AL, 25, 0),"NotonEnterpriseReporting")</f>
        <v>OPEN</v>
      </c>
      <c r="L34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5" s="229" t="str">
        <f>IF(Table2[[#This Row],[Rental Vendor]]="ENTERPRISE RENT-A-CAR INC.", "Enterprise", IF(Table2[[#This Row],[Rental Vendor]]="ENTERPRISE TOLLS/TOLL CHARGES", "Enterprise", "NotEnterprise"))</f>
        <v>Enterprise</v>
      </c>
      <c r="N345" s="228" t="str">
        <f>LEFT(Table2[[#This Row],[Vehicle Number]],5)</f>
        <v>46245</v>
      </c>
      <c r="O345" s="166" t="s">
        <v>209</v>
      </c>
      <c r="P345" s="166" t="s">
        <v>976</v>
      </c>
      <c r="Q345" s="166" t="s">
        <v>3726</v>
      </c>
      <c r="R345" s="166" t="s">
        <v>3936</v>
      </c>
      <c r="S345" s="166" t="s">
        <v>4114</v>
      </c>
      <c r="T345" s="166" t="s">
        <v>4746</v>
      </c>
      <c r="U345" s="166" t="s">
        <v>978</v>
      </c>
      <c r="V345" s="166" t="s">
        <v>4747</v>
      </c>
      <c r="W345" s="166" t="s">
        <v>2926</v>
      </c>
      <c r="X345" s="167">
        <v>114408101</v>
      </c>
      <c r="Y345" s="167">
        <v>116875719</v>
      </c>
      <c r="Z345" s="168">
        <v>46073</v>
      </c>
      <c r="AA345" s="166" t="s">
        <v>3894</v>
      </c>
      <c r="AB345" s="166" t="s">
        <v>3895</v>
      </c>
      <c r="AC345" s="166" t="s">
        <v>3732</v>
      </c>
      <c r="AD345" s="169">
        <v>1</v>
      </c>
      <c r="AE345" s="170">
        <v>1</v>
      </c>
      <c r="AF345" s="169">
        <v>1</v>
      </c>
      <c r="AG345" s="166" t="s">
        <v>3896</v>
      </c>
      <c r="AH345" s="166" t="s">
        <v>4748</v>
      </c>
      <c r="AI345" s="166" t="s">
        <v>4749</v>
      </c>
      <c r="AJ345" s="166" t="s">
        <v>4750</v>
      </c>
      <c r="AK345" s="166" t="s">
        <v>983</v>
      </c>
      <c r="AL345" s="166" t="s">
        <v>4751</v>
      </c>
    </row>
    <row r="346" spans="1:38" x14ac:dyDescent="0.3">
      <c r="A34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6" s="25">
        <f ca="1">SUM((TODAY())-Table2[[#This Row],[PO Date]])</f>
        <v>6</v>
      </c>
      <c r="C346" s="25" t="str">
        <f>Table2[[#This Row],[Trim Trk: ]]</f>
        <v>46252</v>
      </c>
      <c r="D346" s="228" t="str">
        <f>CONCATENATE(Table2[[#This Row],[First Name]]," ",Table2[[#This Row],[Last name]])</f>
        <v>GREGORY WEST JR</v>
      </c>
      <c r="E346" s="229" t="str">
        <f>IFERROR(VLOOKUP(Table2[[#This Row],[Rental under Name: ]], 'TPMS-Auto'!C:G,5,0),"RESEARCH!!")</f>
        <v>GWEST</v>
      </c>
      <c r="F346" s="228" t="str">
        <f>IFERROR(VLOOKUP(Table2[[#This Row],[Trim Trk: ]],'TPMS-Auto'!A:C, 3, 0), "Not assigned in TPMS!!")</f>
        <v>GREGORY WEST JR</v>
      </c>
      <c r="G346" s="229" t="str">
        <f>IFERROR(VLOOKUP(Table2[[#This Row],[Trim Trk: ]],'TPMS-Auto'!A:G, 7, 0), "Not assigned in TPMS!!")</f>
        <v>GWEST</v>
      </c>
      <c r="H346" s="69" t="str">
        <f>IFERROR(VLOOKUP(Table2[[#This Row],[Trim Trk: ]],'TPMS-Auto'!A:Y, 25, 0), "Not assigned in TPMS!!")</f>
        <v>113 STALLION CIR</v>
      </c>
      <c r="I3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6" s="229" t="str">
        <f>IF(N346=N345, "Yes", "No")</f>
        <v>No</v>
      </c>
      <c r="K346" s="229" t="str">
        <f>IFERROR(VLOOKUP(Table2[[#This Row],[Trim Trk: ]], Enterprise!A:AL, 25, 0),"NotonEnterpriseReporting")</f>
        <v>NotonEnterpriseReporting</v>
      </c>
      <c r="L34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6" s="229" t="str">
        <f>IF(Table2[[#This Row],[Rental Vendor]]="ENTERPRISE RENT-A-CAR INC.", "Enterprise", IF(Table2[[#This Row],[Rental Vendor]]="ENTERPRISE TOLLS/TOLL CHARGES", "Enterprise", "NotEnterprise"))</f>
        <v>Enterprise</v>
      </c>
      <c r="N346" s="228" t="str">
        <f>LEFT(Table2[[#This Row],[Vehicle Number]],5)</f>
        <v>46252</v>
      </c>
      <c r="O346" s="166" t="s">
        <v>209</v>
      </c>
      <c r="P346" s="166" t="s">
        <v>14578</v>
      </c>
      <c r="Q346" s="166" t="s">
        <v>3751</v>
      </c>
      <c r="R346" s="166" t="s">
        <v>3752</v>
      </c>
      <c r="S346" s="166" t="s">
        <v>3960</v>
      </c>
      <c r="T346" s="166" t="s">
        <v>14583</v>
      </c>
      <c r="U346" s="166" t="s">
        <v>14582</v>
      </c>
      <c r="V346" s="166" t="s">
        <v>23578</v>
      </c>
      <c r="W346" s="166" t="s">
        <v>3619</v>
      </c>
      <c r="X346" s="167">
        <v>116645597</v>
      </c>
      <c r="Y346" s="167">
        <v>116998260</v>
      </c>
      <c r="Z346" s="168">
        <v>46080</v>
      </c>
      <c r="AA346" s="166" t="s">
        <v>3730</v>
      </c>
      <c r="AB346" s="166" t="s">
        <v>3731</v>
      </c>
      <c r="AC346" s="166" t="s">
        <v>3732</v>
      </c>
      <c r="AD346" s="169">
        <v>0</v>
      </c>
      <c r="AE346" s="170">
        <v>1</v>
      </c>
      <c r="AF346" s="169">
        <v>0</v>
      </c>
      <c r="AG346" s="166" t="s">
        <v>3854</v>
      </c>
      <c r="AH346" s="166"/>
      <c r="AI346" s="166"/>
      <c r="AJ346" s="166"/>
      <c r="AK346" s="166"/>
      <c r="AL346" s="166"/>
    </row>
    <row r="347" spans="1:38" x14ac:dyDescent="0.3">
      <c r="A347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7" s="25">
        <f ca="1">SUM((TODAY())-Table2[[#This Row],[PO Date]])</f>
        <v>15</v>
      </c>
      <c r="C347" s="25" t="str">
        <f>Table2[[#This Row],[Trim Trk: ]]</f>
        <v>46259</v>
      </c>
      <c r="D347" s="228" t="str">
        <f>CONCATENATE(Table2[[#This Row],[First Name]]," ",Table2[[#This Row],[Last name]])</f>
        <v>SERGIO SALINAS</v>
      </c>
      <c r="E347" s="229" t="str">
        <f>IFERROR(VLOOKUP(Table2[[#This Row],[Rental under Name: ]], 'TPMS-Auto'!C:G,5,0),"RESEARCH!!")</f>
        <v>SSALINA</v>
      </c>
      <c r="F347" s="228" t="str">
        <f>IFERROR(VLOOKUP(Table2[[#This Row],[Trim Trk: ]],'TPMS-Auto'!A:C, 3, 0), "Not assigned in TPMS!!")</f>
        <v>SERGIO SALINAS</v>
      </c>
      <c r="G347" s="229" t="str">
        <f>IFERROR(VLOOKUP(Table2[[#This Row],[Trim Trk: ]],'TPMS-Auto'!A:G, 7, 0), "Not assigned in TPMS!!")</f>
        <v>SSALINA</v>
      </c>
      <c r="H347" s="69" t="str">
        <f>IFERROR(VLOOKUP(Table2[[#This Row],[Trim Trk: ]],'TPMS-Auto'!A:Y, 25, 0), "Not assigned in TPMS!!")</f>
        <v>2829 MAPLE DR</v>
      </c>
      <c r="I3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7" s="229" t="str">
        <f>IF(N347=N346, "Yes", "No")</f>
        <v>No</v>
      </c>
      <c r="K347" s="229" t="str">
        <f>IFERROR(VLOOKUP(Table2[[#This Row],[Trim Trk: ]], Enterprise!A:AL, 25, 0),"NotonEnterpriseReporting")</f>
        <v>OPEN</v>
      </c>
      <c r="L34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7" s="229" t="str">
        <f>IF(Table2[[#This Row],[Rental Vendor]]="ENTERPRISE RENT-A-CAR INC.", "Enterprise", IF(Table2[[#This Row],[Rental Vendor]]="ENTERPRISE TOLLS/TOLL CHARGES", "Enterprise", "NotEnterprise"))</f>
        <v>Enterprise</v>
      </c>
      <c r="N347" s="228" t="str">
        <f>LEFT(Table2[[#This Row],[Vehicle Number]],5)</f>
        <v>46259</v>
      </c>
      <c r="O347" s="166" t="s">
        <v>209</v>
      </c>
      <c r="P347" s="166" t="s">
        <v>3521</v>
      </c>
      <c r="Q347" s="166" t="s">
        <v>3726</v>
      </c>
      <c r="R347" s="166" t="s">
        <v>3897</v>
      </c>
      <c r="S347" s="166" t="s">
        <v>4752</v>
      </c>
      <c r="T347" s="166" t="s">
        <v>2774</v>
      </c>
      <c r="U347" s="166" t="s">
        <v>3523</v>
      </c>
      <c r="V347" s="166" t="s">
        <v>485</v>
      </c>
      <c r="W347" s="166" t="s">
        <v>279</v>
      </c>
      <c r="X347" s="167">
        <v>116424582</v>
      </c>
      <c r="Y347" s="167">
        <v>116781645</v>
      </c>
      <c r="Z347" s="168">
        <v>46071</v>
      </c>
      <c r="AA347" s="166" t="s">
        <v>3730</v>
      </c>
      <c r="AB347" s="166" t="s">
        <v>3731</v>
      </c>
      <c r="AC347" s="166" t="s">
        <v>3732</v>
      </c>
      <c r="AD347" s="169">
        <v>180</v>
      </c>
      <c r="AE347" s="170">
        <v>3</v>
      </c>
      <c r="AF347" s="169">
        <v>60</v>
      </c>
      <c r="AG347" s="166" t="s">
        <v>3854</v>
      </c>
      <c r="AH347" s="166" t="s">
        <v>3783</v>
      </c>
      <c r="AI347" s="166" t="s">
        <v>4753</v>
      </c>
      <c r="AJ347" s="166" t="s">
        <v>485</v>
      </c>
      <c r="AK347" s="166" t="s">
        <v>279</v>
      </c>
      <c r="AL347" s="166" t="s">
        <v>4754</v>
      </c>
    </row>
    <row r="348" spans="1:38" x14ac:dyDescent="0.3">
      <c r="A34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8" s="25">
        <f ca="1">SUM((TODAY())-Table2[[#This Row],[PO Date]])</f>
        <v>40</v>
      </c>
      <c r="C348" s="25" t="str">
        <f>Table2[[#This Row],[Trim Trk: ]]</f>
        <v>46261</v>
      </c>
      <c r="D348" s="228" t="str">
        <f>CONCATENATE(Table2[[#This Row],[First Name]]," ",Table2[[#This Row],[Last name]])</f>
        <v>GEORGE PADILLA</v>
      </c>
      <c r="E348" s="229" t="str">
        <f>IFERROR(VLOOKUP(Table2[[#This Row],[Rental under Name: ]], 'TPMS-Auto'!C:G,5,0),"RESEARCH!!")</f>
        <v>GPADIL6</v>
      </c>
      <c r="F348" s="228" t="str">
        <f>IFERROR(VLOOKUP(Table2[[#This Row],[Trim Trk: ]],'TPMS-Auto'!A:C, 3, 0), "Not assigned in TPMS!!")</f>
        <v>GEORGE PADILLA</v>
      </c>
      <c r="G348" s="229" t="str">
        <f>IFERROR(VLOOKUP(Table2[[#This Row],[Trim Trk: ]],'TPMS-Auto'!A:G, 7, 0), "Not assigned in TPMS!!")</f>
        <v>GPADIL6</v>
      </c>
      <c r="H348" s="69" t="str">
        <f>IFERROR(VLOOKUP(Table2[[#This Row],[Trim Trk: ]],'TPMS-Auto'!A:Y, 25, 0), "Not assigned in TPMS!!")</f>
        <v>10930 indigo creek</v>
      </c>
      <c r="I3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8" s="229" t="str">
        <f>IF(N348=N347, "Yes", "No")</f>
        <v>No</v>
      </c>
      <c r="K348" s="229" t="str">
        <f>IFERROR(VLOOKUP(Table2[[#This Row],[Trim Trk: ]], Enterprise!A:AL, 25, 0),"NotonEnterpriseReporting")</f>
        <v>NotonEnterpriseReporting</v>
      </c>
      <c r="L34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8" s="229" t="str">
        <f>IF(Table2[[#This Row],[Rental Vendor]]="ENTERPRISE RENT-A-CAR INC.", "Enterprise", IF(Table2[[#This Row],[Rental Vendor]]="ENTERPRISE TOLLS/TOLL CHARGES", "Enterprise", "NotEnterprise"))</f>
        <v>Enterprise</v>
      </c>
      <c r="N348" s="228" t="str">
        <f>LEFT(Table2[[#This Row],[Vehicle Number]],5)</f>
        <v>46261</v>
      </c>
      <c r="O348" s="166" t="s">
        <v>209</v>
      </c>
      <c r="P348" s="166" t="s">
        <v>984</v>
      </c>
      <c r="Q348" s="166" t="s">
        <v>3751</v>
      </c>
      <c r="R348" s="166" t="s">
        <v>3727</v>
      </c>
      <c r="S348" s="166" t="s">
        <v>4066</v>
      </c>
      <c r="T348" s="166" t="s">
        <v>4755</v>
      </c>
      <c r="U348" s="166" t="s">
        <v>988</v>
      </c>
      <c r="V348" s="166" t="s">
        <v>335</v>
      </c>
      <c r="W348" s="166" t="s">
        <v>279</v>
      </c>
      <c r="X348" s="167">
        <v>115877763</v>
      </c>
      <c r="Y348" s="167">
        <v>116220693</v>
      </c>
      <c r="Z348" s="168">
        <v>46046</v>
      </c>
      <c r="AA348" s="166" t="s">
        <v>3730</v>
      </c>
      <c r="AB348" s="166" t="s">
        <v>3731</v>
      </c>
      <c r="AC348" s="166" t="s">
        <v>3732</v>
      </c>
      <c r="AD348" s="169">
        <v>1785</v>
      </c>
      <c r="AE348" s="170">
        <v>21</v>
      </c>
      <c r="AF348" s="169">
        <v>85</v>
      </c>
      <c r="AG348" s="166" t="s">
        <v>3854</v>
      </c>
      <c r="AH348" s="166"/>
      <c r="AI348" s="166"/>
      <c r="AJ348" s="166"/>
      <c r="AK348" s="166"/>
      <c r="AL348" s="166"/>
    </row>
    <row r="349" spans="1:38" x14ac:dyDescent="0.3">
      <c r="A34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9" s="25">
        <f ca="1">SUM((TODAY())-Table2[[#This Row],[PO Date]])</f>
        <v>178</v>
      </c>
      <c r="C349" s="25" t="str">
        <f>Table2[[#This Row],[Trim Trk: ]]</f>
        <v>46265</v>
      </c>
      <c r="D349" s="228" t="str">
        <f>CONCATENATE(Table2[[#This Row],[First Name]]," ",Table2[[#This Row],[Last name]])</f>
        <v>AUGUSTINE ALVARADO</v>
      </c>
      <c r="E349" s="229" t="str">
        <f>IFERROR(VLOOKUP(Table2[[#This Row],[Rental under Name: ]], 'TPMS-Auto'!C:G,5,0),"RESEARCH!!")</f>
        <v>AALVARA</v>
      </c>
      <c r="F349" s="228" t="str">
        <f>IFERROR(VLOOKUP(Table2[[#This Row],[Trim Trk: ]],'TPMS-Auto'!A:C, 3, 0), "Not assigned in TPMS!!")</f>
        <v>AUGUSTINE ALVARADO</v>
      </c>
      <c r="G349" s="229" t="str">
        <f>IFERROR(VLOOKUP(Table2[[#This Row],[Trim Trk: ]],'TPMS-Auto'!A:G, 7, 0), "Not assigned in TPMS!!")</f>
        <v>AALVARA</v>
      </c>
      <c r="H349" s="69" t="str">
        <f>IFERROR(VLOOKUP(Table2[[#This Row],[Trim Trk: ]],'TPMS-Auto'!A:Y, 25, 0), "Not assigned in TPMS!!")</f>
        <v>804 NORTH CR 1450</v>
      </c>
      <c r="I3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9" s="229" t="str">
        <f>IF(N349=N348, "Yes", "No")</f>
        <v>No</v>
      </c>
      <c r="K349" s="229" t="str">
        <f>IFERROR(VLOOKUP(Table2[[#This Row],[Trim Trk: ]], Enterprise!A:AL, 25, 0),"NotonEnterpriseReporting")</f>
        <v>NotonEnterpriseReporting</v>
      </c>
      <c r="L34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9" s="229" t="str">
        <f>IF(Table2[[#This Row],[Rental Vendor]]="ENTERPRISE RENT-A-CAR INC.", "Enterprise", IF(Table2[[#This Row],[Rental Vendor]]="ENTERPRISE TOLLS/TOLL CHARGES", "Enterprise", "NotEnterprise"))</f>
        <v>Enterprise</v>
      </c>
      <c r="N349" s="228" t="str">
        <f>LEFT(Table2[[#This Row],[Vehicle Number]],5)</f>
        <v>46265</v>
      </c>
      <c r="O349" s="166" t="s">
        <v>209</v>
      </c>
      <c r="P349" s="166" t="s">
        <v>1793</v>
      </c>
      <c r="Q349" s="166" t="s">
        <v>3726</v>
      </c>
      <c r="R349" s="166" t="s">
        <v>3897</v>
      </c>
      <c r="S349" s="166" t="s">
        <v>4756</v>
      </c>
      <c r="T349" s="166" t="s">
        <v>4757</v>
      </c>
      <c r="U349" s="166" t="s">
        <v>1795</v>
      </c>
      <c r="V349" s="166" t="s">
        <v>1799</v>
      </c>
      <c r="W349" s="166" t="s">
        <v>279</v>
      </c>
      <c r="X349" s="167">
        <v>113571854</v>
      </c>
      <c r="Y349" s="167">
        <v>113877343</v>
      </c>
      <c r="Z349" s="168">
        <v>45908</v>
      </c>
      <c r="AA349" s="166" t="s">
        <v>3730</v>
      </c>
      <c r="AB349" s="166" t="s">
        <v>3731</v>
      </c>
      <c r="AC349" s="166" t="s">
        <v>3732</v>
      </c>
      <c r="AD349" s="169">
        <v>259.74</v>
      </c>
      <c r="AE349" s="170">
        <v>3</v>
      </c>
      <c r="AF349" s="169">
        <v>86.58</v>
      </c>
      <c r="AG349" s="166" t="s">
        <v>3854</v>
      </c>
      <c r="AH349" s="166"/>
      <c r="AI349" s="166"/>
      <c r="AJ349" s="166"/>
      <c r="AK349" s="166"/>
      <c r="AL349" s="166"/>
    </row>
    <row r="350" spans="1:38" x14ac:dyDescent="0.3">
      <c r="A35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0" s="25">
        <f ca="1">SUM((TODAY())-Table2[[#This Row],[PO Date]])</f>
        <v>83</v>
      </c>
      <c r="C350" s="25" t="str">
        <f>Table2[[#This Row],[Trim Trk: ]]</f>
        <v>46265</v>
      </c>
      <c r="D350" s="228" t="str">
        <f>CONCATENATE(Table2[[#This Row],[First Name]]," ",Table2[[#This Row],[Last name]])</f>
        <v>AUGUSTINE ALVARADO</v>
      </c>
      <c r="E350" s="229" t="str">
        <f>IFERROR(VLOOKUP(Table2[[#This Row],[Rental under Name: ]], 'TPMS-Auto'!C:G,5,0),"RESEARCH!!")</f>
        <v>AALVARA</v>
      </c>
      <c r="F350" s="228" t="str">
        <f>IFERROR(VLOOKUP(Table2[[#This Row],[Trim Trk: ]],'TPMS-Auto'!A:C, 3, 0), "Not assigned in TPMS!!")</f>
        <v>AUGUSTINE ALVARADO</v>
      </c>
      <c r="G350" s="229" t="str">
        <f>IFERROR(VLOOKUP(Table2[[#This Row],[Trim Trk: ]],'TPMS-Auto'!A:G, 7, 0), "Not assigned in TPMS!!")</f>
        <v>AALVARA</v>
      </c>
      <c r="H350" s="69" t="str">
        <f>IFERROR(VLOOKUP(Table2[[#This Row],[Trim Trk: ]],'TPMS-Auto'!A:Y, 25, 0), "Not assigned in TPMS!!")</f>
        <v>804 NORTH CR 1450</v>
      </c>
      <c r="I3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0" s="229" t="str">
        <f>IF(N350=N349, "Yes", "No")</f>
        <v>Yes</v>
      </c>
      <c r="K350" s="229" t="str">
        <f>IFERROR(VLOOKUP(Table2[[#This Row],[Trim Trk: ]], Enterprise!A:AL, 25, 0),"NotonEnterpriseReporting")</f>
        <v>NotonEnterpriseReporting</v>
      </c>
      <c r="L35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0" s="229" t="str">
        <f>IF(Table2[[#This Row],[Rental Vendor]]="ENTERPRISE RENT-A-CAR INC.", "Enterprise", IF(Table2[[#This Row],[Rental Vendor]]="ENTERPRISE TOLLS/TOLL CHARGES", "Enterprise", "NotEnterprise"))</f>
        <v>Enterprise</v>
      </c>
      <c r="N350" s="228" t="str">
        <f>LEFT(Table2[[#This Row],[Vehicle Number]],5)</f>
        <v>46265</v>
      </c>
      <c r="O350" s="166" t="s">
        <v>209</v>
      </c>
      <c r="P350" s="166" t="s">
        <v>1793</v>
      </c>
      <c r="Q350" s="166" t="s">
        <v>3726</v>
      </c>
      <c r="R350" s="166" t="s">
        <v>3897</v>
      </c>
      <c r="S350" s="166" t="s">
        <v>4756</v>
      </c>
      <c r="T350" s="166" t="s">
        <v>4757</v>
      </c>
      <c r="U350" s="166" t="s">
        <v>1795</v>
      </c>
      <c r="V350" s="166" t="s">
        <v>1799</v>
      </c>
      <c r="W350" s="166" t="s">
        <v>279</v>
      </c>
      <c r="X350" s="167">
        <v>115270608</v>
      </c>
      <c r="Y350" s="167">
        <v>115602804</v>
      </c>
      <c r="Z350" s="168">
        <v>46003</v>
      </c>
      <c r="AA350" s="166" t="s">
        <v>3730</v>
      </c>
      <c r="AB350" s="166" t="s">
        <v>3731</v>
      </c>
      <c r="AC350" s="166" t="s">
        <v>3732</v>
      </c>
      <c r="AD350" s="169">
        <v>481.25</v>
      </c>
      <c r="AE350" s="170">
        <v>7</v>
      </c>
      <c r="AF350" s="169">
        <v>68.75</v>
      </c>
      <c r="AG350" s="166" t="s">
        <v>3854</v>
      </c>
      <c r="AH350" s="166"/>
      <c r="AI350" s="166"/>
      <c r="AJ350" s="166"/>
      <c r="AK350" s="166"/>
      <c r="AL350" s="166"/>
    </row>
    <row r="351" spans="1:38" x14ac:dyDescent="0.3">
      <c r="A35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1" s="25">
        <f ca="1">SUM((TODAY())-Table2[[#This Row],[PO Date]])</f>
        <v>20</v>
      </c>
      <c r="C351" s="25" t="str">
        <f>Table2[[#This Row],[Trim Trk: ]]</f>
        <v>46280</v>
      </c>
      <c r="D351" s="228" t="str">
        <f>CONCATENATE(Table2[[#This Row],[First Name]]," ",Table2[[#This Row],[Last name]])</f>
        <v>FRANK YANEZ</v>
      </c>
      <c r="E351" s="229" t="str">
        <f>IFERROR(VLOOKUP(Table2[[#This Row],[Rental under Name: ]], 'TPMS-Auto'!C:G,5,0),"RESEARCH!!")</f>
        <v>FYANEZ0</v>
      </c>
      <c r="F351" s="228" t="str">
        <f>IFERROR(VLOOKUP(Table2[[#This Row],[Trim Trk: ]],'TPMS-Auto'!A:C, 3, 0), "Not assigned in TPMS!!")</f>
        <v>FRANK YANEZ</v>
      </c>
      <c r="G351" s="229" t="str">
        <f>IFERROR(VLOOKUP(Table2[[#This Row],[Trim Trk: ]],'TPMS-Auto'!A:G, 7, 0), "Not assigned in TPMS!!")</f>
        <v>FYANEZ0</v>
      </c>
      <c r="H351" s="69" t="str">
        <f>IFERROR(VLOOKUP(Table2[[#This Row],[Trim Trk: ]],'TPMS-Auto'!A:Y, 25, 0), "Not assigned in TPMS!!")</f>
        <v>2080 BUCKLEY</v>
      </c>
      <c r="I3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1" s="229" t="str">
        <f>IF(N351=N350, "Yes", "No")</f>
        <v>No</v>
      </c>
      <c r="K351" s="229" t="str">
        <f>IFERROR(VLOOKUP(Table2[[#This Row],[Trim Trk: ]], Enterprise!A:AL, 25, 0),"NotonEnterpriseReporting")</f>
        <v>NotonEnterpriseReporting</v>
      </c>
      <c r="L35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1" s="229" t="str">
        <f>IF(Table2[[#This Row],[Rental Vendor]]="ENTERPRISE RENT-A-CAR INC.", "Enterprise", IF(Table2[[#This Row],[Rental Vendor]]="ENTERPRISE TOLLS/TOLL CHARGES", "Enterprise", "NotEnterprise"))</f>
        <v>Enterprise</v>
      </c>
      <c r="N351" s="228" t="str">
        <f>LEFT(Table2[[#This Row],[Vehicle Number]],5)</f>
        <v>46280</v>
      </c>
      <c r="O351" s="166" t="s">
        <v>209</v>
      </c>
      <c r="P351" s="166" t="s">
        <v>1003</v>
      </c>
      <c r="Q351" s="166" t="s">
        <v>3726</v>
      </c>
      <c r="R351" s="166" t="s">
        <v>3727</v>
      </c>
      <c r="S351" s="166" t="s">
        <v>4758</v>
      </c>
      <c r="T351" s="166" t="s">
        <v>4759</v>
      </c>
      <c r="U351" s="166" t="s">
        <v>1005</v>
      </c>
      <c r="V351" s="166" t="s">
        <v>1009</v>
      </c>
      <c r="W351" s="166" t="s">
        <v>279</v>
      </c>
      <c r="X351" s="167">
        <v>113545552</v>
      </c>
      <c r="Y351" s="167">
        <v>116716538</v>
      </c>
      <c r="Z351" s="168">
        <v>46066</v>
      </c>
      <c r="AA351" s="166" t="s">
        <v>3894</v>
      </c>
      <c r="AB351" s="166" t="s">
        <v>3895</v>
      </c>
      <c r="AC351" s="166" t="s">
        <v>3732</v>
      </c>
      <c r="AD351" s="169">
        <v>1</v>
      </c>
      <c r="AE351" s="170">
        <v>1</v>
      </c>
      <c r="AF351" s="169">
        <v>1</v>
      </c>
      <c r="AG351" s="166" t="s">
        <v>3896</v>
      </c>
      <c r="AH351" s="166"/>
      <c r="AI351" s="166"/>
      <c r="AJ351" s="166"/>
      <c r="AK351" s="166"/>
      <c r="AL351" s="166"/>
    </row>
    <row r="352" spans="1:38" x14ac:dyDescent="0.3">
      <c r="A35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2" s="25">
        <f ca="1">SUM((TODAY())-Table2[[#This Row],[PO Date]])</f>
        <v>14</v>
      </c>
      <c r="C352" s="25" t="str">
        <f>Table2[[#This Row],[Trim Trk: ]]</f>
        <v>46280</v>
      </c>
      <c r="D352" s="228" t="str">
        <f>CONCATENATE(Table2[[#This Row],[First Name]]," ",Table2[[#This Row],[Last name]])</f>
        <v>FRANK YANEZ</v>
      </c>
      <c r="E352" s="229" t="str">
        <f>IFERROR(VLOOKUP(Table2[[#This Row],[Rental under Name: ]], 'TPMS-Auto'!C:G,5,0),"RESEARCH!!")</f>
        <v>FYANEZ0</v>
      </c>
      <c r="F352" s="228" t="str">
        <f>IFERROR(VLOOKUP(Table2[[#This Row],[Trim Trk: ]],'TPMS-Auto'!A:C, 3, 0), "Not assigned in TPMS!!")</f>
        <v>FRANK YANEZ</v>
      </c>
      <c r="G352" s="229" t="str">
        <f>IFERROR(VLOOKUP(Table2[[#This Row],[Trim Trk: ]],'TPMS-Auto'!A:G, 7, 0), "Not assigned in TPMS!!")</f>
        <v>FYANEZ0</v>
      </c>
      <c r="H352" s="69" t="str">
        <f>IFERROR(VLOOKUP(Table2[[#This Row],[Trim Trk: ]],'TPMS-Auto'!A:Y, 25, 0), "Not assigned in TPMS!!")</f>
        <v>2080 BUCKLEY</v>
      </c>
      <c r="I3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2" s="229" t="str">
        <f>IF(N352=N351, "Yes", "No")</f>
        <v>Yes</v>
      </c>
      <c r="K352" s="229" t="str">
        <f>IFERROR(VLOOKUP(Table2[[#This Row],[Trim Trk: ]], Enterprise!A:AL, 25, 0),"NotonEnterpriseReporting")</f>
        <v>NotonEnterpriseReporting</v>
      </c>
      <c r="L35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2" s="229" t="str">
        <f>IF(Table2[[#This Row],[Rental Vendor]]="ENTERPRISE RENT-A-CAR INC.", "Enterprise", IF(Table2[[#This Row],[Rental Vendor]]="ENTERPRISE TOLLS/TOLL CHARGES", "Enterprise", "NotEnterprise"))</f>
        <v>Enterprise</v>
      </c>
      <c r="N352" s="228" t="str">
        <f>LEFT(Table2[[#This Row],[Vehicle Number]],5)</f>
        <v>46280</v>
      </c>
      <c r="O352" s="166" t="s">
        <v>209</v>
      </c>
      <c r="P352" s="166" t="s">
        <v>1003</v>
      </c>
      <c r="Q352" s="166" t="s">
        <v>3726</v>
      </c>
      <c r="R352" s="166" t="s">
        <v>3727</v>
      </c>
      <c r="S352" s="166" t="s">
        <v>4758</v>
      </c>
      <c r="T352" s="166" t="s">
        <v>4759</v>
      </c>
      <c r="U352" s="166" t="s">
        <v>1005</v>
      </c>
      <c r="V352" s="166" t="s">
        <v>1009</v>
      </c>
      <c r="W352" s="166" t="s">
        <v>279</v>
      </c>
      <c r="X352" s="167">
        <v>116500930</v>
      </c>
      <c r="Y352" s="167">
        <v>116850994</v>
      </c>
      <c r="Z352" s="168">
        <v>46072</v>
      </c>
      <c r="AA352" s="166" t="s">
        <v>3730</v>
      </c>
      <c r="AB352" s="166" t="s">
        <v>3731</v>
      </c>
      <c r="AC352" s="166" t="s">
        <v>3732</v>
      </c>
      <c r="AD352" s="169">
        <v>980</v>
      </c>
      <c r="AE352" s="170">
        <v>14</v>
      </c>
      <c r="AF352" s="169">
        <v>70</v>
      </c>
      <c r="AG352" s="166" t="s">
        <v>3854</v>
      </c>
      <c r="AH352" s="166"/>
      <c r="AI352" s="166"/>
      <c r="AJ352" s="166"/>
      <c r="AK352" s="166"/>
      <c r="AL352" s="166"/>
    </row>
    <row r="353" spans="1:38" x14ac:dyDescent="0.3">
      <c r="A35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3" s="25">
        <f ca="1">SUM((TODAY())-Table2[[#This Row],[PO Date]])</f>
        <v>51</v>
      </c>
      <c r="C353" s="25" t="str">
        <f>Table2[[#This Row],[Trim Trk: ]]</f>
        <v>46299</v>
      </c>
      <c r="D353" s="228" t="str">
        <f>CONCATENATE(Table2[[#This Row],[First Name]]," ",Table2[[#This Row],[Last name]])</f>
        <v>MARK CARRICO</v>
      </c>
      <c r="E353" s="229" t="str">
        <f>IFERROR(VLOOKUP(Table2[[#This Row],[Rental under Name: ]], 'TPMS-Auto'!C:G,5,0),"RESEARCH!!")</f>
        <v>MCARRI1</v>
      </c>
      <c r="F353" s="228" t="str">
        <f>IFERROR(VLOOKUP(Table2[[#This Row],[Trim Trk: ]],'TPMS-Auto'!A:C, 3, 0), "Not assigned in TPMS!!")</f>
        <v>MARK CARRICO</v>
      </c>
      <c r="G353" s="229" t="str">
        <f>IFERROR(VLOOKUP(Table2[[#This Row],[Trim Trk: ]],'TPMS-Auto'!A:G, 7, 0), "Not assigned in TPMS!!")</f>
        <v>MCARRI1</v>
      </c>
      <c r="H353" s="69" t="str">
        <f>IFERROR(VLOOKUP(Table2[[#This Row],[Trim Trk: ]],'TPMS-Auto'!A:Y, 25, 0), "Not assigned in TPMS!!")</f>
        <v>19035 YOUPON HILL COURT</v>
      </c>
      <c r="I3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3" s="229" t="str">
        <f>IF(N353=N352, "Yes", "No")</f>
        <v>No</v>
      </c>
      <c r="K353" s="229" t="str">
        <f>IFERROR(VLOOKUP(Table2[[#This Row],[Trim Trk: ]], Enterprise!A:AL, 25, 0),"NotonEnterpriseReporting")</f>
        <v>NotonEnterpriseReporting</v>
      </c>
      <c r="L35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3" s="229" t="str">
        <f>IF(Table2[[#This Row],[Rental Vendor]]="ENTERPRISE RENT-A-CAR INC.", "Enterprise", IF(Table2[[#This Row],[Rental Vendor]]="ENTERPRISE TOLLS/TOLL CHARGES", "Enterprise", "NotEnterprise"))</f>
        <v>Enterprise</v>
      </c>
      <c r="N353" s="228" t="str">
        <f>LEFT(Table2[[#This Row],[Vehicle Number]],5)</f>
        <v>46299</v>
      </c>
      <c r="O353" s="166" t="s">
        <v>209</v>
      </c>
      <c r="P353" s="166" t="s">
        <v>4760</v>
      </c>
      <c r="Q353" s="166" t="s">
        <v>3726</v>
      </c>
      <c r="R353" s="166" t="s">
        <v>4135</v>
      </c>
      <c r="S353" s="166" t="s">
        <v>4207</v>
      </c>
      <c r="T353" s="166" t="s">
        <v>4761</v>
      </c>
      <c r="U353" s="166" t="s">
        <v>4762</v>
      </c>
      <c r="V353" s="166" t="s">
        <v>1032</v>
      </c>
      <c r="W353" s="166" t="s">
        <v>279</v>
      </c>
      <c r="X353" s="167">
        <v>112223889</v>
      </c>
      <c r="Y353" s="167">
        <v>116025323</v>
      </c>
      <c r="Z353" s="168">
        <v>46035</v>
      </c>
      <c r="AA353" s="166" t="s">
        <v>3894</v>
      </c>
      <c r="AB353" s="166" t="s">
        <v>3895</v>
      </c>
      <c r="AC353" s="166" t="s">
        <v>3732</v>
      </c>
      <c r="AD353" s="169">
        <v>1</v>
      </c>
      <c r="AE353" s="170">
        <v>1</v>
      </c>
      <c r="AF353" s="169">
        <v>1</v>
      </c>
      <c r="AG353" s="166" t="s">
        <v>3896</v>
      </c>
      <c r="AH353" s="166" t="s">
        <v>3903</v>
      </c>
      <c r="AI353" s="166" t="s">
        <v>4763</v>
      </c>
      <c r="AJ353" s="166" t="s">
        <v>1032</v>
      </c>
      <c r="AK353" s="166" t="s">
        <v>279</v>
      </c>
      <c r="AL353" s="166" t="s">
        <v>4764</v>
      </c>
    </row>
    <row r="354" spans="1:38" x14ac:dyDescent="0.3">
      <c r="A35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4" s="25">
        <f ca="1">SUM((TODAY())-Table2[[#This Row],[PO Date]])</f>
        <v>48</v>
      </c>
      <c r="C354" s="25" t="str">
        <f>Table2[[#This Row],[Trim Trk: ]]</f>
        <v>46299</v>
      </c>
      <c r="D354" s="228" t="str">
        <f>CONCATENATE(Table2[[#This Row],[First Name]]," ",Table2[[#This Row],[Last name]])</f>
        <v>MARK CARRICO</v>
      </c>
      <c r="E354" s="229" t="str">
        <f>IFERROR(VLOOKUP(Table2[[#This Row],[Rental under Name: ]], 'TPMS-Auto'!C:G,5,0),"RESEARCH!!")</f>
        <v>MCARRI1</v>
      </c>
      <c r="F354" s="228" t="str">
        <f>IFERROR(VLOOKUP(Table2[[#This Row],[Trim Trk: ]],'TPMS-Auto'!A:C, 3, 0), "Not assigned in TPMS!!")</f>
        <v>MARK CARRICO</v>
      </c>
      <c r="G354" s="229" t="str">
        <f>IFERROR(VLOOKUP(Table2[[#This Row],[Trim Trk: ]],'TPMS-Auto'!A:G, 7, 0), "Not assigned in TPMS!!")</f>
        <v>MCARRI1</v>
      </c>
      <c r="H354" s="69" t="str">
        <f>IFERROR(VLOOKUP(Table2[[#This Row],[Trim Trk: ]],'TPMS-Auto'!A:Y, 25, 0), "Not assigned in TPMS!!")</f>
        <v>19035 YOUPON HILL COURT</v>
      </c>
      <c r="I3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4" s="229" t="str">
        <f>IF(N354=N353, "Yes", "No")</f>
        <v>Yes</v>
      </c>
      <c r="K354" s="229" t="str">
        <f>IFERROR(VLOOKUP(Table2[[#This Row],[Trim Trk: ]], Enterprise!A:AL, 25, 0),"NotonEnterpriseReporting")</f>
        <v>NotonEnterpriseReporting</v>
      </c>
      <c r="L35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4" s="229" t="str">
        <f>IF(Table2[[#This Row],[Rental Vendor]]="ENTERPRISE RENT-A-CAR INC.", "Enterprise", IF(Table2[[#This Row],[Rental Vendor]]="ENTERPRISE TOLLS/TOLL CHARGES", "Enterprise", "NotEnterprise"))</f>
        <v>Enterprise</v>
      </c>
      <c r="N354" s="228" t="str">
        <f>LEFT(Table2[[#This Row],[Vehicle Number]],5)</f>
        <v>46299</v>
      </c>
      <c r="O354" s="166" t="s">
        <v>209</v>
      </c>
      <c r="P354" s="166" t="s">
        <v>4760</v>
      </c>
      <c r="Q354" s="166" t="s">
        <v>3726</v>
      </c>
      <c r="R354" s="166" t="s">
        <v>4135</v>
      </c>
      <c r="S354" s="166" t="s">
        <v>4207</v>
      </c>
      <c r="T354" s="166" t="s">
        <v>4761</v>
      </c>
      <c r="U354" s="166" t="s">
        <v>4762</v>
      </c>
      <c r="V354" s="166" t="s">
        <v>1032</v>
      </c>
      <c r="W354" s="166" t="s">
        <v>279</v>
      </c>
      <c r="X354" s="167">
        <v>112223889</v>
      </c>
      <c r="Y354" s="167">
        <v>116094138</v>
      </c>
      <c r="Z354" s="168">
        <v>46038</v>
      </c>
      <c r="AA354" s="166" t="s">
        <v>3894</v>
      </c>
      <c r="AB354" s="166" t="s">
        <v>3895</v>
      </c>
      <c r="AC354" s="166" t="s">
        <v>3732</v>
      </c>
      <c r="AD354" s="169">
        <v>1</v>
      </c>
      <c r="AE354" s="170">
        <v>1</v>
      </c>
      <c r="AF354" s="169">
        <v>1</v>
      </c>
      <c r="AG354" s="166" t="s">
        <v>3896</v>
      </c>
      <c r="AH354" s="166" t="s">
        <v>3903</v>
      </c>
      <c r="AI354" s="166" t="s">
        <v>4763</v>
      </c>
      <c r="AJ354" s="166" t="s">
        <v>1032</v>
      </c>
      <c r="AK354" s="166" t="s">
        <v>279</v>
      </c>
      <c r="AL354" s="166" t="s">
        <v>4764</v>
      </c>
    </row>
    <row r="355" spans="1:38" x14ac:dyDescent="0.3">
      <c r="A35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55" s="25">
        <f ca="1">SUM((TODAY())-Table2[[#This Row],[PO Date]])</f>
        <v>22</v>
      </c>
      <c r="C355" s="25" t="str">
        <f>Table2[[#This Row],[Trim Trk: ]]</f>
        <v>46299</v>
      </c>
      <c r="D355" s="228" t="str">
        <f>CONCATENATE(Table2[[#This Row],[First Name]]," ",Table2[[#This Row],[Last name]])</f>
        <v>MARK CARRICO</v>
      </c>
      <c r="E355" s="229" t="str">
        <f>IFERROR(VLOOKUP(Table2[[#This Row],[Rental under Name: ]], 'TPMS-Auto'!C:G,5,0),"RESEARCH!!")</f>
        <v>MCARRI1</v>
      </c>
      <c r="F355" s="228" t="str">
        <f>IFERROR(VLOOKUP(Table2[[#This Row],[Trim Trk: ]],'TPMS-Auto'!A:C, 3, 0), "Not assigned in TPMS!!")</f>
        <v>MARK CARRICO</v>
      </c>
      <c r="G355" s="229" t="str">
        <f>IFERROR(VLOOKUP(Table2[[#This Row],[Trim Trk: ]],'TPMS-Auto'!A:G, 7, 0), "Not assigned in TPMS!!")</f>
        <v>MCARRI1</v>
      </c>
      <c r="H355" s="69" t="str">
        <f>IFERROR(VLOOKUP(Table2[[#This Row],[Trim Trk: ]],'TPMS-Auto'!A:Y, 25, 0), "Not assigned in TPMS!!")</f>
        <v>19035 YOUPON HILL COURT</v>
      </c>
      <c r="I3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5" s="229" t="str">
        <f>IF(N355=N354, "Yes", "No")</f>
        <v>Yes</v>
      </c>
      <c r="K355" s="229" t="str">
        <f>IFERROR(VLOOKUP(Table2[[#This Row],[Trim Trk: ]], Enterprise!A:AL, 25, 0),"NotonEnterpriseReporting")</f>
        <v>NotonEnterpriseReporting</v>
      </c>
      <c r="L35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5" s="229" t="str">
        <f>IF(Table2[[#This Row],[Rental Vendor]]="ENTERPRISE RENT-A-CAR INC.", "Enterprise", IF(Table2[[#This Row],[Rental Vendor]]="ENTERPRISE TOLLS/TOLL CHARGES", "Enterprise", "NotEnterprise"))</f>
        <v>Enterprise</v>
      </c>
      <c r="N355" s="228" t="str">
        <f>LEFT(Table2[[#This Row],[Vehicle Number]],5)</f>
        <v>46299</v>
      </c>
      <c r="O355" s="166" t="s">
        <v>209</v>
      </c>
      <c r="P355" s="166" t="s">
        <v>4760</v>
      </c>
      <c r="Q355" s="166" t="s">
        <v>3726</v>
      </c>
      <c r="R355" s="166" t="s">
        <v>4135</v>
      </c>
      <c r="S355" s="166" t="s">
        <v>4207</v>
      </c>
      <c r="T355" s="166" t="s">
        <v>4761</v>
      </c>
      <c r="U355" s="166" t="s">
        <v>4762</v>
      </c>
      <c r="V355" s="166" t="s">
        <v>1032</v>
      </c>
      <c r="W355" s="166" t="s">
        <v>279</v>
      </c>
      <c r="X355" s="167">
        <v>112223889</v>
      </c>
      <c r="Y355" s="167">
        <v>116675684</v>
      </c>
      <c r="Z355" s="168">
        <v>46064</v>
      </c>
      <c r="AA355" s="166" t="s">
        <v>3894</v>
      </c>
      <c r="AB355" s="166" t="s">
        <v>3895</v>
      </c>
      <c r="AC355" s="166" t="s">
        <v>3732</v>
      </c>
      <c r="AD355" s="169">
        <v>1</v>
      </c>
      <c r="AE355" s="170">
        <v>1</v>
      </c>
      <c r="AF355" s="169">
        <v>1</v>
      </c>
      <c r="AG355" s="166" t="s">
        <v>3896</v>
      </c>
      <c r="AH355" s="166" t="s">
        <v>3903</v>
      </c>
      <c r="AI355" s="166" t="s">
        <v>4763</v>
      </c>
      <c r="AJ355" s="166" t="s">
        <v>1032</v>
      </c>
      <c r="AK355" s="166" t="s">
        <v>279</v>
      </c>
      <c r="AL355" s="166" t="s">
        <v>4764</v>
      </c>
    </row>
    <row r="356" spans="1:38" x14ac:dyDescent="0.3">
      <c r="A3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6" s="25">
        <f ca="1">SUM((TODAY())-Table2[[#This Row],[PO Date]])</f>
        <v>87</v>
      </c>
      <c r="C356" s="25" t="str">
        <f>Table2[[#This Row],[Trim Trk: ]]</f>
        <v>46307</v>
      </c>
      <c r="D356" s="228" t="str">
        <f>CONCATENATE(Table2[[#This Row],[First Name]]," ",Table2[[#This Row],[Last name]])</f>
        <v>SERGIO VEGA</v>
      </c>
      <c r="E356" s="229" t="str">
        <f>IFERROR(VLOOKUP(Table2[[#This Row],[Rental under Name: ]], 'TPMS-Auto'!C:G,5,0),"RESEARCH!!")</f>
        <v>SVEGA3</v>
      </c>
      <c r="F356" s="228" t="str">
        <f>IFERROR(VLOOKUP(Table2[[#This Row],[Trim Trk: ]],'TPMS-Auto'!A:C, 3, 0), "Not assigned in TPMS!!")</f>
        <v>SERGIO VEGA</v>
      </c>
      <c r="G356" s="229" t="str">
        <f>IFERROR(VLOOKUP(Table2[[#This Row],[Trim Trk: ]],'TPMS-Auto'!A:G, 7, 0), "Not assigned in TPMS!!")</f>
        <v>SVEGA3</v>
      </c>
      <c r="H356" s="69" t="str">
        <f>IFERROR(VLOOKUP(Table2[[#This Row],[Trim Trk: ]],'TPMS-Auto'!A:Y, 25, 0), "Not assigned in TPMS!!")</f>
        <v>191 OAKCREST LANE</v>
      </c>
      <c r="I3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6" s="229" t="str">
        <f>IF(N356=N355, "Yes", "No")</f>
        <v>No</v>
      </c>
      <c r="K356" s="229" t="str">
        <f>IFERROR(VLOOKUP(Table2[[#This Row],[Trim Trk: ]], Enterprise!A:AL, 25, 0),"NotonEnterpriseReporting")</f>
        <v>OPEN</v>
      </c>
      <c r="L35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6" s="229" t="str">
        <f>IF(Table2[[#This Row],[Rental Vendor]]="ENTERPRISE RENT-A-CAR INC.", "Enterprise", IF(Table2[[#This Row],[Rental Vendor]]="ENTERPRISE TOLLS/TOLL CHARGES", "Enterprise", "NotEnterprise"))</f>
        <v>Enterprise</v>
      </c>
      <c r="N356" s="228" t="str">
        <f>LEFT(Table2[[#This Row],[Vehicle Number]],5)</f>
        <v>46307</v>
      </c>
      <c r="O356" s="166" t="s">
        <v>209</v>
      </c>
      <c r="P356" s="166" t="s">
        <v>1800</v>
      </c>
      <c r="Q356" s="166" t="s">
        <v>3726</v>
      </c>
      <c r="R356" s="166" t="s">
        <v>4135</v>
      </c>
      <c r="S356" s="166" t="s">
        <v>4752</v>
      </c>
      <c r="T356" s="166" t="s">
        <v>4768</v>
      </c>
      <c r="U356" s="166" t="s">
        <v>1802</v>
      </c>
      <c r="V356" s="166" t="s">
        <v>4769</v>
      </c>
      <c r="W356" s="166" t="s">
        <v>279</v>
      </c>
      <c r="X356" s="167">
        <v>115166911</v>
      </c>
      <c r="Y356" s="167">
        <v>115497069</v>
      </c>
      <c r="Z356" s="168">
        <v>45999</v>
      </c>
      <c r="AA356" s="166" t="s">
        <v>3730</v>
      </c>
      <c r="AB356" s="166" t="s">
        <v>3731</v>
      </c>
      <c r="AC356" s="166" t="s">
        <v>3732</v>
      </c>
      <c r="AD356" s="169">
        <v>1050</v>
      </c>
      <c r="AE356" s="170">
        <v>14</v>
      </c>
      <c r="AF356" s="169">
        <v>75</v>
      </c>
      <c r="AG356" s="166" t="s">
        <v>3854</v>
      </c>
      <c r="AH356" s="166"/>
      <c r="AI356" s="166"/>
      <c r="AJ356" s="166"/>
      <c r="AK356" s="166"/>
      <c r="AL356" s="166"/>
    </row>
    <row r="357" spans="1:38" x14ac:dyDescent="0.3">
      <c r="A35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7" s="25">
        <f ca="1">SUM((TODAY())-Table2[[#This Row],[PO Date]])</f>
        <v>161</v>
      </c>
      <c r="C357" s="25" t="str">
        <f>Table2[[#This Row],[Trim Trk: ]]</f>
        <v>46315</v>
      </c>
      <c r="D357" s="228" t="str">
        <f>CONCATENATE(Table2[[#This Row],[First Name]]," ",Table2[[#This Row],[Last name]])</f>
        <v>ALEXANDER STURNS</v>
      </c>
      <c r="E357" s="229" t="str">
        <f>IFERROR(VLOOKUP(Table2[[#This Row],[Rental under Name: ]], 'TPMS-Auto'!C:G,5,0),"RESEARCH!!")</f>
        <v>ASTURNS</v>
      </c>
      <c r="F357" s="228" t="str">
        <f>IFERROR(VLOOKUP(Table2[[#This Row],[Trim Trk: ]],'TPMS-Auto'!A:C, 3, 0), "Not assigned in TPMS!!")</f>
        <v>ALEXANDER STURNS</v>
      </c>
      <c r="G357" s="229" t="str">
        <f>IFERROR(VLOOKUP(Table2[[#This Row],[Trim Trk: ]],'TPMS-Auto'!A:G, 7, 0), "Not assigned in TPMS!!")</f>
        <v>ASTURNS</v>
      </c>
      <c r="H357" s="69" t="str">
        <f>IFERROR(VLOOKUP(Table2[[#This Row],[Trim Trk: ]],'TPMS-Auto'!A:Y, 25, 0), "Not assigned in TPMS!!")</f>
        <v>3316 REEVES STREET</v>
      </c>
      <c r="I3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7" s="229" t="str">
        <f>IF(N357=N356, "Yes", "No")</f>
        <v>No</v>
      </c>
      <c r="K357" s="229" t="str">
        <f>IFERROR(VLOOKUP(Table2[[#This Row],[Trim Trk: ]], Enterprise!A:AL, 25, 0),"NotonEnterpriseReporting")</f>
        <v>NotonEnterpriseReporting</v>
      </c>
      <c r="L35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7" s="229" t="str">
        <f>IF(Table2[[#This Row],[Rental Vendor]]="ENTERPRISE RENT-A-CAR INC.", "Enterprise", IF(Table2[[#This Row],[Rental Vendor]]="ENTERPRISE TOLLS/TOLL CHARGES", "Enterprise", "NotEnterprise"))</f>
        <v>Enterprise</v>
      </c>
      <c r="N357" s="228" t="str">
        <f>LEFT(Table2[[#This Row],[Vehicle Number]],5)</f>
        <v>46315</v>
      </c>
      <c r="O357" s="166" t="s">
        <v>209</v>
      </c>
      <c r="P357" s="166" t="s">
        <v>4770</v>
      </c>
      <c r="Q357" s="166" t="s">
        <v>3726</v>
      </c>
      <c r="R357" s="166" t="s">
        <v>4135</v>
      </c>
      <c r="S357" s="166" t="s">
        <v>4019</v>
      </c>
      <c r="T357" s="166" t="s">
        <v>4771</v>
      </c>
      <c r="U357" s="166" t="s">
        <v>4772</v>
      </c>
      <c r="V357" s="166" t="s">
        <v>1032</v>
      </c>
      <c r="W357" s="166" t="s">
        <v>279</v>
      </c>
      <c r="X357" s="167">
        <v>112895815</v>
      </c>
      <c r="Y357" s="167">
        <v>114244141</v>
      </c>
      <c r="Z357" s="168">
        <v>45925</v>
      </c>
      <c r="AA357" s="166" t="s">
        <v>3730</v>
      </c>
      <c r="AB357" s="166" t="s">
        <v>3731</v>
      </c>
      <c r="AC357" s="166" t="s">
        <v>3732</v>
      </c>
      <c r="AD357" s="169">
        <v>476</v>
      </c>
      <c r="AE357" s="170">
        <v>7</v>
      </c>
      <c r="AF357" s="169">
        <v>68</v>
      </c>
      <c r="AG357" s="166" t="s">
        <v>3854</v>
      </c>
      <c r="AH357" s="166"/>
      <c r="AI357" s="166"/>
      <c r="AJ357" s="166"/>
      <c r="AK357" s="166"/>
      <c r="AL357" s="166"/>
    </row>
    <row r="358" spans="1:38" x14ac:dyDescent="0.3">
      <c r="A35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8" s="25">
        <f ca="1">SUM((TODAY())-Table2[[#This Row],[PO Date]])</f>
        <v>55</v>
      </c>
      <c r="C358" s="25" t="str">
        <f>Table2[[#This Row],[Trim Trk: ]]</f>
        <v>46315</v>
      </c>
      <c r="D358" s="228" t="str">
        <f>CONCATENATE(Table2[[#This Row],[First Name]]," ",Table2[[#This Row],[Last name]])</f>
        <v>ALEXANDER STURNS</v>
      </c>
      <c r="E358" s="229" t="str">
        <f>IFERROR(VLOOKUP(Table2[[#This Row],[Rental under Name: ]], 'TPMS-Auto'!C:G,5,0),"RESEARCH!!")</f>
        <v>ASTURNS</v>
      </c>
      <c r="F358" s="228" t="str">
        <f>IFERROR(VLOOKUP(Table2[[#This Row],[Trim Trk: ]],'TPMS-Auto'!A:C, 3, 0), "Not assigned in TPMS!!")</f>
        <v>ALEXANDER STURNS</v>
      </c>
      <c r="G358" s="229" t="str">
        <f>IFERROR(VLOOKUP(Table2[[#This Row],[Trim Trk: ]],'TPMS-Auto'!A:G, 7, 0), "Not assigned in TPMS!!")</f>
        <v>ASTURNS</v>
      </c>
      <c r="H358" s="69" t="str">
        <f>IFERROR(VLOOKUP(Table2[[#This Row],[Trim Trk: ]],'TPMS-Auto'!A:Y, 25, 0), "Not assigned in TPMS!!")</f>
        <v>3316 REEVES STREET</v>
      </c>
      <c r="I3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8" s="229" t="str">
        <f>IF(N358=N357, "Yes", "No")</f>
        <v>Yes</v>
      </c>
      <c r="K358" s="229" t="str">
        <f>IFERROR(VLOOKUP(Table2[[#This Row],[Trim Trk: ]], Enterprise!A:AL, 25, 0),"NotonEnterpriseReporting")</f>
        <v>NotonEnterpriseReporting</v>
      </c>
      <c r="L35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8" s="229" t="str">
        <f>IF(Table2[[#This Row],[Rental Vendor]]="ENTERPRISE RENT-A-CAR INC.", "Enterprise", IF(Table2[[#This Row],[Rental Vendor]]="ENTERPRISE TOLLS/TOLL CHARGES", "Enterprise", "NotEnterprise"))</f>
        <v>Enterprise</v>
      </c>
      <c r="N358" s="228" t="str">
        <f>LEFT(Table2[[#This Row],[Vehicle Number]],5)</f>
        <v>46315</v>
      </c>
      <c r="O358" s="166" t="s">
        <v>209</v>
      </c>
      <c r="P358" s="166" t="s">
        <v>4770</v>
      </c>
      <c r="Q358" s="166" t="s">
        <v>3726</v>
      </c>
      <c r="R358" s="166" t="s">
        <v>4135</v>
      </c>
      <c r="S358" s="166" t="s">
        <v>4019</v>
      </c>
      <c r="T358" s="166" t="s">
        <v>4771</v>
      </c>
      <c r="U358" s="166" t="s">
        <v>4772</v>
      </c>
      <c r="V358" s="166" t="s">
        <v>1032</v>
      </c>
      <c r="W358" s="166" t="s">
        <v>279</v>
      </c>
      <c r="X358" s="167">
        <v>112895815</v>
      </c>
      <c r="Y358" s="167">
        <v>115974208</v>
      </c>
      <c r="Z358" s="168">
        <v>46031</v>
      </c>
      <c r="AA358" s="166" t="s">
        <v>3894</v>
      </c>
      <c r="AB358" s="166" t="s">
        <v>3895</v>
      </c>
      <c r="AC358" s="166" t="s">
        <v>3732</v>
      </c>
      <c r="AD358" s="169">
        <v>1</v>
      </c>
      <c r="AE358" s="170">
        <v>1</v>
      </c>
      <c r="AF358" s="169">
        <v>1</v>
      </c>
      <c r="AG358" s="166" t="s">
        <v>3896</v>
      </c>
      <c r="AH358" s="166"/>
      <c r="AI358" s="166"/>
      <c r="AJ358" s="166"/>
      <c r="AK358" s="166"/>
      <c r="AL358" s="166"/>
    </row>
    <row r="359" spans="1:38" x14ac:dyDescent="0.3">
      <c r="A35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9" s="25">
        <f ca="1">SUM((TODAY())-Table2[[#This Row],[PO Date]])</f>
        <v>20</v>
      </c>
      <c r="C359" s="25" t="str">
        <f>Table2[[#This Row],[Trim Trk: ]]</f>
        <v>46315</v>
      </c>
      <c r="D359" s="228" t="str">
        <f>CONCATENATE(Table2[[#This Row],[First Name]]," ",Table2[[#This Row],[Last name]])</f>
        <v>ALEXANDER STURNS</v>
      </c>
      <c r="E359" s="229" t="str">
        <f>IFERROR(VLOOKUP(Table2[[#This Row],[Rental under Name: ]], 'TPMS-Auto'!C:G,5,0),"RESEARCH!!")</f>
        <v>ASTURNS</v>
      </c>
      <c r="F359" s="228" t="str">
        <f>IFERROR(VLOOKUP(Table2[[#This Row],[Trim Trk: ]],'TPMS-Auto'!A:C, 3, 0), "Not assigned in TPMS!!")</f>
        <v>ALEXANDER STURNS</v>
      </c>
      <c r="G359" s="229" t="str">
        <f>IFERROR(VLOOKUP(Table2[[#This Row],[Trim Trk: ]],'TPMS-Auto'!A:G, 7, 0), "Not assigned in TPMS!!")</f>
        <v>ASTURNS</v>
      </c>
      <c r="H359" s="69" t="str">
        <f>IFERROR(VLOOKUP(Table2[[#This Row],[Trim Trk: ]],'TPMS-Auto'!A:Y, 25, 0), "Not assigned in TPMS!!")</f>
        <v>3316 REEVES STREET</v>
      </c>
      <c r="I3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9" s="229" t="str">
        <f>IF(N359=N358, "Yes", "No")</f>
        <v>Yes</v>
      </c>
      <c r="K359" s="229" t="str">
        <f>IFERROR(VLOOKUP(Table2[[#This Row],[Trim Trk: ]], Enterprise!A:AL, 25, 0),"NotonEnterpriseReporting")</f>
        <v>NotonEnterpriseReporting</v>
      </c>
      <c r="L35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9" s="229" t="str">
        <f>IF(Table2[[#This Row],[Rental Vendor]]="ENTERPRISE RENT-A-CAR INC.", "Enterprise", IF(Table2[[#This Row],[Rental Vendor]]="ENTERPRISE TOLLS/TOLL CHARGES", "Enterprise", "NotEnterprise"))</f>
        <v>Enterprise</v>
      </c>
      <c r="N359" s="228" t="str">
        <f>LEFT(Table2[[#This Row],[Vehicle Number]],5)</f>
        <v>46315</v>
      </c>
      <c r="O359" s="166" t="s">
        <v>209</v>
      </c>
      <c r="P359" s="166" t="s">
        <v>4770</v>
      </c>
      <c r="Q359" s="166" t="s">
        <v>3726</v>
      </c>
      <c r="R359" s="166" t="s">
        <v>4135</v>
      </c>
      <c r="S359" s="166" t="s">
        <v>4019</v>
      </c>
      <c r="T359" s="166" t="s">
        <v>4771</v>
      </c>
      <c r="U359" s="166" t="s">
        <v>4772</v>
      </c>
      <c r="V359" s="166" t="s">
        <v>1032</v>
      </c>
      <c r="W359" s="166" t="s">
        <v>279</v>
      </c>
      <c r="X359" s="167">
        <v>112895815</v>
      </c>
      <c r="Y359" s="167">
        <v>116716446</v>
      </c>
      <c r="Z359" s="168">
        <v>46066</v>
      </c>
      <c r="AA359" s="166" t="s">
        <v>3894</v>
      </c>
      <c r="AB359" s="166" t="s">
        <v>3895</v>
      </c>
      <c r="AC359" s="166" t="s">
        <v>3732</v>
      </c>
      <c r="AD359" s="169">
        <v>1</v>
      </c>
      <c r="AE359" s="170">
        <v>1</v>
      </c>
      <c r="AF359" s="169">
        <v>1</v>
      </c>
      <c r="AG359" s="166" t="s">
        <v>3896</v>
      </c>
      <c r="AH359" s="166"/>
      <c r="AI359" s="166"/>
      <c r="AJ359" s="166"/>
      <c r="AK359" s="166"/>
      <c r="AL359" s="166"/>
    </row>
    <row r="360" spans="1:38" x14ac:dyDescent="0.3">
      <c r="A36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0" s="25">
        <f ca="1">SUM((TODAY())-Table2[[#This Row],[PO Date]])</f>
        <v>22</v>
      </c>
      <c r="C360" s="25" t="str">
        <f>Table2[[#This Row],[Trim Trk: ]]</f>
        <v>46329</v>
      </c>
      <c r="D360" s="228" t="str">
        <f>CONCATENATE(Table2[[#This Row],[First Name]]," ",Table2[[#This Row],[Last name]])</f>
        <v>MARK MOGENSEN</v>
      </c>
      <c r="E360" s="229" t="str">
        <f>IFERROR(VLOOKUP(Table2[[#This Row],[Rental under Name: ]], 'TPMS-Auto'!C:G,5,0),"RESEARCH!!")</f>
        <v>MMOGENS</v>
      </c>
      <c r="F360" s="228" t="str">
        <f>IFERROR(VLOOKUP(Table2[[#This Row],[Trim Trk: ]],'TPMS-Auto'!A:C, 3, 0), "Not assigned in TPMS!!")</f>
        <v>MARK MOGENSEN</v>
      </c>
      <c r="G360" s="229" t="str">
        <f>IFERROR(VLOOKUP(Table2[[#This Row],[Trim Trk: ]],'TPMS-Auto'!A:G, 7, 0), "Not assigned in TPMS!!")</f>
        <v>MMOGENS</v>
      </c>
      <c r="H360" s="69" t="str">
        <f>IFERROR(VLOOKUP(Table2[[#This Row],[Trim Trk: ]],'TPMS-Auto'!A:Y, 25, 0), "Not assigned in TPMS!!")</f>
        <v>6611 AMBLER DR</v>
      </c>
      <c r="I3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0" s="229" t="str">
        <f>IF(N360=N359, "Yes", "No")</f>
        <v>No</v>
      </c>
      <c r="K360" s="229" t="str">
        <f>IFERROR(VLOOKUP(Table2[[#This Row],[Trim Trk: ]], Enterprise!A:AL, 25, 0),"NotonEnterpriseReporting")</f>
        <v>NotonEnterpriseReporting</v>
      </c>
      <c r="L36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0" s="229" t="str">
        <f>IF(Table2[[#This Row],[Rental Vendor]]="ENTERPRISE RENT-A-CAR INC.", "Enterprise", IF(Table2[[#This Row],[Rental Vendor]]="ENTERPRISE TOLLS/TOLL CHARGES", "Enterprise", "NotEnterprise"))</f>
        <v>Enterprise</v>
      </c>
      <c r="N360" s="228" t="str">
        <f>LEFT(Table2[[#This Row],[Vehicle Number]],5)</f>
        <v>46329</v>
      </c>
      <c r="O360" s="166" t="s">
        <v>209</v>
      </c>
      <c r="P360" s="166" t="s">
        <v>4773</v>
      </c>
      <c r="Q360" s="166" t="s">
        <v>3726</v>
      </c>
      <c r="R360" s="166" t="s">
        <v>4135</v>
      </c>
      <c r="S360" s="166" t="s">
        <v>4207</v>
      </c>
      <c r="T360" s="166" t="s">
        <v>4774</v>
      </c>
      <c r="U360" s="166" t="s">
        <v>4775</v>
      </c>
      <c r="V360" s="166" t="s">
        <v>4776</v>
      </c>
      <c r="W360" s="166" t="s">
        <v>279</v>
      </c>
      <c r="X360" s="167">
        <v>113339817</v>
      </c>
      <c r="Y360" s="167">
        <v>116675643</v>
      </c>
      <c r="Z360" s="168">
        <v>46064</v>
      </c>
      <c r="AA360" s="166" t="s">
        <v>3894</v>
      </c>
      <c r="AB360" s="166" t="s">
        <v>3895</v>
      </c>
      <c r="AC360" s="166" t="s">
        <v>3732</v>
      </c>
      <c r="AD360" s="169">
        <v>1</v>
      </c>
      <c r="AE360" s="170">
        <v>1</v>
      </c>
      <c r="AF360" s="169">
        <v>1</v>
      </c>
      <c r="AG360" s="166" t="s">
        <v>3896</v>
      </c>
      <c r="AH360" s="166"/>
      <c r="AI360" s="166"/>
      <c r="AJ360" s="166"/>
      <c r="AK360" s="166"/>
      <c r="AL360" s="166"/>
    </row>
    <row r="361" spans="1:38" x14ac:dyDescent="0.3">
      <c r="A36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1" s="25">
        <f ca="1">SUM((TODAY())-Table2[[#This Row],[PO Date]])</f>
        <v>20</v>
      </c>
      <c r="C361" s="25" t="str">
        <f>Table2[[#This Row],[Trim Trk: ]]</f>
        <v>46329</v>
      </c>
      <c r="D361" s="228" t="str">
        <f>CONCATENATE(Table2[[#This Row],[First Name]]," ",Table2[[#This Row],[Last name]])</f>
        <v>MARK MOGENSEN</v>
      </c>
      <c r="E361" s="229" t="str">
        <f>IFERROR(VLOOKUP(Table2[[#This Row],[Rental under Name: ]], 'TPMS-Auto'!C:G,5,0),"RESEARCH!!")</f>
        <v>MMOGENS</v>
      </c>
      <c r="F361" s="228" t="str">
        <f>IFERROR(VLOOKUP(Table2[[#This Row],[Trim Trk: ]],'TPMS-Auto'!A:C, 3, 0), "Not assigned in TPMS!!")</f>
        <v>MARK MOGENSEN</v>
      </c>
      <c r="G361" s="229" t="str">
        <f>IFERROR(VLOOKUP(Table2[[#This Row],[Trim Trk: ]],'TPMS-Auto'!A:G, 7, 0), "Not assigned in TPMS!!")</f>
        <v>MMOGENS</v>
      </c>
      <c r="H361" s="69" t="str">
        <f>IFERROR(VLOOKUP(Table2[[#This Row],[Trim Trk: ]],'TPMS-Auto'!A:Y, 25, 0), "Not assigned in TPMS!!")</f>
        <v>6611 AMBLER DR</v>
      </c>
      <c r="I3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1" s="229" t="str">
        <f>IF(N361=N360, "Yes", "No")</f>
        <v>Yes</v>
      </c>
      <c r="K361" s="229" t="str">
        <f>IFERROR(VLOOKUP(Table2[[#This Row],[Trim Trk: ]], Enterprise!A:AL, 25, 0),"NotonEnterpriseReporting")</f>
        <v>NotonEnterpriseReporting</v>
      </c>
      <c r="L36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1" s="229" t="str">
        <f>IF(Table2[[#This Row],[Rental Vendor]]="ENTERPRISE RENT-A-CAR INC.", "Enterprise", IF(Table2[[#This Row],[Rental Vendor]]="ENTERPRISE TOLLS/TOLL CHARGES", "Enterprise", "NotEnterprise"))</f>
        <v>Enterprise</v>
      </c>
      <c r="N361" s="228" t="str">
        <f>LEFT(Table2[[#This Row],[Vehicle Number]],5)</f>
        <v>46329</v>
      </c>
      <c r="O361" s="166" t="s">
        <v>209</v>
      </c>
      <c r="P361" s="166" t="s">
        <v>4773</v>
      </c>
      <c r="Q361" s="166" t="s">
        <v>3726</v>
      </c>
      <c r="R361" s="166" t="s">
        <v>4135</v>
      </c>
      <c r="S361" s="166" t="s">
        <v>4207</v>
      </c>
      <c r="T361" s="166" t="s">
        <v>4774</v>
      </c>
      <c r="U361" s="166" t="s">
        <v>4775</v>
      </c>
      <c r="V361" s="166" t="s">
        <v>4776</v>
      </c>
      <c r="W361" s="166" t="s">
        <v>279</v>
      </c>
      <c r="X361" s="167">
        <v>113339817</v>
      </c>
      <c r="Y361" s="167">
        <v>116716425</v>
      </c>
      <c r="Z361" s="168">
        <v>46066</v>
      </c>
      <c r="AA361" s="166" t="s">
        <v>3894</v>
      </c>
      <c r="AB361" s="166" t="s">
        <v>3895</v>
      </c>
      <c r="AC361" s="166" t="s">
        <v>3732</v>
      </c>
      <c r="AD361" s="169">
        <v>1</v>
      </c>
      <c r="AE361" s="170">
        <v>1</v>
      </c>
      <c r="AF361" s="169">
        <v>1</v>
      </c>
      <c r="AG361" s="166" t="s">
        <v>3896</v>
      </c>
      <c r="AH361" s="166"/>
      <c r="AI361" s="166"/>
      <c r="AJ361" s="166"/>
      <c r="AK361" s="166"/>
      <c r="AL361" s="166"/>
    </row>
    <row r="362" spans="1:38" x14ac:dyDescent="0.3">
      <c r="A36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2" s="25">
        <f ca="1">SUM((TODAY())-Table2[[#This Row],[PO Date]])</f>
        <v>58</v>
      </c>
      <c r="C362" s="25" t="str">
        <f>Table2[[#This Row],[Trim Trk: ]]</f>
        <v>46330</v>
      </c>
      <c r="D362" s="228" t="str">
        <f>CONCATENATE(Table2[[#This Row],[First Name]]," ",Table2[[#This Row],[Last name]])</f>
        <v>WILLIAM FOSTER</v>
      </c>
      <c r="E362" s="229" t="str">
        <f>IFERROR(VLOOKUP(Table2[[#This Row],[Rental under Name: ]], 'TPMS-Auto'!C:G,5,0),"RESEARCH!!")</f>
        <v>RESEARCH!!</v>
      </c>
      <c r="F362" s="228" t="str">
        <f>IFERROR(VLOOKUP(Table2[[#This Row],[Trim Trk: ]],'TPMS-Auto'!A:C, 3, 0), "Not assigned in TPMS!!")</f>
        <v>Not assigned in TPMS!!</v>
      </c>
      <c r="G362" s="229" t="str">
        <f>IFERROR(VLOOKUP(Table2[[#This Row],[Trim Trk: ]],'TPMS-Auto'!A:G, 7, 0), "Not assigned in TPMS!!")</f>
        <v>Not assigned in TPMS!!</v>
      </c>
      <c r="H362" s="69" t="str">
        <f>IFERROR(VLOOKUP(Table2[[#This Row],[Trim Trk: ]],'TPMS-Auto'!A:Y, 25, 0), "Not assigned in TPMS!!")</f>
        <v>Not assigned in TPMS!!</v>
      </c>
      <c r="I3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2" s="229" t="str">
        <f>IF(N362=N361, "Yes", "No")</f>
        <v>No</v>
      </c>
      <c r="K362" s="229" t="str">
        <f>IFERROR(VLOOKUP(Table2[[#This Row],[Trim Trk: ]], Enterprise!A:AL, 25, 0),"NotonEnterpriseReporting")</f>
        <v>NotonEnterpriseReporting</v>
      </c>
      <c r="L36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2" s="229" t="str">
        <f>IF(Table2[[#This Row],[Rental Vendor]]="ENTERPRISE RENT-A-CAR INC.", "Enterprise", IF(Table2[[#This Row],[Rental Vendor]]="ENTERPRISE TOLLS/TOLL CHARGES", "Enterprise", "NotEnterprise"))</f>
        <v>Enterprise</v>
      </c>
      <c r="N362" s="228" t="str">
        <f>LEFT(Table2[[#This Row],[Vehicle Number]],5)</f>
        <v>46330</v>
      </c>
      <c r="O362" s="166" t="s">
        <v>209</v>
      </c>
      <c r="P362" s="166" t="s">
        <v>4777</v>
      </c>
      <c r="Q362" s="166" t="s">
        <v>3726</v>
      </c>
      <c r="R362" s="166" t="s">
        <v>3897</v>
      </c>
      <c r="S362" s="166" t="s">
        <v>4034</v>
      </c>
      <c r="T362" s="166" t="s">
        <v>4778</v>
      </c>
      <c r="U362" s="166" t="s">
        <v>4779</v>
      </c>
      <c r="V362" s="166" t="s">
        <v>4780</v>
      </c>
      <c r="W362" s="166" t="s">
        <v>279</v>
      </c>
      <c r="X362" s="167">
        <v>115533454</v>
      </c>
      <c r="Y362" s="167">
        <v>115892862</v>
      </c>
      <c r="Z362" s="168">
        <v>46028</v>
      </c>
      <c r="AA362" s="166" t="s">
        <v>3763</v>
      </c>
      <c r="AB362" s="166" t="s">
        <v>3764</v>
      </c>
      <c r="AC362" s="166" t="s">
        <v>3732</v>
      </c>
      <c r="AD362" s="169">
        <v>2250</v>
      </c>
      <c r="AE362" s="170">
        <v>30</v>
      </c>
      <c r="AF362" s="169">
        <v>75</v>
      </c>
      <c r="AG362" s="166" t="s">
        <v>3854</v>
      </c>
      <c r="AH362" s="166"/>
      <c r="AI362" s="166"/>
      <c r="AJ362" s="166"/>
      <c r="AK362" s="166"/>
      <c r="AL362" s="166"/>
    </row>
    <row r="363" spans="1:38" x14ac:dyDescent="0.3">
      <c r="A36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3" s="25">
        <f ca="1">SUM((TODAY())-Table2[[#This Row],[PO Date]])</f>
        <v>15</v>
      </c>
      <c r="C363" s="25" t="str">
        <f>Table2[[#This Row],[Trim Trk: ]]</f>
        <v>46349</v>
      </c>
      <c r="D363" s="228" t="str">
        <f>CONCATENATE(Table2[[#This Row],[First Name]]," ",Table2[[#This Row],[Last name]])</f>
        <v>TONY PENNEY</v>
      </c>
      <c r="E363" s="229" t="str">
        <f>IFERROR(VLOOKUP(Table2[[#This Row],[Rental under Name: ]], 'TPMS-Auto'!C:G,5,0),"RESEARCH!!")</f>
        <v>TPENNE</v>
      </c>
      <c r="F363" s="228" t="str">
        <f>IFERROR(VLOOKUP(Table2[[#This Row],[Trim Trk: ]],'TPMS-Auto'!A:C, 3, 0), "Not assigned in TPMS!!")</f>
        <v>TONY PENNEY</v>
      </c>
      <c r="G363" s="229" t="str">
        <f>IFERROR(VLOOKUP(Table2[[#This Row],[Trim Trk: ]],'TPMS-Auto'!A:G, 7, 0), "Not assigned in TPMS!!")</f>
        <v>TPENNE</v>
      </c>
      <c r="H363" s="69" t="str">
        <f>IFERROR(VLOOKUP(Table2[[#This Row],[Trim Trk: ]],'TPMS-Auto'!A:Y, 25, 0), "Not assigned in TPMS!!")</f>
        <v>3609 SACHSE RD</v>
      </c>
      <c r="I3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3" s="229" t="str">
        <f>IF(N363=N362, "Yes", "No")</f>
        <v>No</v>
      </c>
      <c r="K363" s="229" t="str">
        <f>IFERROR(VLOOKUP(Table2[[#This Row],[Trim Trk: ]], Enterprise!A:AL, 25, 0),"NotonEnterpriseReporting")</f>
        <v>NotonEnterpriseReporting</v>
      </c>
      <c r="L36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3" s="229" t="str">
        <f>IF(Table2[[#This Row],[Rental Vendor]]="ENTERPRISE RENT-A-CAR INC.", "Enterprise", IF(Table2[[#This Row],[Rental Vendor]]="ENTERPRISE TOLLS/TOLL CHARGES", "Enterprise", "NotEnterprise"))</f>
        <v>Enterprise</v>
      </c>
      <c r="N363" s="228" t="str">
        <f>LEFT(Table2[[#This Row],[Vehicle Number]],5)</f>
        <v>46349</v>
      </c>
      <c r="O363" s="166" t="s">
        <v>209</v>
      </c>
      <c r="P363" s="166" t="s">
        <v>4783</v>
      </c>
      <c r="Q363" s="166" t="s">
        <v>3726</v>
      </c>
      <c r="R363" s="166" t="s">
        <v>3897</v>
      </c>
      <c r="S363" s="166" t="s">
        <v>4784</v>
      </c>
      <c r="T363" s="166" t="s">
        <v>4785</v>
      </c>
      <c r="U363" s="166" t="s">
        <v>4786</v>
      </c>
      <c r="V363" s="166" t="s">
        <v>4787</v>
      </c>
      <c r="W363" s="166" t="s">
        <v>279</v>
      </c>
      <c r="X363" s="167">
        <v>116440026</v>
      </c>
      <c r="Y363" s="167">
        <v>116791405</v>
      </c>
      <c r="Z363" s="168">
        <v>46071</v>
      </c>
      <c r="AA363" s="166" t="s">
        <v>3730</v>
      </c>
      <c r="AB363" s="166" t="s">
        <v>3731</v>
      </c>
      <c r="AC363" s="166" t="s">
        <v>3732</v>
      </c>
      <c r="AD363" s="169">
        <v>630</v>
      </c>
      <c r="AE363" s="170">
        <v>7</v>
      </c>
      <c r="AF363" s="169">
        <v>90</v>
      </c>
      <c r="AG363" s="166" t="s">
        <v>3854</v>
      </c>
      <c r="AH363" s="166"/>
      <c r="AI363" s="166"/>
      <c r="AJ363" s="166"/>
      <c r="AK363" s="166"/>
      <c r="AL363" s="166"/>
    </row>
    <row r="364" spans="1:38" x14ac:dyDescent="0.3">
      <c r="A36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4" s="25">
        <f ca="1">SUM((TODAY())-Table2[[#This Row],[PO Date]])</f>
        <v>136</v>
      </c>
      <c r="C364" s="25" t="str">
        <f>Table2[[#This Row],[Trim Trk: ]]</f>
        <v>46350</v>
      </c>
      <c r="D364" s="228" t="str">
        <f>CONCATENATE(Table2[[#This Row],[First Name]]," ",Table2[[#This Row],[Last name]])</f>
        <v>JOEY FRANKLIN</v>
      </c>
      <c r="E364" s="229" t="str">
        <f>IFERROR(VLOOKUP(Table2[[#This Row],[Rental under Name: ]], 'TPMS-Auto'!C:G,5,0),"RESEARCH!!")</f>
        <v>JFRAN35</v>
      </c>
      <c r="F364" s="228" t="str">
        <f>IFERROR(VLOOKUP(Table2[[#This Row],[Trim Trk: ]],'TPMS-Auto'!A:C, 3, 0), "Not assigned in TPMS!!")</f>
        <v>JOEY FRANKLIN</v>
      </c>
      <c r="G364" s="229" t="str">
        <f>IFERROR(VLOOKUP(Table2[[#This Row],[Trim Trk: ]],'TPMS-Auto'!A:G, 7, 0), "Not assigned in TPMS!!")</f>
        <v>JFRAN35</v>
      </c>
      <c r="H364" s="69" t="str">
        <f>IFERROR(VLOOKUP(Table2[[#This Row],[Trim Trk: ]],'TPMS-Auto'!A:Y, 25, 0), "Not assigned in TPMS!!")</f>
        <v>12102 MCKAMY DRIVE</v>
      </c>
      <c r="I3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4" s="229" t="str">
        <f>IF(N364=N363, "Yes", "No")</f>
        <v>No</v>
      </c>
      <c r="K364" s="229" t="str">
        <f>IFERROR(VLOOKUP(Table2[[#This Row],[Trim Trk: ]], Enterprise!A:AL, 25, 0),"NotonEnterpriseReporting")</f>
        <v>NotonEnterpriseReporting</v>
      </c>
      <c r="L36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4" s="229" t="str">
        <f>IF(Table2[[#This Row],[Rental Vendor]]="ENTERPRISE RENT-A-CAR INC.", "Enterprise", IF(Table2[[#This Row],[Rental Vendor]]="ENTERPRISE TOLLS/TOLL CHARGES", "Enterprise", "NotEnterprise"))</f>
        <v>Enterprise</v>
      </c>
      <c r="N364" s="228" t="str">
        <f>LEFT(Table2[[#This Row],[Vehicle Number]],5)</f>
        <v>46350</v>
      </c>
      <c r="O364" s="166" t="s">
        <v>209</v>
      </c>
      <c r="P364" s="166" t="s">
        <v>4788</v>
      </c>
      <c r="Q364" s="166" t="s">
        <v>3726</v>
      </c>
      <c r="R364" s="166" t="s">
        <v>4135</v>
      </c>
      <c r="S364" s="166" t="s">
        <v>4789</v>
      </c>
      <c r="T364" s="166" t="s">
        <v>4790</v>
      </c>
      <c r="U364" s="166" t="s">
        <v>4791</v>
      </c>
      <c r="V364" s="166" t="s">
        <v>1032</v>
      </c>
      <c r="W364" s="166" t="s">
        <v>279</v>
      </c>
      <c r="X364" s="167">
        <v>114342477</v>
      </c>
      <c r="Y364" s="167">
        <v>114659727</v>
      </c>
      <c r="Z364" s="168">
        <v>45950</v>
      </c>
      <c r="AA364" s="166" t="s">
        <v>4138</v>
      </c>
      <c r="AB364" s="166" t="s">
        <v>4139</v>
      </c>
      <c r="AC364" s="166" t="s">
        <v>3732</v>
      </c>
      <c r="AD364" s="169">
        <v>481.25</v>
      </c>
      <c r="AE364" s="170">
        <v>7</v>
      </c>
      <c r="AF364" s="169">
        <v>68.75</v>
      </c>
      <c r="AG364" s="166" t="s">
        <v>3854</v>
      </c>
      <c r="AH364" s="166"/>
      <c r="AI364" s="166"/>
      <c r="AJ364" s="166"/>
      <c r="AK364" s="166"/>
      <c r="AL364" s="166"/>
    </row>
    <row r="365" spans="1:38" x14ac:dyDescent="0.3">
      <c r="A36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5" s="25">
        <f ca="1">SUM((TODAY())-Table2[[#This Row],[PO Date]])</f>
        <v>6</v>
      </c>
      <c r="C365" s="25" t="str">
        <f>Table2[[#This Row],[Trim Trk: ]]</f>
        <v>46360</v>
      </c>
      <c r="D365" s="228" t="str">
        <f>CONCATENATE(Table2[[#This Row],[First Name]]," ",Table2[[#This Row],[Last name]])</f>
        <v>MASON DUPUY</v>
      </c>
      <c r="E365" s="229" t="str">
        <f>IFERROR(VLOOKUP(Table2[[#This Row],[Rental under Name: ]], 'TPMS-Auto'!C:G,5,0),"RESEARCH!!")</f>
        <v>MDUPUY</v>
      </c>
      <c r="F365" s="228" t="str">
        <f>IFERROR(VLOOKUP(Table2[[#This Row],[Trim Trk: ]],'TPMS-Auto'!A:C, 3, 0), "Not assigned in TPMS!!")</f>
        <v>MASON DUPUY</v>
      </c>
      <c r="G365" s="229" t="str">
        <f>IFERROR(VLOOKUP(Table2[[#This Row],[Trim Trk: ]],'TPMS-Auto'!A:G, 7, 0), "Not assigned in TPMS!!")</f>
        <v>MDUPUY</v>
      </c>
      <c r="H365" s="69" t="str">
        <f>IFERROR(VLOOKUP(Table2[[#This Row],[Trim Trk: ]],'TPMS-Auto'!A:Y, 25, 0), "Not assigned in TPMS!!")</f>
        <v>Not on HR File</v>
      </c>
      <c r="I3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5" s="229" t="str">
        <f>IF(N365=N364, "Yes", "No")</f>
        <v>No</v>
      </c>
      <c r="K365" s="229" t="str">
        <f>IFERROR(VLOOKUP(Table2[[#This Row],[Trim Trk: ]], Enterprise!A:AL, 25, 0),"NotonEnterpriseReporting")</f>
        <v>OPEN</v>
      </c>
      <c r="L36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5" s="229" t="str">
        <f>IF(Table2[[#This Row],[Rental Vendor]]="ENTERPRISE RENT-A-CAR INC.", "Enterprise", IF(Table2[[#This Row],[Rental Vendor]]="ENTERPRISE TOLLS/TOLL CHARGES", "Enterprise", "NotEnterprise"))</f>
        <v>Enterprise</v>
      </c>
      <c r="N365" s="228" t="str">
        <f>LEFT(Table2[[#This Row],[Vehicle Number]],5)</f>
        <v>46360</v>
      </c>
      <c r="O365" s="166" t="s">
        <v>209</v>
      </c>
      <c r="P365" s="166" t="s">
        <v>1033</v>
      </c>
      <c r="Q365" s="166" t="s">
        <v>3726</v>
      </c>
      <c r="R365" s="166" t="s">
        <v>4135</v>
      </c>
      <c r="S365" s="166" t="s">
        <v>3822</v>
      </c>
      <c r="T365" s="166" t="s">
        <v>12786</v>
      </c>
      <c r="U365" s="166" t="s">
        <v>12785</v>
      </c>
      <c r="V365" s="166" t="s">
        <v>12788</v>
      </c>
      <c r="W365" s="166" t="s">
        <v>287</v>
      </c>
      <c r="X365" s="167">
        <v>113439498</v>
      </c>
      <c r="Y365" s="167">
        <v>116993491</v>
      </c>
      <c r="Z365" s="168">
        <v>46080</v>
      </c>
      <c r="AA365" s="166" t="s">
        <v>3894</v>
      </c>
      <c r="AB365" s="166" t="s">
        <v>3895</v>
      </c>
      <c r="AC365" s="166" t="s">
        <v>3732</v>
      </c>
      <c r="AD365" s="169">
        <v>1</v>
      </c>
      <c r="AE365" s="170">
        <v>1</v>
      </c>
      <c r="AF365" s="169">
        <v>1</v>
      </c>
      <c r="AG365" s="166" t="s">
        <v>3896</v>
      </c>
      <c r="AH365" s="166"/>
      <c r="AI365" s="166"/>
      <c r="AJ365" s="166"/>
      <c r="AK365" s="166"/>
      <c r="AL365" s="166"/>
    </row>
    <row r="366" spans="1:38" x14ac:dyDescent="0.3">
      <c r="A36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6" s="25">
        <f ca="1">SUM((TODAY())-Table2[[#This Row],[PO Date]])</f>
        <v>8</v>
      </c>
      <c r="C366" s="25" t="str">
        <f>Table2[[#This Row],[Trim Trk: ]]</f>
        <v>46360</v>
      </c>
      <c r="D366" s="228" t="str">
        <f>CONCATENATE(Table2[[#This Row],[First Name]]," ",Table2[[#This Row],[Last name]])</f>
        <v>MASON DUPUY</v>
      </c>
      <c r="E366" s="229" t="str">
        <f>IFERROR(VLOOKUP(Table2[[#This Row],[Rental under Name: ]], 'TPMS-Auto'!C:G,5,0),"RESEARCH!!")</f>
        <v>MDUPUY</v>
      </c>
      <c r="F366" s="228" t="str">
        <f>IFERROR(VLOOKUP(Table2[[#This Row],[Trim Trk: ]],'TPMS-Auto'!A:C, 3, 0), "Not assigned in TPMS!!")</f>
        <v>MASON DUPUY</v>
      </c>
      <c r="G366" s="229" t="str">
        <f>IFERROR(VLOOKUP(Table2[[#This Row],[Trim Trk: ]],'TPMS-Auto'!A:G, 7, 0), "Not assigned in TPMS!!")</f>
        <v>MDUPUY</v>
      </c>
      <c r="H366" s="69" t="str">
        <f>IFERROR(VLOOKUP(Table2[[#This Row],[Trim Trk: ]],'TPMS-Auto'!A:Y, 25, 0), "Not assigned in TPMS!!")</f>
        <v>Not on HR File</v>
      </c>
      <c r="I3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6" s="229" t="str">
        <f>IF(N366=N365, "Yes", "No")</f>
        <v>Yes</v>
      </c>
      <c r="K366" s="229" t="str">
        <f>IFERROR(VLOOKUP(Table2[[#This Row],[Trim Trk: ]], Enterprise!A:AL, 25, 0),"NotonEnterpriseReporting")</f>
        <v>OPEN</v>
      </c>
      <c r="L36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6" s="229" t="str">
        <f>IF(Table2[[#This Row],[Rental Vendor]]="ENTERPRISE RENT-A-CAR INC.", "Enterprise", IF(Table2[[#This Row],[Rental Vendor]]="ENTERPRISE TOLLS/TOLL CHARGES", "Enterprise", "NotEnterprise"))</f>
        <v>Enterprise</v>
      </c>
      <c r="N366" s="228" t="str">
        <f>LEFT(Table2[[#This Row],[Vehicle Number]],5)</f>
        <v>46360</v>
      </c>
      <c r="O366" s="166" t="s">
        <v>209</v>
      </c>
      <c r="P366" s="166" t="s">
        <v>1033</v>
      </c>
      <c r="Q366" s="166" t="s">
        <v>3726</v>
      </c>
      <c r="R366" s="166" t="s">
        <v>4135</v>
      </c>
      <c r="S366" s="166" t="s">
        <v>3822</v>
      </c>
      <c r="T366" s="166" t="s">
        <v>12786</v>
      </c>
      <c r="U366" s="166" t="s">
        <v>12785</v>
      </c>
      <c r="V366" s="166" t="s">
        <v>12788</v>
      </c>
      <c r="W366" s="166" t="s">
        <v>287</v>
      </c>
      <c r="X366" s="167">
        <v>116599041</v>
      </c>
      <c r="Y366" s="167">
        <v>116951378</v>
      </c>
      <c r="Z366" s="168">
        <v>46078</v>
      </c>
      <c r="AA366" s="166" t="s">
        <v>3730</v>
      </c>
      <c r="AB366" s="166" t="s">
        <v>3731</v>
      </c>
      <c r="AC366" s="166" t="s">
        <v>3732</v>
      </c>
      <c r="AD366" s="169">
        <v>490</v>
      </c>
      <c r="AE366" s="170">
        <v>14</v>
      </c>
      <c r="AF366" s="169">
        <v>35</v>
      </c>
      <c r="AG366" s="166" t="s">
        <v>3854</v>
      </c>
      <c r="AH366" s="166"/>
      <c r="AI366" s="166"/>
      <c r="AJ366" s="166"/>
      <c r="AK366" s="166"/>
      <c r="AL366" s="166"/>
    </row>
    <row r="367" spans="1:38" x14ac:dyDescent="0.3">
      <c r="A36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7" s="25">
        <f ca="1">SUM((TODAY())-Table2[[#This Row],[PO Date]])</f>
        <v>87</v>
      </c>
      <c r="C367" s="25" t="str">
        <f>Table2[[#This Row],[Trim Trk: ]]</f>
        <v>46364</v>
      </c>
      <c r="D367" s="228" t="str">
        <f>CONCATENATE(Table2[[#This Row],[First Name]]," ",Table2[[#This Row],[Last name]])</f>
        <v>MANUEL BENAVIDES</v>
      </c>
      <c r="E367" s="229" t="str">
        <f>IFERROR(VLOOKUP(Table2[[#This Row],[Rental under Name: ]], 'TPMS-Auto'!C:G,5,0),"RESEARCH!!")</f>
        <v>MBENAVI</v>
      </c>
      <c r="F367" s="228" t="str">
        <f>IFERROR(VLOOKUP(Table2[[#This Row],[Trim Trk: ]],'TPMS-Auto'!A:C, 3, 0), "Not assigned in TPMS!!")</f>
        <v>MANUEL BENAVIDES</v>
      </c>
      <c r="G367" s="229" t="str">
        <f>IFERROR(VLOOKUP(Table2[[#This Row],[Trim Trk: ]],'TPMS-Auto'!A:G, 7, 0), "Not assigned in TPMS!!")</f>
        <v>MBENAVI</v>
      </c>
      <c r="H367" s="69" t="str">
        <f>IFERROR(VLOOKUP(Table2[[#This Row],[Trim Trk: ]],'TPMS-Auto'!A:Y, 25, 0), "Not assigned in TPMS!!")</f>
        <v>10210 Elmbend Ct</v>
      </c>
      <c r="I3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7" s="229" t="str">
        <f>IF(N367=N366, "Yes", "No")</f>
        <v>No</v>
      </c>
      <c r="K367" s="229" t="str">
        <f>IFERROR(VLOOKUP(Table2[[#This Row],[Trim Trk: ]], Enterprise!A:AL, 25, 0),"NotonEnterpriseReporting")</f>
        <v>OPEN</v>
      </c>
      <c r="L36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7" s="229" t="str">
        <f>IF(Table2[[#This Row],[Rental Vendor]]="ENTERPRISE RENT-A-CAR INC.", "Enterprise", IF(Table2[[#This Row],[Rental Vendor]]="ENTERPRISE TOLLS/TOLL CHARGES", "Enterprise", "NotEnterprise"))</f>
        <v>Enterprise</v>
      </c>
      <c r="N367" s="228" t="str">
        <f>LEFT(Table2[[#This Row],[Vehicle Number]],5)</f>
        <v>46364</v>
      </c>
      <c r="O367" s="166" t="s">
        <v>209</v>
      </c>
      <c r="P367" s="166" t="s">
        <v>1041</v>
      </c>
      <c r="Q367" s="166" t="s">
        <v>3726</v>
      </c>
      <c r="R367" s="166" t="s">
        <v>4135</v>
      </c>
      <c r="S367" s="166" t="s">
        <v>4047</v>
      </c>
      <c r="T367" s="166" t="s">
        <v>4792</v>
      </c>
      <c r="U367" s="166" t="s">
        <v>1043</v>
      </c>
      <c r="V367" s="166" t="s">
        <v>4776</v>
      </c>
      <c r="W367" s="166" t="s">
        <v>279</v>
      </c>
      <c r="X367" s="167">
        <v>111967130</v>
      </c>
      <c r="Y367" s="167">
        <v>115502504</v>
      </c>
      <c r="Z367" s="168">
        <v>45999</v>
      </c>
      <c r="AA367" s="166" t="s">
        <v>3894</v>
      </c>
      <c r="AB367" s="166" t="s">
        <v>3895</v>
      </c>
      <c r="AC367" s="166" t="s">
        <v>3732</v>
      </c>
      <c r="AD367" s="169">
        <v>1</v>
      </c>
      <c r="AE367" s="170">
        <v>1</v>
      </c>
      <c r="AF367" s="169">
        <v>1</v>
      </c>
      <c r="AG367" s="166" t="s">
        <v>3896</v>
      </c>
      <c r="AH367" s="166"/>
      <c r="AI367" s="166"/>
      <c r="AJ367" s="166"/>
      <c r="AK367" s="166"/>
      <c r="AL367" s="166"/>
    </row>
    <row r="368" spans="1:38" x14ac:dyDescent="0.3">
      <c r="A36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8" s="25">
        <f ca="1">SUM((TODAY())-Table2[[#This Row],[PO Date]])</f>
        <v>22</v>
      </c>
      <c r="C368" s="25" t="str">
        <f>Table2[[#This Row],[Trim Trk: ]]</f>
        <v>46364</v>
      </c>
      <c r="D368" s="228" t="str">
        <f>CONCATENATE(Table2[[#This Row],[First Name]]," ",Table2[[#This Row],[Last name]])</f>
        <v>MANUEL BENAVIDES</v>
      </c>
      <c r="E368" s="229" t="str">
        <f>IFERROR(VLOOKUP(Table2[[#This Row],[Rental under Name: ]], 'TPMS-Auto'!C:G,5,0),"RESEARCH!!")</f>
        <v>MBENAVI</v>
      </c>
      <c r="F368" s="228" t="str">
        <f>IFERROR(VLOOKUP(Table2[[#This Row],[Trim Trk: ]],'TPMS-Auto'!A:C, 3, 0), "Not assigned in TPMS!!")</f>
        <v>MANUEL BENAVIDES</v>
      </c>
      <c r="G368" s="229" t="str">
        <f>IFERROR(VLOOKUP(Table2[[#This Row],[Trim Trk: ]],'TPMS-Auto'!A:G, 7, 0), "Not assigned in TPMS!!")</f>
        <v>MBENAVI</v>
      </c>
      <c r="H368" s="69" t="str">
        <f>IFERROR(VLOOKUP(Table2[[#This Row],[Trim Trk: ]],'TPMS-Auto'!A:Y, 25, 0), "Not assigned in TPMS!!")</f>
        <v>10210 Elmbend Ct</v>
      </c>
      <c r="I3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8" s="229" t="str">
        <f>IF(N368=N367, "Yes", "No")</f>
        <v>Yes</v>
      </c>
      <c r="K368" s="229" t="str">
        <f>IFERROR(VLOOKUP(Table2[[#This Row],[Trim Trk: ]], Enterprise!A:AL, 25, 0),"NotonEnterpriseReporting")</f>
        <v>OPEN</v>
      </c>
      <c r="L36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8" s="229" t="str">
        <f>IF(Table2[[#This Row],[Rental Vendor]]="ENTERPRISE RENT-A-CAR INC.", "Enterprise", IF(Table2[[#This Row],[Rental Vendor]]="ENTERPRISE TOLLS/TOLL CHARGES", "Enterprise", "NotEnterprise"))</f>
        <v>Enterprise</v>
      </c>
      <c r="N368" s="228" t="str">
        <f>LEFT(Table2[[#This Row],[Vehicle Number]],5)</f>
        <v>46364</v>
      </c>
      <c r="O368" s="166" t="s">
        <v>209</v>
      </c>
      <c r="P368" s="166" t="s">
        <v>1041</v>
      </c>
      <c r="Q368" s="166" t="s">
        <v>3726</v>
      </c>
      <c r="R368" s="166" t="s">
        <v>4135</v>
      </c>
      <c r="S368" s="166" t="s">
        <v>4047</v>
      </c>
      <c r="T368" s="166" t="s">
        <v>4792</v>
      </c>
      <c r="U368" s="166" t="s">
        <v>1043</v>
      </c>
      <c r="V368" s="166" t="s">
        <v>4776</v>
      </c>
      <c r="W368" s="166" t="s">
        <v>279</v>
      </c>
      <c r="X368" s="167">
        <v>113322047</v>
      </c>
      <c r="Y368" s="167">
        <v>116675585</v>
      </c>
      <c r="Z368" s="168">
        <v>46064</v>
      </c>
      <c r="AA368" s="166" t="s">
        <v>3894</v>
      </c>
      <c r="AB368" s="166" t="s">
        <v>3895</v>
      </c>
      <c r="AC368" s="166" t="s">
        <v>3732</v>
      </c>
      <c r="AD368" s="169">
        <v>1</v>
      </c>
      <c r="AE368" s="170">
        <v>1</v>
      </c>
      <c r="AF368" s="169">
        <v>1</v>
      </c>
      <c r="AG368" s="166" t="s">
        <v>3896</v>
      </c>
      <c r="AH368" s="166"/>
      <c r="AI368" s="166"/>
      <c r="AJ368" s="166"/>
      <c r="AK368" s="166"/>
      <c r="AL368" s="166"/>
    </row>
    <row r="369" spans="1:38" x14ac:dyDescent="0.3">
      <c r="A36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9" s="25">
        <f ca="1">SUM((TODAY())-Table2[[#This Row],[PO Date]])</f>
        <v>51</v>
      </c>
      <c r="C369" s="25" t="str">
        <f>Table2[[#This Row],[Trim Trk: ]]</f>
        <v>46367</v>
      </c>
      <c r="D369" s="228" t="str">
        <f>CONCATENATE(Table2[[#This Row],[First Name]]," ",Table2[[#This Row],[Last name]])</f>
        <v>EDUARDO MOYA</v>
      </c>
      <c r="E369" s="229" t="str">
        <f>IFERROR(VLOOKUP(Table2[[#This Row],[Rental under Name: ]], 'TPMS-Auto'!C:G,5,0),"RESEARCH!!")</f>
        <v>RESEARCH!!</v>
      </c>
      <c r="F369" s="228" t="str">
        <f>IFERROR(VLOOKUP(Table2[[#This Row],[Trim Trk: ]],'TPMS-Auto'!A:C, 3, 0), "Not assigned in TPMS!!")</f>
        <v>Not assigned in TPMS!!</v>
      </c>
      <c r="G369" s="229" t="str">
        <f>IFERROR(VLOOKUP(Table2[[#This Row],[Trim Trk: ]],'TPMS-Auto'!A:G, 7, 0), "Not assigned in TPMS!!")</f>
        <v>Not assigned in TPMS!!</v>
      </c>
      <c r="H369" s="69" t="str">
        <f>IFERROR(VLOOKUP(Table2[[#This Row],[Trim Trk: ]],'TPMS-Auto'!A:Y, 25, 0), "Not assigned in TPMS!!")</f>
        <v>Not assigned in TPMS!!</v>
      </c>
      <c r="I3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9" s="229" t="str">
        <f>IF(N369=N368, "Yes", "No")</f>
        <v>No</v>
      </c>
      <c r="K369" s="229" t="str">
        <f>IFERROR(VLOOKUP(Table2[[#This Row],[Trim Trk: ]], Enterprise!A:AL, 25, 0),"NotonEnterpriseReporting")</f>
        <v>NotonEnterpriseReporting</v>
      </c>
      <c r="L36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9" s="229" t="str">
        <f>IF(Table2[[#This Row],[Rental Vendor]]="ENTERPRISE RENT-A-CAR INC.", "Enterprise", IF(Table2[[#This Row],[Rental Vendor]]="ENTERPRISE TOLLS/TOLL CHARGES", "Enterprise", "NotEnterprise"))</f>
        <v>Enterprise</v>
      </c>
      <c r="N369" s="228" t="str">
        <f>LEFT(Table2[[#This Row],[Vehicle Number]],5)</f>
        <v>46367</v>
      </c>
      <c r="O369" s="166" t="s">
        <v>209</v>
      </c>
      <c r="P369" s="166" t="s">
        <v>4793</v>
      </c>
      <c r="Q369" s="166" t="s">
        <v>3726</v>
      </c>
      <c r="R369" s="166" t="s">
        <v>4135</v>
      </c>
      <c r="S369" s="166" t="s">
        <v>4794</v>
      </c>
      <c r="T369" s="166" t="s">
        <v>4795</v>
      </c>
      <c r="U369" s="166" t="s">
        <v>4796</v>
      </c>
      <c r="V369" s="166" t="s">
        <v>4797</v>
      </c>
      <c r="W369" s="166" t="s">
        <v>279</v>
      </c>
      <c r="X369" s="167">
        <v>112778655</v>
      </c>
      <c r="Y369" s="167">
        <v>116025443</v>
      </c>
      <c r="Z369" s="168">
        <v>46035</v>
      </c>
      <c r="AA369" s="166" t="s">
        <v>3894</v>
      </c>
      <c r="AB369" s="166" t="s">
        <v>3895</v>
      </c>
      <c r="AC369" s="166" t="s">
        <v>3732</v>
      </c>
      <c r="AD369" s="169">
        <v>1</v>
      </c>
      <c r="AE369" s="170">
        <v>1</v>
      </c>
      <c r="AF369" s="169">
        <v>1</v>
      </c>
      <c r="AG369" s="166" t="s">
        <v>3896</v>
      </c>
      <c r="AH369" s="166"/>
      <c r="AI369" s="166"/>
      <c r="AJ369" s="166"/>
      <c r="AK369" s="166"/>
      <c r="AL369" s="166"/>
    </row>
    <row r="370" spans="1:38" x14ac:dyDescent="0.3">
      <c r="A37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0" s="25">
        <f ca="1">SUM((TODAY())-Table2[[#This Row],[PO Date]])</f>
        <v>48</v>
      </c>
      <c r="C370" s="25" t="str">
        <f>Table2[[#This Row],[Trim Trk: ]]</f>
        <v>46367</v>
      </c>
      <c r="D370" s="228" t="str">
        <f>CONCATENATE(Table2[[#This Row],[First Name]]," ",Table2[[#This Row],[Last name]])</f>
        <v>EDUARDO MOYA</v>
      </c>
      <c r="E370" s="229" t="str">
        <f>IFERROR(VLOOKUP(Table2[[#This Row],[Rental under Name: ]], 'TPMS-Auto'!C:G,5,0),"RESEARCH!!")</f>
        <v>RESEARCH!!</v>
      </c>
      <c r="F370" s="228" t="str">
        <f>IFERROR(VLOOKUP(Table2[[#This Row],[Trim Trk: ]],'TPMS-Auto'!A:C, 3, 0), "Not assigned in TPMS!!")</f>
        <v>Not assigned in TPMS!!</v>
      </c>
      <c r="G370" s="229" t="str">
        <f>IFERROR(VLOOKUP(Table2[[#This Row],[Trim Trk: ]],'TPMS-Auto'!A:G, 7, 0), "Not assigned in TPMS!!")</f>
        <v>Not assigned in TPMS!!</v>
      </c>
      <c r="H370" s="69" t="str">
        <f>IFERROR(VLOOKUP(Table2[[#This Row],[Trim Trk: ]],'TPMS-Auto'!A:Y, 25, 0), "Not assigned in TPMS!!")</f>
        <v>Not assigned in TPMS!!</v>
      </c>
      <c r="I3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0" s="229" t="str">
        <f>IF(N370=N369, "Yes", "No")</f>
        <v>Yes</v>
      </c>
      <c r="K370" s="229" t="str">
        <f>IFERROR(VLOOKUP(Table2[[#This Row],[Trim Trk: ]], Enterprise!A:AL, 25, 0),"NotonEnterpriseReporting")</f>
        <v>NotonEnterpriseReporting</v>
      </c>
      <c r="L37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0" s="229" t="str">
        <f>IF(Table2[[#This Row],[Rental Vendor]]="ENTERPRISE RENT-A-CAR INC.", "Enterprise", IF(Table2[[#This Row],[Rental Vendor]]="ENTERPRISE TOLLS/TOLL CHARGES", "Enterprise", "NotEnterprise"))</f>
        <v>Enterprise</v>
      </c>
      <c r="N370" s="228" t="str">
        <f>LEFT(Table2[[#This Row],[Vehicle Number]],5)</f>
        <v>46367</v>
      </c>
      <c r="O370" s="166" t="s">
        <v>209</v>
      </c>
      <c r="P370" s="166" t="s">
        <v>4793</v>
      </c>
      <c r="Q370" s="166" t="s">
        <v>3726</v>
      </c>
      <c r="R370" s="166" t="s">
        <v>4135</v>
      </c>
      <c r="S370" s="166" t="s">
        <v>4794</v>
      </c>
      <c r="T370" s="166" t="s">
        <v>4795</v>
      </c>
      <c r="U370" s="166" t="s">
        <v>4796</v>
      </c>
      <c r="V370" s="166" t="s">
        <v>4797</v>
      </c>
      <c r="W370" s="166" t="s">
        <v>279</v>
      </c>
      <c r="X370" s="167">
        <v>112778655</v>
      </c>
      <c r="Y370" s="167">
        <v>116093343</v>
      </c>
      <c r="Z370" s="168">
        <v>46038</v>
      </c>
      <c r="AA370" s="166" t="s">
        <v>3894</v>
      </c>
      <c r="AB370" s="166" t="s">
        <v>3895</v>
      </c>
      <c r="AC370" s="166" t="s">
        <v>3732</v>
      </c>
      <c r="AD370" s="169">
        <v>1</v>
      </c>
      <c r="AE370" s="170">
        <v>1</v>
      </c>
      <c r="AF370" s="169">
        <v>1</v>
      </c>
      <c r="AG370" s="166" t="s">
        <v>3896</v>
      </c>
      <c r="AH370" s="166"/>
      <c r="AI370" s="166"/>
      <c r="AJ370" s="166"/>
      <c r="AK370" s="166"/>
      <c r="AL370" s="166"/>
    </row>
    <row r="371" spans="1:38" x14ac:dyDescent="0.3">
      <c r="A37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1" s="25">
        <f ca="1">SUM((TODAY())-Table2[[#This Row],[PO Date]])</f>
        <v>22</v>
      </c>
      <c r="C371" s="25" t="str">
        <f>Table2[[#This Row],[Trim Trk: ]]</f>
        <v>46367</v>
      </c>
      <c r="D371" s="228" t="str">
        <f>CONCATENATE(Table2[[#This Row],[First Name]]," ",Table2[[#This Row],[Last name]])</f>
        <v>EDUARDO MOYA</v>
      </c>
      <c r="E371" s="229" t="str">
        <f>IFERROR(VLOOKUP(Table2[[#This Row],[Rental under Name: ]], 'TPMS-Auto'!C:G,5,0),"RESEARCH!!")</f>
        <v>RESEARCH!!</v>
      </c>
      <c r="F371" s="228" t="str">
        <f>IFERROR(VLOOKUP(Table2[[#This Row],[Trim Trk: ]],'TPMS-Auto'!A:C, 3, 0), "Not assigned in TPMS!!")</f>
        <v>Not assigned in TPMS!!</v>
      </c>
      <c r="G371" s="229" t="str">
        <f>IFERROR(VLOOKUP(Table2[[#This Row],[Trim Trk: ]],'TPMS-Auto'!A:G, 7, 0), "Not assigned in TPMS!!")</f>
        <v>Not assigned in TPMS!!</v>
      </c>
      <c r="H371" s="69" t="str">
        <f>IFERROR(VLOOKUP(Table2[[#This Row],[Trim Trk: ]],'TPMS-Auto'!A:Y, 25, 0), "Not assigned in TPMS!!")</f>
        <v>Not assigned in TPMS!!</v>
      </c>
      <c r="I3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1" s="229" t="str">
        <f>IF(N371=N370, "Yes", "No")</f>
        <v>Yes</v>
      </c>
      <c r="K371" s="229" t="str">
        <f>IFERROR(VLOOKUP(Table2[[#This Row],[Trim Trk: ]], Enterprise!A:AL, 25, 0),"NotonEnterpriseReporting")</f>
        <v>NotonEnterpriseReporting</v>
      </c>
      <c r="L37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1" s="229" t="str">
        <f>IF(Table2[[#This Row],[Rental Vendor]]="ENTERPRISE RENT-A-CAR INC.", "Enterprise", IF(Table2[[#This Row],[Rental Vendor]]="ENTERPRISE TOLLS/TOLL CHARGES", "Enterprise", "NotEnterprise"))</f>
        <v>Enterprise</v>
      </c>
      <c r="N371" s="228" t="str">
        <f>LEFT(Table2[[#This Row],[Vehicle Number]],5)</f>
        <v>46367</v>
      </c>
      <c r="O371" s="166" t="s">
        <v>209</v>
      </c>
      <c r="P371" s="166" t="s">
        <v>4793</v>
      </c>
      <c r="Q371" s="166" t="s">
        <v>3726</v>
      </c>
      <c r="R371" s="166" t="s">
        <v>4135</v>
      </c>
      <c r="S371" s="166" t="s">
        <v>4794</v>
      </c>
      <c r="T371" s="166" t="s">
        <v>4795</v>
      </c>
      <c r="U371" s="166" t="s">
        <v>4796</v>
      </c>
      <c r="V371" s="166" t="s">
        <v>4797</v>
      </c>
      <c r="W371" s="166" t="s">
        <v>279</v>
      </c>
      <c r="X371" s="167">
        <v>112778655</v>
      </c>
      <c r="Y371" s="167">
        <v>116675510</v>
      </c>
      <c r="Z371" s="168">
        <v>46064</v>
      </c>
      <c r="AA371" s="166" t="s">
        <v>3894</v>
      </c>
      <c r="AB371" s="166" t="s">
        <v>3895</v>
      </c>
      <c r="AC371" s="166" t="s">
        <v>3732</v>
      </c>
      <c r="AD371" s="169">
        <v>1</v>
      </c>
      <c r="AE371" s="170">
        <v>1</v>
      </c>
      <c r="AF371" s="169">
        <v>1</v>
      </c>
      <c r="AG371" s="166" t="s">
        <v>3896</v>
      </c>
      <c r="AH371" s="166"/>
      <c r="AI371" s="166"/>
      <c r="AJ371" s="166"/>
      <c r="AK371" s="166"/>
      <c r="AL371" s="166"/>
    </row>
    <row r="372" spans="1:38" x14ac:dyDescent="0.3">
      <c r="A37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2" s="25">
        <f ca="1">SUM((TODAY())-Table2[[#This Row],[PO Date]])</f>
        <v>6</v>
      </c>
      <c r="C372" s="25" t="str">
        <f>Table2[[#This Row],[Trim Trk: ]]</f>
        <v>46367</v>
      </c>
      <c r="D372" s="228" t="str">
        <f>CONCATENATE(Table2[[#This Row],[First Name]]," ",Table2[[#This Row],[Last name]])</f>
        <v>EDUARDO MOYA</v>
      </c>
      <c r="E372" s="229" t="str">
        <f>IFERROR(VLOOKUP(Table2[[#This Row],[Rental under Name: ]], 'TPMS-Auto'!C:G,5,0),"RESEARCH!!")</f>
        <v>RESEARCH!!</v>
      </c>
      <c r="F372" s="228" t="str">
        <f>IFERROR(VLOOKUP(Table2[[#This Row],[Trim Trk: ]],'TPMS-Auto'!A:C, 3, 0), "Not assigned in TPMS!!")</f>
        <v>Not assigned in TPMS!!</v>
      </c>
      <c r="G372" s="229" t="str">
        <f>IFERROR(VLOOKUP(Table2[[#This Row],[Trim Trk: ]],'TPMS-Auto'!A:G, 7, 0), "Not assigned in TPMS!!")</f>
        <v>Not assigned in TPMS!!</v>
      </c>
      <c r="H372" s="69" t="str">
        <f>IFERROR(VLOOKUP(Table2[[#This Row],[Trim Trk: ]],'TPMS-Auto'!A:Y, 25, 0), "Not assigned in TPMS!!")</f>
        <v>Not assigned in TPMS!!</v>
      </c>
      <c r="I3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2" s="229" t="str">
        <f>IF(N372=N371, "Yes", "No")</f>
        <v>Yes</v>
      </c>
      <c r="K372" s="229" t="str">
        <f>IFERROR(VLOOKUP(Table2[[#This Row],[Trim Trk: ]], Enterprise!A:AL, 25, 0),"NotonEnterpriseReporting")</f>
        <v>NotonEnterpriseReporting</v>
      </c>
      <c r="L37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2" s="229" t="str">
        <f>IF(Table2[[#This Row],[Rental Vendor]]="ENTERPRISE RENT-A-CAR INC.", "Enterprise", IF(Table2[[#This Row],[Rental Vendor]]="ENTERPRISE TOLLS/TOLL CHARGES", "Enterprise", "NotEnterprise"))</f>
        <v>Enterprise</v>
      </c>
      <c r="N372" s="228" t="str">
        <f>LEFT(Table2[[#This Row],[Vehicle Number]],5)</f>
        <v>46367</v>
      </c>
      <c r="O372" s="166" t="s">
        <v>209</v>
      </c>
      <c r="P372" s="166" t="s">
        <v>4793</v>
      </c>
      <c r="Q372" s="166" t="s">
        <v>3726</v>
      </c>
      <c r="R372" s="166" t="s">
        <v>4135</v>
      </c>
      <c r="S372" s="166" t="s">
        <v>4794</v>
      </c>
      <c r="T372" s="166" t="s">
        <v>4795</v>
      </c>
      <c r="U372" s="166" t="s">
        <v>4796</v>
      </c>
      <c r="V372" s="166" t="s">
        <v>4797</v>
      </c>
      <c r="W372" s="166" t="s">
        <v>279</v>
      </c>
      <c r="X372" s="167">
        <v>112778655</v>
      </c>
      <c r="Y372" s="167">
        <v>116993472</v>
      </c>
      <c r="Z372" s="168">
        <v>46080</v>
      </c>
      <c r="AA372" s="166" t="s">
        <v>3894</v>
      </c>
      <c r="AB372" s="166" t="s">
        <v>3895</v>
      </c>
      <c r="AC372" s="166" t="s">
        <v>3732</v>
      </c>
      <c r="AD372" s="169">
        <v>1</v>
      </c>
      <c r="AE372" s="170">
        <v>1</v>
      </c>
      <c r="AF372" s="169">
        <v>1</v>
      </c>
      <c r="AG372" s="166" t="s">
        <v>3896</v>
      </c>
      <c r="AH372" s="166"/>
      <c r="AI372" s="166"/>
      <c r="AJ372" s="166"/>
      <c r="AK372" s="166"/>
      <c r="AL372" s="166"/>
    </row>
    <row r="373" spans="1:38" x14ac:dyDescent="0.3">
      <c r="A37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3" s="25">
        <f ca="1">SUM((TODAY())-Table2[[#This Row],[PO Date]])</f>
        <v>104</v>
      </c>
      <c r="C373" s="25" t="str">
        <f>Table2[[#This Row],[Trim Trk: ]]</f>
        <v>46369</v>
      </c>
      <c r="D373" s="228" t="str">
        <f>CONCATENATE(Table2[[#This Row],[First Name]]," ",Table2[[#This Row],[Last name]])</f>
        <v>PATRICK WILLIAMS</v>
      </c>
      <c r="E373" s="229" t="str">
        <f>IFERROR(VLOOKUP(Table2[[#This Row],[Rental under Name: ]], 'TPMS-Auto'!C:G,5,0),"RESEARCH!!")</f>
        <v>PWILL50</v>
      </c>
      <c r="F373" s="228" t="str">
        <f>IFERROR(VLOOKUP(Table2[[#This Row],[Trim Trk: ]],'TPMS-Auto'!A:C, 3, 0), "Not assigned in TPMS!!")</f>
        <v>PATRICK WILLIAMS</v>
      </c>
      <c r="G373" s="229" t="str">
        <f>IFERROR(VLOOKUP(Table2[[#This Row],[Trim Trk: ]],'TPMS-Auto'!A:G, 7, 0), "Not assigned in TPMS!!")</f>
        <v>PWILL50</v>
      </c>
      <c r="H373" s="69" t="str">
        <f>IFERROR(VLOOKUP(Table2[[#This Row],[Trim Trk: ]],'TPMS-Auto'!A:Y, 25, 0), "Not assigned in TPMS!!")</f>
        <v>25 N 6TH ST</v>
      </c>
      <c r="I3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3" s="229" t="str">
        <f>IF(N373=N372, "Yes", "No")</f>
        <v>No</v>
      </c>
      <c r="K373" s="229" t="str">
        <f>IFERROR(VLOOKUP(Table2[[#This Row],[Trim Trk: ]], Enterprise!A:AL, 25, 0),"NotonEnterpriseReporting")</f>
        <v>NotonEnterpriseReporting</v>
      </c>
      <c r="L37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3" s="229" t="str">
        <f>IF(Table2[[#This Row],[Rental Vendor]]="ENTERPRISE RENT-A-CAR INC.", "Enterprise", IF(Table2[[#This Row],[Rental Vendor]]="ENTERPRISE TOLLS/TOLL CHARGES", "Enterprise", "NotEnterprise"))</f>
        <v>Enterprise</v>
      </c>
      <c r="N373" s="228" t="str">
        <f>LEFT(Table2[[#This Row],[Vehicle Number]],5)</f>
        <v>46369</v>
      </c>
      <c r="O373" s="166" t="s">
        <v>209</v>
      </c>
      <c r="P373" s="166" t="s">
        <v>4798</v>
      </c>
      <c r="Q373" s="166" t="s">
        <v>3726</v>
      </c>
      <c r="R373" s="166" t="s">
        <v>4135</v>
      </c>
      <c r="S373" s="166" t="s">
        <v>4445</v>
      </c>
      <c r="T373" s="166" t="s">
        <v>4106</v>
      </c>
      <c r="U373" s="166" t="s">
        <v>4799</v>
      </c>
      <c r="V373" s="166" t="s">
        <v>4272</v>
      </c>
      <c r="W373" s="166" t="s">
        <v>279</v>
      </c>
      <c r="X373" s="167">
        <v>114930713</v>
      </c>
      <c r="Y373" s="167">
        <v>115267232</v>
      </c>
      <c r="Z373" s="168">
        <v>45982</v>
      </c>
      <c r="AA373" s="166" t="s">
        <v>3730</v>
      </c>
      <c r="AB373" s="166" t="s">
        <v>3731</v>
      </c>
      <c r="AC373" s="166" t="s">
        <v>3732</v>
      </c>
      <c r="AD373" s="169">
        <v>420</v>
      </c>
      <c r="AE373" s="170">
        <v>7</v>
      </c>
      <c r="AF373" s="169">
        <v>60</v>
      </c>
      <c r="AG373" s="166" t="s">
        <v>3854</v>
      </c>
      <c r="AH373" s="166"/>
      <c r="AI373" s="166"/>
      <c r="AJ373" s="166"/>
      <c r="AK373" s="166"/>
      <c r="AL373" s="166"/>
    </row>
    <row r="374" spans="1:38" x14ac:dyDescent="0.3">
      <c r="A37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4" s="25">
        <f ca="1">SUM((TODAY())-Table2[[#This Row],[PO Date]])</f>
        <v>13</v>
      </c>
      <c r="C374" s="25" t="str">
        <f>Table2[[#This Row],[Trim Trk: ]]</f>
        <v>46372</v>
      </c>
      <c r="D374" s="228" t="str">
        <f>CONCATENATE(Table2[[#This Row],[First Name]]," ",Table2[[#This Row],[Last name]])</f>
        <v>BRADLEE SYMS</v>
      </c>
      <c r="E374" s="229" t="str">
        <f>IFERROR(VLOOKUP(Table2[[#This Row],[Rental under Name: ]], 'TPMS-Auto'!C:G,5,0),"RESEARCH!!")</f>
        <v>BSYMS</v>
      </c>
      <c r="F374" s="228" t="str">
        <f>IFERROR(VLOOKUP(Table2[[#This Row],[Trim Trk: ]],'TPMS-Auto'!A:C, 3, 0), "Not assigned in TPMS!!")</f>
        <v>BRADLEE SYMS</v>
      </c>
      <c r="G374" s="229" t="str">
        <f>IFERROR(VLOOKUP(Table2[[#This Row],[Trim Trk: ]],'TPMS-Auto'!A:G, 7, 0), "Not assigned in TPMS!!")</f>
        <v>BSYMS</v>
      </c>
      <c r="H374" s="69" t="str">
        <f>IFERROR(VLOOKUP(Table2[[#This Row],[Trim Trk: ]],'TPMS-Auto'!A:Y, 25, 0), "Not assigned in TPMS!!")</f>
        <v>Not on HR File</v>
      </c>
      <c r="I3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4" s="229" t="str">
        <f>IF(N374=N373, "Yes", "No")</f>
        <v>No</v>
      </c>
      <c r="K374" s="229" t="str">
        <f>IFERROR(VLOOKUP(Table2[[#This Row],[Trim Trk: ]], Enterprise!A:AL, 25, 0),"NotonEnterpriseReporting")</f>
        <v>OPEN</v>
      </c>
      <c r="L37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4" s="229" t="str">
        <f>IF(Table2[[#This Row],[Rental Vendor]]="ENTERPRISE RENT-A-CAR INC.", "Enterprise", IF(Table2[[#This Row],[Rental Vendor]]="ENTERPRISE TOLLS/TOLL CHARGES", "Enterprise", "NotEnterprise"))</f>
        <v>Enterprise</v>
      </c>
      <c r="N374" s="228" t="str">
        <f>LEFT(Table2[[#This Row],[Vehicle Number]],5)</f>
        <v>46372</v>
      </c>
      <c r="O374" s="166" t="s">
        <v>209</v>
      </c>
      <c r="P374" s="166" t="s">
        <v>3528</v>
      </c>
      <c r="Q374" s="166" t="s">
        <v>3726</v>
      </c>
      <c r="R374" s="166" t="s">
        <v>3787</v>
      </c>
      <c r="S374" s="166" t="s">
        <v>4800</v>
      </c>
      <c r="T374" s="166" t="s">
        <v>4801</v>
      </c>
      <c r="U374" s="166" t="s">
        <v>3530</v>
      </c>
      <c r="V374" s="166" t="s">
        <v>3534</v>
      </c>
      <c r="W374" s="166" t="s">
        <v>477</v>
      </c>
      <c r="X374" s="167">
        <v>116514285</v>
      </c>
      <c r="Y374" s="167">
        <v>116865028</v>
      </c>
      <c r="Z374" s="168">
        <v>46073</v>
      </c>
      <c r="AA374" s="166" t="s">
        <v>3730</v>
      </c>
      <c r="AB374" s="166" t="s">
        <v>3731</v>
      </c>
      <c r="AC374" s="166" t="s">
        <v>3732</v>
      </c>
      <c r="AD374" s="169">
        <v>910</v>
      </c>
      <c r="AE374" s="170">
        <v>14</v>
      </c>
      <c r="AF374" s="169">
        <v>65</v>
      </c>
      <c r="AG374" s="166" t="s">
        <v>3854</v>
      </c>
      <c r="AH374" s="166"/>
      <c r="AI374" s="166"/>
      <c r="AJ374" s="166"/>
      <c r="AK374" s="166"/>
      <c r="AL374" s="166"/>
    </row>
    <row r="375" spans="1:38" x14ac:dyDescent="0.3">
      <c r="A37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5" s="25">
        <f ca="1">SUM((TODAY())-Table2[[#This Row],[PO Date]])</f>
        <v>21</v>
      </c>
      <c r="C375" s="25" t="str">
        <f>Table2[[#This Row],[Trim Trk: ]]</f>
        <v>46386</v>
      </c>
      <c r="D375" s="228" t="str">
        <f>CONCATENATE(Table2[[#This Row],[First Name]]," ",Table2[[#This Row],[Last name]])</f>
        <v>JEFFERY STEFFEN</v>
      </c>
      <c r="E375" s="229" t="str">
        <f>IFERROR(VLOOKUP(Table2[[#This Row],[Rental under Name: ]], 'TPMS-Auto'!C:G,5,0),"RESEARCH!!")</f>
        <v>JSTEFF4</v>
      </c>
      <c r="F375" s="228" t="str">
        <f>IFERROR(VLOOKUP(Table2[[#This Row],[Trim Trk: ]],'TPMS-Auto'!A:C, 3, 0), "Not assigned in TPMS!!")</f>
        <v>JEFFERY STEFFEN</v>
      </c>
      <c r="G375" s="229" t="str">
        <f>IFERROR(VLOOKUP(Table2[[#This Row],[Trim Trk: ]],'TPMS-Auto'!A:G, 7, 0), "Not assigned in TPMS!!")</f>
        <v>JSTEFF4</v>
      </c>
      <c r="H375" s="69" t="str">
        <f>IFERROR(VLOOKUP(Table2[[#This Row],[Trim Trk: ]],'TPMS-Auto'!A:Y, 25, 0), "Not assigned in TPMS!!")</f>
        <v>42851 ACACIA  AVE</v>
      </c>
      <c r="I3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5" s="229" t="str">
        <f>IF(N375=N374, "Yes", "No")</f>
        <v>No</v>
      </c>
      <c r="K375" s="229" t="str">
        <f>IFERROR(VLOOKUP(Table2[[#This Row],[Trim Trk: ]], Enterprise!A:AL, 25, 0),"NotonEnterpriseReporting")</f>
        <v>NotonEnterpriseReporting</v>
      </c>
      <c r="L37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5" s="229" t="str">
        <f>IF(Table2[[#This Row],[Rental Vendor]]="ENTERPRISE RENT-A-CAR INC.", "Enterprise", IF(Table2[[#This Row],[Rental Vendor]]="ENTERPRISE TOLLS/TOLL CHARGES", "Enterprise", "NotEnterprise"))</f>
        <v>Enterprise</v>
      </c>
      <c r="N375" s="228" t="str">
        <f>LEFT(Table2[[#This Row],[Vehicle Number]],5)</f>
        <v>46386</v>
      </c>
      <c r="O375" s="166" t="s">
        <v>209</v>
      </c>
      <c r="P375" s="166" t="s">
        <v>4802</v>
      </c>
      <c r="Q375" s="166" t="s">
        <v>3726</v>
      </c>
      <c r="R375" s="166" t="s">
        <v>3752</v>
      </c>
      <c r="S375" s="166" t="s">
        <v>4242</v>
      </c>
      <c r="T375" s="166" t="s">
        <v>4803</v>
      </c>
      <c r="U375" s="166" t="s">
        <v>4804</v>
      </c>
      <c r="V375" s="166" t="s">
        <v>3056</v>
      </c>
      <c r="W375" s="166" t="s">
        <v>219</v>
      </c>
      <c r="X375" s="167">
        <v>116354386</v>
      </c>
      <c r="Y375" s="167">
        <v>116703963</v>
      </c>
      <c r="Z375" s="168">
        <v>46065</v>
      </c>
      <c r="AA375" s="166" t="s">
        <v>3730</v>
      </c>
      <c r="AB375" s="166" t="s">
        <v>3731</v>
      </c>
      <c r="AC375" s="166" t="s">
        <v>3732</v>
      </c>
      <c r="AD375" s="169">
        <v>455</v>
      </c>
      <c r="AE375" s="170">
        <v>7</v>
      </c>
      <c r="AF375" s="169">
        <v>65</v>
      </c>
      <c r="AG375" s="166" t="s">
        <v>3854</v>
      </c>
      <c r="AH375" s="166"/>
      <c r="AI375" s="166"/>
      <c r="AJ375" s="166"/>
      <c r="AK375" s="166"/>
      <c r="AL375" s="166"/>
    </row>
    <row r="376" spans="1:38" x14ac:dyDescent="0.3">
      <c r="A37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6" s="25">
        <f ca="1">SUM((TODAY())-Table2[[#This Row],[PO Date]])</f>
        <v>3</v>
      </c>
      <c r="C376" s="25" t="str">
        <f>Table2[[#This Row],[Trim Trk: ]]</f>
        <v>46386</v>
      </c>
      <c r="D376" s="228" t="str">
        <f>CONCATENATE(Table2[[#This Row],[First Name]]," ",Table2[[#This Row],[Last name]])</f>
        <v>JEFFERY STEFFEN</v>
      </c>
      <c r="E376" s="229" t="str">
        <f>IFERROR(VLOOKUP(Table2[[#This Row],[Rental under Name: ]], 'TPMS-Auto'!C:G,5,0),"RESEARCH!!")</f>
        <v>JSTEFF4</v>
      </c>
      <c r="F376" s="228" t="str">
        <f>IFERROR(VLOOKUP(Table2[[#This Row],[Trim Trk: ]],'TPMS-Auto'!A:C, 3, 0), "Not assigned in TPMS!!")</f>
        <v>JEFFERY STEFFEN</v>
      </c>
      <c r="G376" s="229" t="str">
        <f>IFERROR(VLOOKUP(Table2[[#This Row],[Trim Trk: ]],'TPMS-Auto'!A:G, 7, 0), "Not assigned in TPMS!!")</f>
        <v>JSTEFF4</v>
      </c>
      <c r="H376" s="69" t="str">
        <f>IFERROR(VLOOKUP(Table2[[#This Row],[Trim Trk: ]],'TPMS-Auto'!A:Y, 25, 0), "Not assigned in TPMS!!")</f>
        <v>42851 ACACIA  AVE</v>
      </c>
      <c r="I3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6" s="229" t="str">
        <f>IF(N376=N375, "Yes", "No")</f>
        <v>Yes</v>
      </c>
      <c r="K376" s="229" t="str">
        <f>IFERROR(VLOOKUP(Table2[[#This Row],[Trim Trk: ]], Enterprise!A:AL, 25, 0),"NotonEnterpriseReporting")</f>
        <v>NotonEnterpriseReporting</v>
      </c>
      <c r="L37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6" s="229" t="str">
        <f>IF(Table2[[#This Row],[Rental Vendor]]="ENTERPRISE RENT-A-CAR INC.", "Enterprise", IF(Table2[[#This Row],[Rental Vendor]]="ENTERPRISE TOLLS/TOLL CHARGES", "Enterprise", "NotEnterprise"))</f>
        <v>Enterprise</v>
      </c>
      <c r="N376" s="228" t="str">
        <f>LEFT(Table2[[#This Row],[Vehicle Number]],5)</f>
        <v>46386</v>
      </c>
      <c r="O376" s="166" t="s">
        <v>209</v>
      </c>
      <c r="P376" s="166" t="s">
        <v>4802</v>
      </c>
      <c r="Q376" s="166" t="s">
        <v>3726</v>
      </c>
      <c r="R376" s="166" t="s">
        <v>3752</v>
      </c>
      <c r="S376" s="166" t="s">
        <v>4242</v>
      </c>
      <c r="T376" s="166" t="s">
        <v>4803</v>
      </c>
      <c r="U376" s="166" t="s">
        <v>4804</v>
      </c>
      <c r="V376" s="166" t="s">
        <v>3056</v>
      </c>
      <c r="W376" s="166" t="s">
        <v>219</v>
      </c>
      <c r="X376" s="167">
        <v>116652532</v>
      </c>
      <c r="Y376" s="167">
        <v>117016390</v>
      </c>
      <c r="Z376" s="168">
        <v>46083</v>
      </c>
      <c r="AA376" s="166" t="s">
        <v>3730</v>
      </c>
      <c r="AB376" s="166" t="s">
        <v>3731</v>
      </c>
      <c r="AC376" s="166" t="s">
        <v>3732</v>
      </c>
      <c r="AD376" s="169">
        <v>165</v>
      </c>
      <c r="AE376" s="170">
        <v>3</v>
      </c>
      <c r="AF376" s="169">
        <v>55</v>
      </c>
      <c r="AG376" s="166" t="s">
        <v>3854</v>
      </c>
      <c r="AH376" s="166"/>
      <c r="AI376" s="166"/>
      <c r="AJ376" s="166"/>
      <c r="AK376" s="166"/>
      <c r="AL376" s="166"/>
    </row>
    <row r="377" spans="1:38" x14ac:dyDescent="0.3">
      <c r="A37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7" s="25">
        <f ca="1">SUM((TODAY())-Table2[[#This Row],[PO Date]])</f>
        <v>149</v>
      </c>
      <c r="C377" s="25" t="str">
        <f>Table2[[#This Row],[Trim Trk: ]]</f>
        <v>46404</v>
      </c>
      <c r="D377" s="228" t="str">
        <f>CONCATENATE(Table2[[#This Row],[First Name]]," ",Table2[[#This Row],[Last name]])</f>
        <v>MARTIN RODRIGUEZ</v>
      </c>
      <c r="E377" s="229" t="str">
        <f>IFERROR(VLOOKUP(Table2[[#This Row],[Rental under Name: ]], 'TPMS-Auto'!C:G,5,0),"RESEARCH!!")</f>
        <v>MROD198</v>
      </c>
      <c r="F377" s="228" t="str">
        <f>IFERROR(VLOOKUP(Table2[[#This Row],[Trim Trk: ]],'TPMS-Auto'!A:C, 3, 0), "Not assigned in TPMS!!")</f>
        <v>MARTIN RODRIGUEZ</v>
      </c>
      <c r="G377" s="229" t="str">
        <f>IFERROR(VLOOKUP(Table2[[#This Row],[Trim Trk: ]],'TPMS-Auto'!A:G, 7, 0), "Not assigned in TPMS!!")</f>
        <v>MROD198</v>
      </c>
      <c r="H377" s="69" t="str">
        <f>IFERROR(VLOOKUP(Table2[[#This Row],[Trim Trk: ]],'TPMS-Auto'!A:Y, 25, 0), "Not assigned in TPMS!!")</f>
        <v>P.O. Box 1973</v>
      </c>
      <c r="I3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7" s="229" t="str">
        <f>IF(N377=N376, "Yes", "No")</f>
        <v>No</v>
      </c>
      <c r="K377" s="229" t="str">
        <f>IFERROR(VLOOKUP(Table2[[#This Row],[Trim Trk: ]], Enterprise!A:AL, 25, 0),"NotonEnterpriseReporting")</f>
        <v>OPEN</v>
      </c>
      <c r="L37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7" s="229" t="str">
        <f>IF(Table2[[#This Row],[Rental Vendor]]="ENTERPRISE RENT-A-CAR INC.", "Enterprise", IF(Table2[[#This Row],[Rental Vendor]]="ENTERPRISE TOLLS/TOLL CHARGES", "Enterprise", "NotEnterprise"))</f>
        <v>Enterprise</v>
      </c>
      <c r="N377" s="228" t="str">
        <f>LEFT(Table2[[#This Row],[Vehicle Number]],5)</f>
        <v>46404</v>
      </c>
      <c r="O377" s="166" t="s">
        <v>209</v>
      </c>
      <c r="P377" s="166" t="s">
        <v>3050</v>
      </c>
      <c r="Q377" s="166" t="s">
        <v>3726</v>
      </c>
      <c r="R377" s="166" t="s">
        <v>3752</v>
      </c>
      <c r="S377" s="166" t="s">
        <v>4104</v>
      </c>
      <c r="T377" s="166" t="s">
        <v>4805</v>
      </c>
      <c r="U377" s="166" t="s">
        <v>3052</v>
      </c>
      <c r="V377" s="166" t="s">
        <v>3056</v>
      </c>
      <c r="W377" s="166" t="s">
        <v>219</v>
      </c>
      <c r="X377" s="167">
        <v>114133276</v>
      </c>
      <c r="Y377" s="167">
        <v>114447563</v>
      </c>
      <c r="Z377" s="168">
        <v>45937</v>
      </c>
      <c r="AA377" s="166" t="s">
        <v>3730</v>
      </c>
      <c r="AB377" s="166" t="s">
        <v>3731</v>
      </c>
      <c r="AC377" s="166" t="s">
        <v>3732</v>
      </c>
      <c r="AD377" s="169">
        <v>481.25</v>
      </c>
      <c r="AE377" s="170">
        <v>7</v>
      </c>
      <c r="AF377" s="169">
        <v>68.75</v>
      </c>
      <c r="AG377" s="166" t="s">
        <v>3854</v>
      </c>
      <c r="AH377" s="166"/>
      <c r="AI377" s="166"/>
      <c r="AJ377" s="166"/>
      <c r="AK377" s="166"/>
      <c r="AL377" s="166"/>
    </row>
    <row r="378" spans="1:38" x14ac:dyDescent="0.3">
      <c r="A37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8" s="25">
        <f ca="1">SUM((TODAY())-Table2[[#This Row],[PO Date]])</f>
        <v>28</v>
      </c>
      <c r="C378" s="25" t="str">
        <f>Table2[[#This Row],[Trim Trk: ]]</f>
        <v>46404</v>
      </c>
      <c r="D378" s="228" t="str">
        <f>CONCATENATE(Table2[[#This Row],[First Name]]," ",Table2[[#This Row],[Last name]])</f>
        <v>MARTIN RODRIGUEZ</v>
      </c>
      <c r="E378" s="229" t="str">
        <f>IFERROR(VLOOKUP(Table2[[#This Row],[Rental under Name: ]], 'TPMS-Auto'!C:G,5,0),"RESEARCH!!")</f>
        <v>MROD198</v>
      </c>
      <c r="F378" s="228" t="str">
        <f>IFERROR(VLOOKUP(Table2[[#This Row],[Trim Trk: ]],'TPMS-Auto'!A:C, 3, 0), "Not assigned in TPMS!!")</f>
        <v>MARTIN RODRIGUEZ</v>
      </c>
      <c r="G378" s="229" t="str">
        <f>IFERROR(VLOOKUP(Table2[[#This Row],[Trim Trk: ]],'TPMS-Auto'!A:G, 7, 0), "Not assigned in TPMS!!")</f>
        <v>MROD198</v>
      </c>
      <c r="H378" s="69" t="str">
        <f>IFERROR(VLOOKUP(Table2[[#This Row],[Trim Trk: ]],'TPMS-Auto'!A:Y, 25, 0), "Not assigned in TPMS!!")</f>
        <v>P.O. Box 1973</v>
      </c>
      <c r="I3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8" s="229" t="str">
        <f>IF(N378=N377, "Yes", "No")</f>
        <v>Yes</v>
      </c>
      <c r="K378" s="229" t="str">
        <f>IFERROR(VLOOKUP(Table2[[#This Row],[Trim Trk: ]], Enterprise!A:AL, 25, 0),"NotonEnterpriseReporting")</f>
        <v>OPEN</v>
      </c>
      <c r="L37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8" s="229" t="str">
        <f>IF(Table2[[#This Row],[Rental Vendor]]="ENTERPRISE RENT-A-CAR INC.", "Enterprise", IF(Table2[[#This Row],[Rental Vendor]]="ENTERPRISE TOLLS/TOLL CHARGES", "Enterprise", "NotEnterprise"))</f>
        <v>Enterprise</v>
      </c>
      <c r="N378" s="228" t="str">
        <f>LEFT(Table2[[#This Row],[Vehicle Number]],5)</f>
        <v>46404</v>
      </c>
      <c r="O378" s="166" t="s">
        <v>209</v>
      </c>
      <c r="P378" s="166" t="s">
        <v>3050</v>
      </c>
      <c r="Q378" s="166" t="s">
        <v>3726</v>
      </c>
      <c r="R378" s="166" t="s">
        <v>3752</v>
      </c>
      <c r="S378" s="166" t="s">
        <v>4104</v>
      </c>
      <c r="T378" s="166" t="s">
        <v>4805</v>
      </c>
      <c r="U378" s="166" t="s">
        <v>3052</v>
      </c>
      <c r="V378" s="166" t="s">
        <v>3056</v>
      </c>
      <c r="W378" s="166" t="s">
        <v>219</v>
      </c>
      <c r="X378" s="167">
        <v>116231162</v>
      </c>
      <c r="Y378" s="167">
        <v>116576173</v>
      </c>
      <c r="Z378" s="168">
        <v>46058</v>
      </c>
      <c r="AA378" s="166" t="s">
        <v>3730</v>
      </c>
      <c r="AB378" s="166" t="s">
        <v>3731</v>
      </c>
      <c r="AC378" s="166" t="s">
        <v>3732</v>
      </c>
      <c r="AD378" s="169">
        <v>525</v>
      </c>
      <c r="AE378" s="170">
        <v>7</v>
      </c>
      <c r="AF378" s="169">
        <v>75</v>
      </c>
      <c r="AG378" s="166" t="s">
        <v>3854</v>
      </c>
      <c r="AH378" s="166"/>
      <c r="AI378" s="166"/>
      <c r="AJ378" s="166"/>
      <c r="AK378" s="166"/>
      <c r="AL378" s="166"/>
    </row>
    <row r="379" spans="1:38" x14ac:dyDescent="0.3">
      <c r="A37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9" s="25">
        <f ca="1">SUM((TODAY())-Table2[[#This Row],[PO Date]])</f>
        <v>35</v>
      </c>
      <c r="C379" s="25" t="str">
        <f>Table2[[#This Row],[Trim Trk: ]]</f>
        <v>46407</v>
      </c>
      <c r="D379" s="228" t="str">
        <f>CONCATENATE(Table2[[#This Row],[First Name]]," ",Table2[[#This Row],[Last name]])</f>
        <v>KALEB WILLIAMS</v>
      </c>
      <c r="E379" s="229" t="str">
        <f>IFERROR(VLOOKUP(Table2[[#This Row],[Rental under Name: ]], 'TPMS-Auto'!C:G,5,0),"RESEARCH!!")</f>
        <v>KWILLI0</v>
      </c>
      <c r="F379" s="228" t="str">
        <f>IFERROR(VLOOKUP(Table2[[#This Row],[Trim Trk: ]],'TPMS-Auto'!A:C, 3, 0), "Not assigned in TPMS!!")</f>
        <v>KALEB WILLIAMS</v>
      </c>
      <c r="G379" s="229" t="str">
        <f>IFERROR(VLOOKUP(Table2[[#This Row],[Trim Trk: ]],'TPMS-Auto'!A:G, 7, 0), "Not assigned in TPMS!!")</f>
        <v>KWILLI0</v>
      </c>
      <c r="H379" s="69" t="str">
        <f>IFERROR(VLOOKUP(Table2[[#This Row],[Trim Trk: ]],'TPMS-Auto'!A:Y, 25, 0), "Not assigned in TPMS!!")</f>
        <v>1401 SOUTH WASHINGTON STREET</v>
      </c>
      <c r="I3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9" s="229" t="str">
        <f>IF(N379=N378, "Yes", "No")</f>
        <v>No</v>
      </c>
      <c r="K379" s="229" t="str">
        <f>IFERROR(VLOOKUP(Table2[[#This Row],[Trim Trk: ]], Enterprise!A:AL, 25, 0),"NotonEnterpriseReporting")</f>
        <v>OPEN</v>
      </c>
      <c r="L37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9" s="229" t="str">
        <f>IF(Table2[[#This Row],[Rental Vendor]]="ENTERPRISE RENT-A-CAR INC.", "Enterprise", IF(Table2[[#This Row],[Rental Vendor]]="ENTERPRISE TOLLS/TOLL CHARGES", "Enterprise", "NotEnterprise"))</f>
        <v>Enterprise</v>
      </c>
      <c r="N379" s="228" t="str">
        <f>LEFT(Table2[[#This Row],[Vehicle Number]],5)</f>
        <v>46407</v>
      </c>
      <c r="O379" s="166" t="s">
        <v>209</v>
      </c>
      <c r="P379" s="166" t="s">
        <v>1807</v>
      </c>
      <c r="Q379" s="166" t="s">
        <v>3751</v>
      </c>
      <c r="R379" s="166" t="s">
        <v>3801</v>
      </c>
      <c r="S379" s="166" t="s">
        <v>4476</v>
      </c>
      <c r="T379" s="166" t="s">
        <v>4106</v>
      </c>
      <c r="U379" s="166" t="s">
        <v>1809</v>
      </c>
      <c r="V379" s="166" t="s">
        <v>1813</v>
      </c>
      <c r="W379" s="166" t="s">
        <v>773</v>
      </c>
      <c r="X379" s="167">
        <v>116039085</v>
      </c>
      <c r="Y379" s="167">
        <v>116382585</v>
      </c>
      <c r="Z379" s="168">
        <v>46051</v>
      </c>
      <c r="AA379" s="166" t="s">
        <v>3730</v>
      </c>
      <c r="AB379" s="166" t="s">
        <v>3731</v>
      </c>
      <c r="AC379" s="166" t="s">
        <v>3732</v>
      </c>
      <c r="AD379" s="169">
        <v>910</v>
      </c>
      <c r="AE379" s="170">
        <v>14</v>
      </c>
      <c r="AF379" s="169">
        <v>65</v>
      </c>
      <c r="AG379" s="166" t="s">
        <v>3854</v>
      </c>
      <c r="AH379" s="166"/>
      <c r="AI379" s="166"/>
      <c r="AJ379" s="166"/>
      <c r="AK379" s="166"/>
      <c r="AL379" s="166"/>
    </row>
    <row r="380" spans="1:38" x14ac:dyDescent="0.3">
      <c r="A38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0" s="25">
        <f ca="1">SUM((TODAY())-Table2[[#This Row],[PO Date]])</f>
        <v>139</v>
      </c>
      <c r="C380" s="25" t="str">
        <f>Table2[[#This Row],[Trim Trk: ]]</f>
        <v>46434</v>
      </c>
      <c r="D380" s="228" t="str">
        <f>CONCATENATE(Table2[[#This Row],[First Name]]," ",Table2[[#This Row],[Last name]])</f>
        <v>RAYMOND MCQUILLAN</v>
      </c>
      <c r="E380" s="229" t="str">
        <f>IFERROR(VLOOKUP(Table2[[#This Row],[Rental under Name: ]], 'TPMS-Auto'!C:G,5,0),"RESEARCH!!")</f>
        <v>RMCQUI</v>
      </c>
      <c r="F380" s="228" t="str">
        <f>IFERROR(VLOOKUP(Table2[[#This Row],[Trim Trk: ]],'TPMS-Auto'!A:C, 3, 0), "Not assigned in TPMS!!")</f>
        <v>RAYMOND MCQUILLAN</v>
      </c>
      <c r="G380" s="229" t="str">
        <f>IFERROR(VLOOKUP(Table2[[#This Row],[Trim Trk: ]],'TPMS-Auto'!A:G, 7, 0), "Not assigned in TPMS!!")</f>
        <v>RMCQUI</v>
      </c>
      <c r="H380" s="69" t="str">
        <f>IFERROR(VLOOKUP(Table2[[#This Row],[Trim Trk: ]],'TPMS-Auto'!A:Y, 25, 0), "Not assigned in TPMS!!")</f>
        <v>4515 payson ave</v>
      </c>
      <c r="I3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0" s="229" t="str">
        <f>IF(N380=N379, "Yes", "No")</f>
        <v>No</v>
      </c>
      <c r="K380" s="229" t="str">
        <f>IFERROR(VLOOKUP(Table2[[#This Row],[Trim Trk: ]], Enterprise!A:AL, 25, 0),"NotonEnterpriseReporting")</f>
        <v>NotonEnterpriseReporting</v>
      </c>
      <c r="L3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0" s="229" t="str">
        <f>IF(Table2[[#This Row],[Rental Vendor]]="ENTERPRISE RENT-A-CAR INC.", "Enterprise", IF(Table2[[#This Row],[Rental Vendor]]="ENTERPRISE TOLLS/TOLL CHARGES", "Enterprise", "NotEnterprise"))</f>
        <v>Enterprise</v>
      </c>
      <c r="N380" s="228" t="str">
        <f>LEFT(Table2[[#This Row],[Vehicle Number]],5)</f>
        <v>46434</v>
      </c>
      <c r="O380" s="166" t="s">
        <v>209</v>
      </c>
      <c r="P380" s="166" t="s">
        <v>4806</v>
      </c>
      <c r="Q380" s="166" t="s">
        <v>3726</v>
      </c>
      <c r="R380" s="166" t="s">
        <v>3908</v>
      </c>
      <c r="S380" s="166" t="s">
        <v>3864</v>
      </c>
      <c r="T380" s="166" t="s">
        <v>4807</v>
      </c>
      <c r="U380" s="166" t="s">
        <v>4808</v>
      </c>
      <c r="V380" s="166" t="s">
        <v>4809</v>
      </c>
      <c r="W380" s="166" t="s">
        <v>4327</v>
      </c>
      <c r="X380" s="167">
        <v>114314026</v>
      </c>
      <c r="Y380" s="167">
        <v>114633159</v>
      </c>
      <c r="Z380" s="168">
        <v>45947</v>
      </c>
      <c r="AA380" s="166" t="s">
        <v>3730</v>
      </c>
      <c r="AB380" s="166" t="s">
        <v>3731</v>
      </c>
      <c r="AC380" s="166" t="s">
        <v>3732</v>
      </c>
      <c r="AD380" s="169">
        <v>455</v>
      </c>
      <c r="AE380" s="170">
        <v>7</v>
      </c>
      <c r="AF380" s="169">
        <v>65</v>
      </c>
      <c r="AG380" s="166" t="s">
        <v>3854</v>
      </c>
      <c r="AH380" s="166"/>
      <c r="AI380" s="166"/>
      <c r="AJ380" s="166"/>
      <c r="AK380" s="166"/>
      <c r="AL380" s="166"/>
    </row>
    <row r="381" spans="1:38" x14ac:dyDescent="0.3">
      <c r="A38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1" s="25">
        <f ca="1">SUM((TODAY())-Table2[[#This Row],[PO Date]])</f>
        <v>57</v>
      </c>
      <c r="C381" s="25" t="str">
        <f>Table2[[#This Row],[Trim Trk: ]]</f>
        <v>46437</v>
      </c>
      <c r="D381" s="228" t="str">
        <f>CONCATENATE(Table2[[#This Row],[First Name]]," ",Table2[[#This Row],[Last name]])</f>
        <v>UNKNOWN UNKNOWN</v>
      </c>
      <c r="E381" s="229" t="str">
        <f>IFERROR(VLOOKUP(Table2[[#This Row],[Rental under Name: ]], 'TPMS-Auto'!C:G,5,0),"RESEARCH!!")</f>
        <v>RESEARCH!!</v>
      </c>
      <c r="F381" s="228" t="str">
        <f>IFERROR(VLOOKUP(Table2[[#This Row],[Trim Trk: ]],'TPMS-Auto'!A:C, 3, 0), "Not assigned in TPMS!!")</f>
        <v>Not assigned in TPMS!!</v>
      </c>
      <c r="G381" s="229" t="str">
        <f>IFERROR(VLOOKUP(Table2[[#This Row],[Trim Trk: ]],'TPMS-Auto'!A:G, 7, 0), "Not assigned in TPMS!!")</f>
        <v>Not assigned in TPMS!!</v>
      </c>
      <c r="H381" s="69" t="str">
        <f>IFERROR(VLOOKUP(Table2[[#This Row],[Trim Trk: ]],'TPMS-Auto'!A:Y, 25, 0), "Not assigned in TPMS!!")</f>
        <v>Not assigned in TPMS!!</v>
      </c>
      <c r="I3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1" s="229" t="str">
        <f>IF(N381=N380, "Yes", "No")</f>
        <v>No</v>
      </c>
      <c r="K381" s="229" t="str">
        <f>IFERROR(VLOOKUP(Table2[[#This Row],[Trim Trk: ]], Enterprise!A:AL, 25, 0),"NotonEnterpriseReporting")</f>
        <v>NotonEnterpriseReporting</v>
      </c>
      <c r="L38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1" s="229" t="str">
        <f>IF(Table2[[#This Row],[Rental Vendor]]="ENTERPRISE RENT-A-CAR INC.", "Enterprise", IF(Table2[[#This Row],[Rental Vendor]]="ENTERPRISE TOLLS/TOLL CHARGES", "Enterprise", "NotEnterprise"))</f>
        <v>Enterprise</v>
      </c>
      <c r="N381" s="228" t="str">
        <f>LEFT(Table2[[#This Row],[Vehicle Number]],5)</f>
        <v>46437</v>
      </c>
      <c r="O381" s="166" t="s">
        <v>209</v>
      </c>
      <c r="P381" s="166" t="s">
        <v>4810</v>
      </c>
      <c r="Q381" s="166" t="s">
        <v>3726</v>
      </c>
      <c r="R381" s="166" t="s">
        <v>3870</v>
      </c>
      <c r="S381" s="166" t="s">
        <v>4140</v>
      </c>
      <c r="T381" s="166" t="s">
        <v>4140</v>
      </c>
      <c r="U381" s="166"/>
      <c r="V381" s="166" t="s">
        <v>4289</v>
      </c>
      <c r="W381" s="166" t="s">
        <v>219</v>
      </c>
      <c r="X381" s="167">
        <v>115599648</v>
      </c>
      <c r="Y381" s="167">
        <v>115937007</v>
      </c>
      <c r="Z381" s="168">
        <v>46029</v>
      </c>
      <c r="AA381" s="166" t="s">
        <v>3730</v>
      </c>
      <c r="AB381" s="166" t="s">
        <v>3731</v>
      </c>
      <c r="AC381" s="166" t="s">
        <v>3732</v>
      </c>
      <c r="AD381" s="169">
        <v>490</v>
      </c>
      <c r="AE381" s="170">
        <v>7</v>
      </c>
      <c r="AF381" s="169">
        <v>70</v>
      </c>
      <c r="AG381" s="166" t="s">
        <v>3854</v>
      </c>
      <c r="AH381" s="166"/>
      <c r="AI381" s="166"/>
      <c r="AJ381" s="166"/>
      <c r="AK381" s="166"/>
      <c r="AL381" s="166"/>
    </row>
    <row r="382" spans="1:38" x14ac:dyDescent="0.3">
      <c r="A38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2" s="25">
        <f ca="1">SUM((TODAY())-Table2[[#This Row],[PO Date]])</f>
        <v>62</v>
      </c>
      <c r="C382" s="25" t="str">
        <f>Table2[[#This Row],[Trim Trk: ]]</f>
        <v>46450</v>
      </c>
      <c r="D382" s="228" t="str">
        <f>CONCATENATE(Table2[[#This Row],[First Name]]," ",Table2[[#This Row],[Last name]])</f>
        <v>RAMON SALINAS</v>
      </c>
      <c r="E382" s="229" t="str">
        <f>IFERROR(VLOOKUP(Table2[[#This Row],[Rental under Name: ]], 'TPMS-Auto'!C:G,5,0),"RESEARCH!!")</f>
        <v>RSALIN3</v>
      </c>
      <c r="F382" s="228" t="str">
        <f>IFERROR(VLOOKUP(Table2[[#This Row],[Trim Trk: ]],'TPMS-Auto'!A:C, 3, 0), "Not assigned in TPMS!!")</f>
        <v>Not assigned in TPMS!!</v>
      </c>
      <c r="G382" s="229" t="str">
        <f>IFERROR(VLOOKUP(Table2[[#This Row],[Trim Trk: ]],'TPMS-Auto'!A:G, 7, 0), "Not assigned in TPMS!!")</f>
        <v>Not assigned in TPMS!!</v>
      </c>
      <c r="H382" s="69" t="str">
        <f>IFERROR(VLOOKUP(Table2[[#This Row],[Trim Trk: ]],'TPMS-Auto'!A:Y, 25, 0), "Not assigned in TPMS!!")</f>
        <v>Not assigned in TPMS!!</v>
      </c>
      <c r="I3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2" s="229" t="str">
        <f>IF(N382=N381, "Yes", "No")</f>
        <v>No</v>
      </c>
      <c r="K382" s="229" t="str">
        <f>IFERROR(VLOOKUP(Table2[[#This Row],[Trim Trk: ]], Enterprise!A:AL, 25, 0),"NotonEnterpriseReporting")</f>
        <v>NotonEnterpriseReporting</v>
      </c>
      <c r="L38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2" s="229" t="str">
        <f>IF(Table2[[#This Row],[Rental Vendor]]="ENTERPRISE RENT-A-CAR INC.", "Enterprise", IF(Table2[[#This Row],[Rental Vendor]]="ENTERPRISE TOLLS/TOLL CHARGES", "Enterprise", "NotEnterprise"))</f>
        <v>Enterprise</v>
      </c>
      <c r="N382" s="228" t="str">
        <f>LEFT(Table2[[#This Row],[Vehicle Number]],5)</f>
        <v>46450</v>
      </c>
      <c r="O382" s="166" t="s">
        <v>209</v>
      </c>
      <c r="P382" s="166" t="s">
        <v>4820</v>
      </c>
      <c r="Q382" s="166" t="s">
        <v>3751</v>
      </c>
      <c r="R382" s="166" t="s">
        <v>3870</v>
      </c>
      <c r="S382" s="166" t="s">
        <v>4821</v>
      </c>
      <c r="T382" s="166" t="s">
        <v>2774</v>
      </c>
      <c r="U382" s="166" t="s">
        <v>4822</v>
      </c>
      <c r="V382" s="166" t="s">
        <v>4823</v>
      </c>
      <c r="W382" s="166" t="s">
        <v>219</v>
      </c>
      <c r="X382" s="167">
        <v>115519222</v>
      </c>
      <c r="Y382" s="167">
        <v>115855530</v>
      </c>
      <c r="Z382" s="168">
        <v>46024</v>
      </c>
      <c r="AA382" s="166" t="s">
        <v>3730</v>
      </c>
      <c r="AB382" s="166" t="s">
        <v>3731</v>
      </c>
      <c r="AC382" s="166" t="s">
        <v>3732</v>
      </c>
      <c r="AD382" s="169">
        <v>450</v>
      </c>
      <c r="AE382" s="170">
        <v>5</v>
      </c>
      <c r="AF382" s="169">
        <v>90</v>
      </c>
      <c r="AG382" s="166" t="s">
        <v>3854</v>
      </c>
      <c r="AH382" s="166"/>
      <c r="AI382" s="166"/>
      <c r="AJ382" s="166"/>
      <c r="AK382" s="166"/>
      <c r="AL382" s="166"/>
    </row>
    <row r="383" spans="1:38" x14ac:dyDescent="0.3">
      <c r="A38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3" s="25">
        <f ca="1">SUM((TODAY())-Table2[[#This Row],[PO Date]])</f>
        <v>1</v>
      </c>
      <c r="C383" s="25" t="str">
        <f>Table2[[#This Row],[Trim Trk: ]]</f>
        <v>46451</v>
      </c>
      <c r="D383" s="228" t="str">
        <f>CONCATENATE(Table2[[#This Row],[First Name]]," ",Table2[[#This Row],[Last name]])</f>
        <v>CAROLYN OZAKI-GARNICA</v>
      </c>
      <c r="E383" s="229" t="str">
        <f>IFERROR(VLOOKUP(Table2[[#This Row],[Rental under Name: ]], 'TPMS-Auto'!C:G,5,0),"RESEARCH!!")</f>
        <v>COZAKIG</v>
      </c>
      <c r="F383" s="228" t="str">
        <f>IFERROR(VLOOKUP(Table2[[#This Row],[Trim Trk: ]],'TPMS-Auto'!A:C, 3, 0), "Not assigned in TPMS!!")</f>
        <v>CAROLYN OZAKI-GARNICA</v>
      </c>
      <c r="G383" s="229" t="str">
        <f>IFERROR(VLOOKUP(Table2[[#This Row],[Trim Trk: ]],'TPMS-Auto'!A:G, 7, 0), "Not assigned in TPMS!!")</f>
        <v>COZAKIG</v>
      </c>
      <c r="H383" s="69" t="str">
        <f>IFERROR(VLOOKUP(Table2[[#This Row],[Trim Trk: ]],'TPMS-Auto'!A:Y, 25, 0), "Not assigned in TPMS!!")</f>
        <v>3115 W LINDACITA LN</v>
      </c>
      <c r="I3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3" s="229" t="str">
        <f>IF(N383=N382, "Yes", "No")</f>
        <v>No</v>
      </c>
      <c r="K383" s="229" t="str">
        <f>IFERROR(VLOOKUP(Table2[[#This Row],[Trim Trk: ]], Enterprise!A:AL, 25, 0),"NotonEnterpriseReporting")</f>
        <v>OPEN</v>
      </c>
      <c r="L38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3" s="229" t="str">
        <f>IF(Table2[[#This Row],[Rental Vendor]]="ENTERPRISE RENT-A-CAR INC.", "Enterprise", IF(Table2[[#This Row],[Rental Vendor]]="ENTERPRISE TOLLS/TOLL CHARGES", "Enterprise", "NotEnterprise"))</f>
        <v>Enterprise</v>
      </c>
      <c r="N383" s="228" t="str">
        <f>LEFT(Table2[[#This Row],[Vehicle Number]],5)</f>
        <v>46451</v>
      </c>
      <c r="O383" s="166" t="s">
        <v>209</v>
      </c>
      <c r="P383" s="166" t="s">
        <v>9133</v>
      </c>
      <c r="Q383" s="166" t="s">
        <v>3726</v>
      </c>
      <c r="R383" s="166" t="s">
        <v>3870</v>
      </c>
      <c r="S383" s="166" t="s">
        <v>5317</v>
      </c>
      <c r="T383" s="166" t="s">
        <v>9138</v>
      </c>
      <c r="U383" s="166" t="s">
        <v>9137</v>
      </c>
      <c r="V383" s="166" t="s">
        <v>9140</v>
      </c>
      <c r="W383" s="166" t="s">
        <v>219</v>
      </c>
      <c r="X383" s="167">
        <v>116711533</v>
      </c>
      <c r="Y383" s="167">
        <v>117065113</v>
      </c>
      <c r="Z383" s="168">
        <v>46085</v>
      </c>
      <c r="AA383" s="166" t="s">
        <v>3730</v>
      </c>
      <c r="AB383" s="166" t="s">
        <v>3731</v>
      </c>
      <c r="AC383" s="166" t="s">
        <v>3732</v>
      </c>
      <c r="AD383" s="169">
        <v>245</v>
      </c>
      <c r="AE383" s="170">
        <v>7</v>
      </c>
      <c r="AF383" s="169">
        <v>35</v>
      </c>
      <c r="AG383" s="166" t="s">
        <v>3854</v>
      </c>
      <c r="AH383" s="166"/>
      <c r="AI383" s="166"/>
      <c r="AJ383" s="166"/>
      <c r="AK383" s="166"/>
      <c r="AL383" s="166"/>
    </row>
    <row r="384" spans="1:38" x14ac:dyDescent="0.3">
      <c r="A38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4" s="25">
        <f ca="1">SUM((TODAY())-Table2[[#This Row],[PO Date]])</f>
        <v>8</v>
      </c>
      <c r="C384" s="25" t="str">
        <f>Table2[[#This Row],[Trim Trk: ]]</f>
        <v>46452</v>
      </c>
      <c r="D384" s="228" t="str">
        <f>CONCATENATE(Table2[[#This Row],[First Name]]," ",Table2[[#This Row],[Last name]])</f>
        <v>BRANDON WAINWRIGHT</v>
      </c>
      <c r="E384" s="229" t="str">
        <f>IFERROR(VLOOKUP(Table2[[#This Row],[Rental under Name: ]], 'TPMS-Auto'!C:G,5,0),"RESEARCH!!")</f>
        <v>BWAINWR</v>
      </c>
      <c r="F384" s="228" t="str">
        <f>IFERROR(VLOOKUP(Table2[[#This Row],[Trim Trk: ]],'TPMS-Auto'!A:C, 3, 0), "Not assigned in TPMS!!")</f>
        <v>BRANDON WAINWRIGHT</v>
      </c>
      <c r="G384" s="229" t="str">
        <f>IFERROR(VLOOKUP(Table2[[#This Row],[Trim Trk: ]],'TPMS-Auto'!A:G, 7, 0), "Not assigned in TPMS!!")</f>
        <v>BWAINWR</v>
      </c>
      <c r="H384" s="69" t="str">
        <f>IFERROR(VLOOKUP(Table2[[#This Row],[Trim Trk: ]],'TPMS-Auto'!A:Y, 25, 0), "Not assigned in TPMS!!")</f>
        <v>3932 DEACON AVE</v>
      </c>
      <c r="I3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4" s="229" t="str">
        <f>IF(N384=N383, "Yes", "No")</f>
        <v>No</v>
      </c>
      <c r="K384" s="229" t="str">
        <f>IFERROR(VLOOKUP(Table2[[#This Row],[Trim Trk: ]], Enterprise!A:AL, 25, 0),"NotonEnterpriseReporting")</f>
        <v>OPEN</v>
      </c>
      <c r="L38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4" s="229" t="str">
        <f>IF(Table2[[#This Row],[Rental Vendor]]="ENTERPRISE RENT-A-CAR INC.", "Enterprise", IF(Table2[[#This Row],[Rental Vendor]]="ENTERPRISE TOLLS/TOLL CHARGES", "Enterprise", "NotEnterprise"))</f>
        <v>Enterprise</v>
      </c>
      <c r="N384" s="228" t="str">
        <f>LEFT(Table2[[#This Row],[Vehicle Number]],5)</f>
        <v>46452</v>
      </c>
      <c r="O384" s="166" t="s">
        <v>209</v>
      </c>
      <c r="P384" s="166" t="s">
        <v>4824</v>
      </c>
      <c r="Q384" s="166" t="s">
        <v>3726</v>
      </c>
      <c r="R384" s="166" t="s">
        <v>3908</v>
      </c>
      <c r="S384" s="166" t="s">
        <v>3918</v>
      </c>
      <c r="T384" s="166" t="s">
        <v>4825</v>
      </c>
      <c r="U384" s="166" t="s">
        <v>4826</v>
      </c>
      <c r="V384" s="166" t="s">
        <v>559</v>
      </c>
      <c r="W384" s="166" t="s">
        <v>219</v>
      </c>
      <c r="X384" s="167">
        <v>116594363</v>
      </c>
      <c r="Y384" s="167">
        <v>116946538</v>
      </c>
      <c r="Z384" s="168">
        <v>46078</v>
      </c>
      <c r="AA384" s="166" t="s">
        <v>3730</v>
      </c>
      <c r="AB384" s="166" t="s">
        <v>3731</v>
      </c>
      <c r="AC384" s="166" t="s">
        <v>3732</v>
      </c>
      <c r="AD384" s="169">
        <v>595</v>
      </c>
      <c r="AE384" s="170">
        <v>7</v>
      </c>
      <c r="AF384" s="169">
        <v>85</v>
      </c>
      <c r="AG384" s="166" t="s">
        <v>3854</v>
      </c>
      <c r="AH384" s="166"/>
      <c r="AI384" s="166"/>
      <c r="AJ384" s="166"/>
      <c r="AK384" s="166"/>
      <c r="AL384" s="166"/>
    </row>
    <row r="385" spans="1:38" x14ac:dyDescent="0.3">
      <c r="A38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85" s="25">
        <f ca="1">SUM((TODAY())-Table2[[#This Row],[PO Date]])</f>
        <v>20</v>
      </c>
      <c r="C385" s="25" t="str">
        <f>Table2[[#This Row],[Trim Trk: ]]</f>
        <v>46454</v>
      </c>
      <c r="D385" s="228" t="str">
        <f>CONCATENATE(Table2[[#This Row],[First Name]]," ",Table2[[#This Row],[Last name]])</f>
        <v>JOEL GRAYDON</v>
      </c>
      <c r="E385" s="229" t="str">
        <f>IFERROR(VLOOKUP(Table2[[#This Row],[Rental under Name: ]], 'TPMS-Auto'!C:G,5,0),"RESEARCH!!")</f>
        <v>JGRAYDO</v>
      </c>
      <c r="F385" s="228" t="str">
        <f>IFERROR(VLOOKUP(Table2[[#This Row],[Trim Trk: ]],'TPMS-Auto'!A:C, 3, 0), "Not assigned in TPMS!!")</f>
        <v>JOEL GRAYDON</v>
      </c>
      <c r="G385" s="229" t="str">
        <f>IFERROR(VLOOKUP(Table2[[#This Row],[Trim Trk: ]],'TPMS-Auto'!A:G, 7, 0), "Not assigned in TPMS!!")</f>
        <v>JGRAYDO</v>
      </c>
      <c r="H385" s="69" t="str">
        <f>IFERROR(VLOOKUP(Table2[[#This Row],[Trim Trk: ]],'TPMS-Auto'!A:Y, 25, 0), "Not assigned in TPMS!!")</f>
        <v>640 NORTH ROAD 1 WEST</v>
      </c>
      <c r="I3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5" s="229" t="str">
        <f>IF(N385=N384, "Yes", "No")</f>
        <v>No</v>
      </c>
      <c r="K385" s="229" t="str">
        <f>IFERROR(VLOOKUP(Table2[[#This Row],[Trim Trk: ]], Enterprise!A:AL, 25, 0),"NotonEnterpriseReporting")</f>
        <v>NotonEnterpriseReporting</v>
      </c>
      <c r="L38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5" s="229" t="str">
        <f>IF(Table2[[#This Row],[Rental Vendor]]="ENTERPRISE RENT-A-CAR INC.", "Enterprise", IF(Table2[[#This Row],[Rental Vendor]]="ENTERPRISE TOLLS/TOLL CHARGES", "Enterprise", "NotEnterprise"))</f>
        <v>Enterprise</v>
      </c>
      <c r="N385" s="228" t="str">
        <f>LEFT(Table2[[#This Row],[Vehicle Number]],5)</f>
        <v>46454</v>
      </c>
      <c r="O385" s="166" t="s">
        <v>209</v>
      </c>
      <c r="P385" s="166" t="s">
        <v>4827</v>
      </c>
      <c r="Q385" s="166" t="s">
        <v>3726</v>
      </c>
      <c r="R385" s="166" t="s">
        <v>3752</v>
      </c>
      <c r="S385" s="166" t="s">
        <v>4828</v>
      </c>
      <c r="T385" s="166" t="s">
        <v>4829</v>
      </c>
      <c r="U385" s="166" t="s">
        <v>4830</v>
      </c>
      <c r="V385" s="166" t="s">
        <v>4831</v>
      </c>
      <c r="W385" s="166" t="s">
        <v>1675</v>
      </c>
      <c r="X385" s="167">
        <v>116369600</v>
      </c>
      <c r="Y385" s="167">
        <v>116719841</v>
      </c>
      <c r="Z385" s="168">
        <v>46066</v>
      </c>
      <c r="AA385" s="166" t="s">
        <v>3730</v>
      </c>
      <c r="AB385" s="166" t="s">
        <v>3731</v>
      </c>
      <c r="AC385" s="166" t="s">
        <v>3732</v>
      </c>
      <c r="AD385" s="169">
        <v>504</v>
      </c>
      <c r="AE385" s="170">
        <v>7</v>
      </c>
      <c r="AF385" s="169">
        <v>72</v>
      </c>
      <c r="AG385" s="166" t="s">
        <v>3854</v>
      </c>
      <c r="AH385" s="166"/>
      <c r="AI385" s="166"/>
      <c r="AJ385" s="166"/>
      <c r="AK385" s="166"/>
      <c r="AL385" s="166"/>
    </row>
    <row r="386" spans="1:38" x14ac:dyDescent="0.3">
      <c r="A38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6" s="25">
        <f ca="1">SUM((TODAY())-Table2[[#This Row],[PO Date]])</f>
        <v>2</v>
      </c>
      <c r="C386" s="25" t="str">
        <f>Table2[[#This Row],[Trim Trk: ]]</f>
        <v>46455</v>
      </c>
      <c r="D386" s="228" t="str">
        <f>CONCATENATE(Table2[[#This Row],[First Name]]," ",Table2[[#This Row],[Last name]])</f>
        <v>THO HOANG</v>
      </c>
      <c r="E386" s="229" t="str">
        <f>IFERROR(VLOOKUP(Table2[[#This Row],[Rental under Name: ]], 'TPMS-Auto'!C:G,5,0),"RESEARCH!!")</f>
        <v>THOANG0</v>
      </c>
      <c r="F386" s="228" t="str">
        <f>IFERROR(VLOOKUP(Table2[[#This Row],[Trim Trk: ]],'TPMS-Auto'!A:C, 3, 0), "Not assigned in TPMS!!")</f>
        <v>THO HOANG</v>
      </c>
      <c r="G386" s="229" t="str">
        <f>IFERROR(VLOOKUP(Table2[[#This Row],[Trim Trk: ]],'TPMS-Auto'!A:G, 7, 0), "Not assigned in TPMS!!")</f>
        <v>THOANG0</v>
      </c>
      <c r="H386" s="69" t="str">
        <f>IFERROR(VLOOKUP(Table2[[#This Row],[Trim Trk: ]],'TPMS-Auto'!A:Y, 25, 0), "Not assigned in TPMS!!")</f>
        <v>5626 Briercrest Ave</v>
      </c>
      <c r="I3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6" s="229" t="str">
        <f>IF(N386=N385, "Yes", "No")</f>
        <v>No</v>
      </c>
      <c r="K386" s="229" t="str">
        <f>IFERROR(VLOOKUP(Table2[[#This Row],[Trim Trk: ]], Enterprise!A:AL, 25, 0),"NotonEnterpriseReporting")</f>
        <v>NotonEnterpriseReporting</v>
      </c>
      <c r="L38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6" s="229" t="str">
        <f>IF(Table2[[#This Row],[Rental Vendor]]="ENTERPRISE RENT-A-CAR INC.", "Enterprise", IF(Table2[[#This Row],[Rental Vendor]]="ENTERPRISE TOLLS/TOLL CHARGES", "Enterprise", "NotEnterprise"))</f>
        <v>Enterprise</v>
      </c>
      <c r="N386" s="228" t="str">
        <f>LEFT(Table2[[#This Row],[Vehicle Number]],5)</f>
        <v>46455</v>
      </c>
      <c r="O386" s="166" t="s">
        <v>209</v>
      </c>
      <c r="P386" s="166" t="s">
        <v>11116</v>
      </c>
      <c r="Q386" s="166" t="s">
        <v>3726</v>
      </c>
      <c r="R386" s="166" t="s">
        <v>3870</v>
      </c>
      <c r="S386" s="166" t="s">
        <v>11122</v>
      </c>
      <c r="T386" s="166" t="s">
        <v>11121</v>
      </c>
      <c r="U386" s="166" t="s">
        <v>11120</v>
      </c>
      <c r="V386" s="166" t="s">
        <v>1573</v>
      </c>
      <c r="W386" s="166" t="s">
        <v>219</v>
      </c>
      <c r="X386" s="167">
        <v>116694090</v>
      </c>
      <c r="Y386" s="167">
        <v>117046607</v>
      </c>
      <c r="Z386" s="168">
        <v>46084</v>
      </c>
      <c r="AA386" s="166" t="s">
        <v>3730</v>
      </c>
      <c r="AB386" s="166" t="s">
        <v>3731</v>
      </c>
      <c r="AC386" s="166" t="s">
        <v>3732</v>
      </c>
      <c r="AD386" s="169">
        <v>455</v>
      </c>
      <c r="AE386" s="170">
        <v>7</v>
      </c>
      <c r="AF386" s="169">
        <v>65</v>
      </c>
      <c r="AG386" s="166" t="s">
        <v>3854</v>
      </c>
      <c r="AH386" s="166"/>
      <c r="AI386" s="166"/>
      <c r="AJ386" s="166"/>
      <c r="AK386" s="166"/>
      <c r="AL386" s="166"/>
    </row>
    <row r="387" spans="1:38" x14ac:dyDescent="0.3">
      <c r="A38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7" s="25">
        <f ca="1">SUM((TODAY())-Table2[[#This Row],[PO Date]])</f>
        <v>48</v>
      </c>
      <c r="C387" s="25" t="str">
        <f>Table2[[#This Row],[Trim Trk: ]]</f>
        <v>46456</v>
      </c>
      <c r="D387" s="228" t="str">
        <f>CONCATENATE(Table2[[#This Row],[First Name]]," ",Table2[[#This Row],[Last name]])</f>
        <v>OSCAR ESPINOSA</v>
      </c>
      <c r="E387" s="229" t="str">
        <f>IFERROR(VLOOKUP(Table2[[#This Row],[Rental under Name: ]], 'TPMS-Auto'!C:G,5,0),"RESEARCH!!")</f>
        <v>OESPINO</v>
      </c>
      <c r="F387" s="228" t="str">
        <f>IFERROR(VLOOKUP(Table2[[#This Row],[Trim Trk: ]],'TPMS-Auto'!A:C, 3, 0), "Not assigned in TPMS!!")</f>
        <v>OSCAR ESPINOSA</v>
      </c>
      <c r="G387" s="229" t="str">
        <f>IFERROR(VLOOKUP(Table2[[#This Row],[Trim Trk: ]],'TPMS-Auto'!A:G, 7, 0), "Not assigned in TPMS!!")</f>
        <v>OESPINO</v>
      </c>
      <c r="H387" s="69" t="str">
        <f>IFERROR(VLOOKUP(Table2[[#This Row],[Trim Trk: ]],'TPMS-Auto'!A:Y, 25, 0), "Not assigned in TPMS!!")</f>
        <v>Not on HR File</v>
      </c>
      <c r="I3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7" s="229" t="str">
        <f>IF(N387=N386, "Yes", "No")</f>
        <v>No</v>
      </c>
      <c r="K387" s="229" t="str">
        <f>IFERROR(VLOOKUP(Table2[[#This Row],[Trim Trk: ]], Enterprise!A:AL, 25, 0),"NotonEnterpriseReporting")</f>
        <v>NotonEnterpriseReporting</v>
      </c>
      <c r="L38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7" s="229" t="str">
        <f>IF(Table2[[#This Row],[Rental Vendor]]="ENTERPRISE RENT-A-CAR INC.", "Enterprise", IF(Table2[[#This Row],[Rental Vendor]]="ENTERPRISE TOLLS/TOLL CHARGES", "Enterprise", "NotEnterprise"))</f>
        <v>Enterprise</v>
      </c>
      <c r="N387" s="228" t="str">
        <f>LEFT(Table2[[#This Row],[Vehicle Number]],5)</f>
        <v>46456</v>
      </c>
      <c r="O387" s="166" t="s">
        <v>209</v>
      </c>
      <c r="P387" s="166" t="s">
        <v>4832</v>
      </c>
      <c r="Q387" s="166" t="s">
        <v>3751</v>
      </c>
      <c r="R387" s="166" t="s">
        <v>3948</v>
      </c>
      <c r="S387" s="166" t="s">
        <v>4217</v>
      </c>
      <c r="T387" s="166" t="s">
        <v>4833</v>
      </c>
      <c r="U387" s="166" t="s">
        <v>4834</v>
      </c>
      <c r="V387" s="166" t="s">
        <v>4835</v>
      </c>
      <c r="W387" s="166" t="s">
        <v>219</v>
      </c>
      <c r="X387" s="167">
        <v>115763768</v>
      </c>
      <c r="Y387" s="167">
        <v>116104707</v>
      </c>
      <c r="Z387" s="168">
        <v>46038</v>
      </c>
      <c r="AA387" s="166" t="s">
        <v>3730</v>
      </c>
      <c r="AB387" s="166" t="s">
        <v>3731</v>
      </c>
      <c r="AC387" s="166" t="s">
        <v>3732</v>
      </c>
      <c r="AD387" s="169">
        <v>400</v>
      </c>
      <c r="AE387" s="170">
        <v>5</v>
      </c>
      <c r="AF387" s="169">
        <v>80</v>
      </c>
      <c r="AG387" s="166" t="s">
        <v>3854</v>
      </c>
      <c r="AH387" s="166"/>
      <c r="AI387" s="166"/>
      <c r="AJ387" s="166"/>
      <c r="AK387" s="166"/>
      <c r="AL387" s="166"/>
    </row>
    <row r="388" spans="1:38" x14ac:dyDescent="0.3">
      <c r="A38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8" s="25">
        <f ca="1">SUM((TODAY())-Table2[[#This Row],[PO Date]])</f>
        <v>2</v>
      </c>
      <c r="C388" s="25" t="str">
        <f>Table2[[#This Row],[Trim Trk: ]]</f>
        <v>46465</v>
      </c>
      <c r="D388" s="228" t="str">
        <f>CONCATENATE(Table2[[#This Row],[First Name]]," ",Table2[[#This Row],[Last name]])</f>
        <v>MARSHALL COSTELLO</v>
      </c>
      <c r="E388" s="229" t="str">
        <f>IFERROR(VLOOKUP(Table2[[#This Row],[Rental under Name: ]], 'TPMS-Auto'!C:G,5,0),"RESEARCH!!")</f>
        <v>MCOSTEL</v>
      </c>
      <c r="F388" s="228" t="str">
        <f>IFERROR(VLOOKUP(Table2[[#This Row],[Trim Trk: ]],'TPMS-Auto'!A:C, 3, 0), "Not assigned in TPMS!!")</f>
        <v>MARSHALL COSTELLO</v>
      </c>
      <c r="G388" s="229" t="str">
        <f>IFERROR(VLOOKUP(Table2[[#This Row],[Trim Trk: ]],'TPMS-Auto'!A:G, 7, 0), "Not assigned in TPMS!!")</f>
        <v>MCOSTEL</v>
      </c>
      <c r="H388" s="69" t="str">
        <f>IFERROR(VLOOKUP(Table2[[#This Row],[Trim Trk: ]],'TPMS-Auto'!A:Y, 25, 0), "Not assigned in TPMS!!")</f>
        <v>501 WOODLAND MILLS DR</v>
      </c>
      <c r="I3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8" s="229" t="str">
        <f>IF(N388=N387, "Yes", "No")</f>
        <v>No</v>
      </c>
      <c r="K388" s="229" t="str">
        <f>IFERROR(VLOOKUP(Table2[[#This Row],[Trim Trk: ]], Enterprise!A:AL, 25, 0),"NotonEnterpriseReporting")</f>
        <v>OPEN</v>
      </c>
      <c r="L38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8" s="229" t="str">
        <f>IF(Table2[[#This Row],[Rental Vendor]]="ENTERPRISE RENT-A-CAR INC.", "Enterprise", IF(Table2[[#This Row],[Rental Vendor]]="ENTERPRISE TOLLS/TOLL CHARGES", "Enterprise", "NotEnterprise"))</f>
        <v>Enterprise</v>
      </c>
      <c r="N388" s="228" t="str">
        <f>LEFT(Table2[[#This Row],[Vehicle Number]],5)</f>
        <v>46465</v>
      </c>
      <c r="O388" s="166" t="s">
        <v>209</v>
      </c>
      <c r="P388" s="166" t="s">
        <v>2369</v>
      </c>
      <c r="Q388" s="166" t="s">
        <v>3726</v>
      </c>
      <c r="R388" s="166" t="s">
        <v>3851</v>
      </c>
      <c r="S388" s="166" t="s">
        <v>4678</v>
      </c>
      <c r="T388" s="166" t="s">
        <v>11786</v>
      </c>
      <c r="U388" s="166" t="s">
        <v>2371</v>
      </c>
      <c r="V388" s="166" t="s">
        <v>2375</v>
      </c>
      <c r="W388" s="166" t="s">
        <v>619</v>
      </c>
      <c r="X388" s="167">
        <v>116682515</v>
      </c>
      <c r="Y388" s="167">
        <v>117035189</v>
      </c>
      <c r="Z388" s="168">
        <v>46084</v>
      </c>
      <c r="AA388" s="166" t="s">
        <v>3730</v>
      </c>
      <c r="AB388" s="166" t="s">
        <v>3731</v>
      </c>
      <c r="AC388" s="166" t="s">
        <v>3732</v>
      </c>
      <c r="AD388" s="169">
        <v>629.65</v>
      </c>
      <c r="AE388" s="170">
        <v>7</v>
      </c>
      <c r="AF388" s="169">
        <v>89.95</v>
      </c>
      <c r="AG388" s="166" t="s">
        <v>3854</v>
      </c>
      <c r="AH388" s="166"/>
      <c r="AI388" s="166"/>
      <c r="AJ388" s="166"/>
      <c r="AK388" s="166"/>
      <c r="AL388" s="166"/>
    </row>
    <row r="389" spans="1:38" x14ac:dyDescent="0.3">
      <c r="A38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89" s="25">
        <f ca="1">SUM((TODAY())-Table2[[#This Row],[PO Date]])</f>
        <v>23</v>
      </c>
      <c r="C389" s="25" t="str">
        <f>Table2[[#This Row],[Trim Trk: ]]</f>
        <v>46470</v>
      </c>
      <c r="D389" s="228" t="str">
        <f>CONCATENATE(Table2[[#This Row],[First Name]]," ",Table2[[#This Row],[Last name]])</f>
        <v>HAYWOOD BROWN</v>
      </c>
      <c r="E389" s="229" t="str">
        <f>IFERROR(VLOOKUP(Table2[[#This Row],[Rental under Name: ]], 'TPMS-Auto'!C:G,5,0),"RESEARCH!!")</f>
        <v>HBROWN0</v>
      </c>
      <c r="F389" s="228" t="str">
        <f>IFERROR(VLOOKUP(Table2[[#This Row],[Trim Trk: ]],'TPMS-Auto'!A:C, 3, 0), "Not assigned in TPMS!!")</f>
        <v>HAYWOOD BROWN</v>
      </c>
      <c r="G389" s="229" t="str">
        <f>IFERROR(VLOOKUP(Table2[[#This Row],[Trim Trk: ]],'TPMS-Auto'!A:G, 7, 0), "Not assigned in TPMS!!")</f>
        <v>HBROWN0</v>
      </c>
      <c r="H389" s="69" t="str">
        <f>IFERROR(VLOOKUP(Table2[[#This Row],[Trim Trk: ]],'TPMS-Auto'!A:Y, 25, 0), "Not assigned in TPMS!!")</f>
        <v>957 Bristol Pike Road Apt H10</v>
      </c>
      <c r="I3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9" s="229" t="str">
        <f>IF(N389=N388, "Yes", "No")</f>
        <v>No</v>
      </c>
      <c r="K389" s="229" t="str">
        <f>IFERROR(VLOOKUP(Table2[[#This Row],[Trim Trk: ]], Enterprise!A:AL, 25, 0),"NotonEnterpriseReporting")</f>
        <v>PENDED</v>
      </c>
      <c r="L389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89" s="229" t="str">
        <f>IF(Table2[[#This Row],[Rental Vendor]]="ENTERPRISE RENT-A-CAR INC.", "Enterprise", IF(Table2[[#This Row],[Rental Vendor]]="ENTERPRISE TOLLS/TOLL CHARGES", "Enterprise", "NotEnterprise"))</f>
        <v>Enterprise</v>
      </c>
      <c r="N389" s="228" t="str">
        <f>LEFT(Table2[[#This Row],[Vehicle Number]],5)</f>
        <v>46470</v>
      </c>
      <c r="O389" s="166" t="s">
        <v>209</v>
      </c>
      <c r="P389" s="166" t="s">
        <v>4836</v>
      </c>
      <c r="Q389" s="166" t="s">
        <v>3751</v>
      </c>
      <c r="R389" s="166" t="s">
        <v>4837</v>
      </c>
      <c r="S389" s="166" t="s">
        <v>4838</v>
      </c>
      <c r="T389" s="166" t="s">
        <v>4839</v>
      </c>
      <c r="U389" s="166" t="s">
        <v>4840</v>
      </c>
      <c r="V389" s="166" t="s">
        <v>4841</v>
      </c>
      <c r="W389" s="166" t="s">
        <v>435</v>
      </c>
      <c r="X389" s="167">
        <v>116294568</v>
      </c>
      <c r="Y389" s="167">
        <v>116640614</v>
      </c>
      <c r="Z389" s="168">
        <v>46063</v>
      </c>
      <c r="AA389" s="166" t="s">
        <v>3730</v>
      </c>
      <c r="AB389" s="166" t="s">
        <v>3731</v>
      </c>
      <c r="AC389" s="166" t="s">
        <v>3732</v>
      </c>
      <c r="AD389" s="169">
        <v>544</v>
      </c>
      <c r="AE389" s="170">
        <v>8</v>
      </c>
      <c r="AF389" s="169">
        <v>68</v>
      </c>
      <c r="AG389" s="166" t="s">
        <v>3854</v>
      </c>
      <c r="AH389" s="166"/>
      <c r="AI389" s="166"/>
      <c r="AJ389" s="166"/>
      <c r="AK389" s="166"/>
      <c r="AL389" s="166"/>
    </row>
    <row r="390" spans="1:38" x14ac:dyDescent="0.3">
      <c r="A39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90" s="25">
        <f ca="1">SUM((TODAY())-Table2[[#This Row],[PO Date]])</f>
        <v>7</v>
      </c>
      <c r="C390" s="25" t="str">
        <f>Table2[[#This Row],[Trim Trk: ]]</f>
        <v>46470</v>
      </c>
      <c r="D390" s="228" t="str">
        <f>CONCATENATE(Table2[[#This Row],[First Name]]," ",Table2[[#This Row],[Last name]])</f>
        <v>HAYWOOD BROWN</v>
      </c>
      <c r="E390" s="229" t="str">
        <f>IFERROR(VLOOKUP(Table2[[#This Row],[Rental under Name: ]], 'TPMS-Auto'!C:G,5,0),"RESEARCH!!")</f>
        <v>HBROWN0</v>
      </c>
      <c r="F390" s="228" t="str">
        <f>IFERROR(VLOOKUP(Table2[[#This Row],[Trim Trk: ]],'TPMS-Auto'!A:C, 3, 0), "Not assigned in TPMS!!")</f>
        <v>HAYWOOD BROWN</v>
      </c>
      <c r="G390" s="229" t="str">
        <f>IFERROR(VLOOKUP(Table2[[#This Row],[Trim Trk: ]],'TPMS-Auto'!A:G, 7, 0), "Not assigned in TPMS!!")</f>
        <v>HBROWN0</v>
      </c>
      <c r="H390" s="69" t="str">
        <f>IFERROR(VLOOKUP(Table2[[#This Row],[Trim Trk: ]],'TPMS-Auto'!A:Y, 25, 0), "Not assigned in TPMS!!")</f>
        <v>957 Bristol Pike Road Apt H10</v>
      </c>
      <c r="I3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0" s="229" t="str">
        <f>IF(N390=N389, "Yes", "No")</f>
        <v>Yes</v>
      </c>
      <c r="K390" s="229" t="str">
        <f>IFERROR(VLOOKUP(Table2[[#This Row],[Trim Trk: ]], Enterprise!A:AL, 25, 0),"NotonEnterpriseReporting")</f>
        <v>PENDED</v>
      </c>
      <c r="L390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90" s="229" t="str">
        <f>IF(Table2[[#This Row],[Rental Vendor]]="ENTERPRISE RENT-A-CAR INC.", "Enterprise", IF(Table2[[#This Row],[Rental Vendor]]="ENTERPRISE TOLLS/TOLL CHARGES", "Enterprise", "NotEnterprise"))</f>
        <v>Enterprise</v>
      </c>
      <c r="N390" s="228" t="str">
        <f>LEFT(Table2[[#This Row],[Vehicle Number]],5)</f>
        <v>46470</v>
      </c>
      <c r="O390" s="166" t="s">
        <v>209</v>
      </c>
      <c r="P390" s="166" t="s">
        <v>4836</v>
      </c>
      <c r="Q390" s="166" t="s">
        <v>3751</v>
      </c>
      <c r="R390" s="166" t="s">
        <v>4837</v>
      </c>
      <c r="S390" s="166" t="s">
        <v>4838</v>
      </c>
      <c r="T390" s="166" t="s">
        <v>4839</v>
      </c>
      <c r="U390" s="166" t="s">
        <v>4840</v>
      </c>
      <c r="V390" s="166" t="s">
        <v>4841</v>
      </c>
      <c r="W390" s="166" t="s">
        <v>435</v>
      </c>
      <c r="X390" s="167">
        <v>116612904</v>
      </c>
      <c r="Y390" s="167">
        <v>116969232</v>
      </c>
      <c r="Z390" s="168">
        <v>46079</v>
      </c>
      <c r="AA390" s="166" t="s">
        <v>3730</v>
      </c>
      <c r="AB390" s="166" t="s">
        <v>3731</v>
      </c>
      <c r="AC390" s="166" t="s">
        <v>3732</v>
      </c>
      <c r="AD390" s="169">
        <v>462</v>
      </c>
      <c r="AE390" s="170">
        <v>7</v>
      </c>
      <c r="AF390" s="169">
        <v>66</v>
      </c>
      <c r="AG390" s="166" t="s">
        <v>3854</v>
      </c>
      <c r="AH390" s="166"/>
      <c r="AI390" s="166"/>
      <c r="AJ390" s="166"/>
      <c r="AK390" s="166"/>
      <c r="AL390" s="166"/>
    </row>
    <row r="391" spans="1:38" x14ac:dyDescent="0.3">
      <c r="A39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1" s="25">
        <f ca="1">SUM((TODAY())-Table2[[#This Row],[PO Date]])</f>
        <v>51</v>
      </c>
      <c r="C391" s="25" t="str">
        <f>Table2[[#This Row],[Trim Trk: ]]</f>
        <v>46473</v>
      </c>
      <c r="D391" s="228" t="str">
        <f>CONCATENATE(Table2[[#This Row],[First Name]]," ",Table2[[#This Row],[Last name]])</f>
        <v>KATIE SMITH</v>
      </c>
      <c r="E391" s="229" t="str">
        <f>IFERROR(VLOOKUP(Table2[[#This Row],[Rental under Name: ]], 'TPMS-Auto'!C:G,5,0),"RESEARCH!!")</f>
        <v>KSMIT17</v>
      </c>
      <c r="F391" s="228" t="str">
        <f>IFERROR(VLOOKUP(Table2[[#This Row],[Trim Trk: ]],'TPMS-Auto'!A:C, 3, 0), "Not assigned in TPMS!!")</f>
        <v>KATIE SMITH</v>
      </c>
      <c r="G391" s="229" t="str">
        <f>IFERROR(VLOOKUP(Table2[[#This Row],[Trim Trk: ]],'TPMS-Auto'!A:G, 7, 0), "Not assigned in TPMS!!")</f>
        <v>KSMIT17</v>
      </c>
      <c r="H391" s="69" t="str">
        <f>IFERROR(VLOOKUP(Table2[[#This Row],[Trim Trk: ]],'TPMS-Auto'!A:Y, 25, 0), "Not assigned in TPMS!!")</f>
        <v>Not on HR File</v>
      </c>
      <c r="I3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1" s="229" t="str">
        <f>IF(N391=N390, "Yes", "No")</f>
        <v>No</v>
      </c>
      <c r="K391" s="229" t="str">
        <f>IFERROR(VLOOKUP(Table2[[#This Row],[Trim Trk: ]], Enterprise!A:AL, 25, 0),"NotonEnterpriseReporting")</f>
        <v>NotonEnterpriseReporting</v>
      </c>
      <c r="L39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1" s="229" t="str">
        <f>IF(Table2[[#This Row],[Rental Vendor]]="ENTERPRISE RENT-A-CAR INC.", "Enterprise", IF(Table2[[#This Row],[Rental Vendor]]="ENTERPRISE TOLLS/TOLL CHARGES", "Enterprise", "NotEnterprise"))</f>
        <v>Enterprise</v>
      </c>
      <c r="N391" s="228" t="str">
        <f>LEFT(Table2[[#This Row],[Vehicle Number]],5)</f>
        <v>46473</v>
      </c>
      <c r="O391" s="166" t="s">
        <v>209</v>
      </c>
      <c r="P391" s="166" t="s">
        <v>4842</v>
      </c>
      <c r="Q391" s="166" t="s">
        <v>3726</v>
      </c>
      <c r="R391" s="166" t="s">
        <v>3794</v>
      </c>
      <c r="S391" s="166" t="s">
        <v>4843</v>
      </c>
      <c r="T391" s="166" t="s">
        <v>4459</v>
      </c>
      <c r="U391" s="166" t="s">
        <v>4844</v>
      </c>
      <c r="V391" s="166" t="s">
        <v>1509</v>
      </c>
      <c r="W391" s="166" t="s">
        <v>382</v>
      </c>
      <c r="X391" s="167">
        <v>112082092</v>
      </c>
      <c r="Y391" s="167">
        <v>116025091</v>
      </c>
      <c r="Z391" s="168">
        <v>46035</v>
      </c>
      <c r="AA391" s="166" t="s">
        <v>3894</v>
      </c>
      <c r="AB391" s="166" t="s">
        <v>3895</v>
      </c>
      <c r="AC391" s="166" t="s">
        <v>3732</v>
      </c>
      <c r="AD391" s="169">
        <v>1</v>
      </c>
      <c r="AE391" s="170">
        <v>1</v>
      </c>
      <c r="AF391" s="169">
        <v>1</v>
      </c>
      <c r="AG391" s="166" t="s">
        <v>3896</v>
      </c>
      <c r="AH391" s="166"/>
      <c r="AI391" s="166"/>
      <c r="AJ391" s="166"/>
      <c r="AK391" s="166"/>
      <c r="AL391" s="166"/>
    </row>
    <row r="392" spans="1:38" x14ac:dyDescent="0.3">
      <c r="A39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2" s="25">
        <f ca="1">SUM((TODAY())-Table2[[#This Row],[PO Date]])</f>
        <v>49</v>
      </c>
      <c r="C392" s="25" t="str">
        <f>Table2[[#This Row],[Trim Trk: ]]</f>
        <v>46473</v>
      </c>
      <c r="D392" s="228" t="str">
        <f>CONCATENATE(Table2[[#This Row],[First Name]]," ",Table2[[#This Row],[Last name]])</f>
        <v>KATIE SMITH</v>
      </c>
      <c r="E392" s="229" t="str">
        <f>IFERROR(VLOOKUP(Table2[[#This Row],[Rental under Name: ]], 'TPMS-Auto'!C:G,5,0),"RESEARCH!!")</f>
        <v>KSMIT17</v>
      </c>
      <c r="F392" s="228" t="str">
        <f>IFERROR(VLOOKUP(Table2[[#This Row],[Trim Trk: ]],'TPMS-Auto'!A:C, 3, 0), "Not assigned in TPMS!!")</f>
        <v>KATIE SMITH</v>
      </c>
      <c r="G392" s="229" t="str">
        <f>IFERROR(VLOOKUP(Table2[[#This Row],[Trim Trk: ]],'TPMS-Auto'!A:G, 7, 0), "Not assigned in TPMS!!")</f>
        <v>KSMIT17</v>
      </c>
      <c r="H392" s="69" t="str">
        <f>IFERROR(VLOOKUP(Table2[[#This Row],[Trim Trk: ]],'TPMS-Auto'!A:Y, 25, 0), "Not assigned in TPMS!!")</f>
        <v>Not on HR File</v>
      </c>
      <c r="I3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2" s="229" t="str">
        <f>IF(N392=N391, "Yes", "No")</f>
        <v>Yes</v>
      </c>
      <c r="K392" s="229" t="str">
        <f>IFERROR(VLOOKUP(Table2[[#This Row],[Trim Trk: ]], Enterprise!A:AL, 25, 0),"NotonEnterpriseReporting")</f>
        <v>NotonEnterpriseReporting</v>
      </c>
      <c r="L39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2" s="229" t="str">
        <f>IF(Table2[[#This Row],[Rental Vendor]]="ENTERPRISE RENT-A-CAR INC.", "Enterprise", IF(Table2[[#This Row],[Rental Vendor]]="ENTERPRISE TOLLS/TOLL CHARGES", "Enterprise", "NotEnterprise"))</f>
        <v>Enterprise</v>
      </c>
      <c r="N392" s="228" t="str">
        <f>LEFT(Table2[[#This Row],[Vehicle Number]],5)</f>
        <v>46473</v>
      </c>
      <c r="O392" s="166" t="s">
        <v>209</v>
      </c>
      <c r="P392" s="166" t="s">
        <v>4842</v>
      </c>
      <c r="Q392" s="166" t="s">
        <v>3726</v>
      </c>
      <c r="R392" s="166" t="s">
        <v>3794</v>
      </c>
      <c r="S392" s="166" t="s">
        <v>4843</v>
      </c>
      <c r="T392" s="166" t="s">
        <v>4459</v>
      </c>
      <c r="U392" s="166" t="s">
        <v>4844</v>
      </c>
      <c r="V392" s="166" t="s">
        <v>1509</v>
      </c>
      <c r="W392" s="166" t="s">
        <v>382</v>
      </c>
      <c r="X392" s="167">
        <v>115732640</v>
      </c>
      <c r="Y392" s="167">
        <v>116072699</v>
      </c>
      <c r="Z392" s="168">
        <v>46037</v>
      </c>
      <c r="AA392" s="166" t="s">
        <v>3730</v>
      </c>
      <c r="AB392" s="166" t="s">
        <v>3731</v>
      </c>
      <c r="AC392" s="166" t="s">
        <v>3732</v>
      </c>
      <c r="AD392" s="169">
        <v>504</v>
      </c>
      <c r="AE392" s="170">
        <v>7</v>
      </c>
      <c r="AF392" s="169">
        <v>72</v>
      </c>
      <c r="AG392" s="166" t="s">
        <v>3854</v>
      </c>
      <c r="AH392" s="166"/>
      <c r="AI392" s="166"/>
      <c r="AJ392" s="166"/>
      <c r="AK392" s="166"/>
      <c r="AL392" s="166"/>
    </row>
    <row r="393" spans="1:38" x14ac:dyDescent="0.3">
      <c r="A39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3" s="25">
        <f ca="1">SUM((TODAY())-Table2[[#This Row],[PO Date]])</f>
        <v>59</v>
      </c>
      <c r="C393" s="25" t="str">
        <f>Table2[[#This Row],[Trim Trk: ]]</f>
        <v>46482</v>
      </c>
      <c r="D393" s="228" t="str">
        <f>CONCATENATE(Table2[[#This Row],[First Name]]," ",Table2[[#This Row],[Last name]])</f>
        <v>JASON TAYLOR</v>
      </c>
      <c r="E393" s="229" t="str">
        <f>IFERROR(VLOOKUP(Table2[[#This Row],[Rental under Name: ]], 'TPMS-Auto'!C:G,5,0),"RESEARCH!!")</f>
        <v>JTAYL56</v>
      </c>
      <c r="F393" s="228" t="str">
        <f>IFERROR(VLOOKUP(Table2[[#This Row],[Trim Trk: ]],'TPMS-Auto'!A:C, 3, 0), "Not assigned in TPMS!!")</f>
        <v>Not assigned in TPMS!!</v>
      </c>
      <c r="G393" s="229" t="str">
        <f>IFERROR(VLOOKUP(Table2[[#This Row],[Trim Trk: ]],'TPMS-Auto'!A:G, 7, 0), "Not assigned in TPMS!!")</f>
        <v>Not assigned in TPMS!!</v>
      </c>
      <c r="H393" s="69" t="str">
        <f>IFERROR(VLOOKUP(Table2[[#This Row],[Trim Trk: ]],'TPMS-Auto'!A:Y, 25, 0), "Not assigned in TPMS!!")</f>
        <v>Not assigned in TPMS!!</v>
      </c>
      <c r="I3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3" s="229" t="str">
        <f>IF(N393=N392, "Yes", "No")</f>
        <v>No</v>
      </c>
      <c r="K393" s="229" t="str">
        <f>IFERROR(VLOOKUP(Table2[[#This Row],[Trim Trk: ]], Enterprise!A:AL, 25, 0),"NotonEnterpriseReporting")</f>
        <v>OPEN</v>
      </c>
      <c r="L39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3" s="229" t="str">
        <f>IF(Table2[[#This Row],[Rental Vendor]]="ENTERPRISE RENT-A-CAR INC.", "Enterprise", IF(Table2[[#This Row],[Rental Vendor]]="ENTERPRISE TOLLS/TOLL CHARGES", "Enterprise", "NotEnterprise"))</f>
        <v>Enterprise</v>
      </c>
      <c r="N393" s="228" t="str">
        <f>LEFT(Table2[[#This Row],[Vehicle Number]],5)</f>
        <v>46482</v>
      </c>
      <c r="O393" s="166" t="s">
        <v>209</v>
      </c>
      <c r="P393" s="166" t="s">
        <v>1064</v>
      </c>
      <c r="Q393" s="166" t="s">
        <v>3751</v>
      </c>
      <c r="R393" s="166" t="s">
        <v>3851</v>
      </c>
      <c r="S393" s="166" t="s">
        <v>4845</v>
      </c>
      <c r="T393" s="166" t="s">
        <v>4846</v>
      </c>
      <c r="U393" s="166" t="s">
        <v>1066</v>
      </c>
      <c r="V393" s="166" t="s">
        <v>1070</v>
      </c>
      <c r="W393" s="166" t="s">
        <v>619</v>
      </c>
      <c r="X393" s="167">
        <v>112486696</v>
      </c>
      <c r="Y393" s="167">
        <v>115885126</v>
      </c>
      <c r="Z393" s="168">
        <v>46027</v>
      </c>
      <c r="AA393" s="166" t="s">
        <v>3894</v>
      </c>
      <c r="AB393" s="166" t="s">
        <v>3895</v>
      </c>
      <c r="AC393" s="166" t="s">
        <v>3732</v>
      </c>
      <c r="AD393" s="169">
        <v>1</v>
      </c>
      <c r="AE393" s="170">
        <v>1</v>
      </c>
      <c r="AF393" s="169">
        <v>1</v>
      </c>
      <c r="AG393" s="166" t="s">
        <v>3896</v>
      </c>
      <c r="AH393" s="166"/>
      <c r="AI393" s="166"/>
      <c r="AJ393" s="166"/>
      <c r="AK393" s="166"/>
      <c r="AL393" s="166"/>
    </row>
    <row r="394" spans="1:38" x14ac:dyDescent="0.3">
      <c r="A39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4" s="25">
        <f ca="1">SUM((TODAY())-Table2[[#This Row],[PO Date]])</f>
        <v>51</v>
      </c>
      <c r="C394" s="25" t="str">
        <f>Table2[[#This Row],[Trim Trk: ]]</f>
        <v>46482</v>
      </c>
      <c r="D394" s="228" t="str">
        <f>CONCATENATE(Table2[[#This Row],[First Name]]," ",Table2[[#This Row],[Last name]])</f>
        <v>JASON TAYLOR</v>
      </c>
      <c r="E394" s="229" t="str">
        <f>IFERROR(VLOOKUP(Table2[[#This Row],[Rental under Name: ]], 'TPMS-Auto'!C:G,5,0),"RESEARCH!!")</f>
        <v>JTAYL56</v>
      </c>
      <c r="F394" s="228" t="str">
        <f>IFERROR(VLOOKUP(Table2[[#This Row],[Trim Trk: ]],'TPMS-Auto'!A:C, 3, 0), "Not assigned in TPMS!!")</f>
        <v>Not assigned in TPMS!!</v>
      </c>
      <c r="G394" s="229" t="str">
        <f>IFERROR(VLOOKUP(Table2[[#This Row],[Trim Trk: ]],'TPMS-Auto'!A:G, 7, 0), "Not assigned in TPMS!!")</f>
        <v>Not assigned in TPMS!!</v>
      </c>
      <c r="H394" s="69" t="str">
        <f>IFERROR(VLOOKUP(Table2[[#This Row],[Trim Trk: ]],'TPMS-Auto'!A:Y, 25, 0), "Not assigned in TPMS!!")</f>
        <v>Not assigned in TPMS!!</v>
      </c>
      <c r="I3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4" s="229" t="str">
        <f>IF(N394=N393, "Yes", "No")</f>
        <v>Yes</v>
      </c>
      <c r="K394" s="229" t="str">
        <f>IFERROR(VLOOKUP(Table2[[#This Row],[Trim Trk: ]], Enterprise!A:AL, 25, 0),"NotonEnterpriseReporting")</f>
        <v>OPEN</v>
      </c>
      <c r="L39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4" s="229" t="str">
        <f>IF(Table2[[#This Row],[Rental Vendor]]="ENTERPRISE RENT-A-CAR INC.", "Enterprise", IF(Table2[[#This Row],[Rental Vendor]]="ENTERPRISE TOLLS/TOLL CHARGES", "Enterprise", "NotEnterprise"))</f>
        <v>Enterprise</v>
      </c>
      <c r="N394" s="228" t="str">
        <f>LEFT(Table2[[#This Row],[Vehicle Number]],5)</f>
        <v>46482</v>
      </c>
      <c r="O394" s="166" t="s">
        <v>209</v>
      </c>
      <c r="P394" s="166" t="s">
        <v>1064</v>
      </c>
      <c r="Q394" s="166" t="s">
        <v>3751</v>
      </c>
      <c r="R394" s="166" t="s">
        <v>3851</v>
      </c>
      <c r="S394" s="166" t="s">
        <v>4845</v>
      </c>
      <c r="T394" s="166" t="s">
        <v>4846</v>
      </c>
      <c r="U394" s="166" t="s">
        <v>1066</v>
      </c>
      <c r="V394" s="166" t="s">
        <v>1070</v>
      </c>
      <c r="W394" s="166" t="s">
        <v>619</v>
      </c>
      <c r="X394" s="167">
        <v>112486696</v>
      </c>
      <c r="Y394" s="167">
        <v>116025207</v>
      </c>
      <c r="Z394" s="168">
        <v>46035</v>
      </c>
      <c r="AA394" s="166" t="s">
        <v>3894</v>
      </c>
      <c r="AB394" s="166" t="s">
        <v>3895</v>
      </c>
      <c r="AC394" s="166" t="s">
        <v>3732</v>
      </c>
      <c r="AD394" s="169">
        <v>1</v>
      </c>
      <c r="AE394" s="170">
        <v>1</v>
      </c>
      <c r="AF394" s="169">
        <v>1</v>
      </c>
      <c r="AG394" s="166" t="s">
        <v>3896</v>
      </c>
      <c r="AH394" s="166"/>
      <c r="AI394" s="166"/>
      <c r="AJ394" s="166"/>
      <c r="AK394" s="166"/>
      <c r="AL394" s="166"/>
    </row>
    <row r="395" spans="1:38" x14ac:dyDescent="0.3">
      <c r="A39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95" s="25">
        <f ca="1">SUM((TODAY())-Table2[[#This Row],[PO Date]])</f>
        <v>27</v>
      </c>
      <c r="C395" s="25" t="str">
        <f>Table2[[#This Row],[Trim Trk: ]]</f>
        <v>46489</v>
      </c>
      <c r="D395" s="228" t="str">
        <f>CONCATENATE(Table2[[#This Row],[First Name]]," ",Table2[[#This Row],[Last name]])</f>
        <v>KALEB REED</v>
      </c>
      <c r="E395" s="229" t="str">
        <f>IFERROR(VLOOKUP(Table2[[#This Row],[Rental under Name: ]], 'TPMS-Auto'!C:G,5,0),"RESEARCH!!")</f>
        <v>KREED4</v>
      </c>
      <c r="F395" s="228" t="str">
        <f>IFERROR(VLOOKUP(Table2[[#This Row],[Trim Trk: ]],'TPMS-Auto'!A:C, 3, 0), "Not assigned in TPMS!!")</f>
        <v>KALEB REED</v>
      </c>
      <c r="G395" s="229" t="str">
        <f>IFERROR(VLOOKUP(Table2[[#This Row],[Trim Trk: ]],'TPMS-Auto'!A:G, 7, 0), "Not assigned in TPMS!!")</f>
        <v>KREED4</v>
      </c>
      <c r="H395" s="69" t="str">
        <f>IFERROR(VLOOKUP(Table2[[#This Row],[Trim Trk: ]],'TPMS-Auto'!A:Y, 25, 0), "Not assigned in TPMS!!")</f>
        <v>Not on HR File</v>
      </c>
      <c r="I3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5" s="229" t="str">
        <f>IF(N395=N394, "Yes", "No")</f>
        <v>No</v>
      </c>
      <c r="K395" s="229" t="str">
        <f>IFERROR(VLOOKUP(Table2[[#This Row],[Trim Trk: ]], Enterprise!A:AL, 25, 0),"NotonEnterpriseReporting")</f>
        <v>OPEN</v>
      </c>
      <c r="L39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5" s="229" t="str">
        <f>IF(Table2[[#This Row],[Rental Vendor]]="ENTERPRISE RENT-A-CAR INC.", "Enterprise", IF(Table2[[#This Row],[Rental Vendor]]="ENTERPRISE TOLLS/TOLL CHARGES", "Enterprise", "NotEnterprise"))</f>
        <v>Enterprise</v>
      </c>
      <c r="N395" s="228" t="str">
        <f>LEFT(Table2[[#This Row],[Vehicle Number]],5)</f>
        <v>46489</v>
      </c>
      <c r="O395" s="166" t="s">
        <v>209</v>
      </c>
      <c r="P395" s="166" t="s">
        <v>3182</v>
      </c>
      <c r="Q395" s="166" t="s">
        <v>3751</v>
      </c>
      <c r="R395" s="166" t="s">
        <v>3768</v>
      </c>
      <c r="S395" s="166" t="s">
        <v>4476</v>
      </c>
      <c r="T395" s="166" t="s">
        <v>4847</v>
      </c>
      <c r="U395" s="166" t="s">
        <v>3184</v>
      </c>
      <c r="V395" s="166" t="s">
        <v>1868</v>
      </c>
      <c r="W395" s="166" t="s">
        <v>752</v>
      </c>
      <c r="X395" s="167">
        <v>116261261</v>
      </c>
      <c r="Y395" s="167">
        <v>116607100</v>
      </c>
      <c r="Z395" s="168">
        <v>46059</v>
      </c>
      <c r="AA395" s="166" t="s">
        <v>3730</v>
      </c>
      <c r="AB395" s="166" t="s">
        <v>3731</v>
      </c>
      <c r="AC395" s="166" t="s">
        <v>3732</v>
      </c>
      <c r="AD395" s="169">
        <v>96</v>
      </c>
      <c r="AE395" s="170">
        <v>3</v>
      </c>
      <c r="AF395" s="169">
        <v>32</v>
      </c>
      <c r="AG395" s="166" t="s">
        <v>3854</v>
      </c>
      <c r="AH395" s="166"/>
      <c r="AI395" s="166"/>
      <c r="AJ395" s="166"/>
      <c r="AK395" s="166"/>
      <c r="AL395" s="166"/>
    </row>
    <row r="396" spans="1:38" x14ac:dyDescent="0.3">
      <c r="A39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6" s="25">
        <f ca="1">SUM((TODAY())-Table2[[#This Row],[PO Date]])</f>
        <v>121</v>
      </c>
      <c r="C396" s="25" t="str">
        <f>Table2[[#This Row],[Trim Trk: ]]</f>
        <v>46499</v>
      </c>
      <c r="D396" s="228" t="str">
        <f>CONCATENATE(Table2[[#This Row],[First Name]]," ",Table2[[#This Row],[Last name]])</f>
        <v>JOSEPH HARRISON</v>
      </c>
      <c r="E396" s="229" t="str">
        <f>IFERROR(VLOOKUP(Table2[[#This Row],[Rental under Name: ]], 'TPMS-Auto'!C:G,5,0),"RESEARCH!!")</f>
        <v>RESEARCH!!</v>
      </c>
      <c r="F396" s="228" t="str">
        <f>IFERROR(VLOOKUP(Table2[[#This Row],[Trim Trk: ]],'TPMS-Auto'!A:C, 3, 0), "Not assigned in TPMS!!")</f>
        <v>TRENT TIMBER</v>
      </c>
      <c r="G396" s="229" t="str">
        <f>IFERROR(VLOOKUP(Table2[[#This Row],[Trim Trk: ]],'TPMS-Auto'!A:G, 7, 0), "Not assigned in TPMS!!")</f>
        <v>TTIMBER</v>
      </c>
      <c r="H396" s="69" t="str">
        <f>IFERROR(VLOOKUP(Table2[[#This Row],[Trim Trk: ]],'TPMS-Auto'!A:Y, 25, 0), "Not assigned in TPMS!!")</f>
        <v>Not on HR File</v>
      </c>
      <c r="I3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6" s="229" t="str">
        <f>IF(N396=N395, "Yes", "No")</f>
        <v>No</v>
      </c>
      <c r="K396" s="229" t="str">
        <f>IFERROR(VLOOKUP(Table2[[#This Row],[Trim Trk: ]], Enterprise!A:AL, 25, 0),"NotonEnterpriseReporting")</f>
        <v>OPEN</v>
      </c>
      <c r="L39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6" s="229" t="str">
        <f>IF(Table2[[#This Row],[Rental Vendor]]="ENTERPRISE RENT-A-CAR INC.", "Enterprise", IF(Table2[[#This Row],[Rental Vendor]]="ENTERPRISE TOLLS/TOLL CHARGES", "Enterprise", "NotEnterprise"))</f>
        <v>Enterprise</v>
      </c>
      <c r="N396" s="228" t="str">
        <f>LEFT(Table2[[#This Row],[Vehicle Number]],5)</f>
        <v>46499</v>
      </c>
      <c r="O396" s="166" t="s">
        <v>209</v>
      </c>
      <c r="P396" s="166" t="s">
        <v>1084</v>
      </c>
      <c r="Q396" s="166" t="s">
        <v>3751</v>
      </c>
      <c r="R396" s="166" t="s">
        <v>3851</v>
      </c>
      <c r="S396" s="166" t="s">
        <v>4123</v>
      </c>
      <c r="T396" s="166" t="s">
        <v>4848</v>
      </c>
      <c r="U396" s="166" t="s">
        <v>1087</v>
      </c>
      <c r="V396" s="166" t="s">
        <v>4259</v>
      </c>
      <c r="W396" s="166" t="s">
        <v>541</v>
      </c>
      <c r="X396" s="167">
        <v>112486773</v>
      </c>
      <c r="Y396" s="167">
        <v>114902567</v>
      </c>
      <c r="Z396" s="168">
        <v>45965</v>
      </c>
      <c r="AA396" s="166" t="s">
        <v>4849</v>
      </c>
      <c r="AB396" s="166" t="s">
        <v>4850</v>
      </c>
      <c r="AC396" s="166" t="s">
        <v>3732</v>
      </c>
      <c r="AD396" s="169">
        <v>1425</v>
      </c>
      <c r="AE396" s="170">
        <v>19</v>
      </c>
      <c r="AF396" s="169">
        <v>75</v>
      </c>
      <c r="AG396" s="166" t="s">
        <v>3854</v>
      </c>
      <c r="AH396" s="166"/>
      <c r="AI396" s="166"/>
      <c r="AJ396" s="166"/>
      <c r="AK396" s="166"/>
      <c r="AL396" s="166"/>
    </row>
    <row r="397" spans="1:38" x14ac:dyDescent="0.3">
      <c r="A39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7" s="25">
        <f ca="1">SUM((TODAY())-Table2[[#This Row],[PO Date]])</f>
        <v>59</v>
      </c>
      <c r="C397" s="25" t="str">
        <f>Table2[[#This Row],[Trim Trk: ]]</f>
        <v>46499</v>
      </c>
      <c r="D397" s="228" t="str">
        <f>CONCATENATE(Table2[[#This Row],[First Name]]," ",Table2[[#This Row],[Last name]])</f>
        <v>JOSEPH HARRISON</v>
      </c>
      <c r="E397" s="229" t="str">
        <f>IFERROR(VLOOKUP(Table2[[#This Row],[Rental under Name: ]], 'TPMS-Auto'!C:G,5,0),"RESEARCH!!")</f>
        <v>RESEARCH!!</v>
      </c>
      <c r="F397" s="228" t="str">
        <f>IFERROR(VLOOKUP(Table2[[#This Row],[Trim Trk: ]],'TPMS-Auto'!A:C, 3, 0), "Not assigned in TPMS!!")</f>
        <v>TRENT TIMBER</v>
      </c>
      <c r="G397" s="229" t="str">
        <f>IFERROR(VLOOKUP(Table2[[#This Row],[Trim Trk: ]],'TPMS-Auto'!A:G, 7, 0), "Not assigned in TPMS!!")</f>
        <v>TTIMBER</v>
      </c>
      <c r="H397" s="69" t="str">
        <f>IFERROR(VLOOKUP(Table2[[#This Row],[Trim Trk: ]],'TPMS-Auto'!A:Y, 25, 0), "Not assigned in TPMS!!")</f>
        <v>Not on HR File</v>
      </c>
      <c r="I3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7" s="229" t="str">
        <f>IF(N397=N396, "Yes", "No")</f>
        <v>Yes</v>
      </c>
      <c r="K397" s="229" t="str">
        <f>IFERROR(VLOOKUP(Table2[[#This Row],[Trim Trk: ]], Enterprise!A:AL, 25, 0),"NotonEnterpriseReporting")</f>
        <v>OPEN</v>
      </c>
      <c r="L39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7" s="229" t="str">
        <f>IF(Table2[[#This Row],[Rental Vendor]]="ENTERPRISE RENT-A-CAR INC.", "Enterprise", IF(Table2[[#This Row],[Rental Vendor]]="ENTERPRISE TOLLS/TOLL CHARGES", "Enterprise", "NotEnterprise"))</f>
        <v>Enterprise</v>
      </c>
      <c r="N397" s="228" t="str">
        <f>LEFT(Table2[[#This Row],[Vehicle Number]],5)</f>
        <v>46499</v>
      </c>
      <c r="O397" s="166" t="s">
        <v>209</v>
      </c>
      <c r="P397" s="166" t="s">
        <v>1084</v>
      </c>
      <c r="Q397" s="166" t="s">
        <v>3751</v>
      </c>
      <c r="R397" s="166" t="s">
        <v>3851</v>
      </c>
      <c r="S397" s="166" t="s">
        <v>4123</v>
      </c>
      <c r="T397" s="166" t="s">
        <v>4848</v>
      </c>
      <c r="U397" s="166" t="s">
        <v>1087</v>
      </c>
      <c r="V397" s="166" t="s">
        <v>4259</v>
      </c>
      <c r="W397" s="166" t="s">
        <v>541</v>
      </c>
      <c r="X397" s="167">
        <v>112486773</v>
      </c>
      <c r="Y397" s="167">
        <v>115885127</v>
      </c>
      <c r="Z397" s="168">
        <v>46027</v>
      </c>
      <c r="AA397" s="166" t="s">
        <v>3894</v>
      </c>
      <c r="AB397" s="166" t="s">
        <v>3895</v>
      </c>
      <c r="AC397" s="166" t="s">
        <v>3732</v>
      </c>
      <c r="AD397" s="169">
        <v>1</v>
      </c>
      <c r="AE397" s="170">
        <v>1</v>
      </c>
      <c r="AF397" s="169">
        <v>1</v>
      </c>
      <c r="AG397" s="166" t="s">
        <v>3896</v>
      </c>
      <c r="AH397" s="166"/>
      <c r="AI397" s="166"/>
      <c r="AJ397" s="166"/>
      <c r="AK397" s="166"/>
      <c r="AL397" s="166"/>
    </row>
    <row r="398" spans="1:38" x14ac:dyDescent="0.3">
      <c r="A39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8" s="25">
        <f ca="1">SUM((TODAY())-Table2[[#This Row],[PO Date]])</f>
        <v>66</v>
      </c>
      <c r="C398" s="25" t="str">
        <f>Table2[[#This Row],[Trim Trk: ]]</f>
        <v>46502</v>
      </c>
      <c r="D398" s="228" t="str">
        <f>CONCATENATE(Table2[[#This Row],[First Name]]," ",Table2[[#This Row],[Last name]])</f>
        <v>SAYED FAROZ FAKHRI</v>
      </c>
      <c r="E398" s="229" t="str">
        <f>IFERROR(VLOOKUP(Table2[[#This Row],[Rental under Name: ]], 'TPMS-Auto'!C:G,5,0),"RESEARCH!!")</f>
        <v>SFAKHRI</v>
      </c>
      <c r="F398" s="228" t="str">
        <f>IFERROR(VLOOKUP(Table2[[#This Row],[Trim Trk: ]],'TPMS-Auto'!A:C, 3, 0), "Not assigned in TPMS!!")</f>
        <v>SAYED FAROZ FAKHRI</v>
      </c>
      <c r="G398" s="229" t="str">
        <f>IFERROR(VLOOKUP(Table2[[#This Row],[Trim Trk: ]],'TPMS-Auto'!A:G, 7, 0), "Not assigned in TPMS!!")</f>
        <v>SFAKHRI</v>
      </c>
      <c r="H398" s="69" t="str">
        <f>IFERROR(VLOOKUP(Table2[[#This Row],[Trim Trk: ]],'TPMS-Auto'!A:Y, 25, 0), "Not assigned in TPMS!!")</f>
        <v>785 general Wallace ct</v>
      </c>
      <c r="I3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8" s="229" t="str">
        <f>IF(N398=N397, "Yes", "No")</f>
        <v>No</v>
      </c>
      <c r="K398" s="229" t="str">
        <f>IFERROR(VLOOKUP(Table2[[#This Row],[Trim Trk: ]], Enterprise!A:AL, 25, 0),"NotonEnterpriseReporting")</f>
        <v>OPEN</v>
      </c>
      <c r="L39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8" s="229" t="str">
        <f>IF(Table2[[#This Row],[Rental Vendor]]="ENTERPRISE RENT-A-CAR INC.", "Enterprise", IF(Table2[[#This Row],[Rental Vendor]]="ENTERPRISE TOLLS/TOLL CHARGES", "Enterprise", "NotEnterprise"))</f>
        <v>Enterprise</v>
      </c>
      <c r="N398" s="228" t="str">
        <f>LEFT(Table2[[#This Row],[Vehicle Number]],5)</f>
        <v>46502</v>
      </c>
      <c r="O398" s="166" t="s">
        <v>209</v>
      </c>
      <c r="P398" s="166" t="s">
        <v>1093</v>
      </c>
      <c r="Q398" s="166" t="s">
        <v>3726</v>
      </c>
      <c r="R398" s="166" t="s">
        <v>3851</v>
      </c>
      <c r="S398" s="166" t="s">
        <v>4851</v>
      </c>
      <c r="T398" s="166" t="s">
        <v>4852</v>
      </c>
      <c r="U398" s="166" t="s">
        <v>1096</v>
      </c>
      <c r="V398" s="166" t="s">
        <v>1100</v>
      </c>
      <c r="W398" s="166" t="s">
        <v>328</v>
      </c>
      <c r="X398" s="167">
        <v>114852798</v>
      </c>
      <c r="Y398" s="167">
        <v>115795246</v>
      </c>
      <c r="Z398" s="168">
        <v>46020</v>
      </c>
      <c r="AA398" s="166" t="s">
        <v>3730</v>
      </c>
      <c r="AB398" s="166" t="s">
        <v>3731</v>
      </c>
      <c r="AC398" s="166" t="s">
        <v>3732</v>
      </c>
      <c r="AD398" s="169">
        <v>2860</v>
      </c>
      <c r="AE398" s="170">
        <v>52</v>
      </c>
      <c r="AF398" s="169">
        <v>55</v>
      </c>
      <c r="AG398" s="166" t="s">
        <v>3854</v>
      </c>
      <c r="AH398" s="166" t="s">
        <v>4853</v>
      </c>
      <c r="AI398" s="166" t="s">
        <v>4854</v>
      </c>
      <c r="AJ398" s="166" t="s">
        <v>1100</v>
      </c>
      <c r="AK398" s="166" t="s">
        <v>328</v>
      </c>
      <c r="AL398" s="166" t="s">
        <v>4855</v>
      </c>
    </row>
    <row r="399" spans="1:38" x14ac:dyDescent="0.3">
      <c r="A39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9" s="25">
        <f ca="1">SUM((TODAY())-Table2[[#This Row],[PO Date]])</f>
        <v>44</v>
      </c>
      <c r="C399" s="25" t="str">
        <f>Table2[[#This Row],[Trim Trk: ]]</f>
        <v>46507</v>
      </c>
      <c r="D399" s="228" t="str">
        <f>CONCATENATE(Table2[[#This Row],[First Name]]," ",Table2[[#This Row],[Last name]])</f>
        <v>NASSER SEATON</v>
      </c>
      <c r="E399" s="229" t="str">
        <f>IFERROR(VLOOKUP(Table2[[#This Row],[Rental under Name: ]], 'TPMS-Auto'!C:G,5,0),"RESEARCH!!")</f>
        <v>NSEATON</v>
      </c>
      <c r="F399" s="228" t="str">
        <f>IFERROR(VLOOKUP(Table2[[#This Row],[Trim Trk: ]],'TPMS-Auto'!A:C, 3, 0), "Not assigned in TPMS!!")</f>
        <v>NASSER SEATON</v>
      </c>
      <c r="G399" s="229" t="str">
        <f>IFERROR(VLOOKUP(Table2[[#This Row],[Trim Trk: ]],'TPMS-Auto'!A:G, 7, 0), "Not assigned in TPMS!!")</f>
        <v>NSEATON</v>
      </c>
      <c r="H399" s="69" t="str">
        <f>IFERROR(VLOOKUP(Table2[[#This Row],[Trim Trk: ]],'TPMS-Auto'!A:Y, 25, 0), "Not assigned in TPMS!!")</f>
        <v>15165 Pawleys Pl.</v>
      </c>
      <c r="I3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9" s="229" t="str">
        <f>IF(N399=N398, "Yes", "No")</f>
        <v>No</v>
      </c>
      <c r="K399" s="229" t="str">
        <f>IFERROR(VLOOKUP(Table2[[#This Row],[Trim Trk: ]], Enterprise!A:AL, 25, 0),"NotonEnterpriseReporting")</f>
        <v>NotonEnterpriseReporting</v>
      </c>
      <c r="L39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9" s="229" t="str">
        <f>IF(Table2[[#This Row],[Rental Vendor]]="ENTERPRISE RENT-A-CAR INC.", "Enterprise", IF(Table2[[#This Row],[Rental Vendor]]="ENTERPRISE TOLLS/TOLL CHARGES", "Enterprise", "NotEnterprise"))</f>
        <v>Enterprise</v>
      </c>
      <c r="N399" s="228" t="str">
        <f>LEFT(Table2[[#This Row],[Vehicle Number]],5)</f>
        <v>46507</v>
      </c>
      <c r="O399" s="166" t="s">
        <v>209</v>
      </c>
      <c r="P399" s="166" t="s">
        <v>1814</v>
      </c>
      <c r="Q399" s="166" t="s">
        <v>3751</v>
      </c>
      <c r="R399" s="166" t="s">
        <v>3851</v>
      </c>
      <c r="S399" s="166" t="s">
        <v>4856</v>
      </c>
      <c r="T399" s="166" t="s">
        <v>4857</v>
      </c>
      <c r="U399" s="166" t="s">
        <v>1816</v>
      </c>
      <c r="V399" s="166" t="s">
        <v>540</v>
      </c>
      <c r="W399" s="166" t="s">
        <v>541</v>
      </c>
      <c r="X399" s="167">
        <v>115795212</v>
      </c>
      <c r="Y399" s="167">
        <v>116136371</v>
      </c>
      <c r="Z399" s="168">
        <v>46042</v>
      </c>
      <c r="AA399" s="166" t="s">
        <v>3730</v>
      </c>
      <c r="AB399" s="166" t="s">
        <v>3731</v>
      </c>
      <c r="AC399" s="166" t="s">
        <v>3732</v>
      </c>
      <c r="AD399" s="169">
        <v>240</v>
      </c>
      <c r="AE399" s="170">
        <v>3</v>
      </c>
      <c r="AF399" s="169">
        <v>80</v>
      </c>
      <c r="AG399" s="166" t="s">
        <v>3854</v>
      </c>
      <c r="AH399" s="166"/>
      <c r="AI399" s="166"/>
      <c r="AJ399" s="166"/>
      <c r="AK399" s="166"/>
      <c r="AL399" s="166"/>
    </row>
    <row r="400" spans="1:38" x14ac:dyDescent="0.3">
      <c r="A40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0" s="25">
        <f ca="1">SUM((TODAY())-Table2[[#This Row],[PO Date]])</f>
        <v>110</v>
      </c>
      <c r="C400" s="25" t="str">
        <f>Table2[[#This Row],[Trim Trk: ]]</f>
        <v>46509</v>
      </c>
      <c r="D400" s="228" t="str">
        <f>CONCATENATE(Table2[[#This Row],[First Name]]," ",Table2[[#This Row],[Last name]])</f>
        <v>FAZIL HAMZA</v>
      </c>
      <c r="E400" s="229" t="str">
        <f>IFERROR(VLOOKUP(Table2[[#This Row],[Rental under Name: ]], 'TPMS-Auto'!C:G,5,0),"RESEARCH!!")</f>
        <v>FHAMZA</v>
      </c>
      <c r="F400" s="228" t="str">
        <f>IFERROR(VLOOKUP(Table2[[#This Row],[Trim Trk: ]],'TPMS-Auto'!A:C, 3, 0), "Not assigned in TPMS!!")</f>
        <v>FAZIL HAMZA</v>
      </c>
      <c r="G400" s="229" t="str">
        <f>IFERROR(VLOOKUP(Table2[[#This Row],[Trim Trk: ]],'TPMS-Auto'!A:G, 7, 0), "Not assigned in TPMS!!")</f>
        <v>FHAMZA</v>
      </c>
      <c r="H400" s="69" t="str">
        <f>IFERROR(VLOOKUP(Table2[[#This Row],[Trim Trk: ]],'TPMS-Auto'!A:Y, 25, 0), "Not assigned in TPMS!!")</f>
        <v>4109 yellow stone loop</v>
      </c>
      <c r="I4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0" s="229" t="str">
        <f>IF(N400=N399, "Yes", "No")</f>
        <v>No</v>
      </c>
      <c r="K400" s="229" t="str">
        <f>IFERROR(VLOOKUP(Table2[[#This Row],[Trim Trk: ]], Enterprise!A:AL, 25, 0),"NotonEnterpriseReporting")</f>
        <v>NotonEnterpriseReporting</v>
      </c>
      <c r="L40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0" s="229" t="str">
        <f>IF(Table2[[#This Row],[Rental Vendor]]="ENTERPRISE RENT-A-CAR INC.", "Enterprise", IF(Table2[[#This Row],[Rental Vendor]]="ENTERPRISE TOLLS/TOLL CHARGES", "Enterprise", "NotEnterprise"))</f>
        <v>Enterprise</v>
      </c>
      <c r="N400" s="228" t="str">
        <f>LEFT(Table2[[#This Row],[Vehicle Number]],5)</f>
        <v>46509</v>
      </c>
      <c r="O400" s="166" t="s">
        <v>209</v>
      </c>
      <c r="P400" s="166" t="s">
        <v>1101</v>
      </c>
      <c r="Q400" s="166" t="s">
        <v>3726</v>
      </c>
      <c r="R400" s="166" t="s">
        <v>3851</v>
      </c>
      <c r="S400" s="166" t="s">
        <v>4858</v>
      </c>
      <c r="T400" s="166" t="s">
        <v>4859</v>
      </c>
      <c r="U400" s="166" t="s">
        <v>1103</v>
      </c>
      <c r="V400" s="166" t="s">
        <v>1107</v>
      </c>
      <c r="W400" s="166" t="s">
        <v>328</v>
      </c>
      <c r="X400" s="167">
        <v>110241673</v>
      </c>
      <c r="Y400" s="167">
        <v>115138931</v>
      </c>
      <c r="Z400" s="168">
        <v>45976</v>
      </c>
      <c r="AA400" s="166" t="s">
        <v>3730</v>
      </c>
      <c r="AB400" s="166" t="s">
        <v>3731</v>
      </c>
      <c r="AC400" s="166" t="s">
        <v>3732</v>
      </c>
      <c r="AD400" s="169">
        <v>490</v>
      </c>
      <c r="AE400" s="170">
        <v>7</v>
      </c>
      <c r="AF400" s="169">
        <v>70</v>
      </c>
      <c r="AG400" s="166" t="s">
        <v>3854</v>
      </c>
      <c r="AH400" s="166" t="s">
        <v>4860</v>
      </c>
      <c r="AI400" s="166" t="s">
        <v>4861</v>
      </c>
      <c r="AJ400" s="166" t="s">
        <v>633</v>
      </c>
      <c r="AK400" s="166" t="s">
        <v>328</v>
      </c>
      <c r="AL400" s="166" t="s">
        <v>4862</v>
      </c>
    </row>
    <row r="401" spans="1:38" x14ac:dyDescent="0.3">
      <c r="A40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1" s="25">
        <f ca="1">SUM((TODAY())-Table2[[#This Row],[PO Date]])</f>
        <v>38</v>
      </c>
      <c r="C401" s="25" t="str">
        <f>Table2[[#This Row],[Trim Trk: ]]</f>
        <v>46509</v>
      </c>
      <c r="D401" s="228" t="str">
        <f>CONCATENATE(Table2[[#This Row],[First Name]]," ",Table2[[#This Row],[Last name]])</f>
        <v>FAZIL HAMZA</v>
      </c>
      <c r="E401" s="229" t="str">
        <f>IFERROR(VLOOKUP(Table2[[#This Row],[Rental under Name: ]], 'TPMS-Auto'!C:G,5,0),"RESEARCH!!")</f>
        <v>FHAMZA</v>
      </c>
      <c r="F401" s="228" t="str">
        <f>IFERROR(VLOOKUP(Table2[[#This Row],[Trim Trk: ]],'TPMS-Auto'!A:C, 3, 0), "Not assigned in TPMS!!")</f>
        <v>FAZIL HAMZA</v>
      </c>
      <c r="G401" s="229" t="str">
        <f>IFERROR(VLOOKUP(Table2[[#This Row],[Trim Trk: ]],'TPMS-Auto'!A:G, 7, 0), "Not assigned in TPMS!!")</f>
        <v>FHAMZA</v>
      </c>
      <c r="H401" s="69" t="str">
        <f>IFERROR(VLOOKUP(Table2[[#This Row],[Trim Trk: ]],'TPMS-Auto'!A:Y, 25, 0), "Not assigned in TPMS!!")</f>
        <v>4109 yellow stone loop</v>
      </c>
      <c r="I4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1" s="229" t="str">
        <f>IF(N401=N400, "Yes", "No")</f>
        <v>Yes</v>
      </c>
      <c r="K401" s="229" t="str">
        <f>IFERROR(VLOOKUP(Table2[[#This Row],[Trim Trk: ]], Enterprise!A:AL, 25, 0),"NotonEnterpriseReporting")</f>
        <v>NotonEnterpriseReporting</v>
      </c>
      <c r="L40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1" s="229" t="str">
        <f>IF(Table2[[#This Row],[Rental Vendor]]="ENTERPRISE RENT-A-CAR INC.", "Enterprise", IF(Table2[[#This Row],[Rental Vendor]]="ENTERPRISE TOLLS/TOLL CHARGES", "Enterprise", "NotEnterprise"))</f>
        <v>Enterprise</v>
      </c>
      <c r="N401" s="228" t="str">
        <f>LEFT(Table2[[#This Row],[Vehicle Number]],5)</f>
        <v>46509</v>
      </c>
      <c r="O401" s="166" t="s">
        <v>209</v>
      </c>
      <c r="P401" s="166" t="s">
        <v>1101</v>
      </c>
      <c r="Q401" s="166" t="s">
        <v>3726</v>
      </c>
      <c r="R401" s="166" t="s">
        <v>3851</v>
      </c>
      <c r="S401" s="166" t="s">
        <v>4858</v>
      </c>
      <c r="T401" s="166" t="s">
        <v>4859</v>
      </c>
      <c r="U401" s="166" t="s">
        <v>1103</v>
      </c>
      <c r="V401" s="166" t="s">
        <v>1107</v>
      </c>
      <c r="W401" s="166" t="s">
        <v>328</v>
      </c>
      <c r="X401" s="167">
        <v>115886909</v>
      </c>
      <c r="Y401" s="167">
        <v>116229385</v>
      </c>
      <c r="Z401" s="168">
        <v>46048</v>
      </c>
      <c r="AA401" s="166" t="s">
        <v>3730</v>
      </c>
      <c r="AB401" s="166" t="s">
        <v>3731</v>
      </c>
      <c r="AC401" s="166" t="s">
        <v>3732</v>
      </c>
      <c r="AD401" s="169">
        <v>490</v>
      </c>
      <c r="AE401" s="170">
        <v>7</v>
      </c>
      <c r="AF401" s="169">
        <v>70</v>
      </c>
      <c r="AG401" s="166" t="s">
        <v>3854</v>
      </c>
      <c r="AH401" s="166"/>
      <c r="AI401" s="166"/>
      <c r="AJ401" s="166"/>
      <c r="AK401" s="166"/>
      <c r="AL401" s="166"/>
    </row>
    <row r="402" spans="1:38" x14ac:dyDescent="0.3">
      <c r="A40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2" s="25">
        <f ca="1">SUM((TODAY())-Table2[[#This Row],[PO Date]])</f>
        <v>27</v>
      </c>
      <c r="C402" s="25" t="str">
        <f>Table2[[#This Row],[Trim Trk: ]]</f>
        <v>46511</v>
      </c>
      <c r="D402" s="228" t="str">
        <f>CONCATENATE(Table2[[#This Row],[First Name]]," ",Table2[[#This Row],[Last name]])</f>
        <v>SAIFUDIN SANGIN</v>
      </c>
      <c r="E402" s="229" t="str">
        <f>IFERROR(VLOOKUP(Table2[[#This Row],[Rental under Name: ]], 'TPMS-Auto'!C:G,5,0),"RESEARCH!!")</f>
        <v>SFNU0</v>
      </c>
      <c r="F402" s="228" t="str">
        <f>IFERROR(VLOOKUP(Table2[[#This Row],[Trim Trk: ]],'TPMS-Auto'!A:C, 3, 0), "Not assigned in TPMS!!")</f>
        <v>SAIFUDIN SANGIN</v>
      </c>
      <c r="G402" s="229" t="str">
        <f>IFERROR(VLOOKUP(Table2[[#This Row],[Trim Trk: ]],'TPMS-Auto'!A:G, 7, 0), "Not assigned in TPMS!!")</f>
        <v>SFNU0</v>
      </c>
      <c r="H402" s="69" t="str">
        <f>IFERROR(VLOOKUP(Table2[[#This Row],[Trim Trk: ]],'TPMS-Auto'!A:Y, 25, 0), "Not assigned in TPMS!!")</f>
        <v>3448 BELLEPLAIN CT</v>
      </c>
      <c r="I4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2" s="229" t="str">
        <f>IF(N402=N401, "Yes", "No")</f>
        <v>No</v>
      </c>
      <c r="K402" s="229" t="str">
        <f>IFERROR(VLOOKUP(Table2[[#This Row],[Trim Trk: ]], Enterprise!A:AL, 25, 0),"NotonEnterpriseReporting")</f>
        <v>OPEN</v>
      </c>
      <c r="L40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2" s="229" t="str">
        <f>IF(Table2[[#This Row],[Rental Vendor]]="ENTERPRISE RENT-A-CAR INC.", "Enterprise", IF(Table2[[#This Row],[Rental Vendor]]="ENTERPRISE TOLLS/TOLL CHARGES", "Enterprise", "NotEnterprise"))</f>
        <v>Enterprise</v>
      </c>
      <c r="N402" s="228" t="str">
        <f>LEFT(Table2[[#This Row],[Vehicle Number]],5)</f>
        <v>46511</v>
      </c>
      <c r="O402" s="166" t="s">
        <v>209</v>
      </c>
      <c r="P402" s="166" t="s">
        <v>3189</v>
      </c>
      <c r="Q402" s="166" t="s">
        <v>3751</v>
      </c>
      <c r="R402" s="166" t="s">
        <v>3851</v>
      </c>
      <c r="S402" s="166" t="s">
        <v>4863</v>
      </c>
      <c r="T402" s="166" t="s">
        <v>4864</v>
      </c>
      <c r="U402" s="166" t="s">
        <v>3191</v>
      </c>
      <c r="V402" s="166" t="s">
        <v>1107</v>
      </c>
      <c r="W402" s="166" t="s">
        <v>328</v>
      </c>
      <c r="X402" s="167">
        <v>116258212</v>
      </c>
      <c r="Y402" s="167">
        <v>116603831</v>
      </c>
      <c r="Z402" s="168">
        <v>46059</v>
      </c>
      <c r="AA402" s="166" t="s">
        <v>3730</v>
      </c>
      <c r="AB402" s="166" t="s">
        <v>3731</v>
      </c>
      <c r="AC402" s="166" t="s">
        <v>3732</v>
      </c>
      <c r="AD402" s="169">
        <v>455</v>
      </c>
      <c r="AE402" s="170">
        <v>7</v>
      </c>
      <c r="AF402" s="169">
        <v>65</v>
      </c>
      <c r="AG402" s="166" t="s">
        <v>3854</v>
      </c>
      <c r="AH402" s="166"/>
      <c r="AI402" s="166"/>
      <c r="AJ402" s="166"/>
      <c r="AK402" s="166"/>
      <c r="AL402" s="166"/>
    </row>
    <row r="403" spans="1:38" x14ac:dyDescent="0.3">
      <c r="A40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3" s="25">
        <f ca="1">SUM((TODAY())-Table2[[#This Row],[PO Date]])</f>
        <v>182</v>
      </c>
      <c r="C403" s="25" t="str">
        <f>Table2[[#This Row],[Trim Trk: ]]</f>
        <v>46533</v>
      </c>
      <c r="D403" s="228" t="str">
        <f>CONCATENATE(Table2[[#This Row],[First Name]]," ",Table2[[#This Row],[Last name]])</f>
        <v>JOSHUA CARLTON</v>
      </c>
      <c r="E403" s="229" t="str">
        <f>IFERROR(VLOOKUP(Table2[[#This Row],[Rental under Name: ]], 'TPMS-Auto'!C:G,5,0),"RESEARCH!!")</f>
        <v>JCARLTO</v>
      </c>
      <c r="F403" s="228" t="str">
        <f>IFERROR(VLOOKUP(Table2[[#This Row],[Trim Trk: ]],'TPMS-Auto'!A:C, 3, 0), "Not assigned in TPMS!!")</f>
        <v>Not assigned in TPMS!!</v>
      </c>
      <c r="G403" s="229" t="str">
        <f>IFERROR(VLOOKUP(Table2[[#This Row],[Trim Trk: ]],'TPMS-Auto'!A:G, 7, 0), "Not assigned in TPMS!!")</f>
        <v>Not assigned in TPMS!!</v>
      </c>
      <c r="H403" s="69" t="str">
        <f>IFERROR(VLOOKUP(Table2[[#This Row],[Trim Trk: ]],'TPMS-Auto'!A:Y, 25, 0), "Not assigned in TPMS!!")</f>
        <v>Not assigned in TPMS!!</v>
      </c>
      <c r="I4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3" s="229" t="str">
        <f>IF(N403=N402, "Yes", "No")</f>
        <v>No</v>
      </c>
      <c r="K403" s="229" t="str">
        <f>IFERROR(VLOOKUP(Table2[[#This Row],[Trim Trk: ]], Enterprise!A:AL, 25, 0),"NotonEnterpriseReporting")</f>
        <v>NotonEnterpriseReporting</v>
      </c>
      <c r="L40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3" s="229" t="str">
        <f>IF(Table2[[#This Row],[Rental Vendor]]="ENTERPRISE RENT-A-CAR INC.", "Enterprise", IF(Table2[[#This Row],[Rental Vendor]]="ENTERPRISE TOLLS/TOLL CHARGES", "Enterprise", "NotEnterprise"))</f>
        <v>Enterprise</v>
      </c>
      <c r="N403" s="228" t="str">
        <f>LEFT(Table2[[#This Row],[Vehicle Number]],5)</f>
        <v>46533</v>
      </c>
      <c r="O403" s="166" t="s">
        <v>209</v>
      </c>
      <c r="P403" s="166" t="s">
        <v>4865</v>
      </c>
      <c r="Q403" s="166" t="s">
        <v>3751</v>
      </c>
      <c r="R403" s="166" t="s">
        <v>4198</v>
      </c>
      <c r="S403" s="166" t="s">
        <v>3753</v>
      </c>
      <c r="T403" s="166" t="s">
        <v>4866</v>
      </c>
      <c r="U403" s="166" t="s">
        <v>4867</v>
      </c>
      <c r="V403" s="166" t="s">
        <v>4868</v>
      </c>
      <c r="W403" s="166" t="s">
        <v>1153</v>
      </c>
      <c r="X403" s="167">
        <v>113535570</v>
      </c>
      <c r="Y403" s="167">
        <v>113841034</v>
      </c>
      <c r="Z403" s="168">
        <v>45904</v>
      </c>
      <c r="AA403" s="166" t="s">
        <v>3730</v>
      </c>
      <c r="AB403" s="166" t="s">
        <v>3731</v>
      </c>
      <c r="AC403" s="166" t="s">
        <v>3732</v>
      </c>
      <c r="AD403" s="169">
        <v>44.25</v>
      </c>
      <c r="AE403" s="170">
        <v>1</v>
      </c>
      <c r="AF403" s="169">
        <v>44.25</v>
      </c>
      <c r="AG403" s="166" t="s">
        <v>3854</v>
      </c>
      <c r="AH403" s="166"/>
      <c r="AI403" s="166"/>
      <c r="AJ403" s="166"/>
      <c r="AK403" s="166"/>
      <c r="AL403" s="166"/>
    </row>
    <row r="404" spans="1:38" x14ac:dyDescent="0.3">
      <c r="A40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4" s="25">
        <f ca="1">SUM((TODAY())-Table2[[#This Row],[PO Date]])</f>
        <v>161</v>
      </c>
      <c r="C404" s="25" t="str">
        <f>Table2[[#This Row],[Trim Trk: ]]</f>
        <v>46551</v>
      </c>
      <c r="D404" s="228" t="str">
        <f>CONCATENATE(Table2[[#This Row],[First Name]]," ",Table2[[#This Row],[Last name]])</f>
        <v>BLAIR HORNICK</v>
      </c>
      <c r="E404" s="229" t="str">
        <f>IFERROR(VLOOKUP(Table2[[#This Row],[Rental under Name: ]], 'TPMS-Auto'!C:G,5,0),"RESEARCH!!")</f>
        <v>BHORNIC</v>
      </c>
      <c r="F404" s="228" t="str">
        <f>IFERROR(VLOOKUP(Table2[[#This Row],[Trim Trk: ]],'TPMS-Auto'!A:C, 3, 0), "Not assigned in TPMS!!")</f>
        <v>Not assigned in TPMS!!</v>
      </c>
      <c r="G404" s="229" t="str">
        <f>IFERROR(VLOOKUP(Table2[[#This Row],[Trim Trk: ]],'TPMS-Auto'!A:G, 7, 0), "Not assigned in TPMS!!")</f>
        <v>Not assigned in TPMS!!</v>
      </c>
      <c r="H404" s="69" t="str">
        <f>IFERROR(VLOOKUP(Table2[[#This Row],[Trim Trk: ]],'TPMS-Auto'!A:Y, 25, 0), "Not assigned in TPMS!!")</f>
        <v>Not assigned in TPMS!!</v>
      </c>
      <c r="I4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4" s="229" t="str">
        <f>IF(N404=N403, "Yes", "No")</f>
        <v>No</v>
      </c>
      <c r="K404" s="229" t="str">
        <f>IFERROR(VLOOKUP(Table2[[#This Row],[Trim Trk: ]], Enterprise!A:AL, 25, 0),"NotonEnterpriseReporting")</f>
        <v>OPEN</v>
      </c>
      <c r="L40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4" s="229" t="str">
        <f>IF(Table2[[#This Row],[Rental Vendor]]="ENTERPRISE RENT-A-CAR INC.", "Enterprise", IF(Table2[[#This Row],[Rental Vendor]]="ENTERPRISE TOLLS/TOLL CHARGES", "Enterprise", "NotEnterprise"))</f>
        <v>Enterprise</v>
      </c>
      <c r="N404" s="228" t="str">
        <f>LEFT(Table2[[#This Row],[Vehicle Number]],5)</f>
        <v>46551</v>
      </c>
      <c r="O404" s="166" t="s">
        <v>209</v>
      </c>
      <c r="P404" s="166" t="s">
        <v>2825</v>
      </c>
      <c r="Q404" s="166" t="s">
        <v>3751</v>
      </c>
      <c r="R404" s="166" t="s">
        <v>4198</v>
      </c>
      <c r="S404" s="166" t="s">
        <v>4869</v>
      </c>
      <c r="T404" s="166" t="s">
        <v>4870</v>
      </c>
      <c r="U404" s="166" t="s">
        <v>2827</v>
      </c>
      <c r="V404" s="166" t="s">
        <v>4871</v>
      </c>
      <c r="W404" s="166" t="s">
        <v>435</v>
      </c>
      <c r="X404" s="167">
        <v>112870001</v>
      </c>
      <c r="Y404" s="167">
        <v>114243715</v>
      </c>
      <c r="Z404" s="168">
        <v>45925</v>
      </c>
      <c r="AA404" s="166" t="s">
        <v>3730</v>
      </c>
      <c r="AB404" s="166" t="s">
        <v>3731</v>
      </c>
      <c r="AC404" s="166" t="s">
        <v>3732</v>
      </c>
      <c r="AD404" s="169">
        <v>952</v>
      </c>
      <c r="AE404" s="170">
        <v>14</v>
      </c>
      <c r="AF404" s="169">
        <v>68</v>
      </c>
      <c r="AG404" s="166" t="s">
        <v>3854</v>
      </c>
      <c r="AH404" s="166"/>
      <c r="AI404" s="166"/>
      <c r="AJ404" s="166"/>
      <c r="AK404" s="166"/>
      <c r="AL404" s="166"/>
    </row>
    <row r="405" spans="1:38" x14ac:dyDescent="0.3">
      <c r="A40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05" s="25">
        <f ca="1">SUM((TODAY())-Table2[[#This Row],[PO Date]])</f>
        <v>17</v>
      </c>
      <c r="C405" s="25" t="str">
        <f>Table2[[#This Row],[Trim Trk: ]]</f>
        <v>46555</v>
      </c>
      <c r="D405" s="228" t="str">
        <f>CONCATENATE(Table2[[#This Row],[First Name]]," ",Table2[[#This Row],[Last name]])</f>
        <v>CHRISTOPHER DAVENPORT</v>
      </c>
      <c r="E405" s="229" t="str">
        <f>IFERROR(VLOOKUP(Table2[[#This Row],[Rental under Name: ]], 'TPMS-Auto'!C:G,5,0),"RESEARCH!!")</f>
        <v>CDAVENP</v>
      </c>
      <c r="F405" s="228" t="str">
        <f>IFERROR(VLOOKUP(Table2[[#This Row],[Trim Trk: ]],'TPMS-Auto'!A:C, 3, 0), "Not assigned in TPMS!!")</f>
        <v>CHRISTOPHER DAVENPORT</v>
      </c>
      <c r="G405" s="229" t="str">
        <f>IFERROR(VLOOKUP(Table2[[#This Row],[Trim Trk: ]],'TPMS-Auto'!A:G, 7, 0), "Not assigned in TPMS!!")</f>
        <v>CDAVENP</v>
      </c>
      <c r="H405" s="69" t="str">
        <f>IFERROR(VLOOKUP(Table2[[#This Row],[Trim Trk: ]],'TPMS-Auto'!A:Y, 25, 0), "Not assigned in TPMS!!")</f>
        <v>844 HARVEST DR. APT F</v>
      </c>
      <c r="I4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5" s="229" t="str">
        <f>IF(N405=N404, "Yes", "No")</f>
        <v>No</v>
      </c>
      <c r="K405" s="229" t="str">
        <f>IFERROR(VLOOKUP(Table2[[#This Row],[Trim Trk: ]], Enterprise!A:AL, 25, 0),"NotonEnterpriseReporting")</f>
        <v>OPEN</v>
      </c>
      <c r="L40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5" s="229" t="str">
        <f>IF(Table2[[#This Row],[Rental Vendor]]="ENTERPRISE RENT-A-CAR INC.", "Enterprise", IF(Table2[[#This Row],[Rental Vendor]]="ENTERPRISE TOLLS/TOLL CHARGES", "Enterprise", "NotEnterprise"))</f>
        <v>Enterprise</v>
      </c>
      <c r="N405" s="228" t="str">
        <f>LEFT(Table2[[#This Row],[Vehicle Number]],5)</f>
        <v>46555</v>
      </c>
      <c r="O405" s="166" t="s">
        <v>209</v>
      </c>
      <c r="P405" s="166" t="s">
        <v>3542</v>
      </c>
      <c r="Q405" s="166" t="s">
        <v>3726</v>
      </c>
      <c r="R405" s="166" t="s">
        <v>3801</v>
      </c>
      <c r="S405" s="166" t="s">
        <v>4070</v>
      </c>
      <c r="T405" s="166" t="s">
        <v>200</v>
      </c>
      <c r="U405" s="166" t="s">
        <v>3544</v>
      </c>
      <c r="V405" s="166" t="s">
        <v>1813</v>
      </c>
      <c r="W405" s="166" t="s">
        <v>773</v>
      </c>
      <c r="X405" s="167">
        <v>116400901</v>
      </c>
      <c r="Y405" s="167">
        <v>116751614</v>
      </c>
      <c r="Z405" s="168">
        <v>46069</v>
      </c>
      <c r="AA405" s="166" t="s">
        <v>3730</v>
      </c>
      <c r="AB405" s="166" t="s">
        <v>3731</v>
      </c>
      <c r="AC405" s="166" t="s">
        <v>3732</v>
      </c>
      <c r="AD405" s="169">
        <v>910</v>
      </c>
      <c r="AE405" s="170">
        <v>14</v>
      </c>
      <c r="AF405" s="169">
        <v>65</v>
      </c>
      <c r="AG405" s="166" t="s">
        <v>3854</v>
      </c>
      <c r="AH405" s="166"/>
      <c r="AI405" s="166"/>
      <c r="AJ405" s="166"/>
      <c r="AK405" s="166"/>
      <c r="AL405" s="166"/>
    </row>
    <row r="406" spans="1:38" x14ac:dyDescent="0.3">
      <c r="A40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6" s="25">
        <f ca="1">SUM((TODAY())-Table2[[#This Row],[PO Date]])</f>
        <v>27</v>
      </c>
      <c r="C406" s="25" t="str">
        <f>Table2[[#This Row],[Trim Trk: ]]</f>
        <v>46560</v>
      </c>
      <c r="D406" s="228" t="str">
        <f>CONCATENATE(Table2[[#This Row],[First Name]]," ",Table2[[#This Row],[Last name]])</f>
        <v>ROBERT KRETSCHMER</v>
      </c>
      <c r="E406" s="229" t="str">
        <f>IFERROR(VLOOKUP(Table2[[#This Row],[Rental under Name: ]], 'TPMS-Auto'!C:G,5,0),"RESEARCH!!")</f>
        <v>RKRETSC</v>
      </c>
      <c r="F406" s="228" t="str">
        <f>IFERROR(VLOOKUP(Table2[[#This Row],[Trim Trk: ]],'TPMS-Auto'!A:C, 3, 0), "Not assigned in TPMS!!")</f>
        <v>ROBERT KRETSCHMER</v>
      </c>
      <c r="G406" s="229" t="str">
        <f>IFERROR(VLOOKUP(Table2[[#This Row],[Trim Trk: ]],'TPMS-Auto'!A:G, 7, 0), "Not assigned in TPMS!!")</f>
        <v>RKRETSC</v>
      </c>
      <c r="H406" s="69" t="str">
        <f>IFERROR(VLOOKUP(Table2[[#This Row],[Trim Trk: ]],'TPMS-Auto'!A:Y, 25, 0), "Not assigned in TPMS!!")</f>
        <v>2000 E. MAIN STREET</v>
      </c>
      <c r="I4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6" s="229" t="str">
        <f>IF(N406=N405, "Yes", "No")</f>
        <v>No</v>
      </c>
      <c r="K406" s="229" t="str">
        <f>IFERROR(VLOOKUP(Table2[[#This Row],[Trim Trk: ]], Enterprise!A:AL, 25, 0),"NotonEnterpriseReporting")</f>
        <v>OPEN</v>
      </c>
      <c r="L40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6" s="229" t="str">
        <f>IF(Table2[[#This Row],[Rental Vendor]]="ENTERPRISE RENT-A-CAR INC.", "Enterprise", IF(Table2[[#This Row],[Rental Vendor]]="ENTERPRISE TOLLS/TOLL CHARGES", "Enterprise", "NotEnterprise"))</f>
        <v>Enterprise</v>
      </c>
      <c r="N406" s="228" t="str">
        <f>LEFT(Table2[[#This Row],[Vehicle Number]],5)</f>
        <v>46560</v>
      </c>
      <c r="O406" s="166" t="s">
        <v>209</v>
      </c>
      <c r="P406" s="166" t="s">
        <v>3194</v>
      </c>
      <c r="Q406" s="166" t="s">
        <v>3726</v>
      </c>
      <c r="R406" s="166" t="s">
        <v>4001</v>
      </c>
      <c r="S406" s="166" t="s">
        <v>4188</v>
      </c>
      <c r="T406" s="166" t="s">
        <v>4876</v>
      </c>
      <c r="U406" s="166" t="s">
        <v>3196</v>
      </c>
      <c r="V406" s="166" t="s">
        <v>4045</v>
      </c>
      <c r="W406" s="166" t="s">
        <v>250</v>
      </c>
      <c r="X406" s="167">
        <v>116252810</v>
      </c>
      <c r="Y406" s="167">
        <v>116597873</v>
      </c>
      <c r="Z406" s="168">
        <v>46059</v>
      </c>
      <c r="AA406" s="166" t="s">
        <v>3730</v>
      </c>
      <c r="AB406" s="166" t="s">
        <v>3731</v>
      </c>
      <c r="AC406" s="166" t="s">
        <v>3732</v>
      </c>
      <c r="AD406" s="169">
        <v>476</v>
      </c>
      <c r="AE406" s="170">
        <v>7</v>
      </c>
      <c r="AF406" s="169">
        <v>68</v>
      </c>
      <c r="AG406" s="166" t="s">
        <v>3854</v>
      </c>
      <c r="AH406" s="166"/>
      <c r="AI406" s="166"/>
      <c r="AJ406" s="166"/>
      <c r="AK406" s="166"/>
      <c r="AL406" s="166"/>
    </row>
    <row r="407" spans="1:38" x14ac:dyDescent="0.3">
      <c r="A40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7" s="25">
        <f ca="1">SUM((TODAY())-Table2[[#This Row],[PO Date]])</f>
        <v>52</v>
      </c>
      <c r="C407" s="25" t="str">
        <f>Table2[[#This Row],[Trim Trk: ]]</f>
        <v>46569</v>
      </c>
      <c r="D407" s="228" t="str">
        <f>CONCATENATE(Table2[[#This Row],[First Name]]," ",Table2[[#This Row],[Last name]])</f>
        <v>ERIC GROSSMAN</v>
      </c>
      <c r="E407" s="229" t="str">
        <f>IFERROR(VLOOKUP(Table2[[#This Row],[Rental under Name: ]], 'TPMS-Auto'!C:G,5,0),"RESEARCH!!")</f>
        <v>EGROSSM</v>
      </c>
      <c r="F407" s="228" t="str">
        <f>IFERROR(VLOOKUP(Table2[[#This Row],[Trim Trk: ]],'TPMS-Auto'!A:C, 3, 0), "Not assigned in TPMS!!")</f>
        <v>ERIC GROSSMAN</v>
      </c>
      <c r="G407" s="229" t="str">
        <f>IFERROR(VLOOKUP(Table2[[#This Row],[Trim Trk: ]],'TPMS-Auto'!A:G, 7, 0), "Not assigned in TPMS!!")</f>
        <v>EGROSSM</v>
      </c>
      <c r="H407" s="69" t="str">
        <f>IFERROR(VLOOKUP(Table2[[#This Row],[Trim Trk: ]],'TPMS-Auto'!A:Y, 25, 0), "Not assigned in TPMS!!")</f>
        <v>2516 REYCLIF DR</v>
      </c>
      <c r="I4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7" s="229" t="str">
        <f>IF(N407=N406, "Yes", "No")</f>
        <v>No</v>
      </c>
      <c r="K407" s="229" t="str">
        <f>IFERROR(VLOOKUP(Table2[[#This Row],[Trim Trk: ]], Enterprise!A:AL, 25, 0),"NotonEnterpriseReporting")</f>
        <v>NotonEnterpriseReporting</v>
      </c>
      <c r="L40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7" s="229" t="str">
        <f>IF(Table2[[#This Row],[Rental Vendor]]="ENTERPRISE RENT-A-CAR INC.", "Enterprise", IF(Table2[[#This Row],[Rental Vendor]]="ENTERPRISE TOLLS/TOLL CHARGES", "Enterprise", "NotEnterprise"))</f>
        <v>Enterprise</v>
      </c>
      <c r="N407" s="228" t="str">
        <f>LEFT(Table2[[#This Row],[Vehicle Number]],5)</f>
        <v>46569</v>
      </c>
      <c r="O407" s="166" t="s">
        <v>209</v>
      </c>
      <c r="P407" s="166" t="s">
        <v>4877</v>
      </c>
      <c r="Q407" s="166" t="s">
        <v>3726</v>
      </c>
      <c r="R407" s="166" t="s">
        <v>4077</v>
      </c>
      <c r="S407" s="166" t="s">
        <v>3868</v>
      </c>
      <c r="T407" s="166" t="s">
        <v>4878</v>
      </c>
      <c r="U407" s="166" t="s">
        <v>4879</v>
      </c>
      <c r="V407" s="166" t="s">
        <v>4880</v>
      </c>
      <c r="W407" s="166" t="s">
        <v>201</v>
      </c>
      <c r="X407" s="167">
        <v>115654935</v>
      </c>
      <c r="Y407" s="167">
        <v>115993143</v>
      </c>
      <c r="Z407" s="168">
        <v>46034</v>
      </c>
      <c r="AA407" s="166" t="s">
        <v>3730</v>
      </c>
      <c r="AB407" s="166" t="s">
        <v>3731</v>
      </c>
      <c r="AC407" s="166" t="s">
        <v>3732</v>
      </c>
      <c r="AD407" s="169">
        <v>455</v>
      </c>
      <c r="AE407" s="170">
        <v>7</v>
      </c>
      <c r="AF407" s="169">
        <v>65</v>
      </c>
      <c r="AG407" s="166" t="s">
        <v>3854</v>
      </c>
      <c r="AH407" s="166"/>
      <c r="AI407" s="166"/>
      <c r="AJ407" s="166"/>
      <c r="AK407" s="166"/>
      <c r="AL407" s="166"/>
    </row>
    <row r="408" spans="1:38" x14ac:dyDescent="0.3">
      <c r="A40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8" s="25">
        <f ca="1">SUM((TODAY())-Table2[[#This Row],[PO Date]])</f>
        <v>128</v>
      </c>
      <c r="C408" s="25" t="str">
        <f>Table2[[#This Row],[Trim Trk: ]]</f>
        <v>46577</v>
      </c>
      <c r="D408" s="228" t="str">
        <f>CONCATENATE(Table2[[#This Row],[First Name]]," ",Table2[[#This Row],[Last name]])</f>
        <v>TYRONE MURRELL</v>
      </c>
      <c r="E408" s="229" t="str">
        <f>IFERROR(VLOOKUP(Table2[[#This Row],[Rental under Name: ]], 'TPMS-Auto'!C:G,5,0),"RESEARCH!!")</f>
        <v>TMURREL</v>
      </c>
      <c r="F408" s="228" t="str">
        <f>IFERROR(VLOOKUP(Table2[[#This Row],[Trim Trk: ]],'TPMS-Auto'!A:C, 3, 0), "Not assigned in TPMS!!")</f>
        <v>TYRONE MURRELL</v>
      </c>
      <c r="G408" s="229" t="str">
        <f>IFERROR(VLOOKUP(Table2[[#This Row],[Trim Trk: ]],'TPMS-Auto'!A:G, 7, 0), "Not assigned in TPMS!!")</f>
        <v>TMURREL</v>
      </c>
      <c r="H408" s="69" t="str">
        <f>IFERROR(VLOOKUP(Table2[[#This Row],[Trim Trk: ]],'TPMS-Auto'!A:Y, 25, 0), "Not assigned in TPMS!!")</f>
        <v>Not on HR File</v>
      </c>
      <c r="I4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8" s="229" t="str">
        <f>IF(N408=N407, "Yes", "No")</f>
        <v>No</v>
      </c>
      <c r="K408" s="229" t="str">
        <f>IFERROR(VLOOKUP(Table2[[#This Row],[Trim Trk: ]], Enterprise!A:AL, 25, 0),"NotonEnterpriseReporting")</f>
        <v>OPEN</v>
      </c>
      <c r="L40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8" s="229" t="str">
        <f>IF(Table2[[#This Row],[Rental Vendor]]="ENTERPRISE RENT-A-CAR INC.", "Enterprise", IF(Table2[[#This Row],[Rental Vendor]]="ENTERPRISE TOLLS/TOLL CHARGES", "Enterprise", "NotEnterprise"))</f>
        <v>Enterprise</v>
      </c>
      <c r="N408" s="228" t="str">
        <f>LEFT(Table2[[#This Row],[Vehicle Number]],5)</f>
        <v>46577</v>
      </c>
      <c r="O408" s="166" t="s">
        <v>209</v>
      </c>
      <c r="P408" s="166" t="s">
        <v>2383</v>
      </c>
      <c r="Q408" s="166" t="s">
        <v>3726</v>
      </c>
      <c r="R408" s="166" t="s">
        <v>4886</v>
      </c>
      <c r="S408" s="166" t="s">
        <v>4887</v>
      </c>
      <c r="T408" s="166" t="s">
        <v>4888</v>
      </c>
      <c r="U408" s="166" t="s">
        <v>2042</v>
      </c>
      <c r="V408" s="166" t="s">
        <v>2046</v>
      </c>
      <c r="W408" s="166" t="s">
        <v>435</v>
      </c>
      <c r="X408" s="167">
        <v>114474841</v>
      </c>
      <c r="Y408" s="167">
        <v>114793382</v>
      </c>
      <c r="Z408" s="168">
        <v>45958</v>
      </c>
      <c r="AA408" s="166" t="s">
        <v>4138</v>
      </c>
      <c r="AB408" s="166" t="s">
        <v>4139</v>
      </c>
      <c r="AC408" s="166" t="s">
        <v>3732</v>
      </c>
      <c r="AD408" s="169">
        <v>546</v>
      </c>
      <c r="AE408" s="170">
        <v>7</v>
      </c>
      <c r="AF408" s="169">
        <v>78</v>
      </c>
      <c r="AG408" s="166" t="s">
        <v>3854</v>
      </c>
      <c r="AH408" s="166"/>
      <c r="AI408" s="166"/>
      <c r="AJ408" s="166"/>
      <c r="AK408" s="166"/>
      <c r="AL408" s="166"/>
    </row>
    <row r="409" spans="1:38" x14ac:dyDescent="0.3">
      <c r="A40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9" s="25">
        <f ca="1">SUM((TODAY())-Table2[[#This Row],[PO Date]])</f>
        <v>24</v>
      </c>
      <c r="C409" s="25" t="str">
        <f>Table2[[#This Row],[Trim Trk: ]]</f>
        <v>46577</v>
      </c>
      <c r="D409" s="228" t="str">
        <f>CONCATENATE(Table2[[#This Row],[First Name]]," ",Table2[[#This Row],[Last name]])</f>
        <v>TYRONE MURRELL</v>
      </c>
      <c r="E409" s="229" t="str">
        <f>IFERROR(VLOOKUP(Table2[[#This Row],[Rental under Name: ]], 'TPMS-Auto'!C:G,5,0),"RESEARCH!!")</f>
        <v>TMURREL</v>
      </c>
      <c r="F409" s="228" t="str">
        <f>IFERROR(VLOOKUP(Table2[[#This Row],[Trim Trk: ]],'TPMS-Auto'!A:C, 3, 0), "Not assigned in TPMS!!")</f>
        <v>TYRONE MURRELL</v>
      </c>
      <c r="G409" s="229" t="str">
        <f>IFERROR(VLOOKUP(Table2[[#This Row],[Trim Trk: ]],'TPMS-Auto'!A:G, 7, 0), "Not assigned in TPMS!!")</f>
        <v>TMURREL</v>
      </c>
      <c r="H409" s="69" t="str">
        <f>IFERROR(VLOOKUP(Table2[[#This Row],[Trim Trk: ]],'TPMS-Auto'!A:Y, 25, 0), "Not assigned in TPMS!!")</f>
        <v>Not on HR File</v>
      </c>
      <c r="I4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9" s="229" t="str">
        <f>IF(N409=N408, "Yes", "No")</f>
        <v>Yes</v>
      </c>
      <c r="K409" s="229" t="str">
        <f>IFERROR(VLOOKUP(Table2[[#This Row],[Trim Trk: ]], Enterprise!A:AL, 25, 0),"NotonEnterpriseReporting")</f>
        <v>OPEN</v>
      </c>
      <c r="L40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9" s="229" t="str">
        <f>IF(Table2[[#This Row],[Rental Vendor]]="ENTERPRISE RENT-A-CAR INC.", "Enterprise", IF(Table2[[#This Row],[Rental Vendor]]="ENTERPRISE TOLLS/TOLL CHARGES", "Enterprise", "NotEnterprise"))</f>
        <v>Enterprise</v>
      </c>
      <c r="N409" s="228" t="str">
        <f>LEFT(Table2[[#This Row],[Vehicle Number]],5)</f>
        <v>46577</v>
      </c>
      <c r="O409" s="166" t="s">
        <v>209</v>
      </c>
      <c r="P409" s="166" t="s">
        <v>2383</v>
      </c>
      <c r="Q409" s="166" t="s">
        <v>3726</v>
      </c>
      <c r="R409" s="166" t="s">
        <v>4886</v>
      </c>
      <c r="S409" s="166" t="s">
        <v>4887</v>
      </c>
      <c r="T409" s="166" t="s">
        <v>4888</v>
      </c>
      <c r="U409" s="166" t="s">
        <v>2042</v>
      </c>
      <c r="V409" s="166" t="s">
        <v>2046</v>
      </c>
      <c r="W409" s="166" t="s">
        <v>435</v>
      </c>
      <c r="X409" s="167">
        <v>116272534</v>
      </c>
      <c r="Y409" s="167">
        <v>116618105</v>
      </c>
      <c r="Z409" s="168">
        <v>46062</v>
      </c>
      <c r="AA409" s="166" t="s">
        <v>3730</v>
      </c>
      <c r="AB409" s="166" t="s">
        <v>3731</v>
      </c>
      <c r="AC409" s="166" t="s">
        <v>3732</v>
      </c>
      <c r="AD409" s="169">
        <v>1190</v>
      </c>
      <c r="AE409" s="170">
        <v>14</v>
      </c>
      <c r="AF409" s="169">
        <v>85</v>
      </c>
      <c r="AG409" s="166" t="s">
        <v>3854</v>
      </c>
      <c r="AH409" s="166"/>
      <c r="AI409" s="166"/>
      <c r="AJ409" s="166"/>
      <c r="AK409" s="166"/>
      <c r="AL409" s="166"/>
    </row>
    <row r="410" spans="1:38" x14ac:dyDescent="0.3">
      <c r="A41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0" s="25">
        <f ca="1">SUM((TODAY())-Table2[[#This Row],[PO Date]])</f>
        <v>22</v>
      </c>
      <c r="C410" s="25" t="str">
        <f>Table2[[#This Row],[Trim Trk: ]]</f>
        <v>46585</v>
      </c>
      <c r="D410" s="228" t="str">
        <f>CONCATENATE(Table2[[#This Row],[First Name]]," ",Table2[[#This Row],[Last name]])</f>
        <v>HECTOR FERNANDEZ</v>
      </c>
      <c r="E410" s="229" t="str">
        <f>IFERROR(VLOOKUP(Table2[[#This Row],[Rental under Name: ]], 'TPMS-Auto'!C:G,5,0),"RESEARCH!!")</f>
        <v>HFERNAN</v>
      </c>
      <c r="F410" s="228" t="str">
        <f>IFERROR(VLOOKUP(Table2[[#This Row],[Trim Trk: ]],'TPMS-Auto'!A:C, 3, 0), "Not assigned in TPMS!!")</f>
        <v>HECTOR FERNANDEZ</v>
      </c>
      <c r="G410" s="229" t="str">
        <f>IFERROR(VLOOKUP(Table2[[#This Row],[Trim Trk: ]],'TPMS-Auto'!A:G, 7, 0), "Not assigned in TPMS!!")</f>
        <v>HFERNAN</v>
      </c>
      <c r="H410" s="69" t="str">
        <f>IFERROR(VLOOKUP(Table2[[#This Row],[Trim Trk: ]],'TPMS-Auto'!A:Y, 25, 0), "Not assigned in TPMS!!")</f>
        <v>127 ALBION AVENUE</v>
      </c>
      <c r="I4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0" s="229" t="str">
        <f>IF(N410=N409, "Yes", "No")</f>
        <v>No</v>
      </c>
      <c r="K410" s="229" t="str">
        <f>IFERROR(VLOOKUP(Table2[[#This Row],[Trim Trk: ]], Enterprise!A:AL, 25, 0),"NotonEnterpriseReporting")</f>
        <v>NotonEnterpriseReporting</v>
      </c>
      <c r="L41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0" s="229" t="str">
        <f>IF(Table2[[#This Row],[Rental Vendor]]="ENTERPRISE RENT-A-CAR INC.", "Enterprise", IF(Table2[[#This Row],[Rental Vendor]]="ENTERPRISE TOLLS/TOLL CHARGES", "Enterprise", "NotEnterprise"))</f>
        <v>Enterprise</v>
      </c>
      <c r="N410" s="228" t="str">
        <f>LEFT(Table2[[#This Row],[Vehicle Number]],5)</f>
        <v>46585</v>
      </c>
      <c r="O410" s="166" t="s">
        <v>209</v>
      </c>
      <c r="P410" s="166" t="s">
        <v>2390</v>
      </c>
      <c r="Q410" s="166" t="s">
        <v>3751</v>
      </c>
      <c r="R410" s="166" t="s">
        <v>4886</v>
      </c>
      <c r="S410" s="166" t="s">
        <v>4889</v>
      </c>
      <c r="T410" s="166" t="s">
        <v>4890</v>
      </c>
      <c r="U410" s="166" t="s">
        <v>2392</v>
      </c>
      <c r="V410" s="166" t="s">
        <v>4891</v>
      </c>
      <c r="W410" s="166" t="s">
        <v>719</v>
      </c>
      <c r="X410" s="167">
        <v>113406142</v>
      </c>
      <c r="Y410" s="167">
        <v>116675781</v>
      </c>
      <c r="Z410" s="168">
        <v>46064</v>
      </c>
      <c r="AA410" s="166" t="s">
        <v>3894</v>
      </c>
      <c r="AB410" s="166" t="s">
        <v>3895</v>
      </c>
      <c r="AC410" s="166" t="s">
        <v>3732</v>
      </c>
      <c r="AD410" s="169">
        <v>1</v>
      </c>
      <c r="AE410" s="170">
        <v>1</v>
      </c>
      <c r="AF410" s="169">
        <v>1</v>
      </c>
      <c r="AG410" s="166" t="s">
        <v>3896</v>
      </c>
      <c r="AH410" s="166"/>
      <c r="AI410" s="166"/>
      <c r="AJ410" s="166"/>
      <c r="AK410" s="166"/>
      <c r="AL410" s="166"/>
    </row>
    <row r="411" spans="1:38" x14ac:dyDescent="0.3">
      <c r="A41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1" s="25">
        <f ca="1">SUM((TODAY())-Table2[[#This Row],[PO Date]])</f>
        <v>20</v>
      </c>
      <c r="C411" s="25" t="str">
        <f>Table2[[#This Row],[Trim Trk: ]]</f>
        <v>46585</v>
      </c>
      <c r="D411" s="228" t="str">
        <f>CONCATENATE(Table2[[#This Row],[First Name]]," ",Table2[[#This Row],[Last name]])</f>
        <v>HECTOR FERNANDEZ</v>
      </c>
      <c r="E411" s="229" t="str">
        <f>IFERROR(VLOOKUP(Table2[[#This Row],[Rental under Name: ]], 'TPMS-Auto'!C:G,5,0),"RESEARCH!!")</f>
        <v>HFERNAN</v>
      </c>
      <c r="F411" s="228" t="str">
        <f>IFERROR(VLOOKUP(Table2[[#This Row],[Trim Trk: ]],'TPMS-Auto'!A:C, 3, 0), "Not assigned in TPMS!!")</f>
        <v>HECTOR FERNANDEZ</v>
      </c>
      <c r="G411" s="229" t="str">
        <f>IFERROR(VLOOKUP(Table2[[#This Row],[Trim Trk: ]],'TPMS-Auto'!A:G, 7, 0), "Not assigned in TPMS!!")</f>
        <v>HFERNAN</v>
      </c>
      <c r="H411" s="69" t="str">
        <f>IFERROR(VLOOKUP(Table2[[#This Row],[Trim Trk: ]],'TPMS-Auto'!A:Y, 25, 0), "Not assigned in TPMS!!")</f>
        <v>127 ALBION AVENUE</v>
      </c>
      <c r="I4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1" s="229" t="str">
        <f>IF(N411=N410, "Yes", "No")</f>
        <v>Yes</v>
      </c>
      <c r="K411" s="229" t="str">
        <f>IFERROR(VLOOKUP(Table2[[#This Row],[Trim Trk: ]], Enterprise!A:AL, 25, 0),"NotonEnterpriseReporting")</f>
        <v>NotonEnterpriseReporting</v>
      </c>
      <c r="L41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1" s="229" t="str">
        <f>IF(Table2[[#This Row],[Rental Vendor]]="ENTERPRISE RENT-A-CAR INC.", "Enterprise", IF(Table2[[#This Row],[Rental Vendor]]="ENTERPRISE TOLLS/TOLL CHARGES", "Enterprise", "NotEnterprise"))</f>
        <v>Enterprise</v>
      </c>
      <c r="N411" s="228" t="str">
        <f>LEFT(Table2[[#This Row],[Vehicle Number]],5)</f>
        <v>46585</v>
      </c>
      <c r="O411" s="166" t="s">
        <v>209</v>
      </c>
      <c r="P411" s="166" t="s">
        <v>2390</v>
      </c>
      <c r="Q411" s="166" t="s">
        <v>3751</v>
      </c>
      <c r="R411" s="166" t="s">
        <v>4886</v>
      </c>
      <c r="S411" s="166" t="s">
        <v>4889</v>
      </c>
      <c r="T411" s="166" t="s">
        <v>4890</v>
      </c>
      <c r="U411" s="166" t="s">
        <v>2392</v>
      </c>
      <c r="V411" s="166" t="s">
        <v>4891</v>
      </c>
      <c r="W411" s="166" t="s">
        <v>719</v>
      </c>
      <c r="X411" s="167">
        <v>113874931</v>
      </c>
      <c r="Y411" s="167">
        <v>116727035</v>
      </c>
      <c r="Z411" s="168">
        <v>46066</v>
      </c>
      <c r="AA411" s="166" t="s">
        <v>3894</v>
      </c>
      <c r="AB411" s="166" t="s">
        <v>3895</v>
      </c>
      <c r="AC411" s="166" t="s">
        <v>3732</v>
      </c>
      <c r="AD411" s="169">
        <v>1</v>
      </c>
      <c r="AE411" s="170">
        <v>1</v>
      </c>
      <c r="AF411" s="169">
        <v>1</v>
      </c>
      <c r="AG411" s="166" t="s">
        <v>3896</v>
      </c>
      <c r="AH411" s="166"/>
      <c r="AI411" s="166"/>
      <c r="AJ411" s="166"/>
      <c r="AK411" s="166"/>
      <c r="AL411" s="166"/>
    </row>
    <row r="412" spans="1:38" x14ac:dyDescent="0.3">
      <c r="A41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2" s="25">
        <f ca="1">SUM((TODAY())-Table2[[#This Row],[PO Date]])</f>
        <v>6</v>
      </c>
      <c r="C412" s="25" t="str">
        <f>Table2[[#This Row],[Trim Trk: ]]</f>
        <v>46585</v>
      </c>
      <c r="D412" s="228" t="str">
        <f>CONCATENATE(Table2[[#This Row],[First Name]]," ",Table2[[#This Row],[Last name]])</f>
        <v>HECTOR FERNANDEZ</v>
      </c>
      <c r="E412" s="229" t="str">
        <f>IFERROR(VLOOKUP(Table2[[#This Row],[Rental under Name: ]], 'TPMS-Auto'!C:G,5,0),"RESEARCH!!")</f>
        <v>HFERNAN</v>
      </c>
      <c r="F412" s="228" t="str">
        <f>IFERROR(VLOOKUP(Table2[[#This Row],[Trim Trk: ]],'TPMS-Auto'!A:C, 3, 0), "Not assigned in TPMS!!")</f>
        <v>HECTOR FERNANDEZ</v>
      </c>
      <c r="G412" s="229" t="str">
        <f>IFERROR(VLOOKUP(Table2[[#This Row],[Trim Trk: ]],'TPMS-Auto'!A:G, 7, 0), "Not assigned in TPMS!!")</f>
        <v>HFERNAN</v>
      </c>
      <c r="H412" s="69" t="str">
        <f>IFERROR(VLOOKUP(Table2[[#This Row],[Trim Trk: ]],'TPMS-Auto'!A:Y, 25, 0), "Not assigned in TPMS!!")</f>
        <v>127 ALBION AVENUE</v>
      </c>
      <c r="I4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2" s="229" t="str">
        <f>IF(N412=N411, "Yes", "No")</f>
        <v>Yes</v>
      </c>
      <c r="K412" s="229" t="str">
        <f>IFERROR(VLOOKUP(Table2[[#This Row],[Trim Trk: ]], Enterprise!A:AL, 25, 0),"NotonEnterpriseReporting")</f>
        <v>NotonEnterpriseReporting</v>
      </c>
      <c r="L41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2" s="229" t="str">
        <f>IF(Table2[[#This Row],[Rental Vendor]]="ENTERPRISE RENT-A-CAR INC.", "Enterprise", IF(Table2[[#This Row],[Rental Vendor]]="ENTERPRISE TOLLS/TOLL CHARGES", "Enterprise", "NotEnterprise"))</f>
        <v>Enterprise</v>
      </c>
      <c r="N412" s="228" t="str">
        <f>LEFT(Table2[[#This Row],[Vehicle Number]],5)</f>
        <v>46585</v>
      </c>
      <c r="O412" s="166" t="s">
        <v>209</v>
      </c>
      <c r="P412" s="166" t="s">
        <v>2390</v>
      </c>
      <c r="Q412" s="166" t="s">
        <v>3751</v>
      </c>
      <c r="R412" s="166" t="s">
        <v>4886</v>
      </c>
      <c r="S412" s="166" t="s">
        <v>4889</v>
      </c>
      <c r="T412" s="166" t="s">
        <v>4890</v>
      </c>
      <c r="U412" s="166" t="s">
        <v>2392</v>
      </c>
      <c r="V412" s="166" t="s">
        <v>4891</v>
      </c>
      <c r="W412" s="166" t="s">
        <v>719</v>
      </c>
      <c r="X412" s="167">
        <v>113874931</v>
      </c>
      <c r="Y412" s="167">
        <v>116993485</v>
      </c>
      <c r="Z412" s="168">
        <v>46080</v>
      </c>
      <c r="AA412" s="166" t="s">
        <v>3894</v>
      </c>
      <c r="AB412" s="166" t="s">
        <v>3895</v>
      </c>
      <c r="AC412" s="166" t="s">
        <v>3732</v>
      </c>
      <c r="AD412" s="169">
        <v>1</v>
      </c>
      <c r="AE412" s="170">
        <v>1</v>
      </c>
      <c r="AF412" s="169">
        <v>1</v>
      </c>
      <c r="AG412" s="166" t="s">
        <v>3896</v>
      </c>
      <c r="AH412" s="166"/>
      <c r="AI412" s="166"/>
      <c r="AJ412" s="166"/>
      <c r="AK412" s="166"/>
      <c r="AL412" s="166"/>
    </row>
    <row r="413" spans="1:38" x14ac:dyDescent="0.3">
      <c r="A41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3" s="25">
        <f ca="1">SUM((TODAY())-Table2[[#This Row],[PO Date]])</f>
        <v>15</v>
      </c>
      <c r="C413" s="25" t="str">
        <f>Table2[[#This Row],[Trim Trk: ]]</f>
        <v>46597</v>
      </c>
      <c r="D413" s="228" t="str">
        <f>CONCATENATE(Table2[[#This Row],[First Name]]," ",Table2[[#This Row],[Last name]])</f>
        <v>JUSTIN HOFFMAN</v>
      </c>
      <c r="E413" s="229" t="str">
        <f>IFERROR(VLOOKUP(Table2[[#This Row],[Rental under Name: ]], 'TPMS-Auto'!C:G,5,0),"RESEARCH!!")</f>
        <v>JHOFFM0</v>
      </c>
      <c r="F413" s="228" t="str">
        <f>IFERROR(VLOOKUP(Table2[[#This Row],[Trim Trk: ]],'TPMS-Auto'!A:C, 3, 0), "Not assigned in TPMS!!")</f>
        <v>JUSTIN HOFFMAN</v>
      </c>
      <c r="G413" s="229" t="str">
        <f>IFERROR(VLOOKUP(Table2[[#This Row],[Trim Trk: ]],'TPMS-Auto'!A:G, 7, 0), "Not assigned in TPMS!!")</f>
        <v>JHOFFM0</v>
      </c>
      <c r="H413" s="69" t="str">
        <f>IFERROR(VLOOKUP(Table2[[#This Row],[Trim Trk: ]],'TPMS-Auto'!A:Y, 25, 0), "Not assigned in TPMS!!")</f>
        <v>3201 HANCOCK DR</v>
      </c>
      <c r="I4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3" s="229" t="str">
        <f>IF(N413=N412, "Yes", "No")</f>
        <v>No</v>
      </c>
      <c r="K413" s="229" t="str">
        <f>IFERROR(VLOOKUP(Table2[[#This Row],[Trim Trk: ]], Enterprise!A:AL, 25, 0),"NotonEnterpriseReporting")</f>
        <v>OPEN</v>
      </c>
      <c r="L41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3" s="229" t="str">
        <f>IF(Table2[[#This Row],[Rental Vendor]]="ENTERPRISE RENT-A-CAR INC.", "Enterprise", IF(Table2[[#This Row],[Rental Vendor]]="ENTERPRISE TOLLS/TOLL CHARGES", "Enterprise", "NotEnterprise"))</f>
        <v>Enterprise</v>
      </c>
      <c r="N413" s="228" t="str">
        <f>LEFT(Table2[[#This Row],[Vehicle Number]],5)</f>
        <v>46597</v>
      </c>
      <c r="O413" s="166" t="s">
        <v>209</v>
      </c>
      <c r="P413" s="166" t="s">
        <v>4892</v>
      </c>
      <c r="Q413" s="166" t="s">
        <v>3726</v>
      </c>
      <c r="R413" s="166" t="s">
        <v>3859</v>
      </c>
      <c r="S413" s="166" t="s">
        <v>4893</v>
      </c>
      <c r="T413" s="166" t="s">
        <v>4894</v>
      </c>
      <c r="U413" s="166" t="s">
        <v>4895</v>
      </c>
      <c r="V413" s="166" t="s">
        <v>425</v>
      </c>
      <c r="W413" s="166" t="s">
        <v>328</v>
      </c>
      <c r="X413" s="167">
        <v>116430804</v>
      </c>
      <c r="Y413" s="167">
        <v>116782247</v>
      </c>
      <c r="Z413" s="168">
        <v>46071</v>
      </c>
      <c r="AA413" s="166" t="s">
        <v>3730</v>
      </c>
      <c r="AB413" s="166" t="s">
        <v>3731</v>
      </c>
      <c r="AC413" s="166" t="s">
        <v>3732</v>
      </c>
      <c r="AD413" s="169">
        <v>455</v>
      </c>
      <c r="AE413" s="170">
        <v>7</v>
      </c>
      <c r="AF413" s="169">
        <v>65</v>
      </c>
      <c r="AG413" s="166" t="s">
        <v>3854</v>
      </c>
      <c r="AH413" s="166"/>
      <c r="AI413" s="166"/>
      <c r="AJ413" s="166"/>
      <c r="AK413" s="166"/>
      <c r="AL413" s="166"/>
    </row>
    <row r="414" spans="1:38" x14ac:dyDescent="0.3">
      <c r="A41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4" s="25">
        <f ca="1">SUM((TODAY())-Table2[[#This Row],[PO Date]])</f>
        <v>2</v>
      </c>
      <c r="C414" s="25" t="str">
        <f>Table2[[#This Row],[Trim Trk: ]]</f>
        <v>46597</v>
      </c>
      <c r="D414" s="228" t="str">
        <f>CONCATENATE(Table2[[#This Row],[First Name]]," ",Table2[[#This Row],[Last name]])</f>
        <v>JUSTIN HOFFMAN</v>
      </c>
      <c r="E414" s="229" t="str">
        <f>IFERROR(VLOOKUP(Table2[[#This Row],[Rental under Name: ]], 'TPMS-Auto'!C:G,5,0),"RESEARCH!!")</f>
        <v>JHOFFM0</v>
      </c>
      <c r="F414" s="228" t="str">
        <f>IFERROR(VLOOKUP(Table2[[#This Row],[Trim Trk: ]],'TPMS-Auto'!A:C, 3, 0), "Not assigned in TPMS!!")</f>
        <v>JUSTIN HOFFMAN</v>
      </c>
      <c r="G414" s="229" t="str">
        <f>IFERROR(VLOOKUP(Table2[[#This Row],[Trim Trk: ]],'TPMS-Auto'!A:G, 7, 0), "Not assigned in TPMS!!")</f>
        <v>JHOFFM0</v>
      </c>
      <c r="H414" s="69" t="str">
        <f>IFERROR(VLOOKUP(Table2[[#This Row],[Trim Trk: ]],'TPMS-Auto'!A:Y, 25, 0), "Not assigned in TPMS!!")</f>
        <v>3201 HANCOCK DR</v>
      </c>
      <c r="I4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4" s="229" t="str">
        <f>IF(N414=N413, "Yes", "No")</f>
        <v>Yes</v>
      </c>
      <c r="K414" s="229" t="str">
        <f>IFERROR(VLOOKUP(Table2[[#This Row],[Trim Trk: ]], Enterprise!A:AL, 25, 0),"NotonEnterpriseReporting")</f>
        <v>OPEN</v>
      </c>
      <c r="L41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4" s="229" t="str">
        <f>IF(Table2[[#This Row],[Rental Vendor]]="ENTERPRISE RENT-A-CAR INC.", "Enterprise", IF(Table2[[#This Row],[Rental Vendor]]="ENTERPRISE TOLLS/TOLL CHARGES", "Enterprise", "NotEnterprise"))</f>
        <v>Enterprise</v>
      </c>
      <c r="N414" s="228" t="str">
        <f>LEFT(Table2[[#This Row],[Vehicle Number]],5)</f>
        <v>46597</v>
      </c>
      <c r="O414" s="166" t="s">
        <v>209</v>
      </c>
      <c r="P414" s="166" t="s">
        <v>4892</v>
      </c>
      <c r="Q414" s="166" t="s">
        <v>3726</v>
      </c>
      <c r="R414" s="166" t="s">
        <v>3859</v>
      </c>
      <c r="S414" s="166" t="s">
        <v>4893</v>
      </c>
      <c r="T414" s="166" t="s">
        <v>4894</v>
      </c>
      <c r="U414" s="166" t="s">
        <v>4895</v>
      </c>
      <c r="V414" s="166" t="s">
        <v>425</v>
      </c>
      <c r="W414" s="166" t="s">
        <v>328</v>
      </c>
      <c r="X414" s="167">
        <v>116690612</v>
      </c>
      <c r="Y414" s="167">
        <v>117043513</v>
      </c>
      <c r="Z414" s="168">
        <v>46084</v>
      </c>
      <c r="AA414" s="166" t="s">
        <v>3730</v>
      </c>
      <c r="AB414" s="166" t="s">
        <v>3731</v>
      </c>
      <c r="AC414" s="166" t="s">
        <v>3732</v>
      </c>
      <c r="AD414" s="169">
        <v>420</v>
      </c>
      <c r="AE414" s="170">
        <v>7</v>
      </c>
      <c r="AF414" s="169">
        <v>60</v>
      </c>
      <c r="AG414" s="166" t="s">
        <v>3854</v>
      </c>
      <c r="AH414" s="166" t="s">
        <v>3903</v>
      </c>
      <c r="AI414" s="166" t="s">
        <v>31374</v>
      </c>
      <c r="AJ414" s="166" t="s">
        <v>425</v>
      </c>
      <c r="AK414" s="166" t="s">
        <v>328</v>
      </c>
      <c r="AL414" s="166" t="s">
        <v>17650</v>
      </c>
    </row>
    <row r="415" spans="1:38" x14ac:dyDescent="0.3">
      <c r="A41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5" s="25">
        <f ca="1">SUM((TODAY())-Table2[[#This Row],[PO Date]])</f>
        <v>161</v>
      </c>
      <c r="C415" s="25" t="str">
        <f>Table2[[#This Row],[Trim Trk: ]]</f>
        <v>46598</v>
      </c>
      <c r="D415" s="228" t="str">
        <f>CONCATENATE(Table2[[#This Row],[First Name]]," ",Table2[[#This Row],[Last name]])</f>
        <v>ASCHBEA FELIX</v>
      </c>
      <c r="E415" s="229" t="str">
        <f>IFERROR(VLOOKUP(Table2[[#This Row],[Rental under Name: ]], 'TPMS-Auto'!C:G,5,0),"RESEARCH!!")</f>
        <v>AFELIX</v>
      </c>
      <c r="F415" s="228" t="str">
        <f>IFERROR(VLOOKUP(Table2[[#This Row],[Trim Trk: ]],'TPMS-Auto'!A:C, 3, 0), "Not assigned in TPMS!!")</f>
        <v>ASCHBEA FELIX</v>
      </c>
      <c r="G415" s="229" t="str">
        <f>IFERROR(VLOOKUP(Table2[[#This Row],[Trim Trk: ]],'TPMS-Auto'!A:G, 7, 0), "Not assigned in TPMS!!")</f>
        <v>AFELIX</v>
      </c>
      <c r="H415" s="69" t="str">
        <f>IFERROR(VLOOKUP(Table2[[#This Row],[Trim Trk: ]],'TPMS-Auto'!A:Y, 25, 0), "Not assigned in TPMS!!")</f>
        <v>1191 PARK PLACE</v>
      </c>
      <c r="I4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5" s="229" t="str">
        <f>IF(N415=N414, "Yes", "No")</f>
        <v>No</v>
      </c>
      <c r="K415" s="229" t="str">
        <f>IFERROR(VLOOKUP(Table2[[#This Row],[Trim Trk: ]], Enterprise!A:AL, 25, 0),"NotonEnterpriseReporting")</f>
        <v>OPEN</v>
      </c>
      <c r="L41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5" s="229" t="str">
        <f>IF(Table2[[#This Row],[Rental Vendor]]="ENTERPRISE RENT-A-CAR INC.", "Enterprise", IF(Table2[[#This Row],[Rental Vendor]]="ENTERPRISE TOLLS/TOLL CHARGES", "Enterprise", "NotEnterprise"))</f>
        <v>Enterprise</v>
      </c>
      <c r="N415" s="228" t="str">
        <f>LEFT(Table2[[#This Row],[Vehicle Number]],5)</f>
        <v>46598</v>
      </c>
      <c r="O415" s="166" t="s">
        <v>209</v>
      </c>
      <c r="P415" s="166" t="s">
        <v>1155</v>
      </c>
      <c r="Q415" s="166" t="s">
        <v>3751</v>
      </c>
      <c r="R415" s="166" t="s">
        <v>3925</v>
      </c>
      <c r="S415" s="166" t="s">
        <v>4896</v>
      </c>
      <c r="T415" s="166" t="s">
        <v>4897</v>
      </c>
      <c r="U415" s="166" t="s">
        <v>1157</v>
      </c>
      <c r="V415" s="166" t="s">
        <v>1161</v>
      </c>
      <c r="W415" s="166" t="s">
        <v>318</v>
      </c>
      <c r="X415" s="167">
        <v>113107822</v>
      </c>
      <c r="Y415" s="167">
        <v>114244553</v>
      </c>
      <c r="Z415" s="168">
        <v>45925</v>
      </c>
      <c r="AA415" s="166" t="s">
        <v>3730</v>
      </c>
      <c r="AB415" s="166" t="s">
        <v>3731</v>
      </c>
      <c r="AC415" s="166" t="s">
        <v>3732</v>
      </c>
      <c r="AD415" s="169">
        <v>476</v>
      </c>
      <c r="AE415" s="170">
        <v>7</v>
      </c>
      <c r="AF415" s="169">
        <v>68</v>
      </c>
      <c r="AG415" s="166" t="s">
        <v>3854</v>
      </c>
      <c r="AH415" s="166"/>
      <c r="AI415" s="166"/>
      <c r="AJ415" s="166"/>
      <c r="AK415" s="166"/>
      <c r="AL415" s="166"/>
    </row>
    <row r="416" spans="1:38" x14ac:dyDescent="0.3">
      <c r="A41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6" s="25">
        <f ca="1">SUM((TODAY())-Table2[[#This Row],[PO Date]])</f>
        <v>23</v>
      </c>
      <c r="C416" s="25" t="str">
        <f>Table2[[#This Row],[Trim Trk: ]]</f>
        <v>46598</v>
      </c>
      <c r="D416" s="228" t="str">
        <f>CONCATENATE(Table2[[#This Row],[First Name]]," ",Table2[[#This Row],[Last name]])</f>
        <v>ASCHBEA FELIX</v>
      </c>
      <c r="E416" s="229" t="str">
        <f>IFERROR(VLOOKUP(Table2[[#This Row],[Rental under Name: ]], 'TPMS-Auto'!C:G,5,0),"RESEARCH!!")</f>
        <v>AFELIX</v>
      </c>
      <c r="F416" s="228" t="str">
        <f>IFERROR(VLOOKUP(Table2[[#This Row],[Trim Trk: ]],'TPMS-Auto'!A:C, 3, 0), "Not assigned in TPMS!!")</f>
        <v>ASCHBEA FELIX</v>
      </c>
      <c r="G416" s="229" t="str">
        <f>IFERROR(VLOOKUP(Table2[[#This Row],[Trim Trk: ]],'TPMS-Auto'!A:G, 7, 0), "Not assigned in TPMS!!")</f>
        <v>AFELIX</v>
      </c>
      <c r="H416" s="69" t="str">
        <f>IFERROR(VLOOKUP(Table2[[#This Row],[Trim Trk: ]],'TPMS-Auto'!A:Y, 25, 0), "Not assigned in TPMS!!")</f>
        <v>1191 PARK PLACE</v>
      </c>
      <c r="I4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6" s="229" t="str">
        <f>IF(N416=N415, "Yes", "No")</f>
        <v>Yes</v>
      </c>
      <c r="K416" s="229" t="str">
        <f>IFERROR(VLOOKUP(Table2[[#This Row],[Trim Trk: ]], Enterprise!A:AL, 25, 0),"NotonEnterpriseReporting")</f>
        <v>OPEN</v>
      </c>
      <c r="L41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6" s="229" t="str">
        <f>IF(Table2[[#This Row],[Rental Vendor]]="ENTERPRISE RENT-A-CAR INC.", "Enterprise", IF(Table2[[#This Row],[Rental Vendor]]="ENTERPRISE TOLLS/TOLL CHARGES", "Enterprise", "NotEnterprise"))</f>
        <v>Enterprise</v>
      </c>
      <c r="N416" s="228" t="str">
        <f>LEFT(Table2[[#This Row],[Vehicle Number]],5)</f>
        <v>46598</v>
      </c>
      <c r="O416" s="166" t="s">
        <v>209</v>
      </c>
      <c r="P416" s="166" t="s">
        <v>1155</v>
      </c>
      <c r="Q416" s="166" t="s">
        <v>3751</v>
      </c>
      <c r="R416" s="166" t="s">
        <v>3925</v>
      </c>
      <c r="S416" s="166" t="s">
        <v>4896</v>
      </c>
      <c r="T416" s="166" t="s">
        <v>4897</v>
      </c>
      <c r="U416" s="166" t="s">
        <v>1157</v>
      </c>
      <c r="V416" s="166" t="s">
        <v>1161</v>
      </c>
      <c r="W416" s="166" t="s">
        <v>318</v>
      </c>
      <c r="X416" s="167">
        <v>113107822</v>
      </c>
      <c r="Y416" s="167">
        <v>116658536</v>
      </c>
      <c r="Z416" s="168">
        <v>46063</v>
      </c>
      <c r="AA416" s="166" t="s">
        <v>3894</v>
      </c>
      <c r="AB416" s="166" t="s">
        <v>3895</v>
      </c>
      <c r="AC416" s="166" t="s">
        <v>3732</v>
      </c>
      <c r="AD416" s="169">
        <v>1</v>
      </c>
      <c r="AE416" s="170">
        <v>1</v>
      </c>
      <c r="AF416" s="169">
        <v>1</v>
      </c>
      <c r="AG416" s="166" t="s">
        <v>3896</v>
      </c>
      <c r="AH416" s="166"/>
      <c r="AI416" s="166"/>
      <c r="AJ416" s="166"/>
      <c r="AK416" s="166"/>
      <c r="AL416" s="166"/>
    </row>
    <row r="417" spans="1:38" x14ac:dyDescent="0.3">
      <c r="A41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7" s="25">
        <f ca="1">SUM((TODAY())-Table2[[#This Row],[PO Date]])</f>
        <v>22</v>
      </c>
      <c r="C417" s="25" t="str">
        <f>Table2[[#This Row],[Trim Trk: ]]</f>
        <v>46598</v>
      </c>
      <c r="D417" s="228" t="str">
        <f>CONCATENATE(Table2[[#This Row],[First Name]]," ",Table2[[#This Row],[Last name]])</f>
        <v>ASCHBEA FELIX</v>
      </c>
      <c r="E417" s="229" t="str">
        <f>IFERROR(VLOOKUP(Table2[[#This Row],[Rental under Name: ]], 'TPMS-Auto'!C:G,5,0),"RESEARCH!!")</f>
        <v>AFELIX</v>
      </c>
      <c r="F417" s="228" t="str">
        <f>IFERROR(VLOOKUP(Table2[[#This Row],[Trim Trk: ]],'TPMS-Auto'!A:C, 3, 0), "Not assigned in TPMS!!")</f>
        <v>ASCHBEA FELIX</v>
      </c>
      <c r="G417" s="229" t="str">
        <f>IFERROR(VLOOKUP(Table2[[#This Row],[Trim Trk: ]],'TPMS-Auto'!A:G, 7, 0), "Not assigned in TPMS!!")</f>
        <v>AFELIX</v>
      </c>
      <c r="H417" s="69" t="str">
        <f>IFERROR(VLOOKUP(Table2[[#This Row],[Trim Trk: ]],'TPMS-Auto'!A:Y, 25, 0), "Not assigned in TPMS!!")</f>
        <v>1191 PARK PLACE</v>
      </c>
      <c r="I4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7" s="229" t="str">
        <f>IF(N417=N416, "Yes", "No")</f>
        <v>Yes</v>
      </c>
      <c r="K417" s="229" t="str">
        <f>IFERROR(VLOOKUP(Table2[[#This Row],[Trim Trk: ]], Enterprise!A:AL, 25, 0),"NotonEnterpriseReporting")</f>
        <v>OPEN</v>
      </c>
      <c r="L41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7" s="229" t="str">
        <f>IF(Table2[[#This Row],[Rental Vendor]]="ENTERPRISE RENT-A-CAR INC.", "Enterprise", IF(Table2[[#This Row],[Rental Vendor]]="ENTERPRISE TOLLS/TOLL CHARGES", "Enterprise", "NotEnterprise"))</f>
        <v>Enterprise</v>
      </c>
      <c r="N417" s="228" t="str">
        <f>LEFT(Table2[[#This Row],[Vehicle Number]],5)</f>
        <v>46598</v>
      </c>
      <c r="O417" s="166" t="s">
        <v>209</v>
      </c>
      <c r="P417" s="166" t="s">
        <v>1155</v>
      </c>
      <c r="Q417" s="166" t="s">
        <v>3751</v>
      </c>
      <c r="R417" s="166" t="s">
        <v>3925</v>
      </c>
      <c r="S417" s="166" t="s">
        <v>4896</v>
      </c>
      <c r="T417" s="166" t="s">
        <v>4897</v>
      </c>
      <c r="U417" s="166" t="s">
        <v>1157</v>
      </c>
      <c r="V417" s="166" t="s">
        <v>1161</v>
      </c>
      <c r="W417" s="166" t="s">
        <v>318</v>
      </c>
      <c r="X417" s="167">
        <v>113107822</v>
      </c>
      <c r="Y417" s="167">
        <v>116675314</v>
      </c>
      <c r="Z417" s="168">
        <v>46064</v>
      </c>
      <c r="AA417" s="166" t="s">
        <v>3894</v>
      </c>
      <c r="AB417" s="166" t="s">
        <v>3895</v>
      </c>
      <c r="AC417" s="166" t="s">
        <v>3732</v>
      </c>
      <c r="AD417" s="169">
        <v>1</v>
      </c>
      <c r="AE417" s="170">
        <v>1</v>
      </c>
      <c r="AF417" s="169">
        <v>1</v>
      </c>
      <c r="AG417" s="166" t="s">
        <v>3896</v>
      </c>
      <c r="AH417" s="166"/>
      <c r="AI417" s="166"/>
      <c r="AJ417" s="166"/>
      <c r="AK417" s="166"/>
      <c r="AL417" s="166"/>
    </row>
    <row r="418" spans="1:38" x14ac:dyDescent="0.3">
      <c r="A41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8" s="25">
        <f ca="1">SUM((TODAY())-Table2[[#This Row],[PO Date]])</f>
        <v>134</v>
      </c>
      <c r="C418" s="25" t="str">
        <f>Table2[[#This Row],[Trim Trk: ]]</f>
        <v>46600</v>
      </c>
      <c r="D418" s="228" t="str">
        <f>CONCATENATE(Table2[[#This Row],[First Name]]," ",Table2[[#This Row],[Last name]])</f>
        <v>JUAN FLORES</v>
      </c>
      <c r="E418" s="229" t="str">
        <f>IFERROR(VLOOKUP(Table2[[#This Row],[Rental under Name: ]], 'TPMS-Auto'!C:G,5,0),"RESEARCH!!")</f>
        <v>JFLOR37</v>
      </c>
      <c r="F418" s="228" t="str">
        <f>IFERROR(VLOOKUP(Table2[[#This Row],[Trim Trk: ]],'TPMS-Auto'!A:C, 3, 0), "Not assigned in TPMS!!")</f>
        <v>JUAN FLORES</v>
      </c>
      <c r="G418" s="229" t="str">
        <f>IFERROR(VLOOKUP(Table2[[#This Row],[Trim Trk: ]],'TPMS-Auto'!A:G, 7, 0), "Not assigned in TPMS!!")</f>
        <v>JFLOR37</v>
      </c>
      <c r="H418" s="69" t="str">
        <f>IFERROR(VLOOKUP(Table2[[#This Row],[Trim Trk: ]],'TPMS-Auto'!A:Y, 25, 0), "Not assigned in TPMS!!")</f>
        <v>711 16st</v>
      </c>
      <c r="I4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8" s="229" t="str">
        <f>IF(N418=N417, "Yes", "No")</f>
        <v>No</v>
      </c>
      <c r="K418" s="229" t="str">
        <f>IFERROR(VLOOKUP(Table2[[#This Row],[Trim Trk: ]], Enterprise!A:AL, 25, 0),"NotonEnterpriseReporting")</f>
        <v>NotonEnterpriseReporting</v>
      </c>
      <c r="L41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8" s="229" t="str">
        <f>IF(Table2[[#This Row],[Rental Vendor]]="ENTERPRISE RENT-A-CAR INC.", "Enterprise", IF(Table2[[#This Row],[Rental Vendor]]="ENTERPRISE TOLLS/TOLL CHARGES", "Enterprise", "NotEnterprise"))</f>
        <v>Enterprise</v>
      </c>
      <c r="N418" s="228" t="str">
        <f>LEFT(Table2[[#This Row],[Vehicle Number]],5)</f>
        <v>46600</v>
      </c>
      <c r="O418" s="166" t="s">
        <v>209</v>
      </c>
      <c r="P418" s="166" t="s">
        <v>4898</v>
      </c>
      <c r="Q418" s="166" t="s">
        <v>3751</v>
      </c>
      <c r="R418" s="166" t="s">
        <v>4886</v>
      </c>
      <c r="S418" s="166" t="s">
        <v>4132</v>
      </c>
      <c r="T418" s="166" t="s">
        <v>3789</v>
      </c>
      <c r="U418" s="166" t="s">
        <v>4899</v>
      </c>
      <c r="V418" s="166" t="s">
        <v>4900</v>
      </c>
      <c r="W418" s="166" t="s">
        <v>719</v>
      </c>
      <c r="X418" s="167">
        <v>112561258</v>
      </c>
      <c r="Y418" s="167">
        <v>114687555</v>
      </c>
      <c r="Z418" s="168">
        <v>45952</v>
      </c>
      <c r="AA418" s="166" t="s">
        <v>3730</v>
      </c>
      <c r="AB418" s="166" t="s">
        <v>3928</v>
      </c>
      <c r="AC418" s="166" t="s">
        <v>3732</v>
      </c>
      <c r="AD418" s="169">
        <v>1</v>
      </c>
      <c r="AE418" s="170">
        <v>1</v>
      </c>
      <c r="AF418" s="169">
        <v>1</v>
      </c>
      <c r="AG418" s="166" t="s">
        <v>3854</v>
      </c>
      <c r="AH418" s="166"/>
      <c r="AI418" s="166"/>
      <c r="AJ418" s="166"/>
      <c r="AK418" s="166"/>
      <c r="AL418" s="166"/>
    </row>
    <row r="419" spans="1:38" x14ac:dyDescent="0.3">
      <c r="A41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9" s="25">
        <f ca="1">SUM((TODAY())-Table2[[#This Row],[PO Date]])</f>
        <v>55</v>
      </c>
      <c r="C419" s="25" t="str">
        <f>Table2[[#This Row],[Trim Trk: ]]</f>
        <v>46601</v>
      </c>
      <c r="D419" s="228" t="str">
        <f>CONCATENATE(Table2[[#This Row],[First Name]]," ",Table2[[#This Row],[Last name]])</f>
        <v>GERALD MINIER</v>
      </c>
      <c r="E419" s="229" t="str">
        <f>IFERROR(VLOOKUP(Table2[[#This Row],[Rental under Name: ]], 'TPMS-Auto'!C:G,5,0),"RESEARCH!!")</f>
        <v>GMINIER</v>
      </c>
      <c r="F419" s="228" t="str">
        <f>IFERROR(VLOOKUP(Table2[[#This Row],[Trim Trk: ]],'TPMS-Auto'!A:C, 3, 0), "Not assigned in TPMS!!")</f>
        <v>GERALD MINIER</v>
      </c>
      <c r="G419" s="229" t="str">
        <f>IFERROR(VLOOKUP(Table2[[#This Row],[Trim Trk: ]],'TPMS-Auto'!A:G, 7, 0), "Not assigned in TPMS!!")</f>
        <v>GMINIER</v>
      </c>
      <c r="H419" s="69" t="str">
        <f>IFERROR(VLOOKUP(Table2[[#This Row],[Trim Trk: ]],'TPMS-Auto'!A:Y, 25, 0), "Not assigned in TPMS!!")</f>
        <v>204 S MAIN ST</v>
      </c>
      <c r="I4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9" s="229" t="str">
        <f>IF(N419=N418, "Yes", "No")</f>
        <v>No</v>
      </c>
      <c r="K419" s="229" t="str">
        <f>IFERROR(VLOOKUP(Table2[[#This Row],[Trim Trk: ]], Enterprise!A:AL, 25, 0),"NotonEnterpriseReporting")</f>
        <v>NotonEnterpriseReporting</v>
      </c>
      <c r="L41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9" s="229" t="str">
        <f>IF(Table2[[#This Row],[Rental Vendor]]="ENTERPRISE RENT-A-CAR INC.", "Enterprise", IF(Table2[[#This Row],[Rental Vendor]]="ENTERPRISE TOLLS/TOLL CHARGES", "Enterprise", "NotEnterprise"))</f>
        <v>Enterprise</v>
      </c>
      <c r="N419" s="228" t="str">
        <f>LEFT(Table2[[#This Row],[Vehicle Number]],5)</f>
        <v>46601</v>
      </c>
      <c r="O419" s="166" t="s">
        <v>209</v>
      </c>
      <c r="P419" s="166" t="s">
        <v>1162</v>
      </c>
      <c r="Q419" s="166" t="s">
        <v>3751</v>
      </c>
      <c r="R419" s="166" t="s">
        <v>3794</v>
      </c>
      <c r="S419" s="166" t="s">
        <v>4901</v>
      </c>
      <c r="T419" s="166" t="s">
        <v>4902</v>
      </c>
      <c r="U419" s="166" t="s">
        <v>1164</v>
      </c>
      <c r="V419" s="166" t="s">
        <v>4903</v>
      </c>
      <c r="W419" s="166" t="s">
        <v>435</v>
      </c>
      <c r="X419" s="167">
        <v>112722331</v>
      </c>
      <c r="Y419" s="167">
        <v>115974088</v>
      </c>
      <c r="Z419" s="168">
        <v>46031</v>
      </c>
      <c r="AA419" s="166" t="s">
        <v>3894</v>
      </c>
      <c r="AB419" s="166" t="s">
        <v>3895</v>
      </c>
      <c r="AC419" s="166" t="s">
        <v>3732</v>
      </c>
      <c r="AD419" s="169">
        <v>1</v>
      </c>
      <c r="AE419" s="170">
        <v>1</v>
      </c>
      <c r="AF419" s="169">
        <v>1</v>
      </c>
      <c r="AG419" s="166" t="s">
        <v>3896</v>
      </c>
      <c r="AH419" s="166"/>
      <c r="AI419" s="166"/>
      <c r="AJ419" s="166"/>
      <c r="AK419" s="166"/>
      <c r="AL419" s="166"/>
    </row>
    <row r="420" spans="1:38" x14ac:dyDescent="0.3">
      <c r="A42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0" s="25">
        <f ca="1">SUM((TODAY())-Table2[[#This Row],[PO Date]])</f>
        <v>24</v>
      </c>
      <c r="C420" s="25" t="str">
        <f>Table2[[#This Row],[Trim Trk: ]]</f>
        <v>46621</v>
      </c>
      <c r="D420" s="228" t="str">
        <f>CONCATENATE(Table2[[#This Row],[First Name]]," ",Table2[[#This Row],[Last name]])</f>
        <v>RODRICK JONES</v>
      </c>
      <c r="E420" s="229" t="str">
        <f>IFERROR(VLOOKUP(Table2[[#This Row],[Rental under Name: ]], 'TPMS-Auto'!C:G,5,0),"RESEARCH!!")</f>
        <v>RJONES6</v>
      </c>
      <c r="F420" s="228" t="str">
        <f>IFERROR(VLOOKUP(Table2[[#This Row],[Trim Trk: ]],'TPMS-Auto'!A:C, 3, 0), "Not assigned in TPMS!!")</f>
        <v>RODRICK JONES</v>
      </c>
      <c r="G420" s="229" t="str">
        <f>IFERROR(VLOOKUP(Table2[[#This Row],[Trim Trk: ]],'TPMS-Auto'!A:G, 7, 0), "Not assigned in TPMS!!")</f>
        <v>RJONES6</v>
      </c>
      <c r="H420" s="69" t="str">
        <f>IFERROR(VLOOKUP(Table2[[#This Row],[Trim Trk: ]],'TPMS-Auto'!A:Y, 25, 0), "Not assigned in TPMS!!")</f>
        <v>Not on HR File</v>
      </c>
      <c r="I4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0" s="229" t="str">
        <f>IF(N420=N419, "Yes", "No")</f>
        <v>No</v>
      </c>
      <c r="K420" s="229" t="str">
        <f>IFERROR(VLOOKUP(Table2[[#This Row],[Trim Trk: ]], Enterprise!A:AL, 25, 0),"NotonEnterpriseReporting")</f>
        <v>OPEN</v>
      </c>
      <c r="L42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0" s="229" t="str">
        <f>IF(Table2[[#This Row],[Rental Vendor]]="ENTERPRISE RENT-A-CAR INC.", "Enterprise", IF(Table2[[#This Row],[Rental Vendor]]="ENTERPRISE TOLLS/TOLL CHARGES", "Enterprise", "NotEnterprise"))</f>
        <v>Enterprise</v>
      </c>
      <c r="N420" s="228" t="str">
        <f>LEFT(Table2[[#This Row],[Vehicle Number]],5)</f>
        <v>46621</v>
      </c>
      <c r="O420" s="166" t="s">
        <v>209</v>
      </c>
      <c r="P420" s="166" t="s">
        <v>3201</v>
      </c>
      <c r="Q420" s="166" t="s">
        <v>3751</v>
      </c>
      <c r="R420" s="166" t="s">
        <v>4089</v>
      </c>
      <c r="S420" s="166" t="s">
        <v>4904</v>
      </c>
      <c r="T420" s="166" t="s">
        <v>4096</v>
      </c>
      <c r="U420" s="166" t="s">
        <v>3203</v>
      </c>
      <c r="V420" s="166" t="s">
        <v>3207</v>
      </c>
      <c r="W420" s="166" t="s">
        <v>575</v>
      </c>
      <c r="X420" s="167">
        <v>116270367</v>
      </c>
      <c r="Y420" s="167">
        <v>116615988</v>
      </c>
      <c r="Z420" s="168">
        <v>46062</v>
      </c>
      <c r="AA420" s="166" t="s">
        <v>3730</v>
      </c>
      <c r="AB420" s="166" t="s">
        <v>3731</v>
      </c>
      <c r="AC420" s="166" t="s">
        <v>3732</v>
      </c>
      <c r="AD420" s="169">
        <v>136</v>
      </c>
      <c r="AE420" s="170">
        <v>2</v>
      </c>
      <c r="AF420" s="169">
        <v>68</v>
      </c>
      <c r="AG420" s="166" t="s">
        <v>3854</v>
      </c>
      <c r="AH420" s="166"/>
      <c r="AI420" s="166"/>
      <c r="AJ420" s="166"/>
      <c r="AK420" s="166"/>
      <c r="AL420" s="166"/>
    </row>
    <row r="421" spans="1:38" x14ac:dyDescent="0.3">
      <c r="A42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1" s="25">
        <f ca="1">SUM((TODAY())-Table2[[#This Row],[PO Date]])</f>
        <v>34</v>
      </c>
      <c r="C421" s="25" t="str">
        <f>Table2[[#This Row],[Trim Trk: ]]</f>
        <v>46625</v>
      </c>
      <c r="D421" s="228" t="str">
        <f>CONCATENATE(Table2[[#This Row],[First Name]]," ",Table2[[#This Row],[Last name]])</f>
        <v>JOSHUA VARGAS</v>
      </c>
      <c r="E421" s="229" t="str">
        <f>IFERROR(VLOOKUP(Table2[[#This Row],[Rental under Name: ]], 'TPMS-Auto'!C:G,5,0),"RESEARCH!!")</f>
        <v>JVARGA3</v>
      </c>
      <c r="F421" s="228" t="str">
        <f>IFERROR(VLOOKUP(Table2[[#This Row],[Trim Trk: ]],'TPMS-Auto'!A:C, 3, 0), "Not assigned in TPMS!!")</f>
        <v>Not assigned in TPMS!!</v>
      </c>
      <c r="G421" s="229" t="str">
        <f>IFERROR(VLOOKUP(Table2[[#This Row],[Trim Trk: ]],'TPMS-Auto'!A:G, 7, 0), "Not assigned in TPMS!!")</f>
        <v>Not assigned in TPMS!!</v>
      </c>
      <c r="H421" s="69" t="str">
        <f>IFERROR(VLOOKUP(Table2[[#This Row],[Trim Trk: ]],'TPMS-Auto'!A:Y, 25, 0), "Not assigned in TPMS!!")</f>
        <v>Not assigned in TPMS!!</v>
      </c>
      <c r="I4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1" s="229" t="str">
        <f>IF(N421=N420, "Yes", "No")</f>
        <v>No</v>
      </c>
      <c r="K421" s="229" t="str">
        <f>IFERROR(VLOOKUP(Table2[[#This Row],[Trim Trk: ]], Enterprise!A:AL, 25, 0),"NotonEnterpriseReporting")</f>
        <v>NotonEnterpriseReporting</v>
      </c>
      <c r="L42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1" s="229" t="str">
        <f>IF(Table2[[#This Row],[Rental Vendor]]="ENTERPRISE RENT-A-CAR INC.", "Enterprise", IF(Table2[[#This Row],[Rental Vendor]]="ENTERPRISE TOLLS/TOLL CHARGES", "Enterprise", "NotEnterprise"))</f>
        <v>Enterprise</v>
      </c>
      <c r="N421" s="228" t="str">
        <f>LEFT(Table2[[#This Row],[Vehicle Number]],5)</f>
        <v>46625</v>
      </c>
      <c r="O421" s="166" t="s">
        <v>209</v>
      </c>
      <c r="P421" s="166" t="s">
        <v>2395</v>
      </c>
      <c r="Q421" s="166" t="s">
        <v>3726</v>
      </c>
      <c r="R421" s="166" t="s">
        <v>3780</v>
      </c>
      <c r="S421" s="166" t="s">
        <v>3753</v>
      </c>
      <c r="T421" s="166" t="s">
        <v>4905</v>
      </c>
      <c r="U421" s="166" t="s">
        <v>2397</v>
      </c>
      <c r="V421" s="166" t="s">
        <v>4906</v>
      </c>
      <c r="W421" s="166" t="s">
        <v>297</v>
      </c>
      <c r="X421" s="167">
        <v>116063656</v>
      </c>
      <c r="Y421" s="167">
        <v>116407915</v>
      </c>
      <c r="Z421" s="168">
        <v>46052</v>
      </c>
      <c r="AA421" s="166" t="s">
        <v>3730</v>
      </c>
      <c r="AB421" s="166" t="s">
        <v>3731</v>
      </c>
      <c r="AC421" s="166" t="s">
        <v>3732</v>
      </c>
      <c r="AD421" s="169">
        <v>511</v>
      </c>
      <c r="AE421" s="170">
        <v>7</v>
      </c>
      <c r="AF421" s="169">
        <v>73</v>
      </c>
      <c r="AG421" s="166" t="s">
        <v>3854</v>
      </c>
      <c r="AH421" s="166"/>
      <c r="AI421" s="166"/>
      <c r="AJ421" s="166"/>
      <c r="AK421" s="166"/>
      <c r="AL421" s="166"/>
    </row>
    <row r="422" spans="1:38" x14ac:dyDescent="0.3">
      <c r="A42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2" s="25">
        <f ca="1">SUM((TODAY())-Table2[[#This Row],[PO Date]])</f>
        <v>51</v>
      </c>
      <c r="C422" s="25" t="str">
        <f>Table2[[#This Row],[Trim Trk: ]]</f>
        <v>46629</v>
      </c>
      <c r="D422" s="228" t="str">
        <f>CONCATENATE(Table2[[#This Row],[First Name]]," ",Table2[[#This Row],[Last name]])</f>
        <v>FREDDIE CARABALLO</v>
      </c>
      <c r="E422" s="229" t="str">
        <f>IFERROR(VLOOKUP(Table2[[#This Row],[Rental under Name: ]], 'TPMS-Auto'!C:G,5,0),"RESEARCH!!")</f>
        <v>FCARABA</v>
      </c>
      <c r="F422" s="228" t="str">
        <f>IFERROR(VLOOKUP(Table2[[#This Row],[Trim Trk: ]],'TPMS-Auto'!A:C, 3, 0), "Not assigned in TPMS!!")</f>
        <v>FREDDIE CARABALLO</v>
      </c>
      <c r="G422" s="229" t="str">
        <f>IFERROR(VLOOKUP(Table2[[#This Row],[Trim Trk: ]],'TPMS-Auto'!A:G, 7, 0), "Not assigned in TPMS!!")</f>
        <v>FCARABA</v>
      </c>
      <c r="H422" s="69" t="str">
        <f>IFERROR(VLOOKUP(Table2[[#This Row],[Trim Trk: ]],'TPMS-Auto'!A:Y, 25, 0), "Not assigned in TPMS!!")</f>
        <v>4812 VALDA LN LOT D</v>
      </c>
      <c r="I4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2" s="229" t="str">
        <f>IF(N422=N421, "Yes", "No")</f>
        <v>No</v>
      </c>
      <c r="K422" s="229" t="str">
        <f>IFERROR(VLOOKUP(Table2[[#This Row],[Trim Trk: ]], Enterprise!A:AL, 25, 0),"NotonEnterpriseReporting")</f>
        <v>OPEN</v>
      </c>
      <c r="L42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2" s="229" t="str">
        <f>IF(Table2[[#This Row],[Rental Vendor]]="ENTERPRISE RENT-A-CAR INC.", "Enterprise", IF(Table2[[#This Row],[Rental Vendor]]="ENTERPRISE TOLLS/TOLL CHARGES", "Enterprise", "NotEnterprise"))</f>
        <v>Enterprise</v>
      </c>
      <c r="N422" s="228" t="str">
        <f>LEFT(Table2[[#This Row],[Vehicle Number]],5)</f>
        <v>46629</v>
      </c>
      <c r="O422" s="166" t="s">
        <v>209</v>
      </c>
      <c r="P422" s="166" t="s">
        <v>1179</v>
      </c>
      <c r="Q422" s="166" t="s">
        <v>3726</v>
      </c>
      <c r="R422" s="166" t="s">
        <v>3780</v>
      </c>
      <c r="S422" s="166" t="s">
        <v>4907</v>
      </c>
      <c r="T422" s="166" t="s">
        <v>4908</v>
      </c>
      <c r="U422" s="166" t="s">
        <v>1181</v>
      </c>
      <c r="V422" s="166" t="s">
        <v>1185</v>
      </c>
      <c r="W422" s="166" t="s">
        <v>297</v>
      </c>
      <c r="X422" s="167">
        <v>112772352</v>
      </c>
      <c r="Y422" s="167">
        <v>116025429</v>
      </c>
      <c r="Z422" s="168">
        <v>46035</v>
      </c>
      <c r="AA422" s="166" t="s">
        <v>3894</v>
      </c>
      <c r="AB422" s="166" t="s">
        <v>3895</v>
      </c>
      <c r="AC422" s="166" t="s">
        <v>3732</v>
      </c>
      <c r="AD422" s="169">
        <v>1</v>
      </c>
      <c r="AE422" s="170">
        <v>1</v>
      </c>
      <c r="AF422" s="169">
        <v>1</v>
      </c>
      <c r="AG422" s="166" t="s">
        <v>3896</v>
      </c>
      <c r="AH422" s="166"/>
      <c r="AI422" s="166"/>
      <c r="AJ422" s="166"/>
      <c r="AK422" s="166"/>
      <c r="AL422" s="166"/>
    </row>
    <row r="423" spans="1:38" x14ac:dyDescent="0.3">
      <c r="A42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3" s="25">
        <f ca="1">SUM((TODAY())-Table2[[#This Row],[PO Date]])</f>
        <v>48</v>
      </c>
      <c r="C423" s="25" t="str">
        <f>Table2[[#This Row],[Trim Trk: ]]</f>
        <v>46629</v>
      </c>
      <c r="D423" s="228" t="str">
        <f>CONCATENATE(Table2[[#This Row],[First Name]]," ",Table2[[#This Row],[Last name]])</f>
        <v>FREDDIE CARABALLO</v>
      </c>
      <c r="E423" s="229" t="str">
        <f>IFERROR(VLOOKUP(Table2[[#This Row],[Rental under Name: ]], 'TPMS-Auto'!C:G,5,0),"RESEARCH!!")</f>
        <v>FCARABA</v>
      </c>
      <c r="F423" s="228" t="str">
        <f>IFERROR(VLOOKUP(Table2[[#This Row],[Trim Trk: ]],'TPMS-Auto'!A:C, 3, 0), "Not assigned in TPMS!!")</f>
        <v>FREDDIE CARABALLO</v>
      </c>
      <c r="G423" s="229" t="str">
        <f>IFERROR(VLOOKUP(Table2[[#This Row],[Trim Trk: ]],'TPMS-Auto'!A:G, 7, 0), "Not assigned in TPMS!!")</f>
        <v>FCARABA</v>
      </c>
      <c r="H423" s="69" t="str">
        <f>IFERROR(VLOOKUP(Table2[[#This Row],[Trim Trk: ]],'TPMS-Auto'!A:Y, 25, 0), "Not assigned in TPMS!!")</f>
        <v>4812 VALDA LN LOT D</v>
      </c>
      <c r="I4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3" s="229" t="str">
        <f>IF(N423=N422, "Yes", "No")</f>
        <v>Yes</v>
      </c>
      <c r="K423" s="229" t="str">
        <f>IFERROR(VLOOKUP(Table2[[#This Row],[Trim Trk: ]], Enterprise!A:AL, 25, 0),"NotonEnterpriseReporting")</f>
        <v>OPEN</v>
      </c>
      <c r="L42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3" s="229" t="str">
        <f>IF(Table2[[#This Row],[Rental Vendor]]="ENTERPRISE RENT-A-CAR INC.", "Enterprise", IF(Table2[[#This Row],[Rental Vendor]]="ENTERPRISE TOLLS/TOLL CHARGES", "Enterprise", "NotEnterprise"))</f>
        <v>Enterprise</v>
      </c>
      <c r="N423" s="228" t="str">
        <f>LEFT(Table2[[#This Row],[Vehicle Number]],5)</f>
        <v>46629</v>
      </c>
      <c r="O423" s="166" t="s">
        <v>209</v>
      </c>
      <c r="P423" s="166" t="s">
        <v>1179</v>
      </c>
      <c r="Q423" s="166" t="s">
        <v>3726</v>
      </c>
      <c r="R423" s="166" t="s">
        <v>3780</v>
      </c>
      <c r="S423" s="166" t="s">
        <v>4907</v>
      </c>
      <c r="T423" s="166" t="s">
        <v>4908</v>
      </c>
      <c r="U423" s="166" t="s">
        <v>1181</v>
      </c>
      <c r="V423" s="166" t="s">
        <v>1185</v>
      </c>
      <c r="W423" s="166" t="s">
        <v>297</v>
      </c>
      <c r="X423" s="167">
        <v>112772352</v>
      </c>
      <c r="Y423" s="167">
        <v>116094098</v>
      </c>
      <c r="Z423" s="168">
        <v>46038</v>
      </c>
      <c r="AA423" s="166" t="s">
        <v>3894</v>
      </c>
      <c r="AB423" s="166" t="s">
        <v>3895</v>
      </c>
      <c r="AC423" s="166" t="s">
        <v>3732</v>
      </c>
      <c r="AD423" s="169">
        <v>1</v>
      </c>
      <c r="AE423" s="170">
        <v>1</v>
      </c>
      <c r="AF423" s="169">
        <v>1</v>
      </c>
      <c r="AG423" s="166" t="s">
        <v>3896</v>
      </c>
      <c r="AH423" s="166"/>
      <c r="AI423" s="166"/>
      <c r="AJ423" s="166"/>
      <c r="AK423" s="166"/>
      <c r="AL423" s="166"/>
    </row>
    <row r="424" spans="1:38" x14ac:dyDescent="0.3">
      <c r="A424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4" s="25">
        <f ca="1">SUM((TODAY())-Table2[[#This Row],[PO Date]])</f>
        <v>27</v>
      </c>
      <c r="C424" s="25" t="str">
        <f>Table2[[#This Row],[Trim Trk: ]]</f>
        <v>46630</v>
      </c>
      <c r="D424" s="228" t="str">
        <f>CONCATENATE(Table2[[#This Row],[First Name]]," ",Table2[[#This Row],[Last name]])</f>
        <v>WILLIAM POE</v>
      </c>
      <c r="E424" s="229" t="str">
        <f>IFERROR(VLOOKUP(Table2[[#This Row],[Rental under Name: ]], 'TPMS-Auto'!C:G,5,0),"RESEARCH!!")</f>
        <v>WPOE1</v>
      </c>
      <c r="F424" s="228" t="str">
        <f>IFERROR(VLOOKUP(Table2[[#This Row],[Trim Trk: ]],'TPMS-Auto'!A:C, 3, 0), "Not assigned in TPMS!!")</f>
        <v>WILLIAM POE</v>
      </c>
      <c r="G424" s="229" t="str">
        <f>IFERROR(VLOOKUP(Table2[[#This Row],[Trim Trk: ]],'TPMS-Auto'!A:G, 7, 0), "Not assigned in TPMS!!")</f>
        <v>WPOE1</v>
      </c>
      <c r="H424" s="69" t="str">
        <f>IFERROR(VLOOKUP(Table2[[#This Row],[Trim Trk: ]],'TPMS-Auto'!A:Y, 25, 0), "Not assigned in TPMS!!")</f>
        <v>73 GRANT 63</v>
      </c>
      <c r="I4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4" s="229" t="str">
        <f>IF(N424=N423, "Yes", "No")</f>
        <v>No</v>
      </c>
      <c r="K424" s="229" t="str">
        <f>IFERROR(VLOOKUP(Table2[[#This Row],[Trim Trk: ]], Enterprise!A:AL, 25, 0),"NotonEnterpriseReporting")</f>
        <v>OPEN</v>
      </c>
      <c r="L42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4" s="229" t="str">
        <f>IF(Table2[[#This Row],[Rental Vendor]]="ENTERPRISE RENT-A-CAR INC.", "Enterprise", IF(Table2[[#This Row],[Rental Vendor]]="ENTERPRISE TOLLS/TOLL CHARGES", "Enterprise", "NotEnterprise"))</f>
        <v>Enterprise</v>
      </c>
      <c r="N424" s="228" t="str">
        <f>LEFT(Table2[[#This Row],[Vehicle Number]],5)</f>
        <v>46630</v>
      </c>
      <c r="O424" s="166" t="s">
        <v>209</v>
      </c>
      <c r="P424" s="166" t="s">
        <v>3208</v>
      </c>
      <c r="Q424" s="166" t="s">
        <v>3726</v>
      </c>
      <c r="R424" s="166" t="s">
        <v>3787</v>
      </c>
      <c r="S424" s="166" t="s">
        <v>4034</v>
      </c>
      <c r="T424" s="166" t="s">
        <v>4082</v>
      </c>
      <c r="U424" s="166" t="s">
        <v>3210</v>
      </c>
      <c r="V424" s="166" t="s">
        <v>4909</v>
      </c>
      <c r="W424" s="166" t="s">
        <v>983</v>
      </c>
      <c r="X424" s="167">
        <v>116244288</v>
      </c>
      <c r="Y424" s="167">
        <v>116589351</v>
      </c>
      <c r="Z424" s="168">
        <v>46059</v>
      </c>
      <c r="AA424" s="166" t="s">
        <v>3730</v>
      </c>
      <c r="AB424" s="166" t="s">
        <v>3731</v>
      </c>
      <c r="AC424" s="166" t="s">
        <v>3732</v>
      </c>
      <c r="AD424" s="169">
        <v>2100</v>
      </c>
      <c r="AE424" s="170">
        <v>28</v>
      </c>
      <c r="AF424" s="169">
        <v>75</v>
      </c>
      <c r="AG424" s="166" t="s">
        <v>3854</v>
      </c>
      <c r="AH424" s="166" t="s">
        <v>31303</v>
      </c>
      <c r="AI424" s="166" t="s">
        <v>31304</v>
      </c>
      <c r="AJ424" s="166" t="s">
        <v>4909</v>
      </c>
      <c r="AK424" s="166" t="s">
        <v>983</v>
      </c>
      <c r="AL424" s="166" t="s">
        <v>31305</v>
      </c>
    </row>
    <row r="425" spans="1:38" x14ac:dyDescent="0.3">
      <c r="A42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5" s="25">
        <f ca="1">SUM((TODAY())-Table2[[#This Row],[PO Date]])</f>
        <v>139</v>
      </c>
      <c r="C425" s="25" t="str">
        <f>Table2[[#This Row],[Trim Trk: ]]</f>
        <v>46643</v>
      </c>
      <c r="D425" s="228" t="str">
        <f>CONCATENATE(Table2[[#This Row],[First Name]]," ",Table2[[#This Row],[Last name]])</f>
        <v>DELROY WHITE</v>
      </c>
      <c r="E425" s="229" t="str">
        <f>IFERROR(VLOOKUP(Table2[[#This Row],[Rental under Name: ]], 'TPMS-Auto'!C:G,5,0),"RESEARCH!!")</f>
        <v>DWHITE</v>
      </c>
      <c r="F425" s="228" t="str">
        <f>IFERROR(VLOOKUP(Table2[[#This Row],[Trim Trk: ]],'TPMS-Auto'!A:C, 3, 0), "Not assigned in TPMS!!")</f>
        <v>Not assigned in TPMS!!</v>
      </c>
      <c r="G425" s="229" t="str">
        <f>IFERROR(VLOOKUP(Table2[[#This Row],[Trim Trk: ]],'TPMS-Auto'!A:G, 7, 0), "Not assigned in TPMS!!")</f>
        <v>Not assigned in TPMS!!</v>
      </c>
      <c r="H425" s="69" t="str">
        <f>IFERROR(VLOOKUP(Table2[[#This Row],[Trim Trk: ]],'TPMS-Auto'!A:Y, 25, 0), "Not assigned in TPMS!!")</f>
        <v>Not assigned in TPMS!!</v>
      </c>
      <c r="I4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5" s="229" t="str">
        <f>IF(N425=N424, "Yes", "No")</f>
        <v>No</v>
      </c>
      <c r="K425" s="229" t="str">
        <f>IFERROR(VLOOKUP(Table2[[#This Row],[Trim Trk: ]], Enterprise!A:AL, 25, 0),"NotonEnterpriseReporting")</f>
        <v>NotonEnterpriseReporting</v>
      </c>
      <c r="L42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5" s="229" t="str">
        <f>IF(Table2[[#This Row],[Rental Vendor]]="ENTERPRISE RENT-A-CAR INC.", "Enterprise", IF(Table2[[#This Row],[Rental Vendor]]="ENTERPRISE TOLLS/TOLL CHARGES", "Enterprise", "NotEnterprise"))</f>
        <v>Enterprise</v>
      </c>
      <c r="N425" s="228" t="str">
        <f>LEFT(Table2[[#This Row],[Vehicle Number]],5)</f>
        <v>46643</v>
      </c>
      <c r="O425" s="166" t="s">
        <v>209</v>
      </c>
      <c r="P425" s="166" t="s">
        <v>1186</v>
      </c>
      <c r="Q425" s="166" t="s">
        <v>3751</v>
      </c>
      <c r="R425" s="166" t="s">
        <v>3780</v>
      </c>
      <c r="S425" s="166" t="s">
        <v>4910</v>
      </c>
      <c r="T425" s="166" t="s">
        <v>4448</v>
      </c>
      <c r="U425" s="166" t="s">
        <v>1188</v>
      </c>
      <c r="V425" s="166" t="s">
        <v>4911</v>
      </c>
      <c r="W425" s="166" t="s">
        <v>297</v>
      </c>
      <c r="X425" s="167">
        <v>114305844</v>
      </c>
      <c r="Y425" s="167">
        <v>114622038</v>
      </c>
      <c r="Z425" s="168">
        <v>45947</v>
      </c>
      <c r="AA425" s="166" t="s">
        <v>3730</v>
      </c>
      <c r="AB425" s="166" t="s">
        <v>3731</v>
      </c>
      <c r="AC425" s="166" t="s">
        <v>3732</v>
      </c>
      <c r="AD425" s="169">
        <v>455</v>
      </c>
      <c r="AE425" s="170">
        <v>7</v>
      </c>
      <c r="AF425" s="169">
        <v>65</v>
      </c>
      <c r="AG425" s="166" t="s">
        <v>3854</v>
      </c>
      <c r="AH425" s="166"/>
      <c r="AI425" s="166"/>
      <c r="AJ425" s="166"/>
      <c r="AK425" s="166"/>
      <c r="AL425" s="166"/>
    </row>
    <row r="426" spans="1:38" x14ac:dyDescent="0.3">
      <c r="A42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6" s="25">
        <f ca="1">SUM((TODAY())-Table2[[#This Row],[PO Date]])</f>
        <v>12</v>
      </c>
      <c r="C426" s="25" t="str">
        <f>Table2[[#This Row],[Trim Trk: ]]</f>
        <v>46644</v>
      </c>
      <c r="D426" s="228" t="str">
        <f>CONCATENATE(Table2[[#This Row],[First Name]]," ",Table2[[#This Row],[Last name]])</f>
        <v>STEVEN DELGADO</v>
      </c>
      <c r="E426" s="229" t="str">
        <f>IFERROR(VLOOKUP(Table2[[#This Row],[Rental under Name: ]], 'TPMS-Auto'!C:G,5,0),"RESEARCH!!")</f>
        <v>SDELG10</v>
      </c>
      <c r="F426" s="228" t="str">
        <f>IFERROR(VLOOKUP(Table2[[#This Row],[Trim Trk: ]],'TPMS-Auto'!A:C, 3, 0), "Not assigned in TPMS!!")</f>
        <v>STEVEN DELGADO</v>
      </c>
      <c r="G426" s="229" t="str">
        <f>IFERROR(VLOOKUP(Table2[[#This Row],[Trim Trk: ]],'TPMS-Auto'!A:G, 7, 0), "Not assigned in TPMS!!")</f>
        <v>SDELG10</v>
      </c>
      <c r="H426" s="69" t="str">
        <f>IFERROR(VLOOKUP(Table2[[#This Row],[Trim Trk: ]],'TPMS-Auto'!A:Y, 25, 0), "Not assigned in TPMS!!")</f>
        <v>2303 REDBUD LANE</v>
      </c>
      <c r="I4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6" s="229" t="str">
        <f>IF(N426=N425, "Yes", "No")</f>
        <v>No</v>
      </c>
      <c r="K426" s="229" t="str">
        <f>IFERROR(VLOOKUP(Table2[[#This Row],[Trim Trk: ]], Enterprise!A:AL, 25, 0),"NotonEnterpriseReporting")</f>
        <v>NotonEnterpriseReporting</v>
      </c>
      <c r="L42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6" s="229" t="str">
        <f>IF(Table2[[#This Row],[Rental Vendor]]="ENTERPRISE RENT-A-CAR INC.", "Enterprise", IF(Table2[[#This Row],[Rental Vendor]]="ENTERPRISE TOLLS/TOLL CHARGES", "Enterprise", "NotEnterprise"))</f>
        <v>Enterprise</v>
      </c>
      <c r="N426" s="228" t="str">
        <f>LEFT(Table2[[#This Row],[Vehicle Number]],5)</f>
        <v>46644</v>
      </c>
      <c r="O426" s="166" t="s">
        <v>209</v>
      </c>
      <c r="P426" s="166" t="s">
        <v>4912</v>
      </c>
      <c r="Q426" s="166" t="s">
        <v>3726</v>
      </c>
      <c r="R426" s="166" t="s">
        <v>3735</v>
      </c>
      <c r="S426" s="166" t="s">
        <v>4601</v>
      </c>
      <c r="T426" s="166" t="s">
        <v>4913</v>
      </c>
      <c r="U426" s="166" t="s">
        <v>4914</v>
      </c>
      <c r="V426" s="166" t="s">
        <v>4915</v>
      </c>
      <c r="W426" s="166" t="s">
        <v>366</v>
      </c>
      <c r="X426" s="167">
        <v>116538040</v>
      </c>
      <c r="Y426" s="167">
        <v>116889352</v>
      </c>
      <c r="Z426" s="168">
        <v>46074</v>
      </c>
      <c r="AA426" s="166" t="s">
        <v>3730</v>
      </c>
      <c r="AB426" s="166" t="s">
        <v>3731</v>
      </c>
      <c r="AC426" s="166" t="s">
        <v>3732</v>
      </c>
      <c r="AD426" s="169">
        <v>195</v>
      </c>
      <c r="AE426" s="170">
        <v>3</v>
      </c>
      <c r="AF426" s="169">
        <v>65</v>
      </c>
      <c r="AG426" s="166" t="s">
        <v>3854</v>
      </c>
      <c r="AH426" s="166" t="s">
        <v>4916</v>
      </c>
      <c r="AI426" s="166" t="s">
        <v>4917</v>
      </c>
      <c r="AJ426" s="166" t="s">
        <v>4915</v>
      </c>
      <c r="AK426" s="166" t="s">
        <v>366</v>
      </c>
      <c r="AL426" s="166" t="s">
        <v>4918</v>
      </c>
    </row>
    <row r="427" spans="1:38" x14ac:dyDescent="0.3">
      <c r="A427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27" s="25">
        <f ca="1">SUM((TODAY())-Table2[[#This Row],[PO Date]])</f>
        <v>20</v>
      </c>
      <c r="C427" s="25" t="str">
        <f>Table2[[#This Row],[Trim Trk: ]]</f>
        <v>46645</v>
      </c>
      <c r="D427" s="228" t="str">
        <f>CONCATENATE(Table2[[#This Row],[First Name]]," ",Table2[[#This Row],[Last name]])</f>
        <v>GEORGE PAGONAS</v>
      </c>
      <c r="E427" s="229" t="str">
        <f>IFERROR(VLOOKUP(Table2[[#This Row],[Rental under Name: ]], 'TPMS-Auto'!C:G,5,0),"RESEARCH!!")</f>
        <v>GPAGONA</v>
      </c>
      <c r="F427" s="228" t="str">
        <f>IFERROR(VLOOKUP(Table2[[#This Row],[Trim Trk: ]],'TPMS-Auto'!A:C, 3, 0), "Not assigned in TPMS!!")</f>
        <v>Not assigned in TPMS!!</v>
      </c>
      <c r="G427" s="229" t="str">
        <f>IFERROR(VLOOKUP(Table2[[#This Row],[Trim Trk: ]],'TPMS-Auto'!A:G, 7, 0), "Not assigned in TPMS!!")</f>
        <v>Not assigned in TPMS!!</v>
      </c>
      <c r="H427" s="69" t="str">
        <f>IFERROR(VLOOKUP(Table2[[#This Row],[Trim Trk: ]],'TPMS-Auto'!A:Y, 25, 0), "Not assigned in TPMS!!")</f>
        <v>Not assigned in TPMS!!</v>
      </c>
      <c r="I4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7" s="229" t="str">
        <f>IF(N427=N426, "Yes", "No")</f>
        <v>No</v>
      </c>
      <c r="K427" s="229" t="str">
        <f>IFERROR(VLOOKUP(Table2[[#This Row],[Trim Trk: ]], Enterprise!A:AL, 25, 0),"NotonEnterpriseReporting")</f>
        <v>OPEN</v>
      </c>
      <c r="L42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7" s="229" t="str">
        <f>IF(Table2[[#This Row],[Rental Vendor]]="ENTERPRISE RENT-A-CAR INC.", "Enterprise", IF(Table2[[#This Row],[Rental Vendor]]="ENTERPRISE TOLLS/TOLL CHARGES", "Enterprise", "NotEnterprise"))</f>
        <v>Enterprise</v>
      </c>
      <c r="N427" s="228" t="str">
        <f>LEFT(Table2[[#This Row],[Vehicle Number]],5)</f>
        <v>46645</v>
      </c>
      <c r="O427" s="166" t="s">
        <v>209</v>
      </c>
      <c r="P427" s="166" t="s">
        <v>1193</v>
      </c>
      <c r="Q427" s="166" t="s">
        <v>3751</v>
      </c>
      <c r="R427" s="166" t="s">
        <v>3780</v>
      </c>
      <c r="S427" s="166" t="s">
        <v>4066</v>
      </c>
      <c r="T427" s="166" t="s">
        <v>4919</v>
      </c>
      <c r="U427" s="166" t="s">
        <v>1195</v>
      </c>
      <c r="V427" s="166" t="s">
        <v>1199</v>
      </c>
      <c r="W427" s="166" t="s">
        <v>297</v>
      </c>
      <c r="X427" s="167">
        <v>113972959</v>
      </c>
      <c r="Y427" s="167">
        <v>116727086</v>
      </c>
      <c r="Z427" s="168">
        <v>46066</v>
      </c>
      <c r="AA427" s="166" t="s">
        <v>3894</v>
      </c>
      <c r="AB427" s="166" t="s">
        <v>3895</v>
      </c>
      <c r="AC427" s="166" t="s">
        <v>3732</v>
      </c>
      <c r="AD427" s="169">
        <v>1</v>
      </c>
      <c r="AE427" s="170">
        <v>1</v>
      </c>
      <c r="AF427" s="169">
        <v>1</v>
      </c>
      <c r="AG427" s="166" t="s">
        <v>3896</v>
      </c>
      <c r="AH427" s="166"/>
      <c r="AI427" s="166"/>
      <c r="AJ427" s="166"/>
      <c r="AK427" s="166"/>
      <c r="AL427" s="166"/>
    </row>
    <row r="428" spans="1:38" x14ac:dyDescent="0.3">
      <c r="A42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8" s="25">
        <f ca="1">SUM((TODAY())-Table2[[#This Row],[PO Date]])</f>
        <v>22</v>
      </c>
      <c r="C428" s="25" t="str">
        <f>Table2[[#This Row],[Trim Trk: ]]</f>
        <v>46645</v>
      </c>
      <c r="D428" s="228" t="str">
        <f>CONCATENATE(Table2[[#This Row],[First Name]]," ",Table2[[#This Row],[Last name]])</f>
        <v>GEORGE PAGONAS</v>
      </c>
      <c r="E428" s="229" t="str">
        <f>IFERROR(VLOOKUP(Table2[[#This Row],[Rental under Name: ]], 'TPMS-Auto'!C:G,5,0),"RESEARCH!!")</f>
        <v>GPAGONA</v>
      </c>
      <c r="F428" s="228" t="str">
        <f>IFERROR(VLOOKUP(Table2[[#This Row],[Trim Trk: ]],'TPMS-Auto'!A:C, 3, 0), "Not assigned in TPMS!!")</f>
        <v>Not assigned in TPMS!!</v>
      </c>
      <c r="G428" s="229" t="str">
        <f>IFERROR(VLOOKUP(Table2[[#This Row],[Trim Trk: ]],'TPMS-Auto'!A:G, 7, 0), "Not assigned in TPMS!!")</f>
        <v>Not assigned in TPMS!!</v>
      </c>
      <c r="H428" s="69" t="str">
        <f>IFERROR(VLOOKUP(Table2[[#This Row],[Trim Trk: ]],'TPMS-Auto'!A:Y, 25, 0), "Not assigned in TPMS!!")</f>
        <v>Not assigned in TPMS!!</v>
      </c>
      <c r="I4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8" s="229" t="str">
        <f>IF(N428=N427, "Yes", "No")</f>
        <v>Yes</v>
      </c>
      <c r="K428" s="229" t="str">
        <f>IFERROR(VLOOKUP(Table2[[#This Row],[Trim Trk: ]], Enterprise!A:AL, 25, 0),"NotonEnterpriseReporting")</f>
        <v>OPEN</v>
      </c>
      <c r="L42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8" s="229" t="str">
        <f>IF(Table2[[#This Row],[Rental Vendor]]="ENTERPRISE RENT-A-CAR INC.", "Enterprise", IF(Table2[[#This Row],[Rental Vendor]]="ENTERPRISE TOLLS/TOLL CHARGES", "Enterprise", "NotEnterprise"))</f>
        <v>Enterprise</v>
      </c>
      <c r="N428" s="228" t="str">
        <f>LEFT(Table2[[#This Row],[Vehicle Number]],5)</f>
        <v>46645</v>
      </c>
      <c r="O428" s="166" t="s">
        <v>209</v>
      </c>
      <c r="P428" s="166" t="s">
        <v>1193</v>
      </c>
      <c r="Q428" s="166" t="s">
        <v>3751</v>
      </c>
      <c r="R428" s="166" t="s">
        <v>3780</v>
      </c>
      <c r="S428" s="166" t="s">
        <v>4066</v>
      </c>
      <c r="T428" s="166" t="s">
        <v>4919</v>
      </c>
      <c r="U428" s="166" t="s">
        <v>1195</v>
      </c>
      <c r="V428" s="166" t="s">
        <v>1199</v>
      </c>
      <c r="W428" s="166" t="s">
        <v>297</v>
      </c>
      <c r="X428" s="167">
        <v>114574998</v>
      </c>
      <c r="Y428" s="167">
        <v>116663486</v>
      </c>
      <c r="Z428" s="168">
        <v>46064</v>
      </c>
      <c r="AA428" s="166" t="s">
        <v>3730</v>
      </c>
      <c r="AB428" s="166" t="s">
        <v>3928</v>
      </c>
      <c r="AC428" s="166" t="s">
        <v>3732</v>
      </c>
      <c r="AD428" s="169">
        <v>1</v>
      </c>
      <c r="AE428" s="170">
        <v>1</v>
      </c>
      <c r="AF428" s="169">
        <v>1</v>
      </c>
      <c r="AG428" s="166" t="s">
        <v>3854</v>
      </c>
      <c r="AH428" s="166" t="s">
        <v>3783</v>
      </c>
      <c r="AI428" s="166" t="s">
        <v>4920</v>
      </c>
      <c r="AJ428" s="166" t="s">
        <v>4377</v>
      </c>
      <c r="AK428" s="166" t="s">
        <v>297</v>
      </c>
      <c r="AL428" s="166" t="s">
        <v>4921</v>
      </c>
    </row>
    <row r="429" spans="1:38" x14ac:dyDescent="0.3">
      <c r="A42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9" s="25">
        <f ca="1">SUM((TODAY())-Table2[[#This Row],[PO Date]])</f>
        <v>51</v>
      </c>
      <c r="C429" s="25" t="str">
        <f>Table2[[#This Row],[Trim Trk: ]]</f>
        <v>46657</v>
      </c>
      <c r="D429" s="228" t="str">
        <f>CONCATENATE(Table2[[#This Row],[First Name]]," ",Table2[[#This Row],[Last name]])</f>
        <v>TRISTAN WEST</v>
      </c>
      <c r="E429" s="229" t="str">
        <f>IFERROR(VLOOKUP(Table2[[#This Row],[Rental under Name: ]], 'TPMS-Auto'!C:G,5,0),"RESEARCH!!")</f>
        <v>RESEARCH!!</v>
      </c>
      <c r="F429" s="228" t="str">
        <f>IFERROR(VLOOKUP(Table2[[#This Row],[Trim Trk: ]],'TPMS-Auto'!A:C, 3, 0), "Not assigned in TPMS!!")</f>
        <v>Not assigned in TPMS!!</v>
      </c>
      <c r="G429" s="229" t="str">
        <f>IFERROR(VLOOKUP(Table2[[#This Row],[Trim Trk: ]],'TPMS-Auto'!A:G, 7, 0), "Not assigned in TPMS!!")</f>
        <v>Not assigned in TPMS!!</v>
      </c>
      <c r="H429" s="69" t="str">
        <f>IFERROR(VLOOKUP(Table2[[#This Row],[Trim Trk: ]],'TPMS-Auto'!A:Y, 25, 0), "Not assigned in TPMS!!")</f>
        <v>Not assigned in TPMS!!</v>
      </c>
      <c r="I4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9" s="229" t="str">
        <f>IF(N429=N428, "Yes", "No")</f>
        <v>No</v>
      </c>
      <c r="K429" s="229" t="str">
        <f>IFERROR(VLOOKUP(Table2[[#This Row],[Trim Trk: ]], Enterprise!A:AL, 25, 0),"NotonEnterpriseReporting")</f>
        <v>OPEN</v>
      </c>
      <c r="L42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9" s="229" t="str">
        <f>IF(Table2[[#This Row],[Rental Vendor]]="ENTERPRISE RENT-A-CAR INC.", "Enterprise", IF(Table2[[#This Row],[Rental Vendor]]="ENTERPRISE TOLLS/TOLL CHARGES", "Enterprise", "NotEnterprise"))</f>
        <v>Enterprise</v>
      </c>
      <c r="N429" s="228" t="str">
        <f>LEFT(Table2[[#This Row],[Vehicle Number]],5)</f>
        <v>46657</v>
      </c>
      <c r="O429" s="166" t="s">
        <v>209</v>
      </c>
      <c r="P429" s="166" t="s">
        <v>1200</v>
      </c>
      <c r="Q429" s="166" t="s">
        <v>3751</v>
      </c>
      <c r="R429" s="166" t="s">
        <v>3787</v>
      </c>
      <c r="S429" s="166" t="s">
        <v>4928</v>
      </c>
      <c r="T429" s="166" t="s">
        <v>4929</v>
      </c>
      <c r="U429" s="166" t="s">
        <v>1203</v>
      </c>
      <c r="V429" s="166" t="s">
        <v>4930</v>
      </c>
      <c r="W429" s="166" t="s">
        <v>477</v>
      </c>
      <c r="X429" s="167">
        <v>115693436</v>
      </c>
      <c r="Y429" s="167">
        <v>116032962</v>
      </c>
      <c r="Z429" s="168">
        <v>46035</v>
      </c>
      <c r="AA429" s="166" t="s">
        <v>3730</v>
      </c>
      <c r="AB429" s="166" t="s">
        <v>3731</v>
      </c>
      <c r="AC429" s="166" t="s">
        <v>3732</v>
      </c>
      <c r="AD429" s="169">
        <v>560</v>
      </c>
      <c r="AE429" s="170">
        <v>8</v>
      </c>
      <c r="AF429" s="169">
        <v>70</v>
      </c>
      <c r="AG429" s="166" t="s">
        <v>3854</v>
      </c>
      <c r="AH429" s="166"/>
      <c r="AI429" s="166"/>
      <c r="AJ429" s="166"/>
      <c r="AK429" s="166"/>
      <c r="AL429" s="166"/>
    </row>
    <row r="430" spans="1:38" x14ac:dyDescent="0.3">
      <c r="A43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0" s="25">
        <f ca="1">SUM((TODAY())-Table2[[#This Row],[PO Date]])</f>
        <v>8</v>
      </c>
      <c r="C430" s="25" t="str">
        <f>Table2[[#This Row],[Trim Trk: ]]</f>
        <v>46668</v>
      </c>
      <c r="D430" s="228" t="str">
        <f>CONCATENATE(Table2[[#This Row],[First Name]]," ",Table2[[#This Row],[Last name]])</f>
        <v>NELSON CABALLERO</v>
      </c>
      <c r="E430" s="229" t="str">
        <f>IFERROR(VLOOKUP(Table2[[#This Row],[Rental under Name: ]], 'TPMS-Auto'!C:G,5,0),"RESEARCH!!")</f>
        <v>NCABALL</v>
      </c>
      <c r="F430" s="228" t="str">
        <f>IFERROR(VLOOKUP(Table2[[#This Row],[Trim Trk: ]],'TPMS-Auto'!A:C, 3, 0), "Not assigned in TPMS!!")</f>
        <v>NELSON CABALLERO</v>
      </c>
      <c r="G430" s="229" t="str">
        <f>IFERROR(VLOOKUP(Table2[[#This Row],[Trim Trk: ]],'TPMS-Auto'!A:G, 7, 0), "Not assigned in TPMS!!")</f>
        <v>NCABALL</v>
      </c>
      <c r="H430" s="69" t="str">
        <f>IFERROR(VLOOKUP(Table2[[#This Row],[Trim Trk: ]],'TPMS-Auto'!A:Y, 25, 0), "Not assigned in TPMS!!")</f>
        <v>305 Lariat Ln</v>
      </c>
      <c r="I4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0" s="229" t="str">
        <f>IF(N430=N429, "Yes", "No")</f>
        <v>No</v>
      </c>
      <c r="K430" s="229" t="str">
        <f>IFERROR(VLOOKUP(Table2[[#This Row],[Trim Trk: ]], Enterprise!A:AL, 25, 0),"NotonEnterpriseReporting")</f>
        <v>NotonEnterpriseReporting</v>
      </c>
      <c r="L43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0" s="229" t="str">
        <f>IF(Table2[[#This Row],[Rental Vendor]]="ENTERPRISE RENT-A-CAR INC.", "Enterprise", IF(Table2[[#This Row],[Rental Vendor]]="ENTERPRISE TOLLS/TOLL CHARGES", "Enterprise", "NotEnterprise"))</f>
        <v>Enterprise</v>
      </c>
      <c r="N430" s="228" t="str">
        <f>LEFT(Table2[[#This Row],[Vehicle Number]],5)</f>
        <v>46668</v>
      </c>
      <c r="O430" s="166" t="s">
        <v>209</v>
      </c>
      <c r="P430" s="166" t="s">
        <v>3547</v>
      </c>
      <c r="Q430" s="166" t="s">
        <v>3751</v>
      </c>
      <c r="R430" s="166" t="s">
        <v>3780</v>
      </c>
      <c r="S430" s="166" t="s">
        <v>4931</v>
      </c>
      <c r="T430" s="166" t="s">
        <v>4932</v>
      </c>
      <c r="U430" s="166" t="s">
        <v>3549</v>
      </c>
      <c r="V430" s="166" t="s">
        <v>3550</v>
      </c>
      <c r="W430" s="166" t="s">
        <v>297</v>
      </c>
      <c r="X430" s="167">
        <v>116585709</v>
      </c>
      <c r="Y430" s="167">
        <v>116936856</v>
      </c>
      <c r="Z430" s="168">
        <v>46078</v>
      </c>
      <c r="AA430" s="166" t="s">
        <v>3730</v>
      </c>
      <c r="AB430" s="166" t="s">
        <v>3731</v>
      </c>
      <c r="AC430" s="166" t="s">
        <v>3732</v>
      </c>
      <c r="AD430" s="169">
        <v>345</v>
      </c>
      <c r="AE430" s="170">
        <v>5</v>
      </c>
      <c r="AF430" s="169">
        <v>69</v>
      </c>
      <c r="AG430" s="166" t="s">
        <v>3854</v>
      </c>
      <c r="AH430" s="166"/>
      <c r="AI430" s="166"/>
      <c r="AJ430" s="166"/>
      <c r="AK430" s="166"/>
      <c r="AL430" s="166"/>
    </row>
    <row r="431" spans="1:38" x14ac:dyDescent="0.3">
      <c r="A43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1" s="25">
        <f ca="1">SUM((TODAY())-Table2[[#This Row],[PO Date]])</f>
        <v>38</v>
      </c>
      <c r="C431" s="25" t="str">
        <f>Table2[[#This Row],[Trim Trk: ]]</f>
        <v>46677</v>
      </c>
      <c r="D431" s="228" t="str">
        <f>CONCATENATE(Table2[[#This Row],[First Name]]," ",Table2[[#This Row],[Last name]])</f>
        <v>DWIGHT PINK</v>
      </c>
      <c r="E431" s="229" t="str">
        <f>IFERROR(VLOOKUP(Table2[[#This Row],[Rental under Name: ]], 'TPMS-Auto'!C:G,5,0),"RESEARCH!!")</f>
        <v>DPINK2</v>
      </c>
      <c r="F431" s="228" t="str">
        <f>IFERROR(VLOOKUP(Table2[[#This Row],[Trim Trk: ]],'TPMS-Auto'!A:C, 3, 0), "Not assigned in TPMS!!")</f>
        <v>DWIGHT PINK</v>
      </c>
      <c r="G431" s="229" t="str">
        <f>IFERROR(VLOOKUP(Table2[[#This Row],[Trim Trk: ]],'TPMS-Auto'!A:G, 7, 0), "Not assigned in TPMS!!")</f>
        <v>DPINK2</v>
      </c>
      <c r="H431" s="69" t="str">
        <f>IFERROR(VLOOKUP(Table2[[#This Row],[Trim Trk: ]],'TPMS-Auto'!A:Y, 25, 0), "Not assigned in TPMS!!")</f>
        <v>5672 GRAMERCY DR</v>
      </c>
      <c r="I4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1" s="229" t="str">
        <f>IF(N431=N430, "Yes", "No")</f>
        <v>No</v>
      </c>
      <c r="K431" s="229" t="str">
        <f>IFERROR(VLOOKUP(Table2[[#This Row],[Trim Trk: ]], Enterprise!A:AL, 25, 0),"NotonEnterpriseReporting")</f>
        <v>OPEN</v>
      </c>
      <c r="L43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1" s="229" t="str">
        <f>IF(Table2[[#This Row],[Rental Vendor]]="ENTERPRISE RENT-A-CAR INC.", "Enterprise", IF(Table2[[#This Row],[Rental Vendor]]="ENTERPRISE TOLLS/TOLL CHARGES", "Enterprise", "NotEnterprise"))</f>
        <v>Enterprise</v>
      </c>
      <c r="N431" s="228" t="str">
        <f>LEFT(Table2[[#This Row],[Vehicle Number]],5)</f>
        <v>46677</v>
      </c>
      <c r="O431" s="166" t="s">
        <v>209</v>
      </c>
      <c r="P431" s="166" t="s">
        <v>2842</v>
      </c>
      <c r="Q431" s="166" t="s">
        <v>3726</v>
      </c>
      <c r="R431" s="166" t="s">
        <v>3780</v>
      </c>
      <c r="S431" s="166" t="s">
        <v>4933</v>
      </c>
      <c r="T431" s="166" t="s">
        <v>4934</v>
      </c>
      <c r="U431" s="166" t="s">
        <v>2844</v>
      </c>
      <c r="V431" s="166" t="s">
        <v>4911</v>
      </c>
      <c r="W431" s="166" t="s">
        <v>297</v>
      </c>
      <c r="X431" s="167">
        <v>115865123</v>
      </c>
      <c r="Y431" s="167">
        <v>116224606</v>
      </c>
      <c r="Z431" s="168">
        <v>46048</v>
      </c>
      <c r="AA431" s="166" t="s">
        <v>3730</v>
      </c>
      <c r="AB431" s="166" t="s">
        <v>3731</v>
      </c>
      <c r="AC431" s="166" t="s">
        <v>3732</v>
      </c>
      <c r="AD431" s="169">
        <v>483</v>
      </c>
      <c r="AE431" s="170">
        <v>7</v>
      </c>
      <c r="AF431" s="169">
        <v>69</v>
      </c>
      <c r="AG431" s="166" t="s">
        <v>3854</v>
      </c>
      <c r="AH431" s="166"/>
      <c r="AI431" s="166"/>
      <c r="AJ431" s="166"/>
      <c r="AK431" s="166"/>
      <c r="AL431" s="166"/>
    </row>
    <row r="432" spans="1:38" x14ac:dyDescent="0.3">
      <c r="A43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2" s="25">
        <f ca="1">SUM((TODAY())-Table2[[#This Row],[PO Date]])</f>
        <v>134</v>
      </c>
      <c r="C432" s="25" t="str">
        <f>Table2[[#This Row],[Trim Trk: ]]</f>
        <v>46688</v>
      </c>
      <c r="D432" s="228" t="str">
        <f>CONCATENATE(Table2[[#This Row],[First Name]]," ",Table2[[#This Row],[Last name]])</f>
        <v>JOHN ARRINGTON</v>
      </c>
      <c r="E432" s="229" t="str">
        <f>IFERROR(VLOOKUP(Table2[[#This Row],[Rental under Name: ]], 'TPMS-Auto'!C:G,5,0),"RESEARCH!!")</f>
        <v>JARRING</v>
      </c>
      <c r="F432" s="228" t="str">
        <f>IFERROR(VLOOKUP(Table2[[#This Row],[Trim Trk: ]],'TPMS-Auto'!A:C, 3, 0), "Not assigned in TPMS!!")</f>
        <v>JOHN ARRINGTON</v>
      </c>
      <c r="G432" s="229" t="str">
        <f>IFERROR(VLOOKUP(Table2[[#This Row],[Trim Trk: ]],'TPMS-Auto'!A:G, 7, 0), "Not assigned in TPMS!!")</f>
        <v>JARRING</v>
      </c>
      <c r="H432" s="69" t="str">
        <f>IFERROR(VLOOKUP(Table2[[#This Row],[Trim Trk: ]],'TPMS-Auto'!A:Y, 25, 0), "Not assigned in TPMS!!")</f>
        <v>4594 AIRPORT ROAD</v>
      </c>
      <c r="I4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2" s="229" t="str">
        <f>IF(N432=N431, "Yes", "No")</f>
        <v>No</v>
      </c>
      <c r="K432" s="229" t="str">
        <f>IFERROR(VLOOKUP(Table2[[#This Row],[Trim Trk: ]], Enterprise!A:AL, 25, 0),"NotonEnterpriseReporting")</f>
        <v>OPEN</v>
      </c>
      <c r="L43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2" s="229" t="str">
        <f>IF(Table2[[#This Row],[Rental Vendor]]="ENTERPRISE RENT-A-CAR INC.", "Enterprise", IF(Table2[[#This Row],[Rental Vendor]]="ENTERPRISE TOLLS/TOLL CHARGES", "Enterprise", "NotEnterprise"))</f>
        <v>Enterprise</v>
      </c>
      <c r="N432" s="228" t="str">
        <f>LEFT(Table2[[#This Row],[Vehicle Number]],5)</f>
        <v>46688</v>
      </c>
      <c r="O432" s="166" t="s">
        <v>209</v>
      </c>
      <c r="P432" s="166" t="s">
        <v>1215</v>
      </c>
      <c r="Q432" s="166" t="s">
        <v>3726</v>
      </c>
      <c r="R432" s="166" t="s">
        <v>3787</v>
      </c>
      <c r="S432" s="166" t="s">
        <v>4282</v>
      </c>
      <c r="T432" s="166" t="s">
        <v>4935</v>
      </c>
      <c r="U432" s="166" t="s">
        <v>1217</v>
      </c>
      <c r="V432" s="166" t="s">
        <v>4936</v>
      </c>
      <c r="W432" s="166" t="s">
        <v>983</v>
      </c>
      <c r="X432" s="167">
        <v>114378632</v>
      </c>
      <c r="Y432" s="167">
        <v>114696475</v>
      </c>
      <c r="Z432" s="168">
        <v>45952</v>
      </c>
      <c r="AA432" s="166" t="s">
        <v>3730</v>
      </c>
      <c r="AB432" s="166" t="s">
        <v>3731</v>
      </c>
      <c r="AC432" s="166" t="s">
        <v>3732</v>
      </c>
      <c r="AD432" s="169">
        <v>455</v>
      </c>
      <c r="AE432" s="170">
        <v>7</v>
      </c>
      <c r="AF432" s="169">
        <v>65</v>
      </c>
      <c r="AG432" s="166" t="s">
        <v>3854</v>
      </c>
      <c r="AH432" s="166"/>
      <c r="AI432" s="166"/>
      <c r="AJ432" s="166"/>
      <c r="AK432" s="166"/>
      <c r="AL432" s="166"/>
    </row>
    <row r="433" spans="1:38" x14ac:dyDescent="0.3">
      <c r="A43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3" s="25">
        <f ca="1">SUM((TODAY())-Table2[[#This Row],[PO Date]])</f>
        <v>112</v>
      </c>
      <c r="C433" s="25" t="str">
        <f>Table2[[#This Row],[Trim Trk: ]]</f>
        <v>46688</v>
      </c>
      <c r="D433" s="228" t="str">
        <f>CONCATENATE(Table2[[#This Row],[First Name]]," ",Table2[[#This Row],[Last name]])</f>
        <v>JOHN ARRINGTON</v>
      </c>
      <c r="E433" s="229" t="str">
        <f>IFERROR(VLOOKUP(Table2[[#This Row],[Rental under Name: ]], 'TPMS-Auto'!C:G,5,0),"RESEARCH!!")</f>
        <v>JARRING</v>
      </c>
      <c r="F433" s="228" t="str">
        <f>IFERROR(VLOOKUP(Table2[[#This Row],[Trim Trk: ]],'TPMS-Auto'!A:C, 3, 0), "Not assigned in TPMS!!")</f>
        <v>JOHN ARRINGTON</v>
      </c>
      <c r="G433" s="229" t="str">
        <f>IFERROR(VLOOKUP(Table2[[#This Row],[Trim Trk: ]],'TPMS-Auto'!A:G, 7, 0), "Not assigned in TPMS!!")</f>
        <v>JARRING</v>
      </c>
      <c r="H433" s="69" t="str">
        <f>IFERROR(VLOOKUP(Table2[[#This Row],[Trim Trk: ]],'TPMS-Auto'!A:Y, 25, 0), "Not assigned in TPMS!!")</f>
        <v>4594 AIRPORT ROAD</v>
      </c>
      <c r="I4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3" s="229" t="str">
        <f>IF(N433=N432, "Yes", "No")</f>
        <v>Yes</v>
      </c>
      <c r="K433" s="229" t="str">
        <f>IFERROR(VLOOKUP(Table2[[#This Row],[Trim Trk: ]], Enterprise!A:AL, 25, 0),"NotonEnterpriseReporting")</f>
        <v>OPEN</v>
      </c>
      <c r="L43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3" s="229" t="str">
        <f>IF(Table2[[#This Row],[Rental Vendor]]="ENTERPRISE RENT-A-CAR INC.", "Enterprise", IF(Table2[[#This Row],[Rental Vendor]]="ENTERPRISE TOLLS/TOLL CHARGES", "Enterprise", "NotEnterprise"))</f>
        <v>Enterprise</v>
      </c>
      <c r="N433" s="228" t="str">
        <f>LEFT(Table2[[#This Row],[Vehicle Number]],5)</f>
        <v>46688</v>
      </c>
      <c r="O433" s="166" t="s">
        <v>209</v>
      </c>
      <c r="P433" s="166" t="s">
        <v>1215</v>
      </c>
      <c r="Q433" s="166" t="s">
        <v>3726</v>
      </c>
      <c r="R433" s="166" t="s">
        <v>3787</v>
      </c>
      <c r="S433" s="166" t="s">
        <v>4282</v>
      </c>
      <c r="T433" s="166" t="s">
        <v>4935</v>
      </c>
      <c r="U433" s="166" t="s">
        <v>1217</v>
      </c>
      <c r="V433" s="166" t="s">
        <v>4936</v>
      </c>
      <c r="W433" s="166" t="s">
        <v>983</v>
      </c>
      <c r="X433" s="167">
        <v>114786465</v>
      </c>
      <c r="Y433" s="167">
        <v>115109478</v>
      </c>
      <c r="Z433" s="168">
        <v>45974</v>
      </c>
      <c r="AA433" s="166" t="s">
        <v>3730</v>
      </c>
      <c r="AB433" s="166" t="s">
        <v>3731</v>
      </c>
      <c r="AC433" s="166" t="s">
        <v>3732</v>
      </c>
      <c r="AD433" s="169">
        <v>455</v>
      </c>
      <c r="AE433" s="170">
        <v>7</v>
      </c>
      <c r="AF433" s="169">
        <v>65</v>
      </c>
      <c r="AG433" s="166" t="s">
        <v>3854</v>
      </c>
      <c r="AH433" s="166"/>
      <c r="AI433" s="166"/>
      <c r="AJ433" s="166"/>
      <c r="AK433" s="166"/>
      <c r="AL433" s="166"/>
    </row>
    <row r="434" spans="1:38" x14ac:dyDescent="0.3">
      <c r="A43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34" s="25">
        <f ca="1">SUM((TODAY())-Table2[[#This Row],[PO Date]])</f>
        <v>14</v>
      </c>
      <c r="C434" s="25" t="str">
        <f>Table2[[#This Row],[Trim Trk: ]]</f>
        <v>46688</v>
      </c>
      <c r="D434" s="228" t="str">
        <f>CONCATENATE(Table2[[#This Row],[First Name]]," ",Table2[[#This Row],[Last name]])</f>
        <v>JOHN ARRINGTON</v>
      </c>
      <c r="E434" s="229" t="str">
        <f>IFERROR(VLOOKUP(Table2[[#This Row],[Rental under Name: ]], 'TPMS-Auto'!C:G,5,0),"RESEARCH!!")</f>
        <v>JARRING</v>
      </c>
      <c r="F434" s="228" t="str">
        <f>IFERROR(VLOOKUP(Table2[[#This Row],[Trim Trk: ]],'TPMS-Auto'!A:C, 3, 0), "Not assigned in TPMS!!")</f>
        <v>JOHN ARRINGTON</v>
      </c>
      <c r="G434" s="229" t="str">
        <f>IFERROR(VLOOKUP(Table2[[#This Row],[Trim Trk: ]],'TPMS-Auto'!A:G, 7, 0), "Not assigned in TPMS!!")</f>
        <v>JARRING</v>
      </c>
      <c r="H434" s="69" t="str">
        <f>IFERROR(VLOOKUP(Table2[[#This Row],[Trim Trk: ]],'TPMS-Auto'!A:Y, 25, 0), "Not assigned in TPMS!!")</f>
        <v>4594 AIRPORT ROAD</v>
      </c>
      <c r="I4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4" s="229" t="str">
        <f>IF(N434=N433, "Yes", "No")</f>
        <v>Yes</v>
      </c>
      <c r="K434" s="229" t="str">
        <f>IFERROR(VLOOKUP(Table2[[#This Row],[Trim Trk: ]], Enterprise!A:AL, 25, 0),"NotonEnterpriseReporting")</f>
        <v>OPEN</v>
      </c>
      <c r="L43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4" s="229" t="str">
        <f>IF(Table2[[#This Row],[Rental Vendor]]="ENTERPRISE RENT-A-CAR INC.", "Enterprise", IF(Table2[[#This Row],[Rental Vendor]]="ENTERPRISE TOLLS/TOLL CHARGES", "Enterprise", "NotEnterprise"))</f>
        <v>Enterprise</v>
      </c>
      <c r="N434" s="228" t="str">
        <f>LEFT(Table2[[#This Row],[Vehicle Number]],5)</f>
        <v>46688</v>
      </c>
      <c r="O434" s="166" t="s">
        <v>209</v>
      </c>
      <c r="P434" s="166" t="s">
        <v>1215</v>
      </c>
      <c r="Q434" s="166" t="s">
        <v>3726</v>
      </c>
      <c r="R434" s="166" t="s">
        <v>3787</v>
      </c>
      <c r="S434" s="166" t="s">
        <v>4282</v>
      </c>
      <c r="T434" s="166" t="s">
        <v>4935</v>
      </c>
      <c r="U434" s="166" t="s">
        <v>1217</v>
      </c>
      <c r="V434" s="166" t="s">
        <v>4936</v>
      </c>
      <c r="W434" s="166" t="s">
        <v>983</v>
      </c>
      <c r="X434" s="167">
        <v>116496881</v>
      </c>
      <c r="Y434" s="167">
        <v>116846958</v>
      </c>
      <c r="Z434" s="168">
        <v>46072</v>
      </c>
      <c r="AA434" s="166" t="s">
        <v>3730</v>
      </c>
      <c r="AB434" s="166" t="s">
        <v>3731</v>
      </c>
      <c r="AC434" s="166" t="s">
        <v>3732</v>
      </c>
      <c r="AD434" s="169">
        <v>525</v>
      </c>
      <c r="AE434" s="170">
        <v>7</v>
      </c>
      <c r="AF434" s="169">
        <v>75</v>
      </c>
      <c r="AG434" s="166" t="s">
        <v>3854</v>
      </c>
      <c r="AH434" s="166" t="s">
        <v>4937</v>
      </c>
      <c r="AI434" s="166" t="s">
        <v>4938</v>
      </c>
      <c r="AJ434" s="166" t="s">
        <v>1221</v>
      </c>
      <c r="AK434" s="166" t="s">
        <v>983</v>
      </c>
      <c r="AL434" s="166" t="s">
        <v>4939</v>
      </c>
    </row>
    <row r="435" spans="1:38" x14ac:dyDescent="0.3">
      <c r="A43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5" s="25">
        <f ca="1">SUM((TODAY())-Table2[[#This Row],[PO Date]])</f>
        <v>101</v>
      </c>
      <c r="C435" s="25" t="str">
        <f>Table2[[#This Row],[Trim Trk: ]]</f>
        <v>46691</v>
      </c>
      <c r="D435" s="228" t="str">
        <f>CONCATENATE(Table2[[#This Row],[First Name]]," ",Table2[[#This Row],[Last name]])</f>
        <v>JAMAL SINGLETON JR</v>
      </c>
      <c r="E435" s="229" t="str">
        <f>IFERROR(VLOOKUP(Table2[[#This Row],[Rental under Name: ]], 'TPMS-Auto'!C:G,5,0),"RESEARCH!!")</f>
        <v>JSINGLE</v>
      </c>
      <c r="F435" s="228" t="str">
        <f>IFERROR(VLOOKUP(Table2[[#This Row],[Trim Trk: ]],'TPMS-Auto'!A:C, 3, 0), "Not assigned in TPMS!!")</f>
        <v>JAMAL SINGLETON JR</v>
      </c>
      <c r="G435" s="229" t="str">
        <f>IFERROR(VLOOKUP(Table2[[#This Row],[Trim Trk: ]],'TPMS-Auto'!A:G, 7, 0), "Not assigned in TPMS!!")</f>
        <v>JSINGLE</v>
      </c>
      <c r="H435" s="69" t="str">
        <f>IFERROR(VLOOKUP(Table2[[#This Row],[Trim Trk: ]],'TPMS-Auto'!A:Y, 25, 0), "Not assigned in TPMS!!")</f>
        <v>Not on HR File</v>
      </c>
      <c r="I4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5" s="229" t="str">
        <f>IF(N435=N434, "Yes", "No")</f>
        <v>No</v>
      </c>
      <c r="K435" s="229" t="str">
        <f>IFERROR(VLOOKUP(Table2[[#This Row],[Trim Trk: ]], Enterprise!A:AL, 25, 0),"NotonEnterpriseReporting")</f>
        <v>OPEN</v>
      </c>
      <c r="L43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5" s="229" t="str">
        <f>IF(Table2[[#This Row],[Rental Vendor]]="ENTERPRISE RENT-A-CAR INC.", "Enterprise", IF(Table2[[#This Row],[Rental Vendor]]="ENTERPRISE TOLLS/TOLL CHARGES", "Enterprise", "NotEnterprise"))</f>
        <v>Enterprise</v>
      </c>
      <c r="N435" s="228" t="str">
        <f>LEFT(Table2[[#This Row],[Vehicle Number]],5)</f>
        <v>46691</v>
      </c>
      <c r="O435" s="166" t="s">
        <v>209</v>
      </c>
      <c r="P435" s="166" t="s">
        <v>3553</v>
      </c>
      <c r="Q435" s="166" t="s">
        <v>3751</v>
      </c>
      <c r="R435" s="166" t="s">
        <v>3787</v>
      </c>
      <c r="S435" s="166" t="s">
        <v>4940</v>
      </c>
      <c r="T435" s="166" t="s">
        <v>4941</v>
      </c>
      <c r="U435" s="166" t="s">
        <v>3556</v>
      </c>
      <c r="V435" s="166" t="s">
        <v>4942</v>
      </c>
      <c r="W435" s="166" t="s">
        <v>287</v>
      </c>
      <c r="X435" s="167">
        <v>114455180</v>
      </c>
      <c r="Y435" s="167">
        <v>115312945</v>
      </c>
      <c r="Z435" s="168">
        <v>45985</v>
      </c>
      <c r="AA435" s="166" t="s">
        <v>3730</v>
      </c>
      <c r="AB435" s="166" t="s">
        <v>3731</v>
      </c>
      <c r="AC435" s="166" t="s">
        <v>3732</v>
      </c>
      <c r="AD435" s="169">
        <v>483</v>
      </c>
      <c r="AE435" s="170">
        <v>7</v>
      </c>
      <c r="AF435" s="169">
        <v>69</v>
      </c>
      <c r="AG435" s="166" t="s">
        <v>3854</v>
      </c>
      <c r="AH435" s="166"/>
      <c r="AI435" s="166"/>
      <c r="AJ435" s="166"/>
      <c r="AK435" s="166"/>
      <c r="AL435" s="166"/>
    </row>
    <row r="436" spans="1:38" x14ac:dyDescent="0.3">
      <c r="A43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6" s="25">
        <f ca="1">SUM((TODAY())-Table2[[#This Row],[PO Date]])</f>
        <v>10</v>
      </c>
      <c r="C436" s="25" t="str">
        <f>Table2[[#This Row],[Trim Trk: ]]</f>
        <v>46691</v>
      </c>
      <c r="D436" s="228" t="str">
        <f>CONCATENATE(Table2[[#This Row],[First Name]]," ",Table2[[#This Row],[Last name]])</f>
        <v>JAMAL SINGLETON JR</v>
      </c>
      <c r="E436" s="229" t="str">
        <f>IFERROR(VLOOKUP(Table2[[#This Row],[Rental under Name: ]], 'TPMS-Auto'!C:G,5,0),"RESEARCH!!")</f>
        <v>JSINGLE</v>
      </c>
      <c r="F436" s="228" t="str">
        <f>IFERROR(VLOOKUP(Table2[[#This Row],[Trim Trk: ]],'TPMS-Auto'!A:C, 3, 0), "Not assigned in TPMS!!")</f>
        <v>JAMAL SINGLETON JR</v>
      </c>
      <c r="G436" s="229" t="str">
        <f>IFERROR(VLOOKUP(Table2[[#This Row],[Trim Trk: ]],'TPMS-Auto'!A:G, 7, 0), "Not assigned in TPMS!!")</f>
        <v>JSINGLE</v>
      </c>
      <c r="H436" s="69" t="str">
        <f>IFERROR(VLOOKUP(Table2[[#This Row],[Trim Trk: ]],'TPMS-Auto'!A:Y, 25, 0), "Not assigned in TPMS!!")</f>
        <v>Not on HR File</v>
      </c>
      <c r="I4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6" s="229" t="str">
        <f>IF(N436=N435, "Yes", "No")</f>
        <v>Yes</v>
      </c>
      <c r="K436" s="229" t="str">
        <f>IFERROR(VLOOKUP(Table2[[#This Row],[Trim Trk: ]], Enterprise!A:AL, 25, 0),"NotonEnterpriseReporting")</f>
        <v>OPEN</v>
      </c>
      <c r="L43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6" s="229" t="str">
        <f>IF(Table2[[#This Row],[Rental Vendor]]="ENTERPRISE RENT-A-CAR INC.", "Enterprise", IF(Table2[[#This Row],[Rental Vendor]]="ENTERPRISE TOLLS/TOLL CHARGES", "Enterprise", "NotEnterprise"))</f>
        <v>Enterprise</v>
      </c>
      <c r="N436" s="228" t="str">
        <f>LEFT(Table2[[#This Row],[Vehicle Number]],5)</f>
        <v>46691</v>
      </c>
      <c r="O436" s="166" t="s">
        <v>209</v>
      </c>
      <c r="P436" s="166" t="s">
        <v>3553</v>
      </c>
      <c r="Q436" s="166" t="s">
        <v>3751</v>
      </c>
      <c r="R436" s="166" t="s">
        <v>3787</v>
      </c>
      <c r="S436" s="166" t="s">
        <v>4940</v>
      </c>
      <c r="T436" s="166" t="s">
        <v>4941</v>
      </c>
      <c r="U436" s="166" t="s">
        <v>3556</v>
      </c>
      <c r="V436" s="166" t="s">
        <v>4942</v>
      </c>
      <c r="W436" s="166" t="s">
        <v>287</v>
      </c>
      <c r="X436" s="167">
        <v>116550992</v>
      </c>
      <c r="Y436" s="167">
        <v>116902293</v>
      </c>
      <c r="Z436" s="168">
        <v>46076</v>
      </c>
      <c r="AA436" s="166" t="s">
        <v>3730</v>
      </c>
      <c r="AB436" s="166" t="s">
        <v>3731</v>
      </c>
      <c r="AC436" s="166" t="s">
        <v>3732</v>
      </c>
      <c r="AD436" s="169">
        <v>1428</v>
      </c>
      <c r="AE436" s="170">
        <v>21</v>
      </c>
      <c r="AF436" s="169">
        <v>68</v>
      </c>
      <c r="AG436" s="166" t="s">
        <v>3854</v>
      </c>
      <c r="AH436" s="166"/>
      <c r="AI436" s="166"/>
      <c r="AJ436" s="166"/>
      <c r="AK436" s="166"/>
      <c r="AL436" s="166"/>
    </row>
    <row r="437" spans="1:38" x14ac:dyDescent="0.3">
      <c r="A4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7" s="25">
        <f ca="1">SUM((TODAY())-Table2[[#This Row],[PO Date]])</f>
        <v>161</v>
      </c>
      <c r="C437" s="25" t="str">
        <f>Table2[[#This Row],[Trim Trk: ]]</f>
        <v>46693</v>
      </c>
      <c r="D437" s="228" t="str">
        <f>CONCATENATE(Table2[[#This Row],[First Name]]," ",Table2[[#This Row],[Last name]])</f>
        <v>JCYPRIA JCYPRIA</v>
      </c>
      <c r="E437" s="229" t="str">
        <f>IFERROR(VLOOKUP(Table2[[#This Row],[Rental under Name: ]], 'TPMS-Auto'!C:G,5,0),"RESEARCH!!")</f>
        <v>RESEARCH!!</v>
      </c>
      <c r="F437" s="228" t="str">
        <f>IFERROR(VLOOKUP(Table2[[#This Row],[Trim Trk: ]],'TPMS-Auto'!A:C, 3, 0), "Not assigned in TPMS!!")</f>
        <v>Not assigned in TPMS!!</v>
      </c>
      <c r="G437" s="229" t="str">
        <f>IFERROR(VLOOKUP(Table2[[#This Row],[Trim Trk: ]],'TPMS-Auto'!A:G, 7, 0), "Not assigned in TPMS!!")</f>
        <v>Not assigned in TPMS!!</v>
      </c>
      <c r="H437" s="69" t="str">
        <f>IFERROR(VLOOKUP(Table2[[#This Row],[Trim Trk: ]],'TPMS-Auto'!A:Y, 25, 0), "Not assigned in TPMS!!")</f>
        <v>Not assigned in TPMS!!</v>
      </c>
      <c r="I4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7" s="229" t="str">
        <f>IF(N437=N436, "Yes", "No")</f>
        <v>No</v>
      </c>
      <c r="K437" s="229" t="str">
        <f>IFERROR(VLOOKUP(Table2[[#This Row],[Trim Trk: ]], Enterprise!A:AL, 25, 0),"NotonEnterpriseReporting")</f>
        <v>NotonEnterpriseReporting</v>
      </c>
      <c r="L43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7" s="229" t="str">
        <f>IF(Table2[[#This Row],[Rental Vendor]]="ENTERPRISE RENT-A-CAR INC.", "Enterprise", IF(Table2[[#This Row],[Rental Vendor]]="ENTERPRISE TOLLS/TOLL CHARGES", "Enterprise", "NotEnterprise"))</f>
        <v>Enterprise</v>
      </c>
      <c r="N437" s="228" t="str">
        <f>LEFT(Table2[[#This Row],[Vehicle Number]],5)</f>
        <v>46693</v>
      </c>
      <c r="O437" s="166" t="s">
        <v>209</v>
      </c>
      <c r="P437" s="166" t="s">
        <v>4943</v>
      </c>
      <c r="Q437" s="166" t="s">
        <v>3751</v>
      </c>
      <c r="R437" s="166" t="s">
        <v>3787</v>
      </c>
      <c r="S437" s="166" t="s">
        <v>4944</v>
      </c>
      <c r="T437" s="166" t="s">
        <v>4944</v>
      </c>
      <c r="U437" s="166"/>
      <c r="V437" s="166" t="s">
        <v>3893</v>
      </c>
      <c r="W437" s="166" t="s">
        <v>287</v>
      </c>
      <c r="X437" s="167">
        <v>112605256</v>
      </c>
      <c r="Y437" s="167">
        <v>114244739</v>
      </c>
      <c r="Z437" s="168">
        <v>45925</v>
      </c>
      <c r="AA437" s="166" t="s">
        <v>3730</v>
      </c>
      <c r="AB437" s="166" t="s">
        <v>3731</v>
      </c>
      <c r="AC437" s="166" t="s">
        <v>3732</v>
      </c>
      <c r="AD437" s="169">
        <v>476</v>
      </c>
      <c r="AE437" s="170">
        <v>7</v>
      </c>
      <c r="AF437" s="169">
        <v>68</v>
      </c>
      <c r="AG437" s="166" t="s">
        <v>3854</v>
      </c>
      <c r="AH437" s="166"/>
      <c r="AI437" s="166"/>
      <c r="AJ437" s="166"/>
      <c r="AK437" s="166"/>
      <c r="AL437" s="166"/>
    </row>
    <row r="438" spans="1:38" x14ac:dyDescent="0.3">
      <c r="A43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8" s="25">
        <f ca="1">SUM((TODAY())-Table2[[#This Row],[PO Date]])</f>
        <v>146</v>
      </c>
      <c r="C438" s="25" t="str">
        <f>Table2[[#This Row],[Trim Trk: ]]</f>
        <v>46705</v>
      </c>
      <c r="D438" s="228" t="str">
        <f>CONCATENATE(Table2[[#This Row],[First Name]]," ",Table2[[#This Row],[Last name]])</f>
        <v>UNKNOWN UNKNOWN</v>
      </c>
      <c r="E438" s="229" t="str">
        <f>IFERROR(VLOOKUP(Table2[[#This Row],[Rental under Name: ]], 'TPMS-Auto'!C:G,5,0),"RESEARCH!!")</f>
        <v>RESEARCH!!</v>
      </c>
      <c r="F438" s="228" t="str">
        <f>IFERROR(VLOOKUP(Table2[[#This Row],[Trim Trk: ]],'TPMS-Auto'!A:C, 3, 0), "Not assigned in TPMS!!")</f>
        <v>Not assigned in TPMS!!</v>
      </c>
      <c r="G438" s="229" t="str">
        <f>IFERROR(VLOOKUP(Table2[[#This Row],[Trim Trk: ]],'TPMS-Auto'!A:G, 7, 0), "Not assigned in TPMS!!")</f>
        <v>Not assigned in TPMS!!</v>
      </c>
      <c r="H438" s="69" t="str">
        <f>IFERROR(VLOOKUP(Table2[[#This Row],[Trim Trk: ]],'TPMS-Auto'!A:Y, 25, 0), "Not assigned in TPMS!!")</f>
        <v>Not assigned in TPMS!!</v>
      </c>
      <c r="I4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8" s="229" t="str">
        <f>IF(N438=N437, "Yes", "No")</f>
        <v>No</v>
      </c>
      <c r="K438" s="229" t="str">
        <f>IFERROR(VLOOKUP(Table2[[#This Row],[Trim Trk: ]], Enterprise!A:AL, 25, 0),"NotonEnterpriseReporting")</f>
        <v>NotonEnterpriseReporting</v>
      </c>
      <c r="L43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8" s="229" t="str">
        <f>IF(Table2[[#This Row],[Rental Vendor]]="ENTERPRISE RENT-A-CAR INC.", "Enterprise", IF(Table2[[#This Row],[Rental Vendor]]="ENTERPRISE TOLLS/TOLL CHARGES", "Enterprise", "NotEnterprise"))</f>
        <v>Enterprise</v>
      </c>
      <c r="N438" s="228" t="str">
        <f>LEFT(Table2[[#This Row],[Vehicle Number]],5)</f>
        <v>46705</v>
      </c>
      <c r="O438" s="166" t="s">
        <v>209</v>
      </c>
      <c r="P438" s="166" t="s">
        <v>4945</v>
      </c>
      <c r="Q438" s="166" t="s">
        <v>3726</v>
      </c>
      <c r="R438" s="166" t="s">
        <v>3780</v>
      </c>
      <c r="S438" s="166" t="s">
        <v>4140</v>
      </c>
      <c r="T438" s="166" t="s">
        <v>4140</v>
      </c>
      <c r="U438" s="166"/>
      <c r="V438" s="166" t="s">
        <v>4946</v>
      </c>
      <c r="W438" s="166" t="s">
        <v>297</v>
      </c>
      <c r="X438" s="167">
        <v>110665107</v>
      </c>
      <c r="Y438" s="167">
        <v>114515461</v>
      </c>
      <c r="Z438" s="168">
        <v>45940</v>
      </c>
      <c r="AA438" s="166" t="s">
        <v>3894</v>
      </c>
      <c r="AB438" s="166" t="s">
        <v>3895</v>
      </c>
      <c r="AC438" s="166" t="s">
        <v>3732</v>
      </c>
      <c r="AD438" s="169">
        <v>1</v>
      </c>
      <c r="AE438" s="170">
        <v>1</v>
      </c>
      <c r="AF438" s="169">
        <v>1</v>
      </c>
      <c r="AG438" s="166" t="s">
        <v>3896</v>
      </c>
      <c r="AH438" s="166"/>
      <c r="AI438" s="166"/>
      <c r="AJ438" s="166"/>
      <c r="AK438" s="166"/>
      <c r="AL438" s="166"/>
    </row>
    <row r="439" spans="1:38" x14ac:dyDescent="0.3">
      <c r="A43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9" s="25">
        <f ca="1">SUM((TODAY())-Table2[[#This Row],[PO Date]])</f>
        <v>146</v>
      </c>
      <c r="C439" s="25" t="str">
        <f>Table2[[#This Row],[Trim Trk: ]]</f>
        <v>46708</v>
      </c>
      <c r="D439" s="228" t="str">
        <f>CONCATENATE(Table2[[#This Row],[First Name]]," ",Table2[[#This Row],[Last name]])</f>
        <v>JAYSHAWN ROWLS</v>
      </c>
      <c r="E439" s="229" t="str">
        <f>IFERROR(VLOOKUP(Table2[[#This Row],[Rental under Name: ]], 'TPMS-Auto'!C:G,5,0),"RESEARCH!!")</f>
        <v>JROWLS</v>
      </c>
      <c r="F439" s="228" t="str">
        <f>IFERROR(VLOOKUP(Table2[[#This Row],[Trim Trk: ]],'TPMS-Auto'!A:C, 3, 0), "Not assigned in TPMS!!")</f>
        <v>Not assigned in TPMS!!</v>
      </c>
      <c r="G439" s="229" t="str">
        <f>IFERROR(VLOOKUP(Table2[[#This Row],[Trim Trk: ]],'TPMS-Auto'!A:G, 7, 0), "Not assigned in TPMS!!")</f>
        <v>Not assigned in TPMS!!</v>
      </c>
      <c r="H439" s="69" t="str">
        <f>IFERROR(VLOOKUP(Table2[[#This Row],[Trim Trk: ]],'TPMS-Auto'!A:Y, 25, 0), "Not assigned in TPMS!!")</f>
        <v>Not assigned in TPMS!!</v>
      </c>
      <c r="I4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9" s="229" t="str">
        <f>IF(N439=N438, "Yes", "No")</f>
        <v>No</v>
      </c>
      <c r="K439" s="229" t="str">
        <f>IFERROR(VLOOKUP(Table2[[#This Row],[Trim Trk: ]], Enterprise!A:AL, 25, 0),"NotonEnterpriseReporting")</f>
        <v>OPEN</v>
      </c>
      <c r="L43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9" s="229" t="str">
        <f>IF(Table2[[#This Row],[Rental Vendor]]="ENTERPRISE RENT-A-CAR INC.", "Enterprise", IF(Table2[[#This Row],[Rental Vendor]]="ENTERPRISE TOLLS/TOLL CHARGES", "Enterprise", "NotEnterprise"))</f>
        <v>Enterprise</v>
      </c>
      <c r="N439" s="228" t="str">
        <f>LEFT(Table2[[#This Row],[Vehicle Number]],5)</f>
        <v>46708</v>
      </c>
      <c r="O439" s="166" t="s">
        <v>209</v>
      </c>
      <c r="P439" s="166" t="s">
        <v>1826</v>
      </c>
      <c r="Q439" s="166" t="s">
        <v>3726</v>
      </c>
      <c r="R439" s="166" t="s">
        <v>4089</v>
      </c>
      <c r="S439" s="166" t="s">
        <v>4947</v>
      </c>
      <c r="T439" s="166" t="s">
        <v>4948</v>
      </c>
      <c r="U439" s="166" t="s">
        <v>1828</v>
      </c>
      <c r="V439" s="166" t="s">
        <v>4949</v>
      </c>
      <c r="W439" s="166" t="s">
        <v>268</v>
      </c>
      <c r="X439" s="167">
        <v>111302124</v>
      </c>
      <c r="Y439" s="167">
        <v>114515412</v>
      </c>
      <c r="Z439" s="168">
        <v>45940</v>
      </c>
      <c r="AA439" s="166" t="s">
        <v>3894</v>
      </c>
      <c r="AB439" s="166" t="s">
        <v>3895</v>
      </c>
      <c r="AC439" s="166" t="s">
        <v>3732</v>
      </c>
      <c r="AD439" s="169">
        <v>1</v>
      </c>
      <c r="AE439" s="170">
        <v>1</v>
      </c>
      <c r="AF439" s="169">
        <v>1</v>
      </c>
      <c r="AG439" s="166" t="s">
        <v>3896</v>
      </c>
      <c r="AH439" s="166"/>
      <c r="AI439" s="166"/>
      <c r="AJ439" s="166"/>
      <c r="AK439" s="166"/>
      <c r="AL439" s="166"/>
    </row>
    <row r="440" spans="1:38" x14ac:dyDescent="0.3">
      <c r="A44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0" s="25">
        <f ca="1">SUM((TODAY())-Table2[[#This Row],[PO Date]])</f>
        <v>24</v>
      </c>
      <c r="C440" s="25" t="str">
        <f>Table2[[#This Row],[Trim Trk: ]]</f>
        <v>46708</v>
      </c>
      <c r="D440" s="228" t="str">
        <f>CONCATENATE(Table2[[#This Row],[First Name]]," ",Table2[[#This Row],[Last name]])</f>
        <v>JAYSHAWN ROWLS</v>
      </c>
      <c r="E440" s="229" t="str">
        <f>IFERROR(VLOOKUP(Table2[[#This Row],[Rental under Name: ]], 'TPMS-Auto'!C:G,5,0),"RESEARCH!!")</f>
        <v>JROWLS</v>
      </c>
      <c r="F440" s="228" t="str">
        <f>IFERROR(VLOOKUP(Table2[[#This Row],[Trim Trk: ]],'TPMS-Auto'!A:C, 3, 0), "Not assigned in TPMS!!")</f>
        <v>Not assigned in TPMS!!</v>
      </c>
      <c r="G440" s="229" t="str">
        <f>IFERROR(VLOOKUP(Table2[[#This Row],[Trim Trk: ]],'TPMS-Auto'!A:G, 7, 0), "Not assigned in TPMS!!")</f>
        <v>Not assigned in TPMS!!</v>
      </c>
      <c r="H440" s="69" t="str">
        <f>IFERROR(VLOOKUP(Table2[[#This Row],[Trim Trk: ]],'TPMS-Auto'!A:Y, 25, 0), "Not assigned in TPMS!!")</f>
        <v>Not assigned in TPMS!!</v>
      </c>
      <c r="I4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0" s="229" t="str">
        <f>IF(N440=N439, "Yes", "No")</f>
        <v>Yes</v>
      </c>
      <c r="K440" s="229" t="str">
        <f>IFERROR(VLOOKUP(Table2[[#This Row],[Trim Trk: ]], Enterprise!A:AL, 25, 0),"NotonEnterpriseReporting")</f>
        <v>OPEN</v>
      </c>
      <c r="L44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0" s="229" t="str">
        <f>IF(Table2[[#This Row],[Rental Vendor]]="ENTERPRISE RENT-A-CAR INC.", "Enterprise", IF(Table2[[#This Row],[Rental Vendor]]="ENTERPRISE TOLLS/TOLL CHARGES", "Enterprise", "NotEnterprise"))</f>
        <v>Enterprise</v>
      </c>
      <c r="N440" s="228" t="str">
        <f>LEFT(Table2[[#This Row],[Vehicle Number]],5)</f>
        <v>46708</v>
      </c>
      <c r="O440" s="166" t="s">
        <v>209</v>
      </c>
      <c r="P440" s="166" t="s">
        <v>1826</v>
      </c>
      <c r="Q440" s="166" t="s">
        <v>3726</v>
      </c>
      <c r="R440" s="166" t="s">
        <v>4089</v>
      </c>
      <c r="S440" s="166" t="s">
        <v>4947</v>
      </c>
      <c r="T440" s="166" t="s">
        <v>4948</v>
      </c>
      <c r="U440" s="166" t="s">
        <v>1828</v>
      </c>
      <c r="V440" s="166" t="s">
        <v>4949</v>
      </c>
      <c r="W440" s="166" t="s">
        <v>268</v>
      </c>
      <c r="X440" s="167">
        <v>116271908</v>
      </c>
      <c r="Y440" s="167">
        <v>116617539</v>
      </c>
      <c r="Z440" s="168">
        <v>46062</v>
      </c>
      <c r="AA440" s="166" t="s">
        <v>3730</v>
      </c>
      <c r="AB440" s="166" t="s">
        <v>3731</v>
      </c>
      <c r="AC440" s="166" t="s">
        <v>3732</v>
      </c>
      <c r="AD440" s="169">
        <v>1820</v>
      </c>
      <c r="AE440" s="170">
        <v>28</v>
      </c>
      <c r="AF440" s="169">
        <v>65</v>
      </c>
      <c r="AG440" s="166" t="s">
        <v>3854</v>
      </c>
      <c r="AH440" s="166"/>
      <c r="AI440" s="166"/>
      <c r="AJ440" s="166"/>
      <c r="AK440" s="166"/>
      <c r="AL440" s="166"/>
    </row>
    <row r="441" spans="1:38" x14ac:dyDescent="0.3">
      <c r="A44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1" s="25">
        <f ca="1">SUM((TODAY())-Table2[[#This Row],[PO Date]])</f>
        <v>24</v>
      </c>
      <c r="C441" s="25" t="str">
        <f>Table2[[#This Row],[Trim Trk: ]]</f>
        <v>46708</v>
      </c>
      <c r="D441" s="228" t="str">
        <f>CONCATENATE(Table2[[#This Row],[First Name]]," ",Table2[[#This Row],[Last name]])</f>
        <v>JAYSHAWN ROWLS</v>
      </c>
      <c r="E441" s="229" t="str">
        <f>IFERROR(VLOOKUP(Table2[[#This Row],[Rental under Name: ]], 'TPMS-Auto'!C:G,5,0),"RESEARCH!!")</f>
        <v>JROWLS</v>
      </c>
      <c r="F441" s="228" t="str">
        <f>IFERROR(VLOOKUP(Table2[[#This Row],[Trim Trk: ]],'TPMS-Auto'!A:C, 3, 0), "Not assigned in TPMS!!")</f>
        <v>Not assigned in TPMS!!</v>
      </c>
      <c r="G441" s="229" t="str">
        <f>IFERROR(VLOOKUP(Table2[[#This Row],[Trim Trk: ]],'TPMS-Auto'!A:G, 7, 0), "Not assigned in TPMS!!")</f>
        <v>Not assigned in TPMS!!</v>
      </c>
      <c r="H441" s="69" t="str">
        <f>IFERROR(VLOOKUP(Table2[[#This Row],[Trim Trk: ]],'TPMS-Auto'!A:Y, 25, 0), "Not assigned in TPMS!!")</f>
        <v>Not assigned in TPMS!!</v>
      </c>
      <c r="I4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1" s="229" t="str">
        <f>IF(N441=N440, "Yes", "No")</f>
        <v>Yes</v>
      </c>
      <c r="K441" s="229" t="str">
        <f>IFERROR(VLOOKUP(Table2[[#This Row],[Trim Trk: ]], Enterprise!A:AL, 25, 0),"NotonEnterpriseReporting")</f>
        <v>OPEN</v>
      </c>
      <c r="L44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1" s="229" t="str">
        <f>IF(Table2[[#This Row],[Rental Vendor]]="ENTERPRISE RENT-A-CAR INC.", "Enterprise", IF(Table2[[#This Row],[Rental Vendor]]="ENTERPRISE TOLLS/TOLL CHARGES", "Enterprise", "NotEnterprise"))</f>
        <v>Enterprise</v>
      </c>
      <c r="N441" s="228" t="str">
        <f>LEFT(Table2[[#This Row],[Vehicle Number]],5)</f>
        <v>46708</v>
      </c>
      <c r="O441" s="166" t="s">
        <v>209</v>
      </c>
      <c r="P441" s="166" t="s">
        <v>1826</v>
      </c>
      <c r="Q441" s="166" t="s">
        <v>3726</v>
      </c>
      <c r="R441" s="166" t="s">
        <v>4089</v>
      </c>
      <c r="S441" s="166" t="s">
        <v>4947</v>
      </c>
      <c r="T441" s="166" t="s">
        <v>4948</v>
      </c>
      <c r="U441" s="166" t="s">
        <v>1828</v>
      </c>
      <c r="V441" s="166" t="s">
        <v>4949</v>
      </c>
      <c r="W441" s="166" t="s">
        <v>268</v>
      </c>
      <c r="X441" s="167">
        <v>116271908</v>
      </c>
      <c r="Y441" s="167">
        <v>116617539</v>
      </c>
      <c r="Z441" s="168">
        <v>46062</v>
      </c>
      <c r="AA441" s="166" t="s">
        <v>3730</v>
      </c>
      <c r="AB441" s="166" t="s">
        <v>4950</v>
      </c>
      <c r="AC441" s="166" t="s">
        <v>3732</v>
      </c>
      <c r="AD441" s="169">
        <v>0</v>
      </c>
      <c r="AE441" s="170">
        <v>1</v>
      </c>
      <c r="AF441" s="169">
        <v>0</v>
      </c>
      <c r="AG441" s="166" t="s">
        <v>3854</v>
      </c>
      <c r="AH441" s="166"/>
      <c r="AI441" s="166"/>
      <c r="AJ441" s="166"/>
      <c r="AK441" s="166"/>
      <c r="AL441" s="166"/>
    </row>
    <row r="442" spans="1:38" x14ac:dyDescent="0.3">
      <c r="A44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2" s="25">
        <f ca="1">SUM((TODAY())-Table2[[#This Row],[PO Date]])</f>
        <v>86</v>
      </c>
      <c r="C442" s="25" t="str">
        <f>Table2[[#This Row],[Trim Trk: ]]</f>
        <v>46710</v>
      </c>
      <c r="D442" s="228" t="str">
        <f>CONCATENATE(Table2[[#This Row],[First Name]]," ",Table2[[#This Row],[Last name]])</f>
        <v>NATHAN BYERS</v>
      </c>
      <c r="E442" s="229" t="str">
        <f>IFERROR(VLOOKUP(Table2[[#This Row],[Rental under Name: ]], 'TPMS-Auto'!C:G,5,0),"RESEARCH!!")</f>
        <v>NBYERS</v>
      </c>
      <c r="F442" s="228" t="str">
        <f>IFERROR(VLOOKUP(Table2[[#This Row],[Trim Trk: ]],'TPMS-Auto'!A:C, 3, 0), "Not assigned in TPMS!!")</f>
        <v>NATHAN BYERS</v>
      </c>
      <c r="G442" s="229" t="str">
        <f>IFERROR(VLOOKUP(Table2[[#This Row],[Trim Trk: ]],'TPMS-Auto'!A:G, 7, 0), "Not assigned in TPMS!!")</f>
        <v>NBYERS</v>
      </c>
      <c r="H442" s="69" t="str">
        <f>IFERROR(VLOOKUP(Table2[[#This Row],[Trim Trk: ]],'TPMS-Auto'!A:Y, 25, 0), "Not assigned in TPMS!!")</f>
        <v>4090 Hodges blvd apt. 912</v>
      </c>
      <c r="I4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2" s="229" t="str">
        <f>IF(N442=N441, "Yes", "No")</f>
        <v>No</v>
      </c>
      <c r="K442" s="229" t="str">
        <f>IFERROR(VLOOKUP(Table2[[#This Row],[Trim Trk: ]], Enterprise!A:AL, 25, 0),"NotonEnterpriseReporting")</f>
        <v>NotonEnterpriseReporting</v>
      </c>
      <c r="L44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2" s="229" t="str">
        <f>IF(Table2[[#This Row],[Rental Vendor]]="ENTERPRISE RENT-A-CAR INC.", "Enterprise", IF(Table2[[#This Row],[Rental Vendor]]="ENTERPRISE TOLLS/TOLL CHARGES", "Enterprise", "NotEnterprise"))</f>
        <v>Enterprise</v>
      </c>
      <c r="N442" s="228" t="str">
        <f>LEFT(Table2[[#This Row],[Vehicle Number]],5)</f>
        <v>46710</v>
      </c>
      <c r="O442" s="166" t="s">
        <v>209</v>
      </c>
      <c r="P442" s="166" t="s">
        <v>4951</v>
      </c>
      <c r="Q442" s="166" t="s">
        <v>3751</v>
      </c>
      <c r="R442" s="166" t="s">
        <v>3780</v>
      </c>
      <c r="S442" s="166" t="s">
        <v>4952</v>
      </c>
      <c r="T442" s="166" t="s">
        <v>4953</v>
      </c>
      <c r="U442" s="166" t="s">
        <v>4954</v>
      </c>
      <c r="V442" s="166" t="s">
        <v>782</v>
      </c>
      <c r="W442" s="166" t="s">
        <v>297</v>
      </c>
      <c r="X442" s="167">
        <v>115200568</v>
      </c>
      <c r="Y442" s="167">
        <v>115532010</v>
      </c>
      <c r="Z442" s="168">
        <v>46000</v>
      </c>
      <c r="AA442" s="166" t="s">
        <v>3730</v>
      </c>
      <c r="AB442" s="166" t="s">
        <v>3731</v>
      </c>
      <c r="AC442" s="166" t="s">
        <v>3732</v>
      </c>
      <c r="AD442" s="169">
        <v>595</v>
      </c>
      <c r="AE442" s="170">
        <v>7</v>
      </c>
      <c r="AF442" s="169">
        <v>85</v>
      </c>
      <c r="AG442" s="166" t="s">
        <v>3854</v>
      </c>
      <c r="AH442" s="166"/>
      <c r="AI442" s="166"/>
      <c r="AJ442" s="166"/>
      <c r="AK442" s="166"/>
      <c r="AL442" s="166"/>
    </row>
    <row r="443" spans="1:38" x14ac:dyDescent="0.3">
      <c r="A44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3" s="25">
        <f ca="1">SUM((TODAY())-Table2[[#This Row],[PO Date]])</f>
        <v>59</v>
      </c>
      <c r="C443" s="25" t="str">
        <f>Table2[[#This Row],[Trim Trk: ]]</f>
        <v>46725</v>
      </c>
      <c r="D443" s="228" t="str">
        <f>CONCATENATE(Table2[[#This Row],[First Name]]," ",Table2[[#This Row],[Last name]])</f>
        <v>STEVEN CENDROWSKI</v>
      </c>
      <c r="E443" s="229" t="str">
        <f>IFERROR(VLOOKUP(Table2[[#This Row],[Rental under Name: ]], 'TPMS-Auto'!C:G,5,0),"RESEARCH!!")</f>
        <v>SCENDRO</v>
      </c>
      <c r="F443" s="228" t="str">
        <f>IFERROR(VLOOKUP(Table2[[#This Row],[Trim Trk: ]],'TPMS-Auto'!A:C, 3, 0), "Not assigned in TPMS!!")</f>
        <v>STEVEN CENDROWSKI</v>
      </c>
      <c r="G443" s="229" t="str">
        <f>IFERROR(VLOOKUP(Table2[[#This Row],[Trim Trk: ]],'TPMS-Auto'!A:G, 7, 0), "Not assigned in TPMS!!")</f>
        <v>SCENDRO</v>
      </c>
      <c r="H443" s="69" t="str">
        <f>IFERROR(VLOOKUP(Table2[[#This Row],[Trim Trk: ]],'TPMS-Auto'!A:Y, 25, 0), "Not assigned in TPMS!!")</f>
        <v>6499 BENSALEM BLVD</v>
      </c>
      <c r="I4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3" s="229" t="str">
        <f>IF(N443=N442, "Yes", "No")</f>
        <v>No</v>
      </c>
      <c r="K443" s="229" t="str">
        <f>IFERROR(VLOOKUP(Table2[[#This Row],[Trim Trk: ]], Enterprise!A:AL, 25, 0),"NotonEnterpriseReporting")</f>
        <v>NotonEnterpriseReporting</v>
      </c>
      <c r="L44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3" s="229" t="str">
        <f>IF(Table2[[#This Row],[Rental Vendor]]="ENTERPRISE RENT-A-CAR INC.", "Enterprise", IF(Table2[[#This Row],[Rental Vendor]]="ENTERPRISE TOLLS/TOLL CHARGES", "Enterprise", "NotEnterprise"))</f>
        <v>Enterprise</v>
      </c>
      <c r="N443" s="228" t="str">
        <f>LEFT(Table2[[#This Row],[Vehicle Number]],5)</f>
        <v>46725</v>
      </c>
      <c r="O443" s="166" t="s">
        <v>209</v>
      </c>
      <c r="P443" s="166" t="s">
        <v>4955</v>
      </c>
      <c r="Q443" s="166" t="s">
        <v>3751</v>
      </c>
      <c r="R443" s="166" t="s">
        <v>4837</v>
      </c>
      <c r="S443" s="166" t="s">
        <v>4601</v>
      </c>
      <c r="T443" s="166" t="s">
        <v>4956</v>
      </c>
      <c r="U443" s="166" t="s">
        <v>4957</v>
      </c>
      <c r="V443" s="166" t="s">
        <v>4841</v>
      </c>
      <c r="W443" s="166" t="s">
        <v>435</v>
      </c>
      <c r="X443" s="167">
        <v>112851275</v>
      </c>
      <c r="Y443" s="167">
        <v>115885484</v>
      </c>
      <c r="Z443" s="168">
        <v>46027</v>
      </c>
      <c r="AA443" s="166" t="s">
        <v>3894</v>
      </c>
      <c r="AB443" s="166" t="s">
        <v>3895</v>
      </c>
      <c r="AC443" s="166" t="s">
        <v>3732</v>
      </c>
      <c r="AD443" s="169">
        <v>1</v>
      </c>
      <c r="AE443" s="170">
        <v>1</v>
      </c>
      <c r="AF443" s="169">
        <v>1</v>
      </c>
      <c r="AG443" s="166" t="s">
        <v>3896</v>
      </c>
      <c r="AH443" s="166"/>
      <c r="AI443" s="166"/>
      <c r="AJ443" s="166"/>
      <c r="AK443" s="166"/>
      <c r="AL443" s="166"/>
    </row>
    <row r="444" spans="1:38" x14ac:dyDescent="0.3">
      <c r="A44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4" s="25">
        <f ca="1">SUM((TODAY())-Table2[[#This Row],[PO Date]])</f>
        <v>51</v>
      </c>
      <c r="C444" s="25" t="str">
        <f>Table2[[#This Row],[Trim Trk: ]]</f>
        <v>46725</v>
      </c>
      <c r="D444" s="228" t="str">
        <f>CONCATENATE(Table2[[#This Row],[First Name]]," ",Table2[[#This Row],[Last name]])</f>
        <v>STEVEN CENDROWSKI</v>
      </c>
      <c r="E444" s="229" t="str">
        <f>IFERROR(VLOOKUP(Table2[[#This Row],[Rental under Name: ]], 'TPMS-Auto'!C:G,5,0),"RESEARCH!!")</f>
        <v>SCENDRO</v>
      </c>
      <c r="F444" s="228" t="str">
        <f>IFERROR(VLOOKUP(Table2[[#This Row],[Trim Trk: ]],'TPMS-Auto'!A:C, 3, 0), "Not assigned in TPMS!!")</f>
        <v>STEVEN CENDROWSKI</v>
      </c>
      <c r="G444" s="229" t="str">
        <f>IFERROR(VLOOKUP(Table2[[#This Row],[Trim Trk: ]],'TPMS-Auto'!A:G, 7, 0), "Not assigned in TPMS!!")</f>
        <v>SCENDRO</v>
      </c>
      <c r="H444" s="69" t="str">
        <f>IFERROR(VLOOKUP(Table2[[#This Row],[Trim Trk: ]],'TPMS-Auto'!A:Y, 25, 0), "Not assigned in TPMS!!")</f>
        <v>6499 BENSALEM BLVD</v>
      </c>
      <c r="I4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4" s="229" t="str">
        <f>IF(N444=N443, "Yes", "No")</f>
        <v>Yes</v>
      </c>
      <c r="K444" s="229" t="str">
        <f>IFERROR(VLOOKUP(Table2[[#This Row],[Trim Trk: ]], Enterprise!A:AL, 25, 0),"NotonEnterpriseReporting")</f>
        <v>NotonEnterpriseReporting</v>
      </c>
      <c r="L44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4" s="229" t="str">
        <f>IF(Table2[[#This Row],[Rental Vendor]]="ENTERPRISE RENT-A-CAR INC.", "Enterprise", IF(Table2[[#This Row],[Rental Vendor]]="ENTERPRISE TOLLS/TOLL CHARGES", "Enterprise", "NotEnterprise"))</f>
        <v>Enterprise</v>
      </c>
      <c r="N444" s="228" t="str">
        <f>LEFT(Table2[[#This Row],[Vehicle Number]],5)</f>
        <v>46725</v>
      </c>
      <c r="O444" s="166" t="s">
        <v>209</v>
      </c>
      <c r="P444" s="166" t="s">
        <v>4955</v>
      </c>
      <c r="Q444" s="166" t="s">
        <v>3751</v>
      </c>
      <c r="R444" s="166" t="s">
        <v>4837</v>
      </c>
      <c r="S444" s="166" t="s">
        <v>4601</v>
      </c>
      <c r="T444" s="166" t="s">
        <v>4956</v>
      </c>
      <c r="U444" s="166" t="s">
        <v>4957</v>
      </c>
      <c r="V444" s="166" t="s">
        <v>4841</v>
      </c>
      <c r="W444" s="166" t="s">
        <v>435</v>
      </c>
      <c r="X444" s="167">
        <v>112851275</v>
      </c>
      <c r="Y444" s="167">
        <v>116025704</v>
      </c>
      <c r="Z444" s="168">
        <v>46035</v>
      </c>
      <c r="AA444" s="166" t="s">
        <v>3894</v>
      </c>
      <c r="AB444" s="166" t="s">
        <v>3895</v>
      </c>
      <c r="AC444" s="166" t="s">
        <v>3732</v>
      </c>
      <c r="AD444" s="169">
        <v>1</v>
      </c>
      <c r="AE444" s="170">
        <v>1</v>
      </c>
      <c r="AF444" s="169">
        <v>1</v>
      </c>
      <c r="AG444" s="166" t="s">
        <v>3896</v>
      </c>
      <c r="AH444" s="166"/>
      <c r="AI444" s="166"/>
      <c r="AJ444" s="166"/>
      <c r="AK444" s="166"/>
      <c r="AL444" s="166"/>
    </row>
    <row r="445" spans="1:38" x14ac:dyDescent="0.3">
      <c r="A44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5" s="25">
        <f ca="1">SUM((TODAY())-Table2[[#This Row],[PO Date]])</f>
        <v>51</v>
      </c>
      <c r="C445" s="25" t="str">
        <f>Table2[[#This Row],[Trim Trk: ]]</f>
        <v>46725</v>
      </c>
      <c r="D445" s="228" t="str">
        <f>CONCATENATE(Table2[[#This Row],[First Name]]," ",Table2[[#This Row],[Last name]])</f>
        <v>STEVEN CENDROWSKI</v>
      </c>
      <c r="E445" s="229" t="str">
        <f>IFERROR(VLOOKUP(Table2[[#This Row],[Rental under Name: ]], 'TPMS-Auto'!C:G,5,0),"RESEARCH!!")</f>
        <v>SCENDRO</v>
      </c>
      <c r="F445" s="228" t="str">
        <f>IFERROR(VLOOKUP(Table2[[#This Row],[Trim Trk: ]],'TPMS-Auto'!A:C, 3, 0), "Not assigned in TPMS!!")</f>
        <v>STEVEN CENDROWSKI</v>
      </c>
      <c r="G445" s="229" t="str">
        <f>IFERROR(VLOOKUP(Table2[[#This Row],[Trim Trk: ]],'TPMS-Auto'!A:G, 7, 0), "Not assigned in TPMS!!")</f>
        <v>SCENDRO</v>
      </c>
      <c r="H445" s="69" t="str">
        <f>IFERROR(VLOOKUP(Table2[[#This Row],[Trim Trk: ]],'TPMS-Auto'!A:Y, 25, 0), "Not assigned in TPMS!!")</f>
        <v>6499 BENSALEM BLVD</v>
      </c>
      <c r="I4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5" s="229" t="str">
        <f>IF(N445=N444, "Yes", "No")</f>
        <v>Yes</v>
      </c>
      <c r="K445" s="229" t="str">
        <f>IFERROR(VLOOKUP(Table2[[#This Row],[Trim Trk: ]], Enterprise!A:AL, 25, 0),"NotonEnterpriseReporting")</f>
        <v>NotonEnterpriseReporting</v>
      </c>
      <c r="L44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5" s="229" t="str">
        <f>IF(Table2[[#This Row],[Rental Vendor]]="ENTERPRISE RENT-A-CAR INC.", "Enterprise", IF(Table2[[#This Row],[Rental Vendor]]="ENTERPRISE TOLLS/TOLL CHARGES", "Enterprise", "NotEnterprise"))</f>
        <v>Enterprise</v>
      </c>
      <c r="N445" s="228" t="str">
        <f>LEFT(Table2[[#This Row],[Vehicle Number]],5)</f>
        <v>46725</v>
      </c>
      <c r="O445" s="166" t="s">
        <v>209</v>
      </c>
      <c r="P445" s="166" t="s">
        <v>4955</v>
      </c>
      <c r="Q445" s="166" t="s">
        <v>3751</v>
      </c>
      <c r="R445" s="166" t="s">
        <v>4837</v>
      </c>
      <c r="S445" s="166" t="s">
        <v>4601</v>
      </c>
      <c r="T445" s="166" t="s">
        <v>4956</v>
      </c>
      <c r="U445" s="166" t="s">
        <v>4957</v>
      </c>
      <c r="V445" s="166" t="s">
        <v>4841</v>
      </c>
      <c r="W445" s="166" t="s">
        <v>435</v>
      </c>
      <c r="X445" s="167">
        <v>112851275</v>
      </c>
      <c r="Y445" s="167">
        <v>116025779</v>
      </c>
      <c r="Z445" s="168">
        <v>46035</v>
      </c>
      <c r="AA445" s="166" t="s">
        <v>3894</v>
      </c>
      <c r="AB445" s="166" t="s">
        <v>3895</v>
      </c>
      <c r="AC445" s="166" t="s">
        <v>3732</v>
      </c>
      <c r="AD445" s="169">
        <v>1</v>
      </c>
      <c r="AE445" s="170">
        <v>1</v>
      </c>
      <c r="AF445" s="169">
        <v>1</v>
      </c>
      <c r="AG445" s="166" t="s">
        <v>3896</v>
      </c>
      <c r="AH445" s="166"/>
      <c r="AI445" s="166"/>
      <c r="AJ445" s="166"/>
      <c r="AK445" s="166"/>
      <c r="AL445" s="166"/>
    </row>
    <row r="446" spans="1:38" x14ac:dyDescent="0.3">
      <c r="A44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6" s="25">
        <f ca="1">SUM((TODAY())-Table2[[#This Row],[PO Date]])</f>
        <v>28</v>
      </c>
      <c r="C446" s="25" t="str">
        <f>Table2[[#This Row],[Trim Trk: ]]</f>
        <v>46727</v>
      </c>
      <c r="D446" s="228" t="str">
        <f>CONCATENATE(Table2[[#This Row],[First Name]]," ",Table2[[#This Row],[Last name]])</f>
        <v>DEAN DOLAH</v>
      </c>
      <c r="E446" s="229" t="str">
        <f>IFERROR(VLOOKUP(Table2[[#This Row],[Rental under Name: ]], 'TPMS-Auto'!C:G,5,0),"RESEARCH!!")</f>
        <v>DDOLAH</v>
      </c>
      <c r="F446" s="228" t="str">
        <f>IFERROR(VLOOKUP(Table2[[#This Row],[Trim Trk: ]],'TPMS-Auto'!A:C, 3, 0), "Not assigned in TPMS!!")</f>
        <v>DEAN DOLAH</v>
      </c>
      <c r="G446" s="229" t="str">
        <f>IFERROR(VLOOKUP(Table2[[#This Row],[Trim Trk: ]],'TPMS-Auto'!A:G, 7, 0), "Not assigned in TPMS!!")</f>
        <v>DDOLAH</v>
      </c>
      <c r="H446" s="69" t="str">
        <f>IFERROR(VLOOKUP(Table2[[#This Row],[Trim Trk: ]],'TPMS-Auto'!A:Y, 25, 0), "Not assigned in TPMS!!")</f>
        <v>Not on HR File</v>
      </c>
      <c r="I4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6" s="229" t="str">
        <f>IF(N446=N445, "Yes", "No")</f>
        <v>No</v>
      </c>
      <c r="K446" s="229" t="str">
        <f>IFERROR(VLOOKUP(Table2[[#This Row],[Trim Trk: ]], Enterprise!A:AL, 25, 0),"NotonEnterpriseReporting")</f>
        <v>NotonEnterpriseReporting</v>
      </c>
      <c r="L44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6" s="229" t="str">
        <f>IF(Table2[[#This Row],[Rental Vendor]]="ENTERPRISE RENT-A-CAR INC.", "Enterprise", IF(Table2[[#This Row],[Rental Vendor]]="ENTERPRISE TOLLS/TOLL CHARGES", "Enterprise", "NotEnterprise"))</f>
        <v>Enterprise</v>
      </c>
      <c r="N446" s="228" t="str">
        <f>LEFT(Table2[[#This Row],[Vehicle Number]],5)</f>
        <v>46727</v>
      </c>
      <c r="O446" s="166" t="s">
        <v>209</v>
      </c>
      <c r="P446" s="166" t="s">
        <v>4958</v>
      </c>
      <c r="Q446" s="166" t="s">
        <v>3726</v>
      </c>
      <c r="R446" s="166" t="s">
        <v>4886</v>
      </c>
      <c r="S446" s="166" t="s">
        <v>4959</v>
      </c>
      <c r="T446" s="166" t="s">
        <v>4960</v>
      </c>
      <c r="U446" s="166" t="s">
        <v>4961</v>
      </c>
      <c r="V446" s="166" t="s">
        <v>1642</v>
      </c>
      <c r="W446" s="166" t="s">
        <v>318</v>
      </c>
      <c r="X446" s="167">
        <v>116229892</v>
      </c>
      <c r="Y446" s="167">
        <v>116575020</v>
      </c>
      <c r="Z446" s="168">
        <v>46058</v>
      </c>
      <c r="AA446" s="166" t="s">
        <v>3730</v>
      </c>
      <c r="AB446" s="166" t="s">
        <v>3731</v>
      </c>
      <c r="AC446" s="166" t="s">
        <v>3732</v>
      </c>
      <c r="AD446" s="169">
        <v>935</v>
      </c>
      <c r="AE446" s="170">
        <v>17</v>
      </c>
      <c r="AF446" s="169">
        <v>55</v>
      </c>
      <c r="AG446" s="166" t="s">
        <v>3854</v>
      </c>
      <c r="AH446" s="166"/>
      <c r="AI446" s="166"/>
      <c r="AJ446" s="166"/>
      <c r="AK446" s="166"/>
      <c r="AL446" s="166"/>
    </row>
    <row r="447" spans="1:38" x14ac:dyDescent="0.3">
      <c r="A44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7" s="25">
        <f ca="1">SUM((TODAY())-Table2[[#This Row],[PO Date]])</f>
        <v>1</v>
      </c>
      <c r="C447" s="25" t="str">
        <f>Table2[[#This Row],[Trim Trk: ]]</f>
        <v>46738</v>
      </c>
      <c r="D447" s="228" t="str">
        <f>CONCATENATE(Table2[[#This Row],[First Name]]," ",Table2[[#This Row],[Last name]])</f>
        <v>ANDREW JENKINS</v>
      </c>
      <c r="E447" s="229" t="str">
        <f>IFERROR(VLOOKUP(Table2[[#This Row],[Rental under Name: ]], 'TPMS-Auto'!C:G,5,0),"RESEARCH!!")</f>
        <v>AJENKI0</v>
      </c>
      <c r="F447" s="228" t="str">
        <f>IFERROR(VLOOKUP(Table2[[#This Row],[Trim Trk: ]],'TPMS-Auto'!A:C, 3, 0), "Not assigned in TPMS!!")</f>
        <v>ANDREW JENKINS</v>
      </c>
      <c r="G447" s="229" t="str">
        <f>IFERROR(VLOOKUP(Table2[[#This Row],[Trim Trk: ]],'TPMS-Auto'!A:G, 7, 0), "Not assigned in TPMS!!")</f>
        <v>AJENKI0</v>
      </c>
      <c r="H447" s="69" t="str">
        <f>IFERROR(VLOOKUP(Table2[[#This Row],[Trim Trk: ]],'TPMS-Auto'!A:Y, 25, 0), "Not assigned in TPMS!!")</f>
        <v>Not on HR File</v>
      </c>
      <c r="I4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7" s="229" t="str">
        <f>IF(N447=N446, "Yes", "No")</f>
        <v>No</v>
      </c>
      <c r="K447" s="229" t="str">
        <f>IFERROR(VLOOKUP(Table2[[#This Row],[Trim Trk: ]], Enterprise!A:AL, 25, 0),"NotonEnterpriseReporting")</f>
        <v>NotonEnterpriseReporting</v>
      </c>
      <c r="L44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7" s="229" t="str">
        <f>IF(Table2[[#This Row],[Rental Vendor]]="ENTERPRISE RENT-A-CAR INC.", "Enterprise", IF(Table2[[#This Row],[Rental Vendor]]="ENTERPRISE TOLLS/TOLL CHARGES", "Enterprise", "NotEnterprise"))</f>
        <v>Enterprise</v>
      </c>
      <c r="N447" s="228" t="str">
        <f>LEFT(Table2[[#This Row],[Vehicle Number]],5)</f>
        <v>46738</v>
      </c>
      <c r="O447" s="166" t="s">
        <v>209</v>
      </c>
      <c r="P447" s="166" t="s">
        <v>14778</v>
      </c>
      <c r="Q447" s="166" t="s">
        <v>3751</v>
      </c>
      <c r="R447" s="166" t="s">
        <v>3859</v>
      </c>
      <c r="S447" s="166" t="s">
        <v>4248</v>
      </c>
      <c r="T447" s="166" t="s">
        <v>14783</v>
      </c>
      <c r="U447" s="166" t="s">
        <v>14782</v>
      </c>
      <c r="V447" s="166" t="s">
        <v>31572</v>
      </c>
      <c r="W447" s="166" t="s">
        <v>328</v>
      </c>
      <c r="X447" s="167">
        <v>116714424</v>
      </c>
      <c r="Y447" s="167">
        <v>117069342</v>
      </c>
      <c r="Z447" s="168">
        <v>46085</v>
      </c>
      <c r="AA447" s="166" t="s">
        <v>3730</v>
      </c>
      <c r="AB447" s="166" t="s">
        <v>3731</v>
      </c>
      <c r="AC447" s="166" t="s">
        <v>3732</v>
      </c>
      <c r="AD447" s="169">
        <v>511</v>
      </c>
      <c r="AE447" s="170">
        <v>7</v>
      </c>
      <c r="AF447" s="169">
        <v>73</v>
      </c>
      <c r="AG447" s="166" t="s">
        <v>3854</v>
      </c>
      <c r="AH447" s="166"/>
      <c r="AI447" s="166"/>
      <c r="AJ447" s="166"/>
      <c r="AK447" s="166"/>
      <c r="AL447" s="166"/>
    </row>
    <row r="448" spans="1:38" x14ac:dyDescent="0.3">
      <c r="A44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8" s="25">
        <f ca="1">SUM((TODAY())-Table2[[#This Row],[PO Date]])</f>
        <v>3</v>
      </c>
      <c r="C448" s="25" t="str">
        <f>Table2[[#This Row],[Trim Trk: ]]</f>
        <v>46741</v>
      </c>
      <c r="D448" s="228" t="str">
        <f>CONCATENATE(Table2[[#This Row],[First Name]]," ",Table2[[#This Row],[Last name]])</f>
        <v>JULES WILLIAMS</v>
      </c>
      <c r="E448" s="229" t="str">
        <f>IFERROR(VLOOKUP(Table2[[#This Row],[Rental under Name: ]], 'TPMS-Auto'!C:G,5,0),"RESEARCH!!")</f>
        <v>JWILLI8</v>
      </c>
      <c r="F448" s="228" t="str">
        <f>IFERROR(VLOOKUP(Table2[[#This Row],[Trim Trk: ]],'TPMS-Auto'!A:C, 3, 0), "Not assigned in TPMS!!")</f>
        <v>JULES WILLIAMS</v>
      </c>
      <c r="G448" s="229" t="str">
        <f>IFERROR(VLOOKUP(Table2[[#This Row],[Trim Trk: ]],'TPMS-Auto'!A:G, 7, 0), "Not assigned in TPMS!!")</f>
        <v>JWILLI8</v>
      </c>
      <c r="H448" s="69" t="str">
        <f>IFERROR(VLOOKUP(Table2[[#This Row],[Trim Trk: ]],'TPMS-Auto'!A:Y, 25, 0), "Not assigned in TPMS!!")</f>
        <v>114 WELSH RD</v>
      </c>
      <c r="I4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8" s="229" t="str">
        <f>IF(N448=N447, "Yes", "No")</f>
        <v>No</v>
      </c>
      <c r="K448" s="229" t="str">
        <f>IFERROR(VLOOKUP(Table2[[#This Row],[Trim Trk: ]], Enterprise!A:AL, 25, 0),"NotonEnterpriseReporting")</f>
        <v>OPEN</v>
      </c>
      <c r="L44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8" s="229" t="str">
        <f>IF(Table2[[#This Row],[Rental Vendor]]="ENTERPRISE RENT-A-CAR INC.", "Enterprise", IF(Table2[[#This Row],[Rental Vendor]]="ENTERPRISE TOLLS/TOLL CHARGES", "Enterprise", "NotEnterprise"))</f>
        <v>Enterprise</v>
      </c>
      <c r="N448" s="228" t="str">
        <f>LEFT(Table2[[#This Row],[Vehicle Number]],5)</f>
        <v>46741</v>
      </c>
      <c r="O448" s="166" t="s">
        <v>209</v>
      </c>
      <c r="P448" s="166" t="s">
        <v>6773</v>
      </c>
      <c r="Q448" s="166" t="s">
        <v>3751</v>
      </c>
      <c r="R448" s="166" t="s">
        <v>4837</v>
      </c>
      <c r="S448" s="166" t="s">
        <v>6778</v>
      </c>
      <c r="T448" s="166" t="s">
        <v>4106</v>
      </c>
      <c r="U448" s="166" t="s">
        <v>6777</v>
      </c>
      <c r="V448" s="166" t="s">
        <v>18252</v>
      </c>
      <c r="W448" s="166" t="s">
        <v>719</v>
      </c>
      <c r="X448" s="167">
        <v>116652474</v>
      </c>
      <c r="Y448" s="167">
        <v>117029121</v>
      </c>
      <c r="Z448" s="168">
        <v>46083</v>
      </c>
      <c r="AA448" s="166" t="s">
        <v>3730</v>
      </c>
      <c r="AB448" s="166" t="s">
        <v>3731</v>
      </c>
      <c r="AC448" s="166" t="s">
        <v>3732</v>
      </c>
      <c r="AD448" s="169">
        <v>450.8</v>
      </c>
      <c r="AE448" s="170">
        <v>7</v>
      </c>
      <c r="AF448" s="169">
        <v>64.400000000000006</v>
      </c>
      <c r="AG448" s="166" t="s">
        <v>3854</v>
      </c>
      <c r="AH448" s="166" t="s">
        <v>3903</v>
      </c>
      <c r="AI448" s="166" t="s">
        <v>31306</v>
      </c>
      <c r="AJ448" s="166" t="s">
        <v>31307</v>
      </c>
      <c r="AK448" s="166" t="s">
        <v>435</v>
      </c>
      <c r="AL448" s="166" t="s">
        <v>31308</v>
      </c>
    </row>
    <row r="449" spans="1:38" x14ac:dyDescent="0.3">
      <c r="A44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9" s="25">
        <f ca="1">SUM((TODAY())-Table2[[#This Row],[PO Date]])</f>
        <v>23</v>
      </c>
      <c r="C449" s="25" t="str">
        <f>Table2[[#This Row],[Trim Trk: ]]</f>
        <v>46777</v>
      </c>
      <c r="D449" s="228" t="str">
        <f>CONCATENATE(Table2[[#This Row],[First Name]]," ",Table2[[#This Row],[Last name]])</f>
        <v>UNKNOWN UNKNOWN</v>
      </c>
      <c r="E449" s="229" t="str">
        <f>IFERROR(VLOOKUP(Table2[[#This Row],[Rental under Name: ]], 'TPMS-Auto'!C:G,5,0),"RESEARCH!!")</f>
        <v>RESEARCH!!</v>
      </c>
      <c r="F449" s="228" t="str">
        <f>IFERROR(VLOOKUP(Table2[[#This Row],[Trim Trk: ]],'TPMS-Auto'!A:C, 3, 0), "Not assigned in TPMS!!")</f>
        <v>Not assigned in TPMS!!</v>
      </c>
      <c r="G449" s="229" t="str">
        <f>IFERROR(VLOOKUP(Table2[[#This Row],[Trim Trk: ]],'TPMS-Auto'!A:G, 7, 0), "Not assigned in TPMS!!")</f>
        <v>Not assigned in TPMS!!</v>
      </c>
      <c r="H449" s="69" t="str">
        <f>IFERROR(VLOOKUP(Table2[[#This Row],[Trim Trk: ]],'TPMS-Auto'!A:Y, 25, 0), "Not assigned in TPMS!!")</f>
        <v>Not assigned in TPMS!!</v>
      </c>
      <c r="I4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9" s="229" t="str">
        <f>IF(N449=N448, "Yes", "No")</f>
        <v>No</v>
      </c>
      <c r="K449" s="229" t="str">
        <f>IFERROR(VLOOKUP(Table2[[#This Row],[Trim Trk: ]], Enterprise!A:AL, 25, 0),"NotonEnterpriseReporting")</f>
        <v>NotonEnterpriseReporting</v>
      </c>
      <c r="L44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9" s="229" t="str">
        <f>IF(Table2[[#This Row],[Rental Vendor]]="ENTERPRISE RENT-A-CAR INC.", "Enterprise", IF(Table2[[#This Row],[Rental Vendor]]="ENTERPRISE TOLLS/TOLL CHARGES", "Enterprise", "NotEnterprise"))</f>
        <v>Enterprise</v>
      </c>
      <c r="N449" s="228" t="str">
        <f>LEFT(Table2[[#This Row],[Vehicle Number]],5)</f>
        <v>46777</v>
      </c>
      <c r="O449" s="166" t="s">
        <v>209</v>
      </c>
      <c r="P449" s="166" t="s">
        <v>3215</v>
      </c>
      <c r="Q449" s="166" t="s">
        <v>3751</v>
      </c>
      <c r="R449" s="166" t="s">
        <v>3735</v>
      </c>
      <c r="S449" s="166" t="s">
        <v>4140</v>
      </c>
      <c r="T449" s="166" t="s">
        <v>4140</v>
      </c>
      <c r="U449" s="166"/>
      <c r="V449" s="166" t="s">
        <v>1268</v>
      </c>
      <c r="W449" s="166" t="s">
        <v>375</v>
      </c>
      <c r="X449" s="167">
        <v>116296546</v>
      </c>
      <c r="Y449" s="167">
        <v>116642519</v>
      </c>
      <c r="Z449" s="168">
        <v>46063</v>
      </c>
      <c r="AA449" s="166" t="s">
        <v>3730</v>
      </c>
      <c r="AB449" s="166" t="s">
        <v>3731</v>
      </c>
      <c r="AC449" s="166" t="s">
        <v>3732</v>
      </c>
      <c r="AD449" s="169">
        <v>450</v>
      </c>
      <c r="AE449" s="170">
        <v>6</v>
      </c>
      <c r="AF449" s="169">
        <v>75</v>
      </c>
      <c r="AG449" s="166" t="s">
        <v>3854</v>
      </c>
      <c r="AH449" s="166" t="s">
        <v>4962</v>
      </c>
      <c r="AI449" s="166" t="s">
        <v>4963</v>
      </c>
      <c r="AJ449" s="166" t="s">
        <v>3216</v>
      </c>
      <c r="AK449" s="166" t="s">
        <v>407</v>
      </c>
      <c r="AL449" s="166" t="s">
        <v>4964</v>
      </c>
    </row>
    <row r="450" spans="1:38" x14ac:dyDescent="0.3">
      <c r="A45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0" s="25">
        <f ca="1">SUM((TODAY())-Table2[[#This Row],[PO Date]])</f>
        <v>65</v>
      </c>
      <c r="C450" s="25" t="str">
        <f>Table2[[#This Row],[Trim Trk: ]]</f>
        <v>46794</v>
      </c>
      <c r="D450" s="228" t="str">
        <f>CONCATENATE(Table2[[#This Row],[First Name]]," ",Table2[[#This Row],[Last name]])</f>
        <v>BOBBY COOMER</v>
      </c>
      <c r="E450" s="229" t="str">
        <f>IFERROR(VLOOKUP(Table2[[#This Row],[Rental under Name: ]], 'TPMS-Auto'!C:G,5,0),"RESEARCH!!")</f>
        <v>BCOOMER</v>
      </c>
      <c r="F450" s="228" t="str">
        <f>IFERROR(VLOOKUP(Table2[[#This Row],[Trim Trk: ]],'TPMS-Auto'!A:C, 3, 0), "Not assigned in TPMS!!")</f>
        <v>BOBBY COOMER</v>
      </c>
      <c r="G450" s="229" t="str">
        <f>IFERROR(VLOOKUP(Table2[[#This Row],[Trim Trk: ]],'TPMS-Auto'!A:G, 7, 0), "Not assigned in TPMS!!")</f>
        <v>BCOOMER</v>
      </c>
      <c r="H450" s="69" t="str">
        <f>IFERROR(VLOOKUP(Table2[[#This Row],[Trim Trk: ]],'TPMS-Auto'!A:Y, 25, 0), "Not assigned in TPMS!!")</f>
        <v>2617 5th Ave East</v>
      </c>
      <c r="I4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50" s="229" t="str">
        <f>IF(N450=N449, "Yes", "No")</f>
        <v>No</v>
      </c>
      <c r="K450" s="229" t="str">
        <f>IFERROR(VLOOKUP(Table2[[#This Row],[Trim Trk: ]], Enterprise!A:AL, 25, 0),"NotonEnterpriseReporting")</f>
        <v>NotonEnterpriseReporting</v>
      </c>
      <c r="L450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450" s="229" t="str">
        <f>IF(Table2[[#This Row],[Rental Vendor]]="ENTERPRISE RENT-A-CAR INC.", "Enterprise", IF(Table2[[#This Row],[Rental Vendor]]="ENTERPRISE TOLLS/TOLL CHARGES", "Enterprise", "NotEnterprise"))</f>
        <v>NotEnterprise</v>
      </c>
      <c r="N450" s="228" t="str">
        <f>LEFT(Table2[[#This Row],[Vehicle Number]],5)</f>
        <v>46794</v>
      </c>
      <c r="O450" s="166" t="s">
        <v>209</v>
      </c>
      <c r="P450" s="166" t="s">
        <v>3756</v>
      </c>
      <c r="Q450" s="166" t="s">
        <v>3751</v>
      </c>
      <c r="R450" s="166" t="s">
        <v>3735</v>
      </c>
      <c r="S450" s="166" t="s">
        <v>3760</v>
      </c>
      <c r="T450" s="166" t="s">
        <v>3761</v>
      </c>
      <c r="U450" s="166" t="s">
        <v>3758</v>
      </c>
      <c r="V450" s="166" t="s">
        <v>3762</v>
      </c>
      <c r="W450" s="166" t="s">
        <v>328</v>
      </c>
      <c r="X450" s="167">
        <v>113380366</v>
      </c>
      <c r="Y450" s="167">
        <v>115828349</v>
      </c>
      <c r="Z450" s="168">
        <v>46021</v>
      </c>
      <c r="AA450" s="166" t="s">
        <v>3763</v>
      </c>
      <c r="AB450" s="166" t="s">
        <v>3764</v>
      </c>
      <c r="AC450" s="166" t="s">
        <v>3732</v>
      </c>
      <c r="AD450" s="169">
        <v>1724</v>
      </c>
      <c r="AE450" s="170">
        <v>2</v>
      </c>
      <c r="AF450" s="169">
        <v>862</v>
      </c>
      <c r="AG450" s="166" t="s">
        <v>3765</v>
      </c>
      <c r="AH450" s="166"/>
      <c r="AI450" s="166"/>
      <c r="AJ450" s="166"/>
      <c r="AK450" s="166"/>
      <c r="AL450" s="166"/>
    </row>
    <row r="451" spans="1:38" x14ac:dyDescent="0.3">
      <c r="A45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1" s="25">
        <f ca="1">SUM((TODAY())-Table2[[#This Row],[PO Date]])</f>
        <v>3</v>
      </c>
      <c r="C451" s="25" t="str">
        <f>Table2[[#This Row],[Trim Trk: ]]</f>
        <v>46794</v>
      </c>
      <c r="D451" s="228" t="str">
        <f>CONCATENATE(Table2[[#This Row],[First Name]]," ",Table2[[#This Row],[Last name]])</f>
        <v>BOBBY COOMER</v>
      </c>
      <c r="E451" s="229" t="str">
        <f>IFERROR(VLOOKUP(Table2[[#This Row],[Rental under Name: ]], 'TPMS-Auto'!C:G,5,0),"RESEARCH!!")</f>
        <v>BCOOMER</v>
      </c>
      <c r="F451" s="228" t="str">
        <f>IFERROR(VLOOKUP(Table2[[#This Row],[Trim Trk: ]],'TPMS-Auto'!A:C, 3, 0), "Not assigned in TPMS!!")</f>
        <v>BOBBY COOMER</v>
      </c>
      <c r="G451" s="229" t="str">
        <f>IFERROR(VLOOKUP(Table2[[#This Row],[Trim Trk: ]],'TPMS-Auto'!A:G, 7, 0), "Not assigned in TPMS!!")</f>
        <v>BCOOMER</v>
      </c>
      <c r="H451" s="69" t="str">
        <f>IFERROR(VLOOKUP(Table2[[#This Row],[Trim Trk: ]],'TPMS-Auto'!A:Y, 25, 0), "Not assigned in TPMS!!")</f>
        <v>2617 5th Ave East</v>
      </c>
      <c r="I4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51" s="229" t="str">
        <f>IF(N451=N450, "Yes", "No")</f>
        <v>Yes</v>
      </c>
      <c r="K451" s="229" t="str">
        <f>IFERROR(VLOOKUP(Table2[[#This Row],[Trim Trk: ]], Enterprise!A:AL, 25, 0),"NotonEnterpriseReporting")</f>
        <v>NotonEnterpriseReporting</v>
      </c>
      <c r="L451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451" s="229" t="str">
        <f>IF(Table2[[#This Row],[Rental Vendor]]="ENTERPRISE RENT-A-CAR INC.", "Enterprise", IF(Table2[[#This Row],[Rental Vendor]]="ENTERPRISE TOLLS/TOLL CHARGES", "Enterprise", "NotEnterprise"))</f>
        <v>NotEnterprise</v>
      </c>
      <c r="N451" s="228" t="str">
        <f>LEFT(Table2[[#This Row],[Vehicle Number]],5)</f>
        <v>46794</v>
      </c>
      <c r="O451" s="166" t="s">
        <v>209</v>
      </c>
      <c r="P451" s="166" t="s">
        <v>3756</v>
      </c>
      <c r="Q451" s="166" t="s">
        <v>3751</v>
      </c>
      <c r="R451" s="166" t="s">
        <v>3735</v>
      </c>
      <c r="S451" s="166" t="s">
        <v>3760</v>
      </c>
      <c r="T451" s="166" t="s">
        <v>3761</v>
      </c>
      <c r="U451" s="166" t="s">
        <v>3758</v>
      </c>
      <c r="V451" s="166" t="s">
        <v>3762</v>
      </c>
      <c r="W451" s="166" t="s">
        <v>328</v>
      </c>
      <c r="X451" s="167">
        <v>113380366</v>
      </c>
      <c r="Y451" s="167">
        <v>117020381</v>
      </c>
      <c r="Z451" s="168">
        <v>46083</v>
      </c>
      <c r="AA451" s="166" t="s">
        <v>3763</v>
      </c>
      <c r="AB451" s="166" t="s">
        <v>3764</v>
      </c>
      <c r="AC451" s="166" t="s">
        <v>3732</v>
      </c>
      <c r="AD451" s="169">
        <v>0</v>
      </c>
      <c r="AE451" s="170">
        <v>0</v>
      </c>
      <c r="AF451" s="169" t="s">
        <v>3976</v>
      </c>
      <c r="AG451" s="166" t="s">
        <v>3733</v>
      </c>
      <c r="AH451" s="166"/>
      <c r="AI451" s="166"/>
      <c r="AJ451" s="166"/>
      <c r="AK451" s="166"/>
      <c r="AL451" s="166"/>
    </row>
    <row r="452" spans="1:38" x14ac:dyDescent="0.3">
      <c r="A45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2" s="25">
        <f ca="1">SUM((TODAY())-Table2[[#This Row],[PO Date]])</f>
        <v>57</v>
      </c>
      <c r="C452" s="25" t="str">
        <f>Table2[[#This Row],[Trim Trk: ]]</f>
        <v>46801</v>
      </c>
      <c r="D452" s="228" t="str">
        <f>CONCATENATE(Table2[[#This Row],[First Name]]," ",Table2[[#This Row],[Last name]])</f>
        <v>JEFFERY YOWE</v>
      </c>
      <c r="E452" s="229" t="str">
        <f>IFERROR(VLOOKUP(Table2[[#This Row],[Rental under Name: ]], 'TPMS-Auto'!C:G,5,0),"RESEARCH!!")</f>
        <v>JYOWE</v>
      </c>
      <c r="F452" s="228" t="str">
        <f>IFERROR(VLOOKUP(Table2[[#This Row],[Trim Trk: ]],'TPMS-Auto'!A:C, 3, 0), "Not assigned in TPMS!!")</f>
        <v>Not assigned in TPMS!!</v>
      </c>
      <c r="G452" s="229" t="str">
        <f>IFERROR(VLOOKUP(Table2[[#This Row],[Trim Trk: ]],'TPMS-Auto'!A:G, 7, 0), "Not assigned in TPMS!!")</f>
        <v>Not assigned in TPMS!!</v>
      </c>
      <c r="H452" s="69" t="str">
        <f>IFERROR(VLOOKUP(Table2[[#This Row],[Trim Trk: ]],'TPMS-Auto'!A:Y, 25, 0), "Not assigned in TPMS!!")</f>
        <v>Not assigned in TPMS!!</v>
      </c>
      <c r="I4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2" s="229" t="str">
        <f>IF(N452=N451, "Yes", "No")</f>
        <v>No</v>
      </c>
      <c r="K452" s="229" t="str">
        <f>IFERROR(VLOOKUP(Table2[[#This Row],[Trim Trk: ]], Enterprise!A:AL, 25, 0),"NotonEnterpriseReporting")</f>
        <v>NotonEnterpriseReporting</v>
      </c>
      <c r="L45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2" s="229" t="str">
        <f>IF(Table2[[#This Row],[Rental Vendor]]="ENTERPRISE RENT-A-CAR INC.", "Enterprise", IF(Table2[[#This Row],[Rental Vendor]]="ENTERPRISE TOLLS/TOLL CHARGES", "Enterprise", "NotEnterprise"))</f>
        <v>Enterprise</v>
      </c>
      <c r="N452" s="228" t="str">
        <f>LEFT(Table2[[#This Row],[Vehicle Number]],5)</f>
        <v>46801</v>
      </c>
      <c r="O452" s="166" t="s">
        <v>209</v>
      </c>
      <c r="P452" s="166" t="s">
        <v>4965</v>
      </c>
      <c r="Q452" s="166" t="s">
        <v>3726</v>
      </c>
      <c r="R452" s="166" t="s">
        <v>3735</v>
      </c>
      <c r="S452" s="166" t="s">
        <v>4242</v>
      </c>
      <c r="T452" s="166" t="s">
        <v>4243</v>
      </c>
      <c r="U452" s="166" t="s">
        <v>4244</v>
      </c>
      <c r="V452" s="166" t="s">
        <v>4245</v>
      </c>
      <c r="W452" s="166" t="s">
        <v>375</v>
      </c>
      <c r="X452" s="167">
        <v>114368163</v>
      </c>
      <c r="Y452" s="167">
        <v>115912390</v>
      </c>
      <c r="Z452" s="168">
        <v>46029</v>
      </c>
      <c r="AA452" s="166" t="s">
        <v>3730</v>
      </c>
      <c r="AB452" s="166" t="s">
        <v>3928</v>
      </c>
      <c r="AC452" s="166" t="s">
        <v>3732</v>
      </c>
      <c r="AD452" s="169">
        <v>1</v>
      </c>
      <c r="AE452" s="170">
        <v>1</v>
      </c>
      <c r="AF452" s="169">
        <v>1</v>
      </c>
      <c r="AG452" s="166" t="s">
        <v>3854</v>
      </c>
      <c r="AH452" s="166"/>
      <c r="AI452" s="166"/>
      <c r="AJ452" s="166"/>
      <c r="AK452" s="166"/>
      <c r="AL452" s="166"/>
    </row>
    <row r="453" spans="1:38" x14ac:dyDescent="0.3">
      <c r="A45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3" s="25">
        <f ca="1">SUM((TODAY())-Table2[[#This Row],[PO Date]])</f>
        <v>80</v>
      </c>
      <c r="C453" s="25" t="str">
        <f>Table2[[#This Row],[Trim Trk: ]]</f>
        <v>46802</v>
      </c>
      <c r="D453" s="228" t="str">
        <f>CONCATENATE(Table2[[#This Row],[First Name]]," ",Table2[[#This Row],[Last name]])</f>
        <v>ANDREW VASQUEZ</v>
      </c>
      <c r="E453" s="229" t="str">
        <f>IFERROR(VLOOKUP(Table2[[#This Row],[Rental under Name: ]], 'TPMS-Auto'!C:G,5,0),"RESEARCH!!")</f>
        <v>AVASQU3</v>
      </c>
      <c r="F453" s="228" t="str">
        <f>IFERROR(VLOOKUP(Table2[[#This Row],[Trim Trk: ]],'TPMS-Auto'!A:C, 3, 0), "Not assigned in TPMS!!")</f>
        <v>ANDREW VASQUEZ</v>
      </c>
      <c r="G453" s="229" t="str">
        <f>IFERROR(VLOOKUP(Table2[[#This Row],[Trim Trk: ]],'TPMS-Auto'!A:G, 7, 0), "Not assigned in TPMS!!")</f>
        <v>AVASQU3</v>
      </c>
      <c r="H453" s="69" t="str">
        <f>IFERROR(VLOOKUP(Table2[[#This Row],[Trim Trk: ]],'TPMS-Auto'!A:Y, 25, 0), "Not assigned in TPMS!!")</f>
        <v>1681 plyler Lake rd</v>
      </c>
      <c r="I4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3" s="229" t="str">
        <f>IF(N453=N452, "Yes", "No")</f>
        <v>No</v>
      </c>
      <c r="K453" s="229" t="str">
        <f>IFERROR(VLOOKUP(Table2[[#This Row],[Trim Trk: ]], Enterprise!A:AL, 25, 0),"NotonEnterpriseReporting")</f>
        <v>NotonEnterpriseReporting</v>
      </c>
      <c r="L45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3" s="229" t="str">
        <f>IF(Table2[[#This Row],[Rental Vendor]]="ENTERPRISE RENT-A-CAR INC.", "Enterprise", IF(Table2[[#This Row],[Rental Vendor]]="ENTERPRISE TOLLS/TOLL CHARGES", "Enterprise", "NotEnterprise"))</f>
        <v>Enterprise</v>
      </c>
      <c r="N453" s="228" t="str">
        <f>LEFT(Table2[[#This Row],[Vehicle Number]],5)</f>
        <v>46802</v>
      </c>
      <c r="O453" s="166" t="s">
        <v>209</v>
      </c>
      <c r="P453" s="166" t="s">
        <v>4966</v>
      </c>
      <c r="Q453" s="166" t="s">
        <v>3726</v>
      </c>
      <c r="R453" s="166" t="s">
        <v>3735</v>
      </c>
      <c r="S453" s="166" t="s">
        <v>4248</v>
      </c>
      <c r="T453" s="166" t="s">
        <v>4967</v>
      </c>
      <c r="U453" s="166" t="s">
        <v>4968</v>
      </c>
      <c r="V453" s="166" t="s">
        <v>415</v>
      </c>
      <c r="W453" s="166" t="s">
        <v>416</v>
      </c>
      <c r="X453" s="167">
        <v>115259784</v>
      </c>
      <c r="Y453" s="167">
        <v>115620479</v>
      </c>
      <c r="Z453" s="168">
        <v>46006</v>
      </c>
      <c r="AA453" s="166" t="s">
        <v>3730</v>
      </c>
      <c r="AB453" s="166" t="s">
        <v>3731</v>
      </c>
      <c r="AC453" s="166" t="s">
        <v>3732</v>
      </c>
      <c r="AD453" s="169">
        <v>350</v>
      </c>
      <c r="AE453" s="170">
        <v>7</v>
      </c>
      <c r="AF453" s="169">
        <v>50</v>
      </c>
      <c r="AG453" s="166" t="s">
        <v>3854</v>
      </c>
      <c r="AH453" s="166" t="s">
        <v>3903</v>
      </c>
      <c r="AI453" s="166" t="s">
        <v>4969</v>
      </c>
      <c r="AJ453" s="166" t="s">
        <v>415</v>
      </c>
      <c r="AK453" s="166" t="s">
        <v>416</v>
      </c>
      <c r="AL453" s="166" t="s">
        <v>4970</v>
      </c>
    </row>
    <row r="454" spans="1:38" x14ac:dyDescent="0.3">
      <c r="A45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4" s="25">
        <f ca="1">SUM((TODAY())-Table2[[#This Row],[PO Date]])</f>
        <v>77</v>
      </c>
      <c r="C454" s="25" t="str">
        <f>Table2[[#This Row],[Trim Trk: ]]</f>
        <v>46815</v>
      </c>
      <c r="D454" s="228" t="str">
        <f>CONCATENATE(Table2[[#This Row],[First Name]]," ",Table2[[#This Row],[Last name]])</f>
        <v>ROBERT BROOME</v>
      </c>
      <c r="E454" s="229" t="str">
        <f>IFERROR(VLOOKUP(Table2[[#This Row],[Rental under Name: ]], 'TPMS-Auto'!C:G,5,0),"RESEARCH!!")</f>
        <v>RBROOME</v>
      </c>
      <c r="F454" s="228" t="str">
        <f>IFERROR(VLOOKUP(Table2[[#This Row],[Trim Trk: ]],'TPMS-Auto'!A:C, 3, 0), "Not assigned in TPMS!!")</f>
        <v>Not assigned in TPMS!!</v>
      </c>
      <c r="G454" s="229" t="str">
        <f>IFERROR(VLOOKUP(Table2[[#This Row],[Trim Trk: ]],'TPMS-Auto'!A:G, 7, 0), "Not assigned in TPMS!!")</f>
        <v>Not assigned in TPMS!!</v>
      </c>
      <c r="H454" s="69" t="str">
        <f>IFERROR(VLOOKUP(Table2[[#This Row],[Trim Trk: ]],'TPMS-Auto'!A:Y, 25, 0), "Not assigned in TPMS!!")</f>
        <v>Not assigned in TPMS!!</v>
      </c>
      <c r="I4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4" s="229" t="str">
        <f>IF(N454=N453, "Yes", "No")</f>
        <v>No</v>
      </c>
      <c r="K454" s="229" t="str">
        <f>IFERROR(VLOOKUP(Table2[[#This Row],[Trim Trk: ]], Enterprise!A:AL, 25, 0),"NotonEnterpriseReporting")</f>
        <v>OPEN</v>
      </c>
      <c r="L45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4" s="229" t="str">
        <f>IF(Table2[[#This Row],[Rental Vendor]]="ENTERPRISE RENT-A-CAR INC.", "Enterprise", IF(Table2[[#This Row],[Rental Vendor]]="ENTERPRISE TOLLS/TOLL CHARGES", "Enterprise", "NotEnterprise"))</f>
        <v>Enterprise</v>
      </c>
      <c r="N454" s="228" t="str">
        <f>LEFT(Table2[[#This Row],[Vehicle Number]],5)</f>
        <v>46815</v>
      </c>
      <c r="O454" s="166" t="s">
        <v>209</v>
      </c>
      <c r="P454" s="166" t="s">
        <v>1262</v>
      </c>
      <c r="Q454" s="166" t="s">
        <v>3726</v>
      </c>
      <c r="R454" s="166" t="s">
        <v>3735</v>
      </c>
      <c r="S454" s="166" t="s">
        <v>4188</v>
      </c>
      <c r="T454" s="166" t="s">
        <v>4973</v>
      </c>
      <c r="U454" s="166" t="s">
        <v>1264</v>
      </c>
      <c r="V454" s="166" t="s">
        <v>1268</v>
      </c>
      <c r="W454" s="166" t="s">
        <v>375</v>
      </c>
      <c r="X454" s="167">
        <v>115370638</v>
      </c>
      <c r="Y454" s="167">
        <v>115704624</v>
      </c>
      <c r="Z454" s="168">
        <v>46009</v>
      </c>
      <c r="AA454" s="166" t="s">
        <v>3730</v>
      </c>
      <c r="AB454" s="166" t="s">
        <v>3731</v>
      </c>
      <c r="AC454" s="166" t="s">
        <v>3732</v>
      </c>
      <c r="AD454" s="169">
        <v>1512</v>
      </c>
      <c r="AE454" s="170">
        <v>21</v>
      </c>
      <c r="AF454" s="169">
        <v>72</v>
      </c>
      <c r="AG454" s="166" t="s">
        <v>3854</v>
      </c>
      <c r="AH454" s="166"/>
      <c r="AI454" s="166"/>
      <c r="AJ454" s="166"/>
      <c r="AK454" s="166"/>
      <c r="AL454" s="166"/>
    </row>
    <row r="455" spans="1:38" x14ac:dyDescent="0.3">
      <c r="A45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5" s="25">
        <f ca="1">SUM((TODAY())-Table2[[#This Row],[PO Date]])</f>
        <v>45</v>
      </c>
      <c r="C455" s="25" t="str">
        <f>Table2[[#This Row],[Trim Trk: ]]</f>
        <v>46821</v>
      </c>
      <c r="D455" s="228" t="str">
        <f>CONCATENATE(Table2[[#This Row],[First Name]]," ",Table2[[#This Row],[Last name]])</f>
        <v>NICO GROVES</v>
      </c>
      <c r="E455" s="229" t="str">
        <f>IFERROR(VLOOKUP(Table2[[#This Row],[Rental under Name: ]], 'TPMS-Auto'!C:G,5,0),"RESEARCH!!")</f>
        <v>NGROVES</v>
      </c>
      <c r="F455" s="228" t="str">
        <f>IFERROR(VLOOKUP(Table2[[#This Row],[Trim Trk: ]],'TPMS-Auto'!A:C, 3, 0), "Not assigned in TPMS!!")</f>
        <v>NICO GROVES</v>
      </c>
      <c r="G455" s="229" t="str">
        <f>IFERROR(VLOOKUP(Table2[[#This Row],[Trim Trk: ]],'TPMS-Auto'!A:G, 7, 0), "Not assigned in TPMS!!")</f>
        <v>NGROVES</v>
      </c>
      <c r="H455" s="69" t="str">
        <f>IFERROR(VLOOKUP(Table2[[#This Row],[Trim Trk: ]],'TPMS-Auto'!A:Y, 25, 0), "Not assigned in TPMS!!")</f>
        <v>10 ARDMORE DRIVE</v>
      </c>
      <c r="I4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55" s="229" t="str">
        <f>IF(N455=N454, "Yes", "No")</f>
        <v>No</v>
      </c>
      <c r="K455" s="229" t="str">
        <f>IFERROR(VLOOKUP(Table2[[#This Row],[Trim Trk: ]], Enterprise!A:AL, 25, 0),"NotonEnterpriseReporting")</f>
        <v>NotonEnterpriseReporting</v>
      </c>
      <c r="L455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455" s="229" t="str">
        <f>IF(Table2[[#This Row],[Rental Vendor]]="ENTERPRISE RENT-A-CAR INC.", "Enterprise", IF(Table2[[#This Row],[Rental Vendor]]="ENTERPRISE TOLLS/TOLL CHARGES", "Enterprise", "NotEnterprise"))</f>
        <v>NotEnterprise</v>
      </c>
      <c r="N455" s="228" t="str">
        <f>LEFT(Table2[[#This Row],[Vehicle Number]],5)</f>
        <v>46821</v>
      </c>
      <c r="O455" s="166" t="s">
        <v>209</v>
      </c>
      <c r="P455" s="166" t="s">
        <v>3740</v>
      </c>
      <c r="Q455" s="166" t="s">
        <v>3726</v>
      </c>
      <c r="R455" s="166" t="s">
        <v>3735</v>
      </c>
      <c r="S455" s="166" t="s">
        <v>3744</v>
      </c>
      <c r="T455" s="166" t="s">
        <v>3745</v>
      </c>
      <c r="U455" s="166" t="s">
        <v>3742</v>
      </c>
      <c r="V455" s="166" t="s">
        <v>3746</v>
      </c>
      <c r="W455" s="166" t="s">
        <v>375</v>
      </c>
      <c r="X455" s="167">
        <v>115772768</v>
      </c>
      <c r="Y455" s="167">
        <v>116113697</v>
      </c>
      <c r="Z455" s="168">
        <v>46041</v>
      </c>
      <c r="AA455" s="166" t="s">
        <v>3730</v>
      </c>
      <c r="AB455" s="166" t="s">
        <v>3731</v>
      </c>
      <c r="AC455" s="166" t="s">
        <v>3732</v>
      </c>
      <c r="AD455" s="169">
        <v>3080</v>
      </c>
      <c r="AE455" s="170">
        <v>44</v>
      </c>
      <c r="AF455" s="169">
        <v>70</v>
      </c>
      <c r="AG455" s="166" t="s">
        <v>3733</v>
      </c>
      <c r="AH455" s="166"/>
      <c r="AI455" s="166"/>
      <c r="AJ455" s="166"/>
      <c r="AK455" s="166"/>
      <c r="AL455" s="166"/>
    </row>
    <row r="456" spans="1:38" x14ac:dyDescent="0.3">
      <c r="A4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6" s="25">
        <f ca="1">SUM((TODAY())-Table2[[#This Row],[PO Date]])</f>
        <v>147</v>
      </c>
      <c r="C456" s="25" t="str">
        <f>Table2[[#This Row],[Trim Trk: ]]</f>
        <v>46835</v>
      </c>
      <c r="D456" s="228" t="str">
        <f>CONCATENATE(Table2[[#This Row],[First Name]]," ",Table2[[#This Row],[Last name]])</f>
        <v>JONATHAN HARTLEY</v>
      </c>
      <c r="E456" s="229" t="str">
        <f>IFERROR(VLOOKUP(Table2[[#This Row],[Rental under Name: ]], 'TPMS-Auto'!C:G,5,0),"RESEARCH!!")</f>
        <v>JHARTLE</v>
      </c>
      <c r="F456" s="228" t="str">
        <f>IFERROR(VLOOKUP(Table2[[#This Row],[Trim Trk: ]],'TPMS-Auto'!A:C, 3, 0), "Not assigned in TPMS!!")</f>
        <v>JONATHAN HARTLEY</v>
      </c>
      <c r="G456" s="229" t="str">
        <f>IFERROR(VLOOKUP(Table2[[#This Row],[Trim Trk: ]],'TPMS-Auto'!A:G, 7, 0), "Not assigned in TPMS!!")</f>
        <v>JHARTLE</v>
      </c>
      <c r="H456" s="69" t="str">
        <f>IFERROR(VLOOKUP(Table2[[#This Row],[Trim Trk: ]],'TPMS-Auto'!A:Y, 25, 0), "Not assigned in TPMS!!")</f>
        <v>2416 WEST LENOIR DRIVE</v>
      </c>
      <c r="I4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6" s="229" t="str">
        <f>IF(N456=N455, "Yes", "No")</f>
        <v>No</v>
      </c>
      <c r="K456" s="229" t="str">
        <f>IFERROR(VLOOKUP(Table2[[#This Row],[Trim Trk: ]], Enterprise!A:AL, 25, 0),"NotonEnterpriseReporting")</f>
        <v>OPEN</v>
      </c>
      <c r="L45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6" s="229" t="str">
        <f>IF(Table2[[#This Row],[Rental Vendor]]="ENTERPRISE RENT-A-CAR INC.", "Enterprise", IF(Table2[[#This Row],[Rental Vendor]]="ENTERPRISE TOLLS/TOLL CHARGES", "Enterprise", "NotEnterprise"))</f>
        <v>Enterprise</v>
      </c>
      <c r="N456" s="228" t="str">
        <f>LEFT(Table2[[#This Row],[Vehicle Number]],5)</f>
        <v>46835</v>
      </c>
      <c r="O456" s="166" t="s">
        <v>209</v>
      </c>
      <c r="P456" s="166" t="s">
        <v>2866</v>
      </c>
      <c r="Q456" s="166" t="s">
        <v>3726</v>
      </c>
      <c r="R456" s="166" t="s">
        <v>3735</v>
      </c>
      <c r="S456" s="166" t="s">
        <v>4054</v>
      </c>
      <c r="T456" s="166" t="s">
        <v>4974</v>
      </c>
      <c r="U456" s="166" t="s">
        <v>2868</v>
      </c>
      <c r="V456" s="166" t="s">
        <v>4975</v>
      </c>
      <c r="W456" s="166" t="s">
        <v>416</v>
      </c>
      <c r="X456" s="167">
        <v>113380672</v>
      </c>
      <c r="Y456" s="167">
        <v>114498958</v>
      </c>
      <c r="Z456" s="168">
        <v>45939</v>
      </c>
      <c r="AA456" s="166" t="s">
        <v>3730</v>
      </c>
      <c r="AB456" s="166" t="s">
        <v>3731</v>
      </c>
      <c r="AC456" s="166" t="s">
        <v>3732</v>
      </c>
      <c r="AD456" s="169">
        <v>476</v>
      </c>
      <c r="AE456" s="170">
        <v>7</v>
      </c>
      <c r="AF456" s="169">
        <v>68</v>
      </c>
      <c r="AG456" s="166" t="s">
        <v>3854</v>
      </c>
      <c r="AH456" s="166" t="s">
        <v>4976</v>
      </c>
      <c r="AI456" s="166" t="s">
        <v>4977</v>
      </c>
      <c r="AJ456" s="166" t="s">
        <v>4978</v>
      </c>
      <c r="AK456" s="166" t="s">
        <v>416</v>
      </c>
      <c r="AL456" s="166" t="s">
        <v>4979</v>
      </c>
    </row>
    <row r="457" spans="1:38" x14ac:dyDescent="0.3">
      <c r="A45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7" s="25">
        <f ca="1">SUM((TODAY())-Table2[[#This Row],[PO Date]])</f>
        <v>1</v>
      </c>
      <c r="C457" s="25" t="str">
        <f>Table2[[#This Row],[Trim Trk: ]]</f>
        <v>46836</v>
      </c>
      <c r="D457" s="228" t="str">
        <f>CONCATENATE(Table2[[#This Row],[First Name]]," ",Table2[[#This Row],[Last name]])</f>
        <v>CHRISTOPHER POPP</v>
      </c>
      <c r="E457" s="229" t="str">
        <f>IFERROR(VLOOKUP(Table2[[#This Row],[Rental under Name: ]], 'TPMS-Auto'!C:G,5,0),"RESEARCH!!")</f>
        <v>CPOPP1</v>
      </c>
      <c r="F457" s="228" t="str">
        <f>IFERROR(VLOOKUP(Table2[[#This Row],[Trim Trk: ]],'TPMS-Auto'!A:C, 3, 0), "Not assigned in TPMS!!")</f>
        <v>Not assigned in TPMS!!</v>
      </c>
      <c r="G457" s="229" t="str">
        <f>IFERROR(VLOOKUP(Table2[[#This Row],[Trim Trk: ]],'TPMS-Auto'!A:G, 7, 0), "Not assigned in TPMS!!")</f>
        <v>Not assigned in TPMS!!</v>
      </c>
      <c r="H457" s="69" t="str">
        <f>IFERROR(VLOOKUP(Table2[[#This Row],[Trim Trk: ]],'TPMS-Auto'!A:Y, 25, 0), "Not assigned in TPMS!!")</f>
        <v>Not assigned in TPMS!!</v>
      </c>
      <c r="I4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7" s="229" t="str">
        <f>IF(N457=N456, "Yes", "No")</f>
        <v>No</v>
      </c>
      <c r="K457" s="229" t="str">
        <f>IFERROR(VLOOKUP(Table2[[#This Row],[Trim Trk: ]], Enterprise!A:AL, 25, 0),"NotonEnterpriseReporting")</f>
        <v>OPEN</v>
      </c>
      <c r="L45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7" s="229" t="str">
        <f>IF(Table2[[#This Row],[Rental Vendor]]="ENTERPRISE RENT-A-CAR INC.", "Enterprise", IF(Table2[[#This Row],[Rental Vendor]]="ENTERPRISE TOLLS/TOLL CHARGES", "Enterprise", "NotEnterprise"))</f>
        <v>Enterprise</v>
      </c>
      <c r="N457" s="228" t="str">
        <f>LEFT(Table2[[#This Row],[Vehicle Number]],5)</f>
        <v>46836</v>
      </c>
      <c r="O457" s="166" t="s">
        <v>209</v>
      </c>
      <c r="P457" s="166" t="s">
        <v>31573</v>
      </c>
      <c r="Q457" s="166" t="s">
        <v>3726</v>
      </c>
      <c r="R457" s="166" t="s">
        <v>3735</v>
      </c>
      <c r="S457" s="166" t="s">
        <v>4070</v>
      </c>
      <c r="T457" s="166" t="s">
        <v>12046</v>
      </c>
      <c r="U457" s="166" t="s">
        <v>7694</v>
      </c>
      <c r="V457" s="166" t="s">
        <v>21455</v>
      </c>
      <c r="W457" s="166" t="s">
        <v>260</v>
      </c>
      <c r="X457" s="167">
        <v>116713673</v>
      </c>
      <c r="Y457" s="167">
        <v>117067388</v>
      </c>
      <c r="Z457" s="168">
        <v>46085</v>
      </c>
      <c r="AA457" s="166" t="s">
        <v>3730</v>
      </c>
      <c r="AB457" s="166" t="s">
        <v>3731</v>
      </c>
      <c r="AC457" s="166" t="s">
        <v>3732</v>
      </c>
      <c r="AD457" s="169">
        <v>360</v>
      </c>
      <c r="AE457" s="170">
        <v>5</v>
      </c>
      <c r="AF457" s="169">
        <v>72</v>
      </c>
      <c r="AG457" s="166" t="s">
        <v>3854</v>
      </c>
      <c r="AH457" s="166"/>
      <c r="AI457" s="166"/>
      <c r="AJ457" s="166"/>
      <c r="AK457" s="166"/>
      <c r="AL457" s="166"/>
    </row>
    <row r="458" spans="1:38" x14ac:dyDescent="0.3">
      <c r="A45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8" s="25">
        <f ca="1">SUM((TODAY())-Table2[[#This Row],[PO Date]])</f>
        <v>28</v>
      </c>
      <c r="C458" s="25" t="str">
        <f>Table2[[#This Row],[Trim Trk: ]]</f>
        <v>46863</v>
      </c>
      <c r="D458" s="228" t="str">
        <f>CONCATENATE(Table2[[#This Row],[First Name]]," ",Table2[[#This Row],[Last name]])</f>
        <v>ANTHONY ARNOLD</v>
      </c>
      <c r="E458" s="229" t="str">
        <f>IFERROR(VLOOKUP(Table2[[#This Row],[Rental under Name: ]], 'TPMS-Auto'!C:G,5,0),"RESEARCH!!")</f>
        <v>AARNOLD</v>
      </c>
      <c r="F458" s="228" t="str">
        <f>IFERROR(VLOOKUP(Table2[[#This Row],[Trim Trk: ]],'TPMS-Auto'!A:C, 3, 0), "Not assigned in TPMS!!")</f>
        <v>ANTHONY ARNOLD</v>
      </c>
      <c r="G458" s="229" t="str">
        <f>IFERROR(VLOOKUP(Table2[[#This Row],[Trim Trk: ]],'TPMS-Auto'!A:G, 7, 0), "Not assigned in TPMS!!")</f>
        <v>AARNOLD</v>
      </c>
      <c r="H458" s="69" t="str">
        <f>IFERROR(VLOOKUP(Table2[[#This Row],[Trim Trk: ]],'TPMS-Auto'!A:Y, 25, 0), "Not assigned in TPMS!!")</f>
        <v>7326 KENSINGTON DR. W</v>
      </c>
      <c r="I4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8" s="229" t="str">
        <f>IF(N458=N457, "Yes", "No")</f>
        <v>No</v>
      </c>
      <c r="K458" s="229" t="str">
        <f>IFERROR(VLOOKUP(Table2[[#This Row],[Trim Trk: ]], Enterprise!A:AL, 25, 0),"NotonEnterpriseReporting")</f>
        <v>OPEN</v>
      </c>
      <c r="L45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8" s="229" t="str">
        <f>IF(Table2[[#This Row],[Rental Vendor]]="ENTERPRISE RENT-A-CAR INC.", "Enterprise", IF(Table2[[#This Row],[Rental Vendor]]="ENTERPRISE TOLLS/TOLL CHARGES", "Enterprise", "NotEnterprise"))</f>
        <v>Enterprise</v>
      </c>
      <c r="N458" s="228" t="str">
        <f>LEFT(Table2[[#This Row],[Vehicle Number]],5)</f>
        <v>46863</v>
      </c>
      <c r="O458" s="166" t="s">
        <v>209</v>
      </c>
      <c r="P458" s="166" t="s">
        <v>2018</v>
      </c>
      <c r="Q458" s="166" t="s">
        <v>3726</v>
      </c>
      <c r="R458" s="166" t="s">
        <v>3801</v>
      </c>
      <c r="S458" s="166" t="s">
        <v>3920</v>
      </c>
      <c r="T458" s="166" t="s">
        <v>4981</v>
      </c>
      <c r="U458" s="166" t="s">
        <v>2020</v>
      </c>
      <c r="V458" s="166" t="s">
        <v>1924</v>
      </c>
      <c r="W458" s="166" t="s">
        <v>773</v>
      </c>
      <c r="X458" s="167">
        <v>116223013</v>
      </c>
      <c r="Y458" s="167">
        <v>116568007</v>
      </c>
      <c r="Z458" s="168">
        <v>46058</v>
      </c>
      <c r="AA458" s="166" t="s">
        <v>3730</v>
      </c>
      <c r="AB458" s="166" t="s">
        <v>3731</v>
      </c>
      <c r="AC458" s="166" t="s">
        <v>3732</v>
      </c>
      <c r="AD458" s="169">
        <v>504</v>
      </c>
      <c r="AE458" s="170">
        <v>7</v>
      </c>
      <c r="AF458" s="169">
        <v>72</v>
      </c>
      <c r="AG458" s="166" t="s">
        <v>3854</v>
      </c>
      <c r="AH458" s="166"/>
      <c r="AI458" s="166"/>
      <c r="AJ458" s="166"/>
      <c r="AK458" s="166"/>
      <c r="AL458" s="166"/>
    </row>
    <row r="459" spans="1:38" x14ac:dyDescent="0.3">
      <c r="A45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9" s="25">
        <f ca="1">SUM((TODAY())-Table2[[#This Row],[PO Date]])</f>
        <v>142</v>
      </c>
      <c r="C459" s="25" t="str">
        <f>Table2[[#This Row],[Trim Trk: ]]</f>
        <v>46866</v>
      </c>
      <c r="D459" s="228" t="str">
        <f>CONCATENATE(Table2[[#This Row],[First Name]]," ",Table2[[#This Row],[Last name]])</f>
        <v>STEVEN HARRINGTON</v>
      </c>
      <c r="E459" s="229" t="str">
        <f>IFERROR(VLOOKUP(Table2[[#This Row],[Rental under Name: ]], 'TPMS-Auto'!C:G,5,0),"RESEARCH!!")</f>
        <v>SHARRI0</v>
      </c>
      <c r="F459" s="228" t="str">
        <f>IFERROR(VLOOKUP(Table2[[#This Row],[Trim Trk: ]],'TPMS-Auto'!A:C, 3, 0), "Not assigned in TPMS!!")</f>
        <v>STEVEN HARRINGTON</v>
      </c>
      <c r="G459" s="229" t="str">
        <f>IFERROR(VLOOKUP(Table2[[#This Row],[Trim Trk: ]],'TPMS-Auto'!A:G, 7, 0), "Not assigned in TPMS!!")</f>
        <v>SHARRI0</v>
      </c>
      <c r="H459" s="69" t="str">
        <f>IFERROR(VLOOKUP(Table2[[#This Row],[Trim Trk: ]],'TPMS-Auto'!A:Y, 25, 0), "Not assigned in TPMS!!")</f>
        <v>2131 N 13 1/2 ST</v>
      </c>
      <c r="I4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9" s="229" t="str">
        <f>IF(N459=N458, "Yes", "No")</f>
        <v>No</v>
      </c>
      <c r="K459" s="229" t="str">
        <f>IFERROR(VLOOKUP(Table2[[#This Row],[Trim Trk: ]], Enterprise!A:AL, 25, 0),"NotonEnterpriseReporting")</f>
        <v>NotonEnterpriseReporting</v>
      </c>
      <c r="L45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9" s="229" t="str">
        <f>IF(Table2[[#This Row],[Rental Vendor]]="ENTERPRISE RENT-A-CAR INC.", "Enterprise", IF(Table2[[#This Row],[Rental Vendor]]="ENTERPRISE TOLLS/TOLL CHARGES", "Enterprise", "NotEnterprise"))</f>
        <v>Enterprise</v>
      </c>
      <c r="N459" s="228" t="str">
        <f>LEFT(Table2[[#This Row],[Vehicle Number]],5)</f>
        <v>46866</v>
      </c>
      <c r="O459" s="166" t="s">
        <v>209</v>
      </c>
      <c r="P459" s="166" t="s">
        <v>4982</v>
      </c>
      <c r="Q459" s="166" t="s">
        <v>3726</v>
      </c>
      <c r="R459" s="166" t="s">
        <v>3801</v>
      </c>
      <c r="S459" s="166" t="s">
        <v>4601</v>
      </c>
      <c r="T459" s="166" t="s">
        <v>4983</v>
      </c>
      <c r="U459" s="166" t="s">
        <v>4984</v>
      </c>
      <c r="V459" s="166" t="s">
        <v>4985</v>
      </c>
      <c r="W459" s="166" t="s">
        <v>773</v>
      </c>
      <c r="X459" s="167">
        <v>114242032</v>
      </c>
      <c r="Y459" s="167">
        <v>114557232</v>
      </c>
      <c r="Z459" s="168">
        <v>45944</v>
      </c>
      <c r="AA459" s="166" t="s">
        <v>3730</v>
      </c>
      <c r="AB459" s="166" t="s">
        <v>3731</v>
      </c>
      <c r="AC459" s="166" t="s">
        <v>3732</v>
      </c>
      <c r="AD459" s="169">
        <v>630</v>
      </c>
      <c r="AE459" s="170">
        <v>7</v>
      </c>
      <c r="AF459" s="169">
        <v>90</v>
      </c>
      <c r="AG459" s="166" t="s">
        <v>3854</v>
      </c>
      <c r="AH459" s="166"/>
      <c r="AI459" s="166"/>
      <c r="AJ459" s="166"/>
      <c r="AK459" s="166"/>
      <c r="AL459" s="166"/>
    </row>
    <row r="460" spans="1:38" x14ac:dyDescent="0.3">
      <c r="A46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0" s="25">
        <f ca="1">SUM((TODAY())-Table2[[#This Row],[PO Date]])</f>
        <v>27</v>
      </c>
      <c r="C460" s="25" t="str">
        <f>Table2[[#This Row],[Trim Trk: ]]</f>
        <v>46866</v>
      </c>
      <c r="D460" s="228" t="str">
        <f>CONCATENATE(Table2[[#This Row],[First Name]]," ",Table2[[#This Row],[Last name]])</f>
        <v>STEVEN HARRINGTON</v>
      </c>
      <c r="E460" s="229" t="str">
        <f>IFERROR(VLOOKUP(Table2[[#This Row],[Rental under Name: ]], 'TPMS-Auto'!C:G,5,0),"RESEARCH!!")</f>
        <v>SHARRI0</v>
      </c>
      <c r="F460" s="228" t="str">
        <f>IFERROR(VLOOKUP(Table2[[#This Row],[Trim Trk: ]],'TPMS-Auto'!A:C, 3, 0), "Not assigned in TPMS!!")</f>
        <v>STEVEN HARRINGTON</v>
      </c>
      <c r="G460" s="229" t="str">
        <f>IFERROR(VLOOKUP(Table2[[#This Row],[Trim Trk: ]],'TPMS-Auto'!A:G, 7, 0), "Not assigned in TPMS!!")</f>
        <v>SHARRI0</v>
      </c>
      <c r="H460" s="69" t="str">
        <f>IFERROR(VLOOKUP(Table2[[#This Row],[Trim Trk: ]],'TPMS-Auto'!A:Y, 25, 0), "Not assigned in TPMS!!")</f>
        <v>2131 N 13 1/2 ST</v>
      </c>
      <c r="I4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0" s="229" t="str">
        <f>IF(N460=N459, "Yes", "No")</f>
        <v>Yes</v>
      </c>
      <c r="K460" s="229" t="str">
        <f>IFERROR(VLOOKUP(Table2[[#This Row],[Trim Trk: ]], Enterprise!A:AL, 25, 0),"NotonEnterpriseReporting")</f>
        <v>NotonEnterpriseReporting</v>
      </c>
      <c r="L46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0" s="229" t="str">
        <f>IF(Table2[[#This Row],[Rental Vendor]]="ENTERPRISE RENT-A-CAR INC.", "Enterprise", IF(Table2[[#This Row],[Rental Vendor]]="ENTERPRISE TOLLS/TOLL CHARGES", "Enterprise", "NotEnterprise"))</f>
        <v>Enterprise</v>
      </c>
      <c r="N460" s="228" t="str">
        <f>LEFT(Table2[[#This Row],[Vehicle Number]],5)</f>
        <v>46866</v>
      </c>
      <c r="O460" s="166" t="s">
        <v>209</v>
      </c>
      <c r="P460" s="166" t="s">
        <v>4982</v>
      </c>
      <c r="Q460" s="166" t="s">
        <v>3726</v>
      </c>
      <c r="R460" s="166" t="s">
        <v>3801</v>
      </c>
      <c r="S460" s="166" t="s">
        <v>4601</v>
      </c>
      <c r="T460" s="166" t="s">
        <v>4983</v>
      </c>
      <c r="U460" s="166" t="s">
        <v>4984</v>
      </c>
      <c r="V460" s="166" t="s">
        <v>4985</v>
      </c>
      <c r="W460" s="166" t="s">
        <v>773</v>
      </c>
      <c r="X460" s="167">
        <v>116238162</v>
      </c>
      <c r="Y460" s="167">
        <v>116592326</v>
      </c>
      <c r="Z460" s="168">
        <v>46059</v>
      </c>
      <c r="AA460" s="166" t="s">
        <v>3730</v>
      </c>
      <c r="AB460" s="166" t="s">
        <v>3731</v>
      </c>
      <c r="AC460" s="166" t="s">
        <v>3732</v>
      </c>
      <c r="AD460" s="169">
        <v>455</v>
      </c>
      <c r="AE460" s="170">
        <v>7</v>
      </c>
      <c r="AF460" s="169">
        <v>65</v>
      </c>
      <c r="AG460" s="166" t="s">
        <v>3854</v>
      </c>
      <c r="AH460" s="166" t="s">
        <v>4986</v>
      </c>
      <c r="AI460" s="166" t="s">
        <v>4987</v>
      </c>
      <c r="AJ460" s="166" t="s">
        <v>4985</v>
      </c>
      <c r="AK460" s="166" t="s">
        <v>773</v>
      </c>
      <c r="AL460" s="166" t="s">
        <v>4988</v>
      </c>
    </row>
    <row r="461" spans="1:38" x14ac:dyDescent="0.3">
      <c r="A46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1" s="25">
        <f ca="1">SUM((TODAY())-Table2[[#This Row],[PO Date]])</f>
        <v>94</v>
      </c>
      <c r="C461" s="25" t="str">
        <f>Table2[[#This Row],[Trim Trk: ]]</f>
        <v>46880</v>
      </c>
      <c r="D461" s="228" t="str">
        <f>CONCATENATE(Table2[[#This Row],[First Name]]," ",Table2[[#This Row],[Last name]])</f>
        <v>THEODORE DAILEY</v>
      </c>
      <c r="E461" s="229" t="str">
        <f>IFERROR(VLOOKUP(Table2[[#This Row],[Rental under Name: ]], 'TPMS-Auto'!C:G,5,0),"RESEARCH!!")</f>
        <v>RESEARCH!!</v>
      </c>
      <c r="F461" s="228" t="str">
        <f>IFERROR(VLOOKUP(Table2[[#This Row],[Trim Trk: ]],'TPMS-Auto'!A:C, 3, 0), "Not assigned in TPMS!!")</f>
        <v>Not assigned in TPMS!!</v>
      </c>
      <c r="G461" s="229" t="str">
        <f>IFERROR(VLOOKUP(Table2[[#This Row],[Trim Trk: ]],'TPMS-Auto'!A:G, 7, 0), "Not assigned in TPMS!!")</f>
        <v>Not assigned in TPMS!!</v>
      </c>
      <c r="H461" s="69" t="str">
        <f>IFERROR(VLOOKUP(Table2[[#This Row],[Trim Trk: ]],'TPMS-Auto'!A:Y, 25, 0), "Not assigned in TPMS!!")</f>
        <v>Not assigned in TPMS!!</v>
      </c>
      <c r="I4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61" s="229" t="str">
        <f>IF(N461=N460, "Yes", "No")</f>
        <v>No</v>
      </c>
      <c r="K461" s="229" t="str">
        <f>IFERROR(VLOOKUP(Table2[[#This Row],[Trim Trk: ]], Enterprise!A:AL, 25, 0),"NotonEnterpriseReporting")</f>
        <v>NotonEnterpriseReporting</v>
      </c>
      <c r="L461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461" s="229" t="str">
        <f>IF(Table2[[#This Row],[Rental Vendor]]="ENTERPRISE RENT-A-CAR INC.", "Enterprise", IF(Table2[[#This Row],[Rental Vendor]]="ENTERPRISE TOLLS/TOLL CHARGES", "Enterprise", "NotEnterprise"))</f>
        <v>NotEnterprise</v>
      </c>
      <c r="N461" s="228" t="str">
        <f>LEFT(Table2[[#This Row],[Vehicle Number]],5)</f>
        <v>46880</v>
      </c>
      <c r="O461" s="166" t="s">
        <v>209</v>
      </c>
      <c r="P461" s="166" t="s">
        <v>3734</v>
      </c>
      <c r="Q461" s="166" t="s">
        <v>3726</v>
      </c>
      <c r="R461" s="166" t="s">
        <v>3735</v>
      </c>
      <c r="S461" s="166" t="s">
        <v>3736</v>
      </c>
      <c r="T461" s="166" t="s">
        <v>3737</v>
      </c>
      <c r="U461" s="166" t="s">
        <v>3738</v>
      </c>
      <c r="V461" s="166" t="s">
        <v>3739</v>
      </c>
      <c r="W461" s="166" t="s">
        <v>366</v>
      </c>
      <c r="X461" s="167">
        <v>114122860</v>
      </c>
      <c r="Y461" s="167">
        <v>115381488</v>
      </c>
      <c r="Z461" s="168">
        <v>45992</v>
      </c>
      <c r="AA461" s="166" t="s">
        <v>3730</v>
      </c>
      <c r="AB461" s="166" t="s">
        <v>3731</v>
      </c>
      <c r="AC461" s="166" t="s">
        <v>3732</v>
      </c>
      <c r="AD461" s="169">
        <v>497</v>
      </c>
      <c r="AE461" s="170">
        <v>7</v>
      </c>
      <c r="AF461" s="169">
        <v>71</v>
      </c>
      <c r="AG461" s="166" t="s">
        <v>3733</v>
      </c>
      <c r="AH461" s="166"/>
      <c r="AI461" s="166"/>
      <c r="AJ461" s="166"/>
      <c r="AK461" s="166"/>
      <c r="AL461" s="166"/>
    </row>
    <row r="462" spans="1:38" x14ac:dyDescent="0.3">
      <c r="A46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2" s="25">
        <f ca="1">SUM((TODAY())-Table2[[#This Row],[PO Date]])</f>
        <v>34</v>
      </c>
      <c r="C462" s="25" t="str">
        <f>Table2[[#This Row],[Trim Trk: ]]</f>
        <v>46888</v>
      </c>
      <c r="D462" s="228" t="str">
        <f>CONCATENATE(Table2[[#This Row],[First Name]]," ",Table2[[#This Row],[Last name]])</f>
        <v>FRANK HIGH</v>
      </c>
      <c r="E462" s="229" t="str">
        <f>IFERROR(VLOOKUP(Table2[[#This Row],[Rental under Name: ]], 'TPMS-Auto'!C:G,5,0),"RESEARCH!!")</f>
        <v>FHIGH00</v>
      </c>
      <c r="F462" s="228" t="str">
        <f>IFERROR(VLOOKUP(Table2[[#This Row],[Trim Trk: ]],'TPMS-Auto'!A:C, 3, 0), "Not assigned in TPMS!!")</f>
        <v>FRANK HIGH</v>
      </c>
      <c r="G462" s="229" t="str">
        <f>IFERROR(VLOOKUP(Table2[[#This Row],[Trim Trk: ]],'TPMS-Auto'!A:G, 7, 0), "Not assigned in TPMS!!")</f>
        <v>FHIGH00</v>
      </c>
      <c r="H462" s="69" t="str">
        <f>IFERROR(VLOOKUP(Table2[[#This Row],[Trim Trk: ]],'TPMS-Auto'!A:Y, 25, 0), "Not assigned in TPMS!!")</f>
        <v>408 DE MOSS ST</v>
      </c>
      <c r="I4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2" s="229" t="str">
        <f>IF(N462=N461, "Yes", "No")</f>
        <v>No</v>
      </c>
      <c r="K462" s="229" t="str">
        <f>IFERROR(VLOOKUP(Table2[[#This Row],[Trim Trk: ]], Enterprise!A:AL, 25, 0),"NotonEnterpriseReporting")</f>
        <v>NotonEnterpriseReporting</v>
      </c>
      <c r="L46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2" s="229" t="str">
        <f>IF(Table2[[#This Row],[Rental Vendor]]="ENTERPRISE RENT-A-CAR INC.", "Enterprise", IF(Table2[[#This Row],[Rental Vendor]]="ENTERPRISE TOLLS/TOLL CHARGES", "Enterprise", "NotEnterprise"))</f>
        <v>Enterprise</v>
      </c>
      <c r="N462" s="228" t="str">
        <f>LEFT(Table2[[#This Row],[Vehicle Number]],5)</f>
        <v>46888</v>
      </c>
      <c r="O462" s="166" t="s">
        <v>209</v>
      </c>
      <c r="P462" s="166" t="s">
        <v>4989</v>
      </c>
      <c r="Q462" s="166" t="s">
        <v>3726</v>
      </c>
      <c r="R462" s="166" t="s">
        <v>3787</v>
      </c>
      <c r="S462" s="166" t="s">
        <v>4758</v>
      </c>
      <c r="T462" s="166" t="s">
        <v>4990</v>
      </c>
      <c r="U462" s="166" t="s">
        <v>4991</v>
      </c>
      <c r="V462" s="166" t="s">
        <v>4992</v>
      </c>
      <c r="W462" s="166" t="s">
        <v>407</v>
      </c>
      <c r="X462" s="167">
        <v>116052628</v>
      </c>
      <c r="Y462" s="167">
        <v>116396159</v>
      </c>
      <c r="Z462" s="168">
        <v>46052</v>
      </c>
      <c r="AA462" s="166" t="s">
        <v>3730</v>
      </c>
      <c r="AB462" s="166" t="s">
        <v>3731</v>
      </c>
      <c r="AC462" s="166" t="s">
        <v>3732</v>
      </c>
      <c r="AD462" s="169">
        <v>260</v>
      </c>
      <c r="AE462" s="170">
        <v>4</v>
      </c>
      <c r="AF462" s="169">
        <v>65</v>
      </c>
      <c r="AG462" s="166" t="s">
        <v>3854</v>
      </c>
      <c r="AH462" s="166"/>
      <c r="AI462" s="166"/>
      <c r="AJ462" s="166"/>
      <c r="AK462" s="166"/>
      <c r="AL462" s="166"/>
    </row>
    <row r="463" spans="1:38" x14ac:dyDescent="0.3">
      <c r="A46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63" s="25">
        <f ca="1">SUM((TODAY())-Table2[[#This Row],[PO Date]])</f>
        <v>16</v>
      </c>
      <c r="C463" s="25" t="str">
        <f>Table2[[#This Row],[Trim Trk: ]]</f>
        <v>46893</v>
      </c>
      <c r="D463" s="228" t="str">
        <f>CONCATENATE(Table2[[#This Row],[First Name]]," ",Table2[[#This Row],[Last name]])</f>
        <v>DAVID WASHINGTON</v>
      </c>
      <c r="E463" s="229" t="str">
        <f>IFERROR(VLOOKUP(Table2[[#This Row],[Rental under Name: ]], 'TPMS-Auto'!C:G,5,0),"RESEARCH!!")</f>
        <v>DWASHIN</v>
      </c>
      <c r="F463" s="228" t="str">
        <f>IFERROR(VLOOKUP(Table2[[#This Row],[Trim Trk: ]],'TPMS-Auto'!A:C, 3, 0), "Not assigned in TPMS!!")</f>
        <v>DAVID WASHINGTON</v>
      </c>
      <c r="G463" s="229" t="str">
        <f>IFERROR(VLOOKUP(Table2[[#This Row],[Trim Trk: ]],'TPMS-Auto'!A:G, 7, 0), "Not assigned in TPMS!!")</f>
        <v>DWASHIN</v>
      </c>
      <c r="H463" s="69" t="str">
        <f>IFERROR(VLOOKUP(Table2[[#This Row],[Trim Trk: ]],'TPMS-Auto'!A:Y, 25, 0), "Not assigned in TPMS!!")</f>
        <v>Not on HR File</v>
      </c>
      <c r="I4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3" s="229" t="str">
        <f>IF(N463=N462, "Yes", "No")</f>
        <v>No</v>
      </c>
      <c r="K463" s="229" t="str">
        <f>IFERROR(VLOOKUP(Table2[[#This Row],[Trim Trk: ]], Enterprise!A:AL, 25, 0),"NotonEnterpriseReporting")</f>
        <v>PENDED</v>
      </c>
      <c r="L463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463" s="229" t="str">
        <f>IF(Table2[[#This Row],[Rental Vendor]]="ENTERPRISE RENT-A-CAR INC.", "Enterprise", IF(Table2[[#This Row],[Rental Vendor]]="ENTERPRISE TOLLS/TOLL CHARGES", "Enterprise", "NotEnterprise"))</f>
        <v>Enterprise</v>
      </c>
      <c r="N463" s="228" t="str">
        <f>LEFT(Table2[[#This Row],[Vehicle Number]],5)</f>
        <v>46893</v>
      </c>
      <c r="O463" s="166" t="s">
        <v>209</v>
      </c>
      <c r="P463" s="166" t="s">
        <v>3568</v>
      </c>
      <c r="Q463" s="166" t="s">
        <v>3751</v>
      </c>
      <c r="R463" s="166" t="s">
        <v>3787</v>
      </c>
      <c r="S463" s="166" t="s">
        <v>4292</v>
      </c>
      <c r="T463" s="166" t="s">
        <v>1082</v>
      </c>
      <c r="U463" s="166" t="s">
        <v>3570</v>
      </c>
      <c r="V463" s="166" t="s">
        <v>4993</v>
      </c>
      <c r="W463" s="166" t="s">
        <v>287</v>
      </c>
      <c r="X463" s="167">
        <v>116426015</v>
      </c>
      <c r="Y463" s="167">
        <v>116776857</v>
      </c>
      <c r="Z463" s="168">
        <v>46070</v>
      </c>
      <c r="AA463" s="166" t="s">
        <v>3730</v>
      </c>
      <c r="AB463" s="166" t="s">
        <v>3731</v>
      </c>
      <c r="AC463" s="166" t="s">
        <v>3732</v>
      </c>
      <c r="AD463" s="169">
        <v>630</v>
      </c>
      <c r="AE463" s="170">
        <v>7</v>
      </c>
      <c r="AF463" s="169">
        <v>90</v>
      </c>
      <c r="AG463" s="166" t="s">
        <v>3854</v>
      </c>
      <c r="AH463" s="166"/>
      <c r="AI463" s="166"/>
      <c r="AJ463" s="166"/>
      <c r="AK463" s="166"/>
      <c r="AL463" s="166"/>
    </row>
    <row r="464" spans="1:38" x14ac:dyDescent="0.3">
      <c r="A46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64" s="25">
        <f ca="1">SUM((TODAY())-Table2[[#This Row],[PO Date]])</f>
        <v>9</v>
      </c>
      <c r="C464" s="25" t="str">
        <f>Table2[[#This Row],[Trim Trk: ]]</f>
        <v>46908</v>
      </c>
      <c r="D464" s="228" t="str">
        <f>CONCATENATE(Table2[[#This Row],[First Name]]," ",Table2[[#This Row],[Last name]])</f>
        <v>BRANDON ALLEN</v>
      </c>
      <c r="E464" s="229" t="str">
        <f>IFERROR(VLOOKUP(Table2[[#This Row],[Rental under Name: ]], 'TPMS-Auto'!C:G,5,0),"RESEARCH!!")</f>
        <v>BALLEN0</v>
      </c>
      <c r="F464" s="228" t="str">
        <f>IFERROR(VLOOKUP(Table2[[#This Row],[Trim Trk: ]],'TPMS-Auto'!A:C, 3, 0), "Not assigned in TPMS!!")</f>
        <v>BRANDON ALLEN</v>
      </c>
      <c r="G464" s="229" t="str">
        <f>IFERROR(VLOOKUP(Table2[[#This Row],[Trim Trk: ]],'TPMS-Auto'!A:G, 7, 0), "Not assigned in TPMS!!")</f>
        <v>BALLEN0</v>
      </c>
      <c r="H464" s="69" t="str">
        <f>IFERROR(VLOOKUP(Table2[[#This Row],[Trim Trk: ]],'TPMS-Auto'!A:Y, 25, 0), "Not assigned in TPMS!!")</f>
        <v>301 WINSTON PL</v>
      </c>
      <c r="I4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4" s="229" t="str">
        <f>IF(N464=N463, "Yes", "No")</f>
        <v>No</v>
      </c>
      <c r="K464" s="229" t="str">
        <f>IFERROR(VLOOKUP(Table2[[#This Row],[Trim Trk: ]], Enterprise!A:AL, 25, 0),"NotonEnterpriseReporting")</f>
        <v>OPEN</v>
      </c>
      <c r="L46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4" s="229" t="str">
        <f>IF(Table2[[#This Row],[Rental Vendor]]="ENTERPRISE RENT-A-CAR INC.", "Enterprise", IF(Table2[[#This Row],[Rental Vendor]]="ENTERPRISE TOLLS/TOLL CHARGES", "Enterprise", "NotEnterprise"))</f>
        <v>Enterprise</v>
      </c>
      <c r="N464" s="228" t="str">
        <f>LEFT(Table2[[#This Row],[Vehicle Number]],5)</f>
        <v>46908</v>
      </c>
      <c r="O464" s="166" t="s">
        <v>209</v>
      </c>
      <c r="P464" s="166" t="s">
        <v>3573</v>
      </c>
      <c r="Q464" s="166" t="s">
        <v>3726</v>
      </c>
      <c r="R464" s="166" t="s">
        <v>3787</v>
      </c>
      <c r="S464" s="166" t="s">
        <v>3918</v>
      </c>
      <c r="T464" s="166" t="s">
        <v>4994</v>
      </c>
      <c r="U464" s="166" t="s">
        <v>3575</v>
      </c>
      <c r="V464" s="166" t="s">
        <v>4915</v>
      </c>
      <c r="W464" s="166" t="s">
        <v>407</v>
      </c>
      <c r="X464" s="167">
        <v>116571270</v>
      </c>
      <c r="Y464" s="167">
        <v>116931825</v>
      </c>
      <c r="Z464" s="168">
        <v>46077</v>
      </c>
      <c r="AA464" s="166" t="s">
        <v>3730</v>
      </c>
      <c r="AB464" s="166" t="s">
        <v>3731</v>
      </c>
      <c r="AC464" s="166" t="s">
        <v>3732</v>
      </c>
      <c r="AD464" s="169">
        <v>420</v>
      </c>
      <c r="AE464" s="170">
        <v>7</v>
      </c>
      <c r="AF464" s="169">
        <v>60</v>
      </c>
      <c r="AG464" s="166" t="s">
        <v>3854</v>
      </c>
      <c r="AH464" s="166"/>
      <c r="AI464" s="166"/>
      <c r="AJ464" s="166"/>
      <c r="AK464" s="166"/>
      <c r="AL464" s="166"/>
    </row>
    <row r="465" spans="1:38" x14ac:dyDescent="0.3">
      <c r="A46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65" s="25">
        <f ca="1">SUM((TODAY())-Table2[[#This Row],[PO Date]])</f>
        <v>9</v>
      </c>
      <c r="C465" s="25" t="str">
        <f>Table2[[#This Row],[Trim Trk: ]]</f>
        <v>46908</v>
      </c>
      <c r="D465" s="228" t="str">
        <f>CONCATENATE(Table2[[#This Row],[First Name]]," ",Table2[[#This Row],[Last name]])</f>
        <v>BRANDON ALLEN</v>
      </c>
      <c r="E465" s="229" t="str">
        <f>IFERROR(VLOOKUP(Table2[[#This Row],[Rental under Name: ]], 'TPMS-Auto'!C:G,5,0),"RESEARCH!!")</f>
        <v>BALLEN0</v>
      </c>
      <c r="F465" s="228" t="str">
        <f>IFERROR(VLOOKUP(Table2[[#This Row],[Trim Trk: ]],'TPMS-Auto'!A:C, 3, 0), "Not assigned in TPMS!!")</f>
        <v>BRANDON ALLEN</v>
      </c>
      <c r="G465" s="229" t="str">
        <f>IFERROR(VLOOKUP(Table2[[#This Row],[Trim Trk: ]],'TPMS-Auto'!A:G, 7, 0), "Not assigned in TPMS!!")</f>
        <v>BALLEN0</v>
      </c>
      <c r="H465" s="69" t="str">
        <f>IFERROR(VLOOKUP(Table2[[#This Row],[Trim Trk: ]],'TPMS-Auto'!A:Y, 25, 0), "Not assigned in TPMS!!")</f>
        <v>301 WINSTON PL</v>
      </c>
      <c r="I4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5" s="229" t="str">
        <f>IF(N465=N464, "Yes", "No")</f>
        <v>Yes</v>
      </c>
      <c r="K465" s="229" t="str">
        <f>IFERROR(VLOOKUP(Table2[[#This Row],[Trim Trk: ]], Enterprise!A:AL, 25, 0),"NotonEnterpriseReporting")</f>
        <v>OPEN</v>
      </c>
      <c r="L46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5" s="229" t="str">
        <f>IF(Table2[[#This Row],[Rental Vendor]]="ENTERPRISE RENT-A-CAR INC.", "Enterprise", IF(Table2[[#This Row],[Rental Vendor]]="ENTERPRISE TOLLS/TOLL CHARGES", "Enterprise", "NotEnterprise"))</f>
        <v>Enterprise</v>
      </c>
      <c r="N465" s="228" t="str">
        <f>LEFT(Table2[[#This Row],[Vehicle Number]],5)</f>
        <v>46908</v>
      </c>
      <c r="O465" s="166" t="s">
        <v>209</v>
      </c>
      <c r="P465" s="166" t="s">
        <v>3573</v>
      </c>
      <c r="Q465" s="166" t="s">
        <v>3726</v>
      </c>
      <c r="R465" s="166" t="s">
        <v>3787</v>
      </c>
      <c r="S465" s="166" t="s">
        <v>3918</v>
      </c>
      <c r="T465" s="166" t="s">
        <v>4994</v>
      </c>
      <c r="U465" s="166" t="s">
        <v>3575</v>
      </c>
      <c r="V465" s="166" t="s">
        <v>4915</v>
      </c>
      <c r="W465" s="166" t="s">
        <v>407</v>
      </c>
      <c r="X465" s="167">
        <v>116581217</v>
      </c>
      <c r="Y465" s="167">
        <v>116932353</v>
      </c>
      <c r="Z465" s="168">
        <v>46077</v>
      </c>
      <c r="AA465" s="166" t="s">
        <v>3730</v>
      </c>
      <c r="AB465" s="166" t="s">
        <v>3731</v>
      </c>
      <c r="AC465" s="166" t="s">
        <v>3732</v>
      </c>
      <c r="AD465" s="169">
        <v>476</v>
      </c>
      <c r="AE465" s="170">
        <v>7</v>
      </c>
      <c r="AF465" s="169">
        <v>68</v>
      </c>
      <c r="AG465" s="166" t="s">
        <v>3854</v>
      </c>
      <c r="AH465" s="166"/>
      <c r="AI465" s="166"/>
      <c r="AJ465" s="166"/>
      <c r="AK465" s="166"/>
      <c r="AL465" s="166"/>
    </row>
    <row r="466" spans="1:38" x14ac:dyDescent="0.3">
      <c r="A46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6" s="25">
        <f ca="1">SUM((TODAY())-Table2[[#This Row],[PO Date]])</f>
        <v>155</v>
      </c>
      <c r="C466" s="25" t="str">
        <f>Table2[[#This Row],[Trim Trk: ]]</f>
        <v>46916</v>
      </c>
      <c r="D466" s="228" t="str">
        <f>CONCATENATE(Table2[[#This Row],[First Name]]," ",Table2[[#This Row],[Last name]])</f>
        <v>DENZEL PORTER</v>
      </c>
      <c r="E466" s="229" t="str">
        <f>IFERROR(VLOOKUP(Table2[[#This Row],[Rental under Name: ]], 'TPMS-Auto'!C:G,5,0),"RESEARCH!!")</f>
        <v>DPORTER</v>
      </c>
      <c r="F466" s="228" t="str">
        <f>IFERROR(VLOOKUP(Table2[[#This Row],[Trim Trk: ]],'TPMS-Auto'!A:C, 3, 0), "Not assigned in TPMS!!")</f>
        <v>DENZEL PORTER</v>
      </c>
      <c r="G466" s="229" t="str">
        <f>IFERROR(VLOOKUP(Table2[[#This Row],[Trim Trk: ]],'TPMS-Auto'!A:G, 7, 0), "Not assigned in TPMS!!")</f>
        <v>DPORTER</v>
      </c>
      <c r="H466" s="69" t="str">
        <f>IFERROR(VLOOKUP(Table2[[#This Row],[Trim Trk: ]],'TPMS-Auto'!A:Y, 25, 0), "Not assigned in TPMS!!")</f>
        <v>7307 ROURKE CIR.</v>
      </c>
      <c r="I4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6" s="229" t="str">
        <f>IF(N466=N465, "Yes", "No")</f>
        <v>No</v>
      </c>
      <c r="K466" s="229" t="str">
        <f>IFERROR(VLOOKUP(Table2[[#This Row],[Trim Trk: ]], Enterprise!A:AL, 25, 0),"NotonEnterpriseReporting")</f>
        <v>NotonEnterpriseReporting</v>
      </c>
      <c r="L46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6" s="229" t="str">
        <f>IF(Table2[[#This Row],[Rental Vendor]]="ENTERPRISE RENT-A-CAR INC.", "Enterprise", IF(Table2[[#This Row],[Rental Vendor]]="ENTERPRISE TOLLS/TOLL CHARGES", "Enterprise", "NotEnterprise"))</f>
        <v>Enterprise</v>
      </c>
      <c r="N466" s="228" t="str">
        <f>LEFT(Table2[[#This Row],[Vehicle Number]],5)</f>
        <v>46916</v>
      </c>
      <c r="O466" s="166" t="s">
        <v>209</v>
      </c>
      <c r="P466" s="166" t="s">
        <v>4995</v>
      </c>
      <c r="Q466" s="166" t="s">
        <v>3726</v>
      </c>
      <c r="R466" s="166" t="s">
        <v>3787</v>
      </c>
      <c r="S466" s="166" t="s">
        <v>4996</v>
      </c>
      <c r="T466" s="166" t="s">
        <v>4997</v>
      </c>
      <c r="U466" s="166" t="s">
        <v>4998</v>
      </c>
      <c r="V466" s="166" t="s">
        <v>3599</v>
      </c>
      <c r="W466" s="166" t="s">
        <v>407</v>
      </c>
      <c r="X466" s="167">
        <v>114032963</v>
      </c>
      <c r="Y466" s="167">
        <v>114344948</v>
      </c>
      <c r="Z466" s="168">
        <v>45931</v>
      </c>
      <c r="AA466" s="166" t="s">
        <v>3730</v>
      </c>
      <c r="AB466" s="166" t="s">
        <v>3731</v>
      </c>
      <c r="AC466" s="166" t="s">
        <v>3732</v>
      </c>
      <c r="AD466" s="169">
        <v>504</v>
      </c>
      <c r="AE466" s="170">
        <v>7</v>
      </c>
      <c r="AF466" s="169">
        <v>72</v>
      </c>
      <c r="AG466" s="166" t="s">
        <v>3854</v>
      </c>
      <c r="AH466" s="166"/>
      <c r="AI466" s="166"/>
      <c r="AJ466" s="166"/>
      <c r="AK466" s="166"/>
      <c r="AL466" s="166"/>
    </row>
    <row r="467" spans="1:38" x14ac:dyDescent="0.3">
      <c r="A46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7" s="25">
        <f ca="1">SUM((TODAY())-Table2[[#This Row],[PO Date]])</f>
        <v>23</v>
      </c>
      <c r="C467" s="25" t="str">
        <f>Table2[[#This Row],[Trim Trk: ]]</f>
        <v>46940</v>
      </c>
      <c r="D467" s="228" t="str">
        <f>CONCATENATE(Table2[[#This Row],[First Name]]," ",Table2[[#This Row],[Last name]])</f>
        <v>JASON JAMES</v>
      </c>
      <c r="E467" s="229" t="str">
        <f>IFERROR(VLOOKUP(Table2[[#This Row],[Rental under Name: ]], 'TPMS-Auto'!C:G,5,0),"RESEARCH!!")</f>
        <v>JJAMES</v>
      </c>
      <c r="F467" s="228" t="str">
        <f>IFERROR(VLOOKUP(Table2[[#This Row],[Trim Trk: ]],'TPMS-Auto'!A:C, 3, 0), "Not assigned in TPMS!!")</f>
        <v>JASON JAMES</v>
      </c>
      <c r="G467" s="229" t="str">
        <f>IFERROR(VLOOKUP(Table2[[#This Row],[Trim Trk: ]],'TPMS-Auto'!A:G, 7, 0), "Not assigned in TPMS!!")</f>
        <v>JJAMES</v>
      </c>
      <c r="H467" s="69" t="str">
        <f>IFERROR(VLOOKUP(Table2[[#This Row],[Trim Trk: ]],'TPMS-Auto'!A:Y, 25, 0), "Not assigned in TPMS!!")</f>
        <v>40 ALBION AVENUE</v>
      </c>
      <c r="I4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7" s="229" t="str">
        <f>IF(N467=N466, "Yes", "No")</f>
        <v>No</v>
      </c>
      <c r="K467" s="229" t="str">
        <f>IFERROR(VLOOKUP(Table2[[#This Row],[Trim Trk: ]], Enterprise!A:AL, 25, 0),"NotonEnterpriseReporting")</f>
        <v>OPEN</v>
      </c>
      <c r="L46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7" s="229" t="str">
        <f>IF(Table2[[#This Row],[Rental Vendor]]="ENTERPRISE RENT-A-CAR INC.", "Enterprise", IF(Table2[[#This Row],[Rental Vendor]]="ENTERPRISE TOLLS/TOLL CHARGES", "Enterprise", "NotEnterprise"))</f>
        <v>Enterprise</v>
      </c>
      <c r="N467" s="228" t="str">
        <f>LEFT(Table2[[#This Row],[Vehicle Number]],5)</f>
        <v>46940</v>
      </c>
      <c r="O467" s="166" t="s">
        <v>209</v>
      </c>
      <c r="P467" s="166" t="s">
        <v>3217</v>
      </c>
      <c r="Q467" s="166" t="s">
        <v>3751</v>
      </c>
      <c r="R467" s="166" t="s">
        <v>3794</v>
      </c>
      <c r="S467" s="166" t="s">
        <v>4845</v>
      </c>
      <c r="T467" s="166" t="s">
        <v>3968</v>
      </c>
      <c r="U467" s="166" t="s">
        <v>3219</v>
      </c>
      <c r="V467" s="166" t="s">
        <v>3223</v>
      </c>
      <c r="W467" s="166" t="s">
        <v>318</v>
      </c>
      <c r="X467" s="167">
        <v>116069435</v>
      </c>
      <c r="Y467" s="167">
        <v>116646887</v>
      </c>
      <c r="Z467" s="168">
        <v>46063</v>
      </c>
      <c r="AA467" s="166" t="s">
        <v>3730</v>
      </c>
      <c r="AB467" s="166" t="s">
        <v>3731</v>
      </c>
      <c r="AC467" s="166" t="s">
        <v>3732</v>
      </c>
      <c r="AD467" s="169">
        <v>525</v>
      </c>
      <c r="AE467" s="170">
        <v>7</v>
      </c>
      <c r="AF467" s="169">
        <v>75</v>
      </c>
      <c r="AG467" s="166" t="s">
        <v>3854</v>
      </c>
      <c r="AH467" s="166" t="s">
        <v>4999</v>
      </c>
      <c r="AI467" s="166" t="s">
        <v>5000</v>
      </c>
      <c r="AJ467" s="166" t="s">
        <v>5001</v>
      </c>
      <c r="AK467" s="166" t="s">
        <v>318</v>
      </c>
      <c r="AL467" s="166" t="s">
        <v>5002</v>
      </c>
    </row>
    <row r="468" spans="1:38" x14ac:dyDescent="0.3">
      <c r="A46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68" s="25">
        <f ca="1">SUM((TODAY())-Table2[[#This Row],[PO Date]])</f>
        <v>1</v>
      </c>
      <c r="C468" s="25" t="str">
        <f>Table2[[#This Row],[Trim Trk: ]]</f>
        <v>46940</v>
      </c>
      <c r="D468" s="228" t="str">
        <f>CONCATENATE(Table2[[#This Row],[First Name]]," ",Table2[[#This Row],[Last name]])</f>
        <v>JASON JAMES</v>
      </c>
      <c r="E468" s="229" t="str">
        <f>IFERROR(VLOOKUP(Table2[[#This Row],[Rental under Name: ]], 'TPMS-Auto'!C:G,5,0),"RESEARCH!!")</f>
        <v>JJAMES</v>
      </c>
      <c r="F468" s="228" t="str">
        <f>IFERROR(VLOOKUP(Table2[[#This Row],[Trim Trk: ]],'TPMS-Auto'!A:C, 3, 0), "Not assigned in TPMS!!")</f>
        <v>JASON JAMES</v>
      </c>
      <c r="G468" s="229" t="str">
        <f>IFERROR(VLOOKUP(Table2[[#This Row],[Trim Trk: ]],'TPMS-Auto'!A:G, 7, 0), "Not assigned in TPMS!!")</f>
        <v>JJAMES</v>
      </c>
      <c r="H468" s="69" t="str">
        <f>IFERROR(VLOOKUP(Table2[[#This Row],[Trim Trk: ]],'TPMS-Auto'!A:Y, 25, 0), "Not assigned in TPMS!!")</f>
        <v>40 ALBION AVENUE</v>
      </c>
      <c r="I4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8" s="229" t="str">
        <f>IF(N468=N467, "Yes", "No")</f>
        <v>Yes</v>
      </c>
      <c r="K468" s="229" t="str">
        <f>IFERROR(VLOOKUP(Table2[[#This Row],[Trim Trk: ]], Enterprise!A:AL, 25, 0),"NotonEnterpriseReporting")</f>
        <v>OPEN</v>
      </c>
      <c r="L46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8" s="229" t="str">
        <f>IF(Table2[[#This Row],[Rental Vendor]]="ENTERPRISE RENT-A-CAR INC.", "Enterprise", IF(Table2[[#This Row],[Rental Vendor]]="ENTERPRISE TOLLS/TOLL CHARGES", "Enterprise", "NotEnterprise"))</f>
        <v>Enterprise</v>
      </c>
      <c r="N468" s="228" t="str">
        <f>LEFT(Table2[[#This Row],[Vehicle Number]],5)</f>
        <v>46940</v>
      </c>
      <c r="O468" s="166" t="s">
        <v>209</v>
      </c>
      <c r="P468" s="166" t="s">
        <v>3217</v>
      </c>
      <c r="Q468" s="166" t="s">
        <v>3751</v>
      </c>
      <c r="R468" s="166" t="s">
        <v>3794</v>
      </c>
      <c r="S468" s="166" t="s">
        <v>4845</v>
      </c>
      <c r="T468" s="166" t="s">
        <v>3968</v>
      </c>
      <c r="U468" s="166" t="s">
        <v>3219</v>
      </c>
      <c r="V468" s="166" t="s">
        <v>3223</v>
      </c>
      <c r="W468" s="166" t="s">
        <v>318</v>
      </c>
      <c r="X468" s="167">
        <v>116710312</v>
      </c>
      <c r="Y468" s="167">
        <v>117063806</v>
      </c>
      <c r="Z468" s="168">
        <v>46085</v>
      </c>
      <c r="AA468" s="166" t="s">
        <v>3730</v>
      </c>
      <c r="AB468" s="166" t="s">
        <v>3731</v>
      </c>
      <c r="AC468" s="166" t="s">
        <v>3732</v>
      </c>
      <c r="AD468" s="169">
        <v>245</v>
      </c>
      <c r="AE468" s="170">
        <v>7</v>
      </c>
      <c r="AF468" s="169">
        <v>35</v>
      </c>
      <c r="AG468" s="166" t="s">
        <v>3854</v>
      </c>
      <c r="AH468" s="166"/>
      <c r="AI468" s="166"/>
      <c r="AJ468" s="166"/>
      <c r="AK468" s="166"/>
      <c r="AL468" s="166"/>
    </row>
    <row r="469" spans="1:38" x14ac:dyDescent="0.3">
      <c r="A46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69" s="25">
        <f ca="1">SUM((TODAY())-Table2[[#This Row],[PO Date]])</f>
        <v>7</v>
      </c>
      <c r="C469" s="25" t="str">
        <f>Table2[[#This Row],[Trim Trk: ]]</f>
        <v>46946</v>
      </c>
      <c r="D469" s="228" t="str">
        <f>CONCATENATE(Table2[[#This Row],[First Name]]," ",Table2[[#This Row],[Last name]])</f>
        <v>BRIAN TURNER</v>
      </c>
      <c r="E469" s="229" t="str">
        <f>IFERROR(VLOOKUP(Table2[[#This Row],[Rental under Name: ]], 'TPMS-Auto'!C:G,5,0),"RESEARCH!!")</f>
        <v>BTURNER</v>
      </c>
      <c r="F469" s="228" t="str">
        <f>IFERROR(VLOOKUP(Table2[[#This Row],[Trim Trk: ]],'TPMS-Auto'!A:C, 3, 0), "Not assigned in TPMS!!")</f>
        <v>BRIAN TURNER</v>
      </c>
      <c r="G469" s="229" t="str">
        <f>IFERROR(VLOOKUP(Table2[[#This Row],[Trim Trk: ]],'TPMS-Auto'!A:G, 7, 0), "Not assigned in TPMS!!")</f>
        <v>BTURNER</v>
      </c>
      <c r="H469" s="69" t="str">
        <f>IFERROR(VLOOKUP(Table2[[#This Row],[Trim Trk: ]],'TPMS-Auto'!A:Y, 25, 0), "Not assigned in TPMS!!")</f>
        <v>379 MAPLE AVENUE</v>
      </c>
      <c r="I4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9" s="229" t="str">
        <f>IF(N469=N468, "Yes", "No")</f>
        <v>No</v>
      </c>
      <c r="K469" s="229" t="str">
        <f>IFERROR(VLOOKUP(Table2[[#This Row],[Trim Trk: ]], Enterprise!A:AL, 25, 0),"NotonEnterpriseReporting")</f>
        <v>OPEN</v>
      </c>
      <c r="L46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9" s="229" t="str">
        <f>IF(Table2[[#This Row],[Rental Vendor]]="ENTERPRISE RENT-A-CAR INC.", "Enterprise", IF(Table2[[#This Row],[Rental Vendor]]="ENTERPRISE TOLLS/TOLL CHARGES", "Enterprise", "NotEnterprise"))</f>
        <v>Enterprise</v>
      </c>
      <c r="N469" s="228" t="str">
        <f>LEFT(Table2[[#This Row],[Vehicle Number]],5)</f>
        <v>46946</v>
      </c>
      <c r="O469" s="166" t="s">
        <v>209</v>
      </c>
      <c r="P469" s="166" t="s">
        <v>14527</v>
      </c>
      <c r="Q469" s="166" t="s">
        <v>3751</v>
      </c>
      <c r="R469" s="166" t="s">
        <v>3735</v>
      </c>
      <c r="S469" s="166" t="s">
        <v>4028</v>
      </c>
      <c r="T469" s="166" t="s">
        <v>4517</v>
      </c>
      <c r="U469" s="166" t="s">
        <v>636</v>
      </c>
      <c r="V469" s="166" t="s">
        <v>640</v>
      </c>
      <c r="W469" s="166" t="s">
        <v>260</v>
      </c>
      <c r="X469" s="167">
        <v>116607914</v>
      </c>
      <c r="Y469" s="167">
        <v>116963174</v>
      </c>
      <c r="Z469" s="168">
        <v>46079</v>
      </c>
      <c r="AA469" s="166" t="s">
        <v>3730</v>
      </c>
      <c r="AB469" s="166" t="s">
        <v>3731</v>
      </c>
      <c r="AC469" s="166" t="s">
        <v>3732</v>
      </c>
      <c r="AD469" s="169">
        <v>225</v>
      </c>
      <c r="AE469" s="170">
        <v>3</v>
      </c>
      <c r="AF469" s="169">
        <v>75</v>
      </c>
      <c r="AG469" s="166" t="s">
        <v>3854</v>
      </c>
      <c r="AH469" s="166" t="s">
        <v>3903</v>
      </c>
      <c r="AI469" s="166" t="s">
        <v>31168</v>
      </c>
      <c r="AJ469" s="166" t="s">
        <v>20289</v>
      </c>
      <c r="AK469" s="166" t="s">
        <v>260</v>
      </c>
      <c r="AL469" s="166" t="s">
        <v>31169</v>
      </c>
    </row>
    <row r="470" spans="1:38" x14ac:dyDescent="0.3">
      <c r="A47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0" s="25">
        <f ca="1">SUM((TODAY())-Table2[[#This Row],[PO Date]])</f>
        <v>2</v>
      </c>
      <c r="C470" s="25" t="str">
        <f>Table2[[#This Row],[Trim Trk: ]]</f>
        <v>46956</v>
      </c>
      <c r="D470" s="228" t="str">
        <f>CONCATENATE(Table2[[#This Row],[First Name]]," ",Table2[[#This Row],[Last name]])</f>
        <v>GEORGE KELLY</v>
      </c>
      <c r="E470" s="229" t="str">
        <f>IFERROR(VLOOKUP(Table2[[#This Row],[Rental under Name: ]], 'TPMS-Auto'!C:G,5,0),"RESEARCH!!")</f>
        <v>GKELL09</v>
      </c>
      <c r="F470" s="228" t="str">
        <f>IFERROR(VLOOKUP(Table2[[#This Row],[Trim Trk: ]],'TPMS-Auto'!A:C, 3, 0), "Not assigned in TPMS!!")</f>
        <v>GEORGE KELLY</v>
      </c>
      <c r="G470" s="229" t="str">
        <f>IFERROR(VLOOKUP(Table2[[#This Row],[Trim Trk: ]],'TPMS-Auto'!A:G, 7, 0), "Not assigned in TPMS!!")</f>
        <v>GKELL09</v>
      </c>
      <c r="H470" s="69" t="str">
        <f>IFERROR(VLOOKUP(Table2[[#This Row],[Trim Trk: ]],'TPMS-Auto'!A:Y, 25, 0), "Not assigned in TPMS!!")</f>
        <v>1505 CAMELOT DR.</v>
      </c>
      <c r="I4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0" s="229" t="str">
        <f>IF(N470=N469, "Yes", "No")</f>
        <v>No</v>
      </c>
      <c r="K470" s="229" t="str">
        <f>IFERROR(VLOOKUP(Table2[[#This Row],[Trim Trk: ]], Enterprise!A:AL, 25, 0),"NotonEnterpriseReporting")</f>
        <v>OPEN</v>
      </c>
      <c r="L47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0" s="229" t="str">
        <f>IF(Table2[[#This Row],[Rental Vendor]]="ENTERPRISE RENT-A-CAR INC.", "Enterprise", IF(Table2[[#This Row],[Rental Vendor]]="ENTERPRISE TOLLS/TOLL CHARGES", "Enterprise", "NotEnterprise"))</f>
        <v>Enterprise</v>
      </c>
      <c r="N470" s="228" t="str">
        <f>LEFT(Table2[[#This Row],[Vehicle Number]],5)</f>
        <v>46956</v>
      </c>
      <c r="O470" s="166" t="s">
        <v>209</v>
      </c>
      <c r="P470" s="166" t="s">
        <v>10547</v>
      </c>
      <c r="Q470" s="166" t="s">
        <v>3726</v>
      </c>
      <c r="R470" s="166" t="s">
        <v>3859</v>
      </c>
      <c r="S470" s="166" t="s">
        <v>4066</v>
      </c>
      <c r="T470" s="166" t="s">
        <v>4437</v>
      </c>
      <c r="U470" s="166" t="s">
        <v>10551</v>
      </c>
      <c r="V470" s="166" t="s">
        <v>982</v>
      </c>
      <c r="W470" s="166" t="s">
        <v>416</v>
      </c>
      <c r="X470" s="167">
        <v>116692391</v>
      </c>
      <c r="Y470" s="167">
        <v>117045020</v>
      </c>
      <c r="Z470" s="168">
        <v>46084</v>
      </c>
      <c r="AA470" s="166" t="s">
        <v>3730</v>
      </c>
      <c r="AB470" s="166" t="s">
        <v>3731</v>
      </c>
      <c r="AC470" s="166" t="s">
        <v>3732</v>
      </c>
      <c r="AD470" s="169">
        <v>490</v>
      </c>
      <c r="AE470" s="170">
        <v>7</v>
      </c>
      <c r="AF470" s="169">
        <v>70</v>
      </c>
      <c r="AG470" s="166" t="s">
        <v>3854</v>
      </c>
      <c r="AH470" s="166"/>
      <c r="AI470" s="166"/>
      <c r="AJ470" s="166"/>
      <c r="AK470" s="166"/>
      <c r="AL470" s="166"/>
    </row>
    <row r="471" spans="1:38" x14ac:dyDescent="0.3">
      <c r="A47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1" s="25">
        <f ca="1">SUM((TODAY())-Table2[[#This Row],[PO Date]])</f>
        <v>34</v>
      </c>
      <c r="C471" s="25" t="str">
        <f>Table2[[#This Row],[Trim Trk: ]]</f>
        <v>46957</v>
      </c>
      <c r="D471" s="228" t="str">
        <f>CONCATENATE(Table2[[#This Row],[First Name]]," ",Table2[[#This Row],[Last name]])</f>
        <v>ALEX BRAVAR</v>
      </c>
      <c r="E471" s="229" t="str">
        <f>IFERROR(VLOOKUP(Table2[[#This Row],[Rental under Name: ]], 'TPMS-Auto'!C:G,5,0),"RESEARCH!!")</f>
        <v>ABRAVAR</v>
      </c>
      <c r="F471" s="228" t="str">
        <f>IFERROR(VLOOKUP(Table2[[#This Row],[Trim Trk: ]],'TPMS-Auto'!A:C, 3, 0), "Not assigned in TPMS!!")</f>
        <v>ALEX BRAVAR</v>
      </c>
      <c r="G471" s="229" t="str">
        <f>IFERROR(VLOOKUP(Table2[[#This Row],[Trim Trk: ]],'TPMS-Auto'!A:G, 7, 0), "Not assigned in TPMS!!")</f>
        <v>ABRAVAR</v>
      </c>
      <c r="H471" s="69" t="str">
        <f>IFERROR(VLOOKUP(Table2[[#This Row],[Trim Trk: ]],'TPMS-Auto'!A:Y, 25, 0), "Not assigned in TPMS!!")</f>
        <v>5902 Riviera Arch</v>
      </c>
      <c r="I4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1" s="229" t="str">
        <f>IF(N471=N470, "Yes", "No")</f>
        <v>No</v>
      </c>
      <c r="K471" s="229" t="str">
        <f>IFERROR(VLOOKUP(Table2[[#This Row],[Trim Trk: ]], Enterprise!A:AL, 25, 0),"NotonEnterpriseReporting")</f>
        <v>OPEN</v>
      </c>
      <c r="L47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1" s="229" t="str">
        <f>IF(Table2[[#This Row],[Rental Vendor]]="ENTERPRISE RENT-A-CAR INC.", "Enterprise", IF(Table2[[#This Row],[Rental Vendor]]="ENTERPRISE TOLLS/TOLL CHARGES", "Enterprise", "NotEnterprise"))</f>
        <v>Enterprise</v>
      </c>
      <c r="N471" s="228" t="str">
        <f>LEFT(Table2[[#This Row],[Vehicle Number]],5)</f>
        <v>46957</v>
      </c>
      <c r="O471" s="166" t="s">
        <v>209</v>
      </c>
      <c r="P471" s="166" t="s">
        <v>1288</v>
      </c>
      <c r="Q471" s="166" t="s">
        <v>3726</v>
      </c>
      <c r="R471" s="166" t="s">
        <v>3859</v>
      </c>
      <c r="S471" s="166" t="s">
        <v>5003</v>
      </c>
      <c r="T471" s="166" t="s">
        <v>5004</v>
      </c>
      <c r="U471" s="166" t="s">
        <v>1290</v>
      </c>
      <c r="V471" s="166" t="s">
        <v>3839</v>
      </c>
      <c r="W471" s="166" t="s">
        <v>328</v>
      </c>
      <c r="X471" s="167">
        <v>115040673</v>
      </c>
      <c r="Y471" s="167">
        <v>116405056</v>
      </c>
      <c r="Z471" s="168">
        <v>46052</v>
      </c>
      <c r="AA471" s="166" t="s">
        <v>3730</v>
      </c>
      <c r="AB471" s="166" t="s">
        <v>3731</v>
      </c>
      <c r="AC471" s="166" t="s">
        <v>3732</v>
      </c>
      <c r="AD471" s="169">
        <v>2625</v>
      </c>
      <c r="AE471" s="170">
        <v>35</v>
      </c>
      <c r="AF471" s="169">
        <v>75</v>
      </c>
      <c r="AG471" s="166" t="s">
        <v>3854</v>
      </c>
      <c r="AH471" s="166"/>
      <c r="AI471" s="166"/>
      <c r="AJ471" s="166"/>
      <c r="AK471" s="166"/>
      <c r="AL471" s="166"/>
    </row>
    <row r="472" spans="1:38" x14ac:dyDescent="0.3">
      <c r="A47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72" s="25">
        <f ca="1">SUM((TODAY())-Table2[[#This Row],[PO Date]])</f>
        <v>22</v>
      </c>
      <c r="C472" s="25" t="str">
        <f>Table2[[#This Row],[Trim Trk: ]]</f>
        <v>46960</v>
      </c>
      <c r="D472" s="228" t="str">
        <f>CONCATENATE(Table2[[#This Row],[First Name]]," ",Table2[[#This Row],[Last name]])</f>
        <v>AHMAD GHAYOR SARWARY</v>
      </c>
      <c r="E472" s="229" t="str">
        <f>IFERROR(VLOOKUP(Table2[[#This Row],[Rental under Name: ]], 'TPMS-Auto'!C:G,5,0),"RESEARCH!!")</f>
        <v>ASARWAR</v>
      </c>
      <c r="F472" s="228" t="str">
        <f>IFERROR(VLOOKUP(Table2[[#This Row],[Trim Trk: ]],'TPMS-Auto'!A:C, 3, 0), "Not assigned in TPMS!!")</f>
        <v>AHMAD GHAYOR SARWARY</v>
      </c>
      <c r="G472" s="229" t="str">
        <f>IFERROR(VLOOKUP(Table2[[#This Row],[Trim Trk: ]],'TPMS-Auto'!A:G, 7, 0), "Not assigned in TPMS!!")</f>
        <v>ASARWAR</v>
      </c>
      <c r="H472" s="69" t="str">
        <f>IFERROR(VLOOKUP(Table2[[#This Row],[Trim Trk: ]],'TPMS-Auto'!A:Y, 25, 0), "Not assigned in TPMS!!")</f>
        <v>41799 INSPIRATION TER</v>
      </c>
      <c r="I4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2" s="229" t="str">
        <f>IF(N472=N471, "Yes", "No")</f>
        <v>No</v>
      </c>
      <c r="K472" s="229" t="str">
        <f>IFERROR(VLOOKUP(Table2[[#This Row],[Trim Trk: ]], Enterprise!A:AL, 25, 0),"NotonEnterpriseReporting")</f>
        <v>OPEN</v>
      </c>
      <c r="L47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2" s="229" t="str">
        <f>IF(Table2[[#This Row],[Rental Vendor]]="ENTERPRISE RENT-A-CAR INC.", "Enterprise", IF(Table2[[#This Row],[Rental Vendor]]="ENTERPRISE TOLLS/TOLL CHARGES", "Enterprise", "NotEnterprise"))</f>
        <v>Enterprise</v>
      </c>
      <c r="N472" s="228" t="str">
        <f>LEFT(Table2[[#This Row],[Vehicle Number]],5)</f>
        <v>46960</v>
      </c>
      <c r="O472" s="166" t="s">
        <v>209</v>
      </c>
      <c r="P472" s="166" t="s">
        <v>1294</v>
      </c>
      <c r="Q472" s="166" t="s">
        <v>3726</v>
      </c>
      <c r="R472" s="166" t="s">
        <v>3851</v>
      </c>
      <c r="S472" s="166" t="s">
        <v>5005</v>
      </c>
      <c r="T472" s="166" t="s">
        <v>5006</v>
      </c>
      <c r="U472" s="166" t="s">
        <v>1297</v>
      </c>
      <c r="V472" s="166" t="s">
        <v>5007</v>
      </c>
      <c r="W472" s="166" t="s">
        <v>328</v>
      </c>
      <c r="X472" s="167">
        <v>113278641</v>
      </c>
      <c r="Y472" s="167">
        <v>116675834</v>
      </c>
      <c r="Z472" s="168">
        <v>46064</v>
      </c>
      <c r="AA472" s="166" t="s">
        <v>3894</v>
      </c>
      <c r="AB472" s="166" t="s">
        <v>3895</v>
      </c>
      <c r="AC472" s="166" t="s">
        <v>3732</v>
      </c>
      <c r="AD472" s="169">
        <v>1</v>
      </c>
      <c r="AE472" s="170">
        <v>1</v>
      </c>
      <c r="AF472" s="169">
        <v>1</v>
      </c>
      <c r="AG472" s="166" t="s">
        <v>3896</v>
      </c>
      <c r="AH472" s="166"/>
      <c r="AI472" s="166"/>
      <c r="AJ472" s="166"/>
      <c r="AK472" s="166"/>
      <c r="AL472" s="166"/>
    </row>
    <row r="473" spans="1:38" x14ac:dyDescent="0.3">
      <c r="A47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3" s="25">
        <f ca="1">SUM((TODAY())-Table2[[#This Row],[PO Date]])</f>
        <v>6</v>
      </c>
      <c r="C473" s="25" t="str">
        <f>Table2[[#This Row],[Trim Trk: ]]</f>
        <v>46960</v>
      </c>
      <c r="D473" s="228" t="str">
        <f>CONCATENATE(Table2[[#This Row],[First Name]]," ",Table2[[#This Row],[Last name]])</f>
        <v>AHMAD GHAYOR SARWARY</v>
      </c>
      <c r="E473" s="229" t="str">
        <f>IFERROR(VLOOKUP(Table2[[#This Row],[Rental under Name: ]], 'TPMS-Auto'!C:G,5,0),"RESEARCH!!")</f>
        <v>ASARWAR</v>
      </c>
      <c r="F473" s="228" t="str">
        <f>IFERROR(VLOOKUP(Table2[[#This Row],[Trim Trk: ]],'TPMS-Auto'!A:C, 3, 0), "Not assigned in TPMS!!")</f>
        <v>AHMAD GHAYOR SARWARY</v>
      </c>
      <c r="G473" s="229" t="str">
        <f>IFERROR(VLOOKUP(Table2[[#This Row],[Trim Trk: ]],'TPMS-Auto'!A:G, 7, 0), "Not assigned in TPMS!!")</f>
        <v>ASARWAR</v>
      </c>
      <c r="H473" s="69" t="str">
        <f>IFERROR(VLOOKUP(Table2[[#This Row],[Trim Trk: ]],'TPMS-Auto'!A:Y, 25, 0), "Not assigned in TPMS!!")</f>
        <v>41799 INSPIRATION TER</v>
      </c>
      <c r="I4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3" s="229" t="str">
        <f>IF(N473=N472, "Yes", "No")</f>
        <v>Yes</v>
      </c>
      <c r="K473" s="229" t="str">
        <f>IFERROR(VLOOKUP(Table2[[#This Row],[Trim Trk: ]], Enterprise!A:AL, 25, 0),"NotonEnterpriseReporting")</f>
        <v>OPEN</v>
      </c>
      <c r="L47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3" s="229" t="str">
        <f>IF(Table2[[#This Row],[Rental Vendor]]="ENTERPRISE RENT-A-CAR INC.", "Enterprise", IF(Table2[[#This Row],[Rental Vendor]]="ENTERPRISE TOLLS/TOLL CHARGES", "Enterprise", "NotEnterprise"))</f>
        <v>Enterprise</v>
      </c>
      <c r="N473" s="228" t="str">
        <f>LEFT(Table2[[#This Row],[Vehicle Number]],5)</f>
        <v>46960</v>
      </c>
      <c r="O473" s="166" t="s">
        <v>209</v>
      </c>
      <c r="P473" s="166" t="s">
        <v>1294</v>
      </c>
      <c r="Q473" s="166" t="s">
        <v>3726</v>
      </c>
      <c r="R473" s="166" t="s">
        <v>3851</v>
      </c>
      <c r="S473" s="166" t="s">
        <v>5005</v>
      </c>
      <c r="T473" s="166" t="s">
        <v>5006</v>
      </c>
      <c r="U473" s="166" t="s">
        <v>1297</v>
      </c>
      <c r="V473" s="166" t="s">
        <v>5007</v>
      </c>
      <c r="W473" s="166" t="s">
        <v>328</v>
      </c>
      <c r="X473" s="167">
        <v>113278641</v>
      </c>
      <c r="Y473" s="167">
        <v>116993470</v>
      </c>
      <c r="Z473" s="168">
        <v>46080</v>
      </c>
      <c r="AA473" s="166" t="s">
        <v>3894</v>
      </c>
      <c r="AB473" s="166" t="s">
        <v>3895</v>
      </c>
      <c r="AC473" s="166" t="s">
        <v>3732</v>
      </c>
      <c r="AD473" s="169">
        <v>1</v>
      </c>
      <c r="AE473" s="170">
        <v>1</v>
      </c>
      <c r="AF473" s="169">
        <v>1</v>
      </c>
      <c r="AG473" s="166" t="s">
        <v>3896</v>
      </c>
      <c r="AH473" s="166"/>
      <c r="AI473" s="166"/>
      <c r="AJ473" s="166"/>
      <c r="AK473" s="166"/>
      <c r="AL473" s="166"/>
    </row>
    <row r="474" spans="1:38" x14ac:dyDescent="0.3">
      <c r="A47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74" s="25">
        <f ca="1">SUM((TODAY())-Table2[[#This Row],[PO Date]])</f>
        <v>14</v>
      </c>
      <c r="C474" s="25" t="str">
        <f>Table2[[#This Row],[Trim Trk: ]]</f>
        <v>46961</v>
      </c>
      <c r="D474" s="228" t="str">
        <f>CONCATENATE(Table2[[#This Row],[First Name]]," ",Table2[[#This Row],[Last name]])</f>
        <v>LAVER CRAWFORD</v>
      </c>
      <c r="E474" s="229" t="str">
        <f>IFERROR(VLOOKUP(Table2[[#This Row],[Rental under Name: ]], 'TPMS-Auto'!C:G,5,0),"RESEARCH!!")</f>
        <v>LCRAWFO</v>
      </c>
      <c r="F474" s="228" t="str">
        <f>IFERROR(VLOOKUP(Table2[[#This Row],[Trim Trk: ]],'TPMS-Auto'!A:C, 3, 0), "Not assigned in TPMS!!")</f>
        <v>LAVER CRAWFORD</v>
      </c>
      <c r="G474" s="229" t="str">
        <f>IFERROR(VLOOKUP(Table2[[#This Row],[Trim Trk: ]],'TPMS-Auto'!A:G, 7, 0), "Not assigned in TPMS!!")</f>
        <v>LCRAWFO</v>
      </c>
      <c r="H474" s="69" t="str">
        <f>IFERROR(VLOOKUP(Table2[[#This Row],[Trim Trk: ]],'TPMS-Auto'!A:Y, 25, 0), "Not assigned in TPMS!!")</f>
        <v>1308 LEAD ST</v>
      </c>
      <c r="I4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4" s="229" t="str">
        <f>IF(N474=N473, "Yes", "No")</f>
        <v>No</v>
      </c>
      <c r="K474" s="229" t="str">
        <f>IFERROR(VLOOKUP(Table2[[#This Row],[Trim Trk: ]], Enterprise!A:AL, 25, 0),"NotonEnterpriseReporting")</f>
        <v>NotonEnterpriseReporting</v>
      </c>
      <c r="L47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4" s="229" t="str">
        <f>IF(Table2[[#This Row],[Rental Vendor]]="ENTERPRISE RENT-A-CAR INC.", "Enterprise", IF(Table2[[#This Row],[Rental Vendor]]="ENTERPRISE TOLLS/TOLL CHARGES", "Enterprise", "NotEnterprise"))</f>
        <v>Enterprise</v>
      </c>
      <c r="N474" s="228" t="str">
        <f>LEFT(Table2[[#This Row],[Vehicle Number]],5)</f>
        <v>46961</v>
      </c>
      <c r="O474" s="166" t="s">
        <v>209</v>
      </c>
      <c r="P474" s="166" t="s">
        <v>1302</v>
      </c>
      <c r="Q474" s="166" t="s">
        <v>3751</v>
      </c>
      <c r="R474" s="166" t="s">
        <v>3859</v>
      </c>
      <c r="S474" s="166" t="s">
        <v>5008</v>
      </c>
      <c r="T474" s="166" t="s">
        <v>5009</v>
      </c>
      <c r="U474" s="166" t="s">
        <v>1304</v>
      </c>
      <c r="V474" s="166" t="s">
        <v>3839</v>
      </c>
      <c r="W474" s="166" t="s">
        <v>328</v>
      </c>
      <c r="X474" s="167">
        <v>115506954</v>
      </c>
      <c r="Y474" s="167">
        <v>116847542</v>
      </c>
      <c r="Z474" s="168">
        <v>46072</v>
      </c>
      <c r="AA474" s="166" t="s">
        <v>3730</v>
      </c>
      <c r="AB474" s="166" t="s">
        <v>3731</v>
      </c>
      <c r="AC474" s="166" t="s">
        <v>3732</v>
      </c>
      <c r="AD474" s="169">
        <v>826</v>
      </c>
      <c r="AE474" s="170">
        <v>14</v>
      </c>
      <c r="AF474" s="169">
        <v>59</v>
      </c>
      <c r="AG474" s="166" t="s">
        <v>3854</v>
      </c>
      <c r="AH474" s="166"/>
      <c r="AI474" s="166"/>
      <c r="AJ474" s="166"/>
      <c r="AK474" s="166"/>
      <c r="AL474" s="166"/>
    </row>
    <row r="475" spans="1:38" x14ac:dyDescent="0.3">
      <c r="A47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5" s="25">
        <f ca="1">SUM((TODAY())-Table2[[#This Row],[PO Date]])</f>
        <v>36</v>
      </c>
      <c r="C475" s="25" t="str">
        <f>Table2[[#This Row],[Trim Trk: ]]</f>
        <v>46962</v>
      </c>
      <c r="D475" s="228" t="str">
        <f>CONCATENATE(Table2[[#This Row],[First Name]]," ",Table2[[#This Row],[Last name]])</f>
        <v>ANDREW RICHARDSON</v>
      </c>
      <c r="E475" s="229" t="str">
        <f>IFERROR(VLOOKUP(Table2[[#This Row],[Rental under Name: ]], 'TPMS-Auto'!C:G,5,0),"RESEARCH!!")</f>
        <v>ARICHAR</v>
      </c>
      <c r="F475" s="228" t="str">
        <f>IFERROR(VLOOKUP(Table2[[#This Row],[Trim Trk: ]],'TPMS-Auto'!A:C, 3, 0), "Not assigned in TPMS!!")</f>
        <v>Not assigned in TPMS!!</v>
      </c>
      <c r="G475" s="229" t="str">
        <f>IFERROR(VLOOKUP(Table2[[#This Row],[Trim Trk: ]],'TPMS-Auto'!A:G, 7, 0), "Not assigned in TPMS!!")</f>
        <v>Not assigned in TPMS!!</v>
      </c>
      <c r="H475" s="69" t="str">
        <f>IFERROR(VLOOKUP(Table2[[#This Row],[Trim Trk: ]],'TPMS-Auto'!A:Y, 25, 0), "Not assigned in TPMS!!")</f>
        <v>Not assigned in TPMS!!</v>
      </c>
      <c r="I4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5" s="229" t="str">
        <f>IF(N475=N474, "Yes", "No")</f>
        <v>No</v>
      </c>
      <c r="K475" s="229" t="str">
        <f>IFERROR(VLOOKUP(Table2[[#This Row],[Trim Trk: ]], Enterprise!A:AL, 25, 0),"NotonEnterpriseReporting")</f>
        <v>OPEN</v>
      </c>
      <c r="L47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5" s="229" t="str">
        <f>IF(Table2[[#This Row],[Rental Vendor]]="ENTERPRISE RENT-A-CAR INC.", "Enterprise", IF(Table2[[#This Row],[Rental Vendor]]="ENTERPRISE TOLLS/TOLL CHARGES", "Enterprise", "NotEnterprise"))</f>
        <v>Enterprise</v>
      </c>
      <c r="N475" s="228" t="str">
        <f>LEFT(Table2[[#This Row],[Vehicle Number]],5)</f>
        <v>46962</v>
      </c>
      <c r="O475" s="166" t="s">
        <v>209</v>
      </c>
      <c r="P475" s="166" t="s">
        <v>1308</v>
      </c>
      <c r="Q475" s="166" t="s">
        <v>3726</v>
      </c>
      <c r="R475" s="166" t="s">
        <v>3859</v>
      </c>
      <c r="S475" s="166" t="s">
        <v>4248</v>
      </c>
      <c r="T475" s="166" t="s">
        <v>4641</v>
      </c>
      <c r="U475" s="166" t="s">
        <v>1238</v>
      </c>
      <c r="V475" s="166" t="s">
        <v>662</v>
      </c>
      <c r="W475" s="166" t="s">
        <v>416</v>
      </c>
      <c r="X475" s="167">
        <v>112719551</v>
      </c>
      <c r="Y475" s="167">
        <v>116344435</v>
      </c>
      <c r="Z475" s="168">
        <v>46050</v>
      </c>
      <c r="AA475" s="166" t="s">
        <v>3730</v>
      </c>
      <c r="AB475" s="166" t="s">
        <v>3928</v>
      </c>
      <c r="AC475" s="166" t="s">
        <v>3732</v>
      </c>
      <c r="AD475" s="169">
        <v>1</v>
      </c>
      <c r="AE475" s="170">
        <v>1</v>
      </c>
      <c r="AF475" s="169">
        <v>1</v>
      </c>
      <c r="AG475" s="166" t="s">
        <v>3854</v>
      </c>
      <c r="AH475" s="166"/>
      <c r="AI475" s="166"/>
      <c r="AJ475" s="166"/>
      <c r="AK475" s="166"/>
      <c r="AL475" s="166"/>
    </row>
    <row r="476" spans="1:38" x14ac:dyDescent="0.3">
      <c r="A47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6" s="25">
        <f ca="1">SUM((TODAY())-Table2[[#This Row],[PO Date]])</f>
        <v>150</v>
      </c>
      <c r="C476" s="25" t="str">
        <f>Table2[[#This Row],[Trim Trk: ]]</f>
        <v>46964</v>
      </c>
      <c r="D476" s="228" t="str">
        <f>CONCATENATE(Table2[[#This Row],[First Name]]," ",Table2[[#This Row],[Last name]])</f>
        <v>MICHAEL BILLLUPS</v>
      </c>
      <c r="E476" s="229" t="str">
        <f>IFERROR(VLOOKUP(Table2[[#This Row],[Rental under Name: ]], 'TPMS-Auto'!C:G,5,0),"RESEARCH!!")</f>
        <v>RESEARCH!!</v>
      </c>
      <c r="F476" s="228" t="str">
        <f>IFERROR(VLOOKUP(Table2[[#This Row],[Trim Trk: ]],'TPMS-Auto'!A:C, 3, 0), "Not assigned in TPMS!!")</f>
        <v>Not assigned in TPMS!!</v>
      </c>
      <c r="G476" s="229" t="str">
        <f>IFERROR(VLOOKUP(Table2[[#This Row],[Trim Trk: ]],'TPMS-Auto'!A:G, 7, 0), "Not assigned in TPMS!!")</f>
        <v>Not assigned in TPMS!!</v>
      </c>
      <c r="H476" s="69" t="str">
        <f>IFERROR(VLOOKUP(Table2[[#This Row],[Trim Trk: ]],'TPMS-Auto'!A:Y, 25, 0), "Not assigned in TPMS!!")</f>
        <v>Not assigned in TPMS!!</v>
      </c>
      <c r="I4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6" s="229" t="str">
        <f>IF(N476=N475, "Yes", "No")</f>
        <v>No</v>
      </c>
      <c r="K476" s="229" t="str">
        <f>IFERROR(VLOOKUP(Table2[[#This Row],[Trim Trk: ]], Enterprise!A:AL, 25, 0),"NotonEnterpriseReporting")</f>
        <v>NotonEnterpriseReporting</v>
      </c>
      <c r="L47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6" s="229" t="str">
        <f>IF(Table2[[#This Row],[Rental Vendor]]="ENTERPRISE RENT-A-CAR INC.", "Enterprise", IF(Table2[[#This Row],[Rental Vendor]]="ENTERPRISE TOLLS/TOLL CHARGES", "Enterprise", "NotEnterprise"))</f>
        <v>Enterprise</v>
      </c>
      <c r="N476" s="228" t="str">
        <f>LEFT(Table2[[#This Row],[Vehicle Number]],5)</f>
        <v>46964</v>
      </c>
      <c r="O476" s="166" t="s">
        <v>209</v>
      </c>
      <c r="P476" s="166" t="s">
        <v>1312</v>
      </c>
      <c r="Q476" s="166" t="s">
        <v>3726</v>
      </c>
      <c r="R476" s="166" t="s">
        <v>3859</v>
      </c>
      <c r="S476" s="166" t="s">
        <v>3909</v>
      </c>
      <c r="T476" s="166" t="s">
        <v>5010</v>
      </c>
      <c r="U476" s="166" t="s">
        <v>1314</v>
      </c>
      <c r="V476" s="166" t="s">
        <v>1318</v>
      </c>
      <c r="W476" s="166" t="s">
        <v>416</v>
      </c>
      <c r="X476" s="167">
        <v>114106534</v>
      </c>
      <c r="Y476" s="167">
        <v>114419118</v>
      </c>
      <c r="Z476" s="168">
        <v>45936</v>
      </c>
      <c r="AA476" s="166" t="s">
        <v>3730</v>
      </c>
      <c r="AB476" s="166" t="s">
        <v>3731</v>
      </c>
      <c r="AC476" s="166" t="s">
        <v>3732</v>
      </c>
      <c r="AD476" s="169">
        <v>490</v>
      </c>
      <c r="AE476" s="170">
        <v>7</v>
      </c>
      <c r="AF476" s="169">
        <v>70</v>
      </c>
      <c r="AG476" s="166" t="s">
        <v>3854</v>
      </c>
      <c r="AH476" s="166"/>
      <c r="AI476" s="166"/>
      <c r="AJ476" s="166"/>
      <c r="AK476" s="166"/>
      <c r="AL476" s="166"/>
    </row>
    <row r="477" spans="1:38" x14ac:dyDescent="0.3">
      <c r="A47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7" s="25">
        <f ca="1">SUM((TODAY())-Table2[[#This Row],[PO Date]])</f>
        <v>8</v>
      </c>
      <c r="C477" s="25" t="str">
        <f>Table2[[#This Row],[Trim Trk: ]]</f>
        <v>46964</v>
      </c>
      <c r="D477" s="228" t="str">
        <f>CONCATENATE(Table2[[#This Row],[First Name]]," ",Table2[[#This Row],[Last name]])</f>
        <v>MICHAEL BILLLUPS</v>
      </c>
      <c r="E477" s="229" t="str">
        <f>IFERROR(VLOOKUP(Table2[[#This Row],[Rental under Name: ]], 'TPMS-Auto'!C:G,5,0),"RESEARCH!!")</f>
        <v>RESEARCH!!</v>
      </c>
      <c r="F477" s="228" t="str">
        <f>IFERROR(VLOOKUP(Table2[[#This Row],[Trim Trk: ]],'TPMS-Auto'!A:C, 3, 0), "Not assigned in TPMS!!")</f>
        <v>Not assigned in TPMS!!</v>
      </c>
      <c r="G477" s="229" t="str">
        <f>IFERROR(VLOOKUP(Table2[[#This Row],[Trim Trk: ]],'TPMS-Auto'!A:G, 7, 0), "Not assigned in TPMS!!")</f>
        <v>Not assigned in TPMS!!</v>
      </c>
      <c r="H477" s="69" t="str">
        <f>IFERROR(VLOOKUP(Table2[[#This Row],[Trim Trk: ]],'TPMS-Auto'!A:Y, 25, 0), "Not assigned in TPMS!!")</f>
        <v>Not assigned in TPMS!!</v>
      </c>
      <c r="I4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7" s="229" t="str">
        <f>IF(N477=N476, "Yes", "No")</f>
        <v>Yes</v>
      </c>
      <c r="K477" s="229" t="str">
        <f>IFERROR(VLOOKUP(Table2[[#This Row],[Trim Trk: ]], Enterprise!A:AL, 25, 0),"NotonEnterpriseReporting")</f>
        <v>NotonEnterpriseReporting</v>
      </c>
      <c r="L47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7" s="229" t="str">
        <f>IF(Table2[[#This Row],[Rental Vendor]]="ENTERPRISE RENT-A-CAR INC.", "Enterprise", IF(Table2[[#This Row],[Rental Vendor]]="ENTERPRISE TOLLS/TOLL CHARGES", "Enterprise", "NotEnterprise"))</f>
        <v>Enterprise</v>
      </c>
      <c r="N477" s="228" t="str">
        <f>LEFT(Table2[[#This Row],[Vehicle Number]],5)</f>
        <v>46964</v>
      </c>
      <c r="O477" s="166" t="s">
        <v>209</v>
      </c>
      <c r="P477" s="166" t="s">
        <v>1312</v>
      </c>
      <c r="Q477" s="166" t="s">
        <v>3726</v>
      </c>
      <c r="R477" s="166" t="s">
        <v>3859</v>
      </c>
      <c r="S477" s="166" t="s">
        <v>3909</v>
      </c>
      <c r="T477" s="166" t="s">
        <v>5010</v>
      </c>
      <c r="U477" s="166" t="s">
        <v>1314</v>
      </c>
      <c r="V477" s="166" t="s">
        <v>1318</v>
      </c>
      <c r="W477" s="166" t="s">
        <v>416</v>
      </c>
      <c r="X477" s="167">
        <v>114993898</v>
      </c>
      <c r="Y477" s="167">
        <v>116937889</v>
      </c>
      <c r="Z477" s="168">
        <v>46078</v>
      </c>
      <c r="AA477" s="166" t="s">
        <v>3730</v>
      </c>
      <c r="AB477" s="166" t="s">
        <v>3928</v>
      </c>
      <c r="AC477" s="166" t="s">
        <v>3732</v>
      </c>
      <c r="AD477" s="169">
        <v>1</v>
      </c>
      <c r="AE477" s="170">
        <v>1</v>
      </c>
      <c r="AF477" s="169">
        <v>1</v>
      </c>
      <c r="AG477" s="166" t="s">
        <v>3854</v>
      </c>
      <c r="AH477" s="166"/>
      <c r="AI477" s="166"/>
      <c r="AJ477" s="166"/>
      <c r="AK477" s="166"/>
      <c r="AL477" s="166"/>
    </row>
    <row r="478" spans="1:38" x14ac:dyDescent="0.3">
      <c r="A47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8" s="25">
        <f ca="1">SUM((TODAY())-Table2[[#This Row],[PO Date]])</f>
        <v>146</v>
      </c>
      <c r="C478" s="25" t="str">
        <f>Table2[[#This Row],[Trim Trk: ]]</f>
        <v>46967</v>
      </c>
      <c r="D478" s="228" t="str">
        <f>CONCATENATE(Table2[[#This Row],[First Name]]," ",Table2[[#This Row],[Last name]])</f>
        <v>GARY ACORD</v>
      </c>
      <c r="E478" s="229" t="str">
        <f>IFERROR(VLOOKUP(Table2[[#This Row],[Rental under Name: ]], 'TPMS-Auto'!C:G,5,0),"RESEARCH!!")</f>
        <v>GACORD</v>
      </c>
      <c r="F478" s="228" t="str">
        <f>IFERROR(VLOOKUP(Table2[[#This Row],[Trim Trk: ]],'TPMS-Auto'!A:C, 3, 0), "Not assigned in TPMS!!")</f>
        <v>Not assigned in TPMS!!</v>
      </c>
      <c r="G478" s="229" t="str">
        <f>IFERROR(VLOOKUP(Table2[[#This Row],[Trim Trk: ]],'TPMS-Auto'!A:G, 7, 0), "Not assigned in TPMS!!")</f>
        <v>Not assigned in TPMS!!</v>
      </c>
      <c r="H478" s="69" t="str">
        <f>IFERROR(VLOOKUP(Table2[[#This Row],[Trim Trk: ]],'TPMS-Auto'!A:Y, 25, 0), "Not assigned in TPMS!!")</f>
        <v>Not assigned in TPMS!!</v>
      </c>
      <c r="I4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8" s="229" t="str">
        <f>IF(N478=N477, "Yes", "No")</f>
        <v>No</v>
      </c>
      <c r="K478" s="229" t="str">
        <f>IFERROR(VLOOKUP(Table2[[#This Row],[Trim Trk: ]], Enterprise!A:AL, 25, 0),"NotonEnterpriseReporting")</f>
        <v>NotonEnterpriseReporting</v>
      </c>
      <c r="L47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8" s="229" t="str">
        <f>IF(Table2[[#This Row],[Rental Vendor]]="ENTERPRISE RENT-A-CAR INC.", "Enterprise", IF(Table2[[#This Row],[Rental Vendor]]="ENTERPRISE TOLLS/TOLL CHARGES", "Enterprise", "NotEnterprise"))</f>
        <v>Enterprise</v>
      </c>
      <c r="N478" s="228" t="str">
        <f>LEFT(Table2[[#This Row],[Vehicle Number]],5)</f>
        <v>46967</v>
      </c>
      <c r="O478" s="166" t="s">
        <v>209</v>
      </c>
      <c r="P478" s="166" t="s">
        <v>5011</v>
      </c>
      <c r="Q478" s="166" t="s">
        <v>3726</v>
      </c>
      <c r="R478" s="166" t="s">
        <v>3859</v>
      </c>
      <c r="S478" s="166" t="s">
        <v>4230</v>
      </c>
      <c r="T478" s="166" t="s">
        <v>5012</v>
      </c>
      <c r="U478" s="166" t="s">
        <v>5013</v>
      </c>
      <c r="V478" s="166" t="s">
        <v>3839</v>
      </c>
      <c r="W478" s="166" t="s">
        <v>328</v>
      </c>
      <c r="X478" s="167">
        <v>111459435</v>
      </c>
      <c r="Y478" s="167">
        <v>114515562</v>
      </c>
      <c r="Z478" s="168">
        <v>45940</v>
      </c>
      <c r="AA478" s="166" t="s">
        <v>3894</v>
      </c>
      <c r="AB478" s="166" t="s">
        <v>3895</v>
      </c>
      <c r="AC478" s="166" t="s">
        <v>3732</v>
      </c>
      <c r="AD478" s="169">
        <v>1</v>
      </c>
      <c r="AE478" s="170">
        <v>1</v>
      </c>
      <c r="AF478" s="169">
        <v>1</v>
      </c>
      <c r="AG478" s="166" t="s">
        <v>3896</v>
      </c>
      <c r="AH478" s="166"/>
      <c r="AI478" s="166"/>
      <c r="AJ478" s="166"/>
      <c r="AK478" s="166"/>
      <c r="AL478" s="166"/>
    </row>
    <row r="479" spans="1:38" x14ac:dyDescent="0.3">
      <c r="A47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9" s="25">
        <f ca="1">SUM((TODAY())-Table2[[#This Row],[PO Date]])</f>
        <v>118</v>
      </c>
      <c r="C479" s="25" t="str">
        <f>Table2[[#This Row],[Trim Trk: ]]</f>
        <v>46976</v>
      </c>
      <c r="D479" s="228" t="str">
        <f>CONCATENATE(Table2[[#This Row],[First Name]]," ",Table2[[#This Row],[Last name]])</f>
        <v>THOMAS DOHERTY</v>
      </c>
      <c r="E479" s="229" t="str">
        <f>IFERROR(VLOOKUP(Table2[[#This Row],[Rental under Name: ]], 'TPMS-Auto'!C:G,5,0),"RESEARCH!!")</f>
        <v>TDOHERT</v>
      </c>
      <c r="F479" s="228" t="str">
        <f>IFERROR(VLOOKUP(Table2[[#This Row],[Trim Trk: ]],'TPMS-Auto'!A:C, 3, 0), "Not assigned in TPMS!!")</f>
        <v>THOMAS DOHERTY</v>
      </c>
      <c r="G479" s="229" t="str">
        <f>IFERROR(VLOOKUP(Table2[[#This Row],[Trim Trk: ]],'TPMS-Auto'!A:G, 7, 0), "Not assigned in TPMS!!")</f>
        <v>TDOHERT</v>
      </c>
      <c r="H479" s="69" t="str">
        <f>IFERROR(VLOOKUP(Table2[[#This Row],[Trim Trk: ]],'TPMS-Auto'!A:Y, 25, 0), "Not assigned in TPMS!!")</f>
        <v>14628 CARONA DRIVE</v>
      </c>
      <c r="I4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9" s="229" t="str">
        <f>IF(N479=N478, "Yes", "No")</f>
        <v>No</v>
      </c>
      <c r="K479" s="229" t="str">
        <f>IFERROR(VLOOKUP(Table2[[#This Row],[Trim Trk: ]], Enterprise!A:AL, 25, 0),"NotonEnterpriseReporting")</f>
        <v>OPEN</v>
      </c>
      <c r="L47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9" s="229" t="str">
        <f>IF(Table2[[#This Row],[Rental Vendor]]="ENTERPRISE RENT-A-CAR INC.", "Enterprise", IF(Table2[[#This Row],[Rental Vendor]]="ENTERPRISE TOLLS/TOLL CHARGES", "Enterprise", "NotEnterprise"))</f>
        <v>Enterprise</v>
      </c>
      <c r="N479" s="228" t="str">
        <f>LEFT(Table2[[#This Row],[Vehicle Number]],5)</f>
        <v>46976</v>
      </c>
      <c r="O479" s="166" t="s">
        <v>209</v>
      </c>
      <c r="P479" s="166" t="s">
        <v>1326</v>
      </c>
      <c r="Q479" s="166" t="s">
        <v>3726</v>
      </c>
      <c r="R479" s="166" t="s">
        <v>3851</v>
      </c>
      <c r="S479" s="166" t="s">
        <v>4042</v>
      </c>
      <c r="T479" s="166" t="s">
        <v>4258</v>
      </c>
      <c r="U479" s="166" t="s">
        <v>1328</v>
      </c>
      <c r="V479" s="166" t="s">
        <v>611</v>
      </c>
      <c r="W479" s="166" t="s">
        <v>541</v>
      </c>
      <c r="X479" s="167">
        <v>114662379</v>
      </c>
      <c r="Y479" s="167">
        <v>114984272</v>
      </c>
      <c r="Z479" s="168">
        <v>45968</v>
      </c>
      <c r="AA479" s="166" t="s">
        <v>3730</v>
      </c>
      <c r="AB479" s="166" t="s">
        <v>3731</v>
      </c>
      <c r="AC479" s="166" t="s">
        <v>3732</v>
      </c>
      <c r="AD479" s="169">
        <v>8400</v>
      </c>
      <c r="AE479" s="170">
        <v>120</v>
      </c>
      <c r="AF479" s="169">
        <v>70</v>
      </c>
      <c r="AG479" s="166" t="s">
        <v>3854</v>
      </c>
      <c r="AH479" s="166"/>
      <c r="AI479" s="166"/>
      <c r="AJ479" s="166"/>
      <c r="AK479" s="166"/>
      <c r="AL479" s="166"/>
    </row>
    <row r="480" spans="1:38" x14ac:dyDescent="0.3">
      <c r="A48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0" s="25">
        <f ca="1">SUM((TODAY())-Table2[[#This Row],[PO Date]])</f>
        <v>27</v>
      </c>
      <c r="C480" s="25" t="str">
        <f>Table2[[#This Row],[Trim Trk: ]]</f>
        <v>46977</v>
      </c>
      <c r="D480" s="228" t="str">
        <f>CONCATENATE(Table2[[#This Row],[First Name]]," ",Table2[[#This Row],[Last name]])</f>
        <v>ANTHONY ESPOSITO</v>
      </c>
      <c r="E480" s="229" t="str">
        <f>IFERROR(VLOOKUP(Table2[[#This Row],[Rental under Name: ]], 'TPMS-Auto'!C:G,5,0),"RESEARCH!!")</f>
        <v>AESPOSI</v>
      </c>
      <c r="F480" s="228" t="str">
        <f>IFERROR(VLOOKUP(Table2[[#This Row],[Trim Trk: ]],'TPMS-Auto'!A:C, 3, 0), "Not assigned in TPMS!!")</f>
        <v>ANTHONY ESPOSITO</v>
      </c>
      <c r="G480" s="229" t="str">
        <f>IFERROR(VLOOKUP(Table2[[#This Row],[Trim Trk: ]],'TPMS-Auto'!A:G, 7, 0), "Not assigned in TPMS!!")</f>
        <v>AESPOSI</v>
      </c>
      <c r="H480" s="69" t="str">
        <f>IFERROR(VLOOKUP(Table2[[#This Row],[Trim Trk: ]],'TPMS-Auto'!A:Y, 25, 0), "Not assigned in TPMS!!")</f>
        <v>106 HEATHERWOOD LN</v>
      </c>
      <c r="I4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0" s="229" t="str">
        <f>IF(N480=N479, "Yes", "No")</f>
        <v>No</v>
      </c>
      <c r="K480" s="229" t="str">
        <f>IFERROR(VLOOKUP(Table2[[#This Row],[Trim Trk: ]], Enterprise!A:AL, 25, 0),"NotonEnterpriseReporting")</f>
        <v>NotonEnterpriseReporting</v>
      </c>
      <c r="L4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0" s="229" t="str">
        <f>IF(Table2[[#This Row],[Rental Vendor]]="ENTERPRISE RENT-A-CAR INC.", "Enterprise", IF(Table2[[#This Row],[Rental Vendor]]="ENTERPRISE TOLLS/TOLL CHARGES", "Enterprise", "NotEnterprise"))</f>
        <v>Enterprise</v>
      </c>
      <c r="N480" s="228" t="str">
        <f>LEFT(Table2[[#This Row],[Vehicle Number]],5)</f>
        <v>46977</v>
      </c>
      <c r="O480" s="166" t="s">
        <v>209</v>
      </c>
      <c r="P480" s="166" t="s">
        <v>3224</v>
      </c>
      <c r="Q480" s="166" t="s">
        <v>3726</v>
      </c>
      <c r="R480" s="166" t="s">
        <v>3859</v>
      </c>
      <c r="S480" s="166" t="s">
        <v>3920</v>
      </c>
      <c r="T480" s="166" t="s">
        <v>5014</v>
      </c>
      <c r="U480" s="166" t="s">
        <v>3226</v>
      </c>
      <c r="V480" s="166" t="s">
        <v>5015</v>
      </c>
      <c r="W480" s="166" t="s">
        <v>328</v>
      </c>
      <c r="X480" s="167">
        <v>116252996</v>
      </c>
      <c r="Y480" s="167">
        <v>116598145</v>
      </c>
      <c r="Z480" s="168">
        <v>46059</v>
      </c>
      <c r="AA480" s="166" t="s">
        <v>3730</v>
      </c>
      <c r="AB480" s="166" t="s">
        <v>3731</v>
      </c>
      <c r="AC480" s="166" t="s">
        <v>3732</v>
      </c>
      <c r="AD480" s="169">
        <v>362.5</v>
      </c>
      <c r="AE480" s="170">
        <v>5</v>
      </c>
      <c r="AF480" s="169">
        <v>72.5</v>
      </c>
      <c r="AG480" s="166" t="s">
        <v>3854</v>
      </c>
      <c r="AH480" s="166"/>
      <c r="AI480" s="166"/>
      <c r="AJ480" s="166"/>
      <c r="AK480" s="166"/>
      <c r="AL480" s="166"/>
    </row>
    <row r="481" spans="1:38" x14ac:dyDescent="0.3">
      <c r="A48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1" s="25">
        <f ca="1">SUM((TODAY())-Table2[[#This Row],[PO Date]])</f>
        <v>164</v>
      </c>
      <c r="C481" s="25" t="str">
        <f>Table2[[#This Row],[Trim Trk: ]]</f>
        <v>46983</v>
      </c>
      <c r="D481" s="228" t="str">
        <f>CONCATENATE(Table2[[#This Row],[First Name]]," ",Table2[[#This Row],[Last name]])</f>
        <v>LUIS MERCED</v>
      </c>
      <c r="E481" s="229" t="str">
        <f>IFERROR(VLOOKUP(Table2[[#This Row],[Rental under Name: ]], 'TPMS-Auto'!C:G,5,0),"RESEARCH!!")</f>
        <v>LMERCED</v>
      </c>
      <c r="F481" s="228" t="str">
        <f>IFERROR(VLOOKUP(Table2[[#This Row],[Trim Trk: ]],'TPMS-Auto'!A:C, 3, 0), "Not assigned in TPMS!!")</f>
        <v>LUIS MERCED</v>
      </c>
      <c r="G481" s="229" t="str">
        <f>IFERROR(VLOOKUP(Table2[[#This Row],[Trim Trk: ]],'TPMS-Auto'!A:G, 7, 0), "Not assigned in TPMS!!")</f>
        <v>LMERCED</v>
      </c>
      <c r="H481" s="69" t="str">
        <f>IFERROR(VLOOKUP(Table2[[#This Row],[Trim Trk: ]],'TPMS-Auto'!A:Y, 25, 0), "Not assigned in TPMS!!")</f>
        <v>163 ALAN DRIVE, #9</v>
      </c>
      <c r="I4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1" s="229" t="str">
        <f>IF(N481=N480, "Yes", "No")</f>
        <v>No</v>
      </c>
      <c r="K481" s="229" t="str">
        <f>IFERROR(VLOOKUP(Table2[[#This Row],[Trim Trk: ]], Enterprise!A:AL, 25, 0),"NotonEnterpriseReporting")</f>
        <v>NotonEnterpriseReporting</v>
      </c>
      <c r="L48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1" s="229" t="str">
        <f>IF(Table2[[#This Row],[Rental Vendor]]="ENTERPRISE RENT-A-CAR INC.", "Enterprise", IF(Table2[[#This Row],[Rental Vendor]]="ENTERPRISE TOLLS/TOLL CHARGES", "Enterprise", "NotEnterprise"))</f>
        <v>Enterprise</v>
      </c>
      <c r="N481" s="228" t="str">
        <f>LEFT(Table2[[#This Row],[Vehicle Number]],5)</f>
        <v>46983</v>
      </c>
      <c r="O481" s="166" t="s">
        <v>209</v>
      </c>
      <c r="P481" s="166" t="s">
        <v>5016</v>
      </c>
      <c r="Q481" s="166" t="s">
        <v>3726</v>
      </c>
      <c r="R481" s="166" t="s">
        <v>3859</v>
      </c>
      <c r="S481" s="166" t="s">
        <v>4007</v>
      </c>
      <c r="T481" s="166" t="s">
        <v>3289</v>
      </c>
      <c r="U481" s="166" t="s">
        <v>5017</v>
      </c>
      <c r="V481" s="166" t="s">
        <v>3227</v>
      </c>
      <c r="W481" s="166" t="s">
        <v>328</v>
      </c>
      <c r="X481" s="167">
        <v>113851409</v>
      </c>
      <c r="Y481" s="167">
        <v>114159736</v>
      </c>
      <c r="Z481" s="168">
        <v>45922</v>
      </c>
      <c r="AA481" s="166" t="s">
        <v>3730</v>
      </c>
      <c r="AB481" s="166" t="s">
        <v>3731</v>
      </c>
      <c r="AC481" s="166" t="s">
        <v>3732</v>
      </c>
      <c r="AD481" s="169">
        <v>260.25</v>
      </c>
      <c r="AE481" s="170">
        <v>3</v>
      </c>
      <c r="AF481" s="169">
        <v>86.75</v>
      </c>
      <c r="AG481" s="166" t="s">
        <v>3854</v>
      </c>
      <c r="AH481" s="166"/>
      <c r="AI481" s="166"/>
      <c r="AJ481" s="166"/>
      <c r="AK481" s="166"/>
      <c r="AL481" s="166"/>
    </row>
    <row r="482" spans="1:38" x14ac:dyDescent="0.3">
      <c r="A48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2" s="25">
        <f ca="1">SUM((TODAY())-Table2[[#This Row],[PO Date]])</f>
        <v>1</v>
      </c>
      <c r="C482" s="25" t="str">
        <f>Table2[[#This Row],[Trim Trk: ]]</f>
        <v>46993</v>
      </c>
      <c r="D482" s="228" t="str">
        <f>CONCATENATE(Table2[[#This Row],[First Name]]," ",Table2[[#This Row],[Last name]])</f>
        <v>RUBEN VENTURA</v>
      </c>
      <c r="E482" s="229" t="str">
        <f>IFERROR(VLOOKUP(Table2[[#This Row],[Rental under Name: ]], 'TPMS-Auto'!C:G,5,0),"RESEARCH!!")</f>
        <v>RVENTUR</v>
      </c>
      <c r="F482" s="228" t="str">
        <f>IFERROR(VLOOKUP(Table2[[#This Row],[Trim Trk: ]],'TPMS-Auto'!A:C, 3, 0), "Not assigned in TPMS!!")</f>
        <v>RUBEN VENTURA</v>
      </c>
      <c r="G482" s="229" t="str">
        <f>IFERROR(VLOOKUP(Table2[[#This Row],[Trim Trk: ]],'TPMS-Auto'!A:G, 7, 0), "Not assigned in TPMS!!")</f>
        <v>RVENTUR</v>
      </c>
      <c r="H482" s="69" t="str">
        <f>IFERROR(VLOOKUP(Table2[[#This Row],[Trim Trk: ]],'TPMS-Auto'!A:Y, 25, 0), "Not assigned in TPMS!!")</f>
        <v>133 Oxford street</v>
      </c>
      <c r="I4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2" s="229" t="str">
        <f>IF(N482=N481, "Yes", "No")</f>
        <v>No</v>
      </c>
      <c r="K482" s="229" t="str">
        <f>IFERROR(VLOOKUP(Table2[[#This Row],[Trim Trk: ]], Enterprise!A:AL, 25, 0),"NotonEnterpriseReporting")</f>
        <v>OPEN</v>
      </c>
      <c r="L48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2" s="229" t="str">
        <f>IF(Table2[[#This Row],[Rental Vendor]]="ENTERPRISE RENT-A-CAR INC.", "Enterprise", IF(Table2[[#This Row],[Rental Vendor]]="ENTERPRISE TOLLS/TOLL CHARGES", "Enterprise", "NotEnterprise"))</f>
        <v>Enterprise</v>
      </c>
      <c r="N482" s="228" t="str">
        <f>LEFT(Table2[[#This Row],[Vehicle Number]],5)</f>
        <v>46993</v>
      </c>
      <c r="O482" s="166" t="s">
        <v>209</v>
      </c>
      <c r="P482" s="166" t="s">
        <v>5932</v>
      </c>
      <c r="Q482" s="166" t="s">
        <v>3726</v>
      </c>
      <c r="R482" s="166" t="s">
        <v>3794</v>
      </c>
      <c r="S482" s="166" t="s">
        <v>5938</v>
      </c>
      <c r="T482" s="166" t="s">
        <v>5937</v>
      </c>
      <c r="U482" s="166" t="s">
        <v>5936</v>
      </c>
      <c r="V482" s="166" t="s">
        <v>13057</v>
      </c>
      <c r="W482" s="166" t="s">
        <v>382</v>
      </c>
      <c r="X482" s="167">
        <v>116704506</v>
      </c>
      <c r="Y482" s="167">
        <v>117058109</v>
      </c>
      <c r="Z482" s="168">
        <v>46085</v>
      </c>
      <c r="AA482" s="166" t="s">
        <v>3730</v>
      </c>
      <c r="AB482" s="166" t="s">
        <v>3731</v>
      </c>
      <c r="AC482" s="166" t="s">
        <v>3732</v>
      </c>
      <c r="AD482" s="169">
        <v>511</v>
      </c>
      <c r="AE482" s="170">
        <v>7</v>
      </c>
      <c r="AF482" s="169">
        <v>73</v>
      </c>
      <c r="AG482" s="166" t="s">
        <v>3854</v>
      </c>
      <c r="AH482" s="166"/>
      <c r="AI482" s="166"/>
      <c r="AJ482" s="166"/>
      <c r="AK482" s="166"/>
      <c r="AL482" s="166"/>
    </row>
    <row r="483" spans="1:38" x14ac:dyDescent="0.3">
      <c r="A48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3" s="25">
        <f ca="1">SUM((TODAY())-Table2[[#This Row],[PO Date]])</f>
        <v>160</v>
      </c>
      <c r="C483" s="25" t="str">
        <f>Table2[[#This Row],[Trim Trk: ]]</f>
        <v>46994</v>
      </c>
      <c r="D483" s="228" t="str">
        <f>CONCATENATE(Table2[[#This Row],[First Name]]," ",Table2[[#This Row],[Last name]])</f>
        <v>KENDRICK MARTIN</v>
      </c>
      <c r="E483" s="229" t="str">
        <f>IFERROR(VLOOKUP(Table2[[#This Row],[Rental under Name: ]], 'TPMS-Auto'!C:G,5,0),"RESEARCH!!")</f>
        <v>KMARTI4</v>
      </c>
      <c r="F483" s="228" t="str">
        <f>IFERROR(VLOOKUP(Table2[[#This Row],[Trim Trk: ]],'TPMS-Auto'!A:C, 3, 0), "Not assigned in TPMS!!")</f>
        <v>KENDRICK MARTIN</v>
      </c>
      <c r="G483" s="229" t="str">
        <f>IFERROR(VLOOKUP(Table2[[#This Row],[Trim Trk: ]],'TPMS-Auto'!A:G, 7, 0), "Not assigned in TPMS!!")</f>
        <v>KMARTI4</v>
      </c>
      <c r="H483" s="69" t="str">
        <f>IFERROR(VLOOKUP(Table2[[#This Row],[Trim Trk: ]],'TPMS-Auto'!A:Y, 25, 0), "Not assigned in TPMS!!")</f>
        <v>Not on HR File</v>
      </c>
      <c r="I4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3" s="229" t="str">
        <f>IF(N483=N482, "Yes", "No")</f>
        <v>No</v>
      </c>
      <c r="K483" s="229" t="str">
        <f>IFERROR(VLOOKUP(Table2[[#This Row],[Trim Trk: ]], Enterprise!A:AL, 25, 0),"NotonEnterpriseReporting")</f>
        <v>NotonEnterpriseReporting</v>
      </c>
      <c r="L48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3" s="229" t="str">
        <f>IF(Table2[[#This Row],[Rental Vendor]]="ENTERPRISE RENT-A-CAR INC.", "Enterprise", IF(Table2[[#This Row],[Rental Vendor]]="ENTERPRISE TOLLS/TOLL CHARGES", "Enterprise", "NotEnterprise"))</f>
        <v>Enterprise</v>
      </c>
      <c r="N483" s="228" t="str">
        <f>LEFT(Table2[[#This Row],[Vehicle Number]],5)</f>
        <v>46994</v>
      </c>
      <c r="O483" s="166" t="s">
        <v>209</v>
      </c>
      <c r="P483" s="166" t="s">
        <v>1347</v>
      </c>
      <c r="Q483" s="166" t="s">
        <v>3726</v>
      </c>
      <c r="R483" s="166" t="s">
        <v>3794</v>
      </c>
      <c r="S483" s="166" t="s">
        <v>4103</v>
      </c>
      <c r="T483" s="166" t="s">
        <v>4104</v>
      </c>
      <c r="U483" s="166" t="s">
        <v>3347</v>
      </c>
      <c r="V483" s="166" t="s">
        <v>1414</v>
      </c>
      <c r="W483" s="166" t="s">
        <v>318</v>
      </c>
      <c r="X483" s="167">
        <v>112593203</v>
      </c>
      <c r="Y483" s="167">
        <v>114269898</v>
      </c>
      <c r="Z483" s="168">
        <v>45926</v>
      </c>
      <c r="AA483" s="166" t="s">
        <v>3730</v>
      </c>
      <c r="AB483" s="166" t="s">
        <v>3731</v>
      </c>
      <c r="AC483" s="166" t="s">
        <v>3732</v>
      </c>
      <c r="AD483" s="169">
        <v>476</v>
      </c>
      <c r="AE483" s="170">
        <v>7</v>
      </c>
      <c r="AF483" s="169">
        <v>68</v>
      </c>
      <c r="AG483" s="166" t="s">
        <v>3854</v>
      </c>
      <c r="AH483" s="166"/>
      <c r="AI483" s="166"/>
      <c r="AJ483" s="166"/>
      <c r="AK483" s="166"/>
      <c r="AL483" s="166"/>
    </row>
    <row r="484" spans="1:38" x14ac:dyDescent="0.3">
      <c r="A48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4" s="25">
        <f ca="1">SUM((TODAY())-Table2[[#This Row],[PO Date]])</f>
        <v>13</v>
      </c>
      <c r="C484" s="25" t="str">
        <f>Table2[[#This Row],[Trim Trk: ]]</f>
        <v>46994</v>
      </c>
      <c r="D484" s="228" t="str">
        <f>CONCATENATE(Table2[[#This Row],[First Name]]," ",Table2[[#This Row],[Last name]])</f>
        <v>KENDRICK MARTIN</v>
      </c>
      <c r="E484" s="229" t="str">
        <f>IFERROR(VLOOKUP(Table2[[#This Row],[Rental under Name: ]], 'TPMS-Auto'!C:G,5,0),"RESEARCH!!")</f>
        <v>KMARTI4</v>
      </c>
      <c r="F484" s="228" t="str">
        <f>IFERROR(VLOOKUP(Table2[[#This Row],[Trim Trk: ]],'TPMS-Auto'!A:C, 3, 0), "Not assigned in TPMS!!")</f>
        <v>KENDRICK MARTIN</v>
      </c>
      <c r="G484" s="229" t="str">
        <f>IFERROR(VLOOKUP(Table2[[#This Row],[Trim Trk: ]],'TPMS-Auto'!A:G, 7, 0), "Not assigned in TPMS!!")</f>
        <v>KMARTI4</v>
      </c>
      <c r="H484" s="69" t="str">
        <f>IFERROR(VLOOKUP(Table2[[#This Row],[Trim Trk: ]],'TPMS-Auto'!A:Y, 25, 0), "Not assigned in TPMS!!")</f>
        <v>Not on HR File</v>
      </c>
      <c r="I4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4" s="229" t="str">
        <f>IF(N484=N483, "Yes", "No")</f>
        <v>Yes</v>
      </c>
      <c r="K484" s="229" t="str">
        <f>IFERROR(VLOOKUP(Table2[[#This Row],[Trim Trk: ]], Enterprise!A:AL, 25, 0),"NotonEnterpriseReporting")</f>
        <v>NotonEnterpriseReporting</v>
      </c>
      <c r="L48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4" s="229" t="str">
        <f>IF(Table2[[#This Row],[Rental Vendor]]="ENTERPRISE RENT-A-CAR INC.", "Enterprise", IF(Table2[[#This Row],[Rental Vendor]]="ENTERPRISE TOLLS/TOLL CHARGES", "Enterprise", "NotEnterprise"))</f>
        <v>Enterprise</v>
      </c>
      <c r="N484" s="228" t="str">
        <f>LEFT(Table2[[#This Row],[Vehicle Number]],5)</f>
        <v>46994</v>
      </c>
      <c r="O484" s="166" t="s">
        <v>209</v>
      </c>
      <c r="P484" s="166" t="s">
        <v>1347</v>
      </c>
      <c r="Q484" s="166" t="s">
        <v>3726</v>
      </c>
      <c r="R484" s="166" t="s">
        <v>3794</v>
      </c>
      <c r="S484" s="166" t="s">
        <v>4103</v>
      </c>
      <c r="T484" s="166" t="s">
        <v>4104</v>
      </c>
      <c r="U484" s="166" t="s">
        <v>3347</v>
      </c>
      <c r="V484" s="166" t="s">
        <v>1414</v>
      </c>
      <c r="W484" s="166" t="s">
        <v>318</v>
      </c>
      <c r="X484" s="167">
        <v>112593203</v>
      </c>
      <c r="Y484" s="167">
        <v>116875567</v>
      </c>
      <c r="Z484" s="168">
        <v>46073</v>
      </c>
      <c r="AA484" s="166" t="s">
        <v>3894</v>
      </c>
      <c r="AB484" s="166" t="s">
        <v>3895</v>
      </c>
      <c r="AC484" s="166" t="s">
        <v>3732</v>
      </c>
      <c r="AD484" s="169">
        <v>1</v>
      </c>
      <c r="AE484" s="170">
        <v>1</v>
      </c>
      <c r="AF484" s="169">
        <v>1</v>
      </c>
      <c r="AG484" s="166" t="s">
        <v>3896</v>
      </c>
      <c r="AH484" s="166"/>
      <c r="AI484" s="166"/>
      <c r="AJ484" s="166"/>
      <c r="AK484" s="166"/>
      <c r="AL484" s="166"/>
    </row>
    <row r="485" spans="1:38" x14ac:dyDescent="0.3">
      <c r="A48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5" s="25">
        <f ca="1">SUM((TODAY())-Table2[[#This Row],[PO Date]])</f>
        <v>29</v>
      </c>
      <c r="C485" s="25" t="str">
        <f>Table2[[#This Row],[Trim Trk: ]]</f>
        <v>46995</v>
      </c>
      <c r="D485" s="228" t="str">
        <f>CONCATENATE(Table2[[#This Row],[First Name]]," ",Table2[[#This Row],[Last name]])</f>
        <v>JEFFREY NORMAN JR.</v>
      </c>
      <c r="E485" s="229" t="str">
        <f>IFERROR(VLOOKUP(Table2[[#This Row],[Rental under Name: ]], 'TPMS-Auto'!C:G,5,0),"RESEARCH!!")</f>
        <v>JNORMA0</v>
      </c>
      <c r="F485" s="228" t="str">
        <f>IFERROR(VLOOKUP(Table2[[#This Row],[Trim Trk: ]],'TPMS-Auto'!A:C, 3, 0), "Not assigned in TPMS!!")</f>
        <v>JEFFREY NORMAN JR.</v>
      </c>
      <c r="G485" s="229" t="str">
        <f>IFERROR(VLOOKUP(Table2[[#This Row],[Trim Trk: ]],'TPMS-Auto'!A:G, 7, 0), "Not assigned in TPMS!!")</f>
        <v>JNORMA0</v>
      </c>
      <c r="H485" s="69" t="str">
        <f>IFERROR(VLOOKUP(Table2[[#This Row],[Trim Trk: ]],'TPMS-Auto'!A:Y, 25, 0), "Not assigned in TPMS!!")</f>
        <v>Not on HR File</v>
      </c>
      <c r="I4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5" s="229" t="str">
        <f>IF(N485=N484, "Yes", "No")</f>
        <v>No</v>
      </c>
      <c r="K485" s="229" t="str">
        <f>IFERROR(VLOOKUP(Table2[[#This Row],[Trim Trk: ]], Enterprise!A:AL, 25, 0),"NotonEnterpriseReporting")</f>
        <v>OPEN</v>
      </c>
      <c r="L48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5" s="229" t="str">
        <f>IF(Table2[[#This Row],[Rental Vendor]]="ENTERPRISE RENT-A-CAR INC.", "Enterprise", IF(Table2[[#This Row],[Rental Vendor]]="ENTERPRISE TOLLS/TOLL CHARGES", "Enterprise", "NotEnterprise"))</f>
        <v>Enterprise</v>
      </c>
      <c r="N485" s="228" t="str">
        <f>LEFT(Table2[[#This Row],[Vehicle Number]],5)</f>
        <v>46995</v>
      </c>
      <c r="O485" s="166" t="s">
        <v>209</v>
      </c>
      <c r="P485" s="166" t="s">
        <v>3580</v>
      </c>
      <c r="Q485" s="166" t="s">
        <v>3726</v>
      </c>
      <c r="R485" s="166" t="s">
        <v>3851</v>
      </c>
      <c r="S485" s="166" t="s">
        <v>4025</v>
      </c>
      <c r="T485" s="166" t="s">
        <v>5022</v>
      </c>
      <c r="U485" s="166" t="s">
        <v>3583</v>
      </c>
      <c r="V485" s="166" t="s">
        <v>5023</v>
      </c>
      <c r="W485" s="166" t="s">
        <v>541</v>
      </c>
      <c r="X485" s="167">
        <v>116210384</v>
      </c>
      <c r="Y485" s="167">
        <v>116555363</v>
      </c>
      <c r="Z485" s="168">
        <v>46057</v>
      </c>
      <c r="AA485" s="166" t="s">
        <v>3730</v>
      </c>
      <c r="AB485" s="166" t="s">
        <v>3731</v>
      </c>
      <c r="AC485" s="166" t="s">
        <v>3732</v>
      </c>
      <c r="AD485" s="169">
        <v>336</v>
      </c>
      <c r="AE485" s="170">
        <v>4</v>
      </c>
      <c r="AF485" s="169">
        <v>84</v>
      </c>
      <c r="AG485" s="166" t="s">
        <v>3854</v>
      </c>
      <c r="AH485" s="166"/>
      <c r="AI485" s="166"/>
      <c r="AJ485" s="166"/>
      <c r="AK485" s="166"/>
      <c r="AL485" s="166"/>
    </row>
    <row r="486" spans="1:38" x14ac:dyDescent="0.3">
      <c r="A486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6" s="25">
        <f ca="1">SUM((TODAY())-Table2[[#This Row],[PO Date]])</f>
        <v>13</v>
      </c>
      <c r="C486" s="25" t="str">
        <f>Table2[[#This Row],[Trim Trk: ]]</f>
        <v>46995</v>
      </c>
      <c r="D486" s="228" t="str">
        <f>CONCATENATE(Table2[[#This Row],[First Name]]," ",Table2[[#This Row],[Last name]])</f>
        <v>JEFFREY NORMAN JR.</v>
      </c>
      <c r="E486" s="229" t="str">
        <f>IFERROR(VLOOKUP(Table2[[#This Row],[Rental under Name: ]], 'TPMS-Auto'!C:G,5,0),"RESEARCH!!")</f>
        <v>JNORMA0</v>
      </c>
      <c r="F486" s="228" t="str">
        <f>IFERROR(VLOOKUP(Table2[[#This Row],[Trim Trk: ]],'TPMS-Auto'!A:C, 3, 0), "Not assigned in TPMS!!")</f>
        <v>JEFFREY NORMAN JR.</v>
      </c>
      <c r="G486" s="229" t="str">
        <f>IFERROR(VLOOKUP(Table2[[#This Row],[Trim Trk: ]],'TPMS-Auto'!A:G, 7, 0), "Not assigned in TPMS!!")</f>
        <v>JNORMA0</v>
      </c>
      <c r="H486" s="69" t="str">
        <f>IFERROR(VLOOKUP(Table2[[#This Row],[Trim Trk: ]],'TPMS-Auto'!A:Y, 25, 0), "Not assigned in TPMS!!")</f>
        <v>Not on HR File</v>
      </c>
      <c r="I4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6" s="229" t="str">
        <f>IF(N486=N485, "Yes", "No")</f>
        <v>Yes</v>
      </c>
      <c r="K486" s="229" t="str">
        <f>IFERROR(VLOOKUP(Table2[[#This Row],[Trim Trk: ]], Enterprise!A:AL, 25, 0),"NotonEnterpriseReporting")</f>
        <v>OPEN</v>
      </c>
      <c r="L48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6" s="229" t="str">
        <f>IF(Table2[[#This Row],[Rental Vendor]]="ENTERPRISE RENT-A-CAR INC.", "Enterprise", IF(Table2[[#This Row],[Rental Vendor]]="ENTERPRISE TOLLS/TOLL CHARGES", "Enterprise", "NotEnterprise"))</f>
        <v>Enterprise</v>
      </c>
      <c r="N486" s="228" t="str">
        <f>LEFT(Table2[[#This Row],[Vehicle Number]],5)</f>
        <v>46995</v>
      </c>
      <c r="O486" s="166" t="s">
        <v>209</v>
      </c>
      <c r="P486" s="166" t="s">
        <v>3580</v>
      </c>
      <c r="Q486" s="166" t="s">
        <v>3726</v>
      </c>
      <c r="R486" s="166" t="s">
        <v>3851</v>
      </c>
      <c r="S486" s="166" t="s">
        <v>4025</v>
      </c>
      <c r="T486" s="166" t="s">
        <v>5022</v>
      </c>
      <c r="U486" s="166" t="s">
        <v>3583</v>
      </c>
      <c r="V486" s="166" t="s">
        <v>5023</v>
      </c>
      <c r="W486" s="166" t="s">
        <v>541</v>
      </c>
      <c r="X486" s="167">
        <v>116529047</v>
      </c>
      <c r="Y486" s="167">
        <v>116880360</v>
      </c>
      <c r="Z486" s="168">
        <v>46073</v>
      </c>
      <c r="AA486" s="166" t="s">
        <v>5024</v>
      </c>
      <c r="AB486" s="166" t="s">
        <v>5025</v>
      </c>
      <c r="AC486" s="166" t="s">
        <v>3732</v>
      </c>
      <c r="AD486" s="169">
        <v>85</v>
      </c>
      <c r="AE486" s="170">
        <v>1</v>
      </c>
      <c r="AF486" s="169">
        <v>85</v>
      </c>
      <c r="AG486" s="166" t="s">
        <v>3854</v>
      </c>
      <c r="AH486" s="166"/>
      <c r="AI486" s="166"/>
      <c r="AJ486" s="166"/>
      <c r="AK486" s="166"/>
      <c r="AL486" s="166"/>
    </row>
    <row r="487" spans="1:38" x14ac:dyDescent="0.3">
      <c r="A48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7" s="25">
        <f ca="1">SUM((TODAY())-Table2[[#This Row],[PO Date]])</f>
        <v>21</v>
      </c>
      <c r="C487" s="25" t="str">
        <f>Table2[[#This Row],[Trim Trk: ]]</f>
        <v>47001</v>
      </c>
      <c r="D487" s="228" t="str">
        <f>CONCATENATE(Table2[[#This Row],[First Name]]," ",Table2[[#This Row],[Last name]])</f>
        <v>ANDRE YOUNG</v>
      </c>
      <c r="E487" s="229" t="str">
        <f>IFERROR(VLOOKUP(Table2[[#This Row],[Rental under Name: ]], 'TPMS-Auto'!C:G,5,0),"RESEARCH!!")</f>
        <v>AYOUNG</v>
      </c>
      <c r="F487" s="228" t="str">
        <f>IFERROR(VLOOKUP(Table2[[#This Row],[Trim Trk: ]],'TPMS-Auto'!A:C, 3, 0), "Not assigned in TPMS!!")</f>
        <v>ANDRE YOUNG</v>
      </c>
      <c r="G487" s="229" t="str">
        <f>IFERROR(VLOOKUP(Table2[[#This Row],[Trim Trk: ]],'TPMS-Auto'!A:G, 7, 0), "Not assigned in TPMS!!")</f>
        <v>AYOUNG</v>
      </c>
      <c r="H487" s="69" t="str">
        <f>IFERROR(VLOOKUP(Table2[[#This Row],[Trim Trk: ]],'TPMS-Auto'!A:Y, 25, 0), "Not assigned in TPMS!!")</f>
        <v>405 ATLANTIC ST APT 20J</v>
      </c>
      <c r="I4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7" s="229" t="str">
        <f>IF(N487=N486, "Yes", "No")</f>
        <v>No</v>
      </c>
      <c r="K487" s="229" t="str">
        <f>IFERROR(VLOOKUP(Table2[[#This Row],[Trim Trk: ]], Enterprise!A:AL, 25, 0),"NotonEnterpriseReporting")</f>
        <v>NotonEnterpriseReporting</v>
      </c>
      <c r="L48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7" s="229" t="str">
        <f>IF(Table2[[#This Row],[Rental Vendor]]="ENTERPRISE RENT-A-CAR INC.", "Enterprise", IF(Table2[[#This Row],[Rental Vendor]]="ENTERPRISE TOLLS/TOLL CHARGES", "Enterprise", "NotEnterprise"))</f>
        <v>Enterprise</v>
      </c>
      <c r="N487" s="228" t="str">
        <f>LEFT(Table2[[#This Row],[Vehicle Number]],5)</f>
        <v>47001</v>
      </c>
      <c r="O487" s="166" t="s">
        <v>209</v>
      </c>
      <c r="P487" s="166" t="s">
        <v>3228</v>
      </c>
      <c r="Q487" s="166" t="s">
        <v>3726</v>
      </c>
      <c r="R487" s="166" t="s">
        <v>3794</v>
      </c>
      <c r="S487" s="166" t="s">
        <v>5026</v>
      </c>
      <c r="T487" s="166" t="s">
        <v>5027</v>
      </c>
      <c r="U487" s="166" t="s">
        <v>3230</v>
      </c>
      <c r="V487" s="166" t="s">
        <v>3231</v>
      </c>
      <c r="W487" s="166" t="s">
        <v>655</v>
      </c>
      <c r="X487" s="167">
        <v>116338586</v>
      </c>
      <c r="Y487" s="167">
        <v>116687015</v>
      </c>
      <c r="Z487" s="168">
        <v>46065</v>
      </c>
      <c r="AA487" s="166" t="s">
        <v>3730</v>
      </c>
      <c r="AB487" s="166" t="s">
        <v>3731</v>
      </c>
      <c r="AC487" s="166" t="s">
        <v>3732</v>
      </c>
      <c r="AD487" s="169">
        <v>910</v>
      </c>
      <c r="AE487" s="170">
        <v>14</v>
      </c>
      <c r="AF487" s="169">
        <v>65</v>
      </c>
      <c r="AG487" s="166" t="s">
        <v>3854</v>
      </c>
      <c r="AH487" s="166" t="s">
        <v>3903</v>
      </c>
      <c r="AI487" s="166" t="s">
        <v>5028</v>
      </c>
      <c r="AJ487" s="166" t="s">
        <v>3231</v>
      </c>
      <c r="AK487" s="166" t="s">
        <v>655</v>
      </c>
      <c r="AL487" s="166" t="s">
        <v>5029</v>
      </c>
    </row>
    <row r="488" spans="1:38" x14ac:dyDescent="0.3">
      <c r="A48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8" s="25">
        <f ca="1">SUM((TODAY())-Table2[[#This Row],[PO Date]])</f>
        <v>34</v>
      </c>
      <c r="C488" s="25" t="str">
        <f>Table2[[#This Row],[Trim Trk: ]]</f>
        <v>47014</v>
      </c>
      <c r="D488" s="228" t="str">
        <f>CONCATENATE(Table2[[#This Row],[First Name]]," ",Table2[[#This Row],[Last name]])</f>
        <v>DOMINGO OZUNA</v>
      </c>
      <c r="E488" s="229" t="str">
        <f>IFERROR(VLOOKUP(Table2[[#This Row],[Rental under Name: ]], 'TPMS-Auto'!C:G,5,0),"RESEARCH!!")</f>
        <v>DOZUNA</v>
      </c>
      <c r="F488" s="228" t="str">
        <f>IFERROR(VLOOKUP(Table2[[#This Row],[Trim Trk: ]],'TPMS-Auto'!A:C, 3, 0), "Not assigned in TPMS!!")</f>
        <v>DOMINGO OZUNA</v>
      </c>
      <c r="G488" s="229" t="str">
        <f>IFERROR(VLOOKUP(Table2[[#This Row],[Trim Trk: ]],'TPMS-Auto'!A:G, 7, 0), "Not assigned in TPMS!!")</f>
        <v>DOZUNA</v>
      </c>
      <c r="H488" s="69" t="str">
        <f>IFERROR(VLOOKUP(Table2[[#This Row],[Trim Trk: ]],'TPMS-Auto'!A:Y, 25, 0), "Not assigned in TPMS!!")</f>
        <v>31 dorchester ave</v>
      </c>
      <c r="I4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8" s="229" t="str">
        <f>IF(N488=N487, "Yes", "No")</f>
        <v>No</v>
      </c>
      <c r="K488" s="229" t="str">
        <f>IFERROR(VLOOKUP(Table2[[#This Row],[Trim Trk: ]], Enterprise!A:AL, 25, 0),"NotonEnterpriseReporting")</f>
        <v>NotonEnterpriseReporting</v>
      </c>
      <c r="L48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8" s="229" t="str">
        <f>IF(Table2[[#This Row],[Rental Vendor]]="ENTERPRISE RENT-A-CAR INC.", "Enterprise", IF(Table2[[#This Row],[Rental Vendor]]="ENTERPRISE TOLLS/TOLL CHARGES", "Enterprise", "NotEnterprise"))</f>
        <v>Enterprise</v>
      </c>
      <c r="N488" s="228" t="str">
        <f>LEFT(Table2[[#This Row],[Vehicle Number]],5)</f>
        <v>47014</v>
      </c>
      <c r="O488" s="166" t="s">
        <v>209</v>
      </c>
      <c r="P488" s="166" t="s">
        <v>1355</v>
      </c>
      <c r="Q488" s="166" t="s">
        <v>3726</v>
      </c>
      <c r="R488" s="166" t="s">
        <v>3794</v>
      </c>
      <c r="S488" s="166" t="s">
        <v>5030</v>
      </c>
      <c r="T488" s="166" t="s">
        <v>5031</v>
      </c>
      <c r="U488" s="166" t="s">
        <v>1357</v>
      </c>
      <c r="V488" s="166" t="s">
        <v>4388</v>
      </c>
      <c r="W488" s="166" t="s">
        <v>693</v>
      </c>
      <c r="X488" s="167">
        <v>112418408</v>
      </c>
      <c r="Y488" s="167">
        <v>116401901</v>
      </c>
      <c r="Z488" s="168">
        <v>46052</v>
      </c>
      <c r="AA488" s="166" t="s">
        <v>3894</v>
      </c>
      <c r="AB488" s="166" t="s">
        <v>3895</v>
      </c>
      <c r="AC488" s="166" t="s">
        <v>3732</v>
      </c>
      <c r="AD488" s="169">
        <v>1</v>
      </c>
      <c r="AE488" s="170">
        <v>1</v>
      </c>
      <c r="AF488" s="169">
        <v>1</v>
      </c>
      <c r="AG488" s="166" t="s">
        <v>3896</v>
      </c>
      <c r="AH488" s="166" t="s">
        <v>3783</v>
      </c>
      <c r="AI488" s="166" t="s">
        <v>5032</v>
      </c>
      <c r="AJ488" s="166" t="s">
        <v>5033</v>
      </c>
      <c r="AK488" s="166" t="s">
        <v>693</v>
      </c>
      <c r="AL488" s="166" t="s">
        <v>5034</v>
      </c>
    </row>
    <row r="489" spans="1:38" x14ac:dyDescent="0.3">
      <c r="A48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89" s="25">
        <f ca="1">SUM((TODAY())-Table2[[#This Row],[PO Date]])</f>
        <v>20</v>
      </c>
      <c r="C489" s="25" t="str">
        <f>Table2[[#This Row],[Trim Trk: ]]</f>
        <v>47021</v>
      </c>
      <c r="D489" s="228" t="str">
        <f>CONCATENATE(Table2[[#This Row],[First Name]]," ",Table2[[#This Row],[Last name]])</f>
        <v>MICHAEL BORGES</v>
      </c>
      <c r="E489" s="229" t="str">
        <f>IFERROR(VLOOKUP(Table2[[#This Row],[Rental under Name: ]], 'TPMS-Auto'!C:G,5,0),"RESEARCH!!")</f>
        <v>MBORGES</v>
      </c>
      <c r="F489" s="228" t="str">
        <f>IFERROR(VLOOKUP(Table2[[#This Row],[Trim Trk: ]],'TPMS-Auto'!A:C, 3, 0), "Not assigned in TPMS!!")</f>
        <v>MICHAEL BORGES</v>
      </c>
      <c r="G489" s="229" t="str">
        <f>IFERROR(VLOOKUP(Table2[[#This Row],[Trim Trk: ]],'TPMS-Auto'!A:G, 7, 0), "Not assigned in TPMS!!")</f>
        <v>MBORGES</v>
      </c>
      <c r="H489" s="69" t="str">
        <f>IFERROR(VLOOKUP(Table2[[#This Row],[Trim Trk: ]],'TPMS-Auto'!A:Y, 25, 0), "Not assigned in TPMS!!")</f>
        <v>116 SCHOOL ST.</v>
      </c>
      <c r="I4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9" s="229" t="str">
        <f>IF(N489=N488, "Yes", "No")</f>
        <v>No</v>
      </c>
      <c r="K489" s="229" t="str">
        <f>IFERROR(VLOOKUP(Table2[[#This Row],[Trim Trk: ]], Enterprise!A:AL, 25, 0),"NotonEnterpriseReporting")</f>
        <v>OPEN</v>
      </c>
      <c r="L48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9" s="229" t="str">
        <f>IF(Table2[[#This Row],[Rental Vendor]]="ENTERPRISE RENT-A-CAR INC.", "Enterprise", IF(Table2[[#This Row],[Rental Vendor]]="ENTERPRISE TOLLS/TOLL CHARGES", "Enterprise", "NotEnterprise"))</f>
        <v>Enterprise</v>
      </c>
      <c r="N489" s="228" t="str">
        <f>LEFT(Table2[[#This Row],[Vehicle Number]],5)</f>
        <v>47021</v>
      </c>
      <c r="O489" s="166" t="s">
        <v>209</v>
      </c>
      <c r="P489" s="166" t="s">
        <v>3588</v>
      </c>
      <c r="Q489" s="166" t="s">
        <v>3726</v>
      </c>
      <c r="R489" s="166" t="s">
        <v>3794</v>
      </c>
      <c r="S489" s="166" t="s">
        <v>3909</v>
      </c>
      <c r="T489" s="166" t="s">
        <v>5035</v>
      </c>
      <c r="U489" s="166" t="s">
        <v>3590</v>
      </c>
      <c r="V489" s="166" t="s">
        <v>3007</v>
      </c>
      <c r="W489" s="166" t="s">
        <v>382</v>
      </c>
      <c r="X489" s="167">
        <v>116367501</v>
      </c>
      <c r="Y489" s="167">
        <v>116717723</v>
      </c>
      <c r="Z489" s="168">
        <v>46066</v>
      </c>
      <c r="AA489" s="166" t="s">
        <v>3730</v>
      </c>
      <c r="AB489" s="166" t="s">
        <v>3731</v>
      </c>
      <c r="AC489" s="166" t="s">
        <v>3732</v>
      </c>
      <c r="AD489" s="169">
        <v>360</v>
      </c>
      <c r="AE489" s="170">
        <v>5</v>
      </c>
      <c r="AF489" s="169">
        <v>72</v>
      </c>
      <c r="AG489" s="166" t="s">
        <v>3854</v>
      </c>
      <c r="AH489" s="166"/>
      <c r="AI489" s="166"/>
      <c r="AJ489" s="166"/>
      <c r="AK489" s="166"/>
      <c r="AL489" s="166"/>
    </row>
    <row r="490" spans="1:38" x14ac:dyDescent="0.3">
      <c r="A49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0" s="25">
        <f ca="1">SUM((TODAY())-Table2[[#This Row],[PO Date]])</f>
        <v>27</v>
      </c>
      <c r="C490" s="25" t="str">
        <f>Table2[[#This Row],[Trim Trk: ]]</f>
        <v>47022</v>
      </c>
      <c r="D490" s="228" t="str">
        <f>CONCATENATE(Table2[[#This Row],[First Name]]," ",Table2[[#This Row],[Last name]])</f>
        <v>ALEX SIMONDS</v>
      </c>
      <c r="E490" s="229" t="str">
        <f>IFERROR(VLOOKUP(Table2[[#This Row],[Rental under Name: ]], 'TPMS-Auto'!C:G,5,0),"RESEARCH!!")</f>
        <v>ASIMOND</v>
      </c>
      <c r="F490" s="228" t="str">
        <f>IFERROR(VLOOKUP(Table2[[#This Row],[Trim Trk: ]],'TPMS-Auto'!A:C, 3, 0), "Not assigned in TPMS!!")</f>
        <v>ALEX SIMONDS</v>
      </c>
      <c r="G490" s="229" t="str">
        <f>IFERROR(VLOOKUP(Table2[[#This Row],[Trim Trk: ]],'TPMS-Auto'!A:G, 7, 0), "Not assigned in TPMS!!")</f>
        <v>ASIMOND</v>
      </c>
      <c r="H490" s="69" t="str">
        <f>IFERROR(VLOOKUP(Table2[[#This Row],[Trim Trk: ]],'TPMS-Auto'!A:Y, 25, 0), "Not assigned in TPMS!!")</f>
        <v>453 Gorham Road</v>
      </c>
      <c r="I4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0" s="229" t="str">
        <f>IF(N490=N489, "Yes", "No")</f>
        <v>No</v>
      </c>
      <c r="K490" s="229" t="str">
        <f>IFERROR(VLOOKUP(Table2[[#This Row],[Trim Trk: ]], Enterprise!A:AL, 25, 0),"NotonEnterpriseReporting")</f>
        <v>NotonEnterpriseReporting</v>
      </c>
      <c r="L49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0" s="229" t="str">
        <f>IF(Table2[[#This Row],[Rental Vendor]]="ENTERPRISE RENT-A-CAR INC.", "Enterprise", IF(Table2[[#This Row],[Rental Vendor]]="ENTERPRISE TOLLS/TOLL CHARGES", "Enterprise", "NotEnterprise"))</f>
        <v>Enterprise</v>
      </c>
      <c r="N490" s="228" t="str">
        <f>LEFT(Table2[[#This Row],[Vehicle Number]],5)</f>
        <v>47022</v>
      </c>
      <c r="O490" s="166" t="s">
        <v>209</v>
      </c>
      <c r="P490" s="166" t="s">
        <v>5036</v>
      </c>
      <c r="Q490" s="166" t="s">
        <v>3751</v>
      </c>
      <c r="R490" s="166" t="s">
        <v>3794</v>
      </c>
      <c r="S490" s="166" t="s">
        <v>5003</v>
      </c>
      <c r="T490" s="166" t="s">
        <v>5037</v>
      </c>
      <c r="U490" s="166" t="s">
        <v>5038</v>
      </c>
      <c r="V490" s="166" t="s">
        <v>5039</v>
      </c>
      <c r="W490" s="166" t="s">
        <v>1354</v>
      </c>
      <c r="X490" s="167">
        <v>116256083</v>
      </c>
      <c r="Y490" s="167">
        <v>116601596</v>
      </c>
      <c r="Z490" s="168">
        <v>46059</v>
      </c>
      <c r="AA490" s="166" t="s">
        <v>3730</v>
      </c>
      <c r="AB490" s="166" t="s">
        <v>3731</v>
      </c>
      <c r="AC490" s="166" t="s">
        <v>3732</v>
      </c>
      <c r="AD490" s="169">
        <v>630</v>
      </c>
      <c r="AE490" s="170">
        <v>7</v>
      </c>
      <c r="AF490" s="169">
        <v>90</v>
      </c>
      <c r="AG490" s="166" t="s">
        <v>3854</v>
      </c>
      <c r="AH490" s="166"/>
      <c r="AI490" s="166"/>
      <c r="AJ490" s="166"/>
      <c r="AK490" s="166"/>
      <c r="AL490" s="166"/>
    </row>
    <row r="491" spans="1:38" x14ac:dyDescent="0.3">
      <c r="A49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1" s="25">
        <f ca="1">SUM((TODAY())-Table2[[#This Row],[PO Date]])</f>
        <v>31</v>
      </c>
      <c r="C491" s="25" t="str">
        <f>Table2[[#This Row],[Trim Trk: ]]</f>
        <v>47024</v>
      </c>
      <c r="D491" s="228" t="str">
        <f>CONCATENATE(Table2[[#This Row],[First Name]]," ",Table2[[#This Row],[Last name]])</f>
        <v>RICKEY MOTTLEY</v>
      </c>
      <c r="E491" s="229" t="str">
        <f>IFERROR(VLOOKUP(Table2[[#This Row],[Rental under Name: ]], 'TPMS-Auto'!C:G,5,0),"RESEARCH!!")</f>
        <v>RMOTTLE</v>
      </c>
      <c r="F491" s="228" t="str">
        <f>IFERROR(VLOOKUP(Table2[[#This Row],[Trim Trk: ]],'TPMS-Auto'!A:C, 3, 0), "Not assigned in TPMS!!")</f>
        <v>RICKEY MOTTLEY</v>
      </c>
      <c r="G491" s="229" t="str">
        <f>IFERROR(VLOOKUP(Table2[[#This Row],[Trim Trk: ]],'TPMS-Auto'!A:G, 7, 0), "Not assigned in TPMS!!")</f>
        <v>RMOTTLE</v>
      </c>
      <c r="H491" s="69" t="str">
        <f>IFERROR(VLOOKUP(Table2[[#This Row],[Trim Trk: ]],'TPMS-Auto'!A:Y, 25, 0), "Not assigned in TPMS!!")</f>
        <v>22 MANSUR ST</v>
      </c>
      <c r="I4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1" s="229" t="str">
        <f>IF(N491=N490, "Yes", "No")</f>
        <v>No</v>
      </c>
      <c r="K491" s="229" t="str">
        <f>IFERROR(VLOOKUP(Table2[[#This Row],[Trim Trk: ]], Enterprise!A:AL, 25, 0),"NotonEnterpriseReporting")</f>
        <v>OPEN</v>
      </c>
      <c r="L49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1" s="229" t="str">
        <f>IF(Table2[[#This Row],[Rental Vendor]]="ENTERPRISE RENT-A-CAR INC.", "Enterprise", IF(Table2[[#This Row],[Rental Vendor]]="ENTERPRISE TOLLS/TOLL CHARGES", "Enterprise", "NotEnterprise"))</f>
        <v>Enterprise</v>
      </c>
      <c r="N491" s="228" t="str">
        <f>LEFT(Table2[[#This Row],[Vehicle Number]],5)</f>
        <v>47024</v>
      </c>
      <c r="O491" s="166" t="s">
        <v>209</v>
      </c>
      <c r="P491" s="166" t="s">
        <v>3059</v>
      </c>
      <c r="Q491" s="166" t="s">
        <v>3726</v>
      </c>
      <c r="R491" s="166" t="s">
        <v>3794</v>
      </c>
      <c r="S491" s="166" t="s">
        <v>5040</v>
      </c>
      <c r="T491" s="166" t="s">
        <v>5041</v>
      </c>
      <c r="U491" s="166" t="s">
        <v>3061</v>
      </c>
      <c r="V491" s="166" t="s">
        <v>3063</v>
      </c>
      <c r="W491" s="166" t="s">
        <v>382</v>
      </c>
      <c r="X491" s="167">
        <v>116092728</v>
      </c>
      <c r="Y491" s="167">
        <v>116437143</v>
      </c>
      <c r="Z491" s="168">
        <v>46055</v>
      </c>
      <c r="AA491" s="166" t="s">
        <v>3730</v>
      </c>
      <c r="AB491" s="166" t="s">
        <v>3731</v>
      </c>
      <c r="AC491" s="166" t="s">
        <v>3732</v>
      </c>
      <c r="AD491" s="169">
        <v>1124.06</v>
      </c>
      <c r="AE491" s="170">
        <v>14</v>
      </c>
      <c r="AF491" s="169">
        <v>80.290000000000006</v>
      </c>
      <c r="AG491" s="166" t="s">
        <v>3854</v>
      </c>
      <c r="AH491" s="166"/>
      <c r="AI491" s="166"/>
      <c r="AJ491" s="166"/>
      <c r="AK491" s="166"/>
      <c r="AL491" s="166"/>
    </row>
    <row r="492" spans="1:38" x14ac:dyDescent="0.3">
      <c r="A49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92" s="25">
        <f ca="1">SUM((TODAY())-Table2[[#This Row],[PO Date]])</f>
        <v>20</v>
      </c>
      <c r="C492" s="25" t="str">
        <f>Table2[[#This Row],[Trim Trk: ]]</f>
        <v>47032</v>
      </c>
      <c r="D492" s="228" t="str">
        <f>CONCATENATE(Table2[[#This Row],[First Name]]," ",Table2[[#This Row],[Last name]])</f>
        <v>CURTIS FRANCIS</v>
      </c>
      <c r="E492" s="229" t="str">
        <f>IFERROR(VLOOKUP(Table2[[#This Row],[Rental under Name: ]], 'TPMS-Auto'!C:G,5,0),"RESEARCH!!")</f>
        <v>CFRANCI</v>
      </c>
      <c r="F492" s="228" t="str">
        <f>IFERROR(VLOOKUP(Table2[[#This Row],[Trim Trk: ]],'TPMS-Auto'!A:C, 3, 0), "Not assigned in TPMS!!")</f>
        <v>CURTIS FRANCIS</v>
      </c>
      <c r="G492" s="229" t="str">
        <f>IFERROR(VLOOKUP(Table2[[#This Row],[Trim Trk: ]],'TPMS-Auto'!A:G, 7, 0), "Not assigned in TPMS!!")</f>
        <v>CFRANCI</v>
      </c>
      <c r="H492" s="69" t="str">
        <f>IFERROR(VLOOKUP(Table2[[#This Row],[Trim Trk: ]],'TPMS-Auto'!A:Y, 25, 0), "Not assigned in TPMS!!")</f>
        <v>9521 DELANEY CREEK BLVD 417</v>
      </c>
      <c r="I4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2" s="229" t="str">
        <f>IF(N492=N491, "Yes", "No")</f>
        <v>No</v>
      </c>
      <c r="K492" s="229" t="str">
        <f>IFERROR(VLOOKUP(Table2[[#This Row],[Trim Trk: ]], Enterprise!A:AL, 25, 0),"NotonEnterpriseReporting")</f>
        <v>OPEN</v>
      </c>
      <c r="L49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2" s="229" t="str">
        <f>IF(Table2[[#This Row],[Rental Vendor]]="ENTERPRISE RENT-A-CAR INC.", "Enterprise", IF(Table2[[#This Row],[Rental Vendor]]="ENTERPRISE TOLLS/TOLL CHARGES", "Enterprise", "NotEnterprise"))</f>
        <v>Enterprise</v>
      </c>
      <c r="N492" s="228" t="str">
        <f>LEFT(Table2[[#This Row],[Vehicle Number]],5)</f>
        <v>47032</v>
      </c>
      <c r="O492" s="166" t="s">
        <v>209</v>
      </c>
      <c r="P492" s="166" t="s">
        <v>1383</v>
      </c>
      <c r="Q492" s="166" t="s">
        <v>3751</v>
      </c>
      <c r="R492" s="166" t="s">
        <v>3780</v>
      </c>
      <c r="S492" s="166" t="s">
        <v>4607</v>
      </c>
      <c r="T492" s="166" t="s">
        <v>5042</v>
      </c>
      <c r="U492" s="166" t="s">
        <v>1385</v>
      </c>
      <c r="V492" s="166" t="s">
        <v>1185</v>
      </c>
      <c r="W492" s="166" t="s">
        <v>297</v>
      </c>
      <c r="X492" s="167">
        <v>113033541</v>
      </c>
      <c r="Y492" s="167">
        <v>116716551</v>
      </c>
      <c r="Z492" s="168">
        <v>46066</v>
      </c>
      <c r="AA492" s="166" t="s">
        <v>3894</v>
      </c>
      <c r="AB492" s="166" t="s">
        <v>3895</v>
      </c>
      <c r="AC492" s="166" t="s">
        <v>3732</v>
      </c>
      <c r="AD492" s="169">
        <v>1</v>
      </c>
      <c r="AE492" s="170">
        <v>1</v>
      </c>
      <c r="AF492" s="169">
        <v>1</v>
      </c>
      <c r="AG492" s="166" t="s">
        <v>3896</v>
      </c>
      <c r="AH492" s="166"/>
      <c r="AI492" s="166"/>
      <c r="AJ492" s="166"/>
      <c r="AK492" s="166"/>
      <c r="AL492" s="166"/>
    </row>
    <row r="493" spans="1:38" x14ac:dyDescent="0.3">
      <c r="A49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3" s="25">
        <f ca="1">SUM((TODAY())-Table2[[#This Row],[PO Date]])</f>
        <v>3</v>
      </c>
      <c r="C493" s="25" t="str">
        <f>Table2[[#This Row],[Trim Trk: ]]</f>
        <v>47040</v>
      </c>
      <c r="D493" s="228" t="str">
        <f>CONCATENATE(Table2[[#This Row],[First Name]]," ",Table2[[#This Row],[Last name]])</f>
        <v>JAYLEN WARE</v>
      </c>
      <c r="E493" s="229" t="str">
        <f>IFERROR(VLOOKUP(Table2[[#This Row],[Rental under Name: ]], 'TPMS-Auto'!C:G,5,0),"RESEARCH!!")</f>
        <v>JWARE1</v>
      </c>
      <c r="F493" s="228" t="str">
        <f>IFERROR(VLOOKUP(Table2[[#This Row],[Trim Trk: ]],'TPMS-Auto'!A:C, 3, 0), "Not assigned in TPMS!!")</f>
        <v>JAYLEN WARE</v>
      </c>
      <c r="G493" s="229" t="str">
        <f>IFERROR(VLOOKUP(Table2[[#This Row],[Trim Trk: ]],'TPMS-Auto'!A:G, 7, 0), "Not assigned in TPMS!!")</f>
        <v>JWARE1</v>
      </c>
      <c r="H493" s="69" t="str">
        <f>IFERROR(VLOOKUP(Table2[[#This Row],[Trim Trk: ]],'TPMS-Auto'!A:Y, 25, 0), "Not assigned in TPMS!!")</f>
        <v>Not on HR File</v>
      </c>
      <c r="I4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3" s="229" t="str">
        <f>IF(N493=N492, "Yes", "No")</f>
        <v>No</v>
      </c>
      <c r="K493" s="229" t="str">
        <f>IFERROR(VLOOKUP(Table2[[#This Row],[Trim Trk: ]], Enterprise!A:AL, 25, 0),"NotonEnterpriseReporting")</f>
        <v>OPEN</v>
      </c>
      <c r="L49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3" s="229" t="str">
        <f>IF(Table2[[#This Row],[Rental Vendor]]="ENTERPRISE RENT-A-CAR INC.", "Enterprise", IF(Table2[[#This Row],[Rental Vendor]]="ENTERPRISE TOLLS/TOLL CHARGES", "Enterprise", "NotEnterprise"))</f>
        <v>Enterprise</v>
      </c>
      <c r="N493" s="228" t="str">
        <f>LEFT(Table2[[#This Row],[Vehicle Number]],5)</f>
        <v>47040</v>
      </c>
      <c r="O493" s="166" t="s">
        <v>209</v>
      </c>
      <c r="P493" s="166" t="s">
        <v>1388</v>
      </c>
      <c r="Q493" s="166" t="s">
        <v>3726</v>
      </c>
      <c r="R493" s="166" t="s">
        <v>3794</v>
      </c>
      <c r="S493" s="166" t="s">
        <v>13374</v>
      </c>
      <c r="T493" s="166" t="s">
        <v>13373</v>
      </c>
      <c r="U493" s="166" t="s">
        <v>13372</v>
      </c>
      <c r="V493" s="166" t="s">
        <v>2143</v>
      </c>
      <c r="W493" s="166" t="s">
        <v>693</v>
      </c>
      <c r="X493" s="167">
        <v>116663108</v>
      </c>
      <c r="Y493" s="167">
        <v>117015535</v>
      </c>
      <c r="Z493" s="168">
        <v>46083</v>
      </c>
      <c r="AA493" s="166" t="s">
        <v>3730</v>
      </c>
      <c r="AB493" s="166" t="s">
        <v>3731</v>
      </c>
      <c r="AC493" s="166" t="s">
        <v>3732</v>
      </c>
      <c r="AD493" s="169">
        <v>504</v>
      </c>
      <c r="AE493" s="170">
        <v>7</v>
      </c>
      <c r="AF493" s="169">
        <v>72</v>
      </c>
      <c r="AG493" s="166" t="s">
        <v>3854</v>
      </c>
      <c r="AH493" s="166"/>
      <c r="AI493" s="166"/>
      <c r="AJ493" s="166"/>
      <c r="AK493" s="166"/>
      <c r="AL493" s="166"/>
    </row>
    <row r="494" spans="1:38" x14ac:dyDescent="0.3">
      <c r="A49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4" s="25">
        <f ca="1">SUM((TODAY())-Table2[[#This Row],[PO Date]])</f>
        <v>66</v>
      </c>
      <c r="C494" s="25" t="str">
        <f>Table2[[#This Row],[Trim Trk: ]]</f>
        <v>47042</v>
      </c>
      <c r="D494" s="228" t="str">
        <f>CONCATENATE(Table2[[#This Row],[First Name]]," ",Table2[[#This Row],[Last name]])</f>
        <v>MICHAEL GORDON</v>
      </c>
      <c r="E494" s="229" t="str">
        <f>IFERROR(VLOOKUP(Table2[[#This Row],[Rental under Name: ]], 'TPMS-Auto'!C:G,5,0),"RESEARCH!!")</f>
        <v>MGORD1</v>
      </c>
      <c r="F494" s="228" t="str">
        <f>IFERROR(VLOOKUP(Table2[[#This Row],[Trim Trk: ]],'TPMS-Auto'!A:C, 3, 0), "Not assigned in TPMS!!")</f>
        <v>MICHAEL GORDON</v>
      </c>
      <c r="G494" s="229" t="str">
        <f>IFERROR(VLOOKUP(Table2[[#This Row],[Trim Trk: ]],'TPMS-Auto'!A:G, 7, 0), "Not assigned in TPMS!!")</f>
        <v>MGORD1</v>
      </c>
      <c r="H494" s="69" t="str">
        <f>IFERROR(VLOOKUP(Table2[[#This Row],[Trim Trk: ]],'TPMS-Auto'!A:Y, 25, 0), "Not assigned in TPMS!!")</f>
        <v>65 MACARTHUR DR</v>
      </c>
      <c r="I4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4" s="229" t="str">
        <f>IF(N494=N493, "Yes", "No")</f>
        <v>No</v>
      </c>
      <c r="K494" s="229" t="str">
        <f>IFERROR(VLOOKUP(Table2[[#This Row],[Trim Trk: ]], Enterprise!A:AL, 25, 0),"NotonEnterpriseReporting")</f>
        <v>OPEN</v>
      </c>
      <c r="L49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4" s="229" t="str">
        <f>IF(Table2[[#This Row],[Rental Vendor]]="ENTERPRISE RENT-A-CAR INC.", "Enterprise", IF(Table2[[#This Row],[Rental Vendor]]="ENTERPRISE TOLLS/TOLL CHARGES", "Enterprise", "NotEnterprise"))</f>
        <v>Enterprise</v>
      </c>
      <c r="N494" s="228" t="str">
        <f>LEFT(Table2[[#This Row],[Vehicle Number]],5)</f>
        <v>47042</v>
      </c>
      <c r="O494" s="166" t="s">
        <v>209</v>
      </c>
      <c r="P494" s="166" t="s">
        <v>1840</v>
      </c>
      <c r="Q494" s="166" t="s">
        <v>3726</v>
      </c>
      <c r="R494" s="166" t="s">
        <v>3794</v>
      </c>
      <c r="S494" s="166" t="s">
        <v>3909</v>
      </c>
      <c r="T494" s="166" t="s">
        <v>5043</v>
      </c>
      <c r="U494" s="166" t="s">
        <v>1842</v>
      </c>
      <c r="V494" s="166" t="s">
        <v>1846</v>
      </c>
      <c r="W494" s="166" t="s">
        <v>693</v>
      </c>
      <c r="X494" s="167">
        <v>112124915</v>
      </c>
      <c r="Y494" s="167">
        <v>115797703</v>
      </c>
      <c r="Z494" s="168">
        <v>46020</v>
      </c>
      <c r="AA494" s="166" t="s">
        <v>3894</v>
      </c>
      <c r="AB494" s="166" t="s">
        <v>3895</v>
      </c>
      <c r="AC494" s="166" t="s">
        <v>3732</v>
      </c>
      <c r="AD494" s="169">
        <v>1</v>
      </c>
      <c r="AE494" s="170">
        <v>1</v>
      </c>
      <c r="AF494" s="169">
        <v>1</v>
      </c>
      <c r="AG494" s="166" t="s">
        <v>3896</v>
      </c>
      <c r="AH494" s="166"/>
      <c r="AI494" s="166"/>
      <c r="AJ494" s="166"/>
      <c r="AK494" s="166"/>
      <c r="AL494" s="166"/>
    </row>
    <row r="495" spans="1:38" x14ac:dyDescent="0.3">
      <c r="A495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5" s="25">
        <f ca="1">SUM((TODAY())-Table2[[#This Row],[PO Date]])</f>
        <v>22</v>
      </c>
      <c r="C495" s="25" t="str">
        <f>Table2[[#This Row],[Trim Trk: ]]</f>
        <v>47042</v>
      </c>
      <c r="D495" s="228" t="str">
        <f>CONCATENATE(Table2[[#This Row],[First Name]]," ",Table2[[#This Row],[Last name]])</f>
        <v>MICHAEL GORDON</v>
      </c>
      <c r="E495" s="229" t="str">
        <f>IFERROR(VLOOKUP(Table2[[#This Row],[Rental under Name: ]], 'TPMS-Auto'!C:G,5,0),"RESEARCH!!")</f>
        <v>MGORD1</v>
      </c>
      <c r="F495" s="228" t="str">
        <f>IFERROR(VLOOKUP(Table2[[#This Row],[Trim Trk: ]],'TPMS-Auto'!A:C, 3, 0), "Not assigned in TPMS!!")</f>
        <v>MICHAEL GORDON</v>
      </c>
      <c r="G495" s="229" t="str">
        <f>IFERROR(VLOOKUP(Table2[[#This Row],[Trim Trk: ]],'TPMS-Auto'!A:G, 7, 0), "Not assigned in TPMS!!")</f>
        <v>MGORD1</v>
      </c>
      <c r="H495" s="69" t="str">
        <f>IFERROR(VLOOKUP(Table2[[#This Row],[Trim Trk: ]],'TPMS-Auto'!A:Y, 25, 0), "Not assigned in TPMS!!")</f>
        <v>65 MACARTHUR DR</v>
      </c>
      <c r="I4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5" s="229" t="str">
        <f>IF(N495=N494, "Yes", "No")</f>
        <v>Yes</v>
      </c>
      <c r="K495" s="229" t="str">
        <f>IFERROR(VLOOKUP(Table2[[#This Row],[Trim Trk: ]], Enterprise!A:AL, 25, 0),"NotonEnterpriseReporting")</f>
        <v>OPEN</v>
      </c>
      <c r="L49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5" s="229" t="str">
        <f>IF(Table2[[#This Row],[Rental Vendor]]="ENTERPRISE RENT-A-CAR INC.", "Enterprise", IF(Table2[[#This Row],[Rental Vendor]]="ENTERPRISE TOLLS/TOLL CHARGES", "Enterprise", "NotEnterprise"))</f>
        <v>Enterprise</v>
      </c>
      <c r="N495" s="228" t="str">
        <f>LEFT(Table2[[#This Row],[Vehicle Number]],5)</f>
        <v>47042</v>
      </c>
      <c r="O495" s="166" t="s">
        <v>209</v>
      </c>
      <c r="P495" s="166" t="s">
        <v>1840</v>
      </c>
      <c r="Q495" s="166" t="s">
        <v>3726</v>
      </c>
      <c r="R495" s="166" t="s">
        <v>3794</v>
      </c>
      <c r="S495" s="166" t="s">
        <v>3909</v>
      </c>
      <c r="T495" s="166" t="s">
        <v>5043</v>
      </c>
      <c r="U495" s="166" t="s">
        <v>1842</v>
      </c>
      <c r="V495" s="166" t="s">
        <v>1846</v>
      </c>
      <c r="W495" s="166" t="s">
        <v>693</v>
      </c>
      <c r="X495" s="167">
        <v>112124915</v>
      </c>
      <c r="Y495" s="167">
        <v>116674775</v>
      </c>
      <c r="Z495" s="168">
        <v>46064</v>
      </c>
      <c r="AA495" s="166" t="s">
        <v>3894</v>
      </c>
      <c r="AB495" s="166" t="s">
        <v>3895</v>
      </c>
      <c r="AC495" s="166" t="s">
        <v>3732</v>
      </c>
      <c r="AD495" s="169">
        <v>1</v>
      </c>
      <c r="AE495" s="170">
        <v>1</v>
      </c>
      <c r="AF495" s="169">
        <v>1</v>
      </c>
      <c r="AG495" s="166" t="s">
        <v>3896</v>
      </c>
      <c r="AH495" s="166"/>
      <c r="AI495" s="166"/>
      <c r="AJ495" s="166"/>
      <c r="AK495" s="166"/>
      <c r="AL495" s="166"/>
    </row>
    <row r="496" spans="1:38" x14ac:dyDescent="0.3">
      <c r="A49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6" s="25">
        <f ca="1">SUM((TODAY())-Table2[[#This Row],[PO Date]])</f>
        <v>22</v>
      </c>
      <c r="C496" s="25" t="str">
        <f>Table2[[#This Row],[Trim Trk: ]]</f>
        <v>47042</v>
      </c>
      <c r="D496" s="228" t="str">
        <f>CONCATENATE(Table2[[#This Row],[First Name]]," ",Table2[[#This Row],[Last name]])</f>
        <v>MICHAEL GORDON</v>
      </c>
      <c r="E496" s="229" t="str">
        <f>IFERROR(VLOOKUP(Table2[[#This Row],[Rental under Name: ]], 'TPMS-Auto'!C:G,5,0),"RESEARCH!!")</f>
        <v>MGORD1</v>
      </c>
      <c r="F496" s="228" t="str">
        <f>IFERROR(VLOOKUP(Table2[[#This Row],[Trim Trk: ]],'TPMS-Auto'!A:C, 3, 0), "Not assigned in TPMS!!")</f>
        <v>MICHAEL GORDON</v>
      </c>
      <c r="G496" s="229" t="str">
        <f>IFERROR(VLOOKUP(Table2[[#This Row],[Trim Trk: ]],'TPMS-Auto'!A:G, 7, 0), "Not assigned in TPMS!!")</f>
        <v>MGORD1</v>
      </c>
      <c r="H496" s="69" t="str">
        <f>IFERROR(VLOOKUP(Table2[[#This Row],[Trim Trk: ]],'TPMS-Auto'!A:Y, 25, 0), "Not assigned in TPMS!!")</f>
        <v>65 MACARTHUR DR</v>
      </c>
      <c r="I4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6" s="229" t="str">
        <f>IF(N496=N495, "Yes", "No")</f>
        <v>Yes</v>
      </c>
      <c r="K496" s="229" t="str">
        <f>IFERROR(VLOOKUP(Table2[[#This Row],[Trim Trk: ]], Enterprise!A:AL, 25, 0),"NotonEnterpriseReporting")</f>
        <v>OPEN</v>
      </c>
      <c r="L49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6" s="229" t="str">
        <f>IF(Table2[[#This Row],[Rental Vendor]]="ENTERPRISE RENT-A-CAR INC.", "Enterprise", IF(Table2[[#This Row],[Rental Vendor]]="ENTERPRISE TOLLS/TOLL CHARGES", "Enterprise", "NotEnterprise"))</f>
        <v>Enterprise</v>
      </c>
      <c r="N496" s="228" t="str">
        <f>LEFT(Table2[[#This Row],[Vehicle Number]],5)</f>
        <v>47042</v>
      </c>
      <c r="O496" s="166" t="s">
        <v>209</v>
      </c>
      <c r="P496" s="166" t="s">
        <v>1840</v>
      </c>
      <c r="Q496" s="166" t="s">
        <v>3726</v>
      </c>
      <c r="R496" s="166" t="s">
        <v>3794</v>
      </c>
      <c r="S496" s="166" t="s">
        <v>3909</v>
      </c>
      <c r="T496" s="166" t="s">
        <v>5043</v>
      </c>
      <c r="U496" s="166" t="s">
        <v>1842</v>
      </c>
      <c r="V496" s="166" t="s">
        <v>1846</v>
      </c>
      <c r="W496" s="166" t="s">
        <v>693</v>
      </c>
      <c r="X496" s="167">
        <v>112895369</v>
      </c>
      <c r="Y496" s="167">
        <v>116675235</v>
      </c>
      <c r="Z496" s="168">
        <v>46064</v>
      </c>
      <c r="AA496" s="166" t="s">
        <v>3894</v>
      </c>
      <c r="AB496" s="166" t="s">
        <v>3895</v>
      </c>
      <c r="AC496" s="166" t="s">
        <v>3732</v>
      </c>
      <c r="AD496" s="169">
        <v>1</v>
      </c>
      <c r="AE496" s="170">
        <v>1</v>
      </c>
      <c r="AF496" s="169">
        <v>1</v>
      </c>
      <c r="AG496" s="166" t="s">
        <v>3896</v>
      </c>
      <c r="AH496" s="166" t="s">
        <v>4636</v>
      </c>
      <c r="AI496" s="166" t="s">
        <v>5044</v>
      </c>
      <c r="AJ496" s="166" t="s">
        <v>5045</v>
      </c>
      <c r="AK496" s="166" t="s">
        <v>693</v>
      </c>
      <c r="AL496" s="166" t="s">
        <v>5046</v>
      </c>
    </row>
    <row r="497" spans="1:38" x14ac:dyDescent="0.3">
      <c r="A49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7" s="25">
        <f ca="1">SUM((TODAY())-Table2[[#This Row],[PO Date]])</f>
        <v>13</v>
      </c>
      <c r="C497" s="25" t="str">
        <f>Table2[[#This Row],[Trim Trk: ]]</f>
        <v>47052</v>
      </c>
      <c r="D497" s="228" t="str">
        <f>CONCATENATE(Table2[[#This Row],[First Name]]," ",Table2[[#This Row],[Last name]])</f>
        <v>PHILIP KARAMUZE</v>
      </c>
      <c r="E497" s="229" t="str">
        <f>IFERROR(VLOOKUP(Table2[[#This Row],[Rental under Name: ]], 'TPMS-Auto'!C:G,5,0),"RESEARCH!!")</f>
        <v>PKARAMU</v>
      </c>
      <c r="F497" s="228" t="str">
        <f>IFERROR(VLOOKUP(Table2[[#This Row],[Trim Trk: ]],'TPMS-Auto'!A:C, 3, 0), "Not assigned in TPMS!!")</f>
        <v>PHILIP KARAMUZE</v>
      </c>
      <c r="G497" s="229" t="str">
        <f>IFERROR(VLOOKUP(Table2[[#This Row],[Trim Trk: ]],'TPMS-Auto'!A:G, 7, 0), "Not assigned in TPMS!!")</f>
        <v>PKARAMU</v>
      </c>
      <c r="H497" s="69" t="str">
        <f>IFERROR(VLOOKUP(Table2[[#This Row],[Trim Trk: ]],'TPMS-Auto'!A:Y, 25, 0), "Not assigned in TPMS!!")</f>
        <v>5323 MAIN STREET</v>
      </c>
      <c r="I4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7" s="229" t="str">
        <f>IF(N497=N496, "Yes", "No")</f>
        <v>No</v>
      </c>
      <c r="K497" s="229" t="str">
        <f>IFERROR(VLOOKUP(Table2[[#This Row],[Trim Trk: ]], Enterprise!A:AL, 25, 0),"NotonEnterpriseReporting")</f>
        <v>OPEN</v>
      </c>
      <c r="L49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7" s="229" t="str">
        <f>IF(Table2[[#This Row],[Rental Vendor]]="ENTERPRISE RENT-A-CAR INC.", "Enterprise", IF(Table2[[#This Row],[Rental Vendor]]="ENTERPRISE TOLLS/TOLL CHARGES", "Enterprise", "NotEnterprise"))</f>
        <v>Enterprise</v>
      </c>
      <c r="N497" s="228" t="str">
        <f>LEFT(Table2[[#This Row],[Vehicle Number]],5)</f>
        <v>47052</v>
      </c>
      <c r="O497" s="166" t="s">
        <v>209</v>
      </c>
      <c r="P497" s="166" t="s">
        <v>1401</v>
      </c>
      <c r="Q497" s="166" t="s">
        <v>3726</v>
      </c>
      <c r="R497" s="166" t="s">
        <v>3794</v>
      </c>
      <c r="S497" s="166" t="s">
        <v>4534</v>
      </c>
      <c r="T497" s="166" t="s">
        <v>5047</v>
      </c>
      <c r="U497" s="166" t="s">
        <v>1403</v>
      </c>
      <c r="V497" s="166" t="s">
        <v>5048</v>
      </c>
      <c r="W497" s="166" t="s">
        <v>318</v>
      </c>
      <c r="X497" s="167">
        <v>114373874</v>
      </c>
      <c r="Y497" s="167">
        <v>116875650</v>
      </c>
      <c r="Z497" s="168">
        <v>46073</v>
      </c>
      <c r="AA497" s="166" t="s">
        <v>3894</v>
      </c>
      <c r="AB497" s="166" t="s">
        <v>3895</v>
      </c>
      <c r="AC497" s="166" t="s">
        <v>3732</v>
      </c>
      <c r="AD497" s="169">
        <v>1</v>
      </c>
      <c r="AE497" s="170">
        <v>1</v>
      </c>
      <c r="AF497" s="169">
        <v>1</v>
      </c>
      <c r="AG497" s="166" t="s">
        <v>3896</v>
      </c>
      <c r="AH497" s="166"/>
      <c r="AI497" s="166"/>
      <c r="AJ497" s="166"/>
      <c r="AK497" s="166"/>
      <c r="AL497" s="166"/>
    </row>
    <row r="498" spans="1:38" x14ac:dyDescent="0.3">
      <c r="A49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8" s="25">
        <f ca="1">SUM((TODAY())-Table2[[#This Row],[PO Date]])</f>
        <v>101</v>
      </c>
      <c r="C498" s="25" t="str">
        <f>Table2[[#This Row],[Trim Trk: ]]</f>
        <v>47063</v>
      </c>
      <c r="D498" s="228" t="str">
        <f>CONCATENATE(Table2[[#This Row],[First Name]]," ",Table2[[#This Row],[Last name]])</f>
        <v>ERIC MAGANA</v>
      </c>
      <c r="E498" s="229" t="str">
        <f>IFERROR(VLOOKUP(Table2[[#This Row],[Rental under Name: ]], 'TPMS-Auto'!C:G,5,0),"RESEARCH!!")</f>
        <v>EMAGAN1</v>
      </c>
      <c r="F498" s="228" t="str">
        <f>IFERROR(VLOOKUP(Table2[[#This Row],[Trim Trk: ]],'TPMS-Auto'!A:C, 3, 0), "Not assigned in TPMS!!")</f>
        <v>ERIC MAGANA</v>
      </c>
      <c r="G498" s="229" t="str">
        <f>IFERROR(VLOOKUP(Table2[[#This Row],[Trim Trk: ]],'TPMS-Auto'!A:G, 7, 0), "Not assigned in TPMS!!")</f>
        <v>EMAGAN1</v>
      </c>
      <c r="H498" s="69" t="str">
        <f>IFERROR(VLOOKUP(Table2[[#This Row],[Trim Trk: ]],'TPMS-Auto'!A:Y, 25, 0), "Not assigned in TPMS!!")</f>
        <v>4326 ACME RD</v>
      </c>
      <c r="I4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8" s="229" t="str">
        <f>IF(N498=N497, "Yes", "No")</f>
        <v>No</v>
      </c>
      <c r="K498" s="229" t="str">
        <f>IFERROR(VLOOKUP(Table2[[#This Row],[Trim Trk: ]], Enterprise!A:AL, 25, 0),"NotonEnterpriseReporting")</f>
        <v>NotonEnterpriseReporting</v>
      </c>
      <c r="L49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8" s="229" t="str">
        <f>IF(Table2[[#This Row],[Rental Vendor]]="ENTERPRISE RENT-A-CAR INC.", "Enterprise", IF(Table2[[#This Row],[Rental Vendor]]="ENTERPRISE TOLLS/TOLL CHARGES", "Enterprise", "NotEnterprise"))</f>
        <v>Enterprise</v>
      </c>
      <c r="N498" s="228" t="str">
        <f>LEFT(Table2[[#This Row],[Vehicle Number]],5)</f>
        <v>47063</v>
      </c>
      <c r="O498" s="166" t="s">
        <v>209</v>
      </c>
      <c r="P498" s="166" t="s">
        <v>2432</v>
      </c>
      <c r="Q498" s="166" t="s">
        <v>3751</v>
      </c>
      <c r="R498" s="166" t="s">
        <v>3794</v>
      </c>
      <c r="S498" s="166" t="s">
        <v>3868</v>
      </c>
      <c r="T498" s="166" t="s">
        <v>4262</v>
      </c>
      <c r="U498" s="166" t="s">
        <v>2434</v>
      </c>
      <c r="V498" s="166" t="s">
        <v>5049</v>
      </c>
      <c r="W498" s="166" t="s">
        <v>318</v>
      </c>
      <c r="X498" s="167">
        <v>111502622</v>
      </c>
      <c r="Y498" s="167">
        <v>115294062</v>
      </c>
      <c r="Z498" s="168">
        <v>45985</v>
      </c>
      <c r="AA498" s="166" t="s">
        <v>3894</v>
      </c>
      <c r="AB498" s="166" t="s">
        <v>3895</v>
      </c>
      <c r="AC498" s="166" t="s">
        <v>3732</v>
      </c>
      <c r="AD498" s="169">
        <v>1</v>
      </c>
      <c r="AE498" s="170">
        <v>1</v>
      </c>
      <c r="AF498" s="169">
        <v>1</v>
      </c>
      <c r="AG498" s="166" t="s">
        <v>3896</v>
      </c>
      <c r="AH498" s="166"/>
      <c r="AI498" s="166"/>
      <c r="AJ498" s="166"/>
      <c r="AK498" s="166"/>
      <c r="AL498" s="166"/>
    </row>
    <row r="499" spans="1:38" x14ac:dyDescent="0.3">
      <c r="A49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9" s="25">
        <f ca="1">SUM((TODAY())-Table2[[#This Row],[PO Date]])</f>
        <v>87</v>
      </c>
      <c r="C499" s="25" t="str">
        <f>Table2[[#This Row],[Trim Trk: ]]</f>
        <v>47063</v>
      </c>
      <c r="D499" s="228" t="str">
        <f>CONCATENATE(Table2[[#This Row],[First Name]]," ",Table2[[#This Row],[Last name]])</f>
        <v>ERIC MAGANA</v>
      </c>
      <c r="E499" s="229" t="str">
        <f>IFERROR(VLOOKUP(Table2[[#This Row],[Rental under Name: ]], 'TPMS-Auto'!C:G,5,0),"RESEARCH!!")</f>
        <v>EMAGAN1</v>
      </c>
      <c r="F499" s="228" t="str">
        <f>IFERROR(VLOOKUP(Table2[[#This Row],[Trim Trk: ]],'TPMS-Auto'!A:C, 3, 0), "Not assigned in TPMS!!")</f>
        <v>ERIC MAGANA</v>
      </c>
      <c r="G499" s="229" t="str">
        <f>IFERROR(VLOOKUP(Table2[[#This Row],[Trim Trk: ]],'TPMS-Auto'!A:G, 7, 0), "Not assigned in TPMS!!")</f>
        <v>EMAGAN1</v>
      </c>
      <c r="H499" s="69" t="str">
        <f>IFERROR(VLOOKUP(Table2[[#This Row],[Trim Trk: ]],'TPMS-Auto'!A:Y, 25, 0), "Not assigned in TPMS!!")</f>
        <v>4326 ACME RD</v>
      </c>
      <c r="I4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9" s="229" t="str">
        <f>IF(N499=N498, "Yes", "No")</f>
        <v>Yes</v>
      </c>
      <c r="K499" s="229" t="str">
        <f>IFERROR(VLOOKUP(Table2[[#This Row],[Trim Trk: ]], Enterprise!A:AL, 25, 0),"NotonEnterpriseReporting")</f>
        <v>NotonEnterpriseReporting</v>
      </c>
      <c r="L49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9" s="229" t="str">
        <f>IF(Table2[[#This Row],[Rental Vendor]]="ENTERPRISE RENT-A-CAR INC.", "Enterprise", IF(Table2[[#This Row],[Rental Vendor]]="ENTERPRISE TOLLS/TOLL CHARGES", "Enterprise", "NotEnterprise"))</f>
        <v>Enterprise</v>
      </c>
      <c r="N499" s="228" t="str">
        <f>LEFT(Table2[[#This Row],[Vehicle Number]],5)</f>
        <v>47063</v>
      </c>
      <c r="O499" s="166" t="s">
        <v>209</v>
      </c>
      <c r="P499" s="166" t="s">
        <v>2432</v>
      </c>
      <c r="Q499" s="166" t="s">
        <v>3751</v>
      </c>
      <c r="R499" s="166" t="s">
        <v>3794</v>
      </c>
      <c r="S499" s="166" t="s">
        <v>3868</v>
      </c>
      <c r="T499" s="166" t="s">
        <v>4262</v>
      </c>
      <c r="U499" s="166" t="s">
        <v>2434</v>
      </c>
      <c r="V499" s="166" t="s">
        <v>5049</v>
      </c>
      <c r="W499" s="166" t="s">
        <v>318</v>
      </c>
      <c r="X499" s="167">
        <v>111502622</v>
      </c>
      <c r="Y499" s="167">
        <v>115502173</v>
      </c>
      <c r="Z499" s="168">
        <v>45999</v>
      </c>
      <c r="AA499" s="166" t="s">
        <v>3894</v>
      </c>
      <c r="AB499" s="166" t="s">
        <v>3895</v>
      </c>
      <c r="AC499" s="166" t="s">
        <v>3732</v>
      </c>
      <c r="AD499" s="169">
        <v>1</v>
      </c>
      <c r="AE499" s="170">
        <v>1</v>
      </c>
      <c r="AF499" s="169">
        <v>1</v>
      </c>
      <c r="AG499" s="166" t="s">
        <v>3896</v>
      </c>
      <c r="AH499" s="166"/>
      <c r="AI499" s="166"/>
      <c r="AJ499" s="166"/>
      <c r="AK499" s="166"/>
      <c r="AL499" s="166"/>
    </row>
    <row r="500" spans="1:38" x14ac:dyDescent="0.3">
      <c r="A50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0" s="25">
        <f ca="1">SUM((TODAY())-Table2[[#This Row],[PO Date]])</f>
        <v>83</v>
      </c>
      <c r="C500" s="25" t="str">
        <f>Table2[[#This Row],[Trim Trk: ]]</f>
        <v>47063</v>
      </c>
      <c r="D500" s="228" t="str">
        <f>CONCATENATE(Table2[[#This Row],[First Name]]," ",Table2[[#This Row],[Last name]])</f>
        <v>ERIC MAGANA</v>
      </c>
      <c r="E500" s="229" t="str">
        <f>IFERROR(VLOOKUP(Table2[[#This Row],[Rental under Name: ]], 'TPMS-Auto'!C:G,5,0),"RESEARCH!!")</f>
        <v>EMAGAN1</v>
      </c>
      <c r="F500" s="228" t="str">
        <f>IFERROR(VLOOKUP(Table2[[#This Row],[Trim Trk: ]],'TPMS-Auto'!A:C, 3, 0), "Not assigned in TPMS!!")</f>
        <v>ERIC MAGANA</v>
      </c>
      <c r="G500" s="229" t="str">
        <f>IFERROR(VLOOKUP(Table2[[#This Row],[Trim Trk: ]],'TPMS-Auto'!A:G, 7, 0), "Not assigned in TPMS!!")</f>
        <v>EMAGAN1</v>
      </c>
      <c r="H500" s="69" t="str">
        <f>IFERROR(VLOOKUP(Table2[[#This Row],[Trim Trk: ]],'TPMS-Auto'!A:Y, 25, 0), "Not assigned in TPMS!!")</f>
        <v>4326 ACME RD</v>
      </c>
      <c r="I5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0" s="229" t="str">
        <f>IF(N500=N499, "Yes", "No")</f>
        <v>Yes</v>
      </c>
      <c r="K500" s="229" t="str">
        <f>IFERROR(VLOOKUP(Table2[[#This Row],[Trim Trk: ]], Enterprise!A:AL, 25, 0),"NotonEnterpriseReporting")</f>
        <v>NotonEnterpriseReporting</v>
      </c>
      <c r="L50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0" s="229" t="str">
        <f>IF(Table2[[#This Row],[Rental Vendor]]="ENTERPRISE RENT-A-CAR INC.", "Enterprise", IF(Table2[[#This Row],[Rental Vendor]]="ENTERPRISE TOLLS/TOLL CHARGES", "Enterprise", "NotEnterprise"))</f>
        <v>Enterprise</v>
      </c>
      <c r="N500" s="228" t="str">
        <f>LEFT(Table2[[#This Row],[Vehicle Number]],5)</f>
        <v>47063</v>
      </c>
      <c r="O500" s="166" t="s">
        <v>209</v>
      </c>
      <c r="P500" s="166" t="s">
        <v>2432</v>
      </c>
      <c r="Q500" s="166" t="s">
        <v>3751</v>
      </c>
      <c r="R500" s="166" t="s">
        <v>3794</v>
      </c>
      <c r="S500" s="166" t="s">
        <v>3868</v>
      </c>
      <c r="T500" s="166" t="s">
        <v>4262</v>
      </c>
      <c r="U500" s="166" t="s">
        <v>2434</v>
      </c>
      <c r="V500" s="166" t="s">
        <v>5049</v>
      </c>
      <c r="W500" s="166" t="s">
        <v>318</v>
      </c>
      <c r="X500" s="167">
        <v>111502622</v>
      </c>
      <c r="Y500" s="167">
        <v>115607260</v>
      </c>
      <c r="Z500" s="168">
        <v>46003</v>
      </c>
      <c r="AA500" s="166" t="s">
        <v>3894</v>
      </c>
      <c r="AB500" s="166" t="s">
        <v>3895</v>
      </c>
      <c r="AC500" s="166" t="s">
        <v>3732</v>
      </c>
      <c r="AD500" s="169">
        <v>1</v>
      </c>
      <c r="AE500" s="170">
        <v>1</v>
      </c>
      <c r="AF500" s="169">
        <v>1</v>
      </c>
      <c r="AG500" s="166" t="s">
        <v>3896</v>
      </c>
      <c r="AH500" s="166"/>
      <c r="AI500" s="166"/>
      <c r="AJ500" s="166"/>
      <c r="AK500" s="166"/>
      <c r="AL500" s="166"/>
    </row>
    <row r="501" spans="1:38" x14ac:dyDescent="0.3">
      <c r="A50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1" s="25">
        <f ca="1">SUM((TODAY())-Table2[[#This Row],[PO Date]])</f>
        <v>48</v>
      </c>
      <c r="C501" s="25" t="str">
        <f>Table2[[#This Row],[Trim Trk: ]]</f>
        <v>47063</v>
      </c>
      <c r="D501" s="228" t="str">
        <f>CONCATENATE(Table2[[#This Row],[First Name]]," ",Table2[[#This Row],[Last name]])</f>
        <v>ERIC MAGANA</v>
      </c>
      <c r="E501" s="229" t="str">
        <f>IFERROR(VLOOKUP(Table2[[#This Row],[Rental under Name: ]], 'TPMS-Auto'!C:G,5,0),"RESEARCH!!")</f>
        <v>EMAGAN1</v>
      </c>
      <c r="F501" s="228" t="str">
        <f>IFERROR(VLOOKUP(Table2[[#This Row],[Trim Trk: ]],'TPMS-Auto'!A:C, 3, 0), "Not assigned in TPMS!!")</f>
        <v>ERIC MAGANA</v>
      </c>
      <c r="G501" s="229" t="str">
        <f>IFERROR(VLOOKUP(Table2[[#This Row],[Trim Trk: ]],'TPMS-Auto'!A:G, 7, 0), "Not assigned in TPMS!!")</f>
        <v>EMAGAN1</v>
      </c>
      <c r="H501" s="69" t="str">
        <f>IFERROR(VLOOKUP(Table2[[#This Row],[Trim Trk: ]],'TPMS-Auto'!A:Y, 25, 0), "Not assigned in TPMS!!")</f>
        <v>4326 ACME RD</v>
      </c>
      <c r="I5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1" s="229" t="str">
        <f>IF(N501=N500, "Yes", "No")</f>
        <v>Yes</v>
      </c>
      <c r="K501" s="229" t="str">
        <f>IFERROR(VLOOKUP(Table2[[#This Row],[Trim Trk: ]], Enterprise!A:AL, 25, 0),"NotonEnterpriseReporting")</f>
        <v>NotonEnterpriseReporting</v>
      </c>
      <c r="L50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1" s="229" t="str">
        <f>IF(Table2[[#This Row],[Rental Vendor]]="ENTERPRISE RENT-A-CAR INC.", "Enterprise", IF(Table2[[#This Row],[Rental Vendor]]="ENTERPRISE TOLLS/TOLL CHARGES", "Enterprise", "NotEnterprise"))</f>
        <v>Enterprise</v>
      </c>
      <c r="N501" s="228" t="str">
        <f>LEFT(Table2[[#This Row],[Vehicle Number]],5)</f>
        <v>47063</v>
      </c>
      <c r="O501" s="166" t="s">
        <v>209</v>
      </c>
      <c r="P501" s="166" t="s">
        <v>2432</v>
      </c>
      <c r="Q501" s="166" t="s">
        <v>3751</v>
      </c>
      <c r="R501" s="166" t="s">
        <v>3794</v>
      </c>
      <c r="S501" s="166" t="s">
        <v>3868</v>
      </c>
      <c r="T501" s="166" t="s">
        <v>4262</v>
      </c>
      <c r="U501" s="166" t="s">
        <v>2434</v>
      </c>
      <c r="V501" s="166" t="s">
        <v>5049</v>
      </c>
      <c r="W501" s="166" t="s">
        <v>318</v>
      </c>
      <c r="X501" s="167">
        <v>112944227</v>
      </c>
      <c r="Y501" s="167">
        <v>116093706</v>
      </c>
      <c r="Z501" s="168">
        <v>46038</v>
      </c>
      <c r="AA501" s="166" t="s">
        <v>3894</v>
      </c>
      <c r="AB501" s="166" t="s">
        <v>3895</v>
      </c>
      <c r="AC501" s="166" t="s">
        <v>3732</v>
      </c>
      <c r="AD501" s="169">
        <v>1</v>
      </c>
      <c r="AE501" s="170">
        <v>1</v>
      </c>
      <c r="AF501" s="169">
        <v>1</v>
      </c>
      <c r="AG501" s="166" t="s">
        <v>3896</v>
      </c>
      <c r="AH501" s="166"/>
      <c r="AI501" s="166"/>
      <c r="AJ501" s="166"/>
      <c r="AK501" s="166"/>
      <c r="AL501" s="166"/>
    </row>
    <row r="502" spans="1:38" x14ac:dyDescent="0.3">
      <c r="A50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2" s="25">
        <f ca="1">SUM((TODAY())-Table2[[#This Row],[PO Date]])</f>
        <v>22</v>
      </c>
      <c r="C502" s="25" t="str">
        <f>Table2[[#This Row],[Trim Trk: ]]</f>
        <v>47063</v>
      </c>
      <c r="D502" s="228" t="str">
        <f>CONCATENATE(Table2[[#This Row],[First Name]]," ",Table2[[#This Row],[Last name]])</f>
        <v>ERIC MAGANA</v>
      </c>
      <c r="E502" s="229" t="str">
        <f>IFERROR(VLOOKUP(Table2[[#This Row],[Rental under Name: ]], 'TPMS-Auto'!C:G,5,0),"RESEARCH!!")</f>
        <v>EMAGAN1</v>
      </c>
      <c r="F502" s="228" t="str">
        <f>IFERROR(VLOOKUP(Table2[[#This Row],[Trim Trk: ]],'TPMS-Auto'!A:C, 3, 0), "Not assigned in TPMS!!")</f>
        <v>ERIC MAGANA</v>
      </c>
      <c r="G502" s="229" t="str">
        <f>IFERROR(VLOOKUP(Table2[[#This Row],[Trim Trk: ]],'TPMS-Auto'!A:G, 7, 0), "Not assigned in TPMS!!")</f>
        <v>EMAGAN1</v>
      </c>
      <c r="H502" s="69" t="str">
        <f>IFERROR(VLOOKUP(Table2[[#This Row],[Trim Trk: ]],'TPMS-Auto'!A:Y, 25, 0), "Not assigned in TPMS!!")</f>
        <v>4326 ACME RD</v>
      </c>
      <c r="I5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2" s="229" t="str">
        <f>IF(N502=N501, "Yes", "No")</f>
        <v>Yes</v>
      </c>
      <c r="K502" s="229" t="str">
        <f>IFERROR(VLOOKUP(Table2[[#This Row],[Trim Trk: ]], Enterprise!A:AL, 25, 0),"NotonEnterpriseReporting")</f>
        <v>NotonEnterpriseReporting</v>
      </c>
      <c r="L50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2" s="229" t="str">
        <f>IF(Table2[[#This Row],[Rental Vendor]]="ENTERPRISE RENT-A-CAR INC.", "Enterprise", IF(Table2[[#This Row],[Rental Vendor]]="ENTERPRISE TOLLS/TOLL CHARGES", "Enterprise", "NotEnterprise"))</f>
        <v>Enterprise</v>
      </c>
      <c r="N502" s="228" t="str">
        <f>LEFT(Table2[[#This Row],[Vehicle Number]],5)</f>
        <v>47063</v>
      </c>
      <c r="O502" s="166" t="s">
        <v>209</v>
      </c>
      <c r="P502" s="166" t="s">
        <v>2432</v>
      </c>
      <c r="Q502" s="166" t="s">
        <v>3751</v>
      </c>
      <c r="R502" s="166" t="s">
        <v>3794</v>
      </c>
      <c r="S502" s="166" t="s">
        <v>3868</v>
      </c>
      <c r="T502" s="166" t="s">
        <v>4262</v>
      </c>
      <c r="U502" s="166" t="s">
        <v>2434</v>
      </c>
      <c r="V502" s="166" t="s">
        <v>5049</v>
      </c>
      <c r="W502" s="166" t="s">
        <v>318</v>
      </c>
      <c r="X502" s="167">
        <v>112944227</v>
      </c>
      <c r="Y502" s="167">
        <v>116675250</v>
      </c>
      <c r="Z502" s="168">
        <v>46064</v>
      </c>
      <c r="AA502" s="166" t="s">
        <v>3894</v>
      </c>
      <c r="AB502" s="166" t="s">
        <v>3895</v>
      </c>
      <c r="AC502" s="166" t="s">
        <v>3732</v>
      </c>
      <c r="AD502" s="169">
        <v>1</v>
      </c>
      <c r="AE502" s="170">
        <v>1</v>
      </c>
      <c r="AF502" s="169">
        <v>1</v>
      </c>
      <c r="AG502" s="166" t="s">
        <v>3896</v>
      </c>
      <c r="AH502" s="166"/>
      <c r="AI502" s="166"/>
      <c r="AJ502" s="166"/>
      <c r="AK502" s="166"/>
      <c r="AL502" s="166"/>
    </row>
    <row r="503" spans="1:38" x14ac:dyDescent="0.3">
      <c r="A50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03" s="25">
        <f ca="1">SUM((TODAY())-Table2[[#This Row],[PO Date]])</f>
        <v>6</v>
      </c>
      <c r="C503" s="25" t="str">
        <f>Table2[[#This Row],[Trim Trk: ]]</f>
        <v>47063</v>
      </c>
      <c r="D503" s="228" t="str">
        <f>CONCATENATE(Table2[[#This Row],[First Name]]," ",Table2[[#This Row],[Last name]])</f>
        <v>ERIC MAGANA</v>
      </c>
      <c r="E503" s="229" t="str">
        <f>IFERROR(VLOOKUP(Table2[[#This Row],[Rental under Name: ]], 'TPMS-Auto'!C:G,5,0),"RESEARCH!!")</f>
        <v>EMAGAN1</v>
      </c>
      <c r="F503" s="228" t="str">
        <f>IFERROR(VLOOKUP(Table2[[#This Row],[Trim Trk: ]],'TPMS-Auto'!A:C, 3, 0), "Not assigned in TPMS!!")</f>
        <v>ERIC MAGANA</v>
      </c>
      <c r="G503" s="229" t="str">
        <f>IFERROR(VLOOKUP(Table2[[#This Row],[Trim Trk: ]],'TPMS-Auto'!A:G, 7, 0), "Not assigned in TPMS!!")</f>
        <v>EMAGAN1</v>
      </c>
      <c r="H503" s="69" t="str">
        <f>IFERROR(VLOOKUP(Table2[[#This Row],[Trim Trk: ]],'TPMS-Auto'!A:Y, 25, 0), "Not assigned in TPMS!!")</f>
        <v>4326 ACME RD</v>
      </c>
      <c r="I5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3" s="229" t="str">
        <f>IF(N503=N502, "Yes", "No")</f>
        <v>Yes</v>
      </c>
      <c r="K503" s="229" t="str">
        <f>IFERROR(VLOOKUP(Table2[[#This Row],[Trim Trk: ]], Enterprise!A:AL, 25, 0),"NotonEnterpriseReporting")</f>
        <v>NotonEnterpriseReporting</v>
      </c>
      <c r="L50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3" s="229" t="str">
        <f>IF(Table2[[#This Row],[Rental Vendor]]="ENTERPRISE RENT-A-CAR INC.", "Enterprise", IF(Table2[[#This Row],[Rental Vendor]]="ENTERPRISE TOLLS/TOLL CHARGES", "Enterprise", "NotEnterprise"))</f>
        <v>Enterprise</v>
      </c>
      <c r="N503" s="228" t="str">
        <f>LEFT(Table2[[#This Row],[Vehicle Number]],5)</f>
        <v>47063</v>
      </c>
      <c r="O503" s="166" t="s">
        <v>209</v>
      </c>
      <c r="P503" s="166" t="s">
        <v>2432</v>
      </c>
      <c r="Q503" s="166" t="s">
        <v>3751</v>
      </c>
      <c r="R503" s="166" t="s">
        <v>3794</v>
      </c>
      <c r="S503" s="166" t="s">
        <v>3868</v>
      </c>
      <c r="T503" s="166" t="s">
        <v>4262</v>
      </c>
      <c r="U503" s="166" t="s">
        <v>2434</v>
      </c>
      <c r="V503" s="166" t="s">
        <v>5049</v>
      </c>
      <c r="W503" s="166" t="s">
        <v>318</v>
      </c>
      <c r="X503" s="167">
        <v>114635488</v>
      </c>
      <c r="Y503" s="167">
        <v>116993417</v>
      </c>
      <c r="Z503" s="168">
        <v>46080</v>
      </c>
      <c r="AA503" s="166" t="s">
        <v>3894</v>
      </c>
      <c r="AB503" s="166" t="s">
        <v>3895</v>
      </c>
      <c r="AC503" s="166" t="s">
        <v>3732</v>
      </c>
      <c r="AD503" s="169">
        <v>1</v>
      </c>
      <c r="AE503" s="170">
        <v>1</v>
      </c>
      <c r="AF503" s="169">
        <v>1</v>
      </c>
      <c r="AG503" s="166" t="s">
        <v>3896</v>
      </c>
      <c r="AH503" s="166"/>
      <c r="AI503" s="166"/>
      <c r="AJ503" s="166"/>
      <c r="AK503" s="166"/>
      <c r="AL503" s="166"/>
    </row>
    <row r="504" spans="1:38" x14ac:dyDescent="0.3">
      <c r="A50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4" s="25">
        <f ca="1">SUM((TODAY())-Table2[[#This Row],[PO Date]])</f>
        <v>58</v>
      </c>
      <c r="C504" s="25" t="str">
        <f>Table2[[#This Row],[Trim Trk: ]]</f>
        <v>47063</v>
      </c>
      <c r="D504" s="228" t="str">
        <f>CONCATENATE(Table2[[#This Row],[First Name]]," ",Table2[[#This Row],[Last name]])</f>
        <v>ERIC MAGANA</v>
      </c>
      <c r="E504" s="229" t="str">
        <f>IFERROR(VLOOKUP(Table2[[#This Row],[Rental under Name: ]], 'TPMS-Auto'!C:G,5,0),"RESEARCH!!")</f>
        <v>EMAGAN1</v>
      </c>
      <c r="F504" s="228" t="str">
        <f>IFERROR(VLOOKUP(Table2[[#This Row],[Trim Trk: ]],'TPMS-Auto'!A:C, 3, 0), "Not assigned in TPMS!!")</f>
        <v>ERIC MAGANA</v>
      </c>
      <c r="G504" s="229" t="str">
        <f>IFERROR(VLOOKUP(Table2[[#This Row],[Trim Trk: ]],'TPMS-Auto'!A:G, 7, 0), "Not assigned in TPMS!!")</f>
        <v>EMAGAN1</v>
      </c>
      <c r="H504" s="69" t="str">
        <f>IFERROR(VLOOKUP(Table2[[#This Row],[Trim Trk: ]],'TPMS-Auto'!A:Y, 25, 0), "Not assigned in TPMS!!")</f>
        <v>4326 ACME RD</v>
      </c>
      <c r="I5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4" s="229" t="str">
        <f>IF(N504=N503, "Yes", "No")</f>
        <v>Yes</v>
      </c>
      <c r="K504" s="229" t="str">
        <f>IFERROR(VLOOKUP(Table2[[#This Row],[Trim Trk: ]], Enterprise!A:AL, 25, 0),"NotonEnterpriseReporting")</f>
        <v>NotonEnterpriseReporting</v>
      </c>
      <c r="L50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4" s="229" t="str">
        <f>IF(Table2[[#This Row],[Rental Vendor]]="ENTERPRISE RENT-A-CAR INC.", "Enterprise", IF(Table2[[#This Row],[Rental Vendor]]="ENTERPRISE TOLLS/TOLL CHARGES", "Enterprise", "NotEnterprise"))</f>
        <v>Enterprise</v>
      </c>
      <c r="N504" s="228" t="str">
        <f>LEFT(Table2[[#This Row],[Vehicle Number]],5)</f>
        <v>47063</v>
      </c>
      <c r="O504" s="166" t="s">
        <v>209</v>
      </c>
      <c r="P504" s="166" t="s">
        <v>2432</v>
      </c>
      <c r="Q504" s="166" t="s">
        <v>3751</v>
      </c>
      <c r="R504" s="166" t="s">
        <v>3794</v>
      </c>
      <c r="S504" s="166" t="s">
        <v>3868</v>
      </c>
      <c r="T504" s="166" t="s">
        <v>4262</v>
      </c>
      <c r="U504" s="166" t="s">
        <v>2434</v>
      </c>
      <c r="V504" s="166" t="s">
        <v>5049</v>
      </c>
      <c r="W504" s="166" t="s">
        <v>318</v>
      </c>
      <c r="X504" s="167">
        <v>115558190</v>
      </c>
      <c r="Y504" s="167">
        <v>115900931</v>
      </c>
      <c r="Z504" s="168">
        <v>46028</v>
      </c>
      <c r="AA504" s="166" t="s">
        <v>3730</v>
      </c>
      <c r="AB504" s="166" t="s">
        <v>3731</v>
      </c>
      <c r="AC504" s="166" t="s">
        <v>3732</v>
      </c>
      <c r="AD504" s="169">
        <v>490</v>
      </c>
      <c r="AE504" s="170">
        <v>7</v>
      </c>
      <c r="AF504" s="169">
        <v>70</v>
      </c>
      <c r="AG504" s="166" t="s">
        <v>3854</v>
      </c>
      <c r="AH504" s="166" t="s">
        <v>3783</v>
      </c>
      <c r="AI504" s="166" t="s">
        <v>5050</v>
      </c>
      <c r="AJ504" s="166" t="s">
        <v>2438</v>
      </c>
      <c r="AK504" s="166" t="s">
        <v>318</v>
      </c>
      <c r="AL504" s="166" t="s">
        <v>5051</v>
      </c>
    </row>
    <row r="505" spans="1:38" x14ac:dyDescent="0.3">
      <c r="A50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05" s="25">
        <f ca="1">SUM((TODAY())-Table2[[#This Row],[PO Date]])</f>
        <v>13</v>
      </c>
      <c r="C505" s="25" t="str">
        <f>Table2[[#This Row],[Trim Trk: ]]</f>
        <v>47063</v>
      </c>
      <c r="D505" s="228" t="str">
        <f>CONCATENATE(Table2[[#This Row],[First Name]]," ",Table2[[#This Row],[Last name]])</f>
        <v>ERIC MAGANA</v>
      </c>
      <c r="E505" s="229" t="str">
        <f>IFERROR(VLOOKUP(Table2[[#This Row],[Rental under Name: ]], 'TPMS-Auto'!C:G,5,0),"RESEARCH!!")</f>
        <v>EMAGAN1</v>
      </c>
      <c r="F505" s="228" t="str">
        <f>IFERROR(VLOOKUP(Table2[[#This Row],[Trim Trk: ]],'TPMS-Auto'!A:C, 3, 0), "Not assigned in TPMS!!")</f>
        <v>ERIC MAGANA</v>
      </c>
      <c r="G505" s="229" t="str">
        <f>IFERROR(VLOOKUP(Table2[[#This Row],[Trim Trk: ]],'TPMS-Auto'!A:G, 7, 0), "Not assigned in TPMS!!")</f>
        <v>EMAGAN1</v>
      </c>
      <c r="H505" s="69" t="str">
        <f>IFERROR(VLOOKUP(Table2[[#This Row],[Trim Trk: ]],'TPMS-Auto'!A:Y, 25, 0), "Not assigned in TPMS!!")</f>
        <v>4326 ACME RD</v>
      </c>
      <c r="I5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5" s="229" t="str">
        <f>IF(N505=N504, "Yes", "No")</f>
        <v>Yes</v>
      </c>
      <c r="K505" s="229" t="str">
        <f>IFERROR(VLOOKUP(Table2[[#This Row],[Trim Trk: ]], Enterprise!A:AL, 25, 0),"NotonEnterpriseReporting")</f>
        <v>NotonEnterpriseReporting</v>
      </c>
      <c r="L50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5" s="229" t="str">
        <f>IF(Table2[[#This Row],[Rental Vendor]]="ENTERPRISE RENT-A-CAR INC.", "Enterprise", IF(Table2[[#This Row],[Rental Vendor]]="ENTERPRISE TOLLS/TOLL CHARGES", "Enterprise", "NotEnterprise"))</f>
        <v>Enterprise</v>
      </c>
      <c r="N505" s="228" t="str">
        <f>LEFT(Table2[[#This Row],[Vehicle Number]],5)</f>
        <v>47063</v>
      </c>
      <c r="O505" s="166" t="s">
        <v>209</v>
      </c>
      <c r="P505" s="166" t="s">
        <v>2432</v>
      </c>
      <c r="Q505" s="166" t="s">
        <v>3751</v>
      </c>
      <c r="R505" s="166" t="s">
        <v>3794</v>
      </c>
      <c r="S505" s="166" t="s">
        <v>3868</v>
      </c>
      <c r="T505" s="166" t="s">
        <v>4262</v>
      </c>
      <c r="U505" s="166" t="s">
        <v>2434</v>
      </c>
      <c r="V505" s="166" t="s">
        <v>5049</v>
      </c>
      <c r="W505" s="166" t="s">
        <v>318</v>
      </c>
      <c r="X505" s="167">
        <v>116524109</v>
      </c>
      <c r="Y505" s="167">
        <v>116876950</v>
      </c>
      <c r="Z505" s="168">
        <v>46073</v>
      </c>
      <c r="AA505" s="166" t="s">
        <v>3730</v>
      </c>
      <c r="AB505" s="166" t="s">
        <v>3731</v>
      </c>
      <c r="AC505" s="166" t="s">
        <v>3732</v>
      </c>
      <c r="AD505" s="169">
        <v>400</v>
      </c>
      <c r="AE505" s="170">
        <v>5</v>
      </c>
      <c r="AF505" s="169">
        <v>80</v>
      </c>
      <c r="AG505" s="166" t="s">
        <v>3854</v>
      </c>
      <c r="AH505" s="166" t="s">
        <v>3783</v>
      </c>
      <c r="AI505" s="166" t="s">
        <v>5050</v>
      </c>
      <c r="AJ505" s="166" t="s">
        <v>2438</v>
      </c>
      <c r="AK505" s="166" t="s">
        <v>318</v>
      </c>
      <c r="AL505" s="166" t="s">
        <v>5051</v>
      </c>
    </row>
    <row r="506" spans="1:38" x14ac:dyDescent="0.3">
      <c r="A50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6" s="25">
        <f ca="1">SUM((TODAY())-Table2[[#This Row],[PO Date]])</f>
        <v>48</v>
      </c>
      <c r="C506" s="25" t="str">
        <f>Table2[[#This Row],[Trim Trk: ]]</f>
        <v>47073</v>
      </c>
      <c r="D506" s="228" t="str">
        <f>CONCATENATE(Table2[[#This Row],[First Name]]," ",Table2[[#This Row],[Last name]])</f>
        <v>JOEL BIDWELL</v>
      </c>
      <c r="E506" s="229" t="str">
        <f>IFERROR(VLOOKUP(Table2[[#This Row],[Rental under Name: ]], 'TPMS-Auto'!C:G,5,0),"RESEARCH!!")</f>
        <v>JBIDWEL</v>
      </c>
      <c r="F506" s="228" t="str">
        <f>IFERROR(VLOOKUP(Table2[[#This Row],[Trim Trk: ]],'TPMS-Auto'!A:C, 3, 0), "Not assigned in TPMS!!")</f>
        <v>JOEL BIDWELL</v>
      </c>
      <c r="G506" s="229" t="str">
        <f>IFERROR(VLOOKUP(Table2[[#This Row],[Trim Trk: ]],'TPMS-Auto'!A:G, 7, 0), "Not assigned in TPMS!!")</f>
        <v>JBIDWEL</v>
      </c>
      <c r="H506" s="69" t="str">
        <f>IFERROR(VLOOKUP(Table2[[#This Row],[Trim Trk: ]],'TPMS-Auto'!A:Y, 25, 0), "Not assigned in TPMS!!")</f>
        <v>51 Smithers Rd</v>
      </c>
      <c r="I5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6" s="229" t="str">
        <f>IF(N506=N505, "Yes", "No")</f>
        <v>No</v>
      </c>
      <c r="K506" s="229" t="str">
        <f>IFERROR(VLOOKUP(Table2[[#This Row],[Trim Trk: ]], Enterprise!A:AL, 25, 0),"NotonEnterpriseReporting")</f>
        <v>NotonEnterpriseReporting</v>
      </c>
      <c r="L50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6" s="229" t="str">
        <f>IF(Table2[[#This Row],[Rental Vendor]]="ENTERPRISE RENT-A-CAR INC.", "Enterprise", IF(Table2[[#This Row],[Rental Vendor]]="ENTERPRISE TOLLS/TOLL CHARGES", "Enterprise", "NotEnterprise"))</f>
        <v>Enterprise</v>
      </c>
      <c r="N506" s="228" t="str">
        <f>LEFT(Table2[[#This Row],[Vehicle Number]],5)</f>
        <v>47073</v>
      </c>
      <c r="O506" s="166" t="s">
        <v>209</v>
      </c>
      <c r="P506" s="166" t="s">
        <v>1847</v>
      </c>
      <c r="Q506" s="166" t="s">
        <v>3726</v>
      </c>
      <c r="R506" s="166" t="s">
        <v>3794</v>
      </c>
      <c r="S506" s="166" t="s">
        <v>4828</v>
      </c>
      <c r="T506" s="166" t="s">
        <v>5052</v>
      </c>
      <c r="U506" s="166" t="s">
        <v>1849</v>
      </c>
      <c r="V506" s="166" t="s">
        <v>5053</v>
      </c>
      <c r="W506" s="166" t="s">
        <v>318</v>
      </c>
      <c r="X506" s="167">
        <v>112754898</v>
      </c>
      <c r="Y506" s="167">
        <v>116093338</v>
      </c>
      <c r="Z506" s="168">
        <v>46038</v>
      </c>
      <c r="AA506" s="166" t="s">
        <v>3894</v>
      </c>
      <c r="AB506" s="166" t="s">
        <v>3895</v>
      </c>
      <c r="AC506" s="166" t="s">
        <v>3732</v>
      </c>
      <c r="AD506" s="169">
        <v>1</v>
      </c>
      <c r="AE506" s="170">
        <v>1</v>
      </c>
      <c r="AF506" s="169">
        <v>1</v>
      </c>
      <c r="AG506" s="166" t="s">
        <v>3896</v>
      </c>
      <c r="AH506" s="166"/>
      <c r="AI506" s="166"/>
      <c r="AJ506" s="166"/>
      <c r="AK506" s="166"/>
      <c r="AL506" s="166"/>
    </row>
    <row r="507" spans="1:38" x14ac:dyDescent="0.3">
      <c r="A50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7" s="25">
        <f ca="1">SUM((TODAY())-Table2[[#This Row],[PO Date]])</f>
        <v>34</v>
      </c>
      <c r="C507" s="25" t="str">
        <f>Table2[[#This Row],[Trim Trk: ]]</f>
        <v>47073</v>
      </c>
      <c r="D507" s="228" t="str">
        <f>CONCATENATE(Table2[[#This Row],[First Name]]," ",Table2[[#This Row],[Last name]])</f>
        <v>JOEL BIDWELL</v>
      </c>
      <c r="E507" s="229" t="str">
        <f>IFERROR(VLOOKUP(Table2[[#This Row],[Rental under Name: ]], 'TPMS-Auto'!C:G,5,0),"RESEARCH!!")</f>
        <v>JBIDWEL</v>
      </c>
      <c r="F507" s="228" t="str">
        <f>IFERROR(VLOOKUP(Table2[[#This Row],[Trim Trk: ]],'TPMS-Auto'!A:C, 3, 0), "Not assigned in TPMS!!")</f>
        <v>JOEL BIDWELL</v>
      </c>
      <c r="G507" s="229" t="str">
        <f>IFERROR(VLOOKUP(Table2[[#This Row],[Trim Trk: ]],'TPMS-Auto'!A:G, 7, 0), "Not assigned in TPMS!!")</f>
        <v>JBIDWEL</v>
      </c>
      <c r="H507" s="69" t="str">
        <f>IFERROR(VLOOKUP(Table2[[#This Row],[Trim Trk: ]],'TPMS-Auto'!A:Y, 25, 0), "Not assigned in TPMS!!")</f>
        <v>51 Smithers Rd</v>
      </c>
      <c r="I5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7" s="229" t="str">
        <f>IF(N507=N506, "Yes", "No")</f>
        <v>Yes</v>
      </c>
      <c r="K507" s="229" t="str">
        <f>IFERROR(VLOOKUP(Table2[[#This Row],[Trim Trk: ]], Enterprise!A:AL, 25, 0),"NotonEnterpriseReporting")</f>
        <v>NotonEnterpriseReporting</v>
      </c>
      <c r="L50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7" s="229" t="str">
        <f>IF(Table2[[#This Row],[Rental Vendor]]="ENTERPRISE RENT-A-CAR INC.", "Enterprise", IF(Table2[[#This Row],[Rental Vendor]]="ENTERPRISE TOLLS/TOLL CHARGES", "Enterprise", "NotEnterprise"))</f>
        <v>Enterprise</v>
      </c>
      <c r="N507" s="228" t="str">
        <f>LEFT(Table2[[#This Row],[Vehicle Number]],5)</f>
        <v>47073</v>
      </c>
      <c r="O507" s="166" t="s">
        <v>209</v>
      </c>
      <c r="P507" s="166" t="s">
        <v>1847</v>
      </c>
      <c r="Q507" s="166" t="s">
        <v>3726</v>
      </c>
      <c r="R507" s="166" t="s">
        <v>3794</v>
      </c>
      <c r="S507" s="166" t="s">
        <v>4828</v>
      </c>
      <c r="T507" s="166" t="s">
        <v>5052</v>
      </c>
      <c r="U507" s="166" t="s">
        <v>1849</v>
      </c>
      <c r="V507" s="166" t="s">
        <v>5053</v>
      </c>
      <c r="W507" s="166" t="s">
        <v>318</v>
      </c>
      <c r="X507" s="167">
        <v>112754898</v>
      </c>
      <c r="Y507" s="167">
        <v>116401862</v>
      </c>
      <c r="Z507" s="168">
        <v>46052</v>
      </c>
      <c r="AA507" s="166" t="s">
        <v>3894</v>
      </c>
      <c r="AB507" s="166" t="s">
        <v>3895</v>
      </c>
      <c r="AC507" s="166" t="s">
        <v>3732</v>
      </c>
      <c r="AD507" s="169">
        <v>1</v>
      </c>
      <c r="AE507" s="170">
        <v>1</v>
      </c>
      <c r="AF507" s="169">
        <v>1</v>
      </c>
      <c r="AG507" s="166" t="s">
        <v>3896</v>
      </c>
      <c r="AH507" s="166"/>
      <c r="AI507" s="166"/>
      <c r="AJ507" s="166"/>
      <c r="AK507" s="166"/>
      <c r="AL507" s="166"/>
    </row>
    <row r="508" spans="1:38" x14ac:dyDescent="0.3">
      <c r="A50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8" s="25">
        <f ca="1">SUM((TODAY())-Table2[[#This Row],[PO Date]])</f>
        <v>23</v>
      </c>
      <c r="C508" s="25" t="str">
        <f>Table2[[#This Row],[Trim Trk: ]]</f>
        <v>47073</v>
      </c>
      <c r="D508" s="228" t="str">
        <f>CONCATENATE(Table2[[#This Row],[First Name]]," ",Table2[[#This Row],[Last name]])</f>
        <v>JOEL BIDWELL</v>
      </c>
      <c r="E508" s="229" t="str">
        <f>IFERROR(VLOOKUP(Table2[[#This Row],[Rental under Name: ]], 'TPMS-Auto'!C:G,5,0),"RESEARCH!!")</f>
        <v>JBIDWEL</v>
      </c>
      <c r="F508" s="228" t="str">
        <f>IFERROR(VLOOKUP(Table2[[#This Row],[Trim Trk: ]],'TPMS-Auto'!A:C, 3, 0), "Not assigned in TPMS!!")</f>
        <v>JOEL BIDWELL</v>
      </c>
      <c r="G508" s="229" t="str">
        <f>IFERROR(VLOOKUP(Table2[[#This Row],[Trim Trk: ]],'TPMS-Auto'!A:G, 7, 0), "Not assigned in TPMS!!")</f>
        <v>JBIDWEL</v>
      </c>
      <c r="H508" s="69" t="str">
        <f>IFERROR(VLOOKUP(Table2[[#This Row],[Trim Trk: ]],'TPMS-Auto'!A:Y, 25, 0), "Not assigned in TPMS!!")</f>
        <v>51 Smithers Rd</v>
      </c>
      <c r="I5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8" s="229" t="str">
        <f>IF(N508=N507, "Yes", "No")</f>
        <v>Yes</v>
      </c>
      <c r="K508" s="229" t="str">
        <f>IFERROR(VLOOKUP(Table2[[#This Row],[Trim Trk: ]], Enterprise!A:AL, 25, 0),"NotonEnterpriseReporting")</f>
        <v>NotonEnterpriseReporting</v>
      </c>
      <c r="L50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8" s="229" t="str">
        <f>IF(Table2[[#This Row],[Rental Vendor]]="ENTERPRISE RENT-A-CAR INC.", "Enterprise", IF(Table2[[#This Row],[Rental Vendor]]="ENTERPRISE TOLLS/TOLL CHARGES", "Enterprise", "NotEnterprise"))</f>
        <v>Enterprise</v>
      </c>
      <c r="N508" s="228" t="str">
        <f>LEFT(Table2[[#This Row],[Vehicle Number]],5)</f>
        <v>47073</v>
      </c>
      <c r="O508" s="166" t="s">
        <v>209</v>
      </c>
      <c r="P508" s="166" t="s">
        <v>1847</v>
      </c>
      <c r="Q508" s="166" t="s">
        <v>3726</v>
      </c>
      <c r="R508" s="166" t="s">
        <v>3794</v>
      </c>
      <c r="S508" s="166" t="s">
        <v>4828</v>
      </c>
      <c r="T508" s="166" t="s">
        <v>5052</v>
      </c>
      <c r="U508" s="166" t="s">
        <v>1849</v>
      </c>
      <c r="V508" s="166" t="s">
        <v>5053</v>
      </c>
      <c r="W508" s="166" t="s">
        <v>318</v>
      </c>
      <c r="X508" s="167">
        <v>112754898</v>
      </c>
      <c r="Y508" s="167">
        <v>116658497</v>
      </c>
      <c r="Z508" s="168">
        <v>46063</v>
      </c>
      <c r="AA508" s="166" t="s">
        <v>3894</v>
      </c>
      <c r="AB508" s="166" t="s">
        <v>3895</v>
      </c>
      <c r="AC508" s="166" t="s">
        <v>3732</v>
      </c>
      <c r="AD508" s="169">
        <v>1</v>
      </c>
      <c r="AE508" s="170">
        <v>1</v>
      </c>
      <c r="AF508" s="169">
        <v>1</v>
      </c>
      <c r="AG508" s="166" t="s">
        <v>3896</v>
      </c>
      <c r="AH508" s="166"/>
      <c r="AI508" s="166"/>
      <c r="AJ508" s="166"/>
      <c r="AK508" s="166"/>
      <c r="AL508" s="166"/>
    </row>
    <row r="509" spans="1:38" x14ac:dyDescent="0.3">
      <c r="A50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9" s="25">
        <f ca="1">SUM((TODAY())-Table2[[#This Row],[PO Date]])</f>
        <v>22</v>
      </c>
      <c r="C509" s="25" t="str">
        <f>Table2[[#This Row],[Trim Trk: ]]</f>
        <v>47073</v>
      </c>
      <c r="D509" s="228" t="str">
        <f>CONCATENATE(Table2[[#This Row],[First Name]]," ",Table2[[#This Row],[Last name]])</f>
        <v>JOEL BIDWELL</v>
      </c>
      <c r="E509" s="229" t="str">
        <f>IFERROR(VLOOKUP(Table2[[#This Row],[Rental under Name: ]], 'TPMS-Auto'!C:G,5,0),"RESEARCH!!")</f>
        <v>JBIDWEL</v>
      </c>
      <c r="F509" s="228" t="str">
        <f>IFERROR(VLOOKUP(Table2[[#This Row],[Trim Trk: ]],'TPMS-Auto'!A:C, 3, 0), "Not assigned in TPMS!!")</f>
        <v>JOEL BIDWELL</v>
      </c>
      <c r="G509" s="229" t="str">
        <f>IFERROR(VLOOKUP(Table2[[#This Row],[Trim Trk: ]],'TPMS-Auto'!A:G, 7, 0), "Not assigned in TPMS!!")</f>
        <v>JBIDWEL</v>
      </c>
      <c r="H509" s="69" t="str">
        <f>IFERROR(VLOOKUP(Table2[[#This Row],[Trim Trk: ]],'TPMS-Auto'!A:Y, 25, 0), "Not assigned in TPMS!!")</f>
        <v>51 Smithers Rd</v>
      </c>
      <c r="I5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9" s="229" t="str">
        <f>IF(N509=N508, "Yes", "No")</f>
        <v>Yes</v>
      </c>
      <c r="K509" s="229" t="str">
        <f>IFERROR(VLOOKUP(Table2[[#This Row],[Trim Trk: ]], Enterprise!A:AL, 25, 0),"NotonEnterpriseReporting")</f>
        <v>NotonEnterpriseReporting</v>
      </c>
      <c r="L50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9" s="229" t="str">
        <f>IF(Table2[[#This Row],[Rental Vendor]]="ENTERPRISE RENT-A-CAR INC.", "Enterprise", IF(Table2[[#This Row],[Rental Vendor]]="ENTERPRISE TOLLS/TOLL CHARGES", "Enterprise", "NotEnterprise"))</f>
        <v>Enterprise</v>
      </c>
      <c r="N509" s="228" t="str">
        <f>LEFT(Table2[[#This Row],[Vehicle Number]],5)</f>
        <v>47073</v>
      </c>
      <c r="O509" s="166" t="s">
        <v>209</v>
      </c>
      <c r="P509" s="166" t="s">
        <v>1847</v>
      </c>
      <c r="Q509" s="166" t="s">
        <v>3726</v>
      </c>
      <c r="R509" s="166" t="s">
        <v>3794</v>
      </c>
      <c r="S509" s="166" t="s">
        <v>4828</v>
      </c>
      <c r="T509" s="166" t="s">
        <v>5052</v>
      </c>
      <c r="U509" s="166" t="s">
        <v>1849</v>
      </c>
      <c r="V509" s="166" t="s">
        <v>5053</v>
      </c>
      <c r="W509" s="166" t="s">
        <v>318</v>
      </c>
      <c r="X509" s="167">
        <v>112754898</v>
      </c>
      <c r="Y509" s="167">
        <v>116675202</v>
      </c>
      <c r="Z509" s="168">
        <v>46064</v>
      </c>
      <c r="AA509" s="166" t="s">
        <v>3894</v>
      </c>
      <c r="AB509" s="166" t="s">
        <v>3895</v>
      </c>
      <c r="AC509" s="166" t="s">
        <v>3732</v>
      </c>
      <c r="AD509" s="169">
        <v>1</v>
      </c>
      <c r="AE509" s="170">
        <v>1</v>
      </c>
      <c r="AF509" s="169">
        <v>1</v>
      </c>
      <c r="AG509" s="166" t="s">
        <v>3896</v>
      </c>
      <c r="AH509" s="166"/>
      <c r="AI509" s="166"/>
      <c r="AJ509" s="166"/>
      <c r="AK509" s="166"/>
      <c r="AL509" s="166"/>
    </row>
    <row r="510" spans="1:38" x14ac:dyDescent="0.3">
      <c r="A51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0" s="25">
        <f ca="1">SUM((TODAY())-Table2[[#This Row],[PO Date]])</f>
        <v>34</v>
      </c>
      <c r="C510" s="25" t="str">
        <f>Table2[[#This Row],[Trim Trk: ]]</f>
        <v>47073</v>
      </c>
      <c r="D510" s="228" t="str">
        <f>CONCATENATE(Table2[[#This Row],[First Name]]," ",Table2[[#This Row],[Last name]])</f>
        <v>JOEL BIDWELL</v>
      </c>
      <c r="E510" s="229" t="str">
        <f>IFERROR(VLOOKUP(Table2[[#This Row],[Rental under Name: ]], 'TPMS-Auto'!C:G,5,0),"RESEARCH!!")</f>
        <v>JBIDWEL</v>
      </c>
      <c r="F510" s="228" t="str">
        <f>IFERROR(VLOOKUP(Table2[[#This Row],[Trim Trk: ]],'TPMS-Auto'!A:C, 3, 0), "Not assigned in TPMS!!")</f>
        <v>JOEL BIDWELL</v>
      </c>
      <c r="G510" s="229" t="str">
        <f>IFERROR(VLOOKUP(Table2[[#This Row],[Trim Trk: ]],'TPMS-Auto'!A:G, 7, 0), "Not assigned in TPMS!!")</f>
        <v>JBIDWEL</v>
      </c>
      <c r="H510" s="69" t="str">
        <f>IFERROR(VLOOKUP(Table2[[#This Row],[Trim Trk: ]],'TPMS-Auto'!A:Y, 25, 0), "Not assigned in TPMS!!")</f>
        <v>51 Smithers Rd</v>
      </c>
      <c r="I5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0" s="229" t="str">
        <f>IF(N510=N509, "Yes", "No")</f>
        <v>Yes</v>
      </c>
      <c r="K510" s="229" t="str">
        <f>IFERROR(VLOOKUP(Table2[[#This Row],[Trim Trk: ]], Enterprise!A:AL, 25, 0),"NotonEnterpriseReporting")</f>
        <v>NotonEnterpriseReporting</v>
      </c>
      <c r="L51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0" s="229" t="str">
        <f>IF(Table2[[#This Row],[Rental Vendor]]="ENTERPRISE RENT-A-CAR INC.", "Enterprise", IF(Table2[[#This Row],[Rental Vendor]]="ENTERPRISE TOLLS/TOLL CHARGES", "Enterprise", "NotEnterprise"))</f>
        <v>Enterprise</v>
      </c>
      <c r="N510" s="228" t="str">
        <f>LEFT(Table2[[#This Row],[Vehicle Number]],5)</f>
        <v>47073</v>
      </c>
      <c r="O510" s="166" t="s">
        <v>209</v>
      </c>
      <c r="P510" s="166" t="s">
        <v>1847</v>
      </c>
      <c r="Q510" s="166" t="s">
        <v>3726</v>
      </c>
      <c r="R510" s="166" t="s">
        <v>3794</v>
      </c>
      <c r="S510" s="166" t="s">
        <v>4828</v>
      </c>
      <c r="T510" s="166" t="s">
        <v>5052</v>
      </c>
      <c r="U510" s="166" t="s">
        <v>1849</v>
      </c>
      <c r="V510" s="166" t="s">
        <v>5053</v>
      </c>
      <c r="W510" s="166" t="s">
        <v>318</v>
      </c>
      <c r="X510" s="167">
        <v>113652238</v>
      </c>
      <c r="Y510" s="167">
        <v>116402464</v>
      </c>
      <c r="Z510" s="168">
        <v>46052</v>
      </c>
      <c r="AA510" s="166" t="s">
        <v>3894</v>
      </c>
      <c r="AB510" s="166" t="s">
        <v>3895</v>
      </c>
      <c r="AC510" s="166" t="s">
        <v>3732</v>
      </c>
      <c r="AD510" s="169">
        <v>1</v>
      </c>
      <c r="AE510" s="170">
        <v>1</v>
      </c>
      <c r="AF510" s="169">
        <v>1</v>
      </c>
      <c r="AG510" s="166" t="s">
        <v>3896</v>
      </c>
      <c r="AH510" s="166"/>
      <c r="AI510" s="166"/>
      <c r="AJ510" s="166"/>
      <c r="AK510" s="166"/>
      <c r="AL510" s="166"/>
    </row>
    <row r="511" spans="1:38" x14ac:dyDescent="0.3">
      <c r="A51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11" s="25">
        <f ca="1">SUM((TODAY())-Table2[[#This Row],[PO Date]])</f>
        <v>24</v>
      </c>
      <c r="C511" s="25" t="str">
        <f>Table2[[#This Row],[Trim Trk: ]]</f>
        <v>47073</v>
      </c>
      <c r="D511" s="228" t="str">
        <f>CONCATENATE(Table2[[#This Row],[First Name]]," ",Table2[[#This Row],[Last name]])</f>
        <v>JOEL BIDWELL</v>
      </c>
      <c r="E511" s="229" t="str">
        <f>IFERROR(VLOOKUP(Table2[[#This Row],[Rental under Name: ]], 'TPMS-Auto'!C:G,5,0),"RESEARCH!!")</f>
        <v>JBIDWEL</v>
      </c>
      <c r="F511" s="228" t="str">
        <f>IFERROR(VLOOKUP(Table2[[#This Row],[Trim Trk: ]],'TPMS-Auto'!A:C, 3, 0), "Not assigned in TPMS!!")</f>
        <v>JOEL BIDWELL</v>
      </c>
      <c r="G511" s="229" t="str">
        <f>IFERROR(VLOOKUP(Table2[[#This Row],[Trim Trk: ]],'TPMS-Auto'!A:G, 7, 0), "Not assigned in TPMS!!")</f>
        <v>JBIDWEL</v>
      </c>
      <c r="H511" s="69" t="str">
        <f>IFERROR(VLOOKUP(Table2[[#This Row],[Trim Trk: ]],'TPMS-Auto'!A:Y, 25, 0), "Not assigned in TPMS!!")</f>
        <v>51 Smithers Rd</v>
      </c>
      <c r="I5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1" s="229" t="str">
        <f>IF(N511=N510, "Yes", "No")</f>
        <v>Yes</v>
      </c>
      <c r="K511" s="229" t="str">
        <f>IFERROR(VLOOKUP(Table2[[#This Row],[Trim Trk: ]], Enterprise!A:AL, 25, 0),"NotonEnterpriseReporting")</f>
        <v>NotonEnterpriseReporting</v>
      </c>
      <c r="L51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1" s="229" t="str">
        <f>IF(Table2[[#This Row],[Rental Vendor]]="ENTERPRISE RENT-A-CAR INC.", "Enterprise", IF(Table2[[#This Row],[Rental Vendor]]="ENTERPRISE TOLLS/TOLL CHARGES", "Enterprise", "NotEnterprise"))</f>
        <v>Enterprise</v>
      </c>
      <c r="N511" s="228" t="str">
        <f>LEFT(Table2[[#This Row],[Vehicle Number]],5)</f>
        <v>47073</v>
      </c>
      <c r="O511" s="166" t="s">
        <v>209</v>
      </c>
      <c r="P511" s="166" t="s">
        <v>1847</v>
      </c>
      <c r="Q511" s="166" t="s">
        <v>3726</v>
      </c>
      <c r="R511" s="166" t="s">
        <v>3794</v>
      </c>
      <c r="S511" s="166" t="s">
        <v>4828</v>
      </c>
      <c r="T511" s="166" t="s">
        <v>5052</v>
      </c>
      <c r="U511" s="166" t="s">
        <v>1849</v>
      </c>
      <c r="V511" s="166" t="s">
        <v>5053</v>
      </c>
      <c r="W511" s="166" t="s">
        <v>318</v>
      </c>
      <c r="X511" s="167">
        <v>116280912</v>
      </c>
      <c r="Y511" s="167">
        <v>116631725</v>
      </c>
      <c r="Z511" s="168">
        <v>46062</v>
      </c>
      <c r="AA511" s="166" t="s">
        <v>3730</v>
      </c>
      <c r="AB511" s="166" t="s">
        <v>3731</v>
      </c>
      <c r="AC511" s="166" t="s">
        <v>3732</v>
      </c>
      <c r="AD511" s="169">
        <v>952</v>
      </c>
      <c r="AE511" s="170">
        <v>14</v>
      </c>
      <c r="AF511" s="169">
        <v>68</v>
      </c>
      <c r="AG511" s="166" t="s">
        <v>3854</v>
      </c>
      <c r="AH511" s="166"/>
      <c r="AI511" s="166"/>
      <c r="AJ511" s="166"/>
      <c r="AK511" s="166"/>
      <c r="AL511" s="166"/>
    </row>
    <row r="512" spans="1:38" x14ac:dyDescent="0.3">
      <c r="A51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12" s="25">
        <f ca="1">SUM((TODAY())-Table2[[#This Row],[PO Date]])</f>
        <v>20</v>
      </c>
      <c r="C512" s="25" t="str">
        <f>Table2[[#This Row],[Trim Trk: ]]</f>
        <v>47076</v>
      </c>
      <c r="D512" s="228" t="str">
        <f>CONCATENATE(Table2[[#This Row],[First Name]]," ",Table2[[#This Row],[Last name]])</f>
        <v>BERNARD PHELPS</v>
      </c>
      <c r="E512" s="229" t="str">
        <f>IFERROR(VLOOKUP(Table2[[#This Row],[Rental under Name: ]], 'TPMS-Auto'!C:G,5,0),"RESEARCH!!")</f>
        <v>BPHELP1</v>
      </c>
      <c r="F512" s="228" t="str">
        <f>IFERROR(VLOOKUP(Table2[[#This Row],[Trim Trk: ]],'TPMS-Auto'!A:C, 3, 0), "Not assigned in TPMS!!")</f>
        <v>BERNARD PHELPS</v>
      </c>
      <c r="G512" s="229" t="str">
        <f>IFERROR(VLOOKUP(Table2[[#This Row],[Trim Trk: ]],'TPMS-Auto'!A:G, 7, 0), "Not assigned in TPMS!!")</f>
        <v>BPHELP1</v>
      </c>
      <c r="H512" s="69" t="str">
        <f>IFERROR(VLOOKUP(Table2[[#This Row],[Trim Trk: ]],'TPMS-Auto'!A:Y, 25, 0), "Not assigned in TPMS!!")</f>
        <v>732 Hopkins Street</v>
      </c>
      <c r="I5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2" s="229" t="str">
        <f>IF(N512=N511, "Yes", "No")</f>
        <v>No</v>
      </c>
      <c r="K512" s="229" t="str">
        <f>IFERROR(VLOOKUP(Table2[[#This Row],[Trim Trk: ]], Enterprise!A:AL, 25, 0),"NotonEnterpriseReporting")</f>
        <v>NotonEnterpriseReporting</v>
      </c>
      <c r="L51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2" s="229" t="str">
        <f>IF(Table2[[#This Row],[Rental Vendor]]="ENTERPRISE RENT-A-CAR INC.", "Enterprise", IF(Table2[[#This Row],[Rental Vendor]]="ENTERPRISE TOLLS/TOLL CHARGES", "Enterprise", "NotEnterprise"))</f>
        <v>Enterprise</v>
      </c>
      <c r="N512" s="228" t="str">
        <f>LEFT(Table2[[#This Row],[Vehicle Number]],5)</f>
        <v>47076</v>
      </c>
      <c r="O512" s="166" t="s">
        <v>209</v>
      </c>
      <c r="P512" s="166" t="s">
        <v>5054</v>
      </c>
      <c r="Q512" s="166" t="s">
        <v>3751</v>
      </c>
      <c r="R512" s="166" t="s">
        <v>3794</v>
      </c>
      <c r="S512" s="166" t="s">
        <v>5055</v>
      </c>
      <c r="T512" s="166" t="s">
        <v>5056</v>
      </c>
      <c r="U512" s="166" t="s">
        <v>5057</v>
      </c>
      <c r="V512" s="166" t="s">
        <v>5058</v>
      </c>
      <c r="W512" s="166" t="s">
        <v>318</v>
      </c>
      <c r="X512" s="167">
        <v>113248672</v>
      </c>
      <c r="Y512" s="167">
        <v>116716405</v>
      </c>
      <c r="Z512" s="168">
        <v>46066</v>
      </c>
      <c r="AA512" s="166" t="s">
        <v>3894</v>
      </c>
      <c r="AB512" s="166" t="s">
        <v>3895</v>
      </c>
      <c r="AC512" s="166" t="s">
        <v>3732</v>
      </c>
      <c r="AD512" s="169">
        <v>1</v>
      </c>
      <c r="AE512" s="170">
        <v>1</v>
      </c>
      <c r="AF512" s="169">
        <v>1</v>
      </c>
      <c r="AG512" s="166" t="s">
        <v>3896</v>
      </c>
      <c r="AH512" s="166" t="s">
        <v>5059</v>
      </c>
      <c r="AI512" s="166" t="s">
        <v>5060</v>
      </c>
      <c r="AJ512" s="166" t="s">
        <v>5058</v>
      </c>
      <c r="AK512" s="166" t="s">
        <v>318</v>
      </c>
      <c r="AL512" s="166" t="s">
        <v>5061</v>
      </c>
    </row>
    <row r="513" spans="1:38" x14ac:dyDescent="0.3">
      <c r="A51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3" s="25">
        <f ca="1">SUM((TODAY())-Table2[[#This Row],[PO Date]])</f>
        <v>146</v>
      </c>
      <c r="C513" s="25" t="str">
        <f>Table2[[#This Row],[Trim Trk: ]]</f>
        <v>47076</v>
      </c>
      <c r="D513" s="228" t="str">
        <f>CONCATENATE(Table2[[#This Row],[First Name]]," ",Table2[[#This Row],[Last name]])</f>
        <v>BERNARD PHELPS</v>
      </c>
      <c r="E513" s="229" t="str">
        <f>IFERROR(VLOOKUP(Table2[[#This Row],[Rental under Name: ]], 'TPMS-Auto'!C:G,5,0),"RESEARCH!!")</f>
        <v>BPHELP1</v>
      </c>
      <c r="F513" s="228" t="str">
        <f>IFERROR(VLOOKUP(Table2[[#This Row],[Trim Trk: ]],'TPMS-Auto'!A:C, 3, 0), "Not assigned in TPMS!!")</f>
        <v>BERNARD PHELPS</v>
      </c>
      <c r="G513" s="229" t="str">
        <f>IFERROR(VLOOKUP(Table2[[#This Row],[Trim Trk: ]],'TPMS-Auto'!A:G, 7, 0), "Not assigned in TPMS!!")</f>
        <v>BPHELP1</v>
      </c>
      <c r="H513" s="69" t="str">
        <f>IFERROR(VLOOKUP(Table2[[#This Row],[Trim Trk: ]],'TPMS-Auto'!A:Y, 25, 0), "Not assigned in TPMS!!")</f>
        <v>732 Hopkins Street</v>
      </c>
      <c r="I5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3" s="229" t="str">
        <f>IF(N513=N512, "Yes", "No")</f>
        <v>Yes</v>
      </c>
      <c r="K513" s="229" t="str">
        <f>IFERROR(VLOOKUP(Table2[[#This Row],[Trim Trk: ]], Enterprise!A:AL, 25, 0),"NotonEnterpriseReporting")</f>
        <v>NotonEnterpriseReporting</v>
      </c>
      <c r="L51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3" s="229" t="str">
        <f>IF(Table2[[#This Row],[Rental Vendor]]="ENTERPRISE RENT-A-CAR INC.", "Enterprise", IF(Table2[[#This Row],[Rental Vendor]]="ENTERPRISE TOLLS/TOLL CHARGES", "Enterprise", "NotEnterprise"))</f>
        <v>Enterprise</v>
      </c>
      <c r="N513" s="228" t="str">
        <f>LEFT(Table2[[#This Row],[Vehicle Number]],5)</f>
        <v>47076</v>
      </c>
      <c r="O513" s="166" t="s">
        <v>209</v>
      </c>
      <c r="P513" s="166" t="s">
        <v>5054</v>
      </c>
      <c r="Q513" s="166" t="s">
        <v>3751</v>
      </c>
      <c r="R513" s="166" t="s">
        <v>3794</v>
      </c>
      <c r="S513" s="166" t="s">
        <v>5055</v>
      </c>
      <c r="T513" s="166" t="s">
        <v>5056</v>
      </c>
      <c r="U513" s="166" t="s">
        <v>5057</v>
      </c>
      <c r="V513" s="166" t="s">
        <v>5058</v>
      </c>
      <c r="W513" s="166" t="s">
        <v>318</v>
      </c>
      <c r="X513" s="167">
        <v>114198908</v>
      </c>
      <c r="Y513" s="167">
        <v>114512632</v>
      </c>
      <c r="Z513" s="168">
        <v>45940</v>
      </c>
      <c r="AA513" s="166" t="s">
        <v>3730</v>
      </c>
      <c r="AB513" s="166" t="s">
        <v>3731</v>
      </c>
      <c r="AC513" s="166" t="s">
        <v>3732</v>
      </c>
      <c r="AD513" s="169">
        <v>700</v>
      </c>
      <c r="AE513" s="170">
        <v>10</v>
      </c>
      <c r="AF513" s="169">
        <v>70</v>
      </c>
      <c r="AG513" s="166" t="s">
        <v>3854</v>
      </c>
      <c r="AH513" s="166"/>
      <c r="AI513" s="166"/>
      <c r="AJ513" s="166"/>
      <c r="AK513" s="166"/>
      <c r="AL513" s="166"/>
    </row>
    <row r="514" spans="1:38" x14ac:dyDescent="0.3">
      <c r="A51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4" s="25">
        <f ca="1">SUM((TODAY())-Table2[[#This Row],[PO Date]])</f>
        <v>149</v>
      </c>
      <c r="C514" s="25" t="str">
        <f>Table2[[#This Row],[Trim Trk: ]]</f>
        <v>47079</v>
      </c>
      <c r="D514" s="228" t="str">
        <f>CONCATENATE(Table2[[#This Row],[First Name]]," ",Table2[[#This Row],[Last name]])</f>
        <v>UNKNOWN UNKNOWN</v>
      </c>
      <c r="E514" s="229" t="str">
        <f>IFERROR(VLOOKUP(Table2[[#This Row],[Rental under Name: ]], 'TPMS-Auto'!C:G,5,0),"RESEARCH!!")</f>
        <v>RESEARCH!!</v>
      </c>
      <c r="F514" s="228" t="str">
        <f>IFERROR(VLOOKUP(Table2[[#This Row],[Trim Trk: ]],'TPMS-Auto'!A:C, 3, 0), "Not assigned in TPMS!!")</f>
        <v>Not assigned in TPMS!!</v>
      </c>
      <c r="G514" s="229" t="str">
        <f>IFERROR(VLOOKUP(Table2[[#This Row],[Trim Trk: ]],'TPMS-Auto'!A:G, 7, 0), "Not assigned in TPMS!!")</f>
        <v>Not assigned in TPMS!!</v>
      </c>
      <c r="H514" s="69" t="str">
        <f>IFERROR(VLOOKUP(Table2[[#This Row],[Trim Trk: ]],'TPMS-Auto'!A:Y, 25, 0), "Not assigned in TPMS!!")</f>
        <v>Not assigned in TPMS!!</v>
      </c>
      <c r="I5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4" s="229" t="str">
        <f>IF(N514=N513, "Yes", "No")</f>
        <v>No</v>
      </c>
      <c r="K514" s="229" t="str">
        <f>IFERROR(VLOOKUP(Table2[[#This Row],[Trim Trk: ]], Enterprise!A:AL, 25, 0),"NotonEnterpriseReporting")</f>
        <v>NotonEnterpriseReporting</v>
      </c>
      <c r="L51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4" s="229" t="str">
        <f>IF(Table2[[#This Row],[Rental Vendor]]="ENTERPRISE RENT-A-CAR INC.", "Enterprise", IF(Table2[[#This Row],[Rental Vendor]]="ENTERPRISE TOLLS/TOLL CHARGES", "Enterprise", "NotEnterprise"))</f>
        <v>Enterprise</v>
      </c>
      <c r="N514" s="228" t="str">
        <f>LEFT(Table2[[#This Row],[Vehicle Number]],5)</f>
        <v>47079</v>
      </c>
      <c r="O514" s="166" t="s">
        <v>209</v>
      </c>
      <c r="P514" s="166" t="s">
        <v>5062</v>
      </c>
      <c r="Q514" s="166" t="s">
        <v>3751</v>
      </c>
      <c r="R514" s="166" t="s">
        <v>3794</v>
      </c>
      <c r="S514" s="166" t="s">
        <v>4140</v>
      </c>
      <c r="T514" s="166" t="s">
        <v>4140</v>
      </c>
      <c r="U514" s="166"/>
      <c r="V514" s="166" t="s">
        <v>4067</v>
      </c>
      <c r="W514" s="166" t="s">
        <v>435</v>
      </c>
      <c r="X514" s="167">
        <v>112460058</v>
      </c>
      <c r="Y514" s="167">
        <v>114458846</v>
      </c>
      <c r="Z514" s="168">
        <v>45937</v>
      </c>
      <c r="AA514" s="166" t="s">
        <v>3730</v>
      </c>
      <c r="AB514" s="166" t="s">
        <v>3731</v>
      </c>
      <c r="AC514" s="166" t="s">
        <v>3732</v>
      </c>
      <c r="AD514" s="169">
        <v>525</v>
      </c>
      <c r="AE514" s="170">
        <v>7</v>
      </c>
      <c r="AF514" s="169">
        <v>75</v>
      </c>
      <c r="AG514" s="166" t="s">
        <v>3854</v>
      </c>
      <c r="AH514" s="166"/>
      <c r="AI514" s="166"/>
      <c r="AJ514" s="166"/>
      <c r="AK514" s="166"/>
      <c r="AL514" s="166"/>
    </row>
    <row r="515" spans="1:38" x14ac:dyDescent="0.3">
      <c r="A51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5" s="25">
        <f ca="1">SUM((TODAY())-Table2[[#This Row],[PO Date]])</f>
        <v>157</v>
      </c>
      <c r="C515" s="25" t="str">
        <f>Table2[[#This Row],[Trim Trk: ]]</f>
        <v>47086</v>
      </c>
      <c r="D515" s="228" t="str">
        <f>CONCATENATE(Table2[[#This Row],[First Name]]," ",Table2[[#This Row],[Last name]])</f>
        <v>CONRAD FUCHS</v>
      </c>
      <c r="E515" s="229" t="str">
        <f>IFERROR(VLOOKUP(Table2[[#This Row],[Rental under Name: ]], 'TPMS-Auto'!C:G,5,0),"RESEARCH!!")</f>
        <v>CFUCHS</v>
      </c>
      <c r="F515" s="228" t="str">
        <f>IFERROR(VLOOKUP(Table2[[#This Row],[Trim Trk: ]],'TPMS-Auto'!A:C, 3, 0), "Not assigned in TPMS!!")</f>
        <v>CONRAD FUCHS</v>
      </c>
      <c r="G515" s="229" t="str">
        <f>IFERROR(VLOOKUP(Table2[[#This Row],[Trim Trk: ]],'TPMS-Auto'!A:G, 7, 0), "Not assigned in TPMS!!")</f>
        <v>CFUCHS</v>
      </c>
      <c r="H515" s="69" t="str">
        <f>IFERROR(VLOOKUP(Table2[[#This Row],[Trim Trk: ]],'TPMS-Auto'!A:Y, 25, 0), "Not assigned in TPMS!!")</f>
        <v>1301 Genesee St</v>
      </c>
      <c r="I5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5" s="229" t="str">
        <f>IF(N515=N514, "Yes", "No")</f>
        <v>No</v>
      </c>
      <c r="K515" s="229" t="str">
        <f>IFERROR(VLOOKUP(Table2[[#This Row],[Trim Trk: ]], Enterprise!A:AL, 25, 0),"NotonEnterpriseReporting")</f>
        <v>OPEN</v>
      </c>
      <c r="L51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5" s="229" t="str">
        <f>IF(Table2[[#This Row],[Rental Vendor]]="ENTERPRISE RENT-A-CAR INC.", "Enterprise", IF(Table2[[#This Row],[Rental Vendor]]="ENTERPRISE TOLLS/TOLL CHARGES", "Enterprise", "NotEnterprise"))</f>
        <v>Enterprise</v>
      </c>
      <c r="N515" s="228" t="str">
        <f>LEFT(Table2[[#This Row],[Vehicle Number]],5)</f>
        <v>47086</v>
      </c>
      <c r="O515" s="166" t="s">
        <v>209</v>
      </c>
      <c r="P515" s="166" t="s">
        <v>3064</v>
      </c>
      <c r="Q515" s="166" t="s">
        <v>3726</v>
      </c>
      <c r="R515" s="166" t="s">
        <v>3794</v>
      </c>
      <c r="S515" s="166" t="s">
        <v>5063</v>
      </c>
      <c r="T515" s="166" t="s">
        <v>5064</v>
      </c>
      <c r="U515" s="166" t="s">
        <v>3066</v>
      </c>
      <c r="V515" s="166" t="s">
        <v>1414</v>
      </c>
      <c r="W515" s="166" t="s">
        <v>318</v>
      </c>
      <c r="X515" s="167">
        <v>110106067</v>
      </c>
      <c r="Y515" s="167">
        <v>114297471</v>
      </c>
      <c r="Z515" s="168">
        <v>45929</v>
      </c>
      <c r="AA515" s="166" t="s">
        <v>3894</v>
      </c>
      <c r="AB515" s="166" t="s">
        <v>3895</v>
      </c>
      <c r="AC515" s="166" t="s">
        <v>3732</v>
      </c>
      <c r="AD515" s="169">
        <v>1</v>
      </c>
      <c r="AE515" s="170">
        <v>1</v>
      </c>
      <c r="AF515" s="169">
        <v>1</v>
      </c>
      <c r="AG515" s="166" t="s">
        <v>3896</v>
      </c>
      <c r="AH515" s="166"/>
      <c r="AI515" s="166"/>
      <c r="AJ515" s="166"/>
      <c r="AK515" s="166"/>
      <c r="AL515" s="166"/>
    </row>
    <row r="516" spans="1:38" x14ac:dyDescent="0.3">
      <c r="A51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6" s="25">
        <f ca="1">SUM((TODAY())-Table2[[#This Row],[PO Date]])</f>
        <v>157</v>
      </c>
      <c r="C516" s="25" t="str">
        <f>Table2[[#This Row],[Trim Trk: ]]</f>
        <v>47086</v>
      </c>
      <c r="D516" s="228" t="str">
        <f>CONCATENATE(Table2[[#This Row],[First Name]]," ",Table2[[#This Row],[Last name]])</f>
        <v>CONRAD FUCHS</v>
      </c>
      <c r="E516" s="229" t="str">
        <f>IFERROR(VLOOKUP(Table2[[#This Row],[Rental under Name: ]], 'TPMS-Auto'!C:G,5,0),"RESEARCH!!")</f>
        <v>CFUCHS</v>
      </c>
      <c r="F516" s="228" t="str">
        <f>IFERROR(VLOOKUP(Table2[[#This Row],[Trim Trk: ]],'TPMS-Auto'!A:C, 3, 0), "Not assigned in TPMS!!")</f>
        <v>CONRAD FUCHS</v>
      </c>
      <c r="G516" s="229" t="str">
        <f>IFERROR(VLOOKUP(Table2[[#This Row],[Trim Trk: ]],'TPMS-Auto'!A:G, 7, 0), "Not assigned in TPMS!!")</f>
        <v>CFUCHS</v>
      </c>
      <c r="H516" s="69" t="str">
        <f>IFERROR(VLOOKUP(Table2[[#This Row],[Trim Trk: ]],'TPMS-Auto'!A:Y, 25, 0), "Not assigned in TPMS!!")</f>
        <v>1301 Genesee St</v>
      </c>
      <c r="I5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6" s="229" t="str">
        <f>IF(N516=N515, "Yes", "No")</f>
        <v>Yes</v>
      </c>
      <c r="K516" s="229" t="str">
        <f>IFERROR(VLOOKUP(Table2[[#This Row],[Trim Trk: ]], Enterprise!A:AL, 25, 0),"NotonEnterpriseReporting")</f>
        <v>OPEN</v>
      </c>
      <c r="L51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6" s="229" t="str">
        <f>IF(Table2[[#This Row],[Rental Vendor]]="ENTERPRISE RENT-A-CAR INC.", "Enterprise", IF(Table2[[#This Row],[Rental Vendor]]="ENTERPRISE TOLLS/TOLL CHARGES", "Enterprise", "NotEnterprise"))</f>
        <v>Enterprise</v>
      </c>
      <c r="N516" s="228" t="str">
        <f>LEFT(Table2[[#This Row],[Vehicle Number]],5)</f>
        <v>47086</v>
      </c>
      <c r="O516" s="166" t="s">
        <v>209</v>
      </c>
      <c r="P516" s="166" t="s">
        <v>3064</v>
      </c>
      <c r="Q516" s="166" t="s">
        <v>3726</v>
      </c>
      <c r="R516" s="166" t="s">
        <v>3794</v>
      </c>
      <c r="S516" s="166" t="s">
        <v>5063</v>
      </c>
      <c r="T516" s="166" t="s">
        <v>5064</v>
      </c>
      <c r="U516" s="166" t="s">
        <v>3066</v>
      </c>
      <c r="V516" s="166" t="s">
        <v>1414</v>
      </c>
      <c r="W516" s="166" t="s">
        <v>318</v>
      </c>
      <c r="X516" s="167">
        <v>110106067</v>
      </c>
      <c r="Y516" s="167">
        <v>114297497</v>
      </c>
      <c r="Z516" s="168">
        <v>45929</v>
      </c>
      <c r="AA516" s="166" t="s">
        <v>3894</v>
      </c>
      <c r="AB516" s="166" t="s">
        <v>3895</v>
      </c>
      <c r="AC516" s="166" t="s">
        <v>3732</v>
      </c>
      <c r="AD516" s="169">
        <v>1</v>
      </c>
      <c r="AE516" s="170">
        <v>1</v>
      </c>
      <c r="AF516" s="169">
        <v>1</v>
      </c>
      <c r="AG516" s="166" t="s">
        <v>3896</v>
      </c>
      <c r="AH516" s="166"/>
      <c r="AI516" s="166"/>
      <c r="AJ516" s="166"/>
      <c r="AK516" s="166"/>
      <c r="AL516" s="166"/>
    </row>
    <row r="517" spans="1:38" x14ac:dyDescent="0.3">
      <c r="A51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7" s="25">
        <f ca="1">SUM((TODAY())-Table2[[#This Row],[PO Date]])</f>
        <v>101</v>
      </c>
      <c r="C517" s="25" t="str">
        <f>Table2[[#This Row],[Trim Trk: ]]</f>
        <v>47086</v>
      </c>
      <c r="D517" s="228" t="str">
        <f>CONCATENATE(Table2[[#This Row],[First Name]]," ",Table2[[#This Row],[Last name]])</f>
        <v>CONRAD FUCHS</v>
      </c>
      <c r="E517" s="229" t="str">
        <f>IFERROR(VLOOKUP(Table2[[#This Row],[Rental under Name: ]], 'TPMS-Auto'!C:G,5,0),"RESEARCH!!")</f>
        <v>CFUCHS</v>
      </c>
      <c r="F517" s="228" t="str">
        <f>IFERROR(VLOOKUP(Table2[[#This Row],[Trim Trk: ]],'TPMS-Auto'!A:C, 3, 0), "Not assigned in TPMS!!")</f>
        <v>CONRAD FUCHS</v>
      </c>
      <c r="G517" s="229" t="str">
        <f>IFERROR(VLOOKUP(Table2[[#This Row],[Trim Trk: ]],'TPMS-Auto'!A:G, 7, 0), "Not assigned in TPMS!!")</f>
        <v>CFUCHS</v>
      </c>
      <c r="H517" s="69" t="str">
        <f>IFERROR(VLOOKUP(Table2[[#This Row],[Trim Trk: ]],'TPMS-Auto'!A:Y, 25, 0), "Not assigned in TPMS!!")</f>
        <v>1301 Genesee St</v>
      </c>
      <c r="I5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7" s="229" t="str">
        <f>IF(N517=N516, "Yes", "No")</f>
        <v>Yes</v>
      </c>
      <c r="K517" s="229" t="str">
        <f>IFERROR(VLOOKUP(Table2[[#This Row],[Trim Trk: ]], Enterprise!A:AL, 25, 0),"NotonEnterpriseReporting")</f>
        <v>OPEN</v>
      </c>
      <c r="L51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7" s="229" t="str">
        <f>IF(Table2[[#This Row],[Rental Vendor]]="ENTERPRISE RENT-A-CAR INC.", "Enterprise", IF(Table2[[#This Row],[Rental Vendor]]="ENTERPRISE TOLLS/TOLL CHARGES", "Enterprise", "NotEnterprise"))</f>
        <v>Enterprise</v>
      </c>
      <c r="N517" s="228" t="str">
        <f>LEFT(Table2[[#This Row],[Vehicle Number]],5)</f>
        <v>47086</v>
      </c>
      <c r="O517" s="166" t="s">
        <v>209</v>
      </c>
      <c r="P517" s="166" t="s">
        <v>3064</v>
      </c>
      <c r="Q517" s="166" t="s">
        <v>3726</v>
      </c>
      <c r="R517" s="166" t="s">
        <v>3794</v>
      </c>
      <c r="S517" s="166" t="s">
        <v>5063</v>
      </c>
      <c r="T517" s="166" t="s">
        <v>5064</v>
      </c>
      <c r="U517" s="166" t="s">
        <v>3066</v>
      </c>
      <c r="V517" s="166" t="s">
        <v>1414</v>
      </c>
      <c r="W517" s="166" t="s">
        <v>318</v>
      </c>
      <c r="X517" s="167">
        <v>110106067</v>
      </c>
      <c r="Y517" s="167">
        <v>115292898</v>
      </c>
      <c r="Z517" s="168">
        <v>45985</v>
      </c>
      <c r="AA517" s="166" t="s">
        <v>3894</v>
      </c>
      <c r="AB517" s="166" t="s">
        <v>3895</v>
      </c>
      <c r="AC517" s="166" t="s">
        <v>3732</v>
      </c>
      <c r="AD517" s="169">
        <v>1</v>
      </c>
      <c r="AE517" s="170">
        <v>1</v>
      </c>
      <c r="AF517" s="169">
        <v>1</v>
      </c>
      <c r="AG517" s="166" t="s">
        <v>3896</v>
      </c>
      <c r="AH517" s="166"/>
      <c r="AI517" s="166"/>
      <c r="AJ517" s="166"/>
      <c r="AK517" s="166"/>
      <c r="AL517" s="166"/>
    </row>
    <row r="518" spans="1:38" x14ac:dyDescent="0.3">
      <c r="A51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8" s="25">
        <f ca="1">SUM((TODAY())-Table2[[#This Row],[PO Date]])</f>
        <v>87</v>
      </c>
      <c r="C518" s="25" t="str">
        <f>Table2[[#This Row],[Trim Trk: ]]</f>
        <v>47086</v>
      </c>
      <c r="D518" s="228" t="str">
        <f>CONCATENATE(Table2[[#This Row],[First Name]]," ",Table2[[#This Row],[Last name]])</f>
        <v>CONRAD FUCHS</v>
      </c>
      <c r="E518" s="229" t="str">
        <f>IFERROR(VLOOKUP(Table2[[#This Row],[Rental under Name: ]], 'TPMS-Auto'!C:G,5,0),"RESEARCH!!")</f>
        <v>CFUCHS</v>
      </c>
      <c r="F518" s="228" t="str">
        <f>IFERROR(VLOOKUP(Table2[[#This Row],[Trim Trk: ]],'TPMS-Auto'!A:C, 3, 0), "Not assigned in TPMS!!")</f>
        <v>CONRAD FUCHS</v>
      </c>
      <c r="G518" s="229" t="str">
        <f>IFERROR(VLOOKUP(Table2[[#This Row],[Trim Trk: ]],'TPMS-Auto'!A:G, 7, 0), "Not assigned in TPMS!!")</f>
        <v>CFUCHS</v>
      </c>
      <c r="H518" s="69" t="str">
        <f>IFERROR(VLOOKUP(Table2[[#This Row],[Trim Trk: ]],'TPMS-Auto'!A:Y, 25, 0), "Not assigned in TPMS!!")</f>
        <v>1301 Genesee St</v>
      </c>
      <c r="I5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8" s="229" t="str">
        <f>IF(N518=N517, "Yes", "No")</f>
        <v>Yes</v>
      </c>
      <c r="K518" s="229" t="str">
        <f>IFERROR(VLOOKUP(Table2[[#This Row],[Trim Trk: ]], Enterprise!A:AL, 25, 0),"NotonEnterpriseReporting")</f>
        <v>OPEN</v>
      </c>
      <c r="L51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8" s="229" t="str">
        <f>IF(Table2[[#This Row],[Rental Vendor]]="ENTERPRISE RENT-A-CAR INC.", "Enterprise", IF(Table2[[#This Row],[Rental Vendor]]="ENTERPRISE TOLLS/TOLL CHARGES", "Enterprise", "NotEnterprise"))</f>
        <v>Enterprise</v>
      </c>
      <c r="N518" s="228" t="str">
        <f>LEFT(Table2[[#This Row],[Vehicle Number]],5)</f>
        <v>47086</v>
      </c>
      <c r="O518" s="166" t="s">
        <v>209</v>
      </c>
      <c r="P518" s="166" t="s">
        <v>3064</v>
      </c>
      <c r="Q518" s="166" t="s">
        <v>3726</v>
      </c>
      <c r="R518" s="166" t="s">
        <v>3794</v>
      </c>
      <c r="S518" s="166" t="s">
        <v>5063</v>
      </c>
      <c r="T518" s="166" t="s">
        <v>5064</v>
      </c>
      <c r="U518" s="166" t="s">
        <v>3066</v>
      </c>
      <c r="V518" s="166" t="s">
        <v>1414</v>
      </c>
      <c r="W518" s="166" t="s">
        <v>318</v>
      </c>
      <c r="X518" s="167">
        <v>110106067</v>
      </c>
      <c r="Y518" s="167">
        <v>115502118</v>
      </c>
      <c r="Z518" s="168">
        <v>45999</v>
      </c>
      <c r="AA518" s="166" t="s">
        <v>3894</v>
      </c>
      <c r="AB518" s="166" t="s">
        <v>3895</v>
      </c>
      <c r="AC518" s="166" t="s">
        <v>3732</v>
      </c>
      <c r="AD518" s="169">
        <v>1</v>
      </c>
      <c r="AE518" s="170">
        <v>1</v>
      </c>
      <c r="AF518" s="169">
        <v>1</v>
      </c>
      <c r="AG518" s="166" t="s">
        <v>3896</v>
      </c>
      <c r="AH518" s="166"/>
      <c r="AI518" s="166"/>
      <c r="AJ518" s="166"/>
      <c r="AK518" s="166"/>
      <c r="AL518" s="166"/>
    </row>
    <row r="519" spans="1:38" x14ac:dyDescent="0.3">
      <c r="A51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9" s="25">
        <f ca="1">SUM((TODAY())-Table2[[#This Row],[PO Date]])</f>
        <v>55</v>
      </c>
      <c r="C519" s="25" t="str">
        <f>Table2[[#This Row],[Trim Trk: ]]</f>
        <v>47086</v>
      </c>
      <c r="D519" s="228" t="str">
        <f>CONCATENATE(Table2[[#This Row],[First Name]]," ",Table2[[#This Row],[Last name]])</f>
        <v>CONRAD FUCHS</v>
      </c>
      <c r="E519" s="229" t="str">
        <f>IFERROR(VLOOKUP(Table2[[#This Row],[Rental under Name: ]], 'TPMS-Auto'!C:G,5,0),"RESEARCH!!")</f>
        <v>CFUCHS</v>
      </c>
      <c r="F519" s="228" t="str">
        <f>IFERROR(VLOOKUP(Table2[[#This Row],[Trim Trk: ]],'TPMS-Auto'!A:C, 3, 0), "Not assigned in TPMS!!")</f>
        <v>CONRAD FUCHS</v>
      </c>
      <c r="G519" s="229" t="str">
        <f>IFERROR(VLOOKUP(Table2[[#This Row],[Trim Trk: ]],'TPMS-Auto'!A:G, 7, 0), "Not assigned in TPMS!!")</f>
        <v>CFUCHS</v>
      </c>
      <c r="H519" s="69" t="str">
        <f>IFERROR(VLOOKUP(Table2[[#This Row],[Trim Trk: ]],'TPMS-Auto'!A:Y, 25, 0), "Not assigned in TPMS!!")</f>
        <v>1301 Genesee St</v>
      </c>
      <c r="I5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9" s="229" t="str">
        <f>IF(N519=N518, "Yes", "No")</f>
        <v>Yes</v>
      </c>
      <c r="K519" s="229" t="str">
        <f>IFERROR(VLOOKUP(Table2[[#This Row],[Trim Trk: ]], Enterprise!A:AL, 25, 0),"NotonEnterpriseReporting")</f>
        <v>OPEN</v>
      </c>
      <c r="L51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9" s="229" t="str">
        <f>IF(Table2[[#This Row],[Rental Vendor]]="ENTERPRISE RENT-A-CAR INC.", "Enterprise", IF(Table2[[#This Row],[Rental Vendor]]="ENTERPRISE TOLLS/TOLL CHARGES", "Enterprise", "NotEnterprise"))</f>
        <v>Enterprise</v>
      </c>
      <c r="N519" s="228" t="str">
        <f>LEFT(Table2[[#This Row],[Vehicle Number]],5)</f>
        <v>47086</v>
      </c>
      <c r="O519" s="166" t="s">
        <v>209</v>
      </c>
      <c r="P519" s="166" t="s">
        <v>3064</v>
      </c>
      <c r="Q519" s="166" t="s">
        <v>3726</v>
      </c>
      <c r="R519" s="166" t="s">
        <v>3794</v>
      </c>
      <c r="S519" s="166" t="s">
        <v>5063</v>
      </c>
      <c r="T519" s="166" t="s">
        <v>5064</v>
      </c>
      <c r="U519" s="166" t="s">
        <v>3066</v>
      </c>
      <c r="V519" s="166" t="s">
        <v>1414</v>
      </c>
      <c r="W519" s="166" t="s">
        <v>318</v>
      </c>
      <c r="X519" s="167">
        <v>110106067</v>
      </c>
      <c r="Y519" s="167">
        <v>115973825</v>
      </c>
      <c r="Z519" s="168">
        <v>46031</v>
      </c>
      <c r="AA519" s="166" t="s">
        <v>3894</v>
      </c>
      <c r="AB519" s="166" t="s">
        <v>3895</v>
      </c>
      <c r="AC519" s="166" t="s">
        <v>3732</v>
      </c>
      <c r="AD519" s="169">
        <v>1</v>
      </c>
      <c r="AE519" s="170">
        <v>1</v>
      </c>
      <c r="AF519" s="169">
        <v>1</v>
      </c>
      <c r="AG519" s="166" t="s">
        <v>3896</v>
      </c>
      <c r="AH519" s="166"/>
      <c r="AI519" s="166"/>
      <c r="AJ519" s="166"/>
      <c r="AK519" s="166"/>
      <c r="AL519" s="166"/>
    </row>
    <row r="520" spans="1:38" x14ac:dyDescent="0.3">
      <c r="A52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0" s="25">
        <f ca="1">SUM((TODAY())-Table2[[#This Row],[PO Date]])</f>
        <v>55</v>
      </c>
      <c r="C520" s="25" t="str">
        <f>Table2[[#This Row],[Trim Trk: ]]</f>
        <v>47086</v>
      </c>
      <c r="D520" s="228" t="str">
        <f>CONCATENATE(Table2[[#This Row],[First Name]]," ",Table2[[#This Row],[Last name]])</f>
        <v>CONRAD FUCHS</v>
      </c>
      <c r="E520" s="229" t="str">
        <f>IFERROR(VLOOKUP(Table2[[#This Row],[Rental under Name: ]], 'TPMS-Auto'!C:G,5,0),"RESEARCH!!")</f>
        <v>CFUCHS</v>
      </c>
      <c r="F520" s="228" t="str">
        <f>IFERROR(VLOOKUP(Table2[[#This Row],[Trim Trk: ]],'TPMS-Auto'!A:C, 3, 0), "Not assigned in TPMS!!")</f>
        <v>CONRAD FUCHS</v>
      </c>
      <c r="G520" s="229" t="str">
        <f>IFERROR(VLOOKUP(Table2[[#This Row],[Trim Trk: ]],'TPMS-Auto'!A:G, 7, 0), "Not assigned in TPMS!!")</f>
        <v>CFUCHS</v>
      </c>
      <c r="H520" s="69" t="str">
        <f>IFERROR(VLOOKUP(Table2[[#This Row],[Trim Trk: ]],'TPMS-Auto'!A:Y, 25, 0), "Not assigned in TPMS!!")</f>
        <v>1301 Genesee St</v>
      </c>
      <c r="I5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0" s="229" t="str">
        <f>IF(N520=N519, "Yes", "No")</f>
        <v>Yes</v>
      </c>
      <c r="K520" s="229" t="str">
        <f>IFERROR(VLOOKUP(Table2[[#This Row],[Trim Trk: ]], Enterprise!A:AL, 25, 0),"NotonEnterpriseReporting")</f>
        <v>OPEN</v>
      </c>
      <c r="L52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0" s="229" t="str">
        <f>IF(Table2[[#This Row],[Rental Vendor]]="ENTERPRISE RENT-A-CAR INC.", "Enterprise", IF(Table2[[#This Row],[Rental Vendor]]="ENTERPRISE TOLLS/TOLL CHARGES", "Enterprise", "NotEnterprise"))</f>
        <v>Enterprise</v>
      </c>
      <c r="N520" s="228" t="str">
        <f>LEFT(Table2[[#This Row],[Vehicle Number]],5)</f>
        <v>47086</v>
      </c>
      <c r="O520" s="166" t="s">
        <v>209</v>
      </c>
      <c r="P520" s="166" t="s">
        <v>3064</v>
      </c>
      <c r="Q520" s="166" t="s">
        <v>3726</v>
      </c>
      <c r="R520" s="166" t="s">
        <v>3794</v>
      </c>
      <c r="S520" s="166" t="s">
        <v>5063</v>
      </c>
      <c r="T520" s="166" t="s">
        <v>5064</v>
      </c>
      <c r="U520" s="166" t="s">
        <v>3066</v>
      </c>
      <c r="V520" s="166" t="s">
        <v>1414</v>
      </c>
      <c r="W520" s="166" t="s">
        <v>318</v>
      </c>
      <c r="X520" s="167">
        <v>110106067</v>
      </c>
      <c r="Y520" s="167">
        <v>115973873</v>
      </c>
      <c r="Z520" s="168">
        <v>46031</v>
      </c>
      <c r="AA520" s="166" t="s">
        <v>3894</v>
      </c>
      <c r="AB520" s="166" t="s">
        <v>3895</v>
      </c>
      <c r="AC520" s="166" t="s">
        <v>3732</v>
      </c>
      <c r="AD520" s="169">
        <v>1</v>
      </c>
      <c r="AE520" s="170">
        <v>1</v>
      </c>
      <c r="AF520" s="169">
        <v>1</v>
      </c>
      <c r="AG520" s="166" t="s">
        <v>3896</v>
      </c>
      <c r="AH520" s="166"/>
      <c r="AI520" s="166"/>
      <c r="AJ520" s="166"/>
      <c r="AK520" s="166"/>
      <c r="AL520" s="166"/>
    </row>
    <row r="521" spans="1:38" x14ac:dyDescent="0.3">
      <c r="A52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1" s="25">
        <f ca="1">SUM((TODAY())-Table2[[#This Row],[PO Date]])</f>
        <v>48</v>
      </c>
      <c r="C521" s="25" t="str">
        <f>Table2[[#This Row],[Trim Trk: ]]</f>
        <v>47086</v>
      </c>
      <c r="D521" s="228" t="str">
        <f>CONCATENATE(Table2[[#This Row],[First Name]]," ",Table2[[#This Row],[Last name]])</f>
        <v>CONRAD FUCHS</v>
      </c>
      <c r="E521" s="229" t="str">
        <f>IFERROR(VLOOKUP(Table2[[#This Row],[Rental under Name: ]], 'TPMS-Auto'!C:G,5,0),"RESEARCH!!")</f>
        <v>CFUCHS</v>
      </c>
      <c r="F521" s="228" t="str">
        <f>IFERROR(VLOOKUP(Table2[[#This Row],[Trim Trk: ]],'TPMS-Auto'!A:C, 3, 0), "Not assigned in TPMS!!")</f>
        <v>CONRAD FUCHS</v>
      </c>
      <c r="G521" s="229" t="str">
        <f>IFERROR(VLOOKUP(Table2[[#This Row],[Trim Trk: ]],'TPMS-Auto'!A:G, 7, 0), "Not assigned in TPMS!!")</f>
        <v>CFUCHS</v>
      </c>
      <c r="H521" s="69" t="str">
        <f>IFERROR(VLOOKUP(Table2[[#This Row],[Trim Trk: ]],'TPMS-Auto'!A:Y, 25, 0), "Not assigned in TPMS!!")</f>
        <v>1301 Genesee St</v>
      </c>
      <c r="I5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1" s="229" t="str">
        <f>IF(N521=N520, "Yes", "No")</f>
        <v>Yes</v>
      </c>
      <c r="K521" s="229" t="str">
        <f>IFERROR(VLOOKUP(Table2[[#This Row],[Trim Trk: ]], Enterprise!A:AL, 25, 0),"NotonEnterpriseReporting")</f>
        <v>OPEN</v>
      </c>
      <c r="L52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1" s="229" t="str">
        <f>IF(Table2[[#This Row],[Rental Vendor]]="ENTERPRISE RENT-A-CAR INC.", "Enterprise", IF(Table2[[#This Row],[Rental Vendor]]="ENTERPRISE TOLLS/TOLL CHARGES", "Enterprise", "NotEnterprise"))</f>
        <v>Enterprise</v>
      </c>
      <c r="N521" s="228" t="str">
        <f>LEFT(Table2[[#This Row],[Vehicle Number]],5)</f>
        <v>47086</v>
      </c>
      <c r="O521" s="166" t="s">
        <v>209</v>
      </c>
      <c r="P521" s="166" t="s">
        <v>3064</v>
      </c>
      <c r="Q521" s="166" t="s">
        <v>3726</v>
      </c>
      <c r="R521" s="166" t="s">
        <v>3794</v>
      </c>
      <c r="S521" s="166" t="s">
        <v>5063</v>
      </c>
      <c r="T521" s="166" t="s">
        <v>5064</v>
      </c>
      <c r="U521" s="166" t="s">
        <v>3066</v>
      </c>
      <c r="V521" s="166" t="s">
        <v>1414</v>
      </c>
      <c r="W521" s="166" t="s">
        <v>318</v>
      </c>
      <c r="X521" s="167">
        <v>112886839</v>
      </c>
      <c r="Y521" s="167">
        <v>116093681</v>
      </c>
      <c r="Z521" s="168">
        <v>46038</v>
      </c>
      <c r="AA521" s="166" t="s">
        <v>3894</v>
      </c>
      <c r="AB521" s="166" t="s">
        <v>3895</v>
      </c>
      <c r="AC521" s="166" t="s">
        <v>3732</v>
      </c>
      <c r="AD521" s="169">
        <v>1</v>
      </c>
      <c r="AE521" s="170">
        <v>1</v>
      </c>
      <c r="AF521" s="169">
        <v>1</v>
      </c>
      <c r="AG521" s="166" t="s">
        <v>3896</v>
      </c>
      <c r="AH521" s="166"/>
      <c r="AI521" s="166"/>
      <c r="AJ521" s="166"/>
      <c r="AK521" s="166"/>
      <c r="AL521" s="166"/>
    </row>
    <row r="522" spans="1:38" x14ac:dyDescent="0.3">
      <c r="A52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22" s="25">
        <f ca="1">SUM((TODAY())-Table2[[#This Row],[PO Date]])</f>
        <v>20</v>
      </c>
      <c r="C522" s="25" t="str">
        <f>Table2[[#This Row],[Trim Trk: ]]</f>
        <v>47086</v>
      </c>
      <c r="D522" s="228" t="str">
        <f>CONCATENATE(Table2[[#This Row],[First Name]]," ",Table2[[#This Row],[Last name]])</f>
        <v>CONRAD FUCHS</v>
      </c>
      <c r="E522" s="229" t="str">
        <f>IFERROR(VLOOKUP(Table2[[#This Row],[Rental under Name: ]], 'TPMS-Auto'!C:G,5,0),"RESEARCH!!")</f>
        <v>CFUCHS</v>
      </c>
      <c r="F522" s="228" t="str">
        <f>IFERROR(VLOOKUP(Table2[[#This Row],[Trim Trk: ]],'TPMS-Auto'!A:C, 3, 0), "Not assigned in TPMS!!")</f>
        <v>CONRAD FUCHS</v>
      </c>
      <c r="G522" s="229" t="str">
        <f>IFERROR(VLOOKUP(Table2[[#This Row],[Trim Trk: ]],'TPMS-Auto'!A:G, 7, 0), "Not assigned in TPMS!!")</f>
        <v>CFUCHS</v>
      </c>
      <c r="H522" s="69" t="str">
        <f>IFERROR(VLOOKUP(Table2[[#This Row],[Trim Trk: ]],'TPMS-Auto'!A:Y, 25, 0), "Not assigned in TPMS!!")</f>
        <v>1301 Genesee St</v>
      </c>
      <c r="I5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2" s="229" t="str">
        <f>IF(N522=N521, "Yes", "No")</f>
        <v>Yes</v>
      </c>
      <c r="K522" s="229" t="str">
        <f>IFERROR(VLOOKUP(Table2[[#This Row],[Trim Trk: ]], Enterprise!A:AL, 25, 0),"NotonEnterpriseReporting")</f>
        <v>OPEN</v>
      </c>
      <c r="L52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2" s="229" t="str">
        <f>IF(Table2[[#This Row],[Rental Vendor]]="ENTERPRISE RENT-A-CAR INC.", "Enterprise", IF(Table2[[#This Row],[Rental Vendor]]="ENTERPRISE TOLLS/TOLL CHARGES", "Enterprise", "NotEnterprise"))</f>
        <v>Enterprise</v>
      </c>
      <c r="N522" s="228" t="str">
        <f>LEFT(Table2[[#This Row],[Vehicle Number]],5)</f>
        <v>47086</v>
      </c>
      <c r="O522" s="166" t="s">
        <v>209</v>
      </c>
      <c r="P522" s="166" t="s">
        <v>3064</v>
      </c>
      <c r="Q522" s="166" t="s">
        <v>3726</v>
      </c>
      <c r="R522" s="166" t="s">
        <v>3794</v>
      </c>
      <c r="S522" s="166" t="s">
        <v>5063</v>
      </c>
      <c r="T522" s="166" t="s">
        <v>5064</v>
      </c>
      <c r="U522" s="166" t="s">
        <v>3066</v>
      </c>
      <c r="V522" s="166" t="s">
        <v>1414</v>
      </c>
      <c r="W522" s="166" t="s">
        <v>318</v>
      </c>
      <c r="X522" s="167">
        <v>114151224</v>
      </c>
      <c r="Y522" s="167">
        <v>116717054</v>
      </c>
      <c r="Z522" s="168">
        <v>46066</v>
      </c>
      <c r="AA522" s="166" t="s">
        <v>3894</v>
      </c>
      <c r="AB522" s="166" t="s">
        <v>3895</v>
      </c>
      <c r="AC522" s="166" t="s">
        <v>3732</v>
      </c>
      <c r="AD522" s="169">
        <v>1</v>
      </c>
      <c r="AE522" s="170">
        <v>1</v>
      </c>
      <c r="AF522" s="169">
        <v>1</v>
      </c>
      <c r="AG522" s="166" t="s">
        <v>3896</v>
      </c>
      <c r="AH522" s="166"/>
      <c r="AI522" s="166"/>
      <c r="AJ522" s="166"/>
      <c r="AK522" s="166"/>
      <c r="AL522" s="166"/>
    </row>
    <row r="523" spans="1:38" x14ac:dyDescent="0.3">
      <c r="A52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3" s="25">
        <f ca="1">SUM((TODAY())-Table2[[#This Row],[PO Date]])</f>
        <v>76</v>
      </c>
      <c r="C523" s="25" t="str">
        <f>Table2[[#This Row],[Trim Trk: ]]</f>
        <v>47086</v>
      </c>
      <c r="D523" s="228" t="str">
        <f>CONCATENATE(Table2[[#This Row],[First Name]]," ",Table2[[#This Row],[Last name]])</f>
        <v>CONRAD FUCHS</v>
      </c>
      <c r="E523" s="229" t="str">
        <f>IFERROR(VLOOKUP(Table2[[#This Row],[Rental under Name: ]], 'TPMS-Auto'!C:G,5,0),"RESEARCH!!")</f>
        <v>CFUCHS</v>
      </c>
      <c r="F523" s="228" t="str">
        <f>IFERROR(VLOOKUP(Table2[[#This Row],[Trim Trk: ]],'TPMS-Auto'!A:C, 3, 0), "Not assigned in TPMS!!")</f>
        <v>CONRAD FUCHS</v>
      </c>
      <c r="G523" s="229" t="str">
        <f>IFERROR(VLOOKUP(Table2[[#This Row],[Trim Trk: ]],'TPMS-Auto'!A:G, 7, 0), "Not assigned in TPMS!!")</f>
        <v>CFUCHS</v>
      </c>
      <c r="H523" s="69" t="str">
        <f>IFERROR(VLOOKUP(Table2[[#This Row],[Trim Trk: ]],'TPMS-Auto'!A:Y, 25, 0), "Not assigned in TPMS!!")</f>
        <v>1301 Genesee St</v>
      </c>
      <c r="I5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3" s="229" t="str">
        <f>IF(N523=N522, "Yes", "No")</f>
        <v>Yes</v>
      </c>
      <c r="K523" s="229" t="str">
        <f>IFERROR(VLOOKUP(Table2[[#This Row],[Trim Trk: ]], Enterprise!A:AL, 25, 0),"NotonEnterpriseReporting")</f>
        <v>OPEN</v>
      </c>
      <c r="L52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3" s="229" t="str">
        <f>IF(Table2[[#This Row],[Rental Vendor]]="ENTERPRISE RENT-A-CAR INC.", "Enterprise", IF(Table2[[#This Row],[Rental Vendor]]="ENTERPRISE TOLLS/TOLL CHARGES", "Enterprise", "NotEnterprise"))</f>
        <v>Enterprise</v>
      </c>
      <c r="N523" s="228" t="str">
        <f>LEFT(Table2[[#This Row],[Vehicle Number]],5)</f>
        <v>47086</v>
      </c>
      <c r="O523" s="166" t="s">
        <v>209</v>
      </c>
      <c r="P523" s="166" t="s">
        <v>3064</v>
      </c>
      <c r="Q523" s="166" t="s">
        <v>3726</v>
      </c>
      <c r="R523" s="166" t="s">
        <v>3794</v>
      </c>
      <c r="S523" s="166" t="s">
        <v>5063</v>
      </c>
      <c r="T523" s="166" t="s">
        <v>5064</v>
      </c>
      <c r="U523" s="166" t="s">
        <v>3066</v>
      </c>
      <c r="V523" s="166" t="s">
        <v>1414</v>
      </c>
      <c r="W523" s="166" t="s">
        <v>318</v>
      </c>
      <c r="X523" s="167">
        <v>115383624</v>
      </c>
      <c r="Y523" s="167">
        <v>115718004</v>
      </c>
      <c r="Z523" s="168">
        <v>46010</v>
      </c>
      <c r="AA523" s="166" t="s">
        <v>3730</v>
      </c>
      <c r="AB523" s="166" t="s">
        <v>3731</v>
      </c>
      <c r="AC523" s="166" t="s">
        <v>3732</v>
      </c>
      <c r="AD523" s="169">
        <v>1089.2</v>
      </c>
      <c r="AE523" s="170">
        <v>14</v>
      </c>
      <c r="AF523" s="169">
        <v>77.8</v>
      </c>
      <c r="AG523" s="166" t="s">
        <v>3854</v>
      </c>
      <c r="AH523" s="166" t="s">
        <v>5065</v>
      </c>
      <c r="AI523" s="166" t="s">
        <v>5066</v>
      </c>
      <c r="AJ523" s="166" t="s">
        <v>1414</v>
      </c>
      <c r="AK523" s="166" t="s">
        <v>318</v>
      </c>
      <c r="AL523" s="166" t="s">
        <v>5067</v>
      </c>
    </row>
    <row r="524" spans="1:38" x14ac:dyDescent="0.3">
      <c r="A52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4" s="25">
        <f ca="1">SUM((TODAY())-Table2[[#This Row],[PO Date]])</f>
        <v>31</v>
      </c>
      <c r="C524" s="25" t="str">
        <f>Table2[[#This Row],[Trim Trk: ]]</f>
        <v>47086</v>
      </c>
      <c r="D524" s="228" t="str">
        <f>CONCATENATE(Table2[[#This Row],[First Name]]," ",Table2[[#This Row],[Last name]])</f>
        <v>CONRAD FUCHS</v>
      </c>
      <c r="E524" s="229" t="str">
        <f>IFERROR(VLOOKUP(Table2[[#This Row],[Rental under Name: ]], 'TPMS-Auto'!C:G,5,0),"RESEARCH!!")</f>
        <v>CFUCHS</v>
      </c>
      <c r="F524" s="228" t="str">
        <f>IFERROR(VLOOKUP(Table2[[#This Row],[Trim Trk: ]],'TPMS-Auto'!A:C, 3, 0), "Not assigned in TPMS!!")</f>
        <v>CONRAD FUCHS</v>
      </c>
      <c r="G524" s="229" t="str">
        <f>IFERROR(VLOOKUP(Table2[[#This Row],[Trim Trk: ]],'TPMS-Auto'!A:G, 7, 0), "Not assigned in TPMS!!")</f>
        <v>CFUCHS</v>
      </c>
      <c r="H524" s="69" t="str">
        <f>IFERROR(VLOOKUP(Table2[[#This Row],[Trim Trk: ]],'TPMS-Auto'!A:Y, 25, 0), "Not assigned in TPMS!!")</f>
        <v>1301 Genesee St</v>
      </c>
      <c r="I5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4" s="229" t="str">
        <f>IF(N524=N523, "Yes", "No")</f>
        <v>Yes</v>
      </c>
      <c r="K524" s="229" t="str">
        <f>IFERROR(VLOOKUP(Table2[[#This Row],[Trim Trk: ]], Enterprise!A:AL, 25, 0),"NotonEnterpriseReporting")</f>
        <v>OPEN</v>
      </c>
      <c r="L52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4" s="229" t="str">
        <f>IF(Table2[[#This Row],[Rental Vendor]]="ENTERPRISE RENT-A-CAR INC.", "Enterprise", IF(Table2[[#This Row],[Rental Vendor]]="ENTERPRISE TOLLS/TOLL CHARGES", "Enterprise", "NotEnterprise"))</f>
        <v>Enterprise</v>
      </c>
      <c r="N524" s="228" t="str">
        <f>LEFT(Table2[[#This Row],[Vehicle Number]],5)</f>
        <v>47086</v>
      </c>
      <c r="O524" s="166" t="s">
        <v>209</v>
      </c>
      <c r="P524" s="166" t="s">
        <v>3064</v>
      </c>
      <c r="Q524" s="166" t="s">
        <v>3726</v>
      </c>
      <c r="R524" s="166" t="s">
        <v>3794</v>
      </c>
      <c r="S524" s="166" t="s">
        <v>5063</v>
      </c>
      <c r="T524" s="166" t="s">
        <v>5064</v>
      </c>
      <c r="U524" s="166" t="s">
        <v>3066</v>
      </c>
      <c r="V524" s="166" t="s">
        <v>1414</v>
      </c>
      <c r="W524" s="166" t="s">
        <v>318</v>
      </c>
      <c r="X524" s="167">
        <v>116078737</v>
      </c>
      <c r="Y524" s="167">
        <v>116427495</v>
      </c>
      <c r="Z524" s="168">
        <v>46055</v>
      </c>
      <c r="AA524" s="166" t="s">
        <v>3730</v>
      </c>
      <c r="AB524" s="166" t="s">
        <v>3731</v>
      </c>
      <c r="AC524" s="166" t="s">
        <v>3732</v>
      </c>
      <c r="AD524" s="169">
        <v>455</v>
      </c>
      <c r="AE524" s="170">
        <v>7</v>
      </c>
      <c r="AF524" s="169">
        <v>65</v>
      </c>
      <c r="AG524" s="166" t="s">
        <v>3854</v>
      </c>
      <c r="AH524" s="166"/>
      <c r="AI524" s="166"/>
      <c r="AJ524" s="166"/>
      <c r="AK524" s="166"/>
      <c r="AL524" s="166"/>
    </row>
    <row r="525" spans="1:38" x14ac:dyDescent="0.3">
      <c r="A52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5" s="25">
        <f ca="1">SUM((TODAY())-Table2[[#This Row],[PO Date]])</f>
        <v>34</v>
      </c>
      <c r="C525" s="25" t="str">
        <f>Table2[[#This Row],[Trim Trk: ]]</f>
        <v>47097</v>
      </c>
      <c r="D525" s="228" t="str">
        <f>CONCATENATE(Table2[[#This Row],[First Name]]," ",Table2[[#This Row],[Last name]])</f>
        <v>DEVON DANIELS</v>
      </c>
      <c r="E525" s="229" t="str">
        <f>IFERROR(VLOOKUP(Table2[[#This Row],[Rental under Name: ]], 'TPMS-Auto'!C:G,5,0),"RESEARCH!!")</f>
        <v>RESEARCH!!</v>
      </c>
      <c r="F525" s="228" t="str">
        <f>IFERROR(VLOOKUP(Table2[[#This Row],[Trim Trk: ]],'TPMS-Auto'!A:C, 3, 0), "Not assigned in TPMS!!")</f>
        <v>Not assigned in TPMS!!</v>
      </c>
      <c r="G525" s="229" t="str">
        <f>IFERROR(VLOOKUP(Table2[[#This Row],[Trim Trk: ]],'TPMS-Auto'!A:G, 7, 0), "Not assigned in TPMS!!")</f>
        <v>Not assigned in TPMS!!</v>
      </c>
      <c r="H525" s="69" t="str">
        <f>IFERROR(VLOOKUP(Table2[[#This Row],[Trim Trk: ]],'TPMS-Auto'!A:Y, 25, 0), "Not assigned in TPMS!!")</f>
        <v>Not assigned in TPMS!!</v>
      </c>
      <c r="I5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5" s="229" t="str">
        <f>IF(N525=N524, "Yes", "No")</f>
        <v>No</v>
      </c>
      <c r="K525" s="229" t="str">
        <f>IFERROR(VLOOKUP(Table2[[#This Row],[Trim Trk: ]], Enterprise!A:AL, 25, 0),"NotonEnterpriseReporting")</f>
        <v>NotonEnterpriseReporting</v>
      </c>
      <c r="L52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5" s="229" t="str">
        <f>IF(Table2[[#This Row],[Rental Vendor]]="ENTERPRISE RENT-A-CAR INC.", "Enterprise", IF(Table2[[#This Row],[Rental Vendor]]="ENTERPRISE TOLLS/TOLL CHARGES", "Enterprise", "NotEnterprise"))</f>
        <v>Enterprise</v>
      </c>
      <c r="N525" s="228" t="str">
        <f>LEFT(Table2[[#This Row],[Vehicle Number]],5)</f>
        <v>47097</v>
      </c>
      <c r="O525" s="166" t="s">
        <v>209</v>
      </c>
      <c r="P525" s="166" t="s">
        <v>5068</v>
      </c>
      <c r="Q525" s="166" t="s">
        <v>3726</v>
      </c>
      <c r="R525" s="166" t="s">
        <v>3851</v>
      </c>
      <c r="S525" s="166" t="s">
        <v>5069</v>
      </c>
      <c r="T525" s="166" t="s">
        <v>5070</v>
      </c>
      <c r="U525" s="166" t="s">
        <v>5071</v>
      </c>
      <c r="V525" s="166" t="s">
        <v>5072</v>
      </c>
      <c r="W525" s="166" t="s">
        <v>619</v>
      </c>
      <c r="X525" s="167">
        <v>112900774</v>
      </c>
      <c r="Y525" s="167">
        <v>116401880</v>
      </c>
      <c r="Z525" s="168">
        <v>46052</v>
      </c>
      <c r="AA525" s="166" t="s">
        <v>3894</v>
      </c>
      <c r="AB525" s="166" t="s">
        <v>3895</v>
      </c>
      <c r="AC525" s="166" t="s">
        <v>3732</v>
      </c>
      <c r="AD525" s="169">
        <v>1</v>
      </c>
      <c r="AE525" s="170">
        <v>1</v>
      </c>
      <c r="AF525" s="169">
        <v>1</v>
      </c>
      <c r="AG525" s="166" t="s">
        <v>3896</v>
      </c>
      <c r="AH525" s="166"/>
      <c r="AI525" s="166"/>
      <c r="AJ525" s="166"/>
      <c r="AK525" s="166"/>
      <c r="AL525" s="166"/>
    </row>
    <row r="526" spans="1:38" x14ac:dyDescent="0.3">
      <c r="A52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26" s="25">
        <f ca="1">SUM((TODAY())-Table2[[#This Row],[PO Date]])</f>
        <v>22</v>
      </c>
      <c r="C526" s="25" t="str">
        <f>Table2[[#This Row],[Trim Trk: ]]</f>
        <v>47097</v>
      </c>
      <c r="D526" s="228" t="str">
        <f>CONCATENATE(Table2[[#This Row],[First Name]]," ",Table2[[#This Row],[Last name]])</f>
        <v>DEVON DANIELS</v>
      </c>
      <c r="E526" s="229" t="str">
        <f>IFERROR(VLOOKUP(Table2[[#This Row],[Rental under Name: ]], 'TPMS-Auto'!C:G,5,0),"RESEARCH!!")</f>
        <v>RESEARCH!!</v>
      </c>
      <c r="F526" s="228" t="str">
        <f>IFERROR(VLOOKUP(Table2[[#This Row],[Trim Trk: ]],'TPMS-Auto'!A:C, 3, 0), "Not assigned in TPMS!!")</f>
        <v>Not assigned in TPMS!!</v>
      </c>
      <c r="G526" s="229" t="str">
        <f>IFERROR(VLOOKUP(Table2[[#This Row],[Trim Trk: ]],'TPMS-Auto'!A:G, 7, 0), "Not assigned in TPMS!!")</f>
        <v>Not assigned in TPMS!!</v>
      </c>
      <c r="H526" s="69" t="str">
        <f>IFERROR(VLOOKUP(Table2[[#This Row],[Trim Trk: ]],'TPMS-Auto'!A:Y, 25, 0), "Not assigned in TPMS!!")</f>
        <v>Not assigned in TPMS!!</v>
      </c>
      <c r="I5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6" s="229" t="str">
        <f>IF(N526=N525, "Yes", "No")</f>
        <v>Yes</v>
      </c>
      <c r="K526" s="229" t="str">
        <f>IFERROR(VLOOKUP(Table2[[#This Row],[Trim Trk: ]], Enterprise!A:AL, 25, 0),"NotonEnterpriseReporting")</f>
        <v>NotonEnterpriseReporting</v>
      </c>
      <c r="L52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6" s="229" t="str">
        <f>IF(Table2[[#This Row],[Rental Vendor]]="ENTERPRISE RENT-A-CAR INC.", "Enterprise", IF(Table2[[#This Row],[Rental Vendor]]="ENTERPRISE TOLLS/TOLL CHARGES", "Enterprise", "NotEnterprise"))</f>
        <v>Enterprise</v>
      </c>
      <c r="N526" s="228" t="str">
        <f>LEFT(Table2[[#This Row],[Vehicle Number]],5)</f>
        <v>47097</v>
      </c>
      <c r="O526" s="166" t="s">
        <v>209</v>
      </c>
      <c r="P526" s="166" t="s">
        <v>5068</v>
      </c>
      <c r="Q526" s="166" t="s">
        <v>3726</v>
      </c>
      <c r="R526" s="166" t="s">
        <v>3851</v>
      </c>
      <c r="S526" s="166" t="s">
        <v>5069</v>
      </c>
      <c r="T526" s="166" t="s">
        <v>5070</v>
      </c>
      <c r="U526" s="166" t="s">
        <v>5071</v>
      </c>
      <c r="V526" s="166" t="s">
        <v>5072</v>
      </c>
      <c r="W526" s="166" t="s">
        <v>619</v>
      </c>
      <c r="X526" s="167">
        <v>112900774</v>
      </c>
      <c r="Y526" s="167">
        <v>116675243</v>
      </c>
      <c r="Z526" s="168">
        <v>46064</v>
      </c>
      <c r="AA526" s="166" t="s">
        <v>3894</v>
      </c>
      <c r="AB526" s="166" t="s">
        <v>3895</v>
      </c>
      <c r="AC526" s="166" t="s">
        <v>3732</v>
      </c>
      <c r="AD526" s="169">
        <v>1</v>
      </c>
      <c r="AE526" s="170">
        <v>1</v>
      </c>
      <c r="AF526" s="169">
        <v>1</v>
      </c>
      <c r="AG526" s="166" t="s">
        <v>3896</v>
      </c>
      <c r="AH526" s="166"/>
      <c r="AI526" s="166"/>
      <c r="AJ526" s="166"/>
      <c r="AK526" s="166"/>
      <c r="AL526" s="166"/>
    </row>
    <row r="527" spans="1:38" x14ac:dyDescent="0.3">
      <c r="A52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7" s="25">
        <f ca="1">SUM((TODAY())-Table2[[#This Row],[PO Date]])</f>
        <v>30</v>
      </c>
      <c r="C527" s="25" t="str">
        <f>Table2[[#This Row],[Trim Trk: ]]</f>
        <v>47098</v>
      </c>
      <c r="D527" s="228" t="str">
        <f>CONCATENATE(Table2[[#This Row],[First Name]]," ",Table2[[#This Row],[Last name]])</f>
        <v>SCOTT SAUR</v>
      </c>
      <c r="E527" s="229" t="str">
        <f>IFERROR(VLOOKUP(Table2[[#This Row],[Rental under Name: ]], 'TPMS-Auto'!C:G,5,0),"RESEARCH!!")</f>
        <v>SSAUR</v>
      </c>
      <c r="F527" s="228" t="str">
        <f>IFERROR(VLOOKUP(Table2[[#This Row],[Trim Trk: ]],'TPMS-Auto'!A:C, 3, 0), "Not assigned in TPMS!!")</f>
        <v>Not assigned in TPMS!!</v>
      </c>
      <c r="G527" s="229" t="str">
        <f>IFERROR(VLOOKUP(Table2[[#This Row],[Trim Trk: ]],'TPMS-Auto'!A:G, 7, 0), "Not assigned in TPMS!!")</f>
        <v>Not assigned in TPMS!!</v>
      </c>
      <c r="H527" s="69" t="str">
        <f>IFERROR(VLOOKUP(Table2[[#This Row],[Trim Trk: ]],'TPMS-Auto'!A:Y, 25, 0), "Not assigned in TPMS!!")</f>
        <v>Not assigned in TPMS!!</v>
      </c>
      <c r="I5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27" s="229" t="str">
        <f>IF(N527=N526, "Yes", "No")</f>
        <v>No</v>
      </c>
      <c r="K527" s="229" t="str">
        <f>IFERROR(VLOOKUP(Table2[[#This Row],[Trim Trk: ]], Enterprise!A:AL, 25, 0),"NotonEnterpriseReporting")</f>
        <v>NotonEnterpriseReporting</v>
      </c>
      <c r="L527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527" s="229" t="str">
        <f>IF(Table2[[#This Row],[Rental Vendor]]="ENTERPRISE RENT-A-CAR INC.", "Enterprise", IF(Table2[[#This Row],[Rental Vendor]]="ENTERPRISE TOLLS/TOLL CHARGES", "Enterprise", "NotEnterprise"))</f>
        <v>NotEnterprise</v>
      </c>
      <c r="N527" s="228" t="str">
        <f>LEFT(Table2[[#This Row],[Vehicle Number]],5)</f>
        <v>47098</v>
      </c>
      <c r="O527" s="166" t="s">
        <v>209</v>
      </c>
      <c r="P527" s="166" t="s">
        <v>3791</v>
      </c>
      <c r="Q527" s="166" t="s">
        <v>3726</v>
      </c>
      <c r="R527" s="166" t="s">
        <v>3794</v>
      </c>
      <c r="S527" s="166" t="s">
        <v>3795</v>
      </c>
      <c r="T527" s="166" t="s">
        <v>3796</v>
      </c>
      <c r="U527" s="166" t="s">
        <v>3793</v>
      </c>
      <c r="V527" s="166" t="s">
        <v>3797</v>
      </c>
      <c r="W527" s="166" t="s">
        <v>435</v>
      </c>
      <c r="X527" s="167">
        <v>116103176</v>
      </c>
      <c r="Y527" s="167">
        <v>116447547</v>
      </c>
      <c r="Z527" s="168">
        <v>46056</v>
      </c>
      <c r="AA527" s="166" t="s">
        <v>3730</v>
      </c>
      <c r="AB527" s="166" t="s">
        <v>3731</v>
      </c>
      <c r="AC527" s="166" t="s">
        <v>3732</v>
      </c>
      <c r="AD527" s="169">
        <v>207</v>
      </c>
      <c r="AE527" s="170">
        <v>3</v>
      </c>
      <c r="AF527" s="169">
        <v>69</v>
      </c>
      <c r="AG527" s="166" t="s">
        <v>3765</v>
      </c>
      <c r="AH527" s="166"/>
      <c r="AI527" s="166"/>
      <c r="AJ527" s="166"/>
      <c r="AK527" s="166"/>
      <c r="AL527" s="166"/>
    </row>
    <row r="528" spans="1:38" x14ac:dyDescent="0.3">
      <c r="A52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8" s="25">
        <f ca="1">SUM((TODAY())-Table2[[#This Row],[PO Date]])</f>
        <v>99</v>
      </c>
      <c r="C528" s="25" t="str">
        <f>Table2[[#This Row],[Trim Trk: ]]</f>
        <v>47106</v>
      </c>
      <c r="D528" s="228" t="str">
        <f>CONCATENATE(Table2[[#This Row],[First Name]]," ",Table2[[#This Row],[Last name]])</f>
        <v>AVARIE POITIER</v>
      </c>
      <c r="E528" s="229" t="str">
        <f>IFERROR(VLOOKUP(Table2[[#This Row],[Rental under Name: ]], 'TPMS-Auto'!C:G,5,0),"RESEARCH!!")</f>
        <v>APOITIE</v>
      </c>
      <c r="F528" s="228" t="str">
        <f>IFERROR(VLOOKUP(Table2[[#This Row],[Trim Trk: ]],'TPMS-Auto'!A:C, 3, 0), "Not assigned in TPMS!!")</f>
        <v>AVARIE POITIER</v>
      </c>
      <c r="G528" s="229" t="str">
        <f>IFERROR(VLOOKUP(Table2[[#This Row],[Trim Trk: ]],'TPMS-Auto'!A:G, 7, 0), "Not assigned in TPMS!!")</f>
        <v>APOITIE</v>
      </c>
      <c r="H528" s="69" t="str">
        <f>IFERROR(VLOOKUP(Table2[[#This Row],[Trim Trk: ]],'TPMS-Auto'!A:Y, 25, 0), "Not assigned in TPMS!!")</f>
        <v>2021 Foxglove Circle</v>
      </c>
      <c r="I5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8" s="229" t="str">
        <f>IF(N528=N527, "Yes", "No")</f>
        <v>No</v>
      </c>
      <c r="K528" s="229" t="str">
        <f>IFERROR(VLOOKUP(Table2[[#This Row],[Trim Trk: ]], Enterprise!A:AL, 25, 0),"NotonEnterpriseReporting")</f>
        <v>NotonEnterpriseReporting</v>
      </c>
      <c r="L52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8" s="229" t="str">
        <f>IF(Table2[[#This Row],[Rental Vendor]]="ENTERPRISE RENT-A-CAR INC.", "Enterprise", IF(Table2[[#This Row],[Rental Vendor]]="ENTERPRISE TOLLS/TOLL CHARGES", "Enterprise", "NotEnterprise"))</f>
        <v>Enterprise</v>
      </c>
      <c r="N528" s="228" t="str">
        <f>LEFT(Table2[[#This Row],[Vehicle Number]],5)</f>
        <v>47106</v>
      </c>
      <c r="O528" s="166" t="s">
        <v>209</v>
      </c>
      <c r="P528" s="166" t="s">
        <v>5073</v>
      </c>
      <c r="Q528" s="166" t="s">
        <v>3726</v>
      </c>
      <c r="R528" s="166" t="s">
        <v>3925</v>
      </c>
      <c r="S528" s="166" t="s">
        <v>5074</v>
      </c>
      <c r="T528" s="166" t="s">
        <v>5075</v>
      </c>
      <c r="U528" s="166" t="s">
        <v>5076</v>
      </c>
      <c r="V528" s="166" t="s">
        <v>5077</v>
      </c>
      <c r="W528" s="166" t="s">
        <v>318</v>
      </c>
      <c r="X528" s="167">
        <v>114901998</v>
      </c>
      <c r="Y528" s="167">
        <v>115341659</v>
      </c>
      <c r="Z528" s="168">
        <v>45987</v>
      </c>
      <c r="AA528" s="166" t="s">
        <v>3730</v>
      </c>
      <c r="AB528" s="166" t="s">
        <v>3731</v>
      </c>
      <c r="AC528" s="166" t="s">
        <v>3732</v>
      </c>
      <c r="AD528" s="169">
        <v>458.5</v>
      </c>
      <c r="AE528" s="170">
        <v>7</v>
      </c>
      <c r="AF528" s="169">
        <v>65.5</v>
      </c>
      <c r="AG528" s="166" t="s">
        <v>3854</v>
      </c>
      <c r="AH528" s="166"/>
      <c r="AI528" s="166"/>
      <c r="AJ528" s="166"/>
      <c r="AK528" s="166"/>
      <c r="AL528" s="166"/>
    </row>
    <row r="529" spans="1:38" x14ac:dyDescent="0.3">
      <c r="A52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9" s="25">
        <f ca="1">SUM((TODAY())-Table2[[#This Row],[PO Date]])</f>
        <v>119</v>
      </c>
      <c r="C529" s="25" t="str">
        <f>Table2[[#This Row],[Trim Trk: ]]</f>
        <v>47119</v>
      </c>
      <c r="D529" s="228" t="str">
        <f>CONCATENATE(Table2[[#This Row],[First Name]]," ",Table2[[#This Row],[Last name]])</f>
        <v>KENNETH FLOYD</v>
      </c>
      <c r="E529" s="229" t="str">
        <f>IFERROR(VLOOKUP(Table2[[#This Row],[Rental under Name: ]], 'TPMS-Auto'!C:G,5,0),"RESEARCH!!")</f>
        <v>KFLOYD</v>
      </c>
      <c r="F529" s="228" t="str">
        <f>IFERROR(VLOOKUP(Table2[[#This Row],[Trim Trk: ]],'TPMS-Auto'!A:C, 3, 0), "Not assigned in TPMS!!")</f>
        <v>KENNETH FLOYD</v>
      </c>
      <c r="G529" s="229" t="str">
        <f>IFERROR(VLOOKUP(Table2[[#This Row],[Trim Trk: ]],'TPMS-Auto'!A:G, 7, 0), "Not assigned in TPMS!!")</f>
        <v>KFLOYD</v>
      </c>
      <c r="H529" s="69" t="str">
        <f>IFERROR(VLOOKUP(Table2[[#This Row],[Trim Trk: ]],'TPMS-Auto'!A:Y, 25, 0), "Not assigned in TPMS!!")</f>
        <v>1050 bishop st #329</v>
      </c>
      <c r="I5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9" s="229" t="str">
        <f>IF(N529=N528, "Yes", "No")</f>
        <v>No</v>
      </c>
      <c r="K529" s="229" t="str">
        <f>IFERROR(VLOOKUP(Table2[[#This Row],[Trim Trk: ]], Enterprise!A:AL, 25, 0),"NotonEnterpriseReporting")</f>
        <v>NotonEnterpriseReporting</v>
      </c>
      <c r="L52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9" s="229" t="str">
        <f>IF(Table2[[#This Row],[Rental Vendor]]="ENTERPRISE RENT-A-CAR INC.", "Enterprise", IF(Table2[[#This Row],[Rental Vendor]]="ENTERPRISE TOLLS/TOLL CHARGES", "Enterprise", "NotEnterprise"))</f>
        <v>Enterprise</v>
      </c>
      <c r="N529" s="228" t="str">
        <f>LEFT(Table2[[#This Row],[Vehicle Number]],5)</f>
        <v>47119</v>
      </c>
      <c r="O529" s="166" t="s">
        <v>209</v>
      </c>
      <c r="P529" s="166" t="s">
        <v>3594</v>
      </c>
      <c r="Q529" s="166" t="s">
        <v>3726</v>
      </c>
      <c r="R529" s="166" t="s">
        <v>3787</v>
      </c>
      <c r="S529" s="166" t="s">
        <v>4537</v>
      </c>
      <c r="T529" s="166" t="s">
        <v>4063</v>
      </c>
      <c r="U529" s="166" t="s">
        <v>3598</v>
      </c>
      <c r="V529" s="166" t="s">
        <v>5021</v>
      </c>
      <c r="W529" s="166" t="s">
        <v>983</v>
      </c>
      <c r="X529" s="167">
        <v>114639746</v>
      </c>
      <c r="Y529" s="167">
        <v>114960965</v>
      </c>
      <c r="Z529" s="168">
        <v>45967</v>
      </c>
      <c r="AA529" s="166" t="s">
        <v>3730</v>
      </c>
      <c r="AB529" s="166" t="s">
        <v>3731</v>
      </c>
      <c r="AC529" s="166" t="s">
        <v>3732</v>
      </c>
      <c r="AD529" s="169">
        <v>455</v>
      </c>
      <c r="AE529" s="170">
        <v>7</v>
      </c>
      <c r="AF529" s="169">
        <v>65</v>
      </c>
      <c r="AG529" s="166" t="s">
        <v>3854</v>
      </c>
      <c r="AH529" s="166"/>
      <c r="AI529" s="166"/>
      <c r="AJ529" s="166"/>
      <c r="AK529" s="166"/>
      <c r="AL529" s="166"/>
    </row>
    <row r="530" spans="1:38" x14ac:dyDescent="0.3">
      <c r="A53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0" s="25">
        <f ca="1">SUM((TODAY())-Table2[[#This Row],[PO Date]])</f>
        <v>119</v>
      </c>
      <c r="C530" s="25" t="str">
        <f>Table2[[#This Row],[Trim Trk: ]]</f>
        <v>47119</v>
      </c>
      <c r="D530" s="228" t="str">
        <f>CONCATENATE(Table2[[#This Row],[First Name]]," ",Table2[[#This Row],[Last name]])</f>
        <v>KENNETH FLOYD</v>
      </c>
      <c r="E530" s="229" t="str">
        <f>IFERROR(VLOOKUP(Table2[[#This Row],[Rental under Name: ]], 'TPMS-Auto'!C:G,5,0),"RESEARCH!!")</f>
        <v>KFLOYD</v>
      </c>
      <c r="F530" s="228" t="str">
        <f>IFERROR(VLOOKUP(Table2[[#This Row],[Trim Trk: ]],'TPMS-Auto'!A:C, 3, 0), "Not assigned in TPMS!!")</f>
        <v>KENNETH FLOYD</v>
      </c>
      <c r="G530" s="229" t="str">
        <f>IFERROR(VLOOKUP(Table2[[#This Row],[Trim Trk: ]],'TPMS-Auto'!A:G, 7, 0), "Not assigned in TPMS!!")</f>
        <v>KFLOYD</v>
      </c>
      <c r="H530" s="69" t="str">
        <f>IFERROR(VLOOKUP(Table2[[#This Row],[Trim Trk: ]],'TPMS-Auto'!A:Y, 25, 0), "Not assigned in TPMS!!")</f>
        <v>1050 bishop st #329</v>
      </c>
      <c r="I5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0" s="229" t="str">
        <f>IF(N530=N529, "Yes", "No")</f>
        <v>Yes</v>
      </c>
      <c r="K530" s="229" t="str">
        <f>IFERROR(VLOOKUP(Table2[[#This Row],[Trim Trk: ]], Enterprise!A:AL, 25, 0),"NotonEnterpriseReporting")</f>
        <v>NotonEnterpriseReporting</v>
      </c>
      <c r="L53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0" s="229" t="str">
        <f>IF(Table2[[#This Row],[Rental Vendor]]="ENTERPRISE RENT-A-CAR INC.", "Enterprise", IF(Table2[[#This Row],[Rental Vendor]]="ENTERPRISE TOLLS/TOLL CHARGES", "Enterprise", "NotEnterprise"))</f>
        <v>Enterprise</v>
      </c>
      <c r="N530" s="228" t="str">
        <f>LEFT(Table2[[#This Row],[Vehicle Number]],5)</f>
        <v>47119</v>
      </c>
      <c r="O530" s="166" t="s">
        <v>209</v>
      </c>
      <c r="P530" s="166" t="s">
        <v>3594</v>
      </c>
      <c r="Q530" s="166" t="s">
        <v>3726</v>
      </c>
      <c r="R530" s="166" t="s">
        <v>3787</v>
      </c>
      <c r="S530" s="166" t="s">
        <v>4537</v>
      </c>
      <c r="T530" s="166" t="s">
        <v>4063</v>
      </c>
      <c r="U530" s="166" t="s">
        <v>3598</v>
      </c>
      <c r="V530" s="166" t="s">
        <v>5021</v>
      </c>
      <c r="W530" s="166" t="s">
        <v>983</v>
      </c>
      <c r="X530" s="167">
        <v>114639746</v>
      </c>
      <c r="Y530" s="167">
        <v>114960965</v>
      </c>
      <c r="Z530" s="168">
        <v>45967</v>
      </c>
      <c r="AA530" s="166" t="s">
        <v>4138</v>
      </c>
      <c r="AB530" s="166" t="s">
        <v>4139</v>
      </c>
      <c r="AC530" s="166" t="s">
        <v>3732</v>
      </c>
      <c r="AD530" s="169">
        <v>0</v>
      </c>
      <c r="AE530" s="170">
        <v>1</v>
      </c>
      <c r="AF530" s="169">
        <v>0</v>
      </c>
      <c r="AG530" s="166" t="s">
        <v>3854</v>
      </c>
      <c r="AH530" s="166"/>
      <c r="AI530" s="166"/>
      <c r="AJ530" s="166"/>
      <c r="AK530" s="166"/>
      <c r="AL530" s="166"/>
    </row>
    <row r="531" spans="1:38" x14ac:dyDescent="0.3">
      <c r="A53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1" s="25">
        <f ca="1">SUM((TODAY())-Table2[[#This Row],[PO Date]])</f>
        <v>10</v>
      </c>
      <c r="C531" s="25" t="str">
        <f>Table2[[#This Row],[Trim Trk: ]]</f>
        <v>47119</v>
      </c>
      <c r="D531" s="228" t="str">
        <f>CONCATENATE(Table2[[#This Row],[First Name]]," ",Table2[[#This Row],[Last name]])</f>
        <v>KENNETH FLOYD</v>
      </c>
      <c r="E531" s="229" t="str">
        <f>IFERROR(VLOOKUP(Table2[[#This Row],[Rental under Name: ]], 'TPMS-Auto'!C:G,5,0),"RESEARCH!!")</f>
        <v>KFLOYD</v>
      </c>
      <c r="F531" s="228" t="str">
        <f>IFERROR(VLOOKUP(Table2[[#This Row],[Trim Trk: ]],'TPMS-Auto'!A:C, 3, 0), "Not assigned in TPMS!!")</f>
        <v>KENNETH FLOYD</v>
      </c>
      <c r="G531" s="229" t="str">
        <f>IFERROR(VLOOKUP(Table2[[#This Row],[Trim Trk: ]],'TPMS-Auto'!A:G, 7, 0), "Not assigned in TPMS!!")</f>
        <v>KFLOYD</v>
      </c>
      <c r="H531" s="69" t="str">
        <f>IFERROR(VLOOKUP(Table2[[#This Row],[Trim Trk: ]],'TPMS-Auto'!A:Y, 25, 0), "Not assigned in TPMS!!")</f>
        <v>1050 bishop st #329</v>
      </c>
      <c r="I5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1" s="229" t="str">
        <f>IF(N531=N530, "Yes", "No")</f>
        <v>Yes</v>
      </c>
      <c r="K531" s="229" t="str">
        <f>IFERROR(VLOOKUP(Table2[[#This Row],[Trim Trk: ]], Enterprise!A:AL, 25, 0),"NotonEnterpriseReporting")</f>
        <v>NotonEnterpriseReporting</v>
      </c>
      <c r="L53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1" s="229" t="str">
        <f>IF(Table2[[#This Row],[Rental Vendor]]="ENTERPRISE RENT-A-CAR INC.", "Enterprise", IF(Table2[[#This Row],[Rental Vendor]]="ENTERPRISE TOLLS/TOLL CHARGES", "Enterprise", "NotEnterprise"))</f>
        <v>Enterprise</v>
      </c>
      <c r="N531" s="228" t="str">
        <f>LEFT(Table2[[#This Row],[Vehicle Number]],5)</f>
        <v>47119</v>
      </c>
      <c r="O531" s="166" t="s">
        <v>209</v>
      </c>
      <c r="P531" s="166" t="s">
        <v>3594</v>
      </c>
      <c r="Q531" s="166" t="s">
        <v>3726</v>
      </c>
      <c r="R531" s="166" t="s">
        <v>3787</v>
      </c>
      <c r="S531" s="166" t="s">
        <v>4537</v>
      </c>
      <c r="T531" s="166" t="s">
        <v>4063</v>
      </c>
      <c r="U531" s="166" t="s">
        <v>3598</v>
      </c>
      <c r="V531" s="166" t="s">
        <v>5021</v>
      </c>
      <c r="W531" s="166" t="s">
        <v>983</v>
      </c>
      <c r="X531" s="167">
        <v>116557542</v>
      </c>
      <c r="Y531" s="167">
        <v>116908709</v>
      </c>
      <c r="Z531" s="168">
        <v>46076</v>
      </c>
      <c r="AA531" s="166" t="s">
        <v>3730</v>
      </c>
      <c r="AB531" s="166" t="s">
        <v>3731</v>
      </c>
      <c r="AC531" s="166" t="s">
        <v>3732</v>
      </c>
      <c r="AD531" s="169">
        <v>272</v>
      </c>
      <c r="AE531" s="170">
        <v>4</v>
      </c>
      <c r="AF531" s="169">
        <v>68</v>
      </c>
      <c r="AG531" s="166" t="s">
        <v>3854</v>
      </c>
      <c r="AH531" s="166"/>
      <c r="AI531" s="166"/>
      <c r="AJ531" s="166"/>
      <c r="AK531" s="166"/>
      <c r="AL531" s="166"/>
    </row>
    <row r="532" spans="1:38" x14ac:dyDescent="0.3">
      <c r="A53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2" s="25">
        <f ca="1">SUM((TODAY())-Table2[[#This Row],[PO Date]])</f>
        <v>9</v>
      </c>
      <c r="C532" s="25" t="str">
        <f>Table2[[#This Row],[Trim Trk: ]]</f>
        <v>47119</v>
      </c>
      <c r="D532" s="228" t="str">
        <f>CONCATENATE(Table2[[#This Row],[First Name]]," ",Table2[[#This Row],[Last name]])</f>
        <v>KENNETH FLOYD</v>
      </c>
      <c r="E532" s="229" t="str">
        <f>IFERROR(VLOOKUP(Table2[[#This Row],[Rental under Name: ]], 'TPMS-Auto'!C:G,5,0),"RESEARCH!!")</f>
        <v>KFLOYD</v>
      </c>
      <c r="F532" s="228" t="str">
        <f>IFERROR(VLOOKUP(Table2[[#This Row],[Trim Trk: ]],'TPMS-Auto'!A:C, 3, 0), "Not assigned in TPMS!!")</f>
        <v>KENNETH FLOYD</v>
      </c>
      <c r="G532" s="229" t="str">
        <f>IFERROR(VLOOKUP(Table2[[#This Row],[Trim Trk: ]],'TPMS-Auto'!A:G, 7, 0), "Not assigned in TPMS!!")</f>
        <v>KFLOYD</v>
      </c>
      <c r="H532" s="69" t="str">
        <f>IFERROR(VLOOKUP(Table2[[#This Row],[Trim Trk: ]],'TPMS-Auto'!A:Y, 25, 0), "Not assigned in TPMS!!")</f>
        <v>1050 bishop st #329</v>
      </c>
      <c r="I5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2" s="229" t="str">
        <f>IF(N532=N531, "Yes", "No")</f>
        <v>Yes</v>
      </c>
      <c r="K532" s="229" t="str">
        <f>IFERROR(VLOOKUP(Table2[[#This Row],[Trim Trk: ]], Enterprise!A:AL, 25, 0),"NotonEnterpriseReporting")</f>
        <v>NotonEnterpriseReporting</v>
      </c>
      <c r="L53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2" s="229" t="str">
        <f>IF(Table2[[#This Row],[Rental Vendor]]="ENTERPRISE RENT-A-CAR INC.", "Enterprise", IF(Table2[[#This Row],[Rental Vendor]]="ENTERPRISE TOLLS/TOLL CHARGES", "Enterprise", "NotEnterprise"))</f>
        <v>Enterprise</v>
      </c>
      <c r="N532" s="228" t="str">
        <f>LEFT(Table2[[#This Row],[Vehicle Number]],5)</f>
        <v>47119</v>
      </c>
      <c r="O532" s="166" t="s">
        <v>209</v>
      </c>
      <c r="P532" s="166" t="s">
        <v>3594</v>
      </c>
      <c r="Q532" s="166" t="s">
        <v>3726</v>
      </c>
      <c r="R532" s="166" t="s">
        <v>3787</v>
      </c>
      <c r="S532" s="166" t="s">
        <v>4537</v>
      </c>
      <c r="T532" s="166" t="s">
        <v>4063</v>
      </c>
      <c r="U532" s="166" t="s">
        <v>3598</v>
      </c>
      <c r="V532" s="166" t="s">
        <v>5021</v>
      </c>
      <c r="W532" s="166" t="s">
        <v>983</v>
      </c>
      <c r="X532" s="167">
        <v>116574511</v>
      </c>
      <c r="Y532" s="167">
        <v>116928988</v>
      </c>
      <c r="Z532" s="168">
        <v>46077</v>
      </c>
      <c r="AA532" s="166" t="s">
        <v>3730</v>
      </c>
      <c r="AB532" s="166" t="s">
        <v>3731</v>
      </c>
      <c r="AC532" s="166" t="s">
        <v>3732</v>
      </c>
      <c r="AD532" s="169">
        <v>455</v>
      </c>
      <c r="AE532" s="170">
        <v>7</v>
      </c>
      <c r="AF532" s="169">
        <v>65</v>
      </c>
      <c r="AG532" s="166" t="s">
        <v>3854</v>
      </c>
      <c r="AH532" s="166" t="s">
        <v>31172</v>
      </c>
      <c r="AI532" s="166" t="s">
        <v>31173</v>
      </c>
      <c r="AJ532" s="166" t="s">
        <v>5021</v>
      </c>
      <c r="AK532" s="166" t="s">
        <v>983</v>
      </c>
      <c r="AL532" s="166" t="s">
        <v>9236</v>
      </c>
    </row>
    <row r="533" spans="1:38" x14ac:dyDescent="0.3">
      <c r="A53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3" s="25">
        <f ca="1">SUM((TODAY())-Table2[[#This Row],[PO Date]])</f>
        <v>7</v>
      </c>
      <c r="C533" s="25" t="str">
        <f>Table2[[#This Row],[Trim Trk: ]]</f>
        <v>47131</v>
      </c>
      <c r="D533" s="228" t="str">
        <f>CONCATENATE(Table2[[#This Row],[First Name]]," ",Table2[[#This Row],[Last name]])</f>
        <v>ALLISON REID</v>
      </c>
      <c r="E533" s="229" t="str">
        <f>IFERROR(VLOOKUP(Table2[[#This Row],[Rental under Name: ]], 'TPMS-Auto'!C:G,5,0),"RESEARCH!!")</f>
        <v>RESEARCH!!</v>
      </c>
      <c r="F533" s="228" t="str">
        <f>IFERROR(VLOOKUP(Table2[[#This Row],[Trim Trk: ]],'TPMS-Auto'!A:C, 3, 0), "Not assigned in TPMS!!")</f>
        <v>Not assigned in TPMS!!</v>
      </c>
      <c r="G533" s="229" t="str">
        <f>IFERROR(VLOOKUP(Table2[[#This Row],[Trim Trk: ]],'TPMS-Auto'!A:G, 7, 0), "Not assigned in TPMS!!")</f>
        <v>Not assigned in TPMS!!</v>
      </c>
      <c r="H533" s="69" t="str">
        <f>IFERROR(VLOOKUP(Table2[[#This Row],[Trim Trk: ]],'TPMS-Auto'!A:Y, 25, 0), "Not assigned in TPMS!!")</f>
        <v>Not assigned in TPMS!!</v>
      </c>
      <c r="I5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3" s="229" t="str">
        <f>IF(N533=N532, "Yes", "No")</f>
        <v>No</v>
      </c>
      <c r="K533" s="229" t="str">
        <f>IFERROR(VLOOKUP(Table2[[#This Row],[Trim Trk: ]], Enterprise!A:AL, 25, 0),"NotonEnterpriseReporting")</f>
        <v>OPEN</v>
      </c>
      <c r="L53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3" s="229" t="str">
        <f>IF(Table2[[#This Row],[Rental Vendor]]="ENTERPRISE RENT-A-CAR INC.", "Enterprise", IF(Table2[[#This Row],[Rental Vendor]]="ENTERPRISE TOLLS/TOLL CHARGES", "Enterprise", "NotEnterprise"))</f>
        <v>Enterprise</v>
      </c>
      <c r="N533" s="228" t="str">
        <f>LEFT(Table2[[#This Row],[Vehicle Number]],5)</f>
        <v>47131</v>
      </c>
      <c r="O533" s="166" t="s">
        <v>209</v>
      </c>
      <c r="P533" s="166" t="s">
        <v>31011</v>
      </c>
      <c r="Q533" s="166" t="s">
        <v>3751</v>
      </c>
      <c r="R533" s="166" t="s">
        <v>4089</v>
      </c>
      <c r="S533" s="166" t="s">
        <v>30798</v>
      </c>
      <c r="T533" s="166" t="s">
        <v>30799</v>
      </c>
      <c r="U533" s="166" t="s">
        <v>30801</v>
      </c>
      <c r="V533" s="166" t="s">
        <v>1443</v>
      </c>
      <c r="W533" s="166" t="s">
        <v>575</v>
      </c>
      <c r="X533" s="167">
        <v>116625826</v>
      </c>
      <c r="Y533" s="167">
        <v>116977826</v>
      </c>
      <c r="Z533" s="168">
        <v>46079</v>
      </c>
      <c r="AA533" s="166" t="s">
        <v>3730</v>
      </c>
      <c r="AB533" s="166" t="s">
        <v>3731</v>
      </c>
      <c r="AC533" s="166" t="s">
        <v>3732</v>
      </c>
      <c r="AD533" s="169">
        <v>362.5</v>
      </c>
      <c r="AE533" s="170">
        <v>5</v>
      </c>
      <c r="AF533" s="169">
        <v>72.5</v>
      </c>
      <c r="AG533" s="166" t="s">
        <v>3854</v>
      </c>
      <c r="AH533" s="166"/>
      <c r="AI533" s="166"/>
      <c r="AJ533" s="166"/>
      <c r="AK533" s="166"/>
      <c r="AL533" s="166"/>
    </row>
    <row r="534" spans="1:38" x14ac:dyDescent="0.3">
      <c r="A53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34" s="25">
        <f ca="1">SUM((TODAY())-Table2[[#This Row],[PO Date]])</f>
        <v>16</v>
      </c>
      <c r="C534" s="25" t="str">
        <f>Table2[[#This Row],[Trim Trk: ]]</f>
        <v>47156</v>
      </c>
      <c r="D534" s="228" t="str">
        <f>CONCATENATE(Table2[[#This Row],[First Name]]," ",Table2[[#This Row],[Last name]])</f>
        <v>COREY NEWELL</v>
      </c>
      <c r="E534" s="229" t="str">
        <f>IFERROR(VLOOKUP(Table2[[#This Row],[Rental under Name: ]], 'TPMS-Auto'!C:G,5,0),"RESEARCH!!")</f>
        <v>CNEWELL</v>
      </c>
      <c r="F534" s="228" t="str">
        <f>IFERROR(VLOOKUP(Table2[[#This Row],[Trim Trk: ]],'TPMS-Auto'!A:C, 3, 0), "Not assigned in TPMS!!")</f>
        <v>COREY NEWELL</v>
      </c>
      <c r="G534" s="229" t="str">
        <f>IFERROR(VLOOKUP(Table2[[#This Row],[Trim Trk: ]],'TPMS-Auto'!A:G, 7, 0), "Not assigned in TPMS!!")</f>
        <v>CNEWELL</v>
      </c>
      <c r="H534" s="69" t="str">
        <f>IFERROR(VLOOKUP(Table2[[#This Row],[Trim Trk: ]],'TPMS-Auto'!A:Y, 25, 0), "Not assigned in TPMS!!")</f>
        <v>10343 Longview dr.</v>
      </c>
      <c r="I5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4" s="229" t="str">
        <f>IF(N534=N533, "Yes", "No")</f>
        <v>No</v>
      </c>
      <c r="K534" s="229" t="str">
        <f>IFERROR(VLOOKUP(Table2[[#This Row],[Trim Trk: ]], Enterprise!A:AL, 25, 0),"NotonEnterpriseReporting")</f>
        <v>OPEN</v>
      </c>
      <c r="L53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4" s="229" t="str">
        <f>IF(Table2[[#This Row],[Rental Vendor]]="ENTERPRISE RENT-A-CAR INC.", "Enterprise", IF(Table2[[#This Row],[Rental Vendor]]="ENTERPRISE TOLLS/TOLL CHARGES", "Enterprise", "NotEnterprise"))</f>
        <v>Enterprise</v>
      </c>
      <c r="N534" s="228" t="str">
        <f>LEFT(Table2[[#This Row],[Vehicle Number]],5)</f>
        <v>47156</v>
      </c>
      <c r="O534" s="166" t="s">
        <v>209</v>
      </c>
      <c r="P534" s="166" t="s">
        <v>3600</v>
      </c>
      <c r="Q534" s="166" t="s">
        <v>3751</v>
      </c>
      <c r="R534" s="166" t="s">
        <v>4089</v>
      </c>
      <c r="S534" s="166" t="s">
        <v>5082</v>
      </c>
      <c r="T534" s="166" t="s">
        <v>5083</v>
      </c>
      <c r="U534" s="166" t="s">
        <v>302</v>
      </c>
      <c r="V534" s="166" t="s">
        <v>5084</v>
      </c>
      <c r="W534" s="166" t="s">
        <v>268</v>
      </c>
      <c r="X534" s="167">
        <v>116416478</v>
      </c>
      <c r="Y534" s="167">
        <v>116767520</v>
      </c>
      <c r="Z534" s="168">
        <v>46070</v>
      </c>
      <c r="AA534" s="166" t="s">
        <v>3730</v>
      </c>
      <c r="AB534" s="166" t="s">
        <v>3731</v>
      </c>
      <c r="AC534" s="166" t="s">
        <v>3732</v>
      </c>
      <c r="AD534" s="169">
        <v>595</v>
      </c>
      <c r="AE534" s="170">
        <v>7</v>
      </c>
      <c r="AF534" s="169">
        <v>85</v>
      </c>
      <c r="AG534" s="166" t="s">
        <v>3854</v>
      </c>
      <c r="AH534" s="166"/>
      <c r="AI534" s="166"/>
      <c r="AJ534" s="166"/>
      <c r="AK534" s="166"/>
      <c r="AL534" s="166"/>
    </row>
    <row r="535" spans="1:38" x14ac:dyDescent="0.3">
      <c r="A53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5" s="25">
        <f ca="1">SUM((TODAY())-Table2[[#This Row],[PO Date]])</f>
        <v>7</v>
      </c>
      <c r="C535" s="25" t="str">
        <f>Table2[[#This Row],[Trim Trk: ]]</f>
        <v>47159</v>
      </c>
      <c r="D535" s="228" t="str">
        <f>CONCATENATE(Table2[[#This Row],[First Name]]," ",Table2[[#This Row],[Last name]])</f>
        <v>RONALD GARRETT</v>
      </c>
      <c r="E535" s="229" t="str">
        <f>IFERROR(VLOOKUP(Table2[[#This Row],[Rental under Name: ]], 'TPMS-Auto'!C:G,5,0),"RESEARCH!!")</f>
        <v>RGARRE3</v>
      </c>
      <c r="F535" s="228" t="str">
        <f>IFERROR(VLOOKUP(Table2[[#This Row],[Trim Trk: ]],'TPMS-Auto'!A:C, 3, 0), "Not assigned in TPMS!!")</f>
        <v>RONALD GARRETT</v>
      </c>
      <c r="G535" s="229" t="str">
        <f>IFERROR(VLOOKUP(Table2[[#This Row],[Trim Trk: ]],'TPMS-Auto'!A:G, 7, 0), "Not assigned in TPMS!!")</f>
        <v>RGARRE3</v>
      </c>
      <c r="H535" s="69" t="str">
        <f>IFERROR(VLOOKUP(Table2[[#This Row],[Trim Trk: ]],'TPMS-Auto'!A:Y, 25, 0), "Not assigned in TPMS!!")</f>
        <v>2226 GENNINGS CT.</v>
      </c>
      <c r="I5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5" s="229" t="str">
        <f>IF(N535=N534, "Yes", "No")</f>
        <v>No</v>
      </c>
      <c r="K535" s="229" t="str">
        <f>IFERROR(VLOOKUP(Table2[[#This Row],[Trim Trk: ]], Enterprise!A:AL, 25, 0),"NotonEnterpriseReporting")</f>
        <v>OPEN</v>
      </c>
      <c r="L53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5" s="229" t="str">
        <f>IF(Table2[[#This Row],[Rental Vendor]]="ENTERPRISE RENT-A-CAR INC.", "Enterprise", IF(Table2[[#This Row],[Rental Vendor]]="ENTERPRISE TOLLS/TOLL CHARGES", "Enterprise", "NotEnterprise"))</f>
        <v>Enterprise</v>
      </c>
      <c r="N535" s="228" t="str">
        <f>LEFT(Table2[[#This Row],[Vehicle Number]],5)</f>
        <v>47159</v>
      </c>
      <c r="O535" s="166" t="s">
        <v>209</v>
      </c>
      <c r="P535" s="166" t="s">
        <v>1430</v>
      </c>
      <c r="Q535" s="166" t="s">
        <v>3751</v>
      </c>
      <c r="R535" s="166" t="s">
        <v>4089</v>
      </c>
      <c r="S535" s="166" t="s">
        <v>4095</v>
      </c>
      <c r="T535" s="166" t="s">
        <v>8186</v>
      </c>
      <c r="U535" s="166" t="s">
        <v>1432</v>
      </c>
      <c r="V535" s="166" t="s">
        <v>1436</v>
      </c>
      <c r="W535" s="166" t="s">
        <v>575</v>
      </c>
      <c r="X535" s="167">
        <v>116607608</v>
      </c>
      <c r="Y535" s="167">
        <v>116959728</v>
      </c>
      <c r="Z535" s="168">
        <v>46079</v>
      </c>
      <c r="AA535" s="166" t="s">
        <v>3730</v>
      </c>
      <c r="AB535" s="166" t="s">
        <v>3731</v>
      </c>
      <c r="AC535" s="166" t="s">
        <v>3732</v>
      </c>
      <c r="AD535" s="169">
        <v>525</v>
      </c>
      <c r="AE535" s="170">
        <v>7</v>
      </c>
      <c r="AF535" s="169">
        <v>75</v>
      </c>
      <c r="AG535" s="166" t="s">
        <v>3854</v>
      </c>
      <c r="AH535" s="166"/>
      <c r="AI535" s="166"/>
      <c r="AJ535" s="166"/>
      <c r="AK535" s="166"/>
      <c r="AL535" s="166"/>
    </row>
    <row r="536" spans="1:38" x14ac:dyDescent="0.3">
      <c r="A53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6" s="25">
        <f ca="1">SUM((TODAY())-Table2[[#This Row],[PO Date]])</f>
        <v>160</v>
      </c>
      <c r="C536" s="25" t="str">
        <f>Table2[[#This Row],[Trim Trk: ]]</f>
        <v>47163</v>
      </c>
      <c r="D536" s="228" t="str">
        <f>CONCATENATE(Table2[[#This Row],[First Name]]," ",Table2[[#This Row],[Last name]])</f>
        <v>ALEX CHRISTIAN</v>
      </c>
      <c r="E536" s="229" t="str">
        <f>IFERROR(VLOOKUP(Table2[[#This Row],[Rental under Name: ]], 'TPMS-Auto'!C:G,5,0),"RESEARCH!!")</f>
        <v>ACHRI10</v>
      </c>
      <c r="F536" s="228" t="str">
        <f>IFERROR(VLOOKUP(Table2[[#This Row],[Trim Trk: ]],'TPMS-Auto'!A:C, 3, 0), "Not assigned in TPMS!!")</f>
        <v>ALEX CHRISTIAN</v>
      </c>
      <c r="G536" s="229" t="str">
        <f>IFERROR(VLOOKUP(Table2[[#This Row],[Trim Trk: ]],'TPMS-Auto'!A:G, 7, 0), "Not assigned in TPMS!!")</f>
        <v>ACHRI10</v>
      </c>
      <c r="H536" s="69" t="str">
        <f>IFERROR(VLOOKUP(Table2[[#This Row],[Trim Trk: ]],'TPMS-Auto'!A:Y, 25, 0), "Not assigned in TPMS!!")</f>
        <v>308 TEAKWOOD TERRACE</v>
      </c>
      <c r="I5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6" s="229" t="str">
        <f>IF(N536=N535, "Yes", "No")</f>
        <v>No</v>
      </c>
      <c r="K536" s="229" t="str">
        <f>IFERROR(VLOOKUP(Table2[[#This Row],[Trim Trk: ]], Enterprise!A:AL, 25, 0),"NotonEnterpriseReporting")</f>
        <v>OPEN</v>
      </c>
      <c r="L53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6" s="229" t="str">
        <f>IF(Table2[[#This Row],[Rental Vendor]]="ENTERPRISE RENT-A-CAR INC.", "Enterprise", IF(Table2[[#This Row],[Rental Vendor]]="ENTERPRISE TOLLS/TOLL CHARGES", "Enterprise", "NotEnterprise"))</f>
        <v>Enterprise</v>
      </c>
      <c r="N536" s="228" t="str">
        <f>LEFT(Table2[[#This Row],[Vehicle Number]],5)</f>
        <v>47163</v>
      </c>
      <c r="O536" s="166" t="s">
        <v>209</v>
      </c>
      <c r="P536" s="166" t="s">
        <v>1437</v>
      </c>
      <c r="Q536" s="166" t="s">
        <v>3726</v>
      </c>
      <c r="R536" s="166" t="s">
        <v>4089</v>
      </c>
      <c r="S536" s="166" t="s">
        <v>5003</v>
      </c>
      <c r="T536" s="166" t="s">
        <v>5085</v>
      </c>
      <c r="U536" s="166" t="s">
        <v>1439</v>
      </c>
      <c r="V536" s="166" t="s">
        <v>1443</v>
      </c>
      <c r="W536" s="166" t="s">
        <v>575</v>
      </c>
      <c r="X536" s="167">
        <v>112790429</v>
      </c>
      <c r="Y536" s="167">
        <v>114269621</v>
      </c>
      <c r="Z536" s="168">
        <v>45926</v>
      </c>
      <c r="AA536" s="166" t="s">
        <v>3730</v>
      </c>
      <c r="AB536" s="166" t="s">
        <v>3731</v>
      </c>
      <c r="AC536" s="166" t="s">
        <v>3732</v>
      </c>
      <c r="AD536" s="169">
        <v>2312</v>
      </c>
      <c r="AE536" s="170">
        <v>34</v>
      </c>
      <c r="AF536" s="169">
        <v>68</v>
      </c>
      <c r="AG536" s="166" t="s">
        <v>3854</v>
      </c>
      <c r="AH536" s="166"/>
      <c r="AI536" s="166"/>
      <c r="AJ536" s="166"/>
      <c r="AK536" s="166"/>
      <c r="AL536" s="166"/>
    </row>
    <row r="537" spans="1:38" x14ac:dyDescent="0.3">
      <c r="A5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7" s="25">
        <f ca="1">SUM((TODAY())-Table2[[#This Row],[PO Date]])</f>
        <v>142</v>
      </c>
      <c r="C537" s="25" t="str">
        <f>Table2[[#This Row],[Trim Trk: ]]</f>
        <v>47164</v>
      </c>
      <c r="D537" s="228" t="str">
        <f>CONCATENATE(Table2[[#This Row],[First Name]]," ",Table2[[#This Row],[Last name]])</f>
        <v>DAVID JACKSON</v>
      </c>
      <c r="E537" s="229" t="str">
        <f>IFERROR(VLOOKUP(Table2[[#This Row],[Rental under Name: ]], 'TPMS-Auto'!C:G,5,0),"RESEARCH!!")</f>
        <v>DJACKS2</v>
      </c>
      <c r="F537" s="228" t="str">
        <f>IFERROR(VLOOKUP(Table2[[#This Row],[Trim Trk: ]],'TPMS-Auto'!A:C, 3, 0), "Not assigned in TPMS!!")</f>
        <v>DAVID JACKSON</v>
      </c>
      <c r="G537" s="229" t="str">
        <f>IFERROR(VLOOKUP(Table2[[#This Row],[Trim Trk: ]],'TPMS-Auto'!A:G, 7, 0), "Not assigned in TPMS!!")</f>
        <v>DJACKS2</v>
      </c>
      <c r="H537" s="69" t="str">
        <f>IFERROR(VLOOKUP(Table2[[#This Row],[Trim Trk: ]],'TPMS-Auto'!A:Y, 25, 0), "Not assigned in TPMS!!")</f>
        <v>410 Taylor St 202E</v>
      </c>
      <c r="I5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7" s="229" t="str">
        <f>IF(N537=N536, "Yes", "No")</f>
        <v>No</v>
      </c>
      <c r="K537" s="229" t="str">
        <f>IFERROR(VLOOKUP(Table2[[#This Row],[Trim Trk: ]], Enterprise!A:AL, 25, 0),"NotonEnterpriseReporting")</f>
        <v>NotonEnterpriseReporting</v>
      </c>
      <c r="L53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7" s="229" t="str">
        <f>IF(Table2[[#This Row],[Rental Vendor]]="ENTERPRISE RENT-A-CAR INC.", "Enterprise", IF(Table2[[#This Row],[Rental Vendor]]="ENTERPRISE TOLLS/TOLL CHARGES", "Enterprise", "NotEnterprise"))</f>
        <v>Enterprise</v>
      </c>
      <c r="N537" s="228" t="str">
        <f>LEFT(Table2[[#This Row],[Vehicle Number]],5)</f>
        <v>47164</v>
      </c>
      <c r="O537" s="166" t="s">
        <v>209</v>
      </c>
      <c r="P537" s="166" t="s">
        <v>1445</v>
      </c>
      <c r="Q537" s="166" t="s">
        <v>3751</v>
      </c>
      <c r="R537" s="166" t="s">
        <v>3787</v>
      </c>
      <c r="S537" s="166" t="s">
        <v>4292</v>
      </c>
      <c r="T537" s="166" t="s">
        <v>3579</v>
      </c>
      <c r="U537" s="166" t="s">
        <v>1448</v>
      </c>
      <c r="V537" s="166" t="s">
        <v>3579</v>
      </c>
      <c r="W537" s="166" t="s">
        <v>477</v>
      </c>
      <c r="X537" s="167">
        <v>112899109</v>
      </c>
      <c r="Y537" s="167">
        <v>114556306</v>
      </c>
      <c r="Z537" s="168">
        <v>45944</v>
      </c>
      <c r="AA537" s="166" t="s">
        <v>3730</v>
      </c>
      <c r="AB537" s="166" t="s">
        <v>3731</v>
      </c>
      <c r="AC537" s="166" t="s">
        <v>3732</v>
      </c>
      <c r="AD537" s="169">
        <v>1088</v>
      </c>
      <c r="AE537" s="170">
        <v>16</v>
      </c>
      <c r="AF537" s="169">
        <v>68</v>
      </c>
      <c r="AG537" s="166" t="s">
        <v>3854</v>
      </c>
      <c r="AH537" s="166"/>
      <c r="AI537" s="166"/>
      <c r="AJ537" s="166"/>
      <c r="AK537" s="166"/>
      <c r="AL537" s="166"/>
    </row>
    <row r="538" spans="1:38" x14ac:dyDescent="0.3">
      <c r="A53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8" s="25">
        <f ca="1">SUM((TODAY())-Table2[[#This Row],[PO Date]])</f>
        <v>163</v>
      </c>
      <c r="C538" s="25" t="str">
        <f>Table2[[#This Row],[Trim Trk: ]]</f>
        <v>47201</v>
      </c>
      <c r="D538" s="228" t="str">
        <f>CONCATENATE(Table2[[#This Row],[First Name]]," ",Table2[[#This Row],[Last name]])</f>
        <v>CHOCKDI DONHAM</v>
      </c>
      <c r="E538" s="229" t="str">
        <f>IFERROR(VLOOKUP(Table2[[#This Row],[Rental under Name: ]], 'TPMS-Auto'!C:G,5,0),"RESEARCH!!")</f>
        <v>CDONHAM</v>
      </c>
      <c r="F538" s="228" t="str">
        <f>IFERROR(VLOOKUP(Table2[[#This Row],[Trim Trk: ]],'TPMS-Auto'!A:C, 3, 0), "Not assigned in TPMS!!")</f>
        <v>CHOCKDI DONHAM</v>
      </c>
      <c r="G538" s="229" t="str">
        <f>IFERROR(VLOOKUP(Table2[[#This Row],[Trim Trk: ]],'TPMS-Auto'!A:G, 7, 0), "Not assigned in TPMS!!")</f>
        <v>CDONHAM</v>
      </c>
      <c r="H538" s="69" t="str">
        <f>IFERROR(VLOOKUP(Table2[[#This Row],[Trim Trk: ]],'TPMS-Auto'!A:Y, 25, 0), "Not assigned in TPMS!!")</f>
        <v>1536 WESLEY STREET</v>
      </c>
      <c r="I5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8" s="229" t="str">
        <f>IF(N538=N537, "Yes", "No")</f>
        <v>No</v>
      </c>
      <c r="K538" s="229" t="str">
        <f>IFERROR(VLOOKUP(Table2[[#This Row],[Trim Trk: ]], Enterprise!A:AL, 25, 0),"NotonEnterpriseReporting")</f>
        <v>NotonEnterpriseReporting</v>
      </c>
      <c r="L53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8" s="229" t="str">
        <f>IF(Table2[[#This Row],[Rental Vendor]]="ENTERPRISE RENT-A-CAR INC.", "Enterprise", IF(Table2[[#This Row],[Rental Vendor]]="ENTERPRISE TOLLS/TOLL CHARGES", "Enterprise", "NotEnterprise"))</f>
        <v>Enterprise</v>
      </c>
      <c r="N538" s="228" t="str">
        <f>LEFT(Table2[[#This Row],[Vehicle Number]],5)</f>
        <v>47201</v>
      </c>
      <c r="O538" s="166" t="s">
        <v>209</v>
      </c>
      <c r="P538" s="166" t="s">
        <v>5086</v>
      </c>
      <c r="Q538" s="166" t="s">
        <v>3726</v>
      </c>
      <c r="R538" s="166" t="s">
        <v>3908</v>
      </c>
      <c r="S538" s="166" t="s">
        <v>5087</v>
      </c>
      <c r="T538" s="166" t="s">
        <v>5088</v>
      </c>
      <c r="U538" s="166" t="s">
        <v>5089</v>
      </c>
      <c r="V538" s="166" t="s">
        <v>4809</v>
      </c>
      <c r="W538" s="166" t="s">
        <v>4327</v>
      </c>
      <c r="X538" s="167">
        <v>113883199</v>
      </c>
      <c r="Y538" s="167">
        <v>114199695</v>
      </c>
      <c r="Z538" s="168">
        <v>45923</v>
      </c>
      <c r="AA538" s="166" t="s">
        <v>3730</v>
      </c>
      <c r="AB538" s="166" t="s">
        <v>3731</v>
      </c>
      <c r="AC538" s="166" t="s">
        <v>3732</v>
      </c>
      <c r="AD538" s="169">
        <v>616</v>
      </c>
      <c r="AE538" s="170">
        <v>7</v>
      </c>
      <c r="AF538" s="169">
        <v>88</v>
      </c>
      <c r="AG538" s="166" t="s">
        <v>3854</v>
      </c>
      <c r="AH538" s="166"/>
      <c r="AI538" s="166"/>
      <c r="AJ538" s="166"/>
      <c r="AK538" s="166"/>
      <c r="AL538" s="166"/>
    </row>
    <row r="539" spans="1:38" x14ac:dyDescent="0.3">
      <c r="A53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9" s="25">
        <f ca="1">SUM((TODAY())-Table2[[#This Row],[PO Date]])</f>
        <v>10</v>
      </c>
      <c r="C539" s="25" t="str">
        <f>Table2[[#This Row],[Trim Trk: ]]</f>
        <v>47212</v>
      </c>
      <c r="D539" s="228" t="str">
        <f>CONCATENATE(Table2[[#This Row],[First Name]]," ",Table2[[#This Row],[Last name]])</f>
        <v>JOEL GUTIERREZ</v>
      </c>
      <c r="E539" s="229" t="str">
        <f>IFERROR(VLOOKUP(Table2[[#This Row],[Rental under Name: ]], 'TPMS-Auto'!C:G,5,0),"RESEARCH!!")</f>
        <v>JGUTIE2</v>
      </c>
      <c r="F539" s="228" t="str">
        <f>IFERROR(VLOOKUP(Table2[[#This Row],[Trim Trk: ]],'TPMS-Auto'!A:C, 3, 0), "Not assigned in TPMS!!")</f>
        <v>JOEL GUTIERREZ</v>
      </c>
      <c r="G539" s="229" t="str">
        <f>IFERROR(VLOOKUP(Table2[[#This Row],[Trim Trk: ]],'TPMS-Auto'!A:G, 7, 0), "Not assigned in TPMS!!")</f>
        <v>JGUTIE2</v>
      </c>
      <c r="H539" s="69" t="str">
        <f>IFERROR(VLOOKUP(Table2[[#This Row],[Trim Trk: ]],'TPMS-Auto'!A:Y, 25, 0), "Not assigned in TPMS!!")</f>
        <v>903 w blvd n</v>
      </c>
      <c r="I5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9" s="229" t="str">
        <f>IF(N539=N538, "Yes", "No")</f>
        <v>No</v>
      </c>
      <c r="K539" s="229" t="str">
        <f>IFERROR(VLOOKUP(Table2[[#This Row],[Trim Trk: ]], Enterprise!A:AL, 25, 0),"NotonEnterpriseReporting")</f>
        <v>OPEN</v>
      </c>
      <c r="L53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9" s="229" t="str">
        <f>IF(Table2[[#This Row],[Rental Vendor]]="ENTERPRISE RENT-A-CAR INC.", "Enterprise", IF(Table2[[#This Row],[Rental Vendor]]="ENTERPRISE TOLLS/TOLL CHARGES", "Enterprise", "NotEnterprise"))</f>
        <v>Enterprise</v>
      </c>
      <c r="N539" s="228" t="str">
        <f>LEFT(Table2[[#This Row],[Vehicle Number]],5)</f>
        <v>47212</v>
      </c>
      <c r="O539" s="166" t="s">
        <v>209</v>
      </c>
      <c r="P539" s="166" t="s">
        <v>3603</v>
      </c>
      <c r="Q539" s="166" t="s">
        <v>3726</v>
      </c>
      <c r="R539" s="166" t="s">
        <v>4475</v>
      </c>
      <c r="S539" s="166" t="s">
        <v>4828</v>
      </c>
      <c r="T539" s="166" t="s">
        <v>5090</v>
      </c>
      <c r="U539" s="166" t="s">
        <v>3605</v>
      </c>
      <c r="V539" s="166" t="s">
        <v>5091</v>
      </c>
      <c r="W539" s="166" t="s">
        <v>1472</v>
      </c>
      <c r="X539" s="167">
        <v>116553020</v>
      </c>
      <c r="Y539" s="167">
        <v>116907475</v>
      </c>
      <c r="Z539" s="168">
        <v>46076</v>
      </c>
      <c r="AA539" s="166" t="s">
        <v>3730</v>
      </c>
      <c r="AB539" s="166" t="s">
        <v>3731</v>
      </c>
      <c r="AC539" s="166" t="s">
        <v>3732</v>
      </c>
      <c r="AD539" s="169">
        <v>1050</v>
      </c>
      <c r="AE539" s="170">
        <v>14</v>
      </c>
      <c r="AF539" s="169">
        <v>75</v>
      </c>
      <c r="AG539" s="166" t="s">
        <v>3854</v>
      </c>
      <c r="AH539" s="166" t="s">
        <v>4182</v>
      </c>
      <c r="AI539" s="166" t="s">
        <v>4182</v>
      </c>
      <c r="AJ539" s="166" t="s">
        <v>2465</v>
      </c>
      <c r="AK539" s="166" t="s">
        <v>1472</v>
      </c>
      <c r="AL539" s="166" t="s">
        <v>5092</v>
      </c>
    </row>
    <row r="540" spans="1:38" x14ac:dyDescent="0.3">
      <c r="A54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0" s="25">
        <f ca="1">SUM((TODAY())-Table2[[#This Row],[PO Date]])</f>
        <v>77</v>
      </c>
      <c r="C540" s="25" t="str">
        <f>Table2[[#This Row],[Trim Trk: ]]</f>
        <v>47232</v>
      </c>
      <c r="D540" s="228" t="str">
        <f>CONCATENATE(Table2[[#This Row],[First Name]]," ",Table2[[#This Row],[Last name]])</f>
        <v>RICHARD GRAY</v>
      </c>
      <c r="E540" s="229" t="str">
        <f>IFERROR(VLOOKUP(Table2[[#This Row],[Rental under Name: ]], 'TPMS-Auto'!C:G,5,0),"RESEARCH!!")</f>
        <v>RGRAY2</v>
      </c>
      <c r="F540" s="228" t="str">
        <f>IFERROR(VLOOKUP(Table2[[#This Row],[Trim Trk: ]],'TPMS-Auto'!A:C, 3, 0), "Not assigned in TPMS!!")</f>
        <v>RICHARD GRAY</v>
      </c>
      <c r="G540" s="229" t="str">
        <f>IFERROR(VLOOKUP(Table2[[#This Row],[Trim Trk: ]],'TPMS-Auto'!A:G, 7, 0), "Not assigned in TPMS!!")</f>
        <v>RGRAY2</v>
      </c>
      <c r="H540" s="69" t="str">
        <f>IFERROR(VLOOKUP(Table2[[#This Row],[Trim Trk: ]],'TPMS-Auto'!A:Y, 25, 0), "Not assigned in TPMS!!")</f>
        <v>3904 Wilkesboro Ave</v>
      </c>
      <c r="I5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0" s="229" t="str">
        <f>IF(N540=N539, "Yes", "No")</f>
        <v>No</v>
      </c>
      <c r="K540" s="229" t="str">
        <f>IFERROR(VLOOKUP(Table2[[#This Row],[Trim Trk: ]], Enterprise!A:AL, 25, 0),"NotonEnterpriseReporting")</f>
        <v>OPEN</v>
      </c>
      <c r="L54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0" s="229" t="str">
        <f>IF(Table2[[#This Row],[Rental Vendor]]="ENTERPRISE RENT-A-CAR INC.", "Enterprise", IF(Table2[[#This Row],[Rental Vendor]]="ENTERPRISE TOLLS/TOLL CHARGES", "Enterprise", "NotEnterprise"))</f>
        <v>Enterprise</v>
      </c>
      <c r="N540" s="228" t="str">
        <f>LEFT(Table2[[#This Row],[Vehicle Number]],5)</f>
        <v>47232</v>
      </c>
      <c r="O540" s="166" t="s">
        <v>209</v>
      </c>
      <c r="P540" s="166" t="s">
        <v>3608</v>
      </c>
      <c r="Q540" s="166" t="s">
        <v>3726</v>
      </c>
      <c r="R540" s="166" t="s">
        <v>3908</v>
      </c>
      <c r="S540" s="166" t="s">
        <v>3953</v>
      </c>
      <c r="T540" s="166" t="s">
        <v>5093</v>
      </c>
      <c r="U540" s="166" t="s">
        <v>3611</v>
      </c>
      <c r="V540" s="166" t="s">
        <v>2092</v>
      </c>
      <c r="W540" s="166" t="s">
        <v>219</v>
      </c>
      <c r="X540" s="167">
        <v>115360808</v>
      </c>
      <c r="Y540" s="167">
        <v>115694812</v>
      </c>
      <c r="Z540" s="168">
        <v>46009</v>
      </c>
      <c r="AA540" s="166" t="s">
        <v>3730</v>
      </c>
      <c r="AB540" s="166" t="s">
        <v>3731</v>
      </c>
      <c r="AC540" s="166" t="s">
        <v>3732</v>
      </c>
      <c r="AD540" s="169">
        <v>350</v>
      </c>
      <c r="AE540" s="170">
        <v>5</v>
      </c>
      <c r="AF540" s="169">
        <v>70</v>
      </c>
      <c r="AG540" s="166" t="s">
        <v>3854</v>
      </c>
      <c r="AH540" s="166"/>
      <c r="AI540" s="166"/>
      <c r="AJ540" s="166"/>
      <c r="AK540" s="166"/>
      <c r="AL540" s="166"/>
    </row>
    <row r="541" spans="1:38" x14ac:dyDescent="0.3">
      <c r="A54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1" s="25">
        <f ca="1">SUM((TODAY())-Table2[[#This Row],[PO Date]])</f>
        <v>16</v>
      </c>
      <c r="C541" s="25" t="str">
        <f>Table2[[#This Row],[Trim Trk: ]]</f>
        <v>47232</v>
      </c>
      <c r="D541" s="228" t="str">
        <f>CONCATENATE(Table2[[#This Row],[First Name]]," ",Table2[[#This Row],[Last name]])</f>
        <v>RICHARD GRAY</v>
      </c>
      <c r="E541" s="229" t="str">
        <f>IFERROR(VLOOKUP(Table2[[#This Row],[Rental under Name: ]], 'TPMS-Auto'!C:G,5,0),"RESEARCH!!")</f>
        <v>RGRAY2</v>
      </c>
      <c r="F541" s="228" t="str">
        <f>IFERROR(VLOOKUP(Table2[[#This Row],[Trim Trk: ]],'TPMS-Auto'!A:C, 3, 0), "Not assigned in TPMS!!")</f>
        <v>RICHARD GRAY</v>
      </c>
      <c r="G541" s="229" t="str">
        <f>IFERROR(VLOOKUP(Table2[[#This Row],[Trim Trk: ]],'TPMS-Auto'!A:G, 7, 0), "Not assigned in TPMS!!")</f>
        <v>RGRAY2</v>
      </c>
      <c r="H541" s="69" t="str">
        <f>IFERROR(VLOOKUP(Table2[[#This Row],[Trim Trk: ]],'TPMS-Auto'!A:Y, 25, 0), "Not assigned in TPMS!!")</f>
        <v>3904 Wilkesboro Ave</v>
      </c>
      <c r="I5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1" s="229" t="str">
        <f>IF(N541=N540, "Yes", "No")</f>
        <v>Yes</v>
      </c>
      <c r="K541" s="229" t="str">
        <f>IFERROR(VLOOKUP(Table2[[#This Row],[Trim Trk: ]], Enterprise!A:AL, 25, 0),"NotonEnterpriseReporting")</f>
        <v>OPEN</v>
      </c>
      <c r="L54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1" s="229" t="str">
        <f>IF(Table2[[#This Row],[Rental Vendor]]="ENTERPRISE RENT-A-CAR INC.", "Enterprise", IF(Table2[[#This Row],[Rental Vendor]]="ENTERPRISE TOLLS/TOLL CHARGES", "Enterprise", "NotEnterprise"))</f>
        <v>Enterprise</v>
      </c>
      <c r="N541" s="228" t="str">
        <f>LEFT(Table2[[#This Row],[Vehicle Number]],5)</f>
        <v>47232</v>
      </c>
      <c r="O541" s="166" t="s">
        <v>209</v>
      </c>
      <c r="P541" s="166" t="s">
        <v>3608</v>
      </c>
      <c r="Q541" s="166" t="s">
        <v>3726</v>
      </c>
      <c r="R541" s="166" t="s">
        <v>3908</v>
      </c>
      <c r="S541" s="166" t="s">
        <v>3953</v>
      </c>
      <c r="T541" s="166" t="s">
        <v>5093</v>
      </c>
      <c r="U541" s="166" t="s">
        <v>3611</v>
      </c>
      <c r="V541" s="166" t="s">
        <v>2092</v>
      </c>
      <c r="W541" s="166" t="s">
        <v>219</v>
      </c>
      <c r="X541" s="167">
        <v>116426393</v>
      </c>
      <c r="Y541" s="167">
        <v>116777226</v>
      </c>
      <c r="Z541" s="168">
        <v>46070</v>
      </c>
      <c r="AA541" s="166" t="s">
        <v>3730</v>
      </c>
      <c r="AB541" s="166" t="s">
        <v>3731</v>
      </c>
      <c r="AC541" s="166" t="s">
        <v>3732</v>
      </c>
      <c r="AD541" s="169">
        <v>562.03</v>
      </c>
      <c r="AE541" s="170">
        <v>7</v>
      </c>
      <c r="AF541" s="169">
        <v>80.290000000000006</v>
      </c>
      <c r="AG541" s="166" t="s">
        <v>3854</v>
      </c>
      <c r="AH541" s="166"/>
      <c r="AI541" s="166"/>
      <c r="AJ541" s="166"/>
      <c r="AK541" s="166"/>
      <c r="AL541" s="166"/>
    </row>
    <row r="542" spans="1:38" x14ac:dyDescent="0.3">
      <c r="A54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2" s="25">
        <f ca="1">SUM((TODAY())-Table2[[#This Row],[PO Date]])</f>
        <v>15</v>
      </c>
      <c r="C542" s="25" t="str">
        <f>Table2[[#This Row],[Trim Trk: ]]</f>
        <v>47270</v>
      </c>
      <c r="D542" s="228" t="str">
        <f>CONCATENATE(Table2[[#This Row],[First Name]]," ",Table2[[#This Row],[Last name]])</f>
        <v>WILLA GREEN</v>
      </c>
      <c r="E542" s="229" t="str">
        <f>IFERROR(VLOOKUP(Table2[[#This Row],[Rental under Name: ]], 'TPMS-Auto'!C:G,5,0),"RESEARCH!!")</f>
        <v>WGREEN4</v>
      </c>
      <c r="F542" s="228" t="str">
        <f>IFERROR(VLOOKUP(Table2[[#This Row],[Trim Trk: ]],'TPMS-Auto'!A:C, 3, 0), "Not assigned in TPMS!!")</f>
        <v>WILLA GREEN</v>
      </c>
      <c r="G542" s="229" t="str">
        <f>IFERROR(VLOOKUP(Table2[[#This Row],[Trim Trk: ]],'TPMS-Auto'!A:G, 7, 0), "Not assigned in TPMS!!")</f>
        <v>WGREEN4</v>
      </c>
      <c r="H542" s="69" t="str">
        <f>IFERROR(VLOOKUP(Table2[[#This Row],[Trim Trk: ]],'TPMS-Auto'!A:Y, 25, 0), "Not assigned in TPMS!!")</f>
        <v>50 Anne Pickard Loop</v>
      </c>
      <c r="I5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2" s="229" t="str">
        <f>IF(N542=N541, "Yes", "No")</f>
        <v>No</v>
      </c>
      <c r="K542" s="229" t="str">
        <f>IFERROR(VLOOKUP(Table2[[#This Row],[Trim Trk: ]], Enterprise!A:AL, 25, 0),"NotonEnterpriseReporting")</f>
        <v>NotonEnterpriseReporting</v>
      </c>
      <c r="L54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2" s="229" t="str">
        <f>IF(Table2[[#This Row],[Rental Vendor]]="ENTERPRISE RENT-A-CAR INC.", "Enterprise", IF(Table2[[#This Row],[Rental Vendor]]="ENTERPRISE TOLLS/TOLL CHARGES", "Enterprise", "NotEnterprise"))</f>
        <v>Enterprise</v>
      </c>
      <c r="N542" s="228" t="str">
        <f>LEFT(Table2[[#This Row],[Vehicle Number]],5)</f>
        <v>47270</v>
      </c>
      <c r="O542" s="166" t="s">
        <v>209</v>
      </c>
      <c r="P542" s="166" t="s">
        <v>3615</v>
      </c>
      <c r="Q542" s="166" t="s">
        <v>3726</v>
      </c>
      <c r="R542" s="166" t="s">
        <v>3752</v>
      </c>
      <c r="S542" s="166" t="s">
        <v>5094</v>
      </c>
      <c r="T542" s="166" t="s">
        <v>3998</v>
      </c>
      <c r="U542" s="166" t="s">
        <v>3617</v>
      </c>
      <c r="V542" s="166" t="s">
        <v>5095</v>
      </c>
      <c r="W542" s="166" t="s">
        <v>3619</v>
      </c>
      <c r="X542" s="167">
        <v>116430612</v>
      </c>
      <c r="Y542" s="167">
        <v>116782050</v>
      </c>
      <c r="Z542" s="168">
        <v>46071</v>
      </c>
      <c r="AA542" s="166" t="s">
        <v>3730</v>
      </c>
      <c r="AB542" s="166" t="s">
        <v>3731</v>
      </c>
      <c r="AC542" s="166" t="s">
        <v>3732</v>
      </c>
      <c r="AD542" s="169">
        <v>1119.3</v>
      </c>
      <c r="AE542" s="170">
        <v>14</v>
      </c>
      <c r="AF542" s="169">
        <v>79.95</v>
      </c>
      <c r="AG542" s="166" t="s">
        <v>3854</v>
      </c>
      <c r="AH542" s="166"/>
      <c r="AI542" s="166"/>
      <c r="AJ542" s="166"/>
      <c r="AK542" s="166"/>
      <c r="AL542" s="166"/>
    </row>
    <row r="543" spans="1:38" x14ac:dyDescent="0.3">
      <c r="A54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3" s="25">
        <f ca="1">SUM((TODAY())-Table2[[#This Row],[PO Date]])</f>
        <v>94</v>
      </c>
      <c r="C543" s="25" t="str">
        <f>Table2[[#This Row],[Trim Trk: ]]</f>
        <v>47282</v>
      </c>
      <c r="D543" s="228" t="str">
        <f>CONCATENATE(Table2[[#This Row],[First Name]]," ",Table2[[#This Row],[Last name]])</f>
        <v>GABRIEL LAPONTE</v>
      </c>
      <c r="E543" s="229" t="str">
        <f>IFERROR(VLOOKUP(Table2[[#This Row],[Rental under Name: ]], 'TPMS-Auto'!C:G,5,0),"RESEARCH!!")</f>
        <v>GLAPONT</v>
      </c>
      <c r="F543" s="228" t="str">
        <f>IFERROR(VLOOKUP(Table2[[#This Row],[Trim Trk: ]],'TPMS-Auto'!A:C, 3, 0), "Not assigned in TPMS!!")</f>
        <v>GABRIEL LAPONTE</v>
      </c>
      <c r="G543" s="229" t="str">
        <f>IFERROR(VLOOKUP(Table2[[#This Row],[Trim Trk: ]],'TPMS-Auto'!A:G, 7, 0), "Not assigned in TPMS!!")</f>
        <v>GLAPONT</v>
      </c>
      <c r="H543" s="69" t="str">
        <f>IFERROR(VLOOKUP(Table2[[#This Row],[Trim Trk: ]],'TPMS-Auto'!A:Y, 25, 0), "Not assigned in TPMS!!")</f>
        <v>PO BOX 311</v>
      </c>
      <c r="I5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3" s="229" t="str">
        <f>IF(N543=N542, "Yes", "No")</f>
        <v>No</v>
      </c>
      <c r="K543" s="229" t="str">
        <f>IFERROR(VLOOKUP(Table2[[#This Row],[Trim Trk: ]], Enterprise!A:AL, 25, 0),"NotonEnterpriseReporting")</f>
        <v>NotonEnterpriseReporting</v>
      </c>
      <c r="L54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3" s="229" t="str">
        <f>IF(Table2[[#This Row],[Rental Vendor]]="ENTERPRISE RENT-A-CAR INC.", "Enterprise", IF(Table2[[#This Row],[Rental Vendor]]="ENTERPRISE TOLLS/TOLL CHARGES", "Enterprise", "NotEnterprise"))</f>
        <v>Enterprise</v>
      </c>
      <c r="N543" s="228" t="str">
        <f>LEFT(Table2[[#This Row],[Vehicle Number]],5)</f>
        <v>47282</v>
      </c>
      <c r="O543" s="166" t="s">
        <v>209</v>
      </c>
      <c r="P543" s="166" t="s">
        <v>5096</v>
      </c>
      <c r="Q543" s="166" t="s">
        <v>3726</v>
      </c>
      <c r="R543" s="166" t="s">
        <v>4475</v>
      </c>
      <c r="S543" s="166" t="s">
        <v>5097</v>
      </c>
      <c r="T543" s="166" t="s">
        <v>5098</v>
      </c>
      <c r="U543" s="166" t="s">
        <v>5099</v>
      </c>
      <c r="V543" s="166" t="s">
        <v>5100</v>
      </c>
      <c r="W543" s="166" t="s">
        <v>1472</v>
      </c>
      <c r="X543" s="167">
        <v>115070780</v>
      </c>
      <c r="Y543" s="167">
        <v>115398789</v>
      </c>
      <c r="Z543" s="168">
        <v>45992</v>
      </c>
      <c r="AA543" s="166" t="s">
        <v>3730</v>
      </c>
      <c r="AB543" s="166" t="s">
        <v>3731</v>
      </c>
      <c r="AC543" s="166" t="s">
        <v>3732</v>
      </c>
      <c r="AD543" s="169">
        <v>328</v>
      </c>
      <c r="AE543" s="170">
        <v>5</v>
      </c>
      <c r="AF543" s="169">
        <v>65.599999999999994</v>
      </c>
      <c r="AG543" s="166" t="s">
        <v>3854</v>
      </c>
      <c r="AH543" s="166"/>
      <c r="AI543" s="166"/>
      <c r="AJ543" s="166"/>
      <c r="AK543" s="166"/>
      <c r="AL543" s="166"/>
    </row>
    <row r="544" spans="1:38" x14ac:dyDescent="0.3">
      <c r="A54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4" s="25">
        <f ca="1">SUM((TODAY())-Table2[[#This Row],[PO Date]])</f>
        <v>43</v>
      </c>
      <c r="C544" s="25" t="str">
        <f>Table2[[#This Row],[Trim Trk: ]]</f>
        <v>47289</v>
      </c>
      <c r="D544" s="228" t="str">
        <f>CONCATENATE(Table2[[#This Row],[First Name]]," ",Table2[[#This Row],[Last name]])</f>
        <v>JUSTIN MATTOCKS</v>
      </c>
      <c r="E544" s="229" t="str">
        <f>IFERROR(VLOOKUP(Table2[[#This Row],[Rental under Name: ]], 'TPMS-Auto'!C:G,5,0),"RESEARCH!!")</f>
        <v>JMATTOC</v>
      </c>
      <c r="F544" s="228" t="str">
        <f>IFERROR(VLOOKUP(Table2[[#This Row],[Trim Trk: ]],'TPMS-Auto'!A:C, 3, 0), "Not assigned in TPMS!!")</f>
        <v>JUSTIN MATTOCKS</v>
      </c>
      <c r="G544" s="229" t="str">
        <f>IFERROR(VLOOKUP(Table2[[#This Row],[Trim Trk: ]],'TPMS-Auto'!A:G, 7, 0), "Not assigned in TPMS!!")</f>
        <v>JMATTOC</v>
      </c>
      <c r="H544" s="69" t="str">
        <f>IFERROR(VLOOKUP(Table2[[#This Row],[Trim Trk: ]],'TPMS-Auto'!A:Y, 25, 0), "Not assigned in TPMS!!")</f>
        <v>4710 E BROWN AVE</v>
      </c>
      <c r="I5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4" s="229" t="str">
        <f>IF(N544=N543, "Yes", "No")</f>
        <v>No</v>
      </c>
      <c r="K544" s="229" t="str">
        <f>IFERROR(VLOOKUP(Table2[[#This Row],[Trim Trk: ]], Enterprise!A:AL, 25, 0),"NotonEnterpriseReporting")</f>
        <v>NotonEnterpriseReporting</v>
      </c>
      <c r="L54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4" s="229" t="str">
        <f>IF(Table2[[#This Row],[Rental Vendor]]="ENTERPRISE RENT-A-CAR INC.", "Enterprise", IF(Table2[[#This Row],[Rental Vendor]]="ENTERPRISE TOLLS/TOLL CHARGES", "Enterprise", "NotEnterprise"))</f>
        <v>Enterprise</v>
      </c>
      <c r="N544" s="228" t="str">
        <f>LEFT(Table2[[#This Row],[Vehicle Number]],5)</f>
        <v>47289</v>
      </c>
      <c r="O544" s="166" t="s">
        <v>209</v>
      </c>
      <c r="P544" s="166" t="s">
        <v>3842</v>
      </c>
      <c r="Q544" s="166" t="s">
        <v>3726</v>
      </c>
      <c r="R544" s="166" t="s">
        <v>3908</v>
      </c>
      <c r="S544" s="166" t="s">
        <v>4893</v>
      </c>
      <c r="T544" s="166" t="s">
        <v>5101</v>
      </c>
      <c r="U544" s="166" t="s">
        <v>5102</v>
      </c>
      <c r="V544" s="166" t="s">
        <v>3841</v>
      </c>
      <c r="W544" s="166" t="s">
        <v>219</v>
      </c>
      <c r="X544" s="167">
        <v>115823533</v>
      </c>
      <c r="Y544" s="167">
        <v>116165943</v>
      </c>
      <c r="Z544" s="168">
        <v>46043</v>
      </c>
      <c r="AA544" s="166" t="s">
        <v>3730</v>
      </c>
      <c r="AB544" s="166" t="s">
        <v>3731</v>
      </c>
      <c r="AC544" s="166" t="s">
        <v>3732</v>
      </c>
      <c r="AD544" s="169">
        <v>1120</v>
      </c>
      <c r="AE544" s="170">
        <v>14</v>
      </c>
      <c r="AF544" s="169">
        <v>80</v>
      </c>
      <c r="AG544" s="166" t="s">
        <v>3854</v>
      </c>
      <c r="AH544" s="166"/>
      <c r="AI544" s="166"/>
      <c r="AJ544" s="166"/>
      <c r="AK544" s="166"/>
      <c r="AL544" s="166"/>
    </row>
    <row r="545" spans="1:38" x14ac:dyDescent="0.3">
      <c r="A54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5" s="25">
        <f ca="1">SUM((TODAY())-Table2[[#This Row],[PO Date]])</f>
        <v>136</v>
      </c>
      <c r="C545" s="25" t="str">
        <f>Table2[[#This Row],[Trim Trk: ]]</f>
        <v>47291</v>
      </c>
      <c r="D545" s="228" t="str">
        <f>CONCATENATE(Table2[[#This Row],[First Name]]," ",Table2[[#This Row],[Last name]])</f>
        <v>SEAN WICKLANDER</v>
      </c>
      <c r="E545" s="229" t="str">
        <f>IFERROR(VLOOKUP(Table2[[#This Row],[Rental under Name: ]], 'TPMS-Auto'!C:G,5,0),"RESEARCH!!")</f>
        <v>SWICKLA</v>
      </c>
      <c r="F545" s="228" t="str">
        <f>IFERROR(VLOOKUP(Table2[[#This Row],[Trim Trk: ]],'TPMS-Auto'!A:C, 3, 0), "Not assigned in TPMS!!")</f>
        <v>Not assigned in TPMS!!</v>
      </c>
      <c r="G545" s="229" t="str">
        <f>IFERROR(VLOOKUP(Table2[[#This Row],[Trim Trk: ]],'TPMS-Auto'!A:G, 7, 0), "Not assigned in TPMS!!")</f>
        <v>Not assigned in TPMS!!</v>
      </c>
      <c r="H545" s="69" t="str">
        <f>IFERROR(VLOOKUP(Table2[[#This Row],[Trim Trk: ]],'TPMS-Auto'!A:Y, 25, 0), "Not assigned in TPMS!!")</f>
        <v>Not assigned in TPMS!!</v>
      </c>
      <c r="I5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5" s="229" t="str">
        <f>IF(N545=N544, "Yes", "No")</f>
        <v>No</v>
      </c>
      <c r="K545" s="229" t="str">
        <f>IFERROR(VLOOKUP(Table2[[#This Row],[Trim Trk: ]], Enterprise!A:AL, 25, 0),"NotonEnterpriseReporting")</f>
        <v>NotonEnterpriseReporting</v>
      </c>
      <c r="L54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5" s="229" t="str">
        <f>IF(Table2[[#This Row],[Rental Vendor]]="ENTERPRISE RENT-A-CAR INC.", "Enterprise", IF(Table2[[#This Row],[Rental Vendor]]="ENTERPRISE TOLLS/TOLL CHARGES", "Enterprise", "NotEnterprise"))</f>
        <v>Enterprise</v>
      </c>
      <c r="N545" s="228" t="str">
        <f>LEFT(Table2[[#This Row],[Vehicle Number]],5)</f>
        <v>47291</v>
      </c>
      <c r="O545" s="166" t="s">
        <v>209</v>
      </c>
      <c r="P545" s="166" t="s">
        <v>1488</v>
      </c>
      <c r="Q545" s="166" t="s">
        <v>3726</v>
      </c>
      <c r="R545" s="166" t="s">
        <v>4077</v>
      </c>
      <c r="S545" s="166" t="s">
        <v>4191</v>
      </c>
      <c r="T545" s="166" t="s">
        <v>5103</v>
      </c>
      <c r="U545" s="166" t="s">
        <v>1490</v>
      </c>
      <c r="V545" s="166" t="s">
        <v>5104</v>
      </c>
      <c r="W545" s="166" t="s">
        <v>453</v>
      </c>
      <c r="X545" s="167">
        <v>114336904</v>
      </c>
      <c r="Y545" s="167">
        <v>114653629</v>
      </c>
      <c r="Z545" s="168">
        <v>45950</v>
      </c>
      <c r="AA545" s="166" t="s">
        <v>3730</v>
      </c>
      <c r="AB545" s="166" t="s">
        <v>3731</v>
      </c>
      <c r="AC545" s="166" t="s">
        <v>3732</v>
      </c>
      <c r="AD545" s="169">
        <v>3835</v>
      </c>
      <c r="AE545" s="170">
        <v>66</v>
      </c>
      <c r="AF545" s="169">
        <v>58.11</v>
      </c>
      <c r="AG545" s="166" t="s">
        <v>3854</v>
      </c>
      <c r="AH545" s="166"/>
      <c r="AI545" s="166"/>
      <c r="AJ545" s="166"/>
      <c r="AK545" s="166"/>
      <c r="AL545" s="166"/>
    </row>
    <row r="546" spans="1:38" x14ac:dyDescent="0.3">
      <c r="A54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6" s="25">
        <f ca="1">SUM((TODAY())-Table2[[#This Row],[PO Date]])</f>
        <v>27</v>
      </c>
      <c r="C546" s="25" t="str">
        <f>Table2[[#This Row],[Trim Trk: ]]</f>
        <v>47315</v>
      </c>
      <c r="D546" s="228" t="str">
        <f>CONCATENATE(Table2[[#This Row],[First Name]]," ",Table2[[#This Row],[Last name]])</f>
        <v>DANIEL MCKNIGHT</v>
      </c>
      <c r="E546" s="229" t="str">
        <f>IFERROR(VLOOKUP(Table2[[#This Row],[Rental under Name: ]], 'TPMS-Auto'!C:G,5,0),"RESEARCH!!")</f>
        <v>DMCKNIG</v>
      </c>
      <c r="F546" s="228" t="str">
        <f>IFERROR(VLOOKUP(Table2[[#This Row],[Trim Trk: ]],'TPMS-Auto'!A:C, 3, 0), "Not assigned in TPMS!!")</f>
        <v>DANIEL MCKNIGHT</v>
      </c>
      <c r="G546" s="229" t="str">
        <f>IFERROR(VLOOKUP(Table2[[#This Row],[Trim Trk: ]],'TPMS-Auto'!A:G, 7, 0), "Not assigned in TPMS!!")</f>
        <v>DMCKNIG</v>
      </c>
      <c r="H546" s="69" t="str">
        <f>IFERROR(VLOOKUP(Table2[[#This Row],[Trim Trk: ]],'TPMS-Auto'!A:Y, 25, 0), "Not assigned in TPMS!!")</f>
        <v>5022 GRANT RD</v>
      </c>
      <c r="I5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6" s="229" t="str">
        <f>IF(N546=N545, "Yes", "No")</f>
        <v>No</v>
      </c>
      <c r="K546" s="229" t="str">
        <f>IFERROR(VLOOKUP(Table2[[#This Row],[Trim Trk: ]], Enterprise!A:AL, 25, 0),"NotonEnterpriseReporting")</f>
        <v>OPEN</v>
      </c>
      <c r="L54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6" s="229" t="str">
        <f>IF(Table2[[#This Row],[Rental Vendor]]="ENTERPRISE RENT-A-CAR INC.", "Enterprise", IF(Table2[[#This Row],[Rental Vendor]]="ENTERPRISE TOLLS/TOLL CHARGES", "Enterprise", "NotEnterprise"))</f>
        <v>Enterprise</v>
      </c>
      <c r="N546" s="228" t="str">
        <f>LEFT(Table2[[#This Row],[Vehicle Number]],5)</f>
        <v>47315</v>
      </c>
      <c r="O546" s="166" t="s">
        <v>209</v>
      </c>
      <c r="P546" s="166" t="s">
        <v>1503</v>
      </c>
      <c r="Q546" s="166" t="s">
        <v>3726</v>
      </c>
      <c r="R546" s="166" t="s">
        <v>3936</v>
      </c>
      <c r="S546" s="166" t="s">
        <v>4709</v>
      </c>
      <c r="T546" s="166" t="s">
        <v>5105</v>
      </c>
      <c r="U546" s="166" t="s">
        <v>1505</v>
      </c>
      <c r="V546" s="166" t="s">
        <v>5106</v>
      </c>
      <c r="W546" s="166" t="s">
        <v>1502</v>
      </c>
      <c r="X546" s="167">
        <v>115193875</v>
      </c>
      <c r="Y546" s="167">
        <v>116601422</v>
      </c>
      <c r="Z546" s="168">
        <v>46059</v>
      </c>
      <c r="AA546" s="166" t="s">
        <v>3730</v>
      </c>
      <c r="AB546" s="166" t="s">
        <v>3731</v>
      </c>
      <c r="AC546" s="166" t="s">
        <v>3732</v>
      </c>
      <c r="AD546" s="169">
        <v>1008</v>
      </c>
      <c r="AE546" s="170">
        <v>14</v>
      </c>
      <c r="AF546" s="169">
        <v>72</v>
      </c>
      <c r="AG546" s="166" t="s">
        <v>3854</v>
      </c>
      <c r="AH546" s="166"/>
      <c r="AI546" s="166"/>
      <c r="AJ546" s="166"/>
      <c r="AK546" s="166"/>
      <c r="AL546" s="166"/>
    </row>
    <row r="547" spans="1:38" x14ac:dyDescent="0.3">
      <c r="A547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7" s="25">
        <f ca="1">SUM((TODAY())-Table2[[#This Row],[PO Date]])</f>
        <v>20</v>
      </c>
      <c r="C547" s="25" t="str">
        <f>Table2[[#This Row],[Trim Trk: ]]</f>
        <v>47330</v>
      </c>
      <c r="D547" s="228" t="str">
        <f>CONCATENATE(Table2[[#This Row],[First Name]]," ",Table2[[#This Row],[Last name]])</f>
        <v>JAMES JUHASZ</v>
      </c>
      <c r="E547" s="229" t="str">
        <f>IFERROR(VLOOKUP(Table2[[#This Row],[Rental under Name: ]], 'TPMS-Auto'!C:G,5,0),"RESEARCH!!")</f>
        <v>JJUHASZ</v>
      </c>
      <c r="F547" s="228" t="str">
        <f>IFERROR(VLOOKUP(Table2[[#This Row],[Trim Trk: ]],'TPMS-Auto'!A:C, 3, 0), "Not assigned in TPMS!!")</f>
        <v>JAMES JUHASZ</v>
      </c>
      <c r="G547" s="229" t="str">
        <f>IFERROR(VLOOKUP(Table2[[#This Row],[Trim Trk: ]],'TPMS-Auto'!A:G, 7, 0), "Not assigned in TPMS!!")</f>
        <v>JJUHASZ</v>
      </c>
      <c r="H547" s="69" t="str">
        <f>IFERROR(VLOOKUP(Table2[[#This Row],[Trim Trk: ]],'TPMS-Auto'!A:Y, 25, 0), "Not assigned in TPMS!!")</f>
        <v>50 COTTONWOOD COURT</v>
      </c>
      <c r="I5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7" s="229" t="str">
        <f>IF(N547=N546, "Yes", "No")</f>
        <v>No</v>
      </c>
      <c r="K547" s="229" t="str">
        <f>IFERROR(VLOOKUP(Table2[[#This Row],[Trim Trk: ]], Enterprise!A:AL, 25, 0),"NotonEnterpriseReporting")</f>
        <v>NotonEnterpriseReporting</v>
      </c>
      <c r="L54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7" s="229" t="str">
        <f>IF(Table2[[#This Row],[Rental Vendor]]="ENTERPRISE RENT-A-CAR INC.", "Enterprise", IF(Table2[[#This Row],[Rental Vendor]]="ENTERPRISE TOLLS/TOLL CHARGES", "Enterprise", "NotEnterprise"))</f>
        <v>Enterprise</v>
      </c>
      <c r="N547" s="228" t="str">
        <f>LEFT(Table2[[#This Row],[Vehicle Number]],5)</f>
        <v>47330</v>
      </c>
      <c r="O547" s="166" t="s">
        <v>209</v>
      </c>
      <c r="P547" s="166" t="s">
        <v>5107</v>
      </c>
      <c r="Q547" s="166" t="s">
        <v>3726</v>
      </c>
      <c r="R547" s="166" t="s">
        <v>4886</v>
      </c>
      <c r="S547" s="166" t="s">
        <v>3968</v>
      </c>
      <c r="T547" s="166" t="s">
        <v>5108</v>
      </c>
      <c r="U547" s="166" t="s">
        <v>5109</v>
      </c>
      <c r="V547" s="166" t="s">
        <v>5110</v>
      </c>
      <c r="W547" s="166" t="s">
        <v>719</v>
      </c>
      <c r="X547" s="167">
        <v>113845121</v>
      </c>
      <c r="Y547" s="167">
        <v>116726961</v>
      </c>
      <c r="Z547" s="168">
        <v>46066</v>
      </c>
      <c r="AA547" s="166" t="s">
        <v>3894</v>
      </c>
      <c r="AB547" s="166" t="s">
        <v>3895</v>
      </c>
      <c r="AC547" s="166" t="s">
        <v>3732</v>
      </c>
      <c r="AD547" s="169">
        <v>1</v>
      </c>
      <c r="AE547" s="170">
        <v>1</v>
      </c>
      <c r="AF547" s="169">
        <v>1</v>
      </c>
      <c r="AG547" s="166" t="s">
        <v>3896</v>
      </c>
      <c r="AH547" s="166"/>
      <c r="AI547" s="166"/>
      <c r="AJ547" s="166"/>
      <c r="AK547" s="166"/>
      <c r="AL547" s="166"/>
    </row>
    <row r="548" spans="1:38" x14ac:dyDescent="0.3">
      <c r="A54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8" s="25">
        <f ca="1">SUM((TODAY())-Table2[[#This Row],[PO Date]])</f>
        <v>13</v>
      </c>
      <c r="C548" s="25" t="str">
        <f>Table2[[#This Row],[Trim Trk: ]]</f>
        <v>47330</v>
      </c>
      <c r="D548" s="228" t="str">
        <f>CONCATENATE(Table2[[#This Row],[First Name]]," ",Table2[[#This Row],[Last name]])</f>
        <v>JAMES JUHASZ</v>
      </c>
      <c r="E548" s="229" t="str">
        <f>IFERROR(VLOOKUP(Table2[[#This Row],[Rental under Name: ]], 'TPMS-Auto'!C:G,5,0),"RESEARCH!!")</f>
        <v>JJUHASZ</v>
      </c>
      <c r="F548" s="228" t="str">
        <f>IFERROR(VLOOKUP(Table2[[#This Row],[Trim Trk: ]],'TPMS-Auto'!A:C, 3, 0), "Not assigned in TPMS!!")</f>
        <v>JAMES JUHASZ</v>
      </c>
      <c r="G548" s="229" t="str">
        <f>IFERROR(VLOOKUP(Table2[[#This Row],[Trim Trk: ]],'TPMS-Auto'!A:G, 7, 0), "Not assigned in TPMS!!")</f>
        <v>JJUHASZ</v>
      </c>
      <c r="H548" s="69" t="str">
        <f>IFERROR(VLOOKUP(Table2[[#This Row],[Trim Trk: ]],'TPMS-Auto'!A:Y, 25, 0), "Not assigned in TPMS!!")</f>
        <v>50 COTTONWOOD COURT</v>
      </c>
      <c r="I5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8" s="229" t="str">
        <f>IF(N548=N547, "Yes", "No")</f>
        <v>Yes</v>
      </c>
      <c r="K548" s="229" t="str">
        <f>IFERROR(VLOOKUP(Table2[[#This Row],[Trim Trk: ]], Enterprise!A:AL, 25, 0),"NotonEnterpriseReporting")</f>
        <v>NotonEnterpriseReporting</v>
      </c>
      <c r="L54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8" s="229" t="str">
        <f>IF(Table2[[#This Row],[Rental Vendor]]="ENTERPRISE RENT-A-CAR INC.", "Enterprise", IF(Table2[[#This Row],[Rental Vendor]]="ENTERPRISE TOLLS/TOLL CHARGES", "Enterprise", "NotEnterprise"))</f>
        <v>Enterprise</v>
      </c>
      <c r="N548" s="228" t="str">
        <f>LEFT(Table2[[#This Row],[Vehicle Number]],5)</f>
        <v>47330</v>
      </c>
      <c r="O548" s="166" t="s">
        <v>209</v>
      </c>
      <c r="P548" s="166" t="s">
        <v>5107</v>
      </c>
      <c r="Q548" s="166" t="s">
        <v>3726</v>
      </c>
      <c r="R548" s="166" t="s">
        <v>4886</v>
      </c>
      <c r="S548" s="166" t="s">
        <v>3968</v>
      </c>
      <c r="T548" s="166" t="s">
        <v>5108</v>
      </c>
      <c r="U548" s="166" t="s">
        <v>5109</v>
      </c>
      <c r="V548" s="166" t="s">
        <v>5110</v>
      </c>
      <c r="W548" s="166" t="s">
        <v>719</v>
      </c>
      <c r="X548" s="167">
        <v>113845121</v>
      </c>
      <c r="Y548" s="167">
        <v>116876023</v>
      </c>
      <c r="Z548" s="168">
        <v>46073</v>
      </c>
      <c r="AA548" s="166" t="s">
        <v>3894</v>
      </c>
      <c r="AB548" s="166" t="s">
        <v>3895</v>
      </c>
      <c r="AC548" s="166" t="s">
        <v>3732</v>
      </c>
      <c r="AD548" s="169">
        <v>1</v>
      </c>
      <c r="AE548" s="170">
        <v>1</v>
      </c>
      <c r="AF548" s="169">
        <v>1</v>
      </c>
      <c r="AG548" s="166" t="s">
        <v>3896</v>
      </c>
      <c r="AH548" s="166"/>
      <c r="AI548" s="166"/>
      <c r="AJ548" s="166"/>
      <c r="AK548" s="166"/>
      <c r="AL548" s="166"/>
    </row>
    <row r="549" spans="1:38" x14ac:dyDescent="0.3">
      <c r="A54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9" s="25">
        <f ca="1">SUM((TODAY())-Table2[[#This Row],[PO Date]])</f>
        <v>7</v>
      </c>
      <c r="C549" s="25" t="str">
        <f>Table2[[#This Row],[Trim Trk: ]]</f>
        <v>47332</v>
      </c>
      <c r="D549" s="228" t="str">
        <f>CONCATENATE(Table2[[#This Row],[First Name]]," ",Table2[[#This Row],[Last name]])</f>
        <v>GREGGORY SORRELL</v>
      </c>
      <c r="E549" s="229" t="str">
        <f>IFERROR(VLOOKUP(Table2[[#This Row],[Rental under Name: ]], 'TPMS-Auto'!C:G,5,0),"RESEARCH!!")</f>
        <v>GSORREL</v>
      </c>
      <c r="F549" s="228" t="str">
        <f>IFERROR(VLOOKUP(Table2[[#This Row],[Trim Trk: ]],'TPMS-Auto'!A:C, 3, 0), "Not assigned in TPMS!!")</f>
        <v>GREGGORY SORRELL</v>
      </c>
      <c r="G549" s="229" t="str">
        <f>IFERROR(VLOOKUP(Table2[[#This Row],[Trim Trk: ]],'TPMS-Auto'!A:G, 7, 0), "Not assigned in TPMS!!")</f>
        <v>GSORREL</v>
      </c>
      <c r="H549" s="69" t="str">
        <f>IFERROR(VLOOKUP(Table2[[#This Row],[Trim Trk: ]],'TPMS-Auto'!A:Y, 25, 0), "Not assigned in TPMS!!")</f>
        <v>1223 E MAIN ST</v>
      </c>
      <c r="I5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9" s="229" t="str">
        <f>IF(N549=N548, "Yes", "No")</f>
        <v>No</v>
      </c>
      <c r="K549" s="229" t="str">
        <f>IFERROR(VLOOKUP(Table2[[#This Row],[Trim Trk: ]], Enterprise!A:AL, 25, 0),"NotonEnterpriseReporting")</f>
        <v>NotonEnterpriseReporting</v>
      </c>
      <c r="L54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9" s="229" t="str">
        <f>IF(Table2[[#This Row],[Rental Vendor]]="ENTERPRISE RENT-A-CAR INC.", "Enterprise", IF(Table2[[#This Row],[Rental Vendor]]="ENTERPRISE TOLLS/TOLL CHARGES", "Enterprise", "NotEnterprise"))</f>
        <v>Enterprise</v>
      </c>
      <c r="N549" s="228" t="str">
        <f>LEFT(Table2[[#This Row],[Vehicle Number]],5)</f>
        <v>47332</v>
      </c>
      <c r="O549" s="166" t="s">
        <v>209</v>
      </c>
      <c r="P549" s="166" t="s">
        <v>1861</v>
      </c>
      <c r="Q549" s="166" t="s">
        <v>3751</v>
      </c>
      <c r="R549" s="166" t="s">
        <v>3735</v>
      </c>
      <c r="S549" s="166" t="s">
        <v>14726</v>
      </c>
      <c r="T549" s="166" t="s">
        <v>14725</v>
      </c>
      <c r="U549" s="166" t="s">
        <v>1864</v>
      </c>
      <c r="V549" s="166" t="s">
        <v>23529</v>
      </c>
      <c r="W549" s="166" t="s">
        <v>366</v>
      </c>
      <c r="X549" s="167">
        <v>115264020</v>
      </c>
      <c r="Y549" s="167">
        <v>116960521</v>
      </c>
      <c r="Z549" s="168">
        <v>46079</v>
      </c>
      <c r="AA549" s="166" t="s">
        <v>3974</v>
      </c>
      <c r="AB549" s="166" t="s">
        <v>3975</v>
      </c>
      <c r="AC549" s="166" t="s">
        <v>3732</v>
      </c>
      <c r="AD549" s="169">
        <v>1</v>
      </c>
      <c r="AE549" s="170">
        <v>1</v>
      </c>
      <c r="AF549" s="169">
        <v>1</v>
      </c>
      <c r="AG549" s="166" t="s">
        <v>3854</v>
      </c>
      <c r="AH549" s="166"/>
      <c r="AI549" s="166"/>
      <c r="AJ549" s="166"/>
      <c r="AK549" s="166"/>
      <c r="AL549" s="166"/>
    </row>
    <row r="550" spans="1:38" x14ac:dyDescent="0.3">
      <c r="A55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0" s="25">
        <f ca="1">SUM((TODAY())-Table2[[#This Row],[PO Date]])</f>
        <v>146</v>
      </c>
      <c r="C550" s="25" t="str">
        <f>Table2[[#This Row],[Trim Trk: ]]</f>
        <v>47334</v>
      </c>
      <c r="D550" s="228" t="str">
        <f>CONCATENATE(Table2[[#This Row],[First Name]]," ",Table2[[#This Row],[Last name]])</f>
        <v>CORIN NEAL</v>
      </c>
      <c r="E550" s="229" t="str">
        <f>IFERROR(VLOOKUP(Table2[[#This Row],[Rental under Name: ]], 'TPMS-Auto'!C:G,5,0),"RESEARCH!!")</f>
        <v>CNEAL</v>
      </c>
      <c r="F550" s="228" t="str">
        <f>IFERROR(VLOOKUP(Table2[[#This Row],[Trim Trk: ]],'TPMS-Auto'!A:C, 3, 0), "Not assigned in TPMS!!")</f>
        <v>CORIN NEAL</v>
      </c>
      <c r="G550" s="229" t="str">
        <f>IFERROR(VLOOKUP(Table2[[#This Row],[Trim Trk: ]],'TPMS-Auto'!A:G, 7, 0), "Not assigned in TPMS!!")</f>
        <v>CNEAL</v>
      </c>
      <c r="H550" s="69" t="str">
        <f>IFERROR(VLOOKUP(Table2[[#This Row],[Trim Trk: ]],'TPMS-Auto'!A:Y, 25, 0), "Not assigned in TPMS!!")</f>
        <v>4325 Winningham Rd</v>
      </c>
      <c r="I5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0" s="229" t="str">
        <f>IF(N550=N549, "Yes", "No")</f>
        <v>No</v>
      </c>
      <c r="K550" s="229" t="str">
        <f>IFERROR(VLOOKUP(Table2[[#This Row],[Trim Trk: ]], Enterprise!A:AL, 25, 0),"NotonEnterpriseReporting")</f>
        <v>OPEN</v>
      </c>
      <c r="L55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0" s="229" t="str">
        <f>IF(Table2[[#This Row],[Rental Vendor]]="ENTERPRISE RENT-A-CAR INC.", "Enterprise", IF(Table2[[#This Row],[Rental Vendor]]="ENTERPRISE TOLLS/TOLL CHARGES", "Enterprise", "NotEnterprise"))</f>
        <v>Enterprise</v>
      </c>
      <c r="N550" s="228" t="str">
        <f>LEFT(Table2[[#This Row],[Vehicle Number]],5)</f>
        <v>47334</v>
      </c>
      <c r="O550" s="166" t="s">
        <v>209</v>
      </c>
      <c r="P550" s="166" t="s">
        <v>3631</v>
      </c>
      <c r="Q550" s="166" t="s">
        <v>3751</v>
      </c>
      <c r="R550" s="166" t="s">
        <v>3859</v>
      </c>
      <c r="S550" s="166" t="s">
        <v>5111</v>
      </c>
      <c r="T550" s="166" t="s">
        <v>5112</v>
      </c>
      <c r="U550" s="166" t="s">
        <v>3633</v>
      </c>
      <c r="V550" s="166" t="s">
        <v>5113</v>
      </c>
      <c r="W550" s="166" t="s">
        <v>328</v>
      </c>
      <c r="X550" s="167">
        <v>111629979</v>
      </c>
      <c r="Y550" s="167">
        <v>114515962</v>
      </c>
      <c r="Z550" s="168">
        <v>45940</v>
      </c>
      <c r="AA550" s="166" t="s">
        <v>3894</v>
      </c>
      <c r="AB550" s="166" t="s">
        <v>3895</v>
      </c>
      <c r="AC550" s="166" t="s">
        <v>3732</v>
      </c>
      <c r="AD550" s="169">
        <v>1</v>
      </c>
      <c r="AE550" s="170">
        <v>1</v>
      </c>
      <c r="AF550" s="169">
        <v>1</v>
      </c>
      <c r="AG550" s="166" t="s">
        <v>3896</v>
      </c>
      <c r="AH550" s="166"/>
      <c r="AI550" s="166"/>
      <c r="AJ550" s="166"/>
      <c r="AK550" s="166"/>
      <c r="AL550" s="166"/>
    </row>
    <row r="551" spans="1:38" x14ac:dyDescent="0.3">
      <c r="A55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1" s="25">
        <f ca="1">SUM((TODAY())-Table2[[#This Row],[PO Date]])</f>
        <v>22</v>
      </c>
      <c r="C551" s="25" t="str">
        <f>Table2[[#This Row],[Trim Trk: ]]</f>
        <v>47334</v>
      </c>
      <c r="D551" s="228" t="str">
        <f>CONCATENATE(Table2[[#This Row],[First Name]]," ",Table2[[#This Row],[Last name]])</f>
        <v>CORIN NEAL</v>
      </c>
      <c r="E551" s="229" t="str">
        <f>IFERROR(VLOOKUP(Table2[[#This Row],[Rental under Name: ]], 'TPMS-Auto'!C:G,5,0),"RESEARCH!!")</f>
        <v>CNEAL</v>
      </c>
      <c r="F551" s="228" t="str">
        <f>IFERROR(VLOOKUP(Table2[[#This Row],[Trim Trk: ]],'TPMS-Auto'!A:C, 3, 0), "Not assigned in TPMS!!")</f>
        <v>CORIN NEAL</v>
      </c>
      <c r="G551" s="229" t="str">
        <f>IFERROR(VLOOKUP(Table2[[#This Row],[Trim Trk: ]],'TPMS-Auto'!A:G, 7, 0), "Not assigned in TPMS!!")</f>
        <v>CNEAL</v>
      </c>
      <c r="H551" s="69" t="str">
        <f>IFERROR(VLOOKUP(Table2[[#This Row],[Trim Trk: ]],'TPMS-Auto'!A:Y, 25, 0), "Not assigned in TPMS!!")</f>
        <v>4325 Winningham Rd</v>
      </c>
      <c r="I5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1" s="229" t="str">
        <f>IF(N551=N550, "Yes", "No")</f>
        <v>Yes</v>
      </c>
      <c r="K551" s="229" t="str">
        <f>IFERROR(VLOOKUP(Table2[[#This Row],[Trim Trk: ]], Enterprise!A:AL, 25, 0),"NotonEnterpriseReporting")</f>
        <v>OPEN</v>
      </c>
      <c r="L55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1" s="229" t="str">
        <f>IF(Table2[[#This Row],[Rental Vendor]]="ENTERPRISE RENT-A-CAR INC.", "Enterprise", IF(Table2[[#This Row],[Rental Vendor]]="ENTERPRISE TOLLS/TOLL CHARGES", "Enterprise", "NotEnterprise"))</f>
        <v>Enterprise</v>
      </c>
      <c r="N551" s="228" t="str">
        <f>LEFT(Table2[[#This Row],[Vehicle Number]],5)</f>
        <v>47334</v>
      </c>
      <c r="O551" s="166" t="s">
        <v>209</v>
      </c>
      <c r="P551" s="166" t="s">
        <v>3631</v>
      </c>
      <c r="Q551" s="166" t="s">
        <v>3751</v>
      </c>
      <c r="R551" s="166" t="s">
        <v>3859</v>
      </c>
      <c r="S551" s="166" t="s">
        <v>5111</v>
      </c>
      <c r="T551" s="166" t="s">
        <v>5112</v>
      </c>
      <c r="U551" s="166" t="s">
        <v>3633</v>
      </c>
      <c r="V551" s="166" t="s">
        <v>5113</v>
      </c>
      <c r="W551" s="166" t="s">
        <v>328</v>
      </c>
      <c r="X551" s="167">
        <v>113128598</v>
      </c>
      <c r="Y551" s="167">
        <v>116675327</v>
      </c>
      <c r="Z551" s="168">
        <v>46064</v>
      </c>
      <c r="AA551" s="166" t="s">
        <v>3894</v>
      </c>
      <c r="AB551" s="166" t="s">
        <v>3895</v>
      </c>
      <c r="AC551" s="166" t="s">
        <v>3732</v>
      </c>
      <c r="AD551" s="169">
        <v>1</v>
      </c>
      <c r="AE551" s="170">
        <v>1</v>
      </c>
      <c r="AF551" s="169">
        <v>1</v>
      </c>
      <c r="AG551" s="166" t="s">
        <v>3896</v>
      </c>
      <c r="AH551" s="166"/>
      <c r="AI551" s="166"/>
      <c r="AJ551" s="166"/>
      <c r="AK551" s="166"/>
      <c r="AL551" s="166"/>
    </row>
    <row r="552" spans="1:38" x14ac:dyDescent="0.3">
      <c r="A55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2" s="25">
        <f ca="1">SUM((TODAY())-Table2[[#This Row],[PO Date]])</f>
        <v>162</v>
      </c>
      <c r="C552" s="25" t="str">
        <f>Table2[[#This Row],[Trim Trk: ]]</f>
        <v>47334</v>
      </c>
      <c r="D552" s="228" t="str">
        <f>CONCATENATE(Table2[[#This Row],[First Name]]," ",Table2[[#This Row],[Last name]])</f>
        <v>CORIN NEAL</v>
      </c>
      <c r="E552" s="229" t="str">
        <f>IFERROR(VLOOKUP(Table2[[#This Row],[Rental under Name: ]], 'TPMS-Auto'!C:G,5,0),"RESEARCH!!")</f>
        <v>CNEAL</v>
      </c>
      <c r="F552" s="228" t="str">
        <f>IFERROR(VLOOKUP(Table2[[#This Row],[Trim Trk: ]],'TPMS-Auto'!A:C, 3, 0), "Not assigned in TPMS!!")</f>
        <v>CORIN NEAL</v>
      </c>
      <c r="G552" s="229" t="str">
        <f>IFERROR(VLOOKUP(Table2[[#This Row],[Trim Trk: ]],'TPMS-Auto'!A:G, 7, 0), "Not assigned in TPMS!!")</f>
        <v>CNEAL</v>
      </c>
      <c r="H552" s="69" t="str">
        <f>IFERROR(VLOOKUP(Table2[[#This Row],[Trim Trk: ]],'TPMS-Auto'!A:Y, 25, 0), "Not assigned in TPMS!!")</f>
        <v>4325 Winningham Rd</v>
      </c>
      <c r="I5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2" s="229" t="str">
        <f>IF(N552=N551, "Yes", "No")</f>
        <v>Yes</v>
      </c>
      <c r="K552" s="229" t="str">
        <f>IFERROR(VLOOKUP(Table2[[#This Row],[Trim Trk: ]], Enterprise!A:AL, 25, 0),"NotonEnterpriseReporting")</f>
        <v>OPEN</v>
      </c>
      <c r="L55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2" s="229" t="str">
        <f>IF(Table2[[#This Row],[Rental Vendor]]="ENTERPRISE RENT-A-CAR INC.", "Enterprise", IF(Table2[[#This Row],[Rental Vendor]]="ENTERPRISE TOLLS/TOLL CHARGES", "Enterprise", "NotEnterprise"))</f>
        <v>Enterprise</v>
      </c>
      <c r="N552" s="228" t="str">
        <f>LEFT(Table2[[#This Row],[Vehicle Number]],5)</f>
        <v>47334</v>
      </c>
      <c r="O552" s="166" t="s">
        <v>209</v>
      </c>
      <c r="P552" s="166" t="s">
        <v>3631</v>
      </c>
      <c r="Q552" s="166" t="s">
        <v>3751</v>
      </c>
      <c r="R552" s="166" t="s">
        <v>3859</v>
      </c>
      <c r="S552" s="166" t="s">
        <v>5111</v>
      </c>
      <c r="T552" s="166" t="s">
        <v>5112</v>
      </c>
      <c r="U552" s="166" t="s">
        <v>3633</v>
      </c>
      <c r="V552" s="166" t="s">
        <v>5113</v>
      </c>
      <c r="W552" s="166" t="s">
        <v>328</v>
      </c>
      <c r="X552" s="167">
        <v>113916883</v>
      </c>
      <c r="Y552" s="167">
        <v>114226240</v>
      </c>
      <c r="Z552" s="168">
        <v>45924</v>
      </c>
      <c r="AA552" s="166" t="s">
        <v>3730</v>
      </c>
      <c r="AB552" s="166" t="s">
        <v>3731</v>
      </c>
      <c r="AC552" s="166" t="s">
        <v>3732</v>
      </c>
      <c r="AD552" s="169">
        <v>385</v>
      </c>
      <c r="AE552" s="170">
        <v>7</v>
      </c>
      <c r="AF552" s="169">
        <v>55</v>
      </c>
      <c r="AG552" s="166" t="s">
        <v>3854</v>
      </c>
      <c r="AH552" s="166"/>
      <c r="AI552" s="166"/>
      <c r="AJ552" s="166"/>
      <c r="AK552" s="166"/>
      <c r="AL552" s="166"/>
    </row>
    <row r="553" spans="1:38" x14ac:dyDescent="0.3">
      <c r="A55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3" s="25">
        <f ca="1">SUM((TODAY())-Table2[[#This Row],[PO Date]])</f>
        <v>10</v>
      </c>
      <c r="C553" s="25" t="str">
        <f>Table2[[#This Row],[Trim Trk: ]]</f>
        <v>47334</v>
      </c>
      <c r="D553" s="228" t="str">
        <f>CONCATENATE(Table2[[#This Row],[First Name]]," ",Table2[[#This Row],[Last name]])</f>
        <v>CORIN NEAL</v>
      </c>
      <c r="E553" s="229" t="str">
        <f>IFERROR(VLOOKUP(Table2[[#This Row],[Rental under Name: ]], 'TPMS-Auto'!C:G,5,0),"RESEARCH!!")</f>
        <v>CNEAL</v>
      </c>
      <c r="F553" s="228" t="str">
        <f>IFERROR(VLOOKUP(Table2[[#This Row],[Trim Trk: ]],'TPMS-Auto'!A:C, 3, 0), "Not assigned in TPMS!!")</f>
        <v>CORIN NEAL</v>
      </c>
      <c r="G553" s="229" t="str">
        <f>IFERROR(VLOOKUP(Table2[[#This Row],[Trim Trk: ]],'TPMS-Auto'!A:G, 7, 0), "Not assigned in TPMS!!")</f>
        <v>CNEAL</v>
      </c>
      <c r="H553" s="69" t="str">
        <f>IFERROR(VLOOKUP(Table2[[#This Row],[Trim Trk: ]],'TPMS-Auto'!A:Y, 25, 0), "Not assigned in TPMS!!")</f>
        <v>4325 Winningham Rd</v>
      </c>
      <c r="I5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3" s="229" t="str">
        <f>IF(N553=N552, "Yes", "No")</f>
        <v>Yes</v>
      </c>
      <c r="K553" s="229" t="str">
        <f>IFERROR(VLOOKUP(Table2[[#This Row],[Trim Trk: ]], Enterprise!A:AL, 25, 0),"NotonEnterpriseReporting")</f>
        <v>OPEN</v>
      </c>
      <c r="L55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3" s="229" t="str">
        <f>IF(Table2[[#This Row],[Rental Vendor]]="ENTERPRISE RENT-A-CAR INC.", "Enterprise", IF(Table2[[#This Row],[Rental Vendor]]="ENTERPRISE TOLLS/TOLL CHARGES", "Enterprise", "NotEnterprise"))</f>
        <v>Enterprise</v>
      </c>
      <c r="N553" s="228" t="str">
        <f>LEFT(Table2[[#This Row],[Vehicle Number]],5)</f>
        <v>47334</v>
      </c>
      <c r="O553" s="166" t="s">
        <v>209</v>
      </c>
      <c r="P553" s="166" t="s">
        <v>3631</v>
      </c>
      <c r="Q553" s="166" t="s">
        <v>3751</v>
      </c>
      <c r="R553" s="166" t="s">
        <v>3859</v>
      </c>
      <c r="S553" s="166" t="s">
        <v>5111</v>
      </c>
      <c r="T553" s="166" t="s">
        <v>5112</v>
      </c>
      <c r="U553" s="166" t="s">
        <v>3633</v>
      </c>
      <c r="V553" s="166" t="s">
        <v>5113</v>
      </c>
      <c r="W553" s="166" t="s">
        <v>328</v>
      </c>
      <c r="X553" s="167">
        <v>116543184</v>
      </c>
      <c r="Y553" s="167">
        <v>116894649</v>
      </c>
      <c r="Z553" s="168">
        <v>46076</v>
      </c>
      <c r="AA553" s="166" t="s">
        <v>3730</v>
      </c>
      <c r="AB553" s="166" t="s">
        <v>3731</v>
      </c>
      <c r="AC553" s="166" t="s">
        <v>3732</v>
      </c>
      <c r="AD553" s="169">
        <v>1087.5</v>
      </c>
      <c r="AE553" s="170">
        <v>15</v>
      </c>
      <c r="AF553" s="169">
        <v>72.5</v>
      </c>
      <c r="AG553" s="166" t="s">
        <v>3854</v>
      </c>
      <c r="AH553" s="166"/>
      <c r="AI553" s="166"/>
      <c r="AJ553" s="166"/>
      <c r="AK553" s="166"/>
      <c r="AL553" s="166"/>
    </row>
    <row r="554" spans="1:38" x14ac:dyDescent="0.3">
      <c r="A55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4" s="25">
        <f ca="1">SUM((TODAY())-Table2[[#This Row],[PO Date]])</f>
        <v>62</v>
      </c>
      <c r="C554" s="25" t="str">
        <f>Table2[[#This Row],[Trim Trk: ]]</f>
        <v>47363</v>
      </c>
      <c r="D554" s="228" t="str">
        <f>CONCATENATE(Table2[[#This Row],[First Name]]," ",Table2[[#This Row],[Last name]])</f>
        <v>JAMES ROCHON</v>
      </c>
      <c r="E554" s="229" t="str">
        <f>IFERROR(VLOOKUP(Table2[[#This Row],[Rental under Name: ]], 'TPMS-Auto'!C:G,5,0),"RESEARCH!!")</f>
        <v>JROCHON</v>
      </c>
      <c r="F554" s="228" t="str">
        <f>IFERROR(VLOOKUP(Table2[[#This Row],[Trim Trk: ]],'TPMS-Auto'!A:C, 3, 0), "Not assigned in TPMS!!")</f>
        <v>JAMES ROCHON</v>
      </c>
      <c r="G554" s="229" t="str">
        <f>IFERROR(VLOOKUP(Table2[[#This Row],[Trim Trk: ]],'TPMS-Auto'!A:G, 7, 0), "Not assigned in TPMS!!")</f>
        <v>JROCHON</v>
      </c>
      <c r="H554" s="69" t="str">
        <f>IFERROR(VLOOKUP(Table2[[#This Row],[Trim Trk: ]],'TPMS-Auto'!A:Y, 25, 0), "Not assigned in TPMS!!")</f>
        <v>9201 NW 118th St</v>
      </c>
      <c r="I5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4" s="229" t="str">
        <f>IF(N554=N553, "Yes", "No")</f>
        <v>No</v>
      </c>
      <c r="K554" s="229" t="str">
        <f>IFERROR(VLOOKUP(Table2[[#This Row],[Trim Trk: ]], Enterprise!A:AL, 25, 0),"NotonEnterpriseReporting")</f>
        <v>OPEN</v>
      </c>
      <c r="L55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4" s="229" t="str">
        <f>IF(Table2[[#This Row],[Rental Vendor]]="ENTERPRISE RENT-A-CAR INC.", "Enterprise", IF(Table2[[#This Row],[Rental Vendor]]="ENTERPRISE TOLLS/TOLL CHARGES", "Enterprise", "NotEnterprise"))</f>
        <v>Enterprise</v>
      </c>
      <c r="N554" s="228" t="str">
        <f>LEFT(Table2[[#This Row],[Vehicle Number]],5)</f>
        <v>47363</v>
      </c>
      <c r="O554" s="166" t="s">
        <v>209</v>
      </c>
      <c r="P554" s="166" t="s">
        <v>2919</v>
      </c>
      <c r="Q554" s="166" t="s">
        <v>3726</v>
      </c>
      <c r="R554" s="166" t="s">
        <v>3936</v>
      </c>
      <c r="S554" s="166" t="s">
        <v>3968</v>
      </c>
      <c r="T554" s="166" t="s">
        <v>5114</v>
      </c>
      <c r="U554" s="166" t="s">
        <v>2921</v>
      </c>
      <c r="V554" s="166" t="s">
        <v>5115</v>
      </c>
      <c r="W554" s="166" t="s">
        <v>2926</v>
      </c>
      <c r="X554" s="167">
        <v>115511192</v>
      </c>
      <c r="Y554" s="167">
        <v>115848838</v>
      </c>
      <c r="Z554" s="168">
        <v>46024</v>
      </c>
      <c r="AA554" s="166" t="s">
        <v>3730</v>
      </c>
      <c r="AB554" s="166" t="s">
        <v>3731</v>
      </c>
      <c r="AC554" s="166" t="s">
        <v>3732</v>
      </c>
      <c r="AD554" s="169">
        <v>455</v>
      </c>
      <c r="AE554" s="170">
        <v>7</v>
      </c>
      <c r="AF554" s="169">
        <v>65</v>
      </c>
      <c r="AG554" s="166" t="s">
        <v>3854</v>
      </c>
      <c r="AH554" s="166"/>
      <c r="AI554" s="166"/>
      <c r="AJ554" s="166"/>
      <c r="AK554" s="166"/>
      <c r="AL554" s="166"/>
    </row>
    <row r="555" spans="1:38" x14ac:dyDescent="0.3">
      <c r="A55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5" s="25">
        <f ca="1">SUM((TODAY())-Table2[[#This Row],[PO Date]])</f>
        <v>8</v>
      </c>
      <c r="C555" s="25" t="str">
        <f>Table2[[#This Row],[Trim Trk: ]]</f>
        <v>47370</v>
      </c>
      <c r="D555" s="228" t="str">
        <f>CONCATENATE(Table2[[#This Row],[First Name]]," ",Table2[[#This Row],[Last name]])</f>
        <v>MARCUS FULLWOOD</v>
      </c>
      <c r="E555" s="229" t="str">
        <f>IFERROR(VLOOKUP(Table2[[#This Row],[Rental under Name: ]], 'TPMS-Auto'!C:G,5,0),"RESEARCH!!")</f>
        <v>MFULLWO</v>
      </c>
      <c r="F555" s="228" t="str">
        <f>IFERROR(VLOOKUP(Table2[[#This Row],[Trim Trk: ]],'TPMS-Auto'!A:C, 3, 0), "Not assigned in TPMS!!")</f>
        <v>MARCUS FULLWOOD</v>
      </c>
      <c r="G555" s="229" t="str">
        <f>IFERROR(VLOOKUP(Table2[[#This Row],[Trim Trk: ]],'TPMS-Auto'!A:G, 7, 0), "Not assigned in TPMS!!")</f>
        <v>MFULLWO</v>
      </c>
      <c r="H555" s="69" t="str">
        <f>IFERROR(VLOOKUP(Table2[[#This Row],[Trim Trk: ]],'TPMS-Auto'!A:Y, 25, 0), "Not assigned in TPMS!!")</f>
        <v>61 EAGLE LANE</v>
      </c>
      <c r="I5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5" s="229" t="str">
        <f>IF(N555=N554, "Yes", "No")</f>
        <v>No</v>
      </c>
      <c r="K555" s="229" t="str">
        <f>IFERROR(VLOOKUP(Table2[[#This Row],[Trim Trk: ]], Enterprise!A:AL, 25, 0),"NotonEnterpriseReporting")</f>
        <v>NotonEnterpriseReporting</v>
      </c>
      <c r="L55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5" s="229" t="str">
        <f>IF(Table2[[#This Row],[Rental Vendor]]="ENTERPRISE RENT-A-CAR INC.", "Enterprise", IF(Table2[[#This Row],[Rental Vendor]]="ENTERPRISE TOLLS/TOLL CHARGES", "Enterprise", "NotEnterprise"))</f>
        <v>Enterprise</v>
      </c>
      <c r="N555" s="228" t="str">
        <f>LEFT(Table2[[#This Row],[Vehicle Number]],5)</f>
        <v>47370</v>
      </c>
      <c r="O555" s="166" t="s">
        <v>209</v>
      </c>
      <c r="P555" s="166" t="s">
        <v>2480</v>
      </c>
      <c r="Q555" s="166" t="s">
        <v>3726</v>
      </c>
      <c r="R555" s="166" t="s">
        <v>3859</v>
      </c>
      <c r="S555" s="166" t="s">
        <v>5116</v>
      </c>
      <c r="T555" s="166" t="s">
        <v>5117</v>
      </c>
      <c r="U555" s="166" t="s">
        <v>2482</v>
      </c>
      <c r="V555" s="166" t="s">
        <v>5118</v>
      </c>
      <c r="W555" s="166" t="s">
        <v>375</v>
      </c>
      <c r="X555" s="167">
        <v>116601244</v>
      </c>
      <c r="Y555" s="167">
        <v>116953272</v>
      </c>
      <c r="Z555" s="168">
        <v>46078</v>
      </c>
      <c r="AA555" s="166" t="s">
        <v>3730</v>
      </c>
      <c r="AB555" s="166" t="s">
        <v>3731</v>
      </c>
      <c r="AC555" s="166" t="s">
        <v>3732</v>
      </c>
      <c r="AD555" s="169">
        <v>490</v>
      </c>
      <c r="AE555" s="170">
        <v>7</v>
      </c>
      <c r="AF555" s="169">
        <v>70</v>
      </c>
      <c r="AG555" s="166" t="s">
        <v>3854</v>
      </c>
      <c r="AH555" s="166"/>
      <c r="AI555" s="166"/>
      <c r="AJ555" s="166"/>
      <c r="AK555" s="166"/>
      <c r="AL555" s="166"/>
    </row>
    <row r="556" spans="1:38" x14ac:dyDescent="0.3">
      <c r="A5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6" s="25">
        <f ca="1">SUM((TODAY())-Table2[[#This Row],[PO Date]])</f>
        <v>55</v>
      </c>
      <c r="C556" s="25" t="str">
        <f>Table2[[#This Row],[Trim Trk: ]]</f>
        <v>47371</v>
      </c>
      <c r="D556" s="228" t="str">
        <f>CONCATENATE(Table2[[#This Row],[First Name]]," ",Table2[[#This Row],[Last name]])</f>
        <v>SUK GAJUREL</v>
      </c>
      <c r="E556" s="229" t="str">
        <f>IFERROR(VLOOKUP(Table2[[#This Row],[Rental under Name: ]], 'TPMS-Auto'!C:G,5,0),"RESEARCH!!")</f>
        <v>SGAJURE</v>
      </c>
      <c r="F556" s="228" t="str">
        <f>IFERROR(VLOOKUP(Table2[[#This Row],[Trim Trk: ]],'TPMS-Auto'!A:C, 3, 0), "Not assigned in TPMS!!")</f>
        <v>SUK GAJUREL</v>
      </c>
      <c r="G556" s="229" t="str">
        <f>IFERROR(VLOOKUP(Table2[[#This Row],[Trim Trk: ]],'TPMS-Auto'!A:G, 7, 0), "Not assigned in TPMS!!")</f>
        <v>SGAJURE</v>
      </c>
      <c r="H556" s="69" t="str">
        <f>IFERROR(VLOOKUP(Table2[[#This Row],[Trim Trk: ]],'TPMS-Auto'!A:Y, 25, 0), "Not assigned in TPMS!!")</f>
        <v>3903 EDGE ROAD</v>
      </c>
      <c r="I5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6" s="229" t="str">
        <f>IF(N556=N555, "Yes", "No")</f>
        <v>No</v>
      </c>
      <c r="K556" s="229" t="str">
        <f>IFERROR(VLOOKUP(Table2[[#This Row],[Trim Trk: ]], Enterprise!A:AL, 25, 0),"NotonEnterpriseReporting")</f>
        <v>NotonEnterpriseReporting</v>
      </c>
      <c r="L55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6" s="229" t="str">
        <f>IF(Table2[[#This Row],[Rental Vendor]]="ENTERPRISE RENT-A-CAR INC.", "Enterprise", IF(Table2[[#This Row],[Rental Vendor]]="ENTERPRISE TOLLS/TOLL CHARGES", "Enterprise", "NotEnterprise"))</f>
        <v>Enterprise</v>
      </c>
      <c r="N556" s="228" t="str">
        <f>LEFT(Table2[[#This Row],[Vehicle Number]],5)</f>
        <v>47371</v>
      </c>
      <c r="O556" s="166" t="s">
        <v>209</v>
      </c>
      <c r="P556" s="166" t="s">
        <v>5119</v>
      </c>
      <c r="Q556" s="166" t="s">
        <v>3726</v>
      </c>
      <c r="R556" s="166" t="s">
        <v>4198</v>
      </c>
      <c r="S556" s="166" t="s">
        <v>5120</v>
      </c>
      <c r="T556" s="166" t="s">
        <v>5121</v>
      </c>
      <c r="U556" s="166" t="s">
        <v>5122</v>
      </c>
      <c r="V556" s="166" t="s">
        <v>5123</v>
      </c>
      <c r="W556" s="166" t="s">
        <v>435</v>
      </c>
      <c r="X556" s="167">
        <v>115624837</v>
      </c>
      <c r="Y556" s="167">
        <v>115963314</v>
      </c>
      <c r="Z556" s="168">
        <v>46031</v>
      </c>
      <c r="AA556" s="166" t="s">
        <v>3730</v>
      </c>
      <c r="AB556" s="166" t="s">
        <v>3731</v>
      </c>
      <c r="AC556" s="166" t="s">
        <v>3732</v>
      </c>
      <c r="AD556" s="169">
        <v>524.65</v>
      </c>
      <c r="AE556" s="170">
        <v>7</v>
      </c>
      <c r="AF556" s="169">
        <v>74.95</v>
      </c>
      <c r="AG556" s="166" t="s">
        <v>3854</v>
      </c>
      <c r="AH556" s="166" t="s">
        <v>3783</v>
      </c>
      <c r="AI556" s="166" t="s">
        <v>5124</v>
      </c>
      <c r="AJ556" s="166" t="s">
        <v>3027</v>
      </c>
      <c r="AK556" s="166" t="s">
        <v>435</v>
      </c>
      <c r="AL556" s="166" t="s">
        <v>5125</v>
      </c>
    </row>
    <row r="557" spans="1:38" x14ac:dyDescent="0.3">
      <c r="A55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7" s="25">
        <f ca="1">SUM((TODAY())-Table2[[#This Row],[PO Date]])</f>
        <v>9</v>
      </c>
      <c r="C557" s="25" t="str">
        <f>Table2[[#This Row],[Trim Trk: ]]</f>
        <v>47371</v>
      </c>
      <c r="D557" s="228" t="str">
        <f>CONCATENATE(Table2[[#This Row],[First Name]]," ",Table2[[#This Row],[Last name]])</f>
        <v>SUK GAJUREL</v>
      </c>
      <c r="E557" s="229" t="str">
        <f>IFERROR(VLOOKUP(Table2[[#This Row],[Rental under Name: ]], 'TPMS-Auto'!C:G,5,0),"RESEARCH!!")</f>
        <v>SGAJURE</v>
      </c>
      <c r="F557" s="228" t="str">
        <f>IFERROR(VLOOKUP(Table2[[#This Row],[Trim Trk: ]],'TPMS-Auto'!A:C, 3, 0), "Not assigned in TPMS!!")</f>
        <v>SUK GAJUREL</v>
      </c>
      <c r="G557" s="229" t="str">
        <f>IFERROR(VLOOKUP(Table2[[#This Row],[Trim Trk: ]],'TPMS-Auto'!A:G, 7, 0), "Not assigned in TPMS!!")</f>
        <v>SGAJURE</v>
      </c>
      <c r="H557" s="69" t="str">
        <f>IFERROR(VLOOKUP(Table2[[#This Row],[Trim Trk: ]],'TPMS-Auto'!A:Y, 25, 0), "Not assigned in TPMS!!")</f>
        <v>3903 EDGE ROAD</v>
      </c>
      <c r="I5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7" s="229" t="str">
        <f>IF(N557=N556, "Yes", "No")</f>
        <v>Yes</v>
      </c>
      <c r="K557" s="229" t="str">
        <f>IFERROR(VLOOKUP(Table2[[#This Row],[Trim Trk: ]], Enterprise!A:AL, 25, 0),"NotonEnterpriseReporting")</f>
        <v>NotonEnterpriseReporting</v>
      </c>
      <c r="L55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7" s="229" t="str">
        <f>IF(Table2[[#This Row],[Rental Vendor]]="ENTERPRISE RENT-A-CAR INC.", "Enterprise", IF(Table2[[#This Row],[Rental Vendor]]="ENTERPRISE TOLLS/TOLL CHARGES", "Enterprise", "NotEnterprise"))</f>
        <v>Enterprise</v>
      </c>
      <c r="N557" s="228" t="str">
        <f>LEFT(Table2[[#This Row],[Vehicle Number]],5)</f>
        <v>47371</v>
      </c>
      <c r="O557" s="166" t="s">
        <v>209</v>
      </c>
      <c r="P557" s="166" t="s">
        <v>5119</v>
      </c>
      <c r="Q557" s="166" t="s">
        <v>3726</v>
      </c>
      <c r="R557" s="166" t="s">
        <v>4198</v>
      </c>
      <c r="S557" s="166" t="s">
        <v>5120</v>
      </c>
      <c r="T557" s="166" t="s">
        <v>5121</v>
      </c>
      <c r="U557" s="166" t="s">
        <v>5122</v>
      </c>
      <c r="V557" s="166" t="s">
        <v>5123</v>
      </c>
      <c r="W557" s="166" t="s">
        <v>435</v>
      </c>
      <c r="X557" s="167">
        <v>116579589</v>
      </c>
      <c r="Y557" s="167">
        <v>116930722</v>
      </c>
      <c r="Z557" s="168">
        <v>46077</v>
      </c>
      <c r="AA557" s="166" t="s">
        <v>3730</v>
      </c>
      <c r="AB557" s="166" t="s">
        <v>3731</v>
      </c>
      <c r="AC557" s="166" t="s">
        <v>3732</v>
      </c>
      <c r="AD557" s="169">
        <v>952</v>
      </c>
      <c r="AE557" s="170">
        <v>14</v>
      </c>
      <c r="AF557" s="169">
        <v>68</v>
      </c>
      <c r="AG557" s="166" t="s">
        <v>3854</v>
      </c>
      <c r="AH557" s="166"/>
      <c r="AI557" s="166"/>
      <c r="AJ557" s="166"/>
      <c r="AK557" s="166"/>
      <c r="AL557" s="166"/>
    </row>
    <row r="558" spans="1:38" x14ac:dyDescent="0.3">
      <c r="A55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8" s="25">
        <f ca="1">SUM((TODAY())-Table2[[#This Row],[PO Date]])</f>
        <v>76</v>
      </c>
      <c r="C558" s="25" t="str">
        <f>Table2[[#This Row],[Trim Trk: ]]</f>
        <v>47374</v>
      </c>
      <c r="D558" s="228" t="str">
        <f>CONCATENATE(Table2[[#This Row],[First Name]]," ",Table2[[#This Row],[Last name]])</f>
        <v>HAI TRAN</v>
      </c>
      <c r="E558" s="229" t="str">
        <f>IFERROR(VLOOKUP(Table2[[#This Row],[Rental under Name: ]], 'TPMS-Auto'!C:G,5,0),"RESEARCH!!")</f>
        <v>HTRAN</v>
      </c>
      <c r="F558" s="228" t="str">
        <f>IFERROR(VLOOKUP(Table2[[#This Row],[Trim Trk: ]],'TPMS-Auto'!A:C, 3, 0), "Not assigned in TPMS!!")</f>
        <v>HAI TRAN</v>
      </c>
      <c r="G558" s="229" t="str">
        <f>IFERROR(VLOOKUP(Table2[[#This Row],[Trim Trk: ]],'TPMS-Auto'!A:G, 7, 0), "Not assigned in TPMS!!")</f>
        <v>HTRAN</v>
      </c>
      <c r="H558" s="69" t="str">
        <f>IFERROR(VLOOKUP(Table2[[#This Row],[Trim Trk: ]],'TPMS-Auto'!A:Y, 25, 0), "Not assigned in TPMS!!")</f>
        <v>5113 WINTER WILLOW CIR</v>
      </c>
      <c r="I5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8" s="229" t="str">
        <f>IF(N558=N557, "Yes", "No")</f>
        <v>No</v>
      </c>
      <c r="K558" s="229" t="str">
        <f>IFERROR(VLOOKUP(Table2[[#This Row],[Trim Trk: ]], Enterprise!A:AL, 25, 0),"NotonEnterpriseReporting")</f>
        <v>NotonEnterpriseReporting</v>
      </c>
      <c r="L55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8" s="229" t="str">
        <f>IF(Table2[[#This Row],[Rental Vendor]]="ENTERPRISE RENT-A-CAR INC.", "Enterprise", IF(Table2[[#This Row],[Rental Vendor]]="ENTERPRISE TOLLS/TOLL CHARGES", "Enterprise", "NotEnterprise"))</f>
        <v>Enterprise</v>
      </c>
      <c r="N558" s="228" t="str">
        <f>LEFT(Table2[[#This Row],[Vehicle Number]],5)</f>
        <v>47374</v>
      </c>
      <c r="O558" s="166" t="s">
        <v>209</v>
      </c>
      <c r="P558" s="166" t="s">
        <v>1510</v>
      </c>
      <c r="Q558" s="166" t="s">
        <v>3726</v>
      </c>
      <c r="R558" s="166" t="s">
        <v>3851</v>
      </c>
      <c r="S558" s="166" t="s">
        <v>5126</v>
      </c>
      <c r="T558" s="166" t="s">
        <v>5127</v>
      </c>
      <c r="U558" s="166" t="s">
        <v>1512</v>
      </c>
      <c r="V558" s="166" t="s">
        <v>5128</v>
      </c>
      <c r="W558" s="166" t="s">
        <v>328</v>
      </c>
      <c r="X558" s="167">
        <v>113908752</v>
      </c>
      <c r="Y558" s="167">
        <v>115723451</v>
      </c>
      <c r="Z558" s="168">
        <v>46010</v>
      </c>
      <c r="AA558" s="166" t="s">
        <v>3974</v>
      </c>
      <c r="AB558" s="166" t="s">
        <v>3975</v>
      </c>
      <c r="AC558" s="166" t="s">
        <v>3732</v>
      </c>
      <c r="AD558" s="169">
        <v>1752</v>
      </c>
      <c r="AE558" s="170">
        <v>1</v>
      </c>
      <c r="AF558" s="169">
        <v>1752</v>
      </c>
      <c r="AG558" s="166" t="s">
        <v>3854</v>
      </c>
      <c r="AH558" s="166"/>
      <c r="AI558" s="166"/>
      <c r="AJ558" s="166"/>
      <c r="AK558" s="166"/>
      <c r="AL558" s="166"/>
    </row>
    <row r="559" spans="1:38" x14ac:dyDescent="0.3">
      <c r="A55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9" s="25">
        <f ca="1">SUM((TODAY())-Table2[[#This Row],[PO Date]])</f>
        <v>13</v>
      </c>
      <c r="C559" s="25" t="str">
        <f>Table2[[#This Row],[Trim Trk: ]]</f>
        <v>47392</v>
      </c>
      <c r="D559" s="228" t="str">
        <f>CONCATENATE(Table2[[#This Row],[First Name]]," ",Table2[[#This Row],[Last name]])</f>
        <v>SONNY WINGER</v>
      </c>
      <c r="E559" s="229" t="str">
        <f>IFERROR(VLOOKUP(Table2[[#This Row],[Rental under Name: ]], 'TPMS-Auto'!C:G,5,0),"RESEARCH!!")</f>
        <v>SWINGER</v>
      </c>
      <c r="F559" s="228" t="str">
        <f>IFERROR(VLOOKUP(Table2[[#This Row],[Trim Trk: ]],'TPMS-Auto'!A:C, 3, 0), "Not assigned in TPMS!!")</f>
        <v>SONNY WINGER</v>
      </c>
      <c r="G559" s="229" t="str">
        <f>IFERROR(VLOOKUP(Table2[[#This Row],[Trim Trk: ]],'TPMS-Auto'!A:G, 7, 0), "Not assigned in TPMS!!")</f>
        <v>SWINGER</v>
      </c>
      <c r="H559" s="69" t="str">
        <f>IFERROR(VLOOKUP(Table2[[#This Row],[Trim Trk: ]],'TPMS-Auto'!A:Y, 25, 0), "Not assigned in TPMS!!")</f>
        <v>1461 Traskwood Rd</v>
      </c>
      <c r="I5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9" s="229" t="str">
        <f>IF(N559=N558, "Yes", "No")</f>
        <v>No</v>
      </c>
      <c r="K559" s="229" t="str">
        <f>IFERROR(VLOOKUP(Table2[[#This Row],[Trim Trk: ]], Enterprise!A:AL, 25, 0),"NotonEnterpriseReporting")</f>
        <v>OPEN</v>
      </c>
      <c r="L55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9" s="229" t="str">
        <f>IF(Table2[[#This Row],[Rental Vendor]]="ENTERPRISE RENT-A-CAR INC.", "Enterprise", IF(Table2[[#This Row],[Rental Vendor]]="ENTERPRISE TOLLS/TOLL CHARGES", "Enterprise", "NotEnterprise"))</f>
        <v>Enterprise</v>
      </c>
      <c r="N559" s="228" t="str">
        <f>LEFT(Table2[[#This Row],[Vehicle Number]],5)</f>
        <v>47392</v>
      </c>
      <c r="O559" s="166" t="s">
        <v>209</v>
      </c>
      <c r="P559" s="166" t="s">
        <v>2485</v>
      </c>
      <c r="Q559" s="166" t="s">
        <v>3726</v>
      </c>
      <c r="R559" s="166" t="s">
        <v>3787</v>
      </c>
      <c r="S559" s="166" t="s">
        <v>5129</v>
      </c>
      <c r="T559" s="166" t="s">
        <v>5130</v>
      </c>
      <c r="U559" s="166" t="s">
        <v>2487</v>
      </c>
      <c r="V559" s="166" t="s">
        <v>5131</v>
      </c>
      <c r="W559" s="166" t="s">
        <v>983</v>
      </c>
      <c r="X559" s="167">
        <v>114118942</v>
      </c>
      <c r="Y559" s="167">
        <v>116865810</v>
      </c>
      <c r="Z559" s="168">
        <v>46073</v>
      </c>
      <c r="AA559" s="166" t="s">
        <v>3974</v>
      </c>
      <c r="AB559" s="166" t="s">
        <v>3975</v>
      </c>
      <c r="AC559" s="166" t="s">
        <v>3732</v>
      </c>
      <c r="AD559" s="169">
        <v>1</v>
      </c>
      <c r="AE559" s="170">
        <v>1</v>
      </c>
      <c r="AF559" s="169">
        <v>1</v>
      </c>
      <c r="AG559" s="166" t="s">
        <v>3854</v>
      </c>
      <c r="AH559" s="166"/>
      <c r="AI559" s="166"/>
      <c r="AJ559" s="166"/>
      <c r="AK559" s="166"/>
      <c r="AL559" s="166"/>
    </row>
    <row r="560" spans="1:38" x14ac:dyDescent="0.3">
      <c r="A56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0" s="25">
        <f ca="1">SUM((TODAY())-Table2[[#This Row],[PO Date]])</f>
        <v>29</v>
      </c>
      <c r="C560" s="25" t="str">
        <f>Table2[[#This Row],[Trim Trk: ]]</f>
        <v>47397</v>
      </c>
      <c r="D560" s="228" t="str">
        <f>CONCATENATE(Table2[[#This Row],[First Name]]," ",Table2[[#This Row],[Last name]])</f>
        <v>ANTHONY GILLIS</v>
      </c>
      <c r="E560" s="229" t="str">
        <f>IFERROR(VLOOKUP(Table2[[#This Row],[Rental under Name: ]], 'TPMS-Auto'!C:G,5,0),"RESEARCH!!")</f>
        <v>AGILLIS</v>
      </c>
      <c r="F560" s="228" t="str">
        <f>IFERROR(VLOOKUP(Table2[[#This Row],[Trim Trk: ]],'TPMS-Auto'!A:C, 3, 0), "Not assigned in TPMS!!")</f>
        <v>ANTHONY GILLIS</v>
      </c>
      <c r="G560" s="229" t="str">
        <f>IFERROR(VLOOKUP(Table2[[#This Row],[Trim Trk: ]],'TPMS-Auto'!A:G, 7, 0), "Not assigned in TPMS!!")</f>
        <v>AGILLIS</v>
      </c>
      <c r="H560" s="69" t="str">
        <f>IFERROR(VLOOKUP(Table2[[#This Row],[Trim Trk: ]],'TPMS-Auto'!A:Y, 25, 0), "Not assigned in TPMS!!")</f>
        <v>2527 bonds lake rd nw</v>
      </c>
      <c r="I5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0" s="229" t="str">
        <f>IF(N560=N559, "Yes", "No")</f>
        <v>No</v>
      </c>
      <c r="K560" s="229" t="str">
        <f>IFERROR(VLOOKUP(Table2[[#This Row],[Trim Trk: ]], Enterprise!A:AL, 25, 0),"NotonEnterpriseReporting")</f>
        <v>NotonEnterpriseReporting</v>
      </c>
      <c r="L56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0" s="229" t="str">
        <f>IF(Table2[[#This Row],[Rental Vendor]]="ENTERPRISE RENT-A-CAR INC.", "Enterprise", IF(Table2[[#This Row],[Rental Vendor]]="ENTERPRISE TOLLS/TOLL CHARGES", "Enterprise", "NotEnterprise"))</f>
        <v>Enterprise</v>
      </c>
      <c r="N560" s="228" t="str">
        <f>LEFT(Table2[[#This Row],[Vehicle Number]],5)</f>
        <v>47397</v>
      </c>
      <c r="O560" s="166" t="s">
        <v>209</v>
      </c>
      <c r="P560" s="166" t="s">
        <v>1517</v>
      </c>
      <c r="Q560" s="166" t="s">
        <v>3726</v>
      </c>
      <c r="R560" s="166" t="s">
        <v>4089</v>
      </c>
      <c r="S560" s="166" t="s">
        <v>3920</v>
      </c>
      <c r="T560" s="166" t="s">
        <v>5132</v>
      </c>
      <c r="U560" s="166" t="s">
        <v>1519</v>
      </c>
      <c r="V560" s="166" t="s">
        <v>1523</v>
      </c>
      <c r="W560" s="166" t="s">
        <v>575</v>
      </c>
      <c r="X560" s="167">
        <v>114797700</v>
      </c>
      <c r="Y560" s="167">
        <v>116545747</v>
      </c>
      <c r="Z560" s="168">
        <v>46057</v>
      </c>
      <c r="AA560" s="166" t="s">
        <v>3730</v>
      </c>
      <c r="AB560" s="166" t="s">
        <v>3928</v>
      </c>
      <c r="AC560" s="166" t="s">
        <v>3732</v>
      </c>
      <c r="AD560" s="169">
        <v>1</v>
      </c>
      <c r="AE560" s="170">
        <v>1</v>
      </c>
      <c r="AF560" s="169">
        <v>1</v>
      </c>
      <c r="AG560" s="166" t="s">
        <v>3854</v>
      </c>
      <c r="AH560" s="166" t="s">
        <v>3783</v>
      </c>
      <c r="AI560" s="166" t="s">
        <v>5133</v>
      </c>
      <c r="AJ560" s="166" t="s">
        <v>1523</v>
      </c>
      <c r="AK560" s="166" t="s">
        <v>575</v>
      </c>
      <c r="AL560" s="166" t="s">
        <v>5134</v>
      </c>
    </row>
    <row r="561" spans="1:38" x14ac:dyDescent="0.3">
      <c r="A56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1" s="25">
        <f ca="1">SUM((TODAY())-Table2[[#This Row],[PO Date]])</f>
        <v>30</v>
      </c>
      <c r="C561" s="25" t="str">
        <f>Table2[[#This Row],[Trim Trk: ]]</f>
        <v>61001</v>
      </c>
      <c r="D561" s="228" t="str">
        <f>CONCATENATE(Table2[[#This Row],[First Name]]," ",Table2[[#This Row],[Last name]])</f>
        <v>TARONNE HENDERSON</v>
      </c>
      <c r="E561" s="229" t="str">
        <f>IFERROR(VLOOKUP(Table2[[#This Row],[Rental under Name: ]], 'TPMS-Auto'!C:G,5,0),"RESEARCH!!")</f>
        <v>THENDER</v>
      </c>
      <c r="F561" s="228" t="str">
        <f>IFERROR(VLOOKUP(Table2[[#This Row],[Trim Trk: ]],'TPMS-Auto'!A:C, 3, 0), "Not assigned in TPMS!!")</f>
        <v>TARONNE HENDERSON</v>
      </c>
      <c r="G561" s="229" t="str">
        <f>IFERROR(VLOOKUP(Table2[[#This Row],[Trim Trk: ]],'TPMS-Auto'!A:G, 7, 0), "Not assigned in TPMS!!")</f>
        <v>THENDER</v>
      </c>
      <c r="H561" s="69" t="str">
        <f>IFERROR(VLOOKUP(Table2[[#This Row],[Trim Trk: ]],'TPMS-Auto'!A:Y, 25, 0), "Not assigned in TPMS!!")</f>
        <v>825 BELLARMINE LN</v>
      </c>
      <c r="I5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1" s="229" t="str">
        <f>IF(N561=N560, "Yes", "No")</f>
        <v>No</v>
      </c>
      <c r="K561" s="229" t="str">
        <f>IFERROR(VLOOKUP(Table2[[#This Row],[Trim Trk: ]], Enterprise!A:AL, 25, 0),"NotonEnterpriseReporting")</f>
        <v>OPEN</v>
      </c>
      <c r="L56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1" s="229" t="str">
        <f>IF(Table2[[#This Row],[Rental Vendor]]="ENTERPRISE RENT-A-CAR INC.", "Enterprise", IF(Table2[[#This Row],[Rental Vendor]]="ENTERPRISE TOLLS/TOLL CHARGES", "Enterprise", "NotEnterprise"))</f>
        <v>Enterprise</v>
      </c>
      <c r="N561" s="228" t="str">
        <f>LEFT(Table2[[#This Row],[Vehicle Number]],5)</f>
        <v>61001</v>
      </c>
      <c r="O561" s="166" t="s">
        <v>209</v>
      </c>
      <c r="P561" s="166" t="s">
        <v>3067</v>
      </c>
      <c r="Q561" s="166" t="s">
        <v>3751</v>
      </c>
      <c r="R561" s="166" t="s">
        <v>4001</v>
      </c>
      <c r="S561" s="166" t="s">
        <v>5135</v>
      </c>
      <c r="T561" s="166" t="s">
        <v>4124</v>
      </c>
      <c r="U561" s="166" t="s">
        <v>3069</v>
      </c>
      <c r="V561" s="166" t="s">
        <v>3073</v>
      </c>
      <c r="W561" s="166" t="s">
        <v>1502</v>
      </c>
      <c r="X561" s="167">
        <v>116118871</v>
      </c>
      <c r="Y561" s="167">
        <v>116463147</v>
      </c>
      <c r="Z561" s="168">
        <v>46056</v>
      </c>
      <c r="AA561" s="166" t="s">
        <v>3730</v>
      </c>
      <c r="AB561" s="166" t="s">
        <v>3731</v>
      </c>
      <c r="AC561" s="166" t="s">
        <v>3732</v>
      </c>
      <c r="AD561" s="169">
        <v>375</v>
      </c>
      <c r="AE561" s="170">
        <v>5</v>
      </c>
      <c r="AF561" s="169">
        <v>75</v>
      </c>
      <c r="AG561" s="166" t="s">
        <v>3854</v>
      </c>
      <c r="AH561" s="166"/>
      <c r="AI561" s="166"/>
      <c r="AJ561" s="166"/>
      <c r="AK561" s="166"/>
      <c r="AL561" s="166"/>
    </row>
    <row r="562" spans="1:38" x14ac:dyDescent="0.3">
      <c r="A56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2" s="25">
        <f ca="1">SUM((TODAY())-Table2[[#This Row],[PO Date]])</f>
        <v>50</v>
      </c>
      <c r="C562" s="25" t="str">
        <f>Table2[[#This Row],[Trim Trk: ]]</f>
        <v>61015</v>
      </c>
      <c r="D562" s="228" t="str">
        <f>CONCATENATE(Table2[[#This Row],[First Name]]," ",Table2[[#This Row],[Last name]])</f>
        <v>BERNARD SOKOLOWSKI</v>
      </c>
      <c r="E562" s="229" t="str">
        <f>IFERROR(VLOOKUP(Table2[[#This Row],[Rental under Name: ]], 'TPMS-Auto'!C:G,5,0),"RESEARCH!!")</f>
        <v>BSOKOLO</v>
      </c>
      <c r="F562" s="228" t="str">
        <f>IFERROR(VLOOKUP(Table2[[#This Row],[Trim Trk: ]],'TPMS-Auto'!A:C, 3, 0), "Not assigned in TPMS!!")</f>
        <v>Not assigned in TPMS!!</v>
      </c>
      <c r="G562" s="229" t="str">
        <f>IFERROR(VLOOKUP(Table2[[#This Row],[Trim Trk: ]],'TPMS-Auto'!A:G, 7, 0), "Not assigned in TPMS!!")</f>
        <v>Not assigned in TPMS!!</v>
      </c>
      <c r="H562" s="69" t="str">
        <f>IFERROR(VLOOKUP(Table2[[#This Row],[Trim Trk: ]],'TPMS-Auto'!A:Y, 25, 0), "Not assigned in TPMS!!")</f>
        <v>Not assigned in TPMS!!</v>
      </c>
      <c r="I5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2" s="229" t="str">
        <f>IF(N562=N561, "Yes", "No")</f>
        <v>No</v>
      </c>
      <c r="K562" s="229" t="str">
        <f>IFERROR(VLOOKUP(Table2[[#This Row],[Trim Trk: ]], Enterprise!A:AL, 25, 0),"NotonEnterpriseReporting")</f>
        <v>NotonEnterpriseReporting</v>
      </c>
      <c r="L56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2" s="229" t="str">
        <f>IF(Table2[[#This Row],[Rental Vendor]]="ENTERPRISE RENT-A-CAR INC.", "Enterprise", IF(Table2[[#This Row],[Rental Vendor]]="ENTERPRISE TOLLS/TOLL CHARGES", "Enterprise", "NotEnterprise"))</f>
        <v>Enterprise</v>
      </c>
      <c r="N562" s="228" t="str">
        <f>LEFT(Table2[[#This Row],[Vehicle Number]],5)</f>
        <v>61015</v>
      </c>
      <c r="O562" s="166" t="s">
        <v>209</v>
      </c>
      <c r="P562" s="166" t="s">
        <v>3638</v>
      </c>
      <c r="Q562" s="166" t="s">
        <v>3751</v>
      </c>
      <c r="R562" s="166" t="s">
        <v>3735</v>
      </c>
      <c r="S562" s="166" t="s">
        <v>5055</v>
      </c>
      <c r="T562" s="166" t="s">
        <v>5136</v>
      </c>
      <c r="U562" s="166" t="s">
        <v>3640</v>
      </c>
      <c r="V562" s="166" t="s">
        <v>5137</v>
      </c>
      <c r="W562" s="166" t="s">
        <v>435</v>
      </c>
      <c r="X562" s="167">
        <v>115705276</v>
      </c>
      <c r="Y562" s="167">
        <v>116045292</v>
      </c>
      <c r="Z562" s="168">
        <v>46036</v>
      </c>
      <c r="AA562" s="166" t="s">
        <v>3730</v>
      </c>
      <c r="AB562" s="166" t="s">
        <v>3731</v>
      </c>
      <c r="AC562" s="166" t="s">
        <v>3732</v>
      </c>
      <c r="AD562" s="169">
        <v>158</v>
      </c>
      <c r="AE562" s="170">
        <v>2</v>
      </c>
      <c r="AF562" s="169">
        <v>79</v>
      </c>
      <c r="AG562" s="166" t="s">
        <v>3854</v>
      </c>
      <c r="AH562" s="166"/>
      <c r="AI562" s="166"/>
      <c r="AJ562" s="166"/>
      <c r="AK562" s="166"/>
      <c r="AL562" s="166"/>
    </row>
    <row r="563" spans="1:38" x14ac:dyDescent="0.3">
      <c r="A56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3" s="25">
        <f ca="1">SUM((TODAY())-Table2[[#This Row],[PO Date]])</f>
        <v>7</v>
      </c>
      <c r="C563" s="25" t="str">
        <f>Table2[[#This Row],[Trim Trk: ]]</f>
        <v>61015</v>
      </c>
      <c r="D563" s="228" t="str">
        <f>CONCATENATE(Table2[[#This Row],[First Name]]," ",Table2[[#This Row],[Last name]])</f>
        <v>BERNARD SOKOLOWSKI</v>
      </c>
      <c r="E563" s="229" t="str">
        <f>IFERROR(VLOOKUP(Table2[[#This Row],[Rental under Name: ]], 'TPMS-Auto'!C:G,5,0),"RESEARCH!!")</f>
        <v>BSOKOLO</v>
      </c>
      <c r="F563" s="228" t="str">
        <f>IFERROR(VLOOKUP(Table2[[#This Row],[Trim Trk: ]],'TPMS-Auto'!A:C, 3, 0), "Not assigned in TPMS!!")</f>
        <v>Not assigned in TPMS!!</v>
      </c>
      <c r="G563" s="229" t="str">
        <f>IFERROR(VLOOKUP(Table2[[#This Row],[Trim Trk: ]],'TPMS-Auto'!A:G, 7, 0), "Not assigned in TPMS!!")</f>
        <v>Not assigned in TPMS!!</v>
      </c>
      <c r="H563" s="69" t="str">
        <f>IFERROR(VLOOKUP(Table2[[#This Row],[Trim Trk: ]],'TPMS-Auto'!A:Y, 25, 0), "Not assigned in TPMS!!")</f>
        <v>Not assigned in TPMS!!</v>
      </c>
      <c r="I5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3" s="229" t="str">
        <f>IF(N563=N562, "Yes", "No")</f>
        <v>Yes</v>
      </c>
      <c r="K563" s="229" t="str">
        <f>IFERROR(VLOOKUP(Table2[[#This Row],[Trim Trk: ]], Enterprise!A:AL, 25, 0),"NotonEnterpriseReporting")</f>
        <v>NotonEnterpriseReporting</v>
      </c>
      <c r="L56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3" s="229" t="str">
        <f>IF(Table2[[#This Row],[Rental Vendor]]="ENTERPRISE RENT-A-CAR INC.", "Enterprise", IF(Table2[[#This Row],[Rental Vendor]]="ENTERPRISE TOLLS/TOLL CHARGES", "Enterprise", "NotEnterprise"))</f>
        <v>Enterprise</v>
      </c>
      <c r="N563" s="228" t="str">
        <f>LEFT(Table2[[#This Row],[Vehicle Number]],5)</f>
        <v>61015</v>
      </c>
      <c r="O563" s="166" t="s">
        <v>209</v>
      </c>
      <c r="P563" s="166" t="s">
        <v>3638</v>
      </c>
      <c r="Q563" s="166" t="s">
        <v>3751</v>
      </c>
      <c r="R563" s="166" t="s">
        <v>3735</v>
      </c>
      <c r="S563" s="166" t="s">
        <v>5055</v>
      </c>
      <c r="T563" s="166" t="s">
        <v>5136</v>
      </c>
      <c r="U563" s="166" t="s">
        <v>3640</v>
      </c>
      <c r="V563" s="166" t="s">
        <v>5137</v>
      </c>
      <c r="W563" s="166" t="s">
        <v>435</v>
      </c>
      <c r="X563" s="167">
        <v>115705276</v>
      </c>
      <c r="Y563" s="167">
        <v>116961228</v>
      </c>
      <c r="Z563" s="168">
        <v>46079</v>
      </c>
      <c r="AA563" s="166" t="s">
        <v>3730</v>
      </c>
      <c r="AB563" s="166" t="s">
        <v>3731</v>
      </c>
      <c r="AC563" s="166" t="s">
        <v>3732</v>
      </c>
      <c r="AD563" s="169">
        <v>1</v>
      </c>
      <c r="AE563" s="170">
        <v>1</v>
      </c>
      <c r="AF563" s="169">
        <v>1</v>
      </c>
      <c r="AG563" s="166" t="s">
        <v>3854</v>
      </c>
      <c r="AH563" s="166"/>
      <c r="AI563" s="166"/>
      <c r="AJ563" s="166"/>
      <c r="AK563" s="166"/>
      <c r="AL563" s="166"/>
    </row>
    <row r="564" spans="1:38" x14ac:dyDescent="0.3">
      <c r="A56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4" s="25">
        <f ca="1">SUM((TODAY())-Table2[[#This Row],[PO Date]])</f>
        <v>10</v>
      </c>
      <c r="C564" s="25" t="str">
        <f>Table2[[#This Row],[Trim Trk: ]]</f>
        <v>61015</v>
      </c>
      <c r="D564" s="228" t="str">
        <f>CONCATENATE(Table2[[#This Row],[First Name]]," ",Table2[[#This Row],[Last name]])</f>
        <v>BERNARD SOKOLOWSKI</v>
      </c>
      <c r="E564" s="229" t="str">
        <f>IFERROR(VLOOKUP(Table2[[#This Row],[Rental under Name: ]], 'TPMS-Auto'!C:G,5,0),"RESEARCH!!")</f>
        <v>BSOKOLO</v>
      </c>
      <c r="F564" s="228" t="str">
        <f>IFERROR(VLOOKUP(Table2[[#This Row],[Trim Trk: ]],'TPMS-Auto'!A:C, 3, 0), "Not assigned in TPMS!!")</f>
        <v>Not assigned in TPMS!!</v>
      </c>
      <c r="G564" s="229" t="str">
        <f>IFERROR(VLOOKUP(Table2[[#This Row],[Trim Trk: ]],'TPMS-Auto'!A:G, 7, 0), "Not assigned in TPMS!!")</f>
        <v>Not assigned in TPMS!!</v>
      </c>
      <c r="H564" s="69" t="str">
        <f>IFERROR(VLOOKUP(Table2[[#This Row],[Trim Trk: ]],'TPMS-Auto'!A:Y, 25, 0), "Not assigned in TPMS!!")</f>
        <v>Not assigned in TPMS!!</v>
      </c>
      <c r="I5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4" s="229" t="str">
        <f>IF(N564=N563, "Yes", "No")</f>
        <v>Yes</v>
      </c>
      <c r="K564" s="229" t="str">
        <f>IFERROR(VLOOKUP(Table2[[#This Row],[Trim Trk: ]], Enterprise!A:AL, 25, 0),"NotonEnterpriseReporting")</f>
        <v>NotonEnterpriseReporting</v>
      </c>
      <c r="L56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4" s="229" t="str">
        <f>IF(Table2[[#This Row],[Rental Vendor]]="ENTERPRISE RENT-A-CAR INC.", "Enterprise", IF(Table2[[#This Row],[Rental Vendor]]="ENTERPRISE TOLLS/TOLL CHARGES", "Enterprise", "NotEnterprise"))</f>
        <v>Enterprise</v>
      </c>
      <c r="N564" s="228" t="str">
        <f>LEFT(Table2[[#This Row],[Vehicle Number]],5)</f>
        <v>61015</v>
      </c>
      <c r="O564" s="166" t="s">
        <v>209</v>
      </c>
      <c r="P564" s="166" t="s">
        <v>3638</v>
      </c>
      <c r="Q564" s="166" t="s">
        <v>3751</v>
      </c>
      <c r="R564" s="166" t="s">
        <v>3735</v>
      </c>
      <c r="S564" s="166" t="s">
        <v>5055</v>
      </c>
      <c r="T564" s="166" t="s">
        <v>5136</v>
      </c>
      <c r="U564" s="166" t="s">
        <v>3640</v>
      </c>
      <c r="V564" s="166" t="s">
        <v>5137</v>
      </c>
      <c r="W564" s="166" t="s">
        <v>435</v>
      </c>
      <c r="X564" s="167">
        <v>116546010</v>
      </c>
      <c r="Y564" s="167">
        <v>116897440</v>
      </c>
      <c r="Z564" s="168">
        <v>46076</v>
      </c>
      <c r="AA564" s="166" t="s">
        <v>3730</v>
      </c>
      <c r="AB564" s="166" t="s">
        <v>3731</v>
      </c>
      <c r="AC564" s="166" t="s">
        <v>3732</v>
      </c>
      <c r="AD564" s="169">
        <v>195</v>
      </c>
      <c r="AE564" s="170">
        <v>3</v>
      </c>
      <c r="AF564" s="169">
        <v>65</v>
      </c>
      <c r="AG564" s="166" t="s">
        <v>3854</v>
      </c>
      <c r="AH564" s="166"/>
      <c r="AI564" s="166"/>
      <c r="AJ564" s="166"/>
      <c r="AK564" s="166"/>
      <c r="AL564" s="166"/>
    </row>
    <row r="565" spans="1:38" x14ac:dyDescent="0.3">
      <c r="A56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5" s="25">
        <f ca="1">SUM((TODAY())-Table2[[#This Row],[PO Date]])</f>
        <v>1</v>
      </c>
      <c r="C565" s="25" t="str">
        <f>Table2[[#This Row],[Trim Trk: ]]</f>
        <v>61015</v>
      </c>
      <c r="D565" s="228" t="str">
        <f>CONCATENATE(Table2[[#This Row],[First Name]]," ",Table2[[#This Row],[Last name]])</f>
        <v>BERNARD SOKOLOWSKI</v>
      </c>
      <c r="E565" s="229" t="str">
        <f>IFERROR(VLOOKUP(Table2[[#This Row],[Rental under Name: ]], 'TPMS-Auto'!C:G,5,0),"RESEARCH!!")</f>
        <v>BSOKOLO</v>
      </c>
      <c r="F565" s="228" t="str">
        <f>IFERROR(VLOOKUP(Table2[[#This Row],[Trim Trk: ]],'TPMS-Auto'!A:C, 3, 0), "Not assigned in TPMS!!")</f>
        <v>Not assigned in TPMS!!</v>
      </c>
      <c r="G565" s="229" t="str">
        <f>IFERROR(VLOOKUP(Table2[[#This Row],[Trim Trk: ]],'TPMS-Auto'!A:G, 7, 0), "Not assigned in TPMS!!")</f>
        <v>Not assigned in TPMS!!</v>
      </c>
      <c r="H565" s="69" t="str">
        <f>IFERROR(VLOOKUP(Table2[[#This Row],[Trim Trk: ]],'TPMS-Auto'!A:Y, 25, 0), "Not assigned in TPMS!!")</f>
        <v>Not assigned in TPMS!!</v>
      </c>
      <c r="I5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5" s="229" t="str">
        <f>IF(N565=N564, "Yes", "No")</f>
        <v>Yes</v>
      </c>
      <c r="K565" s="229" t="str">
        <f>IFERROR(VLOOKUP(Table2[[#This Row],[Trim Trk: ]], Enterprise!A:AL, 25, 0),"NotonEnterpriseReporting")</f>
        <v>NotonEnterpriseReporting</v>
      </c>
      <c r="L56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5" s="229" t="str">
        <f>IF(Table2[[#This Row],[Rental Vendor]]="ENTERPRISE RENT-A-CAR INC.", "Enterprise", IF(Table2[[#This Row],[Rental Vendor]]="ENTERPRISE TOLLS/TOLL CHARGES", "Enterprise", "NotEnterprise"))</f>
        <v>Enterprise</v>
      </c>
      <c r="N565" s="228" t="str">
        <f>LEFT(Table2[[#This Row],[Vehicle Number]],5)</f>
        <v>61015</v>
      </c>
      <c r="O565" s="166" t="s">
        <v>209</v>
      </c>
      <c r="P565" s="166" t="s">
        <v>3638</v>
      </c>
      <c r="Q565" s="166" t="s">
        <v>3751</v>
      </c>
      <c r="R565" s="166" t="s">
        <v>3735</v>
      </c>
      <c r="S565" s="166" t="s">
        <v>5055</v>
      </c>
      <c r="T565" s="166" t="s">
        <v>5136</v>
      </c>
      <c r="U565" s="166" t="s">
        <v>3640</v>
      </c>
      <c r="V565" s="166" t="s">
        <v>5137</v>
      </c>
      <c r="W565" s="166" t="s">
        <v>435</v>
      </c>
      <c r="X565" s="167">
        <v>116708857</v>
      </c>
      <c r="Y565" s="167">
        <v>117062233</v>
      </c>
      <c r="Z565" s="168">
        <v>46085</v>
      </c>
      <c r="AA565" s="166" t="s">
        <v>3730</v>
      </c>
      <c r="AB565" s="166" t="s">
        <v>3731</v>
      </c>
      <c r="AC565" s="166" t="s">
        <v>3732</v>
      </c>
      <c r="AD565" s="169">
        <v>54.75</v>
      </c>
      <c r="AE565" s="170">
        <v>1</v>
      </c>
      <c r="AF565" s="169">
        <v>54.75</v>
      </c>
      <c r="AG565" s="166" t="s">
        <v>3854</v>
      </c>
      <c r="AH565" s="166"/>
      <c r="AI565" s="166"/>
      <c r="AJ565" s="166"/>
      <c r="AK565" s="166"/>
      <c r="AL565" s="166"/>
    </row>
    <row r="566" spans="1:38" x14ac:dyDescent="0.3">
      <c r="A56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6" s="25">
        <f ca="1">SUM((TODAY())-Table2[[#This Row],[PO Date]])</f>
        <v>55</v>
      </c>
      <c r="C566" s="25" t="str">
        <f>Table2[[#This Row],[Trim Trk: ]]</f>
        <v>61031</v>
      </c>
      <c r="D566" s="228" t="str">
        <f>CONCATENATE(Table2[[#This Row],[First Name]]," ",Table2[[#This Row],[Last name]])</f>
        <v>FRANK EADDY III</v>
      </c>
      <c r="E566" s="229" t="str">
        <f>IFERROR(VLOOKUP(Table2[[#This Row],[Rental under Name: ]], 'TPMS-Auto'!C:G,5,0),"RESEARCH!!")</f>
        <v>FEADDYI</v>
      </c>
      <c r="F566" s="228" t="str">
        <f>IFERROR(VLOOKUP(Table2[[#This Row],[Trim Trk: ]],'TPMS-Auto'!A:C, 3, 0), "Not assigned in TPMS!!")</f>
        <v>FRANK EADDY III</v>
      </c>
      <c r="G566" s="229" t="str">
        <f>IFERROR(VLOOKUP(Table2[[#This Row],[Trim Trk: ]],'TPMS-Auto'!A:G, 7, 0), "Not assigned in TPMS!!")</f>
        <v>FEADDYI</v>
      </c>
      <c r="H566" s="69" t="str">
        <f>IFERROR(VLOOKUP(Table2[[#This Row],[Trim Trk: ]],'TPMS-Auto'!A:Y, 25, 0), "Not assigned in TPMS!!")</f>
        <v>Not on HR File</v>
      </c>
      <c r="I5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6" s="229" t="str">
        <f>IF(N566=N565, "Yes", "No")</f>
        <v>No</v>
      </c>
      <c r="K566" s="229" t="str">
        <f>IFERROR(VLOOKUP(Table2[[#This Row],[Trim Trk: ]], Enterprise!A:AL, 25, 0),"NotonEnterpriseReporting")</f>
        <v>NotonEnterpriseReporting</v>
      </c>
      <c r="L56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6" s="229" t="str">
        <f>IF(Table2[[#This Row],[Rental Vendor]]="ENTERPRISE RENT-A-CAR INC.", "Enterprise", IF(Table2[[#This Row],[Rental Vendor]]="ENTERPRISE TOLLS/TOLL CHARGES", "Enterprise", "NotEnterprise"))</f>
        <v>Enterprise</v>
      </c>
      <c r="N566" s="228" t="str">
        <f>LEFT(Table2[[#This Row],[Vehicle Number]],5)</f>
        <v>61031</v>
      </c>
      <c r="O566" s="166" t="s">
        <v>209</v>
      </c>
      <c r="P566" s="166" t="s">
        <v>5143</v>
      </c>
      <c r="Q566" s="166" t="s">
        <v>3751</v>
      </c>
      <c r="R566" s="166" t="s">
        <v>4886</v>
      </c>
      <c r="S566" s="166" t="s">
        <v>4758</v>
      </c>
      <c r="T566" s="166" t="s">
        <v>5144</v>
      </c>
      <c r="U566" s="166" t="s">
        <v>5145</v>
      </c>
      <c r="V566" s="166" t="s">
        <v>5146</v>
      </c>
      <c r="W566" s="166" t="s">
        <v>435</v>
      </c>
      <c r="X566" s="167">
        <v>113104147</v>
      </c>
      <c r="Y566" s="167">
        <v>115974461</v>
      </c>
      <c r="Z566" s="168">
        <v>46031</v>
      </c>
      <c r="AA566" s="166" t="s">
        <v>3894</v>
      </c>
      <c r="AB566" s="166" t="s">
        <v>3895</v>
      </c>
      <c r="AC566" s="166" t="s">
        <v>3732</v>
      </c>
      <c r="AD566" s="169">
        <v>1</v>
      </c>
      <c r="AE566" s="170">
        <v>1</v>
      </c>
      <c r="AF566" s="169">
        <v>1</v>
      </c>
      <c r="AG566" s="166" t="s">
        <v>3896</v>
      </c>
      <c r="AH566" s="166" t="s">
        <v>3783</v>
      </c>
      <c r="AI566" s="166" t="s">
        <v>5147</v>
      </c>
      <c r="AJ566" s="166" t="s">
        <v>718</v>
      </c>
      <c r="AK566" s="166" t="s">
        <v>719</v>
      </c>
      <c r="AL566" s="166" t="s">
        <v>5148</v>
      </c>
    </row>
    <row r="567" spans="1:38" x14ac:dyDescent="0.3">
      <c r="A56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67" s="25">
        <f ca="1">SUM((TODAY())-Table2[[#This Row],[PO Date]])</f>
        <v>23</v>
      </c>
      <c r="C567" s="25" t="str">
        <f>Table2[[#This Row],[Trim Trk: ]]</f>
        <v>61042</v>
      </c>
      <c r="D567" s="228" t="str">
        <f>CONCATENATE(Table2[[#This Row],[First Name]]," ",Table2[[#This Row],[Last name]])</f>
        <v>ALEX WILLIAMS</v>
      </c>
      <c r="E567" s="229" t="str">
        <f>IFERROR(VLOOKUP(Table2[[#This Row],[Rental under Name: ]], 'TPMS-Auto'!C:G,5,0),"RESEARCH!!")</f>
        <v>AWILLI1</v>
      </c>
      <c r="F567" s="228" t="str">
        <f>IFERROR(VLOOKUP(Table2[[#This Row],[Trim Trk: ]],'TPMS-Auto'!A:C, 3, 0), "Not assigned in TPMS!!")</f>
        <v>ALEX WILLIAMS</v>
      </c>
      <c r="G567" s="229" t="str">
        <f>IFERROR(VLOOKUP(Table2[[#This Row],[Trim Trk: ]],'TPMS-Auto'!A:G, 7, 0), "Not assigned in TPMS!!")</f>
        <v>AWILLI1</v>
      </c>
      <c r="H567" s="69" t="str">
        <f>IFERROR(VLOOKUP(Table2[[#This Row],[Trim Trk: ]],'TPMS-Auto'!A:Y, 25, 0), "Not assigned in TPMS!!")</f>
        <v>Not on HR File</v>
      </c>
      <c r="I5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7" s="229" t="str">
        <f>IF(N567=N566, "Yes", "No")</f>
        <v>No</v>
      </c>
      <c r="K567" s="229" t="str">
        <f>IFERROR(VLOOKUP(Table2[[#This Row],[Trim Trk: ]], Enterprise!A:AL, 25, 0),"NotonEnterpriseReporting")</f>
        <v>NotonEnterpriseReporting</v>
      </c>
      <c r="L56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7" s="229" t="str">
        <f>IF(Table2[[#This Row],[Rental Vendor]]="ENTERPRISE RENT-A-CAR INC.", "Enterprise", IF(Table2[[#This Row],[Rental Vendor]]="ENTERPRISE TOLLS/TOLL CHARGES", "Enterprise", "NotEnterprise"))</f>
        <v>Enterprise</v>
      </c>
      <c r="N567" s="228" t="str">
        <f>LEFT(Table2[[#This Row],[Vehicle Number]],5)</f>
        <v>61042</v>
      </c>
      <c r="O567" s="166" t="s">
        <v>209</v>
      </c>
      <c r="P567" s="166" t="s">
        <v>1536</v>
      </c>
      <c r="Q567" s="166" t="s">
        <v>3726</v>
      </c>
      <c r="R567" s="166" t="s">
        <v>3873</v>
      </c>
      <c r="S567" s="166" t="s">
        <v>5003</v>
      </c>
      <c r="T567" s="166" t="s">
        <v>4106</v>
      </c>
      <c r="U567" s="166" t="s">
        <v>1538</v>
      </c>
      <c r="V567" s="166" t="s">
        <v>1542</v>
      </c>
      <c r="W567" s="166" t="s">
        <v>250</v>
      </c>
      <c r="X567" s="167">
        <v>116296982</v>
      </c>
      <c r="Y567" s="167">
        <v>116642970</v>
      </c>
      <c r="Z567" s="168">
        <v>46063</v>
      </c>
      <c r="AA567" s="166" t="s">
        <v>3730</v>
      </c>
      <c r="AB567" s="166" t="s">
        <v>3731</v>
      </c>
      <c r="AC567" s="166" t="s">
        <v>3732</v>
      </c>
      <c r="AD567" s="169">
        <v>490</v>
      </c>
      <c r="AE567" s="170">
        <v>14</v>
      </c>
      <c r="AF567" s="169">
        <v>35</v>
      </c>
      <c r="AG567" s="166" t="s">
        <v>3854</v>
      </c>
      <c r="AH567" s="166"/>
      <c r="AI567" s="166"/>
      <c r="AJ567" s="166"/>
      <c r="AK567" s="166"/>
      <c r="AL567" s="166"/>
    </row>
    <row r="568" spans="1:38" x14ac:dyDescent="0.3">
      <c r="A56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8" s="25">
        <f ca="1">SUM((TODAY())-Table2[[#This Row],[PO Date]])</f>
        <v>90</v>
      </c>
      <c r="C568" s="25" t="str">
        <f>Table2[[#This Row],[Trim Trk: ]]</f>
        <v>61058</v>
      </c>
      <c r="D568" s="228" t="str">
        <f>CONCATENATE(Table2[[#This Row],[First Name]]," ",Table2[[#This Row],[Last name]])</f>
        <v>ANDREW BART</v>
      </c>
      <c r="E568" s="229" t="str">
        <f>IFERROR(VLOOKUP(Table2[[#This Row],[Rental under Name: ]], 'TPMS-Auto'!C:G,5,0),"RESEARCH!!")</f>
        <v>ABART</v>
      </c>
      <c r="F568" s="228" t="str">
        <f>IFERROR(VLOOKUP(Table2[[#This Row],[Trim Trk: ]],'TPMS-Auto'!A:C, 3, 0), "Not assigned in TPMS!!")</f>
        <v>ANDREW BART</v>
      </c>
      <c r="G568" s="229" t="str">
        <f>IFERROR(VLOOKUP(Table2[[#This Row],[Trim Trk: ]],'TPMS-Auto'!A:G, 7, 0), "Not assigned in TPMS!!")</f>
        <v>ABART</v>
      </c>
      <c r="H568" s="69" t="str">
        <f>IFERROR(VLOOKUP(Table2[[#This Row],[Trim Trk: ]],'TPMS-Auto'!A:Y, 25, 0), "Not assigned in TPMS!!")</f>
        <v>Not on HR File</v>
      </c>
      <c r="I5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8" s="229" t="str">
        <f>IF(N568=N567, "Yes", "No")</f>
        <v>No</v>
      </c>
      <c r="K568" s="229" t="str">
        <f>IFERROR(VLOOKUP(Table2[[#This Row],[Trim Trk: ]], Enterprise!A:AL, 25, 0),"NotonEnterpriseReporting")</f>
        <v>NotonEnterpriseReporting</v>
      </c>
      <c r="L56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8" s="229" t="str">
        <f>IF(Table2[[#This Row],[Rental Vendor]]="ENTERPRISE RENT-A-CAR INC.", "Enterprise", IF(Table2[[#This Row],[Rental Vendor]]="ENTERPRISE TOLLS/TOLL CHARGES", "Enterprise", "NotEnterprise"))</f>
        <v>Enterprise</v>
      </c>
      <c r="N568" s="228" t="str">
        <f>LEFT(Table2[[#This Row],[Vehicle Number]],5)</f>
        <v>61058</v>
      </c>
      <c r="O568" s="166" t="s">
        <v>209</v>
      </c>
      <c r="P568" s="166" t="s">
        <v>5149</v>
      </c>
      <c r="Q568" s="166" t="s">
        <v>3726</v>
      </c>
      <c r="R568" s="166" t="s">
        <v>4667</v>
      </c>
      <c r="S568" s="166" t="s">
        <v>4248</v>
      </c>
      <c r="T568" s="166" t="s">
        <v>5150</v>
      </c>
      <c r="U568" s="166" t="s">
        <v>5151</v>
      </c>
      <c r="V568" s="166" t="s">
        <v>5152</v>
      </c>
      <c r="W568" s="166" t="s">
        <v>2504</v>
      </c>
      <c r="X568" s="167">
        <v>115157321</v>
      </c>
      <c r="Y568" s="167">
        <v>115487259</v>
      </c>
      <c r="Z568" s="168">
        <v>45996</v>
      </c>
      <c r="AA568" s="166" t="s">
        <v>3730</v>
      </c>
      <c r="AB568" s="166" t="s">
        <v>3731</v>
      </c>
      <c r="AC568" s="166" t="s">
        <v>3732</v>
      </c>
      <c r="AD568" s="169">
        <v>910</v>
      </c>
      <c r="AE568" s="170">
        <v>14</v>
      </c>
      <c r="AF568" s="169">
        <v>65</v>
      </c>
      <c r="AG568" s="166" t="s">
        <v>3854</v>
      </c>
      <c r="AH568" s="166"/>
      <c r="AI568" s="166"/>
      <c r="AJ568" s="166"/>
      <c r="AK568" s="166"/>
      <c r="AL568" s="166"/>
    </row>
    <row r="569" spans="1:38" x14ac:dyDescent="0.3">
      <c r="A56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9" s="25">
        <f ca="1">SUM((TODAY())-Table2[[#This Row],[PO Date]])</f>
        <v>7</v>
      </c>
      <c r="C569" s="25" t="str">
        <f>Table2[[#This Row],[Trim Trk: ]]</f>
        <v>61064</v>
      </c>
      <c r="D569" s="228" t="str">
        <f>CONCATENATE(Table2[[#This Row],[First Name]]," ",Table2[[#This Row],[Last name]])</f>
        <v>JOHNNY FRYE</v>
      </c>
      <c r="E569" s="229" t="str">
        <f>IFERROR(VLOOKUP(Table2[[#This Row],[Rental under Name: ]], 'TPMS-Auto'!C:G,5,0),"RESEARCH!!")</f>
        <v>JFRYE1</v>
      </c>
      <c r="F569" s="228" t="str">
        <f>IFERROR(VLOOKUP(Table2[[#This Row],[Trim Trk: ]],'TPMS-Auto'!A:C, 3, 0), "Not assigned in TPMS!!")</f>
        <v>JOHNNY FRYE</v>
      </c>
      <c r="G569" s="229" t="str">
        <f>IFERROR(VLOOKUP(Table2[[#This Row],[Trim Trk: ]],'TPMS-Auto'!A:G, 7, 0), "Not assigned in TPMS!!")</f>
        <v>JFRYE1</v>
      </c>
      <c r="H569" s="69">
        <f>IFERROR(VLOOKUP(Table2[[#This Row],[Trim Trk: ]],'TPMS-Auto'!A:Y, 25, 0), "Not assigned in TPMS!!")</f>
        <v>10750</v>
      </c>
      <c r="I5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9" s="229" t="str">
        <f>IF(N569=N568, "Yes", "No")</f>
        <v>No</v>
      </c>
      <c r="K569" s="229" t="str">
        <f>IFERROR(VLOOKUP(Table2[[#This Row],[Trim Trk: ]], Enterprise!A:AL, 25, 0),"NotonEnterpriseReporting")</f>
        <v>OPEN</v>
      </c>
      <c r="L56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9" s="229" t="str">
        <f>IF(Table2[[#This Row],[Rental Vendor]]="ENTERPRISE RENT-A-CAR INC.", "Enterprise", IF(Table2[[#This Row],[Rental Vendor]]="ENTERPRISE TOLLS/TOLL CHARGES", "Enterprise", "NotEnterprise"))</f>
        <v>Enterprise</v>
      </c>
      <c r="N569" s="228" t="str">
        <f>LEFT(Table2[[#This Row],[Vehicle Number]],5)</f>
        <v>61064</v>
      </c>
      <c r="O569" s="166" t="s">
        <v>209</v>
      </c>
      <c r="P569" s="166" t="s">
        <v>12147</v>
      </c>
      <c r="Q569" s="166" t="s">
        <v>3726</v>
      </c>
      <c r="R569" s="166" t="s">
        <v>4016</v>
      </c>
      <c r="S569" s="166" t="s">
        <v>3871</v>
      </c>
      <c r="T569" s="166" t="s">
        <v>12152</v>
      </c>
      <c r="U569" s="166" t="s">
        <v>12151</v>
      </c>
      <c r="V569" s="166" t="s">
        <v>31309</v>
      </c>
      <c r="W569" s="166" t="s">
        <v>760</v>
      </c>
      <c r="X569" s="167">
        <v>116626215</v>
      </c>
      <c r="Y569" s="167">
        <v>116978334</v>
      </c>
      <c r="Z569" s="168">
        <v>46079</v>
      </c>
      <c r="AA569" s="166" t="s">
        <v>3730</v>
      </c>
      <c r="AB569" s="166" t="s">
        <v>3731</v>
      </c>
      <c r="AC569" s="166" t="s">
        <v>3732</v>
      </c>
      <c r="AD569" s="169">
        <v>360</v>
      </c>
      <c r="AE569" s="170">
        <v>5</v>
      </c>
      <c r="AF569" s="169">
        <v>72</v>
      </c>
      <c r="AG569" s="166" t="s">
        <v>3854</v>
      </c>
      <c r="AH569" s="166"/>
      <c r="AI569" s="166"/>
      <c r="AJ569" s="166"/>
      <c r="AK569" s="166"/>
      <c r="AL569" s="166"/>
    </row>
    <row r="570" spans="1:38" x14ac:dyDescent="0.3">
      <c r="A57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0" s="25">
        <f ca="1">SUM((TODAY())-Table2[[#This Row],[PO Date]])</f>
        <v>9</v>
      </c>
      <c r="C570" s="25" t="str">
        <f>Table2[[#This Row],[Trim Trk: ]]</f>
        <v>61095</v>
      </c>
      <c r="D570" s="228" t="str">
        <f>CONCATENATE(Table2[[#This Row],[First Name]]," ",Table2[[#This Row],[Last name]])</f>
        <v>WARREN OBERDIECK</v>
      </c>
      <c r="E570" s="229" t="str">
        <f>IFERROR(VLOOKUP(Table2[[#This Row],[Rental under Name: ]], 'TPMS-Auto'!C:G,5,0),"RESEARCH!!")</f>
        <v>WOBERDI</v>
      </c>
      <c r="F570" s="228" t="str">
        <f>IFERROR(VLOOKUP(Table2[[#This Row],[Trim Trk: ]],'TPMS-Auto'!A:C, 3, 0), "Not assigned in TPMS!!")</f>
        <v>WARREN OBERDIECK</v>
      </c>
      <c r="G570" s="229" t="str">
        <f>IFERROR(VLOOKUP(Table2[[#This Row],[Trim Trk: ]],'TPMS-Auto'!A:G, 7, 0), "Not assigned in TPMS!!")</f>
        <v>WOBERDI</v>
      </c>
      <c r="H570" s="69" t="str">
        <f>IFERROR(VLOOKUP(Table2[[#This Row],[Trim Trk: ]],'TPMS-Auto'!A:Y, 25, 0), "Not assigned in TPMS!!")</f>
        <v>2130 Freeburg Ave</v>
      </c>
      <c r="I5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0" s="229" t="str">
        <f>IF(N570=N569, "Yes", "No")</f>
        <v>No</v>
      </c>
      <c r="K570" s="229" t="str">
        <f>IFERROR(VLOOKUP(Table2[[#This Row],[Trim Trk: ]], Enterprise!A:AL, 25, 0),"NotonEnterpriseReporting")</f>
        <v>NotonEnterpriseReporting</v>
      </c>
      <c r="L57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0" s="229" t="str">
        <f>IF(Table2[[#This Row],[Rental Vendor]]="ENTERPRISE RENT-A-CAR INC.", "Enterprise", IF(Table2[[#This Row],[Rental Vendor]]="ENTERPRISE TOLLS/TOLL CHARGES", "Enterprise", "NotEnterprise"))</f>
        <v>Enterprise</v>
      </c>
      <c r="N570" s="228" t="str">
        <f>LEFT(Table2[[#This Row],[Vehicle Number]],5)</f>
        <v>61095</v>
      </c>
      <c r="O570" s="166" t="s">
        <v>209</v>
      </c>
      <c r="P570" s="166" t="s">
        <v>3641</v>
      </c>
      <c r="Q570" s="166" t="s">
        <v>3726</v>
      </c>
      <c r="R570" s="166" t="s">
        <v>4001</v>
      </c>
      <c r="S570" s="166" t="s">
        <v>1955</v>
      </c>
      <c r="T570" s="166" t="s">
        <v>5158</v>
      </c>
      <c r="U570" s="166" t="s">
        <v>3643</v>
      </c>
      <c r="V570" s="166" t="s">
        <v>4045</v>
      </c>
      <c r="W570" s="166" t="s">
        <v>250</v>
      </c>
      <c r="X570" s="167">
        <v>116568631</v>
      </c>
      <c r="Y570" s="167">
        <v>116919964</v>
      </c>
      <c r="Z570" s="168">
        <v>46077</v>
      </c>
      <c r="AA570" s="166" t="s">
        <v>3730</v>
      </c>
      <c r="AB570" s="166" t="s">
        <v>3731</v>
      </c>
      <c r="AC570" s="166" t="s">
        <v>3732</v>
      </c>
      <c r="AD570" s="169">
        <v>910</v>
      </c>
      <c r="AE570" s="170">
        <v>14</v>
      </c>
      <c r="AF570" s="169">
        <v>65</v>
      </c>
      <c r="AG570" s="166" t="s">
        <v>3854</v>
      </c>
      <c r="AH570" s="166"/>
      <c r="AI570" s="166"/>
      <c r="AJ570" s="166"/>
      <c r="AK570" s="166"/>
      <c r="AL570" s="166"/>
    </row>
    <row r="571" spans="1:38" x14ac:dyDescent="0.3">
      <c r="A57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1" s="25">
        <f ca="1">SUM((TODAY())-Table2[[#This Row],[PO Date]])</f>
        <v>135</v>
      </c>
      <c r="C571" s="25" t="str">
        <f>Table2[[#This Row],[Trim Trk: ]]</f>
        <v>61115</v>
      </c>
      <c r="D571" s="228" t="str">
        <f>CONCATENATE(Table2[[#This Row],[First Name]]," ",Table2[[#This Row],[Last name]])</f>
        <v>CHRISTOPHER HENKEMEYER</v>
      </c>
      <c r="E571" s="229" t="str">
        <f>IFERROR(VLOOKUP(Table2[[#This Row],[Rental under Name: ]], 'TPMS-Auto'!C:G,5,0),"RESEARCH!!")</f>
        <v>CHENKEM</v>
      </c>
      <c r="F571" s="228" t="str">
        <f>IFERROR(VLOOKUP(Table2[[#This Row],[Trim Trk: ]],'TPMS-Auto'!A:C, 3, 0), "Not assigned in TPMS!!")</f>
        <v>CHRISTOPHER HENKEMEYER</v>
      </c>
      <c r="G571" s="229" t="str">
        <f>IFERROR(VLOOKUP(Table2[[#This Row],[Trim Trk: ]],'TPMS-Auto'!A:G, 7, 0), "Not assigned in TPMS!!")</f>
        <v>CHENKEM</v>
      </c>
      <c r="H571" s="69" t="str">
        <f>IFERROR(VLOOKUP(Table2[[#This Row],[Trim Trk: ]],'TPMS-Auto'!A:Y, 25, 0), "Not assigned in TPMS!!")</f>
        <v>6325 Pablo Ct</v>
      </c>
      <c r="I5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1" s="229" t="str">
        <f>IF(N571=N570, "Yes", "No")</f>
        <v>No</v>
      </c>
      <c r="K571" s="229" t="str">
        <f>IFERROR(VLOOKUP(Table2[[#This Row],[Trim Trk: ]], Enterprise!A:AL, 25, 0),"NotonEnterpriseReporting")</f>
        <v>NotonEnterpriseReporting</v>
      </c>
      <c r="L57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1" s="229" t="str">
        <f>IF(Table2[[#This Row],[Rental Vendor]]="ENTERPRISE RENT-A-CAR INC.", "Enterprise", IF(Table2[[#This Row],[Rental Vendor]]="ENTERPRISE TOLLS/TOLL CHARGES", "Enterprise", "NotEnterprise"))</f>
        <v>Enterprise</v>
      </c>
      <c r="N571" s="228" t="str">
        <f>LEFT(Table2[[#This Row],[Vehicle Number]],5)</f>
        <v>61115</v>
      </c>
      <c r="O571" s="166" t="s">
        <v>209</v>
      </c>
      <c r="P571" s="166" t="s">
        <v>5160</v>
      </c>
      <c r="Q571" s="166" t="s">
        <v>3726</v>
      </c>
      <c r="R571" s="166" t="s">
        <v>3870</v>
      </c>
      <c r="S571" s="166" t="s">
        <v>4070</v>
      </c>
      <c r="T571" s="166" t="s">
        <v>5161</v>
      </c>
      <c r="U571" s="166" t="s">
        <v>5162</v>
      </c>
      <c r="V571" s="166" t="s">
        <v>5163</v>
      </c>
      <c r="W571" s="166" t="s">
        <v>219</v>
      </c>
      <c r="X571" s="167">
        <v>114355961</v>
      </c>
      <c r="Y571" s="167">
        <v>114673248</v>
      </c>
      <c r="Z571" s="168">
        <v>45951</v>
      </c>
      <c r="AA571" s="166" t="s">
        <v>3730</v>
      </c>
      <c r="AB571" s="166" t="s">
        <v>3731</v>
      </c>
      <c r="AC571" s="166" t="s">
        <v>3732</v>
      </c>
      <c r="AD571" s="169">
        <v>383.25</v>
      </c>
      <c r="AE571" s="170">
        <v>7</v>
      </c>
      <c r="AF571" s="169">
        <v>54.75</v>
      </c>
      <c r="AG571" s="166" t="s">
        <v>3854</v>
      </c>
      <c r="AH571" s="166"/>
      <c r="AI571" s="166"/>
      <c r="AJ571" s="166"/>
      <c r="AK571" s="166"/>
      <c r="AL571" s="166"/>
    </row>
    <row r="572" spans="1:38" x14ac:dyDescent="0.3">
      <c r="A57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72" s="25">
        <f ca="1">SUM((TODAY())-Table2[[#This Row],[PO Date]])</f>
        <v>22</v>
      </c>
      <c r="C572" s="25" t="str">
        <f>Table2[[#This Row],[Trim Trk: ]]</f>
        <v>61118</v>
      </c>
      <c r="D572" s="228" t="str">
        <f>CONCATENATE(Table2[[#This Row],[First Name]]," ",Table2[[#This Row],[Last name]])</f>
        <v>ALFREDO GONZALEZ</v>
      </c>
      <c r="E572" s="229" t="str">
        <f>IFERROR(VLOOKUP(Table2[[#This Row],[Rental under Name: ]], 'TPMS-Auto'!C:G,5,0),"RESEARCH!!")</f>
        <v>AGON248</v>
      </c>
      <c r="F572" s="228" t="str">
        <f>IFERROR(VLOOKUP(Table2[[#This Row],[Trim Trk: ]],'TPMS-Auto'!A:C, 3, 0), "Not assigned in TPMS!!")</f>
        <v>ALFREDO GONZALEZ</v>
      </c>
      <c r="G572" s="229" t="str">
        <f>IFERROR(VLOOKUP(Table2[[#This Row],[Trim Trk: ]],'TPMS-Auto'!A:G, 7, 0), "Not assigned in TPMS!!")</f>
        <v>AGON248</v>
      </c>
      <c r="H572" s="69" t="str">
        <f>IFERROR(VLOOKUP(Table2[[#This Row],[Trim Trk: ]],'TPMS-Auto'!A:Y, 25, 0), "Not assigned in TPMS!!")</f>
        <v>2109 N. SPRUCE</v>
      </c>
      <c r="I5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2" s="229" t="str">
        <f>IF(N572=N571, "Yes", "No")</f>
        <v>No</v>
      </c>
      <c r="K572" s="229" t="str">
        <f>IFERROR(VLOOKUP(Table2[[#This Row],[Trim Trk: ]], Enterprise!A:AL, 25, 0),"NotonEnterpriseReporting")</f>
        <v>OPEN</v>
      </c>
      <c r="L57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2" s="229" t="str">
        <f>IF(Table2[[#This Row],[Rental Vendor]]="ENTERPRISE RENT-A-CAR INC.", "Enterprise", IF(Table2[[#This Row],[Rental Vendor]]="ENTERPRISE TOLLS/TOLL CHARGES", "Enterprise", "NotEnterprise"))</f>
        <v>Enterprise</v>
      </c>
      <c r="N572" s="228" t="str">
        <f>LEFT(Table2[[#This Row],[Vehicle Number]],5)</f>
        <v>61118</v>
      </c>
      <c r="O572" s="166" t="s">
        <v>209</v>
      </c>
      <c r="P572" s="166" t="s">
        <v>3233</v>
      </c>
      <c r="Q572" s="166" t="s">
        <v>3726</v>
      </c>
      <c r="R572" s="166" t="s">
        <v>3752</v>
      </c>
      <c r="S572" s="166" t="s">
        <v>5164</v>
      </c>
      <c r="T572" s="166" t="s">
        <v>3809</v>
      </c>
      <c r="U572" s="166" t="s">
        <v>3237</v>
      </c>
      <c r="V572" s="166" t="s">
        <v>4289</v>
      </c>
      <c r="W572" s="166" t="s">
        <v>219</v>
      </c>
      <c r="X572" s="167">
        <v>116325460</v>
      </c>
      <c r="Y572" s="167">
        <v>116673106</v>
      </c>
      <c r="Z572" s="168">
        <v>46064</v>
      </c>
      <c r="AA572" s="166" t="s">
        <v>3730</v>
      </c>
      <c r="AB572" s="166" t="s">
        <v>3731</v>
      </c>
      <c r="AC572" s="166" t="s">
        <v>3732</v>
      </c>
      <c r="AD572" s="169">
        <v>952</v>
      </c>
      <c r="AE572" s="170">
        <v>14</v>
      </c>
      <c r="AF572" s="169">
        <v>68</v>
      </c>
      <c r="AG572" s="166" t="s">
        <v>3854</v>
      </c>
      <c r="AH572" s="166"/>
      <c r="AI572" s="166"/>
      <c r="AJ572" s="166"/>
      <c r="AK572" s="166"/>
      <c r="AL572" s="166"/>
    </row>
    <row r="573" spans="1:38" x14ac:dyDescent="0.3">
      <c r="A57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3" s="25">
        <f ca="1">SUM((TODAY())-Table2[[#This Row],[PO Date]])</f>
        <v>1</v>
      </c>
      <c r="C573" s="25" t="str">
        <f>Table2[[#This Row],[Trim Trk: ]]</f>
        <v>61118</v>
      </c>
      <c r="D573" s="228" t="str">
        <f>CONCATENATE(Table2[[#This Row],[First Name]]," ",Table2[[#This Row],[Last name]])</f>
        <v>ALFREDO GONZALEZ</v>
      </c>
      <c r="E573" s="229" t="str">
        <f>IFERROR(VLOOKUP(Table2[[#This Row],[Rental under Name: ]], 'TPMS-Auto'!C:G,5,0),"RESEARCH!!")</f>
        <v>AGON248</v>
      </c>
      <c r="F573" s="228" t="str">
        <f>IFERROR(VLOOKUP(Table2[[#This Row],[Trim Trk: ]],'TPMS-Auto'!A:C, 3, 0), "Not assigned in TPMS!!")</f>
        <v>ALFREDO GONZALEZ</v>
      </c>
      <c r="G573" s="229" t="str">
        <f>IFERROR(VLOOKUP(Table2[[#This Row],[Trim Trk: ]],'TPMS-Auto'!A:G, 7, 0), "Not assigned in TPMS!!")</f>
        <v>AGON248</v>
      </c>
      <c r="H573" s="69" t="str">
        <f>IFERROR(VLOOKUP(Table2[[#This Row],[Trim Trk: ]],'TPMS-Auto'!A:Y, 25, 0), "Not assigned in TPMS!!")</f>
        <v>2109 N. SPRUCE</v>
      </c>
      <c r="I5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3" s="229" t="str">
        <f>IF(N573=N572, "Yes", "No")</f>
        <v>Yes</v>
      </c>
      <c r="K573" s="229" t="str">
        <f>IFERROR(VLOOKUP(Table2[[#This Row],[Trim Trk: ]], Enterprise!A:AL, 25, 0),"NotonEnterpriseReporting")</f>
        <v>OPEN</v>
      </c>
      <c r="L57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3" s="229" t="str">
        <f>IF(Table2[[#This Row],[Rental Vendor]]="ENTERPRISE RENT-A-CAR INC.", "Enterprise", IF(Table2[[#This Row],[Rental Vendor]]="ENTERPRISE TOLLS/TOLL CHARGES", "Enterprise", "NotEnterprise"))</f>
        <v>Enterprise</v>
      </c>
      <c r="N573" s="228" t="str">
        <f>LEFT(Table2[[#This Row],[Vehicle Number]],5)</f>
        <v>61118</v>
      </c>
      <c r="O573" s="166" t="s">
        <v>209</v>
      </c>
      <c r="P573" s="166" t="s">
        <v>3233</v>
      </c>
      <c r="Q573" s="166" t="s">
        <v>3726</v>
      </c>
      <c r="R573" s="166" t="s">
        <v>3752</v>
      </c>
      <c r="S573" s="166" t="s">
        <v>5164</v>
      </c>
      <c r="T573" s="166" t="s">
        <v>3809</v>
      </c>
      <c r="U573" s="166" t="s">
        <v>3237</v>
      </c>
      <c r="V573" s="166" t="s">
        <v>4289</v>
      </c>
      <c r="W573" s="166" t="s">
        <v>219</v>
      </c>
      <c r="X573" s="167">
        <v>116717671</v>
      </c>
      <c r="Y573" s="167">
        <v>117071898</v>
      </c>
      <c r="Z573" s="168">
        <v>46085</v>
      </c>
      <c r="AA573" s="166" t="s">
        <v>3730</v>
      </c>
      <c r="AB573" s="166" t="s">
        <v>3731</v>
      </c>
      <c r="AC573" s="166" t="s">
        <v>3732</v>
      </c>
      <c r="AD573" s="169">
        <v>595</v>
      </c>
      <c r="AE573" s="170">
        <v>7</v>
      </c>
      <c r="AF573" s="169">
        <v>85</v>
      </c>
      <c r="AG573" s="166" t="s">
        <v>3854</v>
      </c>
      <c r="AH573" s="166"/>
      <c r="AI573" s="166"/>
      <c r="AJ573" s="166"/>
      <c r="AK573" s="166"/>
      <c r="AL573" s="166"/>
    </row>
    <row r="574" spans="1:38" x14ac:dyDescent="0.3">
      <c r="A57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4" s="25">
        <f ca="1">SUM((TODAY())-Table2[[#This Row],[PO Date]])</f>
        <v>161</v>
      </c>
      <c r="C574" s="25" t="str">
        <f>Table2[[#This Row],[Trim Trk: ]]</f>
        <v>61137</v>
      </c>
      <c r="D574" s="228" t="str">
        <f>CONCATENATE(Table2[[#This Row],[First Name]]," ",Table2[[#This Row],[Last name]])</f>
        <v>TIMOTHY GOSSELIN</v>
      </c>
      <c r="E574" s="229" t="str">
        <f>IFERROR(VLOOKUP(Table2[[#This Row],[Rental under Name: ]], 'TPMS-Auto'!C:G,5,0),"RESEARCH!!")</f>
        <v>TGOSSEL</v>
      </c>
      <c r="F574" s="228" t="str">
        <f>IFERROR(VLOOKUP(Table2[[#This Row],[Trim Trk: ]],'TPMS-Auto'!A:C, 3, 0), "Not assigned in TPMS!!")</f>
        <v>Not assigned in TPMS!!</v>
      </c>
      <c r="G574" s="229" t="str">
        <f>IFERROR(VLOOKUP(Table2[[#This Row],[Trim Trk: ]],'TPMS-Auto'!A:G, 7, 0), "Not assigned in TPMS!!")</f>
        <v>Not assigned in TPMS!!</v>
      </c>
      <c r="H574" s="69" t="str">
        <f>IFERROR(VLOOKUP(Table2[[#This Row],[Trim Trk: ]],'TPMS-Auto'!A:Y, 25, 0), "Not assigned in TPMS!!")</f>
        <v>Not assigned in TPMS!!</v>
      </c>
      <c r="I5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4" s="229" t="str">
        <f>IF(N574=N573, "Yes", "No")</f>
        <v>No</v>
      </c>
      <c r="K574" s="229" t="str">
        <f>IFERROR(VLOOKUP(Table2[[#This Row],[Trim Trk: ]], Enterprise!A:AL, 25, 0),"NotonEnterpriseReporting")</f>
        <v>NotonEnterpriseReporting</v>
      </c>
      <c r="L57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4" s="229" t="str">
        <f>IF(Table2[[#This Row],[Rental Vendor]]="ENTERPRISE RENT-A-CAR INC.", "Enterprise", IF(Table2[[#This Row],[Rental Vendor]]="ENTERPRISE TOLLS/TOLL CHARGES", "Enterprise", "NotEnterprise"))</f>
        <v>Enterprise</v>
      </c>
      <c r="N574" s="228" t="str">
        <f>LEFT(Table2[[#This Row],[Vehicle Number]],5)</f>
        <v>61137</v>
      </c>
      <c r="O574" s="166" t="s">
        <v>209</v>
      </c>
      <c r="P574" s="166" t="s">
        <v>1556</v>
      </c>
      <c r="Q574" s="166" t="s">
        <v>3751</v>
      </c>
      <c r="R574" s="166" t="s">
        <v>3794</v>
      </c>
      <c r="S574" s="166" t="s">
        <v>5165</v>
      </c>
      <c r="T574" s="166" t="s">
        <v>5166</v>
      </c>
      <c r="U574" s="166" t="s">
        <v>1558</v>
      </c>
      <c r="V574" s="166" t="s">
        <v>5167</v>
      </c>
      <c r="W574" s="166" t="s">
        <v>1354</v>
      </c>
      <c r="X574" s="167">
        <v>112538456</v>
      </c>
      <c r="Y574" s="167">
        <v>114244847</v>
      </c>
      <c r="Z574" s="168">
        <v>45925</v>
      </c>
      <c r="AA574" s="166" t="s">
        <v>3730</v>
      </c>
      <c r="AB574" s="166" t="s">
        <v>3731</v>
      </c>
      <c r="AC574" s="166" t="s">
        <v>3732</v>
      </c>
      <c r="AD574" s="169">
        <v>952</v>
      </c>
      <c r="AE574" s="170">
        <v>14</v>
      </c>
      <c r="AF574" s="169">
        <v>68</v>
      </c>
      <c r="AG574" s="166" t="s">
        <v>3854</v>
      </c>
      <c r="AH574" s="166"/>
      <c r="AI574" s="166"/>
      <c r="AJ574" s="166"/>
      <c r="AK574" s="166"/>
      <c r="AL574" s="166"/>
    </row>
    <row r="575" spans="1:38" x14ac:dyDescent="0.3">
      <c r="A57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75" s="25">
        <f ca="1">SUM((TODAY())-Table2[[#This Row],[PO Date]])</f>
        <v>13</v>
      </c>
      <c r="C575" s="25" t="str">
        <f>Table2[[#This Row],[Trim Trk: ]]</f>
        <v>61137</v>
      </c>
      <c r="D575" s="228" t="str">
        <f>CONCATENATE(Table2[[#This Row],[First Name]]," ",Table2[[#This Row],[Last name]])</f>
        <v>TIMOTHY GOSSELIN</v>
      </c>
      <c r="E575" s="229" t="str">
        <f>IFERROR(VLOOKUP(Table2[[#This Row],[Rental under Name: ]], 'TPMS-Auto'!C:G,5,0),"RESEARCH!!")</f>
        <v>TGOSSEL</v>
      </c>
      <c r="F575" s="228" t="str">
        <f>IFERROR(VLOOKUP(Table2[[#This Row],[Trim Trk: ]],'TPMS-Auto'!A:C, 3, 0), "Not assigned in TPMS!!")</f>
        <v>Not assigned in TPMS!!</v>
      </c>
      <c r="G575" s="229" t="str">
        <f>IFERROR(VLOOKUP(Table2[[#This Row],[Trim Trk: ]],'TPMS-Auto'!A:G, 7, 0), "Not assigned in TPMS!!")</f>
        <v>Not assigned in TPMS!!</v>
      </c>
      <c r="H575" s="69" t="str">
        <f>IFERROR(VLOOKUP(Table2[[#This Row],[Trim Trk: ]],'TPMS-Auto'!A:Y, 25, 0), "Not assigned in TPMS!!")</f>
        <v>Not assigned in TPMS!!</v>
      </c>
      <c r="I5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5" s="229" t="str">
        <f>IF(N575=N574, "Yes", "No")</f>
        <v>Yes</v>
      </c>
      <c r="K575" s="229" t="str">
        <f>IFERROR(VLOOKUP(Table2[[#This Row],[Trim Trk: ]], Enterprise!A:AL, 25, 0),"NotonEnterpriseReporting")</f>
        <v>NotonEnterpriseReporting</v>
      </c>
      <c r="L57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5" s="229" t="str">
        <f>IF(Table2[[#This Row],[Rental Vendor]]="ENTERPRISE RENT-A-CAR INC.", "Enterprise", IF(Table2[[#This Row],[Rental Vendor]]="ENTERPRISE TOLLS/TOLL CHARGES", "Enterprise", "NotEnterprise"))</f>
        <v>Enterprise</v>
      </c>
      <c r="N575" s="228" t="str">
        <f>LEFT(Table2[[#This Row],[Vehicle Number]],5)</f>
        <v>61137</v>
      </c>
      <c r="O575" s="166" t="s">
        <v>209</v>
      </c>
      <c r="P575" s="166" t="s">
        <v>1556</v>
      </c>
      <c r="Q575" s="166" t="s">
        <v>3751</v>
      </c>
      <c r="R575" s="166" t="s">
        <v>3794</v>
      </c>
      <c r="S575" s="166" t="s">
        <v>5165</v>
      </c>
      <c r="T575" s="166" t="s">
        <v>5166</v>
      </c>
      <c r="U575" s="166" t="s">
        <v>1558</v>
      </c>
      <c r="V575" s="166" t="s">
        <v>5167</v>
      </c>
      <c r="W575" s="166" t="s">
        <v>1354</v>
      </c>
      <c r="X575" s="167">
        <v>112538456</v>
      </c>
      <c r="Y575" s="167">
        <v>116864955</v>
      </c>
      <c r="Z575" s="168">
        <v>46073</v>
      </c>
      <c r="AA575" s="166" t="s">
        <v>3974</v>
      </c>
      <c r="AB575" s="166" t="s">
        <v>3975</v>
      </c>
      <c r="AC575" s="166" t="s">
        <v>3732</v>
      </c>
      <c r="AD575" s="169">
        <v>1</v>
      </c>
      <c r="AE575" s="170">
        <v>1</v>
      </c>
      <c r="AF575" s="169">
        <v>1</v>
      </c>
      <c r="AG575" s="166" t="s">
        <v>3854</v>
      </c>
      <c r="AH575" s="166"/>
      <c r="AI575" s="166"/>
      <c r="AJ575" s="166"/>
      <c r="AK575" s="166"/>
      <c r="AL575" s="166"/>
    </row>
    <row r="576" spans="1:38" x14ac:dyDescent="0.3">
      <c r="A57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6" s="25">
        <f ca="1">SUM((TODAY())-Table2[[#This Row],[PO Date]])</f>
        <v>161</v>
      </c>
      <c r="C576" s="25" t="str">
        <f>Table2[[#This Row],[Trim Trk: ]]</f>
        <v>61146</v>
      </c>
      <c r="D576" s="228" t="str">
        <f>CONCATENATE(Table2[[#This Row],[First Name]]," ",Table2[[#This Row],[Last name]])</f>
        <v>SKYLER BERGERON</v>
      </c>
      <c r="E576" s="229" t="str">
        <f>IFERROR(VLOOKUP(Table2[[#This Row],[Rental under Name: ]], 'TPMS-Auto'!C:G,5,0),"RESEARCH!!")</f>
        <v>SBERGER</v>
      </c>
      <c r="F576" s="228" t="str">
        <f>IFERROR(VLOOKUP(Table2[[#This Row],[Trim Trk: ]],'TPMS-Auto'!A:C, 3, 0), "Not assigned in TPMS!!")</f>
        <v>Not assigned in TPMS!!</v>
      </c>
      <c r="G576" s="229" t="str">
        <f>IFERROR(VLOOKUP(Table2[[#This Row],[Trim Trk: ]],'TPMS-Auto'!A:G, 7, 0), "Not assigned in TPMS!!")</f>
        <v>Not assigned in TPMS!!</v>
      </c>
      <c r="H576" s="69" t="str">
        <f>IFERROR(VLOOKUP(Table2[[#This Row],[Trim Trk: ]],'TPMS-Auto'!A:Y, 25, 0), "Not assigned in TPMS!!")</f>
        <v>Not assigned in TPMS!!</v>
      </c>
      <c r="I5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6" s="229" t="str">
        <f>IF(N576=N575, "Yes", "No")</f>
        <v>No</v>
      </c>
      <c r="K576" s="229" t="str">
        <f>IFERROR(VLOOKUP(Table2[[#This Row],[Trim Trk: ]], Enterprise!A:AL, 25, 0),"NotonEnterpriseReporting")</f>
        <v>NotonEnterpriseReporting</v>
      </c>
      <c r="L57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6" s="229" t="str">
        <f>IF(Table2[[#This Row],[Rental Vendor]]="ENTERPRISE RENT-A-CAR INC.", "Enterprise", IF(Table2[[#This Row],[Rental Vendor]]="ENTERPRISE TOLLS/TOLL CHARGES", "Enterprise", "NotEnterprise"))</f>
        <v>Enterprise</v>
      </c>
      <c r="N576" s="228" t="str">
        <f>LEFT(Table2[[#This Row],[Vehicle Number]],5)</f>
        <v>61146</v>
      </c>
      <c r="O576" s="166" t="s">
        <v>209</v>
      </c>
      <c r="P576" s="166" t="s">
        <v>5172</v>
      </c>
      <c r="Q576" s="166" t="s">
        <v>3751</v>
      </c>
      <c r="R576" s="166" t="s">
        <v>4135</v>
      </c>
      <c r="S576" s="166" t="s">
        <v>5173</v>
      </c>
      <c r="T576" s="166" t="s">
        <v>5174</v>
      </c>
      <c r="U576" s="166" t="s">
        <v>5175</v>
      </c>
      <c r="V576" s="166" t="s">
        <v>5176</v>
      </c>
      <c r="W576" s="166" t="s">
        <v>287</v>
      </c>
      <c r="X576" s="167">
        <v>112402937</v>
      </c>
      <c r="Y576" s="167">
        <v>114244633</v>
      </c>
      <c r="Z576" s="168">
        <v>45925</v>
      </c>
      <c r="AA576" s="166" t="s">
        <v>3730</v>
      </c>
      <c r="AB576" s="166" t="s">
        <v>3731</v>
      </c>
      <c r="AC576" s="166" t="s">
        <v>3732</v>
      </c>
      <c r="AD576" s="169">
        <v>476</v>
      </c>
      <c r="AE576" s="170">
        <v>7</v>
      </c>
      <c r="AF576" s="169">
        <v>68</v>
      </c>
      <c r="AG576" s="166" t="s">
        <v>3854</v>
      </c>
      <c r="AH576" s="166" t="s">
        <v>5177</v>
      </c>
      <c r="AI576" s="166" t="s">
        <v>5178</v>
      </c>
      <c r="AJ576" s="166" t="s">
        <v>1530</v>
      </c>
      <c r="AK576" s="166" t="s">
        <v>773</v>
      </c>
      <c r="AL576" s="166" t="s">
        <v>5179</v>
      </c>
    </row>
    <row r="577" spans="1:38" x14ac:dyDescent="0.3">
      <c r="A57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7" s="25">
        <f ca="1">SUM((TODAY())-Table2[[#This Row],[PO Date]])</f>
        <v>111</v>
      </c>
      <c r="C577" s="25" t="str">
        <f>Table2[[#This Row],[Trim Trk: ]]</f>
        <v>61149</v>
      </c>
      <c r="D577" s="228" t="str">
        <f>CONCATENATE(Table2[[#This Row],[First Name]]," ",Table2[[#This Row],[Last name]])</f>
        <v>JAMES COLEMAN</v>
      </c>
      <c r="E577" s="229" t="str">
        <f>IFERROR(VLOOKUP(Table2[[#This Row],[Rental under Name: ]], 'TPMS-Auto'!C:G,5,0),"RESEARCH!!")</f>
        <v>JCOLEM0</v>
      </c>
      <c r="F577" s="228" t="str">
        <f>IFERROR(VLOOKUP(Table2[[#This Row],[Trim Trk: ]],'TPMS-Auto'!A:C, 3, 0), "Not assigned in TPMS!!")</f>
        <v>Not assigned in TPMS!!</v>
      </c>
      <c r="G577" s="229" t="str">
        <f>IFERROR(VLOOKUP(Table2[[#This Row],[Trim Trk: ]],'TPMS-Auto'!A:G, 7, 0), "Not assigned in TPMS!!")</f>
        <v>Not assigned in TPMS!!</v>
      </c>
      <c r="H577" s="69" t="str">
        <f>IFERROR(VLOOKUP(Table2[[#This Row],[Trim Trk: ]],'TPMS-Auto'!A:Y, 25, 0), "Not assigned in TPMS!!")</f>
        <v>Not assigned in TPMS!!</v>
      </c>
      <c r="I5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7" s="229" t="str">
        <f>IF(N577=N576, "Yes", "No")</f>
        <v>No</v>
      </c>
      <c r="K577" s="229" t="str">
        <f>IFERROR(VLOOKUP(Table2[[#This Row],[Trim Trk: ]], Enterprise!A:AL, 25, 0),"NotonEnterpriseReporting")</f>
        <v>OPEN</v>
      </c>
      <c r="L57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7" s="229" t="str">
        <f>IF(Table2[[#This Row],[Rental Vendor]]="ENTERPRISE RENT-A-CAR INC.", "Enterprise", IF(Table2[[#This Row],[Rental Vendor]]="ENTERPRISE TOLLS/TOLL CHARGES", "Enterprise", "NotEnterprise"))</f>
        <v>Enterprise</v>
      </c>
      <c r="N577" s="228" t="str">
        <f>LEFT(Table2[[#This Row],[Vehicle Number]],5)</f>
        <v>61149</v>
      </c>
      <c r="O577" s="166" t="s">
        <v>209</v>
      </c>
      <c r="P577" s="166" t="s">
        <v>2943</v>
      </c>
      <c r="Q577" s="166" t="s">
        <v>3726</v>
      </c>
      <c r="R577" s="166" t="s">
        <v>3897</v>
      </c>
      <c r="S577" s="166" t="s">
        <v>3968</v>
      </c>
      <c r="T577" s="166" t="s">
        <v>4400</v>
      </c>
      <c r="U577" s="166" t="s">
        <v>2945</v>
      </c>
      <c r="V577" s="166" t="s">
        <v>1757</v>
      </c>
      <c r="W577" s="166" t="s">
        <v>279</v>
      </c>
      <c r="X577" s="167">
        <v>110890649</v>
      </c>
      <c r="Y577" s="167">
        <v>115126818</v>
      </c>
      <c r="Z577" s="168">
        <v>45975</v>
      </c>
      <c r="AA577" s="166" t="s">
        <v>3894</v>
      </c>
      <c r="AB577" s="166" t="s">
        <v>3895</v>
      </c>
      <c r="AC577" s="166" t="s">
        <v>3732</v>
      </c>
      <c r="AD577" s="169">
        <v>1</v>
      </c>
      <c r="AE577" s="170">
        <v>1</v>
      </c>
      <c r="AF577" s="169">
        <v>1</v>
      </c>
      <c r="AG577" s="166" t="s">
        <v>3896</v>
      </c>
      <c r="AH577" s="166"/>
      <c r="AI577" s="166"/>
      <c r="AJ577" s="166"/>
      <c r="AK577" s="166"/>
      <c r="AL577" s="166"/>
    </row>
    <row r="578" spans="1:38" x14ac:dyDescent="0.3">
      <c r="A57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78" s="25">
        <f ca="1">SUM((TODAY())-Table2[[#This Row],[PO Date]])</f>
        <v>27</v>
      </c>
      <c r="C578" s="25" t="str">
        <f>Table2[[#This Row],[Trim Trk: ]]</f>
        <v>61154</v>
      </c>
      <c r="D578" s="228" t="str">
        <f>CONCATENATE(Table2[[#This Row],[First Name]]," ",Table2[[#This Row],[Last name]])</f>
        <v>ROY RAMSEY</v>
      </c>
      <c r="E578" s="229" t="str">
        <f>IFERROR(VLOOKUP(Table2[[#This Row],[Rental under Name: ]], 'TPMS-Auto'!C:G,5,0),"RESEARCH!!")</f>
        <v>RRAMSE1</v>
      </c>
      <c r="F578" s="228" t="str">
        <f>IFERROR(VLOOKUP(Table2[[#This Row],[Trim Trk: ]],'TPMS-Auto'!A:C, 3, 0), "Not assigned in TPMS!!")</f>
        <v>ROY RAMSEY</v>
      </c>
      <c r="G578" s="229" t="str">
        <f>IFERROR(VLOOKUP(Table2[[#This Row],[Trim Trk: ]],'TPMS-Auto'!A:G, 7, 0), "Not assigned in TPMS!!")</f>
        <v>RRAMSE1</v>
      </c>
      <c r="H578" s="69" t="str">
        <f>IFERROR(VLOOKUP(Table2[[#This Row],[Trim Trk: ]],'TPMS-Auto'!A:Y, 25, 0), "Not assigned in TPMS!!")</f>
        <v>2314 Sonora</v>
      </c>
      <c r="I5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8" s="229" t="str">
        <f>IF(N578=N577, "Yes", "No")</f>
        <v>No</v>
      </c>
      <c r="K578" s="229" t="str">
        <f>IFERROR(VLOOKUP(Table2[[#This Row],[Trim Trk: ]], Enterprise!A:AL, 25, 0),"NotonEnterpriseReporting")</f>
        <v>OPEN</v>
      </c>
      <c r="L57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8" s="229" t="str">
        <f>IF(Table2[[#This Row],[Rental Vendor]]="ENTERPRISE RENT-A-CAR INC.", "Enterprise", IF(Table2[[#This Row],[Rental Vendor]]="ENTERPRISE TOLLS/TOLL CHARGES", "Enterprise", "NotEnterprise"))</f>
        <v>Enterprise</v>
      </c>
      <c r="N578" s="228" t="str">
        <f>LEFT(Table2[[#This Row],[Vehicle Number]],5)</f>
        <v>61154</v>
      </c>
      <c r="O578" s="166" t="s">
        <v>209</v>
      </c>
      <c r="P578" s="166" t="s">
        <v>3241</v>
      </c>
      <c r="Q578" s="166" t="s">
        <v>3726</v>
      </c>
      <c r="R578" s="166" t="s">
        <v>4135</v>
      </c>
      <c r="S578" s="166" t="s">
        <v>5180</v>
      </c>
      <c r="T578" s="166" t="s">
        <v>5181</v>
      </c>
      <c r="U578" s="166" t="s">
        <v>3243</v>
      </c>
      <c r="V578" s="166" t="s">
        <v>3247</v>
      </c>
      <c r="W578" s="166" t="s">
        <v>279</v>
      </c>
      <c r="X578" s="167">
        <v>116256195</v>
      </c>
      <c r="Y578" s="167">
        <v>116601385</v>
      </c>
      <c r="Z578" s="168">
        <v>46059</v>
      </c>
      <c r="AA578" s="166" t="s">
        <v>3730</v>
      </c>
      <c r="AB578" s="166" t="s">
        <v>3731</v>
      </c>
      <c r="AC578" s="166" t="s">
        <v>3732</v>
      </c>
      <c r="AD578" s="169">
        <v>1440</v>
      </c>
      <c r="AE578" s="170">
        <v>25</v>
      </c>
      <c r="AF578" s="169">
        <v>57.6</v>
      </c>
      <c r="AG578" s="166" t="s">
        <v>3854</v>
      </c>
      <c r="AH578" s="166"/>
      <c r="AI578" s="166"/>
      <c r="AJ578" s="166"/>
      <c r="AK578" s="166"/>
      <c r="AL578" s="166"/>
    </row>
    <row r="579" spans="1:38" x14ac:dyDescent="0.3">
      <c r="A57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79" s="25">
        <f ca="1">SUM((TODAY())-Table2[[#This Row],[PO Date]])</f>
        <v>17</v>
      </c>
      <c r="C579" s="25" t="str">
        <f>Table2[[#This Row],[Trim Trk: ]]</f>
        <v>61155</v>
      </c>
      <c r="D579" s="228" t="str">
        <f>CONCATENATE(Table2[[#This Row],[First Name]]," ",Table2[[#This Row],[Last name]])</f>
        <v>FLOYD VERSHIER</v>
      </c>
      <c r="E579" s="229" t="str">
        <f>IFERROR(VLOOKUP(Table2[[#This Row],[Rental under Name: ]], 'TPMS-Auto'!C:G,5,0),"RESEARCH!!")</f>
        <v>FVERSHI</v>
      </c>
      <c r="F579" s="228" t="str">
        <f>IFERROR(VLOOKUP(Table2[[#This Row],[Trim Trk: ]],'TPMS-Auto'!A:C, 3, 0), "Not assigned in TPMS!!")</f>
        <v>FLOYD VERSHIER</v>
      </c>
      <c r="G579" s="229" t="str">
        <f>IFERROR(VLOOKUP(Table2[[#This Row],[Trim Trk: ]],'TPMS-Auto'!A:G, 7, 0), "Not assigned in TPMS!!")</f>
        <v>FVERSHI</v>
      </c>
      <c r="H579" s="69" t="str">
        <f>IFERROR(VLOOKUP(Table2[[#This Row],[Trim Trk: ]],'TPMS-Auto'!A:Y, 25, 0), "Not assigned in TPMS!!")</f>
        <v>16306 Cutten Rd</v>
      </c>
      <c r="I5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9" s="229" t="str">
        <f>IF(N579=N578, "Yes", "No")</f>
        <v>No</v>
      </c>
      <c r="K579" s="229" t="str">
        <f>IFERROR(VLOOKUP(Table2[[#This Row],[Trim Trk: ]], Enterprise!A:AL, 25, 0),"NotonEnterpriseReporting")</f>
        <v>NotonEnterpriseReporting</v>
      </c>
      <c r="L57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9" s="229" t="str">
        <f>IF(Table2[[#This Row],[Rental Vendor]]="ENTERPRISE RENT-A-CAR INC.", "Enterprise", IF(Table2[[#This Row],[Rental Vendor]]="ENTERPRISE TOLLS/TOLL CHARGES", "Enterprise", "NotEnterprise"))</f>
        <v>Enterprise</v>
      </c>
      <c r="N579" s="228" t="str">
        <f>LEFT(Table2[[#This Row],[Vehicle Number]],5)</f>
        <v>61155</v>
      </c>
      <c r="O579" s="166" t="s">
        <v>209</v>
      </c>
      <c r="P579" s="166" t="s">
        <v>5182</v>
      </c>
      <c r="Q579" s="166" t="s">
        <v>3726</v>
      </c>
      <c r="R579" s="166" t="s">
        <v>4135</v>
      </c>
      <c r="S579" s="166" t="s">
        <v>4063</v>
      </c>
      <c r="T579" s="166" t="s">
        <v>5183</v>
      </c>
      <c r="U579" s="166" t="s">
        <v>5184</v>
      </c>
      <c r="V579" s="166" t="s">
        <v>1032</v>
      </c>
      <c r="W579" s="166" t="s">
        <v>279</v>
      </c>
      <c r="X579" s="167">
        <v>116397340</v>
      </c>
      <c r="Y579" s="167">
        <v>116748066</v>
      </c>
      <c r="Z579" s="168">
        <v>46069</v>
      </c>
      <c r="AA579" s="166" t="s">
        <v>3730</v>
      </c>
      <c r="AB579" s="166" t="s">
        <v>3731</v>
      </c>
      <c r="AC579" s="166" t="s">
        <v>3732</v>
      </c>
      <c r="AD579" s="169">
        <v>476</v>
      </c>
      <c r="AE579" s="170">
        <v>7</v>
      </c>
      <c r="AF579" s="169">
        <v>68</v>
      </c>
      <c r="AG579" s="166" t="s">
        <v>3854</v>
      </c>
      <c r="AH579" s="166"/>
      <c r="AI579" s="166"/>
      <c r="AJ579" s="166"/>
      <c r="AK579" s="166"/>
      <c r="AL579" s="166"/>
    </row>
    <row r="580" spans="1:38" x14ac:dyDescent="0.3">
      <c r="A58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0" s="25">
        <f ca="1">SUM((TODAY())-Table2[[#This Row],[PO Date]])</f>
        <v>84</v>
      </c>
      <c r="C580" s="25" t="str">
        <f>Table2[[#This Row],[Trim Trk: ]]</f>
        <v>61157</v>
      </c>
      <c r="D580" s="228" t="str">
        <f>CONCATENATE(Table2[[#This Row],[First Name]]," ",Table2[[#This Row],[Last name]])</f>
        <v>ROMAN TAMAYO</v>
      </c>
      <c r="E580" s="229" t="str">
        <f>IFERROR(VLOOKUP(Table2[[#This Row],[Rental under Name: ]], 'TPMS-Auto'!C:G,5,0),"RESEARCH!!")</f>
        <v>RTAMAY0</v>
      </c>
      <c r="F580" s="228" t="str">
        <f>IFERROR(VLOOKUP(Table2[[#This Row],[Trim Trk: ]],'TPMS-Auto'!A:C, 3, 0), "Not assigned in TPMS!!")</f>
        <v>ROMAN TAMAYO</v>
      </c>
      <c r="G580" s="229" t="str">
        <f>IFERROR(VLOOKUP(Table2[[#This Row],[Trim Trk: ]],'TPMS-Auto'!A:G, 7, 0), "Not assigned in TPMS!!")</f>
        <v>RTAMAY0</v>
      </c>
      <c r="H580" s="69" t="str">
        <f>IFERROR(VLOOKUP(Table2[[#This Row],[Trim Trk: ]],'TPMS-Auto'!A:Y, 25, 0), "Not assigned in TPMS!!")</f>
        <v>16610 MOARY FIRTH DRIVE</v>
      </c>
      <c r="I5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0" s="229" t="str">
        <f>IF(N580=N579, "Yes", "No")</f>
        <v>No</v>
      </c>
      <c r="K580" s="229" t="str">
        <f>IFERROR(VLOOKUP(Table2[[#This Row],[Trim Trk: ]], Enterprise!A:AL, 25, 0),"NotonEnterpriseReporting")</f>
        <v>NotonEnterpriseReporting</v>
      </c>
      <c r="L5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0" s="229" t="str">
        <f>IF(Table2[[#This Row],[Rental Vendor]]="ENTERPRISE RENT-A-CAR INC.", "Enterprise", IF(Table2[[#This Row],[Rental Vendor]]="ENTERPRISE TOLLS/TOLL CHARGES", "Enterprise", "NotEnterprise"))</f>
        <v>Enterprise</v>
      </c>
      <c r="N580" s="228" t="str">
        <f>LEFT(Table2[[#This Row],[Vehicle Number]],5)</f>
        <v>61157</v>
      </c>
      <c r="O580" s="166" t="s">
        <v>209</v>
      </c>
      <c r="P580" s="166" t="s">
        <v>5185</v>
      </c>
      <c r="Q580" s="166" t="s">
        <v>3726</v>
      </c>
      <c r="R580" s="166" t="s">
        <v>4135</v>
      </c>
      <c r="S580" s="166" t="s">
        <v>5186</v>
      </c>
      <c r="T580" s="166" t="s">
        <v>5187</v>
      </c>
      <c r="U580" s="166" t="s">
        <v>5188</v>
      </c>
      <c r="V580" s="166" t="s">
        <v>1032</v>
      </c>
      <c r="W580" s="166" t="s">
        <v>279</v>
      </c>
      <c r="X580" s="167">
        <v>115123587</v>
      </c>
      <c r="Y580" s="167">
        <v>115573993</v>
      </c>
      <c r="Z580" s="168">
        <v>46002</v>
      </c>
      <c r="AA580" s="166" t="s">
        <v>3730</v>
      </c>
      <c r="AB580" s="166" t="s">
        <v>3731</v>
      </c>
      <c r="AC580" s="166" t="s">
        <v>3732</v>
      </c>
      <c r="AD580" s="169">
        <v>130</v>
      </c>
      <c r="AE580" s="170">
        <v>2</v>
      </c>
      <c r="AF580" s="169">
        <v>65</v>
      </c>
      <c r="AG580" s="166" t="s">
        <v>3854</v>
      </c>
      <c r="AH580" s="166" t="s">
        <v>3783</v>
      </c>
      <c r="AI580" s="166" t="s">
        <v>5189</v>
      </c>
      <c r="AJ580" s="166" t="s">
        <v>1032</v>
      </c>
      <c r="AK580" s="166" t="s">
        <v>279</v>
      </c>
      <c r="AL580" s="166" t="s">
        <v>4764</v>
      </c>
    </row>
    <row r="581" spans="1:38" x14ac:dyDescent="0.3">
      <c r="A58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1" s="25">
        <f ca="1">SUM((TODAY())-Table2[[#This Row],[PO Date]])</f>
        <v>139</v>
      </c>
      <c r="C581" s="25" t="str">
        <f>Table2[[#This Row],[Trim Trk: ]]</f>
        <v>61158</v>
      </c>
      <c r="D581" s="228" t="str">
        <f>CONCATENATE(Table2[[#This Row],[First Name]]," ",Table2[[#This Row],[Last name]])</f>
        <v>HERMON CHAN</v>
      </c>
      <c r="E581" s="229" t="str">
        <f>IFERROR(VLOOKUP(Table2[[#This Row],[Rental under Name: ]], 'TPMS-Auto'!C:G,5,0),"RESEARCH!!")</f>
        <v>HCHAN</v>
      </c>
      <c r="F581" s="228" t="str">
        <f>IFERROR(VLOOKUP(Table2[[#This Row],[Trim Trk: ]],'TPMS-Auto'!A:C, 3, 0), "Not assigned in TPMS!!")</f>
        <v>HERMON CHAN</v>
      </c>
      <c r="G581" s="229" t="str">
        <f>IFERROR(VLOOKUP(Table2[[#This Row],[Trim Trk: ]],'TPMS-Auto'!A:G, 7, 0), "Not assigned in TPMS!!")</f>
        <v>HCHAN</v>
      </c>
      <c r="H581" s="69" t="str">
        <f>IFERROR(VLOOKUP(Table2[[#This Row],[Trim Trk: ]],'TPMS-Auto'!A:Y, 25, 0), "Not assigned in TPMS!!")</f>
        <v>2585 MEYER RD</v>
      </c>
      <c r="I5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1" s="229" t="str">
        <f>IF(N581=N580, "Yes", "No")</f>
        <v>No</v>
      </c>
      <c r="K581" s="229" t="str">
        <f>IFERROR(VLOOKUP(Table2[[#This Row],[Trim Trk: ]], Enterprise!A:AL, 25, 0),"NotonEnterpriseReporting")</f>
        <v>NotonEnterpriseReporting</v>
      </c>
      <c r="L58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1" s="229" t="str">
        <f>IF(Table2[[#This Row],[Rental Vendor]]="ENTERPRISE RENT-A-CAR INC.", "Enterprise", IF(Table2[[#This Row],[Rental Vendor]]="ENTERPRISE TOLLS/TOLL CHARGES", "Enterprise", "NotEnterprise"))</f>
        <v>Enterprise</v>
      </c>
      <c r="N581" s="228" t="str">
        <f>LEFT(Table2[[#This Row],[Vehicle Number]],5)</f>
        <v>61158</v>
      </c>
      <c r="O581" s="166" t="s">
        <v>209</v>
      </c>
      <c r="P581" s="166" t="s">
        <v>5190</v>
      </c>
      <c r="Q581" s="166" t="s">
        <v>3726</v>
      </c>
      <c r="R581" s="166" t="s">
        <v>4135</v>
      </c>
      <c r="S581" s="166" t="s">
        <v>5191</v>
      </c>
      <c r="T581" s="166" t="s">
        <v>5192</v>
      </c>
      <c r="U581" s="166" t="s">
        <v>5193</v>
      </c>
      <c r="V581" s="166" t="s">
        <v>5194</v>
      </c>
      <c r="W581" s="166" t="s">
        <v>279</v>
      </c>
      <c r="X581" s="167">
        <v>114292665</v>
      </c>
      <c r="Y581" s="167">
        <v>114632797</v>
      </c>
      <c r="Z581" s="168">
        <v>45947</v>
      </c>
      <c r="AA581" s="166" t="s">
        <v>3730</v>
      </c>
      <c r="AB581" s="166" t="s">
        <v>3731</v>
      </c>
      <c r="AC581" s="166" t="s">
        <v>3732</v>
      </c>
      <c r="AD581" s="169">
        <v>487.9</v>
      </c>
      <c r="AE581" s="170">
        <v>7</v>
      </c>
      <c r="AF581" s="169">
        <v>69.7</v>
      </c>
      <c r="AG581" s="166" t="s">
        <v>3854</v>
      </c>
      <c r="AH581" s="166" t="s">
        <v>5195</v>
      </c>
      <c r="AI581" s="166" t="s">
        <v>5196</v>
      </c>
      <c r="AJ581" s="166" t="s">
        <v>1032</v>
      </c>
      <c r="AK581" s="166" t="s">
        <v>279</v>
      </c>
      <c r="AL581" s="166" t="s">
        <v>5197</v>
      </c>
    </row>
    <row r="582" spans="1:38" x14ac:dyDescent="0.3">
      <c r="A58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82" s="25">
        <f ca="1">SUM((TODAY())-Table2[[#This Row],[PO Date]])</f>
        <v>27</v>
      </c>
      <c r="C582" s="25" t="str">
        <f>Table2[[#This Row],[Trim Trk: ]]</f>
        <v>61164</v>
      </c>
      <c r="D582" s="228" t="str">
        <f>CONCATENATE(Table2[[#This Row],[First Name]]," ",Table2[[#This Row],[Last name]])</f>
        <v>MARK LEMOINE</v>
      </c>
      <c r="E582" s="229" t="str">
        <f>IFERROR(VLOOKUP(Table2[[#This Row],[Rental under Name: ]], 'TPMS-Auto'!C:G,5,0),"RESEARCH!!")</f>
        <v>MLEMOIN</v>
      </c>
      <c r="F582" s="228" t="str">
        <f>IFERROR(VLOOKUP(Table2[[#This Row],[Trim Trk: ]],'TPMS-Auto'!A:C, 3, 0), "Not assigned in TPMS!!")</f>
        <v>MARK LEMOINE</v>
      </c>
      <c r="G582" s="229" t="str">
        <f>IFERROR(VLOOKUP(Table2[[#This Row],[Trim Trk: ]],'TPMS-Auto'!A:G, 7, 0), "Not assigned in TPMS!!")</f>
        <v>MLEMOIN</v>
      </c>
      <c r="H582" s="69" t="str">
        <f>IFERROR(VLOOKUP(Table2[[#This Row],[Trim Trk: ]],'TPMS-Auto'!A:Y, 25, 0), "Not assigned in TPMS!!")</f>
        <v>7242 hwy 29</v>
      </c>
      <c r="I5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2" s="229" t="str">
        <f>IF(N582=N581, "Yes", "No")</f>
        <v>No</v>
      </c>
      <c r="K582" s="229" t="str">
        <f>IFERROR(VLOOKUP(Table2[[#This Row],[Trim Trk: ]], Enterprise!A:AL, 25, 0),"NotonEnterpriseReporting")</f>
        <v>NotonEnterpriseReporting</v>
      </c>
      <c r="L58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2" s="229" t="str">
        <f>IF(Table2[[#This Row],[Rental Vendor]]="ENTERPRISE RENT-A-CAR INC.", "Enterprise", IF(Table2[[#This Row],[Rental Vendor]]="ENTERPRISE TOLLS/TOLL CHARGES", "Enterprise", "NotEnterprise"))</f>
        <v>Enterprise</v>
      </c>
      <c r="N582" s="228" t="str">
        <f>LEFT(Table2[[#This Row],[Vehicle Number]],5)</f>
        <v>61164</v>
      </c>
      <c r="O582" s="166" t="s">
        <v>209</v>
      </c>
      <c r="P582" s="166" t="s">
        <v>5198</v>
      </c>
      <c r="Q582" s="166" t="s">
        <v>3726</v>
      </c>
      <c r="R582" s="166" t="s">
        <v>4135</v>
      </c>
      <c r="S582" s="166" t="s">
        <v>4207</v>
      </c>
      <c r="T582" s="166" t="s">
        <v>5199</v>
      </c>
      <c r="U582" s="166" t="s">
        <v>5200</v>
      </c>
      <c r="V582" s="166" t="s">
        <v>5201</v>
      </c>
      <c r="W582" s="166" t="s">
        <v>287</v>
      </c>
      <c r="X582" s="167">
        <v>116258535</v>
      </c>
      <c r="Y582" s="167">
        <v>116603735</v>
      </c>
      <c r="Z582" s="168">
        <v>46059</v>
      </c>
      <c r="AA582" s="166" t="s">
        <v>3730</v>
      </c>
      <c r="AB582" s="166" t="s">
        <v>3731</v>
      </c>
      <c r="AC582" s="166" t="s">
        <v>3732</v>
      </c>
      <c r="AD582" s="169">
        <v>481.25</v>
      </c>
      <c r="AE582" s="170">
        <v>7</v>
      </c>
      <c r="AF582" s="169">
        <v>68.75</v>
      </c>
      <c r="AG582" s="166" t="s">
        <v>3854</v>
      </c>
      <c r="AH582" s="166"/>
      <c r="AI582" s="166"/>
      <c r="AJ582" s="166"/>
      <c r="AK582" s="166"/>
      <c r="AL582" s="166"/>
    </row>
    <row r="583" spans="1:38" x14ac:dyDescent="0.3">
      <c r="A58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3" s="25">
        <f ca="1">SUM((TODAY())-Table2[[#This Row],[PO Date]])</f>
        <v>5</v>
      </c>
      <c r="C583" s="25" t="str">
        <f>Table2[[#This Row],[Trim Trk: ]]</f>
        <v>61165</v>
      </c>
      <c r="D583" s="228" t="str">
        <f>CONCATENATE(Table2[[#This Row],[First Name]]," ",Table2[[#This Row],[Last name]])</f>
        <v>DAVID BARRINGER</v>
      </c>
      <c r="E583" s="229" t="str">
        <f>IFERROR(VLOOKUP(Table2[[#This Row],[Rental under Name: ]], 'TPMS-Auto'!C:G,5,0),"RESEARCH!!")</f>
        <v>DBARRIN</v>
      </c>
      <c r="F583" s="228" t="str">
        <f>IFERROR(VLOOKUP(Table2[[#This Row],[Trim Trk: ]],'TPMS-Auto'!A:C, 3, 0), "Not assigned in TPMS!!")</f>
        <v>DAVID BARRINGER</v>
      </c>
      <c r="G583" s="229" t="str">
        <f>IFERROR(VLOOKUP(Table2[[#This Row],[Trim Trk: ]],'TPMS-Auto'!A:G, 7, 0), "Not assigned in TPMS!!")</f>
        <v>DBARRIN</v>
      </c>
      <c r="H583" s="69" t="str">
        <f>IFERROR(VLOOKUP(Table2[[#This Row],[Trim Trk: ]],'TPMS-Auto'!A:Y, 25, 0), "Not assigned in TPMS!!")</f>
        <v>126 HUNTERS GLEN</v>
      </c>
      <c r="I5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3" s="229" t="str">
        <f>IF(N583=N582, "Yes", "No")</f>
        <v>No</v>
      </c>
      <c r="K583" s="229" t="str">
        <f>IFERROR(VLOOKUP(Table2[[#This Row],[Trim Trk: ]], Enterprise!A:AL, 25, 0),"NotonEnterpriseReporting")</f>
        <v>OPEN</v>
      </c>
      <c r="L58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3" s="229" t="str">
        <f>IF(Table2[[#This Row],[Rental Vendor]]="ENTERPRISE RENT-A-CAR INC.", "Enterprise", IF(Table2[[#This Row],[Rental Vendor]]="ENTERPRISE TOLLS/TOLL CHARGES", "Enterprise", "NotEnterprise"))</f>
        <v>Enterprise</v>
      </c>
      <c r="N583" s="228" t="str">
        <f>LEFT(Table2[[#This Row],[Vehicle Number]],5)</f>
        <v>61165</v>
      </c>
      <c r="O583" s="166" t="s">
        <v>209</v>
      </c>
      <c r="P583" s="166" t="s">
        <v>6009</v>
      </c>
      <c r="Q583" s="166" t="s">
        <v>3726</v>
      </c>
      <c r="R583" s="166" t="s">
        <v>4135</v>
      </c>
      <c r="S583" s="166" t="s">
        <v>4292</v>
      </c>
      <c r="T583" s="166" t="s">
        <v>6014</v>
      </c>
      <c r="U583" s="166" t="s">
        <v>6013</v>
      </c>
      <c r="V583" s="166" t="s">
        <v>1017</v>
      </c>
      <c r="W583" s="166" t="s">
        <v>279</v>
      </c>
      <c r="X583" s="167">
        <v>116653307</v>
      </c>
      <c r="Y583" s="167">
        <v>117005883</v>
      </c>
      <c r="Z583" s="168">
        <v>46081</v>
      </c>
      <c r="AA583" s="166" t="s">
        <v>3730</v>
      </c>
      <c r="AB583" s="166" t="s">
        <v>3731</v>
      </c>
      <c r="AC583" s="166" t="s">
        <v>3732</v>
      </c>
      <c r="AD583" s="169">
        <v>455</v>
      </c>
      <c r="AE583" s="170">
        <v>7</v>
      </c>
      <c r="AF583" s="169">
        <v>65</v>
      </c>
      <c r="AG583" s="166" t="s">
        <v>3854</v>
      </c>
      <c r="AH583" s="166" t="s">
        <v>31375</v>
      </c>
      <c r="AI583" s="166" t="s">
        <v>31376</v>
      </c>
      <c r="AJ583" s="166" t="s">
        <v>1017</v>
      </c>
      <c r="AK583" s="166" t="s">
        <v>279</v>
      </c>
      <c r="AL583" s="166" t="s">
        <v>31377</v>
      </c>
    </row>
    <row r="584" spans="1:38" x14ac:dyDescent="0.3">
      <c r="A58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4" s="25">
        <f ca="1">SUM((TODAY())-Table2[[#This Row],[PO Date]])</f>
        <v>33</v>
      </c>
      <c r="C584" s="25" t="str">
        <f>Table2[[#This Row],[Trim Trk: ]]</f>
        <v>61166</v>
      </c>
      <c r="D584" s="228" t="str">
        <f>CONCATENATE(Table2[[#This Row],[First Name]]," ",Table2[[#This Row],[Last name]])</f>
        <v>MARCUS BURKHAM</v>
      </c>
      <c r="E584" s="229" t="str">
        <f>IFERROR(VLOOKUP(Table2[[#This Row],[Rental under Name: ]], 'TPMS-Auto'!C:G,5,0),"RESEARCH!!")</f>
        <v>MBURKHA</v>
      </c>
      <c r="F584" s="228" t="str">
        <f>IFERROR(VLOOKUP(Table2[[#This Row],[Trim Trk: ]],'TPMS-Auto'!A:C, 3, 0), "Not assigned in TPMS!!")</f>
        <v>MARCUS BURKHAM</v>
      </c>
      <c r="G584" s="229" t="str">
        <f>IFERROR(VLOOKUP(Table2[[#This Row],[Trim Trk: ]],'TPMS-Auto'!A:G, 7, 0), "Not assigned in TPMS!!")</f>
        <v>MBURKHA</v>
      </c>
      <c r="H584" s="69" t="str">
        <f>IFERROR(VLOOKUP(Table2[[#This Row],[Trim Trk: ]],'TPMS-Auto'!A:Y, 25, 0), "Not assigned in TPMS!!")</f>
        <v>412 HARVEST HILL</v>
      </c>
      <c r="I5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4" s="229" t="str">
        <f>IF(N584=N583, "Yes", "No")</f>
        <v>No</v>
      </c>
      <c r="K584" s="229" t="str">
        <f>IFERROR(VLOOKUP(Table2[[#This Row],[Trim Trk: ]], Enterprise!A:AL, 25, 0),"NotonEnterpriseReporting")</f>
        <v>NotonEnterpriseReporting</v>
      </c>
      <c r="L58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4" s="229" t="str">
        <f>IF(Table2[[#This Row],[Rental Vendor]]="ENTERPRISE RENT-A-CAR INC.", "Enterprise", IF(Table2[[#This Row],[Rental Vendor]]="ENTERPRISE TOLLS/TOLL CHARGES", "Enterprise", "NotEnterprise"))</f>
        <v>Enterprise</v>
      </c>
      <c r="N584" s="228" t="str">
        <f>LEFT(Table2[[#This Row],[Vehicle Number]],5)</f>
        <v>61166</v>
      </c>
      <c r="O584" s="166" t="s">
        <v>209</v>
      </c>
      <c r="P584" s="166" t="s">
        <v>5202</v>
      </c>
      <c r="Q584" s="166" t="s">
        <v>3726</v>
      </c>
      <c r="R584" s="166" t="s">
        <v>3897</v>
      </c>
      <c r="S584" s="166" t="s">
        <v>5116</v>
      </c>
      <c r="T584" s="166" t="s">
        <v>5203</v>
      </c>
      <c r="U584" s="166" t="s">
        <v>5204</v>
      </c>
      <c r="V584" s="166" t="s">
        <v>5205</v>
      </c>
      <c r="W584" s="166" t="s">
        <v>279</v>
      </c>
      <c r="X584" s="167">
        <v>116072737</v>
      </c>
      <c r="Y584" s="167">
        <v>116418448</v>
      </c>
      <c r="Z584" s="168">
        <v>46053</v>
      </c>
      <c r="AA584" s="166" t="s">
        <v>3730</v>
      </c>
      <c r="AB584" s="166" t="s">
        <v>3731</v>
      </c>
      <c r="AC584" s="166" t="s">
        <v>3732</v>
      </c>
      <c r="AD584" s="169">
        <v>442.75</v>
      </c>
      <c r="AE584" s="170">
        <v>7</v>
      </c>
      <c r="AF584" s="169">
        <v>63.25</v>
      </c>
      <c r="AG584" s="166" t="s">
        <v>3854</v>
      </c>
      <c r="AH584" s="166"/>
      <c r="AI584" s="166"/>
      <c r="AJ584" s="166"/>
      <c r="AK584" s="166"/>
      <c r="AL584" s="166"/>
    </row>
    <row r="585" spans="1:38" x14ac:dyDescent="0.3">
      <c r="A58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5" s="25">
        <f ca="1">SUM((TODAY())-Table2[[#This Row],[PO Date]])</f>
        <v>33</v>
      </c>
      <c r="C585" s="25" t="str">
        <f>Table2[[#This Row],[Trim Trk: ]]</f>
        <v>61166</v>
      </c>
      <c r="D585" s="228" t="str">
        <f>CONCATENATE(Table2[[#This Row],[First Name]]," ",Table2[[#This Row],[Last name]])</f>
        <v>MARCUS BURKHAM</v>
      </c>
      <c r="E585" s="229" t="str">
        <f>IFERROR(VLOOKUP(Table2[[#This Row],[Rental under Name: ]], 'TPMS-Auto'!C:G,5,0),"RESEARCH!!")</f>
        <v>MBURKHA</v>
      </c>
      <c r="F585" s="228" t="str">
        <f>IFERROR(VLOOKUP(Table2[[#This Row],[Trim Trk: ]],'TPMS-Auto'!A:C, 3, 0), "Not assigned in TPMS!!")</f>
        <v>MARCUS BURKHAM</v>
      </c>
      <c r="G585" s="229" t="str">
        <f>IFERROR(VLOOKUP(Table2[[#This Row],[Trim Trk: ]],'TPMS-Auto'!A:G, 7, 0), "Not assigned in TPMS!!")</f>
        <v>MBURKHA</v>
      </c>
      <c r="H585" s="69" t="str">
        <f>IFERROR(VLOOKUP(Table2[[#This Row],[Trim Trk: ]],'TPMS-Auto'!A:Y, 25, 0), "Not assigned in TPMS!!")</f>
        <v>412 HARVEST HILL</v>
      </c>
      <c r="I5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5" s="229" t="str">
        <f>IF(N585=N584, "Yes", "No")</f>
        <v>Yes</v>
      </c>
      <c r="K585" s="229" t="str">
        <f>IFERROR(VLOOKUP(Table2[[#This Row],[Trim Trk: ]], Enterprise!A:AL, 25, 0),"NotonEnterpriseReporting")</f>
        <v>NotonEnterpriseReporting</v>
      </c>
      <c r="L58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5" s="229" t="str">
        <f>IF(Table2[[#This Row],[Rental Vendor]]="ENTERPRISE RENT-A-CAR INC.", "Enterprise", IF(Table2[[#This Row],[Rental Vendor]]="ENTERPRISE TOLLS/TOLL CHARGES", "Enterprise", "NotEnterprise"))</f>
        <v>Enterprise</v>
      </c>
      <c r="N585" s="228" t="str">
        <f>LEFT(Table2[[#This Row],[Vehicle Number]],5)</f>
        <v>61166</v>
      </c>
      <c r="O585" s="166" t="s">
        <v>209</v>
      </c>
      <c r="P585" s="166" t="s">
        <v>5202</v>
      </c>
      <c r="Q585" s="166" t="s">
        <v>3726</v>
      </c>
      <c r="R585" s="166" t="s">
        <v>3897</v>
      </c>
      <c r="S585" s="166" t="s">
        <v>5116</v>
      </c>
      <c r="T585" s="166" t="s">
        <v>5203</v>
      </c>
      <c r="U585" s="166" t="s">
        <v>5204</v>
      </c>
      <c r="V585" s="166" t="s">
        <v>5205</v>
      </c>
      <c r="W585" s="166" t="s">
        <v>279</v>
      </c>
      <c r="X585" s="167">
        <v>116072737</v>
      </c>
      <c r="Y585" s="167">
        <v>116418448</v>
      </c>
      <c r="Z585" s="168">
        <v>46053</v>
      </c>
      <c r="AA585" s="166" t="s">
        <v>5024</v>
      </c>
      <c r="AB585" s="166" t="s">
        <v>5025</v>
      </c>
      <c r="AC585" s="166" t="s">
        <v>3732</v>
      </c>
      <c r="AD585" s="169">
        <v>442.75</v>
      </c>
      <c r="AE585" s="170">
        <v>7</v>
      </c>
      <c r="AF585" s="169">
        <v>63.25</v>
      </c>
      <c r="AG585" s="166" t="s">
        <v>3854</v>
      </c>
      <c r="AH585" s="166"/>
      <c r="AI585" s="166"/>
      <c r="AJ585" s="166"/>
      <c r="AK585" s="166"/>
      <c r="AL585" s="166"/>
    </row>
    <row r="586" spans="1:38" x14ac:dyDescent="0.3">
      <c r="A58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6" s="25">
        <f ca="1">SUM((TODAY())-Table2[[#This Row],[PO Date]])</f>
        <v>156</v>
      </c>
      <c r="C586" s="25" t="str">
        <f>Table2[[#This Row],[Trim Trk: ]]</f>
        <v>61178</v>
      </c>
      <c r="D586" s="228" t="str">
        <f>CONCATENATE(Table2[[#This Row],[First Name]]," ",Table2[[#This Row],[Last name]])</f>
        <v>KENNETH AMARAL</v>
      </c>
      <c r="E586" s="229" t="str">
        <f>IFERROR(VLOOKUP(Table2[[#This Row],[Rental under Name: ]], 'TPMS-Auto'!C:G,5,0),"RESEARCH!!")</f>
        <v>KAMARAL</v>
      </c>
      <c r="F586" s="228" t="str">
        <f>IFERROR(VLOOKUP(Table2[[#This Row],[Trim Trk: ]],'TPMS-Auto'!A:C, 3, 0), "Not assigned in TPMS!!")</f>
        <v>KENNETH AMARAL</v>
      </c>
      <c r="G586" s="229" t="str">
        <f>IFERROR(VLOOKUP(Table2[[#This Row],[Trim Trk: ]],'TPMS-Auto'!A:G, 7, 0), "Not assigned in TPMS!!")</f>
        <v>KAMARAL</v>
      </c>
      <c r="H586" s="69" t="str">
        <f>IFERROR(VLOOKUP(Table2[[#This Row],[Trim Trk: ]],'TPMS-Auto'!A:Y, 25, 0), "Not assigned in TPMS!!")</f>
        <v>Not on HR File</v>
      </c>
      <c r="I5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6" s="229" t="str">
        <f>IF(N586=N585, "Yes", "No")</f>
        <v>No</v>
      </c>
      <c r="K586" s="229" t="str">
        <f>IFERROR(VLOOKUP(Table2[[#This Row],[Trim Trk: ]], Enterprise!A:AL, 25, 0),"NotonEnterpriseReporting")</f>
        <v>NotonEnterpriseReporting</v>
      </c>
      <c r="L58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6" s="229" t="str">
        <f>IF(Table2[[#This Row],[Rental Vendor]]="ENTERPRISE RENT-A-CAR INC.", "Enterprise", IF(Table2[[#This Row],[Rental Vendor]]="ENTERPRISE TOLLS/TOLL CHARGES", "Enterprise", "NotEnterprise"))</f>
        <v>Enterprise</v>
      </c>
      <c r="N586" s="228" t="str">
        <f>LEFT(Table2[[#This Row],[Vehicle Number]],5)</f>
        <v>61178</v>
      </c>
      <c r="O586" s="166" t="s">
        <v>209</v>
      </c>
      <c r="P586" s="166" t="s">
        <v>2497</v>
      </c>
      <c r="Q586" s="166" t="s">
        <v>3751</v>
      </c>
      <c r="R586" s="166" t="s">
        <v>4667</v>
      </c>
      <c r="S586" s="166" t="s">
        <v>4537</v>
      </c>
      <c r="T586" s="166" t="s">
        <v>5206</v>
      </c>
      <c r="U586" s="166" t="s">
        <v>2499</v>
      </c>
      <c r="V586" s="166" t="s">
        <v>4669</v>
      </c>
      <c r="W586" s="166" t="s">
        <v>2504</v>
      </c>
      <c r="X586" s="167">
        <v>114027668</v>
      </c>
      <c r="Y586" s="167">
        <v>114338976</v>
      </c>
      <c r="Z586" s="168">
        <v>45930</v>
      </c>
      <c r="AA586" s="166" t="s">
        <v>3730</v>
      </c>
      <c r="AB586" s="166" t="s">
        <v>3731</v>
      </c>
      <c r="AC586" s="166" t="s">
        <v>3732</v>
      </c>
      <c r="AD586" s="169">
        <v>504</v>
      </c>
      <c r="AE586" s="170">
        <v>7</v>
      </c>
      <c r="AF586" s="169">
        <v>72</v>
      </c>
      <c r="AG586" s="166" t="s">
        <v>3854</v>
      </c>
      <c r="AH586" s="166"/>
      <c r="AI586" s="166"/>
      <c r="AJ586" s="166"/>
      <c r="AK586" s="166"/>
      <c r="AL586" s="166"/>
    </row>
    <row r="587" spans="1:38" x14ac:dyDescent="0.3">
      <c r="A58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7" s="25">
        <f ca="1">SUM((TODAY())-Table2[[#This Row],[PO Date]])</f>
        <v>66</v>
      </c>
      <c r="C587" s="25" t="str">
        <f>Table2[[#This Row],[Trim Trk: ]]</f>
        <v>61183</v>
      </c>
      <c r="D587" s="228" t="str">
        <f>CONCATENATE(Table2[[#This Row],[First Name]]," ",Table2[[#This Row],[Last name]])</f>
        <v>NICHOLAS LUCAS</v>
      </c>
      <c r="E587" s="229" t="str">
        <f>IFERROR(VLOOKUP(Table2[[#This Row],[Rental under Name: ]], 'TPMS-Auto'!C:G,5,0),"RESEARCH!!")</f>
        <v>NLUCAS</v>
      </c>
      <c r="F587" s="228" t="str">
        <f>IFERROR(VLOOKUP(Table2[[#This Row],[Trim Trk: ]],'TPMS-Auto'!A:C, 3, 0), "Not assigned in TPMS!!")</f>
        <v>NICHOLAS LUCAS</v>
      </c>
      <c r="G587" s="229" t="str">
        <f>IFERROR(VLOOKUP(Table2[[#This Row],[Trim Trk: ]],'TPMS-Auto'!A:G, 7, 0), "Not assigned in TPMS!!")</f>
        <v>NLUCAS</v>
      </c>
      <c r="H587" s="69" t="str">
        <f>IFERROR(VLOOKUP(Table2[[#This Row],[Trim Trk: ]],'TPMS-Auto'!A:Y, 25, 0), "Not assigned in TPMS!!")</f>
        <v>Not on HR File</v>
      </c>
      <c r="I5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7" s="229" t="str">
        <f>IF(N587=N586, "Yes", "No")</f>
        <v>No</v>
      </c>
      <c r="K587" s="229" t="str">
        <f>IFERROR(VLOOKUP(Table2[[#This Row],[Trim Trk: ]], Enterprise!A:AL, 25, 0),"NotonEnterpriseReporting")</f>
        <v>NotonEnterpriseReporting</v>
      </c>
      <c r="L58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7" s="229" t="str">
        <f>IF(Table2[[#This Row],[Rental Vendor]]="ENTERPRISE RENT-A-CAR INC.", "Enterprise", IF(Table2[[#This Row],[Rental Vendor]]="ENTERPRISE TOLLS/TOLL CHARGES", "Enterprise", "NotEnterprise"))</f>
        <v>Enterprise</v>
      </c>
      <c r="N587" s="228" t="str">
        <f>LEFT(Table2[[#This Row],[Vehicle Number]],5)</f>
        <v>61183</v>
      </c>
      <c r="O587" s="166" t="s">
        <v>209</v>
      </c>
      <c r="P587" s="166" t="s">
        <v>5207</v>
      </c>
      <c r="Q587" s="166" t="s">
        <v>3726</v>
      </c>
      <c r="R587" s="166" t="s">
        <v>4667</v>
      </c>
      <c r="S587" s="166" t="s">
        <v>4713</v>
      </c>
      <c r="T587" s="166" t="s">
        <v>5208</v>
      </c>
      <c r="U587" s="166" t="s">
        <v>5209</v>
      </c>
      <c r="V587" s="166" t="s">
        <v>5210</v>
      </c>
      <c r="W587" s="166" t="s">
        <v>2504</v>
      </c>
      <c r="X587" s="167">
        <v>115474375</v>
      </c>
      <c r="Y587" s="167">
        <v>115810124</v>
      </c>
      <c r="Z587" s="168">
        <v>46020</v>
      </c>
      <c r="AA587" s="166" t="s">
        <v>3730</v>
      </c>
      <c r="AB587" s="166" t="s">
        <v>3731</v>
      </c>
      <c r="AC587" s="166" t="s">
        <v>3732</v>
      </c>
      <c r="AD587" s="169">
        <v>910</v>
      </c>
      <c r="AE587" s="170">
        <v>14</v>
      </c>
      <c r="AF587" s="169">
        <v>65</v>
      </c>
      <c r="AG587" s="166" t="s">
        <v>3854</v>
      </c>
      <c r="AH587" s="166"/>
      <c r="AI587" s="166"/>
      <c r="AJ587" s="166"/>
      <c r="AK587" s="166"/>
      <c r="AL587" s="166"/>
    </row>
    <row r="588" spans="1:38" x14ac:dyDescent="0.3">
      <c r="A58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8" s="25">
        <f ca="1">SUM((TODAY())-Table2[[#This Row],[PO Date]])</f>
        <v>100</v>
      </c>
      <c r="C588" s="25" t="str">
        <f>Table2[[#This Row],[Trim Trk: ]]</f>
        <v>61192</v>
      </c>
      <c r="D588" s="228" t="str">
        <f>CONCATENATE(Table2[[#This Row],[First Name]]," ",Table2[[#This Row],[Last name]])</f>
        <v>UNKNOWN UNKNOWN</v>
      </c>
      <c r="E588" s="229" t="str">
        <f>IFERROR(VLOOKUP(Table2[[#This Row],[Rental under Name: ]], 'TPMS-Auto'!C:G,5,0),"RESEARCH!!")</f>
        <v>RESEARCH!!</v>
      </c>
      <c r="F588" s="228" t="str">
        <f>IFERROR(VLOOKUP(Table2[[#This Row],[Trim Trk: ]],'TPMS-Auto'!A:C, 3, 0), "Not assigned in TPMS!!")</f>
        <v>Not assigned in TPMS!!</v>
      </c>
      <c r="G588" s="229" t="str">
        <f>IFERROR(VLOOKUP(Table2[[#This Row],[Trim Trk: ]],'TPMS-Auto'!A:G, 7, 0), "Not assigned in TPMS!!")</f>
        <v>Not assigned in TPMS!!</v>
      </c>
      <c r="H588" s="69" t="str">
        <f>IFERROR(VLOOKUP(Table2[[#This Row],[Trim Trk: ]],'TPMS-Auto'!A:Y, 25, 0), "Not assigned in TPMS!!")</f>
        <v>Not assigned in TPMS!!</v>
      </c>
      <c r="I5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8" s="229" t="str">
        <f>IF(N588=N587, "Yes", "No")</f>
        <v>No</v>
      </c>
      <c r="K588" s="229" t="str">
        <f>IFERROR(VLOOKUP(Table2[[#This Row],[Trim Trk: ]], Enterprise!A:AL, 25, 0),"NotonEnterpriseReporting")</f>
        <v>OPEN</v>
      </c>
      <c r="L58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8" s="229" t="str">
        <f>IF(Table2[[#This Row],[Rental Vendor]]="ENTERPRISE RENT-A-CAR INC.", "Enterprise", IF(Table2[[#This Row],[Rental Vendor]]="ENTERPRISE TOLLS/TOLL CHARGES", "Enterprise", "NotEnterprise"))</f>
        <v>Enterprise</v>
      </c>
      <c r="N588" s="228" t="str">
        <f>LEFT(Table2[[#This Row],[Vehicle Number]],5)</f>
        <v>61192</v>
      </c>
      <c r="O588" s="166" t="s">
        <v>209</v>
      </c>
      <c r="P588" s="166" t="s">
        <v>1568</v>
      </c>
      <c r="Q588" s="166" t="s">
        <v>3726</v>
      </c>
      <c r="R588" s="166" t="s">
        <v>4016</v>
      </c>
      <c r="S588" s="166" t="s">
        <v>4140</v>
      </c>
      <c r="T588" s="166" t="s">
        <v>4140</v>
      </c>
      <c r="U588" s="166"/>
      <c r="V588" s="166" t="s">
        <v>4124</v>
      </c>
      <c r="W588" s="166" t="s">
        <v>760</v>
      </c>
      <c r="X588" s="167">
        <v>114167213</v>
      </c>
      <c r="Y588" s="167">
        <v>115331573</v>
      </c>
      <c r="Z588" s="168">
        <v>45986</v>
      </c>
      <c r="AA588" s="166" t="s">
        <v>3730</v>
      </c>
      <c r="AB588" s="166" t="s">
        <v>3731</v>
      </c>
      <c r="AC588" s="166" t="s">
        <v>3732</v>
      </c>
      <c r="AD588" s="169">
        <v>2275</v>
      </c>
      <c r="AE588" s="170">
        <v>35</v>
      </c>
      <c r="AF588" s="169">
        <v>65</v>
      </c>
      <c r="AG588" s="166" t="s">
        <v>3854</v>
      </c>
      <c r="AH588" s="166" t="s">
        <v>5216</v>
      </c>
      <c r="AI588" s="166" t="s">
        <v>5217</v>
      </c>
      <c r="AJ588" s="166" t="s">
        <v>1573</v>
      </c>
      <c r="AK588" s="166" t="s">
        <v>760</v>
      </c>
      <c r="AL588" s="166" t="s">
        <v>5218</v>
      </c>
    </row>
    <row r="589" spans="1:38" x14ac:dyDescent="0.3">
      <c r="A58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9" s="25">
        <f ca="1">SUM((TODAY())-Table2[[#This Row],[PO Date]])</f>
        <v>58</v>
      </c>
      <c r="C589" s="25" t="str">
        <f>Table2[[#This Row],[Trim Trk: ]]</f>
        <v>61192</v>
      </c>
      <c r="D589" s="228" t="str">
        <f>CONCATENATE(Table2[[#This Row],[First Name]]," ",Table2[[#This Row],[Last name]])</f>
        <v>UNKNOWN UNKNOWN</v>
      </c>
      <c r="E589" s="229" t="str">
        <f>IFERROR(VLOOKUP(Table2[[#This Row],[Rental under Name: ]], 'TPMS-Auto'!C:G,5,0),"RESEARCH!!")</f>
        <v>RESEARCH!!</v>
      </c>
      <c r="F589" s="228" t="str">
        <f>IFERROR(VLOOKUP(Table2[[#This Row],[Trim Trk: ]],'TPMS-Auto'!A:C, 3, 0), "Not assigned in TPMS!!")</f>
        <v>Not assigned in TPMS!!</v>
      </c>
      <c r="G589" s="229" t="str">
        <f>IFERROR(VLOOKUP(Table2[[#This Row],[Trim Trk: ]],'TPMS-Auto'!A:G, 7, 0), "Not assigned in TPMS!!")</f>
        <v>Not assigned in TPMS!!</v>
      </c>
      <c r="H589" s="69" t="str">
        <f>IFERROR(VLOOKUP(Table2[[#This Row],[Trim Trk: ]],'TPMS-Auto'!A:Y, 25, 0), "Not assigned in TPMS!!")</f>
        <v>Not assigned in TPMS!!</v>
      </c>
      <c r="I5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9" s="229" t="str">
        <f>IF(N589=N588, "Yes", "No")</f>
        <v>Yes</v>
      </c>
      <c r="K589" s="229" t="str">
        <f>IFERROR(VLOOKUP(Table2[[#This Row],[Trim Trk: ]], Enterprise!A:AL, 25, 0),"NotonEnterpriseReporting")</f>
        <v>OPEN</v>
      </c>
      <c r="L58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9" s="229" t="str">
        <f>IF(Table2[[#This Row],[Rental Vendor]]="ENTERPRISE RENT-A-CAR INC.", "Enterprise", IF(Table2[[#This Row],[Rental Vendor]]="ENTERPRISE TOLLS/TOLL CHARGES", "Enterprise", "NotEnterprise"))</f>
        <v>Enterprise</v>
      </c>
      <c r="N589" s="228" t="str">
        <f>LEFT(Table2[[#This Row],[Vehicle Number]],5)</f>
        <v>61192</v>
      </c>
      <c r="O589" s="166" t="s">
        <v>209</v>
      </c>
      <c r="P589" s="166" t="s">
        <v>1568</v>
      </c>
      <c r="Q589" s="166" t="s">
        <v>3726</v>
      </c>
      <c r="R589" s="166" t="s">
        <v>4016</v>
      </c>
      <c r="S589" s="166" t="s">
        <v>4140</v>
      </c>
      <c r="T589" s="166" t="s">
        <v>4140</v>
      </c>
      <c r="U589" s="166"/>
      <c r="V589" s="166" t="s">
        <v>4124</v>
      </c>
      <c r="W589" s="166" t="s">
        <v>760</v>
      </c>
      <c r="X589" s="167">
        <v>114167213</v>
      </c>
      <c r="Y589" s="167">
        <v>115900402</v>
      </c>
      <c r="Z589" s="168">
        <v>46028</v>
      </c>
      <c r="AA589" s="166" t="s">
        <v>3974</v>
      </c>
      <c r="AB589" s="166" t="s">
        <v>3975</v>
      </c>
      <c r="AC589" s="166" t="s">
        <v>3732</v>
      </c>
      <c r="AD589" s="169">
        <v>1752</v>
      </c>
      <c r="AE589" s="170">
        <v>1</v>
      </c>
      <c r="AF589" s="169">
        <v>1752</v>
      </c>
      <c r="AG589" s="166" t="s">
        <v>3854</v>
      </c>
      <c r="AH589" s="166" t="s">
        <v>5216</v>
      </c>
      <c r="AI589" s="166" t="s">
        <v>5217</v>
      </c>
      <c r="AJ589" s="166" t="s">
        <v>1573</v>
      </c>
      <c r="AK589" s="166" t="s">
        <v>760</v>
      </c>
      <c r="AL589" s="166" t="s">
        <v>5218</v>
      </c>
    </row>
    <row r="590" spans="1:38" x14ac:dyDescent="0.3">
      <c r="A59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0" s="25">
        <f ca="1">SUM((TODAY())-Table2[[#This Row],[PO Date]])</f>
        <v>58</v>
      </c>
      <c r="C590" s="25" t="str">
        <f>Table2[[#This Row],[Trim Trk: ]]</f>
        <v>61192</v>
      </c>
      <c r="D590" s="228" t="str">
        <f>CONCATENATE(Table2[[#This Row],[First Name]]," ",Table2[[#This Row],[Last name]])</f>
        <v>UNKNOWN UNKNOWN</v>
      </c>
      <c r="E590" s="229" t="str">
        <f>IFERROR(VLOOKUP(Table2[[#This Row],[Rental under Name: ]], 'TPMS-Auto'!C:G,5,0),"RESEARCH!!")</f>
        <v>RESEARCH!!</v>
      </c>
      <c r="F590" s="228" t="str">
        <f>IFERROR(VLOOKUP(Table2[[#This Row],[Trim Trk: ]],'TPMS-Auto'!A:C, 3, 0), "Not assigned in TPMS!!")</f>
        <v>Not assigned in TPMS!!</v>
      </c>
      <c r="G590" s="229" t="str">
        <f>IFERROR(VLOOKUP(Table2[[#This Row],[Trim Trk: ]],'TPMS-Auto'!A:G, 7, 0), "Not assigned in TPMS!!")</f>
        <v>Not assigned in TPMS!!</v>
      </c>
      <c r="H590" s="69" t="str">
        <f>IFERROR(VLOOKUP(Table2[[#This Row],[Trim Trk: ]],'TPMS-Auto'!A:Y, 25, 0), "Not assigned in TPMS!!")</f>
        <v>Not assigned in TPMS!!</v>
      </c>
      <c r="I5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0" s="229" t="str">
        <f>IF(N590=N589, "Yes", "No")</f>
        <v>Yes</v>
      </c>
      <c r="K590" s="229" t="str">
        <f>IFERROR(VLOOKUP(Table2[[#This Row],[Trim Trk: ]], Enterprise!A:AL, 25, 0),"NotonEnterpriseReporting")</f>
        <v>OPEN</v>
      </c>
      <c r="L59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0" s="229" t="str">
        <f>IF(Table2[[#This Row],[Rental Vendor]]="ENTERPRISE RENT-A-CAR INC.", "Enterprise", IF(Table2[[#This Row],[Rental Vendor]]="ENTERPRISE TOLLS/TOLL CHARGES", "Enterprise", "NotEnterprise"))</f>
        <v>Enterprise</v>
      </c>
      <c r="N590" s="228" t="str">
        <f>LEFT(Table2[[#This Row],[Vehicle Number]],5)</f>
        <v>61192</v>
      </c>
      <c r="O590" s="166" t="s">
        <v>209</v>
      </c>
      <c r="P590" s="166" t="s">
        <v>1568</v>
      </c>
      <c r="Q590" s="166" t="s">
        <v>3726</v>
      </c>
      <c r="R590" s="166" t="s">
        <v>4016</v>
      </c>
      <c r="S590" s="166" t="s">
        <v>4140</v>
      </c>
      <c r="T590" s="166" t="s">
        <v>4140</v>
      </c>
      <c r="U590" s="166"/>
      <c r="V590" s="166" t="s">
        <v>4124</v>
      </c>
      <c r="W590" s="166" t="s">
        <v>760</v>
      </c>
      <c r="X590" s="167">
        <v>114167213</v>
      </c>
      <c r="Y590" s="167">
        <v>115900402</v>
      </c>
      <c r="Z590" s="168">
        <v>46028</v>
      </c>
      <c r="AA590" s="166" t="s">
        <v>4138</v>
      </c>
      <c r="AB590" s="166" t="s">
        <v>4139</v>
      </c>
      <c r="AC590" s="166" t="s">
        <v>3732</v>
      </c>
      <c r="AD590" s="169">
        <v>166.5</v>
      </c>
      <c r="AE590" s="170">
        <v>90</v>
      </c>
      <c r="AF590" s="169">
        <v>1.85</v>
      </c>
      <c r="AG590" s="166" t="s">
        <v>3854</v>
      </c>
      <c r="AH590" s="166" t="s">
        <v>5216</v>
      </c>
      <c r="AI590" s="166" t="s">
        <v>5217</v>
      </c>
      <c r="AJ590" s="166" t="s">
        <v>1573</v>
      </c>
      <c r="AK590" s="166" t="s">
        <v>760</v>
      </c>
      <c r="AL590" s="166" t="s">
        <v>5218</v>
      </c>
    </row>
    <row r="591" spans="1:38" x14ac:dyDescent="0.3">
      <c r="A59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1" s="25">
        <f ca="1">SUM((TODAY())-Table2[[#This Row],[PO Date]])</f>
        <v>31</v>
      </c>
      <c r="C591" s="25" t="str">
        <f>Table2[[#This Row],[Trim Trk: ]]</f>
        <v>61192</v>
      </c>
      <c r="D591" s="228" t="str">
        <f>CONCATENATE(Table2[[#This Row],[First Name]]," ",Table2[[#This Row],[Last name]])</f>
        <v>UNKNOWN UNKNOWN</v>
      </c>
      <c r="E591" s="229" t="str">
        <f>IFERROR(VLOOKUP(Table2[[#This Row],[Rental under Name: ]], 'TPMS-Auto'!C:G,5,0),"RESEARCH!!")</f>
        <v>RESEARCH!!</v>
      </c>
      <c r="F591" s="228" t="str">
        <f>IFERROR(VLOOKUP(Table2[[#This Row],[Trim Trk: ]],'TPMS-Auto'!A:C, 3, 0), "Not assigned in TPMS!!")</f>
        <v>Not assigned in TPMS!!</v>
      </c>
      <c r="G591" s="229" t="str">
        <f>IFERROR(VLOOKUP(Table2[[#This Row],[Trim Trk: ]],'TPMS-Auto'!A:G, 7, 0), "Not assigned in TPMS!!")</f>
        <v>Not assigned in TPMS!!</v>
      </c>
      <c r="H591" s="69" t="str">
        <f>IFERROR(VLOOKUP(Table2[[#This Row],[Trim Trk: ]],'TPMS-Auto'!A:Y, 25, 0), "Not assigned in TPMS!!")</f>
        <v>Not assigned in TPMS!!</v>
      </c>
      <c r="I5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1" s="229" t="str">
        <f>IF(N591=N590, "Yes", "No")</f>
        <v>Yes</v>
      </c>
      <c r="K591" s="229" t="str">
        <f>IFERROR(VLOOKUP(Table2[[#This Row],[Trim Trk: ]], Enterprise!A:AL, 25, 0),"NotonEnterpriseReporting")</f>
        <v>OPEN</v>
      </c>
      <c r="L59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1" s="229" t="str">
        <f>IF(Table2[[#This Row],[Rental Vendor]]="ENTERPRISE RENT-A-CAR INC.", "Enterprise", IF(Table2[[#This Row],[Rental Vendor]]="ENTERPRISE TOLLS/TOLL CHARGES", "Enterprise", "NotEnterprise"))</f>
        <v>Enterprise</v>
      </c>
      <c r="N591" s="228" t="str">
        <f>LEFT(Table2[[#This Row],[Vehicle Number]],5)</f>
        <v>61192</v>
      </c>
      <c r="O591" s="166" t="s">
        <v>209</v>
      </c>
      <c r="P591" s="166" t="s">
        <v>1568</v>
      </c>
      <c r="Q591" s="166" t="s">
        <v>3726</v>
      </c>
      <c r="R591" s="166" t="s">
        <v>4016</v>
      </c>
      <c r="S591" s="166" t="s">
        <v>4140</v>
      </c>
      <c r="T591" s="166" t="s">
        <v>4140</v>
      </c>
      <c r="U591" s="166"/>
      <c r="V591" s="166" t="s">
        <v>4124</v>
      </c>
      <c r="W591" s="166" t="s">
        <v>760</v>
      </c>
      <c r="X591" s="167">
        <v>114167213</v>
      </c>
      <c r="Y591" s="167">
        <v>116438963</v>
      </c>
      <c r="Z591" s="168">
        <v>46055</v>
      </c>
      <c r="AA591" s="166" t="s">
        <v>3974</v>
      </c>
      <c r="AB591" s="166" t="s">
        <v>3975</v>
      </c>
      <c r="AC591" s="166" t="s">
        <v>3732</v>
      </c>
      <c r="AD591" s="169">
        <v>1752</v>
      </c>
      <c r="AE591" s="170">
        <v>1</v>
      </c>
      <c r="AF591" s="169">
        <v>1752</v>
      </c>
      <c r="AG591" s="166" t="s">
        <v>3854</v>
      </c>
      <c r="AH591" s="166" t="s">
        <v>5216</v>
      </c>
      <c r="AI591" s="166" t="s">
        <v>5217</v>
      </c>
      <c r="AJ591" s="166" t="s">
        <v>1573</v>
      </c>
      <c r="AK591" s="166" t="s">
        <v>760</v>
      </c>
      <c r="AL591" s="166" t="s">
        <v>5218</v>
      </c>
    </row>
    <row r="592" spans="1:38" x14ac:dyDescent="0.3">
      <c r="A59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92" s="25">
        <f ca="1">SUM((TODAY())-Table2[[#This Row],[PO Date]])</f>
        <v>5</v>
      </c>
      <c r="C592" s="25" t="str">
        <f>Table2[[#This Row],[Trim Trk: ]]</f>
        <v>61200</v>
      </c>
      <c r="D592" s="228" t="str">
        <f>CONCATENATE(Table2[[#This Row],[First Name]]," ",Table2[[#This Row],[Last name]])</f>
        <v>MICHAEL GIBBS</v>
      </c>
      <c r="E592" s="229" t="str">
        <f>IFERROR(VLOOKUP(Table2[[#This Row],[Rental under Name: ]], 'TPMS-Auto'!C:G,5,0),"RESEARCH!!")</f>
        <v>MGIBBS</v>
      </c>
      <c r="F592" s="228" t="str">
        <f>IFERROR(VLOOKUP(Table2[[#This Row],[Trim Trk: ]],'TPMS-Auto'!A:C, 3, 0), "Not assigned in TPMS!!")</f>
        <v>MICHAEL GIBBS</v>
      </c>
      <c r="G592" s="229" t="str">
        <f>IFERROR(VLOOKUP(Table2[[#This Row],[Trim Trk: ]],'TPMS-Auto'!A:G, 7, 0), "Not assigned in TPMS!!")</f>
        <v>MGIBBS</v>
      </c>
      <c r="H592" s="69" t="str">
        <f>IFERROR(VLOOKUP(Table2[[#This Row],[Trim Trk: ]],'TPMS-Auto'!A:Y, 25, 0), "Not assigned in TPMS!!")</f>
        <v>636 crown ridge Dr</v>
      </c>
      <c r="I5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2" s="229" t="str">
        <f>IF(N592=N591, "Yes", "No")</f>
        <v>No</v>
      </c>
      <c r="K592" s="229" t="str">
        <f>IFERROR(VLOOKUP(Table2[[#This Row],[Trim Trk: ]], Enterprise!A:AL, 25, 0),"NotonEnterpriseReporting")</f>
        <v>OPEN</v>
      </c>
      <c r="L59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2" s="229" t="str">
        <f>IF(Table2[[#This Row],[Rental Vendor]]="ENTERPRISE RENT-A-CAR INC.", "Enterprise", IF(Table2[[#This Row],[Rental Vendor]]="ENTERPRISE TOLLS/TOLL CHARGES", "Enterprise", "NotEnterprise"))</f>
        <v>Enterprise</v>
      </c>
      <c r="N592" s="228" t="str">
        <f>LEFT(Table2[[#This Row],[Vehicle Number]],5)</f>
        <v>61200</v>
      </c>
      <c r="O592" s="166" t="s">
        <v>209</v>
      </c>
      <c r="P592" s="166" t="s">
        <v>16324</v>
      </c>
      <c r="Q592" s="166" t="s">
        <v>3726</v>
      </c>
      <c r="R592" s="166" t="s">
        <v>4016</v>
      </c>
      <c r="S592" s="166" t="s">
        <v>3909</v>
      </c>
      <c r="T592" s="166" t="s">
        <v>16328</v>
      </c>
      <c r="U592" s="166" t="s">
        <v>16327</v>
      </c>
      <c r="V592" s="166" t="s">
        <v>4523</v>
      </c>
      <c r="W592" s="166" t="s">
        <v>760</v>
      </c>
      <c r="X592" s="167">
        <v>116648835</v>
      </c>
      <c r="Y592" s="167">
        <v>117001460</v>
      </c>
      <c r="Z592" s="168">
        <v>46081</v>
      </c>
      <c r="AA592" s="166" t="s">
        <v>3730</v>
      </c>
      <c r="AB592" s="166" t="s">
        <v>3731</v>
      </c>
      <c r="AC592" s="166" t="s">
        <v>3732</v>
      </c>
      <c r="AD592" s="169">
        <v>195</v>
      </c>
      <c r="AE592" s="170">
        <v>3</v>
      </c>
      <c r="AF592" s="169">
        <v>65</v>
      </c>
      <c r="AG592" s="166" t="s">
        <v>3854</v>
      </c>
      <c r="AH592" s="166"/>
      <c r="AI592" s="166"/>
      <c r="AJ592" s="166"/>
      <c r="AK592" s="166"/>
      <c r="AL592" s="166"/>
    </row>
    <row r="593" spans="1:38" x14ac:dyDescent="0.3">
      <c r="A59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3" s="25">
        <f ca="1">SUM((TODAY())-Table2[[#This Row],[PO Date]])</f>
        <v>44</v>
      </c>
      <c r="C593" s="25" t="str">
        <f>Table2[[#This Row],[Trim Trk: ]]</f>
        <v>61203</v>
      </c>
      <c r="D593" s="228" t="str">
        <f>CONCATENATE(Table2[[#This Row],[First Name]]," ",Table2[[#This Row],[Last name]])</f>
        <v>THOMAS YANKIE</v>
      </c>
      <c r="E593" s="229" t="str">
        <f>IFERROR(VLOOKUP(Table2[[#This Row],[Rental under Name: ]], 'TPMS-Auto'!C:G,5,0),"RESEARCH!!")</f>
        <v>TYANKI</v>
      </c>
      <c r="F593" s="228" t="str">
        <f>IFERROR(VLOOKUP(Table2[[#This Row],[Trim Trk: ]],'TPMS-Auto'!A:C, 3, 0), "Not assigned in TPMS!!")</f>
        <v>THOMAS YANKIE</v>
      </c>
      <c r="G593" s="229" t="str">
        <f>IFERROR(VLOOKUP(Table2[[#This Row],[Trim Trk: ]],'TPMS-Auto'!A:G, 7, 0), "Not assigned in TPMS!!")</f>
        <v>TYANKI</v>
      </c>
      <c r="H593" s="69" t="str">
        <f>IFERROR(VLOOKUP(Table2[[#This Row],[Trim Trk: ]],'TPMS-Auto'!A:Y, 25, 0), "Not assigned in TPMS!!")</f>
        <v>222 SE CR 3040</v>
      </c>
      <c r="I5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3" s="229" t="str">
        <f>IF(N593=N592, "Yes", "No")</f>
        <v>No</v>
      </c>
      <c r="K593" s="229" t="str">
        <f>IFERROR(VLOOKUP(Table2[[#This Row],[Trim Trk: ]], Enterprise!A:AL, 25, 0),"NotonEnterpriseReporting")</f>
        <v>OPEN</v>
      </c>
      <c r="L59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3" s="229" t="str">
        <f>IF(Table2[[#This Row],[Rental Vendor]]="ENTERPRISE RENT-A-CAR INC.", "Enterprise", IF(Table2[[#This Row],[Rental Vendor]]="ENTERPRISE TOLLS/TOLL CHARGES", "Enterprise", "NotEnterprise"))</f>
        <v>Enterprise</v>
      </c>
      <c r="N593" s="228" t="str">
        <f>LEFT(Table2[[#This Row],[Vehicle Number]],5)</f>
        <v>61203</v>
      </c>
      <c r="O593" s="166" t="s">
        <v>209</v>
      </c>
      <c r="P593" s="166" t="s">
        <v>2950</v>
      </c>
      <c r="Q593" s="166" t="s">
        <v>3726</v>
      </c>
      <c r="R593" s="166" t="s">
        <v>3897</v>
      </c>
      <c r="S593" s="166" t="s">
        <v>4042</v>
      </c>
      <c r="T593" s="166" t="s">
        <v>5219</v>
      </c>
      <c r="U593" s="166" t="s">
        <v>2952</v>
      </c>
      <c r="V593" s="166" t="s">
        <v>2956</v>
      </c>
      <c r="W593" s="166" t="s">
        <v>279</v>
      </c>
      <c r="X593" s="167">
        <v>115810695</v>
      </c>
      <c r="Y593" s="167">
        <v>116152031</v>
      </c>
      <c r="Z593" s="168">
        <v>46042</v>
      </c>
      <c r="AA593" s="166" t="s">
        <v>3730</v>
      </c>
      <c r="AB593" s="166" t="s">
        <v>3731</v>
      </c>
      <c r="AC593" s="166" t="s">
        <v>3732</v>
      </c>
      <c r="AD593" s="169">
        <v>195</v>
      </c>
      <c r="AE593" s="170">
        <v>3</v>
      </c>
      <c r="AF593" s="169">
        <v>65</v>
      </c>
      <c r="AG593" s="166" t="s">
        <v>3854</v>
      </c>
      <c r="AH593" s="166" t="s">
        <v>5220</v>
      </c>
      <c r="AI593" s="166" t="s">
        <v>5221</v>
      </c>
      <c r="AJ593" s="166" t="s">
        <v>2956</v>
      </c>
      <c r="AK593" s="166" t="s">
        <v>279</v>
      </c>
      <c r="AL593" s="166" t="s">
        <v>5222</v>
      </c>
    </row>
    <row r="594" spans="1:38" x14ac:dyDescent="0.3">
      <c r="A59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4" s="25">
        <f ca="1">SUM((TODAY())-Table2[[#This Row],[PO Date]])</f>
        <v>174</v>
      </c>
      <c r="C594" s="25" t="str">
        <f>Table2[[#This Row],[Trim Trk: ]]</f>
        <v>61212</v>
      </c>
      <c r="D594" s="228" t="str">
        <f>CONCATENATE(Table2[[#This Row],[First Name]]," ",Table2[[#This Row],[Last name]])</f>
        <v>LATARGI FOWLER</v>
      </c>
      <c r="E594" s="229" t="str">
        <f>IFERROR(VLOOKUP(Table2[[#This Row],[Rental under Name: ]], 'TPMS-Auto'!C:G,5,0),"RESEARCH!!")</f>
        <v>LFOWLER</v>
      </c>
      <c r="F594" s="228" t="str">
        <f>IFERROR(VLOOKUP(Table2[[#This Row],[Trim Trk: ]],'TPMS-Auto'!A:C, 3, 0), "Not assigned in TPMS!!")</f>
        <v>Not assigned in TPMS!!</v>
      </c>
      <c r="G594" s="229" t="str">
        <f>IFERROR(VLOOKUP(Table2[[#This Row],[Trim Trk: ]],'TPMS-Auto'!A:G, 7, 0), "Not assigned in TPMS!!")</f>
        <v>Not assigned in TPMS!!</v>
      </c>
      <c r="H594" s="69" t="str">
        <f>IFERROR(VLOOKUP(Table2[[#This Row],[Trim Trk: ]],'TPMS-Auto'!A:Y, 25, 0), "Not assigned in TPMS!!")</f>
        <v>Not assigned in TPMS!!</v>
      </c>
      <c r="I5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4" s="229" t="str">
        <f>IF(N594=N593, "Yes", "No")</f>
        <v>No</v>
      </c>
      <c r="K594" s="229" t="str">
        <f>IFERROR(VLOOKUP(Table2[[#This Row],[Trim Trk: ]], Enterprise!A:AL, 25, 0),"NotonEnterpriseReporting")</f>
        <v>OPEN</v>
      </c>
      <c r="L59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4" s="229" t="str">
        <f>IF(Table2[[#This Row],[Rental Vendor]]="ENTERPRISE RENT-A-CAR INC.", "Enterprise", IF(Table2[[#This Row],[Rental Vendor]]="ENTERPRISE TOLLS/TOLL CHARGES", "Enterprise", "NotEnterprise"))</f>
        <v>Enterprise</v>
      </c>
      <c r="N594" s="228" t="str">
        <f>LEFT(Table2[[#This Row],[Vehicle Number]],5)</f>
        <v>61212</v>
      </c>
      <c r="O594" s="166" t="s">
        <v>209</v>
      </c>
      <c r="P594" s="166" t="s">
        <v>1579</v>
      </c>
      <c r="Q594" s="166" t="s">
        <v>3726</v>
      </c>
      <c r="R594" s="166" t="s">
        <v>3897</v>
      </c>
      <c r="S594" s="166" t="s">
        <v>4743</v>
      </c>
      <c r="T594" s="166" t="s">
        <v>4744</v>
      </c>
      <c r="U594" s="166" t="s">
        <v>1581</v>
      </c>
      <c r="V594" s="166" t="s">
        <v>5223</v>
      </c>
      <c r="W594" s="166" t="s">
        <v>250</v>
      </c>
      <c r="X594" s="167">
        <v>112674936</v>
      </c>
      <c r="Y594" s="167">
        <v>113990932</v>
      </c>
      <c r="Z594" s="168">
        <v>45912</v>
      </c>
      <c r="AA594" s="166" t="s">
        <v>3730</v>
      </c>
      <c r="AB594" s="166" t="s">
        <v>3731</v>
      </c>
      <c r="AC594" s="166" t="s">
        <v>3732</v>
      </c>
      <c r="AD594" s="169">
        <v>1173</v>
      </c>
      <c r="AE594" s="170">
        <v>15</v>
      </c>
      <c r="AF594" s="169">
        <v>78.2</v>
      </c>
      <c r="AG594" s="166" t="s">
        <v>3854</v>
      </c>
      <c r="AH594" s="166"/>
      <c r="AI594" s="166"/>
      <c r="AJ594" s="166"/>
      <c r="AK594" s="166"/>
      <c r="AL594" s="166"/>
    </row>
    <row r="595" spans="1:38" x14ac:dyDescent="0.3">
      <c r="A59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5" s="25">
        <f ca="1">SUM((TODAY())-Table2[[#This Row],[PO Date]])</f>
        <v>174</v>
      </c>
      <c r="C595" s="25" t="str">
        <f>Table2[[#This Row],[Trim Trk: ]]</f>
        <v>61212</v>
      </c>
      <c r="D595" s="228" t="str">
        <f>CONCATENATE(Table2[[#This Row],[First Name]]," ",Table2[[#This Row],[Last name]])</f>
        <v>LATARGI FOWLER</v>
      </c>
      <c r="E595" s="229" t="str">
        <f>IFERROR(VLOOKUP(Table2[[#This Row],[Rental under Name: ]], 'TPMS-Auto'!C:G,5,0),"RESEARCH!!")</f>
        <v>LFOWLER</v>
      </c>
      <c r="F595" s="228" t="str">
        <f>IFERROR(VLOOKUP(Table2[[#This Row],[Trim Trk: ]],'TPMS-Auto'!A:C, 3, 0), "Not assigned in TPMS!!")</f>
        <v>Not assigned in TPMS!!</v>
      </c>
      <c r="G595" s="229" t="str">
        <f>IFERROR(VLOOKUP(Table2[[#This Row],[Trim Trk: ]],'TPMS-Auto'!A:G, 7, 0), "Not assigned in TPMS!!")</f>
        <v>Not assigned in TPMS!!</v>
      </c>
      <c r="H595" s="69" t="str">
        <f>IFERROR(VLOOKUP(Table2[[#This Row],[Trim Trk: ]],'TPMS-Auto'!A:Y, 25, 0), "Not assigned in TPMS!!")</f>
        <v>Not assigned in TPMS!!</v>
      </c>
      <c r="I5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5" s="229" t="str">
        <f>IF(N595=N594, "Yes", "No")</f>
        <v>Yes</v>
      </c>
      <c r="K595" s="229" t="str">
        <f>IFERROR(VLOOKUP(Table2[[#This Row],[Trim Trk: ]], Enterprise!A:AL, 25, 0),"NotonEnterpriseReporting")</f>
        <v>OPEN</v>
      </c>
      <c r="L59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5" s="229" t="str">
        <f>IF(Table2[[#This Row],[Rental Vendor]]="ENTERPRISE RENT-A-CAR INC.", "Enterprise", IF(Table2[[#This Row],[Rental Vendor]]="ENTERPRISE TOLLS/TOLL CHARGES", "Enterprise", "NotEnterprise"))</f>
        <v>Enterprise</v>
      </c>
      <c r="N595" s="228" t="str">
        <f>LEFT(Table2[[#This Row],[Vehicle Number]],5)</f>
        <v>61212</v>
      </c>
      <c r="O595" s="166" t="s">
        <v>209</v>
      </c>
      <c r="P595" s="166" t="s">
        <v>1579</v>
      </c>
      <c r="Q595" s="166" t="s">
        <v>3726</v>
      </c>
      <c r="R595" s="166" t="s">
        <v>3897</v>
      </c>
      <c r="S595" s="166" t="s">
        <v>4743</v>
      </c>
      <c r="T595" s="166" t="s">
        <v>4744</v>
      </c>
      <c r="U595" s="166" t="s">
        <v>1581</v>
      </c>
      <c r="V595" s="166" t="s">
        <v>5223</v>
      </c>
      <c r="W595" s="166" t="s">
        <v>250</v>
      </c>
      <c r="X595" s="167">
        <v>112674936</v>
      </c>
      <c r="Y595" s="167">
        <v>113990932</v>
      </c>
      <c r="Z595" s="168">
        <v>45912</v>
      </c>
      <c r="AA595" s="166" t="s">
        <v>3974</v>
      </c>
      <c r="AB595" s="166" t="s">
        <v>3975</v>
      </c>
      <c r="AC595" s="166" t="s">
        <v>3732</v>
      </c>
      <c r="AD595" s="169">
        <v>1662</v>
      </c>
      <c r="AE595" s="170">
        <v>1</v>
      </c>
      <c r="AF595" s="169">
        <v>1662</v>
      </c>
      <c r="AG595" s="166" t="s">
        <v>3854</v>
      </c>
      <c r="AH595" s="166"/>
      <c r="AI595" s="166"/>
      <c r="AJ595" s="166"/>
      <c r="AK595" s="166"/>
      <c r="AL595" s="166"/>
    </row>
    <row r="596" spans="1:38" x14ac:dyDescent="0.3">
      <c r="A59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6" s="25">
        <f ca="1">SUM((TODAY())-Table2[[#This Row],[PO Date]])</f>
        <v>155</v>
      </c>
      <c r="C596" s="25" t="str">
        <f>Table2[[#This Row],[Trim Trk: ]]</f>
        <v>61225</v>
      </c>
      <c r="D596" s="228" t="str">
        <f>CONCATENATE(Table2[[#This Row],[First Name]]," ",Table2[[#This Row],[Last name]])</f>
        <v>RAYMOND RODRIGUEZ-SEPULVED</v>
      </c>
      <c r="E596" s="229" t="str">
        <f>IFERROR(VLOOKUP(Table2[[#This Row],[Rental under Name: ]], 'TPMS-Auto'!C:G,5,0),"RESEARCH!!")</f>
        <v>RESEARCH!!</v>
      </c>
      <c r="F596" s="228" t="str">
        <f>IFERROR(VLOOKUP(Table2[[#This Row],[Trim Trk: ]],'TPMS-Auto'!A:C, 3, 0), "Not assigned in TPMS!!")</f>
        <v>RAYMOND RODRIGUEZ-SEPULVEDA</v>
      </c>
      <c r="G596" s="229" t="str">
        <f>IFERROR(VLOOKUP(Table2[[#This Row],[Trim Trk: ]],'TPMS-Auto'!A:G, 7, 0), "Not assigned in TPMS!!")</f>
        <v>RRODR47</v>
      </c>
      <c r="H596" s="69" t="str">
        <f>IFERROR(VLOOKUP(Table2[[#This Row],[Trim Trk: ]],'TPMS-Auto'!A:Y, 25, 0), "Not assigned in TPMS!!")</f>
        <v>889 somerset dr</v>
      </c>
      <c r="I5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6" s="229" t="str">
        <f>IF(N596=N595, "Yes", "No")</f>
        <v>No</v>
      </c>
      <c r="K596" s="229" t="str">
        <f>IFERROR(VLOOKUP(Table2[[#This Row],[Trim Trk: ]], Enterprise!A:AL, 25, 0),"NotonEnterpriseReporting")</f>
        <v>NotonEnterpriseReporting</v>
      </c>
      <c r="L59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6" s="229" t="str">
        <f>IF(Table2[[#This Row],[Rental Vendor]]="ENTERPRISE RENT-A-CAR INC.", "Enterprise", IF(Table2[[#This Row],[Rental Vendor]]="ENTERPRISE TOLLS/TOLL CHARGES", "Enterprise", "NotEnterprise"))</f>
        <v>Enterprise</v>
      </c>
      <c r="N596" s="228" t="str">
        <f>LEFT(Table2[[#This Row],[Vehicle Number]],5)</f>
        <v>61225</v>
      </c>
      <c r="O596" s="166" t="s">
        <v>209</v>
      </c>
      <c r="P596" s="166" t="s">
        <v>5224</v>
      </c>
      <c r="Q596" s="166" t="s">
        <v>3751</v>
      </c>
      <c r="R596" s="166" t="s">
        <v>3780</v>
      </c>
      <c r="S596" s="166" t="s">
        <v>3864</v>
      </c>
      <c r="T596" s="166" t="s">
        <v>5225</v>
      </c>
      <c r="U596" s="166" t="s">
        <v>5226</v>
      </c>
      <c r="V596" s="166" t="s">
        <v>5227</v>
      </c>
      <c r="W596" s="166" t="s">
        <v>297</v>
      </c>
      <c r="X596" s="167">
        <v>114032607</v>
      </c>
      <c r="Y596" s="167">
        <v>114345117</v>
      </c>
      <c r="Z596" s="168">
        <v>45931</v>
      </c>
      <c r="AA596" s="166" t="s">
        <v>3730</v>
      </c>
      <c r="AB596" s="166" t="s">
        <v>3731</v>
      </c>
      <c r="AC596" s="166" t="s">
        <v>3732</v>
      </c>
      <c r="AD596" s="169">
        <v>720</v>
      </c>
      <c r="AE596" s="170">
        <v>10</v>
      </c>
      <c r="AF596" s="169">
        <v>72</v>
      </c>
      <c r="AG596" s="166" t="s">
        <v>3854</v>
      </c>
      <c r="AH596" s="166"/>
      <c r="AI596" s="166"/>
      <c r="AJ596" s="166"/>
      <c r="AK596" s="166"/>
      <c r="AL596" s="166"/>
    </row>
    <row r="597" spans="1:38" x14ac:dyDescent="0.3">
      <c r="A59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97" s="25">
        <f ca="1">SUM((TODAY())-Table2[[#This Row],[PO Date]])</f>
        <v>8</v>
      </c>
      <c r="C597" s="25" t="str">
        <f>Table2[[#This Row],[Trim Trk: ]]</f>
        <v>61232</v>
      </c>
      <c r="D597" s="228" t="str">
        <f>CONCATENATE(Table2[[#This Row],[First Name]]," ",Table2[[#This Row],[Last name]])</f>
        <v>JACOB STEVENSON</v>
      </c>
      <c r="E597" s="229" t="str">
        <f>IFERROR(VLOOKUP(Table2[[#This Row],[Rental under Name: ]], 'TPMS-Auto'!C:G,5,0),"RESEARCH!!")</f>
        <v>RESEARCH!!</v>
      </c>
      <c r="F597" s="228" t="str">
        <f>IFERROR(VLOOKUP(Table2[[#This Row],[Trim Trk: ]],'TPMS-Auto'!A:C, 3, 0), "Not assigned in TPMS!!")</f>
        <v>Not assigned in TPMS!!</v>
      </c>
      <c r="G597" s="229" t="str">
        <f>IFERROR(VLOOKUP(Table2[[#This Row],[Trim Trk: ]],'TPMS-Auto'!A:G, 7, 0), "Not assigned in TPMS!!")</f>
        <v>Not assigned in TPMS!!</v>
      </c>
      <c r="H597" s="69" t="str">
        <f>IFERROR(VLOOKUP(Table2[[#This Row],[Trim Trk: ]],'TPMS-Auto'!A:Y, 25, 0), "Not assigned in TPMS!!")</f>
        <v>Not assigned in TPMS!!</v>
      </c>
      <c r="I5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7" s="229" t="str">
        <f>IF(N597=N596, "Yes", "No")</f>
        <v>No</v>
      </c>
      <c r="K597" s="229" t="str">
        <f>IFERROR(VLOOKUP(Table2[[#This Row],[Trim Trk: ]], Enterprise!A:AL, 25, 0),"NotonEnterpriseReporting")</f>
        <v>OPEN</v>
      </c>
      <c r="L59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7" s="229" t="str">
        <f>IF(Table2[[#This Row],[Rental Vendor]]="ENTERPRISE RENT-A-CAR INC.", "Enterprise", IF(Table2[[#This Row],[Rental Vendor]]="ENTERPRISE TOLLS/TOLL CHARGES", "Enterprise", "NotEnterprise"))</f>
        <v>Enterprise</v>
      </c>
      <c r="N597" s="228" t="str">
        <f>LEFT(Table2[[#This Row],[Vehicle Number]],5)</f>
        <v>61232</v>
      </c>
      <c r="O597" s="166" t="s">
        <v>209</v>
      </c>
      <c r="P597" s="166" t="s">
        <v>1584</v>
      </c>
      <c r="Q597" s="166" t="s">
        <v>3751</v>
      </c>
      <c r="R597" s="166" t="s">
        <v>4089</v>
      </c>
      <c r="S597" s="166" t="s">
        <v>4553</v>
      </c>
      <c r="T597" s="166" t="s">
        <v>5228</v>
      </c>
      <c r="U597" s="166" t="s">
        <v>1586</v>
      </c>
      <c r="V597" s="166" t="s">
        <v>267</v>
      </c>
      <c r="W597" s="166" t="s">
        <v>268</v>
      </c>
      <c r="X597" s="167">
        <v>114216048</v>
      </c>
      <c r="Y597" s="167">
        <v>116947125</v>
      </c>
      <c r="Z597" s="168">
        <v>46078</v>
      </c>
      <c r="AA597" s="166" t="s">
        <v>3730</v>
      </c>
      <c r="AB597" s="166" t="s">
        <v>3731</v>
      </c>
      <c r="AC597" s="166" t="s">
        <v>3732</v>
      </c>
      <c r="AD597" s="169">
        <v>1632</v>
      </c>
      <c r="AE597" s="170">
        <v>1</v>
      </c>
      <c r="AF597" s="169">
        <v>1632</v>
      </c>
      <c r="AG597" s="166" t="s">
        <v>3854</v>
      </c>
      <c r="AH597" s="166" t="s">
        <v>5229</v>
      </c>
      <c r="AI597" s="166" t="s">
        <v>5230</v>
      </c>
      <c r="AJ597" s="166" t="s">
        <v>267</v>
      </c>
      <c r="AK597" s="166" t="s">
        <v>268</v>
      </c>
      <c r="AL597" s="166" t="s">
        <v>5231</v>
      </c>
    </row>
    <row r="598" spans="1:38" x14ac:dyDescent="0.3">
      <c r="A59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98" s="25">
        <f ca="1">SUM((TODAY())-Table2[[#This Row],[PO Date]])</f>
        <v>13</v>
      </c>
      <c r="C598" s="25" t="str">
        <f>Table2[[#This Row],[Trim Trk: ]]</f>
        <v>61239</v>
      </c>
      <c r="D598" s="228" t="str">
        <f>CONCATENATE(Table2[[#This Row],[First Name]]," ",Table2[[#This Row],[Last name]])</f>
        <v>NEAL COOPER JR</v>
      </c>
      <c r="E598" s="229" t="str">
        <f>IFERROR(VLOOKUP(Table2[[#This Row],[Rental under Name: ]], 'TPMS-Auto'!C:G,5,0),"RESEARCH!!")</f>
        <v>NMATHI1</v>
      </c>
      <c r="F598" s="228" t="str">
        <f>IFERROR(VLOOKUP(Table2[[#This Row],[Trim Trk: ]],'TPMS-Auto'!A:C, 3, 0), "Not assigned in TPMS!!")</f>
        <v>NEAL COOPER JR</v>
      </c>
      <c r="G598" s="229" t="str">
        <f>IFERROR(VLOOKUP(Table2[[#This Row],[Trim Trk: ]],'TPMS-Auto'!A:G, 7, 0), "Not assigned in TPMS!!")</f>
        <v>NMATHI1</v>
      </c>
      <c r="H598" s="69" t="str">
        <f>IFERROR(VLOOKUP(Table2[[#This Row],[Trim Trk: ]],'TPMS-Auto'!A:Y, 25, 0), "Not assigned in TPMS!!")</f>
        <v>2720 COZUMEL DRIVE</v>
      </c>
      <c r="I5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8" s="229" t="str">
        <f>IF(N598=N597, "Yes", "No")</f>
        <v>No</v>
      </c>
      <c r="K598" s="229" t="str">
        <f>IFERROR(VLOOKUP(Table2[[#This Row],[Trim Trk: ]], Enterprise!A:AL, 25, 0),"NotonEnterpriseReporting")</f>
        <v>NotonEnterpriseReporting</v>
      </c>
      <c r="L59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8" s="229" t="str">
        <f>IF(Table2[[#This Row],[Rental Vendor]]="ENTERPRISE RENT-A-CAR INC.", "Enterprise", IF(Table2[[#This Row],[Rental Vendor]]="ENTERPRISE TOLLS/TOLL CHARGES", "Enterprise", "NotEnterprise"))</f>
        <v>Enterprise</v>
      </c>
      <c r="N598" s="228" t="str">
        <f>LEFT(Table2[[#This Row],[Vehicle Number]],5)</f>
        <v>61239</v>
      </c>
      <c r="O598" s="166" t="s">
        <v>209</v>
      </c>
      <c r="P598" s="166" t="s">
        <v>5232</v>
      </c>
      <c r="Q598" s="166" t="s">
        <v>3751</v>
      </c>
      <c r="R598" s="166" t="s">
        <v>3780</v>
      </c>
      <c r="S598" s="166" t="s">
        <v>5112</v>
      </c>
      <c r="T598" s="166" t="s">
        <v>5233</v>
      </c>
      <c r="U598" s="166" t="s">
        <v>5234</v>
      </c>
      <c r="V598" s="166" t="s">
        <v>5235</v>
      </c>
      <c r="W598" s="166" t="s">
        <v>297</v>
      </c>
      <c r="X598" s="167">
        <v>116511755</v>
      </c>
      <c r="Y598" s="167">
        <v>116862412</v>
      </c>
      <c r="Z598" s="168">
        <v>46073</v>
      </c>
      <c r="AA598" s="166" t="s">
        <v>3730</v>
      </c>
      <c r="AB598" s="166" t="s">
        <v>3731</v>
      </c>
      <c r="AC598" s="166" t="s">
        <v>3732</v>
      </c>
      <c r="AD598" s="169">
        <v>966</v>
      </c>
      <c r="AE598" s="170">
        <v>14</v>
      </c>
      <c r="AF598" s="169">
        <v>69</v>
      </c>
      <c r="AG598" s="166" t="s">
        <v>3854</v>
      </c>
      <c r="AH598" s="166"/>
      <c r="AI598" s="166"/>
      <c r="AJ598" s="166"/>
      <c r="AK598" s="166"/>
      <c r="AL598" s="166"/>
    </row>
    <row r="599" spans="1:38" x14ac:dyDescent="0.3">
      <c r="A59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9" s="25">
        <f ca="1">SUM((TODAY())-Table2[[#This Row],[PO Date]])</f>
        <v>55</v>
      </c>
      <c r="C599" s="25" t="str">
        <f>Table2[[#This Row],[Trim Trk: ]]</f>
        <v>61242</v>
      </c>
      <c r="D599" s="228" t="str">
        <f>CONCATENATE(Table2[[#This Row],[First Name]]," ",Table2[[#This Row],[Last name]])</f>
        <v>JACOB WILKINS</v>
      </c>
      <c r="E599" s="229" t="str">
        <f>IFERROR(VLOOKUP(Table2[[#This Row],[Rental under Name: ]], 'TPMS-Auto'!C:G,5,0),"RESEARCH!!")</f>
        <v>JWILKI0</v>
      </c>
      <c r="F599" s="228" t="str">
        <f>IFERROR(VLOOKUP(Table2[[#This Row],[Trim Trk: ]],'TPMS-Auto'!A:C, 3, 0), "Not assigned in TPMS!!")</f>
        <v>JACOB WILKINS</v>
      </c>
      <c r="G599" s="229" t="str">
        <f>IFERROR(VLOOKUP(Table2[[#This Row],[Trim Trk: ]],'TPMS-Auto'!A:G, 7, 0), "Not assigned in TPMS!!")</f>
        <v>JWILKI0</v>
      </c>
      <c r="H599" s="69" t="str">
        <f>IFERROR(VLOOKUP(Table2[[#This Row],[Trim Trk: ]],'TPMS-Auto'!A:Y, 25, 0), "Not assigned in TPMS!!")</f>
        <v>Not on HR File</v>
      </c>
      <c r="I5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9" s="229" t="str">
        <f>IF(N599=N598, "Yes", "No")</f>
        <v>No</v>
      </c>
      <c r="K599" s="229" t="str">
        <f>IFERROR(VLOOKUP(Table2[[#This Row],[Trim Trk: ]], Enterprise!A:AL, 25, 0),"NotonEnterpriseReporting")</f>
        <v>NotonEnterpriseReporting</v>
      </c>
      <c r="L59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9" s="229" t="str">
        <f>IF(Table2[[#This Row],[Rental Vendor]]="ENTERPRISE RENT-A-CAR INC.", "Enterprise", IF(Table2[[#This Row],[Rental Vendor]]="ENTERPRISE TOLLS/TOLL CHARGES", "Enterprise", "NotEnterprise"))</f>
        <v>Enterprise</v>
      </c>
      <c r="N599" s="228" t="str">
        <f>LEFT(Table2[[#This Row],[Vehicle Number]],5)</f>
        <v>61242</v>
      </c>
      <c r="O599" s="166" t="s">
        <v>209</v>
      </c>
      <c r="P599" s="166" t="s">
        <v>5236</v>
      </c>
      <c r="Q599" s="166" t="s">
        <v>3726</v>
      </c>
      <c r="R599" s="166" t="s">
        <v>3908</v>
      </c>
      <c r="S599" s="166" t="s">
        <v>4553</v>
      </c>
      <c r="T599" s="166" t="s">
        <v>5237</v>
      </c>
      <c r="U599" s="166" t="s">
        <v>5238</v>
      </c>
      <c r="V599" s="166" t="s">
        <v>5239</v>
      </c>
      <c r="W599" s="166" t="s">
        <v>219</v>
      </c>
      <c r="X599" s="167">
        <v>115641982</v>
      </c>
      <c r="Y599" s="167">
        <v>115980245</v>
      </c>
      <c r="Z599" s="168">
        <v>46031</v>
      </c>
      <c r="AA599" s="166" t="s">
        <v>3730</v>
      </c>
      <c r="AB599" s="166" t="s">
        <v>3731</v>
      </c>
      <c r="AC599" s="166" t="s">
        <v>3732</v>
      </c>
      <c r="AD599" s="169">
        <v>375</v>
      </c>
      <c r="AE599" s="170">
        <v>5</v>
      </c>
      <c r="AF599" s="169">
        <v>75</v>
      </c>
      <c r="AG599" s="166" t="s">
        <v>3854</v>
      </c>
      <c r="AH599" s="166"/>
      <c r="AI599" s="166"/>
      <c r="AJ599" s="166"/>
      <c r="AK599" s="166"/>
      <c r="AL599" s="166"/>
    </row>
    <row r="600" spans="1:38" x14ac:dyDescent="0.3">
      <c r="A60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0" s="25">
        <f ca="1">SUM((TODAY())-Table2[[#This Row],[PO Date]])</f>
        <v>8</v>
      </c>
      <c r="C600" s="25" t="str">
        <f>Table2[[#This Row],[Trim Trk: ]]</f>
        <v>61262</v>
      </c>
      <c r="D600" s="228" t="str">
        <f>CONCATENATE(Table2[[#This Row],[First Name]]," ",Table2[[#This Row],[Last name]])</f>
        <v>STACEY FINDLEY</v>
      </c>
      <c r="E600" s="229" t="str">
        <f>IFERROR(VLOOKUP(Table2[[#This Row],[Rental under Name: ]], 'TPMS-Auto'!C:G,5,0),"RESEARCH!!")</f>
        <v>SFINDLE</v>
      </c>
      <c r="F600" s="228" t="str">
        <f>IFERROR(VLOOKUP(Table2[[#This Row],[Trim Trk: ]],'TPMS-Auto'!A:C, 3, 0), "Not assigned in TPMS!!")</f>
        <v>STACEY FINDLEY</v>
      </c>
      <c r="G600" s="229" t="str">
        <f>IFERROR(VLOOKUP(Table2[[#This Row],[Trim Trk: ]],'TPMS-Auto'!A:G, 7, 0), "Not assigned in TPMS!!")</f>
        <v>SFINDLE</v>
      </c>
      <c r="H600" s="69" t="str">
        <f>IFERROR(VLOOKUP(Table2[[#This Row],[Trim Trk: ]],'TPMS-Auto'!A:Y, 25, 0), "Not assigned in TPMS!!")</f>
        <v>3716 E FARM RD 28</v>
      </c>
      <c r="I6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0" s="229" t="str">
        <f>IF(N600=N599, "Yes", "No")</f>
        <v>No</v>
      </c>
      <c r="K600" s="229" t="str">
        <f>IFERROR(VLOOKUP(Table2[[#This Row],[Trim Trk: ]], Enterprise!A:AL, 25, 0),"NotonEnterpriseReporting")</f>
        <v>OPEN</v>
      </c>
      <c r="L60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0" s="229" t="str">
        <f>IF(Table2[[#This Row],[Rental Vendor]]="ENTERPRISE RENT-A-CAR INC.", "Enterprise", IF(Table2[[#This Row],[Rental Vendor]]="ENTERPRISE TOLLS/TOLL CHARGES", "Enterprise", "NotEnterprise"))</f>
        <v>Enterprise</v>
      </c>
      <c r="N600" s="228" t="str">
        <f>LEFT(Table2[[#This Row],[Vehicle Number]],5)</f>
        <v>61262</v>
      </c>
      <c r="O600" s="166" t="s">
        <v>209</v>
      </c>
      <c r="P600" s="166" t="s">
        <v>5240</v>
      </c>
      <c r="Q600" s="166" t="s">
        <v>3726</v>
      </c>
      <c r="R600" s="166" t="s">
        <v>3936</v>
      </c>
      <c r="S600" s="166" t="s">
        <v>5241</v>
      </c>
      <c r="T600" s="166" t="s">
        <v>5242</v>
      </c>
      <c r="U600" s="166" t="s">
        <v>5243</v>
      </c>
      <c r="V600" s="166" t="s">
        <v>5244</v>
      </c>
      <c r="W600" s="166" t="s">
        <v>1502</v>
      </c>
      <c r="X600" s="167">
        <v>116587382</v>
      </c>
      <c r="Y600" s="167">
        <v>116939884</v>
      </c>
      <c r="Z600" s="168">
        <v>46078</v>
      </c>
      <c r="AA600" s="166" t="s">
        <v>3730</v>
      </c>
      <c r="AB600" s="166" t="s">
        <v>3731</v>
      </c>
      <c r="AC600" s="166" t="s">
        <v>3732</v>
      </c>
      <c r="AD600" s="169">
        <v>455</v>
      </c>
      <c r="AE600" s="170">
        <v>7</v>
      </c>
      <c r="AF600" s="169">
        <v>65</v>
      </c>
      <c r="AG600" s="166" t="s">
        <v>3854</v>
      </c>
      <c r="AH600" s="166"/>
      <c r="AI600" s="166"/>
      <c r="AJ600" s="166"/>
      <c r="AK600" s="166"/>
      <c r="AL600" s="166"/>
    </row>
    <row r="601" spans="1:38" x14ac:dyDescent="0.3">
      <c r="A60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1" s="25">
        <f ca="1">SUM((TODAY())-Table2[[#This Row],[PO Date]])</f>
        <v>99</v>
      </c>
      <c r="C601" s="25" t="str">
        <f>Table2[[#This Row],[Trim Trk: ]]</f>
        <v>61263</v>
      </c>
      <c r="D601" s="228" t="str">
        <f>CONCATENATE(Table2[[#This Row],[First Name]]," ",Table2[[#This Row],[Last name]])</f>
        <v>THOMAS BATES</v>
      </c>
      <c r="E601" s="229" t="str">
        <f>IFERROR(VLOOKUP(Table2[[#This Row],[Rental under Name: ]], 'TPMS-Auto'!C:G,5,0),"RESEARCH!!")</f>
        <v>TBATES</v>
      </c>
      <c r="F601" s="228" t="str">
        <f>IFERROR(VLOOKUP(Table2[[#This Row],[Trim Trk: ]],'TPMS-Auto'!A:C, 3, 0), "Not assigned in TPMS!!")</f>
        <v>THOMAS BATES</v>
      </c>
      <c r="G601" s="229" t="str">
        <f>IFERROR(VLOOKUP(Table2[[#This Row],[Trim Trk: ]],'TPMS-Auto'!A:G, 7, 0), "Not assigned in TPMS!!")</f>
        <v>TBATES</v>
      </c>
      <c r="H601" s="69" t="str">
        <f>IFERROR(VLOOKUP(Table2[[#This Row],[Trim Trk: ]],'TPMS-Auto'!A:Y, 25, 0), "Not assigned in TPMS!!")</f>
        <v>6031 OAKLAND AVE</v>
      </c>
      <c r="I6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1" s="229" t="str">
        <f>IF(N601=N600, "Yes", "No")</f>
        <v>No</v>
      </c>
      <c r="K601" s="229" t="str">
        <f>IFERROR(VLOOKUP(Table2[[#This Row],[Trim Trk: ]], Enterprise!A:AL, 25, 0),"NotonEnterpriseReporting")</f>
        <v>NotonEnterpriseReporting</v>
      </c>
      <c r="L60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1" s="229" t="str">
        <f>IF(Table2[[#This Row],[Rental Vendor]]="ENTERPRISE RENT-A-CAR INC.", "Enterprise", IF(Table2[[#This Row],[Rental Vendor]]="ENTERPRISE TOLLS/TOLL CHARGES", "Enterprise", "NotEnterprise"))</f>
        <v>Enterprise</v>
      </c>
      <c r="N601" s="228" t="str">
        <f>LEFT(Table2[[#This Row],[Vehicle Number]],5)</f>
        <v>61263</v>
      </c>
      <c r="O601" s="166" t="s">
        <v>209</v>
      </c>
      <c r="P601" s="166" t="s">
        <v>5245</v>
      </c>
      <c r="Q601" s="166" t="s">
        <v>3726</v>
      </c>
      <c r="R601" s="166" t="s">
        <v>3936</v>
      </c>
      <c r="S601" s="166" t="s">
        <v>4042</v>
      </c>
      <c r="T601" s="166" t="s">
        <v>5246</v>
      </c>
      <c r="U601" s="166" t="s">
        <v>5247</v>
      </c>
      <c r="V601" s="166" t="s">
        <v>3940</v>
      </c>
      <c r="W601" s="166" t="s">
        <v>549</v>
      </c>
      <c r="X601" s="167">
        <v>115014545</v>
      </c>
      <c r="Y601" s="167">
        <v>115345280</v>
      </c>
      <c r="Z601" s="168">
        <v>45987</v>
      </c>
      <c r="AA601" s="166" t="s">
        <v>3730</v>
      </c>
      <c r="AB601" s="166" t="s">
        <v>3731</v>
      </c>
      <c r="AC601" s="166" t="s">
        <v>3732</v>
      </c>
      <c r="AD601" s="169">
        <v>180</v>
      </c>
      <c r="AE601" s="170">
        <v>3</v>
      </c>
      <c r="AF601" s="169">
        <v>60</v>
      </c>
      <c r="AG601" s="166" t="s">
        <v>3854</v>
      </c>
      <c r="AH601" s="166" t="s">
        <v>3903</v>
      </c>
      <c r="AI601" s="166" t="s">
        <v>5248</v>
      </c>
      <c r="AJ601" s="166" t="s">
        <v>3940</v>
      </c>
      <c r="AK601" s="166" t="s">
        <v>549</v>
      </c>
      <c r="AL601" s="166" t="s">
        <v>5249</v>
      </c>
    </row>
    <row r="602" spans="1:38" x14ac:dyDescent="0.3">
      <c r="A60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2" s="25">
        <f ca="1">SUM((TODAY())-Table2[[#This Row],[PO Date]])</f>
        <v>30</v>
      </c>
      <c r="C602" s="25" t="str">
        <f>Table2[[#This Row],[Trim Trk: ]]</f>
        <v>61266</v>
      </c>
      <c r="D602" s="228" t="str">
        <f>CONCATENATE(Table2[[#This Row],[First Name]]," ",Table2[[#This Row],[Last name]])</f>
        <v>RICHARD BANKS</v>
      </c>
      <c r="E602" s="229" t="str">
        <f>IFERROR(VLOOKUP(Table2[[#This Row],[Rental under Name: ]], 'TPMS-Auto'!C:G,5,0),"RESEARCH!!")</f>
        <v>RBANKS</v>
      </c>
      <c r="F602" s="228" t="str">
        <f>IFERROR(VLOOKUP(Table2[[#This Row],[Trim Trk: ]],'TPMS-Auto'!A:C, 3, 0), "Not assigned in TPMS!!")</f>
        <v>RICHARD BANKS</v>
      </c>
      <c r="G602" s="229" t="str">
        <f>IFERROR(VLOOKUP(Table2[[#This Row],[Trim Trk: ]],'TPMS-Auto'!A:G, 7, 0), "Not assigned in TPMS!!")</f>
        <v>RBANKS</v>
      </c>
      <c r="H602" s="69" t="str">
        <f>IFERROR(VLOOKUP(Table2[[#This Row],[Trim Trk: ]],'TPMS-Auto'!A:Y, 25, 0), "Not assigned in TPMS!!")</f>
        <v>5722 METCALF CT.</v>
      </c>
      <c r="I6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2" s="229" t="str">
        <f>IF(N602=N601, "Yes", "No")</f>
        <v>No</v>
      </c>
      <c r="K602" s="229" t="str">
        <f>IFERROR(VLOOKUP(Table2[[#This Row],[Trim Trk: ]], Enterprise!A:AL, 25, 0),"NotonEnterpriseReporting")</f>
        <v>NotonEnterpriseReporting</v>
      </c>
      <c r="L60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2" s="229" t="str">
        <f>IF(Table2[[#This Row],[Rental Vendor]]="ENTERPRISE RENT-A-CAR INC.", "Enterprise", IF(Table2[[#This Row],[Rental Vendor]]="ENTERPRISE TOLLS/TOLL CHARGES", "Enterprise", "NotEnterprise"))</f>
        <v>Enterprise</v>
      </c>
      <c r="N602" s="228" t="str">
        <f>LEFT(Table2[[#This Row],[Vehicle Number]],5)</f>
        <v>61266</v>
      </c>
      <c r="O602" s="166" t="s">
        <v>209</v>
      </c>
      <c r="P602" s="166" t="s">
        <v>5250</v>
      </c>
      <c r="Q602" s="166" t="s">
        <v>3726</v>
      </c>
      <c r="R602" s="166" t="s">
        <v>3936</v>
      </c>
      <c r="S602" s="166" t="s">
        <v>3953</v>
      </c>
      <c r="T602" s="166" t="s">
        <v>4322</v>
      </c>
      <c r="U602" s="166" t="s">
        <v>5251</v>
      </c>
      <c r="V602" s="166" t="s">
        <v>5252</v>
      </c>
      <c r="W602" s="166" t="s">
        <v>549</v>
      </c>
      <c r="X602" s="167">
        <v>116108984</v>
      </c>
      <c r="Y602" s="167">
        <v>116453664</v>
      </c>
      <c r="Z602" s="168">
        <v>46056</v>
      </c>
      <c r="AA602" s="166" t="s">
        <v>3730</v>
      </c>
      <c r="AB602" s="166" t="s">
        <v>3731</v>
      </c>
      <c r="AC602" s="166" t="s">
        <v>3732</v>
      </c>
      <c r="AD602" s="169">
        <v>230.46</v>
      </c>
      <c r="AE602" s="170">
        <v>3</v>
      </c>
      <c r="AF602" s="169">
        <v>76.819999999999993</v>
      </c>
      <c r="AG602" s="166" t="s">
        <v>3854</v>
      </c>
      <c r="AH602" s="166"/>
      <c r="AI602" s="166"/>
      <c r="AJ602" s="166"/>
      <c r="AK602" s="166"/>
      <c r="AL602" s="166"/>
    </row>
    <row r="603" spans="1:38" x14ac:dyDescent="0.3">
      <c r="A60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3" s="25">
        <f ca="1">SUM((TODAY())-Table2[[#This Row],[PO Date]])</f>
        <v>69</v>
      </c>
      <c r="C603" s="25" t="str">
        <f>Table2[[#This Row],[Trim Trk: ]]</f>
        <v>61271</v>
      </c>
      <c r="D603" s="228" t="str">
        <f>CONCATENATE(Table2[[#This Row],[First Name]]," ",Table2[[#This Row],[Last name]])</f>
        <v>ROBERT MANNA</v>
      </c>
      <c r="E603" s="229" t="str">
        <f>IFERROR(VLOOKUP(Table2[[#This Row],[Rental under Name: ]], 'TPMS-Auto'!C:G,5,0),"RESEARCH!!")</f>
        <v>RMANNA1</v>
      </c>
      <c r="F603" s="228" t="str">
        <f>IFERROR(VLOOKUP(Table2[[#This Row],[Trim Trk: ]],'TPMS-Auto'!A:C, 3, 0), "Not assigned in TPMS!!")</f>
        <v>ROBERT MANNA</v>
      </c>
      <c r="G603" s="229" t="str">
        <f>IFERROR(VLOOKUP(Table2[[#This Row],[Trim Trk: ]],'TPMS-Auto'!A:G, 7, 0), "Not assigned in TPMS!!")</f>
        <v>RMANNA1</v>
      </c>
      <c r="H603" s="69" t="str">
        <f>IFERROR(VLOOKUP(Table2[[#This Row],[Trim Trk: ]],'TPMS-Auto'!A:Y, 25, 0), "Not assigned in TPMS!!")</f>
        <v>4106 204TH AVE NE</v>
      </c>
      <c r="I6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3" s="229" t="str">
        <f>IF(N603=N602, "Yes", "No")</f>
        <v>No</v>
      </c>
      <c r="K603" s="229" t="str">
        <f>IFERROR(VLOOKUP(Table2[[#This Row],[Trim Trk: ]], Enterprise!A:AL, 25, 0),"NotonEnterpriseReporting")</f>
        <v>NotonEnterpriseReporting</v>
      </c>
      <c r="L60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3" s="229" t="str">
        <f>IF(Table2[[#This Row],[Rental Vendor]]="ENTERPRISE RENT-A-CAR INC.", "Enterprise", IF(Table2[[#This Row],[Rental Vendor]]="ENTERPRISE TOLLS/TOLL CHARGES", "Enterprise", "NotEnterprise"))</f>
        <v>Enterprise</v>
      </c>
      <c r="N603" s="228" t="str">
        <f>LEFT(Table2[[#This Row],[Vehicle Number]],5)</f>
        <v>61271</v>
      </c>
      <c r="O603" s="166" t="s">
        <v>209</v>
      </c>
      <c r="P603" s="166" t="s">
        <v>5253</v>
      </c>
      <c r="Q603" s="166" t="s">
        <v>3726</v>
      </c>
      <c r="R603" s="166" t="s">
        <v>4475</v>
      </c>
      <c r="S603" s="166" t="s">
        <v>4188</v>
      </c>
      <c r="T603" s="166" t="s">
        <v>5254</v>
      </c>
      <c r="U603" s="166" t="s">
        <v>5255</v>
      </c>
      <c r="V603" s="166" t="s">
        <v>5256</v>
      </c>
      <c r="W603" s="166" t="s">
        <v>1472</v>
      </c>
      <c r="X603" s="167">
        <v>115452052</v>
      </c>
      <c r="Y603" s="167">
        <v>115787213</v>
      </c>
      <c r="Z603" s="168">
        <v>46017</v>
      </c>
      <c r="AA603" s="166" t="s">
        <v>3730</v>
      </c>
      <c r="AB603" s="166" t="s">
        <v>3731</v>
      </c>
      <c r="AC603" s="166" t="s">
        <v>3732</v>
      </c>
      <c r="AD603" s="169">
        <v>360</v>
      </c>
      <c r="AE603" s="170">
        <v>5</v>
      </c>
      <c r="AF603" s="169">
        <v>72</v>
      </c>
      <c r="AG603" s="166" t="s">
        <v>3854</v>
      </c>
      <c r="AH603" s="166"/>
      <c r="AI603" s="166"/>
      <c r="AJ603" s="166"/>
      <c r="AK603" s="166"/>
      <c r="AL603" s="166"/>
    </row>
    <row r="604" spans="1:38" x14ac:dyDescent="0.3">
      <c r="A60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4" s="25">
        <f ca="1">SUM((TODAY())-Table2[[#This Row],[PO Date]])</f>
        <v>157</v>
      </c>
      <c r="C604" s="25" t="str">
        <f>Table2[[#This Row],[Trim Trk: ]]</f>
        <v>61275</v>
      </c>
      <c r="D604" s="228" t="str">
        <f>CONCATENATE(Table2[[#This Row],[First Name]]," ",Table2[[#This Row],[Last name]])</f>
        <v>TAYLOR CARLTON</v>
      </c>
      <c r="E604" s="229" t="str">
        <f>IFERROR(VLOOKUP(Table2[[#This Row],[Rental under Name: ]], 'TPMS-Auto'!C:G,5,0),"RESEARCH!!")</f>
        <v>TCARLTO</v>
      </c>
      <c r="F604" s="228" t="str">
        <f>IFERROR(VLOOKUP(Table2[[#This Row],[Trim Trk: ]],'TPMS-Auto'!A:C, 3, 0), "Not assigned in TPMS!!")</f>
        <v>TAYLOR CARLTON</v>
      </c>
      <c r="G604" s="229" t="str">
        <f>IFERROR(VLOOKUP(Table2[[#This Row],[Trim Trk: ]],'TPMS-Auto'!A:G, 7, 0), "Not assigned in TPMS!!")</f>
        <v>TCARLTO</v>
      </c>
      <c r="H604" s="69" t="str">
        <f>IFERROR(VLOOKUP(Table2[[#This Row],[Trim Trk: ]],'TPMS-Auto'!A:Y, 25, 0), "Not assigned in TPMS!!")</f>
        <v>1909 SE 36TH AVE</v>
      </c>
      <c r="I6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4" s="229" t="str">
        <f>IF(N604=N603, "Yes", "No")</f>
        <v>No</v>
      </c>
      <c r="K604" s="229" t="str">
        <f>IFERROR(VLOOKUP(Table2[[#This Row],[Trim Trk: ]], Enterprise!A:AL, 25, 0),"NotonEnterpriseReporting")</f>
        <v>NotonEnterpriseReporting</v>
      </c>
      <c r="L60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4" s="229" t="str">
        <f>IF(Table2[[#This Row],[Rental Vendor]]="ENTERPRISE RENT-A-CAR INC.", "Enterprise", IF(Table2[[#This Row],[Rental Vendor]]="ENTERPRISE TOLLS/TOLL CHARGES", "Enterprise", "NotEnterprise"))</f>
        <v>Enterprise</v>
      </c>
      <c r="N604" s="228" t="str">
        <f>LEFT(Table2[[#This Row],[Vehicle Number]],5)</f>
        <v>61275</v>
      </c>
      <c r="O604" s="166" t="s">
        <v>209</v>
      </c>
      <c r="P604" s="166" t="s">
        <v>5257</v>
      </c>
      <c r="Q604" s="166" t="s">
        <v>3726</v>
      </c>
      <c r="R604" s="166" t="s">
        <v>4475</v>
      </c>
      <c r="S604" s="166" t="s">
        <v>4846</v>
      </c>
      <c r="T604" s="166" t="s">
        <v>4866</v>
      </c>
      <c r="U604" s="166" t="s">
        <v>5258</v>
      </c>
      <c r="V604" s="166" t="s">
        <v>5259</v>
      </c>
      <c r="W604" s="166" t="s">
        <v>1463</v>
      </c>
      <c r="X604" s="167">
        <v>113999749</v>
      </c>
      <c r="Y604" s="167">
        <v>114310682</v>
      </c>
      <c r="Z604" s="168">
        <v>45929</v>
      </c>
      <c r="AA604" s="166" t="s">
        <v>3730</v>
      </c>
      <c r="AB604" s="166" t="s">
        <v>3731</v>
      </c>
      <c r="AC604" s="166" t="s">
        <v>3732</v>
      </c>
      <c r="AD604" s="169">
        <v>216</v>
      </c>
      <c r="AE604" s="170">
        <v>3</v>
      </c>
      <c r="AF604" s="169">
        <v>72</v>
      </c>
      <c r="AG604" s="166" t="s">
        <v>3854</v>
      </c>
      <c r="AH604" s="166"/>
      <c r="AI604" s="166"/>
      <c r="AJ604" s="166"/>
      <c r="AK604" s="166"/>
      <c r="AL604" s="166"/>
    </row>
    <row r="605" spans="1:38" x14ac:dyDescent="0.3">
      <c r="A60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5" s="25">
        <f ca="1">SUM((TODAY())-Table2[[#This Row],[PO Date]])</f>
        <v>80</v>
      </c>
      <c r="C605" s="25" t="str">
        <f>Table2[[#This Row],[Trim Trk: ]]</f>
        <v>61300</v>
      </c>
      <c r="D605" s="228" t="str">
        <f>CONCATENATE(Table2[[#This Row],[First Name]]," ",Table2[[#This Row],[Last name]])</f>
        <v>RICHARD MOHR</v>
      </c>
      <c r="E605" s="229" t="str">
        <f>IFERROR(VLOOKUP(Table2[[#This Row],[Rental under Name: ]], 'TPMS-Auto'!C:G,5,0),"RESEARCH!!")</f>
        <v>RMOHR</v>
      </c>
      <c r="F605" s="228" t="str">
        <f>IFERROR(VLOOKUP(Table2[[#This Row],[Trim Trk: ]],'TPMS-Auto'!A:C, 3, 0), "Not assigned in TPMS!!")</f>
        <v>RICHARD MOHR</v>
      </c>
      <c r="G605" s="229" t="str">
        <f>IFERROR(VLOOKUP(Table2[[#This Row],[Trim Trk: ]],'TPMS-Auto'!A:G, 7, 0), "Not assigned in TPMS!!")</f>
        <v>RMOHR</v>
      </c>
      <c r="H605" s="69" t="str">
        <f>IFERROR(VLOOKUP(Table2[[#This Row],[Trim Trk: ]],'TPMS-Auto'!A:Y, 25, 0), "Not assigned in TPMS!!")</f>
        <v>35259 RAILROAD AVE</v>
      </c>
      <c r="I6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5" s="229" t="str">
        <f>IF(N605=N604, "Yes", "No")</f>
        <v>No</v>
      </c>
      <c r="K605" s="229" t="str">
        <f>IFERROR(VLOOKUP(Table2[[#This Row],[Trim Trk: ]], Enterprise!A:AL, 25, 0),"NotonEnterpriseReporting")</f>
        <v>NotonEnterpriseReporting</v>
      </c>
      <c r="L60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5" s="229" t="str">
        <f>IF(Table2[[#This Row],[Rental Vendor]]="ENTERPRISE RENT-A-CAR INC.", "Enterprise", IF(Table2[[#This Row],[Rental Vendor]]="ENTERPRISE TOLLS/TOLL CHARGES", "Enterprise", "NotEnterprise"))</f>
        <v>Enterprise</v>
      </c>
      <c r="N605" s="228" t="str">
        <f>LEFT(Table2[[#This Row],[Vehicle Number]],5)</f>
        <v>61300</v>
      </c>
      <c r="O605" s="166" t="s">
        <v>209</v>
      </c>
      <c r="P605" s="166" t="s">
        <v>5260</v>
      </c>
      <c r="Q605" s="166" t="s">
        <v>3726</v>
      </c>
      <c r="R605" s="166" t="s">
        <v>3851</v>
      </c>
      <c r="S605" s="166" t="s">
        <v>3953</v>
      </c>
      <c r="T605" s="166" t="s">
        <v>5261</v>
      </c>
      <c r="U605" s="166" t="s">
        <v>5262</v>
      </c>
      <c r="V605" s="166" t="s">
        <v>5263</v>
      </c>
      <c r="W605" s="166" t="s">
        <v>541</v>
      </c>
      <c r="X605" s="167">
        <v>115203354</v>
      </c>
      <c r="Y605" s="167">
        <v>115620026</v>
      </c>
      <c r="Z605" s="168">
        <v>46006</v>
      </c>
      <c r="AA605" s="166" t="s">
        <v>3730</v>
      </c>
      <c r="AB605" s="166" t="s">
        <v>3731</v>
      </c>
      <c r="AC605" s="166" t="s">
        <v>3732</v>
      </c>
      <c r="AD605" s="169">
        <v>210</v>
      </c>
      <c r="AE605" s="170">
        <v>3</v>
      </c>
      <c r="AF605" s="169">
        <v>70</v>
      </c>
      <c r="AG605" s="166" t="s">
        <v>3854</v>
      </c>
      <c r="AH605" s="166" t="s">
        <v>5264</v>
      </c>
      <c r="AI605" s="166" t="s">
        <v>5265</v>
      </c>
      <c r="AJ605" s="166" t="s">
        <v>5263</v>
      </c>
      <c r="AK605" s="166" t="s">
        <v>541</v>
      </c>
      <c r="AL605" s="166" t="s">
        <v>5266</v>
      </c>
    </row>
    <row r="606" spans="1:38" x14ac:dyDescent="0.3">
      <c r="A606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06" s="25">
        <f ca="1">SUM((TODAY())-Table2[[#This Row],[PO Date]])</f>
        <v>24</v>
      </c>
      <c r="C606" s="25" t="str">
        <f>Table2[[#This Row],[Trim Trk: ]]</f>
        <v>61302</v>
      </c>
      <c r="D606" s="228" t="str">
        <f>CONCATENATE(Table2[[#This Row],[First Name]]," ",Table2[[#This Row],[Last name]])</f>
        <v>MOHAMMAD HAROON NIZAM</v>
      </c>
      <c r="E606" s="229" t="str">
        <f>IFERROR(VLOOKUP(Table2[[#This Row],[Rental under Name: ]], 'TPMS-Auto'!C:G,5,0),"RESEARCH!!")</f>
        <v>MNIZAM</v>
      </c>
      <c r="F606" s="228" t="str">
        <f>IFERROR(VLOOKUP(Table2[[#This Row],[Trim Trk: ]],'TPMS-Auto'!A:C, 3, 0), "Not assigned in TPMS!!")</f>
        <v>MOHAMMAD HAROON NIZAM</v>
      </c>
      <c r="G606" s="229" t="str">
        <f>IFERROR(VLOOKUP(Table2[[#This Row],[Trim Trk: ]],'TPMS-Auto'!A:G, 7, 0), "Not assigned in TPMS!!")</f>
        <v>MNIZAM</v>
      </c>
      <c r="H606" s="69" t="str">
        <f>IFERROR(VLOOKUP(Table2[[#This Row],[Trim Trk: ]],'TPMS-Auto'!A:Y, 25, 0), "Not assigned in TPMS!!")</f>
        <v>742 balls bluff Rd NE</v>
      </c>
      <c r="I6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6" s="229" t="str">
        <f>IF(N606=N605, "Yes", "No")</f>
        <v>No</v>
      </c>
      <c r="K606" s="229" t="str">
        <f>IFERROR(VLOOKUP(Table2[[#This Row],[Trim Trk: ]], Enterprise!A:AL, 25, 0),"NotonEnterpriseReporting")</f>
        <v>OPEN</v>
      </c>
      <c r="L60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6" s="229" t="str">
        <f>IF(Table2[[#This Row],[Rental Vendor]]="ENTERPRISE RENT-A-CAR INC.", "Enterprise", IF(Table2[[#This Row],[Rental Vendor]]="ENTERPRISE TOLLS/TOLL CHARGES", "Enterprise", "NotEnterprise"))</f>
        <v>Enterprise</v>
      </c>
      <c r="N606" s="228" t="str">
        <f>LEFT(Table2[[#This Row],[Vehicle Number]],5)</f>
        <v>61302</v>
      </c>
      <c r="O606" s="166" t="s">
        <v>209</v>
      </c>
      <c r="P606" s="166" t="s">
        <v>3248</v>
      </c>
      <c r="Q606" s="166" t="s">
        <v>3751</v>
      </c>
      <c r="R606" s="166" t="s">
        <v>3851</v>
      </c>
      <c r="S606" s="166" t="s">
        <v>5267</v>
      </c>
      <c r="T606" s="166" t="s">
        <v>5268</v>
      </c>
      <c r="U606" s="166" t="s">
        <v>3251</v>
      </c>
      <c r="V606" s="166" t="s">
        <v>3255</v>
      </c>
      <c r="W606" s="166" t="s">
        <v>328</v>
      </c>
      <c r="X606" s="167">
        <v>116261097</v>
      </c>
      <c r="Y606" s="167">
        <v>116617049</v>
      </c>
      <c r="Z606" s="168">
        <v>46062</v>
      </c>
      <c r="AA606" s="166" t="s">
        <v>3730</v>
      </c>
      <c r="AB606" s="166" t="s">
        <v>3731</v>
      </c>
      <c r="AC606" s="166" t="s">
        <v>3732</v>
      </c>
      <c r="AD606" s="169">
        <v>910</v>
      </c>
      <c r="AE606" s="170">
        <v>14</v>
      </c>
      <c r="AF606" s="169">
        <v>65</v>
      </c>
      <c r="AG606" s="166" t="s">
        <v>3854</v>
      </c>
      <c r="AH606" s="166" t="s">
        <v>3783</v>
      </c>
      <c r="AI606" s="166" t="s">
        <v>5269</v>
      </c>
      <c r="AJ606" s="166" t="s">
        <v>5270</v>
      </c>
      <c r="AK606" s="166" t="s">
        <v>541</v>
      </c>
      <c r="AL606" s="166" t="s">
        <v>5271</v>
      </c>
    </row>
    <row r="607" spans="1:38" x14ac:dyDescent="0.3">
      <c r="A60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7" s="25">
        <f ca="1">SUM((TODAY())-Table2[[#This Row],[PO Date]])</f>
        <v>51</v>
      </c>
      <c r="C607" s="25" t="str">
        <f>Table2[[#This Row],[Trim Trk: ]]</f>
        <v>61303</v>
      </c>
      <c r="D607" s="228" t="str">
        <f>CONCATENATE(Table2[[#This Row],[First Name]]," ",Table2[[#This Row],[Last name]])</f>
        <v>RACHID MEGHNEM</v>
      </c>
      <c r="E607" s="229" t="str">
        <f>IFERROR(VLOOKUP(Table2[[#This Row],[Rental under Name: ]], 'TPMS-Auto'!C:G,5,0),"RESEARCH!!")</f>
        <v>RMEGHNE</v>
      </c>
      <c r="F607" s="228" t="str">
        <f>IFERROR(VLOOKUP(Table2[[#This Row],[Trim Trk: ]],'TPMS-Auto'!A:C, 3, 0), "Not assigned in TPMS!!")</f>
        <v>RACHID MEGHNEM</v>
      </c>
      <c r="G607" s="229" t="str">
        <f>IFERROR(VLOOKUP(Table2[[#This Row],[Trim Trk: ]],'TPMS-Auto'!A:G, 7, 0), "Not assigned in TPMS!!")</f>
        <v>RMEGHNE</v>
      </c>
      <c r="H607" s="69" t="str">
        <f>IFERROR(VLOOKUP(Table2[[#This Row],[Trim Trk: ]],'TPMS-Auto'!A:Y, 25, 0), "Not assigned in TPMS!!")</f>
        <v>13555 highland mews pl</v>
      </c>
      <c r="I6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7" s="229" t="str">
        <f>IF(N607=N606, "Yes", "No")</f>
        <v>No</v>
      </c>
      <c r="K607" s="229" t="str">
        <f>IFERROR(VLOOKUP(Table2[[#This Row],[Trim Trk: ]], Enterprise!A:AL, 25, 0),"NotonEnterpriseReporting")</f>
        <v>NotonEnterpriseReporting</v>
      </c>
      <c r="L60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7" s="229" t="str">
        <f>IF(Table2[[#This Row],[Rental Vendor]]="ENTERPRISE RENT-A-CAR INC.", "Enterprise", IF(Table2[[#This Row],[Rental Vendor]]="ENTERPRISE TOLLS/TOLL CHARGES", "Enterprise", "NotEnterprise"))</f>
        <v>Enterprise</v>
      </c>
      <c r="N607" s="228" t="str">
        <f>LEFT(Table2[[#This Row],[Vehicle Number]],5)</f>
        <v>61303</v>
      </c>
      <c r="O607" s="166" t="s">
        <v>209</v>
      </c>
      <c r="P607" s="166" t="s">
        <v>5272</v>
      </c>
      <c r="Q607" s="166" t="s">
        <v>3726</v>
      </c>
      <c r="R607" s="166" t="s">
        <v>3851</v>
      </c>
      <c r="S607" s="166" t="s">
        <v>5273</v>
      </c>
      <c r="T607" s="166" t="s">
        <v>5274</v>
      </c>
      <c r="U607" s="166" t="s">
        <v>5275</v>
      </c>
      <c r="V607" s="166" t="s">
        <v>5276</v>
      </c>
      <c r="W607" s="166" t="s">
        <v>328</v>
      </c>
      <c r="X607" s="167">
        <v>111946536</v>
      </c>
      <c r="Y607" s="167">
        <v>116025080</v>
      </c>
      <c r="Z607" s="168">
        <v>46035</v>
      </c>
      <c r="AA607" s="166" t="s">
        <v>3894</v>
      </c>
      <c r="AB607" s="166" t="s">
        <v>3895</v>
      </c>
      <c r="AC607" s="166" t="s">
        <v>3732</v>
      </c>
      <c r="AD607" s="169">
        <v>1</v>
      </c>
      <c r="AE607" s="170">
        <v>1</v>
      </c>
      <c r="AF607" s="169">
        <v>1</v>
      </c>
      <c r="AG607" s="166" t="s">
        <v>3896</v>
      </c>
      <c r="AH607" s="166" t="s">
        <v>3903</v>
      </c>
      <c r="AI607" s="166" t="s">
        <v>5277</v>
      </c>
      <c r="AJ607" s="166" t="s">
        <v>399</v>
      </c>
      <c r="AK607" s="166" t="s">
        <v>328</v>
      </c>
      <c r="AL607" s="166" t="s">
        <v>5278</v>
      </c>
    </row>
    <row r="608" spans="1:38" x14ac:dyDescent="0.3">
      <c r="A60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08" s="25">
        <f ca="1">SUM((TODAY())-Table2[[#This Row],[PO Date]])</f>
        <v>21</v>
      </c>
      <c r="C608" s="25" t="str">
        <f>Table2[[#This Row],[Trim Trk: ]]</f>
        <v>61304</v>
      </c>
      <c r="D608" s="228" t="str">
        <f>CONCATENATE(Table2[[#This Row],[First Name]]," ",Table2[[#This Row],[Last name]])</f>
        <v>DARIOUS MELLERSON</v>
      </c>
      <c r="E608" s="229" t="str">
        <f>IFERROR(VLOOKUP(Table2[[#This Row],[Rental under Name: ]], 'TPMS-Auto'!C:G,5,0),"RESEARCH!!")</f>
        <v>DMELLER</v>
      </c>
      <c r="F608" s="228" t="str">
        <f>IFERROR(VLOOKUP(Table2[[#This Row],[Trim Trk: ]],'TPMS-Auto'!A:C, 3, 0), "Not assigned in TPMS!!")</f>
        <v>DARIOUS MELLERSON</v>
      </c>
      <c r="G608" s="229" t="str">
        <f>IFERROR(VLOOKUP(Table2[[#This Row],[Trim Trk: ]],'TPMS-Auto'!A:G, 7, 0), "Not assigned in TPMS!!")</f>
        <v>DMELLER</v>
      </c>
      <c r="H608" s="69" t="str">
        <f>IFERROR(VLOOKUP(Table2[[#This Row],[Trim Trk: ]],'TPMS-Auto'!A:Y, 25, 0), "Not assigned in TPMS!!")</f>
        <v>3217 YOSEMITE AVE</v>
      </c>
      <c r="I6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8" s="229" t="str">
        <f>IF(N608=N607, "Yes", "No")</f>
        <v>No</v>
      </c>
      <c r="K608" s="229" t="str">
        <f>IFERROR(VLOOKUP(Table2[[#This Row],[Trim Trk: ]], Enterprise!A:AL, 25, 0),"NotonEnterpriseReporting")</f>
        <v>NotonEnterpriseReporting</v>
      </c>
      <c r="L60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8" s="229" t="str">
        <f>IF(Table2[[#This Row],[Rental Vendor]]="ENTERPRISE RENT-A-CAR INC.", "Enterprise", IF(Table2[[#This Row],[Rental Vendor]]="ENTERPRISE TOLLS/TOLL CHARGES", "Enterprise", "NotEnterprise"))</f>
        <v>Enterprise</v>
      </c>
      <c r="N608" s="228" t="str">
        <f>LEFT(Table2[[#This Row],[Vehicle Number]],5)</f>
        <v>61304</v>
      </c>
      <c r="O608" s="166" t="s">
        <v>209</v>
      </c>
      <c r="P608" s="166" t="s">
        <v>3256</v>
      </c>
      <c r="Q608" s="166" t="s">
        <v>3726</v>
      </c>
      <c r="R608" s="166" t="s">
        <v>3851</v>
      </c>
      <c r="S608" s="166" t="s">
        <v>5279</v>
      </c>
      <c r="T608" s="166" t="s">
        <v>5280</v>
      </c>
      <c r="U608" s="166" t="s">
        <v>3258</v>
      </c>
      <c r="V608" s="166" t="s">
        <v>4295</v>
      </c>
      <c r="W608" s="166" t="s">
        <v>541</v>
      </c>
      <c r="X608" s="167">
        <v>116347623</v>
      </c>
      <c r="Y608" s="167">
        <v>116696164</v>
      </c>
      <c r="Z608" s="168">
        <v>46065</v>
      </c>
      <c r="AA608" s="166" t="s">
        <v>3730</v>
      </c>
      <c r="AB608" s="166" t="s">
        <v>3731</v>
      </c>
      <c r="AC608" s="166" t="s">
        <v>3732</v>
      </c>
      <c r="AD608" s="169">
        <v>630</v>
      </c>
      <c r="AE608" s="170">
        <v>7</v>
      </c>
      <c r="AF608" s="169">
        <v>90</v>
      </c>
      <c r="AG608" s="166" t="s">
        <v>3854</v>
      </c>
      <c r="AH608" s="166"/>
      <c r="AI608" s="166"/>
      <c r="AJ608" s="166"/>
      <c r="AK608" s="166"/>
      <c r="AL608" s="166"/>
    </row>
    <row r="609" spans="1:38" x14ac:dyDescent="0.3">
      <c r="A60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9" s="25">
        <f ca="1">SUM((TODAY())-Table2[[#This Row],[PO Date]])</f>
        <v>3</v>
      </c>
      <c r="C609" s="25" t="str">
        <f>Table2[[#This Row],[Trim Trk: ]]</f>
        <v>61307</v>
      </c>
      <c r="D609" s="228" t="str">
        <f>CONCATENATE(Table2[[#This Row],[First Name]]," ",Table2[[#This Row],[Last name]])</f>
        <v>WAYNE KELLEY</v>
      </c>
      <c r="E609" s="229" t="str">
        <f>IFERROR(VLOOKUP(Table2[[#This Row],[Rental under Name: ]], 'TPMS-Auto'!C:G,5,0),"RESEARCH!!")</f>
        <v>WKELLE</v>
      </c>
      <c r="F609" s="228" t="str">
        <f>IFERROR(VLOOKUP(Table2[[#This Row],[Trim Trk: ]],'TPMS-Auto'!A:C, 3, 0), "Not assigned in TPMS!!")</f>
        <v>Not assigned in TPMS!!</v>
      </c>
      <c r="G609" s="229" t="str">
        <f>IFERROR(VLOOKUP(Table2[[#This Row],[Trim Trk: ]],'TPMS-Auto'!A:G, 7, 0), "Not assigned in TPMS!!")</f>
        <v>Not assigned in TPMS!!</v>
      </c>
      <c r="H609" s="69" t="str">
        <f>IFERROR(VLOOKUP(Table2[[#This Row],[Trim Trk: ]],'TPMS-Auto'!A:Y, 25, 0), "Not assigned in TPMS!!")</f>
        <v>Not assigned in TPMS!!</v>
      </c>
      <c r="I6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9" s="229" t="str">
        <f>IF(N609=N608, "Yes", "No")</f>
        <v>No</v>
      </c>
      <c r="K609" s="229" t="str">
        <f>IFERROR(VLOOKUP(Table2[[#This Row],[Trim Trk: ]], Enterprise!A:AL, 25, 0),"NotonEnterpriseReporting")</f>
        <v>OPEN</v>
      </c>
      <c r="L60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9" s="229" t="str">
        <f>IF(Table2[[#This Row],[Rental Vendor]]="ENTERPRISE RENT-A-CAR INC.", "Enterprise", IF(Table2[[#This Row],[Rental Vendor]]="ENTERPRISE TOLLS/TOLL CHARGES", "Enterprise", "NotEnterprise"))</f>
        <v>Enterprise</v>
      </c>
      <c r="N609" s="228" t="str">
        <f>LEFT(Table2[[#This Row],[Vehicle Number]],5)</f>
        <v>61307</v>
      </c>
      <c r="O609" s="166" t="s">
        <v>209</v>
      </c>
      <c r="P609" s="166" t="s">
        <v>2537</v>
      </c>
      <c r="Q609" s="166" t="s">
        <v>3726</v>
      </c>
      <c r="R609" s="166" t="s">
        <v>3851</v>
      </c>
      <c r="S609" s="166" t="s">
        <v>6629</v>
      </c>
      <c r="T609" s="166" t="s">
        <v>8556</v>
      </c>
      <c r="U609" s="166" t="s">
        <v>2539</v>
      </c>
      <c r="V609" s="166" t="s">
        <v>26276</v>
      </c>
      <c r="W609" s="166" t="s">
        <v>435</v>
      </c>
      <c r="X609" s="167">
        <v>115476844</v>
      </c>
      <c r="Y609" s="167">
        <v>117010202</v>
      </c>
      <c r="Z609" s="168">
        <v>46083</v>
      </c>
      <c r="AA609" s="166" t="s">
        <v>3730</v>
      </c>
      <c r="AB609" s="166" t="s">
        <v>3731</v>
      </c>
      <c r="AC609" s="166" t="s">
        <v>3732</v>
      </c>
      <c r="AD609" s="169">
        <v>300</v>
      </c>
      <c r="AE609" s="170">
        <v>5</v>
      </c>
      <c r="AF609" s="169">
        <v>60</v>
      </c>
      <c r="AG609" s="166" t="s">
        <v>3854</v>
      </c>
      <c r="AH609" s="166" t="s">
        <v>4636</v>
      </c>
      <c r="AI609" s="166" t="s">
        <v>31310</v>
      </c>
      <c r="AJ609" s="166" t="s">
        <v>2543</v>
      </c>
      <c r="AK609" s="166" t="s">
        <v>541</v>
      </c>
      <c r="AL609" s="166" t="s">
        <v>3905</v>
      </c>
    </row>
    <row r="610" spans="1:38" x14ac:dyDescent="0.3">
      <c r="A61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0" s="25">
        <f ca="1">SUM((TODAY())-Table2[[#This Row],[PO Date]])</f>
        <v>147</v>
      </c>
      <c r="C610" s="25" t="str">
        <f>Table2[[#This Row],[Trim Trk: ]]</f>
        <v>61310</v>
      </c>
      <c r="D610" s="228" t="str">
        <f>CONCATENATE(Table2[[#This Row],[First Name]]," ",Table2[[#This Row],[Last name]])</f>
        <v>SEDIQULLAH QADERI</v>
      </c>
      <c r="E610" s="229" t="str">
        <f>IFERROR(VLOOKUP(Table2[[#This Row],[Rental under Name: ]], 'TPMS-Auto'!C:G,5,0),"RESEARCH!!")</f>
        <v>SQADERI</v>
      </c>
      <c r="F610" s="228" t="str">
        <f>IFERROR(VLOOKUP(Table2[[#This Row],[Trim Trk: ]],'TPMS-Auto'!A:C, 3, 0), "Not assigned in TPMS!!")</f>
        <v>SEDIQULLAH QADERI</v>
      </c>
      <c r="G610" s="229" t="str">
        <f>IFERROR(VLOOKUP(Table2[[#This Row],[Trim Trk: ]],'TPMS-Auto'!A:G, 7, 0), "Not assigned in TPMS!!")</f>
        <v>SQADERI</v>
      </c>
      <c r="H610" s="69" t="str">
        <f>IFERROR(VLOOKUP(Table2[[#This Row],[Trim Trk: ]],'TPMS-Auto'!A:Y, 25, 0), "Not assigned in TPMS!!")</f>
        <v>4415 Torrence Pl</v>
      </c>
      <c r="I6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0" s="229" t="str">
        <f>IF(N610=N609, "Yes", "No")</f>
        <v>No</v>
      </c>
      <c r="K610" s="229" t="str">
        <f>IFERROR(VLOOKUP(Table2[[#This Row],[Trim Trk: ]], Enterprise!A:AL, 25, 0),"NotonEnterpriseReporting")</f>
        <v>OPEN</v>
      </c>
      <c r="L61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0" s="229" t="str">
        <f>IF(Table2[[#This Row],[Rental Vendor]]="ENTERPRISE RENT-A-CAR INC.", "Enterprise", IF(Table2[[#This Row],[Rental Vendor]]="ENTERPRISE TOLLS/TOLL CHARGES", "Enterprise", "NotEnterprise"))</f>
        <v>Enterprise</v>
      </c>
      <c r="N610" s="228" t="str">
        <f>LEFT(Table2[[#This Row],[Vehicle Number]],5)</f>
        <v>61310</v>
      </c>
      <c r="O610" s="166" t="s">
        <v>209</v>
      </c>
      <c r="P610" s="166" t="s">
        <v>3644</v>
      </c>
      <c r="Q610" s="166" t="s">
        <v>3726</v>
      </c>
      <c r="R610" s="166" t="s">
        <v>3851</v>
      </c>
      <c r="S610" s="166" t="s">
        <v>5285</v>
      </c>
      <c r="T610" s="166" t="s">
        <v>5286</v>
      </c>
      <c r="U610" s="166" t="s">
        <v>3646</v>
      </c>
      <c r="V610" s="166" t="s">
        <v>633</v>
      </c>
      <c r="W610" s="166" t="s">
        <v>328</v>
      </c>
      <c r="X610" s="167">
        <v>113027316</v>
      </c>
      <c r="Y610" s="167">
        <v>114496922</v>
      </c>
      <c r="Z610" s="168">
        <v>45939</v>
      </c>
      <c r="AA610" s="166" t="s">
        <v>3730</v>
      </c>
      <c r="AB610" s="166" t="s">
        <v>3731</v>
      </c>
      <c r="AC610" s="166" t="s">
        <v>3732</v>
      </c>
      <c r="AD610" s="169">
        <v>385</v>
      </c>
      <c r="AE610" s="170">
        <v>7</v>
      </c>
      <c r="AF610" s="169">
        <v>55</v>
      </c>
      <c r="AG610" s="166" t="s">
        <v>3854</v>
      </c>
      <c r="AH610" s="166" t="s">
        <v>5287</v>
      </c>
      <c r="AI610" s="166" t="s">
        <v>5288</v>
      </c>
      <c r="AJ610" s="166" t="s">
        <v>633</v>
      </c>
      <c r="AK610" s="166" t="s">
        <v>328</v>
      </c>
      <c r="AL610" s="166" t="s">
        <v>5289</v>
      </c>
    </row>
    <row r="611" spans="1:38" x14ac:dyDescent="0.3">
      <c r="A61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11" s="25">
        <f ca="1">SUM((TODAY())-Table2[[#This Row],[PO Date]])</f>
        <v>21</v>
      </c>
      <c r="C611" s="25" t="str">
        <f>Table2[[#This Row],[Trim Trk: ]]</f>
        <v>61310</v>
      </c>
      <c r="D611" s="228" t="str">
        <f>CONCATENATE(Table2[[#This Row],[First Name]]," ",Table2[[#This Row],[Last name]])</f>
        <v>SEDIQULLAH QADERI</v>
      </c>
      <c r="E611" s="229" t="str">
        <f>IFERROR(VLOOKUP(Table2[[#This Row],[Rental under Name: ]], 'TPMS-Auto'!C:G,5,0),"RESEARCH!!")</f>
        <v>SQADERI</v>
      </c>
      <c r="F611" s="228" t="str">
        <f>IFERROR(VLOOKUP(Table2[[#This Row],[Trim Trk: ]],'TPMS-Auto'!A:C, 3, 0), "Not assigned in TPMS!!")</f>
        <v>SEDIQULLAH QADERI</v>
      </c>
      <c r="G611" s="229" t="str">
        <f>IFERROR(VLOOKUP(Table2[[#This Row],[Trim Trk: ]],'TPMS-Auto'!A:G, 7, 0), "Not assigned in TPMS!!")</f>
        <v>SQADERI</v>
      </c>
      <c r="H611" s="69" t="str">
        <f>IFERROR(VLOOKUP(Table2[[#This Row],[Trim Trk: ]],'TPMS-Auto'!A:Y, 25, 0), "Not assigned in TPMS!!")</f>
        <v>4415 Torrence Pl</v>
      </c>
      <c r="I6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1" s="229" t="str">
        <f>IF(N611=N610, "Yes", "No")</f>
        <v>Yes</v>
      </c>
      <c r="K611" s="229" t="str">
        <f>IFERROR(VLOOKUP(Table2[[#This Row],[Trim Trk: ]], Enterprise!A:AL, 25, 0),"NotonEnterpriseReporting")</f>
        <v>OPEN</v>
      </c>
      <c r="L61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1" s="229" t="str">
        <f>IF(Table2[[#This Row],[Rental Vendor]]="ENTERPRISE RENT-A-CAR INC.", "Enterprise", IF(Table2[[#This Row],[Rental Vendor]]="ENTERPRISE TOLLS/TOLL CHARGES", "Enterprise", "NotEnterprise"))</f>
        <v>Enterprise</v>
      </c>
      <c r="N611" s="228" t="str">
        <f>LEFT(Table2[[#This Row],[Vehicle Number]],5)</f>
        <v>61310</v>
      </c>
      <c r="O611" s="166" t="s">
        <v>209</v>
      </c>
      <c r="P611" s="166" t="s">
        <v>3644</v>
      </c>
      <c r="Q611" s="166" t="s">
        <v>3726</v>
      </c>
      <c r="R611" s="166" t="s">
        <v>3851</v>
      </c>
      <c r="S611" s="166" t="s">
        <v>5285</v>
      </c>
      <c r="T611" s="166" t="s">
        <v>5286</v>
      </c>
      <c r="U611" s="166" t="s">
        <v>3646</v>
      </c>
      <c r="V611" s="166" t="s">
        <v>633</v>
      </c>
      <c r="W611" s="166" t="s">
        <v>328</v>
      </c>
      <c r="X611" s="167">
        <v>116344812</v>
      </c>
      <c r="Y611" s="167">
        <v>116693341</v>
      </c>
      <c r="Z611" s="168">
        <v>46065</v>
      </c>
      <c r="AA611" s="166" t="s">
        <v>3730</v>
      </c>
      <c r="AB611" s="166" t="s">
        <v>3731</v>
      </c>
      <c r="AC611" s="166" t="s">
        <v>3732</v>
      </c>
      <c r="AD611" s="169">
        <v>476</v>
      </c>
      <c r="AE611" s="170">
        <v>7</v>
      </c>
      <c r="AF611" s="169">
        <v>68</v>
      </c>
      <c r="AG611" s="166" t="s">
        <v>3854</v>
      </c>
      <c r="AH611" s="166" t="s">
        <v>5287</v>
      </c>
      <c r="AI611" s="166" t="s">
        <v>5288</v>
      </c>
      <c r="AJ611" s="166" t="s">
        <v>633</v>
      </c>
      <c r="AK611" s="166" t="s">
        <v>328</v>
      </c>
      <c r="AL611" s="166" t="s">
        <v>5289</v>
      </c>
    </row>
    <row r="612" spans="1:38" x14ac:dyDescent="0.3">
      <c r="A61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2" s="25">
        <f ca="1">SUM((TODAY())-Table2[[#This Row],[PO Date]])</f>
        <v>141</v>
      </c>
      <c r="C612" s="25" t="str">
        <f>Table2[[#This Row],[Trim Trk: ]]</f>
        <v>61312</v>
      </c>
      <c r="D612" s="228" t="str">
        <f>CONCATENATE(Table2[[#This Row],[First Name]]," ",Table2[[#This Row],[Last name]])</f>
        <v>MICHAEL DIPIETRO</v>
      </c>
      <c r="E612" s="229" t="str">
        <f>IFERROR(VLOOKUP(Table2[[#This Row],[Rental under Name: ]], 'TPMS-Auto'!C:G,5,0),"RESEARCH!!")</f>
        <v>MDIPIE</v>
      </c>
      <c r="F612" s="228" t="str">
        <f>IFERROR(VLOOKUP(Table2[[#This Row],[Trim Trk: ]],'TPMS-Auto'!A:C, 3, 0), "Not assigned in TPMS!!")</f>
        <v>Not assigned in TPMS!!</v>
      </c>
      <c r="G612" s="229" t="str">
        <f>IFERROR(VLOOKUP(Table2[[#This Row],[Trim Trk: ]],'TPMS-Auto'!A:G, 7, 0), "Not assigned in TPMS!!")</f>
        <v>Not assigned in TPMS!!</v>
      </c>
      <c r="H612" s="69" t="str">
        <f>IFERROR(VLOOKUP(Table2[[#This Row],[Trim Trk: ]],'TPMS-Auto'!A:Y, 25, 0), "Not assigned in TPMS!!")</f>
        <v>Not assigned in TPMS!!</v>
      </c>
      <c r="I6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2" s="229" t="str">
        <f>IF(N612=N611, "Yes", "No")</f>
        <v>No</v>
      </c>
      <c r="K612" s="229" t="str">
        <f>IFERROR(VLOOKUP(Table2[[#This Row],[Trim Trk: ]], Enterprise!A:AL, 25, 0),"NotonEnterpriseReporting")</f>
        <v>NotonEnterpriseReporting</v>
      </c>
      <c r="L61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2" s="229" t="str">
        <f>IF(Table2[[#This Row],[Rental Vendor]]="ENTERPRISE RENT-A-CAR INC.", "Enterprise", IF(Table2[[#This Row],[Rental Vendor]]="ENTERPRISE TOLLS/TOLL CHARGES", "Enterprise", "NotEnterprise"))</f>
        <v>Enterprise</v>
      </c>
      <c r="N612" s="228" t="str">
        <f>LEFT(Table2[[#This Row],[Vehicle Number]],5)</f>
        <v>61312</v>
      </c>
      <c r="O612" s="166" t="s">
        <v>209</v>
      </c>
      <c r="P612" s="166" t="s">
        <v>5290</v>
      </c>
      <c r="Q612" s="166" t="s">
        <v>3751</v>
      </c>
      <c r="R612" s="166" t="s">
        <v>3851</v>
      </c>
      <c r="S612" s="166" t="s">
        <v>3909</v>
      </c>
      <c r="T612" s="166" t="s">
        <v>5291</v>
      </c>
      <c r="U612" s="166" t="s">
        <v>3537</v>
      </c>
      <c r="V612" s="166" t="s">
        <v>4259</v>
      </c>
      <c r="W612" s="166" t="s">
        <v>541</v>
      </c>
      <c r="X612" s="167">
        <v>114266737</v>
      </c>
      <c r="Y612" s="167">
        <v>114582494</v>
      </c>
      <c r="Z612" s="168">
        <v>45945</v>
      </c>
      <c r="AA612" s="166" t="s">
        <v>3730</v>
      </c>
      <c r="AB612" s="166" t="s">
        <v>3731</v>
      </c>
      <c r="AC612" s="166" t="s">
        <v>3732</v>
      </c>
      <c r="AD612" s="169">
        <v>490</v>
      </c>
      <c r="AE612" s="170">
        <v>7</v>
      </c>
      <c r="AF612" s="169">
        <v>70</v>
      </c>
      <c r="AG612" s="166" t="s">
        <v>3854</v>
      </c>
      <c r="AH612" s="166"/>
      <c r="AI612" s="166"/>
      <c r="AJ612" s="166"/>
      <c r="AK612" s="166"/>
      <c r="AL612" s="166"/>
    </row>
    <row r="613" spans="1:38" x14ac:dyDescent="0.3">
      <c r="A61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3" s="25">
        <f ca="1">SUM((TODAY())-Table2[[#This Row],[PO Date]])</f>
        <v>13</v>
      </c>
      <c r="C613" s="25" t="str">
        <f>Table2[[#This Row],[Trim Trk: ]]</f>
        <v>61316</v>
      </c>
      <c r="D613" s="228" t="str">
        <f>CONCATENATE(Table2[[#This Row],[First Name]]," ",Table2[[#This Row],[Last name]])</f>
        <v>PAUL BRADY</v>
      </c>
      <c r="E613" s="229" t="str">
        <f>IFERROR(VLOOKUP(Table2[[#This Row],[Rental under Name: ]], 'TPMS-Auto'!C:G,5,0),"RESEARCH!!")</f>
        <v>PBRADY</v>
      </c>
      <c r="F613" s="228" t="str">
        <f>IFERROR(VLOOKUP(Table2[[#This Row],[Trim Trk: ]],'TPMS-Auto'!A:C, 3, 0), "Not assigned in TPMS!!")</f>
        <v>PAUL BRADY</v>
      </c>
      <c r="G613" s="229" t="str">
        <f>IFERROR(VLOOKUP(Table2[[#This Row],[Trim Trk: ]],'TPMS-Auto'!A:G, 7, 0), "Not assigned in TPMS!!")</f>
        <v>PBRADY</v>
      </c>
      <c r="H613" s="69" t="str">
        <f>IFERROR(VLOOKUP(Table2[[#This Row],[Trim Trk: ]],'TPMS-Auto'!A:Y, 25, 0), "Not assigned in TPMS!!")</f>
        <v>2095 LAKE GROVE LANE</v>
      </c>
      <c r="I6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3" s="229" t="str">
        <f>IF(N613=N612, "Yes", "No")</f>
        <v>No</v>
      </c>
      <c r="K613" s="229" t="str">
        <f>IFERROR(VLOOKUP(Table2[[#This Row],[Trim Trk: ]], Enterprise!A:AL, 25, 0),"NotonEnterpriseReporting")</f>
        <v>OPEN</v>
      </c>
      <c r="L61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3" s="229" t="str">
        <f>IF(Table2[[#This Row],[Rental Vendor]]="ENTERPRISE RENT-A-CAR INC.", "Enterprise", IF(Table2[[#This Row],[Rental Vendor]]="ENTERPRISE TOLLS/TOLL CHARGES", "Enterprise", "NotEnterprise"))</f>
        <v>Enterprise</v>
      </c>
      <c r="N613" s="228" t="str">
        <f>LEFT(Table2[[#This Row],[Vehicle Number]],5)</f>
        <v>61316</v>
      </c>
      <c r="O613" s="166" t="s">
        <v>209</v>
      </c>
      <c r="P613" s="166" t="s">
        <v>1606</v>
      </c>
      <c r="Q613" s="166" t="s">
        <v>3726</v>
      </c>
      <c r="R613" s="166" t="s">
        <v>3851</v>
      </c>
      <c r="S613" s="166" t="s">
        <v>3860</v>
      </c>
      <c r="T613" s="166" t="s">
        <v>5292</v>
      </c>
      <c r="U613" s="166" t="s">
        <v>1608</v>
      </c>
      <c r="V613" s="166" t="s">
        <v>1612</v>
      </c>
      <c r="W613" s="166" t="s">
        <v>541</v>
      </c>
      <c r="X613" s="167">
        <v>114265835</v>
      </c>
      <c r="Y613" s="167">
        <v>116875191</v>
      </c>
      <c r="Z613" s="168">
        <v>46073</v>
      </c>
      <c r="AA613" s="166" t="s">
        <v>3894</v>
      </c>
      <c r="AB613" s="166" t="s">
        <v>3895</v>
      </c>
      <c r="AC613" s="166" t="s">
        <v>3732</v>
      </c>
      <c r="AD613" s="169">
        <v>1</v>
      </c>
      <c r="AE613" s="170">
        <v>1</v>
      </c>
      <c r="AF613" s="169">
        <v>1</v>
      </c>
      <c r="AG613" s="166" t="s">
        <v>3896</v>
      </c>
      <c r="AH613" s="166"/>
      <c r="AI613" s="166"/>
      <c r="AJ613" s="166"/>
      <c r="AK613" s="166"/>
      <c r="AL613" s="166"/>
    </row>
    <row r="614" spans="1:38" x14ac:dyDescent="0.3">
      <c r="A61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4" s="25">
        <f ca="1">SUM((TODAY())-Table2[[#This Row],[PO Date]])</f>
        <v>55</v>
      </c>
      <c r="C614" s="25" t="str">
        <f>Table2[[#This Row],[Trim Trk: ]]</f>
        <v>61317</v>
      </c>
      <c r="D614" s="228" t="str">
        <f>CONCATENATE(Table2[[#This Row],[First Name]]," ",Table2[[#This Row],[Last name]])</f>
        <v>MANZOORHUSSAIN SHARIFI</v>
      </c>
      <c r="E614" s="229" t="str">
        <f>IFERROR(VLOOKUP(Table2[[#This Row],[Rental under Name: ]], 'TPMS-Auto'!C:G,5,0),"RESEARCH!!")</f>
        <v>MSHARIF</v>
      </c>
      <c r="F614" s="228" t="str">
        <f>IFERROR(VLOOKUP(Table2[[#This Row],[Trim Trk: ]],'TPMS-Auto'!A:C, 3, 0), "Not assigned in TPMS!!")</f>
        <v>MANZOORHUSSAIN SHARIFI</v>
      </c>
      <c r="G614" s="229" t="str">
        <f>IFERROR(VLOOKUP(Table2[[#This Row],[Trim Trk: ]],'TPMS-Auto'!A:G, 7, 0), "Not assigned in TPMS!!")</f>
        <v>MSHARIF</v>
      </c>
      <c r="H614" s="69" t="str">
        <f>IFERROR(VLOOKUP(Table2[[#This Row],[Trim Trk: ]],'TPMS-Auto'!A:Y, 25, 0), "Not assigned in TPMS!!")</f>
        <v>5320 satterfild drive</v>
      </c>
      <c r="I6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4" s="229" t="str">
        <f>IF(N614=N613, "Yes", "No")</f>
        <v>No</v>
      </c>
      <c r="K614" s="229" t="str">
        <f>IFERROR(VLOOKUP(Table2[[#This Row],[Trim Trk: ]], Enterprise!A:AL, 25, 0),"NotonEnterpriseReporting")</f>
        <v>OPEN</v>
      </c>
      <c r="L61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4" s="229" t="str">
        <f>IF(Table2[[#This Row],[Rental Vendor]]="ENTERPRISE RENT-A-CAR INC.", "Enterprise", IF(Table2[[#This Row],[Rental Vendor]]="ENTERPRISE TOLLS/TOLL CHARGES", "Enterprise", "NotEnterprise"))</f>
        <v>Enterprise</v>
      </c>
      <c r="N614" s="228" t="str">
        <f>LEFT(Table2[[#This Row],[Vehicle Number]],5)</f>
        <v>61317</v>
      </c>
      <c r="O614" s="166" t="s">
        <v>209</v>
      </c>
      <c r="P614" s="166" t="s">
        <v>2544</v>
      </c>
      <c r="Q614" s="166" t="s">
        <v>3726</v>
      </c>
      <c r="R614" s="166" t="s">
        <v>3851</v>
      </c>
      <c r="S614" s="166" t="s">
        <v>5293</v>
      </c>
      <c r="T614" s="166" t="s">
        <v>5294</v>
      </c>
      <c r="U614" s="166" t="s">
        <v>2547</v>
      </c>
      <c r="V614" s="166" t="s">
        <v>633</v>
      </c>
      <c r="W614" s="166" t="s">
        <v>328</v>
      </c>
      <c r="X614" s="167">
        <v>112935059</v>
      </c>
      <c r="Y614" s="167">
        <v>115974283</v>
      </c>
      <c r="Z614" s="168">
        <v>46031</v>
      </c>
      <c r="AA614" s="166" t="s">
        <v>3894</v>
      </c>
      <c r="AB614" s="166" t="s">
        <v>3895</v>
      </c>
      <c r="AC614" s="166" t="s">
        <v>3732</v>
      </c>
      <c r="AD614" s="169">
        <v>1</v>
      </c>
      <c r="AE614" s="170">
        <v>1</v>
      </c>
      <c r="AF614" s="169">
        <v>1</v>
      </c>
      <c r="AG614" s="166" t="s">
        <v>3896</v>
      </c>
      <c r="AH614" s="166"/>
      <c r="AI614" s="166"/>
      <c r="AJ614" s="166"/>
      <c r="AK614" s="166"/>
      <c r="AL614" s="166"/>
    </row>
    <row r="615" spans="1:38" x14ac:dyDescent="0.3">
      <c r="A61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5" s="25">
        <f ca="1">SUM((TODAY())-Table2[[#This Row],[PO Date]])</f>
        <v>147</v>
      </c>
      <c r="C615" s="25" t="str">
        <f>Table2[[#This Row],[Trim Trk: ]]</f>
        <v>61319</v>
      </c>
      <c r="D615" s="228" t="str">
        <f>CONCATENATE(Table2[[#This Row],[First Name]]," ",Table2[[#This Row],[Last name]])</f>
        <v>ABDUL ATTA</v>
      </c>
      <c r="E615" s="229" t="str">
        <f>IFERROR(VLOOKUP(Table2[[#This Row],[Rental under Name: ]], 'TPMS-Auto'!C:G,5,0),"RESEARCH!!")</f>
        <v>AATTA</v>
      </c>
      <c r="F615" s="228" t="str">
        <f>IFERROR(VLOOKUP(Table2[[#This Row],[Trim Trk: ]],'TPMS-Auto'!A:C, 3, 0), "Not assigned in TPMS!!")</f>
        <v>ABDUL ATTA</v>
      </c>
      <c r="G615" s="229" t="str">
        <f>IFERROR(VLOOKUP(Table2[[#This Row],[Trim Trk: ]],'TPMS-Auto'!A:G, 7, 0), "Not assigned in TPMS!!")</f>
        <v>AATTA</v>
      </c>
      <c r="H615" s="69" t="str">
        <f>IFERROR(VLOOKUP(Table2[[#This Row],[Trim Trk: ]],'TPMS-Auto'!A:Y, 25, 0), "Not assigned in TPMS!!")</f>
        <v>1961 Gableridge Turn</v>
      </c>
      <c r="I6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5" s="229" t="str">
        <f>IF(N615=N614, "Yes", "No")</f>
        <v>No</v>
      </c>
      <c r="K615" s="229" t="str">
        <f>IFERROR(VLOOKUP(Table2[[#This Row],[Trim Trk: ]], Enterprise!A:AL, 25, 0),"NotonEnterpriseReporting")</f>
        <v>NotonEnterpriseReporting</v>
      </c>
      <c r="L61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5" s="229" t="str">
        <f>IF(Table2[[#This Row],[Rental Vendor]]="ENTERPRISE RENT-A-CAR INC.", "Enterprise", IF(Table2[[#This Row],[Rental Vendor]]="ENTERPRISE TOLLS/TOLL CHARGES", "Enterprise", "NotEnterprise"))</f>
        <v>Enterprise</v>
      </c>
      <c r="N615" s="228" t="str">
        <f>LEFT(Table2[[#This Row],[Vehicle Number]],5)</f>
        <v>61319</v>
      </c>
      <c r="O615" s="166" t="s">
        <v>209</v>
      </c>
      <c r="P615" s="166" t="s">
        <v>5295</v>
      </c>
      <c r="Q615" s="166" t="s">
        <v>3751</v>
      </c>
      <c r="R615" s="166" t="s">
        <v>3851</v>
      </c>
      <c r="S615" s="166" t="s">
        <v>5296</v>
      </c>
      <c r="T615" s="166" t="s">
        <v>5297</v>
      </c>
      <c r="U615" s="166" t="s">
        <v>5298</v>
      </c>
      <c r="V615" s="166" t="s">
        <v>633</v>
      </c>
      <c r="W615" s="166" t="s">
        <v>328</v>
      </c>
      <c r="X615" s="167">
        <v>114171892</v>
      </c>
      <c r="Y615" s="167">
        <v>114485583</v>
      </c>
      <c r="Z615" s="168">
        <v>45939</v>
      </c>
      <c r="AA615" s="166" t="s">
        <v>3730</v>
      </c>
      <c r="AB615" s="166" t="s">
        <v>3731</v>
      </c>
      <c r="AC615" s="166" t="s">
        <v>3732</v>
      </c>
      <c r="AD615" s="169">
        <v>216</v>
      </c>
      <c r="AE615" s="170">
        <v>3</v>
      </c>
      <c r="AF615" s="169">
        <v>72</v>
      </c>
      <c r="AG615" s="166" t="s">
        <v>3854</v>
      </c>
      <c r="AH615" s="166"/>
      <c r="AI615" s="166"/>
      <c r="AJ615" s="166"/>
      <c r="AK615" s="166"/>
      <c r="AL615" s="166"/>
    </row>
    <row r="616" spans="1:38" x14ac:dyDescent="0.3">
      <c r="A61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6" s="25">
        <f ca="1">SUM((TODAY())-Table2[[#This Row],[PO Date]])</f>
        <v>87</v>
      </c>
      <c r="C616" s="25" t="str">
        <f>Table2[[#This Row],[Trim Trk: ]]</f>
        <v>61320</v>
      </c>
      <c r="D616" s="228" t="str">
        <f>CONCATENATE(Table2[[#This Row],[First Name]]," ",Table2[[#This Row],[Last name]])</f>
        <v>SHYHEIM PELLE</v>
      </c>
      <c r="E616" s="229" t="str">
        <f>IFERROR(VLOOKUP(Table2[[#This Row],[Rental under Name: ]], 'TPMS-Auto'!C:G,5,0),"RESEARCH!!")</f>
        <v>SPELLE</v>
      </c>
      <c r="F616" s="228" t="str">
        <f>IFERROR(VLOOKUP(Table2[[#This Row],[Trim Trk: ]],'TPMS-Auto'!A:C, 3, 0), "Not assigned in TPMS!!")</f>
        <v>SHYHEIM PELLE</v>
      </c>
      <c r="G616" s="229" t="str">
        <f>IFERROR(VLOOKUP(Table2[[#This Row],[Trim Trk: ]],'TPMS-Auto'!A:G, 7, 0), "Not assigned in TPMS!!")</f>
        <v>SPELLE</v>
      </c>
      <c r="H616" s="69" t="str">
        <f>IFERROR(VLOOKUP(Table2[[#This Row],[Trim Trk: ]],'TPMS-Auto'!A:Y, 25, 0), "Not assigned in TPMS!!")</f>
        <v>15 Elizabeth St</v>
      </c>
      <c r="I6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6" s="229" t="str">
        <f>IF(N616=N615, "Yes", "No")</f>
        <v>No</v>
      </c>
      <c r="K616" s="229" t="str">
        <f>IFERROR(VLOOKUP(Table2[[#This Row],[Trim Trk: ]], Enterprise!A:AL, 25, 0),"NotonEnterpriseReporting")</f>
        <v>OPEN</v>
      </c>
      <c r="L61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6" s="229" t="str">
        <f>IF(Table2[[#This Row],[Rental Vendor]]="ENTERPRISE RENT-A-CAR INC.", "Enterprise", IF(Table2[[#This Row],[Rental Vendor]]="ENTERPRISE TOLLS/TOLL CHARGES", "Enterprise", "NotEnterprise"))</f>
        <v>Enterprise</v>
      </c>
      <c r="N616" s="228" t="str">
        <f>LEFT(Table2[[#This Row],[Vehicle Number]],5)</f>
        <v>61320</v>
      </c>
      <c r="O616" s="166" t="s">
        <v>209</v>
      </c>
      <c r="P616" s="166" t="s">
        <v>1613</v>
      </c>
      <c r="Q616" s="166" t="s">
        <v>3726</v>
      </c>
      <c r="R616" s="166" t="s">
        <v>3851</v>
      </c>
      <c r="S616" s="166" t="s">
        <v>5299</v>
      </c>
      <c r="T616" s="166" t="s">
        <v>5300</v>
      </c>
      <c r="U616" s="166" t="s">
        <v>1615</v>
      </c>
      <c r="V616" s="166" t="s">
        <v>1555</v>
      </c>
      <c r="W616" s="166" t="s">
        <v>541</v>
      </c>
      <c r="X616" s="167">
        <v>112084996</v>
      </c>
      <c r="Y616" s="167">
        <v>115502747</v>
      </c>
      <c r="Z616" s="168">
        <v>45999</v>
      </c>
      <c r="AA616" s="166" t="s">
        <v>3894</v>
      </c>
      <c r="AB616" s="166" t="s">
        <v>3895</v>
      </c>
      <c r="AC616" s="166" t="s">
        <v>3732</v>
      </c>
      <c r="AD616" s="169">
        <v>1</v>
      </c>
      <c r="AE616" s="170">
        <v>1</v>
      </c>
      <c r="AF616" s="169">
        <v>1</v>
      </c>
      <c r="AG616" s="166" t="s">
        <v>3896</v>
      </c>
      <c r="AH616" s="166" t="s">
        <v>3903</v>
      </c>
      <c r="AI616" s="166" t="s">
        <v>5301</v>
      </c>
      <c r="AJ616" s="166" t="s">
        <v>1555</v>
      </c>
      <c r="AK616" s="166" t="s">
        <v>541</v>
      </c>
      <c r="AL616" s="166" t="s">
        <v>5302</v>
      </c>
    </row>
    <row r="617" spans="1:38" x14ac:dyDescent="0.3">
      <c r="A61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7" s="25">
        <f ca="1">SUM((TODAY())-Table2[[#This Row],[PO Date]])</f>
        <v>150</v>
      </c>
      <c r="C617" s="25" t="str">
        <f>Table2[[#This Row],[Trim Trk: ]]</f>
        <v>61320</v>
      </c>
      <c r="D617" s="228" t="str">
        <f>CONCATENATE(Table2[[#This Row],[First Name]]," ",Table2[[#This Row],[Last name]])</f>
        <v>SHYHEIM PELLE</v>
      </c>
      <c r="E617" s="229" t="str">
        <f>IFERROR(VLOOKUP(Table2[[#This Row],[Rental under Name: ]], 'TPMS-Auto'!C:G,5,0),"RESEARCH!!")</f>
        <v>SPELLE</v>
      </c>
      <c r="F617" s="228" t="str">
        <f>IFERROR(VLOOKUP(Table2[[#This Row],[Trim Trk: ]],'TPMS-Auto'!A:C, 3, 0), "Not assigned in TPMS!!")</f>
        <v>SHYHEIM PELLE</v>
      </c>
      <c r="G617" s="229" t="str">
        <f>IFERROR(VLOOKUP(Table2[[#This Row],[Trim Trk: ]],'TPMS-Auto'!A:G, 7, 0), "Not assigned in TPMS!!")</f>
        <v>SPELLE</v>
      </c>
      <c r="H617" s="69" t="str">
        <f>IFERROR(VLOOKUP(Table2[[#This Row],[Trim Trk: ]],'TPMS-Auto'!A:Y, 25, 0), "Not assigned in TPMS!!")</f>
        <v>15 Elizabeth St</v>
      </c>
      <c r="I6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7" s="229" t="str">
        <f>IF(N617=N616, "Yes", "No")</f>
        <v>Yes</v>
      </c>
      <c r="K617" s="229" t="str">
        <f>IFERROR(VLOOKUP(Table2[[#This Row],[Trim Trk: ]], Enterprise!A:AL, 25, 0),"NotonEnterpriseReporting")</f>
        <v>OPEN</v>
      </c>
      <c r="L61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7" s="229" t="str">
        <f>IF(Table2[[#This Row],[Rental Vendor]]="ENTERPRISE RENT-A-CAR INC.", "Enterprise", IF(Table2[[#This Row],[Rental Vendor]]="ENTERPRISE TOLLS/TOLL CHARGES", "Enterprise", "NotEnterprise"))</f>
        <v>Enterprise</v>
      </c>
      <c r="N617" s="228" t="str">
        <f>LEFT(Table2[[#This Row],[Vehicle Number]],5)</f>
        <v>61320</v>
      </c>
      <c r="O617" s="166" t="s">
        <v>209</v>
      </c>
      <c r="P617" s="166" t="s">
        <v>1613</v>
      </c>
      <c r="Q617" s="166" t="s">
        <v>3726</v>
      </c>
      <c r="R617" s="166" t="s">
        <v>3851</v>
      </c>
      <c r="S617" s="166" t="s">
        <v>5299</v>
      </c>
      <c r="T617" s="166" t="s">
        <v>5300</v>
      </c>
      <c r="U617" s="166" t="s">
        <v>1615</v>
      </c>
      <c r="V617" s="166" t="s">
        <v>1555</v>
      </c>
      <c r="W617" s="166" t="s">
        <v>541</v>
      </c>
      <c r="X617" s="167">
        <v>113070208</v>
      </c>
      <c r="Y617" s="167">
        <v>114420540</v>
      </c>
      <c r="Z617" s="168">
        <v>45936</v>
      </c>
      <c r="AA617" s="166" t="s">
        <v>3730</v>
      </c>
      <c r="AB617" s="166" t="s">
        <v>3731</v>
      </c>
      <c r="AC617" s="166" t="s">
        <v>3732</v>
      </c>
      <c r="AD617" s="169">
        <v>483</v>
      </c>
      <c r="AE617" s="170">
        <v>7</v>
      </c>
      <c r="AF617" s="169">
        <v>69</v>
      </c>
      <c r="AG617" s="166" t="s">
        <v>3854</v>
      </c>
      <c r="AH617" s="166"/>
      <c r="AI617" s="166"/>
      <c r="AJ617" s="166"/>
      <c r="AK617" s="166"/>
      <c r="AL617" s="166"/>
    </row>
    <row r="618" spans="1:38" x14ac:dyDescent="0.3">
      <c r="A61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18" s="25">
        <f ca="1">SUM((TODAY())-Table2[[#This Row],[PO Date]])</f>
        <v>20</v>
      </c>
      <c r="C618" s="25" t="str">
        <f>Table2[[#This Row],[Trim Trk: ]]</f>
        <v>61320</v>
      </c>
      <c r="D618" s="228" t="str">
        <f>CONCATENATE(Table2[[#This Row],[First Name]]," ",Table2[[#This Row],[Last name]])</f>
        <v>SHYHEIM PELLE</v>
      </c>
      <c r="E618" s="229" t="str">
        <f>IFERROR(VLOOKUP(Table2[[#This Row],[Rental under Name: ]], 'TPMS-Auto'!C:G,5,0),"RESEARCH!!")</f>
        <v>SPELLE</v>
      </c>
      <c r="F618" s="228" t="str">
        <f>IFERROR(VLOOKUP(Table2[[#This Row],[Trim Trk: ]],'TPMS-Auto'!A:C, 3, 0), "Not assigned in TPMS!!")</f>
        <v>SHYHEIM PELLE</v>
      </c>
      <c r="G618" s="229" t="str">
        <f>IFERROR(VLOOKUP(Table2[[#This Row],[Trim Trk: ]],'TPMS-Auto'!A:G, 7, 0), "Not assigned in TPMS!!")</f>
        <v>SPELLE</v>
      </c>
      <c r="H618" s="69" t="str">
        <f>IFERROR(VLOOKUP(Table2[[#This Row],[Trim Trk: ]],'TPMS-Auto'!A:Y, 25, 0), "Not assigned in TPMS!!")</f>
        <v>15 Elizabeth St</v>
      </c>
      <c r="I6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8" s="229" t="str">
        <f>IF(N618=N617, "Yes", "No")</f>
        <v>Yes</v>
      </c>
      <c r="K618" s="229" t="str">
        <f>IFERROR(VLOOKUP(Table2[[#This Row],[Trim Trk: ]], Enterprise!A:AL, 25, 0),"NotonEnterpriseReporting")</f>
        <v>OPEN</v>
      </c>
      <c r="L61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8" s="229" t="str">
        <f>IF(Table2[[#This Row],[Rental Vendor]]="ENTERPRISE RENT-A-CAR INC.", "Enterprise", IF(Table2[[#This Row],[Rental Vendor]]="ENTERPRISE TOLLS/TOLL CHARGES", "Enterprise", "NotEnterprise"))</f>
        <v>Enterprise</v>
      </c>
      <c r="N618" s="228" t="str">
        <f>LEFT(Table2[[#This Row],[Vehicle Number]],5)</f>
        <v>61320</v>
      </c>
      <c r="O618" s="166" t="s">
        <v>209</v>
      </c>
      <c r="P618" s="166" t="s">
        <v>1613</v>
      </c>
      <c r="Q618" s="166" t="s">
        <v>3726</v>
      </c>
      <c r="R618" s="166" t="s">
        <v>3851</v>
      </c>
      <c r="S618" s="166" t="s">
        <v>5299</v>
      </c>
      <c r="T618" s="166" t="s">
        <v>5300</v>
      </c>
      <c r="U618" s="166" t="s">
        <v>1615</v>
      </c>
      <c r="V618" s="166" t="s">
        <v>1555</v>
      </c>
      <c r="W618" s="166" t="s">
        <v>541</v>
      </c>
      <c r="X618" s="167">
        <v>113070208</v>
      </c>
      <c r="Y618" s="167">
        <v>116716586</v>
      </c>
      <c r="Z618" s="168">
        <v>46066</v>
      </c>
      <c r="AA618" s="166" t="s">
        <v>3894</v>
      </c>
      <c r="AB618" s="166" t="s">
        <v>3895</v>
      </c>
      <c r="AC618" s="166" t="s">
        <v>3732</v>
      </c>
      <c r="AD618" s="169">
        <v>1</v>
      </c>
      <c r="AE618" s="170">
        <v>1</v>
      </c>
      <c r="AF618" s="169">
        <v>1</v>
      </c>
      <c r="AG618" s="166" t="s">
        <v>3896</v>
      </c>
      <c r="AH618" s="166"/>
      <c r="AI618" s="166"/>
      <c r="AJ618" s="166"/>
      <c r="AK618" s="166"/>
      <c r="AL618" s="166"/>
    </row>
    <row r="619" spans="1:38" x14ac:dyDescent="0.3">
      <c r="A61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9" s="25">
        <f ca="1">SUM((TODAY())-Table2[[#This Row],[PO Date]])</f>
        <v>6</v>
      </c>
      <c r="C619" s="25" t="str">
        <f>Table2[[#This Row],[Trim Trk: ]]</f>
        <v>61320</v>
      </c>
      <c r="D619" s="228" t="str">
        <f>CONCATENATE(Table2[[#This Row],[First Name]]," ",Table2[[#This Row],[Last name]])</f>
        <v>SHYHEIM PELLE</v>
      </c>
      <c r="E619" s="229" t="str">
        <f>IFERROR(VLOOKUP(Table2[[#This Row],[Rental under Name: ]], 'TPMS-Auto'!C:G,5,0),"RESEARCH!!")</f>
        <v>SPELLE</v>
      </c>
      <c r="F619" s="228" t="str">
        <f>IFERROR(VLOOKUP(Table2[[#This Row],[Trim Trk: ]],'TPMS-Auto'!A:C, 3, 0), "Not assigned in TPMS!!")</f>
        <v>SHYHEIM PELLE</v>
      </c>
      <c r="G619" s="229" t="str">
        <f>IFERROR(VLOOKUP(Table2[[#This Row],[Trim Trk: ]],'TPMS-Auto'!A:G, 7, 0), "Not assigned in TPMS!!")</f>
        <v>SPELLE</v>
      </c>
      <c r="H619" s="69" t="str">
        <f>IFERROR(VLOOKUP(Table2[[#This Row],[Trim Trk: ]],'TPMS-Auto'!A:Y, 25, 0), "Not assigned in TPMS!!")</f>
        <v>15 Elizabeth St</v>
      </c>
      <c r="I6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9" s="229" t="str">
        <f>IF(N619=N618, "Yes", "No")</f>
        <v>Yes</v>
      </c>
      <c r="K619" s="229" t="str">
        <f>IFERROR(VLOOKUP(Table2[[#This Row],[Trim Trk: ]], Enterprise!A:AL, 25, 0),"NotonEnterpriseReporting")</f>
        <v>OPEN</v>
      </c>
      <c r="L61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9" s="229" t="str">
        <f>IF(Table2[[#This Row],[Rental Vendor]]="ENTERPRISE RENT-A-CAR INC.", "Enterprise", IF(Table2[[#This Row],[Rental Vendor]]="ENTERPRISE TOLLS/TOLL CHARGES", "Enterprise", "NotEnterprise"))</f>
        <v>Enterprise</v>
      </c>
      <c r="N619" s="228" t="str">
        <f>LEFT(Table2[[#This Row],[Vehicle Number]],5)</f>
        <v>61320</v>
      </c>
      <c r="O619" s="166" t="s">
        <v>209</v>
      </c>
      <c r="P619" s="166" t="s">
        <v>1613</v>
      </c>
      <c r="Q619" s="166" t="s">
        <v>3726</v>
      </c>
      <c r="R619" s="166" t="s">
        <v>3851</v>
      </c>
      <c r="S619" s="166" t="s">
        <v>5299</v>
      </c>
      <c r="T619" s="166" t="s">
        <v>5300</v>
      </c>
      <c r="U619" s="166" t="s">
        <v>1615</v>
      </c>
      <c r="V619" s="166" t="s">
        <v>1555</v>
      </c>
      <c r="W619" s="166" t="s">
        <v>541</v>
      </c>
      <c r="X619" s="167">
        <v>113070208</v>
      </c>
      <c r="Y619" s="167">
        <v>116993551</v>
      </c>
      <c r="Z619" s="168">
        <v>46080</v>
      </c>
      <c r="AA619" s="166" t="s">
        <v>3894</v>
      </c>
      <c r="AB619" s="166" t="s">
        <v>3895</v>
      </c>
      <c r="AC619" s="166" t="s">
        <v>3732</v>
      </c>
      <c r="AD619" s="169">
        <v>1</v>
      </c>
      <c r="AE619" s="170">
        <v>1</v>
      </c>
      <c r="AF619" s="169">
        <v>1</v>
      </c>
      <c r="AG619" s="166" t="s">
        <v>3896</v>
      </c>
      <c r="AH619" s="166"/>
      <c r="AI619" s="166"/>
      <c r="AJ619" s="166"/>
      <c r="AK619" s="166"/>
      <c r="AL619" s="166"/>
    </row>
    <row r="620" spans="1:38" x14ac:dyDescent="0.3">
      <c r="A62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0" s="25">
        <f ca="1">SUM((TODAY())-Table2[[#This Row],[PO Date]])</f>
        <v>8</v>
      </c>
      <c r="C620" s="25" t="str">
        <f>Table2[[#This Row],[Trim Trk: ]]</f>
        <v>61340</v>
      </c>
      <c r="D620" s="228" t="str">
        <f>CONCATENATE(Table2[[#This Row],[First Name]]," ",Table2[[#This Row],[Last name]])</f>
        <v>ALVIN DE VENT</v>
      </c>
      <c r="E620" s="229" t="str">
        <f>IFERROR(VLOOKUP(Table2[[#This Row],[Rental under Name: ]], 'TPMS-Auto'!C:G,5,0),"RESEARCH!!")</f>
        <v>ADEVENT</v>
      </c>
      <c r="F620" s="228" t="str">
        <f>IFERROR(VLOOKUP(Table2[[#This Row],[Trim Trk: ]],'TPMS-Auto'!A:C, 3, 0), "Not assigned in TPMS!!")</f>
        <v>ALVIN DE VENT</v>
      </c>
      <c r="G620" s="229" t="str">
        <f>IFERROR(VLOOKUP(Table2[[#This Row],[Trim Trk: ]],'TPMS-Auto'!A:G, 7, 0), "Not assigned in TPMS!!")</f>
        <v>ADEVENT</v>
      </c>
      <c r="H620" s="69" t="str">
        <f>IFERROR(VLOOKUP(Table2[[#This Row],[Trim Trk: ]],'TPMS-Auto'!A:Y, 25, 0), "Not assigned in TPMS!!")</f>
        <v>2719 San Gregorio Ct</v>
      </c>
      <c r="I6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0" s="229" t="str">
        <f>IF(N620=N619, "Yes", "No")</f>
        <v>No</v>
      </c>
      <c r="K620" s="229" t="str">
        <f>IFERROR(VLOOKUP(Table2[[#This Row],[Trim Trk: ]], Enterprise!A:AL, 25, 0),"NotonEnterpriseReporting")</f>
        <v>NotonEnterpriseReporting</v>
      </c>
      <c r="L62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0" s="229" t="str">
        <f>IF(Table2[[#This Row],[Rental Vendor]]="ENTERPRISE RENT-A-CAR INC.", "Enterprise", IF(Table2[[#This Row],[Rental Vendor]]="ENTERPRISE TOLLS/TOLL CHARGES", "Enterprise", "NotEnterprise"))</f>
        <v>Enterprise</v>
      </c>
      <c r="N620" s="228" t="str">
        <f>LEFT(Table2[[#This Row],[Vehicle Number]],5)</f>
        <v>61340</v>
      </c>
      <c r="O620" s="166" t="s">
        <v>209</v>
      </c>
      <c r="P620" s="166" t="s">
        <v>3650</v>
      </c>
      <c r="Q620" s="166" t="s">
        <v>3726</v>
      </c>
      <c r="R620" s="166" t="s">
        <v>3948</v>
      </c>
      <c r="S620" s="166" t="s">
        <v>5304</v>
      </c>
      <c r="T620" s="166" t="s">
        <v>5305</v>
      </c>
      <c r="U620" s="166" t="s">
        <v>3652</v>
      </c>
      <c r="V620" s="166" t="s">
        <v>5306</v>
      </c>
      <c r="W620" s="166" t="s">
        <v>219</v>
      </c>
      <c r="X620" s="167">
        <v>116591222</v>
      </c>
      <c r="Y620" s="167">
        <v>116944220</v>
      </c>
      <c r="Z620" s="168">
        <v>46078</v>
      </c>
      <c r="AA620" s="166" t="s">
        <v>3730</v>
      </c>
      <c r="AB620" s="166" t="s">
        <v>3731</v>
      </c>
      <c r="AC620" s="166" t="s">
        <v>3732</v>
      </c>
      <c r="AD620" s="169">
        <v>460.25</v>
      </c>
      <c r="AE620" s="170">
        <v>7</v>
      </c>
      <c r="AF620" s="169">
        <v>65.75</v>
      </c>
      <c r="AG620" s="166" t="s">
        <v>3854</v>
      </c>
      <c r="AH620" s="166"/>
      <c r="AI620" s="166"/>
      <c r="AJ620" s="166"/>
      <c r="AK620" s="166"/>
      <c r="AL620" s="166"/>
    </row>
    <row r="621" spans="1:38" x14ac:dyDescent="0.3">
      <c r="A62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1" s="25">
        <f ca="1">SUM((TODAY())-Table2[[#This Row],[PO Date]])</f>
        <v>6</v>
      </c>
      <c r="C621" s="25" t="str">
        <f>Table2[[#This Row],[Trim Trk: ]]</f>
        <v>61343</v>
      </c>
      <c r="D621" s="228" t="str">
        <f>CONCATENATE(Table2[[#This Row],[First Name]]," ",Table2[[#This Row],[Last name]])</f>
        <v>FRANCISCO ARROYO</v>
      </c>
      <c r="E621" s="229" t="str">
        <f>IFERROR(VLOOKUP(Table2[[#This Row],[Rental under Name: ]], 'TPMS-Auto'!C:G,5,0),"RESEARCH!!")</f>
        <v>RESEARCH!!</v>
      </c>
      <c r="F621" s="228" t="str">
        <f>IFERROR(VLOOKUP(Table2[[#This Row],[Trim Trk: ]],'TPMS-Auto'!A:C, 3, 0), "Not assigned in TPMS!!")</f>
        <v>FRANCISCO ARROYO-MEDINA</v>
      </c>
      <c r="G621" s="229" t="str">
        <f>IFERROR(VLOOKUP(Table2[[#This Row],[Trim Trk: ]],'TPMS-Auto'!A:G, 7, 0), "Not assigned in TPMS!!")</f>
        <v>FARROYO</v>
      </c>
      <c r="H621" s="69" t="str">
        <f>IFERROR(VLOOKUP(Table2[[#This Row],[Trim Trk: ]],'TPMS-Auto'!A:Y, 25, 0), "Not assigned in TPMS!!")</f>
        <v>2759 VIKING WAY</v>
      </c>
      <c r="I62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1" s="229" t="str">
        <f>IF(N621=N620, "Yes", "No")</f>
        <v>No</v>
      </c>
      <c r="K621" s="229" t="str">
        <f>IFERROR(VLOOKUP(Table2[[#This Row],[Trim Trk: ]], Enterprise!A:AL, 25, 0),"NotonEnterpriseReporting")</f>
        <v>NotonEnterpriseReporting</v>
      </c>
      <c r="L62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1" s="229" t="str">
        <f>IF(Table2[[#This Row],[Rental Vendor]]="ENTERPRISE RENT-A-CAR INC.", "Enterprise", IF(Table2[[#This Row],[Rental Vendor]]="ENTERPRISE TOLLS/TOLL CHARGES", "Enterprise", "NotEnterprise"))</f>
        <v>Enterprise</v>
      </c>
      <c r="N621" s="228" t="str">
        <f>LEFT(Table2[[#This Row],[Vehicle Number]],5)</f>
        <v>61343</v>
      </c>
      <c r="O621" s="166" t="s">
        <v>209</v>
      </c>
      <c r="P621" s="166" t="s">
        <v>17566</v>
      </c>
      <c r="Q621" s="166" t="s">
        <v>3751</v>
      </c>
      <c r="R621" s="166" t="s">
        <v>3948</v>
      </c>
      <c r="S621" s="166" t="s">
        <v>5533</v>
      </c>
      <c r="T621" s="166" t="s">
        <v>31280</v>
      </c>
      <c r="U621" s="166" t="s">
        <v>17570</v>
      </c>
      <c r="V621" s="166" t="s">
        <v>17573</v>
      </c>
      <c r="W621" s="166" t="s">
        <v>4327</v>
      </c>
      <c r="X621" s="167">
        <v>116633849</v>
      </c>
      <c r="Y621" s="167">
        <v>116986020</v>
      </c>
      <c r="Z621" s="168">
        <v>46080</v>
      </c>
      <c r="AA621" s="166" t="s">
        <v>3730</v>
      </c>
      <c r="AB621" s="166" t="s">
        <v>3731</v>
      </c>
      <c r="AC621" s="166" t="s">
        <v>3732</v>
      </c>
      <c r="AD621" s="169">
        <v>490</v>
      </c>
      <c r="AE621" s="170">
        <v>14</v>
      </c>
      <c r="AF621" s="169">
        <v>35</v>
      </c>
      <c r="AG621" s="166" t="s">
        <v>3854</v>
      </c>
      <c r="AH621" s="166"/>
      <c r="AI621" s="166"/>
      <c r="AJ621" s="166"/>
      <c r="AK621" s="166"/>
      <c r="AL621" s="166"/>
    </row>
    <row r="622" spans="1:38" x14ac:dyDescent="0.3">
      <c r="A62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2" s="25">
        <f ca="1">SUM((TODAY())-Table2[[#This Row],[PO Date]])</f>
        <v>73</v>
      </c>
      <c r="C622" s="25" t="str">
        <f>Table2[[#This Row],[Trim Trk: ]]</f>
        <v>61360</v>
      </c>
      <c r="D622" s="228" t="str">
        <f>CONCATENATE(Table2[[#This Row],[First Name]]," ",Table2[[#This Row],[Last name]])</f>
        <v>DWAYNE HOWELL</v>
      </c>
      <c r="E622" s="229" t="str">
        <f>IFERROR(VLOOKUP(Table2[[#This Row],[Rental under Name: ]], 'TPMS-Auto'!C:G,5,0),"RESEARCH!!")</f>
        <v>DHOWEL5</v>
      </c>
      <c r="F622" s="228" t="str">
        <f>IFERROR(VLOOKUP(Table2[[#This Row],[Trim Trk: ]],'TPMS-Auto'!A:C, 3, 0), "Not assigned in TPMS!!")</f>
        <v>Not assigned in TPMS!!</v>
      </c>
      <c r="G622" s="229" t="str">
        <f>IFERROR(VLOOKUP(Table2[[#This Row],[Trim Trk: ]],'TPMS-Auto'!A:G, 7, 0), "Not assigned in TPMS!!")</f>
        <v>Not assigned in TPMS!!</v>
      </c>
      <c r="H622" s="69" t="str">
        <f>IFERROR(VLOOKUP(Table2[[#This Row],[Trim Trk: ]],'TPMS-Auto'!A:Y, 25, 0), "Not assigned in TPMS!!")</f>
        <v>Not assigned in TPMS!!</v>
      </c>
      <c r="I62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2" s="229" t="str">
        <f>IF(N622=N621, "Yes", "No")</f>
        <v>No</v>
      </c>
      <c r="K622" s="229" t="str">
        <f>IFERROR(VLOOKUP(Table2[[#This Row],[Trim Trk: ]], Enterprise!A:AL, 25, 0),"NotonEnterpriseReporting")</f>
        <v>PENDED</v>
      </c>
      <c r="L622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622" s="229" t="str">
        <f>IF(Table2[[#This Row],[Rental Vendor]]="ENTERPRISE RENT-A-CAR INC.", "Enterprise", IF(Table2[[#This Row],[Rental Vendor]]="ENTERPRISE TOLLS/TOLL CHARGES", "Enterprise", "NotEnterprise"))</f>
        <v>Enterprise</v>
      </c>
      <c r="N622" s="228" t="str">
        <f>LEFT(Table2[[#This Row],[Vehicle Number]],5)</f>
        <v>61360</v>
      </c>
      <c r="O622" s="166" t="s">
        <v>209</v>
      </c>
      <c r="P622" s="166" t="s">
        <v>1624</v>
      </c>
      <c r="Q622" s="166" t="s">
        <v>3751</v>
      </c>
      <c r="R622" s="166" t="s">
        <v>4089</v>
      </c>
      <c r="S622" s="166" t="s">
        <v>5311</v>
      </c>
      <c r="T622" s="166" t="s">
        <v>5312</v>
      </c>
      <c r="U622" s="166" t="s">
        <v>1626</v>
      </c>
      <c r="V622" s="166" t="s">
        <v>344</v>
      </c>
      <c r="W622" s="166" t="s">
        <v>575</v>
      </c>
      <c r="X622" s="167">
        <v>112649928</v>
      </c>
      <c r="Y622" s="167">
        <v>115739361</v>
      </c>
      <c r="Z622" s="168">
        <v>46013</v>
      </c>
      <c r="AA622" s="166" t="s">
        <v>3730</v>
      </c>
      <c r="AB622" s="166" t="s">
        <v>3731</v>
      </c>
      <c r="AC622" s="166" t="s">
        <v>3732</v>
      </c>
      <c r="AD622" s="169">
        <v>2405</v>
      </c>
      <c r="AE622" s="170">
        <v>37</v>
      </c>
      <c r="AF622" s="169">
        <v>65</v>
      </c>
      <c r="AG622" s="166" t="s">
        <v>3854</v>
      </c>
      <c r="AH622" s="166" t="s">
        <v>5313</v>
      </c>
      <c r="AI622" s="166" t="s">
        <v>5314</v>
      </c>
      <c r="AJ622" s="166" t="s">
        <v>344</v>
      </c>
      <c r="AK622" s="166" t="s">
        <v>575</v>
      </c>
      <c r="AL622" s="166" t="s">
        <v>5315</v>
      </c>
    </row>
    <row r="623" spans="1:38" x14ac:dyDescent="0.3">
      <c r="A623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23" s="25">
        <f ca="1">SUM((TODAY())-Table2[[#This Row],[PO Date]])</f>
        <v>21</v>
      </c>
      <c r="C623" s="25" t="str">
        <f>Table2[[#This Row],[Trim Trk: ]]</f>
        <v>61369</v>
      </c>
      <c r="D623" s="228" t="str">
        <f>CONCATENATE(Table2[[#This Row],[First Name]]," ",Table2[[#This Row],[Last name]])</f>
        <v>CAROLYN BARNETT</v>
      </c>
      <c r="E623" s="229" t="str">
        <f>IFERROR(VLOOKUP(Table2[[#This Row],[Rental under Name: ]], 'TPMS-Auto'!C:G,5,0),"RESEARCH!!")</f>
        <v>CBARNET</v>
      </c>
      <c r="F623" s="228" t="str">
        <f>IFERROR(VLOOKUP(Table2[[#This Row],[Trim Trk: ]],'TPMS-Auto'!A:C, 3, 0), "Not assigned in TPMS!!")</f>
        <v>CAROLYN BARNETT</v>
      </c>
      <c r="G623" s="229" t="str">
        <f>IFERROR(VLOOKUP(Table2[[#This Row],[Trim Trk: ]],'TPMS-Auto'!A:G, 7, 0), "Not assigned in TPMS!!")</f>
        <v>CBARNET</v>
      </c>
      <c r="H623" s="69" t="str">
        <f>IFERROR(VLOOKUP(Table2[[#This Row],[Trim Trk: ]],'TPMS-Auto'!A:Y, 25, 0), "Not assigned in TPMS!!")</f>
        <v>506 Airport Rd</v>
      </c>
      <c r="I62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3" s="229" t="str">
        <f>IF(N623=N622, "Yes", "No")</f>
        <v>No</v>
      </c>
      <c r="K623" s="229" t="str">
        <f>IFERROR(VLOOKUP(Table2[[#This Row],[Trim Trk: ]], Enterprise!A:AL, 25, 0),"NotonEnterpriseReporting")</f>
        <v>NotonEnterpriseReporting</v>
      </c>
      <c r="L62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3" s="229" t="str">
        <f>IF(Table2[[#This Row],[Rental Vendor]]="ENTERPRISE RENT-A-CAR INC.", "Enterprise", IF(Table2[[#This Row],[Rental Vendor]]="ENTERPRISE TOLLS/TOLL CHARGES", "Enterprise", "NotEnterprise"))</f>
        <v>Enterprise</v>
      </c>
      <c r="N623" s="228" t="str">
        <f>LEFT(Table2[[#This Row],[Vehicle Number]],5)</f>
        <v>61369</v>
      </c>
      <c r="O623" s="166" t="s">
        <v>209</v>
      </c>
      <c r="P623" s="166" t="s">
        <v>5316</v>
      </c>
      <c r="Q623" s="166" t="s">
        <v>3726</v>
      </c>
      <c r="R623" s="166" t="s">
        <v>4089</v>
      </c>
      <c r="S623" s="166" t="s">
        <v>5317</v>
      </c>
      <c r="T623" s="166" t="s">
        <v>5318</v>
      </c>
      <c r="U623" s="166" t="s">
        <v>5319</v>
      </c>
      <c r="V623" s="166" t="s">
        <v>3107</v>
      </c>
      <c r="W623" s="166" t="s">
        <v>268</v>
      </c>
      <c r="X623" s="167">
        <v>116347194</v>
      </c>
      <c r="Y623" s="167">
        <v>116695917</v>
      </c>
      <c r="Z623" s="168">
        <v>46065</v>
      </c>
      <c r="AA623" s="166" t="s">
        <v>3730</v>
      </c>
      <c r="AB623" s="166" t="s">
        <v>3731</v>
      </c>
      <c r="AC623" s="166" t="s">
        <v>3732</v>
      </c>
      <c r="AD623" s="169">
        <v>490</v>
      </c>
      <c r="AE623" s="170">
        <v>14</v>
      </c>
      <c r="AF623" s="169">
        <v>35</v>
      </c>
      <c r="AG623" s="166" t="s">
        <v>3854</v>
      </c>
      <c r="AH623" s="166"/>
      <c r="AI623" s="166"/>
      <c r="AJ623" s="166"/>
      <c r="AK623" s="166"/>
      <c r="AL623" s="166"/>
    </row>
    <row r="624" spans="1:38" x14ac:dyDescent="0.3">
      <c r="A62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4" s="25">
        <f ca="1">SUM((TODAY())-Table2[[#This Row],[PO Date]])</f>
        <v>111</v>
      </c>
      <c r="C624" s="25" t="str">
        <f>Table2[[#This Row],[Trim Trk: ]]</f>
        <v>61370</v>
      </c>
      <c r="D624" s="228" t="str">
        <f>CONCATENATE(Table2[[#This Row],[First Name]]," ",Table2[[#This Row],[Last name]])</f>
        <v>BRIAN MILLS</v>
      </c>
      <c r="E624" s="229" t="str">
        <f>IFERROR(VLOOKUP(Table2[[#This Row],[Rental under Name: ]], 'TPMS-Auto'!C:G,5,0),"RESEARCH!!")</f>
        <v>BMILLS9</v>
      </c>
      <c r="F624" s="228" t="str">
        <f>IFERROR(VLOOKUP(Table2[[#This Row],[Trim Trk: ]],'TPMS-Auto'!A:C, 3, 0), "Not assigned in TPMS!!")</f>
        <v>Not assigned in TPMS!!</v>
      </c>
      <c r="G624" s="229" t="str">
        <f>IFERROR(VLOOKUP(Table2[[#This Row],[Trim Trk: ]],'TPMS-Auto'!A:G, 7, 0), "Not assigned in TPMS!!")</f>
        <v>Not assigned in TPMS!!</v>
      </c>
      <c r="H624" s="69" t="str">
        <f>IFERROR(VLOOKUP(Table2[[#This Row],[Trim Trk: ]],'TPMS-Auto'!A:Y, 25, 0), "Not assigned in TPMS!!")</f>
        <v>Not assigned in TPMS!!</v>
      </c>
      <c r="I62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24" s="229" t="str">
        <f>IF(N624=N623, "Yes", "No")</f>
        <v>No</v>
      </c>
      <c r="K624" s="229" t="str">
        <f>IFERROR(VLOOKUP(Table2[[#This Row],[Trim Trk: ]], Enterprise!A:AL, 25, 0),"NotonEnterpriseReporting")</f>
        <v>OPEN</v>
      </c>
      <c r="L62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24" s="229" t="str">
        <f>IF(Table2[[#This Row],[Rental Vendor]]="ENTERPRISE RENT-A-CAR INC.", "Enterprise", IF(Table2[[#This Row],[Rental Vendor]]="ENTERPRISE TOLLS/TOLL CHARGES", "Enterprise", "NotEnterprise"))</f>
        <v>Enterprise</v>
      </c>
      <c r="N624" s="228" t="str">
        <f>LEFT(Table2[[#This Row],[Vehicle Number]],5)</f>
        <v>61370</v>
      </c>
      <c r="O624" s="166" t="s">
        <v>209</v>
      </c>
      <c r="P624" s="166" t="s">
        <v>1631</v>
      </c>
      <c r="Q624" s="166" t="s">
        <v>3726</v>
      </c>
      <c r="R624" s="166" t="s">
        <v>3936</v>
      </c>
      <c r="S624" s="166" t="s">
        <v>4028</v>
      </c>
      <c r="T624" s="166" t="s">
        <v>5320</v>
      </c>
      <c r="U624" s="166" t="s">
        <v>1633</v>
      </c>
      <c r="V624" s="166" t="s">
        <v>374</v>
      </c>
      <c r="W624" s="166" t="s">
        <v>549</v>
      </c>
      <c r="X624" s="167">
        <v>114811561</v>
      </c>
      <c r="Y624" s="167">
        <v>115134848</v>
      </c>
      <c r="Z624" s="168">
        <v>45975</v>
      </c>
      <c r="AA624" s="166" t="s">
        <v>3730</v>
      </c>
      <c r="AB624" s="166" t="s">
        <v>3731</v>
      </c>
      <c r="AC624" s="166" t="s">
        <v>3732</v>
      </c>
      <c r="AD624" s="169">
        <v>525</v>
      </c>
      <c r="AE624" s="170">
        <v>7</v>
      </c>
      <c r="AF624" s="169">
        <v>75</v>
      </c>
      <c r="AG624" s="166" t="s">
        <v>3854</v>
      </c>
      <c r="AH624" s="166"/>
      <c r="AI624" s="166"/>
      <c r="AJ624" s="166"/>
      <c r="AK624" s="166"/>
      <c r="AL624" s="166"/>
    </row>
    <row r="625" spans="1:38" x14ac:dyDescent="0.3">
      <c r="A62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5" s="25">
        <f ca="1">SUM((TODAY())-Table2[[#This Row],[PO Date]])</f>
        <v>13</v>
      </c>
      <c r="C625" s="25" t="str">
        <f>Table2[[#This Row],[Trim Trk: ]]</f>
        <v>61372</v>
      </c>
      <c r="D625" s="228" t="str">
        <f>CONCATENATE(Table2[[#This Row],[First Name]]," ",Table2[[#This Row],[Last name]])</f>
        <v>PERNELL RILEY</v>
      </c>
      <c r="E625" s="229" t="str">
        <f>IFERROR(VLOOKUP(Table2[[#This Row],[Rental under Name: ]], 'TPMS-Auto'!C:G,5,0),"RESEARCH!!")</f>
        <v>PRILEY</v>
      </c>
      <c r="F625" s="228" t="str">
        <f>IFERROR(VLOOKUP(Table2[[#This Row],[Trim Trk: ]],'TPMS-Auto'!A:C, 3, 0), "Not assigned in TPMS!!")</f>
        <v>PERNELL RILEY</v>
      </c>
      <c r="G625" s="229" t="str">
        <f>IFERROR(VLOOKUP(Table2[[#This Row],[Trim Trk: ]],'TPMS-Auto'!A:G, 7, 0), "Not assigned in TPMS!!")</f>
        <v>PRILEY</v>
      </c>
      <c r="H625" s="69" t="str">
        <f>IFERROR(VLOOKUP(Table2[[#This Row],[Trim Trk: ]],'TPMS-Auto'!A:Y, 25, 0), "Not assigned in TPMS!!")</f>
        <v>Not on HR File</v>
      </c>
      <c r="I62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5" s="229" t="str">
        <f>IF(N625=N624, "Yes", "No")</f>
        <v>No</v>
      </c>
      <c r="K625" s="229" t="str">
        <f>IFERROR(VLOOKUP(Table2[[#This Row],[Trim Trk: ]], Enterprise!A:AL, 25, 0),"NotonEnterpriseReporting")</f>
        <v>NotonEnterpriseReporting</v>
      </c>
      <c r="L62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5" s="229" t="str">
        <f>IF(Table2[[#This Row],[Rental Vendor]]="ENTERPRISE RENT-A-CAR INC.", "Enterprise", IF(Table2[[#This Row],[Rental Vendor]]="ENTERPRISE TOLLS/TOLL CHARGES", "Enterprise", "NotEnterprise"))</f>
        <v>Enterprise</v>
      </c>
      <c r="N625" s="228" t="str">
        <f>LEFT(Table2[[#This Row],[Vehicle Number]],5)</f>
        <v>61372</v>
      </c>
      <c r="O625" s="166" t="s">
        <v>209</v>
      </c>
      <c r="P625" s="166" t="s">
        <v>5321</v>
      </c>
      <c r="Q625" s="166" t="s">
        <v>3726</v>
      </c>
      <c r="R625" s="166" t="s">
        <v>3859</v>
      </c>
      <c r="S625" s="166" t="s">
        <v>5322</v>
      </c>
      <c r="T625" s="166" t="s">
        <v>5323</v>
      </c>
      <c r="U625" s="166" t="s">
        <v>5324</v>
      </c>
      <c r="V625" s="166" t="s">
        <v>582</v>
      </c>
      <c r="W625" s="166" t="s">
        <v>375</v>
      </c>
      <c r="X625" s="167">
        <v>116527018</v>
      </c>
      <c r="Y625" s="167">
        <v>116878361</v>
      </c>
      <c r="Z625" s="168">
        <v>46073</v>
      </c>
      <c r="AA625" s="166" t="s">
        <v>3730</v>
      </c>
      <c r="AB625" s="166" t="s">
        <v>3731</v>
      </c>
      <c r="AC625" s="166" t="s">
        <v>3732</v>
      </c>
      <c r="AD625" s="169">
        <v>525</v>
      </c>
      <c r="AE625" s="170">
        <v>7</v>
      </c>
      <c r="AF625" s="169">
        <v>75</v>
      </c>
      <c r="AG625" s="166" t="s">
        <v>3854</v>
      </c>
      <c r="AH625" s="166"/>
      <c r="AI625" s="166"/>
      <c r="AJ625" s="166"/>
      <c r="AK625" s="166"/>
      <c r="AL625" s="166"/>
    </row>
    <row r="626" spans="1:38" x14ac:dyDescent="0.3">
      <c r="A62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6" s="25">
        <f ca="1">SUM((TODAY())-Table2[[#This Row],[PO Date]])</f>
        <v>83</v>
      </c>
      <c r="C626" s="25" t="str">
        <f>Table2[[#This Row],[Trim Trk: ]]</f>
        <v>61373</v>
      </c>
      <c r="D626" s="228" t="str">
        <f>CONCATENATE(Table2[[#This Row],[First Name]]," ",Table2[[#This Row],[Last name]])</f>
        <v>RUSSELL EBRON</v>
      </c>
      <c r="E626" s="229" t="str">
        <f>IFERROR(VLOOKUP(Table2[[#This Row],[Rental under Name: ]], 'TPMS-Auto'!C:G,5,0),"RESEARCH!!")</f>
        <v>REBRON</v>
      </c>
      <c r="F626" s="228" t="str">
        <f>IFERROR(VLOOKUP(Table2[[#This Row],[Trim Trk: ]],'TPMS-Auto'!A:C, 3, 0), "Not assigned in TPMS!!")</f>
        <v>RUSSELL EBRON</v>
      </c>
      <c r="G626" s="229" t="str">
        <f>IFERROR(VLOOKUP(Table2[[#This Row],[Trim Trk: ]],'TPMS-Auto'!A:G, 7, 0), "Not assigned in TPMS!!")</f>
        <v>REBRON</v>
      </c>
      <c r="H626" s="69" t="str">
        <f>IFERROR(VLOOKUP(Table2[[#This Row],[Trim Trk: ]],'TPMS-Auto'!A:Y, 25, 0), "Not assigned in TPMS!!")</f>
        <v>Not on HR File</v>
      </c>
      <c r="I62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26" s="229" t="str">
        <f>IF(N626=N625, "Yes", "No")</f>
        <v>No</v>
      </c>
      <c r="K626" s="229" t="str">
        <f>IFERROR(VLOOKUP(Table2[[#This Row],[Trim Trk: ]], Enterprise!A:AL, 25, 0),"NotonEnterpriseReporting")</f>
        <v>OPEN</v>
      </c>
      <c r="L62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26" s="229" t="str">
        <f>IF(Table2[[#This Row],[Rental Vendor]]="ENTERPRISE RENT-A-CAR INC.", "Enterprise", IF(Table2[[#This Row],[Rental Vendor]]="ENTERPRISE TOLLS/TOLL CHARGES", "Enterprise", "NotEnterprise"))</f>
        <v>Enterprise</v>
      </c>
      <c r="N626" s="228" t="str">
        <f>LEFT(Table2[[#This Row],[Vehicle Number]],5)</f>
        <v>61373</v>
      </c>
      <c r="O626" s="166" t="s">
        <v>209</v>
      </c>
      <c r="P626" s="166" t="s">
        <v>3653</v>
      </c>
      <c r="Q626" s="166" t="s">
        <v>3726</v>
      </c>
      <c r="R626" s="166" t="s">
        <v>3851</v>
      </c>
      <c r="S626" s="166" t="s">
        <v>4532</v>
      </c>
      <c r="T626" s="166" t="s">
        <v>5325</v>
      </c>
      <c r="U626" s="166" t="s">
        <v>3655</v>
      </c>
      <c r="V626" s="166" t="s">
        <v>1032</v>
      </c>
      <c r="W626" s="166" t="s">
        <v>619</v>
      </c>
      <c r="X626" s="167">
        <v>115266290</v>
      </c>
      <c r="Y626" s="167">
        <v>115598488</v>
      </c>
      <c r="Z626" s="168">
        <v>46003</v>
      </c>
      <c r="AA626" s="166" t="s">
        <v>3730</v>
      </c>
      <c r="AB626" s="166" t="s">
        <v>3731</v>
      </c>
      <c r="AC626" s="166" t="s">
        <v>3732</v>
      </c>
      <c r="AD626" s="169">
        <v>504</v>
      </c>
      <c r="AE626" s="170">
        <v>7</v>
      </c>
      <c r="AF626" s="169">
        <v>72</v>
      </c>
      <c r="AG626" s="166" t="s">
        <v>3854</v>
      </c>
      <c r="AH626" s="166"/>
      <c r="AI626" s="166"/>
      <c r="AJ626" s="166"/>
      <c r="AK626" s="166"/>
      <c r="AL626" s="166"/>
    </row>
    <row r="627" spans="1:38" x14ac:dyDescent="0.3">
      <c r="A62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7" s="25">
        <f ca="1">SUM((TODAY())-Table2[[#This Row],[PO Date]])</f>
        <v>9</v>
      </c>
      <c r="C627" s="25" t="str">
        <f>Table2[[#This Row],[Trim Trk: ]]</f>
        <v>61373</v>
      </c>
      <c r="D627" s="228" t="str">
        <f>CONCATENATE(Table2[[#This Row],[First Name]]," ",Table2[[#This Row],[Last name]])</f>
        <v>RUSSELL EBRON</v>
      </c>
      <c r="E627" s="229" t="str">
        <f>IFERROR(VLOOKUP(Table2[[#This Row],[Rental under Name: ]], 'TPMS-Auto'!C:G,5,0),"RESEARCH!!")</f>
        <v>REBRON</v>
      </c>
      <c r="F627" s="228" t="str">
        <f>IFERROR(VLOOKUP(Table2[[#This Row],[Trim Trk: ]],'TPMS-Auto'!A:C, 3, 0), "Not assigned in TPMS!!")</f>
        <v>RUSSELL EBRON</v>
      </c>
      <c r="G627" s="229" t="str">
        <f>IFERROR(VLOOKUP(Table2[[#This Row],[Trim Trk: ]],'TPMS-Auto'!A:G, 7, 0), "Not assigned in TPMS!!")</f>
        <v>REBRON</v>
      </c>
      <c r="H627" s="69" t="str">
        <f>IFERROR(VLOOKUP(Table2[[#This Row],[Trim Trk: ]],'TPMS-Auto'!A:Y, 25, 0), "Not assigned in TPMS!!")</f>
        <v>Not on HR File</v>
      </c>
      <c r="I62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27" s="229" t="str">
        <f>IF(N627=N626, "Yes", "No")</f>
        <v>Yes</v>
      </c>
      <c r="K627" s="229" t="str">
        <f>IFERROR(VLOOKUP(Table2[[#This Row],[Trim Trk: ]], Enterprise!A:AL, 25, 0),"NotonEnterpriseReporting")</f>
        <v>OPEN</v>
      </c>
      <c r="L62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27" s="229" t="str">
        <f>IF(Table2[[#This Row],[Rental Vendor]]="ENTERPRISE RENT-A-CAR INC.", "Enterprise", IF(Table2[[#This Row],[Rental Vendor]]="ENTERPRISE TOLLS/TOLL CHARGES", "Enterprise", "NotEnterprise"))</f>
        <v>Enterprise</v>
      </c>
      <c r="N627" s="228" t="str">
        <f>LEFT(Table2[[#This Row],[Vehicle Number]],5)</f>
        <v>61373</v>
      </c>
      <c r="O627" s="166" t="s">
        <v>209</v>
      </c>
      <c r="P627" s="166" t="s">
        <v>3653</v>
      </c>
      <c r="Q627" s="166" t="s">
        <v>3726</v>
      </c>
      <c r="R627" s="166" t="s">
        <v>3851</v>
      </c>
      <c r="S627" s="166" t="s">
        <v>4532</v>
      </c>
      <c r="T627" s="166" t="s">
        <v>5325</v>
      </c>
      <c r="U627" s="166" t="s">
        <v>3655</v>
      </c>
      <c r="V627" s="166" t="s">
        <v>1032</v>
      </c>
      <c r="W627" s="166" t="s">
        <v>619</v>
      </c>
      <c r="X627" s="167">
        <v>116583805</v>
      </c>
      <c r="Y627" s="167">
        <v>116934855</v>
      </c>
      <c r="Z627" s="168">
        <v>46077</v>
      </c>
      <c r="AA627" s="166" t="s">
        <v>3730</v>
      </c>
      <c r="AB627" s="166" t="s">
        <v>3731</v>
      </c>
      <c r="AC627" s="166" t="s">
        <v>3732</v>
      </c>
      <c r="AD627" s="169">
        <v>800</v>
      </c>
      <c r="AE627" s="170">
        <v>10</v>
      </c>
      <c r="AF627" s="169">
        <v>80</v>
      </c>
      <c r="AG627" s="166" t="s">
        <v>3854</v>
      </c>
      <c r="AH627" s="166"/>
      <c r="AI627" s="166"/>
      <c r="AJ627" s="166"/>
      <c r="AK627" s="166"/>
      <c r="AL627" s="166"/>
    </row>
    <row r="628" spans="1:38" x14ac:dyDescent="0.3">
      <c r="A628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28" s="25">
        <f ca="1">SUM((TODAY())-Table2[[#This Row],[PO Date]])</f>
        <v>19</v>
      </c>
      <c r="C628" s="25" t="str">
        <f>Table2[[#This Row],[Trim Trk: ]]</f>
        <v>61384</v>
      </c>
      <c r="D628" s="228" t="str">
        <f>CONCATENATE(Table2[[#This Row],[First Name]]," ",Table2[[#This Row],[Last name]])</f>
        <v>ALBERT MARMOL</v>
      </c>
      <c r="E628" s="229" t="str">
        <f>IFERROR(VLOOKUP(Table2[[#This Row],[Rental under Name: ]], 'TPMS-Auto'!C:G,5,0),"RESEARCH!!")</f>
        <v>AMARMO0</v>
      </c>
      <c r="F628" s="228" t="str">
        <f>IFERROR(VLOOKUP(Table2[[#This Row],[Trim Trk: ]],'TPMS-Auto'!A:C, 3, 0), "Not assigned in TPMS!!")</f>
        <v>ALBERT MARMOL</v>
      </c>
      <c r="G628" s="229" t="str">
        <f>IFERROR(VLOOKUP(Table2[[#This Row],[Trim Trk: ]],'TPMS-Auto'!A:G, 7, 0), "Not assigned in TPMS!!")</f>
        <v>AMARMO0</v>
      </c>
      <c r="H628" s="69" t="str">
        <f>IFERROR(VLOOKUP(Table2[[#This Row],[Trim Trk: ]],'TPMS-Auto'!A:Y, 25, 0), "Not assigned in TPMS!!")</f>
        <v>225 MT PLEASANT AVE</v>
      </c>
      <c r="I62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8" s="229" t="str">
        <f>IF(N628=N627, "Yes", "No")</f>
        <v>No</v>
      </c>
      <c r="K628" s="229" t="str">
        <f>IFERROR(VLOOKUP(Table2[[#This Row],[Trim Trk: ]], Enterprise!A:AL, 25, 0),"NotonEnterpriseReporting")</f>
        <v>NotonEnterpriseReporting</v>
      </c>
      <c r="L62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8" s="229" t="str">
        <f>IF(Table2[[#This Row],[Rental Vendor]]="ENTERPRISE RENT-A-CAR INC.", "Enterprise", IF(Table2[[#This Row],[Rental Vendor]]="ENTERPRISE TOLLS/TOLL CHARGES", "Enterprise", "NotEnterprise"))</f>
        <v>Enterprise</v>
      </c>
      <c r="N628" s="228" t="str">
        <f>LEFT(Table2[[#This Row],[Vehicle Number]],5)</f>
        <v>61384</v>
      </c>
      <c r="O628" s="166" t="s">
        <v>209</v>
      </c>
      <c r="P628" s="166" t="s">
        <v>3660</v>
      </c>
      <c r="Q628" s="166" t="s">
        <v>3751</v>
      </c>
      <c r="R628" s="166" t="s">
        <v>4886</v>
      </c>
      <c r="S628" s="166" t="s">
        <v>5326</v>
      </c>
      <c r="T628" s="166" t="s">
        <v>5327</v>
      </c>
      <c r="U628" s="166" t="s">
        <v>3662</v>
      </c>
      <c r="V628" s="166" t="s">
        <v>3663</v>
      </c>
      <c r="W628" s="166" t="s">
        <v>719</v>
      </c>
      <c r="X628" s="167">
        <v>116385275</v>
      </c>
      <c r="Y628" s="167">
        <v>116736062</v>
      </c>
      <c r="Z628" s="168">
        <v>46067</v>
      </c>
      <c r="AA628" s="166" t="s">
        <v>3730</v>
      </c>
      <c r="AB628" s="166" t="s">
        <v>3731</v>
      </c>
      <c r="AC628" s="166" t="s">
        <v>3732</v>
      </c>
      <c r="AD628" s="169">
        <v>597</v>
      </c>
      <c r="AE628" s="170">
        <v>8</v>
      </c>
      <c r="AF628" s="169">
        <v>74.63</v>
      </c>
      <c r="AG628" s="166" t="s">
        <v>3854</v>
      </c>
      <c r="AH628" s="166"/>
      <c r="AI628" s="166"/>
      <c r="AJ628" s="166"/>
      <c r="AK628" s="166"/>
      <c r="AL628" s="166"/>
    </row>
    <row r="629" spans="1:38" x14ac:dyDescent="0.3">
      <c r="A629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29" s="25">
        <f ca="1">SUM((TODAY())-Table2[[#This Row],[PO Date]])</f>
        <v>15</v>
      </c>
      <c r="C629" s="25" t="str">
        <f>Table2[[#This Row],[Trim Trk: ]]</f>
        <v>61385</v>
      </c>
      <c r="D629" s="228" t="str">
        <f>CONCATENATE(Table2[[#This Row],[First Name]]," ",Table2[[#This Row],[Last name]])</f>
        <v>JARROD WHITING</v>
      </c>
      <c r="E629" s="229" t="str">
        <f>IFERROR(VLOOKUP(Table2[[#This Row],[Rental under Name: ]], 'TPMS-Auto'!C:G,5,0),"RESEARCH!!")</f>
        <v>JWHITI0</v>
      </c>
      <c r="F629" s="228" t="str">
        <f>IFERROR(VLOOKUP(Table2[[#This Row],[Trim Trk: ]],'TPMS-Auto'!A:C, 3, 0), "Not assigned in TPMS!!")</f>
        <v>JARROD WHITING</v>
      </c>
      <c r="G629" s="229" t="str">
        <f>IFERROR(VLOOKUP(Table2[[#This Row],[Trim Trk: ]],'TPMS-Auto'!A:G, 7, 0), "Not assigned in TPMS!!")</f>
        <v>JWHITI0</v>
      </c>
      <c r="H629" s="69" t="str">
        <f>IFERROR(VLOOKUP(Table2[[#This Row],[Trim Trk: ]],'TPMS-Auto'!A:Y, 25, 0), "Not assigned in TPMS!!")</f>
        <v>1545 N LAKE SHIPP DR</v>
      </c>
      <c r="I62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9" s="229" t="str">
        <f>IF(N629=N628, "Yes", "No")</f>
        <v>No</v>
      </c>
      <c r="K629" s="229" t="str">
        <f>IFERROR(VLOOKUP(Table2[[#This Row],[Trim Trk: ]], Enterprise!A:AL, 25, 0),"NotonEnterpriseReporting")</f>
        <v>NotonEnterpriseReporting</v>
      </c>
      <c r="L62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9" s="229" t="str">
        <f>IF(Table2[[#This Row],[Rental Vendor]]="ENTERPRISE RENT-A-CAR INC.", "Enterprise", IF(Table2[[#This Row],[Rental Vendor]]="ENTERPRISE TOLLS/TOLL CHARGES", "Enterprise", "NotEnterprise"))</f>
        <v>Enterprise</v>
      </c>
      <c r="N629" s="228" t="str">
        <f>LEFT(Table2[[#This Row],[Vehicle Number]],5)</f>
        <v>61385</v>
      </c>
      <c r="O629" s="166" t="s">
        <v>209</v>
      </c>
      <c r="P629" s="166" t="s">
        <v>5328</v>
      </c>
      <c r="Q629" s="166" t="s">
        <v>3726</v>
      </c>
      <c r="R629" s="166" t="s">
        <v>3780</v>
      </c>
      <c r="S629" s="166" t="s">
        <v>5329</v>
      </c>
      <c r="T629" s="166" t="s">
        <v>5330</v>
      </c>
      <c r="U629" s="166" t="s">
        <v>5331</v>
      </c>
      <c r="V629" s="166" t="s">
        <v>5332</v>
      </c>
      <c r="W629" s="166" t="s">
        <v>297</v>
      </c>
      <c r="X629" s="167">
        <v>116432851</v>
      </c>
      <c r="Y629" s="167">
        <v>116784252</v>
      </c>
      <c r="Z629" s="168">
        <v>46071</v>
      </c>
      <c r="AA629" s="166" t="s">
        <v>3730</v>
      </c>
      <c r="AB629" s="166" t="s">
        <v>3731</v>
      </c>
      <c r="AC629" s="166" t="s">
        <v>3732</v>
      </c>
      <c r="AD629" s="169">
        <v>455</v>
      </c>
      <c r="AE629" s="170">
        <v>7</v>
      </c>
      <c r="AF629" s="169">
        <v>65</v>
      </c>
      <c r="AG629" s="166" t="s">
        <v>3854</v>
      </c>
      <c r="AH629" s="166"/>
      <c r="AI629" s="166"/>
      <c r="AJ629" s="166"/>
      <c r="AK629" s="166"/>
      <c r="AL629" s="166"/>
    </row>
    <row r="630" spans="1:38" x14ac:dyDescent="0.3">
      <c r="A63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0" s="25">
        <f ca="1">SUM((TODAY())-Table2[[#This Row],[PO Date]])</f>
        <v>135</v>
      </c>
      <c r="C630" s="25" t="str">
        <f>Table2[[#This Row],[Trim Trk: ]]</f>
        <v>61392</v>
      </c>
      <c r="D630" s="228" t="str">
        <f>CONCATENATE(Table2[[#This Row],[First Name]]," ",Table2[[#This Row],[Last name]])</f>
        <v>WILNER MONDESIR</v>
      </c>
      <c r="E630" s="229" t="str">
        <f>IFERROR(VLOOKUP(Table2[[#This Row],[Rental under Name: ]], 'TPMS-Auto'!C:G,5,0),"RESEARCH!!")</f>
        <v>WMONDES</v>
      </c>
      <c r="F630" s="228" t="str">
        <f>IFERROR(VLOOKUP(Table2[[#This Row],[Trim Trk: ]],'TPMS-Auto'!A:C, 3, 0), "Not assigned in TPMS!!")</f>
        <v>WILNER MONDESIR</v>
      </c>
      <c r="G630" s="229" t="str">
        <f>IFERROR(VLOOKUP(Table2[[#This Row],[Trim Trk: ]],'TPMS-Auto'!A:G, 7, 0), "Not assigned in TPMS!!")</f>
        <v>WMONDES</v>
      </c>
      <c r="H630" s="69" t="str">
        <f>IFERROR(VLOOKUP(Table2[[#This Row],[Trim Trk: ]],'TPMS-Auto'!A:Y, 25, 0), "Not assigned in TPMS!!")</f>
        <v>1128 DREXEL RD</v>
      </c>
      <c r="I63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0" s="229" t="str">
        <f>IF(N630=N629, "Yes", "No")</f>
        <v>No</v>
      </c>
      <c r="K630" s="229" t="str">
        <f>IFERROR(VLOOKUP(Table2[[#This Row],[Trim Trk: ]], Enterprise!A:AL, 25, 0),"NotonEnterpriseReporting")</f>
        <v>NotonEnterpriseReporting</v>
      </c>
      <c r="L63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0" s="229" t="str">
        <f>IF(Table2[[#This Row],[Rental Vendor]]="ENTERPRISE RENT-A-CAR INC.", "Enterprise", IF(Table2[[#This Row],[Rental Vendor]]="ENTERPRISE TOLLS/TOLL CHARGES", "Enterprise", "NotEnterprise"))</f>
        <v>Enterprise</v>
      </c>
      <c r="N630" s="228" t="str">
        <f>LEFT(Table2[[#This Row],[Vehicle Number]],5)</f>
        <v>61392</v>
      </c>
      <c r="O630" s="166" t="s">
        <v>209</v>
      </c>
      <c r="P630" s="166" t="s">
        <v>5333</v>
      </c>
      <c r="Q630" s="166" t="s">
        <v>3726</v>
      </c>
      <c r="R630" s="166" t="s">
        <v>3780</v>
      </c>
      <c r="S630" s="166" t="s">
        <v>5334</v>
      </c>
      <c r="T630" s="166" t="s">
        <v>5335</v>
      </c>
      <c r="U630" s="166" t="s">
        <v>5336</v>
      </c>
      <c r="V630" s="166" t="s">
        <v>4911</v>
      </c>
      <c r="W630" s="166" t="s">
        <v>297</v>
      </c>
      <c r="X630" s="167">
        <v>114366451</v>
      </c>
      <c r="Y630" s="167">
        <v>114684553</v>
      </c>
      <c r="Z630" s="168">
        <v>45951</v>
      </c>
      <c r="AA630" s="166" t="s">
        <v>3730</v>
      </c>
      <c r="AB630" s="166" t="s">
        <v>3731</v>
      </c>
      <c r="AC630" s="166" t="s">
        <v>3732</v>
      </c>
      <c r="AD630" s="169">
        <v>476</v>
      </c>
      <c r="AE630" s="170">
        <v>7</v>
      </c>
      <c r="AF630" s="169">
        <v>68</v>
      </c>
      <c r="AG630" s="166" t="s">
        <v>3854</v>
      </c>
      <c r="AH630" s="166" t="s">
        <v>3783</v>
      </c>
      <c r="AI630" s="166" t="s">
        <v>5337</v>
      </c>
      <c r="AJ630" s="166" t="s">
        <v>5338</v>
      </c>
      <c r="AK630" s="166" t="s">
        <v>297</v>
      </c>
      <c r="AL630" s="166" t="s">
        <v>5339</v>
      </c>
    </row>
    <row r="631" spans="1:38" x14ac:dyDescent="0.3">
      <c r="A63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31" s="25">
        <f ca="1">SUM((TODAY())-Table2[[#This Row],[PO Date]])</f>
        <v>9</v>
      </c>
      <c r="C631" s="25" t="str">
        <f>Table2[[#This Row],[Trim Trk: ]]</f>
        <v>61401</v>
      </c>
      <c r="D631" s="228" t="str">
        <f>CONCATENATE(Table2[[#This Row],[First Name]]," ",Table2[[#This Row],[Last name]])</f>
        <v>COLLIN SCHAEFFER</v>
      </c>
      <c r="E631" s="229" t="str">
        <f>IFERROR(VLOOKUP(Table2[[#This Row],[Rental under Name: ]], 'TPMS-Auto'!C:G,5,0),"RESEARCH!!")</f>
        <v>CSCHAEF</v>
      </c>
      <c r="F631" s="228" t="str">
        <f>IFERROR(VLOOKUP(Table2[[#This Row],[Trim Trk: ]],'TPMS-Auto'!A:C, 3, 0), "Not assigned in TPMS!!")</f>
        <v>COLLIN SCHAEFFER</v>
      </c>
      <c r="G631" s="229" t="str">
        <f>IFERROR(VLOOKUP(Table2[[#This Row],[Trim Trk: ]],'TPMS-Auto'!A:G, 7, 0), "Not assigned in TPMS!!")</f>
        <v>CSCHAEF</v>
      </c>
      <c r="H631" s="69" t="str">
        <f>IFERROR(VLOOKUP(Table2[[#This Row],[Trim Trk: ]],'TPMS-Auto'!A:Y, 25, 0), "Not assigned in TPMS!!")</f>
        <v>11305 west pond dr</v>
      </c>
      <c r="I63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1" s="229" t="str">
        <f>IF(N631=N630, "Yes", "No")</f>
        <v>No</v>
      </c>
      <c r="K631" s="229" t="str">
        <f>IFERROR(VLOOKUP(Table2[[#This Row],[Trim Trk: ]], Enterprise!A:AL, 25, 0),"NotonEnterpriseReporting")</f>
        <v>NotonEnterpriseReporting</v>
      </c>
      <c r="L63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1" s="229" t="str">
        <f>IF(Table2[[#This Row],[Rental Vendor]]="ENTERPRISE RENT-A-CAR INC.", "Enterprise", IF(Table2[[#This Row],[Rental Vendor]]="ENTERPRISE TOLLS/TOLL CHARGES", "Enterprise", "NotEnterprise"))</f>
        <v>Enterprise</v>
      </c>
      <c r="N631" s="228" t="str">
        <f>LEFT(Table2[[#This Row],[Vehicle Number]],5)</f>
        <v>61401</v>
      </c>
      <c r="O631" s="166" t="s">
        <v>209</v>
      </c>
      <c r="P631" s="166" t="s">
        <v>3664</v>
      </c>
      <c r="Q631" s="166" t="s">
        <v>3726</v>
      </c>
      <c r="R631" s="166" t="s">
        <v>3897</v>
      </c>
      <c r="S631" s="166" t="s">
        <v>5340</v>
      </c>
      <c r="T631" s="166" t="s">
        <v>5341</v>
      </c>
      <c r="U631" s="166" t="s">
        <v>3666</v>
      </c>
      <c r="V631" s="166" t="s">
        <v>5342</v>
      </c>
      <c r="W631" s="166" t="s">
        <v>279</v>
      </c>
      <c r="X631" s="167">
        <v>116567832</v>
      </c>
      <c r="Y631" s="167">
        <v>116920886</v>
      </c>
      <c r="Z631" s="168">
        <v>46077</v>
      </c>
      <c r="AA631" s="166" t="s">
        <v>3730</v>
      </c>
      <c r="AB631" s="166" t="s">
        <v>3731</v>
      </c>
      <c r="AC631" s="166" t="s">
        <v>3732</v>
      </c>
      <c r="AD631" s="169">
        <v>504</v>
      </c>
      <c r="AE631" s="170">
        <v>7</v>
      </c>
      <c r="AF631" s="169">
        <v>72</v>
      </c>
      <c r="AG631" s="166" t="s">
        <v>3854</v>
      </c>
      <c r="AH631" s="166" t="s">
        <v>5343</v>
      </c>
      <c r="AI631" s="166" t="s">
        <v>5344</v>
      </c>
      <c r="AJ631" s="166" t="s">
        <v>3667</v>
      </c>
      <c r="AK631" s="166" t="s">
        <v>279</v>
      </c>
      <c r="AL631" s="166" t="s">
        <v>5345</v>
      </c>
    </row>
    <row r="632" spans="1:38" x14ac:dyDescent="0.3">
      <c r="A632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32" s="25">
        <f ca="1">SUM((TODAY())-Table2[[#This Row],[PO Date]])</f>
        <v>13</v>
      </c>
      <c r="C632" s="25" t="str">
        <f>Table2[[#This Row],[Trim Trk: ]]</f>
        <v>61406</v>
      </c>
      <c r="D632" s="228" t="str">
        <f>CONCATENATE(Table2[[#This Row],[First Name]]," ",Table2[[#This Row],[Last name]])</f>
        <v>GREGORY BALDREE</v>
      </c>
      <c r="E632" s="229" t="str">
        <f>IFERROR(VLOOKUP(Table2[[#This Row],[Rental under Name: ]], 'TPMS-Auto'!C:G,5,0),"RESEARCH!!")</f>
        <v>GBALDRE</v>
      </c>
      <c r="F632" s="228" t="str">
        <f>IFERROR(VLOOKUP(Table2[[#This Row],[Trim Trk: ]],'TPMS-Auto'!A:C, 3, 0), "Not assigned in TPMS!!")</f>
        <v>Not assigned in TPMS!!</v>
      </c>
      <c r="G632" s="229" t="str">
        <f>IFERROR(VLOOKUP(Table2[[#This Row],[Trim Trk: ]],'TPMS-Auto'!A:G, 7, 0), "Not assigned in TPMS!!")</f>
        <v>Not assigned in TPMS!!</v>
      </c>
      <c r="H632" s="69" t="str">
        <f>IFERROR(VLOOKUP(Table2[[#This Row],[Trim Trk: ]],'TPMS-Auto'!A:Y, 25, 0), "Not assigned in TPMS!!")</f>
        <v>Not assigned in TPMS!!</v>
      </c>
      <c r="I63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2" s="229" t="str">
        <f>IF(N632=N631, "Yes", "No")</f>
        <v>No</v>
      </c>
      <c r="K632" s="229" t="str">
        <f>IFERROR(VLOOKUP(Table2[[#This Row],[Trim Trk: ]], Enterprise!A:AL, 25, 0),"NotonEnterpriseReporting")</f>
        <v>OPEN</v>
      </c>
      <c r="L63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2" s="229" t="str">
        <f>IF(Table2[[#This Row],[Rental Vendor]]="ENTERPRISE RENT-A-CAR INC.", "Enterprise", IF(Table2[[#This Row],[Rental Vendor]]="ENTERPRISE TOLLS/TOLL CHARGES", "Enterprise", "NotEnterprise"))</f>
        <v>Enterprise</v>
      </c>
      <c r="N632" s="228" t="str">
        <f>LEFT(Table2[[#This Row],[Vehicle Number]],5)</f>
        <v>61406</v>
      </c>
      <c r="O632" s="166" t="s">
        <v>209</v>
      </c>
      <c r="P632" s="166" t="s">
        <v>1894</v>
      </c>
      <c r="Q632" s="166" t="s">
        <v>3726</v>
      </c>
      <c r="R632" s="166" t="s">
        <v>4089</v>
      </c>
      <c r="S632" s="166" t="s">
        <v>3960</v>
      </c>
      <c r="T632" s="166" t="s">
        <v>5355</v>
      </c>
      <c r="U632" s="166" t="s">
        <v>1896</v>
      </c>
      <c r="V632" s="166" t="s">
        <v>5356</v>
      </c>
      <c r="W632" s="166" t="s">
        <v>575</v>
      </c>
      <c r="X632" s="167">
        <v>115359743</v>
      </c>
      <c r="Y632" s="167">
        <v>116865148</v>
      </c>
      <c r="Z632" s="168">
        <v>46073</v>
      </c>
      <c r="AA632" s="166" t="s">
        <v>3730</v>
      </c>
      <c r="AB632" s="166" t="s">
        <v>3731</v>
      </c>
      <c r="AC632" s="166" t="s">
        <v>3732</v>
      </c>
      <c r="AD632" s="169">
        <v>1365</v>
      </c>
      <c r="AE632" s="170">
        <v>21</v>
      </c>
      <c r="AF632" s="169">
        <v>65</v>
      </c>
      <c r="AG632" s="166" t="s">
        <v>3854</v>
      </c>
      <c r="AH632" s="166" t="s">
        <v>3903</v>
      </c>
      <c r="AI632" s="166" t="s">
        <v>5357</v>
      </c>
      <c r="AJ632" s="166" t="s">
        <v>1230</v>
      </c>
      <c r="AK632" s="166" t="s">
        <v>575</v>
      </c>
      <c r="AL632" s="166" t="s">
        <v>5358</v>
      </c>
    </row>
    <row r="633" spans="1:38" x14ac:dyDescent="0.3">
      <c r="A63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3" s="25">
        <f ca="1">SUM((TODAY())-Table2[[#This Row],[PO Date]])</f>
        <v>55</v>
      </c>
      <c r="C633" s="25" t="str">
        <f>Table2[[#This Row],[Trim Trk: ]]</f>
        <v>61432</v>
      </c>
      <c r="D633" s="228" t="str">
        <f>CONCATENATE(Table2[[#This Row],[First Name]]," ",Table2[[#This Row],[Last name]])</f>
        <v>ADAM BEHLER</v>
      </c>
      <c r="E633" s="229" t="str">
        <f>IFERROR(VLOOKUP(Table2[[#This Row],[Rental under Name: ]], 'TPMS-Auto'!C:G,5,0),"RESEARCH!!")</f>
        <v>ABEHLE</v>
      </c>
      <c r="F633" s="228" t="str">
        <f>IFERROR(VLOOKUP(Table2[[#This Row],[Trim Trk: ]],'TPMS-Auto'!A:C, 3, 0), "Not assigned in TPMS!!")</f>
        <v>ADAM BEHLER</v>
      </c>
      <c r="G633" s="229" t="str">
        <f>IFERROR(VLOOKUP(Table2[[#This Row],[Trim Trk: ]],'TPMS-Auto'!A:G, 7, 0), "Not assigned in TPMS!!")</f>
        <v>ABEHLE</v>
      </c>
      <c r="H633" s="69" t="str">
        <f>IFERROR(VLOOKUP(Table2[[#This Row],[Trim Trk: ]],'TPMS-Auto'!A:Y, 25, 0), "Not assigned in TPMS!!")</f>
        <v>2695 Hopi Ct</v>
      </c>
      <c r="I63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3" s="229" t="str">
        <f>IF(N633=N632, "Yes", "No")</f>
        <v>No</v>
      </c>
      <c r="K633" s="229" t="str">
        <f>IFERROR(VLOOKUP(Table2[[#This Row],[Trim Trk: ]], Enterprise!A:AL, 25, 0),"NotonEnterpriseReporting")</f>
        <v>OPEN</v>
      </c>
      <c r="L63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3" s="229" t="str">
        <f>IF(Table2[[#This Row],[Rental Vendor]]="ENTERPRISE RENT-A-CAR INC.", "Enterprise", IF(Table2[[#This Row],[Rental Vendor]]="ENTERPRISE TOLLS/TOLL CHARGES", "Enterprise", "NotEnterprise"))</f>
        <v>Enterprise</v>
      </c>
      <c r="N633" s="228" t="str">
        <f>LEFT(Table2[[#This Row],[Vehicle Number]],5)</f>
        <v>61432</v>
      </c>
      <c r="O633" s="166" t="s">
        <v>209</v>
      </c>
      <c r="P633" s="166" t="s">
        <v>1643</v>
      </c>
      <c r="Q633" s="166" t="s">
        <v>3726</v>
      </c>
      <c r="R633" s="166" t="s">
        <v>3948</v>
      </c>
      <c r="S633" s="166" t="s">
        <v>3876</v>
      </c>
      <c r="T633" s="166" t="s">
        <v>5364</v>
      </c>
      <c r="U633" s="166" t="s">
        <v>1645</v>
      </c>
      <c r="V633" s="166" t="s">
        <v>5365</v>
      </c>
      <c r="W633" s="166" t="s">
        <v>219</v>
      </c>
      <c r="X633" s="167">
        <v>115638116</v>
      </c>
      <c r="Y633" s="167">
        <v>115976551</v>
      </c>
      <c r="Z633" s="168">
        <v>46031</v>
      </c>
      <c r="AA633" s="166" t="s">
        <v>3730</v>
      </c>
      <c r="AB633" s="166" t="s">
        <v>3731</v>
      </c>
      <c r="AC633" s="166" t="s">
        <v>3732</v>
      </c>
      <c r="AD633" s="169">
        <v>910</v>
      </c>
      <c r="AE633" s="170">
        <v>14</v>
      </c>
      <c r="AF633" s="169">
        <v>65</v>
      </c>
      <c r="AG633" s="166" t="s">
        <v>3854</v>
      </c>
      <c r="AH633" s="166"/>
      <c r="AI633" s="166"/>
      <c r="AJ633" s="166"/>
      <c r="AK633" s="166"/>
      <c r="AL633" s="166"/>
    </row>
    <row r="634" spans="1:38" x14ac:dyDescent="0.3">
      <c r="A63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4" s="25">
        <f ca="1">SUM((TODAY())-Table2[[#This Row],[PO Date]])</f>
        <v>18</v>
      </c>
      <c r="C634" s="25" t="str">
        <f>Table2[[#This Row],[Trim Trk: ]]</f>
        <v>61432</v>
      </c>
      <c r="D634" s="228" t="str">
        <f>CONCATENATE(Table2[[#This Row],[First Name]]," ",Table2[[#This Row],[Last name]])</f>
        <v>ADAM BEHLER</v>
      </c>
      <c r="E634" s="229" t="str">
        <f>IFERROR(VLOOKUP(Table2[[#This Row],[Rental under Name: ]], 'TPMS-Auto'!C:G,5,0),"RESEARCH!!")</f>
        <v>ABEHLE</v>
      </c>
      <c r="F634" s="228" t="str">
        <f>IFERROR(VLOOKUP(Table2[[#This Row],[Trim Trk: ]],'TPMS-Auto'!A:C, 3, 0), "Not assigned in TPMS!!")</f>
        <v>ADAM BEHLER</v>
      </c>
      <c r="G634" s="229" t="str">
        <f>IFERROR(VLOOKUP(Table2[[#This Row],[Trim Trk: ]],'TPMS-Auto'!A:G, 7, 0), "Not assigned in TPMS!!")</f>
        <v>ABEHLE</v>
      </c>
      <c r="H634" s="69" t="str">
        <f>IFERROR(VLOOKUP(Table2[[#This Row],[Trim Trk: ]],'TPMS-Auto'!A:Y, 25, 0), "Not assigned in TPMS!!")</f>
        <v>2695 Hopi Ct</v>
      </c>
      <c r="I63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4" s="229" t="str">
        <f>IF(N634=N633, "Yes", "No")</f>
        <v>Yes</v>
      </c>
      <c r="K634" s="229" t="str">
        <f>IFERROR(VLOOKUP(Table2[[#This Row],[Trim Trk: ]], Enterprise!A:AL, 25, 0),"NotonEnterpriseReporting")</f>
        <v>OPEN</v>
      </c>
      <c r="L63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4" s="229" t="str">
        <f>IF(Table2[[#This Row],[Rental Vendor]]="ENTERPRISE RENT-A-CAR INC.", "Enterprise", IF(Table2[[#This Row],[Rental Vendor]]="ENTERPRISE TOLLS/TOLL CHARGES", "Enterprise", "NotEnterprise"))</f>
        <v>Enterprise</v>
      </c>
      <c r="N634" s="228" t="str">
        <f>LEFT(Table2[[#This Row],[Vehicle Number]],5)</f>
        <v>61432</v>
      </c>
      <c r="O634" s="166" t="s">
        <v>209</v>
      </c>
      <c r="P634" s="166" t="s">
        <v>1643</v>
      </c>
      <c r="Q634" s="166" t="s">
        <v>3726</v>
      </c>
      <c r="R634" s="166" t="s">
        <v>3948</v>
      </c>
      <c r="S634" s="166" t="s">
        <v>3876</v>
      </c>
      <c r="T634" s="166" t="s">
        <v>5364</v>
      </c>
      <c r="U634" s="166" t="s">
        <v>1645</v>
      </c>
      <c r="V634" s="166" t="s">
        <v>5365</v>
      </c>
      <c r="W634" s="166" t="s">
        <v>219</v>
      </c>
      <c r="X634" s="167">
        <v>116093076</v>
      </c>
      <c r="Y634" s="167">
        <v>116737921</v>
      </c>
      <c r="Z634" s="168">
        <v>46068</v>
      </c>
      <c r="AA634" s="166" t="s">
        <v>3730</v>
      </c>
      <c r="AB634" s="166" t="s">
        <v>3731</v>
      </c>
      <c r="AC634" s="166" t="s">
        <v>3732</v>
      </c>
      <c r="AD634" s="169">
        <v>1770</v>
      </c>
      <c r="AE634" s="170">
        <v>30</v>
      </c>
      <c r="AF634" s="169">
        <v>59</v>
      </c>
      <c r="AG634" s="166" t="s">
        <v>3854</v>
      </c>
      <c r="AH634" s="166"/>
      <c r="AI634" s="166"/>
      <c r="AJ634" s="166"/>
      <c r="AK634" s="166"/>
      <c r="AL634" s="166"/>
    </row>
    <row r="635" spans="1:38" x14ac:dyDescent="0.3">
      <c r="A63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5" s="25">
        <f ca="1">SUM((TODAY())-Table2[[#This Row],[PO Date]])</f>
        <v>17</v>
      </c>
      <c r="C635" s="25" t="str">
        <f>Table2[[#This Row],[Trim Trk: ]]</f>
        <v>61444</v>
      </c>
      <c r="D635" s="228" t="str">
        <f>CONCATENATE(Table2[[#This Row],[First Name]]," ",Table2[[#This Row],[Last name]])</f>
        <v>OMAR VANEGAS</v>
      </c>
      <c r="E635" s="229" t="str">
        <f>IFERROR(VLOOKUP(Table2[[#This Row],[Rental under Name: ]], 'TPMS-Auto'!C:G,5,0),"RESEARCH!!")</f>
        <v>OVANEGA</v>
      </c>
      <c r="F635" s="228" t="str">
        <f>IFERROR(VLOOKUP(Table2[[#This Row],[Trim Trk: ]],'TPMS-Auto'!A:C, 3, 0), "Not assigned in TPMS!!")</f>
        <v>OMAR VANEGAS</v>
      </c>
      <c r="G635" s="229" t="str">
        <f>IFERROR(VLOOKUP(Table2[[#This Row],[Trim Trk: ]],'TPMS-Auto'!A:G, 7, 0), "Not assigned in TPMS!!")</f>
        <v>OVANEGA</v>
      </c>
      <c r="H635" s="69" t="str">
        <f>IFERROR(VLOOKUP(Table2[[#This Row],[Trim Trk: ]],'TPMS-Auto'!A:Y, 25, 0), "Not assigned in TPMS!!")</f>
        <v>1240 BURKE AVENUE 3C</v>
      </c>
      <c r="I63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5" s="229" t="str">
        <f>IF(N635=N634, "Yes", "No")</f>
        <v>No</v>
      </c>
      <c r="K635" s="229" t="str">
        <f>IFERROR(VLOOKUP(Table2[[#This Row],[Trim Trk: ]], Enterprise!A:AL, 25, 0),"NotonEnterpriseReporting")</f>
        <v>OPEN</v>
      </c>
      <c r="L63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5" s="229" t="str">
        <f>IF(Table2[[#This Row],[Rental Vendor]]="ENTERPRISE RENT-A-CAR INC.", "Enterprise", IF(Table2[[#This Row],[Rental Vendor]]="ENTERPRISE TOLLS/TOLL CHARGES", "Enterprise", "NotEnterprise"))</f>
        <v>Enterprise</v>
      </c>
      <c r="N635" s="228" t="str">
        <f>LEFT(Table2[[#This Row],[Vehicle Number]],5)</f>
        <v>61444</v>
      </c>
      <c r="O635" s="166" t="s">
        <v>209</v>
      </c>
      <c r="P635" s="166" t="s">
        <v>3672</v>
      </c>
      <c r="Q635" s="166" t="s">
        <v>3751</v>
      </c>
      <c r="R635" s="166" t="s">
        <v>3925</v>
      </c>
      <c r="S635" s="166" t="s">
        <v>4614</v>
      </c>
      <c r="T635" s="166" t="s">
        <v>4924</v>
      </c>
      <c r="U635" s="166" t="s">
        <v>3674</v>
      </c>
      <c r="V635" s="166" t="s">
        <v>317</v>
      </c>
      <c r="W635" s="166" t="s">
        <v>318</v>
      </c>
      <c r="X635" s="167">
        <v>116360976</v>
      </c>
      <c r="Y635" s="167">
        <v>116740034</v>
      </c>
      <c r="Z635" s="168">
        <v>46069</v>
      </c>
      <c r="AA635" s="166" t="s">
        <v>3763</v>
      </c>
      <c r="AB635" s="166" t="s">
        <v>3764</v>
      </c>
      <c r="AC635" s="166" t="s">
        <v>3732</v>
      </c>
      <c r="AD635" s="169">
        <v>3118.5</v>
      </c>
      <c r="AE635" s="170">
        <v>30</v>
      </c>
      <c r="AF635" s="169">
        <v>103.95</v>
      </c>
      <c r="AG635" s="166" t="s">
        <v>3854</v>
      </c>
      <c r="AH635" s="166" t="s">
        <v>31174</v>
      </c>
      <c r="AI635" s="166" t="s">
        <v>31175</v>
      </c>
      <c r="AJ635" s="166" t="s">
        <v>19926</v>
      </c>
      <c r="AK635" s="166" t="s">
        <v>318</v>
      </c>
      <c r="AL635" s="166" t="s">
        <v>19927</v>
      </c>
    </row>
    <row r="636" spans="1:38" x14ac:dyDescent="0.3">
      <c r="A63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6" s="25">
        <f ca="1">SUM((TODAY())-Table2[[#This Row],[PO Date]])</f>
        <v>37</v>
      </c>
      <c r="C636" s="25" t="str">
        <f>Table2[[#This Row],[Trim Trk: ]]</f>
        <v>61446</v>
      </c>
      <c r="D636" s="228" t="str">
        <f>CONCATENATE(Table2[[#This Row],[First Name]]," ",Table2[[#This Row],[Last name]])</f>
        <v>TOMMY SMITH</v>
      </c>
      <c r="E636" s="229" t="str">
        <f>IFERROR(VLOOKUP(Table2[[#This Row],[Rental under Name: ]], 'TPMS-Auto'!C:G,5,0),"RESEARCH!!")</f>
        <v>TSMITH7</v>
      </c>
      <c r="F636" s="228" t="str">
        <f>IFERROR(VLOOKUP(Table2[[#This Row],[Trim Trk: ]],'TPMS-Auto'!A:C, 3, 0), "Not assigned in TPMS!!")</f>
        <v>TOMMY SMITH</v>
      </c>
      <c r="G636" s="229" t="str">
        <f>IFERROR(VLOOKUP(Table2[[#This Row],[Trim Trk: ]],'TPMS-Auto'!A:G, 7, 0), "Not assigned in TPMS!!")</f>
        <v>TSMITH7</v>
      </c>
      <c r="H636" s="69" t="str">
        <f>IFERROR(VLOOKUP(Table2[[#This Row],[Trim Trk: ]],'TPMS-Auto'!A:Y, 25, 0), "Not assigned in TPMS!!")</f>
        <v>Not on HR File</v>
      </c>
      <c r="I63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6" s="229" t="str">
        <f>IF(N636=N635, "Yes", "No")</f>
        <v>No</v>
      </c>
      <c r="K636" s="229" t="str">
        <f>IFERROR(VLOOKUP(Table2[[#This Row],[Trim Trk: ]], Enterprise!A:AL, 25, 0),"NotonEnterpriseReporting")</f>
        <v>NotonEnterpriseReporting</v>
      </c>
      <c r="L63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6" s="229" t="str">
        <f>IF(Table2[[#This Row],[Rental Vendor]]="ENTERPRISE RENT-A-CAR INC.", "Enterprise", IF(Table2[[#This Row],[Rental Vendor]]="ENTERPRISE TOLLS/TOLL CHARGES", "Enterprise", "NotEnterprise"))</f>
        <v>Enterprise</v>
      </c>
      <c r="N636" s="228" t="str">
        <f>LEFT(Table2[[#This Row],[Vehicle Number]],5)</f>
        <v>61446</v>
      </c>
      <c r="O636" s="166" t="s">
        <v>209</v>
      </c>
      <c r="P636" s="166" t="s">
        <v>5370</v>
      </c>
      <c r="Q636" s="166" t="s">
        <v>3726</v>
      </c>
      <c r="R636" s="166" t="s">
        <v>3794</v>
      </c>
      <c r="S636" s="166" t="s">
        <v>5371</v>
      </c>
      <c r="T636" s="166" t="s">
        <v>4459</v>
      </c>
      <c r="U636" s="166" t="s">
        <v>5372</v>
      </c>
      <c r="V636" s="166" t="s">
        <v>4535</v>
      </c>
      <c r="W636" s="166" t="s">
        <v>318</v>
      </c>
      <c r="X636" s="167">
        <v>115951536</v>
      </c>
      <c r="Y636" s="167">
        <v>116294151</v>
      </c>
      <c r="Z636" s="168">
        <v>46049</v>
      </c>
      <c r="AA636" s="166" t="s">
        <v>3730</v>
      </c>
      <c r="AB636" s="166" t="s">
        <v>3731</v>
      </c>
      <c r="AC636" s="166" t="s">
        <v>3732</v>
      </c>
      <c r="AD636" s="169">
        <v>920.5</v>
      </c>
      <c r="AE636" s="170">
        <v>14</v>
      </c>
      <c r="AF636" s="169">
        <v>65.75</v>
      </c>
      <c r="AG636" s="166" t="s">
        <v>3854</v>
      </c>
      <c r="AH636" s="166"/>
      <c r="AI636" s="166"/>
      <c r="AJ636" s="166"/>
      <c r="AK636" s="166"/>
      <c r="AL636" s="166"/>
    </row>
    <row r="637" spans="1:38" x14ac:dyDescent="0.3">
      <c r="A63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7" s="25">
        <f ca="1">SUM((TODAY())-Table2[[#This Row],[PO Date]])</f>
        <v>62</v>
      </c>
      <c r="C637" s="25" t="str">
        <f>Table2[[#This Row],[Trim Trk: ]]</f>
        <v>61447</v>
      </c>
      <c r="D637" s="228" t="str">
        <f>CONCATENATE(Table2[[#This Row],[First Name]]," ",Table2[[#This Row],[Last name]])</f>
        <v>ADAM URUSKYJ</v>
      </c>
      <c r="E637" s="229" t="str">
        <f>IFERROR(VLOOKUP(Table2[[#This Row],[Rental under Name: ]], 'TPMS-Auto'!C:G,5,0),"RESEARCH!!")</f>
        <v>AURUSKY</v>
      </c>
      <c r="F637" s="228" t="str">
        <f>IFERROR(VLOOKUP(Table2[[#This Row],[Trim Trk: ]],'TPMS-Auto'!A:C, 3, 0), "Not assigned in TPMS!!")</f>
        <v>ADAM URUSKYJ</v>
      </c>
      <c r="G637" s="229" t="str">
        <f>IFERROR(VLOOKUP(Table2[[#This Row],[Trim Trk: ]],'TPMS-Auto'!A:G, 7, 0), "Not assigned in TPMS!!")</f>
        <v>AURUSKY</v>
      </c>
      <c r="H637" s="69" t="str">
        <f>IFERROR(VLOOKUP(Table2[[#This Row],[Trim Trk: ]],'TPMS-Auto'!A:Y, 25, 0), "Not assigned in TPMS!!")</f>
        <v>199 FONDA ROAD</v>
      </c>
      <c r="I63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7" s="229" t="str">
        <f>IF(N637=N636, "Yes", "No")</f>
        <v>No</v>
      </c>
      <c r="K637" s="229" t="str">
        <f>IFERROR(VLOOKUP(Table2[[#This Row],[Trim Trk: ]], Enterprise!A:AL, 25, 0),"NotonEnterpriseReporting")</f>
        <v>NotonEnterpriseReporting</v>
      </c>
      <c r="L63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7" s="229" t="str">
        <f>IF(Table2[[#This Row],[Rental Vendor]]="ENTERPRISE RENT-A-CAR INC.", "Enterprise", IF(Table2[[#This Row],[Rental Vendor]]="ENTERPRISE TOLLS/TOLL CHARGES", "Enterprise", "NotEnterprise"))</f>
        <v>Enterprise</v>
      </c>
      <c r="N637" s="228" t="str">
        <f>LEFT(Table2[[#This Row],[Vehicle Number]],5)</f>
        <v>61447</v>
      </c>
      <c r="O637" s="166" t="s">
        <v>209</v>
      </c>
      <c r="P637" s="166" t="s">
        <v>2556</v>
      </c>
      <c r="Q637" s="166" t="s">
        <v>3726</v>
      </c>
      <c r="R637" s="166" t="s">
        <v>3794</v>
      </c>
      <c r="S637" s="166" t="s">
        <v>3876</v>
      </c>
      <c r="T637" s="166" t="s">
        <v>5373</v>
      </c>
      <c r="U637" s="166" t="s">
        <v>2558</v>
      </c>
      <c r="V637" s="166" t="s">
        <v>5374</v>
      </c>
      <c r="W637" s="166" t="s">
        <v>318</v>
      </c>
      <c r="X637" s="167">
        <v>115510234</v>
      </c>
      <c r="Y637" s="167">
        <v>115846488</v>
      </c>
      <c r="Z637" s="168">
        <v>46024</v>
      </c>
      <c r="AA637" s="166" t="s">
        <v>3730</v>
      </c>
      <c r="AB637" s="166" t="s">
        <v>3731</v>
      </c>
      <c r="AC637" s="166" t="s">
        <v>3732</v>
      </c>
      <c r="AD637" s="169">
        <v>455</v>
      </c>
      <c r="AE637" s="170">
        <v>7</v>
      </c>
      <c r="AF637" s="169">
        <v>65</v>
      </c>
      <c r="AG637" s="166" t="s">
        <v>3854</v>
      </c>
      <c r="AH637" s="166"/>
      <c r="AI637" s="166"/>
      <c r="AJ637" s="166"/>
      <c r="AK637" s="166"/>
      <c r="AL637" s="166"/>
    </row>
    <row r="638" spans="1:38" x14ac:dyDescent="0.3">
      <c r="A63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8" s="25">
        <f ca="1">SUM((TODAY())-Table2[[#This Row],[PO Date]])</f>
        <v>55</v>
      </c>
      <c r="C638" s="25" t="str">
        <f>Table2[[#This Row],[Trim Trk: ]]</f>
        <v>61449</v>
      </c>
      <c r="D638" s="228" t="str">
        <f>CONCATENATE(Table2[[#This Row],[First Name]]," ",Table2[[#This Row],[Last name]])</f>
        <v>JOHN SCARLETT</v>
      </c>
      <c r="E638" s="229" t="str">
        <f>IFERROR(VLOOKUP(Table2[[#This Row],[Rental under Name: ]], 'TPMS-Auto'!C:G,5,0),"RESEARCH!!")</f>
        <v>JSCARLE</v>
      </c>
      <c r="F638" s="228" t="str">
        <f>IFERROR(VLOOKUP(Table2[[#This Row],[Trim Trk: ]],'TPMS-Auto'!A:C, 3, 0), "Not assigned in TPMS!!")</f>
        <v>JOHN SCARLETT</v>
      </c>
      <c r="G638" s="229" t="str">
        <f>IFERROR(VLOOKUP(Table2[[#This Row],[Trim Trk: ]],'TPMS-Auto'!A:G, 7, 0), "Not assigned in TPMS!!")</f>
        <v>JSCARLE</v>
      </c>
      <c r="H638" s="69" t="str">
        <f>IFERROR(VLOOKUP(Table2[[#This Row],[Trim Trk: ]],'TPMS-Auto'!A:Y, 25, 0), "Not assigned in TPMS!!")</f>
        <v>766 NICOLLS RD.</v>
      </c>
      <c r="I63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8" s="229" t="str">
        <f>IF(N638=N637, "Yes", "No")</f>
        <v>No</v>
      </c>
      <c r="K638" s="229" t="str">
        <f>IFERROR(VLOOKUP(Table2[[#This Row],[Trim Trk: ]], Enterprise!A:AL, 25, 0),"NotonEnterpriseReporting")</f>
        <v>NotonEnterpriseReporting</v>
      </c>
      <c r="L63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8" s="229" t="str">
        <f>IF(Table2[[#This Row],[Rental Vendor]]="ENTERPRISE RENT-A-CAR INC.", "Enterprise", IF(Table2[[#This Row],[Rental Vendor]]="ENTERPRISE TOLLS/TOLL CHARGES", "Enterprise", "NotEnterprise"))</f>
        <v>Enterprise</v>
      </c>
      <c r="N638" s="228" t="str">
        <f>LEFT(Table2[[#This Row],[Vehicle Number]],5)</f>
        <v>61449</v>
      </c>
      <c r="O638" s="166" t="s">
        <v>209</v>
      </c>
      <c r="P638" s="166" t="s">
        <v>5375</v>
      </c>
      <c r="Q638" s="166" t="s">
        <v>3726</v>
      </c>
      <c r="R638" s="166" t="s">
        <v>3925</v>
      </c>
      <c r="S638" s="166" t="s">
        <v>4282</v>
      </c>
      <c r="T638" s="166" t="s">
        <v>5376</v>
      </c>
      <c r="U638" s="166" t="s">
        <v>5377</v>
      </c>
      <c r="V638" s="166" t="s">
        <v>5378</v>
      </c>
      <c r="W638" s="166" t="s">
        <v>318</v>
      </c>
      <c r="X638" s="167">
        <v>115625578</v>
      </c>
      <c r="Y638" s="167">
        <v>115963202</v>
      </c>
      <c r="Z638" s="168">
        <v>46031</v>
      </c>
      <c r="AA638" s="166" t="s">
        <v>3730</v>
      </c>
      <c r="AB638" s="166" t="s">
        <v>3731</v>
      </c>
      <c r="AC638" s="166" t="s">
        <v>3732</v>
      </c>
      <c r="AD638" s="169">
        <v>75</v>
      </c>
      <c r="AE638" s="170">
        <v>1</v>
      </c>
      <c r="AF638" s="169">
        <v>75</v>
      </c>
      <c r="AG638" s="166" t="s">
        <v>3854</v>
      </c>
      <c r="AH638" s="166"/>
      <c r="AI638" s="166"/>
      <c r="AJ638" s="166"/>
      <c r="AK638" s="166"/>
      <c r="AL638" s="166"/>
    </row>
    <row r="639" spans="1:38" x14ac:dyDescent="0.3">
      <c r="A63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39" s="25">
        <f ca="1">SUM((TODAY())-Table2[[#This Row],[PO Date]])</f>
        <v>22</v>
      </c>
      <c r="C639" s="25" t="str">
        <f>Table2[[#This Row],[Trim Trk: ]]</f>
        <v>61450</v>
      </c>
      <c r="D639" s="228" t="str">
        <f>CONCATENATE(Table2[[#This Row],[First Name]]," ",Table2[[#This Row],[Last name]])</f>
        <v>THEON KING</v>
      </c>
      <c r="E639" s="229" t="str">
        <f>IFERROR(VLOOKUP(Table2[[#This Row],[Rental under Name: ]], 'TPMS-Auto'!C:G,5,0),"RESEARCH!!")</f>
        <v>TKING</v>
      </c>
      <c r="F639" s="228" t="str">
        <f>IFERROR(VLOOKUP(Table2[[#This Row],[Trim Trk: ]],'TPMS-Auto'!A:C, 3, 0), "Not assigned in TPMS!!")</f>
        <v>THEON KING</v>
      </c>
      <c r="G639" s="229" t="str">
        <f>IFERROR(VLOOKUP(Table2[[#This Row],[Trim Trk: ]],'TPMS-Auto'!A:G, 7, 0), "Not assigned in TPMS!!")</f>
        <v>TKING</v>
      </c>
      <c r="H639" s="69" t="str">
        <f>IFERROR(VLOOKUP(Table2[[#This Row],[Trim Trk: ]],'TPMS-Auto'!A:Y, 25, 0), "Not assigned in TPMS!!")</f>
        <v>723 E 58 STREET</v>
      </c>
      <c r="I63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9" s="229" t="str">
        <f>IF(N639=N638, "Yes", "No")</f>
        <v>No</v>
      </c>
      <c r="K639" s="229" t="str">
        <f>IFERROR(VLOOKUP(Table2[[#This Row],[Trim Trk: ]], Enterprise!A:AL, 25, 0),"NotonEnterpriseReporting")</f>
        <v>NotonEnterpriseReporting</v>
      </c>
      <c r="L63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9" s="229" t="str">
        <f>IF(Table2[[#This Row],[Rental Vendor]]="ENTERPRISE RENT-A-CAR INC.", "Enterprise", IF(Table2[[#This Row],[Rental Vendor]]="ENTERPRISE TOLLS/TOLL CHARGES", "Enterprise", "NotEnterprise"))</f>
        <v>Enterprise</v>
      </c>
      <c r="N639" s="228" t="str">
        <f>LEFT(Table2[[#This Row],[Vehicle Number]],5)</f>
        <v>61450</v>
      </c>
      <c r="O639" s="166" t="s">
        <v>209</v>
      </c>
      <c r="P639" s="166" t="s">
        <v>5379</v>
      </c>
      <c r="Q639" s="166" t="s">
        <v>3726</v>
      </c>
      <c r="R639" s="166" t="s">
        <v>3925</v>
      </c>
      <c r="S639" s="166" t="s">
        <v>5380</v>
      </c>
      <c r="T639" s="166" t="s">
        <v>4694</v>
      </c>
      <c r="U639" s="166" t="s">
        <v>5381</v>
      </c>
      <c r="V639" s="166" t="s">
        <v>1161</v>
      </c>
      <c r="W639" s="166" t="s">
        <v>318</v>
      </c>
      <c r="X639" s="167">
        <v>112963401</v>
      </c>
      <c r="Y639" s="167">
        <v>116675279</v>
      </c>
      <c r="Z639" s="168">
        <v>46064</v>
      </c>
      <c r="AA639" s="166" t="s">
        <v>3894</v>
      </c>
      <c r="AB639" s="166" t="s">
        <v>3895</v>
      </c>
      <c r="AC639" s="166" t="s">
        <v>3732</v>
      </c>
      <c r="AD639" s="169">
        <v>1</v>
      </c>
      <c r="AE639" s="170">
        <v>1</v>
      </c>
      <c r="AF639" s="169">
        <v>1</v>
      </c>
      <c r="AG639" s="166" t="s">
        <v>3896</v>
      </c>
      <c r="AH639" s="166"/>
      <c r="AI639" s="166"/>
      <c r="AJ639" s="166"/>
      <c r="AK639" s="166"/>
      <c r="AL639" s="166"/>
    </row>
    <row r="640" spans="1:38" x14ac:dyDescent="0.3">
      <c r="A64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0" s="25">
        <f ca="1">SUM((TODAY())-Table2[[#This Row],[PO Date]])</f>
        <v>35</v>
      </c>
      <c r="C640" s="25" t="str">
        <f>Table2[[#This Row],[Trim Trk: ]]</f>
        <v>61457</v>
      </c>
      <c r="D640" s="228" t="str">
        <f>CONCATENATE(Table2[[#This Row],[First Name]]," ",Table2[[#This Row],[Last name]])</f>
        <v>RANSFORD ARTHUR</v>
      </c>
      <c r="E640" s="229" t="str">
        <f>IFERROR(VLOOKUP(Table2[[#This Row],[Rental under Name: ]], 'TPMS-Auto'!C:G,5,0),"RESEARCH!!")</f>
        <v>RARTHU1</v>
      </c>
      <c r="F640" s="228" t="str">
        <f>IFERROR(VLOOKUP(Table2[[#This Row],[Trim Trk: ]],'TPMS-Auto'!A:C, 3, 0), "Not assigned in TPMS!!")</f>
        <v>RANSFORD ARTHUR</v>
      </c>
      <c r="G640" s="229" t="str">
        <f>IFERROR(VLOOKUP(Table2[[#This Row],[Trim Trk: ]],'TPMS-Auto'!A:G, 7, 0), "Not assigned in TPMS!!")</f>
        <v>RARTHU1</v>
      </c>
      <c r="H640" s="69" t="str">
        <f>IFERROR(VLOOKUP(Table2[[#This Row],[Trim Trk: ]],'TPMS-Auto'!A:Y, 25, 0), "Not assigned in TPMS!!")</f>
        <v>10015 GREENBELT ROAD</v>
      </c>
      <c r="I64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0" s="229" t="str">
        <f>IF(N640=N639, "Yes", "No")</f>
        <v>No</v>
      </c>
      <c r="K640" s="229" t="str">
        <f>IFERROR(VLOOKUP(Table2[[#This Row],[Trim Trk: ]], Enterprise!A:AL, 25, 0),"NotonEnterpriseReporting")</f>
        <v>NotonEnterpriseReporting</v>
      </c>
      <c r="L64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0" s="229" t="str">
        <f>IF(Table2[[#This Row],[Rental Vendor]]="ENTERPRISE RENT-A-CAR INC.", "Enterprise", IF(Table2[[#This Row],[Rental Vendor]]="ENTERPRISE TOLLS/TOLL CHARGES", "Enterprise", "NotEnterprise"))</f>
        <v>Enterprise</v>
      </c>
      <c r="N640" s="228" t="str">
        <f>LEFT(Table2[[#This Row],[Vehicle Number]],5)</f>
        <v>61457</v>
      </c>
      <c r="O640" s="166" t="s">
        <v>209</v>
      </c>
      <c r="P640" s="166" t="s">
        <v>5382</v>
      </c>
      <c r="Q640" s="166" t="s">
        <v>3751</v>
      </c>
      <c r="R640" s="166" t="s">
        <v>3851</v>
      </c>
      <c r="S640" s="166" t="s">
        <v>5383</v>
      </c>
      <c r="T640" s="166" t="s">
        <v>3926</v>
      </c>
      <c r="U640" s="166" t="s">
        <v>5384</v>
      </c>
      <c r="V640" s="166" t="s">
        <v>4060</v>
      </c>
      <c r="W640" s="166" t="s">
        <v>541</v>
      </c>
      <c r="X640" s="167">
        <v>116032322</v>
      </c>
      <c r="Y640" s="167">
        <v>116376236</v>
      </c>
      <c r="Z640" s="168">
        <v>46051</v>
      </c>
      <c r="AA640" s="166" t="s">
        <v>3730</v>
      </c>
      <c r="AB640" s="166" t="s">
        <v>3731</v>
      </c>
      <c r="AC640" s="166" t="s">
        <v>3732</v>
      </c>
      <c r="AD640" s="169">
        <v>455</v>
      </c>
      <c r="AE640" s="170">
        <v>7</v>
      </c>
      <c r="AF640" s="169">
        <v>65</v>
      </c>
      <c r="AG640" s="166" t="s">
        <v>3854</v>
      </c>
      <c r="AH640" s="166"/>
      <c r="AI640" s="166"/>
      <c r="AJ640" s="166"/>
      <c r="AK640" s="166"/>
      <c r="AL640" s="166"/>
    </row>
    <row r="641" spans="1:38" x14ac:dyDescent="0.3">
      <c r="A64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1" s="25">
        <f ca="1">SUM((TODAY())-Table2[[#This Row],[PO Date]])</f>
        <v>91</v>
      </c>
      <c r="C641" s="25" t="str">
        <f>Table2[[#This Row],[Trim Trk: ]]</f>
        <v>61462</v>
      </c>
      <c r="D641" s="228" t="str">
        <f>CONCATENATE(Table2[[#This Row],[First Name]]," ",Table2[[#This Row],[Last name]])</f>
        <v>MIKE WRIGHT</v>
      </c>
      <c r="E641" s="229" t="str">
        <f>IFERROR(VLOOKUP(Table2[[#This Row],[Rental under Name: ]], 'TPMS-Auto'!C:G,5,0),"RESEARCH!!")</f>
        <v>MWRIG31</v>
      </c>
      <c r="F641" s="228" t="str">
        <f>IFERROR(VLOOKUP(Table2[[#This Row],[Trim Trk: ]],'TPMS-Auto'!A:C, 3, 0), "Not assigned in TPMS!!")</f>
        <v>MIKE WRIGHT</v>
      </c>
      <c r="G641" s="229" t="str">
        <f>IFERROR(VLOOKUP(Table2[[#This Row],[Trim Trk: ]],'TPMS-Auto'!A:G, 7, 0), "Not assigned in TPMS!!")</f>
        <v>MWRIG31</v>
      </c>
      <c r="H641" s="69" t="str">
        <f>IFERROR(VLOOKUP(Table2[[#This Row],[Trim Trk: ]],'TPMS-Auto'!A:Y, 25, 0), "Not assigned in TPMS!!")</f>
        <v>37744 teaberry cir</v>
      </c>
      <c r="I64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1" s="229" t="str">
        <f>IF(N641=N640, "Yes", "No")</f>
        <v>No</v>
      </c>
      <c r="K641" s="229" t="str">
        <f>IFERROR(VLOOKUP(Table2[[#This Row],[Trim Trk: ]], Enterprise!A:AL, 25, 0),"NotonEnterpriseReporting")</f>
        <v>OPEN</v>
      </c>
      <c r="L64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1" s="229" t="str">
        <f>IF(Table2[[#This Row],[Rental Vendor]]="ENTERPRISE RENT-A-CAR INC.", "Enterprise", IF(Table2[[#This Row],[Rental Vendor]]="ENTERPRISE TOLLS/TOLL CHARGES", "Enterprise", "NotEnterprise"))</f>
        <v>Enterprise</v>
      </c>
      <c r="N641" s="228" t="str">
        <f>LEFT(Table2[[#This Row],[Vehicle Number]],5)</f>
        <v>61462</v>
      </c>
      <c r="O641" s="166" t="s">
        <v>209</v>
      </c>
      <c r="P641" s="166" t="s">
        <v>1650</v>
      </c>
      <c r="Q641" s="166" t="s">
        <v>3726</v>
      </c>
      <c r="R641" s="166" t="s">
        <v>3851</v>
      </c>
      <c r="S641" s="166" t="s">
        <v>5154</v>
      </c>
      <c r="T641" s="166" t="s">
        <v>4017</v>
      </c>
      <c r="U641" s="166" t="s">
        <v>1652</v>
      </c>
      <c r="V641" s="166" t="s">
        <v>5385</v>
      </c>
      <c r="W641" s="166" t="s">
        <v>619</v>
      </c>
      <c r="X641" s="167">
        <v>113569968</v>
      </c>
      <c r="Y641" s="167">
        <v>115466002</v>
      </c>
      <c r="Z641" s="168">
        <v>45995</v>
      </c>
      <c r="AA641" s="166" t="s">
        <v>3730</v>
      </c>
      <c r="AB641" s="166" t="s">
        <v>3731</v>
      </c>
      <c r="AC641" s="166" t="s">
        <v>3732</v>
      </c>
      <c r="AD641" s="169">
        <v>483</v>
      </c>
      <c r="AE641" s="170">
        <v>7</v>
      </c>
      <c r="AF641" s="169">
        <v>69</v>
      </c>
      <c r="AG641" s="166" t="s">
        <v>3854</v>
      </c>
      <c r="AH641" s="166" t="s">
        <v>4182</v>
      </c>
      <c r="AI641" s="166" t="s">
        <v>4182</v>
      </c>
      <c r="AJ641" s="166" t="s">
        <v>4182</v>
      </c>
      <c r="AK641" s="166" t="s">
        <v>4182</v>
      </c>
      <c r="AL641" s="166" t="s">
        <v>4182</v>
      </c>
    </row>
    <row r="642" spans="1:38" x14ac:dyDescent="0.3">
      <c r="A64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2" s="25">
        <f ca="1">SUM((TODAY())-Table2[[#This Row],[PO Date]])</f>
        <v>73</v>
      </c>
      <c r="C642" s="25" t="str">
        <f>Table2[[#This Row],[Trim Trk: ]]</f>
        <v>61465</v>
      </c>
      <c r="D642" s="228" t="str">
        <f>CONCATENATE(Table2[[#This Row],[First Name]]," ",Table2[[#This Row],[Last name]])</f>
        <v>CODY KIDD</v>
      </c>
      <c r="E642" s="229" t="str">
        <f>IFERROR(VLOOKUP(Table2[[#This Row],[Rental under Name: ]], 'TPMS-Auto'!C:G,5,0),"RESEARCH!!")</f>
        <v>CKIDD0</v>
      </c>
      <c r="F642" s="228" t="str">
        <f>IFERROR(VLOOKUP(Table2[[#This Row],[Trim Trk: ]],'TPMS-Auto'!A:C, 3, 0), "Not assigned in TPMS!!")</f>
        <v>CODY KIDD</v>
      </c>
      <c r="G642" s="229" t="str">
        <f>IFERROR(VLOOKUP(Table2[[#This Row],[Trim Trk: ]],'TPMS-Auto'!A:G, 7, 0), "Not assigned in TPMS!!")</f>
        <v>CKIDD0</v>
      </c>
      <c r="H642" s="69" t="str">
        <f>IFERROR(VLOOKUP(Table2[[#This Row],[Trim Trk: ]],'TPMS-Auto'!A:Y, 25, 0), "Not assigned in TPMS!!")</f>
        <v>2302 Adam ave</v>
      </c>
      <c r="I64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2" s="229" t="str">
        <f>IF(N642=N641, "Yes", "No")</f>
        <v>No</v>
      </c>
      <c r="K642" s="229" t="str">
        <f>IFERROR(VLOOKUP(Table2[[#This Row],[Trim Trk: ]], Enterprise!A:AL, 25, 0),"NotonEnterpriseReporting")</f>
        <v>NotonEnterpriseReporting</v>
      </c>
      <c r="L64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2" s="229" t="str">
        <f>IF(Table2[[#This Row],[Rental Vendor]]="ENTERPRISE RENT-A-CAR INC.", "Enterprise", IF(Table2[[#This Row],[Rental Vendor]]="ENTERPRISE TOLLS/TOLL CHARGES", "Enterprise", "NotEnterprise"))</f>
        <v>Enterprise</v>
      </c>
      <c r="N642" s="228" t="str">
        <f>LEFT(Table2[[#This Row],[Vehicle Number]],5)</f>
        <v>61465</v>
      </c>
      <c r="O642" s="166" t="s">
        <v>209</v>
      </c>
      <c r="P642" s="166" t="s">
        <v>5386</v>
      </c>
      <c r="Q642" s="166" t="s">
        <v>3726</v>
      </c>
      <c r="R642" s="166" t="s">
        <v>3897</v>
      </c>
      <c r="S642" s="166" t="s">
        <v>5387</v>
      </c>
      <c r="T642" s="166" t="s">
        <v>5388</v>
      </c>
      <c r="U642" s="166" t="s">
        <v>5389</v>
      </c>
      <c r="V642" s="166" t="s">
        <v>5390</v>
      </c>
      <c r="W642" s="166" t="s">
        <v>279</v>
      </c>
      <c r="X642" s="167">
        <v>115392046</v>
      </c>
      <c r="Y642" s="167">
        <v>115737152</v>
      </c>
      <c r="Z642" s="168">
        <v>46013</v>
      </c>
      <c r="AA642" s="166" t="s">
        <v>3730</v>
      </c>
      <c r="AB642" s="166" t="s">
        <v>3731</v>
      </c>
      <c r="AC642" s="166" t="s">
        <v>3732</v>
      </c>
      <c r="AD642" s="169">
        <v>225</v>
      </c>
      <c r="AE642" s="170">
        <v>3</v>
      </c>
      <c r="AF642" s="169">
        <v>75</v>
      </c>
      <c r="AG642" s="166" t="s">
        <v>3854</v>
      </c>
      <c r="AH642" s="166" t="s">
        <v>3903</v>
      </c>
      <c r="AI642" s="166" t="s">
        <v>5391</v>
      </c>
      <c r="AJ642" s="166" t="s">
        <v>5390</v>
      </c>
      <c r="AK642" s="166" t="s">
        <v>279</v>
      </c>
      <c r="AL642" s="166" t="s">
        <v>5392</v>
      </c>
    </row>
    <row r="643" spans="1:38" x14ac:dyDescent="0.3">
      <c r="A64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43" s="25">
        <f ca="1">SUM((TODAY())-Table2[[#This Row],[PO Date]])</f>
        <v>7</v>
      </c>
      <c r="C643" s="25" t="str">
        <f>Table2[[#This Row],[Trim Trk: ]]</f>
        <v>61467</v>
      </c>
      <c r="D643" s="228" t="str">
        <f>CONCATENATE(Table2[[#This Row],[First Name]]," ",Table2[[#This Row],[Last name]])</f>
        <v>HAROLD LEWIS</v>
      </c>
      <c r="E643" s="229" t="str">
        <f>IFERROR(VLOOKUP(Table2[[#This Row],[Rental under Name: ]], 'TPMS-Auto'!C:G,5,0),"RESEARCH!!")</f>
        <v>HLEWIS7</v>
      </c>
      <c r="F643" s="228" t="str">
        <f>IFERROR(VLOOKUP(Table2[[#This Row],[Trim Trk: ]],'TPMS-Auto'!A:C, 3, 0), "Not assigned in TPMS!!")</f>
        <v>HAROLD LEWIS</v>
      </c>
      <c r="G643" s="229" t="str">
        <f>IFERROR(VLOOKUP(Table2[[#This Row],[Trim Trk: ]],'TPMS-Auto'!A:G, 7, 0), "Not assigned in TPMS!!")</f>
        <v>HLEWIS7</v>
      </c>
      <c r="H643" s="69" t="str">
        <f>IFERROR(VLOOKUP(Table2[[#This Row],[Trim Trk: ]],'TPMS-Auto'!A:Y, 25, 0), "Not assigned in TPMS!!")</f>
        <v>5216 N. DENVER</v>
      </c>
      <c r="I64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643" s="229" t="str">
        <f>IF(N643=N642, "Yes", "No")</f>
        <v>No</v>
      </c>
      <c r="K643" s="229" t="str">
        <f>IFERROR(VLOOKUP(Table2[[#This Row],[Trim Trk: ]], Enterprise!A:AL, 25, 0),"NotonEnterpriseReporting")</f>
        <v>NotonEnterpriseReporting</v>
      </c>
      <c r="L643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643" s="229" t="str">
        <f>IF(Table2[[#This Row],[Rental Vendor]]="ENTERPRISE RENT-A-CAR INC.", "Enterprise", IF(Table2[[#This Row],[Rental Vendor]]="ENTERPRISE TOLLS/TOLL CHARGES", "Enterprise", "NotEnterprise"))</f>
        <v>NotEnterprise</v>
      </c>
      <c r="N643" s="228" t="str">
        <f>LEFT(Table2[[#This Row],[Vehicle Number]],5)</f>
        <v>61467</v>
      </c>
      <c r="O643" s="166" t="s">
        <v>209</v>
      </c>
      <c r="P643" s="166" t="s">
        <v>10497</v>
      </c>
      <c r="Q643" s="166" t="s">
        <v>3751</v>
      </c>
      <c r="R643" s="166" t="s">
        <v>3936</v>
      </c>
      <c r="S643" s="166" t="s">
        <v>10501</v>
      </c>
      <c r="T643" s="166" t="s">
        <v>3979</v>
      </c>
      <c r="U643" s="166" t="s">
        <v>6312</v>
      </c>
      <c r="V643" s="166" t="s">
        <v>23732</v>
      </c>
      <c r="W643" s="166" t="s">
        <v>2926</v>
      </c>
      <c r="X643" s="167">
        <v>116620613</v>
      </c>
      <c r="Y643" s="167">
        <v>116972734</v>
      </c>
      <c r="Z643" s="168">
        <v>46079</v>
      </c>
      <c r="AA643" s="166" t="s">
        <v>3730</v>
      </c>
      <c r="AB643" s="166" t="s">
        <v>3731</v>
      </c>
      <c r="AC643" s="166" t="s">
        <v>3732</v>
      </c>
      <c r="AD643" s="169">
        <v>375</v>
      </c>
      <c r="AE643" s="170">
        <v>5</v>
      </c>
      <c r="AF643" s="169">
        <v>75</v>
      </c>
      <c r="AG643" s="166" t="s">
        <v>3765</v>
      </c>
      <c r="AH643" s="166"/>
      <c r="AI643" s="166"/>
      <c r="AJ643" s="166"/>
      <c r="AK643" s="166"/>
      <c r="AL643" s="166"/>
    </row>
    <row r="644" spans="1:38" x14ac:dyDescent="0.3">
      <c r="A64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4" s="25">
        <f ca="1">SUM((TODAY())-Table2[[#This Row],[PO Date]])</f>
        <v>143</v>
      </c>
      <c r="C644" s="25" t="str">
        <f>Table2[[#This Row],[Trim Trk: ]]</f>
        <v>61470</v>
      </c>
      <c r="D644" s="228" t="str">
        <f>CONCATENATE(Table2[[#This Row],[First Name]]," ",Table2[[#This Row],[Last name]])</f>
        <v>CHRISTOPHER LARSON</v>
      </c>
      <c r="E644" s="229" t="str">
        <f>IFERROR(VLOOKUP(Table2[[#This Row],[Rental under Name: ]], 'TPMS-Auto'!C:G,5,0),"RESEARCH!!")</f>
        <v>CLARSON</v>
      </c>
      <c r="F644" s="228" t="str">
        <f>IFERROR(VLOOKUP(Table2[[#This Row],[Trim Trk: ]],'TPMS-Auto'!A:C, 3, 0), "Not assigned in TPMS!!")</f>
        <v>Not assigned in TPMS!!</v>
      </c>
      <c r="G644" s="229" t="str">
        <f>IFERROR(VLOOKUP(Table2[[#This Row],[Trim Trk: ]],'TPMS-Auto'!A:G, 7, 0), "Not assigned in TPMS!!")</f>
        <v>Not assigned in TPMS!!</v>
      </c>
      <c r="H644" s="69" t="str">
        <f>IFERROR(VLOOKUP(Table2[[#This Row],[Trim Trk: ]],'TPMS-Auto'!A:Y, 25, 0), "Not assigned in TPMS!!")</f>
        <v>Not assigned in TPMS!!</v>
      </c>
      <c r="I64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4" s="229" t="str">
        <f>IF(N644=N643, "Yes", "No")</f>
        <v>No</v>
      </c>
      <c r="K644" s="229" t="str">
        <f>IFERROR(VLOOKUP(Table2[[#This Row],[Trim Trk: ]], Enterprise!A:AL, 25, 0),"NotonEnterpriseReporting")</f>
        <v>NotonEnterpriseReporting</v>
      </c>
      <c r="L64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4" s="229" t="str">
        <f>IF(Table2[[#This Row],[Rental Vendor]]="ENTERPRISE RENT-A-CAR INC.", "Enterprise", IF(Table2[[#This Row],[Rental Vendor]]="ENTERPRISE TOLLS/TOLL CHARGES", "Enterprise", "NotEnterprise"))</f>
        <v>Enterprise</v>
      </c>
      <c r="N644" s="228" t="str">
        <f>LEFT(Table2[[#This Row],[Vehicle Number]],5)</f>
        <v>61470</v>
      </c>
      <c r="O644" s="166" t="s">
        <v>209</v>
      </c>
      <c r="P644" s="166" t="s">
        <v>5393</v>
      </c>
      <c r="Q644" s="166" t="s">
        <v>3751</v>
      </c>
      <c r="R644" s="166" t="s">
        <v>3936</v>
      </c>
      <c r="S644" s="166" t="s">
        <v>4070</v>
      </c>
      <c r="T644" s="166" t="s">
        <v>5394</v>
      </c>
      <c r="U644" s="166" t="s">
        <v>5395</v>
      </c>
      <c r="V644" s="166" t="s">
        <v>5396</v>
      </c>
      <c r="W644" s="166" t="s">
        <v>1502</v>
      </c>
      <c r="X644" s="167">
        <v>114215609</v>
      </c>
      <c r="Y644" s="167">
        <v>114530395</v>
      </c>
      <c r="Z644" s="168">
        <v>45943</v>
      </c>
      <c r="AA644" s="166" t="s">
        <v>3730</v>
      </c>
      <c r="AB644" s="166" t="s">
        <v>3731</v>
      </c>
      <c r="AC644" s="166" t="s">
        <v>3732</v>
      </c>
      <c r="AD644" s="169">
        <v>460.25</v>
      </c>
      <c r="AE644" s="170">
        <v>7</v>
      </c>
      <c r="AF644" s="169">
        <v>65.75</v>
      </c>
      <c r="AG644" s="166" t="s">
        <v>3854</v>
      </c>
      <c r="AH644" s="166"/>
      <c r="AI644" s="166"/>
      <c r="AJ644" s="166"/>
      <c r="AK644" s="166"/>
      <c r="AL644" s="166"/>
    </row>
    <row r="645" spans="1:38" x14ac:dyDescent="0.3">
      <c r="A64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5" s="25">
        <f ca="1">SUM((TODAY())-Table2[[#This Row],[PO Date]])</f>
        <v>86</v>
      </c>
      <c r="C645" s="25" t="str">
        <f>Table2[[#This Row],[Trim Trk: ]]</f>
        <v>61476</v>
      </c>
      <c r="D645" s="228" t="str">
        <f>CONCATENATE(Table2[[#This Row],[First Name]]," ",Table2[[#This Row],[Last name]])</f>
        <v>AUSTIN OSBURN</v>
      </c>
      <c r="E645" s="229" t="str">
        <f>IFERROR(VLOOKUP(Table2[[#This Row],[Rental under Name: ]], 'TPMS-Auto'!C:G,5,0),"RESEARCH!!")</f>
        <v>AOSBURN</v>
      </c>
      <c r="F645" s="228" t="str">
        <f>IFERROR(VLOOKUP(Table2[[#This Row],[Trim Trk: ]],'TPMS-Auto'!A:C, 3, 0), "Not assigned in TPMS!!")</f>
        <v>AUSTIN OSBURN</v>
      </c>
      <c r="G645" s="229" t="str">
        <f>IFERROR(VLOOKUP(Table2[[#This Row],[Trim Trk: ]],'TPMS-Auto'!A:G, 7, 0), "Not assigned in TPMS!!")</f>
        <v>AOSBURN</v>
      </c>
      <c r="H645" s="69" t="str">
        <f>IFERROR(VLOOKUP(Table2[[#This Row],[Trim Trk: ]],'TPMS-Auto'!A:Y, 25, 0), "Not assigned in TPMS!!")</f>
        <v>2015 s. Main St.</v>
      </c>
      <c r="I64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5" s="229" t="str">
        <f>IF(N645=N644, "Yes", "No")</f>
        <v>No</v>
      </c>
      <c r="K645" s="229" t="str">
        <f>IFERROR(VLOOKUP(Table2[[#This Row],[Trim Trk: ]], Enterprise!A:AL, 25, 0),"NotonEnterpriseReporting")</f>
        <v>NotonEnterpriseReporting</v>
      </c>
      <c r="L64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5" s="229" t="str">
        <f>IF(Table2[[#This Row],[Rental Vendor]]="ENTERPRISE RENT-A-CAR INC.", "Enterprise", IF(Table2[[#This Row],[Rental Vendor]]="ENTERPRISE TOLLS/TOLL CHARGES", "Enterprise", "NotEnterprise"))</f>
        <v>Enterprise</v>
      </c>
      <c r="N645" s="228" t="str">
        <f>LEFT(Table2[[#This Row],[Vehicle Number]],5)</f>
        <v>61476</v>
      </c>
      <c r="O645" s="166" t="s">
        <v>209</v>
      </c>
      <c r="P645" s="166" t="s">
        <v>5397</v>
      </c>
      <c r="Q645" s="166" t="s">
        <v>3726</v>
      </c>
      <c r="R645" s="166" t="s">
        <v>3936</v>
      </c>
      <c r="S645" s="166" t="s">
        <v>499</v>
      </c>
      <c r="T645" s="166" t="s">
        <v>5398</v>
      </c>
      <c r="U645" s="166" t="s">
        <v>5399</v>
      </c>
      <c r="V645" s="166" t="s">
        <v>5400</v>
      </c>
      <c r="W645" s="166" t="s">
        <v>2926</v>
      </c>
      <c r="X645" s="167">
        <v>115189812</v>
      </c>
      <c r="Y645" s="167">
        <v>115521223</v>
      </c>
      <c r="Z645" s="168">
        <v>46000</v>
      </c>
      <c r="AA645" s="166" t="s">
        <v>3730</v>
      </c>
      <c r="AB645" s="166" t="s">
        <v>3731</v>
      </c>
      <c r="AC645" s="166" t="s">
        <v>3732</v>
      </c>
      <c r="AD645" s="169">
        <v>238.5</v>
      </c>
      <c r="AE645" s="170">
        <v>3</v>
      </c>
      <c r="AF645" s="169">
        <v>79.5</v>
      </c>
      <c r="AG645" s="166" t="s">
        <v>3854</v>
      </c>
      <c r="AH645" s="166" t="s">
        <v>5401</v>
      </c>
      <c r="AI645" s="166" t="s">
        <v>5402</v>
      </c>
      <c r="AJ645" s="166" t="s">
        <v>5400</v>
      </c>
      <c r="AK645" s="166" t="s">
        <v>2926</v>
      </c>
      <c r="AL645" s="166" t="s">
        <v>5403</v>
      </c>
    </row>
    <row r="646" spans="1:38" x14ac:dyDescent="0.3">
      <c r="A64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6" s="25">
        <f ca="1">SUM((TODAY())-Table2[[#This Row],[PO Date]])</f>
        <v>174</v>
      </c>
      <c r="C646" s="25" t="str">
        <f>Table2[[#This Row],[Trim Trk: ]]</f>
        <v>61480</v>
      </c>
      <c r="D646" s="228" t="str">
        <f>CONCATENATE(Table2[[#This Row],[First Name]]," ",Table2[[#This Row],[Last name]])</f>
        <v>JOSE MIRELES</v>
      </c>
      <c r="E646" s="229" t="str">
        <f>IFERROR(VLOOKUP(Table2[[#This Row],[Rental under Name: ]], 'TPMS-Auto'!C:G,5,0),"RESEARCH!!")</f>
        <v>JMIREL1</v>
      </c>
      <c r="F646" s="228" t="str">
        <f>IFERROR(VLOOKUP(Table2[[#This Row],[Trim Trk: ]],'TPMS-Auto'!A:C, 3, 0), "Not assigned in TPMS!!")</f>
        <v>JOSE MIRELES</v>
      </c>
      <c r="G646" s="229" t="str">
        <f>IFERROR(VLOOKUP(Table2[[#This Row],[Trim Trk: ]],'TPMS-Auto'!A:G, 7, 0), "Not assigned in TPMS!!")</f>
        <v>JMIREL1</v>
      </c>
      <c r="H646" s="69" t="str">
        <f>IFERROR(VLOOKUP(Table2[[#This Row],[Trim Trk: ]],'TPMS-Auto'!A:Y, 25, 0), "Not assigned in TPMS!!")</f>
        <v>9582 W. WILLIAMS</v>
      </c>
      <c r="I64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6" s="229" t="str">
        <f>IF(N646=N645, "Yes", "No")</f>
        <v>No</v>
      </c>
      <c r="K646" s="229" t="str">
        <f>IFERROR(VLOOKUP(Table2[[#This Row],[Trim Trk: ]], Enterprise!A:AL, 25, 0),"NotonEnterpriseReporting")</f>
        <v>NotonEnterpriseReporting</v>
      </c>
      <c r="L64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6" s="229" t="str">
        <f>IF(Table2[[#This Row],[Rental Vendor]]="ENTERPRISE RENT-A-CAR INC.", "Enterprise", IF(Table2[[#This Row],[Rental Vendor]]="ENTERPRISE TOLLS/TOLL CHARGES", "Enterprise", "NotEnterprise"))</f>
        <v>Enterprise</v>
      </c>
      <c r="N646" s="228" t="str">
        <f>LEFT(Table2[[#This Row],[Vehicle Number]],5)</f>
        <v>61480</v>
      </c>
      <c r="O646" s="166" t="s">
        <v>209</v>
      </c>
      <c r="P646" s="166" t="s">
        <v>5404</v>
      </c>
      <c r="Q646" s="166" t="s">
        <v>3726</v>
      </c>
      <c r="R646" s="166" t="s">
        <v>3752</v>
      </c>
      <c r="S646" s="166" t="s">
        <v>4404</v>
      </c>
      <c r="T646" s="166" t="s">
        <v>5405</v>
      </c>
      <c r="U646" s="166" t="s">
        <v>5406</v>
      </c>
      <c r="V646" s="166" t="s">
        <v>5407</v>
      </c>
      <c r="W646" s="166" t="s">
        <v>1675</v>
      </c>
      <c r="X646" s="167">
        <v>113682538</v>
      </c>
      <c r="Y646" s="167">
        <v>113989117</v>
      </c>
      <c r="Z646" s="168">
        <v>45912</v>
      </c>
      <c r="AA646" s="166" t="s">
        <v>3730</v>
      </c>
      <c r="AB646" s="166" t="s">
        <v>3731</v>
      </c>
      <c r="AC646" s="166" t="s">
        <v>3732</v>
      </c>
      <c r="AD646" s="169">
        <v>196.8</v>
      </c>
      <c r="AE646" s="170">
        <v>3</v>
      </c>
      <c r="AF646" s="169">
        <v>65.599999999999994</v>
      </c>
      <c r="AG646" s="166" t="s">
        <v>3854</v>
      </c>
      <c r="AH646" s="166"/>
      <c r="AI646" s="166"/>
      <c r="AJ646" s="166"/>
      <c r="AK646" s="166"/>
      <c r="AL646" s="166"/>
    </row>
    <row r="647" spans="1:38" x14ac:dyDescent="0.3">
      <c r="A64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7" s="25">
        <f ca="1">SUM((TODAY())-Table2[[#This Row],[PO Date]])</f>
        <v>55</v>
      </c>
      <c r="C647" s="25" t="str">
        <f>Table2[[#This Row],[Trim Trk: ]]</f>
        <v>61494</v>
      </c>
      <c r="D647" s="228" t="str">
        <f>CONCATENATE(Table2[[#This Row],[First Name]]," ",Table2[[#This Row],[Last name]])</f>
        <v>PAUL RUCKERT</v>
      </c>
      <c r="E647" s="229" t="str">
        <f>IFERROR(VLOOKUP(Table2[[#This Row],[Rental under Name: ]], 'TPMS-Auto'!C:G,5,0),"RESEARCH!!")</f>
        <v>PRUCKE</v>
      </c>
      <c r="F647" s="228" t="str">
        <f>IFERROR(VLOOKUP(Table2[[#This Row],[Trim Trk: ]],'TPMS-Auto'!A:C, 3, 0), "Not assigned in TPMS!!")</f>
        <v>PAUL RUCKERT</v>
      </c>
      <c r="G647" s="229" t="str">
        <f>IFERROR(VLOOKUP(Table2[[#This Row],[Trim Trk: ]],'TPMS-Auto'!A:G, 7, 0), "Not assigned in TPMS!!")</f>
        <v>PRUCKE</v>
      </c>
      <c r="H647" s="69" t="str">
        <f>IFERROR(VLOOKUP(Table2[[#This Row],[Trim Trk: ]],'TPMS-Auto'!A:Y, 25, 0), "Not assigned in TPMS!!")</f>
        <v>719  FREEDOM CRIDER RD</v>
      </c>
      <c r="I64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7" s="229" t="str">
        <f>IF(N647=N646, "Yes", "No")</f>
        <v>No</v>
      </c>
      <c r="K647" s="229" t="str">
        <f>IFERROR(VLOOKUP(Table2[[#This Row],[Trim Trk: ]], Enterprise!A:AL, 25, 0),"NotonEnterpriseReporting")</f>
        <v>OPEN</v>
      </c>
      <c r="L64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7" s="229" t="str">
        <f>IF(Table2[[#This Row],[Rental Vendor]]="ENTERPRISE RENT-A-CAR INC.", "Enterprise", IF(Table2[[#This Row],[Rental Vendor]]="ENTERPRISE TOLLS/TOLL CHARGES", "Enterprise", "NotEnterprise"))</f>
        <v>Enterprise</v>
      </c>
      <c r="N647" s="228" t="str">
        <f>LEFT(Table2[[#This Row],[Vehicle Number]],5)</f>
        <v>61494</v>
      </c>
      <c r="O647" s="166" t="s">
        <v>209</v>
      </c>
      <c r="P647" s="166" t="s">
        <v>5408</v>
      </c>
      <c r="Q647" s="166" t="s">
        <v>3751</v>
      </c>
      <c r="R647" s="166" t="s">
        <v>3735</v>
      </c>
      <c r="S647" s="166" t="s">
        <v>3860</v>
      </c>
      <c r="T647" s="166" t="s">
        <v>5409</v>
      </c>
      <c r="U647" s="166" t="s">
        <v>5410</v>
      </c>
      <c r="V647" s="166" t="s">
        <v>5137</v>
      </c>
      <c r="W647" s="166" t="s">
        <v>435</v>
      </c>
      <c r="X647" s="167">
        <v>113027853</v>
      </c>
      <c r="Y647" s="167">
        <v>115974422</v>
      </c>
      <c r="Z647" s="168">
        <v>46031</v>
      </c>
      <c r="AA647" s="166" t="s">
        <v>3894</v>
      </c>
      <c r="AB647" s="166" t="s">
        <v>3895</v>
      </c>
      <c r="AC647" s="166" t="s">
        <v>3732</v>
      </c>
      <c r="AD647" s="169">
        <v>1</v>
      </c>
      <c r="AE647" s="170">
        <v>1</v>
      </c>
      <c r="AF647" s="169">
        <v>1</v>
      </c>
      <c r="AG647" s="166" t="s">
        <v>3896</v>
      </c>
      <c r="AH647" s="166"/>
      <c r="AI647" s="166"/>
      <c r="AJ647" s="166"/>
      <c r="AK647" s="166"/>
      <c r="AL647" s="166"/>
    </row>
    <row r="648" spans="1:38" x14ac:dyDescent="0.3">
      <c r="A64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48" s="25">
        <f ca="1">SUM((TODAY())-Table2[[#This Row],[PO Date]])</f>
        <v>5</v>
      </c>
      <c r="C648" s="25" t="str">
        <f>Table2[[#This Row],[Trim Trk: ]]</f>
        <v>61494</v>
      </c>
      <c r="D648" s="228" t="str">
        <f>CONCATENATE(Table2[[#This Row],[First Name]]," ",Table2[[#This Row],[Last name]])</f>
        <v>PAUL RUCKERT</v>
      </c>
      <c r="E648" s="229" t="str">
        <f>IFERROR(VLOOKUP(Table2[[#This Row],[Rental under Name: ]], 'TPMS-Auto'!C:G,5,0),"RESEARCH!!")</f>
        <v>PRUCKE</v>
      </c>
      <c r="F648" s="228" t="str">
        <f>IFERROR(VLOOKUP(Table2[[#This Row],[Trim Trk: ]],'TPMS-Auto'!A:C, 3, 0), "Not assigned in TPMS!!")</f>
        <v>PAUL RUCKERT</v>
      </c>
      <c r="G648" s="229" t="str">
        <f>IFERROR(VLOOKUP(Table2[[#This Row],[Trim Trk: ]],'TPMS-Auto'!A:G, 7, 0), "Not assigned in TPMS!!")</f>
        <v>PRUCKE</v>
      </c>
      <c r="H648" s="69" t="str">
        <f>IFERROR(VLOOKUP(Table2[[#This Row],[Trim Trk: ]],'TPMS-Auto'!A:Y, 25, 0), "Not assigned in TPMS!!")</f>
        <v>719  FREEDOM CRIDER RD</v>
      </c>
      <c r="I64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8" s="229" t="str">
        <f>IF(N648=N647, "Yes", "No")</f>
        <v>Yes</v>
      </c>
      <c r="K648" s="229" t="str">
        <f>IFERROR(VLOOKUP(Table2[[#This Row],[Trim Trk: ]], Enterprise!A:AL, 25, 0),"NotonEnterpriseReporting")</f>
        <v>OPEN</v>
      </c>
      <c r="L64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8" s="229" t="str">
        <f>IF(Table2[[#This Row],[Rental Vendor]]="ENTERPRISE RENT-A-CAR INC.", "Enterprise", IF(Table2[[#This Row],[Rental Vendor]]="ENTERPRISE TOLLS/TOLL CHARGES", "Enterprise", "NotEnterprise"))</f>
        <v>Enterprise</v>
      </c>
      <c r="N648" s="228" t="str">
        <f>LEFT(Table2[[#This Row],[Vehicle Number]],5)</f>
        <v>61494</v>
      </c>
      <c r="O648" s="166" t="s">
        <v>209</v>
      </c>
      <c r="P648" s="166" t="s">
        <v>5408</v>
      </c>
      <c r="Q648" s="166" t="s">
        <v>3751</v>
      </c>
      <c r="R648" s="166" t="s">
        <v>3735</v>
      </c>
      <c r="S648" s="166" t="s">
        <v>3860</v>
      </c>
      <c r="T648" s="166" t="s">
        <v>5409</v>
      </c>
      <c r="U648" s="166" t="s">
        <v>5410</v>
      </c>
      <c r="V648" s="166" t="s">
        <v>5137</v>
      </c>
      <c r="W648" s="166" t="s">
        <v>435</v>
      </c>
      <c r="X648" s="167">
        <v>116649058</v>
      </c>
      <c r="Y648" s="167">
        <v>117001654</v>
      </c>
      <c r="Z648" s="168">
        <v>46081</v>
      </c>
      <c r="AA648" s="166" t="s">
        <v>3730</v>
      </c>
      <c r="AB648" s="166" t="s">
        <v>3731</v>
      </c>
      <c r="AC648" s="166" t="s">
        <v>3732</v>
      </c>
      <c r="AD648" s="169">
        <v>595</v>
      </c>
      <c r="AE648" s="170">
        <v>7</v>
      </c>
      <c r="AF648" s="169">
        <v>85</v>
      </c>
      <c r="AG648" s="166" t="s">
        <v>3854</v>
      </c>
      <c r="AH648" s="166"/>
      <c r="AI648" s="166"/>
      <c r="AJ648" s="166"/>
      <c r="AK648" s="166"/>
      <c r="AL648" s="166"/>
    </row>
    <row r="649" spans="1:38" x14ac:dyDescent="0.3">
      <c r="A649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49" s="25">
        <f ca="1">SUM((TODAY())-Table2[[#This Row],[PO Date]])</f>
        <v>7</v>
      </c>
      <c r="C649" s="25" t="str">
        <f>Table2[[#This Row],[Trim Trk: ]]</f>
        <v>61510</v>
      </c>
      <c r="D649" s="228" t="str">
        <f>CONCATENATE(Table2[[#This Row],[First Name]]," ",Table2[[#This Row],[Last name]])</f>
        <v>PATRICK GEARY</v>
      </c>
      <c r="E649" s="229" t="str">
        <f>IFERROR(VLOOKUP(Table2[[#This Row],[Rental under Name: ]], 'TPMS-Auto'!C:G,5,0),"RESEARCH!!")</f>
        <v>PGEARY1</v>
      </c>
      <c r="F649" s="228" t="str">
        <f>IFERROR(VLOOKUP(Table2[[#This Row],[Trim Trk: ]],'TPMS-Auto'!A:C, 3, 0), "Not assigned in TPMS!!")</f>
        <v>PATRICK GEARY</v>
      </c>
      <c r="G649" s="229" t="str">
        <f>IFERROR(VLOOKUP(Table2[[#This Row],[Trim Trk: ]],'TPMS-Auto'!A:G, 7, 0), "Not assigned in TPMS!!")</f>
        <v>PGEARY1</v>
      </c>
      <c r="H649" s="69" t="str">
        <f>IFERROR(VLOOKUP(Table2[[#This Row],[Trim Trk: ]],'TPMS-Auto'!A:Y, 25, 0), "Not assigned in TPMS!!")</f>
        <v>1257 RINCON ST</v>
      </c>
      <c r="I64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9" s="229" t="str">
        <f>IF(N649=N648, "Yes", "No")</f>
        <v>No</v>
      </c>
      <c r="K649" s="229" t="str">
        <f>IFERROR(VLOOKUP(Table2[[#This Row],[Trim Trk: ]], Enterprise!A:AL, 25, 0),"NotonEnterpriseReporting")</f>
        <v>OPEN</v>
      </c>
      <c r="L64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9" s="229" t="str">
        <f>IF(Table2[[#This Row],[Rental Vendor]]="ENTERPRISE RENT-A-CAR INC.", "Enterprise", IF(Table2[[#This Row],[Rental Vendor]]="ENTERPRISE TOLLS/TOLL CHARGES", "Enterprise", "NotEnterprise"))</f>
        <v>Enterprise</v>
      </c>
      <c r="N649" s="228" t="str">
        <f>LEFT(Table2[[#This Row],[Vehicle Number]],5)</f>
        <v>61510</v>
      </c>
      <c r="O649" s="166" t="s">
        <v>209</v>
      </c>
      <c r="P649" s="166" t="s">
        <v>7783</v>
      </c>
      <c r="Q649" s="166" t="s">
        <v>3726</v>
      </c>
      <c r="R649" s="166" t="s">
        <v>3870</v>
      </c>
      <c r="S649" s="166" t="s">
        <v>4445</v>
      </c>
      <c r="T649" s="166" t="s">
        <v>7365</v>
      </c>
      <c r="U649" s="166" t="s">
        <v>7787</v>
      </c>
      <c r="V649" s="166" t="s">
        <v>7789</v>
      </c>
      <c r="W649" s="166" t="s">
        <v>219</v>
      </c>
      <c r="X649" s="167">
        <v>116259548</v>
      </c>
      <c r="Y649" s="167">
        <v>116969995</v>
      </c>
      <c r="Z649" s="168">
        <v>46079</v>
      </c>
      <c r="AA649" s="166" t="s">
        <v>3763</v>
      </c>
      <c r="AB649" s="166" t="s">
        <v>3764</v>
      </c>
      <c r="AC649" s="166" t="s">
        <v>3732</v>
      </c>
      <c r="AD649" s="169">
        <v>2</v>
      </c>
      <c r="AE649" s="170">
        <v>1</v>
      </c>
      <c r="AF649" s="169">
        <v>2</v>
      </c>
      <c r="AG649" s="166" t="s">
        <v>3854</v>
      </c>
      <c r="AH649" s="166" t="s">
        <v>31170</v>
      </c>
      <c r="AI649" s="166" t="s">
        <v>31171</v>
      </c>
      <c r="AJ649" s="166" t="s">
        <v>7789</v>
      </c>
      <c r="AK649" s="166" t="s">
        <v>219</v>
      </c>
      <c r="AL649" s="166" t="s">
        <v>7790</v>
      </c>
    </row>
    <row r="650" spans="1:38" x14ac:dyDescent="0.3">
      <c r="A65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0" s="25">
        <f ca="1">SUM((TODAY())-Table2[[#This Row],[PO Date]])</f>
        <v>66</v>
      </c>
      <c r="C650" s="25" t="str">
        <f>Table2[[#This Row],[Trim Trk: ]]</f>
        <v>61512</v>
      </c>
      <c r="D650" s="228" t="str">
        <f>CONCATENATE(Table2[[#This Row],[First Name]]," ",Table2[[#This Row],[Last name]])</f>
        <v>LUCY QUINTANA</v>
      </c>
      <c r="E650" s="229" t="str">
        <f>IFERROR(VLOOKUP(Table2[[#This Row],[Rental under Name: ]], 'TPMS-Auto'!C:G,5,0),"RESEARCH!!")</f>
        <v>LQUINT3</v>
      </c>
      <c r="F650" s="228" t="str">
        <f>IFERROR(VLOOKUP(Table2[[#This Row],[Trim Trk: ]],'TPMS-Auto'!A:C, 3, 0), "Not assigned in TPMS!!")</f>
        <v>LUCY QUINTANA</v>
      </c>
      <c r="G650" s="229" t="str">
        <f>IFERROR(VLOOKUP(Table2[[#This Row],[Trim Trk: ]],'TPMS-Auto'!A:G, 7, 0), "Not assigned in TPMS!!")</f>
        <v>LQUINT3</v>
      </c>
      <c r="H650" s="69" t="str">
        <f>IFERROR(VLOOKUP(Table2[[#This Row],[Trim Trk: ]],'TPMS-Auto'!A:Y, 25, 0), "Not assigned in TPMS!!")</f>
        <v>15723 1/2 Ryon Ave</v>
      </c>
      <c r="I65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0" s="229" t="str">
        <f>IF(N650=N649, "Yes", "No")</f>
        <v>No</v>
      </c>
      <c r="K650" s="229" t="str">
        <f>IFERROR(VLOOKUP(Table2[[#This Row],[Trim Trk: ]], Enterprise!A:AL, 25, 0),"NotonEnterpriseReporting")</f>
        <v>NotonEnterpriseReporting</v>
      </c>
      <c r="L65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0" s="229" t="str">
        <f>IF(Table2[[#This Row],[Rental Vendor]]="ENTERPRISE RENT-A-CAR INC.", "Enterprise", IF(Table2[[#This Row],[Rental Vendor]]="ENTERPRISE TOLLS/TOLL CHARGES", "Enterprise", "NotEnterprise"))</f>
        <v>Enterprise</v>
      </c>
      <c r="N650" s="228" t="str">
        <f>LEFT(Table2[[#This Row],[Vehicle Number]],5)</f>
        <v>61512</v>
      </c>
      <c r="O650" s="166" t="s">
        <v>209</v>
      </c>
      <c r="P650" s="166" t="s">
        <v>5411</v>
      </c>
      <c r="Q650" s="166" t="s">
        <v>3726</v>
      </c>
      <c r="R650" s="166" t="s">
        <v>3870</v>
      </c>
      <c r="S650" s="166" t="s">
        <v>5412</v>
      </c>
      <c r="T650" s="166" t="s">
        <v>5413</v>
      </c>
      <c r="U650" s="166" t="s">
        <v>5414</v>
      </c>
      <c r="V650" s="166" t="s">
        <v>3849</v>
      </c>
      <c r="W650" s="166" t="s">
        <v>219</v>
      </c>
      <c r="X650" s="167">
        <v>115465482</v>
      </c>
      <c r="Y650" s="167">
        <v>115801374</v>
      </c>
      <c r="Z650" s="168">
        <v>46020</v>
      </c>
      <c r="AA650" s="166" t="s">
        <v>3730</v>
      </c>
      <c r="AB650" s="166" t="s">
        <v>3731</v>
      </c>
      <c r="AC650" s="166" t="s">
        <v>3732</v>
      </c>
      <c r="AD650" s="169">
        <v>195</v>
      </c>
      <c r="AE650" s="170">
        <v>3</v>
      </c>
      <c r="AF650" s="169">
        <v>65</v>
      </c>
      <c r="AG650" s="166" t="s">
        <v>3854</v>
      </c>
      <c r="AH650" s="166" t="s">
        <v>3783</v>
      </c>
      <c r="AI650" s="166" t="s">
        <v>5415</v>
      </c>
      <c r="AJ650" s="166" t="s">
        <v>5416</v>
      </c>
      <c r="AK650" s="166" t="s">
        <v>219</v>
      </c>
      <c r="AL650" s="166" t="s">
        <v>5417</v>
      </c>
    </row>
    <row r="651" spans="1:38" x14ac:dyDescent="0.3">
      <c r="A65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1" s="25">
        <f ca="1">SUM((TODAY())-Table2[[#This Row],[PO Date]])</f>
        <v>41</v>
      </c>
      <c r="C651" s="25" t="str">
        <f>Table2[[#This Row],[Trim Trk: ]]</f>
        <v>61530</v>
      </c>
      <c r="D651" s="228" t="str">
        <f>CONCATENATE(Table2[[#This Row],[First Name]]," ",Table2[[#This Row],[Last name]])</f>
        <v>CARLOS ROSALES</v>
      </c>
      <c r="E651" s="229" t="str">
        <f>IFERROR(VLOOKUP(Table2[[#This Row],[Rental under Name: ]], 'TPMS-Auto'!C:G,5,0),"RESEARCH!!")</f>
        <v>CROSALE</v>
      </c>
      <c r="F651" s="228" t="str">
        <f>IFERROR(VLOOKUP(Table2[[#This Row],[Trim Trk: ]],'TPMS-Auto'!A:C, 3, 0), "Not assigned in TPMS!!")</f>
        <v>CARLOS ROSALES</v>
      </c>
      <c r="G651" s="229" t="str">
        <f>IFERROR(VLOOKUP(Table2[[#This Row],[Trim Trk: ]],'TPMS-Auto'!A:G, 7, 0), "Not assigned in TPMS!!")</f>
        <v>CROSALE</v>
      </c>
      <c r="H651" s="69" t="str">
        <f>IFERROR(VLOOKUP(Table2[[#This Row],[Trim Trk: ]],'TPMS-Auto'!A:Y, 25, 0), "Not assigned in TPMS!!")</f>
        <v>8125 SOUTH HOOVER STREET</v>
      </c>
      <c r="I65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1" s="229" t="str">
        <f>IF(N651=N650, "Yes", "No")</f>
        <v>No</v>
      </c>
      <c r="K651" s="229" t="str">
        <f>IFERROR(VLOOKUP(Table2[[#This Row],[Trim Trk: ]], Enterprise!A:AL, 25, 0),"NotonEnterpriseReporting")</f>
        <v>PENDED</v>
      </c>
      <c r="L651" s="229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651" s="229" t="str">
        <f>IF(Table2[[#This Row],[Rental Vendor]]="ENTERPRISE RENT-A-CAR INC.", "Enterprise", IF(Table2[[#This Row],[Rental Vendor]]="ENTERPRISE TOLLS/TOLL CHARGES", "Enterprise", "NotEnterprise"))</f>
        <v>Enterprise</v>
      </c>
      <c r="N651" s="228" t="str">
        <f>LEFT(Table2[[#This Row],[Vehicle Number]],5)</f>
        <v>61530</v>
      </c>
      <c r="O651" s="166" t="s">
        <v>209</v>
      </c>
      <c r="P651" s="166" t="s">
        <v>3850</v>
      </c>
      <c r="Q651" s="166" t="s">
        <v>3726</v>
      </c>
      <c r="R651" s="166" t="s">
        <v>3870</v>
      </c>
      <c r="S651" s="166" t="s">
        <v>4597</v>
      </c>
      <c r="T651" s="166" t="s">
        <v>4615</v>
      </c>
      <c r="U651" s="166" t="s">
        <v>5418</v>
      </c>
      <c r="V651" s="166" t="s">
        <v>4819</v>
      </c>
      <c r="W651" s="166" t="s">
        <v>219</v>
      </c>
      <c r="X651" s="167">
        <v>115869948</v>
      </c>
      <c r="Y651" s="167">
        <v>116213047</v>
      </c>
      <c r="Z651" s="168">
        <v>46045</v>
      </c>
      <c r="AA651" s="166" t="s">
        <v>3730</v>
      </c>
      <c r="AB651" s="166" t="s">
        <v>3731</v>
      </c>
      <c r="AC651" s="166" t="s">
        <v>3732</v>
      </c>
      <c r="AD651" s="169">
        <v>2239.7199999999998</v>
      </c>
      <c r="AE651" s="170">
        <v>28</v>
      </c>
      <c r="AF651" s="169">
        <v>79.989999999999995</v>
      </c>
      <c r="AG651" s="166" t="s">
        <v>3854</v>
      </c>
      <c r="AH651" s="166"/>
      <c r="AI651" s="166"/>
      <c r="AJ651" s="166"/>
      <c r="AK651" s="166"/>
      <c r="AL651" s="166"/>
    </row>
    <row r="652" spans="1:38" x14ac:dyDescent="0.3">
      <c r="A65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2" s="25">
        <f ca="1">SUM((TODAY())-Table2[[#This Row],[PO Date]])</f>
        <v>126</v>
      </c>
      <c r="C652" s="25" t="str">
        <f>Table2[[#This Row],[Trim Trk: ]]</f>
        <v>61547</v>
      </c>
      <c r="D652" s="228" t="str">
        <f>CONCATENATE(Table2[[#This Row],[First Name]]," ",Table2[[#This Row],[Last name]])</f>
        <v>IVERSON MAY</v>
      </c>
      <c r="E652" s="229" t="str">
        <f>IFERROR(VLOOKUP(Table2[[#This Row],[Rental under Name: ]], 'TPMS-Auto'!C:G,5,0),"RESEARCH!!")</f>
        <v>IMAY0</v>
      </c>
      <c r="F652" s="228" t="str">
        <f>IFERROR(VLOOKUP(Table2[[#This Row],[Trim Trk: ]],'TPMS-Auto'!A:C, 3, 0), "Not assigned in TPMS!!")</f>
        <v>IVERSON MAY</v>
      </c>
      <c r="G652" s="229" t="str">
        <f>IFERROR(VLOOKUP(Table2[[#This Row],[Trim Trk: ]],'TPMS-Auto'!A:G, 7, 0), "Not assigned in TPMS!!")</f>
        <v>IMAY0</v>
      </c>
      <c r="H652" s="69" t="str">
        <f>IFERROR(VLOOKUP(Table2[[#This Row],[Trim Trk: ]],'TPMS-Auto'!A:Y, 25, 0), "Not assigned in TPMS!!")</f>
        <v>521 MONACO DR</v>
      </c>
      <c r="I65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2" s="229" t="str">
        <f>IF(N652=N651, "Yes", "No")</f>
        <v>No</v>
      </c>
      <c r="K652" s="229" t="str">
        <f>IFERROR(VLOOKUP(Table2[[#This Row],[Trim Trk: ]], Enterprise!A:AL, 25, 0),"NotonEnterpriseReporting")</f>
        <v>OPEN</v>
      </c>
      <c r="L65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2" s="229" t="str">
        <f>IF(Table2[[#This Row],[Rental Vendor]]="ENTERPRISE RENT-A-CAR INC.", "Enterprise", IF(Table2[[#This Row],[Rental Vendor]]="ENTERPRISE TOLLS/TOLL CHARGES", "Enterprise", "NotEnterprise"))</f>
        <v>Enterprise</v>
      </c>
      <c r="N652" s="228" t="str">
        <f>LEFT(Table2[[#This Row],[Vehicle Number]],5)</f>
        <v>61547</v>
      </c>
      <c r="O652" s="166" t="s">
        <v>209</v>
      </c>
      <c r="P652" s="166" t="s">
        <v>1657</v>
      </c>
      <c r="Q652" s="166" t="s">
        <v>3726</v>
      </c>
      <c r="R652" s="166" t="s">
        <v>3735</v>
      </c>
      <c r="S652" s="166" t="s">
        <v>5419</v>
      </c>
      <c r="T652" s="166" t="s">
        <v>5420</v>
      </c>
      <c r="U652" s="166" t="s">
        <v>1659</v>
      </c>
      <c r="V652" s="166" t="s">
        <v>1509</v>
      </c>
      <c r="W652" s="166" t="s">
        <v>260</v>
      </c>
      <c r="X652" s="167">
        <v>114520959</v>
      </c>
      <c r="Y652" s="167">
        <v>114840519</v>
      </c>
      <c r="Z652" s="168">
        <v>45960</v>
      </c>
      <c r="AA652" s="166" t="s">
        <v>3730</v>
      </c>
      <c r="AB652" s="166" t="s">
        <v>3731</v>
      </c>
      <c r="AC652" s="166" t="s">
        <v>3732</v>
      </c>
      <c r="AD652" s="169">
        <v>455</v>
      </c>
      <c r="AE652" s="170">
        <v>7</v>
      </c>
      <c r="AF652" s="169">
        <v>65</v>
      </c>
      <c r="AG652" s="166" t="s">
        <v>3854</v>
      </c>
      <c r="AH652" s="166"/>
      <c r="AI652" s="166"/>
      <c r="AJ652" s="166"/>
      <c r="AK652" s="166"/>
      <c r="AL652" s="166"/>
    </row>
    <row r="653" spans="1:38" x14ac:dyDescent="0.3">
      <c r="A65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3" s="25">
        <f ca="1">SUM((TODAY())-Table2[[#This Row],[PO Date]])</f>
        <v>143</v>
      </c>
      <c r="C653" s="25" t="str">
        <f>Table2[[#This Row],[Trim Trk: ]]</f>
        <v>61552</v>
      </c>
      <c r="D653" s="228" t="str">
        <f>CONCATENATE(Table2[[#This Row],[First Name]]," ",Table2[[#This Row],[Last name]])</f>
        <v>ORETT GARDNER</v>
      </c>
      <c r="E653" s="229" t="str">
        <f>IFERROR(VLOOKUP(Table2[[#This Row],[Rental under Name: ]], 'TPMS-Auto'!C:G,5,0),"RESEARCH!!")</f>
        <v>OGARDN1</v>
      </c>
      <c r="F653" s="228" t="str">
        <f>IFERROR(VLOOKUP(Table2[[#This Row],[Trim Trk: ]],'TPMS-Auto'!A:C, 3, 0), "Not assigned in TPMS!!")</f>
        <v>ORETT GARDNER</v>
      </c>
      <c r="G653" s="229" t="str">
        <f>IFERROR(VLOOKUP(Table2[[#This Row],[Trim Trk: ]],'TPMS-Auto'!A:G, 7, 0), "Not assigned in TPMS!!")</f>
        <v>OGARDN1</v>
      </c>
      <c r="H653" s="69" t="str">
        <f>IFERROR(VLOOKUP(Table2[[#This Row],[Trim Trk: ]],'TPMS-Auto'!A:Y, 25, 0), "Not assigned in TPMS!!")</f>
        <v>8571 SUNSET STRIP</v>
      </c>
      <c r="I65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3" s="229" t="str">
        <f>IF(N653=N652, "Yes", "No")</f>
        <v>No</v>
      </c>
      <c r="K653" s="229" t="str">
        <f>IFERROR(VLOOKUP(Table2[[#This Row],[Trim Trk: ]], Enterprise!A:AL, 25, 0),"NotonEnterpriseReporting")</f>
        <v>NotonEnterpriseReporting</v>
      </c>
      <c r="L65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3" s="229" t="str">
        <f>IF(Table2[[#This Row],[Rental Vendor]]="ENTERPRISE RENT-A-CAR INC.", "Enterprise", IF(Table2[[#This Row],[Rental Vendor]]="ENTERPRISE TOLLS/TOLL CHARGES", "Enterprise", "NotEnterprise"))</f>
        <v>Enterprise</v>
      </c>
      <c r="N653" s="228" t="str">
        <f>LEFT(Table2[[#This Row],[Vehicle Number]],5)</f>
        <v>61552</v>
      </c>
      <c r="O653" s="166" t="s">
        <v>209</v>
      </c>
      <c r="P653" s="166" t="s">
        <v>5421</v>
      </c>
      <c r="Q653" s="166" t="s">
        <v>3726</v>
      </c>
      <c r="R653" s="166" t="s">
        <v>3780</v>
      </c>
      <c r="S653" s="166" t="s">
        <v>5422</v>
      </c>
      <c r="T653" s="166" t="s">
        <v>5423</v>
      </c>
      <c r="U653" s="166" t="s">
        <v>5424</v>
      </c>
      <c r="V653" s="166" t="s">
        <v>5425</v>
      </c>
      <c r="W653" s="166" t="s">
        <v>297</v>
      </c>
      <c r="X653" s="167">
        <v>114225641</v>
      </c>
      <c r="Y653" s="167">
        <v>114540556</v>
      </c>
      <c r="Z653" s="168">
        <v>45943</v>
      </c>
      <c r="AA653" s="166" t="s">
        <v>3730</v>
      </c>
      <c r="AB653" s="166" t="s">
        <v>3731</v>
      </c>
      <c r="AC653" s="166" t="s">
        <v>3732</v>
      </c>
      <c r="AD653" s="169">
        <v>459.2</v>
      </c>
      <c r="AE653" s="170">
        <v>7</v>
      </c>
      <c r="AF653" s="169">
        <v>65.599999999999994</v>
      </c>
      <c r="AG653" s="166" t="s">
        <v>3854</v>
      </c>
      <c r="AH653" s="166"/>
      <c r="AI653" s="166"/>
      <c r="AJ653" s="166"/>
      <c r="AK653" s="166"/>
      <c r="AL653" s="166"/>
    </row>
    <row r="654" spans="1:38" x14ac:dyDescent="0.3">
      <c r="A65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4" s="25">
        <f ca="1">SUM((TODAY())-Table2[[#This Row],[PO Date]])</f>
        <v>49</v>
      </c>
      <c r="C654" s="25" t="str">
        <f>Table2[[#This Row],[Trim Trk: ]]</f>
        <v>61561</v>
      </c>
      <c r="D654" s="228" t="str">
        <f>CONCATENATE(Table2[[#This Row],[First Name]]," ",Table2[[#This Row],[Last name]])</f>
        <v>KARIYAN KYLES</v>
      </c>
      <c r="E654" s="229" t="str">
        <f>IFERROR(VLOOKUP(Table2[[#This Row],[Rental under Name: ]], 'TPMS-Auto'!C:G,5,0),"RESEARCH!!")</f>
        <v>KKYLES</v>
      </c>
      <c r="F654" s="228" t="str">
        <f>IFERROR(VLOOKUP(Table2[[#This Row],[Trim Trk: ]],'TPMS-Auto'!A:C, 3, 0), "Not assigned in TPMS!!")</f>
        <v>KARIYAN KYLES</v>
      </c>
      <c r="G654" s="229" t="str">
        <f>IFERROR(VLOOKUP(Table2[[#This Row],[Trim Trk: ]],'TPMS-Auto'!A:G, 7, 0), "Not assigned in TPMS!!")</f>
        <v>KKYLES</v>
      </c>
      <c r="H654" s="69" t="str">
        <f>IFERROR(VLOOKUP(Table2[[#This Row],[Trim Trk: ]],'TPMS-Auto'!A:Y, 25, 0), "Not assigned in TPMS!!")</f>
        <v>Not on HR File</v>
      </c>
      <c r="I65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4" s="229" t="str">
        <f>IF(N654=N653, "Yes", "No")</f>
        <v>No</v>
      </c>
      <c r="K654" s="229" t="str">
        <f>IFERROR(VLOOKUP(Table2[[#This Row],[Trim Trk: ]], Enterprise!A:AL, 25, 0),"NotonEnterpriseReporting")</f>
        <v>NotonEnterpriseReporting</v>
      </c>
      <c r="L65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4" s="229" t="str">
        <f>IF(Table2[[#This Row],[Rental Vendor]]="ENTERPRISE RENT-A-CAR INC.", "Enterprise", IF(Table2[[#This Row],[Rental Vendor]]="ENTERPRISE TOLLS/TOLL CHARGES", "Enterprise", "NotEnterprise"))</f>
        <v>Enterprise</v>
      </c>
      <c r="N654" s="228" t="str">
        <f>LEFT(Table2[[#This Row],[Vehicle Number]],5)</f>
        <v>61561</v>
      </c>
      <c r="O654" s="166" t="s">
        <v>209</v>
      </c>
      <c r="P654" s="166" t="s">
        <v>5426</v>
      </c>
      <c r="Q654" s="166" t="s">
        <v>3751</v>
      </c>
      <c r="R654" s="166" t="s">
        <v>3859</v>
      </c>
      <c r="S654" s="166" t="s">
        <v>5427</v>
      </c>
      <c r="T654" s="166" t="s">
        <v>5428</v>
      </c>
      <c r="U654" s="166" t="s">
        <v>5429</v>
      </c>
      <c r="V654" s="166" t="s">
        <v>982</v>
      </c>
      <c r="W654" s="166" t="s">
        <v>416</v>
      </c>
      <c r="X654" s="167">
        <v>115731091</v>
      </c>
      <c r="Y654" s="167">
        <v>116071371</v>
      </c>
      <c r="Z654" s="168">
        <v>46037</v>
      </c>
      <c r="AA654" s="166" t="s">
        <v>3730</v>
      </c>
      <c r="AB654" s="166" t="s">
        <v>3731</v>
      </c>
      <c r="AC654" s="166" t="s">
        <v>3732</v>
      </c>
      <c r="AD654" s="169">
        <v>525</v>
      </c>
      <c r="AE654" s="170">
        <v>7</v>
      </c>
      <c r="AF654" s="169">
        <v>75</v>
      </c>
      <c r="AG654" s="166" t="s">
        <v>3854</v>
      </c>
      <c r="AH654" s="166"/>
      <c r="AI654" s="166"/>
      <c r="AJ654" s="166"/>
      <c r="AK654" s="166"/>
      <c r="AL654" s="166"/>
    </row>
    <row r="655" spans="1:38" x14ac:dyDescent="0.3">
      <c r="A65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5" s="25">
        <f ca="1">SUM((TODAY())-Table2[[#This Row],[PO Date]])</f>
        <v>34</v>
      </c>
      <c r="C655" s="25" t="str">
        <f>Table2[[#This Row],[Trim Trk: ]]</f>
        <v>61563</v>
      </c>
      <c r="D655" s="228" t="str">
        <f>CONCATENATE(Table2[[#This Row],[First Name]]," ",Table2[[#This Row],[Last name]])</f>
        <v>RICHARD WATT</v>
      </c>
      <c r="E655" s="229" t="str">
        <f>IFERROR(VLOOKUP(Table2[[#This Row],[Rental under Name: ]], 'TPMS-Auto'!C:G,5,0),"RESEARCH!!")</f>
        <v>RWATT1</v>
      </c>
      <c r="F655" s="228" t="str">
        <f>IFERROR(VLOOKUP(Table2[[#This Row],[Trim Trk: ]],'TPMS-Auto'!A:C, 3, 0), "Not assigned in TPMS!!")</f>
        <v>RICHARD WATT</v>
      </c>
      <c r="G655" s="229" t="str">
        <f>IFERROR(VLOOKUP(Table2[[#This Row],[Trim Trk: ]],'TPMS-Auto'!A:G, 7, 0), "Not assigned in TPMS!!")</f>
        <v>RWATT1</v>
      </c>
      <c r="H655" s="69" t="str">
        <f>IFERROR(VLOOKUP(Table2[[#This Row],[Trim Trk: ]],'TPMS-Auto'!A:Y, 25, 0), "Not assigned in TPMS!!")</f>
        <v>6440 N.W. 21ST STREET</v>
      </c>
      <c r="I65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5" s="229" t="str">
        <f>IF(N655=N654, "Yes", "No")</f>
        <v>No</v>
      </c>
      <c r="K655" s="229" t="str">
        <f>IFERROR(VLOOKUP(Table2[[#This Row],[Trim Trk: ]], Enterprise!A:AL, 25, 0),"NotonEnterpriseReporting")</f>
        <v>NotonEnterpriseReporting</v>
      </c>
      <c r="L65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5" s="229" t="str">
        <f>IF(Table2[[#This Row],[Rental Vendor]]="ENTERPRISE RENT-A-CAR INC.", "Enterprise", IF(Table2[[#This Row],[Rental Vendor]]="ENTERPRISE TOLLS/TOLL CHARGES", "Enterprise", "NotEnterprise"))</f>
        <v>Enterprise</v>
      </c>
      <c r="N655" s="228" t="str">
        <f>LEFT(Table2[[#This Row],[Vehicle Number]],5)</f>
        <v>61563</v>
      </c>
      <c r="O655" s="166" t="s">
        <v>209</v>
      </c>
      <c r="P655" s="166" t="s">
        <v>5430</v>
      </c>
      <c r="Q655" s="166" t="s">
        <v>3726</v>
      </c>
      <c r="R655" s="166" t="s">
        <v>3780</v>
      </c>
      <c r="S655" s="166" t="s">
        <v>3953</v>
      </c>
      <c r="T655" s="166" t="s">
        <v>5431</v>
      </c>
      <c r="U655" s="166" t="s">
        <v>5432</v>
      </c>
      <c r="V655" s="166" t="s">
        <v>5425</v>
      </c>
      <c r="W655" s="166" t="s">
        <v>297</v>
      </c>
      <c r="X655" s="167">
        <v>116057062</v>
      </c>
      <c r="Y655" s="167">
        <v>116400746</v>
      </c>
      <c r="Z655" s="168">
        <v>46052</v>
      </c>
      <c r="AA655" s="166" t="s">
        <v>3730</v>
      </c>
      <c r="AB655" s="166" t="s">
        <v>3731</v>
      </c>
      <c r="AC655" s="166" t="s">
        <v>3732</v>
      </c>
      <c r="AD655" s="169">
        <v>455</v>
      </c>
      <c r="AE655" s="170">
        <v>7</v>
      </c>
      <c r="AF655" s="169">
        <v>65</v>
      </c>
      <c r="AG655" s="166" t="s">
        <v>3854</v>
      </c>
      <c r="AH655" s="166"/>
      <c r="AI655" s="166"/>
      <c r="AJ655" s="166"/>
      <c r="AK655" s="166"/>
      <c r="AL655" s="166"/>
    </row>
    <row r="656" spans="1:38" x14ac:dyDescent="0.3">
      <c r="A65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6" s="25">
        <f ca="1">SUM((TODAY())-Table2[[#This Row],[PO Date]])</f>
        <v>83</v>
      </c>
      <c r="C656" s="25" t="str">
        <f>Table2[[#This Row],[Trim Trk: ]]</f>
        <v>61572</v>
      </c>
      <c r="D656" s="228" t="str">
        <f>CONCATENATE(Table2[[#This Row],[First Name]]," ",Table2[[#This Row],[Last name]])</f>
        <v>KHYAIRE WILLIAMS</v>
      </c>
      <c r="E656" s="229" t="str">
        <f>IFERROR(VLOOKUP(Table2[[#This Row],[Rental under Name: ]], 'TPMS-Auto'!C:G,5,0),"RESEARCH!!")</f>
        <v>KWILLI2</v>
      </c>
      <c r="F656" s="228" t="str">
        <f>IFERROR(VLOOKUP(Table2[[#This Row],[Trim Trk: ]],'TPMS-Auto'!A:C, 3, 0), "Not assigned in TPMS!!")</f>
        <v>KHYAIRE WILLIAMS</v>
      </c>
      <c r="G656" s="229" t="str">
        <f>IFERROR(VLOOKUP(Table2[[#This Row],[Trim Trk: ]],'TPMS-Auto'!A:G, 7, 0), "Not assigned in TPMS!!")</f>
        <v>KWILLI2</v>
      </c>
      <c r="H656" s="69" t="str">
        <f>IFERROR(VLOOKUP(Table2[[#This Row],[Trim Trk: ]],'TPMS-Auto'!A:Y, 25, 0), "Not assigned in TPMS!!")</f>
        <v>Not on HR File</v>
      </c>
      <c r="I65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6" s="229" t="str">
        <f>IF(N656=N655, "Yes", "No")</f>
        <v>No</v>
      </c>
      <c r="K656" s="229" t="str">
        <f>IFERROR(VLOOKUP(Table2[[#This Row],[Trim Trk: ]], Enterprise!A:AL, 25, 0),"NotonEnterpriseReporting")</f>
        <v>NotonEnterpriseReporting</v>
      </c>
      <c r="L65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6" s="229" t="str">
        <f>IF(Table2[[#This Row],[Rental Vendor]]="ENTERPRISE RENT-A-CAR INC.", "Enterprise", IF(Table2[[#This Row],[Rental Vendor]]="ENTERPRISE TOLLS/TOLL CHARGES", "Enterprise", "NotEnterprise"))</f>
        <v>Enterprise</v>
      </c>
      <c r="N656" s="228" t="str">
        <f>LEFT(Table2[[#This Row],[Vehicle Number]],5)</f>
        <v>61572</v>
      </c>
      <c r="O656" s="166" t="s">
        <v>209</v>
      </c>
      <c r="P656" s="166" t="s">
        <v>5434</v>
      </c>
      <c r="Q656" s="166" t="s">
        <v>3751</v>
      </c>
      <c r="R656" s="166" t="s">
        <v>3794</v>
      </c>
      <c r="S656" s="166" t="s">
        <v>10681</v>
      </c>
      <c r="T656" s="166" t="s">
        <v>4106</v>
      </c>
      <c r="U656" s="166" t="s">
        <v>10680</v>
      </c>
      <c r="V656" s="166" t="s">
        <v>3810</v>
      </c>
      <c r="W656" s="166" t="s">
        <v>655</v>
      </c>
      <c r="X656" s="167">
        <v>111859418</v>
      </c>
      <c r="Y656" s="167">
        <v>115607303</v>
      </c>
      <c r="Z656" s="168">
        <v>46003</v>
      </c>
      <c r="AA656" s="166" t="s">
        <v>3894</v>
      </c>
      <c r="AB656" s="166" t="s">
        <v>3895</v>
      </c>
      <c r="AC656" s="166" t="s">
        <v>3732</v>
      </c>
      <c r="AD656" s="169">
        <v>1</v>
      </c>
      <c r="AE656" s="170">
        <v>1</v>
      </c>
      <c r="AF656" s="169">
        <v>1</v>
      </c>
      <c r="AG656" s="166" t="s">
        <v>3896</v>
      </c>
      <c r="AH656" s="166" t="s">
        <v>3903</v>
      </c>
      <c r="AI656" s="166" t="s">
        <v>5436</v>
      </c>
      <c r="AJ656" s="166" t="s">
        <v>5437</v>
      </c>
      <c r="AK656" s="166" t="s">
        <v>382</v>
      </c>
      <c r="AL656" s="166" t="s">
        <v>5438</v>
      </c>
    </row>
    <row r="657" spans="1:38" x14ac:dyDescent="0.3">
      <c r="A65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7" s="25">
        <f ca="1">SUM((TODAY())-Table2[[#This Row],[PO Date]])</f>
        <v>59</v>
      </c>
      <c r="C657" s="25" t="str">
        <f>Table2[[#This Row],[Trim Trk: ]]</f>
        <v>61572</v>
      </c>
      <c r="D657" s="228" t="str">
        <f>CONCATENATE(Table2[[#This Row],[First Name]]," ",Table2[[#This Row],[Last name]])</f>
        <v>KHYAIRE WILLIAMS</v>
      </c>
      <c r="E657" s="229" t="str">
        <f>IFERROR(VLOOKUP(Table2[[#This Row],[Rental under Name: ]], 'TPMS-Auto'!C:G,5,0),"RESEARCH!!")</f>
        <v>KWILLI2</v>
      </c>
      <c r="F657" s="228" t="str">
        <f>IFERROR(VLOOKUP(Table2[[#This Row],[Trim Trk: ]],'TPMS-Auto'!A:C, 3, 0), "Not assigned in TPMS!!")</f>
        <v>KHYAIRE WILLIAMS</v>
      </c>
      <c r="G657" s="229" t="str">
        <f>IFERROR(VLOOKUP(Table2[[#This Row],[Trim Trk: ]],'TPMS-Auto'!A:G, 7, 0), "Not assigned in TPMS!!")</f>
        <v>KWILLI2</v>
      </c>
      <c r="H657" s="69" t="str">
        <f>IFERROR(VLOOKUP(Table2[[#This Row],[Trim Trk: ]],'TPMS-Auto'!A:Y, 25, 0), "Not assigned in TPMS!!")</f>
        <v>Not on HR File</v>
      </c>
      <c r="I65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7" s="229" t="str">
        <f>IF(N657=N656, "Yes", "No")</f>
        <v>Yes</v>
      </c>
      <c r="K657" s="229" t="str">
        <f>IFERROR(VLOOKUP(Table2[[#This Row],[Trim Trk: ]], Enterprise!A:AL, 25, 0),"NotonEnterpriseReporting")</f>
        <v>NotonEnterpriseReporting</v>
      </c>
      <c r="L65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7" s="229" t="str">
        <f>IF(Table2[[#This Row],[Rental Vendor]]="ENTERPRISE RENT-A-CAR INC.", "Enterprise", IF(Table2[[#This Row],[Rental Vendor]]="ENTERPRISE TOLLS/TOLL CHARGES", "Enterprise", "NotEnterprise"))</f>
        <v>Enterprise</v>
      </c>
      <c r="N657" s="228" t="str">
        <f>LEFT(Table2[[#This Row],[Vehicle Number]],5)</f>
        <v>61572</v>
      </c>
      <c r="O657" s="166" t="s">
        <v>209</v>
      </c>
      <c r="P657" s="166" t="s">
        <v>5434</v>
      </c>
      <c r="Q657" s="166" t="s">
        <v>3751</v>
      </c>
      <c r="R657" s="166" t="s">
        <v>3794</v>
      </c>
      <c r="S657" s="166" t="s">
        <v>10681</v>
      </c>
      <c r="T657" s="166" t="s">
        <v>4106</v>
      </c>
      <c r="U657" s="166" t="s">
        <v>10680</v>
      </c>
      <c r="V657" s="166" t="s">
        <v>3810</v>
      </c>
      <c r="W657" s="166" t="s">
        <v>655</v>
      </c>
      <c r="X657" s="167">
        <v>111859418</v>
      </c>
      <c r="Y657" s="167">
        <v>115884984</v>
      </c>
      <c r="Z657" s="168">
        <v>46027</v>
      </c>
      <c r="AA657" s="166" t="s">
        <v>3894</v>
      </c>
      <c r="AB657" s="166" t="s">
        <v>3895</v>
      </c>
      <c r="AC657" s="166" t="s">
        <v>3732</v>
      </c>
      <c r="AD657" s="169">
        <v>1</v>
      </c>
      <c r="AE657" s="170">
        <v>1</v>
      </c>
      <c r="AF657" s="169">
        <v>1</v>
      </c>
      <c r="AG657" s="166" t="s">
        <v>3896</v>
      </c>
      <c r="AH657" s="166" t="s">
        <v>3903</v>
      </c>
      <c r="AI657" s="166" t="s">
        <v>5436</v>
      </c>
      <c r="AJ657" s="166" t="s">
        <v>5437</v>
      </c>
      <c r="AK657" s="166" t="s">
        <v>382</v>
      </c>
      <c r="AL657" s="166" t="s">
        <v>5438</v>
      </c>
    </row>
    <row r="658" spans="1:38" x14ac:dyDescent="0.3">
      <c r="A65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8" s="25">
        <f ca="1">SUM((TODAY())-Table2[[#This Row],[PO Date]])</f>
        <v>31</v>
      </c>
      <c r="C658" s="25" t="str">
        <f>Table2[[#This Row],[Trim Trk: ]]</f>
        <v>61577</v>
      </c>
      <c r="D658" s="228" t="str">
        <f>CONCATENATE(Table2[[#This Row],[First Name]]," ",Table2[[#This Row],[Last name]])</f>
        <v>RAYMOND DELEKTA</v>
      </c>
      <c r="E658" s="229" t="str">
        <f>IFERROR(VLOOKUP(Table2[[#This Row],[Rental under Name: ]], 'TPMS-Auto'!C:G,5,0),"RESEARCH!!")</f>
        <v>RDELEKT</v>
      </c>
      <c r="F658" s="228" t="str">
        <f>IFERROR(VLOOKUP(Table2[[#This Row],[Trim Trk: ]],'TPMS-Auto'!A:C, 3, 0), "Not assigned in TPMS!!")</f>
        <v>RAYMOND DELEKTA</v>
      </c>
      <c r="G658" s="229" t="str">
        <f>IFERROR(VLOOKUP(Table2[[#This Row],[Trim Trk: ]],'TPMS-Auto'!A:G, 7, 0), "Not assigned in TPMS!!")</f>
        <v>RDELEKT</v>
      </c>
      <c r="H658" s="69" t="str">
        <f>IFERROR(VLOOKUP(Table2[[#This Row],[Trim Trk: ]],'TPMS-Auto'!A:Y, 25, 0), "Not assigned in TPMS!!")</f>
        <v>62 DILLA ST</v>
      </c>
      <c r="I65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8" s="229" t="str">
        <f>IF(N658=N657, "Yes", "No")</f>
        <v>No</v>
      </c>
      <c r="K658" s="229" t="str">
        <f>IFERROR(VLOOKUP(Table2[[#This Row],[Trim Trk: ]], Enterprise!A:AL, 25, 0),"NotonEnterpriseReporting")</f>
        <v>OPEN</v>
      </c>
      <c r="L65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8" s="229" t="str">
        <f>IF(Table2[[#This Row],[Rental Vendor]]="ENTERPRISE RENT-A-CAR INC.", "Enterprise", IF(Table2[[#This Row],[Rental Vendor]]="ENTERPRISE TOLLS/TOLL CHARGES", "Enterprise", "NotEnterprise"))</f>
        <v>Enterprise</v>
      </c>
      <c r="N658" s="228" t="str">
        <f>LEFT(Table2[[#This Row],[Vehicle Number]],5)</f>
        <v>61577</v>
      </c>
      <c r="O658" s="166" t="s">
        <v>209</v>
      </c>
      <c r="P658" s="166" t="s">
        <v>3074</v>
      </c>
      <c r="Q658" s="166" t="s">
        <v>3726</v>
      </c>
      <c r="R658" s="166" t="s">
        <v>3794</v>
      </c>
      <c r="S658" s="166" t="s">
        <v>3864</v>
      </c>
      <c r="T658" s="166" t="s">
        <v>5439</v>
      </c>
      <c r="U658" s="166" t="s">
        <v>3076</v>
      </c>
      <c r="V658" s="166" t="s">
        <v>3080</v>
      </c>
      <c r="W658" s="166" t="s">
        <v>382</v>
      </c>
      <c r="X658" s="167">
        <v>116090030</v>
      </c>
      <c r="Y658" s="167">
        <v>116434373</v>
      </c>
      <c r="Z658" s="168">
        <v>46055</v>
      </c>
      <c r="AA658" s="166" t="s">
        <v>3730</v>
      </c>
      <c r="AB658" s="166" t="s">
        <v>3731</v>
      </c>
      <c r="AC658" s="166" t="s">
        <v>3732</v>
      </c>
      <c r="AD658" s="169">
        <v>511</v>
      </c>
      <c r="AE658" s="170">
        <v>7</v>
      </c>
      <c r="AF658" s="169">
        <v>73</v>
      </c>
      <c r="AG658" s="166" t="s">
        <v>3854</v>
      </c>
      <c r="AH658" s="166"/>
      <c r="AI658" s="166"/>
      <c r="AJ658" s="166"/>
      <c r="AK658" s="166"/>
      <c r="AL658" s="166"/>
    </row>
    <row r="659" spans="1:38" x14ac:dyDescent="0.3">
      <c r="A65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59" s="25">
        <f ca="1">SUM((TODAY())-Table2[[#This Row],[PO Date]])</f>
        <v>23</v>
      </c>
      <c r="C659" s="25" t="str">
        <f>Table2[[#This Row],[Trim Trk: ]]</f>
        <v>61611</v>
      </c>
      <c r="D659" s="228" t="str">
        <f>CONCATENATE(Table2[[#This Row],[First Name]]," ",Table2[[#This Row],[Last name]])</f>
        <v>STEVEN FARRELL</v>
      </c>
      <c r="E659" s="229" t="str">
        <f>IFERROR(VLOOKUP(Table2[[#This Row],[Rental under Name: ]], 'TPMS-Auto'!C:G,5,0),"RESEARCH!!")</f>
        <v>SFARREL</v>
      </c>
      <c r="F659" s="228" t="str">
        <f>IFERROR(VLOOKUP(Table2[[#This Row],[Trim Trk: ]],'TPMS-Auto'!A:C, 3, 0), "Not assigned in TPMS!!")</f>
        <v>STEVEN FARRELL</v>
      </c>
      <c r="G659" s="229" t="str">
        <f>IFERROR(VLOOKUP(Table2[[#This Row],[Trim Trk: ]],'TPMS-Auto'!A:G, 7, 0), "Not assigned in TPMS!!")</f>
        <v>SFARREL</v>
      </c>
      <c r="H659" s="69" t="str">
        <f>IFERROR(VLOOKUP(Table2[[#This Row],[Trim Trk: ]],'TPMS-Auto'!A:Y, 25, 0), "Not assigned in TPMS!!")</f>
        <v>15710 NORTH RD</v>
      </c>
      <c r="I65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9" s="229" t="str">
        <f>IF(N659=N658, "Yes", "No")</f>
        <v>No</v>
      </c>
      <c r="K659" s="229" t="str">
        <f>IFERROR(VLOOKUP(Table2[[#This Row],[Trim Trk: ]], Enterprise!A:AL, 25, 0),"NotonEnterpriseReporting")</f>
        <v>NotonEnterpriseReporting</v>
      </c>
      <c r="L65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9" s="229" t="str">
        <f>IF(Table2[[#This Row],[Rental Vendor]]="ENTERPRISE RENT-A-CAR INC.", "Enterprise", IF(Table2[[#This Row],[Rental Vendor]]="ENTERPRISE TOLLS/TOLL CHARGES", "Enterprise", "NotEnterprise"))</f>
        <v>Enterprise</v>
      </c>
      <c r="N659" s="228" t="str">
        <f>LEFT(Table2[[#This Row],[Vehicle Number]],5)</f>
        <v>61611</v>
      </c>
      <c r="O659" s="166" t="s">
        <v>209</v>
      </c>
      <c r="P659" s="166" t="s">
        <v>3259</v>
      </c>
      <c r="Q659" s="166" t="s">
        <v>3726</v>
      </c>
      <c r="R659" s="166" t="s">
        <v>3752</v>
      </c>
      <c r="S659" s="166" t="s">
        <v>4601</v>
      </c>
      <c r="T659" s="166" t="s">
        <v>5444</v>
      </c>
      <c r="U659" s="166" t="s">
        <v>3261</v>
      </c>
      <c r="V659" s="166" t="s">
        <v>5445</v>
      </c>
      <c r="W659" s="166" t="s">
        <v>1675</v>
      </c>
      <c r="X659" s="167">
        <v>116300566</v>
      </c>
      <c r="Y659" s="167">
        <v>116646412</v>
      </c>
      <c r="Z659" s="168">
        <v>46063</v>
      </c>
      <c r="AA659" s="166" t="s">
        <v>3730</v>
      </c>
      <c r="AB659" s="166" t="s">
        <v>3731</v>
      </c>
      <c r="AC659" s="166" t="s">
        <v>3732</v>
      </c>
      <c r="AD659" s="169">
        <v>738.78</v>
      </c>
      <c r="AE659" s="170">
        <v>7</v>
      </c>
      <c r="AF659" s="169">
        <v>105.54</v>
      </c>
      <c r="AG659" s="166" t="s">
        <v>3854</v>
      </c>
      <c r="AH659" s="166"/>
      <c r="AI659" s="166"/>
      <c r="AJ659" s="166"/>
      <c r="AK659" s="166"/>
      <c r="AL659" s="166"/>
    </row>
    <row r="660" spans="1:38" x14ac:dyDescent="0.3">
      <c r="A660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0" s="25">
        <f ca="1">SUM((TODAY())-Table2[[#This Row],[PO Date]])</f>
        <v>15</v>
      </c>
      <c r="C660" s="25" t="str">
        <f>Table2[[#This Row],[Trim Trk: ]]</f>
        <v>61625</v>
      </c>
      <c r="D660" s="228" t="str">
        <f>CONCATENATE(Table2[[#This Row],[First Name]]," ",Table2[[#This Row],[Last name]])</f>
        <v>MARLIN HOWE III</v>
      </c>
      <c r="E660" s="229" t="str">
        <f>IFERROR(VLOOKUP(Table2[[#This Row],[Rental under Name: ]], 'TPMS-Auto'!C:G,5,0),"RESEARCH!!")</f>
        <v>MHOWEII</v>
      </c>
      <c r="F660" s="228" t="str">
        <f>IFERROR(VLOOKUP(Table2[[#This Row],[Trim Trk: ]],'TPMS-Auto'!A:C, 3, 0), "Not assigned in TPMS!!")</f>
        <v>MARLIN HOWE III</v>
      </c>
      <c r="G660" s="229" t="str">
        <f>IFERROR(VLOOKUP(Table2[[#This Row],[Trim Trk: ]],'TPMS-Auto'!A:G, 7, 0), "Not assigned in TPMS!!")</f>
        <v>MHOWEII</v>
      </c>
      <c r="H660" s="69" t="str">
        <f>IFERROR(VLOOKUP(Table2[[#This Row],[Trim Trk: ]],'TPMS-Auto'!A:Y, 25, 0), "Not assigned in TPMS!!")</f>
        <v>1068 Circle Dr</v>
      </c>
      <c r="I66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0" s="229" t="str">
        <f>IF(N660=N659, "Yes", "No")</f>
        <v>No</v>
      </c>
      <c r="K660" s="229" t="str">
        <f>IFERROR(VLOOKUP(Table2[[#This Row],[Trim Trk: ]], Enterprise!A:AL, 25, 0),"NotonEnterpriseReporting")</f>
        <v>NotonEnterpriseReporting</v>
      </c>
      <c r="L66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0" s="229" t="str">
        <f>IF(Table2[[#This Row],[Rental Vendor]]="ENTERPRISE RENT-A-CAR INC.", "Enterprise", IF(Table2[[#This Row],[Rental Vendor]]="ENTERPRISE TOLLS/TOLL CHARGES", "Enterprise", "NotEnterprise"))</f>
        <v>Enterprise</v>
      </c>
      <c r="N660" s="228" t="str">
        <f>LEFT(Table2[[#This Row],[Vehicle Number]],5)</f>
        <v>61625</v>
      </c>
      <c r="O660" s="166" t="s">
        <v>209</v>
      </c>
      <c r="P660" s="166" t="s">
        <v>3681</v>
      </c>
      <c r="Q660" s="166" t="s">
        <v>3726</v>
      </c>
      <c r="R660" s="166" t="s">
        <v>3768</v>
      </c>
      <c r="S660" s="166" t="s">
        <v>5452</v>
      </c>
      <c r="T660" s="166" t="s">
        <v>5453</v>
      </c>
      <c r="U660" s="166" t="s">
        <v>3683</v>
      </c>
      <c r="V660" s="166" t="s">
        <v>5454</v>
      </c>
      <c r="W660" s="166" t="s">
        <v>752</v>
      </c>
      <c r="X660" s="167">
        <v>116443944</v>
      </c>
      <c r="Y660" s="167">
        <v>116795584</v>
      </c>
      <c r="Z660" s="168">
        <v>46071</v>
      </c>
      <c r="AA660" s="166" t="s">
        <v>3730</v>
      </c>
      <c r="AB660" s="166" t="s">
        <v>3731</v>
      </c>
      <c r="AC660" s="166" t="s">
        <v>3732</v>
      </c>
      <c r="AD660" s="169">
        <v>490</v>
      </c>
      <c r="AE660" s="170">
        <v>14</v>
      </c>
      <c r="AF660" s="169">
        <v>35</v>
      </c>
      <c r="AG660" s="166" t="s">
        <v>3854</v>
      </c>
      <c r="AH660" s="166"/>
      <c r="AI660" s="166"/>
      <c r="AJ660" s="166"/>
      <c r="AK660" s="166"/>
      <c r="AL660" s="166"/>
    </row>
    <row r="661" spans="1:38" x14ac:dyDescent="0.3">
      <c r="A661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61" s="25">
        <f ca="1">SUM((TODAY())-Table2[[#This Row],[PO Date]])</f>
        <v>13</v>
      </c>
      <c r="C661" s="25" t="str">
        <f>Table2[[#This Row],[Trim Trk: ]]</f>
        <v>61626</v>
      </c>
      <c r="D661" s="228" t="str">
        <f>CONCATENATE(Table2[[#This Row],[First Name]]," ",Table2[[#This Row],[Last name]])</f>
        <v>BENJAMIN VRELL</v>
      </c>
      <c r="E661" s="229" t="str">
        <f>IFERROR(VLOOKUP(Table2[[#This Row],[Rental under Name: ]], 'TPMS-Auto'!C:G,5,0),"RESEARCH!!")</f>
        <v>BVRELL</v>
      </c>
      <c r="F661" s="228" t="str">
        <f>IFERROR(VLOOKUP(Table2[[#This Row],[Trim Trk: ]],'TPMS-Auto'!A:C, 3, 0), "Not assigned in TPMS!!")</f>
        <v>BENJAMIN VRELL</v>
      </c>
      <c r="G661" s="229" t="str">
        <f>IFERROR(VLOOKUP(Table2[[#This Row],[Trim Trk: ]],'TPMS-Auto'!A:G, 7, 0), "Not assigned in TPMS!!")</f>
        <v>BVRELL</v>
      </c>
      <c r="H661" s="69" t="str">
        <f>IFERROR(VLOOKUP(Table2[[#This Row],[Trim Trk: ]],'TPMS-Auto'!A:Y, 25, 0), "Not assigned in TPMS!!")</f>
        <v>Not on HR File</v>
      </c>
      <c r="I66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1" s="229" t="str">
        <f>IF(N661=N660, "Yes", "No")</f>
        <v>No</v>
      </c>
      <c r="K661" s="229" t="str">
        <f>IFERROR(VLOOKUP(Table2[[#This Row],[Trim Trk: ]], Enterprise!A:AL, 25, 0),"NotonEnterpriseReporting")</f>
        <v>NotonEnterpriseReporting</v>
      </c>
      <c r="L66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1" s="229" t="str">
        <f>IF(Table2[[#This Row],[Rental Vendor]]="ENTERPRISE RENT-A-CAR INC.", "Enterprise", IF(Table2[[#This Row],[Rental Vendor]]="ENTERPRISE TOLLS/TOLL CHARGES", "Enterprise", "NotEnterprise"))</f>
        <v>Enterprise</v>
      </c>
      <c r="N661" s="228" t="str">
        <f>LEFT(Table2[[#This Row],[Vehicle Number]],5)</f>
        <v>61626</v>
      </c>
      <c r="O661" s="166" t="s">
        <v>209</v>
      </c>
      <c r="P661" s="166" t="s">
        <v>5455</v>
      </c>
      <c r="Q661" s="166" t="s">
        <v>3726</v>
      </c>
      <c r="R661" s="166" t="s">
        <v>3801</v>
      </c>
      <c r="S661" s="166" t="s">
        <v>5456</v>
      </c>
      <c r="T661" s="166" t="s">
        <v>5457</v>
      </c>
      <c r="U661" s="166" t="s">
        <v>5458</v>
      </c>
      <c r="V661" s="166" t="s">
        <v>5459</v>
      </c>
      <c r="W661" s="166" t="s">
        <v>366</v>
      </c>
      <c r="X661" s="167">
        <v>115076588</v>
      </c>
      <c r="Y661" s="167">
        <v>116865964</v>
      </c>
      <c r="Z661" s="168">
        <v>46073</v>
      </c>
      <c r="AA661" s="166" t="s">
        <v>3730</v>
      </c>
      <c r="AB661" s="166" t="s">
        <v>3731</v>
      </c>
      <c r="AC661" s="166" t="s">
        <v>3732</v>
      </c>
      <c r="AD661" s="169">
        <v>1</v>
      </c>
      <c r="AE661" s="170">
        <v>1</v>
      </c>
      <c r="AF661" s="169">
        <v>1</v>
      </c>
      <c r="AG661" s="166" t="s">
        <v>3854</v>
      </c>
      <c r="AH661" s="166"/>
      <c r="AI661" s="166"/>
      <c r="AJ661" s="166"/>
      <c r="AK661" s="166"/>
      <c r="AL661" s="166"/>
    </row>
    <row r="662" spans="1:38" x14ac:dyDescent="0.3">
      <c r="A66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62" s="25">
        <f ca="1">SUM((TODAY())-Table2[[#This Row],[PO Date]])</f>
        <v>23</v>
      </c>
      <c r="C662" s="25" t="str">
        <f>Table2[[#This Row],[Trim Trk: ]]</f>
        <v>61647</v>
      </c>
      <c r="D662" s="228" t="str">
        <f>CONCATENATE(Table2[[#This Row],[First Name]]," ",Table2[[#This Row],[Last name]])</f>
        <v>LUIS VARGAS</v>
      </c>
      <c r="E662" s="229" t="str">
        <f>IFERROR(VLOOKUP(Table2[[#This Row],[Rental under Name: ]], 'TPMS-Auto'!C:G,5,0),"RESEARCH!!")</f>
        <v>LVARGAS</v>
      </c>
      <c r="F662" s="228" t="str">
        <f>IFERROR(VLOOKUP(Table2[[#This Row],[Trim Trk: ]],'TPMS-Auto'!A:C, 3, 0), "Not assigned in TPMS!!")</f>
        <v>LUIS VARGAS</v>
      </c>
      <c r="G662" s="229" t="str">
        <f>IFERROR(VLOOKUP(Table2[[#This Row],[Trim Trk: ]],'TPMS-Auto'!A:G, 7, 0), "Not assigned in TPMS!!")</f>
        <v>LVARGAS</v>
      </c>
      <c r="H662" s="69" t="str">
        <f>IFERROR(VLOOKUP(Table2[[#This Row],[Trim Trk: ]],'TPMS-Auto'!A:Y, 25, 0), "Not assigned in TPMS!!")</f>
        <v>4213 INTERNATIONAL WAY CT</v>
      </c>
      <c r="I66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2" s="229" t="str">
        <f>IF(N662=N661, "Yes", "No")</f>
        <v>No</v>
      </c>
      <c r="K662" s="229" t="str">
        <f>IFERROR(VLOOKUP(Table2[[#This Row],[Trim Trk: ]], Enterprise!A:AL, 25, 0),"NotonEnterpriseReporting")</f>
        <v>NotonEnterpriseReporting</v>
      </c>
      <c r="L66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2" s="229" t="str">
        <f>IF(Table2[[#This Row],[Rental Vendor]]="ENTERPRISE RENT-A-CAR INC.", "Enterprise", IF(Table2[[#This Row],[Rental Vendor]]="ENTERPRISE TOLLS/TOLL CHARGES", "Enterprise", "NotEnterprise"))</f>
        <v>Enterprise</v>
      </c>
      <c r="N662" s="228" t="str">
        <f>LEFT(Table2[[#This Row],[Vehicle Number]],5)</f>
        <v>61647</v>
      </c>
      <c r="O662" s="166" t="s">
        <v>209</v>
      </c>
      <c r="P662" s="166" t="s">
        <v>5460</v>
      </c>
      <c r="Q662" s="166" t="s">
        <v>3726</v>
      </c>
      <c r="R662" s="166" t="s">
        <v>3873</v>
      </c>
      <c r="S662" s="166" t="s">
        <v>4007</v>
      </c>
      <c r="T662" s="166" t="s">
        <v>4905</v>
      </c>
      <c r="U662" s="166" t="s">
        <v>5461</v>
      </c>
      <c r="V662" s="166" t="s">
        <v>2355</v>
      </c>
      <c r="W662" s="166" t="s">
        <v>250</v>
      </c>
      <c r="X662" s="167">
        <v>113759904</v>
      </c>
      <c r="Y662" s="167">
        <v>116659029</v>
      </c>
      <c r="Z662" s="168">
        <v>46063</v>
      </c>
      <c r="AA662" s="166" t="s">
        <v>3894</v>
      </c>
      <c r="AB662" s="166" t="s">
        <v>3895</v>
      </c>
      <c r="AC662" s="166" t="s">
        <v>3732</v>
      </c>
      <c r="AD662" s="169">
        <v>1</v>
      </c>
      <c r="AE662" s="170">
        <v>1</v>
      </c>
      <c r="AF662" s="169">
        <v>1</v>
      </c>
      <c r="AG662" s="166" t="s">
        <v>3896</v>
      </c>
      <c r="AH662" s="166"/>
      <c r="AI662" s="166"/>
      <c r="AJ662" s="166"/>
      <c r="AK662" s="166"/>
      <c r="AL662" s="166"/>
    </row>
    <row r="663" spans="1:38" x14ac:dyDescent="0.3">
      <c r="A663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3" s="25">
        <f ca="1">SUM((TODAY())-Table2[[#This Row],[PO Date]])</f>
        <v>20</v>
      </c>
      <c r="C663" s="25" t="str">
        <f>Table2[[#This Row],[Trim Trk: ]]</f>
        <v>61647</v>
      </c>
      <c r="D663" s="228" t="str">
        <f>CONCATENATE(Table2[[#This Row],[First Name]]," ",Table2[[#This Row],[Last name]])</f>
        <v>LUIS VARGAS</v>
      </c>
      <c r="E663" s="229" t="str">
        <f>IFERROR(VLOOKUP(Table2[[#This Row],[Rental under Name: ]], 'TPMS-Auto'!C:G,5,0),"RESEARCH!!")</f>
        <v>LVARGAS</v>
      </c>
      <c r="F663" s="228" t="str">
        <f>IFERROR(VLOOKUP(Table2[[#This Row],[Trim Trk: ]],'TPMS-Auto'!A:C, 3, 0), "Not assigned in TPMS!!")</f>
        <v>LUIS VARGAS</v>
      </c>
      <c r="G663" s="229" t="str">
        <f>IFERROR(VLOOKUP(Table2[[#This Row],[Trim Trk: ]],'TPMS-Auto'!A:G, 7, 0), "Not assigned in TPMS!!")</f>
        <v>LVARGAS</v>
      </c>
      <c r="H663" s="69" t="str">
        <f>IFERROR(VLOOKUP(Table2[[#This Row],[Trim Trk: ]],'TPMS-Auto'!A:Y, 25, 0), "Not assigned in TPMS!!")</f>
        <v>4213 INTERNATIONAL WAY CT</v>
      </c>
      <c r="I66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3" s="229" t="str">
        <f>IF(N663=N662, "Yes", "No")</f>
        <v>Yes</v>
      </c>
      <c r="K663" s="229" t="str">
        <f>IFERROR(VLOOKUP(Table2[[#This Row],[Trim Trk: ]], Enterprise!A:AL, 25, 0),"NotonEnterpriseReporting")</f>
        <v>NotonEnterpriseReporting</v>
      </c>
      <c r="L66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3" s="229" t="str">
        <f>IF(Table2[[#This Row],[Rental Vendor]]="ENTERPRISE RENT-A-CAR INC.", "Enterprise", IF(Table2[[#This Row],[Rental Vendor]]="ENTERPRISE TOLLS/TOLL CHARGES", "Enterprise", "NotEnterprise"))</f>
        <v>Enterprise</v>
      </c>
      <c r="N663" s="228" t="str">
        <f>LEFT(Table2[[#This Row],[Vehicle Number]],5)</f>
        <v>61647</v>
      </c>
      <c r="O663" s="166" t="s">
        <v>209</v>
      </c>
      <c r="P663" s="166" t="s">
        <v>5460</v>
      </c>
      <c r="Q663" s="166" t="s">
        <v>3726</v>
      </c>
      <c r="R663" s="166" t="s">
        <v>3873</v>
      </c>
      <c r="S663" s="166" t="s">
        <v>4007</v>
      </c>
      <c r="T663" s="166" t="s">
        <v>4905</v>
      </c>
      <c r="U663" s="166" t="s">
        <v>5461</v>
      </c>
      <c r="V663" s="166" t="s">
        <v>2355</v>
      </c>
      <c r="W663" s="166" t="s">
        <v>250</v>
      </c>
      <c r="X663" s="167">
        <v>113759904</v>
      </c>
      <c r="Y663" s="167">
        <v>116716848</v>
      </c>
      <c r="Z663" s="168">
        <v>46066</v>
      </c>
      <c r="AA663" s="166" t="s">
        <v>3894</v>
      </c>
      <c r="AB663" s="166" t="s">
        <v>3895</v>
      </c>
      <c r="AC663" s="166" t="s">
        <v>3732</v>
      </c>
      <c r="AD663" s="169">
        <v>1</v>
      </c>
      <c r="AE663" s="170">
        <v>1</v>
      </c>
      <c r="AF663" s="169">
        <v>1</v>
      </c>
      <c r="AG663" s="166" t="s">
        <v>3896</v>
      </c>
      <c r="AH663" s="166"/>
      <c r="AI663" s="166"/>
      <c r="AJ663" s="166"/>
      <c r="AK663" s="166"/>
      <c r="AL663" s="166"/>
    </row>
    <row r="664" spans="1:38" x14ac:dyDescent="0.3">
      <c r="A66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4" s="25">
        <f ca="1">SUM((TODAY())-Table2[[#This Row],[PO Date]])</f>
        <v>169</v>
      </c>
      <c r="C664" s="25" t="str">
        <f>Table2[[#This Row],[Trim Trk: ]]</f>
        <v>61647</v>
      </c>
      <c r="D664" s="228" t="str">
        <f>CONCATENATE(Table2[[#This Row],[First Name]]," ",Table2[[#This Row],[Last name]])</f>
        <v>LUIS VARGAS</v>
      </c>
      <c r="E664" s="229" t="str">
        <f>IFERROR(VLOOKUP(Table2[[#This Row],[Rental under Name: ]], 'TPMS-Auto'!C:G,5,0),"RESEARCH!!")</f>
        <v>LVARGAS</v>
      </c>
      <c r="F664" s="228" t="str">
        <f>IFERROR(VLOOKUP(Table2[[#This Row],[Trim Trk: ]],'TPMS-Auto'!A:C, 3, 0), "Not assigned in TPMS!!")</f>
        <v>LUIS VARGAS</v>
      </c>
      <c r="G664" s="229" t="str">
        <f>IFERROR(VLOOKUP(Table2[[#This Row],[Trim Trk: ]],'TPMS-Auto'!A:G, 7, 0), "Not assigned in TPMS!!")</f>
        <v>LVARGAS</v>
      </c>
      <c r="H664" s="69" t="str">
        <f>IFERROR(VLOOKUP(Table2[[#This Row],[Trim Trk: ]],'TPMS-Auto'!A:Y, 25, 0), "Not assigned in TPMS!!")</f>
        <v>4213 INTERNATIONAL WAY CT</v>
      </c>
      <c r="I66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4" s="229" t="str">
        <f>IF(N664=N663, "Yes", "No")</f>
        <v>Yes</v>
      </c>
      <c r="K664" s="229" t="str">
        <f>IFERROR(VLOOKUP(Table2[[#This Row],[Trim Trk: ]], Enterprise!A:AL, 25, 0),"NotonEnterpriseReporting")</f>
        <v>NotonEnterpriseReporting</v>
      </c>
      <c r="L66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4" s="229" t="str">
        <f>IF(Table2[[#This Row],[Rental Vendor]]="ENTERPRISE RENT-A-CAR INC.", "Enterprise", IF(Table2[[#This Row],[Rental Vendor]]="ENTERPRISE TOLLS/TOLL CHARGES", "Enterprise", "NotEnterprise"))</f>
        <v>Enterprise</v>
      </c>
      <c r="N664" s="228" t="str">
        <f>LEFT(Table2[[#This Row],[Vehicle Number]],5)</f>
        <v>61647</v>
      </c>
      <c r="O664" s="166" t="s">
        <v>209</v>
      </c>
      <c r="P664" s="166" t="s">
        <v>5460</v>
      </c>
      <c r="Q664" s="166" t="s">
        <v>3726</v>
      </c>
      <c r="R664" s="166" t="s">
        <v>3873</v>
      </c>
      <c r="S664" s="166" t="s">
        <v>4007</v>
      </c>
      <c r="T664" s="166" t="s">
        <v>4905</v>
      </c>
      <c r="U664" s="166" t="s">
        <v>5461</v>
      </c>
      <c r="V664" s="166" t="s">
        <v>2355</v>
      </c>
      <c r="W664" s="166" t="s">
        <v>250</v>
      </c>
      <c r="X664" s="167">
        <v>113803086</v>
      </c>
      <c r="Y664" s="167">
        <v>114110877</v>
      </c>
      <c r="Z664" s="168">
        <v>45917</v>
      </c>
      <c r="AA664" s="166" t="s">
        <v>3730</v>
      </c>
      <c r="AB664" s="166" t="s">
        <v>3731</v>
      </c>
      <c r="AC664" s="166" t="s">
        <v>3732</v>
      </c>
      <c r="AD664" s="169">
        <v>385</v>
      </c>
      <c r="AE664" s="170">
        <v>7</v>
      </c>
      <c r="AF664" s="169">
        <v>55</v>
      </c>
      <c r="AG664" s="166" t="s">
        <v>3854</v>
      </c>
      <c r="AH664" s="166"/>
      <c r="AI664" s="166"/>
      <c r="AJ664" s="166"/>
      <c r="AK664" s="166"/>
      <c r="AL664" s="166"/>
    </row>
    <row r="665" spans="1:38" x14ac:dyDescent="0.3">
      <c r="A66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5" s="25">
        <f ca="1">SUM((TODAY())-Table2[[#This Row],[PO Date]])</f>
        <v>20</v>
      </c>
      <c r="C665" s="25" t="str">
        <f>Table2[[#This Row],[Trim Trk: ]]</f>
        <v>61649</v>
      </c>
      <c r="D665" s="228" t="str">
        <f>CONCATENATE(Table2[[#This Row],[First Name]]," ",Table2[[#This Row],[Last name]])</f>
        <v>CADEN SANDERFOOT</v>
      </c>
      <c r="E665" s="229" t="str">
        <f>IFERROR(VLOOKUP(Table2[[#This Row],[Rental under Name: ]], 'TPMS-Auto'!C:G,5,0),"RESEARCH!!")</f>
        <v>CSANDER</v>
      </c>
      <c r="F665" s="228" t="str">
        <f>IFERROR(VLOOKUP(Table2[[#This Row],[Trim Trk: ]],'TPMS-Auto'!A:C, 3, 0), "Not assigned in TPMS!!")</f>
        <v>CADEN SANDERFOOT</v>
      </c>
      <c r="G665" s="229" t="str">
        <f>IFERROR(VLOOKUP(Table2[[#This Row],[Trim Trk: ]],'TPMS-Auto'!A:G, 7, 0), "Not assigned in TPMS!!")</f>
        <v>CSANDER</v>
      </c>
      <c r="H665" s="69" t="str">
        <f>IFERROR(VLOOKUP(Table2[[#This Row],[Trim Trk: ]],'TPMS-Auto'!A:Y, 25, 0), "Not assigned in TPMS!!")</f>
        <v>6613 VILLAGE PARK DR</v>
      </c>
      <c r="I66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5" s="229" t="str">
        <f>IF(N665=N664, "Yes", "No")</f>
        <v>No</v>
      </c>
      <c r="K665" s="229" t="str">
        <f>IFERROR(VLOOKUP(Table2[[#This Row],[Trim Trk: ]], Enterprise!A:AL, 25, 0),"NotonEnterpriseReporting")</f>
        <v>NotonEnterpriseReporting</v>
      </c>
      <c r="L665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5" s="229" t="str">
        <f>IF(Table2[[#This Row],[Rental Vendor]]="ENTERPRISE RENT-A-CAR INC.", "Enterprise", IF(Table2[[#This Row],[Rental Vendor]]="ENTERPRISE TOLLS/TOLL CHARGES", "Enterprise", "NotEnterprise"))</f>
        <v>Enterprise</v>
      </c>
      <c r="N665" s="228" t="str">
        <f>LEFT(Table2[[#This Row],[Vehicle Number]],5)</f>
        <v>61649</v>
      </c>
      <c r="O665" s="166" t="s">
        <v>209</v>
      </c>
      <c r="P665" s="166" t="s">
        <v>1691</v>
      </c>
      <c r="Q665" s="166" t="s">
        <v>3726</v>
      </c>
      <c r="R665" s="166" t="s">
        <v>3873</v>
      </c>
      <c r="S665" s="166" t="s">
        <v>5462</v>
      </c>
      <c r="T665" s="166" t="s">
        <v>5463</v>
      </c>
      <c r="U665" s="166" t="s">
        <v>1693</v>
      </c>
      <c r="V665" s="166" t="s">
        <v>772</v>
      </c>
      <c r="W665" s="166" t="s">
        <v>453</v>
      </c>
      <c r="X665" s="167">
        <v>113821456</v>
      </c>
      <c r="Y665" s="167">
        <v>116716872</v>
      </c>
      <c r="Z665" s="168">
        <v>46066</v>
      </c>
      <c r="AA665" s="166" t="s">
        <v>3894</v>
      </c>
      <c r="AB665" s="166" t="s">
        <v>3895</v>
      </c>
      <c r="AC665" s="166" t="s">
        <v>3732</v>
      </c>
      <c r="AD665" s="169">
        <v>1</v>
      </c>
      <c r="AE665" s="170">
        <v>1</v>
      </c>
      <c r="AF665" s="169">
        <v>1</v>
      </c>
      <c r="AG665" s="166" t="s">
        <v>3896</v>
      </c>
      <c r="AH665" s="166"/>
      <c r="AI665" s="166"/>
      <c r="AJ665" s="166"/>
      <c r="AK665" s="166"/>
      <c r="AL665" s="166"/>
    </row>
    <row r="666" spans="1:38" x14ac:dyDescent="0.3">
      <c r="A666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6" s="25">
        <f ca="1">SUM((TODAY())-Table2[[#This Row],[PO Date]])</f>
        <v>20</v>
      </c>
      <c r="C666" s="25" t="str">
        <f>Table2[[#This Row],[Trim Trk: ]]</f>
        <v>61649</v>
      </c>
      <c r="D666" s="228" t="str">
        <f>CONCATENATE(Table2[[#This Row],[First Name]]," ",Table2[[#This Row],[Last name]])</f>
        <v>CADEN SANDERFOOT</v>
      </c>
      <c r="E666" s="229" t="str">
        <f>IFERROR(VLOOKUP(Table2[[#This Row],[Rental under Name: ]], 'TPMS-Auto'!C:G,5,0),"RESEARCH!!")</f>
        <v>CSANDER</v>
      </c>
      <c r="F666" s="228" t="str">
        <f>IFERROR(VLOOKUP(Table2[[#This Row],[Trim Trk: ]],'TPMS-Auto'!A:C, 3, 0), "Not assigned in TPMS!!")</f>
        <v>CADEN SANDERFOOT</v>
      </c>
      <c r="G666" s="229" t="str">
        <f>IFERROR(VLOOKUP(Table2[[#This Row],[Trim Trk: ]],'TPMS-Auto'!A:G, 7, 0), "Not assigned in TPMS!!")</f>
        <v>CSANDER</v>
      </c>
      <c r="H666" s="69" t="str">
        <f>IFERROR(VLOOKUP(Table2[[#This Row],[Trim Trk: ]],'TPMS-Auto'!A:Y, 25, 0), "Not assigned in TPMS!!")</f>
        <v>6613 VILLAGE PARK DR</v>
      </c>
      <c r="I66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6" s="229" t="str">
        <f>IF(N666=N665, "Yes", "No")</f>
        <v>Yes</v>
      </c>
      <c r="K666" s="229" t="str">
        <f>IFERROR(VLOOKUP(Table2[[#This Row],[Trim Trk: ]], Enterprise!A:AL, 25, 0),"NotonEnterpriseReporting")</f>
        <v>NotonEnterpriseReporting</v>
      </c>
      <c r="L66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6" s="229" t="str">
        <f>IF(Table2[[#This Row],[Rental Vendor]]="ENTERPRISE RENT-A-CAR INC.", "Enterprise", IF(Table2[[#This Row],[Rental Vendor]]="ENTERPRISE TOLLS/TOLL CHARGES", "Enterprise", "NotEnterprise"))</f>
        <v>Enterprise</v>
      </c>
      <c r="N666" s="228" t="str">
        <f>LEFT(Table2[[#This Row],[Vehicle Number]],5)</f>
        <v>61649</v>
      </c>
      <c r="O666" s="166" t="s">
        <v>209</v>
      </c>
      <c r="P666" s="166" t="s">
        <v>1691</v>
      </c>
      <c r="Q666" s="166" t="s">
        <v>3726</v>
      </c>
      <c r="R666" s="166" t="s">
        <v>3873</v>
      </c>
      <c r="S666" s="166" t="s">
        <v>5462</v>
      </c>
      <c r="T666" s="166" t="s">
        <v>5463</v>
      </c>
      <c r="U666" s="166" t="s">
        <v>1693</v>
      </c>
      <c r="V666" s="166" t="s">
        <v>772</v>
      </c>
      <c r="W666" s="166" t="s">
        <v>453</v>
      </c>
      <c r="X666" s="167">
        <v>113821456</v>
      </c>
      <c r="Y666" s="167">
        <v>116726915</v>
      </c>
      <c r="Z666" s="168">
        <v>46066</v>
      </c>
      <c r="AA666" s="166" t="s">
        <v>3894</v>
      </c>
      <c r="AB666" s="166" t="s">
        <v>3895</v>
      </c>
      <c r="AC666" s="166" t="s">
        <v>3732</v>
      </c>
      <c r="AD666" s="169">
        <v>1</v>
      </c>
      <c r="AE666" s="170">
        <v>1</v>
      </c>
      <c r="AF666" s="169">
        <v>1</v>
      </c>
      <c r="AG666" s="166" t="s">
        <v>3896</v>
      </c>
      <c r="AH666" s="166"/>
      <c r="AI666" s="166"/>
      <c r="AJ666" s="166"/>
      <c r="AK666" s="166"/>
      <c r="AL666" s="166"/>
    </row>
    <row r="667" spans="1:38" x14ac:dyDescent="0.3">
      <c r="A667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67" s="25">
        <f ca="1">SUM((TODAY())-Table2[[#This Row],[PO Date]])</f>
        <v>13</v>
      </c>
      <c r="C667" s="25" t="str">
        <f>Table2[[#This Row],[Trim Trk: ]]</f>
        <v>61649</v>
      </c>
      <c r="D667" s="228" t="str">
        <f>CONCATENATE(Table2[[#This Row],[First Name]]," ",Table2[[#This Row],[Last name]])</f>
        <v>CADEN SANDERFOOT</v>
      </c>
      <c r="E667" s="229" t="str">
        <f>IFERROR(VLOOKUP(Table2[[#This Row],[Rental under Name: ]], 'TPMS-Auto'!C:G,5,0),"RESEARCH!!")</f>
        <v>CSANDER</v>
      </c>
      <c r="F667" s="228" t="str">
        <f>IFERROR(VLOOKUP(Table2[[#This Row],[Trim Trk: ]],'TPMS-Auto'!A:C, 3, 0), "Not assigned in TPMS!!")</f>
        <v>CADEN SANDERFOOT</v>
      </c>
      <c r="G667" s="229" t="str">
        <f>IFERROR(VLOOKUP(Table2[[#This Row],[Trim Trk: ]],'TPMS-Auto'!A:G, 7, 0), "Not assigned in TPMS!!")</f>
        <v>CSANDER</v>
      </c>
      <c r="H667" s="69" t="str">
        <f>IFERROR(VLOOKUP(Table2[[#This Row],[Trim Trk: ]],'TPMS-Auto'!A:Y, 25, 0), "Not assigned in TPMS!!")</f>
        <v>6613 VILLAGE PARK DR</v>
      </c>
      <c r="I66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7" s="229" t="str">
        <f>IF(N667=N666, "Yes", "No")</f>
        <v>Yes</v>
      </c>
      <c r="K667" s="229" t="str">
        <f>IFERROR(VLOOKUP(Table2[[#This Row],[Trim Trk: ]], Enterprise!A:AL, 25, 0),"NotonEnterpriseReporting")</f>
        <v>NotonEnterpriseReporting</v>
      </c>
      <c r="L66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7" s="229" t="str">
        <f>IF(Table2[[#This Row],[Rental Vendor]]="ENTERPRISE RENT-A-CAR INC.", "Enterprise", IF(Table2[[#This Row],[Rental Vendor]]="ENTERPRISE TOLLS/TOLL CHARGES", "Enterprise", "NotEnterprise"))</f>
        <v>Enterprise</v>
      </c>
      <c r="N667" s="228" t="str">
        <f>LEFT(Table2[[#This Row],[Vehicle Number]],5)</f>
        <v>61649</v>
      </c>
      <c r="O667" s="166" t="s">
        <v>209</v>
      </c>
      <c r="P667" s="166" t="s">
        <v>1691</v>
      </c>
      <c r="Q667" s="166" t="s">
        <v>3726</v>
      </c>
      <c r="R667" s="166" t="s">
        <v>3873</v>
      </c>
      <c r="S667" s="166" t="s">
        <v>5462</v>
      </c>
      <c r="T667" s="166" t="s">
        <v>5463</v>
      </c>
      <c r="U667" s="166" t="s">
        <v>1693</v>
      </c>
      <c r="V667" s="166" t="s">
        <v>772</v>
      </c>
      <c r="W667" s="166" t="s">
        <v>453</v>
      </c>
      <c r="X667" s="167">
        <v>114415598</v>
      </c>
      <c r="Y667" s="167">
        <v>116875763</v>
      </c>
      <c r="Z667" s="168">
        <v>46073</v>
      </c>
      <c r="AA667" s="166" t="s">
        <v>3894</v>
      </c>
      <c r="AB667" s="166" t="s">
        <v>3895</v>
      </c>
      <c r="AC667" s="166" t="s">
        <v>3732</v>
      </c>
      <c r="AD667" s="169">
        <v>1</v>
      </c>
      <c r="AE667" s="170">
        <v>1</v>
      </c>
      <c r="AF667" s="169">
        <v>1</v>
      </c>
      <c r="AG667" s="166" t="s">
        <v>3896</v>
      </c>
      <c r="AH667" s="166"/>
      <c r="AI667" s="166"/>
      <c r="AJ667" s="166"/>
      <c r="AK667" s="166"/>
      <c r="AL667" s="166"/>
    </row>
    <row r="668" spans="1:38" x14ac:dyDescent="0.3">
      <c r="A66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8" s="25">
        <f ca="1">SUM((TODAY())-Table2[[#This Row],[PO Date]])</f>
        <v>31</v>
      </c>
      <c r="C668" s="25" t="str">
        <f>Table2[[#This Row],[Trim Trk: ]]</f>
        <v>61651</v>
      </c>
      <c r="D668" s="228" t="str">
        <f>CONCATENATE(Table2[[#This Row],[First Name]]," ",Table2[[#This Row],[Last name]])</f>
        <v>BYRON FLORES</v>
      </c>
      <c r="E668" s="229" t="str">
        <f>IFERROR(VLOOKUP(Table2[[#This Row],[Rental under Name: ]], 'TPMS-Auto'!C:G,5,0),"RESEARCH!!")</f>
        <v>BFLORE2</v>
      </c>
      <c r="F668" s="228" t="str">
        <f>IFERROR(VLOOKUP(Table2[[#This Row],[Trim Trk: ]],'TPMS-Auto'!A:C, 3, 0), "Not assigned in TPMS!!")</f>
        <v>Not assigned in TPMS!!</v>
      </c>
      <c r="G668" s="229" t="str">
        <f>IFERROR(VLOOKUP(Table2[[#This Row],[Trim Trk: ]],'TPMS-Auto'!A:G, 7, 0), "Not assigned in TPMS!!")</f>
        <v>Not assigned in TPMS!!</v>
      </c>
      <c r="H668" s="69" t="str">
        <f>IFERROR(VLOOKUP(Table2[[#This Row],[Trim Trk: ]],'TPMS-Auto'!A:Y, 25, 0), "Not assigned in TPMS!!")</f>
        <v>Not assigned in TPMS!!</v>
      </c>
      <c r="I66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668" s="229" t="str">
        <f>IF(N668=N667, "Yes", "No")</f>
        <v>No</v>
      </c>
      <c r="K668" s="229" t="str">
        <f>IFERROR(VLOOKUP(Table2[[#This Row],[Trim Trk: ]], Enterprise!A:AL, 25, 0),"NotonEnterpriseReporting")</f>
        <v>NotonEnterpriseReporting</v>
      </c>
      <c r="L668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668" s="229" t="str">
        <f>IF(Table2[[#This Row],[Rental Vendor]]="ENTERPRISE RENT-A-CAR INC.", "Enterprise", IF(Table2[[#This Row],[Rental Vendor]]="ENTERPRISE TOLLS/TOLL CHARGES", "Enterprise", "NotEnterprise"))</f>
        <v>NotEnterprise</v>
      </c>
      <c r="N668" s="228" t="str">
        <f>LEFT(Table2[[#This Row],[Vehicle Number]],5)</f>
        <v>61651</v>
      </c>
      <c r="O668" s="166" t="s">
        <v>209</v>
      </c>
      <c r="P668" s="166" t="s">
        <v>3784</v>
      </c>
      <c r="Q668" s="166" t="s">
        <v>3726</v>
      </c>
      <c r="R668" s="166" t="s">
        <v>3787</v>
      </c>
      <c r="S668" s="166" t="s">
        <v>3788</v>
      </c>
      <c r="T668" s="166" t="s">
        <v>3789</v>
      </c>
      <c r="U668" s="166" t="s">
        <v>3785</v>
      </c>
      <c r="V668" s="166" t="s">
        <v>3790</v>
      </c>
      <c r="W668" s="166" t="s">
        <v>287</v>
      </c>
      <c r="X668" s="167">
        <v>116080087</v>
      </c>
      <c r="Y668" s="167">
        <v>116424937</v>
      </c>
      <c r="Z668" s="168">
        <v>46055</v>
      </c>
      <c r="AA668" s="166" t="s">
        <v>3730</v>
      </c>
      <c r="AB668" s="166" t="s">
        <v>3731</v>
      </c>
      <c r="AC668" s="166" t="s">
        <v>3732</v>
      </c>
      <c r="AD668" s="169">
        <v>362.5</v>
      </c>
      <c r="AE668" s="170">
        <v>5</v>
      </c>
      <c r="AF668" s="169">
        <v>72.5</v>
      </c>
      <c r="AG668" s="166" t="s">
        <v>3765</v>
      </c>
      <c r="AH668" s="166"/>
      <c r="AI668" s="166"/>
      <c r="AJ668" s="166"/>
      <c r="AK668" s="166"/>
      <c r="AL668" s="166"/>
    </row>
    <row r="669" spans="1:38" x14ac:dyDescent="0.3">
      <c r="A66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9" s="25">
        <f ca="1">SUM((TODAY())-Table2[[#This Row],[PO Date]])</f>
        <v>37</v>
      </c>
      <c r="C669" s="25" t="str">
        <f>Table2[[#This Row],[Trim Trk: ]]</f>
        <v>61654</v>
      </c>
      <c r="D669" s="228" t="str">
        <f>CONCATENATE(Table2[[#This Row],[First Name]]," ",Table2[[#This Row],[Last name]])</f>
        <v>DANIEL HEMINGWAY</v>
      </c>
      <c r="E669" s="229" t="str">
        <f>IFERROR(VLOOKUP(Table2[[#This Row],[Rental under Name: ]], 'TPMS-Auto'!C:G,5,0),"RESEARCH!!")</f>
        <v>DHEMING</v>
      </c>
      <c r="F669" s="228" t="str">
        <f>IFERROR(VLOOKUP(Table2[[#This Row],[Trim Trk: ]],'TPMS-Auto'!A:C, 3, 0), "Not assigned in TPMS!!")</f>
        <v>DANIEL HEMINGWAY</v>
      </c>
      <c r="G669" s="229" t="str">
        <f>IFERROR(VLOOKUP(Table2[[#This Row],[Trim Trk: ]],'TPMS-Auto'!A:G, 7, 0), "Not assigned in TPMS!!")</f>
        <v>DHEMING</v>
      </c>
      <c r="H669" s="69" t="str">
        <f>IFERROR(VLOOKUP(Table2[[#This Row],[Trim Trk: ]],'TPMS-Auto'!A:Y, 25, 0), "Not assigned in TPMS!!")</f>
        <v>3755 DENVER ST</v>
      </c>
      <c r="I66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9" s="229" t="str">
        <f>IF(N669=N668, "Yes", "No")</f>
        <v>No</v>
      </c>
      <c r="K669" s="229" t="str">
        <f>IFERROR(VLOOKUP(Table2[[#This Row],[Trim Trk: ]], Enterprise!A:AL, 25, 0),"NotonEnterpriseReporting")</f>
        <v>OPEN</v>
      </c>
      <c r="L669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9" s="229" t="str">
        <f>IF(Table2[[#This Row],[Rental Vendor]]="ENTERPRISE RENT-A-CAR INC.", "Enterprise", IF(Table2[[#This Row],[Rental Vendor]]="ENTERPRISE TOLLS/TOLL CHARGES", "Enterprise", "NotEnterprise"))</f>
        <v>Enterprise</v>
      </c>
      <c r="N669" s="228" t="str">
        <f>LEFT(Table2[[#This Row],[Vehicle Number]],5)</f>
        <v>61654</v>
      </c>
      <c r="O669" s="166" t="s">
        <v>209</v>
      </c>
      <c r="P669" s="166" t="s">
        <v>3010</v>
      </c>
      <c r="Q669" s="166" t="s">
        <v>3726</v>
      </c>
      <c r="R669" s="166" t="s">
        <v>3787</v>
      </c>
      <c r="S669" s="166" t="s">
        <v>4709</v>
      </c>
      <c r="T669" s="166" t="s">
        <v>5464</v>
      </c>
      <c r="U669" s="166" t="s">
        <v>3012</v>
      </c>
      <c r="V669" s="166" t="s">
        <v>3599</v>
      </c>
      <c r="W669" s="166" t="s">
        <v>407</v>
      </c>
      <c r="X669" s="167">
        <v>115948639</v>
      </c>
      <c r="Y669" s="167">
        <v>116296765</v>
      </c>
      <c r="Z669" s="168">
        <v>46049</v>
      </c>
      <c r="AA669" s="166" t="s">
        <v>3730</v>
      </c>
      <c r="AB669" s="166" t="s">
        <v>3731</v>
      </c>
      <c r="AC669" s="166" t="s">
        <v>3732</v>
      </c>
      <c r="AD669" s="169">
        <v>1428</v>
      </c>
      <c r="AE669" s="170">
        <v>21</v>
      </c>
      <c r="AF669" s="169">
        <v>68</v>
      </c>
      <c r="AG669" s="166" t="s">
        <v>3854</v>
      </c>
      <c r="AH669" s="166"/>
      <c r="AI669" s="166"/>
      <c r="AJ669" s="166"/>
      <c r="AK669" s="166"/>
      <c r="AL669" s="166"/>
    </row>
    <row r="670" spans="1:38" x14ac:dyDescent="0.3">
      <c r="A67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0" s="25">
        <f ca="1">SUM((TODAY())-Table2[[#This Row],[PO Date]])</f>
        <v>8</v>
      </c>
      <c r="C670" s="25" t="str">
        <f>Table2[[#This Row],[Trim Trk: ]]</f>
        <v>61666</v>
      </c>
      <c r="D670" s="228" t="str">
        <f>CONCATENATE(Table2[[#This Row],[First Name]]," ",Table2[[#This Row],[Last name]])</f>
        <v>CHRISTOPHER COOPER</v>
      </c>
      <c r="E670" s="229" t="str">
        <f>IFERROR(VLOOKUP(Table2[[#This Row],[Rental under Name: ]], 'TPMS-Auto'!C:G,5,0),"RESEARCH!!")</f>
        <v>CCOOPER</v>
      </c>
      <c r="F670" s="228" t="str">
        <f>IFERROR(VLOOKUP(Table2[[#This Row],[Trim Trk: ]],'TPMS-Auto'!A:C, 3, 0), "Not assigned in TPMS!!")</f>
        <v>CHRISTOPHER COOPER</v>
      </c>
      <c r="G670" s="229" t="str">
        <f>IFERROR(VLOOKUP(Table2[[#This Row],[Trim Trk: ]],'TPMS-Auto'!A:G, 7, 0), "Not assigned in TPMS!!")</f>
        <v>CCOOPER</v>
      </c>
      <c r="H670" s="69" t="str">
        <f>IFERROR(VLOOKUP(Table2[[#This Row],[Trim Trk: ]],'TPMS-Auto'!A:Y, 25, 0), "Not assigned in TPMS!!")</f>
        <v>2001 NORTH D STREET</v>
      </c>
      <c r="I67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0" s="229" t="str">
        <f>IF(N670=N669, "Yes", "No")</f>
        <v>No</v>
      </c>
      <c r="K670" s="229" t="str">
        <f>IFERROR(VLOOKUP(Table2[[#This Row],[Trim Trk: ]], Enterprise!A:AL, 25, 0),"NotonEnterpriseReporting")</f>
        <v>OPEN</v>
      </c>
      <c r="L67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0" s="229" t="str">
        <f>IF(Table2[[#This Row],[Rental Vendor]]="ENTERPRISE RENT-A-CAR INC.", "Enterprise", IF(Table2[[#This Row],[Rental Vendor]]="ENTERPRISE TOLLS/TOLL CHARGES", "Enterprise", "NotEnterprise"))</f>
        <v>Enterprise</v>
      </c>
      <c r="N670" s="228" t="str">
        <f>LEFT(Table2[[#This Row],[Vehicle Number]],5)</f>
        <v>61666</v>
      </c>
      <c r="O670" s="166" t="s">
        <v>209</v>
      </c>
      <c r="P670" s="166" t="s">
        <v>5465</v>
      </c>
      <c r="Q670" s="166" t="s">
        <v>3726</v>
      </c>
      <c r="R670" s="166" t="s">
        <v>3727</v>
      </c>
      <c r="S670" s="166" t="s">
        <v>4070</v>
      </c>
      <c r="T670" s="166" t="s">
        <v>5466</v>
      </c>
      <c r="U670" s="166" t="s">
        <v>986</v>
      </c>
      <c r="V670" s="166" t="s">
        <v>992</v>
      </c>
      <c r="W670" s="166" t="s">
        <v>279</v>
      </c>
      <c r="X670" s="167">
        <v>116586448</v>
      </c>
      <c r="Y670" s="167">
        <v>116938757</v>
      </c>
      <c r="Z670" s="168">
        <v>46078</v>
      </c>
      <c r="AA670" s="166" t="s">
        <v>3730</v>
      </c>
      <c r="AB670" s="166" t="s">
        <v>3731</v>
      </c>
      <c r="AC670" s="166" t="s">
        <v>3732</v>
      </c>
      <c r="AD670" s="169">
        <v>546</v>
      </c>
      <c r="AE670" s="170">
        <v>7</v>
      </c>
      <c r="AF670" s="169">
        <v>78</v>
      </c>
      <c r="AG670" s="166" t="s">
        <v>3854</v>
      </c>
      <c r="AH670" s="166" t="s">
        <v>5467</v>
      </c>
      <c r="AI670" s="166" t="s">
        <v>5468</v>
      </c>
      <c r="AJ670" s="166" t="s">
        <v>992</v>
      </c>
      <c r="AK670" s="166" t="s">
        <v>279</v>
      </c>
      <c r="AL670" s="166" t="s">
        <v>5469</v>
      </c>
    </row>
    <row r="671" spans="1:38" x14ac:dyDescent="0.3">
      <c r="A67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1" s="25">
        <f ca="1">SUM((TODAY())-Table2[[#This Row],[PO Date]])</f>
        <v>148</v>
      </c>
      <c r="C671" s="25" t="str">
        <f>Table2[[#This Row],[Trim Trk: ]]</f>
        <v>61679</v>
      </c>
      <c r="D671" s="228" t="str">
        <f>CONCATENATE(Table2[[#This Row],[First Name]]," ",Table2[[#This Row],[Last name]])</f>
        <v>ELIJAH JUAREZ</v>
      </c>
      <c r="E671" s="229" t="str">
        <f>IFERROR(VLOOKUP(Table2[[#This Row],[Rental under Name: ]], 'TPMS-Auto'!C:G,5,0),"RESEARCH!!")</f>
        <v>RESEARCH!!</v>
      </c>
      <c r="F671" s="228" t="str">
        <f>IFERROR(VLOOKUP(Table2[[#This Row],[Trim Trk: ]],'TPMS-Auto'!A:C, 3, 0), "Not assigned in TPMS!!")</f>
        <v>Not assigned in TPMS!!</v>
      </c>
      <c r="G671" s="229" t="str">
        <f>IFERROR(VLOOKUP(Table2[[#This Row],[Trim Trk: ]],'TPMS-Auto'!A:G, 7, 0), "Not assigned in TPMS!!")</f>
        <v>Not assigned in TPMS!!</v>
      </c>
      <c r="H671" s="69" t="str">
        <f>IFERROR(VLOOKUP(Table2[[#This Row],[Trim Trk: ]],'TPMS-Auto'!A:Y, 25, 0), "Not assigned in TPMS!!")</f>
        <v>Not assigned in TPMS!!</v>
      </c>
      <c r="I67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671" s="229" t="str">
        <f>IF(N671=N670, "Yes", "No")</f>
        <v>No</v>
      </c>
      <c r="K671" s="229" t="str">
        <f>IFERROR(VLOOKUP(Table2[[#This Row],[Trim Trk: ]], Enterprise!A:AL, 25, 0),"NotonEnterpriseReporting")</f>
        <v>NotonEnterpriseReporting</v>
      </c>
      <c r="L671" s="229" t="b">
        <f>IFERROR(IF(Table2[[#This Row],[Is Enterprise]]="Enterprise", VLOOKUP(Table2[[#This Row],[Trim Trk: ]], Enterprise!A:AM, 25, 0)), IF(Table2[[#This Row],[Is Enterprise]]="NotEnterprise", "OtherVendor", "CLOSED"))</f>
        <v>0</v>
      </c>
      <c r="M671" s="229" t="str">
        <f>IF(Table2[[#This Row],[Rental Vendor]]="ENTERPRISE RENT-A-CAR INC.", "Enterprise", IF(Table2[[#This Row],[Rental Vendor]]="ENTERPRISE TOLLS/TOLL CHARGES", "Enterprise", "NotEnterprise"))</f>
        <v>NotEnterprise</v>
      </c>
      <c r="N671" s="228" t="str">
        <f>LEFT(Table2[[#This Row],[Vehicle Number]],5)</f>
        <v>61679</v>
      </c>
      <c r="O671" s="166" t="s">
        <v>209</v>
      </c>
      <c r="P671" s="166" t="s">
        <v>1697</v>
      </c>
      <c r="Q671" s="166" t="s">
        <v>3726</v>
      </c>
      <c r="R671" s="166" t="s">
        <v>3727</v>
      </c>
      <c r="S671" s="166" t="s">
        <v>3728</v>
      </c>
      <c r="T671" s="166" t="s">
        <v>3729</v>
      </c>
      <c r="U671" s="166" t="s">
        <v>1699</v>
      </c>
      <c r="V671" s="166" t="s">
        <v>1703</v>
      </c>
      <c r="W671" s="166" t="s">
        <v>279</v>
      </c>
      <c r="X671" s="167">
        <v>114155474</v>
      </c>
      <c r="Y671" s="167">
        <v>114469186</v>
      </c>
      <c r="Z671" s="168">
        <v>45938</v>
      </c>
      <c r="AA671" s="166" t="s">
        <v>3730</v>
      </c>
      <c r="AB671" s="166" t="s">
        <v>3731</v>
      </c>
      <c r="AC671" s="166" t="s">
        <v>3732</v>
      </c>
      <c r="AD671" s="169">
        <v>1631.25</v>
      </c>
      <c r="AE671" s="170">
        <v>29</v>
      </c>
      <c r="AF671" s="169">
        <v>56.25</v>
      </c>
      <c r="AG671" s="166" t="s">
        <v>3733</v>
      </c>
      <c r="AH671" s="166"/>
      <c r="AI671" s="166"/>
      <c r="AJ671" s="166"/>
      <c r="AK671" s="166"/>
      <c r="AL671" s="166"/>
    </row>
    <row r="672" spans="1:38" x14ac:dyDescent="0.3">
      <c r="A67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2" s="25">
        <f ca="1">SUM((TODAY())-Table2[[#This Row],[PO Date]])</f>
        <v>66</v>
      </c>
      <c r="C672" s="25" t="str">
        <f>Table2[[#This Row],[Trim Trk: ]]</f>
        <v>61681</v>
      </c>
      <c r="D672" s="228" t="str">
        <f>CONCATENATE(Table2[[#This Row],[First Name]]," ",Table2[[#This Row],[Last name]])</f>
        <v>JOSEPH MEEKS</v>
      </c>
      <c r="E672" s="229" t="str">
        <f>IFERROR(VLOOKUP(Table2[[#This Row],[Rental under Name: ]], 'TPMS-Auto'!C:G,5,0),"RESEARCH!!")</f>
        <v>JMEEKS</v>
      </c>
      <c r="F672" s="228" t="str">
        <f>IFERROR(VLOOKUP(Table2[[#This Row],[Trim Trk: ]],'TPMS-Auto'!A:C, 3, 0), "Not assigned in TPMS!!")</f>
        <v>Not assigned in TPMS!!</v>
      </c>
      <c r="G672" s="229" t="str">
        <f>IFERROR(VLOOKUP(Table2[[#This Row],[Trim Trk: ]],'TPMS-Auto'!A:G, 7, 0), "Not assigned in TPMS!!")</f>
        <v>Not assigned in TPMS!!</v>
      </c>
      <c r="H672" s="69" t="str">
        <f>IFERROR(VLOOKUP(Table2[[#This Row],[Trim Trk: ]],'TPMS-Auto'!A:Y, 25, 0), "Not assigned in TPMS!!")</f>
        <v>Not assigned in TPMS!!</v>
      </c>
      <c r="I67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2" s="229" t="str">
        <f>IF(N672=N671, "Yes", "No")</f>
        <v>No</v>
      </c>
      <c r="K672" s="229" t="str">
        <f>IFERROR(VLOOKUP(Table2[[#This Row],[Trim Trk: ]], Enterprise!A:AL, 25, 0),"NotonEnterpriseReporting")</f>
        <v>NotonEnterpriseReporting</v>
      </c>
      <c r="L67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2" s="229" t="str">
        <f>IF(Table2[[#This Row],[Rental Vendor]]="ENTERPRISE RENT-A-CAR INC.", "Enterprise", IF(Table2[[#This Row],[Rental Vendor]]="ENTERPRISE TOLLS/TOLL CHARGES", "Enterprise", "NotEnterprise"))</f>
        <v>Enterprise</v>
      </c>
      <c r="N672" s="228" t="str">
        <f>LEFT(Table2[[#This Row],[Vehicle Number]],5)</f>
        <v>61681</v>
      </c>
      <c r="O672" s="166" t="s">
        <v>209</v>
      </c>
      <c r="P672" s="166" t="s">
        <v>5470</v>
      </c>
      <c r="Q672" s="166" t="s">
        <v>3751</v>
      </c>
      <c r="R672" s="166" t="s">
        <v>3727</v>
      </c>
      <c r="S672" s="166" t="s">
        <v>4123</v>
      </c>
      <c r="T672" s="166" t="s">
        <v>5471</v>
      </c>
      <c r="U672" s="166" t="s">
        <v>5472</v>
      </c>
      <c r="V672" s="166" t="s">
        <v>804</v>
      </c>
      <c r="W672" s="166" t="s">
        <v>279</v>
      </c>
      <c r="X672" s="167">
        <v>111599988</v>
      </c>
      <c r="Y672" s="167">
        <v>115799053</v>
      </c>
      <c r="Z672" s="168">
        <v>46020</v>
      </c>
      <c r="AA672" s="166" t="s">
        <v>3894</v>
      </c>
      <c r="AB672" s="166" t="s">
        <v>3895</v>
      </c>
      <c r="AC672" s="166" t="s">
        <v>3732</v>
      </c>
      <c r="AD672" s="169">
        <v>1</v>
      </c>
      <c r="AE672" s="170">
        <v>1</v>
      </c>
      <c r="AF672" s="169">
        <v>1</v>
      </c>
      <c r="AG672" s="166" t="s">
        <v>3896</v>
      </c>
      <c r="AH672" s="166"/>
      <c r="AI672" s="166"/>
      <c r="AJ672" s="166"/>
      <c r="AK672" s="166"/>
      <c r="AL672" s="166"/>
    </row>
    <row r="673" spans="1:38" x14ac:dyDescent="0.3">
      <c r="A673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3" s="25">
        <f ca="1">SUM((TODAY())-Table2[[#This Row],[PO Date]])</f>
        <v>57</v>
      </c>
      <c r="C673" s="25" t="str">
        <f>Table2[[#This Row],[Trim Trk: ]]</f>
        <v>61687</v>
      </c>
      <c r="D673" s="228" t="str">
        <f>CONCATENATE(Table2[[#This Row],[First Name]]," ",Table2[[#This Row],[Last name]])</f>
        <v>DIONYSIOS PAPADOPOULOS</v>
      </c>
      <c r="E673" s="229" t="str">
        <f>IFERROR(VLOOKUP(Table2[[#This Row],[Rental under Name: ]], 'TPMS-Auto'!C:G,5,0),"RESEARCH!!")</f>
        <v>DPAPADO</v>
      </c>
      <c r="F673" s="228" t="str">
        <f>IFERROR(VLOOKUP(Table2[[#This Row],[Trim Trk: ]],'TPMS-Auto'!A:C, 3, 0), "Not assigned in TPMS!!")</f>
        <v>DIONYSIOS PAPADOPOULOS</v>
      </c>
      <c r="G673" s="229" t="str">
        <f>IFERROR(VLOOKUP(Table2[[#This Row],[Trim Trk: ]],'TPMS-Auto'!A:G, 7, 0), "Not assigned in TPMS!!")</f>
        <v>DPAPADO</v>
      </c>
      <c r="H673" s="69" t="str">
        <f>IFERROR(VLOOKUP(Table2[[#This Row],[Trim Trk: ]],'TPMS-Auto'!A:Y, 25, 0), "Not assigned in TPMS!!")</f>
        <v>1350 MISTY LN</v>
      </c>
      <c r="I67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3" s="229" t="str">
        <f>IF(N673=N672, "Yes", "No")</f>
        <v>No</v>
      </c>
      <c r="K673" s="229" t="str">
        <f>IFERROR(VLOOKUP(Table2[[#This Row],[Trim Trk: ]], Enterprise!A:AL, 25, 0),"NotonEnterpriseReporting")</f>
        <v>NotonEnterpriseReporting</v>
      </c>
      <c r="L67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3" s="229" t="str">
        <f>IF(Table2[[#This Row],[Rental Vendor]]="ENTERPRISE RENT-A-CAR INC.", "Enterprise", IF(Table2[[#This Row],[Rental Vendor]]="ENTERPRISE TOLLS/TOLL CHARGES", "Enterprise", "NotEnterprise"))</f>
        <v>Enterprise</v>
      </c>
      <c r="N673" s="228" t="str">
        <f>LEFT(Table2[[#This Row],[Vehicle Number]],5)</f>
        <v>61687</v>
      </c>
      <c r="O673" s="166" t="s">
        <v>209</v>
      </c>
      <c r="P673" s="166" t="s">
        <v>5473</v>
      </c>
      <c r="Q673" s="166" t="s">
        <v>3726</v>
      </c>
      <c r="R673" s="166" t="s">
        <v>3727</v>
      </c>
      <c r="S673" s="166" t="s">
        <v>5474</v>
      </c>
      <c r="T673" s="166" t="s">
        <v>5475</v>
      </c>
      <c r="U673" s="166" t="s">
        <v>5476</v>
      </c>
      <c r="V673" s="166" t="s">
        <v>5477</v>
      </c>
      <c r="W673" s="166" t="s">
        <v>279</v>
      </c>
      <c r="X673" s="167">
        <v>115413431</v>
      </c>
      <c r="Y673" s="167">
        <v>115919315</v>
      </c>
      <c r="Z673" s="168">
        <v>46029</v>
      </c>
      <c r="AA673" s="166" t="s">
        <v>3730</v>
      </c>
      <c r="AB673" s="166" t="s">
        <v>3731</v>
      </c>
      <c r="AC673" s="166" t="s">
        <v>3732</v>
      </c>
      <c r="AD673" s="169">
        <v>170</v>
      </c>
      <c r="AE673" s="170">
        <v>2</v>
      </c>
      <c r="AF673" s="169">
        <v>85</v>
      </c>
      <c r="AG673" s="166" t="s">
        <v>3854</v>
      </c>
      <c r="AH673" s="166" t="s">
        <v>5478</v>
      </c>
      <c r="AI673" s="166" t="s">
        <v>5479</v>
      </c>
      <c r="AJ673" s="166" t="s">
        <v>5477</v>
      </c>
      <c r="AK673" s="166" t="s">
        <v>279</v>
      </c>
      <c r="AL673" s="166" t="s">
        <v>5480</v>
      </c>
    </row>
    <row r="674" spans="1:38" x14ac:dyDescent="0.3">
      <c r="A67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4" s="25">
        <f ca="1">SUM((TODAY())-Table2[[#This Row],[PO Date]])</f>
        <v>7</v>
      </c>
      <c r="C674" s="25" t="str">
        <f>Table2[[#This Row],[Trim Trk: ]]</f>
        <v>61687</v>
      </c>
      <c r="D674" s="228" t="str">
        <f>CONCATENATE(Table2[[#This Row],[First Name]]," ",Table2[[#This Row],[Last name]])</f>
        <v>DIONYSIOS PAPADOPOULOS</v>
      </c>
      <c r="E674" s="229" t="str">
        <f>IFERROR(VLOOKUP(Table2[[#This Row],[Rental under Name: ]], 'TPMS-Auto'!C:G,5,0),"RESEARCH!!")</f>
        <v>DPAPADO</v>
      </c>
      <c r="F674" s="228" t="str">
        <f>IFERROR(VLOOKUP(Table2[[#This Row],[Trim Trk: ]],'TPMS-Auto'!A:C, 3, 0), "Not assigned in TPMS!!")</f>
        <v>DIONYSIOS PAPADOPOULOS</v>
      </c>
      <c r="G674" s="229" t="str">
        <f>IFERROR(VLOOKUP(Table2[[#This Row],[Trim Trk: ]],'TPMS-Auto'!A:G, 7, 0), "Not assigned in TPMS!!")</f>
        <v>DPAPADO</v>
      </c>
      <c r="H674" s="69" t="str">
        <f>IFERROR(VLOOKUP(Table2[[#This Row],[Trim Trk: ]],'TPMS-Auto'!A:Y, 25, 0), "Not assigned in TPMS!!")</f>
        <v>1350 MISTY LN</v>
      </c>
      <c r="I67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4" s="229" t="str">
        <f>IF(N674=N673, "Yes", "No")</f>
        <v>Yes</v>
      </c>
      <c r="K674" s="229" t="str">
        <f>IFERROR(VLOOKUP(Table2[[#This Row],[Trim Trk: ]], Enterprise!A:AL, 25, 0),"NotonEnterpriseReporting")</f>
        <v>NotonEnterpriseReporting</v>
      </c>
      <c r="L67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4" s="229" t="str">
        <f>IF(Table2[[#This Row],[Rental Vendor]]="ENTERPRISE RENT-A-CAR INC.", "Enterprise", IF(Table2[[#This Row],[Rental Vendor]]="ENTERPRISE TOLLS/TOLL CHARGES", "Enterprise", "NotEnterprise"))</f>
        <v>Enterprise</v>
      </c>
      <c r="N674" s="228" t="str">
        <f>LEFT(Table2[[#This Row],[Vehicle Number]],5)</f>
        <v>61687</v>
      </c>
      <c r="O674" s="166" t="s">
        <v>209</v>
      </c>
      <c r="P674" s="166" t="s">
        <v>5473</v>
      </c>
      <c r="Q674" s="166" t="s">
        <v>3726</v>
      </c>
      <c r="R674" s="166" t="s">
        <v>3727</v>
      </c>
      <c r="S674" s="166" t="s">
        <v>5474</v>
      </c>
      <c r="T674" s="166" t="s">
        <v>5475</v>
      </c>
      <c r="U674" s="166" t="s">
        <v>5476</v>
      </c>
      <c r="V674" s="166" t="s">
        <v>5477</v>
      </c>
      <c r="W674" s="166" t="s">
        <v>279</v>
      </c>
      <c r="X674" s="167">
        <v>115413431</v>
      </c>
      <c r="Y674" s="167">
        <v>116961113</v>
      </c>
      <c r="Z674" s="168">
        <v>46079</v>
      </c>
      <c r="AA674" s="166" t="s">
        <v>3974</v>
      </c>
      <c r="AB674" s="166" t="s">
        <v>3975</v>
      </c>
      <c r="AC674" s="166" t="s">
        <v>3732</v>
      </c>
      <c r="AD674" s="169">
        <v>1</v>
      </c>
      <c r="AE674" s="170">
        <v>1</v>
      </c>
      <c r="AF674" s="169">
        <v>1</v>
      </c>
      <c r="AG674" s="166" t="s">
        <v>3854</v>
      </c>
      <c r="AH674" s="166" t="s">
        <v>5478</v>
      </c>
      <c r="AI674" s="166" t="s">
        <v>5479</v>
      </c>
      <c r="AJ674" s="166" t="s">
        <v>5477</v>
      </c>
      <c r="AK674" s="166" t="s">
        <v>279</v>
      </c>
      <c r="AL674" s="166" t="s">
        <v>5480</v>
      </c>
    </row>
    <row r="675" spans="1:38" x14ac:dyDescent="0.3">
      <c r="A67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5" s="25">
        <f ca="1">SUM((TODAY())-Table2[[#This Row],[PO Date]])</f>
        <v>55</v>
      </c>
      <c r="C675" s="25" t="str">
        <f>Table2[[#This Row],[Trim Trk: ]]</f>
        <v>61688</v>
      </c>
      <c r="D675" s="228" t="str">
        <f>CONCATENATE(Table2[[#This Row],[First Name]]," ",Table2[[#This Row],[Last name]])</f>
        <v>DONALD HANSON</v>
      </c>
      <c r="E675" s="229" t="str">
        <f>IFERROR(VLOOKUP(Table2[[#This Row],[Rental under Name: ]], 'TPMS-Auto'!C:G,5,0),"RESEARCH!!")</f>
        <v>DHANSO5</v>
      </c>
      <c r="F675" s="228" t="str">
        <f>IFERROR(VLOOKUP(Table2[[#This Row],[Trim Trk: ]],'TPMS-Auto'!A:C, 3, 0), "Not assigned in TPMS!!")</f>
        <v>DONALD HANSON</v>
      </c>
      <c r="G675" s="229" t="str">
        <f>IFERROR(VLOOKUP(Table2[[#This Row],[Trim Trk: ]],'TPMS-Auto'!A:G, 7, 0), "Not assigned in TPMS!!")</f>
        <v>DHANSO5</v>
      </c>
      <c r="H675" s="69" t="str">
        <f>IFERROR(VLOOKUP(Table2[[#This Row],[Trim Trk: ]],'TPMS-Auto'!A:Y, 25, 0), "Not assigned in TPMS!!")</f>
        <v>1069 Talley Loop</v>
      </c>
      <c r="I67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5" s="229" t="str">
        <f>IF(N675=N674, "Yes", "No")</f>
        <v>No</v>
      </c>
      <c r="K675" s="229" t="str">
        <f>IFERROR(VLOOKUP(Table2[[#This Row],[Trim Trk: ]], Enterprise!A:AL, 25, 0),"NotonEnterpriseReporting")</f>
        <v>OPEN</v>
      </c>
      <c r="L67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5" s="229" t="str">
        <f>IF(Table2[[#This Row],[Rental Vendor]]="ENTERPRISE RENT-A-CAR INC.", "Enterprise", IF(Table2[[#This Row],[Rental Vendor]]="ENTERPRISE TOLLS/TOLL CHARGES", "Enterprise", "NotEnterprise"))</f>
        <v>Enterprise</v>
      </c>
      <c r="N675" s="228" t="str">
        <f>LEFT(Table2[[#This Row],[Vehicle Number]],5)</f>
        <v>61688</v>
      </c>
      <c r="O675" s="166" t="s">
        <v>209</v>
      </c>
      <c r="P675" s="166" t="s">
        <v>3684</v>
      </c>
      <c r="Q675" s="166" t="s">
        <v>3726</v>
      </c>
      <c r="R675" s="166" t="s">
        <v>3727</v>
      </c>
      <c r="S675" s="166" t="s">
        <v>4240</v>
      </c>
      <c r="T675" s="166" t="s">
        <v>5481</v>
      </c>
      <c r="U675" s="166" t="s">
        <v>3686</v>
      </c>
      <c r="V675" s="166" t="s">
        <v>3690</v>
      </c>
      <c r="W675" s="166" t="s">
        <v>279</v>
      </c>
      <c r="X675" s="167">
        <v>112908958</v>
      </c>
      <c r="Y675" s="167">
        <v>115974233</v>
      </c>
      <c r="Z675" s="168">
        <v>46031</v>
      </c>
      <c r="AA675" s="166" t="s">
        <v>3894</v>
      </c>
      <c r="AB675" s="166" t="s">
        <v>3895</v>
      </c>
      <c r="AC675" s="166" t="s">
        <v>3732</v>
      </c>
      <c r="AD675" s="169">
        <v>1</v>
      </c>
      <c r="AE675" s="170">
        <v>1</v>
      </c>
      <c r="AF675" s="169">
        <v>1</v>
      </c>
      <c r="AG675" s="166" t="s">
        <v>3896</v>
      </c>
      <c r="AH675" s="166"/>
      <c r="AI675" s="166"/>
      <c r="AJ675" s="166"/>
      <c r="AK675" s="166"/>
      <c r="AL675" s="166"/>
    </row>
    <row r="676" spans="1:38" x14ac:dyDescent="0.3">
      <c r="A67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6" s="25">
        <f ca="1">SUM((TODAY())-Table2[[#This Row],[PO Date]])</f>
        <v>177</v>
      </c>
      <c r="C676" s="25" t="str">
        <f>Table2[[#This Row],[Trim Trk: ]]</f>
        <v>61688</v>
      </c>
      <c r="D676" s="228" t="str">
        <f>CONCATENATE(Table2[[#This Row],[First Name]]," ",Table2[[#This Row],[Last name]])</f>
        <v>DONALD HANSON</v>
      </c>
      <c r="E676" s="229" t="str">
        <f>IFERROR(VLOOKUP(Table2[[#This Row],[Rental under Name: ]], 'TPMS-Auto'!C:G,5,0),"RESEARCH!!")</f>
        <v>DHANSO5</v>
      </c>
      <c r="F676" s="228" t="str">
        <f>IFERROR(VLOOKUP(Table2[[#This Row],[Trim Trk: ]],'TPMS-Auto'!A:C, 3, 0), "Not assigned in TPMS!!")</f>
        <v>DONALD HANSON</v>
      </c>
      <c r="G676" s="229" t="str">
        <f>IFERROR(VLOOKUP(Table2[[#This Row],[Trim Trk: ]],'TPMS-Auto'!A:G, 7, 0), "Not assigned in TPMS!!")</f>
        <v>DHANSO5</v>
      </c>
      <c r="H676" s="69" t="str">
        <f>IFERROR(VLOOKUP(Table2[[#This Row],[Trim Trk: ]],'TPMS-Auto'!A:Y, 25, 0), "Not assigned in TPMS!!")</f>
        <v>1069 Talley Loop</v>
      </c>
      <c r="I67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6" s="229" t="str">
        <f>IF(N676=N675, "Yes", "No")</f>
        <v>Yes</v>
      </c>
      <c r="K676" s="229" t="str">
        <f>IFERROR(VLOOKUP(Table2[[#This Row],[Trim Trk: ]], Enterprise!A:AL, 25, 0),"NotonEnterpriseReporting")</f>
        <v>OPEN</v>
      </c>
      <c r="L67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6" s="229" t="str">
        <f>IF(Table2[[#This Row],[Rental Vendor]]="ENTERPRISE RENT-A-CAR INC.", "Enterprise", IF(Table2[[#This Row],[Rental Vendor]]="ENTERPRISE TOLLS/TOLL CHARGES", "Enterprise", "NotEnterprise"))</f>
        <v>Enterprise</v>
      </c>
      <c r="N676" s="228" t="str">
        <f>LEFT(Table2[[#This Row],[Vehicle Number]],5)</f>
        <v>61688</v>
      </c>
      <c r="O676" s="166" t="s">
        <v>209</v>
      </c>
      <c r="P676" s="166" t="s">
        <v>3684</v>
      </c>
      <c r="Q676" s="166" t="s">
        <v>3726</v>
      </c>
      <c r="R676" s="166" t="s">
        <v>3727</v>
      </c>
      <c r="S676" s="166" t="s">
        <v>4240</v>
      </c>
      <c r="T676" s="166" t="s">
        <v>5481</v>
      </c>
      <c r="U676" s="166" t="s">
        <v>3686</v>
      </c>
      <c r="V676" s="166" t="s">
        <v>3690</v>
      </c>
      <c r="W676" s="166" t="s">
        <v>279</v>
      </c>
      <c r="X676" s="167">
        <v>112949081</v>
      </c>
      <c r="Y676" s="167">
        <v>113908825</v>
      </c>
      <c r="Z676" s="168">
        <v>45909</v>
      </c>
      <c r="AA676" s="166" t="s">
        <v>3730</v>
      </c>
      <c r="AB676" s="166" t="s">
        <v>3731</v>
      </c>
      <c r="AC676" s="166" t="s">
        <v>3732</v>
      </c>
      <c r="AD676" s="169">
        <v>165</v>
      </c>
      <c r="AE676" s="170">
        <v>3</v>
      </c>
      <c r="AF676" s="169">
        <v>55</v>
      </c>
      <c r="AG676" s="166" t="s">
        <v>3854</v>
      </c>
      <c r="AH676" s="166" t="s">
        <v>5482</v>
      </c>
      <c r="AI676" s="166" t="s">
        <v>5483</v>
      </c>
      <c r="AJ676" s="166" t="s">
        <v>3898</v>
      </c>
      <c r="AK676" s="166" t="s">
        <v>279</v>
      </c>
      <c r="AL676" s="166" t="s">
        <v>5484</v>
      </c>
    </row>
    <row r="677" spans="1:38" x14ac:dyDescent="0.3">
      <c r="A677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77" s="25">
        <f ca="1">SUM((TODAY())-Table2[[#This Row],[PO Date]])</f>
        <v>22</v>
      </c>
      <c r="C677" s="25" t="str">
        <f>Table2[[#This Row],[Trim Trk: ]]</f>
        <v>61688</v>
      </c>
      <c r="D677" s="228" t="str">
        <f>CONCATENATE(Table2[[#This Row],[First Name]]," ",Table2[[#This Row],[Last name]])</f>
        <v>DONALD HANSON</v>
      </c>
      <c r="E677" s="229" t="str">
        <f>IFERROR(VLOOKUP(Table2[[#This Row],[Rental under Name: ]], 'TPMS-Auto'!C:G,5,0),"RESEARCH!!")</f>
        <v>DHANSO5</v>
      </c>
      <c r="F677" s="228" t="str">
        <f>IFERROR(VLOOKUP(Table2[[#This Row],[Trim Trk: ]],'TPMS-Auto'!A:C, 3, 0), "Not assigned in TPMS!!")</f>
        <v>DONALD HANSON</v>
      </c>
      <c r="G677" s="229" t="str">
        <f>IFERROR(VLOOKUP(Table2[[#This Row],[Trim Trk: ]],'TPMS-Auto'!A:G, 7, 0), "Not assigned in TPMS!!")</f>
        <v>DHANSO5</v>
      </c>
      <c r="H677" s="69" t="str">
        <f>IFERROR(VLOOKUP(Table2[[#This Row],[Trim Trk: ]],'TPMS-Auto'!A:Y, 25, 0), "Not assigned in TPMS!!")</f>
        <v>1069 Talley Loop</v>
      </c>
      <c r="I67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7" s="229" t="str">
        <f>IF(N677=N676, "Yes", "No")</f>
        <v>Yes</v>
      </c>
      <c r="K677" s="229" t="str">
        <f>IFERROR(VLOOKUP(Table2[[#This Row],[Trim Trk: ]], Enterprise!A:AL, 25, 0),"NotonEnterpriseReporting")</f>
        <v>OPEN</v>
      </c>
      <c r="L67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7" s="229" t="str">
        <f>IF(Table2[[#This Row],[Rental Vendor]]="ENTERPRISE RENT-A-CAR INC.", "Enterprise", IF(Table2[[#This Row],[Rental Vendor]]="ENTERPRISE TOLLS/TOLL CHARGES", "Enterprise", "NotEnterprise"))</f>
        <v>Enterprise</v>
      </c>
      <c r="N677" s="228" t="str">
        <f>LEFT(Table2[[#This Row],[Vehicle Number]],5)</f>
        <v>61688</v>
      </c>
      <c r="O677" s="166" t="s">
        <v>209</v>
      </c>
      <c r="P677" s="166" t="s">
        <v>3684</v>
      </c>
      <c r="Q677" s="166" t="s">
        <v>3726</v>
      </c>
      <c r="R677" s="166" t="s">
        <v>3727</v>
      </c>
      <c r="S677" s="166" t="s">
        <v>4240</v>
      </c>
      <c r="T677" s="166" t="s">
        <v>5481</v>
      </c>
      <c r="U677" s="166" t="s">
        <v>3686</v>
      </c>
      <c r="V677" s="166" t="s">
        <v>3690</v>
      </c>
      <c r="W677" s="166" t="s">
        <v>279</v>
      </c>
      <c r="X677" s="167">
        <v>114892214</v>
      </c>
      <c r="Y677" s="167">
        <v>116680382</v>
      </c>
      <c r="Z677" s="168">
        <v>46064</v>
      </c>
      <c r="AA677" s="166" t="s">
        <v>3730</v>
      </c>
      <c r="AB677" s="166" t="s">
        <v>3731</v>
      </c>
      <c r="AC677" s="166" t="s">
        <v>3732</v>
      </c>
      <c r="AD677" s="169">
        <v>383.25</v>
      </c>
      <c r="AE677" s="170">
        <v>7</v>
      </c>
      <c r="AF677" s="169">
        <v>54.75</v>
      </c>
      <c r="AG677" s="166" t="s">
        <v>3854</v>
      </c>
      <c r="AH677" s="166" t="s">
        <v>5482</v>
      </c>
      <c r="AI677" s="166" t="s">
        <v>5483</v>
      </c>
      <c r="AJ677" s="166" t="s">
        <v>3898</v>
      </c>
      <c r="AK677" s="166" t="s">
        <v>279</v>
      </c>
      <c r="AL677" s="166" t="s">
        <v>5484</v>
      </c>
    </row>
    <row r="678" spans="1:38" x14ac:dyDescent="0.3">
      <c r="A67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8" s="25">
        <f ca="1">SUM((TODAY())-Table2[[#This Row],[PO Date]])</f>
        <v>51</v>
      </c>
      <c r="C678" s="25" t="str">
        <f>Table2[[#This Row],[Trim Trk: ]]</f>
        <v>61696</v>
      </c>
      <c r="D678" s="228" t="str">
        <f>CONCATENATE(Table2[[#This Row],[First Name]]," ",Table2[[#This Row],[Last name]])</f>
        <v>RICKY SPARKS</v>
      </c>
      <c r="E678" s="229" t="str">
        <f>IFERROR(VLOOKUP(Table2[[#This Row],[Rental under Name: ]], 'TPMS-Auto'!C:G,5,0),"RESEARCH!!")</f>
        <v>RSPARK1</v>
      </c>
      <c r="F678" s="228" t="str">
        <f>IFERROR(VLOOKUP(Table2[[#This Row],[Trim Trk: ]],'TPMS-Auto'!A:C, 3, 0), "Not assigned in TPMS!!")</f>
        <v>Not assigned in TPMS!!</v>
      </c>
      <c r="G678" s="229" t="str">
        <f>IFERROR(VLOOKUP(Table2[[#This Row],[Trim Trk: ]],'TPMS-Auto'!A:G, 7, 0), "Not assigned in TPMS!!")</f>
        <v>Not assigned in TPMS!!</v>
      </c>
      <c r="H678" s="69" t="str">
        <f>IFERROR(VLOOKUP(Table2[[#This Row],[Trim Trk: ]],'TPMS-Auto'!A:Y, 25, 0), "Not assigned in TPMS!!")</f>
        <v>Not assigned in TPMS!!</v>
      </c>
      <c r="I67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8" s="229" t="str">
        <f>IF(N678=N677, "Yes", "No")</f>
        <v>No</v>
      </c>
      <c r="K678" s="229" t="str">
        <f>IFERROR(VLOOKUP(Table2[[#This Row],[Trim Trk: ]], Enterprise!A:AL, 25, 0),"NotonEnterpriseReporting")</f>
        <v>NotonEnterpriseReporting</v>
      </c>
      <c r="L67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8" s="229" t="str">
        <f>IF(Table2[[#This Row],[Rental Vendor]]="ENTERPRISE RENT-A-CAR INC.", "Enterprise", IF(Table2[[#This Row],[Rental Vendor]]="ENTERPRISE TOLLS/TOLL CHARGES", "Enterprise", "NotEnterprise"))</f>
        <v>Enterprise</v>
      </c>
      <c r="N678" s="228" t="str">
        <f>LEFT(Table2[[#This Row],[Vehicle Number]],5)</f>
        <v>61696</v>
      </c>
      <c r="O678" s="166" t="s">
        <v>209</v>
      </c>
      <c r="P678" s="166" t="s">
        <v>5490</v>
      </c>
      <c r="Q678" s="166" t="s">
        <v>3751</v>
      </c>
      <c r="R678" s="166" t="s">
        <v>3727</v>
      </c>
      <c r="S678" s="166" t="s">
        <v>5491</v>
      </c>
      <c r="T678" s="166" t="s">
        <v>4326</v>
      </c>
      <c r="U678" s="166"/>
      <c r="V678" s="166" t="s">
        <v>335</v>
      </c>
      <c r="W678" s="166" t="s">
        <v>279</v>
      </c>
      <c r="X678" s="167">
        <v>111674472</v>
      </c>
      <c r="Y678" s="167">
        <v>116025628</v>
      </c>
      <c r="Z678" s="168">
        <v>46035</v>
      </c>
      <c r="AA678" s="166" t="s">
        <v>3894</v>
      </c>
      <c r="AB678" s="166" t="s">
        <v>3895</v>
      </c>
      <c r="AC678" s="166" t="s">
        <v>3732</v>
      </c>
      <c r="AD678" s="169">
        <v>1</v>
      </c>
      <c r="AE678" s="170">
        <v>1</v>
      </c>
      <c r="AF678" s="169">
        <v>1</v>
      </c>
      <c r="AG678" s="166" t="s">
        <v>3896</v>
      </c>
      <c r="AH678" s="166"/>
      <c r="AI678" s="166"/>
      <c r="AJ678" s="166"/>
      <c r="AK678" s="166"/>
      <c r="AL678" s="166"/>
    </row>
    <row r="679" spans="1:38" x14ac:dyDescent="0.3">
      <c r="A679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79" s="25">
        <f ca="1">SUM((TODAY())-Table2[[#This Row],[PO Date]])</f>
        <v>22</v>
      </c>
      <c r="C679" s="25" t="str">
        <f>Table2[[#This Row],[Trim Trk: ]]</f>
        <v>61696</v>
      </c>
      <c r="D679" s="228" t="str">
        <f>CONCATENATE(Table2[[#This Row],[First Name]]," ",Table2[[#This Row],[Last name]])</f>
        <v>RICKY SPARKS</v>
      </c>
      <c r="E679" s="229" t="str">
        <f>IFERROR(VLOOKUP(Table2[[#This Row],[Rental under Name: ]], 'TPMS-Auto'!C:G,5,0),"RESEARCH!!")</f>
        <v>RSPARK1</v>
      </c>
      <c r="F679" s="228" t="str">
        <f>IFERROR(VLOOKUP(Table2[[#This Row],[Trim Trk: ]],'TPMS-Auto'!A:C, 3, 0), "Not assigned in TPMS!!")</f>
        <v>Not assigned in TPMS!!</v>
      </c>
      <c r="G679" s="229" t="str">
        <f>IFERROR(VLOOKUP(Table2[[#This Row],[Trim Trk: ]],'TPMS-Auto'!A:G, 7, 0), "Not assigned in TPMS!!")</f>
        <v>Not assigned in TPMS!!</v>
      </c>
      <c r="H679" s="69" t="str">
        <f>IFERROR(VLOOKUP(Table2[[#This Row],[Trim Trk: ]],'TPMS-Auto'!A:Y, 25, 0), "Not assigned in TPMS!!")</f>
        <v>Not assigned in TPMS!!</v>
      </c>
      <c r="I67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9" s="229" t="str">
        <f>IF(N679=N678, "Yes", "No")</f>
        <v>Yes</v>
      </c>
      <c r="K679" s="229" t="str">
        <f>IFERROR(VLOOKUP(Table2[[#This Row],[Trim Trk: ]], Enterprise!A:AL, 25, 0),"NotonEnterpriseReporting")</f>
        <v>NotonEnterpriseReporting</v>
      </c>
      <c r="L67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9" s="229" t="str">
        <f>IF(Table2[[#This Row],[Rental Vendor]]="ENTERPRISE RENT-A-CAR INC.", "Enterprise", IF(Table2[[#This Row],[Rental Vendor]]="ENTERPRISE TOLLS/TOLL CHARGES", "Enterprise", "NotEnterprise"))</f>
        <v>Enterprise</v>
      </c>
      <c r="N679" s="228" t="str">
        <f>LEFT(Table2[[#This Row],[Vehicle Number]],5)</f>
        <v>61696</v>
      </c>
      <c r="O679" s="166" t="s">
        <v>209</v>
      </c>
      <c r="P679" s="166" t="s">
        <v>5490</v>
      </c>
      <c r="Q679" s="166" t="s">
        <v>3751</v>
      </c>
      <c r="R679" s="166" t="s">
        <v>3727</v>
      </c>
      <c r="S679" s="166" t="s">
        <v>5491</v>
      </c>
      <c r="T679" s="166" t="s">
        <v>4326</v>
      </c>
      <c r="U679" s="166"/>
      <c r="V679" s="166" t="s">
        <v>335</v>
      </c>
      <c r="W679" s="166" t="s">
        <v>279</v>
      </c>
      <c r="X679" s="167">
        <v>111674472</v>
      </c>
      <c r="Y679" s="167">
        <v>116675317</v>
      </c>
      <c r="Z679" s="168">
        <v>46064</v>
      </c>
      <c r="AA679" s="166" t="s">
        <v>3894</v>
      </c>
      <c r="AB679" s="166" t="s">
        <v>3895</v>
      </c>
      <c r="AC679" s="166" t="s">
        <v>3732</v>
      </c>
      <c r="AD679" s="169">
        <v>1</v>
      </c>
      <c r="AE679" s="170">
        <v>1</v>
      </c>
      <c r="AF679" s="169">
        <v>1</v>
      </c>
      <c r="AG679" s="166" t="s">
        <v>3896</v>
      </c>
      <c r="AH679" s="166"/>
      <c r="AI679" s="166"/>
      <c r="AJ679" s="166"/>
      <c r="AK679" s="166"/>
      <c r="AL679" s="166"/>
    </row>
    <row r="680" spans="1:38" x14ac:dyDescent="0.3">
      <c r="A680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80" s="25">
        <f ca="1">SUM((TODAY())-Table2[[#This Row],[PO Date]])</f>
        <v>22</v>
      </c>
      <c r="C680" s="25" t="str">
        <f>Table2[[#This Row],[Trim Trk: ]]</f>
        <v>61696</v>
      </c>
      <c r="D680" s="228" t="str">
        <f>CONCATENATE(Table2[[#This Row],[First Name]]," ",Table2[[#This Row],[Last name]])</f>
        <v>RICKY SPARKS</v>
      </c>
      <c r="E680" s="229" t="str">
        <f>IFERROR(VLOOKUP(Table2[[#This Row],[Rental under Name: ]], 'TPMS-Auto'!C:G,5,0),"RESEARCH!!")</f>
        <v>RSPARK1</v>
      </c>
      <c r="F680" s="228" t="str">
        <f>IFERROR(VLOOKUP(Table2[[#This Row],[Trim Trk: ]],'TPMS-Auto'!A:C, 3, 0), "Not assigned in TPMS!!")</f>
        <v>Not assigned in TPMS!!</v>
      </c>
      <c r="G680" s="229" t="str">
        <f>IFERROR(VLOOKUP(Table2[[#This Row],[Trim Trk: ]],'TPMS-Auto'!A:G, 7, 0), "Not assigned in TPMS!!")</f>
        <v>Not assigned in TPMS!!</v>
      </c>
      <c r="H680" s="69" t="str">
        <f>IFERROR(VLOOKUP(Table2[[#This Row],[Trim Trk: ]],'TPMS-Auto'!A:Y, 25, 0), "Not assigned in TPMS!!")</f>
        <v>Not assigned in TPMS!!</v>
      </c>
      <c r="I68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0" s="229" t="str">
        <f>IF(N680=N679, "Yes", "No")</f>
        <v>Yes</v>
      </c>
      <c r="K680" s="229" t="str">
        <f>IFERROR(VLOOKUP(Table2[[#This Row],[Trim Trk: ]], Enterprise!A:AL, 25, 0),"NotonEnterpriseReporting")</f>
        <v>NotonEnterpriseReporting</v>
      </c>
      <c r="L68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0" s="229" t="str">
        <f>IF(Table2[[#This Row],[Rental Vendor]]="ENTERPRISE RENT-A-CAR INC.", "Enterprise", IF(Table2[[#This Row],[Rental Vendor]]="ENTERPRISE TOLLS/TOLL CHARGES", "Enterprise", "NotEnterprise"))</f>
        <v>Enterprise</v>
      </c>
      <c r="N680" s="228" t="str">
        <f>LEFT(Table2[[#This Row],[Vehicle Number]],5)</f>
        <v>61696</v>
      </c>
      <c r="O680" s="166" t="s">
        <v>209</v>
      </c>
      <c r="P680" s="166" t="s">
        <v>5490</v>
      </c>
      <c r="Q680" s="166" t="s">
        <v>3751</v>
      </c>
      <c r="R680" s="166" t="s">
        <v>3727</v>
      </c>
      <c r="S680" s="166" t="s">
        <v>5491</v>
      </c>
      <c r="T680" s="166" t="s">
        <v>4326</v>
      </c>
      <c r="U680" s="166"/>
      <c r="V680" s="166" t="s">
        <v>335</v>
      </c>
      <c r="W680" s="166" t="s">
        <v>279</v>
      </c>
      <c r="X680" s="167">
        <v>111674472</v>
      </c>
      <c r="Y680" s="167">
        <v>116675950</v>
      </c>
      <c r="Z680" s="168">
        <v>46064</v>
      </c>
      <c r="AA680" s="166" t="s">
        <v>3894</v>
      </c>
      <c r="AB680" s="166" t="s">
        <v>3895</v>
      </c>
      <c r="AC680" s="166" t="s">
        <v>3732</v>
      </c>
      <c r="AD680" s="169">
        <v>1</v>
      </c>
      <c r="AE680" s="170">
        <v>1</v>
      </c>
      <c r="AF680" s="169">
        <v>1</v>
      </c>
      <c r="AG680" s="166" t="s">
        <v>3896</v>
      </c>
      <c r="AH680" s="166"/>
      <c r="AI680" s="166"/>
      <c r="AJ680" s="166"/>
      <c r="AK680" s="166"/>
      <c r="AL680" s="166"/>
    </row>
    <row r="681" spans="1:38" x14ac:dyDescent="0.3">
      <c r="A68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1" s="25">
        <f ca="1">SUM((TODAY())-Table2[[#This Row],[PO Date]])</f>
        <v>127</v>
      </c>
      <c r="C681" s="25" t="str">
        <f>Table2[[#This Row],[Trim Trk: ]]</f>
        <v>61707</v>
      </c>
      <c r="D681" s="228" t="str">
        <f>CONCATENATE(Table2[[#This Row],[First Name]]," ",Table2[[#This Row],[Last name]])</f>
        <v>SEAN WICKLANDER</v>
      </c>
      <c r="E681" s="229" t="str">
        <f>IFERROR(VLOOKUP(Table2[[#This Row],[Rental under Name: ]], 'TPMS-Auto'!C:G,5,0),"RESEARCH!!")</f>
        <v>SWICKLA</v>
      </c>
      <c r="F681" s="228" t="str">
        <f>IFERROR(VLOOKUP(Table2[[#This Row],[Trim Trk: ]],'TPMS-Auto'!A:C, 3, 0), "Not assigned in TPMS!!")</f>
        <v>SEAN WICKLANDER</v>
      </c>
      <c r="G681" s="229" t="str">
        <f>IFERROR(VLOOKUP(Table2[[#This Row],[Trim Trk: ]],'TPMS-Auto'!A:G, 7, 0), "Not assigned in TPMS!!")</f>
        <v>SWICKLA</v>
      </c>
      <c r="H681" s="69" t="str">
        <f>IFERROR(VLOOKUP(Table2[[#This Row],[Trim Trk: ]],'TPMS-Auto'!A:Y, 25, 0), "Not assigned in TPMS!!")</f>
        <v>610 IRVINE STREET</v>
      </c>
      <c r="I68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1" s="229" t="str">
        <f>IF(N681=N680, "Yes", "No")</f>
        <v>No</v>
      </c>
      <c r="K681" s="229" t="str">
        <f>IFERROR(VLOOKUP(Table2[[#This Row],[Trim Trk: ]], Enterprise!A:AL, 25, 0),"NotonEnterpriseReporting")</f>
        <v>NotonEnterpriseReporting</v>
      </c>
      <c r="L68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1" s="229" t="str">
        <f>IF(Table2[[#This Row],[Rental Vendor]]="ENTERPRISE RENT-A-CAR INC.", "Enterprise", IF(Table2[[#This Row],[Rental Vendor]]="ENTERPRISE TOLLS/TOLL CHARGES", "Enterprise", "NotEnterprise"))</f>
        <v>Enterprise</v>
      </c>
      <c r="N681" s="228" t="str">
        <f>LEFT(Table2[[#This Row],[Vehicle Number]],5)</f>
        <v>61707</v>
      </c>
      <c r="O681" s="166" t="s">
        <v>209</v>
      </c>
      <c r="P681" s="166" t="s">
        <v>5495</v>
      </c>
      <c r="Q681" s="166" t="s">
        <v>3726</v>
      </c>
      <c r="R681" s="166" t="s">
        <v>4077</v>
      </c>
      <c r="S681" s="166" t="s">
        <v>4191</v>
      </c>
      <c r="T681" s="166" t="s">
        <v>5103</v>
      </c>
      <c r="U681" s="166" t="s">
        <v>1490</v>
      </c>
      <c r="V681" s="166" t="s">
        <v>5104</v>
      </c>
      <c r="W681" s="166" t="s">
        <v>453</v>
      </c>
      <c r="X681" s="167">
        <v>114489119</v>
      </c>
      <c r="Y681" s="167">
        <v>114808425</v>
      </c>
      <c r="Z681" s="168">
        <v>45959</v>
      </c>
      <c r="AA681" s="166" t="s">
        <v>3730</v>
      </c>
      <c r="AB681" s="166" t="s">
        <v>3731</v>
      </c>
      <c r="AC681" s="166" t="s">
        <v>3732</v>
      </c>
      <c r="AD681" s="169">
        <v>525</v>
      </c>
      <c r="AE681" s="170">
        <v>7</v>
      </c>
      <c r="AF681" s="169">
        <v>75</v>
      </c>
      <c r="AG681" s="166" t="s">
        <v>3854</v>
      </c>
      <c r="AH681" s="166"/>
      <c r="AI681" s="166"/>
      <c r="AJ681" s="166"/>
      <c r="AK681" s="166"/>
      <c r="AL681" s="166"/>
    </row>
    <row r="682" spans="1:38" x14ac:dyDescent="0.3">
      <c r="A68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2" s="25">
        <f ca="1">SUM((TODAY())-Table2[[#This Row],[PO Date]])</f>
        <v>41</v>
      </c>
      <c r="C682" s="25" t="str">
        <f>Table2[[#This Row],[Trim Trk: ]]</f>
        <v>61707</v>
      </c>
      <c r="D682" s="228" t="str">
        <f>CONCATENATE(Table2[[#This Row],[First Name]]," ",Table2[[#This Row],[Last name]])</f>
        <v>SEAN WICKLANDER</v>
      </c>
      <c r="E682" s="229" t="str">
        <f>IFERROR(VLOOKUP(Table2[[#This Row],[Rental under Name: ]], 'TPMS-Auto'!C:G,5,0),"RESEARCH!!")</f>
        <v>SWICKLA</v>
      </c>
      <c r="F682" s="228" t="str">
        <f>IFERROR(VLOOKUP(Table2[[#This Row],[Trim Trk: ]],'TPMS-Auto'!A:C, 3, 0), "Not assigned in TPMS!!")</f>
        <v>SEAN WICKLANDER</v>
      </c>
      <c r="G682" s="229" t="str">
        <f>IFERROR(VLOOKUP(Table2[[#This Row],[Trim Trk: ]],'TPMS-Auto'!A:G, 7, 0), "Not assigned in TPMS!!")</f>
        <v>SWICKLA</v>
      </c>
      <c r="H682" s="69" t="str">
        <f>IFERROR(VLOOKUP(Table2[[#This Row],[Trim Trk: ]],'TPMS-Auto'!A:Y, 25, 0), "Not assigned in TPMS!!")</f>
        <v>610 IRVINE STREET</v>
      </c>
      <c r="I68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2" s="229" t="str">
        <f>IF(N682=N681, "Yes", "No")</f>
        <v>Yes</v>
      </c>
      <c r="K682" s="229" t="str">
        <f>IFERROR(VLOOKUP(Table2[[#This Row],[Trim Trk: ]], Enterprise!A:AL, 25, 0),"NotonEnterpriseReporting")</f>
        <v>NotonEnterpriseReporting</v>
      </c>
      <c r="L68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2" s="229" t="str">
        <f>IF(Table2[[#This Row],[Rental Vendor]]="ENTERPRISE RENT-A-CAR INC.", "Enterprise", IF(Table2[[#This Row],[Rental Vendor]]="ENTERPRISE TOLLS/TOLL CHARGES", "Enterprise", "NotEnterprise"))</f>
        <v>Enterprise</v>
      </c>
      <c r="N682" s="228" t="str">
        <f>LEFT(Table2[[#This Row],[Vehicle Number]],5)</f>
        <v>61707</v>
      </c>
      <c r="O682" s="166" t="s">
        <v>209</v>
      </c>
      <c r="P682" s="166" t="s">
        <v>5495</v>
      </c>
      <c r="Q682" s="166" t="s">
        <v>3726</v>
      </c>
      <c r="R682" s="166" t="s">
        <v>4077</v>
      </c>
      <c r="S682" s="166" t="s">
        <v>4191</v>
      </c>
      <c r="T682" s="166" t="s">
        <v>5103</v>
      </c>
      <c r="U682" s="166" t="s">
        <v>1490</v>
      </c>
      <c r="V682" s="166" t="s">
        <v>5104</v>
      </c>
      <c r="W682" s="166" t="s">
        <v>453</v>
      </c>
      <c r="X682" s="167">
        <v>115873544</v>
      </c>
      <c r="Y682" s="167">
        <v>116216415</v>
      </c>
      <c r="Z682" s="168">
        <v>46045</v>
      </c>
      <c r="AA682" s="166" t="s">
        <v>3730</v>
      </c>
      <c r="AB682" s="166" t="s">
        <v>3731</v>
      </c>
      <c r="AC682" s="166" t="s">
        <v>3732</v>
      </c>
      <c r="AD682" s="169">
        <v>375</v>
      </c>
      <c r="AE682" s="170">
        <v>5</v>
      </c>
      <c r="AF682" s="169">
        <v>75</v>
      </c>
      <c r="AG682" s="166" t="s">
        <v>3854</v>
      </c>
      <c r="AH682" s="166"/>
      <c r="AI682" s="166"/>
      <c r="AJ682" s="166"/>
      <c r="AK682" s="166"/>
      <c r="AL682" s="166"/>
    </row>
    <row r="683" spans="1:38" x14ac:dyDescent="0.3">
      <c r="A68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3" s="25">
        <f ca="1">SUM((TODAY())-Table2[[#This Row],[PO Date]])</f>
        <v>1</v>
      </c>
      <c r="C683" s="25" t="str">
        <f>Table2[[#This Row],[Trim Trk: ]]</f>
        <v>61717</v>
      </c>
      <c r="D683" s="228" t="str">
        <f>CONCATENATE(Table2[[#This Row],[First Name]]," ",Table2[[#This Row],[Last name]])</f>
        <v>CHRISTOPHER HEARON</v>
      </c>
      <c r="E683" s="229" t="str">
        <f>IFERROR(VLOOKUP(Table2[[#This Row],[Rental under Name: ]], 'TPMS-Auto'!C:G,5,0),"RESEARCH!!")</f>
        <v>CHEARO0</v>
      </c>
      <c r="F683" s="228" t="str">
        <f>IFERROR(VLOOKUP(Table2[[#This Row],[Trim Trk: ]],'TPMS-Auto'!A:C, 3, 0), "Not assigned in TPMS!!")</f>
        <v>CHRISTOPHER HEARON</v>
      </c>
      <c r="G683" s="229" t="str">
        <f>IFERROR(VLOOKUP(Table2[[#This Row],[Trim Trk: ]],'TPMS-Auto'!A:G, 7, 0), "Not assigned in TPMS!!")</f>
        <v>CHEARO0</v>
      </c>
      <c r="H683" s="69" t="str">
        <f>IFERROR(VLOOKUP(Table2[[#This Row],[Trim Trk: ]],'TPMS-Auto'!A:Y, 25, 0), "Not assigned in TPMS!!")</f>
        <v>145 Laurel Wood Ln</v>
      </c>
      <c r="I68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3" s="229" t="str">
        <f>IF(N683=N682, "Yes", "No")</f>
        <v>No</v>
      </c>
      <c r="K683" s="229" t="str">
        <f>IFERROR(VLOOKUP(Table2[[#This Row],[Trim Trk: ]], Enterprise!A:AL, 25, 0),"NotonEnterpriseReporting")</f>
        <v>NotonEnterpriseReporting</v>
      </c>
      <c r="L683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3" s="229" t="str">
        <f>IF(Table2[[#This Row],[Rental Vendor]]="ENTERPRISE RENT-A-CAR INC.", "Enterprise", IF(Table2[[#This Row],[Rental Vendor]]="ENTERPRISE TOLLS/TOLL CHARGES", "Enterprise", "NotEnterprise"))</f>
        <v>Enterprise</v>
      </c>
      <c r="N683" s="228" t="str">
        <f>LEFT(Table2[[#This Row],[Vehicle Number]],5)</f>
        <v>61717</v>
      </c>
      <c r="O683" s="166" t="s">
        <v>209</v>
      </c>
      <c r="P683" s="166" t="s">
        <v>18568</v>
      </c>
      <c r="Q683" s="166" t="s">
        <v>3726</v>
      </c>
      <c r="R683" s="166" t="s">
        <v>3787</v>
      </c>
      <c r="S683" s="166" t="s">
        <v>4070</v>
      </c>
      <c r="T683" s="166" t="s">
        <v>18573</v>
      </c>
      <c r="U683" s="166" t="s">
        <v>18572</v>
      </c>
      <c r="V683" s="166" t="s">
        <v>9617</v>
      </c>
      <c r="W683" s="166" t="s">
        <v>407</v>
      </c>
      <c r="X683" s="167">
        <v>116704056</v>
      </c>
      <c r="Y683" s="167">
        <v>117057683</v>
      </c>
      <c r="Z683" s="168">
        <v>46085</v>
      </c>
      <c r="AA683" s="166" t="s">
        <v>3730</v>
      </c>
      <c r="AB683" s="166" t="s">
        <v>3731</v>
      </c>
      <c r="AC683" s="166" t="s">
        <v>3732</v>
      </c>
      <c r="AD683" s="169">
        <v>490</v>
      </c>
      <c r="AE683" s="170">
        <v>14</v>
      </c>
      <c r="AF683" s="169">
        <v>35</v>
      </c>
      <c r="AG683" s="166" t="s">
        <v>3854</v>
      </c>
      <c r="AH683" s="166"/>
      <c r="AI683" s="166"/>
      <c r="AJ683" s="166"/>
      <c r="AK683" s="166"/>
      <c r="AL683" s="166"/>
    </row>
    <row r="684" spans="1:38" x14ac:dyDescent="0.3">
      <c r="A68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4" s="25">
        <f ca="1">SUM((TODAY())-Table2[[#This Row],[PO Date]])</f>
        <v>3</v>
      </c>
      <c r="C684" s="25" t="str">
        <f>Table2[[#This Row],[Trim Trk: ]]</f>
        <v>61727</v>
      </c>
      <c r="D684" s="228" t="str">
        <f>CONCATENATE(Table2[[#This Row],[First Name]]," ",Table2[[#This Row],[Last name]])</f>
        <v>DAIMON ANDREPONT</v>
      </c>
      <c r="E684" s="229" t="str">
        <f>IFERROR(VLOOKUP(Table2[[#This Row],[Rental under Name: ]], 'TPMS-Auto'!C:G,5,0),"RESEARCH!!")</f>
        <v>DANDREP</v>
      </c>
      <c r="F684" s="228" t="str">
        <f>IFERROR(VLOOKUP(Table2[[#This Row],[Trim Trk: ]],'TPMS-Auto'!A:C, 3, 0), "Not assigned in TPMS!!")</f>
        <v>DAIMON ANDREPONT</v>
      </c>
      <c r="G684" s="229" t="str">
        <f>IFERROR(VLOOKUP(Table2[[#This Row],[Trim Trk: ]],'TPMS-Auto'!A:G, 7, 0), "Not assigned in TPMS!!")</f>
        <v>DANDREP</v>
      </c>
      <c r="H684" s="69" t="str">
        <f>IFERROR(VLOOKUP(Table2[[#This Row],[Trim Trk: ]],'TPMS-Auto'!A:Y, 25, 0), "Not assigned in TPMS!!")</f>
        <v>6909 EVANGELINE HWY</v>
      </c>
      <c r="I68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4" s="229" t="str">
        <f>IF(N684=N683, "Yes", "No")</f>
        <v>No</v>
      </c>
      <c r="K684" s="229" t="str">
        <f>IFERROR(VLOOKUP(Table2[[#This Row],[Trim Trk: ]], Enterprise!A:AL, 25, 0),"NotonEnterpriseReporting")</f>
        <v>NotonEnterpriseReporting</v>
      </c>
      <c r="L68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4" s="229" t="str">
        <f>IF(Table2[[#This Row],[Rental Vendor]]="ENTERPRISE RENT-A-CAR INC.", "Enterprise", IF(Table2[[#This Row],[Rental Vendor]]="ENTERPRISE TOLLS/TOLL CHARGES", "Enterprise", "NotEnterprise"))</f>
        <v>Enterprise</v>
      </c>
      <c r="N684" s="228" t="str">
        <f>LEFT(Table2[[#This Row],[Vehicle Number]],5)</f>
        <v>61727</v>
      </c>
      <c r="O684" s="166" t="s">
        <v>209</v>
      </c>
      <c r="P684" s="166" t="s">
        <v>14818</v>
      </c>
      <c r="Q684" s="166" t="s">
        <v>3726</v>
      </c>
      <c r="R684" s="166" t="s">
        <v>4135</v>
      </c>
      <c r="S684" s="166" t="s">
        <v>14824</v>
      </c>
      <c r="T684" s="166" t="s">
        <v>14823</v>
      </c>
      <c r="U684" s="166" t="s">
        <v>14822</v>
      </c>
      <c r="V684" s="166" t="s">
        <v>21692</v>
      </c>
      <c r="W684" s="166" t="s">
        <v>287</v>
      </c>
      <c r="X684" s="167">
        <v>116670280</v>
      </c>
      <c r="Y684" s="167">
        <v>117022681</v>
      </c>
      <c r="Z684" s="168">
        <v>46083</v>
      </c>
      <c r="AA684" s="166" t="s">
        <v>3730</v>
      </c>
      <c r="AB684" s="166" t="s">
        <v>3731</v>
      </c>
      <c r="AC684" s="166" t="s">
        <v>3732</v>
      </c>
      <c r="AD684" s="169">
        <v>504</v>
      </c>
      <c r="AE684" s="170">
        <v>7</v>
      </c>
      <c r="AF684" s="169">
        <v>72</v>
      </c>
      <c r="AG684" s="166" t="s">
        <v>3854</v>
      </c>
      <c r="AH684" s="166"/>
      <c r="AI684" s="166"/>
      <c r="AJ684" s="166"/>
      <c r="AK684" s="166"/>
      <c r="AL684" s="166"/>
    </row>
    <row r="685" spans="1:38" x14ac:dyDescent="0.3">
      <c r="A685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5" s="25">
        <f ca="1">SUM((TODAY())-Table2[[#This Row],[PO Date]])</f>
        <v>2</v>
      </c>
      <c r="C685" s="25" t="str">
        <f>Table2[[#This Row],[Trim Trk: ]]</f>
        <v>61731</v>
      </c>
      <c r="D685" s="228" t="str">
        <f>CONCATENATE(Table2[[#This Row],[First Name]]," ",Table2[[#This Row],[Last name]])</f>
        <v>RICKEY HODGES JR</v>
      </c>
      <c r="E685" s="229" t="str">
        <f>IFERROR(VLOOKUP(Table2[[#This Row],[Rental under Name: ]], 'TPMS-Auto'!C:G,5,0),"RESEARCH!!")</f>
        <v>RHODGE4</v>
      </c>
      <c r="F685" s="228" t="str">
        <f>IFERROR(VLOOKUP(Table2[[#This Row],[Trim Trk: ]],'TPMS-Auto'!A:C, 3, 0), "Not assigned in TPMS!!")</f>
        <v>RICKEY HODGES JR</v>
      </c>
      <c r="G685" s="229" t="str">
        <f>IFERROR(VLOOKUP(Table2[[#This Row],[Trim Trk: ]],'TPMS-Auto'!A:G, 7, 0), "Not assigned in TPMS!!")</f>
        <v>RHODGE4</v>
      </c>
      <c r="H685" s="69" t="str">
        <f>IFERROR(VLOOKUP(Table2[[#This Row],[Trim Trk: ]],'TPMS-Auto'!A:Y, 25, 0), "Not assigned in TPMS!!")</f>
        <v>580 COUNTY ROAD 34760</v>
      </c>
      <c r="I68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5" s="229" t="str">
        <f>IF(N685=N684, "Yes", "No")</f>
        <v>No</v>
      </c>
      <c r="K685" s="229" t="str">
        <f>IFERROR(VLOOKUP(Table2[[#This Row],[Trim Trk: ]], Enterprise!A:AL, 25, 0),"NotonEnterpriseReporting")</f>
        <v>OPEN</v>
      </c>
      <c r="L68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5" s="229" t="str">
        <f>IF(Table2[[#This Row],[Rental Vendor]]="ENTERPRISE RENT-A-CAR INC.", "Enterprise", IF(Table2[[#This Row],[Rental Vendor]]="ENTERPRISE TOLLS/TOLL CHARGES", "Enterprise", "NotEnterprise"))</f>
        <v>Enterprise</v>
      </c>
      <c r="N685" s="228" t="str">
        <f>LEFT(Table2[[#This Row],[Vehicle Number]],5)</f>
        <v>61731</v>
      </c>
      <c r="O685" s="166" t="s">
        <v>209</v>
      </c>
      <c r="P685" s="166" t="s">
        <v>9353</v>
      </c>
      <c r="Q685" s="166" t="s">
        <v>3726</v>
      </c>
      <c r="R685" s="166" t="s">
        <v>3897</v>
      </c>
      <c r="S685" s="166" t="s">
        <v>5040</v>
      </c>
      <c r="T685" s="166" t="s">
        <v>9358</v>
      </c>
      <c r="U685" s="166" t="s">
        <v>9357</v>
      </c>
      <c r="V685" s="166" t="s">
        <v>4915</v>
      </c>
      <c r="W685" s="166" t="s">
        <v>279</v>
      </c>
      <c r="X685" s="167">
        <v>116682095</v>
      </c>
      <c r="Y685" s="167">
        <v>117034706</v>
      </c>
      <c r="Z685" s="168">
        <v>46084</v>
      </c>
      <c r="AA685" s="166" t="s">
        <v>3730</v>
      </c>
      <c r="AB685" s="166" t="s">
        <v>3731</v>
      </c>
      <c r="AC685" s="166" t="s">
        <v>3732</v>
      </c>
      <c r="AD685" s="169">
        <v>458.5</v>
      </c>
      <c r="AE685" s="170">
        <v>7</v>
      </c>
      <c r="AF685" s="169">
        <v>65.5</v>
      </c>
      <c r="AG685" s="166" t="s">
        <v>3854</v>
      </c>
      <c r="AH685" s="166" t="s">
        <v>31378</v>
      </c>
      <c r="AI685" s="166" t="s">
        <v>31379</v>
      </c>
      <c r="AJ685" s="166" t="s">
        <v>4915</v>
      </c>
      <c r="AK685" s="166" t="s">
        <v>279</v>
      </c>
      <c r="AL685" s="166" t="s">
        <v>9361</v>
      </c>
    </row>
    <row r="686" spans="1:38" x14ac:dyDescent="0.3">
      <c r="A68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6" s="25">
        <f ca="1">SUM((TODAY())-Table2[[#This Row],[PO Date]])</f>
        <v>118</v>
      </c>
      <c r="C686" s="25" t="str">
        <f>Table2[[#This Row],[Trim Trk: ]]</f>
        <v>61745</v>
      </c>
      <c r="D686" s="228" t="str">
        <f>CONCATENATE(Table2[[#This Row],[First Name]]," ",Table2[[#This Row],[Last name]])</f>
        <v>ROBERTO AYALA MERCADO</v>
      </c>
      <c r="E686" s="229" t="str">
        <f>IFERROR(VLOOKUP(Table2[[#This Row],[Rental under Name: ]], 'TPMS-Auto'!C:G,5,0),"RESEARCH!!")</f>
        <v>RESEARCH!!</v>
      </c>
      <c r="F686" s="228" t="str">
        <f>IFERROR(VLOOKUP(Table2[[#This Row],[Trim Trk: ]],'TPMS-Auto'!A:C, 3, 0), "Not assigned in TPMS!!")</f>
        <v>Not assigned in TPMS!!</v>
      </c>
      <c r="G686" s="229" t="str">
        <f>IFERROR(VLOOKUP(Table2[[#This Row],[Trim Trk: ]],'TPMS-Auto'!A:G, 7, 0), "Not assigned in TPMS!!")</f>
        <v>Not assigned in TPMS!!</v>
      </c>
      <c r="H686" s="69" t="str">
        <f>IFERROR(VLOOKUP(Table2[[#This Row],[Trim Trk: ]],'TPMS-Auto'!A:Y, 25, 0), "Not assigned in TPMS!!")</f>
        <v>Not assigned in TPMS!!</v>
      </c>
      <c r="I68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6" s="229" t="str">
        <f>IF(N686=N685, "Yes", "No")</f>
        <v>No</v>
      </c>
      <c r="K686" s="229" t="str">
        <f>IFERROR(VLOOKUP(Table2[[#This Row],[Trim Trk: ]], Enterprise!A:AL, 25, 0),"NotonEnterpriseReporting")</f>
        <v>NotonEnterpriseReporting</v>
      </c>
      <c r="L686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6" s="229" t="str">
        <f>IF(Table2[[#This Row],[Rental Vendor]]="ENTERPRISE RENT-A-CAR INC.", "Enterprise", IF(Table2[[#This Row],[Rental Vendor]]="ENTERPRISE TOLLS/TOLL CHARGES", "Enterprise", "NotEnterprise"))</f>
        <v>Enterprise</v>
      </c>
      <c r="N686" s="228" t="str">
        <f>LEFT(Table2[[#This Row],[Vehicle Number]],5)</f>
        <v>61745</v>
      </c>
      <c r="O686" s="166" t="s">
        <v>209</v>
      </c>
      <c r="P686" s="166" t="s">
        <v>5504</v>
      </c>
      <c r="Q686" s="166" t="s">
        <v>3751</v>
      </c>
      <c r="R686" s="166" t="s">
        <v>3780</v>
      </c>
      <c r="S686" s="166" t="s">
        <v>4923</v>
      </c>
      <c r="T686" s="166" t="s">
        <v>5505</v>
      </c>
      <c r="U686" s="166" t="s">
        <v>5506</v>
      </c>
      <c r="V686" s="166" t="s">
        <v>3018</v>
      </c>
      <c r="W686" s="166" t="s">
        <v>297</v>
      </c>
      <c r="X686" s="167">
        <v>114658184</v>
      </c>
      <c r="Y686" s="167">
        <v>114979685</v>
      </c>
      <c r="Z686" s="168">
        <v>45968</v>
      </c>
      <c r="AA686" s="166" t="s">
        <v>3730</v>
      </c>
      <c r="AB686" s="166" t="s">
        <v>3731</v>
      </c>
      <c r="AC686" s="166" t="s">
        <v>3732</v>
      </c>
      <c r="AD686" s="169">
        <v>1512</v>
      </c>
      <c r="AE686" s="170">
        <v>21</v>
      </c>
      <c r="AF686" s="169">
        <v>72</v>
      </c>
      <c r="AG686" s="166" t="s">
        <v>3854</v>
      </c>
      <c r="AH686" s="166"/>
      <c r="AI686" s="166"/>
      <c r="AJ686" s="166"/>
      <c r="AK686" s="166"/>
      <c r="AL686" s="166"/>
    </row>
    <row r="687" spans="1:38" x14ac:dyDescent="0.3">
      <c r="A68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7" s="25">
        <f ca="1">SUM((TODAY())-Table2[[#This Row],[PO Date]])</f>
        <v>112</v>
      </c>
      <c r="C687" s="25" t="str">
        <f>Table2[[#This Row],[Trim Trk: ]]</f>
        <v>61751</v>
      </c>
      <c r="D687" s="228" t="str">
        <f>CONCATENATE(Table2[[#This Row],[First Name]]," ",Table2[[#This Row],[Last name]])</f>
        <v>JEREL HARNESS</v>
      </c>
      <c r="E687" s="229" t="str">
        <f>IFERROR(VLOOKUP(Table2[[#This Row],[Rental under Name: ]], 'TPMS-Auto'!C:G,5,0),"RESEARCH!!")</f>
        <v>RESEARCH!!</v>
      </c>
      <c r="F687" s="228" t="str">
        <f>IFERROR(VLOOKUP(Table2[[#This Row],[Trim Trk: ]],'TPMS-Auto'!A:C, 3, 0), "Not assigned in TPMS!!")</f>
        <v>Not assigned in TPMS!!</v>
      </c>
      <c r="G687" s="229" t="str">
        <f>IFERROR(VLOOKUP(Table2[[#This Row],[Trim Trk: ]],'TPMS-Auto'!A:G, 7, 0), "Not assigned in TPMS!!")</f>
        <v>Not assigned in TPMS!!</v>
      </c>
      <c r="H687" s="69" t="str">
        <f>IFERROR(VLOOKUP(Table2[[#This Row],[Trim Trk: ]],'TPMS-Auto'!A:Y, 25, 0), "Not assigned in TPMS!!")</f>
        <v>Not assigned in TPMS!!</v>
      </c>
      <c r="I68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7" s="229" t="str">
        <f>IF(N687=N686, "Yes", "No")</f>
        <v>No</v>
      </c>
      <c r="K687" s="229" t="str">
        <f>IFERROR(VLOOKUP(Table2[[#This Row],[Trim Trk: ]], Enterprise!A:AL, 25, 0),"NotonEnterpriseReporting")</f>
        <v>NotonEnterpriseReporting</v>
      </c>
      <c r="L68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7" s="229" t="str">
        <f>IF(Table2[[#This Row],[Rental Vendor]]="ENTERPRISE RENT-A-CAR INC.", "Enterprise", IF(Table2[[#This Row],[Rental Vendor]]="ENTERPRISE TOLLS/TOLL CHARGES", "Enterprise", "NotEnterprise"))</f>
        <v>Enterprise</v>
      </c>
      <c r="N687" s="228" t="str">
        <f>LEFT(Table2[[#This Row],[Vehicle Number]],5)</f>
        <v>61751</v>
      </c>
      <c r="O687" s="166" t="s">
        <v>209</v>
      </c>
      <c r="P687" s="166" t="s">
        <v>5511</v>
      </c>
      <c r="Q687" s="166" t="s">
        <v>3726</v>
      </c>
      <c r="R687" s="166" t="s">
        <v>3873</v>
      </c>
      <c r="S687" s="166" t="s">
        <v>5512</v>
      </c>
      <c r="T687" s="166" t="s">
        <v>5513</v>
      </c>
      <c r="U687" s="166" t="s">
        <v>5514</v>
      </c>
      <c r="V687" s="166" t="s">
        <v>5515</v>
      </c>
      <c r="W687" s="166" t="s">
        <v>250</v>
      </c>
      <c r="X687" s="167">
        <v>114794065</v>
      </c>
      <c r="Y687" s="167">
        <v>115117017</v>
      </c>
      <c r="Z687" s="168">
        <v>45974</v>
      </c>
      <c r="AA687" s="166" t="s">
        <v>3730</v>
      </c>
      <c r="AB687" s="166" t="s">
        <v>3731</v>
      </c>
      <c r="AC687" s="166" t="s">
        <v>3732</v>
      </c>
      <c r="AD687" s="169">
        <v>455</v>
      </c>
      <c r="AE687" s="170">
        <v>7</v>
      </c>
      <c r="AF687" s="169">
        <v>65</v>
      </c>
      <c r="AG687" s="166" t="s">
        <v>3854</v>
      </c>
      <c r="AH687" s="166"/>
      <c r="AI687" s="166"/>
      <c r="AJ687" s="166"/>
      <c r="AK687" s="166"/>
      <c r="AL687" s="166"/>
    </row>
    <row r="688" spans="1:38" x14ac:dyDescent="0.3">
      <c r="A688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88" s="25">
        <f ca="1">SUM((TODAY())-Table2[[#This Row],[PO Date]])</f>
        <v>23</v>
      </c>
      <c r="C688" s="25" t="str">
        <f>Table2[[#This Row],[Trim Trk: ]]</f>
        <v>61760</v>
      </c>
      <c r="D688" s="228" t="str">
        <f>CONCATENATE(Table2[[#This Row],[First Name]]," ",Table2[[#This Row],[Last name]])</f>
        <v>MONTY ROBINSON</v>
      </c>
      <c r="E688" s="229" t="str">
        <f>IFERROR(VLOOKUP(Table2[[#This Row],[Rental under Name: ]], 'TPMS-Auto'!C:G,5,0),"RESEARCH!!")</f>
        <v>MROBI84</v>
      </c>
      <c r="F688" s="228" t="str">
        <f>IFERROR(VLOOKUP(Table2[[#This Row],[Trim Trk: ]],'TPMS-Auto'!A:C, 3, 0), "Not assigned in TPMS!!")</f>
        <v>MONTY ROBINSON</v>
      </c>
      <c r="G688" s="229" t="str">
        <f>IFERROR(VLOOKUP(Table2[[#This Row],[Trim Trk: ]],'TPMS-Auto'!A:G, 7, 0), "Not assigned in TPMS!!")</f>
        <v>MROBI84</v>
      </c>
      <c r="H688" s="69" t="str">
        <f>IFERROR(VLOOKUP(Table2[[#This Row],[Trim Trk: ]],'TPMS-Auto'!A:Y, 25, 0), "Not assigned in TPMS!!")</f>
        <v>642 E Pershing RD</v>
      </c>
      <c r="I68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8" s="229" t="str">
        <f>IF(N688=N687, "Yes", "No")</f>
        <v>No</v>
      </c>
      <c r="K688" s="229" t="str">
        <f>IFERROR(VLOOKUP(Table2[[#This Row],[Trim Trk: ]], Enterprise!A:AL, 25, 0),"NotonEnterpriseReporting")</f>
        <v>NotonEnterpriseReporting</v>
      </c>
      <c r="L68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8" s="229" t="str">
        <f>IF(Table2[[#This Row],[Rental Vendor]]="ENTERPRISE RENT-A-CAR INC.", "Enterprise", IF(Table2[[#This Row],[Rental Vendor]]="ENTERPRISE TOLLS/TOLL CHARGES", "Enterprise", "NotEnterprise"))</f>
        <v>Enterprise</v>
      </c>
      <c r="N688" s="228" t="str">
        <f>LEFT(Table2[[#This Row],[Vehicle Number]],5)</f>
        <v>61760</v>
      </c>
      <c r="O688" s="166" t="s">
        <v>209</v>
      </c>
      <c r="P688" s="166" t="s">
        <v>3262</v>
      </c>
      <c r="Q688" s="166" t="s">
        <v>3726</v>
      </c>
      <c r="R688" s="166" t="s">
        <v>3873</v>
      </c>
      <c r="S688" s="166" t="s">
        <v>5516</v>
      </c>
      <c r="T688" s="166" t="s">
        <v>4109</v>
      </c>
      <c r="U688" s="166" t="s">
        <v>3264</v>
      </c>
      <c r="V688" s="166" t="s">
        <v>1542</v>
      </c>
      <c r="W688" s="166" t="s">
        <v>250</v>
      </c>
      <c r="X688" s="167">
        <v>116296225</v>
      </c>
      <c r="Y688" s="167">
        <v>116642203</v>
      </c>
      <c r="Z688" s="168">
        <v>46063</v>
      </c>
      <c r="AA688" s="166" t="s">
        <v>3730</v>
      </c>
      <c r="AB688" s="166" t="s">
        <v>3731</v>
      </c>
      <c r="AC688" s="166" t="s">
        <v>3732</v>
      </c>
      <c r="AD688" s="169">
        <v>1124.06</v>
      </c>
      <c r="AE688" s="170">
        <v>14</v>
      </c>
      <c r="AF688" s="169">
        <v>80.290000000000006</v>
      </c>
      <c r="AG688" s="166" t="s">
        <v>3854</v>
      </c>
      <c r="AH688" s="166"/>
      <c r="AI688" s="166"/>
      <c r="AJ688" s="166"/>
      <c r="AK688" s="166"/>
      <c r="AL688" s="166"/>
    </row>
    <row r="689" spans="1:38" x14ac:dyDescent="0.3">
      <c r="A68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9" s="25">
        <f ca="1">SUM((TODAY())-Table2[[#This Row],[PO Date]])</f>
        <v>73</v>
      </c>
      <c r="C689" s="25" t="str">
        <f>Table2[[#This Row],[Trim Trk: ]]</f>
        <v>61784</v>
      </c>
      <c r="D689" s="228" t="str">
        <f>CONCATENATE(Table2[[#This Row],[First Name]]," ",Table2[[#This Row],[Last name]])</f>
        <v>PETER KANTZAS</v>
      </c>
      <c r="E689" s="229" t="str">
        <f>IFERROR(VLOOKUP(Table2[[#This Row],[Rental under Name: ]], 'TPMS-Auto'!C:G,5,0),"RESEARCH!!")</f>
        <v>RESEARCH!!</v>
      </c>
      <c r="F689" s="228" t="str">
        <f>IFERROR(VLOOKUP(Table2[[#This Row],[Trim Trk: ]],'TPMS-Auto'!A:C, 3, 0), "Not assigned in TPMS!!")</f>
        <v>Not assigned in TPMS!!</v>
      </c>
      <c r="G689" s="229" t="str">
        <f>IFERROR(VLOOKUP(Table2[[#This Row],[Trim Trk: ]],'TPMS-Auto'!A:G, 7, 0), "Not assigned in TPMS!!")</f>
        <v>Not assigned in TPMS!!</v>
      </c>
      <c r="H689" s="69" t="str">
        <f>IFERROR(VLOOKUP(Table2[[#This Row],[Trim Trk: ]],'TPMS-Auto'!A:Y, 25, 0), "Not assigned in TPMS!!")</f>
        <v>Not assigned in TPMS!!</v>
      </c>
      <c r="I68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9" s="229" t="str">
        <f>IF(N689=N688, "Yes", "No")</f>
        <v>No</v>
      </c>
      <c r="K689" s="229" t="str">
        <f>IFERROR(VLOOKUP(Table2[[#This Row],[Trim Trk: ]], Enterprise!A:AL, 25, 0),"NotonEnterpriseReporting")</f>
        <v>NotonEnterpriseReporting</v>
      </c>
      <c r="L68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9" s="229" t="str">
        <f>IF(Table2[[#This Row],[Rental Vendor]]="ENTERPRISE RENT-A-CAR INC.", "Enterprise", IF(Table2[[#This Row],[Rental Vendor]]="ENTERPRISE TOLLS/TOLL CHARGES", "Enterprise", "NotEnterprise"))</f>
        <v>Enterprise</v>
      </c>
      <c r="N689" s="228" t="str">
        <f>LEFT(Table2[[#This Row],[Vehicle Number]],5)</f>
        <v>61784</v>
      </c>
      <c r="O689" s="166" t="s">
        <v>209</v>
      </c>
      <c r="P689" s="166" t="s">
        <v>2040</v>
      </c>
      <c r="Q689" s="166" t="s">
        <v>3726</v>
      </c>
      <c r="R689" s="166" t="s">
        <v>3794</v>
      </c>
      <c r="S689" s="166" t="s">
        <v>5517</v>
      </c>
      <c r="T689" s="166" t="s">
        <v>5518</v>
      </c>
      <c r="U689" s="166" t="s">
        <v>696</v>
      </c>
      <c r="V689" s="166" t="s">
        <v>3312</v>
      </c>
      <c r="W689" s="166" t="s">
        <v>655</v>
      </c>
      <c r="X689" s="167">
        <v>115407925</v>
      </c>
      <c r="Y689" s="167">
        <v>115742321</v>
      </c>
      <c r="Z689" s="168">
        <v>46013</v>
      </c>
      <c r="AA689" s="166" t="s">
        <v>3730</v>
      </c>
      <c r="AB689" s="166" t="s">
        <v>3731</v>
      </c>
      <c r="AC689" s="166" t="s">
        <v>3732</v>
      </c>
      <c r="AD689" s="169">
        <v>595</v>
      </c>
      <c r="AE689" s="170">
        <v>7</v>
      </c>
      <c r="AF689" s="169">
        <v>85</v>
      </c>
      <c r="AG689" s="166" t="s">
        <v>3854</v>
      </c>
      <c r="AH689" s="166"/>
      <c r="AI689" s="166"/>
      <c r="AJ689" s="166"/>
      <c r="AK689" s="166"/>
      <c r="AL689" s="166"/>
    </row>
    <row r="690" spans="1:38" x14ac:dyDescent="0.3">
      <c r="A69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0" s="25">
        <f ca="1">SUM((TODAY())-Table2[[#This Row],[PO Date]])</f>
        <v>155</v>
      </c>
      <c r="C690" s="25" t="str">
        <f>Table2[[#This Row],[Trim Trk: ]]</f>
        <v>61786</v>
      </c>
      <c r="D690" s="228" t="str">
        <f>CONCATENATE(Table2[[#This Row],[First Name]]," ",Table2[[#This Row],[Last name]])</f>
        <v>JOHN CASEY</v>
      </c>
      <c r="E690" s="229" t="str">
        <f>IFERROR(VLOOKUP(Table2[[#This Row],[Rental under Name: ]], 'TPMS-Auto'!C:G,5,0),"RESEARCH!!")</f>
        <v>RESEARCH!!</v>
      </c>
      <c r="F690" s="228" t="str">
        <f>IFERROR(VLOOKUP(Table2[[#This Row],[Trim Trk: ]],'TPMS-Auto'!A:C, 3, 0), "Not assigned in TPMS!!")</f>
        <v>Not assigned in TPMS!!</v>
      </c>
      <c r="G690" s="229" t="str">
        <f>IFERROR(VLOOKUP(Table2[[#This Row],[Trim Trk: ]],'TPMS-Auto'!A:G, 7, 0), "Not assigned in TPMS!!")</f>
        <v>Not assigned in TPMS!!</v>
      </c>
      <c r="H690" s="69" t="str">
        <f>IFERROR(VLOOKUP(Table2[[#This Row],[Trim Trk: ]],'TPMS-Auto'!A:Y, 25, 0), "Not assigned in TPMS!!")</f>
        <v>Not assigned in TPMS!!</v>
      </c>
      <c r="I69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0" s="229" t="str">
        <f>IF(N690=N689, "Yes", "No")</f>
        <v>No</v>
      </c>
      <c r="K690" s="229" t="str">
        <f>IFERROR(VLOOKUP(Table2[[#This Row],[Trim Trk: ]], Enterprise!A:AL, 25, 0),"NotonEnterpriseReporting")</f>
        <v>OPEN</v>
      </c>
      <c r="L69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0" s="229" t="str">
        <f>IF(Table2[[#This Row],[Rental Vendor]]="ENTERPRISE RENT-A-CAR INC.", "Enterprise", IF(Table2[[#This Row],[Rental Vendor]]="ENTERPRISE TOLLS/TOLL CHARGES", "Enterprise", "NotEnterprise"))</f>
        <v>Enterprise</v>
      </c>
      <c r="N690" s="228" t="str">
        <f>LEFT(Table2[[#This Row],[Vehicle Number]],5)</f>
        <v>61786</v>
      </c>
      <c r="O690" s="166" t="s">
        <v>209</v>
      </c>
      <c r="P690" s="166" t="s">
        <v>1543</v>
      </c>
      <c r="Q690" s="166" t="s">
        <v>3751</v>
      </c>
      <c r="R690" s="166" t="s">
        <v>3801</v>
      </c>
      <c r="S690" s="166" t="s">
        <v>4282</v>
      </c>
      <c r="T690" s="166" t="s">
        <v>4455</v>
      </c>
      <c r="U690" s="166" t="s">
        <v>1545</v>
      </c>
      <c r="V690" s="166" t="s">
        <v>5519</v>
      </c>
      <c r="W690" s="166" t="s">
        <v>250</v>
      </c>
      <c r="X690" s="167">
        <v>114045536</v>
      </c>
      <c r="Y690" s="167">
        <v>114357541</v>
      </c>
      <c r="Z690" s="168">
        <v>45931</v>
      </c>
      <c r="AA690" s="166" t="s">
        <v>3730</v>
      </c>
      <c r="AB690" s="166" t="s">
        <v>3731</v>
      </c>
      <c r="AC690" s="166" t="s">
        <v>3732</v>
      </c>
      <c r="AD690" s="169">
        <v>504</v>
      </c>
      <c r="AE690" s="170">
        <v>7</v>
      </c>
      <c r="AF690" s="169">
        <v>72</v>
      </c>
      <c r="AG690" s="166" t="s">
        <v>3854</v>
      </c>
      <c r="AH690" s="166"/>
      <c r="AI690" s="166"/>
      <c r="AJ690" s="166"/>
      <c r="AK690" s="166"/>
      <c r="AL690" s="166"/>
    </row>
    <row r="691" spans="1:38" x14ac:dyDescent="0.3">
      <c r="A691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1" s="25">
        <f ca="1">SUM((TODAY())-Table2[[#This Row],[PO Date]])</f>
        <v>59</v>
      </c>
      <c r="C691" s="25" t="str">
        <f>Table2[[#This Row],[Trim Trk: ]]</f>
        <v>61799</v>
      </c>
      <c r="D691" s="228" t="str">
        <f>CONCATENATE(Table2[[#This Row],[First Name]]," ",Table2[[#This Row],[Last name]])</f>
        <v>SAMUEL WEST</v>
      </c>
      <c r="E691" s="229" t="str">
        <f>IFERROR(VLOOKUP(Table2[[#This Row],[Rental under Name: ]], 'TPMS-Auto'!C:G,5,0),"RESEARCH!!")</f>
        <v>SWEST</v>
      </c>
      <c r="F691" s="228" t="str">
        <f>IFERROR(VLOOKUP(Table2[[#This Row],[Trim Trk: ]],'TPMS-Auto'!A:C, 3, 0), "Not assigned in TPMS!!")</f>
        <v>SAMUEL WEST</v>
      </c>
      <c r="G691" s="229" t="str">
        <f>IFERROR(VLOOKUP(Table2[[#This Row],[Trim Trk: ]],'TPMS-Auto'!A:G, 7, 0), "Not assigned in TPMS!!")</f>
        <v>SWEST</v>
      </c>
      <c r="H691" s="69" t="str">
        <f>IFERROR(VLOOKUP(Table2[[#This Row],[Trim Trk: ]],'TPMS-Auto'!A:Y, 25, 0), "Not assigned in TPMS!!")</f>
        <v>573 Rincon Ave</v>
      </c>
      <c r="I69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1" s="229" t="str">
        <f>IF(N691=N690, "Yes", "No")</f>
        <v>No</v>
      </c>
      <c r="K691" s="229" t="str">
        <f>IFERROR(VLOOKUP(Table2[[#This Row],[Trim Trk: ]], Enterprise!A:AL, 25, 0),"NotonEnterpriseReporting")</f>
        <v>NotonEnterpriseReporting</v>
      </c>
      <c r="L691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1" s="229" t="str">
        <f>IF(Table2[[#This Row],[Rental Vendor]]="ENTERPRISE RENT-A-CAR INC.", "Enterprise", IF(Table2[[#This Row],[Rental Vendor]]="ENTERPRISE TOLLS/TOLL CHARGES", "Enterprise", "NotEnterprise"))</f>
        <v>Enterprise</v>
      </c>
      <c r="N691" s="228" t="str">
        <f>LEFT(Table2[[#This Row],[Vehicle Number]],5)</f>
        <v>61799</v>
      </c>
      <c r="O691" s="166" t="s">
        <v>209</v>
      </c>
      <c r="P691" s="166" t="s">
        <v>5523</v>
      </c>
      <c r="Q691" s="166" t="s">
        <v>3726</v>
      </c>
      <c r="R691" s="166" t="s">
        <v>3948</v>
      </c>
      <c r="S691" s="166" t="s">
        <v>4452</v>
      </c>
      <c r="T691" s="166" t="s">
        <v>4929</v>
      </c>
      <c r="U691" s="166" t="s">
        <v>5524</v>
      </c>
      <c r="V691" s="166" t="s">
        <v>5525</v>
      </c>
      <c r="W691" s="166" t="s">
        <v>219</v>
      </c>
      <c r="X691" s="167">
        <v>112907395</v>
      </c>
      <c r="Y691" s="167">
        <v>115885507</v>
      </c>
      <c r="Z691" s="168">
        <v>46027</v>
      </c>
      <c r="AA691" s="166" t="s">
        <v>3894</v>
      </c>
      <c r="AB691" s="166" t="s">
        <v>3895</v>
      </c>
      <c r="AC691" s="166" t="s">
        <v>3732</v>
      </c>
      <c r="AD691" s="169">
        <v>1</v>
      </c>
      <c r="AE691" s="170">
        <v>1</v>
      </c>
      <c r="AF691" s="169">
        <v>1</v>
      </c>
      <c r="AG691" s="166" t="s">
        <v>3896</v>
      </c>
      <c r="AH691" s="166"/>
      <c r="AI691" s="166"/>
      <c r="AJ691" s="166"/>
      <c r="AK691" s="166"/>
      <c r="AL691" s="166"/>
    </row>
    <row r="692" spans="1:38" x14ac:dyDescent="0.3">
      <c r="A692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2" s="25">
        <f ca="1">SUM((TODAY())-Table2[[#This Row],[PO Date]])</f>
        <v>51</v>
      </c>
      <c r="C692" s="25" t="str">
        <f>Table2[[#This Row],[Trim Trk: ]]</f>
        <v>61799</v>
      </c>
      <c r="D692" s="228" t="str">
        <f>CONCATENATE(Table2[[#This Row],[First Name]]," ",Table2[[#This Row],[Last name]])</f>
        <v>SAMUEL WEST</v>
      </c>
      <c r="E692" s="229" t="str">
        <f>IFERROR(VLOOKUP(Table2[[#This Row],[Rental under Name: ]], 'TPMS-Auto'!C:G,5,0),"RESEARCH!!")</f>
        <v>SWEST</v>
      </c>
      <c r="F692" s="228" t="str">
        <f>IFERROR(VLOOKUP(Table2[[#This Row],[Trim Trk: ]],'TPMS-Auto'!A:C, 3, 0), "Not assigned in TPMS!!")</f>
        <v>SAMUEL WEST</v>
      </c>
      <c r="G692" s="229" t="str">
        <f>IFERROR(VLOOKUP(Table2[[#This Row],[Trim Trk: ]],'TPMS-Auto'!A:G, 7, 0), "Not assigned in TPMS!!")</f>
        <v>SWEST</v>
      </c>
      <c r="H692" s="69" t="str">
        <f>IFERROR(VLOOKUP(Table2[[#This Row],[Trim Trk: ]],'TPMS-Auto'!A:Y, 25, 0), "Not assigned in TPMS!!")</f>
        <v>573 Rincon Ave</v>
      </c>
      <c r="I69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2" s="229" t="str">
        <f>IF(N692=N691, "Yes", "No")</f>
        <v>Yes</v>
      </c>
      <c r="K692" s="229" t="str">
        <f>IFERROR(VLOOKUP(Table2[[#This Row],[Trim Trk: ]], Enterprise!A:AL, 25, 0),"NotonEnterpriseReporting")</f>
        <v>NotonEnterpriseReporting</v>
      </c>
      <c r="L692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2" s="229" t="str">
        <f>IF(Table2[[#This Row],[Rental Vendor]]="ENTERPRISE RENT-A-CAR INC.", "Enterprise", IF(Table2[[#This Row],[Rental Vendor]]="ENTERPRISE TOLLS/TOLL CHARGES", "Enterprise", "NotEnterprise"))</f>
        <v>Enterprise</v>
      </c>
      <c r="N692" s="228" t="str">
        <f>LEFT(Table2[[#This Row],[Vehicle Number]],5)</f>
        <v>61799</v>
      </c>
      <c r="O692" s="166" t="s">
        <v>209</v>
      </c>
      <c r="P692" s="166" t="s">
        <v>5523</v>
      </c>
      <c r="Q692" s="166" t="s">
        <v>3726</v>
      </c>
      <c r="R692" s="166" t="s">
        <v>3948</v>
      </c>
      <c r="S692" s="166" t="s">
        <v>4452</v>
      </c>
      <c r="T692" s="166" t="s">
        <v>4929</v>
      </c>
      <c r="U692" s="166" t="s">
        <v>5524</v>
      </c>
      <c r="V692" s="166" t="s">
        <v>5525</v>
      </c>
      <c r="W692" s="166" t="s">
        <v>219</v>
      </c>
      <c r="X692" s="167">
        <v>112907395</v>
      </c>
      <c r="Y692" s="167">
        <v>116025649</v>
      </c>
      <c r="Z692" s="168">
        <v>46035</v>
      </c>
      <c r="AA692" s="166" t="s">
        <v>3894</v>
      </c>
      <c r="AB692" s="166" t="s">
        <v>3895</v>
      </c>
      <c r="AC692" s="166" t="s">
        <v>3732</v>
      </c>
      <c r="AD692" s="169">
        <v>1</v>
      </c>
      <c r="AE692" s="170">
        <v>1</v>
      </c>
      <c r="AF692" s="169">
        <v>1</v>
      </c>
      <c r="AG692" s="166" t="s">
        <v>3896</v>
      </c>
      <c r="AH692" s="166"/>
      <c r="AI692" s="166"/>
      <c r="AJ692" s="166"/>
      <c r="AK692" s="166"/>
      <c r="AL692" s="166"/>
    </row>
    <row r="693" spans="1:38" x14ac:dyDescent="0.3">
      <c r="A69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3" s="25">
        <f ca="1">SUM((TODAY())-Table2[[#This Row],[PO Date]])</f>
        <v>6</v>
      </c>
      <c r="C693" s="25" t="str">
        <f>Table2[[#This Row],[Trim Trk: ]]</f>
        <v>61817</v>
      </c>
      <c r="D693" s="228" t="str">
        <f>CONCATENATE(Table2[[#This Row],[First Name]]," ",Table2[[#This Row],[Last name]])</f>
        <v>JAMES SHUMAKER</v>
      </c>
      <c r="E693" s="229" t="str">
        <f>IFERROR(VLOOKUP(Table2[[#This Row],[Rental under Name: ]], 'TPMS-Auto'!C:G,5,0),"RESEARCH!!")</f>
        <v>JSHUMAK</v>
      </c>
      <c r="F693" s="228" t="str">
        <f>IFERROR(VLOOKUP(Table2[[#This Row],[Trim Trk: ]],'TPMS-Auto'!A:C, 3, 0), "Not assigned in TPMS!!")</f>
        <v>JAMES SHUMAKER</v>
      </c>
      <c r="G693" s="229" t="str">
        <f>IFERROR(VLOOKUP(Table2[[#This Row],[Trim Trk: ]],'TPMS-Auto'!A:G, 7, 0), "Not assigned in TPMS!!")</f>
        <v>JSHUMAK</v>
      </c>
      <c r="H693" s="69" t="str">
        <f>IFERROR(VLOOKUP(Table2[[#This Row],[Trim Trk: ]],'TPMS-Auto'!A:Y, 25, 0), "Not assigned in TPMS!!")</f>
        <v>7222 MILLBROOK COURT</v>
      </c>
      <c r="I69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3" s="229" t="str">
        <f>IF(N693=N692, "Yes", "No")</f>
        <v>No</v>
      </c>
      <c r="K693" s="229" t="str">
        <f>IFERROR(VLOOKUP(Table2[[#This Row],[Trim Trk: ]], Enterprise!A:AL, 25, 0),"NotonEnterpriseReporting")</f>
        <v>OPEN</v>
      </c>
      <c r="L69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3" s="229" t="str">
        <f>IF(Table2[[#This Row],[Rental Vendor]]="ENTERPRISE RENT-A-CAR INC.", "Enterprise", IF(Table2[[#This Row],[Rental Vendor]]="ENTERPRISE TOLLS/TOLL CHARGES", "Enterprise", "NotEnterprise"))</f>
        <v>Enterprise</v>
      </c>
      <c r="N693" s="228" t="str">
        <f>LEFT(Table2[[#This Row],[Vehicle Number]],5)</f>
        <v>61817</v>
      </c>
      <c r="O693" s="166" t="s">
        <v>209</v>
      </c>
      <c r="P693" s="166" t="s">
        <v>7173</v>
      </c>
      <c r="Q693" s="166" t="s">
        <v>3726</v>
      </c>
      <c r="R693" s="166" t="s">
        <v>4016</v>
      </c>
      <c r="S693" s="166" t="s">
        <v>3968</v>
      </c>
      <c r="T693" s="166" t="s">
        <v>7178</v>
      </c>
      <c r="U693" s="166" t="s">
        <v>7177</v>
      </c>
      <c r="V693" s="166" t="s">
        <v>7180</v>
      </c>
      <c r="W693" s="166" t="s">
        <v>760</v>
      </c>
      <c r="X693" s="167">
        <v>116642112</v>
      </c>
      <c r="Y693" s="167">
        <v>116994799</v>
      </c>
      <c r="Z693" s="168">
        <v>46080</v>
      </c>
      <c r="AA693" s="166" t="s">
        <v>3730</v>
      </c>
      <c r="AB693" s="166" t="s">
        <v>3731</v>
      </c>
      <c r="AC693" s="166" t="s">
        <v>3732</v>
      </c>
      <c r="AD693" s="169">
        <v>340</v>
      </c>
      <c r="AE693" s="170">
        <v>4</v>
      </c>
      <c r="AF693" s="169">
        <v>85</v>
      </c>
      <c r="AG693" s="166" t="s">
        <v>3854</v>
      </c>
      <c r="AH693" s="166"/>
      <c r="AI693" s="166"/>
      <c r="AJ693" s="166"/>
      <c r="AK693" s="166"/>
      <c r="AL693" s="166"/>
    </row>
    <row r="694" spans="1:38" x14ac:dyDescent="0.3">
      <c r="A694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4" s="25">
        <f ca="1">SUM((TODAY())-Table2[[#This Row],[PO Date]])</f>
        <v>15</v>
      </c>
      <c r="C694" s="25" t="str">
        <f>Table2[[#This Row],[Trim Trk: ]]</f>
        <v>61818</v>
      </c>
      <c r="D694" s="228" t="str">
        <f>CONCATENATE(Table2[[#This Row],[First Name]]," ",Table2[[#This Row],[Last name]])</f>
        <v>RICKY SPARKS</v>
      </c>
      <c r="E694" s="229" t="str">
        <f>IFERROR(VLOOKUP(Table2[[#This Row],[Rental under Name: ]], 'TPMS-Auto'!C:G,5,0),"RESEARCH!!")</f>
        <v>RSPARK1</v>
      </c>
      <c r="F694" s="228" t="str">
        <f>IFERROR(VLOOKUP(Table2[[#This Row],[Trim Trk: ]],'TPMS-Auto'!A:C, 3, 0), "Not assigned in TPMS!!")</f>
        <v>RICKY SPARKS</v>
      </c>
      <c r="G694" s="229" t="str">
        <f>IFERROR(VLOOKUP(Table2[[#This Row],[Trim Trk: ]],'TPMS-Auto'!A:G, 7, 0), "Not assigned in TPMS!!")</f>
        <v>RSPARK1</v>
      </c>
      <c r="H694" s="69" t="str">
        <f>IFERROR(VLOOKUP(Table2[[#This Row],[Trim Trk: ]],'TPMS-Auto'!A:Y, 25, 0), "Not assigned in TPMS!!")</f>
        <v>2203 Oak Ridge Rd</v>
      </c>
      <c r="I69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4" s="229" t="str">
        <f>IF(N694=N693, "Yes", "No")</f>
        <v>No</v>
      </c>
      <c r="K694" s="229" t="str">
        <f>IFERROR(VLOOKUP(Table2[[#This Row],[Trim Trk: ]], Enterprise!A:AL, 25, 0),"NotonEnterpriseReporting")</f>
        <v>NotonEnterpriseReporting</v>
      </c>
      <c r="L694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4" s="229" t="str">
        <f>IF(Table2[[#This Row],[Rental Vendor]]="ENTERPRISE RENT-A-CAR INC.", "Enterprise", IF(Table2[[#This Row],[Rental Vendor]]="ENTERPRISE TOLLS/TOLL CHARGES", "Enterprise", "NotEnterprise"))</f>
        <v>Enterprise</v>
      </c>
      <c r="N694" s="228" t="str">
        <f>LEFT(Table2[[#This Row],[Vehicle Number]],5)</f>
        <v>61818</v>
      </c>
      <c r="O694" s="166" t="s">
        <v>209</v>
      </c>
      <c r="P694" s="166" t="s">
        <v>3678</v>
      </c>
      <c r="Q694" s="166" t="s">
        <v>3726</v>
      </c>
      <c r="R694" s="166" t="s">
        <v>3727</v>
      </c>
      <c r="S694" s="166" t="s">
        <v>5491</v>
      </c>
      <c r="T694" s="166" t="s">
        <v>4326</v>
      </c>
      <c r="U694" s="166" t="s">
        <v>3680</v>
      </c>
      <c r="V694" s="166" t="s">
        <v>5530</v>
      </c>
      <c r="W694" s="166" t="s">
        <v>279</v>
      </c>
      <c r="X694" s="167">
        <v>116445581</v>
      </c>
      <c r="Y694" s="167">
        <v>116798713</v>
      </c>
      <c r="Z694" s="168">
        <v>46071</v>
      </c>
      <c r="AA694" s="166" t="s">
        <v>3730</v>
      </c>
      <c r="AB694" s="166" t="s">
        <v>3731</v>
      </c>
      <c r="AC694" s="166" t="s">
        <v>3732</v>
      </c>
      <c r="AD694" s="169">
        <v>525</v>
      </c>
      <c r="AE694" s="170">
        <v>7</v>
      </c>
      <c r="AF694" s="169">
        <v>75</v>
      </c>
      <c r="AG694" s="166" t="s">
        <v>3854</v>
      </c>
      <c r="AH694" s="166" t="s">
        <v>3903</v>
      </c>
      <c r="AI694" s="166" t="s">
        <v>5531</v>
      </c>
      <c r="AJ694" s="166" t="s">
        <v>804</v>
      </c>
      <c r="AK694" s="166" t="s">
        <v>279</v>
      </c>
      <c r="AL694" s="166" t="s">
        <v>5532</v>
      </c>
    </row>
    <row r="695" spans="1:38" x14ac:dyDescent="0.3">
      <c r="A695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5" s="25">
        <f ca="1">SUM((TODAY())-Table2[[#This Row],[PO Date]])</f>
        <v>15</v>
      </c>
      <c r="C695" s="25" t="str">
        <f>Table2[[#This Row],[Trim Trk: ]]</f>
        <v>61822</v>
      </c>
      <c r="D695" s="228" t="str">
        <f>CONCATENATE(Table2[[#This Row],[First Name]]," ",Table2[[#This Row],[Last name]])</f>
        <v>FRANCISCO TORRES</v>
      </c>
      <c r="E695" s="229" t="str">
        <f>IFERROR(VLOOKUP(Table2[[#This Row],[Rental under Name: ]], 'TPMS-Auto'!C:G,5,0),"RESEARCH!!")</f>
        <v>FTORRES</v>
      </c>
      <c r="F695" s="228" t="str">
        <f>IFERROR(VLOOKUP(Table2[[#This Row],[Trim Trk: ]],'TPMS-Auto'!A:C, 3, 0), "Not assigned in TPMS!!")</f>
        <v>FRANCISCO TORRES</v>
      </c>
      <c r="G695" s="229" t="str">
        <f>IFERROR(VLOOKUP(Table2[[#This Row],[Trim Trk: ]],'TPMS-Auto'!A:G, 7, 0), "Not assigned in TPMS!!")</f>
        <v>FTORRES</v>
      </c>
      <c r="H695" s="69" t="str">
        <f>IFERROR(VLOOKUP(Table2[[#This Row],[Trim Trk: ]],'TPMS-Auto'!A:Y, 25, 0), "Not assigned in TPMS!!")</f>
        <v>3909 JANE WAY</v>
      </c>
      <c r="I69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5" s="229" t="str">
        <f>IF(N695=N694, "Yes", "No")</f>
        <v>No</v>
      </c>
      <c r="K695" s="229" t="str">
        <f>IFERROR(VLOOKUP(Table2[[#This Row],[Trim Trk: ]], Enterprise!A:AL, 25, 0),"NotonEnterpriseReporting")</f>
        <v>OPEN</v>
      </c>
      <c r="L69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5" s="229" t="str">
        <f>IF(Table2[[#This Row],[Rental Vendor]]="ENTERPRISE RENT-A-CAR INC.", "Enterprise", IF(Table2[[#This Row],[Rental Vendor]]="ENTERPRISE TOLLS/TOLL CHARGES", "Enterprise", "NotEnterprise"))</f>
        <v>Enterprise</v>
      </c>
      <c r="N695" s="228" t="str">
        <f>LEFT(Table2[[#This Row],[Vehicle Number]],5)</f>
        <v>61822</v>
      </c>
      <c r="O695" s="166" t="s">
        <v>209</v>
      </c>
      <c r="P695" s="166" t="s">
        <v>3626</v>
      </c>
      <c r="Q695" s="166" t="s">
        <v>3726</v>
      </c>
      <c r="R695" s="166" t="s">
        <v>3908</v>
      </c>
      <c r="S695" s="166" t="s">
        <v>5533</v>
      </c>
      <c r="T695" s="166" t="s">
        <v>5534</v>
      </c>
      <c r="U695" s="166" t="s">
        <v>3628</v>
      </c>
      <c r="V695" s="166" t="s">
        <v>2092</v>
      </c>
      <c r="W695" s="166" t="s">
        <v>219</v>
      </c>
      <c r="X695" s="167">
        <v>116437119</v>
      </c>
      <c r="Y695" s="167">
        <v>116788687</v>
      </c>
      <c r="Z695" s="168">
        <v>46071</v>
      </c>
      <c r="AA695" s="166" t="s">
        <v>3730</v>
      </c>
      <c r="AB695" s="166" t="s">
        <v>3731</v>
      </c>
      <c r="AC695" s="166" t="s">
        <v>3732</v>
      </c>
      <c r="AD695" s="169">
        <v>325</v>
      </c>
      <c r="AE695" s="170">
        <v>5</v>
      </c>
      <c r="AF695" s="169">
        <v>65</v>
      </c>
      <c r="AG695" s="166" t="s">
        <v>3854</v>
      </c>
      <c r="AH695" s="166" t="s">
        <v>5535</v>
      </c>
      <c r="AI695" s="166" t="s">
        <v>5536</v>
      </c>
      <c r="AJ695" s="166" t="s">
        <v>2092</v>
      </c>
      <c r="AK695" s="166" t="s">
        <v>219</v>
      </c>
      <c r="AL695" s="166" t="s">
        <v>5537</v>
      </c>
    </row>
    <row r="696" spans="1:38" x14ac:dyDescent="0.3">
      <c r="A696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6" s="25">
        <f ca="1">SUM((TODAY())-Table2[[#This Row],[PO Date]])</f>
        <v>14</v>
      </c>
      <c r="C696" s="25" t="str">
        <f>Table2[[#This Row],[Trim Trk: ]]</f>
        <v>61826</v>
      </c>
      <c r="D696" s="228" t="str">
        <f>CONCATENATE(Table2[[#This Row],[First Name]]," ",Table2[[#This Row],[Last name]])</f>
        <v>FERNANDO BAUTISTA LIAS</v>
      </c>
      <c r="E696" s="229" t="str">
        <f>IFERROR(VLOOKUP(Table2[[#This Row],[Rental under Name: ]], 'TPMS-Auto'!C:G,5,0),"RESEARCH!!")</f>
        <v>FBAUTIS</v>
      </c>
      <c r="F696" s="228" t="str">
        <f>IFERROR(VLOOKUP(Table2[[#This Row],[Trim Trk: ]],'TPMS-Auto'!A:C, 3, 0), "Not assigned in TPMS!!")</f>
        <v>FERNANDO BAUTISTA LIAS</v>
      </c>
      <c r="G696" s="229" t="str">
        <f>IFERROR(VLOOKUP(Table2[[#This Row],[Trim Trk: ]],'TPMS-Auto'!A:G, 7, 0), "Not assigned in TPMS!!")</f>
        <v>FBAUTIS</v>
      </c>
      <c r="H696" s="69" t="str">
        <f>IFERROR(VLOOKUP(Table2[[#This Row],[Trim Trk: ]],'TPMS-Auto'!A:Y, 25, 0), "Not assigned in TPMS!!")</f>
        <v>4140  W WELDON AVE</v>
      </c>
      <c r="I69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6" s="229" t="str">
        <f>IF(N696=N695, "Yes", "No")</f>
        <v>No</v>
      </c>
      <c r="K696" s="229" t="str">
        <f>IFERROR(VLOOKUP(Table2[[#This Row],[Trim Trk: ]], Enterprise!A:AL, 25, 0),"NotonEnterpriseReporting")</f>
        <v>OPEN</v>
      </c>
      <c r="L69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6" s="229" t="str">
        <f>IF(Table2[[#This Row],[Rental Vendor]]="ENTERPRISE RENT-A-CAR INC.", "Enterprise", IF(Table2[[#This Row],[Rental Vendor]]="ENTERPRISE TOLLS/TOLL CHARGES", "Enterprise", "NotEnterprise"))</f>
        <v>Enterprise</v>
      </c>
      <c r="N696" s="228" t="str">
        <f>LEFT(Table2[[#This Row],[Vehicle Number]],5)</f>
        <v>61826</v>
      </c>
      <c r="O696" s="166" t="s">
        <v>209</v>
      </c>
      <c r="P696" s="166" t="s">
        <v>3620</v>
      </c>
      <c r="Q696" s="166" t="s">
        <v>3751</v>
      </c>
      <c r="R696" s="166" t="s">
        <v>3908</v>
      </c>
      <c r="S696" s="166" t="s">
        <v>5538</v>
      </c>
      <c r="T696" s="166" t="s">
        <v>5539</v>
      </c>
      <c r="U696" s="166" t="s">
        <v>3623</v>
      </c>
      <c r="V696" s="166" t="s">
        <v>3841</v>
      </c>
      <c r="W696" s="166" t="s">
        <v>219</v>
      </c>
      <c r="X696" s="167">
        <v>116501050</v>
      </c>
      <c r="Y696" s="167">
        <v>116854238</v>
      </c>
      <c r="Z696" s="168">
        <v>46072</v>
      </c>
      <c r="AA696" s="166" t="s">
        <v>3730</v>
      </c>
      <c r="AB696" s="166" t="s">
        <v>3731</v>
      </c>
      <c r="AC696" s="166" t="s">
        <v>3732</v>
      </c>
      <c r="AD696" s="169">
        <v>489.93</v>
      </c>
      <c r="AE696" s="170">
        <v>7</v>
      </c>
      <c r="AF696" s="169">
        <v>69.989999999999995</v>
      </c>
      <c r="AG696" s="166" t="s">
        <v>3854</v>
      </c>
      <c r="AH696" s="166" t="s">
        <v>3783</v>
      </c>
      <c r="AI696" s="166" t="s">
        <v>5540</v>
      </c>
      <c r="AJ696" s="166" t="s">
        <v>2085</v>
      </c>
      <c r="AK696" s="166" t="s">
        <v>219</v>
      </c>
      <c r="AL696" s="166" t="s">
        <v>5541</v>
      </c>
    </row>
    <row r="697" spans="1:38" x14ac:dyDescent="0.3">
      <c r="A69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7" s="25">
        <f ca="1">SUM((TODAY())-Table2[[#This Row],[PO Date]])</f>
        <v>34</v>
      </c>
      <c r="C697" s="25" t="str">
        <f>Table2[[#This Row],[Trim Trk: ]]</f>
        <v>61828</v>
      </c>
      <c r="D697" s="228" t="str">
        <f>CONCATENATE(Table2[[#This Row],[First Name]]," ",Table2[[#This Row],[Last name]])</f>
        <v>PABLO VILLANUEVA</v>
      </c>
      <c r="E697" s="229" t="str">
        <f>IFERROR(VLOOKUP(Table2[[#This Row],[Rental under Name: ]], 'TPMS-Auto'!C:G,5,0),"RESEARCH!!")</f>
        <v>PVILLA0</v>
      </c>
      <c r="F697" s="228" t="str">
        <f>IFERROR(VLOOKUP(Table2[[#This Row],[Trim Trk: ]],'TPMS-Auto'!A:C, 3, 0), "Not assigned in TPMS!!")</f>
        <v>PABLO VILLANUEVA</v>
      </c>
      <c r="G697" s="229" t="str">
        <f>IFERROR(VLOOKUP(Table2[[#This Row],[Trim Trk: ]],'TPMS-Auto'!A:G, 7, 0), "Not assigned in TPMS!!")</f>
        <v>PVILLA0</v>
      </c>
      <c r="H697" s="69" t="str">
        <f>IFERROR(VLOOKUP(Table2[[#This Row],[Trim Trk: ]],'TPMS-Auto'!A:Y, 25, 0), "Not assigned in TPMS!!")</f>
        <v>4 E GARLAND AVE</v>
      </c>
      <c r="I69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7" s="229" t="str">
        <f>IF(N697=N696, "Yes", "No")</f>
        <v>No</v>
      </c>
      <c r="K697" s="229" t="str">
        <f>IFERROR(VLOOKUP(Table2[[#This Row],[Trim Trk: ]], Enterprise!A:AL, 25, 0),"NotonEnterpriseReporting")</f>
        <v>NotonEnterpriseReporting</v>
      </c>
      <c r="L69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7" s="229" t="str">
        <f>IF(Table2[[#This Row],[Rental Vendor]]="ENTERPRISE RENT-A-CAR INC.", "Enterprise", IF(Table2[[#This Row],[Rental Vendor]]="ENTERPRISE TOLLS/TOLL CHARGES", "Enterprise", "NotEnterprise"))</f>
        <v>Enterprise</v>
      </c>
      <c r="N697" s="228" t="str">
        <f>LEFT(Table2[[#This Row],[Vehicle Number]],5)</f>
        <v>61828</v>
      </c>
      <c r="O697" s="166" t="s">
        <v>209</v>
      </c>
      <c r="P697" s="166" t="s">
        <v>5542</v>
      </c>
      <c r="Q697" s="166" t="s">
        <v>3751</v>
      </c>
      <c r="R697" s="166" t="s">
        <v>3908</v>
      </c>
      <c r="S697" s="166" t="s">
        <v>5543</v>
      </c>
      <c r="T697" s="166" t="s">
        <v>5544</v>
      </c>
      <c r="U697" s="166" t="s">
        <v>5545</v>
      </c>
      <c r="V697" s="166" t="s">
        <v>3841</v>
      </c>
      <c r="W697" s="166" t="s">
        <v>219</v>
      </c>
      <c r="X697" s="167">
        <v>116058554</v>
      </c>
      <c r="Y697" s="167">
        <v>116403145</v>
      </c>
      <c r="Z697" s="168">
        <v>46052</v>
      </c>
      <c r="AA697" s="166" t="s">
        <v>3730</v>
      </c>
      <c r="AB697" s="166" t="s">
        <v>3731</v>
      </c>
      <c r="AC697" s="166" t="s">
        <v>3732</v>
      </c>
      <c r="AD697" s="169">
        <v>1022</v>
      </c>
      <c r="AE697" s="170">
        <v>14</v>
      </c>
      <c r="AF697" s="169">
        <v>73</v>
      </c>
      <c r="AG697" s="166" t="s">
        <v>3854</v>
      </c>
      <c r="AH697" s="166"/>
      <c r="AI697" s="166"/>
      <c r="AJ697" s="166"/>
      <c r="AK697" s="166"/>
      <c r="AL697" s="166"/>
    </row>
    <row r="698" spans="1:38" x14ac:dyDescent="0.3">
      <c r="A698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8" s="25">
        <f ca="1">SUM((TODAY())-Table2[[#This Row],[PO Date]])</f>
        <v>143</v>
      </c>
      <c r="C698" s="25" t="str">
        <f>Table2[[#This Row],[Trim Trk: ]]</f>
        <v>61839</v>
      </c>
      <c r="D698" s="228" t="str">
        <f>CONCATENATE(Table2[[#This Row],[First Name]]," ",Table2[[#This Row],[Last name]])</f>
        <v>JEREMY BARROW</v>
      </c>
      <c r="E698" s="229" t="str">
        <f>IFERROR(VLOOKUP(Table2[[#This Row],[Rental under Name: ]], 'TPMS-Auto'!C:G,5,0),"RESEARCH!!")</f>
        <v>JBARROW</v>
      </c>
      <c r="F698" s="228" t="str">
        <f>IFERROR(VLOOKUP(Table2[[#This Row],[Trim Trk: ]],'TPMS-Auto'!A:C, 3, 0), "Not assigned in TPMS!!")</f>
        <v>JEREMY BARROW</v>
      </c>
      <c r="G698" s="229" t="str">
        <f>IFERROR(VLOOKUP(Table2[[#This Row],[Trim Trk: ]],'TPMS-Auto'!A:G, 7, 0), "Not assigned in TPMS!!")</f>
        <v>JBARROW</v>
      </c>
      <c r="H698" s="69" t="str">
        <f>IFERROR(VLOOKUP(Table2[[#This Row],[Trim Trk: ]],'TPMS-Auto'!A:Y, 25, 0), "Not assigned in TPMS!!")</f>
        <v>3205 LOGANDALE AVE</v>
      </c>
      <c r="I69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8" s="229" t="str">
        <f>IF(N698=N697, "Yes", "No")</f>
        <v>No</v>
      </c>
      <c r="K698" s="229" t="str">
        <f>IFERROR(VLOOKUP(Table2[[#This Row],[Trim Trk: ]], Enterprise!A:AL, 25, 0),"NotonEnterpriseReporting")</f>
        <v>NotonEnterpriseReporting</v>
      </c>
      <c r="L698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8" s="229" t="str">
        <f>IF(Table2[[#This Row],[Rental Vendor]]="ENTERPRISE RENT-A-CAR INC.", "Enterprise", IF(Table2[[#This Row],[Rental Vendor]]="ENTERPRISE TOLLS/TOLL CHARGES", "Enterprise", "NotEnterprise"))</f>
        <v>Enterprise</v>
      </c>
      <c r="N698" s="228" t="str">
        <f>LEFT(Table2[[#This Row],[Vehicle Number]],5)</f>
        <v>61839</v>
      </c>
      <c r="O698" s="166" t="s">
        <v>209</v>
      </c>
      <c r="P698" s="166" t="s">
        <v>5546</v>
      </c>
      <c r="Q698" s="166" t="s">
        <v>3726</v>
      </c>
      <c r="R698" s="166" t="s">
        <v>3859</v>
      </c>
      <c r="S698" s="166" t="s">
        <v>5547</v>
      </c>
      <c r="T698" s="166" t="s">
        <v>5548</v>
      </c>
      <c r="U698" s="166" t="s">
        <v>5549</v>
      </c>
      <c r="V698" s="166" t="s">
        <v>789</v>
      </c>
      <c r="W698" s="166" t="s">
        <v>328</v>
      </c>
      <c r="X698" s="167">
        <v>114226149</v>
      </c>
      <c r="Y698" s="167">
        <v>114546586</v>
      </c>
      <c r="Z698" s="168">
        <v>45943</v>
      </c>
      <c r="AA698" s="166" t="s">
        <v>3730</v>
      </c>
      <c r="AB698" s="166" t="s">
        <v>3731</v>
      </c>
      <c r="AC698" s="166" t="s">
        <v>3732</v>
      </c>
      <c r="AD698" s="169">
        <v>605.85</v>
      </c>
      <c r="AE698" s="170">
        <v>7</v>
      </c>
      <c r="AF698" s="169">
        <v>86.55</v>
      </c>
      <c r="AG698" s="166" t="s">
        <v>3854</v>
      </c>
      <c r="AH698" s="166"/>
      <c r="AI698" s="166"/>
      <c r="AJ698" s="166"/>
      <c r="AK698" s="166"/>
      <c r="AL698" s="166"/>
    </row>
    <row r="699" spans="1:38" x14ac:dyDescent="0.3">
      <c r="A69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9" s="25">
        <f ca="1">SUM((TODAY())-Table2[[#This Row],[PO Date]])</f>
        <v>55</v>
      </c>
      <c r="C699" s="25" t="str">
        <f>Table2[[#This Row],[Trim Trk: ]]</f>
        <v>61841</v>
      </c>
      <c r="D699" s="228" t="str">
        <f>CONCATENATE(Table2[[#This Row],[First Name]]," ",Table2[[#This Row],[Last name]])</f>
        <v>NAZIM AHMED</v>
      </c>
      <c r="E699" s="229" t="str">
        <f>IFERROR(VLOOKUP(Table2[[#This Row],[Rental under Name: ]], 'TPMS-Auto'!C:G,5,0),"RESEARCH!!")</f>
        <v>NAHMED9</v>
      </c>
      <c r="F699" s="228" t="str">
        <f>IFERROR(VLOOKUP(Table2[[#This Row],[Trim Trk: ]],'TPMS-Auto'!A:C, 3, 0), "Not assigned in TPMS!!")</f>
        <v>NAZIM AHMED</v>
      </c>
      <c r="G699" s="229" t="str">
        <f>IFERROR(VLOOKUP(Table2[[#This Row],[Trim Trk: ]],'TPMS-Auto'!A:G, 7, 0), "Not assigned in TPMS!!")</f>
        <v>NAHMED9</v>
      </c>
      <c r="H699" s="69" t="str">
        <f>IFERROR(VLOOKUP(Table2[[#This Row],[Trim Trk: ]],'TPMS-Auto'!A:Y, 25, 0), "Not assigned in TPMS!!")</f>
        <v>2727 Holland Ave</v>
      </c>
      <c r="I69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9" s="229" t="str">
        <f>IF(N699=N698, "Yes", "No")</f>
        <v>No</v>
      </c>
      <c r="K699" s="229" t="str">
        <f>IFERROR(VLOOKUP(Table2[[#This Row],[Trim Trk: ]], Enterprise!A:AL, 25, 0),"NotonEnterpriseReporting")</f>
        <v>NotonEnterpriseReporting</v>
      </c>
      <c r="L69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9" s="229" t="str">
        <f>IF(Table2[[#This Row],[Rental Vendor]]="ENTERPRISE RENT-A-CAR INC.", "Enterprise", IF(Table2[[#This Row],[Rental Vendor]]="ENTERPRISE TOLLS/TOLL CHARGES", "Enterprise", "NotEnterprise"))</f>
        <v>Enterprise</v>
      </c>
      <c r="N699" s="228" t="str">
        <f>LEFT(Table2[[#This Row],[Vehicle Number]],5)</f>
        <v>61841</v>
      </c>
      <c r="O699" s="166" t="s">
        <v>209</v>
      </c>
      <c r="P699" s="166" t="s">
        <v>5550</v>
      </c>
      <c r="Q699" s="166" t="s">
        <v>3751</v>
      </c>
      <c r="R699" s="166" t="s">
        <v>3925</v>
      </c>
      <c r="S699" s="166" t="s">
        <v>5551</v>
      </c>
      <c r="T699" s="166" t="s">
        <v>5552</v>
      </c>
      <c r="U699" s="166" t="s">
        <v>5553</v>
      </c>
      <c r="V699" s="166" t="s">
        <v>317</v>
      </c>
      <c r="W699" s="166" t="s">
        <v>318</v>
      </c>
      <c r="X699" s="167">
        <v>115629287</v>
      </c>
      <c r="Y699" s="167">
        <v>115966875</v>
      </c>
      <c r="Z699" s="168">
        <v>46031</v>
      </c>
      <c r="AA699" s="166" t="s">
        <v>3730</v>
      </c>
      <c r="AB699" s="166" t="s">
        <v>3731</v>
      </c>
      <c r="AC699" s="166" t="s">
        <v>3732</v>
      </c>
      <c r="AD699" s="169">
        <v>400</v>
      </c>
      <c r="AE699" s="170">
        <v>4</v>
      </c>
      <c r="AF699" s="169">
        <v>100</v>
      </c>
      <c r="AG699" s="166" t="s">
        <v>3854</v>
      </c>
      <c r="AH699" s="166"/>
      <c r="AI699" s="166"/>
      <c r="AJ699" s="166"/>
      <c r="AK699" s="166"/>
      <c r="AL699" s="166"/>
    </row>
    <row r="700" spans="1:38" x14ac:dyDescent="0.3">
      <c r="A70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0" s="25">
        <f ca="1">SUM((TODAY())-Table2[[#This Row],[PO Date]])</f>
        <v>34</v>
      </c>
      <c r="C700" s="25" t="str">
        <f>Table2[[#This Row],[Trim Trk: ]]</f>
        <v>61842</v>
      </c>
      <c r="D700" s="228" t="str">
        <f>CONCATENATE(Table2[[#This Row],[First Name]]," ",Table2[[#This Row],[Last name]])</f>
        <v>WILLIAM EVERY</v>
      </c>
      <c r="E700" s="229" t="str">
        <f>IFERROR(VLOOKUP(Table2[[#This Row],[Rental under Name: ]], 'TPMS-Auto'!C:G,5,0),"RESEARCH!!")</f>
        <v>WEVERY1</v>
      </c>
      <c r="F700" s="228" t="str">
        <f>IFERROR(VLOOKUP(Table2[[#This Row],[Trim Trk: ]],'TPMS-Auto'!A:C, 3, 0), "Not assigned in TPMS!!")</f>
        <v>WILLIAM EVERY</v>
      </c>
      <c r="G700" s="229" t="str">
        <f>IFERROR(VLOOKUP(Table2[[#This Row],[Trim Trk: ]],'TPMS-Auto'!A:G, 7, 0), "Not assigned in TPMS!!")</f>
        <v>WEVERY1</v>
      </c>
      <c r="H700" s="69" t="str">
        <f>IFERROR(VLOOKUP(Table2[[#This Row],[Trim Trk: ]],'TPMS-Auto'!A:Y, 25, 0), "Not assigned in TPMS!!")</f>
        <v>61 WILELEN RD</v>
      </c>
      <c r="I70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0" s="229" t="str">
        <f>IF(N700=N699, "Yes", "No")</f>
        <v>No</v>
      </c>
      <c r="K700" s="229" t="str">
        <f>IFERROR(VLOOKUP(Table2[[#This Row],[Trim Trk: ]], Enterprise!A:AL, 25, 0),"NotonEnterpriseReporting")</f>
        <v>OPEN</v>
      </c>
      <c r="L70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0" s="229" t="str">
        <f>IF(Table2[[#This Row],[Rental Vendor]]="ENTERPRISE RENT-A-CAR INC.", "Enterprise", IF(Table2[[#This Row],[Rental Vendor]]="ENTERPRISE TOLLS/TOLL CHARGES", "Enterprise", "NotEnterprise"))</f>
        <v>Enterprise</v>
      </c>
      <c r="N700" s="228" t="str">
        <f>LEFT(Table2[[#This Row],[Vehicle Number]],5)</f>
        <v>61842</v>
      </c>
      <c r="O700" s="166" t="s">
        <v>209</v>
      </c>
      <c r="P700" s="166" t="s">
        <v>2416</v>
      </c>
      <c r="Q700" s="166" t="s">
        <v>3751</v>
      </c>
      <c r="R700" s="166" t="s">
        <v>3794</v>
      </c>
      <c r="S700" s="166" t="s">
        <v>4034</v>
      </c>
      <c r="T700" s="166" t="s">
        <v>5554</v>
      </c>
      <c r="U700" s="166" t="s">
        <v>2418</v>
      </c>
      <c r="V700" s="166" t="s">
        <v>1414</v>
      </c>
      <c r="W700" s="166" t="s">
        <v>318</v>
      </c>
      <c r="X700" s="167">
        <v>113319004</v>
      </c>
      <c r="Y700" s="167">
        <v>116402487</v>
      </c>
      <c r="Z700" s="168">
        <v>46052</v>
      </c>
      <c r="AA700" s="166" t="s">
        <v>3894</v>
      </c>
      <c r="AB700" s="166" t="s">
        <v>3895</v>
      </c>
      <c r="AC700" s="166" t="s">
        <v>3732</v>
      </c>
      <c r="AD700" s="169">
        <v>1</v>
      </c>
      <c r="AE700" s="170">
        <v>1</v>
      </c>
      <c r="AF700" s="169">
        <v>1</v>
      </c>
      <c r="AG700" s="166" t="s">
        <v>3896</v>
      </c>
      <c r="AH700" s="166" t="s">
        <v>3783</v>
      </c>
      <c r="AI700" s="166" t="s">
        <v>5555</v>
      </c>
      <c r="AJ700" s="166" t="s">
        <v>5556</v>
      </c>
      <c r="AK700" s="166" t="s">
        <v>318</v>
      </c>
      <c r="AL700" s="166" t="s">
        <v>5557</v>
      </c>
    </row>
    <row r="701" spans="1:38" x14ac:dyDescent="0.3">
      <c r="A701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01" s="25">
        <f ca="1">SUM((TODAY())-Table2[[#This Row],[PO Date]])</f>
        <v>23</v>
      </c>
      <c r="C701" s="25" t="str">
        <f>Table2[[#This Row],[Trim Trk: ]]</f>
        <v>61842</v>
      </c>
      <c r="D701" s="228" t="str">
        <f>CONCATENATE(Table2[[#This Row],[First Name]]," ",Table2[[#This Row],[Last name]])</f>
        <v>WILLIAM EVERY</v>
      </c>
      <c r="E701" s="229" t="str">
        <f>IFERROR(VLOOKUP(Table2[[#This Row],[Rental under Name: ]], 'TPMS-Auto'!C:G,5,0),"RESEARCH!!")</f>
        <v>WEVERY1</v>
      </c>
      <c r="F701" s="228" t="str">
        <f>IFERROR(VLOOKUP(Table2[[#This Row],[Trim Trk: ]],'TPMS-Auto'!A:C, 3, 0), "Not assigned in TPMS!!")</f>
        <v>WILLIAM EVERY</v>
      </c>
      <c r="G701" s="229" t="str">
        <f>IFERROR(VLOOKUP(Table2[[#This Row],[Trim Trk: ]],'TPMS-Auto'!A:G, 7, 0), "Not assigned in TPMS!!")</f>
        <v>WEVERY1</v>
      </c>
      <c r="H701" s="69" t="str">
        <f>IFERROR(VLOOKUP(Table2[[#This Row],[Trim Trk: ]],'TPMS-Auto'!A:Y, 25, 0), "Not assigned in TPMS!!")</f>
        <v>61 WILELEN RD</v>
      </c>
      <c r="I70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1" s="229" t="str">
        <f>IF(N701=N700, "Yes", "No")</f>
        <v>Yes</v>
      </c>
      <c r="K701" s="229" t="str">
        <f>IFERROR(VLOOKUP(Table2[[#This Row],[Trim Trk: ]], Enterprise!A:AL, 25, 0),"NotonEnterpriseReporting")</f>
        <v>OPEN</v>
      </c>
      <c r="L70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1" s="229" t="str">
        <f>IF(Table2[[#This Row],[Rental Vendor]]="ENTERPRISE RENT-A-CAR INC.", "Enterprise", IF(Table2[[#This Row],[Rental Vendor]]="ENTERPRISE TOLLS/TOLL CHARGES", "Enterprise", "NotEnterprise"))</f>
        <v>Enterprise</v>
      </c>
      <c r="N701" s="228" t="str">
        <f>LEFT(Table2[[#This Row],[Vehicle Number]],5)</f>
        <v>61842</v>
      </c>
      <c r="O701" s="166" t="s">
        <v>209</v>
      </c>
      <c r="P701" s="166" t="s">
        <v>2416</v>
      </c>
      <c r="Q701" s="166" t="s">
        <v>3751</v>
      </c>
      <c r="R701" s="166" t="s">
        <v>3794</v>
      </c>
      <c r="S701" s="166" t="s">
        <v>4034</v>
      </c>
      <c r="T701" s="166" t="s">
        <v>5554</v>
      </c>
      <c r="U701" s="166" t="s">
        <v>2418</v>
      </c>
      <c r="V701" s="166" t="s">
        <v>1414</v>
      </c>
      <c r="W701" s="166" t="s">
        <v>318</v>
      </c>
      <c r="X701" s="167">
        <v>113319004</v>
      </c>
      <c r="Y701" s="167">
        <v>116658989</v>
      </c>
      <c r="Z701" s="168">
        <v>46063</v>
      </c>
      <c r="AA701" s="166" t="s">
        <v>3894</v>
      </c>
      <c r="AB701" s="166" t="s">
        <v>3895</v>
      </c>
      <c r="AC701" s="166" t="s">
        <v>3732</v>
      </c>
      <c r="AD701" s="169">
        <v>1</v>
      </c>
      <c r="AE701" s="170">
        <v>1</v>
      </c>
      <c r="AF701" s="169">
        <v>1</v>
      </c>
      <c r="AG701" s="166" t="s">
        <v>3896</v>
      </c>
      <c r="AH701" s="166" t="s">
        <v>3783</v>
      </c>
      <c r="AI701" s="166" t="s">
        <v>5555</v>
      </c>
      <c r="AJ701" s="166" t="s">
        <v>5556</v>
      </c>
      <c r="AK701" s="166" t="s">
        <v>318</v>
      </c>
      <c r="AL701" s="166" t="s">
        <v>5557</v>
      </c>
    </row>
    <row r="702" spans="1:38" x14ac:dyDescent="0.3">
      <c r="A702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2" s="25">
        <f ca="1">SUM((TODAY())-Table2[[#This Row],[PO Date]])</f>
        <v>20</v>
      </c>
      <c r="C702" s="25" t="str">
        <f>Table2[[#This Row],[Trim Trk: ]]</f>
        <v>61842</v>
      </c>
      <c r="D702" s="228" t="str">
        <f>CONCATENATE(Table2[[#This Row],[First Name]]," ",Table2[[#This Row],[Last name]])</f>
        <v>WILLIAM EVERY</v>
      </c>
      <c r="E702" s="229" t="str">
        <f>IFERROR(VLOOKUP(Table2[[#This Row],[Rental under Name: ]], 'TPMS-Auto'!C:G,5,0),"RESEARCH!!")</f>
        <v>WEVERY1</v>
      </c>
      <c r="F702" s="228" t="str">
        <f>IFERROR(VLOOKUP(Table2[[#This Row],[Trim Trk: ]],'TPMS-Auto'!A:C, 3, 0), "Not assigned in TPMS!!")</f>
        <v>WILLIAM EVERY</v>
      </c>
      <c r="G702" s="229" t="str">
        <f>IFERROR(VLOOKUP(Table2[[#This Row],[Trim Trk: ]],'TPMS-Auto'!A:G, 7, 0), "Not assigned in TPMS!!")</f>
        <v>WEVERY1</v>
      </c>
      <c r="H702" s="69" t="str">
        <f>IFERROR(VLOOKUP(Table2[[#This Row],[Trim Trk: ]],'TPMS-Auto'!A:Y, 25, 0), "Not assigned in TPMS!!")</f>
        <v>61 WILELEN RD</v>
      </c>
      <c r="I70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2" s="229" t="str">
        <f>IF(N702=N701, "Yes", "No")</f>
        <v>Yes</v>
      </c>
      <c r="K702" s="229" t="str">
        <f>IFERROR(VLOOKUP(Table2[[#This Row],[Trim Trk: ]], Enterprise!A:AL, 25, 0),"NotonEnterpriseReporting")</f>
        <v>OPEN</v>
      </c>
      <c r="L70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2" s="229" t="str">
        <f>IF(Table2[[#This Row],[Rental Vendor]]="ENTERPRISE RENT-A-CAR INC.", "Enterprise", IF(Table2[[#This Row],[Rental Vendor]]="ENTERPRISE TOLLS/TOLL CHARGES", "Enterprise", "NotEnterprise"))</f>
        <v>Enterprise</v>
      </c>
      <c r="N702" s="228" t="str">
        <f>LEFT(Table2[[#This Row],[Vehicle Number]],5)</f>
        <v>61842</v>
      </c>
      <c r="O702" s="166" t="s">
        <v>209</v>
      </c>
      <c r="P702" s="166" t="s">
        <v>2416</v>
      </c>
      <c r="Q702" s="166" t="s">
        <v>3751</v>
      </c>
      <c r="R702" s="166" t="s">
        <v>3794</v>
      </c>
      <c r="S702" s="166" t="s">
        <v>4034</v>
      </c>
      <c r="T702" s="166" t="s">
        <v>5554</v>
      </c>
      <c r="U702" s="166" t="s">
        <v>2418</v>
      </c>
      <c r="V702" s="166" t="s">
        <v>1414</v>
      </c>
      <c r="W702" s="166" t="s">
        <v>318</v>
      </c>
      <c r="X702" s="167">
        <v>113319004</v>
      </c>
      <c r="Y702" s="167">
        <v>116716416</v>
      </c>
      <c r="Z702" s="168">
        <v>46066</v>
      </c>
      <c r="AA702" s="166" t="s">
        <v>3894</v>
      </c>
      <c r="AB702" s="166" t="s">
        <v>3895</v>
      </c>
      <c r="AC702" s="166" t="s">
        <v>3732</v>
      </c>
      <c r="AD702" s="169">
        <v>1</v>
      </c>
      <c r="AE702" s="170">
        <v>1</v>
      </c>
      <c r="AF702" s="169">
        <v>1</v>
      </c>
      <c r="AG702" s="166" t="s">
        <v>3896</v>
      </c>
      <c r="AH702" s="166" t="s">
        <v>3783</v>
      </c>
      <c r="AI702" s="166" t="s">
        <v>5555</v>
      </c>
      <c r="AJ702" s="166" t="s">
        <v>5556</v>
      </c>
      <c r="AK702" s="166" t="s">
        <v>318</v>
      </c>
      <c r="AL702" s="166" t="s">
        <v>5557</v>
      </c>
    </row>
    <row r="703" spans="1:38" x14ac:dyDescent="0.3">
      <c r="A70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3" s="25">
        <f ca="1">SUM((TODAY())-Table2[[#This Row],[PO Date]])</f>
        <v>8</v>
      </c>
      <c r="C703" s="25" t="str">
        <f>Table2[[#This Row],[Trim Trk: ]]</f>
        <v>61842</v>
      </c>
      <c r="D703" s="228" t="str">
        <f>CONCATENATE(Table2[[#This Row],[First Name]]," ",Table2[[#This Row],[Last name]])</f>
        <v>WILLIAM EVERY</v>
      </c>
      <c r="E703" s="229" t="str">
        <f>IFERROR(VLOOKUP(Table2[[#This Row],[Rental under Name: ]], 'TPMS-Auto'!C:G,5,0),"RESEARCH!!")</f>
        <v>WEVERY1</v>
      </c>
      <c r="F703" s="228" t="str">
        <f>IFERROR(VLOOKUP(Table2[[#This Row],[Trim Trk: ]],'TPMS-Auto'!A:C, 3, 0), "Not assigned in TPMS!!")</f>
        <v>WILLIAM EVERY</v>
      </c>
      <c r="G703" s="229" t="str">
        <f>IFERROR(VLOOKUP(Table2[[#This Row],[Trim Trk: ]],'TPMS-Auto'!A:G, 7, 0), "Not assigned in TPMS!!")</f>
        <v>WEVERY1</v>
      </c>
      <c r="H703" s="69" t="str">
        <f>IFERROR(VLOOKUP(Table2[[#This Row],[Trim Trk: ]],'TPMS-Auto'!A:Y, 25, 0), "Not assigned in TPMS!!")</f>
        <v>61 WILELEN RD</v>
      </c>
      <c r="I70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3" s="229" t="str">
        <f>IF(N703=N702, "Yes", "No")</f>
        <v>Yes</v>
      </c>
      <c r="K703" s="229" t="str">
        <f>IFERROR(VLOOKUP(Table2[[#This Row],[Trim Trk: ]], Enterprise!A:AL, 25, 0),"NotonEnterpriseReporting")</f>
        <v>OPEN</v>
      </c>
      <c r="L70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3" s="229" t="str">
        <f>IF(Table2[[#This Row],[Rental Vendor]]="ENTERPRISE RENT-A-CAR INC.", "Enterprise", IF(Table2[[#This Row],[Rental Vendor]]="ENTERPRISE TOLLS/TOLL CHARGES", "Enterprise", "NotEnterprise"))</f>
        <v>Enterprise</v>
      </c>
      <c r="N703" s="228" t="str">
        <f>LEFT(Table2[[#This Row],[Vehicle Number]],5)</f>
        <v>61842</v>
      </c>
      <c r="O703" s="166" t="s">
        <v>209</v>
      </c>
      <c r="P703" s="166" t="s">
        <v>2416</v>
      </c>
      <c r="Q703" s="166" t="s">
        <v>3751</v>
      </c>
      <c r="R703" s="166" t="s">
        <v>3794</v>
      </c>
      <c r="S703" s="166" t="s">
        <v>4034</v>
      </c>
      <c r="T703" s="166" t="s">
        <v>5554</v>
      </c>
      <c r="U703" s="166" t="s">
        <v>2418</v>
      </c>
      <c r="V703" s="166" t="s">
        <v>1414</v>
      </c>
      <c r="W703" s="166" t="s">
        <v>318</v>
      </c>
      <c r="X703" s="167">
        <v>116595040</v>
      </c>
      <c r="Y703" s="167">
        <v>116947185</v>
      </c>
      <c r="Z703" s="168">
        <v>46078</v>
      </c>
      <c r="AA703" s="166" t="s">
        <v>3730</v>
      </c>
      <c r="AB703" s="166" t="s">
        <v>3731</v>
      </c>
      <c r="AC703" s="166" t="s">
        <v>3732</v>
      </c>
      <c r="AD703" s="169">
        <v>325</v>
      </c>
      <c r="AE703" s="170">
        <v>5</v>
      </c>
      <c r="AF703" s="169">
        <v>65</v>
      </c>
      <c r="AG703" s="166" t="s">
        <v>3854</v>
      </c>
      <c r="AH703" s="166"/>
      <c r="AI703" s="166"/>
      <c r="AJ703" s="166"/>
      <c r="AK703" s="166"/>
      <c r="AL703" s="166"/>
    </row>
    <row r="704" spans="1:38" x14ac:dyDescent="0.3">
      <c r="A704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4" s="25">
        <f ca="1">SUM((TODAY())-Table2[[#This Row],[PO Date]])</f>
        <v>10</v>
      </c>
      <c r="C704" s="25" t="str">
        <f>Table2[[#This Row],[Trim Trk: ]]</f>
        <v>61845</v>
      </c>
      <c r="D704" s="228" t="str">
        <f>CONCATENATE(Table2[[#This Row],[First Name]]," ",Table2[[#This Row],[Last name]])</f>
        <v>TODD WATKINS</v>
      </c>
      <c r="E704" s="229" t="str">
        <f>IFERROR(VLOOKUP(Table2[[#This Row],[Rental under Name: ]], 'TPMS-Auto'!C:G,5,0),"RESEARCH!!")</f>
        <v>TWATKIN</v>
      </c>
      <c r="F704" s="228" t="str">
        <f>IFERROR(VLOOKUP(Table2[[#This Row],[Trim Trk: ]],'TPMS-Auto'!A:C, 3, 0), "Not assigned in TPMS!!")</f>
        <v>TODD WATKINS</v>
      </c>
      <c r="G704" s="229" t="str">
        <f>IFERROR(VLOOKUP(Table2[[#This Row],[Trim Trk: ]],'TPMS-Auto'!A:G, 7, 0), "Not assigned in TPMS!!")</f>
        <v>TWATKIN</v>
      </c>
      <c r="H704" s="69" t="str">
        <f>IFERROR(VLOOKUP(Table2[[#This Row],[Trim Trk: ]],'TPMS-Auto'!A:Y, 25, 0), "Not assigned in TPMS!!")</f>
        <v>3972 W. BRANCH RD</v>
      </c>
      <c r="I70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4" s="229" t="str">
        <f>IF(N704=N703, "Yes", "No")</f>
        <v>No</v>
      </c>
      <c r="K704" s="229" t="str">
        <f>IFERROR(VLOOKUP(Table2[[#This Row],[Trim Trk: ]], Enterprise!A:AL, 25, 0),"NotonEnterpriseReporting")</f>
        <v>OPEN</v>
      </c>
      <c r="L70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4" s="229" t="str">
        <f>IF(Table2[[#This Row],[Rental Vendor]]="ENTERPRISE RENT-A-CAR INC.", "Enterprise", IF(Table2[[#This Row],[Rental Vendor]]="ENTERPRISE TOLLS/TOLL CHARGES", "Enterprise", "NotEnterprise"))</f>
        <v>Enterprise</v>
      </c>
      <c r="N704" s="228" t="str">
        <f>LEFT(Table2[[#This Row],[Vehicle Number]],5)</f>
        <v>61845</v>
      </c>
      <c r="O704" s="166" t="s">
        <v>209</v>
      </c>
      <c r="P704" s="166" t="s">
        <v>3561</v>
      </c>
      <c r="Q704" s="166" t="s">
        <v>3726</v>
      </c>
      <c r="R704" s="166" t="s">
        <v>3794</v>
      </c>
      <c r="S704" s="166" t="s">
        <v>5559</v>
      </c>
      <c r="T704" s="166" t="s">
        <v>5560</v>
      </c>
      <c r="U704" s="166" t="s">
        <v>3563</v>
      </c>
      <c r="V704" s="166" t="s">
        <v>5561</v>
      </c>
      <c r="W704" s="166" t="s">
        <v>318</v>
      </c>
      <c r="X704" s="167">
        <v>116542400</v>
      </c>
      <c r="Y704" s="167">
        <v>116893852</v>
      </c>
      <c r="Z704" s="168">
        <v>46076</v>
      </c>
      <c r="AA704" s="166" t="s">
        <v>3730</v>
      </c>
      <c r="AB704" s="166" t="s">
        <v>3731</v>
      </c>
      <c r="AC704" s="166" t="s">
        <v>3732</v>
      </c>
      <c r="AD704" s="169">
        <v>504</v>
      </c>
      <c r="AE704" s="170">
        <v>7</v>
      </c>
      <c r="AF704" s="169">
        <v>72</v>
      </c>
      <c r="AG704" s="166" t="s">
        <v>3854</v>
      </c>
      <c r="AH704" s="166"/>
      <c r="AI704" s="166"/>
      <c r="AJ704" s="166"/>
      <c r="AK704" s="166"/>
      <c r="AL704" s="166"/>
    </row>
    <row r="705" spans="1:38" x14ac:dyDescent="0.3">
      <c r="A70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5" s="25">
        <f ca="1">SUM((TODAY())-Table2[[#This Row],[PO Date]])</f>
        <v>59</v>
      </c>
      <c r="C705" s="25" t="str">
        <f>Table2[[#This Row],[Trim Trk: ]]</f>
        <v>61847</v>
      </c>
      <c r="D705" s="228" t="str">
        <f>CONCATENATE(Table2[[#This Row],[First Name]]," ",Table2[[#This Row],[Last name]])</f>
        <v>TYLER SPRAGUE</v>
      </c>
      <c r="E705" s="229" t="str">
        <f>IFERROR(VLOOKUP(Table2[[#This Row],[Rental under Name: ]], 'TPMS-Auto'!C:G,5,0),"RESEARCH!!")</f>
        <v>TSPRAG3</v>
      </c>
      <c r="F705" s="228" t="str">
        <f>IFERROR(VLOOKUP(Table2[[#This Row],[Trim Trk: ]],'TPMS-Auto'!A:C, 3, 0), "Not assigned in TPMS!!")</f>
        <v>TYLER SPRAGUE</v>
      </c>
      <c r="G705" s="229" t="str">
        <f>IFERROR(VLOOKUP(Table2[[#This Row],[Trim Trk: ]],'TPMS-Auto'!A:G, 7, 0), "Not assigned in TPMS!!")</f>
        <v>TSPRAG3</v>
      </c>
      <c r="H705" s="69" t="str">
        <f>IFERROR(VLOOKUP(Table2[[#This Row],[Trim Trk: ]],'TPMS-Auto'!A:Y, 25, 0), "Not assigned in TPMS!!")</f>
        <v>3841 WEINHAUER HILL ROAD</v>
      </c>
      <c r="I70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5" s="229" t="str">
        <f>IF(N705=N704, "Yes", "No")</f>
        <v>No</v>
      </c>
      <c r="K705" s="229" t="str">
        <f>IFERROR(VLOOKUP(Table2[[#This Row],[Trim Trk: ]], Enterprise!A:AL, 25, 0),"NotonEnterpriseReporting")</f>
        <v>OPEN</v>
      </c>
      <c r="L70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5" s="229" t="str">
        <f>IF(Table2[[#This Row],[Rental Vendor]]="ENTERPRISE RENT-A-CAR INC.", "Enterprise", IF(Table2[[#This Row],[Rental Vendor]]="ENTERPRISE TOLLS/TOLL CHARGES", "Enterprise", "NotEnterprise"))</f>
        <v>Enterprise</v>
      </c>
      <c r="N705" s="228" t="str">
        <f>LEFT(Table2[[#This Row],[Vehicle Number]],5)</f>
        <v>61847</v>
      </c>
      <c r="O705" s="166" t="s">
        <v>209</v>
      </c>
      <c r="P705" s="166" t="s">
        <v>5562</v>
      </c>
      <c r="Q705" s="166" t="s">
        <v>3726</v>
      </c>
      <c r="R705" s="166" t="s">
        <v>3794</v>
      </c>
      <c r="S705" s="166" t="s">
        <v>1757</v>
      </c>
      <c r="T705" s="166" t="s">
        <v>5563</v>
      </c>
      <c r="U705" s="166" t="s">
        <v>5564</v>
      </c>
      <c r="V705" s="166" t="s">
        <v>5565</v>
      </c>
      <c r="W705" s="166" t="s">
        <v>318</v>
      </c>
      <c r="X705" s="167">
        <v>112349880</v>
      </c>
      <c r="Y705" s="167">
        <v>115885063</v>
      </c>
      <c r="Z705" s="168">
        <v>46027</v>
      </c>
      <c r="AA705" s="166" t="s">
        <v>3894</v>
      </c>
      <c r="AB705" s="166" t="s">
        <v>3895</v>
      </c>
      <c r="AC705" s="166" t="s">
        <v>3732</v>
      </c>
      <c r="AD705" s="169">
        <v>1</v>
      </c>
      <c r="AE705" s="170">
        <v>1</v>
      </c>
      <c r="AF705" s="169">
        <v>1</v>
      </c>
      <c r="AG705" s="166" t="s">
        <v>3896</v>
      </c>
      <c r="AH705" s="166"/>
      <c r="AI705" s="166"/>
      <c r="AJ705" s="166"/>
      <c r="AK705" s="166"/>
      <c r="AL705" s="166"/>
    </row>
    <row r="706" spans="1:38" x14ac:dyDescent="0.3">
      <c r="A70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6" s="25">
        <f ca="1">SUM((TODAY())-Table2[[#This Row],[PO Date]])</f>
        <v>55</v>
      </c>
      <c r="C706" s="25" t="str">
        <f>Table2[[#This Row],[Trim Trk: ]]</f>
        <v>61847</v>
      </c>
      <c r="D706" s="228" t="str">
        <f>CONCATENATE(Table2[[#This Row],[First Name]]," ",Table2[[#This Row],[Last name]])</f>
        <v>TYLER SPRAGUE</v>
      </c>
      <c r="E706" s="229" t="str">
        <f>IFERROR(VLOOKUP(Table2[[#This Row],[Rental under Name: ]], 'TPMS-Auto'!C:G,5,0),"RESEARCH!!")</f>
        <v>TSPRAG3</v>
      </c>
      <c r="F706" s="228" t="str">
        <f>IFERROR(VLOOKUP(Table2[[#This Row],[Trim Trk: ]],'TPMS-Auto'!A:C, 3, 0), "Not assigned in TPMS!!")</f>
        <v>TYLER SPRAGUE</v>
      </c>
      <c r="G706" s="229" t="str">
        <f>IFERROR(VLOOKUP(Table2[[#This Row],[Trim Trk: ]],'TPMS-Auto'!A:G, 7, 0), "Not assigned in TPMS!!")</f>
        <v>TSPRAG3</v>
      </c>
      <c r="H706" s="69" t="str">
        <f>IFERROR(VLOOKUP(Table2[[#This Row],[Trim Trk: ]],'TPMS-Auto'!A:Y, 25, 0), "Not assigned in TPMS!!")</f>
        <v>3841 WEINHAUER HILL ROAD</v>
      </c>
      <c r="I70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6" s="229" t="str">
        <f>IF(N706=N705, "Yes", "No")</f>
        <v>Yes</v>
      </c>
      <c r="K706" s="229" t="str">
        <f>IFERROR(VLOOKUP(Table2[[#This Row],[Trim Trk: ]], Enterprise!A:AL, 25, 0),"NotonEnterpriseReporting")</f>
        <v>OPEN</v>
      </c>
      <c r="L70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6" s="229" t="str">
        <f>IF(Table2[[#This Row],[Rental Vendor]]="ENTERPRISE RENT-A-CAR INC.", "Enterprise", IF(Table2[[#This Row],[Rental Vendor]]="ENTERPRISE TOLLS/TOLL CHARGES", "Enterprise", "NotEnterprise"))</f>
        <v>Enterprise</v>
      </c>
      <c r="N706" s="228" t="str">
        <f>LEFT(Table2[[#This Row],[Vehicle Number]],5)</f>
        <v>61847</v>
      </c>
      <c r="O706" s="166" t="s">
        <v>209</v>
      </c>
      <c r="P706" s="166" t="s">
        <v>5562</v>
      </c>
      <c r="Q706" s="166" t="s">
        <v>3726</v>
      </c>
      <c r="R706" s="166" t="s">
        <v>3794</v>
      </c>
      <c r="S706" s="166" t="s">
        <v>1757</v>
      </c>
      <c r="T706" s="166" t="s">
        <v>5563</v>
      </c>
      <c r="U706" s="166" t="s">
        <v>5564</v>
      </c>
      <c r="V706" s="166" t="s">
        <v>5565</v>
      </c>
      <c r="W706" s="166" t="s">
        <v>318</v>
      </c>
      <c r="X706" s="167">
        <v>112349880</v>
      </c>
      <c r="Y706" s="167">
        <v>115974020</v>
      </c>
      <c r="Z706" s="168">
        <v>46031</v>
      </c>
      <c r="AA706" s="166" t="s">
        <v>3894</v>
      </c>
      <c r="AB706" s="166" t="s">
        <v>3895</v>
      </c>
      <c r="AC706" s="166" t="s">
        <v>3732</v>
      </c>
      <c r="AD706" s="169">
        <v>1</v>
      </c>
      <c r="AE706" s="170">
        <v>1</v>
      </c>
      <c r="AF706" s="169">
        <v>1</v>
      </c>
      <c r="AG706" s="166" t="s">
        <v>3896</v>
      </c>
      <c r="AH706" s="166"/>
      <c r="AI706" s="166"/>
      <c r="AJ706" s="166"/>
      <c r="AK706" s="166"/>
      <c r="AL706" s="166"/>
    </row>
    <row r="707" spans="1:38" x14ac:dyDescent="0.3">
      <c r="A70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7" s="25">
        <f ca="1">SUM((TODAY())-Table2[[#This Row],[PO Date]])</f>
        <v>51</v>
      </c>
      <c r="C707" s="25" t="str">
        <f>Table2[[#This Row],[Trim Trk: ]]</f>
        <v>61847</v>
      </c>
      <c r="D707" s="228" t="str">
        <f>CONCATENATE(Table2[[#This Row],[First Name]]," ",Table2[[#This Row],[Last name]])</f>
        <v>TYLER SPRAGUE</v>
      </c>
      <c r="E707" s="229" t="str">
        <f>IFERROR(VLOOKUP(Table2[[#This Row],[Rental under Name: ]], 'TPMS-Auto'!C:G,5,0),"RESEARCH!!")</f>
        <v>TSPRAG3</v>
      </c>
      <c r="F707" s="228" t="str">
        <f>IFERROR(VLOOKUP(Table2[[#This Row],[Trim Trk: ]],'TPMS-Auto'!A:C, 3, 0), "Not assigned in TPMS!!")</f>
        <v>TYLER SPRAGUE</v>
      </c>
      <c r="G707" s="229" t="str">
        <f>IFERROR(VLOOKUP(Table2[[#This Row],[Trim Trk: ]],'TPMS-Auto'!A:G, 7, 0), "Not assigned in TPMS!!")</f>
        <v>TSPRAG3</v>
      </c>
      <c r="H707" s="69" t="str">
        <f>IFERROR(VLOOKUP(Table2[[#This Row],[Trim Trk: ]],'TPMS-Auto'!A:Y, 25, 0), "Not assigned in TPMS!!")</f>
        <v>3841 WEINHAUER HILL ROAD</v>
      </c>
      <c r="I70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7" s="229" t="str">
        <f>IF(N707=N706, "Yes", "No")</f>
        <v>Yes</v>
      </c>
      <c r="K707" s="229" t="str">
        <f>IFERROR(VLOOKUP(Table2[[#This Row],[Trim Trk: ]], Enterprise!A:AL, 25, 0),"NotonEnterpriseReporting")</f>
        <v>OPEN</v>
      </c>
      <c r="L707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7" s="229" t="str">
        <f>IF(Table2[[#This Row],[Rental Vendor]]="ENTERPRISE RENT-A-CAR INC.", "Enterprise", IF(Table2[[#This Row],[Rental Vendor]]="ENTERPRISE TOLLS/TOLL CHARGES", "Enterprise", "NotEnterprise"))</f>
        <v>Enterprise</v>
      </c>
      <c r="N707" s="228" t="str">
        <f>LEFT(Table2[[#This Row],[Vehicle Number]],5)</f>
        <v>61847</v>
      </c>
      <c r="O707" s="166" t="s">
        <v>209</v>
      </c>
      <c r="P707" s="166" t="s">
        <v>5562</v>
      </c>
      <c r="Q707" s="166" t="s">
        <v>3726</v>
      </c>
      <c r="R707" s="166" t="s">
        <v>3794</v>
      </c>
      <c r="S707" s="166" t="s">
        <v>1757</v>
      </c>
      <c r="T707" s="166" t="s">
        <v>5563</v>
      </c>
      <c r="U707" s="166" t="s">
        <v>5564</v>
      </c>
      <c r="V707" s="166" t="s">
        <v>5565</v>
      </c>
      <c r="W707" s="166" t="s">
        <v>318</v>
      </c>
      <c r="X707" s="167">
        <v>112349880</v>
      </c>
      <c r="Y707" s="167">
        <v>116025653</v>
      </c>
      <c r="Z707" s="168">
        <v>46035</v>
      </c>
      <c r="AA707" s="166" t="s">
        <v>3894</v>
      </c>
      <c r="AB707" s="166" t="s">
        <v>3895</v>
      </c>
      <c r="AC707" s="166" t="s">
        <v>3732</v>
      </c>
      <c r="AD707" s="169">
        <v>1</v>
      </c>
      <c r="AE707" s="170">
        <v>1</v>
      </c>
      <c r="AF707" s="169">
        <v>1</v>
      </c>
      <c r="AG707" s="166" t="s">
        <v>3896</v>
      </c>
      <c r="AH707" s="166"/>
      <c r="AI707" s="166"/>
      <c r="AJ707" s="166"/>
      <c r="AK707" s="166"/>
      <c r="AL707" s="166"/>
    </row>
    <row r="708" spans="1:38" x14ac:dyDescent="0.3">
      <c r="A70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8" s="25">
        <f ca="1">SUM((TODAY())-Table2[[#This Row],[PO Date]])</f>
        <v>3</v>
      </c>
      <c r="C708" s="25" t="str">
        <f>Table2[[#This Row],[Trim Trk: ]]</f>
        <v>61847</v>
      </c>
      <c r="D708" s="228" t="str">
        <f>CONCATENATE(Table2[[#This Row],[First Name]]," ",Table2[[#This Row],[Last name]])</f>
        <v>TYLER SPRAGUE</v>
      </c>
      <c r="E708" s="229" t="str">
        <f>IFERROR(VLOOKUP(Table2[[#This Row],[Rental under Name: ]], 'TPMS-Auto'!C:G,5,0),"RESEARCH!!")</f>
        <v>TSPRAG3</v>
      </c>
      <c r="F708" s="228" t="str">
        <f>IFERROR(VLOOKUP(Table2[[#This Row],[Trim Trk: ]],'TPMS-Auto'!A:C, 3, 0), "Not assigned in TPMS!!")</f>
        <v>TYLER SPRAGUE</v>
      </c>
      <c r="G708" s="229" t="str">
        <f>IFERROR(VLOOKUP(Table2[[#This Row],[Trim Trk: ]],'TPMS-Auto'!A:G, 7, 0), "Not assigned in TPMS!!")</f>
        <v>TSPRAG3</v>
      </c>
      <c r="H708" s="69" t="str">
        <f>IFERROR(VLOOKUP(Table2[[#This Row],[Trim Trk: ]],'TPMS-Auto'!A:Y, 25, 0), "Not assigned in TPMS!!")</f>
        <v>3841 WEINHAUER HILL ROAD</v>
      </c>
      <c r="I70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8" s="229" t="str">
        <f>IF(N708=N707, "Yes", "No")</f>
        <v>Yes</v>
      </c>
      <c r="K708" s="229" t="str">
        <f>IFERROR(VLOOKUP(Table2[[#This Row],[Trim Trk: ]], Enterprise!A:AL, 25, 0),"NotonEnterpriseReporting")</f>
        <v>OPEN</v>
      </c>
      <c r="L70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8" s="229" t="str">
        <f>IF(Table2[[#This Row],[Rental Vendor]]="ENTERPRISE RENT-A-CAR INC.", "Enterprise", IF(Table2[[#This Row],[Rental Vendor]]="ENTERPRISE TOLLS/TOLL CHARGES", "Enterprise", "NotEnterprise"))</f>
        <v>Enterprise</v>
      </c>
      <c r="N708" s="228" t="str">
        <f>LEFT(Table2[[#This Row],[Vehicle Number]],5)</f>
        <v>61847</v>
      </c>
      <c r="O708" s="166" t="s">
        <v>209</v>
      </c>
      <c r="P708" s="166" t="s">
        <v>5562</v>
      </c>
      <c r="Q708" s="166" t="s">
        <v>3726</v>
      </c>
      <c r="R708" s="166" t="s">
        <v>3794</v>
      </c>
      <c r="S708" s="166" t="s">
        <v>1757</v>
      </c>
      <c r="T708" s="166" t="s">
        <v>5563</v>
      </c>
      <c r="U708" s="166" t="s">
        <v>5564</v>
      </c>
      <c r="V708" s="166" t="s">
        <v>5565</v>
      </c>
      <c r="W708" s="166" t="s">
        <v>318</v>
      </c>
      <c r="X708" s="167">
        <v>116661823</v>
      </c>
      <c r="Y708" s="167">
        <v>117014302</v>
      </c>
      <c r="Z708" s="168">
        <v>46083</v>
      </c>
      <c r="AA708" s="166" t="s">
        <v>3730</v>
      </c>
      <c r="AB708" s="166" t="s">
        <v>3731</v>
      </c>
      <c r="AC708" s="166" t="s">
        <v>3732</v>
      </c>
      <c r="AD708" s="169">
        <v>511</v>
      </c>
      <c r="AE708" s="170">
        <v>7</v>
      </c>
      <c r="AF708" s="169">
        <v>73</v>
      </c>
      <c r="AG708" s="166" t="s">
        <v>3854</v>
      </c>
      <c r="AH708" s="166"/>
      <c r="AI708" s="166"/>
      <c r="AJ708" s="166"/>
      <c r="AK708" s="166"/>
      <c r="AL708" s="166"/>
    </row>
    <row r="709" spans="1:38" x14ac:dyDescent="0.3">
      <c r="A70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9" s="25">
        <f ca="1">SUM((TODAY())-Table2[[#This Row],[PO Date]])</f>
        <v>83</v>
      </c>
      <c r="C709" s="25" t="str">
        <f>Table2[[#This Row],[Trim Trk: ]]</f>
        <v>61850</v>
      </c>
      <c r="D709" s="228" t="str">
        <f>CONCATENATE(Table2[[#This Row],[First Name]]," ",Table2[[#This Row],[Last name]])</f>
        <v>TADD SALTON</v>
      </c>
      <c r="E709" s="229" t="str">
        <f>IFERROR(VLOOKUP(Table2[[#This Row],[Rental under Name: ]], 'TPMS-Auto'!C:G,5,0),"RESEARCH!!")</f>
        <v>TSALTON</v>
      </c>
      <c r="F709" s="228" t="str">
        <f>IFERROR(VLOOKUP(Table2[[#This Row],[Trim Trk: ]],'TPMS-Auto'!A:C, 3, 0), "Not assigned in TPMS!!")</f>
        <v>TADD SALTON</v>
      </c>
      <c r="G709" s="229" t="str">
        <f>IFERROR(VLOOKUP(Table2[[#This Row],[Trim Trk: ]],'TPMS-Auto'!A:G, 7, 0), "Not assigned in TPMS!!")</f>
        <v>TSALTON</v>
      </c>
      <c r="H709" s="69" t="str">
        <f>IFERROR(VLOOKUP(Table2[[#This Row],[Trim Trk: ]],'TPMS-Auto'!A:Y, 25, 0), "Not assigned in TPMS!!")</f>
        <v>132 OLD 17</v>
      </c>
      <c r="I70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9" s="229" t="str">
        <f>IF(N709=N708, "Yes", "No")</f>
        <v>No</v>
      </c>
      <c r="K709" s="229" t="str">
        <f>IFERROR(VLOOKUP(Table2[[#This Row],[Trim Trk: ]], Enterprise!A:AL, 25, 0),"NotonEnterpriseReporting")</f>
        <v>NotonEnterpriseReporting</v>
      </c>
      <c r="L70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9" s="229" t="str">
        <f>IF(Table2[[#This Row],[Rental Vendor]]="ENTERPRISE RENT-A-CAR INC.", "Enterprise", IF(Table2[[#This Row],[Rental Vendor]]="ENTERPRISE TOLLS/TOLL CHARGES", "Enterprise", "NotEnterprise"))</f>
        <v>Enterprise</v>
      </c>
      <c r="N709" s="228" t="str">
        <f>LEFT(Table2[[#This Row],[Vehicle Number]],5)</f>
        <v>61850</v>
      </c>
      <c r="O709" s="166" t="s">
        <v>209</v>
      </c>
      <c r="P709" s="166" t="s">
        <v>5566</v>
      </c>
      <c r="Q709" s="166" t="s">
        <v>3751</v>
      </c>
      <c r="R709" s="166" t="s">
        <v>3794</v>
      </c>
      <c r="S709" s="166" t="s">
        <v>5567</v>
      </c>
      <c r="T709" s="166" t="s">
        <v>5568</v>
      </c>
      <c r="U709" s="166" t="s">
        <v>5569</v>
      </c>
      <c r="V709" s="166" t="s">
        <v>5570</v>
      </c>
      <c r="W709" s="166" t="s">
        <v>318</v>
      </c>
      <c r="X709" s="167">
        <v>112745803</v>
      </c>
      <c r="Y709" s="167">
        <v>115607694</v>
      </c>
      <c r="Z709" s="168">
        <v>46003</v>
      </c>
      <c r="AA709" s="166" t="s">
        <v>3894</v>
      </c>
      <c r="AB709" s="166" t="s">
        <v>3895</v>
      </c>
      <c r="AC709" s="166" t="s">
        <v>3732</v>
      </c>
      <c r="AD709" s="169">
        <v>1</v>
      </c>
      <c r="AE709" s="170">
        <v>1</v>
      </c>
      <c r="AF709" s="169">
        <v>1</v>
      </c>
      <c r="AG709" s="166" t="s">
        <v>3896</v>
      </c>
      <c r="AH709" s="166"/>
      <c r="AI709" s="166"/>
      <c r="AJ709" s="166"/>
      <c r="AK709" s="166"/>
      <c r="AL709" s="166"/>
    </row>
    <row r="710" spans="1:38" x14ac:dyDescent="0.3">
      <c r="A710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0" s="25">
        <f ca="1">SUM((TODAY())-Table2[[#This Row],[PO Date]])</f>
        <v>48</v>
      </c>
      <c r="C710" s="25" t="str">
        <f>Table2[[#This Row],[Trim Trk: ]]</f>
        <v>61850</v>
      </c>
      <c r="D710" s="228" t="str">
        <f>CONCATENATE(Table2[[#This Row],[First Name]]," ",Table2[[#This Row],[Last name]])</f>
        <v>TADD SALTON</v>
      </c>
      <c r="E710" s="229" t="str">
        <f>IFERROR(VLOOKUP(Table2[[#This Row],[Rental under Name: ]], 'TPMS-Auto'!C:G,5,0),"RESEARCH!!")</f>
        <v>TSALTON</v>
      </c>
      <c r="F710" s="228" t="str">
        <f>IFERROR(VLOOKUP(Table2[[#This Row],[Trim Trk: ]],'TPMS-Auto'!A:C, 3, 0), "Not assigned in TPMS!!")</f>
        <v>TADD SALTON</v>
      </c>
      <c r="G710" s="229" t="str">
        <f>IFERROR(VLOOKUP(Table2[[#This Row],[Trim Trk: ]],'TPMS-Auto'!A:G, 7, 0), "Not assigned in TPMS!!")</f>
        <v>TSALTON</v>
      </c>
      <c r="H710" s="69" t="str">
        <f>IFERROR(VLOOKUP(Table2[[#This Row],[Trim Trk: ]],'TPMS-Auto'!A:Y, 25, 0), "Not assigned in TPMS!!")</f>
        <v>132 OLD 17</v>
      </c>
      <c r="I71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0" s="229" t="str">
        <f>IF(N710=N709, "Yes", "No")</f>
        <v>Yes</v>
      </c>
      <c r="K710" s="229" t="str">
        <f>IFERROR(VLOOKUP(Table2[[#This Row],[Trim Trk: ]], Enterprise!A:AL, 25, 0),"NotonEnterpriseReporting")</f>
        <v>NotonEnterpriseReporting</v>
      </c>
      <c r="L710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0" s="229" t="str">
        <f>IF(Table2[[#This Row],[Rental Vendor]]="ENTERPRISE RENT-A-CAR INC.", "Enterprise", IF(Table2[[#This Row],[Rental Vendor]]="ENTERPRISE TOLLS/TOLL CHARGES", "Enterprise", "NotEnterprise"))</f>
        <v>Enterprise</v>
      </c>
      <c r="N710" s="228" t="str">
        <f>LEFT(Table2[[#This Row],[Vehicle Number]],5)</f>
        <v>61850</v>
      </c>
      <c r="O710" s="166" t="s">
        <v>209</v>
      </c>
      <c r="P710" s="166" t="s">
        <v>5566</v>
      </c>
      <c r="Q710" s="166" t="s">
        <v>3751</v>
      </c>
      <c r="R710" s="166" t="s">
        <v>3794</v>
      </c>
      <c r="S710" s="166" t="s">
        <v>5567</v>
      </c>
      <c r="T710" s="166" t="s">
        <v>5568</v>
      </c>
      <c r="U710" s="166" t="s">
        <v>5569</v>
      </c>
      <c r="V710" s="166" t="s">
        <v>5570</v>
      </c>
      <c r="W710" s="166" t="s">
        <v>318</v>
      </c>
      <c r="X710" s="167">
        <v>112745803</v>
      </c>
      <c r="Y710" s="167">
        <v>116093336</v>
      </c>
      <c r="Z710" s="168">
        <v>46038</v>
      </c>
      <c r="AA710" s="166" t="s">
        <v>3894</v>
      </c>
      <c r="AB710" s="166" t="s">
        <v>3895</v>
      </c>
      <c r="AC710" s="166" t="s">
        <v>3732</v>
      </c>
      <c r="AD710" s="169">
        <v>1</v>
      </c>
      <c r="AE710" s="170">
        <v>1</v>
      </c>
      <c r="AF710" s="169">
        <v>1</v>
      </c>
      <c r="AG710" s="166" t="s">
        <v>3896</v>
      </c>
      <c r="AH710" s="166"/>
      <c r="AI710" s="166"/>
      <c r="AJ710" s="166"/>
      <c r="AK710" s="166"/>
      <c r="AL710" s="166"/>
    </row>
    <row r="711" spans="1:38" x14ac:dyDescent="0.3">
      <c r="A711" s="228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11" s="25">
        <f ca="1">SUM((TODAY())-Table2[[#This Row],[PO Date]])</f>
        <v>20</v>
      </c>
      <c r="C711" s="25" t="str">
        <f>Table2[[#This Row],[Trim Trk: ]]</f>
        <v>61851</v>
      </c>
      <c r="D711" s="228" t="str">
        <f>CONCATENATE(Table2[[#This Row],[First Name]]," ",Table2[[#This Row],[Last name]])</f>
        <v>JOHN DIMINO</v>
      </c>
      <c r="E711" s="229" t="str">
        <f>IFERROR(VLOOKUP(Table2[[#This Row],[Rental under Name: ]], 'TPMS-Auto'!C:G,5,0),"RESEARCH!!")</f>
        <v>JDIMINO</v>
      </c>
      <c r="F711" s="228" t="str">
        <f>IFERROR(VLOOKUP(Table2[[#This Row],[Trim Trk: ]],'TPMS-Auto'!A:C, 3, 0), "Not assigned in TPMS!!")</f>
        <v>JOHN DIMINO</v>
      </c>
      <c r="G711" s="229" t="str">
        <f>IFERROR(VLOOKUP(Table2[[#This Row],[Trim Trk: ]],'TPMS-Auto'!A:G, 7, 0), "Not assigned in TPMS!!")</f>
        <v>JDIMINO</v>
      </c>
      <c r="H711" s="69" t="str">
        <f>IFERROR(VLOOKUP(Table2[[#This Row],[Trim Trk: ]],'TPMS-Auto'!A:Y, 25, 0), "Not assigned in TPMS!!")</f>
        <v>Not on HR File</v>
      </c>
      <c r="I711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1" s="229" t="str">
        <f>IF(N711=N710, "Yes", "No")</f>
        <v>No</v>
      </c>
      <c r="K711" s="229" t="str">
        <f>IFERROR(VLOOKUP(Table2[[#This Row],[Trim Trk: ]], Enterprise!A:AL, 25, 0),"NotonEnterpriseReporting")</f>
        <v>OPEN</v>
      </c>
      <c r="L711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1" s="229" t="str">
        <f>IF(Table2[[#This Row],[Rental Vendor]]="ENTERPRISE RENT-A-CAR INC.", "Enterprise", IF(Table2[[#This Row],[Rental Vendor]]="ENTERPRISE TOLLS/TOLL CHARGES", "Enterprise", "NotEnterprise"))</f>
        <v>Enterprise</v>
      </c>
      <c r="N711" s="228" t="str">
        <f>LEFT(Table2[[#This Row],[Vehicle Number]],5)</f>
        <v>61851</v>
      </c>
      <c r="O711" s="166" t="s">
        <v>209</v>
      </c>
      <c r="P711" s="166" t="s">
        <v>3508</v>
      </c>
      <c r="Q711" s="166" t="s">
        <v>3726</v>
      </c>
      <c r="R711" s="166" t="s">
        <v>4886</v>
      </c>
      <c r="S711" s="166" t="s">
        <v>4282</v>
      </c>
      <c r="T711" s="166" t="s">
        <v>5571</v>
      </c>
      <c r="U711" s="166" t="s">
        <v>3510</v>
      </c>
      <c r="V711" s="166" t="s">
        <v>1642</v>
      </c>
      <c r="W711" s="166" t="s">
        <v>318</v>
      </c>
      <c r="X711" s="167">
        <v>113574814</v>
      </c>
      <c r="Y711" s="167">
        <v>116726858</v>
      </c>
      <c r="Z711" s="168">
        <v>46066</v>
      </c>
      <c r="AA711" s="166" t="s">
        <v>3894</v>
      </c>
      <c r="AB711" s="166" t="s">
        <v>3895</v>
      </c>
      <c r="AC711" s="166" t="s">
        <v>3732</v>
      </c>
      <c r="AD711" s="169">
        <v>1</v>
      </c>
      <c r="AE711" s="170">
        <v>1</v>
      </c>
      <c r="AF711" s="169">
        <v>1</v>
      </c>
      <c r="AG711" s="166" t="s">
        <v>3896</v>
      </c>
      <c r="AH711" s="166"/>
      <c r="AI711" s="166"/>
      <c r="AJ711" s="166"/>
      <c r="AK711" s="166"/>
      <c r="AL711" s="166"/>
    </row>
    <row r="712" spans="1:38" x14ac:dyDescent="0.3">
      <c r="A712" s="228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12" s="25">
        <f ca="1">SUM((TODAY())-Table2[[#This Row],[PO Date]])</f>
        <v>21</v>
      </c>
      <c r="C712" s="25" t="str">
        <f>Table2[[#This Row],[Trim Trk: ]]</f>
        <v>61851</v>
      </c>
      <c r="D712" s="228" t="str">
        <f>CONCATENATE(Table2[[#This Row],[First Name]]," ",Table2[[#This Row],[Last name]])</f>
        <v>JOHN DIMINO</v>
      </c>
      <c r="E712" s="229" t="str">
        <f>IFERROR(VLOOKUP(Table2[[#This Row],[Rental under Name: ]], 'TPMS-Auto'!C:G,5,0),"RESEARCH!!")</f>
        <v>JDIMINO</v>
      </c>
      <c r="F712" s="228" t="str">
        <f>IFERROR(VLOOKUP(Table2[[#This Row],[Trim Trk: ]],'TPMS-Auto'!A:C, 3, 0), "Not assigned in TPMS!!")</f>
        <v>JOHN DIMINO</v>
      </c>
      <c r="G712" s="229" t="str">
        <f>IFERROR(VLOOKUP(Table2[[#This Row],[Trim Trk: ]],'TPMS-Auto'!A:G, 7, 0), "Not assigned in TPMS!!")</f>
        <v>JDIMINO</v>
      </c>
      <c r="H712" s="69" t="str">
        <f>IFERROR(VLOOKUP(Table2[[#This Row],[Trim Trk: ]],'TPMS-Auto'!A:Y, 25, 0), "Not assigned in TPMS!!")</f>
        <v>Not on HR File</v>
      </c>
      <c r="I712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2" s="229" t="str">
        <f>IF(N712=N711, "Yes", "No")</f>
        <v>Yes</v>
      </c>
      <c r="K712" s="229" t="str">
        <f>IFERROR(VLOOKUP(Table2[[#This Row],[Trim Trk: ]], Enterprise!A:AL, 25, 0),"NotonEnterpriseReporting")</f>
        <v>OPEN</v>
      </c>
      <c r="L712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2" s="229" t="str">
        <f>IF(Table2[[#This Row],[Rental Vendor]]="ENTERPRISE RENT-A-CAR INC.", "Enterprise", IF(Table2[[#This Row],[Rental Vendor]]="ENTERPRISE TOLLS/TOLL CHARGES", "Enterprise", "NotEnterprise"))</f>
        <v>Enterprise</v>
      </c>
      <c r="N712" s="228" t="str">
        <f>LEFT(Table2[[#This Row],[Vehicle Number]],5)</f>
        <v>61851</v>
      </c>
      <c r="O712" s="166" t="s">
        <v>209</v>
      </c>
      <c r="P712" s="166" t="s">
        <v>3508</v>
      </c>
      <c r="Q712" s="166" t="s">
        <v>3726</v>
      </c>
      <c r="R712" s="166" t="s">
        <v>4886</v>
      </c>
      <c r="S712" s="166" t="s">
        <v>4282</v>
      </c>
      <c r="T712" s="166" t="s">
        <v>5571</v>
      </c>
      <c r="U712" s="166" t="s">
        <v>3510</v>
      </c>
      <c r="V712" s="166" t="s">
        <v>1642</v>
      </c>
      <c r="W712" s="166" t="s">
        <v>318</v>
      </c>
      <c r="X712" s="167">
        <v>116345302</v>
      </c>
      <c r="Y712" s="167">
        <v>116693810</v>
      </c>
      <c r="Z712" s="168">
        <v>46065</v>
      </c>
      <c r="AA712" s="166" t="s">
        <v>3730</v>
      </c>
      <c r="AB712" s="166" t="s">
        <v>3731</v>
      </c>
      <c r="AC712" s="166" t="s">
        <v>3732</v>
      </c>
      <c r="AD712" s="169">
        <v>1162</v>
      </c>
      <c r="AE712" s="170">
        <v>14</v>
      </c>
      <c r="AF712" s="169">
        <v>83</v>
      </c>
      <c r="AG712" s="166" t="s">
        <v>3854</v>
      </c>
      <c r="AH712" s="166"/>
      <c r="AI712" s="166"/>
      <c r="AJ712" s="166"/>
      <c r="AK712" s="166"/>
      <c r="AL712" s="166"/>
    </row>
    <row r="713" spans="1:38" x14ac:dyDescent="0.3">
      <c r="A713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3" s="25">
        <f ca="1">SUM((TODAY())-Table2[[#This Row],[PO Date]])</f>
        <v>6</v>
      </c>
      <c r="C713" s="25" t="str">
        <f>Table2[[#This Row],[Trim Trk: ]]</f>
        <v>61864</v>
      </c>
      <c r="D713" s="228" t="str">
        <f>CONCATENATE(Table2[[#This Row],[First Name]]," ",Table2[[#This Row],[Last name]])</f>
        <v>DONNIE BREAUX</v>
      </c>
      <c r="E713" s="229" t="str">
        <f>IFERROR(VLOOKUP(Table2[[#This Row],[Rental under Name: ]], 'TPMS-Auto'!C:G,5,0),"RESEARCH!!")</f>
        <v>DBREAUX</v>
      </c>
      <c r="F713" s="228" t="str">
        <f>IFERROR(VLOOKUP(Table2[[#This Row],[Trim Trk: ]],'TPMS-Auto'!A:C, 3, 0), "Not assigned in TPMS!!")</f>
        <v>DONNIE BREAUX</v>
      </c>
      <c r="G713" s="229" t="str">
        <f>IFERROR(VLOOKUP(Table2[[#This Row],[Trim Trk: ]],'TPMS-Auto'!A:G, 7, 0), "Not assigned in TPMS!!")</f>
        <v>DBREAUX</v>
      </c>
      <c r="H713" s="69" t="str">
        <f>IFERROR(VLOOKUP(Table2[[#This Row],[Trim Trk: ]],'TPMS-Auto'!A:Y, 25, 0), "Not assigned in TPMS!!")</f>
        <v>674 HWY 308</v>
      </c>
      <c r="I713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3" s="229" t="str">
        <f>IF(N713=N712, "Yes", "No")</f>
        <v>No</v>
      </c>
      <c r="K713" s="229" t="str">
        <f>IFERROR(VLOOKUP(Table2[[#This Row],[Trim Trk: ]], Enterprise!A:AL, 25, 0),"NotonEnterpriseReporting")</f>
        <v>OPEN</v>
      </c>
      <c r="L713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3" s="229" t="str">
        <f>IF(Table2[[#This Row],[Rental Vendor]]="ENTERPRISE RENT-A-CAR INC.", "Enterprise", IF(Table2[[#This Row],[Rental Vendor]]="ENTERPRISE TOLLS/TOLL CHARGES", "Enterprise", "NotEnterprise"))</f>
        <v>Enterprise</v>
      </c>
      <c r="N713" s="228" t="str">
        <f>LEFT(Table2[[#This Row],[Vehicle Number]],5)</f>
        <v>61864</v>
      </c>
      <c r="O713" s="166" t="s">
        <v>209</v>
      </c>
      <c r="P713" s="166" t="s">
        <v>15992</v>
      </c>
      <c r="Q713" s="166" t="s">
        <v>3751</v>
      </c>
      <c r="R713" s="166" t="s">
        <v>3787</v>
      </c>
      <c r="S713" s="166" t="s">
        <v>15997</v>
      </c>
      <c r="T713" s="166" t="s">
        <v>15996</v>
      </c>
      <c r="U713" s="166" t="s">
        <v>15995</v>
      </c>
      <c r="V713" s="166" t="s">
        <v>938</v>
      </c>
      <c r="W713" s="166" t="s">
        <v>287</v>
      </c>
      <c r="X713" s="167">
        <v>116646901</v>
      </c>
      <c r="Y713" s="167">
        <v>116999536</v>
      </c>
      <c r="Z713" s="168">
        <v>46080</v>
      </c>
      <c r="AA713" s="166" t="s">
        <v>3730</v>
      </c>
      <c r="AB713" s="166" t="s">
        <v>3731</v>
      </c>
      <c r="AC713" s="166" t="s">
        <v>3732</v>
      </c>
      <c r="AD713" s="169">
        <v>629.92999999999995</v>
      </c>
      <c r="AE713" s="170">
        <v>7</v>
      </c>
      <c r="AF713" s="169">
        <v>89.99</v>
      </c>
      <c r="AG713" s="166" t="s">
        <v>3854</v>
      </c>
      <c r="AH713" s="166" t="s">
        <v>31281</v>
      </c>
      <c r="AI713" s="166" t="s">
        <v>31282</v>
      </c>
      <c r="AJ713" s="166" t="s">
        <v>31283</v>
      </c>
      <c r="AK713" s="166" t="s">
        <v>287</v>
      </c>
      <c r="AL713" s="166" t="s">
        <v>31284</v>
      </c>
    </row>
    <row r="714" spans="1:38" x14ac:dyDescent="0.3">
      <c r="A714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4" s="25">
        <f ca="1">SUM((TODAY())-Table2[[#This Row],[PO Date]])</f>
        <v>66</v>
      </c>
      <c r="C714" s="25" t="str">
        <f>Table2[[#This Row],[Trim Trk: ]]</f>
        <v>71003</v>
      </c>
      <c r="D714" s="228" t="str">
        <f>CONCATENATE(Table2[[#This Row],[First Name]]," ",Table2[[#This Row],[Last name]])</f>
        <v>AMBER KADARIYA</v>
      </c>
      <c r="E714" s="229" t="str">
        <f>IFERROR(VLOOKUP(Table2[[#This Row],[Rental under Name: ]], 'TPMS-Auto'!C:G,5,0),"RESEARCH!!")</f>
        <v>AKADARI</v>
      </c>
      <c r="F714" s="228" t="str">
        <f>IFERROR(VLOOKUP(Table2[[#This Row],[Trim Trk: ]],'TPMS-Auto'!A:C, 3, 0), "Not assigned in TPMS!!")</f>
        <v>AMBER KADARIYA</v>
      </c>
      <c r="G714" s="229" t="str">
        <f>IFERROR(VLOOKUP(Table2[[#This Row],[Trim Trk: ]],'TPMS-Auto'!A:G, 7, 0), "Not assigned in TPMS!!")</f>
        <v>AKADARI</v>
      </c>
      <c r="H714" s="69" t="str">
        <f>IFERROR(VLOOKUP(Table2[[#This Row],[Trim Trk: ]],'TPMS-Auto'!A:Y, 25, 0), "Not assigned in TPMS!!")</f>
        <v>444 JUDITH DRIVE</v>
      </c>
      <c r="I714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4" s="229" t="str">
        <f>IF(N714=N713, "Yes", "No")</f>
        <v>No</v>
      </c>
      <c r="K714" s="229" t="str">
        <f>IFERROR(VLOOKUP(Table2[[#This Row],[Trim Trk: ]], Enterprise!A:AL, 25, 0),"NotonEnterpriseReporting")</f>
        <v>OPEN</v>
      </c>
      <c r="L714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4" s="229" t="str">
        <f>IF(Table2[[#This Row],[Rental Vendor]]="ENTERPRISE RENT-A-CAR INC.", "Enterprise", IF(Table2[[#This Row],[Rental Vendor]]="ENTERPRISE TOLLS/TOLL CHARGES", "Enterprise", "NotEnterprise"))</f>
        <v>Enterprise</v>
      </c>
      <c r="N714" s="228" t="str">
        <f>LEFT(Table2[[#This Row],[Vehicle Number]],5)</f>
        <v>71003</v>
      </c>
      <c r="O714" s="166" t="s">
        <v>209</v>
      </c>
      <c r="P714" s="166" t="s">
        <v>3028</v>
      </c>
      <c r="Q714" s="166" t="s">
        <v>3726</v>
      </c>
      <c r="R714" s="166" t="s">
        <v>4198</v>
      </c>
      <c r="S714" s="166" t="s">
        <v>5572</v>
      </c>
      <c r="T714" s="166" t="s">
        <v>5573</v>
      </c>
      <c r="U714" s="166" t="s">
        <v>3030</v>
      </c>
      <c r="V714" s="166" t="s">
        <v>5123</v>
      </c>
      <c r="W714" s="166" t="s">
        <v>435</v>
      </c>
      <c r="X714" s="167">
        <v>112635377</v>
      </c>
      <c r="Y714" s="167">
        <v>115798930</v>
      </c>
      <c r="Z714" s="168">
        <v>46020</v>
      </c>
      <c r="AA714" s="166" t="s">
        <v>3894</v>
      </c>
      <c r="AB714" s="166" t="s">
        <v>3895</v>
      </c>
      <c r="AC714" s="166" t="s">
        <v>3732</v>
      </c>
      <c r="AD714" s="169">
        <v>1</v>
      </c>
      <c r="AE714" s="170">
        <v>1</v>
      </c>
      <c r="AF714" s="169">
        <v>1</v>
      </c>
      <c r="AG714" s="166" t="s">
        <v>3896</v>
      </c>
      <c r="AH714" s="166"/>
      <c r="AI714" s="166"/>
      <c r="AJ714" s="166"/>
      <c r="AK714" s="166"/>
      <c r="AL714" s="166"/>
    </row>
    <row r="715" spans="1:38" x14ac:dyDescent="0.3">
      <c r="A715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5" s="25">
        <f ca="1">SUM((TODAY())-Table2[[#This Row],[PO Date]])</f>
        <v>59</v>
      </c>
      <c r="C715" s="25" t="str">
        <f>Table2[[#This Row],[Trim Trk: ]]</f>
        <v>71003</v>
      </c>
      <c r="D715" s="228" t="str">
        <f>CONCATENATE(Table2[[#This Row],[First Name]]," ",Table2[[#This Row],[Last name]])</f>
        <v>AMBER KADARIYA</v>
      </c>
      <c r="E715" s="229" t="str">
        <f>IFERROR(VLOOKUP(Table2[[#This Row],[Rental under Name: ]], 'TPMS-Auto'!C:G,5,0),"RESEARCH!!")</f>
        <v>AKADARI</v>
      </c>
      <c r="F715" s="228" t="str">
        <f>IFERROR(VLOOKUP(Table2[[#This Row],[Trim Trk: ]],'TPMS-Auto'!A:C, 3, 0), "Not assigned in TPMS!!")</f>
        <v>AMBER KADARIYA</v>
      </c>
      <c r="G715" s="229" t="str">
        <f>IFERROR(VLOOKUP(Table2[[#This Row],[Trim Trk: ]],'TPMS-Auto'!A:G, 7, 0), "Not assigned in TPMS!!")</f>
        <v>AKADARI</v>
      </c>
      <c r="H715" s="69" t="str">
        <f>IFERROR(VLOOKUP(Table2[[#This Row],[Trim Trk: ]],'TPMS-Auto'!A:Y, 25, 0), "Not assigned in TPMS!!")</f>
        <v>444 JUDITH DRIVE</v>
      </c>
      <c r="I715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5" s="229" t="str">
        <f>IF(N715=N714, "Yes", "No")</f>
        <v>Yes</v>
      </c>
      <c r="K715" s="229" t="str">
        <f>IFERROR(VLOOKUP(Table2[[#This Row],[Trim Trk: ]], Enterprise!A:AL, 25, 0),"NotonEnterpriseReporting")</f>
        <v>OPEN</v>
      </c>
      <c r="L715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5" s="229" t="str">
        <f>IF(Table2[[#This Row],[Rental Vendor]]="ENTERPRISE RENT-A-CAR INC.", "Enterprise", IF(Table2[[#This Row],[Rental Vendor]]="ENTERPRISE TOLLS/TOLL CHARGES", "Enterprise", "NotEnterprise"))</f>
        <v>Enterprise</v>
      </c>
      <c r="N715" s="228" t="str">
        <f>LEFT(Table2[[#This Row],[Vehicle Number]],5)</f>
        <v>71003</v>
      </c>
      <c r="O715" s="166" t="s">
        <v>209</v>
      </c>
      <c r="P715" s="166" t="s">
        <v>3028</v>
      </c>
      <c r="Q715" s="166" t="s">
        <v>3726</v>
      </c>
      <c r="R715" s="166" t="s">
        <v>4198</v>
      </c>
      <c r="S715" s="166" t="s">
        <v>5572</v>
      </c>
      <c r="T715" s="166" t="s">
        <v>5573</v>
      </c>
      <c r="U715" s="166" t="s">
        <v>3030</v>
      </c>
      <c r="V715" s="166" t="s">
        <v>5123</v>
      </c>
      <c r="W715" s="166" t="s">
        <v>435</v>
      </c>
      <c r="X715" s="167">
        <v>112635377</v>
      </c>
      <c r="Y715" s="167">
        <v>115885266</v>
      </c>
      <c r="Z715" s="168">
        <v>46027</v>
      </c>
      <c r="AA715" s="166" t="s">
        <v>3894</v>
      </c>
      <c r="AB715" s="166" t="s">
        <v>3895</v>
      </c>
      <c r="AC715" s="166" t="s">
        <v>3732</v>
      </c>
      <c r="AD715" s="169">
        <v>1</v>
      </c>
      <c r="AE715" s="170">
        <v>1</v>
      </c>
      <c r="AF715" s="169">
        <v>1</v>
      </c>
      <c r="AG715" s="166" t="s">
        <v>3896</v>
      </c>
      <c r="AH715" s="166"/>
      <c r="AI715" s="166"/>
      <c r="AJ715" s="166"/>
      <c r="AK715" s="166"/>
      <c r="AL715" s="166"/>
    </row>
    <row r="716" spans="1:38" x14ac:dyDescent="0.3">
      <c r="A716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6" s="25">
        <f ca="1">SUM((TODAY())-Table2[[#This Row],[PO Date]])</f>
        <v>35</v>
      </c>
      <c r="C716" s="25" t="str">
        <f>Table2[[#This Row],[Trim Trk: ]]</f>
        <v>71003</v>
      </c>
      <c r="D716" s="228" t="str">
        <f>CONCATENATE(Table2[[#This Row],[First Name]]," ",Table2[[#This Row],[Last name]])</f>
        <v>AMBER KADARIYA</v>
      </c>
      <c r="E716" s="229" t="str">
        <f>IFERROR(VLOOKUP(Table2[[#This Row],[Rental under Name: ]], 'TPMS-Auto'!C:G,5,0),"RESEARCH!!")</f>
        <v>AKADARI</v>
      </c>
      <c r="F716" s="228" t="str">
        <f>IFERROR(VLOOKUP(Table2[[#This Row],[Trim Trk: ]],'TPMS-Auto'!A:C, 3, 0), "Not assigned in TPMS!!")</f>
        <v>AMBER KADARIYA</v>
      </c>
      <c r="G716" s="229" t="str">
        <f>IFERROR(VLOOKUP(Table2[[#This Row],[Trim Trk: ]],'TPMS-Auto'!A:G, 7, 0), "Not assigned in TPMS!!")</f>
        <v>AKADARI</v>
      </c>
      <c r="H716" s="69" t="str">
        <f>IFERROR(VLOOKUP(Table2[[#This Row],[Trim Trk: ]],'TPMS-Auto'!A:Y, 25, 0), "Not assigned in TPMS!!")</f>
        <v>444 JUDITH DRIVE</v>
      </c>
      <c r="I716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6" s="229" t="str">
        <f>IF(N716=N715, "Yes", "No")</f>
        <v>Yes</v>
      </c>
      <c r="K716" s="229" t="str">
        <f>IFERROR(VLOOKUP(Table2[[#This Row],[Trim Trk: ]], Enterprise!A:AL, 25, 0),"NotonEnterpriseReporting")</f>
        <v>OPEN</v>
      </c>
      <c r="L716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6" s="229" t="str">
        <f>IF(Table2[[#This Row],[Rental Vendor]]="ENTERPRISE RENT-A-CAR INC.", "Enterprise", IF(Table2[[#This Row],[Rental Vendor]]="ENTERPRISE TOLLS/TOLL CHARGES", "Enterprise", "NotEnterprise"))</f>
        <v>Enterprise</v>
      </c>
      <c r="N716" s="228" t="str">
        <f>LEFT(Table2[[#This Row],[Vehicle Number]],5)</f>
        <v>71003</v>
      </c>
      <c r="O716" s="166" t="s">
        <v>209</v>
      </c>
      <c r="P716" s="166" t="s">
        <v>3028</v>
      </c>
      <c r="Q716" s="166" t="s">
        <v>3726</v>
      </c>
      <c r="R716" s="166" t="s">
        <v>4198</v>
      </c>
      <c r="S716" s="166" t="s">
        <v>5572</v>
      </c>
      <c r="T716" s="166" t="s">
        <v>5573</v>
      </c>
      <c r="U716" s="166" t="s">
        <v>3030</v>
      </c>
      <c r="V716" s="166" t="s">
        <v>5123</v>
      </c>
      <c r="W716" s="166" t="s">
        <v>435</v>
      </c>
      <c r="X716" s="167">
        <v>115829274</v>
      </c>
      <c r="Y716" s="167">
        <v>116391684</v>
      </c>
      <c r="Z716" s="168">
        <v>46051</v>
      </c>
      <c r="AA716" s="166" t="s">
        <v>3763</v>
      </c>
      <c r="AB716" s="166" t="s">
        <v>3764</v>
      </c>
      <c r="AC716" s="166" t="s">
        <v>3732</v>
      </c>
      <c r="AD716" s="169">
        <v>2376.3000000000002</v>
      </c>
      <c r="AE716" s="170">
        <v>30</v>
      </c>
      <c r="AF716" s="169">
        <v>79.209999999999994</v>
      </c>
      <c r="AG716" s="166" t="s">
        <v>3854</v>
      </c>
      <c r="AH716" s="166"/>
      <c r="AI716" s="166"/>
      <c r="AJ716" s="166"/>
      <c r="AK716" s="166"/>
      <c r="AL716" s="166"/>
    </row>
    <row r="717" spans="1:38" x14ac:dyDescent="0.3">
      <c r="A717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7" s="25">
        <f ca="1">SUM((TODAY())-Table2[[#This Row],[PO Date]])</f>
        <v>55</v>
      </c>
      <c r="C717" s="25" t="str">
        <f>Table2[[#This Row],[Trim Trk: ]]</f>
        <v>71004</v>
      </c>
      <c r="D717" s="228" t="str">
        <f>CONCATENATE(Table2[[#This Row],[First Name]]," ",Table2[[#This Row],[Last name]])</f>
        <v>HUMBERTO QUEZADA LEOS</v>
      </c>
      <c r="E717" s="229" t="str">
        <f>IFERROR(VLOOKUP(Table2[[#This Row],[Rental under Name: ]], 'TPMS-Auto'!C:G,5,0),"RESEARCH!!")</f>
        <v>HQUEZA0</v>
      </c>
      <c r="F717" s="228" t="str">
        <f>IFERROR(VLOOKUP(Table2[[#This Row],[Trim Trk: ]],'TPMS-Auto'!A:C, 3, 0), "Not assigned in TPMS!!")</f>
        <v>HUMBERTO QUEZADA LEOS</v>
      </c>
      <c r="G717" s="229" t="str">
        <f>IFERROR(VLOOKUP(Table2[[#This Row],[Trim Trk: ]],'TPMS-Auto'!A:G, 7, 0), "Not assigned in TPMS!!")</f>
        <v>HQUEZA0</v>
      </c>
      <c r="H717" s="69" t="str">
        <f>IFERROR(VLOOKUP(Table2[[#This Row],[Trim Trk: ]],'TPMS-Auto'!A:Y, 25, 0), "Not assigned in TPMS!!")</f>
        <v>377 AVOCADO STREET</v>
      </c>
      <c r="I717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7" s="229" t="str">
        <f>IF(N717=N716, "Yes", "No")</f>
        <v>No</v>
      </c>
      <c r="K717" s="229" t="str">
        <f>IFERROR(VLOOKUP(Table2[[#This Row],[Trim Trk: ]], Enterprise!A:AL, 25, 0),"NotonEnterpriseReporting")</f>
        <v>NotonEnterpriseReporting</v>
      </c>
      <c r="L717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7" s="229" t="str">
        <f>IF(Table2[[#This Row],[Rental Vendor]]="ENTERPRISE RENT-A-CAR INC.", "Enterprise", IF(Table2[[#This Row],[Rental Vendor]]="ENTERPRISE TOLLS/TOLL CHARGES", "Enterprise", "NotEnterprise"))</f>
        <v>Enterprise</v>
      </c>
      <c r="N717" s="228" t="str">
        <f>LEFT(Table2[[#This Row],[Vehicle Number]],5)</f>
        <v>71004</v>
      </c>
      <c r="O717" s="166" t="s">
        <v>209</v>
      </c>
      <c r="P717" s="166" t="s">
        <v>5574</v>
      </c>
      <c r="Q717" s="166" t="s">
        <v>3726</v>
      </c>
      <c r="R717" s="166" t="s">
        <v>3752</v>
      </c>
      <c r="S717" s="166" t="s">
        <v>5575</v>
      </c>
      <c r="T717" s="166" t="s">
        <v>5576</v>
      </c>
      <c r="U717" s="166" t="s">
        <v>5577</v>
      </c>
      <c r="V717" s="166" t="s">
        <v>5578</v>
      </c>
      <c r="W717" s="166" t="s">
        <v>219</v>
      </c>
      <c r="X717" s="167">
        <v>115641527</v>
      </c>
      <c r="Y717" s="167">
        <v>115979736</v>
      </c>
      <c r="Z717" s="168">
        <v>46031</v>
      </c>
      <c r="AA717" s="166" t="s">
        <v>3730</v>
      </c>
      <c r="AB717" s="166" t="s">
        <v>3731</v>
      </c>
      <c r="AC717" s="166" t="s">
        <v>3732</v>
      </c>
      <c r="AD717" s="169">
        <v>399.75</v>
      </c>
      <c r="AE717" s="170">
        <v>5</v>
      </c>
      <c r="AF717" s="169">
        <v>79.95</v>
      </c>
      <c r="AG717" s="166" t="s">
        <v>3854</v>
      </c>
      <c r="AH717" s="166"/>
      <c r="AI717" s="166"/>
      <c r="AJ717" s="166"/>
      <c r="AK717" s="166"/>
      <c r="AL717" s="166"/>
    </row>
    <row r="718" spans="1:38" x14ac:dyDescent="0.3">
      <c r="A718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8" s="25">
        <f ca="1">SUM((TODAY())-Table2[[#This Row],[PO Date]])</f>
        <v>5</v>
      </c>
      <c r="C718" s="25" t="str">
        <f>Table2[[#This Row],[Trim Trk: ]]</f>
        <v>71007</v>
      </c>
      <c r="D718" s="228" t="str">
        <f>CONCATENATE(Table2[[#This Row],[First Name]]," ",Table2[[#This Row],[Last name]])</f>
        <v>ALFRED LAMBERT</v>
      </c>
      <c r="E718" s="229" t="str">
        <f>IFERROR(VLOOKUP(Table2[[#This Row],[Rental under Name: ]], 'TPMS-Auto'!C:G,5,0),"RESEARCH!!")</f>
        <v>ALAMBE8</v>
      </c>
      <c r="F718" s="228" t="str">
        <f>IFERROR(VLOOKUP(Table2[[#This Row],[Trim Trk: ]],'TPMS-Auto'!A:C, 3, 0), "Not assigned in TPMS!!")</f>
        <v>ALFRED LAMBERT</v>
      </c>
      <c r="G718" s="229" t="str">
        <f>IFERROR(VLOOKUP(Table2[[#This Row],[Trim Trk: ]],'TPMS-Auto'!A:G, 7, 0), "Not assigned in TPMS!!")</f>
        <v>ALAMBE8</v>
      </c>
      <c r="H718" s="69" t="str">
        <f>IFERROR(VLOOKUP(Table2[[#This Row],[Trim Trk: ]],'TPMS-Auto'!A:Y, 25, 0), "Not assigned in TPMS!!")</f>
        <v>3298 SPRING HILL RD.</v>
      </c>
      <c r="I718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8" s="229" t="str">
        <f>IF(N718=N717, "Yes", "No")</f>
        <v>No</v>
      </c>
      <c r="K718" s="229" t="str">
        <f>IFERROR(VLOOKUP(Table2[[#This Row],[Trim Trk: ]], Enterprise!A:AL, 25, 0),"NotonEnterpriseReporting")</f>
        <v>OPEN</v>
      </c>
      <c r="L718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8" s="229" t="str">
        <f>IF(Table2[[#This Row],[Rental Vendor]]="ENTERPRISE RENT-A-CAR INC.", "Enterprise", IF(Table2[[#This Row],[Rental Vendor]]="ENTERPRISE TOLLS/TOLL CHARGES", "Enterprise", "NotEnterprise"))</f>
        <v>Enterprise</v>
      </c>
      <c r="N718" s="228" t="str">
        <f>LEFT(Table2[[#This Row],[Vehicle Number]],5)</f>
        <v>71007</v>
      </c>
      <c r="O718" s="166" t="s">
        <v>209</v>
      </c>
      <c r="P718" s="166" t="s">
        <v>5579</v>
      </c>
      <c r="Q718" s="166" t="s">
        <v>3726</v>
      </c>
      <c r="R718" s="166" t="s">
        <v>3859</v>
      </c>
      <c r="S718" s="166" t="s">
        <v>5580</v>
      </c>
      <c r="T718" s="166" t="s">
        <v>4364</v>
      </c>
      <c r="U718" s="166" t="s">
        <v>5581</v>
      </c>
      <c r="V718" s="166" t="s">
        <v>5582</v>
      </c>
      <c r="W718" s="166" t="s">
        <v>328</v>
      </c>
      <c r="X718" s="167">
        <v>116652949</v>
      </c>
      <c r="Y718" s="167">
        <v>117005556</v>
      </c>
      <c r="Z718" s="168">
        <v>46081</v>
      </c>
      <c r="AA718" s="166" t="s">
        <v>3730</v>
      </c>
      <c r="AB718" s="166" t="s">
        <v>3731</v>
      </c>
      <c r="AC718" s="166" t="s">
        <v>3732</v>
      </c>
      <c r="AD718" s="169">
        <v>420</v>
      </c>
      <c r="AE718" s="170">
        <v>7</v>
      </c>
      <c r="AF718" s="169">
        <v>60</v>
      </c>
      <c r="AG718" s="166" t="s">
        <v>3854</v>
      </c>
      <c r="AH718" s="166" t="s">
        <v>3903</v>
      </c>
      <c r="AI718" s="166" t="s">
        <v>31285</v>
      </c>
      <c r="AJ718" s="166" t="s">
        <v>5582</v>
      </c>
      <c r="AK718" s="166" t="s">
        <v>328</v>
      </c>
      <c r="AL718" s="166" t="s">
        <v>12912</v>
      </c>
    </row>
    <row r="719" spans="1:38" x14ac:dyDescent="0.3">
      <c r="A719" s="228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9" s="25">
        <f ca="1">SUM((TODAY())-Table2[[#This Row],[PO Date]])</f>
        <v>87</v>
      </c>
      <c r="C719" s="25" t="str">
        <f>Table2[[#This Row],[Trim Trk: ]]</f>
        <v>71013</v>
      </c>
      <c r="D719" s="228" t="str">
        <f>CONCATENATE(Table2[[#This Row],[First Name]]," ",Table2[[#This Row],[Last name]])</f>
        <v>MARK YOUNG</v>
      </c>
      <c r="E719" s="229" t="str">
        <f>IFERROR(VLOOKUP(Table2[[#This Row],[Rental under Name: ]], 'TPMS-Auto'!C:G,5,0),"RESEARCH!!")</f>
        <v>MYOUN41</v>
      </c>
      <c r="F719" s="228" t="str">
        <f>IFERROR(VLOOKUP(Table2[[#This Row],[Trim Trk: ]],'TPMS-Auto'!A:C, 3, 0), "Not assigned in TPMS!!")</f>
        <v>MARK YOUNG</v>
      </c>
      <c r="G719" s="229" t="str">
        <f>IFERROR(VLOOKUP(Table2[[#This Row],[Trim Trk: ]],'TPMS-Auto'!A:G, 7, 0), "Not assigned in TPMS!!")</f>
        <v>MYOUN41</v>
      </c>
      <c r="H719" s="69" t="str">
        <f>IFERROR(VLOOKUP(Table2[[#This Row],[Trim Trk: ]],'TPMS-Auto'!A:Y, 25, 0), "Not assigned in TPMS!!")</f>
        <v>17036 S. HAVEN</v>
      </c>
      <c r="I719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9" s="229" t="str">
        <f>IF(N719=N718, "Yes", "No")</f>
        <v>No</v>
      </c>
      <c r="K719" s="229" t="str">
        <f>IFERROR(VLOOKUP(Table2[[#This Row],[Trim Trk: ]], Enterprise!A:AL, 25, 0),"NotonEnterpriseReporting")</f>
        <v>NotonEnterpriseReporting</v>
      </c>
      <c r="L719" s="229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9" s="229" t="str">
        <f>IF(Table2[[#This Row],[Rental Vendor]]="ENTERPRISE RENT-A-CAR INC.", "Enterprise", IF(Table2[[#This Row],[Rental Vendor]]="ENTERPRISE TOLLS/TOLL CHARGES", "Enterprise", "NotEnterprise"))</f>
        <v>Enterprise</v>
      </c>
      <c r="N719" s="228" t="str">
        <f>LEFT(Table2[[#This Row],[Vehicle Number]],5)</f>
        <v>71013</v>
      </c>
      <c r="O719" s="166" t="s">
        <v>209</v>
      </c>
      <c r="P719" s="166" t="s">
        <v>5584</v>
      </c>
      <c r="Q719" s="166" t="s">
        <v>3726</v>
      </c>
      <c r="R719" s="166" t="s">
        <v>3873</v>
      </c>
      <c r="S719" s="166" t="s">
        <v>4207</v>
      </c>
      <c r="T719" s="166" t="s">
        <v>5027</v>
      </c>
      <c r="U719" s="166" t="s">
        <v>5585</v>
      </c>
      <c r="V719" s="166" t="s">
        <v>5586</v>
      </c>
      <c r="W719" s="166" t="s">
        <v>250</v>
      </c>
      <c r="X719" s="167">
        <v>115038535</v>
      </c>
      <c r="Y719" s="167">
        <v>115499321</v>
      </c>
      <c r="Z719" s="168">
        <v>45999</v>
      </c>
      <c r="AA719" s="166" t="s">
        <v>3730</v>
      </c>
      <c r="AB719" s="166" t="s">
        <v>3731</v>
      </c>
      <c r="AC719" s="166" t="s">
        <v>3732</v>
      </c>
      <c r="AD719" s="169">
        <v>525</v>
      </c>
      <c r="AE719" s="170">
        <v>7</v>
      </c>
      <c r="AF719" s="169">
        <v>75</v>
      </c>
      <c r="AG719" s="166" t="s">
        <v>3854</v>
      </c>
      <c r="AH719" s="166" t="s">
        <v>5587</v>
      </c>
      <c r="AI719" s="166" t="s">
        <v>5588</v>
      </c>
      <c r="AJ719" s="166" t="s">
        <v>5589</v>
      </c>
      <c r="AK719" s="166" t="s">
        <v>250</v>
      </c>
      <c r="AL719" s="166" t="s">
        <v>5590</v>
      </c>
    </row>
    <row r="720" spans="1:38" x14ac:dyDescent="0.3">
      <c r="A720" s="228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20" s="25">
        <f ca="1">SUM((TODAY())-Table2[[#This Row],[PO Date]])</f>
        <v>13</v>
      </c>
      <c r="C720" s="25" t="str">
        <f>Table2[[#This Row],[Trim Trk: ]]</f>
        <v>90774</v>
      </c>
      <c r="D720" s="228" t="str">
        <f>CONCATENATE(Table2[[#This Row],[First Name]]," ",Table2[[#This Row],[Last name]])</f>
        <v>IGNACIO PEREZ</v>
      </c>
      <c r="E720" s="229" t="str">
        <f>IFERROR(VLOOKUP(Table2[[#This Row],[Rental under Name: ]], 'TPMS-Auto'!C:G,5,0),"RESEARCH!!")</f>
        <v>IPEREZ4</v>
      </c>
      <c r="F720" s="228" t="str">
        <f>IFERROR(VLOOKUP(Table2[[#This Row],[Trim Trk: ]],'TPMS-Auto'!A:C, 3, 0), "Not assigned in TPMS!!")</f>
        <v>IGNACIO PEREZ</v>
      </c>
      <c r="G720" s="229" t="str">
        <f>IFERROR(VLOOKUP(Table2[[#This Row],[Trim Trk: ]],'TPMS-Auto'!A:G, 7, 0), "Not assigned in TPMS!!")</f>
        <v>IPEREZ4</v>
      </c>
      <c r="H720" s="69" t="str">
        <f>IFERROR(VLOOKUP(Table2[[#This Row],[Trim Trk: ]],'TPMS-Auto'!A:Y, 25, 0), "Not assigned in TPMS!!")</f>
        <v>582 Kathryn ct</v>
      </c>
      <c r="I720" s="228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0" s="229" t="str">
        <f>IF(N720=N719, "Yes", "No")</f>
        <v>No</v>
      </c>
      <c r="K720" s="229" t="str">
        <f>IFERROR(VLOOKUP(Table2[[#This Row],[Trim Trk: ]], Enterprise!A:AL, 25, 0),"NotonEnterpriseReporting")</f>
        <v>OPEN</v>
      </c>
      <c r="L720" s="229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0" s="229" t="str">
        <f>IF(Table2[[#This Row],[Rental Vendor]]="ENTERPRISE RENT-A-CAR INC.", "Enterprise", IF(Table2[[#This Row],[Rental Vendor]]="ENTERPRISE TOLLS/TOLL CHARGES", "Enterprise", "NotEnterprise"))</f>
        <v>Enterprise</v>
      </c>
      <c r="N720" s="228" t="str">
        <f>LEFT(Table2[[#This Row],[Vehicle Number]],5)</f>
        <v>90774</v>
      </c>
      <c r="O720" s="166" t="s">
        <v>209</v>
      </c>
      <c r="P720" s="166" t="s">
        <v>3283</v>
      </c>
      <c r="Q720" s="166" t="s">
        <v>3751</v>
      </c>
      <c r="R720" s="166" t="s">
        <v>3908</v>
      </c>
      <c r="S720" s="166" t="s">
        <v>5594</v>
      </c>
      <c r="T720" s="166" t="s">
        <v>4008</v>
      </c>
      <c r="U720" s="166" t="s">
        <v>3285</v>
      </c>
      <c r="V720" s="166" t="s">
        <v>3289</v>
      </c>
      <c r="W720" s="166" t="s">
        <v>219</v>
      </c>
      <c r="X720" s="167">
        <v>116529455</v>
      </c>
      <c r="Y720" s="167">
        <v>116881287</v>
      </c>
      <c r="Z720" s="168">
        <v>46073</v>
      </c>
      <c r="AA720" s="166" t="s">
        <v>4138</v>
      </c>
      <c r="AB720" s="166" t="s">
        <v>4139</v>
      </c>
      <c r="AC720" s="166" t="s">
        <v>3732</v>
      </c>
      <c r="AD720" s="169">
        <v>665</v>
      </c>
      <c r="AE720" s="170">
        <v>7</v>
      </c>
      <c r="AF720" s="169">
        <v>95</v>
      </c>
      <c r="AG720" s="166" t="s">
        <v>3854</v>
      </c>
      <c r="AH720" s="166"/>
      <c r="AI720" s="166"/>
      <c r="AJ720" s="166"/>
      <c r="AK720" s="166"/>
      <c r="AL720" s="166"/>
    </row>
  </sheetData>
  <phoneticPr fontId="7" type="noConversion"/>
  <conditionalFormatting sqref="E1:H1048576">
    <cfRule type="cellIs" dxfId="2" priority="1" operator="equal">
      <formula>"Not assigned in TPMS!!"</formula>
    </cfRule>
    <cfRule type="cellIs" dxfId="1" priority="2" operator="equal">
      <formula>"RESEARCH!!"</formula>
    </cfRule>
  </conditionalFormatting>
  <conditionalFormatting sqref="J2:M720">
    <cfRule type="cellIs" dxfId="0" priority="3" operator="equal">
      <formula>"Yes"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5A4E-660A-42D6-A699-278FD9ED8C21}">
  <dimension ref="A1:AG1631"/>
  <sheetViews>
    <sheetView zoomScale="115" zoomScaleNormal="115" workbookViewId="0">
      <selection activeCell="A2" sqref="A2"/>
    </sheetView>
  </sheetViews>
  <sheetFormatPr defaultColWidth="9.109375" defaultRowHeight="14.4" outlineLevelCol="1" x14ac:dyDescent="0.3"/>
  <cols>
    <col min="1" max="1" width="12.88671875" style="111" customWidth="1"/>
    <col min="2" max="2" width="22.109375" style="111" customWidth="1" outlineLevel="1"/>
    <col min="3" max="3" width="30" style="87" customWidth="1"/>
    <col min="4" max="4" width="8.88671875" style="111" customWidth="1"/>
    <col min="5" max="5" width="13.88671875" style="111" bestFit="1" customWidth="1"/>
    <col min="6" max="6" width="15" style="111" customWidth="1"/>
    <col min="7" max="7" width="18.88671875" style="111" customWidth="1"/>
    <col min="8" max="8" width="25" style="111" customWidth="1" outlineLevel="1"/>
    <col min="9" max="9" width="22.44140625" style="111" customWidth="1" outlineLevel="1"/>
    <col min="10" max="11" width="13" style="111" customWidth="1" outlineLevel="1"/>
    <col min="12" max="12" width="15" style="111" customWidth="1"/>
    <col min="13" max="13" width="7" style="112" customWidth="1"/>
    <col min="14" max="14" width="29.109375" style="111" customWidth="1"/>
    <col min="15" max="15" width="17.88671875" style="111" customWidth="1"/>
    <col min="16" max="16" width="18.44140625" style="111" customWidth="1"/>
    <col min="17" max="18" width="7.6640625" style="111" customWidth="1"/>
    <col min="19" max="19" width="15.109375" style="111" customWidth="1" outlineLevel="1"/>
    <col min="20" max="20" width="13" style="111" customWidth="1" outlineLevel="1"/>
    <col min="21" max="21" width="17" style="111" bestFit="1" customWidth="1"/>
    <col min="22" max="22" width="28.33203125" style="111" customWidth="1"/>
    <col min="23" max="23" width="25.5546875" style="111" customWidth="1"/>
    <col min="24" max="24" width="29.6640625" style="111" bestFit="1" customWidth="1"/>
    <col min="25" max="25" width="16.5546875" style="114" customWidth="1"/>
    <col min="26" max="26" width="31.44140625" style="111" customWidth="1"/>
    <col min="27" max="27" width="15.5546875" style="111" customWidth="1"/>
    <col min="28" max="28" width="20" style="111" customWidth="1"/>
    <col min="29" max="29" width="11.33203125" style="111" customWidth="1"/>
    <col min="30" max="30" width="13.6640625" style="111" customWidth="1"/>
    <col min="31" max="32" width="16.44140625" style="111" customWidth="1"/>
    <col min="33" max="33" width="15.5546875" style="111" customWidth="1"/>
    <col min="34" max="16384" width="9.109375" style="115"/>
  </cols>
  <sheetData>
    <row r="1" spans="1:33" s="110" customFormat="1" ht="28.8" x14ac:dyDescent="0.3">
      <c r="A1" s="107" t="s">
        <v>5595</v>
      </c>
      <c r="B1" s="107" t="s">
        <v>5596</v>
      </c>
      <c r="C1" s="107" t="s">
        <v>5597</v>
      </c>
      <c r="D1" s="107" t="s">
        <v>5598</v>
      </c>
      <c r="E1" s="107" t="s">
        <v>5599</v>
      </c>
      <c r="F1" s="107" t="s">
        <v>5600</v>
      </c>
      <c r="G1" s="107" t="s">
        <v>5601</v>
      </c>
      <c r="H1" s="107" t="s">
        <v>5602</v>
      </c>
      <c r="I1" s="107" t="s">
        <v>5603</v>
      </c>
      <c r="J1" s="107" t="s">
        <v>5604</v>
      </c>
      <c r="K1" s="107" t="s">
        <v>5605</v>
      </c>
      <c r="L1" s="108" t="s">
        <v>5606</v>
      </c>
      <c r="M1" s="107" t="s">
        <v>5607</v>
      </c>
      <c r="N1" s="107" t="s">
        <v>5608</v>
      </c>
      <c r="O1" s="107" t="s">
        <v>5609</v>
      </c>
      <c r="P1" s="107" t="s">
        <v>5610</v>
      </c>
      <c r="Q1" s="107" t="s">
        <v>5611</v>
      </c>
      <c r="R1" s="107" t="s">
        <v>5612</v>
      </c>
      <c r="S1" s="107" t="s">
        <v>5613</v>
      </c>
      <c r="T1" s="107" t="s">
        <v>5614</v>
      </c>
      <c r="U1" s="107" t="s">
        <v>5615</v>
      </c>
      <c r="V1" s="107" t="s">
        <v>5616</v>
      </c>
      <c r="W1" s="107" t="s">
        <v>5617</v>
      </c>
      <c r="X1" s="109" t="s">
        <v>5618</v>
      </c>
      <c r="Y1" s="107" t="s">
        <v>5619</v>
      </c>
      <c r="Z1" s="107" t="s">
        <v>5620</v>
      </c>
      <c r="AA1" s="107" t="s">
        <v>5621</v>
      </c>
      <c r="AB1" s="107" t="s">
        <v>5622</v>
      </c>
      <c r="AC1" s="107" t="s">
        <v>5623</v>
      </c>
      <c r="AD1" s="107" t="s">
        <v>5624</v>
      </c>
      <c r="AE1" s="107" t="s">
        <v>5625</v>
      </c>
    </row>
    <row r="2" spans="1:33" x14ac:dyDescent="0.3">
      <c r="A2" s="230" t="s">
        <v>409</v>
      </c>
      <c r="B2" s="230" t="str">
        <f>Query1[[#This Row],[LAST_NAME]]</f>
        <v>PRICE</v>
      </c>
      <c r="C2" s="230" t="s">
        <v>410</v>
      </c>
      <c r="D2" s="230" t="s">
        <v>6119</v>
      </c>
      <c r="E2" s="230" t="s">
        <v>6681</v>
      </c>
      <c r="F2" s="230" t="s">
        <v>6682</v>
      </c>
      <c r="G2" s="230" t="s">
        <v>411</v>
      </c>
      <c r="H2" s="230" t="str">
        <f>Query1[[#This Row],[FULL_NAME]]</f>
        <v>WILLIAM PRICE</v>
      </c>
      <c r="I2" s="230" t="s">
        <v>4035</v>
      </c>
      <c r="J2" s="230" t="s">
        <v>4034</v>
      </c>
      <c r="K2" s="230" t="str">
        <f>Query1[[#This Row],[ENTERPRISE_ID]]</f>
        <v>WPRICE1</v>
      </c>
      <c r="L2" s="231">
        <v>7042521537</v>
      </c>
      <c r="M2" s="230" t="s">
        <v>5630</v>
      </c>
      <c r="N2" s="230" t="s">
        <v>6683</v>
      </c>
      <c r="O2" s="230"/>
      <c r="P2" s="230" t="s">
        <v>4036</v>
      </c>
      <c r="Q2" s="230" t="s">
        <v>416</v>
      </c>
      <c r="R2" s="230" t="s">
        <v>6684</v>
      </c>
      <c r="S2" s="230" t="s">
        <v>5738</v>
      </c>
      <c r="T2" s="232">
        <v>8998</v>
      </c>
      <c r="U2" s="230" t="s">
        <v>5715</v>
      </c>
      <c r="V2" s="230" t="s">
        <v>5716</v>
      </c>
      <c r="W2" s="233" t="str">
        <f>IFERROR(VLOOKUP(Query1[[#This Row],[ENTERPRISE_ID]],HR_tbl[],2, 0), "Not on HR File")</f>
        <v>Team Lead Technician</v>
      </c>
      <c r="X2" s="113">
        <f>IFERROR(VLOOKUP(Query1[[#This Row],[ENTERPRISE_ID]],HR_tbl[],3,0), "Not on HR File")</f>
        <v>42422</v>
      </c>
      <c r="Y2" s="234" t="str">
        <f>IFERROR(VLOOKUP(Query1[[#This Row],[ENTERPRISE_ID]], Addresses!$A:$Y,21,0), "Not on HR File")</f>
        <v>3032 WAGONWHEEL CT</v>
      </c>
      <c r="Z2" s="234">
        <f>IFERROR(VLOOKUP(Query1[[#This Row],[ENTERPRISE_ID]], Addresses!$A:$Y,22,0), "Not on HR File")</f>
        <v>0</v>
      </c>
      <c r="AA2" s="234" t="str">
        <f>IFERROR(VLOOKUP(Query1[[#This Row],[ENTERPRISE_ID]], Addresses!$A:$Y,23,0), "Not on HR File")</f>
        <v>BELMONT</v>
      </c>
      <c r="AB2" s="234" t="str">
        <f>IFERROR(VLOOKUP(Query1[[#This Row],[ENTERPRISE_ID]], Addresses!$A:$Y,24,0), "Not on HR File")</f>
        <v>NC</v>
      </c>
      <c r="AC2" s="234" t="str">
        <f>IFERROR(VLOOKUP(Query1[[#This Row],[ENTERPRISE_ID]], Addresses!$A:$Y,25,0), "Not on HR File")</f>
        <v>28012</v>
      </c>
      <c r="AD2" s="230" t="s">
        <v>6685</v>
      </c>
      <c r="AE2" s="235">
        <v>46086</v>
      </c>
      <c r="AF2" s="115"/>
      <c r="AG2" s="115"/>
    </row>
    <row r="3" spans="1:33" x14ac:dyDescent="0.3">
      <c r="A3" s="230" t="s">
        <v>14710</v>
      </c>
      <c r="B3" s="230" t="str">
        <f>Query1[[#This Row],[LAST_NAME]]</f>
        <v>MUDGETT</v>
      </c>
      <c r="C3" s="230" t="s">
        <v>1766</v>
      </c>
      <c r="D3" s="230" t="s">
        <v>5719</v>
      </c>
      <c r="E3" s="230" t="s">
        <v>14711</v>
      </c>
      <c r="F3" s="230" t="s">
        <v>14712</v>
      </c>
      <c r="G3" s="230" t="s">
        <v>1767</v>
      </c>
      <c r="H3" s="230" t="str">
        <f>Query1[[#This Row],[FULL_NAME]]</f>
        <v>JOSHUA MUDGETT</v>
      </c>
      <c r="I3" s="230" t="s">
        <v>4434</v>
      </c>
      <c r="J3" s="230" t="s">
        <v>3753</v>
      </c>
      <c r="K3" s="230" t="str">
        <f>Query1[[#This Row],[ENTERPRISE_ID]]</f>
        <v>JMUDGET</v>
      </c>
      <c r="L3" s="231">
        <v>7157161308</v>
      </c>
      <c r="M3" s="230" t="s">
        <v>5630</v>
      </c>
      <c r="N3" s="230" t="s">
        <v>14713</v>
      </c>
      <c r="O3" s="230"/>
      <c r="P3" s="230" t="s">
        <v>14714</v>
      </c>
      <c r="Q3" s="230" t="s">
        <v>453</v>
      </c>
      <c r="R3" s="230" t="s">
        <v>4436</v>
      </c>
      <c r="S3" s="230" t="s">
        <v>5634</v>
      </c>
      <c r="T3" s="232">
        <v>8998</v>
      </c>
      <c r="U3" s="230" t="s">
        <v>6837</v>
      </c>
      <c r="V3" s="230" t="s">
        <v>6838</v>
      </c>
      <c r="W3" s="233" t="str">
        <f>IFERROR(VLOOKUP(Query1[[#This Row],[ENTERPRISE_ID]],HR_tbl[],2, 0), "Not on HR File")</f>
        <v>Service Technician 1, In-Home</v>
      </c>
      <c r="X3" s="113">
        <f>IFERROR(VLOOKUP(Query1[[#This Row],[ENTERPRISE_ID]],HR_tbl[],3,0), "Not on HR File")</f>
        <v>45001</v>
      </c>
      <c r="Y3" s="234">
        <f>IFERROR(VLOOKUP(Query1[[#This Row],[ENTERPRISE_ID]], Addresses!$A:$Y,21,0), "Not on HR File")</f>
        <v>16619</v>
      </c>
      <c r="Z3" s="234" t="str">
        <f>IFERROR(VLOOKUP(Query1[[#This Row],[ENTERPRISE_ID]], Addresses!$A:$Y,22,0), "Not on HR File")</f>
        <v>Tuttle RD</v>
      </c>
      <c r="AA3" s="234" t="str">
        <f>IFERROR(VLOOKUP(Query1[[#This Row],[ENTERPRISE_ID]], Addresses!$A:$Y,23,0), "Not on HR File")</f>
        <v>EAGLE RIVER</v>
      </c>
      <c r="AB3" s="234" t="str">
        <f>IFERROR(VLOOKUP(Query1[[#This Row],[ENTERPRISE_ID]], Addresses!$A:$Y,24,0), "Not on HR File")</f>
        <v>WI</v>
      </c>
      <c r="AC3" s="234" t="str">
        <f>IFERROR(VLOOKUP(Query1[[#This Row],[ENTERPRISE_ID]], Addresses!$A:$Y,25,0), "Not on HR File")</f>
        <v>54521</v>
      </c>
      <c r="AD3" s="230" t="s">
        <v>14715</v>
      </c>
      <c r="AE3" s="235">
        <v>46086</v>
      </c>
    </row>
    <row r="4" spans="1:33" x14ac:dyDescent="0.3">
      <c r="A4" s="230" t="s">
        <v>9580</v>
      </c>
      <c r="B4" s="230" t="str">
        <f>Query1[[#This Row],[LAST_NAME]]</f>
        <v>STEVENS</v>
      </c>
      <c r="C4" s="230" t="s">
        <v>9581</v>
      </c>
      <c r="D4" s="230" t="s">
        <v>5769</v>
      </c>
      <c r="E4" s="230" t="s">
        <v>9582</v>
      </c>
      <c r="F4" s="230" t="s">
        <v>9583</v>
      </c>
      <c r="G4" s="230" t="s">
        <v>9584</v>
      </c>
      <c r="H4" s="230" t="str">
        <f>Query1[[#This Row],[FULL_NAME]]</f>
        <v>SHAWN STEVENS</v>
      </c>
      <c r="I4" s="230" t="s">
        <v>9585</v>
      </c>
      <c r="J4" s="230" t="s">
        <v>4882</v>
      </c>
      <c r="K4" s="230" t="str">
        <f>Query1[[#This Row],[ENTERPRISE_ID]]</f>
        <v>SSTEVE0</v>
      </c>
      <c r="L4" s="231">
        <v>3195080293</v>
      </c>
      <c r="M4" s="230" t="s">
        <v>5630</v>
      </c>
      <c r="N4" s="230" t="s">
        <v>9586</v>
      </c>
      <c r="O4" s="230"/>
      <c r="P4" s="230" t="s">
        <v>9587</v>
      </c>
      <c r="Q4" s="230" t="s">
        <v>201</v>
      </c>
      <c r="R4" s="230" t="s">
        <v>9588</v>
      </c>
      <c r="S4" s="230" t="s">
        <v>5738</v>
      </c>
      <c r="T4" s="232">
        <v>8998</v>
      </c>
      <c r="U4" s="230" t="s">
        <v>7124</v>
      </c>
      <c r="V4" s="230" t="s">
        <v>7125</v>
      </c>
      <c r="W4" s="233" t="str">
        <f>IFERROR(VLOOKUP(Query1[[#This Row],[ENTERPRISE_ID]],HR_tbl[],2, 0), "Not on HR File")</f>
        <v>Service Technician 2, In-Home</v>
      </c>
      <c r="X4" s="113">
        <f>IFERROR(VLOOKUP(Query1[[#This Row],[ENTERPRISE_ID]],HR_tbl[],3,0), "Not on HR File")</f>
        <v>45928</v>
      </c>
      <c r="Y4" s="234" t="str">
        <f>IFERROR(VLOOKUP(Query1[[#This Row],[ENTERPRISE_ID]], Addresses!$A:$Y,21,0), "Not on HR File")</f>
        <v>502 N C STREET</v>
      </c>
      <c r="Z4" s="234">
        <f>IFERROR(VLOOKUP(Query1[[#This Row],[ENTERPRISE_ID]], Addresses!$A:$Y,22,0), "Not on HR File")</f>
        <v>0</v>
      </c>
      <c r="AA4" s="234" t="str">
        <f>IFERROR(VLOOKUP(Query1[[#This Row],[ENTERPRISE_ID]], Addresses!$A:$Y,23,0), "Not on HR File")</f>
        <v>FAIRFIELD</v>
      </c>
      <c r="AB4" s="234" t="str">
        <f>IFERROR(VLOOKUP(Query1[[#This Row],[ENTERPRISE_ID]], Addresses!$A:$Y,24,0), "Not on HR File")</f>
        <v>IA</v>
      </c>
      <c r="AC4" s="234" t="str">
        <f>IFERROR(VLOOKUP(Query1[[#This Row],[ENTERPRISE_ID]], Addresses!$A:$Y,25,0), "Not on HR File")</f>
        <v>52556</v>
      </c>
      <c r="AD4" s="230" t="s">
        <v>9589</v>
      </c>
      <c r="AE4" s="235">
        <v>46086</v>
      </c>
    </row>
    <row r="5" spans="1:33" x14ac:dyDescent="0.3">
      <c r="A5" s="230" t="s">
        <v>14686</v>
      </c>
      <c r="B5" s="230" t="str">
        <f>Query1[[#This Row],[LAST_NAME]]</f>
        <v>COUCH</v>
      </c>
      <c r="C5" s="230" t="s">
        <v>14687</v>
      </c>
      <c r="D5" s="230" t="s">
        <v>5719</v>
      </c>
      <c r="E5" s="230" t="s">
        <v>14688</v>
      </c>
      <c r="F5" s="230" t="s">
        <v>14689</v>
      </c>
      <c r="G5" s="230" t="s">
        <v>4226</v>
      </c>
      <c r="H5" s="230" t="str">
        <f>Query1[[#This Row],[FULL_NAME]]</f>
        <v>VAN COUCH</v>
      </c>
      <c r="I5" s="230" t="s">
        <v>4225</v>
      </c>
      <c r="J5" s="230" t="s">
        <v>4224</v>
      </c>
      <c r="K5" s="230" t="str">
        <f>Query1[[#This Row],[ENTERPRISE_ID]]</f>
        <v>VCOUCH</v>
      </c>
      <c r="L5" s="231">
        <v>3312407987</v>
      </c>
      <c r="M5" s="230" t="s">
        <v>5630</v>
      </c>
      <c r="N5" s="230" t="s">
        <v>14690</v>
      </c>
      <c r="O5" s="230"/>
      <c r="P5" s="230" t="s">
        <v>14691</v>
      </c>
      <c r="Q5" s="230" t="s">
        <v>773</v>
      </c>
      <c r="R5" s="230" t="s">
        <v>14692</v>
      </c>
      <c r="S5" s="230" t="s">
        <v>5634</v>
      </c>
      <c r="T5" s="232">
        <v>8998</v>
      </c>
      <c r="U5" s="230" t="s">
        <v>1706</v>
      </c>
      <c r="V5" s="230" t="s">
        <v>7763</v>
      </c>
      <c r="W5" s="233" t="str">
        <f>IFERROR(VLOOKUP(Query1[[#This Row],[ENTERPRISE_ID]],HR_tbl[],2, 0), "Not on HR File")</f>
        <v>Service Technician 2, In-Home</v>
      </c>
      <c r="X5" s="113">
        <f>IFERROR(VLOOKUP(Query1[[#This Row],[ENTERPRISE_ID]],HR_tbl[],3,0), "Not on HR File")</f>
        <v>44273</v>
      </c>
      <c r="Y5" s="234" t="str">
        <f>IFERROR(VLOOKUP(Query1[[#This Row],[ENTERPRISE_ID]], Addresses!$A:$Y,21,0), "Not on HR File")</f>
        <v>5000 stone ave</v>
      </c>
      <c r="Z5" s="234">
        <f>IFERROR(VLOOKUP(Query1[[#This Row],[ENTERPRISE_ID]], Addresses!$A:$Y,22,0), "Not on HR File")</f>
        <v>0</v>
      </c>
      <c r="AA5" s="234" t="str">
        <f>IFERROR(VLOOKUP(Query1[[#This Row],[ENTERPRISE_ID]], Addresses!$A:$Y,23,0), "Not on HR File")</f>
        <v>PORTAGE</v>
      </c>
      <c r="AB5" s="234" t="str">
        <f>IFERROR(VLOOKUP(Query1[[#This Row],[ENTERPRISE_ID]], Addresses!$A:$Y,24,0), "Not on HR File")</f>
        <v>IN</v>
      </c>
      <c r="AC5" s="234" t="str">
        <f>IFERROR(VLOOKUP(Query1[[#This Row],[ENTERPRISE_ID]], Addresses!$A:$Y,25,0), "Not on HR File")</f>
        <v>46368</v>
      </c>
      <c r="AD5" s="230" t="s">
        <v>14693</v>
      </c>
      <c r="AE5" s="235">
        <v>46086</v>
      </c>
    </row>
    <row r="6" spans="1:33" x14ac:dyDescent="0.3">
      <c r="A6" s="230" t="s">
        <v>12931</v>
      </c>
      <c r="B6" s="230" t="str">
        <f>Query1[[#This Row],[LAST_NAME]]</f>
        <v>LORENZO JIMENEZ</v>
      </c>
      <c r="C6" s="230" t="s">
        <v>12932</v>
      </c>
      <c r="D6" s="230" t="s">
        <v>6040</v>
      </c>
      <c r="E6" s="230" t="s">
        <v>12933</v>
      </c>
      <c r="F6" s="230" t="s">
        <v>12934</v>
      </c>
      <c r="G6" s="230" t="s">
        <v>12935</v>
      </c>
      <c r="H6" s="230" t="str">
        <f>Query1[[#This Row],[FULL_NAME]]</f>
        <v>JOSE LORENZO JIMENEZ</v>
      </c>
      <c r="I6" s="230" t="s">
        <v>12936</v>
      </c>
      <c r="J6" s="230" t="s">
        <v>4404</v>
      </c>
      <c r="K6" s="230" t="str">
        <f>Query1[[#This Row],[ENTERPRISE_ID]]</f>
        <v>JLOREN0</v>
      </c>
      <c r="L6" s="231">
        <v>3107571299</v>
      </c>
      <c r="M6" s="230" t="s">
        <v>5630</v>
      </c>
      <c r="N6" s="230" t="s">
        <v>12937</v>
      </c>
      <c r="O6" s="230" t="s">
        <v>12938</v>
      </c>
      <c r="P6" s="230" t="s">
        <v>1145</v>
      </c>
      <c r="Q6" s="230" t="s">
        <v>219</v>
      </c>
      <c r="R6" s="230" t="s">
        <v>12939</v>
      </c>
      <c r="S6" s="230" t="s">
        <v>5714</v>
      </c>
      <c r="T6" s="232">
        <v>8998</v>
      </c>
      <c r="U6" s="230" t="s">
        <v>9202</v>
      </c>
      <c r="V6" s="230" t="s">
        <v>9203</v>
      </c>
      <c r="W6" s="233" t="str">
        <f>IFERROR(VLOOKUP(Query1[[#This Row],[ENTERPRISE_ID]],HR_tbl[],2, 0), "Not on HR File")</f>
        <v>Service Technician 3, In-Home</v>
      </c>
      <c r="X6" s="113">
        <f>IFERROR(VLOOKUP(Query1[[#This Row],[ENTERPRISE_ID]],HR_tbl[],3,0), "Not on HR File")</f>
        <v>45032</v>
      </c>
      <c r="Y6" s="234" t="str">
        <f>IFERROR(VLOOKUP(Query1[[#This Row],[ENTERPRISE_ID]], Addresses!$A:$Y,21,0), "Not on HR File")</f>
        <v>14427 Lemoli avenue</v>
      </c>
      <c r="Z6" s="234" t="str">
        <f>IFERROR(VLOOKUP(Query1[[#This Row],[ENTERPRISE_ID]], Addresses!$A:$Y,22,0), "Not on HR File")</f>
        <v>UNIT 22</v>
      </c>
      <c r="AA6" s="234" t="str">
        <f>IFERROR(VLOOKUP(Query1[[#This Row],[ENTERPRISE_ID]], Addresses!$A:$Y,23,0), "Not on HR File")</f>
        <v>Hawthorne</v>
      </c>
      <c r="AB6" s="234" t="str">
        <f>IFERROR(VLOOKUP(Query1[[#This Row],[ENTERPRISE_ID]], Addresses!$A:$Y,24,0), "Not on HR File")</f>
        <v>CA</v>
      </c>
      <c r="AC6" s="234" t="str">
        <f>IFERROR(VLOOKUP(Query1[[#This Row],[ENTERPRISE_ID]], Addresses!$A:$Y,25,0), "Not on HR File")</f>
        <v>90250</v>
      </c>
      <c r="AD6" s="230" t="s">
        <v>12940</v>
      </c>
      <c r="AE6" s="235">
        <v>46086</v>
      </c>
    </row>
    <row r="7" spans="1:33" x14ac:dyDescent="0.3">
      <c r="A7" s="230" t="s">
        <v>17576</v>
      </c>
      <c r="B7" s="230" t="str">
        <f>Query1[[#This Row],[LAST_NAME]]</f>
        <v>DICKENSON</v>
      </c>
      <c r="C7" s="230" t="s">
        <v>17577</v>
      </c>
      <c r="D7" s="230" t="s">
        <v>5638</v>
      </c>
      <c r="E7" s="230" t="s">
        <v>17578</v>
      </c>
      <c r="F7" s="230" t="s">
        <v>17579</v>
      </c>
      <c r="G7" s="230" t="s">
        <v>17580</v>
      </c>
      <c r="H7" s="230" t="str">
        <f>Query1[[#This Row],[FULL_NAME]]</f>
        <v>JOHN DICKENSON</v>
      </c>
      <c r="I7" s="230" t="s">
        <v>17581</v>
      </c>
      <c r="J7" s="230" t="s">
        <v>4282</v>
      </c>
      <c r="K7" s="230" t="str">
        <f>Query1[[#This Row],[ENTERPRISE_ID]]</f>
        <v>JDICKEN</v>
      </c>
      <c r="L7" s="231">
        <v>3214670643</v>
      </c>
      <c r="M7" s="230" t="s">
        <v>5630</v>
      </c>
      <c r="N7" s="230" t="s">
        <v>17582</v>
      </c>
      <c r="O7" s="230"/>
      <c r="P7" s="230" t="s">
        <v>5642</v>
      </c>
      <c r="Q7" s="230" t="s">
        <v>297</v>
      </c>
      <c r="R7" s="230" t="s">
        <v>17583</v>
      </c>
      <c r="S7" s="230" t="s">
        <v>5634</v>
      </c>
      <c r="T7" s="232">
        <v>8998</v>
      </c>
      <c r="U7" s="230" t="s">
        <v>5644</v>
      </c>
      <c r="V7" s="230" t="s">
        <v>5645</v>
      </c>
      <c r="W7" s="233" t="str">
        <f>IFERROR(VLOOKUP(Query1[[#This Row],[ENTERPRISE_ID]],HR_tbl[],2, 0), "Not on HR File")</f>
        <v>Service Technician 2, In-Home</v>
      </c>
      <c r="X7" s="113">
        <f>IFERROR(VLOOKUP(Query1[[#This Row],[ENTERPRISE_ID]],HR_tbl[],3,0), "Not on HR File")</f>
        <v>44595</v>
      </c>
      <c r="Y7" s="234" t="str">
        <f>IFERROR(VLOOKUP(Query1[[#This Row],[ENTERPRISE_ID]], Addresses!$A:$Y,21,0), "Not on HR File")</f>
        <v>2009 Las Palmas Circle</v>
      </c>
      <c r="Z7" s="234">
        <f>IFERROR(VLOOKUP(Query1[[#This Row],[ENTERPRISE_ID]], Addresses!$A:$Y,22,0), "Not on HR File")</f>
        <v>0</v>
      </c>
      <c r="AA7" s="234" t="str">
        <f>IFERROR(VLOOKUP(Query1[[#This Row],[ENTERPRISE_ID]], Addresses!$A:$Y,23,0), "Not on HR File")</f>
        <v>ORLANDO</v>
      </c>
      <c r="AB7" s="234" t="str">
        <f>IFERROR(VLOOKUP(Query1[[#This Row],[ENTERPRISE_ID]], Addresses!$A:$Y,24,0), "Not on HR File")</f>
        <v>FL</v>
      </c>
      <c r="AC7" s="234" t="str">
        <f>IFERROR(VLOOKUP(Query1[[#This Row],[ENTERPRISE_ID]], Addresses!$A:$Y,25,0), "Not on HR File")</f>
        <v>32822</v>
      </c>
      <c r="AD7" s="230" t="s">
        <v>17584</v>
      </c>
      <c r="AE7" s="235">
        <v>46086</v>
      </c>
    </row>
    <row r="8" spans="1:33" x14ac:dyDescent="0.3">
      <c r="A8" s="230" t="s">
        <v>5182</v>
      </c>
      <c r="B8" s="230" t="str">
        <f>Query1[[#This Row],[LAST_NAME]]</f>
        <v>VERSHIER</v>
      </c>
      <c r="C8" s="230" t="s">
        <v>10888</v>
      </c>
      <c r="D8" s="230" t="s">
        <v>5843</v>
      </c>
      <c r="E8" s="230" t="s">
        <v>10889</v>
      </c>
      <c r="F8" s="230" t="s">
        <v>10890</v>
      </c>
      <c r="G8" s="230" t="s">
        <v>5184</v>
      </c>
      <c r="H8" s="230" t="str">
        <f>Query1[[#This Row],[FULL_NAME]]</f>
        <v>FLOYD VERSHIER</v>
      </c>
      <c r="I8" s="230" t="s">
        <v>5183</v>
      </c>
      <c r="J8" s="230" t="s">
        <v>4063</v>
      </c>
      <c r="K8" s="230" t="str">
        <f>Query1[[#This Row],[ENTERPRISE_ID]]</f>
        <v>FVERSHI</v>
      </c>
      <c r="L8" s="231">
        <v>8322635029</v>
      </c>
      <c r="M8" s="230" t="s">
        <v>5630</v>
      </c>
      <c r="N8" s="230" t="s">
        <v>10891</v>
      </c>
      <c r="O8" s="230"/>
      <c r="P8" s="230" t="s">
        <v>5847</v>
      </c>
      <c r="Q8" s="230" t="s">
        <v>279</v>
      </c>
      <c r="R8" s="230" t="s">
        <v>10892</v>
      </c>
      <c r="S8" s="230" t="s">
        <v>5738</v>
      </c>
      <c r="T8" s="232">
        <v>8998</v>
      </c>
      <c r="U8" s="230" t="s">
        <v>8863</v>
      </c>
      <c r="V8" s="230" t="s">
        <v>9578</v>
      </c>
      <c r="W8" s="233" t="str">
        <f>IFERROR(VLOOKUP(Query1[[#This Row],[ENTERPRISE_ID]],HR_tbl[],2, 0), "Not on HR File")</f>
        <v>Service Technician 3, In-Home</v>
      </c>
      <c r="X8" s="113">
        <f>IFERROR(VLOOKUP(Query1[[#This Row],[ENTERPRISE_ID]],HR_tbl[],3,0), "Not on HR File")</f>
        <v>41457</v>
      </c>
      <c r="Y8" s="234" t="str">
        <f>IFERROR(VLOOKUP(Query1[[#This Row],[ENTERPRISE_ID]], Addresses!$A:$Y,21,0), "Not on HR File")</f>
        <v>16306 Cutten Rd</v>
      </c>
      <c r="Z8" s="234">
        <f>IFERROR(VLOOKUP(Query1[[#This Row],[ENTERPRISE_ID]], Addresses!$A:$Y,22,0), "Not on HR File")</f>
        <v>0</v>
      </c>
      <c r="AA8" s="234" t="str">
        <f>IFERROR(VLOOKUP(Query1[[#This Row],[ENTERPRISE_ID]], Addresses!$A:$Y,23,0), "Not on HR File")</f>
        <v>Houston</v>
      </c>
      <c r="AB8" s="234" t="str">
        <f>IFERROR(VLOOKUP(Query1[[#This Row],[ENTERPRISE_ID]], Addresses!$A:$Y,24,0), "Not on HR File")</f>
        <v>TX</v>
      </c>
      <c r="AC8" s="234" t="str">
        <f>IFERROR(VLOOKUP(Query1[[#This Row],[ENTERPRISE_ID]], Addresses!$A:$Y,25,0), "Not on HR File")</f>
        <v>77070</v>
      </c>
      <c r="AD8" s="230" t="s">
        <v>10893</v>
      </c>
      <c r="AE8" s="235">
        <v>46086</v>
      </c>
    </row>
    <row r="9" spans="1:33" x14ac:dyDescent="0.3">
      <c r="A9" s="230" t="s">
        <v>17826</v>
      </c>
      <c r="B9" s="230" t="str">
        <f>Query1[[#This Row],[LAST_NAME]]</f>
        <v>JONES</v>
      </c>
      <c r="C9" s="230" t="s">
        <v>17827</v>
      </c>
      <c r="D9" s="230" t="s">
        <v>5889</v>
      </c>
      <c r="E9" s="230" t="s">
        <v>17828</v>
      </c>
      <c r="F9" s="230" t="s">
        <v>17829</v>
      </c>
      <c r="G9" s="230" t="s">
        <v>17830</v>
      </c>
      <c r="H9" s="230" t="str">
        <f>Query1[[#This Row],[FULL_NAME]]</f>
        <v>ARNOLD JONES</v>
      </c>
      <c r="I9" s="230" t="s">
        <v>4096</v>
      </c>
      <c r="J9" s="230" t="s">
        <v>4981</v>
      </c>
      <c r="K9" s="230" t="str">
        <f>Query1[[#This Row],[ENTERPRISE_ID]]</f>
        <v>AJONES9</v>
      </c>
      <c r="L9" s="231">
        <v>8019180062</v>
      </c>
      <c r="M9" s="230" t="s">
        <v>5630</v>
      </c>
      <c r="N9" s="230" t="s">
        <v>17831</v>
      </c>
      <c r="O9" s="230"/>
      <c r="P9" s="230" t="s">
        <v>3133</v>
      </c>
      <c r="Q9" s="230" t="s">
        <v>3134</v>
      </c>
      <c r="R9" s="230" t="s">
        <v>17832</v>
      </c>
      <c r="S9" s="230" t="s">
        <v>5664</v>
      </c>
      <c r="T9" s="232">
        <v>8998</v>
      </c>
      <c r="U9" s="230" t="s">
        <v>5895</v>
      </c>
      <c r="V9" s="230" t="s">
        <v>5896</v>
      </c>
      <c r="W9" s="233" t="str">
        <f>IFERROR(VLOOKUP(Query1[[#This Row],[ENTERPRISE_ID]],HR_tbl[],2, 0), "Not on HR File")</f>
        <v>Service Technician 2, Trainee</v>
      </c>
      <c r="X9" s="113">
        <f>IFERROR(VLOOKUP(Query1[[#This Row],[ENTERPRISE_ID]],HR_tbl[],3,0), "Not on HR File")</f>
        <v>46047</v>
      </c>
      <c r="Y9" s="234" t="str">
        <f>IFERROR(VLOOKUP(Query1[[#This Row],[ENTERPRISE_ID]], Addresses!$A:$Y,21,0), "Not on HR File")</f>
        <v>Not on HR File</v>
      </c>
      <c r="Z9" s="234" t="str">
        <f>IFERROR(VLOOKUP(Query1[[#This Row],[ENTERPRISE_ID]], Addresses!$A:$Y,22,0), "Not on HR File")</f>
        <v>Not on HR File</v>
      </c>
      <c r="AA9" s="234" t="str">
        <f>IFERROR(VLOOKUP(Query1[[#This Row],[ENTERPRISE_ID]], Addresses!$A:$Y,23,0), "Not on HR File")</f>
        <v>Not on HR File</v>
      </c>
      <c r="AB9" s="234" t="str">
        <f>IFERROR(VLOOKUP(Query1[[#This Row],[ENTERPRISE_ID]], Addresses!$A:$Y,24,0), "Not on HR File")</f>
        <v>Not on HR File</v>
      </c>
      <c r="AC9" s="234" t="str">
        <f>IFERROR(VLOOKUP(Query1[[#This Row],[ENTERPRISE_ID]], Addresses!$A:$Y,25,0), "Not on HR File")</f>
        <v>Not on HR File</v>
      </c>
      <c r="AD9" s="230" t="s">
        <v>17833</v>
      </c>
      <c r="AE9" s="235">
        <v>46086</v>
      </c>
    </row>
    <row r="10" spans="1:33" x14ac:dyDescent="0.3">
      <c r="A10" s="230" t="s">
        <v>15229</v>
      </c>
      <c r="B10" s="230" t="str">
        <f>Query1[[#This Row],[LAST_NAME]]</f>
        <v>ROBERTSON</v>
      </c>
      <c r="C10" s="230" t="s">
        <v>15230</v>
      </c>
      <c r="D10" s="230" t="s">
        <v>6352</v>
      </c>
      <c r="E10" s="230" t="s">
        <v>13610</v>
      </c>
      <c r="F10" s="230" t="s">
        <v>15231</v>
      </c>
      <c r="G10" s="230" t="s">
        <v>15232</v>
      </c>
      <c r="H10" s="230" t="str">
        <f>Query1[[#This Row],[FULL_NAME]]</f>
        <v>COLIN ROBERTSON</v>
      </c>
      <c r="I10" s="230" t="s">
        <v>15233</v>
      </c>
      <c r="J10" s="230" t="s">
        <v>4175</v>
      </c>
      <c r="K10" s="230" t="str">
        <f>Query1[[#This Row],[ENTERPRISE_ID]]</f>
        <v>CROBE43</v>
      </c>
      <c r="L10" s="231">
        <v>7014093194</v>
      </c>
      <c r="M10" s="230" t="s">
        <v>5630</v>
      </c>
      <c r="N10" s="230" t="s">
        <v>15234</v>
      </c>
      <c r="O10" s="230"/>
      <c r="P10" s="230" t="s">
        <v>15235</v>
      </c>
      <c r="Q10" s="230" t="s">
        <v>318</v>
      </c>
      <c r="R10" s="230" t="s">
        <v>15236</v>
      </c>
      <c r="S10" s="230" t="s">
        <v>5714</v>
      </c>
      <c r="T10" s="232">
        <v>8998</v>
      </c>
      <c r="U10" s="230" t="s">
        <v>7342</v>
      </c>
      <c r="V10" s="230" t="s">
        <v>7343</v>
      </c>
      <c r="W10" s="233" t="str">
        <f>IFERROR(VLOOKUP(Query1[[#This Row],[ENTERPRISE_ID]],HR_tbl[],2, 0), "Not on HR File")</f>
        <v>Service Technician 1, In-Home</v>
      </c>
      <c r="X10" s="113">
        <f>IFERROR(VLOOKUP(Query1[[#This Row],[ENTERPRISE_ID]],HR_tbl[],3,0), "Not on HR File")</f>
        <v>34317</v>
      </c>
      <c r="Y10" s="234" t="str">
        <f>IFERROR(VLOOKUP(Query1[[#This Row],[ENTERPRISE_ID]], Addresses!$A:$Y,21,0), "Not on HR File")</f>
        <v>575 HAIG  STREET</v>
      </c>
      <c r="Z10" s="234">
        <f>IFERROR(VLOOKUP(Query1[[#This Row],[ENTERPRISE_ID]], Addresses!$A:$Y,22,0), "Not on HR File")</f>
        <v>0</v>
      </c>
      <c r="AA10" s="234" t="str">
        <f>IFERROR(VLOOKUP(Query1[[#This Row],[ENTERPRISE_ID]], Addresses!$A:$Y,23,0), "Not on HR File")</f>
        <v>BALDWIN</v>
      </c>
      <c r="AB10" s="234" t="str">
        <f>IFERROR(VLOOKUP(Query1[[#This Row],[ENTERPRISE_ID]], Addresses!$A:$Y,24,0), "Not on HR File")</f>
        <v>NY</v>
      </c>
      <c r="AC10" s="234" t="str">
        <f>IFERROR(VLOOKUP(Query1[[#This Row],[ENTERPRISE_ID]], Addresses!$A:$Y,25,0), "Not on HR File")</f>
        <v>11510</v>
      </c>
      <c r="AD10" s="230" t="s">
        <v>15237</v>
      </c>
      <c r="AE10" s="235">
        <v>46086</v>
      </c>
    </row>
    <row r="11" spans="1:33" x14ac:dyDescent="0.3">
      <c r="A11" s="230" t="s">
        <v>2445</v>
      </c>
      <c r="B11" s="230" t="str">
        <f>Query1[[#This Row],[LAST_NAME]]</f>
        <v>LICATA</v>
      </c>
      <c r="C11" s="230" t="s">
        <v>1409</v>
      </c>
      <c r="D11" s="230" t="s">
        <v>5822</v>
      </c>
      <c r="E11" s="230" t="s">
        <v>6665</v>
      </c>
      <c r="F11" s="230" t="s">
        <v>6666</v>
      </c>
      <c r="G11" s="230" t="s">
        <v>1410</v>
      </c>
      <c r="H11" s="230" t="str">
        <f>Query1[[#This Row],[FULL_NAME]]</f>
        <v>PATRICK LICATA</v>
      </c>
      <c r="I11" s="230" t="s">
        <v>6667</v>
      </c>
      <c r="J11" s="230" t="s">
        <v>4445</v>
      </c>
      <c r="K11" s="230" t="str">
        <f>Query1[[#This Row],[ENTERPRISE_ID]]</f>
        <v>PLICAT</v>
      </c>
      <c r="L11" s="231">
        <v>5855539664</v>
      </c>
      <c r="M11" s="230" t="s">
        <v>5630</v>
      </c>
      <c r="N11" s="230" t="s">
        <v>6668</v>
      </c>
      <c r="O11" s="230"/>
      <c r="P11" s="230" t="s">
        <v>6275</v>
      </c>
      <c r="Q11" s="230" t="s">
        <v>318</v>
      </c>
      <c r="R11" s="230" t="s">
        <v>6669</v>
      </c>
      <c r="S11" s="230" t="s">
        <v>5916</v>
      </c>
      <c r="T11" s="232">
        <v>8998</v>
      </c>
      <c r="U11" s="230" t="s">
        <v>2418</v>
      </c>
      <c r="V11" s="230" t="s">
        <v>5829</v>
      </c>
      <c r="W11" s="233" t="str">
        <f>IFERROR(VLOOKUP(Query1[[#This Row],[ENTERPRISE_ID]],HR_tbl[],2, 0), "Not on HR File")</f>
        <v>Service Technician 2, In-Home</v>
      </c>
      <c r="X11" s="113">
        <f>IFERROR(VLOOKUP(Query1[[#This Row],[ENTERPRISE_ID]],HR_tbl[],3,0), "Not on HR File")</f>
        <v>37255</v>
      </c>
      <c r="Y11" s="234" t="str">
        <f>IFERROR(VLOOKUP(Query1[[#This Row],[ENTERPRISE_ID]], Addresses!$A:$Y,21,0), "Not on HR File")</f>
        <v>3451 W Ridge Rd</v>
      </c>
      <c r="Z11" s="234">
        <f>IFERROR(VLOOKUP(Query1[[#This Row],[ENTERPRISE_ID]], Addresses!$A:$Y,22,0), "Not on HR File")</f>
        <v>0</v>
      </c>
      <c r="AA11" s="234" t="str">
        <f>IFERROR(VLOOKUP(Query1[[#This Row],[ENTERPRISE_ID]], Addresses!$A:$Y,23,0), "Not on HR File")</f>
        <v>Rochester</v>
      </c>
      <c r="AB11" s="234" t="str">
        <f>IFERROR(VLOOKUP(Query1[[#This Row],[ENTERPRISE_ID]], Addresses!$A:$Y,24,0), "Not on HR File")</f>
        <v>NY</v>
      </c>
      <c r="AC11" s="234" t="str">
        <f>IFERROR(VLOOKUP(Query1[[#This Row],[ENTERPRISE_ID]], Addresses!$A:$Y,25,0), "Not on HR File")</f>
        <v>14626</v>
      </c>
      <c r="AD11" s="230" t="s">
        <v>6670</v>
      </c>
      <c r="AE11" s="235">
        <v>46086</v>
      </c>
    </row>
    <row r="12" spans="1:33" x14ac:dyDescent="0.3">
      <c r="A12" s="230" t="s">
        <v>4702</v>
      </c>
      <c r="B12" s="230" t="str">
        <f>Query1[[#This Row],[LAST_NAME]]</f>
        <v>BOYD</v>
      </c>
      <c r="C12" s="230" t="s">
        <v>18917</v>
      </c>
      <c r="D12" s="230" t="s">
        <v>6304</v>
      </c>
      <c r="E12" s="230" t="s">
        <v>18918</v>
      </c>
      <c r="F12" s="230" t="s">
        <v>18919</v>
      </c>
      <c r="G12" s="230" t="s">
        <v>18920</v>
      </c>
      <c r="H12" s="230" t="str">
        <f>Query1[[#This Row],[FULL_NAME]]</f>
        <v>SHANE BOYD</v>
      </c>
      <c r="I12" s="230" t="s">
        <v>18921</v>
      </c>
      <c r="J12" s="230" t="s">
        <v>14882</v>
      </c>
      <c r="K12" s="230" t="str">
        <f>Query1[[#This Row],[ENTERPRISE_ID]]</f>
        <v>SBOYD12</v>
      </c>
      <c r="L12" s="231">
        <v>4796700797</v>
      </c>
      <c r="M12" s="230" t="s">
        <v>5630</v>
      </c>
      <c r="N12" s="230" t="s">
        <v>18922</v>
      </c>
      <c r="O12" s="230"/>
      <c r="P12" s="230" t="s">
        <v>18923</v>
      </c>
      <c r="Q12" s="230" t="s">
        <v>983</v>
      </c>
      <c r="R12" s="230" t="s">
        <v>18924</v>
      </c>
      <c r="S12" s="230" t="s">
        <v>5916</v>
      </c>
      <c r="T12" s="232">
        <v>8998</v>
      </c>
      <c r="U12" s="230" t="s">
        <v>7523</v>
      </c>
      <c r="V12" s="230" t="s">
        <v>7524</v>
      </c>
      <c r="W12" s="233" t="str">
        <f>IFERROR(VLOOKUP(Query1[[#This Row],[ENTERPRISE_ID]],HR_tbl[],2, 0), "Not on HR File")</f>
        <v>Service Technician 1, In-Home</v>
      </c>
      <c r="X12" s="113">
        <f>IFERROR(VLOOKUP(Query1[[#This Row],[ENTERPRISE_ID]],HR_tbl[],3,0), "Not on HR File")</f>
        <v>37006</v>
      </c>
      <c r="Y12" s="234" t="str">
        <f>IFERROR(VLOOKUP(Query1[[#This Row],[ENTERPRISE_ID]], Addresses!$A:$Y,21,0), "Not on HR File")</f>
        <v>2116 WOODROW ST</v>
      </c>
      <c r="Z12" s="234">
        <f>IFERROR(VLOOKUP(Query1[[#This Row],[ENTERPRISE_ID]], Addresses!$A:$Y,22,0), "Not on HR File")</f>
        <v>0</v>
      </c>
      <c r="AA12" s="234" t="str">
        <f>IFERROR(VLOOKUP(Query1[[#This Row],[ENTERPRISE_ID]], Addresses!$A:$Y,23,0), "Not on HR File")</f>
        <v>VAN BUREN</v>
      </c>
      <c r="AB12" s="234" t="str">
        <f>IFERROR(VLOOKUP(Query1[[#This Row],[ENTERPRISE_ID]], Addresses!$A:$Y,24,0), "Not on HR File")</f>
        <v>AR</v>
      </c>
      <c r="AC12" s="234" t="str">
        <f>IFERROR(VLOOKUP(Query1[[#This Row],[ENTERPRISE_ID]], Addresses!$A:$Y,25,0), "Not on HR File")</f>
        <v>72956</v>
      </c>
      <c r="AD12" s="230" t="s">
        <v>18925</v>
      </c>
      <c r="AE12" s="235">
        <v>46086</v>
      </c>
    </row>
    <row r="13" spans="1:33" x14ac:dyDescent="0.3">
      <c r="A13" s="230" t="s">
        <v>4898</v>
      </c>
      <c r="B13" s="230" t="str">
        <f>Query1[[#This Row],[LAST_NAME]]</f>
        <v>FLORES</v>
      </c>
      <c r="C13" s="230" t="s">
        <v>17952</v>
      </c>
      <c r="D13" s="230" t="s">
        <v>6339</v>
      </c>
      <c r="E13" s="230" t="s">
        <v>17953</v>
      </c>
      <c r="F13" s="230" t="s">
        <v>17954</v>
      </c>
      <c r="G13" s="230" t="s">
        <v>4899</v>
      </c>
      <c r="H13" s="230" t="str">
        <f>Query1[[#This Row],[FULL_NAME]]</f>
        <v>JUAN FLORES</v>
      </c>
      <c r="I13" s="230" t="s">
        <v>3789</v>
      </c>
      <c r="J13" s="230" t="s">
        <v>4132</v>
      </c>
      <c r="K13" s="230" t="str">
        <f>Query1[[#This Row],[ENTERPRISE_ID]]</f>
        <v>JFLOR37</v>
      </c>
      <c r="L13" s="231">
        <v>2016937420</v>
      </c>
      <c r="M13" s="230" t="s">
        <v>5630</v>
      </c>
      <c r="N13" s="230" t="s">
        <v>17955</v>
      </c>
      <c r="O13" s="230"/>
      <c r="P13" s="230" t="s">
        <v>17956</v>
      </c>
      <c r="Q13" s="230" t="s">
        <v>719</v>
      </c>
      <c r="R13" s="230" t="s">
        <v>17957</v>
      </c>
      <c r="S13" s="230" t="s">
        <v>5916</v>
      </c>
      <c r="T13" s="232">
        <v>8998</v>
      </c>
      <c r="U13" s="230" t="s">
        <v>6854</v>
      </c>
      <c r="V13" s="230" t="s">
        <v>8088</v>
      </c>
      <c r="W13" s="233" t="str">
        <f>IFERROR(VLOOKUP(Query1[[#This Row],[ENTERPRISE_ID]],HR_tbl[],2, 0), "Not on HR File")</f>
        <v>Service Technician 1, In-Home</v>
      </c>
      <c r="X13" s="113">
        <f>IFERROR(VLOOKUP(Query1[[#This Row],[ENTERPRISE_ID]],HR_tbl[],3,0), "Not on HR File")</f>
        <v>41829</v>
      </c>
      <c r="Y13" s="234" t="str">
        <f>IFERROR(VLOOKUP(Query1[[#This Row],[ENTERPRISE_ID]], Addresses!$A:$Y,21,0), "Not on HR File")</f>
        <v>711 16st</v>
      </c>
      <c r="Z13" s="234" t="str">
        <f>IFERROR(VLOOKUP(Query1[[#This Row],[ENTERPRISE_ID]], Addresses!$A:$Y,22,0), "Not on HR File")</f>
        <v>apt1</v>
      </c>
      <c r="AA13" s="234" t="str">
        <f>IFERROR(VLOOKUP(Query1[[#This Row],[ENTERPRISE_ID]], Addresses!$A:$Y,23,0), "Not on HR File")</f>
        <v>Union city</v>
      </c>
      <c r="AB13" s="234" t="str">
        <f>IFERROR(VLOOKUP(Query1[[#This Row],[ENTERPRISE_ID]], Addresses!$A:$Y,24,0), "Not on HR File")</f>
        <v>NJ</v>
      </c>
      <c r="AC13" s="234" t="str">
        <f>IFERROR(VLOOKUP(Query1[[#This Row],[ENTERPRISE_ID]], Addresses!$A:$Y,25,0), "Not on HR File")</f>
        <v>07087</v>
      </c>
      <c r="AD13" s="230" t="s">
        <v>17958</v>
      </c>
      <c r="AE13" s="235">
        <v>46086</v>
      </c>
    </row>
    <row r="14" spans="1:33" x14ac:dyDescent="0.3">
      <c r="A14" s="230" t="s">
        <v>1171</v>
      </c>
      <c r="B14" s="230" t="str">
        <f>Query1[[#This Row],[LAST_NAME]]</f>
        <v>HORIATES</v>
      </c>
      <c r="C14" s="230" t="s">
        <v>1172</v>
      </c>
      <c r="D14" s="230" t="s">
        <v>5638</v>
      </c>
      <c r="E14" s="230" t="s">
        <v>11722</v>
      </c>
      <c r="F14" s="230" t="s">
        <v>11723</v>
      </c>
      <c r="G14" s="230" t="s">
        <v>1173</v>
      </c>
      <c r="H14" s="230" t="str">
        <f>Query1[[#This Row],[FULL_NAME]]</f>
        <v>GEORGE HORIATES</v>
      </c>
      <c r="I14" s="230" t="s">
        <v>11724</v>
      </c>
      <c r="J14" s="230" t="s">
        <v>4066</v>
      </c>
      <c r="K14" s="230" t="str">
        <f>Query1[[#This Row],[ENTERPRISE_ID]]</f>
        <v>GHORIAT</v>
      </c>
      <c r="L14" s="231">
        <v>2397371127</v>
      </c>
      <c r="M14" s="230" t="s">
        <v>5630</v>
      </c>
      <c r="N14" s="230" t="s">
        <v>11725</v>
      </c>
      <c r="O14" s="230"/>
      <c r="P14" s="230" t="s">
        <v>1177</v>
      </c>
      <c r="Q14" s="230" t="s">
        <v>297</v>
      </c>
      <c r="R14" s="230" t="s">
        <v>11726</v>
      </c>
      <c r="S14" s="230" t="s">
        <v>5634</v>
      </c>
      <c r="T14" s="232">
        <v>8998</v>
      </c>
      <c r="U14" s="230" t="s">
        <v>8590</v>
      </c>
      <c r="V14" s="230" t="s">
        <v>8591</v>
      </c>
      <c r="W14" s="233" t="str">
        <f>IFERROR(VLOOKUP(Query1[[#This Row],[ENTERPRISE_ID]],HR_tbl[],2, 0), "Not on HR File")</f>
        <v>Service Technician 3, In-Home</v>
      </c>
      <c r="X14" s="113">
        <f>IFERROR(VLOOKUP(Query1[[#This Row],[ENTERPRISE_ID]],HR_tbl[],3,0), "Not on HR File")</f>
        <v>45816</v>
      </c>
      <c r="Y14" s="234" t="str">
        <f>IFERROR(VLOOKUP(Query1[[#This Row],[ENTERPRISE_ID]], Addresses!$A:$Y,21,0), "Not on HR File")</f>
        <v>8963 SOMERSET BLVD</v>
      </c>
      <c r="Z14" s="234" t="str">
        <f>IFERROR(VLOOKUP(Query1[[#This Row],[ENTERPRISE_ID]], Addresses!$A:$Y,22,0), "Not on HR File")</f>
        <v>HI</v>
      </c>
      <c r="AA14" s="234" t="str">
        <f>IFERROR(VLOOKUP(Query1[[#This Row],[ENTERPRISE_ID]], Addresses!$A:$Y,23,0), "Not on HR File")</f>
        <v>FORT MYERS</v>
      </c>
      <c r="AB14" s="234" t="str">
        <f>IFERROR(VLOOKUP(Query1[[#This Row],[ENTERPRISE_ID]], Addresses!$A:$Y,24,0), "Not on HR File")</f>
        <v>FL</v>
      </c>
      <c r="AC14" s="234" t="str">
        <f>IFERROR(VLOOKUP(Query1[[#This Row],[ENTERPRISE_ID]], Addresses!$A:$Y,25,0), "Not on HR File")</f>
        <v>33919</v>
      </c>
      <c r="AD14" s="230" t="s">
        <v>11727</v>
      </c>
      <c r="AE14" s="235">
        <v>46086</v>
      </c>
    </row>
    <row r="15" spans="1:33" x14ac:dyDescent="0.3">
      <c r="A15" s="230" t="s">
        <v>1256</v>
      </c>
      <c r="B15" s="230" t="str">
        <f>Query1[[#This Row],[LAST_NAME]]</f>
        <v>WATERS</v>
      </c>
      <c r="C15" s="230" t="s">
        <v>1257</v>
      </c>
      <c r="D15" s="230" t="s">
        <v>5854</v>
      </c>
      <c r="E15" s="230" t="s">
        <v>14353</v>
      </c>
      <c r="F15" s="230" t="s">
        <v>14354</v>
      </c>
      <c r="G15" s="230" t="s">
        <v>2859</v>
      </c>
      <c r="H15" s="230" t="str">
        <f>Query1[[#This Row],[FULL_NAME]]</f>
        <v>JEREMY WATERS</v>
      </c>
      <c r="I15" s="230" t="s">
        <v>14355</v>
      </c>
      <c r="J15" s="230" t="s">
        <v>5547</v>
      </c>
      <c r="K15" s="230" t="str">
        <f>Query1[[#This Row],[ENTERPRISE_ID]]</f>
        <v>JWATERS</v>
      </c>
      <c r="L15" s="231">
        <v>2566768468</v>
      </c>
      <c r="M15" s="230" t="s">
        <v>5630</v>
      </c>
      <c r="N15" s="230" t="s">
        <v>14356</v>
      </c>
      <c r="O15" s="230"/>
      <c r="P15" s="230" t="s">
        <v>14357</v>
      </c>
      <c r="Q15" s="230" t="s">
        <v>268</v>
      </c>
      <c r="R15" s="230" t="s">
        <v>14358</v>
      </c>
      <c r="S15" s="230" t="s">
        <v>5664</v>
      </c>
      <c r="T15" s="232">
        <v>8998</v>
      </c>
      <c r="U15" s="230" t="s">
        <v>7867</v>
      </c>
      <c r="V15" s="230" t="s">
        <v>7868</v>
      </c>
      <c r="W15" s="233" t="str">
        <f>IFERROR(VLOOKUP(Query1[[#This Row],[ENTERPRISE_ID]],HR_tbl[],2, 0), "Not on HR File")</f>
        <v>Service Technician 2, In-Home</v>
      </c>
      <c r="X15" s="113">
        <f>IFERROR(VLOOKUP(Query1[[#This Row],[ENTERPRISE_ID]],HR_tbl[],3,0), "Not on HR File")</f>
        <v>45900</v>
      </c>
      <c r="Y15" s="234" t="str">
        <f>IFERROR(VLOOKUP(Query1[[#This Row],[ENTERPRISE_ID]], Addresses!$A:$Y,21,0), "Not on HR File")</f>
        <v>4888 Eulaton Rd</v>
      </c>
      <c r="Z15" s="234">
        <f>IFERROR(VLOOKUP(Query1[[#This Row],[ENTERPRISE_ID]], Addresses!$A:$Y,22,0), "Not on HR File")</f>
        <v>0</v>
      </c>
      <c r="AA15" s="234" t="str">
        <f>IFERROR(VLOOKUP(Query1[[#This Row],[ENTERPRISE_ID]], Addresses!$A:$Y,23,0), "Not on HR File")</f>
        <v>Anniston</v>
      </c>
      <c r="AB15" s="234" t="str">
        <f>IFERROR(VLOOKUP(Query1[[#This Row],[ENTERPRISE_ID]], Addresses!$A:$Y,24,0), "Not on HR File")</f>
        <v>AL</v>
      </c>
      <c r="AC15" s="234" t="str">
        <f>IFERROR(VLOOKUP(Query1[[#This Row],[ENTERPRISE_ID]], Addresses!$A:$Y,25,0), "Not on HR File")</f>
        <v>36201</v>
      </c>
      <c r="AD15" s="230" t="s">
        <v>14359</v>
      </c>
      <c r="AE15" s="235">
        <v>46086</v>
      </c>
    </row>
    <row r="16" spans="1:33" x14ac:dyDescent="0.3">
      <c r="A16" s="230" t="s">
        <v>11178</v>
      </c>
      <c r="B16" s="230" t="str">
        <f>Query1[[#This Row],[LAST_NAME]]</f>
        <v>MABRY</v>
      </c>
      <c r="C16" s="230" t="s">
        <v>11179</v>
      </c>
      <c r="D16" s="230" t="s">
        <v>5708</v>
      </c>
      <c r="E16" s="230" t="s">
        <v>11180</v>
      </c>
      <c r="F16" s="230" t="s">
        <v>11181</v>
      </c>
      <c r="G16" s="230" t="s">
        <v>11182</v>
      </c>
      <c r="H16" s="230" t="str">
        <f>Query1[[#This Row],[FULL_NAME]]</f>
        <v>CHRISTIAN MABRY</v>
      </c>
      <c r="I16" s="230" t="s">
        <v>11183</v>
      </c>
      <c r="J16" s="230" t="s">
        <v>5085</v>
      </c>
      <c r="K16" s="230" t="str">
        <f>Query1[[#This Row],[ENTERPRISE_ID]]</f>
        <v>CMABRY</v>
      </c>
      <c r="L16" s="231">
        <v>7696105279</v>
      </c>
      <c r="M16" s="230" t="s">
        <v>5630</v>
      </c>
      <c r="N16" s="230" t="s">
        <v>11184</v>
      </c>
      <c r="O16" s="230"/>
      <c r="P16" s="230" t="s">
        <v>4543</v>
      </c>
      <c r="Q16" s="230" t="s">
        <v>477</v>
      </c>
      <c r="R16" s="230" t="s">
        <v>11185</v>
      </c>
      <c r="S16" s="230" t="s">
        <v>5664</v>
      </c>
      <c r="T16" s="232">
        <v>8998</v>
      </c>
      <c r="U16" s="230" t="s">
        <v>11186</v>
      </c>
      <c r="V16" s="230"/>
      <c r="W16" s="233" t="str">
        <f>IFERROR(VLOOKUP(Query1[[#This Row],[ENTERPRISE_ID]],HR_tbl[],2, 0), "Not on HR File")</f>
        <v>Service Technician 2, Trainee</v>
      </c>
      <c r="X16" s="113">
        <f>IFERROR(VLOOKUP(Query1[[#This Row],[ENTERPRISE_ID]],HR_tbl[],3,0), "Not on HR File")</f>
        <v>46033</v>
      </c>
      <c r="Y16" s="234" t="str">
        <f>IFERROR(VLOOKUP(Query1[[#This Row],[ENTERPRISE_ID]], Addresses!$A:$Y,21,0), "Not on HR File")</f>
        <v>Not on HR File</v>
      </c>
      <c r="Z16" s="234" t="str">
        <f>IFERROR(VLOOKUP(Query1[[#This Row],[ENTERPRISE_ID]], Addresses!$A:$Y,22,0), "Not on HR File")</f>
        <v>Not on HR File</v>
      </c>
      <c r="AA16" s="234" t="str">
        <f>IFERROR(VLOOKUP(Query1[[#This Row],[ENTERPRISE_ID]], Addresses!$A:$Y,23,0), "Not on HR File")</f>
        <v>Not on HR File</v>
      </c>
      <c r="AB16" s="234" t="str">
        <f>IFERROR(VLOOKUP(Query1[[#This Row],[ENTERPRISE_ID]], Addresses!$A:$Y,24,0), "Not on HR File")</f>
        <v>Not on HR File</v>
      </c>
      <c r="AC16" s="234" t="str">
        <f>IFERROR(VLOOKUP(Query1[[#This Row],[ENTERPRISE_ID]], Addresses!$A:$Y,25,0), "Not on HR File")</f>
        <v>Not on HR File</v>
      </c>
      <c r="AD16" s="230" t="s">
        <v>11187</v>
      </c>
      <c r="AE16" s="235">
        <v>46086</v>
      </c>
    </row>
    <row r="17" spans="1:31" x14ac:dyDescent="0.3">
      <c r="A17" s="230" t="s">
        <v>13185</v>
      </c>
      <c r="B17" s="230" t="str">
        <f>Query1[[#This Row],[LAST_NAME]]</f>
        <v>CARDOZA</v>
      </c>
      <c r="C17" s="230" t="s">
        <v>13186</v>
      </c>
      <c r="D17" s="230" t="s">
        <v>6524</v>
      </c>
      <c r="E17" s="230" t="s">
        <v>13187</v>
      </c>
      <c r="F17" s="230" t="s">
        <v>13188</v>
      </c>
      <c r="G17" s="230" t="s">
        <v>13189</v>
      </c>
      <c r="H17" s="230" t="str">
        <f>Query1[[#This Row],[FULL_NAME]]</f>
        <v>MICHAEL CARDOZA</v>
      </c>
      <c r="I17" s="230" t="s">
        <v>11085</v>
      </c>
      <c r="J17" s="230" t="s">
        <v>3909</v>
      </c>
      <c r="K17" s="230" t="str">
        <f>Query1[[#This Row],[ENTERPRISE_ID]]</f>
        <v>MCARDOZ</v>
      </c>
      <c r="L17" s="231">
        <v>2092197704</v>
      </c>
      <c r="M17" s="230" t="s">
        <v>5630</v>
      </c>
      <c r="N17" s="230" t="s">
        <v>13190</v>
      </c>
      <c r="O17" s="230"/>
      <c r="P17" s="230" t="s">
        <v>13191</v>
      </c>
      <c r="Q17" s="230" t="s">
        <v>219</v>
      </c>
      <c r="R17" s="230" t="s">
        <v>13192</v>
      </c>
      <c r="S17" s="230" t="s">
        <v>5916</v>
      </c>
      <c r="T17" s="232">
        <v>8998</v>
      </c>
      <c r="U17" s="230" t="s">
        <v>5545</v>
      </c>
      <c r="V17" s="230" t="s">
        <v>6715</v>
      </c>
      <c r="W17" s="233" t="str">
        <f>IFERROR(VLOOKUP(Query1[[#This Row],[ENTERPRISE_ID]],HR_tbl[],2, 0), "Not on HR File")</f>
        <v>Service Technician 3, In-Home</v>
      </c>
      <c r="X17" s="113">
        <f>IFERROR(VLOOKUP(Query1[[#This Row],[ENTERPRISE_ID]],HR_tbl[],3,0), "Not on HR File")</f>
        <v>38755</v>
      </c>
      <c r="Y17" s="234" t="str">
        <f>IFERROR(VLOOKUP(Query1[[#This Row],[ENTERPRISE_ID]], Addresses!$A:$Y,21,0), "Not on HR File")</f>
        <v>42817 MINT RD</v>
      </c>
      <c r="Z17" s="234">
        <f>IFERROR(VLOOKUP(Query1[[#This Row],[ENTERPRISE_ID]], Addresses!$A:$Y,22,0), "Not on HR File")</f>
        <v>0</v>
      </c>
      <c r="AA17" s="234" t="str">
        <f>IFERROR(VLOOKUP(Query1[[#This Row],[ENTERPRISE_ID]], Addresses!$A:$Y,23,0), "Not on HR File")</f>
        <v>DOS PALOS</v>
      </c>
      <c r="AB17" s="234" t="str">
        <f>IFERROR(VLOOKUP(Query1[[#This Row],[ENTERPRISE_ID]], Addresses!$A:$Y,24,0), "Not on HR File")</f>
        <v>CA</v>
      </c>
      <c r="AC17" s="234" t="str">
        <f>IFERROR(VLOOKUP(Query1[[#This Row],[ENTERPRISE_ID]], Addresses!$A:$Y,25,0), "Not on HR File")</f>
        <v>93620</v>
      </c>
      <c r="AD17" s="230" t="s">
        <v>13193</v>
      </c>
      <c r="AE17" s="235">
        <v>46086</v>
      </c>
    </row>
    <row r="18" spans="1:31" x14ac:dyDescent="0.3">
      <c r="A18" s="230" t="s">
        <v>8859</v>
      </c>
      <c r="B18" s="230" t="str">
        <f>Query1[[#This Row],[LAST_NAME]]</f>
        <v>MARSHALL</v>
      </c>
      <c r="C18" s="230" t="s">
        <v>8860</v>
      </c>
      <c r="D18" s="230" t="s">
        <v>5843</v>
      </c>
      <c r="E18" s="230" t="s">
        <v>8861</v>
      </c>
      <c r="F18" s="230" t="s">
        <v>8862</v>
      </c>
      <c r="G18" s="230" t="s">
        <v>8863</v>
      </c>
      <c r="H18" s="230" t="str">
        <f>Query1[[#This Row],[FULL_NAME]]</f>
        <v>EMANUEL MARSHALL</v>
      </c>
      <c r="I18" s="230" t="s">
        <v>4678</v>
      </c>
      <c r="J18" s="230" t="s">
        <v>8864</v>
      </c>
      <c r="K18" s="230" t="str">
        <f>Query1[[#This Row],[ENTERPRISE_ID]]</f>
        <v>EMARSHA</v>
      </c>
      <c r="L18" s="231">
        <v>2814066613</v>
      </c>
      <c r="M18" s="230" t="s">
        <v>5630</v>
      </c>
      <c r="N18" s="230" t="s">
        <v>8865</v>
      </c>
      <c r="O18" s="230"/>
      <c r="P18" s="230" t="s">
        <v>8866</v>
      </c>
      <c r="Q18" s="230" t="s">
        <v>279</v>
      </c>
      <c r="R18" s="230" t="s">
        <v>8867</v>
      </c>
      <c r="S18" s="230" t="s">
        <v>5738</v>
      </c>
      <c r="T18" s="232">
        <v>8998</v>
      </c>
      <c r="U18" s="230" t="s">
        <v>5715</v>
      </c>
      <c r="V18" s="230" t="s">
        <v>5716</v>
      </c>
      <c r="W18" s="233" t="str">
        <f>IFERROR(VLOOKUP(Query1[[#This Row],[ENTERPRISE_ID]],HR_tbl[],2, 0), "Not on HR File")</f>
        <v>Team Lead Technician</v>
      </c>
      <c r="X18" s="113">
        <f>IFERROR(VLOOKUP(Query1[[#This Row],[ENTERPRISE_ID]],HR_tbl[],3,0), "Not on HR File")</f>
        <v>28678</v>
      </c>
      <c r="Y18" s="234" t="str">
        <f>IFERROR(VLOOKUP(Query1[[#This Row],[ENTERPRISE_ID]], Addresses!$A:$Y,21,0), "Not on HR File")</f>
        <v>586 LYNNWOOD</v>
      </c>
      <c r="Z18" s="234">
        <f>IFERROR(VLOOKUP(Query1[[#This Row],[ENTERPRISE_ID]], Addresses!$A:$Y,22,0), "Not on HR File")</f>
        <v>0</v>
      </c>
      <c r="AA18" s="234" t="str">
        <f>IFERROR(VLOOKUP(Query1[[#This Row],[ENTERPRISE_ID]], Addresses!$A:$Y,23,0), "Not on HR File")</f>
        <v>MISSOURI CITY</v>
      </c>
      <c r="AB18" s="234" t="str">
        <f>IFERROR(VLOOKUP(Query1[[#This Row],[ENTERPRISE_ID]], Addresses!$A:$Y,24,0), "Not on HR File")</f>
        <v>TX</v>
      </c>
      <c r="AC18" s="234" t="str">
        <f>IFERROR(VLOOKUP(Query1[[#This Row],[ENTERPRISE_ID]], Addresses!$A:$Y,25,0), "Not on HR File")</f>
        <v>77489</v>
      </c>
      <c r="AD18" s="230" t="s">
        <v>8868</v>
      </c>
      <c r="AE18" s="235">
        <v>46086</v>
      </c>
    </row>
    <row r="19" spans="1:31" x14ac:dyDescent="0.3">
      <c r="A19" s="230" t="s">
        <v>14391</v>
      </c>
      <c r="B19" s="230" t="str">
        <f>Query1[[#This Row],[LAST_NAME]]</f>
        <v>REYNOSO</v>
      </c>
      <c r="C19" s="230" t="s">
        <v>14392</v>
      </c>
      <c r="D19" s="230" t="s">
        <v>6040</v>
      </c>
      <c r="E19" s="230" t="s">
        <v>14393</v>
      </c>
      <c r="F19" s="230" t="s">
        <v>14394</v>
      </c>
      <c r="G19" s="230" t="s">
        <v>14395</v>
      </c>
      <c r="H19" s="230" t="str">
        <f>Query1[[#This Row],[FULL_NAME]]</f>
        <v>ENRIQUE REYNOSO</v>
      </c>
      <c r="I19" s="230" t="s">
        <v>14396</v>
      </c>
      <c r="J19" s="230" t="s">
        <v>5367</v>
      </c>
      <c r="K19" s="230" t="str">
        <f>Query1[[#This Row],[ENTERPRISE_ID]]</f>
        <v>EREYNO2</v>
      </c>
      <c r="L19" s="231">
        <v>9092549421</v>
      </c>
      <c r="M19" s="230" t="s">
        <v>5630</v>
      </c>
      <c r="N19" s="230" t="s">
        <v>14397</v>
      </c>
      <c r="O19" s="230"/>
      <c r="P19" s="230" t="s">
        <v>10249</v>
      </c>
      <c r="Q19" s="230" t="s">
        <v>219</v>
      </c>
      <c r="R19" s="230" t="s">
        <v>14398</v>
      </c>
      <c r="S19" s="230" t="s">
        <v>5714</v>
      </c>
      <c r="T19" s="232">
        <v>8998</v>
      </c>
      <c r="U19" s="230" t="s">
        <v>6050</v>
      </c>
      <c r="V19" s="230" t="s">
        <v>6051</v>
      </c>
      <c r="W19" s="233" t="str">
        <f>IFERROR(VLOOKUP(Query1[[#This Row],[ENTERPRISE_ID]],HR_tbl[],2, 0), "Not on HR File")</f>
        <v>Service Technician 1, In-Home</v>
      </c>
      <c r="X19" s="113">
        <f>IFERROR(VLOOKUP(Query1[[#This Row],[ENTERPRISE_ID]],HR_tbl[],3,0), "Not on HR File")</f>
        <v>43222</v>
      </c>
      <c r="Y19" s="234" t="str">
        <f>IFERROR(VLOOKUP(Query1[[#This Row],[ENTERPRISE_ID]], Addresses!$A:$Y,21,0), "Not on HR File")</f>
        <v>9832 Palmetto Avenue</v>
      </c>
      <c r="Z19" s="234">
        <f>IFERROR(VLOOKUP(Query1[[#This Row],[ENTERPRISE_ID]], Addresses!$A:$Y,22,0), "Not on HR File")</f>
        <v>0</v>
      </c>
      <c r="AA19" s="234" t="str">
        <f>IFERROR(VLOOKUP(Query1[[#This Row],[ENTERPRISE_ID]], Addresses!$A:$Y,23,0), "Not on HR File")</f>
        <v>FONTANA</v>
      </c>
      <c r="AB19" s="234" t="str">
        <f>IFERROR(VLOOKUP(Query1[[#This Row],[ENTERPRISE_ID]], Addresses!$A:$Y,24,0), "Not on HR File")</f>
        <v>CA</v>
      </c>
      <c r="AC19" s="234" t="str">
        <f>IFERROR(VLOOKUP(Query1[[#This Row],[ENTERPRISE_ID]], Addresses!$A:$Y,25,0), "Not on HR File")</f>
        <v>92335</v>
      </c>
      <c r="AD19" s="230" t="s">
        <v>14399</v>
      </c>
      <c r="AE19" s="235">
        <v>46086</v>
      </c>
    </row>
    <row r="20" spans="1:31" x14ac:dyDescent="0.3">
      <c r="A20" s="230" t="s">
        <v>7660</v>
      </c>
      <c r="B20" s="230" t="str">
        <f>Query1[[#This Row],[LAST_NAME]]</f>
        <v>ROMERO RAMIREZ</v>
      </c>
      <c r="C20" s="230" t="s">
        <v>7661</v>
      </c>
      <c r="D20" s="230" t="s">
        <v>6040</v>
      </c>
      <c r="E20" s="230" t="s">
        <v>7662</v>
      </c>
      <c r="F20" s="230" t="s">
        <v>7663</v>
      </c>
      <c r="G20" s="230" t="s">
        <v>5875</v>
      </c>
      <c r="H20" s="230" t="str">
        <f>Query1[[#This Row],[FULL_NAME]]</f>
        <v>SALVADOR ROMERO RAMIREZ</v>
      </c>
      <c r="I20" s="230" t="s">
        <v>7664</v>
      </c>
      <c r="J20" s="230" t="s">
        <v>6951</v>
      </c>
      <c r="K20" s="230" t="str">
        <f>Query1[[#This Row],[ENTERPRISE_ID]]</f>
        <v>SROMERO</v>
      </c>
      <c r="L20" s="231">
        <v>5626864448</v>
      </c>
      <c r="M20" s="230" t="s">
        <v>5630</v>
      </c>
      <c r="N20" s="230" t="s">
        <v>7665</v>
      </c>
      <c r="O20" s="230"/>
      <c r="P20" s="230" t="s">
        <v>7666</v>
      </c>
      <c r="Q20" s="230" t="s">
        <v>219</v>
      </c>
      <c r="R20" s="230" t="s">
        <v>7667</v>
      </c>
      <c r="S20" s="230" t="s">
        <v>5714</v>
      </c>
      <c r="T20" s="232">
        <v>8998</v>
      </c>
      <c r="U20" s="230" t="s">
        <v>5715</v>
      </c>
      <c r="V20" s="230" t="s">
        <v>5716</v>
      </c>
      <c r="W20" s="233" t="str">
        <f>IFERROR(VLOOKUP(Query1[[#This Row],[ENTERPRISE_ID]],HR_tbl[],2, 0), "Not on HR File")</f>
        <v>Team Lead Technician</v>
      </c>
      <c r="X20" s="113">
        <f>IFERROR(VLOOKUP(Query1[[#This Row],[ENTERPRISE_ID]],HR_tbl[],3,0), "Not on HR File")</f>
        <v>44095</v>
      </c>
      <c r="Y20" s="234" t="str">
        <f>IFERROR(VLOOKUP(Query1[[#This Row],[ENTERPRISE_ID]], Addresses!$A:$Y,21,0), "Not on HR File")</f>
        <v>921 N Sloan Ave</v>
      </c>
      <c r="Z20" s="234">
        <f>IFERROR(VLOOKUP(Query1[[#This Row],[ENTERPRISE_ID]], Addresses!$A:$Y,22,0), "Not on HR File")</f>
        <v>0</v>
      </c>
      <c r="AA20" s="234" t="str">
        <f>IFERROR(VLOOKUP(Query1[[#This Row],[ENTERPRISE_ID]], Addresses!$A:$Y,23,0), "Not on HR File")</f>
        <v>Compton</v>
      </c>
      <c r="AB20" s="234" t="str">
        <f>IFERROR(VLOOKUP(Query1[[#This Row],[ENTERPRISE_ID]], Addresses!$A:$Y,24,0), "Not on HR File")</f>
        <v>CA</v>
      </c>
      <c r="AC20" s="234" t="str">
        <f>IFERROR(VLOOKUP(Query1[[#This Row],[ENTERPRISE_ID]], Addresses!$A:$Y,25,0), "Not on HR File")</f>
        <v>90221</v>
      </c>
      <c r="AD20" s="230" t="s">
        <v>7668</v>
      </c>
      <c r="AE20" s="235">
        <v>46086</v>
      </c>
    </row>
    <row r="21" spans="1:31" x14ac:dyDescent="0.3">
      <c r="A21" s="230" t="s">
        <v>3608</v>
      </c>
      <c r="B21" s="230" t="str">
        <f>Query1[[#This Row],[LAST_NAME]]</f>
        <v>GRAY</v>
      </c>
      <c r="C21" s="230" t="s">
        <v>3610</v>
      </c>
      <c r="D21" s="230" t="s">
        <v>6524</v>
      </c>
      <c r="E21" s="230" t="s">
        <v>7989</v>
      </c>
      <c r="F21" s="230" t="s">
        <v>7990</v>
      </c>
      <c r="G21" s="230" t="s">
        <v>3611</v>
      </c>
      <c r="H21" s="230" t="str">
        <f>Query1[[#This Row],[FULL_NAME]]</f>
        <v>RICHARD GRAY</v>
      </c>
      <c r="I21" s="230" t="s">
        <v>5093</v>
      </c>
      <c r="J21" s="230" t="s">
        <v>3953</v>
      </c>
      <c r="K21" s="230" t="str">
        <f>Query1[[#This Row],[ENTERPRISE_ID]]</f>
        <v>RGRAY2</v>
      </c>
      <c r="L21" s="231">
        <v>2092691998</v>
      </c>
      <c r="M21" s="230" t="s">
        <v>5630</v>
      </c>
      <c r="N21" s="230" t="s">
        <v>7991</v>
      </c>
      <c r="O21" s="230"/>
      <c r="P21" s="230" t="s">
        <v>7992</v>
      </c>
      <c r="Q21" s="230" t="s">
        <v>219</v>
      </c>
      <c r="R21" s="230" t="s">
        <v>7993</v>
      </c>
      <c r="S21" s="230" t="s">
        <v>5916</v>
      </c>
      <c r="T21" s="232">
        <v>8998</v>
      </c>
      <c r="U21" s="230" t="s">
        <v>7049</v>
      </c>
      <c r="V21" s="230" t="s">
        <v>7050</v>
      </c>
      <c r="W21" s="233" t="str">
        <f>IFERROR(VLOOKUP(Query1[[#This Row],[ENTERPRISE_ID]],HR_tbl[],2, 0), "Not on HR File")</f>
        <v>Service Technician 3, In-Home</v>
      </c>
      <c r="X21" s="113">
        <f>IFERROR(VLOOKUP(Query1[[#This Row],[ENTERPRISE_ID]],HR_tbl[],3,0), "Not on HR File")</f>
        <v>42227</v>
      </c>
      <c r="Y21" s="234" t="str">
        <f>IFERROR(VLOOKUP(Query1[[#This Row],[ENTERPRISE_ID]], Addresses!$A:$Y,21,0), "Not on HR File")</f>
        <v>3904 Wilkesboro Ave</v>
      </c>
      <c r="Z21" s="234">
        <f>IFERROR(VLOOKUP(Query1[[#This Row],[ENTERPRISE_ID]], Addresses!$A:$Y,22,0), "Not on HR File")</f>
        <v>0</v>
      </c>
      <c r="AA21" s="234" t="str">
        <f>IFERROR(VLOOKUP(Query1[[#This Row],[ENTERPRISE_ID]], Addresses!$A:$Y,23,0), "Not on HR File")</f>
        <v>MODESTO</v>
      </c>
      <c r="AB21" s="234" t="str">
        <f>IFERROR(VLOOKUP(Query1[[#This Row],[ENTERPRISE_ID]], Addresses!$A:$Y,24,0), "Not on HR File")</f>
        <v>CA</v>
      </c>
      <c r="AC21" s="234" t="str">
        <f>IFERROR(VLOOKUP(Query1[[#This Row],[ENTERPRISE_ID]], Addresses!$A:$Y,25,0), "Not on HR File")</f>
        <v>95357</v>
      </c>
      <c r="AD21" s="230" t="s">
        <v>7994</v>
      </c>
      <c r="AE21" s="235">
        <v>46086</v>
      </c>
    </row>
    <row r="22" spans="1:31" x14ac:dyDescent="0.3">
      <c r="A22" s="230"/>
      <c r="B22" s="230" t="str">
        <f>Query1[[#This Row],[LAST_NAME]]</f>
        <v>MCCARTHY</v>
      </c>
      <c r="C22" s="230" t="s">
        <v>31490</v>
      </c>
      <c r="D22" s="230" t="s">
        <v>5669</v>
      </c>
      <c r="E22" s="230" t="s">
        <v>31491</v>
      </c>
      <c r="F22" s="230"/>
      <c r="G22" s="230" t="s">
        <v>31492</v>
      </c>
      <c r="H22" s="230" t="str">
        <f>Query1[[#This Row],[FULL_NAME]]</f>
        <v>KYLE MCCARTHY</v>
      </c>
      <c r="I22" s="230" t="s">
        <v>31493</v>
      </c>
      <c r="J22" s="230" t="s">
        <v>3898</v>
      </c>
      <c r="K22" s="230" t="str">
        <f>Query1[[#This Row],[ENTERPRISE_ID]]</f>
        <v>KMCCAR1</v>
      </c>
      <c r="L22" s="231">
        <v>5417880988</v>
      </c>
      <c r="M22" s="230" t="s">
        <v>5630</v>
      </c>
      <c r="N22" s="230" t="s">
        <v>31494</v>
      </c>
      <c r="O22" s="230"/>
      <c r="P22" s="230" t="s">
        <v>31495</v>
      </c>
      <c r="Q22" s="230" t="s">
        <v>1463</v>
      </c>
      <c r="R22" s="230" t="s">
        <v>31496</v>
      </c>
      <c r="S22" s="230" t="s">
        <v>5664</v>
      </c>
      <c r="T22" s="232">
        <v>8998</v>
      </c>
      <c r="U22" s="230" t="s">
        <v>5677</v>
      </c>
      <c r="V22" s="230" t="s">
        <v>5678</v>
      </c>
      <c r="W22" s="233" t="str">
        <f>IFERROR(VLOOKUP(Query1[[#This Row],[ENTERPRISE_ID]],HR_tbl[],2, 0), "Not on HR File")</f>
        <v>Not on HR File</v>
      </c>
      <c r="X22" s="113" t="str">
        <f>IFERROR(VLOOKUP(Query1[[#This Row],[ENTERPRISE_ID]],HR_tbl[],3,0), "Not on HR File")</f>
        <v>Not on HR File</v>
      </c>
      <c r="Y22" s="234" t="str">
        <f>IFERROR(VLOOKUP(Query1[[#This Row],[ENTERPRISE_ID]], Addresses!$A:$Y,21,0), "Not on HR File")</f>
        <v>Not on HR File</v>
      </c>
      <c r="Z22" s="234" t="str">
        <f>IFERROR(VLOOKUP(Query1[[#This Row],[ENTERPRISE_ID]], Addresses!$A:$Y,22,0), "Not on HR File")</f>
        <v>Not on HR File</v>
      </c>
      <c r="AA22" s="234" t="str">
        <f>IFERROR(VLOOKUP(Query1[[#This Row],[ENTERPRISE_ID]], Addresses!$A:$Y,23,0), "Not on HR File")</f>
        <v>Not on HR File</v>
      </c>
      <c r="AB22" s="234" t="str">
        <f>IFERROR(VLOOKUP(Query1[[#This Row],[ENTERPRISE_ID]], Addresses!$A:$Y,24,0), "Not on HR File")</f>
        <v>Not on HR File</v>
      </c>
      <c r="AC22" s="234" t="str">
        <f>IFERROR(VLOOKUP(Query1[[#This Row],[ENTERPRISE_ID]], Addresses!$A:$Y,25,0), "Not on HR File")</f>
        <v>Not on HR File</v>
      </c>
      <c r="AD22" s="230" t="s">
        <v>31628</v>
      </c>
      <c r="AE22" s="235">
        <v>46086</v>
      </c>
    </row>
    <row r="23" spans="1:31" x14ac:dyDescent="0.3">
      <c r="A23" s="230"/>
      <c r="B23" s="230" t="str">
        <f>Query1[[#This Row],[LAST_NAME]]</f>
        <v>RUBIO</v>
      </c>
      <c r="C23" s="230" t="s">
        <v>31507</v>
      </c>
      <c r="D23" s="230" t="s">
        <v>5867</v>
      </c>
      <c r="E23" s="230" t="s">
        <v>31629</v>
      </c>
      <c r="F23" s="230"/>
      <c r="G23" s="230" t="s">
        <v>31508</v>
      </c>
      <c r="H23" s="230" t="str">
        <f>Query1[[#This Row],[FULL_NAME]]</f>
        <v>JOSEPH RUBIO</v>
      </c>
      <c r="I23" s="230" t="s">
        <v>31509</v>
      </c>
      <c r="J23" s="230" t="s">
        <v>4123</v>
      </c>
      <c r="K23" s="230" t="str">
        <f>Query1[[#This Row],[ENTERPRISE_ID]]</f>
        <v>JRUBIO1</v>
      </c>
      <c r="L23" s="231"/>
      <c r="M23" s="230" t="s">
        <v>5630</v>
      </c>
      <c r="N23" s="230" t="s">
        <v>31630</v>
      </c>
      <c r="O23" s="230"/>
      <c r="P23" s="230" t="s">
        <v>31631</v>
      </c>
      <c r="Q23" s="230" t="s">
        <v>3619</v>
      </c>
      <c r="R23" s="230" t="s">
        <v>31632</v>
      </c>
      <c r="S23" s="230" t="s">
        <v>5664</v>
      </c>
      <c r="T23" s="232">
        <v>8998</v>
      </c>
      <c r="U23" s="230" t="s">
        <v>5406</v>
      </c>
      <c r="V23" s="230" t="s">
        <v>10277</v>
      </c>
      <c r="W23" s="233" t="str">
        <f>IFERROR(VLOOKUP(Query1[[#This Row],[ENTERPRISE_ID]],HR_tbl[],2, 0), "Not on HR File")</f>
        <v>Not on HR File</v>
      </c>
      <c r="X23" s="113" t="str">
        <f>IFERROR(VLOOKUP(Query1[[#This Row],[ENTERPRISE_ID]],HR_tbl[],3,0), "Not on HR File")</f>
        <v>Not on HR File</v>
      </c>
      <c r="Y23" s="234" t="str">
        <f>IFERROR(VLOOKUP(Query1[[#This Row],[ENTERPRISE_ID]], Addresses!$A:$Y,21,0), "Not on HR File")</f>
        <v>Not on HR File</v>
      </c>
      <c r="Z23" s="234" t="str">
        <f>IFERROR(VLOOKUP(Query1[[#This Row],[ENTERPRISE_ID]], Addresses!$A:$Y,22,0), "Not on HR File")</f>
        <v>Not on HR File</v>
      </c>
      <c r="AA23" s="234" t="str">
        <f>IFERROR(VLOOKUP(Query1[[#This Row],[ENTERPRISE_ID]], Addresses!$A:$Y,23,0), "Not on HR File")</f>
        <v>Not on HR File</v>
      </c>
      <c r="AB23" s="234" t="str">
        <f>IFERROR(VLOOKUP(Query1[[#This Row],[ENTERPRISE_ID]], Addresses!$A:$Y,24,0), "Not on HR File")</f>
        <v>Not on HR File</v>
      </c>
      <c r="AC23" s="234" t="str">
        <f>IFERROR(VLOOKUP(Query1[[#This Row],[ENTERPRISE_ID]], Addresses!$A:$Y,25,0), "Not on HR File")</f>
        <v>Not on HR File</v>
      </c>
      <c r="AD23" s="230"/>
      <c r="AE23" s="235">
        <v>46086</v>
      </c>
    </row>
    <row r="24" spans="1:31" x14ac:dyDescent="0.3">
      <c r="A24" s="230" t="s">
        <v>18261</v>
      </c>
      <c r="B24" s="230" t="str">
        <f>Query1[[#This Row],[LAST_NAME]]</f>
        <v>WOODRUM</v>
      </c>
      <c r="C24" s="230" t="s">
        <v>18262</v>
      </c>
      <c r="D24" s="230" t="s">
        <v>5854</v>
      </c>
      <c r="E24" s="230" t="s">
        <v>18263</v>
      </c>
      <c r="F24" s="230" t="s">
        <v>18264</v>
      </c>
      <c r="G24" s="230" t="s">
        <v>18265</v>
      </c>
      <c r="H24" s="230" t="str">
        <f>Query1[[#This Row],[FULL_NAME]]</f>
        <v>WILLIAM WOODRUM</v>
      </c>
      <c r="I24" s="230" t="s">
        <v>18266</v>
      </c>
      <c r="J24" s="230" t="s">
        <v>4034</v>
      </c>
      <c r="K24" s="230" t="str">
        <f>Query1[[#This Row],[ENTERPRISE_ID]]</f>
        <v>WWOODRU</v>
      </c>
      <c r="L24" s="231">
        <v>7069125364</v>
      </c>
      <c r="M24" s="230" t="s">
        <v>5630</v>
      </c>
      <c r="N24" s="230" t="s">
        <v>18267</v>
      </c>
      <c r="O24" s="230"/>
      <c r="P24" s="230" t="s">
        <v>18268</v>
      </c>
      <c r="Q24" s="230" t="s">
        <v>575</v>
      </c>
      <c r="R24" s="230" t="s">
        <v>18269</v>
      </c>
      <c r="S24" s="230" t="s">
        <v>5714</v>
      </c>
      <c r="T24" s="232">
        <v>8998</v>
      </c>
      <c r="U24" s="230" t="s">
        <v>6770</v>
      </c>
      <c r="V24" s="230" t="s">
        <v>6771</v>
      </c>
      <c r="W24" s="233" t="str">
        <f>IFERROR(VLOOKUP(Query1[[#This Row],[ENTERPRISE_ID]],HR_tbl[],2, 0), "Not on HR File")</f>
        <v>Service Technician 1, In-Home</v>
      </c>
      <c r="X24" s="113">
        <f>IFERROR(VLOOKUP(Query1[[#This Row],[ENTERPRISE_ID]],HR_tbl[],3,0), "Not on HR File")</f>
        <v>42100</v>
      </c>
      <c r="Y24" s="234" t="str">
        <f>IFERROR(VLOOKUP(Query1[[#This Row],[ENTERPRISE_ID]], Addresses!$A:$Y,21,0), "Not on HR File")</f>
        <v>28 Jefferson Rd</v>
      </c>
      <c r="Z24" s="234">
        <f>IFERROR(VLOOKUP(Query1[[#This Row],[ENTERPRISE_ID]], Addresses!$A:$Y,22,0), "Not on HR File")</f>
        <v>0</v>
      </c>
      <c r="AA24" s="234" t="str">
        <f>IFERROR(VLOOKUP(Query1[[#This Row],[ENTERPRISE_ID]], Addresses!$A:$Y,23,0), "Not on HR File")</f>
        <v>Statham</v>
      </c>
      <c r="AB24" s="234" t="str">
        <f>IFERROR(VLOOKUP(Query1[[#This Row],[ENTERPRISE_ID]], Addresses!$A:$Y,24,0), "Not on HR File")</f>
        <v>GA</v>
      </c>
      <c r="AC24" s="234" t="str">
        <f>IFERROR(VLOOKUP(Query1[[#This Row],[ENTERPRISE_ID]], Addresses!$A:$Y,25,0), "Not on HR File")</f>
        <v>30666</v>
      </c>
      <c r="AD24" s="230" t="s">
        <v>18270</v>
      </c>
      <c r="AE24" s="235">
        <v>46086</v>
      </c>
    </row>
    <row r="25" spans="1:31" x14ac:dyDescent="0.3">
      <c r="A25" s="230" t="s">
        <v>9590</v>
      </c>
      <c r="B25" s="230" t="str">
        <f>Query1[[#This Row],[LAST_NAME]]</f>
        <v>VANG</v>
      </c>
      <c r="C25" s="230" t="s">
        <v>9591</v>
      </c>
      <c r="D25" s="230" t="s">
        <v>5729</v>
      </c>
      <c r="E25" s="230" t="s">
        <v>9592</v>
      </c>
      <c r="F25" s="230" t="s">
        <v>9593</v>
      </c>
      <c r="G25" s="230" t="s">
        <v>7607</v>
      </c>
      <c r="H25" s="230" t="str">
        <f>Query1[[#This Row],[FULL_NAME]]</f>
        <v>XER VANG</v>
      </c>
      <c r="I25" s="230" t="s">
        <v>9594</v>
      </c>
      <c r="J25" s="230" t="s">
        <v>9595</v>
      </c>
      <c r="K25" s="230" t="str">
        <f>Query1[[#This Row],[ENTERPRISE_ID]]</f>
        <v>XVANG3</v>
      </c>
      <c r="L25" s="231">
        <v>9165798662</v>
      </c>
      <c r="M25" s="230" t="s">
        <v>5630</v>
      </c>
      <c r="N25" s="230" t="s">
        <v>9596</v>
      </c>
      <c r="O25" s="230"/>
      <c r="P25" s="230" t="s">
        <v>9597</v>
      </c>
      <c r="Q25" s="230" t="s">
        <v>219</v>
      </c>
      <c r="R25" s="230" t="s">
        <v>9598</v>
      </c>
      <c r="S25" s="230" t="s">
        <v>5738</v>
      </c>
      <c r="T25" s="232">
        <v>8998</v>
      </c>
      <c r="U25" s="230" t="s">
        <v>5715</v>
      </c>
      <c r="V25" s="230" t="s">
        <v>5716</v>
      </c>
      <c r="W25" s="233" t="str">
        <f>IFERROR(VLOOKUP(Query1[[#This Row],[ENTERPRISE_ID]],HR_tbl[],2, 0), "Not on HR File")</f>
        <v>Team Lead Technician</v>
      </c>
      <c r="X25" s="113">
        <f>IFERROR(VLOOKUP(Query1[[#This Row],[ENTERPRISE_ID]],HR_tbl[],3,0), "Not on HR File")</f>
        <v>39601</v>
      </c>
      <c r="Y25" s="234" t="str">
        <f>IFERROR(VLOOKUP(Query1[[#This Row],[ENTERPRISE_ID]], Addresses!$A:$Y,21,0), "Not on HR File")</f>
        <v>8827 SILVERBERRY AVE</v>
      </c>
      <c r="Z25" s="234">
        <f>IFERROR(VLOOKUP(Query1[[#This Row],[ENTERPRISE_ID]], Addresses!$A:$Y,22,0), "Not on HR File")</f>
        <v>0</v>
      </c>
      <c r="AA25" s="234" t="str">
        <f>IFERROR(VLOOKUP(Query1[[#This Row],[ENTERPRISE_ID]], Addresses!$A:$Y,23,0), "Not on HR File")</f>
        <v>ELK GROVE</v>
      </c>
      <c r="AB25" s="234" t="str">
        <f>IFERROR(VLOOKUP(Query1[[#This Row],[ENTERPRISE_ID]], Addresses!$A:$Y,24,0), "Not on HR File")</f>
        <v>CA</v>
      </c>
      <c r="AC25" s="234" t="str">
        <f>IFERROR(VLOOKUP(Query1[[#This Row],[ENTERPRISE_ID]], Addresses!$A:$Y,25,0), "Not on HR File")</f>
        <v>95624</v>
      </c>
      <c r="AD25" s="230" t="s">
        <v>9599</v>
      </c>
      <c r="AE25" s="235">
        <v>46086</v>
      </c>
    </row>
    <row r="26" spans="1:31" x14ac:dyDescent="0.3">
      <c r="A26" s="230" t="s">
        <v>10526</v>
      </c>
      <c r="B26" s="230" t="str">
        <f>Query1[[#This Row],[LAST_NAME]]</f>
        <v>MCIVER JR</v>
      </c>
      <c r="C26" s="230" t="s">
        <v>10527</v>
      </c>
      <c r="D26" s="230" t="s">
        <v>5682</v>
      </c>
      <c r="E26" s="230" t="s">
        <v>10528</v>
      </c>
      <c r="F26" s="230" t="s">
        <v>10529</v>
      </c>
      <c r="G26" s="230" t="s">
        <v>10530</v>
      </c>
      <c r="H26" s="230" t="str">
        <f>Query1[[#This Row],[FULL_NAME]]</f>
        <v>LONNIE MCIVER JR</v>
      </c>
      <c r="I26" s="230" t="s">
        <v>10531</v>
      </c>
      <c r="J26" s="230" t="s">
        <v>10532</v>
      </c>
      <c r="K26" s="230" t="str">
        <f>Query1[[#This Row],[ENTERPRISE_ID]]</f>
        <v>LMCIVER</v>
      </c>
      <c r="L26" s="231">
        <v>9193942001</v>
      </c>
      <c r="M26" s="230" t="s">
        <v>5630</v>
      </c>
      <c r="N26" s="230" t="s">
        <v>10533</v>
      </c>
      <c r="O26" s="230"/>
      <c r="P26" s="230" t="s">
        <v>10534</v>
      </c>
      <c r="Q26" s="230" t="s">
        <v>416</v>
      </c>
      <c r="R26" s="230" t="s">
        <v>10535</v>
      </c>
      <c r="S26" s="230" t="s">
        <v>5738</v>
      </c>
      <c r="T26" s="232">
        <v>8998</v>
      </c>
      <c r="U26" s="230" t="s">
        <v>8003</v>
      </c>
      <c r="V26" s="230" t="s">
        <v>8004</v>
      </c>
      <c r="W26" s="233" t="str">
        <f>IFERROR(VLOOKUP(Query1[[#This Row],[ENTERPRISE_ID]],HR_tbl[],2, 0), "Not on HR File")</f>
        <v>Service Technician 3, In-Home</v>
      </c>
      <c r="X26" s="113">
        <f>IFERROR(VLOOKUP(Query1[[#This Row],[ENTERPRISE_ID]],HR_tbl[],3,0), "Not on HR File")</f>
        <v>45788</v>
      </c>
      <c r="Y26" s="234" t="str">
        <f>IFERROR(VLOOKUP(Query1[[#This Row],[ENTERPRISE_ID]], Addresses!$A:$Y,21,0), "Not on HR File")</f>
        <v>308 TILL DR.</v>
      </c>
      <c r="Z26" s="234">
        <f>IFERROR(VLOOKUP(Query1[[#This Row],[ENTERPRISE_ID]], Addresses!$A:$Y,22,0), "Not on HR File")</f>
        <v>0</v>
      </c>
      <c r="AA26" s="234" t="str">
        <f>IFERROR(VLOOKUP(Query1[[#This Row],[ENTERPRISE_ID]], Addresses!$A:$Y,23,0), "Not on HR File")</f>
        <v>GOLDSBORO</v>
      </c>
      <c r="AB26" s="234" t="str">
        <f>IFERROR(VLOOKUP(Query1[[#This Row],[ENTERPRISE_ID]], Addresses!$A:$Y,24,0), "Not on HR File")</f>
        <v>NC</v>
      </c>
      <c r="AC26" s="234" t="str">
        <f>IFERROR(VLOOKUP(Query1[[#This Row],[ENTERPRISE_ID]], Addresses!$A:$Y,25,0), "Not on HR File")</f>
        <v>27530</v>
      </c>
      <c r="AD26" s="230" t="s">
        <v>10536</v>
      </c>
      <c r="AE26" s="235">
        <v>46086</v>
      </c>
    </row>
    <row r="27" spans="1:31" x14ac:dyDescent="0.3">
      <c r="A27" s="230" t="s">
        <v>16332</v>
      </c>
      <c r="B27" s="230" t="str">
        <f>Query1[[#This Row],[LAST_NAME]]</f>
        <v>TIEN</v>
      </c>
      <c r="C27" s="230" t="s">
        <v>16333</v>
      </c>
      <c r="D27" s="230" t="s">
        <v>6040</v>
      </c>
      <c r="E27" s="230" t="s">
        <v>16334</v>
      </c>
      <c r="F27" s="230" t="s">
        <v>16335</v>
      </c>
      <c r="G27" s="230" t="s">
        <v>16336</v>
      </c>
      <c r="H27" s="230" t="str">
        <f>Query1[[#This Row],[FULL_NAME]]</f>
        <v>ANDREW TIEN</v>
      </c>
      <c r="I27" s="230" t="s">
        <v>16337</v>
      </c>
      <c r="J27" s="230" t="s">
        <v>4248</v>
      </c>
      <c r="K27" s="230" t="str">
        <f>Query1[[#This Row],[ENTERPRISE_ID]]</f>
        <v>ATIEN0</v>
      </c>
      <c r="L27" s="231">
        <v>6268313114</v>
      </c>
      <c r="M27" s="230" t="s">
        <v>5630</v>
      </c>
      <c r="N27" s="230" t="s">
        <v>16338</v>
      </c>
      <c r="O27" s="230"/>
      <c r="P27" s="230" t="s">
        <v>16339</v>
      </c>
      <c r="Q27" s="230" t="s">
        <v>219</v>
      </c>
      <c r="R27" s="230" t="s">
        <v>16340</v>
      </c>
      <c r="S27" s="230" t="s">
        <v>5714</v>
      </c>
      <c r="T27" s="232">
        <v>8998</v>
      </c>
      <c r="U27" s="230" t="s">
        <v>6442</v>
      </c>
      <c r="V27" s="230" t="s">
        <v>6443</v>
      </c>
      <c r="W27" s="233" t="str">
        <f>IFERROR(VLOOKUP(Query1[[#This Row],[ENTERPRISE_ID]],HR_tbl[],2, 0), "Not on HR File")</f>
        <v>Service Technician 2, In-Home</v>
      </c>
      <c r="X27" s="113">
        <f>IFERROR(VLOOKUP(Query1[[#This Row],[ENTERPRISE_ID]],HR_tbl[],3,0), "Not on HR File")</f>
        <v>41428</v>
      </c>
      <c r="Y27" s="234" t="str">
        <f>IFERROR(VLOOKUP(Query1[[#This Row],[ENTERPRISE_ID]], Addresses!$A:$Y,21,0), "Not on HR File")</f>
        <v>918 W Beacon St</v>
      </c>
      <c r="Z27" s="234">
        <f>IFERROR(VLOOKUP(Query1[[#This Row],[ENTERPRISE_ID]], Addresses!$A:$Y,22,0), "Not on HR File")</f>
        <v>0</v>
      </c>
      <c r="AA27" s="234" t="str">
        <f>IFERROR(VLOOKUP(Query1[[#This Row],[ENTERPRISE_ID]], Addresses!$A:$Y,23,0), "Not on HR File")</f>
        <v>Alhambra</v>
      </c>
      <c r="AB27" s="234" t="str">
        <f>IFERROR(VLOOKUP(Query1[[#This Row],[ENTERPRISE_ID]], Addresses!$A:$Y,24,0), "Not on HR File")</f>
        <v>CA</v>
      </c>
      <c r="AC27" s="234" t="str">
        <f>IFERROR(VLOOKUP(Query1[[#This Row],[ENTERPRISE_ID]], Addresses!$A:$Y,25,0), "Not on HR File")</f>
        <v>91801</v>
      </c>
      <c r="AD27" s="230" t="s">
        <v>16341</v>
      </c>
      <c r="AE27" s="235">
        <v>46086</v>
      </c>
    </row>
    <row r="28" spans="1:31" x14ac:dyDescent="0.3">
      <c r="A28" s="230" t="s">
        <v>10131</v>
      </c>
      <c r="B28" s="230" t="str">
        <f>Query1[[#This Row],[LAST_NAME]]</f>
        <v>POLITE</v>
      </c>
      <c r="C28" s="230" t="s">
        <v>2121</v>
      </c>
      <c r="D28" s="230" t="s">
        <v>5769</v>
      </c>
      <c r="E28" s="230" t="s">
        <v>10132</v>
      </c>
      <c r="F28" s="230" t="s">
        <v>10133</v>
      </c>
      <c r="G28" s="230" t="s">
        <v>2122</v>
      </c>
      <c r="H28" s="230" t="str">
        <f>Query1[[#This Row],[FULL_NAME]]</f>
        <v>MARK POLITE</v>
      </c>
      <c r="I28" s="230" t="s">
        <v>10134</v>
      </c>
      <c r="J28" s="230" t="s">
        <v>4207</v>
      </c>
      <c r="K28" s="230" t="str">
        <f>Query1[[#This Row],[ENTERPRISE_ID]]</f>
        <v>MPOLITE</v>
      </c>
      <c r="L28" s="231">
        <v>5743861031</v>
      </c>
      <c r="M28" s="230" t="s">
        <v>5630</v>
      </c>
      <c r="N28" s="230" t="s">
        <v>10135</v>
      </c>
      <c r="O28" s="230"/>
      <c r="P28" s="230" t="s">
        <v>10136</v>
      </c>
      <c r="Q28" s="230" t="s">
        <v>773</v>
      </c>
      <c r="R28" s="230" t="s">
        <v>10137</v>
      </c>
      <c r="S28" s="230" t="s">
        <v>5738</v>
      </c>
      <c r="T28" s="232">
        <v>8998</v>
      </c>
      <c r="U28" s="230" t="s">
        <v>8401</v>
      </c>
      <c r="V28" s="230" t="s">
        <v>10138</v>
      </c>
      <c r="W28" s="233" t="str">
        <f>IFERROR(VLOOKUP(Query1[[#This Row],[ENTERPRISE_ID]],HR_tbl[],2, 0), "Not on HR File")</f>
        <v>Service Technician 2, In-Home</v>
      </c>
      <c r="X28" s="113">
        <f>IFERROR(VLOOKUP(Query1[[#This Row],[ENTERPRISE_ID]],HR_tbl[],3,0), "Not on HR File")</f>
        <v>45900</v>
      </c>
      <c r="Y28" s="234" t="str">
        <f>IFERROR(VLOOKUP(Query1[[#This Row],[ENTERPRISE_ID]], Addresses!$A:$Y,21,0), "Not on HR File")</f>
        <v>5416 QUINCE ROAD</v>
      </c>
      <c r="Z28" s="234">
        <f>IFERROR(VLOOKUP(Query1[[#This Row],[ENTERPRISE_ID]], Addresses!$A:$Y,22,0), "Not on HR File")</f>
        <v>0</v>
      </c>
      <c r="AA28" s="234" t="str">
        <f>IFERROR(VLOOKUP(Query1[[#This Row],[ENTERPRISE_ID]], Addresses!$A:$Y,23,0), "Not on HR File")</f>
        <v>PLYMOUTH</v>
      </c>
      <c r="AB28" s="234" t="str">
        <f>IFERROR(VLOOKUP(Query1[[#This Row],[ENTERPRISE_ID]], Addresses!$A:$Y,24,0), "Not on HR File")</f>
        <v>IN</v>
      </c>
      <c r="AC28" s="234" t="str">
        <f>IFERROR(VLOOKUP(Query1[[#This Row],[ENTERPRISE_ID]], Addresses!$A:$Y,25,0), "Not on HR File")</f>
        <v>46563</v>
      </c>
      <c r="AD28" s="230" t="s">
        <v>10139</v>
      </c>
      <c r="AE28" s="235">
        <v>46086</v>
      </c>
    </row>
    <row r="29" spans="1:31" x14ac:dyDescent="0.3">
      <c r="A29" s="230" t="s">
        <v>9375</v>
      </c>
      <c r="B29" s="230" t="str">
        <f>Query1[[#This Row],[LAST_NAME]]</f>
        <v>MCDONALD</v>
      </c>
      <c r="C29" s="230" t="s">
        <v>9376</v>
      </c>
      <c r="D29" s="230" t="s">
        <v>5889</v>
      </c>
      <c r="E29" s="230" t="s">
        <v>9377</v>
      </c>
      <c r="F29" s="230" t="s">
        <v>9378</v>
      </c>
      <c r="G29" s="230" t="s">
        <v>9379</v>
      </c>
      <c r="H29" s="230" t="str">
        <f>Query1[[#This Row],[FULL_NAME]]</f>
        <v>KEVIN MCDONALD</v>
      </c>
      <c r="I29" s="230" t="s">
        <v>9380</v>
      </c>
      <c r="J29" s="230" t="s">
        <v>4012</v>
      </c>
      <c r="K29" s="230" t="str">
        <f>Query1[[#This Row],[ENTERPRISE_ID]]</f>
        <v>KMCDONA</v>
      </c>
      <c r="L29" s="231">
        <v>3039944731</v>
      </c>
      <c r="M29" s="230" t="s">
        <v>5630</v>
      </c>
      <c r="N29" s="230" t="s">
        <v>9381</v>
      </c>
      <c r="O29" s="230"/>
      <c r="P29" s="230" t="s">
        <v>9382</v>
      </c>
      <c r="Q29" s="230" t="s">
        <v>760</v>
      </c>
      <c r="R29" s="230" t="s">
        <v>9383</v>
      </c>
      <c r="S29" s="230" t="s">
        <v>5738</v>
      </c>
      <c r="T29" s="232">
        <v>8998</v>
      </c>
      <c r="U29" s="230" t="s">
        <v>1872</v>
      </c>
      <c r="V29" s="230" t="s">
        <v>7181</v>
      </c>
      <c r="W29" s="233" t="str">
        <f>IFERROR(VLOOKUP(Query1[[#This Row],[ENTERPRISE_ID]],HR_tbl[],2, 0), "Not on HR File")</f>
        <v>Service Technician 2, In-Home</v>
      </c>
      <c r="X29" s="113">
        <f>IFERROR(VLOOKUP(Query1[[#This Row],[ENTERPRISE_ID]],HR_tbl[],3,0), "Not on HR File")</f>
        <v>45900</v>
      </c>
      <c r="Y29" s="234">
        <f>IFERROR(VLOOKUP(Query1[[#This Row],[ENTERPRISE_ID]], Addresses!$A:$Y,21,0), "Not on HR File")</f>
        <v>256</v>
      </c>
      <c r="Z29" s="234" t="str">
        <f>IFERROR(VLOOKUP(Query1[[#This Row],[ENTERPRISE_ID]], Addresses!$A:$Y,22,0), "Not on HR File")</f>
        <v>REGAL PL LOUISVILLE</v>
      </c>
      <c r="AA29" s="234" t="str">
        <f>IFERROR(VLOOKUP(Query1[[#This Row],[ENTERPRISE_ID]], Addresses!$A:$Y,23,0), "Not on HR File")</f>
        <v>LOUISVILLE</v>
      </c>
      <c r="AB29" s="234" t="str">
        <f>IFERROR(VLOOKUP(Query1[[#This Row],[ENTERPRISE_ID]], Addresses!$A:$Y,24,0), "Not on HR File")</f>
        <v>CO</v>
      </c>
      <c r="AC29" s="234" t="str">
        <f>IFERROR(VLOOKUP(Query1[[#This Row],[ENTERPRISE_ID]], Addresses!$A:$Y,25,0), "Not on HR File")</f>
        <v>80027</v>
      </c>
      <c r="AD29" s="230" t="s">
        <v>9384</v>
      </c>
      <c r="AE29" s="235">
        <v>46086</v>
      </c>
    </row>
    <row r="30" spans="1:31" x14ac:dyDescent="0.3">
      <c r="A30" s="230" t="s">
        <v>6646</v>
      </c>
      <c r="B30" s="230" t="str">
        <f>Query1[[#This Row],[LAST_NAME]]</f>
        <v>SMITH</v>
      </c>
      <c r="C30" s="230" t="s">
        <v>6647</v>
      </c>
      <c r="D30" s="230" t="s">
        <v>5682</v>
      </c>
      <c r="E30" s="230" t="s">
        <v>6648</v>
      </c>
      <c r="F30" s="230" t="s">
        <v>6649</v>
      </c>
      <c r="G30" s="230" t="s">
        <v>6650</v>
      </c>
      <c r="H30" s="230" t="str">
        <f>Query1[[#This Row],[FULL_NAME]]</f>
        <v>KEYON SMITH</v>
      </c>
      <c r="I30" s="230" t="s">
        <v>4459</v>
      </c>
      <c r="J30" s="230" t="s">
        <v>6651</v>
      </c>
      <c r="K30" s="230" t="str">
        <f>Query1[[#This Row],[ENTERPRISE_ID]]</f>
        <v>KSMITH</v>
      </c>
      <c r="L30" s="231">
        <v>7577356946</v>
      </c>
      <c r="M30" s="230" t="s">
        <v>5630</v>
      </c>
      <c r="N30" s="230" t="s">
        <v>6652</v>
      </c>
      <c r="O30" s="230"/>
      <c r="P30" s="230" t="s">
        <v>6653</v>
      </c>
      <c r="Q30" s="230" t="s">
        <v>328</v>
      </c>
      <c r="R30" s="230" t="s">
        <v>6654</v>
      </c>
      <c r="S30" s="230" t="s">
        <v>5664</v>
      </c>
      <c r="T30" s="232">
        <v>8998</v>
      </c>
      <c r="U30" s="230" t="s">
        <v>6655</v>
      </c>
      <c r="V30" s="230" t="s">
        <v>6656</v>
      </c>
      <c r="W30" s="233" t="str">
        <f>IFERROR(VLOOKUP(Query1[[#This Row],[ENTERPRISE_ID]],HR_tbl[],2, 0), "Not on HR File")</f>
        <v>Service Technician 1, In-Home</v>
      </c>
      <c r="X30" s="113">
        <f>IFERROR(VLOOKUP(Query1[[#This Row],[ENTERPRISE_ID]],HR_tbl[],3,0), "Not on HR File")</f>
        <v>46012</v>
      </c>
      <c r="Y30" s="234" t="str">
        <f>IFERROR(VLOOKUP(Query1[[#This Row],[ENTERPRISE_ID]], Addresses!$A:$Y,21,0), "Not on HR File")</f>
        <v>Not on HR File</v>
      </c>
      <c r="Z30" s="234" t="str">
        <f>IFERROR(VLOOKUP(Query1[[#This Row],[ENTERPRISE_ID]], Addresses!$A:$Y,22,0), "Not on HR File")</f>
        <v>Not on HR File</v>
      </c>
      <c r="AA30" s="234" t="str">
        <f>IFERROR(VLOOKUP(Query1[[#This Row],[ENTERPRISE_ID]], Addresses!$A:$Y,23,0), "Not on HR File")</f>
        <v>Not on HR File</v>
      </c>
      <c r="AB30" s="234" t="str">
        <f>IFERROR(VLOOKUP(Query1[[#This Row],[ENTERPRISE_ID]], Addresses!$A:$Y,24,0), "Not on HR File")</f>
        <v>Not on HR File</v>
      </c>
      <c r="AC30" s="234" t="str">
        <f>IFERROR(VLOOKUP(Query1[[#This Row],[ENTERPRISE_ID]], Addresses!$A:$Y,25,0), "Not on HR File")</f>
        <v>Not on HR File</v>
      </c>
      <c r="AD30" s="230" t="s">
        <v>6657</v>
      </c>
      <c r="AE30" s="235">
        <v>46086</v>
      </c>
    </row>
    <row r="31" spans="1:31" x14ac:dyDescent="0.3">
      <c r="A31" s="230" t="s">
        <v>18531</v>
      </c>
      <c r="B31" s="230" t="str">
        <f>Query1[[#This Row],[LAST_NAME]]</f>
        <v>GRIFFITH</v>
      </c>
      <c r="C31" s="230" t="s">
        <v>18532</v>
      </c>
      <c r="D31" s="230" t="s">
        <v>6524</v>
      </c>
      <c r="E31" s="230" t="s">
        <v>18533</v>
      </c>
      <c r="F31" s="230" t="s">
        <v>18534</v>
      </c>
      <c r="G31" s="230" t="s">
        <v>7049</v>
      </c>
      <c r="H31" s="230" t="str">
        <f>Query1[[#This Row],[FULL_NAME]]</f>
        <v>RANDY GRIFFITH</v>
      </c>
      <c r="I31" s="230" t="s">
        <v>18535</v>
      </c>
      <c r="J31" s="230" t="s">
        <v>11433</v>
      </c>
      <c r="K31" s="230" t="str">
        <f>Query1[[#This Row],[ENTERPRISE_ID]]</f>
        <v>RGRIFF2</v>
      </c>
      <c r="L31" s="231">
        <v>2092196950</v>
      </c>
      <c r="M31" s="230" t="s">
        <v>5630</v>
      </c>
      <c r="N31" s="230" t="s">
        <v>18536</v>
      </c>
      <c r="O31" s="230"/>
      <c r="P31" s="230" t="s">
        <v>8418</v>
      </c>
      <c r="Q31" s="230" t="s">
        <v>219</v>
      </c>
      <c r="R31" s="230" t="s">
        <v>18537</v>
      </c>
      <c r="S31" s="230" t="s">
        <v>5916</v>
      </c>
      <c r="T31" s="232">
        <v>8998</v>
      </c>
      <c r="U31" s="230" t="s">
        <v>5715</v>
      </c>
      <c r="V31" s="230" t="s">
        <v>5716</v>
      </c>
      <c r="W31" s="233" t="str">
        <f>IFERROR(VLOOKUP(Query1[[#This Row],[ENTERPRISE_ID]],HR_tbl[],2, 0), "Not on HR File")</f>
        <v>Team Lead Technician</v>
      </c>
      <c r="X31" s="113">
        <f>IFERROR(VLOOKUP(Query1[[#This Row],[ENTERPRISE_ID]],HR_tbl[],3,0), "Not on HR File")</f>
        <v>35915</v>
      </c>
      <c r="Y31" s="234" t="str">
        <f>IFERROR(VLOOKUP(Query1[[#This Row],[ENTERPRISE_ID]], Addresses!$A:$Y,21,0), "Not on HR File")</f>
        <v>13040 SNOWFLOWER DR</v>
      </c>
      <c r="Z31" s="234">
        <f>IFERROR(VLOOKUP(Query1[[#This Row],[ENTERPRISE_ID]], Addresses!$A:$Y,22,0), "Not on HR File")</f>
        <v>0</v>
      </c>
      <c r="AA31" s="234" t="str">
        <f>IFERROR(VLOOKUP(Query1[[#This Row],[ENTERPRISE_ID]], Addresses!$A:$Y,23,0), "Not on HR File")</f>
        <v>WATERFORD</v>
      </c>
      <c r="AB31" s="234" t="str">
        <f>IFERROR(VLOOKUP(Query1[[#This Row],[ENTERPRISE_ID]], Addresses!$A:$Y,24,0), "Not on HR File")</f>
        <v>CA</v>
      </c>
      <c r="AC31" s="234" t="str">
        <f>IFERROR(VLOOKUP(Query1[[#This Row],[ENTERPRISE_ID]], Addresses!$A:$Y,25,0), "Not on HR File")</f>
        <v>95386</v>
      </c>
      <c r="AD31" s="230" t="s">
        <v>18538</v>
      </c>
      <c r="AE31" s="235">
        <v>46086</v>
      </c>
    </row>
    <row r="32" spans="1:31" x14ac:dyDescent="0.3">
      <c r="A32" s="230" t="s">
        <v>17737</v>
      </c>
      <c r="B32" s="230" t="str">
        <f>Query1[[#This Row],[LAST_NAME]]</f>
        <v>ZULETA-HERNANDEZ</v>
      </c>
      <c r="C32" s="230" t="s">
        <v>17738</v>
      </c>
      <c r="D32" s="230" t="s">
        <v>5843</v>
      </c>
      <c r="E32" s="230" t="s">
        <v>17739</v>
      </c>
      <c r="F32" s="230" t="s">
        <v>17740</v>
      </c>
      <c r="G32" s="230" t="s">
        <v>17741</v>
      </c>
      <c r="H32" s="230" t="str">
        <f>Query1[[#This Row],[FULL_NAME]]</f>
        <v>JOSE ZULETA-HERNANDEZ</v>
      </c>
      <c r="I32" s="230" t="s">
        <v>17742</v>
      </c>
      <c r="J32" s="230" t="s">
        <v>4404</v>
      </c>
      <c r="K32" s="230" t="str">
        <f>Query1[[#This Row],[ENTERPRISE_ID]]</f>
        <v>JZULETA</v>
      </c>
      <c r="L32" s="231">
        <v>3467160521</v>
      </c>
      <c r="M32" s="230" t="s">
        <v>5630</v>
      </c>
      <c r="N32" s="230" t="s">
        <v>17743</v>
      </c>
      <c r="O32" s="230"/>
      <c r="P32" s="230" t="s">
        <v>17744</v>
      </c>
      <c r="Q32" s="230" t="s">
        <v>279</v>
      </c>
      <c r="R32" s="230" t="s">
        <v>8867</v>
      </c>
      <c r="S32" s="230" t="s">
        <v>5738</v>
      </c>
      <c r="T32" s="232">
        <v>8998</v>
      </c>
      <c r="U32" s="230" t="s">
        <v>6464</v>
      </c>
      <c r="V32" s="230" t="s">
        <v>6465</v>
      </c>
      <c r="W32" s="233" t="str">
        <f>IFERROR(VLOOKUP(Query1[[#This Row],[ENTERPRISE_ID]],HR_tbl[],2, 0), "Not on HR File")</f>
        <v>HVAC Assistant</v>
      </c>
      <c r="X32" s="113">
        <f>IFERROR(VLOOKUP(Query1[[#This Row],[ENTERPRISE_ID]],HR_tbl[],3,0), "Not on HR File")</f>
        <v>45020</v>
      </c>
      <c r="Y32" s="234" t="str">
        <f>IFERROR(VLOOKUP(Query1[[#This Row],[ENTERPRISE_ID]], Addresses!$A:$Y,21,0), "Not on HR File")</f>
        <v>1946 PLUM CREEK LANE</v>
      </c>
      <c r="Z32" s="234">
        <f>IFERROR(VLOOKUP(Query1[[#This Row],[ENTERPRISE_ID]], Addresses!$A:$Y,22,0), "Not on HR File")</f>
        <v>0</v>
      </c>
      <c r="AA32" s="234" t="str">
        <f>IFERROR(VLOOKUP(Query1[[#This Row],[ENTERPRISE_ID]], Addresses!$A:$Y,23,0), "Not on HR File")</f>
        <v>MISSOURI CITY</v>
      </c>
      <c r="AB32" s="234" t="str">
        <f>IFERROR(VLOOKUP(Query1[[#This Row],[ENTERPRISE_ID]], Addresses!$A:$Y,24,0), "Not on HR File")</f>
        <v>TX</v>
      </c>
      <c r="AC32" s="234" t="str">
        <f>IFERROR(VLOOKUP(Query1[[#This Row],[ENTERPRISE_ID]], Addresses!$A:$Y,25,0), "Not on HR File")</f>
        <v>77489</v>
      </c>
      <c r="AD32" s="230" t="s">
        <v>17745</v>
      </c>
      <c r="AE32" s="235">
        <v>46086</v>
      </c>
    </row>
    <row r="33" spans="1:31" x14ac:dyDescent="0.3">
      <c r="A33" s="230"/>
      <c r="B33" s="230" t="str">
        <f>Query1[[#This Row],[LAST_NAME]]</f>
        <v>MYERS</v>
      </c>
      <c r="C33" s="230" t="s">
        <v>16485</v>
      </c>
      <c r="D33" s="230" t="s">
        <v>5708</v>
      </c>
      <c r="E33" s="230" t="s">
        <v>16486</v>
      </c>
      <c r="F33" s="230"/>
      <c r="G33" s="230" t="s">
        <v>16487</v>
      </c>
      <c r="H33" s="230" t="str">
        <f>Query1[[#This Row],[FULL_NAME]]</f>
        <v>DAVID MYERS</v>
      </c>
      <c r="I33" s="230" t="s">
        <v>7030</v>
      </c>
      <c r="J33" s="230" t="s">
        <v>4292</v>
      </c>
      <c r="K33" s="230" t="str">
        <f>Query1[[#This Row],[ENTERPRISE_ID]]</f>
        <v>DMYERS</v>
      </c>
      <c r="L33" s="231">
        <v>9014269836</v>
      </c>
      <c r="M33" s="230" t="s">
        <v>5630</v>
      </c>
      <c r="N33" s="230" t="s">
        <v>31539</v>
      </c>
      <c r="O33" s="230"/>
      <c r="P33" s="230" t="s">
        <v>9130</v>
      </c>
      <c r="Q33" s="230" t="s">
        <v>575</v>
      </c>
      <c r="R33" s="230" t="s">
        <v>9131</v>
      </c>
      <c r="S33" s="230" t="s">
        <v>5664</v>
      </c>
      <c r="T33" s="232">
        <v>8998</v>
      </c>
      <c r="U33" s="230" t="s">
        <v>11186</v>
      </c>
      <c r="V33" s="230"/>
      <c r="W33" s="233" t="str">
        <f>IFERROR(VLOOKUP(Query1[[#This Row],[ENTERPRISE_ID]],HR_tbl[],2, 0), "Not on HR File")</f>
        <v>Service Technician 1, In-Home</v>
      </c>
      <c r="X33" s="113">
        <f>IFERROR(VLOOKUP(Query1[[#This Row],[ENTERPRISE_ID]],HR_tbl[],3,0), "Not on HR File")</f>
        <v>45242</v>
      </c>
      <c r="Y33" s="234" t="str">
        <f>IFERROR(VLOOKUP(Query1[[#This Row],[ENTERPRISE_ID]], Addresses!$A:$Y,21,0), "Not on HR File")</f>
        <v>9225 ELLEN DAVIES DR</v>
      </c>
      <c r="Z33" s="234">
        <f>IFERROR(VLOOKUP(Query1[[#This Row],[ENTERPRISE_ID]], Addresses!$A:$Y,22,0), "Not on HR File")</f>
        <v>0</v>
      </c>
      <c r="AA33" s="234" t="str">
        <f>IFERROR(VLOOKUP(Query1[[#This Row],[ENTERPRISE_ID]], Addresses!$A:$Y,23,0), "Not on HR File")</f>
        <v>MEMPHIS</v>
      </c>
      <c r="AB33" s="234" t="str">
        <f>IFERROR(VLOOKUP(Query1[[#This Row],[ENTERPRISE_ID]], Addresses!$A:$Y,24,0), "Not on HR File")</f>
        <v>TN</v>
      </c>
      <c r="AC33" s="234" t="str">
        <f>IFERROR(VLOOKUP(Query1[[#This Row],[ENTERPRISE_ID]], Addresses!$A:$Y,25,0), "Not on HR File")</f>
        <v>38133</v>
      </c>
      <c r="AD33" s="230" t="s">
        <v>16488</v>
      </c>
      <c r="AE33" s="235">
        <v>46086</v>
      </c>
    </row>
    <row r="34" spans="1:31" x14ac:dyDescent="0.3">
      <c r="A34" s="230" t="s">
        <v>783</v>
      </c>
      <c r="B34" s="230" t="str">
        <f>Query1[[#This Row],[LAST_NAME]]</f>
        <v>SMITH</v>
      </c>
      <c r="C34" s="230" t="s">
        <v>784</v>
      </c>
      <c r="D34" s="230" t="s">
        <v>5843</v>
      </c>
      <c r="E34" s="230" t="s">
        <v>14150</v>
      </c>
      <c r="F34" s="230" t="s">
        <v>14151</v>
      </c>
      <c r="G34" s="230" t="s">
        <v>785</v>
      </c>
      <c r="H34" s="230" t="str">
        <f>Query1[[#This Row],[FULL_NAME]]</f>
        <v>LOUIS SMITH</v>
      </c>
      <c r="I34" s="230" t="s">
        <v>4459</v>
      </c>
      <c r="J34" s="230" t="s">
        <v>4368</v>
      </c>
      <c r="K34" s="230" t="str">
        <f>Query1[[#This Row],[ENTERPRISE_ID]]</f>
        <v>LSMI314</v>
      </c>
      <c r="L34" s="231">
        <v>3468483248</v>
      </c>
      <c r="M34" s="230" t="s">
        <v>5630</v>
      </c>
      <c r="N34" s="230" t="s">
        <v>14152</v>
      </c>
      <c r="O34" s="230"/>
      <c r="P34" s="230" t="s">
        <v>4460</v>
      </c>
      <c r="Q34" s="230" t="s">
        <v>279</v>
      </c>
      <c r="R34" s="230" t="s">
        <v>14153</v>
      </c>
      <c r="S34" s="230" t="s">
        <v>5738</v>
      </c>
      <c r="T34" s="232">
        <v>8998</v>
      </c>
      <c r="U34" s="230" t="s">
        <v>6013</v>
      </c>
      <c r="V34" s="230" t="s">
        <v>8683</v>
      </c>
      <c r="W34" s="233" t="str">
        <f>IFERROR(VLOOKUP(Query1[[#This Row],[ENTERPRISE_ID]],HR_tbl[],2, 0), "Not on HR File")</f>
        <v>Service Technician 1, In-Home</v>
      </c>
      <c r="X34" s="113">
        <f>IFERROR(VLOOKUP(Query1[[#This Row],[ENTERPRISE_ID]],HR_tbl[],3,0), "Not on HR File")</f>
        <v>39052</v>
      </c>
      <c r="Y34" s="234" t="str">
        <f>IFERROR(VLOOKUP(Query1[[#This Row],[ENTERPRISE_ID]], Addresses!$A:$Y,21,0), "Not on HR File")</f>
        <v>3406 Walker Falls Lane</v>
      </c>
      <c r="Z34" s="234">
        <f>IFERROR(VLOOKUP(Query1[[#This Row],[ENTERPRISE_ID]], Addresses!$A:$Y,22,0), "Not on HR File")</f>
        <v>0</v>
      </c>
      <c r="AA34" s="234" t="str">
        <f>IFERROR(VLOOKUP(Query1[[#This Row],[ENTERPRISE_ID]], Addresses!$A:$Y,23,0), "Not on HR File")</f>
        <v>Fulshear</v>
      </c>
      <c r="AB34" s="234" t="str">
        <f>IFERROR(VLOOKUP(Query1[[#This Row],[ENTERPRISE_ID]], Addresses!$A:$Y,24,0), "Not on HR File")</f>
        <v>TX</v>
      </c>
      <c r="AC34" s="234" t="str">
        <f>IFERROR(VLOOKUP(Query1[[#This Row],[ENTERPRISE_ID]], Addresses!$A:$Y,25,0), "Not on HR File")</f>
        <v>77441</v>
      </c>
      <c r="AD34" s="230" t="s">
        <v>14154</v>
      </c>
      <c r="AE34" s="235">
        <v>46086</v>
      </c>
    </row>
    <row r="35" spans="1:31" x14ac:dyDescent="0.3">
      <c r="A35" s="230" t="s">
        <v>9985</v>
      </c>
      <c r="B35" s="230" t="str">
        <f>Query1[[#This Row],[LAST_NAME]]</f>
        <v>ELSER</v>
      </c>
      <c r="C35" s="230" t="s">
        <v>9986</v>
      </c>
      <c r="D35" s="230" t="s">
        <v>5822</v>
      </c>
      <c r="E35" s="230" t="s">
        <v>9987</v>
      </c>
      <c r="F35" s="230" t="s">
        <v>9988</v>
      </c>
      <c r="G35" s="230" t="s">
        <v>9989</v>
      </c>
      <c r="H35" s="230" t="str">
        <f>Query1[[#This Row],[FULL_NAME]]</f>
        <v>ALBERT ELSER</v>
      </c>
      <c r="I35" s="230" t="s">
        <v>9990</v>
      </c>
      <c r="J35" s="230" t="s">
        <v>5326</v>
      </c>
      <c r="K35" s="230" t="str">
        <f>Query1[[#This Row],[ENTERPRISE_ID]]</f>
        <v>AELSER</v>
      </c>
      <c r="L35" s="231">
        <v>8456370013</v>
      </c>
      <c r="M35" s="230" t="s">
        <v>5630</v>
      </c>
      <c r="N35" s="230" t="s">
        <v>9991</v>
      </c>
      <c r="O35" s="230" t="s">
        <v>9992</v>
      </c>
      <c r="P35" s="230" t="s">
        <v>9993</v>
      </c>
      <c r="Q35" s="230" t="s">
        <v>318</v>
      </c>
      <c r="R35" s="230" t="s">
        <v>9994</v>
      </c>
      <c r="S35" s="230" t="s">
        <v>5916</v>
      </c>
      <c r="T35" s="232">
        <v>8998</v>
      </c>
      <c r="U35" s="230" t="s">
        <v>5917</v>
      </c>
      <c r="V35" s="230" t="s">
        <v>5918</v>
      </c>
      <c r="W35" s="233" t="str">
        <f>IFERROR(VLOOKUP(Query1[[#This Row],[ENTERPRISE_ID]],HR_tbl[],2, 0), "Not on HR File")</f>
        <v>Service Technician 2, In-Home</v>
      </c>
      <c r="X35" s="113">
        <f>IFERROR(VLOOKUP(Query1[[#This Row],[ENTERPRISE_ID]],HR_tbl[],3,0), "Not on HR File")</f>
        <v>40757</v>
      </c>
      <c r="Y35" s="234" t="str">
        <f>IFERROR(VLOOKUP(Query1[[#This Row],[ENTERPRISE_ID]], Addresses!$A:$Y,21,0), "Not on HR File")</f>
        <v>22 ROBBINS RD.</v>
      </c>
      <c r="Z35" s="234">
        <f>IFERROR(VLOOKUP(Query1[[#This Row],[ENTERPRISE_ID]], Addresses!$A:$Y,22,0), "Not on HR File")</f>
        <v>0</v>
      </c>
      <c r="AA35" s="234" t="str">
        <f>IFERROR(VLOOKUP(Query1[[#This Row],[ENTERPRISE_ID]], Addresses!$A:$Y,23,0), "Not on HR File")</f>
        <v>MIDDLETOWN</v>
      </c>
      <c r="AB35" s="234" t="str">
        <f>IFERROR(VLOOKUP(Query1[[#This Row],[ENTERPRISE_ID]], Addresses!$A:$Y,24,0), "Not on HR File")</f>
        <v>NY</v>
      </c>
      <c r="AC35" s="234" t="str">
        <f>IFERROR(VLOOKUP(Query1[[#This Row],[ENTERPRISE_ID]], Addresses!$A:$Y,25,0), "Not on HR File")</f>
        <v>10940</v>
      </c>
      <c r="AD35" s="230" t="s">
        <v>9995</v>
      </c>
      <c r="AE35" s="235">
        <v>46086</v>
      </c>
    </row>
    <row r="36" spans="1:31" x14ac:dyDescent="0.3">
      <c r="A36" s="230" t="s">
        <v>7466</v>
      </c>
      <c r="B36" s="230" t="str">
        <f>Query1[[#This Row],[LAST_NAME]]</f>
        <v>KIRKLAND</v>
      </c>
      <c r="C36" s="230" t="s">
        <v>7467</v>
      </c>
      <c r="D36" s="230" t="s">
        <v>5627</v>
      </c>
      <c r="E36" s="230" t="s">
        <v>7468</v>
      </c>
      <c r="F36" s="230" t="s">
        <v>7469</v>
      </c>
      <c r="G36" s="230" t="s">
        <v>7470</v>
      </c>
      <c r="H36" s="230" t="str">
        <f>Query1[[#This Row],[FULL_NAME]]</f>
        <v>JIMMY KIRKLAND</v>
      </c>
      <c r="I36" s="230" t="s">
        <v>7471</v>
      </c>
      <c r="J36" s="230" t="s">
        <v>5019</v>
      </c>
      <c r="K36" s="230" t="str">
        <f>Query1[[#This Row],[ENTERPRISE_ID]]</f>
        <v>JKIRKLA</v>
      </c>
      <c r="L36" s="231">
        <v>8063361120</v>
      </c>
      <c r="M36" s="230" t="s">
        <v>5630</v>
      </c>
      <c r="N36" s="230" t="s">
        <v>7472</v>
      </c>
      <c r="O36" s="230"/>
      <c r="P36" s="230" t="s">
        <v>7473</v>
      </c>
      <c r="Q36" s="230" t="s">
        <v>279</v>
      </c>
      <c r="R36" s="230" t="s">
        <v>7474</v>
      </c>
      <c r="S36" s="230" t="s">
        <v>5634</v>
      </c>
      <c r="T36" s="232">
        <v>8998</v>
      </c>
      <c r="U36" s="230" t="s">
        <v>5929</v>
      </c>
      <c r="V36" s="230" t="s">
        <v>5930</v>
      </c>
      <c r="W36" s="233" t="str">
        <f>IFERROR(VLOOKUP(Query1[[#This Row],[ENTERPRISE_ID]],HR_tbl[],2, 0), "Not on HR File")</f>
        <v>Service Technician 3, In-Home</v>
      </c>
      <c r="X36" s="113">
        <f>IFERROR(VLOOKUP(Query1[[#This Row],[ENTERPRISE_ID]],HR_tbl[],3,0), "Not on HR File")</f>
        <v>45008</v>
      </c>
      <c r="Y36" s="234" t="str">
        <f>IFERROR(VLOOKUP(Query1[[#This Row],[ENTERPRISE_ID]], Addresses!$A:$Y,21,0), "Not on HR File")</f>
        <v>1005 S MISSISSIPPI STREET</v>
      </c>
      <c r="Z36" s="234">
        <f>IFERROR(VLOOKUP(Query1[[#This Row],[ENTERPRISE_ID]], Addresses!$A:$Y,22,0), "Not on HR File")</f>
        <v>0</v>
      </c>
      <c r="AA36" s="234" t="str">
        <f>IFERROR(VLOOKUP(Query1[[#This Row],[ENTERPRISE_ID]], Addresses!$A:$Y,23,0), "Not on HR File")</f>
        <v>AMARILLO</v>
      </c>
      <c r="AB36" s="234" t="str">
        <f>IFERROR(VLOOKUP(Query1[[#This Row],[ENTERPRISE_ID]], Addresses!$A:$Y,24,0), "Not on HR File")</f>
        <v>TX</v>
      </c>
      <c r="AC36" s="234" t="str">
        <f>IFERROR(VLOOKUP(Query1[[#This Row],[ENTERPRISE_ID]], Addresses!$A:$Y,25,0), "Not on HR File")</f>
        <v>79106</v>
      </c>
      <c r="AD36" s="230" t="s">
        <v>7475</v>
      </c>
      <c r="AE36" s="235">
        <v>46086</v>
      </c>
    </row>
    <row r="37" spans="1:31" x14ac:dyDescent="0.3">
      <c r="A37" s="230" t="s">
        <v>4892</v>
      </c>
      <c r="B37" s="230" t="str">
        <f>Query1[[#This Row],[LAST_NAME]]</f>
        <v>HOFFMAN</v>
      </c>
      <c r="C37" s="230" t="s">
        <v>17646</v>
      </c>
      <c r="D37" s="230" t="s">
        <v>5682</v>
      </c>
      <c r="E37" s="230" t="s">
        <v>17647</v>
      </c>
      <c r="F37" s="230" t="s">
        <v>17648</v>
      </c>
      <c r="G37" s="230" t="s">
        <v>4895</v>
      </c>
      <c r="H37" s="230" t="str">
        <f>Query1[[#This Row],[FULL_NAME]]</f>
        <v>JUSTIN HOFFMAN</v>
      </c>
      <c r="I37" s="230" t="s">
        <v>4894</v>
      </c>
      <c r="J37" s="230" t="s">
        <v>4893</v>
      </c>
      <c r="K37" s="230" t="str">
        <f>Query1[[#This Row],[ENTERPRISE_ID]]</f>
        <v>JHOFFM0</v>
      </c>
      <c r="L37" s="231">
        <v>7576064059</v>
      </c>
      <c r="M37" s="230" t="s">
        <v>5630</v>
      </c>
      <c r="N37" s="230" t="s">
        <v>17649</v>
      </c>
      <c r="O37" s="230"/>
      <c r="P37" s="230" t="s">
        <v>425</v>
      </c>
      <c r="Q37" s="230" t="s">
        <v>328</v>
      </c>
      <c r="R37" s="230" t="s">
        <v>17650</v>
      </c>
      <c r="S37" s="230" t="s">
        <v>5738</v>
      </c>
      <c r="T37" s="232">
        <v>8998</v>
      </c>
      <c r="U37" s="230" t="s">
        <v>5715</v>
      </c>
      <c r="V37" s="230" t="s">
        <v>5716</v>
      </c>
      <c r="W37" s="233" t="str">
        <f>IFERROR(VLOOKUP(Query1[[#This Row],[ENTERPRISE_ID]],HR_tbl[],2, 0), "Not on HR File")</f>
        <v>Team Lead Technician</v>
      </c>
      <c r="X37" s="113">
        <f>IFERROR(VLOOKUP(Query1[[#This Row],[ENTERPRISE_ID]],HR_tbl[],3,0), "Not on HR File")</f>
        <v>45193</v>
      </c>
      <c r="Y37" s="234" t="str">
        <f>IFERROR(VLOOKUP(Query1[[#This Row],[ENTERPRISE_ID]], Addresses!$A:$Y,21,0), "Not on HR File")</f>
        <v>3201 HANCOCK DR</v>
      </c>
      <c r="Z37" s="234">
        <f>IFERROR(VLOOKUP(Query1[[#This Row],[ENTERPRISE_ID]], Addresses!$A:$Y,22,0), "Not on HR File")</f>
        <v>0</v>
      </c>
      <c r="AA37" s="234" t="str">
        <f>IFERROR(VLOOKUP(Query1[[#This Row],[ENTERPRISE_ID]], Addresses!$A:$Y,23,0), "Not on HR File")</f>
        <v>CHESAPEAKE</v>
      </c>
      <c r="AB37" s="234" t="str">
        <f>IFERROR(VLOOKUP(Query1[[#This Row],[ENTERPRISE_ID]], Addresses!$A:$Y,24,0), "Not on HR File")</f>
        <v>VA</v>
      </c>
      <c r="AC37" s="234" t="str">
        <f>IFERROR(VLOOKUP(Query1[[#This Row],[ENTERPRISE_ID]], Addresses!$A:$Y,25,0), "Not on HR File")</f>
        <v>23323</v>
      </c>
      <c r="AD37" s="230" t="s">
        <v>17651</v>
      </c>
      <c r="AE37" s="235">
        <v>46086</v>
      </c>
    </row>
    <row r="38" spans="1:31" x14ac:dyDescent="0.3">
      <c r="A38" s="230"/>
      <c r="B38" s="230" t="str">
        <f>Query1[[#This Row],[LAST_NAME]]</f>
        <v>LEMKE</v>
      </c>
      <c r="C38" s="230" t="s">
        <v>31466</v>
      </c>
      <c r="D38" s="230" t="s">
        <v>6304</v>
      </c>
      <c r="E38" s="230" t="s">
        <v>31467</v>
      </c>
      <c r="F38" s="230"/>
      <c r="G38" s="230" t="s">
        <v>31468</v>
      </c>
      <c r="H38" s="230" t="str">
        <f>Query1[[#This Row],[FULL_NAME]]</f>
        <v>MADDUX LEMKE</v>
      </c>
      <c r="I38" s="230" t="s">
        <v>31469</v>
      </c>
      <c r="J38" s="230" t="s">
        <v>31470</v>
      </c>
      <c r="K38" s="230" t="str">
        <f>Query1[[#This Row],[ENTERPRISE_ID]]</f>
        <v>MLEMKE</v>
      </c>
      <c r="L38" s="231">
        <v>8168241153</v>
      </c>
      <c r="M38" s="230" t="s">
        <v>5630</v>
      </c>
      <c r="N38" s="230" t="s">
        <v>31471</v>
      </c>
      <c r="O38" s="230"/>
      <c r="P38" s="230" t="s">
        <v>3940</v>
      </c>
      <c r="Q38" s="230" t="s">
        <v>1502</v>
      </c>
      <c r="R38" s="230" t="s">
        <v>24381</v>
      </c>
      <c r="S38" s="230" t="s">
        <v>5664</v>
      </c>
      <c r="T38" s="232">
        <v>8998</v>
      </c>
      <c r="U38" s="230" t="s">
        <v>6907</v>
      </c>
      <c r="V38" s="230" t="s">
        <v>6908</v>
      </c>
      <c r="W38" s="233" t="str">
        <f>IFERROR(VLOOKUP(Query1[[#This Row],[ENTERPRISE_ID]],HR_tbl[],2, 0), "Not on HR File")</f>
        <v>Not on HR File</v>
      </c>
      <c r="X38" s="113" t="str">
        <f>IFERROR(VLOOKUP(Query1[[#This Row],[ENTERPRISE_ID]],HR_tbl[],3,0), "Not on HR File")</f>
        <v>Not on HR File</v>
      </c>
      <c r="Y38" s="234" t="str">
        <f>IFERROR(VLOOKUP(Query1[[#This Row],[ENTERPRISE_ID]], Addresses!$A:$Y,21,0), "Not on HR File")</f>
        <v>Not on HR File</v>
      </c>
      <c r="Z38" s="234" t="str">
        <f>IFERROR(VLOOKUP(Query1[[#This Row],[ENTERPRISE_ID]], Addresses!$A:$Y,22,0), "Not on HR File")</f>
        <v>Not on HR File</v>
      </c>
      <c r="AA38" s="234" t="str">
        <f>IFERROR(VLOOKUP(Query1[[#This Row],[ENTERPRISE_ID]], Addresses!$A:$Y,23,0), "Not on HR File")</f>
        <v>Not on HR File</v>
      </c>
      <c r="AB38" s="234" t="str">
        <f>IFERROR(VLOOKUP(Query1[[#This Row],[ENTERPRISE_ID]], Addresses!$A:$Y,24,0), "Not on HR File")</f>
        <v>Not on HR File</v>
      </c>
      <c r="AC38" s="234" t="str">
        <f>IFERROR(VLOOKUP(Query1[[#This Row],[ENTERPRISE_ID]], Addresses!$A:$Y,25,0), "Not on HR File")</f>
        <v>Not on HR File</v>
      </c>
      <c r="AD38" s="230" t="s">
        <v>31633</v>
      </c>
      <c r="AE38" s="235">
        <v>46086</v>
      </c>
    </row>
    <row r="39" spans="1:31" x14ac:dyDescent="0.3">
      <c r="A39" s="230" t="s">
        <v>7705</v>
      </c>
      <c r="B39" s="230" t="str">
        <f>Query1[[#This Row],[LAST_NAME]]</f>
        <v>TADLOCK</v>
      </c>
      <c r="C39" s="230" t="s">
        <v>7706</v>
      </c>
      <c r="D39" s="230" t="s">
        <v>5682</v>
      </c>
      <c r="E39" s="230" t="s">
        <v>7707</v>
      </c>
      <c r="F39" s="230" t="s">
        <v>7708</v>
      </c>
      <c r="G39" s="230" t="s">
        <v>7709</v>
      </c>
      <c r="H39" s="230" t="str">
        <f>Query1[[#This Row],[FULL_NAME]]</f>
        <v>MICHAEL TADLOCK</v>
      </c>
      <c r="I39" s="230" t="s">
        <v>7710</v>
      </c>
      <c r="J39" s="230" t="s">
        <v>3909</v>
      </c>
      <c r="K39" s="230" t="str">
        <f>Query1[[#This Row],[ENTERPRISE_ID]]</f>
        <v>MWHEAT1</v>
      </c>
      <c r="L39" s="231">
        <v>9197507199</v>
      </c>
      <c r="M39" s="230" t="s">
        <v>5630</v>
      </c>
      <c r="N39" s="230" t="s">
        <v>7711</v>
      </c>
      <c r="O39" s="230"/>
      <c r="P39" s="230" t="s">
        <v>7712</v>
      </c>
      <c r="Q39" s="230" t="s">
        <v>416</v>
      </c>
      <c r="R39" s="230" t="s">
        <v>7713</v>
      </c>
      <c r="S39" s="230" t="s">
        <v>5664</v>
      </c>
      <c r="T39" s="232">
        <v>8998</v>
      </c>
      <c r="U39" s="230" t="s">
        <v>5715</v>
      </c>
      <c r="V39" s="230" t="s">
        <v>5716</v>
      </c>
      <c r="W39" s="233" t="str">
        <f>IFERROR(VLOOKUP(Query1[[#This Row],[ENTERPRISE_ID]],HR_tbl[],2, 0), "Not on HR File")</f>
        <v>Team Lead Technician</v>
      </c>
      <c r="X39" s="113">
        <f>IFERROR(VLOOKUP(Query1[[#This Row],[ENTERPRISE_ID]],HR_tbl[],3,0), "Not on HR File")</f>
        <v>37727</v>
      </c>
      <c r="Y39" s="234" t="str">
        <f>IFERROR(VLOOKUP(Query1[[#This Row],[ENTERPRISE_ID]], Addresses!$A:$Y,21,0), "Not on HR File")</f>
        <v>163 FLOWERS RD</v>
      </c>
      <c r="Z39" s="234">
        <f>IFERROR(VLOOKUP(Query1[[#This Row],[ENTERPRISE_ID]], Addresses!$A:$Y,22,0), "Not on HR File")</f>
        <v>0</v>
      </c>
      <c r="AA39" s="234" t="str">
        <f>IFERROR(VLOOKUP(Query1[[#This Row],[ENTERPRISE_ID]], Addresses!$A:$Y,23,0), "Not on HR File")</f>
        <v>MOUNT OLIVE</v>
      </c>
      <c r="AB39" s="234" t="str">
        <f>IFERROR(VLOOKUP(Query1[[#This Row],[ENTERPRISE_ID]], Addresses!$A:$Y,24,0), "Not on HR File")</f>
        <v>NC</v>
      </c>
      <c r="AC39" s="234" t="str">
        <f>IFERROR(VLOOKUP(Query1[[#This Row],[ENTERPRISE_ID]], Addresses!$A:$Y,25,0), "Not on HR File")</f>
        <v>28365</v>
      </c>
      <c r="AD39" s="230" t="s">
        <v>7714</v>
      </c>
      <c r="AE39" s="235">
        <v>46086</v>
      </c>
    </row>
    <row r="40" spans="1:31" x14ac:dyDescent="0.3">
      <c r="A40" s="230" t="s">
        <v>8887</v>
      </c>
      <c r="B40" s="230" t="str">
        <f>Query1[[#This Row],[LAST_NAME]]</f>
        <v>CAETANO</v>
      </c>
      <c r="C40" s="230" t="s">
        <v>3085</v>
      </c>
      <c r="D40" s="230" t="s">
        <v>5822</v>
      </c>
      <c r="E40" s="230" t="s">
        <v>8888</v>
      </c>
      <c r="F40" s="230" t="s">
        <v>8889</v>
      </c>
      <c r="G40" s="230" t="s">
        <v>3086</v>
      </c>
      <c r="H40" s="230" t="str">
        <f>Query1[[#This Row],[FULL_NAME]]</f>
        <v>MARIANA CAETANO</v>
      </c>
      <c r="I40" s="230" t="s">
        <v>4021</v>
      </c>
      <c r="J40" s="230" t="s">
        <v>4020</v>
      </c>
      <c r="K40" s="230" t="str">
        <f>Query1[[#This Row],[ENTERPRISE_ID]]</f>
        <v>MCAETAN</v>
      </c>
      <c r="L40" s="231">
        <v>7816921318</v>
      </c>
      <c r="M40" s="230" t="s">
        <v>5630</v>
      </c>
      <c r="N40" s="230" t="s">
        <v>8890</v>
      </c>
      <c r="O40" s="230"/>
      <c r="P40" s="230" t="s">
        <v>3087</v>
      </c>
      <c r="Q40" s="230" t="s">
        <v>382</v>
      </c>
      <c r="R40" s="230" t="s">
        <v>8891</v>
      </c>
      <c r="S40" s="230" t="s">
        <v>5664</v>
      </c>
      <c r="T40" s="232">
        <v>8998</v>
      </c>
      <c r="U40" s="230" t="s">
        <v>3061</v>
      </c>
      <c r="V40" s="230" t="s">
        <v>5942</v>
      </c>
      <c r="W40" s="233" t="str">
        <f>IFERROR(VLOOKUP(Query1[[#This Row],[ENTERPRISE_ID]],HR_tbl[],2, 0), "Not on HR File")</f>
        <v>Service Technician 2, Trainee</v>
      </c>
      <c r="X40" s="113">
        <f>IFERROR(VLOOKUP(Query1[[#This Row],[ENTERPRISE_ID]],HR_tbl[],3,0), "Not on HR File")</f>
        <v>46033</v>
      </c>
      <c r="Y40" s="234" t="str">
        <f>IFERROR(VLOOKUP(Query1[[#This Row],[ENTERPRISE_ID]], Addresses!$A:$Y,21,0), "Not on HR File")</f>
        <v>Not on HR File</v>
      </c>
      <c r="Z40" s="234" t="str">
        <f>IFERROR(VLOOKUP(Query1[[#This Row],[ENTERPRISE_ID]], Addresses!$A:$Y,22,0), "Not on HR File")</f>
        <v>Not on HR File</v>
      </c>
      <c r="AA40" s="234" t="str">
        <f>IFERROR(VLOOKUP(Query1[[#This Row],[ENTERPRISE_ID]], Addresses!$A:$Y,23,0), "Not on HR File")</f>
        <v>Not on HR File</v>
      </c>
      <c r="AB40" s="234" t="str">
        <f>IFERROR(VLOOKUP(Query1[[#This Row],[ENTERPRISE_ID]], Addresses!$A:$Y,24,0), "Not on HR File")</f>
        <v>Not on HR File</v>
      </c>
      <c r="AC40" s="234" t="str">
        <f>IFERROR(VLOOKUP(Query1[[#This Row],[ENTERPRISE_ID]], Addresses!$A:$Y,25,0), "Not on HR File")</f>
        <v>Not on HR File</v>
      </c>
      <c r="AD40" s="230" t="s">
        <v>8892</v>
      </c>
      <c r="AE40" s="235">
        <v>46086</v>
      </c>
    </row>
    <row r="41" spans="1:31" x14ac:dyDescent="0.3">
      <c r="A41" s="230" t="s">
        <v>2291</v>
      </c>
      <c r="B41" s="230" t="str">
        <f>Query1[[#This Row],[LAST_NAME]]</f>
        <v>DUNKLE</v>
      </c>
      <c r="C41" s="230" t="s">
        <v>2292</v>
      </c>
      <c r="D41" s="230" t="s">
        <v>5669</v>
      </c>
      <c r="E41" s="230" t="s">
        <v>12495</v>
      </c>
      <c r="F41" s="230" t="s">
        <v>12572</v>
      </c>
      <c r="G41" s="230" t="s">
        <v>2293</v>
      </c>
      <c r="H41" s="230" t="str">
        <f>Query1[[#This Row],[FULL_NAME]]</f>
        <v>PETER DUNKLE</v>
      </c>
      <c r="I41" s="230" t="s">
        <v>12573</v>
      </c>
      <c r="J41" s="230" t="s">
        <v>5517</v>
      </c>
      <c r="K41" s="230" t="str">
        <f>Query1[[#This Row],[ENTERPRISE_ID]]</f>
        <v>PDUNKL</v>
      </c>
      <c r="L41" s="231">
        <v>5098903126</v>
      </c>
      <c r="M41" s="230" t="s">
        <v>5630</v>
      </c>
      <c r="N41" s="230" t="s">
        <v>12574</v>
      </c>
      <c r="O41" s="230"/>
      <c r="P41" s="230" t="s">
        <v>12575</v>
      </c>
      <c r="Q41" s="230" t="s">
        <v>1472</v>
      </c>
      <c r="R41" s="230" t="s">
        <v>12576</v>
      </c>
      <c r="S41" s="230" t="s">
        <v>5634</v>
      </c>
      <c r="T41" s="232">
        <v>8998</v>
      </c>
      <c r="U41" s="230" t="s">
        <v>2461</v>
      </c>
      <c r="V41" s="230" t="s">
        <v>5706</v>
      </c>
      <c r="W41" s="233" t="str">
        <f>IFERROR(VLOOKUP(Query1[[#This Row],[ENTERPRISE_ID]],HR_tbl[],2, 0), "Not on HR File")</f>
        <v>Service Technician 3, In-Home</v>
      </c>
      <c r="X41" s="113">
        <f>IFERROR(VLOOKUP(Query1[[#This Row],[ENTERPRISE_ID]],HR_tbl[],3,0), "Not on HR File")</f>
        <v>32512</v>
      </c>
      <c r="Y41" s="234" t="str">
        <f>IFERROR(VLOOKUP(Query1[[#This Row],[ENTERPRISE_ID]], Addresses!$A:$Y,21,0), "Not on HR File")</f>
        <v>3024 W Sidney Rd</v>
      </c>
      <c r="Z41" s="234">
        <f>IFERROR(VLOOKUP(Query1[[#This Row],[ENTERPRISE_ID]], Addresses!$A:$Y,22,0), "Not on HR File")</f>
        <v>0</v>
      </c>
      <c r="AA41" s="234" t="str">
        <f>IFERROR(VLOOKUP(Query1[[#This Row],[ENTERPRISE_ID]], Addresses!$A:$Y,23,0), "Not on HR File")</f>
        <v>Deer Park</v>
      </c>
      <c r="AB41" s="234" t="str">
        <f>IFERROR(VLOOKUP(Query1[[#This Row],[ENTERPRISE_ID]], Addresses!$A:$Y,24,0), "Not on HR File")</f>
        <v>WA</v>
      </c>
      <c r="AC41" s="234" t="str">
        <f>IFERROR(VLOOKUP(Query1[[#This Row],[ENTERPRISE_ID]], Addresses!$A:$Y,25,0), "Not on HR File")</f>
        <v>99006</v>
      </c>
      <c r="AD41" s="230" t="s">
        <v>12577</v>
      </c>
      <c r="AE41" s="235">
        <v>46086</v>
      </c>
    </row>
    <row r="42" spans="1:31" x14ac:dyDescent="0.3">
      <c r="A42" s="230" t="s">
        <v>17054</v>
      </c>
      <c r="B42" s="230" t="str">
        <f>Query1[[#This Row],[LAST_NAME]]</f>
        <v>KOLB</v>
      </c>
      <c r="C42" s="230" t="s">
        <v>17055</v>
      </c>
      <c r="D42" s="230" t="s">
        <v>5756</v>
      </c>
      <c r="E42" s="230" t="s">
        <v>17056</v>
      </c>
      <c r="F42" s="230" t="s">
        <v>17057</v>
      </c>
      <c r="G42" s="230" t="s">
        <v>17058</v>
      </c>
      <c r="H42" s="230" t="str">
        <f>Query1[[#This Row],[FULL_NAME]]</f>
        <v>LOUIS KOLB</v>
      </c>
      <c r="I42" s="230" t="s">
        <v>17059</v>
      </c>
      <c r="J42" s="230" t="s">
        <v>4368</v>
      </c>
      <c r="K42" s="230" t="str">
        <f>Query1[[#This Row],[ENTERPRISE_ID]]</f>
        <v>LKOLB1</v>
      </c>
      <c r="L42" s="231">
        <v>2158339357</v>
      </c>
      <c r="M42" s="230" t="s">
        <v>5630</v>
      </c>
      <c r="N42" s="230" t="s">
        <v>17060</v>
      </c>
      <c r="O42" s="230"/>
      <c r="P42" s="230" t="s">
        <v>16303</v>
      </c>
      <c r="Q42" s="230" t="s">
        <v>435</v>
      </c>
      <c r="R42" s="230" t="s">
        <v>17061</v>
      </c>
      <c r="S42" s="230" t="s">
        <v>5738</v>
      </c>
      <c r="T42" s="232">
        <v>8998</v>
      </c>
      <c r="U42" s="230" t="s">
        <v>5764</v>
      </c>
      <c r="V42" s="230" t="s">
        <v>5765</v>
      </c>
      <c r="W42" s="233" t="str">
        <f>IFERROR(VLOOKUP(Query1[[#This Row],[ENTERPRISE_ID]],HR_tbl[],2, 0), "Not on HR File")</f>
        <v>Service Technician 2, In-Home</v>
      </c>
      <c r="X42" s="113">
        <f>IFERROR(VLOOKUP(Query1[[#This Row],[ENTERPRISE_ID]],HR_tbl[],3,0), "Not on HR File")</f>
        <v>26805</v>
      </c>
      <c r="Y42" s="234" t="str">
        <f>IFERROR(VLOOKUP(Query1[[#This Row],[ENTERPRISE_ID]], Addresses!$A:$Y,21,0), "Not on HR File")</f>
        <v>1121 GRIEB AVE.</v>
      </c>
      <c r="Z42" s="234">
        <f>IFERROR(VLOOKUP(Query1[[#This Row],[ENTERPRISE_ID]], Addresses!$A:$Y,22,0), "Not on HR File")</f>
        <v>0</v>
      </c>
      <c r="AA42" s="234" t="str">
        <f>IFERROR(VLOOKUP(Query1[[#This Row],[ENTERPRISE_ID]], Addresses!$A:$Y,23,0), "Not on HR File")</f>
        <v>BRISTOL</v>
      </c>
      <c r="AB42" s="234" t="str">
        <f>IFERROR(VLOOKUP(Query1[[#This Row],[ENTERPRISE_ID]], Addresses!$A:$Y,24,0), "Not on HR File")</f>
        <v>PA</v>
      </c>
      <c r="AC42" s="234" t="str">
        <f>IFERROR(VLOOKUP(Query1[[#This Row],[ENTERPRISE_ID]], Addresses!$A:$Y,25,0), "Not on HR File")</f>
        <v>19007</v>
      </c>
      <c r="AD42" s="230" t="s">
        <v>17062</v>
      </c>
      <c r="AE42" s="235">
        <v>46086</v>
      </c>
    </row>
    <row r="43" spans="1:31" x14ac:dyDescent="0.3">
      <c r="A43" s="230" t="s">
        <v>2919</v>
      </c>
      <c r="B43" s="230" t="str">
        <f>Query1[[#This Row],[LAST_NAME]]</f>
        <v>ROCHON</v>
      </c>
      <c r="C43" s="230" t="s">
        <v>2920</v>
      </c>
      <c r="D43" s="230" t="s">
        <v>6304</v>
      </c>
      <c r="E43" s="230" t="s">
        <v>6478</v>
      </c>
      <c r="F43" s="230" t="s">
        <v>6479</v>
      </c>
      <c r="G43" s="230" t="s">
        <v>2921</v>
      </c>
      <c r="H43" s="230" t="str">
        <f>Query1[[#This Row],[FULL_NAME]]</f>
        <v>JAMES ROCHON</v>
      </c>
      <c r="I43" s="230" t="s">
        <v>5114</v>
      </c>
      <c r="J43" s="230" t="s">
        <v>3968</v>
      </c>
      <c r="K43" s="230" t="str">
        <f>Query1[[#This Row],[ENTERPRISE_ID]]</f>
        <v>JROCHON</v>
      </c>
      <c r="L43" s="231">
        <v>5722730365</v>
      </c>
      <c r="M43" s="230" t="s">
        <v>5630</v>
      </c>
      <c r="N43" s="230" t="s">
        <v>6480</v>
      </c>
      <c r="O43" s="230"/>
      <c r="P43" s="230" t="s">
        <v>6481</v>
      </c>
      <c r="Q43" s="230" t="s">
        <v>2926</v>
      </c>
      <c r="R43" s="230" t="s">
        <v>6482</v>
      </c>
      <c r="S43" s="230" t="s">
        <v>5634</v>
      </c>
      <c r="T43" s="232">
        <v>8998</v>
      </c>
      <c r="U43" s="230" t="s">
        <v>3666</v>
      </c>
      <c r="V43" s="230" t="s">
        <v>6483</v>
      </c>
      <c r="W43" s="233" t="str">
        <f>IFERROR(VLOOKUP(Query1[[#This Row],[ENTERPRISE_ID]],HR_tbl[],2, 0), "Not on HR File")</f>
        <v>HVAC Svc Tech II, Break/Fix</v>
      </c>
      <c r="X43" s="113">
        <f>IFERROR(VLOOKUP(Query1[[#This Row],[ENTERPRISE_ID]],HR_tbl[],3,0), "Not on HR File")</f>
        <v>45725</v>
      </c>
      <c r="Y43" s="234" t="str">
        <f>IFERROR(VLOOKUP(Query1[[#This Row],[ENTERPRISE_ID]], Addresses!$A:$Y,21,0), "Not on HR File")</f>
        <v>9201 NW 118th St</v>
      </c>
      <c r="Z43" s="234">
        <f>IFERROR(VLOOKUP(Query1[[#This Row],[ENTERPRISE_ID]], Addresses!$A:$Y,22,0), "Not on HR File")</f>
        <v>0</v>
      </c>
      <c r="AA43" s="234" t="str">
        <f>IFERROR(VLOOKUP(Query1[[#This Row],[ENTERPRISE_ID]], Addresses!$A:$Y,23,0), "Not on HR File")</f>
        <v>Yukon</v>
      </c>
      <c r="AB43" s="234" t="str">
        <f>IFERROR(VLOOKUP(Query1[[#This Row],[ENTERPRISE_ID]], Addresses!$A:$Y,24,0), "Not on HR File")</f>
        <v>OK</v>
      </c>
      <c r="AC43" s="234" t="str">
        <f>IFERROR(VLOOKUP(Query1[[#This Row],[ENTERPRISE_ID]], Addresses!$A:$Y,25,0), "Not on HR File")</f>
        <v>73099</v>
      </c>
      <c r="AD43" s="230" t="s">
        <v>6484</v>
      </c>
      <c r="AE43" s="235">
        <v>46086</v>
      </c>
    </row>
    <row r="44" spans="1:31" x14ac:dyDescent="0.3">
      <c r="A44" s="230" t="s">
        <v>1437</v>
      </c>
      <c r="B44" s="230" t="str">
        <f>Query1[[#This Row],[LAST_NAME]]</f>
        <v>CHRISTIAN</v>
      </c>
      <c r="C44" s="230" t="s">
        <v>1438</v>
      </c>
      <c r="D44" s="230" t="s">
        <v>5854</v>
      </c>
      <c r="E44" s="230" t="s">
        <v>13698</v>
      </c>
      <c r="F44" s="230" t="s">
        <v>13699</v>
      </c>
      <c r="G44" s="230" t="s">
        <v>1439</v>
      </c>
      <c r="H44" s="230" t="str">
        <f>Query1[[#This Row],[FULL_NAME]]</f>
        <v>ALEX CHRISTIAN</v>
      </c>
      <c r="I44" s="230" t="s">
        <v>5085</v>
      </c>
      <c r="J44" s="230" t="s">
        <v>5003</v>
      </c>
      <c r="K44" s="230" t="str">
        <f>Query1[[#This Row],[ENTERPRISE_ID]]</f>
        <v>ACHRI10</v>
      </c>
      <c r="L44" s="231">
        <v>4704080606</v>
      </c>
      <c r="M44" s="230" t="s">
        <v>5630</v>
      </c>
      <c r="N44" s="230" t="s">
        <v>13700</v>
      </c>
      <c r="O44" s="230"/>
      <c r="P44" s="230" t="s">
        <v>13701</v>
      </c>
      <c r="Q44" s="230" t="s">
        <v>575</v>
      </c>
      <c r="R44" s="230" t="s">
        <v>13702</v>
      </c>
      <c r="S44" s="230" t="s">
        <v>5714</v>
      </c>
      <c r="T44" s="232">
        <v>8998</v>
      </c>
      <c r="U44" s="230" t="s">
        <v>7600</v>
      </c>
      <c r="V44" s="230" t="s">
        <v>7601</v>
      </c>
      <c r="W44" s="233" t="str">
        <f>IFERROR(VLOOKUP(Query1[[#This Row],[ENTERPRISE_ID]],HR_tbl[],2, 0), "Not on HR File")</f>
        <v>Service Technician 1, In-Home</v>
      </c>
      <c r="X44" s="113">
        <f>IFERROR(VLOOKUP(Query1[[#This Row],[ENTERPRISE_ID]],HR_tbl[],3,0), "Not on HR File")</f>
        <v>35723</v>
      </c>
      <c r="Y44" s="234" t="str">
        <f>IFERROR(VLOOKUP(Query1[[#This Row],[ENTERPRISE_ID]], Addresses!$A:$Y,21,0), "Not on HR File")</f>
        <v>308 TEAKWOOD TERRACE</v>
      </c>
      <c r="Z44" s="234">
        <f>IFERROR(VLOOKUP(Query1[[#This Row],[ENTERPRISE_ID]], Addresses!$A:$Y,22,0), "Not on HR File")</f>
        <v>0</v>
      </c>
      <c r="AA44" s="234" t="str">
        <f>IFERROR(VLOOKUP(Query1[[#This Row],[ENTERPRISE_ID]], Addresses!$A:$Y,23,0), "Not on HR File")</f>
        <v>STOCKBRIDGE</v>
      </c>
      <c r="AB44" s="234" t="str">
        <f>IFERROR(VLOOKUP(Query1[[#This Row],[ENTERPRISE_ID]], Addresses!$A:$Y,24,0), "Not on HR File")</f>
        <v>GA</v>
      </c>
      <c r="AC44" s="234" t="str">
        <f>IFERROR(VLOOKUP(Query1[[#This Row],[ENTERPRISE_ID]], Addresses!$A:$Y,25,0), "Not on HR File")</f>
        <v>30281</v>
      </c>
      <c r="AD44" s="230" t="s">
        <v>13703</v>
      </c>
      <c r="AE44" s="235">
        <v>46086</v>
      </c>
    </row>
    <row r="45" spans="1:31" x14ac:dyDescent="0.3">
      <c r="A45" s="230"/>
      <c r="B45" s="230" t="str">
        <f>Query1[[#This Row],[LAST_NAME]]</f>
        <v>HAMDI</v>
      </c>
      <c r="C45" s="230" t="s">
        <v>9996</v>
      </c>
      <c r="D45" s="230" t="s">
        <v>5788</v>
      </c>
      <c r="E45" s="230" t="s">
        <v>9997</v>
      </c>
      <c r="F45" s="230"/>
      <c r="G45" s="230" t="s">
        <v>4305</v>
      </c>
      <c r="H45" s="230" t="str">
        <f>Query1[[#This Row],[FULL_NAME]]</f>
        <v>SEF HAMDI</v>
      </c>
      <c r="I45" s="230" t="s">
        <v>4304</v>
      </c>
      <c r="J45" s="230" t="s">
        <v>4303</v>
      </c>
      <c r="K45" s="230" t="str">
        <f>Query1[[#This Row],[ENTERPRISE_ID]]</f>
        <v>SHAMDI</v>
      </c>
      <c r="L45" s="231">
        <v>3017921360</v>
      </c>
      <c r="M45" s="230" t="s">
        <v>5630</v>
      </c>
      <c r="N45" s="230" t="s">
        <v>9998</v>
      </c>
      <c r="O45" s="230"/>
      <c r="P45" s="230" t="s">
        <v>4306</v>
      </c>
      <c r="Q45" s="230" t="s">
        <v>541</v>
      </c>
      <c r="R45" s="230" t="s">
        <v>9999</v>
      </c>
      <c r="S45" s="230" t="s">
        <v>5664</v>
      </c>
      <c r="T45" s="232">
        <v>8998</v>
      </c>
      <c r="U45" s="230" t="s">
        <v>7359</v>
      </c>
      <c r="V45" s="230" t="s">
        <v>7360</v>
      </c>
      <c r="W45" s="233" t="str">
        <f>IFERROR(VLOOKUP(Query1[[#This Row],[ENTERPRISE_ID]],HR_tbl[],2, 0), "Not on HR File")</f>
        <v>Service Technician 2, Trainee</v>
      </c>
      <c r="X45" s="113">
        <f>IFERROR(VLOOKUP(Query1[[#This Row],[ENTERPRISE_ID]],HR_tbl[],3,0), "Not on HR File")</f>
        <v>46068</v>
      </c>
      <c r="Y45" s="234" t="str">
        <f>IFERROR(VLOOKUP(Query1[[#This Row],[ENTERPRISE_ID]], Addresses!$A:$Y,21,0), "Not on HR File")</f>
        <v>Not on HR File</v>
      </c>
      <c r="Z45" s="234" t="str">
        <f>IFERROR(VLOOKUP(Query1[[#This Row],[ENTERPRISE_ID]], Addresses!$A:$Y,22,0), "Not on HR File")</f>
        <v>Not on HR File</v>
      </c>
      <c r="AA45" s="234" t="str">
        <f>IFERROR(VLOOKUP(Query1[[#This Row],[ENTERPRISE_ID]], Addresses!$A:$Y,23,0), "Not on HR File")</f>
        <v>Not on HR File</v>
      </c>
      <c r="AB45" s="234" t="str">
        <f>IFERROR(VLOOKUP(Query1[[#This Row],[ENTERPRISE_ID]], Addresses!$A:$Y,24,0), "Not on HR File")</f>
        <v>Not on HR File</v>
      </c>
      <c r="AC45" s="234" t="str">
        <f>IFERROR(VLOOKUP(Query1[[#This Row],[ENTERPRISE_ID]], Addresses!$A:$Y,25,0), "Not on HR File")</f>
        <v>Not on HR File</v>
      </c>
      <c r="AD45" s="230" t="s">
        <v>10000</v>
      </c>
      <c r="AE45" s="235">
        <v>46086</v>
      </c>
    </row>
    <row r="46" spans="1:31" x14ac:dyDescent="0.3">
      <c r="A46" s="230" t="s">
        <v>1939</v>
      </c>
      <c r="B46" s="230" t="str">
        <f>Query1[[#This Row],[LAST_NAME]]</f>
        <v>STCLAIR</v>
      </c>
      <c r="C46" s="230" t="s">
        <v>1941</v>
      </c>
      <c r="D46" s="230" t="s">
        <v>5854</v>
      </c>
      <c r="E46" s="230" t="s">
        <v>14008</v>
      </c>
      <c r="F46" s="230" t="s">
        <v>14009</v>
      </c>
      <c r="G46" s="230" t="s">
        <v>1942</v>
      </c>
      <c r="H46" s="230" t="str">
        <f>Query1[[#This Row],[FULL_NAME]]</f>
        <v>AUSTIN STCLAIR</v>
      </c>
      <c r="I46" s="230" t="s">
        <v>14010</v>
      </c>
      <c r="J46" s="230" t="s">
        <v>499</v>
      </c>
      <c r="K46" s="230" t="str">
        <f>Query1[[#This Row],[ENTERPRISE_ID]]</f>
        <v>ASTCLAI</v>
      </c>
      <c r="L46" s="231">
        <v>3348613153</v>
      </c>
      <c r="M46" s="230" t="s">
        <v>5630</v>
      </c>
      <c r="N46" s="230" t="s">
        <v>14011</v>
      </c>
      <c r="O46" s="230"/>
      <c r="P46" s="230" t="s">
        <v>11144</v>
      </c>
      <c r="Q46" s="230" t="s">
        <v>268</v>
      </c>
      <c r="R46" s="230" t="s">
        <v>14012</v>
      </c>
      <c r="S46" s="230" t="s">
        <v>5714</v>
      </c>
      <c r="T46" s="232">
        <v>8998</v>
      </c>
      <c r="U46" s="230" t="s">
        <v>6770</v>
      </c>
      <c r="V46" s="230" t="s">
        <v>6771</v>
      </c>
      <c r="W46" s="233" t="str">
        <f>IFERROR(VLOOKUP(Query1[[#This Row],[ENTERPRISE_ID]],HR_tbl[],2, 0), "Not on HR File")</f>
        <v>Service Technician 2, In-Home</v>
      </c>
      <c r="X46" s="113">
        <f>IFERROR(VLOOKUP(Query1[[#This Row],[ENTERPRISE_ID]],HR_tbl[],3,0), "Not on HR File")</f>
        <v>45900</v>
      </c>
      <c r="Y46" s="234" t="str">
        <f>IFERROR(VLOOKUP(Query1[[#This Row],[ENTERPRISE_ID]], Addresses!$A:$Y,21,0), "Not on HR File")</f>
        <v>8612 LENOX WAY</v>
      </c>
      <c r="Z46" s="234">
        <f>IFERROR(VLOOKUP(Query1[[#This Row],[ENTERPRISE_ID]], Addresses!$A:$Y,22,0), "Not on HR File")</f>
        <v>0</v>
      </c>
      <c r="AA46" s="234" t="str">
        <f>IFERROR(VLOOKUP(Query1[[#This Row],[ENTERPRISE_ID]], Addresses!$A:$Y,23,0), "Not on HR File")</f>
        <v>MONTGOMERY</v>
      </c>
      <c r="AB46" s="234" t="str">
        <f>IFERROR(VLOOKUP(Query1[[#This Row],[ENTERPRISE_ID]], Addresses!$A:$Y,24,0), "Not on HR File")</f>
        <v>AL</v>
      </c>
      <c r="AC46" s="234" t="str">
        <f>IFERROR(VLOOKUP(Query1[[#This Row],[ENTERPRISE_ID]], Addresses!$A:$Y,25,0), "Not on HR File")</f>
        <v>36116</v>
      </c>
      <c r="AD46" s="230" t="s">
        <v>14013</v>
      </c>
      <c r="AE46" s="235">
        <v>46086</v>
      </c>
    </row>
    <row r="47" spans="1:31" x14ac:dyDescent="0.3">
      <c r="A47" s="230" t="s">
        <v>5808</v>
      </c>
      <c r="B47" s="230" t="str">
        <f>Query1[[#This Row],[LAST_NAME]]</f>
        <v>GATES</v>
      </c>
      <c r="C47" s="230" t="s">
        <v>5809</v>
      </c>
      <c r="D47" s="230" t="s">
        <v>5638</v>
      </c>
      <c r="E47" s="230" t="s">
        <v>5810</v>
      </c>
      <c r="F47" s="230" t="s">
        <v>5811</v>
      </c>
      <c r="G47" s="230" t="s">
        <v>5812</v>
      </c>
      <c r="H47" s="230" t="str">
        <f>Query1[[#This Row],[FULL_NAME]]</f>
        <v>JAMES GATES</v>
      </c>
      <c r="I47" s="230" t="s">
        <v>5813</v>
      </c>
      <c r="J47" s="230" t="s">
        <v>3968</v>
      </c>
      <c r="K47" s="230" t="str">
        <f>Query1[[#This Row],[ENTERPRISE_ID]]</f>
        <v>JGATES2</v>
      </c>
      <c r="L47" s="231">
        <v>9046840298</v>
      </c>
      <c r="M47" s="230" t="s">
        <v>5630</v>
      </c>
      <c r="N47" s="230" t="s">
        <v>5814</v>
      </c>
      <c r="O47" s="230"/>
      <c r="P47" s="230" t="s">
        <v>5815</v>
      </c>
      <c r="Q47" s="230" t="s">
        <v>297</v>
      </c>
      <c r="R47" s="230" t="s">
        <v>5816</v>
      </c>
      <c r="S47" s="230" t="s">
        <v>5634</v>
      </c>
      <c r="T47" s="232">
        <v>8998</v>
      </c>
      <c r="U47" s="230" t="s">
        <v>5817</v>
      </c>
      <c r="V47" s="230" t="s">
        <v>5818</v>
      </c>
      <c r="W47" s="233" t="str">
        <f>IFERROR(VLOOKUP(Query1[[#This Row],[ENTERPRISE_ID]],HR_tbl[],2, 0), "Not on HR File")</f>
        <v>HVAC Team Lead Technician</v>
      </c>
      <c r="X47" s="113">
        <f>IFERROR(VLOOKUP(Query1[[#This Row],[ENTERPRISE_ID]],HR_tbl[],3,0), "Not on HR File")</f>
        <v>42086</v>
      </c>
      <c r="Y47" s="234" t="str">
        <f>IFERROR(VLOOKUP(Query1[[#This Row],[ENTERPRISE_ID]], Addresses!$A:$Y,21,0), "Not on HR File")</f>
        <v>3608 Jamestown Lane</v>
      </c>
      <c r="Z47" s="234">
        <f>IFERROR(VLOOKUP(Query1[[#This Row],[ENTERPRISE_ID]], Addresses!$A:$Y,22,0), "Not on HR File")</f>
        <v>0</v>
      </c>
      <c r="AA47" s="234" t="str">
        <f>IFERROR(VLOOKUP(Query1[[#This Row],[ENTERPRISE_ID]], Addresses!$A:$Y,23,0), "Not on HR File")</f>
        <v>JACKSONVILLE</v>
      </c>
      <c r="AB47" s="234" t="str">
        <f>IFERROR(VLOOKUP(Query1[[#This Row],[ENTERPRISE_ID]], Addresses!$A:$Y,24,0), "Not on HR File")</f>
        <v>FL</v>
      </c>
      <c r="AC47" s="234" t="str">
        <f>IFERROR(VLOOKUP(Query1[[#This Row],[ENTERPRISE_ID]], Addresses!$A:$Y,25,0), "Not on HR File")</f>
        <v>32223</v>
      </c>
      <c r="AD47" s="230" t="s">
        <v>5819</v>
      </c>
      <c r="AE47" s="235">
        <v>46086</v>
      </c>
    </row>
    <row r="48" spans="1:31" x14ac:dyDescent="0.3">
      <c r="A48" s="230" t="s">
        <v>5562</v>
      </c>
      <c r="B48" s="230" t="str">
        <f>Query1[[#This Row],[LAST_NAME]]</f>
        <v>SPRAGUE</v>
      </c>
      <c r="C48" s="230" t="s">
        <v>5910</v>
      </c>
      <c r="D48" s="230" t="s">
        <v>5822</v>
      </c>
      <c r="E48" s="230" t="s">
        <v>5911</v>
      </c>
      <c r="F48" s="230" t="s">
        <v>5912</v>
      </c>
      <c r="G48" s="230" t="s">
        <v>5564</v>
      </c>
      <c r="H48" s="230" t="str">
        <f>Query1[[#This Row],[FULL_NAME]]</f>
        <v>TYLER SPRAGUE</v>
      </c>
      <c r="I48" s="230" t="s">
        <v>5563</v>
      </c>
      <c r="J48" s="230" t="s">
        <v>1757</v>
      </c>
      <c r="K48" s="230" t="str">
        <f>Query1[[#This Row],[ENTERPRISE_ID]]</f>
        <v>TSPRAG3</v>
      </c>
      <c r="L48" s="231">
        <v>5856060962</v>
      </c>
      <c r="M48" s="230" t="s">
        <v>5630</v>
      </c>
      <c r="N48" s="230" t="s">
        <v>5913</v>
      </c>
      <c r="O48" s="230"/>
      <c r="P48" s="230" t="s">
        <v>5914</v>
      </c>
      <c r="Q48" s="230" t="s">
        <v>318</v>
      </c>
      <c r="R48" s="230" t="s">
        <v>5915</v>
      </c>
      <c r="S48" s="230" t="s">
        <v>5916</v>
      </c>
      <c r="T48" s="232">
        <v>8998</v>
      </c>
      <c r="U48" s="230" t="s">
        <v>5917</v>
      </c>
      <c r="V48" s="230" t="s">
        <v>5918</v>
      </c>
      <c r="W48" s="233" t="str">
        <f>IFERROR(VLOOKUP(Query1[[#This Row],[ENTERPRISE_ID]],HR_tbl[],2, 0), "Not on HR File")</f>
        <v>Service Technician 1, In-Home</v>
      </c>
      <c r="X48" s="113">
        <f>IFERROR(VLOOKUP(Query1[[#This Row],[ENTERPRISE_ID]],HR_tbl[],3,0), "Not on HR File")</f>
        <v>39482</v>
      </c>
      <c r="Y48" s="234" t="str">
        <f>IFERROR(VLOOKUP(Query1[[#This Row],[ENTERPRISE_ID]], Addresses!$A:$Y,21,0), "Not on HR File")</f>
        <v>3841 WEINHAUER HILL ROAD</v>
      </c>
      <c r="Z48" s="234">
        <f>IFERROR(VLOOKUP(Query1[[#This Row],[ENTERPRISE_ID]], Addresses!$A:$Y,22,0), "Not on HR File")</f>
        <v>0</v>
      </c>
      <c r="AA48" s="234" t="str">
        <f>IFERROR(VLOOKUP(Query1[[#This Row],[ENTERPRISE_ID]], Addresses!$A:$Y,23,0), "Not on HR File")</f>
        <v>SCIO</v>
      </c>
      <c r="AB48" s="234" t="str">
        <f>IFERROR(VLOOKUP(Query1[[#This Row],[ENTERPRISE_ID]], Addresses!$A:$Y,24,0), "Not on HR File")</f>
        <v>NY</v>
      </c>
      <c r="AC48" s="234" t="str">
        <f>IFERROR(VLOOKUP(Query1[[#This Row],[ENTERPRISE_ID]], Addresses!$A:$Y,25,0), "Not on HR File")</f>
        <v>14880</v>
      </c>
      <c r="AD48" s="230" t="s">
        <v>31223</v>
      </c>
      <c r="AE48" s="235">
        <v>46086</v>
      </c>
    </row>
    <row r="49" spans="1:31" x14ac:dyDescent="0.3">
      <c r="A49" s="230" t="s">
        <v>17524</v>
      </c>
      <c r="B49" s="230" t="str">
        <f>Query1[[#This Row],[LAST_NAME]]</f>
        <v>JACKSON</v>
      </c>
      <c r="C49" s="230" t="s">
        <v>3595</v>
      </c>
      <c r="D49" s="230" t="s">
        <v>5708</v>
      </c>
      <c r="E49" s="230" t="s">
        <v>17525</v>
      </c>
      <c r="F49" s="230" t="s">
        <v>17526</v>
      </c>
      <c r="G49" s="230" t="s">
        <v>3596</v>
      </c>
      <c r="H49" s="230" t="str">
        <f>Query1[[#This Row],[FULL_NAME]]</f>
        <v>JAMERSON JACKSON</v>
      </c>
      <c r="I49" s="230" t="s">
        <v>3579</v>
      </c>
      <c r="J49" s="230" t="s">
        <v>17527</v>
      </c>
      <c r="K49" s="230" t="str">
        <f>Query1[[#This Row],[ENTERPRISE_ID]]</f>
        <v>JJACK11</v>
      </c>
      <c r="L49" s="231">
        <v>9014831422</v>
      </c>
      <c r="M49" s="230" t="s">
        <v>5630</v>
      </c>
      <c r="N49" s="230" t="s">
        <v>17528</v>
      </c>
      <c r="O49" s="230"/>
      <c r="P49" s="230" t="s">
        <v>3599</v>
      </c>
      <c r="Q49" s="230" t="s">
        <v>407</v>
      </c>
      <c r="R49" s="230" t="s">
        <v>17529</v>
      </c>
      <c r="S49" s="230" t="s">
        <v>5664</v>
      </c>
      <c r="T49" s="232">
        <v>8998</v>
      </c>
      <c r="U49" s="230" t="s">
        <v>8649</v>
      </c>
      <c r="V49" s="230" t="s">
        <v>8650</v>
      </c>
      <c r="W49" s="233" t="str">
        <f>IFERROR(VLOOKUP(Query1[[#This Row],[ENTERPRISE_ID]],HR_tbl[],2, 0), "Not on HR File")</f>
        <v>HVAC Service Tech, Trainee</v>
      </c>
      <c r="X49" s="113">
        <f>IFERROR(VLOOKUP(Query1[[#This Row],[ENTERPRISE_ID]],HR_tbl[],3,0), "Not on HR File")</f>
        <v>46033</v>
      </c>
      <c r="Y49" s="234" t="str">
        <f>IFERROR(VLOOKUP(Query1[[#This Row],[ENTERPRISE_ID]], Addresses!$A:$Y,21,0), "Not on HR File")</f>
        <v>Not on HR File</v>
      </c>
      <c r="Z49" s="234" t="str">
        <f>IFERROR(VLOOKUP(Query1[[#This Row],[ENTERPRISE_ID]], Addresses!$A:$Y,22,0), "Not on HR File")</f>
        <v>Not on HR File</v>
      </c>
      <c r="AA49" s="234" t="str">
        <f>IFERROR(VLOOKUP(Query1[[#This Row],[ENTERPRISE_ID]], Addresses!$A:$Y,23,0), "Not on HR File")</f>
        <v>Not on HR File</v>
      </c>
      <c r="AB49" s="234" t="str">
        <f>IFERROR(VLOOKUP(Query1[[#This Row],[ENTERPRISE_ID]], Addresses!$A:$Y,24,0), "Not on HR File")</f>
        <v>Not on HR File</v>
      </c>
      <c r="AC49" s="234" t="str">
        <f>IFERROR(VLOOKUP(Query1[[#This Row],[ENTERPRISE_ID]], Addresses!$A:$Y,25,0), "Not on HR File")</f>
        <v>Not on HR File</v>
      </c>
      <c r="AD49" s="230" t="s">
        <v>17530</v>
      </c>
      <c r="AE49" s="235">
        <v>46086</v>
      </c>
    </row>
    <row r="50" spans="1:31" x14ac:dyDescent="0.3">
      <c r="A50" s="230" t="s">
        <v>13100</v>
      </c>
      <c r="B50" s="230" t="str">
        <f>Query1[[#This Row],[LAST_NAME]]</f>
        <v>MAZE</v>
      </c>
      <c r="C50" s="230" t="s">
        <v>13101</v>
      </c>
      <c r="D50" s="230" t="s">
        <v>6524</v>
      </c>
      <c r="E50" s="230" t="s">
        <v>13102</v>
      </c>
      <c r="F50" s="230" t="s">
        <v>13103</v>
      </c>
      <c r="G50" s="230" t="s">
        <v>13104</v>
      </c>
      <c r="H50" s="230" t="str">
        <f>Query1[[#This Row],[FULL_NAME]]</f>
        <v>DENNIS MAZE</v>
      </c>
      <c r="I50" s="230" t="s">
        <v>13105</v>
      </c>
      <c r="J50" s="230" t="s">
        <v>8352</v>
      </c>
      <c r="K50" s="230" t="str">
        <f>Query1[[#This Row],[ENTERPRISE_ID]]</f>
        <v>DMAZE</v>
      </c>
      <c r="L50" s="231">
        <v>5593216514</v>
      </c>
      <c r="M50" s="230" t="s">
        <v>5630</v>
      </c>
      <c r="N50" s="230" t="s">
        <v>13106</v>
      </c>
      <c r="O50" s="230"/>
      <c r="P50" s="230" t="s">
        <v>8069</v>
      </c>
      <c r="Q50" s="230" t="s">
        <v>219</v>
      </c>
      <c r="R50" s="230" t="s">
        <v>11280</v>
      </c>
      <c r="S50" s="230" t="s">
        <v>5916</v>
      </c>
      <c r="T50" s="232">
        <v>8998</v>
      </c>
      <c r="U50" s="230" t="s">
        <v>6695</v>
      </c>
      <c r="V50" s="230" t="s">
        <v>6696</v>
      </c>
      <c r="W50" s="233" t="str">
        <f>IFERROR(VLOOKUP(Query1[[#This Row],[ENTERPRISE_ID]],HR_tbl[],2, 0), "Not on HR File")</f>
        <v>Service Technician 2, In-Home</v>
      </c>
      <c r="X50" s="113">
        <f>IFERROR(VLOOKUP(Query1[[#This Row],[ENTERPRISE_ID]],HR_tbl[],3,0), "Not on HR File")</f>
        <v>38811</v>
      </c>
      <c r="Y50" s="234" t="str">
        <f>IFERROR(VLOOKUP(Query1[[#This Row],[ENTERPRISE_ID]], Addresses!$A:$Y,21,0), "Not on HR File")</f>
        <v>866 BURL AVE</v>
      </c>
      <c r="Z50" s="234">
        <f>IFERROR(VLOOKUP(Query1[[#This Row],[ENTERPRISE_ID]], Addresses!$A:$Y,22,0), "Not on HR File")</f>
        <v>0</v>
      </c>
      <c r="AA50" s="234" t="str">
        <f>IFERROR(VLOOKUP(Query1[[#This Row],[ENTERPRISE_ID]], Addresses!$A:$Y,23,0), "Not on HR File")</f>
        <v>CLOVIS</v>
      </c>
      <c r="AB50" s="234" t="str">
        <f>IFERROR(VLOOKUP(Query1[[#This Row],[ENTERPRISE_ID]], Addresses!$A:$Y,24,0), "Not on HR File")</f>
        <v>CA</v>
      </c>
      <c r="AC50" s="234" t="str">
        <f>IFERROR(VLOOKUP(Query1[[#This Row],[ENTERPRISE_ID]], Addresses!$A:$Y,25,0), "Not on HR File")</f>
        <v>93611</v>
      </c>
      <c r="AD50" s="230" t="s">
        <v>13107</v>
      </c>
      <c r="AE50" s="235">
        <v>46086</v>
      </c>
    </row>
    <row r="51" spans="1:31" x14ac:dyDescent="0.3">
      <c r="A51" s="230" t="s">
        <v>17293</v>
      </c>
      <c r="B51" s="230" t="str">
        <f>Query1[[#This Row],[LAST_NAME]]</f>
        <v>KILPATRICK JR</v>
      </c>
      <c r="C51" s="230" t="s">
        <v>17294</v>
      </c>
      <c r="D51" s="230" t="s">
        <v>5708</v>
      </c>
      <c r="E51" s="230" t="s">
        <v>17295</v>
      </c>
      <c r="F51" s="230" t="s">
        <v>17296</v>
      </c>
      <c r="G51" s="230" t="s">
        <v>17297</v>
      </c>
      <c r="H51" s="230" t="str">
        <f>Query1[[#This Row],[FULL_NAME]]</f>
        <v>WILLIAM KILPATRICK JR</v>
      </c>
      <c r="I51" s="230" t="s">
        <v>17298</v>
      </c>
      <c r="J51" s="230" t="s">
        <v>4034</v>
      </c>
      <c r="K51" s="230" t="str">
        <f>Query1[[#This Row],[ENTERPRISE_ID]]</f>
        <v>WKILPAT</v>
      </c>
      <c r="L51" s="231">
        <v>9017138899</v>
      </c>
      <c r="M51" s="230" t="s">
        <v>5630</v>
      </c>
      <c r="N51" s="230" t="s">
        <v>17299</v>
      </c>
      <c r="O51" s="230"/>
      <c r="P51" s="230" t="s">
        <v>3599</v>
      </c>
      <c r="Q51" s="230" t="s">
        <v>407</v>
      </c>
      <c r="R51" s="230" t="s">
        <v>11767</v>
      </c>
      <c r="S51" s="230" t="s">
        <v>5714</v>
      </c>
      <c r="T51" s="232">
        <v>8998</v>
      </c>
      <c r="U51" s="230" t="s">
        <v>6216</v>
      </c>
      <c r="V51" s="230" t="s">
        <v>6217</v>
      </c>
      <c r="W51" s="233" t="str">
        <f>IFERROR(VLOOKUP(Query1[[#This Row],[ENTERPRISE_ID]],HR_tbl[],2, 0), "Not on HR File")</f>
        <v>Service Technician 1, In-Home</v>
      </c>
      <c r="X51" s="113">
        <f>IFERROR(VLOOKUP(Query1[[#This Row],[ENTERPRISE_ID]],HR_tbl[],3,0), "Not on HR File")</f>
        <v>31126</v>
      </c>
      <c r="Y51" s="234" t="str">
        <f>IFERROR(VLOOKUP(Query1[[#This Row],[ENTERPRISE_ID]], Addresses!$A:$Y,21,0), "Not on HR File")</f>
        <v>4326 ELYSIAN DR.</v>
      </c>
      <c r="Z51" s="234">
        <f>IFERROR(VLOOKUP(Query1[[#This Row],[ENTERPRISE_ID]], Addresses!$A:$Y,22,0), "Not on HR File")</f>
        <v>0</v>
      </c>
      <c r="AA51" s="234" t="str">
        <f>IFERROR(VLOOKUP(Query1[[#This Row],[ENTERPRISE_ID]], Addresses!$A:$Y,23,0), "Not on HR File")</f>
        <v>MEMPHIS</v>
      </c>
      <c r="AB51" s="234" t="str">
        <f>IFERROR(VLOOKUP(Query1[[#This Row],[ENTERPRISE_ID]], Addresses!$A:$Y,24,0), "Not on HR File")</f>
        <v>TN</v>
      </c>
      <c r="AC51" s="234" t="str">
        <f>IFERROR(VLOOKUP(Query1[[#This Row],[ENTERPRISE_ID]], Addresses!$A:$Y,25,0), "Not on HR File")</f>
        <v>38128</v>
      </c>
      <c r="AD51" s="230" t="s">
        <v>17300</v>
      </c>
      <c r="AE51" s="235">
        <v>46086</v>
      </c>
    </row>
    <row r="52" spans="1:31" x14ac:dyDescent="0.3">
      <c r="A52" s="230" t="s">
        <v>1302</v>
      </c>
      <c r="B52" s="230" t="str">
        <f>Query1[[#This Row],[LAST_NAME]]</f>
        <v>CRAWFORD</v>
      </c>
      <c r="C52" s="230" t="s">
        <v>1303</v>
      </c>
      <c r="D52" s="230" t="s">
        <v>5682</v>
      </c>
      <c r="E52" s="230" t="s">
        <v>9119</v>
      </c>
      <c r="F52" s="230" t="s">
        <v>9120</v>
      </c>
      <c r="G52" s="230" t="s">
        <v>1304</v>
      </c>
      <c r="H52" s="230" t="str">
        <f>Query1[[#This Row],[FULL_NAME]]</f>
        <v>LAVER CRAWFORD</v>
      </c>
      <c r="I52" s="230" t="s">
        <v>5009</v>
      </c>
      <c r="J52" s="230" t="s">
        <v>5008</v>
      </c>
      <c r="K52" s="230" t="str">
        <f>Query1[[#This Row],[ENTERPRISE_ID]]</f>
        <v>LCRAWFO</v>
      </c>
      <c r="L52" s="231">
        <v>9482233344</v>
      </c>
      <c r="M52" s="230" t="s">
        <v>5630</v>
      </c>
      <c r="N52" s="230" t="s">
        <v>9121</v>
      </c>
      <c r="O52" s="230" t="s">
        <v>9122</v>
      </c>
      <c r="P52" s="230" t="s">
        <v>327</v>
      </c>
      <c r="Q52" s="230" t="s">
        <v>328</v>
      </c>
      <c r="R52" s="230" t="s">
        <v>9123</v>
      </c>
      <c r="S52" s="230" t="s">
        <v>5664</v>
      </c>
      <c r="T52" s="232">
        <v>8998</v>
      </c>
      <c r="U52" s="230" t="s">
        <v>6655</v>
      </c>
      <c r="V52" s="230" t="s">
        <v>6656</v>
      </c>
      <c r="W52" s="233" t="str">
        <f>IFERROR(VLOOKUP(Query1[[#This Row],[ENTERPRISE_ID]],HR_tbl[],2, 0), "Not on HR File")</f>
        <v>Service Technician 1, In-Home</v>
      </c>
      <c r="X52" s="113">
        <f>IFERROR(VLOOKUP(Query1[[#This Row],[ENTERPRISE_ID]],HR_tbl[],3,0), "Not on HR File")</f>
        <v>45760</v>
      </c>
      <c r="Y52" s="234" t="str">
        <f>IFERROR(VLOOKUP(Query1[[#This Row],[ENTERPRISE_ID]], Addresses!$A:$Y,21,0), "Not on HR File")</f>
        <v>1308 LEAD ST</v>
      </c>
      <c r="Z52" s="234" t="str">
        <f>IFERROR(VLOOKUP(Query1[[#This Row],[ENTERPRISE_ID]], Addresses!$A:$Y,22,0), "Not on HR File")</f>
        <v>D</v>
      </c>
      <c r="AA52" s="234" t="str">
        <f>IFERROR(VLOOKUP(Query1[[#This Row],[ENTERPRISE_ID]], Addresses!$A:$Y,23,0), "Not on HR File")</f>
        <v>NORFOLK</v>
      </c>
      <c r="AB52" s="234" t="str">
        <f>IFERROR(VLOOKUP(Query1[[#This Row],[ENTERPRISE_ID]], Addresses!$A:$Y,24,0), "Not on HR File")</f>
        <v>VA</v>
      </c>
      <c r="AC52" s="234" t="str">
        <f>IFERROR(VLOOKUP(Query1[[#This Row],[ENTERPRISE_ID]], Addresses!$A:$Y,25,0), "Not on HR File")</f>
        <v>23504</v>
      </c>
      <c r="AD52" s="230" t="s">
        <v>9124</v>
      </c>
      <c r="AE52" s="235">
        <v>46086</v>
      </c>
    </row>
    <row r="53" spans="1:31" x14ac:dyDescent="0.3">
      <c r="A53" s="230" t="s">
        <v>1423</v>
      </c>
      <c r="B53" s="230" t="str">
        <f>Query1[[#This Row],[LAST_NAME]]</f>
        <v>COLE</v>
      </c>
      <c r="C53" s="230" t="s">
        <v>1424</v>
      </c>
      <c r="D53" s="230" t="s">
        <v>5822</v>
      </c>
      <c r="E53" s="230" t="s">
        <v>8532</v>
      </c>
      <c r="F53" s="230" t="s">
        <v>8533</v>
      </c>
      <c r="G53" s="230" t="s">
        <v>1425</v>
      </c>
      <c r="H53" s="230" t="str">
        <f>Query1[[#This Row],[FULL_NAME]]</f>
        <v>JOSEPH COLE</v>
      </c>
      <c r="I53" s="230" t="s">
        <v>8115</v>
      </c>
      <c r="J53" s="230" t="s">
        <v>4123</v>
      </c>
      <c r="K53" s="230" t="str">
        <f>Query1[[#This Row],[ENTERPRISE_ID]]</f>
        <v>JCOLE</v>
      </c>
      <c r="L53" s="231">
        <v>7169361043</v>
      </c>
      <c r="M53" s="230" t="s">
        <v>5630</v>
      </c>
      <c r="N53" s="230" t="s">
        <v>8534</v>
      </c>
      <c r="O53" s="230"/>
      <c r="P53" s="230" t="s">
        <v>2330</v>
      </c>
      <c r="Q53" s="230" t="s">
        <v>318</v>
      </c>
      <c r="R53" s="230" t="s">
        <v>8535</v>
      </c>
      <c r="S53" s="230" t="s">
        <v>5916</v>
      </c>
      <c r="T53" s="232">
        <v>8998</v>
      </c>
      <c r="U53" s="230" t="s">
        <v>2418</v>
      </c>
      <c r="V53" s="230" t="s">
        <v>5829</v>
      </c>
      <c r="W53" s="233" t="str">
        <f>IFERROR(VLOOKUP(Query1[[#This Row],[ENTERPRISE_ID]],HR_tbl[],2, 0), "Not on HR File")</f>
        <v>Service Technician 2, In-Home</v>
      </c>
      <c r="X53" s="113">
        <f>IFERROR(VLOOKUP(Query1[[#This Row],[ENTERPRISE_ID]],HR_tbl[],3,0), "Not on HR File")</f>
        <v>45935</v>
      </c>
      <c r="Y53" s="234" t="str">
        <f>IFERROR(VLOOKUP(Query1[[#This Row],[ENTERPRISE_ID]], Addresses!$A:$Y,21,0), "Not on HR File")</f>
        <v>835 HIGHLAND AVE</v>
      </c>
      <c r="Z53" s="234">
        <f>IFERROR(VLOOKUP(Query1[[#This Row],[ENTERPRISE_ID]], Addresses!$A:$Y,22,0), "Not on HR File")</f>
        <v>0</v>
      </c>
      <c r="AA53" s="234" t="str">
        <f>IFERROR(VLOOKUP(Query1[[#This Row],[ENTERPRISE_ID]], Addresses!$A:$Y,23,0), "Not on HR File")</f>
        <v>BUFFALO</v>
      </c>
      <c r="AB53" s="234" t="str">
        <f>IFERROR(VLOOKUP(Query1[[#This Row],[ENTERPRISE_ID]], Addresses!$A:$Y,24,0), "Not on HR File")</f>
        <v>NY</v>
      </c>
      <c r="AC53" s="234" t="str">
        <f>IFERROR(VLOOKUP(Query1[[#This Row],[ENTERPRISE_ID]], Addresses!$A:$Y,25,0), "Not on HR File")</f>
        <v>14223</v>
      </c>
      <c r="AD53" s="230" t="s">
        <v>8536</v>
      </c>
      <c r="AE53" s="235">
        <v>46086</v>
      </c>
    </row>
    <row r="54" spans="1:31" x14ac:dyDescent="0.3">
      <c r="A54" s="230" t="s">
        <v>2490</v>
      </c>
      <c r="B54" s="230" t="str">
        <f>Query1[[#This Row],[LAST_NAME]]</f>
        <v>RUSYN</v>
      </c>
      <c r="C54" s="230" t="s">
        <v>2491</v>
      </c>
      <c r="D54" s="230" t="s">
        <v>5822</v>
      </c>
      <c r="E54" s="230" t="s">
        <v>9437</v>
      </c>
      <c r="F54" s="230" t="s">
        <v>9438</v>
      </c>
      <c r="G54" s="230" t="s">
        <v>2492</v>
      </c>
      <c r="H54" s="230" t="str">
        <f>Query1[[#This Row],[FULL_NAME]]</f>
        <v>RONALD RUSYN</v>
      </c>
      <c r="I54" s="230" t="s">
        <v>9439</v>
      </c>
      <c r="J54" s="230" t="s">
        <v>4095</v>
      </c>
      <c r="K54" s="230" t="str">
        <f>Query1[[#This Row],[ENTERPRISE_ID]]</f>
        <v>RRUSYN1</v>
      </c>
      <c r="L54" s="231">
        <v>5708009447</v>
      </c>
      <c r="M54" s="230" t="s">
        <v>5630</v>
      </c>
      <c r="N54" s="230" t="s">
        <v>9440</v>
      </c>
      <c r="O54" s="230"/>
      <c r="P54" s="230" t="s">
        <v>9441</v>
      </c>
      <c r="Q54" s="230" t="s">
        <v>435</v>
      </c>
      <c r="R54" s="230" t="s">
        <v>9442</v>
      </c>
      <c r="S54" s="230" t="s">
        <v>5916</v>
      </c>
      <c r="T54" s="232">
        <v>8998</v>
      </c>
      <c r="U54" s="230" t="s">
        <v>7770</v>
      </c>
      <c r="V54" s="230" t="s">
        <v>7771</v>
      </c>
      <c r="W54" s="233" t="str">
        <f>IFERROR(VLOOKUP(Query1[[#This Row],[ENTERPRISE_ID]],HR_tbl[],2, 0), "Not on HR File")</f>
        <v>Service Technician 1, In-Home</v>
      </c>
      <c r="X54" s="113">
        <f>IFERROR(VLOOKUP(Query1[[#This Row],[ENTERPRISE_ID]],HR_tbl[],3,0), "Not on HR File")</f>
        <v>35565</v>
      </c>
      <c r="Y54" s="234" t="str">
        <f>IFERROR(VLOOKUP(Query1[[#This Row],[ENTERPRISE_ID]], Addresses!$A:$Y,21,0), "Not on HR File")</f>
        <v>114 SCHOOL ST.</v>
      </c>
      <c r="Z54" s="234">
        <f>IFERROR(VLOOKUP(Query1[[#This Row],[ENTERPRISE_ID]], Addresses!$A:$Y,22,0), "Not on HR File")</f>
        <v>0</v>
      </c>
      <c r="AA54" s="234" t="str">
        <f>IFERROR(VLOOKUP(Query1[[#This Row],[ENTERPRISE_ID]], Addresses!$A:$Y,23,0), "Not on HR File")</f>
        <v>OLYPHANT</v>
      </c>
      <c r="AB54" s="234" t="str">
        <f>IFERROR(VLOOKUP(Query1[[#This Row],[ENTERPRISE_ID]], Addresses!$A:$Y,24,0), "Not on HR File")</f>
        <v>PA</v>
      </c>
      <c r="AC54" s="234" t="str">
        <f>IFERROR(VLOOKUP(Query1[[#This Row],[ENTERPRISE_ID]], Addresses!$A:$Y,25,0), "Not on HR File")</f>
        <v>18447</v>
      </c>
      <c r="AD54" s="230" t="s">
        <v>9443</v>
      </c>
      <c r="AE54" s="235">
        <v>46086</v>
      </c>
    </row>
    <row r="55" spans="1:31" x14ac:dyDescent="0.3">
      <c r="A55" s="230" t="s">
        <v>6591</v>
      </c>
      <c r="B55" s="230" t="str">
        <f>Query1[[#This Row],[LAST_NAME]]</f>
        <v>VALIENTE</v>
      </c>
      <c r="C55" s="230" t="s">
        <v>6592</v>
      </c>
      <c r="D55" s="230" t="s">
        <v>5638</v>
      </c>
      <c r="E55" s="230" t="s">
        <v>6593</v>
      </c>
      <c r="F55" s="230" t="s">
        <v>6594</v>
      </c>
      <c r="G55" s="230" t="s">
        <v>6595</v>
      </c>
      <c r="H55" s="230" t="str">
        <f>Query1[[#This Row],[FULL_NAME]]</f>
        <v>YARIEL VALIENTE</v>
      </c>
      <c r="I55" s="230" t="s">
        <v>6596</v>
      </c>
      <c r="J55" s="230" t="s">
        <v>6597</v>
      </c>
      <c r="K55" s="230" t="str">
        <f>Query1[[#This Row],[ENTERPRISE_ID]]</f>
        <v>YVALIEN</v>
      </c>
      <c r="L55" s="231">
        <v>7869840056</v>
      </c>
      <c r="M55" s="230" t="s">
        <v>5630</v>
      </c>
      <c r="N55" s="230" t="s">
        <v>6598</v>
      </c>
      <c r="O55" s="230" t="s">
        <v>6599</v>
      </c>
      <c r="P55" s="230" t="s">
        <v>6600</v>
      </c>
      <c r="Q55" s="230" t="s">
        <v>297</v>
      </c>
      <c r="R55" s="230" t="s">
        <v>6601</v>
      </c>
      <c r="S55" s="230" t="s">
        <v>5634</v>
      </c>
      <c r="T55" s="232">
        <v>8998</v>
      </c>
      <c r="U55" s="230" t="s">
        <v>5987</v>
      </c>
      <c r="V55" s="230" t="s">
        <v>5988</v>
      </c>
      <c r="W55" s="233" t="str">
        <f>IFERROR(VLOOKUP(Query1[[#This Row],[ENTERPRISE_ID]],HR_tbl[],2, 0), "Not on HR File")</f>
        <v>Service Technician 1, In-Home</v>
      </c>
      <c r="X55" s="113">
        <f>IFERROR(VLOOKUP(Query1[[#This Row],[ENTERPRISE_ID]],HR_tbl[],3,0), "Not on HR File")</f>
        <v>44300</v>
      </c>
      <c r="Y55" s="234" t="str">
        <f>IFERROR(VLOOKUP(Query1[[#This Row],[ENTERPRISE_ID]], Addresses!$A:$Y,21,0), "Not on HR File")</f>
        <v>11385 NW 7th street</v>
      </c>
      <c r="Z55" s="234" t="str">
        <f>IFERROR(VLOOKUP(Query1[[#This Row],[ENTERPRISE_ID]], Addresses!$A:$Y,22,0), "Not on HR File")</f>
        <v>Apt# 101</v>
      </c>
      <c r="AA55" s="234" t="str">
        <f>IFERROR(VLOOKUP(Query1[[#This Row],[ENTERPRISE_ID]], Addresses!$A:$Y,23,0), "Not on HR File")</f>
        <v>Miami</v>
      </c>
      <c r="AB55" s="234" t="str">
        <f>IFERROR(VLOOKUP(Query1[[#This Row],[ENTERPRISE_ID]], Addresses!$A:$Y,24,0), "Not on HR File")</f>
        <v>FL</v>
      </c>
      <c r="AC55" s="234" t="str">
        <f>IFERROR(VLOOKUP(Query1[[#This Row],[ENTERPRISE_ID]], Addresses!$A:$Y,25,0), "Not on HR File")</f>
        <v>33172</v>
      </c>
      <c r="AD55" s="230" t="s">
        <v>6602</v>
      </c>
      <c r="AE55" s="235">
        <v>46086</v>
      </c>
    </row>
    <row r="56" spans="1:31" x14ac:dyDescent="0.3">
      <c r="A56" s="230" t="s">
        <v>31634</v>
      </c>
      <c r="B56" s="230" t="str">
        <f>Query1[[#This Row],[LAST_NAME]]</f>
        <v>JOHNSON</v>
      </c>
      <c r="C56" s="230" t="s">
        <v>1282</v>
      </c>
      <c r="D56" s="230" t="s">
        <v>5708</v>
      </c>
      <c r="E56" s="230" t="s">
        <v>13070</v>
      </c>
      <c r="F56" s="230" t="s">
        <v>31635</v>
      </c>
      <c r="G56" s="230" t="s">
        <v>1283</v>
      </c>
      <c r="H56" s="230" t="str">
        <f>Query1[[#This Row],[FULL_NAME]]</f>
        <v>MICHAEL JOHNSON</v>
      </c>
      <c r="I56" s="230" t="s">
        <v>3817</v>
      </c>
      <c r="J56" s="230" t="s">
        <v>3909</v>
      </c>
      <c r="K56" s="230" t="str">
        <f>Query1[[#This Row],[ENTERPRISE_ID]]</f>
        <v>MJOH304</v>
      </c>
      <c r="L56" s="231">
        <v>6624605707</v>
      </c>
      <c r="M56" s="230" t="s">
        <v>5630</v>
      </c>
      <c r="N56" s="230" t="s">
        <v>13071</v>
      </c>
      <c r="O56" s="230"/>
      <c r="P56" s="230" t="s">
        <v>13072</v>
      </c>
      <c r="Q56" s="230" t="s">
        <v>477</v>
      </c>
      <c r="R56" s="230" t="s">
        <v>13073</v>
      </c>
      <c r="S56" s="230" t="s">
        <v>5714</v>
      </c>
      <c r="T56" s="232">
        <v>8998</v>
      </c>
      <c r="U56" s="230" t="s">
        <v>6367</v>
      </c>
      <c r="V56" s="230" t="s">
        <v>7277</v>
      </c>
      <c r="W56" s="233" t="str">
        <f>IFERROR(VLOOKUP(Query1[[#This Row],[ENTERPRISE_ID]],HR_tbl[],2, 0), "Not on HR File")</f>
        <v>Service Technician 3, In-Home</v>
      </c>
      <c r="X56" s="113">
        <f>IFERROR(VLOOKUP(Query1[[#This Row],[ENTERPRISE_ID]],HR_tbl[],3,0), "Not on HR File")</f>
        <v>38209</v>
      </c>
      <c r="Y56" s="234" t="str">
        <f>IFERROR(VLOOKUP(Query1[[#This Row],[ENTERPRISE_ID]], Addresses!$A:$Y,21,0), "Not on HR File")</f>
        <v>218 SADDLE CLUB DR.</v>
      </c>
      <c r="Z56" s="234">
        <f>IFERROR(VLOOKUP(Query1[[#This Row],[ENTERPRISE_ID]], Addresses!$A:$Y,22,0), "Not on HR File")</f>
        <v>0</v>
      </c>
      <c r="AA56" s="234" t="str">
        <f>IFERROR(VLOOKUP(Query1[[#This Row],[ENTERPRISE_ID]], Addresses!$A:$Y,23,0), "Not on HR File")</f>
        <v>HOLLY SPRINGS</v>
      </c>
      <c r="AB56" s="234" t="str">
        <f>IFERROR(VLOOKUP(Query1[[#This Row],[ENTERPRISE_ID]], Addresses!$A:$Y,24,0), "Not on HR File")</f>
        <v>MS</v>
      </c>
      <c r="AC56" s="234" t="str">
        <f>IFERROR(VLOOKUP(Query1[[#This Row],[ENTERPRISE_ID]], Addresses!$A:$Y,25,0), "Not on HR File")</f>
        <v>38635</v>
      </c>
      <c r="AD56" s="230" t="s">
        <v>13074</v>
      </c>
      <c r="AE56" s="235">
        <v>46086</v>
      </c>
    </row>
    <row r="57" spans="1:31" x14ac:dyDescent="0.3">
      <c r="A57" s="230" t="s">
        <v>939</v>
      </c>
      <c r="B57" s="230" t="str">
        <f>Query1[[#This Row],[LAST_NAME]]</f>
        <v>CERVANTES</v>
      </c>
      <c r="C57" s="230" t="s">
        <v>940</v>
      </c>
      <c r="D57" s="230" t="s">
        <v>5729</v>
      </c>
      <c r="E57" s="230" t="s">
        <v>9701</v>
      </c>
      <c r="F57" s="230" t="s">
        <v>9702</v>
      </c>
      <c r="G57" s="230" t="s">
        <v>941</v>
      </c>
      <c r="H57" s="230" t="str">
        <f>Query1[[#This Row],[FULL_NAME]]</f>
        <v>RAUL CERVANTES</v>
      </c>
      <c r="I57" s="230" t="s">
        <v>9703</v>
      </c>
      <c r="J57" s="230" t="s">
        <v>9704</v>
      </c>
      <c r="K57" s="230" t="str">
        <f>Query1[[#This Row],[ENTERPRISE_ID]]</f>
        <v>RCERVAN</v>
      </c>
      <c r="L57" s="231">
        <v>4157400264</v>
      </c>
      <c r="M57" s="230" t="s">
        <v>5630</v>
      </c>
      <c r="N57" s="230" t="s">
        <v>9705</v>
      </c>
      <c r="O57" s="230"/>
      <c r="P57" s="230" t="s">
        <v>9706</v>
      </c>
      <c r="Q57" s="230" t="s">
        <v>219</v>
      </c>
      <c r="R57" s="230" t="s">
        <v>9707</v>
      </c>
      <c r="S57" s="230" t="s">
        <v>5738</v>
      </c>
      <c r="T57" s="232">
        <v>8998</v>
      </c>
      <c r="U57" s="230" t="s">
        <v>8372</v>
      </c>
      <c r="V57" s="230" t="s">
        <v>9708</v>
      </c>
      <c r="W57" s="233" t="str">
        <f>IFERROR(VLOOKUP(Query1[[#This Row],[ENTERPRISE_ID]],HR_tbl[],2, 0), "Not on HR File")</f>
        <v>Service Technician 1, In-Home</v>
      </c>
      <c r="X57" s="113">
        <f>IFERROR(VLOOKUP(Query1[[#This Row],[ENTERPRISE_ID]],HR_tbl[],3,0), "Not on HR File")</f>
        <v>45984</v>
      </c>
      <c r="Y57" s="234" t="str">
        <f>IFERROR(VLOOKUP(Query1[[#This Row],[ENTERPRISE_ID]], Addresses!$A:$Y,21,0), "Not on HR File")</f>
        <v>46 LABREA WAY</v>
      </c>
      <c r="Z57" s="234" t="str">
        <f>IFERROR(VLOOKUP(Query1[[#This Row],[ENTERPRISE_ID]], Addresses!$A:$Y,22,0), "Not on HR File")</f>
        <v>639 SOUTH 29TH ST</v>
      </c>
      <c r="AA57" s="234" t="str">
        <f>IFERROR(VLOOKUP(Query1[[#This Row],[ENTERPRISE_ID]], Addresses!$A:$Y,23,0), "Not on HR File")</f>
        <v>SAN RAFAEL</v>
      </c>
      <c r="AB57" s="234" t="str">
        <f>IFERROR(VLOOKUP(Query1[[#This Row],[ENTERPRISE_ID]], Addresses!$A:$Y,24,0), "Not on HR File")</f>
        <v>CA</v>
      </c>
      <c r="AC57" s="234" t="str">
        <f>IFERROR(VLOOKUP(Query1[[#This Row],[ENTERPRISE_ID]], Addresses!$A:$Y,25,0), "Not on HR File")</f>
        <v>94903</v>
      </c>
      <c r="AD57" s="230" t="s">
        <v>9709</v>
      </c>
      <c r="AE57" s="235">
        <v>46086</v>
      </c>
    </row>
    <row r="58" spans="1:31" x14ac:dyDescent="0.3">
      <c r="A58" s="230" t="s">
        <v>4094</v>
      </c>
      <c r="B58" s="230" t="str">
        <f>Query1[[#This Row],[LAST_NAME]]</f>
        <v>JONES</v>
      </c>
      <c r="C58" s="230" t="s">
        <v>10474</v>
      </c>
      <c r="D58" s="230" t="s">
        <v>5729</v>
      </c>
      <c r="E58" s="230" t="s">
        <v>10475</v>
      </c>
      <c r="F58" s="230" t="s">
        <v>10476</v>
      </c>
      <c r="G58" s="230" t="s">
        <v>4097</v>
      </c>
      <c r="H58" s="230" t="str">
        <f>Query1[[#This Row],[FULL_NAME]]</f>
        <v>RONALD JONES</v>
      </c>
      <c r="I58" s="230" t="s">
        <v>4096</v>
      </c>
      <c r="J58" s="230" t="s">
        <v>4095</v>
      </c>
      <c r="K58" s="230" t="str">
        <f>Query1[[#This Row],[ENTERPRISE_ID]]</f>
        <v>RJONES2</v>
      </c>
      <c r="L58" s="231">
        <v>9168834798</v>
      </c>
      <c r="M58" s="230" t="s">
        <v>5630</v>
      </c>
      <c r="N58" s="230" t="s">
        <v>10477</v>
      </c>
      <c r="O58" s="230"/>
      <c r="P58" s="230" t="s">
        <v>10478</v>
      </c>
      <c r="Q58" s="230" t="s">
        <v>219</v>
      </c>
      <c r="R58" s="230" t="s">
        <v>4100</v>
      </c>
      <c r="S58" s="230" t="s">
        <v>5738</v>
      </c>
      <c r="T58" s="232">
        <v>8998</v>
      </c>
      <c r="U58" s="230" t="s">
        <v>1645</v>
      </c>
      <c r="V58" s="230" t="s">
        <v>6325</v>
      </c>
      <c r="W58" s="233" t="str">
        <f>IFERROR(VLOOKUP(Query1[[#This Row],[ENTERPRISE_ID]],HR_tbl[],2, 0), "Not on HR File")</f>
        <v>HVAC Svc Tech II, Break/Fix</v>
      </c>
      <c r="X58" s="113">
        <f>IFERROR(VLOOKUP(Query1[[#This Row],[ENTERPRISE_ID]],HR_tbl[],3,0), "Not on HR File")</f>
        <v>44742</v>
      </c>
      <c r="Y58" s="234" t="str">
        <f>IFERROR(VLOOKUP(Query1[[#This Row],[ENTERPRISE_ID]], Addresses!$A:$Y,21,0), "Not on HR File")</f>
        <v>990 HOITT AVE</v>
      </c>
      <c r="Z58" s="234">
        <f>IFERROR(VLOOKUP(Query1[[#This Row],[ENTERPRISE_ID]], Addresses!$A:$Y,22,0), "Not on HR File")</f>
        <v>0</v>
      </c>
      <c r="AA58" s="234" t="str">
        <f>IFERROR(VLOOKUP(Query1[[#This Row],[ENTERPRISE_ID]], Addresses!$A:$Y,23,0), "Not on HR File")</f>
        <v>LINCOLN</v>
      </c>
      <c r="AB58" s="234" t="str">
        <f>IFERROR(VLOOKUP(Query1[[#This Row],[ENTERPRISE_ID]], Addresses!$A:$Y,24,0), "Not on HR File")</f>
        <v>CA</v>
      </c>
      <c r="AC58" s="234" t="str">
        <f>IFERROR(VLOOKUP(Query1[[#This Row],[ENTERPRISE_ID]], Addresses!$A:$Y,25,0), "Not on HR File")</f>
        <v>95648</v>
      </c>
      <c r="AD58" s="230" t="s">
        <v>10479</v>
      </c>
      <c r="AE58" s="235">
        <v>46086</v>
      </c>
    </row>
    <row r="59" spans="1:31" x14ac:dyDescent="0.3">
      <c r="A59" s="230" t="s">
        <v>17971</v>
      </c>
      <c r="B59" s="230" t="str">
        <f>Query1[[#This Row],[LAST_NAME]]</f>
        <v>DILEY</v>
      </c>
      <c r="C59" s="230" t="s">
        <v>17972</v>
      </c>
      <c r="D59" s="230" t="s">
        <v>5788</v>
      </c>
      <c r="E59" s="230" t="s">
        <v>17973</v>
      </c>
      <c r="F59" s="230" t="s">
        <v>17974</v>
      </c>
      <c r="G59" s="230" t="s">
        <v>17975</v>
      </c>
      <c r="H59" s="230" t="str">
        <f>Query1[[#This Row],[FULL_NAME]]</f>
        <v>PAUL DILEY</v>
      </c>
      <c r="I59" s="230" t="s">
        <v>17976</v>
      </c>
      <c r="J59" s="230" t="s">
        <v>3860</v>
      </c>
      <c r="K59" s="230" t="str">
        <f>Query1[[#This Row],[ENTERPRISE_ID]]</f>
        <v>PDILEY</v>
      </c>
      <c r="L59" s="231">
        <v>4434328249</v>
      </c>
      <c r="M59" s="230" t="s">
        <v>5630</v>
      </c>
      <c r="N59" s="230" t="s">
        <v>17977</v>
      </c>
      <c r="O59" s="230" t="s">
        <v>17978</v>
      </c>
      <c r="P59" s="230" t="s">
        <v>17979</v>
      </c>
      <c r="Q59" s="230" t="s">
        <v>541</v>
      </c>
      <c r="R59" s="230" t="s">
        <v>11827</v>
      </c>
      <c r="S59" s="230" t="s">
        <v>5634</v>
      </c>
      <c r="T59" s="232">
        <v>8998</v>
      </c>
      <c r="U59" s="230" t="s">
        <v>4294</v>
      </c>
      <c r="V59" s="230" t="s">
        <v>6229</v>
      </c>
      <c r="W59" s="233" t="str">
        <f>IFERROR(VLOOKUP(Query1[[#This Row],[ENTERPRISE_ID]],HR_tbl[],2, 0), "Not on HR File")</f>
        <v>Service Technician 1, In-Home</v>
      </c>
      <c r="X59" s="113">
        <f>IFERROR(VLOOKUP(Query1[[#This Row],[ENTERPRISE_ID]],HR_tbl[],3,0), "Not on HR File")</f>
        <v>40847</v>
      </c>
      <c r="Y59" s="234" t="str">
        <f>IFERROR(VLOOKUP(Query1[[#This Row],[ENTERPRISE_ID]], Addresses!$A:$Y,21,0), "Not on HR File")</f>
        <v>900 Martell Ct #A</v>
      </c>
      <c r="Z59" s="234">
        <f>IFERROR(VLOOKUP(Query1[[#This Row],[ENTERPRISE_ID]], Addresses!$A:$Y,22,0), "Not on HR File")</f>
        <v>0</v>
      </c>
      <c r="AA59" s="234" t="str">
        <f>IFERROR(VLOOKUP(Query1[[#This Row],[ENTERPRISE_ID]], Addresses!$A:$Y,23,0), "Not on HR File")</f>
        <v>Bel Air</v>
      </c>
      <c r="AB59" s="234" t="str">
        <f>IFERROR(VLOOKUP(Query1[[#This Row],[ENTERPRISE_ID]], Addresses!$A:$Y,24,0), "Not on HR File")</f>
        <v>MD</v>
      </c>
      <c r="AC59" s="234" t="str">
        <f>IFERROR(VLOOKUP(Query1[[#This Row],[ENTERPRISE_ID]], Addresses!$A:$Y,25,0), "Not on HR File")</f>
        <v>21014</v>
      </c>
      <c r="AD59" s="230" t="s">
        <v>17980</v>
      </c>
      <c r="AE59" s="235">
        <v>46086</v>
      </c>
    </row>
    <row r="60" spans="1:31" x14ac:dyDescent="0.3">
      <c r="A60" s="230" t="s">
        <v>1691</v>
      </c>
      <c r="B60" s="230" t="str">
        <f>Query1[[#This Row],[LAST_NAME]]</f>
        <v>SANDERFOOT</v>
      </c>
      <c r="C60" s="230" t="s">
        <v>1692</v>
      </c>
      <c r="D60" s="230" t="s">
        <v>5719</v>
      </c>
      <c r="E60" s="230" t="s">
        <v>7035</v>
      </c>
      <c r="F60" s="230" t="s">
        <v>7036</v>
      </c>
      <c r="G60" s="230" t="s">
        <v>1693</v>
      </c>
      <c r="H60" s="230" t="str">
        <f>Query1[[#This Row],[FULL_NAME]]</f>
        <v>CADEN SANDERFOOT</v>
      </c>
      <c r="I60" s="230" t="s">
        <v>5463</v>
      </c>
      <c r="J60" s="230" t="s">
        <v>5462</v>
      </c>
      <c r="K60" s="230" t="str">
        <f>Query1[[#This Row],[ENTERPRISE_ID]]</f>
        <v>CSANDER</v>
      </c>
      <c r="L60" s="231">
        <v>6088951034</v>
      </c>
      <c r="M60" s="230" t="s">
        <v>5630</v>
      </c>
      <c r="N60" s="230" t="s">
        <v>7037</v>
      </c>
      <c r="O60" s="230"/>
      <c r="P60" s="230" t="s">
        <v>772</v>
      </c>
      <c r="Q60" s="230" t="s">
        <v>453</v>
      </c>
      <c r="R60" s="230" t="s">
        <v>7038</v>
      </c>
      <c r="S60" s="230" t="s">
        <v>5634</v>
      </c>
      <c r="T60" s="232">
        <v>8998</v>
      </c>
      <c r="U60" s="230" t="s">
        <v>6837</v>
      </c>
      <c r="V60" s="230" t="s">
        <v>6838</v>
      </c>
      <c r="W60" s="233" t="str">
        <f>IFERROR(VLOOKUP(Query1[[#This Row],[ENTERPRISE_ID]],HR_tbl[],2, 0), "Not on HR File")</f>
        <v>Service Technician 2, In-Home</v>
      </c>
      <c r="X60" s="113">
        <f>IFERROR(VLOOKUP(Query1[[#This Row],[ENTERPRISE_ID]],HR_tbl[],3,0), "Not on HR File")</f>
        <v>45970</v>
      </c>
      <c r="Y60" s="234" t="str">
        <f>IFERROR(VLOOKUP(Query1[[#This Row],[ENTERPRISE_ID]], Addresses!$A:$Y,21,0), "Not on HR File")</f>
        <v>6613 VILLAGE PARK DR</v>
      </c>
      <c r="Z60" s="234">
        <f>IFERROR(VLOOKUP(Query1[[#This Row],[ENTERPRISE_ID]], Addresses!$A:$Y,22,0), "Not on HR File")</f>
        <v>0</v>
      </c>
      <c r="AA60" s="234" t="str">
        <f>IFERROR(VLOOKUP(Query1[[#This Row],[ENTERPRISE_ID]], Addresses!$A:$Y,23,0), "Not on HR File")</f>
        <v>MADISON</v>
      </c>
      <c r="AB60" s="234" t="str">
        <f>IFERROR(VLOOKUP(Query1[[#This Row],[ENTERPRISE_ID]], Addresses!$A:$Y,24,0), "Not on HR File")</f>
        <v>WI</v>
      </c>
      <c r="AC60" s="234" t="str">
        <f>IFERROR(VLOOKUP(Query1[[#This Row],[ENTERPRISE_ID]], Addresses!$A:$Y,25,0), "Not on HR File")</f>
        <v>53718</v>
      </c>
      <c r="AD60" s="230" t="s">
        <v>7039</v>
      </c>
      <c r="AE60" s="235">
        <v>46086</v>
      </c>
    </row>
    <row r="61" spans="1:31" x14ac:dyDescent="0.3">
      <c r="A61" s="230" t="s">
        <v>12922</v>
      </c>
      <c r="B61" s="230" t="str">
        <f>Query1[[#This Row],[LAST_NAME]]</f>
        <v>SALISBURY</v>
      </c>
      <c r="C61" s="230" t="s">
        <v>12923</v>
      </c>
      <c r="D61" s="230" t="s">
        <v>6304</v>
      </c>
      <c r="E61" s="230" t="s">
        <v>12924</v>
      </c>
      <c r="F61" s="230" t="s">
        <v>12925</v>
      </c>
      <c r="G61" s="230" t="s">
        <v>12926</v>
      </c>
      <c r="H61" s="230" t="str">
        <f>Query1[[#This Row],[FULL_NAME]]</f>
        <v>RICHARD SALISBURY</v>
      </c>
      <c r="I61" s="230" t="s">
        <v>1656</v>
      </c>
      <c r="J61" s="230" t="s">
        <v>3953</v>
      </c>
      <c r="K61" s="230" t="str">
        <f>Query1[[#This Row],[ENTERPRISE_ID]]</f>
        <v>RSALISB</v>
      </c>
      <c r="L61" s="231">
        <v>9188166121</v>
      </c>
      <c r="M61" s="230" t="s">
        <v>5630</v>
      </c>
      <c r="N61" s="230" t="s">
        <v>12927</v>
      </c>
      <c r="O61" s="230"/>
      <c r="P61" s="230" t="s">
        <v>12928</v>
      </c>
      <c r="Q61" s="230" t="s">
        <v>2926</v>
      </c>
      <c r="R61" s="230" t="s">
        <v>12929</v>
      </c>
      <c r="S61" s="230" t="s">
        <v>5916</v>
      </c>
      <c r="T61" s="232">
        <v>8998</v>
      </c>
      <c r="U61" s="230" t="s">
        <v>7523</v>
      </c>
      <c r="V61" s="230" t="s">
        <v>7524</v>
      </c>
      <c r="W61" s="233" t="str">
        <f>IFERROR(VLOOKUP(Query1[[#This Row],[ENTERPRISE_ID]],HR_tbl[],2, 0), "Not on HR File")</f>
        <v>Service Technician 1, In-Home</v>
      </c>
      <c r="X61" s="113">
        <f>IFERROR(VLOOKUP(Query1[[#This Row],[ENTERPRISE_ID]],HR_tbl[],3,0), "Not on HR File")</f>
        <v>30424</v>
      </c>
      <c r="Y61" s="234" t="str">
        <f>IFERROR(VLOOKUP(Query1[[#This Row],[ENTERPRISE_ID]], Addresses!$A:$Y,21,0), "Not on HR File")</f>
        <v>40831 NORTH 4020 ROAD</v>
      </c>
      <c r="Z61" s="234">
        <f>IFERROR(VLOOKUP(Query1[[#This Row],[ENTERPRISE_ID]], Addresses!$A:$Y,22,0), "Not on HR File")</f>
        <v>0</v>
      </c>
      <c r="AA61" s="234" t="str">
        <f>IFERROR(VLOOKUP(Query1[[#This Row],[ENTERPRISE_ID]], Addresses!$A:$Y,23,0), "Not on HR File")</f>
        <v>COLLINSVILLE</v>
      </c>
      <c r="AB61" s="234" t="str">
        <f>IFERROR(VLOOKUP(Query1[[#This Row],[ENTERPRISE_ID]], Addresses!$A:$Y,24,0), "Not on HR File")</f>
        <v>OK</v>
      </c>
      <c r="AC61" s="234" t="str">
        <f>IFERROR(VLOOKUP(Query1[[#This Row],[ENTERPRISE_ID]], Addresses!$A:$Y,25,0), "Not on HR File")</f>
        <v>74021</v>
      </c>
      <c r="AD61" s="230" t="s">
        <v>12930</v>
      </c>
      <c r="AE61" s="235">
        <v>46086</v>
      </c>
    </row>
    <row r="62" spans="1:31" x14ac:dyDescent="0.3">
      <c r="A62" s="230" t="s">
        <v>5727</v>
      </c>
      <c r="B62" s="230" t="str">
        <f>Query1[[#This Row],[LAST_NAME]]</f>
        <v>EGUILOS</v>
      </c>
      <c r="C62" s="230" t="s">
        <v>5728</v>
      </c>
      <c r="D62" s="230" t="s">
        <v>5729</v>
      </c>
      <c r="E62" s="230" t="s">
        <v>5730</v>
      </c>
      <c r="F62" s="230" t="s">
        <v>5731</v>
      </c>
      <c r="G62" s="230" t="s">
        <v>5732</v>
      </c>
      <c r="H62" s="230" t="str">
        <f>Query1[[#This Row],[FULL_NAME]]</f>
        <v>PATRICIO EGUILOS</v>
      </c>
      <c r="I62" s="230" t="s">
        <v>5733</v>
      </c>
      <c r="J62" s="230" t="s">
        <v>5734</v>
      </c>
      <c r="K62" s="230" t="str">
        <f>Query1[[#This Row],[ENTERPRISE_ID]]</f>
        <v>PEGUILO</v>
      </c>
      <c r="L62" s="231">
        <v>7077403616</v>
      </c>
      <c r="M62" s="230" t="s">
        <v>5630</v>
      </c>
      <c r="N62" s="230" t="s">
        <v>5735</v>
      </c>
      <c r="O62" s="230"/>
      <c r="P62" s="230" t="s">
        <v>5736</v>
      </c>
      <c r="Q62" s="230" t="s">
        <v>219</v>
      </c>
      <c r="R62" s="230" t="s">
        <v>5737</v>
      </c>
      <c r="S62" s="230" t="s">
        <v>5738</v>
      </c>
      <c r="T62" s="232">
        <v>8998</v>
      </c>
      <c r="U62" s="230" t="s">
        <v>5739</v>
      </c>
      <c r="V62" s="230" t="s">
        <v>5740</v>
      </c>
      <c r="W62" s="233" t="str">
        <f>IFERROR(VLOOKUP(Query1[[#This Row],[ENTERPRISE_ID]],HR_tbl[],2, 0), "Not on HR File")</f>
        <v>Service Technician 2, In-Home</v>
      </c>
      <c r="X62" s="113">
        <f>IFERROR(VLOOKUP(Query1[[#This Row],[ENTERPRISE_ID]],HR_tbl[],3,0), "Not on HR File")</f>
        <v>37958</v>
      </c>
      <c r="Y62" s="234" t="str">
        <f>IFERROR(VLOOKUP(Query1[[#This Row],[ENTERPRISE_ID]], Addresses!$A:$Y,21,0), "Not on HR File")</f>
        <v>1405 CORCORAN AVE</v>
      </c>
      <c r="Z62" s="234">
        <f>IFERROR(VLOOKUP(Query1[[#This Row],[ENTERPRISE_ID]], Addresses!$A:$Y,22,0), "Not on HR File")</f>
        <v>0</v>
      </c>
      <c r="AA62" s="234" t="str">
        <f>IFERROR(VLOOKUP(Query1[[#This Row],[ENTERPRISE_ID]], Addresses!$A:$Y,23,0), "Not on HR File")</f>
        <v>VALLEJO</v>
      </c>
      <c r="AB62" s="234" t="str">
        <f>IFERROR(VLOOKUP(Query1[[#This Row],[ENTERPRISE_ID]], Addresses!$A:$Y,24,0), "Not on HR File")</f>
        <v>CA</v>
      </c>
      <c r="AC62" s="234" t="str">
        <f>IFERROR(VLOOKUP(Query1[[#This Row],[ENTERPRISE_ID]], Addresses!$A:$Y,25,0), "Not on HR File")</f>
        <v>94589</v>
      </c>
      <c r="AD62" s="230" t="s">
        <v>5741</v>
      </c>
      <c r="AE62" s="235">
        <v>46086</v>
      </c>
    </row>
    <row r="63" spans="1:31" x14ac:dyDescent="0.3">
      <c r="A63" s="230" t="s">
        <v>8102</v>
      </c>
      <c r="B63" s="230" t="str">
        <f>Query1[[#This Row],[LAST_NAME]]</f>
        <v>ROBERTS</v>
      </c>
      <c r="C63" s="230" t="s">
        <v>8103</v>
      </c>
      <c r="D63" s="230" t="s">
        <v>5708</v>
      </c>
      <c r="E63" s="230" t="s">
        <v>8104</v>
      </c>
      <c r="F63" s="230" t="s">
        <v>8105</v>
      </c>
      <c r="G63" s="230" t="s">
        <v>8106</v>
      </c>
      <c r="H63" s="230" t="str">
        <f>Query1[[#This Row],[FULL_NAME]]</f>
        <v>CHANCE ROBERTS</v>
      </c>
      <c r="I63" s="230" t="s">
        <v>5983</v>
      </c>
      <c r="J63" s="230" t="s">
        <v>8107</v>
      </c>
      <c r="K63" s="230" t="str">
        <f>Query1[[#This Row],[ENTERPRISE_ID]]</f>
        <v>CROBERT</v>
      </c>
      <c r="L63" s="231">
        <v>9859562096</v>
      </c>
      <c r="M63" s="230" t="s">
        <v>5630</v>
      </c>
      <c r="N63" s="230" t="s">
        <v>8108</v>
      </c>
      <c r="O63" s="230"/>
      <c r="P63" s="230" t="s">
        <v>460</v>
      </c>
      <c r="Q63" s="230" t="s">
        <v>287</v>
      </c>
      <c r="R63" s="230" t="s">
        <v>8109</v>
      </c>
      <c r="S63" s="230" t="s">
        <v>5714</v>
      </c>
      <c r="T63" s="232">
        <v>8998</v>
      </c>
      <c r="U63" s="230" t="s">
        <v>6072</v>
      </c>
      <c r="V63" s="230" t="s">
        <v>6073</v>
      </c>
      <c r="W63" s="233" t="str">
        <f>IFERROR(VLOOKUP(Query1[[#This Row],[ENTERPRISE_ID]],HR_tbl[],2, 0), "Not on HR File")</f>
        <v>Service Technician 2, In-Home</v>
      </c>
      <c r="X63" s="113">
        <f>IFERROR(VLOOKUP(Query1[[#This Row],[ENTERPRISE_ID]],HR_tbl[],3,0), "Not on HR File")</f>
        <v>45935</v>
      </c>
      <c r="Y63" s="234" t="str">
        <f>IFERROR(VLOOKUP(Query1[[#This Row],[ENTERPRISE_ID]], Addresses!$A:$Y,21,0), "Not on HR File")</f>
        <v>70436 2ND ST</v>
      </c>
      <c r="Z63" s="234">
        <f>IFERROR(VLOOKUP(Query1[[#This Row],[ENTERPRISE_ID]], Addresses!$A:$Y,22,0), "Not on HR File")</f>
        <v>0</v>
      </c>
      <c r="AA63" s="234" t="str">
        <f>IFERROR(VLOOKUP(Query1[[#This Row],[ENTERPRISE_ID]], Addresses!$A:$Y,23,0), "Not on HR File")</f>
        <v>COVINGTON</v>
      </c>
      <c r="AB63" s="234" t="str">
        <f>IFERROR(VLOOKUP(Query1[[#This Row],[ENTERPRISE_ID]], Addresses!$A:$Y,24,0), "Not on HR File")</f>
        <v>LA</v>
      </c>
      <c r="AC63" s="234" t="str">
        <f>IFERROR(VLOOKUP(Query1[[#This Row],[ENTERPRISE_ID]], Addresses!$A:$Y,25,0), "Not on HR File")</f>
        <v>70433</v>
      </c>
      <c r="AD63" s="230" t="s">
        <v>8110</v>
      </c>
      <c r="AE63" s="235">
        <v>46086</v>
      </c>
    </row>
    <row r="64" spans="1:31" x14ac:dyDescent="0.3">
      <c r="A64" s="230" t="s">
        <v>9891</v>
      </c>
      <c r="B64" s="230" t="str">
        <f>Query1[[#This Row],[LAST_NAME]]</f>
        <v>VERSIGORA</v>
      </c>
      <c r="C64" s="230" t="s">
        <v>9892</v>
      </c>
      <c r="D64" s="230" t="s">
        <v>5708</v>
      </c>
      <c r="E64" s="230" t="s">
        <v>9893</v>
      </c>
      <c r="F64" s="230" t="s">
        <v>9894</v>
      </c>
      <c r="G64" s="230" t="s">
        <v>9895</v>
      </c>
      <c r="H64" s="230" t="str">
        <f>Query1[[#This Row],[FULL_NAME]]</f>
        <v>VEACESLAV VERSIGORA</v>
      </c>
      <c r="I64" s="230" t="s">
        <v>9896</v>
      </c>
      <c r="J64" s="230" t="s">
        <v>9897</v>
      </c>
      <c r="K64" s="230" t="str">
        <f>Query1[[#This Row],[ENTERPRISE_ID]]</f>
        <v>VVERSIG</v>
      </c>
      <c r="L64" s="231">
        <v>6156303497</v>
      </c>
      <c r="M64" s="230" t="s">
        <v>5630</v>
      </c>
      <c r="N64" s="230" t="s">
        <v>9898</v>
      </c>
      <c r="O64" s="230"/>
      <c r="P64" s="230" t="s">
        <v>8645</v>
      </c>
      <c r="Q64" s="230" t="s">
        <v>407</v>
      </c>
      <c r="R64" s="230" t="s">
        <v>2306</v>
      </c>
      <c r="S64" s="230" t="s">
        <v>5714</v>
      </c>
      <c r="T64" s="232">
        <v>8998</v>
      </c>
      <c r="U64" s="230" t="s">
        <v>6216</v>
      </c>
      <c r="V64" s="230" t="s">
        <v>6217</v>
      </c>
      <c r="W64" s="233" t="str">
        <f>IFERROR(VLOOKUP(Query1[[#This Row],[ENTERPRISE_ID]],HR_tbl[],2, 0), "Not on HR File")</f>
        <v>Service Technician 1, In-Home</v>
      </c>
      <c r="X64" s="113">
        <f>IFERROR(VLOOKUP(Query1[[#This Row],[ENTERPRISE_ID]],HR_tbl[],3,0), "Not on HR File")</f>
        <v>37664</v>
      </c>
      <c r="Y64" s="234" t="str">
        <f>IFERROR(VLOOKUP(Query1[[#This Row],[ENTERPRISE_ID]], Addresses!$A:$Y,21,0), "Not on HR File")</f>
        <v>8476 INDIAN HILLS DR</v>
      </c>
      <c r="Z64" s="234">
        <f>IFERROR(VLOOKUP(Query1[[#This Row],[ENTERPRISE_ID]], Addresses!$A:$Y,22,0), "Not on HR File")</f>
        <v>0</v>
      </c>
      <c r="AA64" s="234" t="str">
        <f>IFERROR(VLOOKUP(Query1[[#This Row],[ENTERPRISE_ID]], Addresses!$A:$Y,23,0), "Not on HR File")</f>
        <v>NASHVILLE</v>
      </c>
      <c r="AB64" s="234" t="str">
        <f>IFERROR(VLOOKUP(Query1[[#This Row],[ENTERPRISE_ID]], Addresses!$A:$Y,24,0), "Not on HR File")</f>
        <v>TN</v>
      </c>
      <c r="AC64" s="234" t="str">
        <f>IFERROR(VLOOKUP(Query1[[#This Row],[ENTERPRISE_ID]], Addresses!$A:$Y,25,0), "Not on HR File")</f>
        <v>37221</v>
      </c>
      <c r="AD64" s="230" t="s">
        <v>9899</v>
      </c>
      <c r="AE64" s="235">
        <v>46086</v>
      </c>
    </row>
    <row r="65" spans="1:31" x14ac:dyDescent="0.3">
      <c r="A65" s="230" t="s">
        <v>2699</v>
      </c>
      <c r="B65" s="230" t="str">
        <f>Query1[[#This Row],[LAST_NAME]]</f>
        <v>QURAISHI</v>
      </c>
      <c r="C65" s="230" t="s">
        <v>2700</v>
      </c>
      <c r="D65" s="230" t="s">
        <v>5788</v>
      </c>
      <c r="E65" s="230" t="s">
        <v>13310</v>
      </c>
      <c r="F65" s="230" t="s">
        <v>13311</v>
      </c>
      <c r="G65" s="230" t="s">
        <v>2701</v>
      </c>
      <c r="H65" s="230" t="str">
        <f>Query1[[#This Row],[FULL_NAME]]</f>
        <v>HABIBULLAH QURAISHI</v>
      </c>
      <c r="I65" s="230" t="s">
        <v>4308</v>
      </c>
      <c r="J65" s="230" t="s">
        <v>4307</v>
      </c>
      <c r="K65" s="230" t="str">
        <f>Query1[[#This Row],[ENTERPRISE_ID]]</f>
        <v>HQURAIS</v>
      </c>
      <c r="L65" s="231">
        <v>3019962048</v>
      </c>
      <c r="M65" s="230" t="s">
        <v>5630</v>
      </c>
      <c r="N65" s="230" t="s">
        <v>13312</v>
      </c>
      <c r="O65" s="230"/>
      <c r="P65" s="230" t="s">
        <v>5793</v>
      </c>
      <c r="Q65" s="230" t="s">
        <v>328</v>
      </c>
      <c r="R65" s="230" t="s">
        <v>5289</v>
      </c>
      <c r="S65" s="230" t="s">
        <v>5634</v>
      </c>
      <c r="T65" s="232">
        <v>8998</v>
      </c>
      <c r="U65" s="230" t="s">
        <v>3537</v>
      </c>
      <c r="V65" s="230" t="s">
        <v>6875</v>
      </c>
      <c r="W65" s="233" t="str">
        <f>IFERROR(VLOOKUP(Query1[[#This Row],[ENTERPRISE_ID]],HR_tbl[],2, 0), "Not on HR File")</f>
        <v>Service Technician 1, In-Home</v>
      </c>
      <c r="X65" s="113">
        <f>IFERROR(VLOOKUP(Query1[[#This Row],[ENTERPRISE_ID]],HR_tbl[],3,0), "Not on HR File")</f>
        <v>45207</v>
      </c>
      <c r="Y65" s="234" t="str">
        <f>IFERROR(VLOOKUP(Query1[[#This Row],[ENTERPRISE_ID]], Addresses!$A:$Y,21,0), "Not on HR File")</f>
        <v>5402 MELVIN CT</v>
      </c>
      <c r="Z65" s="234">
        <f>IFERROR(VLOOKUP(Query1[[#This Row],[ENTERPRISE_ID]], Addresses!$A:$Y,22,0), "Not on HR File")</f>
        <v>0</v>
      </c>
      <c r="AA65" s="234" t="str">
        <f>IFERROR(VLOOKUP(Query1[[#This Row],[ENTERPRISE_ID]], Addresses!$A:$Y,23,0), "Not on HR File")</f>
        <v>WOODBRIDGE</v>
      </c>
      <c r="AB65" s="234" t="str">
        <f>IFERROR(VLOOKUP(Query1[[#This Row],[ENTERPRISE_ID]], Addresses!$A:$Y,24,0), "Not on HR File")</f>
        <v>VA</v>
      </c>
      <c r="AC65" s="234" t="str">
        <f>IFERROR(VLOOKUP(Query1[[#This Row],[ENTERPRISE_ID]], Addresses!$A:$Y,25,0), "Not on HR File")</f>
        <v>22193</v>
      </c>
      <c r="AD65" s="230" t="s">
        <v>13313</v>
      </c>
      <c r="AE65" s="235">
        <v>46086</v>
      </c>
    </row>
    <row r="66" spans="1:31" x14ac:dyDescent="0.3">
      <c r="A66" s="230" t="s">
        <v>13248</v>
      </c>
      <c r="B66" s="230" t="str">
        <f>Query1[[#This Row],[LAST_NAME]]</f>
        <v>SANDERLIN</v>
      </c>
      <c r="C66" s="230" t="s">
        <v>13249</v>
      </c>
      <c r="D66" s="230" t="s">
        <v>5638</v>
      </c>
      <c r="E66" s="230" t="s">
        <v>13250</v>
      </c>
      <c r="F66" s="230" t="s">
        <v>13251</v>
      </c>
      <c r="G66" s="230" t="s">
        <v>13252</v>
      </c>
      <c r="H66" s="230" t="str">
        <f>Query1[[#This Row],[FULL_NAME]]</f>
        <v>RICHARD SANDERLIN</v>
      </c>
      <c r="I66" s="230" t="s">
        <v>13253</v>
      </c>
      <c r="J66" s="230" t="s">
        <v>3953</v>
      </c>
      <c r="K66" s="230" t="str">
        <f>Query1[[#This Row],[ENTERPRISE_ID]]</f>
        <v>RSANDER</v>
      </c>
      <c r="L66" s="231">
        <v>9042179081</v>
      </c>
      <c r="M66" s="230" t="s">
        <v>5630</v>
      </c>
      <c r="N66" s="230" t="s">
        <v>13254</v>
      </c>
      <c r="O66" s="230"/>
      <c r="P66" s="230" t="s">
        <v>13255</v>
      </c>
      <c r="Q66" s="230" t="s">
        <v>297</v>
      </c>
      <c r="R66" s="230" t="s">
        <v>13256</v>
      </c>
      <c r="S66" s="230" t="s">
        <v>5634</v>
      </c>
      <c r="T66" s="232">
        <v>8998</v>
      </c>
      <c r="U66" s="230" t="s">
        <v>7108</v>
      </c>
      <c r="V66" s="230" t="s">
        <v>7109</v>
      </c>
      <c r="W66" s="233" t="str">
        <f>IFERROR(VLOOKUP(Query1[[#This Row],[ENTERPRISE_ID]],HR_tbl[],2, 0), "Not on HR File")</f>
        <v>Service Technician 2, In-Home</v>
      </c>
      <c r="X66" s="113">
        <f>IFERROR(VLOOKUP(Query1[[#This Row],[ENTERPRISE_ID]],HR_tbl[],3,0), "Not on HR File")</f>
        <v>44420</v>
      </c>
      <c r="Y66" s="234" t="str">
        <f>IFERROR(VLOOKUP(Query1[[#This Row],[ENTERPRISE_ID]], Addresses!$A:$Y,21,0), "Not on HR File")</f>
        <v>6058 CR 214</v>
      </c>
      <c r="Z66" s="234">
        <f>IFERROR(VLOOKUP(Query1[[#This Row],[ENTERPRISE_ID]], Addresses!$A:$Y,22,0), "Not on HR File")</f>
        <v>0</v>
      </c>
      <c r="AA66" s="234" t="str">
        <f>IFERROR(VLOOKUP(Query1[[#This Row],[ENTERPRISE_ID]], Addresses!$A:$Y,23,0), "Not on HR File")</f>
        <v>KEYSTONE HEIGHTS</v>
      </c>
      <c r="AB66" s="234" t="str">
        <f>IFERROR(VLOOKUP(Query1[[#This Row],[ENTERPRISE_ID]], Addresses!$A:$Y,24,0), "Not on HR File")</f>
        <v>FL</v>
      </c>
      <c r="AC66" s="234" t="str">
        <f>IFERROR(VLOOKUP(Query1[[#This Row],[ENTERPRISE_ID]], Addresses!$A:$Y,25,0), "Not on HR File")</f>
        <v>32656</v>
      </c>
      <c r="AD66" s="230" t="s">
        <v>13257</v>
      </c>
      <c r="AE66" s="235">
        <v>46086</v>
      </c>
    </row>
    <row r="67" spans="1:31" x14ac:dyDescent="0.3">
      <c r="A67" s="230" t="s">
        <v>1997</v>
      </c>
      <c r="B67" s="230" t="str">
        <f>Query1[[#This Row],[LAST_NAME]]</f>
        <v>NORMAN</v>
      </c>
      <c r="C67" s="230" t="s">
        <v>1998</v>
      </c>
      <c r="D67" s="230" t="s">
        <v>5638</v>
      </c>
      <c r="E67" s="230" t="s">
        <v>17964</v>
      </c>
      <c r="F67" s="230" t="s">
        <v>17965</v>
      </c>
      <c r="G67" s="230" t="s">
        <v>1999</v>
      </c>
      <c r="H67" s="230" t="str">
        <f>Query1[[#This Row],[FULL_NAME]]</f>
        <v>ARTEZ NORMAN</v>
      </c>
      <c r="I67" s="230" t="s">
        <v>15882</v>
      </c>
      <c r="J67" s="230" t="s">
        <v>17966</v>
      </c>
      <c r="K67" s="230" t="str">
        <f>Query1[[#This Row],[ENTERPRISE_ID]]</f>
        <v>ANORMA0</v>
      </c>
      <c r="L67" s="231">
        <v>8138984079</v>
      </c>
      <c r="M67" s="230" t="s">
        <v>5630</v>
      </c>
      <c r="N67" s="230" t="s">
        <v>17967</v>
      </c>
      <c r="O67" s="230"/>
      <c r="P67" s="230" t="s">
        <v>17968</v>
      </c>
      <c r="Q67" s="230" t="s">
        <v>297</v>
      </c>
      <c r="R67" s="230" t="s">
        <v>17969</v>
      </c>
      <c r="S67" s="230" t="s">
        <v>5634</v>
      </c>
      <c r="T67" s="232">
        <v>8998</v>
      </c>
      <c r="U67" s="230" t="s">
        <v>8884</v>
      </c>
      <c r="V67" s="230" t="s">
        <v>8885</v>
      </c>
      <c r="W67" s="233" t="str">
        <f>IFERROR(VLOOKUP(Query1[[#This Row],[ENTERPRISE_ID]],HR_tbl[],2, 0), "Not on HR File")</f>
        <v>Service Technician 1, In-Home</v>
      </c>
      <c r="X67" s="113">
        <f>IFERROR(VLOOKUP(Query1[[#This Row],[ENTERPRISE_ID]],HR_tbl[],3,0), "Not on HR File")</f>
        <v>45214</v>
      </c>
      <c r="Y67" s="234" t="str">
        <f>IFERROR(VLOOKUP(Query1[[#This Row],[ENTERPRISE_ID]], Addresses!$A:$Y,21,0), "Not on HR File")</f>
        <v>128 HALLIDAY CREEK DR DR</v>
      </c>
      <c r="Z67" s="234">
        <f>IFERROR(VLOOKUP(Query1[[#This Row],[ENTERPRISE_ID]], Addresses!$A:$Y,22,0), "Not on HR File")</f>
        <v>0</v>
      </c>
      <c r="AA67" s="234" t="str">
        <f>IFERROR(VLOOKUP(Query1[[#This Row],[ENTERPRISE_ID]], Addresses!$A:$Y,23,0), "Not on HR File")</f>
        <v>TAMPA</v>
      </c>
      <c r="AB67" s="234" t="str">
        <f>IFERROR(VLOOKUP(Query1[[#This Row],[ENTERPRISE_ID]], Addresses!$A:$Y,24,0), "Not on HR File")</f>
        <v>FL</v>
      </c>
      <c r="AC67" s="234" t="str">
        <f>IFERROR(VLOOKUP(Query1[[#This Row],[ENTERPRISE_ID]], Addresses!$A:$Y,25,0), "Not on HR File")</f>
        <v>33614</v>
      </c>
      <c r="AD67" s="230" t="s">
        <v>17970</v>
      </c>
      <c r="AE67" s="235">
        <v>46086</v>
      </c>
    </row>
    <row r="68" spans="1:31" x14ac:dyDescent="0.3">
      <c r="A68" s="230" t="s">
        <v>9567</v>
      </c>
      <c r="B68" s="230" t="str">
        <f>Query1[[#This Row],[LAST_NAME]]</f>
        <v>COOK</v>
      </c>
      <c r="C68" s="230" t="s">
        <v>1116</v>
      </c>
      <c r="D68" s="230" t="s">
        <v>6119</v>
      </c>
      <c r="E68" s="230" t="s">
        <v>9568</v>
      </c>
      <c r="F68" s="230" t="s">
        <v>9569</v>
      </c>
      <c r="G68" s="230" t="s">
        <v>1117</v>
      </c>
      <c r="H68" s="230" t="str">
        <f>Query1[[#This Row],[FULL_NAME]]</f>
        <v>ANTHONY COOK</v>
      </c>
      <c r="I68" s="230" t="s">
        <v>9570</v>
      </c>
      <c r="J68" s="230" t="s">
        <v>3920</v>
      </c>
      <c r="K68" s="230" t="str">
        <f>Query1[[#This Row],[ENTERPRISE_ID]]</f>
        <v>ACOOK14</v>
      </c>
      <c r="L68" s="231">
        <v>6064481412</v>
      </c>
      <c r="M68" s="230" t="s">
        <v>5630</v>
      </c>
      <c r="N68" s="230" t="s">
        <v>9571</v>
      </c>
      <c r="O68" s="230"/>
      <c r="P68" s="230" t="s">
        <v>9572</v>
      </c>
      <c r="Q68" s="230" t="s">
        <v>366</v>
      </c>
      <c r="R68" s="230" t="s">
        <v>9573</v>
      </c>
      <c r="S68" s="230" t="s">
        <v>5738</v>
      </c>
      <c r="T68" s="232">
        <v>8998</v>
      </c>
      <c r="U68" s="230" t="s">
        <v>5715</v>
      </c>
      <c r="V68" s="230" t="s">
        <v>5716</v>
      </c>
      <c r="W68" s="233" t="str">
        <f>IFERROR(VLOOKUP(Query1[[#This Row],[ENTERPRISE_ID]],HR_tbl[],2, 0), "Not on HR File")</f>
        <v>Team Lead Technician</v>
      </c>
      <c r="X68" s="113">
        <f>IFERROR(VLOOKUP(Query1[[#This Row],[ENTERPRISE_ID]],HR_tbl[],3,0), "Not on HR File")</f>
        <v>42093</v>
      </c>
      <c r="Y68" s="234" t="str">
        <f>IFERROR(VLOOKUP(Query1[[#This Row],[ENTERPRISE_ID]], Addresses!$A:$Y,21,0), "Not on HR File")</f>
        <v>1098 KEATHLEY BRANCH</v>
      </c>
      <c r="Z68" s="234">
        <f>IFERROR(VLOOKUP(Query1[[#This Row],[ENTERPRISE_ID]], Addresses!$A:$Y,22,0), "Not on HR File")</f>
        <v>0</v>
      </c>
      <c r="AA68" s="234" t="str">
        <f>IFERROR(VLOOKUP(Query1[[#This Row],[ENTERPRISE_ID]], Addresses!$A:$Y,23,0), "Not on HR File")</f>
        <v>HAROLD</v>
      </c>
      <c r="AB68" s="234" t="str">
        <f>IFERROR(VLOOKUP(Query1[[#This Row],[ENTERPRISE_ID]], Addresses!$A:$Y,24,0), "Not on HR File")</f>
        <v>KY</v>
      </c>
      <c r="AC68" s="234" t="str">
        <f>IFERROR(VLOOKUP(Query1[[#This Row],[ENTERPRISE_ID]], Addresses!$A:$Y,25,0), "Not on HR File")</f>
        <v>41635</v>
      </c>
      <c r="AD68" s="230" t="s">
        <v>9574</v>
      </c>
      <c r="AE68" s="235">
        <v>46086</v>
      </c>
    </row>
    <row r="69" spans="1:31" x14ac:dyDescent="0.3">
      <c r="A69" s="230" t="s">
        <v>18055</v>
      </c>
      <c r="B69" s="230" t="str">
        <f>Query1[[#This Row],[LAST_NAME]]</f>
        <v>HOOPER</v>
      </c>
      <c r="C69" s="230" t="s">
        <v>18056</v>
      </c>
      <c r="D69" s="230" t="s">
        <v>6119</v>
      </c>
      <c r="E69" s="230" t="s">
        <v>18057</v>
      </c>
      <c r="F69" s="230" t="s">
        <v>18058</v>
      </c>
      <c r="G69" s="230" t="s">
        <v>18059</v>
      </c>
      <c r="H69" s="230" t="str">
        <f>Query1[[#This Row],[FULL_NAME]]</f>
        <v>DONALD HOOPER</v>
      </c>
      <c r="I69" s="230" t="s">
        <v>18060</v>
      </c>
      <c r="J69" s="230" t="s">
        <v>4240</v>
      </c>
      <c r="K69" s="230" t="str">
        <f>Query1[[#This Row],[ENTERPRISE_ID]]</f>
        <v>DHOOPER</v>
      </c>
      <c r="L69" s="231">
        <v>8125811088</v>
      </c>
      <c r="M69" s="230" t="s">
        <v>5630</v>
      </c>
      <c r="N69" s="230" t="s">
        <v>18061</v>
      </c>
      <c r="O69" s="230"/>
      <c r="P69" s="230" t="s">
        <v>18062</v>
      </c>
      <c r="Q69" s="230" t="s">
        <v>773</v>
      </c>
      <c r="R69" s="230" t="s">
        <v>18063</v>
      </c>
      <c r="S69" s="230" t="s">
        <v>5738</v>
      </c>
      <c r="T69" s="232">
        <v>8998</v>
      </c>
      <c r="U69" s="230" t="s">
        <v>7463</v>
      </c>
      <c r="V69" s="230" t="s">
        <v>7464</v>
      </c>
      <c r="W69" s="233" t="str">
        <f>IFERROR(VLOOKUP(Query1[[#This Row],[ENTERPRISE_ID]],HR_tbl[],2, 0), "Not on HR File")</f>
        <v>Service Technician 1, In-Home</v>
      </c>
      <c r="X69" s="113">
        <f>IFERROR(VLOOKUP(Query1[[#This Row],[ENTERPRISE_ID]],HR_tbl[],3,0), "Not on HR File")</f>
        <v>45830</v>
      </c>
      <c r="Y69" s="234" t="str">
        <f>IFERROR(VLOOKUP(Query1[[#This Row],[ENTERPRISE_ID]], Addresses!$A:$Y,21,0), "Not on HR File")</f>
        <v>2325 GREENTREE N.</v>
      </c>
      <c r="Z69" s="234">
        <f>IFERROR(VLOOKUP(Query1[[#This Row],[ENTERPRISE_ID]], Addresses!$A:$Y,22,0), "Not on HR File")</f>
        <v>0</v>
      </c>
      <c r="AA69" s="234" t="str">
        <f>IFERROR(VLOOKUP(Query1[[#This Row],[ENTERPRISE_ID]], Addresses!$A:$Y,23,0), "Not on HR File")</f>
        <v>CLARKSVILLE</v>
      </c>
      <c r="AB69" s="234" t="str">
        <f>IFERROR(VLOOKUP(Query1[[#This Row],[ENTERPRISE_ID]], Addresses!$A:$Y,24,0), "Not on HR File")</f>
        <v>IN</v>
      </c>
      <c r="AC69" s="234" t="str">
        <f>IFERROR(VLOOKUP(Query1[[#This Row],[ENTERPRISE_ID]], Addresses!$A:$Y,25,0), "Not on HR File")</f>
        <v>47129</v>
      </c>
      <c r="AD69" s="230" t="s">
        <v>18064</v>
      </c>
      <c r="AE69" s="235">
        <v>46086</v>
      </c>
    </row>
    <row r="70" spans="1:31" x14ac:dyDescent="0.3">
      <c r="A70" s="230" t="s">
        <v>1457</v>
      </c>
      <c r="B70" s="230" t="str">
        <f>Query1[[#This Row],[LAST_NAME]]</f>
        <v>HEMINGTON</v>
      </c>
      <c r="C70" s="230" t="s">
        <v>1458</v>
      </c>
      <c r="D70" s="230" t="s">
        <v>5669</v>
      </c>
      <c r="E70" s="230" t="s">
        <v>10066</v>
      </c>
      <c r="F70" s="230" t="s">
        <v>10067</v>
      </c>
      <c r="G70" s="230" t="s">
        <v>1459</v>
      </c>
      <c r="H70" s="230" t="str">
        <f>Query1[[#This Row],[FULL_NAME]]</f>
        <v>JAMES HEMINGTON</v>
      </c>
      <c r="I70" s="230" t="s">
        <v>10068</v>
      </c>
      <c r="J70" s="230" t="s">
        <v>3968</v>
      </c>
      <c r="K70" s="230" t="str">
        <f>Query1[[#This Row],[ENTERPRISE_ID]]</f>
        <v>JHEMING</v>
      </c>
      <c r="L70" s="231">
        <v>5033836683</v>
      </c>
      <c r="M70" s="230" t="s">
        <v>5630</v>
      </c>
      <c r="N70" s="230" t="s">
        <v>10069</v>
      </c>
      <c r="O70" s="230"/>
      <c r="P70" s="230" t="s">
        <v>6299</v>
      </c>
      <c r="Q70" s="230" t="s">
        <v>1463</v>
      </c>
      <c r="R70" s="230" t="s">
        <v>10070</v>
      </c>
      <c r="S70" s="230" t="s">
        <v>5634</v>
      </c>
      <c r="T70" s="232">
        <v>8998</v>
      </c>
      <c r="U70" s="230" t="s">
        <v>5677</v>
      </c>
      <c r="V70" s="230" t="s">
        <v>5678</v>
      </c>
      <c r="W70" s="233" t="str">
        <f>IFERROR(VLOOKUP(Query1[[#This Row],[ENTERPRISE_ID]],HR_tbl[],2, 0), "Not on HR File")</f>
        <v>Service Technician 1, In-Home</v>
      </c>
      <c r="X70" s="113">
        <f>IFERROR(VLOOKUP(Query1[[#This Row],[ENTERPRISE_ID]],HR_tbl[],3,0), "Not on HR File")</f>
        <v>33947</v>
      </c>
      <c r="Y70" s="234" t="str">
        <f>IFERROR(VLOOKUP(Query1[[#This Row],[ENTERPRISE_ID]], Addresses!$A:$Y,21,0), "Not on HR File")</f>
        <v>3638 Bayonne Dr</v>
      </c>
      <c r="Z70" s="234">
        <f>IFERROR(VLOOKUP(Query1[[#This Row],[ENTERPRISE_ID]], Addresses!$A:$Y,22,0), "Not on HR File")</f>
        <v>0</v>
      </c>
      <c r="AA70" s="234" t="str">
        <f>IFERROR(VLOOKUP(Query1[[#This Row],[ENTERPRISE_ID]], Addresses!$A:$Y,23,0), "Not on HR File")</f>
        <v>SALEM</v>
      </c>
      <c r="AB70" s="234" t="str">
        <f>IFERROR(VLOOKUP(Query1[[#This Row],[ENTERPRISE_ID]], Addresses!$A:$Y,24,0), "Not on HR File")</f>
        <v>OR</v>
      </c>
      <c r="AC70" s="234" t="str">
        <f>IFERROR(VLOOKUP(Query1[[#This Row],[ENTERPRISE_ID]], Addresses!$A:$Y,25,0), "Not on HR File")</f>
        <v>97317</v>
      </c>
      <c r="AD70" s="230" t="s">
        <v>10071</v>
      </c>
      <c r="AE70" s="235">
        <v>46086</v>
      </c>
    </row>
    <row r="71" spans="1:31" x14ac:dyDescent="0.3">
      <c r="A71" s="230" t="s">
        <v>9335</v>
      </c>
      <c r="B71" s="230" t="str">
        <f>Query1[[#This Row],[LAST_NAME]]</f>
        <v>LOPEZ</v>
      </c>
      <c r="C71" s="230" t="s">
        <v>9336</v>
      </c>
      <c r="D71" s="230" t="s">
        <v>5669</v>
      </c>
      <c r="E71" s="230" t="s">
        <v>9337</v>
      </c>
      <c r="F71" s="230" t="s">
        <v>9338</v>
      </c>
      <c r="G71" s="230" t="s">
        <v>9339</v>
      </c>
      <c r="H71" s="230" t="str">
        <f>Query1[[#This Row],[FULL_NAME]]</f>
        <v>EDUARDO LOPEZ</v>
      </c>
      <c r="I71" s="230" t="s">
        <v>4320</v>
      </c>
      <c r="J71" s="230" t="s">
        <v>4794</v>
      </c>
      <c r="K71" s="230" t="str">
        <f>Query1[[#This Row],[ENTERPRISE_ID]]</f>
        <v>ELOPE18</v>
      </c>
      <c r="L71" s="231">
        <v>3605168195</v>
      </c>
      <c r="M71" s="230" t="s">
        <v>5630</v>
      </c>
      <c r="N71" s="230" t="s">
        <v>9340</v>
      </c>
      <c r="O71" s="230"/>
      <c r="P71" s="230" t="s">
        <v>9341</v>
      </c>
      <c r="Q71" s="230" t="s">
        <v>1472</v>
      </c>
      <c r="R71" s="230" t="s">
        <v>9342</v>
      </c>
      <c r="S71" s="230" t="s">
        <v>5634</v>
      </c>
      <c r="T71" s="232">
        <v>8998</v>
      </c>
      <c r="U71" s="230" t="s">
        <v>7080</v>
      </c>
      <c r="V71" s="230" t="s">
        <v>7081</v>
      </c>
      <c r="W71" s="233" t="str">
        <f>IFERROR(VLOOKUP(Query1[[#This Row],[ENTERPRISE_ID]],HR_tbl[],2, 0), "Not on HR File")</f>
        <v>Service Technician 1, In-Home</v>
      </c>
      <c r="X71" s="113">
        <f>IFERROR(VLOOKUP(Query1[[#This Row],[ENTERPRISE_ID]],HR_tbl[],3,0), "Not on HR File")</f>
        <v>43530</v>
      </c>
      <c r="Y71" s="234" t="str">
        <f>IFERROR(VLOOKUP(Query1[[#This Row],[ENTERPRISE_ID]], Addresses!$A:$Y,21,0), "Not on HR File")</f>
        <v>10314 NE 116TH PL</v>
      </c>
      <c r="Z71" s="234">
        <f>IFERROR(VLOOKUP(Query1[[#This Row],[ENTERPRISE_ID]], Addresses!$A:$Y,22,0), "Not on HR File")</f>
        <v>0</v>
      </c>
      <c r="AA71" s="234" t="str">
        <f>IFERROR(VLOOKUP(Query1[[#This Row],[ENTERPRISE_ID]], Addresses!$A:$Y,23,0), "Not on HR File")</f>
        <v>VANCOUVER</v>
      </c>
      <c r="AB71" s="234" t="str">
        <f>IFERROR(VLOOKUP(Query1[[#This Row],[ENTERPRISE_ID]], Addresses!$A:$Y,24,0), "Not on HR File")</f>
        <v>WA</v>
      </c>
      <c r="AC71" s="234" t="str">
        <f>IFERROR(VLOOKUP(Query1[[#This Row],[ENTERPRISE_ID]], Addresses!$A:$Y,25,0), "Not on HR File")</f>
        <v>98662</v>
      </c>
      <c r="AD71" s="230" t="s">
        <v>9343</v>
      </c>
      <c r="AE71" s="235">
        <v>46086</v>
      </c>
    </row>
    <row r="72" spans="1:31" x14ac:dyDescent="0.3">
      <c r="A72" s="230" t="s">
        <v>1033</v>
      </c>
      <c r="B72" s="230" t="str">
        <f>Query1[[#This Row],[LAST_NAME]]</f>
        <v>DUPUY</v>
      </c>
      <c r="C72" s="230" t="s">
        <v>12782</v>
      </c>
      <c r="D72" s="230" t="s">
        <v>5843</v>
      </c>
      <c r="E72" s="230" t="s">
        <v>12783</v>
      </c>
      <c r="F72" s="230" t="s">
        <v>12784</v>
      </c>
      <c r="G72" s="230" t="s">
        <v>12785</v>
      </c>
      <c r="H72" s="230" t="str">
        <f>Query1[[#This Row],[FULL_NAME]]</f>
        <v>MASON DUPUY</v>
      </c>
      <c r="I72" s="230" t="s">
        <v>12786</v>
      </c>
      <c r="J72" s="230" t="s">
        <v>3822</v>
      </c>
      <c r="K72" s="230" t="str">
        <f>Query1[[#This Row],[ENTERPRISE_ID]]</f>
        <v>MDUPUY</v>
      </c>
      <c r="L72" s="231">
        <v>3188950333</v>
      </c>
      <c r="M72" s="230" t="s">
        <v>5630</v>
      </c>
      <c r="N72" s="230" t="s">
        <v>12787</v>
      </c>
      <c r="O72" s="230"/>
      <c r="P72" s="230" t="s">
        <v>12788</v>
      </c>
      <c r="Q72" s="230" t="s">
        <v>287</v>
      </c>
      <c r="R72" s="230" t="s">
        <v>12789</v>
      </c>
      <c r="S72" s="230" t="s">
        <v>5664</v>
      </c>
      <c r="T72" s="232">
        <v>8998</v>
      </c>
      <c r="U72" s="230" t="s">
        <v>6464</v>
      </c>
      <c r="V72" s="230" t="s">
        <v>6465</v>
      </c>
      <c r="W72" s="233" t="str">
        <f>IFERROR(VLOOKUP(Query1[[#This Row],[ENTERPRISE_ID]],HR_tbl[],2, 0), "Not on HR File")</f>
        <v>Service Technician 2, Trainee</v>
      </c>
      <c r="X72" s="113">
        <f>IFERROR(VLOOKUP(Query1[[#This Row],[ENTERPRISE_ID]],HR_tbl[],3,0), "Not on HR File")</f>
        <v>46061</v>
      </c>
      <c r="Y72" s="234" t="str">
        <f>IFERROR(VLOOKUP(Query1[[#This Row],[ENTERPRISE_ID]], Addresses!$A:$Y,21,0), "Not on HR File")</f>
        <v>Not on HR File</v>
      </c>
      <c r="Z72" s="234" t="str">
        <f>IFERROR(VLOOKUP(Query1[[#This Row],[ENTERPRISE_ID]], Addresses!$A:$Y,22,0), "Not on HR File")</f>
        <v>Not on HR File</v>
      </c>
      <c r="AA72" s="234" t="str">
        <f>IFERROR(VLOOKUP(Query1[[#This Row],[ENTERPRISE_ID]], Addresses!$A:$Y,23,0), "Not on HR File")</f>
        <v>Not on HR File</v>
      </c>
      <c r="AB72" s="234" t="str">
        <f>IFERROR(VLOOKUP(Query1[[#This Row],[ENTERPRISE_ID]], Addresses!$A:$Y,24,0), "Not on HR File")</f>
        <v>Not on HR File</v>
      </c>
      <c r="AC72" s="234" t="str">
        <f>IFERROR(VLOOKUP(Query1[[#This Row],[ENTERPRISE_ID]], Addresses!$A:$Y,25,0), "Not on HR File")</f>
        <v>Not on HR File</v>
      </c>
      <c r="AD72" s="230" t="s">
        <v>12790</v>
      </c>
      <c r="AE72" s="235">
        <v>46086</v>
      </c>
    </row>
    <row r="73" spans="1:31" x14ac:dyDescent="0.3">
      <c r="A73" s="230" t="s">
        <v>5754</v>
      </c>
      <c r="B73" s="230" t="str">
        <f>Query1[[#This Row],[LAST_NAME]]</f>
        <v>KUNTUSH</v>
      </c>
      <c r="C73" s="230" t="s">
        <v>5755</v>
      </c>
      <c r="D73" s="230" t="s">
        <v>5756</v>
      </c>
      <c r="E73" s="230" t="s">
        <v>5757</v>
      </c>
      <c r="F73" s="230" t="s">
        <v>5758</v>
      </c>
      <c r="G73" s="230" t="s">
        <v>5759</v>
      </c>
      <c r="H73" s="230" t="str">
        <f>Query1[[#This Row],[FULL_NAME]]</f>
        <v>EDWARD KUNTUSH</v>
      </c>
      <c r="I73" s="230" t="s">
        <v>5760</v>
      </c>
      <c r="J73" s="230" t="s">
        <v>4126</v>
      </c>
      <c r="K73" s="230" t="str">
        <f>Query1[[#This Row],[ENTERPRISE_ID]]</f>
        <v>EKUNTUS</v>
      </c>
      <c r="L73" s="231">
        <v>2154946102</v>
      </c>
      <c r="M73" s="230" t="s">
        <v>5630</v>
      </c>
      <c r="N73" s="230" t="s">
        <v>5761</v>
      </c>
      <c r="O73" s="230"/>
      <c r="P73" s="230" t="s">
        <v>5762</v>
      </c>
      <c r="Q73" s="230" t="s">
        <v>435</v>
      </c>
      <c r="R73" s="230" t="s">
        <v>5763</v>
      </c>
      <c r="S73" s="230" t="s">
        <v>5738</v>
      </c>
      <c r="T73" s="232">
        <v>8998</v>
      </c>
      <c r="U73" s="230" t="s">
        <v>5764</v>
      </c>
      <c r="V73" s="230" t="s">
        <v>5765</v>
      </c>
      <c r="W73" s="233" t="str">
        <f>IFERROR(VLOOKUP(Query1[[#This Row],[ENTERPRISE_ID]],HR_tbl[],2, 0), "Not on HR File")</f>
        <v>Service Technician HE, In-Home</v>
      </c>
      <c r="X73" s="113">
        <f>IFERROR(VLOOKUP(Query1[[#This Row],[ENTERPRISE_ID]],HR_tbl[],3,0), "Not on HR File")</f>
        <v>33946</v>
      </c>
      <c r="Y73" s="234" t="str">
        <f>IFERROR(VLOOKUP(Query1[[#This Row],[ENTERPRISE_ID]], Addresses!$A:$Y,21,0), "Not on HR File")</f>
        <v>917 LONGSTRETH RD</v>
      </c>
      <c r="Z73" s="234">
        <f>IFERROR(VLOOKUP(Query1[[#This Row],[ENTERPRISE_ID]], Addresses!$A:$Y,22,0), "Not on HR File")</f>
        <v>0</v>
      </c>
      <c r="AA73" s="234" t="str">
        <f>IFERROR(VLOOKUP(Query1[[#This Row],[ENTERPRISE_ID]], Addresses!$A:$Y,23,0), "Not on HR File")</f>
        <v>WARMINSTER</v>
      </c>
      <c r="AB73" s="234" t="str">
        <f>IFERROR(VLOOKUP(Query1[[#This Row],[ENTERPRISE_ID]], Addresses!$A:$Y,24,0), "Not on HR File")</f>
        <v>PA</v>
      </c>
      <c r="AC73" s="234" t="str">
        <f>IFERROR(VLOOKUP(Query1[[#This Row],[ENTERPRISE_ID]], Addresses!$A:$Y,25,0), "Not on HR File")</f>
        <v>18974</v>
      </c>
      <c r="AD73" s="230" t="s">
        <v>5766</v>
      </c>
      <c r="AE73" s="235">
        <v>46086</v>
      </c>
    </row>
    <row r="74" spans="1:31" x14ac:dyDescent="0.3">
      <c r="A74" s="230" t="s">
        <v>8241</v>
      </c>
      <c r="B74" s="230" t="str">
        <f>Query1[[#This Row],[LAST_NAME]]</f>
        <v>FAVAZZA</v>
      </c>
      <c r="C74" s="230" t="s">
        <v>8242</v>
      </c>
      <c r="D74" s="230" t="s">
        <v>5990</v>
      </c>
      <c r="E74" s="230" t="s">
        <v>8243</v>
      </c>
      <c r="F74" s="230" t="s">
        <v>8244</v>
      </c>
      <c r="G74" s="230" t="s">
        <v>8245</v>
      </c>
      <c r="H74" s="230" t="str">
        <f>Query1[[#This Row],[FULL_NAME]]</f>
        <v>ANDREW FAVAZZA</v>
      </c>
      <c r="I74" s="230" t="s">
        <v>8246</v>
      </c>
      <c r="J74" s="230" t="s">
        <v>4248</v>
      </c>
      <c r="K74" s="230" t="str">
        <f>Query1[[#This Row],[ENTERPRISE_ID]]</f>
        <v>AFAVAZZ</v>
      </c>
      <c r="L74" s="231">
        <v>6365389143</v>
      </c>
      <c r="M74" s="230" t="s">
        <v>5630</v>
      </c>
      <c r="N74" s="230" t="s">
        <v>8247</v>
      </c>
      <c r="O74" s="230"/>
      <c r="P74" s="230" t="s">
        <v>8248</v>
      </c>
      <c r="Q74" s="230" t="s">
        <v>1502</v>
      </c>
      <c r="R74" s="230" t="s">
        <v>8249</v>
      </c>
      <c r="S74" s="230" t="s">
        <v>5664</v>
      </c>
      <c r="T74" s="232">
        <v>8998</v>
      </c>
      <c r="U74" s="230" t="s">
        <v>5995</v>
      </c>
      <c r="V74" s="230" t="s">
        <v>5996</v>
      </c>
      <c r="W74" s="233" t="str">
        <f>IFERROR(VLOOKUP(Query1[[#This Row],[ENTERPRISE_ID]],HR_tbl[],2, 0), "Not on HR File")</f>
        <v>Service Technician 2, In-Home</v>
      </c>
      <c r="X74" s="113">
        <f>IFERROR(VLOOKUP(Query1[[#This Row],[ENTERPRISE_ID]],HR_tbl[],3,0), "Not on HR File")</f>
        <v>44931</v>
      </c>
      <c r="Y74" s="234" t="str">
        <f>IFERROR(VLOOKUP(Query1[[#This Row],[ENTERPRISE_ID]], Addresses!$A:$Y,21,0), "Not on HR File")</f>
        <v>15276 CLAYTON RD</v>
      </c>
      <c r="Z74" s="234">
        <f>IFERROR(VLOOKUP(Query1[[#This Row],[ENTERPRISE_ID]], Addresses!$A:$Y,22,0), "Not on HR File")</f>
        <v>0</v>
      </c>
      <c r="AA74" s="234" t="str">
        <f>IFERROR(VLOOKUP(Query1[[#This Row],[ENTERPRISE_ID]], Addresses!$A:$Y,23,0), "Not on HR File")</f>
        <v>BALLWIN</v>
      </c>
      <c r="AB74" s="234" t="str">
        <f>IFERROR(VLOOKUP(Query1[[#This Row],[ENTERPRISE_ID]], Addresses!$A:$Y,24,0), "Not on HR File")</f>
        <v>MO</v>
      </c>
      <c r="AC74" s="234" t="str">
        <f>IFERROR(VLOOKUP(Query1[[#This Row],[ENTERPRISE_ID]], Addresses!$A:$Y,25,0), "Not on HR File")</f>
        <v>63011</v>
      </c>
      <c r="AD74" s="230" t="s">
        <v>8250</v>
      </c>
      <c r="AE74" s="235">
        <v>46086</v>
      </c>
    </row>
    <row r="75" spans="1:31" x14ac:dyDescent="0.3">
      <c r="A75" s="230" t="s">
        <v>6755</v>
      </c>
      <c r="B75" s="230" t="str">
        <f>Query1[[#This Row],[LAST_NAME]]</f>
        <v>TAYLOR</v>
      </c>
      <c r="C75" s="230" t="s">
        <v>6756</v>
      </c>
      <c r="D75" s="230" t="s">
        <v>6524</v>
      </c>
      <c r="E75" s="230" t="s">
        <v>6757</v>
      </c>
      <c r="F75" s="230" t="s">
        <v>6758</v>
      </c>
      <c r="G75" s="230" t="s">
        <v>6759</v>
      </c>
      <c r="H75" s="230" t="str">
        <f>Query1[[#This Row],[FULL_NAME]]</f>
        <v>JONATHAN TAYLOR</v>
      </c>
      <c r="I75" s="230" t="s">
        <v>4846</v>
      </c>
      <c r="J75" s="230" t="s">
        <v>4054</v>
      </c>
      <c r="K75" s="230" t="str">
        <f>Query1[[#This Row],[ENTERPRISE_ID]]</f>
        <v>JTAYL10</v>
      </c>
      <c r="L75" s="231">
        <v>5593216584</v>
      </c>
      <c r="M75" s="230" t="s">
        <v>5630</v>
      </c>
      <c r="N75" s="230" t="s">
        <v>6760</v>
      </c>
      <c r="O75" s="230"/>
      <c r="P75" s="230" t="s">
        <v>6761</v>
      </c>
      <c r="Q75" s="230" t="s">
        <v>219</v>
      </c>
      <c r="R75" s="230" t="s">
        <v>6762</v>
      </c>
      <c r="S75" s="230" t="s">
        <v>5916</v>
      </c>
      <c r="T75" s="232">
        <v>8998</v>
      </c>
      <c r="U75" s="230" t="s">
        <v>6695</v>
      </c>
      <c r="V75" s="230" t="s">
        <v>6696</v>
      </c>
      <c r="W75" s="233" t="str">
        <f>IFERROR(VLOOKUP(Query1[[#This Row],[ENTERPRISE_ID]],HR_tbl[],2, 0), "Not on HR File")</f>
        <v>Service Technician 3, In-Home</v>
      </c>
      <c r="X75" s="113">
        <f>IFERROR(VLOOKUP(Query1[[#This Row],[ENTERPRISE_ID]],HR_tbl[],3,0), "Not on HR File")</f>
        <v>42528</v>
      </c>
      <c r="Y75" s="234" t="str">
        <f>IFERROR(VLOOKUP(Query1[[#This Row],[ENTERPRISE_ID]], Addresses!$A:$Y,21,0), "Not on HR File")</f>
        <v>1833 E Buena Vista Ave</v>
      </c>
      <c r="Z75" s="234">
        <f>IFERROR(VLOOKUP(Query1[[#This Row],[ENTERPRISE_ID]], Addresses!$A:$Y,22,0), "Not on HR File")</f>
        <v>0</v>
      </c>
      <c r="AA75" s="234" t="str">
        <f>IFERROR(VLOOKUP(Query1[[#This Row],[ENTERPRISE_ID]], Addresses!$A:$Y,23,0), "Not on HR File")</f>
        <v>Visalia</v>
      </c>
      <c r="AB75" s="234" t="str">
        <f>IFERROR(VLOOKUP(Query1[[#This Row],[ENTERPRISE_ID]], Addresses!$A:$Y,24,0), "Not on HR File")</f>
        <v>CA</v>
      </c>
      <c r="AC75" s="234" t="str">
        <f>IFERROR(VLOOKUP(Query1[[#This Row],[ENTERPRISE_ID]], Addresses!$A:$Y,25,0), "Not on HR File")</f>
        <v>93292</v>
      </c>
      <c r="AD75" s="230" t="s">
        <v>6763</v>
      </c>
      <c r="AE75" s="235">
        <v>46086</v>
      </c>
    </row>
    <row r="76" spans="1:31" x14ac:dyDescent="0.3">
      <c r="A76" s="230" t="s">
        <v>15474</v>
      </c>
      <c r="B76" s="230" t="str">
        <f>Query1[[#This Row],[LAST_NAME]]</f>
        <v>CABRERA</v>
      </c>
      <c r="C76" s="230" t="s">
        <v>15475</v>
      </c>
      <c r="D76" s="230" t="s">
        <v>5638</v>
      </c>
      <c r="E76" s="230" t="s">
        <v>15476</v>
      </c>
      <c r="F76" s="230" t="s">
        <v>15477</v>
      </c>
      <c r="G76" s="230" t="s">
        <v>15478</v>
      </c>
      <c r="H76" s="230" t="str">
        <f>Query1[[#This Row],[FULL_NAME]]</f>
        <v>FRANKLIN CABRERA</v>
      </c>
      <c r="I76" s="230" t="s">
        <v>15479</v>
      </c>
      <c r="J76" s="230" t="s">
        <v>4790</v>
      </c>
      <c r="K76" s="230" t="str">
        <f>Query1[[#This Row],[ENTERPRISE_ID]]</f>
        <v>FCABRER</v>
      </c>
      <c r="L76" s="231">
        <v>3053391451</v>
      </c>
      <c r="M76" s="230" t="s">
        <v>5630</v>
      </c>
      <c r="N76" s="230" t="s">
        <v>15480</v>
      </c>
      <c r="O76" s="230"/>
      <c r="P76" s="230" t="s">
        <v>6600</v>
      </c>
      <c r="Q76" s="230" t="s">
        <v>297</v>
      </c>
      <c r="R76" s="230" t="s">
        <v>15481</v>
      </c>
      <c r="S76" s="230" t="s">
        <v>5634</v>
      </c>
      <c r="T76" s="232">
        <v>8998</v>
      </c>
      <c r="U76" s="230" t="s">
        <v>5987</v>
      </c>
      <c r="V76" s="230" t="s">
        <v>5988</v>
      </c>
      <c r="W76" s="233" t="str">
        <f>IFERROR(VLOOKUP(Query1[[#This Row],[ENTERPRISE_ID]],HR_tbl[],2, 0), "Not on HR File")</f>
        <v>Service Technician 2, In-Home</v>
      </c>
      <c r="X76" s="113">
        <f>IFERROR(VLOOKUP(Query1[[#This Row],[ENTERPRISE_ID]],HR_tbl[],3,0), "Not on HR File")</f>
        <v>45242</v>
      </c>
      <c r="Y76" s="234" t="str">
        <f>IFERROR(VLOOKUP(Query1[[#This Row],[ENTERPRISE_ID]], Addresses!$A:$Y,21,0), "Not on HR File")</f>
        <v>137 nw 42 st</v>
      </c>
      <c r="Z76" s="234">
        <f>IFERROR(VLOOKUP(Query1[[#This Row],[ENTERPRISE_ID]], Addresses!$A:$Y,22,0), "Not on HR File")</f>
        <v>0</v>
      </c>
      <c r="AA76" s="234" t="str">
        <f>IFERROR(VLOOKUP(Query1[[#This Row],[ENTERPRISE_ID]], Addresses!$A:$Y,23,0), "Not on HR File")</f>
        <v>Miami</v>
      </c>
      <c r="AB76" s="234" t="str">
        <f>IFERROR(VLOOKUP(Query1[[#This Row],[ENTERPRISE_ID]], Addresses!$A:$Y,24,0), "Not on HR File")</f>
        <v>FL</v>
      </c>
      <c r="AC76" s="234" t="str">
        <f>IFERROR(VLOOKUP(Query1[[#This Row],[ENTERPRISE_ID]], Addresses!$A:$Y,25,0), "Not on HR File")</f>
        <v>33127</v>
      </c>
      <c r="AD76" s="230" t="s">
        <v>15482</v>
      </c>
      <c r="AE76" s="235">
        <v>46086</v>
      </c>
    </row>
    <row r="77" spans="1:31" x14ac:dyDescent="0.3">
      <c r="A77" s="230" t="s">
        <v>5820</v>
      </c>
      <c r="B77" s="230" t="str">
        <f>Query1[[#This Row],[LAST_NAME]]</f>
        <v>SHROPSHIRE</v>
      </c>
      <c r="C77" s="230" t="s">
        <v>5821</v>
      </c>
      <c r="D77" s="230" t="s">
        <v>5822</v>
      </c>
      <c r="E77" s="230" t="s">
        <v>5823</v>
      </c>
      <c r="F77" s="230" t="s">
        <v>5824</v>
      </c>
      <c r="G77" s="230" t="s">
        <v>5825</v>
      </c>
      <c r="H77" s="230" t="str">
        <f>Query1[[#This Row],[FULL_NAME]]</f>
        <v>MARCUS SHROPSHIRE</v>
      </c>
      <c r="I77" s="230" t="s">
        <v>5826</v>
      </c>
      <c r="J77" s="230" t="s">
        <v>5116</v>
      </c>
      <c r="K77" s="230" t="str">
        <f>Query1[[#This Row],[ENTERPRISE_ID]]</f>
        <v>MSHROPS</v>
      </c>
      <c r="L77" s="231">
        <v>7167504634</v>
      </c>
      <c r="M77" s="230" t="s">
        <v>5630</v>
      </c>
      <c r="N77" s="230" t="s">
        <v>5827</v>
      </c>
      <c r="O77" s="230"/>
      <c r="P77" s="230" t="s">
        <v>2330</v>
      </c>
      <c r="Q77" s="230" t="s">
        <v>318</v>
      </c>
      <c r="R77" s="230" t="s">
        <v>5828</v>
      </c>
      <c r="S77" s="230" t="s">
        <v>5664</v>
      </c>
      <c r="T77" s="232">
        <v>8998</v>
      </c>
      <c r="U77" s="230" t="s">
        <v>2418</v>
      </c>
      <c r="V77" s="230" t="s">
        <v>5829</v>
      </c>
      <c r="W77" s="233" t="str">
        <f>IFERROR(VLOOKUP(Query1[[#This Row],[ENTERPRISE_ID]],HR_tbl[],2, 0), "Not on HR File")</f>
        <v>Service Technician 2, Trainee</v>
      </c>
      <c r="X77" s="113">
        <f>IFERROR(VLOOKUP(Query1[[#This Row],[ENTERPRISE_ID]],HR_tbl[],3,0), "Not on HR File")</f>
        <v>46068</v>
      </c>
      <c r="Y77" s="234" t="str">
        <f>IFERROR(VLOOKUP(Query1[[#This Row],[ENTERPRISE_ID]], Addresses!$A:$Y,21,0), "Not on HR File")</f>
        <v>Not on HR File</v>
      </c>
      <c r="Z77" s="234" t="str">
        <f>IFERROR(VLOOKUP(Query1[[#This Row],[ENTERPRISE_ID]], Addresses!$A:$Y,22,0), "Not on HR File")</f>
        <v>Not on HR File</v>
      </c>
      <c r="AA77" s="234" t="str">
        <f>IFERROR(VLOOKUP(Query1[[#This Row],[ENTERPRISE_ID]], Addresses!$A:$Y,23,0), "Not on HR File")</f>
        <v>Not on HR File</v>
      </c>
      <c r="AB77" s="234" t="str">
        <f>IFERROR(VLOOKUP(Query1[[#This Row],[ENTERPRISE_ID]], Addresses!$A:$Y,24,0), "Not on HR File")</f>
        <v>Not on HR File</v>
      </c>
      <c r="AC77" s="234" t="str">
        <f>IFERROR(VLOOKUP(Query1[[#This Row],[ENTERPRISE_ID]], Addresses!$A:$Y,25,0), "Not on HR File")</f>
        <v>Not on HR File</v>
      </c>
      <c r="AD77" s="230" t="s">
        <v>5830</v>
      </c>
      <c r="AE77" s="235">
        <v>46086</v>
      </c>
    </row>
    <row r="78" spans="1:31" x14ac:dyDescent="0.3">
      <c r="A78" s="230" t="s">
        <v>11147</v>
      </c>
      <c r="B78" s="230" t="str">
        <f>Query1[[#This Row],[LAST_NAME]]</f>
        <v>FARIA</v>
      </c>
      <c r="C78" s="230" t="s">
        <v>11148</v>
      </c>
      <c r="D78" s="230" t="s">
        <v>5638</v>
      </c>
      <c r="E78" s="230" t="s">
        <v>11149</v>
      </c>
      <c r="F78" s="230" t="s">
        <v>11150</v>
      </c>
      <c r="G78" s="230" t="s">
        <v>11151</v>
      </c>
      <c r="H78" s="230" t="str">
        <f>Query1[[#This Row],[FULL_NAME]]</f>
        <v>LUIS FARIA</v>
      </c>
      <c r="I78" s="230" t="s">
        <v>11152</v>
      </c>
      <c r="J78" s="230" t="s">
        <v>4007</v>
      </c>
      <c r="K78" s="230" t="str">
        <f>Query1[[#This Row],[ENTERPRISE_ID]]</f>
        <v>LFARIA</v>
      </c>
      <c r="L78" s="231">
        <v>3058900854</v>
      </c>
      <c r="M78" s="230" t="s">
        <v>5630</v>
      </c>
      <c r="N78" s="230" t="s">
        <v>11153</v>
      </c>
      <c r="O78" s="230" t="s">
        <v>11154</v>
      </c>
      <c r="P78" s="230" t="s">
        <v>6600</v>
      </c>
      <c r="Q78" s="230" t="s">
        <v>297</v>
      </c>
      <c r="R78" s="230" t="s">
        <v>11155</v>
      </c>
      <c r="S78" s="230" t="s">
        <v>5634</v>
      </c>
      <c r="T78" s="232">
        <v>8998</v>
      </c>
      <c r="U78" s="230" t="s">
        <v>8263</v>
      </c>
      <c r="V78" s="230" t="s">
        <v>10007</v>
      </c>
      <c r="W78" s="233" t="str">
        <f>IFERROR(VLOOKUP(Query1[[#This Row],[ENTERPRISE_ID]],HR_tbl[],2, 0), "Not on HR File")</f>
        <v>Service Technician 2, In-Home</v>
      </c>
      <c r="X78" s="113">
        <f>IFERROR(VLOOKUP(Query1[[#This Row],[ENTERPRISE_ID]],HR_tbl[],3,0), "Not on HR File")</f>
        <v>45053</v>
      </c>
      <c r="Y78" s="234" t="str">
        <f>IFERROR(VLOOKUP(Query1[[#This Row],[ENTERPRISE_ID]], Addresses!$A:$Y,21,0), "Not on HR File")</f>
        <v>245 NE 14TH ST</v>
      </c>
      <c r="Z78" s="234">
        <f>IFERROR(VLOOKUP(Query1[[#This Row],[ENTERPRISE_ID]], Addresses!$A:$Y,22,0), "Not on HR File")</f>
        <v>2513</v>
      </c>
      <c r="AA78" s="234" t="str">
        <f>IFERROR(VLOOKUP(Query1[[#This Row],[ENTERPRISE_ID]], Addresses!$A:$Y,23,0), "Not on HR File")</f>
        <v>MIAMI</v>
      </c>
      <c r="AB78" s="234" t="str">
        <f>IFERROR(VLOOKUP(Query1[[#This Row],[ENTERPRISE_ID]], Addresses!$A:$Y,24,0), "Not on HR File")</f>
        <v>FL</v>
      </c>
      <c r="AC78" s="234" t="str">
        <f>IFERROR(VLOOKUP(Query1[[#This Row],[ENTERPRISE_ID]], Addresses!$A:$Y,25,0), "Not on HR File")</f>
        <v>33132</v>
      </c>
      <c r="AD78" s="230" t="s">
        <v>11156</v>
      </c>
      <c r="AE78" s="235">
        <v>46086</v>
      </c>
    </row>
    <row r="79" spans="1:31" x14ac:dyDescent="0.3">
      <c r="A79" s="230" t="s">
        <v>3798</v>
      </c>
      <c r="B79" s="230" t="str">
        <f>Query1[[#This Row],[LAST_NAME]]</f>
        <v>VANDEVELDE</v>
      </c>
      <c r="C79" s="230" t="s">
        <v>3799</v>
      </c>
      <c r="D79" s="230" t="s">
        <v>5769</v>
      </c>
      <c r="E79" s="230" t="s">
        <v>9160</v>
      </c>
      <c r="F79" s="230" t="s">
        <v>9161</v>
      </c>
      <c r="G79" s="230" t="s">
        <v>3800</v>
      </c>
      <c r="H79" s="230" t="str">
        <f>Query1[[#This Row],[FULL_NAME]]</f>
        <v>WYATT VANDEVELDE</v>
      </c>
      <c r="I79" s="230" t="s">
        <v>3803</v>
      </c>
      <c r="J79" s="230" t="s">
        <v>3802</v>
      </c>
      <c r="K79" s="230" t="str">
        <f>Query1[[#This Row],[ENTERPRISE_ID]]</f>
        <v>WVANDEV</v>
      </c>
      <c r="L79" s="231">
        <v>2178482745</v>
      </c>
      <c r="M79" s="230" t="s">
        <v>5630</v>
      </c>
      <c r="N79" s="230" t="s">
        <v>9162</v>
      </c>
      <c r="O79" s="230"/>
      <c r="P79" s="230" t="s">
        <v>3804</v>
      </c>
      <c r="Q79" s="230" t="s">
        <v>250</v>
      </c>
      <c r="R79" s="230" t="s">
        <v>9163</v>
      </c>
      <c r="S79" s="230" t="s">
        <v>5664</v>
      </c>
      <c r="T79" s="232">
        <v>8998</v>
      </c>
      <c r="U79" s="230" t="s">
        <v>5840</v>
      </c>
      <c r="V79" s="230"/>
      <c r="W79" s="233" t="str">
        <f>IFERROR(VLOOKUP(Query1[[#This Row],[ENTERPRISE_ID]],HR_tbl[],2, 0), "Not on HR File")</f>
        <v>Service Technician 1, Trainee</v>
      </c>
      <c r="X79" s="113">
        <f>IFERROR(VLOOKUP(Query1[[#This Row],[ENTERPRISE_ID]],HR_tbl[],3,0), "Not on HR File")</f>
        <v>46012</v>
      </c>
      <c r="Y79" s="234" t="str">
        <f>IFERROR(VLOOKUP(Query1[[#This Row],[ENTERPRISE_ID]], Addresses!$A:$Y,21,0), "Not on HR File")</f>
        <v>Not on HR File</v>
      </c>
      <c r="Z79" s="234" t="str">
        <f>IFERROR(VLOOKUP(Query1[[#This Row],[ENTERPRISE_ID]], Addresses!$A:$Y,22,0), "Not on HR File")</f>
        <v>Not on HR File</v>
      </c>
      <c r="AA79" s="234" t="str">
        <f>IFERROR(VLOOKUP(Query1[[#This Row],[ENTERPRISE_ID]], Addresses!$A:$Y,23,0), "Not on HR File")</f>
        <v>Not on HR File</v>
      </c>
      <c r="AB79" s="234" t="str">
        <f>IFERROR(VLOOKUP(Query1[[#This Row],[ENTERPRISE_ID]], Addresses!$A:$Y,24,0), "Not on HR File")</f>
        <v>Not on HR File</v>
      </c>
      <c r="AC79" s="234" t="str">
        <f>IFERROR(VLOOKUP(Query1[[#This Row],[ENTERPRISE_ID]], Addresses!$A:$Y,25,0), "Not on HR File")</f>
        <v>Not on HR File</v>
      </c>
      <c r="AD79" s="230" t="s">
        <v>31228</v>
      </c>
      <c r="AE79" s="235">
        <v>46086</v>
      </c>
    </row>
    <row r="80" spans="1:31" x14ac:dyDescent="0.3">
      <c r="A80" s="230" t="s">
        <v>1071</v>
      </c>
      <c r="B80" s="230" t="str">
        <f>Query1[[#This Row],[LAST_NAME]]</f>
        <v>DADE</v>
      </c>
      <c r="C80" s="230" t="s">
        <v>1072</v>
      </c>
      <c r="D80" s="230" t="s">
        <v>5788</v>
      </c>
      <c r="E80" s="230" t="s">
        <v>7837</v>
      </c>
      <c r="F80" s="230" t="s">
        <v>7838</v>
      </c>
      <c r="G80" s="230" t="s">
        <v>1073</v>
      </c>
      <c r="H80" s="230" t="str">
        <f>Query1[[#This Row],[FULL_NAME]]</f>
        <v>JASON DADE</v>
      </c>
      <c r="I80" s="230" t="s">
        <v>7839</v>
      </c>
      <c r="J80" s="230" t="s">
        <v>4845</v>
      </c>
      <c r="K80" s="230" t="str">
        <f>Query1[[#This Row],[ENTERPRISE_ID]]</f>
        <v>JDADE0</v>
      </c>
      <c r="L80" s="231">
        <v>4109080090</v>
      </c>
      <c r="M80" s="230" t="s">
        <v>5630</v>
      </c>
      <c r="N80" s="230" t="s">
        <v>7840</v>
      </c>
      <c r="O80" s="230"/>
      <c r="P80" s="230" t="s">
        <v>7841</v>
      </c>
      <c r="Q80" s="230" t="s">
        <v>541</v>
      </c>
      <c r="R80" s="230" t="s">
        <v>4033</v>
      </c>
      <c r="S80" s="230" t="s">
        <v>5634</v>
      </c>
      <c r="T80" s="232">
        <v>8998</v>
      </c>
      <c r="U80" s="230" t="s">
        <v>5795</v>
      </c>
      <c r="V80" s="230" t="s">
        <v>5796</v>
      </c>
      <c r="W80" s="233" t="str">
        <f>IFERROR(VLOOKUP(Query1[[#This Row],[ENTERPRISE_ID]],HR_tbl[],2, 0), "Not on HR File")</f>
        <v>Service Technician 1, In-Home</v>
      </c>
      <c r="X80" s="113">
        <f>IFERROR(VLOOKUP(Query1[[#This Row],[ENTERPRISE_ID]],HR_tbl[],3,0), "Not on HR File")</f>
        <v>43160</v>
      </c>
      <c r="Y80" s="234" t="str">
        <f>IFERROR(VLOOKUP(Query1[[#This Row],[ENTERPRISE_ID]], Addresses!$A:$Y,21,0), "Not on HR File")</f>
        <v>1537 Bryan Court</v>
      </c>
      <c r="Z80" s="234">
        <f>IFERROR(VLOOKUP(Query1[[#This Row],[ENTERPRISE_ID]], Addresses!$A:$Y,22,0), "Not on HR File")</f>
        <v>0</v>
      </c>
      <c r="AA80" s="234" t="str">
        <f>IFERROR(VLOOKUP(Query1[[#This Row],[ENTERPRISE_ID]], Addresses!$A:$Y,23,0), "Not on HR File")</f>
        <v>Waldorf</v>
      </c>
      <c r="AB80" s="234" t="str">
        <f>IFERROR(VLOOKUP(Query1[[#This Row],[ENTERPRISE_ID]], Addresses!$A:$Y,24,0), "Not on HR File")</f>
        <v>MD</v>
      </c>
      <c r="AC80" s="234" t="str">
        <f>IFERROR(VLOOKUP(Query1[[#This Row],[ENTERPRISE_ID]], Addresses!$A:$Y,25,0), "Not on HR File")</f>
        <v>20602</v>
      </c>
      <c r="AD80" s="230" t="s">
        <v>7842</v>
      </c>
      <c r="AE80" s="235">
        <v>46086</v>
      </c>
    </row>
    <row r="81" spans="1:31" x14ac:dyDescent="0.3">
      <c r="A81" s="230"/>
      <c r="B81" s="230" t="str">
        <f>Query1[[#This Row],[LAST_NAME]]</f>
        <v>MIKOLAJCZAK</v>
      </c>
      <c r="C81" s="230" t="s">
        <v>11987</v>
      </c>
      <c r="D81" s="230" t="s">
        <v>5682</v>
      </c>
      <c r="E81" s="230" t="s">
        <v>11988</v>
      </c>
      <c r="F81" s="230"/>
      <c r="G81" s="230" t="s">
        <v>11990</v>
      </c>
      <c r="H81" s="230" t="str">
        <f>Query1[[#This Row],[FULL_NAME]]</f>
        <v>CHRISTOPHER MIKOLAJCZAK</v>
      </c>
      <c r="I81" s="230" t="s">
        <v>11991</v>
      </c>
      <c r="J81" s="230" t="s">
        <v>4070</v>
      </c>
      <c r="K81" s="230" t="str">
        <f>Query1[[#This Row],[ENTERPRISE_ID]]</f>
        <v>CMIKOLA</v>
      </c>
      <c r="L81" s="231">
        <v>9107601573</v>
      </c>
      <c r="M81" s="230" t="s">
        <v>5630</v>
      </c>
      <c r="N81" s="230" t="s">
        <v>11992</v>
      </c>
      <c r="O81" s="230"/>
      <c r="P81" s="230" t="s">
        <v>11993</v>
      </c>
      <c r="Q81" s="230" t="s">
        <v>416</v>
      </c>
      <c r="R81" s="230" t="s">
        <v>11994</v>
      </c>
      <c r="S81" s="230" t="s">
        <v>5664</v>
      </c>
      <c r="T81" s="232">
        <v>8998</v>
      </c>
      <c r="U81" s="230" t="s">
        <v>9262</v>
      </c>
      <c r="V81" s="230" t="s">
        <v>9263</v>
      </c>
      <c r="W81" s="233" t="str">
        <f>IFERROR(VLOOKUP(Query1[[#This Row],[ENTERPRISE_ID]],HR_tbl[],2, 0), "Not on HR File")</f>
        <v>Service Technician 2, Trainee</v>
      </c>
      <c r="X81" s="113">
        <f>IFERROR(VLOOKUP(Query1[[#This Row],[ENTERPRISE_ID]],HR_tbl[],3,0), "Not on HR File")</f>
        <v>46068</v>
      </c>
      <c r="Y81" s="234" t="str">
        <f>IFERROR(VLOOKUP(Query1[[#This Row],[ENTERPRISE_ID]], Addresses!$A:$Y,21,0), "Not on HR File")</f>
        <v>Not on HR File</v>
      </c>
      <c r="Z81" s="234" t="str">
        <f>IFERROR(VLOOKUP(Query1[[#This Row],[ENTERPRISE_ID]], Addresses!$A:$Y,22,0), "Not on HR File")</f>
        <v>Not on HR File</v>
      </c>
      <c r="AA81" s="234" t="str">
        <f>IFERROR(VLOOKUP(Query1[[#This Row],[ENTERPRISE_ID]], Addresses!$A:$Y,23,0), "Not on HR File")</f>
        <v>Not on HR File</v>
      </c>
      <c r="AB81" s="234" t="str">
        <f>IFERROR(VLOOKUP(Query1[[#This Row],[ENTERPRISE_ID]], Addresses!$A:$Y,24,0), "Not on HR File")</f>
        <v>Not on HR File</v>
      </c>
      <c r="AC81" s="234" t="str">
        <f>IFERROR(VLOOKUP(Query1[[#This Row],[ENTERPRISE_ID]], Addresses!$A:$Y,25,0), "Not on HR File")</f>
        <v>Not on HR File</v>
      </c>
      <c r="AD81" s="230" t="s">
        <v>11995</v>
      </c>
      <c r="AE81" s="235">
        <v>46086</v>
      </c>
    </row>
    <row r="82" spans="1:31" x14ac:dyDescent="0.3">
      <c r="A82" s="230" t="s">
        <v>3838</v>
      </c>
      <c r="B82" s="230" t="str">
        <f>Query1[[#This Row],[LAST_NAME]]</f>
        <v>DIAZ</v>
      </c>
      <c r="C82" s="230" t="s">
        <v>3837</v>
      </c>
      <c r="D82" s="230" t="s">
        <v>5769</v>
      </c>
      <c r="E82" s="230" t="s">
        <v>9524</v>
      </c>
      <c r="F82" s="230" t="s">
        <v>9525</v>
      </c>
      <c r="G82" s="230" t="s">
        <v>4699</v>
      </c>
      <c r="H82" s="230" t="str">
        <f>Query1[[#This Row],[FULL_NAME]]</f>
        <v>ABIB DIAZ</v>
      </c>
      <c r="I82" s="230" t="s">
        <v>4698</v>
      </c>
      <c r="J82" s="230" t="s">
        <v>4697</v>
      </c>
      <c r="K82" s="230" t="str">
        <f>Query1[[#This Row],[ENTERPRISE_ID]]</f>
        <v>ADIAZ2</v>
      </c>
      <c r="L82" s="231">
        <v>3173246830</v>
      </c>
      <c r="M82" s="230" t="s">
        <v>5630</v>
      </c>
      <c r="N82" s="230" t="s">
        <v>9526</v>
      </c>
      <c r="O82" s="230"/>
      <c r="P82" s="230" t="s">
        <v>7156</v>
      </c>
      <c r="Q82" s="230" t="s">
        <v>773</v>
      </c>
      <c r="R82" s="230" t="s">
        <v>7377</v>
      </c>
      <c r="S82" s="230" t="s">
        <v>5738</v>
      </c>
      <c r="T82" s="232">
        <v>8998</v>
      </c>
      <c r="U82" s="230" t="s">
        <v>7124</v>
      </c>
      <c r="V82" s="230" t="s">
        <v>7125</v>
      </c>
      <c r="W82" s="233" t="str">
        <f>IFERROR(VLOOKUP(Query1[[#This Row],[ENTERPRISE_ID]],HR_tbl[],2, 0), "Not on HR File")</f>
        <v>Service Technician 2, In-Home</v>
      </c>
      <c r="X82" s="113">
        <f>IFERROR(VLOOKUP(Query1[[#This Row],[ENTERPRISE_ID]],HR_tbl[],3,0), "Not on HR File")</f>
        <v>44427</v>
      </c>
      <c r="Y82" s="234" t="str">
        <f>IFERROR(VLOOKUP(Query1[[#This Row],[ENTERPRISE_ID]], Addresses!$A:$Y,21,0), "Not on HR File")</f>
        <v>6046 Meadowview Dr</v>
      </c>
      <c r="Z82" s="234">
        <f>IFERROR(VLOOKUP(Query1[[#This Row],[ENTERPRISE_ID]], Addresses!$A:$Y,22,0), "Not on HR File")</f>
        <v>0</v>
      </c>
      <c r="AA82" s="234" t="str">
        <f>IFERROR(VLOOKUP(Query1[[#This Row],[ENTERPRISE_ID]], Addresses!$A:$Y,23,0), "Not on HR File")</f>
        <v>Whitestown</v>
      </c>
      <c r="AB82" s="234" t="str">
        <f>IFERROR(VLOOKUP(Query1[[#This Row],[ENTERPRISE_ID]], Addresses!$A:$Y,24,0), "Not on HR File")</f>
        <v>IN</v>
      </c>
      <c r="AC82" s="234" t="str">
        <f>IFERROR(VLOOKUP(Query1[[#This Row],[ENTERPRISE_ID]], Addresses!$A:$Y,25,0), "Not on HR File")</f>
        <v>46075</v>
      </c>
      <c r="AD82" s="230" t="s">
        <v>9527</v>
      </c>
      <c r="AE82" s="235">
        <v>46086</v>
      </c>
    </row>
    <row r="83" spans="1:31" x14ac:dyDescent="0.3">
      <c r="A83" s="230" t="s">
        <v>5272</v>
      </c>
      <c r="B83" s="230" t="str">
        <f>Query1[[#This Row],[LAST_NAME]]</f>
        <v>MEGHNEM</v>
      </c>
      <c r="C83" s="230" t="s">
        <v>6869</v>
      </c>
      <c r="D83" s="230" t="s">
        <v>5788</v>
      </c>
      <c r="E83" s="230" t="s">
        <v>6870</v>
      </c>
      <c r="F83" s="230" t="s">
        <v>6871</v>
      </c>
      <c r="G83" s="230" t="s">
        <v>5275</v>
      </c>
      <c r="H83" s="230" t="str">
        <f>Query1[[#This Row],[FULL_NAME]]</f>
        <v>RACHID MEGHNEM</v>
      </c>
      <c r="I83" s="230" t="s">
        <v>5274</v>
      </c>
      <c r="J83" s="230" t="s">
        <v>5273</v>
      </c>
      <c r="K83" s="230" t="str">
        <f>Query1[[#This Row],[ENTERPRISE_ID]]</f>
        <v>RMEGHNE</v>
      </c>
      <c r="L83" s="231">
        <v>7038356539</v>
      </c>
      <c r="M83" s="230" t="s">
        <v>5630</v>
      </c>
      <c r="N83" s="230" t="s">
        <v>6872</v>
      </c>
      <c r="O83" s="230"/>
      <c r="P83" s="230" t="s">
        <v>6873</v>
      </c>
      <c r="Q83" s="230" t="s">
        <v>328</v>
      </c>
      <c r="R83" s="230" t="s">
        <v>6874</v>
      </c>
      <c r="S83" s="230" t="s">
        <v>5634</v>
      </c>
      <c r="T83" s="232">
        <v>8998</v>
      </c>
      <c r="U83" s="230" t="s">
        <v>3537</v>
      </c>
      <c r="V83" s="230" t="s">
        <v>6875</v>
      </c>
      <c r="W83" s="233" t="str">
        <f>IFERROR(VLOOKUP(Query1[[#This Row],[ENTERPRISE_ID]],HR_tbl[],2, 0), "Not on HR File")</f>
        <v>Service Technician 2, In-Home</v>
      </c>
      <c r="X83" s="113">
        <f>IFERROR(VLOOKUP(Query1[[#This Row],[ENTERPRISE_ID]],HR_tbl[],3,0), "Not on HR File")</f>
        <v>40882</v>
      </c>
      <c r="Y83" s="234" t="str">
        <f>IFERROR(VLOOKUP(Query1[[#This Row],[ENTERPRISE_ID]], Addresses!$A:$Y,21,0), "Not on HR File")</f>
        <v>13555 highland mews pl</v>
      </c>
      <c r="Z83" s="234">
        <f>IFERROR(VLOOKUP(Query1[[#This Row],[ENTERPRISE_ID]], Addresses!$A:$Y,22,0), "Not on HR File")</f>
        <v>0</v>
      </c>
      <c r="AA83" s="234" t="str">
        <f>IFERROR(VLOOKUP(Query1[[#This Row],[ENTERPRISE_ID]], Addresses!$A:$Y,23,0), "Not on HR File")</f>
        <v>Herndon</v>
      </c>
      <c r="AB83" s="234" t="str">
        <f>IFERROR(VLOOKUP(Query1[[#This Row],[ENTERPRISE_ID]], Addresses!$A:$Y,24,0), "Not on HR File")</f>
        <v>VA</v>
      </c>
      <c r="AC83" s="234" t="str">
        <f>IFERROR(VLOOKUP(Query1[[#This Row],[ENTERPRISE_ID]], Addresses!$A:$Y,25,0), "Not on HR File")</f>
        <v>20171</v>
      </c>
      <c r="AD83" s="230" t="s">
        <v>6876</v>
      </c>
      <c r="AE83" s="235">
        <v>46086</v>
      </c>
    </row>
    <row r="84" spans="1:31" x14ac:dyDescent="0.3">
      <c r="A84" s="230" t="s">
        <v>7669</v>
      </c>
      <c r="B84" s="230" t="str">
        <f>Query1[[#This Row],[LAST_NAME]]</f>
        <v>WILLIAMS</v>
      </c>
      <c r="C84" s="230" t="s">
        <v>7670</v>
      </c>
      <c r="D84" s="230" t="s">
        <v>5854</v>
      </c>
      <c r="E84" s="230" t="s">
        <v>7671</v>
      </c>
      <c r="F84" s="230" t="s">
        <v>7672</v>
      </c>
      <c r="G84" s="230" t="s">
        <v>7600</v>
      </c>
      <c r="H84" s="230" t="str">
        <f>Query1[[#This Row],[FULL_NAME]]</f>
        <v>ANDREW WILLIAMS</v>
      </c>
      <c r="I84" s="230" t="s">
        <v>4106</v>
      </c>
      <c r="J84" s="230" t="s">
        <v>4248</v>
      </c>
      <c r="K84" s="230" t="str">
        <f>Query1[[#This Row],[ENTERPRISE_ID]]</f>
        <v>AWIL358</v>
      </c>
      <c r="L84" s="231">
        <v>7703019268</v>
      </c>
      <c r="M84" s="230" t="s">
        <v>5630</v>
      </c>
      <c r="N84" s="230" t="s">
        <v>7673</v>
      </c>
      <c r="O84" s="230"/>
      <c r="P84" s="230" t="s">
        <v>7674</v>
      </c>
      <c r="Q84" s="230" t="s">
        <v>575</v>
      </c>
      <c r="R84" s="230" t="s">
        <v>7675</v>
      </c>
      <c r="S84" s="230" t="s">
        <v>5714</v>
      </c>
      <c r="T84" s="232">
        <v>8998</v>
      </c>
      <c r="U84" s="230" t="s">
        <v>5715</v>
      </c>
      <c r="V84" s="230" t="s">
        <v>5716</v>
      </c>
      <c r="W84" s="233" t="str">
        <f>IFERROR(VLOOKUP(Query1[[#This Row],[ENTERPRISE_ID]],HR_tbl[],2, 0), "Not on HR File")</f>
        <v>Not on HR File</v>
      </c>
      <c r="X84" s="113" t="str">
        <f>IFERROR(VLOOKUP(Query1[[#This Row],[ENTERPRISE_ID]],HR_tbl[],3,0), "Not on HR File")</f>
        <v>Not on HR File</v>
      </c>
      <c r="Y84" s="234" t="str">
        <f>IFERROR(VLOOKUP(Query1[[#This Row],[ENTERPRISE_ID]], Addresses!$A:$Y,21,0), "Not on HR File")</f>
        <v>5748 SHOAL CREEK DR,</v>
      </c>
      <c r="Z84" s="234">
        <f>IFERROR(VLOOKUP(Query1[[#This Row],[ENTERPRISE_ID]], Addresses!$A:$Y,22,0), "Not on HR File")</f>
        <v>0</v>
      </c>
      <c r="AA84" s="234" t="str">
        <f>IFERROR(VLOOKUP(Query1[[#This Row],[ENTERPRISE_ID]], Addresses!$A:$Y,23,0), "Not on HR File")</f>
        <v>DOUGLASVILLE</v>
      </c>
      <c r="AB84" s="234" t="str">
        <f>IFERROR(VLOOKUP(Query1[[#This Row],[ENTERPRISE_ID]], Addresses!$A:$Y,24,0), "Not on HR File")</f>
        <v>GA</v>
      </c>
      <c r="AC84" s="234" t="str">
        <f>IFERROR(VLOOKUP(Query1[[#This Row],[ENTERPRISE_ID]], Addresses!$A:$Y,25,0), "Not on HR File")</f>
        <v>30135</v>
      </c>
      <c r="AD84" s="230" t="s">
        <v>7676</v>
      </c>
      <c r="AE84" s="235">
        <v>46086</v>
      </c>
    </row>
    <row r="85" spans="1:31" x14ac:dyDescent="0.3">
      <c r="A85" s="230" t="s">
        <v>8397</v>
      </c>
      <c r="B85" s="230" t="str">
        <f>Query1[[#This Row],[LAST_NAME]]</f>
        <v>WOODS</v>
      </c>
      <c r="C85" s="230" t="s">
        <v>8398</v>
      </c>
      <c r="D85" s="230" t="s">
        <v>5769</v>
      </c>
      <c r="E85" s="230" t="s">
        <v>8399</v>
      </c>
      <c r="F85" s="230" t="s">
        <v>8400</v>
      </c>
      <c r="G85" s="230" t="s">
        <v>8401</v>
      </c>
      <c r="H85" s="230" t="str">
        <f>Query1[[#This Row],[FULL_NAME]]</f>
        <v>BRADLEY WOODS</v>
      </c>
      <c r="I85" s="230" t="s">
        <v>8402</v>
      </c>
      <c r="J85" s="230" t="s">
        <v>8403</v>
      </c>
      <c r="K85" s="230" t="str">
        <f>Query1[[#This Row],[ENTERPRISE_ID]]</f>
        <v>BWOODS</v>
      </c>
      <c r="L85" s="231">
        <v>8126713370</v>
      </c>
      <c r="M85" s="230" t="s">
        <v>5630</v>
      </c>
      <c r="N85" s="230" t="s">
        <v>8404</v>
      </c>
      <c r="O85" s="230"/>
      <c r="P85" s="230" t="s">
        <v>8405</v>
      </c>
      <c r="Q85" s="230" t="s">
        <v>773</v>
      </c>
      <c r="R85" s="230" t="s">
        <v>8406</v>
      </c>
      <c r="S85" s="230" t="s">
        <v>5664</v>
      </c>
      <c r="T85" s="232">
        <v>8998</v>
      </c>
      <c r="U85" s="230" t="s">
        <v>5715</v>
      </c>
      <c r="V85" s="230" t="s">
        <v>5716</v>
      </c>
      <c r="W85" s="233" t="str">
        <f>IFERROR(VLOOKUP(Query1[[#This Row],[ENTERPRISE_ID]],HR_tbl[],2, 0), "Not on HR File")</f>
        <v>Team Lead Technician</v>
      </c>
      <c r="X85" s="113">
        <f>IFERROR(VLOOKUP(Query1[[#This Row],[ENTERPRISE_ID]],HR_tbl[],3,0), "Not on HR File")</f>
        <v>43515</v>
      </c>
      <c r="Y85" s="234" t="str">
        <f>IFERROR(VLOOKUP(Query1[[#This Row],[ENTERPRISE_ID]], Addresses!$A:$Y,21,0), "Not on HR File")</f>
        <v>1208 N Saint Joseph Ave</v>
      </c>
      <c r="Z85" s="234">
        <f>IFERROR(VLOOKUP(Query1[[#This Row],[ENTERPRISE_ID]], Addresses!$A:$Y,22,0), "Not on HR File")</f>
        <v>0</v>
      </c>
      <c r="AA85" s="234" t="str">
        <f>IFERROR(VLOOKUP(Query1[[#This Row],[ENTERPRISE_ID]], Addresses!$A:$Y,23,0), "Not on HR File")</f>
        <v>EVANSVILLE</v>
      </c>
      <c r="AB85" s="234" t="str">
        <f>IFERROR(VLOOKUP(Query1[[#This Row],[ENTERPRISE_ID]], Addresses!$A:$Y,24,0), "Not on HR File")</f>
        <v>IN</v>
      </c>
      <c r="AC85" s="234" t="str">
        <f>IFERROR(VLOOKUP(Query1[[#This Row],[ENTERPRISE_ID]], Addresses!$A:$Y,25,0), "Not on HR File")</f>
        <v>47720</v>
      </c>
      <c r="AD85" s="230" t="s">
        <v>8407</v>
      </c>
      <c r="AE85" s="235">
        <v>46086</v>
      </c>
    </row>
    <row r="86" spans="1:31" x14ac:dyDescent="0.3">
      <c r="A86" s="230" t="s">
        <v>17801</v>
      </c>
      <c r="B86" s="230" t="str">
        <f>Query1[[#This Row],[LAST_NAME]]</f>
        <v>OLAGUE</v>
      </c>
      <c r="C86" s="230" t="s">
        <v>17802</v>
      </c>
      <c r="D86" s="230" t="s">
        <v>6352</v>
      </c>
      <c r="E86" s="230" t="s">
        <v>17803</v>
      </c>
      <c r="F86" s="230" t="s">
        <v>17804</v>
      </c>
      <c r="G86" s="230" t="s">
        <v>17805</v>
      </c>
      <c r="H86" s="230" t="str">
        <f>Query1[[#This Row],[FULL_NAME]]</f>
        <v>OSAHON OLAGUE</v>
      </c>
      <c r="I86" s="230" t="s">
        <v>17806</v>
      </c>
      <c r="J86" s="230" t="s">
        <v>17807</v>
      </c>
      <c r="K86" s="230" t="str">
        <f>Query1[[#This Row],[ENTERPRISE_ID]]</f>
        <v>OOLAGUE</v>
      </c>
      <c r="L86" s="231">
        <v>7188076489</v>
      </c>
      <c r="M86" s="230" t="s">
        <v>5630</v>
      </c>
      <c r="N86" s="230" t="s">
        <v>7798</v>
      </c>
      <c r="O86" s="230" t="s">
        <v>7799</v>
      </c>
      <c r="P86" s="230" t="s">
        <v>7800</v>
      </c>
      <c r="Q86" s="230" t="s">
        <v>318</v>
      </c>
      <c r="R86" s="230" t="s">
        <v>7801</v>
      </c>
      <c r="S86" s="230" t="s">
        <v>5714</v>
      </c>
      <c r="T86" s="232">
        <v>8998</v>
      </c>
      <c r="U86" s="230" t="s">
        <v>5377</v>
      </c>
      <c r="V86" s="230" t="s">
        <v>6361</v>
      </c>
      <c r="W86" s="233" t="str">
        <f>IFERROR(VLOOKUP(Query1[[#This Row],[ENTERPRISE_ID]],HR_tbl[],2, 0), "Not on HR File")</f>
        <v>Service Technician 2, In-Home</v>
      </c>
      <c r="X86" s="113">
        <f>IFERROR(VLOOKUP(Query1[[#This Row],[ENTERPRISE_ID]],HR_tbl[],3,0), "Not on HR File")</f>
        <v>38502</v>
      </c>
      <c r="Y86" s="234" t="str">
        <f>IFERROR(VLOOKUP(Query1[[#This Row],[ENTERPRISE_ID]], Addresses!$A:$Y,21,0), "Not on HR File")</f>
        <v>790 ELDERT LN</v>
      </c>
      <c r="Z86" s="234" t="str">
        <f>IFERROR(VLOOKUP(Query1[[#This Row],[ENTERPRISE_ID]], Addresses!$A:$Y,22,0), "Not on HR File")</f>
        <v>APT 5U</v>
      </c>
      <c r="AA86" s="234" t="str">
        <f>IFERROR(VLOOKUP(Query1[[#This Row],[ENTERPRISE_ID]], Addresses!$A:$Y,23,0), "Not on HR File")</f>
        <v>BROOKLYN</v>
      </c>
      <c r="AB86" s="234" t="str">
        <f>IFERROR(VLOOKUP(Query1[[#This Row],[ENTERPRISE_ID]], Addresses!$A:$Y,24,0), "Not on HR File")</f>
        <v>NY</v>
      </c>
      <c r="AC86" s="234" t="str">
        <f>IFERROR(VLOOKUP(Query1[[#This Row],[ENTERPRISE_ID]], Addresses!$A:$Y,25,0), "Not on HR File")</f>
        <v>11208</v>
      </c>
      <c r="AD86" s="230" t="s">
        <v>17808</v>
      </c>
      <c r="AE86" s="235">
        <v>46086</v>
      </c>
    </row>
    <row r="87" spans="1:31" x14ac:dyDescent="0.3">
      <c r="A87" s="230" t="s">
        <v>15540</v>
      </c>
      <c r="B87" s="230" t="str">
        <f>Query1[[#This Row],[LAST_NAME]]</f>
        <v>MEEKS</v>
      </c>
      <c r="C87" s="230" t="s">
        <v>15541</v>
      </c>
      <c r="D87" s="230" t="s">
        <v>5719</v>
      </c>
      <c r="E87" s="230" t="s">
        <v>15542</v>
      </c>
      <c r="F87" s="230" t="s">
        <v>15543</v>
      </c>
      <c r="G87" s="230" t="s">
        <v>15544</v>
      </c>
      <c r="H87" s="230" t="str">
        <f>Query1[[#This Row],[FULL_NAME]]</f>
        <v>ISADORE MEEKS</v>
      </c>
      <c r="I87" s="230" t="s">
        <v>5471</v>
      </c>
      <c r="J87" s="230" t="s">
        <v>15545</v>
      </c>
      <c r="K87" s="230" t="str">
        <f>Query1[[#This Row],[ENTERPRISE_ID]]</f>
        <v>IMEEKS1</v>
      </c>
      <c r="L87" s="231">
        <v>8472082803</v>
      </c>
      <c r="M87" s="230" t="s">
        <v>5630</v>
      </c>
      <c r="N87" s="230" t="s">
        <v>15546</v>
      </c>
      <c r="O87" s="230"/>
      <c r="P87" s="230" t="s">
        <v>2355</v>
      </c>
      <c r="Q87" s="230" t="s">
        <v>250</v>
      </c>
      <c r="R87" s="230" t="s">
        <v>15547</v>
      </c>
      <c r="S87" s="230" t="s">
        <v>5634</v>
      </c>
      <c r="T87" s="232">
        <v>8998</v>
      </c>
      <c r="U87" s="230" t="s">
        <v>5514</v>
      </c>
      <c r="V87" s="230"/>
      <c r="W87" s="233" t="str">
        <f>IFERROR(VLOOKUP(Query1[[#This Row],[ENTERPRISE_ID]],HR_tbl[],2, 0), "Not on HR File")</f>
        <v>Service Technician 1, In-Home</v>
      </c>
      <c r="X87" s="113">
        <f>IFERROR(VLOOKUP(Query1[[#This Row],[ENTERPRISE_ID]],HR_tbl[],3,0), "Not on HR File")</f>
        <v>36920</v>
      </c>
      <c r="Y87" s="234" t="str">
        <f>IFERROR(VLOOKUP(Query1[[#This Row],[ENTERPRISE_ID]], Addresses!$A:$Y,21,0), "Not on HR File")</f>
        <v>2021 Belmont Avenue</v>
      </c>
      <c r="Z87" s="234">
        <f>IFERROR(VLOOKUP(Query1[[#This Row],[ENTERPRISE_ID]], Addresses!$A:$Y,22,0), "Not on HR File")</f>
        <v>0</v>
      </c>
      <c r="AA87" s="234" t="str">
        <f>IFERROR(VLOOKUP(Query1[[#This Row],[ENTERPRISE_ID]], Addresses!$A:$Y,23,0), "Not on HR File")</f>
        <v>Joliet</v>
      </c>
      <c r="AB87" s="234" t="str">
        <f>IFERROR(VLOOKUP(Query1[[#This Row],[ENTERPRISE_ID]], Addresses!$A:$Y,24,0), "Not on HR File")</f>
        <v>IL</v>
      </c>
      <c r="AC87" s="234" t="str">
        <f>IFERROR(VLOOKUP(Query1[[#This Row],[ENTERPRISE_ID]], Addresses!$A:$Y,25,0), "Not on HR File")</f>
        <v>60432</v>
      </c>
      <c r="AD87" s="230" t="s">
        <v>15548</v>
      </c>
      <c r="AE87" s="235">
        <v>46086</v>
      </c>
    </row>
    <row r="88" spans="1:31" x14ac:dyDescent="0.3">
      <c r="A88" s="230" t="s">
        <v>1524</v>
      </c>
      <c r="B88" s="230" t="str">
        <f>Query1[[#This Row],[LAST_NAME]]</f>
        <v>HOLBROOK</v>
      </c>
      <c r="C88" s="230" t="s">
        <v>1525</v>
      </c>
      <c r="D88" s="230" t="s">
        <v>5854</v>
      </c>
      <c r="E88" s="230" t="s">
        <v>6764</v>
      </c>
      <c r="F88" s="230" t="s">
        <v>6765</v>
      </c>
      <c r="G88" s="230" t="s">
        <v>1526</v>
      </c>
      <c r="H88" s="230" t="str">
        <f>Query1[[#This Row],[FULL_NAME]]</f>
        <v>TIMOTHY HOLBROOK</v>
      </c>
      <c r="I88" s="230" t="s">
        <v>6766</v>
      </c>
      <c r="J88" s="230" t="s">
        <v>5165</v>
      </c>
      <c r="K88" s="230" t="str">
        <f>Query1[[#This Row],[ENTERPRISE_ID]]</f>
        <v>THOLBRO</v>
      </c>
      <c r="L88" s="231">
        <v>6786302971</v>
      </c>
      <c r="M88" s="230" t="s">
        <v>5630</v>
      </c>
      <c r="N88" s="230" t="s">
        <v>6767</v>
      </c>
      <c r="O88" s="230"/>
      <c r="P88" s="230" t="s">
        <v>6768</v>
      </c>
      <c r="Q88" s="230" t="s">
        <v>575</v>
      </c>
      <c r="R88" s="230" t="s">
        <v>6769</v>
      </c>
      <c r="S88" s="230" t="s">
        <v>5714</v>
      </c>
      <c r="T88" s="232">
        <v>8998</v>
      </c>
      <c r="U88" s="230" t="s">
        <v>6770</v>
      </c>
      <c r="V88" s="230" t="s">
        <v>6771</v>
      </c>
      <c r="W88" s="233" t="str">
        <f>IFERROR(VLOOKUP(Query1[[#This Row],[ENTERPRISE_ID]],HR_tbl[],2, 0), "Not on HR File")</f>
        <v>Service Technician 1, In-Home</v>
      </c>
      <c r="X88" s="113">
        <f>IFERROR(VLOOKUP(Query1[[#This Row],[ENTERPRISE_ID]],HR_tbl[],3,0), "Not on HR File")</f>
        <v>32973</v>
      </c>
      <c r="Y88" s="234" t="str">
        <f>IFERROR(VLOOKUP(Query1[[#This Row],[ENTERPRISE_ID]], Addresses!$A:$Y,21,0), "Not on HR File")</f>
        <v>205 AMICALOLA FOREST DRIVE</v>
      </c>
      <c r="Z88" s="234">
        <f>IFERROR(VLOOKUP(Query1[[#This Row],[ENTERPRISE_ID]], Addresses!$A:$Y,22,0), "Not on HR File")</f>
        <v>0</v>
      </c>
      <c r="AA88" s="234" t="str">
        <f>IFERROR(VLOOKUP(Query1[[#This Row],[ENTERPRISE_ID]], Addresses!$A:$Y,23,0), "Not on HR File")</f>
        <v>DAWSONVILLE</v>
      </c>
      <c r="AB88" s="234" t="str">
        <f>IFERROR(VLOOKUP(Query1[[#This Row],[ENTERPRISE_ID]], Addresses!$A:$Y,24,0), "Not on HR File")</f>
        <v>GA</v>
      </c>
      <c r="AC88" s="234" t="str">
        <f>IFERROR(VLOOKUP(Query1[[#This Row],[ENTERPRISE_ID]], Addresses!$A:$Y,25,0), "Not on HR File")</f>
        <v>30534</v>
      </c>
      <c r="AD88" s="230" t="s">
        <v>6772</v>
      </c>
      <c r="AE88" s="235">
        <v>46086</v>
      </c>
    </row>
    <row r="89" spans="1:31" x14ac:dyDescent="0.3">
      <c r="A89" s="230" t="s">
        <v>18988</v>
      </c>
      <c r="B89" s="230" t="str">
        <f>Query1[[#This Row],[LAST_NAME]]</f>
        <v>MORESCHI II</v>
      </c>
      <c r="C89" s="230" t="s">
        <v>18989</v>
      </c>
      <c r="D89" s="230" t="s">
        <v>5638</v>
      </c>
      <c r="E89" s="230" t="s">
        <v>18990</v>
      </c>
      <c r="F89" s="230" t="s">
        <v>18991</v>
      </c>
      <c r="G89" s="230" t="s">
        <v>18992</v>
      </c>
      <c r="H89" s="230" t="str">
        <f>Query1[[#This Row],[FULL_NAME]]</f>
        <v>ALBERT MORESCHI II</v>
      </c>
      <c r="I89" s="230" t="s">
        <v>18993</v>
      </c>
      <c r="J89" s="230" t="s">
        <v>5326</v>
      </c>
      <c r="K89" s="230" t="str">
        <f>Query1[[#This Row],[ENTERPRISE_ID]]</f>
        <v>AMORESC</v>
      </c>
      <c r="L89" s="231">
        <v>9549954794</v>
      </c>
      <c r="M89" s="230" t="s">
        <v>5630</v>
      </c>
      <c r="N89" s="230" t="s">
        <v>18994</v>
      </c>
      <c r="O89" s="230"/>
      <c r="P89" s="230" t="s">
        <v>18995</v>
      </c>
      <c r="Q89" s="230" t="s">
        <v>297</v>
      </c>
      <c r="R89" s="230" t="s">
        <v>18996</v>
      </c>
      <c r="S89" s="230" t="s">
        <v>5634</v>
      </c>
      <c r="T89" s="232">
        <v>8998</v>
      </c>
      <c r="U89" s="230" t="s">
        <v>5812</v>
      </c>
      <c r="V89" s="230" t="s">
        <v>6138</v>
      </c>
      <c r="W89" s="233" t="str">
        <f>IFERROR(VLOOKUP(Query1[[#This Row],[ENTERPRISE_ID]],HR_tbl[],2, 0), "Not on HR File")</f>
        <v>HVAC Svc Tech II, Break/Fix</v>
      </c>
      <c r="X89" s="113">
        <f>IFERROR(VLOOKUP(Query1[[#This Row],[ENTERPRISE_ID]],HR_tbl[],3,0), "Not on HR File")</f>
        <v>27967</v>
      </c>
      <c r="Y89" s="234" t="str">
        <f>IFERROR(VLOOKUP(Query1[[#This Row],[ENTERPRISE_ID]], Addresses!$A:$Y,21,0), "Not on HR File")</f>
        <v>11826 154TH RD N</v>
      </c>
      <c r="Z89" s="234">
        <f>IFERROR(VLOOKUP(Query1[[#This Row],[ENTERPRISE_ID]], Addresses!$A:$Y,22,0), "Not on HR File")</f>
        <v>0</v>
      </c>
      <c r="AA89" s="234" t="str">
        <f>IFERROR(VLOOKUP(Query1[[#This Row],[ENTERPRISE_ID]], Addresses!$A:$Y,23,0), "Not on HR File")</f>
        <v>JUPITER</v>
      </c>
      <c r="AB89" s="234" t="str">
        <f>IFERROR(VLOOKUP(Query1[[#This Row],[ENTERPRISE_ID]], Addresses!$A:$Y,24,0), "Not on HR File")</f>
        <v>FL</v>
      </c>
      <c r="AC89" s="234" t="str">
        <f>IFERROR(VLOOKUP(Query1[[#This Row],[ENTERPRISE_ID]], Addresses!$A:$Y,25,0), "Not on HR File")</f>
        <v>33478</v>
      </c>
      <c r="AD89" s="230" t="s">
        <v>18997</v>
      </c>
      <c r="AE89" s="235">
        <v>46086</v>
      </c>
    </row>
    <row r="90" spans="1:31" x14ac:dyDescent="0.3">
      <c r="A90" s="230" t="s">
        <v>5932</v>
      </c>
      <c r="B90" s="230" t="str">
        <f>Query1[[#This Row],[LAST_NAME]]</f>
        <v>VENTURA</v>
      </c>
      <c r="C90" s="230" t="s">
        <v>5933</v>
      </c>
      <c r="D90" s="230" t="s">
        <v>5822</v>
      </c>
      <c r="E90" s="230" t="s">
        <v>5934</v>
      </c>
      <c r="F90" s="230" t="s">
        <v>5935</v>
      </c>
      <c r="G90" s="230" t="s">
        <v>5936</v>
      </c>
      <c r="H90" s="230" t="str">
        <f>Query1[[#This Row],[FULL_NAME]]</f>
        <v>RUBEN VENTURA</v>
      </c>
      <c r="I90" s="230" t="s">
        <v>5937</v>
      </c>
      <c r="J90" s="230" t="s">
        <v>5938</v>
      </c>
      <c r="K90" s="230" t="str">
        <f>Query1[[#This Row],[ENTERPRISE_ID]]</f>
        <v>RVENTUR</v>
      </c>
      <c r="L90" s="231">
        <v>9788041498</v>
      </c>
      <c r="M90" s="230" t="s">
        <v>5630</v>
      </c>
      <c r="N90" s="230" t="s">
        <v>5939</v>
      </c>
      <c r="O90" s="230"/>
      <c r="P90" s="230" t="s">
        <v>5940</v>
      </c>
      <c r="Q90" s="230" t="s">
        <v>382</v>
      </c>
      <c r="R90" s="230" t="s">
        <v>5941</v>
      </c>
      <c r="S90" s="230" t="s">
        <v>5916</v>
      </c>
      <c r="T90" s="232">
        <v>8998</v>
      </c>
      <c r="U90" s="230" t="s">
        <v>3061</v>
      </c>
      <c r="V90" s="230" t="s">
        <v>5942</v>
      </c>
      <c r="W90" s="233" t="str">
        <f>IFERROR(VLOOKUP(Query1[[#This Row],[ENTERPRISE_ID]],HR_tbl[],2, 0), "Not on HR File")</f>
        <v>Service Technician 2, In-Home</v>
      </c>
      <c r="X90" s="113">
        <f>IFERROR(VLOOKUP(Query1[[#This Row],[ENTERPRISE_ID]],HR_tbl[],3,0), "Not on HR File")</f>
        <v>45200</v>
      </c>
      <c r="Y90" s="234" t="str">
        <f>IFERROR(VLOOKUP(Query1[[#This Row],[ENTERPRISE_ID]], Addresses!$A:$Y,21,0), "Not on HR File")</f>
        <v>133 Oxford street</v>
      </c>
      <c r="Z90" s="234">
        <f>IFERROR(VLOOKUP(Query1[[#This Row],[ENTERPRISE_ID]], Addresses!$A:$Y,22,0), "Not on HR File")</f>
        <v>0</v>
      </c>
      <c r="AA90" s="234" t="str">
        <f>IFERROR(VLOOKUP(Query1[[#This Row],[ENTERPRISE_ID]], Addresses!$A:$Y,23,0), "Not on HR File")</f>
        <v>LAWRENCE</v>
      </c>
      <c r="AB90" s="234" t="str">
        <f>IFERROR(VLOOKUP(Query1[[#This Row],[ENTERPRISE_ID]], Addresses!$A:$Y,24,0), "Not on HR File")</f>
        <v>MA</v>
      </c>
      <c r="AC90" s="234" t="str">
        <f>IFERROR(VLOOKUP(Query1[[#This Row],[ENTERPRISE_ID]], Addresses!$A:$Y,25,0), "Not on HR File")</f>
        <v>01841</v>
      </c>
      <c r="AD90" s="230" t="s">
        <v>5943</v>
      </c>
      <c r="AE90" s="235">
        <v>46086</v>
      </c>
    </row>
    <row r="91" spans="1:31" x14ac:dyDescent="0.3">
      <c r="A91" s="230" t="s">
        <v>4955</v>
      </c>
      <c r="B91" s="230" t="str">
        <f>Query1[[#This Row],[LAST_NAME]]</f>
        <v>CENDROWSKI</v>
      </c>
      <c r="C91" s="230" t="s">
        <v>18231</v>
      </c>
      <c r="D91" s="230" t="s">
        <v>5756</v>
      </c>
      <c r="E91" s="230" t="s">
        <v>18232</v>
      </c>
      <c r="F91" s="230" t="s">
        <v>18233</v>
      </c>
      <c r="G91" s="230" t="s">
        <v>4957</v>
      </c>
      <c r="H91" s="230" t="str">
        <f>Query1[[#This Row],[FULL_NAME]]</f>
        <v>STEVEN CENDROWSKI</v>
      </c>
      <c r="I91" s="230" t="s">
        <v>4956</v>
      </c>
      <c r="J91" s="230" t="s">
        <v>4601</v>
      </c>
      <c r="K91" s="230" t="str">
        <f>Query1[[#This Row],[ENTERPRISE_ID]]</f>
        <v>SCENDRO</v>
      </c>
      <c r="L91" s="231">
        <v>2679870242</v>
      </c>
      <c r="M91" s="230" t="s">
        <v>5630</v>
      </c>
      <c r="N91" s="230" t="s">
        <v>18234</v>
      </c>
      <c r="O91" s="230"/>
      <c r="P91" s="230" t="s">
        <v>13648</v>
      </c>
      <c r="Q91" s="230" t="s">
        <v>435</v>
      </c>
      <c r="R91" s="230" t="s">
        <v>13649</v>
      </c>
      <c r="S91" s="230" t="s">
        <v>5738</v>
      </c>
      <c r="T91" s="232">
        <v>8998</v>
      </c>
      <c r="U91" s="230" t="s">
        <v>5764</v>
      </c>
      <c r="V91" s="230" t="s">
        <v>5765</v>
      </c>
      <c r="W91" s="233" t="str">
        <f>IFERROR(VLOOKUP(Query1[[#This Row],[ENTERPRISE_ID]],HR_tbl[],2, 0), "Not on HR File")</f>
        <v>Service Technician 2, In-Home</v>
      </c>
      <c r="X91" s="113">
        <f>IFERROR(VLOOKUP(Query1[[#This Row],[ENTERPRISE_ID]],HR_tbl[],3,0), "Not on HR File")</f>
        <v>32679</v>
      </c>
      <c r="Y91" s="234" t="str">
        <f>IFERROR(VLOOKUP(Query1[[#This Row],[ENTERPRISE_ID]], Addresses!$A:$Y,21,0), "Not on HR File")</f>
        <v>6499 BENSALEM BLVD</v>
      </c>
      <c r="Z91" s="234">
        <f>IFERROR(VLOOKUP(Query1[[#This Row],[ENTERPRISE_ID]], Addresses!$A:$Y,22,0), "Not on HR File")</f>
        <v>0</v>
      </c>
      <c r="AA91" s="234" t="str">
        <f>IFERROR(VLOOKUP(Query1[[#This Row],[ENTERPRISE_ID]], Addresses!$A:$Y,23,0), "Not on HR File")</f>
        <v>BENSALEM</v>
      </c>
      <c r="AB91" s="234" t="str">
        <f>IFERROR(VLOOKUP(Query1[[#This Row],[ENTERPRISE_ID]], Addresses!$A:$Y,24,0), "Not on HR File")</f>
        <v>PA</v>
      </c>
      <c r="AC91" s="234" t="str">
        <f>IFERROR(VLOOKUP(Query1[[#This Row],[ENTERPRISE_ID]], Addresses!$A:$Y,25,0), "Not on HR File")</f>
        <v>19020</v>
      </c>
      <c r="AD91" s="230" t="s">
        <v>18235</v>
      </c>
      <c r="AE91" s="235">
        <v>46086</v>
      </c>
    </row>
    <row r="92" spans="1:31" x14ac:dyDescent="0.3">
      <c r="A92" s="230" t="s">
        <v>18245</v>
      </c>
      <c r="B92" s="230" t="str">
        <f>Query1[[#This Row],[LAST_NAME]]</f>
        <v>HUBBARD</v>
      </c>
      <c r="C92" s="230" t="s">
        <v>18246</v>
      </c>
      <c r="D92" s="230" t="s">
        <v>6339</v>
      </c>
      <c r="E92" s="230" t="s">
        <v>18247</v>
      </c>
      <c r="F92" s="230" t="s">
        <v>18248</v>
      </c>
      <c r="G92" s="230" t="s">
        <v>18249</v>
      </c>
      <c r="H92" s="230" t="str">
        <f>Query1[[#This Row],[FULL_NAME]]</f>
        <v>DAVID HUBBARD</v>
      </c>
      <c r="I92" s="230" t="s">
        <v>18250</v>
      </c>
      <c r="J92" s="230" t="s">
        <v>4292</v>
      </c>
      <c r="K92" s="230" t="str">
        <f>Query1[[#This Row],[ENTERPRISE_ID]]</f>
        <v>DHUBBAR</v>
      </c>
      <c r="L92" s="231">
        <v>9082940684</v>
      </c>
      <c r="M92" s="230" t="s">
        <v>5630</v>
      </c>
      <c r="N92" s="230" t="s">
        <v>18251</v>
      </c>
      <c r="O92" s="230"/>
      <c r="P92" s="230" t="s">
        <v>18252</v>
      </c>
      <c r="Q92" s="230" t="s">
        <v>719</v>
      </c>
      <c r="R92" s="230" t="s">
        <v>18253</v>
      </c>
      <c r="S92" s="230" t="s">
        <v>5916</v>
      </c>
      <c r="T92" s="232">
        <v>8998</v>
      </c>
      <c r="U92" s="230" t="s">
        <v>8726</v>
      </c>
      <c r="V92" s="230" t="s">
        <v>8727</v>
      </c>
      <c r="W92" s="233" t="str">
        <f>IFERROR(VLOOKUP(Query1[[#This Row],[ENTERPRISE_ID]],HR_tbl[],2, 0), "Not on HR File")</f>
        <v>Service Technician 1, In-Home</v>
      </c>
      <c r="X92" s="113">
        <f>IFERROR(VLOOKUP(Query1[[#This Row],[ENTERPRISE_ID]],HR_tbl[],3,0), "Not on HR File")</f>
        <v>30621</v>
      </c>
      <c r="Y92" s="234" t="str">
        <f>IFERROR(VLOOKUP(Query1[[#This Row],[ENTERPRISE_ID]], Addresses!$A:$Y,21,0), "Not on HR File")</f>
        <v>534 BRICKYARD RD.</v>
      </c>
      <c r="Z92" s="234">
        <f>IFERROR(VLOOKUP(Query1[[#This Row],[ENTERPRISE_ID]], Addresses!$A:$Y,22,0), "Not on HR File")</f>
        <v>0</v>
      </c>
      <c r="AA92" s="234" t="str">
        <f>IFERROR(VLOOKUP(Query1[[#This Row],[ENTERPRISE_ID]], Addresses!$A:$Y,23,0), "Not on HR File")</f>
        <v>FREEHOLD</v>
      </c>
      <c r="AB92" s="234" t="str">
        <f>IFERROR(VLOOKUP(Query1[[#This Row],[ENTERPRISE_ID]], Addresses!$A:$Y,24,0), "Not on HR File")</f>
        <v>NJ</v>
      </c>
      <c r="AC92" s="234" t="str">
        <f>IFERROR(VLOOKUP(Query1[[#This Row],[ENTERPRISE_ID]], Addresses!$A:$Y,25,0), "Not on HR File")</f>
        <v>07728</v>
      </c>
      <c r="AD92" s="230" t="s">
        <v>18254</v>
      </c>
      <c r="AE92" s="235">
        <v>46086</v>
      </c>
    </row>
    <row r="93" spans="1:31" x14ac:dyDescent="0.3">
      <c r="A93" s="230" t="s">
        <v>12182</v>
      </c>
      <c r="B93" s="230" t="str">
        <f>Query1[[#This Row],[LAST_NAME]]</f>
        <v>KENNEDY</v>
      </c>
      <c r="C93" s="230" t="s">
        <v>12183</v>
      </c>
      <c r="D93" s="230" t="s">
        <v>5756</v>
      </c>
      <c r="E93" s="230" t="s">
        <v>12184</v>
      </c>
      <c r="F93" s="230" t="s">
        <v>12185</v>
      </c>
      <c r="G93" s="230" t="s">
        <v>12186</v>
      </c>
      <c r="H93" s="230" t="str">
        <f>Query1[[#This Row],[FULL_NAME]]</f>
        <v>MARK KENNEDY</v>
      </c>
      <c r="I93" s="230" t="s">
        <v>4239</v>
      </c>
      <c r="J93" s="230" t="s">
        <v>4207</v>
      </c>
      <c r="K93" s="230" t="str">
        <f>Query1[[#This Row],[ENTERPRISE_ID]]</f>
        <v>MKENNED</v>
      </c>
      <c r="L93" s="231">
        <v>4847943627</v>
      </c>
      <c r="M93" s="230" t="s">
        <v>5630</v>
      </c>
      <c r="N93" s="230" t="s">
        <v>12187</v>
      </c>
      <c r="O93" s="230"/>
      <c r="P93" s="230" t="s">
        <v>12188</v>
      </c>
      <c r="Q93" s="230" t="s">
        <v>435</v>
      </c>
      <c r="R93" s="230" t="s">
        <v>12189</v>
      </c>
      <c r="S93" s="230" t="s">
        <v>5738</v>
      </c>
      <c r="T93" s="232">
        <v>8998</v>
      </c>
      <c r="U93" s="230" t="s">
        <v>5764</v>
      </c>
      <c r="V93" s="230" t="s">
        <v>5765</v>
      </c>
      <c r="W93" s="233" t="str">
        <f>IFERROR(VLOOKUP(Query1[[#This Row],[ENTERPRISE_ID]],HR_tbl[],2, 0), "Not on HR File")</f>
        <v>Service Technician 2, In-Home</v>
      </c>
      <c r="X93" s="113">
        <f>IFERROR(VLOOKUP(Query1[[#This Row],[ENTERPRISE_ID]],HR_tbl[],3,0), "Not on HR File")</f>
        <v>32982</v>
      </c>
      <c r="Y93" s="234" t="str">
        <f>IFERROR(VLOOKUP(Query1[[#This Row],[ENTERPRISE_ID]], Addresses!$A:$Y,21,0), "Not on HR File")</f>
        <v>224 BLYTHE AVE</v>
      </c>
      <c r="Z93" s="234">
        <f>IFERROR(VLOOKUP(Query1[[#This Row],[ENTERPRISE_ID]], Addresses!$A:$Y,22,0), "Not on HR File")</f>
        <v>0</v>
      </c>
      <c r="AA93" s="234" t="str">
        <f>IFERROR(VLOOKUP(Query1[[#This Row],[ENTERPRISE_ID]], Addresses!$A:$Y,23,0), "Not on HR File")</f>
        <v>DREXEL HILL</v>
      </c>
      <c r="AB93" s="234" t="str">
        <f>IFERROR(VLOOKUP(Query1[[#This Row],[ENTERPRISE_ID]], Addresses!$A:$Y,24,0), "Not on HR File")</f>
        <v>PA</v>
      </c>
      <c r="AC93" s="234" t="str">
        <f>IFERROR(VLOOKUP(Query1[[#This Row],[ENTERPRISE_ID]], Addresses!$A:$Y,25,0), "Not on HR File")</f>
        <v>19026</v>
      </c>
      <c r="AD93" s="230" t="s">
        <v>12190</v>
      </c>
      <c r="AE93" s="235">
        <v>46086</v>
      </c>
    </row>
    <row r="94" spans="1:31" x14ac:dyDescent="0.3">
      <c r="A94" s="230" t="s">
        <v>16982</v>
      </c>
      <c r="B94" s="230" t="str">
        <f>Query1[[#This Row],[LAST_NAME]]</f>
        <v>GONZALEZ</v>
      </c>
      <c r="C94" s="230" t="s">
        <v>16983</v>
      </c>
      <c r="D94" s="230" t="s">
        <v>5957</v>
      </c>
      <c r="E94" s="230" t="s">
        <v>16984</v>
      </c>
      <c r="F94" s="230" t="s">
        <v>16985</v>
      </c>
      <c r="G94" s="230" t="s">
        <v>8754</v>
      </c>
      <c r="H94" s="230" t="str">
        <f>Query1[[#This Row],[FULL_NAME]]</f>
        <v>LUIS GONZALEZ</v>
      </c>
      <c r="I94" s="230" t="s">
        <v>3809</v>
      </c>
      <c r="J94" s="230" t="s">
        <v>4007</v>
      </c>
      <c r="K94" s="230" t="str">
        <f>Query1[[#This Row],[ENTERPRISE_ID]]</f>
        <v>LGONZ49</v>
      </c>
      <c r="L94" s="231">
        <v>7879323280</v>
      </c>
      <c r="M94" s="230" t="s">
        <v>5630</v>
      </c>
      <c r="N94" s="230" t="s">
        <v>16986</v>
      </c>
      <c r="O94" s="230" t="s">
        <v>16987</v>
      </c>
      <c r="P94" s="230" t="s">
        <v>6803</v>
      </c>
      <c r="Q94" s="230" t="s">
        <v>5965</v>
      </c>
      <c r="R94" s="230" t="s">
        <v>8790</v>
      </c>
      <c r="S94" s="230" t="s">
        <v>5738</v>
      </c>
      <c r="T94" s="232">
        <v>8842</v>
      </c>
      <c r="U94" s="230" t="s">
        <v>5715</v>
      </c>
      <c r="V94" s="230" t="s">
        <v>5716</v>
      </c>
      <c r="W94" s="233" t="str">
        <f>IFERROR(VLOOKUP(Query1[[#This Row],[ENTERPRISE_ID]],HR_tbl[],2, 0), "Not on HR File")</f>
        <v>Team Lead Technician</v>
      </c>
      <c r="X94" s="113">
        <f>IFERROR(VLOOKUP(Query1[[#This Row],[ENTERPRISE_ID]],HR_tbl[],3,0), "Not on HR File")</f>
        <v>40807</v>
      </c>
      <c r="Y94" s="234" t="str">
        <f>IFERROR(VLOOKUP(Query1[[#This Row],[ENTERPRISE_ID]], Addresses!$A:$Y,21,0), "Not on HR File")</f>
        <v>URB Lomas de Carolina</v>
      </c>
      <c r="Z94" s="234" t="str">
        <f>IFERROR(VLOOKUP(Query1[[#This Row],[ENTERPRISE_ID]], Addresses!$A:$Y,22,0), "Not on HR File")</f>
        <v>CALLE 53a 2D22</v>
      </c>
      <c r="AA94" s="234" t="str">
        <f>IFERROR(VLOOKUP(Query1[[#This Row],[ENTERPRISE_ID]], Addresses!$A:$Y,23,0), "Not on HR File")</f>
        <v>CAROLINA</v>
      </c>
      <c r="AB94" s="234" t="str">
        <f>IFERROR(VLOOKUP(Query1[[#This Row],[ENTERPRISE_ID]], Addresses!$A:$Y,24,0), "Not on HR File")</f>
        <v>PR</v>
      </c>
      <c r="AC94" s="234" t="str">
        <f>IFERROR(VLOOKUP(Query1[[#This Row],[ENTERPRISE_ID]], Addresses!$A:$Y,25,0), "Not on HR File")</f>
        <v>00987</v>
      </c>
      <c r="AD94" s="230" t="s">
        <v>16988</v>
      </c>
      <c r="AE94" s="235">
        <v>46086</v>
      </c>
    </row>
    <row r="95" spans="1:31" x14ac:dyDescent="0.3">
      <c r="A95" s="230" t="s">
        <v>5465</v>
      </c>
      <c r="B95" s="230" t="str">
        <f>Query1[[#This Row],[LAST_NAME]]</f>
        <v>COOPER</v>
      </c>
      <c r="C95" s="230" t="s">
        <v>985</v>
      </c>
      <c r="D95" s="230" t="s">
        <v>5647</v>
      </c>
      <c r="E95" s="230" t="s">
        <v>6519</v>
      </c>
      <c r="F95" s="230" t="s">
        <v>6520</v>
      </c>
      <c r="G95" s="230" t="s">
        <v>986</v>
      </c>
      <c r="H95" s="230" t="str">
        <f>Query1[[#This Row],[FULL_NAME]]</f>
        <v>CHRISTOPHER COOPER</v>
      </c>
      <c r="I95" s="230" t="s">
        <v>5466</v>
      </c>
      <c r="J95" s="230" t="s">
        <v>4070</v>
      </c>
      <c r="K95" s="230" t="str">
        <f>Query1[[#This Row],[ENTERPRISE_ID]]</f>
        <v>CCOOPER</v>
      </c>
      <c r="L95" s="231">
        <v>4326031006</v>
      </c>
      <c r="M95" s="230" t="s">
        <v>5630</v>
      </c>
      <c r="N95" s="230" t="s">
        <v>6521</v>
      </c>
      <c r="O95" s="230"/>
      <c r="P95" s="230" t="s">
        <v>992</v>
      </c>
      <c r="Q95" s="230" t="s">
        <v>279</v>
      </c>
      <c r="R95" s="230" t="s">
        <v>6522</v>
      </c>
      <c r="S95" s="230" t="s">
        <v>5634</v>
      </c>
      <c r="T95" s="232">
        <v>8998</v>
      </c>
      <c r="U95" s="230" t="s">
        <v>3119</v>
      </c>
      <c r="V95" s="230" t="s">
        <v>6506</v>
      </c>
      <c r="W95" s="233" t="str">
        <f>IFERROR(VLOOKUP(Query1[[#This Row],[ENTERPRISE_ID]],HR_tbl[],2, 0), "Not on HR File")</f>
        <v>Service Technician 2, In-Home</v>
      </c>
      <c r="X95" s="113">
        <f>IFERROR(VLOOKUP(Query1[[#This Row],[ENTERPRISE_ID]],HR_tbl[],3,0), "Not on HR File")</f>
        <v>45970</v>
      </c>
      <c r="Y95" s="234" t="str">
        <f>IFERROR(VLOOKUP(Query1[[#This Row],[ENTERPRISE_ID]], Addresses!$A:$Y,21,0), "Not on HR File")</f>
        <v>2001 NORTH D STREET</v>
      </c>
      <c r="Z95" s="234">
        <f>IFERROR(VLOOKUP(Query1[[#This Row],[ENTERPRISE_ID]], Addresses!$A:$Y,22,0), "Not on HR File")</f>
        <v>0</v>
      </c>
      <c r="AA95" s="234" t="str">
        <f>IFERROR(VLOOKUP(Query1[[#This Row],[ENTERPRISE_ID]], Addresses!$A:$Y,23,0), "Not on HR File")</f>
        <v>MIDLAND</v>
      </c>
      <c r="AB95" s="234" t="str">
        <f>IFERROR(VLOOKUP(Query1[[#This Row],[ENTERPRISE_ID]], Addresses!$A:$Y,24,0), "Not on HR File")</f>
        <v>TX</v>
      </c>
      <c r="AC95" s="234" t="str">
        <f>IFERROR(VLOOKUP(Query1[[#This Row],[ENTERPRISE_ID]], Addresses!$A:$Y,25,0), "Not on HR File")</f>
        <v>79705</v>
      </c>
      <c r="AD95" s="230" t="s">
        <v>6523</v>
      </c>
      <c r="AE95" s="235">
        <v>46086</v>
      </c>
    </row>
    <row r="96" spans="1:31" x14ac:dyDescent="0.3">
      <c r="A96" s="230" t="s">
        <v>4474</v>
      </c>
      <c r="B96" s="230" t="str">
        <f>Query1[[#This Row],[LAST_NAME]]</f>
        <v>STOVER</v>
      </c>
      <c r="C96" s="230" t="s">
        <v>11628</v>
      </c>
      <c r="D96" s="230" t="s">
        <v>5669</v>
      </c>
      <c r="E96" s="230" t="s">
        <v>11629</v>
      </c>
      <c r="F96" s="230" t="s">
        <v>11630</v>
      </c>
      <c r="G96" s="230" t="s">
        <v>4478</v>
      </c>
      <c r="H96" s="230" t="str">
        <f>Query1[[#This Row],[FULL_NAME]]</f>
        <v>KALEB STOVER</v>
      </c>
      <c r="I96" s="230" t="s">
        <v>4477</v>
      </c>
      <c r="J96" s="230" t="s">
        <v>4476</v>
      </c>
      <c r="K96" s="230" t="str">
        <f>Query1[[#This Row],[ENTERPRISE_ID]]</f>
        <v>KSTOVER</v>
      </c>
      <c r="L96" s="231">
        <v>2086402256</v>
      </c>
      <c r="M96" s="230" t="s">
        <v>5630</v>
      </c>
      <c r="N96" s="230" t="s">
        <v>11631</v>
      </c>
      <c r="O96" s="230"/>
      <c r="P96" s="230" t="s">
        <v>4479</v>
      </c>
      <c r="Q96" s="230" t="s">
        <v>812</v>
      </c>
      <c r="R96" s="230" t="s">
        <v>11632</v>
      </c>
      <c r="S96" s="230" t="s">
        <v>5664</v>
      </c>
      <c r="T96" s="232">
        <v>8998</v>
      </c>
      <c r="U96" s="230" t="s">
        <v>1959</v>
      </c>
      <c r="V96" s="230" t="s">
        <v>6561</v>
      </c>
      <c r="W96" s="233" t="str">
        <f>IFERROR(VLOOKUP(Query1[[#This Row],[ENTERPRISE_ID]],HR_tbl[],2, 0), "Not on HR File")</f>
        <v>Service Technician 2, Trainee</v>
      </c>
      <c r="X96" s="113">
        <f>IFERROR(VLOOKUP(Query1[[#This Row],[ENTERPRISE_ID]],HR_tbl[],3,0), "Not on HR File")</f>
        <v>46040</v>
      </c>
      <c r="Y96" s="234" t="str">
        <f>IFERROR(VLOOKUP(Query1[[#This Row],[ENTERPRISE_ID]], Addresses!$A:$Y,21,0), "Not on HR File")</f>
        <v>Not on HR File</v>
      </c>
      <c r="Z96" s="234" t="str">
        <f>IFERROR(VLOOKUP(Query1[[#This Row],[ENTERPRISE_ID]], Addresses!$A:$Y,22,0), "Not on HR File")</f>
        <v>Not on HR File</v>
      </c>
      <c r="AA96" s="234" t="str">
        <f>IFERROR(VLOOKUP(Query1[[#This Row],[ENTERPRISE_ID]], Addresses!$A:$Y,23,0), "Not on HR File")</f>
        <v>Not on HR File</v>
      </c>
      <c r="AB96" s="234" t="str">
        <f>IFERROR(VLOOKUP(Query1[[#This Row],[ENTERPRISE_ID]], Addresses!$A:$Y,24,0), "Not on HR File")</f>
        <v>Not on HR File</v>
      </c>
      <c r="AC96" s="234" t="str">
        <f>IFERROR(VLOOKUP(Query1[[#This Row],[ENTERPRISE_ID]], Addresses!$A:$Y,25,0), "Not on HR File")</f>
        <v>Not on HR File</v>
      </c>
      <c r="AD96" s="230" t="s">
        <v>11633</v>
      </c>
      <c r="AE96" s="235">
        <v>46086</v>
      </c>
    </row>
    <row r="97" spans="1:31" x14ac:dyDescent="0.3">
      <c r="A97" s="230" t="s">
        <v>12472</v>
      </c>
      <c r="B97" s="230" t="str">
        <f>Query1[[#This Row],[LAST_NAME]]</f>
        <v>AUZENNE</v>
      </c>
      <c r="C97" s="230" t="s">
        <v>12473</v>
      </c>
      <c r="D97" s="230" t="s">
        <v>5627</v>
      </c>
      <c r="E97" s="230" t="s">
        <v>12474</v>
      </c>
      <c r="F97" s="230" t="s">
        <v>12475</v>
      </c>
      <c r="G97" s="230" t="s">
        <v>12476</v>
      </c>
      <c r="H97" s="230" t="str">
        <f>Query1[[#This Row],[FULL_NAME]]</f>
        <v>LADARRIEN AUZENNE</v>
      </c>
      <c r="I97" s="230" t="s">
        <v>12477</v>
      </c>
      <c r="J97" s="230" t="s">
        <v>12478</v>
      </c>
      <c r="K97" s="230" t="str">
        <f>Query1[[#This Row],[ENTERPRISE_ID]]</f>
        <v>LAUZENN</v>
      </c>
      <c r="L97" s="231">
        <v>8178195263</v>
      </c>
      <c r="M97" s="230" t="s">
        <v>5630</v>
      </c>
      <c r="N97" s="230" t="s">
        <v>12479</v>
      </c>
      <c r="O97" s="230"/>
      <c r="P97" s="230" t="s">
        <v>12480</v>
      </c>
      <c r="Q97" s="230" t="s">
        <v>279</v>
      </c>
      <c r="R97" s="230" t="s">
        <v>12481</v>
      </c>
      <c r="S97" s="230" t="s">
        <v>5634</v>
      </c>
      <c r="T97" s="232">
        <v>8998</v>
      </c>
      <c r="U97" s="230" t="s">
        <v>3666</v>
      </c>
      <c r="V97" s="230" t="s">
        <v>6483</v>
      </c>
      <c r="W97" s="233" t="str">
        <f>IFERROR(VLOOKUP(Query1[[#This Row],[ENTERPRISE_ID]],HR_tbl[],2, 0), "Not on HR File")</f>
        <v>HVAC Svc Tech I, Break/Fix</v>
      </c>
      <c r="X97" s="113">
        <f>IFERROR(VLOOKUP(Query1[[#This Row],[ENTERPRISE_ID]],HR_tbl[],3,0), "Not on HR File")</f>
        <v>45858</v>
      </c>
      <c r="Y97" s="234" t="str">
        <f>IFERROR(VLOOKUP(Query1[[#This Row],[ENTERPRISE_ID]], Addresses!$A:$Y,21,0), "Not on HR File")</f>
        <v>439 dollins st</v>
      </c>
      <c r="Z97" s="234">
        <f>IFERROR(VLOOKUP(Query1[[#This Row],[ENTERPRISE_ID]], Addresses!$A:$Y,22,0), "Not on HR File")</f>
        <v>0</v>
      </c>
      <c r="AA97" s="234" t="str">
        <f>IFERROR(VLOOKUP(Query1[[#This Row],[ENTERPRISE_ID]], Addresses!$A:$Y,23,0), "Not on HR File")</f>
        <v>cedar hill</v>
      </c>
      <c r="AB97" s="234" t="str">
        <f>IFERROR(VLOOKUP(Query1[[#This Row],[ENTERPRISE_ID]], Addresses!$A:$Y,24,0), "Not on HR File")</f>
        <v>TX</v>
      </c>
      <c r="AC97" s="234" t="str">
        <f>IFERROR(VLOOKUP(Query1[[#This Row],[ENTERPRISE_ID]], Addresses!$A:$Y,25,0), "Not on HR File")</f>
        <v>75104</v>
      </c>
      <c r="AD97" s="230" t="s">
        <v>12482</v>
      </c>
      <c r="AE97" s="235">
        <v>46086</v>
      </c>
    </row>
    <row r="98" spans="1:31" x14ac:dyDescent="0.3">
      <c r="A98" s="230" t="s">
        <v>16453</v>
      </c>
      <c r="B98" s="230" t="str">
        <f>Query1[[#This Row],[LAST_NAME]]</f>
        <v>LOPEZ</v>
      </c>
      <c r="C98" s="230" t="s">
        <v>16454</v>
      </c>
      <c r="D98" s="230" t="s">
        <v>5867</v>
      </c>
      <c r="E98" s="230" t="s">
        <v>16455</v>
      </c>
      <c r="F98" s="230" t="s">
        <v>16456</v>
      </c>
      <c r="G98" s="230" t="s">
        <v>16457</v>
      </c>
      <c r="H98" s="230" t="str">
        <f>Query1[[#This Row],[FULL_NAME]]</f>
        <v>ARMANDO LOPEZ</v>
      </c>
      <c r="I98" s="230" t="s">
        <v>4320</v>
      </c>
      <c r="J98" s="230" t="s">
        <v>4419</v>
      </c>
      <c r="K98" s="230" t="str">
        <f>Query1[[#This Row],[ENTERPRISE_ID]]</f>
        <v>ALOPEZ5</v>
      </c>
      <c r="L98" s="231">
        <v>6197190932</v>
      </c>
      <c r="M98" s="230" t="s">
        <v>5630</v>
      </c>
      <c r="N98" s="230" t="s">
        <v>16458</v>
      </c>
      <c r="O98" s="230" t="s">
        <v>16459</v>
      </c>
      <c r="P98" s="230" t="s">
        <v>16460</v>
      </c>
      <c r="Q98" s="230" t="s">
        <v>219</v>
      </c>
      <c r="R98" s="230" t="s">
        <v>16461</v>
      </c>
      <c r="S98" s="230" t="s">
        <v>5634</v>
      </c>
      <c r="T98" s="232">
        <v>8998</v>
      </c>
      <c r="U98" s="230" t="s">
        <v>6413</v>
      </c>
      <c r="V98" s="230" t="s">
        <v>6414</v>
      </c>
      <c r="W98" s="233" t="str">
        <f>IFERROR(VLOOKUP(Query1[[#This Row],[ENTERPRISE_ID]],HR_tbl[],2, 0), "Not on HR File")</f>
        <v>Service Technician 2, In-Home</v>
      </c>
      <c r="X98" s="113">
        <f>IFERROR(VLOOKUP(Query1[[#This Row],[ENTERPRISE_ID]],HR_tbl[],3,0), "Not on HR File")</f>
        <v>44491</v>
      </c>
      <c r="Y98" s="234" t="str">
        <f>IFERROR(VLOOKUP(Query1[[#This Row],[ENTERPRISE_ID]], Addresses!$A:$Y,21,0), "Not on HR File")</f>
        <v>121 ORANGE AVENUE #12</v>
      </c>
      <c r="Z98" s="234">
        <f>IFERROR(VLOOKUP(Query1[[#This Row],[ENTERPRISE_ID]], Addresses!$A:$Y,22,0), "Not on HR File")</f>
        <v>0</v>
      </c>
      <c r="AA98" s="234" t="str">
        <f>IFERROR(VLOOKUP(Query1[[#This Row],[ENTERPRISE_ID]], Addresses!$A:$Y,23,0), "Not on HR File")</f>
        <v>CHULA VISTA</v>
      </c>
      <c r="AB98" s="234" t="str">
        <f>IFERROR(VLOOKUP(Query1[[#This Row],[ENTERPRISE_ID]], Addresses!$A:$Y,24,0), "Not on HR File")</f>
        <v>CA</v>
      </c>
      <c r="AC98" s="234" t="str">
        <f>IFERROR(VLOOKUP(Query1[[#This Row],[ENTERPRISE_ID]], Addresses!$A:$Y,25,0), "Not on HR File")</f>
        <v>91911</v>
      </c>
      <c r="AD98" s="230" t="s">
        <v>16462</v>
      </c>
      <c r="AE98" s="235">
        <v>46086</v>
      </c>
    </row>
    <row r="99" spans="1:31" x14ac:dyDescent="0.3">
      <c r="A99" s="230" t="s">
        <v>10589</v>
      </c>
      <c r="B99" s="230" t="str">
        <f>Query1[[#This Row],[LAST_NAME]]</f>
        <v>GUY</v>
      </c>
      <c r="C99" s="230" t="s">
        <v>10590</v>
      </c>
      <c r="D99" s="230" t="s">
        <v>6040</v>
      </c>
      <c r="E99" s="230" t="s">
        <v>10591</v>
      </c>
      <c r="F99" s="230" t="s">
        <v>10592</v>
      </c>
      <c r="G99" s="230" t="s">
        <v>10593</v>
      </c>
      <c r="H99" s="230" t="str">
        <f>Query1[[#This Row],[FULL_NAME]]</f>
        <v>VERNON GUY</v>
      </c>
      <c r="I99" s="230" t="s">
        <v>10594</v>
      </c>
      <c r="J99" s="230" t="s">
        <v>10595</v>
      </c>
      <c r="K99" s="230" t="str">
        <f>Query1[[#This Row],[ENTERPRISE_ID]]</f>
        <v>VGUY0</v>
      </c>
      <c r="L99" s="231">
        <v>7144172396</v>
      </c>
      <c r="M99" s="230" t="s">
        <v>5630</v>
      </c>
      <c r="N99" s="230" t="s">
        <v>10596</v>
      </c>
      <c r="O99" s="230" t="s">
        <v>10597</v>
      </c>
      <c r="P99" s="230" t="s">
        <v>10598</v>
      </c>
      <c r="Q99" s="230" t="s">
        <v>219</v>
      </c>
      <c r="R99" s="230" t="s">
        <v>10599</v>
      </c>
      <c r="S99" s="230" t="s">
        <v>5634</v>
      </c>
      <c r="T99" s="232">
        <v>8998</v>
      </c>
      <c r="U99" s="230" t="s">
        <v>6442</v>
      </c>
      <c r="V99" s="230" t="s">
        <v>6443</v>
      </c>
      <c r="W99" s="233" t="str">
        <f>IFERROR(VLOOKUP(Query1[[#This Row],[ENTERPRISE_ID]],HR_tbl[],2, 0), "Not on HR File")</f>
        <v>Service Technician 1, In-Home</v>
      </c>
      <c r="X99" s="113">
        <f>IFERROR(VLOOKUP(Query1[[#This Row],[ENTERPRISE_ID]],HR_tbl[],3,0), "Not on HR File")</f>
        <v>45550</v>
      </c>
      <c r="Y99" s="234" t="str">
        <f>IFERROR(VLOOKUP(Query1[[#This Row],[ENTERPRISE_ID]], Addresses!$A:$Y,21,0), "Not on HR File")</f>
        <v>2630 W LINCOLN AVE APT114</v>
      </c>
      <c r="Z99" s="234">
        <f>IFERROR(VLOOKUP(Query1[[#This Row],[ENTERPRISE_ID]], Addresses!$A:$Y,22,0), "Not on HR File")</f>
        <v>0</v>
      </c>
      <c r="AA99" s="234" t="str">
        <f>IFERROR(VLOOKUP(Query1[[#This Row],[ENTERPRISE_ID]], Addresses!$A:$Y,23,0), "Not on HR File")</f>
        <v>ANAHEIM</v>
      </c>
      <c r="AB99" s="234" t="str">
        <f>IFERROR(VLOOKUP(Query1[[#This Row],[ENTERPRISE_ID]], Addresses!$A:$Y,24,0), "Not on HR File")</f>
        <v>CA</v>
      </c>
      <c r="AC99" s="234" t="str">
        <f>IFERROR(VLOOKUP(Query1[[#This Row],[ENTERPRISE_ID]], Addresses!$A:$Y,25,0), "Not on HR File")</f>
        <v>92801</v>
      </c>
      <c r="AD99" s="230" t="s">
        <v>10600</v>
      </c>
      <c r="AE99" s="235">
        <v>46086</v>
      </c>
    </row>
    <row r="100" spans="1:31" x14ac:dyDescent="0.3">
      <c r="A100" s="230" t="s">
        <v>12072</v>
      </c>
      <c r="B100" s="230" t="str">
        <f>Query1[[#This Row],[LAST_NAME]]</f>
        <v>GALAN-MARTINEZ</v>
      </c>
      <c r="C100" s="230" t="s">
        <v>12073</v>
      </c>
      <c r="D100" s="230" t="s">
        <v>5957</v>
      </c>
      <c r="E100" s="230" t="s">
        <v>12074</v>
      </c>
      <c r="F100" s="230" t="s">
        <v>12075</v>
      </c>
      <c r="G100" s="230" t="s">
        <v>12076</v>
      </c>
      <c r="H100" s="230" t="str">
        <f>Query1[[#This Row],[FULL_NAME]]</f>
        <v>MOISES GALAN-MARTINEZ</v>
      </c>
      <c r="I100" s="230" t="s">
        <v>12077</v>
      </c>
      <c r="J100" s="230" t="s">
        <v>12078</v>
      </c>
      <c r="K100" s="230" t="str">
        <f>Query1[[#This Row],[ENTERPRISE_ID]]</f>
        <v>MGALANM</v>
      </c>
      <c r="L100" s="231">
        <v>9393310359</v>
      </c>
      <c r="M100" s="230" t="s">
        <v>5630</v>
      </c>
      <c r="N100" s="230" t="s">
        <v>12079</v>
      </c>
      <c r="O100" s="230"/>
      <c r="P100" s="230" t="s">
        <v>6803</v>
      </c>
      <c r="Q100" s="230" t="s">
        <v>5965</v>
      </c>
      <c r="R100" s="230" t="s">
        <v>12080</v>
      </c>
      <c r="S100" s="230" t="s">
        <v>5738</v>
      </c>
      <c r="T100" s="232">
        <v>8842</v>
      </c>
      <c r="U100" s="230" t="s">
        <v>5967</v>
      </c>
      <c r="V100" s="230" t="s">
        <v>5968</v>
      </c>
      <c r="W100" s="233" t="str">
        <f>IFERROR(VLOOKUP(Query1[[#This Row],[ENTERPRISE_ID]],HR_tbl[],2, 0), "Not on HR File")</f>
        <v>Service Technician 2, In-Home</v>
      </c>
      <c r="X100" s="113">
        <f>IFERROR(VLOOKUP(Query1[[#This Row],[ENTERPRISE_ID]],HR_tbl[],3,0), "Not on HR File")</f>
        <v>43194</v>
      </c>
      <c r="Y100" s="234" t="str">
        <f>IFERROR(VLOOKUP(Query1[[#This Row],[ENTERPRISE_ID]], Addresses!$A:$Y,21,0), "Not on HR File")</f>
        <v>Calle 259 HH2 Country Club,</v>
      </c>
      <c r="Z100" s="234">
        <f>IFERROR(VLOOKUP(Query1[[#This Row],[ENTERPRISE_ID]], Addresses!$A:$Y,22,0), "Not on HR File")</f>
        <v>0</v>
      </c>
      <c r="AA100" s="234" t="str">
        <f>IFERROR(VLOOKUP(Query1[[#This Row],[ENTERPRISE_ID]], Addresses!$A:$Y,23,0), "Not on HR File")</f>
        <v>Carolina</v>
      </c>
      <c r="AB100" s="234" t="str">
        <f>IFERROR(VLOOKUP(Query1[[#This Row],[ENTERPRISE_ID]], Addresses!$A:$Y,24,0), "Not on HR File")</f>
        <v>PR</v>
      </c>
      <c r="AC100" s="234" t="str">
        <f>IFERROR(VLOOKUP(Query1[[#This Row],[ENTERPRISE_ID]], Addresses!$A:$Y,25,0), "Not on HR File")</f>
        <v>00985</v>
      </c>
      <c r="AD100" s="230" t="s">
        <v>12081</v>
      </c>
      <c r="AE100" s="235">
        <v>46086</v>
      </c>
    </row>
    <row r="101" spans="1:31" x14ac:dyDescent="0.3">
      <c r="A101" s="230" t="s">
        <v>7783</v>
      </c>
      <c r="B101" s="230" t="str">
        <f>Query1[[#This Row],[LAST_NAME]]</f>
        <v>GEARY</v>
      </c>
      <c r="C101" s="230" t="s">
        <v>7784</v>
      </c>
      <c r="D101" s="230" t="s">
        <v>6040</v>
      </c>
      <c r="E101" s="230" t="s">
        <v>7785</v>
      </c>
      <c r="F101" s="230" t="s">
        <v>7786</v>
      </c>
      <c r="G101" s="230" t="s">
        <v>7787</v>
      </c>
      <c r="H101" s="230" t="str">
        <f>Query1[[#This Row],[FULL_NAME]]</f>
        <v>PATRICK GEARY</v>
      </c>
      <c r="I101" s="230" t="s">
        <v>7365</v>
      </c>
      <c r="J101" s="230" t="s">
        <v>4445</v>
      </c>
      <c r="K101" s="230" t="str">
        <f>Query1[[#This Row],[ENTERPRISE_ID]]</f>
        <v>PGEARY1</v>
      </c>
      <c r="L101" s="231">
        <v>8058199965</v>
      </c>
      <c r="M101" s="230" t="s">
        <v>5630</v>
      </c>
      <c r="N101" s="230" t="s">
        <v>7788</v>
      </c>
      <c r="O101" s="230"/>
      <c r="P101" s="230" t="s">
        <v>7789</v>
      </c>
      <c r="Q101" s="230" t="s">
        <v>219</v>
      </c>
      <c r="R101" s="230" t="s">
        <v>7790</v>
      </c>
      <c r="S101" s="230" t="s">
        <v>5714</v>
      </c>
      <c r="T101" s="232">
        <v>8998</v>
      </c>
      <c r="U101" s="230" t="s">
        <v>6174</v>
      </c>
      <c r="V101" s="230" t="s">
        <v>6175</v>
      </c>
      <c r="W101" s="233" t="str">
        <f>IFERROR(VLOOKUP(Query1[[#This Row],[ENTERPRISE_ID]],HR_tbl[],2, 0), "Not on HR File")</f>
        <v>Service Technician 1, In-Home</v>
      </c>
      <c r="X101" s="113">
        <f>IFERROR(VLOOKUP(Query1[[#This Row],[ENTERPRISE_ID]],HR_tbl[],3,0), "Not on HR File")</f>
        <v>37005</v>
      </c>
      <c r="Y101" s="234" t="str">
        <f>IFERROR(VLOOKUP(Query1[[#This Row],[ENTERPRISE_ID]], Addresses!$A:$Y,21,0), "Not on HR File")</f>
        <v>1257 RINCON ST</v>
      </c>
      <c r="Z101" s="234">
        <f>IFERROR(VLOOKUP(Query1[[#This Row],[ENTERPRISE_ID]], Addresses!$A:$Y,22,0), "Not on HR File")</f>
        <v>0</v>
      </c>
      <c r="AA101" s="234" t="str">
        <f>IFERROR(VLOOKUP(Query1[[#This Row],[ENTERPRISE_ID]], Addresses!$A:$Y,23,0), "Not on HR File")</f>
        <v>SIMI VALLEY</v>
      </c>
      <c r="AB101" s="234" t="str">
        <f>IFERROR(VLOOKUP(Query1[[#This Row],[ENTERPRISE_ID]], Addresses!$A:$Y,24,0), "Not on HR File")</f>
        <v>CA</v>
      </c>
      <c r="AC101" s="234" t="str">
        <f>IFERROR(VLOOKUP(Query1[[#This Row],[ENTERPRISE_ID]], Addresses!$A:$Y,25,0), "Not on HR File")</f>
        <v>93065</v>
      </c>
      <c r="AD101" s="230" t="s">
        <v>7791</v>
      </c>
      <c r="AE101" s="235">
        <v>46086</v>
      </c>
    </row>
    <row r="102" spans="1:31" x14ac:dyDescent="0.3">
      <c r="A102" s="230" t="s">
        <v>16365</v>
      </c>
      <c r="B102" s="230" t="str">
        <f>Query1[[#This Row],[LAST_NAME]]</f>
        <v>SOTO</v>
      </c>
      <c r="C102" s="230" t="s">
        <v>16366</v>
      </c>
      <c r="D102" s="230" t="s">
        <v>5957</v>
      </c>
      <c r="E102" s="230" t="s">
        <v>16367</v>
      </c>
      <c r="F102" s="230" t="s">
        <v>16368</v>
      </c>
      <c r="G102" s="230" t="s">
        <v>16369</v>
      </c>
      <c r="H102" s="230" t="str">
        <f>Query1[[#This Row],[FULL_NAME]]</f>
        <v>JOEL SOTO</v>
      </c>
      <c r="I102" s="230" t="s">
        <v>16370</v>
      </c>
      <c r="J102" s="230" t="s">
        <v>4828</v>
      </c>
      <c r="K102" s="230" t="str">
        <f>Query1[[#This Row],[ENTERPRISE_ID]]</f>
        <v>JSOTO3</v>
      </c>
      <c r="L102" s="231">
        <v>9393430119</v>
      </c>
      <c r="M102" s="230" t="s">
        <v>5630</v>
      </c>
      <c r="N102" s="230" t="s">
        <v>16371</v>
      </c>
      <c r="O102" s="230" t="s">
        <v>16372</v>
      </c>
      <c r="P102" s="230" t="s">
        <v>16373</v>
      </c>
      <c r="Q102" s="230" t="s">
        <v>5965</v>
      </c>
      <c r="R102" s="230" t="s">
        <v>5966</v>
      </c>
      <c r="S102" s="230" t="s">
        <v>5714</v>
      </c>
      <c r="T102" s="232">
        <v>8842</v>
      </c>
      <c r="U102" s="230" t="s">
        <v>5967</v>
      </c>
      <c r="V102" s="230" t="s">
        <v>5968</v>
      </c>
      <c r="W102" s="233" t="str">
        <f>IFERROR(VLOOKUP(Query1[[#This Row],[ENTERPRISE_ID]],HR_tbl[],2, 0), "Not on HR File")</f>
        <v>Service Technician 2, In-Home</v>
      </c>
      <c r="X102" s="113">
        <f>IFERROR(VLOOKUP(Query1[[#This Row],[ENTERPRISE_ID]],HR_tbl[],3,0), "Not on HR File")</f>
        <v>34199</v>
      </c>
      <c r="Y102" s="234" t="str">
        <f>IFERROR(VLOOKUP(Query1[[#This Row],[ENTERPRISE_ID]], Addresses!$A:$Y,21,0), "Not on HR File")</f>
        <v>CALLE LUISA AZ 5</v>
      </c>
      <c r="Z102" s="234" t="str">
        <f>IFERROR(VLOOKUP(Query1[[#This Row],[ENTERPRISE_ID]], Addresses!$A:$Y,22,0), "Not on HR File")</f>
        <v>URB. BAIROA</v>
      </c>
      <c r="AA102" s="234" t="str">
        <f>IFERROR(VLOOKUP(Query1[[#This Row],[ENTERPRISE_ID]], Addresses!$A:$Y,23,0), "Not on HR File")</f>
        <v>CAGUAS</v>
      </c>
      <c r="AB102" s="234" t="str">
        <f>IFERROR(VLOOKUP(Query1[[#This Row],[ENTERPRISE_ID]], Addresses!$A:$Y,24,0), "Not on HR File")</f>
        <v>PR</v>
      </c>
      <c r="AC102" s="234" t="str">
        <f>IFERROR(VLOOKUP(Query1[[#This Row],[ENTERPRISE_ID]], Addresses!$A:$Y,25,0), "Not on HR File")</f>
        <v>00725</v>
      </c>
      <c r="AD102" s="230" t="s">
        <v>16374</v>
      </c>
      <c r="AE102" s="235">
        <v>46086</v>
      </c>
    </row>
    <row r="103" spans="1:31" x14ac:dyDescent="0.3">
      <c r="A103" s="230" t="s">
        <v>11437</v>
      </c>
      <c r="B103" s="230" t="str">
        <f>Query1[[#This Row],[LAST_NAME]]</f>
        <v>GUZMAN</v>
      </c>
      <c r="C103" s="230" t="s">
        <v>11438</v>
      </c>
      <c r="D103" s="230" t="s">
        <v>5719</v>
      </c>
      <c r="E103" s="230" t="s">
        <v>11439</v>
      </c>
      <c r="F103" s="230" t="s">
        <v>11440</v>
      </c>
      <c r="G103" s="230" t="s">
        <v>11441</v>
      </c>
      <c r="H103" s="230" t="str">
        <f>Query1[[#This Row],[FULL_NAME]]</f>
        <v>SAUL GUZMAN</v>
      </c>
      <c r="I103" s="230" t="s">
        <v>11442</v>
      </c>
      <c r="J103" s="230" t="s">
        <v>11443</v>
      </c>
      <c r="K103" s="230" t="str">
        <f>Query1[[#This Row],[ENTERPRISE_ID]]</f>
        <v>SGUZMA5</v>
      </c>
      <c r="L103" s="231">
        <v>6309435247</v>
      </c>
      <c r="M103" s="230" t="s">
        <v>5630</v>
      </c>
      <c r="N103" s="230" t="s">
        <v>11444</v>
      </c>
      <c r="O103" s="230"/>
      <c r="P103" s="230" t="s">
        <v>11445</v>
      </c>
      <c r="Q103" s="230" t="s">
        <v>250</v>
      </c>
      <c r="R103" s="230" t="s">
        <v>11446</v>
      </c>
      <c r="S103" s="230" t="s">
        <v>5634</v>
      </c>
      <c r="T103" s="232">
        <v>8998</v>
      </c>
      <c r="U103" s="230" t="s">
        <v>8050</v>
      </c>
      <c r="V103" s="230" t="s">
        <v>8051</v>
      </c>
      <c r="W103" s="233" t="str">
        <f>IFERROR(VLOOKUP(Query1[[#This Row],[ENTERPRISE_ID]],HR_tbl[],2, 0), "Not on HR File")</f>
        <v>Service Technician 2, In-Home</v>
      </c>
      <c r="X103" s="113">
        <f>IFERROR(VLOOKUP(Query1[[#This Row],[ENTERPRISE_ID]],HR_tbl[],3,0), "Not on HR File")</f>
        <v>39533</v>
      </c>
      <c r="Y103" s="234" t="str">
        <f>IFERROR(VLOOKUP(Query1[[#This Row],[ENTERPRISE_ID]], Addresses!$A:$Y,21,0), "Not on HR File")</f>
        <v>147 S MICHIGAN AVE</v>
      </c>
      <c r="Z103" s="234">
        <f>IFERROR(VLOOKUP(Query1[[#This Row],[ENTERPRISE_ID]], Addresses!$A:$Y,22,0), "Not on HR File")</f>
        <v>0</v>
      </c>
      <c r="AA103" s="234" t="str">
        <f>IFERROR(VLOOKUP(Query1[[#This Row],[ENTERPRISE_ID]], Addresses!$A:$Y,23,0), "Not on HR File")</f>
        <v>VILLA PARK</v>
      </c>
      <c r="AB103" s="234" t="str">
        <f>IFERROR(VLOOKUP(Query1[[#This Row],[ENTERPRISE_ID]], Addresses!$A:$Y,24,0), "Not on HR File")</f>
        <v>IL</v>
      </c>
      <c r="AC103" s="234" t="str">
        <f>IFERROR(VLOOKUP(Query1[[#This Row],[ENTERPRISE_ID]], Addresses!$A:$Y,25,0), "Not on HR File")</f>
        <v>60181</v>
      </c>
      <c r="AD103" s="230" t="s">
        <v>11447</v>
      </c>
      <c r="AE103" s="235">
        <v>46086</v>
      </c>
    </row>
    <row r="104" spans="1:31" x14ac:dyDescent="0.3">
      <c r="A104" s="230" t="s">
        <v>1132</v>
      </c>
      <c r="B104" s="230" t="str">
        <f>Query1[[#This Row],[LAST_NAME]]</f>
        <v>LOGAN</v>
      </c>
      <c r="C104" s="230" t="s">
        <v>1133</v>
      </c>
      <c r="D104" s="230" t="s">
        <v>6339</v>
      </c>
      <c r="E104" s="230" t="s">
        <v>16247</v>
      </c>
      <c r="F104" s="230" t="s">
        <v>16248</v>
      </c>
      <c r="G104" s="230" t="s">
        <v>1134</v>
      </c>
      <c r="H104" s="230" t="str">
        <f>Query1[[#This Row],[FULL_NAME]]</f>
        <v>DARRELL LOGAN</v>
      </c>
      <c r="I104" s="230" t="s">
        <v>8373</v>
      </c>
      <c r="J104" s="230" t="s">
        <v>8145</v>
      </c>
      <c r="K104" s="230" t="str">
        <f>Query1[[#This Row],[ENTERPRISE_ID]]</f>
        <v>DLOGAN</v>
      </c>
      <c r="L104" s="231">
        <v>2019854079</v>
      </c>
      <c r="M104" s="230" t="s">
        <v>5630</v>
      </c>
      <c r="N104" s="230" t="s">
        <v>16249</v>
      </c>
      <c r="O104" s="230"/>
      <c r="P104" s="230" t="s">
        <v>1138</v>
      </c>
      <c r="Q104" s="230" t="s">
        <v>719</v>
      </c>
      <c r="R104" s="230" t="s">
        <v>16250</v>
      </c>
      <c r="S104" s="230" t="s">
        <v>5916</v>
      </c>
      <c r="T104" s="232">
        <v>8998</v>
      </c>
      <c r="U104" s="230" t="s">
        <v>6854</v>
      </c>
      <c r="V104" s="230" t="s">
        <v>8088</v>
      </c>
      <c r="W104" s="233" t="str">
        <f>IFERROR(VLOOKUP(Query1[[#This Row],[ENTERPRISE_ID]],HR_tbl[],2, 0), "Not on HR File")</f>
        <v>Service Technician 1, In-Home</v>
      </c>
      <c r="X104" s="113">
        <f>IFERROR(VLOOKUP(Query1[[#This Row],[ENTERPRISE_ID]],HR_tbl[],3,0), "Not on HR File")</f>
        <v>44672</v>
      </c>
      <c r="Y104" s="234" t="str">
        <f>IFERROR(VLOOKUP(Query1[[#This Row],[ENTERPRISE_ID]], Addresses!$A:$Y,21,0), "Not on HR File")</f>
        <v>17 Rollinson St.</v>
      </c>
      <c r="Z104" s="234">
        <f>IFERROR(VLOOKUP(Query1[[#This Row],[ENTERPRISE_ID]], Addresses!$A:$Y,22,0), "Not on HR File")</f>
        <v>0</v>
      </c>
      <c r="AA104" s="234" t="str">
        <f>IFERROR(VLOOKUP(Query1[[#This Row],[ENTERPRISE_ID]], Addresses!$A:$Y,23,0), "Not on HR File")</f>
        <v>West Orange</v>
      </c>
      <c r="AB104" s="234" t="str">
        <f>IFERROR(VLOOKUP(Query1[[#This Row],[ENTERPRISE_ID]], Addresses!$A:$Y,24,0), "Not on HR File")</f>
        <v>NJ</v>
      </c>
      <c r="AC104" s="234" t="str">
        <f>IFERROR(VLOOKUP(Query1[[#This Row],[ENTERPRISE_ID]], Addresses!$A:$Y,25,0), "Not on HR File")</f>
        <v>07052</v>
      </c>
      <c r="AD104" s="230" t="s">
        <v>16251</v>
      </c>
      <c r="AE104" s="235">
        <v>46086</v>
      </c>
    </row>
    <row r="105" spans="1:31" x14ac:dyDescent="0.3">
      <c r="A105" s="230" t="s">
        <v>1084</v>
      </c>
      <c r="B105" s="230" t="str">
        <f>Query1[[#This Row],[LAST_NAME]]</f>
        <v>TIMBER</v>
      </c>
      <c r="C105" s="230" t="s">
        <v>2812</v>
      </c>
      <c r="D105" s="230" t="s">
        <v>5788</v>
      </c>
      <c r="E105" s="230" t="s">
        <v>8792</v>
      </c>
      <c r="F105" s="230" t="s">
        <v>8793</v>
      </c>
      <c r="G105" s="230" t="s">
        <v>2813</v>
      </c>
      <c r="H105" s="230" t="str">
        <f>Query1[[#This Row],[FULL_NAME]]</f>
        <v>TRENT TIMBER</v>
      </c>
      <c r="I105" s="230" t="s">
        <v>8794</v>
      </c>
      <c r="J105" s="230" t="s">
        <v>8795</v>
      </c>
      <c r="K105" s="230" t="str">
        <f>Query1[[#This Row],[ENTERPRISE_ID]]</f>
        <v>TTIMBER</v>
      </c>
      <c r="L105" s="231">
        <v>4102209424</v>
      </c>
      <c r="M105" s="230" t="s">
        <v>5630</v>
      </c>
      <c r="N105" s="230" t="s">
        <v>8796</v>
      </c>
      <c r="O105" s="230" t="s">
        <v>8797</v>
      </c>
      <c r="P105" s="230" t="s">
        <v>8798</v>
      </c>
      <c r="Q105" s="230" t="s">
        <v>541</v>
      </c>
      <c r="R105" s="230" t="s">
        <v>8799</v>
      </c>
      <c r="S105" s="230" t="s">
        <v>5664</v>
      </c>
      <c r="T105" s="232">
        <v>8998</v>
      </c>
      <c r="U105" s="230" t="s">
        <v>4294</v>
      </c>
      <c r="V105" s="230" t="s">
        <v>6229</v>
      </c>
      <c r="W105" s="233" t="str">
        <f>IFERROR(VLOOKUP(Query1[[#This Row],[ENTERPRISE_ID]],HR_tbl[],2, 0), "Not on HR File")</f>
        <v>Service Technician 2, Trainee</v>
      </c>
      <c r="X105" s="113">
        <f>IFERROR(VLOOKUP(Query1[[#This Row],[ENTERPRISE_ID]],HR_tbl[],3,0), "Not on HR File")</f>
        <v>46068</v>
      </c>
      <c r="Y105" s="234" t="str">
        <f>IFERROR(VLOOKUP(Query1[[#This Row],[ENTERPRISE_ID]], Addresses!$A:$Y,21,0), "Not on HR File")</f>
        <v>Not on HR File</v>
      </c>
      <c r="Z105" s="234" t="str">
        <f>IFERROR(VLOOKUP(Query1[[#This Row],[ENTERPRISE_ID]], Addresses!$A:$Y,22,0), "Not on HR File")</f>
        <v>Not on HR File</v>
      </c>
      <c r="AA105" s="234" t="str">
        <f>IFERROR(VLOOKUP(Query1[[#This Row],[ENTERPRISE_ID]], Addresses!$A:$Y,23,0), "Not on HR File")</f>
        <v>Not on HR File</v>
      </c>
      <c r="AB105" s="234" t="str">
        <f>IFERROR(VLOOKUP(Query1[[#This Row],[ENTERPRISE_ID]], Addresses!$A:$Y,24,0), "Not on HR File")</f>
        <v>Not on HR File</v>
      </c>
      <c r="AC105" s="234" t="str">
        <f>IFERROR(VLOOKUP(Query1[[#This Row],[ENTERPRISE_ID]], Addresses!$A:$Y,25,0), "Not on HR File")</f>
        <v>Not on HR File</v>
      </c>
      <c r="AD105" s="230" t="s">
        <v>8800</v>
      </c>
      <c r="AE105" s="235">
        <v>46086</v>
      </c>
    </row>
    <row r="106" spans="1:31" x14ac:dyDescent="0.3">
      <c r="A106" s="230" t="s">
        <v>994</v>
      </c>
      <c r="B106" s="230" t="str">
        <f>Query1[[#This Row],[LAST_NAME]]</f>
        <v>CONNER</v>
      </c>
      <c r="C106" s="230" t="s">
        <v>995</v>
      </c>
      <c r="D106" s="230" t="s">
        <v>5627</v>
      </c>
      <c r="E106" s="230" t="s">
        <v>6648</v>
      </c>
      <c r="F106" s="230" t="s">
        <v>18721</v>
      </c>
      <c r="G106" s="230" t="s">
        <v>996</v>
      </c>
      <c r="H106" s="230" t="str">
        <f>Query1[[#This Row],[FULL_NAME]]</f>
        <v>HAROLD CONNER</v>
      </c>
      <c r="I106" s="230" t="s">
        <v>18722</v>
      </c>
      <c r="J106" s="230" t="s">
        <v>10501</v>
      </c>
      <c r="K106" s="230" t="str">
        <f>Query1[[#This Row],[ENTERPRISE_ID]]</f>
        <v>HCONNE</v>
      </c>
      <c r="L106" s="231">
        <v>8177601636</v>
      </c>
      <c r="M106" s="230" t="s">
        <v>5630</v>
      </c>
      <c r="N106" s="230" t="s">
        <v>18723</v>
      </c>
      <c r="O106" s="230"/>
      <c r="P106" s="230" t="s">
        <v>1001</v>
      </c>
      <c r="Q106" s="230" t="s">
        <v>279</v>
      </c>
      <c r="R106" s="230" t="s">
        <v>18724</v>
      </c>
      <c r="S106" s="230" t="s">
        <v>5634</v>
      </c>
      <c r="T106" s="232">
        <v>8998</v>
      </c>
      <c r="U106" s="230" t="s">
        <v>10642</v>
      </c>
      <c r="V106" s="230" t="s">
        <v>10643</v>
      </c>
      <c r="W106" s="233" t="str">
        <f>IFERROR(VLOOKUP(Query1[[#This Row],[ENTERPRISE_ID]],HR_tbl[],2, 0), "Not on HR File")</f>
        <v>Not on HR File</v>
      </c>
      <c r="X106" s="113" t="str">
        <f>IFERROR(VLOOKUP(Query1[[#This Row],[ENTERPRISE_ID]],HR_tbl[],3,0), "Not on HR File")</f>
        <v>Not on HR File</v>
      </c>
      <c r="Y106" s="234" t="str">
        <f>IFERROR(VLOOKUP(Query1[[#This Row],[ENTERPRISE_ID]], Addresses!$A:$Y,21,0), "Not on HR File")</f>
        <v>1320 Elmwood Ave</v>
      </c>
      <c r="Z106" s="234">
        <f>IFERROR(VLOOKUP(Query1[[#This Row],[ENTERPRISE_ID]], Addresses!$A:$Y,22,0), "Not on HR File")</f>
        <v>0</v>
      </c>
      <c r="AA106" s="234" t="str">
        <f>IFERROR(VLOOKUP(Query1[[#This Row],[ENTERPRISE_ID]], Addresses!$A:$Y,23,0), "Not on HR File")</f>
        <v>FORT WORTH</v>
      </c>
      <c r="AB106" s="234" t="str">
        <f>IFERROR(VLOOKUP(Query1[[#This Row],[ENTERPRISE_ID]], Addresses!$A:$Y,24,0), "Not on HR File")</f>
        <v>TX</v>
      </c>
      <c r="AC106" s="234" t="str">
        <f>IFERROR(VLOOKUP(Query1[[#This Row],[ENTERPRISE_ID]], Addresses!$A:$Y,25,0), "Not on HR File")</f>
        <v>76104</v>
      </c>
      <c r="AD106" s="230" t="s">
        <v>18725</v>
      </c>
      <c r="AE106" s="235">
        <v>46086</v>
      </c>
    </row>
    <row r="107" spans="1:31" x14ac:dyDescent="0.3">
      <c r="A107" s="230" t="s">
        <v>2144</v>
      </c>
      <c r="B107" s="230" t="str">
        <f>Query1[[#This Row],[LAST_NAME]]</f>
        <v>BANIK</v>
      </c>
      <c r="C107" s="230" t="s">
        <v>2145</v>
      </c>
      <c r="D107" s="230" t="s">
        <v>5822</v>
      </c>
      <c r="E107" s="230" t="s">
        <v>14264</v>
      </c>
      <c r="F107" s="230" t="s">
        <v>14265</v>
      </c>
      <c r="G107" s="230" t="s">
        <v>2146</v>
      </c>
      <c r="H107" s="230" t="str">
        <f>Query1[[#This Row],[FULL_NAME]]</f>
        <v>COLIN BANIK</v>
      </c>
      <c r="I107" s="230" t="s">
        <v>4176</v>
      </c>
      <c r="J107" s="230" t="s">
        <v>4175</v>
      </c>
      <c r="K107" s="230" t="str">
        <f>Query1[[#This Row],[ENTERPRISE_ID]]</f>
        <v>CBANIK</v>
      </c>
      <c r="L107" s="231">
        <v>6172129013</v>
      </c>
      <c r="M107" s="230" t="s">
        <v>5630</v>
      </c>
      <c r="N107" s="230" t="s">
        <v>14266</v>
      </c>
      <c r="O107" s="230"/>
      <c r="P107" s="230" t="s">
        <v>6766</v>
      </c>
      <c r="Q107" s="230" t="s">
        <v>382</v>
      </c>
      <c r="R107" s="230" t="s">
        <v>14267</v>
      </c>
      <c r="S107" s="230" t="s">
        <v>5916</v>
      </c>
      <c r="T107" s="232">
        <v>8998</v>
      </c>
      <c r="U107" s="230" t="s">
        <v>9046</v>
      </c>
      <c r="V107" s="230" t="s">
        <v>9047</v>
      </c>
      <c r="W107" s="233" t="str">
        <f>IFERROR(VLOOKUP(Query1[[#This Row],[ENTERPRISE_ID]],HR_tbl[],2, 0), "Not on HR File")</f>
        <v>Service Technician 2, In-Home</v>
      </c>
      <c r="X107" s="113">
        <f>IFERROR(VLOOKUP(Query1[[#This Row],[ENTERPRISE_ID]],HR_tbl[],3,0), "Not on HR File")</f>
        <v>45928</v>
      </c>
      <c r="Y107" s="234" t="str">
        <f>IFERROR(VLOOKUP(Query1[[#This Row],[ENTERPRISE_ID]], Addresses!$A:$Y,21,0), "Not on HR File")</f>
        <v>21 HIGH ST</v>
      </c>
      <c r="Z107" s="234">
        <f>IFERROR(VLOOKUP(Query1[[#This Row],[ENTERPRISE_ID]], Addresses!$A:$Y,22,0), "Not on HR File")</f>
        <v>0</v>
      </c>
      <c r="AA107" s="234" t="str">
        <f>IFERROR(VLOOKUP(Query1[[#This Row],[ENTERPRISE_ID]], Addresses!$A:$Y,23,0), "Not on HR File")</f>
        <v>MILTON</v>
      </c>
      <c r="AB107" s="234" t="str">
        <f>IFERROR(VLOOKUP(Query1[[#This Row],[ENTERPRISE_ID]], Addresses!$A:$Y,24,0), "Not on HR File")</f>
        <v>MA</v>
      </c>
      <c r="AC107" s="234" t="str">
        <f>IFERROR(VLOOKUP(Query1[[#This Row],[ENTERPRISE_ID]], Addresses!$A:$Y,25,0), "Not on HR File")</f>
        <v>02186</v>
      </c>
      <c r="AD107" s="230" t="s">
        <v>14268</v>
      </c>
      <c r="AE107" s="235">
        <v>46086</v>
      </c>
    </row>
    <row r="108" spans="1:31" x14ac:dyDescent="0.3">
      <c r="A108" s="230" t="s">
        <v>4247</v>
      </c>
      <c r="B108" s="230" t="str">
        <f>Query1[[#This Row],[LAST_NAME]]</f>
        <v>PERTTUNEN</v>
      </c>
      <c r="C108" s="230" t="s">
        <v>9450</v>
      </c>
      <c r="D108" s="230" t="s">
        <v>5833</v>
      </c>
      <c r="E108" s="230" t="s">
        <v>9451</v>
      </c>
      <c r="F108" s="230" t="s">
        <v>9452</v>
      </c>
      <c r="G108" s="230" t="s">
        <v>4250</v>
      </c>
      <c r="H108" s="230" t="str">
        <f>Query1[[#This Row],[FULL_NAME]]</f>
        <v>ANDREW PERTTUNEN</v>
      </c>
      <c r="I108" s="230" t="s">
        <v>4249</v>
      </c>
      <c r="J108" s="230" t="s">
        <v>4248</v>
      </c>
      <c r="K108" s="230" t="str">
        <f>Query1[[#This Row],[ENTERPRISE_ID]]</f>
        <v>APERTTU</v>
      </c>
      <c r="L108" s="231">
        <v>9066751846</v>
      </c>
      <c r="M108" s="230" t="s">
        <v>5630</v>
      </c>
      <c r="N108" s="230" t="s">
        <v>9453</v>
      </c>
      <c r="O108" s="230"/>
      <c r="P108" s="230" t="s">
        <v>2269</v>
      </c>
      <c r="Q108" s="230" t="s">
        <v>752</v>
      </c>
      <c r="R108" s="230" t="s">
        <v>9454</v>
      </c>
      <c r="S108" s="230" t="s">
        <v>5664</v>
      </c>
      <c r="T108" s="232">
        <v>8998</v>
      </c>
      <c r="U108" s="230" t="s">
        <v>836</v>
      </c>
      <c r="V108" s="230" t="s">
        <v>6402</v>
      </c>
      <c r="W108" s="233" t="str">
        <f>IFERROR(VLOOKUP(Query1[[#This Row],[ENTERPRISE_ID]],HR_tbl[],2, 0), "Not on HR File")</f>
        <v>Service Technician 2, Trainee</v>
      </c>
      <c r="X108" s="113">
        <f>IFERROR(VLOOKUP(Query1[[#This Row],[ENTERPRISE_ID]],HR_tbl[],3,0), "Not on HR File")</f>
        <v>46033</v>
      </c>
      <c r="Y108" s="234" t="str">
        <f>IFERROR(VLOOKUP(Query1[[#This Row],[ENTERPRISE_ID]], Addresses!$A:$Y,21,0), "Not on HR File")</f>
        <v>Not on HR File</v>
      </c>
      <c r="Z108" s="234" t="str">
        <f>IFERROR(VLOOKUP(Query1[[#This Row],[ENTERPRISE_ID]], Addresses!$A:$Y,22,0), "Not on HR File")</f>
        <v>Not on HR File</v>
      </c>
      <c r="AA108" s="234" t="str">
        <f>IFERROR(VLOOKUP(Query1[[#This Row],[ENTERPRISE_ID]], Addresses!$A:$Y,23,0), "Not on HR File")</f>
        <v>Not on HR File</v>
      </c>
      <c r="AB108" s="234" t="str">
        <f>IFERROR(VLOOKUP(Query1[[#This Row],[ENTERPRISE_ID]], Addresses!$A:$Y,24,0), "Not on HR File")</f>
        <v>Not on HR File</v>
      </c>
      <c r="AC108" s="234" t="str">
        <f>IFERROR(VLOOKUP(Query1[[#This Row],[ENTERPRISE_ID]], Addresses!$A:$Y,25,0), "Not on HR File")</f>
        <v>Not on HR File</v>
      </c>
      <c r="AD108" s="230" t="s">
        <v>9455</v>
      </c>
      <c r="AE108" s="235">
        <v>46086</v>
      </c>
    </row>
    <row r="109" spans="1:31" x14ac:dyDescent="0.3">
      <c r="A109" s="230" t="s">
        <v>18100</v>
      </c>
      <c r="B109" s="230" t="str">
        <f>Query1[[#This Row],[LAST_NAME]]</f>
        <v>MARTINEZ</v>
      </c>
      <c r="C109" s="230" t="s">
        <v>18101</v>
      </c>
      <c r="D109" s="230" t="s">
        <v>6524</v>
      </c>
      <c r="E109" s="230" t="s">
        <v>18102</v>
      </c>
      <c r="F109" s="230" t="s">
        <v>18103</v>
      </c>
      <c r="G109" s="230" t="s">
        <v>18104</v>
      </c>
      <c r="H109" s="230" t="str">
        <f>Query1[[#This Row],[FULL_NAME]]</f>
        <v>ALEX MARTINEZ</v>
      </c>
      <c r="I109" s="230" t="s">
        <v>4048</v>
      </c>
      <c r="J109" s="230" t="s">
        <v>5003</v>
      </c>
      <c r="K109" s="230" t="str">
        <f>Query1[[#This Row],[ENTERPRISE_ID]]</f>
        <v>AMAR324</v>
      </c>
      <c r="L109" s="231">
        <v>7025399570</v>
      </c>
      <c r="M109" s="230" t="s">
        <v>5630</v>
      </c>
      <c r="N109" s="230" t="s">
        <v>18105</v>
      </c>
      <c r="O109" s="230"/>
      <c r="P109" s="230" t="s">
        <v>18106</v>
      </c>
      <c r="Q109" s="230" t="s">
        <v>4327</v>
      </c>
      <c r="R109" s="230" t="s">
        <v>18107</v>
      </c>
      <c r="S109" s="230" t="s">
        <v>5916</v>
      </c>
      <c r="T109" s="232">
        <v>8998</v>
      </c>
      <c r="U109" s="230" t="s">
        <v>5369</v>
      </c>
      <c r="V109" s="230" t="s">
        <v>14203</v>
      </c>
      <c r="W109" s="233" t="str">
        <f>IFERROR(VLOOKUP(Query1[[#This Row],[ENTERPRISE_ID]],HR_tbl[],2, 0), "Not on HR File")</f>
        <v>Not on HR File</v>
      </c>
      <c r="X109" s="113" t="str">
        <f>IFERROR(VLOOKUP(Query1[[#This Row],[ENTERPRISE_ID]],HR_tbl[],3,0), "Not on HR File")</f>
        <v>Not on HR File</v>
      </c>
      <c r="Y109" s="234" t="str">
        <f>IFERROR(VLOOKUP(Query1[[#This Row],[ENTERPRISE_ID]], Addresses!$A:$Y,21,0), "Not on HR File")</f>
        <v>3818 PUMPKIN CREEK ST</v>
      </c>
      <c r="Z109" s="234">
        <f>IFERROR(VLOOKUP(Query1[[#This Row],[ENTERPRISE_ID]], Addresses!$A:$Y,22,0), "Not on HR File")</f>
        <v>0</v>
      </c>
      <c r="AA109" s="234" t="str">
        <f>IFERROR(VLOOKUP(Query1[[#This Row],[ENTERPRISE_ID]], Addresses!$A:$Y,23,0), "Not on HR File")</f>
        <v>LAS VEGAS</v>
      </c>
      <c r="AB109" s="234" t="str">
        <f>IFERROR(VLOOKUP(Query1[[#This Row],[ENTERPRISE_ID]], Addresses!$A:$Y,24,0), "Not on HR File")</f>
        <v>NV</v>
      </c>
      <c r="AC109" s="234" t="str">
        <f>IFERROR(VLOOKUP(Query1[[#This Row],[ENTERPRISE_ID]], Addresses!$A:$Y,25,0), "Not on HR File")</f>
        <v>89122</v>
      </c>
      <c r="AD109" s="230" t="s">
        <v>18108</v>
      </c>
      <c r="AE109" s="235">
        <v>46086</v>
      </c>
    </row>
    <row r="110" spans="1:31" x14ac:dyDescent="0.3">
      <c r="A110" s="230" t="s">
        <v>3450</v>
      </c>
      <c r="B110" s="230" t="str">
        <f>Query1[[#This Row],[LAST_NAME]]</f>
        <v>SANGER</v>
      </c>
      <c r="C110" s="230" t="s">
        <v>3451</v>
      </c>
      <c r="D110" s="230" t="s">
        <v>5769</v>
      </c>
      <c r="E110" s="230" t="s">
        <v>7459</v>
      </c>
      <c r="F110" s="230" t="s">
        <v>7460</v>
      </c>
      <c r="G110" s="230" t="s">
        <v>3452</v>
      </c>
      <c r="H110" s="230" t="str">
        <f>Query1[[#This Row],[FULL_NAME]]</f>
        <v>JONATHAN SANGER</v>
      </c>
      <c r="I110" s="230" t="s">
        <v>4440</v>
      </c>
      <c r="J110" s="230" t="s">
        <v>4054</v>
      </c>
      <c r="K110" s="230" t="str">
        <f>Query1[[#This Row],[ENTERPRISE_ID]]</f>
        <v>JSANGER</v>
      </c>
      <c r="L110" s="231">
        <v>7654076447</v>
      </c>
      <c r="M110" s="230" t="s">
        <v>5630</v>
      </c>
      <c r="N110" s="230" t="s">
        <v>7461</v>
      </c>
      <c r="O110" s="230"/>
      <c r="P110" s="230" t="s">
        <v>4441</v>
      </c>
      <c r="Q110" s="230" t="s">
        <v>773</v>
      </c>
      <c r="R110" s="230" t="s">
        <v>7462</v>
      </c>
      <c r="S110" s="230" t="s">
        <v>5664</v>
      </c>
      <c r="T110" s="232">
        <v>8998</v>
      </c>
      <c r="U110" s="230" t="s">
        <v>7463</v>
      </c>
      <c r="V110" s="230" t="s">
        <v>7464</v>
      </c>
      <c r="W110" s="233" t="str">
        <f>IFERROR(VLOOKUP(Query1[[#This Row],[ENTERPRISE_ID]],HR_tbl[],2, 0), "Not on HR File")</f>
        <v>Service Technician 2, In-Home</v>
      </c>
      <c r="X110" s="113">
        <f>IFERROR(VLOOKUP(Query1[[#This Row],[ENTERPRISE_ID]],HR_tbl[],3,0), "Not on HR File")</f>
        <v>45998</v>
      </c>
      <c r="Y110" s="234" t="str">
        <f>IFERROR(VLOOKUP(Query1[[#This Row],[ENTERPRISE_ID]], Addresses!$A:$Y,21,0), "Not on HR File")</f>
        <v>Not on HR File</v>
      </c>
      <c r="Z110" s="234" t="str">
        <f>IFERROR(VLOOKUP(Query1[[#This Row],[ENTERPRISE_ID]], Addresses!$A:$Y,22,0), "Not on HR File")</f>
        <v>Not on HR File</v>
      </c>
      <c r="AA110" s="234" t="str">
        <f>IFERROR(VLOOKUP(Query1[[#This Row],[ENTERPRISE_ID]], Addresses!$A:$Y,23,0), "Not on HR File")</f>
        <v>Not on HR File</v>
      </c>
      <c r="AB110" s="234" t="str">
        <f>IFERROR(VLOOKUP(Query1[[#This Row],[ENTERPRISE_ID]], Addresses!$A:$Y,24,0), "Not on HR File")</f>
        <v>Not on HR File</v>
      </c>
      <c r="AC110" s="234" t="str">
        <f>IFERROR(VLOOKUP(Query1[[#This Row],[ENTERPRISE_ID]], Addresses!$A:$Y,25,0), "Not on HR File")</f>
        <v>Not on HR File</v>
      </c>
      <c r="AD110" s="230" t="s">
        <v>7465</v>
      </c>
      <c r="AE110" s="235">
        <v>46086</v>
      </c>
    </row>
    <row r="111" spans="1:31" x14ac:dyDescent="0.3">
      <c r="A111" s="230" t="s">
        <v>4561</v>
      </c>
      <c r="B111" s="230" t="str">
        <f>Query1[[#This Row],[LAST_NAME]]</f>
        <v>GAINER</v>
      </c>
      <c r="C111" s="230" t="s">
        <v>13637</v>
      </c>
      <c r="D111" s="230" t="s">
        <v>5854</v>
      </c>
      <c r="E111" s="230" t="s">
        <v>13638</v>
      </c>
      <c r="F111" s="230" t="s">
        <v>13639</v>
      </c>
      <c r="G111" s="230" t="s">
        <v>4564</v>
      </c>
      <c r="H111" s="230" t="str">
        <f>Query1[[#This Row],[FULL_NAME]]</f>
        <v>DAMETRI GAINER</v>
      </c>
      <c r="I111" s="230" t="s">
        <v>4563</v>
      </c>
      <c r="J111" s="230" t="s">
        <v>4562</v>
      </c>
      <c r="K111" s="230" t="str">
        <f>Query1[[#This Row],[ENTERPRISE_ID]]</f>
        <v>DGAINER</v>
      </c>
      <c r="L111" s="231">
        <v>9126040762</v>
      </c>
      <c r="M111" s="230" t="s">
        <v>5630</v>
      </c>
      <c r="N111" s="230" t="s">
        <v>13640</v>
      </c>
      <c r="O111" s="230"/>
      <c r="P111" s="230" t="s">
        <v>4565</v>
      </c>
      <c r="Q111" s="230" t="s">
        <v>575</v>
      </c>
      <c r="R111" s="230" t="s">
        <v>13641</v>
      </c>
      <c r="S111" s="230" t="s">
        <v>5664</v>
      </c>
      <c r="T111" s="232">
        <v>8998</v>
      </c>
      <c r="U111" s="230" t="s">
        <v>6770</v>
      </c>
      <c r="V111" s="230" t="s">
        <v>6771</v>
      </c>
      <c r="W111" s="233" t="str">
        <f>IFERROR(VLOOKUP(Query1[[#This Row],[ENTERPRISE_ID]],HR_tbl[],2, 0), "Not on HR File")</f>
        <v>Service Technician 2, Trainee</v>
      </c>
      <c r="X111" s="113">
        <f>IFERROR(VLOOKUP(Query1[[#This Row],[ENTERPRISE_ID]],HR_tbl[],3,0), "Not on HR File")</f>
        <v>46061</v>
      </c>
      <c r="Y111" s="234" t="str">
        <f>IFERROR(VLOOKUP(Query1[[#This Row],[ENTERPRISE_ID]], Addresses!$A:$Y,21,0), "Not on HR File")</f>
        <v>Not on HR File</v>
      </c>
      <c r="Z111" s="234" t="str">
        <f>IFERROR(VLOOKUP(Query1[[#This Row],[ENTERPRISE_ID]], Addresses!$A:$Y,22,0), "Not on HR File")</f>
        <v>Not on HR File</v>
      </c>
      <c r="AA111" s="234" t="str">
        <f>IFERROR(VLOOKUP(Query1[[#This Row],[ENTERPRISE_ID]], Addresses!$A:$Y,23,0), "Not on HR File")</f>
        <v>Not on HR File</v>
      </c>
      <c r="AB111" s="234" t="str">
        <f>IFERROR(VLOOKUP(Query1[[#This Row],[ENTERPRISE_ID]], Addresses!$A:$Y,24,0), "Not on HR File")</f>
        <v>Not on HR File</v>
      </c>
      <c r="AC111" s="234" t="str">
        <f>IFERROR(VLOOKUP(Query1[[#This Row],[ENTERPRISE_ID]], Addresses!$A:$Y,25,0), "Not on HR File")</f>
        <v>Not on HR File</v>
      </c>
      <c r="AD111" s="230" t="s">
        <v>13642</v>
      </c>
      <c r="AE111" s="235">
        <v>46086</v>
      </c>
    </row>
    <row r="112" spans="1:31" x14ac:dyDescent="0.3">
      <c r="A112" s="230" t="s">
        <v>31564</v>
      </c>
      <c r="B112" s="230" t="str">
        <f>Query1[[#This Row],[LAST_NAME]]</f>
        <v>TORRES</v>
      </c>
      <c r="C112" s="230" t="s">
        <v>9638</v>
      </c>
      <c r="D112" s="230" t="s">
        <v>6524</v>
      </c>
      <c r="E112" s="230" t="s">
        <v>9639</v>
      </c>
      <c r="F112" s="230" t="s">
        <v>31565</v>
      </c>
      <c r="G112" s="230" t="s">
        <v>9640</v>
      </c>
      <c r="H112" s="230" t="str">
        <f>Query1[[#This Row],[FULL_NAME]]</f>
        <v>JOSE TORRES</v>
      </c>
      <c r="I112" s="230" t="s">
        <v>5534</v>
      </c>
      <c r="J112" s="230" t="s">
        <v>4404</v>
      </c>
      <c r="K112" s="230" t="str">
        <f>Query1[[#This Row],[ENTERPRISE_ID]]</f>
        <v>JTORRE4</v>
      </c>
      <c r="L112" s="231">
        <v>6618160269</v>
      </c>
      <c r="M112" s="230" t="s">
        <v>5630</v>
      </c>
      <c r="N112" s="230" t="s">
        <v>9641</v>
      </c>
      <c r="O112" s="230"/>
      <c r="P112" s="230" t="s">
        <v>9642</v>
      </c>
      <c r="Q112" s="230" t="s">
        <v>219</v>
      </c>
      <c r="R112" s="230" t="s">
        <v>9643</v>
      </c>
      <c r="S112" s="230" t="s">
        <v>5664</v>
      </c>
      <c r="T112" s="232">
        <v>8998</v>
      </c>
      <c r="U112" s="230" t="s">
        <v>6866</v>
      </c>
      <c r="V112" s="230" t="s">
        <v>6867</v>
      </c>
      <c r="W112" s="233" t="str">
        <f>IFERROR(VLOOKUP(Query1[[#This Row],[ENTERPRISE_ID]],HR_tbl[],2, 0), "Not on HR File")</f>
        <v>Service Technician 2, Trainee</v>
      </c>
      <c r="X112" s="113">
        <f>IFERROR(VLOOKUP(Query1[[#This Row],[ENTERPRISE_ID]],HR_tbl[],3,0), "Not on HR File")</f>
        <v>46033</v>
      </c>
      <c r="Y112" s="234" t="str">
        <f>IFERROR(VLOOKUP(Query1[[#This Row],[ENTERPRISE_ID]], Addresses!$A:$Y,21,0), "Not on HR File")</f>
        <v>Not on HR File</v>
      </c>
      <c r="Z112" s="234" t="str">
        <f>IFERROR(VLOOKUP(Query1[[#This Row],[ENTERPRISE_ID]], Addresses!$A:$Y,22,0), "Not on HR File")</f>
        <v>Not on HR File</v>
      </c>
      <c r="AA112" s="234" t="str">
        <f>IFERROR(VLOOKUP(Query1[[#This Row],[ENTERPRISE_ID]], Addresses!$A:$Y,23,0), "Not on HR File")</f>
        <v>Not on HR File</v>
      </c>
      <c r="AB112" s="234" t="str">
        <f>IFERROR(VLOOKUP(Query1[[#This Row],[ENTERPRISE_ID]], Addresses!$A:$Y,24,0), "Not on HR File")</f>
        <v>Not on HR File</v>
      </c>
      <c r="AC112" s="234" t="str">
        <f>IFERROR(VLOOKUP(Query1[[#This Row],[ENTERPRISE_ID]], Addresses!$A:$Y,25,0), "Not on HR File")</f>
        <v>Not on HR File</v>
      </c>
      <c r="AD112" s="230" t="s">
        <v>9644</v>
      </c>
      <c r="AE112" s="235">
        <v>46086</v>
      </c>
    </row>
    <row r="113" spans="1:31" x14ac:dyDescent="0.3">
      <c r="A113" s="230" t="s">
        <v>3929</v>
      </c>
      <c r="B113" s="230" t="str">
        <f>Query1[[#This Row],[LAST_NAME]]</f>
        <v>CADET</v>
      </c>
      <c r="C113" s="230" t="s">
        <v>584</v>
      </c>
      <c r="D113" s="230" t="s">
        <v>6352</v>
      </c>
      <c r="E113" s="230" t="s">
        <v>12949</v>
      </c>
      <c r="F113" s="230" t="s">
        <v>12950</v>
      </c>
      <c r="G113" s="230" t="s">
        <v>585</v>
      </c>
      <c r="H113" s="230" t="str">
        <f>Query1[[#This Row],[FULL_NAME]]</f>
        <v>ADLER CADET</v>
      </c>
      <c r="I113" s="230" t="s">
        <v>3931</v>
      </c>
      <c r="J113" s="230" t="s">
        <v>3930</v>
      </c>
      <c r="K113" s="230" t="str">
        <f>Query1[[#This Row],[ENTERPRISE_ID]]</f>
        <v>ACADET</v>
      </c>
      <c r="L113" s="231">
        <v>9296703026</v>
      </c>
      <c r="M113" s="230" t="s">
        <v>5630</v>
      </c>
      <c r="N113" s="230" t="s">
        <v>12951</v>
      </c>
      <c r="O113" s="230"/>
      <c r="P113" s="230" t="s">
        <v>12952</v>
      </c>
      <c r="Q113" s="230" t="s">
        <v>318</v>
      </c>
      <c r="R113" s="230" t="s">
        <v>12953</v>
      </c>
      <c r="S113" s="230" t="s">
        <v>5714</v>
      </c>
      <c r="T113" s="232">
        <v>8998</v>
      </c>
      <c r="U113" s="230" t="s">
        <v>593</v>
      </c>
      <c r="V113" s="230" t="s">
        <v>8043</v>
      </c>
      <c r="W113" s="233" t="str">
        <f>IFERROR(VLOOKUP(Query1[[#This Row],[ENTERPRISE_ID]],HR_tbl[],2, 0), "Not on HR File")</f>
        <v>HVAC Svc Tech II, Break/Fix</v>
      </c>
      <c r="X113" s="113">
        <f>IFERROR(VLOOKUP(Query1[[#This Row],[ENTERPRISE_ID]],HR_tbl[],3,0), "Not on HR File")</f>
        <v>45907</v>
      </c>
      <c r="Y113" s="234" t="str">
        <f>IFERROR(VLOOKUP(Query1[[#This Row],[ENTERPRISE_ID]], Addresses!$A:$Y,21,0), "Not on HR File")</f>
        <v>174-11 142nd</v>
      </c>
      <c r="Z113" s="234">
        <f>IFERROR(VLOOKUP(Query1[[#This Row],[ENTERPRISE_ID]], Addresses!$A:$Y,22,0), "Not on HR File")</f>
        <v>0</v>
      </c>
      <c r="AA113" s="234" t="str">
        <f>IFERROR(VLOOKUP(Query1[[#This Row],[ENTERPRISE_ID]], Addresses!$A:$Y,23,0), "Not on HR File")</f>
        <v>Jamaica</v>
      </c>
      <c r="AB113" s="234" t="str">
        <f>IFERROR(VLOOKUP(Query1[[#This Row],[ENTERPRISE_ID]], Addresses!$A:$Y,24,0), "Not on HR File")</f>
        <v>NY</v>
      </c>
      <c r="AC113" s="234" t="str">
        <f>IFERROR(VLOOKUP(Query1[[#This Row],[ENTERPRISE_ID]], Addresses!$A:$Y,25,0), "Not on HR File")</f>
        <v>11434</v>
      </c>
      <c r="AD113" s="230" t="s">
        <v>12954</v>
      </c>
      <c r="AE113" s="235">
        <v>46086</v>
      </c>
    </row>
    <row r="114" spans="1:31" x14ac:dyDescent="0.3">
      <c r="A114" s="230" t="s">
        <v>16324</v>
      </c>
      <c r="B114" s="230" t="str">
        <f>Query1[[#This Row],[LAST_NAME]]</f>
        <v>GIBBS</v>
      </c>
      <c r="C114" s="230" t="s">
        <v>16325</v>
      </c>
      <c r="D114" s="230" t="s">
        <v>5889</v>
      </c>
      <c r="E114" s="230" t="s">
        <v>6340</v>
      </c>
      <c r="F114" s="230" t="s">
        <v>16326</v>
      </c>
      <c r="G114" s="230" t="s">
        <v>16327</v>
      </c>
      <c r="H114" s="230" t="str">
        <f>Query1[[#This Row],[FULL_NAME]]</f>
        <v>MICHAEL GIBBS</v>
      </c>
      <c r="I114" s="230" t="s">
        <v>16328</v>
      </c>
      <c r="J114" s="230" t="s">
        <v>3909</v>
      </c>
      <c r="K114" s="230" t="str">
        <f>Query1[[#This Row],[ENTERPRISE_ID]]</f>
        <v>MGIBBS</v>
      </c>
      <c r="L114" s="231">
        <v>7198211793</v>
      </c>
      <c r="M114" s="230" t="s">
        <v>5630</v>
      </c>
      <c r="N114" s="230" t="s">
        <v>16329</v>
      </c>
      <c r="O114" s="230"/>
      <c r="P114" s="230" t="s">
        <v>4523</v>
      </c>
      <c r="Q114" s="230" t="s">
        <v>760</v>
      </c>
      <c r="R114" s="230" t="s">
        <v>16330</v>
      </c>
      <c r="S114" s="230" t="s">
        <v>5738</v>
      </c>
      <c r="T114" s="232">
        <v>8998</v>
      </c>
      <c r="U114" s="230" t="s">
        <v>5895</v>
      </c>
      <c r="V114" s="230" t="s">
        <v>5896</v>
      </c>
      <c r="W114" s="233" t="str">
        <f>IFERROR(VLOOKUP(Query1[[#This Row],[ENTERPRISE_ID]],HR_tbl[],2, 0), "Not on HR File")</f>
        <v>Service Technician 2, In-Home</v>
      </c>
      <c r="X114" s="113">
        <f>IFERROR(VLOOKUP(Query1[[#This Row],[ENTERPRISE_ID]],HR_tbl[],3,0), "Not on HR File")</f>
        <v>45431</v>
      </c>
      <c r="Y114" s="234" t="str">
        <f>IFERROR(VLOOKUP(Query1[[#This Row],[ENTERPRISE_ID]], Addresses!$A:$Y,21,0), "Not on HR File")</f>
        <v>636 crown ridge Dr</v>
      </c>
      <c r="Z114" s="234">
        <f>IFERROR(VLOOKUP(Query1[[#This Row],[ENTERPRISE_ID]], Addresses!$A:$Y,22,0), "Not on HR File")</f>
        <v>0</v>
      </c>
      <c r="AA114" s="234" t="str">
        <f>IFERROR(VLOOKUP(Query1[[#This Row],[ENTERPRISE_ID]], Addresses!$A:$Y,23,0), "Not on HR File")</f>
        <v>COLORADO SPRINGS</v>
      </c>
      <c r="AB114" s="234" t="str">
        <f>IFERROR(VLOOKUP(Query1[[#This Row],[ENTERPRISE_ID]], Addresses!$A:$Y,24,0), "Not on HR File")</f>
        <v>CO</v>
      </c>
      <c r="AC114" s="234" t="str">
        <f>IFERROR(VLOOKUP(Query1[[#This Row],[ENTERPRISE_ID]], Addresses!$A:$Y,25,0), "Not on HR File")</f>
        <v>80904</v>
      </c>
      <c r="AD114" s="230" t="s">
        <v>16331</v>
      </c>
      <c r="AE114" s="235">
        <v>46086</v>
      </c>
    </row>
    <row r="115" spans="1:31" x14ac:dyDescent="0.3">
      <c r="A115" s="230" t="s">
        <v>2223</v>
      </c>
      <c r="B115" s="230" t="str">
        <f>Query1[[#This Row],[LAST_NAME]]</f>
        <v>MEDINA</v>
      </c>
      <c r="C115" s="230" t="s">
        <v>2224</v>
      </c>
      <c r="D115" s="230" t="s">
        <v>5822</v>
      </c>
      <c r="E115" s="230" t="s">
        <v>8270</v>
      </c>
      <c r="F115" s="230" t="s">
        <v>8271</v>
      </c>
      <c r="G115" s="230" t="s">
        <v>2225</v>
      </c>
      <c r="H115" s="230" t="str">
        <f>Query1[[#This Row],[FULL_NAME]]</f>
        <v>RUDY MEDINA</v>
      </c>
      <c r="I115" s="230" t="s">
        <v>8272</v>
      </c>
      <c r="J115" s="230" t="s">
        <v>6234</v>
      </c>
      <c r="K115" s="230" t="str">
        <f>Query1[[#This Row],[ENTERPRISE_ID]]</f>
        <v>RMEDINA</v>
      </c>
      <c r="L115" s="231">
        <v>6179916239</v>
      </c>
      <c r="M115" s="230" t="s">
        <v>5630</v>
      </c>
      <c r="N115" s="230" t="s">
        <v>8273</v>
      </c>
      <c r="O115" s="230" t="s">
        <v>8274</v>
      </c>
      <c r="P115" s="230" t="s">
        <v>8275</v>
      </c>
      <c r="Q115" s="230" t="s">
        <v>382</v>
      </c>
      <c r="R115" s="230" t="s">
        <v>8276</v>
      </c>
      <c r="S115" s="230" t="s">
        <v>5916</v>
      </c>
      <c r="T115" s="232">
        <v>8998</v>
      </c>
      <c r="U115" s="230" t="s">
        <v>6968</v>
      </c>
      <c r="V115" s="230" t="s">
        <v>6969</v>
      </c>
      <c r="W115" s="233" t="str">
        <f>IFERROR(VLOOKUP(Query1[[#This Row],[ENTERPRISE_ID]],HR_tbl[],2, 0), "Not on HR File")</f>
        <v>Service Technician 1, In-Home</v>
      </c>
      <c r="X115" s="113">
        <f>IFERROR(VLOOKUP(Query1[[#This Row],[ENTERPRISE_ID]],HR_tbl[],3,0), "Not on HR File")</f>
        <v>45263</v>
      </c>
      <c r="Y115" s="234" t="str">
        <f>IFERROR(VLOOKUP(Query1[[#This Row],[ENTERPRISE_ID]], Addresses!$A:$Y,21,0), "Not on HR File")</f>
        <v>14 MAVERICK ST APT 3</v>
      </c>
      <c r="Z115" s="234">
        <f>IFERROR(VLOOKUP(Query1[[#This Row],[ENTERPRISE_ID]], Addresses!$A:$Y,22,0), "Not on HR File")</f>
        <v>0</v>
      </c>
      <c r="AA115" s="234" t="str">
        <f>IFERROR(VLOOKUP(Query1[[#This Row],[ENTERPRISE_ID]], Addresses!$A:$Y,23,0), "Not on HR File")</f>
        <v>CHELSEA</v>
      </c>
      <c r="AB115" s="234" t="str">
        <f>IFERROR(VLOOKUP(Query1[[#This Row],[ENTERPRISE_ID]], Addresses!$A:$Y,24,0), "Not on HR File")</f>
        <v>MA</v>
      </c>
      <c r="AC115" s="234" t="str">
        <f>IFERROR(VLOOKUP(Query1[[#This Row],[ENTERPRISE_ID]], Addresses!$A:$Y,25,0), "Not on HR File")</f>
        <v>02150</v>
      </c>
      <c r="AD115" s="230" t="s">
        <v>8277</v>
      </c>
      <c r="AE115" s="235">
        <v>46086</v>
      </c>
    </row>
    <row r="116" spans="1:31" x14ac:dyDescent="0.3">
      <c r="A116" s="230" t="s">
        <v>5224</v>
      </c>
      <c r="B116" s="230" t="str">
        <f>Query1[[#This Row],[LAST_NAME]]</f>
        <v>RODRIGUEZ-SEPULVEDA</v>
      </c>
      <c r="C116" s="230" t="s">
        <v>7438</v>
      </c>
      <c r="D116" s="230" t="s">
        <v>5638</v>
      </c>
      <c r="E116" s="230" t="s">
        <v>7439</v>
      </c>
      <c r="F116" s="230" t="s">
        <v>7440</v>
      </c>
      <c r="G116" s="230" t="s">
        <v>5226</v>
      </c>
      <c r="H116" s="230" t="str">
        <f>Query1[[#This Row],[FULL_NAME]]</f>
        <v>RAYMOND RODRIGUEZ-SEPULVEDA</v>
      </c>
      <c r="I116" s="230" t="s">
        <v>7441</v>
      </c>
      <c r="J116" s="230" t="s">
        <v>3864</v>
      </c>
      <c r="K116" s="230" t="str">
        <f>Query1[[#This Row],[ENTERPRISE_ID]]</f>
        <v>RRODR47</v>
      </c>
      <c r="L116" s="231">
        <v>3214661078</v>
      </c>
      <c r="M116" s="230" t="s">
        <v>5630</v>
      </c>
      <c r="N116" s="230" t="s">
        <v>7442</v>
      </c>
      <c r="O116" s="230"/>
      <c r="P116" s="230" t="s">
        <v>7443</v>
      </c>
      <c r="Q116" s="230" t="s">
        <v>297</v>
      </c>
      <c r="R116" s="230" t="s">
        <v>7444</v>
      </c>
      <c r="S116" s="230" t="s">
        <v>5634</v>
      </c>
      <c r="T116" s="232">
        <v>8998</v>
      </c>
      <c r="U116" s="230" t="s">
        <v>7445</v>
      </c>
      <c r="V116" s="230" t="s">
        <v>7446</v>
      </c>
      <c r="W116" s="233" t="str">
        <f>IFERROR(VLOOKUP(Query1[[#This Row],[ENTERPRISE_ID]],HR_tbl[],2, 0), "Not on HR File")</f>
        <v>Service Technician 1, In-Home</v>
      </c>
      <c r="X116" s="113">
        <f>IFERROR(VLOOKUP(Query1[[#This Row],[ENTERPRISE_ID]],HR_tbl[],3,0), "Not on HR File")</f>
        <v>45303</v>
      </c>
      <c r="Y116" s="234" t="str">
        <f>IFERROR(VLOOKUP(Query1[[#This Row],[ENTERPRISE_ID]], Addresses!$A:$Y,21,0), "Not on HR File")</f>
        <v>889 somerset dr</v>
      </c>
      <c r="Z116" s="234">
        <f>IFERROR(VLOOKUP(Query1[[#This Row],[ENTERPRISE_ID]], Addresses!$A:$Y,22,0), "Not on HR File")</f>
        <v>0</v>
      </c>
      <c r="AA116" s="234" t="str">
        <f>IFERROR(VLOOKUP(Query1[[#This Row],[ENTERPRISE_ID]], Addresses!$A:$Y,23,0), "Not on HR File")</f>
        <v>ROCKLEDGE</v>
      </c>
      <c r="AB116" s="234" t="str">
        <f>IFERROR(VLOOKUP(Query1[[#This Row],[ENTERPRISE_ID]], Addresses!$A:$Y,24,0), "Not on HR File")</f>
        <v>FL</v>
      </c>
      <c r="AC116" s="234" t="str">
        <f>IFERROR(VLOOKUP(Query1[[#This Row],[ENTERPRISE_ID]], Addresses!$A:$Y,25,0), "Not on HR File")</f>
        <v>32955</v>
      </c>
      <c r="AD116" s="230" t="s">
        <v>7447</v>
      </c>
      <c r="AE116" s="235">
        <v>46086</v>
      </c>
    </row>
    <row r="117" spans="1:31" x14ac:dyDescent="0.3">
      <c r="A117" s="230" t="s">
        <v>1101</v>
      </c>
      <c r="B117" s="230" t="str">
        <f>Query1[[#This Row],[LAST_NAME]]</f>
        <v>HAMZA</v>
      </c>
      <c r="C117" s="230" t="s">
        <v>1102</v>
      </c>
      <c r="D117" s="230" t="s">
        <v>5788</v>
      </c>
      <c r="E117" s="230" t="s">
        <v>11556</v>
      </c>
      <c r="F117" s="230" t="s">
        <v>11557</v>
      </c>
      <c r="G117" s="230" t="s">
        <v>1103</v>
      </c>
      <c r="H117" s="230" t="str">
        <f>Query1[[#This Row],[FULL_NAME]]</f>
        <v>FAZIL HAMZA</v>
      </c>
      <c r="I117" s="230" t="s">
        <v>4859</v>
      </c>
      <c r="J117" s="230" t="s">
        <v>4858</v>
      </c>
      <c r="K117" s="230" t="str">
        <f>Query1[[#This Row],[ENTERPRISE_ID]]</f>
        <v>FHAMZA</v>
      </c>
      <c r="L117" s="231">
        <v>7323185436</v>
      </c>
      <c r="M117" s="230" t="s">
        <v>5630</v>
      </c>
      <c r="N117" s="230" t="s">
        <v>11558</v>
      </c>
      <c r="O117" s="230"/>
      <c r="P117" s="230" t="s">
        <v>8256</v>
      </c>
      <c r="Q117" s="230" t="s">
        <v>328</v>
      </c>
      <c r="R117" s="230" t="s">
        <v>8257</v>
      </c>
      <c r="S117" s="230" t="s">
        <v>5634</v>
      </c>
      <c r="T117" s="232">
        <v>8998</v>
      </c>
      <c r="U117" s="230" t="s">
        <v>3537</v>
      </c>
      <c r="V117" s="230" t="s">
        <v>6875</v>
      </c>
      <c r="W117" s="233" t="str">
        <f>IFERROR(VLOOKUP(Query1[[#This Row],[ENTERPRISE_ID]],HR_tbl[],2, 0), "Not on HR File")</f>
        <v>Service Technician 2, In-Home</v>
      </c>
      <c r="X117" s="113">
        <f>IFERROR(VLOOKUP(Query1[[#This Row],[ENTERPRISE_ID]],HR_tbl[],3,0), "Not on HR File")</f>
        <v>44209</v>
      </c>
      <c r="Y117" s="234" t="str">
        <f>IFERROR(VLOOKUP(Query1[[#This Row],[ENTERPRISE_ID]], Addresses!$A:$Y,21,0), "Not on HR File")</f>
        <v>4109 yellow stone loop</v>
      </c>
      <c r="Z117" s="234">
        <f>IFERROR(VLOOKUP(Query1[[#This Row],[ENTERPRISE_ID]], Addresses!$A:$Y,22,0), "Not on HR File")</f>
        <v>0</v>
      </c>
      <c r="AA117" s="234" t="str">
        <f>IFERROR(VLOOKUP(Query1[[#This Row],[ENTERPRISE_ID]], Addresses!$A:$Y,23,0), "Not on HR File")</f>
        <v>Dumfries</v>
      </c>
      <c r="AB117" s="234" t="str">
        <f>IFERROR(VLOOKUP(Query1[[#This Row],[ENTERPRISE_ID]], Addresses!$A:$Y,24,0), "Not on HR File")</f>
        <v>VA</v>
      </c>
      <c r="AC117" s="234" t="str">
        <f>IFERROR(VLOOKUP(Query1[[#This Row],[ENTERPRISE_ID]], Addresses!$A:$Y,25,0), "Not on HR File")</f>
        <v>22025</v>
      </c>
      <c r="AD117" s="230" t="s">
        <v>11559</v>
      </c>
      <c r="AE117" s="235">
        <v>46086</v>
      </c>
    </row>
    <row r="118" spans="1:31" x14ac:dyDescent="0.3">
      <c r="A118" s="230" t="s">
        <v>5018</v>
      </c>
      <c r="B118" s="230" t="str">
        <f>Query1[[#This Row],[LAST_NAME]]</f>
        <v>HARRIS</v>
      </c>
      <c r="C118" s="230" t="s">
        <v>11477</v>
      </c>
      <c r="D118" s="230" t="s">
        <v>5682</v>
      </c>
      <c r="E118" s="230" t="s">
        <v>11478</v>
      </c>
      <c r="F118" s="230" t="s">
        <v>11479</v>
      </c>
      <c r="G118" s="230" t="s">
        <v>5020</v>
      </c>
      <c r="H118" s="230" t="str">
        <f>Query1[[#This Row],[FULL_NAME]]</f>
        <v>JIMMY HARRIS</v>
      </c>
      <c r="I118" s="230" t="s">
        <v>3927</v>
      </c>
      <c r="J118" s="230" t="s">
        <v>5019</v>
      </c>
      <c r="K118" s="230" t="str">
        <f>Query1[[#This Row],[ENTERPRISE_ID]]</f>
        <v>JHARR48</v>
      </c>
      <c r="L118" s="231">
        <v>8438555508</v>
      </c>
      <c r="M118" s="230" t="s">
        <v>5630</v>
      </c>
      <c r="N118" s="230" t="s">
        <v>11480</v>
      </c>
      <c r="O118" s="230"/>
      <c r="P118" s="230" t="s">
        <v>6494</v>
      </c>
      <c r="Q118" s="230" t="s">
        <v>375</v>
      </c>
      <c r="R118" s="230" t="s">
        <v>5081</v>
      </c>
      <c r="S118" s="230" t="s">
        <v>5738</v>
      </c>
      <c r="T118" s="232">
        <v>8998</v>
      </c>
      <c r="U118" s="230" t="s">
        <v>5080</v>
      </c>
      <c r="V118" s="230" t="s">
        <v>6495</v>
      </c>
      <c r="W118" s="233" t="str">
        <f>IFERROR(VLOOKUP(Query1[[#This Row],[ENTERPRISE_ID]],HR_tbl[],2, 0), "Not on HR File")</f>
        <v>Service Technician 1, In-Home</v>
      </c>
      <c r="X118" s="113">
        <f>IFERROR(VLOOKUP(Query1[[#This Row],[ENTERPRISE_ID]],HR_tbl[],3,0), "Not on HR File")</f>
        <v>42436</v>
      </c>
      <c r="Y118" s="234" t="str">
        <f>IFERROR(VLOOKUP(Query1[[#This Row],[ENTERPRISE_ID]], Addresses!$A:$Y,21,0), "Not on HR File")</f>
        <v>5055 highway 319 east</v>
      </c>
      <c r="Z118" s="234">
        <f>IFERROR(VLOOKUP(Query1[[#This Row],[ENTERPRISE_ID]], Addresses!$A:$Y,22,0), "Not on HR File")</f>
        <v>0</v>
      </c>
      <c r="AA118" s="234" t="str">
        <f>IFERROR(VLOOKUP(Query1[[#This Row],[ENTERPRISE_ID]], Addresses!$A:$Y,23,0), "Not on HR File")</f>
        <v>Conway</v>
      </c>
      <c r="AB118" s="234" t="str">
        <f>IFERROR(VLOOKUP(Query1[[#This Row],[ENTERPRISE_ID]], Addresses!$A:$Y,24,0), "Not on HR File")</f>
        <v>SC</v>
      </c>
      <c r="AC118" s="234" t="str">
        <f>IFERROR(VLOOKUP(Query1[[#This Row],[ENTERPRISE_ID]], Addresses!$A:$Y,25,0), "Not on HR File")</f>
        <v>29526</v>
      </c>
      <c r="AD118" s="230" t="s">
        <v>11481</v>
      </c>
      <c r="AE118" s="235">
        <v>46086</v>
      </c>
    </row>
    <row r="119" spans="1:31" x14ac:dyDescent="0.3">
      <c r="A119" s="230" t="s">
        <v>8017</v>
      </c>
      <c r="B119" s="230" t="str">
        <f>Query1[[#This Row],[LAST_NAME]]</f>
        <v>HAKIMI</v>
      </c>
      <c r="C119" s="230" t="s">
        <v>8018</v>
      </c>
      <c r="D119" s="230" t="s">
        <v>5719</v>
      </c>
      <c r="E119" s="230" t="s">
        <v>8019</v>
      </c>
      <c r="F119" s="230" t="s">
        <v>8020</v>
      </c>
      <c r="G119" s="230" t="s">
        <v>8021</v>
      </c>
      <c r="H119" s="230" t="str">
        <f>Query1[[#This Row],[FULL_NAME]]</f>
        <v>HUMAYOUN HAKIMI</v>
      </c>
      <c r="I119" s="230" t="s">
        <v>8022</v>
      </c>
      <c r="J119" s="230" t="s">
        <v>8023</v>
      </c>
      <c r="K119" s="230" t="str">
        <f>Query1[[#This Row],[ENTERPRISE_ID]]</f>
        <v>HHAKIMI</v>
      </c>
      <c r="L119" s="231">
        <v>6306641089</v>
      </c>
      <c r="M119" s="230" t="s">
        <v>5630</v>
      </c>
      <c r="N119" s="230" t="s">
        <v>8024</v>
      </c>
      <c r="O119" s="230"/>
      <c r="P119" s="230" t="s">
        <v>4406</v>
      </c>
      <c r="Q119" s="230" t="s">
        <v>250</v>
      </c>
      <c r="R119" s="230" t="s">
        <v>8025</v>
      </c>
      <c r="S119" s="230" t="s">
        <v>5634</v>
      </c>
      <c r="T119" s="232">
        <v>8998</v>
      </c>
      <c r="U119" s="230" t="s">
        <v>2656</v>
      </c>
      <c r="V119" s="230" t="s">
        <v>7263</v>
      </c>
      <c r="W119" s="233" t="str">
        <f>IFERROR(VLOOKUP(Query1[[#This Row],[ENTERPRISE_ID]],HR_tbl[],2, 0), "Not on HR File")</f>
        <v>Service Technician 1, In-Home</v>
      </c>
      <c r="X119" s="113">
        <f>IFERROR(VLOOKUP(Query1[[#This Row],[ENTERPRISE_ID]],HR_tbl[],3,0), "Not on HR File")</f>
        <v>45949</v>
      </c>
      <c r="Y119" s="234" t="str">
        <f>IFERROR(VLOOKUP(Query1[[#This Row],[ENTERPRISE_ID]], Addresses!$A:$Y,21,0), "Not on HR File")</f>
        <v>8229 KNOX AVE</v>
      </c>
      <c r="Z119" s="234" t="str">
        <f>IFERROR(VLOOKUP(Query1[[#This Row],[ENTERPRISE_ID]], Addresses!$A:$Y,22,0), "Not on HR File")</f>
        <v>8229 KNOX AVE SKOKIE</v>
      </c>
      <c r="AA119" s="234" t="str">
        <f>IFERROR(VLOOKUP(Query1[[#This Row],[ENTERPRISE_ID]], Addresses!$A:$Y,23,0), "Not on HR File")</f>
        <v>SKOKIE</v>
      </c>
      <c r="AB119" s="234" t="str">
        <f>IFERROR(VLOOKUP(Query1[[#This Row],[ENTERPRISE_ID]], Addresses!$A:$Y,24,0), "Not on HR File")</f>
        <v>IL</v>
      </c>
      <c r="AC119" s="234" t="str">
        <f>IFERROR(VLOOKUP(Query1[[#This Row],[ENTERPRISE_ID]], Addresses!$A:$Y,25,0), "Not on HR File")</f>
        <v>60076</v>
      </c>
      <c r="AD119" s="230" t="s">
        <v>8026</v>
      </c>
      <c r="AE119" s="235">
        <v>46086</v>
      </c>
    </row>
    <row r="120" spans="1:31" x14ac:dyDescent="0.3">
      <c r="A120" s="230" t="s">
        <v>13661</v>
      </c>
      <c r="B120" s="230" t="str">
        <f>Query1[[#This Row],[LAST_NAME]]</f>
        <v>ROGERS</v>
      </c>
      <c r="C120" s="230" t="s">
        <v>13662</v>
      </c>
      <c r="D120" s="230" t="s">
        <v>5756</v>
      </c>
      <c r="E120" s="230" t="s">
        <v>13663</v>
      </c>
      <c r="F120" s="230" t="s">
        <v>13664</v>
      </c>
      <c r="G120" s="230" t="s">
        <v>13665</v>
      </c>
      <c r="H120" s="230" t="str">
        <f>Query1[[#This Row],[FULL_NAME]]</f>
        <v>KENNETH ROGERS</v>
      </c>
      <c r="I120" s="230" t="s">
        <v>4365</v>
      </c>
      <c r="J120" s="230" t="s">
        <v>4537</v>
      </c>
      <c r="K120" s="230" t="str">
        <f>Query1[[#This Row],[ENTERPRISE_ID]]</f>
        <v>KROGER3</v>
      </c>
      <c r="L120" s="231">
        <v>8562035565</v>
      </c>
      <c r="M120" s="230" t="s">
        <v>5630</v>
      </c>
      <c r="N120" s="230" t="s">
        <v>13666</v>
      </c>
      <c r="O120" s="230"/>
      <c r="P120" s="230" t="s">
        <v>13667</v>
      </c>
      <c r="Q120" s="230" t="s">
        <v>719</v>
      </c>
      <c r="R120" s="230" t="s">
        <v>13668</v>
      </c>
      <c r="S120" s="230" t="s">
        <v>5738</v>
      </c>
      <c r="T120" s="232">
        <v>8998</v>
      </c>
      <c r="U120" s="230" t="s">
        <v>5764</v>
      </c>
      <c r="V120" s="230" t="s">
        <v>5765</v>
      </c>
      <c r="W120" s="233" t="str">
        <f>IFERROR(VLOOKUP(Query1[[#This Row],[ENTERPRISE_ID]],HR_tbl[],2, 0), "Not on HR File")</f>
        <v>Service Technician 1, In Home</v>
      </c>
      <c r="X120" s="113">
        <f>IFERROR(VLOOKUP(Query1[[#This Row],[ENTERPRISE_ID]],HR_tbl[],3,0), "Not on HR File")</f>
        <v>31539</v>
      </c>
      <c r="Y120" s="234" t="str">
        <f>IFERROR(VLOOKUP(Query1[[#This Row],[ENTERPRISE_ID]], Addresses!$A:$Y,21,0), "Not on HR File")</f>
        <v>514 BANCROFT ROAD</v>
      </c>
      <c r="Z120" s="234">
        <f>IFERROR(VLOOKUP(Query1[[#This Row],[ENTERPRISE_ID]], Addresses!$A:$Y,22,0), "Not on HR File")</f>
        <v>0</v>
      </c>
      <c r="AA120" s="234" t="str">
        <f>IFERROR(VLOOKUP(Query1[[#This Row],[ENTERPRISE_ID]], Addresses!$A:$Y,23,0), "Not on HR File")</f>
        <v>CHERRY HILL</v>
      </c>
      <c r="AB120" s="234" t="str">
        <f>IFERROR(VLOOKUP(Query1[[#This Row],[ENTERPRISE_ID]], Addresses!$A:$Y,24,0), "Not on HR File")</f>
        <v>NJ</v>
      </c>
      <c r="AC120" s="234" t="str">
        <f>IFERROR(VLOOKUP(Query1[[#This Row],[ENTERPRISE_ID]], Addresses!$A:$Y,25,0), "Not on HR File")</f>
        <v>08034</v>
      </c>
      <c r="AD120" s="230" t="s">
        <v>13669</v>
      </c>
      <c r="AE120" s="235">
        <v>46086</v>
      </c>
    </row>
    <row r="121" spans="1:31" x14ac:dyDescent="0.3">
      <c r="A121" s="230" t="s">
        <v>4201</v>
      </c>
      <c r="B121" s="230" t="str">
        <f>Query1[[#This Row],[LAST_NAME]]</f>
        <v>BRANTLEY</v>
      </c>
      <c r="C121" s="230" t="s">
        <v>14795</v>
      </c>
      <c r="D121" s="230" t="s">
        <v>5854</v>
      </c>
      <c r="E121" s="230" t="s">
        <v>14796</v>
      </c>
      <c r="F121" s="230" t="s">
        <v>14797</v>
      </c>
      <c r="G121" s="230" t="s">
        <v>4204</v>
      </c>
      <c r="H121" s="230" t="str">
        <f>Query1[[#This Row],[FULL_NAME]]</f>
        <v>AARON BRANTLEY</v>
      </c>
      <c r="I121" s="230" t="s">
        <v>4203</v>
      </c>
      <c r="J121" s="230" t="s">
        <v>4202</v>
      </c>
      <c r="K121" s="230" t="str">
        <f>Query1[[#This Row],[ENTERPRISE_ID]]</f>
        <v>ABRANTL</v>
      </c>
      <c r="L121" s="231">
        <v>4703631057</v>
      </c>
      <c r="M121" s="230" t="s">
        <v>5630</v>
      </c>
      <c r="N121" s="230" t="s">
        <v>14798</v>
      </c>
      <c r="O121" s="230"/>
      <c r="P121" s="230" t="s">
        <v>14799</v>
      </c>
      <c r="Q121" s="230" t="s">
        <v>575</v>
      </c>
      <c r="R121" s="230" t="s">
        <v>14800</v>
      </c>
      <c r="S121" s="230" t="s">
        <v>5714</v>
      </c>
      <c r="T121" s="232">
        <v>8998</v>
      </c>
      <c r="U121" s="230" t="s">
        <v>7600</v>
      </c>
      <c r="V121" s="230" t="s">
        <v>7601</v>
      </c>
      <c r="W121" s="233" t="str">
        <f>IFERROR(VLOOKUP(Query1[[#This Row],[ENTERPRISE_ID]],HR_tbl[],2, 0), "Not on HR File")</f>
        <v>Service Technician 1, In-Home</v>
      </c>
      <c r="X121" s="113">
        <f>IFERROR(VLOOKUP(Query1[[#This Row],[ENTERPRISE_ID]],HR_tbl[],3,0), "Not on HR File")</f>
        <v>26742</v>
      </c>
      <c r="Y121" s="234" t="str">
        <f>IFERROR(VLOOKUP(Query1[[#This Row],[ENTERPRISE_ID]], Addresses!$A:$Y,21,0), "Not on HR File")</f>
        <v>3810 CLEARWATER DR</v>
      </c>
      <c r="Z121" s="234">
        <f>IFERROR(VLOOKUP(Query1[[#This Row],[ENTERPRISE_ID]], Addresses!$A:$Y,22,0), "Not on HR File")</f>
        <v>0</v>
      </c>
      <c r="AA121" s="234" t="str">
        <f>IFERROR(VLOOKUP(Query1[[#This Row],[ENTERPRISE_ID]], Addresses!$A:$Y,23,0), "Not on HR File")</f>
        <v>COLLEGE PARK</v>
      </c>
      <c r="AB121" s="234" t="str">
        <f>IFERROR(VLOOKUP(Query1[[#This Row],[ENTERPRISE_ID]], Addresses!$A:$Y,24,0), "Not on HR File")</f>
        <v>GA</v>
      </c>
      <c r="AC121" s="234" t="str">
        <f>IFERROR(VLOOKUP(Query1[[#This Row],[ENTERPRISE_ID]], Addresses!$A:$Y,25,0), "Not on HR File")</f>
        <v>30349</v>
      </c>
      <c r="AD121" s="230" t="s">
        <v>14801</v>
      </c>
      <c r="AE121" s="235">
        <v>46086</v>
      </c>
    </row>
    <row r="122" spans="1:31" x14ac:dyDescent="0.3">
      <c r="A122" s="230" t="s">
        <v>6089</v>
      </c>
      <c r="B122" s="230" t="str">
        <f>Query1[[#This Row],[LAST_NAME]]</f>
        <v>COBB</v>
      </c>
      <c r="C122" s="230" t="s">
        <v>6090</v>
      </c>
      <c r="D122" s="230" t="s">
        <v>6091</v>
      </c>
      <c r="E122" s="230" t="s">
        <v>6092</v>
      </c>
      <c r="F122" s="230" t="s">
        <v>6093</v>
      </c>
      <c r="G122" s="230" t="s">
        <v>6094</v>
      </c>
      <c r="H122" s="230" t="str">
        <f>Query1[[#This Row],[FULL_NAME]]</f>
        <v>HOWARD COBB</v>
      </c>
      <c r="I122" s="230" t="s">
        <v>6095</v>
      </c>
      <c r="J122" s="230" t="s">
        <v>6067</v>
      </c>
      <c r="K122" s="230" t="str">
        <f>Query1[[#This Row],[ENTERPRISE_ID]]</f>
        <v>HCOBB3</v>
      </c>
      <c r="L122" s="231">
        <v>7349341970</v>
      </c>
      <c r="M122" s="230" t="s">
        <v>5630</v>
      </c>
      <c r="N122" s="230" t="s">
        <v>6096</v>
      </c>
      <c r="O122" s="230"/>
      <c r="P122" s="230" t="s">
        <v>6097</v>
      </c>
      <c r="Q122" s="230" t="s">
        <v>752</v>
      </c>
      <c r="R122" s="230" t="s">
        <v>6098</v>
      </c>
      <c r="S122" s="230" t="s">
        <v>5714</v>
      </c>
      <c r="T122" s="232">
        <v>8998</v>
      </c>
      <c r="U122" s="230" t="s">
        <v>5995</v>
      </c>
      <c r="V122" s="230" t="s">
        <v>5996</v>
      </c>
      <c r="W122" s="233" t="str">
        <f>IFERROR(VLOOKUP(Query1[[#This Row],[ENTERPRISE_ID]],HR_tbl[],2, 0), "Not on HR File")</f>
        <v>Service Technician 1, In Home</v>
      </c>
      <c r="X122" s="113">
        <f>IFERROR(VLOOKUP(Query1[[#This Row],[ENTERPRISE_ID]],HR_tbl[],3,0), "Not on HR File")</f>
        <v>32496</v>
      </c>
      <c r="Y122" s="234" t="str">
        <f>IFERROR(VLOOKUP(Query1[[#This Row],[ENTERPRISE_ID]], Addresses!$A:$Y,21,0), "Not on HR File")</f>
        <v>16334 DRAKE</v>
      </c>
      <c r="Z122" s="234">
        <f>IFERROR(VLOOKUP(Query1[[#This Row],[ENTERPRISE_ID]], Addresses!$A:$Y,22,0), "Not on HR File")</f>
        <v>0</v>
      </c>
      <c r="AA122" s="234" t="str">
        <f>IFERROR(VLOOKUP(Query1[[#This Row],[ENTERPRISE_ID]], Addresses!$A:$Y,23,0), "Not on HR File")</f>
        <v>SOUTHGATE</v>
      </c>
      <c r="AB122" s="234" t="str">
        <f>IFERROR(VLOOKUP(Query1[[#This Row],[ENTERPRISE_ID]], Addresses!$A:$Y,24,0), "Not on HR File")</f>
        <v>MI</v>
      </c>
      <c r="AC122" s="234" t="str">
        <f>IFERROR(VLOOKUP(Query1[[#This Row],[ENTERPRISE_ID]], Addresses!$A:$Y,25,0), "Not on HR File")</f>
        <v>48195</v>
      </c>
      <c r="AD122" s="230" t="s">
        <v>6099</v>
      </c>
      <c r="AE122" s="235">
        <v>46086</v>
      </c>
    </row>
    <row r="123" spans="1:31" x14ac:dyDescent="0.3">
      <c r="A123" s="230" t="s">
        <v>14985</v>
      </c>
      <c r="B123" s="230" t="str">
        <f>Query1[[#This Row],[LAST_NAME]]</f>
        <v>PRAK</v>
      </c>
      <c r="C123" s="230" t="s">
        <v>14986</v>
      </c>
      <c r="D123" s="230" t="s">
        <v>5867</v>
      </c>
      <c r="E123" s="230" t="s">
        <v>14987</v>
      </c>
      <c r="F123" s="230" t="s">
        <v>14988</v>
      </c>
      <c r="G123" s="230" t="s">
        <v>14989</v>
      </c>
      <c r="H123" s="230" t="str">
        <f>Query1[[#This Row],[FULL_NAME]]</f>
        <v>VISAL PRAK</v>
      </c>
      <c r="I123" s="230" t="s">
        <v>14990</v>
      </c>
      <c r="J123" s="230" t="s">
        <v>14991</v>
      </c>
      <c r="K123" s="230" t="str">
        <f>Query1[[#This Row],[ENTERPRISE_ID]]</f>
        <v>VPRAK</v>
      </c>
      <c r="L123" s="231">
        <v>6239203683</v>
      </c>
      <c r="M123" s="230" t="s">
        <v>5630</v>
      </c>
      <c r="N123" s="230" t="s">
        <v>14992</v>
      </c>
      <c r="O123" s="230"/>
      <c r="P123" s="230" t="s">
        <v>10106</v>
      </c>
      <c r="Q123" s="230" t="s">
        <v>1675</v>
      </c>
      <c r="R123" s="230" t="s">
        <v>14993</v>
      </c>
      <c r="S123" s="230" t="s">
        <v>5634</v>
      </c>
      <c r="T123" s="232">
        <v>8998</v>
      </c>
      <c r="U123" s="230" t="s">
        <v>5369</v>
      </c>
      <c r="V123" s="230" t="s">
        <v>14203</v>
      </c>
      <c r="W123" s="233" t="str">
        <f>IFERROR(VLOOKUP(Query1[[#This Row],[ENTERPRISE_ID]],HR_tbl[],2, 0), "Not on HR File")</f>
        <v>HVAC Svc Tech II, Break/Fix</v>
      </c>
      <c r="X123" s="113">
        <f>IFERROR(VLOOKUP(Query1[[#This Row],[ENTERPRISE_ID]],HR_tbl[],3,0), "Not on HR File")</f>
        <v>45816</v>
      </c>
      <c r="Y123" s="234" t="str">
        <f>IFERROR(VLOOKUP(Query1[[#This Row],[ENTERPRISE_ID]], Addresses!$A:$Y,21,0), "Not on HR File")</f>
        <v>7430 W FLEETWOOD LN</v>
      </c>
      <c r="Z123" s="234" t="str">
        <f>IFERROR(VLOOKUP(Query1[[#This Row],[ENTERPRISE_ID]], Addresses!$A:$Y,22,0), "Not on HR File")</f>
        <v>W FLEETWOOD LANE</v>
      </c>
      <c r="AA123" s="234" t="str">
        <f>IFERROR(VLOOKUP(Query1[[#This Row],[ENTERPRISE_ID]], Addresses!$A:$Y,23,0), "Not on HR File")</f>
        <v>GLENDALE</v>
      </c>
      <c r="AB123" s="234" t="str">
        <f>IFERROR(VLOOKUP(Query1[[#This Row],[ENTERPRISE_ID]], Addresses!$A:$Y,24,0), "Not on HR File")</f>
        <v>AZ</v>
      </c>
      <c r="AC123" s="234" t="str">
        <f>IFERROR(VLOOKUP(Query1[[#This Row],[ENTERPRISE_ID]], Addresses!$A:$Y,25,0), "Not on HR File")</f>
        <v>85303</v>
      </c>
      <c r="AD123" s="230" t="s">
        <v>14994</v>
      </c>
      <c r="AE123" s="235">
        <v>46086</v>
      </c>
    </row>
    <row r="124" spans="1:31" x14ac:dyDescent="0.3">
      <c r="A124" s="230" t="s">
        <v>311</v>
      </c>
      <c r="B124" s="230" t="str">
        <f>Query1[[#This Row],[LAST_NAME]]</f>
        <v>HARRIS</v>
      </c>
      <c r="C124" s="230" t="s">
        <v>312</v>
      </c>
      <c r="D124" s="230" t="s">
        <v>6352</v>
      </c>
      <c r="E124" s="230" t="s">
        <v>14242</v>
      </c>
      <c r="F124" s="230" t="s">
        <v>14243</v>
      </c>
      <c r="G124" s="230" t="s">
        <v>313</v>
      </c>
      <c r="H124" s="230" t="str">
        <f>Query1[[#This Row],[FULL_NAME]]</f>
        <v>ARTHUR HARRIS</v>
      </c>
      <c r="I124" s="230" t="s">
        <v>3927</v>
      </c>
      <c r="J124" s="230" t="s">
        <v>3926</v>
      </c>
      <c r="K124" s="230" t="str">
        <f>Query1[[#This Row],[ENTERPRISE_ID]]</f>
        <v>AHARRIS</v>
      </c>
      <c r="L124" s="231">
        <v>7186660114</v>
      </c>
      <c r="M124" s="230" t="s">
        <v>5630</v>
      </c>
      <c r="N124" s="230" t="s">
        <v>14244</v>
      </c>
      <c r="O124" s="230" t="s">
        <v>14245</v>
      </c>
      <c r="P124" s="230" t="s">
        <v>9317</v>
      </c>
      <c r="Q124" s="230" t="s">
        <v>318</v>
      </c>
      <c r="R124" s="230" t="s">
        <v>14246</v>
      </c>
      <c r="S124" s="230" t="s">
        <v>5714</v>
      </c>
      <c r="T124" s="232">
        <v>8998</v>
      </c>
      <c r="U124" s="230" t="s">
        <v>593</v>
      </c>
      <c r="V124" s="230" t="s">
        <v>8043</v>
      </c>
      <c r="W124" s="233" t="str">
        <f>IFERROR(VLOOKUP(Query1[[#This Row],[ENTERPRISE_ID]],HR_tbl[],2, 0), "Not on HR File")</f>
        <v>HVAC Svc Tech II, Break/Fix</v>
      </c>
      <c r="X124" s="113">
        <f>IFERROR(VLOOKUP(Query1[[#This Row],[ENTERPRISE_ID]],HR_tbl[],3,0), "Not on HR File")</f>
        <v>45858</v>
      </c>
      <c r="Y124" s="234" t="str">
        <f>IFERROR(VLOOKUP(Query1[[#This Row],[ENTERPRISE_ID]], Addresses!$A:$Y,21,0), "Not on HR File")</f>
        <v>2136 HONEYWELL AVE</v>
      </c>
      <c r="Z124" s="234" t="str">
        <f>IFERROR(VLOOKUP(Query1[[#This Row],[ENTERPRISE_ID]], Addresses!$A:$Y,22,0), "Not on HR File")</f>
        <v>APT 4K</v>
      </c>
      <c r="AA124" s="234" t="str">
        <f>IFERROR(VLOOKUP(Query1[[#This Row],[ENTERPRISE_ID]], Addresses!$A:$Y,23,0), "Not on HR File")</f>
        <v>BRONX</v>
      </c>
      <c r="AB124" s="234" t="str">
        <f>IFERROR(VLOOKUP(Query1[[#This Row],[ENTERPRISE_ID]], Addresses!$A:$Y,24,0), "Not on HR File")</f>
        <v>NY</v>
      </c>
      <c r="AC124" s="234" t="str">
        <f>IFERROR(VLOOKUP(Query1[[#This Row],[ENTERPRISE_ID]], Addresses!$A:$Y,25,0), "Not on HR File")</f>
        <v>10460</v>
      </c>
      <c r="AD124" s="230" t="s">
        <v>14247</v>
      </c>
      <c r="AE124" s="235">
        <v>46086</v>
      </c>
    </row>
    <row r="125" spans="1:31" x14ac:dyDescent="0.3">
      <c r="A125" s="230" t="s">
        <v>10325</v>
      </c>
      <c r="B125" s="230" t="str">
        <f>Query1[[#This Row],[LAST_NAME]]</f>
        <v>LARSEN</v>
      </c>
      <c r="C125" s="230" t="s">
        <v>10326</v>
      </c>
      <c r="D125" s="230" t="s">
        <v>6352</v>
      </c>
      <c r="E125" s="230" t="s">
        <v>10327</v>
      </c>
      <c r="F125" s="230" t="s">
        <v>10328</v>
      </c>
      <c r="G125" s="230" t="s">
        <v>10329</v>
      </c>
      <c r="H125" s="230" t="str">
        <f>Query1[[#This Row],[FULL_NAME]]</f>
        <v>ARNOLD LARSEN</v>
      </c>
      <c r="I125" s="230" t="s">
        <v>10330</v>
      </c>
      <c r="J125" s="230" t="s">
        <v>4981</v>
      </c>
      <c r="K125" s="230" t="str">
        <f>Query1[[#This Row],[ENTERPRISE_ID]]</f>
        <v>ALARSE</v>
      </c>
      <c r="L125" s="231">
        <v>6317149560</v>
      </c>
      <c r="M125" s="230" t="s">
        <v>5630</v>
      </c>
      <c r="N125" s="230" t="s">
        <v>10331</v>
      </c>
      <c r="O125" s="230"/>
      <c r="P125" s="230" t="s">
        <v>10332</v>
      </c>
      <c r="Q125" s="230" t="s">
        <v>318</v>
      </c>
      <c r="R125" s="230" t="s">
        <v>10333</v>
      </c>
      <c r="S125" s="230" t="s">
        <v>5714</v>
      </c>
      <c r="T125" s="232">
        <v>8998</v>
      </c>
      <c r="U125" s="230" t="s">
        <v>7342</v>
      </c>
      <c r="V125" s="230" t="s">
        <v>7343</v>
      </c>
      <c r="W125" s="233" t="str">
        <f>IFERROR(VLOOKUP(Query1[[#This Row],[ENTERPRISE_ID]],HR_tbl[],2, 0), "Not on HR File")</f>
        <v>Service Technician LG, In-Home</v>
      </c>
      <c r="X125" s="113">
        <f>IFERROR(VLOOKUP(Query1[[#This Row],[ENTERPRISE_ID]],HR_tbl[],3,0), "Not on HR File")</f>
        <v>39196</v>
      </c>
      <c r="Y125" s="234" t="str">
        <f>IFERROR(VLOOKUP(Query1[[#This Row],[ENTERPRISE_ID]], Addresses!$A:$Y,21,0), "Not on HR File")</f>
        <v>9 Puritan Ave</v>
      </c>
      <c r="Z125" s="234">
        <f>IFERROR(VLOOKUP(Query1[[#This Row],[ENTERPRISE_ID]], Addresses!$A:$Y,22,0), "Not on HR File")</f>
        <v>0</v>
      </c>
      <c r="AA125" s="234" t="str">
        <f>IFERROR(VLOOKUP(Query1[[#This Row],[ENTERPRISE_ID]], Addresses!$A:$Y,23,0), "Not on HR File")</f>
        <v>Mt Sinai</v>
      </c>
      <c r="AB125" s="234" t="str">
        <f>IFERROR(VLOOKUP(Query1[[#This Row],[ENTERPRISE_ID]], Addresses!$A:$Y,24,0), "Not on HR File")</f>
        <v>NY</v>
      </c>
      <c r="AC125" s="234" t="str">
        <f>IFERROR(VLOOKUP(Query1[[#This Row],[ENTERPRISE_ID]], Addresses!$A:$Y,25,0), "Not on HR File")</f>
        <v>11766</v>
      </c>
      <c r="AD125" s="230" t="s">
        <v>10334</v>
      </c>
      <c r="AE125" s="235">
        <v>46086</v>
      </c>
    </row>
    <row r="126" spans="1:31" x14ac:dyDescent="0.3">
      <c r="A126" s="230" t="s">
        <v>10976</v>
      </c>
      <c r="B126" s="230" t="str">
        <f>Query1[[#This Row],[LAST_NAME]]</f>
        <v>EBANKS</v>
      </c>
      <c r="C126" s="230" t="s">
        <v>10977</v>
      </c>
      <c r="D126" s="230" t="s">
        <v>5638</v>
      </c>
      <c r="E126" s="230" t="s">
        <v>10978</v>
      </c>
      <c r="F126" s="230" t="s">
        <v>10979</v>
      </c>
      <c r="G126" s="230" t="s">
        <v>10980</v>
      </c>
      <c r="H126" s="230" t="str">
        <f>Query1[[#This Row],[FULL_NAME]]</f>
        <v>BRADLEY EBANKS</v>
      </c>
      <c r="I126" s="230" t="s">
        <v>10981</v>
      </c>
      <c r="J126" s="230" t="s">
        <v>8403</v>
      </c>
      <c r="K126" s="230" t="str">
        <f>Query1[[#This Row],[ENTERPRISE_ID]]</f>
        <v>BEBANK</v>
      </c>
      <c r="L126" s="231">
        <v>8635322879</v>
      </c>
      <c r="M126" s="230" t="s">
        <v>5630</v>
      </c>
      <c r="N126" s="230" t="s">
        <v>10982</v>
      </c>
      <c r="O126" s="230"/>
      <c r="P126" s="230" t="s">
        <v>10983</v>
      </c>
      <c r="Q126" s="230" t="s">
        <v>297</v>
      </c>
      <c r="R126" s="230" t="s">
        <v>10984</v>
      </c>
      <c r="S126" s="230" t="s">
        <v>5634</v>
      </c>
      <c r="T126" s="232">
        <v>8998</v>
      </c>
      <c r="U126" s="230" t="s">
        <v>6816</v>
      </c>
      <c r="V126" s="230" t="s">
        <v>6817</v>
      </c>
      <c r="W126" s="233" t="str">
        <f>IFERROR(VLOOKUP(Query1[[#This Row],[ENTERPRISE_ID]],HR_tbl[],2, 0), "Not on HR File")</f>
        <v>Service Technician 1, In-Home</v>
      </c>
      <c r="X126" s="113">
        <f>IFERROR(VLOOKUP(Query1[[#This Row],[ENTERPRISE_ID]],HR_tbl[],3,0), "Not on HR File")</f>
        <v>29761</v>
      </c>
      <c r="Y126" s="234" t="str">
        <f>IFERROR(VLOOKUP(Query1[[#This Row],[ENTERPRISE_ID]], Addresses!$A:$Y,21,0), "Not on HR File")</f>
        <v>13565 NW  160TH ST</v>
      </c>
      <c r="Z126" s="234">
        <f>IFERROR(VLOOKUP(Query1[[#This Row],[ENTERPRISE_ID]], Addresses!$A:$Y,22,0), "Not on HR File")</f>
        <v>0</v>
      </c>
      <c r="AA126" s="234" t="str">
        <f>IFERROR(VLOOKUP(Query1[[#This Row],[ENTERPRISE_ID]], Addresses!$A:$Y,23,0), "Not on HR File")</f>
        <v>OKEECHOBEE</v>
      </c>
      <c r="AB126" s="234" t="str">
        <f>IFERROR(VLOOKUP(Query1[[#This Row],[ENTERPRISE_ID]], Addresses!$A:$Y,24,0), "Not on HR File")</f>
        <v>FL</v>
      </c>
      <c r="AC126" s="234" t="str">
        <f>IFERROR(VLOOKUP(Query1[[#This Row],[ENTERPRISE_ID]], Addresses!$A:$Y,25,0), "Not on HR File")</f>
        <v>34972-7833</v>
      </c>
      <c r="AD126" s="230" t="s">
        <v>10985</v>
      </c>
      <c r="AE126" s="235">
        <v>46086</v>
      </c>
    </row>
    <row r="127" spans="1:31" x14ac:dyDescent="0.3">
      <c r="A127" s="230" t="s">
        <v>4046</v>
      </c>
      <c r="B127" s="230" t="str">
        <f>Query1[[#This Row],[LAST_NAME]]</f>
        <v>MARTINEZ</v>
      </c>
      <c r="C127" s="230" t="s">
        <v>5637</v>
      </c>
      <c r="D127" s="230" t="s">
        <v>5638</v>
      </c>
      <c r="E127" s="230" t="s">
        <v>5639</v>
      </c>
      <c r="F127" s="230" t="s">
        <v>5640</v>
      </c>
      <c r="G127" s="230" t="s">
        <v>4049</v>
      </c>
      <c r="H127" s="230" t="str">
        <f>Query1[[#This Row],[FULL_NAME]]</f>
        <v>MANUEL MARTINEZ</v>
      </c>
      <c r="I127" s="230" t="s">
        <v>4048</v>
      </c>
      <c r="J127" s="230" t="s">
        <v>4047</v>
      </c>
      <c r="K127" s="230" t="str">
        <f>Query1[[#This Row],[ENTERPRISE_ID]]</f>
        <v>MMARTI2</v>
      </c>
      <c r="L127" s="231">
        <v>4076866102</v>
      </c>
      <c r="M127" s="230" t="s">
        <v>5630</v>
      </c>
      <c r="N127" s="230" t="s">
        <v>5641</v>
      </c>
      <c r="O127" s="230"/>
      <c r="P127" s="230" t="s">
        <v>5642</v>
      </c>
      <c r="Q127" s="230" t="s">
        <v>297</v>
      </c>
      <c r="R127" s="230" t="s">
        <v>5643</v>
      </c>
      <c r="S127" s="230" t="s">
        <v>5634</v>
      </c>
      <c r="T127" s="232">
        <v>8998</v>
      </c>
      <c r="U127" s="230" t="s">
        <v>5644</v>
      </c>
      <c r="V127" s="230" t="s">
        <v>5645</v>
      </c>
      <c r="W127" s="233" t="str">
        <f>IFERROR(VLOOKUP(Query1[[#This Row],[ENTERPRISE_ID]],HR_tbl[],2, 0), "Not on HR File")</f>
        <v>Service Technician 2, In-Home</v>
      </c>
      <c r="X127" s="113">
        <f>IFERROR(VLOOKUP(Query1[[#This Row],[ENTERPRISE_ID]],HR_tbl[],3,0), "Not on HR File")</f>
        <v>45900</v>
      </c>
      <c r="Y127" s="234" t="str">
        <f>IFERROR(VLOOKUP(Query1[[#This Row],[ENTERPRISE_ID]], Addresses!$A:$Y,21,0), "Not on HR File")</f>
        <v>7669 TIMBER RIVER CIRCLE</v>
      </c>
      <c r="Z127" s="234">
        <f>IFERROR(VLOOKUP(Query1[[#This Row],[ENTERPRISE_ID]], Addresses!$A:$Y,22,0), "Not on HR File")</f>
        <v>0</v>
      </c>
      <c r="AA127" s="234" t="str">
        <f>IFERROR(VLOOKUP(Query1[[#This Row],[ENTERPRISE_ID]], Addresses!$A:$Y,23,0), "Not on HR File")</f>
        <v>ORLANDO</v>
      </c>
      <c r="AB127" s="234" t="str">
        <f>IFERROR(VLOOKUP(Query1[[#This Row],[ENTERPRISE_ID]], Addresses!$A:$Y,24,0), "Not on HR File")</f>
        <v>FL</v>
      </c>
      <c r="AC127" s="234" t="str">
        <f>IFERROR(VLOOKUP(Query1[[#This Row],[ENTERPRISE_ID]], Addresses!$A:$Y,25,0), "Not on HR File")</f>
        <v>32807</v>
      </c>
      <c r="AD127" s="230" t="s">
        <v>5646</v>
      </c>
      <c r="AE127" s="235">
        <v>46086</v>
      </c>
    </row>
    <row r="128" spans="1:31" x14ac:dyDescent="0.3">
      <c r="A128" s="230" t="s">
        <v>13288</v>
      </c>
      <c r="B128" s="230" t="str">
        <f>Query1[[#This Row],[LAST_NAME]]</f>
        <v>BRAKOWIECKI</v>
      </c>
      <c r="C128" s="230" t="s">
        <v>13289</v>
      </c>
      <c r="D128" s="230" t="s">
        <v>5788</v>
      </c>
      <c r="E128" s="230" t="s">
        <v>13290</v>
      </c>
      <c r="F128" s="230" t="s">
        <v>13291</v>
      </c>
      <c r="G128" s="230" t="s">
        <v>13292</v>
      </c>
      <c r="H128" s="230" t="str">
        <f>Query1[[#This Row],[FULL_NAME]]</f>
        <v>JOSEPH BRAKOWIECKI</v>
      </c>
      <c r="I128" s="230" t="s">
        <v>13293</v>
      </c>
      <c r="J128" s="230" t="s">
        <v>4123</v>
      </c>
      <c r="K128" s="230" t="str">
        <f>Query1[[#This Row],[ENTERPRISE_ID]]</f>
        <v>JBRAKOW</v>
      </c>
      <c r="L128" s="231">
        <v>5402140845</v>
      </c>
      <c r="M128" s="230" t="s">
        <v>5630</v>
      </c>
      <c r="N128" s="230" t="s">
        <v>13294</v>
      </c>
      <c r="O128" s="230"/>
      <c r="P128" s="230" t="s">
        <v>13295</v>
      </c>
      <c r="Q128" s="230" t="s">
        <v>328</v>
      </c>
      <c r="R128" s="230" t="s">
        <v>13296</v>
      </c>
      <c r="S128" s="230" t="s">
        <v>5634</v>
      </c>
      <c r="T128" s="232">
        <v>8998</v>
      </c>
      <c r="U128" s="230" t="s">
        <v>5581</v>
      </c>
      <c r="V128" s="230" t="s">
        <v>6571</v>
      </c>
      <c r="W128" s="233" t="str">
        <f>IFERROR(VLOOKUP(Query1[[#This Row],[ENTERPRISE_ID]],HR_tbl[],2, 0), "Not on HR File")</f>
        <v>Service Technician 1, In-Home</v>
      </c>
      <c r="X128" s="113">
        <f>IFERROR(VLOOKUP(Query1[[#This Row],[ENTERPRISE_ID]],HR_tbl[],3,0), "Not on HR File")</f>
        <v>38845</v>
      </c>
      <c r="Y128" s="234" t="str">
        <f>IFERROR(VLOOKUP(Query1[[#This Row],[ENTERPRISE_ID]], Addresses!$A:$Y,21,0), "Not on HR File")</f>
        <v>6697 JAMES MONROE HIGHWAY</v>
      </c>
      <c r="Z128" s="234">
        <f>IFERROR(VLOOKUP(Query1[[#This Row],[ENTERPRISE_ID]], Addresses!$A:$Y,22,0), "Not on HR File")</f>
        <v>0</v>
      </c>
      <c r="AA128" s="234" t="str">
        <f>IFERROR(VLOOKUP(Query1[[#This Row],[ENTERPRISE_ID]], Addresses!$A:$Y,23,0), "Not on HR File")</f>
        <v>CULPEPER</v>
      </c>
      <c r="AB128" s="234" t="str">
        <f>IFERROR(VLOOKUP(Query1[[#This Row],[ENTERPRISE_ID]], Addresses!$A:$Y,24,0), "Not on HR File")</f>
        <v>VA</v>
      </c>
      <c r="AC128" s="234" t="str">
        <f>IFERROR(VLOOKUP(Query1[[#This Row],[ENTERPRISE_ID]], Addresses!$A:$Y,25,0), "Not on HR File")</f>
        <v>22701</v>
      </c>
      <c r="AD128" s="230" t="s">
        <v>13297</v>
      </c>
      <c r="AE128" s="235">
        <v>46086</v>
      </c>
    </row>
    <row r="129" spans="1:31" x14ac:dyDescent="0.3">
      <c r="A129" s="230" t="s">
        <v>16830</v>
      </c>
      <c r="B129" s="230" t="str">
        <f>Query1[[#This Row],[LAST_NAME]]</f>
        <v>MARTINEZ</v>
      </c>
      <c r="C129" s="230" t="s">
        <v>16831</v>
      </c>
      <c r="D129" s="230" t="s">
        <v>6040</v>
      </c>
      <c r="E129" s="230" t="s">
        <v>16832</v>
      </c>
      <c r="F129" s="230" t="s">
        <v>16833</v>
      </c>
      <c r="G129" s="230" t="s">
        <v>16834</v>
      </c>
      <c r="H129" s="230" t="str">
        <f>Query1[[#This Row],[FULL_NAME]]</f>
        <v>NOE MARTINEZ</v>
      </c>
      <c r="I129" s="230" t="s">
        <v>4048</v>
      </c>
      <c r="J129" s="230" t="s">
        <v>15316</v>
      </c>
      <c r="K129" s="230" t="str">
        <f>Query1[[#This Row],[ENTERPRISE_ID]]</f>
        <v>NMARTI0</v>
      </c>
      <c r="L129" s="231">
        <v>3234707802</v>
      </c>
      <c r="M129" s="230" t="s">
        <v>5630</v>
      </c>
      <c r="N129" s="230" t="s">
        <v>16835</v>
      </c>
      <c r="O129" s="230" t="s">
        <v>16836</v>
      </c>
      <c r="P129" s="230" t="s">
        <v>16837</v>
      </c>
      <c r="Q129" s="230" t="s">
        <v>219</v>
      </c>
      <c r="R129" s="230" t="s">
        <v>16838</v>
      </c>
      <c r="S129" s="230" t="s">
        <v>5714</v>
      </c>
      <c r="T129" s="232">
        <v>8998</v>
      </c>
      <c r="U129" s="230" t="s">
        <v>9202</v>
      </c>
      <c r="V129" s="230" t="s">
        <v>9203</v>
      </c>
      <c r="W129" s="233" t="str">
        <f>IFERROR(VLOOKUP(Query1[[#This Row],[ENTERPRISE_ID]],HR_tbl[],2, 0), "Not on HR File")</f>
        <v>Service Technician 2, In-Home</v>
      </c>
      <c r="X129" s="113">
        <f>IFERROR(VLOOKUP(Query1[[#This Row],[ENTERPRISE_ID]],HR_tbl[],3,0), "Not on HR File")</f>
        <v>42828</v>
      </c>
      <c r="Y129" s="234" t="str">
        <f>IFERROR(VLOOKUP(Query1[[#This Row],[ENTERPRISE_ID]], Addresses!$A:$Y,21,0), "Not on HR File")</f>
        <v>9605 ELIZABETH AVE APT F</v>
      </c>
      <c r="Z129" s="234">
        <f>IFERROR(VLOOKUP(Query1[[#This Row],[ENTERPRISE_ID]], Addresses!$A:$Y,22,0), "Not on HR File")</f>
        <v>0</v>
      </c>
      <c r="AA129" s="234" t="str">
        <f>IFERROR(VLOOKUP(Query1[[#This Row],[ENTERPRISE_ID]], Addresses!$A:$Y,23,0), "Not on HR File")</f>
        <v>SOUTH GATE</v>
      </c>
      <c r="AB129" s="234" t="str">
        <f>IFERROR(VLOOKUP(Query1[[#This Row],[ENTERPRISE_ID]], Addresses!$A:$Y,24,0), "Not on HR File")</f>
        <v>CA</v>
      </c>
      <c r="AC129" s="234" t="str">
        <f>IFERROR(VLOOKUP(Query1[[#This Row],[ENTERPRISE_ID]], Addresses!$A:$Y,25,0), "Not on HR File")</f>
        <v>90280</v>
      </c>
      <c r="AD129" s="230" t="s">
        <v>16839</v>
      </c>
      <c r="AE129" s="235">
        <v>46086</v>
      </c>
    </row>
    <row r="130" spans="1:31" x14ac:dyDescent="0.3">
      <c r="A130" s="230" t="s">
        <v>5232</v>
      </c>
      <c r="B130" s="230" t="str">
        <f>Query1[[#This Row],[LAST_NAME]]</f>
        <v>COOPER JR</v>
      </c>
      <c r="C130" s="230" t="s">
        <v>9143</v>
      </c>
      <c r="D130" s="230" t="s">
        <v>5638</v>
      </c>
      <c r="E130" s="230" t="s">
        <v>9144</v>
      </c>
      <c r="F130" s="230" t="s">
        <v>9145</v>
      </c>
      <c r="G130" s="230" t="s">
        <v>5234</v>
      </c>
      <c r="H130" s="230" t="str">
        <f>Query1[[#This Row],[FULL_NAME]]</f>
        <v>NEAL COOPER JR</v>
      </c>
      <c r="I130" s="230" t="s">
        <v>5233</v>
      </c>
      <c r="J130" s="230" t="s">
        <v>5112</v>
      </c>
      <c r="K130" s="230" t="str">
        <f>Query1[[#This Row],[ENTERPRISE_ID]]</f>
        <v>NMATHI1</v>
      </c>
      <c r="L130" s="231">
        <v>3213868710</v>
      </c>
      <c r="M130" s="230" t="s">
        <v>5630</v>
      </c>
      <c r="N130" s="230" t="s">
        <v>9146</v>
      </c>
      <c r="O130" s="230"/>
      <c r="P130" s="230" t="s">
        <v>8082</v>
      </c>
      <c r="Q130" s="230" t="s">
        <v>297</v>
      </c>
      <c r="R130" s="230" t="s">
        <v>9147</v>
      </c>
      <c r="S130" s="230" t="s">
        <v>5634</v>
      </c>
      <c r="T130" s="232">
        <v>8998</v>
      </c>
      <c r="U130" s="230" t="s">
        <v>7445</v>
      </c>
      <c r="V130" s="230" t="s">
        <v>7446</v>
      </c>
      <c r="W130" s="233" t="str">
        <f>IFERROR(VLOOKUP(Query1[[#This Row],[ENTERPRISE_ID]],HR_tbl[],2, 0), "Not on HR File")</f>
        <v>Service Technician 2, In-Home</v>
      </c>
      <c r="X130" s="113">
        <f>IFERROR(VLOOKUP(Query1[[#This Row],[ENTERPRISE_ID]],HR_tbl[],3,0), "Not on HR File")</f>
        <v>39888</v>
      </c>
      <c r="Y130" s="234" t="str">
        <f>IFERROR(VLOOKUP(Query1[[#This Row],[ENTERPRISE_ID]], Addresses!$A:$Y,21,0), "Not on HR File")</f>
        <v>2720 COZUMEL DRIVE</v>
      </c>
      <c r="Z130" s="234" t="str">
        <f>IFERROR(VLOOKUP(Query1[[#This Row],[ENTERPRISE_ID]], Addresses!$A:$Y,22,0), "Not on HR File")</f>
        <v>Apt 1515</v>
      </c>
      <c r="AA130" s="234" t="str">
        <f>IFERROR(VLOOKUP(Query1[[#This Row],[ENTERPRISE_ID]], Addresses!$A:$Y,23,0), "Not on HR File")</f>
        <v>MELBOURNE</v>
      </c>
      <c r="AB130" s="234" t="str">
        <f>IFERROR(VLOOKUP(Query1[[#This Row],[ENTERPRISE_ID]], Addresses!$A:$Y,24,0), "Not on HR File")</f>
        <v>FL</v>
      </c>
      <c r="AC130" s="234" t="str">
        <f>IFERROR(VLOOKUP(Query1[[#This Row],[ENTERPRISE_ID]], Addresses!$A:$Y,25,0), "Not on HR File")</f>
        <v>32935</v>
      </c>
      <c r="AD130" s="230" t="s">
        <v>9148</v>
      </c>
      <c r="AE130" s="235">
        <v>46086</v>
      </c>
    </row>
    <row r="131" spans="1:31" x14ac:dyDescent="0.3">
      <c r="A131" s="230" t="s">
        <v>2781</v>
      </c>
      <c r="B131" s="230" t="str">
        <f>Query1[[#This Row],[LAST_NAME]]</f>
        <v>BARNES</v>
      </c>
      <c r="C131" s="230" t="s">
        <v>2782</v>
      </c>
      <c r="D131" s="230" t="s">
        <v>5889</v>
      </c>
      <c r="E131" s="230" t="s">
        <v>11350</v>
      </c>
      <c r="F131" s="230" t="s">
        <v>11351</v>
      </c>
      <c r="G131" s="230" t="s">
        <v>2783</v>
      </c>
      <c r="H131" s="230" t="str">
        <f>Query1[[#This Row],[FULL_NAME]]</f>
        <v>CARLOS BARNES</v>
      </c>
      <c r="I131" s="230" t="s">
        <v>4598</v>
      </c>
      <c r="J131" s="230" t="s">
        <v>4597</v>
      </c>
      <c r="K131" s="230" t="str">
        <f>Query1[[#This Row],[ENTERPRISE_ID]]</f>
        <v>CBARNES</v>
      </c>
      <c r="L131" s="231">
        <v>7209675237</v>
      </c>
      <c r="M131" s="230" t="s">
        <v>5630</v>
      </c>
      <c r="N131" s="230" t="s">
        <v>11352</v>
      </c>
      <c r="O131" s="230"/>
      <c r="P131" s="230" t="s">
        <v>4599</v>
      </c>
      <c r="Q131" s="230" t="s">
        <v>760</v>
      </c>
      <c r="R131" s="230" t="s">
        <v>11353</v>
      </c>
      <c r="S131" s="230" t="s">
        <v>5738</v>
      </c>
      <c r="T131" s="232">
        <v>8998</v>
      </c>
      <c r="U131" s="230" t="s">
        <v>1872</v>
      </c>
      <c r="V131" s="230" t="s">
        <v>7181</v>
      </c>
      <c r="W131" s="233" t="str">
        <f>IFERROR(VLOOKUP(Query1[[#This Row],[ENTERPRISE_ID]],HR_tbl[],2, 0), "Not on HR File")</f>
        <v>Service Technician 3, In-Home</v>
      </c>
      <c r="X131" s="113">
        <f>IFERROR(VLOOKUP(Query1[[#This Row],[ENTERPRISE_ID]],HR_tbl[],3,0), "Not on HR File")</f>
        <v>45858</v>
      </c>
      <c r="Y131" s="234" t="str">
        <f>IFERROR(VLOOKUP(Query1[[#This Row],[ENTERPRISE_ID]], Addresses!$A:$Y,21,0), "Not on HR File")</f>
        <v>3726 E 88th Cir S</v>
      </c>
      <c r="Z131" s="234">
        <f>IFERROR(VLOOKUP(Query1[[#This Row],[ENTERPRISE_ID]], Addresses!$A:$Y,22,0), "Not on HR File")</f>
        <v>0</v>
      </c>
      <c r="AA131" s="234" t="str">
        <f>IFERROR(VLOOKUP(Query1[[#This Row],[ENTERPRISE_ID]], Addresses!$A:$Y,23,0), "Not on HR File")</f>
        <v>Denver</v>
      </c>
      <c r="AB131" s="234" t="str">
        <f>IFERROR(VLOOKUP(Query1[[#This Row],[ENTERPRISE_ID]], Addresses!$A:$Y,24,0), "Not on HR File")</f>
        <v>CO</v>
      </c>
      <c r="AC131" s="234" t="str">
        <f>IFERROR(VLOOKUP(Query1[[#This Row],[ENTERPRISE_ID]], Addresses!$A:$Y,25,0), "Not on HR File")</f>
        <v>80229</v>
      </c>
      <c r="AD131" s="230" t="s">
        <v>11354</v>
      </c>
      <c r="AE131" s="235">
        <v>46086</v>
      </c>
    </row>
    <row r="132" spans="1:31" x14ac:dyDescent="0.3">
      <c r="A132" s="230" t="s">
        <v>13779</v>
      </c>
      <c r="B132" s="230" t="str">
        <f>Query1[[#This Row],[LAST_NAME]]</f>
        <v>SEHGAL</v>
      </c>
      <c r="C132" s="230" t="s">
        <v>13780</v>
      </c>
      <c r="D132" s="230" t="s">
        <v>6524</v>
      </c>
      <c r="E132" s="230" t="s">
        <v>13781</v>
      </c>
      <c r="F132" s="230" t="s">
        <v>13782</v>
      </c>
      <c r="G132" s="230" t="s">
        <v>13783</v>
      </c>
      <c r="H132" s="230" t="str">
        <f>Query1[[#This Row],[FULL_NAME]]</f>
        <v>PRATEEK SEHGAL</v>
      </c>
      <c r="I132" s="230" t="s">
        <v>13784</v>
      </c>
      <c r="J132" s="230" t="s">
        <v>13785</v>
      </c>
      <c r="K132" s="230" t="str">
        <f>Query1[[#This Row],[ENTERPRISE_ID]]</f>
        <v>PSEHGA0</v>
      </c>
      <c r="L132" s="231">
        <v>6507100050</v>
      </c>
      <c r="M132" s="230" t="s">
        <v>5630</v>
      </c>
      <c r="N132" s="230" t="s">
        <v>13786</v>
      </c>
      <c r="O132" s="230"/>
      <c r="P132" s="230" t="s">
        <v>13787</v>
      </c>
      <c r="Q132" s="230" t="s">
        <v>219</v>
      </c>
      <c r="R132" s="230" t="s">
        <v>13788</v>
      </c>
      <c r="S132" s="230" t="s">
        <v>5916</v>
      </c>
      <c r="T132" s="232">
        <v>8998</v>
      </c>
      <c r="U132" s="230" t="s">
        <v>7049</v>
      </c>
      <c r="V132" s="230" t="s">
        <v>7050</v>
      </c>
      <c r="W132" s="233" t="str">
        <f>IFERROR(VLOOKUP(Query1[[#This Row],[ENTERPRISE_ID]],HR_tbl[],2, 0), "Not on HR File")</f>
        <v>Service Technician 1, In-Home</v>
      </c>
      <c r="X132" s="113">
        <f>IFERROR(VLOOKUP(Query1[[#This Row],[ENTERPRISE_ID]],HR_tbl[],3,0), "Not on HR File")</f>
        <v>43014</v>
      </c>
      <c r="Y132" s="234" t="str">
        <f>IFERROR(VLOOKUP(Query1[[#This Row],[ENTERPRISE_ID]], Addresses!$A:$Y,21,0), "Not on HR File")</f>
        <v>1644 Langum way</v>
      </c>
      <c r="Z132" s="234">
        <f>IFERROR(VLOOKUP(Query1[[#This Row],[ENTERPRISE_ID]], Addresses!$A:$Y,22,0), "Not on HR File")</f>
        <v>0</v>
      </c>
      <c r="AA132" s="234" t="str">
        <f>IFERROR(VLOOKUP(Query1[[#This Row],[ENTERPRISE_ID]], Addresses!$A:$Y,23,0), "Not on HR File")</f>
        <v>Manteca</v>
      </c>
      <c r="AB132" s="234" t="str">
        <f>IFERROR(VLOOKUP(Query1[[#This Row],[ENTERPRISE_ID]], Addresses!$A:$Y,24,0), "Not on HR File")</f>
        <v>CA</v>
      </c>
      <c r="AC132" s="234" t="str">
        <f>IFERROR(VLOOKUP(Query1[[#This Row],[ENTERPRISE_ID]], Addresses!$A:$Y,25,0), "Not on HR File")</f>
        <v>95337</v>
      </c>
      <c r="AD132" s="230" t="s">
        <v>13789</v>
      </c>
      <c r="AE132" s="235">
        <v>46086</v>
      </c>
    </row>
    <row r="133" spans="1:31" x14ac:dyDescent="0.3">
      <c r="A133" s="230" t="s">
        <v>9237</v>
      </c>
      <c r="B133" s="230" t="str">
        <f>Query1[[#This Row],[LAST_NAME]]</f>
        <v>WILKINS</v>
      </c>
      <c r="C133" s="230" t="s">
        <v>9238</v>
      </c>
      <c r="D133" s="230" t="s">
        <v>5822</v>
      </c>
      <c r="E133" s="230" t="s">
        <v>9239</v>
      </c>
      <c r="F133" s="230" t="s">
        <v>9240</v>
      </c>
      <c r="G133" s="230" t="s">
        <v>9241</v>
      </c>
      <c r="H133" s="230" t="str">
        <f>Query1[[#This Row],[FULL_NAME]]</f>
        <v>TYRELL WILKINS</v>
      </c>
      <c r="I133" s="230" t="s">
        <v>5237</v>
      </c>
      <c r="J133" s="230" t="s">
        <v>9242</v>
      </c>
      <c r="K133" s="230" t="str">
        <f>Query1[[#This Row],[ENTERPRISE_ID]]</f>
        <v>TWILKIN</v>
      </c>
      <c r="L133" s="231">
        <v>5084542387</v>
      </c>
      <c r="M133" s="230" t="s">
        <v>5630</v>
      </c>
      <c r="N133" s="230" t="s">
        <v>9243</v>
      </c>
      <c r="O133" s="230"/>
      <c r="P133" s="230" t="s">
        <v>9244</v>
      </c>
      <c r="Q133" s="230" t="s">
        <v>382</v>
      </c>
      <c r="R133" s="230" t="s">
        <v>9245</v>
      </c>
      <c r="S133" s="230" t="s">
        <v>5916</v>
      </c>
      <c r="T133" s="232">
        <v>8998</v>
      </c>
      <c r="U133" s="230" t="s">
        <v>6968</v>
      </c>
      <c r="V133" s="230" t="s">
        <v>6969</v>
      </c>
      <c r="W133" s="233" t="str">
        <f>IFERROR(VLOOKUP(Query1[[#This Row],[ENTERPRISE_ID]],HR_tbl[],2, 0), "Not on HR File")</f>
        <v>Service Technician 1, In-Home</v>
      </c>
      <c r="X133" s="113">
        <f>IFERROR(VLOOKUP(Query1[[#This Row],[ENTERPRISE_ID]],HR_tbl[],3,0), "Not on HR File")</f>
        <v>45942</v>
      </c>
      <c r="Y133" s="234" t="str">
        <f>IFERROR(VLOOKUP(Query1[[#This Row],[ENTERPRISE_ID]], Addresses!$A:$Y,21,0), "Not on HR File")</f>
        <v>Not on HR File</v>
      </c>
      <c r="Z133" s="234" t="str">
        <f>IFERROR(VLOOKUP(Query1[[#This Row],[ENTERPRISE_ID]], Addresses!$A:$Y,22,0), "Not on HR File")</f>
        <v>Not on HR File</v>
      </c>
      <c r="AA133" s="234" t="str">
        <f>IFERROR(VLOOKUP(Query1[[#This Row],[ENTERPRISE_ID]], Addresses!$A:$Y,23,0), "Not on HR File")</f>
        <v>Not on HR File</v>
      </c>
      <c r="AB133" s="234" t="str">
        <f>IFERROR(VLOOKUP(Query1[[#This Row],[ENTERPRISE_ID]], Addresses!$A:$Y,24,0), "Not on HR File")</f>
        <v>Not on HR File</v>
      </c>
      <c r="AC133" s="234" t="str">
        <f>IFERROR(VLOOKUP(Query1[[#This Row],[ENTERPRISE_ID]], Addresses!$A:$Y,25,0), "Not on HR File")</f>
        <v>Not on HR File</v>
      </c>
      <c r="AD133" s="230" t="s">
        <v>9246</v>
      </c>
      <c r="AE133" s="235">
        <v>46086</v>
      </c>
    </row>
    <row r="134" spans="1:31" x14ac:dyDescent="0.3">
      <c r="A134" s="230"/>
      <c r="B134" s="230" t="str">
        <f>Query1[[#This Row],[LAST_NAME]]</f>
        <v>ROMERO</v>
      </c>
      <c r="C134" s="230" t="s">
        <v>31636</v>
      </c>
      <c r="D134" s="230" t="s">
        <v>6352</v>
      </c>
      <c r="E134" s="230" t="s">
        <v>31637</v>
      </c>
      <c r="F134" s="230"/>
      <c r="G134" s="230" t="s">
        <v>4392</v>
      </c>
      <c r="H134" s="230" t="str">
        <f>Query1[[#This Row],[FULL_NAME]]</f>
        <v>TOSHIRO ROMERO</v>
      </c>
      <c r="I134" s="230" t="s">
        <v>4391</v>
      </c>
      <c r="J134" s="230" t="s">
        <v>4390</v>
      </c>
      <c r="K134" s="230" t="str">
        <f>Query1[[#This Row],[ENTERPRISE_ID]]</f>
        <v>TROMERO</v>
      </c>
      <c r="L134" s="231">
        <v>6314522363</v>
      </c>
      <c r="M134" s="230" t="s">
        <v>5630</v>
      </c>
      <c r="N134" s="230"/>
      <c r="O134" s="230"/>
      <c r="P134" s="230"/>
      <c r="Q134" s="230"/>
      <c r="R134" s="230"/>
      <c r="S134" s="230" t="s">
        <v>5664</v>
      </c>
      <c r="T134" s="232">
        <v>8998</v>
      </c>
      <c r="U134" s="230" t="s">
        <v>7342</v>
      </c>
      <c r="V134" s="230" t="s">
        <v>7343</v>
      </c>
      <c r="W134" s="233" t="str">
        <f>IFERROR(VLOOKUP(Query1[[#This Row],[ENTERPRISE_ID]],HR_tbl[],2, 0), "Not on HR File")</f>
        <v>Service Technician 3, In-Home</v>
      </c>
      <c r="X134" s="113">
        <f>IFERROR(VLOOKUP(Query1[[#This Row],[ENTERPRISE_ID]],HR_tbl[],3,0), "Not on HR File")</f>
        <v>45851</v>
      </c>
      <c r="Y134" s="234" t="str">
        <f>IFERROR(VLOOKUP(Query1[[#This Row],[ENTERPRISE_ID]], Addresses!$A:$Y,21,0), "Not on HR File")</f>
        <v>48 SATINWOOD STREET</v>
      </c>
      <c r="Z134" s="234">
        <f>IFERROR(VLOOKUP(Query1[[#This Row],[ENTERPRISE_ID]], Addresses!$A:$Y,22,0), "Not on HR File")</f>
        <v>0</v>
      </c>
      <c r="AA134" s="234" t="str">
        <f>IFERROR(VLOOKUP(Query1[[#This Row],[ENTERPRISE_ID]], Addresses!$A:$Y,23,0), "Not on HR File")</f>
        <v>CENTRAL ISLIP</v>
      </c>
      <c r="AB134" s="234" t="str">
        <f>IFERROR(VLOOKUP(Query1[[#This Row],[ENTERPRISE_ID]], Addresses!$A:$Y,24,0), "Not on HR File")</f>
        <v>NY</v>
      </c>
      <c r="AC134" s="234" t="str">
        <f>IFERROR(VLOOKUP(Query1[[#This Row],[ENTERPRISE_ID]], Addresses!$A:$Y,25,0), "Not on HR File")</f>
        <v>11722</v>
      </c>
      <c r="AD134" s="230" t="s">
        <v>31638</v>
      </c>
      <c r="AE134" s="235">
        <v>46086</v>
      </c>
    </row>
    <row r="135" spans="1:31" x14ac:dyDescent="0.3">
      <c r="A135" s="230" t="s">
        <v>10707</v>
      </c>
      <c r="B135" s="230" t="str">
        <f>Query1[[#This Row],[LAST_NAME]]</f>
        <v>FEIL</v>
      </c>
      <c r="C135" s="230" t="s">
        <v>10708</v>
      </c>
      <c r="D135" s="230" t="s">
        <v>5719</v>
      </c>
      <c r="E135" s="230" t="s">
        <v>10709</v>
      </c>
      <c r="F135" s="230" t="s">
        <v>10710</v>
      </c>
      <c r="G135" s="230" t="s">
        <v>10711</v>
      </c>
      <c r="H135" s="230" t="str">
        <f>Query1[[#This Row],[FULL_NAME]]</f>
        <v>JOSEPH FEIL</v>
      </c>
      <c r="I135" s="230" t="s">
        <v>10712</v>
      </c>
      <c r="J135" s="230" t="s">
        <v>4123</v>
      </c>
      <c r="K135" s="230" t="str">
        <f>Query1[[#This Row],[ENTERPRISE_ID]]</f>
        <v>JFEIL0</v>
      </c>
      <c r="L135" s="231">
        <v>2622333585</v>
      </c>
      <c r="M135" s="230" t="s">
        <v>5630</v>
      </c>
      <c r="N135" s="230" t="s">
        <v>10713</v>
      </c>
      <c r="O135" s="230" t="s">
        <v>10714</v>
      </c>
      <c r="P135" s="230" t="s">
        <v>10715</v>
      </c>
      <c r="Q135" s="230" t="s">
        <v>453</v>
      </c>
      <c r="R135" s="230" t="s">
        <v>10716</v>
      </c>
      <c r="S135" s="230" t="s">
        <v>5664</v>
      </c>
      <c r="T135" s="232">
        <v>8998</v>
      </c>
      <c r="U135" s="230" t="s">
        <v>6615</v>
      </c>
      <c r="V135" s="230" t="s">
        <v>6616</v>
      </c>
      <c r="W135" s="233" t="str">
        <f>IFERROR(VLOOKUP(Query1[[#This Row],[ENTERPRISE_ID]],HR_tbl[],2, 0), "Not on HR File")</f>
        <v>Service Technician 1, In-Home</v>
      </c>
      <c r="X135" s="113">
        <f>IFERROR(VLOOKUP(Query1[[#This Row],[ENTERPRISE_ID]],HR_tbl[],3,0), "Not on HR File")</f>
        <v>39357</v>
      </c>
      <c r="Y135" s="234" t="str">
        <f>IFERROR(VLOOKUP(Query1[[#This Row],[ENTERPRISE_ID]], Addresses!$A:$Y,21,0), "Not on HR File")</f>
        <v>1637 BOYD AVE</v>
      </c>
      <c r="Z135" s="234">
        <f>IFERROR(VLOOKUP(Query1[[#This Row],[ENTERPRISE_ID]], Addresses!$A:$Y,22,0), "Not on HR File")</f>
        <v>0</v>
      </c>
      <c r="AA135" s="234" t="str">
        <f>IFERROR(VLOOKUP(Query1[[#This Row],[ENTERPRISE_ID]], Addresses!$A:$Y,23,0), "Not on HR File")</f>
        <v>RACINE</v>
      </c>
      <c r="AB135" s="234" t="str">
        <f>IFERROR(VLOOKUP(Query1[[#This Row],[ENTERPRISE_ID]], Addresses!$A:$Y,24,0), "Not on HR File")</f>
        <v>WI</v>
      </c>
      <c r="AC135" s="234" t="str">
        <f>IFERROR(VLOOKUP(Query1[[#This Row],[ENTERPRISE_ID]], Addresses!$A:$Y,25,0), "Not on HR File")</f>
        <v>53405</v>
      </c>
      <c r="AD135" s="230" t="s">
        <v>10717</v>
      </c>
      <c r="AE135" s="235">
        <v>46086</v>
      </c>
    </row>
    <row r="136" spans="1:31" x14ac:dyDescent="0.3">
      <c r="A136" s="230" t="s">
        <v>15019</v>
      </c>
      <c r="B136" s="230" t="str">
        <f>Query1[[#This Row],[LAST_NAME]]</f>
        <v>RUBY</v>
      </c>
      <c r="C136" s="230" t="s">
        <v>15020</v>
      </c>
      <c r="D136" s="230" t="s">
        <v>6000</v>
      </c>
      <c r="E136" s="230" t="s">
        <v>15021</v>
      </c>
      <c r="F136" s="230" t="s">
        <v>15022</v>
      </c>
      <c r="G136" s="230" t="s">
        <v>15023</v>
      </c>
      <c r="H136" s="230" t="str">
        <f>Query1[[#This Row],[FULL_NAME]]</f>
        <v>VINCENT RUBY</v>
      </c>
      <c r="I136" s="230" t="s">
        <v>15024</v>
      </c>
      <c r="J136" s="230" t="s">
        <v>10702</v>
      </c>
      <c r="K136" s="230" t="str">
        <f>Query1[[#This Row],[ENTERPRISE_ID]]</f>
        <v>VRUBY</v>
      </c>
      <c r="L136" s="231">
        <v>7172039527</v>
      </c>
      <c r="M136" s="230" t="s">
        <v>5630</v>
      </c>
      <c r="N136" s="230" t="s">
        <v>15025</v>
      </c>
      <c r="O136" s="230"/>
      <c r="P136" s="230" t="s">
        <v>12252</v>
      </c>
      <c r="Q136" s="230" t="s">
        <v>435</v>
      </c>
      <c r="R136" s="230" t="s">
        <v>15026</v>
      </c>
      <c r="S136" s="230" t="s">
        <v>5714</v>
      </c>
      <c r="T136" s="232">
        <v>8998</v>
      </c>
      <c r="U136" s="230" t="s">
        <v>5764</v>
      </c>
      <c r="V136" s="230" t="s">
        <v>5765</v>
      </c>
      <c r="W136" s="233" t="str">
        <f>IFERROR(VLOOKUP(Query1[[#This Row],[ENTERPRISE_ID]],HR_tbl[],2, 0), "Not on HR File")</f>
        <v>Service Technician 2, In-Home</v>
      </c>
      <c r="X136" s="113">
        <f>IFERROR(VLOOKUP(Query1[[#This Row],[ENTERPRISE_ID]],HR_tbl[],3,0), "Not on HR File")</f>
        <v>40583</v>
      </c>
      <c r="Y136" s="234" t="str">
        <f>IFERROR(VLOOKUP(Query1[[#This Row],[ENTERPRISE_ID]], Addresses!$A:$Y,21,0), "Not on HR File")</f>
        <v>971 CENTER AVENUE</v>
      </c>
      <c r="Z136" s="234">
        <f>IFERROR(VLOOKUP(Query1[[#This Row],[ENTERPRISE_ID]], Addresses!$A:$Y,22,0), "Not on HR File")</f>
        <v>0</v>
      </c>
      <c r="AA136" s="234" t="str">
        <f>IFERROR(VLOOKUP(Query1[[#This Row],[ENTERPRISE_ID]], Addresses!$A:$Y,23,0), "Not on HR File")</f>
        <v>LANCASTER</v>
      </c>
      <c r="AB136" s="234" t="str">
        <f>IFERROR(VLOOKUP(Query1[[#This Row],[ENTERPRISE_ID]], Addresses!$A:$Y,24,0), "Not on HR File")</f>
        <v>PA</v>
      </c>
      <c r="AC136" s="234" t="str">
        <f>IFERROR(VLOOKUP(Query1[[#This Row],[ENTERPRISE_ID]], Addresses!$A:$Y,25,0), "Not on HR File")</f>
        <v>17601-5125</v>
      </c>
      <c r="AD136" s="230" t="s">
        <v>15027</v>
      </c>
      <c r="AE136" s="235">
        <v>46086</v>
      </c>
    </row>
    <row r="137" spans="1:31" x14ac:dyDescent="0.3">
      <c r="A137" s="230" t="s">
        <v>1510</v>
      </c>
      <c r="B137" s="230" t="str">
        <f>Query1[[#This Row],[LAST_NAME]]</f>
        <v>TRAN</v>
      </c>
      <c r="C137" s="230" t="s">
        <v>1511</v>
      </c>
      <c r="D137" s="230" t="s">
        <v>5788</v>
      </c>
      <c r="E137" s="230" t="s">
        <v>17413</v>
      </c>
      <c r="F137" s="230" t="s">
        <v>17414</v>
      </c>
      <c r="G137" s="230" t="s">
        <v>1512</v>
      </c>
      <c r="H137" s="230" t="str">
        <f>Query1[[#This Row],[FULL_NAME]]</f>
        <v>HAI TRAN</v>
      </c>
      <c r="I137" s="230" t="s">
        <v>5127</v>
      </c>
      <c r="J137" s="230" t="s">
        <v>5126</v>
      </c>
      <c r="K137" s="230" t="str">
        <f>Query1[[#This Row],[ENTERPRISE_ID]]</f>
        <v>HTRAN</v>
      </c>
      <c r="L137" s="231">
        <v>7039530251</v>
      </c>
      <c r="M137" s="230" t="s">
        <v>5630</v>
      </c>
      <c r="N137" s="230" t="s">
        <v>17415</v>
      </c>
      <c r="O137" s="230"/>
      <c r="P137" s="230" t="s">
        <v>9763</v>
      </c>
      <c r="Q137" s="230" t="s">
        <v>328</v>
      </c>
      <c r="R137" s="230" t="s">
        <v>17416</v>
      </c>
      <c r="S137" s="230" t="s">
        <v>5634</v>
      </c>
      <c r="T137" s="232">
        <v>8998</v>
      </c>
      <c r="U137" s="230" t="s">
        <v>5361</v>
      </c>
      <c r="V137" s="230" t="s">
        <v>12797</v>
      </c>
      <c r="W137" s="233" t="str">
        <f>IFERROR(VLOOKUP(Query1[[#This Row],[ENTERPRISE_ID]],HR_tbl[],2, 0), "Not on HR File")</f>
        <v>HVAC Svc Tech II, Break/Fix</v>
      </c>
      <c r="X137" s="113">
        <f>IFERROR(VLOOKUP(Query1[[#This Row],[ENTERPRISE_ID]],HR_tbl[],3,0), "Not on HR File")</f>
        <v>44622</v>
      </c>
      <c r="Y137" s="234" t="str">
        <f>IFERROR(VLOOKUP(Query1[[#This Row],[ENTERPRISE_ID]], Addresses!$A:$Y,21,0), "Not on HR File")</f>
        <v>5113 WINTER WILLOW CIR</v>
      </c>
      <c r="Z137" s="234">
        <f>IFERROR(VLOOKUP(Query1[[#This Row],[ENTERPRISE_ID]], Addresses!$A:$Y,22,0), "Not on HR File")</f>
        <v>0</v>
      </c>
      <c r="AA137" s="234" t="str">
        <f>IFERROR(VLOOKUP(Query1[[#This Row],[ENTERPRISE_ID]], Addresses!$A:$Y,23,0), "Not on HR File")</f>
        <v>FAIRFAX</v>
      </c>
      <c r="AB137" s="234" t="str">
        <f>IFERROR(VLOOKUP(Query1[[#This Row],[ENTERPRISE_ID]], Addresses!$A:$Y,24,0), "Not on HR File")</f>
        <v>VA</v>
      </c>
      <c r="AC137" s="234" t="str">
        <f>IFERROR(VLOOKUP(Query1[[#This Row],[ENTERPRISE_ID]], Addresses!$A:$Y,25,0), "Not on HR File")</f>
        <v>22030</v>
      </c>
      <c r="AD137" s="230" t="s">
        <v>17417</v>
      </c>
      <c r="AE137" s="235">
        <v>46086</v>
      </c>
    </row>
    <row r="138" spans="1:31" x14ac:dyDescent="0.3">
      <c r="A138" s="230" t="s">
        <v>767</v>
      </c>
      <c r="B138" s="230" t="str">
        <f>Query1[[#This Row],[LAST_NAME]]</f>
        <v>SCHMIDT</v>
      </c>
      <c r="C138" s="230" t="s">
        <v>1781</v>
      </c>
      <c r="D138" s="230" t="s">
        <v>5719</v>
      </c>
      <c r="E138" s="230" t="s">
        <v>9287</v>
      </c>
      <c r="F138" s="230" t="s">
        <v>9288</v>
      </c>
      <c r="G138" s="230" t="s">
        <v>1782</v>
      </c>
      <c r="H138" s="230" t="str">
        <f>Query1[[#This Row],[FULL_NAME]]</f>
        <v>WILLIAM SCHMIDT</v>
      </c>
      <c r="I138" s="230" t="s">
        <v>4438</v>
      </c>
      <c r="J138" s="230" t="s">
        <v>4034</v>
      </c>
      <c r="K138" s="230" t="str">
        <f>Query1[[#This Row],[ENTERPRISE_ID]]</f>
        <v>WSCHMI0</v>
      </c>
      <c r="L138" s="231">
        <v>8157900118</v>
      </c>
      <c r="M138" s="230" t="s">
        <v>5630</v>
      </c>
      <c r="N138" s="230" t="s">
        <v>9289</v>
      </c>
      <c r="O138" s="230"/>
      <c r="P138" s="230" t="s">
        <v>9290</v>
      </c>
      <c r="Q138" s="230" t="s">
        <v>250</v>
      </c>
      <c r="R138" s="230" t="s">
        <v>9291</v>
      </c>
      <c r="S138" s="230" t="s">
        <v>5634</v>
      </c>
      <c r="T138" s="232">
        <v>8998</v>
      </c>
      <c r="U138" s="230" t="s">
        <v>5514</v>
      </c>
      <c r="V138" s="230"/>
      <c r="W138" s="233" t="str">
        <f>IFERROR(VLOOKUP(Query1[[#This Row],[ENTERPRISE_ID]],HR_tbl[],2, 0), "Not on HR File")</f>
        <v>Service Technician 1, In-Home</v>
      </c>
      <c r="X138" s="113">
        <f>IFERROR(VLOOKUP(Query1[[#This Row],[ENTERPRISE_ID]],HR_tbl[],3,0), "Not on HR File")</f>
        <v>44728</v>
      </c>
      <c r="Y138" s="234" t="str">
        <f>IFERROR(VLOOKUP(Query1[[#This Row],[ENTERPRISE_ID]], Addresses!$A:$Y,21,0), "Not on HR File")</f>
        <v>97 MEADOWLARK LANE</v>
      </c>
      <c r="Z138" s="234">
        <f>IFERROR(VLOOKUP(Query1[[#This Row],[ENTERPRISE_ID]], Addresses!$A:$Y,22,0), "Not on HR File")</f>
        <v>0</v>
      </c>
      <c r="AA138" s="234" t="str">
        <f>IFERROR(VLOOKUP(Query1[[#This Row],[ENTERPRISE_ID]], Addresses!$A:$Y,23,0), "Not on HR File")</f>
        <v>BEECHER</v>
      </c>
      <c r="AB138" s="234" t="str">
        <f>IFERROR(VLOOKUP(Query1[[#This Row],[ENTERPRISE_ID]], Addresses!$A:$Y,24,0), "Not on HR File")</f>
        <v>IL</v>
      </c>
      <c r="AC138" s="234" t="str">
        <f>IFERROR(VLOOKUP(Query1[[#This Row],[ENTERPRISE_ID]], Addresses!$A:$Y,25,0), "Not on HR File")</f>
        <v>60401</v>
      </c>
      <c r="AD138" s="230" t="s">
        <v>9292</v>
      </c>
      <c r="AE138" s="235">
        <v>46086</v>
      </c>
    </row>
    <row r="139" spans="1:31" x14ac:dyDescent="0.3">
      <c r="A139" s="230" t="s">
        <v>18490</v>
      </c>
      <c r="B139" s="230" t="str">
        <f>Query1[[#This Row],[LAST_NAME]]</f>
        <v>BROWN III</v>
      </c>
      <c r="C139" s="230" t="s">
        <v>18491</v>
      </c>
      <c r="D139" s="230" t="s">
        <v>6119</v>
      </c>
      <c r="E139" s="230" t="s">
        <v>18492</v>
      </c>
      <c r="F139" s="230" t="s">
        <v>18493</v>
      </c>
      <c r="G139" s="230" t="s">
        <v>18494</v>
      </c>
      <c r="H139" s="230" t="str">
        <f>Query1[[#This Row],[FULL_NAME]]</f>
        <v>MELVIN BROWN III</v>
      </c>
      <c r="I139" s="230" t="s">
        <v>18495</v>
      </c>
      <c r="J139" s="230" t="s">
        <v>18496</v>
      </c>
      <c r="K139" s="230" t="str">
        <f>Query1[[#This Row],[ENTERPRISE_ID]]</f>
        <v>MBROWN8</v>
      </c>
      <c r="L139" s="231">
        <v>7047915286</v>
      </c>
      <c r="M139" s="230" t="s">
        <v>5630</v>
      </c>
      <c r="N139" s="230" t="s">
        <v>18497</v>
      </c>
      <c r="O139" s="230"/>
      <c r="P139" s="230" t="s">
        <v>1868</v>
      </c>
      <c r="Q139" s="230" t="s">
        <v>416</v>
      </c>
      <c r="R139" s="230" t="s">
        <v>18498</v>
      </c>
      <c r="S139" s="230" t="s">
        <v>5664</v>
      </c>
      <c r="T139" s="232">
        <v>8998</v>
      </c>
      <c r="U139" s="230" t="s">
        <v>411</v>
      </c>
      <c r="V139" s="230" t="s">
        <v>11609</v>
      </c>
      <c r="W139" s="233" t="str">
        <f>IFERROR(VLOOKUP(Query1[[#This Row],[ENTERPRISE_ID]],HR_tbl[],2, 0), "Not on HR File")</f>
        <v>HVAC Svc Tech II, Break/Fix</v>
      </c>
      <c r="X139" s="113">
        <f>IFERROR(VLOOKUP(Query1[[#This Row],[ENTERPRISE_ID]],HR_tbl[],3,0), "Not on HR File")</f>
        <v>45998</v>
      </c>
      <c r="Y139" s="234" t="str">
        <f>IFERROR(VLOOKUP(Query1[[#This Row],[ENTERPRISE_ID]], Addresses!$A:$Y,21,0), "Not on HR File")</f>
        <v>Not on HR File</v>
      </c>
      <c r="Z139" s="234" t="str">
        <f>IFERROR(VLOOKUP(Query1[[#This Row],[ENTERPRISE_ID]], Addresses!$A:$Y,22,0), "Not on HR File")</f>
        <v>Not on HR File</v>
      </c>
      <c r="AA139" s="234" t="str">
        <f>IFERROR(VLOOKUP(Query1[[#This Row],[ENTERPRISE_ID]], Addresses!$A:$Y,23,0), "Not on HR File")</f>
        <v>Not on HR File</v>
      </c>
      <c r="AB139" s="234" t="str">
        <f>IFERROR(VLOOKUP(Query1[[#This Row],[ENTERPRISE_ID]], Addresses!$A:$Y,24,0), "Not on HR File")</f>
        <v>Not on HR File</v>
      </c>
      <c r="AC139" s="234" t="str">
        <f>IFERROR(VLOOKUP(Query1[[#This Row],[ENTERPRISE_ID]], Addresses!$A:$Y,25,0), "Not on HR File")</f>
        <v>Not on HR File</v>
      </c>
      <c r="AD139" s="230" t="s">
        <v>18499</v>
      </c>
      <c r="AE139" s="235">
        <v>46086</v>
      </c>
    </row>
    <row r="140" spans="1:31" x14ac:dyDescent="0.3">
      <c r="A140" s="230" t="s">
        <v>15592</v>
      </c>
      <c r="B140" s="230" t="str">
        <f>Query1[[#This Row],[LAST_NAME]]</f>
        <v>SERNA</v>
      </c>
      <c r="C140" s="230" t="s">
        <v>15593</v>
      </c>
      <c r="D140" s="230" t="s">
        <v>5656</v>
      </c>
      <c r="E140" s="230" t="s">
        <v>15594</v>
      </c>
      <c r="F140" s="230" t="s">
        <v>15595</v>
      </c>
      <c r="G140" s="230" t="s">
        <v>7014</v>
      </c>
      <c r="H140" s="230" t="str">
        <f>Query1[[#This Row],[FULL_NAME]]</f>
        <v>MARIO SERNA</v>
      </c>
      <c r="I140" s="230" t="s">
        <v>7313</v>
      </c>
      <c r="J140" s="230" t="s">
        <v>11369</v>
      </c>
      <c r="K140" s="230" t="str">
        <f>Query1[[#This Row],[ENTERPRISE_ID]]</f>
        <v>MSERNA1</v>
      </c>
      <c r="L140" s="231">
        <v>2489411968</v>
      </c>
      <c r="M140" s="230" t="s">
        <v>5630</v>
      </c>
      <c r="N140" s="230" t="s">
        <v>15596</v>
      </c>
      <c r="O140" s="230"/>
      <c r="P140" s="230" t="s">
        <v>15597</v>
      </c>
      <c r="Q140" s="230" t="s">
        <v>752</v>
      </c>
      <c r="R140" s="230" t="s">
        <v>15598</v>
      </c>
      <c r="S140" s="230" t="s">
        <v>5634</v>
      </c>
      <c r="T140" s="232">
        <v>8998</v>
      </c>
      <c r="U140" s="230" t="s">
        <v>5715</v>
      </c>
      <c r="V140" s="230" t="s">
        <v>5716</v>
      </c>
      <c r="W140" s="233" t="str">
        <f>IFERROR(VLOOKUP(Query1[[#This Row],[ENTERPRISE_ID]],HR_tbl[],2, 0), "Not on HR File")</f>
        <v>Team Lead Technician</v>
      </c>
      <c r="X140" s="113">
        <f>IFERROR(VLOOKUP(Query1[[#This Row],[ENTERPRISE_ID]],HR_tbl[],3,0), "Not on HR File")</f>
        <v>31880</v>
      </c>
      <c r="Y140" s="234" t="str">
        <f>IFERROR(VLOOKUP(Query1[[#This Row],[ENTERPRISE_ID]], Addresses!$A:$Y,21,0), "Not on HR File")</f>
        <v>7368 LOBDELL RD</v>
      </c>
      <c r="Z140" s="234">
        <f>IFERROR(VLOOKUP(Query1[[#This Row],[ENTERPRISE_ID]], Addresses!$A:$Y,22,0), "Not on HR File")</f>
        <v>0</v>
      </c>
      <c r="AA140" s="234" t="str">
        <f>IFERROR(VLOOKUP(Query1[[#This Row],[ENTERPRISE_ID]], Addresses!$A:$Y,23,0), "Not on HR File")</f>
        <v>LINDEN</v>
      </c>
      <c r="AB140" s="234" t="str">
        <f>IFERROR(VLOOKUP(Query1[[#This Row],[ENTERPRISE_ID]], Addresses!$A:$Y,24,0), "Not on HR File")</f>
        <v>MI</v>
      </c>
      <c r="AC140" s="234" t="str">
        <f>IFERROR(VLOOKUP(Query1[[#This Row],[ENTERPRISE_ID]], Addresses!$A:$Y,25,0), "Not on HR File")</f>
        <v>48451</v>
      </c>
      <c r="AD140" s="230" t="s">
        <v>15599</v>
      </c>
      <c r="AE140" s="235">
        <v>46086</v>
      </c>
    </row>
    <row r="141" spans="1:31" x14ac:dyDescent="0.3">
      <c r="A141" s="230" t="s">
        <v>5520</v>
      </c>
      <c r="B141" s="230" t="str">
        <f>Query1[[#This Row],[LAST_NAME]]</f>
        <v>COLLINS. JR</v>
      </c>
      <c r="C141" s="230" t="s">
        <v>13675</v>
      </c>
      <c r="D141" s="230" t="s">
        <v>6304</v>
      </c>
      <c r="E141" s="230" t="s">
        <v>13676</v>
      </c>
      <c r="F141" s="230" t="s">
        <v>13677</v>
      </c>
      <c r="G141" s="230" t="s">
        <v>5522</v>
      </c>
      <c r="H141" s="230" t="str">
        <f>Query1[[#This Row],[FULL_NAME]]</f>
        <v>ELISHA COLLINS. JR</v>
      </c>
      <c r="I141" s="230" t="s">
        <v>5521</v>
      </c>
      <c r="J141" s="230" t="s">
        <v>4300</v>
      </c>
      <c r="K141" s="230" t="str">
        <f>Query1[[#This Row],[ENTERPRISE_ID]]</f>
        <v>ECOLLIN</v>
      </c>
      <c r="L141" s="231">
        <v>9139952111</v>
      </c>
      <c r="M141" s="230" t="s">
        <v>5630</v>
      </c>
      <c r="N141" s="230" t="s">
        <v>13678</v>
      </c>
      <c r="O141" s="230"/>
      <c r="P141" s="230" t="s">
        <v>13679</v>
      </c>
      <c r="Q141" s="230" t="s">
        <v>549</v>
      </c>
      <c r="R141" s="230" t="s">
        <v>13680</v>
      </c>
      <c r="S141" s="230" t="s">
        <v>5916</v>
      </c>
      <c r="T141" s="232">
        <v>8998</v>
      </c>
      <c r="U141" s="230" t="s">
        <v>6907</v>
      </c>
      <c r="V141" s="230" t="s">
        <v>6908</v>
      </c>
      <c r="W141" s="233" t="str">
        <f>IFERROR(VLOOKUP(Query1[[#This Row],[ENTERPRISE_ID]],HR_tbl[],2, 0), "Not on HR File")</f>
        <v>Service Technician 1, In-Home</v>
      </c>
      <c r="X141" s="113">
        <f>IFERROR(VLOOKUP(Query1[[#This Row],[ENTERPRISE_ID]],HR_tbl[],3,0), "Not on HR File")</f>
        <v>30117</v>
      </c>
      <c r="Y141" s="234" t="str">
        <f>IFERROR(VLOOKUP(Query1[[#This Row],[ENTERPRISE_ID]], Addresses!$A:$Y,21,0), "Not on HR File")</f>
        <v>1958 NORTH 45th STREET</v>
      </c>
      <c r="Z141" s="234">
        <f>IFERROR(VLOOKUP(Query1[[#This Row],[ENTERPRISE_ID]], Addresses!$A:$Y,22,0), "Not on HR File")</f>
        <v>0</v>
      </c>
      <c r="AA141" s="234" t="str">
        <f>IFERROR(VLOOKUP(Query1[[#This Row],[ENTERPRISE_ID]], Addresses!$A:$Y,23,0), "Not on HR File")</f>
        <v>KANSAS CITY</v>
      </c>
      <c r="AB141" s="234" t="str">
        <f>IFERROR(VLOOKUP(Query1[[#This Row],[ENTERPRISE_ID]], Addresses!$A:$Y,24,0), "Not on HR File")</f>
        <v>KS</v>
      </c>
      <c r="AC141" s="234" t="str">
        <f>IFERROR(VLOOKUP(Query1[[#This Row],[ENTERPRISE_ID]], Addresses!$A:$Y,25,0), "Not on HR File")</f>
        <v>66102</v>
      </c>
      <c r="AD141" s="230" t="s">
        <v>13681</v>
      </c>
      <c r="AE141" s="235">
        <v>46086</v>
      </c>
    </row>
    <row r="142" spans="1:31" x14ac:dyDescent="0.3">
      <c r="A142" s="230" t="s">
        <v>10925</v>
      </c>
      <c r="B142" s="230" t="str">
        <f>Query1[[#This Row],[LAST_NAME]]</f>
        <v>DUVAL</v>
      </c>
      <c r="C142" s="230" t="s">
        <v>10926</v>
      </c>
      <c r="D142" s="230" t="s">
        <v>5843</v>
      </c>
      <c r="E142" s="230" t="s">
        <v>10927</v>
      </c>
      <c r="F142" s="230" t="s">
        <v>10928</v>
      </c>
      <c r="G142" s="230" t="s">
        <v>10929</v>
      </c>
      <c r="H142" s="230" t="str">
        <f>Query1[[#This Row],[FULL_NAME]]</f>
        <v>MARK DUVAL</v>
      </c>
      <c r="I142" s="230" t="s">
        <v>10930</v>
      </c>
      <c r="J142" s="230" t="s">
        <v>4207</v>
      </c>
      <c r="K142" s="230" t="str">
        <f>Query1[[#This Row],[ENTERPRISE_ID]]</f>
        <v>MDUVAL0</v>
      </c>
      <c r="L142" s="231">
        <v>8329201497</v>
      </c>
      <c r="M142" s="230" t="s">
        <v>5630</v>
      </c>
      <c r="N142" s="230" t="s">
        <v>10931</v>
      </c>
      <c r="O142" s="230"/>
      <c r="P142" s="230" t="s">
        <v>10932</v>
      </c>
      <c r="Q142" s="230" t="s">
        <v>279</v>
      </c>
      <c r="R142" s="230" t="s">
        <v>10933</v>
      </c>
      <c r="S142" s="230" t="s">
        <v>5738</v>
      </c>
      <c r="T142" s="232">
        <v>8998</v>
      </c>
      <c r="U142" s="230" t="s">
        <v>2423</v>
      </c>
      <c r="V142" s="230" t="s">
        <v>6453</v>
      </c>
      <c r="W142" s="233" t="str">
        <f>IFERROR(VLOOKUP(Query1[[#This Row],[ENTERPRISE_ID]],HR_tbl[],2, 0), "Not on HR File")</f>
        <v>Service Technician 2, In-Home</v>
      </c>
      <c r="X142" s="113">
        <f>IFERROR(VLOOKUP(Query1[[#This Row],[ENTERPRISE_ID]],HR_tbl[],3,0), "Not on HR File")</f>
        <v>41430</v>
      </c>
      <c r="Y142" s="234" t="str">
        <f>IFERROR(VLOOKUP(Query1[[#This Row],[ENTERPRISE_ID]], Addresses!$A:$Y,21,0), "Not on HR File")</f>
        <v>50 County Road 2708</v>
      </c>
      <c r="Z142" s="234" t="str">
        <f>IFERROR(VLOOKUP(Query1[[#This Row],[ENTERPRISE_ID]], Addresses!$A:$Y,22,0), "Not on HR File")</f>
        <v>P.O. Box 904</v>
      </c>
      <c r="AA142" s="234" t="str">
        <f>IFERROR(VLOOKUP(Query1[[#This Row],[ENTERPRISE_ID]], Addresses!$A:$Y,23,0), "Not on HR File")</f>
        <v>Rye</v>
      </c>
      <c r="AB142" s="234" t="str">
        <f>IFERROR(VLOOKUP(Query1[[#This Row],[ENTERPRISE_ID]], Addresses!$A:$Y,24,0), "Not on HR File")</f>
        <v>TX</v>
      </c>
      <c r="AC142" s="234" t="str">
        <f>IFERROR(VLOOKUP(Query1[[#This Row],[ENTERPRISE_ID]], Addresses!$A:$Y,25,0), "Not on HR File")</f>
        <v>77369</v>
      </c>
      <c r="AD142" s="230" t="s">
        <v>10934</v>
      </c>
      <c r="AE142" s="235">
        <v>46086</v>
      </c>
    </row>
    <row r="143" spans="1:31" x14ac:dyDescent="0.3">
      <c r="A143" s="230" t="s">
        <v>31639</v>
      </c>
      <c r="B143" s="230" t="str">
        <f>Query1[[#This Row],[LAST_NAME]]</f>
        <v>ASHFAQ</v>
      </c>
      <c r="C143" s="230" t="s">
        <v>13927</v>
      </c>
      <c r="D143" s="230" t="s">
        <v>5719</v>
      </c>
      <c r="E143" s="230" t="s">
        <v>13928</v>
      </c>
      <c r="F143" s="230" t="s">
        <v>31640</v>
      </c>
      <c r="G143" s="230" t="s">
        <v>13929</v>
      </c>
      <c r="H143" s="230" t="str">
        <f>Query1[[#This Row],[FULL_NAME]]</f>
        <v>ISNAN ASHFAQ</v>
      </c>
      <c r="I143" s="230" t="s">
        <v>13930</v>
      </c>
      <c r="J143" s="230" t="s">
        <v>13931</v>
      </c>
      <c r="K143" s="230" t="str">
        <f>Query1[[#This Row],[ENTERPRISE_ID]]</f>
        <v>IASHFAQ</v>
      </c>
      <c r="L143" s="231">
        <v>3128263442</v>
      </c>
      <c r="M143" s="230" t="s">
        <v>5630</v>
      </c>
      <c r="N143" s="230" t="s">
        <v>31641</v>
      </c>
      <c r="O143" s="230"/>
      <c r="P143" s="230" t="s">
        <v>31642</v>
      </c>
      <c r="Q143" s="230" t="s">
        <v>250</v>
      </c>
      <c r="R143" s="230" t="s">
        <v>23820</v>
      </c>
      <c r="S143" s="230" t="s">
        <v>5664</v>
      </c>
      <c r="T143" s="232">
        <v>8998</v>
      </c>
      <c r="U143" s="230" t="s">
        <v>4624</v>
      </c>
      <c r="V143" s="230" t="s">
        <v>5725</v>
      </c>
      <c r="W143" s="233" t="str">
        <f>IFERROR(VLOOKUP(Query1[[#This Row],[ENTERPRISE_ID]],HR_tbl[],2, 0), "Not on HR File")</f>
        <v>HVAC Svc Tech II, Break/Fix</v>
      </c>
      <c r="X143" s="113">
        <f>IFERROR(VLOOKUP(Query1[[#This Row],[ENTERPRISE_ID]],HR_tbl[],3,0), "Not on HR File")</f>
        <v>44608</v>
      </c>
      <c r="Y143" s="234" t="str">
        <f>IFERROR(VLOOKUP(Query1[[#This Row],[ENTERPRISE_ID]], Addresses!$A:$Y,21,0), "Not on HR File")</f>
        <v>6046W 129TH PLACE</v>
      </c>
      <c r="Z143" s="234">
        <f>IFERROR(VLOOKUP(Query1[[#This Row],[ENTERPRISE_ID]], Addresses!$A:$Y,22,0), "Not on HR File")</f>
        <v>0</v>
      </c>
      <c r="AA143" s="234" t="str">
        <f>IFERROR(VLOOKUP(Query1[[#This Row],[ENTERPRISE_ID]], Addresses!$A:$Y,23,0), "Not on HR File")</f>
        <v>PALOS HEIGHTS</v>
      </c>
      <c r="AB143" s="234" t="str">
        <f>IFERROR(VLOOKUP(Query1[[#This Row],[ENTERPRISE_ID]], Addresses!$A:$Y,24,0), "Not on HR File")</f>
        <v>IL</v>
      </c>
      <c r="AC143" s="234" t="str">
        <f>IFERROR(VLOOKUP(Query1[[#This Row],[ENTERPRISE_ID]], Addresses!$A:$Y,25,0), "Not on HR File")</f>
        <v>60463</v>
      </c>
      <c r="AD143" s="230" t="s">
        <v>13932</v>
      </c>
      <c r="AE143" s="235">
        <v>46086</v>
      </c>
    </row>
    <row r="144" spans="1:31" x14ac:dyDescent="0.3">
      <c r="A144" s="230"/>
      <c r="B144" s="230" t="str">
        <f>Query1[[#This Row],[LAST_NAME]]</f>
        <v>SMOLKY</v>
      </c>
      <c r="C144" s="230" t="s">
        <v>31483</v>
      </c>
      <c r="D144" s="230" t="s">
        <v>5867</v>
      </c>
      <c r="E144" s="230" t="s">
        <v>31643</v>
      </c>
      <c r="F144" s="230"/>
      <c r="G144" s="230" t="s">
        <v>31484</v>
      </c>
      <c r="H144" s="230" t="str">
        <f>Query1[[#This Row],[FULL_NAME]]</f>
        <v>JASON SMOLKY</v>
      </c>
      <c r="I144" s="230" t="s">
        <v>31485</v>
      </c>
      <c r="J144" s="230" t="s">
        <v>4845</v>
      </c>
      <c r="K144" s="230" t="str">
        <f>Query1[[#This Row],[ENTERPRISE_ID]]</f>
        <v>JSMOLKY</v>
      </c>
      <c r="L144" s="231"/>
      <c r="M144" s="230" t="s">
        <v>5630</v>
      </c>
      <c r="N144" s="230" t="s">
        <v>31644</v>
      </c>
      <c r="O144" s="230" t="s">
        <v>9122</v>
      </c>
      <c r="P144" s="230" t="s">
        <v>3618</v>
      </c>
      <c r="Q144" s="230" t="s">
        <v>3619</v>
      </c>
      <c r="R144" s="230" t="s">
        <v>31645</v>
      </c>
      <c r="S144" s="230" t="s">
        <v>5664</v>
      </c>
      <c r="T144" s="232">
        <v>8998</v>
      </c>
      <c r="U144" s="230" t="s">
        <v>5406</v>
      </c>
      <c r="V144" s="230" t="s">
        <v>10277</v>
      </c>
      <c r="W144" s="233" t="str">
        <f>IFERROR(VLOOKUP(Query1[[#This Row],[ENTERPRISE_ID]],HR_tbl[],2, 0), "Not on HR File")</f>
        <v>Not on HR File</v>
      </c>
      <c r="X144" s="113" t="str">
        <f>IFERROR(VLOOKUP(Query1[[#This Row],[ENTERPRISE_ID]],HR_tbl[],3,0), "Not on HR File")</f>
        <v>Not on HR File</v>
      </c>
      <c r="Y144" s="234" t="str">
        <f>IFERROR(VLOOKUP(Query1[[#This Row],[ENTERPRISE_ID]], Addresses!$A:$Y,21,0), "Not on HR File")</f>
        <v>Not on HR File</v>
      </c>
      <c r="Z144" s="234" t="str">
        <f>IFERROR(VLOOKUP(Query1[[#This Row],[ENTERPRISE_ID]], Addresses!$A:$Y,22,0), "Not on HR File")</f>
        <v>Not on HR File</v>
      </c>
      <c r="AA144" s="234" t="str">
        <f>IFERROR(VLOOKUP(Query1[[#This Row],[ENTERPRISE_ID]], Addresses!$A:$Y,23,0), "Not on HR File")</f>
        <v>Not on HR File</v>
      </c>
      <c r="AB144" s="234" t="str">
        <f>IFERROR(VLOOKUP(Query1[[#This Row],[ENTERPRISE_ID]], Addresses!$A:$Y,24,0), "Not on HR File")</f>
        <v>Not on HR File</v>
      </c>
      <c r="AC144" s="234" t="str">
        <f>IFERROR(VLOOKUP(Query1[[#This Row],[ENTERPRISE_ID]], Addresses!$A:$Y,25,0), "Not on HR File")</f>
        <v>Not on HR File</v>
      </c>
      <c r="AD144" s="230"/>
      <c r="AE144" s="235">
        <v>46086</v>
      </c>
    </row>
    <row r="145" spans="1:31" x14ac:dyDescent="0.3">
      <c r="A145" s="230" t="s">
        <v>2263</v>
      </c>
      <c r="B145" s="230" t="str">
        <f>Query1[[#This Row],[LAST_NAME]]</f>
        <v>FISHER</v>
      </c>
      <c r="C145" s="230" t="s">
        <v>2264</v>
      </c>
      <c r="D145" s="230" t="s">
        <v>5854</v>
      </c>
      <c r="E145" s="230" t="s">
        <v>12659</v>
      </c>
      <c r="F145" s="230" t="s">
        <v>12660</v>
      </c>
      <c r="G145" s="230" t="s">
        <v>2265</v>
      </c>
      <c r="H145" s="230" t="str">
        <f>Query1[[#This Row],[FULL_NAME]]</f>
        <v>JAYTHAN FISHER</v>
      </c>
      <c r="I145" s="230" t="s">
        <v>12661</v>
      </c>
      <c r="J145" s="230" t="s">
        <v>12662</v>
      </c>
      <c r="K145" s="230" t="str">
        <f>Query1[[#This Row],[ENTERPRISE_ID]]</f>
        <v>JFISHE0</v>
      </c>
      <c r="L145" s="231">
        <v>2054222014</v>
      </c>
      <c r="M145" s="230" t="s">
        <v>5630</v>
      </c>
      <c r="N145" s="230" t="s">
        <v>12663</v>
      </c>
      <c r="O145" s="230"/>
      <c r="P145" s="230" t="s">
        <v>2269</v>
      </c>
      <c r="Q145" s="230" t="s">
        <v>268</v>
      </c>
      <c r="R145" s="230" t="s">
        <v>12664</v>
      </c>
      <c r="S145" s="230" t="s">
        <v>5664</v>
      </c>
      <c r="T145" s="232">
        <v>8998</v>
      </c>
      <c r="U145" s="230" t="s">
        <v>7867</v>
      </c>
      <c r="V145" s="230" t="s">
        <v>7868</v>
      </c>
      <c r="W145" s="233" t="str">
        <f>IFERROR(VLOOKUP(Query1[[#This Row],[ENTERPRISE_ID]],HR_tbl[],2, 0), "Not on HR File")</f>
        <v>Service Technician 2, Trainee</v>
      </c>
      <c r="X145" s="113">
        <f>IFERROR(VLOOKUP(Query1[[#This Row],[ENTERPRISE_ID]],HR_tbl[],3,0), "Not on HR File")</f>
        <v>46005</v>
      </c>
      <c r="Y145" s="234" t="str">
        <f>IFERROR(VLOOKUP(Query1[[#This Row],[ENTERPRISE_ID]], Addresses!$A:$Y,21,0), "Not on HR File")</f>
        <v>Not on HR File</v>
      </c>
      <c r="Z145" s="234" t="str">
        <f>IFERROR(VLOOKUP(Query1[[#This Row],[ENTERPRISE_ID]], Addresses!$A:$Y,22,0), "Not on HR File")</f>
        <v>Not on HR File</v>
      </c>
      <c r="AA145" s="234" t="str">
        <f>IFERROR(VLOOKUP(Query1[[#This Row],[ENTERPRISE_ID]], Addresses!$A:$Y,23,0), "Not on HR File")</f>
        <v>Not on HR File</v>
      </c>
      <c r="AB145" s="234" t="str">
        <f>IFERROR(VLOOKUP(Query1[[#This Row],[ENTERPRISE_ID]], Addresses!$A:$Y,24,0), "Not on HR File")</f>
        <v>Not on HR File</v>
      </c>
      <c r="AC145" s="234" t="str">
        <f>IFERROR(VLOOKUP(Query1[[#This Row],[ENTERPRISE_ID]], Addresses!$A:$Y,25,0), "Not on HR File")</f>
        <v>Not on HR File</v>
      </c>
      <c r="AD145" s="230" t="s">
        <v>12665</v>
      </c>
      <c r="AE145" s="235">
        <v>46086</v>
      </c>
    </row>
    <row r="146" spans="1:31" x14ac:dyDescent="0.3">
      <c r="A146" s="230" t="s">
        <v>10497</v>
      </c>
      <c r="B146" s="230" t="str">
        <f>Query1[[#This Row],[LAST_NAME]]</f>
        <v>LEWIS</v>
      </c>
      <c r="C146" s="230" t="s">
        <v>10498</v>
      </c>
      <c r="D146" s="230" t="s">
        <v>6304</v>
      </c>
      <c r="E146" s="230" t="s">
        <v>10499</v>
      </c>
      <c r="F146" s="230" t="s">
        <v>10500</v>
      </c>
      <c r="G146" s="230" t="s">
        <v>6312</v>
      </c>
      <c r="H146" s="230" t="str">
        <f>Query1[[#This Row],[FULL_NAME]]</f>
        <v>HAROLD LEWIS</v>
      </c>
      <c r="I146" s="230" t="s">
        <v>3979</v>
      </c>
      <c r="J146" s="230" t="s">
        <v>10501</v>
      </c>
      <c r="K146" s="230" t="str">
        <f>Query1[[#This Row],[ENTERPRISE_ID]]</f>
        <v>HLEWIS7</v>
      </c>
      <c r="L146" s="231">
        <v>4058686617</v>
      </c>
      <c r="M146" s="230" t="s">
        <v>5630</v>
      </c>
      <c r="N146" s="230" t="s">
        <v>10502</v>
      </c>
      <c r="O146" s="230"/>
      <c r="P146" s="230" t="s">
        <v>10503</v>
      </c>
      <c r="Q146" s="230" t="s">
        <v>2926</v>
      </c>
      <c r="R146" s="230" t="s">
        <v>10504</v>
      </c>
      <c r="S146" s="230" t="s">
        <v>5916</v>
      </c>
      <c r="T146" s="232">
        <v>8998</v>
      </c>
      <c r="U146" s="230" t="s">
        <v>5715</v>
      </c>
      <c r="V146" s="230" t="s">
        <v>5716</v>
      </c>
      <c r="W146" s="233" t="str">
        <f>IFERROR(VLOOKUP(Query1[[#This Row],[ENTERPRISE_ID]],HR_tbl[],2, 0), "Not on HR File")</f>
        <v>Team Lead Technician</v>
      </c>
      <c r="X146" s="113">
        <f>IFERROR(VLOOKUP(Query1[[#This Row],[ENTERPRISE_ID]],HR_tbl[],3,0), "Not on HR File")</f>
        <v>30837</v>
      </c>
      <c r="Y146" s="234" t="str">
        <f>IFERROR(VLOOKUP(Query1[[#This Row],[ENTERPRISE_ID]], Addresses!$A:$Y,21,0), "Not on HR File")</f>
        <v>5216 N. DENVER</v>
      </c>
      <c r="Z146" s="234">
        <f>IFERROR(VLOOKUP(Query1[[#This Row],[ENTERPRISE_ID]], Addresses!$A:$Y,22,0), "Not on HR File")</f>
        <v>0</v>
      </c>
      <c r="AA146" s="234" t="str">
        <f>IFERROR(VLOOKUP(Query1[[#This Row],[ENTERPRISE_ID]], Addresses!$A:$Y,23,0), "Not on HR File")</f>
        <v>SPENCER</v>
      </c>
      <c r="AB146" s="234" t="str">
        <f>IFERROR(VLOOKUP(Query1[[#This Row],[ENTERPRISE_ID]], Addresses!$A:$Y,24,0), "Not on HR File")</f>
        <v>OK</v>
      </c>
      <c r="AC146" s="234" t="str">
        <f>IFERROR(VLOOKUP(Query1[[#This Row],[ENTERPRISE_ID]], Addresses!$A:$Y,25,0), "Not on HR File")</f>
        <v>73084</v>
      </c>
      <c r="AD146" s="230" t="s">
        <v>10505</v>
      </c>
      <c r="AE146" s="235">
        <v>46086</v>
      </c>
    </row>
    <row r="147" spans="1:31" x14ac:dyDescent="0.3">
      <c r="A147" s="230" t="s">
        <v>13032</v>
      </c>
      <c r="B147" s="230" t="str">
        <f>Query1[[#This Row],[LAST_NAME]]</f>
        <v>SKWARCZYNSKI</v>
      </c>
      <c r="C147" s="230" t="s">
        <v>13033</v>
      </c>
      <c r="D147" s="230" t="s">
        <v>5719</v>
      </c>
      <c r="E147" s="230" t="s">
        <v>13034</v>
      </c>
      <c r="F147" s="230" t="s">
        <v>13035</v>
      </c>
      <c r="G147" s="230" t="s">
        <v>13036</v>
      </c>
      <c r="H147" s="230" t="str">
        <f>Query1[[#This Row],[FULL_NAME]]</f>
        <v>CHARLES SKWARCZYNSKI</v>
      </c>
      <c r="I147" s="230" t="s">
        <v>13037</v>
      </c>
      <c r="J147" s="230" t="s">
        <v>6846</v>
      </c>
      <c r="K147" s="230" t="str">
        <f>Query1[[#This Row],[ENTERPRISE_ID]]</f>
        <v>CSKWARC</v>
      </c>
      <c r="L147" s="231">
        <v>6309437394</v>
      </c>
      <c r="M147" s="230" t="s">
        <v>5630</v>
      </c>
      <c r="N147" s="230" t="s">
        <v>13038</v>
      </c>
      <c r="O147" s="230"/>
      <c r="P147" s="230" t="s">
        <v>8130</v>
      </c>
      <c r="Q147" s="230" t="s">
        <v>250</v>
      </c>
      <c r="R147" s="230" t="s">
        <v>13039</v>
      </c>
      <c r="S147" s="230" t="s">
        <v>5664</v>
      </c>
      <c r="T147" s="232">
        <v>8998</v>
      </c>
      <c r="U147" s="230" t="s">
        <v>9905</v>
      </c>
      <c r="V147" s="230" t="s">
        <v>9906</v>
      </c>
      <c r="W147" s="233" t="str">
        <f>IFERROR(VLOOKUP(Query1[[#This Row],[ENTERPRISE_ID]],HR_tbl[],2, 0), "Not on HR File")</f>
        <v>Service Technician 1, In-Home</v>
      </c>
      <c r="X147" s="113">
        <f>IFERROR(VLOOKUP(Query1[[#This Row],[ENTERPRISE_ID]],HR_tbl[],3,0), "Not on HR File")</f>
        <v>37000</v>
      </c>
      <c r="Y147" s="234" t="str">
        <f>IFERROR(VLOOKUP(Query1[[#This Row],[ENTERPRISE_ID]], Addresses!$A:$Y,21,0), "Not on HR File")</f>
        <v>1068 LISA BOULEVARD</v>
      </c>
      <c r="Z147" s="234">
        <f>IFERROR(VLOOKUP(Query1[[#This Row],[ENTERPRISE_ID]], Addresses!$A:$Y,22,0), "Not on HR File")</f>
        <v>0</v>
      </c>
      <c r="AA147" s="234" t="str">
        <f>IFERROR(VLOOKUP(Query1[[#This Row],[ENTERPRISE_ID]], Addresses!$A:$Y,23,0), "Not on HR File")</f>
        <v>AURORA</v>
      </c>
      <c r="AB147" s="234" t="str">
        <f>IFERROR(VLOOKUP(Query1[[#This Row],[ENTERPRISE_ID]], Addresses!$A:$Y,24,0), "Not on HR File")</f>
        <v>IL</v>
      </c>
      <c r="AC147" s="234" t="str">
        <f>IFERROR(VLOOKUP(Query1[[#This Row],[ENTERPRISE_ID]], Addresses!$A:$Y,25,0), "Not on HR File")</f>
        <v>60505</v>
      </c>
      <c r="AD147" s="230" t="s">
        <v>13040</v>
      </c>
      <c r="AE147" s="235">
        <v>46086</v>
      </c>
    </row>
    <row r="148" spans="1:31" x14ac:dyDescent="0.3">
      <c r="A148" s="230" t="s">
        <v>930</v>
      </c>
      <c r="B148" s="230" t="str">
        <f>Query1[[#This Row],[LAST_NAME]]</f>
        <v>SZULWACH</v>
      </c>
      <c r="C148" s="230" t="s">
        <v>933</v>
      </c>
      <c r="D148" s="230" t="s">
        <v>5647</v>
      </c>
      <c r="E148" s="230" t="s">
        <v>13314</v>
      </c>
      <c r="F148" s="230" t="s">
        <v>13315</v>
      </c>
      <c r="G148" s="230" t="s">
        <v>934</v>
      </c>
      <c r="H148" s="230" t="str">
        <f>Query1[[#This Row],[FULL_NAME]]</f>
        <v>STERLING SZULWACH</v>
      </c>
      <c r="I148" s="230" t="s">
        <v>4648</v>
      </c>
      <c r="J148" s="230" t="s">
        <v>4604</v>
      </c>
      <c r="K148" s="230" t="str">
        <f>Query1[[#This Row],[ENTERPRISE_ID]]</f>
        <v>SSZULWA</v>
      </c>
      <c r="L148" s="231">
        <v>2549221627</v>
      </c>
      <c r="M148" s="230" t="s">
        <v>5630</v>
      </c>
      <c r="N148" s="230" t="s">
        <v>13316</v>
      </c>
      <c r="O148" s="230" t="s">
        <v>13317</v>
      </c>
      <c r="P148" s="230" t="s">
        <v>2341</v>
      </c>
      <c r="Q148" s="230" t="s">
        <v>279</v>
      </c>
      <c r="R148" s="230" t="s">
        <v>4741</v>
      </c>
      <c r="S148" s="230" t="s">
        <v>5634</v>
      </c>
      <c r="T148" s="232">
        <v>8998</v>
      </c>
      <c r="U148" s="230" t="s">
        <v>3119</v>
      </c>
      <c r="V148" s="230" t="s">
        <v>6506</v>
      </c>
      <c r="W148" s="233" t="str">
        <f>IFERROR(VLOOKUP(Query1[[#This Row],[ENTERPRISE_ID]],HR_tbl[],2, 0), "Not on HR File")</f>
        <v>Service Technician 3, In-Home</v>
      </c>
      <c r="X148" s="113">
        <f>IFERROR(VLOOKUP(Query1[[#This Row],[ENTERPRISE_ID]],HR_tbl[],3,0), "Not on HR File")</f>
        <v>45767</v>
      </c>
      <c r="Y148" s="234" t="str">
        <f>IFERROR(VLOOKUP(Query1[[#This Row],[ENTERPRISE_ID]], Addresses!$A:$Y,21,0), "Not on HR File")</f>
        <v>210 W Ave R Apt 24-2</v>
      </c>
      <c r="Z148" s="234">
        <f>IFERROR(VLOOKUP(Query1[[#This Row],[ENTERPRISE_ID]], Addresses!$A:$Y,22,0), "Not on HR File")</f>
        <v>0</v>
      </c>
      <c r="AA148" s="234" t="str">
        <f>IFERROR(VLOOKUP(Query1[[#This Row],[ENTERPRISE_ID]], Addresses!$A:$Y,23,0), "Not on HR File")</f>
        <v>TEMPLE</v>
      </c>
      <c r="AB148" s="234" t="str">
        <f>IFERROR(VLOOKUP(Query1[[#This Row],[ENTERPRISE_ID]], Addresses!$A:$Y,24,0), "Not on HR File")</f>
        <v>TX</v>
      </c>
      <c r="AC148" s="234" t="str">
        <f>IFERROR(VLOOKUP(Query1[[#This Row],[ENTERPRISE_ID]], Addresses!$A:$Y,25,0), "Not on HR File")</f>
        <v>76504</v>
      </c>
      <c r="AD148" s="230" t="s">
        <v>13318</v>
      </c>
      <c r="AE148" s="235">
        <v>46086</v>
      </c>
    </row>
    <row r="149" spans="1:31" x14ac:dyDescent="0.3">
      <c r="A149" s="230" t="s">
        <v>18126</v>
      </c>
      <c r="B149" s="230" t="str">
        <f>Query1[[#This Row],[LAST_NAME]]</f>
        <v>LOCKE</v>
      </c>
      <c r="C149" s="230" t="s">
        <v>18127</v>
      </c>
      <c r="D149" s="230" t="s">
        <v>5822</v>
      </c>
      <c r="E149" s="230" t="s">
        <v>18128</v>
      </c>
      <c r="F149" s="230" t="s">
        <v>18129</v>
      </c>
      <c r="G149" s="230" t="s">
        <v>18130</v>
      </c>
      <c r="H149" s="230" t="str">
        <f>Query1[[#This Row],[FULL_NAME]]</f>
        <v>JOSEPH LOCKE</v>
      </c>
      <c r="I149" s="230" t="s">
        <v>18131</v>
      </c>
      <c r="J149" s="230" t="s">
        <v>4123</v>
      </c>
      <c r="K149" s="230" t="str">
        <f>Query1[[#This Row],[ENTERPRISE_ID]]</f>
        <v>JLOCKE</v>
      </c>
      <c r="L149" s="231">
        <v>2076530192</v>
      </c>
      <c r="M149" s="230" t="s">
        <v>5630</v>
      </c>
      <c r="N149" s="230" t="s">
        <v>18132</v>
      </c>
      <c r="O149" s="230"/>
      <c r="P149" s="230" t="s">
        <v>6966</v>
      </c>
      <c r="Q149" s="230" t="s">
        <v>1354</v>
      </c>
      <c r="R149" s="230" t="s">
        <v>18133</v>
      </c>
      <c r="S149" s="230" t="s">
        <v>5916</v>
      </c>
      <c r="T149" s="232">
        <v>8998</v>
      </c>
      <c r="U149" s="230" t="s">
        <v>9067</v>
      </c>
      <c r="V149" s="230" t="s">
        <v>9068</v>
      </c>
      <c r="W149" s="233" t="str">
        <f>IFERROR(VLOOKUP(Query1[[#This Row],[ENTERPRISE_ID]],HR_tbl[],2, 0), "Not on HR File")</f>
        <v>Service Technician 3, In-Home</v>
      </c>
      <c r="X149" s="113">
        <f>IFERROR(VLOOKUP(Query1[[#This Row],[ENTERPRISE_ID]],HR_tbl[],3,0), "Not on HR File")</f>
        <v>45326</v>
      </c>
      <c r="Y149" s="234" t="str">
        <f>IFERROR(VLOOKUP(Query1[[#This Row],[ENTERPRISE_ID]], Addresses!$A:$Y,21,0), "Not on HR File")</f>
        <v>479 Falmouth Road</v>
      </c>
      <c r="Z149" s="234">
        <f>IFERROR(VLOOKUP(Query1[[#This Row],[ENTERPRISE_ID]], Addresses!$A:$Y,22,0), "Not on HR File")</f>
        <v>0</v>
      </c>
      <c r="AA149" s="234" t="str">
        <f>IFERROR(VLOOKUP(Query1[[#This Row],[ENTERPRISE_ID]], Addresses!$A:$Y,23,0), "Not on HR File")</f>
        <v>Windham</v>
      </c>
      <c r="AB149" s="234" t="str">
        <f>IFERROR(VLOOKUP(Query1[[#This Row],[ENTERPRISE_ID]], Addresses!$A:$Y,24,0), "Not on HR File")</f>
        <v>ME</v>
      </c>
      <c r="AC149" s="234" t="str">
        <f>IFERROR(VLOOKUP(Query1[[#This Row],[ENTERPRISE_ID]], Addresses!$A:$Y,25,0), "Not on HR File")</f>
        <v>04062</v>
      </c>
      <c r="AD149" s="230" t="s">
        <v>18134</v>
      </c>
      <c r="AE149" s="235">
        <v>46086</v>
      </c>
    </row>
    <row r="150" spans="1:31" x14ac:dyDescent="0.3">
      <c r="A150" s="230" t="s">
        <v>12304</v>
      </c>
      <c r="B150" s="230" t="str">
        <f>Query1[[#This Row],[LAST_NAME]]</f>
        <v>BODEN</v>
      </c>
      <c r="C150" s="230" t="s">
        <v>12305</v>
      </c>
      <c r="D150" s="230" t="s">
        <v>6339</v>
      </c>
      <c r="E150" s="230" t="s">
        <v>12306</v>
      </c>
      <c r="F150" s="230" t="s">
        <v>12307</v>
      </c>
      <c r="G150" s="230" t="s">
        <v>12308</v>
      </c>
      <c r="H150" s="230" t="str">
        <f>Query1[[#This Row],[FULL_NAME]]</f>
        <v>JASON BODEN</v>
      </c>
      <c r="I150" s="230" t="s">
        <v>12309</v>
      </c>
      <c r="J150" s="230" t="s">
        <v>4845</v>
      </c>
      <c r="K150" s="230" t="str">
        <f>Query1[[#This Row],[ENTERPRISE_ID]]</f>
        <v>JBODE03</v>
      </c>
      <c r="L150" s="231">
        <v>7328896295</v>
      </c>
      <c r="M150" s="230" t="s">
        <v>5630</v>
      </c>
      <c r="N150" s="230" t="s">
        <v>12310</v>
      </c>
      <c r="O150" s="230"/>
      <c r="P150" s="230" t="s">
        <v>12311</v>
      </c>
      <c r="Q150" s="230" t="s">
        <v>435</v>
      </c>
      <c r="R150" s="230" t="s">
        <v>12312</v>
      </c>
      <c r="S150" s="230" t="s">
        <v>5916</v>
      </c>
      <c r="T150" s="232">
        <v>8998</v>
      </c>
      <c r="U150" s="230" t="s">
        <v>6347</v>
      </c>
      <c r="V150" s="230" t="s">
        <v>6348</v>
      </c>
      <c r="W150" s="233" t="str">
        <f>IFERROR(VLOOKUP(Query1[[#This Row],[ENTERPRISE_ID]],HR_tbl[],2, 0), "Not on HR File")</f>
        <v>Service Technician LG, In-Home</v>
      </c>
      <c r="X150" s="113">
        <f>IFERROR(VLOOKUP(Query1[[#This Row],[ENTERPRISE_ID]],HR_tbl[],3,0), "Not on HR File")</f>
        <v>38173</v>
      </c>
      <c r="Y150" s="234" t="str">
        <f>IFERROR(VLOOKUP(Query1[[#This Row],[ENTERPRISE_ID]], Addresses!$A:$Y,21,0), "Not on HR File")</f>
        <v>711 heckman ave</v>
      </c>
      <c r="Z150" s="234">
        <f>IFERROR(VLOOKUP(Query1[[#This Row],[ENTERPRISE_ID]], Addresses!$A:$Y,22,0), "Not on HR File")</f>
        <v>0</v>
      </c>
      <c r="AA150" s="234" t="str">
        <f>IFERROR(VLOOKUP(Query1[[#This Row],[ENTERPRISE_ID]], Addresses!$A:$Y,23,0), "Not on HR File")</f>
        <v>Nazareth</v>
      </c>
      <c r="AB150" s="234" t="str">
        <f>IFERROR(VLOOKUP(Query1[[#This Row],[ENTERPRISE_ID]], Addresses!$A:$Y,24,0), "Not on HR File")</f>
        <v>PA</v>
      </c>
      <c r="AC150" s="234" t="str">
        <f>IFERROR(VLOOKUP(Query1[[#This Row],[ENTERPRISE_ID]], Addresses!$A:$Y,25,0), "Not on HR File")</f>
        <v>18064</v>
      </c>
      <c r="AD150" s="230" t="s">
        <v>12313</v>
      </c>
      <c r="AE150" s="235">
        <v>46086</v>
      </c>
    </row>
    <row r="151" spans="1:31" x14ac:dyDescent="0.3">
      <c r="A151" s="230" t="s">
        <v>1814</v>
      </c>
      <c r="B151" s="230" t="str">
        <f>Query1[[#This Row],[LAST_NAME]]</f>
        <v>SEATON</v>
      </c>
      <c r="C151" s="230" t="s">
        <v>1815</v>
      </c>
      <c r="D151" s="230" t="s">
        <v>5788</v>
      </c>
      <c r="E151" s="230" t="s">
        <v>11969</v>
      </c>
      <c r="F151" s="230" t="s">
        <v>11970</v>
      </c>
      <c r="G151" s="230" t="s">
        <v>1816</v>
      </c>
      <c r="H151" s="230" t="str">
        <f>Query1[[#This Row],[FULL_NAME]]</f>
        <v>NASSER SEATON</v>
      </c>
      <c r="I151" s="230" t="s">
        <v>4857</v>
      </c>
      <c r="J151" s="230" t="s">
        <v>4856</v>
      </c>
      <c r="K151" s="230" t="str">
        <f>Query1[[#This Row],[ENTERPRISE_ID]]</f>
        <v>NSEATON</v>
      </c>
      <c r="L151" s="231">
        <v>3012150054</v>
      </c>
      <c r="M151" s="230" t="s">
        <v>5630</v>
      </c>
      <c r="N151" s="230" t="s">
        <v>11971</v>
      </c>
      <c r="O151" s="230"/>
      <c r="P151" s="230" t="s">
        <v>7841</v>
      </c>
      <c r="Q151" s="230" t="s">
        <v>541</v>
      </c>
      <c r="R151" s="230" t="s">
        <v>11972</v>
      </c>
      <c r="S151" s="230" t="s">
        <v>5634</v>
      </c>
      <c r="T151" s="232">
        <v>8998</v>
      </c>
      <c r="U151" s="230" t="s">
        <v>5795</v>
      </c>
      <c r="V151" s="230" t="s">
        <v>5796</v>
      </c>
      <c r="W151" s="233" t="str">
        <f>IFERROR(VLOOKUP(Query1[[#This Row],[ENTERPRISE_ID]],HR_tbl[],2, 0), "Not on HR File")</f>
        <v>Service Technician 1, In-Home</v>
      </c>
      <c r="X151" s="113">
        <f>IFERROR(VLOOKUP(Query1[[#This Row],[ENTERPRISE_ID]],HR_tbl[],3,0), "Not on HR File")</f>
        <v>39951</v>
      </c>
      <c r="Y151" s="234" t="str">
        <f>IFERROR(VLOOKUP(Query1[[#This Row],[ENTERPRISE_ID]], Addresses!$A:$Y,21,0), "Not on HR File")</f>
        <v>15165 Pawleys Pl.</v>
      </c>
      <c r="Z151" s="234">
        <f>IFERROR(VLOOKUP(Query1[[#This Row],[ENTERPRISE_ID]], Addresses!$A:$Y,22,0), "Not on HR File")</f>
        <v>0</v>
      </c>
      <c r="AA151" s="234" t="str">
        <f>IFERROR(VLOOKUP(Query1[[#This Row],[ENTERPRISE_ID]], Addresses!$A:$Y,23,0), "Not on HR File")</f>
        <v>WALDORF</v>
      </c>
      <c r="AB151" s="234" t="str">
        <f>IFERROR(VLOOKUP(Query1[[#This Row],[ENTERPRISE_ID]], Addresses!$A:$Y,24,0), "Not on HR File")</f>
        <v>MD</v>
      </c>
      <c r="AC151" s="234" t="str">
        <f>IFERROR(VLOOKUP(Query1[[#This Row],[ENTERPRISE_ID]], Addresses!$A:$Y,25,0), "Not on HR File")</f>
        <v>20601</v>
      </c>
      <c r="AD151" s="230" t="s">
        <v>11973</v>
      </c>
      <c r="AE151" s="235">
        <v>46086</v>
      </c>
    </row>
    <row r="152" spans="1:31" x14ac:dyDescent="0.3">
      <c r="A152" s="230" t="s">
        <v>13865</v>
      </c>
      <c r="B152" s="230" t="str">
        <f>Query1[[#This Row],[LAST_NAME]]</f>
        <v>MC CAMY</v>
      </c>
      <c r="C152" s="230" t="s">
        <v>13866</v>
      </c>
      <c r="D152" s="230" t="s">
        <v>5769</v>
      </c>
      <c r="E152" s="230" t="s">
        <v>13867</v>
      </c>
      <c r="F152" s="230" t="s">
        <v>13868</v>
      </c>
      <c r="G152" s="230" t="s">
        <v>13869</v>
      </c>
      <c r="H152" s="230" t="str">
        <f>Query1[[#This Row],[FULL_NAME]]</f>
        <v>COREY MC CAMY</v>
      </c>
      <c r="I152" s="230" t="s">
        <v>13870</v>
      </c>
      <c r="J152" s="230" t="s">
        <v>5082</v>
      </c>
      <c r="K152" s="230" t="str">
        <f>Query1[[#This Row],[ENTERPRISE_ID]]</f>
        <v>CMCCAMY</v>
      </c>
      <c r="L152" s="231">
        <v>3093519636</v>
      </c>
      <c r="M152" s="230" t="s">
        <v>5630</v>
      </c>
      <c r="N152" s="230" t="s">
        <v>13871</v>
      </c>
      <c r="O152" s="230"/>
      <c r="P152" s="230" t="s">
        <v>13872</v>
      </c>
      <c r="Q152" s="230" t="s">
        <v>250</v>
      </c>
      <c r="R152" s="230" t="s">
        <v>13873</v>
      </c>
      <c r="S152" s="230" t="s">
        <v>5738</v>
      </c>
      <c r="T152" s="232">
        <v>8998</v>
      </c>
      <c r="U152" s="230" t="s">
        <v>7463</v>
      </c>
      <c r="V152" s="230" t="s">
        <v>7464</v>
      </c>
      <c r="W152" s="233" t="str">
        <f>IFERROR(VLOOKUP(Query1[[#This Row],[ENTERPRISE_ID]],HR_tbl[],2, 0), "Not on HR File")</f>
        <v>Service Technician 2, In-Home</v>
      </c>
      <c r="X152" s="113">
        <f>IFERROR(VLOOKUP(Query1[[#This Row],[ENTERPRISE_ID]],HR_tbl[],3,0), "Not on HR File")</f>
        <v>39384</v>
      </c>
      <c r="Y152" s="234" t="str">
        <f>IFERROR(VLOOKUP(Query1[[#This Row],[ENTERPRISE_ID]], Addresses!$A:$Y,21,0), "Not on HR File")</f>
        <v>701 FISCHER RD</v>
      </c>
      <c r="Z152" s="234" t="str">
        <f>IFERROR(VLOOKUP(Query1[[#This Row],[ENTERPRISE_ID]], Addresses!$A:$Y,22,0), "Not on HR File")</f>
        <v>LOT 69</v>
      </c>
      <c r="AA152" s="234" t="str">
        <f>IFERROR(VLOOKUP(Query1[[#This Row],[ENTERPRISE_ID]], Addresses!$A:$Y,23,0), "Not on HR File")</f>
        <v>CREVE COEUR</v>
      </c>
      <c r="AB152" s="234" t="str">
        <f>IFERROR(VLOOKUP(Query1[[#This Row],[ENTERPRISE_ID]], Addresses!$A:$Y,24,0), "Not on HR File")</f>
        <v>IL</v>
      </c>
      <c r="AC152" s="234" t="str">
        <f>IFERROR(VLOOKUP(Query1[[#This Row],[ENTERPRISE_ID]], Addresses!$A:$Y,25,0), "Not on HR File")</f>
        <v>61610</v>
      </c>
      <c r="AD152" s="230" t="s">
        <v>13874</v>
      </c>
      <c r="AE152" s="235">
        <v>46086</v>
      </c>
    </row>
    <row r="153" spans="1:31" x14ac:dyDescent="0.3">
      <c r="A153" s="230" t="s">
        <v>1884</v>
      </c>
      <c r="B153" s="230" t="str">
        <f>Query1[[#This Row],[LAST_NAME]]</f>
        <v>FOLKS</v>
      </c>
      <c r="C153" s="230" t="s">
        <v>1885</v>
      </c>
      <c r="D153" s="230" t="s">
        <v>5788</v>
      </c>
      <c r="E153" s="230" t="s">
        <v>18446</v>
      </c>
      <c r="F153" s="230" t="s">
        <v>18447</v>
      </c>
      <c r="G153" s="230" t="s">
        <v>1886</v>
      </c>
      <c r="H153" s="230" t="str">
        <f>Query1[[#This Row],[FULL_NAME]]</f>
        <v>BARRY FOLKS</v>
      </c>
      <c r="I153" s="230" t="s">
        <v>18448</v>
      </c>
      <c r="J153" s="230" t="s">
        <v>12261</v>
      </c>
      <c r="K153" s="230" t="str">
        <f>Query1[[#This Row],[ENTERPRISE_ID]]</f>
        <v>BFOLKS</v>
      </c>
      <c r="L153" s="231">
        <v>2024846558</v>
      </c>
      <c r="M153" s="230" t="s">
        <v>5630</v>
      </c>
      <c r="N153" s="230" t="s">
        <v>18449</v>
      </c>
      <c r="O153" s="230"/>
      <c r="P153" s="230" t="s">
        <v>18450</v>
      </c>
      <c r="Q153" s="230" t="s">
        <v>619</v>
      </c>
      <c r="R153" s="230" t="s">
        <v>18451</v>
      </c>
      <c r="S153" s="230" t="s">
        <v>5634</v>
      </c>
      <c r="T153" s="232">
        <v>8998</v>
      </c>
      <c r="U153" s="230" t="s">
        <v>1652</v>
      </c>
      <c r="V153" s="230" t="s">
        <v>6036</v>
      </c>
      <c r="W153" s="233" t="str">
        <f>IFERROR(VLOOKUP(Query1[[#This Row],[ENTERPRISE_ID]],HR_tbl[],2, 0), "Not on HR File")</f>
        <v>Service Technician 2, In-Home</v>
      </c>
      <c r="X153" s="113">
        <f>IFERROR(VLOOKUP(Query1[[#This Row],[ENTERPRISE_ID]],HR_tbl[],3,0), "Not on HR File")</f>
        <v>42450</v>
      </c>
      <c r="Y153" s="234" t="str">
        <f>IFERROR(VLOOKUP(Query1[[#This Row],[ENTERPRISE_ID]], Addresses!$A:$Y,21,0), "Not on HR File")</f>
        <v>213 Tidbury Crossing</v>
      </c>
      <c r="Z153" s="234">
        <f>IFERROR(VLOOKUP(Query1[[#This Row],[ENTERPRISE_ID]], Addresses!$A:$Y,22,0), "Not on HR File")</f>
        <v>0</v>
      </c>
      <c r="AA153" s="234" t="str">
        <f>IFERROR(VLOOKUP(Query1[[#This Row],[ENTERPRISE_ID]], Addresses!$A:$Y,23,0), "Not on HR File")</f>
        <v>Camden</v>
      </c>
      <c r="AB153" s="234" t="str">
        <f>IFERROR(VLOOKUP(Query1[[#This Row],[ENTERPRISE_ID]], Addresses!$A:$Y,24,0), "Not on HR File")</f>
        <v>DE</v>
      </c>
      <c r="AC153" s="234" t="str">
        <f>IFERROR(VLOOKUP(Query1[[#This Row],[ENTERPRISE_ID]], Addresses!$A:$Y,25,0), "Not on HR File")</f>
        <v>19934</v>
      </c>
      <c r="AD153" s="230" t="s">
        <v>18452</v>
      </c>
      <c r="AE153" s="235">
        <v>46086</v>
      </c>
    </row>
    <row r="154" spans="1:31" x14ac:dyDescent="0.3">
      <c r="A154" s="230" t="s">
        <v>17418</v>
      </c>
      <c r="B154" s="230" t="str">
        <f>Query1[[#This Row],[LAST_NAME]]</f>
        <v>EDWARDS</v>
      </c>
      <c r="C154" s="230" t="s">
        <v>17419</v>
      </c>
      <c r="D154" s="230" t="s">
        <v>6091</v>
      </c>
      <c r="E154" s="230" t="s">
        <v>17420</v>
      </c>
      <c r="F154" s="230" t="s">
        <v>17421</v>
      </c>
      <c r="G154" s="230" t="s">
        <v>17422</v>
      </c>
      <c r="H154" s="230" t="str">
        <f>Query1[[#This Row],[FULL_NAME]]</f>
        <v>CASS EDWARDS</v>
      </c>
      <c r="I154" s="230" t="s">
        <v>9695</v>
      </c>
      <c r="J154" s="230" t="s">
        <v>17423</v>
      </c>
      <c r="K154" s="230" t="str">
        <f>Query1[[#This Row],[ENTERPRISE_ID]]</f>
        <v>CEDWAR1</v>
      </c>
      <c r="L154" s="231">
        <v>5869158482</v>
      </c>
      <c r="M154" s="230" t="s">
        <v>5630</v>
      </c>
      <c r="N154" s="230" t="s">
        <v>17424</v>
      </c>
      <c r="O154" s="230"/>
      <c r="P154" s="230" t="s">
        <v>8418</v>
      </c>
      <c r="Q154" s="230" t="s">
        <v>752</v>
      </c>
      <c r="R154" s="230" t="s">
        <v>17425</v>
      </c>
      <c r="S154" s="230" t="s">
        <v>5714</v>
      </c>
      <c r="T154" s="232">
        <v>8998</v>
      </c>
      <c r="U154" s="230" t="s">
        <v>5995</v>
      </c>
      <c r="V154" s="230" t="s">
        <v>5996</v>
      </c>
      <c r="W154" s="233" t="str">
        <f>IFERROR(VLOOKUP(Query1[[#This Row],[ENTERPRISE_ID]],HR_tbl[],2, 0), "Not on HR File")</f>
        <v>Service Technician 1, In Home</v>
      </c>
      <c r="X154" s="113">
        <f>IFERROR(VLOOKUP(Query1[[#This Row],[ENTERPRISE_ID]],HR_tbl[],3,0), "Not on HR File")</f>
        <v>28689</v>
      </c>
      <c r="Y154" s="234" t="str">
        <f>IFERROR(VLOOKUP(Query1[[#This Row],[ENTERPRISE_ID]], Addresses!$A:$Y,21,0), "Not on HR File")</f>
        <v>17411 LOWELL</v>
      </c>
      <c r="Z154" s="234">
        <f>IFERROR(VLOOKUP(Query1[[#This Row],[ENTERPRISE_ID]], Addresses!$A:$Y,22,0), "Not on HR File")</f>
        <v>0</v>
      </c>
      <c r="AA154" s="234" t="str">
        <f>IFERROR(VLOOKUP(Query1[[#This Row],[ENTERPRISE_ID]], Addresses!$A:$Y,23,0), "Not on HR File")</f>
        <v>ROSEVILLE</v>
      </c>
      <c r="AB154" s="234" t="str">
        <f>IFERROR(VLOOKUP(Query1[[#This Row],[ENTERPRISE_ID]], Addresses!$A:$Y,24,0), "Not on HR File")</f>
        <v>MI</v>
      </c>
      <c r="AC154" s="234" t="str">
        <f>IFERROR(VLOOKUP(Query1[[#This Row],[ENTERPRISE_ID]], Addresses!$A:$Y,25,0), "Not on HR File")</f>
        <v>48066</v>
      </c>
      <c r="AD154" s="230" t="s">
        <v>17426</v>
      </c>
      <c r="AE154" s="235">
        <v>46086</v>
      </c>
    </row>
    <row r="155" spans="1:31" x14ac:dyDescent="0.3">
      <c r="A155" s="230" t="s">
        <v>18827</v>
      </c>
      <c r="B155" s="230" t="str">
        <f>Query1[[#This Row],[LAST_NAME]]</f>
        <v>CROSTHWAITE</v>
      </c>
      <c r="C155" s="230" t="s">
        <v>18828</v>
      </c>
      <c r="D155" s="230" t="s">
        <v>6352</v>
      </c>
      <c r="E155" s="230" t="s">
        <v>18829</v>
      </c>
      <c r="F155" s="230" t="s">
        <v>18830</v>
      </c>
      <c r="G155" s="230" t="s">
        <v>18831</v>
      </c>
      <c r="H155" s="230" t="str">
        <f>Query1[[#This Row],[FULL_NAME]]</f>
        <v>ROBERT CROSTHWAITE</v>
      </c>
      <c r="I155" s="230" t="s">
        <v>18832</v>
      </c>
      <c r="J155" s="230" t="s">
        <v>4188</v>
      </c>
      <c r="K155" s="230" t="str">
        <f>Query1[[#This Row],[ENTERPRISE_ID]]</f>
        <v>RCROSTH</v>
      </c>
      <c r="L155" s="231">
        <v>6315727089</v>
      </c>
      <c r="M155" s="230" t="s">
        <v>5630</v>
      </c>
      <c r="N155" s="230" t="s">
        <v>18833</v>
      </c>
      <c r="O155" s="230"/>
      <c r="P155" s="230" t="s">
        <v>18834</v>
      </c>
      <c r="Q155" s="230" t="s">
        <v>318</v>
      </c>
      <c r="R155" s="230" t="s">
        <v>18835</v>
      </c>
      <c r="S155" s="230" t="s">
        <v>5714</v>
      </c>
      <c r="T155" s="232">
        <v>8998</v>
      </c>
      <c r="U155" s="230" t="s">
        <v>7342</v>
      </c>
      <c r="V155" s="230" t="s">
        <v>7343</v>
      </c>
      <c r="W155" s="233" t="str">
        <f>IFERROR(VLOOKUP(Query1[[#This Row],[ENTERPRISE_ID]],HR_tbl[],2, 0), "Not on HR File")</f>
        <v>Service Technician 1, In-Home</v>
      </c>
      <c r="X155" s="113">
        <f>IFERROR(VLOOKUP(Query1[[#This Row],[ENTERPRISE_ID]],HR_tbl[],3,0), "Not on HR File")</f>
        <v>43220</v>
      </c>
      <c r="Y155" s="234" t="str">
        <f>IFERROR(VLOOKUP(Query1[[#This Row],[ENTERPRISE_ID]], Addresses!$A:$Y,21,0), "Not on HR File")</f>
        <v>97 HIAWATHA DR</v>
      </c>
      <c r="Z155" s="234">
        <f>IFERROR(VLOOKUP(Query1[[#This Row],[ENTERPRISE_ID]], Addresses!$A:$Y,22,0), "Not on HR File")</f>
        <v>0</v>
      </c>
      <c r="AA155" s="234" t="str">
        <f>IFERROR(VLOOKUP(Query1[[#This Row],[ENTERPRISE_ID]], Addresses!$A:$Y,23,0), "Not on HR File")</f>
        <v>BRIGHTWATERS</v>
      </c>
      <c r="AB155" s="234" t="str">
        <f>IFERROR(VLOOKUP(Query1[[#This Row],[ENTERPRISE_ID]], Addresses!$A:$Y,24,0), "Not on HR File")</f>
        <v>NY</v>
      </c>
      <c r="AC155" s="234" t="str">
        <f>IFERROR(VLOOKUP(Query1[[#This Row],[ENTERPRISE_ID]], Addresses!$A:$Y,25,0), "Not on HR File")</f>
        <v>11718</v>
      </c>
      <c r="AD155" s="230" t="s">
        <v>18836</v>
      </c>
      <c r="AE155" s="235">
        <v>46086</v>
      </c>
    </row>
    <row r="156" spans="1:31" x14ac:dyDescent="0.3">
      <c r="A156" s="230" t="s">
        <v>5185</v>
      </c>
      <c r="B156" s="230" t="str">
        <f>Query1[[#This Row],[LAST_NAME]]</f>
        <v>TAMAYO</v>
      </c>
      <c r="C156" s="230" t="s">
        <v>7527</v>
      </c>
      <c r="D156" s="230" t="s">
        <v>5843</v>
      </c>
      <c r="E156" s="230" t="s">
        <v>9575</v>
      </c>
      <c r="F156" s="230" t="s">
        <v>9576</v>
      </c>
      <c r="G156" s="230" t="s">
        <v>5188</v>
      </c>
      <c r="H156" s="230" t="str">
        <f>Query1[[#This Row],[FULL_NAME]]</f>
        <v>ROMAN TAMAYO</v>
      </c>
      <c r="I156" s="230" t="s">
        <v>5187</v>
      </c>
      <c r="J156" s="230" t="s">
        <v>5186</v>
      </c>
      <c r="K156" s="230" t="str">
        <f>Query1[[#This Row],[ENTERPRISE_ID]]</f>
        <v>RTAMAY0</v>
      </c>
      <c r="L156" s="231">
        <v>8328201739</v>
      </c>
      <c r="M156" s="230" t="s">
        <v>5630</v>
      </c>
      <c r="N156" s="230" t="s">
        <v>9577</v>
      </c>
      <c r="O156" s="230"/>
      <c r="P156" s="230" t="s">
        <v>1032</v>
      </c>
      <c r="Q156" s="230" t="s">
        <v>279</v>
      </c>
      <c r="R156" s="230" t="s">
        <v>4764</v>
      </c>
      <c r="S156" s="230" t="s">
        <v>5738</v>
      </c>
      <c r="T156" s="232">
        <v>8998</v>
      </c>
      <c r="U156" s="230" t="s">
        <v>8863</v>
      </c>
      <c r="V156" s="230" t="s">
        <v>9578</v>
      </c>
      <c r="W156" s="233" t="str">
        <f>IFERROR(VLOOKUP(Query1[[#This Row],[ENTERPRISE_ID]],HR_tbl[],2, 0), "Not on HR File")</f>
        <v>Service Technician 2, In-Home</v>
      </c>
      <c r="X156" s="113">
        <f>IFERROR(VLOOKUP(Query1[[#This Row],[ENTERPRISE_ID]],HR_tbl[],3,0), "Not on HR File")</f>
        <v>45158</v>
      </c>
      <c r="Y156" s="234" t="str">
        <f>IFERROR(VLOOKUP(Query1[[#This Row],[ENTERPRISE_ID]], Addresses!$A:$Y,21,0), "Not on HR File")</f>
        <v>16610 MOARY FIRTH DRIVE</v>
      </c>
      <c r="Z156" s="234">
        <f>IFERROR(VLOOKUP(Query1[[#This Row],[ENTERPRISE_ID]], Addresses!$A:$Y,22,0), "Not on HR File")</f>
        <v>0</v>
      </c>
      <c r="AA156" s="234" t="str">
        <f>IFERROR(VLOOKUP(Query1[[#This Row],[ENTERPRISE_ID]], Addresses!$A:$Y,23,0), "Not on HR File")</f>
        <v>HOUSTON</v>
      </c>
      <c r="AB156" s="234" t="str">
        <f>IFERROR(VLOOKUP(Query1[[#This Row],[ENTERPRISE_ID]], Addresses!$A:$Y,24,0), "Not on HR File")</f>
        <v>TX</v>
      </c>
      <c r="AC156" s="234" t="str">
        <f>IFERROR(VLOOKUP(Query1[[#This Row],[ENTERPRISE_ID]], Addresses!$A:$Y,25,0), "Not on HR File")</f>
        <v>77084</v>
      </c>
      <c r="AD156" s="230" t="s">
        <v>9579</v>
      </c>
      <c r="AE156" s="235">
        <v>46086</v>
      </c>
    </row>
    <row r="157" spans="1:31" x14ac:dyDescent="0.3">
      <c r="A157" s="230" t="s">
        <v>12734</v>
      </c>
      <c r="B157" s="230" t="str">
        <f>Query1[[#This Row],[LAST_NAME]]</f>
        <v>FLAK</v>
      </c>
      <c r="C157" s="230" t="s">
        <v>12735</v>
      </c>
      <c r="D157" s="230" t="s">
        <v>5822</v>
      </c>
      <c r="E157" s="230" t="s">
        <v>12736</v>
      </c>
      <c r="F157" s="230" t="s">
        <v>12737</v>
      </c>
      <c r="G157" s="230" t="s">
        <v>7146</v>
      </c>
      <c r="H157" s="230" t="str">
        <f>Query1[[#This Row],[FULL_NAME]]</f>
        <v>PAUL FLAK</v>
      </c>
      <c r="I157" s="230" t="s">
        <v>12738</v>
      </c>
      <c r="J157" s="230" t="s">
        <v>3860</v>
      </c>
      <c r="K157" s="230" t="str">
        <f>Query1[[#This Row],[ENTERPRISE_ID]]</f>
        <v>PFLAK1</v>
      </c>
      <c r="L157" s="231">
        <v>8148064048</v>
      </c>
      <c r="M157" s="230" t="s">
        <v>5630</v>
      </c>
      <c r="N157" s="230" t="s">
        <v>12739</v>
      </c>
      <c r="O157" s="230"/>
      <c r="P157" s="230" t="s">
        <v>12740</v>
      </c>
      <c r="Q157" s="230" t="s">
        <v>435</v>
      </c>
      <c r="R157" s="230" t="s">
        <v>12741</v>
      </c>
      <c r="S157" s="230" t="s">
        <v>5916</v>
      </c>
      <c r="T157" s="232">
        <v>8998</v>
      </c>
      <c r="U157" s="230" t="s">
        <v>5715</v>
      </c>
      <c r="V157" s="230" t="s">
        <v>5716</v>
      </c>
      <c r="W157" s="233" t="str">
        <f>IFERROR(VLOOKUP(Query1[[#This Row],[ENTERPRISE_ID]],HR_tbl[],2, 0), "Not on HR File")</f>
        <v>Team Lead Technician</v>
      </c>
      <c r="X157" s="113">
        <f>IFERROR(VLOOKUP(Query1[[#This Row],[ENTERPRISE_ID]],HR_tbl[],3,0), "Not on HR File")</f>
        <v>31511</v>
      </c>
      <c r="Y157" s="234" t="str">
        <f>IFERROR(VLOOKUP(Query1[[#This Row],[ENTERPRISE_ID]], Addresses!$A:$Y,21,0), "Not on HR File")</f>
        <v>4132 BRANDES ST</v>
      </c>
      <c r="Z157" s="234">
        <f>IFERROR(VLOOKUP(Query1[[#This Row],[ENTERPRISE_ID]], Addresses!$A:$Y,22,0), "Not on HR File")</f>
        <v>0</v>
      </c>
      <c r="AA157" s="234" t="str">
        <f>IFERROR(VLOOKUP(Query1[[#This Row],[ENTERPRISE_ID]], Addresses!$A:$Y,23,0), "Not on HR File")</f>
        <v>ERIE</v>
      </c>
      <c r="AB157" s="234" t="str">
        <f>IFERROR(VLOOKUP(Query1[[#This Row],[ENTERPRISE_ID]], Addresses!$A:$Y,24,0), "Not on HR File")</f>
        <v>PA</v>
      </c>
      <c r="AC157" s="234" t="str">
        <f>IFERROR(VLOOKUP(Query1[[#This Row],[ENTERPRISE_ID]], Addresses!$A:$Y,25,0), "Not on HR File")</f>
        <v>16504</v>
      </c>
      <c r="AD157" s="230" t="s">
        <v>12742</v>
      </c>
      <c r="AE157" s="235">
        <v>46086</v>
      </c>
    </row>
    <row r="158" spans="1:31" x14ac:dyDescent="0.3">
      <c r="A158" s="230" t="s">
        <v>6231</v>
      </c>
      <c r="B158" s="230" t="str">
        <f>Query1[[#This Row],[LAST_NAME]]</f>
        <v>RUDY</v>
      </c>
      <c r="C158" s="230" t="s">
        <v>2299</v>
      </c>
      <c r="D158" s="230" t="s">
        <v>5682</v>
      </c>
      <c r="E158" s="230" t="s">
        <v>6232</v>
      </c>
      <c r="F158" s="230" t="s">
        <v>6233</v>
      </c>
      <c r="G158" s="230" t="s">
        <v>2300</v>
      </c>
      <c r="H158" s="230" t="str">
        <f>Query1[[#This Row],[FULL_NAME]]</f>
        <v>WILLIAM RUDY</v>
      </c>
      <c r="I158" s="230" t="s">
        <v>6234</v>
      </c>
      <c r="J158" s="230" t="s">
        <v>4034</v>
      </c>
      <c r="K158" s="230" t="str">
        <f>Query1[[#This Row],[ENTERPRISE_ID]]</f>
        <v>WRUDY</v>
      </c>
      <c r="L158" s="231">
        <v>9102093162</v>
      </c>
      <c r="M158" s="230" t="s">
        <v>5630</v>
      </c>
      <c r="N158" s="230" t="s">
        <v>6235</v>
      </c>
      <c r="O158" s="230"/>
      <c r="P158" s="230" t="s">
        <v>6236</v>
      </c>
      <c r="Q158" s="230" t="s">
        <v>416</v>
      </c>
      <c r="R158" s="230" t="s">
        <v>6237</v>
      </c>
      <c r="S158" s="230" t="s">
        <v>5738</v>
      </c>
      <c r="T158" s="232">
        <v>8998</v>
      </c>
      <c r="U158" s="230" t="s">
        <v>6238</v>
      </c>
      <c r="V158" s="230" t="s">
        <v>6239</v>
      </c>
      <c r="W158" s="233" t="str">
        <f>IFERROR(VLOOKUP(Query1[[#This Row],[ENTERPRISE_ID]],HR_tbl[],2, 0), "Not on HR File")</f>
        <v>Service Technician 1, In-Home</v>
      </c>
      <c r="X158" s="113">
        <f>IFERROR(VLOOKUP(Query1[[#This Row],[ENTERPRISE_ID]],HR_tbl[],3,0), "Not on HR File")</f>
        <v>42380</v>
      </c>
      <c r="Y158" s="234" t="str">
        <f>IFERROR(VLOOKUP(Query1[[#This Row],[ENTERPRISE_ID]], Addresses!$A:$Y,21,0), "Not on HR File")</f>
        <v>309 Hollywood Drive</v>
      </c>
      <c r="Z158" s="234">
        <f>IFERROR(VLOOKUP(Query1[[#This Row],[ENTERPRISE_ID]], Addresses!$A:$Y,22,0), "Not on HR File")</f>
        <v>0</v>
      </c>
      <c r="AA158" s="234" t="str">
        <f>IFERROR(VLOOKUP(Query1[[#This Row],[ENTERPRISE_ID]], Addresses!$A:$Y,23,0), "Not on HR File")</f>
        <v>Lumberton</v>
      </c>
      <c r="AB158" s="234" t="str">
        <f>IFERROR(VLOOKUP(Query1[[#This Row],[ENTERPRISE_ID]], Addresses!$A:$Y,24,0), "Not on HR File")</f>
        <v>NC</v>
      </c>
      <c r="AC158" s="234" t="str">
        <f>IFERROR(VLOOKUP(Query1[[#This Row],[ENTERPRISE_ID]], Addresses!$A:$Y,25,0), "Not on HR File")</f>
        <v>28358</v>
      </c>
      <c r="AD158" s="230" t="s">
        <v>6240</v>
      </c>
      <c r="AE158" s="235">
        <v>46086</v>
      </c>
    </row>
    <row r="159" spans="1:31" x14ac:dyDescent="0.3">
      <c r="A159" s="230" t="s">
        <v>15992</v>
      </c>
      <c r="B159" s="230" t="str">
        <f>Query1[[#This Row],[LAST_NAME]]</f>
        <v>BREAUX</v>
      </c>
      <c r="C159" s="230" t="s">
        <v>15993</v>
      </c>
      <c r="D159" s="230" t="s">
        <v>5708</v>
      </c>
      <c r="E159" s="230" t="s">
        <v>12736</v>
      </c>
      <c r="F159" s="230" t="s">
        <v>15994</v>
      </c>
      <c r="G159" s="230" t="s">
        <v>15995</v>
      </c>
      <c r="H159" s="230" t="str">
        <f>Query1[[#This Row],[FULL_NAME]]</f>
        <v>DONNIE BREAUX</v>
      </c>
      <c r="I159" s="230" t="s">
        <v>15996</v>
      </c>
      <c r="J159" s="230" t="s">
        <v>15997</v>
      </c>
      <c r="K159" s="230" t="str">
        <f>Query1[[#This Row],[ENTERPRISE_ID]]</f>
        <v>DBREAUX</v>
      </c>
      <c r="L159" s="231">
        <v>9857917863</v>
      </c>
      <c r="M159" s="230" t="s">
        <v>5630</v>
      </c>
      <c r="N159" s="230" t="s">
        <v>15998</v>
      </c>
      <c r="O159" s="230"/>
      <c r="P159" s="230" t="s">
        <v>938</v>
      </c>
      <c r="Q159" s="230" t="s">
        <v>287</v>
      </c>
      <c r="R159" s="230" t="s">
        <v>10064</v>
      </c>
      <c r="S159" s="230" t="s">
        <v>5714</v>
      </c>
      <c r="T159" s="232">
        <v>8998</v>
      </c>
      <c r="U159" s="230" t="s">
        <v>6072</v>
      </c>
      <c r="V159" s="230" t="s">
        <v>6073</v>
      </c>
      <c r="W159" s="233" t="str">
        <f>IFERROR(VLOOKUP(Query1[[#This Row],[ENTERPRISE_ID]],HR_tbl[],2, 0), "Not on HR File")</f>
        <v>Service Technician 2, In-Home</v>
      </c>
      <c r="X159" s="113">
        <f>IFERROR(VLOOKUP(Query1[[#This Row],[ENTERPRISE_ID]],HR_tbl[],3,0), "Not on HR File")</f>
        <v>45956</v>
      </c>
      <c r="Y159" s="234" t="str">
        <f>IFERROR(VLOOKUP(Query1[[#This Row],[ENTERPRISE_ID]], Addresses!$A:$Y,21,0), "Not on HR File")</f>
        <v>674 HWY 308</v>
      </c>
      <c r="Z159" s="234">
        <f>IFERROR(VLOOKUP(Query1[[#This Row],[ENTERPRISE_ID]], Addresses!$A:$Y,22,0), "Not on HR File")</f>
        <v>0</v>
      </c>
      <c r="AA159" s="234" t="str">
        <f>IFERROR(VLOOKUP(Query1[[#This Row],[ENTERPRISE_ID]], Addresses!$A:$Y,23,0), "Not on HR File")</f>
        <v>THIBODAUX</v>
      </c>
      <c r="AB159" s="234" t="str">
        <f>IFERROR(VLOOKUP(Query1[[#This Row],[ENTERPRISE_ID]], Addresses!$A:$Y,24,0), "Not on HR File")</f>
        <v>LA</v>
      </c>
      <c r="AC159" s="234" t="str">
        <f>IFERROR(VLOOKUP(Query1[[#This Row],[ENTERPRISE_ID]], Addresses!$A:$Y,25,0), "Not on HR File")</f>
        <v>70301</v>
      </c>
      <c r="AD159" s="230" t="s">
        <v>15999</v>
      </c>
      <c r="AE159" s="235">
        <v>46086</v>
      </c>
    </row>
    <row r="160" spans="1:31" x14ac:dyDescent="0.3">
      <c r="A160" s="230" t="s">
        <v>14455</v>
      </c>
      <c r="B160" s="230" t="str">
        <f>Query1[[#This Row],[LAST_NAME]]</f>
        <v>FOUSE</v>
      </c>
      <c r="C160" s="230" t="s">
        <v>14456</v>
      </c>
      <c r="D160" s="230" t="s">
        <v>6040</v>
      </c>
      <c r="E160" s="230" t="s">
        <v>14457</v>
      </c>
      <c r="F160" s="230" t="s">
        <v>14458</v>
      </c>
      <c r="G160" s="230" t="s">
        <v>14459</v>
      </c>
      <c r="H160" s="230" t="str">
        <f>Query1[[#This Row],[FULL_NAME]]</f>
        <v>DEAN FOUSE</v>
      </c>
      <c r="I160" s="230" t="s">
        <v>14460</v>
      </c>
      <c r="J160" s="230" t="s">
        <v>4959</v>
      </c>
      <c r="K160" s="230" t="str">
        <f>Query1[[#This Row],[ENTERPRISE_ID]]</f>
        <v>DFOUSE1</v>
      </c>
      <c r="L160" s="231">
        <v>7609836981</v>
      </c>
      <c r="M160" s="230" t="s">
        <v>5630</v>
      </c>
      <c r="N160" s="230" t="s">
        <v>14461</v>
      </c>
      <c r="O160" s="230"/>
      <c r="P160" s="230" t="s">
        <v>14462</v>
      </c>
      <c r="Q160" s="230" t="s">
        <v>219</v>
      </c>
      <c r="R160" s="230" t="s">
        <v>14463</v>
      </c>
      <c r="S160" s="230" t="s">
        <v>5714</v>
      </c>
      <c r="T160" s="232">
        <v>8998</v>
      </c>
      <c r="U160" s="230" t="s">
        <v>6633</v>
      </c>
      <c r="V160" s="230" t="s">
        <v>6634</v>
      </c>
      <c r="W160" s="233" t="str">
        <f>IFERROR(VLOOKUP(Query1[[#This Row],[ENTERPRISE_ID]],HR_tbl[],2, 0), "Not on HR File")</f>
        <v>Service Tech - Modified Duty</v>
      </c>
      <c r="X160" s="113">
        <f>IFERROR(VLOOKUP(Query1[[#This Row],[ENTERPRISE_ID]],HR_tbl[],3,0), "Not on HR File")</f>
        <v>31246</v>
      </c>
      <c r="Y160" s="234" t="str">
        <f>IFERROR(VLOOKUP(Query1[[#This Row],[ENTERPRISE_ID]], Addresses!$A:$Y,21,0), "Not on HR File")</f>
        <v>8925 VERBENA RD</v>
      </c>
      <c r="Z160" s="234">
        <f>IFERROR(VLOOKUP(Query1[[#This Row],[ENTERPRISE_ID]], Addresses!$A:$Y,22,0), "Not on HR File")</f>
        <v>0</v>
      </c>
      <c r="AA160" s="234" t="str">
        <f>IFERROR(VLOOKUP(Query1[[#This Row],[ENTERPRISE_ID]], Addresses!$A:$Y,23,0), "Not on HR File")</f>
        <v>OAK HILLS</v>
      </c>
      <c r="AB160" s="234" t="str">
        <f>IFERROR(VLOOKUP(Query1[[#This Row],[ENTERPRISE_ID]], Addresses!$A:$Y,24,0), "Not on HR File")</f>
        <v>CA</v>
      </c>
      <c r="AC160" s="234" t="str">
        <f>IFERROR(VLOOKUP(Query1[[#This Row],[ENTERPRISE_ID]], Addresses!$A:$Y,25,0), "Not on HR File")</f>
        <v>92344</v>
      </c>
      <c r="AD160" s="230" t="s">
        <v>14464</v>
      </c>
      <c r="AE160" s="235">
        <v>46086</v>
      </c>
    </row>
    <row r="161" spans="1:31" x14ac:dyDescent="0.3">
      <c r="A161" s="230" t="s">
        <v>6467</v>
      </c>
      <c r="B161" s="230" t="str">
        <f>Query1[[#This Row],[LAST_NAME]]</f>
        <v>BROOKS</v>
      </c>
      <c r="C161" s="230" t="s">
        <v>6468</v>
      </c>
      <c r="D161" s="230" t="s">
        <v>6091</v>
      </c>
      <c r="E161" s="230" t="s">
        <v>6469</v>
      </c>
      <c r="F161" s="230" t="s">
        <v>6470</v>
      </c>
      <c r="G161" s="230" t="s">
        <v>6471</v>
      </c>
      <c r="H161" s="230" t="str">
        <f>Query1[[#This Row],[FULL_NAME]]</f>
        <v>ADONIS BROOKS</v>
      </c>
      <c r="I161" s="230" t="s">
        <v>6472</v>
      </c>
      <c r="J161" s="230" t="s">
        <v>6473</v>
      </c>
      <c r="K161" s="230" t="str">
        <f>Query1[[#This Row],[ENTERPRISE_ID]]</f>
        <v>ABROOK0</v>
      </c>
      <c r="L161" s="231">
        <v>3136183609</v>
      </c>
      <c r="M161" s="230" t="s">
        <v>5630</v>
      </c>
      <c r="N161" s="230" t="s">
        <v>6474</v>
      </c>
      <c r="O161" s="230"/>
      <c r="P161" s="230" t="s">
        <v>6475</v>
      </c>
      <c r="Q161" s="230" t="s">
        <v>752</v>
      </c>
      <c r="R161" s="230" t="s">
        <v>6476</v>
      </c>
      <c r="S161" s="230" t="s">
        <v>5714</v>
      </c>
      <c r="T161" s="232">
        <v>8998</v>
      </c>
      <c r="U161" s="230" t="s">
        <v>5995</v>
      </c>
      <c r="V161" s="230" t="s">
        <v>5996</v>
      </c>
      <c r="W161" s="233" t="str">
        <f>IFERROR(VLOOKUP(Query1[[#This Row],[ENTERPRISE_ID]],HR_tbl[],2, 0), "Not on HR File")</f>
        <v>Service Technician 2, In-Home</v>
      </c>
      <c r="X161" s="113">
        <f>IFERROR(VLOOKUP(Query1[[#This Row],[ENTERPRISE_ID]],HR_tbl[],3,0), "Not on HR File")</f>
        <v>45032</v>
      </c>
      <c r="Y161" s="234" t="str">
        <f>IFERROR(VLOOKUP(Query1[[#This Row],[ENTERPRISE_ID]], Addresses!$A:$Y,21,0), "Not on HR File")</f>
        <v>2679 HARDING</v>
      </c>
      <c r="Z161" s="234">
        <f>IFERROR(VLOOKUP(Query1[[#This Row],[ENTERPRISE_ID]], Addresses!$A:$Y,22,0), "Not on HR File")</f>
        <v>0</v>
      </c>
      <c r="AA161" s="234" t="str">
        <f>IFERROR(VLOOKUP(Query1[[#This Row],[ENTERPRISE_ID]], Addresses!$A:$Y,23,0), "Not on HR File")</f>
        <v>DETROIT</v>
      </c>
      <c r="AB161" s="234" t="str">
        <f>IFERROR(VLOOKUP(Query1[[#This Row],[ENTERPRISE_ID]], Addresses!$A:$Y,24,0), "Not on HR File")</f>
        <v>MI</v>
      </c>
      <c r="AC161" s="234" t="str">
        <f>IFERROR(VLOOKUP(Query1[[#This Row],[ENTERPRISE_ID]], Addresses!$A:$Y,25,0), "Not on HR File")</f>
        <v>48214</v>
      </c>
      <c r="AD161" s="230" t="s">
        <v>6477</v>
      </c>
      <c r="AE161" s="235">
        <v>46086</v>
      </c>
    </row>
    <row r="162" spans="1:31" x14ac:dyDescent="0.3">
      <c r="A162" s="230" t="s">
        <v>18009</v>
      </c>
      <c r="B162" s="230" t="str">
        <f>Query1[[#This Row],[LAST_NAME]]</f>
        <v>BRUNT</v>
      </c>
      <c r="C162" s="230" t="s">
        <v>18010</v>
      </c>
      <c r="D162" s="230" t="s">
        <v>5843</v>
      </c>
      <c r="E162" s="230" t="s">
        <v>18011</v>
      </c>
      <c r="F162" s="230" t="s">
        <v>18012</v>
      </c>
      <c r="G162" s="230" t="s">
        <v>18013</v>
      </c>
      <c r="H162" s="230" t="str">
        <f>Query1[[#This Row],[FULL_NAME]]</f>
        <v>TIMOTHY BRUNT</v>
      </c>
      <c r="I162" s="230" t="s">
        <v>18014</v>
      </c>
      <c r="J162" s="230" t="s">
        <v>5165</v>
      </c>
      <c r="K162" s="230" t="str">
        <f>Query1[[#This Row],[ENTERPRISE_ID]]</f>
        <v>TBRUNT</v>
      </c>
      <c r="L162" s="231">
        <v>3372300429</v>
      </c>
      <c r="M162" s="230" t="s">
        <v>5630</v>
      </c>
      <c r="N162" s="230" t="s">
        <v>18015</v>
      </c>
      <c r="O162" s="230"/>
      <c r="P162" s="230" t="s">
        <v>18016</v>
      </c>
      <c r="Q162" s="230" t="s">
        <v>287</v>
      </c>
      <c r="R162" s="230" t="s">
        <v>18017</v>
      </c>
      <c r="S162" s="230" t="s">
        <v>5738</v>
      </c>
      <c r="T162" s="232">
        <v>8998</v>
      </c>
      <c r="U162" s="230" t="s">
        <v>5200</v>
      </c>
      <c r="V162" s="230" t="s">
        <v>5887</v>
      </c>
      <c r="W162" s="233" t="str">
        <f>IFERROR(VLOOKUP(Query1[[#This Row],[ENTERPRISE_ID]],HR_tbl[],2, 0), "Not on HR File")</f>
        <v>Service Technician 3, In-Home</v>
      </c>
      <c r="X162" s="113">
        <f>IFERROR(VLOOKUP(Query1[[#This Row],[ENTERPRISE_ID]],HR_tbl[],3,0), "Not on HR File")</f>
        <v>45837</v>
      </c>
      <c r="Y162" s="234" t="str">
        <f>IFERROR(VLOOKUP(Query1[[#This Row],[ENTERPRISE_ID]], Addresses!$A:$Y,21,0), "Not on HR File")</f>
        <v>108 HERMOSA LN</v>
      </c>
      <c r="Z162" s="234">
        <f>IFERROR(VLOOKUP(Query1[[#This Row],[ENTERPRISE_ID]], Addresses!$A:$Y,22,0), "Not on HR File")</f>
        <v>0</v>
      </c>
      <c r="AA162" s="234" t="str">
        <f>IFERROR(VLOOKUP(Query1[[#This Row],[ENTERPRISE_ID]], Addresses!$A:$Y,23,0), "Not on HR File")</f>
        <v>LAFAYETTE</v>
      </c>
      <c r="AB162" s="234" t="str">
        <f>IFERROR(VLOOKUP(Query1[[#This Row],[ENTERPRISE_ID]], Addresses!$A:$Y,24,0), "Not on HR File")</f>
        <v>LA</v>
      </c>
      <c r="AC162" s="234" t="str">
        <f>IFERROR(VLOOKUP(Query1[[#This Row],[ENTERPRISE_ID]], Addresses!$A:$Y,25,0), "Not on HR File")</f>
        <v>70506</v>
      </c>
      <c r="AD162" s="230" t="s">
        <v>18018</v>
      </c>
      <c r="AE162" s="235">
        <v>46086</v>
      </c>
    </row>
    <row r="163" spans="1:31" x14ac:dyDescent="0.3">
      <c r="A163" s="230" t="s">
        <v>1115</v>
      </c>
      <c r="B163" s="230" t="str">
        <f>Query1[[#This Row],[LAST_NAME]]</f>
        <v>SMIDDY</v>
      </c>
      <c r="C163" s="230" t="s">
        <v>1118</v>
      </c>
      <c r="D163" s="230" t="s">
        <v>6119</v>
      </c>
      <c r="E163" s="230" t="s">
        <v>18741</v>
      </c>
      <c r="F163" s="230" t="s">
        <v>18742</v>
      </c>
      <c r="G163" s="230" t="s">
        <v>1119</v>
      </c>
      <c r="H163" s="230" t="str">
        <f>Query1[[#This Row],[FULL_NAME]]</f>
        <v>SHANE SMIDDY</v>
      </c>
      <c r="I163" s="230" t="s">
        <v>18743</v>
      </c>
      <c r="J163" s="230" t="s">
        <v>14882</v>
      </c>
      <c r="K163" s="230" t="str">
        <f>Query1[[#This Row],[ENTERPRISE_ID]]</f>
        <v>SSMIDDY</v>
      </c>
      <c r="L163" s="231">
        <v>4076866937</v>
      </c>
      <c r="M163" s="230" t="s">
        <v>5630</v>
      </c>
      <c r="N163" s="230" t="s">
        <v>18744</v>
      </c>
      <c r="O163" s="230"/>
      <c r="P163" s="230" t="s">
        <v>18745</v>
      </c>
      <c r="Q163" s="230" t="s">
        <v>366</v>
      </c>
      <c r="R163" s="230" t="s">
        <v>18746</v>
      </c>
      <c r="S163" s="230" t="s">
        <v>5738</v>
      </c>
      <c r="T163" s="232">
        <v>8998</v>
      </c>
      <c r="U163" s="230" t="s">
        <v>2937</v>
      </c>
      <c r="V163" s="230" t="s">
        <v>7987</v>
      </c>
      <c r="W163" s="233" t="str">
        <f>IFERROR(VLOOKUP(Query1[[#This Row],[ENTERPRISE_ID]],HR_tbl[],2, 0), "Not on HR File")</f>
        <v>Service Technician 2, In-Home</v>
      </c>
      <c r="X163" s="113">
        <f>IFERROR(VLOOKUP(Query1[[#This Row],[ENTERPRISE_ID]],HR_tbl[],3,0), "Not on HR File")</f>
        <v>45914</v>
      </c>
      <c r="Y163" s="234" t="str">
        <f>IFERROR(VLOOKUP(Query1[[#This Row],[ENTERPRISE_ID]], Addresses!$A:$Y,21,0), "Not on HR File")</f>
        <v>1825 LAUREL RIVER RD</v>
      </c>
      <c r="Z163" s="234">
        <f>IFERROR(VLOOKUP(Query1[[#This Row],[ENTERPRISE_ID]], Addresses!$A:$Y,22,0), "Not on HR File")</f>
        <v>0</v>
      </c>
      <c r="AA163" s="234" t="str">
        <f>IFERROR(VLOOKUP(Query1[[#This Row],[ENTERPRISE_ID]], Addresses!$A:$Y,23,0), "Not on HR File")</f>
        <v>LONDON</v>
      </c>
      <c r="AB163" s="234" t="str">
        <f>IFERROR(VLOOKUP(Query1[[#This Row],[ENTERPRISE_ID]], Addresses!$A:$Y,24,0), "Not on HR File")</f>
        <v>KY</v>
      </c>
      <c r="AC163" s="234" t="str">
        <f>IFERROR(VLOOKUP(Query1[[#This Row],[ENTERPRISE_ID]], Addresses!$A:$Y,25,0), "Not on HR File")</f>
        <v>40744</v>
      </c>
      <c r="AD163" s="230" t="s">
        <v>18747</v>
      </c>
      <c r="AE163" s="235">
        <v>46086</v>
      </c>
    </row>
    <row r="164" spans="1:31" x14ac:dyDescent="0.3">
      <c r="A164" s="230" t="s">
        <v>5446</v>
      </c>
      <c r="B164" s="230" t="str">
        <f>Query1[[#This Row],[LAST_NAME]]</f>
        <v>PHELPS</v>
      </c>
      <c r="C164" s="230" t="s">
        <v>13692</v>
      </c>
      <c r="D164" s="230" t="s">
        <v>5867</v>
      </c>
      <c r="E164" s="230" t="s">
        <v>13693</v>
      </c>
      <c r="F164" s="230" t="s">
        <v>13694</v>
      </c>
      <c r="G164" s="230" t="s">
        <v>5447</v>
      </c>
      <c r="H164" s="230" t="str">
        <f>Query1[[#This Row],[FULL_NAME]]</f>
        <v>DANIEL PHELPS</v>
      </c>
      <c r="I164" s="230" t="s">
        <v>5056</v>
      </c>
      <c r="J164" s="230" t="s">
        <v>4709</v>
      </c>
      <c r="K164" s="230" t="str">
        <f>Query1[[#This Row],[ENTERPRISE_ID]]</f>
        <v>DPHELP</v>
      </c>
      <c r="L164" s="231">
        <v>5205612521</v>
      </c>
      <c r="M164" s="230" t="s">
        <v>5630</v>
      </c>
      <c r="N164" s="230" t="s">
        <v>13695</v>
      </c>
      <c r="O164" s="230"/>
      <c r="P164" s="230" t="s">
        <v>6152</v>
      </c>
      <c r="Q164" s="230" t="s">
        <v>1675</v>
      </c>
      <c r="R164" s="230" t="s">
        <v>13696</v>
      </c>
      <c r="S164" s="230" t="s">
        <v>5634</v>
      </c>
      <c r="T164" s="232">
        <v>8998</v>
      </c>
      <c r="U164" s="230" t="s">
        <v>6154</v>
      </c>
      <c r="V164" s="230" t="s">
        <v>31428</v>
      </c>
      <c r="W164" s="233" t="str">
        <f>IFERROR(VLOOKUP(Query1[[#This Row],[ENTERPRISE_ID]],HR_tbl[],2, 0), "Not on HR File")</f>
        <v>Service Technician 1, In-Home</v>
      </c>
      <c r="X164" s="113">
        <f>IFERROR(VLOOKUP(Query1[[#This Row],[ENTERPRISE_ID]],HR_tbl[],3,0), "Not on HR File")</f>
        <v>35716</v>
      </c>
      <c r="Y164" s="234" t="str">
        <f>IFERROR(VLOOKUP(Query1[[#This Row],[ENTERPRISE_ID]], Addresses!$A:$Y,21,0), "Not on HR File")</f>
        <v>775 West Roger Road</v>
      </c>
      <c r="Z164" s="234">
        <f>IFERROR(VLOOKUP(Query1[[#This Row],[ENTERPRISE_ID]], Addresses!$A:$Y,22,0), "Not on HR File")</f>
        <v>36</v>
      </c>
      <c r="AA164" s="234" t="str">
        <f>IFERROR(VLOOKUP(Query1[[#This Row],[ENTERPRISE_ID]], Addresses!$A:$Y,23,0), "Not on HR File")</f>
        <v>Tucson</v>
      </c>
      <c r="AB164" s="234" t="str">
        <f>IFERROR(VLOOKUP(Query1[[#This Row],[ENTERPRISE_ID]], Addresses!$A:$Y,24,0), "Not on HR File")</f>
        <v>AZ</v>
      </c>
      <c r="AC164" s="234" t="str">
        <f>IFERROR(VLOOKUP(Query1[[#This Row],[ENTERPRISE_ID]], Addresses!$A:$Y,25,0), "Not on HR File")</f>
        <v>85705</v>
      </c>
      <c r="AD164" s="230" t="s">
        <v>13697</v>
      </c>
      <c r="AE164" s="235">
        <v>46086</v>
      </c>
    </row>
    <row r="165" spans="1:31" x14ac:dyDescent="0.3">
      <c r="A165" s="230" t="s">
        <v>5036</v>
      </c>
      <c r="B165" s="230" t="str">
        <f>Query1[[#This Row],[LAST_NAME]]</f>
        <v>SIMONDS</v>
      </c>
      <c r="C165" s="230" t="s">
        <v>9061</v>
      </c>
      <c r="D165" s="230" t="s">
        <v>5822</v>
      </c>
      <c r="E165" s="230" t="s">
        <v>9062</v>
      </c>
      <c r="F165" s="230" t="s">
        <v>9063</v>
      </c>
      <c r="G165" s="230" t="s">
        <v>5038</v>
      </c>
      <c r="H165" s="230" t="str">
        <f>Query1[[#This Row],[FULL_NAME]]</f>
        <v>ALEX SIMONDS</v>
      </c>
      <c r="I165" s="230" t="s">
        <v>5037</v>
      </c>
      <c r="J165" s="230" t="s">
        <v>5003</v>
      </c>
      <c r="K165" s="230" t="str">
        <f>Query1[[#This Row],[ENTERPRISE_ID]]</f>
        <v>ASIMOND</v>
      </c>
      <c r="L165" s="231">
        <v>2073149501</v>
      </c>
      <c r="M165" s="230" t="s">
        <v>5630</v>
      </c>
      <c r="N165" s="230" t="s">
        <v>9064</v>
      </c>
      <c r="O165" s="230"/>
      <c r="P165" s="230" t="s">
        <v>9065</v>
      </c>
      <c r="Q165" s="230" t="s">
        <v>1354</v>
      </c>
      <c r="R165" s="230" t="s">
        <v>9066</v>
      </c>
      <c r="S165" s="230" t="s">
        <v>5916</v>
      </c>
      <c r="T165" s="232">
        <v>8998</v>
      </c>
      <c r="U165" s="230" t="s">
        <v>9067</v>
      </c>
      <c r="V165" s="230" t="s">
        <v>9068</v>
      </c>
      <c r="W165" s="233" t="str">
        <f>IFERROR(VLOOKUP(Query1[[#This Row],[ENTERPRISE_ID]],HR_tbl[],2, 0), "Not on HR File")</f>
        <v>Service Technician 1, In-Home</v>
      </c>
      <c r="X165" s="113">
        <f>IFERROR(VLOOKUP(Query1[[#This Row],[ENTERPRISE_ID]],HR_tbl[],3,0), "Not on HR File")</f>
        <v>45144</v>
      </c>
      <c r="Y165" s="234" t="str">
        <f>IFERROR(VLOOKUP(Query1[[#This Row],[ENTERPRISE_ID]], Addresses!$A:$Y,21,0), "Not on HR File")</f>
        <v>453 Gorham Road</v>
      </c>
      <c r="Z165" s="234">
        <f>IFERROR(VLOOKUP(Query1[[#This Row],[ENTERPRISE_ID]], Addresses!$A:$Y,22,0), "Not on HR File")</f>
        <v>0</v>
      </c>
      <c r="AA165" s="234" t="str">
        <f>IFERROR(VLOOKUP(Query1[[#This Row],[ENTERPRISE_ID]], Addresses!$A:$Y,23,0), "Not on HR File")</f>
        <v>Scarborough</v>
      </c>
      <c r="AB165" s="234" t="str">
        <f>IFERROR(VLOOKUP(Query1[[#This Row],[ENTERPRISE_ID]], Addresses!$A:$Y,24,0), "Not on HR File")</f>
        <v>ME</v>
      </c>
      <c r="AC165" s="234" t="str">
        <f>IFERROR(VLOOKUP(Query1[[#This Row],[ENTERPRISE_ID]], Addresses!$A:$Y,25,0), "Not on HR File")</f>
        <v>04074</v>
      </c>
      <c r="AD165" s="230" t="s">
        <v>9069</v>
      </c>
      <c r="AE165" s="235">
        <v>46086</v>
      </c>
    </row>
    <row r="166" spans="1:31" x14ac:dyDescent="0.3">
      <c r="A166" s="230" t="s">
        <v>5119</v>
      </c>
      <c r="B166" s="230" t="str">
        <f>Query1[[#This Row],[LAST_NAME]]</f>
        <v>GAJUREL</v>
      </c>
      <c r="C166" s="230" t="s">
        <v>15565</v>
      </c>
      <c r="D166" s="230" t="s">
        <v>6000</v>
      </c>
      <c r="E166" s="230" t="s">
        <v>15566</v>
      </c>
      <c r="F166" s="230" t="s">
        <v>15567</v>
      </c>
      <c r="G166" s="230" t="s">
        <v>5122</v>
      </c>
      <c r="H166" s="230" t="str">
        <f>Query1[[#This Row],[FULL_NAME]]</f>
        <v>SUK GAJUREL</v>
      </c>
      <c r="I166" s="230" t="s">
        <v>5121</v>
      </c>
      <c r="J166" s="230" t="s">
        <v>5120</v>
      </c>
      <c r="K166" s="230" t="str">
        <f>Query1[[#This Row],[ENTERPRISE_ID]]</f>
        <v>SGAJURE</v>
      </c>
      <c r="L166" s="231">
        <v>4129061159</v>
      </c>
      <c r="M166" s="230" t="s">
        <v>5630</v>
      </c>
      <c r="N166" s="230" t="s">
        <v>15568</v>
      </c>
      <c r="O166" s="230"/>
      <c r="P166" s="230" t="s">
        <v>15569</v>
      </c>
      <c r="Q166" s="230" t="s">
        <v>435</v>
      </c>
      <c r="R166" s="230" t="s">
        <v>15570</v>
      </c>
      <c r="S166" s="230" t="s">
        <v>5714</v>
      </c>
      <c r="T166" s="232">
        <v>8998</v>
      </c>
      <c r="U166" s="230" t="s">
        <v>5764</v>
      </c>
      <c r="V166" s="230" t="s">
        <v>5765</v>
      </c>
      <c r="W166" s="233" t="str">
        <f>IFERROR(VLOOKUP(Query1[[#This Row],[ENTERPRISE_ID]],HR_tbl[],2, 0), "Not on HR File")</f>
        <v>Service Technician HV, In-Home</v>
      </c>
      <c r="X166" s="113">
        <f>IFERROR(VLOOKUP(Query1[[#This Row],[ENTERPRISE_ID]],HR_tbl[],3,0), "Not on HR File")</f>
        <v>45823</v>
      </c>
      <c r="Y166" s="234" t="str">
        <f>IFERROR(VLOOKUP(Query1[[#This Row],[ENTERPRISE_ID]], Addresses!$A:$Y,21,0), "Not on HR File")</f>
        <v>3903 EDGE ROAD</v>
      </c>
      <c r="Z166" s="234">
        <f>IFERROR(VLOOKUP(Query1[[#This Row],[ENTERPRISE_ID]], Addresses!$A:$Y,22,0), "Not on HR File")</f>
        <v>0</v>
      </c>
      <c r="AA166" s="234" t="str">
        <f>IFERROR(VLOOKUP(Query1[[#This Row],[ENTERPRISE_ID]], Addresses!$A:$Y,23,0), "Not on HR File")</f>
        <v>PITTSBURGH</v>
      </c>
      <c r="AB166" s="234" t="str">
        <f>IFERROR(VLOOKUP(Query1[[#This Row],[ENTERPRISE_ID]], Addresses!$A:$Y,24,0), "Not on HR File")</f>
        <v>PA</v>
      </c>
      <c r="AC166" s="234" t="str">
        <f>IFERROR(VLOOKUP(Query1[[#This Row],[ENTERPRISE_ID]], Addresses!$A:$Y,25,0), "Not on HR File")</f>
        <v>15227</v>
      </c>
      <c r="AD166" s="230" t="s">
        <v>15571</v>
      </c>
      <c r="AE166" s="235">
        <v>46086</v>
      </c>
    </row>
    <row r="167" spans="1:31" x14ac:dyDescent="0.3">
      <c r="A167" s="230" t="s">
        <v>4011</v>
      </c>
      <c r="B167" s="230" t="str">
        <f>Query1[[#This Row],[LAST_NAME]]</f>
        <v>HEATHMAN</v>
      </c>
      <c r="C167" s="230" t="s">
        <v>13718</v>
      </c>
      <c r="D167" s="230" t="s">
        <v>6304</v>
      </c>
      <c r="E167" s="230" t="s">
        <v>13719</v>
      </c>
      <c r="F167" s="230" t="s">
        <v>13720</v>
      </c>
      <c r="G167" s="230" t="s">
        <v>4014</v>
      </c>
      <c r="H167" s="230" t="str">
        <f>Query1[[#This Row],[FULL_NAME]]</f>
        <v>KEVIN HEATHMAN</v>
      </c>
      <c r="I167" s="230" t="s">
        <v>4013</v>
      </c>
      <c r="J167" s="230" t="s">
        <v>4012</v>
      </c>
      <c r="K167" s="230" t="str">
        <f>Query1[[#This Row],[ENTERPRISE_ID]]</f>
        <v>KHEATHM</v>
      </c>
      <c r="L167" s="231">
        <v>6824755009</v>
      </c>
      <c r="M167" s="230" t="s">
        <v>5630</v>
      </c>
      <c r="N167" s="230" t="s">
        <v>13721</v>
      </c>
      <c r="O167" s="230"/>
      <c r="P167" s="230" t="s">
        <v>13722</v>
      </c>
      <c r="Q167" s="230" t="s">
        <v>2926</v>
      </c>
      <c r="R167" s="230" t="s">
        <v>13723</v>
      </c>
      <c r="S167" s="230" t="s">
        <v>5916</v>
      </c>
      <c r="T167" s="232">
        <v>8998</v>
      </c>
      <c r="U167" s="230" t="s">
        <v>7523</v>
      </c>
      <c r="V167" s="230" t="s">
        <v>7524</v>
      </c>
      <c r="W167" s="233" t="str">
        <f>IFERROR(VLOOKUP(Query1[[#This Row],[ENTERPRISE_ID]],HR_tbl[],2, 0), "Not on HR File")</f>
        <v>Service Technician 3, In-Home</v>
      </c>
      <c r="X167" s="113">
        <f>IFERROR(VLOOKUP(Query1[[#This Row],[ENTERPRISE_ID]],HR_tbl[],3,0), "Not on HR File")</f>
        <v>39916</v>
      </c>
      <c r="Y167" s="234" t="str">
        <f>IFERROR(VLOOKUP(Query1[[#This Row],[ENTERPRISE_ID]], Addresses!$A:$Y,21,0), "Not on HR File")</f>
        <v>1885 N Half Bank Rd</v>
      </c>
      <c r="Z167" s="234">
        <f>IFERROR(VLOOKUP(Query1[[#This Row],[ENTERPRISE_ID]], Addresses!$A:$Y,22,0), "Not on HR File")</f>
        <v>0</v>
      </c>
      <c r="AA167" s="234" t="str">
        <f>IFERROR(VLOOKUP(Query1[[#This Row],[ENTERPRISE_ID]], Addresses!$A:$Y,23,0), "Not on HR File")</f>
        <v>Stringtown</v>
      </c>
      <c r="AB167" s="234" t="str">
        <f>IFERROR(VLOOKUP(Query1[[#This Row],[ENTERPRISE_ID]], Addresses!$A:$Y,24,0), "Not on HR File")</f>
        <v>OK</v>
      </c>
      <c r="AC167" s="234" t="str">
        <f>IFERROR(VLOOKUP(Query1[[#This Row],[ENTERPRISE_ID]], Addresses!$A:$Y,25,0), "Not on HR File")</f>
        <v>74569</v>
      </c>
      <c r="AD167" s="230" t="s">
        <v>13724</v>
      </c>
      <c r="AE167" s="235">
        <v>46086</v>
      </c>
    </row>
    <row r="168" spans="1:31" x14ac:dyDescent="0.3">
      <c r="A168" s="230" t="s">
        <v>12266</v>
      </c>
      <c r="B168" s="230" t="str">
        <f>Query1[[#This Row],[LAST_NAME]]</f>
        <v>SHAMS</v>
      </c>
      <c r="C168" s="230" t="s">
        <v>12267</v>
      </c>
      <c r="D168" s="230" t="s">
        <v>5788</v>
      </c>
      <c r="E168" s="230" t="s">
        <v>12268</v>
      </c>
      <c r="F168" s="230" t="s">
        <v>12269</v>
      </c>
      <c r="G168" s="230" t="s">
        <v>12270</v>
      </c>
      <c r="H168" s="230" t="str">
        <f>Query1[[#This Row],[FULL_NAME]]</f>
        <v>NASER SHAMS</v>
      </c>
      <c r="I168" s="230" t="s">
        <v>12271</v>
      </c>
      <c r="J168" s="230" t="s">
        <v>12272</v>
      </c>
      <c r="K168" s="230" t="str">
        <f>Query1[[#This Row],[ENTERPRISE_ID]]</f>
        <v>NSHAMS</v>
      </c>
      <c r="L168" s="231">
        <v>4438265994</v>
      </c>
      <c r="M168" s="230" t="s">
        <v>5630</v>
      </c>
      <c r="N168" s="230" t="s">
        <v>12273</v>
      </c>
      <c r="O168" s="230"/>
      <c r="P168" s="230" t="s">
        <v>12274</v>
      </c>
      <c r="Q168" s="230" t="s">
        <v>328</v>
      </c>
      <c r="R168" s="230" t="s">
        <v>12275</v>
      </c>
      <c r="S168" s="230" t="s">
        <v>5634</v>
      </c>
      <c r="T168" s="232">
        <v>8998</v>
      </c>
      <c r="U168" s="230" t="s">
        <v>3537</v>
      </c>
      <c r="V168" s="230" t="s">
        <v>6875</v>
      </c>
      <c r="W168" s="233" t="str">
        <f>IFERROR(VLOOKUP(Query1[[#This Row],[ENTERPRISE_ID]],HR_tbl[],2, 0), "Not on HR File")</f>
        <v>Service Technician 2, In-Home</v>
      </c>
      <c r="X168" s="113">
        <f>IFERROR(VLOOKUP(Query1[[#This Row],[ENTERPRISE_ID]],HR_tbl[],3,0), "Not on HR File")</f>
        <v>44749</v>
      </c>
      <c r="Y168" s="234" t="str">
        <f>IFERROR(VLOOKUP(Query1[[#This Row],[ENTERPRISE_ID]], Addresses!$A:$Y,21,0), "Not on HR File")</f>
        <v>7701 BRISTOL SQUARE CT</v>
      </c>
      <c r="Z168" s="234">
        <f>IFERROR(VLOOKUP(Query1[[#This Row],[ENTERPRISE_ID]], Addresses!$A:$Y,22,0), "Not on HR File")</f>
        <v>0</v>
      </c>
      <c r="AA168" s="234" t="str">
        <f>IFERROR(VLOOKUP(Query1[[#This Row],[ENTERPRISE_ID]], Addresses!$A:$Y,23,0), "Not on HR File")</f>
        <v>SPRINGFIELD</v>
      </c>
      <c r="AB168" s="234" t="str">
        <f>IFERROR(VLOOKUP(Query1[[#This Row],[ENTERPRISE_ID]], Addresses!$A:$Y,24,0), "Not on HR File")</f>
        <v>VA</v>
      </c>
      <c r="AC168" s="234" t="str">
        <f>IFERROR(VLOOKUP(Query1[[#This Row],[ENTERPRISE_ID]], Addresses!$A:$Y,25,0), "Not on HR File")</f>
        <v>22153</v>
      </c>
      <c r="AD168" s="230" t="s">
        <v>12276</v>
      </c>
      <c r="AE168" s="235">
        <v>46086</v>
      </c>
    </row>
    <row r="169" spans="1:31" x14ac:dyDescent="0.3">
      <c r="A169" s="230" t="s">
        <v>7590</v>
      </c>
      <c r="B169" s="230" t="str">
        <f>Query1[[#This Row],[LAST_NAME]]</f>
        <v>HOSPEDALES</v>
      </c>
      <c r="C169" s="230" t="s">
        <v>7591</v>
      </c>
      <c r="D169" s="230" t="s">
        <v>5854</v>
      </c>
      <c r="E169" s="230" t="s">
        <v>7592</v>
      </c>
      <c r="F169" s="230" t="s">
        <v>7593</v>
      </c>
      <c r="G169" s="230" t="s">
        <v>7594</v>
      </c>
      <c r="H169" s="230" t="str">
        <f>Query1[[#This Row],[FULL_NAME]]</f>
        <v>KEITH HOSPEDALES</v>
      </c>
      <c r="I169" s="230" t="s">
        <v>7595</v>
      </c>
      <c r="J169" s="230" t="s">
        <v>7596</v>
      </c>
      <c r="K169" s="230" t="str">
        <f>Query1[[#This Row],[ENTERPRISE_ID]]</f>
        <v>KHOSPED</v>
      </c>
      <c r="L169" s="231">
        <v>7705395391</v>
      </c>
      <c r="M169" s="230" t="s">
        <v>5630</v>
      </c>
      <c r="N169" s="230" t="s">
        <v>7597</v>
      </c>
      <c r="O169" s="230"/>
      <c r="P169" s="230" t="s">
        <v>7598</v>
      </c>
      <c r="Q169" s="230" t="s">
        <v>575</v>
      </c>
      <c r="R169" s="230" t="s">
        <v>7599</v>
      </c>
      <c r="S169" s="230" t="s">
        <v>5714</v>
      </c>
      <c r="T169" s="232">
        <v>8998</v>
      </c>
      <c r="U169" s="230" t="s">
        <v>7600</v>
      </c>
      <c r="V169" s="230" t="s">
        <v>7601</v>
      </c>
      <c r="W169" s="233" t="str">
        <f>IFERROR(VLOOKUP(Query1[[#This Row],[ENTERPRISE_ID]],HR_tbl[],2, 0), "Not on HR File")</f>
        <v>Service Technician 1, In-Home</v>
      </c>
      <c r="X169" s="113">
        <f>IFERROR(VLOOKUP(Query1[[#This Row],[ENTERPRISE_ID]],HR_tbl[],3,0), "Not on HR File")</f>
        <v>37970</v>
      </c>
      <c r="Y169" s="234" t="str">
        <f>IFERROR(VLOOKUP(Query1[[#This Row],[ENTERPRISE_ID]], Addresses!$A:$Y,21,0), "Not on HR File")</f>
        <v>240 murphy creek LN</v>
      </c>
      <c r="Z169" s="234">
        <f>IFERROR(VLOOKUP(Query1[[#This Row],[ENTERPRISE_ID]], Addresses!$A:$Y,22,0), "Not on HR File")</f>
        <v>0</v>
      </c>
      <c r="AA169" s="234" t="str">
        <f>IFERROR(VLOOKUP(Query1[[#This Row],[ENTERPRISE_ID]], Addresses!$A:$Y,23,0), "Not on HR File")</f>
        <v>fayetteville</v>
      </c>
      <c r="AB169" s="234" t="str">
        <f>IFERROR(VLOOKUP(Query1[[#This Row],[ENTERPRISE_ID]], Addresses!$A:$Y,24,0), "Not on HR File")</f>
        <v>GA</v>
      </c>
      <c r="AC169" s="234" t="str">
        <f>IFERROR(VLOOKUP(Query1[[#This Row],[ENTERPRISE_ID]], Addresses!$A:$Y,25,0), "Not on HR File")</f>
        <v>30215</v>
      </c>
      <c r="AD169" s="230" t="s">
        <v>7602</v>
      </c>
      <c r="AE169" s="235">
        <v>46086</v>
      </c>
    </row>
    <row r="170" spans="1:31" x14ac:dyDescent="0.3">
      <c r="A170" s="230" t="s">
        <v>6929</v>
      </c>
      <c r="B170" s="230" t="str">
        <f>Query1[[#This Row],[LAST_NAME]]</f>
        <v>FORD</v>
      </c>
      <c r="C170" s="230" t="s">
        <v>6930</v>
      </c>
      <c r="D170" s="230" t="s">
        <v>5889</v>
      </c>
      <c r="E170" s="230" t="s">
        <v>6931</v>
      </c>
      <c r="F170" s="230" t="s">
        <v>6932</v>
      </c>
      <c r="G170" s="230" t="s">
        <v>5895</v>
      </c>
      <c r="H170" s="230" t="str">
        <f>Query1[[#This Row],[FULL_NAME]]</f>
        <v>CASEY FORD</v>
      </c>
      <c r="I170" s="230" t="s">
        <v>270</v>
      </c>
      <c r="J170" s="230" t="s">
        <v>4455</v>
      </c>
      <c r="K170" s="230" t="str">
        <f>Query1[[#This Row],[ENTERPRISE_ID]]</f>
        <v>CFORD7</v>
      </c>
      <c r="L170" s="231">
        <v>7196711678</v>
      </c>
      <c r="M170" s="230" t="s">
        <v>5630</v>
      </c>
      <c r="N170" s="230" t="s">
        <v>6933</v>
      </c>
      <c r="O170" s="230"/>
      <c r="P170" s="230" t="s">
        <v>6934</v>
      </c>
      <c r="Q170" s="230" t="s">
        <v>760</v>
      </c>
      <c r="R170" s="230" t="s">
        <v>6935</v>
      </c>
      <c r="S170" s="230" t="s">
        <v>5738</v>
      </c>
      <c r="T170" s="232">
        <v>8998</v>
      </c>
      <c r="U170" s="230" t="s">
        <v>5715</v>
      </c>
      <c r="V170" s="230" t="s">
        <v>5716</v>
      </c>
      <c r="W170" s="233" t="str">
        <f>IFERROR(VLOOKUP(Query1[[#This Row],[ENTERPRISE_ID]],HR_tbl[],2, 0), "Not on HR File")</f>
        <v>Team Lead Technician</v>
      </c>
      <c r="X170" s="113">
        <f>IFERROR(VLOOKUP(Query1[[#This Row],[ENTERPRISE_ID]],HR_tbl[],3,0), "Not on HR File")</f>
        <v>43390</v>
      </c>
      <c r="Y170" s="234" t="str">
        <f>IFERROR(VLOOKUP(Query1[[#This Row],[ENTERPRISE_ID]], Addresses!$A:$Y,21,0), "Not on HR File")</f>
        <v>4229 E Pikes Peak Ave</v>
      </c>
      <c r="Z170" s="234" t="str">
        <f>IFERROR(VLOOKUP(Query1[[#This Row],[ENTERPRISE_ID]], Addresses!$A:$Y,22,0), "Not on HR File")</f>
        <v>Apt 60</v>
      </c>
      <c r="AA170" s="234" t="str">
        <f>IFERROR(VLOOKUP(Query1[[#This Row],[ENTERPRISE_ID]], Addresses!$A:$Y,23,0), "Not on HR File")</f>
        <v>Colorado Springs</v>
      </c>
      <c r="AB170" s="234" t="str">
        <f>IFERROR(VLOOKUP(Query1[[#This Row],[ENTERPRISE_ID]], Addresses!$A:$Y,24,0), "Not on HR File")</f>
        <v>CO</v>
      </c>
      <c r="AC170" s="234" t="str">
        <f>IFERROR(VLOOKUP(Query1[[#This Row],[ENTERPRISE_ID]], Addresses!$A:$Y,25,0), "Not on HR File")</f>
        <v>80909</v>
      </c>
      <c r="AD170" s="230" t="s">
        <v>6936</v>
      </c>
      <c r="AE170" s="235">
        <v>46086</v>
      </c>
    </row>
    <row r="171" spans="1:31" x14ac:dyDescent="0.3">
      <c r="A171" s="230" t="s">
        <v>18798</v>
      </c>
      <c r="B171" s="230" t="str">
        <f>Query1[[#This Row],[LAST_NAME]]</f>
        <v>MCCLANAHAN JR</v>
      </c>
      <c r="C171" s="230" t="s">
        <v>18799</v>
      </c>
      <c r="D171" s="230" t="s">
        <v>5627</v>
      </c>
      <c r="E171" s="230" t="s">
        <v>18800</v>
      </c>
      <c r="F171" s="230" t="s">
        <v>18801</v>
      </c>
      <c r="G171" s="230" t="s">
        <v>18802</v>
      </c>
      <c r="H171" s="230" t="str">
        <f>Query1[[#This Row],[FULL_NAME]]</f>
        <v>HARVEY MCCLANAHAN JR</v>
      </c>
      <c r="I171" s="230" t="s">
        <v>18803</v>
      </c>
      <c r="J171" s="230" t="s">
        <v>3893</v>
      </c>
      <c r="K171" s="230" t="str">
        <f>Query1[[#This Row],[ENTERPRISE_ID]]</f>
        <v>HMCCLAN</v>
      </c>
      <c r="L171" s="231">
        <v>8179360487</v>
      </c>
      <c r="M171" s="230" t="s">
        <v>5630</v>
      </c>
      <c r="N171" s="230" t="s">
        <v>18804</v>
      </c>
      <c r="O171" s="230"/>
      <c r="P171" s="230" t="s">
        <v>1001</v>
      </c>
      <c r="Q171" s="230" t="s">
        <v>279</v>
      </c>
      <c r="R171" s="230" t="s">
        <v>18805</v>
      </c>
      <c r="S171" s="230" t="s">
        <v>5664</v>
      </c>
      <c r="T171" s="232">
        <v>8998</v>
      </c>
      <c r="U171" s="230" t="s">
        <v>5204</v>
      </c>
      <c r="V171" s="230" t="s">
        <v>5953</v>
      </c>
      <c r="W171" s="233" t="str">
        <f>IFERROR(VLOOKUP(Query1[[#This Row],[ENTERPRISE_ID]],HR_tbl[],2, 0), "Not on HR File")</f>
        <v>Service Technician 2, Trainee</v>
      </c>
      <c r="X171" s="113">
        <f>IFERROR(VLOOKUP(Query1[[#This Row],[ENTERPRISE_ID]],HR_tbl[],3,0), "Not on HR File")</f>
        <v>46061</v>
      </c>
      <c r="Y171" s="234" t="str">
        <f>IFERROR(VLOOKUP(Query1[[#This Row],[ENTERPRISE_ID]], Addresses!$A:$Y,21,0), "Not on HR File")</f>
        <v>Not on HR File</v>
      </c>
      <c r="Z171" s="234" t="str">
        <f>IFERROR(VLOOKUP(Query1[[#This Row],[ENTERPRISE_ID]], Addresses!$A:$Y,22,0), "Not on HR File")</f>
        <v>Not on HR File</v>
      </c>
      <c r="AA171" s="234" t="str">
        <f>IFERROR(VLOOKUP(Query1[[#This Row],[ENTERPRISE_ID]], Addresses!$A:$Y,23,0), "Not on HR File")</f>
        <v>Not on HR File</v>
      </c>
      <c r="AB171" s="234" t="str">
        <f>IFERROR(VLOOKUP(Query1[[#This Row],[ENTERPRISE_ID]], Addresses!$A:$Y,24,0), "Not on HR File")</f>
        <v>Not on HR File</v>
      </c>
      <c r="AC171" s="234" t="str">
        <f>IFERROR(VLOOKUP(Query1[[#This Row],[ENTERPRISE_ID]], Addresses!$A:$Y,25,0), "Not on HR File")</f>
        <v>Not on HR File</v>
      </c>
      <c r="AD171" s="230" t="s">
        <v>18806</v>
      </c>
      <c r="AE171" s="235">
        <v>46086</v>
      </c>
    </row>
    <row r="172" spans="1:31" x14ac:dyDescent="0.3">
      <c r="A172" s="230" t="s">
        <v>17593</v>
      </c>
      <c r="B172" s="230" t="str">
        <f>Query1[[#This Row],[LAST_NAME]]</f>
        <v>SETEYE</v>
      </c>
      <c r="C172" s="230" t="s">
        <v>17594</v>
      </c>
      <c r="D172" s="230" t="s">
        <v>5729</v>
      </c>
      <c r="E172" s="230" t="s">
        <v>17595</v>
      </c>
      <c r="F172" s="230" t="s">
        <v>17596</v>
      </c>
      <c r="G172" s="230" t="s">
        <v>17597</v>
      </c>
      <c r="H172" s="230" t="str">
        <f>Query1[[#This Row],[FULL_NAME]]</f>
        <v>TESFAYE SETEYE</v>
      </c>
      <c r="I172" s="230" t="s">
        <v>17598</v>
      </c>
      <c r="J172" s="230" t="s">
        <v>17599</v>
      </c>
      <c r="K172" s="230" t="str">
        <f>Query1[[#This Row],[ENTERPRISE_ID]]</f>
        <v>TSETEYE</v>
      </c>
      <c r="L172" s="231">
        <v>5104353678</v>
      </c>
      <c r="M172" s="230" t="s">
        <v>5630</v>
      </c>
      <c r="N172" s="230" t="s">
        <v>17600</v>
      </c>
      <c r="O172" s="230" t="s">
        <v>17601</v>
      </c>
      <c r="P172" s="230" t="s">
        <v>9617</v>
      </c>
      <c r="Q172" s="230" t="s">
        <v>219</v>
      </c>
      <c r="R172" s="230" t="s">
        <v>17602</v>
      </c>
      <c r="S172" s="230" t="s">
        <v>5738</v>
      </c>
      <c r="T172" s="232">
        <v>8998</v>
      </c>
      <c r="U172" s="230" t="s">
        <v>6194</v>
      </c>
      <c r="V172" s="230" t="s">
        <v>6195</v>
      </c>
      <c r="W172" s="233" t="str">
        <f>IFERROR(VLOOKUP(Query1[[#This Row],[ENTERPRISE_ID]],HR_tbl[],2, 0), "Not on HR File")</f>
        <v>Service Technician 2, Trainee</v>
      </c>
      <c r="X172" s="113">
        <f>IFERROR(VLOOKUP(Query1[[#This Row],[ENTERPRISE_ID]],HR_tbl[],3,0), "Not on HR File")</f>
        <v>45963</v>
      </c>
      <c r="Y172" s="234" t="str">
        <f>IFERROR(VLOOKUP(Query1[[#This Row],[ENTERPRISE_ID]], Addresses!$A:$Y,21,0), "Not on HR File")</f>
        <v>433 ADAMS ST</v>
      </c>
      <c r="Z172" s="234" t="str">
        <f>IFERROR(VLOOKUP(Query1[[#This Row],[ENTERPRISE_ID]], Addresses!$A:$Y,22,0), "Not on HR File")</f>
        <v>2G</v>
      </c>
      <c r="AA172" s="234" t="str">
        <f>IFERROR(VLOOKUP(Query1[[#This Row],[ENTERPRISE_ID]], Addresses!$A:$Y,23,0), "Not on HR File")</f>
        <v>OAKLAND</v>
      </c>
      <c r="AB172" s="234" t="str">
        <f>IFERROR(VLOOKUP(Query1[[#This Row],[ENTERPRISE_ID]], Addresses!$A:$Y,24,0), "Not on HR File")</f>
        <v>CA</v>
      </c>
      <c r="AC172" s="234" t="str">
        <f>IFERROR(VLOOKUP(Query1[[#This Row],[ENTERPRISE_ID]], Addresses!$A:$Y,25,0), "Not on HR File")</f>
        <v>94610</v>
      </c>
      <c r="AD172" s="230" t="s">
        <v>17603</v>
      </c>
      <c r="AE172" s="235">
        <v>46086</v>
      </c>
    </row>
    <row r="173" spans="1:31" x14ac:dyDescent="0.3">
      <c r="A173" s="230" t="s">
        <v>15378</v>
      </c>
      <c r="B173" s="230" t="str">
        <f>Query1[[#This Row],[LAST_NAME]]</f>
        <v>LOBBINS</v>
      </c>
      <c r="C173" s="230" t="s">
        <v>15379</v>
      </c>
      <c r="D173" s="230" t="s">
        <v>5708</v>
      </c>
      <c r="E173" s="230" t="s">
        <v>15380</v>
      </c>
      <c r="F173" s="230" t="s">
        <v>15381</v>
      </c>
      <c r="G173" s="230" t="s">
        <v>15382</v>
      </c>
      <c r="H173" s="230" t="str">
        <f>Query1[[#This Row],[FULL_NAME]]</f>
        <v>MARQUES LOBBINS</v>
      </c>
      <c r="I173" s="230" t="s">
        <v>15383</v>
      </c>
      <c r="J173" s="230" t="s">
        <v>4062</v>
      </c>
      <c r="K173" s="230" t="str">
        <f>Query1[[#This Row],[ENTERPRISE_ID]]</f>
        <v>MLOBBIN</v>
      </c>
      <c r="L173" s="231">
        <v>9016310583</v>
      </c>
      <c r="M173" s="230" t="s">
        <v>5630</v>
      </c>
      <c r="N173" s="230" t="s">
        <v>15384</v>
      </c>
      <c r="O173" s="230"/>
      <c r="P173" s="230" t="s">
        <v>3599</v>
      </c>
      <c r="Q173" s="230" t="s">
        <v>407</v>
      </c>
      <c r="R173" s="230" t="s">
        <v>15385</v>
      </c>
      <c r="S173" s="230" t="s">
        <v>5664</v>
      </c>
      <c r="T173" s="232">
        <v>8998</v>
      </c>
      <c r="U173" s="230" t="s">
        <v>7859</v>
      </c>
      <c r="V173" s="230" t="s">
        <v>7860</v>
      </c>
      <c r="W173" s="233" t="str">
        <f>IFERROR(VLOOKUP(Query1[[#This Row],[ENTERPRISE_ID]],HR_tbl[],2, 0), "Not on HR File")</f>
        <v>Service Technician 2, Trainee</v>
      </c>
      <c r="X173" s="113">
        <f>IFERROR(VLOOKUP(Query1[[#This Row],[ENTERPRISE_ID]],HR_tbl[],3,0), "Not on HR File")</f>
        <v>46061</v>
      </c>
      <c r="Y173" s="234" t="str">
        <f>IFERROR(VLOOKUP(Query1[[#This Row],[ENTERPRISE_ID]], Addresses!$A:$Y,21,0), "Not on HR File")</f>
        <v>Not on HR File</v>
      </c>
      <c r="Z173" s="234" t="str">
        <f>IFERROR(VLOOKUP(Query1[[#This Row],[ENTERPRISE_ID]], Addresses!$A:$Y,22,0), "Not on HR File")</f>
        <v>Not on HR File</v>
      </c>
      <c r="AA173" s="234" t="str">
        <f>IFERROR(VLOOKUP(Query1[[#This Row],[ENTERPRISE_ID]], Addresses!$A:$Y,23,0), "Not on HR File")</f>
        <v>Not on HR File</v>
      </c>
      <c r="AB173" s="234" t="str">
        <f>IFERROR(VLOOKUP(Query1[[#This Row],[ENTERPRISE_ID]], Addresses!$A:$Y,24,0), "Not on HR File")</f>
        <v>Not on HR File</v>
      </c>
      <c r="AC173" s="234" t="str">
        <f>IFERROR(VLOOKUP(Query1[[#This Row],[ENTERPRISE_ID]], Addresses!$A:$Y,25,0), "Not on HR File")</f>
        <v>Not on HR File</v>
      </c>
      <c r="AD173" s="230" t="s">
        <v>15386</v>
      </c>
      <c r="AE173" s="235">
        <v>46086</v>
      </c>
    </row>
    <row r="174" spans="1:31" x14ac:dyDescent="0.3">
      <c r="A174" s="230" t="s">
        <v>16164</v>
      </c>
      <c r="B174" s="230" t="str">
        <f>Query1[[#This Row],[LAST_NAME]]</f>
        <v>CHAVIRA</v>
      </c>
      <c r="C174" s="230" t="s">
        <v>16477</v>
      </c>
      <c r="D174" s="230" t="s">
        <v>5647</v>
      </c>
      <c r="E174" s="230" t="s">
        <v>16478</v>
      </c>
      <c r="F174" s="230" t="s">
        <v>16479</v>
      </c>
      <c r="G174" s="230" t="s">
        <v>16480</v>
      </c>
      <c r="H174" s="230" t="str">
        <f>Query1[[#This Row],[FULL_NAME]]</f>
        <v>ALONSO CHAVIRA</v>
      </c>
      <c r="I174" s="230" t="s">
        <v>14736</v>
      </c>
      <c r="J174" s="230" t="s">
        <v>16481</v>
      </c>
      <c r="K174" s="230" t="str">
        <f>Query1[[#This Row],[ENTERPRISE_ID]]</f>
        <v>ACHAVI0</v>
      </c>
      <c r="L174" s="231">
        <v>9158610946</v>
      </c>
      <c r="M174" s="230" t="s">
        <v>5630</v>
      </c>
      <c r="N174" s="230" t="s">
        <v>16482</v>
      </c>
      <c r="O174" s="230"/>
      <c r="P174" s="230" t="s">
        <v>16483</v>
      </c>
      <c r="Q174" s="230" t="s">
        <v>3619</v>
      </c>
      <c r="R174" s="230" t="s">
        <v>8397</v>
      </c>
      <c r="S174" s="230" t="s">
        <v>5634</v>
      </c>
      <c r="T174" s="232">
        <v>8998</v>
      </c>
      <c r="U174" s="230" t="s">
        <v>6204</v>
      </c>
      <c r="V174" s="230" t="s">
        <v>6205</v>
      </c>
      <c r="W174" s="233" t="str">
        <f>IFERROR(VLOOKUP(Query1[[#This Row],[ENTERPRISE_ID]],HR_tbl[],2, 0), "Not on HR File")</f>
        <v>Service Technician 3, In-Home</v>
      </c>
      <c r="X174" s="113">
        <f>IFERROR(VLOOKUP(Query1[[#This Row],[ENTERPRISE_ID]],HR_tbl[],3,0), "Not on HR File")</f>
        <v>44230</v>
      </c>
      <c r="Y174" s="234" t="str">
        <f>IFERROR(VLOOKUP(Query1[[#This Row],[ENTERPRISE_ID]], Addresses!$A:$Y,21,0), "Not on HR File")</f>
        <v>546 ORLANDO STREET</v>
      </c>
      <c r="Z174" s="234">
        <f>IFERROR(VLOOKUP(Query1[[#This Row],[ENTERPRISE_ID]], Addresses!$A:$Y,22,0), "Not on HR File")</f>
        <v>0</v>
      </c>
      <c r="AA174" s="234" t="str">
        <f>IFERROR(VLOOKUP(Query1[[#This Row],[ENTERPRISE_ID]], Addresses!$A:$Y,23,0), "Not on HR File")</f>
        <v>CHAPARRAL</v>
      </c>
      <c r="AB174" s="234" t="str">
        <f>IFERROR(VLOOKUP(Query1[[#This Row],[ENTERPRISE_ID]], Addresses!$A:$Y,24,0), "Not on HR File")</f>
        <v>NM</v>
      </c>
      <c r="AC174" s="234" t="str">
        <f>IFERROR(VLOOKUP(Query1[[#This Row],[ENTERPRISE_ID]], Addresses!$A:$Y,25,0), "Not on HR File")</f>
        <v>88081</v>
      </c>
      <c r="AD174" s="230" t="s">
        <v>16484</v>
      </c>
      <c r="AE174" s="235">
        <v>46086</v>
      </c>
    </row>
    <row r="175" spans="1:31" x14ac:dyDescent="0.3">
      <c r="A175" s="230" t="s">
        <v>4733</v>
      </c>
      <c r="B175" s="230" t="str">
        <f>Query1[[#This Row],[LAST_NAME]]</f>
        <v>RISEKHIL</v>
      </c>
      <c r="C175" s="230" t="s">
        <v>16700</v>
      </c>
      <c r="D175" s="230" t="s">
        <v>5647</v>
      </c>
      <c r="E175" s="230" t="s">
        <v>16701</v>
      </c>
      <c r="F175" s="230" t="s">
        <v>16702</v>
      </c>
      <c r="G175" s="230" t="s">
        <v>4736</v>
      </c>
      <c r="H175" s="230" t="str">
        <f>Query1[[#This Row],[FULL_NAME]]</f>
        <v>MOHAMMAD RISEKHIL</v>
      </c>
      <c r="I175" s="230" t="s">
        <v>4735</v>
      </c>
      <c r="J175" s="230" t="s">
        <v>4734</v>
      </c>
      <c r="K175" s="230" t="str">
        <f>Query1[[#This Row],[ENTERPRISE_ID]]</f>
        <v>MRISEKH</v>
      </c>
      <c r="L175" s="231">
        <v>5129988368</v>
      </c>
      <c r="M175" s="230" t="s">
        <v>5630</v>
      </c>
      <c r="N175" s="230" t="s">
        <v>16703</v>
      </c>
      <c r="O175" s="230"/>
      <c r="P175" s="230" t="s">
        <v>16704</v>
      </c>
      <c r="Q175" s="230" t="s">
        <v>279</v>
      </c>
      <c r="R175" s="230" t="s">
        <v>16705</v>
      </c>
      <c r="S175" s="230" t="s">
        <v>5634</v>
      </c>
      <c r="T175" s="232">
        <v>8998</v>
      </c>
      <c r="U175" s="230" t="s">
        <v>7329</v>
      </c>
      <c r="V175" s="230" t="s">
        <v>8079</v>
      </c>
      <c r="W175" s="233" t="str">
        <f>IFERROR(VLOOKUP(Query1[[#This Row],[ENTERPRISE_ID]],HR_tbl[],2, 0), "Not on HR File")</f>
        <v>HVAC Svc Tech II, Break/Fix</v>
      </c>
      <c r="X175" s="113">
        <f>IFERROR(VLOOKUP(Query1[[#This Row],[ENTERPRISE_ID]],HR_tbl[],3,0), "Not on HR File")</f>
        <v>44272</v>
      </c>
      <c r="Y175" s="234" t="str">
        <f>IFERROR(VLOOKUP(Query1[[#This Row],[ENTERPRISE_ID]], Addresses!$A:$Y,21,0), "Not on HR File")</f>
        <v>1011 Santiam st</v>
      </c>
      <c r="Z175" s="234">
        <f>IFERROR(VLOOKUP(Query1[[#This Row],[ENTERPRISE_ID]], Addresses!$A:$Y,22,0), "Not on HR File")</f>
        <v>0</v>
      </c>
      <c r="AA175" s="234" t="str">
        <f>IFERROR(VLOOKUP(Query1[[#This Row],[ENTERPRISE_ID]], Addresses!$A:$Y,23,0), "Not on HR File")</f>
        <v>Georgetown</v>
      </c>
      <c r="AB175" s="234" t="str">
        <f>IFERROR(VLOOKUP(Query1[[#This Row],[ENTERPRISE_ID]], Addresses!$A:$Y,24,0), "Not on HR File")</f>
        <v>TX</v>
      </c>
      <c r="AC175" s="234" t="str">
        <f>IFERROR(VLOOKUP(Query1[[#This Row],[ENTERPRISE_ID]], Addresses!$A:$Y,25,0), "Not on HR File")</f>
        <v>78626</v>
      </c>
      <c r="AD175" s="230" t="s">
        <v>16706</v>
      </c>
      <c r="AE175" s="235">
        <v>46086</v>
      </c>
    </row>
    <row r="176" spans="1:31" x14ac:dyDescent="0.3">
      <c r="A176" s="230" t="s">
        <v>3028</v>
      </c>
      <c r="B176" s="230" t="str">
        <f>Query1[[#This Row],[LAST_NAME]]</f>
        <v>KADARIYA</v>
      </c>
      <c r="C176" s="230" t="s">
        <v>3029</v>
      </c>
      <c r="D176" s="230" t="s">
        <v>6000</v>
      </c>
      <c r="E176" s="230" t="s">
        <v>8505</v>
      </c>
      <c r="F176" s="230" t="s">
        <v>8506</v>
      </c>
      <c r="G176" s="230" t="s">
        <v>3030</v>
      </c>
      <c r="H176" s="230" t="str">
        <f>Query1[[#This Row],[FULL_NAME]]</f>
        <v>AMBER KADARIYA</v>
      </c>
      <c r="I176" s="230" t="s">
        <v>5573</v>
      </c>
      <c r="J176" s="230" t="s">
        <v>5572</v>
      </c>
      <c r="K176" s="230" t="str">
        <f>Query1[[#This Row],[ENTERPRISE_ID]]</f>
        <v>AKADARI</v>
      </c>
      <c r="L176" s="231">
        <v>4125400829</v>
      </c>
      <c r="M176" s="230" t="s">
        <v>5630</v>
      </c>
      <c r="N176" s="230" t="s">
        <v>8507</v>
      </c>
      <c r="O176" s="230"/>
      <c r="P176" s="230" t="s">
        <v>5123</v>
      </c>
      <c r="Q176" s="230" t="s">
        <v>435</v>
      </c>
      <c r="R176" s="230" t="s">
        <v>8508</v>
      </c>
      <c r="S176" s="230" t="s">
        <v>5714</v>
      </c>
      <c r="T176" s="232">
        <v>8998</v>
      </c>
      <c r="U176" s="230" t="s">
        <v>5764</v>
      </c>
      <c r="V176" s="230" t="s">
        <v>5765</v>
      </c>
      <c r="W176" s="233" t="str">
        <f>IFERROR(VLOOKUP(Query1[[#This Row],[ENTERPRISE_ID]],HR_tbl[],2, 0), "Not on HR File")</f>
        <v>Service Technician 2, In-Home</v>
      </c>
      <c r="X176" s="113">
        <f>IFERROR(VLOOKUP(Query1[[#This Row],[ENTERPRISE_ID]],HR_tbl[],3,0), "Not on HR File")</f>
        <v>45935</v>
      </c>
      <c r="Y176" s="234" t="str">
        <f>IFERROR(VLOOKUP(Query1[[#This Row],[ENTERPRISE_ID]], Addresses!$A:$Y,21,0), "Not on HR File")</f>
        <v>444 JUDITH DRIVE</v>
      </c>
      <c r="Z176" s="234">
        <f>IFERROR(VLOOKUP(Query1[[#This Row],[ENTERPRISE_ID]], Addresses!$A:$Y,22,0), "Not on HR File")</f>
        <v>0</v>
      </c>
      <c r="AA176" s="234" t="str">
        <f>IFERROR(VLOOKUP(Query1[[#This Row],[ENTERPRISE_ID]], Addresses!$A:$Y,23,0), "Not on HR File")</f>
        <v>PITTSBURGH</v>
      </c>
      <c r="AB176" s="234" t="str">
        <f>IFERROR(VLOOKUP(Query1[[#This Row],[ENTERPRISE_ID]], Addresses!$A:$Y,24,0), "Not on HR File")</f>
        <v>PA</v>
      </c>
      <c r="AC176" s="234" t="str">
        <f>IFERROR(VLOOKUP(Query1[[#This Row],[ENTERPRISE_ID]], Addresses!$A:$Y,25,0), "Not on HR File")</f>
        <v>15236</v>
      </c>
      <c r="AD176" s="230" t="s">
        <v>8509</v>
      </c>
      <c r="AE176" s="235">
        <v>46086</v>
      </c>
    </row>
    <row r="177" spans="1:31" x14ac:dyDescent="0.3">
      <c r="A177" s="230" t="s">
        <v>10865</v>
      </c>
      <c r="B177" s="230" t="str">
        <f>Query1[[#This Row],[LAST_NAME]]</f>
        <v>WILSON</v>
      </c>
      <c r="C177" s="230" t="s">
        <v>768</v>
      </c>
      <c r="D177" s="230" t="s">
        <v>6119</v>
      </c>
      <c r="E177" s="230" t="s">
        <v>10866</v>
      </c>
      <c r="F177" s="230" t="s">
        <v>10867</v>
      </c>
      <c r="G177" s="230" t="s">
        <v>2739</v>
      </c>
      <c r="H177" s="230" t="str">
        <f>Query1[[#This Row],[FULL_NAME]]</f>
        <v>JON WILSON</v>
      </c>
      <c r="I177" s="230" t="s">
        <v>4043</v>
      </c>
      <c r="J177" s="230" t="s">
        <v>6661</v>
      </c>
      <c r="K177" s="230" t="str">
        <f>Query1[[#This Row],[ENTERPRISE_ID]]</f>
        <v>JWILSON</v>
      </c>
      <c r="L177" s="231">
        <v>5028122033</v>
      </c>
      <c r="M177" s="230" t="s">
        <v>5630</v>
      </c>
      <c r="N177" s="230" t="s">
        <v>10868</v>
      </c>
      <c r="O177" s="230"/>
      <c r="P177" s="230" t="s">
        <v>10869</v>
      </c>
      <c r="Q177" s="230" t="s">
        <v>366</v>
      </c>
      <c r="R177" s="230" t="s">
        <v>10870</v>
      </c>
      <c r="S177" s="230" t="s">
        <v>5664</v>
      </c>
      <c r="T177" s="232">
        <v>8998</v>
      </c>
      <c r="U177" s="230" t="s">
        <v>4914</v>
      </c>
      <c r="V177" s="230" t="s">
        <v>6517</v>
      </c>
      <c r="W177" s="233" t="str">
        <f>IFERROR(VLOOKUP(Query1[[#This Row],[ENTERPRISE_ID]],HR_tbl[],2, 0), "Not on HR File")</f>
        <v>Service Technician 1, In-Home</v>
      </c>
      <c r="X177" s="113">
        <f>IFERROR(VLOOKUP(Query1[[#This Row],[ENTERPRISE_ID]],HR_tbl[],3,0), "Not on HR File")</f>
        <v>45865</v>
      </c>
      <c r="Y177" s="234" t="str">
        <f>IFERROR(VLOOKUP(Query1[[#This Row],[ENTERPRISE_ID]], Addresses!$A:$Y,21,0), "Not on HR File")</f>
        <v>303 LEWIS STREET</v>
      </c>
      <c r="Z177" s="234" t="str">
        <f>IFERROR(VLOOKUP(Query1[[#This Row],[ENTERPRISE_ID]], Addresses!$A:$Y,22,0), "Not on HR File")</f>
        <v>N/A</v>
      </c>
      <c r="AA177" s="234" t="str">
        <f>IFERROR(VLOOKUP(Query1[[#This Row],[ENTERPRISE_ID]], Addresses!$A:$Y,23,0), "Not on HR File")</f>
        <v>GHENT</v>
      </c>
      <c r="AB177" s="234" t="str">
        <f>IFERROR(VLOOKUP(Query1[[#This Row],[ENTERPRISE_ID]], Addresses!$A:$Y,24,0), "Not on HR File")</f>
        <v>KY</v>
      </c>
      <c r="AC177" s="234" t="str">
        <f>IFERROR(VLOOKUP(Query1[[#This Row],[ENTERPRISE_ID]], Addresses!$A:$Y,25,0), "Not on HR File")</f>
        <v>41045</v>
      </c>
      <c r="AD177" s="230" t="s">
        <v>10871</v>
      </c>
      <c r="AE177" s="235">
        <v>46086</v>
      </c>
    </row>
    <row r="178" spans="1:31" x14ac:dyDescent="0.3">
      <c r="A178" s="230" t="s">
        <v>11617</v>
      </c>
      <c r="B178" s="230" t="str">
        <f>Query1[[#This Row],[LAST_NAME]]</f>
        <v>LEGER</v>
      </c>
      <c r="C178" s="230" t="s">
        <v>11618</v>
      </c>
      <c r="D178" s="230" t="s">
        <v>5638</v>
      </c>
      <c r="E178" s="230" t="s">
        <v>11619</v>
      </c>
      <c r="F178" s="230" t="s">
        <v>11620</v>
      </c>
      <c r="G178" s="230" t="s">
        <v>11621</v>
      </c>
      <c r="H178" s="230" t="str">
        <f>Query1[[#This Row],[FULL_NAME]]</f>
        <v>HENACK LEGER</v>
      </c>
      <c r="I178" s="230" t="s">
        <v>11622</v>
      </c>
      <c r="J178" s="230" t="s">
        <v>11623</v>
      </c>
      <c r="K178" s="230" t="str">
        <f>Query1[[#This Row],[ENTERPRISE_ID]]</f>
        <v>HLEGER1</v>
      </c>
      <c r="L178" s="231">
        <v>4073089503</v>
      </c>
      <c r="M178" s="230" t="s">
        <v>5630</v>
      </c>
      <c r="N178" s="230" t="s">
        <v>11624</v>
      </c>
      <c r="O178" s="230"/>
      <c r="P178" s="230" t="s">
        <v>11625</v>
      </c>
      <c r="Q178" s="230" t="s">
        <v>297</v>
      </c>
      <c r="R178" s="230" t="s">
        <v>11626</v>
      </c>
      <c r="S178" s="230" t="s">
        <v>5634</v>
      </c>
      <c r="T178" s="232">
        <v>8998</v>
      </c>
      <c r="U178" s="230" t="s">
        <v>5699</v>
      </c>
      <c r="V178" s="230" t="s">
        <v>5700</v>
      </c>
      <c r="W178" s="233" t="str">
        <f>IFERROR(VLOOKUP(Query1[[#This Row],[ENTERPRISE_ID]],HR_tbl[],2, 0), "Not on HR File")</f>
        <v>Service Technician 3, In-Home</v>
      </c>
      <c r="X178" s="113">
        <f>IFERROR(VLOOKUP(Query1[[#This Row],[ENTERPRISE_ID]],HR_tbl[],3,0), "Not on HR File")</f>
        <v>36210</v>
      </c>
      <c r="Y178" s="234" t="str">
        <f>IFERROR(VLOOKUP(Query1[[#This Row],[ENTERPRISE_ID]], Addresses!$A:$Y,21,0), "Not on HR File")</f>
        <v>209 mosswood circle</v>
      </c>
      <c r="Z178" s="234">
        <f>IFERROR(VLOOKUP(Query1[[#This Row],[ENTERPRISE_ID]], Addresses!$A:$Y,22,0), "Not on HR File")</f>
        <v>0</v>
      </c>
      <c r="AA178" s="234" t="str">
        <f>IFERROR(VLOOKUP(Query1[[#This Row],[ENTERPRISE_ID]], Addresses!$A:$Y,23,0), "Not on HR File")</f>
        <v>WINTER SPRINGS</v>
      </c>
      <c r="AB178" s="234" t="str">
        <f>IFERROR(VLOOKUP(Query1[[#This Row],[ENTERPRISE_ID]], Addresses!$A:$Y,24,0), "Not on HR File")</f>
        <v>FL</v>
      </c>
      <c r="AC178" s="234" t="str">
        <f>IFERROR(VLOOKUP(Query1[[#This Row],[ENTERPRISE_ID]], Addresses!$A:$Y,25,0), "Not on HR File")</f>
        <v>32708</v>
      </c>
      <c r="AD178" s="230" t="s">
        <v>11627</v>
      </c>
      <c r="AE178" s="235">
        <v>46086</v>
      </c>
    </row>
    <row r="179" spans="1:31" x14ac:dyDescent="0.3">
      <c r="A179" s="230" t="s">
        <v>16762</v>
      </c>
      <c r="B179" s="230" t="str">
        <f>Query1[[#This Row],[LAST_NAME]]</f>
        <v>BOROWSKI</v>
      </c>
      <c r="C179" s="230" t="s">
        <v>16763</v>
      </c>
      <c r="D179" s="230" t="s">
        <v>6119</v>
      </c>
      <c r="E179" s="230" t="s">
        <v>16764</v>
      </c>
      <c r="F179" s="230" t="s">
        <v>16765</v>
      </c>
      <c r="G179" s="230" t="s">
        <v>16766</v>
      </c>
      <c r="H179" s="230" t="str">
        <f>Query1[[#This Row],[FULL_NAME]]</f>
        <v>JOSEPH BOROWSKI</v>
      </c>
      <c r="I179" s="230" t="s">
        <v>16767</v>
      </c>
      <c r="J179" s="230" t="s">
        <v>4123</v>
      </c>
      <c r="K179" s="230" t="str">
        <f>Query1[[#This Row],[ENTERPRISE_ID]]</f>
        <v>JBOROWS</v>
      </c>
      <c r="L179" s="231">
        <v>2344993045</v>
      </c>
      <c r="M179" s="230" t="s">
        <v>5630</v>
      </c>
      <c r="N179" s="230" t="s">
        <v>16768</v>
      </c>
      <c r="O179" s="230"/>
      <c r="P179" s="230" t="s">
        <v>16769</v>
      </c>
      <c r="Q179" s="230" t="s">
        <v>260</v>
      </c>
      <c r="R179" s="230" t="s">
        <v>16770</v>
      </c>
      <c r="S179" s="230" t="s">
        <v>5738</v>
      </c>
      <c r="T179" s="232">
        <v>8998</v>
      </c>
      <c r="U179" s="230" t="s">
        <v>2588</v>
      </c>
      <c r="V179" s="230" t="s">
        <v>6127</v>
      </c>
      <c r="W179" s="233" t="str">
        <f>IFERROR(VLOOKUP(Query1[[#This Row],[ENTERPRISE_ID]],HR_tbl[],2, 0), "Not on HR File")</f>
        <v>Service Technician 2, In-Home</v>
      </c>
      <c r="X179" s="113">
        <f>IFERROR(VLOOKUP(Query1[[#This Row],[ENTERPRISE_ID]],HR_tbl[],3,0), "Not on HR File")</f>
        <v>32650</v>
      </c>
      <c r="Y179" s="234" t="str">
        <f>IFERROR(VLOOKUP(Query1[[#This Row],[ENTERPRISE_ID]], Addresses!$A:$Y,21,0), "Not on HR File")</f>
        <v>3013 phalanx  mills  herner  road</v>
      </c>
      <c r="Z179" s="234">
        <f>IFERROR(VLOOKUP(Query1[[#This Row],[ENTERPRISE_ID]], Addresses!$A:$Y,22,0), "Not on HR File")</f>
        <v>0</v>
      </c>
      <c r="AA179" s="234" t="str">
        <f>IFERROR(VLOOKUP(Query1[[#This Row],[ENTERPRISE_ID]], Addresses!$A:$Y,23,0), "Not on HR File")</f>
        <v>Southington</v>
      </c>
      <c r="AB179" s="234" t="str">
        <f>IFERROR(VLOOKUP(Query1[[#This Row],[ENTERPRISE_ID]], Addresses!$A:$Y,24,0), "Not on HR File")</f>
        <v>OH</v>
      </c>
      <c r="AC179" s="234" t="str">
        <f>IFERROR(VLOOKUP(Query1[[#This Row],[ENTERPRISE_ID]], Addresses!$A:$Y,25,0), "Not on HR File")</f>
        <v>44470</v>
      </c>
      <c r="AD179" s="230" t="s">
        <v>16771</v>
      </c>
      <c r="AE179" s="235">
        <v>46086</v>
      </c>
    </row>
    <row r="180" spans="1:31" x14ac:dyDescent="0.3">
      <c r="A180" s="230" t="s">
        <v>18276</v>
      </c>
      <c r="B180" s="230" t="str">
        <f>Query1[[#This Row],[LAST_NAME]]</f>
        <v>SKAE</v>
      </c>
      <c r="C180" s="230" t="s">
        <v>18277</v>
      </c>
      <c r="D180" s="230" t="s">
        <v>5843</v>
      </c>
      <c r="E180" s="230" t="s">
        <v>18278</v>
      </c>
      <c r="F180" s="230" t="s">
        <v>18279</v>
      </c>
      <c r="G180" s="230" t="s">
        <v>18280</v>
      </c>
      <c r="H180" s="230" t="str">
        <f>Query1[[#This Row],[FULL_NAME]]</f>
        <v>RAYMOND SKAE</v>
      </c>
      <c r="I180" s="230" t="s">
        <v>18281</v>
      </c>
      <c r="J180" s="230" t="s">
        <v>3864</v>
      </c>
      <c r="K180" s="230" t="str">
        <f>Query1[[#This Row],[ENTERPRISE_ID]]</f>
        <v>RSKAE</v>
      </c>
      <c r="L180" s="231">
        <v>2814541061</v>
      </c>
      <c r="M180" s="230" t="s">
        <v>5630</v>
      </c>
      <c r="N180" s="230" t="s">
        <v>18282</v>
      </c>
      <c r="O180" s="230"/>
      <c r="P180" s="230" t="s">
        <v>5847</v>
      </c>
      <c r="Q180" s="230" t="s">
        <v>279</v>
      </c>
      <c r="R180" s="230" t="s">
        <v>18283</v>
      </c>
      <c r="S180" s="230" t="s">
        <v>5738</v>
      </c>
      <c r="T180" s="232">
        <v>8998</v>
      </c>
      <c r="U180" s="230" t="s">
        <v>7530</v>
      </c>
      <c r="V180" s="230" t="s">
        <v>7735</v>
      </c>
      <c r="W180" s="233" t="str">
        <f>IFERROR(VLOOKUP(Query1[[#This Row],[ENTERPRISE_ID]],HR_tbl[],2, 0), "Not on HR File")</f>
        <v>Service Technician 2, In-Home</v>
      </c>
      <c r="X180" s="113">
        <f>IFERROR(VLOOKUP(Query1[[#This Row],[ENTERPRISE_ID]],HR_tbl[],3,0), "Not on HR File")</f>
        <v>39364</v>
      </c>
      <c r="Y180" s="234" t="str">
        <f>IFERROR(VLOOKUP(Query1[[#This Row],[ENTERPRISE_ID]], Addresses!$A:$Y,21,0), "Not on HR File")</f>
        <v>9735 BLANKENSHIP DR</v>
      </c>
      <c r="Z180" s="234">
        <f>IFERROR(VLOOKUP(Query1[[#This Row],[ENTERPRISE_ID]], Addresses!$A:$Y,22,0), "Not on HR File")</f>
        <v>0</v>
      </c>
      <c r="AA180" s="234" t="str">
        <f>IFERROR(VLOOKUP(Query1[[#This Row],[ENTERPRISE_ID]], Addresses!$A:$Y,23,0), "Not on HR File")</f>
        <v>HOUSTON</v>
      </c>
      <c r="AB180" s="234" t="str">
        <f>IFERROR(VLOOKUP(Query1[[#This Row],[ENTERPRISE_ID]], Addresses!$A:$Y,24,0), "Not on HR File")</f>
        <v>TX</v>
      </c>
      <c r="AC180" s="234" t="str">
        <f>IFERROR(VLOOKUP(Query1[[#This Row],[ENTERPRISE_ID]], Addresses!$A:$Y,25,0), "Not on HR File")</f>
        <v>77080</v>
      </c>
      <c r="AD180" s="230" t="s">
        <v>18284</v>
      </c>
      <c r="AE180" s="235">
        <v>46086</v>
      </c>
    </row>
    <row r="181" spans="1:31" x14ac:dyDescent="0.3">
      <c r="A181" s="230" t="s">
        <v>14360</v>
      </c>
      <c r="B181" s="230" t="str">
        <f>Query1[[#This Row],[LAST_NAME]]</f>
        <v>DOWDY</v>
      </c>
      <c r="C181" s="230" t="s">
        <v>14361</v>
      </c>
      <c r="D181" s="230" t="s">
        <v>5769</v>
      </c>
      <c r="E181" s="230" t="s">
        <v>14362</v>
      </c>
      <c r="F181" s="230" t="s">
        <v>14363</v>
      </c>
      <c r="G181" s="230" t="s">
        <v>14364</v>
      </c>
      <c r="H181" s="230" t="str">
        <f>Query1[[#This Row],[FULL_NAME]]</f>
        <v>PAUL DOWDY</v>
      </c>
      <c r="I181" s="230" t="s">
        <v>14365</v>
      </c>
      <c r="J181" s="230" t="s">
        <v>3860</v>
      </c>
      <c r="K181" s="230" t="str">
        <f>Query1[[#This Row],[ENTERPRISE_ID]]</f>
        <v>PDOWDY</v>
      </c>
      <c r="L181" s="231">
        <v>3175869371</v>
      </c>
      <c r="M181" s="230" t="s">
        <v>5630</v>
      </c>
      <c r="N181" s="230" t="s">
        <v>14366</v>
      </c>
      <c r="O181" s="230" t="s">
        <v>14367</v>
      </c>
      <c r="P181" s="230" t="s">
        <v>14368</v>
      </c>
      <c r="Q181" s="230" t="s">
        <v>773</v>
      </c>
      <c r="R181" s="230" t="s">
        <v>14369</v>
      </c>
      <c r="S181" s="230" t="s">
        <v>5664</v>
      </c>
      <c r="T181" s="232">
        <v>8998</v>
      </c>
      <c r="U181" s="230" t="s">
        <v>7124</v>
      </c>
      <c r="V181" s="230" t="s">
        <v>7125</v>
      </c>
      <c r="W181" s="233" t="str">
        <f>IFERROR(VLOOKUP(Query1[[#This Row],[ENTERPRISE_ID]],HR_tbl[],2, 0), "Not on HR File")</f>
        <v>Service Technician 1, In-Home</v>
      </c>
      <c r="X181" s="113">
        <f>IFERROR(VLOOKUP(Query1[[#This Row],[ENTERPRISE_ID]],HR_tbl[],3,0), "Not on HR File")</f>
        <v>45641</v>
      </c>
      <c r="Y181" s="234" t="str">
        <f>IFERROR(VLOOKUP(Query1[[#This Row],[ENTERPRISE_ID]], Addresses!$A:$Y,21,0), "Not on HR File")</f>
        <v>1075 BROAD RIPPLE AVE# 135</v>
      </c>
      <c r="Z181" s="234">
        <f>IFERROR(VLOOKUP(Query1[[#This Row],[ENTERPRISE_ID]], Addresses!$A:$Y,22,0), "Not on HR File")</f>
        <v>0</v>
      </c>
      <c r="AA181" s="234" t="str">
        <f>IFERROR(VLOOKUP(Query1[[#This Row],[ENTERPRISE_ID]], Addresses!$A:$Y,23,0), "Not on HR File")</f>
        <v>INDIANAPOLIS</v>
      </c>
      <c r="AB181" s="234" t="str">
        <f>IFERROR(VLOOKUP(Query1[[#This Row],[ENTERPRISE_ID]], Addresses!$A:$Y,24,0), "Not on HR File")</f>
        <v>IN</v>
      </c>
      <c r="AC181" s="234" t="str">
        <f>IFERROR(VLOOKUP(Query1[[#This Row],[ENTERPRISE_ID]], Addresses!$A:$Y,25,0), "Not on HR File")</f>
        <v>46220</v>
      </c>
      <c r="AD181" s="230" t="s">
        <v>14370</v>
      </c>
      <c r="AE181" s="235">
        <v>46086</v>
      </c>
    </row>
    <row r="182" spans="1:31" x14ac:dyDescent="0.3">
      <c r="A182" s="230" t="s">
        <v>12211</v>
      </c>
      <c r="B182" s="230" t="str">
        <f>Query1[[#This Row],[LAST_NAME]]</f>
        <v>LESTER</v>
      </c>
      <c r="C182" s="230" t="s">
        <v>12212</v>
      </c>
      <c r="D182" s="230" t="s">
        <v>5843</v>
      </c>
      <c r="E182" s="230" t="s">
        <v>12213</v>
      </c>
      <c r="F182" s="230" t="s">
        <v>12214</v>
      </c>
      <c r="G182" s="230" t="s">
        <v>12215</v>
      </c>
      <c r="H182" s="230" t="str">
        <f>Query1[[#This Row],[FULL_NAME]]</f>
        <v>MICHAEL LESTER</v>
      </c>
      <c r="I182" s="230" t="s">
        <v>12216</v>
      </c>
      <c r="J182" s="230" t="s">
        <v>3909</v>
      </c>
      <c r="K182" s="230" t="str">
        <f>Query1[[#This Row],[ENTERPRISE_ID]]</f>
        <v>MLESTER</v>
      </c>
      <c r="L182" s="231">
        <v>8322314343</v>
      </c>
      <c r="M182" s="230" t="s">
        <v>5630</v>
      </c>
      <c r="N182" s="230" t="s">
        <v>12217</v>
      </c>
      <c r="O182" s="230"/>
      <c r="P182" s="230" t="s">
        <v>12218</v>
      </c>
      <c r="Q182" s="230" t="s">
        <v>279</v>
      </c>
      <c r="R182" s="230" t="s">
        <v>12219</v>
      </c>
      <c r="S182" s="230" t="s">
        <v>5738</v>
      </c>
      <c r="T182" s="232">
        <v>8998</v>
      </c>
      <c r="U182" s="230" t="s">
        <v>7530</v>
      </c>
      <c r="V182" s="230" t="s">
        <v>7735</v>
      </c>
      <c r="W182" s="233" t="str">
        <f>IFERROR(VLOOKUP(Query1[[#This Row],[ENTERPRISE_ID]],HR_tbl[],2, 0), "Not on HR File")</f>
        <v>Service Technician 3, In-Home</v>
      </c>
      <c r="X182" s="113">
        <f>IFERROR(VLOOKUP(Query1[[#This Row],[ENTERPRISE_ID]],HR_tbl[],3,0), "Not on HR File")</f>
        <v>40100</v>
      </c>
      <c r="Y182" s="234" t="str">
        <f>IFERROR(VLOOKUP(Query1[[#This Row],[ENTERPRISE_ID]], Addresses!$A:$Y,21,0), "Not on HR File")</f>
        <v>25211 laird knoll st.</v>
      </c>
      <c r="Z182" s="234">
        <f>IFERROR(VLOOKUP(Query1[[#This Row],[ENTERPRISE_ID]], Addresses!$A:$Y,22,0), "Not on HR File")</f>
        <v>0</v>
      </c>
      <c r="AA182" s="234" t="str">
        <f>IFERROR(VLOOKUP(Query1[[#This Row],[ENTERPRISE_ID]], Addresses!$A:$Y,23,0), "Not on HR File")</f>
        <v>Katy</v>
      </c>
      <c r="AB182" s="234" t="str">
        <f>IFERROR(VLOOKUP(Query1[[#This Row],[ENTERPRISE_ID]], Addresses!$A:$Y,24,0), "Not on HR File")</f>
        <v>TX</v>
      </c>
      <c r="AC182" s="234" t="str">
        <f>IFERROR(VLOOKUP(Query1[[#This Row],[ENTERPRISE_ID]], Addresses!$A:$Y,25,0), "Not on HR File")</f>
        <v>77493</v>
      </c>
      <c r="AD182" s="230" t="s">
        <v>12220</v>
      </c>
      <c r="AE182" s="235">
        <v>46086</v>
      </c>
    </row>
    <row r="183" spans="1:31" x14ac:dyDescent="0.3">
      <c r="A183" s="230" t="s">
        <v>3454</v>
      </c>
      <c r="B183" s="230" t="str">
        <f>Query1[[#This Row],[LAST_NAME]]</f>
        <v>MILLER</v>
      </c>
      <c r="C183" s="230" t="s">
        <v>3455</v>
      </c>
      <c r="D183" s="230" t="s">
        <v>5843</v>
      </c>
      <c r="E183" s="230" t="s">
        <v>8844</v>
      </c>
      <c r="F183" s="230" t="s">
        <v>8845</v>
      </c>
      <c r="G183" s="230" t="s">
        <v>3456</v>
      </c>
      <c r="H183" s="230" t="str">
        <f>Query1[[#This Row],[FULL_NAME]]</f>
        <v>RICHARD MILLER</v>
      </c>
      <c r="I183" s="230" t="s">
        <v>4472</v>
      </c>
      <c r="J183" s="230" t="s">
        <v>3953</v>
      </c>
      <c r="K183" s="230" t="str">
        <f>Query1[[#This Row],[ENTERPRISE_ID]]</f>
        <v>RMILLE4</v>
      </c>
      <c r="L183" s="231">
        <v>8328198445</v>
      </c>
      <c r="M183" s="230" t="s">
        <v>5630</v>
      </c>
      <c r="N183" s="230" t="s">
        <v>8846</v>
      </c>
      <c r="O183" s="230"/>
      <c r="P183" s="230" t="s">
        <v>8847</v>
      </c>
      <c r="Q183" s="230" t="s">
        <v>279</v>
      </c>
      <c r="R183" s="230" t="s">
        <v>8848</v>
      </c>
      <c r="S183" s="230" t="s">
        <v>5738</v>
      </c>
      <c r="T183" s="232">
        <v>8998</v>
      </c>
      <c r="U183" s="230" t="s">
        <v>2423</v>
      </c>
      <c r="V183" s="230" t="s">
        <v>6453</v>
      </c>
      <c r="W183" s="233" t="str">
        <f>IFERROR(VLOOKUP(Query1[[#This Row],[ENTERPRISE_ID]],HR_tbl[],2, 0), "Not on HR File")</f>
        <v>Service Technician 1, In-Home</v>
      </c>
      <c r="X183" s="113">
        <f>IFERROR(VLOOKUP(Query1[[#This Row],[ENTERPRISE_ID]],HR_tbl[],3,0), "Not on HR File")</f>
        <v>29004</v>
      </c>
      <c r="Y183" s="234" t="str">
        <f>IFERROR(VLOOKUP(Query1[[#This Row],[ENTERPRISE_ID]], Addresses!$A:$Y,21,0), "Not on HR File")</f>
        <v>287 County Rd. 4941</v>
      </c>
      <c r="Z183" s="234">
        <f>IFERROR(VLOOKUP(Query1[[#This Row],[ENTERPRISE_ID]], Addresses!$A:$Y,22,0), "Not on HR File")</f>
        <v>0</v>
      </c>
      <c r="AA183" s="234" t="str">
        <f>IFERROR(VLOOKUP(Query1[[#This Row],[ENTERPRISE_ID]], Addresses!$A:$Y,23,0), "Not on HR File")</f>
        <v>Etoile</v>
      </c>
      <c r="AB183" s="234" t="str">
        <f>IFERROR(VLOOKUP(Query1[[#This Row],[ENTERPRISE_ID]], Addresses!$A:$Y,24,0), "Not on HR File")</f>
        <v>TX</v>
      </c>
      <c r="AC183" s="234" t="str">
        <f>IFERROR(VLOOKUP(Query1[[#This Row],[ENTERPRISE_ID]], Addresses!$A:$Y,25,0), "Not on HR File")</f>
        <v>75944</v>
      </c>
      <c r="AD183" s="230" t="s">
        <v>8849</v>
      </c>
      <c r="AE183" s="235">
        <v>46086</v>
      </c>
    </row>
    <row r="184" spans="1:31" x14ac:dyDescent="0.3">
      <c r="A184" s="230" t="s">
        <v>2485</v>
      </c>
      <c r="B184" s="230" t="str">
        <f>Query1[[#This Row],[LAST_NAME]]</f>
        <v>WINGER</v>
      </c>
      <c r="C184" s="230" t="s">
        <v>2486</v>
      </c>
      <c r="D184" s="230" t="s">
        <v>5708</v>
      </c>
      <c r="E184" s="230" t="s">
        <v>12520</v>
      </c>
      <c r="F184" s="230" t="s">
        <v>12521</v>
      </c>
      <c r="G184" s="230" t="s">
        <v>2487</v>
      </c>
      <c r="H184" s="230" t="str">
        <f>Query1[[#This Row],[FULL_NAME]]</f>
        <v>SONNY WINGER</v>
      </c>
      <c r="I184" s="230" t="s">
        <v>5130</v>
      </c>
      <c r="J184" s="230" t="s">
        <v>5129</v>
      </c>
      <c r="K184" s="230" t="str">
        <f>Query1[[#This Row],[ENTERPRISE_ID]]</f>
        <v>SWINGER</v>
      </c>
      <c r="L184" s="231">
        <v>5016729113</v>
      </c>
      <c r="M184" s="230" t="s">
        <v>5630</v>
      </c>
      <c r="N184" s="230"/>
      <c r="O184" s="230"/>
      <c r="P184" s="230"/>
      <c r="Q184" s="230"/>
      <c r="R184" s="230"/>
      <c r="S184" s="230" t="s">
        <v>5664</v>
      </c>
      <c r="T184" s="232">
        <v>8998</v>
      </c>
      <c r="U184" s="230" t="s">
        <v>7134</v>
      </c>
      <c r="V184" s="230" t="s">
        <v>7135</v>
      </c>
      <c r="W184" s="233" t="str">
        <f>IFERROR(VLOOKUP(Query1[[#This Row],[ENTERPRISE_ID]],HR_tbl[],2, 0), "Not on HR File")</f>
        <v>Service Technician 3, In-Home</v>
      </c>
      <c r="X184" s="113">
        <f>IFERROR(VLOOKUP(Query1[[#This Row],[ENTERPRISE_ID]],HR_tbl[],3,0), "Not on HR File")</f>
        <v>45809</v>
      </c>
      <c r="Y184" s="234" t="str">
        <f>IFERROR(VLOOKUP(Query1[[#This Row],[ENTERPRISE_ID]], Addresses!$A:$Y,21,0), "Not on HR File")</f>
        <v>1461 Traskwood Rd</v>
      </c>
      <c r="Z184" s="234">
        <f>IFERROR(VLOOKUP(Query1[[#This Row],[ENTERPRISE_ID]], Addresses!$A:$Y,22,0), "Not on HR File")</f>
        <v>0</v>
      </c>
      <c r="AA184" s="234" t="str">
        <f>IFERROR(VLOOKUP(Query1[[#This Row],[ENTERPRISE_ID]], Addresses!$A:$Y,23,0), "Not on HR File")</f>
        <v>TRASKWOOD</v>
      </c>
      <c r="AB184" s="234" t="str">
        <f>IFERROR(VLOOKUP(Query1[[#This Row],[ENTERPRISE_ID]], Addresses!$A:$Y,24,0), "Not on HR File")</f>
        <v>AR</v>
      </c>
      <c r="AC184" s="234" t="str">
        <f>IFERROR(VLOOKUP(Query1[[#This Row],[ENTERPRISE_ID]], Addresses!$A:$Y,25,0), "Not on HR File")</f>
        <v>72167</v>
      </c>
      <c r="AD184" s="230" t="s">
        <v>12522</v>
      </c>
      <c r="AE184" s="235">
        <v>46086</v>
      </c>
    </row>
    <row r="185" spans="1:31" x14ac:dyDescent="0.3">
      <c r="A185" s="230" t="s">
        <v>9125</v>
      </c>
      <c r="B185" s="230" t="str">
        <f>Query1[[#This Row],[LAST_NAME]]</f>
        <v>DICKERSON</v>
      </c>
      <c r="C185" s="230" t="s">
        <v>1125</v>
      </c>
      <c r="D185" s="230" t="s">
        <v>5854</v>
      </c>
      <c r="E185" s="230" t="s">
        <v>9126</v>
      </c>
      <c r="F185" s="230" t="s">
        <v>9127</v>
      </c>
      <c r="G185" s="230" t="s">
        <v>1126</v>
      </c>
      <c r="H185" s="230" t="str">
        <f>Query1[[#This Row],[FULL_NAME]]</f>
        <v>JOSHUA DICKERSON</v>
      </c>
      <c r="I185" s="230" t="s">
        <v>9128</v>
      </c>
      <c r="J185" s="230" t="s">
        <v>3753</v>
      </c>
      <c r="K185" s="230" t="str">
        <f>Query1[[#This Row],[ENTERPRISE_ID]]</f>
        <v>JDICKE0</v>
      </c>
      <c r="L185" s="231">
        <v>9128091941</v>
      </c>
      <c r="M185" s="230" t="s">
        <v>5630</v>
      </c>
      <c r="N185" s="230" t="s">
        <v>9129</v>
      </c>
      <c r="O185" s="230"/>
      <c r="P185" s="230" t="s">
        <v>9130</v>
      </c>
      <c r="Q185" s="230" t="s">
        <v>575</v>
      </c>
      <c r="R185" s="230" t="s">
        <v>9131</v>
      </c>
      <c r="S185" s="230" t="s">
        <v>5714</v>
      </c>
      <c r="T185" s="232">
        <v>8998</v>
      </c>
      <c r="U185" s="230" t="s">
        <v>7393</v>
      </c>
      <c r="V185" s="230" t="s">
        <v>7394</v>
      </c>
      <c r="W185" s="233" t="str">
        <f>IFERROR(VLOOKUP(Query1[[#This Row],[ENTERPRISE_ID]],HR_tbl[],2, 0), "Not on HR File")</f>
        <v>Service Technician 2, In-Home</v>
      </c>
      <c r="X185" s="113">
        <f>IFERROR(VLOOKUP(Query1[[#This Row],[ENTERPRISE_ID]],HR_tbl[],3,0), "Not on HR File")</f>
        <v>45886</v>
      </c>
      <c r="Y185" s="234" t="str">
        <f>IFERROR(VLOOKUP(Query1[[#This Row],[ENTERPRISE_ID]], Addresses!$A:$Y,21,0), "Not on HR File")</f>
        <v>400 CARY ST</v>
      </c>
      <c r="Z185" s="234">
        <f>IFERROR(VLOOKUP(Query1[[#This Row],[ENTERPRISE_ID]], Addresses!$A:$Y,22,0), "Not on HR File")</f>
        <v>0</v>
      </c>
      <c r="AA185" s="234" t="str">
        <f>IFERROR(VLOOKUP(Query1[[#This Row],[ENTERPRISE_ID]], Addresses!$A:$Y,23,0), "Not on HR File")</f>
        <v>BRUNSWICK</v>
      </c>
      <c r="AB185" s="234" t="str">
        <f>IFERROR(VLOOKUP(Query1[[#This Row],[ENTERPRISE_ID]], Addresses!$A:$Y,24,0), "Not on HR File")</f>
        <v>GA</v>
      </c>
      <c r="AC185" s="234" t="str">
        <f>IFERROR(VLOOKUP(Query1[[#This Row],[ENTERPRISE_ID]], Addresses!$A:$Y,25,0), "Not on HR File")</f>
        <v>31523</v>
      </c>
      <c r="AD185" s="230" t="s">
        <v>9132</v>
      </c>
      <c r="AE185" s="235">
        <v>46086</v>
      </c>
    </row>
    <row r="186" spans="1:31" x14ac:dyDescent="0.3">
      <c r="A186" s="230" t="s">
        <v>4951</v>
      </c>
      <c r="B186" s="230" t="str">
        <f>Query1[[#This Row],[LAST_NAME]]</f>
        <v>BYERS</v>
      </c>
      <c r="C186" s="230" t="s">
        <v>11892</v>
      </c>
      <c r="D186" s="230" t="s">
        <v>5638</v>
      </c>
      <c r="E186" s="230" t="s">
        <v>11893</v>
      </c>
      <c r="F186" s="230" t="s">
        <v>11894</v>
      </c>
      <c r="G186" s="230" t="s">
        <v>4954</v>
      </c>
      <c r="H186" s="230" t="str">
        <f>Query1[[#This Row],[FULL_NAME]]</f>
        <v>NATHAN BYERS</v>
      </c>
      <c r="I186" s="230" t="s">
        <v>4953</v>
      </c>
      <c r="J186" s="230" t="s">
        <v>4952</v>
      </c>
      <c r="K186" s="230" t="str">
        <f>Query1[[#This Row],[ENTERPRISE_ID]]</f>
        <v>NBYERS</v>
      </c>
      <c r="L186" s="231">
        <v>9047490558</v>
      </c>
      <c r="M186" s="230" t="s">
        <v>5630</v>
      </c>
      <c r="N186" s="230" t="s">
        <v>11895</v>
      </c>
      <c r="O186" s="230" t="s">
        <v>11896</v>
      </c>
      <c r="P186" s="230" t="s">
        <v>5815</v>
      </c>
      <c r="Q186" s="230" t="s">
        <v>297</v>
      </c>
      <c r="R186" s="230" t="s">
        <v>11897</v>
      </c>
      <c r="S186" s="230" t="s">
        <v>5634</v>
      </c>
      <c r="T186" s="232">
        <v>8998</v>
      </c>
      <c r="U186" s="230" t="s">
        <v>5812</v>
      </c>
      <c r="V186" s="230" t="s">
        <v>6138</v>
      </c>
      <c r="W186" s="233" t="str">
        <f>IFERROR(VLOOKUP(Query1[[#This Row],[ENTERPRISE_ID]],HR_tbl[],2, 0), "Not on HR File")</f>
        <v>HVAC Svc Tech I, Break/Fix</v>
      </c>
      <c r="X186" s="113">
        <f>IFERROR(VLOOKUP(Query1[[#This Row],[ENTERPRISE_ID]],HR_tbl[],3,0), "Not on HR File")</f>
        <v>45914</v>
      </c>
      <c r="Y186" s="234" t="str">
        <f>IFERROR(VLOOKUP(Query1[[#This Row],[ENTERPRISE_ID]], Addresses!$A:$Y,21,0), "Not on HR File")</f>
        <v>4090 Hodges blvd apt. 912</v>
      </c>
      <c r="Z186" s="234">
        <f>IFERROR(VLOOKUP(Query1[[#This Row],[ENTERPRISE_ID]], Addresses!$A:$Y,22,0), "Not on HR File")</f>
        <v>0</v>
      </c>
      <c r="AA186" s="234" t="str">
        <f>IFERROR(VLOOKUP(Query1[[#This Row],[ENTERPRISE_ID]], Addresses!$A:$Y,23,0), "Not on HR File")</f>
        <v>JACKSONVILLE</v>
      </c>
      <c r="AB186" s="234" t="str">
        <f>IFERROR(VLOOKUP(Query1[[#This Row],[ENTERPRISE_ID]], Addresses!$A:$Y,24,0), "Not on HR File")</f>
        <v>FL</v>
      </c>
      <c r="AC186" s="234" t="str">
        <f>IFERROR(VLOOKUP(Query1[[#This Row],[ENTERPRISE_ID]], Addresses!$A:$Y,25,0), "Not on HR File")</f>
        <v>32224</v>
      </c>
      <c r="AD186" s="230" t="s">
        <v>11898</v>
      </c>
      <c r="AE186" s="235">
        <v>46086</v>
      </c>
    </row>
    <row r="187" spans="1:31" x14ac:dyDescent="0.3">
      <c r="A187" s="230" t="s">
        <v>1139</v>
      </c>
      <c r="B187" s="230" t="str">
        <f>Query1[[#This Row],[LAST_NAME]]</f>
        <v>DAWSON</v>
      </c>
      <c r="C187" s="230" t="s">
        <v>1140</v>
      </c>
      <c r="D187" s="230" t="s">
        <v>6339</v>
      </c>
      <c r="E187" s="230" t="s">
        <v>8632</v>
      </c>
      <c r="F187" s="230" t="s">
        <v>8633</v>
      </c>
      <c r="G187" s="230" t="s">
        <v>1141</v>
      </c>
      <c r="H187" s="230" t="str">
        <f>Query1[[#This Row],[FULL_NAME]]</f>
        <v>JAMES DAWSON</v>
      </c>
      <c r="I187" s="230" t="s">
        <v>8634</v>
      </c>
      <c r="J187" s="230" t="s">
        <v>3968</v>
      </c>
      <c r="K187" s="230" t="str">
        <f>Query1[[#This Row],[ENTERPRISE_ID]]</f>
        <v>JDAWSO1</v>
      </c>
      <c r="L187" s="231">
        <v>3863154176</v>
      </c>
      <c r="M187" s="230" t="s">
        <v>5630</v>
      </c>
      <c r="N187" s="230" t="s">
        <v>8635</v>
      </c>
      <c r="O187" s="230"/>
      <c r="P187" s="230" t="s">
        <v>8636</v>
      </c>
      <c r="Q187" s="230" t="s">
        <v>719</v>
      </c>
      <c r="R187" s="230" t="s">
        <v>8637</v>
      </c>
      <c r="S187" s="230" t="s">
        <v>5916</v>
      </c>
      <c r="T187" s="232">
        <v>8998</v>
      </c>
      <c r="U187" s="230" t="s">
        <v>6347</v>
      </c>
      <c r="V187" s="230" t="s">
        <v>6348</v>
      </c>
      <c r="W187" s="233" t="str">
        <f>IFERROR(VLOOKUP(Query1[[#This Row],[ENTERPRISE_ID]],HR_tbl[],2, 0), "Not on HR File")</f>
        <v>Service Technician 3, In-Home</v>
      </c>
      <c r="X187" s="113">
        <f>IFERROR(VLOOKUP(Query1[[#This Row],[ENTERPRISE_ID]],HR_tbl[],3,0), "Not on HR File")</f>
        <v>32125</v>
      </c>
      <c r="Y187" s="234" t="str">
        <f>IFERROR(VLOOKUP(Query1[[#This Row],[ENTERPRISE_ID]], Addresses!$A:$Y,21,0), "Not on HR File")</f>
        <v>9 river side drive</v>
      </c>
      <c r="Z187" s="234">
        <f>IFERROR(VLOOKUP(Query1[[#This Row],[ENTERPRISE_ID]], Addresses!$A:$Y,22,0), "Not on HR File")</f>
        <v>0</v>
      </c>
      <c r="AA187" s="234" t="str">
        <f>IFERROR(VLOOKUP(Query1[[#This Row],[ENTERPRISE_ID]], Addresses!$A:$Y,23,0), "Not on HR File")</f>
        <v>Oakland</v>
      </c>
      <c r="AB187" s="234" t="str">
        <f>IFERROR(VLOOKUP(Query1[[#This Row],[ENTERPRISE_ID]], Addresses!$A:$Y,24,0), "Not on HR File")</f>
        <v>NJ</v>
      </c>
      <c r="AC187" s="234" t="str">
        <f>IFERROR(VLOOKUP(Query1[[#This Row],[ENTERPRISE_ID]], Addresses!$A:$Y,25,0), "Not on HR File")</f>
        <v>07436</v>
      </c>
      <c r="AD187" s="230" t="s">
        <v>8638</v>
      </c>
      <c r="AE187" s="235">
        <v>46086</v>
      </c>
    </row>
    <row r="188" spans="1:31" x14ac:dyDescent="0.3">
      <c r="A188" s="230"/>
      <c r="B188" s="230" t="str">
        <f>Query1[[#This Row],[LAST_NAME]]</f>
        <v>ACORD</v>
      </c>
      <c r="C188" s="230" t="s">
        <v>9738</v>
      </c>
      <c r="D188" s="230" t="s">
        <v>5682</v>
      </c>
      <c r="E188" s="230" t="s">
        <v>9739</v>
      </c>
      <c r="F188" s="230"/>
      <c r="G188" s="230" t="s">
        <v>5013</v>
      </c>
      <c r="H188" s="230" t="str">
        <f>Query1[[#This Row],[FULL_NAME]]</f>
        <v>GARY ACORD</v>
      </c>
      <c r="I188" s="230" t="s">
        <v>5012</v>
      </c>
      <c r="J188" s="230" t="s">
        <v>4230</v>
      </c>
      <c r="K188" s="230" t="str">
        <f>Query1[[#This Row],[ENTERPRISE_ID]]</f>
        <v>GACORD</v>
      </c>
      <c r="L188" s="231">
        <v>7576102192</v>
      </c>
      <c r="M188" s="230" t="s">
        <v>5630</v>
      </c>
      <c r="N188" s="230"/>
      <c r="O188" s="230"/>
      <c r="P188" s="230"/>
      <c r="Q188" s="230"/>
      <c r="R188" s="230"/>
      <c r="S188" s="230" t="s">
        <v>5664</v>
      </c>
      <c r="T188" s="232">
        <v>8998</v>
      </c>
      <c r="U188" s="230" t="s">
        <v>4895</v>
      </c>
      <c r="V188" s="230" t="s">
        <v>6916</v>
      </c>
      <c r="W188" s="233" t="str">
        <f>IFERROR(VLOOKUP(Query1[[#This Row],[ENTERPRISE_ID]],HR_tbl[],2, 0), "Not on HR File")</f>
        <v>Service Technician 1, In-Home</v>
      </c>
      <c r="X188" s="113">
        <f>IFERROR(VLOOKUP(Query1[[#This Row],[ENTERPRISE_ID]],HR_tbl[],3,0), "Not on HR File")</f>
        <v>45739</v>
      </c>
      <c r="Y188" s="234" t="str">
        <f>IFERROR(VLOOKUP(Query1[[#This Row],[ENTERPRISE_ID]], Addresses!$A:$Y,21,0), "Not on HR File")</f>
        <v>513 TREETOP DR</v>
      </c>
      <c r="Z188" s="234" t="str">
        <f>IFERROR(VLOOKUP(Query1[[#This Row],[ENTERPRISE_ID]], Addresses!$A:$Y,22,0), "Not on HR File")</f>
        <v>APT 301</v>
      </c>
      <c r="AA188" s="234" t="str">
        <f>IFERROR(VLOOKUP(Query1[[#This Row],[ENTERPRISE_ID]], Addresses!$A:$Y,23,0), "Not on HR File")</f>
        <v>VIRGINIA BEACH</v>
      </c>
      <c r="AB188" s="234" t="str">
        <f>IFERROR(VLOOKUP(Query1[[#This Row],[ENTERPRISE_ID]], Addresses!$A:$Y,24,0), "Not on HR File")</f>
        <v>VA</v>
      </c>
      <c r="AC188" s="234" t="str">
        <f>IFERROR(VLOOKUP(Query1[[#This Row],[ENTERPRISE_ID]], Addresses!$A:$Y,25,0), "Not on HR File")</f>
        <v>23451</v>
      </c>
      <c r="AD188" s="230" t="s">
        <v>9740</v>
      </c>
      <c r="AE188" s="235">
        <v>46086</v>
      </c>
    </row>
    <row r="189" spans="1:31" x14ac:dyDescent="0.3">
      <c r="A189" s="230" t="s">
        <v>9017</v>
      </c>
      <c r="B189" s="230" t="str">
        <f>Query1[[#This Row],[LAST_NAME]]</f>
        <v>WHITE</v>
      </c>
      <c r="C189" s="230" t="s">
        <v>9018</v>
      </c>
      <c r="D189" s="230" t="s">
        <v>5719</v>
      </c>
      <c r="E189" s="230" t="s">
        <v>9019</v>
      </c>
      <c r="F189" s="230" t="s">
        <v>9020</v>
      </c>
      <c r="G189" s="230" t="s">
        <v>9021</v>
      </c>
      <c r="H189" s="230" t="str">
        <f>Query1[[#This Row],[FULL_NAME]]</f>
        <v>TERRELL WHITE</v>
      </c>
      <c r="I189" s="230" t="s">
        <v>4448</v>
      </c>
      <c r="J189" s="230" t="s">
        <v>9022</v>
      </c>
      <c r="K189" s="230" t="str">
        <f>Query1[[#This Row],[ENTERPRISE_ID]]</f>
        <v>TWHITE</v>
      </c>
      <c r="L189" s="231">
        <v>3126782153</v>
      </c>
      <c r="M189" s="230" t="s">
        <v>5630</v>
      </c>
      <c r="N189" s="230" t="s">
        <v>9023</v>
      </c>
      <c r="O189" s="230"/>
      <c r="P189" s="230" t="s">
        <v>6823</v>
      </c>
      <c r="Q189" s="230" t="s">
        <v>250</v>
      </c>
      <c r="R189" s="230" t="s">
        <v>9024</v>
      </c>
      <c r="S189" s="230" t="s">
        <v>5634</v>
      </c>
      <c r="T189" s="232">
        <v>8998</v>
      </c>
      <c r="U189" s="230" t="s">
        <v>6825</v>
      </c>
      <c r="V189" s="230" t="s">
        <v>6826</v>
      </c>
      <c r="W189" s="233" t="str">
        <f>IFERROR(VLOOKUP(Query1[[#This Row],[ENTERPRISE_ID]],HR_tbl[],2, 0), "Not on HR File")</f>
        <v>Service Technician 2, In-Home</v>
      </c>
      <c r="X189" s="113">
        <f>IFERROR(VLOOKUP(Query1[[#This Row],[ENTERPRISE_ID]],HR_tbl[],3,0), "Not on HR File")</f>
        <v>45403</v>
      </c>
      <c r="Y189" s="234" t="str">
        <f>IFERROR(VLOOKUP(Query1[[#This Row],[ENTERPRISE_ID]], Addresses!$A:$Y,21,0), "Not on HR File")</f>
        <v>6656 S. KIMBARK AVE</v>
      </c>
      <c r="Z189" s="234">
        <f>IFERROR(VLOOKUP(Query1[[#This Row],[ENTERPRISE_ID]], Addresses!$A:$Y,22,0), "Not on HR File")</f>
        <v>0</v>
      </c>
      <c r="AA189" s="234" t="str">
        <f>IFERROR(VLOOKUP(Query1[[#This Row],[ENTERPRISE_ID]], Addresses!$A:$Y,23,0), "Not on HR File")</f>
        <v>CHICAGO</v>
      </c>
      <c r="AB189" s="234" t="str">
        <f>IFERROR(VLOOKUP(Query1[[#This Row],[ENTERPRISE_ID]], Addresses!$A:$Y,24,0), "Not on HR File")</f>
        <v>IL</v>
      </c>
      <c r="AC189" s="234" t="str">
        <f>IFERROR(VLOOKUP(Query1[[#This Row],[ENTERPRISE_ID]], Addresses!$A:$Y,25,0), "Not on HR File")</f>
        <v>60637</v>
      </c>
      <c r="AD189" s="230" t="s">
        <v>9025</v>
      </c>
      <c r="AE189" s="235">
        <v>46086</v>
      </c>
    </row>
    <row r="190" spans="1:31" x14ac:dyDescent="0.3">
      <c r="A190" s="230" t="s">
        <v>12447</v>
      </c>
      <c r="B190" s="230" t="str">
        <f>Query1[[#This Row],[LAST_NAME]]</f>
        <v>REYES</v>
      </c>
      <c r="C190" s="230" t="s">
        <v>12448</v>
      </c>
      <c r="D190" s="230" t="s">
        <v>5788</v>
      </c>
      <c r="E190" s="230" t="s">
        <v>12449</v>
      </c>
      <c r="F190" s="230" t="s">
        <v>12450</v>
      </c>
      <c r="G190" s="230" t="s">
        <v>12451</v>
      </c>
      <c r="H190" s="230" t="str">
        <f>Query1[[#This Row],[FULL_NAME]]</f>
        <v>TONNY REYES</v>
      </c>
      <c r="I190" s="230" t="s">
        <v>12452</v>
      </c>
      <c r="J190" s="230" t="s">
        <v>12453</v>
      </c>
      <c r="K190" s="230" t="str">
        <f>Query1[[#This Row],[ENTERPRISE_ID]]</f>
        <v>TREYES</v>
      </c>
      <c r="L190" s="231">
        <v>3017932301</v>
      </c>
      <c r="M190" s="230" t="s">
        <v>5630</v>
      </c>
      <c r="N190" s="230" t="s">
        <v>12454</v>
      </c>
      <c r="O190" s="230"/>
      <c r="P190" s="230" t="s">
        <v>12455</v>
      </c>
      <c r="Q190" s="230" t="s">
        <v>541</v>
      </c>
      <c r="R190" s="230" t="s">
        <v>12456</v>
      </c>
      <c r="S190" s="230" t="s">
        <v>5634</v>
      </c>
      <c r="T190" s="232">
        <v>8998</v>
      </c>
      <c r="U190" s="230" t="s">
        <v>2539</v>
      </c>
      <c r="V190" s="230" t="s">
        <v>6721</v>
      </c>
      <c r="W190" s="233" t="str">
        <f>IFERROR(VLOOKUP(Query1[[#This Row],[ENTERPRISE_ID]],HR_tbl[],2, 0), "Not on HR File")</f>
        <v>Service Technician 2, In-Home</v>
      </c>
      <c r="X190" s="113">
        <f>IFERROR(VLOOKUP(Query1[[#This Row],[ENTERPRISE_ID]],HR_tbl[],3,0), "Not on HR File")</f>
        <v>45949</v>
      </c>
      <c r="Y190" s="234" t="str">
        <f>IFERROR(VLOOKUP(Query1[[#This Row],[ENTERPRISE_ID]], Addresses!$A:$Y,21,0), "Not on HR File")</f>
        <v>6113 LANDOVER RD</v>
      </c>
      <c r="Z190" s="234">
        <f>IFERROR(VLOOKUP(Query1[[#This Row],[ENTERPRISE_ID]], Addresses!$A:$Y,22,0), "Not on HR File")</f>
        <v>0</v>
      </c>
      <c r="AA190" s="234" t="str">
        <f>IFERROR(VLOOKUP(Query1[[#This Row],[ENTERPRISE_ID]], Addresses!$A:$Y,23,0), "Not on HR File")</f>
        <v>CHEVERLY</v>
      </c>
      <c r="AB190" s="234" t="str">
        <f>IFERROR(VLOOKUP(Query1[[#This Row],[ENTERPRISE_ID]], Addresses!$A:$Y,24,0), "Not on HR File")</f>
        <v>MD</v>
      </c>
      <c r="AC190" s="234" t="str">
        <f>IFERROR(VLOOKUP(Query1[[#This Row],[ENTERPRISE_ID]], Addresses!$A:$Y,25,0), "Not on HR File")</f>
        <v>20785</v>
      </c>
      <c r="AD190" s="230" t="s">
        <v>12457</v>
      </c>
      <c r="AE190" s="235">
        <v>46086</v>
      </c>
    </row>
    <row r="191" spans="1:31" x14ac:dyDescent="0.3">
      <c r="A191" s="230" t="s">
        <v>17926</v>
      </c>
      <c r="B191" s="230" t="str">
        <f>Query1[[#This Row],[LAST_NAME]]</f>
        <v>OSBORNE</v>
      </c>
      <c r="C191" s="230" t="s">
        <v>17927</v>
      </c>
      <c r="D191" s="230" t="s">
        <v>5669</v>
      </c>
      <c r="E191" s="230" t="s">
        <v>17928</v>
      </c>
      <c r="F191" s="230" t="s">
        <v>17929</v>
      </c>
      <c r="G191" s="230" t="s">
        <v>5677</v>
      </c>
      <c r="H191" s="230" t="str">
        <f>Query1[[#This Row],[FULL_NAME]]</f>
        <v>PATRICK OSBORNE</v>
      </c>
      <c r="I191" s="230" t="s">
        <v>17930</v>
      </c>
      <c r="J191" s="230" t="s">
        <v>4445</v>
      </c>
      <c r="K191" s="230" t="str">
        <f>Query1[[#This Row],[ENTERPRISE_ID]]</f>
        <v>POSBOR</v>
      </c>
      <c r="L191" s="231">
        <v>5414410929</v>
      </c>
      <c r="M191" s="230" t="s">
        <v>5630</v>
      </c>
      <c r="N191" s="230" t="s">
        <v>17931</v>
      </c>
      <c r="O191" s="230"/>
      <c r="P191" s="230" t="s">
        <v>17932</v>
      </c>
      <c r="Q191" s="230" t="s">
        <v>1463</v>
      </c>
      <c r="R191" s="230" t="s">
        <v>17933</v>
      </c>
      <c r="S191" s="230" t="s">
        <v>5634</v>
      </c>
      <c r="T191" s="232">
        <v>8998</v>
      </c>
      <c r="U191" s="230" t="s">
        <v>5715</v>
      </c>
      <c r="V191" s="230" t="s">
        <v>5716</v>
      </c>
      <c r="W191" s="233" t="str">
        <f>IFERROR(VLOOKUP(Query1[[#This Row],[ENTERPRISE_ID]],HR_tbl[],2, 0), "Not on HR File")</f>
        <v>Team Lead Technician</v>
      </c>
      <c r="X191" s="113">
        <f>IFERROR(VLOOKUP(Query1[[#This Row],[ENTERPRISE_ID]],HR_tbl[],3,0), "Not on HR File")</f>
        <v>29649</v>
      </c>
      <c r="Y191" s="234" t="str">
        <f>IFERROR(VLOOKUP(Query1[[#This Row],[ENTERPRISE_ID]], Addresses!$A:$Y,21,0), "Not on HR File")</f>
        <v>109 MONTCLAIR DR</v>
      </c>
      <c r="Z191" s="234">
        <f>IFERROR(VLOOKUP(Query1[[#This Row],[ENTERPRISE_ID]], Addresses!$A:$Y,22,0), "Not on HR File")</f>
        <v>0</v>
      </c>
      <c r="AA191" s="234" t="str">
        <f>IFERROR(VLOOKUP(Query1[[#This Row],[ENTERPRISE_ID]], Addresses!$A:$Y,23,0), "Not on HR File")</f>
        <v>SUTHERLIN</v>
      </c>
      <c r="AB191" s="234" t="str">
        <f>IFERROR(VLOOKUP(Query1[[#This Row],[ENTERPRISE_ID]], Addresses!$A:$Y,24,0), "Not on HR File")</f>
        <v>OR</v>
      </c>
      <c r="AC191" s="234" t="str">
        <f>IFERROR(VLOOKUP(Query1[[#This Row],[ENTERPRISE_ID]], Addresses!$A:$Y,25,0), "Not on HR File")</f>
        <v>97479</v>
      </c>
      <c r="AD191" s="230" t="s">
        <v>17934</v>
      </c>
      <c r="AE191" s="235">
        <v>46086</v>
      </c>
    </row>
    <row r="192" spans="1:31" x14ac:dyDescent="0.3">
      <c r="A192" s="230" t="s">
        <v>11733</v>
      </c>
      <c r="B192" s="230" t="str">
        <f>Query1[[#This Row],[LAST_NAME]]</f>
        <v>MOLINA</v>
      </c>
      <c r="C192" s="230" t="s">
        <v>11734</v>
      </c>
      <c r="D192" s="230" t="s">
        <v>6040</v>
      </c>
      <c r="E192" s="230" t="s">
        <v>11735</v>
      </c>
      <c r="F192" s="230" t="s">
        <v>11736</v>
      </c>
      <c r="G192" s="230" t="s">
        <v>11737</v>
      </c>
      <c r="H192" s="230" t="str">
        <f>Query1[[#This Row],[FULL_NAME]]</f>
        <v>NORBERTO MOLINA</v>
      </c>
      <c r="I192" s="230" t="s">
        <v>11738</v>
      </c>
      <c r="J192" s="230" t="s">
        <v>11739</v>
      </c>
      <c r="K192" s="230" t="str">
        <f>Query1[[#This Row],[ENTERPRISE_ID]]</f>
        <v>NMOLINA</v>
      </c>
      <c r="L192" s="231">
        <v>7142009223</v>
      </c>
      <c r="M192" s="230" t="s">
        <v>5630</v>
      </c>
      <c r="N192" s="230" t="s">
        <v>11740</v>
      </c>
      <c r="O192" s="230"/>
      <c r="P192" s="230" t="s">
        <v>8459</v>
      </c>
      <c r="Q192" s="230" t="s">
        <v>219</v>
      </c>
      <c r="R192" s="230" t="s">
        <v>11741</v>
      </c>
      <c r="S192" s="230" t="s">
        <v>5714</v>
      </c>
      <c r="T192" s="232">
        <v>8998</v>
      </c>
      <c r="U192" s="230" t="s">
        <v>6442</v>
      </c>
      <c r="V192" s="230" t="s">
        <v>6443</v>
      </c>
      <c r="W192" s="233" t="str">
        <f>IFERROR(VLOOKUP(Query1[[#This Row],[ENTERPRISE_ID]],HR_tbl[],2, 0), "Not on HR File")</f>
        <v>Service Technician 2, In-Home</v>
      </c>
      <c r="X192" s="113">
        <f>IFERROR(VLOOKUP(Query1[[#This Row],[ENTERPRISE_ID]],HR_tbl[],3,0), "Not on HR File")</f>
        <v>41904</v>
      </c>
      <c r="Y192" s="234" t="str">
        <f>IFERROR(VLOOKUP(Query1[[#This Row],[ENTERPRISE_ID]], Addresses!$A:$Y,21,0), "Not on HR File")</f>
        <v>11134 Reichling Ln.</v>
      </c>
      <c r="Z192" s="234">
        <f>IFERROR(VLOOKUP(Query1[[#This Row],[ENTERPRISE_ID]], Addresses!$A:$Y,22,0), "Not on HR File")</f>
        <v>0</v>
      </c>
      <c r="AA192" s="234" t="str">
        <f>IFERROR(VLOOKUP(Query1[[#This Row],[ENTERPRISE_ID]], Addresses!$A:$Y,23,0), "Not on HR File")</f>
        <v>Whittier</v>
      </c>
      <c r="AB192" s="234" t="str">
        <f>IFERROR(VLOOKUP(Query1[[#This Row],[ENTERPRISE_ID]], Addresses!$A:$Y,24,0), "Not on HR File")</f>
        <v>CA</v>
      </c>
      <c r="AC192" s="234" t="str">
        <f>IFERROR(VLOOKUP(Query1[[#This Row],[ENTERPRISE_ID]], Addresses!$A:$Y,25,0), "Not on HR File")</f>
        <v>90606</v>
      </c>
      <c r="AD192" s="230" t="s">
        <v>11742</v>
      </c>
      <c r="AE192" s="235">
        <v>46086</v>
      </c>
    </row>
    <row r="193" spans="1:31" x14ac:dyDescent="0.3">
      <c r="A193" s="230" t="s">
        <v>2376</v>
      </c>
      <c r="B193" s="230" t="str">
        <f>Query1[[#This Row],[LAST_NAME]]</f>
        <v>DITTA</v>
      </c>
      <c r="C193" s="230" t="s">
        <v>2377</v>
      </c>
      <c r="D193" s="230" t="s">
        <v>5788</v>
      </c>
      <c r="E193" s="230" t="s">
        <v>13704</v>
      </c>
      <c r="F193" s="230" t="s">
        <v>13705</v>
      </c>
      <c r="G193" s="230" t="s">
        <v>2378</v>
      </c>
      <c r="H193" s="230" t="str">
        <f>Query1[[#This Row],[FULL_NAME]]</f>
        <v>ANTHONY DITTA</v>
      </c>
      <c r="I193" s="230" t="s">
        <v>13706</v>
      </c>
      <c r="J193" s="230" t="s">
        <v>3920</v>
      </c>
      <c r="K193" s="230" t="str">
        <f>Query1[[#This Row],[ENTERPRISE_ID]]</f>
        <v>ADITTA1</v>
      </c>
      <c r="L193" s="231">
        <v>4109000188</v>
      </c>
      <c r="M193" s="230" t="s">
        <v>5630</v>
      </c>
      <c r="N193" s="230" t="s">
        <v>13707</v>
      </c>
      <c r="O193" s="230"/>
      <c r="P193" s="230" t="s">
        <v>13708</v>
      </c>
      <c r="Q193" s="230" t="s">
        <v>541</v>
      </c>
      <c r="R193" s="230" t="s">
        <v>13709</v>
      </c>
      <c r="S193" s="230" t="s">
        <v>5634</v>
      </c>
      <c r="T193" s="232">
        <v>8998</v>
      </c>
      <c r="U193" s="230" t="s">
        <v>2539</v>
      </c>
      <c r="V193" s="230" t="s">
        <v>6721</v>
      </c>
      <c r="W193" s="233" t="str">
        <f>IFERROR(VLOOKUP(Query1[[#This Row],[ENTERPRISE_ID]],HR_tbl[],2, 0), "Not on HR File")</f>
        <v>Service Technician 2, In-Home</v>
      </c>
      <c r="X193" s="113">
        <f>IFERROR(VLOOKUP(Query1[[#This Row],[ENTERPRISE_ID]],HR_tbl[],3,0), "Not on HR File")</f>
        <v>35898</v>
      </c>
      <c r="Y193" s="234" t="str">
        <f>IFERROR(VLOOKUP(Query1[[#This Row],[ENTERPRISE_ID]], Addresses!$A:$Y,21,0), "Not on HR File")</f>
        <v>9 GENEVIEVE COURT</v>
      </c>
      <c r="Z193" s="234">
        <f>IFERROR(VLOOKUP(Query1[[#This Row],[ENTERPRISE_ID]], Addresses!$A:$Y,22,0), "Not on HR File")</f>
        <v>0</v>
      </c>
      <c r="AA193" s="234" t="str">
        <f>IFERROR(VLOOKUP(Query1[[#This Row],[ENTERPRISE_ID]], Addresses!$A:$Y,23,0), "Not on HR File")</f>
        <v>STEVENSVILLE</v>
      </c>
      <c r="AB193" s="234" t="str">
        <f>IFERROR(VLOOKUP(Query1[[#This Row],[ENTERPRISE_ID]], Addresses!$A:$Y,24,0), "Not on HR File")</f>
        <v>MD</v>
      </c>
      <c r="AC193" s="234" t="str">
        <f>IFERROR(VLOOKUP(Query1[[#This Row],[ENTERPRISE_ID]], Addresses!$A:$Y,25,0), "Not on HR File")</f>
        <v>21666</v>
      </c>
      <c r="AD193" s="230" t="s">
        <v>13710</v>
      </c>
      <c r="AE193" s="235">
        <v>46086</v>
      </c>
    </row>
    <row r="194" spans="1:31" x14ac:dyDescent="0.3">
      <c r="A194" s="230" t="s">
        <v>12887</v>
      </c>
      <c r="B194" s="230" t="str">
        <f>Query1[[#This Row],[LAST_NAME]]</f>
        <v>FAM</v>
      </c>
      <c r="C194" s="230" t="s">
        <v>12888</v>
      </c>
      <c r="D194" s="230" t="s">
        <v>5729</v>
      </c>
      <c r="E194" s="230" t="s">
        <v>12889</v>
      </c>
      <c r="F194" s="230" t="s">
        <v>12890</v>
      </c>
      <c r="G194" s="230" t="s">
        <v>12891</v>
      </c>
      <c r="H194" s="230" t="str">
        <f>Query1[[#This Row],[FULL_NAME]]</f>
        <v>MARIA FAM</v>
      </c>
      <c r="I194" s="230" t="s">
        <v>12892</v>
      </c>
      <c r="J194" s="230" t="s">
        <v>12893</v>
      </c>
      <c r="K194" s="230" t="str">
        <f>Query1[[#This Row],[ENTERPRISE_ID]]</f>
        <v>MFAM0</v>
      </c>
      <c r="L194" s="231">
        <v>9162042844</v>
      </c>
      <c r="M194" s="230" t="s">
        <v>5630</v>
      </c>
      <c r="N194" s="230" t="s">
        <v>12894</v>
      </c>
      <c r="O194" s="230"/>
      <c r="P194" s="230" t="s">
        <v>12895</v>
      </c>
      <c r="Q194" s="230" t="s">
        <v>219</v>
      </c>
      <c r="R194" s="230" t="s">
        <v>12896</v>
      </c>
      <c r="S194" s="230" t="s">
        <v>5738</v>
      </c>
      <c r="T194" s="232">
        <v>8998</v>
      </c>
      <c r="U194" s="230" t="s">
        <v>8372</v>
      </c>
      <c r="V194" s="230" t="s">
        <v>9708</v>
      </c>
      <c r="W194" s="233" t="str">
        <f>IFERROR(VLOOKUP(Query1[[#This Row],[ENTERPRISE_ID]],HR_tbl[],2, 0), "Not on HR File")</f>
        <v>Service Technician 1, In-Home</v>
      </c>
      <c r="X194" s="113">
        <f>IFERROR(VLOOKUP(Query1[[#This Row],[ENTERPRISE_ID]],HR_tbl[],3,0), "Not on HR File")</f>
        <v>44357</v>
      </c>
      <c r="Y194" s="234" t="str">
        <f>IFERROR(VLOOKUP(Query1[[#This Row],[ENTERPRISE_ID]], Addresses!$A:$Y,21,0), "Not on HR File")</f>
        <v>266 GRISSOM ST</v>
      </c>
      <c r="Z194" s="234">
        <f>IFERROR(VLOOKUP(Query1[[#This Row],[ENTERPRISE_ID]], Addresses!$A:$Y,22,0), "Not on HR File")</f>
        <v>0</v>
      </c>
      <c r="AA194" s="234" t="str">
        <f>IFERROR(VLOOKUP(Query1[[#This Row],[ENTERPRISE_ID]], Addresses!$A:$Y,23,0), "Not on HR File")</f>
        <v>HERCULES</v>
      </c>
      <c r="AB194" s="234" t="str">
        <f>IFERROR(VLOOKUP(Query1[[#This Row],[ENTERPRISE_ID]], Addresses!$A:$Y,24,0), "Not on HR File")</f>
        <v>CA</v>
      </c>
      <c r="AC194" s="234" t="str">
        <f>IFERROR(VLOOKUP(Query1[[#This Row],[ENTERPRISE_ID]], Addresses!$A:$Y,25,0), "Not on HR File")</f>
        <v>94547</v>
      </c>
      <c r="AD194" s="230" t="s">
        <v>12897</v>
      </c>
      <c r="AE194" s="235">
        <v>46086</v>
      </c>
    </row>
    <row r="195" spans="1:31" x14ac:dyDescent="0.3">
      <c r="A195" s="230" t="s">
        <v>18675</v>
      </c>
      <c r="B195" s="230" t="str">
        <f>Query1[[#This Row],[LAST_NAME]]</f>
        <v>OSTROWSKI</v>
      </c>
      <c r="C195" s="230" t="s">
        <v>18676</v>
      </c>
      <c r="D195" s="230" t="s">
        <v>5719</v>
      </c>
      <c r="E195" s="230" t="s">
        <v>18677</v>
      </c>
      <c r="F195" s="230" t="s">
        <v>18678</v>
      </c>
      <c r="G195" s="230" t="s">
        <v>6248</v>
      </c>
      <c r="H195" s="230" t="str">
        <f>Query1[[#This Row],[FULL_NAME]]</f>
        <v>PETER OSTROWSKI</v>
      </c>
      <c r="I195" s="230" t="s">
        <v>18679</v>
      </c>
      <c r="J195" s="230" t="s">
        <v>5517</v>
      </c>
      <c r="K195" s="230" t="str">
        <f>Query1[[#This Row],[ENTERPRISE_ID]]</f>
        <v>POSTROW</v>
      </c>
      <c r="L195" s="231">
        <v>8472080290</v>
      </c>
      <c r="M195" s="230" t="s">
        <v>5630</v>
      </c>
      <c r="N195" s="230" t="s">
        <v>18680</v>
      </c>
      <c r="O195" s="230"/>
      <c r="P195" s="230" t="s">
        <v>18681</v>
      </c>
      <c r="Q195" s="230" t="s">
        <v>250</v>
      </c>
      <c r="R195" s="230" t="s">
        <v>3882</v>
      </c>
      <c r="S195" s="230" t="s">
        <v>5634</v>
      </c>
      <c r="T195" s="232">
        <v>8998</v>
      </c>
      <c r="U195" s="230" t="s">
        <v>5715</v>
      </c>
      <c r="V195" s="230" t="s">
        <v>5716</v>
      </c>
      <c r="W195" s="233" t="str">
        <f>IFERROR(VLOOKUP(Query1[[#This Row],[ENTERPRISE_ID]],HR_tbl[],2, 0), "Not on HR File")</f>
        <v>Team Lead Technician</v>
      </c>
      <c r="X195" s="113">
        <f>IFERROR(VLOOKUP(Query1[[#This Row],[ENTERPRISE_ID]],HR_tbl[],3,0), "Not on HR File")</f>
        <v>38544</v>
      </c>
      <c r="Y195" s="234" t="str">
        <f>IFERROR(VLOOKUP(Query1[[#This Row],[ENTERPRISE_ID]], Addresses!$A:$Y,21,0), "Not on HR File")</f>
        <v>135 RICHARDS DRIVE</v>
      </c>
      <c r="Z195" s="234">
        <f>IFERROR(VLOOKUP(Query1[[#This Row],[ENTERPRISE_ID]], Addresses!$A:$Y,22,0), "Not on HR File")</f>
        <v>0</v>
      </c>
      <c r="AA195" s="234" t="str">
        <f>IFERROR(VLOOKUP(Query1[[#This Row],[ENTERPRISE_ID]], Addresses!$A:$Y,23,0), "Not on HR File")</f>
        <v>PALATINE</v>
      </c>
      <c r="AB195" s="234" t="str">
        <f>IFERROR(VLOOKUP(Query1[[#This Row],[ENTERPRISE_ID]], Addresses!$A:$Y,24,0), "Not on HR File")</f>
        <v>IL</v>
      </c>
      <c r="AC195" s="234" t="str">
        <f>IFERROR(VLOOKUP(Query1[[#This Row],[ENTERPRISE_ID]], Addresses!$A:$Y,25,0), "Not on HR File")</f>
        <v>60074</v>
      </c>
      <c r="AD195" s="230" t="s">
        <v>18682</v>
      </c>
      <c r="AE195" s="235">
        <v>46086</v>
      </c>
    </row>
    <row r="196" spans="1:31" x14ac:dyDescent="0.3">
      <c r="A196" s="230" t="s">
        <v>15047</v>
      </c>
      <c r="B196" s="230" t="str">
        <f>Query1[[#This Row],[LAST_NAME]]</f>
        <v>VINIS</v>
      </c>
      <c r="C196" s="230" t="s">
        <v>15048</v>
      </c>
      <c r="D196" s="230" t="s">
        <v>5756</v>
      </c>
      <c r="E196" s="230" t="s">
        <v>15049</v>
      </c>
      <c r="F196" s="230" t="s">
        <v>15050</v>
      </c>
      <c r="G196" s="230" t="s">
        <v>15051</v>
      </c>
      <c r="H196" s="230" t="str">
        <f>Query1[[#This Row],[FULL_NAME]]</f>
        <v>ROBERT VINIS</v>
      </c>
      <c r="I196" s="230" t="s">
        <v>15052</v>
      </c>
      <c r="J196" s="230" t="s">
        <v>4188</v>
      </c>
      <c r="K196" s="230" t="str">
        <f>Query1[[#This Row],[ENTERPRISE_ID]]</f>
        <v>RVINISJ</v>
      </c>
      <c r="L196" s="231">
        <v>8483657018</v>
      </c>
      <c r="M196" s="230" t="s">
        <v>5630</v>
      </c>
      <c r="N196" s="230" t="s">
        <v>15053</v>
      </c>
      <c r="O196" s="230"/>
      <c r="P196" s="230" t="s">
        <v>15054</v>
      </c>
      <c r="Q196" s="230" t="s">
        <v>719</v>
      </c>
      <c r="R196" s="230" t="s">
        <v>15055</v>
      </c>
      <c r="S196" s="230" t="s">
        <v>5738</v>
      </c>
      <c r="T196" s="232">
        <v>8998</v>
      </c>
      <c r="U196" s="230" t="s">
        <v>5764</v>
      </c>
      <c r="V196" s="230" t="s">
        <v>5765</v>
      </c>
      <c r="W196" s="233" t="str">
        <f>IFERROR(VLOOKUP(Query1[[#This Row],[ENTERPRISE_ID]],HR_tbl[],2, 0), "Not on HR File")</f>
        <v>Service Technician 2, In-Home</v>
      </c>
      <c r="X196" s="113">
        <f>IFERROR(VLOOKUP(Query1[[#This Row],[ENTERPRISE_ID]],HR_tbl[],3,0), "Not on HR File")</f>
        <v>39027</v>
      </c>
      <c r="Y196" s="234" t="str">
        <f>IFERROR(VLOOKUP(Query1[[#This Row],[ENTERPRISE_ID]], Addresses!$A:$Y,21,0), "Not on HR File")</f>
        <v>215 BRYANT STREET</v>
      </c>
      <c r="Z196" s="234">
        <f>IFERROR(VLOOKUP(Query1[[#This Row],[ENTERPRISE_ID]], Addresses!$A:$Y,22,0), "Not on HR File")</f>
        <v>0</v>
      </c>
      <c r="AA196" s="234" t="str">
        <f>IFERROR(VLOOKUP(Query1[[#This Row],[ENTERPRISE_ID]], Addresses!$A:$Y,23,0), "Not on HR File")</f>
        <v>LINDENWOLD</v>
      </c>
      <c r="AB196" s="234" t="str">
        <f>IFERROR(VLOOKUP(Query1[[#This Row],[ENTERPRISE_ID]], Addresses!$A:$Y,24,0), "Not on HR File")</f>
        <v>NJ</v>
      </c>
      <c r="AC196" s="234" t="str">
        <f>IFERROR(VLOOKUP(Query1[[#This Row],[ENTERPRISE_ID]], Addresses!$A:$Y,25,0), "Not on HR File")</f>
        <v>08021</v>
      </c>
      <c r="AD196" s="230" t="s">
        <v>15056</v>
      </c>
      <c r="AE196" s="235">
        <v>46086</v>
      </c>
    </row>
    <row r="197" spans="1:31" x14ac:dyDescent="0.3">
      <c r="A197" s="230" t="s">
        <v>1978</v>
      </c>
      <c r="B197" s="230" t="str">
        <f>Query1[[#This Row],[LAST_NAME]]</f>
        <v>ROGERS</v>
      </c>
      <c r="C197" s="230" t="s">
        <v>1979</v>
      </c>
      <c r="D197" s="230" t="s">
        <v>6119</v>
      </c>
      <c r="E197" s="230" t="s">
        <v>10810</v>
      </c>
      <c r="F197" s="230" t="s">
        <v>10811</v>
      </c>
      <c r="G197" s="230" t="s">
        <v>1980</v>
      </c>
      <c r="H197" s="230" t="str">
        <f>Query1[[#This Row],[FULL_NAME]]</f>
        <v>MICHAEL ROGERS</v>
      </c>
      <c r="I197" s="230" t="s">
        <v>4365</v>
      </c>
      <c r="J197" s="230" t="s">
        <v>3909</v>
      </c>
      <c r="K197" s="230" t="str">
        <f>Query1[[#This Row],[ENTERPRISE_ID]]</f>
        <v>MROGER3</v>
      </c>
      <c r="L197" s="231">
        <v>8655009585</v>
      </c>
      <c r="M197" s="230" t="s">
        <v>5630</v>
      </c>
      <c r="N197" s="230" t="s">
        <v>10812</v>
      </c>
      <c r="O197" s="230"/>
      <c r="P197" s="230" t="s">
        <v>10813</v>
      </c>
      <c r="Q197" s="230" t="s">
        <v>407</v>
      </c>
      <c r="R197" s="230" t="s">
        <v>10814</v>
      </c>
      <c r="S197" s="230" t="s">
        <v>5738</v>
      </c>
      <c r="T197" s="232">
        <v>8998</v>
      </c>
      <c r="U197" s="230" t="s">
        <v>3119</v>
      </c>
      <c r="V197" s="230" t="s">
        <v>6506</v>
      </c>
      <c r="W197" s="233" t="str">
        <f>IFERROR(VLOOKUP(Query1[[#This Row],[ENTERPRISE_ID]],HR_tbl[],2, 0), "Not on HR File")</f>
        <v>Service Technician 2, In-Home</v>
      </c>
      <c r="X197" s="113">
        <f>IFERROR(VLOOKUP(Query1[[#This Row],[ENTERPRISE_ID]],HR_tbl[],3,0), "Not on HR File")</f>
        <v>36703</v>
      </c>
      <c r="Y197" s="234" t="str">
        <f>IFERROR(VLOOKUP(Query1[[#This Row],[ENTERPRISE_ID]], Addresses!$A:$Y,21,0), "Not on HR File")</f>
        <v>5113 WILFORD RD</v>
      </c>
      <c r="Z197" s="234">
        <f>IFERROR(VLOOKUP(Query1[[#This Row],[ENTERPRISE_ID]], Addresses!$A:$Y,22,0), "Not on HR File")</f>
        <v>0</v>
      </c>
      <c r="AA197" s="234" t="str">
        <f>IFERROR(VLOOKUP(Query1[[#This Row],[ENTERPRISE_ID]], Addresses!$A:$Y,23,0), "Not on HR File")</f>
        <v>KNOXVILLE</v>
      </c>
      <c r="AB197" s="234" t="str">
        <f>IFERROR(VLOOKUP(Query1[[#This Row],[ENTERPRISE_ID]], Addresses!$A:$Y,24,0), "Not on HR File")</f>
        <v>TN</v>
      </c>
      <c r="AC197" s="234" t="str">
        <f>IFERROR(VLOOKUP(Query1[[#This Row],[ENTERPRISE_ID]], Addresses!$A:$Y,25,0), "Not on HR File")</f>
        <v>37912</v>
      </c>
      <c r="AD197" s="230" t="s">
        <v>10815</v>
      </c>
      <c r="AE197" s="235">
        <v>46086</v>
      </c>
    </row>
    <row r="198" spans="1:31" x14ac:dyDescent="0.3">
      <c r="A198" s="230" t="s">
        <v>3535</v>
      </c>
      <c r="B198" s="230" t="str">
        <f>Query1[[#This Row],[LAST_NAME]]</f>
        <v>DIPIETRO</v>
      </c>
      <c r="C198" s="230" t="s">
        <v>3536</v>
      </c>
      <c r="D198" s="230" t="s">
        <v>5788</v>
      </c>
      <c r="E198" s="230" t="s">
        <v>11823</v>
      </c>
      <c r="F198" s="230" t="s">
        <v>11824</v>
      </c>
      <c r="G198" s="230" t="s">
        <v>3537</v>
      </c>
      <c r="H198" s="230" t="str">
        <f>Query1[[#This Row],[FULL_NAME]]</f>
        <v>MICHAEL DIPIETRO</v>
      </c>
      <c r="I198" s="230" t="s">
        <v>5291</v>
      </c>
      <c r="J198" s="230" t="s">
        <v>3909</v>
      </c>
      <c r="K198" s="230" t="str">
        <f>Query1[[#This Row],[ENTERPRISE_ID]]</f>
        <v>MDIPIE</v>
      </c>
      <c r="L198" s="231">
        <v>4109772274</v>
      </c>
      <c r="M198" s="230" t="s">
        <v>5630</v>
      </c>
      <c r="N198" s="230" t="s">
        <v>11825</v>
      </c>
      <c r="O198" s="230"/>
      <c r="P198" s="230" t="s">
        <v>11826</v>
      </c>
      <c r="Q198" s="230" t="s">
        <v>541</v>
      </c>
      <c r="R198" s="230" t="s">
        <v>11827</v>
      </c>
      <c r="S198" s="230" t="s">
        <v>5634</v>
      </c>
      <c r="T198" s="232">
        <v>8998</v>
      </c>
      <c r="U198" s="230" t="s">
        <v>5715</v>
      </c>
      <c r="V198" s="230" t="s">
        <v>5716</v>
      </c>
      <c r="W198" s="233" t="str">
        <f>IFERROR(VLOOKUP(Query1[[#This Row],[ENTERPRISE_ID]],HR_tbl[],2, 0), "Not on HR File")</f>
        <v>Team Lead Technician</v>
      </c>
      <c r="X198" s="113">
        <f>IFERROR(VLOOKUP(Query1[[#This Row],[ENTERPRISE_ID]],HR_tbl[],3,0), "Not on HR File")</f>
        <v>35506</v>
      </c>
      <c r="Y198" s="234" t="str">
        <f>IFERROR(VLOOKUP(Query1[[#This Row],[ENTERPRISE_ID]], Addresses!$A:$Y,21,0), "Not on HR File")</f>
        <v>1306 GATES HEAD DR</v>
      </c>
      <c r="Z198" s="234">
        <f>IFERROR(VLOOKUP(Query1[[#This Row],[ENTERPRISE_ID]], Addresses!$A:$Y,22,0), "Not on HR File")</f>
        <v>0</v>
      </c>
      <c r="AA198" s="234" t="str">
        <f>IFERROR(VLOOKUP(Query1[[#This Row],[ENTERPRISE_ID]], Addresses!$A:$Y,23,0), "Not on HR File")</f>
        <v>BEL AIR</v>
      </c>
      <c r="AB198" s="234" t="str">
        <f>IFERROR(VLOOKUP(Query1[[#This Row],[ENTERPRISE_ID]], Addresses!$A:$Y,24,0), "Not on HR File")</f>
        <v>MD</v>
      </c>
      <c r="AC198" s="234" t="str">
        <f>IFERROR(VLOOKUP(Query1[[#This Row],[ENTERPRISE_ID]], Addresses!$A:$Y,25,0), "Not on HR File")</f>
        <v>21014</v>
      </c>
      <c r="AD198" s="230" t="s">
        <v>11828</v>
      </c>
      <c r="AE198" s="235">
        <v>46086</v>
      </c>
    </row>
    <row r="199" spans="1:31" x14ac:dyDescent="0.3">
      <c r="A199" s="230"/>
      <c r="B199" s="230" t="str">
        <f>Query1[[#This Row],[LAST_NAME]]</f>
        <v>LOPEZ</v>
      </c>
      <c r="C199" s="230" t="s">
        <v>7260</v>
      </c>
      <c r="D199" s="230" t="s">
        <v>5719</v>
      </c>
      <c r="E199" s="230" t="s">
        <v>7261</v>
      </c>
      <c r="F199" s="230"/>
      <c r="G199" s="230" t="s">
        <v>7262</v>
      </c>
      <c r="H199" s="230" t="str">
        <f>Query1[[#This Row],[FULL_NAME]]</f>
        <v>MITCHELL LOPEZ</v>
      </c>
      <c r="I199" s="230" t="s">
        <v>4320</v>
      </c>
      <c r="J199" s="230" t="s">
        <v>6902</v>
      </c>
      <c r="K199" s="230" t="str">
        <f>Query1[[#This Row],[ENTERPRISE_ID]]</f>
        <v>MLOPE12</v>
      </c>
      <c r="L199" s="231"/>
      <c r="M199" s="230" t="s">
        <v>5630</v>
      </c>
      <c r="N199" s="230"/>
      <c r="O199" s="230"/>
      <c r="P199" s="230"/>
      <c r="Q199" s="230"/>
      <c r="R199" s="230"/>
      <c r="S199" s="230" t="s">
        <v>5664</v>
      </c>
      <c r="T199" s="232">
        <v>8998</v>
      </c>
      <c r="U199" s="230" t="s">
        <v>2656</v>
      </c>
      <c r="V199" s="230" t="s">
        <v>7263</v>
      </c>
      <c r="W199" s="233" t="str">
        <f>IFERROR(VLOOKUP(Query1[[#This Row],[ENTERPRISE_ID]],HR_tbl[],2, 0), "Not on HR File")</f>
        <v>Service Technician 1, Trainee</v>
      </c>
      <c r="X199" s="113">
        <f>IFERROR(VLOOKUP(Query1[[#This Row],[ENTERPRISE_ID]],HR_tbl[],3,0), "Not on HR File")</f>
        <v>45949</v>
      </c>
      <c r="Y199" s="234" t="str">
        <f>IFERROR(VLOOKUP(Query1[[#This Row],[ENTERPRISE_ID]], Addresses!$A:$Y,21,0), "Not on HR File")</f>
        <v>Not on HR File</v>
      </c>
      <c r="Z199" s="234" t="str">
        <f>IFERROR(VLOOKUP(Query1[[#This Row],[ENTERPRISE_ID]], Addresses!$A:$Y,22,0), "Not on HR File")</f>
        <v>Not on HR File</v>
      </c>
      <c r="AA199" s="234" t="str">
        <f>IFERROR(VLOOKUP(Query1[[#This Row],[ENTERPRISE_ID]], Addresses!$A:$Y,23,0), "Not on HR File")</f>
        <v>Not on HR File</v>
      </c>
      <c r="AB199" s="234" t="str">
        <f>IFERROR(VLOOKUP(Query1[[#This Row],[ENTERPRISE_ID]], Addresses!$A:$Y,24,0), "Not on HR File")</f>
        <v>Not on HR File</v>
      </c>
      <c r="AC199" s="234" t="str">
        <f>IFERROR(VLOOKUP(Query1[[#This Row],[ENTERPRISE_ID]], Addresses!$A:$Y,25,0), "Not on HR File")</f>
        <v>Not on HR File</v>
      </c>
      <c r="AD199" s="230"/>
      <c r="AE199" s="235">
        <v>46086</v>
      </c>
    </row>
    <row r="200" spans="1:31" x14ac:dyDescent="0.3">
      <c r="A200" s="230"/>
      <c r="B200" s="230" t="str">
        <f>Query1[[#This Row],[LAST_NAME]]</f>
        <v>DICKERSON</v>
      </c>
      <c r="C200" s="230" t="s">
        <v>1125</v>
      </c>
      <c r="D200" s="230" t="s">
        <v>6119</v>
      </c>
      <c r="E200" s="230" t="s">
        <v>16166</v>
      </c>
      <c r="F200" s="230"/>
      <c r="G200" s="230" t="s">
        <v>16167</v>
      </c>
      <c r="H200" s="230" t="str">
        <f>Query1[[#This Row],[FULL_NAME]]</f>
        <v>JOSHUA DICKERSON</v>
      </c>
      <c r="I200" s="230" t="s">
        <v>9128</v>
      </c>
      <c r="J200" s="230" t="s">
        <v>3753</v>
      </c>
      <c r="K200" s="230" t="str">
        <f>Query1[[#This Row],[ENTERPRISE_ID]]</f>
        <v>JDICKER</v>
      </c>
      <c r="L200" s="231">
        <v>7408040128</v>
      </c>
      <c r="M200" s="230" t="s">
        <v>5630</v>
      </c>
      <c r="N200" s="230" t="s">
        <v>16168</v>
      </c>
      <c r="O200" s="230"/>
      <c r="P200" s="230" t="s">
        <v>16169</v>
      </c>
      <c r="Q200" s="230" t="s">
        <v>260</v>
      </c>
      <c r="R200" s="230" t="s">
        <v>16170</v>
      </c>
      <c r="S200" s="230" t="s">
        <v>5738</v>
      </c>
      <c r="T200" s="232">
        <v>8998</v>
      </c>
      <c r="U200" s="230" t="s">
        <v>4914</v>
      </c>
      <c r="V200" s="230" t="s">
        <v>6517</v>
      </c>
      <c r="W200" s="233" t="str">
        <f>IFERROR(VLOOKUP(Query1[[#This Row],[ENTERPRISE_ID]],HR_tbl[],2, 0), "Not on HR File")</f>
        <v>Service Technician 3, In-Home</v>
      </c>
      <c r="X200" s="113">
        <f>IFERROR(VLOOKUP(Query1[[#This Row],[ENTERPRISE_ID]],HR_tbl[],3,0), "Not on HR File")</f>
        <v>45844</v>
      </c>
      <c r="Y200" s="234" t="str">
        <f>IFERROR(VLOOKUP(Query1[[#This Row],[ENTERPRISE_ID]], Addresses!$A:$Y,21,0), "Not on HR File")</f>
        <v>17561 TRUETOWN RD</v>
      </c>
      <c r="Z200" s="234">
        <f>IFERROR(VLOOKUP(Query1[[#This Row],[ENTERPRISE_ID]], Addresses!$A:$Y,22,0), "Not on HR File")</f>
        <v>0</v>
      </c>
      <c r="AA200" s="234" t="str">
        <f>IFERROR(VLOOKUP(Query1[[#This Row],[ENTERPRISE_ID]], Addresses!$A:$Y,23,0), "Not on HR File")</f>
        <v>MILLFIELD</v>
      </c>
      <c r="AB200" s="234" t="str">
        <f>IFERROR(VLOOKUP(Query1[[#This Row],[ENTERPRISE_ID]], Addresses!$A:$Y,24,0), "Not on HR File")</f>
        <v>OH</v>
      </c>
      <c r="AC200" s="234" t="str">
        <f>IFERROR(VLOOKUP(Query1[[#This Row],[ENTERPRISE_ID]], Addresses!$A:$Y,25,0), "Not on HR File")</f>
        <v>45761</v>
      </c>
      <c r="AD200" s="230" t="s">
        <v>16171</v>
      </c>
      <c r="AE200" s="235">
        <v>46086</v>
      </c>
    </row>
    <row r="201" spans="1:31" x14ac:dyDescent="0.3">
      <c r="A201" s="230" t="s">
        <v>11916</v>
      </c>
      <c r="B201" s="230" t="str">
        <f>Query1[[#This Row],[LAST_NAME]]</f>
        <v>WARD</v>
      </c>
      <c r="C201" s="230" t="s">
        <v>11917</v>
      </c>
      <c r="D201" s="230" t="s">
        <v>5756</v>
      </c>
      <c r="E201" s="230" t="s">
        <v>11918</v>
      </c>
      <c r="F201" s="230" t="s">
        <v>11919</v>
      </c>
      <c r="G201" s="230" t="s">
        <v>11920</v>
      </c>
      <c r="H201" s="230" t="str">
        <f>Query1[[#This Row],[FULL_NAME]]</f>
        <v>THOMAS WARD</v>
      </c>
      <c r="I201" s="230" t="s">
        <v>11921</v>
      </c>
      <c r="J201" s="230" t="s">
        <v>4042</v>
      </c>
      <c r="K201" s="230" t="str">
        <f>Query1[[#This Row],[ENTERPRISE_ID]]</f>
        <v>TWARD2</v>
      </c>
      <c r="L201" s="231">
        <v>6092277095</v>
      </c>
      <c r="M201" s="230" t="s">
        <v>5630</v>
      </c>
      <c r="N201" s="230" t="s">
        <v>11922</v>
      </c>
      <c r="O201" s="230"/>
      <c r="P201" s="230" t="s">
        <v>11923</v>
      </c>
      <c r="Q201" s="230" t="s">
        <v>435</v>
      </c>
      <c r="R201" s="230" t="s">
        <v>11924</v>
      </c>
      <c r="S201" s="230" t="s">
        <v>5738</v>
      </c>
      <c r="T201" s="232">
        <v>8998</v>
      </c>
      <c r="U201" s="230" t="s">
        <v>5764</v>
      </c>
      <c r="V201" s="230" t="s">
        <v>5765</v>
      </c>
      <c r="W201" s="233" t="str">
        <f>IFERROR(VLOOKUP(Query1[[#This Row],[ENTERPRISE_ID]],HR_tbl[],2, 0), "Not on HR File")</f>
        <v>Service Technician 1, In Home</v>
      </c>
      <c r="X201" s="113">
        <f>IFERROR(VLOOKUP(Query1[[#This Row],[ENTERPRISE_ID]],HR_tbl[],3,0), "Not on HR File")</f>
        <v>30793</v>
      </c>
      <c r="Y201" s="234" t="str">
        <f>IFERROR(VLOOKUP(Query1[[#This Row],[ENTERPRISE_ID]], Addresses!$A:$Y,21,0), "Not on HR File")</f>
        <v>700 EMILY AVE</v>
      </c>
      <c r="Z201" s="234">
        <f>IFERROR(VLOOKUP(Query1[[#This Row],[ENTERPRISE_ID]], Addresses!$A:$Y,22,0), "Not on HR File")</f>
        <v>0</v>
      </c>
      <c r="AA201" s="234" t="str">
        <f>IFERROR(VLOOKUP(Query1[[#This Row],[ENTERPRISE_ID]], Addresses!$A:$Y,23,0), "Not on HR File")</f>
        <v>CROYDON</v>
      </c>
      <c r="AB201" s="234" t="str">
        <f>IFERROR(VLOOKUP(Query1[[#This Row],[ENTERPRISE_ID]], Addresses!$A:$Y,24,0), "Not on HR File")</f>
        <v>PA</v>
      </c>
      <c r="AC201" s="234" t="str">
        <f>IFERROR(VLOOKUP(Query1[[#This Row],[ENTERPRISE_ID]], Addresses!$A:$Y,25,0), "Not on HR File")</f>
        <v>19021</v>
      </c>
      <c r="AD201" s="230" t="s">
        <v>11925</v>
      </c>
      <c r="AE201" s="235">
        <v>46086</v>
      </c>
    </row>
    <row r="202" spans="1:31" x14ac:dyDescent="0.3">
      <c r="A202" s="230" t="s">
        <v>12110</v>
      </c>
      <c r="B202" s="230" t="str">
        <f>Query1[[#This Row],[LAST_NAME]]</f>
        <v>NIEVES</v>
      </c>
      <c r="C202" s="230" t="s">
        <v>12111</v>
      </c>
      <c r="D202" s="230" t="s">
        <v>5638</v>
      </c>
      <c r="E202" s="230" t="s">
        <v>11058</v>
      </c>
      <c r="F202" s="230" t="s">
        <v>12112</v>
      </c>
      <c r="G202" s="230" t="s">
        <v>8884</v>
      </c>
      <c r="H202" s="230" t="str">
        <f>Query1[[#This Row],[FULL_NAME]]</f>
        <v>EFRAIN NIEVES</v>
      </c>
      <c r="I202" s="230" t="s">
        <v>12113</v>
      </c>
      <c r="J202" s="230" t="s">
        <v>8998</v>
      </c>
      <c r="K202" s="230" t="str">
        <f>Query1[[#This Row],[ENTERPRISE_ID]]</f>
        <v>ENIEVE0</v>
      </c>
      <c r="L202" s="231">
        <v>8632104587</v>
      </c>
      <c r="M202" s="230" t="s">
        <v>5630</v>
      </c>
      <c r="N202" s="230" t="s">
        <v>12114</v>
      </c>
      <c r="O202" s="230"/>
      <c r="P202" s="230" t="s">
        <v>12115</v>
      </c>
      <c r="Q202" s="230" t="s">
        <v>297</v>
      </c>
      <c r="R202" s="230" t="s">
        <v>12116</v>
      </c>
      <c r="S202" s="230" t="s">
        <v>5634</v>
      </c>
      <c r="T202" s="232">
        <v>8998</v>
      </c>
      <c r="U202" s="230" t="s">
        <v>5715</v>
      </c>
      <c r="V202" s="230" t="s">
        <v>5716</v>
      </c>
      <c r="W202" s="233" t="str">
        <f>IFERROR(VLOOKUP(Query1[[#This Row],[ENTERPRISE_ID]],HR_tbl[],2, 0), "Not on HR File")</f>
        <v>Team Lead Technician</v>
      </c>
      <c r="X202" s="113">
        <f>IFERROR(VLOOKUP(Query1[[#This Row],[ENTERPRISE_ID]],HR_tbl[],3,0), "Not on HR File")</f>
        <v>42171</v>
      </c>
      <c r="Y202" s="234" t="str">
        <f>IFERROR(VLOOKUP(Query1[[#This Row],[ENTERPRISE_ID]], Addresses!$A:$Y,21,0), "Not on HR File")</f>
        <v>3045 Buckeye Point Dr</v>
      </c>
      <c r="Z202" s="234">
        <f>IFERROR(VLOOKUP(Query1[[#This Row],[ENTERPRISE_ID]], Addresses!$A:$Y,22,0), "Not on HR File")</f>
        <v>0</v>
      </c>
      <c r="AA202" s="234" t="str">
        <f>IFERROR(VLOOKUP(Query1[[#This Row],[ENTERPRISE_ID]], Addresses!$A:$Y,23,0), "Not on HR File")</f>
        <v>Winter Haven</v>
      </c>
      <c r="AB202" s="234" t="str">
        <f>IFERROR(VLOOKUP(Query1[[#This Row],[ENTERPRISE_ID]], Addresses!$A:$Y,24,0), "Not on HR File")</f>
        <v>FL</v>
      </c>
      <c r="AC202" s="234" t="str">
        <f>IFERROR(VLOOKUP(Query1[[#This Row],[ENTERPRISE_ID]], Addresses!$A:$Y,25,0), "Not on HR File")</f>
        <v>33881</v>
      </c>
      <c r="AD202" s="230" t="s">
        <v>12117</v>
      </c>
      <c r="AE202" s="235">
        <v>46086</v>
      </c>
    </row>
    <row r="203" spans="1:31" x14ac:dyDescent="0.3">
      <c r="A203" s="230" t="s">
        <v>3010</v>
      </c>
      <c r="B203" s="230" t="str">
        <f>Query1[[#This Row],[LAST_NAME]]</f>
        <v>HEMINGWAY</v>
      </c>
      <c r="C203" s="230" t="s">
        <v>3011</v>
      </c>
      <c r="D203" s="230" t="s">
        <v>5708</v>
      </c>
      <c r="E203" s="230" t="s">
        <v>8601</v>
      </c>
      <c r="F203" s="230" t="s">
        <v>8602</v>
      </c>
      <c r="G203" s="230" t="s">
        <v>3012</v>
      </c>
      <c r="H203" s="230" t="str">
        <f>Query1[[#This Row],[FULL_NAME]]</f>
        <v>DANIEL HEMINGWAY</v>
      </c>
      <c r="I203" s="230" t="s">
        <v>5464</v>
      </c>
      <c r="J203" s="230" t="s">
        <v>4709</v>
      </c>
      <c r="K203" s="230" t="str">
        <f>Query1[[#This Row],[ENTERPRISE_ID]]</f>
        <v>DHEMING</v>
      </c>
      <c r="L203" s="231">
        <v>9013026329</v>
      </c>
      <c r="M203" s="230" t="s">
        <v>5630</v>
      </c>
      <c r="N203" s="230" t="s">
        <v>8603</v>
      </c>
      <c r="O203" s="230"/>
      <c r="P203" s="230" t="s">
        <v>8604</v>
      </c>
      <c r="Q203" s="230" t="s">
        <v>407</v>
      </c>
      <c r="R203" s="230" t="s">
        <v>8605</v>
      </c>
      <c r="S203" s="230" t="s">
        <v>5714</v>
      </c>
      <c r="T203" s="232">
        <v>8998</v>
      </c>
      <c r="U203" s="230" t="s">
        <v>6216</v>
      </c>
      <c r="V203" s="230" t="s">
        <v>6217</v>
      </c>
      <c r="W203" s="233" t="str">
        <f>IFERROR(VLOOKUP(Query1[[#This Row],[ENTERPRISE_ID]],HR_tbl[],2, 0), "Not on HR File")</f>
        <v>Service Technician 2, In-Home</v>
      </c>
      <c r="X203" s="113">
        <f>IFERROR(VLOOKUP(Query1[[#This Row],[ENTERPRISE_ID]],HR_tbl[],3,0), "Not on HR File")</f>
        <v>45921</v>
      </c>
      <c r="Y203" s="234" t="str">
        <f>IFERROR(VLOOKUP(Query1[[#This Row],[ENTERPRISE_ID]], Addresses!$A:$Y,21,0), "Not on HR File")</f>
        <v>3755 DENVER ST</v>
      </c>
      <c r="Z203" s="234">
        <f>IFERROR(VLOOKUP(Query1[[#This Row],[ENTERPRISE_ID]], Addresses!$A:$Y,22,0), "Not on HR File")</f>
        <v>0</v>
      </c>
      <c r="AA203" s="234" t="str">
        <f>IFERROR(VLOOKUP(Query1[[#This Row],[ENTERPRISE_ID]], Addresses!$A:$Y,23,0), "Not on HR File")</f>
        <v>MEMPHIS</v>
      </c>
      <c r="AB203" s="234" t="str">
        <f>IFERROR(VLOOKUP(Query1[[#This Row],[ENTERPRISE_ID]], Addresses!$A:$Y,24,0), "Not on HR File")</f>
        <v>TN</v>
      </c>
      <c r="AC203" s="234" t="str">
        <f>IFERROR(VLOOKUP(Query1[[#This Row],[ENTERPRISE_ID]], Addresses!$A:$Y,25,0), "Not on HR File")</f>
        <v>38127</v>
      </c>
      <c r="AD203" s="230" t="s">
        <v>8606</v>
      </c>
      <c r="AE203" s="235">
        <v>46086</v>
      </c>
    </row>
    <row r="204" spans="1:31" x14ac:dyDescent="0.3">
      <c r="A204" s="230" t="s">
        <v>9952</v>
      </c>
      <c r="B204" s="230" t="str">
        <f>Query1[[#This Row],[LAST_NAME]]</f>
        <v>MCCUMBEE</v>
      </c>
      <c r="C204" s="230" t="s">
        <v>9953</v>
      </c>
      <c r="D204" s="230" t="s">
        <v>5682</v>
      </c>
      <c r="E204" s="230" t="s">
        <v>9954</v>
      </c>
      <c r="F204" s="230" t="s">
        <v>9955</v>
      </c>
      <c r="G204" s="230" t="s">
        <v>9956</v>
      </c>
      <c r="H204" s="230" t="str">
        <f>Query1[[#This Row],[FULL_NAME]]</f>
        <v>PHILLIP MCCUMBEE</v>
      </c>
      <c r="I204" s="230" t="s">
        <v>9957</v>
      </c>
      <c r="J204" s="230" t="s">
        <v>9958</v>
      </c>
      <c r="K204" s="230" t="str">
        <f>Query1[[#This Row],[ENTERPRISE_ID]]</f>
        <v>PMCCUMB</v>
      </c>
      <c r="L204" s="231">
        <v>2528010145</v>
      </c>
      <c r="M204" s="230" t="s">
        <v>5630</v>
      </c>
      <c r="N204" s="230" t="s">
        <v>9959</v>
      </c>
      <c r="O204" s="230"/>
      <c r="P204" s="230" t="s">
        <v>9960</v>
      </c>
      <c r="Q204" s="230" t="s">
        <v>416</v>
      </c>
      <c r="R204" s="230" t="s">
        <v>9961</v>
      </c>
      <c r="S204" s="230" t="s">
        <v>5664</v>
      </c>
      <c r="T204" s="232">
        <v>8998</v>
      </c>
      <c r="U204" s="230" t="s">
        <v>8779</v>
      </c>
      <c r="V204" s="230" t="s">
        <v>8780</v>
      </c>
      <c r="W204" s="233" t="str">
        <f>IFERROR(VLOOKUP(Query1[[#This Row],[ENTERPRISE_ID]],HR_tbl[],2, 0), "Not on HR File")</f>
        <v>Service Technician 2, In-Home</v>
      </c>
      <c r="X204" s="113">
        <f>IFERROR(VLOOKUP(Query1[[#This Row],[ENTERPRISE_ID]],HR_tbl[],3,0), "Not on HR File")</f>
        <v>46033</v>
      </c>
      <c r="Y204" s="234" t="str">
        <f>IFERROR(VLOOKUP(Query1[[#This Row],[ENTERPRISE_ID]], Addresses!$A:$Y,21,0), "Not on HR File")</f>
        <v>Not on HR File</v>
      </c>
      <c r="Z204" s="234" t="str">
        <f>IFERROR(VLOOKUP(Query1[[#This Row],[ENTERPRISE_ID]], Addresses!$A:$Y,22,0), "Not on HR File")</f>
        <v>Not on HR File</v>
      </c>
      <c r="AA204" s="234" t="str">
        <f>IFERROR(VLOOKUP(Query1[[#This Row],[ENTERPRISE_ID]], Addresses!$A:$Y,23,0), "Not on HR File")</f>
        <v>Not on HR File</v>
      </c>
      <c r="AB204" s="234" t="str">
        <f>IFERROR(VLOOKUP(Query1[[#This Row],[ENTERPRISE_ID]], Addresses!$A:$Y,24,0), "Not on HR File")</f>
        <v>Not on HR File</v>
      </c>
      <c r="AC204" s="234" t="str">
        <f>IFERROR(VLOOKUP(Query1[[#This Row],[ENTERPRISE_ID]], Addresses!$A:$Y,25,0), "Not on HR File")</f>
        <v>Not on HR File</v>
      </c>
      <c r="AD204" s="230" t="s">
        <v>9962</v>
      </c>
      <c r="AE204" s="235">
        <v>46086</v>
      </c>
    </row>
    <row r="205" spans="1:31" x14ac:dyDescent="0.3">
      <c r="A205" s="230" t="s">
        <v>18405</v>
      </c>
      <c r="B205" s="230" t="str">
        <f>Query1[[#This Row],[LAST_NAME]]</f>
        <v>SANTANA</v>
      </c>
      <c r="C205" s="230" t="s">
        <v>18406</v>
      </c>
      <c r="D205" s="230" t="s">
        <v>5638</v>
      </c>
      <c r="E205" s="230" t="s">
        <v>18407</v>
      </c>
      <c r="F205" s="230" t="s">
        <v>18408</v>
      </c>
      <c r="G205" s="230" t="s">
        <v>18409</v>
      </c>
      <c r="H205" s="230" t="str">
        <f>Query1[[#This Row],[FULL_NAME]]</f>
        <v>JOHN SANTANA</v>
      </c>
      <c r="I205" s="230" t="s">
        <v>18410</v>
      </c>
      <c r="J205" s="230" t="s">
        <v>4282</v>
      </c>
      <c r="K205" s="230" t="str">
        <f>Query1[[#This Row],[ENTERPRISE_ID]]</f>
        <v>JSANTAN</v>
      </c>
      <c r="L205" s="231">
        <v>3059885941</v>
      </c>
      <c r="M205" s="230" t="s">
        <v>5630</v>
      </c>
      <c r="N205" s="230" t="s">
        <v>18411</v>
      </c>
      <c r="O205" s="230"/>
      <c r="P205" s="230" t="s">
        <v>18412</v>
      </c>
      <c r="Q205" s="230" t="s">
        <v>297</v>
      </c>
      <c r="R205" s="230" t="s">
        <v>18413</v>
      </c>
      <c r="S205" s="230" t="s">
        <v>5634</v>
      </c>
      <c r="T205" s="232">
        <v>8998</v>
      </c>
      <c r="U205" s="230" t="s">
        <v>6633</v>
      </c>
      <c r="V205" s="230" t="s">
        <v>6634</v>
      </c>
      <c r="W205" s="233" t="str">
        <f>IFERROR(VLOOKUP(Query1[[#This Row],[ENTERPRISE_ID]],HR_tbl[],2, 0), "Not on HR File")</f>
        <v>Service Tech - Modified Duty</v>
      </c>
      <c r="X205" s="113">
        <f>IFERROR(VLOOKUP(Query1[[#This Row],[ENTERPRISE_ID]],HR_tbl[],3,0), "Not on HR File")</f>
        <v>32380</v>
      </c>
      <c r="Y205" s="234" t="str">
        <f>IFERROR(VLOOKUP(Query1[[#This Row],[ENTERPRISE_ID]], Addresses!$A:$Y,21,0), "Not on HR File")</f>
        <v>2761 SW DISTRICT AVE</v>
      </c>
      <c r="Z205" s="234">
        <f>IFERROR(VLOOKUP(Query1[[#This Row],[ENTERPRISE_ID]], Addresses!$A:$Y,22,0), "Not on HR File")</f>
        <v>0</v>
      </c>
      <c r="AA205" s="234" t="str">
        <f>IFERROR(VLOOKUP(Query1[[#This Row],[ENTERPRISE_ID]], Addresses!$A:$Y,23,0), "Not on HR File")</f>
        <v>PORT ST LUCIE</v>
      </c>
      <c r="AB205" s="234" t="str">
        <f>IFERROR(VLOOKUP(Query1[[#This Row],[ENTERPRISE_ID]], Addresses!$A:$Y,24,0), "Not on HR File")</f>
        <v>FL</v>
      </c>
      <c r="AC205" s="234" t="str">
        <f>IFERROR(VLOOKUP(Query1[[#This Row],[ENTERPRISE_ID]], Addresses!$A:$Y,25,0), "Not on HR File")</f>
        <v>34953</v>
      </c>
      <c r="AD205" s="230" t="s">
        <v>18414</v>
      </c>
      <c r="AE205" s="235">
        <v>46086</v>
      </c>
    </row>
    <row r="206" spans="1:31" x14ac:dyDescent="0.3">
      <c r="A206" s="230" t="s">
        <v>10742</v>
      </c>
      <c r="B206" s="230" t="str">
        <f>Query1[[#This Row],[LAST_NAME]]</f>
        <v>STRETOVYCH</v>
      </c>
      <c r="C206" s="230" t="s">
        <v>10743</v>
      </c>
      <c r="D206" s="230" t="s">
        <v>5889</v>
      </c>
      <c r="E206" s="230" t="s">
        <v>10744</v>
      </c>
      <c r="F206" s="230" t="s">
        <v>10745</v>
      </c>
      <c r="G206" s="230" t="s">
        <v>10746</v>
      </c>
      <c r="H206" s="230" t="str">
        <f>Query1[[#This Row],[FULL_NAME]]</f>
        <v>SERGII STRETOVYCH</v>
      </c>
      <c r="I206" s="230" t="s">
        <v>10747</v>
      </c>
      <c r="J206" s="230" t="s">
        <v>10748</v>
      </c>
      <c r="K206" s="230" t="str">
        <f>Query1[[#This Row],[ENTERPRISE_ID]]</f>
        <v>SSTRETO</v>
      </c>
      <c r="L206" s="231">
        <v>3034340716</v>
      </c>
      <c r="M206" s="230" t="s">
        <v>5630</v>
      </c>
      <c r="N206" s="230" t="s">
        <v>10749</v>
      </c>
      <c r="O206" s="230" t="s">
        <v>10750</v>
      </c>
      <c r="P206" s="230" t="s">
        <v>10751</v>
      </c>
      <c r="Q206" s="230" t="s">
        <v>760</v>
      </c>
      <c r="R206" s="230" t="s">
        <v>10752</v>
      </c>
      <c r="S206" s="230" t="s">
        <v>5738</v>
      </c>
      <c r="T206" s="232">
        <v>8998</v>
      </c>
      <c r="U206" s="230" t="s">
        <v>3285</v>
      </c>
      <c r="V206" s="230" t="s">
        <v>6887</v>
      </c>
      <c r="W206" s="233" t="str">
        <f>IFERROR(VLOOKUP(Query1[[#This Row],[ENTERPRISE_ID]],HR_tbl[],2, 0), "Not on HR File")</f>
        <v>HVAC Svc Tech II, Break/Fix</v>
      </c>
      <c r="X206" s="113">
        <f>IFERROR(VLOOKUP(Query1[[#This Row],[ENTERPRISE_ID]],HR_tbl[],3,0), "Not on HR File")</f>
        <v>45543</v>
      </c>
      <c r="Y206" s="234" t="str">
        <f>IFERROR(VLOOKUP(Query1[[#This Row],[ENTERPRISE_ID]], Addresses!$A:$Y,21,0), "Not on HR File")</f>
        <v>12818 W Ellsworth PL</v>
      </c>
      <c r="Z206" s="234">
        <f>IFERROR(VLOOKUP(Query1[[#This Row],[ENTERPRISE_ID]], Addresses!$A:$Y,22,0), "Not on HR File")</f>
        <v>0</v>
      </c>
      <c r="AA206" s="234" t="str">
        <f>IFERROR(VLOOKUP(Query1[[#This Row],[ENTERPRISE_ID]], Addresses!$A:$Y,23,0), "Not on HR File")</f>
        <v>LAKEWOOD</v>
      </c>
      <c r="AB206" s="234" t="str">
        <f>IFERROR(VLOOKUP(Query1[[#This Row],[ENTERPRISE_ID]], Addresses!$A:$Y,24,0), "Not on HR File")</f>
        <v>CO</v>
      </c>
      <c r="AC206" s="234" t="str">
        <f>IFERROR(VLOOKUP(Query1[[#This Row],[ENTERPRISE_ID]], Addresses!$A:$Y,25,0), "Not on HR File")</f>
        <v>80228</v>
      </c>
      <c r="AD206" s="230" t="s">
        <v>10753</v>
      </c>
      <c r="AE206" s="235">
        <v>46086</v>
      </c>
    </row>
    <row r="207" spans="1:31" x14ac:dyDescent="0.3">
      <c r="A207" s="230" t="s">
        <v>14568</v>
      </c>
      <c r="B207" s="230" t="str">
        <f>Query1[[#This Row],[LAST_NAME]]</f>
        <v>FLEMING</v>
      </c>
      <c r="C207" s="230" t="s">
        <v>14569</v>
      </c>
      <c r="D207" s="230" t="s">
        <v>5867</v>
      </c>
      <c r="E207" s="230" t="s">
        <v>14570</v>
      </c>
      <c r="F207" s="230" t="s">
        <v>14571</v>
      </c>
      <c r="G207" s="230" t="s">
        <v>14572</v>
      </c>
      <c r="H207" s="230" t="str">
        <f>Query1[[#This Row],[FULL_NAME]]</f>
        <v>RONALD FLEMING</v>
      </c>
      <c r="I207" s="230" t="s">
        <v>14573</v>
      </c>
      <c r="J207" s="230" t="s">
        <v>4095</v>
      </c>
      <c r="K207" s="230" t="str">
        <f>Query1[[#This Row],[ENTERPRISE_ID]]</f>
        <v>RFLEMI0</v>
      </c>
      <c r="L207" s="231">
        <v>9514231283</v>
      </c>
      <c r="M207" s="230" t="s">
        <v>5630</v>
      </c>
      <c r="N207" s="230" t="s">
        <v>14574</v>
      </c>
      <c r="O207" s="230"/>
      <c r="P207" s="230" t="s">
        <v>14575</v>
      </c>
      <c r="Q207" s="230" t="s">
        <v>219</v>
      </c>
      <c r="R207" s="230" t="s">
        <v>14576</v>
      </c>
      <c r="S207" s="230" t="s">
        <v>5634</v>
      </c>
      <c r="T207" s="232">
        <v>8998</v>
      </c>
      <c r="U207" s="230" t="s">
        <v>9521</v>
      </c>
      <c r="V207" s="230" t="s">
        <v>9522</v>
      </c>
      <c r="W207" s="233" t="str">
        <f>IFERROR(VLOOKUP(Query1[[#This Row],[ENTERPRISE_ID]],HR_tbl[],2, 0), "Not on HR File")</f>
        <v>HVAC Svc Tech II, Break/Fix</v>
      </c>
      <c r="X207" s="113">
        <f>IFERROR(VLOOKUP(Query1[[#This Row],[ENTERPRISE_ID]],HR_tbl[],3,0), "Not on HR File")</f>
        <v>44342</v>
      </c>
      <c r="Y207" s="234" t="str">
        <f>IFERROR(VLOOKUP(Query1[[#This Row],[ENTERPRISE_ID]], Addresses!$A:$Y,21,0), "Not on HR File")</f>
        <v>2220 W Oakland Ave</v>
      </c>
      <c r="Z207" s="234">
        <f>IFERROR(VLOOKUP(Query1[[#This Row],[ENTERPRISE_ID]], Addresses!$A:$Y,22,0), "Not on HR File")</f>
        <v>0</v>
      </c>
      <c r="AA207" s="234" t="str">
        <f>IFERROR(VLOOKUP(Query1[[#This Row],[ENTERPRISE_ID]], Addresses!$A:$Y,23,0), "Not on HR File")</f>
        <v>Hemet</v>
      </c>
      <c r="AB207" s="234" t="str">
        <f>IFERROR(VLOOKUP(Query1[[#This Row],[ENTERPRISE_ID]], Addresses!$A:$Y,24,0), "Not on HR File")</f>
        <v>CA</v>
      </c>
      <c r="AC207" s="234" t="str">
        <f>IFERROR(VLOOKUP(Query1[[#This Row],[ENTERPRISE_ID]], Addresses!$A:$Y,25,0), "Not on HR File")</f>
        <v>92545</v>
      </c>
      <c r="AD207" s="230" t="s">
        <v>14577</v>
      </c>
      <c r="AE207" s="235">
        <v>46086</v>
      </c>
    </row>
    <row r="208" spans="1:31" x14ac:dyDescent="0.3">
      <c r="A208" s="230" t="s">
        <v>4989</v>
      </c>
      <c r="B208" s="230" t="str">
        <f>Query1[[#This Row],[LAST_NAME]]</f>
        <v>HIGH</v>
      </c>
      <c r="C208" s="230" t="s">
        <v>7646</v>
      </c>
      <c r="D208" s="230" t="s">
        <v>5708</v>
      </c>
      <c r="E208" s="230" t="s">
        <v>7647</v>
      </c>
      <c r="F208" s="230" t="s">
        <v>7648</v>
      </c>
      <c r="G208" s="230" t="s">
        <v>4991</v>
      </c>
      <c r="H208" s="230" t="str">
        <f>Query1[[#This Row],[FULL_NAME]]</f>
        <v>FRANK HIGH</v>
      </c>
      <c r="I208" s="230" t="s">
        <v>4990</v>
      </c>
      <c r="J208" s="230" t="s">
        <v>4758</v>
      </c>
      <c r="K208" s="230" t="str">
        <f>Query1[[#This Row],[ENTERPRISE_ID]]</f>
        <v>FHIGH00</v>
      </c>
      <c r="L208" s="231">
        <v>6159553413</v>
      </c>
      <c r="M208" s="230" t="s">
        <v>5630</v>
      </c>
      <c r="N208" s="230" t="s">
        <v>7649</v>
      </c>
      <c r="O208" s="230"/>
      <c r="P208" s="230" t="s">
        <v>7650</v>
      </c>
      <c r="Q208" s="230" t="s">
        <v>407</v>
      </c>
      <c r="R208" s="230" t="s">
        <v>7651</v>
      </c>
      <c r="S208" s="230" t="s">
        <v>5714</v>
      </c>
      <c r="T208" s="232">
        <v>8998</v>
      </c>
      <c r="U208" s="230" t="s">
        <v>6216</v>
      </c>
      <c r="V208" s="230" t="s">
        <v>6217</v>
      </c>
      <c r="W208" s="233" t="str">
        <f>IFERROR(VLOOKUP(Query1[[#This Row],[ENTERPRISE_ID]],HR_tbl[],2, 0), "Not on HR File")</f>
        <v>Service Technician 2, In-Home</v>
      </c>
      <c r="X208" s="113">
        <f>IFERROR(VLOOKUP(Query1[[#This Row],[ENTERPRISE_ID]],HR_tbl[],3,0), "Not on HR File")</f>
        <v>38625</v>
      </c>
      <c r="Y208" s="234" t="str">
        <f>IFERROR(VLOOKUP(Query1[[#This Row],[ENTERPRISE_ID]], Addresses!$A:$Y,21,0), "Not on HR File")</f>
        <v>408 DE MOSS ST</v>
      </c>
      <c r="Z208" s="234">
        <f>IFERROR(VLOOKUP(Query1[[#This Row],[ENTERPRISE_ID]], Addresses!$A:$Y,22,0), "Not on HR File")</f>
        <v>0</v>
      </c>
      <c r="AA208" s="234" t="str">
        <f>IFERROR(VLOOKUP(Query1[[#This Row],[ENTERPRISE_ID]], Addresses!$A:$Y,23,0), "Not on HR File")</f>
        <v>GALLATIN</v>
      </c>
      <c r="AB208" s="234" t="str">
        <f>IFERROR(VLOOKUP(Query1[[#This Row],[ENTERPRISE_ID]], Addresses!$A:$Y,24,0), "Not on HR File")</f>
        <v>TN</v>
      </c>
      <c r="AC208" s="234" t="str">
        <f>IFERROR(VLOOKUP(Query1[[#This Row],[ENTERPRISE_ID]], Addresses!$A:$Y,25,0), "Not on HR File")</f>
        <v>37066</v>
      </c>
      <c r="AD208" s="230" t="s">
        <v>7652</v>
      </c>
      <c r="AE208" s="235">
        <v>46086</v>
      </c>
    </row>
    <row r="209" spans="1:31" x14ac:dyDescent="0.3">
      <c r="A209" s="230" t="s">
        <v>16276</v>
      </c>
      <c r="B209" s="230" t="str">
        <f>Query1[[#This Row],[LAST_NAME]]</f>
        <v>PIERCE</v>
      </c>
      <c r="C209" s="230" t="s">
        <v>16277</v>
      </c>
      <c r="D209" s="230" t="s">
        <v>5769</v>
      </c>
      <c r="E209" s="230" t="s">
        <v>16278</v>
      </c>
      <c r="F209" s="230" t="s">
        <v>16279</v>
      </c>
      <c r="G209" s="230" t="s">
        <v>16280</v>
      </c>
      <c r="H209" s="230" t="str">
        <f>Query1[[#This Row],[FULL_NAME]]</f>
        <v>FRANKIE PIERCE</v>
      </c>
      <c r="I209" s="230" t="s">
        <v>16281</v>
      </c>
      <c r="J209" s="230" t="s">
        <v>16282</v>
      </c>
      <c r="K209" s="230" t="str">
        <f>Query1[[#This Row],[ENTERPRISE_ID]]</f>
        <v>FPIERCE</v>
      </c>
      <c r="L209" s="231">
        <v>2709172017</v>
      </c>
      <c r="M209" s="230" t="s">
        <v>5630</v>
      </c>
      <c r="N209" s="230" t="s">
        <v>16283</v>
      </c>
      <c r="O209" s="230"/>
      <c r="P209" s="230" t="s">
        <v>4124</v>
      </c>
      <c r="Q209" s="230" t="s">
        <v>366</v>
      </c>
      <c r="R209" s="230" t="s">
        <v>16284</v>
      </c>
      <c r="S209" s="230" t="s">
        <v>5664</v>
      </c>
      <c r="T209" s="232">
        <v>8998</v>
      </c>
      <c r="U209" s="230" t="s">
        <v>8401</v>
      </c>
      <c r="V209" s="230" t="s">
        <v>10138</v>
      </c>
      <c r="W209" s="233" t="str">
        <f>IFERROR(VLOOKUP(Query1[[#This Row],[ENTERPRISE_ID]],HR_tbl[],2, 0), "Not on HR File")</f>
        <v>Service Technician 2, Trainee</v>
      </c>
      <c r="X209" s="113">
        <f>IFERROR(VLOOKUP(Query1[[#This Row],[ENTERPRISE_ID]],HR_tbl[],3,0), "Not on HR File")</f>
        <v>46061</v>
      </c>
      <c r="Y209" s="234" t="str">
        <f>IFERROR(VLOOKUP(Query1[[#This Row],[ENTERPRISE_ID]], Addresses!$A:$Y,21,0), "Not on HR File")</f>
        <v>Not on HR File</v>
      </c>
      <c r="Z209" s="234" t="str">
        <f>IFERROR(VLOOKUP(Query1[[#This Row],[ENTERPRISE_ID]], Addresses!$A:$Y,22,0), "Not on HR File")</f>
        <v>Not on HR File</v>
      </c>
      <c r="AA209" s="234" t="str">
        <f>IFERROR(VLOOKUP(Query1[[#This Row],[ENTERPRISE_ID]], Addresses!$A:$Y,23,0), "Not on HR File")</f>
        <v>Not on HR File</v>
      </c>
      <c r="AB209" s="234" t="str">
        <f>IFERROR(VLOOKUP(Query1[[#This Row],[ENTERPRISE_ID]], Addresses!$A:$Y,24,0), "Not on HR File")</f>
        <v>Not on HR File</v>
      </c>
      <c r="AC209" s="234" t="str">
        <f>IFERROR(VLOOKUP(Query1[[#This Row],[ENTERPRISE_ID]], Addresses!$A:$Y,25,0), "Not on HR File")</f>
        <v>Not on HR File</v>
      </c>
      <c r="AD209" s="230" t="s">
        <v>16285</v>
      </c>
      <c r="AE209" s="235">
        <v>46086</v>
      </c>
    </row>
    <row r="210" spans="1:31" x14ac:dyDescent="0.3">
      <c r="A210" s="230" t="s">
        <v>9193</v>
      </c>
      <c r="B210" s="230" t="str">
        <f>Query1[[#This Row],[LAST_NAME]]</f>
        <v>BLAS</v>
      </c>
      <c r="C210" s="230" t="s">
        <v>9194</v>
      </c>
      <c r="D210" s="230" t="s">
        <v>6040</v>
      </c>
      <c r="E210" s="230" t="s">
        <v>9195</v>
      </c>
      <c r="F210" s="230" t="s">
        <v>9196</v>
      </c>
      <c r="G210" s="230" t="s">
        <v>9197</v>
      </c>
      <c r="H210" s="230" t="str">
        <f>Query1[[#This Row],[FULL_NAME]]</f>
        <v>MARTIN BLAS</v>
      </c>
      <c r="I210" s="230" t="s">
        <v>9198</v>
      </c>
      <c r="J210" s="230" t="s">
        <v>4104</v>
      </c>
      <c r="K210" s="230" t="str">
        <f>Query1[[#This Row],[ENTERPRISE_ID]]</f>
        <v>MBLAS</v>
      </c>
      <c r="L210" s="231">
        <v>3108631297</v>
      </c>
      <c r="M210" s="230" t="s">
        <v>5630</v>
      </c>
      <c r="N210" s="230" t="s">
        <v>9199</v>
      </c>
      <c r="O210" s="230"/>
      <c r="P210" s="230" t="s">
        <v>9200</v>
      </c>
      <c r="Q210" s="230" t="s">
        <v>219</v>
      </c>
      <c r="R210" s="230" t="s">
        <v>9201</v>
      </c>
      <c r="S210" s="230" t="s">
        <v>5714</v>
      </c>
      <c r="T210" s="232">
        <v>8998</v>
      </c>
      <c r="U210" s="230" t="s">
        <v>9202</v>
      </c>
      <c r="V210" s="230" t="s">
        <v>9203</v>
      </c>
      <c r="W210" s="233" t="str">
        <f>IFERROR(VLOOKUP(Query1[[#This Row],[ENTERPRISE_ID]],HR_tbl[],2, 0), "Not on HR File")</f>
        <v>Service Technician 2, In-Home</v>
      </c>
      <c r="X210" s="113">
        <f>IFERROR(VLOOKUP(Query1[[#This Row],[ENTERPRISE_ID]],HR_tbl[],3,0), "Not on HR File")</f>
        <v>43105</v>
      </c>
      <c r="Y210" s="234" t="str">
        <f>IFERROR(VLOOKUP(Query1[[#This Row],[ENTERPRISE_ID]], Addresses!$A:$Y,21,0), "Not on HR File")</f>
        <v>11377 POPE AVE</v>
      </c>
      <c r="Z210" s="234">
        <f>IFERROR(VLOOKUP(Query1[[#This Row],[ENTERPRISE_ID]], Addresses!$A:$Y,22,0), "Not on HR File")</f>
        <v>0</v>
      </c>
      <c r="AA210" s="234" t="str">
        <f>IFERROR(VLOOKUP(Query1[[#This Row],[ENTERPRISE_ID]], Addresses!$A:$Y,23,0), "Not on HR File")</f>
        <v>Lynwood</v>
      </c>
      <c r="AB210" s="234" t="str">
        <f>IFERROR(VLOOKUP(Query1[[#This Row],[ENTERPRISE_ID]], Addresses!$A:$Y,24,0), "Not on HR File")</f>
        <v>CA</v>
      </c>
      <c r="AC210" s="234" t="str">
        <f>IFERROR(VLOOKUP(Query1[[#This Row],[ENTERPRISE_ID]], Addresses!$A:$Y,25,0), "Not on HR File")</f>
        <v>90262</v>
      </c>
      <c r="AD210" s="230" t="s">
        <v>9204</v>
      </c>
      <c r="AE210" s="235">
        <v>46086</v>
      </c>
    </row>
    <row r="211" spans="1:31" x14ac:dyDescent="0.3">
      <c r="A211" s="230" t="s">
        <v>16390</v>
      </c>
      <c r="B211" s="230" t="str">
        <f>Query1[[#This Row],[LAST_NAME]]</f>
        <v>ELLIS</v>
      </c>
      <c r="C211" s="230" t="s">
        <v>16391</v>
      </c>
      <c r="D211" s="230" t="s">
        <v>5719</v>
      </c>
      <c r="E211" s="230" t="s">
        <v>16392</v>
      </c>
      <c r="F211" s="230" t="s">
        <v>16393</v>
      </c>
      <c r="G211" s="230" t="s">
        <v>16394</v>
      </c>
      <c r="H211" s="230" t="str">
        <f>Query1[[#This Row],[FULL_NAME]]</f>
        <v>NATHAN ELLIS</v>
      </c>
      <c r="I211" s="230" t="s">
        <v>16395</v>
      </c>
      <c r="J211" s="230" t="s">
        <v>4952</v>
      </c>
      <c r="K211" s="230" t="str">
        <f>Query1[[#This Row],[ENTERPRISE_ID]]</f>
        <v>NELLIS</v>
      </c>
      <c r="L211" s="231">
        <v>7739643422</v>
      </c>
      <c r="M211" s="230" t="s">
        <v>5630</v>
      </c>
      <c r="N211" s="230" t="s">
        <v>16396</v>
      </c>
      <c r="O211" s="230"/>
      <c r="P211" s="230" t="s">
        <v>11748</v>
      </c>
      <c r="Q211" s="230" t="s">
        <v>250</v>
      </c>
      <c r="R211" s="230" t="s">
        <v>11749</v>
      </c>
      <c r="S211" s="230" t="s">
        <v>5634</v>
      </c>
      <c r="T211" s="232">
        <v>8998</v>
      </c>
      <c r="U211" s="230" t="s">
        <v>2197</v>
      </c>
      <c r="V211" s="230" t="s">
        <v>31472</v>
      </c>
      <c r="W211" s="233" t="str">
        <f>IFERROR(VLOOKUP(Query1[[#This Row],[ENTERPRISE_ID]],HR_tbl[],2, 0), "Not on HR File")</f>
        <v>HVAC Svc Tech II, Break/Fix</v>
      </c>
      <c r="X211" s="113">
        <f>IFERROR(VLOOKUP(Query1[[#This Row],[ENTERPRISE_ID]],HR_tbl[],3,0), "Not on HR File")</f>
        <v>44708</v>
      </c>
      <c r="Y211" s="234" t="str">
        <f>IFERROR(VLOOKUP(Query1[[#This Row],[ENTERPRISE_ID]], Addresses!$A:$Y,21,0), "Not on HR File")</f>
        <v>16660 CLYDE</v>
      </c>
      <c r="Z211" s="234">
        <f>IFERROR(VLOOKUP(Query1[[#This Row],[ENTERPRISE_ID]], Addresses!$A:$Y,22,0), "Not on HR File")</f>
        <v>0</v>
      </c>
      <c r="AA211" s="234" t="str">
        <f>IFERROR(VLOOKUP(Query1[[#This Row],[ENTERPRISE_ID]], Addresses!$A:$Y,23,0), "Not on HR File")</f>
        <v>SOUTH HOLLAND</v>
      </c>
      <c r="AB211" s="234" t="str">
        <f>IFERROR(VLOOKUP(Query1[[#This Row],[ENTERPRISE_ID]], Addresses!$A:$Y,24,0), "Not on HR File")</f>
        <v>IL</v>
      </c>
      <c r="AC211" s="234" t="str">
        <f>IFERROR(VLOOKUP(Query1[[#This Row],[ENTERPRISE_ID]], Addresses!$A:$Y,25,0), "Not on HR File")</f>
        <v>60473</v>
      </c>
      <c r="AD211" s="230" t="s">
        <v>16397</v>
      </c>
      <c r="AE211" s="235">
        <v>46086</v>
      </c>
    </row>
    <row r="212" spans="1:31" x14ac:dyDescent="0.3">
      <c r="A212" s="230" t="s">
        <v>1362</v>
      </c>
      <c r="B212" s="230" t="str">
        <f>Query1[[#This Row],[LAST_NAME]]</f>
        <v>DENIS</v>
      </c>
      <c r="C212" s="230" t="s">
        <v>1363</v>
      </c>
      <c r="D212" s="230" t="s">
        <v>5822</v>
      </c>
      <c r="E212" s="230" t="s">
        <v>17543</v>
      </c>
      <c r="F212" s="230" t="s">
        <v>17544</v>
      </c>
      <c r="G212" s="230" t="s">
        <v>1364</v>
      </c>
      <c r="H212" s="230" t="str">
        <f>Query1[[#This Row],[FULL_NAME]]</f>
        <v>ERICK DENIS</v>
      </c>
      <c r="I212" s="230" t="s">
        <v>17545</v>
      </c>
      <c r="J212" s="230" t="s">
        <v>17546</v>
      </c>
      <c r="K212" s="230" t="str">
        <f>Query1[[#This Row],[ENTERPRISE_ID]]</f>
        <v>EDENIS</v>
      </c>
      <c r="L212" s="231">
        <v>5082253901</v>
      </c>
      <c r="M212" s="230" t="s">
        <v>5630</v>
      </c>
      <c r="N212" s="230" t="s">
        <v>17547</v>
      </c>
      <c r="O212" s="230"/>
      <c r="P212" s="230" t="s">
        <v>17548</v>
      </c>
      <c r="Q212" s="230" t="s">
        <v>382</v>
      </c>
      <c r="R212" s="230" t="s">
        <v>17549</v>
      </c>
      <c r="S212" s="230" t="s">
        <v>5916</v>
      </c>
      <c r="T212" s="232">
        <v>8998</v>
      </c>
      <c r="U212" s="230" t="s">
        <v>9046</v>
      </c>
      <c r="V212" s="230" t="s">
        <v>9047</v>
      </c>
      <c r="W212" s="233" t="str">
        <f>IFERROR(VLOOKUP(Query1[[#This Row],[ENTERPRISE_ID]],HR_tbl[],2, 0), "Not on HR File")</f>
        <v>Service Technician 2, In-Home</v>
      </c>
      <c r="X212" s="113">
        <f>IFERROR(VLOOKUP(Query1[[#This Row],[ENTERPRISE_ID]],HR_tbl[],3,0), "Not on HR File")</f>
        <v>43165</v>
      </c>
      <c r="Y212" s="234" t="str">
        <f>IFERROR(VLOOKUP(Query1[[#This Row],[ENTERPRISE_ID]], Addresses!$A:$Y,21,0), "Not on HR File")</f>
        <v>95 Spruce st</v>
      </c>
      <c r="Z212" s="234">
        <f>IFERROR(VLOOKUP(Query1[[#This Row],[ENTERPRISE_ID]], Addresses!$A:$Y,22,0), "Not on HR File")</f>
        <v>0</v>
      </c>
      <c r="AA212" s="234" t="str">
        <f>IFERROR(VLOOKUP(Query1[[#This Row],[ENTERPRISE_ID]], Addresses!$A:$Y,23,0), "Not on HR File")</f>
        <v>Middleboro</v>
      </c>
      <c r="AB212" s="234" t="str">
        <f>IFERROR(VLOOKUP(Query1[[#This Row],[ENTERPRISE_ID]], Addresses!$A:$Y,24,0), "Not on HR File")</f>
        <v>MA</v>
      </c>
      <c r="AC212" s="234" t="str">
        <f>IFERROR(VLOOKUP(Query1[[#This Row],[ENTERPRISE_ID]], Addresses!$A:$Y,25,0), "Not on HR File")</f>
        <v>02346</v>
      </c>
      <c r="AD212" s="230" t="s">
        <v>17550</v>
      </c>
      <c r="AE212" s="235">
        <v>46086</v>
      </c>
    </row>
    <row r="213" spans="1:31" x14ac:dyDescent="0.3">
      <c r="A213" s="230" t="s">
        <v>2349</v>
      </c>
      <c r="B213" s="230" t="str">
        <f>Query1[[#This Row],[LAST_NAME]]</f>
        <v>ARZUAGA</v>
      </c>
      <c r="C213" s="230" t="s">
        <v>2350</v>
      </c>
      <c r="D213" s="230" t="s">
        <v>5719</v>
      </c>
      <c r="E213" s="230" t="s">
        <v>9900</v>
      </c>
      <c r="F213" s="230" t="s">
        <v>9901</v>
      </c>
      <c r="G213" s="230" t="s">
        <v>2351</v>
      </c>
      <c r="H213" s="230" t="str">
        <f>Query1[[#This Row],[FULL_NAME]]</f>
        <v>MARCO ARZUAGA</v>
      </c>
      <c r="I213" s="230" t="s">
        <v>4704</v>
      </c>
      <c r="J213" s="230" t="s">
        <v>4703</v>
      </c>
      <c r="K213" s="230" t="str">
        <f>Query1[[#This Row],[ENTERPRISE_ID]]</f>
        <v>MARZUAG</v>
      </c>
      <c r="L213" s="231">
        <v>8478120768</v>
      </c>
      <c r="M213" s="230" t="s">
        <v>5630</v>
      </c>
      <c r="N213" s="230" t="s">
        <v>9902</v>
      </c>
      <c r="O213" s="230"/>
      <c r="P213" s="230" t="s">
        <v>9903</v>
      </c>
      <c r="Q213" s="230" t="s">
        <v>250</v>
      </c>
      <c r="R213" s="230" t="s">
        <v>9904</v>
      </c>
      <c r="S213" s="230" t="s">
        <v>5634</v>
      </c>
      <c r="T213" s="232">
        <v>8998</v>
      </c>
      <c r="U213" s="230" t="s">
        <v>9905</v>
      </c>
      <c r="V213" s="230" t="s">
        <v>9906</v>
      </c>
      <c r="W213" s="233" t="str">
        <f>IFERROR(VLOOKUP(Query1[[#This Row],[ENTERPRISE_ID]],HR_tbl[],2, 0), "Not on HR File")</f>
        <v>Service Technician 3, In-Home</v>
      </c>
      <c r="X213" s="113">
        <f>IFERROR(VLOOKUP(Query1[[#This Row],[ENTERPRISE_ID]],HR_tbl[],3,0), "Not on HR File")</f>
        <v>45858</v>
      </c>
      <c r="Y213" s="234" t="str">
        <f>IFERROR(VLOOKUP(Query1[[#This Row],[ENTERPRISE_ID]], Addresses!$A:$Y,21,0), "Not on HR File")</f>
        <v>349 MARIAN COURT</v>
      </c>
      <c r="Z213" s="234">
        <f>IFERROR(VLOOKUP(Query1[[#This Row],[ENTERPRISE_ID]], Addresses!$A:$Y,22,0), "Not on HR File")</f>
        <v>0</v>
      </c>
      <c r="AA213" s="234" t="str">
        <f>IFERROR(VLOOKUP(Query1[[#This Row],[ENTERPRISE_ID]], Addresses!$A:$Y,23,0), "Not on HR File")</f>
        <v>BOLINGBROOK</v>
      </c>
      <c r="AB213" s="234" t="str">
        <f>IFERROR(VLOOKUP(Query1[[#This Row],[ENTERPRISE_ID]], Addresses!$A:$Y,24,0), "Not on HR File")</f>
        <v>IL</v>
      </c>
      <c r="AC213" s="234" t="str">
        <f>IFERROR(VLOOKUP(Query1[[#This Row],[ENTERPRISE_ID]], Addresses!$A:$Y,25,0), "Not on HR File")</f>
        <v>60440</v>
      </c>
      <c r="AD213" s="230" t="s">
        <v>9907</v>
      </c>
      <c r="AE213" s="235">
        <v>46086</v>
      </c>
    </row>
    <row r="214" spans="1:31" x14ac:dyDescent="0.3">
      <c r="A214" s="230"/>
      <c r="B214" s="230" t="str">
        <f>Query1[[#This Row],[LAST_NAME]]</f>
        <v>MCKIM</v>
      </c>
      <c r="C214" s="230" t="s">
        <v>14716</v>
      </c>
      <c r="D214" s="230" t="s">
        <v>5854</v>
      </c>
      <c r="E214" s="230" t="s">
        <v>14717</v>
      </c>
      <c r="F214" s="230"/>
      <c r="G214" s="230" t="s">
        <v>14718</v>
      </c>
      <c r="H214" s="230" t="str">
        <f>Query1[[#This Row],[FULL_NAME]]</f>
        <v>LEMIHN MCKIM</v>
      </c>
      <c r="I214" s="230" t="s">
        <v>14719</v>
      </c>
      <c r="J214" s="230" t="s">
        <v>14720</v>
      </c>
      <c r="K214" s="230" t="str">
        <f>Query1[[#This Row],[ENTERPRISE_ID]]</f>
        <v>LMCKIM</v>
      </c>
      <c r="L214" s="231">
        <v>7069121221</v>
      </c>
      <c r="M214" s="230" t="s">
        <v>5630</v>
      </c>
      <c r="N214" s="230" t="s">
        <v>14721</v>
      </c>
      <c r="O214" s="230"/>
      <c r="P214" s="230" t="s">
        <v>1436</v>
      </c>
      <c r="Q214" s="230" t="s">
        <v>575</v>
      </c>
      <c r="R214" s="230" t="s">
        <v>8437</v>
      </c>
      <c r="S214" s="230" t="s">
        <v>5664</v>
      </c>
      <c r="T214" s="232">
        <v>8998</v>
      </c>
      <c r="U214" s="230" t="s">
        <v>7393</v>
      </c>
      <c r="V214" s="230" t="s">
        <v>7394</v>
      </c>
      <c r="W214" s="233" t="str">
        <f>IFERROR(VLOOKUP(Query1[[#This Row],[ENTERPRISE_ID]],HR_tbl[],2, 0), "Not on HR File")</f>
        <v>Service Technician 2, Trainee</v>
      </c>
      <c r="X214" s="113">
        <f>IFERROR(VLOOKUP(Query1[[#This Row],[ENTERPRISE_ID]],HR_tbl[],3,0), "Not on HR File")</f>
        <v>46075</v>
      </c>
      <c r="Y214" s="234" t="str">
        <f>IFERROR(VLOOKUP(Query1[[#This Row],[ENTERPRISE_ID]], Addresses!$A:$Y,21,0), "Not on HR File")</f>
        <v>Not on HR File</v>
      </c>
      <c r="Z214" s="234" t="str">
        <f>IFERROR(VLOOKUP(Query1[[#This Row],[ENTERPRISE_ID]], Addresses!$A:$Y,22,0), "Not on HR File")</f>
        <v>Not on HR File</v>
      </c>
      <c r="AA214" s="234" t="str">
        <f>IFERROR(VLOOKUP(Query1[[#This Row],[ENTERPRISE_ID]], Addresses!$A:$Y,23,0), "Not on HR File")</f>
        <v>Not on HR File</v>
      </c>
      <c r="AB214" s="234" t="str">
        <f>IFERROR(VLOOKUP(Query1[[#This Row],[ENTERPRISE_ID]], Addresses!$A:$Y,24,0), "Not on HR File")</f>
        <v>Not on HR File</v>
      </c>
      <c r="AC214" s="234" t="str">
        <f>IFERROR(VLOOKUP(Query1[[#This Row],[ENTERPRISE_ID]], Addresses!$A:$Y,25,0), "Not on HR File")</f>
        <v>Not on HR File</v>
      </c>
      <c r="AD214" s="230" t="s">
        <v>14722</v>
      </c>
      <c r="AE214" s="235">
        <v>46086</v>
      </c>
    </row>
    <row r="215" spans="1:31" x14ac:dyDescent="0.3">
      <c r="A215" s="230" t="s">
        <v>31290</v>
      </c>
      <c r="B215" s="230" t="str">
        <f>Query1[[#This Row],[LAST_NAME]]</f>
        <v>GHULAMI</v>
      </c>
      <c r="C215" s="230" t="s">
        <v>7476</v>
      </c>
      <c r="D215" s="230" t="s">
        <v>5788</v>
      </c>
      <c r="E215" s="230" t="s">
        <v>7477</v>
      </c>
      <c r="F215" s="230" t="s">
        <v>31291</v>
      </c>
      <c r="G215" s="230" t="s">
        <v>7478</v>
      </c>
      <c r="H215" s="230" t="str">
        <f>Query1[[#This Row],[FULL_NAME]]</f>
        <v>ALI REZA GHULAMI</v>
      </c>
      <c r="I215" s="230" t="s">
        <v>7479</v>
      </c>
      <c r="J215" s="230" t="s">
        <v>7480</v>
      </c>
      <c r="K215" s="230" t="str">
        <f>Query1[[#This Row],[ENTERPRISE_ID]]</f>
        <v>AGHULAM</v>
      </c>
      <c r="L215" s="231">
        <v>4109775507</v>
      </c>
      <c r="M215" s="230" t="s">
        <v>5630</v>
      </c>
      <c r="N215" s="230" t="s">
        <v>7481</v>
      </c>
      <c r="O215" s="230" t="s">
        <v>7482</v>
      </c>
      <c r="P215" s="230" t="s">
        <v>7483</v>
      </c>
      <c r="Q215" s="230" t="s">
        <v>541</v>
      </c>
      <c r="R215" s="230" t="s">
        <v>3919</v>
      </c>
      <c r="S215" s="230" t="s">
        <v>5634</v>
      </c>
      <c r="T215" s="232">
        <v>8998</v>
      </c>
      <c r="U215" s="230" t="s">
        <v>4294</v>
      </c>
      <c r="V215" s="230" t="s">
        <v>6229</v>
      </c>
      <c r="W215" s="233" t="str">
        <f>IFERROR(VLOOKUP(Query1[[#This Row],[ENTERPRISE_ID]],HR_tbl[],2, 0), "Not on HR File")</f>
        <v>Service Technician 1, In-Home</v>
      </c>
      <c r="X215" s="113">
        <f>IFERROR(VLOOKUP(Query1[[#This Row],[ENTERPRISE_ID]],HR_tbl[],3,0), "Not on HR File")</f>
        <v>45914</v>
      </c>
      <c r="Y215" s="234" t="str">
        <f>IFERROR(VLOOKUP(Query1[[#This Row],[ENTERPRISE_ID]], Addresses!$A:$Y,21,0), "Not on HR File")</f>
        <v>810 WILSON POINT RD, APT D</v>
      </c>
      <c r="Z215" s="234">
        <f>IFERROR(VLOOKUP(Query1[[#This Row],[ENTERPRISE_ID]], Addresses!$A:$Y,22,0), "Not on HR File")</f>
        <v>0</v>
      </c>
      <c r="AA215" s="234" t="str">
        <f>IFERROR(VLOOKUP(Query1[[#This Row],[ENTERPRISE_ID]], Addresses!$A:$Y,23,0), "Not on HR File")</f>
        <v>BALTIMORE</v>
      </c>
      <c r="AB215" s="234" t="str">
        <f>IFERROR(VLOOKUP(Query1[[#This Row],[ENTERPRISE_ID]], Addresses!$A:$Y,24,0), "Not on HR File")</f>
        <v>MD</v>
      </c>
      <c r="AC215" s="234" t="str">
        <f>IFERROR(VLOOKUP(Query1[[#This Row],[ENTERPRISE_ID]], Addresses!$A:$Y,25,0), "Not on HR File")</f>
        <v>21220</v>
      </c>
      <c r="AD215" s="230" t="s">
        <v>7484</v>
      </c>
      <c r="AE215" s="235">
        <v>46086</v>
      </c>
    </row>
    <row r="216" spans="1:31" x14ac:dyDescent="0.3">
      <c r="A216" s="230" t="s">
        <v>4881</v>
      </c>
      <c r="B216" s="230" t="str">
        <f>Query1[[#This Row],[LAST_NAME]]</f>
        <v>LACHANCE</v>
      </c>
      <c r="C216" s="230" t="s">
        <v>12980</v>
      </c>
      <c r="D216" s="230" t="s">
        <v>5682</v>
      </c>
      <c r="E216" s="230" t="s">
        <v>12981</v>
      </c>
      <c r="F216" s="230" t="s">
        <v>12982</v>
      </c>
      <c r="G216" s="230" t="s">
        <v>4884</v>
      </c>
      <c r="H216" s="230" t="str">
        <f>Query1[[#This Row],[FULL_NAME]]</f>
        <v>SHAWN LACHANCE</v>
      </c>
      <c r="I216" s="230" t="s">
        <v>4883</v>
      </c>
      <c r="J216" s="230" t="s">
        <v>4882</v>
      </c>
      <c r="K216" s="230" t="str">
        <f>Query1[[#This Row],[ENTERPRISE_ID]]</f>
        <v>SLACHAN</v>
      </c>
      <c r="L216" s="231">
        <v>5409150755</v>
      </c>
      <c r="M216" s="230" t="s">
        <v>5630</v>
      </c>
      <c r="N216" s="230" t="s">
        <v>12983</v>
      </c>
      <c r="O216" s="230"/>
      <c r="P216" s="230" t="s">
        <v>4885</v>
      </c>
      <c r="Q216" s="230" t="s">
        <v>328</v>
      </c>
      <c r="R216" s="230" t="s">
        <v>12984</v>
      </c>
      <c r="S216" s="230" t="s">
        <v>5664</v>
      </c>
      <c r="T216" s="232">
        <v>8998</v>
      </c>
      <c r="U216" s="230" t="s">
        <v>9262</v>
      </c>
      <c r="V216" s="230" t="s">
        <v>9263</v>
      </c>
      <c r="W216" s="233" t="str">
        <f>IFERROR(VLOOKUP(Query1[[#This Row],[ENTERPRISE_ID]],HR_tbl[],2, 0), "Not on HR File")</f>
        <v>Service Technician 2, In-Home</v>
      </c>
      <c r="X216" s="113">
        <f>IFERROR(VLOOKUP(Query1[[#This Row],[ENTERPRISE_ID]],HR_tbl[],3,0), "Not on HR File")</f>
        <v>46005</v>
      </c>
      <c r="Y216" s="234" t="str">
        <f>IFERROR(VLOOKUP(Query1[[#This Row],[ENTERPRISE_ID]], Addresses!$A:$Y,21,0), "Not on HR File")</f>
        <v>Not on HR File</v>
      </c>
      <c r="Z216" s="234" t="str">
        <f>IFERROR(VLOOKUP(Query1[[#This Row],[ENTERPRISE_ID]], Addresses!$A:$Y,22,0), "Not on HR File")</f>
        <v>Not on HR File</v>
      </c>
      <c r="AA216" s="234" t="str">
        <f>IFERROR(VLOOKUP(Query1[[#This Row],[ENTERPRISE_ID]], Addresses!$A:$Y,23,0), "Not on HR File")</f>
        <v>Not on HR File</v>
      </c>
      <c r="AB216" s="234" t="str">
        <f>IFERROR(VLOOKUP(Query1[[#This Row],[ENTERPRISE_ID]], Addresses!$A:$Y,24,0), "Not on HR File")</f>
        <v>Not on HR File</v>
      </c>
      <c r="AC216" s="234" t="str">
        <f>IFERROR(VLOOKUP(Query1[[#This Row],[ENTERPRISE_ID]], Addresses!$A:$Y,25,0), "Not on HR File")</f>
        <v>Not on HR File</v>
      </c>
      <c r="AD216" s="230" t="s">
        <v>12985</v>
      </c>
      <c r="AE216" s="235">
        <v>46086</v>
      </c>
    </row>
    <row r="217" spans="1:31" x14ac:dyDescent="0.3">
      <c r="A217" s="230" t="s">
        <v>4260</v>
      </c>
      <c r="B217" s="230" t="str">
        <f>Query1[[#This Row],[LAST_NAME]]</f>
        <v>MAGANA</v>
      </c>
      <c r="C217" s="230" t="s">
        <v>18753</v>
      </c>
      <c r="D217" s="230" t="s">
        <v>6040</v>
      </c>
      <c r="E217" s="230" t="s">
        <v>18754</v>
      </c>
      <c r="F217" s="230" t="s">
        <v>18755</v>
      </c>
      <c r="G217" s="230" t="s">
        <v>4263</v>
      </c>
      <c r="H217" s="230" t="str">
        <f>Query1[[#This Row],[FULL_NAME]]</f>
        <v>ANTONIO MAGANA</v>
      </c>
      <c r="I217" s="230" t="s">
        <v>4262</v>
      </c>
      <c r="J217" s="230" t="s">
        <v>4261</v>
      </c>
      <c r="K217" s="230" t="str">
        <f>Query1[[#This Row],[ENTERPRISE_ID]]</f>
        <v>AMAGANA</v>
      </c>
      <c r="L217" s="231">
        <v>8057324095</v>
      </c>
      <c r="M217" s="230" t="s">
        <v>5630</v>
      </c>
      <c r="N217" s="230" t="s">
        <v>18756</v>
      </c>
      <c r="O217" s="230"/>
      <c r="P217" s="230" t="s">
        <v>18757</v>
      </c>
      <c r="Q217" s="230" t="s">
        <v>219</v>
      </c>
      <c r="R217" s="230" t="s">
        <v>18758</v>
      </c>
      <c r="S217" s="230" t="s">
        <v>5714</v>
      </c>
      <c r="T217" s="232">
        <v>8998</v>
      </c>
      <c r="U217" s="230" t="s">
        <v>5907</v>
      </c>
      <c r="V217" s="230" t="s">
        <v>5908</v>
      </c>
      <c r="W217" s="233" t="str">
        <f>IFERROR(VLOOKUP(Query1[[#This Row],[ENTERPRISE_ID]],HR_tbl[],2, 0), "Not on HR File")</f>
        <v>HVAC Svc Tech II, Break/Fix</v>
      </c>
      <c r="X217" s="113">
        <f>IFERROR(VLOOKUP(Query1[[#This Row],[ENTERPRISE_ID]],HR_tbl[],3,0), "Not on HR File")</f>
        <v>45963</v>
      </c>
      <c r="Y217" s="234" t="str">
        <f>IFERROR(VLOOKUP(Query1[[#This Row],[ENTERPRISE_ID]], Addresses!$A:$Y,21,0), "Not on HR File")</f>
        <v>3072 EAST LOS ANGELES AVENUE</v>
      </c>
      <c r="Z217" s="234">
        <f>IFERROR(VLOOKUP(Query1[[#This Row],[ENTERPRISE_ID]], Addresses!$A:$Y,22,0), "Not on HR File")</f>
        <v>0</v>
      </c>
      <c r="AA217" s="234" t="str">
        <f>IFERROR(VLOOKUP(Query1[[#This Row],[ENTERPRISE_ID]], Addresses!$A:$Y,23,0), "Not on HR File")</f>
        <v>SOMIS</v>
      </c>
      <c r="AB217" s="234" t="str">
        <f>IFERROR(VLOOKUP(Query1[[#This Row],[ENTERPRISE_ID]], Addresses!$A:$Y,24,0), "Not on HR File")</f>
        <v>CA</v>
      </c>
      <c r="AC217" s="234" t="str">
        <f>IFERROR(VLOOKUP(Query1[[#This Row],[ENTERPRISE_ID]], Addresses!$A:$Y,25,0), "Not on HR File")</f>
        <v>93066</v>
      </c>
      <c r="AD217" s="230" t="s">
        <v>18759</v>
      </c>
      <c r="AE217" s="235">
        <v>46086</v>
      </c>
    </row>
    <row r="218" spans="1:31" x14ac:dyDescent="0.3">
      <c r="A218" s="230" t="s">
        <v>9629</v>
      </c>
      <c r="B218" s="230" t="str">
        <f>Query1[[#This Row],[LAST_NAME]]</f>
        <v>BLUM</v>
      </c>
      <c r="C218" s="230" t="s">
        <v>9630</v>
      </c>
      <c r="D218" s="230" t="s">
        <v>5990</v>
      </c>
      <c r="E218" s="230" t="s">
        <v>9631</v>
      </c>
      <c r="F218" s="230" t="s">
        <v>9632</v>
      </c>
      <c r="G218" s="230" t="s">
        <v>9633</v>
      </c>
      <c r="H218" s="230" t="str">
        <f>Query1[[#This Row],[FULL_NAME]]</f>
        <v>DOUGLAS BLUM</v>
      </c>
      <c r="I218" s="230" t="s">
        <v>9634</v>
      </c>
      <c r="J218" s="230" t="s">
        <v>9635</v>
      </c>
      <c r="K218" s="230" t="str">
        <f>Query1[[#This Row],[ENTERPRISE_ID]]</f>
        <v>DBLUM2</v>
      </c>
      <c r="L218" s="231">
        <v>6182079033</v>
      </c>
      <c r="M218" s="230" t="s">
        <v>5630</v>
      </c>
      <c r="N218" s="230" t="s">
        <v>9636</v>
      </c>
      <c r="O218" s="230"/>
      <c r="P218" s="230" t="s">
        <v>4045</v>
      </c>
      <c r="Q218" s="230" t="s">
        <v>250</v>
      </c>
      <c r="R218" s="230" t="s">
        <v>5994</v>
      </c>
      <c r="S218" s="230" t="s">
        <v>5916</v>
      </c>
      <c r="T218" s="232">
        <v>8998</v>
      </c>
      <c r="U218" s="230" t="s">
        <v>5995</v>
      </c>
      <c r="V218" s="230" t="s">
        <v>5996</v>
      </c>
      <c r="W218" s="233" t="str">
        <f>IFERROR(VLOOKUP(Query1[[#This Row],[ENTERPRISE_ID]],HR_tbl[],2, 0), "Not on HR File")</f>
        <v>Lead Service Tech, In-Home</v>
      </c>
      <c r="X218" s="113">
        <f>IFERROR(VLOOKUP(Query1[[#This Row],[ENTERPRISE_ID]],HR_tbl[],3,0), "Not on HR File")</f>
        <v>32265</v>
      </c>
      <c r="Y218" s="234" t="str">
        <f>IFERROR(VLOOKUP(Query1[[#This Row],[ENTERPRISE_ID]], Addresses!$A:$Y,21,0), "Not on HR File")</f>
        <v>305 MONTGOMERY DR</v>
      </c>
      <c r="Z218" s="234">
        <f>IFERROR(VLOOKUP(Query1[[#This Row],[ENTERPRISE_ID]], Addresses!$A:$Y,22,0), "Not on HR File")</f>
        <v>0</v>
      </c>
      <c r="AA218" s="234" t="str">
        <f>IFERROR(VLOOKUP(Query1[[#This Row],[ENTERPRISE_ID]], Addresses!$A:$Y,23,0), "Not on HR File")</f>
        <v>BELLEVILLE</v>
      </c>
      <c r="AB218" s="234" t="str">
        <f>IFERROR(VLOOKUP(Query1[[#This Row],[ENTERPRISE_ID]], Addresses!$A:$Y,24,0), "Not on HR File")</f>
        <v>IL</v>
      </c>
      <c r="AC218" s="234" t="str">
        <f>IFERROR(VLOOKUP(Query1[[#This Row],[ENTERPRISE_ID]], Addresses!$A:$Y,25,0), "Not on HR File")</f>
        <v>62223</v>
      </c>
      <c r="AD218" s="230" t="s">
        <v>9637</v>
      </c>
      <c r="AE218" s="235">
        <v>46086</v>
      </c>
    </row>
    <row r="219" spans="1:31" x14ac:dyDescent="0.3">
      <c r="A219" s="230" t="s">
        <v>5198</v>
      </c>
      <c r="B219" s="230" t="str">
        <f>Query1[[#This Row],[LAST_NAME]]</f>
        <v>LEMOINE</v>
      </c>
      <c r="C219" s="230" t="s">
        <v>10403</v>
      </c>
      <c r="D219" s="230" t="s">
        <v>5843</v>
      </c>
      <c r="E219" s="230" t="s">
        <v>10404</v>
      </c>
      <c r="F219" s="230" t="s">
        <v>10405</v>
      </c>
      <c r="G219" s="230" t="s">
        <v>5200</v>
      </c>
      <c r="H219" s="230" t="str">
        <f>Query1[[#This Row],[FULL_NAME]]</f>
        <v>MARK LEMOINE</v>
      </c>
      <c r="I219" s="230" t="s">
        <v>5199</v>
      </c>
      <c r="J219" s="230" t="s">
        <v>4207</v>
      </c>
      <c r="K219" s="230" t="str">
        <f>Query1[[#This Row],[ENTERPRISE_ID]]</f>
        <v>MLEMOIN</v>
      </c>
      <c r="L219" s="231">
        <v>3188950654</v>
      </c>
      <c r="M219" s="230" t="s">
        <v>5630</v>
      </c>
      <c r="N219" s="230" t="s">
        <v>10406</v>
      </c>
      <c r="O219" s="230"/>
      <c r="P219" s="230" t="s">
        <v>10407</v>
      </c>
      <c r="Q219" s="230" t="s">
        <v>287</v>
      </c>
      <c r="R219" s="230" t="s">
        <v>10408</v>
      </c>
      <c r="S219" s="230" t="s">
        <v>5738</v>
      </c>
      <c r="T219" s="232">
        <v>8998</v>
      </c>
      <c r="U219" s="230" t="s">
        <v>5715</v>
      </c>
      <c r="V219" s="230" t="s">
        <v>5716</v>
      </c>
      <c r="W219" s="233" t="str">
        <f>IFERROR(VLOOKUP(Query1[[#This Row],[ENTERPRISE_ID]],HR_tbl[],2, 0), "Not on HR File")</f>
        <v>Team Lead Technician</v>
      </c>
      <c r="X219" s="113">
        <f>IFERROR(VLOOKUP(Query1[[#This Row],[ENTERPRISE_ID]],HR_tbl[],3,0), "Not on HR File")</f>
        <v>43656</v>
      </c>
      <c r="Y219" s="234" t="str">
        <f>IFERROR(VLOOKUP(Query1[[#This Row],[ENTERPRISE_ID]], Addresses!$A:$Y,21,0), "Not on HR File")</f>
        <v>7242 hwy 29</v>
      </c>
      <c r="Z219" s="234">
        <f>IFERROR(VLOOKUP(Query1[[#This Row],[ENTERPRISE_ID]], Addresses!$A:$Y,22,0), "Not on HR File")</f>
        <v>0</v>
      </c>
      <c r="AA219" s="234" t="str">
        <f>IFERROR(VLOOKUP(Query1[[#This Row],[ENTERPRISE_ID]], Addresses!$A:$Y,23,0), "Not on HR File")</f>
        <v>Cottonport</v>
      </c>
      <c r="AB219" s="234" t="str">
        <f>IFERROR(VLOOKUP(Query1[[#This Row],[ENTERPRISE_ID]], Addresses!$A:$Y,24,0), "Not on HR File")</f>
        <v>LA</v>
      </c>
      <c r="AC219" s="234" t="str">
        <f>IFERROR(VLOOKUP(Query1[[#This Row],[ENTERPRISE_ID]], Addresses!$A:$Y,25,0), "Not on HR File")</f>
        <v>71327</v>
      </c>
      <c r="AD219" s="230" t="s">
        <v>10409</v>
      </c>
      <c r="AE219" s="235">
        <v>46086</v>
      </c>
    </row>
    <row r="220" spans="1:31" x14ac:dyDescent="0.3">
      <c r="A220" s="230" t="s">
        <v>12578</v>
      </c>
      <c r="B220" s="230" t="str">
        <f>Query1[[#This Row],[LAST_NAME]]</f>
        <v>GOMEZ</v>
      </c>
      <c r="C220" s="230" t="s">
        <v>12579</v>
      </c>
      <c r="D220" s="230" t="s">
        <v>5719</v>
      </c>
      <c r="E220" s="230" t="s">
        <v>12580</v>
      </c>
      <c r="F220" s="230" t="s">
        <v>12581</v>
      </c>
      <c r="G220" s="230" t="s">
        <v>5784</v>
      </c>
      <c r="H220" s="230" t="str">
        <f>Query1[[#This Row],[FULL_NAME]]</f>
        <v>OSCAR GOMEZ</v>
      </c>
      <c r="I220" s="230" t="s">
        <v>11542</v>
      </c>
      <c r="J220" s="230" t="s">
        <v>4217</v>
      </c>
      <c r="K220" s="230" t="str">
        <f>Query1[[#This Row],[ENTERPRISE_ID]]</f>
        <v>OGOMEZ1</v>
      </c>
      <c r="L220" s="231">
        <v>7738793084</v>
      </c>
      <c r="M220" s="230" t="s">
        <v>5630</v>
      </c>
      <c r="N220" s="230" t="s">
        <v>12582</v>
      </c>
      <c r="O220" s="230"/>
      <c r="P220" s="230" t="s">
        <v>12583</v>
      </c>
      <c r="Q220" s="230" t="s">
        <v>250</v>
      </c>
      <c r="R220" s="230" t="s">
        <v>12584</v>
      </c>
      <c r="S220" s="230" t="s">
        <v>5634</v>
      </c>
      <c r="T220" s="232">
        <v>8998</v>
      </c>
      <c r="U220" s="230" t="s">
        <v>5715</v>
      </c>
      <c r="V220" s="230" t="s">
        <v>5716</v>
      </c>
      <c r="W220" s="233" t="str">
        <f>IFERROR(VLOOKUP(Query1[[#This Row],[ENTERPRISE_ID]],HR_tbl[],2, 0), "Not on HR File")</f>
        <v>Team Lead Technician</v>
      </c>
      <c r="X220" s="113">
        <f>IFERROR(VLOOKUP(Query1[[#This Row],[ENTERPRISE_ID]],HR_tbl[],3,0), "Not on HR File")</f>
        <v>43109</v>
      </c>
      <c r="Y220" s="234" t="str">
        <f>IFERROR(VLOOKUP(Query1[[#This Row],[ENTERPRISE_ID]], Addresses!$A:$Y,21,0), "Not on HR File")</f>
        <v>116 W MANCHESTER DR</v>
      </c>
      <c r="Z220" s="234">
        <f>IFERROR(VLOOKUP(Query1[[#This Row],[ENTERPRISE_ID]], Addresses!$A:$Y,22,0), "Not on HR File")</f>
        <v>0</v>
      </c>
      <c r="AA220" s="234" t="str">
        <f>IFERROR(VLOOKUP(Query1[[#This Row],[ENTERPRISE_ID]], Addresses!$A:$Y,23,0), "Not on HR File")</f>
        <v>WHEELING</v>
      </c>
      <c r="AB220" s="234" t="str">
        <f>IFERROR(VLOOKUP(Query1[[#This Row],[ENTERPRISE_ID]], Addresses!$A:$Y,24,0), "Not on HR File")</f>
        <v>IL</v>
      </c>
      <c r="AC220" s="234" t="str">
        <f>IFERROR(VLOOKUP(Query1[[#This Row],[ENTERPRISE_ID]], Addresses!$A:$Y,25,0), "Not on HR File")</f>
        <v>60090</v>
      </c>
      <c r="AD220" s="230" t="s">
        <v>12585</v>
      </c>
      <c r="AE220" s="235">
        <v>46086</v>
      </c>
    </row>
    <row r="221" spans="1:31" x14ac:dyDescent="0.3">
      <c r="A221" s="230" t="s">
        <v>13445</v>
      </c>
      <c r="B221" s="230" t="str">
        <f>Query1[[#This Row],[LAST_NAME]]</f>
        <v>ROBINSON</v>
      </c>
      <c r="C221" s="230" t="s">
        <v>13446</v>
      </c>
      <c r="D221" s="230" t="s">
        <v>5638</v>
      </c>
      <c r="E221" s="230" t="s">
        <v>13447</v>
      </c>
      <c r="F221" s="230" t="s">
        <v>13448</v>
      </c>
      <c r="G221" s="230" t="s">
        <v>13449</v>
      </c>
      <c r="H221" s="230" t="str">
        <f>Query1[[#This Row],[FULL_NAME]]</f>
        <v>KANDEKOR ROBINSON</v>
      </c>
      <c r="I221" s="230" t="s">
        <v>4109</v>
      </c>
      <c r="J221" s="230" t="s">
        <v>13450</v>
      </c>
      <c r="K221" s="230" t="str">
        <f>Query1[[#This Row],[ENTERPRISE_ID]]</f>
        <v>KROBINS</v>
      </c>
      <c r="L221" s="231">
        <v>4076864083</v>
      </c>
      <c r="M221" s="230" t="s">
        <v>5630</v>
      </c>
      <c r="N221" s="230" t="s">
        <v>13451</v>
      </c>
      <c r="O221" s="230"/>
      <c r="P221" s="230" t="s">
        <v>13452</v>
      </c>
      <c r="Q221" s="230" t="s">
        <v>297</v>
      </c>
      <c r="R221" s="230" t="s">
        <v>13453</v>
      </c>
      <c r="S221" s="230" t="s">
        <v>5634</v>
      </c>
      <c r="T221" s="232">
        <v>8998</v>
      </c>
      <c r="U221" s="230" t="s">
        <v>5812</v>
      </c>
      <c r="V221" s="230" t="s">
        <v>6138</v>
      </c>
      <c r="W221" s="233" t="str">
        <f>IFERROR(VLOOKUP(Query1[[#This Row],[ENTERPRISE_ID]],HR_tbl[],2, 0), "Not on HR File")</f>
        <v>HVAC Svc Tech II, Break/Fix</v>
      </c>
      <c r="X221" s="113">
        <f>IFERROR(VLOOKUP(Query1[[#This Row],[ENTERPRISE_ID]],HR_tbl[],3,0), "Not on HR File")</f>
        <v>45417</v>
      </c>
      <c r="Y221" s="234" t="str">
        <f>IFERROR(VLOOKUP(Query1[[#This Row],[ENTERPRISE_ID]], Addresses!$A:$Y,21,0), "Not on HR File")</f>
        <v>3929 OLD DUNN ROAD</v>
      </c>
      <c r="Z221" s="234">
        <f>IFERROR(VLOOKUP(Query1[[#This Row],[ENTERPRISE_ID]], Addresses!$A:$Y,22,0), "Not on HR File")</f>
        <v>0</v>
      </c>
      <c r="AA221" s="234" t="str">
        <f>IFERROR(VLOOKUP(Query1[[#This Row],[ENTERPRISE_ID]], Addresses!$A:$Y,23,0), "Not on HR File")</f>
        <v>APOPKA</v>
      </c>
      <c r="AB221" s="234" t="str">
        <f>IFERROR(VLOOKUP(Query1[[#This Row],[ENTERPRISE_ID]], Addresses!$A:$Y,24,0), "Not on HR File")</f>
        <v>FL</v>
      </c>
      <c r="AC221" s="234" t="str">
        <f>IFERROR(VLOOKUP(Query1[[#This Row],[ENTERPRISE_ID]], Addresses!$A:$Y,25,0), "Not on HR File")</f>
        <v>32712</v>
      </c>
      <c r="AD221" s="230" t="s">
        <v>13454</v>
      </c>
      <c r="AE221" s="235">
        <v>46086</v>
      </c>
    </row>
    <row r="222" spans="1:31" x14ac:dyDescent="0.3">
      <c r="A222" s="230" t="s">
        <v>5579</v>
      </c>
      <c r="B222" s="230" t="str">
        <f>Query1[[#This Row],[LAST_NAME]]</f>
        <v>LAMBERT</v>
      </c>
      <c r="C222" s="230" t="s">
        <v>12907</v>
      </c>
      <c r="D222" s="230" t="s">
        <v>5682</v>
      </c>
      <c r="E222" s="230" t="s">
        <v>12908</v>
      </c>
      <c r="F222" s="230" t="s">
        <v>12909</v>
      </c>
      <c r="G222" s="230" t="s">
        <v>5581</v>
      </c>
      <c r="H222" s="230" t="str">
        <f>Query1[[#This Row],[FULL_NAME]]</f>
        <v>ALFRED LAMBERT</v>
      </c>
      <c r="I222" s="230" t="s">
        <v>4364</v>
      </c>
      <c r="J222" s="230" t="s">
        <v>5580</v>
      </c>
      <c r="K222" s="230" t="str">
        <f>Query1[[#This Row],[ENTERPRISE_ID]]</f>
        <v>ALAMBE8</v>
      </c>
      <c r="L222" s="231">
        <v>5408191006</v>
      </c>
      <c r="M222" s="230" t="s">
        <v>5630</v>
      </c>
      <c r="N222" s="230" t="s">
        <v>12910</v>
      </c>
      <c r="O222" s="230"/>
      <c r="P222" s="230" t="s">
        <v>12911</v>
      </c>
      <c r="Q222" s="230" t="s">
        <v>328</v>
      </c>
      <c r="R222" s="230" t="s">
        <v>12912</v>
      </c>
      <c r="S222" s="230" t="s">
        <v>5738</v>
      </c>
      <c r="T222" s="232">
        <v>8998</v>
      </c>
      <c r="U222" s="230" t="s">
        <v>5715</v>
      </c>
      <c r="V222" s="230" t="s">
        <v>5716</v>
      </c>
      <c r="W222" s="233" t="str">
        <f>IFERROR(VLOOKUP(Query1[[#This Row],[ENTERPRISE_ID]],HR_tbl[],2, 0), "Not on HR File")</f>
        <v>Team Lead Technician</v>
      </c>
      <c r="X222" s="113">
        <f>IFERROR(VLOOKUP(Query1[[#This Row],[ENTERPRISE_ID]],HR_tbl[],3,0), "Not on HR File")</f>
        <v>32380</v>
      </c>
      <c r="Y222" s="234" t="str">
        <f>IFERROR(VLOOKUP(Query1[[#This Row],[ENTERPRISE_ID]], Addresses!$A:$Y,21,0), "Not on HR File")</f>
        <v>3298 SPRING HILL RD.</v>
      </c>
      <c r="Z222" s="234">
        <f>IFERROR(VLOOKUP(Query1[[#This Row],[ENTERPRISE_ID]], Addresses!$A:$Y,22,0), "Not on HR File")</f>
        <v>0</v>
      </c>
      <c r="AA222" s="234" t="str">
        <f>IFERROR(VLOOKUP(Query1[[#This Row],[ENTERPRISE_ID]], Addresses!$A:$Y,23,0), "Not on HR File")</f>
        <v>STAUNTON</v>
      </c>
      <c r="AB222" s="234" t="str">
        <f>IFERROR(VLOOKUP(Query1[[#This Row],[ENTERPRISE_ID]], Addresses!$A:$Y,24,0), "Not on HR File")</f>
        <v>VA</v>
      </c>
      <c r="AC222" s="234" t="str">
        <f>IFERROR(VLOOKUP(Query1[[#This Row],[ENTERPRISE_ID]], Addresses!$A:$Y,25,0), "Not on HR File")</f>
        <v>24401</v>
      </c>
      <c r="AD222" s="230" t="s">
        <v>12913</v>
      </c>
      <c r="AE222" s="235">
        <v>46086</v>
      </c>
    </row>
    <row r="223" spans="1:31" x14ac:dyDescent="0.3">
      <c r="A223" s="230" t="s">
        <v>3594</v>
      </c>
      <c r="B223" s="230" t="str">
        <f>Query1[[#This Row],[LAST_NAME]]</f>
        <v>FLOYD</v>
      </c>
      <c r="C223" s="230" t="s">
        <v>3597</v>
      </c>
      <c r="D223" s="230" t="s">
        <v>5708</v>
      </c>
      <c r="E223" s="230" t="s">
        <v>9232</v>
      </c>
      <c r="F223" s="230" t="s">
        <v>9233</v>
      </c>
      <c r="G223" s="230" t="s">
        <v>3598</v>
      </c>
      <c r="H223" s="230" t="str">
        <f>Query1[[#This Row],[FULL_NAME]]</f>
        <v>KENNETH FLOYD</v>
      </c>
      <c r="I223" s="230" t="s">
        <v>4063</v>
      </c>
      <c r="J223" s="230" t="s">
        <v>4537</v>
      </c>
      <c r="K223" s="230" t="str">
        <f>Query1[[#This Row],[ENTERPRISE_ID]]</f>
        <v>KFLOYD</v>
      </c>
      <c r="L223" s="231">
        <v>5017033814</v>
      </c>
      <c r="M223" s="230" t="s">
        <v>5630</v>
      </c>
      <c r="N223" s="230" t="s">
        <v>9234</v>
      </c>
      <c r="O223" s="230" t="s">
        <v>9235</v>
      </c>
      <c r="P223" s="230" t="s">
        <v>6494</v>
      </c>
      <c r="Q223" s="230" t="s">
        <v>983</v>
      </c>
      <c r="R223" s="230" t="s">
        <v>9236</v>
      </c>
      <c r="S223" s="230" t="s">
        <v>5634</v>
      </c>
      <c r="T223" s="232">
        <v>8998</v>
      </c>
      <c r="U223" s="230" t="s">
        <v>7134</v>
      </c>
      <c r="V223" s="230" t="s">
        <v>7135</v>
      </c>
      <c r="W223" s="233" t="str">
        <f>IFERROR(VLOOKUP(Query1[[#This Row],[ENTERPRISE_ID]],HR_tbl[],2, 0), "Not on HR File")</f>
        <v>Service Technician 3, In-Home</v>
      </c>
      <c r="X223" s="113">
        <f>IFERROR(VLOOKUP(Query1[[#This Row],[ENTERPRISE_ID]],HR_tbl[],3,0), "Not on HR File")</f>
        <v>45711</v>
      </c>
      <c r="Y223" s="234" t="str">
        <f>IFERROR(VLOOKUP(Query1[[#This Row],[ENTERPRISE_ID]], Addresses!$A:$Y,21,0), "Not on HR File")</f>
        <v>1050 bishop st #329</v>
      </c>
      <c r="Z223" s="234">
        <f>IFERROR(VLOOKUP(Query1[[#This Row],[ENTERPRISE_ID]], Addresses!$A:$Y,22,0), "Not on HR File")</f>
        <v>0</v>
      </c>
      <c r="AA223" s="234" t="str">
        <f>IFERROR(VLOOKUP(Query1[[#This Row],[ENTERPRISE_ID]], Addresses!$A:$Y,23,0), "Not on HR File")</f>
        <v>HONOLULU</v>
      </c>
      <c r="AB223" s="234" t="str">
        <f>IFERROR(VLOOKUP(Query1[[#This Row],[ENTERPRISE_ID]], Addresses!$A:$Y,24,0), "Not on HR File")</f>
        <v>HI</v>
      </c>
      <c r="AC223" s="234" t="str">
        <f>IFERROR(VLOOKUP(Query1[[#This Row],[ENTERPRISE_ID]], Addresses!$A:$Y,25,0), "Not on HR File")</f>
        <v>96813</v>
      </c>
      <c r="AD223" s="230" t="s">
        <v>31225</v>
      </c>
      <c r="AE223" s="235">
        <v>46086</v>
      </c>
    </row>
    <row r="224" spans="1:31" x14ac:dyDescent="0.3">
      <c r="A224" s="230" t="s">
        <v>3033</v>
      </c>
      <c r="B224" s="230" t="str">
        <f>Query1[[#This Row],[LAST_NAME]]</f>
        <v>LARA</v>
      </c>
      <c r="C224" s="230" t="s">
        <v>3034</v>
      </c>
      <c r="D224" s="230" t="s">
        <v>5854</v>
      </c>
      <c r="E224" s="230" t="s">
        <v>11404</v>
      </c>
      <c r="F224" s="230" t="s">
        <v>11405</v>
      </c>
      <c r="G224" s="230" t="s">
        <v>3035</v>
      </c>
      <c r="H224" s="230" t="str">
        <f>Query1[[#This Row],[FULL_NAME]]</f>
        <v>RICARDO LARA</v>
      </c>
      <c r="I224" s="230" t="s">
        <v>4417</v>
      </c>
      <c r="J224" s="230" t="s">
        <v>4416</v>
      </c>
      <c r="K224" s="230" t="str">
        <f>Query1[[#This Row],[ENTERPRISE_ID]]</f>
        <v>RLARA</v>
      </c>
      <c r="L224" s="231">
        <v>6787088702</v>
      </c>
      <c r="M224" s="230" t="s">
        <v>5630</v>
      </c>
      <c r="N224" s="230" t="s">
        <v>11406</v>
      </c>
      <c r="O224" s="230"/>
      <c r="P224" s="230" t="s">
        <v>5861</v>
      </c>
      <c r="Q224" s="230" t="s">
        <v>575</v>
      </c>
      <c r="R224" s="230" t="s">
        <v>11407</v>
      </c>
      <c r="S224" s="230" t="s">
        <v>5714</v>
      </c>
      <c r="T224" s="232">
        <v>8998</v>
      </c>
      <c r="U224" s="230" t="s">
        <v>7600</v>
      </c>
      <c r="V224" s="230" t="s">
        <v>7601</v>
      </c>
      <c r="W224" s="233" t="str">
        <f>IFERROR(VLOOKUP(Query1[[#This Row],[ENTERPRISE_ID]],HR_tbl[],2, 0), "Not on HR File")</f>
        <v>Service Technician 2, In-Home</v>
      </c>
      <c r="X224" s="113">
        <f>IFERROR(VLOOKUP(Query1[[#This Row],[ENTERPRISE_ID]],HR_tbl[],3,0), "Not on HR File")</f>
        <v>45277</v>
      </c>
      <c r="Y224" s="234" t="str">
        <f>IFERROR(VLOOKUP(Query1[[#This Row],[ENTERPRISE_ID]], Addresses!$A:$Y,21,0), "Not on HR File")</f>
        <v>2131 Deer Run</v>
      </c>
      <c r="Z224" s="234">
        <f>IFERROR(VLOOKUP(Query1[[#This Row],[ENTERPRISE_ID]], Addresses!$A:$Y,22,0), "Not on HR File")</f>
        <v>0</v>
      </c>
      <c r="AA224" s="234" t="str">
        <f>IFERROR(VLOOKUP(Query1[[#This Row],[ENTERPRISE_ID]], Addresses!$A:$Y,23,0), "Not on HR File")</f>
        <v>Lawrenceville</v>
      </c>
      <c r="AB224" s="234" t="str">
        <f>IFERROR(VLOOKUP(Query1[[#This Row],[ENTERPRISE_ID]], Addresses!$A:$Y,24,0), "Not on HR File")</f>
        <v>GA</v>
      </c>
      <c r="AC224" s="234" t="str">
        <f>IFERROR(VLOOKUP(Query1[[#This Row],[ENTERPRISE_ID]], Addresses!$A:$Y,25,0), "Not on HR File")</f>
        <v>30044</v>
      </c>
      <c r="AD224" s="230" t="s">
        <v>11408</v>
      </c>
      <c r="AE224" s="235">
        <v>46086</v>
      </c>
    </row>
    <row r="225" spans="1:31" x14ac:dyDescent="0.3">
      <c r="A225" s="230" t="s">
        <v>7308</v>
      </c>
      <c r="B225" s="230" t="str">
        <f>Query1[[#This Row],[LAST_NAME]]</f>
        <v>SERNA</v>
      </c>
      <c r="C225" s="230" t="s">
        <v>7309</v>
      </c>
      <c r="D225" s="230" t="s">
        <v>5656</v>
      </c>
      <c r="E225" s="230" t="s">
        <v>7310</v>
      </c>
      <c r="F225" s="230" t="s">
        <v>7311</v>
      </c>
      <c r="G225" s="230" t="s">
        <v>7312</v>
      </c>
      <c r="H225" s="230" t="str">
        <f>Query1[[#This Row],[FULL_NAME]]</f>
        <v>VALDEMAR SERNA</v>
      </c>
      <c r="I225" s="230" t="s">
        <v>7313</v>
      </c>
      <c r="J225" s="230" t="s">
        <v>7314</v>
      </c>
      <c r="K225" s="230" t="str">
        <f>Query1[[#This Row],[ENTERPRISE_ID]]</f>
        <v>VSERNA1</v>
      </c>
      <c r="L225" s="231">
        <v>8102825022</v>
      </c>
      <c r="M225" s="230" t="s">
        <v>5630</v>
      </c>
      <c r="N225" s="230" t="s">
        <v>7315</v>
      </c>
      <c r="O225" s="230"/>
      <c r="P225" s="230" t="s">
        <v>7316</v>
      </c>
      <c r="Q225" s="230" t="s">
        <v>752</v>
      </c>
      <c r="R225" s="230" t="s">
        <v>7317</v>
      </c>
      <c r="S225" s="230" t="s">
        <v>5634</v>
      </c>
      <c r="T225" s="232">
        <v>8998</v>
      </c>
      <c r="U225" s="230" t="s">
        <v>3683</v>
      </c>
      <c r="V225" s="230" t="s">
        <v>5665</v>
      </c>
      <c r="W225" s="233" t="str">
        <f>IFERROR(VLOOKUP(Query1[[#This Row],[ENTERPRISE_ID]],HR_tbl[],2, 0), "Not on HR File")</f>
        <v>Service Technician 3, In-Home</v>
      </c>
      <c r="X225" s="113">
        <f>IFERROR(VLOOKUP(Query1[[#This Row],[ENTERPRISE_ID]],HR_tbl[],3,0), "Not on HR File")</f>
        <v>36200</v>
      </c>
      <c r="Y225" s="234" t="str">
        <f>IFERROR(VLOOKUP(Query1[[#This Row],[ENTERPRISE_ID]], Addresses!$A:$Y,21,0), "Not on HR File")</f>
        <v>5159 FLAGLER ST.</v>
      </c>
      <c r="Z225" s="234">
        <f>IFERROR(VLOOKUP(Query1[[#This Row],[ENTERPRISE_ID]], Addresses!$A:$Y,22,0), "Not on HR File")</f>
        <v>0</v>
      </c>
      <c r="AA225" s="234" t="str">
        <f>IFERROR(VLOOKUP(Query1[[#This Row],[ENTERPRISE_ID]], Addresses!$A:$Y,23,0), "Not on HR File")</f>
        <v>FLINT</v>
      </c>
      <c r="AB225" s="234" t="str">
        <f>IFERROR(VLOOKUP(Query1[[#This Row],[ENTERPRISE_ID]], Addresses!$A:$Y,24,0), "Not on HR File")</f>
        <v>MI</v>
      </c>
      <c r="AC225" s="234" t="str">
        <f>IFERROR(VLOOKUP(Query1[[#This Row],[ENTERPRISE_ID]], Addresses!$A:$Y,25,0), "Not on HR File")</f>
        <v>48532</v>
      </c>
      <c r="AD225" s="230" t="s">
        <v>7318</v>
      </c>
      <c r="AE225" s="235">
        <v>46086</v>
      </c>
    </row>
    <row r="226" spans="1:31" x14ac:dyDescent="0.3">
      <c r="A226" s="230" t="s">
        <v>1288</v>
      </c>
      <c r="B226" s="230" t="str">
        <f>Query1[[#This Row],[LAST_NAME]]</f>
        <v>BRAVAR</v>
      </c>
      <c r="C226" s="230" t="s">
        <v>1289</v>
      </c>
      <c r="D226" s="230" t="s">
        <v>5682</v>
      </c>
      <c r="E226" s="230" t="s">
        <v>8757</v>
      </c>
      <c r="F226" s="230" t="s">
        <v>8758</v>
      </c>
      <c r="G226" s="230" t="s">
        <v>1290</v>
      </c>
      <c r="H226" s="230" t="str">
        <f>Query1[[#This Row],[FULL_NAME]]</f>
        <v>ALEX BRAVAR</v>
      </c>
      <c r="I226" s="230" t="s">
        <v>5004</v>
      </c>
      <c r="J226" s="230" t="s">
        <v>5003</v>
      </c>
      <c r="K226" s="230" t="str">
        <f>Query1[[#This Row],[ENTERPRISE_ID]]</f>
        <v>ABRAVAR</v>
      </c>
      <c r="L226" s="231">
        <v>7574043471</v>
      </c>
      <c r="M226" s="230" t="s">
        <v>5630</v>
      </c>
      <c r="N226" s="230" t="s">
        <v>8759</v>
      </c>
      <c r="O226" s="230"/>
      <c r="P226" s="230" t="s">
        <v>8760</v>
      </c>
      <c r="Q226" s="230" t="s">
        <v>328</v>
      </c>
      <c r="R226" s="230" t="s">
        <v>8325</v>
      </c>
      <c r="S226" s="230" t="s">
        <v>5664</v>
      </c>
      <c r="T226" s="232">
        <v>8998</v>
      </c>
      <c r="U226" s="230" t="s">
        <v>6655</v>
      </c>
      <c r="V226" s="230" t="s">
        <v>6656</v>
      </c>
      <c r="W226" s="233" t="str">
        <f>IFERROR(VLOOKUP(Query1[[#This Row],[ENTERPRISE_ID]],HR_tbl[],2, 0), "Not on HR File")</f>
        <v>Service Technician 2, In-Home</v>
      </c>
      <c r="X226" s="113">
        <f>IFERROR(VLOOKUP(Query1[[#This Row],[ENTERPRISE_ID]],HR_tbl[],3,0), "Not on HR File")</f>
        <v>44250</v>
      </c>
      <c r="Y226" s="234" t="str">
        <f>IFERROR(VLOOKUP(Query1[[#This Row],[ENTERPRISE_ID]], Addresses!$A:$Y,21,0), "Not on HR File")</f>
        <v>5902 Riviera Arch</v>
      </c>
      <c r="Z226" s="234">
        <f>IFERROR(VLOOKUP(Query1[[#This Row],[ENTERPRISE_ID]], Addresses!$A:$Y,22,0), "Not on HR File")</f>
        <v>0</v>
      </c>
      <c r="AA226" s="234" t="str">
        <f>IFERROR(VLOOKUP(Query1[[#This Row],[ENTERPRISE_ID]], Addresses!$A:$Y,23,0), "Not on HR File")</f>
        <v>VIRGINIA BEACH</v>
      </c>
      <c r="AB226" s="234" t="str">
        <f>IFERROR(VLOOKUP(Query1[[#This Row],[ENTERPRISE_ID]], Addresses!$A:$Y,24,0), "Not on HR File")</f>
        <v>VA</v>
      </c>
      <c r="AC226" s="234" t="str">
        <f>IFERROR(VLOOKUP(Query1[[#This Row],[ENTERPRISE_ID]], Addresses!$A:$Y,25,0), "Not on HR File")</f>
        <v>23464</v>
      </c>
      <c r="AD226" s="230" t="s">
        <v>8761</v>
      </c>
      <c r="AE226" s="235">
        <v>46086</v>
      </c>
    </row>
    <row r="227" spans="1:31" x14ac:dyDescent="0.3">
      <c r="A227" s="230" t="s">
        <v>15644</v>
      </c>
      <c r="B227" s="230" t="str">
        <f>Query1[[#This Row],[LAST_NAME]]</f>
        <v>JACKSON IV</v>
      </c>
      <c r="C227" s="230" t="s">
        <v>15645</v>
      </c>
      <c r="D227" s="230" t="s">
        <v>5854</v>
      </c>
      <c r="E227" s="230" t="s">
        <v>15646</v>
      </c>
      <c r="F227" s="230" t="s">
        <v>15647</v>
      </c>
      <c r="G227" s="230" t="s">
        <v>15648</v>
      </c>
      <c r="H227" s="230" t="str">
        <f>Query1[[#This Row],[FULL_NAME]]</f>
        <v>JAMES JACKSON IV</v>
      </c>
      <c r="I227" s="230" t="s">
        <v>15649</v>
      </c>
      <c r="J227" s="230" t="s">
        <v>3968</v>
      </c>
      <c r="K227" s="230" t="str">
        <f>Query1[[#This Row],[ENTERPRISE_ID]]</f>
        <v>JJACKS2</v>
      </c>
      <c r="L227" s="231">
        <v>4049404035</v>
      </c>
      <c r="M227" s="230" t="s">
        <v>5630</v>
      </c>
      <c r="N227" s="230" t="s">
        <v>15650</v>
      </c>
      <c r="O227" s="230"/>
      <c r="P227" s="230" t="s">
        <v>15651</v>
      </c>
      <c r="Q227" s="230" t="s">
        <v>575</v>
      </c>
      <c r="R227" s="230" t="s">
        <v>15652</v>
      </c>
      <c r="S227" s="230" t="s">
        <v>5714</v>
      </c>
      <c r="T227" s="232">
        <v>8998</v>
      </c>
      <c r="U227" s="230" t="s">
        <v>1626</v>
      </c>
      <c r="V227" s="230" t="s">
        <v>5863</v>
      </c>
      <c r="W227" s="233" t="str">
        <f>IFERROR(VLOOKUP(Query1[[#This Row],[ENTERPRISE_ID]],HR_tbl[],2, 0), "Not on HR File")</f>
        <v>Service Technician 2, In-Home</v>
      </c>
      <c r="X227" s="113">
        <f>IFERROR(VLOOKUP(Query1[[#This Row],[ENTERPRISE_ID]],HR_tbl[],3,0), "Not on HR File")</f>
        <v>45858</v>
      </c>
      <c r="Y227" s="234" t="str">
        <f>IFERROR(VLOOKUP(Query1[[#This Row],[ENTERPRISE_ID]], Addresses!$A:$Y,21,0), "Not on HR File")</f>
        <v>973 LONGLEAF DR.</v>
      </c>
      <c r="Z227" s="234">
        <f>IFERROR(VLOOKUP(Query1[[#This Row],[ENTERPRISE_ID]], Addresses!$A:$Y,22,0), "Not on HR File")</f>
        <v>0</v>
      </c>
      <c r="AA227" s="234" t="str">
        <f>IFERROR(VLOOKUP(Query1[[#This Row],[ENTERPRISE_ID]], Addresses!$A:$Y,23,0), "Not on HR File")</f>
        <v>FOREST PARK</v>
      </c>
      <c r="AB227" s="234" t="str">
        <f>IFERROR(VLOOKUP(Query1[[#This Row],[ENTERPRISE_ID]], Addresses!$A:$Y,24,0), "Not on HR File")</f>
        <v>GA</v>
      </c>
      <c r="AC227" s="234" t="str">
        <f>IFERROR(VLOOKUP(Query1[[#This Row],[ENTERPRISE_ID]], Addresses!$A:$Y,25,0), "Not on HR File")</f>
        <v>30297</v>
      </c>
      <c r="AD227" s="230" t="s">
        <v>15653</v>
      </c>
      <c r="AE227" s="235">
        <v>46086</v>
      </c>
    </row>
    <row r="228" spans="1:31" x14ac:dyDescent="0.3">
      <c r="A228" s="230" t="s">
        <v>4557</v>
      </c>
      <c r="B228" s="230" t="str">
        <f>Query1[[#This Row],[LAST_NAME]]</f>
        <v>SLAVIN</v>
      </c>
      <c r="C228" s="230" t="s">
        <v>6956</v>
      </c>
      <c r="D228" s="230" t="s">
        <v>5822</v>
      </c>
      <c r="E228" s="230" t="s">
        <v>6957</v>
      </c>
      <c r="F228" s="230" t="s">
        <v>6958</v>
      </c>
      <c r="G228" s="230" t="s">
        <v>4559</v>
      </c>
      <c r="H228" s="230" t="str">
        <f>Query1[[#This Row],[FULL_NAME]]</f>
        <v>ROBERT SLAVIN</v>
      </c>
      <c r="I228" s="230" t="s">
        <v>4558</v>
      </c>
      <c r="J228" s="230" t="s">
        <v>4188</v>
      </c>
      <c r="K228" s="230" t="str">
        <f>Query1[[#This Row],[ENTERPRISE_ID]]</f>
        <v>RSLAVIN</v>
      </c>
      <c r="L228" s="231">
        <v>8457725397</v>
      </c>
      <c r="M228" s="230" t="s">
        <v>5630</v>
      </c>
      <c r="N228" s="230" t="s">
        <v>6959</v>
      </c>
      <c r="O228" s="230"/>
      <c r="P228" s="230" t="s">
        <v>6960</v>
      </c>
      <c r="Q228" s="230" t="s">
        <v>318</v>
      </c>
      <c r="R228" s="230" t="s">
        <v>6961</v>
      </c>
      <c r="S228" s="230" t="s">
        <v>5916</v>
      </c>
      <c r="T228" s="232">
        <v>8998</v>
      </c>
      <c r="U228" s="230" t="s">
        <v>5917</v>
      </c>
      <c r="V228" s="230" t="s">
        <v>5918</v>
      </c>
      <c r="W228" s="233" t="str">
        <f>IFERROR(VLOOKUP(Query1[[#This Row],[ENTERPRISE_ID]],HR_tbl[],2, 0), "Not on HR File")</f>
        <v>Service Technician 1, In-Home</v>
      </c>
      <c r="X228" s="113">
        <f>IFERROR(VLOOKUP(Query1[[#This Row],[ENTERPRISE_ID]],HR_tbl[],3,0), "Not on HR File")</f>
        <v>45179</v>
      </c>
      <c r="Y228" s="234" t="str">
        <f>IFERROR(VLOOKUP(Query1[[#This Row],[ENTERPRISE_ID]], Addresses!$A:$Y,21,0), "Not on HR File")</f>
        <v>68 OAK HILL ROAD</v>
      </c>
      <c r="Z228" s="234">
        <f>IFERROR(VLOOKUP(Query1[[#This Row],[ENTERPRISE_ID]], Addresses!$A:$Y,22,0), "Not on HR File")</f>
        <v>0</v>
      </c>
      <c r="AA228" s="234" t="str">
        <f>IFERROR(VLOOKUP(Query1[[#This Row],[ENTERPRISE_ID]], Addresses!$A:$Y,23,0), "Not on HR File")</f>
        <v>WESTTOWN</v>
      </c>
      <c r="AB228" s="234" t="str">
        <f>IFERROR(VLOOKUP(Query1[[#This Row],[ENTERPRISE_ID]], Addresses!$A:$Y,24,0), "Not on HR File")</f>
        <v>NY</v>
      </c>
      <c r="AC228" s="234" t="str">
        <f>IFERROR(VLOOKUP(Query1[[#This Row],[ENTERPRISE_ID]], Addresses!$A:$Y,25,0), "Not on HR File")</f>
        <v>10998</v>
      </c>
      <c r="AD228" s="230" t="s">
        <v>6962</v>
      </c>
      <c r="AE228" s="235">
        <v>46086</v>
      </c>
    </row>
    <row r="229" spans="1:31" x14ac:dyDescent="0.3">
      <c r="A229" s="230" t="s">
        <v>11314</v>
      </c>
      <c r="B229" s="230" t="str">
        <f>Query1[[#This Row],[LAST_NAME]]</f>
        <v>AC</v>
      </c>
      <c r="C229" s="230" t="s">
        <v>11315</v>
      </c>
      <c r="D229" s="230" t="s">
        <v>5788</v>
      </c>
      <c r="E229" s="230" t="s">
        <v>11316</v>
      </c>
      <c r="F229" s="230" t="s">
        <v>11317</v>
      </c>
      <c r="G229" s="230" t="s">
        <v>11318</v>
      </c>
      <c r="H229" s="230" t="str">
        <f>Query1[[#This Row],[FULL_NAME]]</f>
        <v>UJWAL AC</v>
      </c>
      <c r="I229" s="230" t="s">
        <v>11319</v>
      </c>
      <c r="J229" s="230" t="s">
        <v>11320</v>
      </c>
      <c r="K229" s="230" t="str">
        <f>Query1[[#This Row],[ENTERPRISE_ID]]</f>
        <v>UAC000</v>
      </c>
      <c r="L229" s="231">
        <v>4106993917</v>
      </c>
      <c r="M229" s="230" t="s">
        <v>5630</v>
      </c>
      <c r="N229" s="230" t="s">
        <v>11321</v>
      </c>
      <c r="O229" s="230"/>
      <c r="P229" s="230" t="s">
        <v>11048</v>
      </c>
      <c r="Q229" s="230" t="s">
        <v>541</v>
      </c>
      <c r="R229" s="230" t="s">
        <v>311</v>
      </c>
      <c r="S229" s="230" t="s">
        <v>5634</v>
      </c>
      <c r="T229" s="232">
        <v>8998</v>
      </c>
      <c r="U229" s="230" t="s">
        <v>4294</v>
      </c>
      <c r="V229" s="230" t="s">
        <v>6229</v>
      </c>
      <c r="W229" s="233" t="str">
        <f>IFERROR(VLOOKUP(Query1[[#This Row],[ENTERPRISE_ID]],HR_tbl[],2, 0), "Not on HR File")</f>
        <v>Service Technician 1, In-Home</v>
      </c>
      <c r="X229" s="113">
        <f>IFERROR(VLOOKUP(Query1[[#This Row],[ENTERPRISE_ID]],HR_tbl[],3,0), "Not on HR File")</f>
        <v>45627</v>
      </c>
      <c r="Y229" s="234" t="str">
        <f>IFERROR(VLOOKUP(Query1[[#This Row],[ENTERPRISE_ID]], Addresses!$A:$Y,21,0), "Not on HR File")</f>
        <v>5025 LEASDALE RD</v>
      </c>
      <c r="Z229" s="234">
        <f>IFERROR(VLOOKUP(Query1[[#This Row],[ENTERPRISE_ID]], Addresses!$A:$Y,22,0), "Not on HR File")</f>
        <v>0</v>
      </c>
      <c r="AA229" s="234" t="str">
        <f>IFERROR(VLOOKUP(Query1[[#This Row],[ENTERPRISE_ID]], Addresses!$A:$Y,23,0), "Not on HR File")</f>
        <v>ROSEDALE</v>
      </c>
      <c r="AB229" s="234" t="str">
        <f>IFERROR(VLOOKUP(Query1[[#This Row],[ENTERPRISE_ID]], Addresses!$A:$Y,24,0), "Not on HR File")</f>
        <v>MD</v>
      </c>
      <c r="AC229" s="234" t="str">
        <f>IFERROR(VLOOKUP(Query1[[#This Row],[ENTERPRISE_ID]], Addresses!$A:$Y,25,0), "Not on HR File")</f>
        <v>21237</v>
      </c>
      <c r="AD229" s="230" t="s">
        <v>11322</v>
      </c>
      <c r="AE229" s="235">
        <v>46086</v>
      </c>
    </row>
    <row r="230" spans="1:31" x14ac:dyDescent="0.3">
      <c r="A230" s="230" t="s">
        <v>8161</v>
      </c>
      <c r="B230" s="230" t="str">
        <f>Query1[[#This Row],[LAST_NAME]]</f>
        <v>CONSUEGRA</v>
      </c>
      <c r="C230" s="230" t="s">
        <v>369</v>
      </c>
      <c r="D230" s="230" t="s">
        <v>5682</v>
      </c>
      <c r="E230" s="230" t="s">
        <v>8162</v>
      </c>
      <c r="F230" s="230" t="s">
        <v>8163</v>
      </c>
      <c r="G230" s="230" t="s">
        <v>370</v>
      </c>
      <c r="H230" s="230" t="str">
        <f>Query1[[#This Row],[FULL_NAME]]</f>
        <v>ERIC CONSUEGRA</v>
      </c>
      <c r="I230" s="230" t="s">
        <v>4330</v>
      </c>
      <c r="J230" s="230" t="s">
        <v>3868</v>
      </c>
      <c r="K230" s="230" t="str">
        <f>Query1[[#This Row],[ENTERPRISE_ID]]</f>
        <v>ECONSUE</v>
      </c>
      <c r="L230" s="231">
        <v>8434330598</v>
      </c>
      <c r="M230" s="230" t="s">
        <v>5630</v>
      </c>
      <c r="N230" s="230" t="s">
        <v>8164</v>
      </c>
      <c r="O230" s="230"/>
      <c r="P230" s="230" t="s">
        <v>8165</v>
      </c>
      <c r="Q230" s="230" t="s">
        <v>375</v>
      </c>
      <c r="R230" s="230" t="s">
        <v>8166</v>
      </c>
      <c r="S230" s="230" t="s">
        <v>5738</v>
      </c>
      <c r="T230" s="232">
        <v>8998</v>
      </c>
      <c r="U230" s="230" t="s">
        <v>7891</v>
      </c>
      <c r="V230" s="230" t="s">
        <v>7892</v>
      </c>
      <c r="W230" s="233" t="str">
        <f>IFERROR(VLOOKUP(Query1[[#This Row],[ENTERPRISE_ID]],HR_tbl[],2, 0), "Not on HR File")</f>
        <v>Service Technician 3, In-Home</v>
      </c>
      <c r="X230" s="113">
        <f>IFERROR(VLOOKUP(Query1[[#This Row],[ENTERPRISE_ID]],HR_tbl[],3,0), "Not on HR File")</f>
        <v>45746</v>
      </c>
      <c r="Y230" s="234" t="str">
        <f>IFERROR(VLOOKUP(Query1[[#This Row],[ENTERPRISE_ID]], Addresses!$A:$Y,21,0), "Not on HR File")</f>
        <v>113 POINSETT DR</v>
      </c>
      <c r="Z230" s="234">
        <f>IFERROR(VLOOKUP(Query1[[#This Row],[ENTERPRISE_ID]], Addresses!$A:$Y,22,0), "Not on HR File")</f>
        <v>0</v>
      </c>
      <c r="AA230" s="234" t="str">
        <f>IFERROR(VLOOKUP(Query1[[#This Row],[ENTERPRISE_ID]], Addresses!$A:$Y,23,0), "Not on HR File")</f>
        <v>SUMTER</v>
      </c>
      <c r="AB230" s="234" t="str">
        <f>IFERROR(VLOOKUP(Query1[[#This Row],[ENTERPRISE_ID]], Addresses!$A:$Y,24,0), "Not on HR File")</f>
        <v>SC</v>
      </c>
      <c r="AC230" s="234" t="str">
        <f>IFERROR(VLOOKUP(Query1[[#This Row],[ENTERPRISE_ID]], Addresses!$A:$Y,25,0), "Not on HR File")</f>
        <v>29150</v>
      </c>
      <c r="AD230" s="230" t="s">
        <v>8167</v>
      </c>
      <c r="AE230" s="235">
        <v>46086</v>
      </c>
    </row>
    <row r="231" spans="1:31" x14ac:dyDescent="0.3">
      <c r="A231" s="230" t="s">
        <v>7564</v>
      </c>
      <c r="B231" s="230" t="str">
        <f>Query1[[#This Row],[LAST_NAME]]</f>
        <v>VALDIVIA</v>
      </c>
      <c r="C231" s="230" t="s">
        <v>2064</v>
      </c>
      <c r="D231" s="230" t="s">
        <v>5719</v>
      </c>
      <c r="E231" s="230" t="s">
        <v>7565</v>
      </c>
      <c r="F231" s="230" t="s">
        <v>7566</v>
      </c>
      <c r="G231" s="230" t="s">
        <v>2065</v>
      </c>
      <c r="H231" s="230" t="str">
        <f>Query1[[#This Row],[FULL_NAME]]</f>
        <v>MATHEW VALDIVIA</v>
      </c>
      <c r="I231" s="230" t="s">
        <v>7567</v>
      </c>
      <c r="J231" s="230" t="s">
        <v>7568</v>
      </c>
      <c r="K231" s="230" t="str">
        <f>Query1[[#This Row],[ENTERPRISE_ID]]</f>
        <v>MVALDI0</v>
      </c>
      <c r="L231" s="231">
        <v>2192390436</v>
      </c>
      <c r="M231" s="230" t="s">
        <v>5630</v>
      </c>
      <c r="N231" s="230" t="s">
        <v>7569</v>
      </c>
      <c r="O231" s="230"/>
      <c r="P231" s="230" t="s">
        <v>4227</v>
      </c>
      <c r="Q231" s="230" t="s">
        <v>773</v>
      </c>
      <c r="R231" s="230" t="s">
        <v>7570</v>
      </c>
      <c r="S231" s="230" t="s">
        <v>5664</v>
      </c>
      <c r="T231" s="232">
        <v>8998</v>
      </c>
      <c r="U231" s="230" t="s">
        <v>5514</v>
      </c>
      <c r="V231" s="230"/>
      <c r="W231" s="233" t="str">
        <f>IFERROR(VLOOKUP(Query1[[#This Row],[ENTERPRISE_ID]],HR_tbl[],2, 0), "Not on HR File")</f>
        <v>Service Technician 2, Trainee</v>
      </c>
      <c r="X231" s="113">
        <f>IFERROR(VLOOKUP(Query1[[#This Row],[ENTERPRISE_ID]],HR_tbl[],3,0), "Not on HR File")</f>
        <v>46005</v>
      </c>
      <c r="Y231" s="234" t="str">
        <f>IFERROR(VLOOKUP(Query1[[#This Row],[ENTERPRISE_ID]], Addresses!$A:$Y,21,0), "Not on HR File")</f>
        <v>Not on HR File</v>
      </c>
      <c r="Z231" s="234" t="str">
        <f>IFERROR(VLOOKUP(Query1[[#This Row],[ENTERPRISE_ID]], Addresses!$A:$Y,22,0), "Not on HR File")</f>
        <v>Not on HR File</v>
      </c>
      <c r="AA231" s="234" t="str">
        <f>IFERROR(VLOOKUP(Query1[[#This Row],[ENTERPRISE_ID]], Addresses!$A:$Y,23,0), "Not on HR File")</f>
        <v>Not on HR File</v>
      </c>
      <c r="AB231" s="234" t="str">
        <f>IFERROR(VLOOKUP(Query1[[#This Row],[ENTERPRISE_ID]], Addresses!$A:$Y,24,0), "Not on HR File")</f>
        <v>Not on HR File</v>
      </c>
      <c r="AC231" s="234" t="str">
        <f>IFERROR(VLOOKUP(Query1[[#This Row],[ENTERPRISE_ID]], Addresses!$A:$Y,25,0), "Not on HR File")</f>
        <v>Not on HR File</v>
      </c>
      <c r="AD231" s="230" t="s">
        <v>7571</v>
      </c>
      <c r="AE231" s="235">
        <v>46086</v>
      </c>
    </row>
    <row r="232" spans="1:31" x14ac:dyDescent="0.3">
      <c r="A232" s="230" t="s">
        <v>13538</v>
      </c>
      <c r="B232" s="230" t="str">
        <f>Query1[[#This Row],[LAST_NAME]]</f>
        <v>CARAVELLI</v>
      </c>
      <c r="C232" s="230" t="s">
        <v>13539</v>
      </c>
      <c r="D232" s="230" t="s">
        <v>5638</v>
      </c>
      <c r="E232" s="230" t="s">
        <v>13540</v>
      </c>
      <c r="F232" s="230" t="s">
        <v>13541</v>
      </c>
      <c r="G232" s="230" t="s">
        <v>13542</v>
      </c>
      <c r="H232" s="230" t="str">
        <f>Query1[[#This Row],[FULL_NAME]]</f>
        <v>ASHTON CARAVELLI</v>
      </c>
      <c r="I232" s="230" t="s">
        <v>13543</v>
      </c>
      <c r="J232" s="230" t="s">
        <v>13544</v>
      </c>
      <c r="K232" s="230" t="str">
        <f>Query1[[#This Row],[ENTERPRISE_ID]]</f>
        <v>ACARAVE</v>
      </c>
      <c r="L232" s="231">
        <v>9414212736</v>
      </c>
      <c r="M232" s="230" t="s">
        <v>5630</v>
      </c>
      <c r="N232" s="230" t="s">
        <v>13545</v>
      </c>
      <c r="O232" s="230"/>
      <c r="P232" s="230" t="s">
        <v>13546</v>
      </c>
      <c r="Q232" s="230" t="s">
        <v>297</v>
      </c>
      <c r="R232" s="230" t="s">
        <v>13547</v>
      </c>
      <c r="S232" s="230" t="s">
        <v>5664</v>
      </c>
      <c r="T232" s="232">
        <v>8998</v>
      </c>
      <c r="U232" s="230" t="s">
        <v>8590</v>
      </c>
      <c r="V232" s="230" t="s">
        <v>8591</v>
      </c>
      <c r="W232" s="233" t="str">
        <f>IFERROR(VLOOKUP(Query1[[#This Row],[ENTERPRISE_ID]],HR_tbl[],2, 0), "Not on HR File")</f>
        <v>Service Technician 2, Trainee</v>
      </c>
      <c r="X232" s="113">
        <f>IFERROR(VLOOKUP(Query1[[#This Row],[ENTERPRISE_ID]],HR_tbl[],3,0), "Not on HR File")</f>
        <v>46054</v>
      </c>
      <c r="Y232" s="234" t="str">
        <f>IFERROR(VLOOKUP(Query1[[#This Row],[ENTERPRISE_ID]], Addresses!$A:$Y,21,0), "Not on HR File")</f>
        <v>Not on HR File</v>
      </c>
      <c r="Z232" s="234" t="str">
        <f>IFERROR(VLOOKUP(Query1[[#This Row],[ENTERPRISE_ID]], Addresses!$A:$Y,22,0), "Not on HR File")</f>
        <v>Not on HR File</v>
      </c>
      <c r="AA232" s="234" t="str">
        <f>IFERROR(VLOOKUP(Query1[[#This Row],[ENTERPRISE_ID]], Addresses!$A:$Y,23,0), "Not on HR File")</f>
        <v>Not on HR File</v>
      </c>
      <c r="AB232" s="234" t="str">
        <f>IFERROR(VLOOKUP(Query1[[#This Row],[ENTERPRISE_ID]], Addresses!$A:$Y,24,0), "Not on HR File")</f>
        <v>Not on HR File</v>
      </c>
      <c r="AC232" s="234" t="str">
        <f>IFERROR(VLOOKUP(Query1[[#This Row],[ENTERPRISE_ID]], Addresses!$A:$Y,25,0), "Not on HR File")</f>
        <v>Not on HR File</v>
      </c>
      <c r="AD232" s="230" t="s">
        <v>13548</v>
      </c>
      <c r="AE232" s="235">
        <v>46086</v>
      </c>
    </row>
    <row r="233" spans="1:31" x14ac:dyDescent="0.3">
      <c r="A233" s="230" t="s">
        <v>14326</v>
      </c>
      <c r="B233" s="230" t="str">
        <f>Query1[[#This Row],[LAST_NAME]]</f>
        <v>CLEVIDENCE</v>
      </c>
      <c r="C233" s="230" t="s">
        <v>14327</v>
      </c>
      <c r="D233" s="230" t="s">
        <v>5769</v>
      </c>
      <c r="E233" s="230" t="s">
        <v>14328</v>
      </c>
      <c r="F233" s="230" t="s">
        <v>14329</v>
      </c>
      <c r="G233" s="230" t="s">
        <v>14330</v>
      </c>
      <c r="H233" s="230" t="str">
        <f>Query1[[#This Row],[FULL_NAME]]</f>
        <v>JACOB CLEVIDENCE</v>
      </c>
      <c r="I233" s="230" t="s">
        <v>14331</v>
      </c>
      <c r="J233" s="230" t="s">
        <v>4553</v>
      </c>
      <c r="K233" s="230" t="str">
        <f>Query1[[#This Row],[ENTERPRISE_ID]]</f>
        <v>JCLEVID</v>
      </c>
      <c r="L233" s="231">
        <v>2709971748</v>
      </c>
      <c r="M233" s="230" t="s">
        <v>5630</v>
      </c>
      <c r="N233" s="230" t="s">
        <v>14332</v>
      </c>
      <c r="O233" s="230"/>
      <c r="P233" s="230" t="s">
        <v>14333</v>
      </c>
      <c r="Q233" s="230" t="s">
        <v>366</v>
      </c>
      <c r="R233" s="230" t="s">
        <v>14334</v>
      </c>
      <c r="S233" s="230" t="s">
        <v>5738</v>
      </c>
      <c r="T233" s="232">
        <v>8998</v>
      </c>
      <c r="U233" s="230" t="s">
        <v>5772</v>
      </c>
      <c r="V233" s="230" t="s">
        <v>7211</v>
      </c>
      <c r="W233" s="233" t="str">
        <f>IFERROR(VLOOKUP(Query1[[#This Row],[ENTERPRISE_ID]],HR_tbl[],2, 0), "Not on HR File")</f>
        <v>Service Technician 1, In-Home</v>
      </c>
      <c r="X233" s="113">
        <f>IFERROR(VLOOKUP(Query1[[#This Row],[ENTERPRISE_ID]],HR_tbl[],3,0), "Not on HR File")</f>
        <v>45879</v>
      </c>
      <c r="Y233" s="234" t="str">
        <f>IFERROR(VLOOKUP(Query1[[#This Row],[ENTERPRISE_ID]], Addresses!$A:$Y,21,0), "Not on HR File")</f>
        <v>17 SENATE AVE</v>
      </c>
      <c r="Z233" s="234">
        <f>IFERROR(VLOOKUP(Query1[[#This Row],[ENTERPRISE_ID]], Addresses!$A:$Y,22,0), "Not on HR File")</f>
        <v>0</v>
      </c>
      <c r="AA233" s="234" t="str">
        <f>IFERROR(VLOOKUP(Query1[[#This Row],[ENTERPRISE_ID]], Addresses!$A:$Y,23,0), "Not on HR File")</f>
        <v>MORGANFIELD</v>
      </c>
      <c r="AB233" s="234" t="str">
        <f>IFERROR(VLOOKUP(Query1[[#This Row],[ENTERPRISE_ID]], Addresses!$A:$Y,24,0), "Not on HR File")</f>
        <v>KY</v>
      </c>
      <c r="AC233" s="234" t="str">
        <f>IFERROR(VLOOKUP(Query1[[#This Row],[ENTERPRISE_ID]], Addresses!$A:$Y,25,0), "Not on HR File")</f>
        <v>42437</v>
      </c>
      <c r="AD233" s="230" t="s">
        <v>14335</v>
      </c>
      <c r="AE233" s="235">
        <v>46086</v>
      </c>
    </row>
    <row r="234" spans="1:31" x14ac:dyDescent="0.3">
      <c r="A234" s="230" t="s">
        <v>7052</v>
      </c>
      <c r="B234" s="230" t="str">
        <f>Query1[[#This Row],[LAST_NAME]]</f>
        <v>ARELLANO</v>
      </c>
      <c r="C234" s="230" t="s">
        <v>7053</v>
      </c>
      <c r="D234" s="230" t="s">
        <v>5729</v>
      </c>
      <c r="E234" s="230" t="s">
        <v>7054</v>
      </c>
      <c r="F234" s="230" t="s">
        <v>7055</v>
      </c>
      <c r="G234" s="230" t="s">
        <v>6194</v>
      </c>
      <c r="H234" s="230" t="str">
        <f>Query1[[#This Row],[FULL_NAME]]</f>
        <v>ANTHONY ARELLANO</v>
      </c>
      <c r="I234" s="230" t="s">
        <v>7056</v>
      </c>
      <c r="J234" s="230" t="s">
        <v>3920</v>
      </c>
      <c r="K234" s="230" t="str">
        <f>Query1[[#This Row],[ENTERPRISE_ID]]</f>
        <v>AARELLA</v>
      </c>
      <c r="L234" s="231">
        <v>5107599645</v>
      </c>
      <c r="M234" s="230" t="s">
        <v>5630</v>
      </c>
      <c r="N234" s="230" t="s">
        <v>7057</v>
      </c>
      <c r="O234" s="230"/>
      <c r="P234" s="230" t="s">
        <v>7058</v>
      </c>
      <c r="Q234" s="230" t="s">
        <v>219</v>
      </c>
      <c r="R234" s="230" t="s">
        <v>7059</v>
      </c>
      <c r="S234" s="230" t="s">
        <v>5738</v>
      </c>
      <c r="T234" s="232">
        <v>8998</v>
      </c>
      <c r="U234" s="230" t="s">
        <v>5715</v>
      </c>
      <c r="V234" s="230" t="s">
        <v>5716</v>
      </c>
      <c r="W234" s="233" t="str">
        <f>IFERROR(VLOOKUP(Query1[[#This Row],[ENTERPRISE_ID]],HR_tbl[],2, 0), "Not on HR File")</f>
        <v>Team Lead Technician</v>
      </c>
      <c r="X234" s="113">
        <f>IFERROR(VLOOKUP(Query1[[#This Row],[ENTERPRISE_ID]],HR_tbl[],3,0), "Not on HR File")</f>
        <v>40018</v>
      </c>
      <c r="Y234" s="234" t="str">
        <f>IFERROR(VLOOKUP(Query1[[#This Row],[ENTERPRISE_ID]], Addresses!$A:$Y,21,0), "Not on HR File")</f>
        <v>27492 ORLANDO AVE</v>
      </c>
      <c r="Z234" s="234">
        <f>IFERROR(VLOOKUP(Query1[[#This Row],[ENTERPRISE_ID]], Addresses!$A:$Y,22,0), "Not on HR File")</f>
        <v>0</v>
      </c>
      <c r="AA234" s="234" t="str">
        <f>IFERROR(VLOOKUP(Query1[[#This Row],[ENTERPRISE_ID]], Addresses!$A:$Y,23,0), "Not on HR File")</f>
        <v>HAYWARD</v>
      </c>
      <c r="AB234" s="234" t="str">
        <f>IFERROR(VLOOKUP(Query1[[#This Row],[ENTERPRISE_ID]], Addresses!$A:$Y,24,0), "Not on HR File")</f>
        <v>CA</v>
      </c>
      <c r="AC234" s="234" t="str">
        <f>IFERROR(VLOOKUP(Query1[[#This Row],[ENTERPRISE_ID]], Addresses!$A:$Y,25,0), "Not on HR File")</f>
        <v>94545</v>
      </c>
      <c r="AD234" s="230" t="s">
        <v>7060</v>
      </c>
      <c r="AE234" s="235">
        <v>46086</v>
      </c>
    </row>
    <row r="235" spans="1:31" x14ac:dyDescent="0.3">
      <c r="A235" s="230" t="s">
        <v>10194</v>
      </c>
      <c r="B235" s="230" t="str">
        <f>Query1[[#This Row],[LAST_NAME]]</f>
        <v>BARAJAS</v>
      </c>
      <c r="C235" s="230" t="s">
        <v>10195</v>
      </c>
      <c r="D235" s="230" t="s">
        <v>6040</v>
      </c>
      <c r="E235" s="230" t="s">
        <v>10196</v>
      </c>
      <c r="F235" s="230" t="s">
        <v>10197</v>
      </c>
      <c r="G235" s="230" t="s">
        <v>10198</v>
      </c>
      <c r="H235" s="230" t="str">
        <f>Query1[[#This Row],[FULL_NAME]]</f>
        <v>ENRIQUE BARAJAS</v>
      </c>
      <c r="I235" s="230" t="s">
        <v>10199</v>
      </c>
      <c r="J235" s="230" t="s">
        <v>5367</v>
      </c>
      <c r="K235" s="230" t="str">
        <f>Query1[[#This Row],[ENTERPRISE_ID]]</f>
        <v>EBARAJA</v>
      </c>
      <c r="L235" s="231">
        <v>9096024185</v>
      </c>
      <c r="M235" s="230" t="s">
        <v>5630</v>
      </c>
      <c r="N235" s="230" t="s">
        <v>10200</v>
      </c>
      <c r="O235" s="230"/>
      <c r="P235" s="230" t="s">
        <v>10201</v>
      </c>
      <c r="Q235" s="230" t="s">
        <v>219</v>
      </c>
      <c r="R235" s="230" t="s">
        <v>10202</v>
      </c>
      <c r="S235" s="230" t="s">
        <v>5714</v>
      </c>
      <c r="T235" s="232">
        <v>8998</v>
      </c>
      <c r="U235" s="230" t="s">
        <v>7587</v>
      </c>
      <c r="V235" s="230" t="s">
        <v>7588</v>
      </c>
      <c r="W235" s="233" t="str">
        <f>IFERROR(VLOOKUP(Query1[[#This Row],[ENTERPRISE_ID]],HR_tbl[],2, 0), "Not on HR File")</f>
        <v>Service Technician 2, In-Home</v>
      </c>
      <c r="X235" s="113">
        <f>IFERROR(VLOOKUP(Query1[[#This Row],[ENTERPRISE_ID]],HR_tbl[],3,0), "Not on HR File")</f>
        <v>43740</v>
      </c>
      <c r="Y235" s="234" t="str">
        <f>IFERROR(VLOOKUP(Query1[[#This Row],[ENTERPRISE_ID]], Addresses!$A:$Y,21,0), "Not on HR File")</f>
        <v>1011 W ALRU ST.</v>
      </c>
      <c r="Z235" s="234">
        <f>IFERROR(VLOOKUP(Query1[[#This Row],[ENTERPRISE_ID]], Addresses!$A:$Y,22,0), "Not on HR File")</f>
        <v>0</v>
      </c>
      <c r="AA235" s="234" t="str">
        <f>IFERROR(VLOOKUP(Query1[[#This Row],[ENTERPRISE_ID]], Addresses!$A:$Y,23,0), "Not on HR File")</f>
        <v>RIALTO</v>
      </c>
      <c r="AB235" s="234" t="str">
        <f>IFERROR(VLOOKUP(Query1[[#This Row],[ENTERPRISE_ID]], Addresses!$A:$Y,24,0), "Not on HR File")</f>
        <v>CA</v>
      </c>
      <c r="AC235" s="234" t="str">
        <f>IFERROR(VLOOKUP(Query1[[#This Row],[ENTERPRISE_ID]], Addresses!$A:$Y,25,0), "Not on HR File")</f>
        <v>92376</v>
      </c>
      <c r="AD235" s="230" t="s">
        <v>10203</v>
      </c>
      <c r="AE235" s="235">
        <v>46086</v>
      </c>
    </row>
    <row r="236" spans="1:31" x14ac:dyDescent="0.3">
      <c r="A236" s="230" t="s">
        <v>12818</v>
      </c>
      <c r="B236" s="230" t="str">
        <f>Query1[[#This Row],[LAST_NAME]]</f>
        <v>FERREIRA</v>
      </c>
      <c r="C236" s="230" t="s">
        <v>12819</v>
      </c>
      <c r="D236" s="230" t="s">
        <v>5822</v>
      </c>
      <c r="E236" s="230" t="s">
        <v>12820</v>
      </c>
      <c r="F236" s="230" t="s">
        <v>12821</v>
      </c>
      <c r="G236" s="230" t="s">
        <v>12822</v>
      </c>
      <c r="H236" s="230" t="str">
        <f>Query1[[#This Row],[FULL_NAME]]</f>
        <v>ADAIR FERREIRA</v>
      </c>
      <c r="I236" s="230" t="s">
        <v>12823</v>
      </c>
      <c r="J236" s="230" t="s">
        <v>12824</v>
      </c>
      <c r="K236" s="230" t="str">
        <f>Query1[[#This Row],[ENTERPRISE_ID]]</f>
        <v>AFERREI</v>
      </c>
      <c r="L236" s="231">
        <v>7742399335</v>
      </c>
      <c r="M236" s="230" t="s">
        <v>5630</v>
      </c>
      <c r="N236" s="230" t="s">
        <v>12825</v>
      </c>
      <c r="O236" s="230"/>
      <c r="P236" s="230" t="s">
        <v>12826</v>
      </c>
      <c r="Q236" s="230" t="s">
        <v>382</v>
      </c>
      <c r="R236" s="230" t="s">
        <v>11219</v>
      </c>
      <c r="S236" s="230" t="s">
        <v>5916</v>
      </c>
      <c r="T236" s="232">
        <v>8998</v>
      </c>
      <c r="U236" s="230" t="s">
        <v>3061</v>
      </c>
      <c r="V236" s="230" t="s">
        <v>5942</v>
      </c>
      <c r="W236" s="233" t="str">
        <f>IFERROR(VLOOKUP(Query1[[#This Row],[ENTERPRISE_ID]],HR_tbl[],2, 0), "Not on HR File")</f>
        <v>Service Technician 2, In-Home</v>
      </c>
      <c r="X236" s="113">
        <f>IFERROR(VLOOKUP(Query1[[#This Row],[ENTERPRISE_ID]],HR_tbl[],3,0), "Not on HR File")</f>
        <v>44277</v>
      </c>
      <c r="Y236" s="234" t="str">
        <f>IFERROR(VLOOKUP(Query1[[#This Row],[ENTERPRISE_ID]], Addresses!$A:$Y,21,0), "Not on HR File")</f>
        <v>116 SCHOOL ST.</v>
      </c>
      <c r="Z236" s="234">
        <f>IFERROR(VLOOKUP(Query1[[#This Row],[ENTERPRISE_ID]], Addresses!$A:$Y,22,0), "Not on HR File")</f>
        <v>0</v>
      </c>
      <c r="AA236" s="234" t="str">
        <f>IFERROR(VLOOKUP(Query1[[#This Row],[ENTERPRISE_ID]], Addresses!$A:$Y,23,0), "Not on HR File")</f>
        <v>LOWELL</v>
      </c>
      <c r="AB236" s="234" t="str">
        <f>IFERROR(VLOOKUP(Query1[[#This Row],[ENTERPRISE_ID]], Addresses!$A:$Y,24,0), "Not on HR File")</f>
        <v>MA</v>
      </c>
      <c r="AC236" s="234" t="str">
        <f>IFERROR(VLOOKUP(Query1[[#This Row],[ENTERPRISE_ID]], Addresses!$A:$Y,25,0), "Not on HR File")</f>
        <v>01854</v>
      </c>
      <c r="AD236" s="230" t="s">
        <v>12827</v>
      </c>
      <c r="AE236" s="235">
        <v>46086</v>
      </c>
    </row>
    <row r="237" spans="1:31" x14ac:dyDescent="0.3">
      <c r="A237" s="230" t="s">
        <v>8771</v>
      </c>
      <c r="B237" s="230" t="str">
        <f>Query1[[#This Row],[LAST_NAME]]</f>
        <v>COPELAND</v>
      </c>
      <c r="C237" s="230" t="s">
        <v>8772</v>
      </c>
      <c r="D237" s="230" t="s">
        <v>5682</v>
      </c>
      <c r="E237" s="230" t="s">
        <v>8773</v>
      </c>
      <c r="F237" s="230" t="s">
        <v>8774</v>
      </c>
      <c r="G237" s="230" t="s">
        <v>8775</v>
      </c>
      <c r="H237" s="230" t="str">
        <f>Query1[[#This Row],[FULL_NAME]]</f>
        <v>TRAJAN COPELAND</v>
      </c>
      <c r="I237" s="230" t="s">
        <v>8776</v>
      </c>
      <c r="J237" s="230" t="s">
        <v>8777</v>
      </c>
      <c r="K237" s="230" t="str">
        <f>Query1[[#This Row],[ENTERPRISE_ID]]</f>
        <v>TCOPELA</v>
      </c>
      <c r="L237" s="231">
        <v>7575283502</v>
      </c>
      <c r="M237" s="230" t="s">
        <v>5630</v>
      </c>
      <c r="N237" s="230" t="s">
        <v>8778</v>
      </c>
      <c r="O237" s="230"/>
      <c r="P237" s="230" t="s">
        <v>848</v>
      </c>
      <c r="Q237" s="230" t="s">
        <v>328</v>
      </c>
      <c r="R237" s="230" t="s">
        <v>4508</v>
      </c>
      <c r="S237" s="230" t="s">
        <v>5738</v>
      </c>
      <c r="T237" s="232">
        <v>8998</v>
      </c>
      <c r="U237" s="230" t="s">
        <v>8779</v>
      </c>
      <c r="V237" s="230" t="s">
        <v>8780</v>
      </c>
      <c r="W237" s="233" t="str">
        <f>IFERROR(VLOOKUP(Query1[[#This Row],[ENTERPRISE_ID]],HR_tbl[],2, 0), "Not on HR File")</f>
        <v>Service Technician 2, In-Home</v>
      </c>
      <c r="X237" s="113">
        <f>IFERROR(VLOOKUP(Query1[[#This Row],[ENTERPRISE_ID]],HR_tbl[],3,0), "Not on HR File")</f>
        <v>45984</v>
      </c>
      <c r="Y237" s="234" t="str">
        <f>IFERROR(VLOOKUP(Query1[[#This Row],[ENTERPRISE_ID]], Addresses!$A:$Y,21,0), "Not on HR File")</f>
        <v>712 BATTERY AVE</v>
      </c>
      <c r="Z237" s="234">
        <f>IFERROR(VLOOKUP(Query1[[#This Row],[ENTERPRISE_ID]], Addresses!$A:$Y,22,0), "Not on HR File")</f>
        <v>0</v>
      </c>
      <c r="AA237" s="234" t="str">
        <f>IFERROR(VLOOKUP(Query1[[#This Row],[ENTERPRISE_ID]], Addresses!$A:$Y,23,0), "Not on HR File")</f>
        <v>SUFFOLK</v>
      </c>
      <c r="AB237" s="234" t="str">
        <f>IFERROR(VLOOKUP(Query1[[#This Row],[ENTERPRISE_ID]], Addresses!$A:$Y,24,0), "Not on HR File")</f>
        <v>VA</v>
      </c>
      <c r="AC237" s="234" t="str">
        <f>IFERROR(VLOOKUP(Query1[[#This Row],[ENTERPRISE_ID]], Addresses!$A:$Y,25,0), "Not on HR File")</f>
        <v>23434</v>
      </c>
      <c r="AD237" s="230" t="s">
        <v>8781</v>
      </c>
      <c r="AE237" s="235">
        <v>46086</v>
      </c>
    </row>
    <row r="238" spans="1:31" x14ac:dyDescent="0.3">
      <c r="A238" s="230" t="s">
        <v>17046</v>
      </c>
      <c r="B238" s="230" t="str">
        <f>Query1[[#This Row],[LAST_NAME]]</f>
        <v>ARAMBULA</v>
      </c>
      <c r="C238" s="230" t="s">
        <v>17047</v>
      </c>
      <c r="D238" s="230" t="s">
        <v>6040</v>
      </c>
      <c r="E238" s="230" t="s">
        <v>17048</v>
      </c>
      <c r="F238" s="230" t="s">
        <v>17049</v>
      </c>
      <c r="G238" s="230" t="s">
        <v>17050</v>
      </c>
      <c r="H238" s="230" t="str">
        <f>Query1[[#This Row],[FULL_NAME]]</f>
        <v>ROBERT ARAMBULA</v>
      </c>
      <c r="I238" s="230" t="s">
        <v>17051</v>
      </c>
      <c r="J238" s="230" t="s">
        <v>4188</v>
      </c>
      <c r="K238" s="230" t="str">
        <f>Query1[[#This Row],[ENTERPRISE_ID]]</f>
        <v>RARAMBU</v>
      </c>
      <c r="L238" s="231">
        <v>9092036742</v>
      </c>
      <c r="M238" s="230" t="s">
        <v>5630</v>
      </c>
      <c r="N238" s="230" t="s">
        <v>17052</v>
      </c>
      <c r="O238" s="230"/>
      <c r="P238" s="230" t="s">
        <v>10693</v>
      </c>
      <c r="Q238" s="230" t="s">
        <v>219</v>
      </c>
      <c r="R238" s="230" t="s">
        <v>16507</v>
      </c>
      <c r="S238" s="230" t="s">
        <v>5714</v>
      </c>
      <c r="T238" s="232">
        <v>8998</v>
      </c>
      <c r="U238" s="230" t="s">
        <v>7587</v>
      </c>
      <c r="V238" s="230" t="s">
        <v>7588</v>
      </c>
      <c r="W238" s="233" t="str">
        <f>IFERROR(VLOOKUP(Query1[[#This Row],[ENTERPRISE_ID]],HR_tbl[],2, 0), "Not on HR File")</f>
        <v>Service Technician 2, In-Home</v>
      </c>
      <c r="X238" s="113">
        <f>IFERROR(VLOOKUP(Query1[[#This Row],[ENTERPRISE_ID]],HR_tbl[],3,0), "Not on HR File")</f>
        <v>37349</v>
      </c>
      <c r="Y238" s="234" t="str">
        <f>IFERROR(VLOOKUP(Query1[[#This Row],[ENTERPRISE_ID]], Addresses!$A:$Y,21,0), "Not on HR File")</f>
        <v>11429 FLOWER ST</v>
      </c>
      <c r="Z238" s="234" t="str">
        <f>IFERROR(VLOOKUP(Query1[[#This Row],[ENTERPRISE_ID]], Addresses!$A:$Y,22,0), "Not on HR File")</f>
        <v>RIVERSIDE</v>
      </c>
      <c r="AA238" s="234" t="str">
        <f>IFERROR(VLOOKUP(Query1[[#This Row],[ENTERPRISE_ID]], Addresses!$A:$Y,23,0), "Not on HR File")</f>
        <v>RIVERSIDE</v>
      </c>
      <c r="AB238" s="234" t="str">
        <f>IFERROR(VLOOKUP(Query1[[#This Row],[ENTERPRISE_ID]], Addresses!$A:$Y,24,0), "Not on HR File")</f>
        <v>CA</v>
      </c>
      <c r="AC238" s="234" t="str">
        <f>IFERROR(VLOOKUP(Query1[[#This Row],[ENTERPRISE_ID]], Addresses!$A:$Y,25,0), "Not on HR File")</f>
        <v>92505</v>
      </c>
      <c r="AD238" s="230" t="s">
        <v>17053</v>
      </c>
      <c r="AE238" s="235">
        <v>46086</v>
      </c>
    </row>
    <row r="239" spans="1:31" x14ac:dyDescent="0.3">
      <c r="A239" s="230" t="s">
        <v>11986</v>
      </c>
      <c r="B239" s="230" t="str">
        <f>Query1[[#This Row],[LAST_NAME]]</f>
        <v>KHASANZYANOV</v>
      </c>
      <c r="C239" s="230" t="s">
        <v>16863</v>
      </c>
      <c r="D239" s="230" t="s">
        <v>6119</v>
      </c>
      <c r="E239" s="230" t="s">
        <v>16864</v>
      </c>
      <c r="F239" s="230" t="s">
        <v>11989</v>
      </c>
      <c r="G239" s="230" t="s">
        <v>16865</v>
      </c>
      <c r="H239" s="230" t="str">
        <f>Query1[[#This Row],[FULL_NAME]]</f>
        <v>MARAT KHASANZYANOV</v>
      </c>
      <c r="I239" s="230" t="s">
        <v>16866</v>
      </c>
      <c r="J239" s="230" t="s">
        <v>16867</v>
      </c>
      <c r="K239" s="230" t="str">
        <f>Query1[[#This Row],[ENTERPRISE_ID]]</f>
        <v>MKHASAN</v>
      </c>
      <c r="L239" s="231">
        <v>8289621741</v>
      </c>
      <c r="M239" s="230" t="s">
        <v>5630</v>
      </c>
      <c r="N239" s="230" t="s">
        <v>16868</v>
      </c>
      <c r="O239" s="230"/>
      <c r="P239" s="230" t="s">
        <v>3337</v>
      </c>
      <c r="Q239" s="230" t="s">
        <v>416</v>
      </c>
      <c r="R239" s="230" t="s">
        <v>16869</v>
      </c>
      <c r="S239" s="230" t="s">
        <v>5664</v>
      </c>
      <c r="T239" s="232">
        <v>8998</v>
      </c>
      <c r="U239" s="230" t="s">
        <v>9035</v>
      </c>
      <c r="V239" s="230" t="s">
        <v>9036</v>
      </c>
      <c r="W239" s="233" t="str">
        <f>IFERROR(VLOOKUP(Query1[[#This Row],[ENTERPRISE_ID]],HR_tbl[],2, 0), "Not on HR File")</f>
        <v>Service Technician 2, Trainee</v>
      </c>
      <c r="X239" s="113">
        <f>IFERROR(VLOOKUP(Query1[[#This Row],[ENTERPRISE_ID]],HR_tbl[],3,0), "Not on HR File")</f>
        <v>46075</v>
      </c>
      <c r="Y239" s="234" t="str">
        <f>IFERROR(VLOOKUP(Query1[[#This Row],[ENTERPRISE_ID]], Addresses!$A:$Y,21,0), "Not on HR File")</f>
        <v>Not on HR File</v>
      </c>
      <c r="Z239" s="234" t="str">
        <f>IFERROR(VLOOKUP(Query1[[#This Row],[ENTERPRISE_ID]], Addresses!$A:$Y,22,0), "Not on HR File")</f>
        <v>Not on HR File</v>
      </c>
      <c r="AA239" s="234" t="str">
        <f>IFERROR(VLOOKUP(Query1[[#This Row],[ENTERPRISE_ID]], Addresses!$A:$Y,23,0), "Not on HR File")</f>
        <v>Not on HR File</v>
      </c>
      <c r="AB239" s="234" t="str">
        <f>IFERROR(VLOOKUP(Query1[[#This Row],[ENTERPRISE_ID]], Addresses!$A:$Y,24,0), "Not on HR File")</f>
        <v>Not on HR File</v>
      </c>
      <c r="AC239" s="234" t="str">
        <f>IFERROR(VLOOKUP(Query1[[#This Row],[ENTERPRISE_ID]], Addresses!$A:$Y,25,0), "Not on HR File")</f>
        <v>Not on HR File</v>
      </c>
      <c r="AD239" s="230" t="s">
        <v>16870</v>
      </c>
      <c r="AE239" s="235">
        <v>46086</v>
      </c>
    </row>
    <row r="240" spans="1:31" x14ac:dyDescent="0.3">
      <c r="A240" s="230" t="s">
        <v>14855</v>
      </c>
      <c r="B240" s="230" t="str">
        <f>Query1[[#This Row],[LAST_NAME]]</f>
        <v>RIVERA</v>
      </c>
      <c r="C240" s="230" t="s">
        <v>14856</v>
      </c>
      <c r="D240" s="230" t="s">
        <v>5957</v>
      </c>
      <c r="E240" s="230" t="s">
        <v>14857</v>
      </c>
      <c r="F240" s="230" t="s">
        <v>14858</v>
      </c>
      <c r="G240" s="230" t="s">
        <v>14859</v>
      </c>
      <c r="H240" s="230" t="str">
        <f>Query1[[#This Row],[FULL_NAME]]</f>
        <v>VICTOR RIVERA</v>
      </c>
      <c r="I240" s="230" t="s">
        <v>14860</v>
      </c>
      <c r="J240" s="230" t="s">
        <v>4195</v>
      </c>
      <c r="K240" s="230" t="str">
        <f>Query1[[#This Row],[ENTERPRISE_ID]]</f>
        <v>VRIVER4</v>
      </c>
      <c r="L240" s="231">
        <v>9393359080</v>
      </c>
      <c r="M240" s="230" t="s">
        <v>5630</v>
      </c>
      <c r="N240" s="230" t="s">
        <v>14861</v>
      </c>
      <c r="O240" s="230" t="s">
        <v>14862</v>
      </c>
      <c r="P240" s="230" t="s">
        <v>14863</v>
      </c>
      <c r="Q240" s="230" t="s">
        <v>5965</v>
      </c>
      <c r="R240" s="230" t="s">
        <v>14864</v>
      </c>
      <c r="S240" s="230" t="s">
        <v>5916</v>
      </c>
      <c r="T240" s="232">
        <v>8842</v>
      </c>
      <c r="U240" s="230" t="s">
        <v>6086</v>
      </c>
      <c r="V240" s="230" t="s">
        <v>6087</v>
      </c>
      <c r="W240" s="233" t="str">
        <f>IFERROR(VLOOKUP(Query1[[#This Row],[ENTERPRISE_ID]],HR_tbl[],2, 0), "Not on HR File")</f>
        <v>Service Technician 2, In-Home</v>
      </c>
      <c r="X240" s="113">
        <f>IFERROR(VLOOKUP(Query1[[#This Row],[ENTERPRISE_ID]],HR_tbl[],3,0), "Not on HR File")</f>
        <v>33067</v>
      </c>
      <c r="Y240" s="234" t="str">
        <f>IFERROR(VLOOKUP(Query1[[#This Row],[ENTERPRISE_ID]], Addresses!$A:$Y,21,0), "Not on HR File")</f>
        <v>P.O. BOX 114</v>
      </c>
      <c r="Z240" s="234">
        <f>IFERROR(VLOOKUP(Query1[[#This Row],[ENTERPRISE_ID]], Addresses!$A:$Y,22,0), "Not on HR File")</f>
        <v>0</v>
      </c>
      <c r="AA240" s="234" t="str">
        <f>IFERROR(VLOOKUP(Query1[[#This Row],[ENTERPRISE_ID]], Addresses!$A:$Y,23,0), "Not on HR File")</f>
        <v>OROCOVIS</v>
      </c>
      <c r="AB240" s="234" t="str">
        <f>IFERROR(VLOOKUP(Query1[[#This Row],[ENTERPRISE_ID]], Addresses!$A:$Y,24,0), "Not on HR File")</f>
        <v>PR</v>
      </c>
      <c r="AC240" s="234" t="str">
        <f>IFERROR(VLOOKUP(Query1[[#This Row],[ENTERPRISE_ID]], Addresses!$A:$Y,25,0), "Not on HR File")</f>
        <v>00720</v>
      </c>
      <c r="AD240" s="230" t="s">
        <v>14865</v>
      </c>
      <c r="AE240" s="235">
        <v>46086</v>
      </c>
    </row>
    <row r="241" spans="1:31" x14ac:dyDescent="0.3">
      <c r="A241" s="230" t="s">
        <v>15184</v>
      </c>
      <c r="B241" s="230" t="str">
        <f>Query1[[#This Row],[LAST_NAME]]</f>
        <v>JARRETT</v>
      </c>
      <c r="C241" s="230" t="s">
        <v>15185</v>
      </c>
      <c r="D241" s="230" t="s">
        <v>5822</v>
      </c>
      <c r="E241" s="230" t="s">
        <v>15186</v>
      </c>
      <c r="F241" s="230" t="s">
        <v>15187</v>
      </c>
      <c r="G241" s="230" t="s">
        <v>15188</v>
      </c>
      <c r="H241" s="230" t="str">
        <f>Query1[[#This Row],[FULL_NAME]]</f>
        <v>KEVIN JARRETT</v>
      </c>
      <c r="I241" s="230" t="s">
        <v>15189</v>
      </c>
      <c r="J241" s="230" t="s">
        <v>4012</v>
      </c>
      <c r="K241" s="230" t="str">
        <f>Query1[[#This Row],[ENTERPRISE_ID]]</f>
        <v>KJARRET</v>
      </c>
      <c r="L241" s="231">
        <v>5855539663</v>
      </c>
      <c r="M241" s="230" t="s">
        <v>5630</v>
      </c>
      <c r="N241" s="230" t="s">
        <v>15190</v>
      </c>
      <c r="O241" s="230"/>
      <c r="P241" s="230" t="s">
        <v>15191</v>
      </c>
      <c r="Q241" s="230" t="s">
        <v>318</v>
      </c>
      <c r="R241" s="230" t="s">
        <v>15192</v>
      </c>
      <c r="S241" s="230" t="s">
        <v>5916</v>
      </c>
      <c r="T241" s="232">
        <v>8998</v>
      </c>
      <c r="U241" s="230" t="s">
        <v>2418</v>
      </c>
      <c r="V241" s="230" t="s">
        <v>5829</v>
      </c>
      <c r="W241" s="233" t="str">
        <f>IFERROR(VLOOKUP(Query1[[#This Row],[ENTERPRISE_ID]],HR_tbl[],2, 0), "Not on HR File")</f>
        <v>Service Technician 2, In-Home</v>
      </c>
      <c r="X241" s="113">
        <f>IFERROR(VLOOKUP(Query1[[#This Row],[ENTERPRISE_ID]],HR_tbl[],3,0), "Not on HR File")</f>
        <v>35572</v>
      </c>
      <c r="Y241" s="234" t="str">
        <f>IFERROR(VLOOKUP(Query1[[#This Row],[ENTERPRISE_ID]], Addresses!$A:$Y,21,0), "Not on HR File")</f>
        <v>462 East Manitou rd</v>
      </c>
      <c r="Z241" s="234">
        <f>IFERROR(VLOOKUP(Query1[[#This Row],[ENTERPRISE_ID]], Addresses!$A:$Y,22,0), "Not on HR File")</f>
        <v>0</v>
      </c>
      <c r="AA241" s="234" t="str">
        <f>IFERROR(VLOOKUP(Query1[[#This Row],[ENTERPRISE_ID]], Addresses!$A:$Y,23,0), "Not on HR File")</f>
        <v>ROCHESTER</v>
      </c>
      <c r="AB241" s="234" t="str">
        <f>IFERROR(VLOOKUP(Query1[[#This Row],[ENTERPRISE_ID]], Addresses!$A:$Y,24,0), "Not on HR File")</f>
        <v>NY</v>
      </c>
      <c r="AC241" s="234" t="str">
        <f>IFERROR(VLOOKUP(Query1[[#This Row],[ENTERPRISE_ID]], Addresses!$A:$Y,25,0), "Not on HR File")</f>
        <v>14468</v>
      </c>
      <c r="AD241" s="230" t="s">
        <v>15193</v>
      </c>
      <c r="AE241" s="235">
        <v>46086</v>
      </c>
    </row>
    <row r="242" spans="1:31" x14ac:dyDescent="0.3">
      <c r="A242" s="230" t="s">
        <v>16131</v>
      </c>
      <c r="B242" s="230" t="str">
        <f>Query1[[#This Row],[LAST_NAME]]</f>
        <v>SELLERS</v>
      </c>
      <c r="C242" s="230" t="s">
        <v>16132</v>
      </c>
      <c r="D242" s="230" t="s">
        <v>5682</v>
      </c>
      <c r="E242" s="230" t="s">
        <v>16133</v>
      </c>
      <c r="F242" s="230" t="s">
        <v>16134</v>
      </c>
      <c r="G242" s="230" t="s">
        <v>7891</v>
      </c>
      <c r="H242" s="230" t="str">
        <f>Query1[[#This Row],[FULL_NAME]]</f>
        <v>PAUL SELLERS</v>
      </c>
      <c r="I242" s="230" t="s">
        <v>16135</v>
      </c>
      <c r="J242" s="230" t="s">
        <v>3860</v>
      </c>
      <c r="K242" s="230" t="str">
        <f>Query1[[#This Row],[ENTERPRISE_ID]]</f>
        <v>PSELLER</v>
      </c>
      <c r="L242" s="231">
        <v>9192577791</v>
      </c>
      <c r="M242" s="230" t="s">
        <v>5630</v>
      </c>
      <c r="N242" s="230" t="s">
        <v>16136</v>
      </c>
      <c r="O242" s="230"/>
      <c r="P242" s="230" t="s">
        <v>16137</v>
      </c>
      <c r="Q242" s="230" t="s">
        <v>416</v>
      </c>
      <c r="R242" s="230" t="s">
        <v>16138</v>
      </c>
      <c r="S242" s="230" t="s">
        <v>5738</v>
      </c>
      <c r="T242" s="232">
        <v>8998</v>
      </c>
      <c r="U242" s="230" t="s">
        <v>5715</v>
      </c>
      <c r="V242" s="230" t="s">
        <v>5716</v>
      </c>
      <c r="W242" s="233" t="str">
        <f>IFERROR(VLOOKUP(Query1[[#This Row],[ENTERPRISE_ID]],HR_tbl[],2, 0), "Not on HR File")</f>
        <v>Team Lead Technician</v>
      </c>
      <c r="X242" s="113">
        <f>IFERROR(VLOOKUP(Query1[[#This Row],[ENTERPRISE_ID]],HR_tbl[],3,0), "Not on HR File")</f>
        <v>44665</v>
      </c>
      <c r="Y242" s="234" t="str">
        <f>IFERROR(VLOOKUP(Query1[[#This Row],[ENTERPRISE_ID]], Addresses!$A:$Y,21,0), "Not on HR File")</f>
        <v>1205 CRESTLINE RD</v>
      </c>
      <c r="Z242" s="234">
        <f>IFERROR(VLOOKUP(Query1[[#This Row],[ENTERPRISE_ID]], Addresses!$A:$Y,22,0), "Not on HR File")</f>
        <v>0</v>
      </c>
      <c r="AA242" s="234" t="str">
        <f>IFERROR(VLOOKUP(Query1[[#This Row],[ENTERPRISE_ID]], Addresses!$A:$Y,23,0), "Not on HR File")</f>
        <v>WENDELL</v>
      </c>
      <c r="AB242" s="234" t="str">
        <f>IFERROR(VLOOKUP(Query1[[#This Row],[ENTERPRISE_ID]], Addresses!$A:$Y,24,0), "Not on HR File")</f>
        <v>NC</v>
      </c>
      <c r="AC242" s="234" t="str">
        <f>IFERROR(VLOOKUP(Query1[[#This Row],[ENTERPRISE_ID]], Addresses!$A:$Y,25,0), "Not on HR File")</f>
        <v>27591</v>
      </c>
      <c r="AD242" s="230" t="s">
        <v>16139</v>
      </c>
      <c r="AE242" s="235">
        <v>46086</v>
      </c>
    </row>
    <row r="243" spans="1:31" x14ac:dyDescent="0.3">
      <c r="A243" s="230" t="s">
        <v>12118</v>
      </c>
      <c r="B243" s="230" t="str">
        <f>Query1[[#This Row],[LAST_NAME]]</f>
        <v>LAWSON</v>
      </c>
      <c r="C243" s="230" t="s">
        <v>12119</v>
      </c>
      <c r="D243" s="230" t="s">
        <v>5708</v>
      </c>
      <c r="E243" s="230" t="s">
        <v>12120</v>
      </c>
      <c r="F243" s="230" t="s">
        <v>12121</v>
      </c>
      <c r="G243" s="230" t="s">
        <v>12122</v>
      </c>
      <c r="H243" s="230" t="str">
        <f>Query1[[#This Row],[FULL_NAME]]</f>
        <v>PHILLIP LAWSON</v>
      </c>
      <c r="I243" s="230" t="s">
        <v>6321</v>
      </c>
      <c r="J243" s="230" t="s">
        <v>9958</v>
      </c>
      <c r="K243" s="230" t="str">
        <f>Query1[[#This Row],[ENTERPRISE_ID]]</f>
        <v>PLAWSON</v>
      </c>
      <c r="L243" s="231">
        <v>2288190271</v>
      </c>
      <c r="M243" s="230" t="s">
        <v>5630</v>
      </c>
      <c r="N243" s="230" t="s">
        <v>12123</v>
      </c>
      <c r="O243" s="230"/>
      <c r="P243" s="230" t="s">
        <v>12124</v>
      </c>
      <c r="Q243" s="230" t="s">
        <v>477</v>
      </c>
      <c r="R243" s="230" t="s">
        <v>12125</v>
      </c>
      <c r="S243" s="230" t="s">
        <v>5714</v>
      </c>
      <c r="T243" s="232">
        <v>8998</v>
      </c>
      <c r="U243" s="230" t="s">
        <v>6367</v>
      </c>
      <c r="V243" s="230" t="s">
        <v>7277</v>
      </c>
      <c r="W243" s="233" t="str">
        <f>IFERROR(VLOOKUP(Query1[[#This Row],[ENTERPRISE_ID]],HR_tbl[],2, 0), "Not on HR File")</f>
        <v>Service Technician 1, In-Home</v>
      </c>
      <c r="X243" s="113">
        <f>IFERROR(VLOOKUP(Query1[[#This Row],[ENTERPRISE_ID]],HR_tbl[],3,0), "Not on HR File")</f>
        <v>45879</v>
      </c>
      <c r="Y243" s="234" t="str">
        <f>IFERROR(VLOOKUP(Query1[[#This Row],[ENTERPRISE_ID]], Addresses!$A:$Y,21,0), "Not on HR File")</f>
        <v>4655 N Greensburg Rd</v>
      </c>
      <c r="Z243" s="234">
        <f>IFERROR(VLOOKUP(Query1[[#This Row],[ENTERPRISE_ID]], Addresses!$A:$Y,22,0), "Not on HR File")</f>
        <v>0</v>
      </c>
      <c r="AA243" s="234" t="str">
        <f>IFERROR(VLOOKUP(Query1[[#This Row],[ENTERPRISE_ID]], Addresses!$A:$Y,23,0), "Not on HR File")</f>
        <v>Smithdale</v>
      </c>
      <c r="AB243" s="234" t="str">
        <f>IFERROR(VLOOKUP(Query1[[#This Row],[ENTERPRISE_ID]], Addresses!$A:$Y,24,0), "Not on HR File")</f>
        <v>MS</v>
      </c>
      <c r="AC243" s="234" t="str">
        <f>IFERROR(VLOOKUP(Query1[[#This Row],[ENTERPRISE_ID]], Addresses!$A:$Y,25,0), "Not on HR File")</f>
        <v>39664</v>
      </c>
      <c r="AD243" s="230" t="s">
        <v>12126</v>
      </c>
      <c r="AE243" s="235">
        <v>46086</v>
      </c>
    </row>
    <row r="244" spans="1:31" x14ac:dyDescent="0.3">
      <c r="A244" s="230" t="s">
        <v>6897</v>
      </c>
      <c r="B244" s="230" t="str">
        <f>Query1[[#This Row],[LAST_NAME]]</f>
        <v>MITCHELL</v>
      </c>
      <c r="C244" s="230" t="s">
        <v>6898</v>
      </c>
      <c r="D244" s="230" t="s">
        <v>6304</v>
      </c>
      <c r="E244" s="230" t="s">
        <v>6899</v>
      </c>
      <c r="F244" s="230" t="s">
        <v>6900</v>
      </c>
      <c r="G244" s="230" t="s">
        <v>6901</v>
      </c>
      <c r="H244" s="230" t="str">
        <f>Query1[[#This Row],[FULL_NAME]]</f>
        <v>JAVON MITCHELL</v>
      </c>
      <c r="I244" s="230" t="s">
        <v>6902</v>
      </c>
      <c r="J244" s="230" t="s">
        <v>6903</v>
      </c>
      <c r="K244" s="230" t="str">
        <f>Query1[[#This Row],[ENTERPRISE_ID]]</f>
        <v>JMITCH3</v>
      </c>
      <c r="L244" s="231">
        <v>4794200753</v>
      </c>
      <c r="M244" s="230" t="s">
        <v>5630</v>
      </c>
      <c r="N244" s="230" t="s">
        <v>6904</v>
      </c>
      <c r="O244" s="230"/>
      <c r="P244" s="230" t="s">
        <v>6905</v>
      </c>
      <c r="Q244" s="230" t="s">
        <v>983</v>
      </c>
      <c r="R244" s="230" t="s">
        <v>6906</v>
      </c>
      <c r="S244" s="230" t="s">
        <v>5664</v>
      </c>
      <c r="T244" s="232">
        <v>8998</v>
      </c>
      <c r="U244" s="230" t="s">
        <v>6907</v>
      </c>
      <c r="V244" s="230" t="s">
        <v>6908</v>
      </c>
      <c r="W244" s="233" t="str">
        <f>IFERROR(VLOOKUP(Query1[[#This Row],[ENTERPRISE_ID]],HR_tbl[],2, 0), "Not on HR File")</f>
        <v>Service Technician 2, Trainee</v>
      </c>
      <c r="X244" s="113">
        <f>IFERROR(VLOOKUP(Query1[[#This Row],[ENTERPRISE_ID]],HR_tbl[],3,0), "Not on HR File")</f>
        <v>46040</v>
      </c>
      <c r="Y244" s="234" t="str">
        <f>IFERROR(VLOOKUP(Query1[[#This Row],[ENTERPRISE_ID]], Addresses!$A:$Y,21,0), "Not on HR File")</f>
        <v>Not on HR File</v>
      </c>
      <c r="Z244" s="234" t="str">
        <f>IFERROR(VLOOKUP(Query1[[#This Row],[ENTERPRISE_ID]], Addresses!$A:$Y,22,0), "Not on HR File")</f>
        <v>Not on HR File</v>
      </c>
      <c r="AA244" s="234" t="str">
        <f>IFERROR(VLOOKUP(Query1[[#This Row],[ENTERPRISE_ID]], Addresses!$A:$Y,23,0), "Not on HR File")</f>
        <v>Not on HR File</v>
      </c>
      <c r="AB244" s="234" t="str">
        <f>IFERROR(VLOOKUP(Query1[[#This Row],[ENTERPRISE_ID]], Addresses!$A:$Y,24,0), "Not on HR File")</f>
        <v>Not on HR File</v>
      </c>
      <c r="AC244" s="234" t="str">
        <f>IFERROR(VLOOKUP(Query1[[#This Row],[ENTERPRISE_ID]], Addresses!$A:$Y,25,0), "Not on HR File")</f>
        <v>Not on HR File</v>
      </c>
      <c r="AD244" s="230" t="s">
        <v>6909</v>
      </c>
      <c r="AE244" s="235">
        <v>46086</v>
      </c>
    </row>
    <row r="245" spans="1:31" x14ac:dyDescent="0.3">
      <c r="A245" s="230" t="s">
        <v>2356</v>
      </c>
      <c r="B245" s="230" t="str">
        <f>Query1[[#This Row],[LAST_NAME]]</f>
        <v>WEBB</v>
      </c>
      <c r="C245" s="230" t="s">
        <v>2357</v>
      </c>
      <c r="D245" s="230" t="s">
        <v>5647</v>
      </c>
      <c r="E245" s="230" t="s">
        <v>12127</v>
      </c>
      <c r="F245" s="230" t="s">
        <v>12128</v>
      </c>
      <c r="G245" s="230" t="s">
        <v>2358</v>
      </c>
      <c r="H245" s="230" t="str">
        <f>Query1[[#This Row],[FULL_NAME]]</f>
        <v>BRANDON WEBB</v>
      </c>
      <c r="I245" s="230" t="s">
        <v>12129</v>
      </c>
      <c r="J245" s="230" t="s">
        <v>3918</v>
      </c>
      <c r="K245" s="230" t="str">
        <f>Query1[[#This Row],[ENTERPRISE_ID]]</f>
        <v>BWEBB4</v>
      </c>
      <c r="L245" s="231">
        <v>5122281385</v>
      </c>
      <c r="M245" s="230" t="s">
        <v>5630</v>
      </c>
      <c r="N245" s="230" t="s">
        <v>12130</v>
      </c>
      <c r="O245" s="230"/>
      <c r="P245" s="230" t="s">
        <v>12131</v>
      </c>
      <c r="Q245" s="230" t="s">
        <v>279</v>
      </c>
      <c r="R245" s="230" t="s">
        <v>12132</v>
      </c>
      <c r="S245" s="230" t="s">
        <v>5634</v>
      </c>
      <c r="T245" s="232">
        <v>8998</v>
      </c>
      <c r="U245" s="230" t="s">
        <v>3119</v>
      </c>
      <c r="V245" s="230" t="s">
        <v>6506</v>
      </c>
      <c r="W245" s="233" t="str">
        <f>IFERROR(VLOOKUP(Query1[[#This Row],[ENTERPRISE_ID]],HR_tbl[],2, 0), "Not on HR File")</f>
        <v>Service Technician 1, In-Home</v>
      </c>
      <c r="X245" s="113">
        <f>IFERROR(VLOOKUP(Query1[[#This Row],[ENTERPRISE_ID]],HR_tbl[],3,0), "Not on HR File")</f>
        <v>43460</v>
      </c>
      <c r="Y245" s="234" t="str">
        <f>IFERROR(VLOOKUP(Query1[[#This Row],[ENTERPRISE_ID]], Addresses!$A:$Y,21,0), "Not on HR File")</f>
        <v>330 CHESTERFIELD DR</v>
      </c>
      <c r="Z245" s="234">
        <f>IFERROR(VLOOKUP(Query1[[#This Row],[ENTERPRISE_ID]], Addresses!$A:$Y,22,0), "Not on HR File")</f>
        <v>0</v>
      </c>
      <c r="AA245" s="234" t="str">
        <f>IFERROR(VLOOKUP(Query1[[#This Row],[ENTERPRISE_ID]], Addresses!$A:$Y,23,0), "Not on HR File")</f>
        <v>KINGSLAND</v>
      </c>
      <c r="AB245" s="234" t="str">
        <f>IFERROR(VLOOKUP(Query1[[#This Row],[ENTERPRISE_ID]], Addresses!$A:$Y,24,0), "Not on HR File")</f>
        <v>TX</v>
      </c>
      <c r="AC245" s="234" t="str">
        <f>IFERROR(VLOOKUP(Query1[[#This Row],[ENTERPRISE_ID]], Addresses!$A:$Y,25,0), "Not on HR File")</f>
        <v>78639</v>
      </c>
      <c r="AD245" s="230" t="s">
        <v>12133</v>
      </c>
      <c r="AE245" s="235">
        <v>46086</v>
      </c>
    </row>
    <row r="246" spans="1:31" x14ac:dyDescent="0.3">
      <c r="A246" s="230" t="s">
        <v>3508</v>
      </c>
      <c r="B246" s="230" t="str">
        <f>Query1[[#This Row],[LAST_NAME]]</f>
        <v>DIMINO</v>
      </c>
      <c r="C246" s="230" t="s">
        <v>3509</v>
      </c>
      <c r="D246" s="230" t="s">
        <v>6339</v>
      </c>
      <c r="E246" s="230" t="s">
        <v>8084</v>
      </c>
      <c r="F246" s="230" t="s">
        <v>8085</v>
      </c>
      <c r="G246" s="230" t="s">
        <v>3510</v>
      </c>
      <c r="H246" s="230" t="str">
        <f>Query1[[#This Row],[FULL_NAME]]</f>
        <v>JOHN DIMINO</v>
      </c>
      <c r="I246" s="230" t="s">
        <v>5571</v>
      </c>
      <c r="J246" s="230" t="s">
        <v>4282</v>
      </c>
      <c r="K246" s="230" t="str">
        <f>Query1[[#This Row],[ENTERPRISE_ID]]</f>
        <v>JDIMINO</v>
      </c>
      <c r="L246" s="231">
        <v>7183141053</v>
      </c>
      <c r="M246" s="230" t="s">
        <v>5630</v>
      </c>
      <c r="N246" s="230" t="s">
        <v>8086</v>
      </c>
      <c r="O246" s="230"/>
      <c r="P246" s="230" t="s">
        <v>1642</v>
      </c>
      <c r="Q246" s="230" t="s">
        <v>318</v>
      </c>
      <c r="R246" s="230" t="s">
        <v>8087</v>
      </c>
      <c r="S246" s="230" t="s">
        <v>5664</v>
      </c>
      <c r="T246" s="232">
        <v>8998</v>
      </c>
      <c r="U246" s="230" t="s">
        <v>6854</v>
      </c>
      <c r="V246" s="230" t="s">
        <v>8088</v>
      </c>
      <c r="W246" s="233" t="str">
        <f>IFERROR(VLOOKUP(Query1[[#This Row],[ENTERPRISE_ID]],HR_tbl[],2, 0), "Not on HR File")</f>
        <v>Service Technician 2, Trainee</v>
      </c>
      <c r="X246" s="113">
        <f>IFERROR(VLOOKUP(Query1[[#This Row],[ENTERPRISE_ID]],HR_tbl[],3,0), "Not on HR File")</f>
        <v>46054</v>
      </c>
      <c r="Y246" s="234" t="str">
        <f>IFERROR(VLOOKUP(Query1[[#This Row],[ENTERPRISE_ID]], Addresses!$A:$Y,21,0), "Not on HR File")</f>
        <v>Not on HR File</v>
      </c>
      <c r="Z246" s="234" t="str">
        <f>IFERROR(VLOOKUP(Query1[[#This Row],[ENTERPRISE_ID]], Addresses!$A:$Y,22,0), "Not on HR File")</f>
        <v>Not on HR File</v>
      </c>
      <c r="AA246" s="234" t="str">
        <f>IFERROR(VLOOKUP(Query1[[#This Row],[ENTERPRISE_ID]], Addresses!$A:$Y,23,0), "Not on HR File")</f>
        <v>Not on HR File</v>
      </c>
      <c r="AB246" s="234" t="str">
        <f>IFERROR(VLOOKUP(Query1[[#This Row],[ENTERPRISE_ID]], Addresses!$A:$Y,24,0), "Not on HR File")</f>
        <v>Not on HR File</v>
      </c>
      <c r="AC246" s="234" t="str">
        <f>IFERROR(VLOOKUP(Query1[[#This Row],[ENTERPRISE_ID]], Addresses!$A:$Y,25,0), "Not on HR File")</f>
        <v>Not on HR File</v>
      </c>
      <c r="AD246" s="230" t="s">
        <v>8089</v>
      </c>
      <c r="AE246" s="235">
        <v>46086</v>
      </c>
    </row>
    <row r="247" spans="1:31" x14ac:dyDescent="0.3">
      <c r="A247" s="230" t="s">
        <v>9396</v>
      </c>
      <c r="B247" s="230" t="str">
        <f>Query1[[#This Row],[LAST_NAME]]</f>
        <v>LOPEZ ALONZO</v>
      </c>
      <c r="C247" s="230" t="s">
        <v>9397</v>
      </c>
      <c r="D247" s="230" t="s">
        <v>5729</v>
      </c>
      <c r="E247" s="230" t="s">
        <v>9398</v>
      </c>
      <c r="F247" s="230" t="s">
        <v>9399</v>
      </c>
      <c r="G247" s="230" t="s">
        <v>9400</v>
      </c>
      <c r="H247" s="230" t="str">
        <f>Query1[[#This Row],[FULL_NAME]]</f>
        <v>MANUEL LOPEZ ALONZO</v>
      </c>
      <c r="I247" s="230" t="s">
        <v>9401</v>
      </c>
      <c r="J247" s="230" t="s">
        <v>4047</v>
      </c>
      <c r="K247" s="230" t="str">
        <f>Query1[[#This Row],[ENTERPRISE_ID]]</f>
        <v>MLOPEZA</v>
      </c>
      <c r="L247" s="231">
        <v>6506420425</v>
      </c>
      <c r="M247" s="230" t="s">
        <v>5630</v>
      </c>
      <c r="N247" s="230" t="s">
        <v>9402</v>
      </c>
      <c r="O247" s="230"/>
      <c r="P247" s="230" t="s">
        <v>9403</v>
      </c>
      <c r="Q247" s="230" t="s">
        <v>219</v>
      </c>
      <c r="R247" s="230" t="s">
        <v>9404</v>
      </c>
      <c r="S247" s="230" t="s">
        <v>5738</v>
      </c>
      <c r="T247" s="232">
        <v>8998</v>
      </c>
      <c r="U247" s="230" t="s">
        <v>7808</v>
      </c>
      <c r="V247" s="230" t="s">
        <v>7809</v>
      </c>
      <c r="W247" s="233" t="str">
        <f>IFERROR(VLOOKUP(Query1[[#This Row],[ENTERPRISE_ID]],HR_tbl[],2, 0), "Not on HR File")</f>
        <v>Service Technician 2, In-Home</v>
      </c>
      <c r="X247" s="113">
        <f>IFERROR(VLOOKUP(Query1[[#This Row],[ENTERPRISE_ID]],HR_tbl[],3,0), "Not on HR File")</f>
        <v>45872</v>
      </c>
      <c r="Y247" s="234" t="str">
        <f>IFERROR(VLOOKUP(Query1[[#This Row],[ENTERPRISE_ID]], Addresses!$A:$Y,21,0), "Not on HR File")</f>
        <v>2346 RALMAR AVE</v>
      </c>
      <c r="Z247" s="234">
        <f>IFERROR(VLOOKUP(Query1[[#This Row],[ENTERPRISE_ID]], Addresses!$A:$Y,22,0), "Not on HR File")</f>
        <v>0</v>
      </c>
      <c r="AA247" s="234" t="str">
        <f>IFERROR(VLOOKUP(Query1[[#This Row],[ENTERPRISE_ID]], Addresses!$A:$Y,23,0), "Not on HR File")</f>
        <v>EAST PALO ALTO</v>
      </c>
      <c r="AB247" s="234" t="str">
        <f>IFERROR(VLOOKUP(Query1[[#This Row],[ENTERPRISE_ID]], Addresses!$A:$Y,24,0), "Not on HR File")</f>
        <v>CA</v>
      </c>
      <c r="AC247" s="234" t="str">
        <f>IFERROR(VLOOKUP(Query1[[#This Row],[ENTERPRISE_ID]], Addresses!$A:$Y,25,0), "Not on HR File")</f>
        <v>94303</v>
      </c>
      <c r="AD247" s="230" t="s">
        <v>31533</v>
      </c>
      <c r="AE247" s="235">
        <v>46086</v>
      </c>
    </row>
    <row r="248" spans="1:31" x14ac:dyDescent="0.3">
      <c r="A248" s="230" t="s">
        <v>14076</v>
      </c>
      <c r="B248" s="230" t="str">
        <f>Query1[[#This Row],[LAST_NAME]]</f>
        <v>MALUMBA</v>
      </c>
      <c r="C248" s="230" t="s">
        <v>14077</v>
      </c>
      <c r="D248" s="230" t="s">
        <v>6119</v>
      </c>
      <c r="E248" s="230" t="s">
        <v>14078</v>
      </c>
      <c r="F248" s="230" t="s">
        <v>14079</v>
      </c>
      <c r="G248" s="230" t="s">
        <v>14080</v>
      </c>
      <c r="H248" s="230" t="str">
        <f>Query1[[#This Row],[FULL_NAME]]</f>
        <v>CLEMENT MALUMBA</v>
      </c>
      <c r="I248" s="230" t="s">
        <v>14081</v>
      </c>
      <c r="J248" s="230" t="s">
        <v>14082</v>
      </c>
      <c r="K248" s="230" t="str">
        <f>Query1[[#This Row],[ENTERPRISE_ID]]</f>
        <v>CMALUMB</v>
      </c>
      <c r="L248" s="231">
        <v>5026062041</v>
      </c>
      <c r="M248" s="230" t="s">
        <v>5630</v>
      </c>
      <c r="N248" s="230" t="s">
        <v>14083</v>
      </c>
      <c r="O248" s="230" t="s">
        <v>14084</v>
      </c>
      <c r="P248" s="230" t="s">
        <v>14085</v>
      </c>
      <c r="Q248" s="230" t="s">
        <v>416</v>
      </c>
      <c r="R248" s="230" t="s">
        <v>14086</v>
      </c>
      <c r="S248" s="230" t="s">
        <v>5738</v>
      </c>
      <c r="T248" s="232">
        <v>8998</v>
      </c>
      <c r="U248" s="230" t="s">
        <v>411</v>
      </c>
      <c r="V248" s="230" t="s">
        <v>11609</v>
      </c>
      <c r="W248" s="233" t="str">
        <f>IFERROR(VLOOKUP(Query1[[#This Row],[ENTERPRISE_ID]],HR_tbl[],2, 0), "Not on HR File")</f>
        <v>Service Technician 3, In-Home</v>
      </c>
      <c r="X248" s="113">
        <f>IFERROR(VLOOKUP(Query1[[#This Row],[ENTERPRISE_ID]],HR_tbl[],3,0), "Not on HR File")</f>
        <v>45704</v>
      </c>
      <c r="Y248" s="234" t="str">
        <f>IFERROR(VLOOKUP(Query1[[#This Row],[ENTERPRISE_ID]], Addresses!$A:$Y,21,0), "Not on HR File")</f>
        <v>7824 HEPATICA DR</v>
      </c>
      <c r="Z248" s="234">
        <f>IFERROR(VLOOKUP(Query1[[#This Row],[ENTERPRISE_ID]], Addresses!$A:$Y,22,0), "Not on HR File")</f>
        <v>0</v>
      </c>
      <c r="AA248" s="234" t="str">
        <f>IFERROR(VLOOKUP(Query1[[#This Row],[ENTERPRISE_ID]], Addresses!$A:$Y,23,0), "Not on HR File")</f>
        <v>LOUISVILLE</v>
      </c>
      <c r="AB248" s="234" t="str">
        <f>IFERROR(VLOOKUP(Query1[[#This Row],[ENTERPRISE_ID]], Addresses!$A:$Y,24,0), "Not on HR File")</f>
        <v>KY</v>
      </c>
      <c r="AC248" s="234" t="str">
        <f>IFERROR(VLOOKUP(Query1[[#This Row],[ENTERPRISE_ID]], Addresses!$A:$Y,25,0), "Not on HR File")</f>
        <v>40258</v>
      </c>
      <c r="AD248" s="230" t="s">
        <v>14087</v>
      </c>
      <c r="AE248" s="235">
        <v>46086</v>
      </c>
    </row>
    <row r="249" spans="1:31" x14ac:dyDescent="0.3">
      <c r="A249" s="230" t="s">
        <v>2242</v>
      </c>
      <c r="B249" s="230" t="str">
        <f>Query1[[#This Row],[LAST_NAME]]</f>
        <v>WURTZ</v>
      </c>
      <c r="C249" s="230" t="s">
        <v>2243</v>
      </c>
      <c r="D249" s="230" t="s">
        <v>5822</v>
      </c>
      <c r="E249" s="230" t="s">
        <v>17757</v>
      </c>
      <c r="F249" s="230" t="s">
        <v>17758</v>
      </c>
      <c r="G249" s="230" t="s">
        <v>2244</v>
      </c>
      <c r="H249" s="230" t="str">
        <f>Query1[[#This Row],[FULL_NAME]]</f>
        <v>CHRISTOPHER WURTZ</v>
      </c>
      <c r="I249" s="230" t="s">
        <v>4399</v>
      </c>
      <c r="J249" s="230" t="s">
        <v>4070</v>
      </c>
      <c r="K249" s="230" t="str">
        <f>Query1[[#This Row],[ENTERPRISE_ID]]</f>
        <v>CWURTZ1</v>
      </c>
      <c r="L249" s="231">
        <v>5702661782</v>
      </c>
      <c r="M249" s="230" t="s">
        <v>5630</v>
      </c>
      <c r="N249" s="230" t="s">
        <v>17759</v>
      </c>
      <c r="O249" s="230"/>
      <c r="P249" s="230" t="s">
        <v>16957</v>
      </c>
      <c r="Q249" s="230" t="s">
        <v>435</v>
      </c>
      <c r="R249" s="230" t="s">
        <v>16958</v>
      </c>
      <c r="S249" s="230" t="s">
        <v>5916</v>
      </c>
      <c r="T249" s="232">
        <v>8998</v>
      </c>
      <c r="U249" s="230" t="s">
        <v>7770</v>
      </c>
      <c r="V249" s="230" t="s">
        <v>7771</v>
      </c>
      <c r="W249" s="233" t="str">
        <f>IFERROR(VLOOKUP(Query1[[#This Row],[ENTERPRISE_ID]],HR_tbl[],2, 0), "Not on HR File")</f>
        <v>Service Technician 2, In-Home</v>
      </c>
      <c r="X249" s="113">
        <f>IFERROR(VLOOKUP(Query1[[#This Row],[ENTERPRISE_ID]],HR_tbl[],3,0), "Not on HR File")</f>
        <v>32699</v>
      </c>
      <c r="Y249" s="234" t="str">
        <f>IFERROR(VLOOKUP(Query1[[#This Row],[ENTERPRISE_ID]], Addresses!$A:$Y,21,0), "Not on HR File")</f>
        <v>255 MAINES RD</v>
      </c>
      <c r="Z249" s="234">
        <f>IFERROR(VLOOKUP(Query1[[#This Row],[ENTERPRISE_ID]], Addresses!$A:$Y,22,0), "Not on HR File")</f>
        <v>0</v>
      </c>
      <c r="AA249" s="234" t="str">
        <f>IFERROR(VLOOKUP(Query1[[#This Row],[ENTERPRISE_ID]], Addresses!$A:$Y,23,0), "Not on HR File")</f>
        <v>hawley</v>
      </c>
      <c r="AB249" s="234" t="str">
        <f>IFERROR(VLOOKUP(Query1[[#This Row],[ENTERPRISE_ID]], Addresses!$A:$Y,24,0), "Not on HR File")</f>
        <v>PA</v>
      </c>
      <c r="AC249" s="234" t="str">
        <f>IFERROR(VLOOKUP(Query1[[#This Row],[ENTERPRISE_ID]], Addresses!$A:$Y,25,0), "Not on HR File")</f>
        <v>18428</v>
      </c>
      <c r="AD249" s="230" t="s">
        <v>17760</v>
      </c>
      <c r="AE249" s="235">
        <v>46086</v>
      </c>
    </row>
    <row r="250" spans="1:31" x14ac:dyDescent="0.3">
      <c r="A250" s="230" t="s">
        <v>3256</v>
      </c>
      <c r="B250" s="230" t="str">
        <f>Query1[[#This Row],[LAST_NAME]]</f>
        <v>MELLERSON</v>
      </c>
      <c r="C250" s="230" t="s">
        <v>3257</v>
      </c>
      <c r="D250" s="230" t="s">
        <v>5788</v>
      </c>
      <c r="E250" s="230" t="s">
        <v>8202</v>
      </c>
      <c r="F250" s="230" t="s">
        <v>8203</v>
      </c>
      <c r="G250" s="230" t="s">
        <v>3258</v>
      </c>
      <c r="H250" s="230" t="str">
        <f>Query1[[#This Row],[FULL_NAME]]</f>
        <v>DARIOUS MELLERSON</v>
      </c>
      <c r="I250" s="230" t="s">
        <v>5280</v>
      </c>
      <c r="J250" s="230" t="s">
        <v>5279</v>
      </c>
      <c r="K250" s="230" t="str">
        <f>Query1[[#This Row],[ENTERPRISE_ID]]</f>
        <v>DMELLER</v>
      </c>
      <c r="L250" s="231">
        <v>4107256236</v>
      </c>
      <c r="M250" s="230" t="s">
        <v>5630</v>
      </c>
      <c r="N250" s="230"/>
      <c r="O250" s="230"/>
      <c r="P250" s="230"/>
      <c r="Q250" s="230"/>
      <c r="R250" s="230"/>
      <c r="S250" s="230" t="s">
        <v>5664</v>
      </c>
      <c r="T250" s="232">
        <v>8998</v>
      </c>
      <c r="U250" s="230" t="s">
        <v>4294</v>
      </c>
      <c r="V250" s="230" t="s">
        <v>6229</v>
      </c>
      <c r="W250" s="233" t="str">
        <f>IFERROR(VLOOKUP(Query1[[#This Row],[ENTERPRISE_ID]],HR_tbl[],2, 0), "Not on HR File")</f>
        <v>Service Technician 2, In-Home</v>
      </c>
      <c r="X250" s="113">
        <f>IFERROR(VLOOKUP(Query1[[#This Row],[ENTERPRISE_ID]],HR_tbl[],3,0), "Not on HR File")</f>
        <v>45305</v>
      </c>
      <c r="Y250" s="234" t="str">
        <f>IFERROR(VLOOKUP(Query1[[#This Row],[ENTERPRISE_ID]], Addresses!$A:$Y,21,0), "Not on HR File")</f>
        <v>3217 YOSEMITE AVE</v>
      </c>
      <c r="Z250" s="234">
        <f>IFERROR(VLOOKUP(Query1[[#This Row],[ENTERPRISE_ID]], Addresses!$A:$Y,22,0), "Not on HR File")</f>
        <v>0</v>
      </c>
      <c r="AA250" s="234" t="str">
        <f>IFERROR(VLOOKUP(Query1[[#This Row],[ENTERPRISE_ID]], Addresses!$A:$Y,23,0), "Not on HR File")</f>
        <v>BALTIMORE</v>
      </c>
      <c r="AB250" s="234" t="str">
        <f>IFERROR(VLOOKUP(Query1[[#This Row],[ENTERPRISE_ID]], Addresses!$A:$Y,24,0), "Not on HR File")</f>
        <v>MD</v>
      </c>
      <c r="AC250" s="234" t="str">
        <f>IFERROR(VLOOKUP(Query1[[#This Row],[ENTERPRISE_ID]], Addresses!$A:$Y,25,0), "Not on HR File")</f>
        <v>21215</v>
      </c>
      <c r="AD250" s="230" t="s">
        <v>8204</v>
      </c>
      <c r="AE250" s="235">
        <v>46086</v>
      </c>
    </row>
    <row r="251" spans="1:31" x14ac:dyDescent="0.3">
      <c r="A251" s="230" t="s">
        <v>3919</v>
      </c>
      <c r="B251" s="230" t="str">
        <f>Query1[[#This Row],[LAST_NAME]]</f>
        <v>BALICE</v>
      </c>
      <c r="C251" s="230" t="s">
        <v>5718</v>
      </c>
      <c r="D251" s="230" t="s">
        <v>5719</v>
      </c>
      <c r="E251" s="230" t="s">
        <v>5720</v>
      </c>
      <c r="F251" s="230" t="s">
        <v>5721</v>
      </c>
      <c r="G251" s="230" t="s">
        <v>3922</v>
      </c>
      <c r="H251" s="230" t="str">
        <f>Query1[[#This Row],[FULL_NAME]]</f>
        <v>ANTHONY BALICE</v>
      </c>
      <c r="I251" s="230" t="s">
        <v>3921</v>
      </c>
      <c r="J251" s="230" t="s">
        <v>3920</v>
      </c>
      <c r="K251" s="230" t="str">
        <f>Query1[[#This Row],[ENTERPRISE_ID]]</f>
        <v>ABALICE</v>
      </c>
      <c r="L251" s="231">
        <v>8156933379</v>
      </c>
      <c r="M251" s="230" t="s">
        <v>5630</v>
      </c>
      <c r="N251" s="230" t="s">
        <v>5722</v>
      </c>
      <c r="O251" s="230"/>
      <c r="P251" s="230" t="s">
        <v>5723</v>
      </c>
      <c r="Q251" s="230" t="s">
        <v>250</v>
      </c>
      <c r="R251" s="230" t="s">
        <v>5724</v>
      </c>
      <c r="S251" s="230" t="s">
        <v>5634</v>
      </c>
      <c r="T251" s="232">
        <v>8998</v>
      </c>
      <c r="U251" s="230" t="s">
        <v>4624</v>
      </c>
      <c r="V251" s="230" t="s">
        <v>5725</v>
      </c>
      <c r="W251" s="233" t="str">
        <f>IFERROR(VLOOKUP(Query1[[#This Row],[ENTERPRISE_ID]],HR_tbl[],2, 0), "Not on HR File")</f>
        <v>HVAC Svc Tech II, Break/Fix</v>
      </c>
      <c r="X251" s="113">
        <f>IFERROR(VLOOKUP(Query1[[#This Row],[ENTERPRISE_ID]],HR_tbl[],3,0), "Not on HR File")</f>
        <v>44785</v>
      </c>
      <c r="Y251" s="234" t="str">
        <f>IFERROR(VLOOKUP(Query1[[#This Row],[ENTERPRISE_ID]], Addresses!$A:$Y,21,0), "Not on HR File")</f>
        <v>13619 ASPLAND DRIVE</v>
      </c>
      <c r="Z251" s="234">
        <f>IFERROR(VLOOKUP(Query1[[#This Row],[ENTERPRISE_ID]], Addresses!$A:$Y,22,0), "Not on HR File")</f>
        <v>0</v>
      </c>
      <c r="AA251" s="234" t="str">
        <f>IFERROR(VLOOKUP(Query1[[#This Row],[ENTERPRISE_ID]], Addresses!$A:$Y,23,0), "Not on HR File")</f>
        <v>ROCKTON</v>
      </c>
      <c r="AB251" s="234" t="str">
        <f>IFERROR(VLOOKUP(Query1[[#This Row],[ENTERPRISE_ID]], Addresses!$A:$Y,24,0), "Not on HR File")</f>
        <v>IL</v>
      </c>
      <c r="AC251" s="234" t="str">
        <f>IFERROR(VLOOKUP(Query1[[#This Row],[ENTERPRISE_ID]], Addresses!$A:$Y,25,0), "Not on HR File")</f>
        <v>61072</v>
      </c>
      <c r="AD251" s="230" t="s">
        <v>5726</v>
      </c>
      <c r="AE251" s="235">
        <v>46086</v>
      </c>
    </row>
    <row r="252" spans="1:31" x14ac:dyDescent="0.3">
      <c r="A252" s="230" t="s">
        <v>7843</v>
      </c>
      <c r="B252" s="230" t="str">
        <f>Query1[[#This Row],[LAST_NAME]]</f>
        <v>MASSA HUERTAS</v>
      </c>
      <c r="C252" s="230" t="s">
        <v>7844</v>
      </c>
      <c r="D252" s="230" t="s">
        <v>5957</v>
      </c>
      <c r="E252" s="230" t="s">
        <v>7845</v>
      </c>
      <c r="F252" s="230" t="s">
        <v>7846</v>
      </c>
      <c r="G252" s="230" t="s">
        <v>7847</v>
      </c>
      <c r="H252" s="230" t="str">
        <f>Query1[[#This Row],[FULL_NAME]]</f>
        <v>JOSE MASSA HUERTAS</v>
      </c>
      <c r="I252" s="230" t="s">
        <v>7848</v>
      </c>
      <c r="J252" s="230" t="s">
        <v>4404</v>
      </c>
      <c r="K252" s="230" t="str">
        <f>Query1[[#This Row],[ENTERPRISE_ID]]</f>
        <v>JMASSAH</v>
      </c>
      <c r="L252" s="231">
        <v>7879481192</v>
      </c>
      <c r="M252" s="230" t="s">
        <v>5630</v>
      </c>
      <c r="N252" s="230" t="s">
        <v>7849</v>
      </c>
      <c r="O252" s="230" t="s">
        <v>7850</v>
      </c>
      <c r="P252" s="230" t="s">
        <v>6084</v>
      </c>
      <c r="Q252" s="230" t="s">
        <v>5965</v>
      </c>
      <c r="R252" s="230" t="s">
        <v>7851</v>
      </c>
      <c r="S252" s="230" t="s">
        <v>5738</v>
      </c>
      <c r="T252" s="232">
        <v>8842</v>
      </c>
      <c r="U252" s="230" t="s">
        <v>6086</v>
      </c>
      <c r="V252" s="230" t="s">
        <v>6087</v>
      </c>
      <c r="W252" s="233" t="str">
        <f>IFERROR(VLOOKUP(Query1[[#This Row],[ENTERPRISE_ID]],HR_tbl[],2, 0), "Not on HR File")</f>
        <v>Service Technician 2, In-Home</v>
      </c>
      <c r="X252" s="113">
        <f>IFERROR(VLOOKUP(Query1[[#This Row],[ENTERPRISE_ID]],HR_tbl[],3,0), "Not on HR File")</f>
        <v>32843</v>
      </c>
      <c r="Y252" s="234" t="str">
        <f>IFERROR(VLOOKUP(Query1[[#This Row],[ENTERPRISE_ID]], Addresses!$A:$Y,21,0), "Not on HR File")</f>
        <v>CALLE 1 CO9</v>
      </c>
      <c r="Z252" s="234" t="str">
        <f>IFERROR(VLOOKUP(Query1[[#This Row],[ENTERPRISE_ID]], Addresses!$A:$Y,22,0), "Not on HR File")</f>
        <v>REXVILLE</v>
      </c>
      <c r="AA252" s="234" t="str">
        <f>IFERROR(VLOOKUP(Query1[[#This Row],[ENTERPRISE_ID]], Addresses!$A:$Y,23,0), "Not on HR File")</f>
        <v>BAYAMON</v>
      </c>
      <c r="AB252" s="234" t="str">
        <f>IFERROR(VLOOKUP(Query1[[#This Row],[ENTERPRISE_ID]], Addresses!$A:$Y,24,0), "Not on HR File")</f>
        <v>PR</v>
      </c>
      <c r="AC252" s="234" t="str">
        <f>IFERROR(VLOOKUP(Query1[[#This Row],[ENTERPRISE_ID]], Addresses!$A:$Y,25,0), "Not on HR File")</f>
        <v>00957</v>
      </c>
      <c r="AD252" s="230" t="s">
        <v>7852</v>
      </c>
      <c r="AE252" s="235">
        <v>46086</v>
      </c>
    </row>
    <row r="253" spans="1:31" x14ac:dyDescent="0.3">
      <c r="A253" s="230" t="s">
        <v>13271</v>
      </c>
      <c r="B253" s="230" t="str">
        <f>Query1[[#This Row],[LAST_NAME]]</f>
        <v>FRANCISCO</v>
      </c>
      <c r="C253" s="230" t="s">
        <v>13272</v>
      </c>
      <c r="D253" s="230" t="s">
        <v>5729</v>
      </c>
      <c r="E253" s="230" t="s">
        <v>13273</v>
      </c>
      <c r="F253" s="230" t="s">
        <v>13274</v>
      </c>
      <c r="G253" s="230" t="s">
        <v>13275</v>
      </c>
      <c r="H253" s="230" t="str">
        <f>Query1[[#This Row],[FULL_NAME]]</f>
        <v>EUGENIO FRANCISCO</v>
      </c>
      <c r="I253" s="230" t="s">
        <v>5533</v>
      </c>
      <c r="J253" s="230" t="s">
        <v>13276</v>
      </c>
      <c r="K253" s="230" t="str">
        <f>Query1[[#This Row],[ENTERPRISE_ID]]</f>
        <v>EFRAN24</v>
      </c>
      <c r="L253" s="231">
        <v>9253663064</v>
      </c>
      <c r="M253" s="230" t="s">
        <v>5630</v>
      </c>
      <c r="N253" s="230" t="s">
        <v>13277</v>
      </c>
      <c r="O253" s="230"/>
      <c r="P253" s="230" t="s">
        <v>6892</v>
      </c>
      <c r="Q253" s="230" t="s">
        <v>219</v>
      </c>
      <c r="R253" s="230" t="s">
        <v>6893</v>
      </c>
      <c r="S253" s="230" t="s">
        <v>5738</v>
      </c>
      <c r="T253" s="232">
        <v>8998</v>
      </c>
      <c r="U253" s="230" t="s">
        <v>6894</v>
      </c>
      <c r="V253" s="230" t="s">
        <v>6895</v>
      </c>
      <c r="W253" s="233" t="str">
        <f>IFERROR(VLOOKUP(Query1[[#This Row],[ENTERPRISE_ID]],HR_tbl[],2, 0), "Not on HR File")</f>
        <v>Service Technician 2, In-Home</v>
      </c>
      <c r="X253" s="113">
        <f>IFERROR(VLOOKUP(Query1[[#This Row],[ENTERPRISE_ID]],HR_tbl[],3,0), "Not on HR File")</f>
        <v>38558</v>
      </c>
      <c r="Y253" s="234" t="str">
        <f>IFERROR(VLOOKUP(Query1[[#This Row],[ENTERPRISE_ID]], Addresses!$A:$Y,21,0), "Not on HR File")</f>
        <v>2000 SMITH PEAK CT</v>
      </c>
      <c r="Z253" s="234">
        <f>IFERROR(VLOOKUP(Query1[[#This Row],[ENTERPRISE_ID]], Addresses!$A:$Y,22,0), "Not on HR File")</f>
        <v>0</v>
      </c>
      <c r="AA253" s="234" t="str">
        <f>IFERROR(VLOOKUP(Query1[[#This Row],[ENTERPRISE_ID]], Addresses!$A:$Y,23,0), "Not on HR File")</f>
        <v>ANTIOCH</v>
      </c>
      <c r="AB253" s="234" t="str">
        <f>IFERROR(VLOOKUP(Query1[[#This Row],[ENTERPRISE_ID]], Addresses!$A:$Y,24,0), "Not on HR File")</f>
        <v>CA</v>
      </c>
      <c r="AC253" s="234" t="str">
        <f>IFERROR(VLOOKUP(Query1[[#This Row],[ENTERPRISE_ID]], Addresses!$A:$Y,25,0), "Not on HR File")</f>
        <v>94531</v>
      </c>
      <c r="AD253" s="230" t="s">
        <v>13278</v>
      </c>
      <c r="AE253" s="235">
        <v>46086</v>
      </c>
    </row>
    <row r="254" spans="1:31" x14ac:dyDescent="0.3">
      <c r="A254" s="230" t="s">
        <v>2750</v>
      </c>
      <c r="B254" s="230" t="str">
        <f>Query1[[#This Row],[LAST_NAME]]</f>
        <v>HUTCHINSON</v>
      </c>
      <c r="C254" s="230" t="s">
        <v>2751</v>
      </c>
      <c r="D254" s="230" t="s">
        <v>5647</v>
      </c>
      <c r="E254" s="230" t="s">
        <v>5648</v>
      </c>
      <c r="F254" s="230" t="s">
        <v>5649</v>
      </c>
      <c r="G254" s="230" t="s">
        <v>2752</v>
      </c>
      <c r="H254" s="230" t="str">
        <f>Query1[[#This Row],[FULL_NAME]]</f>
        <v>ADAM HUTCHINSON</v>
      </c>
      <c r="I254" s="230" t="s">
        <v>4482</v>
      </c>
      <c r="J254" s="230" t="s">
        <v>3876</v>
      </c>
      <c r="K254" s="230" t="str">
        <f>Query1[[#This Row],[ENTERPRISE_ID]]</f>
        <v>AHUTCHI</v>
      </c>
      <c r="L254" s="231">
        <v>3619051148</v>
      </c>
      <c r="M254" s="230" t="s">
        <v>5630</v>
      </c>
      <c r="N254" s="230" t="s">
        <v>5650</v>
      </c>
      <c r="O254" s="230"/>
      <c r="P254" s="230" t="s">
        <v>5651</v>
      </c>
      <c r="Q254" s="230" t="s">
        <v>279</v>
      </c>
      <c r="R254" s="230" t="s">
        <v>5652</v>
      </c>
      <c r="S254" s="230" t="s">
        <v>5634</v>
      </c>
      <c r="T254" s="232">
        <v>8998</v>
      </c>
      <c r="U254" s="230" t="s">
        <v>3680</v>
      </c>
      <c r="V254" s="230" t="s">
        <v>5653</v>
      </c>
      <c r="W254" s="233" t="str">
        <f>IFERROR(VLOOKUP(Query1[[#This Row],[ENTERPRISE_ID]],HR_tbl[],2, 0), "Not on HR File")</f>
        <v>Service Technician 1, In-Home</v>
      </c>
      <c r="X254" s="113">
        <f>IFERROR(VLOOKUP(Query1[[#This Row],[ENTERPRISE_ID]],HR_tbl[],3,0), "Not on HR File")</f>
        <v>45718</v>
      </c>
      <c r="Y254" s="234" t="str">
        <f>IFERROR(VLOOKUP(Query1[[#This Row],[ENTERPRISE_ID]], Addresses!$A:$Y,21,0), "Not on HR File")</f>
        <v>1217 WEST RICHARD AVE</v>
      </c>
      <c r="Z254" s="234">
        <f>IFERROR(VLOOKUP(Query1[[#This Row],[ENTERPRISE_ID]], Addresses!$A:$Y,22,0), "Not on HR File")</f>
        <v>0</v>
      </c>
      <c r="AA254" s="234" t="str">
        <f>IFERROR(VLOOKUP(Query1[[#This Row],[ENTERPRISE_ID]], Addresses!$A:$Y,23,0), "Not on HR File")</f>
        <v>KINGSVILLE</v>
      </c>
      <c r="AB254" s="234" t="str">
        <f>IFERROR(VLOOKUP(Query1[[#This Row],[ENTERPRISE_ID]], Addresses!$A:$Y,24,0), "Not on HR File")</f>
        <v>TX</v>
      </c>
      <c r="AC254" s="234" t="str">
        <f>IFERROR(VLOOKUP(Query1[[#This Row],[ENTERPRISE_ID]], Addresses!$A:$Y,25,0), "Not on HR File")</f>
        <v>78363</v>
      </c>
      <c r="AD254" s="230" t="s">
        <v>5654</v>
      </c>
      <c r="AE254" s="235">
        <v>46086</v>
      </c>
    </row>
    <row r="255" spans="1:31" x14ac:dyDescent="0.3">
      <c r="A255" s="230" t="s">
        <v>14098</v>
      </c>
      <c r="B255" s="230" t="str">
        <f>Query1[[#This Row],[LAST_NAME]]</f>
        <v>PALLOTTI</v>
      </c>
      <c r="C255" s="230" t="s">
        <v>14099</v>
      </c>
      <c r="D255" s="230" t="s">
        <v>6000</v>
      </c>
      <c r="E255" s="230" t="s">
        <v>14100</v>
      </c>
      <c r="F255" s="230" t="s">
        <v>14101</v>
      </c>
      <c r="G255" s="230" t="s">
        <v>14102</v>
      </c>
      <c r="H255" s="230" t="str">
        <f>Query1[[#This Row],[FULL_NAME]]</f>
        <v>SALVATORE PALLOTTI</v>
      </c>
      <c r="I255" s="230" t="s">
        <v>14103</v>
      </c>
      <c r="J255" s="230" t="s">
        <v>14104</v>
      </c>
      <c r="K255" s="230" t="str">
        <f>Query1[[#This Row],[ENTERPRISE_ID]]</f>
        <v>SPALLOT</v>
      </c>
      <c r="L255" s="231">
        <v>4129103674</v>
      </c>
      <c r="M255" s="230" t="s">
        <v>5630</v>
      </c>
      <c r="N255" s="230" t="s">
        <v>14105</v>
      </c>
      <c r="O255" s="230"/>
      <c r="P255" s="230" t="s">
        <v>14106</v>
      </c>
      <c r="Q255" s="230" t="s">
        <v>435</v>
      </c>
      <c r="R255" s="230" t="s">
        <v>14107</v>
      </c>
      <c r="S255" s="230" t="s">
        <v>5714</v>
      </c>
      <c r="T255" s="232">
        <v>8998</v>
      </c>
      <c r="U255" s="230" t="s">
        <v>5764</v>
      </c>
      <c r="V255" s="230" t="s">
        <v>5765</v>
      </c>
      <c r="W255" s="233" t="str">
        <f>IFERROR(VLOOKUP(Query1[[#This Row],[ENTERPRISE_ID]],HR_tbl[],2, 0), "Not on HR File")</f>
        <v>Service Technician 1, In Home</v>
      </c>
      <c r="X255" s="113">
        <f>IFERROR(VLOOKUP(Query1[[#This Row],[ENTERPRISE_ID]],HR_tbl[],3,0), "Not on HR File")</f>
        <v>36182</v>
      </c>
      <c r="Y255" s="234" t="str">
        <f>IFERROR(VLOOKUP(Query1[[#This Row],[ENTERPRISE_ID]], Addresses!$A:$Y,21,0), "Not on HR File")</f>
        <v>3212 Oakland Dr</v>
      </c>
      <c r="Z255" s="234">
        <f>IFERROR(VLOOKUP(Query1[[#This Row],[ENTERPRISE_ID]], Addresses!$A:$Y,22,0), "Not on HR File")</f>
        <v>0</v>
      </c>
      <c r="AA255" s="234" t="str">
        <f>IFERROR(VLOOKUP(Query1[[#This Row],[ENTERPRISE_ID]], Addresses!$A:$Y,23,0), "Not on HR File")</f>
        <v>McKeesport</v>
      </c>
      <c r="AB255" s="234" t="str">
        <f>IFERROR(VLOOKUP(Query1[[#This Row],[ENTERPRISE_ID]], Addresses!$A:$Y,24,0), "Not on HR File")</f>
        <v>PA</v>
      </c>
      <c r="AC255" s="234" t="str">
        <f>IFERROR(VLOOKUP(Query1[[#This Row],[ENTERPRISE_ID]], Addresses!$A:$Y,25,0), "Not on HR File")</f>
        <v>15133</v>
      </c>
      <c r="AD255" s="230" t="s">
        <v>14108</v>
      </c>
      <c r="AE255" s="235">
        <v>46086</v>
      </c>
    </row>
    <row r="256" spans="1:31" x14ac:dyDescent="0.3">
      <c r="A256" s="230" t="s">
        <v>2657</v>
      </c>
      <c r="B256" s="230" t="str">
        <f>Query1[[#This Row],[LAST_NAME]]</f>
        <v>HULL</v>
      </c>
      <c r="C256" s="230" t="s">
        <v>2658</v>
      </c>
      <c r="D256" s="230" t="s">
        <v>5719</v>
      </c>
      <c r="E256" s="230" t="s">
        <v>17959</v>
      </c>
      <c r="F256" s="230" t="s">
        <v>17960</v>
      </c>
      <c r="G256" s="230" t="s">
        <v>2659</v>
      </c>
      <c r="H256" s="230" t="str">
        <f>Query1[[#This Row],[FULL_NAME]]</f>
        <v>TAMETRIOUS HULL</v>
      </c>
      <c r="I256" s="230" t="s">
        <v>4162</v>
      </c>
      <c r="J256" s="230" t="s">
        <v>4161</v>
      </c>
      <c r="K256" s="230" t="str">
        <f>Query1[[#This Row],[ENTERPRISE_ID]]</f>
        <v>THULL</v>
      </c>
      <c r="L256" s="231">
        <v>6307681037</v>
      </c>
      <c r="M256" s="230" t="s">
        <v>5630</v>
      </c>
      <c r="N256" s="230" t="s">
        <v>17961</v>
      </c>
      <c r="O256" s="230"/>
      <c r="P256" s="230" t="s">
        <v>2660</v>
      </c>
      <c r="Q256" s="230" t="s">
        <v>250</v>
      </c>
      <c r="R256" s="230" t="s">
        <v>17962</v>
      </c>
      <c r="S256" s="230" t="s">
        <v>5634</v>
      </c>
      <c r="T256" s="232">
        <v>8998</v>
      </c>
      <c r="U256" s="230" t="s">
        <v>5784</v>
      </c>
      <c r="V256" s="230" t="s">
        <v>5785</v>
      </c>
      <c r="W256" s="233" t="str">
        <f>IFERROR(VLOOKUP(Query1[[#This Row],[ENTERPRISE_ID]],HR_tbl[],2, 0), "Not on HR File")</f>
        <v>Service Technician 2, In-Home</v>
      </c>
      <c r="X256" s="113">
        <f>IFERROR(VLOOKUP(Query1[[#This Row],[ENTERPRISE_ID]],HR_tbl[],3,0), "Not on HR File")</f>
        <v>45963</v>
      </c>
      <c r="Y256" s="234" t="str">
        <f>IFERROR(VLOOKUP(Query1[[#This Row],[ENTERPRISE_ID]], Addresses!$A:$Y,21,0), "Not on HR File")</f>
        <v>1611 ELIZABETH AVENUE</v>
      </c>
      <c r="Z256" s="234">
        <f>IFERROR(VLOOKUP(Query1[[#This Row],[ENTERPRISE_ID]], Addresses!$A:$Y,22,0), "Not on HR File")</f>
        <v>0</v>
      </c>
      <c r="AA256" s="234" t="str">
        <f>IFERROR(VLOOKUP(Query1[[#This Row],[ENTERPRISE_ID]], Addresses!$A:$Y,23,0), "Not on HR File")</f>
        <v>NORTH CHICAGO</v>
      </c>
      <c r="AB256" s="234" t="str">
        <f>IFERROR(VLOOKUP(Query1[[#This Row],[ENTERPRISE_ID]], Addresses!$A:$Y,24,0), "Not on HR File")</f>
        <v>IL</v>
      </c>
      <c r="AC256" s="234" t="str">
        <f>IFERROR(VLOOKUP(Query1[[#This Row],[ENTERPRISE_ID]], Addresses!$A:$Y,25,0), "Not on HR File")</f>
        <v>60064</v>
      </c>
      <c r="AD256" s="230" t="s">
        <v>17963</v>
      </c>
      <c r="AE256" s="235">
        <v>46086</v>
      </c>
    </row>
    <row r="257" spans="1:31" x14ac:dyDescent="0.3">
      <c r="A257" s="230" t="s">
        <v>6184</v>
      </c>
      <c r="B257" s="230" t="str">
        <f>Query1[[#This Row],[LAST_NAME]]</f>
        <v>HAKIMZAD</v>
      </c>
      <c r="C257" s="230" t="s">
        <v>6185</v>
      </c>
      <c r="D257" s="230" t="s">
        <v>5729</v>
      </c>
      <c r="E257" s="230" t="s">
        <v>6186</v>
      </c>
      <c r="F257" s="230" t="s">
        <v>6187</v>
      </c>
      <c r="G257" s="230" t="s">
        <v>6188</v>
      </c>
      <c r="H257" s="230" t="str">
        <f>Query1[[#This Row],[FULL_NAME]]</f>
        <v>SAYED FAWAD HAKIMZAD</v>
      </c>
      <c r="I257" s="230" t="s">
        <v>6189</v>
      </c>
      <c r="J257" s="230" t="s">
        <v>6190</v>
      </c>
      <c r="K257" s="230" t="str">
        <f>Query1[[#This Row],[ENTERPRISE_ID]]</f>
        <v>SHAKIMZ</v>
      </c>
      <c r="L257" s="231">
        <v>9255457069</v>
      </c>
      <c r="M257" s="230" t="s">
        <v>5630</v>
      </c>
      <c r="N257" s="230" t="s">
        <v>6191</v>
      </c>
      <c r="O257" s="230" t="s">
        <v>6192</v>
      </c>
      <c r="P257" s="230" t="s">
        <v>492</v>
      </c>
      <c r="Q257" s="230" t="s">
        <v>219</v>
      </c>
      <c r="R257" s="230" t="s">
        <v>6193</v>
      </c>
      <c r="S257" s="230" t="s">
        <v>5738</v>
      </c>
      <c r="T257" s="232">
        <v>8998</v>
      </c>
      <c r="U257" s="230" t="s">
        <v>6194</v>
      </c>
      <c r="V257" s="230" t="s">
        <v>6195</v>
      </c>
      <c r="W257" s="233" t="str">
        <f>IFERROR(VLOOKUP(Query1[[#This Row],[ENTERPRISE_ID]],HR_tbl[],2, 0), "Not on HR File")</f>
        <v>Service Technician 1, In-Home</v>
      </c>
      <c r="X257" s="113">
        <f>IFERROR(VLOOKUP(Query1[[#This Row],[ENTERPRISE_ID]],HR_tbl[],3,0), "Not on HR File")</f>
        <v>45928</v>
      </c>
      <c r="Y257" s="234" t="str">
        <f>IFERROR(VLOOKUP(Query1[[#This Row],[ENTERPRISE_ID]], Addresses!$A:$Y,21,0), "Not on HR File")</f>
        <v>5022 SUTHERLAND DR</v>
      </c>
      <c r="Z257" s="234">
        <f>IFERROR(VLOOKUP(Query1[[#This Row],[ENTERPRISE_ID]], Addresses!$A:$Y,22,0), "Not on HR File")</f>
        <v>0</v>
      </c>
      <c r="AA257" s="234" t="str">
        <f>IFERROR(VLOOKUP(Query1[[#This Row],[ENTERPRISE_ID]], Addresses!$A:$Y,23,0), "Not on HR File")</f>
        <v>CONCORD</v>
      </c>
      <c r="AB257" s="234" t="str">
        <f>IFERROR(VLOOKUP(Query1[[#This Row],[ENTERPRISE_ID]], Addresses!$A:$Y,24,0), "Not on HR File")</f>
        <v>CA</v>
      </c>
      <c r="AC257" s="234" t="str">
        <f>IFERROR(VLOOKUP(Query1[[#This Row],[ENTERPRISE_ID]], Addresses!$A:$Y,25,0), "Not on HR File")</f>
        <v>94521</v>
      </c>
      <c r="AD257" s="230" t="s">
        <v>6196</v>
      </c>
      <c r="AE257" s="235">
        <v>46086</v>
      </c>
    </row>
    <row r="258" spans="1:31" x14ac:dyDescent="0.3">
      <c r="A258" s="230" t="s">
        <v>16192</v>
      </c>
      <c r="B258" s="230" t="str">
        <f>Query1[[#This Row],[LAST_NAME]]</f>
        <v>HERRING</v>
      </c>
      <c r="C258" s="230" t="s">
        <v>16193</v>
      </c>
      <c r="D258" s="230" t="s">
        <v>5682</v>
      </c>
      <c r="E258" s="230" t="s">
        <v>16194</v>
      </c>
      <c r="F258" s="230" t="s">
        <v>16195</v>
      </c>
      <c r="G258" s="230" t="s">
        <v>16196</v>
      </c>
      <c r="H258" s="230" t="str">
        <f>Query1[[#This Row],[FULL_NAME]]</f>
        <v>KEVIN HERRING</v>
      </c>
      <c r="I258" s="230" t="s">
        <v>16197</v>
      </c>
      <c r="J258" s="230" t="s">
        <v>4012</v>
      </c>
      <c r="K258" s="230" t="str">
        <f>Query1[[#This Row],[ENTERPRISE_ID]]</f>
        <v>KHERR05</v>
      </c>
      <c r="L258" s="231">
        <v>5403951237</v>
      </c>
      <c r="M258" s="230" t="s">
        <v>5630</v>
      </c>
      <c r="N258" s="230" t="s">
        <v>16198</v>
      </c>
      <c r="O258" s="230"/>
      <c r="P258" s="230" t="s">
        <v>16199</v>
      </c>
      <c r="Q258" s="230" t="s">
        <v>328</v>
      </c>
      <c r="R258" s="230" t="s">
        <v>16200</v>
      </c>
      <c r="S258" s="230" t="s">
        <v>5738</v>
      </c>
      <c r="T258" s="232">
        <v>8998</v>
      </c>
      <c r="U258" s="230" t="s">
        <v>5581</v>
      </c>
      <c r="V258" s="230" t="s">
        <v>6571</v>
      </c>
      <c r="W258" s="233" t="str">
        <f>IFERROR(VLOOKUP(Query1[[#This Row],[ENTERPRISE_ID]],HR_tbl[],2, 0), "Not on HR File")</f>
        <v>Service Technician 2, In-Home</v>
      </c>
      <c r="X258" s="113">
        <f>IFERROR(VLOOKUP(Query1[[#This Row],[ENTERPRISE_ID]],HR_tbl[],3,0), "Not on HR File")</f>
        <v>38068</v>
      </c>
      <c r="Y258" s="234" t="str">
        <f>IFERROR(VLOOKUP(Query1[[#This Row],[ENTERPRISE_ID]], Addresses!$A:$Y,21,0), "Not on HR File")</f>
        <v>204 general Clark ln</v>
      </c>
      <c r="Z258" s="234">
        <f>IFERROR(VLOOKUP(Query1[[#This Row],[ENTERPRISE_ID]], Addresses!$A:$Y,22,0), "Not on HR File")</f>
        <v>0</v>
      </c>
      <c r="AA258" s="234" t="str">
        <f>IFERROR(VLOOKUP(Query1[[#This Row],[ENTERPRISE_ID]], Addresses!$A:$Y,23,0), "Not on HR File")</f>
        <v>Aroda</v>
      </c>
      <c r="AB258" s="234" t="str">
        <f>IFERROR(VLOOKUP(Query1[[#This Row],[ENTERPRISE_ID]], Addresses!$A:$Y,24,0), "Not on HR File")</f>
        <v>VA</v>
      </c>
      <c r="AC258" s="234" t="str">
        <f>IFERROR(VLOOKUP(Query1[[#This Row],[ENTERPRISE_ID]], Addresses!$A:$Y,25,0), "Not on HR File")</f>
        <v>22709</v>
      </c>
      <c r="AD258" s="230" t="s">
        <v>16201</v>
      </c>
      <c r="AE258" s="235">
        <v>46086</v>
      </c>
    </row>
    <row r="259" spans="1:31" x14ac:dyDescent="0.3">
      <c r="A259" s="230" t="s">
        <v>16463</v>
      </c>
      <c r="B259" s="230" t="str">
        <f>Query1[[#This Row],[LAST_NAME]]</f>
        <v>BROOKS</v>
      </c>
      <c r="C259" s="230" t="s">
        <v>16464</v>
      </c>
      <c r="D259" s="230" t="s">
        <v>5719</v>
      </c>
      <c r="E259" s="230" t="s">
        <v>16465</v>
      </c>
      <c r="F259" s="230" t="s">
        <v>16466</v>
      </c>
      <c r="G259" s="230" t="s">
        <v>16467</v>
      </c>
      <c r="H259" s="230" t="str">
        <f>Query1[[#This Row],[FULL_NAME]]</f>
        <v>DALLAS BROOKS</v>
      </c>
      <c r="I259" s="230" t="s">
        <v>6472</v>
      </c>
      <c r="J259" s="230" t="s">
        <v>344</v>
      </c>
      <c r="K259" s="230" t="str">
        <f>Query1[[#This Row],[ENTERPRISE_ID]]</f>
        <v>DBROOKS</v>
      </c>
      <c r="L259" s="231">
        <v>8472620466</v>
      </c>
      <c r="M259" s="230" t="s">
        <v>5630</v>
      </c>
      <c r="N259" s="230" t="s">
        <v>16468</v>
      </c>
      <c r="O259" s="230"/>
      <c r="P259" s="230" t="s">
        <v>16469</v>
      </c>
      <c r="Q259" s="230" t="s">
        <v>250</v>
      </c>
      <c r="R259" s="230" t="s">
        <v>16470</v>
      </c>
      <c r="S259" s="230" t="s">
        <v>5634</v>
      </c>
      <c r="T259" s="232">
        <v>8998</v>
      </c>
      <c r="U259" s="230" t="s">
        <v>5784</v>
      </c>
      <c r="V259" s="230" t="s">
        <v>5785</v>
      </c>
      <c r="W259" s="233" t="str">
        <f>IFERROR(VLOOKUP(Query1[[#This Row],[ENTERPRISE_ID]],HR_tbl[],2, 0), "Not on HR File")</f>
        <v>Service Technician 1, In-Home</v>
      </c>
      <c r="X259" s="113">
        <f>IFERROR(VLOOKUP(Query1[[#This Row],[ENTERPRISE_ID]],HR_tbl[],3,0), "Not on HR File")</f>
        <v>44763</v>
      </c>
      <c r="Y259" s="234" t="str">
        <f>IFERROR(VLOOKUP(Query1[[#This Row],[ENTERPRISE_ID]], Addresses!$A:$Y,21,0), "Not on HR File")</f>
        <v>700 Jonquil Terrace</v>
      </c>
      <c r="Z259" s="234">
        <f>IFERROR(VLOOKUP(Query1[[#This Row],[ENTERPRISE_ID]], Addresses!$A:$Y,22,0), "Not on HR File")</f>
        <v>0</v>
      </c>
      <c r="AA259" s="234" t="str">
        <f>IFERROR(VLOOKUP(Query1[[#This Row],[ENTERPRISE_ID]], Addresses!$A:$Y,23,0), "Not on HR File")</f>
        <v>Deerfield</v>
      </c>
      <c r="AB259" s="234" t="str">
        <f>IFERROR(VLOOKUP(Query1[[#This Row],[ENTERPRISE_ID]], Addresses!$A:$Y,24,0), "Not on HR File")</f>
        <v>IL</v>
      </c>
      <c r="AC259" s="234" t="str">
        <f>IFERROR(VLOOKUP(Query1[[#This Row],[ENTERPRISE_ID]], Addresses!$A:$Y,25,0), "Not on HR File")</f>
        <v>60015</v>
      </c>
      <c r="AD259" s="230" t="s">
        <v>16471</v>
      </c>
      <c r="AE259" s="235">
        <v>46086</v>
      </c>
    </row>
    <row r="260" spans="1:31" x14ac:dyDescent="0.3">
      <c r="A260" s="230" t="s">
        <v>10945</v>
      </c>
      <c r="B260" s="230" t="str">
        <f>Query1[[#This Row],[LAST_NAME]]</f>
        <v>GARRICK</v>
      </c>
      <c r="C260" s="230" t="s">
        <v>10946</v>
      </c>
      <c r="D260" s="230" t="s">
        <v>5756</v>
      </c>
      <c r="E260" s="230" t="s">
        <v>10947</v>
      </c>
      <c r="F260" s="230" t="s">
        <v>10948</v>
      </c>
      <c r="G260" s="230" t="s">
        <v>10949</v>
      </c>
      <c r="H260" s="230" t="str">
        <f>Query1[[#This Row],[FULL_NAME]]</f>
        <v>RENFORD GARRICK</v>
      </c>
      <c r="I260" s="230" t="s">
        <v>10950</v>
      </c>
      <c r="J260" s="230" t="s">
        <v>10951</v>
      </c>
      <c r="K260" s="230" t="str">
        <f>Query1[[#This Row],[ENTERPRISE_ID]]</f>
        <v>RGARRIC</v>
      </c>
      <c r="L260" s="231">
        <v>2678362154</v>
      </c>
      <c r="M260" s="230" t="s">
        <v>5630</v>
      </c>
      <c r="N260" s="230" t="s">
        <v>10952</v>
      </c>
      <c r="O260" s="230"/>
      <c r="P260" s="230" t="s">
        <v>9219</v>
      </c>
      <c r="Q260" s="230" t="s">
        <v>435</v>
      </c>
      <c r="R260" s="230" t="s">
        <v>10953</v>
      </c>
      <c r="S260" s="230" t="s">
        <v>5738</v>
      </c>
      <c r="T260" s="232">
        <v>8998</v>
      </c>
      <c r="U260" s="230" t="s">
        <v>5764</v>
      </c>
      <c r="V260" s="230" t="s">
        <v>5765</v>
      </c>
      <c r="W260" s="233" t="str">
        <f>IFERROR(VLOOKUP(Query1[[#This Row],[ENTERPRISE_ID]],HR_tbl[],2, 0), "Not on HR File")</f>
        <v>Service Technician 1, In Home</v>
      </c>
      <c r="X260" s="113">
        <f>IFERROR(VLOOKUP(Query1[[#This Row],[ENTERPRISE_ID]],HR_tbl[],3,0), "Not on HR File")</f>
        <v>37255</v>
      </c>
      <c r="Y260" s="234" t="str">
        <f>IFERROR(VLOOKUP(Query1[[#This Row],[ENTERPRISE_ID]], Addresses!$A:$Y,21,0), "Not on HR File")</f>
        <v>67 givens lane</v>
      </c>
      <c r="Z260" s="234">
        <f>IFERROR(VLOOKUP(Query1[[#This Row],[ENTERPRISE_ID]], Addresses!$A:$Y,22,0), "Not on HR File")</f>
        <v>0</v>
      </c>
      <c r="AA260" s="234" t="str">
        <f>IFERROR(VLOOKUP(Query1[[#This Row],[ENTERPRISE_ID]], Addresses!$A:$Y,23,0), "Not on HR File")</f>
        <v>Camden woyming</v>
      </c>
      <c r="AB260" s="234" t="str">
        <f>IFERROR(VLOOKUP(Query1[[#This Row],[ENTERPRISE_ID]], Addresses!$A:$Y,24,0), "Not on HR File")</f>
        <v>DE</v>
      </c>
      <c r="AC260" s="234" t="str">
        <f>IFERROR(VLOOKUP(Query1[[#This Row],[ENTERPRISE_ID]], Addresses!$A:$Y,25,0), "Not on HR File")</f>
        <v>19934</v>
      </c>
      <c r="AD260" s="230" t="s">
        <v>10954</v>
      </c>
      <c r="AE260" s="235">
        <v>46086</v>
      </c>
    </row>
    <row r="261" spans="1:31" x14ac:dyDescent="0.3">
      <c r="A261" s="230" t="s">
        <v>7578</v>
      </c>
      <c r="B261" s="230" t="str">
        <f>Query1[[#This Row],[LAST_NAME]]</f>
        <v>COLUNGA</v>
      </c>
      <c r="C261" s="230" t="s">
        <v>7579</v>
      </c>
      <c r="D261" s="230" t="s">
        <v>6040</v>
      </c>
      <c r="E261" s="230" t="s">
        <v>7580</v>
      </c>
      <c r="F261" s="230" t="s">
        <v>7581</v>
      </c>
      <c r="G261" s="230" t="s">
        <v>7582</v>
      </c>
      <c r="H261" s="230" t="str">
        <f>Query1[[#This Row],[FULL_NAME]]</f>
        <v>DANIEL COLUNGA</v>
      </c>
      <c r="I261" s="230" t="s">
        <v>7583</v>
      </c>
      <c r="J261" s="230" t="s">
        <v>4709</v>
      </c>
      <c r="K261" s="230" t="str">
        <f>Query1[[#This Row],[ENTERPRISE_ID]]</f>
        <v>DCOLUNG</v>
      </c>
      <c r="L261" s="231">
        <v>9094465213</v>
      </c>
      <c r="M261" s="230" t="s">
        <v>5630</v>
      </c>
      <c r="N261" s="230" t="s">
        <v>7584</v>
      </c>
      <c r="O261" s="230"/>
      <c r="P261" s="230" t="s">
        <v>7585</v>
      </c>
      <c r="Q261" s="230" t="s">
        <v>219</v>
      </c>
      <c r="R261" s="230" t="s">
        <v>7586</v>
      </c>
      <c r="S261" s="230" t="s">
        <v>5714</v>
      </c>
      <c r="T261" s="232">
        <v>8998</v>
      </c>
      <c r="U261" s="230" t="s">
        <v>7587</v>
      </c>
      <c r="V261" s="230" t="s">
        <v>7588</v>
      </c>
      <c r="W261" s="233" t="str">
        <f>IFERROR(VLOOKUP(Query1[[#This Row],[ENTERPRISE_ID]],HR_tbl[],2, 0), "Not on HR File")</f>
        <v>Service Technician 1, In-Home</v>
      </c>
      <c r="X261" s="113">
        <f>IFERROR(VLOOKUP(Query1[[#This Row],[ENTERPRISE_ID]],HR_tbl[],3,0), "Not on HR File")</f>
        <v>41144</v>
      </c>
      <c r="Y261" s="234" t="str">
        <f>IFERROR(VLOOKUP(Query1[[#This Row],[ENTERPRISE_ID]], Addresses!$A:$Y,21,0), "Not on HR File")</f>
        <v>1340 N HOLMES AVE</v>
      </c>
      <c r="Z261" s="234">
        <f>IFERROR(VLOOKUP(Query1[[#This Row],[ENTERPRISE_ID]], Addresses!$A:$Y,22,0), "Not on HR File")</f>
        <v>0</v>
      </c>
      <c r="AA261" s="234" t="str">
        <f>IFERROR(VLOOKUP(Query1[[#This Row],[ENTERPRISE_ID]], Addresses!$A:$Y,23,0), "Not on HR File")</f>
        <v>ONTARIO</v>
      </c>
      <c r="AB261" s="234" t="str">
        <f>IFERROR(VLOOKUP(Query1[[#This Row],[ENTERPRISE_ID]], Addresses!$A:$Y,24,0), "Not on HR File")</f>
        <v>CA</v>
      </c>
      <c r="AC261" s="234" t="str">
        <f>IFERROR(VLOOKUP(Query1[[#This Row],[ENTERPRISE_ID]], Addresses!$A:$Y,25,0), "Not on HR File")</f>
        <v>91764-2535</v>
      </c>
      <c r="AD261" s="230" t="s">
        <v>7589</v>
      </c>
      <c r="AE261" s="235">
        <v>46086</v>
      </c>
    </row>
    <row r="262" spans="1:31" x14ac:dyDescent="0.3">
      <c r="A262" s="230" t="s">
        <v>31646</v>
      </c>
      <c r="B262" s="230" t="str">
        <f>Query1[[#This Row],[LAST_NAME]]</f>
        <v>CLARK</v>
      </c>
      <c r="C262" s="230" t="s">
        <v>31530</v>
      </c>
      <c r="D262" s="230" t="s">
        <v>5867</v>
      </c>
      <c r="E262" s="230" t="s">
        <v>31531</v>
      </c>
      <c r="F262" s="230" t="s">
        <v>31647</v>
      </c>
      <c r="G262" s="230" t="s">
        <v>6154</v>
      </c>
      <c r="H262" s="230" t="str">
        <f>Query1[[#This Row],[FULL_NAME]]</f>
        <v>WILLIAM CLARK</v>
      </c>
      <c r="I262" s="230" t="s">
        <v>12378</v>
      </c>
      <c r="J262" s="230" t="s">
        <v>4034</v>
      </c>
      <c r="K262" s="230" t="str">
        <f>Query1[[#This Row],[ENTERPRISE_ID]]</f>
        <v>WCLARK0</v>
      </c>
      <c r="L262" s="231">
        <v>5205960749</v>
      </c>
      <c r="M262" s="230" t="s">
        <v>5630</v>
      </c>
      <c r="N262" s="230"/>
      <c r="O262" s="230"/>
      <c r="P262" s="230"/>
      <c r="Q262" s="230"/>
      <c r="R262" s="230"/>
      <c r="S262" s="230" t="s">
        <v>5664</v>
      </c>
      <c r="T262" s="232">
        <v>8998</v>
      </c>
      <c r="U262" s="230" t="s">
        <v>5715</v>
      </c>
      <c r="V262" s="230" t="s">
        <v>5716</v>
      </c>
      <c r="W262" s="233" t="str">
        <f>IFERROR(VLOOKUP(Query1[[#This Row],[ENTERPRISE_ID]],HR_tbl[],2, 0), "Not on HR File")</f>
        <v>Team Lead Technician</v>
      </c>
      <c r="X262" s="113">
        <f>IFERROR(VLOOKUP(Query1[[#This Row],[ENTERPRISE_ID]],HR_tbl[],3,0), "Not on HR File")</f>
        <v>44013</v>
      </c>
      <c r="Y262" s="234" t="str">
        <f>IFERROR(VLOOKUP(Query1[[#This Row],[ENTERPRISE_ID]], Addresses!$A:$Y,21,0), "Not on HR File")</f>
        <v>11651 N CASA GRANDE DR HWY</v>
      </c>
      <c r="Z262" s="234" t="str">
        <f>IFERROR(VLOOKUP(Query1[[#This Row],[ENTERPRISE_ID]], Addresses!$A:$Y,22,0), "Not on HR File")</f>
        <v>P.O. Box 595</v>
      </c>
      <c r="AA262" s="234" t="str">
        <f>IFERROR(VLOOKUP(Query1[[#This Row],[ENTERPRISE_ID]], Addresses!$A:$Y,23,0), "Not on HR File")</f>
        <v>Rillito</v>
      </c>
      <c r="AB262" s="234" t="str">
        <f>IFERROR(VLOOKUP(Query1[[#This Row],[ENTERPRISE_ID]], Addresses!$A:$Y,24,0), "Not on HR File")</f>
        <v>AZ</v>
      </c>
      <c r="AC262" s="234" t="str">
        <f>IFERROR(VLOOKUP(Query1[[#This Row],[ENTERPRISE_ID]], Addresses!$A:$Y,25,0), "Not on HR File")</f>
        <v>85654</v>
      </c>
      <c r="AD262" s="230" t="s">
        <v>31532</v>
      </c>
      <c r="AE262" s="235">
        <v>46086</v>
      </c>
    </row>
    <row r="263" spans="1:31" x14ac:dyDescent="0.3">
      <c r="A263" s="230" t="s">
        <v>18115</v>
      </c>
      <c r="B263" s="230" t="str">
        <f>Query1[[#This Row],[LAST_NAME]]</f>
        <v>KASPER</v>
      </c>
      <c r="C263" s="230" t="s">
        <v>18116</v>
      </c>
      <c r="D263" s="230" t="s">
        <v>5656</v>
      </c>
      <c r="E263" s="230" t="s">
        <v>18117</v>
      </c>
      <c r="F263" s="230" t="s">
        <v>18118</v>
      </c>
      <c r="G263" s="230" t="s">
        <v>18119</v>
      </c>
      <c r="H263" s="230" t="str">
        <f>Query1[[#This Row],[FULL_NAME]]</f>
        <v>SIMON KASPER</v>
      </c>
      <c r="I263" s="230" t="s">
        <v>18120</v>
      </c>
      <c r="J263" s="230" t="s">
        <v>18121</v>
      </c>
      <c r="K263" s="230" t="str">
        <f>Query1[[#This Row],[ENTERPRISE_ID]]</f>
        <v>SKASPE0</v>
      </c>
      <c r="L263" s="231">
        <v>6162518336</v>
      </c>
      <c r="M263" s="230" t="s">
        <v>5630</v>
      </c>
      <c r="N263" s="230" t="s">
        <v>18122</v>
      </c>
      <c r="O263" s="230"/>
      <c r="P263" s="230" t="s">
        <v>18123</v>
      </c>
      <c r="Q263" s="230" t="s">
        <v>752</v>
      </c>
      <c r="R263" s="230" t="s">
        <v>18124</v>
      </c>
      <c r="S263" s="230" t="s">
        <v>5664</v>
      </c>
      <c r="T263" s="232">
        <v>8998</v>
      </c>
      <c r="U263" s="230" t="s">
        <v>6732</v>
      </c>
      <c r="V263" s="230" t="s">
        <v>6733</v>
      </c>
      <c r="W263" s="233" t="str">
        <f>IFERROR(VLOOKUP(Query1[[#This Row],[ENTERPRISE_ID]],HR_tbl[],2, 0), "Not on HR File")</f>
        <v>Service Technician 1, In-Home</v>
      </c>
      <c r="X263" s="113">
        <f>IFERROR(VLOOKUP(Query1[[#This Row],[ENTERPRISE_ID]],HR_tbl[],3,0), "Not on HR File")</f>
        <v>40091</v>
      </c>
      <c r="Y263" s="234" t="str">
        <f>IFERROR(VLOOKUP(Query1[[#This Row],[ENTERPRISE_ID]], Addresses!$A:$Y,21,0), "Not on HR File")</f>
        <v>410 W Fennville St</v>
      </c>
      <c r="Z263" s="234">
        <f>IFERROR(VLOOKUP(Query1[[#This Row],[ENTERPRISE_ID]], Addresses!$A:$Y,22,0), "Not on HR File")</f>
        <v>0</v>
      </c>
      <c r="AA263" s="234" t="str">
        <f>IFERROR(VLOOKUP(Query1[[#This Row],[ENTERPRISE_ID]], Addresses!$A:$Y,23,0), "Not on HR File")</f>
        <v>Fennville</v>
      </c>
      <c r="AB263" s="234" t="str">
        <f>IFERROR(VLOOKUP(Query1[[#This Row],[ENTERPRISE_ID]], Addresses!$A:$Y,24,0), "Not on HR File")</f>
        <v>MI</v>
      </c>
      <c r="AC263" s="234" t="str">
        <f>IFERROR(VLOOKUP(Query1[[#This Row],[ENTERPRISE_ID]], Addresses!$A:$Y,25,0), "Not on HR File")</f>
        <v>49408</v>
      </c>
      <c r="AD263" s="230" t="s">
        <v>18125</v>
      </c>
      <c r="AE263" s="235">
        <v>46086</v>
      </c>
    </row>
    <row r="264" spans="1:31" x14ac:dyDescent="0.3">
      <c r="A264" s="230" t="s">
        <v>2572</v>
      </c>
      <c r="B264" s="230" t="str">
        <f>Query1[[#This Row],[LAST_NAME]]</f>
        <v>CHANEY</v>
      </c>
      <c r="C264" s="230" t="s">
        <v>2573</v>
      </c>
      <c r="D264" s="230" t="s">
        <v>5867</v>
      </c>
      <c r="E264" s="230" t="s">
        <v>12051</v>
      </c>
      <c r="F264" s="230" t="s">
        <v>12052</v>
      </c>
      <c r="G264" s="230" t="s">
        <v>2574</v>
      </c>
      <c r="H264" s="230" t="str">
        <f>Query1[[#This Row],[FULL_NAME]]</f>
        <v>ANTHONY CHANEY</v>
      </c>
      <c r="I264" s="230" t="s">
        <v>11794</v>
      </c>
      <c r="J264" s="230" t="s">
        <v>3920</v>
      </c>
      <c r="K264" s="230" t="str">
        <f>Query1[[#This Row],[ENTERPRISE_ID]]</f>
        <v>ACHANEY</v>
      </c>
      <c r="L264" s="231">
        <v>9493435812</v>
      </c>
      <c r="M264" s="230" t="s">
        <v>5630</v>
      </c>
      <c r="N264" s="230" t="s">
        <v>12053</v>
      </c>
      <c r="O264" s="230"/>
      <c r="P264" s="230" t="s">
        <v>12054</v>
      </c>
      <c r="Q264" s="230" t="s">
        <v>219</v>
      </c>
      <c r="R264" s="230" t="s">
        <v>12055</v>
      </c>
      <c r="S264" s="230" t="s">
        <v>5634</v>
      </c>
      <c r="T264" s="232">
        <v>8998</v>
      </c>
      <c r="U264" s="230" t="s">
        <v>6413</v>
      </c>
      <c r="V264" s="230" t="s">
        <v>6414</v>
      </c>
      <c r="W264" s="233" t="str">
        <f>IFERROR(VLOOKUP(Query1[[#This Row],[ENTERPRISE_ID]],HR_tbl[],2, 0), "Not on HR File")</f>
        <v>Service Technician 1, In-Home</v>
      </c>
      <c r="X264" s="113">
        <f>IFERROR(VLOOKUP(Query1[[#This Row],[ENTERPRISE_ID]],HR_tbl[],3,0), "Not on HR File")</f>
        <v>40028</v>
      </c>
      <c r="Y264" s="234" t="str">
        <f>IFERROR(VLOOKUP(Query1[[#This Row],[ENTERPRISE_ID]], Addresses!$A:$Y,21,0), "Not on HR File")</f>
        <v>6015 Edgewater Street</v>
      </c>
      <c r="Z264" s="234">
        <f>IFERROR(VLOOKUP(Query1[[#This Row],[ENTERPRISE_ID]], Addresses!$A:$Y,22,0), "Not on HR File")</f>
        <v>0</v>
      </c>
      <c r="AA264" s="234" t="str">
        <f>IFERROR(VLOOKUP(Query1[[#This Row],[ENTERPRISE_ID]], Addresses!$A:$Y,23,0), "Not on HR File")</f>
        <v>San Diego</v>
      </c>
      <c r="AB264" s="234" t="str">
        <f>IFERROR(VLOOKUP(Query1[[#This Row],[ENTERPRISE_ID]], Addresses!$A:$Y,24,0), "Not on HR File")</f>
        <v>CA</v>
      </c>
      <c r="AC264" s="234" t="str">
        <f>IFERROR(VLOOKUP(Query1[[#This Row],[ENTERPRISE_ID]], Addresses!$A:$Y,25,0), "Not on HR File")</f>
        <v>92139</v>
      </c>
      <c r="AD264" s="230" t="s">
        <v>12056</v>
      </c>
      <c r="AE264" s="235">
        <v>46086</v>
      </c>
    </row>
    <row r="265" spans="1:31" x14ac:dyDescent="0.3">
      <c r="A265" s="230" t="s">
        <v>17144</v>
      </c>
      <c r="B265" s="230" t="str">
        <f>Query1[[#This Row],[LAST_NAME]]</f>
        <v>GYAPONG</v>
      </c>
      <c r="C265" s="230" t="s">
        <v>17145</v>
      </c>
      <c r="D265" s="230" t="s">
        <v>5682</v>
      </c>
      <c r="E265" s="230" t="s">
        <v>17146</v>
      </c>
      <c r="F265" s="230" t="s">
        <v>17147</v>
      </c>
      <c r="G265" s="230" t="s">
        <v>17148</v>
      </c>
      <c r="H265" s="230" t="str">
        <f>Query1[[#This Row],[FULL_NAME]]</f>
        <v>OSEI GYAPONG</v>
      </c>
      <c r="I265" s="230" t="s">
        <v>17149</v>
      </c>
      <c r="J265" s="230" t="s">
        <v>17150</v>
      </c>
      <c r="K265" s="230" t="str">
        <f>Query1[[#This Row],[ENTERPRISE_ID]]</f>
        <v>OGYAPON</v>
      </c>
      <c r="L265" s="231">
        <v>3366881140</v>
      </c>
      <c r="M265" s="230" t="s">
        <v>5630</v>
      </c>
      <c r="N265" s="230" t="s">
        <v>17151</v>
      </c>
      <c r="O265" s="230"/>
      <c r="P265" s="230" t="s">
        <v>17152</v>
      </c>
      <c r="Q265" s="230" t="s">
        <v>416</v>
      </c>
      <c r="R265" s="230" t="s">
        <v>17153</v>
      </c>
      <c r="S265" s="230" t="s">
        <v>5738</v>
      </c>
      <c r="T265" s="232">
        <v>8998</v>
      </c>
      <c r="U265" s="230" t="s">
        <v>5690</v>
      </c>
      <c r="V265" s="230" t="s">
        <v>5691</v>
      </c>
      <c r="W265" s="233" t="str">
        <f>IFERROR(VLOOKUP(Query1[[#This Row],[ENTERPRISE_ID]],HR_tbl[],2, 0), "Not on HR File")</f>
        <v>Service Technician 2, In-Home</v>
      </c>
      <c r="X265" s="113">
        <f>IFERROR(VLOOKUP(Query1[[#This Row],[ENTERPRISE_ID]],HR_tbl[],3,0), "Not on HR File")</f>
        <v>43286</v>
      </c>
      <c r="Y265" s="234" t="str">
        <f>IFERROR(VLOOKUP(Query1[[#This Row],[ENTERPRISE_ID]], Addresses!$A:$Y,21,0), "Not on HR File")</f>
        <v>2208 Osprey lane</v>
      </c>
      <c r="Z265" s="234">
        <f>IFERROR(VLOOKUP(Query1[[#This Row],[ENTERPRISE_ID]], Addresses!$A:$Y,22,0), "Not on HR File")</f>
        <v>0</v>
      </c>
      <c r="AA265" s="234" t="str">
        <f>IFERROR(VLOOKUP(Query1[[#This Row],[ENTERPRISE_ID]], Addresses!$A:$Y,23,0), "Not on HR File")</f>
        <v>Mcleansville</v>
      </c>
      <c r="AB265" s="234" t="str">
        <f>IFERROR(VLOOKUP(Query1[[#This Row],[ENTERPRISE_ID]], Addresses!$A:$Y,24,0), "Not on HR File")</f>
        <v>NC</v>
      </c>
      <c r="AC265" s="234" t="str">
        <f>IFERROR(VLOOKUP(Query1[[#This Row],[ENTERPRISE_ID]], Addresses!$A:$Y,25,0), "Not on HR File")</f>
        <v>27301</v>
      </c>
      <c r="AD265" s="230" t="s">
        <v>17154</v>
      </c>
      <c r="AE265" s="235">
        <v>46086</v>
      </c>
    </row>
    <row r="266" spans="1:31" x14ac:dyDescent="0.3">
      <c r="A266" s="230" t="s">
        <v>13790</v>
      </c>
      <c r="B266" s="230" t="str">
        <f>Query1[[#This Row],[LAST_NAME]]</f>
        <v>GEIGER</v>
      </c>
      <c r="C266" s="230" t="s">
        <v>13791</v>
      </c>
      <c r="D266" s="230" t="s">
        <v>6091</v>
      </c>
      <c r="E266" s="230" t="s">
        <v>13792</v>
      </c>
      <c r="F266" s="230" t="s">
        <v>13793</v>
      </c>
      <c r="G266" s="230" t="s">
        <v>13794</v>
      </c>
      <c r="H266" s="230" t="str">
        <f>Query1[[#This Row],[FULL_NAME]]</f>
        <v>DANIEL GEIGER</v>
      </c>
      <c r="I266" s="230" t="s">
        <v>13795</v>
      </c>
      <c r="J266" s="230" t="s">
        <v>4709</v>
      </c>
      <c r="K266" s="230" t="str">
        <f>Query1[[#This Row],[ENTERPRISE_ID]]</f>
        <v>DGEIGE</v>
      </c>
      <c r="L266" s="231">
        <v>5862130291</v>
      </c>
      <c r="M266" s="230" t="s">
        <v>5630</v>
      </c>
      <c r="N266" s="230" t="s">
        <v>13796</v>
      </c>
      <c r="O266" s="230"/>
      <c r="P266" s="230" t="s">
        <v>13797</v>
      </c>
      <c r="Q266" s="230" t="s">
        <v>752</v>
      </c>
      <c r="R266" s="230" t="s">
        <v>13798</v>
      </c>
      <c r="S266" s="230" t="s">
        <v>5714</v>
      </c>
      <c r="T266" s="232">
        <v>8998</v>
      </c>
      <c r="U266" s="230" t="s">
        <v>5995</v>
      </c>
      <c r="V266" s="230" t="s">
        <v>5996</v>
      </c>
      <c r="W266" s="233" t="str">
        <f>IFERROR(VLOOKUP(Query1[[#This Row],[ENTERPRISE_ID]],HR_tbl[],2, 0), "Not on HR File")</f>
        <v>Lead Service Tech, In-Home</v>
      </c>
      <c r="X266" s="113">
        <f>IFERROR(VLOOKUP(Query1[[#This Row],[ENTERPRISE_ID]],HR_tbl[],3,0), "Not on HR File")</f>
        <v>34428</v>
      </c>
      <c r="Y266" s="234" t="str">
        <f>IFERROR(VLOOKUP(Query1[[#This Row],[ENTERPRISE_ID]], Addresses!$A:$Y,21,0), "Not on HR File")</f>
        <v>7022 CHATSWORTH</v>
      </c>
      <c r="Z266" s="234">
        <f>IFERROR(VLOOKUP(Query1[[#This Row],[ENTERPRISE_ID]], Addresses!$A:$Y,22,0), "Not on HR File")</f>
        <v>0</v>
      </c>
      <c r="AA266" s="234" t="str">
        <f>IFERROR(VLOOKUP(Query1[[#This Row],[ENTERPRISE_ID]], Addresses!$A:$Y,23,0), "Not on HR File")</f>
        <v>SHELBY TWP</v>
      </c>
      <c r="AB266" s="234" t="str">
        <f>IFERROR(VLOOKUP(Query1[[#This Row],[ENTERPRISE_ID]], Addresses!$A:$Y,24,0), "Not on HR File")</f>
        <v>MI</v>
      </c>
      <c r="AC266" s="234" t="str">
        <f>IFERROR(VLOOKUP(Query1[[#This Row],[ENTERPRISE_ID]], Addresses!$A:$Y,25,0), "Not on HR File")</f>
        <v>48316</v>
      </c>
      <c r="AD266" s="230" t="s">
        <v>13799</v>
      </c>
      <c r="AE266" s="235">
        <v>46086</v>
      </c>
    </row>
    <row r="267" spans="1:31" x14ac:dyDescent="0.3">
      <c r="A267" s="230" t="s">
        <v>12834</v>
      </c>
      <c r="B267" s="230" t="str">
        <f>Query1[[#This Row],[LAST_NAME]]</f>
        <v>BARLOW II</v>
      </c>
      <c r="C267" s="230" t="s">
        <v>12835</v>
      </c>
      <c r="D267" s="230" t="s">
        <v>6091</v>
      </c>
      <c r="E267" s="230" t="s">
        <v>12836</v>
      </c>
      <c r="F267" s="230" t="s">
        <v>12837</v>
      </c>
      <c r="G267" s="230" t="s">
        <v>12838</v>
      </c>
      <c r="H267" s="230" t="str">
        <f>Query1[[#This Row],[FULL_NAME]]</f>
        <v>CHARLES BARLOW II</v>
      </c>
      <c r="I267" s="230" t="s">
        <v>12839</v>
      </c>
      <c r="J267" s="230" t="s">
        <v>6846</v>
      </c>
      <c r="K267" s="230" t="str">
        <f>Query1[[#This Row],[ENTERPRISE_ID]]</f>
        <v>CBARLO</v>
      </c>
      <c r="L267" s="231">
        <v>2489420260</v>
      </c>
      <c r="M267" s="230" t="s">
        <v>5630</v>
      </c>
      <c r="N267" s="230" t="s">
        <v>12840</v>
      </c>
      <c r="O267" s="230"/>
      <c r="P267" s="230" t="s">
        <v>12841</v>
      </c>
      <c r="Q267" s="230" t="s">
        <v>752</v>
      </c>
      <c r="R267" s="230" t="s">
        <v>12842</v>
      </c>
      <c r="S267" s="230" t="s">
        <v>5714</v>
      </c>
      <c r="T267" s="232">
        <v>8998</v>
      </c>
      <c r="U267" s="230" t="s">
        <v>5995</v>
      </c>
      <c r="V267" s="230" t="s">
        <v>5996</v>
      </c>
      <c r="W267" s="233" t="str">
        <f>IFERROR(VLOOKUP(Query1[[#This Row],[ENTERPRISE_ID]],HR_tbl[],2, 0), "Not on HR File")</f>
        <v>Lead Service Tech, In-Home</v>
      </c>
      <c r="X267" s="113">
        <f>IFERROR(VLOOKUP(Query1[[#This Row],[ENTERPRISE_ID]],HR_tbl[],3,0), "Not on HR File")</f>
        <v>34142</v>
      </c>
      <c r="Y267" s="234" t="str">
        <f>IFERROR(VLOOKUP(Query1[[#This Row],[ENTERPRISE_ID]], Addresses!$A:$Y,21,0), "Not on HR File")</f>
        <v>150 OSBORN</v>
      </c>
      <c r="Z267" s="234">
        <f>IFERROR(VLOOKUP(Query1[[#This Row],[ENTERPRISE_ID]], Addresses!$A:$Y,22,0), "Not on HR File")</f>
        <v>0</v>
      </c>
      <c r="AA267" s="234" t="str">
        <f>IFERROR(VLOOKUP(Query1[[#This Row],[ENTERPRISE_ID]], Addresses!$A:$Y,23,0), "Not on HR File")</f>
        <v>COMMERCE TWP</v>
      </c>
      <c r="AB267" s="234" t="str">
        <f>IFERROR(VLOOKUP(Query1[[#This Row],[ENTERPRISE_ID]], Addresses!$A:$Y,24,0), "Not on HR File")</f>
        <v>MI</v>
      </c>
      <c r="AC267" s="234" t="str">
        <f>IFERROR(VLOOKUP(Query1[[#This Row],[ENTERPRISE_ID]], Addresses!$A:$Y,25,0), "Not on HR File")</f>
        <v>48382</v>
      </c>
      <c r="AD267" s="230" t="s">
        <v>12843</v>
      </c>
      <c r="AE267" s="235">
        <v>46086</v>
      </c>
    </row>
    <row r="268" spans="1:31" x14ac:dyDescent="0.3">
      <c r="A268" s="230" t="s">
        <v>1376</v>
      </c>
      <c r="B268" s="230" t="str">
        <f>Query1[[#This Row],[LAST_NAME]]</f>
        <v>MALLETTE</v>
      </c>
      <c r="C268" s="230" t="s">
        <v>11298</v>
      </c>
      <c r="D268" s="230" t="s">
        <v>5822</v>
      </c>
      <c r="E268" s="230" t="s">
        <v>11299</v>
      </c>
      <c r="F268" s="230" t="s">
        <v>13004</v>
      </c>
      <c r="G268" s="230" t="s">
        <v>11300</v>
      </c>
      <c r="H268" s="230" t="str">
        <f>Query1[[#This Row],[FULL_NAME]]</f>
        <v>MATTHEW MALLETTE</v>
      </c>
      <c r="I268" s="230" t="s">
        <v>11301</v>
      </c>
      <c r="J268" s="230" t="s">
        <v>4374</v>
      </c>
      <c r="K268" s="230" t="str">
        <f>Query1[[#This Row],[ENTERPRISE_ID]]</f>
        <v>MMALLET</v>
      </c>
      <c r="L268" s="231">
        <v>7819712450</v>
      </c>
      <c r="M268" s="230" t="s">
        <v>5630</v>
      </c>
      <c r="N268" s="230" t="s">
        <v>11302</v>
      </c>
      <c r="O268" s="230"/>
      <c r="P268" s="230" t="s">
        <v>11303</v>
      </c>
      <c r="Q268" s="230" t="s">
        <v>382</v>
      </c>
      <c r="R268" s="230" t="s">
        <v>11304</v>
      </c>
      <c r="S268" s="230" t="s">
        <v>5664</v>
      </c>
      <c r="T268" s="232">
        <v>8998</v>
      </c>
      <c r="U268" s="230" t="s">
        <v>3061</v>
      </c>
      <c r="V268" s="230" t="s">
        <v>5942</v>
      </c>
      <c r="W268" s="233" t="str">
        <f>IFERROR(VLOOKUP(Query1[[#This Row],[ENTERPRISE_ID]],HR_tbl[],2, 0), "Not on HR File")</f>
        <v>Service Technician 2, Trainee</v>
      </c>
      <c r="X268" s="113">
        <f>IFERROR(VLOOKUP(Query1[[#This Row],[ENTERPRISE_ID]],HR_tbl[],3,0), "Not on HR File")</f>
        <v>46075</v>
      </c>
      <c r="Y268" s="234" t="str">
        <f>IFERROR(VLOOKUP(Query1[[#This Row],[ENTERPRISE_ID]], Addresses!$A:$Y,21,0), "Not on HR File")</f>
        <v>Not on HR File</v>
      </c>
      <c r="Z268" s="234" t="str">
        <f>IFERROR(VLOOKUP(Query1[[#This Row],[ENTERPRISE_ID]], Addresses!$A:$Y,22,0), "Not on HR File")</f>
        <v>Not on HR File</v>
      </c>
      <c r="AA268" s="234" t="str">
        <f>IFERROR(VLOOKUP(Query1[[#This Row],[ENTERPRISE_ID]], Addresses!$A:$Y,23,0), "Not on HR File")</f>
        <v>Not on HR File</v>
      </c>
      <c r="AB268" s="234" t="str">
        <f>IFERROR(VLOOKUP(Query1[[#This Row],[ENTERPRISE_ID]], Addresses!$A:$Y,24,0), "Not on HR File")</f>
        <v>Not on HR File</v>
      </c>
      <c r="AC268" s="234" t="str">
        <f>IFERROR(VLOOKUP(Query1[[#This Row],[ENTERPRISE_ID]], Addresses!$A:$Y,25,0), "Not on HR File")</f>
        <v>Not on HR File</v>
      </c>
      <c r="AD268" s="230" t="s">
        <v>11305</v>
      </c>
      <c r="AE268" s="235">
        <v>46086</v>
      </c>
    </row>
    <row r="269" spans="1:31" x14ac:dyDescent="0.3">
      <c r="A269" s="230" t="s">
        <v>15633</v>
      </c>
      <c r="B269" s="230" t="str">
        <f>Query1[[#This Row],[LAST_NAME]]</f>
        <v>MOSIER</v>
      </c>
      <c r="C269" s="230" t="s">
        <v>15634</v>
      </c>
      <c r="D269" s="230" t="s">
        <v>5833</v>
      </c>
      <c r="E269" s="230" t="s">
        <v>15635</v>
      </c>
      <c r="F269" s="230" t="s">
        <v>15636</v>
      </c>
      <c r="G269" s="230" t="s">
        <v>15637</v>
      </c>
      <c r="H269" s="230" t="str">
        <f>Query1[[#This Row],[FULL_NAME]]</f>
        <v>DREW MOSIER</v>
      </c>
      <c r="I269" s="230" t="s">
        <v>15638</v>
      </c>
      <c r="J269" s="230" t="s">
        <v>15639</v>
      </c>
      <c r="K269" s="230" t="str">
        <f>Query1[[#This Row],[ENTERPRISE_ID]]</f>
        <v>DMOSIER</v>
      </c>
      <c r="L269" s="231">
        <v>7128871126</v>
      </c>
      <c r="M269" s="230" t="s">
        <v>5630</v>
      </c>
      <c r="N269" s="230" t="s">
        <v>15640</v>
      </c>
      <c r="O269" s="230"/>
      <c r="P269" s="230" t="s">
        <v>15641</v>
      </c>
      <c r="Q269" s="230" t="s">
        <v>201</v>
      </c>
      <c r="R269" s="230" t="s">
        <v>15642</v>
      </c>
      <c r="S269" s="230" t="s">
        <v>5916</v>
      </c>
      <c r="T269" s="232">
        <v>8998</v>
      </c>
      <c r="U269" s="230" t="s">
        <v>5840</v>
      </c>
      <c r="V269" s="230"/>
      <c r="W269" s="233" t="str">
        <f>IFERROR(VLOOKUP(Query1[[#This Row],[ENTERPRISE_ID]],HR_tbl[],2, 0), "Not on HR File")</f>
        <v>Service Technician 3, In-Home</v>
      </c>
      <c r="X269" s="113">
        <f>IFERROR(VLOOKUP(Query1[[#This Row],[ENTERPRISE_ID]],HR_tbl[],3,0), "Not on HR File")</f>
        <v>39482</v>
      </c>
      <c r="Y269" s="234" t="str">
        <f>IFERROR(VLOOKUP(Query1[[#This Row],[ENTERPRISE_ID]], Addresses!$A:$Y,21,0), "Not on HR File")</f>
        <v>2952 INDIAN AVE</v>
      </c>
      <c r="Z269" s="234">
        <f>IFERROR(VLOOKUP(Query1[[#This Row],[ENTERPRISE_ID]], Addresses!$A:$Y,22,0), "Not on HR File")</f>
        <v>0</v>
      </c>
      <c r="AA269" s="234" t="str">
        <f>IFERROR(VLOOKUP(Query1[[#This Row],[ENTERPRISE_ID]], Addresses!$A:$Y,23,0), "Not on HR File")</f>
        <v>HULL</v>
      </c>
      <c r="AB269" s="234" t="str">
        <f>IFERROR(VLOOKUP(Query1[[#This Row],[ENTERPRISE_ID]], Addresses!$A:$Y,24,0), "Not on HR File")</f>
        <v>IA</v>
      </c>
      <c r="AC269" s="234" t="str">
        <f>IFERROR(VLOOKUP(Query1[[#This Row],[ENTERPRISE_ID]], Addresses!$A:$Y,25,0), "Not on HR File")</f>
        <v>51239</v>
      </c>
      <c r="AD269" s="230" t="s">
        <v>15643</v>
      </c>
      <c r="AE269" s="235">
        <v>46086</v>
      </c>
    </row>
    <row r="270" spans="1:31" x14ac:dyDescent="0.3">
      <c r="A270" s="230" t="s">
        <v>8869</v>
      </c>
      <c r="B270" s="230" t="str">
        <f>Query1[[#This Row],[LAST_NAME]]</f>
        <v>QUSTANTIN</v>
      </c>
      <c r="C270" s="230" t="s">
        <v>8870</v>
      </c>
      <c r="D270" s="230" t="s">
        <v>6091</v>
      </c>
      <c r="E270" s="230" t="s">
        <v>8871</v>
      </c>
      <c r="F270" s="230" t="s">
        <v>8872</v>
      </c>
      <c r="G270" s="230" t="s">
        <v>8873</v>
      </c>
      <c r="H270" s="230" t="str">
        <f>Query1[[#This Row],[FULL_NAME]]</f>
        <v>DAVID QUSTANTIN</v>
      </c>
      <c r="I270" s="230" t="s">
        <v>8874</v>
      </c>
      <c r="J270" s="230" t="s">
        <v>4292</v>
      </c>
      <c r="K270" s="230" t="str">
        <f>Query1[[#This Row],[ENTERPRISE_ID]]</f>
        <v>DQUSTAN</v>
      </c>
      <c r="L270" s="231">
        <v>5867011253</v>
      </c>
      <c r="M270" s="230" t="s">
        <v>5630</v>
      </c>
      <c r="N270" s="230" t="s">
        <v>8875</v>
      </c>
      <c r="O270" s="230"/>
      <c r="P270" s="230" t="s">
        <v>8876</v>
      </c>
      <c r="Q270" s="230" t="s">
        <v>752</v>
      </c>
      <c r="R270" s="230" t="s">
        <v>8877</v>
      </c>
      <c r="S270" s="230" t="s">
        <v>5714</v>
      </c>
      <c r="T270" s="232">
        <v>8998</v>
      </c>
      <c r="U270" s="230" t="s">
        <v>5995</v>
      </c>
      <c r="V270" s="230" t="s">
        <v>5996</v>
      </c>
      <c r="W270" s="233" t="str">
        <f>IFERROR(VLOOKUP(Query1[[#This Row],[ENTERPRISE_ID]],HR_tbl[],2, 0), "Not on HR File")</f>
        <v>Service Technician 2, In-Home</v>
      </c>
      <c r="X270" s="113">
        <f>IFERROR(VLOOKUP(Query1[[#This Row],[ENTERPRISE_ID]],HR_tbl[],3,0), "Not on HR File")</f>
        <v>44903</v>
      </c>
      <c r="Y270" s="234" t="str">
        <f>IFERROR(VLOOKUP(Query1[[#This Row],[ENTERPRISE_ID]], Addresses!$A:$Y,21,0), "Not on HR File")</f>
        <v>8461 HICKORY DR</v>
      </c>
      <c r="Z270" s="234">
        <f>IFERROR(VLOOKUP(Query1[[#This Row],[ENTERPRISE_ID]], Addresses!$A:$Y,22,0), "Not on HR File")</f>
        <v>0</v>
      </c>
      <c r="AA270" s="234" t="str">
        <f>IFERROR(VLOOKUP(Query1[[#This Row],[ENTERPRISE_ID]], Addresses!$A:$Y,23,0), "Not on HR File")</f>
        <v>STERLING HEIGHTS</v>
      </c>
      <c r="AB270" s="234" t="str">
        <f>IFERROR(VLOOKUP(Query1[[#This Row],[ENTERPRISE_ID]], Addresses!$A:$Y,24,0), "Not on HR File")</f>
        <v>MI</v>
      </c>
      <c r="AC270" s="234" t="str">
        <f>IFERROR(VLOOKUP(Query1[[#This Row],[ENTERPRISE_ID]], Addresses!$A:$Y,25,0), "Not on HR File")</f>
        <v>48312</v>
      </c>
      <c r="AD270" s="230" t="s">
        <v>8878</v>
      </c>
      <c r="AE270" s="235">
        <v>46086</v>
      </c>
    </row>
    <row r="271" spans="1:31" x14ac:dyDescent="0.3">
      <c r="A271" s="230" t="s">
        <v>17817</v>
      </c>
      <c r="B271" s="230" t="str">
        <f>Query1[[#This Row],[LAST_NAME]]</f>
        <v>MCGILL</v>
      </c>
      <c r="C271" s="230" t="s">
        <v>17818</v>
      </c>
      <c r="D271" s="230" t="s">
        <v>5854</v>
      </c>
      <c r="E271" s="230" t="s">
        <v>17819</v>
      </c>
      <c r="F271" s="230" t="s">
        <v>17820</v>
      </c>
      <c r="G271" s="230" t="s">
        <v>8649</v>
      </c>
      <c r="H271" s="230" t="str">
        <f>Query1[[#This Row],[FULL_NAME]]</f>
        <v>MARK MCGILL</v>
      </c>
      <c r="I271" s="230" t="s">
        <v>17821</v>
      </c>
      <c r="J271" s="230" t="s">
        <v>4207</v>
      </c>
      <c r="K271" s="230" t="str">
        <f>Query1[[#This Row],[ENTERPRISE_ID]]</f>
        <v>MMCGILL</v>
      </c>
      <c r="L271" s="231">
        <v>8506312849</v>
      </c>
      <c r="M271" s="230" t="s">
        <v>5630</v>
      </c>
      <c r="N271" s="230" t="s">
        <v>17822</v>
      </c>
      <c r="O271" s="230"/>
      <c r="P271" s="230" t="s">
        <v>17220</v>
      </c>
      <c r="Q271" s="230" t="s">
        <v>297</v>
      </c>
      <c r="R271" s="230" t="s">
        <v>7392</v>
      </c>
      <c r="S271" s="230" t="s">
        <v>5714</v>
      </c>
      <c r="T271" s="232">
        <v>8998</v>
      </c>
      <c r="U271" s="230" t="s">
        <v>17823</v>
      </c>
      <c r="V271" s="230" t="s">
        <v>17824</v>
      </c>
      <c r="W271" s="233" t="str">
        <f>IFERROR(VLOOKUP(Query1[[#This Row],[ENTERPRISE_ID]],HR_tbl[],2, 0), "Not on HR File")</f>
        <v>Service Tech - Modified Duty</v>
      </c>
      <c r="X271" s="113">
        <f>IFERROR(VLOOKUP(Query1[[#This Row],[ENTERPRISE_ID]],HR_tbl[],3,0), "Not on HR File")</f>
        <v>42478</v>
      </c>
      <c r="Y271" s="234" t="str">
        <f>IFERROR(VLOOKUP(Query1[[#This Row],[ENTERPRISE_ID]], Addresses!$A:$Y,21,0), "Not on HR File")</f>
        <v>9494 Lutoo Lane</v>
      </c>
      <c r="Z271" s="234">
        <f>IFERROR(VLOOKUP(Query1[[#This Row],[ENTERPRISE_ID]], Addresses!$A:$Y,22,0), "Not on HR File")</f>
        <v>0</v>
      </c>
      <c r="AA271" s="234" t="str">
        <f>IFERROR(VLOOKUP(Query1[[#This Row],[ENTERPRISE_ID]], Addresses!$A:$Y,23,0), "Not on HR File")</f>
        <v>Bellview</v>
      </c>
      <c r="AB271" s="234" t="str">
        <f>IFERROR(VLOOKUP(Query1[[#This Row],[ENTERPRISE_ID]], Addresses!$A:$Y,24,0), "Not on HR File")</f>
        <v>FL</v>
      </c>
      <c r="AC271" s="234" t="str">
        <f>IFERROR(VLOOKUP(Query1[[#This Row],[ENTERPRISE_ID]], Addresses!$A:$Y,25,0), "Not on HR File")</f>
        <v>32526</v>
      </c>
      <c r="AD271" s="230" t="s">
        <v>17825</v>
      </c>
      <c r="AE271" s="235">
        <v>46086</v>
      </c>
    </row>
    <row r="272" spans="1:31" x14ac:dyDescent="0.3">
      <c r="A272" s="230" t="s">
        <v>1549</v>
      </c>
      <c r="B272" s="230" t="str">
        <f>Query1[[#This Row],[LAST_NAME]]</f>
        <v>BOYER</v>
      </c>
      <c r="C272" s="230" t="s">
        <v>1550</v>
      </c>
      <c r="D272" s="230" t="s">
        <v>5788</v>
      </c>
      <c r="E272" s="230" t="s">
        <v>14802</v>
      </c>
      <c r="F272" s="230" t="s">
        <v>14803</v>
      </c>
      <c r="G272" s="230" t="s">
        <v>1551</v>
      </c>
      <c r="H272" s="230" t="str">
        <f>Query1[[#This Row],[FULL_NAME]]</f>
        <v>NIKITA BOYER</v>
      </c>
      <c r="I272" s="230" t="s">
        <v>14804</v>
      </c>
      <c r="J272" s="230" t="s">
        <v>14805</v>
      </c>
      <c r="K272" s="230" t="str">
        <f>Query1[[#This Row],[ENTERPRISE_ID]]</f>
        <v>NBOYER</v>
      </c>
      <c r="L272" s="231">
        <v>4109017580</v>
      </c>
      <c r="M272" s="230" t="s">
        <v>5630</v>
      </c>
      <c r="N272" s="230" t="s">
        <v>14806</v>
      </c>
      <c r="O272" s="230"/>
      <c r="P272" s="230" t="s">
        <v>6035</v>
      </c>
      <c r="Q272" s="230" t="s">
        <v>541</v>
      </c>
      <c r="R272" s="230" t="s">
        <v>5302</v>
      </c>
      <c r="S272" s="230" t="s">
        <v>5634</v>
      </c>
      <c r="T272" s="232">
        <v>8998</v>
      </c>
      <c r="U272" s="230" t="s">
        <v>1652</v>
      </c>
      <c r="V272" s="230" t="s">
        <v>6036</v>
      </c>
      <c r="W272" s="233" t="str">
        <f>IFERROR(VLOOKUP(Query1[[#This Row],[ENTERPRISE_ID]],HR_tbl[],2, 0), "Not on HR File")</f>
        <v>Service Technician 1, In-Home</v>
      </c>
      <c r="X272" s="113">
        <f>IFERROR(VLOOKUP(Query1[[#This Row],[ENTERPRISE_ID]],HR_tbl[],3,0), "Not on HR File")</f>
        <v>45214</v>
      </c>
      <c r="Y272" s="234" t="str">
        <f>IFERROR(VLOOKUP(Query1[[#This Row],[ENTERPRISE_ID]], Addresses!$A:$Y,21,0), "Not on HR File")</f>
        <v>66 HOLLINGSWORTH MANOR</v>
      </c>
      <c r="Z272" s="234">
        <f>IFERROR(VLOOKUP(Query1[[#This Row],[ENTERPRISE_ID]], Addresses!$A:$Y,22,0), "Not on HR File")</f>
        <v>0</v>
      </c>
      <c r="AA272" s="234" t="str">
        <f>IFERROR(VLOOKUP(Query1[[#This Row],[ENTERPRISE_ID]], Addresses!$A:$Y,23,0), "Not on HR File")</f>
        <v>ELKTON</v>
      </c>
      <c r="AB272" s="234" t="str">
        <f>IFERROR(VLOOKUP(Query1[[#This Row],[ENTERPRISE_ID]], Addresses!$A:$Y,24,0), "Not on HR File")</f>
        <v>MD</v>
      </c>
      <c r="AC272" s="234" t="str">
        <f>IFERROR(VLOOKUP(Query1[[#This Row],[ENTERPRISE_ID]], Addresses!$A:$Y,25,0), "Not on HR File")</f>
        <v>21921</v>
      </c>
      <c r="AD272" s="230" t="s">
        <v>14807</v>
      </c>
      <c r="AE272" s="235">
        <v>46086</v>
      </c>
    </row>
    <row r="273" spans="1:31" x14ac:dyDescent="0.3">
      <c r="A273" s="230" t="s">
        <v>1744</v>
      </c>
      <c r="B273" s="230" t="str">
        <f>Query1[[#This Row],[LAST_NAME]]</f>
        <v>ANDERSEN</v>
      </c>
      <c r="C273" s="230" t="s">
        <v>1745</v>
      </c>
      <c r="D273" s="230" t="s">
        <v>5788</v>
      </c>
      <c r="E273" s="230" t="s">
        <v>18683</v>
      </c>
      <c r="F273" s="230" t="s">
        <v>18684</v>
      </c>
      <c r="G273" s="230" t="s">
        <v>1746</v>
      </c>
      <c r="H273" s="230" t="str">
        <f>Query1[[#This Row],[FULL_NAME]]</f>
        <v>CARTER ANDERSEN</v>
      </c>
      <c r="I273" s="230" t="s">
        <v>18685</v>
      </c>
      <c r="J273" s="230" t="s">
        <v>17884</v>
      </c>
      <c r="K273" s="230" t="str">
        <f>Query1[[#This Row],[ENTERPRISE_ID]]</f>
        <v>CANDER2</v>
      </c>
      <c r="L273" s="231">
        <v>4109771339</v>
      </c>
      <c r="M273" s="230" t="s">
        <v>5630</v>
      </c>
      <c r="N273" s="230" t="s">
        <v>18686</v>
      </c>
      <c r="O273" s="230"/>
      <c r="P273" s="230" t="s">
        <v>18687</v>
      </c>
      <c r="Q273" s="230" t="s">
        <v>541</v>
      </c>
      <c r="R273" s="230" t="s">
        <v>18688</v>
      </c>
      <c r="S273" s="230" t="s">
        <v>5634</v>
      </c>
      <c r="T273" s="232">
        <v>8998</v>
      </c>
      <c r="U273" s="230" t="s">
        <v>1652</v>
      </c>
      <c r="V273" s="230" t="s">
        <v>6036</v>
      </c>
      <c r="W273" s="233" t="str">
        <f>IFERROR(VLOOKUP(Query1[[#This Row],[ENTERPRISE_ID]],HR_tbl[],2, 0), "Not on HR File")</f>
        <v>Service Technician 1, In-Home</v>
      </c>
      <c r="X273" s="113">
        <f>IFERROR(VLOOKUP(Query1[[#This Row],[ENTERPRISE_ID]],HR_tbl[],3,0), "Not on HR File")</f>
        <v>45935</v>
      </c>
      <c r="Y273" s="234" t="str">
        <f>IFERROR(VLOOKUP(Query1[[#This Row],[ENTERPRISE_ID]], Addresses!$A:$Y,21,0), "Not on HR File")</f>
        <v>7007 MOUNT OLIVE CHURCH RD</v>
      </c>
      <c r="Z273" s="234">
        <f>IFERROR(VLOOKUP(Query1[[#This Row],[ENTERPRISE_ID]], Addresses!$A:$Y,22,0), "Not on HR File")</f>
        <v>0</v>
      </c>
      <c r="AA273" s="234" t="str">
        <f>IFERROR(VLOOKUP(Query1[[#This Row],[ENTERPRISE_ID]], Addresses!$A:$Y,23,0), "Not on HR File")</f>
        <v>SNOW HILL</v>
      </c>
      <c r="AB273" s="234" t="str">
        <f>IFERROR(VLOOKUP(Query1[[#This Row],[ENTERPRISE_ID]], Addresses!$A:$Y,24,0), "Not on HR File")</f>
        <v>MD</v>
      </c>
      <c r="AC273" s="234" t="str">
        <f>IFERROR(VLOOKUP(Query1[[#This Row],[ENTERPRISE_ID]], Addresses!$A:$Y,25,0), "Not on HR File")</f>
        <v>21863</v>
      </c>
      <c r="AD273" s="230" t="s">
        <v>18689</v>
      </c>
      <c r="AE273" s="235">
        <v>46086</v>
      </c>
    </row>
    <row r="274" spans="1:31" x14ac:dyDescent="0.3">
      <c r="A274" s="230"/>
      <c r="B274" s="230" t="str">
        <f>Query1[[#This Row],[LAST_NAME]]</f>
        <v>DE GUZMAN</v>
      </c>
      <c r="C274" s="230" t="s">
        <v>13512</v>
      </c>
      <c r="D274" s="230" t="s">
        <v>5729</v>
      </c>
      <c r="E274" s="230" t="s">
        <v>13513</v>
      </c>
      <c r="F274" s="230"/>
      <c r="G274" s="230" t="s">
        <v>13514</v>
      </c>
      <c r="H274" s="230" t="str">
        <f>Query1[[#This Row],[FULL_NAME]]</f>
        <v>ANTONIO DE GUZMAN</v>
      </c>
      <c r="I274" s="230" t="s">
        <v>13515</v>
      </c>
      <c r="J274" s="230" t="s">
        <v>4261</v>
      </c>
      <c r="K274" s="230" t="str">
        <f>Query1[[#This Row],[ENTERPRISE_ID]]</f>
        <v>ADEGUZ0</v>
      </c>
      <c r="L274" s="231">
        <v>7077403172</v>
      </c>
      <c r="M274" s="230" t="s">
        <v>5630</v>
      </c>
      <c r="N274" s="230"/>
      <c r="O274" s="230"/>
      <c r="P274" s="230"/>
      <c r="Q274" s="230"/>
      <c r="R274" s="230"/>
      <c r="S274" s="230" t="s">
        <v>5664</v>
      </c>
      <c r="T274" s="232">
        <v>8998</v>
      </c>
      <c r="U274" s="230" t="s">
        <v>5739</v>
      </c>
      <c r="V274" s="230" t="s">
        <v>5740</v>
      </c>
      <c r="W274" s="233" t="str">
        <f>IFERROR(VLOOKUP(Query1[[#This Row],[ENTERPRISE_ID]],HR_tbl[],2, 0), "Not on HR File")</f>
        <v>Service Technician 2, In-Home</v>
      </c>
      <c r="X274" s="113">
        <f>IFERROR(VLOOKUP(Query1[[#This Row],[ENTERPRISE_ID]],HR_tbl[],3,0), "Not on HR File")</f>
        <v>42291</v>
      </c>
      <c r="Y274" s="234" t="str">
        <f>IFERROR(VLOOKUP(Query1[[#This Row],[ENTERPRISE_ID]], Addresses!$A:$Y,21,0), "Not on HR File")</f>
        <v>7000 E SAMUEL CT</v>
      </c>
      <c r="Z274" s="234">
        <f>IFERROR(VLOOKUP(Query1[[#This Row],[ENTERPRISE_ID]], Addresses!$A:$Y,22,0), "Not on HR File")</f>
        <v>0</v>
      </c>
      <c r="AA274" s="234" t="str">
        <f>IFERROR(VLOOKUP(Query1[[#This Row],[ENTERPRISE_ID]], Addresses!$A:$Y,23,0), "Not on HR File")</f>
        <v>VACAVILLE</v>
      </c>
      <c r="AB274" s="234" t="str">
        <f>IFERROR(VLOOKUP(Query1[[#This Row],[ENTERPRISE_ID]], Addresses!$A:$Y,24,0), "Not on HR File")</f>
        <v>CA</v>
      </c>
      <c r="AC274" s="234" t="str">
        <f>IFERROR(VLOOKUP(Query1[[#This Row],[ENTERPRISE_ID]], Addresses!$A:$Y,25,0), "Not on HR File")</f>
        <v>95687</v>
      </c>
      <c r="AD274" s="230" t="s">
        <v>13516</v>
      </c>
      <c r="AE274" s="235">
        <v>46086</v>
      </c>
    </row>
    <row r="275" spans="1:31" x14ac:dyDescent="0.3">
      <c r="A275" s="230" t="s">
        <v>10894</v>
      </c>
      <c r="B275" s="230" t="str">
        <f>Query1[[#This Row],[LAST_NAME]]</f>
        <v>GONDER</v>
      </c>
      <c r="C275" s="230" t="s">
        <v>10895</v>
      </c>
      <c r="D275" s="230" t="s">
        <v>5719</v>
      </c>
      <c r="E275" s="230" t="s">
        <v>10896</v>
      </c>
      <c r="F275" s="230" t="s">
        <v>10897</v>
      </c>
      <c r="G275" s="230" t="s">
        <v>10898</v>
      </c>
      <c r="H275" s="230" t="str">
        <f>Query1[[#This Row],[FULL_NAME]]</f>
        <v>MARK GONDER</v>
      </c>
      <c r="I275" s="230" t="s">
        <v>10899</v>
      </c>
      <c r="J275" s="230" t="s">
        <v>4207</v>
      </c>
      <c r="K275" s="230" t="str">
        <f>Query1[[#This Row],[ENTERPRISE_ID]]</f>
        <v>MGONDER</v>
      </c>
      <c r="L275" s="231">
        <v>2194871896</v>
      </c>
      <c r="M275" s="230" t="s">
        <v>5630</v>
      </c>
      <c r="N275" s="230" t="s">
        <v>10900</v>
      </c>
      <c r="O275" s="230"/>
      <c r="P275" s="230" t="s">
        <v>8238</v>
      </c>
      <c r="Q275" s="230" t="s">
        <v>773</v>
      </c>
      <c r="R275" s="230" t="s">
        <v>1807</v>
      </c>
      <c r="S275" s="230" t="s">
        <v>5634</v>
      </c>
      <c r="T275" s="232">
        <v>8998</v>
      </c>
      <c r="U275" s="230" t="s">
        <v>1706</v>
      </c>
      <c r="V275" s="230" t="s">
        <v>7763</v>
      </c>
      <c r="W275" s="233" t="str">
        <f>IFERROR(VLOOKUP(Query1[[#This Row],[ENTERPRISE_ID]],HR_tbl[],2, 0), "Not on HR File")</f>
        <v>Service Technician 2, In-Home</v>
      </c>
      <c r="X275" s="113">
        <f>IFERROR(VLOOKUP(Query1[[#This Row],[ENTERPRISE_ID]],HR_tbl[],3,0), "Not on HR File")</f>
        <v>45333</v>
      </c>
      <c r="Y275" s="234" t="str">
        <f>IFERROR(VLOOKUP(Query1[[#This Row],[ENTERPRISE_ID]], Addresses!$A:$Y,21,0), "Not on HR File")</f>
        <v>2349 VERMONT ST</v>
      </c>
      <c r="Z275" s="234">
        <f>IFERROR(VLOOKUP(Query1[[#This Row],[ENTERPRISE_ID]], Addresses!$A:$Y,22,0), "Not on HR File")</f>
        <v>0</v>
      </c>
      <c r="AA275" s="234" t="str">
        <f>IFERROR(VLOOKUP(Query1[[#This Row],[ENTERPRISE_ID]], Addresses!$A:$Y,23,0), "Not on HR File")</f>
        <v>GARY</v>
      </c>
      <c r="AB275" s="234" t="str">
        <f>IFERROR(VLOOKUP(Query1[[#This Row],[ENTERPRISE_ID]], Addresses!$A:$Y,24,0), "Not on HR File")</f>
        <v>IN</v>
      </c>
      <c r="AC275" s="234" t="str">
        <f>IFERROR(VLOOKUP(Query1[[#This Row],[ENTERPRISE_ID]], Addresses!$A:$Y,25,0), "Not on HR File")</f>
        <v>46407</v>
      </c>
      <c r="AD275" s="230" t="s">
        <v>31648</v>
      </c>
      <c r="AE275" s="235">
        <v>46086</v>
      </c>
    </row>
    <row r="276" spans="1:31" x14ac:dyDescent="0.3">
      <c r="A276" s="230" t="s">
        <v>12898</v>
      </c>
      <c r="B276" s="230" t="str">
        <f>Query1[[#This Row],[LAST_NAME]]</f>
        <v>HARGETT</v>
      </c>
      <c r="C276" s="230" t="s">
        <v>12899</v>
      </c>
      <c r="D276" s="230" t="s">
        <v>5822</v>
      </c>
      <c r="E276" s="230" t="s">
        <v>12900</v>
      </c>
      <c r="F276" s="230" t="s">
        <v>12901</v>
      </c>
      <c r="G276" s="230" t="s">
        <v>6588</v>
      </c>
      <c r="H276" s="230" t="str">
        <f>Query1[[#This Row],[FULL_NAME]]</f>
        <v>JON HARGETT</v>
      </c>
      <c r="I276" s="230" t="s">
        <v>12902</v>
      </c>
      <c r="J276" s="230" t="s">
        <v>6661</v>
      </c>
      <c r="K276" s="230" t="str">
        <f>Query1[[#This Row],[ENTERPRISE_ID]]</f>
        <v>JHARGET</v>
      </c>
      <c r="L276" s="231">
        <v>3155308189</v>
      </c>
      <c r="M276" s="230" t="s">
        <v>5630</v>
      </c>
      <c r="N276" s="230" t="s">
        <v>12903</v>
      </c>
      <c r="O276" s="230"/>
      <c r="P276" s="230" t="s">
        <v>12904</v>
      </c>
      <c r="Q276" s="230" t="s">
        <v>318</v>
      </c>
      <c r="R276" s="230" t="s">
        <v>12905</v>
      </c>
      <c r="S276" s="230" t="s">
        <v>5916</v>
      </c>
      <c r="T276" s="232">
        <v>8998</v>
      </c>
      <c r="U276" s="230" t="s">
        <v>5715</v>
      </c>
      <c r="V276" s="230" t="s">
        <v>5716</v>
      </c>
      <c r="W276" s="233" t="str">
        <f>IFERROR(VLOOKUP(Query1[[#This Row],[ENTERPRISE_ID]],HR_tbl[],2, 0), "Not on HR File")</f>
        <v>Team Lead Technician</v>
      </c>
      <c r="X276" s="113">
        <f>IFERROR(VLOOKUP(Query1[[#This Row],[ENTERPRISE_ID]],HR_tbl[],3,0), "Not on HR File")</f>
        <v>36417</v>
      </c>
      <c r="Y276" s="234" t="str">
        <f>IFERROR(VLOOKUP(Query1[[#This Row],[ENTERPRISE_ID]], Addresses!$A:$Y,21,0), "Not on HR File")</f>
        <v>7806 VICKI LANE</v>
      </c>
      <c r="Z276" s="234">
        <f>IFERROR(VLOOKUP(Query1[[#This Row],[ENTERPRISE_ID]], Addresses!$A:$Y,22,0), "Not on HR File")</f>
        <v>0</v>
      </c>
      <c r="AA276" s="234" t="str">
        <f>IFERROR(VLOOKUP(Query1[[#This Row],[ENTERPRISE_ID]], Addresses!$A:$Y,23,0), "Not on HR File")</f>
        <v>BALDWINSVILLE</v>
      </c>
      <c r="AB276" s="234" t="str">
        <f>IFERROR(VLOOKUP(Query1[[#This Row],[ENTERPRISE_ID]], Addresses!$A:$Y,24,0), "Not on HR File")</f>
        <v>NY</v>
      </c>
      <c r="AC276" s="234" t="str">
        <f>IFERROR(VLOOKUP(Query1[[#This Row],[ENTERPRISE_ID]], Addresses!$A:$Y,25,0), "Not on HR File")</f>
        <v>13027</v>
      </c>
      <c r="AD276" s="230" t="s">
        <v>12906</v>
      </c>
      <c r="AE276" s="235">
        <v>46086</v>
      </c>
    </row>
    <row r="277" spans="1:31" x14ac:dyDescent="0.3">
      <c r="A277" s="230" t="s">
        <v>9609</v>
      </c>
      <c r="B277" s="230" t="str">
        <f>Query1[[#This Row],[LAST_NAME]]</f>
        <v>BAILEY</v>
      </c>
      <c r="C277" s="230" t="s">
        <v>9610</v>
      </c>
      <c r="D277" s="230" t="s">
        <v>5729</v>
      </c>
      <c r="E277" s="230" t="s">
        <v>9611</v>
      </c>
      <c r="F277" s="230" t="s">
        <v>9612</v>
      </c>
      <c r="G277" s="230" t="s">
        <v>9613</v>
      </c>
      <c r="H277" s="230" t="str">
        <f>Query1[[#This Row],[FULL_NAME]]</f>
        <v>DARREN BAILEY</v>
      </c>
      <c r="I277" s="230" t="s">
        <v>8342</v>
      </c>
      <c r="J277" s="230" t="s">
        <v>9614</v>
      </c>
      <c r="K277" s="230" t="str">
        <f>Query1[[#This Row],[ENTERPRISE_ID]]</f>
        <v>DBAILEY</v>
      </c>
      <c r="L277" s="231">
        <v>4107175158</v>
      </c>
      <c r="M277" s="230" t="s">
        <v>5630</v>
      </c>
      <c r="N277" s="230" t="s">
        <v>9615</v>
      </c>
      <c r="O277" s="230" t="s">
        <v>9616</v>
      </c>
      <c r="P277" s="230" t="s">
        <v>9617</v>
      </c>
      <c r="Q277" s="230" t="s">
        <v>219</v>
      </c>
      <c r="R277" s="230" t="s">
        <v>9618</v>
      </c>
      <c r="S277" s="230" t="s">
        <v>5738</v>
      </c>
      <c r="T277" s="232">
        <v>8998</v>
      </c>
      <c r="U277" s="230" t="s">
        <v>6194</v>
      </c>
      <c r="V277" s="230" t="s">
        <v>6195</v>
      </c>
      <c r="W277" s="233" t="str">
        <f>IFERROR(VLOOKUP(Query1[[#This Row],[ENTERPRISE_ID]],HR_tbl[],2, 0), "Not on HR File")</f>
        <v>Service Technician 1, In-Home</v>
      </c>
      <c r="X277" s="113">
        <f>IFERROR(VLOOKUP(Query1[[#This Row],[ENTERPRISE_ID]],HR_tbl[],3,0), "Not on HR File")</f>
        <v>45718</v>
      </c>
      <c r="Y277" s="234" t="str">
        <f>IFERROR(VLOOKUP(Query1[[#This Row],[ENTERPRISE_ID]], Addresses!$A:$Y,21,0), "Not on HR File")</f>
        <v>600 WILLIAM ST. APT 401</v>
      </c>
      <c r="Z277" s="234">
        <f>IFERROR(VLOOKUP(Query1[[#This Row],[ENTERPRISE_ID]], Addresses!$A:$Y,22,0), "Not on HR File")</f>
        <v>0</v>
      </c>
      <c r="AA277" s="234" t="str">
        <f>IFERROR(VLOOKUP(Query1[[#This Row],[ENTERPRISE_ID]], Addresses!$A:$Y,23,0), "Not on HR File")</f>
        <v>OAKLAND</v>
      </c>
      <c r="AB277" s="234" t="str">
        <f>IFERROR(VLOOKUP(Query1[[#This Row],[ENTERPRISE_ID]], Addresses!$A:$Y,24,0), "Not on HR File")</f>
        <v>CA</v>
      </c>
      <c r="AC277" s="234" t="str">
        <f>IFERROR(VLOOKUP(Query1[[#This Row],[ENTERPRISE_ID]], Addresses!$A:$Y,25,0), "Not on HR File")</f>
        <v>94612</v>
      </c>
      <c r="AD277" s="230" t="s">
        <v>9619</v>
      </c>
      <c r="AE277" s="235">
        <v>46086</v>
      </c>
    </row>
    <row r="278" spans="1:31" x14ac:dyDescent="0.3">
      <c r="A278" s="230" t="s">
        <v>7737</v>
      </c>
      <c r="B278" s="230" t="str">
        <f>Query1[[#This Row],[LAST_NAME]]</f>
        <v>BROWN</v>
      </c>
      <c r="C278" s="230" t="s">
        <v>843</v>
      </c>
      <c r="D278" s="230" t="s">
        <v>5682</v>
      </c>
      <c r="E278" s="230" t="s">
        <v>7738</v>
      </c>
      <c r="F278" s="230" t="s">
        <v>7739</v>
      </c>
      <c r="G278" s="230" t="s">
        <v>844</v>
      </c>
      <c r="H278" s="230" t="str">
        <f>Query1[[#This Row],[FULL_NAME]]</f>
        <v>SCOTTY BROWN</v>
      </c>
      <c r="I278" s="230" t="s">
        <v>4839</v>
      </c>
      <c r="J278" s="230" t="s">
        <v>7740</v>
      </c>
      <c r="K278" s="230" t="str">
        <f>Query1[[#This Row],[ENTERPRISE_ID]]</f>
        <v>SBROWN5</v>
      </c>
      <c r="L278" s="231">
        <v>7574084265</v>
      </c>
      <c r="M278" s="230" t="s">
        <v>5630</v>
      </c>
      <c r="N278" s="230" t="s">
        <v>7741</v>
      </c>
      <c r="O278" s="230"/>
      <c r="P278" s="230" t="s">
        <v>4790</v>
      </c>
      <c r="Q278" s="230" t="s">
        <v>328</v>
      </c>
      <c r="R278" s="230" t="s">
        <v>7742</v>
      </c>
      <c r="S278" s="230" t="s">
        <v>5738</v>
      </c>
      <c r="T278" s="232">
        <v>8998</v>
      </c>
      <c r="U278" s="230" t="s">
        <v>4895</v>
      </c>
      <c r="V278" s="230" t="s">
        <v>6916</v>
      </c>
      <c r="W278" s="233" t="str">
        <f>IFERROR(VLOOKUP(Query1[[#This Row],[ENTERPRISE_ID]],HR_tbl[],2, 0), "Not on HR File")</f>
        <v>Service Technician 1, In-Home</v>
      </c>
      <c r="X278" s="113">
        <f>IFERROR(VLOOKUP(Query1[[#This Row],[ENTERPRISE_ID]],HR_tbl[],3,0), "Not on HR File")</f>
        <v>44406</v>
      </c>
      <c r="Y278" s="234" t="str">
        <f>IFERROR(VLOOKUP(Query1[[#This Row],[ENTERPRISE_ID]], Addresses!$A:$Y,21,0), "Not on HR File")</f>
        <v>710 N HIGH ST</v>
      </c>
      <c r="Z278" s="234">
        <f>IFERROR(VLOOKUP(Query1[[#This Row],[ENTERPRISE_ID]], Addresses!$A:$Y,22,0), "Not on HR File")</f>
        <v>0</v>
      </c>
      <c r="AA278" s="234" t="str">
        <f>IFERROR(VLOOKUP(Query1[[#This Row],[ENTERPRISE_ID]], Addresses!$A:$Y,23,0), "Not on HR File")</f>
        <v>FRANKLIN</v>
      </c>
      <c r="AB278" s="234" t="str">
        <f>IFERROR(VLOOKUP(Query1[[#This Row],[ENTERPRISE_ID]], Addresses!$A:$Y,24,0), "Not on HR File")</f>
        <v>VA</v>
      </c>
      <c r="AC278" s="234" t="str">
        <f>IFERROR(VLOOKUP(Query1[[#This Row],[ENTERPRISE_ID]], Addresses!$A:$Y,25,0), "Not on HR File")</f>
        <v>23851</v>
      </c>
      <c r="AD278" s="230" t="s">
        <v>7743</v>
      </c>
      <c r="AE278" s="235">
        <v>46086</v>
      </c>
    </row>
    <row r="279" spans="1:31" x14ac:dyDescent="0.3">
      <c r="A279" s="230" t="s">
        <v>1840</v>
      </c>
      <c r="B279" s="230" t="str">
        <f>Query1[[#This Row],[LAST_NAME]]</f>
        <v>GORDON</v>
      </c>
      <c r="C279" s="230" t="s">
        <v>1841</v>
      </c>
      <c r="D279" s="230" t="s">
        <v>5822</v>
      </c>
      <c r="E279" s="230" t="s">
        <v>15580</v>
      </c>
      <c r="F279" s="230" t="s">
        <v>15581</v>
      </c>
      <c r="G279" s="230" t="s">
        <v>1842</v>
      </c>
      <c r="H279" s="230" t="str">
        <f>Query1[[#This Row],[FULL_NAME]]</f>
        <v>MICHAEL GORDON</v>
      </c>
      <c r="I279" s="230" t="s">
        <v>5043</v>
      </c>
      <c r="J279" s="230" t="s">
        <v>3909</v>
      </c>
      <c r="K279" s="230" t="str">
        <f>Query1[[#This Row],[ENTERPRISE_ID]]</f>
        <v>MGORD1</v>
      </c>
      <c r="L279" s="231">
        <v>4015412128</v>
      </c>
      <c r="M279" s="230" t="s">
        <v>5630</v>
      </c>
      <c r="N279" s="230" t="s">
        <v>15582</v>
      </c>
      <c r="O279" s="230"/>
      <c r="P279" s="230" t="s">
        <v>13843</v>
      </c>
      <c r="Q279" s="230" t="s">
        <v>693</v>
      </c>
      <c r="R279" s="230" t="s">
        <v>15583</v>
      </c>
      <c r="S279" s="230" t="s">
        <v>5916</v>
      </c>
      <c r="T279" s="232">
        <v>8998</v>
      </c>
      <c r="U279" s="230" t="s">
        <v>9046</v>
      </c>
      <c r="V279" s="230" t="s">
        <v>9047</v>
      </c>
      <c r="W279" s="233" t="str">
        <f>IFERROR(VLOOKUP(Query1[[#This Row],[ENTERPRISE_ID]],HR_tbl[],2, 0), "Not on HR File")</f>
        <v>Service Technician 1, In-Home</v>
      </c>
      <c r="X279" s="113">
        <f>IFERROR(VLOOKUP(Query1[[#This Row],[ENTERPRISE_ID]],HR_tbl[],3,0), "Not on HR File")</f>
        <v>35636</v>
      </c>
      <c r="Y279" s="234" t="str">
        <f>IFERROR(VLOOKUP(Query1[[#This Row],[ENTERPRISE_ID]], Addresses!$A:$Y,21,0), "Not on HR File")</f>
        <v>65 MACARTHUR DR</v>
      </c>
      <c r="Z279" s="234">
        <f>IFERROR(VLOOKUP(Query1[[#This Row],[ENTERPRISE_ID]], Addresses!$A:$Y,22,0), "Not on HR File")</f>
        <v>0</v>
      </c>
      <c r="AA279" s="234" t="str">
        <f>IFERROR(VLOOKUP(Query1[[#This Row],[ENTERPRISE_ID]], Addresses!$A:$Y,23,0), "Not on HR File")</f>
        <v>WARWICK</v>
      </c>
      <c r="AB279" s="234" t="str">
        <f>IFERROR(VLOOKUP(Query1[[#This Row],[ENTERPRISE_ID]], Addresses!$A:$Y,24,0), "Not on HR File")</f>
        <v>RI</v>
      </c>
      <c r="AC279" s="234" t="str">
        <f>IFERROR(VLOOKUP(Query1[[#This Row],[ENTERPRISE_ID]], Addresses!$A:$Y,25,0), "Not on HR File")</f>
        <v>02889</v>
      </c>
      <c r="AD279" s="230" t="s">
        <v>15584</v>
      </c>
      <c r="AE279" s="235">
        <v>46086</v>
      </c>
    </row>
    <row r="280" spans="1:31" x14ac:dyDescent="0.3">
      <c r="A280" s="230"/>
      <c r="B280" s="230" t="str">
        <f>Query1[[#This Row],[LAST_NAME]]</f>
        <v>MURPHY</v>
      </c>
      <c r="C280" s="230" t="s">
        <v>31513</v>
      </c>
      <c r="D280" s="230" t="s">
        <v>6304</v>
      </c>
      <c r="E280" s="230" t="s">
        <v>31514</v>
      </c>
      <c r="F280" s="230"/>
      <c r="G280" s="230" t="s">
        <v>31515</v>
      </c>
      <c r="H280" s="230" t="str">
        <f>Query1[[#This Row],[FULL_NAME]]</f>
        <v>MAX MURPHY</v>
      </c>
      <c r="I280" s="230" t="s">
        <v>11095</v>
      </c>
      <c r="J280" s="230" t="s">
        <v>31516</v>
      </c>
      <c r="K280" s="230" t="str">
        <f>Query1[[#This Row],[ENTERPRISE_ID]]</f>
        <v>MMURPH3</v>
      </c>
      <c r="L280" s="231"/>
      <c r="M280" s="230" t="s">
        <v>5630</v>
      </c>
      <c r="N280" s="230" t="s">
        <v>31517</v>
      </c>
      <c r="O280" s="230"/>
      <c r="P280" s="230" t="s">
        <v>24456</v>
      </c>
      <c r="Q280" s="230" t="s">
        <v>2926</v>
      </c>
      <c r="R280" s="230" t="s">
        <v>31518</v>
      </c>
      <c r="S280" s="230" t="s">
        <v>5664</v>
      </c>
      <c r="T280" s="232">
        <v>8998</v>
      </c>
      <c r="U280" s="230" t="s">
        <v>3666</v>
      </c>
      <c r="V280" s="230" t="s">
        <v>6483</v>
      </c>
      <c r="W280" s="233" t="str">
        <f>IFERROR(VLOOKUP(Query1[[#This Row],[ENTERPRISE_ID]],HR_tbl[],2, 0), "Not on HR File")</f>
        <v>Not on HR File</v>
      </c>
      <c r="X280" s="113" t="str">
        <f>IFERROR(VLOOKUP(Query1[[#This Row],[ENTERPRISE_ID]],HR_tbl[],3,0), "Not on HR File")</f>
        <v>Not on HR File</v>
      </c>
      <c r="Y280" s="234" t="str">
        <f>IFERROR(VLOOKUP(Query1[[#This Row],[ENTERPRISE_ID]], Addresses!$A:$Y,21,0), "Not on HR File")</f>
        <v>Not on HR File</v>
      </c>
      <c r="Z280" s="234" t="str">
        <f>IFERROR(VLOOKUP(Query1[[#This Row],[ENTERPRISE_ID]], Addresses!$A:$Y,22,0), "Not on HR File")</f>
        <v>Not on HR File</v>
      </c>
      <c r="AA280" s="234" t="str">
        <f>IFERROR(VLOOKUP(Query1[[#This Row],[ENTERPRISE_ID]], Addresses!$A:$Y,23,0), "Not on HR File")</f>
        <v>Not on HR File</v>
      </c>
      <c r="AB280" s="234" t="str">
        <f>IFERROR(VLOOKUP(Query1[[#This Row],[ENTERPRISE_ID]], Addresses!$A:$Y,24,0), "Not on HR File")</f>
        <v>Not on HR File</v>
      </c>
      <c r="AC280" s="234" t="str">
        <f>IFERROR(VLOOKUP(Query1[[#This Row],[ENTERPRISE_ID]], Addresses!$A:$Y,25,0), "Not on HR File")</f>
        <v>Not on HR File</v>
      </c>
      <c r="AD280" s="230"/>
      <c r="AE280" s="235">
        <v>46086</v>
      </c>
    </row>
    <row r="281" spans="1:31" x14ac:dyDescent="0.3">
      <c r="A281" s="230" t="s">
        <v>417</v>
      </c>
      <c r="B281" s="230" t="str">
        <f>Query1[[#This Row],[LAST_NAME]]</f>
        <v>SARWARI</v>
      </c>
      <c r="C281" s="230" t="s">
        <v>2636</v>
      </c>
      <c r="D281" s="230" t="s">
        <v>5788</v>
      </c>
      <c r="E281" s="230" t="s">
        <v>14382</v>
      </c>
      <c r="F281" s="230" t="s">
        <v>14383</v>
      </c>
      <c r="G281" s="230" t="s">
        <v>2637</v>
      </c>
      <c r="H281" s="230" t="str">
        <f>Query1[[#This Row],[FULL_NAME]]</f>
        <v>SHOAIB SARWARI</v>
      </c>
      <c r="I281" s="230" t="s">
        <v>14384</v>
      </c>
      <c r="J281" s="230" t="s">
        <v>14385</v>
      </c>
      <c r="K281" s="230" t="str">
        <f>Query1[[#This Row],[ENTERPRISE_ID]]</f>
        <v>SSARWA0</v>
      </c>
      <c r="L281" s="231">
        <v>7039280594</v>
      </c>
      <c r="M281" s="230" t="s">
        <v>5630</v>
      </c>
      <c r="N281" s="230" t="s">
        <v>14386</v>
      </c>
      <c r="O281" s="230" t="s">
        <v>14387</v>
      </c>
      <c r="P281" s="230" t="s">
        <v>14388</v>
      </c>
      <c r="Q281" s="230" t="s">
        <v>328</v>
      </c>
      <c r="R281" s="230" t="s">
        <v>14389</v>
      </c>
      <c r="S281" s="230" t="s">
        <v>5664</v>
      </c>
      <c r="T281" s="232">
        <v>8998</v>
      </c>
      <c r="U281" s="230" t="s">
        <v>5817</v>
      </c>
      <c r="V281" s="230" t="s">
        <v>5818</v>
      </c>
      <c r="W281" s="233" t="str">
        <f>IFERROR(VLOOKUP(Query1[[#This Row],[ENTERPRISE_ID]],HR_tbl[],2, 0), "Not on HR File")</f>
        <v>Service Technician 2, Trainee</v>
      </c>
      <c r="X281" s="113">
        <f>IFERROR(VLOOKUP(Query1[[#This Row],[ENTERPRISE_ID]],HR_tbl[],3,0), "Not on HR File")</f>
        <v>46061</v>
      </c>
      <c r="Y281" s="234" t="str">
        <f>IFERROR(VLOOKUP(Query1[[#This Row],[ENTERPRISE_ID]], Addresses!$A:$Y,21,0), "Not on HR File")</f>
        <v>Not on HR File</v>
      </c>
      <c r="Z281" s="234" t="str">
        <f>IFERROR(VLOOKUP(Query1[[#This Row],[ENTERPRISE_ID]], Addresses!$A:$Y,22,0), "Not on HR File")</f>
        <v>Not on HR File</v>
      </c>
      <c r="AA281" s="234" t="str">
        <f>IFERROR(VLOOKUP(Query1[[#This Row],[ENTERPRISE_ID]], Addresses!$A:$Y,23,0), "Not on HR File")</f>
        <v>Not on HR File</v>
      </c>
      <c r="AB281" s="234" t="str">
        <f>IFERROR(VLOOKUP(Query1[[#This Row],[ENTERPRISE_ID]], Addresses!$A:$Y,24,0), "Not on HR File")</f>
        <v>Not on HR File</v>
      </c>
      <c r="AC281" s="234" t="str">
        <f>IFERROR(VLOOKUP(Query1[[#This Row],[ENTERPRISE_ID]], Addresses!$A:$Y,25,0), "Not on HR File")</f>
        <v>Not on HR File</v>
      </c>
      <c r="AD281" s="230" t="s">
        <v>14390</v>
      </c>
      <c r="AE281" s="235">
        <v>46086</v>
      </c>
    </row>
    <row r="282" spans="1:31" x14ac:dyDescent="0.3">
      <c r="A282" s="230" t="s">
        <v>14423</v>
      </c>
      <c r="B282" s="230" t="str">
        <f>Query1[[#This Row],[LAST_NAME]]</f>
        <v>NIEVES MARTIR</v>
      </c>
      <c r="C282" s="230" t="s">
        <v>14424</v>
      </c>
      <c r="D282" s="230" t="s">
        <v>5957</v>
      </c>
      <c r="E282" s="230" t="s">
        <v>14425</v>
      </c>
      <c r="F282" s="230" t="s">
        <v>14426</v>
      </c>
      <c r="G282" s="230" t="s">
        <v>14427</v>
      </c>
      <c r="H282" s="230" t="str">
        <f>Query1[[#This Row],[FULL_NAME]]</f>
        <v>IFRAIN NIEVES MARTIR</v>
      </c>
      <c r="I282" s="230" t="s">
        <v>14428</v>
      </c>
      <c r="J282" s="230" t="s">
        <v>14429</v>
      </c>
      <c r="K282" s="230" t="str">
        <f>Query1[[#This Row],[ENTERPRISE_ID]]</f>
        <v>INIEVE</v>
      </c>
      <c r="L282" s="231">
        <v>7875282276</v>
      </c>
      <c r="M282" s="230" t="s">
        <v>5630</v>
      </c>
      <c r="N282" s="230" t="s">
        <v>14430</v>
      </c>
      <c r="O282" s="230" t="s">
        <v>14431</v>
      </c>
      <c r="P282" s="230" t="s">
        <v>14432</v>
      </c>
      <c r="Q282" s="230" t="s">
        <v>5965</v>
      </c>
      <c r="R282" s="230" t="s">
        <v>14433</v>
      </c>
      <c r="S282" s="230" t="s">
        <v>5634</v>
      </c>
      <c r="T282" s="232">
        <v>8842</v>
      </c>
      <c r="U282" s="230" t="s">
        <v>6086</v>
      </c>
      <c r="V282" s="230" t="s">
        <v>6087</v>
      </c>
      <c r="W282" s="233" t="str">
        <f>IFERROR(VLOOKUP(Query1[[#This Row],[ENTERPRISE_ID]],HR_tbl[],2, 0), "Not on HR File")</f>
        <v>Service Technician 2, In-Home</v>
      </c>
      <c r="X282" s="113">
        <f>IFERROR(VLOOKUP(Query1[[#This Row],[ENTERPRISE_ID]],HR_tbl[],3,0), "Not on HR File")</f>
        <v>33040</v>
      </c>
      <c r="Y282" s="234" t="str">
        <f>IFERROR(VLOOKUP(Query1[[#This Row],[ENTERPRISE_ID]], Addresses!$A:$Y,21,0), "Not on HR File")</f>
        <v>Terrazas Del monte 13</v>
      </c>
      <c r="Z282" s="234" t="str">
        <f>IFERROR(VLOOKUP(Query1[[#This Row],[ENTERPRISE_ID]], Addresses!$A:$Y,22,0), "Not on HR File")</f>
        <v>Calle guama a18</v>
      </c>
      <c r="AA282" s="234" t="str">
        <f>IFERROR(VLOOKUP(Query1[[#This Row],[ENTERPRISE_ID]], Addresses!$A:$Y,23,0), "Not on HR File")</f>
        <v>Las piedras</v>
      </c>
      <c r="AB282" s="234" t="str">
        <f>IFERROR(VLOOKUP(Query1[[#This Row],[ENTERPRISE_ID]], Addresses!$A:$Y,24,0), "Not on HR File")</f>
        <v>PR</v>
      </c>
      <c r="AC282" s="234" t="str">
        <f>IFERROR(VLOOKUP(Query1[[#This Row],[ENTERPRISE_ID]], Addresses!$A:$Y,25,0), "Not on HR File")</f>
        <v>00771</v>
      </c>
      <c r="AD282" s="230" t="s">
        <v>14434</v>
      </c>
      <c r="AE282" s="235">
        <v>46086</v>
      </c>
    </row>
    <row r="283" spans="1:31" x14ac:dyDescent="0.3">
      <c r="A283" s="230" t="s">
        <v>3233</v>
      </c>
      <c r="B283" s="230" t="str">
        <f>Query1[[#This Row],[LAST_NAME]]</f>
        <v>GONZALEZ</v>
      </c>
      <c r="C283" s="230" t="s">
        <v>3236</v>
      </c>
      <c r="D283" s="230" t="s">
        <v>5867</v>
      </c>
      <c r="E283" s="230" t="s">
        <v>14619</v>
      </c>
      <c r="F283" s="230" t="s">
        <v>14620</v>
      </c>
      <c r="G283" s="230" t="s">
        <v>3237</v>
      </c>
      <c r="H283" s="230" t="str">
        <f>Query1[[#This Row],[FULL_NAME]]</f>
        <v>ALFREDO GONZALEZ</v>
      </c>
      <c r="I283" s="230" t="s">
        <v>3809</v>
      </c>
      <c r="J283" s="230" t="s">
        <v>5164</v>
      </c>
      <c r="K283" s="230" t="str">
        <f>Query1[[#This Row],[ENTERPRISE_ID]]</f>
        <v>AGON248</v>
      </c>
      <c r="L283" s="231">
        <v>7142008359</v>
      </c>
      <c r="M283" s="230" t="s">
        <v>5630</v>
      </c>
      <c r="N283" s="230" t="s">
        <v>14621</v>
      </c>
      <c r="O283" s="230"/>
      <c r="P283" s="230" t="s">
        <v>4289</v>
      </c>
      <c r="Q283" s="230" t="s">
        <v>219</v>
      </c>
      <c r="R283" s="230" t="s">
        <v>14622</v>
      </c>
      <c r="S283" s="230" t="s">
        <v>5634</v>
      </c>
      <c r="T283" s="232">
        <v>8998</v>
      </c>
      <c r="U283" s="230" t="s">
        <v>7203</v>
      </c>
      <c r="V283" s="230" t="s">
        <v>7204</v>
      </c>
      <c r="W283" s="233" t="str">
        <f>IFERROR(VLOOKUP(Query1[[#This Row],[ENTERPRISE_ID]],HR_tbl[],2, 0), "Not on HR File")</f>
        <v>Service Technician 1, In-Home</v>
      </c>
      <c r="X283" s="113">
        <f>IFERROR(VLOOKUP(Query1[[#This Row],[ENTERPRISE_ID]],HR_tbl[],3,0), "Not on HR File")</f>
        <v>32161</v>
      </c>
      <c r="Y283" s="234" t="str">
        <f>IFERROR(VLOOKUP(Query1[[#This Row],[ENTERPRISE_ID]], Addresses!$A:$Y,21,0), "Not on HR File")</f>
        <v>2109 N. SPRUCE</v>
      </c>
      <c r="Z283" s="234">
        <f>IFERROR(VLOOKUP(Query1[[#This Row],[ENTERPRISE_ID]], Addresses!$A:$Y,22,0), "Not on HR File")</f>
        <v>0</v>
      </c>
      <c r="AA283" s="234" t="str">
        <f>IFERROR(VLOOKUP(Query1[[#This Row],[ENTERPRISE_ID]], Addresses!$A:$Y,23,0), "Not on HR File")</f>
        <v>SANTA ANA</v>
      </c>
      <c r="AB283" s="234" t="str">
        <f>IFERROR(VLOOKUP(Query1[[#This Row],[ENTERPRISE_ID]], Addresses!$A:$Y,24,0), "Not on HR File")</f>
        <v>CA</v>
      </c>
      <c r="AC283" s="234" t="str">
        <f>IFERROR(VLOOKUP(Query1[[#This Row],[ENTERPRISE_ID]], Addresses!$A:$Y,25,0), "Not on HR File")</f>
        <v>92706</v>
      </c>
      <c r="AD283" s="230" t="s">
        <v>14623</v>
      </c>
      <c r="AE283" s="235">
        <v>46086</v>
      </c>
    </row>
    <row r="284" spans="1:31" x14ac:dyDescent="0.3">
      <c r="A284" s="230" t="s">
        <v>8033</v>
      </c>
      <c r="B284" s="230" t="str">
        <f>Query1[[#This Row],[LAST_NAME]]</f>
        <v>HILL JR</v>
      </c>
      <c r="C284" s="230" t="s">
        <v>8034</v>
      </c>
      <c r="D284" s="230" t="s">
        <v>6119</v>
      </c>
      <c r="E284" s="230" t="s">
        <v>8035</v>
      </c>
      <c r="F284" s="230" t="s">
        <v>8036</v>
      </c>
      <c r="G284" s="230" t="s">
        <v>8037</v>
      </c>
      <c r="H284" s="230" t="str">
        <f>Query1[[#This Row],[FULL_NAME]]</f>
        <v>ELBERT HILL JR</v>
      </c>
      <c r="I284" s="230" t="s">
        <v>8038</v>
      </c>
      <c r="J284" s="230" t="s">
        <v>8039</v>
      </c>
      <c r="K284" s="230" t="str">
        <f>Query1[[#This Row],[ENTERPRISE_ID]]</f>
        <v>EHILLJ</v>
      </c>
      <c r="L284" s="231">
        <v>6142181805</v>
      </c>
      <c r="M284" s="230" t="s">
        <v>5630</v>
      </c>
      <c r="N284" s="230" t="s">
        <v>8040</v>
      </c>
      <c r="O284" s="230"/>
      <c r="P284" s="230" t="s">
        <v>8041</v>
      </c>
      <c r="Q284" s="230" t="s">
        <v>260</v>
      </c>
      <c r="R284" s="230" t="s">
        <v>8042</v>
      </c>
      <c r="S284" s="230" t="s">
        <v>5738</v>
      </c>
      <c r="T284" s="232">
        <v>8998</v>
      </c>
      <c r="U284" s="230" t="s">
        <v>593</v>
      </c>
      <c r="V284" s="230" t="s">
        <v>8043</v>
      </c>
      <c r="W284" s="233" t="str">
        <f>IFERROR(VLOOKUP(Query1[[#This Row],[ENTERPRISE_ID]],HR_tbl[],2, 0), "Not on HR File")</f>
        <v>HVAC Svc Tech II, Break/Fix</v>
      </c>
      <c r="X284" s="113">
        <f>IFERROR(VLOOKUP(Query1[[#This Row],[ENTERPRISE_ID]],HR_tbl[],3,0), "Not on HR File")</f>
        <v>28220</v>
      </c>
      <c r="Y284" s="234" t="str">
        <f>IFERROR(VLOOKUP(Query1[[#This Row],[ENTERPRISE_ID]], Addresses!$A:$Y,21,0), "Not on HR File")</f>
        <v>752 RIDENOUR RD</v>
      </c>
      <c r="Z284" s="234">
        <f>IFERROR(VLOOKUP(Query1[[#This Row],[ENTERPRISE_ID]], Addresses!$A:$Y,22,0), "Not on HR File")</f>
        <v>0</v>
      </c>
      <c r="AA284" s="234" t="str">
        <f>IFERROR(VLOOKUP(Query1[[#This Row],[ENTERPRISE_ID]], Addresses!$A:$Y,23,0), "Not on HR File")</f>
        <v>GAHANNA</v>
      </c>
      <c r="AB284" s="234" t="str">
        <f>IFERROR(VLOOKUP(Query1[[#This Row],[ENTERPRISE_ID]], Addresses!$A:$Y,24,0), "Not on HR File")</f>
        <v>OH</v>
      </c>
      <c r="AC284" s="234" t="str">
        <f>IFERROR(VLOOKUP(Query1[[#This Row],[ENTERPRISE_ID]], Addresses!$A:$Y,25,0), "Not on HR File")</f>
        <v>43230</v>
      </c>
      <c r="AD284" s="230" t="s">
        <v>8044</v>
      </c>
      <c r="AE284" s="235">
        <v>46086</v>
      </c>
    </row>
    <row r="285" spans="1:31" x14ac:dyDescent="0.3">
      <c r="A285" s="230" t="s">
        <v>1319</v>
      </c>
      <c r="B285" s="230" t="str">
        <f>Query1[[#This Row],[LAST_NAME]]</f>
        <v>FRELICK</v>
      </c>
      <c r="C285" s="230" t="s">
        <v>1320</v>
      </c>
      <c r="D285" s="230" t="s">
        <v>5682</v>
      </c>
      <c r="E285" s="230" t="s">
        <v>14435</v>
      </c>
      <c r="F285" s="230" t="s">
        <v>14436</v>
      </c>
      <c r="G285" s="230" t="s">
        <v>1321</v>
      </c>
      <c r="H285" s="230" t="str">
        <f>Query1[[#This Row],[FULL_NAME]]</f>
        <v>ADAM FRELICK</v>
      </c>
      <c r="I285" s="230" t="s">
        <v>14437</v>
      </c>
      <c r="J285" s="230" t="s">
        <v>3876</v>
      </c>
      <c r="K285" s="230" t="str">
        <f>Query1[[#This Row],[ENTERPRISE_ID]]</f>
        <v>AFRELIC</v>
      </c>
      <c r="L285" s="231">
        <v>5405883440</v>
      </c>
      <c r="M285" s="230" t="s">
        <v>5630</v>
      </c>
      <c r="N285" s="230" t="s">
        <v>14438</v>
      </c>
      <c r="O285" s="230"/>
      <c r="P285" s="230" t="s">
        <v>14439</v>
      </c>
      <c r="Q285" s="230" t="s">
        <v>328</v>
      </c>
      <c r="R285" s="230" t="s">
        <v>14440</v>
      </c>
      <c r="S285" s="230" t="s">
        <v>5738</v>
      </c>
      <c r="T285" s="232">
        <v>8998</v>
      </c>
      <c r="U285" s="230" t="s">
        <v>8897</v>
      </c>
      <c r="V285" s="230" t="s">
        <v>9394</v>
      </c>
      <c r="W285" s="233" t="str">
        <f>IFERROR(VLOOKUP(Query1[[#This Row],[ENTERPRISE_ID]],HR_tbl[],2, 0), "Not on HR File")</f>
        <v>Service Technician 3, In-Home</v>
      </c>
      <c r="X285" s="113">
        <f>IFERROR(VLOOKUP(Query1[[#This Row],[ENTERPRISE_ID]],HR_tbl[],3,0), "Not on HR File")</f>
        <v>43747</v>
      </c>
      <c r="Y285" s="234" t="str">
        <f>IFERROR(VLOOKUP(Query1[[#This Row],[ENTERPRISE_ID]], Addresses!$A:$Y,21,0), "Not on HR File")</f>
        <v>1562 Gordon Avenue Southeast</v>
      </c>
      <c r="Z285" s="234">
        <f>IFERROR(VLOOKUP(Query1[[#This Row],[ENTERPRISE_ID]], Addresses!$A:$Y,22,0), "Not on HR File")</f>
        <v>0</v>
      </c>
      <c r="AA285" s="234" t="str">
        <f>IFERROR(VLOOKUP(Query1[[#This Row],[ENTERPRISE_ID]], Addresses!$A:$Y,23,0), "Not on HR File")</f>
        <v>Roanoke</v>
      </c>
      <c r="AB285" s="234" t="str">
        <f>IFERROR(VLOOKUP(Query1[[#This Row],[ENTERPRISE_ID]], Addresses!$A:$Y,24,0), "Not on HR File")</f>
        <v>VA</v>
      </c>
      <c r="AC285" s="234" t="str">
        <f>IFERROR(VLOOKUP(Query1[[#This Row],[ENTERPRISE_ID]], Addresses!$A:$Y,25,0), "Not on HR File")</f>
        <v>24014</v>
      </c>
      <c r="AD285" s="230" t="s">
        <v>14441</v>
      </c>
      <c r="AE285" s="235">
        <v>46086</v>
      </c>
    </row>
    <row r="286" spans="1:31" x14ac:dyDescent="0.3">
      <c r="A286" s="230" t="s">
        <v>3600</v>
      </c>
      <c r="B286" s="230" t="str">
        <f>Query1[[#This Row],[LAST_NAME]]</f>
        <v>NEWELL</v>
      </c>
      <c r="C286" s="230" t="s">
        <v>301</v>
      </c>
      <c r="D286" s="230" t="s">
        <v>5854</v>
      </c>
      <c r="E286" s="230" t="s">
        <v>18027</v>
      </c>
      <c r="F286" s="230" t="s">
        <v>18028</v>
      </c>
      <c r="G286" s="230" t="s">
        <v>302</v>
      </c>
      <c r="H286" s="230" t="str">
        <f>Query1[[#This Row],[FULL_NAME]]</f>
        <v>COREY NEWELL</v>
      </c>
      <c r="I286" s="230" t="s">
        <v>5083</v>
      </c>
      <c r="J286" s="230" t="s">
        <v>5082</v>
      </c>
      <c r="K286" s="230" t="str">
        <f>Query1[[#This Row],[ENTERPRISE_ID]]</f>
        <v>CNEWELL</v>
      </c>
      <c r="L286" s="231">
        <v>2514960693</v>
      </c>
      <c r="M286" s="230" t="s">
        <v>5630</v>
      </c>
      <c r="N286" s="230" t="s">
        <v>18029</v>
      </c>
      <c r="O286" s="230"/>
      <c r="P286" s="230" t="s">
        <v>15668</v>
      </c>
      <c r="Q286" s="230" t="s">
        <v>268</v>
      </c>
      <c r="R286" s="230" t="s">
        <v>18030</v>
      </c>
      <c r="S286" s="230" t="s">
        <v>5714</v>
      </c>
      <c r="T286" s="232">
        <v>8998</v>
      </c>
      <c r="U286" s="230" t="s">
        <v>6255</v>
      </c>
      <c r="V286" s="230" t="s">
        <v>7926</v>
      </c>
      <c r="W286" s="233" t="str">
        <f>IFERROR(VLOOKUP(Query1[[#This Row],[ENTERPRISE_ID]],HR_tbl[],2, 0), "Not on HR File")</f>
        <v>Service Technician 2, In-Home</v>
      </c>
      <c r="X286" s="113">
        <f>IFERROR(VLOOKUP(Query1[[#This Row],[ENTERPRISE_ID]],HR_tbl[],3,0), "Not on HR File")</f>
        <v>45851</v>
      </c>
      <c r="Y286" s="234" t="str">
        <f>IFERROR(VLOOKUP(Query1[[#This Row],[ENTERPRISE_ID]], Addresses!$A:$Y,21,0), "Not on HR File")</f>
        <v>10343 Longview dr.</v>
      </c>
      <c r="Z286" s="234">
        <f>IFERROR(VLOOKUP(Query1[[#This Row],[ENTERPRISE_ID]], Addresses!$A:$Y,22,0), "Not on HR File")</f>
        <v>0</v>
      </c>
      <c r="AA286" s="234" t="str">
        <f>IFERROR(VLOOKUP(Query1[[#This Row],[ENTERPRISE_ID]], Addresses!$A:$Y,23,0), "Not on HR File")</f>
        <v>Foley</v>
      </c>
      <c r="AB286" s="234" t="str">
        <f>IFERROR(VLOOKUP(Query1[[#This Row],[ENTERPRISE_ID]], Addresses!$A:$Y,24,0), "Not on HR File")</f>
        <v>AL</v>
      </c>
      <c r="AC286" s="234" t="str">
        <f>IFERROR(VLOOKUP(Query1[[#This Row],[ENTERPRISE_ID]], Addresses!$A:$Y,25,0), "Not on HR File")</f>
        <v>36535</v>
      </c>
      <c r="AD286" s="230" t="s">
        <v>18031</v>
      </c>
      <c r="AE286" s="235">
        <v>46086</v>
      </c>
    </row>
    <row r="287" spans="1:31" x14ac:dyDescent="0.3">
      <c r="A287" s="230" t="s">
        <v>7448</v>
      </c>
      <c r="B287" s="230" t="str">
        <f>Query1[[#This Row],[LAST_NAME]]</f>
        <v>DELACRUZ</v>
      </c>
      <c r="C287" s="230" t="s">
        <v>7449</v>
      </c>
      <c r="D287" s="230" t="s">
        <v>5627</v>
      </c>
      <c r="E287" s="230" t="s">
        <v>7450</v>
      </c>
      <c r="F287" s="230" t="s">
        <v>7451</v>
      </c>
      <c r="G287" s="230" t="s">
        <v>7452</v>
      </c>
      <c r="H287" s="230" t="str">
        <f>Query1[[#This Row],[FULL_NAME]]</f>
        <v>ISAAC DELACRUZ</v>
      </c>
      <c r="I287" s="230" t="s">
        <v>7453</v>
      </c>
      <c r="J287" s="230" t="s">
        <v>4606</v>
      </c>
      <c r="K287" s="230" t="str">
        <f>Query1[[#This Row],[ENTERPRISE_ID]]</f>
        <v>IDELACR</v>
      </c>
      <c r="L287" s="231">
        <v>6074422250</v>
      </c>
      <c r="M287" s="230" t="s">
        <v>5630</v>
      </c>
      <c r="N287" s="230" t="s">
        <v>7454</v>
      </c>
      <c r="O287" s="230" t="s">
        <v>7455</v>
      </c>
      <c r="P287" s="230" t="s">
        <v>7456</v>
      </c>
      <c r="Q287" s="230" t="s">
        <v>279</v>
      </c>
      <c r="R287" s="230" t="s">
        <v>7457</v>
      </c>
      <c r="S287" s="230" t="s">
        <v>5634</v>
      </c>
      <c r="T287" s="232">
        <v>8998</v>
      </c>
      <c r="U287" s="230" t="s">
        <v>5204</v>
      </c>
      <c r="V287" s="230" t="s">
        <v>5953</v>
      </c>
      <c r="W287" s="233" t="str">
        <f>IFERROR(VLOOKUP(Query1[[#This Row],[ENTERPRISE_ID]],HR_tbl[],2, 0), "Not on HR File")</f>
        <v>Service Technician 2, In-Home</v>
      </c>
      <c r="X287" s="113">
        <f>IFERROR(VLOOKUP(Query1[[#This Row],[ENTERPRISE_ID]],HR_tbl[],3,0), "Not on HR File")</f>
        <v>45921</v>
      </c>
      <c r="Y287" s="234" t="str">
        <f>IFERROR(VLOOKUP(Query1[[#This Row],[ENTERPRISE_ID]], Addresses!$A:$Y,21,0), "Not on HR File")</f>
        <v>105 MICHEAL AVE</v>
      </c>
      <c r="Z287" s="234">
        <f>IFERROR(VLOOKUP(Query1[[#This Row],[ENTERPRISE_ID]], Addresses!$A:$Y,22,0), "Not on HR File")</f>
        <v>0</v>
      </c>
      <c r="AA287" s="234" t="str">
        <f>IFERROR(VLOOKUP(Query1[[#This Row],[ENTERPRISE_ID]], Addresses!$A:$Y,23,0), "Not on HR File")</f>
        <v>BUFFALO</v>
      </c>
      <c r="AB287" s="234" t="str">
        <f>IFERROR(VLOOKUP(Query1[[#This Row],[ENTERPRISE_ID]], Addresses!$A:$Y,24,0), "Not on HR File")</f>
        <v>TX</v>
      </c>
      <c r="AC287" s="234" t="str">
        <f>IFERROR(VLOOKUP(Query1[[#This Row],[ENTERPRISE_ID]], Addresses!$A:$Y,25,0), "Not on HR File")</f>
        <v>75831</v>
      </c>
      <c r="AD287" s="230" t="s">
        <v>7458</v>
      </c>
      <c r="AE287" s="235">
        <v>46086</v>
      </c>
    </row>
    <row r="288" spans="1:31" x14ac:dyDescent="0.3">
      <c r="A288" s="230" t="s">
        <v>9683</v>
      </c>
      <c r="B288" s="230" t="str">
        <f>Query1[[#This Row],[LAST_NAME]]</f>
        <v>SINOPOLI</v>
      </c>
      <c r="C288" s="230" t="s">
        <v>9684</v>
      </c>
      <c r="D288" s="230" t="s">
        <v>5822</v>
      </c>
      <c r="E288" s="230" t="s">
        <v>9685</v>
      </c>
      <c r="F288" s="230" t="s">
        <v>9686</v>
      </c>
      <c r="G288" s="230" t="s">
        <v>9687</v>
      </c>
      <c r="H288" s="230" t="str">
        <f>Query1[[#This Row],[FULL_NAME]]</f>
        <v>ANTHONY SINOPOLI</v>
      </c>
      <c r="I288" s="230" t="s">
        <v>9688</v>
      </c>
      <c r="J288" s="230" t="s">
        <v>3920</v>
      </c>
      <c r="K288" s="230" t="str">
        <f>Query1[[#This Row],[ENTERPRISE_ID]]</f>
        <v>ASINOP</v>
      </c>
      <c r="L288" s="231">
        <v>2038093129</v>
      </c>
      <c r="M288" s="230" t="s">
        <v>5630</v>
      </c>
      <c r="N288" s="230" t="s">
        <v>9689</v>
      </c>
      <c r="O288" s="230"/>
      <c r="P288" s="230" t="s">
        <v>9690</v>
      </c>
      <c r="Q288" s="230" t="s">
        <v>655</v>
      </c>
      <c r="R288" s="230" t="s">
        <v>9691</v>
      </c>
      <c r="S288" s="230" t="s">
        <v>5916</v>
      </c>
      <c r="T288" s="232">
        <v>8998</v>
      </c>
      <c r="U288" s="230" t="s">
        <v>7146</v>
      </c>
      <c r="V288" s="230" t="s">
        <v>7147</v>
      </c>
      <c r="W288" s="233" t="str">
        <f>IFERROR(VLOOKUP(Query1[[#This Row],[ENTERPRISE_ID]],HR_tbl[],2, 0), "Not on HR File")</f>
        <v>Service Technician 1, In-Home</v>
      </c>
      <c r="X288" s="113">
        <f>IFERROR(VLOOKUP(Query1[[#This Row],[ENTERPRISE_ID]],HR_tbl[],3,0), "Not on HR File")</f>
        <v>30859</v>
      </c>
      <c r="Y288" s="234" t="str">
        <f>IFERROR(VLOOKUP(Query1[[#This Row],[ENTERPRISE_ID]], Addresses!$A:$Y,21,0), "Not on HR File")</f>
        <v>48 HOME AVE</v>
      </c>
      <c r="Z288" s="234">
        <f>IFERROR(VLOOKUP(Query1[[#This Row],[ENTERPRISE_ID]], Addresses!$A:$Y,22,0), "Not on HR File")</f>
        <v>0</v>
      </c>
      <c r="AA288" s="234" t="str">
        <f>IFERROR(VLOOKUP(Query1[[#This Row],[ENTERPRISE_ID]], Addresses!$A:$Y,23,0), "Not on HR File")</f>
        <v>MERIDEN</v>
      </c>
      <c r="AB288" s="234" t="str">
        <f>IFERROR(VLOOKUP(Query1[[#This Row],[ENTERPRISE_ID]], Addresses!$A:$Y,24,0), "Not on HR File")</f>
        <v>CT</v>
      </c>
      <c r="AC288" s="234" t="str">
        <f>IFERROR(VLOOKUP(Query1[[#This Row],[ENTERPRISE_ID]], Addresses!$A:$Y,25,0), "Not on HR File")</f>
        <v>06451</v>
      </c>
      <c r="AD288" s="230" t="s">
        <v>9692</v>
      </c>
      <c r="AE288" s="235">
        <v>46086</v>
      </c>
    </row>
    <row r="289" spans="1:31" x14ac:dyDescent="0.3">
      <c r="A289" s="230" t="s">
        <v>16314</v>
      </c>
      <c r="B289" s="230" t="str">
        <f>Query1[[#This Row],[LAST_NAME]]</f>
        <v>USHAKOV</v>
      </c>
      <c r="C289" s="230" t="s">
        <v>16315</v>
      </c>
      <c r="D289" s="230" t="s">
        <v>6040</v>
      </c>
      <c r="E289" s="230" t="s">
        <v>16316</v>
      </c>
      <c r="F289" s="230" t="s">
        <v>16317</v>
      </c>
      <c r="G289" s="230" t="s">
        <v>16318</v>
      </c>
      <c r="H289" s="230" t="str">
        <f>Query1[[#This Row],[FULL_NAME]]</f>
        <v>ANDREY USHAKOV</v>
      </c>
      <c r="I289" s="230" t="s">
        <v>16319</v>
      </c>
      <c r="J289" s="230" t="s">
        <v>16320</v>
      </c>
      <c r="K289" s="230" t="str">
        <f>Query1[[#This Row],[ENTERPRISE_ID]]</f>
        <v>AUSHAKO</v>
      </c>
      <c r="L289" s="231">
        <v>4244152056</v>
      </c>
      <c r="M289" s="230" t="s">
        <v>5630</v>
      </c>
      <c r="N289" s="230" t="s">
        <v>16321</v>
      </c>
      <c r="O289" s="230"/>
      <c r="P289" s="230" t="s">
        <v>6885</v>
      </c>
      <c r="Q289" s="230" t="s">
        <v>219</v>
      </c>
      <c r="R289" s="230" t="s">
        <v>16322</v>
      </c>
      <c r="S289" s="230" t="s">
        <v>5714</v>
      </c>
      <c r="T289" s="232">
        <v>8998</v>
      </c>
      <c r="U289" s="230" t="s">
        <v>5162</v>
      </c>
      <c r="V289" s="230" t="s">
        <v>7512</v>
      </c>
      <c r="W289" s="233" t="str">
        <f>IFERROR(VLOOKUP(Query1[[#This Row],[ENTERPRISE_ID]],HR_tbl[],2, 0), "Not on HR File")</f>
        <v>Service Technician 3, In-Home</v>
      </c>
      <c r="X289" s="113">
        <f>IFERROR(VLOOKUP(Query1[[#This Row],[ENTERPRISE_ID]],HR_tbl[],3,0), "Not on HR File")</f>
        <v>45550</v>
      </c>
      <c r="Y289" s="234" t="str">
        <f>IFERROR(VLOOKUP(Query1[[#This Row],[ENTERPRISE_ID]], Addresses!$A:$Y,21,0), "Not on HR File")</f>
        <v>182 S Craig ave</v>
      </c>
      <c r="Z289" s="234">
        <f>IFERROR(VLOOKUP(Query1[[#This Row],[ENTERPRISE_ID]], Addresses!$A:$Y,22,0), "Not on HR File")</f>
        <v>0</v>
      </c>
      <c r="AA289" s="234" t="str">
        <f>IFERROR(VLOOKUP(Query1[[#This Row],[ENTERPRISE_ID]], Addresses!$A:$Y,23,0), "Not on HR File")</f>
        <v>PASADENA</v>
      </c>
      <c r="AB289" s="234" t="str">
        <f>IFERROR(VLOOKUP(Query1[[#This Row],[ENTERPRISE_ID]], Addresses!$A:$Y,24,0), "Not on HR File")</f>
        <v>CA</v>
      </c>
      <c r="AC289" s="234" t="str">
        <f>IFERROR(VLOOKUP(Query1[[#This Row],[ENTERPRISE_ID]], Addresses!$A:$Y,25,0), "Not on HR File")</f>
        <v>91107</v>
      </c>
      <c r="AD289" s="230" t="s">
        <v>16323</v>
      </c>
      <c r="AE289" s="235">
        <v>46086</v>
      </c>
    </row>
    <row r="290" spans="1:31" x14ac:dyDescent="0.3">
      <c r="A290" s="230" t="s">
        <v>12012</v>
      </c>
      <c r="B290" s="230" t="str">
        <f>Query1[[#This Row],[LAST_NAME]]</f>
        <v>PRASAD</v>
      </c>
      <c r="C290" s="230" t="s">
        <v>12013</v>
      </c>
      <c r="D290" s="230" t="s">
        <v>5729</v>
      </c>
      <c r="E290" s="230" t="s">
        <v>12014</v>
      </c>
      <c r="F290" s="230" t="s">
        <v>12015</v>
      </c>
      <c r="G290" s="230" t="s">
        <v>12016</v>
      </c>
      <c r="H290" s="230" t="str">
        <f>Query1[[#This Row],[FULL_NAME]]</f>
        <v>MADHO PRASAD</v>
      </c>
      <c r="I290" s="230" t="s">
        <v>12017</v>
      </c>
      <c r="J290" s="230" t="s">
        <v>12018</v>
      </c>
      <c r="K290" s="230" t="str">
        <f>Query1[[#This Row],[ENTERPRISE_ID]]</f>
        <v>MPRASA1</v>
      </c>
      <c r="L290" s="231">
        <v>9165798031</v>
      </c>
      <c r="M290" s="230" t="s">
        <v>5630</v>
      </c>
      <c r="N290" s="230" t="s">
        <v>12019</v>
      </c>
      <c r="O290" s="230"/>
      <c r="P290" s="230" t="s">
        <v>9597</v>
      </c>
      <c r="Q290" s="230" t="s">
        <v>219</v>
      </c>
      <c r="R290" s="230" t="s">
        <v>12020</v>
      </c>
      <c r="S290" s="230" t="s">
        <v>5738</v>
      </c>
      <c r="T290" s="232">
        <v>8998</v>
      </c>
      <c r="U290" s="230" t="s">
        <v>7607</v>
      </c>
      <c r="V290" s="230" t="s">
        <v>7608</v>
      </c>
      <c r="W290" s="233" t="str">
        <f>IFERROR(VLOOKUP(Query1[[#This Row],[ENTERPRISE_ID]],HR_tbl[],2, 0), "Not on HR File")</f>
        <v>Service Technician 2, In-Home</v>
      </c>
      <c r="X290" s="113">
        <f>IFERROR(VLOOKUP(Query1[[#This Row],[ENTERPRISE_ID]],HR_tbl[],3,0), "Not on HR File")</f>
        <v>38828</v>
      </c>
      <c r="Y290" s="234" t="str">
        <f>IFERROR(VLOOKUP(Query1[[#This Row],[ENTERPRISE_ID]], Addresses!$A:$Y,21,0), "Not on HR File")</f>
        <v>8470 CUTLER WAY</v>
      </c>
      <c r="Z290" s="234">
        <f>IFERROR(VLOOKUP(Query1[[#This Row],[ENTERPRISE_ID]], Addresses!$A:$Y,22,0), "Not on HR File")</f>
        <v>0</v>
      </c>
      <c r="AA290" s="234" t="str">
        <f>IFERROR(VLOOKUP(Query1[[#This Row],[ENTERPRISE_ID]], Addresses!$A:$Y,23,0), "Not on HR File")</f>
        <v>SACRAMENTO</v>
      </c>
      <c r="AB290" s="234" t="str">
        <f>IFERROR(VLOOKUP(Query1[[#This Row],[ENTERPRISE_ID]], Addresses!$A:$Y,24,0), "Not on HR File")</f>
        <v>CA</v>
      </c>
      <c r="AC290" s="234" t="str">
        <f>IFERROR(VLOOKUP(Query1[[#This Row],[ENTERPRISE_ID]], Addresses!$A:$Y,25,0), "Not on HR File")</f>
        <v>95828</v>
      </c>
      <c r="AD290" s="230" t="s">
        <v>12021</v>
      </c>
      <c r="AE290" s="235">
        <v>46086</v>
      </c>
    </row>
    <row r="291" spans="1:31" x14ac:dyDescent="0.3">
      <c r="A291" s="230" t="s">
        <v>16000</v>
      </c>
      <c r="B291" s="230" t="str">
        <f>Query1[[#This Row],[LAST_NAME]]</f>
        <v>PETRE</v>
      </c>
      <c r="C291" s="230" t="s">
        <v>16001</v>
      </c>
      <c r="D291" s="230" t="s">
        <v>5788</v>
      </c>
      <c r="E291" s="230" t="s">
        <v>16002</v>
      </c>
      <c r="F291" s="230" t="s">
        <v>16003</v>
      </c>
      <c r="G291" s="230" t="s">
        <v>16004</v>
      </c>
      <c r="H291" s="230" t="str">
        <f>Query1[[#This Row],[FULL_NAME]]</f>
        <v>OLIMPIU PETRE</v>
      </c>
      <c r="I291" s="230" t="s">
        <v>16005</v>
      </c>
      <c r="J291" s="230" t="s">
        <v>16006</v>
      </c>
      <c r="K291" s="230" t="str">
        <f>Query1[[#This Row],[ENTERPRISE_ID]]</f>
        <v>OPETRE</v>
      </c>
      <c r="L291" s="231">
        <v>3012564280</v>
      </c>
      <c r="M291" s="230" t="s">
        <v>5630</v>
      </c>
      <c r="N291" s="230" t="s">
        <v>16007</v>
      </c>
      <c r="O291" s="230" t="s">
        <v>16008</v>
      </c>
      <c r="P291" s="230" t="s">
        <v>16009</v>
      </c>
      <c r="Q291" s="230" t="s">
        <v>541</v>
      </c>
      <c r="R291" s="230" t="s">
        <v>16010</v>
      </c>
      <c r="S291" s="230" t="s">
        <v>5634</v>
      </c>
      <c r="T291" s="232">
        <v>8998</v>
      </c>
      <c r="U291" s="230" t="s">
        <v>7359</v>
      </c>
      <c r="V291" s="230" t="s">
        <v>7360</v>
      </c>
      <c r="W291" s="233" t="str">
        <f>IFERROR(VLOOKUP(Query1[[#This Row],[ENTERPRISE_ID]],HR_tbl[],2, 0), "Not on HR File")</f>
        <v>Service Technician 1, In-Home</v>
      </c>
      <c r="X291" s="113">
        <f>IFERROR(VLOOKUP(Query1[[#This Row],[ENTERPRISE_ID]],HR_tbl[],3,0), "Not on HR File")</f>
        <v>37746</v>
      </c>
      <c r="Y291" s="234" t="str">
        <f>IFERROR(VLOOKUP(Query1[[#This Row],[ENTERPRISE_ID]], Addresses!$A:$Y,21,0), "Not on HR File")</f>
        <v>11907 PARKLAWN DRIVE</v>
      </c>
      <c r="Z291" s="234" t="str">
        <f>IFERROR(VLOOKUP(Query1[[#This Row],[ENTERPRISE_ID]], Addresses!$A:$Y,22,0), "Not on HR File")</f>
        <v>APT 102</v>
      </c>
      <c r="AA291" s="234" t="str">
        <f>IFERROR(VLOOKUP(Query1[[#This Row],[ENTERPRISE_ID]], Addresses!$A:$Y,23,0), "Not on HR File")</f>
        <v>ROCKVILLE</v>
      </c>
      <c r="AB291" s="234" t="str">
        <f>IFERROR(VLOOKUP(Query1[[#This Row],[ENTERPRISE_ID]], Addresses!$A:$Y,24,0), "Not on HR File")</f>
        <v>MD</v>
      </c>
      <c r="AC291" s="234" t="str">
        <f>IFERROR(VLOOKUP(Query1[[#This Row],[ENTERPRISE_ID]], Addresses!$A:$Y,25,0), "Not on HR File")</f>
        <v>20852</v>
      </c>
      <c r="AD291" s="230" t="s">
        <v>16011</v>
      </c>
      <c r="AE291" s="235">
        <v>46086</v>
      </c>
    </row>
    <row r="292" spans="1:31" x14ac:dyDescent="0.3">
      <c r="A292" s="230" t="s">
        <v>9393</v>
      </c>
      <c r="B292" s="230" t="str">
        <f>Query1[[#This Row],[LAST_NAME]]</f>
        <v>SEVREY</v>
      </c>
      <c r="C292" s="230" t="s">
        <v>9920</v>
      </c>
      <c r="D292" s="230" t="s">
        <v>5656</v>
      </c>
      <c r="E292" s="230" t="s">
        <v>9921</v>
      </c>
      <c r="F292" s="230" t="s">
        <v>9922</v>
      </c>
      <c r="G292" s="230" t="s">
        <v>9923</v>
      </c>
      <c r="H292" s="230" t="str">
        <f>Query1[[#This Row],[FULL_NAME]]</f>
        <v>JOSHUA SEVREY</v>
      </c>
      <c r="I292" s="230" t="s">
        <v>9924</v>
      </c>
      <c r="J292" s="230" t="s">
        <v>3753</v>
      </c>
      <c r="K292" s="230" t="str">
        <f>Query1[[#This Row],[ENTERPRISE_ID]]</f>
        <v>JSEVR02</v>
      </c>
      <c r="L292" s="231">
        <v>5175255496</v>
      </c>
      <c r="M292" s="230" t="s">
        <v>5630</v>
      </c>
      <c r="N292" s="230" t="s">
        <v>9925</v>
      </c>
      <c r="O292" s="230"/>
      <c r="P292" s="230" t="s">
        <v>9926</v>
      </c>
      <c r="Q292" s="230" t="s">
        <v>752</v>
      </c>
      <c r="R292" s="230" t="s">
        <v>9927</v>
      </c>
      <c r="S292" s="230" t="s">
        <v>5634</v>
      </c>
      <c r="T292" s="232">
        <v>8998</v>
      </c>
      <c r="U292" s="230" t="s">
        <v>7014</v>
      </c>
      <c r="V292" s="230" t="s">
        <v>7015</v>
      </c>
      <c r="W292" s="233" t="str">
        <f>IFERROR(VLOOKUP(Query1[[#This Row],[ENTERPRISE_ID]],HR_tbl[],2, 0), "Not on HR File")</f>
        <v>Service Technician 1, In-Home</v>
      </c>
      <c r="X292" s="113">
        <f>IFERROR(VLOOKUP(Query1[[#This Row],[ENTERPRISE_ID]],HR_tbl[],3,0), "Not on HR File")</f>
        <v>38867</v>
      </c>
      <c r="Y292" s="234" t="str">
        <f>IFERROR(VLOOKUP(Query1[[#This Row],[ENTERPRISE_ID]], Addresses!$A:$Y,21,0), "Not on HR File")</f>
        <v>12680 CHURCHILL RD</v>
      </c>
      <c r="Z292" s="234">
        <f>IFERROR(VLOOKUP(Query1[[#This Row],[ENTERPRISE_ID]], Addresses!$A:$Y,22,0), "Not on HR File")</f>
        <v>0</v>
      </c>
      <c r="AA292" s="234" t="str">
        <f>IFERROR(VLOOKUP(Query1[[#This Row],[ENTERPRISE_ID]], Addresses!$A:$Y,23,0), "Not on HR File")</f>
        <v>RIVES JUNCTION</v>
      </c>
      <c r="AB292" s="234" t="str">
        <f>IFERROR(VLOOKUP(Query1[[#This Row],[ENTERPRISE_ID]], Addresses!$A:$Y,24,0), "Not on HR File")</f>
        <v>MI</v>
      </c>
      <c r="AC292" s="234" t="str">
        <f>IFERROR(VLOOKUP(Query1[[#This Row],[ENTERPRISE_ID]], Addresses!$A:$Y,25,0), "Not on HR File")</f>
        <v>49277</v>
      </c>
      <c r="AD292" s="230" t="s">
        <v>9928</v>
      </c>
      <c r="AE292" s="235">
        <v>46086</v>
      </c>
    </row>
    <row r="293" spans="1:31" x14ac:dyDescent="0.3">
      <c r="A293" s="230" t="s">
        <v>11509</v>
      </c>
      <c r="B293" s="230" t="str">
        <f>Query1[[#This Row],[LAST_NAME]]</f>
        <v>GALLOWAY III</v>
      </c>
      <c r="C293" s="230" t="s">
        <v>11510</v>
      </c>
      <c r="D293" s="230" t="s">
        <v>5656</v>
      </c>
      <c r="E293" s="230" t="s">
        <v>11511</v>
      </c>
      <c r="F293" s="230" t="s">
        <v>11512</v>
      </c>
      <c r="G293" s="230" t="s">
        <v>11513</v>
      </c>
      <c r="H293" s="230" t="str">
        <f>Query1[[#This Row],[FULL_NAME]]</f>
        <v>JOHN GALLOWAY III</v>
      </c>
      <c r="I293" s="230" t="s">
        <v>11514</v>
      </c>
      <c r="J293" s="230" t="s">
        <v>4282</v>
      </c>
      <c r="K293" s="230" t="str">
        <f>Query1[[#This Row],[ENTERPRISE_ID]]</f>
        <v>JGALLO5</v>
      </c>
      <c r="L293" s="231">
        <v>8108580589</v>
      </c>
      <c r="M293" s="230" t="s">
        <v>5630</v>
      </c>
      <c r="N293" s="230" t="s">
        <v>11515</v>
      </c>
      <c r="O293" s="230"/>
      <c r="P293" s="230" t="s">
        <v>11516</v>
      </c>
      <c r="Q293" s="230" t="s">
        <v>752</v>
      </c>
      <c r="R293" s="230" t="s">
        <v>11517</v>
      </c>
      <c r="S293" s="230" t="s">
        <v>5634</v>
      </c>
      <c r="T293" s="232">
        <v>8998</v>
      </c>
      <c r="U293" s="230" t="s">
        <v>7014</v>
      </c>
      <c r="V293" s="230" t="s">
        <v>7015</v>
      </c>
      <c r="W293" s="233" t="str">
        <f>IFERROR(VLOOKUP(Query1[[#This Row],[ENTERPRISE_ID]],HR_tbl[],2, 0), "Not on HR File")</f>
        <v>Service Technician 2, In-Home</v>
      </c>
      <c r="X293" s="113">
        <f>IFERROR(VLOOKUP(Query1[[#This Row],[ENTERPRISE_ID]],HR_tbl[],3,0), "Not on HR File")</f>
        <v>39531</v>
      </c>
      <c r="Y293" s="234" t="str">
        <f>IFERROR(VLOOKUP(Query1[[#This Row],[ENTERPRISE_ID]], Addresses!$A:$Y,21,0), "Not on HR File")</f>
        <v>704 E Mill St</v>
      </c>
      <c r="Z293" s="234">
        <f>IFERROR(VLOOKUP(Query1[[#This Row],[ENTERPRISE_ID]], Addresses!$A:$Y,22,0), "Not on HR File")</f>
        <v>0</v>
      </c>
      <c r="AA293" s="234" t="str">
        <f>IFERROR(VLOOKUP(Query1[[#This Row],[ENTERPRISE_ID]], Addresses!$A:$Y,23,0), "Not on HR File")</f>
        <v>Capac</v>
      </c>
      <c r="AB293" s="234" t="str">
        <f>IFERROR(VLOOKUP(Query1[[#This Row],[ENTERPRISE_ID]], Addresses!$A:$Y,24,0), "Not on HR File")</f>
        <v>MI</v>
      </c>
      <c r="AC293" s="234" t="str">
        <f>IFERROR(VLOOKUP(Query1[[#This Row],[ENTERPRISE_ID]], Addresses!$A:$Y,25,0), "Not on HR File")</f>
        <v>48014</v>
      </c>
      <c r="AD293" s="230" t="s">
        <v>11518</v>
      </c>
      <c r="AE293" s="235">
        <v>46086</v>
      </c>
    </row>
    <row r="294" spans="1:31" x14ac:dyDescent="0.3">
      <c r="A294" s="230" t="s">
        <v>3626</v>
      </c>
      <c r="B294" s="230" t="str">
        <f>Query1[[#This Row],[LAST_NAME]]</f>
        <v>TORRES</v>
      </c>
      <c r="C294" s="230" t="s">
        <v>3627</v>
      </c>
      <c r="D294" s="230" t="s">
        <v>6524</v>
      </c>
      <c r="E294" s="230" t="s">
        <v>13214</v>
      </c>
      <c r="F294" s="230" t="s">
        <v>13215</v>
      </c>
      <c r="G294" s="230" t="s">
        <v>3628</v>
      </c>
      <c r="H294" s="230" t="str">
        <f>Query1[[#This Row],[FULL_NAME]]</f>
        <v>FRANCISCO TORRES</v>
      </c>
      <c r="I294" s="230" t="s">
        <v>5534</v>
      </c>
      <c r="J294" s="230" t="s">
        <v>5533</v>
      </c>
      <c r="K294" s="230" t="str">
        <f>Query1[[#This Row],[ENTERPRISE_ID]]</f>
        <v>FTORRES</v>
      </c>
      <c r="L294" s="231">
        <v>2097023231</v>
      </c>
      <c r="M294" s="230" t="s">
        <v>5630</v>
      </c>
      <c r="N294" s="230" t="s">
        <v>13216</v>
      </c>
      <c r="O294" s="230"/>
      <c r="P294" s="230" t="s">
        <v>7992</v>
      </c>
      <c r="Q294" s="230" t="s">
        <v>219</v>
      </c>
      <c r="R294" s="230" t="s">
        <v>13217</v>
      </c>
      <c r="S294" s="230" t="s">
        <v>5916</v>
      </c>
      <c r="T294" s="232">
        <v>8998</v>
      </c>
      <c r="U294" s="230" t="s">
        <v>7049</v>
      </c>
      <c r="V294" s="230" t="s">
        <v>7050</v>
      </c>
      <c r="W294" s="233" t="str">
        <f>IFERROR(VLOOKUP(Query1[[#This Row],[ENTERPRISE_ID]],HR_tbl[],2, 0), "Not on HR File")</f>
        <v>Service Technician 1, In-Home</v>
      </c>
      <c r="X294" s="113">
        <f>IFERROR(VLOOKUP(Query1[[#This Row],[ENTERPRISE_ID]],HR_tbl[],3,0), "Not on HR File")</f>
        <v>44637</v>
      </c>
      <c r="Y294" s="234" t="str">
        <f>IFERROR(VLOOKUP(Query1[[#This Row],[ENTERPRISE_ID]], Addresses!$A:$Y,21,0), "Not on HR File")</f>
        <v>3909 JANE WAY</v>
      </c>
      <c r="Z294" s="234">
        <f>IFERROR(VLOOKUP(Query1[[#This Row],[ENTERPRISE_ID]], Addresses!$A:$Y,22,0), "Not on HR File")</f>
        <v>0</v>
      </c>
      <c r="AA294" s="234" t="str">
        <f>IFERROR(VLOOKUP(Query1[[#This Row],[ENTERPRISE_ID]], Addresses!$A:$Y,23,0), "Not on HR File")</f>
        <v>MODESTO</v>
      </c>
      <c r="AB294" s="234" t="str">
        <f>IFERROR(VLOOKUP(Query1[[#This Row],[ENTERPRISE_ID]], Addresses!$A:$Y,24,0), "Not on HR File")</f>
        <v>CA</v>
      </c>
      <c r="AC294" s="234" t="str">
        <f>IFERROR(VLOOKUP(Query1[[#This Row],[ENTERPRISE_ID]], Addresses!$A:$Y,25,0), "Not on HR File")</f>
        <v>95356</v>
      </c>
      <c r="AD294" s="230" t="s">
        <v>13218</v>
      </c>
      <c r="AE294" s="235">
        <v>46086</v>
      </c>
    </row>
    <row r="295" spans="1:31" x14ac:dyDescent="0.3">
      <c r="A295" s="230" t="s">
        <v>790</v>
      </c>
      <c r="B295" s="230" t="str">
        <f>Query1[[#This Row],[LAST_NAME]]</f>
        <v>DAVIS</v>
      </c>
      <c r="C295" s="230" t="s">
        <v>791</v>
      </c>
      <c r="D295" s="230" t="s">
        <v>5627</v>
      </c>
      <c r="E295" s="230" t="s">
        <v>6618</v>
      </c>
      <c r="F295" s="230" t="s">
        <v>6619</v>
      </c>
      <c r="G295" s="230" t="s">
        <v>792</v>
      </c>
      <c r="H295" s="230" t="str">
        <f>Query1[[#This Row],[FULL_NAME]]</f>
        <v>ERIC DAVIS</v>
      </c>
      <c r="I295" s="230" t="s">
        <v>4464</v>
      </c>
      <c r="J295" s="230" t="s">
        <v>3868</v>
      </c>
      <c r="K295" s="230" t="str">
        <f>Query1[[#This Row],[ENTERPRISE_ID]]</f>
        <v>EDAVIS0</v>
      </c>
      <c r="L295" s="231">
        <v>8062070309</v>
      </c>
      <c r="M295" s="230" t="s">
        <v>5630</v>
      </c>
      <c r="N295" s="230" t="s">
        <v>6620</v>
      </c>
      <c r="O295" s="230"/>
      <c r="P295" s="230" t="s">
        <v>6621</v>
      </c>
      <c r="Q295" s="230" t="s">
        <v>279</v>
      </c>
      <c r="R295" s="230" t="s">
        <v>6622</v>
      </c>
      <c r="S295" s="230" t="s">
        <v>5634</v>
      </c>
      <c r="T295" s="232">
        <v>8998</v>
      </c>
      <c r="U295" s="230" t="s">
        <v>5929</v>
      </c>
      <c r="V295" s="230" t="s">
        <v>5930</v>
      </c>
      <c r="W295" s="233" t="str">
        <f>IFERROR(VLOOKUP(Query1[[#This Row],[ENTERPRISE_ID]],HR_tbl[],2, 0), "Not on HR File")</f>
        <v>Service Technician 3, In-Home</v>
      </c>
      <c r="X295" s="113">
        <f>IFERROR(VLOOKUP(Query1[[#This Row],[ENTERPRISE_ID]],HR_tbl[],3,0), "Not on HR File")</f>
        <v>44180</v>
      </c>
      <c r="Y295" s="234" t="str">
        <f>IFERROR(VLOOKUP(Query1[[#This Row],[ENTERPRISE_ID]], Addresses!$A:$Y,21,0), "Not on HR File")</f>
        <v>510 DAVIS ST</v>
      </c>
      <c r="Z295" s="234">
        <f>IFERROR(VLOOKUP(Query1[[#This Row],[ENTERPRISE_ID]], Addresses!$A:$Y,22,0), "Not on HR File")</f>
        <v>0</v>
      </c>
      <c r="AA295" s="234" t="str">
        <f>IFERROR(VLOOKUP(Query1[[#This Row],[ENTERPRISE_ID]], Addresses!$A:$Y,23,0), "Not on HR File")</f>
        <v>PAMPA</v>
      </c>
      <c r="AB295" s="234" t="str">
        <f>IFERROR(VLOOKUP(Query1[[#This Row],[ENTERPRISE_ID]], Addresses!$A:$Y,24,0), "Not on HR File")</f>
        <v>TX</v>
      </c>
      <c r="AC295" s="234" t="str">
        <f>IFERROR(VLOOKUP(Query1[[#This Row],[ENTERPRISE_ID]], Addresses!$A:$Y,25,0), "Not on HR File")</f>
        <v>79065</v>
      </c>
      <c r="AD295" s="230" t="s">
        <v>6623</v>
      </c>
      <c r="AE295" s="235">
        <v>46086</v>
      </c>
    </row>
    <row r="296" spans="1:31" x14ac:dyDescent="0.3">
      <c r="A296" s="230" t="s">
        <v>3547</v>
      </c>
      <c r="B296" s="230" t="str">
        <f>Query1[[#This Row],[LAST_NAME]]</f>
        <v>CABALLERO</v>
      </c>
      <c r="C296" s="230" t="s">
        <v>3548</v>
      </c>
      <c r="D296" s="230" t="s">
        <v>5638</v>
      </c>
      <c r="E296" s="230" t="s">
        <v>15872</v>
      </c>
      <c r="F296" s="230" t="s">
        <v>15873</v>
      </c>
      <c r="G296" s="230" t="s">
        <v>3549</v>
      </c>
      <c r="H296" s="230" t="str">
        <f>Query1[[#This Row],[FULL_NAME]]</f>
        <v>NELSON CABALLERO</v>
      </c>
      <c r="I296" s="230" t="s">
        <v>4932</v>
      </c>
      <c r="J296" s="230" t="s">
        <v>4931</v>
      </c>
      <c r="K296" s="230" t="str">
        <f>Query1[[#This Row],[ENTERPRISE_ID]]</f>
        <v>NCABALL</v>
      </c>
      <c r="L296" s="231">
        <v>3213332278</v>
      </c>
      <c r="M296" s="230" t="s">
        <v>5630</v>
      </c>
      <c r="N296" s="230" t="s">
        <v>15874</v>
      </c>
      <c r="O296" s="230"/>
      <c r="P296" s="230" t="s">
        <v>3550</v>
      </c>
      <c r="Q296" s="230" t="s">
        <v>297</v>
      </c>
      <c r="R296" s="230" t="s">
        <v>15875</v>
      </c>
      <c r="S296" s="230" t="s">
        <v>5634</v>
      </c>
      <c r="T296" s="232">
        <v>8998</v>
      </c>
      <c r="U296" s="230" t="s">
        <v>5644</v>
      </c>
      <c r="V296" s="230" t="s">
        <v>5645</v>
      </c>
      <c r="W296" s="233" t="str">
        <f>IFERROR(VLOOKUP(Query1[[#This Row],[ENTERPRISE_ID]],HR_tbl[],2, 0), "Not on HR File")</f>
        <v>Service Technician 2, In-Home</v>
      </c>
      <c r="X296" s="113">
        <f>IFERROR(VLOOKUP(Query1[[#This Row],[ENTERPRISE_ID]],HR_tbl[],3,0), "Not on HR File")</f>
        <v>38986</v>
      </c>
      <c r="Y296" s="234" t="str">
        <f>IFERROR(VLOOKUP(Query1[[#This Row],[ENTERPRISE_ID]], Addresses!$A:$Y,21,0), "Not on HR File")</f>
        <v>305 Lariat Ln</v>
      </c>
      <c r="Z296" s="234">
        <f>IFERROR(VLOOKUP(Query1[[#This Row],[ENTERPRISE_ID]], Addresses!$A:$Y,22,0), "Not on HR File")</f>
        <v>0</v>
      </c>
      <c r="AA296" s="234" t="str">
        <f>IFERROR(VLOOKUP(Query1[[#This Row],[ENTERPRISE_ID]], Addresses!$A:$Y,23,0), "Not on HR File")</f>
        <v>KISSIMMEE</v>
      </c>
      <c r="AB296" s="234" t="str">
        <f>IFERROR(VLOOKUP(Query1[[#This Row],[ENTERPRISE_ID]], Addresses!$A:$Y,24,0), "Not on HR File")</f>
        <v>FL</v>
      </c>
      <c r="AC296" s="234" t="str">
        <f>IFERROR(VLOOKUP(Query1[[#This Row],[ENTERPRISE_ID]], Addresses!$A:$Y,25,0), "Not on HR File")</f>
        <v>34743</v>
      </c>
      <c r="AD296" s="230" t="s">
        <v>15876</v>
      </c>
      <c r="AE296" s="235">
        <v>46086</v>
      </c>
    </row>
    <row r="297" spans="1:31" x14ac:dyDescent="0.3">
      <c r="A297" s="230" t="s">
        <v>14275</v>
      </c>
      <c r="B297" s="230" t="str">
        <f>Query1[[#This Row],[LAST_NAME]]</f>
        <v>GAYDOS</v>
      </c>
      <c r="C297" s="230" t="s">
        <v>14276</v>
      </c>
      <c r="D297" s="230" t="s">
        <v>6119</v>
      </c>
      <c r="E297" s="230" t="s">
        <v>14277</v>
      </c>
      <c r="F297" s="230" t="s">
        <v>14278</v>
      </c>
      <c r="G297" s="230" t="s">
        <v>14279</v>
      </c>
      <c r="H297" s="230" t="str">
        <f>Query1[[#This Row],[FULL_NAME]]</f>
        <v>FRANK GAYDOS</v>
      </c>
      <c r="I297" s="230" t="s">
        <v>14280</v>
      </c>
      <c r="J297" s="230" t="s">
        <v>4758</v>
      </c>
      <c r="K297" s="230" t="str">
        <f>Query1[[#This Row],[ENTERPRISE_ID]]</f>
        <v>FGAYDOS</v>
      </c>
      <c r="L297" s="231">
        <v>2162996289</v>
      </c>
      <c r="M297" s="230" t="s">
        <v>5630</v>
      </c>
      <c r="N297" s="230" t="s">
        <v>14281</v>
      </c>
      <c r="O297" s="230"/>
      <c r="P297" s="230" t="s">
        <v>12500</v>
      </c>
      <c r="Q297" s="230" t="s">
        <v>260</v>
      </c>
      <c r="R297" s="230" t="s">
        <v>12501</v>
      </c>
      <c r="S297" s="230" t="s">
        <v>5738</v>
      </c>
      <c r="T297" s="232">
        <v>8998</v>
      </c>
      <c r="U297" s="230" t="s">
        <v>4914</v>
      </c>
      <c r="V297" s="230" t="s">
        <v>6517</v>
      </c>
      <c r="W297" s="233" t="str">
        <f>IFERROR(VLOOKUP(Query1[[#This Row],[ENTERPRISE_ID]],HR_tbl[],2, 0), "Not on HR File")</f>
        <v>Service Technician 1, In-Home</v>
      </c>
      <c r="X297" s="113">
        <f>IFERROR(VLOOKUP(Query1[[#This Row],[ENTERPRISE_ID]],HR_tbl[],3,0), "Not on HR File")</f>
        <v>44553</v>
      </c>
      <c r="Y297" s="234" t="str">
        <f>IFERROR(VLOOKUP(Query1[[#This Row],[ENTERPRISE_ID]], Addresses!$A:$Y,21,0), "Not on HR File")</f>
        <v>4565 WEST 150 STREET</v>
      </c>
      <c r="Z297" s="234">
        <f>IFERROR(VLOOKUP(Query1[[#This Row],[ENTERPRISE_ID]], Addresses!$A:$Y,22,0), "Not on HR File")</f>
        <v>0</v>
      </c>
      <c r="AA297" s="234" t="str">
        <f>IFERROR(VLOOKUP(Query1[[#This Row],[ENTERPRISE_ID]], Addresses!$A:$Y,23,0), "Not on HR File")</f>
        <v>CLEVELAND</v>
      </c>
      <c r="AB297" s="234" t="str">
        <f>IFERROR(VLOOKUP(Query1[[#This Row],[ENTERPRISE_ID]], Addresses!$A:$Y,24,0), "Not on HR File")</f>
        <v>OH</v>
      </c>
      <c r="AC297" s="234" t="str">
        <f>IFERROR(VLOOKUP(Query1[[#This Row],[ENTERPRISE_ID]], Addresses!$A:$Y,25,0), "Not on HR File")</f>
        <v>44135</v>
      </c>
      <c r="AD297" s="230" t="s">
        <v>14282</v>
      </c>
      <c r="AE297" s="235">
        <v>46086</v>
      </c>
    </row>
    <row r="298" spans="1:31" x14ac:dyDescent="0.3">
      <c r="A298" s="230"/>
      <c r="B298" s="230" t="str">
        <f>Query1[[#This Row],[LAST_NAME]]</f>
        <v>HUNT</v>
      </c>
      <c r="C298" s="230" t="s">
        <v>12941</v>
      </c>
      <c r="D298" s="230" t="s">
        <v>5669</v>
      </c>
      <c r="E298" s="230" t="s">
        <v>12942</v>
      </c>
      <c r="F298" s="230"/>
      <c r="G298" s="230" t="s">
        <v>12943</v>
      </c>
      <c r="H298" s="230" t="str">
        <f>Query1[[#This Row],[FULL_NAME]]</f>
        <v>MATHEW HUNT</v>
      </c>
      <c r="I298" s="230" t="s">
        <v>12944</v>
      </c>
      <c r="J298" s="230" t="s">
        <v>7568</v>
      </c>
      <c r="K298" s="230" t="str">
        <f>Query1[[#This Row],[ENTERPRISE_ID]]</f>
        <v>MHUNT14</v>
      </c>
      <c r="L298" s="231">
        <v>5098903127</v>
      </c>
      <c r="M298" s="230" t="s">
        <v>5630</v>
      </c>
      <c r="N298" s="230" t="s">
        <v>12945</v>
      </c>
      <c r="O298" s="230"/>
      <c r="P298" s="230" t="s">
        <v>12946</v>
      </c>
      <c r="Q298" s="230" t="s">
        <v>1463</v>
      </c>
      <c r="R298" s="230" t="s">
        <v>12947</v>
      </c>
      <c r="S298" s="230" t="s">
        <v>5634</v>
      </c>
      <c r="T298" s="232">
        <v>8998</v>
      </c>
      <c r="U298" s="230" t="s">
        <v>6633</v>
      </c>
      <c r="V298" s="230" t="s">
        <v>6634</v>
      </c>
      <c r="W298" s="233" t="str">
        <f>IFERROR(VLOOKUP(Query1[[#This Row],[ENTERPRISE_ID]],HR_tbl[],2, 0), "Not on HR File")</f>
        <v>Service Tech - Modified Duty</v>
      </c>
      <c r="X298" s="113">
        <f>IFERROR(VLOOKUP(Query1[[#This Row],[ENTERPRISE_ID]],HR_tbl[],3,0), "Not on HR File")</f>
        <v>30593</v>
      </c>
      <c r="Y298" s="234" t="str">
        <f>IFERROR(VLOOKUP(Query1[[#This Row],[ENTERPRISE_ID]], Addresses!$A:$Y,21,0), "Not on HR File")</f>
        <v>85138 MARCH RD</v>
      </c>
      <c r="Z298" s="234">
        <f>IFERROR(VLOOKUP(Query1[[#This Row],[ENTERPRISE_ID]], Addresses!$A:$Y,22,0), "Not on HR File")</f>
        <v>0</v>
      </c>
      <c r="AA298" s="234" t="str">
        <f>IFERROR(VLOOKUP(Query1[[#This Row],[ENTERPRISE_ID]], Addresses!$A:$Y,23,0), "Not on HR File")</f>
        <v>MILTON FREEWATER</v>
      </c>
      <c r="AB298" s="234" t="str">
        <f>IFERROR(VLOOKUP(Query1[[#This Row],[ENTERPRISE_ID]], Addresses!$A:$Y,24,0), "Not on HR File")</f>
        <v>OR</v>
      </c>
      <c r="AC298" s="234" t="str">
        <f>IFERROR(VLOOKUP(Query1[[#This Row],[ENTERPRISE_ID]], Addresses!$A:$Y,25,0), "Not on HR File")</f>
        <v>97862</v>
      </c>
      <c r="AD298" s="230" t="s">
        <v>12948</v>
      </c>
      <c r="AE298" s="235">
        <v>46086</v>
      </c>
    </row>
    <row r="299" spans="1:31" x14ac:dyDescent="0.3">
      <c r="A299" s="230" t="s">
        <v>18157</v>
      </c>
      <c r="B299" s="230" t="str">
        <f>Query1[[#This Row],[LAST_NAME]]</f>
        <v>BUFORD</v>
      </c>
      <c r="C299" s="230" t="s">
        <v>18158</v>
      </c>
      <c r="D299" s="230" t="s">
        <v>5854</v>
      </c>
      <c r="E299" s="230" t="s">
        <v>18159</v>
      </c>
      <c r="F299" s="230" t="s">
        <v>18160</v>
      </c>
      <c r="G299" s="230" t="s">
        <v>18161</v>
      </c>
      <c r="H299" s="230" t="str">
        <f>Query1[[#This Row],[FULL_NAME]]</f>
        <v>ROBERT BUFORD</v>
      </c>
      <c r="I299" s="230" t="s">
        <v>18162</v>
      </c>
      <c r="J299" s="230" t="s">
        <v>4188</v>
      </c>
      <c r="K299" s="230" t="str">
        <f>Query1[[#This Row],[ENTERPRISE_ID]]</f>
        <v>RBUFORD</v>
      </c>
      <c r="L299" s="231">
        <v>2512954356</v>
      </c>
      <c r="M299" s="230" t="s">
        <v>5630</v>
      </c>
      <c r="N299" s="230" t="s">
        <v>18163</v>
      </c>
      <c r="O299" s="230"/>
      <c r="P299" s="230" t="s">
        <v>18164</v>
      </c>
      <c r="Q299" s="230" t="s">
        <v>268</v>
      </c>
      <c r="R299" s="230" t="s">
        <v>18165</v>
      </c>
      <c r="S299" s="230" t="s">
        <v>5714</v>
      </c>
      <c r="T299" s="232">
        <v>8998</v>
      </c>
      <c r="U299" s="230" t="s">
        <v>6255</v>
      </c>
      <c r="V299" s="230" t="s">
        <v>7926</v>
      </c>
      <c r="W299" s="233" t="str">
        <f>IFERROR(VLOOKUP(Query1[[#This Row],[ENTERPRISE_ID]],HR_tbl[],2, 0), "Not on HR File")</f>
        <v>Service Technician 3, In-Home</v>
      </c>
      <c r="X299" s="113">
        <f>IFERROR(VLOOKUP(Query1[[#This Row],[ENTERPRISE_ID]],HR_tbl[],3,0), "Not on HR File")</f>
        <v>35899</v>
      </c>
      <c r="Y299" s="234" t="str">
        <f>IFERROR(VLOOKUP(Query1[[#This Row],[ENTERPRISE_ID]], Addresses!$A:$Y,21,0), "Not on HR File")</f>
        <v>9830 Twin Beech Rd</v>
      </c>
      <c r="Z299" s="234">
        <f>IFERROR(VLOOKUP(Query1[[#This Row],[ENTERPRISE_ID]], Addresses!$A:$Y,22,0), "Not on HR File")</f>
        <v>0</v>
      </c>
      <c r="AA299" s="234" t="str">
        <f>IFERROR(VLOOKUP(Query1[[#This Row],[ENTERPRISE_ID]], Addresses!$A:$Y,23,0), "Not on HR File")</f>
        <v>Fairhope</v>
      </c>
      <c r="AB299" s="234" t="str">
        <f>IFERROR(VLOOKUP(Query1[[#This Row],[ENTERPRISE_ID]], Addresses!$A:$Y,24,0), "Not on HR File")</f>
        <v>AL</v>
      </c>
      <c r="AC299" s="234" t="str">
        <f>IFERROR(VLOOKUP(Query1[[#This Row],[ENTERPRISE_ID]], Addresses!$A:$Y,25,0), "Not on HR File")</f>
        <v>36532</v>
      </c>
      <c r="AD299" s="230" t="s">
        <v>18166</v>
      </c>
      <c r="AE299" s="235">
        <v>46086</v>
      </c>
    </row>
    <row r="300" spans="1:31" x14ac:dyDescent="0.3">
      <c r="A300" s="230" t="s">
        <v>3664</v>
      </c>
      <c r="B300" s="230" t="str">
        <f>Query1[[#This Row],[LAST_NAME]]</f>
        <v>SCHAEFFER</v>
      </c>
      <c r="C300" s="230" t="s">
        <v>3665</v>
      </c>
      <c r="D300" s="230" t="s">
        <v>5627</v>
      </c>
      <c r="E300" s="230" t="s">
        <v>10955</v>
      </c>
      <c r="F300" s="230" t="s">
        <v>10956</v>
      </c>
      <c r="G300" s="230" t="s">
        <v>3666</v>
      </c>
      <c r="H300" s="230" t="str">
        <f>Query1[[#This Row],[FULL_NAME]]</f>
        <v>COLLIN SCHAEFFER</v>
      </c>
      <c r="I300" s="230" t="s">
        <v>5341</v>
      </c>
      <c r="J300" s="230" t="s">
        <v>5340</v>
      </c>
      <c r="K300" s="230" t="str">
        <f>Query1[[#This Row],[ENTERPRISE_ID]]</f>
        <v>CSCHAEF</v>
      </c>
      <c r="L300" s="231">
        <v>2147841491</v>
      </c>
      <c r="M300" s="230" t="s">
        <v>5630</v>
      </c>
      <c r="N300" s="230" t="s">
        <v>10957</v>
      </c>
      <c r="O300" s="230"/>
      <c r="P300" s="230" t="s">
        <v>10958</v>
      </c>
      <c r="Q300" s="230" t="s">
        <v>279</v>
      </c>
      <c r="R300" s="230" t="s">
        <v>5345</v>
      </c>
      <c r="S300" s="230" t="s">
        <v>5634</v>
      </c>
      <c r="T300" s="232">
        <v>8998</v>
      </c>
      <c r="U300" s="230" t="s">
        <v>5907</v>
      </c>
      <c r="V300" s="230" t="s">
        <v>5908</v>
      </c>
      <c r="W300" s="233" t="str">
        <f>IFERROR(VLOOKUP(Query1[[#This Row],[ENTERPRISE_ID]],HR_tbl[],2, 0), "Not on HR File")</f>
        <v>HVAC Team Lead Technician</v>
      </c>
      <c r="X300" s="113">
        <f>IFERROR(VLOOKUP(Query1[[#This Row],[ENTERPRISE_ID]],HR_tbl[],3,0), "Not on HR File")</f>
        <v>44747</v>
      </c>
      <c r="Y300" s="234" t="str">
        <f>IFERROR(VLOOKUP(Query1[[#This Row],[ENTERPRISE_ID]], Addresses!$A:$Y,21,0), "Not on HR File")</f>
        <v>11305 west pond dr</v>
      </c>
      <c r="Z300" s="234">
        <f>IFERROR(VLOOKUP(Query1[[#This Row],[ENTERPRISE_ID]], Addresses!$A:$Y,22,0), "Not on HR File")</f>
        <v>0</v>
      </c>
      <c r="AA300" s="234" t="str">
        <f>IFERROR(VLOOKUP(Query1[[#This Row],[ENTERPRISE_ID]], Addresses!$A:$Y,23,0), "Not on HR File")</f>
        <v>Aubrey</v>
      </c>
      <c r="AB300" s="234" t="str">
        <f>IFERROR(VLOOKUP(Query1[[#This Row],[ENTERPRISE_ID]], Addresses!$A:$Y,24,0), "Not on HR File")</f>
        <v>TX</v>
      </c>
      <c r="AC300" s="234" t="str">
        <f>IFERROR(VLOOKUP(Query1[[#This Row],[ENTERPRISE_ID]], Addresses!$A:$Y,25,0), "Not on HR File")</f>
        <v>76227</v>
      </c>
      <c r="AD300" s="230" t="s">
        <v>10959</v>
      </c>
      <c r="AE300" s="235">
        <v>46086</v>
      </c>
    </row>
    <row r="301" spans="1:31" x14ac:dyDescent="0.3">
      <c r="A301" s="230" t="s">
        <v>4621</v>
      </c>
      <c r="B301" s="230" t="str">
        <f>Query1[[#This Row],[LAST_NAME]]</f>
        <v>ZEID</v>
      </c>
      <c r="C301" s="230" t="s">
        <v>15508</v>
      </c>
      <c r="D301" s="230" t="s">
        <v>5719</v>
      </c>
      <c r="E301" s="230" t="s">
        <v>15509</v>
      </c>
      <c r="F301" s="230" t="s">
        <v>15510</v>
      </c>
      <c r="G301" s="230" t="s">
        <v>4624</v>
      </c>
      <c r="H301" s="230" t="str">
        <f>Query1[[#This Row],[FULL_NAME]]</f>
        <v>ABDELKARIM ZEID</v>
      </c>
      <c r="I301" s="230" t="s">
        <v>4623</v>
      </c>
      <c r="J301" s="230" t="s">
        <v>4622</v>
      </c>
      <c r="K301" s="230" t="str">
        <f>Query1[[#This Row],[ENTERPRISE_ID]]</f>
        <v>AZEID</v>
      </c>
      <c r="L301" s="231">
        <v>7089552254</v>
      </c>
      <c r="M301" s="230" t="s">
        <v>5630</v>
      </c>
      <c r="N301" s="230" t="s">
        <v>15511</v>
      </c>
      <c r="O301" s="230"/>
      <c r="P301" s="230" t="s">
        <v>15512</v>
      </c>
      <c r="Q301" s="230" t="s">
        <v>250</v>
      </c>
      <c r="R301" s="230" t="s">
        <v>15513</v>
      </c>
      <c r="S301" s="230" t="s">
        <v>5634</v>
      </c>
      <c r="T301" s="232">
        <v>8998</v>
      </c>
      <c r="U301" s="230" t="s">
        <v>6615</v>
      </c>
      <c r="V301" s="230" t="s">
        <v>6616</v>
      </c>
      <c r="W301" s="233" t="str">
        <f>IFERROR(VLOOKUP(Query1[[#This Row],[ENTERPRISE_ID]],HR_tbl[],2, 0), "Not on HR File")</f>
        <v>HVAC Team Lead Technician</v>
      </c>
      <c r="X301" s="113">
        <f>IFERROR(VLOOKUP(Query1[[#This Row],[ENTERPRISE_ID]],HR_tbl[],3,0), "Not on HR File")</f>
        <v>42534</v>
      </c>
      <c r="Y301" s="234" t="str">
        <f>IFERROR(VLOOKUP(Query1[[#This Row],[ENTERPRISE_ID]], Addresses!$A:$Y,21,0), "Not on HR File")</f>
        <v>8314 S LAMON AVE</v>
      </c>
      <c r="Z301" s="234">
        <f>IFERROR(VLOOKUP(Query1[[#This Row],[ENTERPRISE_ID]], Addresses!$A:$Y,22,0), "Not on HR File")</f>
        <v>0</v>
      </c>
      <c r="AA301" s="234" t="str">
        <f>IFERROR(VLOOKUP(Query1[[#This Row],[ENTERPRISE_ID]], Addresses!$A:$Y,23,0), "Not on HR File")</f>
        <v>BURBANK</v>
      </c>
      <c r="AB301" s="234" t="str">
        <f>IFERROR(VLOOKUP(Query1[[#This Row],[ENTERPRISE_ID]], Addresses!$A:$Y,24,0), "Not on HR File")</f>
        <v>IL</v>
      </c>
      <c r="AC301" s="234" t="str">
        <f>IFERROR(VLOOKUP(Query1[[#This Row],[ENTERPRISE_ID]], Addresses!$A:$Y,25,0), "Not on HR File")</f>
        <v>60459</v>
      </c>
      <c r="AD301" s="230" t="s">
        <v>15514</v>
      </c>
      <c r="AE301" s="235">
        <v>46086</v>
      </c>
    </row>
    <row r="302" spans="1:31" x14ac:dyDescent="0.3">
      <c r="A302" s="230" t="s">
        <v>12407</v>
      </c>
      <c r="B302" s="230" t="str">
        <f>Query1[[#This Row],[LAST_NAME]]</f>
        <v>ANGSTADT</v>
      </c>
      <c r="C302" s="230" t="s">
        <v>12408</v>
      </c>
      <c r="D302" s="230" t="s">
        <v>5756</v>
      </c>
      <c r="E302" s="230" t="s">
        <v>12409</v>
      </c>
      <c r="F302" s="230" t="s">
        <v>12410</v>
      </c>
      <c r="G302" s="230" t="s">
        <v>12411</v>
      </c>
      <c r="H302" s="230" t="str">
        <f>Query1[[#This Row],[FULL_NAME]]</f>
        <v>THOMAS ANGSTADT</v>
      </c>
      <c r="I302" s="230" t="s">
        <v>12412</v>
      </c>
      <c r="J302" s="230" t="s">
        <v>4042</v>
      </c>
      <c r="K302" s="230" t="str">
        <f>Query1[[#This Row],[ENTERPRISE_ID]]</f>
        <v>TANGSTA</v>
      </c>
      <c r="L302" s="231">
        <v>6092235901</v>
      </c>
      <c r="M302" s="230" t="s">
        <v>5630</v>
      </c>
      <c r="N302" s="230" t="s">
        <v>12413</v>
      </c>
      <c r="O302" s="230"/>
      <c r="P302" s="230" t="s">
        <v>12414</v>
      </c>
      <c r="Q302" s="230" t="s">
        <v>719</v>
      </c>
      <c r="R302" s="230" t="s">
        <v>12415</v>
      </c>
      <c r="S302" s="230" t="s">
        <v>5738</v>
      </c>
      <c r="T302" s="232">
        <v>8998</v>
      </c>
      <c r="U302" s="230" t="s">
        <v>5764</v>
      </c>
      <c r="V302" s="230" t="s">
        <v>5765</v>
      </c>
      <c r="W302" s="233" t="str">
        <f>IFERROR(VLOOKUP(Query1[[#This Row],[ENTERPRISE_ID]],HR_tbl[],2, 0), "Not on HR File")</f>
        <v>Service Technician 1, In Home</v>
      </c>
      <c r="X302" s="113">
        <f>IFERROR(VLOOKUP(Query1[[#This Row],[ENTERPRISE_ID]],HR_tbl[],3,0), "Not on HR File")</f>
        <v>31327</v>
      </c>
      <c r="Y302" s="234" t="str">
        <f>IFERROR(VLOOKUP(Query1[[#This Row],[ENTERPRISE_ID]], Addresses!$A:$Y,21,0), "Not on HR File")</f>
        <v>615 1ST AVENUE</v>
      </c>
      <c r="Z302" s="234">
        <f>IFERROR(VLOOKUP(Query1[[#This Row],[ENTERPRISE_ID]], Addresses!$A:$Y,22,0), "Not on HR File")</f>
        <v>0</v>
      </c>
      <c r="AA302" s="234" t="str">
        <f>IFERROR(VLOOKUP(Query1[[#This Row],[ENTERPRISE_ID]], Addresses!$A:$Y,23,0), "Not on HR File")</f>
        <v>GALLOWAY</v>
      </c>
      <c r="AB302" s="234" t="str">
        <f>IFERROR(VLOOKUP(Query1[[#This Row],[ENTERPRISE_ID]], Addresses!$A:$Y,24,0), "Not on HR File")</f>
        <v>NJ</v>
      </c>
      <c r="AC302" s="234" t="str">
        <f>IFERROR(VLOOKUP(Query1[[#This Row],[ENTERPRISE_ID]], Addresses!$A:$Y,25,0), "Not on HR File")</f>
        <v>08205</v>
      </c>
      <c r="AD302" s="230" t="s">
        <v>12416</v>
      </c>
      <c r="AE302" s="235">
        <v>46086</v>
      </c>
    </row>
    <row r="303" spans="1:31" x14ac:dyDescent="0.3">
      <c r="A303" s="230"/>
      <c r="B303" s="230" t="str">
        <f>Query1[[#This Row],[LAST_NAME]]</f>
        <v>RIVAS</v>
      </c>
      <c r="C303" s="230" t="s">
        <v>16725</v>
      </c>
      <c r="D303" s="230" t="s">
        <v>5867</v>
      </c>
      <c r="E303" s="230" t="s">
        <v>16726</v>
      </c>
      <c r="F303" s="230"/>
      <c r="G303" s="230" t="s">
        <v>16727</v>
      </c>
      <c r="H303" s="230" t="str">
        <f>Query1[[#This Row],[FULL_NAME]]</f>
        <v>RUDY RIVAS</v>
      </c>
      <c r="I303" s="230" t="s">
        <v>6994</v>
      </c>
      <c r="J303" s="230" t="s">
        <v>6234</v>
      </c>
      <c r="K303" s="230" t="str">
        <f>Query1[[#This Row],[ENTERPRISE_ID]]</f>
        <v>RRIVAS0</v>
      </c>
      <c r="L303" s="231">
        <v>6195722543</v>
      </c>
      <c r="M303" s="230" t="s">
        <v>5630</v>
      </c>
      <c r="N303" s="230"/>
      <c r="O303" s="230"/>
      <c r="P303" s="230"/>
      <c r="Q303" s="230"/>
      <c r="R303" s="230"/>
      <c r="S303" s="230" t="s">
        <v>5664</v>
      </c>
      <c r="T303" s="232">
        <v>8998</v>
      </c>
      <c r="U303" s="230" t="s">
        <v>7203</v>
      </c>
      <c r="V303" s="230" t="s">
        <v>7204</v>
      </c>
      <c r="W303" s="233" t="str">
        <f>IFERROR(VLOOKUP(Query1[[#This Row],[ENTERPRISE_ID]],HR_tbl[],2, 0), "Not on HR File")</f>
        <v>Service Technician 2, In-Home</v>
      </c>
      <c r="X303" s="113">
        <f>IFERROR(VLOOKUP(Query1[[#This Row],[ENTERPRISE_ID]],HR_tbl[],3,0), "Not on HR File")</f>
        <v>43423</v>
      </c>
      <c r="Y303" s="234" t="str">
        <f>IFERROR(VLOOKUP(Query1[[#This Row],[ENTERPRISE_ID]], Addresses!$A:$Y,21,0), "Not on HR File")</f>
        <v>913 MARJORIE DR</v>
      </c>
      <c r="Z303" s="234">
        <f>IFERROR(VLOOKUP(Query1[[#This Row],[ENTERPRISE_ID]], Addresses!$A:$Y,22,0), "Not on HR File")</f>
        <v>0</v>
      </c>
      <c r="AA303" s="234" t="str">
        <f>IFERROR(VLOOKUP(Query1[[#This Row],[ENTERPRISE_ID]], Addresses!$A:$Y,23,0), "Not on HR File")</f>
        <v>SAN DIEGO</v>
      </c>
      <c r="AB303" s="234" t="str">
        <f>IFERROR(VLOOKUP(Query1[[#This Row],[ENTERPRISE_ID]], Addresses!$A:$Y,24,0), "Not on HR File")</f>
        <v>CA</v>
      </c>
      <c r="AC303" s="234" t="str">
        <f>IFERROR(VLOOKUP(Query1[[#This Row],[ENTERPRISE_ID]], Addresses!$A:$Y,25,0), "Not on HR File")</f>
        <v>92114</v>
      </c>
      <c r="AD303" s="230" t="s">
        <v>16728</v>
      </c>
      <c r="AE303" s="235">
        <v>46086</v>
      </c>
    </row>
    <row r="304" spans="1:31" x14ac:dyDescent="0.3">
      <c r="A304" s="230" t="s">
        <v>4216</v>
      </c>
      <c r="B304" s="230" t="str">
        <f>Query1[[#This Row],[LAST_NAME]]</f>
        <v>OCHOA</v>
      </c>
      <c r="C304" s="230" t="s">
        <v>5779</v>
      </c>
      <c r="D304" s="230" t="s">
        <v>5719</v>
      </c>
      <c r="E304" s="230" t="s">
        <v>5780</v>
      </c>
      <c r="F304" s="230" t="s">
        <v>5781</v>
      </c>
      <c r="G304" s="230" t="s">
        <v>4219</v>
      </c>
      <c r="H304" s="230" t="str">
        <f>Query1[[#This Row],[FULL_NAME]]</f>
        <v>OSCAR OCHOA</v>
      </c>
      <c r="I304" s="230" t="s">
        <v>4218</v>
      </c>
      <c r="J304" s="230" t="s">
        <v>4217</v>
      </c>
      <c r="K304" s="230" t="str">
        <f>Query1[[#This Row],[ENTERPRISE_ID]]</f>
        <v>OOCHOA</v>
      </c>
      <c r="L304" s="231">
        <v>8474895039</v>
      </c>
      <c r="M304" s="230" t="s">
        <v>5630</v>
      </c>
      <c r="N304" s="230" t="s">
        <v>5782</v>
      </c>
      <c r="O304" s="230"/>
      <c r="P304" s="230" t="s">
        <v>2262</v>
      </c>
      <c r="Q304" s="230" t="s">
        <v>250</v>
      </c>
      <c r="R304" s="230" t="s">
        <v>5783</v>
      </c>
      <c r="S304" s="230" t="s">
        <v>5634</v>
      </c>
      <c r="T304" s="232">
        <v>8998</v>
      </c>
      <c r="U304" s="230" t="s">
        <v>5784</v>
      </c>
      <c r="V304" s="230" t="s">
        <v>5785</v>
      </c>
      <c r="W304" s="233" t="str">
        <f>IFERROR(VLOOKUP(Query1[[#This Row],[ENTERPRISE_ID]],HR_tbl[],2, 0), "Not on HR File")</f>
        <v>Service Technician 2, In-Home</v>
      </c>
      <c r="X304" s="113">
        <f>IFERROR(VLOOKUP(Query1[[#This Row],[ENTERPRISE_ID]],HR_tbl[],3,0), "Not on HR File")</f>
        <v>45970</v>
      </c>
      <c r="Y304" s="234" t="str">
        <f>IFERROR(VLOOKUP(Query1[[#This Row],[ENTERPRISE_ID]], Addresses!$A:$Y,21,0), "Not on HR File")</f>
        <v>1373 JUDGE PLACE</v>
      </c>
      <c r="Z304" s="234">
        <f>IFERROR(VLOOKUP(Query1[[#This Row],[ENTERPRISE_ID]], Addresses!$A:$Y,22,0), "Not on HR File")</f>
        <v>0</v>
      </c>
      <c r="AA304" s="234" t="str">
        <f>IFERROR(VLOOKUP(Query1[[#This Row],[ENTERPRISE_ID]], Addresses!$A:$Y,23,0), "Not on HR File")</f>
        <v>WAUKEGAN</v>
      </c>
      <c r="AB304" s="234" t="str">
        <f>IFERROR(VLOOKUP(Query1[[#This Row],[ENTERPRISE_ID]], Addresses!$A:$Y,24,0), "Not on HR File")</f>
        <v>IL</v>
      </c>
      <c r="AC304" s="234" t="str">
        <f>IFERROR(VLOOKUP(Query1[[#This Row],[ENTERPRISE_ID]], Addresses!$A:$Y,25,0), "Not on HR File")</f>
        <v>60085</v>
      </c>
      <c r="AD304" s="230" t="s">
        <v>5786</v>
      </c>
      <c r="AE304" s="235">
        <v>46086</v>
      </c>
    </row>
    <row r="305" spans="1:31" x14ac:dyDescent="0.3">
      <c r="A305" s="230" t="s">
        <v>4053</v>
      </c>
      <c r="B305" s="230" t="str">
        <f>Query1[[#This Row],[LAST_NAME]]</f>
        <v>WASHABAUGH</v>
      </c>
      <c r="C305" s="230" t="s">
        <v>9328</v>
      </c>
      <c r="D305" s="230" t="s">
        <v>6119</v>
      </c>
      <c r="E305" s="230" t="s">
        <v>9329</v>
      </c>
      <c r="F305" s="230" t="s">
        <v>9330</v>
      </c>
      <c r="G305" s="230" t="s">
        <v>4056</v>
      </c>
      <c r="H305" s="230" t="str">
        <f>Query1[[#This Row],[FULL_NAME]]</f>
        <v>JONATHAN WASHABAUGH</v>
      </c>
      <c r="I305" s="230" t="s">
        <v>4055</v>
      </c>
      <c r="J305" s="230" t="s">
        <v>4054</v>
      </c>
      <c r="K305" s="230" t="str">
        <f>Query1[[#This Row],[ENTERPRISE_ID]]</f>
        <v>JWASHAB</v>
      </c>
      <c r="L305" s="231">
        <v>8599131963</v>
      </c>
      <c r="M305" s="230" t="s">
        <v>5630</v>
      </c>
      <c r="N305" s="230" t="s">
        <v>9331</v>
      </c>
      <c r="O305" s="230"/>
      <c r="P305" s="230" t="s">
        <v>9332</v>
      </c>
      <c r="Q305" s="230" t="s">
        <v>366</v>
      </c>
      <c r="R305" s="230" t="s">
        <v>9333</v>
      </c>
      <c r="S305" s="230" t="s">
        <v>5738</v>
      </c>
      <c r="T305" s="232">
        <v>8998</v>
      </c>
      <c r="U305" s="230" t="s">
        <v>2937</v>
      </c>
      <c r="V305" s="230" t="s">
        <v>7987</v>
      </c>
      <c r="W305" s="233" t="str">
        <f>IFERROR(VLOOKUP(Query1[[#This Row],[ENTERPRISE_ID]],HR_tbl[],2, 0), "Not on HR File")</f>
        <v>Service Technician 3, In-Home</v>
      </c>
      <c r="X305" s="113">
        <f>IFERROR(VLOOKUP(Query1[[#This Row],[ENTERPRISE_ID]],HR_tbl[],3,0), "Not on HR File")</f>
        <v>44686</v>
      </c>
      <c r="Y305" s="234" t="str">
        <f>IFERROR(VLOOKUP(Query1[[#This Row],[ENTERPRISE_ID]], Addresses!$A:$Y,21,0), "Not on HR File")</f>
        <v>6073 US HWY 460 W</v>
      </c>
      <c r="Z305" s="234" t="str">
        <f>IFERROR(VLOOKUP(Query1[[#This Row],[ENTERPRISE_ID]], Addresses!$A:$Y,22,0), "Not on HR File")</f>
        <v>FRENCHBURG, KY 40322</v>
      </c>
      <c r="AA305" s="234" t="str">
        <f>IFERROR(VLOOKUP(Query1[[#This Row],[ENTERPRISE_ID]], Addresses!$A:$Y,23,0), "Not on HR File")</f>
        <v>MEANS</v>
      </c>
      <c r="AB305" s="234" t="str">
        <f>IFERROR(VLOOKUP(Query1[[#This Row],[ENTERPRISE_ID]], Addresses!$A:$Y,24,0), "Not on HR File")</f>
        <v>KY</v>
      </c>
      <c r="AC305" s="234" t="str">
        <f>IFERROR(VLOOKUP(Query1[[#This Row],[ENTERPRISE_ID]], Addresses!$A:$Y,25,0), "Not on HR File")</f>
        <v>40322</v>
      </c>
      <c r="AD305" s="230" t="s">
        <v>9334</v>
      </c>
      <c r="AE305" s="235">
        <v>46086</v>
      </c>
    </row>
    <row r="306" spans="1:31" x14ac:dyDescent="0.3">
      <c r="A306" s="230" t="s">
        <v>12965</v>
      </c>
      <c r="B306" s="230" t="str">
        <f>Query1[[#This Row],[LAST_NAME]]</f>
        <v>HEIMBACH</v>
      </c>
      <c r="C306" s="230" t="s">
        <v>12966</v>
      </c>
      <c r="D306" s="230" t="s">
        <v>6339</v>
      </c>
      <c r="E306" s="230" t="s">
        <v>12967</v>
      </c>
      <c r="F306" s="230" t="s">
        <v>12968</v>
      </c>
      <c r="G306" s="230" t="s">
        <v>12969</v>
      </c>
      <c r="H306" s="230" t="str">
        <f>Query1[[#This Row],[FULL_NAME]]</f>
        <v>STEPHEN HEIMBACH</v>
      </c>
      <c r="I306" s="230" t="s">
        <v>12970</v>
      </c>
      <c r="J306" s="230" t="s">
        <v>4311</v>
      </c>
      <c r="K306" s="230" t="str">
        <f>Query1[[#This Row],[ENTERPRISE_ID]]</f>
        <v>SHEIMBA</v>
      </c>
      <c r="L306" s="231">
        <v>4847508606</v>
      </c>
      <c r="M306" s="230" t="s">
        <v>5630</v>
      </c>
      <c r="N306" s="230" t="s">
        <v>12971</v>
      </c>
      <c r="O306" s="230"/>
      <c r="P306" s="230" t="s">
        <v>12972</v>
      </c>
      <c r="Q306" s="230" t="s">
        <v>435</v>
      </c>
      <c r="R306" s="230" t="s">
        <v>12973</v>
      </c>
      <c r="S306" s="230" t="s">
        <v>5916</v>
      </c>
      <c r="T306" s="232">
        <v>8998</v>
      </c>
      <c r="U306" s="230" t="s">
        <v>7222</v>
      </c>
      <c r="V306" s="230" t="s">
        <v>7223</v>
      </c>
      <c r="W306" s="233" t="str">
        <f>IFERROR(VLOOKUP(Query1[[#This Row],[ENTERPRISE_ID]],HR_tbl[],2, 0), "Not on HR File")</f>
        <v>Service Technician 1, In-Home</v>
      </c>
      <c r="X306" s="113">
        <f>IFERROR(VLOOKUP(Query1[[#This Row],[ENTERPRISE_ID]],HR_tbl[],3,0), "Not on HR File")</f>
        <v>39881</v>
      </c>
      <c r="Y306" s="234" t="str">
        <f>IFERROR(VLOOKUP(Query1[[#This Row],[ENTERPRISE_ID]], Addresses!$A:$Y,21,0), "Not on HR File")</f>
        <v>315 EAST ARCH STREET</v>
      </c>
      <c r="Z306" s="234">
        <f>IFERROR(VLOOKUP(Query1[[#This Row],[ENTERPRISE_ID]], Addresses!$A:$Y,22,0), "Not on HR File")</f>
        <v>0</v>
      </c>
      <c r="AA306" s="234" t="str">
        <f>IFERROR(VLOOKUP(Query1[[#This Row],[ENTERPRISE_ID]], Addresses!$A:$Y,23,0), "Not on HR File")</f>
        <v>FLEETWOOD</v>
      </c>
      <c r="AB306" s="234" t="str">
        <f>IFERROR(VLOOKUP(Query1[[#This Row],[ENTERPRISE_ID]], Addresses!$A:$Y,24,0), "Not on HR File")</f>
        <v>PA</v>
      </c>
      <c r="AC306" s="234" t="str">
        <f>IFERROR(VLOOKUP(Query1[[#This Row],[ENTERPRISE_ID]], Addresses!$A:$Y,25,0), "Not on HR File")</f>
        <v>19522</v>
      </c>
      <c r="AD306" s="230" t="s">
        <v>12974</v>
      </c>
      <c r="AE306" s="235">
        <v>46086</v>
      </c>
    </row>
    <row r="307" spans="1:31" x14ac:dyDescent="0.3">
      <c r="A307" s="230" t="s">
        <v>15128</v>
      </c>
      <c r="B307" s="230" t="str">
        <f>Query1[[#This Row],[LAST_NAME]]</f>
        <v>AGAYEV</v>
      </c>
      <c r="C307" s="230" t="s">
        <v>15129</v>
      </c>
      <c r="D307" s="230" t="s">
        <v>6304</v>
      </c>
      <c r="E307" s="230" t="s">
        <v>15130</v>
      </c>
      <c r="F307" s="230" t="s">
        <v>15131</v>
      </c>
      <c r="G307" s="230" t="s">
        <v>6907</v>
      </c>
      <c r="H307" s="230" t="str">
        <f>Query1[[#This Row],[FULL_NAME]]</f>
        <v>CHINGIZ AGAYEV</v>
      </c>
      <c r="I307" s="230" t="s">
        <v>15132</v>
      </c>
      <c r="J307" s="230" t="s">
        <v>15133</v>
      </c>
      <c r="K307" s="230" t="str">
        <f>Query1[[#This Row],[ENTERPRISE_ID]]</f>
        <v>CAGAYE</v>
      </c>
      <c r="L307" s="231">
        <v>9133398125</v>
      </c>
      <c r="M307" s="230" t="s">
        <v>5630</v>
      </c>
      <c r="N307" s="230" t="s">
        <v>15134</v>
      </c>
      <c r="O307" s="230"/>
      <c r="P307" s="230" t="s">
        <v>14025</v>
      </c>
      <c r="Q307" s="230" t="s">
        <v>549</v>
      </c>
      <c r="R307" s="230" t="s">
        <v>15135</v>
      </c>
      <c r="S307" s="230" t="s">
        <v>5916</v>
      </c>
      <c r="T307" s="232">
        <v>8998</v>
      </c>
      <c r="U307" s="230" t="s">
        <v>5715</v>
      </c>
      <c r="V307" s="230" t="s">
        <v>5716</v>
      </c>
      <c r="W307" s="233" t="str">
        <f>IFERROR(VLOOKUP(Query1[[#This Row],[ENTERPRISE_ID]],HR_tbl[],2, 0), "Not on HR File")</f>
        <v>Team Lead Technician</v>
      </c>
      <c r="X307" s="113">
        <f>IFERROR(VLOOKUP(Query1[[#This Row],[ENTERPRISE_ID]],HR_tbl[],3,0), "Not on HR File")</f>
        <v>35132</v>
      </c>
      <c r="Y307" s="234" t="str">
        <f>IFERROR(VLOOKUP(Query1[[#This Row],[ENTERPRISE_ID]], Addresses!$A:$Y,21,0), "Not on HR File")</f>
        <v>12805 w 138 place</v>
      </c>
      <c r="Z307" s="234">
        <f>IFERROR(VLOOKUP(Query1[[#This Row],[ENTERPRISE_ID]], Addresses!$A:$Y,22,0), "Not on HR File")</f>
        <v>0</v>
      </c>
      <c r="AA307" s="234" t="str">
        <f>IFERROR(VLOOKUP(Query1[[#This Row],[ENTERPRISE_ID]], Addresses!$A:$Y,23,0), "Not on HR File")</f>
        <v>OVERLAND PARK</v>
      </c>
      <c r="AB307" s="234" t="str">
        <f>IFERROR(VLOOKUP(Query1[[#This Row],[ENTERPRISE_ID]], Addresses!$A:$Y,24,0), "Not on HR File")</f>
        <v>KS</v>
      </c>
      <c r="AC307" s="234" t="str">
        <f>IFERROR(VLOOKUP(Query1[[#This Row],[ENTERPRISE_ID]], Addresses!$A:$Y,25,0), "Not on HR File")</f>
        <v>66221</v>
      </c>
      <c r="AD307" s="230" t="s">
        <v>15136</v>
      </c>
      <c r="AE307" s="235">
        <v>46086</v>
      </c>
    </row>
    <row r="308" spans="1:31" x14ac:dyDescent="0.3">
      <c r="A308" s="230" t="s">
        <v>16561</v>
      </c>
      <c r="B308" s="230" t="str">
        <f>Query1[[#This Row],[LAST_NAME]]</f>
        <v>PEREZ SANTANA</v>
      </c>
      <c r="C308" s="230" t="s">
        <v>16562</v>
      </c>
      <c r="D308" s="230" t="s">
        <v>5638</v>
      </c>
      <c r="E308" s="230" t="s">
        <v>16563</v>
      </c>
      <c r="F308" s="230" t="s">
        <v>16564</v>
      </c>
      <c r="G308" s="230" t="s">
        <v>16565</v>
      </c>
      <c r="H308" s="230" t="str">
        <f>Query1[[#This Row],[FULL_NAME]]</f>
        <v>EDUARDO PEREZ SANTANA</v>
      </c>
      <c r="I308" s="230" t="s">
        <v>16566</v>
      </c>
      <c r="J308" s="230" t="s">
        <v>4794</v>
      </c>
      <c r="K308" s="230" t="str">
        <f>Query1[[#This Row],[ENTERPRISE_ID]]</f>
        <v>EPEREZS</v>
      </c>
      <c r="L308" s="231">
        <v>9413105830</v>
      </c>
      <c r="M308" s="230" t="s">
        <v>5630</v>
      </c>
      <c r="N308" s="230" t="s">
        <v>16567</v>
      </c>
      <c r="O308" s="230"/>
      <c r="P308" s="230" t="s">
        <v>16568</v>
      </c>
      <c r="Q308" s="230" t="s">
        <v>297</v>
      </c>
      <c r="R308" s="230" t="s">
        <v>13547</v>
      </c>
      <c r="S308" s="230" t="s">
        <v>5634</v>
      </c>
      <c r="T308" s="232">
        <v>8998</v>
      </c>
      <c r="U308" s="230" t="s">
        <v>5817</v>
      </c>
      <c r="V308" s="230" t="s">
        <v>5818</v>
      </c>
      <c r="W308" s="233" t="str">
        <f>IFERROR(VLOOKUP(Query1[[#This Row],[ENTERPRISE_ID]],HR_tbl[],2, 0), "Not on HR File")</f>
        <v>HVAC Svc Tech II, Break/Fix</v>
      </c>
      <c r="X308" s="113">
        <f>IFERROR(VLOOKUP(Query1[[#This Row],[ENTERPRISE_ID]],HR_tbl[],3,0), "Not on HR File")</f>
        <v>45872</v>
      </c>
      <c r="Y308" s="234" t="str">
        <f>IFERROR(VLOOKUP(Query1[[#This Row],[ENTERPRISE_ID]], Addresses!$A:$Y,21,0), "Not on HR File")</f>
        <v>2404 1ST AVENUE EAST</v>
      </c>
      <c r="Z308" s="234">
        <f>IFERROR(VLOOKUP(Query1[[#This Row],[ENTERPRISE_ID]], Addresses!$A:$Y,22,0), "Not on HR File")</f>
        <v>0</v>
      </c>
      <c r="AA308" s="234" t="str">
        <f>IFERROR(VLOOKUP(Query1[[#This Row],[ENTERPRISE_ID]], Addresses!$A:$Y,23,0), "Not on HR File")</f>
        <v>PALMETTO</v>
      </c>
      <c r="AB308" s="234" t="str">
        <f>IFERROR(VLOOKUP(Query1[[#This Row],[ENTERPRISE_ID]], Addresses!$A:$Y,24,0), "Not on HR File")</f>
        <v>FL</v>
      </c>
      <c r="AC308" s="234" t="str">
        <f>IFERROR(VLOOKUP(Query1[[#This Row],[ENTERPRISE_ID]], Addresses!$A:$Y,25,0), "Not on HR File")</f>
        <v>34221</v>
      </c>
      <c r="AD308" s="230" t="s">
        <v>16569</v>
      </c>
      <c r="AE308" s="235">
        <v>46086</v>
      </c>
    </row>
    <row r="309" spans="1:31" x14ac:dyDescent="0.3">
      <c r="A309" s="230" t="s">
        <v>4083</v>
      </c>
      <c r="B309" s="230" t="str">
        <f>Query1[[#This Row],[LAST_NAME]]</f>
        <v>PEEPLES</v>
      </c>
      <c r="C309" s="230" t="s">
        <v>13859</v>
      </c>
      <c r="D309" s="230" t="s">
        <v>5708</v>
      </c>
      <c r="E309" s="230" t="s">
        <v>7565</v>
      </c>
      <c r="F309" s="230" t="s">
        <v>13860</v>
      </c>
      <c r="G309" s="230" t="s">
        <v>4086</v>
      </c>
      <c r="H309" s="230" t="str">
        <f>Query1[[#This Row],[FULL_NAME]]</f>
        <v>DEMARCUS PEEPLES</v>
      </c>
      <c r="I309" s="230" t="s">
        <v>4085</v>
      </c>
      <c r="J309" s="230" t="s">
        <v>4084</v>
      </c>
      <c r="K309" s="230" t="str">
        <f>Query1[[#This Row],[ENTERPRISE_ID]]</f>
        <v>DPEEPLE</v>
      </c>
      <c r="L309" s="231">
        <v>6623076274</v>
      </c>
      <c r="M309" s="230" t="s">
        <v>5630</v>
      </c>
      <c r="N309" s="230" t="s">
        <v>13861</v>
      </c>
      <c r="O309" s="230" t="s">
        <v>13862</v>
      </c>
      <c r="P309" s="230" t="s">
        <v>4087</v>
      </c>
      <c r="Q309" s="230" t="s">
        <v>477</v>
      </c>
      <c r="R309" s="230" t="s">
        <v>13863</v>
      </c>
      <c r="S309" s="230" t="s">
        <v>5664</v>
      </c>
      <c r="T309" s="232">
        <v>8998</v>
      </c>
      <c r="U309" s="230" t="s">
        <v>6367</v>
      </c>
      <c r="V309" s="230" t="s">
        <v>7277</v>
      </c>
      <c r="W309" s="233" t="str">
        <f>IFERROR(VLOOKUP(Query1[[#This Row],[ENTERPRISE_ID]],HR_tbl[],2, 0), "Not on HR File")</f>
        <v>Service Technician 2, In-Home</v>
      </c>
      <c r="X309" s="113">
        <f>IFERROR(VLOOKUP(Query1[[#This Row],[ENTERPRISE_ID]],HR_tbl[],3,0), "Not on HR File")</f>
        <v>46005</v>
      </c>
      <c r="Y309" s="234" t="str">
        <f>IFERROR(VLOOKUP(Query1[[#This Row],[ENTERPRISE_ID]], Addresses!$A:$Y,21,0), "Not on HR File")</f>
        <v>Not on HR File</v>
      </c>
      <c r="Z309" s="234" t="str">
        <f>IFERROR(VLOOKUP(Query1[[#This Row],[ENTERPRISE_ID]], Addresses!$A:$Y,22,0), "Not on HR File")</f>
        <v>Not on HR File</v>
      </c>
      <c r="AA309" s="234" t="str">
        <f>IFERROR(VLOOKUP(Query1[[#This Row],[ENTERPRISE_ID]], Addresses!$A:$Y,23,0), "Not on HR File")</f>
        <v>Not on HR File</v>
      </c>
      <c r="AB309" s="234" t="str">
        <f>IFERROR(VLOOKUP(Query1[[#This Row],[ENTERPRISE_ID]], Addresses!$A:$Y,24,0), "Not on HR File")</f>
        <v>Not on HR File</v>
      </c>
      <c r="AC309" s="234" t="str">
        <f>IFERROR(VLOOKUP(Query1[[#This Row],[ENTERPRISE_ID]], Addresses!$A:$Y,25,0), "Not on HR File")</f>
        <v>Not on HR File</v>
      </c>
      <c r="AD309" s="230" t="s">
        <v>13864</v>
      </c>
      <c r="AE309" s="235">
        <v>46086</v>
      </c>
    </row>
    <row r="310" spans="1:31" x14ac:dyDescent="0.3">
      <c r="A310" s="230" t="s">
        <v>18091</v>
      </c>
      <c r="B310" s="230" t="str">
        <f>Query1[[#This Row],[LAST_NAME]]</f>
        <v>MCALLISTER</v>
      </c>
      <c r="C310" s="230" t="s">
        <v>18092</v>
      </c>
      <c r="D310" s="230" t="s">
        <v>5708</v>
      </c>
      <c r="E310" s="230" t="s">
        <v>18093</v>
      </c>
      <c r="F310" s="230" t="s">
        <v>18094</v>
      </c>
      <c r="G310" s="230" t="s">
        <v>18095</v>
      </c>
      <c r="H310" s="230" t="str">
        <f>Query1[[#This Row],[FULL_NAME]]</f>
        <v>TIMOTHY MCALLISTER</v>
      </c>
      <c r="I310" s="230" t="s">
        <v>18096</v>
      </c>
      <c r="J310" s="230" t="s">
        <v>5165</v>
      </c>
      <c r="K310" s="230" t="str">
        <f>Query1[[#This Row],[ENTERPRISE_ID]]</f>
        <v>TMCALL2</v>
      </c>
      <c r="L310" s="231">
        <v>7316976845</v>
      </c>
      <c r="M310" s="230" t="s">
        <v>5630</v>
      </c>
      <c r="N310" s="230" t="s">
        <v>18097</v>
      </c>
      <c r="O310" s="230" t="s">
        <v>8274</v>
      </c>
      <c r="P310" s="230" t="s">
        <v>8604</v>
      </c>
      <c r="Q310" s="230" t="s">
        <v>407</v>
      </c>
      <c r="R310" s="230" t="s">
        <v>18098</v>
      </c>
      <c r="S310" s="230" t="s">
        <v>5714</v>
      </c>
      <c r="T310" s="232">
        <v>8998</v>
      </c>
      <c r="U310" s="230" t="s">
        <v>6216</v>
      </c>
      <c r="V310" s="230" t="s">
        <v>6217</v>
      </c>
      <c r="W310" s="233" t="str">
        <f>IFERROR(VLOOKUP(Query1[[#This Row],[ENTERPRISE_ID]],HR_tbl[],2, 0), "Not on HR File")</f>
        <v>Service Technician 1, In-Home</v>
      </c>
      <c r="X310" s="113">
        <f>IFERROR(VLOOKUP(Query1[[#This Row],[ENTERPRISE_ID]],HR_tbl[],3,0), "Not on HR File")</f>
        <v>40336</v>
      </c>
      <c r="Y310" s="234" t="str">
        <f>IFERROR(VLOOKUP(Query1[[#This Row],[ENTERPRISE_ID]], Addresses!$A:$Y,21,0), "Not on HR File")</f>
        <v>1883 2nd Cove</v>
      </c>
      <c r="Z310" s="234" t="str">
        <f>IFERROR(VLOOKUP(Query1[[#This Row],[ENTERPRISE_ID]], Addresses!$A:$Y,22,0), "Not on HR File")</f>
        <v>APT 3</v>
      </c>
      <c r="AA310" s="234" t="str">
        <f>IFERROR(VLOOKUP(Query1[[#This Row],[ENTERPRISE_ID]], Addresses!$A:$Y,23,0), "Not on HR File")</f>
        <v>Memphis</v>
      </c>
      <c r="AB310" s="234" t="str">
        <f>IFERROR(VLOOKUP(Query1[[#This Row],[ENTERPRISE_ID]], Addresses!$A:$Y,24,0), "Not on HR File")</f>
        <v>TN</v>
      </c>
      <c r="AC310" s="234" t="str">
        <f>IFERROR(VLOOKUP(Query1[[#This Row],[ENTERPRISE_ID]], Addresses!$A:$Y,25,0), "Not on HR File")</f>
        <v>38134</v>
      </c>
      <c r="AD310" s="230" t="s">
        <v>18099</v>
      </c>
      <c r="AE310" s="235">
        <v>46086</v>
      </c>
    </row>
    <row r="311" spans="1:31" x14ac:dyDescent="0.3">
      <c r="A311" s="230" t="s">
        <v>6038</v>
      </c>
      <c r="B311" s="230" t="str">
        <f>Query1[[#This Row],[LAST_NAME]]</f>
        <v>MORON</v>
      </c>
      <c r="C311" s="230" t="s">
        <v>6039</v>
      </c>
      <c r="D311" s="230" t="s">
        <v>6040</v>
      </c>
      <c r="E311" s="230" t="s">
        <v>6041</v>
      </c>
      <c r="F311" s="230" t="s">
        <v>6042</v>
      </c>
      <c r="G311" s="230" t="s">
        <v>6043</v>
      </c>
      <c r="H311" s="230" t="str">
        <f>Query1[[#This Row],[FULL_NAME]]</f>
        <v>AMADO MORON</v>
      </c>
      <c r="I311" s="230" t="s">
        <v>6044</v>
      </c>
      <c r="J311" s="230" t="s">
        <v>6045</v>
      </c>
      <c r="K311" s="230" t="str">
        <f>Query1[[#This Row],[ENTERPRISE_ID]]</f>
        <v>AMORO03</v>
      </c>
      <c r="L311" s="231">
        <v>3234708353</v>
      </c>
      <c r="M311" s="230" t="s">
        <v>5630</v>
      </c>
      <c r="N311" s="230" t="s">
        <v>6046</v>
      </c>
      <c r="O311" s="230" t="s">
        <v>6047</v>
      </c>
      <c r="P311" s="230" t="s">
        <v>6048</v>
      </c>
      <c r="Q311" s="230" t="s">
        <v>219</v>
      </c>
      <c r="R311" s="230" t="s">
        <v>6049</v>
      </c>
      <c r="S311" s="230" t="s">
        <v>5714</v>
      </c>
      <c r="T311" s="232">
        <v>8998</v>
      </c>
      <c r="U311" s="230" t="s">
        <v>6050</v>
      </c>
      <c r="V311" s="230" t="s">
        <v>6051</v>
      </c>
      <c r="W311" s="233" t="str">
        <f>IFERROR(VLOOKUP(Query1[[#This Row],[ENTERPRISE_ID]],HR_tbl[],2, 0), "Not on HR File")</f>
        <v>Service Technician 1, In-Home</v>
      </c>
      <c r="X311" s="113">
        <f>IFERROR(VLOOKUP(Query1[[#This Row],[ENTERPRISE_ID]],HR_tbl[],3,0), "Not on HR File")</f>
        <v>38530</v>
      </c>
      <c r="Y311" s="234" t="str">
        <f>IFERROR(VLOOKUP(Query1[[#This Row],[ENTERPRISE_ID]], Addresses!$A:$Y,21,0), "Not on HR File")</f>
        <v>1659 E Kingsley Ave unit A</v>
      </c>
      <c r="Z311" s="234">
        <f>IFERROR(VLOOKUP(Query1[[#This Row],[ENTERPRISE_ID]], Addresses!$A:$Y,22,0), "Not on HR File")</f>
        <v>0</v>
      </c>
      <c r="AA311" s="234" t="str">
        <f>IFERROR(VLOOKUP(Query1[[#This Row],[ENTERPRISE_ID]], Addresses!$A:$Y,23,0), "Not on HR File")</f>
        <v>Pomona</v>
      </c>
      <c r="AB311" s="234" t="str">
        <f>IFERROR(VLOOKUP(Query1[[#This Row],[ENTERPRISE_ID]], Addresses!$A:$Y,24,0), "Not on HR File")</f>
        <v>CA</v>
      </c>
      <c r="AC311" s="234" t="str">
        <f>IFERROR(VLOOKUP(Query1[[#This Row],[ENTERPRISE_ID]], Addresses!$A:$Y,25,0), "Not on HR File")</f>
        <v>91767</v>
      </c>
      <c r="AD311" s="230" t="s">
        <v>6052</v>
      </c>
      <c r="AE311" s="235">
        <v>46086</v>
      </c>
    </row>
    <row r="312" spans="1:31" x14ac:dyDescent="0.3">
      <c r="A312" s="230" t="s">
        <v>18980</v>
      </c>
      <c r="B312" s="230" t="str">
        <f>Query1[[#This Row],[LAST_NAME]]</f>
        <v>OWENS</v>
      </c>
      <c r="C312" s="230" t="s">
        <v>18981</v>
      </c>
      <c r="D312" s="230" t="s">
        <v>5708</v>
      </c>
      <c r="E312" s="230" t="s">
        <v>18982</v>
      </c>
      <c r="F312" s="230" t="s">
        <v>18983</v>
      </c>
      <c r="G312" s="230" t="s">
        <v>18984</v>
      </c>
      <c r="H312" s="230" t="str">
        <f>Query1[[#This Row],[FULL_NAME]]</f>
        <v>RONALD OWENS</v>
      </c>
      <c r="I312" s="230" t="s">
        <v>8626</v>
      </c>
      <c r="J312" s="230" t="s">
        <v>4095</v>
      </c>
      <c r="K312" s="230" t="str">
        <f>Query1[[#This Row],[ENTERPRISE_ID]]</f>
        <v>ROWEN05</v>
      </c>
      <c r="L312" s="231">
        <v>9012648616</v>
      </c>
      <c r="M312" s="230" t="s">
        <v>5630</v>
      </c>
      <c r="N312" s="230" t="s">
        <v>18985</v>
      </c>
      <c r="O312" s="230"/>
      <c r="P312" s="230" t="s">
        <v>10442</v>
      </c>
      <c r="Q312" s="230" t="s">
        <v>407</v>
      </c>
      <c r="R312" s="230" t="s">
        <v>18986</v>
      </c>
      <c r="S312" s="230" t="s">
        <v>5714</v>
      </c>
      <c r="T312" s="232">
        <v>8998</v>
      </c>
      <c r="U312" s="230" t="s">
        <v>6216</v>
      </c>
      <c r="V312" s="230" t="s">
        <v>6217</v>
      </c>
      <c r="W312" s="233" t="str">
        <f>IFERROR(VLOOKUP(Query1[[#This Row],[ENTERPRISE_ID]],HR_tbl[],2, 0), "Not on HR File")</f>
        <v>Service Technician 1, In-Home</v>
      </c>
      <c r="X312" s="113">
        <f>IFERROR(VLOOKUP(Query1[[#This Row],[ENTERPRISE_ID]],HR_tbl[],3,0), "Not on HR File")</f>
        <v>37879</v>
      </c>
      <c r="Y312" s="234" t="str">
        <f>IFERROR(VLOOKUP(Query1[[#This Row],[ENTERPRISE_ID]], Addresses!$A:$Y,21,0), "Not on HR File")</f>
        <v>6256 QUEENS COLLEGE DR</v>
      </c>
      <c r="Z312" s="234">
        <f>IFERROR(VLOOKUP(Query1[[#This Row],[ENTERPRISE_ID]], Addresses!$A:$Y,22,0), "Not on HR File")</f>
        <v>0</v>
      </c>
      <c r="AA312" s="234" t="str">
        <f>IFERROR(VLOOKUP(Query1[[#This Row],[ENTERPRISE_ID]], Addresses!$A:$Y,23,0), "Not on HR File")</f>
        <v>ARLINGTON</v>
      </c>
      <c r="AB312" s="234" t="str">
        <f>IFERROR(VLOOKUP(Query1[[#This Row],[ENTERPRISE_ID]], Addresses!$A:$Y,24,0), "Not on HR File")</f>
        <v>TN</v>
      </c>
      <c r="AC312" s="234" t="str">
        <f>IFERROR(VLOOKUP(Query1[[#This Row],[ENTERPRISE_ID]], Addresses!$A:$Y,25,0), "Not on HR File")</f>
        <v>38002</v>
      </c>
      <c r="AD312" s="230" t="s">
        <v>18987</v>
      </c>
      <c r="AE312" s="235">
        <v>46086</v>
      </c>
    </row>
    <row r="313" spans="1:31" x14ac:dyDescent="0.3">
      <c r="A313" s="230" t="s">
        <v>946</v>
      </c>
      <c r="B313" s="230" t="str">
        <f>Query1[[#This Row],[LAST_NAME]]</f>
        <v>VIVEROS</v>
      </c>
      <c r="C313" s="230" t="s">
        <v>949</v>
      </c>
      <c r="D313" s="230" t="s">
        <v>5719</v>
      </c>
      <c r="E313" s="230" t="s">
        <v>13473</v>
      </c>
      <c r="F313" s="230" t="s">
        <v>13474</v>
      </c>
      <c r="G313" s="230" t="s">
        <v>950</v>
      </c>
      <c r="H313" s="230" t="str">
        <f>Query1[[#This Row],[FULL_NAME]]</f>
        <v>MANUEL VIVEROS</v>
      </c>
      <c r="I313" s="230" t="s">
        <v>13475</v>
      </c>
      <c r="J313" s="230" t="s">
        <v>4047</v>
      </c>
      <c r="K313" s="230" t="str">
        <f>Query1[[#This Row],[ENTERPRISE_ID]]</f>
        <v>MVIVERO</v>
      </c>
      <c r="L313" s="231">
        <v>8156081168</v>
      </c>
      <c r="M313" s="230" t="s">
        <v>5630</v>
      </c>
      <c r="N313" s="230" t="s">
        <v>13476</v>
      </c>
      <c r="O313" s="230"/>
      <c r="P313" s="230" t="s">
        <v>13477</v>
      </c>
      <c r="Q313" s="230" t="s">
        <v>250</v>
      </c>
      <c r="R313" s="230" t="s">
        <v>13478</v>
      </c>
      <c r="S313" s="230" t="s">
        <v>5634</v>
      </c>
      <c r="T313" s="232">
        <v>8998</v>
      </c>
      <c r="U313" s="230" t="s">
        <v>9905</v>
      </c>
      <c r="V313" s="230" t="s">
        <v>9906</v>
      </c>
      <c r="W313" s="233" t="str">
        <f>IFERROR(VLOOKUP(Query1[[#This Row],[ENTERPRISE_ID]],HR_tbl[],2, 0), "Not on HR File")</f>
        <v>Service Technician 2, In-Home</v>
      </c>
      <c r="X313" s="113">
        <f>IFERROR(VLOOKUP(Query1[[#This Row],[ENTERPRISE_ID]],HR_tbl[],3,0), "Not on HR File")</f>
        <v>45963</v>
      </c>
      <c r="Y313" s="234" t="str">
        <f>IFERROR(VLOOKUP(Query1[[#This Row],[ENTERPRISE_ID]], Addresses!$A:$Y,21,0), "Not on HR File")</f>
        <v>1913 CLOVERDALE WAY</v>
      </c>
      <c r="Z313" s="234">
        <f>IFERROR(VLOOKUP(Query1[[#This Row],[ENTERPRISE_ID]], Addresses!$A:$Y,22,0), "Not on HR File")</f>
        <v>0</v>
      </c>
      <c r="AA313" s="234" t="str">
        <f>IFERROR(VLOOKUP(Query1[[#This Row],[ENTERPRISE_ID]], Addresses!$A:$Y,23,0), "Not on HR File")</f>
        <v>BELVIDERE</v>
      </c>
      <c r="AB313" s="234" t="str">
        <f>IFERROR(VLOOKUP(Query1[[#This Row],[ENTERPRISE_ID]], Addresses!$A:$Y,24,0), "Not on HR File")</f>
        <v>IL</v>
      </c>
      <c r="AC313" s="234" t="str">
        <f>IFERROR(VLOOKUP(Query1[[#This Row],[ENTERPRISE_ID]], Addresses!$A:$Y,25,0), "Not on HR File")</f>
        <v>61008</v>
      </c>
      <c r="AD313" s="230" t="s">
        <v>13479</v>
      </c>
      <c r="AE313" s="235">
        <v>46086</v>
      </c>
    </row>
    <row r="314" spans="1:31" x14ac:dyDescent="0.3">
      <c r="A314" s="230" t="s">
        <v>3182</v>
      </c>
      <c r="B314" s="230" t="str">
        <f>Query1[[#This Row],[LAST_NAME]]</f>
        <v>REED</v>
      </c>
      <c r="C314" s="230" t="s">
        <v>3183</v>
      </c>
      <c r="D314" s="230" t="s">
        <v>5656</v>
      </c>
      <c r="E314" s="230" t="s">
        <v>10351</v>
      </c>
      <c r="F314" s="230" t="s">
        <v>10352</v>
      </c>
      <c r="G314" s="230" t="s">
        <v>3184</v>
      </c>
      <c r="H314" s="230" t="str">
        <f>Query1[[#This Row],[FULL_NAME]]</f>
        <v>KALEB REED</v>
      </c>
      <c r="I314" s="230" t="s">
        <v>4847</v>
      </c>
      <c r="J314" s="230" t="s">
        <v>4476</v>
      </c>
      <c r="K314" s="230" t="str">
        <f>Query1[[#This Row],[ENTERPRISE_ID]]</f>
        <v>KREED4</v>
      </c>
      <c r="L314" s="231">
        <v>5179801339</v>
      </c>
      <c r="M314" s="230" t="s">
        <v>5630</v>
      </c>
      <c r="N314" s="230" t="s">
        <v>10353</v>
      </c>
      <c r="O314" s="230"/>
      <c r="P314" s="230" t="s">
        <v>1868</v>
      </c>
      <c r="Q314" s="230" t="s">
        <v>752</v>
      </c>
      <c r="R314" s="230" t="s">
        <v>10354</v>
      </c>
      <c r="S314" s="230" t="s">
        <v>5664</v>
      </c>
      <c r="T314" s="232">
        <v>8998</v>
      </c>
      <c r="U314" s="230" t="s">
        <v>7014</v>
      </c>
      <c r="V314" s="230" t="s">
        <v>7015</v>
      </c>
      <c r="W314" s="233" t="str">
        <f>IFERROR(VLOOKUP(Query1[[#This Row],[ENTERPRISE_ID]],HR_tbl[],2, 0), "Not on HR File")</f>
        <v>Service Technician 2, Trainee</v>
      </c>
      <c r="X314" s="113">
        <f>IFERROR(VLOOKUP(Query1[[#This Row],[ENTERPRISE_ID]],HR_tbl[],3,0), "Not on HR File")</f>
        <v>46047</v>
      </c>
      <c r="Y314" s="234" t="str">
        <f>IFERROR(VLOOKUP(Query1[[#This Row],[ENTERPRISE_ID]], Addresses!$A:$Y,21,0), "Not on HR File")</f>
        <v>Not on HR File</v>
      </c>
      <c r="Z314" s="234" t="str">
        <f>IFERROR(VLOOKUP(Query1[[#This Row],[ENTERPRISE_ID]], Addresses!$A:$Y,22,0), "Not on HR File")</f>
        <v>Not on HR File</v>
      </c>
      <c r="AA314" s="234" t="str">
        <f>IFERROR(VLOOKUP(Query1[[#This Row],[ENTERPRISE_ID]], Addresses!$A:$Y,23,0), "Not on HR File")</f>
        <v>Not on HR File</v>
      </c>
      <c r="AB314" s="234" t="str">
        <f>IFERROR(VLOOKUP(Query1[[#This Row],[ENTERPRISE_ID]], Addresses!$A:$Y,24,0), "Not on HR File")</f>
        <v>Not on HR File</v>
      </c>
      <c r="AC314" s="234" t="str">
        <f>IFERROR(VLOOKUP(Query1[[#This Row],[ENTERPRISE_ID]], Addresses!$A:$Y,25,0), "Not on HR File")</f>
        <v>Not on HR File</v>
      </c>
      <c r="AD314" s="230" t="s">
        <v>10355</v>
      </c>
      <c r="AE314" s="235">
        <v>46086</v>
      </c>
    </row>
    <row r="315" spans="1:31" x14ac:dyDescent="0.3">
      <c r="A315" s="230" t="s">
        <v>8717</v>
      </c>
      <c r="B315" s="230" t="str">
        <f>Query1[[#This Row],[LAST_NAME]]</f>
        <v>BOGOPOLSKY</v>
      </c>
      <c r="C315" s="230" t="s">
        <v>8718</v>
      </c>
      <c r="D315" s="230" t="s">
        <v>6339</v>
      </c>
      <c r="E315" s="230" t="s">
        <v>8719</v>
      </c>
      <c r="F315" s="230" t="s">
        <v>8720</v>
      </c>
      <c r="G315" s="230" t="s">
        <v>8721</v>
      </c>
      <c r="H315" s="230" t="str">
        <f>Query1[[#This Row],[FULL_NAME]]</f>
        <v>FELIX BOGOPOLSKY</v>
      </c>
      <c r="I315" s="230" t="s">
        <v>8722</v>
      </c>
      <c r="J315" s="230" t="s">
        <v>4897</v>
      </c>
      <c r="K315" s="230" t="str">
        <f>Query1[[#This Row],[ENTERPRISE_ID]]</f>
        <v>FBOGOPO</v>
      </c>
      <c r="L315" s="231">
        <v>7323510103</v>
      </c>
      <c r="M315" s="230" t="s">
        <v>5630</v>
      </c>
      <c r="N315" s="230" t="s">
        <v>8723</v>
      </c>
      <c r="O315" s="230"/>
      <c r="P315" s="230" t="s">
        <v>8724</v>
      </c>
      <c r="Q315" s="230" t="s">
        <v>719</v>
      </c>
      <c r="R315" s="230" t="s">
        <v>8725</v>
      </c>
      <c r="S315" s="230" t="s">
        <v>5916</v>
      </c>
      <c r="T315" s="232">
        <v>8998</v>
      </c>
      <c r="U315" s="230" t="s">
        <v>8726</v>
      </c>
      <c r="V315" s="230" t="s">
        <v>8727</v>
      </c>
      <c r="W315" s="233" t="str">
        <f>IFERROR(VLOOKUP(Query1[[#This Row],[ENTERPRISE_ID]],HR_tbl[],2, 0), "Not on HR File")</f>
        <v>Service Technician 1, In-Home</v>
      </c>
      <c r="X315" s="113">
        <f>IFERROR(VLOOKUP(Query1[[#This Row],[ENTERPRISE_ID]],HR_tbl[],3,0), "Not on HR File")</f>
        <v>39053</v>
      </c>
      <c r="Y315" s="234" t="str">
        <f>IFERROR(VLOOKUP(Query1[[#This Row],[ENTERPRISE_ID]], Addresses!$A:$Y,21,0), "Not on HR File")</f>
        <v>86 STRATFORD DRIVE</v>
      </c>
      <c r="Z315" s="234">
        <f>IFERROR(VLOOKUP(Query1[[#This Row],[ENTERPRISE_ID]], Addresses!$A:$Y,22,0), "Not on HR File")</f>
        <v>0</v>
      </c>
      <c r="AA315" s="234" t="str">
        <f>IFERROR(VLOOKUP(Query1[[#This Row],[ENTERPRISE_ID]], Addresses!$A:$Y,23,0), "Not on HR File")</f>
        <v>MANALAPAN</v>
      </c>
      <c r="AB315" s="234" t="str">
        <f>IFERROR(VLOOKUP(Query1[[#This Row],[ENTERPRISE_ID]], Addresses!$A:$Y,24,0), "Not on HR File")</f>
        <v>NJ</v>
      </c>
      <c r="AC315" s="234" t="str">
        <f>IFERROR(VLOOKUP(Query1[[#This Row],[ENTERPRISE_ID]], Addresses!$A:$Y,25,0), "Not on HR File")</f>
        <v>07726</v>
      </c>
      <c r="AD315" s="230" t="s">
        <v>8728</v>
      </c>
      <c r="AE315" s="235">
        <v>46086</v>
      </c>
    </row>
    <row r="316" spans="1:31" x14ac:dyDescent="0.3">
      <c r="A316" s="230" t="s">
        <v>3486</v>
      </c>
      <c r="B316" s="230" t="str">
        <f>Query1[[#This Row],[LAST_NAME]]</f>
        <v>ESCORCIA</v>
      </c>
      <c r="C316" s="230" t="s">
        <v>3487</v>
      </c>
      <c r="D316" s="230" t="s">
        <v>5719</v>
      </c>
      <c r="E316" s="230" t="s">
        <v>12523</v>
      </c>
      <c r="F316" s="230" t="s">
        <v>12524</v>
      </c>
      <c r="G316" s="230" t="s">
        <v>3488</v>
      </c>
      <c r="H316" s="230" t="str">
        <f>Query1[[#This Row],[FULL_NAME]]</f>
        <v>DAVID ESCORCIA</v>
      </c>
      <c r="I316" s="230" t="s">
        <v>4620</v>
      </c>
      <c r="J316" s="230" t="s">
        <v>4292</v>
      </c>
      <c r="K316" s="230" t="str">
        <f>Query1[[#This Row],[ENTERPRISE_ID]]</f>
        <v>DESCORC</v>
      </c>
      <c r="L316" s="231">
        <v>7087963927</v>
      </c>
      <c r="M316" s="230" t="s">
        <v>5630</v>
      </c>
      <c r="N316" s="230" t="s">
        <v>12525</v>
      </c>
      <c r="O316" s="230"/>
      <c r="P316" s="230" t="s">
        <v>3449</v>
      </c>
      <c r="Q316" s="230" t="s">
        <v>250</v>
      </c>
      <c r="R316" s="230" t="s">
        <v>9001</v>
      </c>
      <c r="S316" s="230" t="s">
        <v>5634</v>
      </c>
      <c r="T316" s="232">
        <v>8998</v>
      </c>
      <c r="U316" s="230" t="s">
        <v>2197</v>
      </c>
      <c r="V316" s="230" t="s">
        <v>31472</v>
      </c>
      <c r="W316" s="233" t="str">
        <f>IFERROR(VLOOKUP(Query1[[#This Row],[ENTERPRISE_ID]],HR_tbl[],2, 0), "Not on HR File")</f>
        <v>HVAC Svc Tech II, Break/Fix</v>
      </c>
      <c r="X316" s="113">
        <f>IFERROR(VLOOKUP(Query1[[#This Row],[ENTERPRISE_ID]],HR_tbl[],3,0), "Not on HR File")</f>
        <v>44426</v>
      </c>
      <c r="Y316" s="234" t="str">
        <f>IFERROR(VLOOKUP(Query1[[#This Row],[ENTERPRISE_ID]], Addresses!$A:$Y,21,0), "Not on HR File")</f>
        <v>8711 Meade ave</v>
      </c>
      <c r="Z316" s="234">
        <f>IFERROR(VLOOKUP(Query1[[#This Row],[ENTERPRISE_ID]], Addresses!$A:$Y,22,0), "Not on HR File")</f>
        <v>0</v>
      </c>
      <c r="AA316" s="234" t="str">
        <f>IFERROR(VLOOKUP(Query1[[#This Row],[ENTERPRISE_ID]], Addresses!$A:$Y,23,0), "Not on HR File")</f>
        <v>Oak lawn</v>
      </c>
      <c r="AB316" s="234" t="str">
        <f>IFERROR(VLOOKUP(Query1[[#This Row],[ENTERPRISE_ID]], Addresses!$A:$Y,24,0), "Not on HR File")</f>
        <v>IL</v>
      </c>
      <c r="AC316" s="234" t="str">
        <f>IFERROR(VLOOKUP(Query1[[#This Row],[ENTERPRISE_ID]], Addresses!$A:$Y,25,0), "Not on HR File")</f>
        <v>60453</v>
      </c>
      <c r="AD316" s="230" t="s">
        <v>12526</v>
      </c>
      <c r="AE316" s="235">
        <v>46086</v>
      </c>
    </row>
    <row r="317" spans="1:31" x14ac:dyDescent="0.3">
      <c r="A317" s="230"/>
      <c r="B317" s="230" t="str">
        <f>Query1[[#This Row],[LAST_NAME]]</f>
        <v>HOWELL</v>
      </c>
      <c r="C317" s="230" t="s">
        <v>1625</v>
      </c>
      <c r="D317" s="230" t="s">
        <v>5854</v>
      </c>
      <c r="E317" s="230" t="s">
        <v>10190</v>
      </c>
      <c r="F317" s="230"/>
      <c r="G317" s="230" t="s">
        <v>1626</v>
      </c>
      <c r="H317" s="230" t="str">
        <f>Query1[[#This Row],[FULL_NAME]]</f>
        <v>DWAYNE HOWELL</v>
      </c>
      <c r="I317" s="230" t="s">
        <v>5312</v>
      </c>
      <c r="J317" s="230" t="s">
        <v>5311</v>
      </c>
      <c r="K317" s="230" t="str">
        <f>Query1[[#This Row],[ENTERPRISE_ID]]</f>
        <v>DHOWEL5</v>
      </c>
      <c r="L317" s="231">
        <v>4042473033</v>
      </c>
      <c r="M317" s="230" t="s">
        <v>5630</v>
      </c>
      <c r="N317" s="230" t="s">
        <v>10191</v>
      </c>
      <c r="O317" s="230"/>
      <c r="P317" s="230" t="s">
        <v>9461</v>
      </c>
      <c r="Q317" s="230" t="s">
        <v>575</v>
      </c>
      <c r="R317" s="230" t="s">
        <v>10192</v>
      </c>
      <c r="S317" s="230" t="s">
        <v>5714</v>
      </c>
      <c r="T317" s="232">
        <v>8998</v>
      </c>
      <c r="U317" s="230" t="s">
        <v>5715</v>
      </c>
      <c r="V317" s="230" t="s">
        <v>5716</v>
      </c>
      <c r="W317" s="233" t="str">
        <f>IFERROR(VLOOKUP(Query1[[#This Row],[ENTERPRISE_ID]],HR_tbl[],2, 0), "Not on HR File")</f>
        <v>Team Lead Technician</v>
      </c>
      <c r="X317" s="113">
        <f>IFERROR(VLOOKUP(Query1[[#This Row],[ENTERPRISE_ID]],HR_tbl[],3,0), "Not on HR File")</f>
        <v>29766</v>
      </c>
      <c r="Y317" s="234" t="str">
        <f>IFERROR(VLOOKUP(Query1[[#This Row],[ENTERPRISE_ID]], Addresses!$A:$Y,21,0), "Not on HR File")</f>
        <v>658 OLD GRIFFIN RD</v>
      </c>
      <c r="Z317" s="234">
        <f>IFERROR(VLOOKUP(Query1[[#This Row],[ENTERPRISE_ID]], Addresses!$A:$Y,22,0), "Not on HR File")</f>
        <v>0</v>
      </c>
      <c r="AA317" s="234" t="str">
        <f>IFERROR(VLOOKUP(Query1[[#This Row],[ENTERPRISE_ID]], Addresses!$A:$Y,23,0), "Not on HR File")</f>
        <v>DALLAS</v>
      </c>
      <c r="AB317" s="234" t="str">
        <f>IFERROR(VLOOKUP(Query1[[#This Row],[ENTERPRISE_ID]], Addresses!$A:$Y,24,0), "Not on HR File")</f>
        <v>GA</v>
      </c>
      <c r="AC317" s="234" t="str">
        <f>IFERROR(VLOOKUP(Query1[[#This Row],[ENTERPRISE_ID]], Addresses!$A:$Y,25,0), "Not on HR File")</f>
        <v>30157</v>
      </c>
      <c r="AD317" s="230" t="s">
        <v>10193</v>
      </c>
      <c r="AE317" s="235">
        <v>46086</v>
      </c>
    </row>
    <row r="318" spans="1:31" x14ac:dyDescent="0.3">
      <c r="A318" s="230" t="s">
        <v>16924</v>
      </c>
      <c r="B318" s="230" t="str">
        <f>Query1[[#This Row],[LAST_NAME]]</f>
        <v>MCCONNELL</v>
      </c>
      <c r="C318" s="230" t="s">
        <v>16925</v>
      </c>
      <c r="D318" s="230" t="s">
        <v>6304</v>
      </c>
      <c r="E318" s="230" t="s">
        <v>16926</v>
      </c>
      <c r="F318" s="230" t="s">
        <v>16927</v>
      </c>
      <c r="G318" s="230" t="s">
        <v>16928</v>
      </c>
      <c r="H318" s="230" t="str">
        <f>Query1[[#This Row],[FULL_NAME]]</f>
        <v>ROY MCCONNELL</v>
      </c>
      <c r="I318" s="230" t="s">
        <v>16929</v>
      </c>
      <c r="J318" s="230" t="s">
        <v>5180</v>
      </c>
      <c r="K318" s="230" t="str">
        <f>Query1[[#This Row],[ENTERPRISE_ID]]</f>
        <v>RMCCON3</v>
      </c>
      <c r="L318" s="231">
        <v>8703081298</v>
      </c>
      <c r="M318" s="230" t="s">
        <v>5630</v>
      </c>
      <c r="N318" s="230" t="s">
        <v>16930</v>
      </c>
      <c r="O318" s="230"/>
      <c r="P318" s="230" t="s">
        <v>16931</v>
      </c>
      <c r="Q318" s="230" t="s">
        <v>1502</v>
      </c>
      <c r="R318" s="230" t="s">
        <v>16932</v>
      </c>
      <c r="S318" s="230" t="s">
        <v>5664</v>
      </c>
      <c r="T318" s="232">
        <v>8998</v>
      </c>
      <c r="U318" s="230" t="s">
        <v>4131</v>
      </c>
      <c r="V318" s="230" t="s">
        <v>8284</v>
      </c>
      <c r="W318" s="233" t="str">
        <f>IFERROR(VLOOKUP(Query1[[#This Row],[ENTERPRISE_ID]],HR_tbl[],2, 0), "Not on HR File")</f>
        <v>Service Technician 2, In-Home</v>
      </c>
      <c r="X318" s="113">
        <f>IFERROR(VLOOKUP(Query1[[#This Row],[ENTERPRISE_ID]],HR_tbl[],3,0), "Not on HR File")</f>
        <v>34722</v>
      </c>
      <c r="Y318" s="234" t="str">
        <f>IFERROR(VLOOKUP(Query1[[#This Row],[ENTERPRISE_ID]], Addresses!$A:$Y,21,0), "Not on HR File")</f>
        <v>1184 E. 560TH RD</v>
      </c>
      <c r="Z318" s="234">
        <f>IFERROR(VLOOKUP(Query1[[#This Row],[ENTERPRISE_ID]], Addresses!$A:$Y,22,0), "Not on HR File")</f>
        <v>0</v>
      </c>
      <c r="AA318" s="234" t="str">
        <f>IFERROR(VLOOKUP(Query1[[#This Row],[ENTERPRISE_ID]], Addresses!$A:$Y,23,0), "Not on HR File")</f>
        <v>WILLARD</v>
      </c>
      <c r="AB318" s="234" t="str">
        <f>IFERROR(VLOOKUP(Query1[[#This Row],[ENTERPRISE_ID]], Addresses!$A:$Y,24,0), "Not on HR File")</f>
        <v>MO</v>
      </c>
      <c r="AC318" s="234" t="str">
        <f>IFERROR(VLOOKUP(Query1[[#This Row],[ENTERPRISE_ID]], Addresses!$A:$Y,25,0), "Not on HR File")</f>
        <v>65781</v>
      </c>
      <c r="AD318" s="230" t="s">
        <v>16933</v>
      </c>
      <c r="AE318" s="235">
        <v>46086</v>
      </c>
    </row>
    <row r="319" spans="1:31" x14ac:dyDescent="0.3">
      <c r="A319" s="230" t="s">
        <v>8286</v>
      </c>
      <c r="B319" s="230" t="str">
        <f>Query1[[#This Row],[LAST_NAME]]</f>
        <v>PREFONTAINE</v>
      </c>
      <c r="C319" s="230" t="s">
        <v>8287</v>
      </c>
      <c r="D319" s="230" t="s">
        <v>5867</v>
      </c>
      <c r="E319" s="230" t="s">
        <v>8288</v>
      </c>
      <c r="F319" s="230" t="s">
        <v>8289</v>
      </c>
      <c r="G319" s="230" t="s">
        <v>8290</v>
      </c>
      <c r="H319" s="230" t="str">
        <f>Query1[[#This Row],[FULL_NAME]]</f>
        <v>MICHAEL PREFONTAINE</v>
      </c>
      <c r="I319" s="230" t="s">
        <v>8291</v>
      </c>
      <c r="J319" s="230" t="s">
        <v>3909</v>
      </c>
      <c r="K319" s="230" t="str">
        <f>Query1[[#This Row],[ENTERPRISE_ID]]</f>
        <v>MPREFON</v>
      </c>
      <c r="L319" s="231">
        <v>9512756547</v>
      </c>
      <c r="M319" s="230" t="s">
        <v>5630</v>
      </c>
      <c r="N319" s="230" t="s">
        <v>8292</v>
      </c>
      <c r="O319" s="230"/>
      <c r="P319" s="230" t="s">
        <v>8293</v>
      </c>
      <c r="Q319" s="230" t="s">
        <v>219</v>
      </c>
      <c r="R319" s="230" t="s">
        <v>8294</v>
      </c>
      <c r="S319" s="230" t="s">
        <v>5634</v>
      </c>
      <c r="T319" s="232">
        <v>8998</v>
      </c>
      <c r="U319" s="230" t="s">
        <v>8099</v>
      </c>
      <c r="V319" s="230" t="s">
        <v>8100</v>
      </c>
      <c r="W319" s="233" t="str">
        <f>IFERROR(VLOOKUP(Query1[[#This Row],[ENTERPRISE_ID]],HR_tbl[],2, 0), "Not on HR File")</f>
        <v>Service Technician 2, In-Home</v>
      </c>
      <c r="X319" s="113">
        <f>IFERROR(VLOOKUP(Query1[[#This Row],[ENTERPRISE_ID]],HR_tbl[],3,0), "Not on HR File")</f>
        <v>39965</v>
      </c>
      <c r="Y319" s="234" t="str">
        <f>IFERROR(VLOOKUP(Query1[[#This Row],[ENTERPRISE_ID]], Addresses!$A:$Y,21,0), "Not on HR File")</f>
        <v>25742 PALERMO CT.</v>
      </c>
      <c r="Z319" s="234">
        <f>IFERROR(VLOOKUP(Query1[[#This Row],[ENTERPRISE_ID]], Addresses!$A:$Y,22,0), "Not on HR File")</f>
        <v>0</v>
      </c>
      <c r="AA319" s="234" t="str">
        <f>IFERROR(VLOOKUP(Query1[[#This Row],[ENTERPRISE_ID]], Addresses!$A:$Y,23,0), "Not on HR File")</f>
        <v>MURRIETA</v>
      </c>
      <c r="AB319" s="234" t="str">
        <f>IFERROR(VLOOKUP(Query1[[#This Row],[ENTERPRISE_ID]], Addresses!$A:$Y,24,0), "Not on HR File")</f>
        <v>CA</v>
      </c>
      <c r="AC319" s="234" t="str">
        <f>IFERROR(VLOOKUP(Query1[[#This Row],[ENTERPRISE_ID]], Addresses!$A:$Y,25,0), "Not on HR File")</f>
        <v>92563</v>
      </c>
      <c r="AD319" s="230" t="s">
        <v>8295</v>
      </c>
      <c r="AE319" s="235">
        <v>46086</v>
      </c>
    </row>
    <row r="320" spans="1:31" x14ac:dyDescent="0.3">
      <c r="A320" s="230" t="s">
        <v>11274</v>
      </c>
      <c r="B320" s="230" t="str">
        <f>Query1[[#This Row],[LAST_NAME]]</f>
        <v>CORONA</v>
      </c>
      <c r="C320" s="230" t="s">
        <v>11275</v>
      </c>
      <c r="D320" s="230" t="s">
        <v>6524</v>
      </c>
      <c r="E320" s="230" t="s">
        <v>11276</v>
      </c>
      <c r="F320" s="230" t="s">
        <v>11277</v>
      </c>
      <c r="G320" s="230" t="s">
        <v>6695</v>
      </c>
      <c r="H320" s="230" t="str">
        <f>Query1[[#This Row],[FULL_NAME]]</f>
        <v>ISIDRO CORONA</v>
      </c>
      <c r="I320" s="230" t="s">
        <v>3914</v>
      </c>
      <c r="J320" s="230" t="s">
        <v>4668</v>
      </c>
      <c r="K320" s="230" t="str">
        <f>Query1[[#This Row],[ENTERPRISE_ID]]</f>
        <v>ICORONA</v>
      </c>
      <c r="L320" s="231">
        <v>5595453734</v>
      </c>
      <c r="M320" s="230" t="s">
        <v>5630</v>
      </c>
      <c r="N320" s="230" t="s">
        <v>11278</v>
      </c>
      <c r="O320" s="230"/>
      <c r="P320" s="230" t="s">
        <v>11279</v>
      </c>
      <c r="Q320" s="230" t="s">
        <v>219</v>
      </c>
      <c r="R320" s="230" t="s">
        <v>11280</v>
      </c>
      <c r="S320" s="230" t="s">
        <v>5916</v>
      </c>
      <c r="T320" s="232">
        <v>8998</v>
      </c>
      <c r="U320" s="230" t="s">
        <v>5715</v>
      </c>
      <c r="V320" s="230" t="s">
        <v>5716</v>
      </c>
      <c r="W320" s="233" t="str">
        <f>IFERROR(VLOOKUP(Query1[[#This Row],[ENTERPRISE_ID]],HR_tbl[],2, 0), "Not on HR File")</f>
        <v>Team Lead Technician</v>
      </c>
      <c r="X320" s="113">
        <f>IFERROR(VLOOKUP(Query1[[#This Row],[ENTERPRISE_ID]],HR_tbl[],3,0), "Not on HR File")</f>
        <v>38237</v>
      </c>
      <c r="Y320" s="234" t="str">
        <f>IFERROR(VLOOKUP(Query1[[#This Row],[ENTERPRISE_ID]], Addresses!$A:$Y,21,0), "Not on HR File")</f>
        <v>1787 celeste ave</v>
      </c>
      <c r="Z320" s="234">
        <f>IFERROR(VLOOKUP(Query1[[#This Row],[ENTERPRISE_ID]], Addresses!$A:$Y,22,0), "Not on HR File")</f>
        <v>0</v>
      </c>
      <c r="AA320" s="234" t="str">
        <f>IFERROR(VLOOKUP(Query1[[#This Row],[ENTERPRISE_ID]], Addresses!$A:$Y,23,0), "Not on HR File")</f>
        <v>clovis</v>
      </c>
      <c r="AB320" s="234" t="str">
        <f>IFERROR(VLOOKUP(Query1[[#This Row],[ENTERPRISE_ID]], Addresses!$A:$Y,24,0), "Not on HR File")</f>
        <v>CA</v>
      </c>
      <c r="AC320" s="234" t="str">
        <f>IFERROR(VLOOKUP(Query1[[#This Row],[ENTERPRISE_ID]], Addresses!$A:$Y,25,0), "Not on HR File")</f>
        <v>93611</v>
      </c>
      <c r="AD320" s="230" t="s">
        <v>11281</v>
      </c>
      <c r="AE320" s="235">
        <v>46086</v>
      </c>
    </row>
    <row r="321" spans="1:31" x14ac:dyDescent="0.3">
      <c r="A321" s="230" t="s">
        <v>13167</v>
      </c>
      <c r="B321" s="230" t="str">
        <f>Query1[[#This Row],[LAST_NAME]]</f>
        <v>RICE</v>
      </c>
      <c r="C321" s="230" t="s">
        <v>13168</v>
      </c>
      <c r="D321" s="230" t="s">
        <v>5833</v>
      </c>
      <c r="E321" s="230" t="s">
        <v>13169</v>
      </c>
      <c r="F321" s="230" t="s">
        <v>13170</v>
      </c>
      <c r="G321" s="230" t="s">
        <v>13171</v>
      </c>
      <c r="H321" s="230" t="str">
        <f>Query1[[#This Row],[FULL_NAME]]</f>
        <v>MICHAEL RICE</v>
      </c>
      <c r="I321" s="230" t="s">
        <v>4111</v>
      </c>
      <c r="J321" s="230" t="s">
        <v>3909</v>
      </c>
      <c r="K321" s="230" t="str">
        <f>Query1[[#This Row],[ENTERPRISE_ID]]</f>
        <v>MRICE</v>
      </c>
      <c r="L321" s="231">
        <v>2189401668</v>
      </c>
      <c r="M321" s="230" t="s">
        <v>5630</v>
      </c>
      <c r="N321" s="230" t="s">
        <v>13172</v>
      </c>
      <c r="O321" s="230"/>
      <c r="P321" s="230" t="s">
        <v>13173</v>
      </c>
      <c r="Q321" s="230" t="s">
        <v>955</v>
      </c>
      <c r="R321" s="230" t="s">
        <v>13174</v>
      </c>
      <c r="S321" s="230" t="s">
        <v>5916</v>
      </c>
      <c r="T321" s="232">
        <v>8998</v>
      </c>
      <c r="U321" s="230" t="s">
        <v>4624</v>
      </c>
      <c r="V321" s="230" t="s">
        <v>5725</v>
      </c>
      <c r="W321" s="233" t="str">
        <f>IFERROR(VLOOKUP(Query1[[#This Row],[ENTERPRISE_ID]],HR_tbl[],2, 0), "Not on HR File")</f>
        <v>HVAC Svc Tech I, Break/Fix</v>
      </c>
      <c r="X321" s="113">
        <f>IFERROR(VLOOKUP(Query1[[#This Row],[ENTERPRISE_ID]],HR_tbl[],3,0), "Not on HR File")</f>
        <v>45942</v>
      </c>
      <c r="Y321" s="234" t="str">
        <f>IFERROR(VLOOKUP(Query1[[#This Row],[ENTERPRISE_ID]], Addresses!$A:$Y,21,0), "Not on HR File")</f>
        <v>8337 80th street s</v>
      </c>
      <c r="Z321" s="234">
        <f>IFERROR(VLOOKUP(Query1[[#This Row],[ENTERPRISE_ID]], Addresses!$A:$Y,22,0), "Not on HR File")</f>
        <v>0</v>
      </c>
      <c r="AA321" s="234" t="str">
        <f>IFERROR(VLOOKUP(Query1[[#This Row],[ENTERPRISE_ID]], Addresses!$A:$Y,23,0), "Not on HR File")</f>
        <v>cottage grove</v>
      </c>
      <c r="AB321" s="234" t="str">
        <f>IFERROR(VLOOKUP(Query1[[#This Row],[ENTERPRISE_ID]], Addresses!$A:$Y,24,0), "Not on HR File")</f>
        <v>MN</v>
      </c>
      <c r="AC321" s="234" t="str">
        <f>IFERROR(VLOOKUP(Query1[[#This Row],[ENTERPRISE_ID]], Addresses!$A:$Y,25,0), "Not on HR File")</f>
        <v>55016</v>
      </c>
      <c r="AD321" s="230" t="s">
        <v>13175</v>
      </c>
      <c r="AE321" s="235">
        <v>46086</v>
      </c>
    </row>
    <row r="322" spans="1:31" x14ac:dyDescent="0.3">
      <c r="A322" s="230" t="s">
        <v>9310</v>
      </c>
      <c r="B322" s="230" t="str">
        <f>Query1[[#This Row],[LAST_NAME]]</f>
        <v>YOUNG</v>
      </c>
      <c r="C322" s="230" t="s">
        <v>15321</v>
      </c>
      <c r="D322" s="230" t="s">
        <v>6524</v>
      </c>
      <c r="E322" s="230" t="s">
        <v>15322</v>
      </c>
      <c r="F322" s="230" t="s">
        <v>15323</v>
      </c>
      <c r="G322" s="230" t="s">
        <v>15324</v>
      </c>
      <c r="H322" s="230" t="str">
        <f>Query1[[#This Row],[FULL_NAME]]</f>
        <v>WARD YOUNG</v>
      </c>
      <c r="I322" s="230" t="s">
        <v>5027</v>
      </c>
      <c r="J322" s="230" t="s">
        <v>11921</v>
      </c>
      <c r="K322" s="230" t="str">
        <f>Query1[[#This Row],[ENTERPRISE_ID]]</f>
        <v>WYOUNG5</v>
      </c>
      <c r="L322" s="231">
        <v>5596016297</v>
      </c>
      <c r="M322" s="230" t="s">
        <v>5630</v>
      </c>
      <c r="N322" s="230" t="s">
        <v>15325</v>
      </c>
      <c r="O322" s="230"/>
      <c r="P322" s="230" t="s">
        <v>6528</v>
      </c>
      <c r="Q322" s="230" t="s">
        <v>219</v>
      </c>
      <c r="R322" s="230" t="s">
        <v>15326</v>
      </c>
      <c r="S322" s="230" t="s">
        <v>5916</v>
      </c>
      <c r="T322" s="232">
        <v>8998</v>
      </c>
      <c r="U322" s="230" t="s">
        <v>5545</v>
      </c>
      <c r="V322" s="230" t="s">
        <v>6715</v>
      </c>
      <c r="W322" s="233" t="str">
        <f>IFERROR(VLOOKUP(Query1[[#This Row],[ENTERPRISE_ID]],HR_tbl[],2, 0), "Not on HR File")</f>
        <v>Service Technician 2, In-Home</v>
      </c>
      <c r="X322" s="113">
        <f>IFERROR(VLOOKUP(Query1[[#This Row],[ENTERPRISE_ID]],HR_tbl[],3,0), "Not on HR File")</f>
        <v>36304</v>
      </c>
      <c r="Y322" s="234" t="str">
        <f>IFERROR(VLOOKUP(Query1[[#This Row],[ENTERPRISE_ID]], Addresses!$A:$Y,21,0), "Not on HR File")</f>
        <v>1906 W CORTLAND</v>
      </c>
      <c r="Z322" s="234">
        <f>IFERROR(VLOOKUP(Query1[[#This Row],[ENTERPRISE_ID]], Addresses!$A:$Y,22,0), "Not on HR File")</f>
        <v>0</v>
      </c>
      <c r="AA322" s="234" t="str">
        <f>IFERROR(VLOOKUP(Query1[[#This Row],[ENTERPRISE_ID]], Addresses!$A:$Y,23,0), "Not on HR File")</f>
        <v>FRESNO</v>
      </c>
      <c r="AB322" s="234" t="str">
        <f>IFERROR(VLOOKUP(Query1[[#This Row],[ENTERPRISE_ID]], Addresses!$A:$Y,24,0), "Not on HR File")</f>
        <v>CA</v>
      </c>
      <c r="AC322" s="234" t="str">
        <f>IFERROR(VLOOKUP(Query1[[#This Row],[ENTERPRISE_ID]], Addresses!$A:$Y,25,0), "Not on HR File")</f>
        <v>93705</v>
      </c>
      <c r="AD322" s="230" t="s">
        <v>15327</v>
      </c>
      <c r="AE322" s="235">
        <v>46086</v>
      </c>
    </row>
    <row r="323" spans="1:31" x14ac:dyDescent="0.3">
      <c r="A323" s="230" t="s">
        <v>6117</v>
      </c>
      <c r="B323" s="230" t="str">
        <f>Query1[[#This Row],[LAST_NAME]]</f>
        <v>GRESKO</v>
      </c>
      <c r="C323" s="230" t="s">
        <v>6118</v>
      </c>
      <c r="D323" s="230" t="s">
        <v>6119</v>
      </c>
      <c r="E323" s="230" t="s">
        <v>6120</v>
      </c>
      <c r="F323" s="230" t="s">
        <v>6121</v>
      </c>
      <c r="G323" s="230" t="s">
        <v>6122</v>
      </c>
      <c r="H323" s="230" t="str">
        <f>Query1[[#This Row],[FULL_NAME]]</f>
        <v>JOHN GRESKO</v>
      </c>
      <c r="I323" s="230" t="s">
        <v>6123</v>
      </c>
      <c r="J323" s="230" t="s">
        <v>4282</v>
      </c>
      <c r="K323" s="230" t="str">
        <f>Query1[[#This Row],[ENTERPRISE_ID]]</f>
        <v>JGRESK</v>
      </c>
      <c r="L323" s="231">
        <v>3302457075</v>
      </c>
      <c r="M323" s="230" t="s">
        <v>5630</v>
      </c>
      <c r="N323" s="230" t="s">
        <v>6124</v>
      </c>
      <c r="O323" s="230"/>
      <c r="P323" s="230" t="s">
        <v>6125</v>
      </c>
      <c r="Q323" s="230" t="s">
        <v>260</v>
      </c>
      <c r="R323" s="230" t="s">
        <v>6126</v>
      </c>
      <c r="S323" s="230" t="s">
        <v>5738</v>
      </c>
      <c r="T323" s="232">
        <v>8998</v>
      </c>
      <c r="U323" s="230" t="s">
        <v>2588</v>
      </c>
      <c r="V323" s="230" t="s">
        <v>6127</v>
      </c>
      <c r="W323" s="233" t="str">
        <f>IFERROR(VLOOKUP(Query1[[#This Row],[ENTERPRISE_ID]],HR_tbl[],2, 0), "Not on HR File")</f>
        <v>Service Technician LG, In-Home</v>
      </c>
      <c r="X323" s="113">
        <f>IFERROR(VLOOKUP(Query1[[#This Row],[ENTERPRISE_ID]],HR_tbl[],3,0), "Not on HR File")</f>
        <v>34272</v>
      </c>
      <c r="Y323" s="234" t="str">
        <f>IFERROR(VLOOKUP(Query1[[#This Row],[ENTERPRISE_ID]], Addresses!$A:$Y,21,0), "Not on HR File")</f>
        <v>1143 HAWTHORNE AVE.</v>
      </c>
      <c r="Z323" s="234">
        <f>IFERROR(VLOOKUP(Query1[[#This Row],[ENTERPRISE_ID]], Addresses!$A:$Y,22,0), "Not on HR File")</f>
        <v>0</v>
      </c>
      <c r="AA323" s="234" t="str">
        <f>IFERROR(VLOOKUP(Query1[[#This Row],[ENTERPRISE_ID]], Addresses!$A:$Y,23,0), "Not on HR File")</f>
        <v>CANTON</v>
      </c>
      <c r="AB323" s="234" t="str">
        <f>IFERROR(VLOOKUP(Query1[[#This Row],[ENTERPRISE_ID]], Addresses!$A:$Y,24,0), "Not on HR File")</f>
        <v>OH</v>
      </c>
      <c r="AC323" s="234" t="str">
        <f>IFERROR(VLOOKUP(Query1[[#This Row],[ENTERPRISE_ID]], Addresses!$A:$Y,25,0), "Not on HR File")</f>
        <v>44710</v>
      </c>
      <c r="AD323" s="230" t="s">
        <v>6128</v>
      </c>
      <c r="AE323" s="235">
        <v>46086</v>
      </c>
    </row>
    <row r="324" spans="1:31" x14ac:dyDescent="0.3">
      <c r="A324" s="230" t="s">
        <v>1650</v>
      </c>
      <c r="B324" s="230" t="str">
        <f>Query1[[#This Row],[LAST_NAME]]</f>
        <v>WRIGHT</v>
      </c>
      <c r="C324" s="230" t="s">
        <v>1651</v>
      </c>
      <c r="D324" s="230" t="s">
        <v>5788</v>
      </c>
      <c r="E324" s="230" t="s">
        <v>10091</v>
      </c>
      <c r="F324" s="230" t="s">
        <v>10092</v>
      </c>
      <c r="G324" s="230" t="s">
        <v>1652</v>
      </c>
      <c r="H324" s="230" t="str">
        <f>Query1[[#This Row],[FULL_NAME]]</f>
        <v>MIKE WRIGHT</v>
      </c>
      <c r="I324" s="230" t="s">
        <v>4017</v>
      </c>
      <c r="J324" s="230" t="s">
        <v>5154</v>
      </c>
      <c r="K324" s="230" t="str">
        <f>Query1[[#This Row],[ENTERPRISE_ID]]</f>
        <v>MWRIG31</v>
      </c>
      <c r="L324" s="231">
        <v>3025190345</v>
      </c>
      <c r="M324" s="230" t="s">
        <v>5630</v>
      </c>
      <c r="N324" s="230" t="s">
        <v>10093</v>
      </c>
      <c r="O324" s="230"/>
      <c r="P324" s="230" t="s">
        <v>10094</v>
      </c>
      <c r="Q324" s="230" t="s">
        <v>619</v>
      </c>
      <c r="R324" s="230" t="s">
        <v>10095</v>
      </c>
      <c r="S324" s="230" t="s">
        <v>5634</v>
      </c>
      <c r="T324" s="232">
        <v>8998</v>
      </c>
      <c r="U324" s="230" t="s">
        <v>5715</v>
      </c>
      <c r="V324" s="230" t="s">
        <v>5716</v>
      </c>
      <c r="W324" s="233" t="str">
        <f>IFERROR(VLOOKUP(Query1[[#This Row],[ENTERPRISE_ID]],HR_tbl[],2, 0), "Not on HR File")</f>
        <v>Team Lead Technician</v>
      </c>
      <c r="X324" s="113">
        <f>IFERROR(VLOOKUP(Query1[[#This Row],[ENTERPRISE_ID]],HR_tbl[],3,0), "Not on HR File")</f>
        <v>36934</v>
      </c>
      <c r="Y324" s="234" t="str">
        <f>IFERROR(VLOOKUP(Query1[[#This Row],[ENTERPRISE_ID]], Addresses!$A:$Y,21,0), "Not on HR File")</f>
        <v>37744 teaberry cir</v>
      </c>
      <c r="Z324" s="234">
        <f>IFERROR(VLOOKUP(Query1[[#This Row],[ENTERPRISE_ID]], Addresses!$A:$Y,22,0), "Not on HR File")</f>
        <v>0</v>
      </c>
      <c r="AA324" s="234" t="str">
        <f>IFERROR(VLOOKUP(Query1[[#This Row],[ENTERPRISE_ID]], Addresses!$A:$Y,23,0), "Not on HR File")</f>
        <v>selbyville</v>
      </c>
      <c r="AB324" s="234" t="str">
        <f>IFERROR(VLOOKUP(Query1[[#This Row],[ENTERPRISE_ID]], Addresses!$A:$Y,24,0), "Not on HR File")</f>
        <v>DE</v>
      </c>
      <c r="AC324" s="234" t="str">
        <f>IFERROR(VLOOKUP(Query1[[#This Row],[ENTERPRISE_ID]], Addresses!$A:$Y,25,0), "Not on HR File")</f>
        <v>19975</v>
      </c>
      <c r="AD324" s="230" t="s">
        <v>10096</v>
      </c>
      <c r="AE324" s="235">
        <v>46086</v>
      </c>
    </row>
    <row r="325" spans="1:31" x14ac:dyDescent="0.3">
      <c r="A325" s="230" t="s">
        <v>6723</v>
      </c>
      <c r="B325" s="230" t="str">
        <f>Query1[[#This Row],[LAST_NAME]]</f>
        <v>O'MALIA</v>
      </c>
      <c r="C325" s="230" t="s">
        <v>6724</v>
      </c>
      <c r="D325" s="230" t="s">
        <v>5656</v>
      </c>
      <c r="E325" s="230" t="s">
        <v>6725</v>
      </c>
      <c r="F325" s="230" t="s">
        <v>6726</v>
      </c>
      <c r="G325" s="230" t="s">
        <v>6727</v>
      </c>
      <c r="H325" s="230" t="str">
        <f>Query1[[#This Row],[FULL_NAME]]</f>
        <v>THOMAS O'MALIA</v>
      </c>
      <c r="I325" s="230" t="s">
        <v>6728</v>
      </c>
      <c r="J325" s="230" t="s">
        <v>4042</v>
      </c>
      <c r="K325" s="230" t="str">
        <f>Query1[[#This Row],[ENTERPRISE_ID]]</f>
        <v>TOMALI</v>
      </c>
      <c r="L325" s="231">
        <v>6162518337</v>
      </c>
      <c r="M325" s="230" t="s">
        <v>5630</v>
      </c>
      <c r="N325" s="230" t="s">
        <v>6729</v>
      </c>
      <c r="O325" s="230"/>
      <c r="P325" s="230" t="s">
        <v>6730</v>
      </c>
      <c r="Q325" s="230" t="s">
        <v>752</v>
      </c>
      <c r="R325" s="230" t="s">
        <v>6731</v>
      </c>
      <c r="S325" s="230" t="s">
        <v>5634</v>
      </c>
      <c r="T325" s="232">
        <v>8998</v>
      </c>
      <c r="U325" s="230" t="s">
        <v>6732</v>
      </c>
      <c r="V325" s="230" t="s">
        <v>6733</v>
      </c>
      <c r="W325" s="233" t="str">
        <f>IFERROR(VLOOKUP(Query1[[#This Row],[ENTERPRISE_ID]],HR_tbl[],2, 0), "Not on HR File")</f>
        <v>Service Technician 2, In-Home</v>
      </c>
      <c r="X325" s="113">
        <f>IFERROR(VLOOKUP(Query1[[#This Row],[ENTERPRISE_ID]],HR_tbl[],3,0), "Not on HR File")</f>
        <v>35913</v>
      </c>
      <c r="Y325" s="234" t="str">
        <f>IFERROR(VLOOKUP(Query1[[#This Row],[ENTERPRISE_ID]], Addresses!$A:$Y,21,0), "Not on HR File")</f>
        <v>6823 CHILDSDALE NE.</v>
      </c>
      <c r="Z325" s="234">
        <f>IFERROR(VLOOKUP(Query1[[#This Row],[ENTERPRISE_ID]], Addresses!$A:$Y,22,0), "Not on HR File")</f>
        <v>0</v>
      </c>
      <c r="AA325" s="234" t="str">
        <f>IFERROR(VLOOKUP(Query1[[#This Row],[ENTERPRISE_ID]], Addresses!$A:$Y,23,0), "Not on HR File")</f>
        <v>ROCKFORD</v>
      </c>
      <c r="AB325" s="234" t="str">
        <f>IFERROR(VLOOKUP(Query1[[#This Row],[ENTERPRISE_ID]], Addresses!$A:$Y,24,0), "Not on HR File")</f>
        <v>MI</v>
      </c>
      <c r="AC325" s="234" t="str">
        <f>IFERROR(VLOOKUP(Query1[[#This Row],[ENTERPRISE_ID]], Addresses!$A:$Y,25,0), "Not on HR File")</f>
        <v>49341</v>
      </c>
      <c r="AD325" s="230" t="s">
        <v>6734</v>
      </c>
      <c r="AE325" s="235">
        <v>46086</v>
      </c>
    </row>
    <row r="326" spans="1:31" x14ac:dyDescent="0.3">
      <c r="A326" s="230" t="s">
        <v>13528</v>
      </c>
      <c r="B326" s="230" t="str">
        <f>Query1[[#This Row],[LAST_NAME]]</f>
        <v>MCCAIN</v>
      </c>
      <c r="C326" s="230" t="s">
        <v>13529</v>
      </c>
      <c r="D326" s="230" t="s">
        <v>5627</v>
      </c>
      <c r="E326" s="230" t="s">
        <v>12908</v>
      </c>
      <c r="F326" s="230" t="s">
        <v>13530</v>
      </c>
      <c r="G326" s="230" t="s">
        <v>13531</v>
      </c>
      <c r="H326" s="230" t="str">
        <f>Query1[[#This Row],[FULL_NAME]]</f>
        <v>STUART MCCAIN</v>
      </c>
      <c r="I326" s="230" t="s">
        <v>13532</v>
      </c>
      <c r="J326" s="230" t="s">
        <v>13533</v>
      </c>
      <c r="K326" s="230" t="str">
        <f>Query1[[#This Row],[ENTERPRISE_ID]]</f>
        <v>SMCCAIN</v>
      </c>
      <c r="L326" s="231">
        <v>9038692314</v>
      </c>
      <c r="M326" s="230" t="s">
        <v>5630</v>
      </c>
      <c r="N326" s="230" t="s">
        <v>13534</v>
      </c>
      <c r="O326" s="230"/>
      <c r="P326" s="230" t="s">
        <v>13535</v>
      </c>
      <c r="Q326" s="230" t="s">
        <v>279</v>
      </c>
      <c r="R326" s="230" t="s">
        <v>13536</v>
      </c>
      <c r="S326" s="230" t="s">
        <v>5634</v>
      </c>
      <c r="T326" s="232">
        <v>8998</v>
      </c>
      <c r="U326" s="230" t="s">
        <v>8841</v>
      </c>
      <c r="V326" s="230" t="s">
        <v>8842</v>
      </c>
      <c r="W326" s="233" t="str">
        <f>IFERROR(VLOOKUP(Query1[[#This Row],[ENTERPRISE_ID]],HR_tbl[],2, 0), "Not on HR File")</f>
        <v>Service Technician 1, In-Home</v>
      </c>
      <c r="X326" s="113">
        <f>IFERROR(VLOOKUP(Query1[[#This Row],[ENTERPRISE_ID]],HR_tbl[],3,0), "Not on HR File")</f>
        <v>45515</v>
      </c>
      <c r="Y326" s="234" t="str">
        <f>IFERROR(VLOOKUP(Query1[[#This Row],[ENTERPRISE_ID]], Addresses!$A:$Y,21,0), "Not on HR File")</f>
        <v>503 EAST EVERGREEN STREET</v>
      </c>
      <c r="Z326" s="234">
        <f>IFERROR(VLOOKUP(Query1[[#This Row],[ENTERPRISE_ID]], Addresses!$A:$Y,22,0), "Not on HR File")</f>
        <v>0</v>
      </c>
      <c r="AA326" s="234" t="str">
        <f>IFERROR(VLOOKUP(Query1[[#This Row],[ENTERPRISE_ID]], Addresses!$A:$Y,23,0), "Not on HR File")</f>
        <v>SHERMAN</v>
      </c>
      <c r="AB326" s="234" t="str">
        <f>IFERROR(VLOOKUP(Query1[[#This Row],[ENTERPRISE_ID]], Addresses!$A:$Y,24,0), "Not on HR File")</f>
        <v>TX</v>
      </c>
      <c r="AC326" s="234" t="str">
        <f>IFERROR(VLOOKUP(Query1[[#This Row],[ENTERPRISE_ID]], Addresses!$A:$Y,25,0), "Not on HR File")</f>
        <v>75090</v>
      </c>
      <c r="AD326" s="230" t="s">
        <v>13537</v>
      </c>
      <c r="AE326" s="235">
        <v>46086</v>
      </c>
    </row>
    <row r="327" spans="1:31" x14ac:dyDescent="0.3">
      <c r="A327" s="230" t="s">
        <v>11590</v>
      </c>
      <c r="B327" s="230" t="str">
        <f>Query1[[#This Row],[LAST_NAME]]</f>
        <v>CRAYCRAFT</v>
      </c>
      <c r="C327" s="230" t="s">
        <v>11591</v>
      </c>
      <c r="D327" s="230" t="s">
        <v>6119</v>
      </c>
      <c r="E327" s="230" t="s">
        <v>11592</v>
      </c>
      <c r="F327" s="230" t="s">
        <v>11593</v>
      </c>
      <c r="G327" s="230" t="s">
        <v>11594</v>
      </c>
      <c r="H327" s="230" t="str">
        <f>Query1[[#This Row],[FULL_NAME]]</f>
        <v>DONALD CRAYCRAFT</v>
      </c>
      <c r="I327" s="230" t="s">
        <v>11595</v>
      </c>
      <c r="J327" s="230" t="s">
        <v>4240</v>
      </c>
      <c r="K327" s="230" t="str">
        <f>Query1[[#This Row],[ENTERPRISE_ID]]</f>
        <v>DCRAYCR</v>
      </c>
      <c r="L327" s="231">
        <v>9377943455</v>
      </c>
      <c r="M327" s="230" t="s">
        <v>5630</v>
      </c>
      <c r="N327" s="230" t="s">
        <v>11596</v>
      </c>
      <c r="O327" s="230"/>
      <c r="P327" s="230" t="s">
        <v>11597</v>
      </c>
      <c r="Q327" s="230" t="s">
        <v>260</v>
      </c>
      <c r="R327" s="230" t="s">
        <v>11598</v>
      </c>
      <c r="S327" s="230" t="s">
        <v>5738</v>
      </c>
      <c r="T327" s="232">
        <v>8998</v>
      </c>
      <c r="U327" s="230" t="s">
        <v>7694</v>
      </c>
      <c r="V327" s="230" t="s">
        <v>7695</v>
      </c>
      <c r="W327" s="233" t="str">
        <f>IFERROR(VLOOKUP(Query1[[#This Row],[ENTERPRISE_ID]],HR_tbl[],2, 0), "Not on HR File")</f>
        <v>Service Technician 2, In-Home</v>
      </c>
      <c r="X327" s="113">
        <f>IFERROR(VLOOKUP(Query1[[#This Row],[ENTERPRISE_ID]],HR_tbl[],3,0), "Not on HR File")</f>
        <v>43894</v>
      </c>
      <c r="Y327" s="234" t="str">
        <f>IFERROR(VLOOKUP(Query1[[#This Row],[ENTERPRISE_ID]], Addresses!$A:$Y,21,0), "Not on HR File")</f>
        <v>728 WOODSPRING CT</v>
      </c>
      <c r="Z327" s="234">
        <f>IFERROR(VLOOKUP(Query1[[#This Row],[ENTERPRISE_ID]], Addresses!$A:$Y,22,0), "Not on HR File")</f>
        <v>0</v>
      </c>
      <c r="AA327" s="234" t="str">
        <f>IFERROR(VLOOKUP(Query1[[#This Row],[ENTERPRISE_ID]], Addresses!$A:$Y,23,0), "Not on HR File")</f>
        <v>Dayton</v>
      </c>
      <c r="AB327" s="234" t="str">
        <f>IFERROR(VLOOKUP(Query1[[#This Row],[ENTERPRISE_ID]], Addresses!$A:$Y,24,0), "Not on HR File")</f>
        <v>OH</v>
      </c>
      <c r="AC327" s="234" t="str">
        <f>IFERROR(VLOOKUP(Query1[[#This Row],[ENTERPRISE_ID]], Addresses!$A:$Y,25,0), "Not on HR File")</f>
        <v>45430</v>
      </c>
      <c r="AD327" s="230" t="s">
        <v>11599</v>
      </c>
      <c r="AE327" s="235">
        <v>46086</v>
      </c>
    </row>
    <row r="328" spans="1:31" x14ac:dyDescent="0.3">
      <c r="A328" s="230" t="s">
        <v>11448</v>
      </c>
      <c r="B328" s="230" t="str">
        <f>Query1[[#This Row],[LAST_NAME]]</f>
        <v>BARRON</v>
      </c>
      <c r="C328" s="230" t="s">
        <v>11449</v>
      </c>
      <c r="D328" s="230" t="s">
        <v>5867</v>
      </c>
      <c r="E328" s="230" t="s">
        <v>11450</v>
      </c>
      <c r="F328" s="230" t="s">
        <v>11451</v>
      </c>
      <c r="G328" s="230" t="s">
        <v>11452</v>
      </c>
      <c r="H328" s="230" t="str">
        <f>Query1[[#This Row],[FULL_NAME]]</f>
        <v>GERARDO BARRON</v>
      </c>
      <c r="I328" s="230" t="s">
        <v>11453</v>
      </c>
      <c r="J328" s="230" t="s">
        <v>11454</v>
      </c>
      <c r="K328" s="230" t="str">
        <f>Query1[[#This Row],[ENTERPRISE_ID]]</f>
        <v>GBARRO0</v>
      </c>
      <c r="L328" s="231">
        <v>6028805594</v>
      </c>
      <c r="M328" s="230" t="s">
        <v>5630</v>
      </c>
      <c r="N328" s="230" t="s">
        <v>11455</v>
      </c>
      <c r="O328" s="230"/>
      <c r="P328" s="230" t="s">
        <v>11456</v>
      </c>
      <c r="Q328" s="230" t="s">
        <v>1675</v>
      </c>
      <c r="R328" s="230" t="s">
        <v>11457</v>
      </c>
      <c r="S328" s="230" t="s">
        <v>5634</v>
      </c>
      <c r="T328" s="232">
        <v>8998</v>
      </c>
      <c r="U328" s="230" t="s">
        <v>5406</v>
      </c>
      <c r="V328" s="230" t="s">
        <v>10277</v>
      </c>
      <c r="W328" s="233" t="str">
        <f>IFERROR(VLOOKUP(Query1[[#This Row],[ENTERPRISE_ID]],HR_tbl[],2, 0), "Not on HR File")</f>
        <v>Service Technician 1, In-Home</v>
      </c>
      <c r="X328" s="113">
        <f>IFERROR(VLOOKUP(Query1[[#This Row],[ENTERPRISE_ID]],HR_tbl[],3,0), "Not on HR File")</f>
        <v>39538</v>
      </c>
      <c r="Y328" s="234" t="str">
        <f>IFERROR(VLOOKUP(Query1[[#This Row],[ENTERPRISE_ID]], Addresses!$A:$Y,21,0), "Not on HR File")</f>
        <v>6826 S 55TH LANE</v>
      </c>
      <c r="Z328" s="234">
        <f>IFERROR(VLOOKUP(Query1[[#This Row],[ENTERPRISE_ID]], Addresses!$A:$Y,22,0), "Not on HR File")</f>
        <v>0</v>
      </c>
      <c r="AA328" s="234" t="str">
        <f>IFERROR(VLOOKUP(Query1[[#This Row],[ENTERPRISE_ID]], Addresses!$A:$Y,23,0), "Not on HR File")</f>
        <v>LAVEEN</v>
      </c>
      <c r="AB328" s="234" t="str">
        <f>IFERROR(VLOOKUP(Query1[[#This Row],[ENTERPRISE_ID]], Addresses!$A:$Y,24,0), "Not on HR File")</f>
        <v>AZ</v>
      </c>
      <c r="AC328" s="234" t="str">
        <f>IFERROR(VLOOKUP(Query1[[#This Row],[ENTERPRISE_ID]], Addresses!$A:$Y,25,0), "Not on HR File")</f>
        <v>85339</v>
      </c>
      <c r="AD328" s="230" t="s">
        <v>31298</v>
      </c>
      <c r="AE328" s="235">
        <v>46086</v>
      </c>
    </row>
    <row r="329" spans="1:31" x14ac:dyDescent="0.3">
      <c r="A329" s="230" t="s">
        <v>4798</v>
      </c>
      <c r="B329" s="230" t="str">
        <f>Query1[[#This Row],[LAST_NAME]]</f>
        <v>WILLIAMS</v>
      </c>
      <c r="C329" s="230" t="s">
        <v>11111</v>
      </c>
      <c r="D329" s="230" t="s">
        <v>5843</v>
      </c>
      <c r="E329" s="230" t="s">
        <v>11112</v>
      </c>
      <c r="F329" s="230" t="s">
        <v>11113</v>
      </c>
      <c r="G329" s="230" t="s">
        <v>4799</v>
      </c>
      <c r="H329" s="230" t="str">
        <f>Query1[[#This Row],[FULL_NAME]]</f>
        <v>PATRICK WILLIAMS</v>
      </c>
      <c r="I329" s="230" t="s">
        <v>4106</v>
      </c>
      <c r="J329" s="230" t="s">
        <v>4445</v>
      </c>
      <c r="K329" s="230" t="str">
        <f>Query1[[#This Row],[ENTERPRISE_ID]]</f>
        <v>PWILL50</v>
      </c>
      <c r="L329" s="231">
        <v>4099375037</v>
      </c>
      <c r="M329" s="230" t="s">
        <v>5630</v>
      </c>
      <c r="N329" s="230" t="s">
        <v>11114</v>
      </c>
      <c r="O329" s="230"/>
      <c r="P329" s="230" t="s">
        <v>4272</v>
      </c>
      <c r="Q329" s="230" t="s">
        <v>279</v>
      </c>
      <c r="R329" s="230" t="s">
        <v>4273</v>
      </c>
      <c r="S329" s="230" t="s">
        <v>5738</v>
      </c>
      <c r="T329" s="232">
        <v>8998</v>
      </c>
      <c r="U329" s="230" t="s">
        <v>2423</v>
      </c>
      <c r="V329" s="230" t="s">
        <v>6453</v>
      </c>
      <c r="W329" s="233" t="str">
        <f>IFERROR(VLOOKUP(Query1[[#This Row],[ENTERPRISE_ID]],HR_tbl[],2, 0), "Not on HR File")</f>
        <v>Service Technician 2, In-Home</v>
      </c>
      <c r="X329" s="113">
        <f>IFERROR(VLOOKUP(Query1[[#This Row],[ENTERPRISE_ID]],HR_tbl[],3,0), "Not on HR File")</f>
        <v>35513</v>
      </c>
      <c r="Y329" s="234" t="str">
        <f>IFERROR(VLOOKUP(Query1[[#This Row],[ENTERPRISE_ID]], Addresses!$A:$Y,21,0), "Not on HR File")</f>
        <v>25 N 6TH ST</v>
      </c>
      <c r="Z329" s="234">
        <f>IFERROR(VLOOKUP(Query1[[#This Row],[ENTERPRISE_ID]], Addresses!$A:$Y,22,0), "Not on HR File")</f>
        <v>0</v>
      </c>
      <c r="AA329" s="234" t="str">
        <f>IFERROR(VLOOKUP(Query1[[#This Row],[ENTERPRISE_ID]], Addresses!$A:$Y,23,0), "Not on HR File")</f>
        <v>BEAUMONT</v>
      </c>
      <c r="AB329" s="234" t="str">
        <f>IFERROR(VLOOKUP(Query1[[#This Row],[ENTERPRISE_ID]], Addresses!$A:$Y,24,0), "Not on HR File")</f>
        <v>TX</v>
      </c>
      <c r="AC329" s="234" t="str">
        <f>IFERROR(VLOOKUP(Query1[[#This Row],[ENTERPRISE_ID]], Addresses!$A:$Y,25,0), "Not on HR File")</f>
        <v>77701</v>
      </c>
      <c r="AD329" s="230" t="s">
        <v>11115</v>
      </c>
      <c r="AE329" s="235">
        <v>46086</v>
      </c>
    </row>
    <row r="330" spans="1:31" x14ac:dyDescent="0.3">
      <c r="A330" s="230" t="s">
        <v>2579</v>
      </c>
      <c r="B330" s="230" t="str">
        <f>Query1[[#This Row],[LAST_NAME]]</f>
        <v>MOUW</v>
      </c>
      <c r="C330" s="230" t="s">
        <v>2580</v>
      </c>
      <c r="D330" s="230" t="s">
        <v>5867</v>
      </c>
      <c r="E330" s="230" t="s">
        <v>14940</v>
      </c>
      <c r="F330" s="230" t="s">
        <v>14941</v>
      </c>
      <c r="G330" s="230" t="s">
        <v>2581</v>
      </c>
      <c r="H330" s="230" t="str">
        <f>Query1[[#This Row],[FULL_NAME]]</f>
        <v>HOWARD MOUW</v>
      </c>
      <c r="I330" s="230" t="s">
        <v>14942</v>
      </c>
      <c r="J330" s="230" t="s">
        <v>6067</v>
      </c>
      <c r="K330" s="230" t="str">
        <f>Query1[[#This Row],[ENTERPRISE_ID]]</f>
        <v>HMOUW00</v>
      </c>
      <c r="L330" s="231">
        <v>9515463942</v>
      </c>
      <c r="M330" s="230" t="s">
        <v>5630</v>
      </c>
      <c r="N330" s="230" t="s">
        <v>14943</v>
      </c>
      <c r="O330" s="230"/>
      <c r="P330" s="230" t="s">
        <v>10693</v>
      </c>
      <c r="Q330" s="230" t="s">
        <v>219</v>
      </c>
      <c r="R330" s="230" t="s">
        <v>14944</v>
      </c>
      <c r="S330" s="230" t="s">
        <v>5634</v>
      </c>
      <c r="T330" s="232">
        <v>8998</v>
      </c>
      <c r="U330" s="230" t="s">
        <v>7587</v>
      </c>
      <c r="V330" s="230" t="s">
        <v>7588</v>
      </c>
      <c r="W330" s="233" t="str">
        <f>IFERROR(VLOOKUP(Query1[[#This Row],[ENTERPRISE_ID]],HR_tbl[],2, 0), "Not on HR File")</f>
        <v>Service Technician 2, In-Home</v>
      </c>
      <c r="X330" s="113">
        <f>IFERROR(VLOOKUP(Query1[[#This Row],[ENTERPRISE_ID]],HR_tbl[],3,0), "Not on HR File")</f>
        <v>38602</v>
      </c>
      <c r="Y330" s="234" t="str">
        <f>IFERROR(VLOOKUP(Query1[[#This Row],[ENTERPRISE_ID]], Addresses!$A:$Y,21,0), "Not on HR File")</f>
        <v>11215 Indiana Ave</v>
      </c>
      <c r="Z330" s="234">
        <f>IFERROR(VLOOKUP(Query1[[#This Row],[ENTERPRISE_ID]], Addresses!$A:$Y,22,0), "Not on HR File")</f>
        <v>0</v>
      </c>
      <c r="AA330" s="234" t="str">
        <f>IFERROR(VLOOKUP(Query1[[#This Row],[ENTERPRISE_ID]], Addresses!$A:$Y,23,0), "Not on HR File")</f>
        <v>Riverside</v>
      </c>
      <c r="AB330" s="234" t="str">
        <f>IFERROR(VLOOKUP(Query1[[#This Row],[ENTERPRISE_ID]], Addresses!$A:$Y,24,0), "Not on HR File")</f>
        <v>CA</v>
      </c>
      <c r="AC330" s="234" t="str">
        <f>IFERROR(VLOOKUP(Query1[[#This Row],[ENTERPRISE_ID]], Addresses!$A:$Y,25,0), "Not on HR File")</f>
        <v>92503</v>
      </c>
      <c r="AD330" s="230" t="s">
        <v>14945</v>
      </c>
      <c r="AE330" s="235">
        <v>46086</v>
      </c>
    </row>
    <row r="331" spans="1:31" x14ac:dyDescent="0.3">
      <c r="A331" s="230" t="s">
        <v>10261</v>
      </c>
      <c r="B331" s="230" t="str">
        <f>Query1[[#This Row],[LAST_NAME]]</f>
        <v>BUI</v>
      </c>
      <c r="C331" s="230" t="s">
        <v>10262</v>
      </c>
      <c r="D331" s="230" t="s">
        <v>5833</v>
      </c>
      <c r="E331" s="230" t="s">
        <v>10263</v>
      </c>
      <c r="F331" s="230" t="s">
        <v>10264</v>
      </c>
      <c r="G331" s="230" t="s">
        <v>10265</v>
      </c>
      <c r="H331" s="230" t="str">
        <f>Query1[[#This Row],[FULL_NAME]]</f>
        <v>PHUOC BUI</v>
      </c>
      <c r="I331" s="230" t="s">
        <v>10266</v>
      </c>
      <c r="J331" s="230" t="s">
        <v>10267</v>
      </c>
      <c r="K331" s="230" t="str">
        <f>Query1[[#This Row],[ENTERPRISE_ID]]</f>
        <v>PBUI1</v>
      </c>
      <c r="L331" s="231">
        <v>5158025487</v>
      </c>
      <c r="M331" s="230" t="s">
        <v>5630</v>
      </c>
      <c r="N331" s="230" t="s">
        <v>10268</v>
      </c>
      <c r="O331" s="230"/>
      <c r="P331" s="230" t="s">
        <v>10269</v>
      </c>
      <c r="Q331" s="230" t="s">
        <v>201</v>
      </c>
      <c r="R331" s="230" t="s">
        <v>10270</v>
      </c>
      <c r="S331" s="230" t="s">
        <v>5916</v>
      </c>
      <c r="T331" s="232">
        <v>8998</v>
      </c>
      <c r="U331" s="230" t="s">
        <v>5840</v>
      </c>
      <c r="V331" s="230"/>
      <c r="W331" s="233" t="str">
        <f>IFERROR(VLOOKUP(Query1[[#This Row],[ENTERPRISE_ID]],HR_tbl[],2, 0), "Not on HR File")</f>
        <v>Service Technician 1, In-Home</v>
      </c>
      <c r="X331" s="113">
        <f>IFERROR(VLOOKUP(Query1[[#This Row],[ENTERPRISE_ID]],HR_tbl[],3,0), "Not on HR File")</f>
        <v>31901</v>
      </c>
      <c r="Y331" s="234" t="str">
        <f>IFERROR(VLOOKUP(Query1[[#This Row],[ENTERPRISE_ID]], Addresses!$A:$Y,21,0), "Not on HR File")</f>
        <v>2642 E. TITUS AVE</v>
      </c>
      <c r="Z331" s="234">
        <f>IFERROR(VLOOKUP(Query1[[#This Row],[ENTERPRISE_ID]], Addresses!$A:$Y,22,0), "Not on HR File")</f>
        <v>0</v>
      </c>
      <c r="AA331" s="234" t="str">
        <f>IFERROR(VLOOKUP(Query1[[#This Row],[ENTERPRISE_ID]], Addresses!$A:$Y,23,0), "Not on HR File")</f>
        <v>DES MOINES</v>
      </c>
      <c r="AB331" s="234" t="str">
        <f>IFERROR(VLOOKUP(Query1[[#This Row],[ENTERPRISE_ID]], Addresses!$A:$Y,24,0), "Not on HR File")</f>
        <v>IA</v>
      </c>
      <c r="AC331" s="234" t="str">
        <f>IFERROR(VLOOKUP(Query1[[#This Row],[ENTERPRISE_ID]], Addresses!$A:$Y,25,0), "Not on HR File")</f>
        <v>50320</v>
      </c>
      <c r="AD331" s="230" t="s">
        <v>10271</v>
      </c>
      <c r="AE331" s="235">
        <v>46086</v>
      </c>
    </row>
    <row r="332" spans="1:31" x14ac:dyDescent="0.3">
      <c r="A332" s="230" t="s">
        <v>3050</v>
      </c>
      <c r="B332" s="230" t="str">
        <f>Query1[[#This Row],[LAST_NAME]]</f>
        <v>RODRIGUEZ</v>
      </c>
      <c r="C332" s="230" t="s">
        <v>3051</v>
      </c>
      <c r="D332" s="230" t="s">
        <v>5867</v>
      </c>
      <c r="E332" s="230" t="s">
        <v>17539</v>
      </c>
      <c r="F332" s="230" t="s">
        <v>17540</v>
      </c>
      <c r="G332" s="230" t="s">
        <v>3052</v>
      </c>
      <c r="H332" s="230" t="str">
        <f>Query1[[#This Row],[FULL_NAME]]</f>
        <v>MARTIN RODRIGUEZ</v>
      </c>
      <c r="I332" s="230" t="s">
        <v>4805</v>
      </c>
      <c r="J332" s="230" t="s">
        <v>4104</v>
      </c>
      <c r="K332" s="230" t="str">
        <f>Query1[[#This Row],[ENTERPRISE_ID]]</f>
        <v>MROD198</v>
      </c>
      <c r="L332" s="231">
        <v>2027903819</v>
      </c>
      <c r="M332" s="230" t="s">
        <v>5630</v>
      </c>
      <c r="N332" s="230" t="s">
        <v>17541</v>
      </c>
      <c r="O332" s="230"/>
      <c r="P332" s="230" t="s">
        <v>14575</v>
      </c>
      <c r="Q332" s="230" t="s">
        <v>219</v>
      </c>
      <c r="R332" s="230" t="s">
        <v>11782</v>
      </c>
      <c r="S332" s="230" t="s">
        <v>5634</v>
      </c>
      <c r="T332" s="232">
        <v>8998</v>
      </c>
      <c r="U332" s="230" t="s">
        <v>8099</v>
      </c>
      <c r="V332" s="230" t="s">
        <v>8100</v>
      </c>
      <c r="W332" s="233" t="str">
        <f>IFERROR(VLOOKUP(Query1[[#This Row],[ENTERPRISE_ID]],HR_tbl[],2, 0), "Not on HR File")</f>
        <v>Service Technician 3, In-Home</v>
      </c>
      <c r="X332" s="113">
        <f>IFERROR(VLOOKUP(Query1[[#This Row],[ENTERPRISE_ID]],HR_tbl[],3,0), "Not on HR File")</f>
        <v>38874</v>
      </c>
      <c r="Y332" s="234" t="str">
        <f>IFERROR(VLOOKUP(Query1[[#This Row],[ENTERPRISE_ID]], Addresses!$A:$Y,21,0), "Not on HR File")</f>
        <v>P.O. Box 1973</v>
      </c>
      <c r="Z332" s="234" t="str">
        <f>IFERROR(VLOOKUP(Query1[[#This Row],[ENTERPRISE_ID]], Addresses!$A:$Y,22,0), "Not on HR File")</f>
        <v>41856 E ACACIA AVE</v>
      </c>
      <c r="AA332" s="234" t="str">
        <f>IFERROR(VLOOKUP(Query1[[#This Row],[ENTERPRISE_ID]], Addresses!$A:$Y,23,0), "Not on HR File")</f>
        <v>Hemet</v>
      </c>
      <c r="AB332" s="234" t="str">
        <f>IFERROR(VLOOKUP(Query1[[#This Row],[ENTERPRISE_ID]], Addresses!$A:$Y,24,0), "Not on HR File")</f>
        <v>CA</v>
      </c>
      <c r="AC332" s="234" t="str">
        <f>IFERROR(VLOOKUP(Query1[[#This Row],[ENTERPRISE_ID]], Addresses!$A:$Y,25,0), "Not on HR File")</f>
        <v>92544</v>
      </c>
      <c r="AD332" s="230" t="s">
        <v>17542</v>
      </c>
      <c r="AE332" s="235">
        <v>46086</v>
      </c>
    </row>
    <row r="333" spans="1:31" x14ac:dyDescent="0.3">
      <c r="A333" s="230" t="s">
        <v>9510</v>
      </c>
      <c r="B333" s="230" t="str">
        <f>Query1[[#This Row],[LAST_NAME]]</f>
        <v>MORALES</v>
      </c>
      <c r="C333" s="230" t="s">
        <v>9511</v>
      </c>
      <c r="D333" s="230" t="s">
        <v>6040</v>
      </c>
      <c r="E333" s="230" t="s">
        <v>9512</v>
      </c>
      <c r="F333" s="230" t="s">
        <v>9513</v>
      </c>
      <c r="G333" s="230" t="s">
        <v>9514</v>
      </c>
      <c r="H333" s="230" t="str">
        <f>Query1[[#This Row],[FULL_NAME]]</f>
        <v>EDWIN MORALES</v>
      </c>
      <c r="I333" s="230" t="s">
        <v>9515</v>
      </c>
      <c r="J333" s="230" t="s">
        <v>9516</v>
      </c>
      <c r="K333" s="230" t="str">
        <f>Query1[[#This Row],[ENTERPRISE_ID]]</f>
        <v>EMORAL9</v>
      </c>
      <c r="L333" s="231">
        <v>3107355413</v>
      </c>
      <c r="M333" s="230" t="s">
        <v>5630</v>
      </c>
      <c r="N333" s="230" t="s">
        <v>9517</v>
      </c>
      <c r="O333" s="230" t="s">
        <v>9518</v>
      </c>
      <c r="P333" s="230" t="s">
        <v>9519</v>
      </c>
      <c r="Q333" s="230" t="s">
        <v>219</v>
      </c>
      <c r="R333" s="230" t="s">
        <v>9520</v>
      </c>
      <c r="S333" s="230" t="s">
        <v>5714</v>
      </c>
      <c r="T333" s="232">
        <v>8998</v>
      </c>
      <c r="U333" s="230" t="s">
        <v>9521</v>
      </c>
      <c r="V333" s="230" t="s">
        <v>9522</v>
      </c>
      <c r="W333" s="233" t="str">
        <f>IFERROR(VLOOKUP(Query1[[#This Row],[ENTERPRISE_ID]],HR_tbl[],2, 0), "Not on HR File")</f>
        <v>HVAC Svc Tech II, Break/Fix</v>
      </c>
      <c r="X333" s="113">
        <f>IFERROR(VLOOKUP(Query1[[#This Row],[ENTERPRISE_ID]],HR_tbl[],3,0), "Not on HR File")</f>
        <v>40623</v>
      </c>
      <c r="Y333" s="234" t="str">
        <f>IFERROR(VLOOKUP(Query1[[#This Row],[ENTERPRISE_ID]], Addresses!$A:$Y,21,0), "Not on HR File")</f>
        <v>2176 VENICE BLVD.</v>
      </c>
      <c r="Z333" s="234" t="str">
        <f>IFERROR(VLOOKUP(Query1[[#This Row],[ENTERPRISE_ID]], Addresses!$A:$Y,22,0), "Not on HR File")</f>
        <v>APT 1</v>
      </c>
      <c r="AA333" s="234" t="str">
        <f>IFERROR(VLOOKUP(Query1[[#This Row],[ENTERPRISE_ID]], Addresses!$A:$Y,23,0), "Not on HR File")</f>
        <v>LOS ANGELES</v>
      </c>
      <c r="AB333" s="234" t="str">
        <f>IFERROR(VLOOKUP(Query1[[#This Row],[ENTERPRISE_ID]], Addresses!$A:$Y,24,0), "Not on HR File")</f>
        <v>CA</v>
      </c>
      <c r="AC333" s="234" t="str">
        <f>IFERROR(VLOOKUP(Query1[[#This Row],[ENTERPRISE_ID]], Addresses!$A:$Y,25,0), "Not on HR File")</f>
        <v>90006</v>
      </c>
      <c r="AD333" s="230" t="s">
        <v>9523</v>
      </c>
      <c r="AE333" s="235">
        <v>46086</v>
      </c>
    </row>
    <row r="334" spans="1:31" x14ac:dyDescent="0.3">
      <c r="A334" s="230" t="s">
        <v>9825</v>
      </c>
      <c r="B334" s="230" t="str">
        <f>Query1[[#This Row],[LAST_NAME]]</f>
        <v>MADDEN</v>
      </c>
      <c r="C334" s="230" t="s">
        <v>9826</v>
      </c>
      <c r="D334" s="230" t="s">
        <v>5638</v>
      </c>
      <c r="E334" s="230" t="s">
        <v>9827</v>
      </c>
      <c r="F334" s="230" t="s">
        <v>9828</v>
      </c>
      <c r="G334" s="230" t="s">
        <v>4072</v>
      </c>
      <c r="H334" s="230" t="str">
        <f>Query1[[#This Row],[FULL_NAME]]</f>
        <v>CHRISTOPHER MADDEN</v>
      </c>
      <c r="I334" s="230" t="s">
        <v>4071</v>
      </c>
      <c r="J334" s="230" t="s">
        <v>4070</v>
      </c>
      <c r="K334" s="230" t="str">
        <f>Query1[[#This Row],[ENTERPRISE_ID]]</f>
        <v>CMADDEN</v>
      </c>
      <c r="L334" s="231">
        <v>3528712097</v>
      </c>
      <c r="M334" s="230" t="s">
        <v>5630</v>
      </c>
      <c r="N334" s="230" t="s">
        <v>9829</v>
      </c>
      <c r="O334" s="230"/>
      <c r="P334" s="230" t="s">
        <v>3018</v>
      </c>
      <c r="Q334" s="230" t="s">
        <v>297</v>
      </c>
      <c r="R334" s="230" t="s">
        <v>9830</v>
      </c>
      <c r="S334" s="230" t="s">
        <v>5664</v>
      </c>
      <c r="T334" s="232">
        <v>8998</v>
      </c>
      <c r="U334" s="230" t="s">
        <v>7108</v>
      </c>
      <c r="V334" s="230" t="s">
        <v>7109</v>
      </c>
      <c r="W334" s="233" t="str">
        <f>IFERROR(VLOOKUP(Query1[[#This Row],[ENTERPRISE_ID]],HR_tbl[],2, 0), "Not on HR File")</f>
        <v>Service Technician 2, Trainee</v>
      </c>
      <c r="X334" s="113">
        <f>IFERROR(VLOOKUP(Query1[[#This Row],[ENTERPRISE_ID]],HR_tbl[],3,0), "Not on HR File")</f>
        <v>46019</v>
      </c>
      <c r="Y334" s="234" t="str">
        <f>IFERROR(VLOOKUP(Query1[[#This Row],[ENTERPRISE_ID]], Addresses!$A:$Y,21,0), "Not on HR File")</f>
        <v>Not on HR File</v>
      </c>
      <c r="Z334" s="234" t="str">
        <f>IFERROR(VLOOKUP(Query1[[#This Row],[ENTERPRISE_ID]], Addresses!$A:$Y,22,0), "Not on HR File")</f>
        <v>Not on HR File</v>
      </c>
      <c r="AA334" s="234" t="str">
        <f>IFERROR(VLOOKUP(Query1[[#This Row],[ENTERPRISE_ID]], Addresses!$A:$Y,23,0), "Not on HR File")</f>
        <v>Not on HR File</v>
      </c>
      <c r="AB334" s="234" t="str">
        <f>IFERROR(VLOOKUP(Query1[[#This Row],[ENTERPRISE_ID]], Addresses!$A:$Y,24,0), "Not on HR File")</f>
        <v>Not on HR File</v>
      </c>
      <c r="AC334" s="234" t="str">
        <f>IFERROR(VLOOKUP(Query1[[#This Row],[ENTERPRISE_ID]], Addresses!$A:$Y,25,0), "Not on HR File")</f>
        <v>Not on HR File</v>
      </c>
      <c r="AD334" s="230" t="s">
        <v>9831</v>
      </c>
      <c r="AE334" s="235">
        <v>46086</v>
      </c>
    </row>
    <row r="335" spans="1:31" x14ac:dyDescent="0.3">
      <c r="A335" s="230" t="s">
        <v>1877</v>
      </c>
      <c r="B335" s="230" t="str">
        <f>Query1[[#This Row],[LAST_NAME]]</f>
        <v>MOFFITT</v>
      </c>
      <c r="C335" s="230" t="s">
        <v>1878</v>
      </c>
      <c r="D335" s="230" t="s">
        <v>6339</v>
      </c>
      <c r="E335" s="230" t="s">
        <v>10072</v>
      </c>
      <c r="F335" s="230" t="s">
        <v>10073</v>
      </c>
      <c r="G335" s="230" t="s">
        <v>1879</v>
      </c>
      <c r="H335" s="230" t="str">
        <f>Query1[[#This Row],[FULL_NAME]]</f>
        <v>ROBERT MOFFITT</v>
      </c>
      <c r="I335" s="230" t="s">
        <v>10074</v>
      </c>
      <c r="J335" s="230" t="s">
        <v>4188</v>
      </c>
      <c r="K335" s="230" t="str">
        <f>Query1[[#This Row],[ENTERPRISE_ID]]</f>
        <v>RMOFFIT</v>
      </c>
      <c r="L335" s="231">
        <v>2019572643</v>
      </c>
      <c r="M335" s="230" t="s">
        <v>5630</v>
      </c>
      <c r="N335" s="230" t="s">
        <v>10075</v>
      </c>
      <c r="O335" s="230"/>
      <c r="P335" s="230" t="s">
        <v>10076</v>
      </c>
      <c r="Q335" s="230" t="s">
        <v>719</v>
      </c>
      <c r="R335" s="230" t="s">
        <v>10077</v>
      </c>
      <c r="S335" s="230" t="s">
        <v>5916</v>
      </c>
      <c r="T335" s="232">
        <v>8998</v>
      </c>
      <c r="U335" s="230" t="s">
        <v>6854</v>
      </c>
      <c r="V335" s="230" t="s">
        <v>8088</v>
      </c>
      <c r="W335" s="233" t="str">
        <f>IFERROR(VLOOKUP(Query1[[#This Row],[ENTERPRISE_ID]],HR_tbl[],2, 0), "Not on HR File")</f>
        <v>Service Technician 1, In-Home</v>
      </c>
      <c r="X335" s="113">
        <f>IFERROR(VLOOKUP(Query1[[#This Row],[ENTERPRISE_ID]],HR_tbl[],3,0), "Not on HR File")</f>
        <v>24944</v>
      </c>
      <c r="Y335" s="234" t="str">
        <f>IFERROR(VLOOKUP(Query1[[#This Row],[ENTERPRISE_ID]], Addresses!$A:$Y,21,0), "Not on HR File")</f>
        <v>176 MEADOW LA</v>
      </c>
      <c r="Z335" s="234">
        <f>IFERROR(VLOOKUP(Query1[[#This Row],[ENTERPRISE_ID]], Addresses!$A:$Y,22,0), "Not on HR File")</f>
        <v>0</v>
      </c>
      <c r="AA335" s="234" t="str">
        <f>IFERROR(VLOOKUP(Query1[[#This Row],[ENTERPRISE_ID]], Addresses!$A:$Y,23,0), "Not on HR File")</f>
        <v>PARAMUS</v>
      </c>
      <c r="AB335" s="234" t="str">
        <f>IFERROR(VLOOKUP(Query1[[#This Row],[ENTERPRISE_ID]], Addresses!$A:$Y,24,0), "Not on HR File")</f>
        <v>NJ</v>
      </c>
      <c r="AC335" s="234" t="str">
        <f>IFERROR(VLOOKUP(Query1[[#This Row],[ENTERPRISE_ID]], Addresses!$A:$Y,25,0), "Not on HR File")</f>
        <v>07652</v>
      </c>
      <c r="AD335" s="230" t="s">
        <v>10078</v>
      </c>
      <c r="AE335" s="235">
        <v>46086</v>
      </c>
    </row>
    <row r="336" spans="1:31" x14ac:dyDescent="0.3">
      <c r="A336" s="230" t="s">
        <v>9710</v>
      </c>
      <c r="B336" s="230" t="str">
        <f>Query1[[#This Row],[LAST_NAME]]</f>
        <v>HUDNALL</v>
      </c>
      <c r="C336" s="230" t="s">
        <v>9711</v>
      </c>
      <c r="D336" s="230" t="s">
        <v>5647</v>
      </c>
      <c r="E336" s="230" t="s">
        <v>9712</v>
      </c>
      <c r="F336" s="230" t="s">
        <v>9713</v>
      </c>
      <c r="G336" s="230" t="s">
        <v>9714</v>
      </c>
      <c r="H336" s="230" t="str">
        <f>Query1[[#This Row],[FULL_NAME]]</f>
        <v>JONATHAN HUDNALL</v>
      </c>
      <c r="I336" s="230" t="s">
        <v>9715</v>
      </c>
      <c r="J336" s="230" t="s">
        <v>4054</v>
      </c>
      <c r="K336" s="230" t="str">
        <f>Query1[[#This Row],[ENTERPRISE_ID]]</f>
        <v>JHUDNA1</v>
      </c>
      <c r="L336" s="231">
        <v>2109541809</v>
      </c>
      <c r="M336" s="230" t="s">
        <v>5630</v>
      </c>
      <c r="N336" s="230" t="s">
        <v>9716</v>
      </c>
      <c r="O336" s="230" t="s">
        <v>9717</v>
      </c>
      <c r="P336" s="230" t="s">
        <v>6428</v>
      </c>
      <c r="Q336" s="230" t="s">
        <v>279</v>
      </c>
      <c r="R336" s="230" t="s">
        <v>9718</v>
      </c>
      <c r="S336" s="230" t="s">
        <v>5634</v>
      </c>
      <c r="T336" s="232">
        <v>8998</v>
      </c>
      <c r="U336" s="230" t="s">
        <v>5476</v>
      </c>
      <c r="V336" s="230" t="s">
        <v>6266</v>
      </c>
      <c r="W336" s="233" t="str">
        <f>IFERROR(VLOOKUP(Query1[[#This Row],[ENTERPRISE_ID]],HR_tbl[],2, 0), "Not on HR File")</f>
        <v>Service Technician 1, In-Home</v>
      </c>
      <c r="X336" s="113">
        <f>IFERROR(VLOOKUP(Query1[[#This Row],[ENTERPRISE_ID]],HR_tbl[],3,0), "Not on HR File")</f>
        <v>44200</v>
      </c>
      <c r="Y336" s="234" t="str">
        <f>IFERROR(VLOOKUP(Query1[[#This Row],[ENTERPRISE_ID]], Addresses!$A:$Y,21,0), "Not on HR File")</f>
        <v>5750 Curtis Clark Drive</v>
      </c>
      <c r="Z336" s="234" t="str">
        <f>IFERROR(VLOOKUP(Query1[[#This Row],[ENTERPRISE_ID]], Addresses!$A:$Y,22,0), "Not on HR File")</f>
        <v>Apt 1124</v>
      </c>
      <c r="AA336" s="234" t="str">
        <f>IFERROR(VLOOKUP(Query1[[#This Row],[ENTERPRISE_ID]], Addresses!$A:$Y,23,0), "Not on HR File")</f>
        <v>Corpus Christi</v>
      </c>
      <c r="AB336" s="234" t="str">
        <f>IFERROR(VLOOKUP(Query1[[#This Row],[ENTERPRISE_ID]], Addresses!$A:$Y,24,0), "Not on HR File")</f>
        <v>TX</v>
      </c>
      <c r="AC336" s="234" t="str">
        <f>IFERROR(VLOOKUP(Query1[[#This Row],[ENTERPRISE_ID]], Addresses!$A:$Y,25,0), "Not on HR File")</f>
        <v>78412</v>
      </c>
      <c r="AD336" s="230" t="s">
        <v>9719</v>
      </c>
      <c r="AE336" s="235">
        <v>46086</v>
      </c>
    </row>
    <row r="337" spans="1:31" x14ac:dyDescent="0.3">
      <c r="A337" s="230" t="s">
        <v>6280</v>
      </c>
      <c r="B337" s="230" t="str">
        <f>Query1[[#This Row],[LAST_NAME]]</f>
        <v>COLON</v>
      </c>
      <c r="C337" s="230" t="s">
        <v>6281</v>
      </c>
      <c r="D337" s="230" t="s">
        <v>5638</v>
      </c>
      <c r="E337" s="230" t="s">
        <v>6282</v>
      </c>
      <c r="F337" s="230" t="s">
        <v>6283</v>
      </c>
      <c r="G337" s="230" t="s">
        <v>6284</v>
      </c>
      <c r="H337" s="230" t="str">
        <f>Query1[[#This Row],[FULL_NAME]]</f>
        <v>KYLE COLON</v>
      </c>
      <c r="I337" s="230" t="s">
        <v>6285</v>
      </c>
      <c r="J337" s="230" t="s">
        <v>3898</v>
      </c>
      <c r="K337" s="230" t="str">
        <f>Query1[[#This Row],[ENTERPRISE_ID]]</f>
        <v>KCOLON</v>
      </c>
      <c r="L337" s="231">
        <v>3528901182</v>
      </c>
      <c r="M337" s="230" t="s">
        <v>5630</v>
      </c>
      <c r="N337" s="230" t="s">
        <v>6286</v>
      </c>
      <c r="O337" s="230" t="s">
        <v>6287</v>
      </c>
      <c r="P337" s="230" t="s">
        <v>6288</v>
      </c>
      <c r="Q337" s="230" t="s">
        <v>297</v>
      </c>
      <c r="R337" s="230" t="s">
        <v>6289</v>
      </c>
      <c r="S337" s="230" t="s">
        <v>5634</v>
      </c>
      <c r="T337" s="232">
        <v>8998</v>
      </c>
      <c r="U337" s="230" t="s">
        <v>6290</v>
      </c>
      <c r="V337" s="230" t="s">
        <v>6291</v>
      </c>
      <c r="W337" s="233" t="str">
        <f>IFERROR(VLOOKUP(Query1[[#This Row],[ENTERPRISE_ID]],HR_tbl[],2, 0), "Not on HR File")</f>
        <v>Service Technician 1, In-Home</v>
      </c>
      <c r="X337" s="113">
        <f>IFERROR(VLOOKUP(Query1[[#This Row],[ENTERPRISE_ID]],HR_tbl[],3,0), "Not on HR File")</f>
        <v>43108</v>
      </c>
      <c r="Y337" s="234" t="str">
        <f>IFERROR(VLOOKUP(Query1[[#This Row],[ENTERPRISE_ID]], Addresses!$A:$Y,21,0), "Not on HR File")</f>
        <v>414 w. dampier st.</v>
      </c>
      <c r="Z337" s="234">
        <f>IFERROR(VLOOKUP(Query1[[#This Row],[ENTERPRISE_ID]], Addresses!$A:$Y,22,0), "Not on HR File")</f>
        <v>0</v>
      </c>
      <c r="AA337" s="234" t="str">
        <f>IFERROR(VLOOKUP(Query1[[#This Row],[ENTERPRISE_ID]], Addresses!$A:$Y,23,0), "Not on HR File")</f>
        <v>inverness</v>
      </c>
      <c r="AB337" s="234" t="str">
        <f>IFERROR(VLOOKUP(Query1[[#This Row],[ENTERPRISE_ID]], Addresses!$A:$Y,24,0), "Not on HR File")</f>
        <v>FL</v>
      </c>
      <c r="AC337" s="234" t="str">
        <f>IFERROR(VLOOKUP(Query1[[#This Row],[ENTERPRISE_ID]], Addresses!$A:$Y,25,0), "Not on HR File")</f>
        <v>34450</v>
      </c>
      <c r="AD337" s="230" t="s">
        <v>6292</v>
      </c>
      <c r="AE337" s="235">
        <v>46086</v>
      </c>
    </row>
    <row r="338" spans="1:31" x14ac:dyDescent="0.3">
      <c r="A338" s="230" t="s">
        <v>7684</v>
      </c>
      <c r="B338" s="230" t="str">
        <f>Query1[[#This Row],[LAST_NAME]]</f>
        <v>LONG</v>
      </c>
      <c r="C338" s="230" t="s">
        <v>7685</v>
      </c>
      <c r="D338" s="230" t="s">
        <v>6119</v>
      </c>
      <c r="E338" s="230" t="s">
        <v>7686</v>
      </c>
      <c r="F338" s="230" t="s">
        <v>7687</v>
      </c>
      <c r="G338" s="230" t="s">
        <v>7688</v>
      </c>
      <c r="H338" s="230" t="str">
        <f>Query1[[#This Row],[FULL_NAME]]</f>
        <v>BENNIE LONG</v>
      </c>
      <c r="I338" s="230" t="s">
        <v>7689</v>
      </c>
      <c r="J338" s="230" t="s">
        <v>7690</v>
      </c>
      <c r="K338" s="230" t="str">
        <f>Query1[[#This Row],[ENTERPRISE_ID]]</f>
        <v>BLONG3</v>
      </c>
      <c r="L338" s="231">
        <v>6146261339</v>
      </c>
      <c r="M338" s="230" t="s">
        <v>5630</v>
      </c>
      <c r="N338" s="230" t="s">
        <v>7691</v>
      </c>
      <c r="O338" s="230"/>
      <c r="P338" s="230" t="s">
        <v>7692</v>
      </c>
      <c r="Q338" s="230" t="s">
        <v>260</v>
      </c>
      <c r="R338" s="230" t="s">
        <v>7693</v>
      </c>
      <c r="S338" s="230" t="s">
        <v>5738</v>
      </c>
      <c r="T338" s="232">
        <v>8998</v>
      </c>
      <c r="U338" s="230" t="s">
        <v>7694</v>
      </c>
      <c r="V338" s="230" t="s">
        <v>7695</v>
      </c>
      <c r="W338" s="233" t="str">
        <f>IFERROR(VLOOKUP(Query1[[#This Row],[ENTERPRISE_ID]],HR_tbl[],2, 0), "Not on HR File")</f>
        <v>Service Technician 1, In-Home</v>
      </c>
      <c r="X338" s="113">
        <f>IFERROR(VLOOKUP(Query1[[#This Row],[ENTERPRISE_ID]],HR_tbl[],3,0), "Not on HR File")</f>
        <v>36738</v>
      </c>
      <c r="Y338" s="234" t="str">
        <f>IFERROR(VLOOKUP(Query1[[#This Row],[ENTERPRISE_ID]], Addresses!$A:$Y,21,0), "Not on HR File")</f>
        <v>1065 Hardesty Place E</v>
      </c>
      <c r="Z338" s="234">
        <f>IFERROR(VLOOKUP(Query1[[#This Row],[ENTERPRISE_ID]], Addresses!$A:$Y,22,0), "Not on HR File")</f>
        <v>0</v>
      </c>
      <c r="AA338" s="234" t="str">
        <f>IFERROR(VLOOKUP(Query1[[#This Row],[ENTERPRISE_ID]], Addresses!$A:$Y,23,0), "Not on HR File")</f>
        <v>Columbus</v>
      </c>
      <c r="AB338" s="234" t="str">
        <f>IFERROR(VLOOKUP(Query1[[#This Row],[ENTERPRISE_ID]], Addresses!$A:$Y,24,0), "Not on HR File")</f>
        <v>OH</v>
      </c>
      <c r="AC338" s="234" t="str">
        <f>IFERROR(VLOOKUP(Query1[[#This Row],[ENTERPRISE_ID]], Addresses!$A:$Y,25,0), "Not on HR File")</f>
        <v>43204</v>
      </c>
      <c r="AD338" s="230" t="s">
        <v>7696</v>
      </c>
      <c r="AE338" s="235">
        <v>46086</v>
      </c>
    </row>
    <row r="339" spans="1:31" x14ac:dyDescent="0.3">
      <c r="A339" s="230" t="s">
        <v>1911</v>
      </c>
      <c r="B339" s="230" t="str">
        <f>Query1[[#This Row],[LAST_NAME]]</f>
        <v>CHISOLM</v>
      </c>
      <c r="C339" s="230" t="s">
        <v>1912</v>
      </c>
      <c r="D339" s="230" t="s">
        <v>5708</v>
      </c>
      <c r="E339" s="230" t="s">
        <v>13268</v>
      </c>
      <c r="F339" s="230" t="s">
        <v>13269</v>
      </c>
      <c r="G339" s="230" t="s">
        <v>1913</v>
      </c>
      <c r="H339" s="230" t="str">
        <f>Query1[[#This Row],[FULL_NAME]]</f>
        <v>JAMES CHISOLM</v>
      </c>
      <c r="I339" s="230" t="s">
        <v>3969</v>
      </c>
      <c r="J339" s="230" t="s">
        <v>3968</v>
      </c>
      <c r="K339" s="230" t="str">
        <f>Query1[[#This Row],[ENTERPRISE_ID]]</f>
        <v>JCHISOL</v>
      </c>
      <c r="L339" s="231">
        <v>5088160635</v>
      </c>
      <c r="M339" s="230" t="s">
        <v>5630</v>
      </c>
      <c r="N339" s="230"/>
      <c r="O339" s="230"/>
      <c r="P339" s="230"/>
      <c r="Q339" s="230"/>
      <c r="R339" s="230"/>
      <c r="S339" s="230" t="s">
        <v>5664</v>
      </c>
      <c r="T339" s="232">
        <v>8998</v>
      </c>
      <c r="U339" s="230" t="s">
        <v>6367</v>
      </c>
      <c r="V339" s="230" t="s">
        <v>7277</v>
      </c>
      <c r="W339" s="233" t="str">
        <f>IFERROR(VLOOKUP(Query1[[#This Row],[ENTERPRISE_ID]],HR_tbl[],2, 0), "Not on HR File")</f>
        <v>Service Technician 3, In-Home</v>
      </c>
      <c r="X339" s="113">
        <f>IFERROR(VLOOKUP(Query1[[#This Row],[ENTERPRISE_ID]],HR_tbl[],3,0), "Not on HR File")</f>
        <v>45571</v>
      </c>
      <c r="Y339" s="234" t="str">
        <f>IFERROR(VLOOKUP(Query1[[#This Row],[ENTERPRISE_ID]], Addresses!$A:$Y,21,0), "Not on HR File")</f>
        <v>755 TINSLEY CHISOLM RD</v>
      </c>
      <c r="Z339" s="234">
        <f>IFERROR(VLOOKUP(Query1[[#This Row],[ENTERPRISE_ID]], Addresses!$A:$Y,22,0), "Not on HR File")</f>
        <v>0</v>
      </c>
      <c r="AA339" s="234" t="str">
        <f>IFERROR(VLOOKUP(Query1[[#This Row],[ENTERPRISE_ID]], Addresses!$A:$Y,23,0), "Not on HR File")</f>
        <v>DE KALB</v>
      </c>
      <c r="AB339" s="234" t="str">
        <f>IFERROR(VLOOKUP(Query1[[#This Row],[ENTERPRISE_ID]], Addresses!$A:$Y,24,0), "Not on HR File")</f>
        <v>MS</v>
      </c>
      <c r="AC339" s="234" t="str">
        <f>IFERROR(VLOOKUP(Query1[[#This Row],[ENTERPRISE_ID]], Addresses!$A:$Y,25,0), "Not on HR File")</f>
        <v>39328</v>
      </c>
      <c r="AD339" s="230" t="s">
        <v>13270</v>
      </c>
      <c r="AE339" s="235">
        <v>46086</v>
      </c>
    </row>
    <row r="340" spans="1:31" x14ac:dyDescent="0.3">
      <c r="A340" s="230" t="s">
        <v>14508</v>
      </c>
      <c r="B340" s="230" t="str">
        <f>Query1[[#This Row],[LAST_NAME]]</f>
        <v>ROBERSON</v>
      </c>
      <c r="C340" s="230" t="s">
        <v>14509</v>
      </c>
      <c r="D340" s="230" t="s">
        <v>5682</v>
      </c>
      <c r="E340" s="230" t="s">
        <v>14510</v>
      </c>
      <c r="F340" s="230" t="s">
        <v>14511</v>
      </c>
      <c r="G340" s="230" t="s">
        <v>14512</v>
      </c>
      <c r="H340" s="230" t="str">
        <f>Query1[[#This Row],[FULL_NAME]]</f>
        <v>WILLIE ROBERSON</v>
      </c>
      <c r="I340" s="230" t="s">
        <v>14513</v>
      </c>
      <c r="J340" s="230" t="s">
        <v>14514</v>
      </c>
      <c r="K340" s="230" t="str">
        <f>Query1[[#This Row],[ENTERPRISE_ID]]</f>
        <v>WROBERS</v>
      </c>
      <c r="L340" s="231">
        <v>9108573965</v>
      </c>
      <c r="M340" s="230" t="s">
        <v>5630</v>
      </c>
      <c r="N340" s="230" t="s">
        <v>14515</v>
      </c>
      <c r="O340" s="230"/>
      <c r="P340" s="230" t="s">
        <v>7598</v>
      </c>
      <c r="Q340" s="230" t="s">
        <v>416</v>
      </c>
      <c r="R340" s="230" t="s">
        <v>12848</v>
      </c>
      <c r="S340" s="230" t="s">
        <v>5738</v>
      </c>
      <c r="T340" s="232">
        <v>8998</v>
      </c>
      <c r="U340" s="230" t="s">
        <v>6025</v>
      </c>
      <c r="V340" s="230" t="s">
        <v>6026</v>
      </c>
      <c r="W340" s="233" t="str">
        <f>IFERROR(VLOOKUP(Query1[[#This Row],[ENTERPRISE_ID]],HR_tbl[],2, 0), "Not on HR File")</f>
        <v>HVAC Svc Tech II, Break/Fix</v>
      </c>
      <c r="X340" s="113">
        <f>IFERROR(VLOOKUP(Query1[[#This Row],[ENTERPRISE_ID]],HR_tbl[],3,0), "Not on HR File")</f>
        <v>45137</v>
      </c>
      <c r="Y340" s="234" t="str">
        <f>IFERROR(VLOOKUP(Query1[[#This Row],[ENTERPRISE_ID]], Addresses!$A:$Y,21,0), "Not on HR File")</f>
        <v>6765 ST JULIAN WAY</v>
      </c>
      <c r="Z340" s="234">
        <f>IFERROR(VLOOKUP(Query1[[#This Row],[ENTERPRISE_ID]], Addresses!$A:$Y,22,0), "Not on HR File")</f>
        <v>0</v>
      </c>
      <c r="AA340" s="234" t="str">
        <f>IFERROR(VLOOKUP(Query1[[#This Row],[ENTERPRISE_ID]], Addresses!$A:$Y,23,0), "Not on HR File")</f>
        <v>FAYETTEVILLE</v>
      </c>
      <c r="AB340" s="234" t="str">
        <f>IFERROR(VLOOKUP(Query1[[#This Row],[ENTERPRISE_ID]], Addresses!$A:$Y,24,0), "Not on HR File")</f>
        <v>NC</v>
      </c>
      <c r="AC340" s="234" t="str">
        <f>IFERROR(VLOOKUP(Query1[[#This Row],[ENTERPRISE_ID]], Addresses!$A:$Y,25,0), "Not on HR File")</f>
        <v>28314</v>
      </c>
      <c r="AD340" s="230" t="s">
        <v>14516</v>
      </c>
      <c r="AE340" s="235">
        <v>46086</v>
      </c>
    </row>
    <row r="341" spans="1:31" x14ac:dyDescent="0.3">
      <c r="A341" s="230" t="s">
        <v>2202</v>
      </c>
      <c r="B341" s="230" t="str">
        <f>Query1[[#This Row],[LAST_NAME]]</f>
        <v>ALVAREZ</v>
      </c>
      <c r="C341" s="230" t="s">
        <v>2204</v>
      </c>
      <c r="D341" s="230" t="s">
        <v>5889</v>
      </c>
      <c r="E341" s="230" t="s">
        <v>15159</v>
      </c>
      <c r="F341" s="230" t="s">
        <v>15160</v>
      </c>
      <c r="G341" s="230" t="s">
        <v>2205</v>
      </c>
      <c r="H341" s="230" t="str">
        <f>Query1[[#This Row],[FULL_NAME]]</f>
        <v>VICTOR ALVAREZ</v>
      </c>
      <c r="I341" s="230" t="s">
        <v>4280</v>
      </c>
      <c r="J341" s="230" t="s">
        <v>4195</v>
      </c>
      <c r="K341" s="230" t="str">
        <f>Query1[[#This Row],[ENTERPRISE_ID]]</f>
        <v>VALVAR2</v>
      </c>
      <c r="L341" s="231">
        <v>3039441149</v>
      </c>
      <c r="M341" s="230" t="s">
        <v>5630</v>
      </c>
      <c r="N341" s="230" t="s">
        <v>15161</v>
      </c>
      <c r="O341" s="230"/>
      <c r="P341" s="230" t="s">
        <v>4281</v>
      </c>
      <c r="Q341" s="230" t="s">
        <v>760</v>
      </c>
      <c r="R341" s="230" t="s">
        <v>15162</v>
      </c>
      <c r="S341" s="230" t="s">
        <v>5664</v>
      </c>
      <c r="T341" s="232">
        <v>8998</v>
      </c>
      <c r="U341" s="230" t="s">
        <v>3285</v>
      </c>
      <c r="V341" s="230" t="s">
        <v>6887</v>
      </c>
      <c r="W341" s="233" t="str">
        <f>IFERROR(VLOOKUP(Query1[[#This Row],[ENTERPRISE_ID]],HR_tbl[],2, 0), "Not on HR File")</f>
        <v>HVAC Svc Tech I, Break/Fix</v>
      </c>
      <c r="X341" s="113">
        <f>IFERROR(VLOOKUP(Query1[[#This Row],[ENTERPRISE_ID]],HR_tbl[],3,0), "Not on HR File")</f>
        <v>46012</v>
      </c>
      <c r="Y341" s="234" t="str">
        <f>IFERROR(VLOOKUP(Query1[[#This Row],[ENTERPRISE_ID]], Addresses!$A:$Y,21,0), "Not on HR File")</f>
        <v>Not on HR File</v>
      </c>
      <c r="Z341" s="234" t="str">
        <f>IFERROR(VLOOKUP(Query1[[#This Row],[ENTERPRISE_ID]], Addresses!$A:$Y,22,0), "Not on HR File")</f>
        <v>Not on HR File</v>
      </c>
      <c r="AA341" s="234" t="str">
        <f>IFERROR(VLOOKUP(Query1[[#This Row],[ENTERPRISE_ID]], Addresses!$A:$Y,23,0), "Not on HR File")</f>
        <v>Not on HR File</v>
      </c>
      <c r="AB341" s="234" t="str">
        <f>IFERROR(VLOOKUP(Query1[[#This Row],[ENTERPRISE_ID]], Addresses!$A:$Y,24,0), "Not on HR File")</f>
        <v>Not on HR File</v>
      </c>
      <c r="AC341" s="234" t="str">
        <f>IFERROR(VLOOKUP(Query1[[#This Row],[ENTERPRISE_ID]], Addresses!$A:$Y,25,0), "Not on HR File")</f>
        <v>Not on HR File</v>
      </c>
      <c r="AD341" s="230" t="s">
        <v>15163</v>
      </c>
      <c r="AE341" s="235">
        <v>46086</v>
      </c>
    </row>
    <row r="342" spans="1:31" x14ac:dyDescent="0.3">
      <c r="A342" s="230" t="s">
        <v>13090</v>
      </c>
      <c r="B342" s="230" t="str">
        <f>Query1[[#This Row],[LAST_NAME]]</f>
        <v>COOK JR</v>
      </c>
      <c r="C342" s="230" t="s">
        <v>13091</v>
      </c>
      <c r="D342" s="230" t="s">
        <v>5833</v>
      </c>
      <c r="E342" s="230" t="s">
        <v>13092</v>
      </c>
      <c r="F342" s="230" t="s">
        <v>13093</v>
      </c>
      <c r="G342" s="230" t="s">
        <v>13094</v>
      </c>
      <c r="H342" s="230" t="str">
        <f>Query1[[#This Row],[FULL_NAME]]</f>
        <v>ROBERT COOK JR</v>
      </c>
      <c r="I342" s="230" t="s">
        <v>13095</v>
      </c>
      <c r="J342" s="230" t="s">
        <v>4188</v>
      </c>
      <c r="K342" s="230" t="str">
        <f>Query1[[#This Row],[ENTERPRISE_ID]]</f>
        <v>RCOOKJ</v>
      </c>
      <c r="L342" s="231">
        <v>9524511132</v>
      </c>
      <c r="M342" s="230" t="s">
        <v>5630</v>
      </c>
      <c r="N342" s="230" t="s">
        <v>13096</v>
      </c>
      <c r="O342" s="230"/>
      <c r="P342" s="230" t="s">
        <v>13097</v>
      </c>
      <c r="Q342" s="230" t="s">
        <v>955</v>
      </c>
      <c r="R342" s="230" t="s">
        <v>13098</v>
      </c>
      <c r="S342" s="230" t="s">
        <v>5916</v>
      </c>
      <c r="T342" s="232">
        <v>8998</v>
      </c>
      <c r="U342" s="230" t="s">
        <v>11098</v>
      </c>
      <c r="V342" s="230" t="s">
        <v>11099</v>
      </c>
      <c r="W342" s="233" t="str">
        <f>IFERROR(VLOOKUP(Query1[[#This Row],[ENTERPRISE_ID]],HR_tbl[],2, 0), "Not on HR File")</f>
        <v>Service Technician 1, In-Home</v>
      </c>
      <c r="X342" s="113">
        <f>IFERROR(VLOOKUP(Query1[[#This Row],[ENTERPRISE_ID]],HR_tbl[],3,0), "Not on HR File")</f>
        <v>32097</v>
      </c>
      <c r="Y342" s="234" t="str">
        <f>IFERROR(VLOOKUP(Query1[[#This Row],[ENTERPRISE_ID]], Addresses!$A:$Y,21,0), "Not on HR File")</f>
        <v>6820 4TH AVE S</v>
      </c>
      <c r="Z342" s="234">
        <f>IFERROR(VLOOKUP(Query1[[#This Row],[ENTERPRISE_ID]], Addresses!$A:$Y,22,0), "Not on HR File")</f>
        <v>0</v>
      </c>
      <c r="AA342" s="234" t="str">
        <f>IFERROR(VLOOKUP(Query1[[#This Row],[ENTERPRISE_ID]], Addresses!$A:$Y,23,0), "Not on HR File")</f>
        <v>RICHFIELD</v>
      </c>
      <c r="AB342" s="234" t="str">
        <f>IFERROR(VLOOKUP(Query1[[#This Row],[ENTERPRISE_ID]], Addresses!$A:$Y,24,0), "Not on HR File")</f>
        <v>MN</v>
      </c>
      <c r="AC342" s="234" t="str">
        <f>IFERROR(VLOOKUP(Query1[[#This Row],[ENTERPRISE_ID]], Addresses!$A:$Y,25,0), "Not on HR File")</f>
        <v>55423</v>
      </c>
      <c r="AD342" s="230" t="s">
        <v>13099</v>
      </c>
      <c r="AE342" s="235">
        <v>46086</v>
      </c>
    </row>
    <row r="343" spans="1:31" x14ac:dyDescent="0.3">
      <c r="A343" s="230" t="s">
        <v>15070</v>
      </c>
      <c r="B343" s="230" t="str">
        <f>Query1[[#This Row],[LAST_NAME]]</f>
        <v>MEEKS</v>
      </c>
      <c r="C343" s="230" t="s">
        <v>15071</v>
      </c>
      <c r="D343" s="230" t="s">
        <v>5647</v>
      </c>
      <c r="E343" s="230" t="s">
        <v>15072</v>
      </c>
      <c r="F343" s="230" t="s">
        <v>15073</v>
      </c>
      <c r="G343" s="230" t="s">
        <v>5472</v>
      </c>
      <c r="H343" s="230" t="str">
        <f>Query1[[#This Row],[FULL_NAME]]</f>
        <v>JOSEPH MEEKS</v>
      </c>
      <c r="I343" s="230" t="s">
        <v>5471</v>
      </c>
      <c r="J343" s="230" t="s">
        <v>4123</v>
      </c>
      <c r="K343" s="230" t="str">
        <f>Query1[[#This Row],[ENTERPRISE_ID]]</f>
        <v>JMEEKS</v>
      </c>
      <c r="L343" s="231">
        <v>5126652257</v>
      </c>
      <c r="M343" s="230" t="s">
        <v>5630</v>
      </c>
      <c r="N343" s="230" t="s">
        <v>15074</v>
      </c>
      <c r="O343" s="230"/>
      <c r="P343" s="230" t="s">
        <v>804</v>
      </c>
      <c r="Q343" s="230" t="s">
        <v>279</v>
      </c>
      <c r="R343" s="230" t="s">
        <v>5532</v>
      </c>
      <c r="S343" s="230" t="s">
        <v>5634</v>
      </c>
      <c r="T343" s="232">
        <v>8998</v>
      </c>
      <c r="U343" s="230" t="s">
        <v>3680</v>
      </c>
      <c r="V343" s="230" t="s">
        <v>5653</v>
      </c>
      <c r="W343" s="233" t="str">
        <f>IFERROR(VLOOKUP(Query1[[#This Row],[ENTERPRISE_ID]],HR_tbl[],2, 0), "Not on HR File")</f>
        <v>Service Technician 2, In-Home</v>
      </c>
      <c r="X343" s="113">
        <f>IFERROR(VLOOKUP(Query1[[#This Row],[ENTERPRISE_ID]],HR_tbl[],3,0), "Not on HR File")</f>
        <v>45781</v>
      </c>
      <c r="Y343" s="234" t="str">
        <f>IFERROR(VLOOKUP(Query1[[#This Row],[ENTERPRISE_ID]], Addresses!$A:$Y,21,0), "Not on HR File")</f>
        <v>383 W. KEANAHALULULU LANE</v>
      </c>
      <c r="Z343" s="234">
        <f>IFERROR(VLOOKUP(Query1[[#This Row],[ENTERPRISE_ID]], Addresses!$A:$Y,22,0), "Not on HR File")</f>
        <v>0</v>
      </c>
      <c r="AA343" s="234" t="str">
        <f>IFERROR(VLOOKUP(Query1[[#This Row],[ENTERPRISE_ID]], Addresses!$A:$Y,23,0), "Not on HR File")</f>
        <v>BASTROP</v>
      </c>
      <c r="AB343" s="234" t="str">
        <f>IFERROR(VLOOKUP(Query1[[#This Row],[ENTERPRISE_ID]], Addresses!$A:$Y,24,0), "Not on HR File")</f>
        <v>TX</v>
      </c>
      <c r="AC343" s="234" t="str">
        <f>IFERROR(VLOOKUP(Query1[[#This Row],[ENTERPRISE_ID]], Addresses!$A:$Y,25,0), "Not on HR File")</f>
        <v>78602</v>
      </c>
      <c r="AD343" s="230" t="s">
        <v>15075</v>
      </c>
      <c r="AE343" s="235">
        <v>46086</v>
      </c>
    </row>
    <row r="344" spans="1:31" x14ac:dyDescent="0.3">
      <c r="A344" s="230" t="s">
        <v>14866</v>
      </c>
      <c r="B344" s="230" t="str">
        <f>Query1[[#This Row],[LAST_NAME]]</f>
        <v>LOPEZ JR</v>
      </c>
      <c r="C344" s="230" t="s">
        <v>14867</v>
      </c>
      <c r="D344" s="230" t="s">
        <v>6524</v>
      </c>
      <c r="E344" s="230" t="s">
        <v>14868</v>
      </c>
      <c r="F344" s="230" t="s">
        <v>14869</v>
      </c>
      <c r="G344" s="230" t="s">
        <v>14870</v>
      </c>
      <c r="H344" s="230" t="str">
        <f>Query1[[#This Row],[FULL_NAME]]</f>
        <v>ARTURO LOPEZ JR</v>
      </c>
      <c r="I344" s="230" t="s">
        <v>14871</v>
      </c>
      <c r="J344" s="230" t="s">
        <v>10781</v>
      </c>
      <c r="K344" s="230" t="str">
        <f>Query1[[#This Row],[ENTERPRISE_ID]]</f>
        <v>ALOPEZ</v>
      </c>
      <c r="L344" s="231">
        <v>5598131649</v>
      </c>
      <c r="M344" s="230" t="s">
        <v>5630</v>
      </c>
      <c r="N344" s="230" t="s">
        <v>14872</v>
      </c>
      <c r="O344" s="230"/>
      <c r="P344" s="230" t="s">
        <v>14873</v>
      </c>
      <c r="Q344" s="230" t="s">
        <v>219</v>
      </c>
      <c r="R344" s="230" t="s">
        <v>14874</v>
      </c>
      <c r="S344" s="230" t="s">
        <v>5916</v>
      </c>
      <c r="T344" s="232">
        <v>8998</v>
      </c>
      <c r="U344" s="230" t="s">
        <v>6695</v>
      </c>
      <c r="V344" s="230" t="s">
        <v>6696</v>
      </c>
      <c r="W344" s="233" t="str">
        <f>IFERROR(VLOOKUP(Query1[[#This Row],[ENTERPRISE_ID]],HR_tbl[],2, 0), "Not on HR File")</f>
        <v>HVAC Svc Tech II, Break/Fix</v>
      </c>
      <c r="X344" s="113">
        <f>IFERROR(VLOOKUP(Query1[[#This Row],[ENTERPRISE_ID]],HR_tbl[],3,0), "Not on HR File")</f>
        <v>45921</v>
      </c>
      <c r="Y344" s="234" t="str">
        <f>IFERROR(VLOOKUP(Query1[[#This Row],[ENTERPRISE_ID]], Addresses!$A:$Y,21,0), "Not on HR File")</f>
        <v>848 E MARSHALL AVE</v>
      </c>
      <c r="Z344" s="234">
        <f>IFERROR(VLOOKUP(Query1[[#This Row],[ENTERPRISE_ID]], Addresses!$A:$Y,22,0), "Not on HR File")</f>
        <v>0</v>
      </c>
      <c r="AA344" s="234" t="str">
        <f>IFERROR(VLOOKUP(Query1[[#This Row],[ENTERPRISE_ID]], Addresses!$A:$Y,23,0), "Not on HR File")</f>
        <v>DINUBA</v>
      </c>
      <c r="AB344" s="234" t="str">
        <f>IFERROR(VLOOKUP(Query1[[#This Row],[ENTERPRISE_ID]], Addresses!$A:$Y,24,0), "Not on HR File")</f>
        <v>CA</v>
      </c>
      <c r="AC344" s="234" t="str">
        <f>IFERROR(VLOOKUP(Query1[[#This Row],[ENTERPRISE_ID]], Addresses!$A:$Y,25,0), "Not on HR File")</f>
        <v>93618</v>
      </c>
      <c r="AD344" s="230" t="s">
        <v>14875</v>
      </c>
      <c r="AE344" s="235">
        <v>46086</v>
      </c>
    </row>
    <row r="345" spans="1:31" x14ac:dyDescent="0.3">
      <c r="A345" s="230" t="s">
        <v>3489</v>
      </c>
      <c r="B345" s="230" t="str">
        <f>Query1[[#This Row],[LAST_NAME]]</f>
        <v>KHILWAT</v>
      </c>
      <c r="C345" s="230" t="s">
        <v>3490</v>
      </c>
      <c r="D345" s="230" t="s">
        <v>5729</v>
      </c>
      <c r="E345" s="230" t="s">
        <v>7603</v>
      </c>
      <c r="F345" s="230" t="s">
        <v>7604</v>
      </c>
      <c r="G345" s="230" t="s">
        <v>3491</v>
      </c>
      <c r="H345" s="230" t="str">
        <f>Query1[[#This Row],[FULL_NAME]]</f>
        <v>TAJMOHAMMAD KHILWAT</v>
      </c>
      <c r="I345" s="230" t="s">
        <v>4655</v>
      </c>
      <c r="J345" s="230" t="s">
        <v>4654</v>
      </c>
      <c r="K345" s="230" t="str">
        <f>Query1[[#This Row],[ENTERPRISE_ID]]</f>
        <v>TKHILWA</v>
      </c>
      <c r="L345" s="231">
        <v>9162052067</v>
      </c>
      <c r="M345" s="230" t="s">
        <v>5630</v>
      </c>
      <c r="N345" s="230" t="s">
        <v>7605</v>
      </c>
      <c r="O345" s="230"/>
      <c r="P345" s="230" t="s">
        <v>1649</v>
      </c>
      <c r="Q345" s="230" t="s">
        <v>219</v>
      </c>
      <c r="R345" s="230" t="s">
        <v>7606</v>
      </c>
      <c r="S345" s="230" t="s">
        <v>5738</v>
      </c>
      <c r="T345" s="232">
        <v>8998</v>
      </c>
      <c r="U345" s="230" t="s">
        <v>7607</v>
      </c>
      <c r="V345" s="230" t="s">
        <v>7608</v>
      </c>
      <c r="W345" s="233" t="str">
        <f>IFERROR(VLOOKUP(Query1[[#This Row],[ENTERPRISE_ID]],HR_tbl[],2, 0), "Not on HR File")</f>
        <v>Service Technician 2, In-Home</v>
      </c>
      <c r="X345" s="113">
        <f>IFERROR(VLOOKUP(Query1[[#This Row],[ENTERPRISE_ID]],HR_tbl[],3,0), "Not on HR File")</f>
        <v>44167</v>
      </c>
      <c r="Y345" s="234" t="str">
        <f>IFERROR(VLOOKUP(Query1[[#This Row],[ENTERPRISE_ID]], Addresses!$A:$Y,21,0), "Not on HR File")</f>
        <v>8155 WATERMAN ROAD APT 613</v>
      </c>
      <c r="Z345" s="234">
        <f>IFERROR(VLOOKUP(Query1[[#This Row],[ENTERPRISE_ID]], Addresses!$A:$Y,22,0), "Not on HR File")</f>
        <v>0</v>
      </c>
      <c r="AA345" s="234" t="str">
        <f>IFERROR(VLOOKUP(Query1[[#This Row],[ENTERPRISE_ID]], Addresses!$A:$Y,23,0), "Not on HR File")</f>
        <v>SACRAMENTO</v>
      </c>
      <c r="AB345" s="234" t="str">
        <f>IFERROR(VLOOKUP(Query1[[#This Row],[ENTERPRISE_ID]], Addresses!$A:$Y,24,0), "Not on HR File")</f>
        <v>CA</v>
      </c>
      <c r="AC345" s="234" t="str">
        <f>IFERROR(VLOOKUP(Query1[[#This Row],[ENTERPRISE_ID]], Addresses!$A:$Y,25,0), "Not on HR File")</f>
        <v>95829</v>
      </c>
      <c r="AD345" s="230" t="s">
        <v>7609</v>
      </c>
      <c r="AE345" s="235">
        <v>46086</v>
      </c>
    </row>
    <row r="346" spans="1:31" x14ac:dyDescent="0.3">
      <c r="A346" s="230" t="s">
        <v>5346</v>
      </c>
      <c r="B346" s="230" t="str">
        <f>Query1[[#This Row],[LAST_NAME]]</f>
        <v>SUBLETTE</v>
      </c>
      <c r="C346" s="230" t="s">
        <v>15367</v>
      </c>
      <c r="D346" s="230" t="s">
        <v>5647</v>
      </c>
      <c r="E346" s="230" t="s">
        <v>15368</v>
      </c>
      <c r="F346" s="230" t="s">
        <v>15369</v>
      </c>
      <c r="G346" s="230" t="s">
        <v>5348</v>
      </c>
      <c r="H346" s="230" t="str">
        <f>Query1[[#This Row],[FULL_NAME]]</f>
        <v>CARLTON SUBLETTE</v>
      </c>
      <c r="I346" s="230" t="s">
        <v>5347</v>
      </c>
      <c r="J346" s="230" t="s">
        <v>4866</v>
      </c>
      <c r="K346" s="230" t="str">
        <f>Query1[[#This Row],[ENTERPRISE_ID]]</f>
        <v>CSUBLET</v>
      </c>
      <c r="L346" s="231">
        <v>3619050417</v>
      </c>
      <c r="M346" s="230" t="s">
        <v>5630</v>
      </c>
      <c r="N346" s="230" t="s">
        <v>15370</v>
      </c>
      <c r="O346" s="230"/>
      <c r="P346" s="230" t="s">
        <v>5259</v>
      </c>
      <c r="Q346" s="230" t="s">
        <v>279</v>
      </c>
      <c r="R346" s="230" t="s">
        <v>15371</v>
      </c>
      <c r="S346" s="230" t="s">
        <v>5664</v>
      </c>
      <c r="T346" s="232">
        <v>8998</v>
      </c>
      <c r="U346" s="230" t="s">
        <v>7329</v>
      </c>
      <c r="V346" s="230" t="s">
        <v>8079</v>
      </c>
      <c r="W346" s="233" t="str">
        <f>IFERROR(VLOOKUP(Query1[[#This Row],[ENTERPRISE_ID]],HR_tbl[],2, 0), "Not on HR File")</f>
        <v>HVAC Service Tech, Trainee</v>
      </c>
      <c r="X346" s="113">
        <f>IFERROR(VLOOKUP(Query1[[#This Row],[ENTERPRISE_ID]],HR_tbl[],3,0), "Not on HR File")</f>
        <v>46047</v>
      </c>
      <c r="Y346" s="234" t="str">
        <f>IFERROR(VLOOKUP(Query1[[#This Row],[ENTERPRISE_ID]], Addresses!$A:$Y,21,0), "Not on HR File")</f>
        <v>Not on HR File</v>
      </c>
      <c r="Z346" s="234" t="str">
        <f>IFERROR(VLOOKUP(Query1[[#This Row],[ENTERPRISE_ID]], Addresses!$A:$Y,22,0), "Not on HR File")</f>
        <v>Not on HR File</v>
      </c>
      <c r="AA346" s="234" t="str">
        <f>IFERROR(VLOOKUP(Query1[[#This Row],[ENTERPRISE_ID]], Addresses!$A:$Y,23,0), "Not on HR File")</f>
        <v>Not on HR File</v>
      </c>
      <c r="AB346" s="234" t="str">
        <f>IFERROR(VLOOKUP(Query1[[#This Row],[ENTERPRISE_ID]], Addresses!$A:$Y,24,0), "Not on HR File")</f>
        <v>Not on HR File</v>
      </c>
      <c r="AC346" s="234" t="str">
        <f>IFERROR(VLOOKUP(Query1[[#This Row],[ENTERPRISE_ID]], Addresses!$A:$Y,25,0), "Not on HR File")</f>
        <v>Not on HR File</v>
      </c>
      <c r="AD346" s="230" t="s">
        <v>15372</v>
      </c>
      <c r="AE346" s="235">
        <v>46086</v>
      </c>
    </row>
    <row r="347" spans="1:31" x14ac:dyDescent="0.3">
      <c r="A347" s="230" t="s">
        <v>12914</v>
      </c>
      <c r="B347" s="230" t="str">
        <f>Query1[[#This Row],[LAST_NAME]]</f>
        <v>REYES</v>
      </c>
      <c r="C347" s="230" t="s">
        <v>12915</v>
      </c>
      <c r="D347" s="230" t="s">
        <v>5854</v>
      </c>
      <c r="E347" s="230" t="s">
        <v>12916</v>
      </c>
      <c r="F347" s="230" t="s">
        <v>12917</v>
      </c>
      <c r="G347" s="230" t="s">
        <v>12918</v>
      </c>
      <c r="H347" s="230" t="str">
        <f>Query1[[#This Row],[FULL_NAME]]</f>
        <v>DANIEL REYES</v>
      </c>
      <c r="I347" s="230" t="s">
        <v>12452</v>
      </c>
      <c r="J347" s="230" t="s">
        <v>4709</v>
      </c>
      <c r="K347" s="230" t="str">
        <f>Query1[[#This Row],[ENTERPRISE_ID]]</f>
        <v>DREYES2</v>
      </c>
      <c r="L347" s="231">
        <v>4704039305</v>
      </c>
      <c r="M347" s="230" t="s">
        <v>5630</v>
      </c>
      <c r="N347" s="230" t="s">
        <v>12919</v>
      </c>
      <c r="O347" s="230"/>
      <c r="P347" s="230" t="s">
        <v>6125</v>
      </c>
      <c r="Q347" s="230" t="s">
        <v>575</v>
      </c>
      <c r="R347" s="230" t="s">
        <v>12920</v>
      </c>
      <c r="S347" s="230" t="s">
        <v>5714</v>
      </c>
      <c r="T347" s="232">
        <v>8998</v>
      </c>
      <c r="U347" s="230" t="s">
        <v>1626</v>
      </c>
      <c r="V347" s="230" t="s">
        <v>5863</v>
      </c>
      <c r="W347" s="233" t="str">
        <f>IFERROR(VLOOKUP(Query1[[#This Row],[ENTERPRISE_ID]],HR_tbl[],2, 0), "Not on HR File")</f>
        <v>Service Technician 1, In-Home</v>
      </c>
      <c r="X347" s="113">
        <f>IFERROR(VLOOKUP(Query1[[#This Row],[ENTERPRISE_ID]],HR_tbl[],3,0), "Not on HR File")</f>
        <v>36560</v>
      </c>
      <c r="Y347" s="234" t="str">
        <f>IFERROR(VLOOKUP(Query1[[#This Row],[ENTERPRISE_ID]], Addresses!$A:$Y,21,0), "Not on HR File")</f>
        <v>226 Waconda Avenue</v>
      </c>
      <c r="Z347" s="234">
        <f>IFERROR(VLOOKUP(Query1[[#This Row],[ENTERPRISE_ID]], Addresses!$A:$Y,22,0), "Not on HR File")</f>
        <v>0</v>
      </c>
      <c r="AA347" s="234" t="str">
        <f>IFERROR(VLOOKUP(Query1[[#This Row],[ENTERPRISE_ID]], Addresses!$A:$Y,23,0), "Not on HR File")</f>
        <v>Canton</v>
      </c>
      <c r="AB347" s="234" t="str">
        <f>IFERROR(VLOOKUP(Query1[[#This Row],[ENTERPRISE_ID]], Addresses!$A:$Y,24,0), "Not on HR File")</f>
        <v>GA</v>
      </c>
      <c r="AC347" s="234" t="str">
        <f>IFERROR(VLOOKUP(Query1[[#This Row],[ENTERPRISE_ID]], Addresses!$A:$Y,25,0), "Not on HR File")</f>
        <v>30114</v>
      </c>
      <c r="AD347" s="230" t="s">
        <v>12921</v>
      </c>
      <c r="AE347" s="235">
        <v>46086</v>
      </c>
    </row>
    <row r="348" spans="1:31" x14ac:dyDescent="0.3">
      <c r="A348" s="230" t="s">
        <v>18945</v>
      </c>
      <c r="B348" s="230" t="str">
        <f>Query1[[#This Row],[LAST_NAME]]</f>
        <v>BRAIDICH</v>
      </c>
      <c r="C348" s="230" t="s">
        <v>18946</v>
      </c>
      <c r="D348" s="230" t="s">
        <v>5822</v>
      </c>
      <c r="E348" s="230" t="s">
        <v>18947</v>
      </c>
      <c r="F348" s="230" t="s">
        <v>18948</v>
      </c>
      <c r="G348" s="230" t="s">
        <v>18949</v>
      </c>
      <c r="H348" s="230" t="str">
        <f>Query1[[#This Row],[FULL_NAME]]</f>
        <v>CHARLES BRAIDICH</v>
      </c>
      <c r="I348" s="230" t="s">
        <v>18950</v>
      </c>
      <c r="J348" s="230" t="s">
        <v>6846</v>
      </c>
      <c r="K348" s="230" t="str">
        <f>Query1[[#This Row],[ENTERPRISE_ID]]</f>
        <v>CBRAIDI</v>
      </c>
      <c r="L348" s="231">
        <v>7167082001</v>
      </c>
      <c r="M348" s="230" t="s">
        <v>5630</v>
      </c>
      <c r="N348" s="230" t="s">
        <v>18951</v>
      </c>
      <c r="O348" s="230"/>
      <c r="P348" s="230" t="s">
        <v>18952</v>
      </c>
      <c r="Q348" s="230" t="s">
        <v>318</v>
      </c>
      <c r="R348" s="230" t="s">
        <v>18953</v>
      </c>
      <c r="S348" s="230" t="s">
        <v>5916</v>
      </c>
      <c r="T348" s="232">
        <v>8998</v>
      </c>
      <c r="U348" s="230" t="s">
        <v>6588</v>
      </c>
      <c r="V348" s="230" t="s">
        <v>6589</v>
      </c>
      <c r="W348" s="233" t="str">
        <f>IFERROR(VLOOKUP(Query1[[#This Row],[ENTERPRISE_ID]],HR_tbl[],2, 0), "Not on HR File")</f>
        <v>Service Technician 1, In-Home</v>
      </c>
      <c r="X348" s="113">
        <f>IFERROR(VLOOKUP(Query1[[#This Row],[ENTERPRISE_ID]],HR_tbl[],3,0), "Not on HR File")</f>
        <v>42079</v>
      </c>
      <c r="Y348" s="234" t="str">
        <f>IFERROR(VLOOKUP(Query1[[#This Row],[ENTERPRISE_ID]], Addresses!$A:$Y,21,0), "Not on HR File")</f>
        <v>3682 route 394</v>
      </c>
      <c r="Z348" s="234">
        <f>IFERROR(VLOOKUP(Query1[[#This Row],[ENTERPRISE_ID]], Addresses!$A:$Y,22,0), "Not on HR File")</f>
        <v>0</v>
      </c>
      <c r="AA348" s="234" t="str">
        <f>IFERROR(VLOOKUP(Query1[[#This Row],[ENTERPRISE_ID]], Addresses!$A:$Y,23,0), "Not on HR File")</f>
        <v>Randolph</v>
      </c>
      <c r="AB348" s="234" t="str">
        <f>IFERROR(VLOOKUP(Query1[[#This Row],[ENTERPRISE_ID]], Addresses!$A:$Y,24,0), "Not on HR File")</f>
        <v>NY</v>
      </c>
      <c r="AC348" s="234" t="str">
        <f>IFERROR(VLOOKUP(Query1[[#This Row],[ENTERPRISE_ID]], Addresses!$A:$Y,25,0), "Not on HR File")</f>
        <v>14772</v>
      </c>
      <c r="AD348" s="230" t="s">
        <v>18954</v>
      </c>
      <c r="AE348" s="235">
        <v>46086</v>
      </c>
    </row>
    <row r="349" spans="1:31" x14ac:dyDescent="0.3">
      <c r="A349" s="230" t="s">
        <v>12601</v>
      </c>
      <c r="B349" s="230" t="str">
        <f>Query1[[#This Row],[LAST_NAME]]</f>
        <v>WOHLTMAN</v>
      </c>
      <c r="C349" s="230" t="s">
        <v>12602</v>
      </c>
      <c r="D349" s="230" t="s">
        <v>6339</v>
      </c>
      <c r="E349" s="230" t="s">
        <v>12603</v>
      </c>
      <c r="F349" s="230" t="s">
        <v>12604</v>
      </c>
      <c r="G349" s="230" t="s">
        <v>12605</v>
      </c>
      <c r="H349" s="230" t="str">
        <f>Query1[[#This Row],[FULL_NAME]]</f>
        <v>BRYAN WOHLTMAN</v>
      </c>
      <c r="I349" s="230" t="s">
        <v>12606</v>
      </c>
      <c r="J349" s="230" t="s">
        <v>4337</v>
      </c>
      <c r="K349" s="230" t="str">
        <f>Query1[[#This Row],[ENTERPRISE_ID]]</f>
        <v>BWOHLTM</v>
      </c>
      <c r="L349" s="231">
        <v>8622430342</v>
      </c>
      <c r="M349" s="230" t="s">
        <v>5630</v>
      </c>
      <c r="N349" s="230" t="s">
        <v>12607</v>
      </c>
      <c r="O349" s="230"/>
      <c r="P349" s="230" t="s">
        <v>12608</v>
      </c>
      <c r="Q349" s="230" t="s">
        <v>719</v>
      </c>
      <c r="R349" s="230" t="s">
        <v>12609</v>
      </c>
      <c r="S349" s="230" t="s">
        <v>5916</v>
      </c>
      <c r="T349" s="232">
        <v>8998</v>
      </c>
      <c r="U349" s="230" t="s">
        <v>6854</v>
      </c>
      <c r="V349" s="230" t="s">
        <v>8088</v>
      </c>
      <c r="W349" s="233" t="str">
        <f>IFERROR(VLOOKUP(Query1[[#This Row],[ENTERPRISE_ID]],HR_tbl[],2, 0), "Not on HR File")</f>
        <v>Service Technician 1, In-Home</v>
      </c>
      <c r="X349" s="113">
        <f>IFERROR(VLOOKUP(Query1[[#This Row],[ENTERPRISE_ID]],HR_tbl[],3,0), "Not on HR File")</f>
        <v>43600</v>
      </c>
      <c r="Y349" s="234" t="str">
        <f>IFERROR(VLOOKUP(Query1[[#This Row],[ENTERPRISE_ID]], Addresses!$A:$Y,21,0), "Not on HR File")</f>
        <v>7 Lakeview Terrace</v>
      </c>
      <c r="Z349" s="234">
        <f>IFERROR(VLOOKUP(Query1[[#This Row],[ENTERPRISE_ID]], Addresses!$A:$Y,22,0), "Not on HR File")</f>
        <v>0</v>
      </c>
      <c r="AA349" s="234" t="str">
        <f>IFERROR(VLOOKUP(Query1[[#This Row],[ENTERPRISE_ID]], Addresses!$A:$Y,23,0), "Not on HR File")</f>
        <v>Stanhope</v>
      </c>
      <c r="AB349" s="234" t="str">
        <f>IFERROR(VLOOKUP(Query1[[#This Row],[ENTERPRISE_ID]], Addresses!$A:$Y,24,0), "Not on HR File")</f>
        <v>NJ</v>
      </c>
      <c r="AC349" s="234" t="str">
        <f>IFERROR(VLOOKUP(Query1[[#This Row],[ENTERPRISE_ID]], Addresses!$A:$Y,25,0), "Not on HR File")</f>
        <v>07874</v>
      </c>
      <c r="AD349" s="230" t="s">
        <v>12610</v>
      </c>
      <c r="AE349" s="235">
        <v>46086</v>
      </c>
    </row>
    <row r="350" spans="1:31" x14ac:dyDescent="0.3">
      <c r="A350" s="230" t="s">
        <v>17633</v>
      </c>
      <c r="B350" s="230" t="str">
        <f>Query1[[#This Row],[LAST_NAME]]</f>
        <v>RIVERA TORRES</v>
      </c>
      <c r="C350" s="230" t="s">
        <v>17634</v>
      </c>
      <c r="D350" s="230" t="s">
        <v>5957</v>
      </c>
      <c r="E350" s="230" t="s">
        <v>17635</v>
      </c>
      <c r="F350" s="230" t="s">
        <v>17636</v>
      </c>
      <c r="G350" s="230" t="s">
        <v>17637</v>
      </c>
      <c r="H350" s="230" t="str">
        <f>Query1[[#This Row],[FULL_NAME]]</f>
        <v>DANIEL RIVERA TORRES</v>
      </c>
      <c r="I350" s="230" t="s">
        <v>17638</v>
      </c>
      <c r="J350" s="230" t="s">
        <v>4709</v>
      </c>
      <c r="K350" s="230" t="str">
        <f>Query1[[#This Row],[ENTERPRISE_ID]]</f>
        <v>DRIVER6</v>
      </c>
      <c r="L350" s="231">
        <v>9392001100</v>
      </c>
      <c r="M350" s="230" t="s">
        <v>5630</v>
      </c>
      <c r="N350" s="230" t="s">
        <v>17639</v>
      </c>
      <c r="O350" s="230" t="s">
        <v>17640</v>
      </c>
      <c r="P350" s="230" t="s">
        <v>17641</v>
      </c>
      <c r="Q350" s="230" t="s">
        <v>5965</v>
      </c>
      <c r="R350" s="230" t="s">
        <v>17642</v>
      </c>
      <c r="S350" s="230" t="s">
        <v>5664</v>
      </c>
      <c r="T350" s="232">
        <v>8842</v>
      </c>
      <c r="U350" s="230" t="s">
        <v>17643</v>
      </c>
      <c r="V350" s="230" t="s">
        <v>17644</v>
      </c>
      <c r="W350" s="233" t="str">
        <f>IFERROR(VLOOKUP(Query1[[#This Row],[ENTERPRISE_ID]],HR_tbl[],2, 0), "Not on HR File")</f>
        <v>Not on HR File</v>
      </c>
      <c r="X350" s="113" t="str">
        <f>IFERROR(VLOOKUP(Query1[[#This Row],[ENTERPRISE_ID]],HR_tbl[],3,0), "Not on HR File")</f>
        <v>Not on HR File</v>
      </c>
      <c r="Y350" s="234" t="str">
        <f>IFERROR(VLOOKUP(Query1[[#This Row],[ENTERPRISE_ID]], Addresses!$A:$Y,21,0), "Not on HR File")</f>
        <v>Not on HR File</v>
      </c>
      <c r="Z350" s="234" t="str">
        <f>IFERROR(VLOOKUP(Query1[[#This Row],[ENTERPRISE_ID]], Addresses!$A:$Y,22,0), "Not on HR File")</f>
        <v>Not on HR File</v>
      </c>
      <c r="AA350" s="234" t="str">
        <f>IFERROR(VLOOKUP(Query1[[#This Row],[ENTERPRISE_ID]], Addresses!$A:$Y,23,0), "Not on HR File")</f>
        <v>Not on HR File</v>
      </c>
      <c r="AB350" s="234" t="str">
        <f>IFERROR(VLOOKUP(Query1[[#This Row],[ENTERPRISE_ID]], Addresses!$A:$Y,24,0), "Not on HR File")</f>
        <v>Not on HR File</v>
      </c>
      <c r="AC350" s="234" t="str">
        <f>IFERROR(VLOOKUP(Query1[[#This Row],[ENTERPRISE_ID]], Addresses!$A:$Y,25,0), "Not on HR File")</f>
        <v>Not on HR File</v>
      </c>
      <c r="AD350" s="230" t="s">
        <v>17645</v>
      </c>
      <c r="AE350" s="235">
        <v>46086</v>
      </c>
    </row>
    <row r="351" spans="1:31" x14ac:dyDescent="0.3">
      <c r="A351" s="230" t="s">
        <v>12082</v>
      </c>
      <c r="B351" s="230" t="str">
        <f>Query1[[#This Row],[LAST_NAME]]</f>
        <v>HAWK</v>
      </c>
      <c r="C351" s="230" t="s">
        <v>12083</v>
      </c>
      <c r="D351" s="230" t="s">
        <v>6000</v>
      </c>
      <c r="E351" s="230" t="s">
        <v>12084</v>
      </c>
      <c r="F351" s="230" t="s">
        <v>12085</v>
      </c>
      <c r="G351" s="230" t="s">
        <v>12086</v>
      </c>
      <c r="H351" s="230" t="str">
        <f>Query1[[#This Row],[FULL_NAME]]</f>
        <v>JAMES HAWK</v>
      </c>
      <c r="I351" s="230" t="s">
        <v>12087</v>
      </c>
      <c r="J351" s="230" t="s">
        <v>3968</v>
      </c>
      <c r="K351" s="230" t="str">
        <f>Query1[[#This Row],[ENTERPRISE_ID]]</f>
        <v>JHAWK2</v>
      </c>
      <c r="L351" s="231">
        <v>7244674957</v>
      </c>
      <c r="M351" s="230" t="s">
        <v>5630</v>
      </c>
      <c r="N351" s="230" t="s">
        <v>12088</v>
      </c>
      <c r="O351" s="230"/>
      <c r="P351" s="230" t="s">
        <v>12089</v>
      </c>
      <c r="Q351" s="230" t="s">
        <v>435</v>
      </c>
      <c r="R351" s="230" t="s">
        <v>12090</v>
      </c>
      <c r="S351" s="230" t="s">
        <v>5714</v>
      </c>
      <c r="T351" s="232">
        <v>8998</v>
      </c>
      <c r="U351" s="230" t="s">
        <v>5764</v>
      </c>
      <c r="V351" s="230" t="s">
        <v>5765</v>
      </c>
      <c r="W351" s="233" t="str">
        <f>IFERROR(VLOOKUP(Query1[[#This Row],[ENTERPRISE_ID]],HR_tbl[],2, 0), "Not on HR File")</f>
        <v>Service Technician 2, In-Home</v>
      </c>
      <c r="X351" s="113">
        <f>IFERROR(VLOOKUP(Query1[[#This Row],[ENTERPRISE_ID]],HR_tbl[],3,0), "Not on HR File")</f>
        <v>36262</v>
      </c>
      <c r="Y351" s="234" t="str">
        <f>IFERROR(VLOOKUP(Query1[[#This Row],[ENTERPRISE_ID]], Addresses!$A:$Y,21,0), "Not on HR File")</f>
        <v>600 HIGHLAND AVE</v>
      </c>
      <c r="Z351" s="234">
        <f>IFERROR(VLOOKUP(Query1[[#This Row],[ENTERPRISE_ID]], Addresses!$A:$Y,22,0), "Not on HR File")</f>
        <v>0</v>
      </c>
      <c r="AA351" s="234" t="str">
        <f>IFERROR(VLOOKUP(Query1[[#This Row],[ENTERPRISE_ID]], Addresses!$A:$Y,23,0), "Not on HR File")</f>
        <v>JEANNETTE</v>
      </c>
      <c r="AB351" s="234" t="str">
        <f>IFERROR(VLOOKUP(Query1[[#This Row],[ENTERPRISE_ID]], Addresses!$A:$Y,24,0), "Not on HR File")</f>
        <v>PA</v>
      </c>
      <c r="AC351" s="234" t="str">
        <f>IFERROR(VLOOKUP(Query1[[#This Row],[ENTERPRISE_ID]], Addresses!$A:$Y,25,0), "Not on HR File")</f>
        <v>15644</v>
      </c>
      <c r="AD351" s="230" t="s">
        <v>12091</v>
      </c>
      <c r="AE351" s="235">
        <v>46086</v>
      </c>
    </row>
    <row r="352" spans="1:31" x14ac:dyDescent="0.3">
      <c r="A352" s="230" t="s">
        <v>3406</v>
      </c>
      <c r="B352" s="230" t="str">
        <f>Query1[[#This Row],[LAST_NAME]]</f>
        <v>SABIO-NEIBART</v>
      </c>
      <c r="C352" s="230" t="s">
        <v>3408</v>
      </c>
      <c r="D352" s="230" t="s">
        <v>5788</v>
      </c>
      <c r="E352" s="230" t="s">
        <v>6717</v>
      </c>
      <c r="F352" s="230" t="s">
        <v>6718</v>
      </c>
      <c r="G352" s="230" t="s">
        <v>3409</v>
      </c>
      <c r="H352" s="230" t="str">
        <f>Query1[[#This Row],[FULL_NAME]]</f>
        <v>STEPHEN SABIO-NEIBART</v>
      </c>
      <c r="I352" s="230" t="s">
        <v>4312</v>
      </c>
      <c r="J352" s="230" t="s">
        <v>4311</v>
      </c>
      <c r="K352" s="230" t="str">
        <f>Query1[[#This Row],[ENTERPRISE_ID]]</f>
        <v>SSABION</v>
      </c>
      <c r="L352" s="231">
        <v>5408365894</v>
      </c>
      <c r="M352" s="230" t="s">
        <v>5630</v>
      </c>
      <c r="N352" s="230" t="s">
        <v>6719</v>
      </c>
      <c r="O352" s="230"/>
      <c r="P352" s="230" t="s">
        <v>4313</v>
      </c>
      <c r="Q352" s="230" t="s">
        <v>328</v>
      </c>
      <c r="R352" s="230" t="s">
        <v>6720</v>
      </c>
      <c r="S352" s="230" t="s">
        <v>5664</v>
      </c>
      <c r="T352" s="232">
        <v>8998</v>
      </c>
      <c r="U352" s="230" t="s">
        <v>2539</v>
      </c>
      <c r="V352" s="230" t="s">
        <v>6721</v>
      </c>
      <c r="W352" s="233" t="str">
        <f>IFERROR(VLOOKUP(Query1[[#This Row],[ENTERPRISE_ID]],HR_tbl[],2, 0), "Not on HR File")</f>
        <v>Service Technician 2, In-Home</v>
      </c>
      <c r="X352" s="113">
        <f>IFERROR(VLOOKUP(Query1[[#This Row],[ENTERPRISE_ID]],HR_tbl[],3,0), "Not on HR File")</f>
        <v>46012</v>
      </c>
      <c r="Y352" s="234" t="str">
        <f>IFERROR(VLOOKUP(Query1[[#This Row],[ENTERPRISE_ID]], Addresses!$A:$Y,21,0), "Not on HR File")</f>
        <v>Not on HR File</v>
      </c>
      <c r="Z352" s="234" t="str">
        <f>IFERROR(VLOOKUP(Query1[[#This Row],[ENTERPRISE_ID]], Addresses!$A:$Y,22,0), "Not on HR File")</f>
        <v>Not on HR File</v>
      </c>
      <c r="AA352" s="234" t="str">
        <f>IFERROR(VLOOKUP(Query1[[#This Row],[ENTERPRISE_ID]], Addresses!$A:$Y,23,0), "Not on HR File")</f>
        <v>Not on HR File</v>
      </c>
      <c r="AB352" s="234" t="str">
        <f>IFERROR(VLOOKUP(Query1[[#This Row],[ENTERPRISE_ID]], Addresses!$A:$Y,24,0), "Not on HR File")</f>
        <v>Not on HR File</v>
      </c>
      <c r="AC352" s="234" t="str">
        <f>IFERROR(VLOOKUP(Query1[[#This Row],[ENTERPRISE_ID]], Addresses!$A:$Y,25,0), "Not on HR File")</f>
        <v>Not on HR File</v>
      </c>
      <c r="AD352" s="230" t="s">
        <v>6722</v>
      </c>
      <c r="AE352" s="235">
        <v>46086</v>
      </c>
    </row>
    <row r="353" spans="1:31" x14ac:dyDescent="0.3">
      <c r="A353" s="230" t="s">
        <v>1793</v>
      </c>
      <c r="B353" s="230" t="str">
        <f>Query1[[#This Row],[LAST_NAME]]</f>
        <v>ALVARADO</v>
      </c>
      <c r="C353" s="230" t="s">
        <v>1794</v>
      </c>
      <c r="D353" s="230" t="s">
        <v>5627</v>
      </c>
      <c r="E353" s="230" t="s">
        <v>14899</v>
      </c>
      <c r="F353" s="230" t="s">
        <v>14900</v>
      </c>
      <c r="G353" s="230" t="s">
        <v>1795</v>
      </c>
      <c r="H353" s="230" t="str">
        <f>Query1[[#This Row],[FULL_NAME]]</f>
        <v>AUGUSTINE ALVARADO</v>
      </c>
      <c r="I353" s="230" t="s">
        <v>4757</v>
      </c>
      <c r="J353" s="230" t="s">
        <v>4756</v>
      </c>
      <c r="K353" s="230" t="str">
        <f>Query1[[#This Row],[ENTERPRISE_ID]]</f>
        <v>AALVARA</v>
      </c>
      <c r="L353" s="231">
        <v>8064711497</v>
      </c>
      <c r="M353" s="230" t="s">
        <v>5630</v>
      </c>
      <c r="N353" s="230" t="s">
        <v>14901</v>
      </c>
      <c r="O353" s="230"/>
      <c r="P353" s="230" t="s">
        <v>1799</v>
      </c>
      <c r="Q353" s="230" t="s">
        <v>279</v>
      </c>
      <c r="R353" s="230" t="s">
        <v>7943</v>
      </c>
      <c r="S353" s="230" t="s">
        <v>5634</v>
      </c>
      <c r="T353" s="232">
        <v>8998</v>
      </c>
      <c r="U353" s="230" t="s">
        <v>7944</v>
      </c>
      <c r="V353" s="230" t="s">
        <v>7945</v>
      </c>
      <c r="W353" s="233" t="str">
        <f>IFERROR(VLOOKUP(Query1[[#This Row],[ENTERPRISE_ID]],HR_tbl[],2, 0), "Not on HR File")</f>
        <v>Service Technician 1, In-Home</v>
      </c>
      <c r="X353" s="113">
        <f>IFERROR(VLOOKUP(Query1[[#This Row],[ENTERPRISE_ID]],HR_tbl[],3,0), "Not on HR File")</f>
        <v>32656</v>
      </c>
      <c r="Y353" s="234" t="str">
        <f>IFERROR(VLOOKUP(Query1[[#This Row],[ENTERPRISE_ID]], Addresses!$A:$Y,21,0), "Not on HR File")</f>
        <v>804 NORTH CR 1450</v>
      </c>
      <c r="Z353" s="234">
        <f>IFERROR(VLOOKUP(Query1[[#This Row],[ENTERPRISE_ID]], Addresses!$A:$Y,22,0), "Not on HR File")</f>
        <v>0</v>
      </c>
      <c r="AA353" s="234" t="str">
        <f>IFERROR(VLOOKUP(Query1[[#This Row],[ENTERPRISE_ID]], Addresses!$A:$Y,23,0), "Not on HR File")</f>
        <v>LUBBOCK</v>
      </c>
      <c r="AB353" s="234" t="str">
        <f>IFERROR(VLOOKUP(Query1[[#This Row],[ENTERPRISE_ID]], Addresses!$A:$Y,24,0), "Not on HR File")</f>
        <v>TX</v>
      </c>
      <c r="AC353" s="234" t="str">
        <f>IFERROR(VLOOKUP(Query1[[#This Row],[ENTERPRISE_ID]], Addresses!$A:$Y,25,0), "Not on HR File")</f>
        <v>79416</v>
      </c>
      <c r="AD353" s="230" t="s">
        <v>14902</v>
      </c>
      <c r="AE353" s="235">
        <v>46086</v>
      </c>
    </row>
    <row r="354" spans="1:31" x14ac:dyDescent="0.3">
      <c r="A354" s="230" t="s">
        <v>18346</v>
      </c>
      <c r="B354" s="230" t="str">
        <f>Query1[[#This Row],[LAST_NAME]]</f>
        <v>DONALDSON</v>
      </c>
      <c r="C354" s="230" t="s">
        <v>18347</v>
      </c>
      <c r="D354" s="230" t="s">
        <v>6304</v>
      </c>
      <c r="E354" s="230" t="s">
        <v>18348</v>
      </c>
      <c r="F354" s="230" t="s">
        <v>18349</v>
      </c>
      <c r="G354" s="230" t="s">
        <v>18350</v>
      </c>
      <c r="H354" s="230" t="str">
        <f>Query1[[#This Row],[FULL_NAME]]</f>
        <v>TARRANCE DONALDSON</v>
      </c>
      <c r="I354" s="230" t="s">
        <v>18351</v>
      </c>
      <c r="J354" s="230" t="s">
        <v>18352</v>
      </c>
      <c r="K354" s="230" t="str">
        <f>Query1[[#This Row],[ENTERPRISE_ID]]</f>
        <v>TDONALD</v>
      </c>
      <c r="L354" s="231">
        <v>5805321629</v>
      </c>
      <c r="M354" s="230" t="s">
        <v>5630</v>
      </c>
      <c r="N354" s="230" t="s">
        <v>18353</v>
      </c>
      <c r="O354" s="230"/>
      <c r="P354" s="230" t="s">
        <v>18354</v>
      </c>
      <c r="Q354" s="230" t="s">
        <v>2926</v>
      </c>
      <c r="R354" s="230" t="s">
        <v>18355</v>
      </c>
      <c r="S354" s="230" t="s">
        <v>5916</v>
      </c>
      <c r="T354" s="232">
        <v>8998</v>
      </c>
      <c r="U354" s="230" t="s">
        <v>6312</v>
      </c>
      <c r="V354" s="230" t="s">
        <v>6313</v>
      </c>
      <c r="W354" s="233" t="str">
        <f>IFERROR(VLOOKUP(Query1[[#This Row],[ENTERPRISE_ID]],HR_tbl[],2, 0), "Not on HR File")</f>
        <v>Service Technician 2, In-Home</v>
      </c>
      <c r="X354" s="113">
        <f>IFERROR(VLOOKUP(Query1[[#This Row],[ENTERPRISE_ID]],HR_tbl[],3,0), "Not on HR File")</f>
        <v>45571</v>
      </c>
      <c r="Y354" s="234" t="str">
        <f>IFERROR(VLOOKUP(Query1[[#This Row],[ENTERPRISE_ID]], Addresses!$A:$Y,21,0), "Not on HR File")</f>
        <v>1271 HURST DR</v>
      </c>
      <c r="Z354" s="234">
        <f>IFERROR(VLOOKUP(Query1[[#This Row],[ENTERPRISE_ID]], Addresses!$A:$Y,22,0), "Not on HR File")</f>
        <v>0</v>
      </c>
      <c r="AA354" s="234" t="str">
        <f>IFERROR(VLOOKUP(Query1[[#This Row],[ENTERPRISE_ID]], Addresses!$A:$Y,23,0), "Not on HR File")</f>
        <v>ENID</v>
      </c>
      <c r="AB354" s="234" t="str">
        <f>IFERROR(VLOOKUP(Query1[[#This Row],[ENTERPRISE_ID]], Addresses!$A:$Y,24,0), "Not on HR File")</f>
        <v>OK</v>
      </c>
      <c r="AC354" s="234" t="str">
        <f>IFERROR(VLOOKUP(Query1[[#This Row],[ENTERPRISE_ID]], Addresses!$A:$Y,25,0), "Not on HR File")</f>
        <v>73703</v>
      </c>
      <c r="AD354" s="230" t="s">
        <v>18356</v>
      </c>
      <c r="AE354" s="235">
        <v>46086</v>
      </c>
    </row>
    <row r="355" spans="1:31" x14ac:dyDescent="0.3">
      <c r="A355" s="230" t="s">
        <v>16729</v>
      </c>
      <c r="B355" s="230" t="str">
        <f>Query1[[#This Row],[LAST_NAME]]</f>
        <v>REIFSCHNEIDER</v>
      </c>
      <c r="C355" s="230" t="s">
        <v>16730</v>
      </c>
      <c r="D355" s="230" t="s">
        <v>5990</v>
      </c>
      <c r="E355" s="230" t="s">
        <v>16731</v>
      </c>
      <c r="F355" s="230" t="s">
        <v>16732</v>
      </c>
      <c r="G355" s="230" t="s">
        <v>16733</v>
      </c>
      <c r="H355" s="230" t="str">
        <f>Query1[[#This Row],[FULL_NAME]]</f>
        <v>DOUGLAS REIFSCHNEIDER</v>
      </c>
      <c r="I355" s="230" t="s">
        <v>16734</v>
      </c>
      <c r="J355" s="230" t="s">
        <v>9635</v>
      </c>
      <c r="K355" s="230" t="str">
        <f>Query1[[#This Row],[ENTERPRISE_ID]]</f>
        <v>DREIFSC</v>
      </c>
      <c r="L355" s="231">
        <v>6183105309</v>
      </c>
      <c r="M355" s="230" t="s">
        <v>5630</v>
      </c>
      <c r="N355" s="230" t="s">
        <v>16735</v>
      </c>
      <c r="O355" s="230"/>
      <c r="P355" s="230" t="s">
        <v>12263</v>
      </c>
      <c r="Q355" s="230" t="s">
        <v>250</v>
      </c>
      <c r="R355" s="230" t="s">
        <v>16736</v>
      </c>
      <c r="S355" s="230" t="s">
        <v>5916</v>
      </c>
      <c r="T355" s="232">
        <v>8998</v>
      </c>
      <c r="U355" s="230" t="s">
        <v>5995</v>
      </c>
      <c r="V355" s="230" t="s">
        <v>5996</v>
      </c>
      <c r="W355" s="233" t="str">
        <f>IFERROR(VLOOKUP(Query1[[#This Row],[ENTERPRISE_ID]],HR_tbl[],2, 0), "Not on HR File")</f>
        <v>Service Technician 1, In Home</v>
      </c>
      <c r="X355" s="113">
        <f>IFERROR(VLOOKUP(Query1[[#This Row],[ENTERPRISE_ID]],HR_tbl[],3,0), "Not on HR File")</f>
        <v>30818</v>
      </c>
      <c r="Y355" s="234" t="str">
        <f>IFERROR(VLOOKUP(Query1[[#This Row],[ENTERPRISE_ID]], Addresses!$A:$Y,21,0), "Not on HR File")</f>
        <v>9501 STATE ROUTE 3</v>
      </c>
      <c r="Z355" s="234">
        <f>IFERROR(VLOOKUP(Query1[[#This Row],[ENTERPRISE_ID]], Addresses!$A:$Y,22,0), "Not on HR File")</f>
        <v>0</v>
      </c>
      <c r="AA355" s="234" t="str">
        <f>IFERROR(VLOOKUP(Query1[[#This Row],[ENTERPRISE_ID]], Addresses!$A:$Y,23,0), "Not on HR File")</f>
        <v>COLUMBIA</v>
      </c>
      <c r="AB355" s="234" t="str">
        <f>IFERROR(VLOOKUP(Query1[[#This Row],[ENTERPRISE_ID]], Addresses!$A:$Y,24,0), "Not on HR File")</f>
        <v>IL</v>
      </c>
      <c r="AC355" s="234" t="str">
        <f>IFERROR(VLOOKUP(Query1[[#This Row],[ENTERPRISE_ID]], Addresses!$A:$Y,25,0), "Not on HR File")</f>
        <v>62236</v>
      </c>
      <c r="AD355" s="230" t="s">
        <v>16737</v>
      </c>
      <c r="AE355" s="235">
        <v>46086</v>
      </c>
    </row>
    <row r="356" spans="1:31" x14ac:dyDescent="0.3">
      <c r="A356" s="230" t="s">
        <v>9872</v>
      </c>
      <c r="B356" s="230" t="str">
        <f>Query1[[#This Row],[LAST_NAME]]</f>
        <v>RIGGINS</v>
      </c>
      <c r="C356" s="230" t="s">
        <v>9873</v>
      </c>
      <c r="D356" s="230" t="s">
        <v>5729</v>
      </c>
      <c r="E356" s="230" t="s">
        <v>9874</v>
      </c>
      <c r="F356" s="230" t="s">
        <v>9875</v>
      </c>
      <c r="G356" s="230" t="s">
        <v>9876</v>
      </c>
      <c r="H356" s="230" t="str">
        <f>Query1[[#This Row],[FULL_NAME]]</f>
        <v>GARY RIGGINS</v>
      </c>
      <c r="I356" s="230" t="s">
        <v>9877</v>
      </c>
      <c r="J356" s="230" t="s">
        <v>4230</v>
      </c>
      <c r="K356" s="230" t="str">
        <f>Query1[[#This Row],[ENTERPRISE_ID]]</f>
        <v>GRIGGI1</v>
      </c>
      <c r="L356" s="231">
        <v>4083090972</v>
      </c>
      <c r="M356" s="230" t="s">
        <v>5630</v>
      </c>
      <c r="N356" s="230" t="s">
        <v>9878</v>
      </c>
      <c r="O356" s="230" t="s">
        <v>9879</v>
      </c>
      <c r="P356" s="230" t="s">
        <v>9880</v>
      </c>
      <c r="Q356" s="230" t="s">
        <v>219</v>
      </c>
      <c r="R356" s="230" t="s">
        <v>7807</v>
      </c>
      <c r="S356" s="230" t="s">
        <v>5738</v>
      </c>
      <c r="T356" s="232">
        <v>8998</v>
      </c>
      <c r="U356" s="230" t="s">
        <v>1645</v>
      </c>
      <c r="V356" s="230" t="s">
        <v>6325</v>
      </c>
      <c r="W356" s="233" t="str">
        <f>IFERROR(VLOOKUP(Query1[[#This Row],[ENTERPRISE_ID]],HR_tbl[],2, 0), "Not on HR File")</f>
        <v>HVAC Svc Tech II, Break/Fix</v>
      </c>
      <c r="X356" s="113">
        <f>IFERROR(VLOOKUP(Query1[[#This Row],[ENTERPRISE_ID]],HR_tbl[],3,0), "Not on HR File")</f>
        <v>43241</v>
      </c>
      <c r="Y356" s="234" t="str">
        <f>IFERROR(VLOOKUP(Query1[[#This Row],[ENTERPRISE_ID]], Addresses!$A:$Y,21,0), "Not on HR File")</f>
        <v>1799 Eaglehurst dr</v>
      </c>
      <c r="Z356" s="234">
        <f>IFERROR(VLOOKUP(Query1[[#This Row],[ENTERPRISE_ID]], Addresses!$A:$Y,22,0), "Not on HR File")</f>
        <v>0</v>
      </c>
      <c r="AA356" s="234" t="str">
        <f>IFERROR(VLOOKUP(Query1[[#This Row],[ENTERPRISE_ID]], Addresses!$A:$Y,23,0), "Not on HR File")</f>
        <v>SAN JOSE</v>
      </c>
      <c r="AB356" s="234" t="str">
        <f>IFERROR(VLOOKUP(Query1[[#This Row],[ENTERPRISE_ID]], Addresses!$A:$Y,24,0), "Not on HR File")</f>
        <v>CA</v>
      </c>
      <c r="AC356" s="234" t="str">
        <f>IFERROR(VLOOKUP(Query1[[#This Row],[ENTERPRISE_ID]], Addresses!$A:$Y,25,0), "Not on HR File")</f>
        <v>95121</v>
      </c>
      <c r="AD356" s="230" t="s">
        <v>9881</v>
      </c>
      <c r="AE356" s="235">
        <v>46086</v>
      </c>
    </row>
    <row r="357" spans="1:31" x14ac:dyDescent="0.3">
      <c r="A357" s="230" t="s">
        <v>31649</v>
      </c>
      <c r="B357" s="230" t="str">
        <f>Query1[[#This Row],[LAST_NAME]]</f>
        <v>MIRANDA</v>
      </c>
      <c r="C357" s="230" t="s">
        <v>31560</v>
      </c>
      <c r="D357" s="230" t="s">
        <v>5729</v>
      </c>
      <c r="E357" s="230" t="s">
        <v>31561</v>
      </c>
      <c r="F357" s="230" t="s">
        <v>31650</v>
      </c>
      <c r="G357" s="230" t="s">
        <v>31562</v>
      </c>
      <c r="H357" s="230" t="str">
        <f>Query1[[#This Row],[FULL_NAME]]</f>
        <v>CARLOS MIRANDA</v>
      </c>
      <c r="I357" s="230" t="s">
        <v>16688</v>
      </c>
      <c r="J357" s="230" t="s">
        <v>4597</v>
      </c>
      <c r="K357" s="230" t="str">
        <f>Query1[[#This Row],[ENTERPRISE_ID]]</f>
        <v>CMIRAN3</v>
      </c>
      <c r="L357" s="231"/>
      <c r="M357" s="230" t="s">
        <v>5630</v>
      </c>
      <c r="N357" s="230" t="s">
        <v>31563</v>
      </c>
      <c r="O357" s="230"/>
      <c r="P357" s="230" t="s">
        <v>5306</v>
      </c>
      <c r="Q357" s="230" t="s">
        <v>219</v>
      </c>
      <c r="R357" s="230" t="s">
        <v>9889</v>
      </c>
      <c r="S357" s="230" t="s">
        <v>5664</v>
      </c>
      <c r="T357" s="232">
        <v>8998</v>
      </c>
      <c r="U357" s="230" t="s">
        <v>7607</v>
      </c>
      <c r="V357" s="230" t="s">
        <v>7608</v>
      </c>
      <c r="W357" s="233" t="str">
        <f>IFERROR(VLOOKUP(Query1[[#This Row],[ENTERPRISE_ID]],HR_tbl[],2, 0), "Not on HR File")</f>
        <v>Not on HR File</v>
      </c>
      <c r="X357" s="113" t="str">
        <f>IFERROR(VLOOKUP(Query1[[#This Row],[ENTERPRISE_ID]],HR_tbl[],3,0), "Not on HR File")</f>
        <v>Not on HR File</v>
      </c>
      <c r="Y357" s="234" t="str">
        <f>IFERROR(VLOOKUP(Query1[[#This Row],[ENTERPRISE_ID]], Addresses!$A:$Y,21,0), "Not on HR File")</f>
        <v>Not on HR File</v>
      </c>
      <c r="Z357" s="234" t="str">
        <f>IFERROR(VLOOKUP(Query1[[#This Row],[ENTERPRISE_ID]], Addresses!$A:$Y,22,0), "Not on HR File")</f>
        <v>Not on HR File</v>
      </c>
      <c r="AA357" s="234" t="str">
        <f>IFERROR(VLOOKUP(Query1[[#This Row],[ENTERPRISE_ID]], Addresses!$A:$Y,23,0), "Not on HR File")</f>
        <v>Not on HR File</v>
      </c>
      <c r="AB357" s="234" t="str">
        <f>IFERROR(VLOOKUP(Query1[[#This Row],[ENTERPRISE_ID]], Addresses!$A:$Y,24,0), "Not on HR File")</f>
        <v>Not on HR File</v>
      </c>
      <c r="AC357" s="234" t="str">
        <f>IFERROR(VLOOKUP(Query1[[#This Row],[ENTERPRISE_ID]], Addresses!$A:$Y,25,0), "Not on HR File")</f>
        <v>Not on HR File</v>
      </c>
      <c r="AD357" s="230"/>
      <c r="AE357" s="235">
        <v>46086</v>
      </c>
    </row>
    <row r="358" spans="1:31" x14ac:dyDescent="0.3">
      <c r="A358" s="230" t="s">
        <v>5397</v>
      </c>
      <c r="B358" s="230" t="str">
        <f>Query1[[#This Row],[LAST_NAME]]</f>
        <v>OSBURN</v>
      </c>
      <c r="C358" s="230" t="s">
        <v>16342</v>
      </c>
      <c r="D358" s="230" t="s">
        <v>6304</v>
      </c>
      <c r="E358" s="230" t="s">
        <v>16343</v>
      </c>
      <c r="F358" s="230" t="s">
        <v>16344</v>
      </c>
      <c r="G358" s="230" t="s">
        <v>5399</v>
      </c>
      <c r="H358" s="230" t="str">
        <f>Query1[[#This Row],[FULL_NAME]]</f>
        <v>AUSTIN OSBURN</v>
      </c>
      <c r="I358" s="230" t="s">
        <v>5398</v>
      </c>
      <c r="J358" s="230" t="s">
        <v>499</v>
      </c>
      <c r="K358" s="230" t="str">
        <f>Query1[[#This Row],[ENTERPRISE_ID]]</f>
        <v>AOSBURN</v>
      </c>
      <c r="L358" s="231">
        <v>4059896003</v>
      </c>
      <c r="M358" s="230" t="s">
        <v>5630</v>
      </c>
      <c r="N358" s="230" t="s">
        <v>16345</v>
      </c>
      <c r="O358" s="230"/>
      <c r="P358" s="230" t="s">
        <v>16346</v>
      </c>
      <c r="Q358" s="230" t="s">
        <v>2926</v>
      </c>
      <c r="R358" s="230" t="s">
        <v>5403</v>
      </c>
      <c r="S358" s="230" t="s">
        <v>5916</v>
      </c>
      <c r="T358" s="232">
        <v>8998</v>
      </c>
      <c r="U358" s="230" t="s">
        <v>7523</v>
      </c>
      <c r="V358" s="230" t="s">
        <v>7524</v>
      </c>
      <c r="W358" s="233" t="str">
        <f>IFERROR(VLOOKUP(Query1[[#This Row],[ENTERPRISE_ID]],HR_tbl[],2, 0), "Not on HR File")</f>
        <v>Service Technician 3, In-Home</v>
      </c>
      <c r="X358" s="113">
        <f>IFERROR(VLOOKUP(Query1[[#This Row],[ENTERPRISE_ID]],HR_tbl[],3,0), "Not on HR File")</f>
        <v>44448</v>
      </c>
      <c r="Y358" s="234" t="str">
        <f>IFERROR(VLOOKUP(Query1[[#This Row],[ENTERPRISE_ID]], Addresses!$A:$Y,21,0), "Not on HR File")</f>
        <v>2015 s. Main St.</v>
      </c>
      <c r="Z358" s="234">
        <f>IFERROR(VLOOKUP(Query1[[#This Row],[ENTERPRISE_ID]], Addresses!$A:$Y,22,0), "Not on HR File")</f>
        <v>0</v>
      </c>
      <c r="AA358" s="234" t="str">
        <f>IFERROR(VLOOKUP(Query1[[#This Row],[ENTERPRISE_ID]], Addresses!$A:$Y,23,0), "Not on HR File")</f>
        <v>Broken Arrow</v>
      </c>
      <c r="AB358" s="234" t="str">
        <f>IFERROR(VLOOKUP(Query1[[#This Row],[ENTERPRISE_ID]], Addresses!$A:$Y,24,0), "Not on HR File")</f>
        <v>OK</v>
      </c>
      <c r="AC358" s="234" t="str">
        <f>IFERROR(VLOOKUP(Query1[[#This Row],[ENTERPRISE_ID]], Addresses!$A:$Y,25,0), "Not on HR File")</f>
        <v>74012</v>
      </c>
      <c r="AD358" s="230" t="s">
        <v>16347</v>
      </c>
      <c r="AE358" s="235">
        <v>46086</v>
      </c>
    </row>
    <row r="359" spans="1:31" x14ac:dyDescent="0.3">
      <c r="A359" s="230" t="s">
        <v>8347</v>
      </c>
      <c r="B359" s="230" t="str">
        <f>Query1[[#This Row],[LAST_NAME]]</f>
        <v>DAVIS</v>
      </c>
      <c r="C359" s="230" t="s">
        <v>8348</v>
      </c>
      <c r="D359" s="230" t="s">
        <v>6119</v>
      </c>
      <c r="E359" s="230" t="s">
        <v>8349</v>
      </c>
      <c r="F359" s="230" t="s">
        <v>8350</v>
      </c>
      <c r="G359" s="230" t="s">
        <v>8351</v>
      </c>
      <c r="H359" s="230" t="str">
        <f>Query1[[#This Row],[FULL_NAME]]</f>
        <v>DENNIS DAVIS</v>
      </c>
      <c r="I359" s="230" t="s">
        <v>4464</v>
      </c>
      <c r="J359" s="230" t="s">
        <v>8352</v>
      </c>
      <c r="K359" s="230" t="str">
        <f>Query1[[#This Row],[ENTERPRISE_ID]]</f>
        <v>DDAV1</v>
      </c>
      <c r="L359" s="231">
        <v>3305590060</v>
      </c>
      <c r="M359" s="230" t="s">
        <v>5630</v>
      </c>
      <c r="N359" s="230" t="s">
        <v>8353</v>
      </c>
      <c r="O359" s="230"/>
      <c r="P359" s="230" t="s">
        <v>8354</v>
      </c>
      <c r="Q359" s="230" t="s">
        <v>260</v>
      </c>
      <c r="R359" s="230" t="s">
        <v>8355</v>
      </c>
      <c r="S359" s="230" t="s">
        <v>5738</v>
      </c>
      <c r="T359" s="232">
        <v>8998</v>
      </c>
      <c r="U359" s="230" t="s">
        <v>1117</v>
      </c>
      <c r="V359" s="230" t="s">
        <v>6927</v>
      </c>
      <c r="W359" s="233" t="str">
        <f>IFERROR(VLOOKUP(Query1[[#This Row],[ENTERPRISE_ID]],HR_tbl[],2, 0), "Not on HR File")</f>
        <v>Service Technician 1, In-Home</v>
      </c>
      <c r="X359" s="113">
        <f>IFERROR(VLOOKUP(Query1[[#This Row],[ENTERPRISE_ID]],HR_tbl[],3,0), "Not on HR File")</f>
        <v>34796</v>
      </c>
      <c r="Y359" s="234" t="str">
        <f>IFERROR(VLOOKUP(Query1[[#This Row],[ENTERPRISE_ID]], Addresses!$A:$Y,21,0), "Not on HR File")</f>
        <v>2722 NEWBERN</v>
      </c>
      <c r="Z359" s="234">
        <f>IFERROR(VLOOKUP(Query1[[#This Row],[ENTERPRISE_ID]], Addresses!$A:$Y,22,0), "Not on HR File")</f>
        <v>0</v>
      </c>
      <c r="AA359" s="234" t="str">
        <f>IFERROR(VLOOKUP(Query1[[#This Row],[ENTERPRISE_ID]], Addresses!$A:$Y,23,0), "Not on HR File")</f>
        <v>YOUNGSTOWN</v>
      </c>
      <c r="AB359" s="234" t="str">
        <f>IFERROR(VLOOKUP(Query1[[#This Row],[ENTERPRISE_ID]], Addresses!$A:$Y,24,0), "Not on HR File")</f>
        <v>OH</v>
      </c>
      <c r="AC359" s="234" t="str">
        <f>IFERROR(VLOOKUP(Query1[[#This Row],[ENTERPRISE_ID]], Addresses!$A:$Y,25,0), "Not on HR File")</f>
        <v>44502</v>
      </c>
      <c r="AD359" s="230" t="s">
        <v>8356</v>
      </c>
      <c r="AE359" s="235">
        <v>46086</v>
      </c>
    </row>
    <row r="360" spans="1:31" x14ac:dyDescent="0.3">
      <c r="A360" s="230" t="s">
        <v>18375</v>
      </c>
      <c r="B360" s="230" t="str">
        <f>Query1[[#This Row],[LAST_NAME]]</f>
        <v>METZGER</v>
      </c>
      <c r="C360" s="230" t="s">
        <v>18376</v>
      </c>
      <c r="D360" s="230" t="s">
        <v>6040</v>
      </c>
      <c r="E360" s="230" t="s">
        <v>18377</v>
      </c>
      <c r="F360" s="230" t="s">
        <v>18378</v>
      </c>
      <c r="G360" s="230" t="s">
        <v>18379</v>
      </c>
      <c r="H360" s="230" t="str">
        <f>Query1[[#This Row],[FULL_NAME]]</f>
        <v>FRANK METZGER</v>
      </c>
      <c r="I360" s="230" t="s">
        <v>18380</v>
      </c>
      <c r="J360" s="230" t="s">
        <v>4758</v>
      </c>
      <c r="K360" s="230" t="str">
        <f>Query1[[#This Row],[ENTERPRISE_ID]]</f>
        <v>FMETZGE</v>
      </c>
      <c r="L360" s="231">
        <v>8058199966</v>
      </c>
      <c r="M360" s="230" t="s">
        <v>5630</v>
      </c>
      <c r="N360" s="230" t="s">
        <v>18381</v>
      </c>
      <c r="O360" s="230"/>
      <c r="P360" s="230" t="s">
        <v>18382</v>
      </c>
      <c r="Q360" s="230" t="s">
        <v>219</v>
      </c>
      <c r="R360" s="230" t="s">
        <v>18383</v>
      </c>
      <c r="S360" s="230" t="s">
        <v>5714</v>
      </c>
      <c r="T360" s="232">
        <v>8998</v>
      </c>
      <c r="U360" s="230" t="s">
        <v>6174</v>
      </c>
      <c r="V360" s="230" t="s">
        <v>6175</v>
      </c>
      <c r="W360" s="233" t="str">
        <f>IFERROR(VLOOKUP(Query1[[#This Row],[ENTERPRISE_ID]],HR_tbl[],2, 0), "Not on HR File")</f>
        <v>Service Technician 1, In-Home</v>
      </c>
      <c r="X360" s="113">
        <f>IFERROR(VLOOKUP(Query1[[#This Row],[ENTERPRISE_ID]],HR_tbl[],3,0), "Not on HR File")</f>
        <v>40400</v>
      </c>
      <c r="Y360" s="234" t="str">
        <f>IFERROR(VLOOKUP(Query1[[#This Row],[ENTERPRISE_ID]], Addresses!$A:$Y,21,0), "Not on HR File")</f>
        <v>28128 PACIFIC COAST HIGHWAY</v>
      </c>
      <c r="Z360" s="234" t="str">
        <f>IFERROR(VLOOKUP(Query1[[#This Row],[ENTERPRISE_ID]], Addresses!$A:$Y,22,0), "Not on HR File")</f>
        <v>SPC.54</v>
      </c>
      <c r="AA360" s="234" t="str">
        <f>IFERROR(VLOOKUP(Query1[[#This Row],[ENTERPRISE_ID]], Addresses!$A:$Y,23,0), "Not on HR File")</f>
        <v>MALIBU</v>
      </c>
      <c r="AB360" s="234" t="str">
        <f>IFERROR(VLOOKUP(Query1[[#This Row],[ENTERPRISE_ID]], Addresses!$A:$Y,24,0), "Not on HR File")</f>
        <v>CA</v>
      </c>
      <c r="AC360" s="234" t="str">
        <f>IFERROR(VLOOKUP(Query1[[#This Row],[ENTERPRISE_ID]], Addresses!$A:$Y,25,0), "Not on HR File")</f>
        <v>90265</v>
      </c>
      <c r="AD360" s="230" t="s">
        <v>18384</v>
      </c>
      <c r="AE360" s="235">
        <v>46086</v>
      </c>
    </row>
    <row r="361" spans="1:31" x14ac:dyDescent="0.3">
      <c r="A361" s="230" t="s">
        <v>3108</v>
      </c>
      <c r="B361" s="230" t="str">
        <f>Query1[[#This Row],[LAST_NAME]]</f>
        <v>WILSON</v>
      </c>
      <c r="C361" s="230" t="s">
        <v>3109</v>
      </c>
      <c r="D361" s="230" t="s">
        <v>5990</v>
      </c>
      <c r="E361" s="230" t="s">
        <v>5991</v>
      </c>
      <c r="F361" s="230" t="s">
        <v>5992</v>
      </c>
      <c r="G361" s="230" t="s">
        <v>3110</v>
      </c>
      <c r="H361" s="230" t="str">
        <f>Query1[[#This Row],[FULL_NAME]]</f>
        <v>ZANE WILSON</v>
      </c>
      <c r="I361" s="230" t="s">
        <v>4043</v>
      </c>
      <c r="J361" s="230" t="s">
        <v>4315</v>
      </c>
      <c r="K361" s="230" t="str">
        <f>Query1[[#This Row],[ENTERPRISE_ID]]</f>
        <v>ZWILSON</v>
      </c>
      <c r="L361" s="231">
        <v>6187890179</v>
      </c>
      <c r="M361" s="230" t="s">
        <v>5630</v>
      </c>
      <c r="N361" s="230" t="s">
        <v>5993</v>
      </c>
      <c r="O361" s="230"/>
      <c r="P361" s="230" t="s">
        <v>4045</v>
      </c>
      <c r="Q361" s="230" t="s">
        <v>250</v>
      </c>
      <c r="R361" s="230" t="s">
        <v>5994</v>
      </c>
      <c r="S361" s="230" t="s">
        <v>5664</v>
      </c>
      <c r="T361" s="232">
        <v>8998</v>
      </c>
      <c r="U361" s="230" t="s">
        <v>5995</v>
      </c>
      <c r="V361" s="230" t="s">
        <v>5996</v>
      </c>
      <c r="W361" s="233" t="str">
        <f>IFERROR(VLOOKUP(Query1[[#This Row],[ENTERPRISE_ID]],HR_tbl[],2, 0), "Not on HR File")</f>
        <v>Service Technician 1, In-Home</v>
      </c>
      <c r="X361" s="113">
        <f>IFERROR(VLOOKUP(Query1[[#This Row],[ENTERPRISE_ID]],HR_tbl[],3,0), "Not on HR File")</f>
        <v>45410</v>
      </c>
      <c r="Y361" s="234" t="str">
        <f>IFERROR(VLOOKUP(Query1[[#This Row],[ENTERPRISE_ID]], Addresses!$A:$Y,21,0), "Not on HR File")</f>
        <v>Not on HR File</v>
      </c>
      <c r="Z361" s="234" t="str">
        <f>IFERROR(VLOOKUP(Query1[[#This Row],[ENTERPRISE_ID]], Addresses!$A:$Y,22,0), "Not on HR File")</f>
        <v>Not on HR File</v>
      </c>
      <c r="AA361" s="234" t="str">
        <f>IFERROR(VLOOKUP(Query1[[#This Row],[ENTERPRISE_ID]], Addresses!$A:$Y,23,0), "Not on HR File")</f>
        <v>Not on HR File</v>
      </c>
      <c r="AB361" s="234" t="str">
        <f>IFERROR(VLOOKUP(Query1[[#This Row],[ENTERPRISE_ID]], Addresses!$A:$Y,24,0), "Not on HR File")</f>
        <v>Not on HR File</v>
      </c>
      <c r="AC361" s="234" t="str">
        <f>IFERROR(VLOOKUP(Query1[[#This Row],[ENTERPRISE_ID]], Addresses!$A:$Y,25,0), "Not on HR File")</f>
        <v>Not on HR File</v>
      </c>
      <c r="AD361" s="230" t="s">
        <v>5997</v>
      </c>
      <c r="AE361" s="235">
        <v>46086</v>
      </c>
    </row>
    <row r="362" spans="1:31" x14ac:dyDescent="0.3">
      <c r="A362" s="230" t="s">
        <v>15814</v>
      </c>
      <c r="B362" s="230" t="str">
        <f>Query1[[#This Row],[LAST_NAME]]</f>
        <v>PEEPLES</v>
      </c>
      <c r="C362" s="230" t="s">
        <v>15815</v>
      </c>
      <c r="D362" s="230" t="s">
        <v>6304</v>
      </c>
      <c r="E362" s="230" t="s">
        <v>15816</v>
      </c>
      <c r="F362" s="230" t="s">
        <v>15817</v>
      </c>
      <c r="G362" s="230" t="s">
        <v>15818</v>
      </c>
      <c r="H362" s="230" t="str">
        <f>Query1[[#This Row],[FULL_NAME]]</f>
        <v>CHARLIE PEEPLES</v>
      </c>
      <c r="I362" s="230" t="s">
        <v>4085</v>
      </c>
      <c r="J362" s="230" t="s">
        <v>15819</v>
      </c>
      <c r="K362" s="230" t="str">
        <f>Query1[[#This Row],[ENTERPRISE_ID]]</f>
        <v>CPEEPLE</v>
      </c>
      <c r="L362" s="231">
        <v>3167793072</v>
      </c>
      <c r="M362" s="230" t="s">
        <v>5630</v>
      </c>
      <c r="N362" s="230" t="s">
        <v>15820</v>
      </c>
      <c r="O362" s="230"/>
      <c r="P362" s="230" t="s">
        <v>15821</v>
      </c>
      <c r="Q362" s="230" t="s">
        <v>549</v>
      </c>
      <c r="R362" s="230" t="s">
        <v>15822</v>
      </c>
      <c r="S362" s="230" t="s">
        <v>5916</v>
      </c>
      <c r="T362" s="232">
        <v>8998</v>
      </c>
      <c r="U362" s="230" t="s">
        <v>1633</v>
      </c>
      <c r="V362" s="230" t="s">
        <v>8929</v>
      </c>
      <c r="W362" s="233" t="str">
        <f>IFERROR(VLOOKUP(Query1[[#This Row],[ENTERPRISE_ID]],HR_tbl[],2, 0), "Not on HR File")</f>
        <v>Service Technician 3, In-Home</v>
      </c>
      <c r="X362" s="113">
        <f>IFERROR(VLOOKUP(Query1[[#This Row],[ENTERPRISE_ID]],HR_tbl[],3,0), "Not on HR File")</f>
        <v>44378</v>
      </c>
      <c r="Y362" s="234" t="str">
        <f>IFERROR(VLOOKUP(Query1[[#This Row],[ENTERPRISE_ID]], Addresses!$A:$Y,21,0), "Not on HR File")</f>
        <v>3548 S Bonn Ave</v>
      </c>
      <c r="Z362" s="234">
        <f>IFERROR(VLOOKUP(Query1[[#This Row],[ENTERPRISE_ID]], Addresses!$A:$Y,22,0), "Not on HR File")</f>
        <v>0</v>
      </c>
      <c r="AA362" s="234" t="str">
        <f>IFERROR(VLOOKUP(Query1[[#This Row],[ENTERPRISE_ID]], Addresses!$A:$Y,23,0), "Not on HR File")</f>
        <v>WICHITA</v>
      </c>
      <c r="AB362" s="234" t="str">
        <f>IFERROR(VLOOKUP(Query1[[#This Row],[ENTERPRISE_ID]], Addresses!$A:$Y,24,0), "Not on HR File")</f>
        <v>KS</v>
      </c>
      <c r="AC362" s="234" t="str">
        <f>IFERROR(VLOOKUP(Query1[[#This Row],[ENTERPRISE_ID]], Addresses!$A:$Y,25,0), "Not on HR File")</f>
        <v>67217</v>
      </c>
      <c r="AD362" s="230" t="s">
        <v>15823</v>
      </c>
      <c r="AE362" s="235">
        <v>46086</v>
      </c>
    </row>
    <row r="363" spans="1:31" x14ac:dyDescent="0.3">
      <c r="A363" s="230" t="s">
        <v>4351</v>
      </c>
      <c r="B363" s="230" t="str">
        <f>Query1[[#This Row],[LAST_NAME]]</f>
        <v>HIGGINS</v>
      </c>
      <c r="C363" s="230" t="s">
        <v>8701</v>
      </c>
      <c r="D363" s="230" t="s">
        <v>5854</v>
      </c>
      <c r="E363" s="230" t="s">
        <v>8702</v>
      </c>
      <c r="F363" s="230" t="s">
        <v>8703</v>
      </c>
      <c r="G363" s="230" t="s">
        <v>4352</v>
      </c>
      <c r="H363" s="230" t="str">
        <f>Query1[[#This Row],[FULL_NAME]]</f>
        <v>ROBERT HIGGINS</v>
      </c>
      <c r="I363" s="230" t="s">
        <v>4276</v>
      </c>
      <c r="J363" s="230" t="s">
        <v>4188</v>
      </c>
      <c r="K363" s="230" t="str">
        <f>Query1[[#This Row],[ENTERPRISE_ID]]</f>
        <v>RHIGGIN</v>
      </c>
      <c r="L363" s="231">
        <v>2762101631</v>
      </c>
      <c r="M363" s="230" t="s">
        <v>5630</v>
      </c>
      <c r="N363" s="230" t="s">
        <v>8704</v>
      </c>
      <c r="O363" s="230"/>
      <c r="P363" s="230" t="s">
        <v>8705</v>
      </c>
      <c r="Q363" s="230" t="s">
        <v>297</v>
      </c>
      <c r="R363" s="230" t="s">
        <v>8706</v>
      </c>
      <c r="S363" s="230" t="s">
        <v>5714</v>
      </c>
      <c r="T363" s="232">
        <v>8998</v>
      </c>
      <c r="U363" s="230" t="s">
        <v>7393</v>
      </c>
      <c r="V363" s="230" t="s">
        <v>7394</v>
      </c>
      <c r="W363" s="233" t="str">
        <f>IFERROR(VLOOKUP(Query1[[#This Row],[ENTERPRISE_ID]],HR_tbl[],2, 0), "Not on HR File")</f>
        <v>Service Technician 2, In-Home</v>
      </c>
      <c r="X363" s="113">
        <f>IFERROR(VLOOKUP(Query1[[#This Row],[ENTERPRISE_ID]],HR_tbl[],3,0), "Not on HR File")</f>
        <v>45760</v>
      </c>
      <c r="Y363" s="234" t="str">
        <f>IFERROR(VLOOKUP(Query1[[#This Row],[ENTERPRISE_ID]], Addresses!$A:$Y,21,0), "Not on HR File")</f>
        <v>1815 COMBS RIDGE RD</v>
      </c>
      <c r="Z363" s="234">
        <f>IFERROR(VLOOKUP(Query1[[#This Row],[ENTERPRISE_ID]], Addresses!$A:$Y,22,0), "Not on HR File")</f>
        <v>0</v>
      </c>
      <c r="AA363" s="234" t="str">
        <f>IFERROR(VLOOKUP(Query1[[#This Row],[ENTERPRISE_ID]], Addresses!$A:$Y,23,0), "Not on HR File")</f>
        <v>HONAKER</v>
      </c>
      <c r="AB363" s="234" t="str">
        <f>IFERROR(VLOOKUP(Query1[[#This Row],[ENTERPRISE_ID]], Addresses!$A:$Y,24,0), "Not on HR File")</f>
        <v>VA</v>
      </c>
      <c r="AC363" s="234" t="str">
        <f>IFERROR(VLOOKUP(Query1[[#This Row],[ENTERPRISE_ID]], Addresses!$A:$Y,25,0), "Not on HR File")</f>
        <v>24260</v>
      </c>
      <c r="AD363" s="230" t="s">
        <v>8707</v>
      </c>
      <c r="AE363" s="235">
        <v>46086</v>
      </c>
    </row>
    <row r="364" spans="1:31" x14ac:dyDescent="0.3">
      <c r="A364" s="230" t="s">
        <v>3501</v>
      </c>
      <c r="B364" s="230" t="str">
        <f>Query1[[#This Row],[LAST_NAME]]</f>
        <v>CASTRO</v>
      </c>
      <c r="C364" s="230" t="s">
        <v>3502</v>
      </c>
      <c r="D364" s="230" t="s">
        <v>5719</v>
      </c>
      <c r="E364" s="230" t="s">
        <v>9528</v>
      </c>
      <c r="F364" s="230" t="s">
        <v>9529</v>
      </c>
      <c r="G364" s="230" t="s">
        <v>3503</v>
      </c>
      <c r="H364" s="230" t="str">
        <f>Query1[[#This Row],[FULL_NAME]]</f>
        <v>CONFESSOR CASTRO</v>
      </c>
      <c r="I364" s="230" t="s">
        <v>4690</v>
      </c>
      <c r="J364" s="230" t="s">
        <v>4689</v>
      </c>
      <c r="K364" s="230" t="str">
        <f>Query1[[#This Row],[ENTERPRISE_ID]]</f>
        <v>CCAST40</v>
      </c>
      <c r="L364" s="231">
        <v>6304578521</v>
      </c>
      <c r="M364" s="230" t="s">
        <v>5630</v>
      </c>
      <c r="N364" s="230" t="s">
        <v>9530</v>
      </c>
      <c r="O364" s="230"/>
      <c r="P364" s="230" t="s">
        <v>9531</v>
      </c>
      <c r="Q364" s="230" t="s">
        <v>250</v>
      </c>
      <c r="R364" s="230" t="s">
        <v>9532</v>
      </c>
      <c r="S364" s="230" t="s">
        <v>5634</v>
      </c>
      <c r="T364" s="232">
        <v>8998</v>
      </c>
      <c r="U364" s="230" t="s">
        <v>8050</v>
      </c>
      <c r="V364" s="230" t="s">
        <v>8051</v>
      </c>
      <c r="W364" s="233" t="str">
        <f>IFERROR(VLOOKUP(Query1[[#This Row],[ENTERPRISE_ID]],HR_tbl[],2, 0), "Not on HR File")</f>
        <v>Service Technician 2, In-Home</v>
      </c>
      <c r="X364" s="113">
        <f>IFERROR(VLOOKUP(Query1[[#This Row],[ENTERPRISE_ID]],HR_tbl[],3,0), "Not on HR File")</f>
        <v>38404</v>
      </c>
      <c r="Y364" s="234" t="str">
        <f>IFERROR(VLOOKUP(Query1[[#This Row],[ENTERPRISE_ID]], Addresses!$A:$Y,21,0), "Not on HR File")</f>
        <v>1128 N White Fence Ln</v>
      </c>
      <c r="Z364" s="234">
        <f>IFERROR(VLOOKUP(Query1[[#This Row],[ENTERPRISE_ID]], Addresses!$A:$Y,22,0), "Not on HR File")</f>
        <v>0</v>
      </c>
      <c r="AA364" s="234" t="str">
        <f>IFERROR(VLOOKUP(Query1[[#This Row],[ENTERPRISE_ID]], Addresses!$A:$Y,23,0), "Not on HR File")</f>
        <v>Addison</v>
      </c>
      <c r="AB364" s="234" t="str">
        <f>IFERROR(VLOOKUP(Query1[[#This Row],[ENTERPRISE_ID]], Addresses!$A:$Y,24,0), "Not on HR File")</f>
        <v>IL</v>
      </c>
      <c r="AC364" s="234" t="str">
        <f>IFERROR(VLOOKUP(Query1[[#This Row],[ENTERPRISE_ID]], Addresses!$A:$Y,25,0), "Not on HR File")</f>
        <v>60101</v>
      </c>
      <c r="AD364" s="230" t="s">
        <v>9533</v>
      </c>
      <c r="AE364" s="235">
        <v>46086</v>
      </c>
    </row>
    <row r="365" spans="1:31" x14ac:dyDescent="0.3">
      <c r="A365" s="230" t="s">
        <v>1531</v>
      </c>
      <c r="B365" s="230" t="str">
        <f>Query1[[#This Row],[LAST_NAME]]</f>
        <v>WISE</v>
      </c>
      <c r="C365" s="230" t="s">
        <v>1532</v>
      </c>
      <c r="D365" s="230" t="s">
        <v>5854</v>
      </c>
      <c r="E365" s="230" t="s">
        <v>11716</v>
      </c>
      <c r="F365" s="230" t="s">
        <v>11717</v>
      </c>
      <c r="G365" s="230" t="s">
        <v>1533</v>
      </c>
      <c r="H365" s="230" t="str">
        <f>Query1[[#This Row],[FULL_NAME]]</f>
        <v>SHAQUON WISE</v>
      </c>
      <c r="I365" s="230" t="s">
        <v>11718</v>
      </c>
      <c r="J365" s="230" t="s">
        <v>11719</v>
      </c>
      <c r="K365" s="230" t="str">
        <f>Query1[[#This Row],[ENTERPRISE_ID]]</f>
        <v>SWISE0</v>
      </c>
      <c r="L365" s="231">
        <v>6789390786</v>
      </c>
      <c r="M365" s="230" t="s">
        <v>5630</v>
      </c>
      <c r="N365" s="230" t="s">
        <v>11720</v>
      </c>
      <c r="O365" s="230"/>
      <c r="P365" s="230" t="s">
        <v>1523</v>
      </c>
      <c r="Q365" s="230" t="s">
        <v>575</v>
      </c>
      <c r="R365" s="230" t="s">
        <v>5134</v>
      </c>
      <c r="S365" s="230" t="s">
        <v>5714</v>
      </c>
      <c r="T365" s="232">
        <v>8998</v>
      </c>
      <c r="U365" s="230" t="s">
        <v>8529</v>
      </c>
      <c r="V365" s="230" t="s">
        <v>8530</v>
      </c>
      <c r="W365" s="233" t="str">
        <f>IFERROR(VLOOKUP(Query1[[#This Row],[ENTERPRISE_ID]],HR_tbl[],2, 0), "Not on HR File")</f>
        <v>Service Technician 2, In-Home</v>
      </c>
      <c r="X365" s="113">
        <f>IFERROR(VLOOKUP(Query1[[#This Row],[ENTERPRISE_ID]],HR_tbl[],3,0), "Not on HR File")</f>
        <v>44284</v>
      </c>
      <c r="Y365" s="234" t="str">
        <f>IFERROR(VLOOKUP(Query1[[#This Row],[ENTERPRISE_ID]], Addresses!$A:$Y,21,0), "Not on HR File")</f>
        <v>2613 COUNTRY TRACE</v>
      </c>
      <c r="Z365" s="234" t="str">
        <f>IFERROR(VLOOKUP(Query1[[#This Row],[ENTERPRISE_ID]], Addresses!$A:$Y,22,0), "Not on HR File")</f>
        <v>A</v>
      </c>
      <c r="AA365" s="234" t="str">
        <f>IFERROR(VLOOKUP(Query1[[#This Row],[ENTERPRISE_ID]], Addresses!$A:$Y,23,0), "Not on HR File")</f>
        <v>CONYERS</v>
      </c>
      <c r="AB365" s="234" t="str">
        <f>IFERROR(VLOOKUP(Query1[[#This Row],[ENTERPRISE_ID]], Addresses!$A:$Y,24,0), "Not on HR File")</f>
        <v>GA</v>
      </c>
      <c r="AC365" s="234" t="str">
        <f>IFERROR(VLOOKUP(Query1[[#This Row],[ENTERPRISE_ID]], Addresses!$A:$Y,25,0), "Not on HR File")</f>
        <v>30013</v>
      </c>
      <c r="AD365" s="230" t="s">
        <v>11721</v>
      </c>
      <c r="AE365" s="235">
        <v>46086</v>
      </c>
    </row>
    <row r="366" spans="1:31" x14ac:dyDescent="0.3">
      <c r="A366" s="230" t="s">
        <v>11466</v>
      </c>
      <c r="B366" s="230" t="str">
        <f>Query1[[#This Row],[LAST_NAME]]</f>
        <v>MORGAN</v>
      </c>
      <c r="C366" s="230" t="s">
        <v>11467</v>
      </c>
      <c r="D366" s="230" t="s">
        <v>5682</v>
      </c>
      <c r="E366" s="230" t="s">
        <v>11468</v>
      </c>
      <c r="F366" s="230" t="s">
        <v>11469</v>
      </c>
      <c r="G366" s="230" t="s">
        <v>11470</v>
      </c>
      <c r="H366" s="230" t="str">
        <f>Query1[[#This Row],[FULL_NAME]]</f>
        <v>KIM MORGAN</v>
      </c>
      <c r="I366" s="230" t="s">
        <v>11471</v>
      </c>
      <c r="J366" s="230" t="s">
        <v>11472</v>
      </c>
      <c r="K366" s="230" t="str">
        <f>Query1[[#This Row],[ENTERPRISE_ID]]</f>
        <v>KMORG18</v>
      </c>
      <c r="L366" s="231">
        <v>8438559879</v>
      </c>
      <c r="M366" s="230" t="s">
        <v>5630</v>
      </c>
      <c r="N366" s="230" t="s">
        <v>11473</v>
      </c>
      <c r="O366" s="230"/>
      <c r="P366" s="230" t="s">
        <v>11474</v>
      </c>
      <c r="Q366" s="230" t="s">
        <v>375</v>
      </c>
      <c r="R366" s="230" t="s">
        <v>11475</v>
      </c>
      <c r="S366" s="230" t="s">
        <v>5738</v>
      </c>
      <c r="T366" s="232">
        <v>8998</v>
      </c>
      <c r="U366" s="230" t="s">
        <v>7891</v>
      </c>
      <c r="V366" s="230" t="s">
        <v>7892</v>
      </c>
      <c r="W366" s="233" t="str">
        <f>IFERROR(VLOOKUP(Query1[[#This Row],[ENTERPRISE_ID]],HR_tbl[],2, 0), "Not on HR File")</f>
        <v>Service Technician 1, In-Home</v>
      </c>
      <c r="X366" s="113">
        <f>IFERROR(VLOOKUP(Query1[[#This Row],[ENTERPRISE_ID]],HR_tbl[],3,0), "Not on HR File")</f>
        <v>41310</v>
      </c>
      <c r="Y366" s="234" t="str">
        <f>IFERROR(VLOOKUP(Query1[[#This Row],[ENTERPRISE_ID]], Addresses!$A:$Y,21,0), "Not on HR File")</f>
        <v>6123 RAINWATER RD</v>
      </c>
      <c r="Z366" s="234">
        <f>IFERROR(VLOOKUP(Query1[[#This Row],[ENTERPRISE_ID]], Addresses!$A:$Y,22,0), "Not on HR File")</f>
        <v>0</v>
      </c>
      <c r="AA366" s="234" t="str">
        <f>IFERROR(VLOOKUP(Query1[[#This Row],[ENTERPRISE_ID]], Addresses!$A:$Y,23,0), "Not on HR File")</f>
        <v>WALLACE</v>
      </c>
      <c r="AB366" s="234" t="str">
        <f>IFERROR(VLOOKUP(Query1[[#This Row],[ENTERPRISE_ID]], Addresses!$A:$Y,24,0), "Not on HR File")</f>
        <v>SC</v>
      </c>
      <c r="AC366" s="234" t="str">
        <f>IFERROR(VLOOKUP(Query1[[#This Row],[ENTERPRISE_ID]], Addresses!$A:$Y,25,0), "Not on HR File")</f>
        <v>29596</v>
      </c>
      <c r="AD366" s="230" t="s">
        <v>11476</v>
      </c>
      <c r="AE366" s="235">
        <v>46086</v>
      </c>
    </row>
    <row r="367" spans="1:31" x14ac:dyDescent="0.3">
      <c r="A367" s="230" t="s">
        <v>4593</v>
      </c>
      <c r="B367" s="230" t="str">
        <f>Query1[[#This Row],[LAST_NAME]]</f>
        <v>CLASPILL</v>
      </c>
      <c r="C367" s="230" t="s">
        <v>13753</v>
      </c>
      <c r="D367" s="230" t="s">
        <v>5719</v>
      </c>
      <c r="E367" s="230" t="s">
        <v>13754</v>
      </c>
      <c r="F367" s="230" t="s">
        <v>13755</v>
      </c>
      <c r="G367" s="230" t="s">
        <v>4595</v>
      </c>
      <c r="H367" s="230" t="str">
        <f>Query1[[#This Row],[FULL_NAME]]</f>
        <v>BRIAN CLASPILL</v>
      </c>
      <c r="I367" s="230" t="s">
        <v>4594</v>
      </c>
      <c r="J367" s="230" t="s">
        <v>4028</v>
      </c>
      <c r="K367" s="230" t="str">
        <f>Query1[[#This Row],[ENTERPRISE_ID]]</f>
        <v>BCLASPI</v>
      </c>
      <c r="L367" s="231">
        <v>3199810809</v>
      </c>
      <c r="M367" s="230" t="s">
        <v>5630</v>
      </c>
      <c r="N367" s="230" t="s">
        <v>13756</v>
      </c>
      <c r="O367" s="230"/>
      <c r="P367" s="230" t="s">
        <v>13757</v>
      </c>
      <c r="Q367" s="230" t="s">
        <v>201</v>
      </c>
      <c r="R367" s="230" t="s">
        <v>13758</v>
      </c>
      <c r="S367" s="230" t="s">
        <v>5634</v>
      </c>
      <c r="T367" s="232">
        <v>8998</v>
      </c>
      <c r="U367" s="230" t="s">
        <v>5784</v>
      </c>
      <c r="V367" s="230" t="s">
        <v>5785</v>
      </c>
      <c r="W367" s="233" t="str">
        <f>IFERROR(VLOOKUP(Query1[[#This Row],[ENTERPRISE_ID]],HR_tbl[],2, 0), "Not on HR File")</f>
        <v>Service Technician 2, In-Home</v>
      </c>
      <c r="X367" s="113">
        <f>IFERROR(VLOOKUP(Query1[[#This Row],[ENTERPRISE_ID]],HR_tbl[],3,0), "Not on HR File")</f>
        <v>45445</v>
      </c>
      <c r="Y367" s="234" t="str">
        <f>IFERROR(VLOOKUP(Query1[[#This Row],[ENTERPRISE_ID]], Addresses!$A:$Y,21,0), "Not on HR File")</f>
        <v>4219 MOUNT VERNON ROAD SE</v>
      </c>
      <c r="Z367" s="234">
        <f>IFERROR(VLOOKUP(Query1[[#This Row],[ENTERPRISE_ID]], Addresses!$A:$Y,22,0), "Not on HR File")</f>
        <v>0</v>
      </c>
      <c r="AA367" s="234" t="str">
        <f>IFERROR(VLOOKUP(Query1[[#This Row],[ENTERPRISE_ID]], Addresses!$A:$Y,23,0), "Not on HR File")</f>
        <v>CEDAR RAPIDS</v>
      </c>
      <c r="AB367" s="234" t="str">
        <f>IFERROR(VLOOKUP(Query1[[#This Row],[ENTERPRISE_ID]], Addresses!$A:$Y,24,0), "Not on HR File")</f>
        <v>IA</v>
      </c>
      <c r="AC367" s="234" t="str">
        <f>IFERROR(VLOOKUP(Query1[[#This Row],[ENTERPRISE_ID]], Addresses!$A:$Y,25,0), "Not on HR File")</f>
        <v>52403</v>
      </c>
      <c r="AD367" s="230" t="s">
        <v>13759</v>
      </c>
      <c r="AE367" s="235">
        <v>46086</v>
      </c>
    </row>
    <row r="368" spans="1:31" x14ac:dyDescent="0.3">
      <c r="A368" s="230" t="s">
        <v>1347</v>
      </c>
      <c r="B368" s="230" t="str">
        <f>Query1[[#This Row],[LAST_NAME]]</f>
        <v>MARTIN</v>
      </c>
      <c r="C368" s="230" t="s">
        <v>3346</v>
      </c>
      <c r="D368" s="230" t="s">
        <v>5822</v>
      </c>
      <c r="E368" s="230" t="s">
        <v>15373</v>
      </c>
      <c r="F368" s="230" t="s">
        <v>15374</v>
      </c>
      <c r="G368" s="230" t="s">
        <v>3347</v>
      </c>
      <c r="H368" s="230" t="str">
        <f>Query1[[#This Row],[FULL_NAME]]</f>
        <v>KENDRICK MARTIN</v>
      </c>
      <c r="I368" s="230" t="s">
        <v>4104</v>
      </c>
      <c r="J368" s="230" t="s">
        <v>4103</v>
      </c>
      <c r="K368" s="230" t="str">
        <f>Query1[[#This Row],[ENTERPRISE_ID]]</f>
        <v>KMARTI4</v>
      </c>
      <c r="L368" s="231">
        <v>5856060458</v>
      </c>
      <c r="M368" s="230" t="s">
        <v>5630</v>
      </c>
      <c r="N368" s="230" t="s">
        <v>15375</v>
      </c>
      <c r="O368" s="230"/>
      <c r="P368" s="230" t="s">
        <v>1414</v>
      </c>
      <c r="Q368" s="230" t="s">
        <v>318</v>
      </c>
      <c r="R368" s="230" t="s">
        <v>15376</v>
      </c>
      <c r="S368" s="230" t="s">
        <v>5664</v>
      </c>
      <c r="T368" s="232">
        <v>8998</v>
      </c>
      <c r="U368" s="230" t="s">
        <v>2418</v>
      </c>
      <c r="V368" s="230" t="s">
        <v>5829</v>
      </c>
      <c r="W368" s="233" t="str">
        <f>IFERROR(VLOOKUP(Query1[[#This Row],[ENTERPRISE_ID]],HR_tbl[],2, 0), "Not on HR File")</f>
        <v>Service Technician 2, Trainee</v>
      </c>
      <c r="X368" s="113">
        <f>IFERROR(VLOOKUP(Query1[[#This Row],[ENTERPRISE_ID]],HR_tbl[],3,0), "Not on HR File")</f>
        <v>46061</v>
      </c>
      <c r="Y368" s="234" t="str">
        <f>IFERROR(VLOOKUP(Query1[[#This Row],[ENTERPRISE_ID]], Addresses!$A:$Y,21,0), "Not on HR File")</f>
        <v>Not on HR File</v>
      </c>
      <c r="Z368" s="234" t="str">
        <f>IFERROR(VLOOKUP(Query1[[#This Row],[ENTERPRISE_ID]], Addresses!$A:$Y,22,0), "Not on HR File")</f>
        <v>Not on HR File</v>
      </c>
      <c r="AA368" s="234" t="str">
        <f>IFERROR(VLOOKUP(Query1[[#This Row],[ENTERPRISE_ID]], Addresses!$A:$Y,23,0), "Not on HR File")</f>
        <v>Not on HR File</v>
      </c>
      <c r="AB368" s="234" t="str">
        <f>IFERROR(VLOOKUP(Query1[[#This Row],[ENTERPRISE_ID]], Addresses!$A:$Y,24,0), "Not on HR File")</f>
        <v>Not on HR File</v>
      </c>
      <c r="AC368" s="234" t="str">
        <f>IFERROR(VLOOKUP(Query1[[#This Row],[ENTERPRISE_ID]], Addresses!$A:$Y,25,0), "Not on HR File")</f>
        <v>Not on HR File</v>
      </c>
      <c r="AD368" s="230" t="s">
        <v>15377</v>
      </c>
      <c r="AE368" s="235">
        <v>46086</v>
      </c>
    </row>
    <row r="369" spans="1:31" x14ac:dyDescent="0.3">
      <c r="A369" s="230" t="s">
        <v>14668</v>
      </c>
      <c r="B369" s="230" t="str">
        <f>Query1[[#This Row],[LAST_NAME]]</f>
        <v>BARBA</v>
      </c>
      <c r="C369" s="230" t="s">
        <v>14669</v>
      </c>
      <c r="D369" s="230" t="s">
        <v>6040</v>
      </c>
      <c r="E369" s="230" t="s">
        <v>14670</v>
      </c>
      <c r="F369" s="230" t="s">
        <v>14671</v>
      </c>
      <c r="G369" s="230" t="s">
        <v>14672</v>
      </c>
      <c r="H369" s="230" t="str">
        <f>Query1[[#This Row],[FULL_NAME]]</f>
        <v>CHRISTOPHER BARBA</v>
      </c>
      <c r="I369" s="230" t="s">
        <v>14673</v>
      </c>
      <c r="J369" s="230" t="s">
        <v>4070</v>
      </c>
      <c r="K369" s="230" t="str">
        <f>Query1[[#This Row],[ENTERPRISE_ID]]</f>
        <v>CBARBA2</v>
      </c>
      <c r="L369" s="231">
        <v>9098466848</v>
      </c>
      <c r="M369" s="230" t="s">
        <v>5630</v>
      </c>
      <c r="N369" s="230" t="s">
        <v>14674</v>
      </c>
      <c r="O369" s="230"/>
      <c r="P369" s="230" t="s">
        <v>11203</v>
      </c>
      <c r="Q369" s="230" t="s">
        <v>219</v>
      </c>
      <c r="R369" s="230" t="s">
        <v>11204</v>
      </c>
      <c r="S369" s="230" t="s">
        <v>5664</v>
      </c>
      <c r="T369" s="232">
        <v>8998</v>
      </c>
      <c r="U369" s="230" t="s">
        <v>7587</v>
      </c>
      <c r="V369" s="230" t="s">
        <v>7588</v>
      </c>
      <c r="W369" s="233" t="str">
        <f>IFERROR(VLOOKUP(Query1[[#This Row],[ENTERPRISE_ID]],HR_tbl[],2, 0), "Not on HR File")</f>
        <v>Service Technician 1, In-Home</v>
      </c>
      <c r="X369" s="113">
        <f>IFERROR(VLOOKUP(Query1[[#This Row],[ENTERPRISE_ID]],HR_tbl[],3,0), "Not on HR File")</f>
        <v>31979</v>
      </c>
      <c r="Y369" s="234" t="str">
        <f>IFERROR(VLOOKUP(Query1[[#This Row],[ENTERPRISE_ID]], Addresses!$A:$Y,21,0), "Not on HR File")</f>
        <v>11462 MOJAVE DRIVE</v>
      </c>
      <c r="Z369" s="234">
        <f>IFERROR(VLOOKUP(Query1[[#This Row],[ENTERPRISE_ID]], Addresses!$A:$Y,22,0), "Not on HR File")</f>
        <v>0</v>
      </c>
      <c r="AA369" s="234" t="str">
        <f>IFERROR(VLOOKUP(Query1[[#This Row],[ENTERPRISE_ID]], Addresses!$A:$Y,23,0), "Not on HR File")</f>
        <v>MIRA LOMA</v>
      </c>
      <c r="AB369" s="234" t="str">
        <f>IFERROR(VLOOKUP(Query1[[#This Row],[ENTERPRISE_ID]], Addresses!$A:$Y,24,0), "Not on HR File")</f>
        <v>CA</v>
      </c>
      <c r="AC369" s="234" t="str">
        <f>IFERROR(VLOOKUP(Query1[[#This Row],[ENTERPRISE_ID]], Addresses!$A:$Y,25,0), "Not on HR File")</f>
        <v>91752</v>
      </c>
      <c r="AD369" s="230" t="s">
        <v>14675</v>
      </c>
      <c r="AE369" s="235">
        <v>46086</v>
      </c>
    </row>
    <row r="370" spans="1:31" x14ac:dyDescent="0.3">
      <c r="A370" s="230" t="s">
        <v>18910</v>
      </c>
      <c r="B370" s="230" t="str">
        <f>Query1[[#This Row],[LAST_NAME]]</f>
        <v>DILDY II</v>
      </c>
      <c r="C370" s="230" t="s">
        <v>18911</v>
      </c>
      <c r="D370" s="230" t="s">
        <v>5682</v>
      </c>
      <c r="E370" s="230" t="s">
        <v>18912</v>
      </c>
      <c r="F370" s="230" t="s">
        <v>18913</v>
      </c>
      <c r="G370" s="230" t="s">
        <v>18914</v>
      </c>
      <c r="H370" s="230" t="str">
        <f>Query1[[#This Row],[FULL_NAME]]</f>
        <v>JOHN DILDY II</v>
      </c>
      <c r="I370" s="230" t="s">
        <v>18915</v>
      </c>
      <c r="J370" s="230" t="s">
        <v>4282</v>
      </c>
      <c r="K370" s="230" t="str">
        <f>Query1[[#This Row],[ENTERPRISE_ID]]</f>
        <v>JDILDYI</v>
      </c>
      <c r="L370" s="231">
        <v>9198995360</v>
      </c>
      <c r="M370" s="230" t="s">
        <v>5630</v>
      </c>
      <c r="N370" s="230"/>
      <c r="O370" s="230"/>
      <c r="P370" s="230"/>
      <c r="Q370" s="230"/>
      <c r="R370" s="230"/>
      <c r="S370" s="230" t="s">
        <v>5664</v>
      </c>
      <c r="T370" s="232">
        <v>8998</v>
      </c>
      <c r="U370" s="230" t="s">
        <v>7891</v>
      </c>
      <c r="V370" s="230" t="s">
        <v>7892</v>
      </c>
      <c r="W370" s="233" t="str">
        <f>IFERROR(VLOOKUP(Query1[[#This Row],[ENTERPRISE_ID]],HR_tbl[],2, 0), "Not on HR File")</f>
        <v>Service Technician 1, In-Home</v>
      </c>
      <c r="X370" s="113">
        <f>IFERROR(VLOOKUP(Query1[[#This Row],[ENTERPRISE_ID]],HR_tbl[],3,0), "Not on HR File")</f>
        <v>45186</v>
      </c>
      <c r="Y370" s="234" t="str">
        <f>IFERROR(VLOOKUP(Query1[[#This Row],[ENTERPRISE_ID]], Addresses!$A:$Y,21,0), "Not on HR File")</f>
        <v>107 ROSA CIRCLE</v>
      </c>
      <c r="Z370" s="234">
        <f>IFERROR(VLOOKUP(Query1[[#This Row],[ENTERPRISE_ID]], Addresses!$A:$Y,22,0), "Not on HR File")</f>
        <v>0</v>
      </c>
      <c r="AA370" s="234" t="str">
        <f>IFERROR(VLOOKUP(Query1[[#This Row],[ENTERPRISE_ID]], Addresses!$A:$Y,23,0), "Not on HR File")</f>
        <v>WILLOW SPRING</v>
      </c>
      <c r="AB370" s="234" t="str">
        <f>IFERROR(VLOOKUP(Query1[[#This Row],[ENTERPRISE_ID]], Addresses!$A:$Y,24,0), "Not on HR File")</f>
        <v>NC</v>
      </c>
      <c r="AC370" s="234" t="str">
        <f>IFERROR(VLOOKUP(Query1[[#This Row],[ENTERPRISE_ID]], Addresses!$A:$Y,25,0), "Not on HR File")</f>
        <v>27592</v>
      </c>
      <c r="AD370" s="230" t="s">
        <v>18916</v>
      </c>
      <c r="AE370" s="235">
        <v>46086</v>
      </c>
    </row>
    <row r="371" spans="1:31" x14ac:dyDescent="0.3">
      <c r="A371" s="230" t="s">
        <v>7083</v>
      </c>
      <c r="B371" s="230" t="str">
        <f>Query1[[#This Row],[LAST_NAME]]</f>
        <v>JOHNSON</v>
      </c>
      <c r="C371" s="230" t="s">
        <v>2056</v>
      </c>
      <c r="D371" s="230" t="s">
        <v>5729</v>
      </c>
      <c r="E371" s="230" t="s">
        <v>7084</v>
      </c>
      <c r="F371" s="230" t="s">
        <v>7085</v>
      </c>
      <c r="G371" s="230" t="s">
        <v>2057</v>
      </c>
      <c r="H371" s="230" t="str">
        <f>Query1[[#This Row],[FULL_NAME]]</f>
        <v>AUSTIN JOHNSON</v>
      </c>
      <c r="I371" s="230" t="s">
        <v>3817</v>
      </c>
      <c r="J371" s="230" t="s">
        <v>499</v>
      </c>
      <c r="K371" s="230" t="str">
        <f>Query1[[#This Row],[ENTERPRISE_ID]]</f>
        <v>AJOHNSO</v>
      </c>
      <c r="L371" s="231">
        <v>9165076141</v>
      </c>
      <c r="M371" s="230" t="s">
        <v>5630</v>
      </c>
      <c r="N371" s="230" t="s">
        <v>7086</v>
      </c>
      <c r="O371" s="230"/>
      <c r="P371" s="230" t="s">
        <v>7087</v>
      </c>
      <c r="Q371" s="230" t="s">
        <v>219</v>
      </c>
      <c r="R371" s="230" t="s">
        <v>7088</v>
      </c>
      <c r="S371" s="230" t="s">
        <v>5738</v>
      </c>
      <c r="T371" s="232">
        <v>8998</v>
      </c>
      <c r="U371" s="230" t="s">
        <v>6334</v>
      </c>
      <c r="V371" s="230" t="s">
        <v>6335</v>
      </c>
      <c r="W371" s="233" t="str">
        <f>IFERROR(VLOOKUP(Query1[[#This Row],[ENTERPRISE_ID]],HR_tbl[],2, 0), "Not on HR File")</f>
        <v>Service Technician 1, In-Home</v>
      </c>
      <c r="X371" s="113">
        <f>IFERROR(VLOOKUP(Query1[[#This Row],[ENTERPRISE_ID]],HR_tbl[],3,0), "Not on HR File")</f>
        <v>44994</v>
      </c>
      <c r="Y371" s="234" t="str">
        <f>IFERROR(VLOOKUP(Query1[[#This Row],[ENTERPRISE_ID]], Addresses!$A:$Y,21,0), "Not on HR File")</f>
        <v>2005 railroad ave</v>
      </c>
      <c r="Z371" s="234">
        <f>IFERROR(VLOOKUP(Query1[[#This Row],[ENTERPRISE_ID]], Addresses!$A:$Y,22,0), "Not on HR File")</f>
        <v>0</v>
      </c>
      <c r="AA371" s="234" t="str">
        <f>IFERROR(VLOOKUP(Query1[[#This Row],[ENTERPRISE_ID]], Addresses!$A:$Y,23,0), "Not on HR File")</f>
        <v>Yuba city</v>
      </c>
      <c r="AB371" s="234" t="str">
        <f>IFERROR(VLOOKUP(Query1[[#This Row],[ENTERPRISE_ID]], Addresses!$A:$Y,24,0), "Not on HR File")</f>
        <v>CA</v>
      </c>
      <c r="AC371" s="234" t="str">
        <f>IFERROR(VLOOKUP(Query1[[#This Row],[ENTERPRISE_ID]], Addresses!$A:$Y,25,0), "Not on HR File")</f>
        <v>95991</v>
      </c>
      <c r="AD371" s="230" t="s">
        <v>7089</v>
      </c>
      <c r="AE371" s="235">
        <v>46086</v>
      </c>
    </row>
    <row r="372" spans="1:31" x14ac:dyDescent="0.3">
      <c r="A372" s="230" t="s">
        <v>3064</v>
      </c>
      <c r="B372" s="230" t="str">
        <f>Query1[[#This Row],[LAST_NAME]]</f>
        <v>FUCHS</v>
      </c>
      <c r="C372" s="230" t="s">
        <v>3065</v>
      </c>
      <c r="D372" s="230" t="s">
        <v>5822</v>
      </c>
      <c r="E372" s="230" t="s">
        <v>8357</v>
      </c>
      <c r="F372" s="230" t="s">
        <v>8358</v>
      </c>
      <c r="G372" s="230" t="s">
        <v>3066</v>
      </c>
      <c r="H372" s="230" t="str">
        <f>Query1[[#This Row],[FULL_NAME]]</f>
        <v>CONRAD FUCHS</v>
      </c>
      <c r="I372" s="230" t="s">
        <v>5064</v>
      </c>
      <c r="J372" s="230" t="s">
        <v>5063</v>
      </c>
      <c r="K372" s="230" t="str">
        <f>Query1[[#This Row],[ENTERPRISE_ID]]</f>
        <v>CFUCHS</v>
      </c>
      <c r="L372" s="231">
        <v>5857380613</v>
      </c>
      <c r="M372" s="230" t="s">
        <v>5630</v>
      </c>
      <c r="N372" s="230" t="s">
        <v>8359</v>
      </c>
      <c r="O372" s="230"/>
      <c r="P372" s="230" t="s">
        <v>6275</v>
      </c>
      <c r="Q372" s="230" t="s">
        <v>318</v>
      </c>
      <c r="R372" s="230" t="s">
        <v>6669</v>
      </c>
      <c r="S372" s="230" t="s">
        <v>5916</v>
      </c>
      <c r="T372" s="232">
        <v>8998</v>
      </c>
      <c r="U372" s="230" t="s">
        <v>2418</v>
      </c>
      <c r="V372" s="230" t="s">
        <v>5829</v>
      </c>
      <c r="W372" s="233" t="str">
        <f>IFERROR(VLOOKUP(Query1[[#This Row],[ENTERPRISE_ID]],HR_tbl[],2, 0), "Not on HR File")</f>
        <v>Service Technician 2, In-Home</v>
      </c>
      <c r="X372" s="113">
        <f>IFERROR(VLOOKUP(Query1[[#This Row],[ENTERPRISE_ID]],HR_tbl[],3,0), "Not on HR File")</f>
        <v>42261</v>
      </c>
      <c r="Y372" s="234" t="str">
        <f>IFERROR(VLOOKUP(Query1[[#This Row],[ENTERPRISE_ID]], Addresses!$A:$Y,21,0), "Not on HR File")</f>
        <v>1301 Genesee St</v>
      </c>
      <c r="Z372" s="234" t="str">
        <f>IFERROR(VLOOKUP(Query1[[#This Row],[ENTERPRISE_ID]], Addresses!$A:$Y,22,0), "Not on HR File")</f>
        <v>Apt 2</v>
      </c>
      <c r="AA372" s="234" t="str">
        <f>IFERROR(VLOOKUP(Query1[[#This Row],[ENTERPRISE_ID]], Addresses!$A:$Y,23,0), "Not on HR File")</f>
        <v>Rochester</v>
      </c>
      <c r="AB372" s="234" t="str">
        <f>IFERROR(VLOOKUP(Query1[[#This Row],[ENTERPRISE_ID]], Addresses!$A:$Y,24,0), "Not on HR File")</f>
        <v>NY</v>
      </c>
      <c r="AC372" s="234" t="str">
        <f>IFERROR(VLOOKUP(Query1[[#This Row],[ENTERPRISE_ID]], Addresses!$A:$Y,25,0), "Not on HR File")</f>
        <v>14611</v>
      </c>
      <c r="AD372" s="230" t="s">
        <v>8360</v>
      </c>
      <c r="AE372" s="235">
        <v>46086</v>
      </c>
    </row>
    <row r="373" spans="1:31" x14ac:dyDescent="0.3">
      <c r="A373" s="230" t="s">
        <v>9499</v>
      </c>
      <c r="B373" s="230" t="str">
        <f>Query1[[#This Row],[LAST_NAME]]</f>
        <v>AVILES</v>
      </c>
      <c r="C373" s="230" t="s">
        <v>9500</v>
      </c>
      <c r="D373" s="230" t="s">
        <v>5957</v>
      </c>
      <c r="E373" s="230" t="s">
        <v>9501</v>
      </c>
      <c r="F373" s="230" t="s">
        <v>9502</v>
      </c>
      <c r="G373" s="230" t="s">
        <v>9503</v>
      </c>
      <c r="H373" s="230" t="str">
        <f>Query1[[#This Row],[FULL_NAME]]</f>
        <v>VICTOR AVILES</v>
      </c>
      <c r="I373" s="230" t="s">
        <v>9504</v>
      </c>
      <c r="J373" s="230" t="s">
        <v>4195</v>
      </c>
      <c r="K373" s="230" t="str">
        <f>Query1[[#This Row],[ENTERPRISE_ID]]</f>
        <v>VAVILE0</v>
      </c>
      <c r="L373" s="231">
        <v>7879482216</v>
      </c>
      <c r="M373" s="230" t="s">
        <v>5630</v>
      </c>
      <c r="N373" s="230" t="s">
        <v>9505</v>
      </c>
      <c r="O373" s="230" t="s">
        <v>9506</v>
      </c>
      <c r="P373" s="230" t="s">
        <v>9507</v>
      </c>
      <c r="Q373" s="230" t="s">
        <v>5965</v>
      </c>
      <c r="R373" s="230" t="s">
        <v>9508</v>
      </c>
      <c r="S373" s="230" t="s">
        <v>5634</v>
      </c>
      <c r="T373" s="232">
        <v>8842</v>
      </c>
      <c r="U373" s="230" t="s">
        <v>6086</v>
      </c>
      <c r="V373" s="230" t="s">
        <v>6087</v>
      </c>
      <c r="W373" s="233" t="str">
        <f>IFERROR(VLOOKUP(Query1[[#This Row],[ENTERPRISE_ID]],HR_tbl[],2, 0), "Not on HR File")</f>
        <v>Service Technician 2, In-Home</v>
      </c>
      <c r="X373" s="113">
        <f>IFERROR(VLOOKUP(Query1[[#This Row],[ENTERPRISE_ID]],HR_tbl[],3,0), "Not on HR File")</f>
        <v>40051</v>
      </c>
      <c r="Y373" s="234" t="str">
        <f>IFERROR(VLOOKUP(Query1[[#This Row],[ENTERPRISE_ID]], Addresses!$A:$Y,21,0), "Not on HR File")</f>
        <v>Urb El Paraizo</v>
      </c>
      <c r="Z373" s="234" t="str">
        <f>IFERROR(VLOOKUP(Query1[[#This Row],[ENTERPRISE_ID]], Addresses!$A:$Y,22,0), "Not on HR File")</f>
        <v>Calle Eufrates 135</v>
      </c>
      <c r="AA373" s="234" t="str">
        <f>IFERROR(VLOOKUP(Query1[[#This Row],[ENTERPRISE_ID]], Addresses!$A:$Y,23,0), "Not on HR File")</f>
        <v>Rio Piedras</v>
      </c>
      <c r="AB373" s="234" t="str">
        <f>IFERROR(VLOOKUP(Query1[[#This Row],[ENTERPRISE_ID]], Addresses!$A:$Y,24,0), "Not on HR File")</f>
        <v>PR</v>
      </c>
      <c r="AC373" s="234" t="str">
        <f>IFERROR(VLOOKUP(Query1[[#This Row],[ENTERPRISE_ID]], Addresses!$A:$Y,25,0), "Not on HR File")</f>
        <v>00926</v>
      </c>
      <c r="AD373" s="230" t="s">
        <v>9509</v>
      </c>
      <c r="AE373" s="235">
        <v>46086</v>
      </c>
    </row>
    <row r="374" spans="1:31" x14ac:dyDescent="0.3">
      <c r="A374" s="230" t="s">
        <v>9164</v>
      </c>
      <c r="B374" s="230" t="str">
        <f>Query1[[#This Row],[LAST_NAME]]</f>
        <v>HATCHER</v>
      </c>
      <c r="C374" s="230" t="s">
        <v>9165</v>
      </c>
      <c r="D374" s="230" t="s">
        <v>6091</v>
      </c>
      <c r="E374" s="230" t="s">
        <v>9166</v>
      </c>
      <c r="F374" s="230" t="s">
        <v>9167</v>
      </c>
      <c r="G374" s="230" t="s">
        <v>9168</v>
      </c>
      <c r="H374" s="230" t="str">
        <f>Query1[[#This Row],[FULL_NAME]]</f>
        <v>JOSHUA HATCHER</v>
      </c>
      <c r="I374" s="230" t="s">
        <v>9169</v>
      </c>
      <c r="J374" s="230" t="s">
        <v>3753</v>
      </c>
      <c r="K374" s="230" t="str">
        <f>Query1[[#This Row],[ENTERPRISE_ID]]</f>
        <v>JHATCHE</v>
      </c>
      <c r="L374" s="231">
        <v>7346918310</v>
      </c>
      <c r="M374" s="230" t="s">
        <v>5630</v>
      </c>
      <c r="N374" s="230" t="s">
        <v>9170</v>
      </c>
      <c r="O374" s="230"/>
      <c r="P374" s="230" t="s">
        <v>9171</v>
      </c>
      <c r="Q374" s="230" t="s">
        <v>752</v>
      </c>
      <c r="R374" s="230" t="s">
        <v>9172</v>
      </c>
      <c r="S374" s="230" t="s">
        <v>5714</v>
      </c>
      <c r="T374" s="232">
        <v>8998</v>
      </c>
      <c r="U374" s="230" t="s">
        <v>5995</v>
      </c>
      <c r="V374" s="230" t="s">
        <v>5996</v>
      </c>
      <c r="W374" s="233" t="str">
        <f>IFERROR(VLOOKUP(Query1[[#This Row],[ENTERPRISE_ID]],HR_tbl[],2, 0), "Not on HR File")</f>
        <v>Service Technician 1, In Home</v>
      </c>
      <c r="X374" s="113">
        <f>IFERROR(VLOOKUP(Query1[[#This Row],[ENTERPRISE_ID]],HR_tbl[],3,0), "Not on HR File")</f>
        <v>44314</v>
      </c>
      <c r="Y374" s="234" t="str">
        <f>IFERROR(VLOOKUP(Query1[[#This Row],[ENTERPRISE_ID]], Addresses!$A:$Y,21,0), "Not on HR File")</f>
        <v>8837 QUINCY</v>
      </c>
      <c r="Z374" s="234">
        <f>IFERROR(VLOOKUP(Query1[[#This Row],[ENTERPRISE_ID]], Addresses!$A:$Y,22,0), "Not on HR File")</f>
        <v>0</v>
      </c>
      <c r="AA374" s="234" t="str">
        <f>IFERROR(VLOOKUP(Query1[[#This Row],[ENTERPRISE_ID]], Addresses!$A:$Y,23,0), "Not on HR File")</f>
        <v>DETROIT</v>
      </c>
      <c r="AB374" s="234" t="str">
        <f>IFERROR(VLOOKUP(Query1[[#This Row],[ENTERPRISE_ID]], Addresses!$A:$Y,24,0), "Not on HR File")</f>
        <v>MI</v>
      </c>
      <c r="AC374" s="234" t="str">
        <f>IFERROR(VLOOKUP(Query1[[#This Row],[ENTERPRISE_ID]], Addresses!$A:$Y,25,0), "Not on HR File")</f>
        <v>48204</v>
      </c>
      <c r="AD374" s="230" t="s">
        <v>9173</v>
      </c>
      <c r="AE374" s="235">
        <v>46086</v>
      </c>
    </row>
    <row r="375" spans="1:31" x14ac:dyDescent="0.3">
      <c r="A375" s="230" t="s">
        <v>10182</v>
      </c>
      <c r="B375" s="230" t="str">
        <f>Query1[[#This Row],[LAST_NAME]]</f>
        <v>WALI</v>
      </c>
      <c r="C375" s="230" t="s">
        <v>10183</v>
      </c>
      <c r="D375" s="230" t="s">
        <v>5788</v>
      </c>
      <c r="E375" s="230" t="s">
        <v>10184</v>
      </c>
      <c r="F375" s="230" t="s">
        <v>10185</v>
      </c>
      <c r="G375" s="230" t="s">
        <v>10186</v>
      </c>
      <c r="H375" s="230" t="str">
        <f>Query1[[#This Row],[FULL_NAME]]</f>
        <v>MUHAMMAD BILAL WALI</v>
      </c>
      <c r="I375" s="230" t="s">
        <v>7167</v>
      </c>
      <c r="J375" s="230" t="s">
        <v>10187</v>
      </c>
      <c r="K375" s="230" t="str">
        <f>Query1[[#This Row],[ENTERPRISE_ID]]</f>
        <v>MWALI0</v>
      </c>
      <c r="L375" s="231">
        <v>3017285405</v>
      </c>
      <c r="M375" s="230" t="s">
        <v>5630</v>
      </c>
      <c r="N375" s="230" t="s">
        <v>10188</v>
      </c>
      <c r="O375" s="230"/>
      <c r="P375" s="230" t="s">
        <v>4060</v>
      </c>
      <c r="Q375" s="230" t="s">
        <v>541</v>
      </c>
      <c r="R375" s="230" t="s">
        <v>8366</v>
      </c>
      <c r="S375" s="230" t="s">
        <v>5634</v>
      </c>
      <c r="T375" s="232">
        <v>8998</v>
      </c>
      <c r="U375" s="230" t="s">
        <v>2539</v>
      </c>
      <c r="V375" s="230" t="s">
        <v>6721</v>
      </c>
      <c r="W375" s="233" t="str">
        <f>IFERROR(VLOOKUP(Query1[[#This Row],[ENTERPRISE_ID]],HR_tbl[],2, 0), "Not on HR File")</f>
        <v>Service Technician 2, In-Home</v>
      </c>
      <c r="X375" s="113">
        <f>IFERROR(VLOOKUP(Query1[[#This Row],[ENTERPRISE_ID]],HR_tbl[],3,0), "Not on HR File")</f>
        <v>45956</v>
      </c>
      <c r="Y375" s="234" t="str">
        <f>IFERROR(VLOOKUP(Query1[[#This Row],[ENTERPRISE_ID]], Addresses!$A:$Y,21,0), "Not on HR File")</f>
        <v>9528 ELVIS LN</v>
      </c>
      <c r="Z375" s="234">
        <f>IFERROR(VLOOKUP(Query1[[#This Row],[ENTERPRISE_ID]], Addresses!$A:$Y,22,0), "Not on HR File")</f>
        <v>0</v>
      </c>
      <c r="AA375" s="234" t="str">
        <f>IFERROR(VLOOKUP(Query1[[#This Row],[ENTERPRISE_ID]], Addresses!$A:$Y,23,0), "Not on HR File")</f>
        <v>LANHAM</v>
      </c>
      <c r="AB375" s="234" t="str">
        <f>IFERROR(VLOOKUP(Query1[[#This Row],[ENTERPRISE_ID]], Addresses!$A:$Y,24,0), "Not on HR File")</f>
        <v>MD</v>
      </c>
      <c r="AC375" s="234" t="str">
        <f>IFERROR(VLOOKUP(Query1[[#This Row],[ENTERPRISE_ID]], Addresses!$A:$Y,25,0), "Not on HR File")</f>
        <v>20706</v>
      </c>
      <c r="AD375" s="230" t="s">
        <v>10189</v>
      </c>
      <c r="AE375" s="235">
        <v>46086</v>
      </c>
    </row>
    <row r="376" spans="1:31" x14ac:dyDescent="0.3">
      <c r="A376" s="230" t="s">
        <v>8893</v>
      </c>
      <c r="B376" s="230" t="str">
        <f>Query1[[#This Row],[LAST_NAME]]</f>
        <v>CARY</v>
      </c>
      <c r="C376" s="230" t="s">
        <v>8894</v>
      </c>
      <c r="D376" s="230" t="s">
        <v>5682</v>
      </c>
      <c r="E376" s="230" t="s">
        <v>8895</v>
      </c>
      <c r="F376" s="230" t="s">
        <v>8896</v>
      </c>
      <c r="G376" s="230" t="s">
        <v>8897</v>
      </c>
      <c r="H376" s="230" t="str">
        <f>Query1[[#This Row],[FULL_NAME]]</f>
        <v>DARRYL CARY</v>
      </c>
      <c r="I376" s="230" t="s">
        <v>8898</v>
      </c>
      <c r="J376" s="230" t="s">
        <v>8012</v>
      </c>
      <c r="K376" s="230" t="str">
        <f>Query1[[#This Row],[ENTERPRISE_ID]]</f>
        <v>DCARY</v>
      </c>
      <c r="L376" s="231">
        <v>8044896162</v>
      </c>
      <c r="M376" s="230" t="s">
        <v>5630</v>
      </c>
      <c r="N376" s="230" t="s">
        <v>8899</v>
      </c>
      <c r="O376" s="230"/>
      <c r="P376" s="230" t="s">
        <v>8900</v>
      </c>
      <c r="Q376" s="230" t="s">
        <v>328</v>
      </c>
      <c r="R376" s="230" t="s">
        <v>8901</v>
      </c>
      <c r="S376" s="230" t="s">
        <v>5738</v>
      </c>
      <c r="T376" s="232">
        <v>8998</v>
      </c>
      <c r="U376" s="230" t="s">
        <v>5715</v>
      </c>
      <c r="V376" s="230" t="s">
        <v>5716</v>
      </c>
      <c r="W376" s="233" t="str">
        <f>IFERROR(VLOOKUP(Query1[[#This Row],[ENTERPRISE_ID]],HR_tbl[],2, 0), "Not on HR File")</f>
        <v>Team Lead Technician</v>
      </c>
      <c r="X376" s="113">
        <f>IFERROR(VLOOKUP(Query1[[#This Row],[ENTERPRISE_ID]],HR_tbl[],3,0), "Not on HR File")</f>
        <v>44237</v>
      </c>
      <c r="Y376" s="234" t="str">
        <f>IFERROR(VLOOKUP(Query1[[#This Row],[ENTERPRISE_ID]], Addresses!$A:$Y,21,0), "Not on HR File")</f>
        <v>101 A BERKLEY STREET</v>
      </c>
      <c r="Z376" s="234">
        <f>IFERROR(VLOOKUP(Query1[[#This Row],[ENTERPRISE_ID]], Addresses!$A:$Y,22,0), "Not on HR File")</f>
        <v>0</v>
      </c>
      <c r="AA376" s="234" t="str">
        <f>IFERROR(VLOOKUP(Query1[[#This Row],[ENTERPRISE_ID]], Addresses!$A:$Y,23,0), "Not on HR File")</f>
        <v>ASHLAND</v>
      </c>
      <c r="AB376" s="234" t="str">
        <f>IFERROR(VLOOKUP(Query1[[#This Row],[ENTERPRISE_ID]], Addresses!$A:$Y,24,0), "Not on HR File")</f>
        <v>VA</v>
      </c>
      <c r="AC376" s="234" t="str">
        <f>IFERROR(VLOOKUP(Query1[[#This Row],[ENTERPRISE_ID]], Addresses!$A:$Y,25,0), "Not on HR File")</f>
        <v>23005</v>
      </c>
      <c r="AD376" s="230" t="s">
        <v>8902</v>
      </c>
      <c r="AE376" s="235">
        <v>46086</v>
      </c>
    </row>
    <row r="377" spans="1:31" x14ac:dyDescent="0.3">
      <c r="A377" s="230" t="s">
        <v>18967</v>
      </c>
      <c r="B377" s="230" t="str">
        <f>Query1[[#This Row],[LAST_NAME]]</f>
        <v>FOSTER</v>
      </c>
      <c r="C377" s="230" t="s">
        <v>18968</v>
      </c>
      <c r="D377" s="230" t="s">
        <v>5756</v>
      </c>
      <c r="E377" s="230" t="s">
        <v>18969</v>
      </c>
      <c r="F377" s="230" t="s">
        <v>18970</v>
      </c>
      <c r="G377" s="230" t="s">
        <v>18971</v>
      </c>
      <c r="H377" s="230" t="str">
        <f>Query1[[#This Row],[FULL_NAME]]</f>
        <v>KAAMIL FOSTER</v>
      </c>
      <c r="I377" s="230" t="s">
        <v>4778</v>
      </c>
      <c r="J377" s="230" t="s">
        <v>18972</v>
      </c>
      <c r="K377" s="230" t="str">
        <f>Query1[[#This Row],[ENTERPRISE_ID]]</f>
        <v>KFOSTE0</v>
      </c>
      <c r="L377" s="231">
        <v>8483496053</v>
      </c>
      <c r="M377" s="230" t="s">
        <v>5630</v>
      </c>
      <c r="N377" s="230" t="s">
        <v>18973</v>
      </c>
      <c r="O377" s="230"/>
      <c r="P377" s="230" t="s">
        <v>17723</v>
      </c>
      <c r="Q377" s="230" t="s">
        <v>719</v>
      </c>
      <c r="R377" s="230" t="s">
        <v>17724</v>
      </c>
      <c r="S377" s="230" t="s">
        <v>5738</v>
      </c>
      <c r="T377" s="232">
        <v>8998</v>
      </c>
      <c r="U377" s="230" t="s">
        <v>5764</v>
      </c>
      <c r="V377" s="230" t="s">
        <v>5765</v>
      </c>
      <c r="W377" s="233" t="str">
        <f>IFERROR(VLOOKUP(Query1[[#This Row],[ENTERPRISE_ID]],HR_tbl[],2, 0), "Not on HR File")</f>
        <v>Service Technician 2, In-Home</v>
      </c>
      <c r="X377" s="113">
        <f>IFERROR(VLOOKUP(Query1[[#This Row],[ENTERPRISE_ID]],HR_tbl[],3,0), "Not on HR File")</f>
        <v>45242</v>
      </c>
      <c r="Y377" s="234" t="str">
        <f>IFERROR(VLOOKUP(Query1[[#This Row],[ENTERPRISE_ID]], Addresses!$A:$Y,21,0), "Not on HR File")</f>
        <v>31 E ASHLAND AVE</v>
      </c>
      <c r="Z377" s="234">
        <f>IFERROR(VLOOKUP(Query1[[#This Row],[ENTERPRISE_ID]], Addresses!$A:$Y,22,0), "Not on HR File")</f>
        <v>0</v>
      </c>
      <c r="AA377" s="234" t="str">
        <f>IFERROR(VLOOKUP(Query1[[#This Row],[ENTERPRISE_ID]], Addresses!$A:$Y,23,0), "Not on HR File")</f>
        <v>PLEASANTVILLE</v>
      </c>
      <c r="AB377" s="234" t="str">
        <f>IFERROR(VLOOKUP(Query1[[#This Row],[ENTERPRISE_ID]], Addresses!$A:$Y,24,0), "Not on HR File")</f>
        <v>NJ</v>
      </c>
      <c r="AC377" s="234" t="str">
        <f>IFERROR(VLOOKUP(Query1[[#This Row],[ENTERPRISE_ID]], Addresses!$A:$Y,25,0), "Not on HR File")</f>
        <v>08232</v>
      </c>
      <c r="AD377" s="230" t="s">
        <v>18974</v>
      </c>
      <c r="AE377" s="235">
        <v>46086</v>
      </c>
    </row>
    <row r="378" spans="1:31" x14ac:dyDescent="0.3">
      <c r="A378" s="230" t="s">
        <v>15896</v>
      </c>
      <c r="B378" s="230" t="str">
        <f>Query1[[#This Row],[LAST_NAME]]</f>
        <v>DEVOTI</v>
      </c>
      <c r="C378" s="230" t="s">
        <v>15897</v>
      </c>
      <c r="D378" s="230" t="s">
        <v>6339</v>
      </c>
      <c r="E378" s="230" t="s">
        <v>15898</v>
      </c>
      <c r="F378" s="230" t="s">
        <v>15899</v>
      </c>
      <c r="G378" s="230" t="s">
        <v>15900</v>
      </c>
      <c r="H378" s="230" t="str">
        <f>Query1[[#This Row],[FULL_NAME]]</f>
        <v>THOMAS DEVOTI</v>
      </c>
      <c r="I378" s="230" t="s">
        <v>15901</v>
      </c>
      <c r="J378" s="230" t="s">
        <v>4042</v>
      </c>
      <c r="K378" s="230" t="str">
        <f>Query1[[#This Row],[ENTERPRISE_ID]]</f>
        <v>TDEVOT</v>
      </c>
      <c r="L378" s="231">
        <v>9172145166</v>
      </c>
      <c r="M378" s="230" t="s">
        <v>5630</v>
      </c>
      <c r="N378" s="230" t="s">
        <v>15902</v>
      </c>
      <c r="O378" s="230"/>
      <c r="P378" s="230" t="s">
        <v>15903</v>
      </c>
      <c r="Q378" s="230" t="s">
        <v>318</v>
      </c>
      <c r="R378" s="230" t="s">
        <v>8087</v>
      </c>
      <c r="S378" s="230" t="s">
        <v>5916</v>
      </c>
      <c r="T378" s="232">
        <v>8998</v>
      </c>
      <c r="U378" s="230" t="s">
        <v>6854</v>
      </c>
      <c r="V378" s="230" t="s">
        <v>8088</v>
      </c>
      <c r="W378" s="233" t="str">
        <f>IFERROR(VLOOKUP(Query1[[#This Row],[ENTERPRISE_ID]],HR_tbl[],2, 0), "Not on HR File")</f>
        <v>Service Technician 1, In-Home</v>
      </c>
      <c r="X378" s="113">
        <f>IFERROR(VLOOKUP(Query1[[#This Row],[ENTERPRISE_ID]],HR_tbl[],3,0), "Not on HR File")</f>
        <v>27582</v>
      </c>
      <c r="Y378" s="234" t="str">
        <f>IFERROR(VLOOKUP(Query1[[#This Row],[ENTERPRISE_ID]], Addresses!$A:$Y,21,0), "Not on HR File")</f>
        <v>1050 C Rathbun Ave</v>
      </c>
      <c r="Z378" s="234" t="str">
        <f>IFERROR(VLOOKUP(Query1[[#This Row],[ENTERPRISE_ID]], Addresses!$A:$Y,22,0), "Not on HR File")</f>
        <v>Unit C</v>
      </c>
      <c r="AA378" s="234" t="str">
        <f>IFERROR(VLOOKUP(Query1[[#This Row],[ENTERPRISE_ID]], Addresses!$A:$Y,23,0), "Not on HR File")</f>
        <v>Staten Island</v>
      </c>
      <c r="AB378" s="234" t="str">
        <f>IFERROR(VLOOKUP(Query1[[#This Row],[ENTERPRISE_ID]], Addresses!$A:$Y,24,0), "Not on HR File")</f>
        <v>NY</v>
      </c>
      <c r="AC378" s="234" t="str">
        <f>IFERROR(VLOOKUP(Query1[[#This Row],[ENTERPRISE_ID]], Addresses!$A:$Y,25,0), "Not on HR File")</f>
        <v>10309</v>
      </c>
      <c r="AD378" s="230" t="s">
        <v>15904</v>
      </c>
      <c r="AE378" s="235">
        <v>46086</v>
      </c>
    </row>
    <row r="379" spans="1:31" x14ac:dyDescent="0.3">
      <c r="A379" s="230" t="s">
        <v>9751</v>
      </c>
      <c r="B379" s="230" t="str">
        <f>Query1[[#This Row],[LAST_NAME]]</f>
        <v>DOUGLAS</v>
      </c>
      <c r="C379" s="230" t="s">
        <v>3234</v>
      </c>
      <c r="D379" s="230" t="s">
        <v>5843</v>
      </c>
      <c r="E379" s="230" t="s">
        <v>9752</v>
      </c>
      <c r="F379" s="230" t="s">
        <v>9753</v>
      </c>
      <c r="G379" s="230" t="s">
        <v>3235</v>
      </c>
      <c r="H379" s="230" t="str">
        <f>Query1[[#This Row],[FULL_NAME]]</f>
        <v>QUENTON DOUGLAS</v>
      </c>
      <c r="I379" s="230" t="s">
        <v>9635</v>
      </c>
      <c r="J379" s="230" t="s">
        <v>9754</v>
      </c>
      <c r="K379" s="230" t="str">
        <f>Query1[[#This Row],[ENTERPRISE_ID]]</f>
        <v>QDOUGLA</v>
      </c>
      <c r="L379" s="231">
        <v>8329083417</v>
      </c>
      <c r="M379" s="230" t="s">
        <v>5630</v>
      </c>
      <c r="N379" s="230" t="s">
        <v>9755</v>
      </c>
      <c r="O379" s="230"/>
      <c r="P379" s="230" t="s">
        <v>1032</v>
      </c>
      <c r="Q379" s="230" t="s">
        <v>279</v>
      </c>
      <c r="R379" s="230" t="s">
        <v>9756</v>
      </c>
      <c r="S379" s="230" t="s">
        <v>5664</v>
      </c>
      <c r="T379" s="232">
        <v>8998</v>
      </c>
      <c r="U379" s="230" t="s">
        <v>5849</v>
      </c>
      <c r="V379" s="230" t="s">
        <v>5850</v>
      </c>
      <c r="W379" s="233" t="str">
        <f>IFERROR(VLOOKUP(Query1[[#This Row],[ENTERPRISE_ID]],HR_tbl[],2, 0), "Not on HR File")</f>
        <v>Service Technician 2, Trainee</v>
      </c>
      <c r="X379" s="113">
        <f>IFERROR(VLOOKUP(Query1[[#This Row],[ENTERPRISE_ID]],HR_tbl[],3,0), "Not on HR File")</f>
        <v>46040</v>
      </c>
      <c r="Y379" s="234" t="str">
        <f>IFERROR(VLOOKUP(Query1[[#This Row],[ENTERPRISE_ID]], Addresses!$A:$Y,21,0), "Not on HR File")</f>
        <v>Not on HR File</v>
      </c>
      <c r="Z379" s="234" t="str">
        <f>IFERROR(VLOOKUP(Query1[[#This Row],[ENTERPRISE_ID]], Addresses!$A:$Y,22,0), "Not on HR File")</f>
        <v>Not on HR File</v>
      </c>
      <c r="AA379" s="234" t="str">
        <f>IFERROR(VLOOKUP(Query1[[#This Row],[ENTERPRISE_ID]], Addresses!$A:$Y,23,0), "Not on HR File")</f>
        <v>Not on HR File</v>
      </c>
      <c r="AB379" s="234" t="str">
        <f>IFERROR(VLOOKUP(Query1[[#This Row],[ENTERPRISE_ID]], Addresses!$A:$Y,24,0), "Not on HR File")</f>
        <v>Not on HR File</v>
      </c>
      <c r="AC379" s="234" t="str">
        <f>IFERROR(VLOOKUP(Query1[[#This Row],[ENTERPRISE_ID]], Addresses!$A:$Y,25,0), "Not on HR File")</f>
        <v>Not on HR File</v>
      </c>
      <c r="AD379" s="230" t="s">
        <v>9757</v>
      </c>
      <c r="AE379" s="235">
        <v>46086</v>
      </c>
    </row>
    <row r="380" spans="1:31" x14ac:dyDescent="0.3">
      <c r="A380" s="230" t="s">
        <v>16525</v>
      </c>
      <c r="B380" s="230" t="str">
        <f>Query1[[#This Row],[LAST_NAME]]</f>
        <v>ACEVEDO</v>
      </c>
      <c r="C380" s="230" t="s">
        <v>16526</v>
      </c>
      <c r="D380" s="230" t="s">
        <v>5867</v>
      </c>
      <c r="E380" s="230" t="s">
        <v>16527</v>
      </c>
      <c r="F380" s="230" t="s">
        <v>16528</v>
      </c>
      <c r="G380" s="230" t="s">
        <v>16529</v>
      </c>
      <c r="H380" s="230" t="str">
        <f>Query1[[#This Row],[FULL_NAME]]</f>
        <v>JOSEPH ACEVEDO</v>
      </c>
      <c r="I380" s="230" t="s">
        <v>16530</v>
      </c>
      <c r="J380" s="230" t="s">
        <v>4123</v>
      </c>
      <c r="K380" s="230" t="str">
        <f>Query1[[#This Row],[ENTERPRISE_ID]]</f>
        <v>JACEV06</v>
      </c>
      <c r="L380" s="231">
        <v>4804340020</v>
      </c>
      <c r="M380" s="230" t="s">
        <v>5630</v>
      </c>
      <c r="N380" s="230" t="s">
        <v>16531</v>
      </c>
      <c r="O380" s="230"/>
      <c r="P380" s="230" t="s">
        <v>16532</v>
      </c>
      <c r="Q380" s="230" t="s">
        <v>1675</v>
      </c>
      <c r="R380" s="230" t="s">
        <v>16533</v>
      </c>
      <c r="S380" s="230" t="s">
        <v>5634</v>
      </c>
      <c r="T380" s="232">
        <v>8998</v>
      </c>
      <c r="U380" s="230" t="s">
        <v>5406</v>
      </c>
      <c r="V380" s="230" t="s">
        <v>10277</v>
      </c>
      <c r="W380" s="233" t="str">
        <f>IFERROR(VLOOKUP(Query1[[#This Row],[ENTERPRISE_ID]],HR_tbl[],2, 0), "Not on HR File")</f>
        <v>Service Technician 2, In-Home</v>
      </c>
      <c r="X380" s="113">
        <f>IFERROR(VLOOKUP(Query1[[#This Row],[ENTERPRISE_ID]],HR_tbl[],3,0), "Not on HR File")</f>
        <v>38383</v>
      </c>
      <c r="Y380" s="234" t="str">
        <f>IFERROR(VLOOKUP(Query1[[#This Row],[ENTERPRISE_ID]], Addresses!$A:$Y,21,0), "Not on HR File")</f>
        <v>14456 NORTH 136TH LANE</v>
      </c>
      <c r="Z380" s="234">
        <f>IFERROR(VLOOKUP(Query1[[#This Row],[ENTERPRISE_ID]], Addresses!$A:$Y,22,0), "Not on HR File")</f>
        <v>0</v>
      </c>
      <c r="AA380" s="234" t="str">
        <f>IFERROR(VLOOKUP(Query1[[#This Row],[ENTERPRISE_ID]], Addresses!$A:$Y,23,0), "Not on HR File")</f>
        <v>SURPRISE</v>
      </c>
      <c r="AB380" s="234" t="str">
        <f>IFERROR(VLOOKUP(Query1[[#This Row],[ENTERPRISE_ID]], Addresses!$A:$Y,24,0), "Not on HR File")</f>
        <v>AZ</v>
      </c>
      <c r="AC380" s="234" t="str">
        <f>IFERROR(VLOOKUP(Query1[[#This Row],[ENTERPRISE_ID]], Addresses!$A:$Y,25,0), "Not on HR File")</f>
        <v>85379</v>
      </c>
      <c r="AD380" s="230" t="s">
        <v>16534</v>
      </c>
      <c r="AE380" s="235">
        <v>46086</v>
      </c>
    </row>
    <row r="381" spans="1:31" x14ac:dyDescent="0.3">
      <c r="A381" s="230" t="s">
        <v>8317</v>
      </c>
      <c r="B381" s="230" t="str">
        <f>Query1[[#This Row],[LAST_NAME]]</f>
        <v>MOORE</v>
      </c>
      <c r="C381" s="230" t="s">
        <v>8318</v>
      </c>
      <c r="D381" s="230" t="s">
        <v>5682</v>
      </c>
      <c r="E381" s="230" t="s">
        <v>8319</v>
      </c>
      <c r="F381" s="230" t="s">
        <v>8320</v>
      </c>
      <c r="G381" s="230" t="s">
        <v>8321</v>
      </c>
      <c r="H381" s="230" t="str">
        <f>Query1[[#This Row],[FULL_NAME]]</f>
        <v>DELACEY MOORE</v>
      </c>
      <c r="I381" s="230" t="s">
        <v>8322</v>
      </c>
      <c r="J381" s="230" t="s">
        <v>8323</v>
      </c>
      <c r="K381" s="230" t="str">
        <f>Query1[[#This Row],[ENTERPRISE_ID]]</f>
        <v>DMOORE</v>
      </c>
      <c r="L381" s="231">
        <v>7577375722</v>
      </c>
      <c r="M381" s="230" t="s">
        <v>5630</v>
      </c>
      <c r="N381" s="230" t="s">
        <v>8324</v>
      </c>
      <c r="O381" s="230"/>
      <c r="P381" s="230" t="s">
        <v>3839</v>
      </c>
      <c r="Q381" s="230" t="s">
        <v>328</v>
      </c>
      <c r="R381" s="230" t="s">
        <v>8325</v>
      </c>
      <c r="S381" s="230" t="s">
        <v>5738</v>
      </c>
      <c r="T381" s="232">
        <v>8998</v>
      </c>
      <c r="U381" s="230" t="s">
        <v>4895</v>
      </c>
      <c r="V381" s="230" t="s">
        <v>6916</v>
      </c>
      <c r="W381" s="233" t="str">
        <f>IFERROR(VLOOKUP(Query1[[#This Row],[ENTERPRISE_ID]],HR_tbl[],2, 0), "Not on HR File")</f>
        <v>Service Technician 1, In-Home</v>
      </c>
      <c r="X381" s="113">
        <f>IFERROR(VLOOKUP(Query1[[#This Row],[ENTERPRISE_ID]],HR_tbl[],3,0), "Not on HR File")</f>
        <v>45816</v>
      </c>
      <c r="Y381" s="234" t="str">
        <f>IFERROR(VLOOKUP(Query1[[#This Row],[ENTERPRISE_ID]], Addresses!$A:$Y,21,0), "Not on HR File")</f>
        <v>5344 BEAUFAIN BLVD</v>
      </c>
      <c r="Z381" s="234">
        <f>IFERROR(VLOOKUP(Query1[[#This Row],[ENTERPRISE_ID]], Addresses!$A:$Y,22,0), "Not on HR File")</f>
        <v>0</v>
      </c>
      <c r="AA381" s="234" t="str">
        <f>IFERROR(VLOOKUP(Query1[[#This Row],[ENTERPRISE_ID]], Addresses!$A:$Y,23,0), "Not on HR File")</f>
        <v>VIRGINIA BEACH</v>
      </c>
      <c r="AB381" s="234" t="str">
        <f>IFERROR(VLOOKUP(Query1[[#This Row],[ENTERPRISE_ID]], Addresses!$A:$Y,24,0), "Not on HR File")</f>
        <v>VA</v>
      </c>
      <c r="AC381" s="234" t="str">
        <f>IFERROR(VLOOKUP(Query1[[#This Row],[ENTERPRISE_ID]], Addresses!$A:$Y,25,0), "Not on HR File")</f>
        <v>23464</v>
      </c>
      <c r="AD381" s="230" t="s">
        <v>8326</v>
      </c>
      <c r="AE381" s="235">
        <v>46086</v>
      </c>
    </row>
    <row r="382" spans="1:31" x14ac:dyDescent="0.3">
      <c r="A382" s="230" t="s">
        <v>11933</v>
      </c>
      <c r="B382" s="230" t="str">
        <f>Query1[[#This Row],[LAST_NAME]]</f>
        <v>CARRASCO</v>
      </c>
      <c r="C382" s="230" t="s">
        <v>11934</v>
      </c>
      <c r="D382" s="230" t="s">
        <v>5867</v>
      </c>
      <c r="E382" s="230" t="s">
        <v>11935</v>
      </c>
      <c r="F382" s="230" t="s">
        <v>11936</v>
      </c>
      <c r="G382" s="230" t="s">
        <v>11937</v>
      </c>
      <c r="H382" s="230" t="str">
        <f>Query1[[#This Row],[FULL_NAME]]</f>
        <v>ISRAEL CARRASCO</v>
      </c>
      <c r="I382" s="230" t="s">
        <v>11938</v>
      </c>
      <c r="J382" s="230" t="s">
        <v>11939</v>
      </c>
      <c r="K382" s="230" t="str">
        <f>Query1[[#This Row],[ENTERPRISE_ID]]</f>
        <v>ICARRA</v>
      </c>
      <c r="L382" s="231">
        <v>7602154109</v>
      </c>
      <c r="M382" s="230" t="s">
        <v>5630</v>
      </c>
      <c r="N382" s="230" t="s">
        <v>11940</v>
      </c>
      <c r="O382" s="230"/>
      <c r="P382" s="230" t="s">
        <v>11941</v>
      </c>
      <c r="Q382" s="230" t="s">
        <v>219</v>
      </c>
      <c r="R382" s="230" t="s">
        <v>11942</v>
      </c>
      <c r="S382" s="230" t="s">
        <v>5634</v>
      </c>
      <c r="T382" s="232">
        <v>8998</v>
      </c>
      <c r="U382" s="230" t="s">
        <v>6633</v>
      </c>
      <c r="V382" s="230" t="s">
        <v>6634</v>
      </c>
      <c r="W382" s="233" t="str">
        <f>IFERROR(VLOOKUP(Query1[[#This Row],[ENTERPRISE_ID]],HR_tbl[],2, 0), "Not on HR File")</f>
        <v>Service Tech - Modified Duty</v>
      </c>
      <c r="X382" s="113">
        <f>IFERROR(VLOOKUP(Query1[[#This Row],[ENTERPRISE_ID]],HR_tbl[],3,0), "Not on HR File")</f>
        <v>36812</v>
      </c>
      <c r="Y382" s="234" t="str">
        <f>IFERROR(VLOOKUP(Query1[[#This Row],[ENTERPRISE_ID]], Addresses!$A:$Y,21,0), "Not on HR File")</f>
        <v>po box 255</v>
      </c>
      <c r="Z382" s="234">
        <f>IFERROR(VLOOKUP(Query1[[#This Row],[ENTERPRISE_ID]], Addresses!$A:$Y,22,0), "Not on HR File")</f>
        <v>0</v>
      </c>
      <c r="AA382" s="234" t="str">
        <f>IFERROR(VLOOKUP(Query1[[#This Row],[ENTERPRISE_ID]], Addresses!$A:$Y,23,0), "Not on HR File")</f>
        <v>Mecca</v>
      </c>
      <c r="AB382" s="234" t="str">
        <f>IFERROR(VLOOKUP(Query1[[#This Row],[ENTERPRISE_ID]], Addresses!$A:$Y,24,0), "Not on HR File")</f>
        <v>CA</v>
      </c>
      <c r="AC382" s="234" t="str">
        <f>IFERROR(VLOOKUP(Query1[[#This Row],[ENTERPRISE_ID]], Addresses!$A:$Y,25,0), "Not on HR File")</f>
        <v>92254</v>
      </c>
      <c r="AD382" s="230" t="s">
        <v>11943</v>
      </c>
      <c r="AE382" s="235">
        <v>46086</v>
      </c>
    </row>
    <row r="383" spans="1:31" x14ac:dyDescent="0.3">
      <c r="A383" s="230" t="s">
        <v>12666</v>
      </c>
      <c r="B383" s="230" t="str">
        <f>Query1[[#This Row],[LAST_NAME]]</f>
        <v>HASSELL</v>
      </c>
      <c r="C383" s="230" t="s">
        <v>2301</v>
      </c>
      <c r="D383" s="230" t="s">
        <v>5682</v>
      </c>
      <c r="E383" s="230" t="s">
        <v>12667</v>
      </c>
      <c r="F383" s="230" t="s">
        <v>12668</v>
      </c>
      <c r="G383" s="230" t="s">
        <v>2302</v>
      </c>
      <c r="H383" s="230" t="str">
        <f>Query1[[#This Row],[FULL_NAME]]</f>
        <v>PHILLIP HASSELL</v>
      </c>
      <c r="I383" s="230" t="s">
        <v>12669</v>
      </c>
      <c r="J383" s="230" t="s">
        <v>9958</v>
      </c>
      <c r="K383" s="230" t="str">
        <f>Query1[[#This Row],[ENTERPRISE_ID]]</f>
        <v>PHASSE0</v>
      </c>
      <c r="L383" s="231">
        <v>9108765642</v>
      </c>
      <c r="M383" s="230" t="s">
        <v>5630</v>
      </c>
      <c r="N383" s="230" t="s">
        <v>12670</v>
      </c>
      <c r="O383" s="230"/>
      <c r="P383" s="230" t="s">
        <v>7598</v>
      </c>
      <c r="Q383" s="230" t="s">
        <v>416</v>
      </c>
      <c r="R383" s="230" t="s">
        <v>12671</v>
      </c>
      <c r="S383" s="230" t="s">
        <v>5738</v>
      </c>
      <c r="T383" s="232">
        <v>8998</v>
      </c>
      <c r="U383" s="230" t="s">
        <v>6238</v>
      </c>
      <c r="V383" s="230" t="s">
        <v>6239</v>
      </c>
      <c r="W383" s="233" t="str">
        <f>IFERROR(VLOOKUP(Query1[[#This Row],[ENTERPRISE_ID]],HR_tbl[],2, 0), "Not on HR File")</f>
        <v>Service Technician 1, In-Home</v>
      </c>
      <c r="X383" s="113">
        <f>IFERROR(VLOOKUP(Query1[[#This Row],[ENTERPRISE_ID]],HR_tbl[],3,0), "Not on HR File")</f>
        <v>41176</v>
      </c>
      <c r="Y383" s="234" t="str">
        <f>IFERROR(VLOOKUP(Query1[[#This Row],[ENTERPRISE_ID]], Addresses!$A:$Y,21,0), "Not on HR File")</f>
        <v>7705 GAELIC DR</v>
      </c>
      <c r="Z383" s="234">
        <f>IFERROR(VLOOKUP(Query1[[#This Row],[ENTERPRISE_ID]], Addresses!$A:$Y,22,0), "Not on HR File")</f>
        <v>0</v>
      </c>
      <c r="AA383" s="234" t="str">
        <f>IFERROR(VLOOKUP(Query1[[#This Row],[ENTERPRISE_ID]], Addresses!$A:$Y,23,0), "Not on HR File")</f>
        <v>FAYETTEVILLE</v>
      </c>
      <c r="AB383" s="234" t="str">
        <f>IFERROR(VLOOKUP(Query1[[#This Row],[ENTERPRISE_ID]], Addresses!$A:$Y,24,0), "Not on HR File")</f>
        <v>NC</v>
      </c>
      <c r="AC383" s="234" t="str">
        <f>IFERROR(VLOOKUP(Query1[[#This Row],[ENTERPRISE_ID]], Addresses!$A:$Y,25,0), "Not on HR File")</f>
        <v>28306-8504</v>
      </c>
      <c r="AD383" s="230" t="s">
        <v>12672</v>
      </c>
      <c r="AE383" s="235">
        <v>46086</v>
      </c>
    </row>
    <row r="384" spans="1:31" x14ac:dyDescent="0.3">
      <c r="A384" s="230" t="s">
        <v>641</v>
      </c>
      <c r="B384" s="230" t="str">
        <f>Query1[[#This Row],[LAST_NAME]]</f>
        <v>SOWARDS</v>
      </c>
      <c r="C384" s="230" t="s">
        <v>643</v>
      </c>
      <c r="D384" s="230" t="s">
        <v>6119</v>
      </c>
      <c r="E384" s="230" t="s">
        <v>16535</v>
      </c>
      <c r="F384" s="230" t="s">
        <v>16536</v>
      </c>
      <c r="G384" s="230" t="s">
        <v>644</v>
      </c>
      <c r="H384" s="230" t="str">
        <f>Query1[[#This Row],[FULL_NAME]]</f>
        <v>DUANE SOWARDS</v>
      </c>
      <c r="I384" s="230" t="s">
        <v>16537</v>
      </c>
      <c r="J384" s="230" t="s">
        <v>5212</v>
      </c>
      <c r="K384" s="230" t="str">
        <f>Query1[[#This Row],[ENTERPRISE_ID]]</f>
        <v>DSOWARD</v>
      </c>
      <c r="L384" s="231">
        <v>5135370395</v>
      </c>
      <c r="M384" s="230" t="s">
        <v>5630</v>
      </c>
      <c r="N384" s="230" t="s">
        <v>16538</v>
      </c>
      <c r="O384" s="230"/>
      <c r="P384" s="230" t="s">
        <v>7951</v>
      </c>
      <c r="Q384" s="230" t="s">
        <v>260</v>
      </c>
      <c r="R384" s="230" t="s">
        <v>16539</v>
      </c>
      <c r="S384" s="230" t="s">
        <v>5738</v>
      </c>
      <c r="T384" s="232">
        <v>8998</v>
      </c>
      <c r="U384" s="230" t="s">
        <v>1117</v>
      </c>
      <c r="V384" s="230" t="s">
        <v>6927</v>
      </c>
      <c r="W384" s="233" t="str">
        <f>IFERROR(VLOOKUP(Query1[[#This Row],[ENTERPRISE_ID]],HR_tbl[],2, 0), "Not on HR File")</f>
        <v>Service Technician 1, In-Home</v>
      </c>
      <c r="X384" s="113">
        <f>IFERROR(VLOOKUP(Query1[[#This Row],[ENTERPRISE_ID]],HR_tbl[],3,0), "Not on HR File")</f>
        <v>45858</v>
      </c>
      <c r="Y384" s="234" t="str">
        <f>IFERROR(VLOOKUP(Query1[[#This Row],[ENTERPRISE_ID]], Addresses!$A:$Y,21,0), "Not on HR File")</f>
        <v>10260 POTTINGER ROAD</v>
      </c>
      <c r="Z384" s="234">
        <f>IFERROR(VLOOKUP(Query1[[#This Row],[ENTERPRISE_ID]], Addresses!$A:$Y,22,0), "Not on HR File")</f>
        <v>0</v>
      </c>
      <c r="AA384" s="234" t="str">
        <f>IFERROR(VLOOKUP(Query1[[#This Row],[ENTERPRISE_ID]], Addresses!$A:$Y,23,0), "Not on HR File")</f>
        <v>CINCINNATI</v>
      </c>
      <c r="AB384" s="234" t="str">
        <f>IFERROR(VLOOKUP(Query1[[#This Row],[ENTERPRISE_ID]], Addresses!$A:$Y,24,0), "Not on HR File")</f>
        <v>OH</v>
      </c>
      <c r="AC384" s="234" t="str">
        <f>IFERROR(VLOOKUP(Query1[[#This Row],[ENTERPRISE_ID]], Addresses!$A:$Y,25,0), "Not on HR File")</f>
        <v>45251</v>
      </c>
      <c r="AD384" s="230" t="s">
        <v>16540</v>
      </c>
      <c r="AE384" s="235">
        <v>46086</v>
      </c>
    </row>
    <row r="385" spans="1:31" x14ac:dyDescent="0.3">
      <c r="A385" s="230" t="s">
        <v>9302</v>
      </c>
      <c r="B385" s="230" t="str">
        <f>Query1[[#This Row],[LAST_NAME]]</f>
        <v>AQUILA</v>
      </c>
      <c r="C385" s="230" t="s">
        <v>9303</v>
      </c>
      <c r="D385" s="230" t="s">
        <v>5788</v>
      </c>
      <c r="E385" s="230" t="s">
        <v>9304</v>
      </c>
      <c r="F385" s="230" t="s">
        <v>9305</v>
      </c>
      <c r="G385" s="230" t="s">
        <v>9306</v>
      </c>
      <c r="H385" s="230" t="str">
        <f>Query1[[#This Row],[FULL_NAME]]</f>
        <v>CHRISTOPHER AQUILA</v>
      </c>
      <c r="I385" s="230" t="s">
        <v>9307</v>
      </c>
      <c r="J385" s="230" t="s">
        <v>4070</v>
      </c>
      <c r="K385" s="230" t="str">
        <f>Query1[[#This Row],[ENTERPRISE_ID]]</f>
        <v>CAQUILA</v>
      </c>
      <c r="L385" s="231">
        <v>4104249884</v>
      </c>
      <c r="M385" s="230" t="s">
        <v>5630</v>
      </c>
      <c r="N385" s="230" t="s">
        <v>9308</v>
      </c>
      <c r="O385" s="230"/>
      <c r="P385" s="230" t="s">
        <v>9309</v>
      </c>
      <c r="Q385" s="230" t="s">
        <v>1502</v>
      </c>
      <c r="R385" s="230" t="s">
        <v>9310</v>
      </c>
      <c r="S385" s="230" t="s">
        <v>5634</v>
      </c>
      <c r="T385" s="232">
        <v>8998</v>
      </c>
      <c r="U385" s="230" t="s">
        <v>6464</v>
      </c>
      <c r="V385" s="230" t="s">
        <v>6465</v>
      </c>
      <c r="W385" s="233" t="str">
        <f>IFERROR(VLOOKUP(Query1[[#This Row],[ENTERPRISE_ID]],HR_tbl[],2, 0), "Not on HR File")</f>
        <v>HVAC Lead Installer</v>
      </c>
      <c r="X385" s="113">
        <f>IFERROR(VLOOKUP(Query1[[#This Row],[ENTERPRISE_ID]],HR_tbl[],3,0), "Not on HR File")</f>
        <v>42898</v>
      </c>
      <c r="Y385" s="234" t="str">
        <f>IFERROR(VLOOKUP(Query1[[#This Row],[ENTERPRISE_ID]], Addresses!$A:$Y,21,0), "Not on HR File")</f>
        <v>1733 Chesterfield Square</v>
      </c>
      <c r="Z385" s="234">
        <f>IFERROR(VLOOKUP(Query1[[#This Row],[ENTERPRISE_ID]], Addresses!$A:$Y,22,0), "Not on HR File")</f>
        <v>0</v>
      </c>
      <c r="AA385" s="234" t="str">
        <f>IFERROR(VLOOKUP(Query1[[#This Row],[ENTERPRISE_ID]], Addresses!$A:$Y,23,0), "Not on HR File")</f>
        <v>BEL AIR</v>
      </c>
      <c r="AB385" s="234" t="str">
        <f>IFERROR(VLOOKUP(Query1[[#This Row],[ENTERPRISE_ID]], Addresses!$A:$Y,24,0), "Not on HR File")</f>
        <v>MD</v>
      </c>
      <c r="AC385" s="234" t="str">
        <f>IFERROR(VLOOKUP(Query1[[#This Row],[ENTERPRISE_ID]], Addresses!$A:$Y,25,0), "Not on HR File")</f>
        <v>21015</v>
      </c>
      <c r="AD385" s="230" t="s">
        <v>9311</v>
      </c>
      <c r="AE385" s="235">
        <v>46086</v>
      </c>
    </row>
    <row r="386" spans="1:31" x14ac:dyDescent="0.3">
      <c r="A386" s="230"/>
      <c r="B386" s="230" t="str">
        <f>Query1[[#This Row],[LAST_NAME]]</f>
        <v>JOHNSON</v>
      </c>
      <c r="C386" s="230" t="s">
        <v>31440</v>
      </c>
      <c r="D386" s="230" t="s">
        <v>5708</v>
      </c>
      <c r="E386" s="230" t="s">
        <v>31441</v>
      </c>
      <c r="F386" s="230"/>
      <c r="G386" s="230" t="s">
        <v>31442</v>
      </c>
      <c r="H386" s="230" t="str">
        <f>Query1[[#This Row],[FULL_NAME]]</f>
        <v>HENRY JOHNSON</v>
      </c>
      <c r="I386" s="230" t="s">
        <v>3817</v>
      </c>
      <c r="J386" s="230" t="s">
        <v>4118</v>
      </c>
      <c r="K386" s="230" t="str">
        <f>Query1[[#This Row],[ENTERPRISE_ID]]</f>
        <v>HJOHNS1</v>
      </c>
      <c r="L386" s="231"/>
      <c r="M386" s="230" t="s">
        <v>5630</v>
      </c>
      <c r="N386" s="230" t="s">
        <v>31443</v>
      </c>
      <c r="O386" s="230"/>
      <c r="P386" s="230" t="s">
        <v>31444</v>
      </c>
      <c r="Q386" s="230" t="s">
        <v>287</v>
      </c>
      <c r="R386" s="230" t="s">
        <v>31445</v>
      </c>
      <c r="S386" s="230" t="s">
        <v>5664</v>
      </c>
      <c r="T386" s="232">
        <v>8998</v>
      </c>
      <c r="U386" s="230" t="s">
        <v>6072</v>
      </c>
      <c r="V386" s="230" t="s">
        <v>6073</v>
      </c>
      <c r="W386" s="233" t="str">
        <f>IFERROR(VLOOKUP(Query1[[#This Row],[ENTERPRISE_ID]],HR_tbl[],2, 0), "Not on HR File")</f>
        <v>Not on HR File</v>
      </c>
      <c r="X386" s="113" t="str">
        <f>IFERROR(VLOOKUP(Query1[[#This Row],[ENTERPRISE_ID]],HR_tbl[],3,0), "Not on HR File")</f>
        <v>Not on HR File</v>
      </c>
      <c r="Y386" s="234" t="str">
        <f>IFERROR(VLOOKUP(Query1[[#This Row],[ENTERPRISE_ID]], Addresses!$A:$Y,21,0), "Not on HR File")</f>
        <v>Not on HR File</v>
      </c>
      <c r="Z386" s="234" t="str">
        <f>IFERROR(VLOOKUP(Query1[[#This Row],[ENTERPRISE_ID]], Addresses!$A:$Y,22,0), "Not on HR File")</f>
        <v>Not on HR File</v>
      </c>
      <c r="AA386" s="234" t="str">
        <f>IFERROR(VLOOKUP(Query1[[#This Row],[ENTERPRISE_ID]], Addresses!$A:$Y,23,0), "Not on HR File")</f>
        <v>Not on HR File</v>
      </c>
      <c r="AB386" s="234" t="str">
        <f>IFERROR(VLOOKUP(Query1[[#This Row],[ENTERPRISE_ID]], Addresses!$A:$Y,24,0), "Not on HR File")</f>
        <v>Not on HR File</v>
      </c>
      <c r="AC386" s="234" t="str">
        <f>IFERROR(VLOOKUP(Query1[[#This Row],[ENTERPRISE_ID]], Addresses!$A:$Y,25,0), "Not on HR File")</f>
        <v>Not on HR File</v>
      </c>
      <c r="AD386" s="230"/>
      <c r="AE386" s="235">
        <v>46086</v>
      </c>
    </row>
    <row r="387" spans="1:31" x14ac:dyDescent="0.3">
      <c r="A387" s="230"/>
      <c r="B387" s="230" t="str">
        <f>Query1[[#This Row],[LAST_NAME]]</f>
        <v>ROMO</v>
      </c>
      <c r="C387" s="230" t="s">
        <v>31446</v>
      </c>
      <c r="D387" s="230" t="s">
        <v>5867</v>
      </c>
      <c r="E387" s="230" t="s">
        <v>31651</v>
      </c>
      <c r="F387" s="230"/>
      <c r="G387" s="230" t="s">
        <v>31447</v>
      </c>
      <c r="H387" s="230" t="str">
        <f>Query1[[#This Row],[FULL_NAME]]</f>
        <v>DANIEL ROMO</v>
      </c>
      <c r="I387" s="230" t="s">
        <v>31448</v>
      </c>
      <c r="J387" s="230" t="s">
        <v>4709</v>
      </c>
      <c r="K387" s="230" t="str">
        <f>Query1[[#This Row],[ENTERPRISE_ID]]</f>
        <v>DROMO</v>
      </c>
      <c r="L387" s="231">
        <v>7029570140</v>
      </c>
      <c r="M387" s="230" t="s">
        <v>5630</v>
      </c>
      <c r="N387" s="230" t="s">
        <v>31652</v>
      </c>
      <c r="O387" s="230" t="s">
        <v>31653</v>
      </c>
      <c r="P387" s="230" t="s">
        <v>31654</v>
      </c>
      <c r="Q387" s="230" t="s">
        <v>4327</v>
      </c>
      <c r="R387" s="230" t="s">
        <v>31655</v>
      </c>
      <c r="S387" s="230" t="s">
        <v>5664</v>
      </c>
      <c r="T387" s="232">
        <v>8998</v>
      </c>
      <c r="U387" s="230" t="s">
        <v>5406</v>
      </c>
      <c r="V387" s="230" t="s">
        <v>10277</v>
      </c>
      <c r="W387" s="233" t="str">
        <f>IFERROR(VLOOKUP(Query1[[#This Row],[ENTERPRISE_ID]],HR_tbl[],2, 0), "Not on HR File")</f>
        <v>Not on HR File</v>
      </c>
      <c r="X387" s="113" t="str">
        <f>IFERROR(VLOOKUP(Query1[[#This Row],[ENTERPRISE_ID]],HR_tbl[],3,0), "Not on HR File")</f>
        <v>Not on HR File</v>
      </c>
      <c r="Y387" s="234" t="str">
        <f>IFERROR(VLOOKUP(Query1[[#This Row],[ENTERPRISE_ID]], Addresses!$A:$Y,21,0), "Not on HR File")</f>
        <v>Not on HR File</v>
      </c>
      <c r="Z387" s="234" t="str">
        <f>IFERROR(VLOOKUP(Query1[[#This Row],[ENTERPRISE_ID]], Addresses!$A:$Y,22,0), "Not on HR File")</f>
        <v>Not on HR File</v>
      </c>
      <c r="AA387" s="234" t="str">
        <f>IFERROR(VLOOKUP(Query1[[#This Row],[ENTERPRISE_ID]], Addresses!$A:$Y,23,0), "Not on HR File")</f>
        <v>Not on HR File</v>
      </c>
      <c r="AB387" s="234" t="str">
        <f>IFERROR(VLOOKUP(Query1[[#This Row],[ENTERPRISE_ID]], Addresses!$A:$Y,24,0), "Not on HR File")</f>
        <v>Not on HR File</v>
      </c>
      <c r="AC387" s="234" t="str">
        <f>IFERROR(VLOOKUP(Query1[[#This Row],[ENTERPRISE_ID]], Addresses!$A:$Y,25,0), "Not on HR File")</f>
        <v>Not on HR File</v>
      </c>
      <c r="AD387" s="230" t="s">
        <v>31656</v>
      </c>
      <c r="AE387" s="235">
        <v>46086</v>
      </c>
    </row>
    <row r="388" spans="1:31" x14ac:dyDescent="0.3">
      <c r="A388" s="230" t="s">
        <v>10480</v>
      </c>
      <c r="B388" s="230" t="str">
        <f>Query1[[#This Row],[LAST_NAME]]</f>
        <v>YEE</v>
      </c>
      <c r="C388" s="230" t="s">
        <v>10481</v>
      </c>
      <c r="D388" s="230" t="s">
        <v>5729</v>
      </c>
      <c r="E388" s="230" t="s">
        <v>10482</v>
      </c>
      <c r="F388" s="230" t="s">
        <v>10483</v>
      </c>
      <c r="G388" s="230" t="s">
        <v>10484</v>
      </c>
      <c r="H388" s="230" t="str">
        <f>Query1[[#This Row],[FULL_NAME]]</f>
        <v>PATRICK YEE</v>
      </c>
      <c r="I388" s="230" t="s">
        <v>10485</v>
      </c>
      <c r="J388" s="230" t="s">
        <v>4445</v>
      </c>
      <c r="K388" s="230" t="str">
        <f>Query1[[#This Row],[ENTERPRISE_ID]]</f>
        <v>PYEE3</v>
      </c>
      <c r="L388" s="231">
        <v>9252553875</v>
      </c>
      <c r="M388" s="230" t="s">
        <v>5630</v>
      </c>
      <c r="N388" s="230" t="s">
        <v>10486</v>
      </c>
      <c r="O388" s="230" t="s">
        <v>10487</v>
      </c>
      <c r="P388" s="230" t="s">
        <v>10488</v>
      </c>
      <c r="Q388" s="230" t="s">
        <v>219</v>
      </c>
      <c r="R388" s="230" t="s">
        <v>10489</v>
      </c>
      <c r="S388" s="230" t="s">
        <v>5738</v>
      </c>
      <c r="T388" s="232">
        <v>8998</v>
      </c>
      <c r="U388" s="230" t="s">
        <v>6194</v>
      </c>
      <c r="V388" s="230" t="s">
        <v>6195</v>
      </c>
      <c r="W388" s="233" t="str">
        <f>IFERROR(VLOOKUP(Query1[[#This Row],[ENTERPRISE_ID]],HR_tbl[],2, 0), "Not on HR File")</f>
        <v>Service Technician 1, In-Home</v>
      </c>
      <c r="X388" s="113">
        <f>IFERROR(VLOOKUP(Query1[[#This Row],[ENTERPRISE_ID]],HR_tbl[],3,0), "Not on HR File")</f>
        <v>37306</v>
      </c>
      <c r="Y388" s="234" t="str">
        <f>IFERROR(VLOOKUP(Query1[[#This Row],[ENTERPRISE_ID]], Addresses!$A:$Y,21,0), "Not on HR File")</f>
        <v>2129 E 21st Street</v>
      </c>
      <c r="Z388" s="234">
        <f>IFERROR(VLOOKUP(Query1[[#This Row],[ENTERPRISE_ID]], Addresses!$A:$Y,22,0), "Not on HR File")</f>
        <v>0</v>
      </c>
      <c r="AA388" s="234" t="str">
        <f>IFERROR(VLOOKUP(Query1[[#This Row],[ENTERPRISE_ID]], Addresses!$A:$Y,23,0), "Not on HR File")</f>
        <v>Oakland</v>
      </c>
      <c r="AB388" s="234" t="str">
        <f>IFERROR(VLOOKUP(Query1[[#This Row],[ENTERPRISE_ID]], Addresses!$A:$Y,24,0), "Not on HR File")</f>
        <v>CA</v>
      </c>
      <c r="AC388" s="234" t="str">
        <f>IFERROR(VLOOKUP(Query1[[#This Row],[ENTERPRISE_ID]], Addresses!$A:$Y,25,0), "Not on HR File")</f>
        <v>94606</v>
      </c>
      <c r="AD388" s="230" t="s">
        <v>10490</v>
      </c>
      <c r="AE388" s="235">
        <v>46086</v>
      </c>
    </row>
    <row r="389" spans="1:31" x14ac:dyDescent="0.3">
      <c r="A389" s="230" t="s">
        <v>542</v>
      </c>
      <c r="B389" s="230" t="str">
        <f>Query1[[#This Row],[LAST_NAME]]</f>
        <v>KELLY</v>
      </c>
      <c r="C389" s="230" t="s">
        <v>543</v>
      </c>
      <c r="D389" s="230" t="s">
        <v>6304</v>
      </c>
      <c r="E389" s="230" t="s">
        <v>8924</v>
      </c>
      <c r="F389" s="230" t="s">
        <v>8925</v>
      </c>
      <c r="G389" s="230" t="s">
        <v>544</v>
      </c>
      <c r="H389" s="230" t="str">
        <f>Query1[[#This Row],[FULL_NAME]]</f>
        <v>ERIC KELLY</v>
      </c>
      <c r="I389" s="230" t="s">
        <v>4437</v>
      </c>
      <c r="J389" s="230" t="s">
        <v>3868</v>
      </c>
      <c r="K389" s="230" t="str">
        <f>Query1[[#This Row],[ENTERPRISE_ID]]</f>
        <v>EKELLY</v>
      </c>
      <c r="L389" s="231">
        <v>3167301420</v>
      </c>
      <c r="M389" s="230" t="s">
        <v>5630</v>
      </c>
      <c r="N389" s="230" t="s">
        <v>8926</v>
      </c>
      <c r="O389" s="230"/>
      <c r="P389" s="230" t="s">
        <v>8927</v>
      </c>
      <c r="Q389" s="230" t="s">
        <v>549</v>
      </c>
      <c r="R389" s="230" t="s">
        <v>8928</v>
      </c>
      <c r="S389" s="230" t="s">
        <v>5916</v>
      </c>
      <c r="T389" s="232">
        <v>8998</v>
      </c>
      <c r="U389" s="230" t="s">
        <v>1633</v>
      </c>
      <c r="V389" s="230" t="s">
        <v>8929</v>
      </c>
      <c r="W389" s="233" t="str">
        <f>IFERROR(VLOOKUP(Query1[[#This Row],[ENTERPRISE_ID]],HR_tbl[],2, 0), "Not on HR File")</f>
        <v>Service Technician 3, In-Home</v>
      </c>
      <c r="X389" s="113">
        <f>IFERROR(VLOOKUP(Query1[[#This Row],[ENTERPRISE_ID]],HR_tbl[],3,0), "Not on HR File")</f>
        <v>44018</v>
      </c>
      <c r="Y389" s="234" t="str">
        <f>IFERROR(VLOOKUP(Query1[[#This Row],[ENTERPRISE_ID]], Addresses!$A:$Y,21,0), "Not on HR File")</f>
        <v>802 W 11th</v>
      </c>
      <c r="Z389" s="234">
        <f>IFERROR(VLOOKUP(Query1[[#This Row],[ENTERPRISE_ID]], Addresses!$A:$Y,22,0), "Not on HR File")</f>
        <v>0</v>
      </c>
      <c r="AA389" s="234" t="str">
        <f>IFERROR(VLOOKUP(Query1[[#This Row],[ENTERPRISE_ID]], Addresses!$A:$Y,23,0), "Not on HR File")</f>
        <v>NEWTON</v>
      </c>
      <c r="AB389" s="234" t="str">
        <f>IFERROR(VLOOKUP(Query1[[#This Row],[ENTERPRISE_ID]], Addresses!$A:$Y,24,0), "Not on HR File")</f>
        <v>KS</v>
      </c>
      <c r="AC389" s="234" t="str">
        <f>IFERROR(VLOOKUP(Query1[[#This Row],[ENTERPRISE_ID]], Addresses!$A:$Y,25,0), "Not on HR File")</f>
        <v>67114</v>
      </c>
      <c r="AD389" s="230" t="s">
        <v>8930</v>
      </c>
      <c r="AE389" s="235">
        <v>46086</v>
      </c>
    </row>
    <row r="390" spans="1:31" x14ac:dyDescent="0.3">
      <c r="A390" s="230" t="s">
        <v>2544</v>
      </c>
      <c r="B390" s="230" t="str">
        <f>Query1[[#This Row],[LAST_NAME]]</f>
        <v>SHARIFI</v>
      </c>
      <c r="C390" s="230" t="s">
        <v>2546</v>
      </c>
      <c r="D390" s="230" t="s">
        <v>5788</v>
      </c>
      <c r="E390" s="230" t="s">
        <v>14212</v>
      </c>
      <c r="F390" s="230" t="s">
        <v>14213</v>
      </c>
      <c r="G390" s="230" t="s">
        <v>2547</v>
      </c>
      <c r="H390" s="230" t="str">
        <f>Query1[[#This Row],[FULL_NAME]]</f>
        <v>MANZOORHUSSAIN SHARIFI</v>
      </c>
      <c r="I390" s="230" t="s">
        <v>5294</v>
      </c>
      <c r="J390" s="230" t="s">
        <v>5293</v>
      </c>
      <c r="K390" s="230" t="str">
        <f>Query1[[#This Row],[ENTERPRISE_ID]]</f>
        <v>MSHARIF</v>
      </c>
      <c r="L390" s="231">
        <v>7034830624</v>
      </c>
      <c r="M390" s="230" t="s">
        <v>5630</v>
      </c>
      <c r="N390" s="230" t="s">
        <v>14214</v>
      </c>
      <c r="O390" s="230"/>
      <c r="P390" s="230" t="s">
        <v>5793</v>
      </c>
      <c r="Q390" s="230" t="s">
        <v>328</v>
      </c>
      <c r="R390" s="230" t="s">
        <v>5289</v>
      </c>
      <c r="S390" s="230" t="s">
        <v>5634</v>
      </c>
      <c r="T390" s="232">
        <v>8998</v>
      </c>
      <c r="U390" s="230" t="s">
        <v>5581</v>
      </c>
      <c r="V390" s="230" t="s">
        <v>6571</v>
      </c>
      <c r="W390" s="233" t="str">
        <f>IFERROR(VLOOKUP(Query1[[#This Row],[ENTERPRISE_ID]],HR_tbl[],2, 0), "Not on HR File")</f>
        <v>Service Technician 2, In-Home</v>
      </c>
      <c r="X390" s="113">
        <f>IFERROR(VLOOKUP(Query1[[#This Row],[ENTERPRISE_ID]],HR_tbl[],3,0), "Not on HR File")</f>
        <v>44188</v>
      </c>
      <c r="Y390" s="234" t="str">
        <f>IFERROR(VLOOKUP(Query1[[#This Row],[ENTERPRISE_ID]], Addresses!$A:$Y,21,0), "Not on HR File")</f>
        <v>5320 satterfild drive</v>
      </c>
      <c r="Z390" s="234">
        <f>IFERROR(VLOOKUP(Query1[[#This Row],[ENTERPRISE_ID]], Addresses!$A:$Y,22,0), "Not on HR File")</f>
        <v>0</v>
      </c>
      <c r="AA390" s="234" t="str">
        <f>IFERROR(VLOOKUP(Query1[[#This Row],[ENTERPRISE_ID]], Addresses!$A:$Y,23,0), "Not on HR File")</f>
        <v>Woodbridge</v>
      </c>
      <c r="AB390" s="234" t="str">
        <f>IFERROR(VLOOKUP(Query1[[#This Row],[ENTERPRISE_ID]], Addresses!$A:$Y,24,0), "Not on HR File")</f>
        <v>VA</v>
      </c>
      <c r="AC390" s="234" t="str">
        <f>IFERROR(VLOOKUP(Query1[[#This Row],[ENTERPRISE_ID]], Addresses!$A:$Y,25,0), "Not on HR File")</f>
        <v>22193</v>
      </c>
      <c r="AD390" s="230" t="s">
        <v>14215</v>
      </c>
      <c r="AE390" s="235">
        <v>46086</v>
      </c>
    </row>
    <row r="391" spans="1:31" x14ac:dyDescent="0.3">
      <c r="A391" s="230" t="s">
        <v>5434</v>
      </c>
      <c r="B391" s="230" t="str">
        <f>Query1[[#This Row],[LAST_NAME]]</f>
        <v>WILLIAMS</v>
      </c>
      <c r="C391" s="230" t="s">
        <v>10677</v>
      </c>
      <c r="D391" s="230" t="s">
        <v>5822</v>
      </c>
      <c r="E391" s="230" t="s">
        <v>10678</v>
      </c>
      <c r="F391" s="230" t="s">
        <v>10679</v>
      </c>
      <c r="G391" s="230" t="s">
        <v>10680</v>
      </c>
      <c r="H391" s="230" t="str">
        <f>Query1[[#This Row],[FULL_NAME]]</f>
        <v>KHYAIRE WILLIAMS</v>
      </c>
      <c r="I391" s="230" t="s">
        <v>4106</v>
      </c>
      <c r="J391" s="230" t="s">
        <v>10681</v>
      </c>
      <c r="K391" s="230" t="str">
        <f>Query1[[#This Row],[ENTERPRISE_ID]]</f>
        <v>KWILLI2</v>
      </c>
      <c r="L391" s="231">
        <v>2036761609</v>
      </c>
      <c r="M391" s="230" t="s">
        <v>5630</v>
      </c>
      <c r="N391" s="230" t="s">
        <v>10682</v>
      </c>
      <c r="O391" s="230"/>
      <c r="P391" s="230" t="s">
        <v>3810</v>
      </c>
      <c r="Q391" s="230" t="s">
        <v>655</v>
      </c>
      <c r="R391" s="230" t="s">
        <v>10683</v>
      </c>
      <c r="S391" s="230" t="s">
        <v>5664</v>
      </c>
      <c r="T391" s="232">
        <v>8998</v>
      </c>
      <c r="U391" s="230" t="s">
        <v>10684</v>
      </c>
      <c r="V391" s="230"/>
      <c r="W391" s="233" t="str">
        <f>IFERROR(VLOOKUP(Query1[[#This Row],[ENTERPRISE_ID]],HR_tbl[],2, 0), "Not on HR File")</f>
        <v>Service Technician 2, Trainee</v>
      </c>
      <c r="X391" s="113">
        <f>IFERROR(VLOOKUP(Query1[[#This Row],[ENTERPRISE_ID]],HR_tbl[],3,0), "Not on HR File")</f>
        <v>46075</v>
      </c>
      <c r="Y391" s="234" t="str">
        <f>IFERROR(VLOOKUP(Query1[[#This Row],[ENTERPRISE_ID]], Addresses!$A:$Y,21,0), "Not on HR File")</f>
        <v>Not on HR File</v>
      </c>
      <c r="Z391" s="234" t="str">
        <f>IFERROR(VLOOKUP(Query1[[#This Row],[ENTERPRISE_ID]], Addresses!$A:$Y,22,0), "Not on HR File")</f>
        <v>Not on HR File</v>
      </c>
      <c r="AA391" s="234" t="str">
        <f>IFERROR(VLOOKUP(Query1[[#This Row],[ENTERPRISE_ID]], Addresses!$A:$Y,23,0), "Not on HR File")</f>
        <v>Not on HR File</v>
      </c>
      <c r="AB391" s="234" t="str">
        <f>IFERROR(VLOOKUP(Query1[[#This Row],[ENTERPRISE_ID]], Addresses!$A:$Y,24,0), "Not on HR File")</f>
        <v>Not on HR File</v>
      </c>
      <c r="AC391" s="234" t="str">
        <f>IFERROR(VLOOKUP(Query1[[#This Row],[ENTERPRISE_ID]], Addresses!$A:$Y,25,0), "Not on HR File")</f>
        <v>Not on HR File</v>
      </c>
      <c r="AD391" s="230" t="s">
        <v>10685</v>
      </c>
      <c r="AE391" s="235">
        <v>46086</v>
      </c>
    </row>
    <row r="392" spans="1:31" x14ac:dyDescent="0.3">
      <c r="A392" s="230" t="s">
        <v>3124</v>
      </c>
      <c r="B392" s="230" t="str">
        <f>Query1[[#This Row],[LAST_NAME]]</f>
        <v>BAQIR</v>
      </c>
      <c r="C392" s="230" t="s">
        <v>3125</v>
      </c>
      <c r="D392" s="230" t="s">
        <v>5788</v>
      </c>
      <c r="E392" s="230" t="s">
        <v>7355</v>
      </c>
      <c r="F392" s="230" t="s">
        <v>7356</v>
      </c>
      <c r="G392" s="230" t="s">
        <v>3126</v>
      </c>
      <c r="H392" s="230" t="str">
        <f>Query1[[#This Row],[FULL_NAME]]</f>
        <v>BAQIR BAQIR</v>
      </c>
      <c r="I392" s="230" t="s">
        <v>4345</v>
      </c>
      <c r="J392" s="230" t="s">
        <v>4345</v>
      </c>
      <c r="K392" s="230" t="str">
        <f>Query1[[#This Row],[ENTERPRISE_ID]]</f>
        <v>BBAQIR</v>
      </c>
      <c r="L392" s="231">
        <v>2409264312</v>
      </c>
      <c r="M392" s="230" t="s">
        <v>5630</v>
      </c>
      <c r="N392" s="230" t="s">
        <v>7357</v>
      </c>
      <c r="O392" s="230"/>
      <c r="P392" s="230" t="s">
        <v>611</v>
      </c>
      <c r="Q392" s="230" t="s">
        <v>541</v>
      </c>
      <c r="R392" s="230" t="s">
        <v>7358</v>
      </c>
      <c r="S392" s="230" t="s">
        <v>5634</v>
      </c>
      <c r="T392" s="232">
        <v>8998</v>
      </c>
      <c r="U392" s="230" t="s">
        <v>7359</v>
      </c>
      <c r="V392" s="230" t="s">
        <v>7360</v>
      </c>
      <c r="W392" s="233" t="str">
        <f>IFERROR(VLOOKUP(Query1[[#This Row],[ENTERPRISE_ID]],HR_tbl[],2, 0), "Not on HR File")</f>
        <v>Service Technician 1, In-Home</v>
      </c>
      <c r="X392" s="113">
        <f>IFERROR(VLOOKUP(Query1[[#This Row],[ENTERPRISE_ID]],HR_tbl[],3,0), "Not on HR File")</f>
        <v>45711</v>
      </c>
      <c r="Y392" s="234" t="str">
        <f>IFERROR(VLOOKUP(Query1[[#This Row],[ENTERPRISE_ID]], Addresses!$A:$Y,21,0), "Not on HR File")</f>
        <v>2932 MARLOW ROAD</v>
      </c>
      <c r="Z392" s="234">
        <f>IFERROR(VLOOKUP(Query1[[#This Row],[ENTERPRISE_ID]], Addresses!$A:$Y,22,0), "Not on HR File")</f>
        <v>0</v>
      </c>
      <c r="AA392" s="234" t="str">
        <f>IFERROR(VLOOKUP(Query1[[#This Row],[ENTERPRISE_ID]], Addresses!$A:$Y,23,0), "Not on HR File")</f>
        <v>SILVER SPRING</v>
      </c>
      <c r="AB392" s="234" t="str">
        <f>IFERROR(VLOOKUP(Query1[[#This Row],[ENTERPRISE_ID]], Addresses!$A:$Y,24,0), "Not on HR File")</f>
        <v>MD</v>
      </c>
      <c r="AC392" s="234" t="str">
        <f>IFERROR(VLOOKUP(Query1[[#This Row],[ENTERPRISE_ID]], Addresses!$A:$Y,25,0), "Not on HR File")</f>
        <v>20904</v>
      </c>
      <c r="AD392" s="230" t="s">
        <v>7361</v>
      </c>
      <c r="AE392" s="235">
        <v>46086</v>
      </c>
    </row>
    <row r="393" spans="1:31" x14ac:dyDescent="0.3">
      <c r="A393" s="230" t="s">
        <v>2032</v>
      </c>
      <c r="B393" s="230" t="str">
        <f>Query1[[#This Row],[LAST_NAME]]</f>
        <v>AHMADY</v>
      </c>
      <c r="C393" s="230" t="s">
        <v>2033</v>
      </c>
      <c r="D393" s="230" t="s">
        <v>5719</v>
      </c>
      <c r="E393" s="230" t="s">
        <v>17109</v>
      </c>
      <c r="F393" s="230" t="s">
        <v>17110</v>
      </c>
      <c r="G393" s="230" t="s">
        <v>2034</v>
      </c>
      <c r="H393" s="230" t="str">
        <f>Query1[[#This Row],[FULL_NAME]]</f>
        <v>SAMAR AHMADY</v>
      </c>
      <c r="I393" s="230" t="s">
        <v>17111</v>
      </c>
      <c r="J393" s="230" t="s">
        <v>17112</v>
      </c>
      <c r="K393" s="230" t="str">
        <f>Query1[[#This Row],[ENTERPRISE_ID]]</f>
        <v>SAHMADY</v>
      </c>
      <c r="L393" s="231">
        <v>2199001487</v>
      </c>
      <c r="M393" s="230" t="s">
        <v>5630</v>
      </c>
      <c r="N393" s="230" t="s">
        <v>17113</v>
      </c>
      <c r="O393" s="230"/>
      <c r="P393" s="230" t="s">
        <v>17114</v>
      </c>
      <c r="Q393" s="230" t="s">
        <v>773</v>
      </c>
      <c r="R393" s="230" t="s">
        <v>7526</v>
      </c>
      <c r="S393" s="230" t="s">
        <v>5634</v>
      </c>
      <c r="T393" s="232">
        <v>8998</v>
      </c>
      <c r="U393" s="230" t="s">
        <v>6825</v>
      </c>
      <c r="V393" s="230" t="s">
        <v>6826</v>
      </c>
      <c r="W393" s="233" t="str">
        <f>IFERROR(VLOOKUP(Query1[[#This Row],[ENTERPRISE_ID]],HR_tbl[],2, 0), "Not on HR File")</f>
        <v>Service Technician 1, In-Home</v>
      </c>
      <c r="X393" s="113">
        <f>IFERROR(VLOOKUP(Query1[[#This Row],[ENTERPRISE_ID]],HR_tbl[],3,0), "Not on HR File")</f>
        <v>45984</v>
      </c>
      <c r="Y393" s="234" t="str">
        <f>IFERROR(VLOOKUP(Query1[[#This Row],[ENTERPRISE_ID]], Addresses!$A:$Y,21,0), "Not on HR File")</f>
        <v>1115 STOMMEL PL</v>
      </c>
      <c r="Z393" s="234">
        <f>IFERROR(VLOOKUP(Query1[[#This Row],[ENTERPRISE_ID]], Addresses!$A:$Y,22,0), "Not on HR File")</f>
        <v>0</v>
      </c>
      <c r="AA393" s="234" t="str">
        <f>IFERROR(VLOOKUP(Query1[[#This Row],[ENTERPRISE_ID]], Addresses!$A:$Y,23,0), "Not on HR File")</f>
        <v>DYER</v>
      </c>
      <c r="AB393" s="234" t="str">
        <f>IFERROR(VLOOKUP(Query1[[#This Row],[ENTERPRISE_ID]], Addresses!$A:$Y,24,0), "Not on HR File")</f>
        <v>IN</v>
      </c>
      <c r="AC393" s="234" t="str">
        <f>IFERROR(VLOOKUP(Query1[[#This Row],[ENTERPRISE_ID]], Addresses!$A:$Y,25,0), "Not on HR File")</f>
        <v>46311</v>
      </c>
      <c r="AD393" s="230" t="s">
        <v>17115</v>
      </c>
      <c r="AE393" s="235">
        <v>46086</v>
      </c>
    </row>
    <row r="394" spans="1:31" x14ac:dyDescent="0.3">
      <c r="A394" s="230" t="s">
        <v>11383</v>
      </c>
      <c r="B394" s="230" t="str">
        <f>Query1[[#This Row],[LAST_NAME]]</f>
        <v>JONES</v>
      </c>
      <c r="C394" s="230" t="s">
        <v>11384</v>
      </c>
      <c r="D394" s="230" t="s">
        <v>6040</v>
      </c>
      <c r="E394" s="230" t="s">
        <v>11385</v>
      </c>
      <c r="F394" s="230" t="s">
        <v>11386</v>
      </c>
      <c r="G394" s="230" t="s">
        <v>11387</v>
      </c>
      <c r="H394" s="230" t="str">
        <f>Query1[[#This Row],[FULL_NAME]]</f>
        <v>DOMINICK JONES</v>
      </c>
      <c r="I394" s="230" t="s">
        <v>4096</v>
      </c>
      <c r="J394" s="230" t="s">
        <v>11388</v>
      </c>
      <c r="K394" s="230" t="str">
        <f>Query1[[#This Row],[ENTERPRISE_ID]]</f>
        <v>DJONE11</v>
      </c>
      <c r="L394" s="231">
        <v>8057321092</v>
      </c>
      <c r="M394" s="230" t="s">
        <v>5630</v>
      </c>
      <c r="N394" s="230" t="s">
        <v>11389</v>
      </c>
      <c r="O394" s="230" t="s">
        <v>11390</v>
      </c>
      <c r="P394" s="230" t="s">
        <v>11391</v>
      </c>
      <c r="Q394" s="230" t="s">
        <v>219</v>
      </c>
      <c r="R394" s="230" t="s">
        <v>11392</v>
      </c>
      <c r="S394" s="230" t="s">
        <v>5664</v>
      </c>
      <c r="T394" s="232">
        <v>8998</v>
      </c>
      <c r="U394" s="230" t="s">
        <v>6174</v>
      </c>
      <c r="V394" s="230" t="s">
        <v>6175</v>
      </c>
      <c r="W394" s="233" t="str">
        <f>IFERROR(VLOOKUP(Query1[[#This Row],[ENTERPRISE_ID]],HR_tbl[],2, 0), "Not on HR File")</f>
        <v>Service Technician 2, In-Home</v>
      </c>
      <c r="X394" s="113">
        <f>IFERROR(VLOOKUP(Query1[[#This Row],[ENTERPRISE_ID]],HR_tbl[],3,0), "Not on HR File")</f>
        <v>46012</v>
      </c>
      <c r="Y394" s="234" t="str">
        <f>IFERROR(VLOOKUP(Query1[[#This Row],[ENTERPRISE_ID]], Addresses!$A:$Y,21,0), "Not on HR File")</f>
        <v>Not on HR File</v>
      </c>
      <c r="Z394" s="234" t="str">
        <f>IFERROR(VLOOKUP(Query1[[#This Row],[ENTERPRISE_ID]], Addresses!$A:$Y,22,0), "Not on HR File")</f>
        <v>Not on HR File</v>
      </c>
      <c r="AA394" s="234" t="str">
        <f>IFERROR(VLOOKUP(Query1[[#This Row],[ENTERPRISE_ID]], Addresses!$A:$Y,23,0), "Not on HR File")</f>
        <v>Not on HR File</v>
      </c>
      <c r="AB394" s="234" t="str">
        <f>IFERROR(VLOOKUP(Query1[[#This Row],[ENTERPRISE_ID]], Addresses!$A:$Y,24,0), "Not on HR File")</f>
        <v>Not on HR File</v>
      </c>
      <c r="AC394" s="234" t="str">
        <f>IFERROR(VLOOKUP(Query1[[#This Row],[ENTERPRISE_ID]], Addresses!$A:$Y,25,0), "Not on HR File")</f>
        <v>Not on HR File</v>
      </c>
      <c r="AD394" s="230" t="s">
        <v>11393</v>
      </c>
      <c r="AE394" s="235">
        <v>46086</v>
      </c>
    </row>
    <row r="395" spans="1:31" x14ac:dyDescent="0.3">
      <c r="A395" s="230" t="s">
        <v>18775</v>
      </c>
      <c r="B395" s="230" t="str">
        <f>Query1[[#This Row],[LAST_NAME]]</f>
        <v>BAILEY</v>
      </c>
      <c r="C395" s="230" t="s">
        <v>18776</v>
      </c>
      <c r="D395" s="230" t="s">
        <v>5708</v>
      </c>
      <c r="E395" s="230" t="s">
        <v>18079</v>
      </c>
      <c r="F395" s="230" t="s">
        <v>18777</v>
      </c>
      <c r="G395" s="230" t="s">
        <v>18778</v>
      </c>
      <c r="H395" s="230" t="str">
        <f>Query1[[#This Row],[FULL_NAME]]</f>
        <v>MORRIS BAILEY</v>
      </c>
      <c r="I395" s="230" t="s">
        <v>8342</v>
      </c>
      <c r="J395" s="230" t="s">
        <v>6256</v>
      </c>
      <c r="K395" s="230" t="str">
        <f>Query1[[#This Row],[ENTERPRISE_ID]]</f>
        <v>MBAILE1</v>
      </c>
      <c r="L395" s="231">
        <v>7696391572</v>
      </c>
      <c r="M395" s="230" t="s">
        <v>5630</v>
      </c>
      <c r="N395" s="230" t="s">
        <v>18779</v>
      </c>
      <c r="O395" s="230"/>
      <c r="P395" s="230" t="s">
        <v>18780</v>
      </c>
      <c r="Q395" s="230" t="s">
        <v>477</v>
      </c>
      <c r="R395" s="230" t="s">
        <v>18781</v>
      </c>
      <c r="S395" s="230" t="s">
        <v>5714</v>
      </c>
      <c r="T395" s="232">
        <v>8998</v>
      </c>
      <c r="U395" s="230" t="s">
        <v>6367</v>
      </c>
      <c r="V395" s="230" t="s">
        <v>7277</v>
      </c>
      <c r="W395" s="233" t="str">
        <f>IFERROR(VLOOKUP(Query1[[#This Row],[ENTERPRISE_ID]],HR_tbl[],2, 0), "Not on HR File")</f>
        <v>Service Technician 1, In-Home</v>
      </c>
      <c r="X395" s="113">
        <f>IFERROR(VLOOKUP(Query1[[#This Row],[ENTERPRISE_ID]],HR_tbl[],3,0), "Not on HR File")</f>
        <v>45732</v>
      </c>
      <c r="Y395" s="234" t="str">
        <f>IFERROR(VLOOKUP(Query1[[#This Row],[ENTERPRISE_ID]], Addresses!$A:$Y,21,0), "Not on HR File")</f>
        <v>1515 ETHEL ST</v>
      </c>
      <c r="Z395" s="234" t="str">
        <f>IFERROR(VLOOKUP(Query1[[#This Row],[ENTERPRISE_ID]], Addresses!$A:$Y,22,0), "Not on HR File")</f>
        <v>APT A</v>
      </c>
      <c r="AA395" s="234" t="str">
        <f>IFERROR(VLOOKUP(Query1[[#This Row],[ENTERPRISE_ID]], Addresses!$A:$Y,23,0), "Not on HR File")</f>
        <v>VICKSBURG</v>
      </c>
      <c r="AB395" s="234" t="str">
        <f>IFERROR(VLOOKUP(Query1[[#This Row],[ENTERPRISE_ID]], Addresses!$A:$Y,24,0), "Not on HR File")</f>
        <v>MS</v>
      </c>
      <c r="AC395" s="234" t="str">
        <f>IFERROR(VLOOKUP(Query1[[#This Row],[ENTERPRISE_ID]], Addresses!$A:$Y,25,0), "Not on HR File")</f>
        <v>39180</v>
      </c>
      <c r="AD395" s="230" t="s">
        <v>18782</v>
      </c>
      <c r="AE395" s="235">
        <v>46086</v>
      </c>
    </row>
    <row r="396" spans="1:31" x14ac:dyDescent="0.3">
      <c r="A396" s="230" t="s">
        <v>16601</v>
      </c>
      <c r="B396" s="230" t="str">
        <f>Query1[[#This Row],[LAST_NAME]]</f>
        <v>TENENBOYM</v>
      </c>
      <c r="C396" s="230" t="s">
        <v>16602</v>
      </c>
      <c r="D396" s="230" t="s">
        <v>6119</v>
      </c>
      <c r="E396" s="230" t="s">
        <v>16603</v>
      </c>
      <c r="F396" s="230" t="s">
        <v>16604</v>
      </c>
      <c r="G396" s="230" t="s">
        <v>16605</v>
      </c>
      <c r="H396" s="230" t="str">
        <f>Query1[[#This Row],[FULL_NAME]]</f>
        <v>BORIS TENENBOYM</v>
      </c>
      <c r="I396" s="230" t="s">
        <v>16606</v>
      </c>
      <c r="J396" s="230" t="s">
        <v>16607</v>
      </c>
      <c r="K396" s="230" t="str">
        <f>Query1[[#This Row],[ENTERPRISE_ID]]</f>
        <v>BTENENB</v>
      </c>
      <c r="L396" s="231">
        <v>7044534398</v>
      </c>
      <c r="M396" s="230" t="s">
        <v>5630</v>
      </c>
      <c r="N396" s="230" t="s">
        <v>16608</v>
      </c>
      <c r="O396" s="230"/>
      <c r="P396" s="230" t="s">
        <v>16609</v>
      </c>
      <c r="Q396" s="230" t="s">
        <v>416</v>
      </c>
      <c r="R396" s="230" t="s">
        <v>16610</v>
      </c>
      <c r="S396" s="230" t="s">
        <v>5738</v>
      </c>
      <c r="T396" s="232">
        <v>8998</v>
      </c>
      <c r="U396" s="230" t="s">
        <v>411</v>
      </c>
      <c r="V396" s="230" t="s">
        <v>11609</v>
      </c>
      <c r="W396" s="233" t="str">
        <f>IFERROR(VLOOKUP(Query1[[#This Row],[ENTERPRISE_ID]],HR_tbl[],2, 0), "Not on HR File")</f>
        <v>Service Technician 2, In-Home</v>
      </c>
      <c r="X396" s="113">
        <f>IFERROR(VLOOKUP(Query1[[#This Row],[ENTERPRISE_ID]],HR_tbl[],3,0), "Not on HR File")</f>
        <v>45907</v>
      </c>
      <c r="Y396" s="234" t="str">
        <f>IFERROR(VLOOKUP(Query1[[#This Row],[ENTERPRISE_ID]], Addresses!$A:$Y,21,0), "Not on HR File")</f>
        <v>3934 LONGMORE LN</v>
      </c>
      <c r="Z396" s="234">
        <f>IFERROR(VLOOKUP(Query1[[#This Row],[ENTERPRISE_ID]], Addresses!$A:$Y,22,0), "Not on HR File")</f>
        <v>0</v>
      </c>
      <c r="AA396" s="234" t="str">
        <f>IFERROR(VLOOKUP(Query1[[#This Row],[ENTERPRISE_ID]], Addresses!$A:$Y,23,0), "Not on HR File")</f>
        <v>KANNAPOLIS</v>
      </c>
      <c r="AB396" s="234" t="str">
        <f>IFERROR(VLOOKUP(Query1[[#This Row],[ENTERPRISE_ID]], Addresses!$A:$Y,24,0), "Not on HR File")</f>
        <v>NC</v>
      </c>
      <c r="AC396" s="234" t="str">
        <f>IFERROR(VLOOKUP(Query1[[#This Row],[ENTERPRISE_ID]], Addresses!$A:$Y,25,0), "Not on HR File")</f>
        <v>28081</v>
      </c>
      <c r="AD396" s="230" t="s">
        <v>16611</v>
      </c>
      <c r="AE396" s="235">
        <v>46086</v>
      </c>
    </row>
    <row r="397" spans="1:31" x14ac:dyDescent="0.3">
      <c r="A397" s="230" t="s">
        <v>4000</v>
      </c>
      <c r="B397" s="230" t="str">
        <f>Query1[[#This Row],[LAST_NAME]]</f>
        <v>PAYNE</v>
      </c>
      <c r="C397" s="230" t="s">
        <v>18432</v>
      </c>
      <c r="D397" s="230" t="s">
        <v>5990</v>
      </c>
      <c r="E397" s="230" t="s">
        <v>18433</v>
      </c>
      <c r="F397" s="230" t="s">
        <v>18434</v>
      </c>
      <c r="G397" s="230" t="s">
        <v>4004</v>
      </c>
      <c r="H397" s="230" t="str">
        <f>Query1[[#This Row],[FULL_NAME]]</f>
        <v>OZIE PAYNE</v>
      </c>
      <c r="I397" s="230" t="s">
        <v>4003</v>
      </c>
      <c r="J397" s="230" t="s">
        <v>4002</v>
      </c>
      <c r="K397" s="230" t="str">
        <f>Query1[[#This Row],[ENTERPRISE_ID]]</f>
        <v>OPAYNE</v>
      </c>
      <c r="L397" s="231">
        <v>3146431135</v>
      </c>
      <c r="M397" s="230" t="s">
        <v>5630</v>
      </c>
      <c r="N397" s="230" t="s">
        <v>18435</v>
      </c>
      <c r="O397" s="230"/>
      <c r="P397" s="230" t="s">
        <v>18436</v>
      </c>
      <c r="Q397" s="230" t="s">
        <v>1502</v>
      </c>
      <c r="R397" s="230" t="s">
        <v>18437</v>
      </c>
      <c r="S397" s="230" t="s">
        <v>5916</v>
      </c>
      <c r="T397" s="232">
        <v>8998</v>
      </c>
      <c r="U397" s="230" t="s">
        <v>5995</v>
      </c>
      <c r="V397" s="230" t="s">
        <v>5996</v>
      </c>
      <c r="W397" s="233" t="str">
        <f>IFERROR(VLOOKUP(Query1[[#This Row],[ENTERPRISE_ID]],HR_tbl[],2, 0), "Not on HR File")</f>
        <v>Service Technician 2, In-Home</v>
      </c>
      <c r="X397" s="113">
        <f>IFERROR(VLOOKUP(Query1[[#This Row],[ENTERPRISE_ID]],HR_tbl[],3,0), "Not on HR File")</f>
        <v>44714</v>
      </c>
      <c r="Y397" s="234" t="str">
        <f>IFERROR(VLOOKUP(Query1[[#This Row],[ENTERPRISE_ID]], Addresses!$A:$Y,21,0), "Not on HR File")</f>
        <v>11868 Barden Tower</v>
      </c>
      <c r="Z397" s="234">
        <f>IFERROR(VLOOKUP(Query1[[#This Row],[ENTERPRISE_ID]], Addresses!$A:$Y,22,0), "Not on HR File")</f>
        <v>0</v>
      </c>
      <c r="AA397" s="234" t="str">
        <f>IFERROR(VLOOKUP(Query1[[#This Row],[ENTERPRISE_ID]], Addresses!$A:$Y,23,0), "Not on HR File")</f>
        <v>Blackjack</v>
      </c>
      <c r="AB397" s="234" t="str">
        <f>IFERROR(VLOOKUP(Query1[[#This Row],[ENTERPRISE_ID]], Addresses!$A:$Y,24,0), "Not on HR File")</f>
        <v>MO</v>
      </c>
      <c r="AC397" s="234" t="str">
        <f>IFERROR(VLOOKUP(Query1[[#This Row],[ENTERPRISE_ID]], Addresses!$A:$Y,25,0), "Not on HR File")</f>
        <v>63033</v>
      </c>
      <c r="AD397" s="230" t="s">
        <v>18438</v>
      </c>
      <c r="AE397" s="235">
        <v>46086</v>
      </c>
    </row>
    <row r="398" spans="1:31" x14ac:dyDescent="0.3">
      <c r="A398" s="230" t="s">
        <v>10161</v>
      </c>
      <c r="B398" s="230" t="str">
        <f>Query1[[#This Row],[LAST_NAME]]</f>
        <v>RAHMAN</v>
      </c>
      <c r="C398" s="230" t="s">
        <v>10162</v>
      </c>
      <c r="D398" s="230" t="s">
        <v>5788</v>
      </c>
      <c r="E398" s="230" t="s">
        <v>10163</v>
      </c>
      <c r="F398" s="230" t="s">
        <v>10164</v>
      </c>
      <c r="G398" s="230" t="s">
        <v>10165</v>
      </c>
      <c r="H398" s="230" t="str">
        <f>Query1[[#This Row],[FULL_NAME]]</f>
        <v>SAYED RAHMAN</v>
      </c>
      <c r="I398" s="230" t="s">
        <v>10166</v>
      </c>
      <c r="J398" s="230" t="s">
        <v>10167</v>
      </c>
      <c r="K398" s="230" t="str">
        <f>Query1[[#This Row],[ENTERPRISE_ID]]</f>
        <v>SRAHMAN</v>
      </c>
      <c r="L398" s="231">
        <v>7037869007</v>
      </c>
      <c r="M398" s="230" t="s">
        <v>5630</v>
      </c>
      <c r="N398" s="230" t="s">
        <v>10168</v>
      </c>
      <c r="O398" s="230"/>
      <c r="P398" s="230" t="s">
        <v>5793</v>
      </c>
      <c r="Q398" s="230" t="s">
        <v>328</v>
      </c>
      <c r="R398" s="230" t="s">
        <v>10169</v>
      </c>
      <c r="S398" s="230" t="s">
        <v>5664</v>
      </c>
      <c r="T398" s="232">
        <v>8998</v>
      </c>
      <c r="U398" s="230" t="s">
        <v>5795</v>
      </c>
      <c r="V398" s="230" t="s">
        <v>5796</v>
      </c>
      <c r="W398" s="233" t="str">
        <f>IFERROR(VLOOKUP(Query1[[#This Row],[ENTERPRISE_ID]],HR_tbl[],2, 0), "Not on HR File")</f>
        <v>Service Technician 2, In-Home</v>
      </c>
      <c r="X398" s="113">
        <f>IFERROR(VLOOKUP(Query1[[#This Row],[ENTERPRISE_ID]],HR_tbl[],3,0), "Not on HR File")</f>
        <v>46012</v>
      </c>
      <c r="Y398" s="234" t="str">
        <f>IFERROR(VLOOKUP(Query1[[#This Row],[ENTERPRISE_ID]], Addresses!$A:$Y,21,0), "Not on HR File")</f>
        <v>Not on HR File</v>
      </c>
      <c r="Z398" s="234" t="str">
        <f>IFERROR(VLOOKUP(Query1[[#This Row],[ENTERPRISE_ID]], Addresses!$A:$Y,22,0), "Not on HR File")</f>
        <v>Not on HR File</v>
      </c>
      <c r="AA398" s="234" t="str">
        <f>IFERROR(VLOOKUP(Query1[[#This Row],[ENTERPRISE_ID]], Addresses!$A:$Y,23,0), "Not on HR File")</f>
        <v>Not on HR File</v>
      </c>
      <c r="AB398" s="234" t="str">
        <f>IFERROR(VLOOKUP(Query1[[#This Row],[ENTERPRISE_ID]], Addresses!$A:$Y,24,0), "Not on HR File")</f>
        <v>Not on HR File</v>
      </c>
      <c r="AC398" s="234" t="str">
        <f>IFERROR(VLOOKUP(Query1[[#This Row],[ENTERPRISE_ID]], Addresses!$A:$Y,25,0), "Not on HR File")</f>
        <v>Not on HR File</v>
      </c>
      <c r="AD398" s="230" t="s">
        <v>10170</v>
      </c>
      <c r="AE398" s="235">
        <v>46086</v>
      </c>
    </row>
    <row r="399" spans="1:31" x14ac:dyDescent="0.3">
      <c r="A399" s="230" t="s">
        <v>17285</v>
      </c>
      <c r="B399" s="230" t="str">
        <f>Query1[[#This Row],[LAST_NAME]]</f>
        <v>BROWN</v>
      </c>
      <c r="C399" s="230" t="s">
        <v>17286</v>
      </c>
      <c r="D399" s="230" t="s">
        <v>5708</v>
      </c>
      <c r="E399" s="230" t="s">
        <v>17287</v>
      </c>
      <c r="F399" s="230" t="s">
        <v>17288</v>
      </c>
      <c r="G399" s="230" t="s">
        <v>17289</v>
      </c>
      <c r="H399" s="230" t="str">
        <f>Query1[[#This Row],[FULL_NAME]]</f>
        <v>JOSHUA BROWN</v>
      </c>
      <c r="I399" s="230" t="s">
        <v>4839</v>
      </c>
      <c r="J399" s="230" t="s">
        <v>3753</v>
      </c>
      <c r="K399" s="230" t="str">
        <f>Query1[[#This Row],[ENTERPRISE_ID]]</f>
        <v>JBROW35</v>
      </c>
      <c r="L399" s="231">
        <v>4236461508</v>
      </c>
      <c r="M399" s="230" t="s">
        <v>5630</v>
      </c>
      <c r="N399" s="230" t="s">
        <v>17290</v>
      </c>
      <c r="O399" s="230"/>
      <c r="P399" s="230" t="s">
        <v>17291</v>
      </c>
      <c r="Q399" s="230" t="s">
        <v>407</v>
      </c>
      <c r="R399" s="230" t="s">
        <v>4633</v>
      </c>
      <c r="S399" s="230" t="s">
        <v>5664</v>
      </c>
      <c r="T399" s="232">
        <v>8998</v>
      </c>
      <c r="U399" s="230" t="s">
        <v>8119</v>
      </c>
      <c r="V399" s="230" t="s">
        <v>8120</v>
      </c>
      <c r="W399" s="233" t="str">
        <f>IFERROR(VLOOKUP(Query1[[#This Row],[ENTERPRISE_ID]],HR_tbl[],2, 0), "Not on HR File")</f>
        <v>Service Technician 2, Trainee</v>
      </c>
      <c r="X399" s="113">
        <f>IFERROR(VLOOKUP(Query1[[#This Row],[ENTERPRISE_ID]],HR_tbl[],3,0), "Not on HR File")</f>
        <v>46047</v>
      </c>
      <c r="Y399" s="234" t="str">
        <f>IFERROR(VLOOKUP(Query1[[#This Row],[ENTERPRISE_ID]], Addresses!$A:$Y,21,0), "Not on HR File")</f>
        <v>Not on HR File</v>
      </c>
      <c r="Z399" s="234" t="str">
        <f>IFERROR(VLOOKUP(Query1[[#This Row],[ENTERPRISE_ID]], Addresses!$A:$Y,22,0), "Not on HR File")</f>
        <v>Not on HR File</v>
      </c>
      <c r="AA399" s="234" t="str">
        <f>IFERROR(VLOOKUP(Query1[[#This Row],[ENTERPRISE_ID]], Addresses!$A:$Y,23,0), "Not on HR File")</f>
        <v>Not on HR File</v>
      </c>
      <c r="AB399" s="234" t="str">
        <f>IFERROR(VLOOKUP(Query1[[#This Row],[ENTERPRISE_ID]], Addresses!$A:$Y,24,0), "Not on HR File")</f>
        <v>Not on HR File</v>
      </c>
      <c r="AC399" s="234" t="str">
        <f>IFERROR(VLOOKUP(Query1[[#This Row],[ENTERPRISE_ID]], Addresses!$A:$Y,25,0), "Not on HR File")</f>
        <v>Not on HR File</v>
      </c>
      <c r="AD399" s="230" t="s">
        <v>17292</v>
      </c>
      <c r="AE399" s="235">
        <v>46086</v>
      </c>
    </row>
    <row r="400" spans="1:31" x14ac:dyDescent="0.3">
      <c r="A400" s="230" t="s">
        <v>9133</v>
      </c>
      <c r="B400" s="230" t="str">
        <f>Query1[[#This Row],[LAST_NAME]]</f>
        <v>OZAKI-GARNICA</v>
      </c>
      <c r="C400" s="230" t="s">
        <v>9134</v>
      </c>
      <c r="D400" s="230" t="s">
        <v>6040</v>
      </c>
      <c r="E400" s="230" t="s">
        <v>9135</v>
      </c>
      <c r="F400" s="230" t="s">
        <v>9136</v>
      </c>
      <c r="G400" s="230" t="s">
        <v>9137</v>
      </c>
      <c r="H400" s="230" t="str">
        <f>Query1[[#This Row],[FULL_NAME]]</f>
        <v>CAROLYN OZAKI-GARNICA</v>
      </c>
      <c r="I400" s="230" t="s">
        <v>9138</v>
      </c>
      <c r="J400" s="230" t="s">
        <v>5317</v>
      </c>
      <c r="K400" s="230" t="str">
        <f>Query1[[#This Row],[ENTERPRISE_ID]]</f>
        <v>COZAKIG</v>
      </c>
      <c r="L400" s="231">
        <v>9095078003</v>
      </c>
      <c r="M400" s="230" t="s">
        <v>5630</v>
      </c>
      <c r="N400" s="230" t="s">
        <v>9139</v>
      </c>
      <c r="O400" s="230"/>
      <c r="P400" s="230" t="s">
        <v>9140</v>
      </c>
      <c r="Q400" s="230" t="s">
        <v>219</v>
      </c>
      <c r="R400" s="230" t="s">
        <v>9141</v>
      </c>
      <c r="S400" s="230" t="s">
        <v>5714</v>
      </c>
      <c r="T400" s="232">
        <v>8998</v>
      </c>
      <c r="U400" s="230" t="s">
        <v>5162</v>
      </c>
      <c r="V400" s="230" t="s">
        <v>7512</v>
      </c>
      <c r="W400" s="233" t="str">
        <f>IFERROR(VLOOKUP(Query1[[#This Row],[ENTERPRISE_ID]],HR_tbl[],2, 0), "Not on HR File")</f>
        <v>Service Technician 1, In-Home</v>
      </c>
      <c r="X400" s="113">
        <f>IFERROR(VLOOKUP(Query1[[#This Row],[ENTERPRISE_ID]],HR_tbl[],3,0), "Not on HR File")</f>
        <v>28997</v>
      </c>
      <c r="Y400" s="234" t="str">
        <f>IFERROR(VLOOKUP(Query1[[#This Row],[ENTERPRISE_ID]], Addresses!$A:$Y,21,0), "Not on HR File")</f>
        <v>3115 W LINDACITA LN</v>
      </c>
      <c r="Z400" s="234">
        <f>IFERROR(VLOOKUP(Query1[[#This Row],[ENTERPRISE_ID]], Addresses!$A:$Y,22,0), "Not on HR File")</f>
        <v>0</v>
      </c>
      <c r="AA400" s="234" t="str">
        <f>IFERROR(VLOOKUP(Query1[[#This Row],[ENTERPRISE_ID]], Addresses!$A:$Y,23,0), "Not on HR File")</f>
        <v>ANAHEIM</v>
      </c>
      <c r="AB400" s="234" t="str">
        <f>IFERROR(VLOOKUP(Query1[[#This Row],[ENTERPRISE_ID]], Addresses!$A:$Y,24,0), "Not on HR File")</f>
        <v>CA</v>
      </c>
      <c r="AC400" s="234" t="str">
        <f>IFERROR(VLOOKUP(Query1[[#This Row],[ENTERPRISE_ID]], Addresses!$A:$Y,25,0), "Not on HR File")</f>
        <v>92804</v>
      </c>
      <c r="AD400" s="230" t="s">
        <v>9142</v>
      </c>
      <c r="AE400" s="235">
        <v>46086</v>
      </c>
    </row>
    <row r="401" spans="1:31" x14ac:dyDescent="0.3">
      <c r="A401" s="230" t="s">
        <v>17935</v>
      </c>
      <c r="B401" s="230" t="str">
        <f>Query1[[#This Row],[LAST_NAME]]</f>
        <v>ATWATER</v>
      </c>
      <c r="C401" s="230" t="s">
        <v>17936</v>
      </c>
      <c r="D401" s="230" t="s">
        <v>5656</v>
      </c>
      <c r="E401" s="230" t="s">
        <v>17937</v>
      </c>
      <c r="F401" s="230" t="s">
        <v>17938</v>
      </c>
      <c r="G401" s="230" t="s">
        <v>17939</v>
      </c>
      <c r="H401" s="230" t="str">
        <f>Query1[[#This Row],[FULL_NAME]]</f>
        <v>TYLER ATWATER</v>
      </c>
      <c r="I401" s="230" t="s">
        <v>17940</v>
      </c>
      <c r="J401" s="230" t="s">
        <v>1757</v>
      </c>
      <c r="K401" s="230" t="str">
        <f>Query1[[#This Row],[ENTERPRISE_ID]]</f>
        <v>TATWATE</v>
      </c>
      <c r="L401" s="231">
        <v>2693770553</v>
      </c>
      <c r="M401" s="230" t="s">
        <v>5630</v>
      </c>
      <c r="N401" s="230" t="s">
        <v>17941</v>
      </c>
      <c r="O401" s="230" t="s">
        <v>17942</v>
      </c>
      <c r="P401" s="230" t="s">
        <v>7857</v>
      </c>
      <c r="Q401" s="230" t="s">
        <v>752</v>
      </c>
      <c r="R401" s="230" t="s">
        <v>17943</v>
      </c>
      <c r="S401" s="230" t="s">
        <v>5634</v>
      </c>
      <c r="T401" s="232">
        <v>8998</v>
      </c>
      <c r="U401" s="230" t="s">
        <v>7014</v>
      </c>
      <c r="V401" s="230" t="s">
        <v>7015</v>
      </c>
      <c r="W401" s="233" t="str">
        <f>IFERROR(VLOOKUP(Query1[[#This Row],[ENTERPRISE_ID]],HR_tbl[],2, 0), "Not on HR File")</f>
        <v>Service Technician 1, In-Home</v>
      </c>
      <c r="X401" s="113">
        <f>IFERROR(VLOOKUP(Query1[[#This Row],[ENTERPRISE_ID]],HR_tbl[],3,0), "Not on HR File")</f>
        <v>45872</v>
      </c>
      <c r="Y401" s="234" t="str">
        <f>IFERROR(VLOOKUP(Query1[[#This Row],[ENTERPRISE_ID]], Addresses!$A:$Y,21,0), "Not on HR File")</f>
        <v>15881 McClellan dr</v>
      </c>
      <c r="Z401" s="234" t="str">
        <f>IFERROR(VLOOKUP(Query1[[#This Row],[ENTERPRISE_ID]], Addresses!$A:$Y,22,0), "Not on HR File")</f>
        <v>Apt b-18</v>
      </c>
      <c r="AA401" s="234" t="str">
        <f>IFERROR(VLOOKUP(Query1[[#This Row],[ENTERPRISE_ID]], Addresses!$A:$Y,23,0), "Not on HR File")</f>
        <v>Marshall</v>
      </c>
      <c r="AB401" s="234" t="str">
        <f>IFERROR(VLOOKUP(Query1[[#This Row],[ENTERPRISE_ID]], Addresses!$A:$Y,24,0), "Not on HR File")</f>
        <v>MI</v>
      </c>
      <c r="AC401" s="234" t="str">
        <f>IFERROR(VLOOKUP(Query1[[#This Row],[ENTERPRISE_ID]], Addresses!$A:$Y,25,0), "Not on HR File")</f>
        <v>49068</v>
      </c>
      <c r="AD401" s="230" t="s">
        <v>17944</v>
      </c>
      <c r="AE401" s="235">
        <v>46086</v>
      </c>
    </row>
    <row r="402" spans="1:31" x14ac:dyDescent="0.3">
      <c r="A402" s="230" t="s">
        <v>18167</v>
      </c>
      <c r="B402" s="230" t="str">
        <f>Query1[[#This Row],[LAST_NAME]]</f>
        <v>BLACKBURN</v>
      </c>
      <c r="C402" s="230" t="s">
        <v>18168</v>
      </c>
      <c r="D402" s="230" t="s">
        <v>5708</v>
      </c>
      <c r="E402" s="230" t="s">
        <v>18169</v>
      </c>
      <c r="F402" s="230" t="s">
        <v>18170</v>
      </c>
      <c r="G402" s="230" t="s">
        <v>18171</v>
      </c>
      <c r="H402" s="230" t="str">
        <f>Query1[[#This Row],[FULL_NAME]]</f>
        <v>LIAM BLACKBURN</v>
      </c>
      <c r="I402" s="230" t="s">
        <v>18172</v>
      </c>
      <c r="J402" s="230" t="s">
        <v>9282</v>
      </c>
      <c r="K402" s="230" t="str">
        <f>Query1[[#This Row],[ENTERPRISE_ID]]</f>
        <v>LBLACKB</v>
      </c>
      <c r="L402" s="231">
        <v>6017730371</v>
      </c>
      <c r="M402" s="230" t="s">
        <v>5630</v>
      </c>
      <c r="N402" s="230" t="s">
        <v>18173</v>
      </c>
      <c r="O402" s="230"/>
      <c r="P402" s="230" t="s">
        <v>18174</v>
      </c>
      <c r="Q402" s="230" t="s">
        <v>477</v>
      </c>
      <c r="R402" s="230" t="s">
        <v>18175</v>
      </c>
      <c r="S402" s="230" t="s">
        <v>5714</v>
      </c>
      <c r="T402" s="232">
        <v>8998</v>
      </c>
      <c r="U402" s="230" t="s">
        <v>7859</v>
      </c>
      <c r="V402" s="230" t="s">
        <v>7860</v>
      </c>
      <c r="W402" s="233" t="str">
        <f>IFERROR(VLOOKUP(Query1[[#This Row],[ENTERPRISE_ID]],HR_tbl[],2, 0), "Not on HR File")</f>
        <v>Service Technician 2, In-Home</v>
      </c>
      <c r="X402" s="113">
        <f>IFERROR(VLOOKUP(Query1[[#This Row],[ENTERPRISE_ID]],HR_tbl[],3,0), "Not on HR File")</f>
        <v>45900</v>
      </c>
      <c r="Y402" s="234" t="str">
        <f>IFERROR(VLOOKUP(Query1[[#This Row],[ENTERPRISE_ID]], Addresses!$A:$Y,21,0), "Not on HR File")</f>
        <v>42 OAKHURST DR</v>
      </c>
      <c r="Z402" s="234">
        <f>IFERROR(VLOOKUP(Query1[[#This Row],[ENTERPRISE_ID]], Addresses!$A:$Y,22,0), "Not on HR File")</f>
        <v>0</v>
      </c>
      <c r="AA402" s="234" t="str">
        <f>IFERROR(VLOOKUP(Query1[[#This Row],[ENTERPRISE_ID]], Addresses!$A:$Y,23,0), "Not on HR File")</f>
        <v>NATCHEZ</v>
      </c>
      <c r="AB402" s="234" t="str">
        <f>IFERROR(VLOOKUP(Query1[[#This Row],[ENTERPRISE_ID]], Addresses!$A:$Y,24,0), "Not on HR File")</f>
        <v>MS</v>
      </c>
      <c r="AC402" s="234" t="str">
        <f>IFERROR(VLOOKUP(Query1[[#This Row],[ENTERPRISE_ID]], Addresses!$A:$Y,25,0), "Not on HR File")</f>
        <v>39120</v>
      </c>
      <c r="AD402" s="230" t="s">
        <v>18176</v>
      </c>
      <c r="AE402" s="235">
        <v>46086</v>
      </c>
    </row>
    <row r="403" spans="1:31" x14ac:dyDescent="0.3">
      <c r="A403" s="230" t="s">
        <v>11237</v>
      </c>
      <c r="B403" s="230" t="str">
        <f>Query1[[#This Row],[LAST_NAME]]</f>
        <v>HERBST</v>
      </c>
      <c r="C403" s="230" t="s">
        <v>11238</v>
      </c>
      <c r="D403" s="230" t="s">
        <v>5638</v>
      </c>
      <c r="E403" s="230" t="s">
        <v>11239</v>
      </c>
      <c r="F403" s="230" t="s">
        <v>11240</v>
      </c>
      <c r="G403" s="230" t="s">
        <v>11241</v>
      </c>
      <c r="H403" s="230" t="str">
        <f>Query1[[#This Row],[FULL_NAME]]</f>
        <v>ANDREW HERBST</v>
      </c>
      <c r="I403" s="230" t="s">
        <v>11242</v>
      </c>
      <c r="J403" s="230" t="s">
        <v>4248</v>
      </c>
      <c r="K403" s="230" t="str">
        <f>Query1[[#This Row],[ENTERPRISE_ID]]</f>
        <v>AHERBS</v>
      </c>
      <c r="L403" s="231">
        <v>4079481027</v>
      </c>
      <c r="M403" s="230" t="s">
        <v>5630</v>
      </c>
      <c r="N403" s="230" t="s">
        <v>11243</v>
      </c>
      <c r="O403" s="230"/>
      <c r="P403" s="230" t="s">
        <v>8082</v>
      </c>
      <c r="Q403" s="230" t="s">
        <v>297</v>
      </c>
      <c r="R403" s="230" t="s">
        <v>8083</v>
      </c>
      <c r="S403" s="230" t="s">
        <v>5634</v>
      </c>
      <c r="T403" s="232">
        <v>8998</v>
      </c>
      <c r="U403" s="230" t="s">
        <v>7445</v>
      </c>
      <c r="V403" s="230" t="s">
        <v>7446</v>
      </c>
      <c r="W403" s="233" t="str">
        <f>IFERROR(VLOOKUP(Query1[[#This Row],[ENTERPRISE_ID]],HR_tbl[],2, 0), "Not on HR File")</f>
        <v>Service Technician 2, In-Home</v>
      </c>
      <c r="X403" s="113">
        <f>IFERROR(VLOOKUP(Query1[[#This Row],[ENTERPRISE_ID]],HR_tbl[],3,0), "Not on HR File")</f>
        <v>44041</v>
      </c>
      <c r="Y403" s="234" t="str">
        <f>IFERROR(VLOOKUP(Query1[[#This Row],[ENTERPRISE_ID]], Addresses!$A:$Y,21,0), "Not on HR File")</f>
        <v>3027 DUNHILL DRIVE</v>
      </c>
      <c r="Z403" s="234">
        <f>IFERROR(VLOOKUP(Query1[[#This Row],[ENTERPRISE_ID]], Addresses!$A:$Y,22,0), "Not on HR File")</f>
        <v>0</v>
      </c>
      <c r="AA403" s="234" t="str">
        <f>IFERROR(VLOOKUP(Query1[[#This Row],[ENTERPRISE_ID]], Addresses!$A:$Y,23,0), "Not on HR File")</f>
        <v>COCOA</v>
      </c>
      <c r="AB403" s="234" t="str">
        <f>IFERROR(VLOOKUP(Query1[[#This Row],[ENTERPRISE_ID]], Addresses!$A:$Y,24,0), "Not on HR File")</f>
        <v>FL</v>
      </c>
      <c r="AC403" s="234" t="str">
        <f>IFERROR(VLOOKUP(Query1[[#This Row],[ENTERPRISE_ID]], Addresses!$A:$Y,25,0), "Not on HR File")</f>
        <v>32926</v>
      </c>
      <c r="AD403" s="230" t="s">
        <v>11244</v>
      </c>
      <c r="AE403" s="235">
        <v>46086</v>
      </c>
    </row>
    <row r="404" spans="1:31" x14ac:dyDescent="0.3">
      <c r="A404" s="230" t="s">
        <v>12986</v>
      </c>
      <c r="B404" s="230" t="str">
        <f>Query1[[#This Row],[LAST_NAME]]</f>
        <v>BIBEAU</v>
      </c>
      <c r="C404" s="230" t="s">
        <v>12987</v>
      </c>
      <c r="D404" s="230" t="s">
        <v>5822</v>
      </c>
      <c r="E404" s="230" t="s">
        <v>12988</v>
      </c>
      <c r="F404" s="230" t="s">
        <v>12989</v>
      </c>
      <c r="G404" s="230" t="s">
        <v>12990</v>
      </c>
      <c r="H404" s="230" t="str">
        <f>Query1[[#This Row],[FULL_NAME]]</f>
        <v>PAUL BIBEAU</v>
      </c>
      <c r="I404" s="230" t="s">
        <v>12991</v>
      </c>
      <c r="J404" s="230" t="s">
        <v>3860</v>
      </c>
      <c r="K404" s="230" t="str">
        <f>Query1[[#This Row],[ENTERPRISE_ID]]</f>
        <v>PBIBEA</v>
      </c>
      <c r="L404" s="231">
        <v>5082507662</v>
      </c>
      <c r="M404" s="230" t="s">
        <v>5630</v>
      </c>
      <c r="N404" s="230" t="s">
        <v>12992</v>
      </c>
      <c r="O404" s="230"/>
      <c r="P404" s="230" t="s">
        <v>12993</v>
      </c>
      <c r="Q404" s="230" t="s">
        <v>382</v>
      </c>
      <c r="R404" s="230" t="s">
        <v>12994</v>
      </c>
      <c r="S404" s="230" t="s">
        <v>5916</v>
      </c>
      <c r="T404" s="232">
        <v>8998</v>
      </c>
      <c r="U404" s="230" t="s">
        <v>9046</v>
      </c>
      <c r="V404" s="230" t="s">
        <v>9047</v>
      </c>
      <c r="W404" s="233" t="str">
        <f>IFERROR(VLOOKUP(Query1[[#This Row],[ENTERPRISE_ID]],HR_tbl[],2, 0), "Not on HR File")</f>
        <v>Service Technician 1, In-Home</v>
      </c>
      <c r="X404" s="113">
        <f>IFERROR(VLOOKUP(Query1[[#This Row],[ENTERPRISE_ID]],HR_tbl[],3,0), "Not on HR File")</f>
        <v>32035</v>
      </c>
      <c r="Y404" s="234" t="str">
        <f>IFERROR(VLOOKUP(Query1[[#This Row],[ENTERPRISE_ID]], Addresses!$A:$Y,21,0), "Not on HR File")</f>
        <v>515 DICKINSON STREET</v>
      </c>
      <c r="Z404" s="234">
        <f>IFERROR(VLOOKUP(Query1[[#This Row],[ENTERPRISE_ID]], Addresses!$A:$Y,22,0), "Not on HR File")</f>
        <v>0</v>
      </c>
      <c r="AA404" s="234" t="str">
        <f>IFERROR(VLOOKUP(Query1[[#This Row],[ENTERPRISE_ID]], Addresses!$A:$Y,23,0), "Not on HR File")</f>
        <v>FALL RIVER</v>
      </c>
      <c r="AB404" s="234" t="str">
        <f>IFERROR(VLOOKUP(Query1[[#This Row],[ENTERPRISE_ID]], Addresses!$A:$Y,24,0), "Not on HR File")</f>
        <v>MA</v>
      </c>
      <c r="AC404" s="234" t="str">
        <f>IFERROR(VLOOKUP(Query1[[#This Row],[ENTERPRISE_ID]], Addresses!$A:$Y,25,0), "Not on HR File")</f>
        <v>02721</v>
      </c>
      <c r="AD404" s="230" t="s">
        <v>12995</v>
      </c>
      <c r="AE404" s="235">
        <v>46086</v>
      </c>
    </row>
    <row r="405" spans="1:31" x14ac:dyDescent="0.3">
      <c r="A405" s="230" t="s">
        <v>12611</v>
      </c>
      <c r="B405" s="230" t="str">
        <f>Query1[[#This Row],[LAST_NAME]]</f>
        <v>GALIMORE</v>
      </c>
      <c r="C405" s="230" t="s">
        <v>12612</v>
      </c>
      <c r="D405" s="230" t="s">
        <v>5854</v>
      </c>
      <c r="E405" s="230" t="s">
        <v>12613</v>
      </c>
      <c r="F405" s="230" t="s">
        <v>12614</v>
      </c>
      <c r="G405" s="230" t="s">
        <v>12615</v>
      </c>
      <c r="H405" s="230" t="str">
        <f>Query1[[#This Row],[FULL_NAME]]</f>
        <v>JERMAINE GALIMORE</v>
      </c>
      <c r="I405" s="230" t="s">
        <v>12616</v>
      </c>
      <c r="J405" s="230" t="s">
        <v>12617</v>
      </c>
      <c r="K405" s="230" t="str">
        <f>Query1[[#This Row],[ENTERPRISE_ID]]</f>
        <v>JGALIMO</v>
      </c>
      <c r="L405" s="231">
        <v>4043134778</v>
      </c>
      <c r="M405" s="230" t="s">
        <v>5630</v>
      </c>
      <c r="N405" s="230" t="s">
        <v>12618</v>
      </c>
      <c r="O405" s="230" t="s">
        <v>12619</v>
      </c>
      <c r="P405" s="230" t="s">
        <v>9372</v>
      </c>
      <c r="Q405" s="230" t="s">
        <v>575</v>
      </c>
      <c r="R405" s="230" t="s">
        <v>9373</v>
      </c>
      <c r="S405" s="230" t="s">
        <v>5714</v>
      </c>
      <c r="T405" s="232">
        <v>8998</v>
      </c>
      <c r="U405" s="230" t="s">
        <v>7409</v>
      </c>
      <c r="V405" s="230" t="s">
        <v>7410</v>
      </c>
      <c r="W405" s="233" t="str">
        <f>IFERROR(VLOOKUP(Query1[[#This Row],[ENTERPRISE_ID]],HR_tbl[],2, 0), "Not on HR File")</f>
        <v>HVAC Svc Tech II, Break/Fix</v>
      </c>
      <c r="X405" s="113">
        <f>IFERROR(VLOOKUP(Query1[[#This Row],[ENTERPRISE_ID]],HR_tbl[],3,0), "Not on HR File")</f>
        <v>45389</v>
      </c>
      <c r="Y405" s="234" t="str">
        <f>IFERROR(VLOOKUP(Query1[[#This Row],[ENTERPRISE_ID]], Addresses!$A:$Y,21,0), "Not on HR File")</f>
        <v>4149 Coral Reef  building  E Apt 707</v>
      </c>
      <c r="Z405" s="234">
        <f>IFERROR(VLOOKUP(Query1[[#This Row],[ENTERPRISE_ID]], Addresses!$A:$Y,22,0), "Not on HR File")</f>
        <v>0</v>
      </c>
      <c r="AA405" s="234" t="str">
        <f>IFERROR(VLOOKUP(Query1[[#This Row],[ENTERPRISE_ID]], Addresses!$A:$Y,23,0), "Not on HR File")</f>
        <v>Decutur</v>
      </c>
      <c r="AB405" s="234" t="str">
        <f>IFERROR(VLOOKUP(Query1[[#This Row],[ENTERPRISE_ID]], Addresses!$A:$Y,24,0), "Not on HR File")</f>
        <v>GA</v>
      </c>
      <c r="AC405" s="234" t="str">
        <f>IFERROR(VLOOKUP(Query1[[#This Row],[ENTERPRISE_ID]], Addresses!$A:$Y,25,0), "Not on HR File")</f>
        <v>30032</v>
      </c>
      <c r="AD405" s="230" t="s">
        <v>12620</v>
      </c>
      <c r="AE405" s="235">
        <v>46086</v>
      </c>
    </row>
    <row r="406" spans="1:31" x14ac:dyDescent="0.3">
      <c r="A406" s="230" t="s">
        <v>12870</v>
      </c>
      <c r="B406" s="230" t="str">
        <f>Query1[[#This Row],[LAST_NAME]]</f>
        <v>SLAUGHTER</v>
      </c>
      <c r="C406" s="230" t="s">
        <v>12871</v>
      </c>
      <c r="D406" s="230" t="s">
        <v>5729</v>
      </c>
      <c r="E406" s="230" t="s">
        <v>12872</v>
      </c>
      <c r="F406" s="230" t="s">
        <v>12873</v>
      </c>
      <c r="G406" s="230" t="s">
        <v>12874</v>
      </c>
      <c r="H406" s="230" t="str">
        <f>Query1[[#This Row],[FULL_NAME]]</f>
        <v>CONRAD SLAUGHTER</v>
      </c>
      <c r="I406" s="230" t="s">
        <v>11017</v>
      </c>
      <c r="J406" s="230" t="s">
        <v>5063</v>
      </c>
      <c r="K406" s="230" t="str">
        <f>Query1[[#This Row],[ENTERPRISE_ID]]</f>
        <v>CSLAUG4</v>
      </c>
      <c r="L406" s="231">
        <v>9169371823</v>
      </c>
      <c r="M406" s="230" t="s">
        <v>5630</v>
      </c>
      <c r="N406" s="230" t="s">
        <v>12875</v>
      </c>
      <c r="O406" s="230"/>
      <c r="P406" s="230" t="s">
        <v>9597</v>
      </c>
      <c r="Q406" s="230" t="s">
        <v>219</v>
      </c>
      <c r="R406" s="230" t="s">
        <v>12876</v>
      </c>
      <c r="S406" s="230" t="s">
        <v>5738</v>
      </c>
      <c r="T406" s="232">
        <v>8998</v>
      </c>
      <c r="U406" s="230" t="s">
        <v>7607</v>
      </c>
      <c r="V406" s="230" t="s">
        <v>7608</v>
      </c>
      <c r="W406" s="233" t="str">
        <f>IFERROR(VLOOKUP(Query1[[#This Row],[ENTERPRISE_ID]],HR_tbl[],2, 0), "Not on HR File")</f>
        <v>Service Technician 2, In-Home</v>
      </c>
      <c r="X406" s="113">
        <f>IFERROR(VLOOKUP(Query1[[#This Row],[ENTERPRISE_ID]],HR_tbl[],3,0), "Not on HR File")</f>
        <v>40400</v>
      </c>
      <c r="Y406" s="234" t="str">
        <f>IFERROR(VLOOKUP(Query1[[#This Row],[ENTERPRISE_ID]], Addresses!$A:$Y,21,0), "Not on HR File")</f>
        <v>4231 46TH AVENUE</v>
      </c>
      <c r="Z406" s="234">
        <f>IFERROR(VLOOKUP(Query1[[#This Row],[ENTERPRISE_ID]], Addresses!$A:$Y,22,0), "Not on HR File")</f>
        <v>0</v>
      </c>
      <c r="AA406" s="234" t="str">
        <f>IFERROR(VLOOKUP(Query1[[#This Row],[ENTERPRISE_ID]], Addresses!$A:$Y,23,0), "Not on HR File")</f>
        <v>SACRAMENTO</v>
      </c>
      <c r="AB406" s="234" t="str">
        <f>IFERROR(VLOOKUP(Query1[[#This Row],[ENTERPRISE_ID]], Addresses!$A:$Y,24,0), "Not on HR File")</f>
        <v>CA</v>
      </c>
      <c r="AC406" s="234" t="str">
        <f>IFERROR(VLOOKUP(Query1[[#This Row],[ENTERPRISE_ID]], Addresses!$A:$Y,25,0), "Not on HR File")</f>
        <v>95824</v>
      </c>
      <c r="AD406" s="230" t="s">
        <v>12877</v>
      </c>
      <c r="AE406" s="235">
        <v>46086</v>
      </c>
    </row>
    <row r="407" spans="1:31" x14ac:dyDescent="0.3">
      <c r="A407" s="230" t="s">
        <v>6251</v>
      </c>
      <c r="B407" s="230" t="str">
        <f>Query1[[#This Row],[LAST_NAME]]</f>
        <v>MORRIS</v>
      </c>
      <c r="C407" s="230" t="s">
        <v>6252</v>
      </c>
      <c r="D407" s="230" t="s">
        <v>5854</v>
      </c>
      <c r="E407" s="230" t="s">
        <v>6253</v>
      </c>
      <c r="F407" s="230" t="s">
        <v>6254</v>
      </c>
      <c r="G407" s="230" t="s">
        <v>6255</v>
      </c>
      <c r="H407" s="230" t="str">
        <f>Query1[[#This Row],[FULL_NAME]]</f>
        <v>SCOTT MORRIS</v>
      </c>
      <c r="I407" s="230" t="s">
        <v>6256</v>
      </c>
      <c r="J407" s="230" t="s">
        <v>3795</v>
      </c>
      <c r="K407" s="230" t="str">
        <f>Query1[[#This Row],[ENTERPRISE_ID]]</f>
        <v>SMORRIS</v>
      </c>
      <c r="L407" s="231">
        <v>3348733719</v>
      </c>
      <c r="M407" s="230" t="s">
        <v>5630</v>
      </c>
      <c r="N407" s="230" t="s">
        <v>6257</v>
      </c>
      <c r="O407" s="230"/>
      <c r="P407" s="230" t="s">
        <v>6258</v>
      </c>
      <c r="Q407" s="230" t="s">
        <v>268</v>
      </c>
      <c r="R407" s="230" t="s">
        <v>6259</v>
      </c>
      <c r="S407" s="230" t="s">
        <v>5714</v>
      </c>
      <c r="T407" s="232">
        <v>8998</v>
      </c>
      <c r="U407" s="230" t="s">
        <v>5715</v>
      </c>
      <c r="V407" s="230" t="s">
        <v>5716</v>
      </c>
      <c r="W407" s="233" t="str">
        <f>IFERROR(VLOOKUP(Query1[[#This Row],[ENTERPRISE_ID]],HR_tbl[],2, 0), "Not on HR File")</f>
        <v>Team Lead Technician</v>
      </c>
      <c r="X407" s="113">
        <f>IFERROR(VLOOKUP(Query1[[#This Row],[ENTERPRISE_ID]],HR_tbl[],3,0), "Not on HR File")</f>
        <v>37477</v>
      </c>
      <c r="Y407" s="234" t="str">
        <f>IFERROR(VLOOKUP(Query1[[#This Row],[ENTERPRISE_ID]], Addresses!$A:$Y,21,0), "Not on HR File")</f>
        <v>622 WIMBLEDON DRIVE</v>
      </c>
      <c r="Z407" s="234">
        <f>IFERROR(VLOOKUP(Query1[[#This Row],[ENTERPRISE_ID]], Addresses!$A:$Y,22,0), "Not on HR File")</f>
        <v>0</v>
      </c>
      <c r="AA407" s="234" t="str">
        <f>IFERROR(VLOOKUP(Query1[[#This Row],[ENTERPRISE_ID]], Addresses!$A:$Y,23,0), "Not on HR File")</f>
        <v>DOTHAN</v>
      </c>
      <c r="AB407" s="234" t="str">
        <f>IFERROR(VLOOKUP(Query1[[#This Row],[ENTERPRISE_ID]], Addresses!$A:$Y,24,0), "Not on HR File")</f>
        <v>AL</v>
      </c>
      <c r="AC407" s="234" t="str">
        <f>IFERROR(VLOOKUP(Query1[[#This Row],[ENTERPRISE_ID]], Addresses!$A:$Y,25,0), "Not on HR File")</f>
        <v>36305</v>
      </c>
      <c r="AD407" s="230" t="s">
        <v>6260</v>
      </c>
      <c r="AE407" s="235">
        <v>46086</v>
      </c>
    </row>
    <row r="408" spans="1:31" x14ac:dyDescent="0.3">
      <c r="A408" s="230" t="s">
        <v>13597</v>
      </c>
      <c r="B408" s="230" t="str">
        <f>Query1[[#This Row],[LAST_NAME]]</f>
        <v>FAHRING</v>
      </c>
      <c r="C408" s="230" t="s">
        <v>13598</v>
      </c>
      <c r="D408" s="230" t="s">
        <v>5889</v>
      </c>
      <c r="E408" s="230" t="s">
        <v>13599</v>
      </c>
      <c r="F408" s="230" t="s">
        <v>13600</v>
      </c>
      <c r="G408" s="230" t="s">
        <v>13601</v>
      </c>
      <c r="H408" s="230" t="str">
        <f>Query1[[#This Row],[FULL_NAME]]</f>
        <v>DANE FAHRING</v>
      </c>
      <c r="I408" s="230" t="s">
        <v>13602</v>
      </c>
      <c r="J408" s="230" t="s">
        <v>13603</v>
      </c>
      <c r="K408" s="230" t="str">
        <f>Query1[[#This Row],[ENTERPRISE_ID]]</f>
        <v>DFAHRIN</v>
      </c>
      <c r="L408" s="231">
        <v>4354294778</v>
      </c>
      <c r="M408" s="230" t="s">
        <v>5630</v>
      </c>
      <c r="N408" s="230" t="s">
        <v>13604</v>
      </c>
      <c r="O408" s="230"/>
      <c r="P408" s="230" t="s">
        <v>13605</v>
      </c>
      <c r="Q408" s="230" t="s">
        <v>3134</v>
      </c>
      <c r="R408" s="230" t="s">
        <v>13606</v>
      </c>
      <c r="S408" s="230" t="s">
        <v>5738</v>
      </c>
      <c r="T408" s="232">
        <v>8998</v>
      </c>
      <c r="U408" s="230" t="s">
        <v>5895</v>
      </c>
      <c r="V408" s="230" t="s">
        <v>5896</v>
      </c>
      <c r="W408" s="233" t="str">
        <f>IFERROR(VLOOKUP(Query1[[#This Row],[ENTERPRISE_ID]],HR_tbl[],2, 0), "Not on HR File")</f>
        <v>Service Technician 3, In-Home</v>
      </c>
      <c r="X408" s="113">
        <f>IFERROR(VLOOKUP(Query1[[#This Row],[ENTERPRISE_ID]],HR_tbl[],3,0), "Not on HR File")</f>
        <v>43551</v>
      </c>
      <c r="Y408" s="234" t="str">
        <f>IFERROR(VLOOKUP(Query1[[#This Row],[ENTERPRISE_ID]], Addresses!$A:$Y,21,0), "Not on HR File")</f>
        <v>304 W 500 N</v>
      </c>
      <c r="Z408" s="234">
        <f>IFERROR(VLOOKUP(Query1[[#This Row],[ENTERPRISE_ID]], Addresses!$A:$Y,22,0), "Not on HR File")</f>
        <v>0</v>
      </c>
      <c r="AA408" s="234" t="str">
        <f>IFERROR(VLOOKUP(Query1[[#This Row],[ENTERPRISE_ID]], Addresses!$A:$Y,23,0), "Not on HR File")</f>
        <v>LA VERKIN</v>
      </c>
      <c r="AB408" s="234" t="str">
        <f>IFERROR(VLOOKUP(Query1[[#This Row],[ENTERPRISE_ID]], Addresses!$A:$Y,24,0), "Not on HR File")</f>
        <v>UT</v>
      </c>
      <c r="AC408" s="234" t="str">
        <f>IFERROR(VLOOKUP(Query1[[#This Row],[ENTERPRISE_ID]], Addresses!$A:$Y,25,0), "Not on HR File")</f>
        <v>84745</v>
      </c>
      <c r="AD408" s="230" t="s">
        <v>13607</v>
      </c>
      <c r="AE408" s="235">
        <v>46086</v>
      </c>
    </row>
    <row r="409" spans="1:31" x14ac:dyDescent="0.3">
      <c r="A409" s="230" t="s">
        <v>9816</v>
      </c>
      <c r="B409" s="230" t="str">
        <f>Query1[[#This Row],[LAST_NAME]]</f>
        <v>ARANGO</v>
      </c>
      <c r="C409" s="230" t="s">
        <v>9817</v>
      </c>
      <c r="D409" s="230" t="s">
        <v>5638</v>
      </c>
      <c r="E409" s="230" t="s">
        <v>9818</v>
      </c>
      <c r="F409" s="230" t="s">
        <v>9819</v>
      </c>
      <c r="G409" s="230" t="s">
        <v>9820</v>
      </c>
      <c r="H409" s="230" t="str">
        <f>Query1[[#This Row],[FULL_NAME]]</f>
        <v>JUAN ARANGO</v>
      </c>
      <c r="I409" s="230" t="s">
        <v>5949</v>
      </c>
      <c r="J409" s="230" t="s">
        <v>4132</v>
      </c>
      <c r="K409" s="230" t="str">
        <f>Query1[[#This Row],[ENTERPRISE_ID]]</f>
        <v>JARANG0</v>
      </c>
      <c r="L409" s="231">
        <v>2398394878</v>
      </c>
      <c r="M409" s="230" t="s">
        <v>5630</v>
      </c>
      <c r="N409" s="230" t="s">
        <v>9821</v>
      </c>
      <c r="O409" s="230"/>
      <c r="P409" s="230" t="s">
        <v>9822</v>
      </c>
      <c r="Q409" s="230" t="s">
        <v>297</v>
      </c>
      <c r="R409" s="230" t="s">
        <v>9823</v>
      </c>
      <c r="S409" s="230" t="s">
        <v>5634</v>
      </c>
      <c r="T409" s="232">
        <v>8998</v>
      </c>
      <c r="U409" s="230" t="s">
        <v>8590</v>
      </c>
      <c r="V409" s="230" t="s">
        <v>8591</v>
      </c>
      <c r="W409" s="233" t="str">
        <f>IFERROR(VLOOKUP(Query1[[#This Row],[ENTERPRISE_ID]],HR_tbl[],2, 0), "Not on HR File")</f>
        <v>Service Technician 2, In-Home</v>
      </c>
      <c r="X409" s="113">
        <f>IFERROR(VLOOKUP(Query1[[#This Row],[ENTERPRISE_ID]],HR_tbl[],3,0), "Not on HR File")</f>
        <v>45893</v>
      </c>
      <c r="Y409" s="234" t="str">
        <f>IFERROR(VLOOKUP(Query1[[#This Row],[ENTERPRISE_ID]], Addresses!$A:$Y,21,0), "Not on HR File")</f>
        <v>1217 NE 19TH CT</v>
      </c>
      <c r="Z409" s="234">
        <f>IFERROR(VLOOKUP(Query1[[#This Row],[ENTERPRISE_ID]], Addresses!$A:$Y,22,0), "Not on HR File")</f>
        <v>0</v>
      </c>
      <c r="AA409" s="234" t="str">
        <f>IFERROR(VLOOKUP(Query1[[#This Row],[ENTERPRISE_ID]], Addresses!$A:$Y,23,0), "Not on HR File")</f>
        <v>CAPE CORAL</v>
      </c>
      <c r="AB409" s="234" t="str">
        <f>IFERROR(VLOOKUP(Query1[[#This Row],[ENTERPRISE_ID]], Addresses!$A:$Y,24,0), "Not on HR File")</f>
        <v>FL</v>
      </c>
      <c r="AC409" s="234" t="str">
        <f>IFERROR(VLOOKUP(Query1[[#This Row],[ENTERPRISE_ID]], Addresses!$A:$Y,25,0), "Not on HR File")</f>
        <v>33909</v>
      </c>
      <c r="AD409" s="230" t="s">
        <v>9824</v>
      </c>
      <c r="AE409" s="235">
        <v>46086</v>
      </c>
    </row>
    <row r="410" spans="1:31" x14ac:dyDescent="0.3">
      <c r="A410" s="230" t="s">
        <v>15723</v>
      </c>
      <c r="B410" s="230" t="str">
        <f>Query1[[#This Row],[LAST_NAME]]</f>
        <v>HESTER</v>
      </c>
      <c r="C410" s="230" t="s">
        <v>31547</v>
      </c>
      <c r="D410" s="230" t="s">
        <v>6091</v>
      </c>
      <c r="E410" s="230" t="s">
        <v>31548</v>
      </c>
      <c r="F410" s="230" t="s">
        <v>15726</v>
      </c>
      <c r="G410" s="230" t="s">
        <v>31549</v>
      </c>
      <c r="H410" s="230" t="str">
        <f>Query1[[#This Row],[FULL_NAME]]</f>
        <v>DURRELL HESTER</v>
      </c>
      <c r="I410" s="230" t="s">
        <v>31550</v>
      </c>
      <c r="J410" s="230" t="s">
        <v>31551</v>
      </c>
      <c r="K410" s="230" t="str">
        <f>Query1[[#This Row],[ENTERPRISE_ID]]</f>
        <v>DHESTER</v>
      </c>
      <c r="L410" s="231">
        <v>9892096819</v>
      </c>
      <c r="M410" s="230" t="s">
        <v>5630</v>
      </c>
      <c r="N410" s="230" t="s">
        <v>31552</v>
      </c>
      <c r="O410" s="230"/>
      <c r="P410" s="230" t="s">
        <v>31553</v>
      </c>
      <c r="Q410" s="230" t="s">
        <v>752</v>
      </c>
      <c r="R410" s="230" t="s">
        <v>31554</v>
      </c>
      <c r="S410" s="230" t="s">
        <v>5664</v>
      </c>
      <c r="T410" s="232">
        <v>8998</v>
      </c>
      <c r="U410" s="230" t="s">
        <v>5995</v>
      </c>
      <c r="V410" s="230" t="s">
        <v>5996</v>
      </c>
      <c r="W410" s="233" t="str">
        <f>IFERROR(VLOOKUP(Query1[[#This Row],[ENTERPRISE_ID]],HR_tbl[],2, 0), "Not on HR File")</f>
        <v>Not on HR File</v>
      </c>
      <c r="X410" s="113" t="str">
        <f>IFERROR(VLOOKUP(Query1[[#This Row],[ENTERPRISE_ID]],HR_tbl[],3,0), "Not on HR File")</f>
        <v>Not on HR File</v>
      </c>
      <c r="Y410" s="234" t="str">
        <f>IFERROR(VLOOKUP(Query1[[#This Row],[ENTERPRISE_ID]], Addresses!$A:$Y,21,0), "Not on HR File")</f>
        <v>Not on HR File</v>
      </c>
      <c r="Z410" s="234" t="str">
        <f>IFERROR(VLOOKUP(Query1[[#This Row],[ENTERPRISE_ID]], Addresses!$A:$Y,22,0), "Not on HR File")</f>
        <v>Not on HR File</v>
      </c>
      <c r="AA410" s="234" t="str">
        <f>IFERROR(VLOOKUP(Query1[[#This Row],[ENTERPRISE_ID]], Addresses!$A:$Y,23,0), "Not on HR File")</f>
        <v>Not on HR File</v>
      </c>
      <c r="AB410" s="234" t="str">
        <f>IFERROR(VLOOKUP(Query1[[#This Row],[ENTERPRISE_ID]], Addresses!$A:$Y,24,0), "Not on HR File")</f>
        <v>Not on HR File</v>
      </c>
      <c r="AC410" s="234" t="str">
        <f>IFERROR(VLOOKUP(Query1[[#This Row],[ENTERPRISE_ID]], Addresses!$A:$Y,25,0), "Not on HR File")</f>
        <v>Not on HR File</v>
      </c>
      <c r="AD410" s="230" t="s">
        <v>31657</v>
      </c>
      <c r="AE410" s="235">
        <v>46086</v>
      </c>
    </row>
    <row r="411" spans="1:31" x14ac:dyDescent="0.3">
      <c r="A411" s="230" t="s">
        <v>10537</v>
      </c>
      <c r="B411" s="230" t="str">
        <f>Query1[[#This Row],[LAST_NAME]]</f>
        <v>NESBIT</v>
      </c>
      <c r="C411" s="230" t="s">
        <v>10538</v>
      </c>
      <c r="D411" s="230" t="s">
        <v>5708</v>
      </c>
      <c r="E411" s="230" t="s">
        <v>8212</v>
      </c>
      <c r="F411" s="230" t="s">
        <v>10539</v>
      </c>
      <c r="G411" s="230" t="s">
        <v>10540</v>
      </c>
      <c r="H411" s="230" t="str">
        <f>Query1[[#This Row],[FULL_NAME]]</f>
        <v>JEROME NESBIT</v>
      </c>
      <c r="I411" s="230" t="s">
        <v>10541</v>
      </c>
      <c r="J411" s="230" t="s">
        <v>10542</v>
      </c>
      <c r="K411" s="230" t="str">
        <f>Query1[[#This Row],[ENTERPRISE_ID]]</f>
        <v>JNESBIT</v>
      </c>
      <c r="L411" s="231">
        <v>6626681747</v>
      </c>
      <c r="M411" s="230" t="s">
        <v>5630</v>
      </c>
      <c r="N411" s="230" t="s">
        <v>10543</v>
      </c>
      <c r="O411" s="230"/>
      <c r="P411" s="230" t="s">
        <v>10544</v>
      </c>
      <c r="Q411" s="230" t="s">
        <v>477</v>
      </c>
      <c r="R411" s="230" t="s">
        <v>10545</v>
      </c>
      <c r="S411" s="230" t="s">
        <v>5714</v>
      </c>
      <c r="T411" s="232">
        <v>8998</v>
      </c>
      <c r="U411" s="230" t="s">
        <v>6367</v>
      </c>
      <c r="V411" s="230" t="s">
        <v>7277</v>
      </c>
      <c r="W411" s="233" t="str">
        <f>IFERROR(VLOOKUP(Query1[[#This Row],[ENTERPRISE_ID]],HR_tbl[],2, 0), "Not on HR File")</f>
        <v>Service Technician 3, In-Home</v>
      </c>
      <c r="X411" s="113">
        <f>IFERROR(VLOOKUP(Query1[[#This Row],[ENTERPRISE_ID]],HR_tbl[],3,0), "Not on HR File")</f>
        <v>45823</v>
      </c>
      <c r="Y411" s="234" t="str">
        <f>IFERROR(VLOOKUP(Query1[[#This Row],[ENTERPRISE_ID]], Addresses!$A:$Y,21,0), "Not on HR File")</f>
        <v>112 COUNTY ROAD 268</v>
      </c>
      <c r="Z411" s="234">
        <f>IFERROR(VLOOKUP(Query1[[#This Row],[ENTERPRISE_ID]], Addresses!$A:$Y,22,0), "Not on HR File")</f>
        <v>0</v>
      </c>
      <c r="AA411" s="234" t="str">
        <f>IFERROR(VLOOKUP(Query1[[#This Row],[ENTERPRISE_ID]], Addresses!$A:$Y,23,0), "Not on HR File")</f>
        <v>ETTA</v>
      </c>
      <c r="AB411" s="234" t="str">
        <f>IFERROR(VLOOKUP(Query1[[#This Row],[ENTERPRISE_ID]], Addresses!$A:$Y,24,0), "Not on HR File")</f>
        <v>MS</v>
      </c>
      <c r="AC411" s="234" t="str">
        <f>IFERROR(VLOOKUP(Query1[[#This Row],[ENTERPRISE_ID]], Addresses!$A:$Y,25,0), "Not on HR File")</f>
        <v>38627</v>
      </c>
      <c r="AD411" s="230" t="s">
        <v>10546</v>
      </c>
      <c r="AE411" s="235">
        <v>46086</v>
      </c>
    </row>
    <row r="412" spans="1:31" x14ac:dyDescent="0.3">
      <c r="A412" s="230"/>
      <c r="B412" s="230" t="str">
        <f>Query1[[#This Row],[LAST_NAME]]</f>
        <v>SPINK</v>
      </c>
      <c r="C412" s="230" t="s">
        <v>31425</v>
      </c>
      <c r="D412" s="230" t="s">
        <v>5769</v>
      </c>
      <c r="E412" s="230" t="s">
        <v>11644</v>
      </c>
      <c r="F412" s="230"/>
      <c r="G412" s="230" t="s">
        <v>31426</v>
      </c>
      <c r="H412" s="230" t="str">
        <f>Query1[[#This Row],[FULL_NAME]]</f>
        <v>CHRISTOPHER SPINK</v>
      </c>
      <c r="I412" s="230" t="s">
        <v>31427</v>
      </c>
      <c r="J412" s="230" t="s">
        <v>4070</v>
      </c>
      <c r="K412" s="230" t="str">
        <f>Query1[[#This Row],[ENTERPRISE_ID]]</f>
        <v>CSPINK</v>
      </c>
      <c r="L412" s="231"/>
      <c r="M412" s="230" t="s">
        <v>5630</v>
      </c>
      <c r="N412" s="230" t="s">
        <v>31658</v>
      </c>
      <c r="O412" s="230"/>
      <c r="P412" s="230" t="s">
        <v>31659</v>
      </c>
      <c r="Q412" s="230" t="s">
        <v>773</v>
      </c>
      <c r="R412" s="230" t="s">
        <v>31660</v>
      </c>
      <c r="S412" s="230" t="s">
        <v>5664</v>
      </c>
      <c r="T412" s="232">
        <v>8998</v>
      </c>
      <c r="U412" s="230" t="s">
        <v>5772</v>
      </c>
      <c r="V412" s="230" t="s">
        <v>7211</v>
      </c>
      <c r="W412" s="233" t="str">
        <f>IFERROR(VLOOKUP(Query1[[#This Row],[ENTERPRISE_ID]],HR_tbl[],2, 0), "Not on HR File")</f>
        <v>Not on HR File</v>
      </c>
      <c r="X412" s="113" t="str">
        <f>IFERROR(VLOOKUP(Query1[[#This Row],[ENTERPRISE_ID]],HR_tbl[],3,0), "Not on HR File")</f>
        <v>Not on HR File</v>
      </c>
      <c r="Y412" s="234" t="str">
        <f>IFERROR(VLOOKUP(Query1[[#This Row],[ENTERPRISE_ID]], Addresses!$A:$Y,21,0), "Not on HR File")</f>
        <v>Not on HR File</v>
      </c>
      <c r="Z412" s="234" t="str">
        <f>IFERROR(VLOOKUP(Query1[[#This Row],[ENTERPRISE_ID]], Addresses!$A:$Y,22,0), "Not on HR File")</f>
        <v>Not on HR File</v>
      </c>
      <c r="AA412" s="234" t="str">
        <f>IFERROR(VLOOKUP(Query1[[#This Row],[ENTERPRISE_ID]], Addresses!$A:$Y,23,0), "Not on HR File")</f>
        <v>Not on HR File</v>
      </c>
      <c r="AB412" s="234" t="str">
        <f>IFERROR(VLOOKUP(Query1[[#This Row],[ENTERPRISE_ID]], Addresses!$A:$Y,24,0), "Not on HR File")</f>
        <v>Not on HR File</v>
      </c>
      <c r="AC412" s="234" t="str">
        <f>IFERROR(VLOOKUP(Query1[[#This Row],[ENTERPRISE_ID]], Addresses!$A:$Y,25,0), "Not on HR File")</f>
        <v>Not on HR File</v>
      </c>
      <c r="AD412" s="230"/>
      <c r="AE412" s="235">
        <v>46086</v>
      </c>
    </row>
    <row r="413" spans="1:31" x14ac:dyDescent="0.3">
      <c r="A413" s="230" t="s">
        <v>1905</v>
      </c>
      <c r="B413" s="230" t="str">
        <f>Query1[[#This Row],[LAST_NAME]]</f>
        <v>SAHIBZADA</v>
      </c>
      <c r="C413" s="230" t="s">
        <v>1906</v>
      </c>
      <c r="D413" s="230" t="s">
        <v>5788</v>
      </c>
      <c r="E413" s="230" t="s">
        <v>18255</v>
      </c>
      <c r="F413" s="230" t="s">
        <v>18256</v>
      </c>
      <c r="G413" s="230" t="s">
        <v>1907</v>
      </c>
      <c r="H413" s="230" t="str">
        <f>Query1[[#This Row],[FULL_NAME]]</f>
        <v>MOHAMMAD SAHIBZADA</v>
      </c>
      <c r="I413" s="230" t="s">
        <v>18257</v>
      </c>
      <c r="J413" s="230" t="s">
        <v>4734</v>
      </c>
      <c r="K413" s="230" t="str">
        <f>Query1[[#This Row],[ENTERPRISE_ID]]</f>
        <v>MSAHIBZ</v>
      </c>
      <c r="L413" s="231">
        <v>7032964501</v>
      </c>
      <c r="M413" s="230" t="s">
        <v>5630</v>
      </c>
      <c r="N413" s="230" t="s">
        <v>18258</v>
      </c>
      <c r="O413" s="230" t="s">
        <v>18259</v>
      </c>
      <c r="P413" s="230" t="s">
        <v>399</v>
      </c>
      <c r="Q413" s="230" t="s">
        <v>328</v>
      </c>
      <c r="R413" s="230" t="s">
        <v>5278</v>
      </c>
      <c r="S413" s="230" t="s">
        <v>5634</v>
      </c>
      <c r="T413" s="232">
        <v>8998</v>
      </c>
      <c r="U413" s="230" t="s">
        <v>5795</v>
      </c>
      <c r="V413" s="230" t="s">
        <v>5796</v>
      </c>
      <c r="W413" s="233" t="str">
        <f>IFERROR(VLOOKUP(Query1[[#This Row],[ENTERPRISE_ID]],HR_tbl[],2, 0), "Not on HR File")</f>
        <v>Service Technician 1, In-Home</v>
      </c>
      <c r="X413" s="113">
        <f>IFERROR(VLOOKUP(Query1[[#This Row],[ENTERPRISE_ID]],HR_tbl[],3,0), "Not on HR File")</f>
        <v>45914</v>
      </c>
      <c r="Y413" s="234" t="str">
        <f>IFERROR(VLOOKUP(Query1[[#This Row],[ENTERPRISE_ID]], Addresses!$A:$Y,21,0), "Not on HR File")</f>
        <v>5340 HOLMES RUN PKWY UNIT#1010</v>
      </c>
      <c r="Z413" s="234">
        <f>IFERROR(VLOOKUP(Query1[[#This Row],[ENTERPRISE_ID]], Addresses!$A:$Y,22,0), "Not on HR File")</f>
        <v>0</v>
      </c>
      <c r="AA413" s="234" t="str">
        <f>IFERROR(VLOOKUP(Query1[[#This Row],[ENTERPRISE_ID]], Addresses!$A:$Y,23,0), "Not on HR File")</f>
        <v>ALEXANDRIA</v>
      </c>
      <c r="AB413" s="234" t="str">
        <f>IFERROR(VLOOKUP(Query1[[#This Row],[ENTERPRISE_ID]], Addresses!$A:$Y,24,0), "Not on HR File")</f>
        <v>VA</v>
      </c>
      <c r="AC413" s="234" t="str">
        <f>IFERROR(VLOOKUP(Query1[[#This Row],[ENTERPRISE_ID]], Addresses!$A:$Y,25,0), "Not on HR File")</f>
        <v>22304</v>
      </c>
      <c r="AD413" s="230" t="s">
        <v>18260</v>
      </c>
      <c r="AE413" s="235">
        <v>46086</v>
      </c>
    </row>
    <row r="414" spans="1:31" x14ac:dyDescent="0.3">
      <c r="A414" s="230" t="s">
        <v>9247</v>
      </c>
      <c r="B414" s="230" t="str">
        <f>Query1[[#This Row],[LAST_NAME]]</f>
        <v>BELIVEAU</v>
      </c>
      <c r="C414" s="230" t="s">
        <v>9248</v>
      </c>
      <c r="D414" s="230" t="s">
        <v>5822</v>
      </c>
      <c r="E414" s="230" t="s">
        <v>7677</v>
      </c>
      <c r="F414" s="230" t="s">
        <v>9249</v>
      </c>
      <c r="G414" s="230" t="s">
        <v>9250</v>
      </c>
      <c r="H414" s="230" t="str">
        <f>Query1[[#This Row],[FULL_NAME]]</f>
        <v>MARK BELIVEAU</v>
      </c>
      <c r="I414" s="230" t="s">
        <v>9251</v>
      </c>
      <c r="J414" s="230" t="s">
        <v>4207</v>
      </c>
      <c r="K414" s="230" t="str">
        <f>Query1[[#This Row],[ENTERPRISE_ID]]</f>
        <v>MBELIVE</v>
      </c>
      <c r="L414" s="231">
        <v>6034514363</v>
      </c>
      <c r="M414" s="230" t="s">
        <v>5630</v>
      </c>
      <c r="N414" s="230" t="s">
        <v>9252</v>
      </c>
      <c r="O414" s="230"/>
      <c r="P414" s="230" t="s">
        <v>9253</v>
      </c>
      <c r="Q414" s="230" t="s">
        <v>686</v>
      </c>
      <c r="R414" s="230" t="s">
        <v>9254</v>
      </c>
      <c r="S414" s="230" t="s">
        <v>5916</v>
      </c>
      <c r="T414" s="232">
        <v>8998</v>
      </c>
      <c r="U414" s="230" t="s">
        <v>6277</v>
      </c>
      <c r="V414" s="230" t="s">
        <v>6278</v>
      </c>
      <c r="W414" s="233" t="str">
        <f>IFERROR(VLOOKUP(Query1[[#This Row],[ENTERPRISE_ID]],HR_tbl[],2, 0), "Not on HR File")</f>
        <v>Service Technician 1, In-Home</v>
      </c>
      <c r="X414" s="113">
        <f>IFERROR(VLOOKUP(Query1[[#This Row],[ENTERPRISE_ID]],HR_tbl[],3,0), "Not on HR File")</f>
        <v>31164</v>
      </c>
      <c r="Y414" s="234" t="str">
        <f>IFERROR(VLOOKUP(Query1[[#This Row],[ENTERPRISE_ID]], Addresses!$A:$Y,21,0), "Not on HR File")</f>
        <v>8 CHATFIELD  DRIVE</v>
      </c>
      <c r="Z414" s="234">
        <f>IFERROR(VLOOKUP(Query1[[#This Row],[ENTERPRISE_ID]], Addresses!$A:$Y,22,0), "Not on HR File")</f>
        <v>0</v>
      </c>
      <c r="AA414" s="234" t="str">
        <f>IFERROR(VLOOKUP(Query1[[#This Row],[ENTERPRISE_ID]], Addresses!$A:$Y,23,0), "Not on HR File")</f>
        <v>LITCHFIELD</v>
      </c>
      <c r="AB414" s="234" t="str">
        <f>IFERROR(VLOOKUP(Query1[[#This Row],[ENTERPRISE_ID]], Addresses!$A:$Y,24,0), "Not on HR File")</f>
        <v>NH</v>
      </c>
      <c r="AC414" s="234" t="str">
        <f>IFERROR(VLOOKUP(Query1[[#This Row],[ENTERPRISE_ID]], Addresses!$A:$Y,25,0), "Not on HR File")</f>
        <v>03052</v>
      </c>
      <c r="AD414" s="230" t="s">
        <v>9255</v>
      </c>
      <c r="AE414" s="235">
        <v>46086</v>
      </c>
    </row>
    <row r="415" spans="1:31" x14ac:dyDescent="0.3">
      <c r="A415" s="230" t="s">
        <v>10614</v>
      </c>
      <c r="B415" s="230" t="str">
        <f>Query1[[#This Row],[LAST_NAME]]</f>
        <v>SEYFERT</v>
      </c>
      <c r="C415" s="230" t="s">
        <v>10615</v>
      </c>
      <c r="D415" s="230" t="s">
        <v>5769</v>
      </c>
      <c r="E415" s="230" t="s">
        <v>10616</v>
      </c>
      <c r="F415" s="230" t="s">
        <v>10617</v>
      </c>
      <c r="G415" s="230" t="s">
        <v>10618</v>
      </c>
      <c r="H415" s="230" t="str">
        <f>Query1[[#This Row],[FULL_NAME]]</f>
        <v>RUSSELL SEYFERT</v>
      </c>
      <c r="I415" s="230" t="s">
        <v>10619</v>
      </c>
      <c r="J415" s="230" t="s">
        <v>4532</v>
      </c>
      <c r="K415" s="230" t="str">
        <f>Query1[[#This Row],[ENTERPRISE_ID]]</f>
        <v>RSEYFER</v>
      </c>
      <c r="L415" s="231">
        <v>2172999245</v>
      </c>
      <c r="M415" s="230" t="s">
        <v>5630</v>
      </c>
      <c r="N415" s="230" t="s">
        <v>10620</v>
      </c>
      <c r="O415" s="230"/>
      <c r="P415" s="230" t="s">
        <v>10621</v>
      </c>
      <c r="Q415" s="230" t="s">
        <v>250</v>
      </c>
      <c r="R415" s="230" t="s">
        <v>10622</v>
      </c>
      <c r="S415" s="230" t="s">
        <v>5738</v>
      </c>
      <c r="T415" s="232">
        <v>8998</v>
      </c>
      <c r="U415" s="230" t="s">
        <v>7463</v>
      </c>
      <c r="V415" s="230" t="s">
        <v>7464</v>
      </c>
      <c r="W415" s="233" t="str">
        <f>IFERROR(VLOOKUP(Query1[[#This Row],[ENTERPRISE_ID]],HR_tbl[],2, 0), "Not on HR File")</f>
        <v>Service Technician 3, In-Home</v>
      </c>
      <c r="X415" s="113">
        <f>IFERROR(VLOOKUP(Query1[[#This Row],[ENTERPRISE_ID]],HR_tbl[],3,0), "Not on HR File")</f>
        <v>33050</v>
      </c>
      <c r="Y415" s="234" t="str">
        <f>IFERROR(VLOOKUP(Query1[[#This Row],[ENTERPRISE_ID]], Addresses!$A:$Y,21,0), "Not on HR File")</f>
        <v>202 Earl ct</v>
      </c>
      <c r="Z415" s="234">
        <f>IFERROR(VLOOKUP(Query1[[#This Row],[ENTERPRISE_ID]], Addresses!$A:$Y,22,0), "Not on HR File")</f>
        <v>0</v>
      </c>
      <c r="AA415" s="234" t="str">
        <f>IFERROR(VLOOKUP(Query1[[#This Row],[ENTERPRISE_ID]], Addresses!$A:$Y,23,0), "Not on HR File")</f>
        <v>Rossville</v>
      </c>
      <c r="AB415" s="234" t="str">
        <f>IFERROR(VLOOKUP(Query1[[#This Row],[ENTERPRISE_ID]], Addresses!$A:$Y,24,0), "Not on HR File")</f>
        <v>IL</v>
      </c>
      <c r="AC415" s="234" t="str">
        <f>IFERROR(VLOOKUP(Query1[[#This Row],[ENTERPRISE_ID]], Addresses!$A:$Y,25,0), "Not on HR File")</f>
        <v>60963</v>
      </c>
      <c r="AD415" s="230" t="s">
        <v>10623</v>
      </c>
      <c r="AE415" s="235">
        <v>46086</v>
      </c>
    </row>
    <row r="416" spans="1:31" x14ac:dyDescent="0.3">
      <c r="A416" s="230" t="s">
        <v>5303</v>
      </c>
      <c r="B416" s="230" t="str">
        <f>Query1[[#This Row],[LAST_NAME]]</f>
        <v>TAYLOR</v>
      </c>
      <c r="C416" s="230" t="s">
        <v>1065</v>
      </c>
      <c r="D416" s="230" t="s">
        <v>5788</v>
      </c>
      <c r="E416" s="230" t="s">
        <v>16899</v>
      </c>
      <c r="F416" s="230" t="s">
        <v>16900</v>
      </c>
      <c r="G416" s="230" t="s">
        <v>1066</v>
      </c>
      <c r="H416" s="230" t="str">
        <f>Query1[[#This Row],[FULL_NAME]]</f>
        <v>JASON TAYLOR</v>
      </c>
      <c r="I416" s="230" t="s">
        <v>4846</v>
      </c>
      <c r="J416" s="230" t="s">
        <v>4845</v>
      </c>
      <c r="K416" s="230" t="str">
        <f>Query1[[#This Row],[ENTERPRISE_ID]]</f>
        <v>JTAYL56</v>
      </c>
      <c r="L416" s="231">
        <v>3026812297</v>
      </c>
      <c r="M416" s="230" t="s">
        <v>5630</v>
      </c>
      <c r="N416" s="230" t="s">
        <v>16901</v>
      </c>
      <c r="O416" s="230"/>
      <c r="P416" s="230" t="s">
        <v>16902</v>
      </c>
      <c r="Q416" s="230" t="s">
        <v>619</v>
      </c>
      <c r="R416" s="230" t="s">
        <v>16903</v>
      </c>
      <c r="S416" s="230" t="s">
        <v>5634</v>
      </c>
      <c r="T416" s="232">
        <v>8998</v>
      </c>
      <c r="U416" s="230" t="s">
        <v>1652</v>
      </c>
      <c r="V416" s="230" t="s">
        <v>6036</v>
      </c>
      <c r="W416" s="233" t="str">
        <f>IFERROR(VLOOKUP(Query1[[#This Row],[ENTERPRISE_ID]],HR_tbl[],2, 0), "Not on HR File")</f>
        <v>Service Technician 1, In-Home</v>
      </c>
      <c r="X416" s="113">
        <f>IFERROR(VLOOKUP(Query1[[#This Row],[ENTERPRISE_ID]],HR_tbl[],3,0), "Not on HR File")</f>
        <v>42194</v>
      </c>
      <c r="Y416" s="234" t="str">
        <f>IFERROR(VLOOKUP(Query1[[#This Row],[ENTERPRISE_ID]], Addresses!$A:$Y,21,0), "Not on HR File")</f>
        <v>32 Sabrina Dr</v>
      </c>
      <c r="Z416" s="234">
        <f>IFERROR(VLOOKUP(Query1[[#This Row],[ENTERPRISE_ID]], Addresses!$A:$Y,22,0), "Not on HR File")</f>
        <v>0</v>
      </c>
      <c r="AA416" s="234" t="str">
        <f>IFERROR(VLOOKUP(Query1[[#This Row],[ENTERPRISE_ID]], Addresses!$A:$Y,23,0), "Not on HR File")</f>
        <v>Rehoboth Beach</v>
      </c>
      <c r="AB416" s="234" t="str">
        <f>IFERROR(VLOOKUP(Query1[[#This Row],[ENTERPRISE_ID]], Addresses!$A:$Y,24,0), "Not on HR File")</f>
        <v>DE</v>
      </c>
      <c r="AC416" s="234" t="str">
        <f>IFERROR(VLOOKUP(Query1[[#This Row],[ENTERPRISE_ID]], Addresses!$A:$Y,25,0), "Not on HR File")</f>
        <v>19971</v>
      </c>
      <c r="AD416" s="230" t="s">
        <v>16904</v>
      </c>
      <c r="AE416" s="235">
        <v>46086</v>
      </c>
    </row>
    <row r="417" spans="1:31" x14ac:dyDescent="0.3">
      <c r="A417" s="230" t="s">
        <v>5168</v>
      </c>
      <c r="B417" s="230" t="str">
        <f>Query1[[#This Row],[LAST_NAME]]</f>
        <v>PHAN</v>
      </c>
      <c r="C417" s="230" t="s">
        <v>16059</v>
      </c>
      <c r="D417" s="230" t="s">
        <v>5867</v>
      </c>
      <c r="E417" s="230" t="s">
        <v>16060</v>
      </c>
      <c r="F417" s="230" t="s">
        <v>16061</v>
      </c>
      <c r="G417" s="230" t="s">
        <v>5171</v>
      </c>
      <c r="H417" s="230" t="str">
        <f>Query1[[#This Row],[FULL_NAME]]</f>
        <v>TAM PHAN</v>
      </c>
      <c r="I417" s="230" t="s">
        <v>5170</v>
      </c>
      <c r="J417" s="230" t="s">
        <v>5169</v>
      </c>
      <c r="K417" s="230" t="str">
        <f>Query1[[#This Row],[ENTERPRISE_ID]]</f>
        <v>TPHAN1</v>
      </c>
      <c r="L417" s="231">
        <v>4804100537</v>
      </c>
      <c r="M417" s="230" t="s">
        <v>5630</v>
      </c>
      <c r="N417" s="230" t="s">
        <v>16062</v>
      </c>
      <c r="O417" s="230"/>
      <c r="P417" s="230" t="s">
        <v>15033</v>
      </c>
      <c r="Q417" s="230" t="s">
        <v>1675</v>
      </c>
      <c r="R417" s="230" t="s">
        <v>16063</v>
      </c>
      <c r="S417" s="230" t="s">
        <v>5634</v>
      </c>
      <c r="T417" s="232">
        <v>8998</v>
      </c>
      <c r="U417" s="230" t="s">
        <v>7548</v>
      </c>
      <c r="V417" s="230" t="s">
        <v>7828</v>
      </c>
      <c r="W417" s="233" t="str">
        <f>IFERROR(VLOOKUP(Query1[[#This Row],[ENTERPRISE_ID]],HR_tbl[],2, 0), "Not on HR File")</f>
        <v>Service Technician 2, In-Home</v>
      </c>
      <c r="X417" s="113">
        <f>IFERROR(VLOOKUP(Query1[[#This Row],[ENTERPRISE_ID]],HR_tbl[],3,0), "Not on HR File")</f>
        <v>35192</v>
      </c>
      <c r="Y417" s="234" t="str">
        <f>IFERROR(VLOOKUP(Query1[[#This Row],[ENTERPRISE_ID]], Addresses!$A:$Y,21,0), "Not on HR File")</f>
        <v>2720 EAST YELLOWSTONE PLACE</v>
      </c>
      <c r="Z417" s="234">
        <f>IFERROR(VLOOKUP(Query1[[#This Row],[ENTERPRISE_ID]], Addresses!$A:$Y,22,0), "Not on HR File")</f>
        <v>0</v>
      </c>
      <c r="AA417" s="234" t="str">
        <f>IFERROR(VLOOKUP(Query1[[#This Row],[ENTERPRISE_ID]], Addresses!$A:$Y,23,0), "Not on HR File")</f>
        <v>CHANDLER</v>
      </c>
      <c r="AB417" s="234" t="str">
        <f>IFERROR(VLOOKUP(Query1[[#This Row],[ENTERPRISE_ID]], Addresses!$A:$Y,24,0), "Not on HR File")</f>
        <v>AZ</v>
      </c>
      <c r="AC417" s="234" t="str">
        <f>IFERROR(VLOOKUP(Query1[[#This Row],[ENTERPRISE_ID]], Addresses!$A:$Y,25,0), "Not on HR File")</f>
        <v>85249</v>
      </c>
      <c r="AD417" s="230" t="s">
        <v>16064</v>
      </c>
      <c r="AE417" s="235">
        <v>46086</v>
      </c>
    </row>
    <row r="418" spans="1:31" x14ac:dyDescent="0.3">
      <c r="A418" s="230" t="s">
        <v>14121</v>
      </c>
      <c r="B418" s="230" t="str">
        <f>Query1[[#This Row],[LAST_NAME]]</f>
        <v>YARZA</v>
      </c>
      <c r="C418" s="230" t="s">
        <v>14122</v>
      </c>
      <c r="D418" s="230" t="s">
        <v>6040</v>
      </c>
      <c r="E418" s="230" t="s">
        <v>14123</v>
      </c>
      <c r="F418" s="230" t="s">
        <v>14124</v>
      </c>
      <c r="G418" s="230" t="s">
        <v>14125</v>
      </c>
      <c r="H418" s="230" t="str">
        <f>Query1[[#This Row],[FULL_NAME]]</f>
        <v>CONSTANTINE YARZA</v>
      </c>
      <c r="I418" s="230" t="s">
        <v>14126</v>
      </c>
      <c r="J418" s="230" t="s">
        <v>14127</v>
      </c>
      <c r="K418" s="230" t="str">
        <f>Query1[[#This Row],[ENTERPRISE_ID]]</f>
        <v>CYARZA</v>
      </c>
      <c r="L418" s="231">
        <v>5622424047</v>
      </c>
      <c r="M418" s="230" t="s">
        <v>5630</v>
      </c>
      <c r="N418" s="230" t="s">
        <v>14128</v>
      </c>
      <c r="O418" s="230"/>
      <c r="P418" s="230" t="s">
        <v>14129</v>
      </c>
      <c r="Q418" s="230" t="s">
        <v>219</v>
      </c>
      <c r="R418" s="230" t="s">
        <v>14130</v>
      </c>
      <c r="S418" s="230" t="s">
        <v>5664</v>
      </c>
      <c r="T418" s="232">
        <v>8998</v>
      </c>
      <c r="U418" s="230" t="s">
        <v>5162</v>
      </c>
      <c r="V418" s="230" t="s">
        <v>7512</v>
      </c>
      <c r="W418" s="233" t="str">
        <f>IFERROR(VLOOKUP(Query1[[#This Row],[ENTERPRISE_ID]],HR_tbl[],2, 0), "Not on HR File")</f>
        <v>Service Technician 1, In-Home</v>
      </c>
      <c r="X418" s="113">
        <f>IFERROR(VLOOKUP(Query1[[#This Row],[ENTERPRISE_ID]],HR_tbl[],3,0), "Not on HR File")</f>
        <v>37698</v>
      </c>
      <c r="Y418" s="234" t="str">
        <f>IFERROR(VLOOKUP(Query1[[#This Row],[ENTERPRISE_ID]], Addresses!$A:$Y,21,0), "Not on HR File")</f>
        <v>19327 REVERE AVE</v>
      </c>
      <c r="Z418" s="234">
        <f>IFERROR(VLOOKUP(Query1[[#This Row],[ENTERPRISE_ID]], Addresses!$A:$Y,22,0), "Not on HR File")</f>
        <v>0</v>
      </c>
      <c r="AA418" s="234" t="str">
        <f>IFERROR(VLOOKUP(Query1[[#This Row],[ENTERPRISE_ID]], Addresses!$A:$Y,23,0), "Not on HR File")</f>
        <v>CERRITOS</v>
      </c>
      <c r="AB418" s="234" t="str">
        <f>IFERROR(VLOOKUP(Query1[[#This Row],[ENTERPRISE_ID]], Addresses!$A:$Y,24,0), "Not on HR File")</f>
        <v>CA</v>
      </c>
      <c r="AC418" s="234" t="str">
        <f>IFERROR(VLOOKUP(Query1[[#This Row],[ENTERPRISE_ID]], Addresses!$A:$Y,25,0), "Not on HR File")</f>
        <v>90703</v>
      </c>
      <c r="AD418" s="230" t="s">
        <v>14131</v>
      </c>
      <c r="AE418" s="235">
        <v>46086</v>
      </c>
    </row>
    <row r="419" spans="1:31" x14ac:dyDescent="0.3">
      <c r="A419" s="230" t="s">
        <v>8744</v>
      </c>
      <c r="B419" s="230" t="str">
        <f>Query1[[#This Row],[LAST_NAME]]</f>
        <v>FIGUEROA</v>
      </c>
      <c r="C419" s="230" t="s">
        <v>8745</v>
      </c>
      <c r="D419" s="230" t="s">
        <v>5957</v>
      </c>
      <c r="E419" s="230" t="s">
        <v>8746</v>
      </c>
      <c r="F419" s="230" t="s">
        <v>8747</v>
      </c>
      <c r="G419" s="230" t="s">
        <v>8748</v>
      </c>
      <c r="H419" s="230" t="str">
        <f>Query1[[#This Row],[FULL_NAME]]</f>
        <v>HECTOR FIGUEROA</v>
      </c>
      <c r="I419" s="230" t="s">
        <v>6436</v>
      </c>
      <c r="J419" s="230" t="s">
        <v>4889</v>
      </c>
      <c r="K419" s="230" t="str">
        <f>Query1[[#This Row],[ENTERPRISE_ID]]</f>
        <v>HFIGUER</v>
      </c>
      <c r="L419" s="231">
        <v>9393350732</v>
      </c>
      <c r="M419" s="230" t="s">
        <v>5630</v>
      </c>
      <c r="N419" s="230" t="s">
        <v>8749</v>
      </c>
      <c r="O419" s="230" t="s">
        <v>8750</v>
      </c>
      <c r="P419" s="230" t="s">
        <v>8751</v>
      </c>
      <c r="Q419" s="230" t="s">
        <v>5965</v>
      </c>
      <c r="R419" s="230" t="s">
        <v>8752</v>
      </c>
      <c r="S419" s="230" t="s">
        <v>8753</v>
      </c>
      <c r="T419" s="232">
        <v>8842</v>
      </c>
      <c r="U419" s="230" t="s">
        <v>8754</v>
      </c>
      <c r="V419" s="230" t="s">
        <v>8755</v>
      </c>
      <c r="W419" s="233" t="str">
        <f>IFERROR(VLOOKUP(Query1[[#This Row],[ENTERPRISE_ID]],HR_tbl[],2, 0), "Not on HR File")</f>
        <v>Service Technician 2, In-Home</v>
      </c>
      <c r="X419" s="113">
        <f>IFERROR(VLOOKUP(Query1[[#This Row],[ENTERPRISE_ID]],HR_tbl[],3,0), "Not on HR File")</f>
        <v>36197</v>
      </c>
      <c r="Y419" s="234" t="str">
        <f>IFERROR(VLOOKUP(Query1[[#This Row],[ENTERPRISE_ID]], Addresses!$A:$Y,21,0), "Not on HR File")</f>
        <v>H C 58 BOX 13232</v>
      </c>
      <c r="Z419" s="234">
        <f>IFERROR(VLOOKUP(Query1[[#This Row],[ENTERPRISE_ID]], Addresses!$A:$Y,22,0), "Not on HR File")</f>
        <v>0</v>
      </c>
      <c r="AA419" s="234" t="str">
        <f>IFERROR(VLOOKUP(Query1[[#This Row],[ENTERPRISE_ID]], Addresses!$A:$Y,23,0), "Not on HR File")</f>
        <v>AGUADA</v>
      </c>
      <c r="AB419" s="234" t="str">
        <f>IFERROR(VLOOKUP(Query1[[#This Row],[ENTERPRISE_ID]], Addresses!$A:$Y,24,0), "Not on HR File")</f>
        <v>PR</v>
      </c>
      <c r="AC419" s="234" t="str">
        <f>IFERROR(VLOOKUP(Query1[[#This Row],[ENTERPRISE_ID]], Addresses!$A:$Y,25,0), "Not on HR File")</f>
        <v>00602</v>
      </c>
      <c r="AD419" s="230" t="s">
        <v>8756</v>
      </c>
      <c r="AE419" s="235">
        <v>46086</v>
      </c>
    </row>
    <row r="420" spans="1:31" x14ac:dyDescent="0.3">
      <c r="A420" s="230" t="s">
        <v>3776</v>
      </c>
      <c r="B420" s="230" t="str">
        <f>Query1[[#This Row],[LAST_NAME]]</f>
        <v>FELTON</v>
      </c>
      <c r="C420" s="230" t="s">
        <v>3777</v>
      </c>
      <c r="D420" s="230" t="s">
        <v>5638</v>
      </c>
      <c r="E420" s="230" t="s">
        <v>18613</v>
      </c>
      <c r="F420" s="230" t="s">
        <v>18614</v>
      </c>
      <c r="G420" s="230" t="s">
        <v>3778</v>
      </c>
      <c r="H420" s="230" t="str">
        <f>Query1[[#This Row],[FULL_NAME]]</f>
        <v>JABARI FELTON</v>
      </c>
      <c r="I420" s="230" t="s">
        <v>3782</v>
      </c>
      <c r="J420" s="230" t="s">
        <v>3781</v>
      </c>
      <c r="K420" s="230" t="str">
        <f>Query1[[#This Row],[ENTERPRISE_ID]]</f>
        <v>JFELTON</v>
      </c>
      <c r="L420" s="231">
        <v>4077805287</v>
      </c>
      <c r="M420" s="230" t="s">
        <v>5630</v>
      </c>
      <c r="N420" s="230" t="s">
        <v>18615</v>
      </c>
      <c r="O420" s="230" t="s">
        <v>18616</v>
      </c>
      <c r="P420" s="230" t="s">
        <v>5642</v>
      </c>
      <c r="Q420" s="230" t="s">
        <v>297</v>
      </c>
      <c r="R420" s="230" t="s">
        <v>18617</v>
      </c>
      <c r="S420" s="230" t="s">
        <v>5634</v>
      </c>
      <c r="T420" s="232">
        <v>8998</v>
      </c>
      <c r="U420" s="230" t="s">
        <v>5644</v>
      </c>
      <c r="V420" s="230" t="s">
        <v>5645</v>
      </c>
      <c r="W420" s="233" t="str">
        <f>IFERROR(VLOOKUP(Query1[[#This Row],[ENTERPRISE_ID]],HR_tbl[],2, 0), "Not on HR File")</f>
        <v>Service Technician 1, In-Home</v>
      </c>
      <c r="X420" s="113">
        <f>IFERROR(VLOOKUP(Query1[[#This Row],[ENTERPRISE_ID]],HR_tbl[],3,0), "Not on HR File")</f>
        <v>45480</v>
      </c>
      <c r="Y420" s="234" t="str">
        <f>IFERROR(VLOOKUP(Query1[[#This Row],[ENTERPRISE_ID]], Addresses!$A:$Y,21,0), "Not on HR File")</f>
        <v>2213 Saw Palmetto Ln</v>
      </c>
      <c r="Z420" s="234" t="str">
        <f>IFERROR(VLOOKUP(Query1[[#This Row],[ENTERPRISE_ID]], Addresses!$A:$Y,22,0), "Not on HR File")</f>
        <v>Apt 109</v>
      </c>
      <c r="AA420" s="234" t="str">
        <f>IFERROR(VLOOKUP(Query1[[#This Row],[ENTERPRISE_ID]], Addresses!$A:$Y,23,0), "Not on HR File")</f>
        <v>ORLANDO</v>
      </c>
      <c r="AB420" s="234" t="str">
        <f>IFERROR(VLOOKUP(Query1[[#This Row],[ENTERPRISE_ID]], Addresses!$A:$Y,24,0), "Not on HR File")</f>
        <v>FL</v>
      </c>
      <c r="AC420" s="234" t="str">
        <f>IFERROR(VLOOKUP(Query1[[#This Row],[ENTERPRISE_ID]], Addresses!$A:$Y,25,0), "Not on HR File")</f>
        <v>32828</v>
      </c>
      <c r="AD420" s="230" t="s">
        <v>18618</v>
      </c>
      <c r="AE420" s="235">
        <v>46086</v>
      </c>
    </row>
    <row r="421" spans="1:31" x14ac:dyDescent="0.3">
      <c r="A421" s="230" t="s">
        <v>1236</v>
      </c>
      <c r="B421" s="230" t="str">
        <f>Query1[[#This Row],[LAST_NAME]]</f>
        <v>RICHARDSON</v>
      </c>
      <c r="C421" s="230" t="s">
        <v>1237</v>
      </c>
      <c r="D421" s="230" t="s">
        <v>5682</v>
      </c>
      <c r="E421" s="230" t="s">
        <v>11663</v>
      </c>
      <c r="F421" s="230" t="s">
        <v>11664</v>
      </c>
      <c r="G421" s="230" t="s">
        <v>1238</v>
      </c>
      <c r="H421" s="230" t="str">
        <f>Query1[[#This Row],[FULL_NAME]]</f>
        <v>ANDREW RICHARDSON</v>
      </c>
      <c r="I421" s="230" t="s">
        <v>4641</v>
      </c>
      <c r="J421" s="230" t="s">
        <v>4248</v>
      </c>
      <c r="K421" s="230" t="str">
        <f>Query1[[#This Row],[ENTERPRISE_ID]]</f>
        <v>ARICHAR</v>
      </c>
      <c r="L421" s="231">
        <v>2523630764</v>
      </c>
      <c r="M421" s="230" t="s">
        <v>5630</v>
      </c>
      <c r="N421" s="230" t="s">
        <v>11665</v>
      </c>
      <c r="O421" s="230"/>
      <c r="P421" s="230" t="s">
        <v>662</v>
      </c>
      <c r="Q421" s="230" t="s">
        <v>416</v>
      </c>
      <c r="R421" s="230" t="s">
        <v>10149</v>
      </c>
      <c r="S421" s="230" t="s">
        <v>5738</v>
      </c>
      <c r="T421" s="232">
        <v>8998</v>
      </c>
      <c r="U421" s="230" t="s">
        <v>8003</v>
      </c>
      <c r="V421" s="230" t="s">
        <v>8004</v>
      </c>
      <c r="W421" s="233" t="str">
        <f>IFERROR(VLOOKUP(Query1[[#This Row],[ENTERPRISE_ID]],HR_tbl[],2, 0), "Not on HR File")</f>
        <v>Service Technician 1, In-Home</v>
      </c>
      <c r="X421" s="113">
        <f>IFERROR(VLOOKUP(Query1[[#This Row],[ENTERPRISE_ID]],HR_tbl[],3,0), "Not on HR File")</f>
        <v>45949</v>
      </c>
      <c r="Y421" s="234" t="str">
        <f>IFERROR(VLOOKUP(Query1[[#This Row],[ENTERPRISE_ID]], Addresses!$A:$Y,21,0), "Not on HR File")</f>
        <v>307 BRIARCLIFF ROAD</v>
      </c>
      <c r="Z421" s="234">
        <f>IFERROR(VLOOKUP(Query1[[#This Row],[ENTERPRISE_ID]], Addresses!$A:$Y,22,0), "Not on HR File")</f>
        <v>0</v>
      </c>
      <c r="AA421" s="234" t="str">
        <f>IFERROR(VLOOKUP(Query1[[#This Row],[ENTERPRISE_ID]], Addresses!$A:$Y,23,0), "Not on HR File")</f>
        <v>ROCKY MOUNT</v>
      </c>
      <c r="AB421" s="234" t="str">
        <f>IFERROR(VLOOKUP(Query1[[#This Row],[ENTERPRISE_ID]], Addresses!$A:$Y,24,0), "Not on HR File")</f>
        <v>NC</v>
      </c>
      <c r="AC421" s="234" t="str">
        <f>IFERROR(VLOOKUP(Query1[[#This Row],[ENTERPRISE_ID]], Addresses!$A:$Y,25,0), "Not on HR File")</f>
        <v>27804</v>
      </c>
      <c r="AD421" s="230" t="s">
        <v>11666</v>
      </c>
      <c r="AE421" s="235">
        <v>46086</v>
      </c>
    </row>
    <row r="422" spans="1:31" x14ac:dyDescent="0.3">
      <c r="A422" s="230" t="s">
        <v>1758</v>
      </c>
      <c r="B422" s="230" t="str">
        <f>Query1[[#This Row],[LAST_NAME]]</f>
        <v>ANGELO</v>
      </c>
      <c r="C422" s="230" t="s">
        <v>1759</v>
      </c>
      <c r="D422" s="230" t="s">
        <v>5822</v>
      </c>
      <c r="E422" s="230" t="s">
        <v>10309</v>
      </c>
      <c r="F422" s="230" t="s">
        <v>10310</v>
      </c>
      <c r="G422" s="230" t="s">
        <v>1760</v>
      </c>
      <c r="H422" s="230" t="str">
        <f>Query1[[#This Row],[FULL_NAME]]</f>
        <v>MICHAEL ANGELO</v>
      </c>
      <c r="I422" s="230" t="s">
        <v>10311</v>
      </c>
      <c r="J422" s="230" t="s">
        <v>3909</v>
      </c>
      <c r="K422" s="230" t="str">
        <f>Query1[[#This Row],[ENTERPRISE_ID]]</f>
        <v>MANGELO</v>
      </c>
      <c r="L422" s="231">
        <v>2038872043</v>
      </c>
      <c r="M422" s="230" t="s">
        <v>5630</v>
      </c>
      <c r="N422" s="230" t="s">
        <v>10312</v>
      </c>
      <c r="O422" s="230"/>
      <c r="P422" s="230" t="s">
        <v>4402</v>
      </c>
      <c r="Q422" s="230" t="s">
        <v>655</v>
      </c>
      <c r="R422" s="230" t="s">
        <v>4403</v>
      </c>
      <c r="S422" s="230" t="s">
        <v>5916</v>
      </c>
      <c r="T422" s="232">
        <v>8998</v>
      </c>
      <c r="U422" s="230" t="s">
        <v>7146</v>
      </c>
      <c r="V422" s="230" t="s">
        <v>7147</v>
      </c>
      <c r="W422" s="233" t="str">
        <f>IFERROR(VLOOKUP(Query1[[#This Row],[ENTERPRISE_ID]],HR_tbl[],2, 0), "Not on HR File")</f>
        <v>Service Technician 1, In-Home</v>
      </c>
      <c r="X422" s="113">
        <f>IFERROR(VLOOKUP(Query1[[#This Row],[ENTERPRISE_ID]],HR_tbl[],3,0), "Not on HR File")</f>
        <v>45956</v>
      </c>
      <c r="Y422" s="234" t="str">
        <f>IFERROR(VLOOKUP(Query1[[#This Row],[ENTERPRISE_ID]], Addresses!$A:$Y,21,0), "Not on HR File")</f>
        <v>27 MONAHAN PLACE</v>
      </c>
      <c r="Z422" s="234">
        <f>IFERROR(VLOOKUP(Query1[[#This Row],[ENTERPRISE_ID]], Addresses!$A:$Y,22,0), "Not on HR File")</f>
        <v>0</v>
      </c>
      <c r="AA422" s="234" t="str">
        <f>IFERROR(VLOOKUP(Query1[[#This Row],[ENTERPRISE_ID]], Addresses!$A:$Y,23,0), "Not on HR File")</f>
        <v>WEST HAVEN</v>
      </c>
      <c r="AB422" s="234" t="str">
        <f>IFERROR(VLOOKUP(Query1[[#This Row],[ENTERPRISE_ID]], Addresses!$A:$Y,24,0), "Not on HR File")</f>
        <v>CT</v>
      </c>
      <c r="AC422" s="234" t="str">
        <f>IFERROR(VLOOKUP(Query1[[#This Row],[ENTERPRISE_ID]], Addresses!$A:$Y,25,0), "Not on HR File")</f>
        <v>06516</v>
      </c>
      <c r="AD422" s="230" t="s">
        <v>10313</v>
      </c>
      <c r="AE422" s="235">
        <v>46086</v>
      </c>
    </row>
    <row r="423" spans="1:31" x14ac:dyDescent="0.3">
      <c r="A423" s="230" t="s">
        <v>18177</v>
      </c>
      <c r="B423" s="230" t="str">
        <f>Query1[[#This Row],[LAST_NAME]]</f>
        <v>STRAWBERRY</v>
      </c>
      <c r="C423" s="230" t="s">
        <v>18178</v>
      </c>
      <c r="D423" s="230" t="s">
        <v>5867</v>
      </c>
      <c r="E423" s="230" t="s">
        <v>18179</v>
      </c>
      <c r="F423" s="230" t="s">
        <v>18180</v>
      </c>
      <c r="G423" s="230" t="s">
        <v>18181</v>
      </c>
      <c r="H423" s="230" t="str">
        <f>Query1[[#This Row],[FULL_NAME]]</f>
        <v>ANGELO STRAWBERRY</v>
      </c>
      <c r="I423" s="230" t="s">
        <v>18182</v>
      </c>
      <c r="J423" s="230" t="s">
        <v>10311</v>
      </c>
      <c r="K423" s="230" t="str">
        <f>Query1[[#This Row],[ENTERPRISE_ID]]</f>
        <v>ASTRAWB</v>
      </c>
      <c r="L423" s="231">
        <v>6239204329</v>
      </c>
      <c r="M423" s="230" t="s">
        <v>5630</v>
      </c>
      <c r="N423" s="230" t="s">
        <v>18183</v>
      </c>
      <c r="O423" s="230"/>
      <c r="P423" s="230" t="s">
        <v>18184</v>
      </c>
      <c r="Q423" s="230" t="s">
        <v>1675</v>
      </c>
      <c r="R423" s="230" t="s">
        <v>18185</v>
      </c>
      <c r="S423" s="230" t="s">
        <v>5664</v>
      </c>
      <c r="T423" s="232">
        <v>8998</v>
      </c>
      <c r="U423" s="230" t="s">
        <v>7548</v>
      </c>
      <c r="V423" s="230" t="s">
        <v>7828</v>
      </c>
      <c r="W423" s="233" t="str">
        <f>IFERROR(VLOOKUP(Query1[[#This Row],[ENTERPRISE_ID]],HR_tbl[],2, 0), "Not on HR File")</f>
        <v>Service Technician 2, Trainee</v>
      </c>
      <c r="X423" s="113">
        <f>IFERROR(VLOOKUP(Query1[[#This Row],[ENTERPRISE_ID]],HR_tbl[],3,0), "Not on HR File")</f>
        <v>46061</v>
      </c>
      <c r="Y423" s="234" t="str">
        <f>IFERROR(VLOOKUP(Query1[[#This Row],[ENTERPRISE_ID]], Addresses!$A:$Y,21,0), "Not on HR File")</f>
        <v>Not on HR File</v>
      </c>
      <c r="Z423" s="234" t="str">
        <f>IFERROR(VLOOKUP(Query1[[#This Row],[ENTERPRISE_ID]], Addresses!$A:$Y,22,0), "Not on HR File")</f>
        <v>Not on HR File</v>
      </c>
      <c r="AA423" s="234" t="str">
        <f>IFERROR(VLOOKUP(Query1[[#This Row],[ENTERPRISE_ID]], Addresses!$A:$Y,23,0), "Not on HR File")</f>
        <v>Not on HR File</v>
      </c>
      <c r="AB423" s="234" t="str">
        <f>IFERROR(VLOOKUP(Query1[[#This Row],[ENTERPRISE_ID]], Addresses!$A:$Y,24,0), "Not on HR File")</f>
        <v>Not on HR File</v>
      </c>
      <c r="AC423" s="234" t="str">
        <f>IFERROR(VLOOKUP(Query1[[#This Row],[ENTERPRISE_ID]], Addresses!$A:$Y,25,0), "Not on HR File")</f>
        <v>Not on HR File</v>
      </c>
      <c r="AD423" s="230" t="s">
        <v>18186</v>
      </c>
      <c r="AE423" s="235">
        <v>46086</v>
      </c>
    </row>
    <row r="424" spans="1:31" x14ac:dyDescent="0.3">
      <c r="A424" s="230" t="s">
        <v>9675</v>
      </c>
      <c r="B424" s="230" t="str">
        <f>Query1[[#This Row],[LAST_NAME]]</f>
        <v>ROGERS</v>
      </c>
      <c r="C424" s="230" t="s">
        <v>9676</v>
      </c>
      <c r="D424" s="230" t="s">
        <v>6119</v>
      </c>
      <c r="E424" s="230" t="s">
        <v>9677</v>
      </c>
      <c r="F424" s="230" t="s">
        <v>9678</v>
      </c>
      <c r="G424" s="230" t="s">
        <v>9679</v>
      </c>
      <c r="H424" s="230" t="str">
        <f>Query1[[#This Row],[FULL_NAME]]</f>
        <v>TREVER ROGERS</v>
      </c>
      <c r="I424" s="230" t="s">
        <v>4365</v>
      </c>
      <c r="J424" s="230" t="s">
        <v>9680</v>
      </c>
      <c r="K424" s="230" t="str">
        <f>Query1[[#This Row],[ENTERPRISE_ID]]</f>
        <v>TROGER0</v>
      </c>
      <c r="L424" s="231">
        <v>8288441034</v>
      </c>
      <c r="M424" s="230" t="s">
        <v>5630</v>
      </c>
      <c r="N424" s="230" t="s">
        <v>9681</v>
      </c>
      <c r="O424" s="230"/>
      <c r="P424" s="230" t="s">
        <v>8732</v>
      </c>
      <c r="Q424" s="230" t="s">
        <v>416</v>
      </c>
      <c r="R424" s="230" t="s">
        <v>4980</v>
      </c>
      <c r="S424" s="230" t="s">
        <v>5738</v>
      </c>
      <c r="T424" s="232">
        <v>8998</v>
      </c>
      <c r="U424" s="230" t="s">
        <v>8733</v>
      </c>
      <c r="V424" s="230" t="s">
        <v>8734</v>
      </c>
      <c r="W424" s="233" t="str">
        <f>IFERROR(VLOOKUP(Query1[[#This Row],[ENTERPRISE_ID]],HR_tbl[],2, 0), "Not on HR File")</f>
        <v>Service Technician 2, In-Home</v>
      </c>
      <c r="X424" s="113">
        <f>IFERROR(VLOOKUP(Query1[[#This Row],[ENTERPRISE_ID]],HR_tbl[],3,0), "Not on HR File")</f>
        <v>45109</v>
      </c>
      <c r="Y424" s="234" t="str">
        <f>IFERROR(VLOOKUP(Query1[[#This Row],[ENTERPRISE_ID]], Addresses!$A:$Y,21,0), "Not on HR File")</f>
        <v>3822 towery rd lot 23</v>
      </c>
      <c r="Z424" s="234">
        <f>IFERROR(VLOOKUP(Query1[[#This Row],[ENTERPRISE_ID]], Addresses!$A:$Y,22,0), "Not on HR File")</f>
        <v>0</v>
      </c>
      <c r="AA424" s="234" t="str">
        <f>IFERROR(VLOOKUP(Query1[[#This Row],[ENTERPRISE_ID]], Addresses!$A:$Y,23,0), "Not on HR File")</f>
        <v>Shelby</v>
      </c>
      <c r="AB424" s="234" t="str">
        <f>IFERROR(VLOOKUP(Query1[[#This Row],[ENTERPRISE_ID]], Addresses!$A:$Y,24,0), "Not on HR File")</f>
        <v>NC</v>
      </c>
      <c r="AC424" s="234" t="str">
        <f>IFERROR(VLOOKUP(Query1[[#This Row],[ENTERPRISE_ID]], Addresses!$A:$Y,25,0), "Not on HR File")</f>
        <v>28150</v>
      </c>
      <c r="AD424" s="230" t="s">
        <v>9682</v>
      </c>
      <c r="AE424" s="235">
        <v>46086</v>
      </c>
    </row>
    <row r="425" spans="1:31" x14ac:dyDescent="0.3">
      <c r="A425" s="230" t="s">
        <v>7534</v>
      </c>
      <c r="B425" s="230" t="str">
        <f>Query1[[#This Row],[LAST_NAME]]</f>
        <v>REED</v>
      </c>
      <c r="C425" s="230" t="s">
        <v>7535</v>
      </c>
      <c r="D425" s="230" t="s">
        <v>5669</v>
      </c>
      <c r="E425" s="230" t="s">
        <v>7536</v>
      </c>
      <c r="F425" s="230" t="s">
        <v>7537</v>
      </c>
      <c r="G425" s="230" t="s">
        <v>7538</v>
      </c>
      <c r="H425" s="230" t="str">
        <f>Query1[[#This Row],[FULL_NAME]]</f>
        <v>JIM REED</v>
      </c>
      <c r="I425" s="230" t="s">
        <v>4847</v>
      </c>
      <c r="J425" s="230" t="s">
        <v>7539</v>
      </c>
      <c r="K425" s="230" t="str">
        <f>Query1[[#This Row],[ENTERPRISE_ID]]</f>
        <v>JREED22</v>
      </c>
      <c r="L425" s="231">
        <v>5413163601</v>
      </c>
      <c r="M425" s="230" t="s">
        <v>5630</v>
      </c>
      <c r="N425" s="230" t="s">
        <v>7540</v>
      </c>
      <c r="O425" s="230"/>
      <c r="P425" s="230" t="s">
        <v>7541</v>
      </c>
      <c r="Q425" s="230" t="s">
        <v>1463</v>
      </c>
      <c r="R425" s="230" t="s">
        <v>7542</v>
      </c>
      <c r="S425" s="230" t="s">
        <v>5634</v>
      </c>
      <c r="T425" s="232">
        <v>8998</v>
      </c>
      <c r="U425" s="230" t="s">
        <v>5677</v>
      </c>
      <c r="V425" s="230" t="s">
        <v>5678</v>
      </c>
      <c r="W425" s="233" t="str">
        <f>IFERROR(VLOOKUP(Query1[[#This Row],[ENTERPRISE_ID]],HR_tbl[],2, 0), "Not on HR File")</f>
        <v>Service Technician 1, In-Home</v>
      </c>
      <c r="X425" s="113">
        <f>IFERROR(VLOOKUP(Query1[[#This Row],[ENTERPRISE_ID]],HR_tbl[],3,0), "Not on HR File")</f>
        <v>36756</v>
      </c>
      <c r="Y425" s="234" t="str">
        <f>IFERROR(VLOOKUP(Query1[[#This Row],[ENTERPRISE_ID]], Addresses!$A:$Y,21,0), "Not on HR File")</f>
        <v>3778 ALLADIN WAY</v>
      </c>
      <c r="Z425" s="234">
        <f>IFERROR(VLOOKUP(Query1[[#This Row],[ENTERPRISE_ID]], Addresses!$A:$Y,22,0), "Not on HR File")</f>
        <v>0</v>
      </c>
      <c r="AA425" s="234" t="str">
        <f>IFERROR(VLOOKUP(Query1[[#This Row],[ENTERPRISE_ID]], Addresses!$A:$Y,23,0), "Not on HR File")</f>
        <v>EUGENE</v>
      </c>
      <c r="AB425" s="234" t="str">
        <f>IFERROR(VLOOKUP(Query1[[#This Row],[ENTERPRISE_ID]], Addresses!$A:$Y,24,0), "Not on HR File")</f>
        <v>OR</v>
      </c>
      <c r="AC425" s="234" t="str">
        <f>IFERROR(VLOOKUP(Query1[[#This Row],[ENTERPRISE_ID]], Addresses!$A:$Y,25,0), "Not on HR File")</f>
        <v>97404</v>
      </c>
      <c r="AD425" s="230" t="s">
        <v>7543</v>
      </c>
      <c r="AE425" s="235">
        <v>46086</v>
      </c>
    </row>
    <row r="426" spans="1:31" x14ac:dyDescent="0.3">
      <c r="A426" s="230" t="s">
        <v>15310</v>
      </c>
      <c r="B426" s="230" t="str">
        <f>Query1[[#This Row],[LAST_NAME]]</f>
        <v>REYES JR</v>
      </c>
      <c r="C426" s="230" t="s">
        <v>15311</v>
      </c>
      <c r="D426" s="230" t="s">
        <v>6524</v>
      </c>
      <c r="E426" s="230" t="s">
        <v>15312</v>
      </c>
      <c r="F426" s="230" t="s">
        <v>15313</v>
      </c>
      <c r="G426" s="230" t="s">
        <v>15314</v>
      </c>
      <c r="H426" s="230" t="str">
        <f>Query1[[#This Row],[FULL_NAME]]</f>
        <v>NOE REYES JR</v>
      </c>
      <c r="I426" s="230" t="s">
        <v>15315</v>
      </c>
      <c r="J426" s="230" t="s">
        <v>15316</v>
      </c>
      <c r="K426" s="230" t="str">
        <f>Query1[[#This Row],[ENTERPRISE_ID]]</f>
        <v>NREYESJ</v>
      </c>
      <c r="L426" s="231">
        <v>6612206975</v>
      </c>
      <c r="M426" s="230" t="s">
        <v>5630</v>
      </c>
      <c r="N426" s="230" t="s">
        <v>15317</v>
      </c>
      <c r="O426" s="230"/>
      <c r="P426" s="230" t="s">
        <v>15318</v>
      </c>
      <c r="Q426" s="230" t="s">
        <v>219</v>
      </c>
      <c r="R426" s="230" t="s">
        <v>15319</v>
      </c>
      <c r="S426" s="230" t="s">
        <v>5916</v>
      </c>
      <c r="T426" s="232">
        <v>8998</v>
      </c>
      <c r="U426" s="230" t="s">
        <v>5102</v>
      </c>
      <c r="V426" s="230" t="s">
        <v>10123</v>
      </c>
      <c r="W426" s="233" t="str">
        <f>IFERROR(VLOOKUP(Query1[[#This Row],[ENTERPRISE_ID]],HR_tbl[],2, 0), "Not on HR File")</f>
        <v>Service Technician 1, In-Home</v>
      </c>
      <c r="X426" s="113">
        <f>IFERROR(VLOOKUP(Query1[[#This Row],[ENTERPRISE_ID]],HR_tbl[],3,0), "Not on HR File")</f>
        <v>38132</v>
      </c>
      <c r="Y426" s="234" t="str">
        <f>IFERROR(VLOOKUP(Query1[[#This Row],[ENTERPRISE_ID]], Addresses!$A:$Y,21,0), "Not on HR File")</f>
        <v>8812 Broadstone PL</v>
      </c>
      <c r="Z426" s="234">
        <f>IFERROR(VLOOKUP(Query1[[#This Row],[ENTERPRISE_ID]], Addresses!$A:$Y,22,0), "Not on HR File")</f>
        <v>0</v>
      </c>
      <c r="AA426" s="234" t="str">
        <f>IFERROR(VLOOKUP(Query1[[#This Row],[ENTERPRISE_ID]], Addresses!$A:$Y,23,0), "Not on HR File")</f>
        <v>BAKERSFIELD</v>
      </c>
      <c r="AB426" s="234" t="str">
        <f>IFERROR(VLOOKUP(Query1[[#This Row],[ENTERPRISE_ID]], Addresses!$A:$Y,24,0), "Not on HR File")</f>
        <v>CA</v>
      </c>
      <c r="AC426" s="234" t="str">
        <f>IFERROR(VLOOKUP(Query1[[#This Row],[ENTERPRISE_ID]], Addresses!$A:$Y,25,0), "Not on HR File")</f>
        <v>93306</v>
      </c>
      <c r="AD426" s="230" t="s">
        <v>15320</v>
      </c>
      <c r="AE426" s="235">
        <v>46086</v>
      </c>
    </row>
    <row r="427" spans="1:31" x14ac:dyDescent="0.3">
      <c r="A427" s="230" t="s">
        <v>1737</v>
      </c>
      <c r="B427" s="230" t="str">
        <f>Query1[[#This Row],[LAST_NAME]]</f>
        <v>JONES</v>
      </c>
      <c r="C427" s="230" t="s">
        <v>1738</v>
      </c>
      <c r="D427" s="230" t="s">
        <v>5719</v>
      </c>
      <c r="E427" s="230" t="s">
        <v>14234</v>
      </c>
      <c r="F427" s="230" t="s">
        <v>14235</v>
      </c>
      <c r="G427" s="230" t="s">
        <v>1739</v>
      </c>
      <c r="H427" s="230" t="str">
        <f>Query1[[#This Row],[FULL_NAME]]</f>
        <v>CHAD JONES</v>
      </c>
      <c r="I427" s="230" t="s">
        <v>4096</v>
      </c>
      <c r="J427" s="230" t="s">
        <v>14236</v>
      </c>
      <c r="K427" s="230" t="str">
        <f>Query1[[#This Row],[ENTERPRISE_ID]]</f>
        <v>CJONES1</v>
      </c>
      <c r="L427" s="231">
        <v>8158142916</v>
      </c>
      <c r="M427" s="230" t="s">
        <v>5630</v>
      </c>
      <c r="N427" s="230" t="s">
        <v>14237</v>
      </c>
      <c r="O427" s="230" t="s">
        <v>14238</v>
      </c>
      <c r="P427" s="230" t="s">
        <v>14239</v>
      </c>
      <c r="Q427" s="230" t="s">
        <v>250</v>
      </c>
      <c r="R427" s="230" t="s">
        <v>14240</v>
      </c>
      <c r="S427" s="230" t="s">
        <v>5664</v>
      </c>
      <c r="T427" s="232">
        <v>8998</v>
      </c>
      <c r="U427" s="230" t="s">
        <v>6248</v>
      </c>
      <c r="V427" s="230" t="s">
        <v>6249</v>
      </c>
      <c r="W427" s="233" t="str">
        <f>IFERROR(VLOOKUP(Query1[[#This Row],[ENTERPRISE_ID]],HR_tbl[],2, 0), "Not on HR File")</f>
        <v>Service Technician 1, In-Home</v>
      </c>
      <c r="X427" s="113">
        <f>IFERROR(VLOOKUP(Query1[[#This Row],[ENTERPRISE_ID]],HR_tbl[],3,0), "Not on HR File")</f>
        <v>45921</v>
      </c>
      <c r="Y427" s="234" t="str">
        <f>IFERROR(VLOOKUP(Query1[[#This Row],[ENTERPRISE_ID]], Addresses!$A:$Y,21,0), "Not on HR File")</f>
        <v>205 SANDRA AVE APT I1</v>
      </c>
      <c r="Z427" s="234">
        <f>IFERROR(VLOOKUP(Query1[[#This Row],[ENTERPRISE_ID]], Addresses!$A:$Y,22,0), "Not on HR File")</f>
        <v>0</v>
      </c>
      <c r="AA427" s="234" t="str">
        <f>IFERROR(VLOOKUP(Query1[[#This Row],[ENTERPRISE_ID]], Addresses!$A:$Y,23,0), "Not on HR File")</f>
        <v>MENDOTA</v>
      </c>
      <c r="AB427" s="234" t="str">
        <f>IFERROR(VLOOKUP(Query1[[#This Row],[ENTERPRISE_ID]], Addresses!$A:$Y,24,0), "Not on HR File")</f>
        <v>IL</v>
      </c>
      <c r="AC427" s="234" t="str">
        <f>IFERROR(VLOOKUP(Query1[[#This Row],[ENTERPRISE_ID]], Addresses!$A:$Y,25,0), "Not on HR File")</f>
        <v>61342</v>
      </c>
      <c r="AD427" s="230" t="s">
        <v>14241</v>
      </c>
      <c r="AE427" s="235">
        <v>46086</v>
      </c>
    </row>
    <row r="428" spans="1:31" x14ac:dyDescent="0.3">
      <c r="A428" s="230" t="s">
        <v>5386</v>
      </c>
      <c r="B428" s="230" t="str">
        <f>Query1[[#This Row],[LAST_NAME]]</f>
        <v>KIDD</v>
      </c>
      <c r="C428" s="230" t="s">
        <v>7423</v>
      </c>
      <c r="D428" s="230" t="s">
        <v>5627</v>
      </c>
      <c r="E428" s="230" t="s">
        <v>7424</v>
      </c>
      <c r="F428" s="230" t="s">
        <v>7425</v>
      </c>
      <c r="G428" s="230" t="s">
        <v>5389</v>
      </c>
      <c r="H428" s="230" t="str">
        <f>Query1[[#This Row],[FULL_NAME]]</f>
        <v>CODY KIDD</v>
      </c>
      <c r="I428" s="230" t="s">
        <v>5388</v>
      </c>
      <c r="J428" s="230" t="s">
        <v>5387</v>
      </c>
      <c r="K428" s="230" t="str">
        <f>Query1[[#This Row],[ENTERPRISE_ID]]</f>
        <v>CKIDD0</v>
      </c>
      <c r="L428" s="231">
        <v>3253206955</v>
      </c>
      <c r="M428" s="230" t="s">
        <v>5630</v>
      </c>
      <c r="N428" s="230" t="s">
        <v>7426</v>
      </c>
      <c r="O428" s="230"/>
      <c r="P428" s="230" t="s">
        <v>7427</v>
      </c>
      <c r="Q428" s="230" t="s">
        <v>279</v>
      </c>
      <c r="R428" s="230" t="s">
        <v>7428</v>
      </c>
      <c r="S428" s="230" t="s">
        <v>5634</v>
      </c>
      <c r="T428" s="232">
        <v>8998</v>
      </c>
      <c r="U428" s="230" t="s">
        <v>5929</v>
      </c>
      <c r="V428" s="230" t="s">
        <v>5930</v>
      </c>
      <c r="W428" s="233" t="str">
        <f>IFERROR(VLOOKUP(Query1[[#This Row],[ENTERPRISE_ID]],HR_tbl[],2, 0), "Not on HR File")</f>
        <v>Service Technician 3, In-Home</v>
      </c>
      <c r="X428" s="113">
        <f>IFERROR(VLOOKUP(Query1[[#This Row],[ENTERPRISE_ID]],HR_tbl[],3,0), "Not on HR File")</f>
        <v>42821</v>
      </c>
      <c r="Y428" s="234" t="str">
        <f>IFERROR(VLOOKUP(Query1[[#This Row],[ENTERPRISE_ID]], Addresses!$A:$Y,21,0), "Not on HR File")</f>
        <v>2302 Adam ave</v>
      </c>
      <c r="Z428" s="234">
        <f>IFERROR(VLOOKUP(Query1[[#This Row],[ENTERPRISE_ID]], Addresses!$A:$Y,22,0), "Not on HR File")</f>
        <v>0</v>
      </c>
      <c r="AA428" s="234" t="str">
        <f>IFERROR(VLOOKUP(Query1[[#This Row],[ENTERPRISE_ID]], Addresses!$A:$Y,23,0), "Not on HR File")</f>
        <v>ABILENE</v>
      </c>
      <c r="AB428" s="234" t="str">
        <f>IFERROR(VLOOKUP(Query1[[#This Row],[ENTERPRISE_ID]], Addresses!$A:$Y,24,0), "Not on HR File")</f>
        <v>TX</v>
      </c>
      <c r="AC428" s="234" t="str">
        <f>IFERROR(VLOOKUP(Query1[[#This Row],[ENTERPRISE_ID]], Addresses!$A:$Y,25,0), "Not on HR File")</f>
        <v>79602</v>
      </c>
      <c r="AD428" s="230" t="s">
        <v>7429</v>
      </c>
      <c r="AE428" s="235">
        <v>46086</v>
      </c>
    </row>
    <row r="429" spans="1:31" x14ac:dyDescent="0.3">
      <c r="A429" s="230" t="s">
        <v>5107</v>
      </c>
      <c r="B429" s="230" t="str">
        <f>Query1[[#This Row],[LAST_NAME]]</f>
        <v>JUHASZ</v>
      </c>
      <c r="C429" s="230" t="s">
        <v>11165</v>
      </c>
      <c r="D429" s="230" t="s">
        <v>6339</v>
      </c>
      <c r="E429" s="230" t="s">
        <v>11166</v>
      </c>
      <c r="F429" s="230" t="s">
        <v>11167</v>
      </c>
      <c r="G429" s="230" t="s">
        <v>5109</v>
      </c>
      <c r="H429" s="230" t="str">
        <f>Query1[[#This Row],[FULL_NAME]]</f>
        <v>JAMES JUHASZ</v>
      </c>
      <c r="I429" s="230" t="s">
        <v>5108</v>
      </c>
      <c r="J429" s="230" t="s">
        <v>3968</v>
      </c>
      <c r="K429" s="230" t="str">
        <f>Query1[[#This Row],[ENTERPRISE_ID]]</f>
        <v>JJUHASZ</v>
      </c>
      <c r="L429" s="231">
        <v>7326195164</v>
      </c>
      <c r="M429" s="230" t="s">
        <v>5630</v>
      </c>
      <c r="N429" s="230" t="s">
        <v>11168</v>
      </c>
      <c r="O429" s="230"/>
      <c r="P429" s="230" t="s">
        <v>11169</v>
      </c>
      <c r="Q429" s="230" t="s">
        <v>719</v>
      </c>
      <c r="R429" s="230" t="s">
        <v>11170</v>
      </c>
      <c r="S429" s="230" t="s">
        <v>5916</v>
      </c>
      <c r="T429" s="232">
        <v>8998</v>
      </c>
      <c r="U429" s="230" t="s">
        <v>8726</v>
      </c>
      <c r="V429" s="230" t="s">
        <v>8727</v>
      </c>
      <c r="W429" s="233" t="str">
        <f>IFERROR(VLOOKUP(Query1[[#This Row],[ENTERPRISE_ID]],HR_tbl[],2, 0), "Not on HR File")</f>
        <v>Service Technician 1, In-Home</v>
      </c>
      <c r="X429" s="113">
        <f>IFERROR(VLOOKUP(Query1[[#This Row],[ENTERPRISE_ID]],HR_tbl[],3,0), "Not on HR File")</f>
        <v>40840</v>
      </c>
      <c r="Y429" s="234" t="str">
        <f>IFERROR(VLOOKUP(Query1[[#This Row],[ENTERPRISE_ID]], Addresses!$A:$Y,21,0), "Not on HR File")</f>
        <v>50 COTTONWOOD COURT</v>
      </c>
      <c r="Z429" s="234">
        <f>IFERROR(VLOOKUP(Query1[[#This Row],[ENTERPRISE_ID]], Addresses!$A:$Y,22,0), "Not on HR File")</f>
        <v>0</v>
      </c>
      <c r="AA429" s="234" t="str">
        <f>IFERROR(VLOOKUP(Query1[[#This Row],[ENTERPRISE_ID]], Addresses!$A:$Y,23,0), "Not on HR File")</f>
        <v>MONMOUTH JUNCTION</v>
      </c>
      <c r="AB429" s="234" t="str">
        <f>IFERROR(VLOOKUP(Query1[[#This Row],[ENTERPRISE_ID]], Addresses!$A:$Y,24,0), "Not on HR File")</f>
        <v>NJ</v>
      </c>
      <c r="AC429" s="234" t="str">
        <f>IFERROR(VLOOKUP(Query1[[#This Row],[ENTERPRISE_ID]], Addresses!$A:$Y,25,0), "Not on HR File")</f>
        <v>08852</v>
      </c>
      <c r="AD429" s="230" t="s">
        <v>11171</v>
      </c>
      <c r="AE429" s="235">
        <v>46086</v>
      </c>
    </row>
    <row r="430" spans="1:31" x14ac:dyDescent="0.3">
      <c r="A430" s="230" t="s">
        <v>12340</v>
      </c>
      <c r="B430" s="230" t="str">
        <f>Query1[[#This Row],[LAST_NAME]]</f>
        <v>HAUSER</v>
      </c>
      <c r="C430" s="230" t="s">
        <v>12341</v>
      </c>
      <c r="D430" s="230" t="s">
        <v>5682</v>
      </c>
      <c r="E430" s="230" t="s">
        <v>12342</v>
      </c>
      <c r="F430" s="230" t="s">
        <v>12343</v>
      </c>
      <c r="G430" s="230" t="s">
        <v>12344</v>
      </c>
      <c r="H430" s="230" t="str">
        <f>Query1[[#This Row],[FULL_NAME]]</f>
        <v>JONATHAN HAUSER</v>
      </c>
      <c r="I430" s="230" t="s">
        <v>12345</v>
      </c>
      <c r="J430" s="230" t="s">
        <v>4054</v>
      </c>
      <c r="K430" s="230" t="str">
        <f>Query1[[#This Row],[ENTERPRISE_ID]]</f>
        <v>JHAUSER</v>
      </c>
      <c r="L430" s="231">
        <v>9194823066</v>
      </c>
      <c r="M430" s="230" t="s">
        <v>5630</v>
      </c>
      <c r="N430" s="230" t="s">
        <v>12346</v>
      </c>
      <c r="O430" s="230"/>
      <c r="P430" s="230" t="s">
        <v>12347</v>
      </c>
      <c r="Q430" s="230" t="s">
        <v>416</v>
      </c>
      <c r="R430" s="230" t="s">
        <v>12348</v>
      </c>
      <c r="S430" s="230" t="s">
        <v>5738</v>
      </c>
      <c r="T430" s="232">
        <v>8998</v>
      </c>
      <c r="U430" s="230" t="s">
        <v>7891</v>
      </c>
      <c r="V430" s="230" t="s">
        <v>7892</v>
      </c>
      <c r="W430" s="233" t="str">
        <f>IFERROR(VLOOKUP(Query1[[#This Row],[ENTERPRISE_ID]],HR_tbl[],2, 0), "Not on HR File")</f>
        <v>Service Technician 1, In-Home</v>
      </c>
      <c r="X430" s="113">
        <f>IFERROR(VLOOKUP(Query1[[#This Row],[ENTERPRISE_ID]],HR_tbl[],3,0), "Not on HR File")</f>
        <v>38748</v>
      </c>
      <c r="Y430" s="234" t="str">
        <f>IFERROR(VLOOKUP(Query1[[#This Row],[ENTERPRISE_ID]], Addresses!$A:$Y,21,0), "Not on HR File")</f>
        <v>209 WESTBROOK DR</v>
      </c>
      <c r="Z430" s="234">
        <f>IFERROR(VLOOKUP(Query1[[#This Row],[ENTERPRISE_ID]], Addresses!$A:$Y,22,0), "Not on HR File")</f>
        <v>0</v>
      </c>
      <c r="AA430" s="234" t="str">
        <f>IFERROR(VLOOKUP(Query1[[#This Row],[ENTERPRISE_ID]], Addresses!$A:$Y,23,0), "Not on HR File")</f>
        <v>RALEIGH</v>
      </c>
      <c r="AB430" s="234" t="str">
        <f>IFERROR(VLOOKUP(Query1[[#This Row],[ENTERPRISE_ID]], Addresses!$A:$Y,24,0), "Not on HR File")</f>
        <v>NC</v>
      </c>
      <c r="AC430" s="234" t="str">
        <f>IFERROR(VLOOKUP(Query1[[#This Row],[ENTERPRISE_ID]], Addresses!$A:$Y,25,0), "Not on HR File")</f>
        <v>27615</v>
      </c>
      <c r="AD430" s="230" t="s">
        <v>12349</v>
      </c>
      <c r="AE430" s="235">
        <v>46086</v>
      </c>
    </row>
    <row r="431" spans="1:31" x14ac:dyDescent="0.3">
      <c r="A431" s="230" t="s">
        <v>16782</v>
      </c>
      <c r="B431" s="230" t="str">
        <f>Query1[[#This Row],[LAST_NAME]]</f>
        <v>WHITE</v>
      </c>
      <c r="C431" s="230" t="s">
        <v>16783</v>
      </c>
      <c r="D431" s="230" t="s">
        <v>5627</v>
      </c>
      <c r="E431" s="230" t="s">
        <v>16784</v>
      </c>
      <c r="F431" s="230" t="s">
        <v>16785</v>
      </c>
      <c r="G431" s="230" t="s">
        <v>10642</v>
      </c>
      <c r="H431" s="230" t="str">
        <f>Query1[[#This Row],[FULL_NAME]]</f>
        <v>MARCUS WHITE</v>
      </c>
      <c r="I431" s="230" t="s">
        <v>4448</v>
      </c>
      <c r="J431" s="230" t="s">
        <v>5116</v>
      </c>
      <c r="K431" s="230" t="str">
        <f>Query1[[#This Row],[ENTERPRISE_ID]]</f>
        <v>MWHI112</v>
      </c>
      <c r="L431" s="231">
        <v>6824081490</v>
      </c>
      <c r="M431" s="230" t="s">
        <v>5630</v>
      </c>
      <c r="N431" s="230" t="s">
        <v>16786</v>
      </c>
      <c r="O431" s="230"/>
      <c r="P431" s="230" t="s">
        <v>16787</v>
      </c>
      <c r="Q431" s="230" t="s">
        <v>279</v>
      </c>
      <c r="R431" s="230" t="s">
        <v>12329</v>
      </c>
      <c r="S431" s="230" t="s">
        <v>5634</v>
      </c>
      <c r="T431" s="232">
        <v>8998</v>
      </c>
      <c r="U431" s="230" t="s">
        <v>5715</v>
      </c>
      <c r="V431" s="230" t="s">
        <v>5716</v>
      </c>
      <c r="W431" s="233" t="str">
        <f>IFERROR(VLOOKUP(Query1[[#This Row],[ENTERPRISE_ID]],HR_tbl[],2, 0), "Not on HR File")</f>
        <v>Team Lead Technician</v>
      </c>
      <c r="X431" s="113">
        <f>IFERROR(VLOOKUP(Query1[[#This Row],[ENTERPRISE_ID]],HR_tbl[],3,0), "Not on HR File")</f>
        <v>41246</v>
      </c>
      <c r="Y431" s="234" t="str">
        <f>IFERROR(VLOOKUP(Query1[[#This Row],[ENTERPRISE_ID]], Addresses!$A:$Y,21,0), "Not on HR File")</f>
        <v>4620 Great Plains Way</v>
      </c>
      <c r="Z431" s="234">
        <f>IFERROR(VLOOKUP(Query1[[#This Row],[ENTERPRISE_ID]], Addresses!$A:$Y,22,0), "Not on HR File")</f>
        <v>0</v>
      </c>
      <c r="AA431" s="234" t="str">
        <f>IFERROR(VLOOKUP(Query1[[#This Row],[ENTERPRISE_ID]], Addresses!$A:$Y,23,0), "Not on HR File")</f>
        <v>Mansfield</v>
      </c>
      <c r="AB431" s="234" t="str">
        <f>IFERROR(VLOOKUP(Query1[[#This Row],[ENTERPRISE_ID]], Addresses!$A:$Y,24,0), "Not on HR File")</f>
        <v>TX</v>
      </c>
      <c r="AC431" s="234" t="str">
        <f>IFERROR(VLOOKUP(Query1[[#This Row],[ENTERPRISE_ID]], Addresses!$A:$Y,25,0), "Not on HR File")</f>
        <v>76063</v>
      </c>
      <c r="AD431" s="230" t="s">
        <v>16788</v>
      </c>
      <c r="AE431" s="235">
        <v>46086</v>
      </c>
    </row>
    <row r="432" spans="1:31" x14ac:dyDescent="0.3">
      <c r="A432" s="230" t="s">
        <v>7235</v>
      </c>
      <c r="B432" s="230" t="str">
        <f>Query1[[#This Row],[LAST_NAME]]</f>
        <v>HORNICK</v>
      </c>
      <c r="C432" s="230" t="s">
        <v>2826</v>
      </c>
      <c r="D432" s="230" t="s">
        <v>6000</v>
      </c>
      <c r="E432" s="230" t="s">
        <v>7236</v>
      </c>
      <c r="F432" s="230" t="s">
        <v>7237</v>
      </c>
      <c r="G432" s="230" t="s">
        <v>2827</v>
      </c>
      <c r="H432" s="230" t="str">
        <f>Query1[[#This Row],[FULL_NAME]]</f>
        <v>BLAIR HORNICK</v>
      </c>
      <c r="I432" s="230" t="s">
        <v>4870</v>
      </c>
      <c r="J432" s="230" t="s">
        <v>4869</v>
      </c>
      <c r="K432" s="230" t="str">
        <f>Query1[[#This Row],[ENTERPRISE_ID]]</f>
        <v>BHORNIC</v>
      </c>
      <c r="L432" s="231">
        <v>7177210063</v>
      </c>
      <c r="M432" s="230" t="s">
        <v>5630</v>
      </c>
      <c r="N432" s="230" t="s">
        <v>7238</v>
      </c>
      <c r="O432" s="230"/>
      <c r="P432" s="230" t="s">
        <v>4871</v>
      </c>
      <c r="Q432" s="230" t="s">
        <v>435</v>
      </c>
      <c r="R432" s="230" t="s">
        <v>7239</v>
      </c>
      <c r="S432" s="230" t="s">
        <v>5714</v>
      </c>
      <c r="T432" s="232">
        <v>8998</v>
      </c>
      <c r="U432" s="230" t="s">
        <v>5764</v>
      </c>
      <c r="V432" s="230" t="s">
        <v>5765</v>
      </c>
      <c r="W432" s="233" t="str">
        <f>IFERROR(VLOOKUP(Query1[[#This Row],[ENTERPRISE_ID]],HR_tbl[],2, 0), "Not on HR File")</f>
        <v>Service Technician 2, In-Home</v>
      </c>
      <c r="X432" s="113">
        <f>IFERROR(VLOOKUP(Query1[[#This Row],[ENTERPRISE_ID]],HR_tbl[],3,0), "Not on HR File")</f>
        <v>44798</v>
      </c>
      <c r="Y432" s="234" t="str">
        <f>IFERROR(VLOOKUP(Query1[[#This Row],[ENTERPRISE_ID]], Addresses!$A:$Y,21,0), "Not on HR File")</f>
        <v>177 CYMBRIA ROAD</v>
      </c>
      <c r="Z432" s="234">
        <f>IFERROR(VLOOKUP(Query1[[#This Row],[ENTERPRISE_ID]], Addresses!$A:$Y,22,0), "Not on HR File")</f>
        <v>0</v>
      </c>
      <c r="AA432" s="234" t="str">
        <f>IFERROR(VLOOKUP(Query1[[#This Row],[ENTERPRISE_ID]], Addresses!$A:$Y,23,0), "Not on HR File")</f>
        <v>NORTHERN CAMBRIA</v>
      </c>
      <c r="AB432" s="234" t="str">
        <f>IFERROR(VLOOKUP(Query1[[#This Row],[ENTERPRISE_ID]], Addresses!$A:$Y,24,0), "Not on HR File")</f>
        <v>PA</v>
      </c>
      <c r="AC432" s="234" t="str">
        <f>IFERROR(VLOOKUP(Query1[[#This Row],[ENTERPRISE_ID]], Addresses!$A:$Y,25,0), "Not on HR File")</f>
        <v>15714</v>
      </c>
      <c r="AD432" s="230" t="s">
        <v>7240</v>
      </c>
      <c r="AE432" s="235">
        <v>46086</v>
      </c>
    </row>
    <row r="433" spans="1:31" x14ac:dyDescent="0.3">
      <c r="A433" s="230" t="s">
        <v>956</v>
      </c>
      <c r="B433" s="230" t="str">
        <f>Query1[[#This Row],[LAST_NAME]]</f>
        <v>HARDY-PARSELL</v>
      </c>
      <c r="C433" s="230" t="s">
        <v>2257</v>
      </c>
      <c r="D433" s="230" t="s">
        <v>5719</v>
      </c>
      <c r="E433" s="230" t="s">
        <v>9003</v>
      </c>
      <c r="F433" s="230" t="s">
        <v>9004</v>
      </c>
      <c r="G433" s="230" t="s">
        <v>2258</v>
      </c>
      <c r="H433" s="230" t="str">
        <f>Query1[[#This Row],[FULL_NAME]]</f>
        <v>JEDENIAH HARDY-PARSELL</v>
      </c>
      <c r="I433" s="230" t="s">
        <v>4707</v>
      </c>
      <c r="J433" s="230" t="s">
        <v>4706</v>
      </c>
      <c r="K433" s="230" t="str">
        <f>Query1[[#This Row],[ENTERPRISE_ID]]</f>
        <v>JHARDYP</v>
      </c>
      <c r="L433" s="231">
        <v>6304174065</v>
      </c>
      <c r="M433" s="230" t="s">
        <v>5630</v>
      </c>
      <c r="N433" s="230" t="s">
        <v>9005</v>
      </c>
      <c r="O433" s="230" t="s">
        <v>9006</v>
      </c>
      <c r="P433" s="230" t="s">
        <v>4708</v>
      </c>
      <c r="Q433" s="230" t="s">
        <v>250</v>
      </c>
      <c r="R433" s="230" t="s">
        <v>9007</v>
      </c>
      <c r="S433" s="230" t="s">
        <v>5664</v>
      </c>
      <c r="T433" s="232">
        <v>8998</v>
      </c>
      <c r="U433" s="230" t="s">
        <v>5784</v>
      </c>
      <c r="V433" s="230" t="s">
        <v>5785</v>
      </c>
      <c r="W433" s="233" t="str">
        <f>IFERROR(VLOOKUP(Query1[[#This Row],[ENTERPRISE_ID]],HR_tbl[],2, 0), "Not on HR File")</f>
        <v>Service Technician 2, In-Home</v>
      </c>
      <c r="X433" s="113">
        <f>IFERROR(VLOOKUP(Query1[[#This Row],[ENTERPRISE_ID]],HR_tbl[],3,0), "Not on HR File")</f>
        <v>45998</v>
      </c>
      <c r="Y433" s="234" t="str">
        <f>IFERROR(VLOOKUP(Query1[[#This Row],[ENTERPRISE_ID]], Addresses!$A:$Y,21,0), "Not on HR File")</f>
        <v>Not on HR File</v>
      </c>
      <c r="Z433" s="234" t="str">
        <f>IFERROR(VLOOKUP(Query1[[#This Row],[ENTERPRISE_ID]], Addresses!$A:$Y,22,0), "Not on HR File")</f>
        <v>Not on HR File</v>
      </c>
      <c r="AA433" s="234" t="str">
        <f>IFERROR(VLOOKUP(Query1[[#This Row],[ENTERPRISE_ID]], Addresses!$A:$Y,23,0), "Not on HR File")</f>
        <v>Not on HR File</v>
      </c>
      <c r="AB433" s="234" t="str">
        <f>IFERROR(VLOOKUP(Query1[[#This Row],[ENTERPRISE_ID]], Addresses!$A:$Y,24,0), "Not on HR File")</f>
        <v>Not on HR File</v>
      </c>
      <c r="AC433" s="234" t="str">
        <f>IFERROR(VLOOKUP(Query1[[#This Row],[ENTERPRISE_ID]], Addresses!$A:$Y,25,0), "Not on HR File")</f>
        <v>Not on HR File</v>
      </c>
      <c r="AD433" s="230" t="s">
        <v>9008</v>
      </c>
      <c r="AE433" s="235">
        <v>46086</v>
      </c>
    </row>
    <row r="434" spans="1:31" x14ac:dyDescent="0.3">
      <c r="A434" s="230" t="s">
        <v>4341</v>
      </c>
      <c r="B434" s="230" t="str">
        <f>Query1[[#This Row],[LAST_NAME]]</f>
        <v>CARPENTER</v>
      </c>
      <c r="C434" s="230" t="s">
        <v>19017</v>
      </c>
      <c r="D434" s="230" t="s">
        <v>5822</v>
      </c>
      <c r="E434" s="230" t="s">
        <v>19018</v>
      </c>
      <c r="F434" s="230" t="s">
        <v>19019</v>
      </c>
      <c r="G434" s="230" t="s">
        <v>4343</v>
      </c>
      <c r="H434" s="230" t="str">
        <f>Query1[[#This Row],[FULL_NAME]]</f>
        <v>JAMES CARPENTER</v>
      </c>
      <c r="I434" s="230" t="s">
        <v>4342</v>
      </c>
      <c r="J434" s="230" t="s">
        <v>3968</v>
      </c>
      <c r="K434" s="230" t="str">
        <f>Query1[[#This Row],[ENTERPRISE_ID]]</f>
        <v>JCARPE1</v>
      </c>
      <c r="L434" s="231">
        <v>2698610640</v>
      </c>
      <c r="M434" s="230" t="s">
        <v>5630</v>
      </c>
      <c r="N434" s="230" t="s">
        <v>19020</v>
      </c>
      <c r="O434" s="230"/>
      <c r="P434" s="230" t="s">
        <v>19021</v>
      </c>
      <c r="Q434" s="230" t="s">
        <v>318</v>
      </c>
      <c r="R434" s="230" t="s">
        <v>19022</v>
      </c>
      <c r="S434" s="230" t="s">
        <v>5916</v>
      </c>
      <c r="T434" s="232">
        <v>8998</v>
      </c>
      <c r="U434" s="230" t="s">
        <v>6588</v>
      </c>
      <c r="V434" s="230" t="s">
        <v>6589</v>
      </c>
      <c r="W434" s="233" t="str">
        <f>IFERROR(VLOOKUP(Query1[[#This Row],[ENTERPRISE_ID]],HR_tbl[],2, 0), "Not on HR File")</f>
        <v>Service Technician 1, In-Home</v>
      </c>
      <c r="X434" s="113">
        <f>IFERROR(VLOOKUP(Query1[[#This Row],[ENTERPRISE_ID]],HR_tbl[],3,0), "Not on HR File")</f>
        <v>45893</v>
      </c>
      <c r="Y434" s="234" t="str">
        <f>IFERROR(VLOOKUP(Query1[[#This Row],[ENTERPRISE_ID]], Addresses!$A:$Y,21,0), "Not on HR File")</f>
        <v>1379 BELMONT AVE</v>
      </c>
      <c r="Z434" s="234">
        <f>IFERROR(VLOOKUP(Query1[[#This Row],[ENTERPRISE_ID]], Addresses!$A:$Y,22,0), "Not on HR File")</f>
        <v>0</v>
      </c>
      <c r="AA434" s="234" t="str">
        <f>IFERROR(VLOOKUP(Query1[[#This Row],[ENTERPRISE_ID]], Addresses!$A:$Y,23,0), "Not on HR File")</f>
        <v>SCHENECTADY</v>
      </c>
      <c r="AB434" s="234" t="str">
        <f>IFERROR(VLOOKUP(Query1[[#This Row],[ENTERPRISE_ID]], Addresses!$A:$Y,24,0), "Not on HR File")</f>
        <v>NY</v>
      </c>
      <c r="AC434" s="234" t="str">
        <f>IFERROR(VLOOKUP(Query1[[#This Row],[ENTERPRISE_ID]], Addresses!$A:$Y,25,0), "Not on HR File")</f>
        <v>12308</v>
      </c>
      <c r="AD434" s="230" t="s">
        <v>19023</v>
      </c>
      <c r="AE434" s="235">
        <v>46086</v>
      </c>
    </row>
    <row r="435" spans="1:31" x14ac:dyDescent="0.3">
      <c r="A435" s="230" t="s">
        <v>3422</v>
      </c>
      <c r="B435" s="230" t="str">
        <f>Query1[[#This Row],[LAST_NAME]]</f>
        <v>YORK</v>
      </c>
      <c r="C435" s="230" t="s">
        <v>3423</v>
      </c>
      <c r="D435" s="230" t="s">
        <v>6119</v>
      </c>
      <c r="E435" s="230" t="s">
        <v>15057</v>
      </c>
      <c r="F435" s="230" t="s">
        <v>15058</v>
      </c>
      <c r="G435" s="230" t="s">
        <v>3424</v>
      </c>
      <c r="H435" s="230" t="str">
        <f>Query1[[#This Row],[FULL_NAME]]</f>
        <v>DYLAN YORK</v>
      </c>
      <c r="I435" s="230" t="s">
        <v>4358</v>
      </c>
      <c r="J435" s="230" t="s">
        <v>4357</v>
      </c>
      <c r="K435" s="230" t="str">
        <f>Query1[[#This Row],[ENTERPRISE_ID]]</f>
        <v>DYORK</v>
      </c>
      <c r="L435" s="231">
        <v>6067700863</v>
      </c>
      <c r="M435" s="230" t="s">
        <v>5630</v>
      </c>
      <c r="N435" s="230" t="s">
        <v>15059</v>
      </c>
      <c r="O435" s="230"/>
      <c r="P435" s="230" t="s">
        <v>15060</v>
      </c>
      <c r="Q435" s="230" t="s">
        <v>366</v>
      </c>
      <c r="R435" s="230" t="s">
        <v>15061</v>
      </c>
      <c r="S435" s="230" t="s">
        <v>5738</v>
      </c>
      <c r="T435" s="232">
        <v>8998</v>
      </c>
      <c r="U435" s="230" t="s">
        <v>2937</v>
      </c>
      <c r="V435" s="230" t="s">
        <v>7987</v>
      </c>
      <c r="W435" s="233" t="str">
        <f>IFERROR(VLOOKUP(Query1[[#This Row],[ENTERPRISE_ID]],HR_tbl[],2, 0), "Not on HR File")</f>
        <v>Service Technician 1, In-Home</v>
      </c>
      <c r="X435" s="113">
        <f>IFERROR(VLOOKUP(Query1[[#This Row],[ENTERPRISE_ID]],HR_tbl[],3,0), "Not on HR File")</f>
        <v>45865</v>
      </c>
      <c r="Y435" s="234" t="str">
        <f>IFERROR(VLOOKUP(Query1[[#This Row],[ENTERPRISE_ID]], Addresses!$A:$Y,21,0), "Not on HR File")</f>
        <v>836 RINGGOLD RD</v>
      </c>
      <c r="Z435" s="234">
        <f>IFERROR(VLOOKUP(Query1[[#This Row],[ENTERPRISE_ID]], Addresses!$A:$Y,22,0), "Not on HR File")</f>
        <v>0</v>
      </c>
      <c r="AA435" s="234" t="str">
        <f>IFERROR(VLOOKUP(Query1[[#This Row],[ENTERPRISE_ID]], Addresses!$A:$Y,23,0), "Not on HR File")</f>
        <v>SOMERSET</v>
      </c>
      <c r="AB435" s="234" t="str">
        <f>IFERROR(VLOOKUP(Query1[[#This Row],[ENTERPRISE_ID]], Addresses!$A:$Y,24,0), "Not on HR File")</f>
        <v>KY</v>
      </c>
      <c r="AC435" s="234" t="str">
        <f>IFERROR(VLOOKUP(Query1[[#This Row],[ENTERPRISE_ID]], Addresses!$A:$Y,25,0), "Not on HR File")</f>
        <v>42503</v>
      </c>
      <c r="AD435" s="230" t="s">
        <v>15062</v>
      </c>
      <c r="AE435" s="235">
        <v>46086</v>
      </c>
    </row>
    <row r="436" spans="1:31" x14ac:dyDescent="0.3">
      <c r="A436" s="230" t="s">
        <v>16772</v>
      </c>
      <c r="B436" s="230" t="str">
        <f>Query1[[#This Row],[LAST_NAME]]</f>
        <v>FINK</v>
      </c>
      <c r="C436" s="230" t="s">
        <v>16773</v>
      </c>
      <c r="D436" s="230" t="s">
        <v>6339</v>
      </c>
      <c r="E436" s="230" t="s">
        <v>16774</v>
      </c>
      <c r="F436" s="230" t="s">
        <v>16775</v>
      </c>
      <c r="G436" s="230" t="s">
        <v>16776</v>
      </c>
      <c r="H436" s="230" t="str">
        <f>Query1[[#This Row],[FULL_NAME]]</f>
        <v>GLENN FINK</v>
      </c>
      <c r="I436" s="230" t="s">
        <v>16777</v>
      </c>
      <c r="J436" s="230" t="s">
        <v>5774</v>
      </c>
      <c r="K436" s="230" t="str">
        <f>Query1[[#This Row],[ENTERPRISE_ID]]</f>
        <v>GFINK</v>
      </c>
      <c r="L436" s="231">
        <v>4845614297</v>
      </c>
      <c r="M436" s="230" t="s">
        <v>5630</v>
      </c>
      <c r="N436" s="230" t="s">
        <v>16778</v>
      </c>
      <c r="O436" s="230"/>
      <c r="P436" s="230" t="s">
        <v>16779</v>
      </c>
      <c r="Q436" s="230" t="s">
        <v>435</v>
      </c>
      <c r="R436" s="230" t="s">
        <v>16780</v>
      </c>
      <c r="S436" s="230" t="s">
        <v>5916</v>
      </c>
      <c r="T436" s="232">
        <v>8998</v>
      </c>
      <c r="U436" s="230" t="s">
        <v>7222</v>
      </c>
      <c r="V436" s="230" t="s">
        <v>7223</v>
      </c>
      <c r="W436" s="233" t="str">
        <f>IFERROR(VLOOKUP(Query1[[#This Row],[ENTERPRISE_ID]],HR_tbl[],2, 0), "Not on HR File")</f>
        <v>Service Technician 1, In-Home</v>
      </c>
      <c r="X436" s="113">
        <f>IFERROR(VLOOKUP(Query1[[#This Row],[ENTERPRISE_ID]],HR_tbl[],3,0), "Not on HR File")</f>
        <v>39223</v>
      </c>
      <c r="Y436" s="234" t="str">
        <f>IFERROR(VLOOKUP(Query1[[#This Row],[ENTERPRISE_ID]], Addresses!$A:$Y,21,0), "Not on HR File")</f>
        <v>253 EAST MAIN STREET</v>
      </c>
      <c r="Z436" s="234">
        <f>IFERROR(VLOOKUP(Query1[[#This Row],[ENTERPRISE_ID]], Addresses!$A:$Y,22,0), "Not on HR File")</f>
        <v>0</v>
      </c>
      <c r="AA436" s="234" t="str">
        <f>IFERROR(VLOOKUP(Query1[[#This Row],[ENTERPRISE_ID]], Addresses!$A:$Y,23,0), "Not on HR File")</f>
        <v>KUTZTOWN</v>
      </c>
      <c r="AB436" s="234" t="str">
        <f>IFERROR(VLOOKUP(Query1[[#This Row],[ENTERPRISE_ID]], Addresses!$A:$Y,24,0), "Not on HR File")</f>
        <v>PA</v>
      </c>
      <c r="AC436" s="234" t="str">
        <f>IFERROR(VLOOKUP(Query1[[#This Row],[ENTERPRISE_ID]], Addresses!$A:$Y,25,0), "Not on HR File")</f>
        <v>19530</v>
      </c>
      <c r="AD436" s="230" t="s">
        <v>16781</v>
      </c>
      <c r="AE436" s="235">
        <v>46086</v>
      </c>
    </row>
    <row r="437" spans="1:31" x14ac:dyDescent="0.3">
      <c r="A437" s="230" t="s">
        <v>3561</v>
      </c>
      <c r="B437" s="230" t="str">
        <f>Query1[[#This Row],[LAST_NAME]]</f>
        <v>WATKINS</v>
      </c>
      <c r="C437" s="230" t="s">
        <v>3562</v>
      </c>
      <c r="D437" s="230" t="s">
        <v>5822</v>
      </c>
      <c r="E437" s="230" t="s">
        <v>6545</v>
      </c>
      <c r="F437" s="230" t="s">
        <v>6546</v>
      </c>
      <c r="G437" s="230" t="s">
        <v>3563</v>
      </c>
      <c r="H437" s="230" t="str">
        <f>Query1[[#This Row],[FULL_NAME]]</f>
        <v>TODD WATKINS</v>
      </c>
      <c r="I437" s="230" t="s">
        <v>5560</v>
      </c>
      <c r="J437" s="230" t="s">
        <v>5559</v>
      </c>
      <c r="K437" s="230" t="str">
        <f>Query1[[#This Row],[ENTERPRISE_ID]]</f>
        <v>TWATKIN</v>
      </c>
      <c r="L437" s="231">
        <v>5855146277</v>
      </c>
      <c r="M437" s="230" t="s">
        <v>5630</v>
      </c>
      <c r="N437" s="230" t="s">
        <v>6547</v>
      </c>
      <c r="O437" s="230"/>
      <c r="P437" s="230" t="s">
        <v>6548</v>
      </c>
      <c r="Q437" s="230" t="s">
        <v>318</v>
      </c>
      <c r="R437" s="230" t="s">
        <v>6549</v>
      </c>
      <c r="S437" s="230" t="s">
        <v>5916</v>
      </c>
      <c r="T437" s="232">
        <v>8998</v>
      </c>
      <c r="U437" s="230" t="s">
        <v>5917</v>
      </c>
      <c r="V437" s="230" t="s">
        <v>5918</v>
      </c>
      <c r="W437" s="233" t="str">
        <f>IFERROR(VLOOKUP(Query1[[#This Row],[ENTERPRISE_ID]],HR_tbl[],2, 0), "Not on HR File")</f>
        <v>Service Technician 1, In-Home</v>
      </c>
      <c r="X437" s="113">
        <f>IFERROR(VLOOKUP(Query1[[#This Row],[ENTERPRISE_ID]],HR_tbl[],3,0), "Not on HR File")</f>
        <v>36896</v>
      </c>
      <c r="Y437" s="234" t="str">
        <f>IFERROR(VLOOKUP(Query1[[#This Row],[ENTERPRISE_ID]], Addresses!$A:$Y,21,0), "Not on HR File")</f>
        <v>3972 W. BRANCH RD</v>
      </c>
      <c r="Z437" s="234">
        <f>IFERROR(VLOOKUP(Query1[[#This Row],[ENTERPRISE_ID]], Addresses!$A:$Y,22,0), "Not on HR File")</f>
        <v>0</v>
      </c>
      <c r="AA437" s="234" t="str">
        <f>IFERROR(VLOOKUP(Query1[[#This Row],[ENTERPRISE_ID]], Addresses!$A:$Y,23,0), "Not on HR File")</f>
        <v>ALLEGANY</v>
      </c>
      <c r="AB437" s="234" t="str">
        <f>IFERROR(VLOOKUP(Query1[[#This Row],[ENTERPRISE_ID]], Addresses!$A:$Y,24,0), "Not on HR File")</f>
        <v>NY</v>
      </c>
      <c r="AC437" s="234" t="str">
        <f>IFERROR(VLOOKUP(Query1[[#This Row],[ENTERPRISE_ID]], Addresses!$A:$Y,25,0), "Not on HR File")</f>
        <v>14706</v>
      </c>
      <c r="AD437" s="230" t="s">
        <v>6550</v>
      </c>
      <c r="AE437" s="235">
        <v>46086</v>
      </c>
    </row>
    <row r="438" spans="1:31" x14ac:dyDescent="0.3">
      <c r="A438" s="230" t="s">
        <v>11667</v>
      </c>
      <c r="B438" s="230" t="str">
        <f>Query1[[#This Row],[LAST_NAME]]</f>
        <v>CORREA JR</v>
      </c>
      <c r="C438" s="230" t="s">
        <v>11668</v>
      </c>
      <c r="D438" s="230" t="s">
        <v>6100</v>
      </c>
      <c r="E438" s="230" t="s">
        <v>11669</v>
      </c>
      <c r="F438" s="230" t="s">
        <v>11670</v>
      </c>
      <c r="G438" s="230" t="s">
        <v>8741</v>
      </c>
      <c r="H438" s="230" t="str">
        <f>Query1[[#This Row],[FULL_NAME]]</f>
        <v>STEPHEN CORREA JR</v>
      </c>
      <c r="I438" s="230" t="s">
        <v>11671</v>
      </c>
      <c r="J438" s="230" t="s">
        <v>4311</v>
      </c>
      <c r="K438" s="230" t="str">
        <f>Query1[[#This Row],[ENTERPRISE_ID]]</f>
        <v>SCORRE</v>
      </c>
      <c r="L438" s="231">
        <v>8089278516</v>
      </c>
      <c r="M438" s="230" t="s">
        <v>5630</v>
      </c>
      <c r="N438" s="230" t="s">
        <v>11672</v>
      </c>
      <c r="O438" s="230"/>
      <c r="P438" s="230" t="s">
        <v>11673</v>
      </c>
      <c r="Q438" s="230" t="s">
        <v>2504</v>
      </c>
      <c r="R438" s="230" t="s">
        <v>11674</v>
      </c>
      <c r="S438" s="230" t="s">
        <v>5634</v>
      </c>
      <c r="T438" s="232">
        <v>8998</v>
      </c>
      <c r="U438" s="230" t="s">
        <v>5715</v>
      </c>
      <c r="V438" s="230" t="s">
        <v>5716</v>
      </c>
      <c r="W438" s="233" t="str">
        <f>IFERROR(VLOOKUP(Query1[[#This Row],[ENTERPRISE_ID]],HR_tbl[],2, 0), "Not on HR File")</f>
        <v>Team Lead Technician</v>
      </c>
      <c r="X438" s="113">
        <f>IFERROR(VLOOKUP(Query1[[#This Row],[ENTERPRISE_ID]],HR_tbl[],3,0), "Not on HR File")</f>
        <v>33889</v>
      </c>
      <c r="Y438" s="234" t="str">
        <f>IFERROR(VLOOKUP(Query1[[#This Row],[ENTERPRISE_ID]], Addresses!$A:$Y,21,0), "Not on HR File")</f>
        <v>563 KEONAONA ST</v>
      </c>
      <c r="Z438" s="234">
        <f>IFERROR(VLOOKUP(Query1[[#This Row],[ENTERPRISE_ID]], Addresses!$A:$Y,22,0), "Not on HR File")</f>
        <v>0</v>
      </c>
      <c r="AA438" s="234" t="str">
        <f>IFERROR(VLOOKUP(Query1[[#This Row],[ENTERPRISE_ID]], Addresses!$A:$Y,23,0), "Not on HR File")</f>
        <v>HILO</v>
      </c>
      <c r="AB438" s="234" t="str">
        <f>IFERROR(VLOOKUP(Query1[[#This Row],[ENTERPRISE_ID]], Addresses!$A:$Y,24,0), "Not on HR File")</f>
        <v>HI</v>
      </c>
      <c r="AC438" s="234" t="str">
        <f>IFERROR(VLOOKUP(Query1[[#This Row],[ENTERPRISE_ID]], Addresses!$A:$Y,25,0), "Not on HR File")</f>
        <v>96720</v>
      </c>
      <c r="AD438" s="230" t="s">
        <v>11675</v>
      </c>
      <c r="AE438" s="235">
        <v>46086</v>
      </c>
    </row>
    <row r="439" spans="1:31" x14ac:dyDescent="0.3">
      <c r="A439" s="230" t="s">
        <v>2138</v>
      </c>
      <c r="B439" s="230" t="str">
        <f>Query1[[#This Row],[LAST_NAME]]</f>
        <v>MERITHEW</v>
      </c>
      <c r="C439" s="230" t="s">
        <v>10391</v>
      </c>
      <c r="D439" s="230" t="s">
        <v>5822</v>
      </c>
      <c r="E439" s="230" t="s">
        <v>10392</v>
      </c>
      <c r="F439" s="230" t="s">
        <v>10393</v>
      </c>
      <c r="G439" s="230" t="s">
        <v>4173</v>
      </c>
      <c r="H439" s="230" t="str">
        <f>Query1[[#This Row],[FULL_NAME]]</f>
        <v>KEVIN MERITHEW</v>
      </c>
      <c r="I439" s="230" t="s">
        <v>4172</v>
      </c>
      <c r="J439" s="230" t="s">
        <v>4012</v>
      </c>
      <c r="K439" s="230" t="str">
        <f>Query1[[#This Row],[ENTERPRISE_ID]]</f>
        <v>KMERITH</v>
      </c>
      <c r="L439" s="231">
        <v>3159520095</v>
      </c>
      <c r="M439" s="230" t="s">
        <v>5630</v>
      </c>
      <c r="N439" s="230" t="s">
        <v>10394</v>
      </c>
      <c r="O439" s="230"/>
      <c r="P439" s="230" t="s">
        <v>4174</v>
      </c>
      <c r="Q439" s="230" t="s">
        <v>318</v>
      </c>
      <c r="R439" s="230" t="s">
        <v>10395</v>
      </c>
      <c r="S439" s="230" t="s">
        <v>5664</v>
      </c>
      <c r="T439" s="232">
        <v>8998</v>
      </c>
      <c r="U439" s="230" t="s">
        <v>6277</v>
      </c>
      <c r="V439" s="230" t="s">
        <v>6278</v>
      </c>
      <c r="W439" s="233" t="str">
        <f>IFERROR(VLOOKUP(Query1[[#This Row],[ENTERPRISE_ID]],HR_tbl[],2, 0), "Not on HR File")</f>
        <v>Service Technician 2, Trainee</v>
      </c>
      <c r="X439" s="113">
        <f>IFERROR(VLOOKUP(Query1[[#This Row],[ENTERPRISE_ID]],HR_tbl[],3,0), "Not on HR File")</f>
        <v>46047</v>
      </c>
      <c r="Y439" s="234" t="str">
        <f>IFERROR(VLOOKUP(Query1[[#This Row],[ENTERPRISE_ID]], Addresses!$A:$Y,21,0), "Not on HR File")</f>
        <v>Not on HR File</v>
      </c>
      <c r="Z439" s="234" t="str">
        <f>IFERROR(VLOOKUP(Query1[[#This Row],[ENTERPRISE_ID]], Addresses!$A:$Y,22,0), "Not on HR File")</f>
        <v>Not on HR File</v>
      </c>
      <c r="AA439" s="234" t="str">
        <f>IFERROR(VLOOKUP(Query1[[#This Row],[ENTERPRISE_ID]], Addresses!$A:$Y,23,0), "Not on HR File")</f>
        <v>Not on HR File</v>
      </c>
      <c r="AB439" s="234" t="str">
        <f>IFERROR(VLOOKUP(Query1[[#This Row],[ENTERPRISE_ID]], Addresses!$A:$Y,24,0), "Not on HR File")</f>
        <v>Not on HR File</v>
      </c>
      <c r="AC439" s="234" t="str">
        <f>IFERROR(VLOOKUP(Query1[[#This Row],[ENTERPRISE_ID]], Addresses!$A:$Y,25,0), "Not on HR File")</f>
        <v>Not on HR File</v>
      </c>
      <c r="AD439" s="230" t="s">
        <v>10396</v>
      </c>
      <c r="AE439" s="235">
        <v>46086</v>
      </c>
    </row>
    <row r="440" spans="1:31" x14ac:dyDescent="0.3">
      <c r="A440" s="230" t="s">
        <v>10966</v>
      </c>
      <c r="B440" s="230" t="str">
        <f>Query1[[#This Row],[LAST_NAME]]</f>
        <v>FLORES</v>
      </c>
      <c r="C440" s="230" t="s">
        <v>10967</v>
      </c>
      <c r="D440" s="230" t="s">
        <v>6040</v>
      </c>
      <c r="E440" s="230" t="s">
        <v>10968</v>
      </c>
      <c r="F440" s="230" t="s">
        <v>10969</v>
      </c>
      <c r="G440" s="230" t="s">
        <v>10970</v>
      </c>
      <c r="H440" s="230" t="str">
        <f>Query1[[#This Row],[FULL_NAME]]</f>
        <v>JESUS FLORES</v>
      </c>
      <c r="I440" s="230" t="s">
        <v>3789</v>
      </c>
      <c r="J440" s="230" t="s">
        <v>10971</v>
      </c>
      <c r="K440" s="230" t="str">
        <f>Query1[[#This Row],[ENTERPRISE_ID]]</f>
        <v>JFLORE1</v>
      </c>
      <c r="L440" s="231">
        <v>3109011895</v>
      </c>
      <c r="M440" s="230" t="s">
        <v>5630</v>
      </c>
      <c r="N440" s="230" t="s">
        <v>10972</v>
      </c>
      <c r="O440" s="230"/>
      <c r="P440" s="230" t="s">
        <v>10973</v>
      </c>
      <c r="Q440" s="230" t="s">
        <v>219</v>
      </c>
      <c r="R440" s="230" t="s">
        <v>10974</v>
      </c>
      <c r="S440" s="230" t="s">
        <v>5714</v>
      </c>
      <c r="T440" s="232">
        <v>8998</v>
      </c>
      <c r="U440" s="230" t="s">
        <v>9202</v>
      </c>
      <c r="V440" s="230" t="s">
        <v>9203</v>
      </c>
      <c r="W440" s="233" t="str">
        <f>IFERROR(VLOOKUP(Query1[[#This Row],[ENTERPRISE_ID]],HR_tbl[],2, 0), "Not on HR File")</f>
        <v>Service Technician 1, In-Home</v>
      </c>
      <c r="X440" s="113">
        <f>IFERROR(VLOOKUP(Query1[[#This Row],[ENTERPRISE_ID]],HR_tbl[],3,0), "Not on HR File")</f>
        <v>34697</v>
      </c>
      <c r="Y440" s="234" t="str">
        <f>IFERROR(VLOOKUP(Query1[[#This Row],[ENTERPRISE_ID]], Addresses!$A:$Y,21,0), "Not on HR File")</f>
        <v>3515 W 111TH ST</v>
      </c>
      <c r="Z440" s="234">
        <f>IFERROR(VLOOKUP(Query1[[#This Row],[ENTERPRISE_ID]], Addresses!$A:$Y,22,0), "Not on HR File")</f>
        <v>0</v>
      </c>
      <c r="AA440" s="234" t="str">
        <f>IFERROR(VLOOKUP(Query1[[#This Row],[ENTERPRISE_ID]], Addresses!$A:$Y,23,0), "Not on HR File")</f>
        <v>INGLEWOOD</v>
      </c>
      <c r="AB440" s="234" t="str">
        <f>IFERROR(VLOOKUP(Query1[[#This Row],[ENTERPRISE_ID]], Addresses!$A:$Y,24,0), "Not on HR File")</f>
        <v>CA</v>
      </c>
      <c r="AC440" s="234" t="str">
        <f>IFERROR(VLOOKUP(Query1[[#This Row],[ENTERPRISE_ID]], Addresses!$A:$Y,25,0), "Not on HR File")</f>
        <v>90303</v>
      </c>
      <c r="AD440" s="230" t="s">
        <v>10975</v>
      </c>
      <c r="AE440" s="235">
        <v>46086</v>
      </c>
    </row>
    <row r="441" spans="1:31" x14ac:dyDescent="0.3">
      <c r="A441" s="230" t="s">
        <v>8368</v>
      </c>
      <c r="B441" s="230" t="str">
        <f>Query1[[#This Row],[LAST_NAME]]</f>
        <v>ANDERSON</v>
      </c>
      <c r="C441" s="230" t="s">
        <v>8369</v>
      </c>
      <c r="D441" s="230" t="s">
        <v>5729</v>
      </c>
      <c r="E441" s="230" t="s">
        <v>8370</v>
      </c>
      <c r="F441" s="230" t="s">
        <v>8371</v>
      </c>
      <c r="G441" s="230" t="s">
        <v>8372</v>
      </c>
      <c r="H441" s="230" t="str">
        <f>Query1[[#This Row],[FULL_NAME]]</f>
        <v>LOGAN ANDERSON</v>
      </c>
      <c r="I441" s="230" t="s">
        <v>3453</v>
      </c>
      <c r="J441" s="230" t="s">
        <v>8373</v>
      </c>
      <c r="K441" s="230" t="str">
        <f>Query1[[#This Row],[ENTERPRISE_ID]]</f>
        <v>LANDERS</v>
      </c>
      <c r="L441" s="231">
        <v>9162252354</v>
      </c>
      <c r="M441" s="230" t="s">
        <v>5630</v>
      </c>
      <c r="N441" s="230" t="s">
        <v>8374</v>
      </c>
      <c r="O441" s="230"/>
      <c r="P441" s="230" t="s">
        <v>7751</v>
      </c>
      <c r="Q441" s="230" t="s">
        <v>219</v>
      </c>
      <c r="R441" s="230" t="s">
        <v>8375</v>
      </c>
      <c r="S441" s="230" t="s">
        <v>5738</v>
      </c>
      <c r="T441" s="232">
        <v>8998</v>
      </c>
      <c r="U441" s="230" t="s">
        <v>5715</v>
      </c>
      <c r="V441" s="230" t="s">
        <v>5716</v>
      </c>
      <c r="W441" s="233" t="str">
        <f>IFERROR(VLOOKUP(Query1[[#This Row],[ENTERPRISE_ID]],HR_tbl[],2, 0), "Not on HR File")</f>
        <v>Team Lead Technician</v>
      </c>
      <c r="X441" s="113">
        <f>IFERROR(VLOOKUP(Query1[[#This Row],[ENTERPRISE_ID]],HR_tbl[],3,0), "Not on HR File")</f>
        <v>42877</v>
      </c>
      <c r="Y441" s="234" t="str">
        <f>IFERROR(VLOOKUP(Query1[[#This Row],[ENTERPRISE_ID]], Addresses!$A:$Y,21,0), "Not on HR File")</f>
        <v>416 Renpoint CT</v>
      </c>
      <c r="Z441" s="234">
        <f>IFERROR(VLOOKUP(Query1[[#This Row],[ENTERPRISE_ID]], Addresses!$A:$Y,22,0), "Not on HR File")</f>
        <v>0</v>
      </c>
      <c r="AA441" s="234" t="str">
        <f>IFERROR(VLOOKUP(Query1[[#This Row],[ENTERPRISE_ID]], Addresses!$A:$Y,23,0), "Not on HR File")</f>
        <v>Roseville</v>
      </c>
      <c r="AB441" s="234" t="str">
        <f>IFERROR(VLOOKUP(Query1[[#This Row],[ENTERPRISE_ID]], Addresses!$A:$Y,24,0), "Not on HR File")</f>
        <v>CA</v>
      </c>
      <c r="AC441" s="234" t="str">
        <f>IFERROR(VLOOKUP(Query1[[#This Row],[ENTERPRISE_ID]], Addresses!$A:$Y,25,0), "Not on HR File")</f>
        <v>95661</v>
      </c>
      <c r="AD441" s="230" t="s">
        <v>8376</v>
      </c>
      <c r="AE441" s="235">
        <v>46086</v>
      </c>
    </row>
    <row r="442" spans="1:31" x14ac:dyDescent="0.3">
      <c r="A442" s="230" t="s">
        <v>1276</v>
      </c>
      <c r="B442" s="230" t="str">
        <f>Query1[[#This Row],[LAST_NAME]]</f>
        <v>ELLINGER</v>
      </c>
      <c r="C442" s="230" t="s">
        <v>1277</v>
      </c>
      <c r="D442" s="230" t="s">
        <v>6119</v>
      </c>
      <c r="E442" s="230" t="s">
        <v>15283</v>
      </c>
      <c r="F442" s="230" t="s">
        <v>15284</v>
      </c>
      <c r="G442" s="230" t="s">
        <v>1278</v>
      </c>
      <c r="H442" s="230" t="str">
        <f>Query1[[#This Row],[FULL_NAME]]</f>
        <v>KURTIS ELLINGER</v>
      </c>
      <c r="I442" s="230" t="s">
        <v>15285</v>
      </c>
      <c r="J442" s="230" t="s">
        <v>15286</v>
      </c>
      <c r="K442" s="230" t="str">
        <f>Query1[[#This Row],[ENTERPRISE_ID]]</f>
        <v>KELLIN</v>
      </c>
      <c r="L442" s="231">
        <v>7403241033</v>
      </c>
      <c r="M442" s="230" t="s">
        <v>5630</v>
      </c>
      <c r="N442" s="230" t="s">
        <v>15287</v>
      </c>
      <c r="O442" s="230"/>
      <c r="P442" s="230" t="s">
        <v>15288</v>
      </c>
      <c r="Q442" s="230" t="s">
        <v>260</v>
      </c>
      <c r="R442" s="230" t="s">
        <v>15289</v>
      </c>
      <c r="S442" s="230" t="s">
        <v>5738</v>
      </c>
      <c r="T442" s="232">
        <v>8998</v>
      </c>
      <c r="U442" s="230" t="s">
        <v>2588</v>
      </c>
      <c r="V442" s="230" t="s">
        <v>6127</v>
      </c>
      <c r="W442" s="233" t="str">
        <f>IFERROR(VLOOKUP(Query1[[#This Row],[ENTERPRISE_ID]],HR_tbl[],2, 0), "Not on HR File")</f>
        <v>Service Technician 1, In-Home</v>
      </c>
      <c r="X442" s="113">
        <f>IFERROR(VLOOKUP(Query1[[#This Row],[ENTERPRISE_ID]],HR_tbl[],3,0), "Not on HR File")</f>
        <v>35957</v>
      </c>
      <c r="Y442" s="234" t="str">
        <f>IFERROR(VLOOKUP(Query1[[#This Row],[ENTERPRISE_ID]], Addresses!$A:$Y,21,0), "Not on HR File")</f>
        <v>5012 SUGAR GROVE RD</v>
      </c>
      <c r="Z442" s="234">
        <f>IFERROR(VLOOKUP(Query1[[#This Row],[ENTERPRISE_ID]], Addresses!$A:$Y,22,0), "Not on HR File")</f>
        <v>0</v>
      </c>
      <c r="AA442" s="234" t="str">
        <f>IFERROR(VLOOKUP(Query1[[#This Row],[ENTERPRISE_ID]], Addresses!$A:$Y,23,0), "Not on HR File")</f>
        <v>SUGAR GROVE</v>
      </c>
      <c r="AB442" s="234" t="str">
        <f>IFERROR(VLOOKUP(Query1[[#This Row],[ENTERPRISE_ID]], Addresses!$A:$Y,24,0), "Not on HR File")</f>
        <v>OH</v>
      </c>
      <c r="AC442" s="234" t="str">
        <f>IFERROR(VLOOKUP(Query1[[#This Row],[ENTERPRISE_ID]], Addresses!$A:$Y,25,0), "Not on HR File")</f>
        <v>43155</v>
      </c>
      <c r="AD442" s="230" t="s">
        <v>15290</v>
      </c>
      <c r="AE442" s="235">
        <v>46086</v>
      </c>
    </row>
    <row r="443" spans="1:31" x14ac:dyDescent="0.3">
      <c r="A443" s="230" t="s">
        <v>14283</v>
      </c>
      <c r="B443" s="230" t="str">
        <f>Query1[[#This Row],[LAST_NAME]]</f>
        <v>GRULLON PEREZ</v>
      </c>
      <c r="C443" s="230" t="s">
        <v>14284</v>
      </c>
      <c r="D443" s="230" t="s">
        <v>5822</v>
      </c>
      <c r="E443" s="230" t="s">
        <v>14285</v>
      </c>
      <c r="F443" s="230" t="s">
        <v>14286</v>
      </c>
      <c r="G443" s="230" t="s">
        <v>14287</v>
      </c>
      <c r="H443" s="230" t="str">
        <f>Query1[[#This Row],[FULL_NAME]]</f>
        <v>EDWARD GRULLON PEREZ</v>
      </c>
      <c r="I443" s="230" t="s">
        <v>14288</v>
      </c>
      <c r="J443" s="230" t="s">
        <v>4126</v>
      </c>
      <c r="K443" s="230" t="str">
        <f>Query1[[#This Row],[ENTERPRISE_ID]]</f>
        <v>EGRULLO</v>
      </c>
      <c r="L443" s="231">
        <v>4017863971</v>
      </c>
      <c r="M443" s="230" t="s">
        <v>5630</v>
      </c>
      <c r="N443" s="230" t="s">
        <v>14289</v>
      </c>
      <c r="O443" s="230"/>
      <c r="P443" s="230" t="s">
        <v>9044</v>
      </c>
      <c r="Q443" s="230" t="s">
        <v>693</v>
      </c>
      <c r="R443" s="230" t="s">
        <v>11054</v>
      </c>
      <c r="S443" s="230" t="s">
        <v>5916</v>
      </c>
      <c r="T443" s="232">
        <v>8998</v>
      </c>
      <c r="U443" s="230" t="s">
        <v>9046</v>
      </c>
      <c r="V443" s="230" t="s">
        <v>9047</v>
      </c>
      <c r="W443" s="233" t="str">
        <f>IFERROR(VLOOKUP(Query1[[#This Row],[ENTERPRISE_ID]],HR_tbl[],2, 0), "Not on HR File")</f>
        <v>Service Technician 2, In-Home</v>
      </c>
      <c r="X443" s="113">
        <f>IFERROR(VLOOKUP(Query1[[#This Row],[ENTERPRISE_ID]],HR_tbl[],3,0), "Not on HR File")</f>
        <v>44658</v>
      </c>
      <c r="Y443" s="234" t="str">
        <f>IFERROR(VLOOKUP(Query1[[#This Row],[ENTERPRISE_ID]], Addresses!$A:$Y,21,0), "Not on HR File")</f>
        <v>118 LOWELL AVE</v>
      </c>
      <c r="Z443" s="234">
        <f>IFERROR(VLOOKUP(Query1[[#This Row],[ENTERPRISE_ID]], Addresses!$A:$Y,22,0), "Not on HR File")</f>
        <v>0</v>
      </c>
      <c r="AA443" s="234" t="str">
        <f>IFERROR(VLOOKUP(Query1[[#This Row],[ENTERPRISE_ID]], Addresses!$A:$Y,23,0), "Not on HR File")</f>
        <v>PROVIDENCE</v>
      </c>
      <c r="AB443" s="234" t="str">
        <f>IFERROR(VLOOKUP(Query1[[#This Row],[ENTERPRISE_ID]], Addresses!$A:$Y,24,0), "Not on HR File")</f>
        <v>RI</v>
      </c>
      <c r="AC443" s="234" t="str">
        <f>IFERROR(VLOOKUP(Query1[[#This Row],[ENTERPRISE_ID]], Addresses!$A:$Y,25,0), "Not on HR File")</f>
        <v>02909</v>
      </c>
      <c r="AD443" s="230" t="s">
        <v>14290</v>
      </c>
      <c r="AE443" s="235">
        <v>46086</v>
      </c>
    </row>
    <row r="444" spans="1:31" x14ac:dyDescent="0.3">
      <c r="A444" s="230" t="s">
        <v>1108</v>
      </c>
      <c r="B444" s="230" t="str">
        <f>Query1[[#This Row],[LAST_NAME]]</f>
        <v>GIBSON</v>
      </c>
      <c r="C444" s="230" t="s">
        <v>1109</v>
      </c>
      <c r="D444" s="230" t="s">
        <v>6119</v>
      </c>
      <c r="E444" s="230" t="s">
        <v>11909</v>
      </c>
      <c r="F444" s="230" t="s">
        <v>11910</v>
      </c>
      <c r="G444" s="230" t="s">
        <v>1110</v>
      </c>
      <c r="H444" s="230" t="str">
        <f>Query1[[#This Row],[FULL_NAME]]</f>
        <v>MARCUS GIBSON</v>
      </c>
      <c r="I444" s="230" t="s">
        <v>11911</v>
      </c>
      <c r="J444" s="230" t="s">
        <v>5116</v>
      </c>
      <c r="K444" s="230" t="str">
        <f>Query1[[#This Row],[ENTERPRISE_ID]]</f>
        <v>MGIBSON</v>
      </c>
      <c r="L444" s="231">
        <v>3303910108</v>
      </c>
      <c r="M444" s="230" t="s">
        <v>5630</v>
      </c>
      <c r="N444" s="230" t="s">
        <v>11912</v>
      </c>
      <c r="O444" s="230"/>
      <c r="P444" s="230" t="s">
        <v>11913</v>
      </c>
      <c r="Q444" s="230" t="s">
        <v>260</v>
      </c>
      <c r="R444" s="230" t="s">
        <v>11914</v>
      </c>
      <c r="S444" s="230" t="s">
        <v>5738</v>
      </c>
      <c r="T444" s="232">
        <v>8998</v>
      </c>
      <c r="U444" s="230" t="s">
        <v>1117</v>
      </c>
      <c r="V444" s="230" t="s">
        <v>6927</v>
      </c>
      <c r="W444" s="233" t="str">
        <f>IFERROR(VLOOKUP(Query1[[#This Row],[ENTERPRISE_ID]],HR_tbl[],2, 0), "Not on HR File")</f>
        <v>Service Technician 1, In-Home</v>
      </c>
      <c r="X444" s="113">
        <f>IFERROR(VLOOKUP(Query1[[#This Row],[ENTERPRISE_ID]],HR_tbl[],3,0), "Not on HR File")</f>
        <v>45123</v>
      </c>
      <c r="Y444" s="234" t="str">
        <f>IFERROR(VLOOKUP(Query1[[#This Row],[ENTERPRISE_ID]], Addresses!$A:$Y,21,0), "Not on HR File")</f>
        <v>5535 STATE ROUTE 258</v>
      </c>
      <c r="Z444" s="234">
        <f>IFERROR(VLOOKUP(Query1[[#This Row],[ENTERPRISE_ID]], Addresses!$A:$Y,22,0), "Not on HR File")</f>
        <v>0</v>
      </c>
      <c r="AA444" s="234" t="str">
        <f>IFERROR(VLOOKUP(Query1[[#This Row],[ENTERPRISE_ID]], Addresses!$A:$Y,23,0), "Not on HR File")</f>
        <v>TIPPECANOE</v>
      </c>
      <c r="AB444" s="234" t="str">
        <f>IFERROR(VLOOKUP(Query1[[#This Row],[ENTERPRISE_ID]], Addresses!$A:$Y,24,0), "Not on HR File")</f>
        <v>OH</v>
      </c>
      <c r="AC444" s="234" t="str">
        <f>IFERROR(VLOOKUP(Query1[[#This Row],[ENTERPRISE_ID]], Addresses!$A:$Y,25,0), "Not on HR File")</f>
        <v>44699</v>
      </c>
      <c r="AD444" s="230" t="s">
        <v>11915</v>
      </c>
      <c r="AE444" s="235">
        <v>46086</v>
      </c>
    </row>
    <row r="445" spans="1:31" x14ac:dyDescent="0.3">
      <c r="A445" s="230" t="s">
        <v>3514</v>
      </c>
      <c r="B445" s="230" t="str">
        <f>Query1[[#This Row],[LAST_NAME]]</f>
        <v>STANFORD</v>
      </c>
      <c r="C445" s="230" t="s">
        <v>3515</v>
      </c>
      <c r="D445" s="230" t="s">
        <v>5647</v>
      </c>
      <c r="E445" s="230" t="s">
        <v>12718</v>
      </c>
      <c r="F445" s="230" t="s">
        <v>12719</v>
      </c>
      <c r="G445" s="230" t="s">
        <v>3516</v>
      </c>
      <c r="H445" s="230" t="str">
        <f>Query1[[#This Row],[FULL_NAME]]</f>
        <v>MARK STANFORD</v>
      </c>
      <c r="I445" s="230" t="s">
        <v>4711</v>
      </c>
      <c r="J445" s="230" t="s">
        <v>4207</v>
      </c>
      <c r="K445" s="230" t="str">
        <f>Query1[[#This Row],[ENTERPRISE_ID]]</f>
        <v>MSTANFO</v>
      </c>
      <c r="L445" s="231">
        <v>2544415845</v>
      </c>
      <c r="M445" s="230" t="s">
        <v>5630</v>
      </c>
      <c r="N445" s="230" t="s">
        <v>12720</v>
      </c>
      <c r="O445" s="230"/>
      <c r="P445" s="230" t="s">
        <v>12721</v>
      </c>
      <c r="Q445" s="230" t="s">
        <v>279</v>
      </c>
      <c r="R445" s="230" t="s">
        <v>12722</v>
      </c>
      <c r="S445" s="230" t="s">
        <v>5634</v>
      </c>
      <c r="T445" s="232">
        <v>8998</v>
      </c>
      <c r="U445" s="230" t="s">
        <v>3119</v>
      </c>
      <c r="V445" s="230" t="s">
        <v>6506</v>
      </c>
      <c r="W445" s="233" t="str">
        <f>IFERROR(VLOOKUP(Query1[[#This Row],[ENTERPRISE_ID]],HR_tbl[],2, 0), "Not on HR File")</f>
        <v>Service Technician 1, In-Home</v>
      </c>
      <c r="X445" s="113">
        <f>IFERROR(VLOOKUP(Query1[[#This Row],[ENTERPRISE_ID]],HR_tbl[],3,0), "Not on HR File")</f>
        <v>43892</v>
      </c>
      <c r="Y445" s="234" t="str">
        <f>IFERROR(VLOOKUP(Query1[[#This Row],[ENTERPRISE_ID]], Addresses!$A:$Y,21,0), "Not on HR File")</f>
        <v>1324 HOLLAND RD</v>
      </c>
      <c r="Z445" s="234">
        <f>IFERROR(VLOOKUP(Query1[[#This Row],[ENTERPRISE_ID]], Addresses!$A:$Y,22,0), "Not on HR File")</f>
        <v>0</v>
      </c>
      <c r="AA445" s="234" t="str">
        <f>IFERROR(VLOOKUP(Query1[[#This Row],[ENTERPRISE_ID]], Addresses!$A:$Y,23,0), "Not on HR File")</f>
        <v>BELTON</v>
      </c>
      <c r="AB445" s="234" t="str">
        <f>IFERROR(VLOOKUP(Query1[[#This Row],[ENTERPRISE_ID]], Addresses!$A:$Y,24,0), "Not on HR File")</f>
        <v>TX</v>
      </c>
      <c r="AC445" s="234" t="str">
        <f>IFERROR(VLOOKUP(Query1[[#This Row],[ENTERPRISE_ID]], Addresses!$A:$Y,25,0), "Not on HR File")</f>
        <v>76513</v>
      </c>
      <c r="AD445" s="230" t="s">
        <v>12723</v>
      </c>
      <c r="AE445" s="235">
        <v>46086</v>
      </c>
    </row>
    <row r="446" spans="1:31" x14ac:dyDescent="0.3">
      <c r="A446" s="230" t="s">
        <v>18767</v>
      </c>
      <c r="B446" s="230" t="str">
        <f>Query1[[#This Row],[LAST_NAME]]</f>
        <v>REYNA</v>
      </c>
      <c r="C446" s="230" t="s">
        <v>18768</v>
      </c>
      <c r="D446" s="230" t="s">
        <v>6339</v>
      </c>
      <c r="E446" s="230" t="s">
        <v>18769</v>
      </c>
      <c r="F446" s="230" t="s">
        <v>18770</v>
      </c>
      <c r="G446" s="230" t="s">
        <v>18771</v>
      </c>
      <c r="H446" s="230" t="str">
        <f>Query1[[#This Row],[FULL_NAME]]</f>
        <v>JOSE REYNA</v>
      </c>
      <c r="I446" s="230" t="s">
        <v>4010</v>
      </c>
      <c r="J446" s="230" t="s">
        <v>4404</v>
      </c>
      <c r="K446" s="230" t="str">
        <f>Query1[[#This Row],[ENTERPRISE_ID]]</f>
        <v>JREYNA1</v>
      </c>
      <c r="L446" s="231">
        <v>8627030618</v>
      </c>
      <c r="M446" s="230" t="s">
        <v>5630</v>
      </c>
      <c r="N446" s="230" t="s">
        <v>18772</v>
      </c>
      <c r="O446" s="230"/>
      <c r="P446" s="230" t="s">
        <v>6858</v>
      </c>
      <c r="Q446" s="230" t="s">
        <v>719</v>
      </c>
      <c r="R446" s="230" t="s">
        <v>18773</v>
      </c>
      <c r="S446" s="230" t="s">
        <v>5916</v>
      </c>
      <c r="T446" s="232">
        <v>8998</v>
      </c>
      <c r="U446" s="230" t="s">
        <v>6854</v>
      </c>
      <c r="V446" s="230" t="s">
        <v>8088</v>
      </c>
      <c r="W446" s="233" t="str">
        <f>IFERROR(VLOOKUP(Query1[[#This Row],[ENTERPRISE_ID]],HR_tbl[],2, 0), "Not on HR File")</f>
        <v>Service Technician 1, In-Home</v>
      </c>
      <c r="X446" s="113">
        <f>IFERROR(VLOOKUP(Query1[[#This Row],[ENTERPRISE_ID]],HR_tbl[],3,0), "Not on HR File")</f>
        <v>35935</v>
      </c>
      <c r="Y446" s="234" t="str">
        <f>IFERROR(VLOOKUP(Query1[[#This Row],[ENTERPRISE_ID]], Addresses!$A:$Y,21,0), "Not on HR File")</f>
        <v>111 BUFFALO AVE</v>
      </c>
      <c r="Z446" s="234">
        <f>IFERROR(VLOOKUP(Query1[[#This Row],[ENTERPRISE_ID]], Addresses!$A:$Y,22,0), "Not on HR File")</f>
        <v>0</v>
      </c>
      <c r="AA446" s="234" t="str">
        <f>IFERROR(VLOOKUP(Query1[[#This Row],[ENTERPRISE_ID]], Addresses!$A:$Y,23,0), "Not on HR File")</f>
        <v>PATERSON</v>
      </c>
      <c r="AB446" s="234" t="str">
        <f>IFERROR(VLOOKUP(Query1[[#This Row],[ENTERPRISE_ID]], Addresses!$A:$Y,24,0), "Not on HR File")</f>
        <v>NJ</v>
      </c>
      <c r="AC446" s="234" t="str">
        <f>IFERROR(VLOOKUP(Query1[[#This Row],[ENTERPRISE_ID]], Addresses!$A:$Y,25,0), "Not on HR File")</f>
        <v>07503</v>
      </c>
      <c r="AD446" s="230" t="s">
        <v>18774</v>
      </c>
      <c r="AE446" s="235">
        <v>46086</v>
      </c>
    </row>
    <row r="447" spans="1:31" x14ac:dyDescent="0.3">
      <c r="A447" s="230" t="s">
        <v>5898</v>
      </c>
      <c r="B447" s="230" t="str">
        <f>Query1[[#This Row],[LAST_NAME]]</f>
        <v>HARDIN</v>
      </c>
      <c r="C447" s="230" t="s">
        <v>5899</v>
      </c>
      <c r="D447" s="230" t="s">
        <v>5843</v>
      </c>
      <c r="E447" s="230" t="s">
        <v>5900</v>
      </c>
      <c r="F447" s="230" t="s">
        <v>5901</v>
      </c>
      <c r="G447" s="230" t="s">
        <v>5902</v>
      </c>
      <c r="H447" s="230" t="str">
        <f>Query1[[#This Row],[FULL_NAME]]</f>
        <v>VANCE HARDIN</v>
      </c>
      <c r="I447" s="230" t="s">
        <v>5903</v>
      </c>
      <c r="J447" s="230" t="s">
        <v>5904</v>
      </c>
      <c r="K447" s="230" t="str">
        <f>Query1[[#This Row],[ENTERPRISE_ID]]</f>
        <v>VHARDIN</v>
      </c>
      <c r="L447" s="231">
        <v>3465782361</v>
      </c>
      <c r="M447" s="230" t="s">
        <v>5630</v>
      </c>
      <c r="N447" s="230" t="s">
        <v>5905</v>
      </c>
      <c r="O447" s="230"/>
      <c r="P447" s="230" t="s">
        <v>5847</v>
      </c>
      <c r="Q447" s="230" t="s">
        <v>279</v>
      </c>
      <c r="R447" s="230" t="s">
        <v>5906</v>
      </c>
      <c r="S447" s="230" t="s">
        <v>5738</v>
      </c>
      <c r="T447" s="232">
        <v>8998</v>
      </c>
      <c r="U447" s="230" t="s">
        <v>5907</v>
      </c>
      <c r="V447" s="230" t="s">
        <v>5908</v>
      </c>
      <c r="W447" s="233" t="str">
        <f>IFERROR(VLOOKUP(Query1[[#This Row],[ENTERPRISE_ID]],HR_tbl[],2, 0), "Not on HR File")</f>
        <v>HVAC Svc Tech II, Break/Fix</v>
      </c>
      <c r="X447" s="113">
        <f>IFERROR(VLOOKUP(Query1[[#This Row],[ENTERPRISE_ID]],HR_tbl[],3,0), "Not on HR File")</f>
        <v>45634</v>
      </c>
      <c r="Y447" s="234" t="str">
        <f>IFERROR(VLOOKUP(Query1[[#This Row],[ENTERPRISE_ID]], Addresses!$A:$Y,21,0), "Not on HR File")</f>
        <v>2379 BRIARWEST BOULEVARD</v>
      </c>
      <c r="Z447" s="234" t="str">
        <f>IFERROR(VLOOKUP(Query1[[#This Row],[ENTERPRISE_ID]], Addresses!$A:$Y,22,0), "Not on HR File")</f>
        <v>#97</v>
      </c>
      <c r="AA447" s="234" t="str">
        <f>IFERROR(VLOOKUP(Query1[[#This Row],[ENTERPRISE_ID]], Addresses!$A:$Y,23,0), "Not on HR File")</f>
        <v>HOUSTON</v>
      </c>
      <c r="AB447" s="234" t="str">
        <f>IFERROR(VLOOKUP(Query1[[#This Row],[ENTERPRISE_ID]], Addresses!$A:$Y,24,0), "Not on HR File")</f>
        <v>TX</v>
      </c>
      <c r="AC447" s="234" t="str">
        <f>IFERROR(VLOOKUP(Query1[[#This Row],[ENTERPRISE_ID]], Addresses!$A:$Y,25,0), "Not on HR File")</f>
        <v>77077</v>
      </c>
      <c r="AD447" s="230" t="s">
        <v>5909</v>
      </c>
      <c r="AE447" s="235">
        <v>46086</v>
      </c>
    </row>
    <row r="448" spans="1:31" x14ac:dyDescent="0.3">
      <c r="A448" s="230" t="s">
        <v>5149</v>
      </c>
      <c r="B448" s="230" t="str">
        <f>Query1[[#This Row],[LAST_NAME]]</f>
        <v>BART</v>
      </c>
      <c r="C448" s="230" t="s">
        <v>9652</v>
      </c>
      <c r="D448" s="230" t="s">
        <v>6100</v>
      </c>
      <c r="E448" s="230" t="s">
        <v>9653</v>
      </c>
      <c r="F448" s="230" t="s">
        <v>9654</v>
      </c>
      <c r="G448" s="230" t="s">
        <v>5151</v>
      </c>
      <c r="H448" s="230" t="str">
        <f>Query1[[#This Row],[FULL_NAME]]</f>
        <v>ANDREW BART</v>
      </c>
      <c r="I448" s="230" t="s">
        <v>5150</v>
      </c>
      <c r="J448" s="230" t="s">
        <v>4248</v>
      </c>
      <c r="K448" s="230" t="str">
        <f>Query1[[#This Row],[ENTERPRISE_ID]]</f>
        <v>ABART</v>
      </c>
      <c r="L448" s="231">
        <v>8087886035</v>
      </c>
      <c r="M448" s="230" t="s">
        <v>5630</v>
      </c>
      <c r="N448" s="230" t="s">
        <v>31226</v>
      </c>
      <c r="O448" s="230"/>
      <c r="P448" s="230" t="s">
        <v>31227</v>
      </c>
      <c r="Q448" s="230" t="s">
        <v>2504</v>
      </c>
      <c r="R448" s="230" t="s">
        <v>19543</v>
      </c>
      <c r="S448" s="230" t="s">
        <v>5664</v>
      </c>
      <c r="T448" s="232">
        <v>8998</v>
      </c>
      <c r="U448" s="230" t="s">
        <v>6105</v>
      </c>
      <c r="V448" s="230" t="s">
        <v>6106</v>
      </c>
      <c r="W448" s="233" t="str">
        <f>IFERROR(VLOOKUP(Query1[[#This Row],[ENTERPRISE_ID]],HR_tbl[],2, 0), "Not on HR File")</f>
        <v>Service Technician 1, Trainee</v>
      </c>
      <c r="X448" s="113">
        <f>IFERROR(VLOOKUP(Query1[[#This Row],[ENTERPRISE_ID]],HR_tbl[],3,0), "Not on HR File")</f>
        <v>46005</v>
      </c>
      <c r="Y448" s="234" t="str">
        <f>IFERROR(VLOOKUP(Query1[[#This Row],[ENTERPRISE_ID]], Addresses!$A:$Y,21,0), "Not on HR File")</f>
        <v>Not on HR File</v>
      </c>
      <c r="Z448" s="234" t="str">
        <f>IFERROR(VLOOKUP(Query1[[#This Row],[ENTERPRISE_ID]], Addresses!$A:$Y,22,0), "Not on HR File")</f>
        <v>Not on HR File</v>
      </c>
      <c r="AA448" s="234" t="str">
        <f>IFERROR(VLOOKUP(Query1[[#This Row],[ENTERPRISE_ID]], Addresses!$A:$Y,23,0), "Not on HR File")</f>
        <v>Not on HR File</v>
      </c>
      <c r="AB448" s="234" t="str">
        <f>IFERROR(VLOOKUP(Query1[[#This Row],[ENTERPRISE_ID]], Addresses!$A:$Y,24,0), "Not on HR File")</f>
        <v>Not on HR File</v>
      </c>
      <c r="AC448" s="234" t="str">
        <f>IFERROR(VLOOKUP(Query1[[#This Row],[ENTERPRISE_ID]], Addresses!$A:$Y,25,0), "Not on HR File")</f>
        <v>Not on HR File</v>
      </c>
      <c r="AD448" s="230" t="s">
        <v>9655</v>
      </c>
      <c r="AE448" s="235">
        <v>46086</v>
      </c>
    </row>
    <row r="449" spans="1:31" x14ac:dyDescent="0.3">
      <c r="A449" s="230" t="s">
        <v>16683</v>
      </c>
      <c r="B449" s="230" t="str">
        <f>Query1[[#This Row],[LAST_NAME]]</f>
        <v>MIRANDA</v>
      </c>
      <c r="C449" s="230" t="s">
        <v>16684</v>
      </c>
      <c r="D449" s="230" t="s">
        <v>5843</v>
      </c>
      <c r="E449" s="230" t="s">
        <v>16685</v>
      </c>
      <c r="F449" s="230" t="s">
        <v>16686</v>
      </c>
      <c r="G449" s="230" t="s">
        <v>16687</v>
      </c>
      <c r="H449" s="230" t="str">
        <f>Query1[[#This Row],[FULL_NAME]]</f>
        <v>MARCOS MIRANDA</v>
      </c>
      <c r="I449" s="230" t="s">
        <v>16688</v>
      </c>
      <c r="J449" s="230" t="s">
        <v>16689</v>
      </c>
      <c r="K449" s="230" t="str">
        <f>Query1[[#This Row],[ENTERPRISE_ID]]</f>
        <v>MMIRA14</v>
      </c>
      <c r="L449" s="231">
        <v>8322315773</v>
      </c>
      <c r="M449" s="230" t="s">
        <v>5630</v>
      </c>
      <c r="N449" s="230" t="s">
        <v>16690</v>
      </c>
      <c r="O449" s="230"/>
      <c r="P449" s="230" t="s">
        <v>5847</v>
      </c>
      <c r="Q449" s="230" t="s">
        <v>279</v>
      </c>
      <c r="R449" s="230" t="s">
        <v>16691</v>
      </c>
      <c r="S449" s="230" t="s">
        <v>5738</v>
      </c>
      <c r="T449" s="232">
        <v>8998</v>
      </c>
      <c r="U449" s="230" t="s">
        <v>7530</v>
      </c>
      <c r="V449" s="230" t="s">
        <v>7735</v>
      </c>
      <c r="W449" s="233" t="str">
        <f>IFERROR(VLOOKUP(Query1[[#This Row],[ENTERPRISE_ID]],HR_tbl[],2, 0), "Not on HR File")</f>
        <v>Service Technician 1, In-Home</v>
      </c>
      <c r="X449" s="113">
        <f>IFERROR(VLOOKUP(Query1[[#This Row],[ENTERPRISE_ID]],HR_tbl[],3,0), "Not on HR File")</f>
        <v>39119</v>
      </c>
      <c r="Y449" s="234" t="str">
        <f>IFERROR(VLOOKUP(Query1[[#This Row],[ENTERPRISE_ID]], Addresses!$A:$Y,21,0), "Not on HR File")</f>
        <v>14115 FM 529</v>
      </c>
      <c r="Z449" s="234" t="str">
        <f>IFERROR(VLOOKUP(Query1[[#This Row],[ENTERPRISE_ID]], Addresses!$A:$Y,22,0), "Not on HR File")</f>
        <v>APT 171</v>
      </c>
      <c r="AA449" s="234" t="str">
        <f>IFERROR(VLOOKUP(Query1[[#This Row],[ENTERPRISE_ID]], Addresses!$A:$Y,23,0), "Not on HR File")</f>
        <v>HOUSTON</v>
      </c>
      <c r="AB449" s="234" t="str">
        <f>IFERROR(VLOOKUP(Query1[[#This Row],[ENTERPRISE_ID]], Addresses!$A:$Y,24,0), "Not on HR File")</f>
        <v>TX</v>
      </c>
      <c r="AC449" s="234" t="str">
        <f>IFERROR(VLOOKUP(Query1[[#This Row],[ENTERPRISE_ID]], Addresses!$A:$Y,25,0), "Not on HR File")</f>
        <v>77041</v>
      </c>
      <c r="AD449" s="230" t="s">
        <v>16692</v>
      </c>
      <c r="AE449" s="235">
        <v>46086</v>
      </c>
    </row>
    <row r="450" spans="1:31" x14ac:dyDescent="0.3">
      <c r="A450" s="230" t="s">
        <v>10030</v>
      </c>
      <c r="B450" s="230" t="str">
        <f>Query1[[#This Row],[LAST_NAME]]</f>
        <v>RUSSELL</v>
      </c>
      <c r="C450" s="230" t="s">
        <v>10031</v>
      </c>
      <c r="D450" s="230" t="s">
        <v>5638</v>
      </c>
      <c r="E450" s="230" t="s">
        <v>10032</v>
      </c>
      <c r="F450" s="230" t="s">
        <v>10033</v>
      </c>
      <c r="G450" s="230" t="s">
        <v>10034</v>
      </c>
      <c r="H450" s="230" t="str">
        <f>Query1[[#This Row],[FULL_NAME]]</f>
        <v>RYAN RUSSELL</v>
      </c>
      <c r="I450" s="230" t="s">
        <v>4532</v>
      </c>
      <c r="J450" s="230" t="s">
        <v>4664</v>
      </c>
      <c r="K450" s="230" t="str">
        <f>Query1[[#This Row],[ENTERPRISE_ID]]</f>
        <v>RRUSSEL</v>
      </c>
      <c r="L450" s="231">
        <v>5617056727</v>
      </c>
      <c r="M450" s="230" t="s">
        <v>5630</v>
      </c>
      <c r="N450" s="230" t="s">
        <v>10035</v>
      </c>
      <c r="O450" s="230" t="s">
        <v>10036</v>
      </c>
      <c r="P450" s="230" t="s">
        <v>10037</v>
      </c>
      <c r="Q450" s="230" t="s">
        <v>297</v>
      </c>
      <c r="R450" s="230" t="s">
        <v>10038</v>
      </c>
      <c r="S450" s="230" t="s">
        <v>5664</v>
      </c>
      <c r="T450" s="232">
        <v>8998</v>
      </c>
      <c r="U450" s="230" t="s">
        <v>8263</v>
      </c>
      <c r="V450" s="230" t="s">
        <v>10007</v>
      </c>
      <c r="W450" s="233" t="str">
        <f>IFERROR(VLOOKUP(Query1[[#This Row],[ENTERPRISE_ID]],HR_tbl[],2, 0), "Not on HR File")</f>
        <v>Service Technician 2, In-Home</v>
      </c>
      <c r="X450" s="113">
        <f>IFERROR(VLOOKUP(Query1[[#This Row],[ENTERPRISE_ID]],HR_tbl[],3,0), "Not on HR File")</f>
        <v>46026</v>
      </c>
      <c r="Y450" s="234" t="str">
        <f>IFERROR(VLOOKUP(Query1[[#This Row],[ENTERPRISE_ID]], Addresses!$A:$Y,21,0), "Not on HR File")</f>
        <v>Not on HR File</v>
      </c>
      <c r="Z450" s="234" t="str">
        <f>IFERROR(VLOOKUP(Query1[[#This Row],[ENTERPRISE_ID]], Addresses!$A:$Y,22,0), "Not on HR File")</f>
        <v>Not on HR File</v>
      </c>
      <c r="AA450" s="234" t="str">
        <f>IFERROR(VLOOKUP(Query1[[#This Row],[ENTERPRISE_ID]], Addresses!$A:$Y,23,0), "Not on HR File")</f>
        <v>Not on HR File</v>
      </c>
      <c r="AB450" s="234" t="str">
        <f>IFERROR(VLOOKUP(Query1[[#This Row],[ENTERPRISE_ID]], Addresses!$A:$Y,24,0), "Not on HR File")</f>
        <v>Not on HR File</v>
      </c>
      <c r="AC450" s="234" t="str">
        <f>IFERROR(VLOOKUP(Query1[[#This Row],[ENTERPRISE_ID]], Addresses!$A:$Y,25,0), "Not on HR File")</f>
        <v>Not on HR File</v>
      </c>
      <c r="AD450" s="230" t="s">
        <v>10039</v>
      </c>
      <c r="AE450" s="235">
        <v>46086</v>
      </c>
    </row>
    <row r="451" spans="1:31" x14ac:dyDescent="0.3">
      <c r="A451" s="230" t="s">
        <v>1208</v>
      </c>
      <c r="B451" s="230" t="str">
        <f>Query1[[#This Row],[LAST_NAME]]</f>
        <v>PHELPS</v>
      </c>
      <c r="C451" s="230" t="s">
        <v>1209</v>
      </c>
      <c r="D451" s="230" t="s">
        <v>5708</v>
      </c>
      <c r="E451" s="230" t="s">
        <v>5709</v>
      </c>
      <c r="F451" s="230" t="s">
        <v>5710</v>
      </c>
      <c r="G451" s="230" t="s">
        <v>1210</v>
      </c>
      <c r="H451" s="230" t="str">
        <f>Query1[[#This Row],[FULL_NAME]]</f>
        <v>DYLAN PHELPS</v>
      </c>
      <c r="I451" s="230" t="s">
        <v>5056</v>
      </c>
      <c r="J451" s="230" t="s">
        <v>4357</v>
      </c>
      <c r="K451" s="230" t="str">
        <f>Query1[[#This Row],[ENTERPRISE_ID]]</f>
        <v>DPHELPS</v>
      </c>
      <c r="L451" s="231">
        <v>5016728335</v>
      </c>
      <c r="M451" s="230" t="s">
        <v>5630</v>
      </c>
      <c r="N451" s="230" t="s">
        <v>5711</v>
      </c>
      <c r="O451" s="230"/>
      <c r="P451" s="230" t="s">
        <v>5712</v>
      </c>
      <c r="Q451" s="230" t="s">
        <v>983</v>
      </c>
      <c r="R451" s="230" t="s">
        <v>5713</v>
      </c>
      <c r="S451" s="230" t="s">
        <v>5714</v>
      </c>
      <c r="T451" s="232">
        <v>8998</v>
      </c>
      <c r="U451" s="230" t="s">
        <v>5715</v>
      </c>
      <c r="V451" s="230" t="s">
        <v>5716</v>
      </c>
      <c r="W451" s="233" t="str">
        <f>IFERROR(VLOOKUP(Query1[[#This Row],[ENTERPRISE_ID]],HR_tbl[],2, 0), "Not on HR File")</f>
        <v>Team Lead Technician</v>
      </c>
      <c r="X451" s="113">
        <f>IFERROR(VLOOKUP(Query1[[#This Row],[ENTERPRISE_ID]],HR_tbl[],3,0), "Not on HR File")</f>
        <v>45557</v>
      </c>
      <c r="Y451" s="234" t="str">
        <f>IFERROR(VLOOKUP(Query1[[#This Row],[ENTERPRISE_ID]], Addresses!$A:$Y,21,0), "Not on HR File")</f>
        <v>429 WISTERIA DRIVE</v>
      </c>
      <c r="Z451" s="234">
        <f>IFERROR(VLOOKUP(Query1[[#This Row],[ENTERPRISE_ID]], Addresses!$A:$Y,22,0), "Not on HR File")</f>
        <v>0</v>
      </c>
      <c r="AA451" s="234" t="str">
        <f>IFERROR(VLOOKUP(Query1[[#This Row],[ENTERPRISE_ID]], Addresses!$A:$Y,23,0), "Not on HR File")</f>
        <v>BAUXITE</v>
      </c>
      <c r="AB451" s="234" t="str">
        <f>IFERROR(VLOOKUP(Query1[[#This Row],[ENTERPRISE_ID]], Addresses!$A:$Y,24,0), "Not on HR File")</f>
        <v>AR</v>
      </c>
      <c r="AC451" s="234" t="str">
        <f>IFERROR(VLOOKUP(Query1[[#This Row],[ENTERPRISE_ID]], Addresses!$A:$Y,25,0), "Not on HR File")</f>
        <v>72011</v>
      </c>
      <c r="AD451" s="230" t="s">
        <v>5717</v>
      </c>
      <c r="AE451" s="235">
        <v>46086</v>
      </c>
    </row>
    <row r="452" spans="1:31" x14ac:dyDescent="0.3">
      <c r="A452" s="230" t="s">
        <v>3459</v>
      </c>
      <c r="B452" s="230" t="str">
        <f>Query1[[#This Row],[LAST_NAME]]</f>
        <v>EDOH</v>
      </c>
      <c r="C452" s="230" t="s">
        <v>3460</v>
      </c>
      <c r="D452" s="230" t="s">
        <v>5833</v>
      </c>
      <c r="E452" s="230" t="s">
        <v>6219</v>
      </c>
      <c r="F452" s="230" t="s">
        <v>6220</v>
      </c>
      <c r="G452" s="230" t="s">
        <v>3461</v>
      </c>
      <c r="H452" s="230" t="str">
        <f>Query1[[#This Row],[FULL_NAME]]</f>
        <v>KOSSIVI EDOH</v>
      </c>
      <c r="I452" s="230" t="s">
        <v>4496</v>
      </c>
      <c r="J452" s="230" t="s">
        <v>4495</v>
      </c>
      <c r="K452" s="230" t="str">
        <f>Query1[[#This Row],[ENTERPRISE_ID]]</f>
        <v>KEDOH</v>
      </c>
      <c r="L452" s="231">
        <v>4027506674</v>
      </c>
      <c r="M452" s="230" t="s">
        <v>5630</v>
      </c>
      <c r="N452" s="230" t="s">
        <v>6221</v>
      </c>
      <c r="O452" s="230"/>
      <c r="P452" s="230" t="s">
        <v>6222</v>
      </c>
      <c r="Q452" s="230" t="s">
        <v>2135</v>
      </c>
      <c r="R452" s="230" t="s">
        <v>6223</v>
      </c>
      <c r="S452" s="230" t="s">
        <v>5916</v>
      </c>
      <c r="T452" s="232">
        <v>8998</v>
      </c>
      <c r="U452" s="230" t="s">
        <v>5840</v>
      </c>
      <c r="V452" s="230"/>
      <c r="W452" s="233" t="str">
        <f>IFERROR(VLOOKUP(Query1[[#This Row],[ENTERPRISE_ID]],HR_tbl[],2, 0), "Not on HR File")</f>
        <v>Service Technician 2, In-Home</v>
      </c>
      <c r="X452" s="113">
        <f>IFERROR(VLOOKUP(Query1[[#This Row],[ENTERPRISE_ID]],HR_tbl[],3,0), "Not on HR File")</f>
        <v>41974</v>
      </c>
      <c r="Y452" s="234" t="str">
        <f>IFERROR(VLOOKUP(Query1[[#This Row],[ENTERPRISE_ID]], Addresses!$A:$Y,21,0), "Not on HR File")</f>
        <v>9154 WEBER ST</v>
      </c>
      <c r="Z452" s="234">
        <f>IFERROR(VLOOKUP(Query1[[#This Row],[ENTERPRISE_ID]], Addresses!$A:$Y,22,0), "Not on HR File")</f>
        <v>0</v>
      </c>
      <c r="AA452" s="234" t="str">
        <f>IFERROR(VLOOKUP(Query1[[#This Row],[ENTERPRISE_ID]], Addresses!$A:$Y,23,0), "Not on HR File")</f>
        <v>OMAHA</v>
      </c>
      <c r="AB452" s="234" t="str">
        <f>IFERROR(VLOOKUP(Query1[[#This Row],[ENTERPRISE_ID]], Addresses!$A:$Y,24,0), "Not on HR File")</f>
        <v>NE</v>
      </c>
      <c r="AC452" s="234" t="str">
        <f>IFERROR(VLOOKUP(Query1[[#This Row],[ENTERPRISE_ID]], Addresses!$A:$Y,25,0), "Not on HR File")</f>
        <v>68122</v>
      </c>
      <c r="AD452" s="230" t="s">
        <v>6224</v>
      </c>
      <c r="AE452" s="235">
        <v>46086</v>
      </c>
    </row>
    <row r="453" spans="1:31" x14ac:dyDescent="0.3">
      <c r="A453" s="230" t="s">
        <v>5944</v>
      </c>
      <c r="B453" s="230" t="str">
        <f>Query1[[#This Row],[LAST_NAME]]</f>
        <v>ARANGO</v>
      </c>
      <c r="C453" s="230" t="s">
        <v>5945</v>
      </c>
      <c r="D453" s="230" t="s">
        <v>5627</v>
      </c>
      <c r="E453" s="230" t="s">
        <v>5946</v>
      </c>
      <c r="F453" s="230" t="s">
        <v>5947</v>
      </c>
      <c r="G453" s="230" t="s">
        <v>5948</v>
      </c>
      <c r="H453" s="230" t="str">
        <f>Query1[[#This Row],[FULL_NAME]]</f>
        <v>LUIS ARANGO</v>
      </c>
      <c r="I453" s="230" t="s">
        <v>5949</v>
      </c>
      <c r="J453" s="230" t="s">
        <v>4007</v>
      </c>
      <c r="K453" s="230" t="str">
        <f>Query1[[#This Row],[ENTERPRISE_ID]]</f>
        <v>LARANGO</v>
      </c>
      <c r="L453" s="231">
        <v>2547073244</v>
      </c>
      <c r="M453" s="230" t="s">
        <v>5630</v>
      </c>
      <c r="N453" s="230" t="s">
        <v>5950</v>
      </c>
      <c r="O453" s="230"/>
      <c r="P453" s="230" t="s">
        <v>5951</v>
      </c>
      <c r="Q453" s="230" t="s">
        <v>279</v>
      </c>
      <c r="R453" s="230" t="s">
        <v>5952</v>
      </c>
      <c r="S453" s="230" t="s">
        <v>5634</v>
      </c>
      <c r="T453" s="232">
        <v>8998</v>
      </c>
      <c r="U453" s="230" t="s">
        <v>5204</v>
      </c>
      <c r="V453" s="230" t="s">
        <v>5953</v>
      </c>
      <c r="W453" s="233" t="str">
        <f>IFERROR(VLOOKUP(Query1[[#This Row],[ENTERPRISE_ID]],HR_tbl[],2, 0), "Not on HR File")</f>
        <v>Service Technician 2, In-Home</v>
      </c>
      <c r="X453" s="113">
        <f>IFERROR(VLOOKUP(Query1[[#This Row],[ENTERPRISE_ID]],HR_tbl[],3,0), "Not on HR File")</f>
        <v>44034</v>
      </c>
      <c r="Y453" s="234" t="str">
        <f>IFERROR(VLOOKUP(Query1[[#This Row],[ENTERPRISE_ID]], Addresses!$A:$Y,21,0), "Not on HR File")</f>
        <v>148 Moore st</v>
      </c>
      <c r="Z453" s="234">
        <f>IFERROR(VLOOKUP(Query1[[#This Row],[ENTERPRISE_ID]], Addresses!$A:$Y,22,0), "Not on HR File")</f>
        <v>0</v>
      </c>
      <c r="AA453" s="234" t="str">
        <f>IFERROR(VLOOKUP(Query1[[#This Row],[ENTERPRISE_ID]], Addresses!$A:$Y,23,0), "Not on HR File")</f>
        <v>Itasca</v>
      </c>
      <c r="AB453" s="234" t="str">
        <f>IFERROR(VLOOKUP(Query1[[#This Row],[ENTERPRISE_ID]], Addresses!$A:$Y,24,0), "Not on HR File")</f>
        <v>TX</v>
      </c>
      <c r="AC453" s="234" t="str">
        <f>IFERROR(VLOOKUP(Query1[[#This Row],[ENTERPRISE_ID]], Addresses!$A:$Y,25,0), "Not on HR File")</f>
        <v>76055</v>
      </c>
      <c r="AD453" s="230" t="s">
        <v>5954</v>
      </c>
      <c r="AE453" s="235">
        <v>46086</v>
      </c>
    </row>
    <row r="454" spans="1:31" x14ac:dyDescent="0.3">
      <c r="A454" s="230" t="s">
        <v>4040</v>
      </c>
      <c r="B454" s="230" t="str">
        <f>Query1[[#This Row],[LAST_NAME]]</f>
        <v>WILSON</v>
      </c>
      <c r="C454" s="230" t="s">
        <v>16849</v>
      </c>
      <c r="D454" s="230" t="s">
        <v>6091</v>
      </c>
      <c r="E454" s="230" t="s">
        <v>16850</v>
      </c>
      <c r="F454" s="230" t="s">
        <v>16851</v>
      </c>
      <c r="G454" s="230" t="s">
        <v>4044</v>
      </c>
      <c r="H454" s="230" t="str">
        <f>Query1[[#This Row],[FULL_NAME]]</f>
        <v>THOMAS WILSON</v>
      </c>
      <c r="I454" s="230" t="s">
        <v>4043</v>
      </c>
      <c r="J454" s="230" t="s">
        <v>4042</v>
      </c>
      <c r="K454" s="230" t="str">
        <f>Query1[[#This Row],[ENTERPRISE_ID]]</f>
        <v>TWILSO3</v>
      </c>
      <c r="L454" s="231">
        <v>3135182164</v>
      </c>
      <c r="M454" s="230" t="s">
        <v>5630</v>
      </c>
      <c r="N454" s="230" t="s">
        <v>16852</v>
      </c>
      <c r="O454" s="230"/>
      <c r="P454" s="230" t="s">
        <v>8876</v>
      </c>
      <c r="Q454" s="230" t="s">
        <v>752</v>
      </c>
      <c r="R454" s="230" t="s">
        <v>8877</v>
      </c>
      <c r="S454" s="230" t="s">
        <v>5714</v>
      </c>
      <c r="T454" s="232">
        <v>8998</v>
      </c>
      <c r="U454" s="230" t="s">
        <v>5995</v>
      </c>
      <c r="V454" s="230" t="s">
        <v>5996</v>
      </c>
      <c r="W454" s="233" t="str">
        <f>IFERROR(VLOOKUP(Query1[[#This Row],[ENTERPRISE_ID]],HR_tbl[],2, 0), "Not on HR File")</f>
        <v>Service Technician 2, In-Home</v>
      </c>
      <c r="X454" s="113">
        <f>IFERROR(VLOOKUP(Query1[[#This Row],[ENTERPRISE_ID]],HR_tbl[],3,0), "Not on HR File")</f>
        <v>44907</v>
      </c>
      <c r="Y454" s="234" t="str">
        <f>IFERROR(VLOOKUP(Query1[[#This Row],[ENTERPRISE_ID]], Addresses!$A:$Y,21,0), "Not on HR File")</f>
        <v>7005 SHELDON RD</v>
      </c>
      <c r="Z454" s="234">
        <f>IFERROR(VLOOKUP(Query1[[#This Row],[ENTERPRISE_ID]], Addresses!$A:$Y,22,0), "Not on HR File")</f>
        <v>0</v>
      </c>
      <c r="AA454" s="234" t="str">
        <f>IFERROR(VLOOKUP(Query1[[#This Row],[ENTERPRISE_ID]], Addresses!$A:$Y,23,0), "Not on HR File")</f>
        <v>BELLEVILLE</v>
      </c>
      <c r="AB454" s="234" t="str">
        <f>IFERROR(VLOOKUP(Query1[[#This Row],[ENTERPRISE_ID]], Addresses!$A:$Y,24,0), "Not on HR File")</f>
        <v>MI</v>
      </c>
      <c r="AC454" s="234" t="str">
        <f>IFERROR(VLOOKUP(Query1[[#This Row],[ENTERPRISE_ID]], Addresses!$A:$Y,25,0), "Not on HR File")</f>
        <v>48111</v>
      </c>
      <c r="AD454" s="230" t="s">
        <v>16853</v>
      </c>
      <c r="AE454" s="235">
        <v>46086</v>
      </c>
    </row>
    <row r="455" spans="1:31" x14ac:dyDescent="0.3">
      <c r="A455" s="230" t="s">
        <v>6485</v>
      </c>
      <c r="B455" s="230" t="str">
        <f>Query1[[#This Row],[LAST_NAME]]</f>
        <v>MAJOR</v>
      </c>
      <c r="C455" s="230" t="s">
        <v>6486</v>
      </c>
      <c r="D455" s="230" t="s">
        <v>5682</v>
      </c>
      <c r="E455" s="230" t="s">
        <v>6487</v>
      </c>
      <c r="F455" s="230" t="s">
        <v>6488</v>
      </c>
      <c r="G455" s="230" t="s">
        <v>6489</v>
      </c>
      <c r="H455" s="230" t="str">
        <f>Query1[[#This Row],[FULL_NAME]]</f>
        <v>TERRENCE MAJOR</v>
      </c>
      <c r="I455" s="230" t="s">
        <v>6490</v>
      </c>
      <c r="J455" s="230" t="s">
        <v>6491</v>
      </c>
      <c r="K455" s="230" t="str">
        <f>Query1[[#This Row],[ENTERPRISE_ID]]</f>
        <v>TMAJOR0</v>
      </c>
      <c r="L455" s="231">
        <v>8436983197</v>
      </c>
      <c r="M455" s="230" t="s">
        <v>5630</v>
      </c>
      <c r="N455" s="230" t="s">
        <v>6492</v>
      </c>
      <c r="O455" s="230" t="s">
        <v>6493</v>
      </c>
      <c r="P455" s="230" t="s">
        <v>6494</v>
      </c>
      <c r="Q455" s="230" t="s">
        <v>375</v>
      </c>
      <c r="R455" s="230" t="s">
        <v>5081</v>
      </c>
      <c r="S455" s="230" t="s">
        <v>5738</v>
      </c>
      <c r="T455" s="232">
        <v>8998</v>
      </c>
      <c r="U455" s="230" t="s">
        <v>5080</v>
      </c>
      <c r="V455" s="230" t="s">
        <v>6495</v>
      </c>
      <c r="W455" s="233" t="str">
        <f>IFERROR(VLOOKUP(Query1[[#This Row],[ENTERPRISE_ID]],HR_tbl[],2, 0), "Not on HR File")</f>
        <v>Service Technician HV, In-Home</v>
      </c>
      <c r="X455" s="113">
        <f>IFERROR(VLOOKUP(Query1[[#This Row],[ENTERPRISE_ID]],HR_tbl[],3,0), "Not on HR File")</f>
        <v>44056</v>
      </c>
      <c r="Y455" s="234" t="str">
        <f>IFERROR(VLOOKUP(Query1[[#This Row],[ENTERPRISE_ID]], Addresses!$A:$Y,21,0), "Not on HR File")</f>
        <v>210 LEGACY WAY APT J</v>
      </c>
      <c r="Z455" s="234">
        <f>IFERROR(VLOOKUP(Query1[[#This Row],[ENTERPRISE_ID]], Addresses!$A:$Y,22,0), "Not on HR File")</f>
        <v>0</v>
      </c>
      <c r="AA455" s="234" t="str">
        <f>IFERROR(VLOOKUP(Query1[[#This Row],[ENTERPRISE_ID]], Addresses!$A:$Y,23,0), "Not on HR File")</f>
        <v>CONWAY</v>
      </c>
      <c r="AB455" s="234" t="str">
        <f>IFERROR(VLOOKUP(Query1[[#This Row],[ENTERPRISE_ID]], Addresses!$A:$Y,24,0), "Not on HR File")</f>
        <v>SC</v>
      </c>
      <c r="AC455" s="234" t="str">
        <f>IFERROR(VLOOKUP(Query1[[#This Row],[ENTERPRISE_ID]], Addresses!$A:$Y,25,0), "Not on HR File")</f>
        <v>29526</v>
      </c>
      <c r="AD455" s="230" t="s">
        <v>6496</v>
      </c>
      <c r="AE455" s="235">
        <v>46086</v>
      </c>
    </row>
    <row r="456" spans="1:31" x14ac:dyDescent="0.3">
      <c r="A456" s="230" t="s">
        <v>15681</v>
      </c>
      <c r="B456" s="230" t="str">
        <f>Query1[[#This Row],[LAST_NAME]]</f>
        <v>FERNANDEZ</v>
      </c>
      <c r="C456" s="230" t="s">
        <v>15682</v>
      </c>
      <c r="D456" s="230" t="s">
        <v>5957</v>
      </c>
      <c r="E456" s="230" t="s">
        <v>15683</v>
      </c>
      <c r="F456" s="230" t="s">
        <v>15684</v>
      </c>
      <c r="G456" s="230" t="s">
        <v>15685</v>
      </c>
      <c r="H456" s="230" t="str">
        <f>Query1[[#This Row],[FULL_NAME]]</f>
        <v>MIGUEL FERNANDEZ</v>
      </c>
      <c r="I456" s="230" t="s">
        <v>4890</v>
      </c>
      <c r="J456" s="230" t="s">
        <v>15686</v>
      </c>
      <c r="K456" s="230" t="str">
        <f>Query1[[#This Row],[ENTERPRISE_ID]]</f>
        <v>MFERNA5</v>
      </c>
      <c r="L456" s="231">
        <v>7879070982</v>
      </c>
      <c r="M456" s="230" t="s">
        <v>5630</v>
      </c>
      <c r="N456" s="230" t="s">
        <v>15687</v>
      </c>
      <c r="O456" s="230" t="s">
        <v>15688</v>
      </c>
      <c r="P456" s="230" t="s">
        <v>8949</v>
      </c>
      <c r="Q456" s="230" t="s">
        <v>5965</v>
      </c>
      <c r="R456" s="230" t="s">
        <v>15689</v>
      </c>
      <c r="S456" s="230" t="s">
        <v>5738</v>
      </c>
      <c r="T456" s="232">
        <v>8842</v>
      </c>
      <c r="U456" s="230" t="s">
        <v>8754</v>
      </c>
      <c r="V456" s="230" t="s">
        <v>8755</v>
      </c>
      <c r="W456" s="233" t="str">
        <f>IFERROR(VLOOKUP(Query1[[#This Row],[ENTERPRISE_ID]],HR_tbl[],2, 0), "Not on HR File")</f>
        <v>Service Technician 1, In-Home</v>
      </c>
      <c r="X456" s="113">
        <f>IFERROR(VLOOKUP(Query1[[#This Row],[ENTERPRISE_ID]],HR_tbl[],3,0), "Not on HR File")</f>
        <v>34368</v>
      </c>
      <c r="Y456" s="234" t="str">
        <f>IFERROR(VLOOKUP(Query1[[#This Row],[ENTERPRISE_ID]], Addresses!$A:$Y,21,0), "Not on HR File")</f>
        <v>HC 80 BOX 7830</v>
      </c>
      <c r="Z456" s="234">
        <f>IFERROR(VLOOKUP(Query1[[#This Row],[ENTERPRISE_ID]], Addresses!$A:$Y,22,0), "Not on HR File")</f>
        <v>0</v>
      </c>
      <c r="AA456" s="234" t="str">
        <f>IFERROR(VLOOKUP(Query1[[#This Row],[ENTERPRISE_ID]], Addresses!$A:$Y,23,0), "Not on HR File")</f>
        <v>DORADO</v>
      </c>
      <c r="AB456" s="234" t="str">
        <f>IFERROR(VLOOKUP(Query1[[#This Row],[ENTERPRISE_ID]], Addresses!$A:$Y,24,0), "Not on HR File")</f>
        <v>PR</v>
      </c>
      <c r="AC456" s="234" t="str">
        <f>IFERROR(VLOOKUP(Query1[[#This Row],[ENTERPRISE_ID]], Addresses!$A:$Y,25,0), "Not on HR File")</f>
        <v>00646-9555</v>
      </c>
      <c r="AD456" s="230" t="s">
        <v>15690</v>
      </c>
      <c r="AE456" s="235">
        <v>46086</v>
      </c>
    </row>
    <row r="457" spans="1:31" x14ac:dyDescent="0.3">
      <c r="A457" s="230" t="s">
        <v>6129</v>
      </c>
      <c r="B457" s="230" t="str">
        <f>Query1[[#This Row],[LAST_NAME]]</f>
        <v>WILLS</v>
      </c>
      <c r="C457" s="230" t="s">
        <v>6130</v>
      </c>
      <c r="D457" s="230" t="s">
        <v>5638</v>
      </c>
      <c r="E457" s="230" t="s">
        <v>6131</v>
      </c>
      <c r="F457" s="230" t="s">
        <v>6132</v>
      </c>
      <c r="G457" s="230" t="s">
        <v>6133</v>
      </c>
      <c r="H457" s="230" t="str">
        <f>Query1[[#This Row],[FULL_NAME]]</f>
        <v>RICHARD WILLS</v>
      </c>
      <c r="I457" s="230" t="s">
        <v>6134</v>
      </c>
      <c r="J457" s="230" t="s">
        <v>3953</v>
      </c>
      <c r="K457" s="230" t="str">
        <f>Query1[[#This Row],[ENTERPRISE_ID]]</f>
        <v>RWILLS1</v>
      </c>
      <c r="L457" s="231">
        <v>3214663186</v>
      </c>
      <c r="M457" s="230" t="s">
        <v>5630</v>
      </c>
      <c r="N457" s="230" t="s">
        <v>6135</v>
      </c>
      <c r="O457" s="230"/>
      <c r="P457" s="230" t="s">
        <v>6136</v>
      </c>
      <c r="Q457" s="230" t="s">
        <v>297</v>
      </c>
      <c r="R457" s="230" t="s">
        <v>6137</v>
      </c>
      <c r="S457" s="230" t="s">
        <v>5634</v>
      </c>
      <c r="T457" s="232">
        <v>8998</v>
      </c>
      <c r="U457" s="230" t="s">
        <v>5812</v>
      </c>
      <c r="V457" s="230" t="s">
        <v>6138</v>
      </c>
      <c r="W457" s="233" t="str">
        <f>IFERROR(VLOOKUP(Query1[[#This Row],[ENTERPRISE_ID]],HR_tbl[],2, 0), "Not on HR File")</f>
        <v>HVAC Svc Tech II, Break/Fix</v>
      </c>
      <c r="X457" s="113">
        <f>IFERROR(VLOOKUP(Query1[[#This Row],[ENTERPRISE_ID]],HR_tbl[],3,0), "Not on HR File")</f>
        <v>44251</v>
      </c>
      <c r="Y457" s="234" t="str">
        <f>IFERROR(VLOOKUP(Query1[[#This Row],[ENTERPRISE_ID]], Addresses!$A:$Y,21,0), "Not on HR File")</f>
        <v>162 CEDAR AVENUE</v>
      </c>
      <c r="Z457" s="234">
        <f>IFERROR(VLOOKUP(Query1[[#This Row],[ENTERPRISE_ID]], Addresses!$A:$Y,22,0), "Not on HR File")</f>
        <v>0</v>
      </c>
      <c r="AA457" s="234" t="str">
        <f>IFERROR(VLOOKUP(Query1[[#This Row],[ENTERPRISE_ID]], Addresses!$A:$Y,23,0), "Not on HR File")</f>
        <v>COCOA BEACH</v>
      </c>
      <c r="AB457" s="234" t="str">
        <f>IFERROR(VLOOKUP(Query1[[#This Row],[ENTERPRISE_ID]], Addresses!$A:$Y,24,0), "Not on HR File")</f>
        <v>FL</v>
      </c>
      <c r="AC457" s="234" t="str">
        <f>IFERROR(VLOOKUP(Query1[[#This Row],[ENTERPRISE_ID]], Addresses!$A:$Y,25,0), "Not on HR File")</f>
        <v>32931</v>
      </c>
      <c r="AD457" s="230" t="s">
        <v>6139</v>
      </c>
      <c r="AE457" s="235">
        <v>46086</v>
      </c>
    </row>
    <row r="458" spans="1:31" x14ac:dyDescent="0.3">
      <c r="A458" s="230" t="s">
        <v>9265</v>
      </c>
      <c r="B458" s="230" t="str">
        <f>Query1[[#This Row],[LAST_NAME]]</f>
        <v>TORDA</v>
      </c>
      <c r="C458" s="230" t="s">
        <v>9266</v>
      </c>
      <c r="D458" s="230" t="s">
        <v>6100</v>
      </c>
      <c r="E458" s="230" t="s">
        <v>9267</v>
      </c>
      <c r="F458" s="230" t="s">
        <v>9268</v>
      </c>
      <c r="G458" s="230" t="s">
        <v>9269</v>
      </c>
      <c r="H458" s="230" t="str">
        <f>Query1[[#This Row],[FULL_NAME]]</f>
        <v>RANDALL TORDA</v>
      </c>
      <c r="I458" s="230" t="s">
        <v>9270</v>
      </c>
      <c r="J458" s="230" t="s">
        <v>9271</v>
      </c>
      <c r="K458" s="230" t="str">
        <f>Query1[[#This Row],[ENTERPRISE_ID]]</f>
        <v>RTORDA</v>
      </c>
      <c r="L458" s="231">
        <v>8088613409</v>
      </c>
      <c r="M458" s="230" t="s">
        <v>5630</v>
      </c>
      <c r="N458" s="230" t="s">
        <v>9272</v>
      </c>
      <c r="O458" s="230"/>
      <c r="P458" s="230" t="s">
        <v>9273</v>
      </c>
      <c r="Q458" s="230" t="s">
        <v>2504</v>
      </c>
      <c r="R458" s="230" t="s">
        <v>9274</v>
      </c>
      <c r="S458" s="230" t="s">
        <v>5634</v>
      </c>
      <c r="T458" s="232">
        <v>8998</v>
      </c>
      <c r="U458" s="230" t="s">
        <v>8741</v>
      </c>
      <c r="V458" s="230" t="s">
        <v>8742</v>
      </c>
      <c r="W458" s="233" t="str">
        <f>IFERROR(VLOOKUP(Query1[[#This Row],[ENTERPRISE_ID]],HR_tbl[],2, 0), "Not on HR File")</f>
        <v>Service Technician 1, In-Home</v>
      </c>
      <c r="X458" s="113">
        <f>IFERROR(VLOOKUP(Query1[[#This Row],[ENTERPRISE_ID]],HR_tbl[],3,0), "Not on HR File")</f>
        <v>40399</v>
      </c>
      <c r="Y458" s="234" t="str">
        <f>IFERROR(VLOOKUP(Query1[[#This Row],[ENTERPRISE_ID]], Addresses!$A:$Y,21,0), "Not on HR File")</f>
        <v>253 HOLUA DRIVE</v>
      </c>
      <c r="Z458" s="234">
        <f>IFERROR(VLOOKUP(Query1[[#This Row],[ENTERPRISE_ID]], Addresses!$A:$Y,22,0), "Not on HR File")</f>
        <v>0</v>
      </c>
      <c r="AA458" s="234" t="str">
        <f>IFERROR(VLOOKUP(Query1[[#This Row],[ENTERPRISE_ID]], Addresses!$A:$Y,23,0), "Not on HR File")</f>
        <v>KAHULUI</v>
      </c>
      <c r="AB458" s="234" t="str">
        <f>IFERROR(VLOOKUP(Query1[[#This Row],[ENTERPRISE_ID]], Addresses!$A:$Y,24,0), "Not on HR File")</f>
        <v>HI</v>
      </c>
      <c r="AC458" s="234" t="str">
        <f>IFERROR(VLOOKUP(Query1[[#This Row],[ENTERPRISE_ID]], Addresses!$A:$Y,25,0), "Not on HR File")</f>
        <v>96732-1404</v>
      </c>
      <c r="AD458" s="230" t="s">
        <v>9275</v>
      </c>
      <c r="AE458" s="235">
        <v>46086</v>
      </c>
    </row>
    <row r="459" spans="1:31" x14ac:dyDescent="0.3">
      <c r="A459" s="230" t="s">
        <v>17870</v>
      </c>
      <c r="B459" s="230" t="str">
        <f>Query1[[#This Row],[LAST_NAME]]</f>
        <v>LYLE</v>
      </c>
      <c r="C459" s="230" t="s">
        <v>17871</v>
      </c>
      <c r="D459" s="230" t="s">
        <v>5843</v>
      </c>
      <c r="E459" s="230" t="s">
        <v>17872</v>
      </c>
      <c r="F459" s="230" t="s">
        <v>17873</v>
      </c>
      <c r="G459" s="230" t="s">
        <v>17874</v>
      </c>
      <c r="H459" s="230" t="str">
        <f>Query1[[#This Row],[FULL_NAME]]</f>
        <v>DONAVON LYLE</v>
      </c>
      <c r="I459" s="230" t="s">
        <v>17875</v>
      </c>
      <c r="J459" s="230" t="s">
        <v>17876</v>
      </c>
      <c r="K459" s="230" t="str">
        <f>Query1[[#This Row],[ENTERPRISE_ID]]</f>
        <v>DLYLE0</v>
      </c>
      <c r="L459" s="231">
        <v>2813844583</v>
      </c>
      <c r="M459" s="230" t="s">
        <v>5630</v>
      </c>
      <c r="N459" s="230" t="s">
        <v>17877</v>
      </c>
      <c r="O459" s="230"/>
      <c r="P459" s="230" t="s">
        <v>5847</v>
      </c>
      <c r="Q459" s="230" t="s">
        <v>279</v>
      </c>
      <c r="R459" s="230" t="s">
        <v>17878</v>
      </c>
      <c r="S459" s="230" t="s">
        <v>5738</v>
      </c>
      <c r="T459" s="232">
        <v>8998</v>
      </c>
      <c r="U459" s="230" t="s">
        <v>5907</v>
      </c>
      <c r="V459" s="230" t="s">
        <v>5908</v>
      </c>
      <c r="W459" s="233" t="str">
        <f>IFERROR(VLOOKUP(Query1[[#This Row],[ENTERPRISE_ID]],HR_tbl[],2, 0), "Not on HR File")</f>
        <v>HVAC Svc Tech II, Break/Fix</v>
      </c>
      <c r="X459" s="113">
        <f>IFERROR(VLOOKUP(Query1[[#This Row],[ENTERPRISE_ID]],HR_tbl[],3,0), "Not on HR File")</f>
        <v>45207</v>
      </c>
      <c r="Y459" s="234" t="str">
        <f>IFERROR(VLOOKUP(Query1[[#This Row],[ENTERPRISE_ID]], Addresses!$A:$Y,21,0), "Not on HR File")</f>
        <v>1627 ansbury dr</v>
      </c>
      <c r="Z459" s="234">
        <f>IFERROR(VLOOKUP(Query1[[#This Row],[ENTERPRISE_ID]], Addresses!$A:$Y,22,0), "Not on HR File")</f>
        <v>0</v>
      </c>
      <c r="AA459" s="234" t="str">
        <f>IFERROR(VLOOKUP(Query1[[#This Row],[ENTERPRISE_ID]], Addresses!$A:$Y,23,0), "Not on HR File")</f>
        <v>Houston</v>
      </c>
      <c r="AB459" s="234" t="str">
        <f>IFERROR(VLOOKUP(Query1[[#This Row],[ENTERPRISE_ID]], Addresses!$A:$Y,24,0), "Not on HR File")</f>
        <v>TX</v>
      </c>
      <c r="AC459" s="234" t="str">
        <f>IFERROR(VLOOKUP(Query1[[#This Row],[ENTERPRISE_ID]], Addresses!$A:$Y,25,0), "Not on HR File")</f>
        <v>77018</v>
      </c>
      <c r="AD459" s="230" t="s">
        <v>17879</v>
      </c>
      <c r="AE459" s="235">
        <v>46086</v>
      </c>
    </row>
    <row r="460" spans="1:31" x14ac:dyDescent="0.3">
      <c r="A460" s="230" t="s">
        <v>10645</v>
      </c>
      <c r="B460" s="230" t="str">
        <f>Query1[[#This Row],[LAST_NAME]]</f>
        <v>BURGESS</v>
      </c>
      <c r="C460" s="230" t="s">
        <v>10646</v>
      </c>
      <c r="D460" s="230" t="s">
        <v>5854</v>
      </c>
      <c r="E460" s="230" t="s">
        <v>10647</v>
      </c>
      <c r="F460" s="230" t="s">
        <v>10648</v>
      </c>
      <c r="G460" s="230" t="s">
        <v>10649</v>
      </c>
      <c r="H460" s="230" t="str">
        <f>Query1[[#This Row],[FULL_NAME]]</f>
        <v>JARVIS BURGESS</v>
      </c>
      <c r="I460" s="230" t="s">
        <v>10650</v>
      </c>
      <c r="J460" s="230" t="s">
        <v>10651</v>
      </c>
      <c r="K460" s="230" t="str">
        <f>Query1[[#This Row],[ENTERPRISE_ID]]</f>
        <v>JBURG5</v>
      </c>
      <c r="L460" s="231">
        <v>7063667171</v>
      </c>
      <c r="M460" s="230" t="s">
        <v>5630</v>
      </c>
      <c r="N460" s="230" t="s">
        <v>10652</v>
      </c>
      <c r="O460" s="230"/>
      <c r="P460" s="230" t="s">
        <v>10653</v>
      </c>
      <c r="Q460" s="230" t="s">
        <v>575</v>
      </c>
      <c r="R460" s="230" t="s">
        <v>10654</v>
      </c>
      <c r="S460" s="230" t="s">
        <v>5714</v>
      </c>
      <c r="T460" s="232">
        <v>8998</v>
      </c>
      <c r="U460" s="230" t="s">
        <v>6770</v>
      </c>
      <c r="V460" s="230" t="s">
        <v>6771</v>
      </c>
      <c r="W460" s="233" t="str">
        <f>IFERROR(VLOOKUP(Query1[[#This Row],[ENTERPRISE_ID]],HR_tbl[],2, 0), "Not on HR File")</f>
        <v>Service Technician LG, In-Home</v>
      </c>
      <c r="X460" s="113">
        <f>IFERROR(VLOOKUP(Query1[[#This Row],[ENTERPRISE_ID]],HR_tbl[],3,0), "Not on HR File")</f>
        <v>33009</v>
      </c>
      <c r="Y460" s="234" t="str">
        <f>IFERROR(VLOOKUP(Query1[[#This Row],[ENTERPRISE_ID]], Addresses!$A:$Y,21,0), "Not on HR File")</f>
        <v>353 STEPHENS SALEM RD</v>
      </c>
      <c r="Z460" s="234">
        <f>IFERROR(VLOOKUP(Query1[[#This Row],[ENTERPRISE_ID]], Addresses!$A:$Y,22,0), "Not on HR File")</f>
        <v>0</v>
      </c>
      <c r="AA460" s="234" t="str">
        <f>IFERROR(VLOOKUP(Query1[[#This Row],[ENTERPRISE_ID]], Addresses!$A:$Y,23,0), "Not on HR File")</f>
        <v>STEPHENS</v>
      </c>
      <c r="AB460" s="234" t="str">
        <f>IFERROR(VLOOKUP(Query1[[#This Row],[ENTERPRISE_ID]], Addresses!$A:$Y,24,0), "Not on HR File")</f>
        <v>GA</v>
      </c>
      <c r="AC460" s="234" t="str">
        <f>IFERROR(VLOOKUP(Query1[[#This Row],[ENTERPRISE_ID]], Addresses!$A:$Y,25,0), "Not on HR File")</f>
        <v>30667-1839</v>
      </c>
      <c r="AD460" s="230" t="s">
        <v>10655</v>
      </c>
      <c r="AE460" s="235">
        <v>46086</v>
      </c>
    </row>
    <row r="461" spans="1:31" x14ac:dyDescent="0.3">
      <c r="A461" s="230" t="s">
        <v>16644</v>
      </c>
      <c r="B461" s="230" t="str">
        <f>Query1[[#This Row],[LAST_NAME]]</f>
        <v>RODRIGUEZ</v>
      </c>
      <c r="C461" s="230" t="s">
        <v>16645</v>
      </c>
      <c r="D461" s="230" t="s">
        <v>6040</v>
      </c>
      <c r="E461" s="230" t="s">
        <v>16646</v>
      </c>
      <c r="F461" s="230" t="s">
        <v>16647</v>
      </c>
      <c r="G461" s="230" t="s">
        <v>16648</v>
      </c>
      <c r="H461" s="230" t="str">
        <f>Query1[[#This Row],[FULL_NAME]]</f>
        <v>JC RODRIGUEZ</v>
      </c>
      <c r="I461" s="230" t="s">
        <v>4805</v>
      </c>
      <c r="J461" s="230" t="s">
        <v>16649</v>
      </c>
      <c r="K461" s="230" t="str">
        <f>Query1[[#This Row],[ENTERPRISE_ID]]</f>
        <v>JRODRI3</v>
      </c>
      <c r="L461" s="231">
        <v>6619360072</v>
      </c>
      <c r="M461" s="230" t="s">
        <v>5630</v>
      </c>
      <c r="N461" s="230" t="s">
        <v>16650</v>
      </c>
      <c r="O461" s="230" t="s">
        <v>16651</v>
      </c>
      <c r="P461" s="230" t="s">
        <v>16652</v>
      </c>
      <c r="Q461" s="230" t="s">
        <v>219</v>
      </c>
      <c r="R461" s="230" t="s">
        <v>16653</v>
      </c>
      <c r="S461" s="230" t="s">
        <v>5714</v>
      </c>
      <c r="T461" s="232">
        <v>8998</v>
      </c>
      <c r="U461" s="230" t="s">
        <v>6174</v>
      </c>
      <c r="V461" s="230" t="s">
        <v>6175</v>
      </c>
      <c r="W461" s="233" t="str">
        <f>IFERROR(VLOOKUP(Query1[[#This Row],[ENTERPRISE_ID]],HR_tbl[],2, 0), "Not on HR File")</f>
        <v>Service Technician 1, In-Home</v>
      </c>
      <c r="X461" s="113">
        <f>IFERROR(VLOOKUP(Query1[[#This Row],[ENTERPRISE_ID]],HR_tbl[],3,0), "Not on HR File")</f>
        <v>45571</v>
      </c>
      <c r="Y461" s="234" t="str">
        <f>IFERROR(VLOOKUP(Query1[[#This Row],[ENTERPRISE_ID]], Addresses!$A:$Y,21,0), "Not on HR File")</f>
        <v>23450 NEWHALL AVE</v>
      </c>
      <c r="Z461" s="234" t="str">
        <f>IFERROR(VLOOKUP(Query1[[#This Row],[ENTERPRISE_ID]], Addresses!$A:$Y,22,0), "Not on HR File")</f>
        <v>SPC 60</v>
      </c>
      <c r="AA461" s="234" t="str">
        <f>IFERROR(VLOOKUP(Query1[[#This Row],[ENTERPRISE_ID]], Addresses!$A:$Y,23,0), "Not on HR File")</f>
        <v>NEWHALL</v>
      </c>
      <c r="AB461" s="234" t="str">
        <f>IFERROR(VLOOKUP(Query1[[#This Row],[ENTERPRISE_ID]], Addresses!$A:$Y,24,0), "Not on HR File")</f>
        <v>CA</v>
      </c>
      <c r="AC461" s="234" t="str">
        <f>IFERROR(VLOOKUP(Query1[[#This Row],[ENTERPRISE_ID]], Addresses!$A:$Y,25,0), "Not on HR File")</f>
        <v>91321</v>
      </c>
      <c r="AD461" s="230" t="s">
        <v>16654</v>
      </c>
      <c r="AE461" s="235">
        <v>46086</v>
      </c>
    </row>
    <row r="462" spans="1:31" x14ac:dyDescent="0.3">
      <c r="A462" s="230" t="s">
        <v>7792</v>
      </c>
      <c r="B462" s="230" t="str">
        <f>Query1[[#This Row],[LAST_NAME]]</f>
        <v>MARMOLEJOS</v>
      </c>
      <c r="C462" s="230" t="s">
        <v>7793</v>
      </c>
      <c r="D462" s="230" t="s">
        <v>6352</v>
      </c>
      <c r="E462" s="230" t="s">
        <v>7794</v>
      </c>
      <c r="F462" s="230" t="s">
        <v>7795</v>
      </c>
      <c r="G462" s="230" t="s">
        <v>7796</v>
      </c>
      <c r="H462" s="230" t="str">
        <f>Query1[[#This Row],[FULL_NAME]]</f>
        <v>JULIAN MARMOLEJOS</v>
      </c>
      <c r="I462" s="230" t="s">
        <v>7797</v>
      </c>
      <c r="J462" s="230" t="s">
        <v>5443</v>
      </c>
      <c r="K462" s="230" t="str">
        <f>Query1[[#This Row],[ENTERPRISE_ID]]</f>
        <v>JMARMO4</v>
      </c>
      <c r="L462" s="231">
        <v>6468862955</v>
      </c>
      <c r="M462" s="230" t="s">
        <v>5630</v>
      </c>
      <c r="N462" s="230" t="s">
        <v>7798</v>
      </c>
      <c r="O462" s="230" t="s">
        <v>7799</v>
      </c>
      <c r="P462" s="230" t="s">
        <v>7800</v>
      </c>
      <c r="Q462" s="230" t="s">
        <v>318</v>
      </c>
      <c r="R462" s="230" t="s">
        <v>7801</v>
      </c>
      <c r="S462" s="230" t="s">
        <v>5714</v>
      </c>
      <c r="T462" s="232">
        <v>8998</v>
      </c>
      <c r="U462" s="230" t="s">
        <v>5377</v>
      </c>
      <c r="V462" s="230" t="s">
        <v>6361</v>
      </c>
      <c r="W462" s="233" t="str">
        <f>IFERROR(VLOOKUP(Query1[[#This Row],[ENTERPRISE_ID]],HR_tbl[],2, 0), "Not on HR File")</f>
        <v>Service Technician 1, In-Home</v>
      </c>
      <c r="X462" s="113">
        <f>IFERROR(VLOOKUP(Query1[[#This Row],[ENTERPRISE_ID]],HR_tbl[],3,0), "Not on HR File")</f>
        <v>39762</v>
      </c>
      <c r="Y462" s="234" t="str">
        <f>IFERROR(VLOOKUP(Query1[[#This Row],[ENTERPRISE_ID]], Addresses!$A:$Y,21,0), "Not on HR File")</f>
        <v>1631 grand ave</v>
      </c>
      <c r="Z462" s="234" t="str">
        <f>IFERROR(VLOOKUP(Query1[[#This Row],[ENTERPRISE_ID]], Addresses!$A:$Y,22,0), "Not on HR File")</f>
        <v>C5</v>
      </c>
      <c r="AA462" s="234" t="str">
        <f>IFERROR(VLOOKUP(Query1[[#This Row],[ENTERPRISE_ID]], Addresses!$A:$Y,23,0), "Not on HR File")</f>
        <v>Bronx</v>
      </c>
      <c r="AB462" s="234" t="str">
        <f>IFERROR(VLOOKUP(Query1[[#This Row],[ENTERPRISE_ID]], Addresses!$A:$Y,24,0), "Not on HR File")</f>
        <v>NY</v>
      </c>
      <c r="AC462" s="234" t="str">
        <f>IFERROR(VLOOKUP(Query1[[#This Row],[ENTERPRISE_ID]], Addresses!$A:$Y,25,0), "Not on HR File")</f>
        <v>10453</v>
      </c>
      <c r="AD462" s="230" t="s">
        <v>7802</v>
      </c>
      <c r="AE462" s="235">
        <v>46086</v>
      </c>
    </row>
    <row r="463" spans="1:31" x14ac:dyDescent="0.3">
      <c r="A463" s="230" t="s">
        <v>2306</v>
      </c>
      <c r="B463" s="230" t="str">
        <f>Query1[[#This Row],[LAST_NAME]]</f>
        <v>ROBINSON</v>
      </c>
      <c r="C463" s="230" t="s">
        <v>2307</v>
      </c>
      <c r="D463" s="230" t="s">
        <v>5627</v>
      </c>
      <c r="E463" s="230" t="s">
        <v>7939</v>
      </c>
      <c r="F463" s="230" t="s">
        <v>7940</v>
      </c>
      <c r="G463" s="230" t="s">
        <v>2308</v>
      </c>
      <c r="H463" s="230" t="str">
        <f>Query1[[#This Row],[FULL_NAME]]</f>
        <v>SCOTT ROBINSON</v>
      </c>
      <c r="I463" s="230" t="s">
        <v>4109</v>
      </c>
      <c r="J463" s="230" t="s">
        <v>3795</v>
      </c>
      <c r="K463" s="230" t="str">
        <f>Query1[[#This Row],[ENTERPRISE_ID]]</f>
        <v>SROBI98</v>
      </c>
      <c r="L463" s="231">
        <v>8064713584</v>
      </c>
      <c r="M463" s="230" t="s">
        <v>5630</v>
      </c>
      <c r="N463" s="230" t="s">
        <v>7941</v>
      </c>
      <c r="O463" s="230"/>
      <c r="P463" s="230" t="s">
        <v>7942</v>
      </c>
      <c r="Q463" s="230" t="s">
        <v>279</v>
      </c>
      <c r="R463" s="230" t="s">
        <v>7943</v>
      </c>
      <c r="S463" s="230" t="s">
        <v>5634</v>
      </c>
      <c r="T463" s="232">
        <v>8998</v>
      </c>
      <c r="U463" s="230" t="s">
        <v>7944</v>
      </c>
      <c r="V463" s="230" t="s">
        <v>7945</v>
      </c>
      <c r="W463" s="233" t="str">
        <f>IFERROR(VLOOKUP(Query1[[#This Row],[ENTERPRISE_ID]],HR_tbl[],2, 0), "Not on HR File")</f>
        <v>Service Technician 1, In-Home</v>
      </c>
      <c r="X463" s="113">
        <f>IFERROR(VLOOKUP(Query1[[#This Row],[ENTERPRISE_ID]],HR_tbl[],3,0), "Not on HR File")</f>
        <v>39133</v>
      </c>
      <c r="Y463" s="234" t="str">
        <f>IFERROR(VLOOKUP(Query1[[#This Row],[ENTERPRISE_ID]], Addresses!$A:$Y,21,0), "Not on HR File")</f>
        <v>231 Grover Avenue</v>
      </c>
      <c r="Z463" s="234">
        <f>IFERROR(VLOOKUP(Query1[[#This Row],[ENTERPRISE_ID]], Addresses!$A:$Y,22,0), "Not on HR File")</f>
        <v>0</v>
      </c>
      <c r="AA463" s="234" t="str">
        <f>IFERROR(VLOOKUP(Query1[[#This Row],[ENTERPRISE_ID]], Addresses!$A:$Y,23,0), "Not on HR File")</f>
        <v>Lubbock</v>
      </c>
      <c r="AB463" s="234" t="str">
        <f>IFERROR(VLOOKUP(Query1[[#This Row],[ENTERPRISE_ID]], Addresses!$A:$Y,24,0), "Not on HR File")</f>
        <v>TX</v>
      </c>
      <c r="AC463" s="234" t="str">
        <f>IFERROR(VLOOKUP(Query1[[#This Row],[ENTERPRISE_ID]], Addresses!$A:$Y,25,0), "Not on HR File")</f>
        <v>79416</v>
      </c>
      <c r="AD463" s="230" t="s">
        <v>7946</v>
      </c>
      <c r="AE463" s="235">
        <v>46086</v>
      </c>
    </row>
    <row r="464" spans="1:31" x14ac:dyDescent="0.3">
      <c r="A464" s="230" t="s">
        <v>2466</v>
      </c>
      <c r="B464" s="230" t="str">
        <f>Query1[[#This Row],[LAST_NAME]]</f>
        <v>FELKER</v>
      </c>
      <c r="C464" s="230" t="s">
        <v>2467</v>
      </c>
      <c r="D464" s="230" t="s">
        <v>5669</v>
      </c>
      <c r="E464" s="230" t="s">
        <v>5970</v>
      </c>
      <c r="F464" s="230" t="s">
        <v>5971</v>
      </c>
      <c r="G464" s="230" t="s">
        <v>2468</v>
      </c>
      <c r="H464" s="230" t="str">
        <f>Query1[[#This Row],[FULL_NAME]]</f>
        <v>JAMES FELKER</v>
      </c>
      <c r="I464" s="230" t="s">
        <v>5972</v>
      </c>
      <c r="J464" s="230" t="s">
        <v>3968</v>
      </c>
      <c r="K464" s="230" t="str">
        <f>Query1[[#This Row],[ENTERPRISE_ID]]</f>
        <v>JFELKER</v>
      </c>
      <c r="L464" s="231">
        <v>3604722049</v>
      </c>
      <c r="M464" s="230" t="s">
        <v>5630</v>
      </c>
      <c r="N464" s="230" t="s">
        <v>5973</v>
      </c>
      <c r="O464" s="230"/>
      <c r="P464" s="230" t="s">
        <v>5974</v>
      </c>
      <c r="Q464" s="230" t="s">
        <v>1472</v>
      </c>
      <c r="R464" s="230" t="s">
        <v>5975</v>
      </c>
      <c r="S464" s="230" t="s">
        <v>5634</v>
      </c>
      <c r="T464" s="232">
        <v>8998</v>
      </c>
      <c r="U464" s="230" t="s">
        <v>5751</v>
      </c>
      <c r="V464" s="230" t="s">
        <v>5752</v>
      </c>
      <c r="W464" s="233" t="str">
        <f>IFERROR(VLOOKUP(Query1[[#This Row],[ENTERPRISE_ID]],HR_tbl[],2, 0), "Not on HR File")</f>
        <v>Service Technician 2, In-Home</v>
      </c>
      <c r="X464" s="113">
        <f>IFERROR(VLOOKUP(Query1[[#This Row],[ENTERPRISE_ID]],HR_tbl[],3,0), "Not on HR File")</f>
        <v>42101</v>
      </c>
      <c r="Y464" s="234" t="str">
        <f>IFERROR(VLOOKUP(Query1[[#This Row],[ENTERPRISE_ID]], Addresses!$A:$Y,21,0), "Not on HR File")</f>
        <v>336 36th PMB 153</v>
      </c>
      <c r="Z464" s="234">
        <f>IFERROR(VLOOKUP(Query1[[#This Row],[ENTERPRISE_ID]], Addresses!$A:$Y,22,0), "Not on HR File")</f>
        <v>0</v>
      </c>
      <c r="AA464" s="234" t="str">
        <f>IFERROR(VLOOKUP(Query1[[#This Row],[ENTERPRISE_ID]], Addresses!$A:$Y,23,0), "Not on HR File")</f>
        <v>BELLINGHAM</v>
      </c>
      <c r="AB464" s="234" t="str">
        <f>IFERROR(VLOOKUP(Query1[[#This Row],[ENTERPRISE_ID]], Addresses!$A:$Y,24,0), "Not on HR File")</f>
        <v>WA</v>
      </c>
      <c r="AC464" s="234" t="str">
        <f>IFERROR(VLOOKUP(Query1[[#This Row],[ENTERPRISE_ID]], Addresses!$A:$Y,25,0), "Not on HR File")</f>
        <v>98225</v>
      </c>
      <c r="AD464" s="230" t="s">
        <v>5976</v>
      </c>
      <c r="AE464" s="235">
        <v>46086</v>
      </c>
    </row>
    <row r="465" spans="1:31" x14ac:dyDescent="0.3">
      <c r="A465" s="230" t="s">
        <v>1800</v>
      </c>
      <c r="B465" s="230" t="str">
        <f>Query1[[#This Row],[LAST_NAME]]</f>
        <v>VEGA</v>
      </c>
      <c r="C465" s="230" t="s">
        <v>1801</v>
      </c>
      <c r="D465" s="230" t="s">
        <v>5843</v>
      </c>
      <c r="E465" s="230" t="s">
        <v>18853</v>
      </c>
      <c r="F465" s="230" t="s">
        <v>18854</v>
      </c>
      <c r="G465" s="230" t="s">
        <v>1802</v>
      </c>
      <c r="H465" s="230" t="str">
        <f>Query1[[#This Row],[FULL_NAME]]</f>
        <v>SERGIO VEGA</v>
      </c>
      <c r="I465" s="230" t="s">
        <v>4768</v>
      </c>
      <c r="J465" s="230" t="s">
        <v>4752</v>
      </c>
      <c r="K465" s="230" t="str">
        <f>Query1[[#This Row],[ENTERPRISE_ID]]</f>
        <v>SVEGA3</v>
      </c>
      <c r="L465" s="231">
        <v>8322469133</v>
      </c>
      <c r="M465" s="230" t="s">
        <v>5630</v>
      </c>
      <c r="N465" s="230" t="s">
        <v>18855</v>
      </c>
      <c r="O465" s="230"/>
      <c r="P465" s="230" t="s">
        <v>12500</v>
      </c>
      <c r="Q465" s="230" t="s">
        <v>279</v>
      </c>
      <c r="R465" s="230" t="s">
        <v>18856</v>
      </c>
      <c r="S465" s="230" t="s">
        <v>5664</v>
      </c>
      <c r="T465" s="232">
        <v>8998</v>
      </c>
      <c r="U465" s="230" t="s">
        <v>2423</v>
      </c>
      <c r="V465" s="230" t="s">
        <v>6453</v>
      </c>
      <c r="W465" s="233" t="str">
        <f>IFERROR(VLOOKUP(Query1[[#This Row],[ENTERPRISE_ID]],HR_tbl[],2, 0), "Not on HR File")</f>
        <v>Service Technician 3, In-Home</v>
      </c>
      <c r="X465" s="113">
        <f>IFERROR(VLOOKUP(Query1[[#This Row],[ENTERPRISE_ID]],HR_tbl[],3,0), "Not on HR File")</f>
        <v>43081</v>
      </c>
      <c r="Y465" s="234" t="str">
        <f>IFERROR(VLOOKUP(Query1[[#This Row],[ENTERPRISE_ID]], Addresses!$A:$Y,21,0), "Not on HR File")</f>
        <v>191 OAKCREST LANE</v>
      </c>
      <c r="Z465" s="234">
        <f>IFERROR(VLOOKUP(Query1[[#This Row],[ENTERPRISE_ID]], Addresses!$A:$Y,22,0), "Not on HR File")</f>
        <v>0</v>
      </c>
      <c r="AA465" s="234" t="str">
        <f>IFERROR(VLOOKUP(Query1[[#This Row],[ENTERPRISE_ID]], Addresses!$A:$Y,23,0), "Not on HR File")</f>
        <v>CLEVELAND</v>
      </c>
      <c r="AB465" s="234" t="str">
        <f>IFERROR(VLOOKUP(Query1[[#This Row],[ENTERPRISE_ID]], Addresses!$A:$Y,24,0), "Not on HR File")</f>
        <v>TX</v>
      </c>
      <c r="AC465" s="234" t="str">
        <f>IFERROR(VLOOKUP(Query1[[#This Row],[ENTERPRISE_ID]], Addresses!$A:$Y,25,0), "Not on HR File")</f>
        <v>77328</v>
      </c>
      <c r="AD465" s="230" t="s">
        <v>18857</v>
      </c>
      <c r="AE465" s="235">
        <v>46086</v>
      </c>
    </row>
    <row r="466" spans="1:31" x14ac:dyDescent="0.3">
      <c r="A466" s="230" t="s">
        <v>4274</v>
      </c>
      <c r="B466" s="230" t="str">
        <f>Query1[[#This Row],[LAST_NAME]]</f>
        <v>HIGGINS</v>
      </c>
      <c r="C466" s="230" t="s">
        <v>15972</v>
      </c>
      <c r="D466" s="230" t="s">
        <v>5708</v>
      </c>
      <c r="E466" s="230" t="s">
        <v>15973</v>
      </c>
      <c r="F466" s="230" t="s">
        <v>15974</v>
      </c>
      <c r="G466" s="230" t="s">
        <v>4277</v>
      </c>
      <c r="H466" s="230" t="str">
        <f>Query1[[#This Row],[FULL_NAME]]</f>
        <v>FREDRICK HIGGINS</v>
      </c>
      <c r="I466" s="230" t="s">
        <v>4276</v>
      </c>
      <c r="J466" s="230" t="s">
        <v>4275</v>
      </c>
      <c r="K466" s="230" t="str">
        <f>Query1[[#This Row],[ENTERPRISE_ID]]</f>
        <v>FHIGGIN</v>
      </c>
      <c r="L466" s="231">
        <v>6628803364</v>
      </c>
      <c r="M466" s="230" t="s">
        <v>5630</v>
      </c>
      <c r="N466" s="230" t="s">
        <v>15975</v>
      </c>
      <c r="O466" s="230"/>
      <c r="P466" s="230" t="s">
        <v>1287</v>
      </c>
      <c r="Q466" s="230" t="s">
        <v>477</v>
      </c>
      <c r="R466" s="230" t="s">
        <v>13117</v>
      </c>
      <c r="S466" s="230" t="s">
        <v>5714</v>
      </c>
      <c r="T466" s="232">
        <v>8998</v>
      </c>
      <c r="U466" s="230" t="s">
        <v>8649</v>
      </c>
      <c r="V466" s="230" t="s">
        <v>8650</v>
      </c>
      <c r="W466" s="233" t="str">
        <f>IFERROR(VLOOKUP(Query1[[#This Row],[ENTERPRISE_ID]],HR_tbl[],2, 0), "Not on HR File")</f>
        <v>HVAC Svc Tech II, Break/Fix</v>
      </c>
      <c r="X466" s="113">
        <f>IFERROR(VLOOKUP(Query1[[#This Row],[ENTERPRISE_ID]],HR_tbl[],3,0), "Not on HR File")</f>
        <v>45697</v>
      </c>
      <c r="Y466" s="234" t="str">
        <f>IFERROR(VLOOKUP(Query1[[#This Row],[ENTERPRISE_ID]], Addresses!$A:$Y,21,0), "Not on HR File")</f>
        <v>6871 MEADOWBROOK LANE</v>
      </c>
      <c r="Z466" s="234">
        <f>IFERROR(VLOOKUP(Query1[[#This Row],[ENTERPRISE_ID]], Addresses!$A:$Y,22,0), "Not on HR File")</f>
        <v>0</v>
      </c>
      <c r="AA466" s="234" t="str">
        <f>IFERROR(VLOOKUP(Query1[[#This Row],[ENTERPRISE_ID]], Addresses!$A:$Y,23,0), "Not on HR File")</f>
        <v>OLIVE BRANCH</v>
      </c>
      <c r="AB466" s="234" t="str">
        <f>IFERROR(VLOOKUP(Query1[[#This Row],[ENTERPRISE_ID]], Addresses!$A:$Y,24,0), "Not on HR File")</f>
        <v>MS</v>
      </c>
      <c r="AC466" s="234" t="str">
        <f>IFERROR(VLOOKUP(Query1[[#This Row],[ENTERPRISE_ID]], Addresses!$A:$Y,25,0), "Not on HR File")</f>
        <v>38654</v>
      </c>
      <c r="AD466" s="230" t="s">
        <v>15976</v>
      </c>
      <c r="AE466" s="235">
        <v>46086</v>
      </c>
    </row>
    <row r="467" spans="1:31" x14ac:dyDescent="0.3">
      <c r="A467" s="230" t="s">
        <v>2706</v>
      </c>
      <c r="B467" s="230" t="str">
        <f>Query1[[#This Row],[LAST_NAME]]</f>
        <v>LOPEZ</v>
      </c>
      <c r="C467" s="230" t="s">
        <v>2707</v>
      </c>
      <c r="D467" s="230" t="s">
        <v>5843</v>
      </c>
      <c r="E467" s="230" t="s">
        <v>12431</v>
      </c>
      <c r="F467" s="230" t="s">
        <v>12432</v>
      </c>
      <c r="G467" s="230" t="s">
        <v>2708</v>
      </c>
      <c r="H467" s="230" t="str">
        <f>Query1[[#This Row],[FULL_NAME]]</f>
        <v>JESUSA LOPEZ</v>
      </c>
      <c r="I467" s="230" t="s">
        <v>4320</v>
      </c>
      <c r="J467" s="230" t="s">
        <v>4319</v>
      </c>
      <c r="K467" s="230" t="str">
        <f>Query1[[#This Row],[ENTERPRISE_ID]]</f>
        <v>JLOPE63</v>
      </c>
      <c r="L467" s="231">
        <v>6122718135</v>
      </c>
      <c r="M467" s="230" t="s">
        <v>5630</v>
      </c>
      <c r="N467" s="230" t="s">
        <v>12433</v>
      </c>
      <c r="O467" s="230"/>
      <c r="P467" s="230" t="s">
        <v>5847</v>
      </c>
      <c r="Q467" s="230" t="s">
        <v>279</v>
      </c>
      <c r="R467" s="230" t="s">
        <v>12434</v>
      </c>
      <c r="S467" s="230" t="s">
        <v>5738</v>
      </c>
      <c r="T467" s="232">
        <v>8998</v>
      </c>
      <c r="U467" s="230" t="s">
        <v>8863</v>
      </c>
      <c r="V467" s="230" t="s">
        <v>9578</v>
      </c>
      <c r="W467" s="233" t="str">
        <f>IFERROR(VLOOKUP(Query1[[#This Row],[ENTERPRISE_ID]],HR_tbl[],2, 0), "Not on HR File")</f>
        <v>Service Technician 1, In-Home</v>
      </c>
      <c r="X467" s="113">
        <f>IFERROR(VLOOKUP(Query1[[#This Row],[ENTERPRISE_ID]],HR_tbl[],3,0), "Not on HR File")</f>
        <v>36185</v>
      </c>
      <c r="Y467" s="234" t="str">
        <f>IFERROR(VLOOKUP(Query1[[#This Row],[ENTERPRISE_ID]], Addresses!$A:$Y,21,0), "Not on HR File")</f>
        <v>4701 ANDERSON RD</v>
      </c>
      <c r="Z467" s="234" t="str">
        <f>IFERROR(VLOOKUP(Query1[[#This Row],[ENTERPRISE_ID]], Addresses!$A:$Y,22,0), "Not on HR File")</f>
        <v>LOT 121</v>
      </c>
      <c r="AA467" s="234" t="str">
        <f>IFERROR(VLOOKUP(Query1[[#This Row],[ENTERPRISE_ID]], Addresses!$A:$Y,23,0), "Not on HR File")</f>
        <v>HOUSTON</v>
      </c>
      <c r="AB467" s="234" t="str">
        <f>IFERROR(VLOOKUP(Query1[[#This Row],[ENTERPRISE_ID]], Addresses!$A:$Y,24,0), "Not on HR File")</f>
        <v>TX</v>
      </c>
      <c r="AC467" s="234" t="str">
        <f>IFERROR(VLOOKUP(Query1[[#This Row],[ENTERPRISE_ID]], Addresses!$A:$Y,25,0), "Not on HR File")</f>
        <v>77053</v>
      </c>
      <c r="AD467" s="230" t="s">
        <v>12435</v>
      </c>
      <c r="AE467" s="235">
        <v>46086</v>
      </c>
    </row>
    <row r="468" spans="1:31" x14ac:dyDescent="0.3">
      <c r="A468" s="230" t="s">
        <v>10444</v>
      </c>
      <c r="B468" s="230" t="str">
        <f>Query1[[#This Row],[LAST_NAME]]</f>
        <v>MANTON</v>
      </c>
      <c r="C468" s="230" t="s">
        <v>10445</v>
      </c>
      <c r="D468" s="230" t="s">
        <v>5708</v>
      </c>
      <c r="E468" s="230" t="s">
        <v>10446</v>
      </c>
      <c r="F468" s="230" t="s">
        <v>10447</v>
      </c>
      <c r="G468" s="230" t="s">
        <v>10448</v>
      </c>
      <c r="H468" s="230" t="str">
        <f>Query1[[#This Row],[FULL_NAME]]</f>
        <v>CHRISTOPHER MANTON</v>
      </c>
      <c r="I468" s="230" t="s">
        <v>10449</v>
      </c>
      <c r="J468" s="230" t="s">
        <v>4070</v>
      </c>
      <c r="K468" s="230" t="str">
        <f>Query1[[#This Row],[ENTERPRISE_ID]]</f>
        <v>CMANTO</v>
      </c>
      <c r="L468" s="231">
        <v>9853646279</v>
      </c>
      <c r="M468" s="230" t="s">
        <v>5630</v>
      </c>
      <c r="N468" s="230" t="s">
        <v>10450</v>
      </c>
      <c r="O468" s="230"/>
      <c r="P468" s="230" t="s">
        <v>10451</v>
      </c>
      <c r="Q468" s="230" t="s">
        <v>287</v>
      </c>
      <c r="R468" s="230" t="s">
        <v>10452</v>
      </c>
      <c r="S468" s="230" t="s">
        <v>5714</v>
      </c>
      <c r="T468" s="232">
        <v>8998</v>
      </c>
      <c r="U468" s="230" t="s">
        <v>6072</v>
      </c>
      <c r="V468" s="230" t="s">
        <v>6073</v>
      </c>
      <c r="W468" s="233" t="str">
        <f>IFERROR(VLOOKUP(Query1[[#This Row],[ENTERPRISE_ID]],HR_tbl[],2, 0), "Not on HR File")</f>
        <v>Service Technician 3, In-Home</v>
      </c>
      <c r="X468" s="113">
        <f>IFERROR(VLOOKUP(Query1[[#This Row],[ENTERPRISE_ID]],HR_tbl[],3,0), "Not on HR File")</f>
        <v>35871</v>
      </c>
      <c r="Y468" s="234" t="str">
        <f>IFERROR(VLOOKUP(Query1[[#This Row],[ENTERPRISE_ID]], Addresses!$A:$Y,21,0), "Not on HR File")</f>
        <v>13063 JOSEPH RD</v>
      </c>
      <c r="Z468" s="234">
        <f>IFERROR(VLOOKUP(Query1[[#This Row],[ENTERPRISE_ID]], Addresses!$A:$Y,22,0), "Not on HR File")</f>
        <v>0</v>
      </c>
      <c r="AA468" s="234" t="str">
        <f>IFERROR(VLOOKUP(Query1[[#This Row],[ENTERPRISE_ID]], Addresses!$A:$Y,23,0), "Not on HR File")</f>
        <v>FOLSOM</v>
      </c>
      <c r="AB468" s="234" t="str">
        <f>IFERROR(VLOOKUP(Query1[[#This Row],[ENTERPRISE_ID]], Addresses!$A:$Y,24,0), "Not on HR File")</f>
        <v>LA</v>
      </c>
      <c r="AC468" s="234" t="str">
        <f>IFERROR(VLOOKUP(Query1[[#This Row],[ENTERPRISE_ID]], Addresses!$A:$Y,25,0), "Not on HR File")</f>
        <v>70437</v>
      </c>
      <c r="AD468" s="230" t="s">
        <v>10453</v>
      </c>
      <c r="AE468" s="235">
        <v>46086</v>
      </c>
    </row>
    <row r="469" spans="1:31" x14ac:dyDescent="0.3">
      <c r="A469" s="230" t="s">
        <v>3681</v>
      </c>
      <c r="B469" s="230" t="str">
        <f>Query1[[#This Row],[LAST_NAME]]</f>
        <v>HOWE III</v>
      </c>
      <c r="C469" s="230" t="s">
        <v>3682</v>
      </c>
      <c r="D469" s="230" t="s">
        <v>5656</v>
      </c>
      <c r="E469" s="230" t="s">
        <v>7572</v>
      </c>
      <c r="F469" s="230" t="s">
        <v>7573</v>
      </c>
      <c r="G469" s="230" t="s">
        <v>3683</v>
      </c>
      <c r="H469" s="230" t="str">
        <f>Query1[[#This Row],[FULL_NAME]]</f>
        <v>MARLIN HOWE III</v>
      </c>
      <c r="I469" s="230" t="s">
        <v>5453</v>
      </c>
      <c r="J469" s="230" t="s">
        <v>5452</v>
      </c>
      <c r="K469" s="230" t="str">
        <f>Query1[[#This Row],[ENTERPRISE_ID]]</f>
        <v>MHOWEII</v>
      </c>
      <c r="L469" s="231">
        <v>9898243919</v>
      </c>
      <c r="M469" s="230" t="s">
        <v>5630</v>
      </c>
      <c r="N469" s="230" t="s">
        <v>7574</v>
      </c>
      <c r="O469" s="230"/>
      <c r="P469" s="230" t="s">
        <v>7575</v>
      </c>
      <c r="Q469" s="230" t="s">
        <v>752</v>
      </c>
      <c r="R469" s="230" t="s">
        <v>7576</v>
      </c>
      <c r="S469" s="230" t="s">
        <v>5634</v>
      </c>
      <c r="T469" s="232">
        <v>8998</v>
      </c>
      <c r="U469" s="230" t="s">
        <v>5715</v>
      </c>
      <c r="V469" s="230" t="s">
        <v>5716</v>
      </c>
      <c r="W469" s="233" t="str">
        <f>IFERROR(VLOOKUP(Query1[[#This Row],[ENTERPRISE_ID]],HR_tbl[],2, 0), "Not on HR File")</f>
        <v>Team Lead Technician</v>
      </c>
      <c r="X469" s="113">
        <f>IFERROR(VLOOKUP(Query1[[#This Row],[ENTERPRISE_ID]],HR_tbl[],3,0), "Not on HR File")</f>
        <v>39216</v>
      </c>
      <c r="Y469" s="234" t="str">
        <f>IFERROR(VLOOKUP(Query1[[#This Row],[ENTERPRISE_ID]], Addresses!$A:$Y,21,0), "Not on HR File")</f>
        <v>1068 Circle Dr</v>
      </c>
      <c r="Z469" s="234">
        <f>IFERROR(VLOOKUP(Query1[[#This Row],[ENTERPRISE_ID]], Addresses!$A:$Y,22,0), "Not on HR File")</f>
        <v>0</v>
      </c>
      <c r="AA469" s="234" t="str">
        <f>IFERROR(VLOOKUP(Query1[[#This Row],[ENTERPRISE_ID]], Addresses!$A:$Y,23,0), "Not on HR File")</f>
        <v>Lake Isabella</v>
      </c>
      <c r="AB469" s="234" t="str">
        <f>IFERROR(VLOOKUP(Query1[[#This Row],[ENTERPRISE_ID]], Addresses!$A:$Y,24,0), "Not on HR File")</f>
        <v>MI</v>
      </c>
      <c r="AC469" s="234" t="str">
        <f>IFERROR(VLOOKUP(Query1[[#This Row],[ENTERPRISE_ID]], Addresses!$A:$Y,25,0), "Not on HR File")</f>
        <v>48893</v>
      </c>
      <c r="AD469" s="230" t="s">
        <v>7577</v>
      </c>
      <c r="AE469" s="235">
        <v>46086</v>
      </c>
    </row>
    <row r="470" spans="1:31" x14ac:dyDescent="0.3">
      <c r="A470" s="230" t="s">
        <v>568</v>
      </c>
      <c r="B470" s="230" t="str">
        <f>Query1[[#This Row],[LAST_NAME]]</f>
        <v>LACY</v>
      </c>
      <c r="C470" s="230" t="s">
        <v>569</v>
      </c>
      <c r="D470" s="230" t="s">
        <v>5854</v>
      </c>
      <c r="E470" s="230" t="s">
        <v>9367</v>
      </c>
      <c r="F470" s="230" t="s">
        <v>9368</v>
      </c>
      <c r="G470" s="230" t="s">
        <v>570</v>
      </c>
      <c r="H470" s="230" t="str">
        <f>Query1[[#This Row],[FULL_NAME]]</f>
        <v>IAN LACY</v>
      </c>
      <c r="I470" s="230" t="s">
        <v>9369</v>
      </c>
      <c r="J470" s="230" t="s">
        <v>9370</v>
      </c>
      <c r="K470" s="230" t="str">
        <f>Query1[[#This Row],[ENTERPRISE_ID]]</f>
        <v>ILACY</v>
      </c>
      <c r="L470" s="231">
        <v>4708951330</v>
      </c>
      <c r="M470" s="230" t="s">
        <v>5630</v>
      </c>
      <c r="N470" s="230" t="s">
        <v>9371</v>
      </c>
      <c r="O470" s="230"/>
      <c r="P470" s="230" t="s">
        <v>9372</v>
      </c>
      <c r="Q470" s="230" t="s">
        <v>575</v>
      </c>
      <c r="R470" s="230" t="s">
        <v>9373</v>
      </c>
      <c r="S470" s="230" t="s">
        <v>5714</v>
      </c>
      <c r="T470" s="232">
        <v>8998</v>
      </c>
      <c r="U470" s="230" t="s">
        <v>1626</v>
      </c>
      <c r="V470" s="230" t="s">
        <v>5863</v>
      </c>
      <c r="W470" s="233" t="str">
        <f>IFERROR(VLOOKUP(Query1[[#This Row],[ENTERPRISE_ID]],HR_tbl[],2, 0), "Not on HR File")</f>
        <v>Service Technician 1, In-Home</v>
      </c>
      <c r="X470" s="113">
        <f>IFERROR(VLOOKUP(Query1[[#This Row],[ENTERPRISE_ID]],HR_tbl[],3,0), "Not on HR File")</f>
        <v>42534</v>
      </c>
      <c r="Y470" s="234" t="str">
        <f>IFERROR(VLOOKUP(Query1[[#This Row],[ENTERPRISE_ID]], Addresses!$A:$Y,21,0), "Not on HR File")</f>
        <v>3447 Wren Rd</v>
      </c>
      <c r="Z470" s="234">
        <f>IFERROR(VLOOKUP(Query1[[#This Row],[ENTERPRISE_ID]], Addresses!$A:$Y,22,0), "Not on HR File")</f>
        <v>0</v>
      </c>
      <c r="AA470" s="234" t="str">
        <f>IFERROR(VLOOKUP(Query1[[#This Row],[ENTERPRISE_ID]], Addresses!$A:$Y,23,0), "Not on HR File")</f>
        <v>Decatur</v>
      </c>
      <c r="AB470" s="234" t="str">
        <f>IFERROR(VLOOKUP(Query1[[#This Row],[ENTERPRISE_ID]], Addresses!$A:$Y,24,0), "Not on HR File")</f>
        <v>GA</v>
      </c>
      <c r="AC470" s="234" t="str">
        <f>IFERROR(VLOOKUP(Query1[[#This Row],[ENTERPRISE_ID]], Addresses!$A:$Y,25,0), "Not on HR File")</f>
        <v>30032</v>
      </c>
      <c r="AD470" s="230" t="s">
        <v>9374</v>
      </c>
      <c r="AE470" s="235">
        <v>46086</v>
      </c>
    </row>
    <row r="471" spans="1:31" x14ac:dyDescent="0.3">
      <c r="A471" s="230" t="s">
        <v>2421</v>
      </c>
      <c r="B471" s="230" t="str">
        <f>Query1[[#This Row],[LAST_NAME]]</f>
        <v>STEPHENSON</v>
      </c>
      <c r="C471" s="230" t="s">
        <v>2422</v>
      </c>
      <c r="D471" s="230" t="s">
        <v>5843</v>
      </c>
      <c r="E471" s="230" t="s">
        <v>12701</v>
      </c>
      <c r="F471" s="230" t="s">
        <v>12702</v>
      </c>
      <c r="G471" s="230" t="s">
        <v>2423</v>
      </c>
      <c r="H471" s="230" t="str">
        <f>Query1[[#This Row],[FULL_NAME]]</f>
        <v>ANTHONY STEPHENSON</v>
      </c>
      <c r="I471" s="230" t="s">
        <v>12703</v>
      </c>
      <c r="J471" s="230" t="s">
        <v>3920</v>
      </c>
      <c r="K471" s="230" t="str">
        <f>Query1[[#This Row],[ENTERPRISE_ID]]</f>
        <v>ASTEPH4</v>
      </c>
      <c r="L471" s="231">
        <v>9369554140</v>
      </c>
      <c r="M471" s="230" t="s">
        <v>5630</v>
      </c>
      <c r="N471" s="230" t="s">
        <v>12704</v>
      </c>
      <c r="O471" s="230"/>
      <c r="P471" s="230" t="s">
        <v>12705</v>
      </c>
      <c r="Q471" s="230" t="s">
        <v>279</v>
      </c>
      <c r="R471" s="230" t="s">
        <v>12706</v>
      </c>
      <c r="S471" s="230" t="s">
        <v>5738</v>
      </c>
      <c r="T471" s="232">
        <v>8998</v>
      </c>
      <c r="U471" s="230" t="s">
        <v>5715</v>
      </c>
      <c r="V471" s="230" t="s">
        <v>5716</v>
      </c>
      <c r="W471" s="233" t="str">
        <f>IFERROR(VLOOKUP(Query1[[#This Row],[ENTERPRISE_ID]],HR_tbl[],2, 0), "Not on HR File")</f>
        <v>Team Lead Technician</v>
      </c>
      <c r="X471" s="113">
        <f>IFERROR(VLOOKUP(Query1[[#This Row],[ENTERPRISE_ID]],HR_tbl[],3,0), "Not on HR File")</f>
        <v>43892</v>
      </c>
      <c r="Y471" s="234" t="str">
        <f>IFERROR(VLOOKUP(Query1[[#This Row],[ENTERPRISE_ID]], Addresses!$A:$Y,21,0), "Not on HR File")</f>
        <v>120 Shadeland Dr</v>
      </c>
      <c r="Z471" s="234">
        <f>IFERROR(VLOOKUP(Query1[[#This Row],[ENTERPRISE_ID]], Addresses!$A:$Y,22,0), "Not on HR File")</f>
        <v>0</v>
      </c>
      <c r="AA471" s="234" t="str">
        <f>IFERROR(VLOOKUP(Query1[[#This Row],[ENTERPRISE_ID]], Addresses!$A:$Y,23,0), "Not on HR File")</f>
        <v>Pointblank</v>
      </c>
      <c r="AB471" s="234" t="str">
        <f>IFERROR(VLOOKUP(Query1[[#This Row],[ENTERPRISE_ID]], Addresses!$A:$Y,24,0), "Not on HR File")</f>
        <v>TX</v>
      </c>
      <c r="AC471" s="234" t="str">
        <f>IFERROR(VLOOKUP(Query1[[#This Row],[ENTERPRISE_ID]], Addresses!$A:$Y,25,0), "Not on HR File")</f>
        <v>77364</v>
      </c>
      <c r="AD471" s="230" t="s">
        <v>12707</v>
      </c>
      <c r="AE471" s="235">
        <v>46086</v>
      </c>
    </row>
    <row r="472" spans="1:31" x14ac:dyDescent="0.3">
      <c r="A472" s="230" t="s">
        <v>4502</v>
      </c>
      <c r="B472" s="230" t="str">
        <f>Query1[[#This Row],[LAST_NAME]]</f>
        <v>PERRY</v>
      </c>
      <c r="C472" s="230" t="s">
        <v>10960</v>
      </c>
      <c r="D472" s="230" t="s">
        <v>5682</v>
      </c>
      <c r="E472" s="230" t="s">
        <v>10961</v>
      </c>
      <c r="F472" s="230" t="s">
        <v>10962</v>
      </c>
      <c r="G472" s="230" t="s">
        <v>4505</v>
      </c>
      <c r="H472" s="230" t="str">
        <f>Query1[[#This Row],[FULL_NAME]]</f>
        <v>TRON PERRY</v>
      </c>
      <c r="I472" s="230" t="s">
        <v>4504</v>
      </c>
      <c r="J472" s="230" t="s">
        <v>4503</v>
      </c>
      <c r="K472" s="230" t="str">
        <f>Query1[[#This Row],[ENTERPRISE_ID]]</f>
        <v>TPERRY</v>
      </c>
      <c r="L472" s="231">
        <v>7573324167</v>
      </c>
      <c r="M472" s="230" t="s">
        <v>5630</v>
      </c>
      <c r="N472" s="230" t="s">
        <v>10963</v>
      </c>
      <c r="O472" s="230"/>
      <c r="P472" s="230" t="s">
        <v>10964</v>
      </c>
      <c r="Q472" s="230" t="s">
        <v>328</v>
      </c>
      <c r="R472" s="230" t="s">
        <v>4508</v>
      </c>
      <c r="S472" s="230" t="s">
        <v>5738</v>
      </c>
      <c r="T472" s="232">
        <v>8998</v>
      </c>
      <c r="U472" s="230" t="s">
        <v>4895</v>
      </c>
      <c r="V472" s="230" t="s">
        <v>6916</v>
      </c>
      <c r="W472" s="233" t="str">
        <f>IFERROR(VLOOKUP(Query1[[#This Row],[ENTERPRISE_ID]],HR_tbl[],2, 0), "Not on HR File")</f>
        <v>Service Technician 2, In-Home</v>
      </c>
      <c r="X472" s="113">
        <f>IFERROR(VLOOKUP(Query1[[#This Row],[ENTERPRISE_ID]],HR_tbl[],3,0), "Not on HR File")</f>
        <v>45949</v>
      </c>
      <c r="Y472" s="234" t="str">
        <f>IFERROR(VLOOKUP(Query1[[#This Row],[ENTERPRISE_ID]], Addresses!$A:$Y,21,0), "Not on HR File")</f>
        <v>1411 BLYTHEWOOD LN</v>
      </c>
      <c r="Z472" s="234">
        <f>IFERROR(VLOOKUP(Query1[[#This Row],[ENTERPRISE_ID]], Addresses!$A:$Y,22,0), "Not on HR File")</f>
        <v>0</v>
      </c>
      <c r="AA472" s="234" t="str">
        <f>IFERROR(VLOOKUP(Query1[[#This Row],[ENTERPRISE_ID]], Addresses!$A:$Y,23,0), "Not on HR File")</f>
        <v>SUFFOLK</v>
      </c>
      <c r="AB472" s="234" t="str">
        <f>IFERROR(VLOOKUP(Query1[[#This Row],[ENTERPRISE_ID]], Addresses!$A:$Y,24,0), "Not on HR File")</f>
        <v>VA</v>
      </c>
      <c r="AC472" s="234" t="str">
        <f>IFERROR(VLOOKUP(Query1[[#This Row],[ENTERPRISE_ID]], Addresses!$A:$Y,25,0), "Not on HR File")</f>
        <v>23434</v>
      </c>
      <c r="AD472" s="230" t="s">
        <v>10965</v>
      </c>
      <c r="AE472" s="235">
        <v>46086</v>
      </c>
    </row>
    <row r="473" spans="1:31" x14ac:dyDescent="0.3">
      <c r="A473" s="230" t="s">
        <v>6327</v>
      </c>
      <c r="B473" s="230" t="str">
        <f>Query1[[#This Row],[LAST_NAME]]</f>
        <v>SANTOS</v>
      </c>
      <c r="C473" s="230" t="s">
        <v>6328</v>
      </c>
      <c r="D473" s="230" t="s">
        <v>5729</v>
      </c>
      <c r="E473" s="230" t="s">
        <v>6329</v>
      </c>
      <c r="F473" s="230" t="s">
        <v>6330</v>
      </c>
      <c r="G473" s="230" t="s">
        <v>6331</v>
      </c>
      <c r="H473" s="230" t="str">
        <f>Query1[[#This Row],[FULL_NAME]]</f>
        <v>JOSEPH SANTOS</v>
      </c>
      <c r="I473" s="230" t="s">
        <v>6332</v>
      </c>
      <c r="J473" s="230" t="s">
        <v>4123</v>
      </c>
      <c r="K473" s="230" t="str">
        <f>Query1[[#This Row],[ENTERPRISE_ID]]</f>
        <v>JSANTO1</v>
      </c>
      <c r="L473" s="231">
        <v>7753898150</v>
      </c>
      <c r="M473" s="230" t="s">
        <v>5630</v>
      </c>
      <c r="N473" s="230" t="s">
        <v>6333</v>
      </c>
      <c r="O473" s="230"/>
      <c r="P473" s="230" t="s">
        <v>4326</v>
      </c>
      <c r="Q473" s="230" t="s">
        <v>4327</v>
      </c>
      <c r="R473" s="230" t="s">
        <v>4328</v>
      </c>
      <c r="S473" s="230" t="s">
        <v>5738</v>
      </c>
      <c r="T473" s="232">
        <v>8998</v>
      </c>
      <c r="U473" s="230" t="s">
        <v>6334</v>
      </c>
      <c r="V473" s="230" t="s">
        <v>6335</v>
      </c>
      <c r="W473" s="233" t="str">
        <f>IFERROR(VLOOKUP(Query1[[#This Row],[ENTERPRISE_ID]],HR_tbl[],2, 0), "Not on HR File")</f>
        <v>Service Technician 1, In-Home</v>
      </c>
      <c r="X473" s="113">
        <f>IFERROR(VLOOKUP(Query1[[#This Row],[ENTERPRISE_ID]],HR_tbl[],3,0), "Not on HR File")</f>
        <v>43383</v>
      </c>
      <c r="Y473" s="234" t="str">
        <f>IFERROR(VLOOKUP(Query1[[#This Row],[ENTERPRISE_ID]], Addresses!$A:$Y,21,0), "Not on HR File")</f>
        <v>1682 York Way</v>
      </c>
      <c r="Z473" s="234">
        <f>IFERROR(VLOOKUP(Query1[[#This Row],[ENTERPRISE_ID]], Addresses!$A:$Y,22,0), "Not on HR File")</f>
        <v>0</v>
      </c>
      <c r="AA473" s="234" t="str">
        <f>IFERROR(VLOOKUP(Query1[[#This Row],[ENTERPRISE_ID]], Addresses!$A:$Y,23,0), "Not on HR File")</f>
        <v>Sparks</v>
      </c>
      <c r="AB473" s="234" t="str">
        <f>IFERROR(VLOOKUP(Query1[[#This Row],[ENTERPRISE_ID]], Addresses!$A:$Y,24,0), "Not on HR File")</f>
        <v>NV</v>
      </c>
      <c r="AC473" s="234" t="str">
        <f>IFERROR(VLOOKUP(Query1[[#This Row],[ENTERPRISE_ID]], Addresses!$A:$Y,25,0), "Not on HR File")</f>
        <v>89431</v>
      </c>
      <c r="AD473" s="230" t="s">
        <v>6336</v>
      </c>
      <c r="AE473" s="235">
        <v>46086</v>
      </c>
    </row>
    <row r="474" spans="1:31" x14ac:dyDescent="0.3">
      <c r="A474" s="230" t="s">
        <v>2565</v>
      </c>
      <c r="B474" s="230" t="str">
        <f>Query1[[#This Row],[LAST_NAME]]</f>
        <v>PELAYO</v>
      </c>
      <c r="C474" s="230" t="s">
        <v>2566</v>
      </c>
      <c r="D474" s="230" t="s">
        <v>5719</v>
      </c>
      <c r="E474" s="230" t="s">
        <v>16663</v>
      </c>
      <c r="F474" s="230" t="s">
        <v>16664</v>
      </c>
      <c r="G474" s="230" t="s">
        <v>2567</v>
      </c>
      <c r="H474" s="230" t="str">
        <f>Query1[[#This Row],[FULL_NAME]]</f>
        <v>ELIAN PELAYO</v>
      </c>
      <c r="I474" s="230" t="s">
        <v>16665</v>
      </c>
      <c r="J474" s="230" t="s">
        <v>16666</v>
      </c>
      <c r="K474" s="230" t="str">
        <f>Query1[[#This Row],[ENTERPRISE_ID]]</f>
        <v>EPELAYO</v>
      </c>
      <c r="L474" s="231">
        <v>8155401204</v>
      </c>
      <c r="M474" s="230" t="s">
        <v>5630</v>
      </c>
      <c r="N474" s="230" t="s">
        <v>16667</v>
      </c>
      <c r="O474" s="230"/>
      <c r="P474" s="230" t="s">
        <v>2571</v>
      </c>
      <c r="Q474" s="230" t="s">
        <v>250</v>
      </c>
      <c r="R474" s="230" t="s">
        <v>16668</v>
      </c>
      <c r="S474" s="230" t="s">
        <v>5664</v>
      </c>
      <c r="T474" s="232">
        <v>8998</v>
      </c>
      <c r="U474" s="230" t="s">
        <v>8050</v>
      </c>
      <c r="V474" s="230" t="s">
        <v>8051</v>
      </c>
      <c r="W474" s="233" t="str">
        <f>IFERROR(VLOOKUP(Query1[[#This Row],[ENTERPRISE_ID]],HR_tbl[],2, 0), "Not on HR File")</f>
        <v>Service Technician 2, In-Home</v>
      </c>
      <c r="X474" s="113">
        <f>IFERROR(VLOOKUP(Query1[[#This Row],[ENTERPRISE_ID]],HR_tbl[],3,0), "Not on HR File")</f>
        <v>45998</v>
      </c>
      <c r="Y474" s="234" t="str">
        <f>IFERROR(VLOOKUP(Query1[[#This Row],[ENTERPRISE_ID]], Addresses!$A:$Y,21,0), "Not on HR File")</f>
        <v>Not on HR File</v>
      </c>
      <c r="Z474" s="234" t="str">
        <f>IFERROR(VLOOKUP(Query1[[#This Row],[ENTERPRISE_ID]], Addresses!$A:$Y,22,0), "Not on HR File")</f>
        <v>Not on HR File</v>
      </c>
      <c r="AA474" s="234" t="str">
        <f>IFERROR(VLOOKUP(Query1[[#This Row],[ENTERPRISE_ID]], Addresses!$A:$Y,23,0), "Not on HR File")</f>
        <v>Not on HR File</v>
      </c>
      <c r="AB474" s="234" t="str">
        <f>IFERROR(VLOOKUP(Query1[[#This Row],[ENTERPRISE_ID]], Addresses!$A:$Y,24,0), "Not on HR File")</f>
        <v>Not on HR File</v>
      </c>
      <c r="AC474" s="234" t="str">
        <f>IFERROR(VLOOKUP(Query1[[#This Row],[ENTERPRISE_ID]], Addresses!$A:$Y,25,0), "Not on HR File")</f>
        <v>Not on HR File</v>
      </c>
      <c r="AD474" s="230" t="s">
        <v>16669</v>
      </c>
      <c r="AE474" s="235">
        <v>46086</v>
      </c>
    </row>
    <row r="475" spans="1:31" x14ac:dyDescent="0.3">
      <c r="A475" s="230" t="s">
        <v>4241</v>
      </c>
      <c r="B475" s="230" t="str">
        <f>Query1[[#This Row],[LAST_NAME]]</f>
        <v>YOWE</v>
      </c>
      <c r="C475" s="230" t="s">
        <v>7982</v>
      </c>
      <c r="D475" s="230" t="s">
        <v>6119</v>
      </c>
      <c r="E475" s="230" t="s">
        <v>7983</v>
      </c>
      <c r="F475" s="230" t="s">
        <v>7984</v>
      </c>
      <c r="G475" s="230" t="s">
        <v>4244</v>
      </c>
      <c r="H475" s="230" t="str">
        <f>Query1[[#This Row],[FULL_NAME]]</f>
        <v>JEFFERY YOWE</v>
      </c>
      <c r="I475" s="230" t="s">
        <v>4243</v>
      </c>
      <c r="J475" s="230" t="s">
        <v>4242</v>
      </c>
      <c r="K475" s="230" t="str">
        <f>Query1[[#This Row],[ENTERPRISE_ID]]</f>
        <v>JYOWE</v>
      </c>
      <c r="L475" s="231">
        <v>8646520260</v>
      </c>
      <c r="M475" s="230" t="s">
        <v>5630</v>
      </c>
      <c r="N475" s="230" t="s">
        <v>7985</v>
      </c>
      <c r="O475" s="230"/>
      <c r="P475" s="230" t="s">
        <v>4245</v>
      </c>
      <c r="Q475" s="230" t="s">
        <v>375</v>
      </c>
      <c r="R475" s="230" t="s">
        <v>7986</v>
      </c>
      <c r="S475" s="230" t="s">
        <v>5738</v>
      </c>
      <c r="T475" s="232">
        <v>8998</v>
      </c>
      <c r="U475" s="230" t="s">
        <v>2937</v>
      </c>
      <c r="V475" s="230" t="s">
        <v>7987</v>
      </c>
      <c r="W475" s="233" t="str">
        <f>IFERROR(VLOOKUP(Query1[[#This Row],[ENTERPRISE_ID]],HR_tbl[],2, 0), "Not on HR File")</f>
        <v>Service Technician 2, In-Home</v>
      </c>
      <c r="X475" s="113">
        <f>IFERROR(VLOOKUP(Query1[[#This Row],[ENTERPRISE_ID]],HR_tbl[],3,0), "Not on HR File")</f>
        <v>45928</v>
      </c>
      <c r="Y475" s="234" t="str">
        <f>IFERROR(VLOOKUP(Query1[[#This Row],[ENTERPRISE_ID]], Addresses!$A:$Y,21,0), "Not on HR File")</f>
        <v>580 GOLDSTONE LANE</v>
      </c>
      <c r="Z475" s="234">
        <f>IFERROR(VLOOKUP(Query1[[#This Row],[ENTERPRISE_ID]], Addresses!$A:$Y,22,0), "Not on HR File")</f>
        <v>0</v>
      </c>
      <c r="AA475" s="234" t="str">
        <f>IFERROR(VLOOKUP(Query1[[#This Row],[ENTERPRISE_ID]], Addresses!$A:$Y,23,0), "Not on HR File")</f>
        <v>BOILING SPRINGS</v>
      </c>
      <c r="AB475" s="234" t="str">
        <f>IFERROR(VLOOKUP(Query1[[#This Row],[ENTERPRISE_ID]], Addresses!$A:$Y,24,0), "Not on HR File")</f>
        <v>SC</v>
      </c>
      <c r="AC475" s="234" t="str">
        <f>IFERROR(VLOOKUP(Query1[[#This Row],[ENTERPRISE_ID]], Addresses!$A:$Y,25,0), "Not on HR File")</f>
        <v>29316</v>
      </c>
      <c r="AD475" s="230" t="s">
        <v>7988</v>
      </c>
      <c r="AE475" s="235">
        <v>46086</v>
      </c>
    </row>
    <row r="476" spans="1:31" x14ac:dyDescent="0.3">
      <c r="A476" s="230" t="s">
        <v>15358</v>
      </c>
      <c r="B476" s="230" t="str">
        <f>Query1[[#This Row],[LAST_NAME]]</f>
        <v>MCGINNIS</v>
      </c>
      <c r="C476" s="230" t="s">
        <v>15359</v>
      </c>
      <c r="D476" s="230" t="s">
        <v>5708</v>
      </c>
      <c r="E476" s="230" t="s">
        <v>15360</v>
      </c>
      <c r="F476" s="230" t="s">
        <v>15361</v>
      </c>
      <c r="G476" s="230" t="s">
        <v>7859</v>
      </c>
      <c r="H476" s="230" t="str">
        <f>Query1[[#This Row],[FULL_NAME]]</f>
        <v>MICHAEL MCGINNIS</v>
      </c>
      <c r="I476" s="230" t="s">
        <v>15362</v>
      </c>
      <c r="J476" s="230" t="s">
        <v>3909</v>
      </c>
      <c r="K476" s="230" t="str">
        <f>Query1[[#This Row],[ENTERPRISE_ID]]</f>
        <v>MMCGIN</v>
      </c>
      <c r="L476" s="231">
        <v>3187160054</v>
      </c>
      <c r="M476" s="230" t="s">
        <v>5630</v>
      </c>
      <c r="N476" s="230" t="s">
        <v>15363</v>
      </c>
      <c r="O476" s="230"/>
      <c r="P476" s="230" t="s">
        <v>15364</v>
      </c>
      <c r="Q476" s="230" t="s">
        <v>287</v>
      </c>
      <c r="R476" s="230" t="s">
        <v>15365</v>
      </c>
      <c r="S476" s="230" t="s">
        <v>5714</v>
      </c>
      <c r="T476" s="232">
        <v>8998</v>
      </c>
      <c r="U476" s="230" t="s">
        <v>5715</v>
      </c>
      <c r="V476" s="230" t="s">
        <v>5716</v>
      </c>
      <c r="W476" s="233" t="str">
        <f>IFERROR(VLOOKUP(Query1[[#This Row],[ENTERPRISE_ID]],HR_tbl[],2, 0), "Not on HR File")</f>
        <v>Team Lead Technician</v>
      </c>
      <c r="X476" s="113">
        <f>IFERROR(VLOOKUP(Query1[[#This Row],[ENTERPRISE_ID]],HR_tbl[],3,0), "Not on HR File")</f>
        <v>35235</v>
      </c>
      <c r="Y476" s="234" t="str">
        <f>IFERROR(VLOOKUP(Query1[[#This Row],[ENTERPRISE_ID]], Addresses!$A:$Y,21,0), "Not on HR File")</f>
        <v>230 HILARIE RD</v>
      </c>
      <c r="Z476" s="234">
        <f>IFERROR(VLOOKUP(Query1[[#This Row],[ENTERPRISE_ID]], Addresses!$A:$Y,22,0), "Not on HR File")</f>
        <v>0</v>
      </c>
      <c r="AA476" s="234" t="str">
        <f>IFERROR(VLOOKUP(Query1[[#This Row],[ENTERPRISE_ID]], Addresses!$A:$Y,23,0), "Not on HR File")</f>
        <v>STONEWALL</v>
      </c>
      <c r="AB476" s="234" t="str">
        <f>IFERROR(VLOOKUP(Query1[[#This Row],[ENTERPRISE_ID]], Addresses!$A:$Y,24,0), "Not on HR File")</f>
        <v>LA</v>
      </c>
      <c r="AC476" s="234" t="str">
        <f>IFERROR(VLOOKUP(Query1[[#This Row],[ENTERPRISE_ID]], Addresses!$A:$Y,25,0), "Not on HR File")</f>
        <v>71078</v>
      </c>
      <c r="AD476" s="230" t="s">
        <v>15366</v>
      </c>
      <c r="AE476" s="235">
        <v>46086</v>
      </c>
    </row>
    <row r="477" spans="1:31" x14ac:dyDescent="0.3">
      <c r="A477" s="230" t="s">
        <v>31661</v>
      </c>
      <c r="B477" s="230" t="str">
        <f>Query1[[#This Row],[LAST_NAME]]</f>
        <v>GATSON</v>
      </c>
      <c r="C477" s="230" t="s">
        <v>7853</v>
      </c>
      <c r="D477" s="230" t="s">
        <v>5708</v>
      </c>
      <c r="E477" s="230" t="s">
        <v>7854</v>
      </c>
      <c r="F477" s="230" t="s">
        <v>31662</v>
      </c>
      <c r="G477" s="230" t="s">
        <v>7855</v>
      </c>
      <c r="H477" s="230" t="str">
        <f>Query1[[#This Row],[FULL_NAME]]</f>
        <v>BENJAMIN GATSON</v>
      </c>
      <c r="I477" s="230" t="s">
        <v>7856</v>
      </c>
      <c r="J477" s="230" t="s">
        <v>5456</v>
      </c>
      <c r="K477" s="230" t="str">
        <f>Query1[[#This Row],[ENTERPRISE_ID]]</f>
        <v>BGATSO1</v>
      </c>
      <c r="L477" s="231">
        <v>3188950088</v>
      </c>
      <c r="M477" s="230" t="s">
        <v>5630</v>
      </c>
      <c r="N477" s="230"/>
      <c r="O477" s="230"/>
      <c r="P477" s="230"/>
      <c r="Q477" s="230"/>
      <c r="R477" s="230"/>
      <c r="S477" s="230" t="s">
        <v>5664</v>
      </c>
      <c r="T477" s="232">
        <v>8998</v>
      </c>
      <c r="U477" s="230" t="s">
        <v>7859</v>
      </c>
      <c r="V477" s="230" t="s">
        <v>7860</v>
      </c>
      <c r="W477" s="233" t="str">
        <f>IFERROR(VLOOKUP(Query1[[#This Row],[ENTERPRISE_ID]],HR_tbl[],2, 0), "Not on HR File")</f>
        <v>Service Technician LG, In-Home</v>
      </c>
      <c r="X477" s="113">
        <f>IFERROR(VLOOKUP(Query1[[#This Row],[ENTERPRISE_ID]],HR_tbl[],3,0), "Not on HR File")</f>
        <v>42499</v>
      </c>
      <c r="Y477" s="234" t="str">
        <f>IFERROR(VLOOKUP(Query1[[#This Row],[ENTERPRISE_ID]], Addresses!$A:$Y,21,0), "Not on HR File")</f>
        <v>2412 INMAN STREET</v>
      </c>
      <c r="Z477" s="234">
        <f>IFERROR(VLOOKUP(Query1[[#This Row],[ENTERPRISE_ID]], Addresses!$A:$Y,22,0), "Not on HR File")</f>
        <v>0</v>
      </c>
      <c r="AA477" s="234" t="str">
        <f>IFERROR(VLOOKUP(Query1[[#This Row],[ENTERPRISE_ID]], Addresses!$A:$Y,23,0), "Not on HR File")</f>
        <v>MARSHALL</v>
      </c>
      <c r="AB477" s="234" t="str">
        <f>IFERROR(VLOOKUP(Query1[[#This Row],[ENTERPRISE_ID]], Addresses!$A:$Y,24,0), "Not on HR File")</f>
        <v>TX</v>
      </c>
      <c r="AC477" s="234" t="str">
        <f>IFERROR(VLOOKUP(Query1[[#This Row],[ENTERPRISE_ID]], Addresses!$A:$Y,25,0), "Not on HR File")</f>
        <v>75670</v>
      </c>
      <c r="AD477" s="230" t="s">
        <v>7861</v>
      </c>
      <c r="AE477" s="235">
        <v>46086</v>
      </c>
    </row>
    <row r="478" spans="1:31" x14ac:dyDescent="0.3">
      <c r="A478" s="230" t="s">
        <v>8421</v>
      </c>
      <c r="B478" s="230" t="str">
        <f>Query1[[#This Row],[LAST_NAME]]</f>
        <v>BORDERS</v>
      </c>
      <c r="C478" s="230" t="s">
        <v>8422</v>
      </c>
      <c r="D478" s="230" t="s">
        <v>5788</v>
      </c>
      <c r="E478" s="230" t="s">
        <v>8423</v>
      </c>
      <c r="F478" s="230" t="s">
        <v>8424</v>
      </c>
      <c r="G478" s="230" t="s">
        <v>8425</v>
      </c>
      <c r="H478" s="230" t="str">
        <f>Query1[[#This Row],[FULL_NAME]]</f>
        <v>BLAINE BORDERS</v>
      </c>
      <c r="I478" s="230" t="s">
        <v>8426</v>
      </c>
      <c r="J478" s="230" t="s">
        <v>8427</v>
      </c>
      <c r="K478" s="230" t="str">
        <f>Query1[[#This Row],[ENTERPRISE_ID]]</f>
        <v>BBORDER</v>
      </c>
      <c r="L478" s="231">
        <v>3019790285</v>
      </c>
      <c r="M478" s="230" t="s">
        <v>5630</v>
      </c>
      <c r="N478" s="230" t="s">
        <v>8428</v>
      </c>
      <c r="O478" s="230" t="s">
        <v>8429</v>
      </c>
      <c r="P478" s="230" t="s">
        <v>8430</v>
      </c>
      <c r="Q478" s="230" t="s">
        <v>541</v>
      </c>
      <c r="R478" s="230" t="s">
        <v>8431</v>
      </c>
      <c r="S478" s="230" t="s">
        <v>5634</v>
      </c>
      <c r="T478" s="232">
        <v>8998</v>
      </c>
      <c r="U478" s="230" t="s">
        <v>5817</v>
      </c>
      <c r="V478" s="230" t="s">
        <v>5818</v>
      </c>
      <c r="W478" s="233" t="str">
        <f>IFERROR(VLOOKUP(Query1[[#This Row],[ENTERPRISE_ID]],HR_tbl[],2, 0), "Not on HR File")</f>
        <v>Not on HR File</v>
      </c>
      <c r="X478" s="113" t="str">
        <f>IFERROR(VLOOKUP(Query1[[#This Row],[ENTERPRISE_ID]],HR_tbl[],3,0), "Not on HR File")</f>
        <v>Not on HR File</v>
      </c>
      <c r="Y478" s="234" t="str">
        <f>IFERROR(VLOOKUP(Query1[[#This Row],[ENTERPRISE_ID]], Addresses!$A:$Y,21,0), "Not on HR File")</f>
        <v>Not on HR File</v>
      </c>
      <c r="Z478" s="234" t="str">
        <f>IFERROR(VLOOKUP(Query1[[#This Row],[ENTERPRISE_ID]], Addresses!$A:$Y,22,0), "Not on HR File")</f>
        <v>Not on HR File</v>
      </c>
      <c r="AA478" s="234" t="str">
        <f>IFERROR(VLOOKUP(Query1[[#This Row],[ENTERPRISE_ID]], Addresses!$A:$Y,23,0), "Not on HR File")</f>
        <v>Not on HR File</v>
      </c>
      <c r="AB478" s="234" t="str">
        <f>IFERROR(VLOOKUP(Query1[[#This Row],[ENTERPRISE_ID]], Addresses!$A:$Y,24,0), "Not on HR File")</f>
        <v>Not on HR File</v>
      </c>
      <c r="AC478" s="234" t="str">
        <f>IFERROR(VLOOKUP(Query1[[#This Row],[ENTERPRISE_ID]], Addresses!$A:$Y,25,0), "Not on HR File")</f>
        <v>Not on HR File</v>
      </c>
      <c r="AD478" s="230" t="s">
        <v>8432</v>
      </c>
      <c r="AE478" s="235">
        <v>46086</v>
      </c>
    </row>
    <row r="479" spans="1:31" x14ac:dyDescent="0.3">
      <c r="A479" s="230" t="s">
        <v>13063</v>
      </c>
      <c r="B479" s="230" t="str">
        <f>Query1[[#This Row],[LAST_NAME]]</f>
        <v>HILL</v>
      </c>
      <c r="C479" s="230" t="s">
        <v>13064</v>
      </c>
      <c r="D479" s="230" t="s">
        <v>5729</v>
      </c>
      <c r="E479" s="230" t="s">
        <v>13065</v>
      </c>
      <c r="F479" s="230" t="s">
        <v>13066</v>
      </c>
      <c r="G479" s="230" t="s">
        <v>5309</v>
      </c>
      <c r="H479" s="230" t="str">
        <f>Query1[[#This Row],[FULL_NAME]]</f>
        <v>KEYCHAUNDRE HILL</v>
      </c>
      <c r="I479" s="230" t="s">
        <v>5308</v>
      </c>
      <c r="J479" s="230" t="s">
        <v>5307</v>
      </c>
      <c r="K479" s="230" t="str">
        <f>Query1[[#This Row],[ENTERPRISE_ID]]</f>
        <v>KHILL5</v>
      </c>
      <c r="L479" s="231">
        <v>6506420277</v>
      </c>
      <c r="M479" s="230" t="s">
        <v>5630</v>
      </c>
      <c r="N479" s="230" t="s">
        <v>13067</v>
      </c>
      <c r="O479" s="230"/>
      <c r="P479" s="230" t="s">
        <v>13068</v>
      </c>
      <c r="Q479" s="230" t="s">
        <v>219</v>
      </c>
      <c r="R479" s="230" t="s">
        <v>9404</v>
      </c>
      <c r="S479" s="230" t="s">
        <v>5664</v>
      </c>
      <c r="T479" s="232">
        <v>8998</v>
      </c>
      <c r="U479" s="230" t="s">
        <v>7808</v>
      </c>
      <c r="V479" s="230" t="s">
        <v>7809</v>
      </c>
      <c r="W479" s="233" t="str">
        <f>IFERROR(VLOOKUP(Query1[[#This Row],[ENTERPRISE_ID]],HR_tbl[],2, 0), "Not on HR File")</f>
        <v>Service Technician 2, Trainee</v>
      </c>
      <c r="X479" s="113">
        <f>IFERROR(VLOOKUP(Query1[[#This Row],[ENTERPRISE_ID]],HR_tbl[],3,0), "Not on HR File")</f>
        <v>46019</v>
      </c>
      <c r="Y479" s="234" t="str">
        <f>IFERROR(VLOOKUP(Query1[[#This Row],[ENTERPRISE_ID]], Addresses!$A:$Y,21,0), "Not on HR File")</f>
        <v>Not on HR File</v>
      </c>
      <c r="Z479" s="234" t="str">
        <f>IFERROR(VLOOKUP(Query1[[#This Row],[ENTERPRISE_ID]], Addresses!$A:$Y,22,0), "Not on HR File")</f>
        <v>Not on HR File</v>
      </c>
      <c r="AA479" s="234" t="str">
        <f>IFERROR(VLOOKUP(Query1[[#This Row],[ENTERPRISE_ID]], Addresses!$A:$Y,23,0), "Not on HR File")</f>
        <v>Not on HR File</v>
      </c>
      <c r="AB479" s="234" t="str">
        <f>IFERROR(VLOOKUP(Query1[[#This Row],[ENTERPRISE_ID]], Addresses!$A:$Y,24,0), "Not on HR File")</f>
        <v>Not on HR File</v>
      </c>
      <c r="AC479" s="234" t="str">
        <f>IFERROR(VLOOKUP(Query1[[#This Row],[ENTERPRISE_ID]], Addresses!$A:$Y,25,0), "Not on HR File")</f>
        <v>Not on HR File</v>
      </c>
      <c r="AD479" s="230" t="s">
        <v>13069</v>
      </c>
      <c r="AE479" s="235">
        <v>46086</v>
      </c>
    </row>
    <row r="480" spans="1:31" x14ac:dyDescent="0.3">
      <c r="A480" s="230" t="s">
        <v>15350</v>
      </c>
      <c r="B480" s="230" t="str">
        <f>Query1[[#This Row],[LAST_NAME]]</f>
        <v>RAMIREZ</v>
      </c>
      <c r="C480" s="230" t="s">
        <v>15351</v>
      </c>
      <c r="D480" s="230" t="s">
        <v>6524</v>
      </c>
      <c r="E480" s="230" t="s">
        <v>15352</v>
      </c>
      <c r="F480" s="230" t="s">
        <v>15353</v>
      </c>
      <c r="G480" s="230" t="s">
        <v>15354</v>
      </c>
      <c r="H480" s="230" t="str">
        <f>Query1[[#This Row],[FULL_NAME]]</f>
        <v>JULIO RAMIREZ</v>
      </c>
      <c r="I480" s="230" t="s">
        <v>15198</v>
      </c>
      <c r="J480" s="230" t="s">
        <v>4425</v>
      </c>
      <c r="K480" s="230" t="str">
        <f>Query1[[#This Row],[ENTERPRISE_ID]]</f>
        <v>JRAMI21</v>
      </c>
      <c r="L480" s="231">
        <v>8313561032</v>
      </c>
      <c r="M480" s="230" t="s">
        <v>5630</v>
      </c>
      <c r="N480" s="230" t="s">
        <v>15355</v>
      </c>
      <c r="O480" s="230"/>
      <c r="P480" s="230" t="s">
        <v>2774</v>
      </c>
      <c r="Q480" s="230" t="s">
        <v>219</v>
      </c>
      <c r="R480" s="230" t="s">
        <v>15356</v>
      </c>
      <c r="S480" s="230" t="s">
        <v>5664</v>
      </c>
      <c r="T480" s="232">
        <v>8998</v>
      </c>
      <c r="U480" s="230" t="s">
        <v>6866</v>
      </c>
      <c r="V480" s="230" t="s">
        <v>6867</v>
      </c>
      <c r="W480" s="233" t="str">
        <f>IFERROR(VLOOKUP(Query1[[#This Row],[ENTERPRISE_ID]],HR_tbl[],2, 0), "Not on HR File")</f>
        <v>Not on HR File</v>
      </c>
      <c r="X480" s="113" t="str">
        <f>IFERROR(VLOOKUP(Query1[[#This Row],[ENTERPRISE_ID]],HR_tbl[],3,0), "Not on HR File")</f>
        <v>Not on HR File</v>
      </c>
      <c r="Y480" s="234" t="str">
        <f>IFERROR(VLOOKUP(Query1[[#This Row],[ENTERPRISE_ID]], Addresses!$A:$Y,21,0), "Not on HR File")</f>
        <v>920 SAGE COURT</v>
      </c>
      <c r="Z480" s="234">
        <f>IFERROR(VLOOKUP(Query1[[#This Row],[ENTERPRISE_ID]], Addresses!$A:$Y,22,0), "Not on HR File")</f>
        <v>0</v>
      </c>
      <c r="AA480" s="234" t="str">
        <f>IFERROR(VLOOKUP(Query1[[#This Row],[ENTERPRISE_ID]], Addresses!$A:$Y,23,0), "Not on HR File")</f>
        <v>SALINAS</v>
      </c>
      <c r="AB480" s="234" t="str">
        <f>IFERROR(VLOOKUP(Query1[[#This Row],[ENTERPRISE_ID]], Addresses!$A:$Y,24,0), "Not on HR File")</f>
        <v>CA</v>
      </c>
      <c r="AC480" s="234" t="str">
        <f>IFERROR(VLOOKUP(Query1[[#This Row],[ENTERPRISE_ID]], Addresses!$A:$Y,25,0), "Not on HR File")</f>
        <v>93905</v>
      </c>
      <c r="AD480" s="230" t="s">
        <v>15357</v>
      </c>
      <c r="AE480" s="235">
        <v>46086</v>
      </c>
    </row>
    <row r="481" spans="1:31" x14ac:dyDescent="0.3">
      <c r="A481" s="230" t="s">
        <v>15009</v>
      </c>
      <c r="B481" s="230" t="str">
        <f>Query1[[#This Row],[LAST_NAME]]</f>
        <v>LUGO PEREZ</v>
      </c>
      <c r="C481" s="230" t="s">
        <v>15010</v>
      </c>
      <c r="D481" s="230" t="s">
        <v>5957</v>
      </c>
      <c r="E481" s="230" t="s">
        <v>15011</v>
      </c>
      <c r="F481" s="230" t="s">
        <v>15012</v>
      </c>
      <c r="G481" s="230" t="s">
        <v>15013</v>
      </c>
      <c r="H481" s="230" t="str">
        <f>Query1[[#This Row],[FULL_NAME]]</f>
        <v>HERIBERTO LUGO PEREZ</v>
      </c>
      <c r="I481" s="230" t="s">
        <v>15014</v>
      </c>
      <c r="J481" s="230" t="s">
        <v>15015</v>
      </c>
      <c r="K481" s="230" t="str">
        <f>Query1[[#This Row],[ENTERPRISE_ID]]</f>
        <v>HLUGOPE</v>
      </c>
      <c r="L481" s="231">
        <v>7879481248</v>
      </c>
      <c r="M481" s="230" t="s">
        <v>5630</v>
      </c>
      <c r="N481" s="230" t="s">
        <v>15016</v>
      </c>
      <c r="O481" s="230" t="s">
        <v>15017</v>
      </c>
      <c r="P481" s="230" t="s">
        <v>9849</v>
      </c>
      <c r="Q481" s="230" t="s">
        <v>5965</v>
      </c>
      <c r="R481" s="230" t="s">
        <v>9850</v>
      </c>
      <c r="S481" s="230" t="s">
        <v>5738</v>
      </c>
      <c r="T481" s="232">
        <v>8842</v>
      </c>
      <c r="U481" s="230" t="s">
        <v>6086</v>
      </c>
      <c r="V481" s="230" t="s">
        <v>6087</v>
      </c>
      <c r="W481" s="233" t="str">
        <f>IFERROR(VLOOKUP(Query1[[#This Row],[ENTERPRISE_ID]],HR_tbl[],2, 0), "Not on HR File")</f>
        <v>Service Technician 1, In-Home</v>
      </c>
      <c r="X481" s="113">
        <f>IFERROR(VLOOKUP(Query1[[#This Row],[ENTERPRISE_ID]],HR_tbl[],3,0), "Not on HR File")</f>
        <v>31033</v>
      </c>
      <c r="Y481" s="234" t="str">
        <f>IFERROR(VLOOKUP(Query1[[#This Row],[ENTERPRISE_ID]], Addresses!$A:$Y,21,0), "Not on HR File")</f>
        <v>HDA. LA MATILDE</v>
      </c>
      <c r="Z481" s="234" t="str">
        <f>IFERROR(VLOOKUP(Query1[[#This Row],[ENTERPRISE_ID]], Addresses!$A:$Y,22,0), "Not on HR File")</f>
        <v>PASEO M. CAMPOS 5678</v>
      </c>
      <c r="AA481" s="234" t="str">
        <f>IFERROR(VLOOKUP(Query1[[#This Row],[ENTERPRISE_ID]], Addresses!$A:$Y,23,0), "Not on HR File")</f>
        <v>PONCE</v>
      </c>
      <c r="AB481" s="234" t="str">
        <f>IFERROR(VLOOKUP(Query1[[#This Row],[ENTERPRISE_ID]], Addresses!$A:$Y,24,0), "Not on HR File")</f>
        <v>PR</v>
      </c>
      <c r="AC481" s="234" t="str">
        <f>IFERROR(VLOOKUP(Query1[[#This Row],[ENTERPRISE_ID]], Addresses!$A:$Y,25,0), "Not on HR File")</f>
        <v>00728-2447</v>
      </c>
      <c r="AD481" s="230" t="s">
        <v>15018</v>
      </c>
      <c r="AE481" s="235">
        <v>46086</v>
      </c>
    </row>
    <row r="482" spans="1:31" x14ac:dyDescent="0.3">
      <c r="A482" s="230" t="s">
        <v>16085</v>
      </c>
      <c r="B482" s="230" t="str">
        <f>Query1[[#This Row],[LAST_NAME]]</f>
        <v>BEAUBIEN</v>
      </c>
      <c r="C482" s="230" t="s">
        <v>16086</v>
      </c>
      <c r="D482" s="230" t="s">
        <v>6524</v>
      </c>
      <c r="E482" s="230" t="s">
        <v>16087</v>
      </c>
      <c r="F482" s="230" t="s">
        <v>16088</v>
      </c>
      <c r="G482" s="230" t="s">
        <v>16089</v>
      </c>
      <c r="H482" s="230" t="str">
        <f>Query1[[#This Row],[FULL_NAME]]</f>
        <v>CLAY BEAUBIEN</v>
      </c>
      <c r="I482" s="230" t="s">
        <v>16090</v>
      </c>
      <c r="J482" s="230" t="s">
        <v>4579</v>
      </c>
      <c r="K482" s="230" t="str">
        <f>Query1[[#This Row],[ENTERPRISE_ID]]</f>
        <v>CBEAUBI</v>
      </c>
      <c r="L482" s="231">
        <v>8056273226</v>
      </c>
      <c r="M482" s="230" t="s">
        <v>5630</v>
      </c>
      <c r="N482" s="230" t="s">
        <v>16091</v>
      </c>
      <c r="O482" s="230"/>
      <c r="P482" s="230" t="s">
        <v>16092</v>
      </c>
      <c r="Q482" s="230" t="s">
        <v>219</v>
      </c>
      <c r="R482" s="230" t="s">
        <v>16093</v>
      </c>
      <c r="S482" s="230" t="s">
        <v>5916</v>
      </c>
      <c r="T482" s="232">
        <v>8998</v>
      </c>
      <c r="U482" s="230" t="s">
        <v>5102</v>
      </c>
      <c r="V482" s="230" t="s">
        <v>10123</v>
      </c>
      <c r="W482" s="233" t="str">
        <f>IFERROR(VLOOKUP(Query1[[#This Row],[ENTERPRISE_ID]],HR_tbl[],2, 0), "Not on HR File")</f>
        <v>Service Technician 3, In-Home</v>
      </c>
      <c r="X482" s="113">
        <f>IFERROR(VLOOKUP(Query1[[#This Row],[ENTERPRISE_ID]],HR_tbl[],3,0), "Not on HR File")</f>
        <v>44966</v>
      </c>
      <c r="Y482" s="234" t="str">
        <f>IFERROR(VLOOKUP(Query1[[#This Row],[ENTERPRISE_ID]], Addresses!$A:$Y,21,0), "Not on HR File")</f>
        <v>862 RIO MESA CIRCLE</v>
      </c>
      <c r="Z482" s="234">
        <f>IFERROR(VLOOKUP(Query1[[#This Row],[ENTERPRISE_ID]], Addresses!$A:$Y,22,0), "Not on HR File")</f>
        <v>0</v>
      </c>
      <c r="AA482" s="234" t="str">
        <f>IFERROR(VLOOKUP(Query1[[#This Row],[ENTERPRISE_ID]], Addresses!$A:$Y,23,0), "Not on HR File")</f>
        <v>SAN MIGUEL</v>
      </c>
      <c r="AB482" s="234" t="str">
        <f>IFERROR(VLOOKUP(Query1[[#This Row],[ENTERPRISE_ID]], Addresses!$A:$Y,24,0), "Not on HR File")</f>
        <v>CA</v>
      </c>
      <c r="AC482" s="234" t="str">
        <f>IFERROR(VLOOKUP(Query1[[#This Row],[ENTERPRISE_ID]], Addresses!$A:$Y,25,0), "Not on HR File")</f>
        <v>93451</v>
      </c>
      <c r="AD482" s="230" t="s">
        <v>16094</v>
      </c>
      <c r="AE482" s="235">
        <v>46086</v>
      </c>
    </row>
    <row r="483" spans="1:31" x14ac:dyDescent="0.3">
      <c r="A483" s="230" t="s">
        <v>1326</v>
      </c>
      <c r="B483" s="230" t="str">
        <f>Query1[[#This Row],[LAST_NAME]]</f>
        <v>DOHERTY</v>
      </c>
      <c r="C483" s="230" t="s">
        <v>1327</v>
      </c>
      <c r="D483" s="230" t="s">
        <v>5788</v>
      </c>
      <c r="E483" s="230" t="s">
        <v>15036</v>
      </c>
      <c r="F483" s="230" t="s">
        <v>15037</v>
      </c>
      <c r="G483" s="230" t="s">
        <v>1328</v>
      </c>
      <c r="H483" s="230" t="str">
        <f>Query1[[#This Row],[FULL_NAME]]</f>
        <v>THOMAS DOHERTY</v>
      </c>
      <c r="I483" s="230" t="s">
        <v>4258</v>
      </c>
      <c r="J483" s="230" t="s">
        <v>4042</v>
      </c>
      <c r="K483" s="230" t="str">
        <f>Query1[[#This Row],[ENTERPRISE_ID]]</f>
        <v>TDOHERT</v>
      </c>
      <c r="L483" s="231">
        <v>3012227835</v>
      </c>
      <c r="M483" s="230" t="s">
        <v>5630</v>
      </c>
      <c r="N483" s="230" t="s">
        <v>15038</v>
      </c>
      <c r="O483" s="230"/>
      <c r="P483" s="230" t="s">
        <v>9698</v>
      </c>
      <c r="Q483" s="230" t="s">
        <v>541</v>
      </c>
      <c r="R483" s="230" t="s">
        <v>15039</v>
      </c>
      <c r="S483" s="230" t="s">
        <v>5634</v>
      </c>
      <c r="T483" s="232">
        <v>8998</v>
      </c>
      <c r="U483" s="230" t="s">
        <v>7359</v>
      </c>
      <c r="V483" s="230" t="s">
        <v>7360</v>
      </c>
      <c r="W483" s="233" t="str">
        <f>IFERROR(VLOOKUP(Query1[[#This Row],[ENTERPRISE_ID]],HR_tbl[],2, 0), "Not on HR File")</f>
        <v>Service Technician 1, In-Home</v>
      </c>
      <c r="X483" s="113">
        <f>IFERROR(VLOOKUP(Query1[[#This Row],[ENTERPRISE_ID]],HR_tbl[],3,0), "Not on HR File")</f>
        <v>39034</v>
      </c>
      <c r="Y483" s="234" t="str">
        <f>IFERROR(VLOOKUP(Query1[[#This Row],[ENTERPRISE_ID]], Addresses!$A:$Y,21,0), "Not on HR File")</f>
        <v>14628 CARONA DRIVE</v>
      </c>
      <c r="Z483" s="234">
        <f>IFERROR(VLOOKUP(Query1[[#This Row],[ENTERPRISE_ID]], Addresses!$A:$Y,22,0), "Not on HR File")</f>
        <v>0</v>
      </c>
      <c r="AA483" s="234" t="str">
        <f>IFERROR(VLOOKUP(Query1[[#This Row],[ENTERPRISE_ID]], Addresses!$A:$Y,23,0), "Not on HR File")</f>
        <v>SILVER SPRING</v>
      </c>
      <c r="AB483" s="234" t="str">
        <f>IFERROR(VLOOKUP(Query1[[#This Row],[ENTERPRISE_ID]], Addresses!$A:$Y,24,0), "Not on HR File")</f>
        <v>MD</v>
      </c>
      <c r="AC483" s="234" t="str">
        <f>IFERROR(VLOOKUP(Query1[[#This Row],[ENTERPRISE_ID]], Addresses!$A:$Y,25,0), "Not on HR File")</f>
        <v>20905</v>
      </c>
      <c r="AD483" s="230" t="s">
        <v>15040</v>
      </c>
      <c r="AE483" s="235">
        <v>46086</v>
      </c>
    </row>
    <row r="484" spans="1:31" x14ac:dyDescent="0.3">
      <c r="A484" s="230" t="s">
        <v>11865</v>
      </c>
      <c r="B484" s="230" t="str">
        <f>Query1[[#This Row],[LAST_NAME]]</f>
        <v>BRYAN</v>
      </c>
      <c r="C484" s="230" t="s">
        <v>11866</v>
      </c>
      <c r="D484" s="230" t="s">
        <v>5867</v>
      </c>
      <c r="E484" s="230" t="s">
        <v>11867</v>
      </c>
      <c r="F484" s="230" t="s">
        <v>11868</v>
      </c>
      <c r="G484" s="230" t="s">
        <v>11869</v>
      </c>
      <c r="H484" s="230" t="str">
        <f>Query1[[#This Row],[FULL_NAME]]</f>
        <v>EDDIE BRYAN</v>
      </c>
      <c r="I484" s="230" t="s">
        <v>4337</v>
      </c>
      <c r="J484" s="230" t="s">
        <v>11870</v>
      </c>
      <c r="K484" s="230" t="str">
        <f>Query1[[#This Row],[ENTERPRISE_ID]]</f>
        <v>EBRYA10</v>
      </c>
      <c r="L484" s="231">
        <v>6192191803</v>
      </c>
      <c r="M484" s="230" t="s">
        <v>5630</v>
      </c>
      <c r="N484" s="230" t="s">
        <v>11871</v>
      </c>
      <c r="O484" s="230" t="s">
        <v>11872</v>
      </c>
      <c r="P484" s="230" t="s">
        <v>11873</v>
      </c>
      <c r="Q484" s="230" t="s">
        <v>219</v>
      </c>
      <c r="R484" s="230" t="s">
        <v>11874</v>
      </c>
      <c r="S484" s="230" t="s">
        <v>5634</v>
      </c>
      <c r="T484" s="232">
        <v>8998</v>
      </c>
      <c r="U484" s="230" t="s">
        <v>6413</v>
      </c>
      <c r="V484" s="230" t="s">
        <v>6414</v>
      </c>
      <c r="W484" s="233" t="str">
        <f>IFERROR(VLOOKUP(Query1[[#This Row],[ENTERPRISE_ID]],HR_tbl[],2, 0), "Not on HR File")</f>
        <v>Service Technician 2, In-Home</v>
      </c>
      <c r="X484" s="113">
        <f>IFERROR(VLOOKUP(Query1[[#This Row],[ENTERPRISE_ID]],HR_tbl[],3,0), "Not on HR File")</f>
        <v>38881</v>
      </c>
      <c r="Y484" s="234" t="str">
        <f>IFERROR(VLOOKUP(Query1[[#This Row],[ENTERPRISE_ID]], Addresses!$A:$Y,21,0), "Not on HR File")</f>
        <v>13450 highway 8 business</v>
      </c>
      <c r="Z484" s="234">
        <f>IFERROR(VLOOKUP(Query1[[#This Row],[ENTERPRISE_ID]], Addresses!$A:$Y,22,0), "Not on HR File")</f>
        <v>99</v>
      </c>
      <c r="AA484" s="234" t="str">
        <f>IFERROR(VLOOKUP(Query1[[#This Row],[ENTERPRISE_ID]], Addresses!$A:$Y,23,0), "Not on HR File")</f>
        <v>Lakeside</v>
      </c>
      <c r="AB484" s="234" t="str">
        <f>IFERROR(VLOOKUP(Query1[[#This Row],[ENTERPRISE_ID]], Addresses!$A:$Y,24,0), "Not on HR File")</f>
        <v>CA</v>
      </c>
      <c r="AC484" s="234" t="str">
        <f>IFERROR(VLOOKUP(Query1[[#This Row],[ENTERPRISE_ID]], Addresses!$A:$Y,25,0), "Not on HR File")</f>
        <v>92040</v>
      </c>
      <c r="AD484" s="230" t="s">
        <v>11875</v>
      </c>
      <c r="AE484" s="235">
        <v>46086</v>
      </c>
    </row>
    <row r="485" spans="1:31" x14ac:dyDescent="0.3">
      <c r="A485" s="230" t="s">
        <v>9385</v>
      </c>
      <c r="B485" s="230" t="str">
        <f>Query1[[#This Row],[LAST_NAME]]</f>
        <v>MADDOX JR</v>
      </c>
      <c r="C485" s="230" t="s">
        <v>9386</v>
      </c>
      <c r="D485" s="230" t="s">
        <v>5682</v>
      </c>
      <c r="E485" s="230" t="s">
        <v>9387</v>
      </c>
      <c r="F485" s="230" t="s">
        <v>9388</v>
      </c>
      <c r="G485" s="230" t="s">
        <v>9389</v>
      </c>
      <c r="H485" s="230" t="str">
        <f>Query1[[#This Row],[FULL_NAME]]</f>
        <v>MARVIN MADDOX JR</v>
      </c>
      <c r="I485" s="230" t="s">
        <v>9390</v>
      </c>
      <c r="J485" s="230" t="s">
        <v>9391</v>
      </c>
      <c r="K485" s="230" t="str">
        <f>Query1[[#This Row],[ENTERPRISE_ID]]</f>
        <v>MMADDOX</v>
      </c>
      <c r="L485" s="231">
        <v>8049102232</v>
      </c>
      <c r="M485" s="230" t="s">
        <v>5630</v>
      </c>
      <c r="N485" s="230" t="s">
        <v>9392</v>
      </c>
      <c r="O485" s="230"/>
      <c r="P485" s="230" t="s">
        <v>7733</v>
      </c>
      <c r="Q485" s="230" t="s">
        <v>328</v>
      </c>
      <c r="R485" s="230" t="s">
        <v>9393</v>
      </c>
      <c r="S485" s="230" t="s">
        <v>5738</v>
      </c>
      <c r="T485" s="232">
        <v>8998</v>
      </c>
      <c r="U485" s="230" t="s">
        <v>8897</v>
      </c>
      <c r="V485" s="230" t="s">
        <v>9394</v>
      </c>
      <c r="W485" s="233" t="str">
        <f>IFERROR(VLOOKUP(Query1[[#This Row],[ENTERPRISE_ID]],HR_tbl[],2, 0), "Not on HR File")</f>
        <v>Service Technician 1, In-Home</v>
      </c>
      <c r="X485" s="113">
        <f>IFERROR(VLOOKUP(Query1[[#This Row],[ENTERPRISE_ID]],HR_tbl[],3,0), "Not on HR File")</f>
        <v>30545</v>
      </c>
      <c r="Y485" s="234" t="str">
        <f>IFERROR(VLOOKUP(Query1[[#This Row],[ENTERPRISE_ID]], Addresses!$A:$Y,21,0), "Not on HR File")</f>
        <v>5425 wainwright drive</v>
      </c>
      <c r="Z485" s="234" t="str">
        <f>IFERROR(VLOOKUP(Query1[[#This Row],[ENTERPRISE_ID]], Addresses!$A:$Y,22,0), "Not on HR File")</f>
        <v>X</v>
      </c>
      <c r="AA485" s="234" t="str">
        <f>IFERROR(VLOOKUP(Query1[[#This Row],[ENTERPRISE_ID]], Addresses!$A:$Y,23,0), "Not on HR File")</f>
        <v>RICHMOND</v>
      </c>
      <c r="AB485" s="234" t="str">
        <f>IFERROR(VLOOKUP(Query1[[#This Row],[ENTERPRISE_ID]], Addresses!$A:$Y,24,0), "Not on HR File")</f>
        <v>VA</v>
      </c>
      <c r="AC485" s="234" t="str">
        <f>IFERROR(VLOOKUP(Query1[[#This Row],[ENTERPRISE_ID]], Addresses!$A:$Y,25,0), "Not on HR File")</f>
        <v>23225</v>
      </c>
      <c r="AD485" s="230" t="s">
        <v>9395</v>
      </c>
      <c r="AE485" s="235">
        <v>46086</v>
      </c>
    </row>
    <row r="486" spans="1:31" x14ac:dyDescent="0.3">
      <c r="A486" s="230" t="s">
        <v>3330</v>
      </c>
      <c r="B486" s="230" t="str">
        <f>Query1[[#This Row],[LAST_NAME]]</f>
        <v>HRENOVS</v>
      </c>
      <c r="C486" s="230" t="s">
        <v>3332</v>
      </c>
      <c r="D486" s="230" t="s">
        <v>6119</v>
      </c>
      <c r="E486" s="230" t="s">
        <v>10672</v>
      </c>
      <c r="F486" s="230" t="s">
        <v>10673</v>
      </c>
      <c r="G486" s="230" t="s">
        <v>3333</v>
      </c>
      <c r="H486" s="230" t="str">
        <f>Query1[[#This Row],[FULL_NAME]]</f>
        <v>JEVGENIJS HRENOVS</v>
      </c>
      <c r="I486" s="230" t="s">
        <v>4038</v>
      </c>
      <c r="J486" s="230" t="s">
        <v>4037</v>
      </c>
      <c r="K486" s="230" t="str">
        <f>Query1[[#This Row],[ENTERPRISE_ID]]</f>
        <v>JHRENOV</v>
      </c>
      <c r="L486" s="231">
        <v>8289895421</v>
      </c>
      <c r="M486" s="230" t="s">
        <v>5630</v>
      </c>
      <c r="N486" s="230" t="s">
        <v>10674</v>
      </c>
      <c r="O486" s="230"/>
      <c r="P486" s="230" t="s">
        <v>4039</v>
      </c>
      <c r="Q486" s="230" t="s">
        <v>416</v>
      </c>
      <c r="R486" s="230" t="s">
        <v>10675</v>
      </c>
      <c r="S486" s="230" t="s">
        <v>5738</v>
      </c>
      <c r="T486" s="232">
        <v>8998</v>
      </c>
      <c r="U486" s="230" t="s">
        <v>9035</v>
      </c>
      <c r="V486" s="230" t="s">
        <v>9036</v>
      </c>
      <c r="W486" s="233" t="str">
        <f>IFERROR(VLOOKUP(Query1[[#This Row],[ENTERPRISE_ID]],HR_tbl[],2, 0), "Not on HR File")</f>
        <v>Service Technician 1, In-Home</v>
      </c>
      <c r="X486" s="113">
        <f>IFERROR(VLOOKUP(Query1[[#This Row],[ENTERPRISE_ID]],HR_tbl[],3,0), "Not on HR File")</f>
        <v>45760</v>
      </c>
      <c r="Y486" s="234" t="str">
        <f>IFERROR(VLOOKUP(Query1[[#This Row],[ENTERPRISE_ID]], Addresses!$A:$Y,21,0), "Not on HR File")</f>
        <v>79 WHITAKER LN</v>
      </c>
      <c r="Z486" s="234">
        <f>IFERROR(VLOOKUP(Query1[[#This Row],[ENTERPRISE_ID]], Addresses!$A:$Y,22,0), "Not on HR File")</f>
        <v>0</v>
      </c>
      <c r="AA486" s="234" t="str">
        <f>IFERROR(VLOOKUP(Query1[[#This Row],[ENTERPRISE_ID]], Addresses!$A:$Y,23,0), "Not on HR File")</f>
        <v>FAIRVIEW</v>
      </c>
      <c r="AB486" s="234" t="str">
        <f>IFERROR(VLOOKUP(Query1[[#This Row],[ENTERPRISE_ID]], Addresses!$A:$Y,24,0), "Not on HR File")</f>
        <v>NC</v>
      </c>
      <c r="AC486" s="234" t="str">
        <f>IFERROR(VLOOKUP(Query1[[#This Row],[ENTERPRISE_ID]], Addresses!$A:$Y,25,0), "Not on HR File")</f>
        <v>28730</v>
      </c>
      <c r="AD486" s="230" t="s">
        <v>10676</v>
      </c>
      <c r="AE486" s="235">
        <v>46086</v>
      </c>
    </row>
    <row r="487" spans="1:31" x14ac:dyDescent="0.3">
      <c r="A487" s="230" t="s">
        <v>18032</v>
      </c>
      <c r="B487" s="230" t="str">
        <f>Query1[[#This Row],[LAST_NAME]]</f>
        <v>HAGEDORN</v>
      </c>
      <c r="C487" s="230" t="s">
        <v>18033</v>
      </c>
      <c r="D487" s="230" t="s">
        <v>5867</v>
      </c>
      <c r="E487" s="230" t="s">
        <v>18034</v>
      </c>
      <c r="F487" s="230" t="s">
        <v>18035</v>
      </c>
      <c r="G487" s="230" t="s">
        <v>18036</v>
      </c>
      <c r="H487" s="230" t="str">
        <f>Query1[[#This Row],[FULL_NAME]]</f>
        <v>BRIAN HAGEDORN</v>
      </c>
      <c r="I487" s="230" t="s">
        <v>18037</v>
      </c>
      <c r="J487" s="230" t="s">
        <v>4028</v>
      </c>
      <c r="K487" s="230" t="str">
        <f>Query1[[#This Row],[ENTERPRISE_ID]]</f>
        <v>BHAGEDO</v>
      </c>
      <c r="L487" s="231">
        <v>9283040310</v>
      </c>
      <c r="M487" s="230" t="s">
        <v>5630</v>
      </c>
      <c r="N487" s="230" t="s">
        <v>18038</v>
      </c>
      <c r="O487" s="230"/>
      <c r="P487" s="230" t="s">
        <v>13936</v>
      </c>
      <c r="Q487" s="230" t="s">
        <v>1675</v>
      </c>
      <c r="R487" s="230" t="s">
        <v>18039</v>
      </c>
      <c r="S487" s="230" t="s">
        <v>5634</v>
      </c>
      <c r="T487" s="232">
        <v>8998</v>
      </c>
      <c r="U487" s="230" t="s">
        <v>7548</v>
      </c>
      <c r="V487" s="230" t="s">
        <v>7828</v>
      </c>
      <c r="W487" s="233" t="str">
        <f>IFERROR(VLOOKUP(Query1[[#This Row],[ENTERPRISE_ID]],HR_tbl[],2, 0), "Not on HR File")</f>
        <v>Service Technician 1, In-Home</v>
      </c>
      <c r="X487" s="113">
        <f>IFERROR(VLOOKUP(Query1[[#This Row],[ENTERPRISE_ID]],HR_tbl[],3,0), "Not on HR File")</f>
        <v>41491</v>
      </c>
      <c r="Y487" s="234" t="str">
        <f>IFERROR(VLOOKUP(Query1[[#This Row],[ENTERPRISE_ID]], Addresses!$A:$Y,21,0), "Not on HR File")</f>
        <v>2233 W 16th Place</v>
      </c>
      <c r="Z487" s="234">
        <f>IFERROR(VLOOKUP(Query1[[#This Row],[ENTERPRISE_ID]], Addresses!$A:$Y,22,0), "Not on HR File")</f>
        <v>0</v>
      </c>
      <c r="AA487" s="234" t="str">
        <f>IFERROR(VLOOKUP(Query1[[#This Row],[ENTERPRISE_ID]], Addresses!$A:$Y,23,0), "Not on HR File")</f>
        <v>Yuma</v>
      </c>
      <c r="AB487" s="234" t="str">
        <f>IFERROR(VLOOKUP(Query1[[#This Row],[ENTERPRISE_ID]], Addresses!$A:$Y,24,0), "Not on HR File")</f>
        <v>AZ</v>
      </c>
      <c r="AC487" s="234" t="str">
        <f>IFERROR(VLOOKUP(Query1[[#This Row],[ENTERPRISE_ID]], Addresses!$A:$Y,25,0), "Not on HR File")</f>
        <v>85364</v>
      </c>
      <c r="AD487" s="230" t="s">
        <v>18040</v>
      </c>
      <c r="AE487" s="235">
        <v>46086</v>
      </c>
    </row>
    <row r="488" spans="1:31" x14ac:dyDescent="0.3">
      <c r="A488" s="230" t="s">
        <v>3339</v>
      </c>
      <c r="B488" s="230" t="str">
        <f>Query1[[#This Row],[LAST_NAME]]</f>
        <v>PEARSON</v>
      </c>
      <c r="C488" s="230" t="s">
        <v>3340</v>
      </c>
      <c r="D488" s="230" t="s">
        <v>5719</v>
      </c>
      <c r="E488" s="230" t="s">
        <v>15492</v>
      </c>
      <c r="F488" s="230" t="s">
        <v>15493</v>
      </c>
      <c r="G488" s="230" t="s">
        <v>3341</v>
      </c>
      <c r="H488" s="230" t="str">
        <f>Query1[[#This Row],[FULL_NAME]]</f>
        <v>MICHAEL PEARSON</v>
      </c>
      <c r="I488" s="230" t="s">
        <v>4080</v>
      </c>
      <c r="J488" s="230" t="s">
        <v>3909</v>
      </c>
      <c r="K488" s="230" t="str">
        <f>Query1[[#This Row],[ENTERPRISE_ID]]</f>
        <v>MPEARS0</v>
      </c>
      <c r="L488" s="231">
        <v>7739540352</v>
      </c>
      <c r="M488" s="230" t="s">
        <v>5630</v>
      </c>
      <c r="N488" s="230" t="s">
        <v>15494</v>
      </c>
      <c r="O488" s="230" t="s">
        <v>15495</v>
      </c>
      <c r="P488" s="230" t="s">
        <v>6823</v>
      </c>
      <c r="Q488" s="230" t="s">
        <v>250</v>
      </c>
      <c r="R488" s="230" t="s">
        <v>15496</v>
      </c>
      <c r="S488" s="230" t="s">
        <v>5664</v>
      </c>
      <c r="T488" s="232">
        <v>8998</v>
      </c>
      <c r="U488" s="230" t="s">
        <v>2656</v>
      </c>
      <c r="V488" s="230" t="s">
        <v>7263</v>
      </c>
      <c r="W488" s="233" t="str">
        <f>IFERROR(VLOOKUP(Query1[[#This Row],[ENTERPRISE_ID]],HR_tbl[],2, 0), "Not on HR File")</f>
        <v>Service Technician 2, Trainee</v>
      </c>
      <c r="X488" s="113">
        <f>IFERROR(VLOOKUP(Query1[[#This Row],[ENTERPRISE_ID]],HR_tbl[],3,0), "Not on HR File")</f>
        <v>46026</v>
      </c>
      <c r="Y488" s="234" t="str">
        <f>IFERROR(VLOOKUP(Query1[[#This Row],[ENTERPRISE_ID]], Addresses!$A:$Y,21,0), "Not on HR File")</f>
        <v>Not on HR File</v>
      </c>
      <c r="Z488" s="234" t="str">
        <f>IFERROR(VLOOKUP(Query1[[#This Row],[ENTERPRISE_ID]], Addresses!$A:$Y,22,0), "Not on HR File")</f>
        <v>Not on HR File</v>
      </c>
      <c r="AA488" s="234" t="str">
        <f>IFERROR(VLOOKUP(Query1[[#This Row],[ENTERPRISE_ID]], Addresses!$A:$Y,23,0), "Not on HR File")</f>
        <v>Not on HR File</v>
      </c>
      <c r="AB488" s="234" t="str">
        <f>IFERROR(VLOOKUP(Query1[[#This Row],[ENTERPRISE_ID]], Addresses!$A:$Y,24,0), "Not on HR File")</f>
        <v>Not on HR File</v>
      </c>
      <c r="AC488" s="234" t="str">
        <f>IFERROR(VLOOKUP(Query1[[#This Row],[ENTERPRISE_ID]], Addresses!$A:$Y,25,0), "Not on HR File")</f>
        <v>Not on HR File</v>
      </c>
      <c r="AD488" s="230" t="s">
        <v>15497</v>
      </c>
      <c r="AE488" s="235">
        <v>46086</v>
      </c>
    </row>
    <row r="489" spans="1:31" x14ac:dyDescent="0.3">
      <c r="A489" s="230" t="s">
        <v>14447</v>
      </c>
      <c r="B489" s="230" t="str">
        <f>Query1[[#This Row],[LAST_NAME]]</f>
        <v>DAILEY</v>
      </c>
      <c r="C489" s="230" t="s">
        <v>14448</v>
      </c>
      <c r="D489" s="230" t="s">
        <v>5719</v>
      </c>
      <c r="E489" s="230" t="s">
        <v>14449</v>
      </c>
      <c r="F489" s="230" t="s">
        <v>14450</v>
      </c>
      <c r="G489" s="230" t="s">
        <v>14451</v>
      </c>
      <c r="H489" s="230" t="str">
        <f>Query1[[#This Row],[FULL_NAME]]</f>
        <v>DAVID DAILEY</v>
      </c>
      <c r="I489" s="230" t="s">
        <v>3737</v>
      </c>
      <c r="J489" s="230" t="s">
        <v>4292</v>
      </c>
      <c r="K489" s="230" t="str">
        <f>Query1[[#This Row],[ENTERPRISE_ID]]</f>
        <v>DDAILEY</v>
      </c>
      <c r="L489" s="231">
        <v>2628679603</v>
      </c>
      <c r="M489" s="230" t="s">
        <v>5630</v>
      </c>
      <c r="N489" s="230" t="s">
        <v>14452</v>
      </c>
      <c r="O489" s="230"/>
      <c r="P489" s="230" t="s">
        <v>14453</v>
      </c>
      <c r="Q489" s="230" t="s">
        <v>453</v>
      </c>
      <c r="R489" s="230" t="s">
        <v>10344</v>
      </c>
      <c r="S489" s="230" t="s">
        <v>5634</v>
      </c>
      <c r="T489" s="232">
        <v>8998</v>
      </c>
      <c r="U489" s="230" t="s">
        <v>6615</v>
      </c>
      <c r="V489" s="230" t="s">
        <v>6616</v>
      </c>
      <c r="W489" s="233" t="str">
        <f>IFERROR(VLOOKUP(Query1[[#This Row],[ENTERPRISE_ID]],HR_tbl[],2, 0), "Not on HR File")</f>
        <v>Service Technician 2, In-Home</v>
      </c>
      <c r="X489" s="113">
        <f>IFERROR(VLOOKUP(Query1[[#This Row],[ENTERPRISE_ID]],HR_tbl[],3,0), "Not on HR File")</f>
        <v>44286</v>
      </c>
      <c r="Y489" s="234" t="str">
        <f>IFERROR(VLOOKUP(Query1[[#This Row],[ENTERPRISE_ID]], Addresses!$A:$Y,21,0), "Not on HR File")</f>
        <v>6215 7th ave apt 2</v>
      </c>
      <c r="Z489" s="234">
        <f>IFERROR(VLOOKUP(Query1[[#This Row],[ENTERPRISE_ID]], Addresses!$A:$Y,22,0), "Not on HR File")</f>
        <v>0</v>
      </c>
      <c r="AA489" s="234" t="str">
        <f>IFERROR(VLOOKUP(Query1[[#This Row],[ENTERPRISE_ID]], Addresses!$A:$Y,23,0), "Not on HR File")</f>
        <v>Kenosha</v>
      </c>
      <c r="AB489" s="234" t="str">
        <f>IFERROR(VLOOKUP(Query1[[#This Row],[ENTERPRISE_ID]], Addresses!$A:$Y,24,0), "Not on HR File")</f>
        <v>WI</v>
      </c>
      <c r="AC489" s="234" t="str">
        <f>IFERROR(VLOOKUP(Query1[[#This Row],[ENTERPRISE_ID]], Addresses!$A:$Y,25,0), "Not on HR File")</f>
        <v>53143</v>
      </c>
      <c r="AD489" s="230" t="s">
        <v>14454</v>
      </c>
      <c r="AE489" s="235">
        <v>46086</v>
      </c>
    </row>
    <row r="490" spans="1:31" x14ac:dyDescent="0.3">
      <c r="A490" s="230" t="s">
        <v>6840</v>
      </c>
      <c r="B490" s="230" t="str">
        <f>Query1[[#This Row],[LAST_NAME]]</f>
        <v>DARNELL</v>
      </c>
      <c r="C490" s="230" t="s">
        <v>6841</v>
      </c>
      <c r="D490" s="230" t="s">
        <v>5682</v>
      </c>
      <c r="E490" s="230" t="s">
        <v>6842</v>
      </c>
      <c r="F490" s="230" t="s">
        <v>6843</v>
      </c>
      <c r="G490" s="230" t="s">
        <v>6844</v>
      </c>
      <c r="H490" s="230" t="str">
        <f>Query1[[#This Row],[FULL_NAME]]</f>
        <v>CHARLES DARNELL</v>
      </c>
      <c r="I490" s="230" t="s">
        <v>6845</v>
      </c>
      <c r="J490" s="230" t="s">
        <v>6846</v>
      </c>
      <c r="K490" s="230" t="str">
        <f>Query1[[#This Row],[ENTERPRISE_ID]]</f>
        <v>CDARNEL</v>
      </c>
      <c r="L490" s="231">
        <v>5405138363</v>
      </c>
      <c r="M490" s="230" t="s">
        <v>5630</v>
      </c>
      <c r="N490" s="230" t="s">
        <v>6847</v>
      </c>
      <c r="O490" s="230"/>
      <c r="P490" s="230" t="s">
        <v>6035</v>
      </c>
      <c r="Q490" s="230" t="s">
        <v>328</v>
      </c>
      <c r="R490" s="230" t="s">
        <v>6848</v>
      </c>
      <c r="S490" s="230" t="s">
        <v>5738</v>
      </c>
      <c r="T490" s="232">
        <v>8998</v>
      </c>
      <c r="U490" s="230" t="s">
        <v>5581</v>
      </c>
      <c r="V490" s="230" t="s">
        <v>6571</v>
      </c>
      <c r="W490" s="233" t="str">
        <f>IFERROR(VLOOKUP(Query1[[#This Row],[ENTERPRISE_ID]],HR_tbl[],2, 0), "Not on HR File")</f>
        <v>Service Technician 1, In-Home</v>
      </c>
      <c r="X490" s="113">
        <f>IFERROR(VLOOKUP(Query1[[#This Row],[ENTERPRISE_ID]],HR_tbl[],3,0), "Not on HR File")</f>
        <v>44139</v>
      </c>
      <c r="Y490" s="234" t="str">
        <f>IFERROR(VLOOKUP(Query1[[#This Row],[ENTERPRISE_ID]], Addresses!$A:$Y,21,0), "Not on HR File")</f>
        <v>5817 Bear Foot Lane</v>
      </c>
      <c r="Z490" s="234">
        <f>IFERROR(VLOOKUP(Query1[[#This Row],[ENTERPRISE_ID]], Addresses!$A:$Y,22,0), "Not on HR File")</f>
        <v>0</v>
      </c>
      <c r="AA490" s="234" t="str">
        <f>IFERROR(VLOOKUP(Query1[[#This Row],[ENTERPRISE_ID]], Addresses!$A:$Y,23,0), "Not on HR File")</f>
        <v>Elkton</v>
      </c>
      <c r="AB490" s="234" t="str">
        <f>IFERROR(VLOOKUP(Query1[[#This Row],[ENTERPRISE_ID]], Addresses!$A:$Y,24,0), "Not on HR File")</f>
        <v>VA</v>
      </c>
      <c r="AC490" s="234" t="str">
        <f>IFERROR(VLOOKUP(Query1[[#This Row],[ENTERPRISE_ID]], Addresses!$A:$Y,25,0), "Not on HR File")</f>
        <v>22827</v>
      </c>
      <c r="AD490" s="230" t="s">
        <v>6849</v>
      </c>
      <c r="AE490" s="235">
        <v>46086</v>
      </c>
    </row>
    <row r="491" spans="1:31" x14ac:dyDescent="0.3">
      <c r="A491" s="230" t="s">
        <v>4773</v>
      </c>
      <c r="B491" s="230" t="str">
        <f>Query1[[#This Row],[LAST_NAME]]</f>
        <v>MOGENSEN</v>
      </c>
      <c r="C491" s="230" t="s">
        <v>11188</v>
      </c>
      <c r="D491" s="230" t="s">
        <v>5843</v>
      </c>
      <c r="E491" s="230" t="s">
        <v>11189</v>
      </c>
      <c r="F491" s="230" t="s">
        <v>11190</v>
      </c>
      <c r="G491" s="230" t="s">
        <v>4775</v>
      </c>
      <c r="H491" s="230" t="str">
        <f>Query1[[#This Row],[FULL_NAME]]</f>
        <v>MARK MOGENSEN</v>
      </c>
      <c r="I491" s="230" t="s">
        <v>4774</v>
      </c>
      <c r="J491" s="230" t="s">
        <v>4207</v>
      </c>
      <c r="K491" s="230" t="str">
        <f>Query1[[#This Row],[ENTERPRISE_ID]]</f>
        <v>MMOGENS</v>
      </c>
      <c r="L491" s="231">
        <v>3464538872</v>
      </c>
      <c r="M491" s="230" t="s">
        <v>5630</v>
      </c>
      <c r="N491" s="230" t="s">
        <v>11191</v>
      </c>
      <c r="O491" s="230"/>
      <c r="P491" s="230" t="s">
        <v>11192</v>
      </c>
      <c r="Q491" s="230" t="s">
        <v>279</v>
      </c>
      <c r="R491" s="230" t="s">
        <v>11193</v>
      </c>
      <c r="S491" s="230" t="s">
        <v>5738</v>
      </c>
      <c r="T491" s="232">
        <v>8998</v>
      </c>
      <c r="U491" s="230" t="s">
        <v>6013</v>
      </c>
      <c r="V491" s="230" t="s">
        <v>8683</v>
      </c>
      <c r="W491" s="233" t="str">
        <f>IFERROR(VLOOKUP(Query1[[#This Row],[ENTERPRISE_ID]],HR_tbl[],2, 0), "Not on HR File")</f>
        <v>Service Technician 1, In-Home</v>
      </c>
      <c r="X491" s="113">
        <f>IFERROR(VLOOKUP(Query1[[#This Row],[ENTERPRISE_ID]],HR_tbl[],3,0), "Not on HR File")</f>
        <v>34757</v>
      </c>
      <c r="Y491" s="234" t="str">
        <f>IFERROR(VLOOKUP(Query1[[#This Row],[ENTERPRISE_ID]], Addresses!$A:$Y,21,0), "Not on HR File")</f>
        <v>6611 AMBLER DR</v>
      </c>
      <c r="Z491" s="234">
        <f>IFERROR(VLOOKUP(Query1[[#This Row],[ENTERPRISE_ID]], Addresses!$A:$Y,22,0), "Not on HR File")</f>
        <v>0</v>
      </c>
      <c r="AA491" s="234" t="str">
        <f>IFERROR(VLOOKUP(Query1[[#This Row],[ENTERPRISE_ID]], Addresses!$A:$Y,23,0), "Not on HR File")</f>
        <v>SPRING</v>
      </c>
      <c r="AB491" s="234" t="str">
        <f>IFERROR(VLOOKUP(Query1[[#This Row],[ENTERPRISE_ID]], Addresses!$A:$Y,24,0), "Not on HR File")</f>
        <v>TX</v>
      </c>
      <c r="AC491" s="234" t="str">
        <f>IFERROR(VLOOKUP(Query1[[#This Row],[ENTERPRISE_ID]], Addresses!$A:$Y,25,0), "Not on HR File")</f>
        <v>77379</v>
      </c>
      <c r="AD491" s="230" t="s">
        <v>11194</v>
      </c>
      <c r="AE491" s="235">
        <v>46086</v>
      </c>
    </row>
    <row r="492" spans="1:31" x14ac:dyDescent="0.3">
      <c r="A492" s="230" t="s">
        <v>18521</v>
      </c>
      <c r="B492" s="230" t="str">
        <f>Query1[[#This Row],[LAST_NAME]]</f>
        <v>PUSHEE</v>
      </c>
      <c r="C492" s="230" t="s">
        <v>18522</v>
      </c>
      <c r="D492" s="230" t="s">
        <v>5822</v>
      </c>
      <c r="E492" s="230" t="s">
        <v>18523</v>
      </c>
      <c r="F492" s="230" t="s">
        <v>18524</v>
      </c>
      <c r="G492" s="230" t="s">
        <v>18525</v>
      </c>
      <c r="H492" s="230" t="str">
        <f>Query1[[#This Row],[FULL_NAME]]</f>
        <v>ROBERT PUSHEE</v>
      </c>
      <c r="I492" s="230" t="s">
        <v>18526</v>
      </c>
      <c r="J492" s="230" t="s">
        <v>4188</v>
      </c>
      <c r="K492" s="230" t="str">
        <f>Query1[[#This Row],[ENTERPRISE_ID]]</f>
        <v>RPUSHE</v>
      </c>
      <c r="L492" s="231">
        <v>6038183357</v>
      </c>
      <c r="M492" s="230" t="s">
        <v>5630</v>
      </c>
      <c r="N492" s="230" t="s">
        <v>18527</v>
      </c>
      <c r="O492" s="230"/>
      <c r="P492" s="230" t="s">
        <v>18528</v>
      </c>
      <c r="Q492" s="230" t="s">
        <v>686</v>
      </c>
      <c r="R492" s="230" t="s">
        <v>18529</v>
      </c>
      <c r="S492" s="230" t="s">
        <v>5916</v>
      </c>
      <c r="T492" s="232">
        <v>8998</v>
      </c>
      <c r="U492" s="230" t="s">
        <v>6277</v>
      </c>
      <c r="V492" s="230" t="s">
        <v>6278</v>
      </c>
      <c r="W492" s="233" t="str">
        <f>IFERROR(VLOOKUP(Query1[[#This Row],[ENTERPRISE_ID]],HR_tbl[],2, 0), "Not on HR File")</f>
        <v>Service Technician 3, In-Home</v>
      </c>
      <c r="X492" s="113">
        <f>IFERROR(VLOOKUP(Query1[[#This Row],[ENTERPRISE_ID]],HR_tbl[],3,0), "Not on HR File")</f>
        <v>37271</v>
      </c>
      <c r="Y492" s="234" t="str">
        <f>IFERROR(VLOOKUP(Query1[[#This Row],[ENTERPRISE_ID]], Addresses!$A:$Y,21,0), "Not on HR File")</f>
        <v>5 DURHAM AVE.</v>
      </c>
      <c r="Z492" s="234">
        <f>IFERROR(VLOOKUP(Query1[[#This Row],[ENTERPRISE_ID]], Addresses!$A:$Y,22,0), "Not on HR File")</f>
        <v>0</v>
      </c>
      <c r="AA492" s="234" t="str">
        <f>IFERROR(VLOOKUP(Query1[[#This Row],[ENTERPRISE_ID]], Addresses!$A:$Y,23,0), "Not on HR File")</f>
        <v>CLAREMONT</v>
      </c>
      <c r="AB492" s="234" t="str">
        <f>IFERROR(VLOOKUP(Query1[[#This Row],[ENTERPRISE_ID]], Addresses!$A:$Y,24,0), "Not on HR File")</f>
        <v>NH</v>
      </c>
      <c r="AC492" s="234" t="str">
        <f>IFERROR(VLOOKUP(Query1[[#This Row],[ENTERPRISE_ID]], Addresses!$A:$Y,25,0), "Not on HR File")</f>
        <v>03743</v>
      </c>
      <c r="AD492" s="230" t="s">
        <v>18530</v>
      </c>
      <c r="AE492" s="235">
        <v>46086</v>
      </c>
    </row>
    <row r="493" spans="1:31" x14ac:dyDescent="0.3">
      <c r="A493" s="230" t="s">
        <v>3305</v>
      </c>
      <c r="B493" s="230" t="str">
        <f>Query1[[#This Row],[LAST_NAME]]</f>
        <v>GRAY II</v>
      </c>
      <c r="C493" s="230" t="s">
        <v>3307</v>
      </c>
      <c r="D493" s="230" t="s">
        <v>6304</v>
      </c>
      <c r="E493" s="230" t="s">
        <v>14216</v>
      </c>
      <c r="F493" s="230" t="s">
        <v>14217</v>
      </c>
      <c r="G493" s="230" t="s">
        <v>3308</v>
      </c>
      <c r="H493" s="230" t="str">
        <f>Query1[[#This Row],[FULL_NAME]]</f>
        <v>LEWIS GRAY II</v>
      </c>
      <c r="I493" s="230" t="s">
        <v>3980</v>
      </c>
      <c r="J493" s="230" t="s">
        <v>3979</v>
      </c>
      <c r="K493" s="230" t="str">
        <f>Query1[[#This Row],[ENTERPRISE_ID]]</f>
        <v>LGRAYI</v>
      </c>
      <c r="L493" s="231">
        <v>3169280426</v>
      </c>
      <c r="M493" s="230" t="s">
        <v>5630</v>
      </c>
      <c r="N493" s="230" t="s">
        <v>14218</v>
      </c>
      <c r="O493" s="230"/>
      <c r="P493" s="230" t="s">
        <v>14219</v>
      </c>
      <c r="Q493" s="230" t="s">
        <v>549</v>
      </c>
      <c r="R493" s="230" t="s">
        <v>3984</v>
      </c>
      <c r="S493" s="230" t="s">
        <v>5916</v>
      </c>
      <c r="T493" s="232">
        <v>8998</v>
      </c>
      <c r="U493" s="230" t="s">
        <v>1633</v>
      </c>
      <c r="V493" s="230" t="s">
        <v>8929</v>
      </c>
      <c r="W493" s="233" t="str">
        <f>IFERROR(VLOOKUP(Query1[[#This Row],[ENTERPRISE_ID]],HR_tbl[],2, 0), "Not on HR File")</f>
        <v>Service Technician 1, In-Home</v>
      </c>
      <c r="X493" s="113">
        <f>IFERROR(VLOOKUP(Query1[[#This Row],[ENTERPRISE_ID]],HR_tbl[],3,0), "Not on HR File")</f>
        <v>32594</v>
      </c>
      <c r="Y493" s="234" t="str">
        <f>IFERROR(VLOOKUP(Query1[[#This Row],[ENTERPRISE_ID]], Addresses!$A:$Y,21,0), "Not on HR File")</f>
        <v>1395 STATE RD 15</v>
      </c>
      <c r="Z493" s="234">
        <f>IFERROR(VLOOKUP(Query1[[#This Row],[ENTERPRISE_ID]], Addresses!$A:$Y,22,0), "Not on HR File")</f>
        <v>0</v>
      </c>
      <c r="AA493" s="234" t="str">
        <f>IFERROR(VLOOKUP(Query1[[#This Row],[ENTERPRISE_ID]], Addresses!$A:$Y,23,0), "Not on HR File")</f>
        <v>MULVANE</v>
      </c>
      <c r="AB493" s="234" t="str">
        <f>IFERROR(VLOOKUP(Query1[[#This Row],[ENTERPRISE_ID]], Addresses!$A:$Y,24,0), "Not on HR File")</f>
        <v>KS</v>
      </c>
      <c r="AC493" s="234" t="str">
        <f>IFERROR(VLOOKUP(Query1[[#This Row],[ENTERPRISE_ID]], Addresses!$A:$Y,25,0), "Not on HR File")</f>
        <v>67110</v>
      </c>
      <c r="AD493" s="230" t="s">
        <v>14220</v>
      </c>
      <c r="AE493" s="235">
        <v>46086</v>
      </c>
    </row>
    <row r="494" spans="1:31" x14ac:dyDescent="0.3">
      <c r="A494" s="230" t="s">
        <v>9049</v>
      </c>
      <c r="B494" s="230" t="str">
        <f>Query1[[#This Row],[LAST_NAME]]</f>
        <v>VENEGAS</v>
      </c>
      <c r="C494" s="230" t="s">
        <v>9050</v>
      </c>
      <c r="D494" s="230" t="s">
        <v>5889</v>
      </c>
      <c r="E494" s="230" t="s">
        <v>9051</v>
      </c>
      <c r="F494" s="230" t="s">
        <v>9052</v>
      </c>
      <c r="G494" s="230" t="s">
        <v>9053</v>
      </c>
      <c r="H494" s="230" t="str">
        <f>Query1[[#This Row],[FULL_NAME]]</f>
        <v>NATE VENEGAS</v>
      </c>
      <c r="I494" s="230" t="s">
        <v>9054</v>
      </c>
      <c r="J494" s="230" t="s">
        <v>9055</v>
      </c>
      <c r="K494" s="230" t="str">
        <f>Query1[[#This Row],[ENTERPRISE_ID]]</f>
        <v>NVENEGA</v>
      </c>
      <c r="L494" s="231">
        <v>7196711081</v>
      </c>
      <c r="M494" s="230" t="s">
        <v>5630</v>
      </c>
      <c r="N494" s="230" t="s">
        <v>9056</v>
      </c>
      <c r="O494" s="230" t="s">
        <v>9057</v>
      </c>
      <c r="P494" s="230" t="s">
        <v>9058</v>
      </c>
      <c r="Q494" s="230" t="s">
        <v>760</v>
      </c>
      <c r="R494" s="230" t="s">
        <v>9059</v>
      </c>
      <c r="S494" s="230" t="s">
        <v>5664</v>
      </c>
      <c r="T494" s="232">
        <v>8998</v>
      </c>
      <c r="U494" s="230" t="s">
        <v>5715</v>
      </c>
      <c r="V494" s="230" t="s">
        <v>5716</v>
      </c>
      <c r="W494" s="233" t="str">
        <f>IFERROR(VLOOKUP(Query1[[#This Row],[ENTERPRISE_ID]],HR_tbl[],2, 0), "Not on HR File")</f>
        <v>Service Technician 2, Trainee</v>
      </c>
      <c r="X494" s="113">
        <f>IFERROR(VLOOKUP(Query1[[#This Row],[ENTERPRISE_ID]],HR_tbl[],3,0), "Not on HR File")</f>
        <v>46033</v>
      </c>
      <c r="Y494" s="234" t="str">
        <f>IFERROR(VLOOKUP(Query1[[#This Row],[ENTERPRISE_ID]], Addresses!$A:$Y,21,0), "Not on HR File")</f>
        <v>Not on HR File</v>
      </c>
      <c r="Z494" s="234" t="str">
        <f>IFERROR(VLOOKUP(Query1[[#This Row],[ENTERPRISE_ID]], Addresses!$A:$Y,22,0), "Not on HR File")</f>
        <v>Not on HR File</v>
      </c>
      <c r="AA494" s="234" t="str">
        <f>IFERROR(VLOOKUP(Query1[[#This Row],[ENTERPRISE_ID]], Addresses!$A:$Y,23,0), "Not on HR File")</f>
        <v>Not on HR File</v>
      </c>
      <c r="AB494" s="234" t="str">
        <f>IFERROR(VLOOKUP(Query1[[#This Row],[ENTERPRISE_ID]], Addresses!$A:$Y,24,0), "Not on HR File")</f>
        <v>Not on HR File</v>
      </c>
      <c r="AC494" s="234" t="str">
        <f>IFERROR(VLOOKUP(Query1[[#This Row],[ENTERPRISE_ID]], Addresses!$A:$Y,25,0), "Not on HR File")</f>
        <v>Not on HR File</v>
      </c>
      <c r="AD494" s="230" t="s">
        <v>9060</v>
      </c>
      <c r="AE494" s="235">
        <v>46086</v>
      </c>
    </row>
    <row r="495" spans="1:31" x14ac:dyDescent="0.3">
      <c r="A495" s="230" t="s">
        <v>11519</v>
      </c>
      <c r="B495" s="230" t="str">
        <f>Query1[[#This Row],[LAST_NAME]]</f>
        <v>METKA</v>
      </c>
      <c r="C495" s="230" t="s">
        <v>11520</v>
      </c>
      <c r="D495" s="230" t="s">
        <v>5627</v>
      </c>
      <c r="E495" s="230" t="s">
        <v>11521</v>
      </c>
      <c r="F495" s="230" t="s">
        <v>11522</v>
      </c>
      <c r="G495" s="230" t="s">
        <v>11523</v>
      </c>
      <c r="H495" s="230" t="str">
        <f>Query1[[#This Row],[FULL_NAME]]</f>
        <v>SCOTT METKA</v>
      </c>
      <c r="I495" s="230" t="s">
        <v>11524</v>
      </c>
      <c r="J495" s="230" t="s">
        <v>3795</v>
      </c>
      <c r="K495" s="230" t="str">
        <f>Query1[[#This Row],[ENTERPRISE_ID]]</f>
        <v>SMETKA</v>
      </c>
      <c r="L495" s="231">
        <v>2144634924</v>
      </c>
      <c r="M495" s="230" t="s">
        <v>5630</v>
      </c>
      <c r="N495" s="230" t="s">
        <v>11525</v>
      </c>
      <c r="O495" s="230"/>
      <c r="P495" s="230" t="s">
        <v>11526</v>
      </c>
      <c r="Q495" s="230" t="s">
        <v>279</v>
      </c>
      <c r="R495" s="230" t="s">
        <v>11527</v>
      </c>
      <c r="S495" s="230" t="s">
        <v>5634</v>
      </c>
      <c r="T495" s="232">
        <v>8998</v>
      </c>
      <c r="U495" s="230" t="s">
        <v>1565</v>
      </c>
      <c r="V495" s="230" t="s">
        <v>5635</v>
      </c>
      <c r="W495" s="233" t="str">
        <f>IFERROR(VLOOKUP(Query1[[#This Row],[ENTERPRISE_ID]],HR_tbl[],2, 0), "Not on HR File")</f>
        <v>Service Technician 2, In-Home</v>
      </c>
      <c r="X495" s="113">
        <f>IFERROR(VLOOKUP(Query1[[#This Row],[ENTERPRISE_ID]],HR_tbl[],3,0), "Not on HR File")</f>
        <v>44160</v>
      </c>
      <c r="Y495" s="234" t="str">
        <f>IFERROR(VLOOKUP(Query1[[#This Row],[ENTERPRISE_ID]], Addresses!$A:$Y,21,0), "Not on HR File")</f>
        <v>13248 Cottage Grove Dr</v>
      </c>
      <c r="Z495" s="234">
        <f>IFERROR(VLOOKUP(Query1[[#This Row],[ENTERPRISE_ID]], Addresses!$A:$Y,22,0), "Not on HR File")</f>
        <v>0</v>
      </c>
      <c r="AA495" s="234" t="str">
        <f>IFERROR(VLOOKUP(Query1[[#This Row],[ENTERPRISE_ID]], Addresses!$A:$Y,23,0), "Not on HR File")</f>
        <v>Frisco</v>
      </c>
      <c r="AB495" s="234" t="str">
        <f>IFERROR(VLOOKUP(Query1[[#This Row],[ENTERPRISE_ID]], Addresses!$A:$Y,24,0), "Not on HR File")</f>
        <v>TX</v>
      </c>
      <c r="AC495" s="234" t="str">
        <f>IFERROR(VLOOKUP(Query1[[#This Row],[ENTERPRISE_ID]], Addresses!$A:$Y,25,0), "Not on HR File")</f>
        <v>75033</v>
      </c>
      <c r="AD495" s="230" t="s">
        <v>11528</v>
      </c>
      <c r="AE495" s="235">
        <v>46086</v>
      </c>
    </row>
    <row r="496" spans="1:31" x14ac:dyDescent="0.3">
      <c r="A496" s="230" t="s">
        <v>12157</v>
      </c>
      <c r="B496" s="230" t="str">
        <f>Query1[[#This Row],[LAST_NAME]]</f>
        <v>BURGESS</v>
      </c>
      <c r="C496" s="230" t="s">
        <v>12158</v>
      </c>
      <c r="D496" s="230" t="s">
        <v>6091</v>
      </c>
      <c r="E496" s="230" t="s">
        <v>12159</v>
      </c>
      <c r="F496" s="230" t="s">
        <v>12160</v>
      </c>
      <c r="G496" s="230" t="s">
        <v>12161</v>
      </c>
      <c r="H496" s="230" t="str">
        <f>Query1[[#This Row],[FULL_NAME]]</f>
        <v>DAVID BURGESS</v>
      </c>
      <c r="I496" s="230" t="s">
        <v>10650</v>
      </c>
      <c r="J496" s="230" t="s">
        <v>4292</v>
      </c>
      <c r="K496" s="230" t="str">
        <f>Query1[[#This Row],[ENTERPRISE_ID]]</f>
        <v>DBURGE0</v>
      </c>
      <c r="L496" s="231">
        <v>5865063329</v>
      </c>
      <c r="M496" s="230" t="s">
        <v>5630</v>
      </c>
      <c r="N496" s="230" t="s">
        <v>12162</v>
      </c>
      <c r="O496" s="230"/>
      <c r="P496" s="230" t="s">
        <v>12163</v>
      </c>
      <c r="Q496" s="230" t="s">
        <v>752</v>
      </c>
      <c r="R496" s="230" t="s">
        <v>12164</v>
      </c>
      <c r="S496" s="230" t="s">
        <v>5664</v>
      </c>
      <c r="T496" s="232">
        <v>8998</v>
      </c>
      <c r="U496" s="230" t="s">
        <v>5995</v>
      </c>
      <c r="V496" s="230" t="s">
        <v>5996</v>
      </c>
      <c r="W496" s="233" t="str">
        <f>IFERROR(VLOOKUP(Query1[[#This Row],[ENTERPRISE_ID]],HR_tbl[],2, 0), "Not on HR File")</f>
        <v>Service Technician 1, In Home</v>
      </c>
      <c r="X496" s="113">
        <f>IFERROR(VLOOKUP(Query1[[#This Row],[ENTERPRISE_ID]],HR_tbl[],3,0), "Not on HR File")</f>
        <v>44567</v>
      </c>
      <c r="Y496" s="234" t="str">
        <f>IFERROR(VLOOKUP(Query1[[#This Row],[ENTERPRISE_ID]], Addresses!$A:$Y,21,0), "Not on HR File")</f>
        <v>21904 Harper Lake Ave</v>
      </c>
      <c r="Z496" s="234">
        <f>IFERROR(VLOOKUP(Query1[[#This Row],[ENTERPRISE_ID]], Addresses!$A:$Y,22,0), "Not on HR File")</f>
        <v>0</v>
      </c>
      <c r="AA496" s="234" t="str">
        <f>IFERROR(VLOOKUP(Query1[[#This Row],[ENTERPRISE_ID]], Addresses!$A:$Y,23,0), "Not on HR File")</f>
        <v>St. Clair Shores</v>
      </c>
      <c r="AB496" s="234" t="str">
        <f>IFERROR(VLOOKUP(Query1[[#This Row],[ENTERPRISE_ID]], Addresses!$A:$Y,24,0), "Not on HR File")</f>
        <v>MI</v>
      </c>
      <c r="AC496" s="234" t="str">
        <f>IFERROR(VLOOKUP(Query1[[#This Row],[ENTERPRISE_ID]], Addresses!$A:$Y,25,0), "Not on HR File")</f>
        <v>48080</v>
      </c>
      <c r="AD496" s="230" t="s">
        <v>12165</v>
      </c>
      <c r="AE496" s="235">
        <v>46086</v>
      </c>
    </row>
    <row r="497" spans="1:31" x14ac:dyDescent="0.3">
      <c r="A497" s="230"/>
      <c r="B497" s="230" t="str">
        <f>Query1[[#This Row],[LAST_NAME]]</f>
        <v>MILLS</v>
      </c>
      <c r="C497" s="230" t="s">
        <v>1632</v>
      </c>
      <c r="D497" s="230" t="s">
        <v>6304</v>
      </c>
      <c r="E497" s="230" t="s">
        <v>16398</v>
      </c>
      <c r="F497" s="230"/>
      <c r="G497" s="230" t="s">
        <v>1633</v>
      </c>
      <c r="H497" s="230" t="str">
        <f>Query1[[#This Row],[FULL_NAME]]</f>
        <v>BRIAN MILLS</v>
      </c>
      <c r="I497" s="230" t="s">
        <v>5320</v>
      </c>
      <c r="J497" s="230" t="s">
        <v>4028</v>
      </c>
      <c r="K497" s="230" t="str">
        <f>Query1[[#This Row],[ENTERPRISE_ID]]</f>
        <v>BMILLS9</v>
      </c>
      <c r="L497" s="231">
        <v>3167495211</v>
      </c>
      <c r="M497" s="230" t="s">
        <v>5630</v>
      </c>
      <c r="N497" s="230" t="s">
        <v>16399</v>
      </c>
      <c r="O497" s="230"/>
      <c r="P497" s="230" t="s">
        <v>8165</v>
      </c>
      <c r="Q497" s="230" t="s">
        <v>549</v>
      </c>
      <c r="R497" s="230" t="s">
        <v>16400</v>
      </c>
      <c r="S497" s="230" t="s">
        <v>5916</v>
      </c>
      <c r="T497" s="232">
        <v>8998</v>
      </c>
      <c r="U497" s="230" t="s">
        <v>5715</v>
      </c>
      <c r="V497" s="230" t="s">
        <v>5716</v>
      </c>
      <c r="W497" s="233" t="str">
        <f>IFERROR(VLOOKUP(Query1[[#This Row],[ENTERPRISE_ID]],HR_tbl[],2, 0), "Not on HR File")</f>
        <v>Team Lead Technician</v>
      </c>
      <c r="X497" s="113">
        <f>IFERROR(VLOOKUP(Query1[[#This Row],[ENTERPRISE_ID]],HR_tbl[],3,0), "Not on HR File")</f>
        <v>42121</v>
      </c>
      <c r="Y497" s="234" t="str">
        <f>IFERROR(VLOOKUP(Query1[[#This Row],[ENTERPRISE_ID]], Addresses!$A:$Y,21,0), "Not on HR File")</f>
        <v>813 Wagonwheel Road</v>
      </c>
      <c r="Z497" s="234">
        <f>IFERROR(VLOOKUP(Query1[[#This Row],[ENTERPRISE_ID]], Addresses!$A:$Y,22,0), "Not on HR File")</f>
        <v>0</v>
      </c>
      <c r="AA497" s="234" t="str">
        <f>IFERROR(VLOOKUP(Query1[[#This Row],[ENTERPRISE_ID]], Addresses!$A:$Y,23,0), "Not on HR File")</f>
        <v>Florence</v>
      </c>
      <c r="AB497" s="234" t="str">
        <f>IFERROR(VLOOKUP(Query1[[#This Row],[ENTERPRISE_ID]], Addresses!$A:$Y,24,0), "Not on HR File")</f>
        <v>KS</v>
      </c>
      <c r="AC497" s="234" t="str">
        <f>IFERROR(VLOOKUP(Query1[[#This Row],[ENTERPRISE_ID]], Addresses!$A:$Y,25,0), "Not on HR File")</f>
        <v>66851</v>
      </c>
      <c r="AD497" s="230" t="s">
        <v>16401</v>
      </c>
      <c r="AE497" s="235">
        <v>46086</v>
      </c>
    </row>
    <row r="498" spans="1:31" x14ac:dyDescent="0.3">
      <c r="A498" s="230"/>
      <c r="B498" s="230" t="str">
        <f>Query1[[#This Row],[LAST_NAME]]</f>
        <v>DARDEN</v>
      </c>
      <c r="C498" s="230" t="s">
        <v>31534</v>
      </c>
      <c r="D498" s="230" t="s">
        <v>5708</v>
      </c>
      <c r="E498" s="230" t="s">
        <v>31535</v>
      </c>
      <c r="F498" s="230"/>
      <c r="G498" s="230" t="s">
        <v>31536</v>
      </c>
      <c r="H498" s="230" t="str">
        <f>Query1[[#This Row],[FULL_NAME]]</f>
        <v>DANIEL DARDEN</v>
      </c>
      <c r="I498" s="230" t="s">
        <v>8382</v>
      </c>
      <c r="J498" s="230" t="s">
        <v>4709</v>
      </c>
      <c r="K498" s="230" t="str">
        <f>Query1[[#This Row],[ENTERPRISE_ID]]</f>
        <v>DDARDEN</v>
      </c>
      <c r="L498" s="231"/>
      <c r="M498" s="230" t="s">
        <v>5630</v>
      </c>
      <c r="N498" s="230" t="s">
        <v>31537</v>
      </c>
      <c r="O498" s="230" t="s">
        <v>31538</v>
      </c>
      <c r="P498" s="230" t="s">
        <v>20887</v>
      </c>
      <c r="Q498" s="230" t="s">
        <v>287</v>
      </c>
      <c r="R498" s="230" t="s">
        <v>12170</v>
      </c>
      <c r="S498" s="230" t="s">
        <v>5664</v>
      </c>
      <c r="T498" s="232">
        <v>8998</v>
      </c>
      <c r="U498" s="230" t="s">
        <v>6072</v>
      </c>
      <c r="V498" s="230" t="s">
        <v>6073</v>
      </c>
      <c r="W498" s="233" t="str">
        <f>IFERROR(VLOOKUP(Query1[[#This Row],[ENTERPRISE_ID]],HR_tbl[],2, 0), "Not on HR File")</f>
        <v>Not on HR File</v>
      </c>
      <c r="X498" s="113" t="str">
        <f>IFERROR(VLOOKUP(Query1[[#This Row],[ENTERPRISE_ID]],HR_tbl[],3,0), "Not on HR File")</f>
        <v>Not on HR File</v>
      </c>
      <c r="Y498" s="234" t="str">
        <f>IFERROR(VLOOKUP(Query1[[#This Row],[ENTERPRISE_ID]], Addresses!$A:$Y,21,0), "Not on HR File")</f>
        <v>Not on HR File</v>
      </c>
      <c r="Z498" s="234" t="str">
        <f>IFERROR(VLOOKUP(Query1[[#This Row],[ENTERPRISE_ID]], Addresses!$A:$Y,22,0), "Not on HR File")</f>
        <v>Not on HR File</v>
      </c>
      <c r="AA498" s="234" t="str">
        <f>IFERROR(VLOOKUP(Query1[[#This Row],[ENTERPRISE_ID]], Addresses!$A:$Y,23,0), "Not on HR File")</f>
        <v>Not on HR File</v>
      </c>
      <c r="AB498" s="234" t="str">
        <f>IFERROR(VLOOKUP(Query1[[#This Row],[ENTERPRISE_ID]], Addresses!$A:$Y,24,0), "Not on HR File")</f>
        <v>Not on HR File</v>
      </c>
      <c r="AC498" s="234" t="str">
        <f>IFERROR(VLOOKUP(Query1[[#This Row],[ENTERPRISE_ID]], Addresses!$A:$Y,25,0), "Not on HR File")</f>
        <v>Not on HR File</v>
      </c>
      <c r="AD498" s="230"/>
      <c r="AE498" s="235">
        <v>46086</v>
      </c>
    </row>
    <row r="499" spans="1:31" x14ac:dyDescent="0.3">
      <c r="A499" s="230"/>
      <c r="B499" s="230" t="str">
        <f>Query1[[#This Row],[LAST_NAME]]</f>
        <v>KHAWALDEH</v>
      </c>
      <c r="C499" s="230" t="s">
        <v>9832</v>
      </c>
      <c r="D499" s="230" t="s">
        <v>5669</v>
      </c>
      <c r="E499" s="230" t="s">
        <v>9833</v>
      </c>
      <c r="F499" s="230"/>
      <c r="G499" s="230" t="s">
        <v>9834</v>
      </c>
      <c r="H499" s="230" t="str">
        <f>Query1[[#This Row],[FULL_NAME]]</f>
        <v>TAWFIQ KHAWALDEH</v>
      </c>
      <c r="I499" s="230" t="s">
        <v>9835</v>
      </c>
      <c r="J499" s="230" t="s">
        <v>9836</v>
      </c>
      <c r="K499" s="230" t="str">
        <f>Query1[[#This Row],[ENTERPRISE_ID]]</f>
        <v>TKHAWAL</v>
      </c>
      <c r="L499" s="231">
        <v>2535905543</v>
      </c>
      <c r="M499" s="230" t="s">
        <v>5630</v>
      </c>
      <c r="N499" s="230" t="s">
        <v>9837</v>
      </c>
      <c r="O499" s="230"/>
      <c r="P499" s="230" t="s">
        <v>9838</v>
      </c>
      <c r="Q499" s="230" t="s">
        <v>1472</v>
      </c>
      <c r="R499" s="230" t="s">
        <v>9839</v>
      </c>
      <c r="S499" s="230" t="s">
        <v>5634</v>
      </c>
      <c r="T499" s="232">
        <v>8998</v>
      </c>
      <c r="U499" s="230" t="s">
        <v>6633</v>
      </c>
      <c r="V499" s="230" t="s">
        <v>6634</v>
      </c>
      <c r="W499" s="233" t="str">
        <f>IFERROR(VLOOKUP(Query1[[#This Row],[ENTERPRISE_ID]],HR_tbl[],2, 0), "Not on HR File")</f>
        <v>Service Tech - Modified Duty</v>
      </c>
      <c r="X499" s="113">
        <f>IFERROR(VLOOKUP(Query1[[#This Row],[ENTERPRISE_ID]],HR_tbl[],3,0), "Not on HR File")</f>
        <v>40050</v>
      </c>
      <c r="Y499" s="234" t="str">
        <f>IFERROR(VLOOKUP(Query1[[#This Row],[ENTERPRISE_ID]], Addresses!$A:$Y,21,0), "Not on HR File")</f>
        <v>16914 95th Ave E</v>
      </c>
      <c r="Z499" s="234">
        <f>IFERROR(VLOOKUP(Query1[[#This Row],[ENTERPRISE_ID]], Addresses!$A:$Y,22,0), "Not on HR File")</f>
        <v>0</v>
      </c>
      <c r="AA499" s="234" t="str">
        <f>IFERROR(VLOOKUP(Query1[[#This Row],[ENTERPRISE_ID]], Addresses!$A:$Y,23,0), "Not on HR File")</f>
        <v>Puyallup</v>
      </c>
      <c r="AB499" s="234" t="str">
        <f>IFERROR(VLOOKUP(Query1[[#This Row],[ENTERPRISE_ID]], Addresses!$A:$Y,24,0), "Not on HR File")</f>
        <v>WA</v>
      </c>
      <c r="AC499" s="234" t="str">
        <f>IFERROR(VLOOKUP(Query1[[#This Row],[ENTERPRISE_ID]], Addresses!$A:$Y,25,0), "Not on HR File")</f>
        <v>98375</v>
      </c>
      <c r="AD499" s="230" t="s">
        <v>9840</v>
      </c>
      <c r="AE499" s="235">
        <v>46086</v>
      </c>
    </row>
    <row r="500" spans="1:31" x14ac:dyDescent="0.3">
      <c r="A500" s="230" t="s">
        <v>9427</v>
      </c>
      <c r="B500" s="230" t="str">
        <f>Query1[[#This Row],[LAST_NAME]]</f>
        <v>SEDA</v>
      </c>
      <c r="C500" s="230" t="s">
        <v>9428</v>
      </c>
      <c r="D500" s="230" t="s">
        <v>5638</v>
      </c>
      <c r="E500" s="230" t="s">
        <v>9429</v>
      </c>
      <c r="F500" s="230" t="s">
        <v>9430</v>
      </c>
      <c r="G500" s="230" t="s">
        <v>9431</v>
      </c>
      <c r="H500" s="230" t="str">
        <f>Query1[[#This Row],[FULL_NAME]]</f>
        <v>ROBERT SEDA</v>
      </c>
      <c r="I500" s="230" t="s">
        <v>9432</v>
      </c>
      <c r="J500" s="230" t="s">
        <v>4188</v>
      </c>
      <c r="K500" s="230" t="str">
        <f>Query1[[#This Row],[ENTERPRISE_ID]]</f>
        <v>RSEDA</v>
      </c>
      <c r="L500" s="231">
        <v>4079684855</v>
      </c>
      <c r="M500" s="230" t="s">
        <v>5630</v>
      </c>
      <c r="N500" s="230" t="s">
        <v>9433</v>
      </c>
      <c r="O500" s="230"/>
      <c r="P500" s="230" t="s">
        <v>9434</v>
      </c>
      <c r="Q500" s="230" t="s">
        <v>297</v>
      </c>
      <c r="R500" s="230" t="s">
        <v>9435</v>
      </c>
      <c r="S500" s="230" t="s">
        <v>5634</v>
      </c>
      <c r="T500" s="232">
        <v>8998</v>
      </c>
      <c r="U500" s="230" t="s">
        <v>7445</v>
      </c>
      <c r="V500" s="230" t="s">
        <v>7446</v>
      </c>
      <c r="W500" s="233" t="str">
        <f>IFERROR(VLOOKUP(Query1[[#This Row],[ENTERPRISE_ID]],HR_tbl[],2, 0), "Not on HR File")</f>
        <v>Service Technician 3, In-Home</v>
      </c>
      <c r="X500" s="113">
        <f>IFERROR(VLOOKUP(Query1[[#This Row],[ENTERPRISE_ID]],HR_tbl[],3,0), "Not on HR File")</f>
        <v>39306</v>
      </c>
      <c r="Y500" s="234" t="str">
        <f>IFERROR(VLOOKUP(Query1[[#This Row],[ENTERPRISE_ID]], Addresses!$A:$Y,21,0), "Not on HR File")</f>
        <v>361 GUADLUPE ST</v>
      </c>
      <c r="Z500" s="234">
        <f>IFERROR(VLOOKUP(Query1[[#This Row],[ENTERPRISE_ID]], Addresses!$A:$Y,22,0), "Not on HR File")</f>
        <v>0</v>
      </c>
      <c r="AA500" s="234" t="str">
        <f>IFERROR(VLOOKUP(Query1[[#This Row],[ENTERPRISE_ID]], Addresses!$A:$Y,23,0), "Not on HR File")</f>
        <v>HAINES CITY</v>
      </c>
      <c r="AB500" s="234" t="str">
        <f>IFERROR(VLOOKUP(Query1[[#This Row],[ENTERPRISE_ID]], Addresses!$A:$Y,24,0), "Not on HR File")</f>
        <v>FL</v>
      </c>
      <c r="AC500" s="234" t="str">
        <f>IFERROR(VLOOKUP(Query1[[#This Row],[ENTERPRISE_ID]], Addresses!$A:$Y,25,0), "Not on HR File")</f>
        <v>33844-8468</v>
      </c>
      <c r="AD500" s="230" t="s">
        <v>9436</v>
      </c>
      <c r="AE500" s="235">
        <v>46086</v>
      </c>
    </row>
    <row r="501" spans="1:31" x14ac:dyDescent="0.3">
      <c r="A501" s="230" t="s">
        <v>4832</v>
      </c>
      <c r="B501" s="230" t="str">
        <f>Query1[[#This Row],[LAST_NAME]]</f>
        <v>ESPINOSA</v>
      </c>
      <c r="C501" s="230" t="s">
        <v>7159</v>
      </c>
      <c r="D501" s="230" t="s">
        <v>5729</v>
      </c>
      <c r="E501" s="230" t="s">
        <v>7160</v>
      </c>
      <c r="F501" s="230" t="s">
        <v>7161</v>
      </c>
      <c r="G501" s="230" t="s">
        <v>4834</v>
      </c>
      <c r="H501" s="230" t="str">
        <f>Query1[[#This Row],[FULL_NAME]]</f>
        <v>OSCAR ESPINOSA</v>
      </c>
      <c r="I501" s="230" t="s">
        <v>4833</v>
      </c>
      <c r="J501" s="230" t="s">
        <v>4217</v>
      </c>
      <c r="K501" s="230" t="str">
        <f>Query1[[#This Row],[ENTERPRISE_ID]]</f>
        <v>OESPINO</v>
      </c>
      <c r="L501" s="231">
        <v>5106964157</v>
      </c>
      <c r="M501" s="230" t="s">
        <v>5630</v>
      </c>
      <c r="N501" s="230" t="s">
        <v>7162</v>
      </c>
      <c r="O501" s="230"/>
      <c r="P501" s="230" t="s">
        <v>4835</v>
      </c>
      <c r="Q501" s="230" t="s">
        <v>219</v>
      </c>
      <c r="R501" s="230" t="s">
        <v>7163</v>
      </c>
      <c r="S501" s="230" t="s">
        <v>5664</v>
      </c>
      <c r="T501" s="232">
        <v>8998</v>
      </c>
      <c r="U501" s="230" t="s">
        <v>5739</v>
      </c>
      <c r="V501" s="230" t="s">
        <v>5740</v>
      </c>
      <c r="W501" s="233" t="str">
        <f>IFERROR(VLOOKUP(Query1[[#This Row],[ENTERPRISE_ID]],HR_tbl[],2, 0), "Not on HR File")</f>
        <v>Service Technician 2, Trainee</v>
      </c>
      <c r="X501" s="113">
        <f>IFERROR(VLOOKUP(Query1[[#This Row],[ENTERPRISE_ID]],HR_tbl[],3,0), "Not on HR File")</f>
        <v>46005</v>
      </c>
      <c r="Y501" s="234" t="str">
        <f>IFERROR(VLOOKUP(Query1[[#This Row],[ENTERPRISE_ID]], Addresses!$A:$Y,21,0), "Not on HR File")</f>
        <v>Not on HR File</v>
      </c>
      <c r="Z501" s="234" t="str">
        <f>IFERROR(VLOOKUP(Query1[[#This Row],[ENTERPRISE_ID]], Addresses!$A:$Y,22,0), "Not on HR File")</f>
        <v>Not on HR File</v>
      </c>
      <c r="AA501" s="234" t="str">
        <f>IFERROR(VLOOKUP(Query1[[#This Row],[ENTERPRISE_ID]], Addresses!$A:$Y,23,0), "Not on HR File")</f>
        <v>Not on HR File</v>
      </c>
      <c r="AB501" s="234" t="str">
        <f>IFERROR(VLOOKUP(Query1[[#This Row],[ENTERPRISE_ID]], Addresses!$A:$Y,24,0), "Not on HR File")</f>
        <v>Not on HR File</v>
      </c>
      <c r="AC501" s="234" t="str">
        <f>IFERROR(VLOOKUP(Query1[[#This Row],[ENTERPRISE_ID]], Addresses!$A:$Y,25,0), "Not on HR File")</f>
        <v>Not on HR File</v>
      </c>
      <c r="AD501" s="230" t="s">
        <v>7164</v>
      </c>
      <c r="AE501" s="235">
        <v>46086</v>
      </c>
    </row>
    <row r="502" spans="1:31" x14ac:dyDescent="0.3">
      <c r="A502" s="230" t="s">
        <v>4061</v>
      </c>
      <c r="B502" s="230" t="str">
        <f>Query1[[#This Row],[LAST_NAME]]</f>
        <v>FLOYD</v>
      </c>
      <c r="C502" s="230" t="s">
        <v>8150</v>
      </c>
      <c r="D502" s="230" t="s">
        <v>5719</v>
      </c>
      <c r="E502" s="230" t="s">
        <v>8151</v>
      </c>
      <c r="F502" s="230" t="s">
        <v>8152</v>
      </c>
      <c r="G502" s="230" t="s">
        <v>4064</v>
      </c>
      <c r="H502" s="230" t="str">
        <f>Query1[[#This Row],[FULL_NAME]]</f>
        <v>MARQUES FLOYD</v>
      </c>
      <c r="I502" s="230" t="s">
        <v>4063</v>
      </c>
      <c r="J502" s="230" t="s">
        <v>4062</v>
      </c>
      <c r="K502" s="230" t="str">
        <f>Query1[[#This Row],[ENTERPRISE_ID]]</f>
        <v>MFLOYD</v>
      </c>
      <c r="L502" s="231">
        <v>2194552221</v>
      </c>
      <c r="M502" s="230" t="s">
        <v>5630</v>
      </c>
      <c r="N502" s="230" t="s">
        <v>8153</v>
      </c>
      <c r="O502" s="230"/>
      <c r="P502" s="230" t="s">
        <v>4065</v>
      </c>
      <c r="Q502" s="230" t="s">
        <v>773</v>
      </c>
      <c r="R502" s="230" t="s">
        <v>1033</v>
      </c>
      <c r="S502" s="230" t="s">
        <v>5634</v>
      </c>
      <c r="T502" s="232">
        <v>8998</v>
      </c>
      <c r="U502" s="230" t="s">
        <v>1706</v>
      </c>
      <c r="V502" s="230" t="s">
        <v>7763</v>
      </c>
      <c r="W502" s="233" t="str">
        <f>IFERROR(VLOOKUP(Query1[[#This Row],[ENTERPRISE_ID]],HR_tbl[],2, 0), "Not on HR File")</f>
        <v>Service Technician 2, In-Home</v>
      </c>
      <c r="X502" s="113">
        <f>IFERROR(VLOOKUP(Query1[[#This Row],[ENTERPRISE_ID]],HR_tbl[],3,0), "Not on HR File")</f>
        <v>45928</v>
      </c>
      <c r="Y502" s="234" t="str">
        <f>IFERROR(VLOOKUP(Query1[[#This Row],[ENTERPRISE_ID]], Addresses!$A:$Y,21,0), "Not on HR File")</f>
        <v>134 N PORTER ST</v>
      </c>
      <c r="Z502" s="234">
        <f>IFERROR(VLOOKUP(Query1[[#This Row],[ENTERPRISE_ID]], Addresses!$A:$Y,22,0), "Not on HR File")</f>
        <v>0</v>
      </c>
      <c r="AA502" s="234" t="str">
        <f>IFERROR(VLOOKUP(Query1[[#This Row],[ENTERPRISE_ID]], Addresses!$A:$Y,23,0), "Not on HR File")</f>
        <v>MICHIGAN CITY</v>
      </c>
      <c r="AB502" s="234" t="str">
        <f>IFERROR(VLOOKUP(Query1[[#This Row],[ENTERPRISE_ID]], Addresses!$A:$Y,24,0), "Not on HR File")</f>
        <v>IN</v>
      </c>
      <c r="AC502" s="234" t="str">
        <f>IFERROR(VLOOKUP(Query1[[#This Row],[ENTERPRISE_ID]], Addresses!$A:$Y,25,0), "Not on HR File")</f>
        <v>46360</v>
      </c>
      <c r="AD502" s="230" t="s">
        <v>8154</v>
      </c>
      <c r="AE502" s="235">
        <v>46086</v>
      </c>
    </row>
    <row r="503" spans="1:31" x14ac:dyDescent="0.3">
      <c r="A503" s="230" t="s">
        <v>17726</v>
      </c>
      <c r="B503" s="230" t="str">
        <f>Query1[[#This Row],[LAST_NAME]]</f>
        <v>TIZOC</v>
      </c>
      <c r="C503" s="230" t="s">
        <v>3314</v>
      </c>
      <c r="D503" s="230" t="s">
        <v>5647</v>
      </c>
      <c r="E503" s="230" t="s">
        <v>17727</v>
      </c>
      <c r="F503" s="230" t="s">
        <v>17728</v>
      </c>
      <c r="G503" s="230" t="s">
        <v>3315</v>
      </c>
      <c r="H503" s="230" t="str">
        <f>Query1[[#This Row],[FULL_NAME]]</f>
        <v>JUAN TIZOC</v>
      </c>
      <c r="I503" s="230" t="s">
        <v>17729</v>
      </c>
      <c r="J503" s="230" t="s">
        <v>4132</v>
      </c>
      <c r="K503" s="230" t="str">
        <f>Query1[[#This Row],[ENTERPRISE_ID]]</f>
        <v>JTIZOC</v>
      </c>
      <c r="L503" s="231">
        <v>2109291378</v>
      </c>
      <c r="M503" s="230" t="s">
        <v>5630</v>
      </c>
      <c r="N503" s="230" t="s">
        <v>17730</v>
      </c>
      <c r="O503" s="230"/>
      <c r="P503" s="230" t="s">
        <v>6264</v>
      </c>
      <c r="Q503" s="230" t="s">
        <v>279</v>
      </c>
      <c r="R503" s="230" t="s">
        <v>10773</v>
      </c>
      <c r="S503" s="230" t="s">
        <v>5634</v>
      </c>
      <c r="T503" s="232">
        <v>8998</v>
      </c>
      <c r="U503" s="230" t="s">
        <v>6204</v>
      </c>
      <c r="V503" s="230" t="s">
        <v>6205</v>
      </c>
      <c r="W503" s="233" t="str">
        <f>IFERROR(VLOOKUP(Query1[[#This Row],[ENTERPRISE_ID]],HR_tbl[],2, 0), "Not on HR File")</f>
        <v>Service Technician 3, In-Home</v>
      </c>
      <c r="X503" s="113">
        <f>IFERROR(VLOOKUP(Query1[[#This Row],[ENTERPRISE_ID]],HR_tbl[],3,0), "Not on HR File")</f>
        <v>44588</v>
      </c>
      <c r="Y503" s="234" t="str">
        <f>IFERROR(VLOOKUP(Query1[[#This Row],[ENTERPRISE_ID]], Addresses!$A:$Y,21,0), "Not on HR File")</f>
        <v>9219 FIVE FORKS ST</v>
      </c>
      <c r="Z503" s="234">
        <f>IFERROR(VLOOKUP(Query1[[#This Row],[ENTERPRISE_ID]], Addresses!$A:$Y,22,0), "Not on HR File")</f>
        <v>0</v>
      </c>
      <c r="AA503" s="234" t="str">
        <f>IFERROR(VLOOKUP(Query1[[#This Row],[ENTERPRISE_ID]], Addresses!$A:$Y,23,0), "Not on HR File")</f>
        <v>SAN ANTONIO</v>
      </c>
      <c r="AB503" s="234" t="str">
        <f>IFERROR(VLOOKUP(Query1[[#This Row],[ENTERPRISE_ID]], Addresses!$A:$Y,24,0), "Not on HR File")</f>
        <v>TX</v>
      </c>
      <c r="AC503" s="234" t="str">
        <f>IFERROR(VLOOKUP(Query1[[#This Row],[ENTERPRISE_ID]], Addresses!$A:$Y,25,0), "Not on HR File")</f>
        <v>78245</v>
      </c>
      <c r="AD503" s="230" t="s">
        <v>17731</v>
      </c>
      <c r="AE503" s="235">
        <v>46086</v>
      </c>
    </row>
    <row r="504" spans="1:31" x14ac:dyDescent="0.3">
      <c r="A504" s="230" t="s">
        <v>11394</v>
      </c>
      <c r="B504" s="230" t="str">
        <f>Query1[[#This Row],[LAST_NAME]]</f>
        <v>CARLSON</v>
      </c>
      <c r="C504" s="230" t="s">
        <v>11395</v>
      </c>
      <c r="D504" s="230" t="s">
        <v>5719</v>
      </c>
      <c r="E504" s="230" t="s">
        <v>11396</v>
      </c>
      <c r="F504" s="230" t="s">
        <v>11397</v>
      </c>
      <c r="G504" s="230" t="s">
        <v>11398</v>
      </c>
      <c r="H504" s="230" t="str">
        <f>Query1[[#This Row],[FULL_NAME]]</f>
        <v>LUCAS CARLSON</v>
      </c>
      <c r="I504" s="230" t="s">
        <v>11399</v>
      </c>
      <c r="J504" s="230" t="s">
        <v>5208</v>
      </c>
      <c r="K504" s="230" t="str">
        <f>Query1[[#This Row],[ENTERPRISE_ID]]</f>
        <v>LCARLSO</v>
      </c>
      <c r="L504" s="231">
        <v>6084734808</v>
      </c>
      <c r="M504" s="230" t="s">
        <v>5630</v>
      </c>
      <c r="N504" s="230" t="s">
        <v>11400</v>
      </c>
      <c r="O504" s="230"/>
      <c r="P504" s="230" t="s">
        <v>11401</v>
      </c>
      <c r="Q504" s="230" t="s">
        <v>453</v>
      </c>
      <c r="R504" s="230" t="s">
        <v>11402</v>
      </c>
      <c r="S504" s="230" t="s">
        <v>5634</v>
      </c>
      <c r="T504" s="232">
        <v>8998</v>
      </c>
      <c r="U504" s="230" t="s">
        <v>6248</v>
      </c>
      <c r="V504" s="230" t="s">
        <v>6249</v>
      </c>
      <c r="W504" s="233" t="str">
        <f>IFERROR(VLOOKUP(Query1[[#This Row],[ENTERPRISE_ID]],HR_tbl[],2, 0), "Not on HR File")</f>
        <v>Service Technician 2, In-Home</v>
      </c>
      <c r="X504" s="113">
        <f>IFERROR(VLOOKUP(Query1[[#This Row],[ENTERPRISE_ID]],HR_tbl[],3,0), "Not on HR File")</f>
        <v>45991</v>
      </c>
      <c r="Y504" s="234" t="str">
        <f>IFERROR(VLOOKUP(Query1[[#This Row],[ENTERPRISE_ID]], Addresses!$A:$Y,21,0), "Not on HR File")</f>
        <v>14711 GENEVA RD</v>
      </c>
      <c r="Z504" s="234">
        <f>IFERROR(VLOOKUP(Query1[[#This Row],[ENTERPRISE_ID]], Addresses!$A:$Y,22,0), "Not on HR File")</f>
        <v>0</v>
      </c>
      <c r="AA504" s="234" t="str">
        <f>IFERROR(VLOOKUP(Query1[[#This Row],[ENTERPRISE_ID]], Addresses!$A:$Y,23,0), "Not on HR File")</f>
        <v>SPARTA</v>
      </c>
      <c r="AB504" s="234" t="str">
        <f>IFERROR(VLOOKUP(Query1[[#This Row],[ENTERPRISE_ID]], Addresses!$A:$Y,24,0), "Not on HR File")</f>
        <v>WI</v>
      </c>
      <c r="AC504" s="234" t="str">
        <f>IFERROR(VLOOKUP(Query1[[#This Row],[ENTERPRISE_ID]], Addresses!$A:$Y,25,0), "Not on HR File")</f>
        <v>54656</v>
      </c>
      <c r="AD504" s="230" t="s">
        <v>11403</v>
      </c>
      <c r="AE504" s="235">
        <v>46086</v>
      </c>
    </row>
    <row r="505" spans="1:31" x14ac:dyDescent="0.3">
      <c r="A505" s="230" t="s">
        <v>12955</v>
      </c>
      <c r="B505" s="230" t="str">
        <f>Query1[[#This Row],[LAST_NAME]]</f>
        <v>ROSS</v>
      </c>
      <c r="C505" s="230" t="s">
        <v>12956</v>
      </c>
      <c r="D505" s="230" t="s">
        <v>5769</v>
      </c>
      <c r="E505" s="230" t="s">
        <v>12957</v>
      </c>
      <c r="F505" s="230" t="s">
        <v>12958</v>
      </c>
      <c r="G505" s="230" t="s">
        <v>12959</v>
      </c>
      <c r="H505" s="230" t="str">
        <f>Query1[[#This Row],[FULL_NAME]]</f>
        <v>ETHAN ROSS</v>
      </c>
      <c r="I505" s="230" t="s">
        <v>12960</v>
      </c>
      <c r="J505" s="230" t="s">
        <v>11142</v>
      </c>
      <c r="K505" s="230" t="str">
        <f>Query1[[#This Row],[ENTERPRISE_ID]]</f>
        <v>EROSS</v>
      </c>
      <c r="L505" s="231">
        <v>2602760220</v>
      </c>
      <c r="M505" s="230" t="s">
        <v>5630</v>
      </c>
      <c r="N505" s="230" t="s">
        <v>12961</v>
      </c>
      <c r="O505" s="230"/>
      <c r="P505" s="230" t="s">
        <v>12962</v>
      </c>
      <c r="Q505" s="230" t="s">
        <v>773</v>
      </c>
      <c r="R505" s="230" t="s">
        <v>12963</v>
      </c>
      <c r="S505" s="230" t="s">
        <v>5664</v>
      </c>
      <c r="T505" s="232">
        <v>8998</v>
      </c>
      <c r="U505" s="230" t="s">
        <v>8401</v>
      </c>
      <c r="V505" s="230" t="s">
        <v>10138</v>
      </c>
      <c r="W505" s="233" t="str">
        <f>IFERROR(VLOOKUP(Query1[[#This Row],[ENTERPRISE_ID]],HR_tbl[],2, 0), "Not on HR File")</f>
        <v>Service Technician 2, In-Home</v>
      </c>
      <c r="X505" s="113">
        <f>IFERROR(VLOOKUP(Query1[[#This Row],[ENTERPRISE_ID]],HR_tbl[],3,0), "Not on HR File")</f>
        <v>45039</v>
      </c>
      <c r="Y505" s="234" t="str">
        <f>IFERROR(VLOOKUP(Query1[[#This Row],[ENTERPRISE_ID]], Addresses!$A:$Y,21,0), "Not on HR File")</f>
        <v>1304 WALKER CT</v>
      </c>
      <c r="Z505" s="234">
        <f>IFERROR(VLOOKUP(Query1[[#This Row],[ENTERPRISE_ID]], Addresses!$A:$Y,22,0), "Not on HR File")</f>
        <v>0</v>
      </c>
      <c r="AA505" s="234" t="str">
        <f>IFERROR(VLOOKUP(Query1[[#This Row],[ENTERPRISE_ID]], Addresses!$A:$Y,23,0), "Not on HR File")</f>
        <v>AUBURN</v>
      </c>
      <c r="AB505" s="234" t="str">
        <f>IFERROR(VLOOKUP(Query1[[#This Row],[ENTERPRISE_ID]], Addresses!$A:$Y,24,0), "Not on HR File")</f>
        <v>IN</v>
      </c>
      <c r="AC505" s="234" t="str">
        <f>IFERROR(VLOOKUP(Query1[[#This Row],[ENTERPRISE_ID]], Addresses!$A:$Y,25,0), "Not on HR File")</f>
        <v>46706</v>
      </c>
      <c r="AD505" s="230" t="s">
        <v>12964</v>
      </c>
      <c r="AE505" s="235">
        <v>46086</v>
      </c>
    </row>
    <row r="506" spans="1:31" x14ac:dyDescent="0.3">
      <c r="A506" s="230" t="s">
        <v>5096</v>
      </c>
      <c r="B506" s="230" t="str">
        <f>Query1[[#This Row],[LAST_NAME]]</f>
        <v>LAPONTE</v>
      </c>
      <c r="C506" s="230" t="s">
        <v>16106</v>
      </c>
      <c r="D506" s="230" t="s">
        <v>5669</v>
      </c>
      <c r="E506" s="230" t="s">
        <v>16107</v>
      </c>
      <c r="F506" s="230" t="s">
        <v>16108</v>
      </c>
      <c r="G506" s="230" t="s">
        <v>5099</v>
      </c>
      <c r="H506" s="230" t="str">
        <f>Query1[[#This Row],[FULL_NAME]]</f>
        <v>GABRIEL LAPONTE</v>
      </c>
      <c r="I506" s="230" t="s">
        <v>5098</v>
      </c>
      <c r="J506" s="230" t="s">
        <v>5097</v>
      </c>
      <c r="K506" s="230" t="str">
        <f>Query1[[#This Row],[ENTERPRISE_ID]]</f>
        <v>GLAPONT</v>
      </c>
      <c r="L506" s="231">
        <v>3609468710</v>
      </c>
      <c r="M506" s="230" t="s">
        <v>5630</v>
      </c>
      <c r="N506" s="230" t="s">
        <v>16109</v>
      </c>
      <c r="O506" s="230"/>
      <c r="P506" s="230" t="s">
        <v>5100</v>
      </c>
      <c r="Q506" s="230" t="s">
        <v>1472</v>
      </c>
      <c r="R506" s="230" t="s">
        <v>16110</v>
      </c>
      <c r="S506" s="230" t="s">
        <v>5634</v>
      </c>
      <c r="T506" s="232">
        <v>8998</v>
      </c>
      <c r="U506" s="230" t="s">
        <v>5751</v>
      </c>
      <c r="V506" s="230" t="s">
        <v>5752</v>
      </c>
      <c r="W506" s="233" t="str">
        <f>IFERROR(VLOOKUP(Query1[[#This Row],[ENTERPRISE_ID]],HR_tbl[],2, 0), "Not on HR File")</f>
        <v>Service Technician 3, In-Home</v>
      </c>
      <c r="X506" s="113">
        <f>IFERROR(VLOOKUP(Query1[[#This Row],[ENTERPRISE_ID]],HR_tbl[],3,0), "Not on HR File")</f>
        <v>44162</v>
      </c>
      <c r="Y506" s="234" t="str">
        <f>IFERROR(VLOOKUP(Query1[[#This Row],[ENTERPRISE_ID]], Addresses!$A:$Y,21,0), "Not on HR File")</f>
        <v>PO BOX 311</v>
      </c>
      <c r="Z506" s="234">
        <f>IFERROR(VLOOKUP(Query1[[#This Row],[ENTERPRISE_ID]], Addresses!$A:$Y,22,0), "Not on HR File")</f>
        <v>0</v>
      </c>
      <c r="AA506" s="234" t="str">
        <f>IFERROR(VLOOKUP(Query1[[#This Row],[ENTERPRISE_ID]], Addresses!$A:$Y,23,0), "Not on HR File")</f>
        <v>PATEROS</v>
      </c>
      <c r="AB506" s="234" t="str">
        <f>IFERROR(VLOOKUP(Query1[[#This Row],[ENTERPRISE_ID]], Addresses!$A:$Y,24,0), "Not on HR File")</f>
        <v>WA</v>
      </c>
      <c r="AC506" s="234" t="str">
        <f>IFERROR(VLOOKUP(Query1[[#This Row],[ENTERPRISE_ID]], Addresses!$A:$Y,25,0), "Not on HR File")</f>
        <v>98846</v>
      </c>
      <c r="AD506" s="230" t="s">
        <v>16111</v>
      </c>
      <c r="AE506" s="235">
        <v>46086</v>
      </c>
    </row>
    <row r="507" spans="1:31" x14ac:dyDescent="0.3">
      <c r="A507" s="230" t="s">
        <v>3201</v>
      </c>
      <c r="B507" s="230" t="str">
        <f>Query1[[#This Row],[LAST_NAME]]</f>
        <v>JONES</v>
      </c>
      <c r="C507" s="230" t="s">
        <v>3202</v>
      </c>
      <c r="D507" s="230" t="s">
        <v>5854</v>
      </c>
      <c r="E507" s="230" t="s">
        <v>14442</v>
      </c>
      <c r="F507" s="230" t="s">
        <v>14443</v>
      </c>
      <c r="G507" s="230" t="s">
        <v>3203</v>
      </c>
      <c r="H507" s="230" t="str">
        <f>Query1[[#This Row],[FULL_NAME]]</f>
        <v>RODRICK JONES</v>
      </c>
      <c r="I507" s="230" t="s">
        <v>4096</v>
      </c>
      <c r="J507" s="230" t="s">
        <v>4904</v>
      </c>
      <c r="K507" s="230" t="str">
        <f>Query1[[#This Row],[ENTERPRISE_ID]]</f>
        <v>RJONES6</v>
      </c>
      <c r="L507" s="231">
        <v>4784611784</v>
      </c>
      <c r="M507" s="230" t="s">
        <v>5630</v>
      </c>
      <c r="N507" s="230" t="s">
        <v>14444</v>
      </c>
      <c r="O507" s="230"/>
      <c r="P507" s="230" t="s">
        <v>3207</v>
      </c>
      <c r="Q507" s="230" t="s">
        <v>575</v>
      </c>
      <c r="R507" s="230" t="s">
        <v>14445</v>
      </c>
      <c r="S507" s="230" t="s">
        <v>5664</v>
      </c>
      <c r="T507" s="232">
        <v>8998</v>
      </c>
      <c r="U507" s="230" t="s">
        <v>7409</v>
      </c>
      <c r="V507" s="230" t="s">
        <v>7410</v>
      </c>
      <c r="W507" s="233" t="str">
        <f>IFERROR(VLOOKUP(Query1[[#This Row],[ENTERPRISE_ID]],HR_tbl[],2, 0), "Not on HR File")</f>
        <v>HVAC Svc Tech II, Break/Fix</v>
      </c>
      <c r="X507" s="113">
        <f>IFERROR(VLOOKUP(Query1[[#This Row],[ENTERPRISE_ID]],HR_tbl[],3,0), "Not on HR File")</f>
        <v>46005</v>
      </c>
      <c r="Y507" s="234" t="str">
        <f>IFERROR(VLOOKUP(Query1[[#This Row],[ENTERPRISE_ID]], Addresses!$A:$Y,21,0), "Not on HR File")</f>
        <v>Not on HR File</v>
      </c>
      <c r="Z507" s="234" t="str">
        <f>IFERROR(VLOOKUP(Query1[[#This Row],[ENTERPRISE_ID]], Addresses!$A:$Y,22,0), "Not on HR File")</f>
        <v>Not on HR File</v>
      </c>
      <c r="AA507" s="234" t="str">
        <f>IFERROR(VLOOKUP(Query1[[#This Row],[ENTERPRISE_ID]], Addresses!$A:$Y,23,0), "Not on HR File")</f>
        <v>Not on HR File</v>
      </c>
      <c r="AB507" s="234" t="str">
        <f>IFERROR(VLOOKUP(Query1[[#This Row],[ENTERPRISE_ID]], Addresses!$A:$Y,24,0), "Not on HR File")</f>
        <v>Not on HR File</v>
      </c>
      <c r="AC507" s="234" t="str">
        <f>IFERROR(VLOOKUP(Query1[[#This Row],[ENTERPRISE_ID]], Addresses!$A:$Y,25,0), "Not on HR File")</f>
        <v>Not on HR File</v>
      </c>
      <c r="AD507" s="230" t="s">
        <v>14446</v>
      </c>
      <c r="AE507" s="235">
        <v>46086</v>
      </c>
    </row>
    <row r="508" spans="1:31" x14ac:dyDescent="0.3">
      <c r="A508" s="230" t="s">
        <v>8813</v>
      </c>
      <c r="B508" s="230" t="str">
        <f>Query1[[#This Row],[LAST_NAME]]</f>
        <v>LEWIS</v>
      </c>
      <c r="C508" s="230" t="s">
        <v>8814</v>
      </c>
      <c r="D508" s="230" t="s">
        <v>6119</v>
      </c>
      <c r="E508" s="230" t="s">
        <v>8815</v>
      </c>
      <c r="F508" s="230" t="s">
        <v>8816</v>
      </c>
      <c r="G508" s="230" t="s">
        <v>8817</v>
      </c>
      <c r="H508" s="230" t="str">
        <f>Query1[[#This Row],[FULL_NAME]]</f>
        <v>KYM LEWIS</v>
      </c>
      <c r="I508" s="230" t="s">
        <v>3979</v>
      </c>
      <c r="J508" s="230" t="s">
        <v>8818</v>
      </c>
      <c r="K508" s="230" t="str">
        <f>Query1[[#This Row],[ENTERPRISE_ID]]</f>
        <v>KLEWIS7</v>
      </c>
      <c r="L508" s="231">
        <v>5022107704</v>
      </c>
      <c r="M508" s="230" t="s">
        <v>5630</v>
      </c>
      <c r="N508" s="230" t="s">
        <v>8819</v>
      </c>
      <c r="O508" s="230"/>
      <c r="P508" s="230" t="s">
        <v>8820</v>
      </c>
      <c r="Q508" s="230" t="s">
        <v>773</v>
      </c>
      <c r="R508" s="230" t="s">
        <v>6636</v>
      </c>
      <c r="S508" s="230" t="s">
        <v>5738</v>
      </c>
      <c r="T508" s="232">
        <v>8998</v>
      </c>
      <c r="U508" s="230" t="s">
        <v>7463</v>
      </c>
      <c r="V508" s="230" t="s">
        <v>7464</v>
      </c>
      <c r="W508" s="233" t="str">
        <f>IFERROR(VLOOKUP(Query1[[#This Row],[ENTERPRISE_ID]],HR_tbl[],2, 0), "Not on HR File")</f>
        <v>Service Technician 1, In-Home</v>
      </c>
      <c r="X508" s="113">
        <f>IFERROR(VLOOKUP(Query1[[#This Row],[ENTERPRISE_ID]],HR_tbl[],3,0), "Not on HR File")</f>
        <v>28716</v>
      </c>
      <c r="Y508" s="234" t="str">
        <f>IFERROR(VLOOKUP(Query1[[#This Row],[ENTERPRISE_ID]], Addresses!$A:$Y,21,0), "Not on HR File")</f>
        <v>10200 RABBIT HASH ROAD SE</v>
      </c>
      <c r="Z508" s="234">
        <f>IFERROR(VLOOKUP(Query1[[#This Row],[ENTERPRISE_ID]], Addresses!$A:$Y,22,0), "Not on HR File")</f>
        <v>0</v>
      </c>
      <c r="AA508" s="234" t="str">
        <f>IFERROR(VLOOKUP(Query1[[#This Row],[ENTERPRISE_ID]], Addresses!$A:$Y,23,0), "Not on HR File")</f>
        <v>ELIZABETH</v>
      </c>
      <c r="AB508" s="234" t="str">
        <f>IFERROR(VLOOKUP(Query1[[#This Row],[ENTERPRISE_ID]], Addresses!$A:$Y,24,0), "Not on HR File")</f>
        <v>IN</v>
      </c>
      <c r="AC508" s="234" t="str">
        <f>IFERROR(VLOOKUP(Query1[[#This Row],[ENTERPRISE_ID]], Addresses!$A:$Y,25,0), "Not on HR File")</f>
        <v>47117</v>
      </c>
      <c r="AD508" s="230" t="s">
        <v>8821</v>
      </c>
      <c r="AE508" s="235">
        <v>46086</v>
      </c>
    </row>
    <row r="509" spans="1:31" x14ac:dyDescent="0.3">
      <c r="A509" s="230" t="s">
        <v>5236</v>
      </c>
      <c r="B509" s="230" t="str">
        <f>Query1[[#This Row],[LAST_NAME]]</f>
        <v>WILKINS</v>
      </c>
      <c r="C509" s="230" t="s">
        <v>18187</v>
      </c>
      <c r="D509" s="230" t="s">
        <v>6524</v>
      </c>
      <c r="E509" s="230" t="s">
        <v>18188</v>
      </c>
      <c r="F509" s="230" t="s">
        <v>18189</v>
      </c>
      <c r="G509" s="230" t="s">
        <v>5238</v>
      </c>
      <c r="H509" s="230" t="str">
        <f>Query1[[#This Row],[FULL_NAME]]</f>
        <v>JACOB WILKINS</v>
      </c>
      <c r="I509" s="230" t="s">
        <v>5237</v>
      </c>
      <c r="J509" s="230" t="s">
        <v>4553</v>
      </c>
      <c r="K509" s="230" t="str">
        <f>Query1[[#This Row],[ENTERPRISE_ID]]</f>
        <v>JWILKI0</v>
      </c>
      <c r="L509" s="231">
        <v>2095641083</v>
      </c>
      <c r="M509" s="230" t="s">
        <v>5630</v>
      </c>
      <c r="N509" s="230" t="s">
        <v>18190</v>
      </c>
      <c r="O509" s="230"/>
      <c r="P509" s="230" t="s">
        <v>5239</v>
      </c>
      <c r="Q509" s="230" t="s">
        <v>219</v>
      </c>
      <c r="R509" s="230" t="s">
        <v>18191</v>
      </c>
      <c r="S509" s="230" t="s">
        <v>5664</v>
      </c>
      <c r="T509" s="232">
        <v>8998</v>
      </c>
      <c r="U509" s="230" t="s">
        <v>7049</v>
      </c>
      <c r="V509" s="230" t="s">
        <v>7050</v>
      </c>
      <c r="W509" s="233" t="str">
        <f>IFERROR(VLOOKUP(Query1[[#This Row],[ENTERPRISE_ID]],HR_tbl[],2, 0), "Not on HR File")</f>
        <v>Service Technician 2, Trainee</v>
      </c>
      <c r="X509" s="113">
        <f>IFERROR(VLOOKUP(Query1[[#This Row],[ENTERPRISE_ID]],HR_tbl[],3,0), "Not on HR File")</f>
        <v>46005</v>
      </c>
      <c r="Y509" s="234" t="str">
        <f>IFERROR(VLOOKUP(Query1[[#This Row],[ENTERPRISE_ID]], Addresses!$A:$Y,21,0), "Not on HR File")</f>
        <v>Not on HR File</v>
      </c>
      <c r="Z509" s="234" t="str">
        <f>IFERROR(VLOOKUP(Query1[[#This Row],[ENTERPRISE_ID]], Addresses!$A:$Y,22,0), "Not on HR File")</f>
        <v>Not on HR File</v>
      </c>
      <c r="AA509" s="234" t="str">
        <f>IFERROR(VLOOKUP(Query1[[#This Row],[ENTERPRISE_ID]], Addresses!$A:$Y,23,0), "Not on HR File")</f>
        <v>Not on HR File</v>
      </c>
      <c r="AB509" s="234" t="str">
        <f>IFERROR(VLOOKUP(Query1[[#This Row],[ENTERPRISE_ID]], Addresses!$A:$Y,24,0), "Not on HR File")</f>
        <v>Not on HR File</v>
      </c>
      <c r="AC509" s="234" t="str">
        <f>IFERROR(VLOOKUP(Query1[[#This Row],[ENTERPRISE_ID]], Addresses!$A:$Y,25,0), "Not on HR File")</f>
        <v>Not on HR File</v>
      </c>
      <c r="AD509" s="230" t="s">
        <v>18192</v>
      </c>
      <c r="AE509" s="235">
        <v>46086</v>
      </c>
    </row>
    <row r="510" spans="1:31" x14ac:dyDescent="0.3">
      <c r="A510" s="230" t="s">
        <v>6671</v>
      </c>
      <c r="B510" s="230" t="str">
        <f>Query1[[#This Row],[LAST_NAME]]</f>
        <v>PARMLEY</v>
      </c>
      <c r="C510" s="230" t="s">
        <v>6672</v>
      </c>
      <c r="D510" s="230" t="s">
        <v>5867</v>
      </c>
      <c r="E510" s="230" t="s">
        <v>6673</v>
      </c>
      <c r="F510" s="230" t="s">
        <v>6674</v>
      </c>
      <c r="G510" s="230" t="s">
        <v>6675</v>
      </c>
      <c r="H510" s="230" t="str">
        <f>Query1[[#This Row],[FULL_NAME]]</f>
        <v>MICHAEL PARMLEY</v>
      </c>
      <c r="I510" s="230" t="s">
        <v>6676</v>
      </c>
      <c r="J510" s="230" t="s">
        <v>3909</v>
      </c>
      <c r="K510" s="230" t="str">
        <f>Query1[[#This Row],[ENTERPRISE_ID]]</f>
        <v>MPARMLE</v>
      </c>
      <c r="L510" s="231">
        <v>8582055871</v>
      </c>
      <c r="M510" s="230" t="s">
        <v>5630</v>
      </c>
      <c r="N510" s="230" t="s">
        <v>6677</v>
      </c>
      <c r="O510" s="230"/>
      <c r="P510" s="230" t="s">
        <v>6678</v>
      </c>
      <c r="Q510" s="230" t="s">
        <v>219</v>
      </c>
      <c r="R510" s="230" t="s">
        <v>6679</v>
      </c>
      <c r="S510" s="230" t="s">
        <v>5634</v>
      </c>
      <c r="T510" s="232">
        <v>8998</v>
      </c>
      <c r="U510" s="230" t="s">
        <v>6413</v>
      </c>
      <c r="V510" s="230" t="s">
        <v>6414</v>
      </c>
      <c r="W510" s="233" t="str">
        <f>IFERROR(VLOOKUP(Query1[[#This Row],[ENTERPRISE_ID]],HR_tbl[],2, 0), "Not on HR File")</f>
        <v>Service Technician 1, In-Home</v>
      </c>
      <c r="X510" s="113">
        <f>IFERROR(VLOOKUP(Query1[[#This Row],[ENTERPRISE_ID]],HR_tbl[],3,0), "Not on HR File")</f>
        <v>34877</v>
      </c>
      <c r="Y510" s="234" t="str">
        <f>IFERROR(VLOOKUP(Query1[[#This Row],[ENTERPRISE_ID]], Addresses!$A:$Y,21,0), "Not on HR File")</f>
        <v>13424 FLORAL AVE</v>
      </c>
      <c r="Z510" s="234">
        <f>IFERROR(VLOOKUP(Query1[[#This Row],[ENTERPRISE_ID]], Addresses!$A:$Y,22,0), "Not on HR File")</f>
        <v>0</v>
      </c>
      <c r="AA510" s="234" t="str">
        <f>IFERROR(VLOOKUP(Query1[[#This Row],[ENTERPRISE_ID]], Addresses!$A:$Y,23,0), "Not on HR File")</f>
        <v>POWAY</v>
      </c>
      <c r="AB510" s="234" t="str">
        <f>IFERROR(VLOOKUP(Query1[[#This Row],[ENTERPRISE_ID]], Addresses!$A:$Y,24,0), "Not on HR File")</f>
        <v>CA</v>
      </c>
      <c r="AC510" s="234" t="str">
        <f>IFERROR(VLOOKUP(Query1[[#This Row],[ENTERPRISE_ID]], Addresses!$A:$Y,25,0), "Not on HR File")</f>
        <v>92064</v>
      </c>
      <c r="AD510" s="230" t="s">
        <v>6680</v>
      </c>
      <c r="AE510" s="235">
        <v>46086</v>
      </c>
    </row>
    <row r="511" spans="1:31" x14ac:dyDescent="0.3">
      <c r="A511" s="230" t="s">
        <v>14732</v>
      </c>
      <c r="B511" s="230" t="str">
        <f>Query1[[#This Row],[LAST_NAME]]</f>
        <v>CHAVIRA</v>
      </c>
      <c r="C511" s="230" t="s">
        <v>14733</v>
      </c>
      <c r="D511" s="230" t="s">
        <v>5647</v>
      </c>
      <c r="E511" s="230" t="s">
        <v>14734</v>
      </c>
      <c r="F511" s="230" t="s">
        <v>14735</v>
      </c>
      <c r="G511" s="230" t="s">
        <v>6204</v>
      </c>
      <c r="H511" s="230" t="str">
        <f>Query1[[#This Row],[FULL_NAME]]</f>
        <v>ERNESTO CHAVIRA</v>
      </c>
      <c r="I511" s="230" t="s">
        <v>14736</v>
      </c>
      <c r="J511" s="230" t="s">
        <v>11543</v>
      </c>
      <c r="K511" s="230" t="str">
        <f>Query1[[#This Row],[ENTERPRISE_ID]]</f>
        <v>ECHAVI0</v>
      </c>
      <c r="L511" s="231">
        <v>8305843474</v>
      </c>
      <c r="M511" s="230" t="s">
        <v>5630</v>
      </c>
      <c r="N511" s="230" t="s">
        <v>14737</v>
      </c>
      <c r="O511" s="230"/>
      <c r="P511" s="230" t="s">
        <v>14738</v>
      </c>
      <c r="Q511" s="230" t="s">
        <v>279</v>
      </c>
      <c r="R511" s="230" t="s">
        <v>14739</v>
      </c>
      <c r="S511" s="230" t="s">
        <v>5634</v>
      </c>
      <c r="T511" s="232">
        <v>8998</v>
      </c>
      <c r="U511" s="230" t="s">
        <v>5715</v>
      </c>
      <c r="V511" s="230" t="s">
        <v>5716</v>
      </c>
      <c r="W511" s="233" t="str">
        <f>IFERROR(VLOOKUP(Query1[[#This Row],[ENTERPRISE_ID]],HR_tbl[],2, 0), "Not on HR File")</f>
        <v>Team Lead Technician</v>
      </c>
      <c r="X511" s="113">
        <f>IFERROR(VLOOKUP(Query1[[#This Row],[ENTERPRISE_ID]],HR_tbl[],3,0), "Not on HR File")</f>
        <v>41204</v>
      </c>
      <c r="Y511" s="234" t="str">
        <f>IFERROR(VLOOKUP(Query1[[#This Row],[ENTERPRISE_ID]], Addresses!$A:$Y,21,0), "Not on HR File")</f>
        <v>21486 FM 463</v>
      </c>
      <c r="Z511" s="234">
        <f>IFERROR(VLOOKUP(Query1[[#This Row],[ENTERPRISE_ID]], Addresses!$A:$Y,22,0), "Not on HR File")</f>
        <v>0</v>
      </c>
      <c r="AA511" s="234" t="str">
        <f>IFERROR(VLOOKUP(Query1[[#This Row],[ENTERPRISE_ID]], Addresses!$A:$Y,23,0), "Not on HR File")</f>
        <v>Devine</v>
      </c>
      <c r="AB511" s="234" t="str">
        <f>IFERROR(VLOOKUP(Query1[[#This Row],[ENTERPRISE_ID]], Addresses!$A:$Y,24,0), "Not on HR File")</f>
        <v>TX</v>
      </c>
      <c r="AC511" s="234" t="str">
        <f>IFERROR(VLOOKUP(Query1[[#This Row],[ENTERPRISE_ID]], Addresses!$A:$Y,25,0), "Not on HR File")</f>
        <v>78016</v>
      </c>
      <c r="AD511" s="230" t="s">
        <v>14740</v>
      </c>
      <c r="AE511" s="235">
        <v>46086</v>
      </c>
    </row>
    <row r="512" spans="1:31" x14ac:dyDescent="0.3">
      <c r="A512" s="230" t="s">
        <v>16172</v>
      </c>
      <c r="B512" s="230" t="str">
        <f>Query1[[#This Row],[LAST_NAME]]</f>
        <v>WILLIAMS</v>
      </c>
      <c r="C512" s="230" t="s">
        <v>281</v>
      </c>
      <c r="D512" s="230" t="s">
        <v>5708</v>
      </c>
      <c r="E512" s="230" t="s">
        <v>16173</v>
      </c>
      <c r="F512" s="230" t="s">
        <v>16174</v>
      </c>
      <c r="G512" s="230" t="s">
        <v>282</v>
      </c>
      <c r="H512" s="230" t="str">
        <f>Query1[[#This Row],[FULL_NAME]]</f>
        <v>LONDON WILLIAMS</v>
      </c>
      <c r="I512" s="230" t="s">
        <v>4106</v>
      </c>
      <c r="J512" s="230" t="s">
        <v>3428</v>
      </c>
      <c r="K512" s="230" t="str">
        <f>Query1[[#This Row],[ENTERPRISE_ID]]</f>
        <v>LWILLI3</v>
      </c>
      <c r="L512" s="231">
        <v>2253371244</v>
      </c>
      <c r="M512" s="230" t="s">
        <v>5630</v>
      </c>
      <c r="N512" s="230" t="s">
        <v>16175</v>
      </c>
      <c r="O512" s="230"/>
      <c r="P512" s="230" t="s">
        <v>4993</v>
      </c>
      <c r="Q512" s="230" t="s">
        <v>287</v>
      </c>
      <c r="R512" s="230" t="s">
        <v>16176</v>
      </c>
      <c r="S512" s="230" t="s">
        <v>5714</v>
      </c>
      <c r="T512" s="232">
        <v>8998</v>
      </c>
      <c r="U512" s="230" t="s">
        <v>6464</v>
      </c>
      <c r="V512" s="230" t="s">
        <v>6465</v>
      </c>
      <c r="W512" s="233" t="str">
        <f>IFERROR(VLOOKUP(Query1[[#This Row],[ENTERPRISE_ID]],HR_tbl[],2, 0), "Not on HR File")</f>
        <v>HVAC Assistant</v>
      </c>
      <c r="X512" s="113">
        <f>IFERROR(VLOOKUP(Query1[[#This Row],[ENTERPRISE_ID]],HR_tbl[],3,0), "Not on HR File")</f>
        <v>45816</v>
      </c>
      <c r="Y512" s="234" t="str">
        <f>IFERROR(VLOOKUP(Query1[[#This Row],[ENTERPRISE_ID]], Addresses!$A:$Y,21,0), "Not on HR File")</f>
        <v>4780 PAIGE STREET</v>
      </c>
      <c r="Z512" s="234">
        <f>IFERROR(VLOOKUP(Query1[[#This Row],[ENTERPRISE_ID]], Addresses!$A:$Y,22,0), "Not on HR File")</f>
        <v>0</v>
      </c>
      <c r="AA512" s="234" t="str">
        <f>IFERROR(VLOOKUP(Query1[[#This Row],[ENTERPRISE_ID]], Addresses!$A:$Y,23,0), "Not on HR File")</f>
        <v>BATON ROUGE</v>
      </c>
      <c r="AB512" s="234" t="str">
        <f>IFERROR(VLOOKUP(Query1[[#This Row],[ENTERPRISE_ID]], Addresses!$A:$Y,24,0), "Not on HR File")</f>
        <v>LA</v>
      </c>
      <c r="AC512" s="234" t="str">
        <f>IFERROR(VLOOKUP(Query1[[#This Row],[ENTERPRISE_ID]], Addresses!$A:$Y,25,0), "Not on HR File")</f>
        <v>70811</v>
      </c>
      <c r="AD512" s="230" t="s">
        <v>16177</v>
      </c>
      <c r="AE512" s="235">
        <v>46086</v>
      </c>
    </row>
    <row r="513" spans="1:31" x14ac:dyDescent="0.3">
      <c r="A513" s="230" t="s">
        <v>5440</v>
      </c>
      <c r="B513" s="230" t="str">
        <f>Query1[[#This Row],[LAST_NAME]]</f>
        <v>SEKORA</v>
      </c>
      <c r="C513" s="230" t="s">
        <v>11810</v>
      </c>
      <c r="D513" s="230" t="s">
        <v>5867</v>
      </c>
      <c r="E513" s="230" t="s">
        <v>11811</v>
      </c>
      <c r="F513" s="230" t="s">
        <v>11812</v>
      </c>
      <c r="G513" s="230" t="s">
        <v>5442</v>
      </c>
      <c r="H513" s="230" t="str">
        <f>Query1[[#This Row],[FULL_NAME]]</f>
        <v>RAYMOND SEKORA</v>
      </c>
      <c r="I513" s="230" t="s">
        <v>5441</v>
      </c>
      <c r="J513" s="230" t="s">
        <v>3864</v>
      </c>
      <c r="K513" s="230" t="str">
        <f>Query1[[#This Row],[ENTERPRISE_ID]]</f>
        <v>RSEKOR</v>
      </c>
      <c r="L513" s="231">
        <v>7602239451</v>
      </c>
      <c r="M513" s="230" t="s">
        <v>5630</v>
      </c>
      <c r="N513" s="230" t="s">
        <v>11813</v>
      </c>
      <c r="O513" s="230"/>
      <c r="P513" s="230" t="s">
        <v>5443</v>
      </c>
      <c r="Q513" s="230" t="s">
        <v>219</v>
      </c>
      <c r="R513" s="230" t="s">
        <v>7781</v>
      </c>
      <c r="S513" s="230" t="s">
        <v>5634</v>
      </c>
      <c r="T513" s="232">
        <v>8998</v>
      </c>
      <c r="U513" s="230" t="s">
        <v>6413</v>
      </c>
      <c r="V513" s="230" t="s">
        <v>6414</v>
      </c>
      <c r="W513" s="233" t="str">
        <f>IFERROR(VLOOKUP(Query1[[#This Row],[ENTERPRISE_ID]],HR_tbl[],2, 0), "Not on HR File")</f>
        <v>Service Technician 1, In-Home</v>
      </c>
      <c r="X513" s="113">
        <f>IFERROR(VLOOKUP(Query1[[#This Row],[ENTERPRISE_ID]],HR_tbl[],3,0), "Not on HR File")</f>
        <v>30068</v>
      </c>
      <c r="Y513" s="234" t="str">
        <f>IFERROR(VLOOKUP(Query1[[#This Row],[ENTERPRISE_ID]], Addresses!$A:$Y,21,0), "Not on HR File")</f>
        <v>P. O. BOX 2406</v>
      </c>
      <c r="Z513" s="234">
        <f>IFERROR(VLOOKUP(Query1[[#This Row],[ENTERPRISE_ID]], Addresses!$A:$Y,22,0), "Not on HR File")</f>
        <v>0</v>
      </c>
      <c r="AA513" s="234" t="str">
        <f>IFERROR(VLOOKUP(Query1[[#This Row],[ENTERPRISE_ID]], Addresses!$A:$Y,23,0), "Not on HR File")</f>
        <v>JULIAN</v>
      </c>
      <c r="AB513" s="234" t="str">
        <f>IFERROR(VLOOKUP(Query1[[#This Row],[ENTERPRISE_ID]], Addresses!$A:$Y,24,0), "Not on HR File")</f>
        <v>CA</v>
      </c>
      <c r="AC513" s="234" t="str">
        <f>IFERROR(VLOOKUP(Query1[[#This Row],[ENTERPRISE_ID]], Addresses!$A:$Y,25,0), "Not on HR File")</f>
        <v>92036</v>
      </c>
      <c r="AD513" s="230" t="s">
        <v>11814</v>
      </c>
      <c r="AE513" s="235">
        <v>46086</v>
      </c>
    </row>
    <row r="514" spans="1:31" x14ac:dyDescent="0.3">
      <c r="A514" s="230" t="s">
        <v>11330</v>
      </c>
      <c r="B514" s="230" t="str">
        <f>Query1[[#This Row],[LAST_NAME]]</f>
        <v>VILLALON</v>
      </c>
      <c r="C514" s="230" t="s">
        <v>11331</v>
      </c>
      <c r="D514" s="230" t="s">
        <v>5682</v>
      </c>
      <c r="E514" s="230" t="s">
        <v>11332</v>
      </c>
      <c r="F514" s="230" t="s">
        <v>11333</v>
      </c>
      <c r="G514" s="230" t="s">
        <v>6238</v>
      </c>
      <c r="H514" s="230" t="str">
        <f>Query1[[#This Row],[FULL_NAME]]</f>
        <v>RAMIRO VILLALON</v>
      </c>
      <c r="I514" s="230" t="s">
        <v>11334</v>
      </c>
      <c r="J514" s="230" t="s">
        <v>11335</v>
      </c>
      <c r="K514" s="230" t="str">
        <f>Query1[[#This Row],[ENTERPRISE_ID]]</f>
        <v>RVILLA5</v>
      </c>
      <c r="L514" s="231">
        <v>9108275662</v>
      </c>
      <c r="M514" s="230" t="s">
        <v>5630</v>
      </c>
      <c r="N514" s="230" t="s">
        <v>11336</v>
      </c>
      <c r="O514" s="230"/>
      <c r="P514" s="230" t="s">
        <v>11337</v>
      </c>
      <c r="Q514" s="230" t="s">
        <v>416</v>
      </c>
      <c r="R514" s="230" t="s">
        <v>11338</v>
      </c>
      <c r="S514" s="230" t="s">
        <v>5664</v>
      </c>
      <c r="T514" s="232">
        <v>8998</v>
      </c>
      <c r="U514" s="230" t="s">
        <v>5715</v>
      </c>
      <c r="V514" s="230" t="s">
        <v>5716</v>
      </c>
      <c r="W514" s="233" t="str">
        <f>IFERROR(VLOOKUP(Query1[[#This Row],[ENTERPRISE_ID]],HR_tbl[],2, 0), "Not on HR File")</f>
        <v>Team Lead Technician</v>
      </c>
      <c r="X514" s="113">
        <f>IFERROR(VLOOKUP(Query1[[#This Row],[ENTERPRISE_ID]],HR_tbl[],3,0), "Not on HR File")</f>
        <v>42009</v>
      </c>
      <c r="Y514" s="234" t="str">
        <f>IFERROR(VLOOKUP(Query1[[#This Row],[ENTERPRISE_ID]], Addresses!$A:$Y,21,0), "Not on HR File")</f>
        <v>3513 Antilles cir</v>
      </c>
      <c r="Z514" s="234">
        <f>IFERROR(VLOOKUP(Query1[[#This Row],[ENTERPRISE_ID]], Addresses!$A:$Y,22,0), "Not on HR File")</f>
        <v>0</v>
      </c>
      <c r="AA514" s="234" t="str">
        <f>IFERROR(VLOOKUP(Query1[[#This Row],[ENTERPRISE_ID]], Addresses!$A:$Y,23,0), "Not on HR File")</f>
        <v>hopemills</v>
      </c>
      <c r="AB514" s="234" t="str">
        <f>IFERROR(VLOOKUP(Query1[[#This Row],[ENTERPRISE_ID]], Addresses!$A:$Y,24,0), "Not on HR File")</f>
        <v>NC</v>
      </c>
      <c r="AC514" s="234" t="str">
        <f>IFERROR(VLOOKUP(Query1[[#This Row],[ENTERPRISE_ID]], Addresses!$A:$Y,25,0), "Not on HR File")</f>
        <v>28348</v>
      </c>
      <c r="AD514" s="230" t="s">
        <v>11339</v>
      </c>
      <c r="AE514" s="235">
        <v>46086</v>
      </c>
    </row>
    <row r="515" spans="1:31" x14ac:dyDescent="0.3">
      <c r="A515" s="230" t="s">
        <v>4484</v>
      </c>
      <c r="B515" s="230" t="str">
        <f>Query1[[#This Row],[LAST_NAME]]</f>
        <v>FERN</v>
      </c>
      <c r="C515" s="230" t="s">
        <v>10769</v>
      </c>
      <c r="D515" s="230" t="s">
        <v>5647</v>
      </c>
      <c r="E515" s="230" t="s">
        <v>10770</v>
      </c>
      <c r="F515" s="230" t="s">
        <v>10771</v>
      </c>
      <c r="G515" s="230" t="s">
        <v>4487</v>
      </c>
      <c r="H515" s="230" t="str">
        <f>Query1[[#This Row],[FULL_NAME]]</f>
        <v>JEREMIAH FERN</v>
      </c>
      <c r="I515" s="230" t="s">
        <v>4486</v>
      </c>
      <c r="J515" s="230" t="s">
        <v>4485</v>
      </c>
      <c r="K515" s="230" t="str">
        <f>Query1[[#This Row],[ENTERPRISE_ID]]</f>
        <v>JFERN</v>
      </c>
      <c r="L515" s="231">
        <v>2109560799</v>
      </c>
      <c r="M515" s="230" t="s">
        <v>5630</v>
      </c>
      <c r="N515" s="230" t="s">
        <v>10772</v>
      </c>
      <c r="O515" s="230"/>
      <c r="P515" s="230" t="s">
        <v>335</v>
      </c>
      <c r="Q515" s="230" t="s">
        <v>279</v>
      </c>
      <c r="R515" s="230" t="s">
        <v>10773</v>
      </c>
      <c r="S515" s="230" t="s">
        <v>5634</v>
      </c>
      <c r="T515" s="232">
        <v>8998</v>
      </c>
      <c r="U515" s="230" t="s">
        <v>5476</v>
      </c>
      <c r="V515" s="230" t="s">
        <v>6266</v>
      </c>
      <c r="W515" s="233" t="str">
        <f>IFERROR(VLOOKUP(Query1[[#This Row],[ENTERPRISE_ID]],HR_tbl[],2, 0), "Not on HR File")</f>
        <v>Service Technician 3, In-Home</v>
      </c>
      <c r="X515" s="113">
        <f>IFERROR(VLOOKUP(Query1[[#This Row],[ENTERPRISE_ID]],HR_tbl[],3,0), "Not on HR File")</f>
        <v>45529</v>
      </c>
      <c r="Y515" s="234" t="str">
        <f>IFERROR(VLOOKUP(Query1[[#This Row],[ENTERPRISE_ID]], Addresses!$A:$Y,21,0), "Not on HR File")</f>
        <v>810 Antler post</v>
      </c>
      <c r="Z515" s="234">
        <f>IFERROR(VLOOKUP(Query1[[#This Row],[ENTERPRISE_ID]], Addresses!$A:$Y,22,0), "Not on HR File")</f>
        <v>0</v>
      </c>
      <c r="AA515" s="234" t="str">
        <f>IFERROR(VLOOKUP(Query1[[#This Row],[ENTERPRISE_ID]], Addresses!$A:$Y,23,0), "Not on HR File")</f>
        <v>SAN ANTONIO</v>
      </c>
      <c r="AB515" s="234" t="str">
        <f>IFERROR(VLOOKUP(Query1[[#This Row],[ENTERPRISE_ID]], Addresses!$A:$Y,24,0), "Not on HR File")</f>
        <v>TX</v>
      </c>
      <c r="AC515" s="234" t="str">
        <f>IFERROR(VLOOKUP(Query1[[#This Row],[ENTERPRISE_ID]], Addresses!$A:$Y,25,0), "Not on HR File")</f>
        <v>78245</v>
      </c>
      <c r="AD515" s="230" t="s">
        <v>10774</v>
      </c>
      <c r="AE515" s="235">
        <v>46086</v>
      </c>
    </row>
    <row r="516" spans="1:31" x14ac:dyDescent="0.3">
      <c r="A516" s="230" t="s">
        <v>17346</v>
      </c>
      <c r="B516" s="230" t="str">
        <f>Query1[[#This Row],[LAST_NAME]]</f>
        <v>STYLES</v>
      </c>
      <c r="C516" s="230" t="s">
        <v>17347</v>
      </c>
      <c r="D516" s="230" t="s">
        <v>6524</v>
      </c>
      <c r="E516" s="230" t="s">
        <v>17348</v>
      </c>
      <c r="F516" s="230" t="s">
        <v>17349</v>
      </c>
      <c r="G516" s="230" t="s">
        <v>17350</v>
      </c>
      <c r="H516" s="230" t="str">
        <f>Query1[[#This Row],[FULL_NAME]]</f>
        <v>RIKKI STYLES</v>
      </c>
      <c r="I516" s="230" t="s">
        <v>17351</v>
      </c>
      <c r="J516" s="230" t="s">
        <v>17352</v>
      </c>
      <c r="K516" s="230" t="str">
        <f>Query1[[#This Row],[ENTERPRISE_ID]]</f>
        <v>RSTYLE</v>
      </c>
      <c r="L516" s="231">
        <v>7026614638</v>
      </c>
      <c r="M516" s="230" t="s">
        <v>5630</v>
      </c>
      <c r="N516" s="230" t="s">
        <v>17353</v>
      </c>
      <c r="O516" s="230"/>
      <c r="P516" s="230" t="s">
        <v>17354</v>
      </c>
      <c r="Q516" s="230" t="s">
        <v>4327</v>
      </c>
      <c r="R516" s="230" t="s">
        <v>17355</v>
      </c>
      <c r="S516" s="230" t="s">
        <v>5916</v>
      </c>
      <c r="T516" s="232">
        <v>8998</v>
      </c>
      <c r="U516" s="230" t="s">
        <v>5089</v>
      </c>
      <c r="V516" s="230" t="s">
        <v>6987</v>
      </c>
      <c r="W516" s="233" t="str">
        <f>IFERROR(VLOOKUP(Query1[[#This Row],[ENTERPRISE_ID]],HR_tbl[],2, 0), "Not on HR File")</f>
        <v>Service Technician 1, In-Home</v>
      </c>
      <c r="X516" s="113">
        <f>IFERROR(VLOOKUP(Query1[[#This Row],[ENTERPRISE_ID]],HR_tbl[],3,0), "Not on HR File")</f>
        <v>30783</v>
      </c>
      <c r="Y516" s="234" t="str">
        <f>IFERROR(VLOOKUP(Query1[[#This Row],[ENTERPRISE_ID]], Addresses!$A:$Y,21,0), "Not on HR File")</f>
        <v>1027 Majesty Court</v>
      </c>
      <c r="Z516" s="234">
        <f>IFERROR(VLOOKUP(Query1[[#This Row],[ENTERPRISE_ID]], Addresses!$A:$Y,22,0), "Not on HR File")</f>
        <v>0</v>
      </c>
      <c r="AA516" s="234" t="str">
        <f>IFERROR(VLOOKUP(Query1[[#This Row],[ENTERPRISE_ID]], Addresses!$A:$Y,23,0), "Not on HR File")</f>
        <v>Henderson</v>
      </c>
      <c r="AB516" s="234" t="str">
        <f>IFERROR(VLOOKUP(Query1[[#This Row],[ENTERPRISE_ID]], Addresses!$A:$Y,24,0), "Not on HR File")</f>
        <v>NV</v>
      </c>
      <c r="AC516" s="234" t="str">
        <f>IFERROR(VLOOKUP(Query1[[#This Row],[ENTERPRISE_ID]], Addresses!$A:$Y,25,0), "Not on HR File")</f>
        <v>89011</v>
      </c>
      <c r="AD516" s="230" t="s">
        <v>17356</v>
      </c>
      <c r="AE516" s="235">
        <v>46086</v>
      </c>
    </row>
    <row r="517" spans="1:31" x14ac:dyDescent="0.3">
      <c r="A517" s="230" t="s">
        <v>5078</v>
      </c>
      <c r="B517" s="230" t="str">
        <f>Query1[[#This Row],[LAST_NAME]]</f>
        <v>BARFIELD</v>
      </c>
      <c r="C517" s="230" t="s">
        <v>8408</v>
      </c>
      <c r="D517" s="230" t="s">
        <v>5682</v>
      </c>
      <c r="E517" s="230" t="s">
        <v>8409</v>
      </c>
      <c r="F517" s="230" t="s">
        <v>8410</v>
      </c>
      <c r="G517" s="230" t="s">
        <v>5080</v>
      </c>
      <c r="H517" s="230" t="str">
        <f>Query1[[#This Row],[FULL_NAME]]</f>
        <v>STEPHEN BARFIELD</v>
      </c>
      <c r="I517" s="230" t="s">
        <v>5079</v>
      </c>
      <c r="J517" s="230" t="s">
        <v>4311</v>
      </c>
      <c r="K517" s="230" t="str">
        <f>Query1[[#This Row],[ENTERPRISE_ID]]</f>
        <v>SBARFIE</v>
      </c>
      <c r="L517" s="231">
        <v>8432326875</v>
      </c>
      <c r="M517" s="230" t="s">
        <v>5630</v>
      </c>
      <c r="N517" s="230" t="s">
        <v>8411</v>
      </c>
      <c r="O517" s="230"/>
      <c r="P517" s="230" t="s">
        <v>5021</v>
      </c>
      <c r="Q517" s="230" t="s">
        <v>375</v>
      </c>
      <c r="R517" s="230" t="s">
        <v>8412</v>
      </c>
      <c r="S517" s="230" t="s">
        <v>5738</v>
      </c>
      <c r="T517" s="232">
        <v>8998</v>
      </c>
      <c r="U517" s="230" t="s">
        <v>5715</v>
      </c>
      <c r="V517" s="230" t="s">
        <v>5716</v>
      </c>
      <c r="W517" s="233" t="str">
        <f>IFERROR(VLOOKUP(Query1[[#This Row],[ENTERPRISE_ID]],HR_tbl[],2, 0), "Not on HR File")</f>
        <v>Team Lead Technician</v>
      </c>
      <c r="X517" s="113">
        <f>IFERROR(VLOOKUP(Query1[[#This Row],[ENTERPRISE_ID]],HR_tbl[],3,0), "Not on HR File")</f>
        <v>37067</v>
      </c>
      <c r="Y517" s="234" t="str">
        <f>IFERROR(VLOOKUP(Query1[[#This Row],[ENTERPRISE_ID]], Addresses!$A:$Y,21,0), "Not on HR File")</f>
        <v>3015  HUGO RD</v>
      </c>
      <c r="Z517" s="234">
        <f>IFERROR(VLOOKUP(Query1[[#This Row],[ENTERPRISE_ID]], Addresses!$A:$Y,22,0), "Not on HR File")</f>
        <v>0</v>
      </c>
      <c r="AA517" s="234" t="str">
        <f>IFERROR(VLOOKUP(Query1[[#This Row],[ENTERPRISE_ID]], Addresses!$A:$Y,23,0), "Not on HR File")</f>
        <v>CONWAY</v>
      </c>
      <c r="AB517" s="234" t="str">
        <f>IFERROR(VLOOKUP(Query1[[#This Row],[ENTERPRISE_ID]], Addresses!$A:$Y,24,0), "Not on HR File")</f>
        <v>SC</v>
      </c>
      <c r="AC517" s="234" t="str">
        <f>IFERROR(VLOOKUP(Query1[[#This Row],[ENTERPRISE_ID]], Addresses!$A:$Y,25,0), "Not on HR File")</f>
        <v>29527</v>
      </c>
      <c r="AD517" s="230" t="s">
        <v>8413</v>
      </c>
      <c r="AE517" s="235">
        <v>46086</v>
      </c>
    </row>
    <row r="518" spans="1:31" x14ac:dyDescent="0.3">
      <c r="A518" s="230"/>
      <c r="B518" s="230" t="str">
        <f>Query1[[#This Row],[LAST_NAME]]</f>
        <v>VINCENT</v>
      </c>
      <c r="C518" s="230" t="s">
        <v>11953</v>
      </c>
      <c r="D518" s="230" t="s">
        <v>6000</v>
      </c>
      <c r="E518" s="230" t="s">
        <v>11954</v>
      </c>
      <c r="F518" s="230"/>
      <c r="G518" s="230" t="s">
        <v>11955</v>
      </c>
      <c r="H518" s="230" t="str">
        <f>Query1[[#This Row],[FULL_NAME]]</f>
        <v>ANDREW VINCENT</v>
      </c>
      <c r="I518" s="230" t="s">
        <v>10702</v>
      </c>
      <c r="J518" s="230" t="s">
        <v>4248</v>
      </c>
      <c r="K518" s="230" t="str">
        <f>Query1[[#This Row],[ENTERPRISE_ID]]</f>
        <v>AVINCEN</v>
      </c>
      <c r="L518" s="231">
        <v>3048309347</v>
      </c>
      <c r="M518" s="230" t="s">
        <v>5630</v>
      </c>
      <c r="N518" s="230" t="s">
        <v>11956</v>
      </c>
      <c r="O518" s="230"/>
      <c r="P518" s="230" t="s">
        <v>11957</v>
      </c>
      <c r="Q518" s="230" t="s">
        <v>1153</v>
      </c>
      <c r="R518" s="230" t="s">
        <v>11958</v>
      </c>
      <c r="S518" s="230" t="s">
        <v>5714</v>
      </c>
      <c r="T518" s="232">
        <v>8998</v>
      </c>
      <c r="U518" s="230" t="s">
        <v>5764</v>
      </c>
      <c r="V518" s="230" t="s">
        <v>5765</v>
      </c>
      <c r="W518" s="233" t="str">
        <f>IFERROR(VLOOKUP(Query1[[#This Row],[ENTERPRISE_ID]],HR_tbl[],2, 0), "Not on HR File")</f>
        <v>Service Technician 1, In Home</v>
      </c>
      <c r="X518" s="113">
        <f>IFERROR(VLOOKUP(Query1[[#This Row],[ENTERPRISE_ID]],HR_tbl[],3,0), "Not on HR File")</f>
        <v>44630</v>
      </c>
      <c r="Y518" s="234" t="str">
        <f>IFERROR(VLOOKUP(Query1[[#This Row],[ENTERPRISE_ID]], Addresses!$A:$Y,21,0), "Not on HR File")</f>
        <v>5 Jefferson Ave</v>
      </c>
      <c r="Z518" s="234">
        <f>IFERROR(VLOOKUP(Query1[[#This Row],[ENTERPRISE_ID]], Addresses!$A:$Y,22,0), "Not on HR File")</f>
        <v>0</v>
      </c>
      <c r="AA518" s="234" t="str">
        <f>IFERROR(VLOOKUP(Query1[[#This Row],[ENTERPRISE_ID]], Addresses!$A:$Y,23,0), "Not on HR File")</f>
        <v>Moundsville</v>
      </c>
      <c r="AB518" s="234" t="str">
        <f>IFERROR(VLOOKUP(Query1[[#This Row],[ENTERPRISE_ID]], Addresses!$A:$Y,24,0), "Not on HR File")</f>
        <v>WV</v>
      </c>
      <c r="AC518" s="234" t="str">
        <f>IFERROR(VLOOKUP(Query1[[#This Row],[ENTERPRISE_ID]], Addresses!$A:$Y,25,0), "Not on HR File")</f>
        <v>26041</v>
      </c>
      <c r="AD518" s="230" t="s">
        <v>11959</v>
      </c>
      <c r="AE518" s="235">
        <v>46086</v>
      </c>
    </row>
    <row r="519" spans="1:31" x14ac:dyDescent="0.3">
      <c r="A519" s="230" t="s">
        <v>5485</v>
      </c>
      <c r="B519" s="230" t="str">
        <f>Query1[[#This Row],[LAST_NAME]]</f>
        <v>LEAL</v>
      </c>
      <c r="C519" s="230" t="s">
        <v>18791</v>
      </c>
      <c r="D519" s="230" t="s">
        <v>5647</v>
      </c>
      <c r="E519" s="230" t="s">
        <v>18792</v>
      </c>
      <c r="F519" s="230" t="s">
        <v>18793</v>
      </c>
      <c r="G519" s="230" t="s">
        <v>5488</v>
      </c>
      <c r="H519" s="230" t="str">
        <f>Query1[[#This Row],[FULL_NAME]]</f>
        <v>ALBERTO LEAL</v>
      </c>
      <c r="I519" s="230" t="s">
        <v>5487</v>
      </c>
      <c r="J519" s="230" t="s">
        <v>5486</v>
      </c>
      <c r="K519" s="230" t="str">
        <f>Query1[[#This Row],[ENTERPRISE_ID]]</f>
        <v>ALEAL3</v>
      </c>
      <c r="L519" s="231">
        <v>9567062925</v>
      </c>
      <c r="M519" s="230" t="s">
        <v>5630</v>
      </c>
      <c r="N519" s="230" t="s">
        <v>18794</v>
      </c>
      <c r="O519" s="230"/>
      <c r="P519" s="230" t="s">
        <v>18795</v>
      </c>
      <c r="Q519" s="230" t="s">
        <v>279</v>
      </c>
      <c r="R519" s="230" t="s">
        <v>18796</v>
      </c>
      <c r="S519" s="230" t="s">
        <v>5634</v>
      </c>
      <c r="T519" s="232">
        <v>8998</v>
      </c>
      <c r="U519" s="230" t="s">
        <v>6204</v>
      </c>
      <c r="V519" s="230" t="s">
        <v>6205</v>
      </c>
      <c r="W519" s="233" t="str">
        <f>IFERROR(VLOOKUP(Query1[[#This Row],[ENTERPRISE_ID]],HR_tbl[],2, 0), "Not on HR File")</f>
        <v>Service Technician 3, In-Home</v>
      </c>
      <c r="X519" s="113">
        <f>IFERROR(VLOOKUP(Query1[[#This Row],[ENTERPRISE_ID]],HR_tbl[],3,0), "Not on HR File")</f>
        <v>35345</v>
      </c>
      <c r="Y519" s="234" t="str">
        <f>IFERROR(VLOOKUP(Query1[[#This Row],[ENTERPRISE_ID]], Addresses!$A:$Y,21,0), "Not on HR File")</f>
        <v>9473 NORTH MOOREFIELD ROAD</v>
      </c>
      <c r="Z519" s="234">
        <f>IFERROR(VLOOKUP(Query1[[#This Row],[ENTERPRISE_ID]], Addresses!$A:$Y,22,0), "Not on HR File")</f>
        <v>0</v>
      </c>
      <c r="AA519" s="234" t="str">
        <f>IFERROR(VLOOKUP(Query1[[#This Row],[ENTERPRISE_ID]], Addresses!$A:$Y,23,0), "Not on HR File")</f>
        <v>MISSION</v>
      </c>
      <c r="AB519" s="234" t="str">
        <f>IFERROR(VLOOKUP(Query1[[#This Row],[ENTERPRISE_ID]], Addresses!$A:$Y,24,0), "Not on HR File")</f>
        <v>TX</v>
      </c>
      <c r="AC519" s="234" t="str">
        <f>IFERROR(VLOOKUP(Query1[[#This Row],[ENTERPRISE_ID]], Addresses!$A:$Y,25,0), "Not on HR File")</f>
        <v>78574</v>
      </c>
      <c r="AD519" s="230" t="s">
        <v>18797</v>
      </c>
      <c r="AE519" s="235">
        <v>46086</v>
      </c>
    </row>
    <row r="520" spans="1:31" x14ac:dyDescent="0.3">
      <c r="A520" s="230" t="s">
        <v>15086</v>
      </c>
      <c r="B520" s="230" t="str">
        <f>Query1[[#This Row],[LAST_NAME]]</f>
        <v>BURRITT</v>
      </c>
      <c r="C520" s="230" t="s">
        <v>15087</v>
      </c>
      <c r="D520" s="230" t="s">
        <v>6339</v>
      </c>
      <c r="E520" s="230" t="s">
        <v>15088</v>
      </c>
      <c r="F520" s="230" t="s">
        <v>15089</v>
      </c>
      <c r="G520" s="230" t="s">
        <v>15090</v>
      </c>
      <c r="H520" s="230" t="str">
        <f>Query1[[#This Row],[FULL_NAME]]</f>
        <v>LORI BURRITT</v>
      </c>
      <c r="I520" s="230" t="s">
        <v>15091</v>
      </c>
      <c r="J520" s="230" t="s">
        <v>15092</v>
      </c>
      <c r="K520" s="230" t="str">
        <f>Query1[[#This Row],[ENTERPRISE_ID]]</f>
        <v>LBURRIT</v>
      </c>
      <c r="L520" s="231">
        <v>4845236036</v>
      </c>
      <c r="M520" s="230" t="s">
        <v>5630</v>
      </c>
      <c r="N520" s="230" t="s">
        <v>15093</v>
      </c>
      <c r="O520" s="230"/>
      <c r="P520" s="230" t="s">
        <v>2046</v>
      </c>
      <c r="Q520" s="230" t="s">
        <v>435</v>
      </c>
      <c r="R520" s="230" t="s">
        <v>15094</v>
      </c>
      <c r="S520" s="230" t="s">
        <v>5916</v>
      </c>
      <c r="T520" s="232">
        <v>8998</v>
      </c>
      <c r="U520" s="230" t="s">
        <v>7222</v>
      </c>
      <c r="V520" s="230" t="s">
        <v>7223</v>
      </c>
      <c r="W520" s="233" t="str">
        <f>IFERROR(VLOOKUP(Query1[[#This Row],[ENTERPRISE_ID]],HR_tbl[],2, 0), "Not on HR File")</f>
        <v>Service Technician 1, In-Home</v>
      </c>
      <c r="X520" s="113">
        <f>IFERROR(VLOOKUP(Query1[[#This Row],[ENTERPRISE_ID]],HR_tbl[],3,0), "Not on HR File")</f>
        <v>31754</v>
      </c>
      <c r="Y520" s="234" t="str">
        <f>IFERROR(VLOOKUP(Query1[[#This Row],[ENTERPRISE_ID]], Addresses!$A:$Y,21,0), "Not on HR File")</f>
        <v>521 E JUNIATA ST</v>
      </c>
      <c r="Z520" s="234">
        <f>IFERROR(VLOOKUP(Query1[[#This Row],[ENTERPRISE_ID]], Addresses!$A:$Y,22,0), "Not on HR File")</f>
        <v>0</v>
      </c>
      <c r="AA520" s="234" t="str">
        <f>IFERROR(VLOOKUP(Query1[[#This Row],[ENTERPRISE_ID]], Addresses!$A:$Y,23,0), "Not on HR File")</f>
        <v>ALLENTOWN</v>
      </c>
      <c r="AB520" s="234" t="str">
        <f>IFERROR(VLOOKUP(Query1[[#This Row],[ENTERPRISE_ID]], Addresses!$A:$Y,24,0), "Not on HR File")</f>
        <v>PA</v>
      </c>
      <c r="AC520" s="234" t="str">
        <f>IFERROR(VLOOKUP(Query1[[#This Row],[ENTERPRISE_ID]], Addresses!$A:$Y,25,0), "Not on HR File")</f>
        <v>18103</v>
      </c>
      <c r="AD520" s="230" t="s">
        <v>15095</v>
      </c>
      <c r="AE520" s="235">
        <v>46086</v>
      </c>
    </row>
    <row r="521" spans="1:31" x14ac:dyDescent="0.3">
      <c r="A521" s="230" t="s">
        <v>5349</v>
      </c>
      <c r="B521" s="230" t="str">
        <f>Query1[[#This Row],[LAST_NAME]]</f>
        <v>SMITH</v>
      </c>
      <c r="C521" s="230" t="s">
        <v>262</v>
      </c>
      <c r="D521" s="230" t="s">
        <v>5854</v>
      </c>
      <c r="E521" s="230" t="s">
        <v>7404</v>
      </c>
      <c r="F521" s="230" t="s">
        <v>7405</v>
      </c>
      <c r="G521" s="230" t="s">
        <v>263</v>
      </c>
      <c r="H521" s="230" t="str">
        <f>Query1[[#This Row],[FULL_NAME]]</f>
        <v>ALEXANDER SMITH</v>
      </c>
      <c r="I521" s="230" t="s">
        <v>4459</v>
      </c>
      <c r="J521" s="230" t="s">
        <v>4019</v>
      </c>
      <c r="K521" s="230" t="str">
        <f>Query1[[#This Row],[ENTERPRISE_ID]]</f>
        <v>ASMITH2</v>
      </c>
      <c r="L521" s="231">
        <v>3347464041</v>
      </c>
      <c r="M521" s="230" t="s">
        <v>5630</v>
      </c>
      <c r="N521" s="230" t="s">
        <v>7406</v>
      </c>
      <c r="O521" s="230"/>
      <c r="P521" s="230" t="s">
        <v>7407</v>
      </c>
      <c r="Q521" s="230" t="s">
        <v>268</v>
      </c>
      <c r="R521" s="230" t="s">
        <v>7408</v>
      </c>
      <c r="S521" s="230" t="s">
        <v>5714</v>
      </c>
      <c r="T521" s="232">
        <v>8998</v>
      </c>
      <c r="U521" s="230" t="s">
        <v>7409</v>
      </c>
      <c r="V521" s="230" t="s">
        <v>7410</v>
      </c>
      <c r="W521" s="233" t="str">
        <f>IFERROR(VLOOKUP(Query1[[#This Row],[ENTERPRISE_ID]],HR_tbl[],2, 0), "Not on HR File")</f>
        <v>HVAC Svc Tech II, Break/Fix</v>
      </c>
      <c r="X521" s="113">
        <f>IFERROR(VLOOKUP(Query1[[#This Row],[ENTERPRISE_ID]],HR_tbl[],3,0), "Not on HR File")</f>
        <v>45326</v>
      </c>
      <c r="Y521" s="234" t="str">
        <f>IFERROR(VLOOKUP(Query1[[#This Row],[ENTERPRISE_ID]], Addresses!$A:$Y,21,0), "Not on HR File")</f>
        <v>1394 VIVID PLACE</v>
      </c>
      <c r="Z521" s="234">
        <f>IFERROR(VLOOKUP(Query1[[#This Row],[ENTERPRISE_ID]], Addresses!$A:$Y,22,0), "Not on HR File")</f>
        <v>0</v>
      </c>
      <c r="AA521" s="234" t="str">
        <f>IFERROR(VLOOKUP(Query1[[#This Row],[ENTERPRISE_ID]], Addresses!$A:$Y,23,0), "Not on HR File")</f>
        <v>PRATTVILLE</v>
      </c>
      <c r="AB521" s="234" t="str">
        <f>IFERROR(VLOOKUP(Query1[[#This Row],[ENTERPRISE_ID]], Addresses!$A:$Y,24,0), "Not on HR File")</f>
        <v>AL</v>
      </c>
      <c r="AC521" s="234" t="str">
        <f>IFERROR(VLOOKUP(Query1[[#This Row],[ENTERPRISE_ID]], Addresses!$A:$Y,25,0), "Not on HR File")</f>
        <v>36067</v>
      </c>
      <c r="AD521" s="230" t="s">
        <v>7411</v>
      </c>
      <c r="AE521" s="235">
        <v>46086</v>
      </c>
    </row>
    <row r="522" spans="1:31" x14ac:dyDescent="0.3">
      <c r="A522" s="230" t="s">
        <v>4677</v>
      </c>
      <c r="B522" s="230" t="str">
        <f>Query1[[#This Row],[LAST_NAME]]</f>
        <v>LINDQUIST</v>
      </c>
      <c r="C522" s="230" t="s">
        <v>9914</v>
      </c>
      <c r="D522" s="230" t="s">
        <v>6091</v>
      </c>
      <c r="E522" s="230" t="s">
        <v>9915</v>
      </c>
      <c r="F522" s="230" t="s">
        <v>9916</v>
      </c>
      <c r="G522" s="230" t="s">
        <v>4680</v>
      </c>
      <c r="H522" s="230" t="str">
        <f>Query1[[#This Row],[FULL_NAME]]</f>
        <v>MARSHALL LINDQUIST</v>
      </c>
      <c r="I522" s="230" t="s">
        <v>4679</v>
      </c>
      <c r="J522" s="230" t="s">
        <v>4678</v>
      </c>
      <c r="K522" s="230" t="str">
        <f>Query1[[#This Row],[ENTERPRISE_ID]]</f>
        <v>MLINDQ0</v>
      </c>
      <c r="L522" s="231">
        <v>7347568064</v>
      </c>
      <c r="M522" s="230" t="s">
        <v>5630</v>
      </c>
      <c r="N522" s="230" t="s">
        <v>9917</v>
      </c>
      <c r="O522" s="230"/>
      <c r="P522" s="230" t="s">
        <v>6125</v>
      </c>
      <c r="Q522" s="230" t="s">
        <v>752</v>
      </c>
      <c r="R522" s="230" t="s">
        <v>9918</v>
      </c>
      <c r="S522" s="230" t="s">
        <v>5714</v>
      </c>
      <c r="T522" s="232">
        <v>8998</v>
      </c>
      <c r="U522" s="230" t="s">
        <v>5995</v>
      </c>
      <c r="V522" s="230" t="s">
        <v>5996</v>
      </c>
      <c r="W522" s="233" t="str">
        <f>IFERROR(VLOOKUP(Query1[[#This Row],[ENTERPRISE_ID]],HR_tbl[],2, 0), "Not on HR File")</f>
        <v>Service Technician 1, In Home</v>
      </c>
      <c r="X522" s="113">
        <f>IFERROR(VLOOKUP(Query1[[#This Row],[ENTERPRISE_ID]],HR_tbl[],3,0), "Not on HR File")</f>
        <v>39560</v>
      </c>
      <c r="Y522" s="234" t="str">
        <f>IFERROR(VLOOKUP(Query1[[#This Row],[ENTERPRISE_ID]], Addresses!$A:$Y,21,0), "Not on HR File")</f>
        <v>43734 PALISADES DR</v>
      </c>
      <c r="Z522" s="234">
        <f>IFERROR(VLOOKUP(Query1[[#This Row],[ENTERPRISE_ID]], Addresses!$A:$Y,22,0), "Not on HR File")</f>
        <v>0</v>
      </c>
      <c r="AA522" s="234" t="str">
        <f>IFERROR(VLOOKUP(Query1[[#This Row],[ENTERPRISE_ID]], Addresses!$A:$Y,23,0), "Not on HR File")</f>
        <v>CANTON</v>
      </c>
      <c r="AB522" s="234" t="str">
        <f>IFERROR(VLOOKUP(Query1[[#This Row],[ENTERPRISE_ID]], Addresses!$A:$Y,24,0), "Not on HR File")</f>
        <v>MI</v>
      </c>
      <c r="AC522" s="234" t="str">
        <f>IFERROR(VLOOKUP(Query1[[#This Row],[ENTERPRISE_ID]], Addresses!$A:$Y,25,0), "Not on HR File")</f>
        <v>48187</v>
      </c>
      <c r="AD522" s="230" t="s">
        <v>9919</v>
      </c>
      <c r="AE522" s="235">
        <v>46086</v>
      </c>
    </row>
    <row r="523" spans="1:31" x14ac:dyDescent="0.3">
      <c r="A523" s="230" t="s">
        <v>2317</v>
      </c>
      <c r="B523" s="230" t="str">
        <f>Query1[[#This Row],[LAST_NAME]]</f>
        <v>LINGAFELTER-CRANE</v>
      </c>
      <c r="C523" s="230" t="s">
        <v>2319</v>
      </c>
      <c r="D523" s="230" t="s">
        <v>5638</v>
      </c>
      <c r="E523" s="230" t="s">
        <v>13590</v>
      </c>
      <c r="F523" s="230" t="s">
        <v>13591</v>
      </c>
      <c r="G523" s="230" t="s">
        <v>2320</v>
      </c>
      <c r="H523" s="230" t="str">
        <f>Query1[[#This Row],[FULL_NAME]]</f>
        <v>CONNOR LINGAFELTER-CRANE</v>
      </c>
      <c r="I523" s="230" t="s">
        <v>13592</v>
      </c>
      <c r="J523" s="230" t="s">
        <v>13593</v>
      </c>
      <c r="K523" s="230" t="str">
        <f>Query1[[#This Row],[ENTERPRISE_ID]]</f>
        <v>CLINGAF</v>
      </c>
      <c r="L523" s="231">
        <v>9048403127</v>
      </c>
      <c r="M523" s="230" t="s">
        <v>5630</v>
      </c>
      <c r="N523" s="230" t="s">
        <v>13594</v>
      </c>
      <c r="O523" s="230"/>
      <c r="P523" s="230" t="s">
        <v>5815</v>
      </c>
      <c r="Q523" s="230" t="s">
        <v>297</v>
      </c>
      <c r="R523" s="230" t="s">
        <v>13595</v>
      </c>
      <c r="S523" s="230" t="s">
        <v>5634</v>
      </c>
      <c r="T523" s="232">
        <v>8998</v>
      </c>
      <c r="U523" s="230" t="s">
        <v>7643</v>
      </c>
      <c r="V523" s="230" t="s">
        <v>7644</v>
      </c>
      <c r="W523" s="233" t="str">
        <f>IFERROR(VLOOKUP(Query1[[#This Row],[ENTERPRISE_ID]],HR_tbl[],2, 0), "Not on HR File")</f>
        <v>Service Technician 1, In-Home</v>
      </c>
      <c r="X523" s="113">
        <f>IFERROR(VLOOKUP(Query1[[#This Row],[ENTERPRISE_ID]],HR_tbl[],3,0), "Not on HR File")</f>
        <v>45480</v>
      </c>
      <c r="Y523" s="234" t="str">
        <f>IFERROR(VLOOKUP(Query1[[#This Row],[ENTERPRISE_ID]], Addresses!$A:$Y,21,0), "Not on HR File")</f>
        <v>2911 RIVERSIDE AVE</v>
      </c>
      <c r="Z523" s="234">
        <f>IFERROR(VLOOKUP(Query1[[#This Row],[ENTERPRISE_ID]], Addresses!$A:$Y,22,0), "Not on HR File")</f>
        <v>0</v>
      </c>
      <c r="AA523" s="234" t="str">
        <f>IFERROR(VLOOKUP(Query1[[#This Row],[ENTERPRISE_ID]], Addresses!$A:$Y,23,0), "Not on HR File")</f>
        <v>JACKSONVILLE</v>
      </c>
      <c r="AB523" s="234" t="str">
        <f>IFERROR(VLOOKUP(Query1[[#This Row],[ENTERPRISE_ID]], Addresses!$A:$Y,24,0), "Not on HR File")</f>
        <v>FL</v>
      </c>
      <c r="AC523" s="234" t="str">
        <f>IFERROR(VLOOKUP(Query1[[#This Row],[ENTERPRISE_ID]], Addresses!$A:$Y,25,0), "Not on HR File")</f>
        <v>32205</v>
      </c>
      <c r="AD523" s="230" t="s">
        <v>13596</v>
      </c>
      <c r="AE523" s="235">
        <v>46086</v>
      </c>
    </row>
    <row r="524" spans="1:31" x14ac:dyDescent="0.3">
      <c r="A524" s="230" t="s">
        <v>7333</v>
      </c>
      <c r="B524" s="230" t="str">
        <f>Query1[[#This Row],[LAST_NAME]]</f>
        <v>COLINDREZ</v>
      </c>
      <c r="C524" s="230" t="s">
        <v>7334</v>
      </c>
      <c r="D524" s="230" t="s">
        <v>6352</v>
      </c>
      <c r="E524" s="230" t="s">
        <v>7335</v>
      </c>
      <c r="F524" s="230" t="s">
        <v>7336</v>
      </c>
      <c r="G524" s="230" t="s">
        <v>7337</v>
      </c>
      <c r="H524" s="230" t="str">
        <f>Query1[[#This Row],[FULL_NAME]]</f>
        <v>ALEXANDER COLINDREZ</v>
      </c>
      <c r="I524" s="230" t="s">
        <v>7338</v>
      </c>
      <c r="J524" s="230" t="s">
        <v>4019</v>
      </c>
      <c r="K524" s="230" t="str">
        <f>Query1[[#This Row],[ENTERPRISE_ID]]</f>
        <v>ACOLIND</v>
      </c>
      <c r="L524" s="231">
        <v>5167077480</v>
      </c>
      <c r="M524" s="230" t="s">
        <v>5630</v>
      </c>
      <c r="N524" s="230" t="s">
        <v>7339</v>
      </c>
      <c r="O524" s="230"/>
      <c r="P524" s="230" t="s">
        <v>7340</v>
      </c>
      <c r="Q524" s="230" t="s">
        <v>318</v>
      </c>
      <c r="R524" s="230" t="s">
        <v>7341</v>
      </c>
      <c r="S524" s="230" t="s">
        <v>5714</v>
      </c>
      <c r="T524" s="232">
        <v>8998</v>
      </c>
      <c r="U524" s="230" t="s">
        <v>7342</v>
      </c>
      <c r="V524" s="230" t="s">
        <v>7343</v>
      </c>
      <c r="W524" s="233" t="str">
        <f>IFERROR(VLOOKUP(Query1[[#This Row],[ENTERPRISE_ID]],HR_tbl[],2, 0), "Not on HR File")</f>
        <v>Not on HR File</v>
      </c>
      <c r="X524" s="113" t="str">
        <f>IFERROR(VLOOKUP(Query1[[#This Row],[ENTERPRISE_ID]],HR_tbl[],3,0), "Not on HR File")</f>
        <v>Not on HR File</v>
      </c>
      <c r="Y524" s="234" t="str">
        <f>IFERROR(VLOOKUP(Query1[[#This Row],[ENTERPRISE_ID]], Addresses!$A:$Y,21,0), "Not on HR File")</f>
        <v>60 E MAPLE ST</v>
      </c>
      <c r="Z524" s="234">
        <f>IFERROR(VLOOKUP(Query1[[#This Row],[ENTERPRISE_ID]], Addresses!$A:$Y,22,0), "Not on HR File")</f>
        <v>0</v>
      </c>
      <c r="AA524" s="234" t="str">
        <f>IFERROR(VLOOKUP(Query1[[#This Row],[ENTERPRISE_ID]], Addresses!$A:$Y,23,0), "Not on HR File")</f>
        <v>CENTRAL ISLIP</v>
      </c>
      <c r="AB524" s="234" t="str">
        <f>IFERROR(VLOOKUP(Query1[[#This Row],[ENTERPRISE_ID]], Addresses!$A:$Y,24,0), "Not on HR File")</f>
        <v>NY</v>
      </c>
      <c r="AC524" s="234" t="str">
        <f>IFERROR(VLOOKUP(Query1[[#This Row],[ENTERPRISE_ID]], Addresses!$A:$Y,25,0), "Not on HR File")</f>
        <v>11722</v>
      </c>
      <c r="AD524" s="230" t="s">
        <v>7344</v>
      </c>
      <c r="AE524" s="235">
        <v>46086</v>
      </c>
    </row>
    <row r="525" spans="1:31" x14ac:dyDescent="0.3">
      <c r="A525" s="230" t="s">
        <v>5379</v>
      </c>
      <c r="B525" s="230" t="str">
        <f>Query1[[#This Row],[LAST_NAME]]</f>
        <v>KING</v>
      </c>
      <c r="C525" s="230" t="s">
        <v>15345</v>
      </c>
      <c r="D525" s="230" t="s">
        <v>6352</v>
      </c>
      <c r="E525" s="230" t="s">
        <v>15346</v>
      </c>
      <c r="F525" s="230" t="s">
        <v>15347</v>
      </c>
      <c r="G525" s="230" t="s">
        <v>5381</v>
      </c>
      <c r="H525" s="230" t="str">
        <f>Query1[[#This Row],[FULL_NAME]]</f>
        <v>THEON KING</v>
      </c>
      <c r="I525" s="230" t="s">
        <v>4694</v>
      </c>
      <c r="J525" s="230" t="s">
        <v>5380</v>
      </c>
      <c r="K525" s="230" t="str">
        <f>Query1[[#This Row],[ENTERPRISE_ID]]</f>
        <v>TKING</v>
      </c>
      <c r="L525" s="231">
        <v>7186785177</v>
      </c>
      <c r="M525" s="230" t="s">
        <v>5630</v>
      </c>
      <c r="N525" s="230" t="s">
        <v>15348</v>
      </c>
      <c r="O525" s="230"/>
      <c r="P525" s="230" t="s">
        <v>14524</v>
      </c>
      <c r="Q525" s="230" t="s">
        <v>318</v>
      </c>
      <c r="R525" s="230" t="s">
        <v>14525</v>
      </c>
      <c r="S525" s="230" t="s">
        <v>5714</v>
      </c>
      <c r="T525" s="232">
        <v>8998</v>
      </c>
      <c r="U525" s="230" t="s">
        <v>5377</v>
      </c>
      <c r="V525" s="230" t="s">
        <v>6361</v>
      </c>
      <c r="W525" s="233" t="str">
        <f>IFERROR(VLOOKUP(Query1[[#This Row],[ENTERPRISE_ID]],HR_tbl[],2, 0), "Not on HR File")</f>
        <v>Service Technician 2, In-Home</v>
      </c>
      <c r="X525" s="113">
        <f>IFERROR(VLOOKUP(Query1[[#This Row],[ENTERPRISE_ID]],HR_tbl[],3,0), "Not on HR File")</f>
        <v>45907</v>
      </c>
      <c r="Y525" s="234" t="str">
        <f>IFERROR(VLOOKUP(Query1[[#This Row],[ENTERPRISE_ID]], Addresses!$A:$Y,21,0), "Not on HR File")</f>
        <v>723 E 58 STREET</v>
      </c>
      <c r="Z525" s="234">
        <f>IFERROR(VLOOKUP(Query1[[#This Row],[ENTERPRISE_ID]], Addresses!$A:$Y,22,0), "Not on HR File")</f>
        <v>0</v>
      </c>
      <c r="AA525" s="234" t="str">
        <f>IFERROR(VLOOKUP(Query1[[#This Row],[ENTERPRISE_ID]], Addresses!$A:$Y,23,0), "Not on HR File")</f>
        <v>BROOKLYN</v>
      </c>
      <c r="AB525" s="234" t="str">
        <f>IFERROR(VLOOKUP(Query1[[#This Row],[ENTERPRISE_ID]], Addresses!$A:$Y,24,0), "Not on HR File")</f>
        <v>NY</v>
      </c>
      <c r="AC525" s="234" t="str">
        <f>IFERROR(VLOOKUP(Query1[[#This Row],[ENTERPRISE_ID]], Addresses!$A:$Y,25,0), "Not on HR File")</f>
        <v>11234</v>
      </c>
      <c r="AD525" s="230" t="s">
        <v>15349</v>
      </c>
      <c r="AE525" s="235">
        <v>46086</v>
      </c>
    </row>
    <row r="526" spans="1:31" x14ac:dyDescent="0.3">
      <c r="A526" s="230" t="s">
        <v>18506</v>
      </c>
      <c r="B526" s="230" t="str">
        <f>Query1[[#This Row],[LAST_NAME]]</f>
        <v>DAHLKE</v>
      </c>
      <c r="C526" s="230" t="s">
        <v>18507</v>
      </c>
      <c r="D526" s="230" t="s">
        <v>5627</v>
      </c>
      <c r="E526" s="230" t="s">
        <v>13517</v>
      </c>
      <c r="F526" s="230" t="s">
        <v>18508</v>
      </c>
      <c r="G526" s="230" t="s">
        <v>18509</v>
      </c>
      <c r="H526" s="230" t="str">
        <f>Query1[[#This Row],[FULL_NAME]]</f>
        <v>DEAN DAHLKE</v>
      </c>
      <c r="I526" s="230" t="s">
        <v>18510</v>
      </c>
      <c r="J526" s="230" t="s">
        <v>4959</v>
      </c>
      <c r="K526" s="230" t="str">
        <f>Query1[[#This Row],[ENTERPRISE_ID]]</f>
        <v>DDAHLK</v>
      </c>
      <c r="L526" s="231">
        <v>6823086749</v>
      </c>
      <c r="M526" s="230" t="s">
        <v>5630</v>
      </c>
      <c r="N526" s="230" t="s">
        <v>18511</v>
      </c>
      <c r="O526" s="230"/>
      <c r="P526" s="230" t="s">
        <v>9587</v>
      </c>
      <c r="Q526" s="230" t="s">
        <v>279</v>
      </c>
      <c r="R526" s="230" t="s">
        <v>18512</v>
      </c>
      <c r="S526" s="230" t="s">
        <v>5664</v>
      </c>
      <c r="T526" s="232">
        <v>8998</v>
      </c>
      <c r="U526" s="230" t="s">
        <v>5204</v>
      </c>
      <c r="V526" s="230" t="s">
        <v>5953</v>
      </c>
      <c r="W526" s="233" t="str">
        <f>IFERROR(VLOOKUP(Query1[[#This Row],[ENTERPRISE_ID]],HR_tbl[],2, 0), "Not on HR File")</f>
        <v>Service Technician 1, In-Home</v>
      </c>
      <c r="X526" s="113">
        <f>IFERROR(VLOOKUP(Query1[[#This Row],[ENTERPRISE_ID]],HR_tbl[],3,0), "Not on HR File")</f>
        <v>35783</v>
      </c>
      <c r="Y526" s="234" t="str">
        <f>IFERROR(VLOOKUP(Query1[[#This Row],[ENTERPRISE_ID]], Addresses!$A:$Y,21,0), "Not on HR File")</f>
        <v>402 N Hall Street</v>
      </c>
      <c r="Z526" s="234">
        <f>IFERROR(VLOOKUP(Query1[[#This Row],[ENTERPRISE_ID]], Addresses!$A:$Y,22,0), "Not on HR File")</f>
        <v>0</v>
      </c>
      <c r="AA526" s="234" t="str">
        <f>IFERROR(VLOOKUP(Query1[[#This Row],[ENTERPRISE_ID]], Addresses!$A:$Y,23,0), "Not on HR File")</f>
        <v>Fairfield</v>
      </c>
      <c r="AB526" s="234" t="str">
        <f>IFERROR(VLOOKUP(Query1[[#This Row],[ENTERPRISE_ID]], Addresses!$A:$Y,24,0), "Not on HR File")</f>
        <v>TX</v>
      </c>
      <c r="AC526" s="234" t="str">
        <f>IFERROR(VLOOKUP(Query1[[#This Row],[ENTERPRISE_ID]], Addresses!$A:$Y,25,0), "Not on HR File")</f>
        <v>75840</v>
      </c>
      <c r="AD526" s="230" t="s">
        <v>18513</v>
      </c>
      <c r="AE526" s="235">
        <v>46086</v>
      </c>
    </row>
    <row r="527" spans="1:31" x14ac:dyDescent="0.3">
      <c r="A527" s="230" t="s">
        <v>31663</v>
      </c>
      <c r="B527" s="230" t="str">
        <f>Query1[[#This Row],[LAST_NAME]]</f>
        <v>SHAKER</v>
      </c>
      <c r="C527" s="230" t="s">
        <v>31429</v>
      </c>
      <c r="D527" s="230" t="s">
        <v>5867</v>
      </c>
      <c r="E527" s="230" t="s">
        <v>31664</v>
      </c>
      <c r="F527" s="230" t="s">
        <v>31665</v>
      </c>
      <c r="G527" s="230" t="s">
        <v>31430</v>
      </c>
      <c r="H527" s="230" t="str">
        <f>Query1[[#This Row],[FULL_NAME]]</f>
        <v>KARAM SHAKER</v>
      </c>
      <c r="I527" s="230" t="s">
        <v>31431</v>
      </c>
      <c r="J527" s="230" t="s">
        <v>31432</v>
      </c>
      <c r="K527" s="230" t="str">
        <f>Query1[[#This Row],[ENTERPRISE_ID]]</f>
        <v>KSHAKER</v>
      </c>
      <c r="L527" s="231">
        <v>6195203116</v>
      </c>
      <c r="M527" s="230" t="s">
        <v>5630</v>
      </c>
      <c r="N527" s="230" t="s">
        <v>31666</v>
      </c>
      <c r="O527" s="230"/>
      <c r="P527" s="230" t="s">
        <v>3325</v>
      </c>
      <c r="Q527" s="230" t="s">
        <v>219</v>
      </c>
      <c r="R527" s="230" t="s">
        <v>31667</v>
      </c>
      <c r="S527" s="230" t="s">
        <v>5664</v>
      </c>
      <c r="T527" s="232">
        <v>8998</v>
      </c>
      <c r="U527" s="230" t="s">
        <v>5369</v>
      </c>
      <c r="V527" s="230" t="s">
        <v>14203</v>
      </c>
      <c r="W527" s="233" t="str">
        <f>IFERROR(VLOOKUP(Query1[[#This Row],[ENTERPRISE_ID]],HR_tbl[],2, 0), "Not on HR File")</f>
        <v>Not on HR File</v>
      </c>
      <c r="X527" s="113" t="str">
        <f>IFERROR(VLOOKUP(Query1[[#This Row],[ENTERPRISE_ID]],HR_tbl[],3,0), "Not on HR File")</f>
        <v>Not on HR File</v>
      </c>
      <c r="Y527" s="234" t="str">
        <f>IFERROR(VLOOKUP(Query1[[#This Row],[ENTERPRISE_ID]], Addresses!$A:$Y,21,0), "Not on HR File")</f>
        <v>Not on HR File</v>
      </c>
      <c r="Z527" s="234" t="str">
        <f>IFERROR(VLOOKUP(Query1[[#This Row],[ENTERPRISE_ID]], Addresses!$A:$Y,22,0), "Not on HR File")</f>
        <v>Not on HR File</v>
      </c>
      <c r="AA527" s="234" t="str">
        <f>IFERROR(VLOOKUP(Query1[[#This Row],[ENTERPRISE_ID]], Addresses!$A:$Y,23,0), "Not on HR File")</f>
        <v>Not on HR File</v>
      </c>
      <c r="AB527" s="234" t="str">
        <f>IFERROR(VLOOKUP(Query1[[#This Row],[ENTERPRISE_ID]], Addresses!$A:$Y,24,0), "Not on HR File")</f>
        <v>Not on HR File</v>
      </c>
      <c r="AC527" s="234" t="str">
        <f>IFERROR(VLOOKUP(Query1[[#This Row],[ENTERPRISE_ID]], Addresses!$A:$Y,25,0), "Not on HR File")</f>
        <v>Not on HR File</v>
      </c>
      <c r="AD527" s="230" t="s">
        <v>31668</v>
      </c>
      <c r="AE527" s="235">
        <v>46086</v>
      </c>
    </row>
    <row r="528" spans="1:31" x14ac:dyDescent="0.3">
      <c r="A528" s="230" t="s">
        <v>10242</v>
      </c>
      <c r="B528" s="230" t="str">
        <f>Query1[[#This Row],[LAST_NAME]]</f>
        <v>OWINGS</v>
      </c>
      <c r="C528" s="230" t="s">
        <v>10243</v>
      </c>
      <c r="D528" s="230" t="s">
        <v>6040</v>
      </c>
      <c r="E528" s="230" t="s">
        <v>10244</v>
      </c>
      <c r="F528" s="230" t="s">
        <v>10245</v>
      </c>
      <c r="G528" s="230" t="s">
        <v>7587</v>
      </c>
      <c r="H528" s="230" t="str">
        <f>Query1[[#This Row],[FULL_NAME]]</f>
        <v>MARKQUISE OWINGS</v>
      </c>
      <c r="I528" s="230" t="s">
        <v>10246</v>
      </c>
      <c r="J528" s="230" t="s">
        <v>10247</v>
      </c>
      <c r="K528" s="230" t="str">
        <f>Query1[[#This Row],[ENTERPRISE_ID]]</f>
        <v>MOWINGS</v>
      </c>
      <c r="L528" s="231">
        <v>6262038174</v>
      </c>
      <c r="M528" s="230" t="s">
        <v>5630</v>
      </c>
      <c r="N528" s="230" t="s">
        <v>10248</v>
      </c>
      <c r="O528" s="230"/>
      <c r="P528" s="230" t="s">
        <v>10249</v>
      </c>
      <c r="Q528" s="230" t="s">
        <v>219</v>
      </c>
      <c r="R528" s="230" t="s">
        <v>10250</v>
      </c>
      <c r="S528" s="230" t="s">
        <v>5714</v>
      </c>
      <c r="T528" s="232">
        <v>8998</v>
      </c>
      <c r="U528" s="230" t="s">
        <v>5715</v>
      </c>
      <c r="V528" s="230" t="s">
        <v>5716</v>
      </c>
      <c r="W528" s="233" t="str">
        <f>IFERROR(VLOOKUP(Query1[[#This Row],[ENTERPRISE_ID]],HR_tbl[],2, 0), "Not on HR File")</f>
        <v>Team Lead Technician</v>
      </c>
      <c r="X528" s="113">
        <f>IFERROR(VLOOKUP(Query1[[#This Row],[ENTERPRISE_ID]],HR_tbl[],3,0), "Not on HR File")</f>
        <v>42030</v>
      </c>
      <c r="Y528" s="234" t="str">
        <f>IFERROR(VLOOKUP(Query1[[#This Row],[ENTERPRISE_ID]], Addresses!$A:$Y,21,0), "Not on HR File")</f>
        <v>14942 Oak Valley DRIVE</v>
      </c>
      <c r="Z528" s="234">
        <f>IFERROR(VLOOKUP(Query1[[#This Row],[ENTERPRISE_ID]], Addresses!$A:$Y,22,0), "Not on HR File")</f>
        <v>0</v>
      </c>
      <c r="AA528" s="234" t="str">
        <f>IFERROR(VLOOKUP(Query1[[#This Row],[ENTERPRISE_ID]], Addresses!$A:$Y,23,0), "Not on HR File")</f>
        <v>FONTANA</v>
      </c>
      <c r="AB528" s="234" t="str">
        <f>IFERROR(VLOOKUP(Query1[[#This Row],[ENTERPRISE_ID]], Addresses!$A:$Y,24,0), "Not on HR File")</f>
        <v>CA</v>
      </c>
      <c r="AC528" s="234" t="str">
        <f>IFERROR(VLOOKUP(Query1[[#This Row],[ENTERPRISE_ID]], Addresses!$A:$Y,25,0), "Not on HR File")</f>
        <v>92336</v>
      </c>
      <c r="AD528" s="230" t="s">
        <v>10251</v>
      </c>
      <c r="AE528" s="235">
        <v>46086</v>
      </c>
    </row>
    <row r="529" spans="1:31" x14ac:dyDescent="0.3">
      <c r="A529" s="230" t="s">
        <v>31669</v>
      </c>
      <c r="B529" s="230" t="str">
        <f>Query1[[#This Row],[LAST_NAME]]</f>
        <v>POWELL</v>
      </c>
      <c r="C529" s="230" t="s">
        <v>11482</v>
      </c>
      <c r="D529" s="230" t="s">
        <v>6040</v>
      </c>
      <c r="E529" s="230" t="s">
        <v>11483</v>
      </c>
      <c r="F529" s="230" t="s">
        <v>31670</v>
      </c>
      <c r="G529" s="230" t="s">
        <v>11484</v>
      </c>
      <c r="H529" s="230" t="str">
        <f>Query1[[#This Row],[FULL_NAME]]</f>
        <v>KESHAWN POWELL</v>
      </c>
      <c r="I529" s="230" t="s">
        <v>11485</v>
      </c>
      <c r="J529" s="230" t="s">
        <v>11486</v>
      </c>
      <c r="K529" s="230" t="str">
        <f>Query1[[#This Row],[ENTERPRISE_ID]]</f>
        <v>KPOWELL</v>
      </c>
      <c r="L529" s="231">
        <v>9519873032</v>
      </c>
      <c r="M529" s="230" t="s">
        <v>5630</v>
      </c>
      <c r="N529" s="230" t="s">
        <v>11487</v>
      </c>
      <c r="O529" s="230" t="s">
        <v>11488</v>
      </c>
      <c r="P529" s="230" t="s">
        <v>3914</v>
      </c>
      <c r="Q529" s="230" t="s">
        <v>219</v>
      </c>
      <c r="R529" s="230" t="s">
        <v>11489</v>
      </c>
      <c r="S529" s="230" t="s">
        <v>5664</v>
      </c>
      <c r="T529" s="232">
        <v>8998</v>
      </c>
      <c r="U529" s="230" t="s">
        <v>9521</v>
      </c>
      <c r="V529" s="230" t="s">
        <v>9522</v>
      </c>
      <c r="W529" s="233" t="str">
        <f>IFERROR(VLOOKUP(Query1[[#This Row],[ENTERPRISE_ID]],HR_tbl[],2, 0), "Not on HR File")</f>
        <v>HVAC Service Tech, Trainee</v>
      </c>
      <c r="X529" s="113">
        <f>IFERROR(VLOOKUP(Query1[[#This Row],[ENTERPRISE_ID]],HR_tbl[],3,0), "Not on HR File")</f>
        <v>46075</v>
      </c>
      <c r="Y529" s="234" t="str">
        <f>IFERROR(VLOOKUP(Query1[[#This Row],[ENTERPRISE_ID]], Addresses!$A:$Y,21,0), "Not on HR File")</f>
        <v>Not on HR File</v>
      </c>
      <c r="Z529" s="234" t="str">
        <f>IFERROR(VLOOKUP(Query1[[#This Row],[ENTERPRISE_ID]], Addresses!$A:$Y,22,0), "Not on HR File")</f>
        <v>Not on HR File</v>
      </c>
      <c r="AA529" s="234" t="str">
        <f>IFERROR(VLOOKUP(Query1[[#This Row],[ENTERPRISE_ID]], Addresses!$A:$Y,23,0), "Not on HR File")</f>
        <v>Not on HR File</v>
      </c>
      <c r="AB529" s="234" t="str">
        <f>IFERROR(VLOOKUP(Query1[[#This Row],[ENTERPRISE_ID]], Addresses!$A:$Y,24,0), "Not on HR File")</f>
        <v>Not on HR File</v>
      </c>
      <c r="AC529" s="234" t="str">
        <f>IFERROR(VLOOKUP(Query1[[#This Row],[ENTERPRISE_ID]], Addresses!$A:$Y,25,0), "Not on HR File")</f>
        <v>Not on HR File</v>
      </c>
      <c r="AD529" s="230" t="s">
        <v>11490</v>
      </c>
      <c r="AE529" s="235">
        <v>46086</v>
      </c>
    </row>
    <row r="530" spans="1:31" x14ac:dyDescent="0.3">
      <c r="A530" s="230" t="s">
        <v>12386</v>
      </c>
      <c r="B530" s="230" t="str">
        <f>Query1[[#This Row],[LAST_NAME]]</f>
        <v>YARBOROUGH</v>
      </c>
      <c r="C530" s="230" t="s">
        <v>12387</v>
      </c>
      <c r="D530" s="230" t="s">
        <v>5682</v>
      </c>
      <c r="E530" s="230" t="s">
        <v>12388</v>
      </c>
      <c r="F530" s="230" t="s">
        <v>12389</v>
      </c>
      <c r="G530" s="230" t="s">
        <v>12390</v>
      </c>
      <c r="H530" s="230" t="str">
        <f>Query1[[#This Row],[FULL_NAME]]</f>
        <v>PHILIP YARBOROUGH</v>
      </c>
      <c r="I530" s="230" t="s">
        <v>12391</v>
      </c>
      <c r="J530" s="230" t="s">
        <v>4534</v>
      </c>
      <c r="K530" s="230" t="str">
        <f>Query1[[#This Row],[ENTERPRISE_ID]]</f>
        <v>PYARBOR</v>
      </c>
      <c r="L530" s="231">
        <v>9198856127</v>
      </c>
      <c r="M530" s="230" t="s">
        <v>5630</v>
      </c>
      <c r="N530" s="230" t="s">
        <v>12392</v>
      </c>
      <c r="O530" s="230"/>
      <c r="P530" s="230" t="s">
        <v>12393</v>
      </c>
      <c r="Q530" s="230" t="s">
        <v>416</v>
      </c>
      <c r="R530" s="230" t="s">
        <v>12394</v>
      </c>
      <c r="S530" s="230" t="s">
        <v>5738</v>
      </c>
      <c r="T530" s="232">
        <v>8998</v>
      </c>
      <c r="U530" s="230" t="s">
        <v>6238</v>
      </c>
      <c r="V530" s="230" t="s">
        <v>6239</v>
      </c>
      <c r="W530" s="233" t="str">
        <f>IFERROR(VLOOKUP(Query1[[#This Row],[ENTERPRISE_ID]],HR_tbl[],2, 0), "Not on HR File")</f>
        <v>Service Technician 1, In-Home</v>
      </c>
      <c r="X530" s="113">
        <f>IFERROR(VLOOKUP(Query1[[#This Row],[ENTERPRISE_ID]],HR_tbl[],3,0), "Not on HR File")</f>
        <v>40154</v>
      </c>
      <c r="Y530" s="234" t="str">
        <f>IFERROR(VLOOKUP(Query1[[#This Row],[ENTERPRISE_ID]], Addresses!$A:$Y,21,0), "Not on HR File")</f>
        <v>637 SUNSET DR</v>
      </c>
      <c r="Z530" s="234">
        <f>IFERROR(VLOOKUP(Query1[[#This Row],[ENTERPRISE_ID]], Addresses!$A:$Y,22,0), "Not on HR File")</f>
        <v>0</v>
      </c>
      <c r="AA530" s="234" t="str">
        <f>IFERROR(VLOOKUP(Query1[[#This Row],[ENTERPRISE_ID]], Addresses!$A:$Y,23,0), "Not on HR File")</f>
        <v>SANFORD</v>
      </c>
      <c r="AB530" s="234" t="str">
        <f>IFERROR(VLOOKUP(Query1[[#This Row],[ENTERPRISE_ID]], Addresses!$A:$Y,24,0), "Not on HR File")</f>
        <v>NC</v>
      </c>
      <c r="AC530" s="234" t="str">
        <f>IFERROR(VLOOKUP(Query1[[#This Row],[ENTERPRISE_ID]], Addresses!$A:$Y,25,0), "Not on HR File")</f>
        <v>27330</v>
      </c>
      <c r="AD530" s="230" t="s">
        <v>12395</v>
      </c>
      <c r="AE530" s="235">
        <v>46086</v>
      </c>
    </row>
    <row r="531" spans="1:31" x14ac:dyDescent="0.3">
      <c r="A531" s="230"/>
      <c r="B531" s="230" t="str">
        <f>Query1[[#This Row],[LAST_NAME]]</f>
        <v>HOLLOWS</v>
      </c>
      <c r="C531" s="230" t="s">
        <v>14301</v>
      </c>
      <c r="D531" s="230" t="s">
        <v>5854</v>
      </c>
      <c r="E531" s="230" t="s">
        <v>14302</v>
      </c>
      <c r="F531" s="230"/>
      <c r="G531" s="230" t="s">
        <v>14303</v>
      </c>
      <c r="H531" s="230" t="str">
        <f>Query1[[#This Row],[FULL_NAME]]</f>
        <v>FRANCIS HOLLOWS</v>
      </c>
      <c r="I531" s="230" t="s">
        <v>14304</v>
      </c>
      <c r="J531" s="230" t="s">
        <v>5042</v>
      </c>
      <c r="K531" s="230" t="str">
        <f>Query1[[#This Row],[ENTERPRISE_ID]]</f>
        <v>FHOLLOW</v>
      </c>
      <c r="L531" s="231">
        <v>8035560165</v>
      </c>
      <c r="M531" s="230" t="s">
        <v>5630</v>
      </c>
      <c r="N531" s="230" t="s">
        <v>14305</v>
      </c>
      <c r="O531" s="230"/>
      <c r="P531" s="230" t="s">
        <v>14306</v>
      </c>
      <c r="Q531" s="230" t="s">
        <v>375</v>
      </c>
      <c r="R531" s="230" t="s">
        <v>14307</v>
      </c>
      <c r="S531" s="230" t="s">
        <v>5664</v>
      </c>
      <c r="T531" s="232">
        <v>8998</v>
      </c>
      <c r="U531" s="230" t="s">
        <v>7393</v>
      </c>
      <c r="V531" s="230" t="s">
        <v>7394</v>
      </c>
      <c r="W531" s="233" t="str">
        <f>IFERROR(VLOOKUP(Query1[[#This Row],[ENTERPRISE_ID]],HR_tbl[],2, 0), "Not on HR File")</f>
        <v>Service Technician 2, Trainee</v>
      </c>
      <c r="X531" s="113">
        <f>IFERROR(VLOOKUP(Query1[[#This Row],[ENTERPRISE_ID]],HR_tbl[],3,0), "Not on HR File")</f>
        <v>46075</v>
      </c>
      <c r="Y531" s="234" t="str">
        <f>IFERROR(VLOOKUP(Query1[[#This Row],[ENTERPRISE_ID]], Addresses!$A:$Y,21,0), "Not on HR File")</f>
        <v>Not on HR File</v>
      </c>
      <c r="Z531" s="234" t="str">
        <f>IFERROR(VLOOKUP(Query1[[#This Row],[ENTERPRISE_ID]], Addresses!$A:$Y,22,0), "Not on HR File")</f>
        <v>Not on HR File</v>
      </c>
      <c r="AA531" s="234" t="str">
        <f>IFERROR(VLOOKUP(Query1[[#This Row],[ENTERPRISE_ID]], Addresses!$A:$Y,23,0), "Not on HR File")</f>
        <v>Not on HR File</v>
      </c>
      <c r="AB531" s="234" t="str">
        <f>IFERROR(VLOOKUP(Query1[[#This Row],[ENTERPRISE_ID]], Addresses!$A:$Y,24,0), "Not on HR File")</f>
        <v>Not on HR File</v>
      </c>
      <c r="AC531" s="234" t="str">
        <f>IFERROR(VLOOKUP(Query1[[#This Row],[ENTERPRISE_ID]], Addresses!$A:$Y,25,0), "Not on HR File")</f>
        <v>Not on HR File</v>
      </c>
      <c r="AD531" s="230" t="s">
        <v>14308</v>
      </c>
      <c r="AE531" s="235">
        <v>46086</v>
      </c>
    </row>
    <row r="532" spans="1:31" x14ac:dyDescent="0.3">
      <c r="A532" s="230" t="s">
        <v>820</v>
      </c>
      <c r="B532" s="230" t="str">
        <f>Query1[[#This Row],[LAST_NAME]]</f>
        <v>FELTS</v>
      </c>
      <c r="C532" s="230" t="s">
        <v>822</v>
      </c>
      <c r="D532" s="230" t="s">
        <v>5647</v>
      </c>
      <c r="E532" s="230" t="s">
        <v>18650</v>
      </c>
      <c r="F532" s="230" t="s">
        <v>18651</v>
      </c>
      <c r="G532" s="230" t="s">
        <v>823</v>
      </c>
      <c r="H532" s="230" t="str">
        <f>Query1[[#This Row],[FULL_NAME]]</f>
        <v>CHRISTOPHER FELTS</v>
      </c>
      <c r="I532" s="230" t="s">
        <v>18652</v>
      </c>
      <c r="J532" s="230" t="s">
        <v>4070</v>
      </c>
      <c r="K532" s="230" t="str">
        <f>Query1[[#This Row],[ENTERPRISE_ID]]</f>
        <v>CFELTS</v>
      </c>
      <c r="L532" s="231">
        <v>2109293433</v>
      </c>
      <c r="M532" s="230" t="s">
        <v>5630</v>
      </c>
      <c r="N532" s="230" t="s">
        <v>18653</v>
      </c>
      <c r="O532" s="230"/>
      <c r="P532" s="230" t="s">
        <v>18654</v>
      </c>
      <c r="Q532" s="230" t="s">
        <v>279</v>
      </c>
      <c r="R532" s="230" t="s">
        <v>18655</v>
      </c>
      <c r="S532" s="230" t="s">
        <v>5634</v>
      </c>
      <c r="T532" s="232">
        <v>8998</v>
      </c>
      <c r="U532" s="230" t="s">
        <v>5476</v>
      </c>
      <c r="V532" s="230" t="s">
        <v>6266</v>
      </c>
      <c r="W532" s="233" t="str">
        <f>IFERROR(VLOOKUP(Query1[[#This Row],[ENTERPRISE_ID]],HR_tbl[],2, 0), "Not on HR File")</f>
        <v>Service Technician 1, In-Home</v>
      </c>
      <c r="X532" s="113">
        <f>IFERROR(VLOOKUP(Query1[[#This Row],[ENTERPRISE_ID]],HR_tbl[],3,0), "Not on HR File")</f>
        <v>45725</v>
      </c>
      <c r="Y532" s="234" t="str">
        <f>IFERROR(VLOOKUP(Query1[[#This Row],[ENTERPRISE_ID]], Addresses!$A:$Y,21,0), "Not on HR File")</f>
        <v>160 Cowboy Ridge</v>
      </c>
      <c r="Z532" s="234">
        <f>IFERROR(VLOOKUP(Query1[[#This Row],[ENTERPRISE_ID]], Addresses!$A:$Y,22,0), "Not on HR File")</f>
        <v>0</v>
      </c>
      <c r="AA532" s="234" t="str">
        <f>IFERROR(VLOOKUP(Query1[[#This Row],[ENTERPRISE_ID]], Addresses!$A:$Y,23,0), "Not on HR File")</f>
        <v>Pleasanton</v>
      </c>
      <c r="AB532" s="234" t="str">
        <f>IFERROR(VLOOKUP(Query1[[#This Row],[ENTERPRISE_ID]], Addresses!$A:$Y,24,0), "Not on HR File")</f>
        <v>TX</v>
      </c>
      <c r="AC532" s="234" t="str">
        <f>IFERROR(VLOOKUP(Query1[[#This Row],[ENTERPRISE_ID]], Addresses!$A:$Y,25,0), "Not on HR File")</f>
        <v>78064</v>
      </c>
      <c r="AD532" s="230" t="s">
        <v>18656</v>
      </c>
      <c r="AE532" s="235">
        <v>46086</v>
      </c>
    </row>
    <row r="533" spans="1:31" x14ac:dyDescent="0.3">
      <c r="A533" s="230" t="s">
        <v>15983</v>
      </c>
      <c r="B533" s="230" t="str">
        <f>Query1[[#This Row],[LAST_NAME]]</f>
        <v>DAVIS</v>
      </c>
      <c r="C533" s="230" t="s">
        <v>15984</v>
      </c>
      <c r="D533" s="230" t="s">
        <v>6339</v>
      </c>
      <c r="E533" s="230" t="s">
        <v>15985</v>
      </c>
      <c r="F533" s="230" t="s">
        <v>15986</v>
      </c>
      <c r="G533" s="230" t="s">
        <v>15987</v>
      </c>
      <c r="H533" s="230" t="str">
        <f>Query1[[#This Row],[FULL_NAME]]</f>
        <v>DARRIN DAVIS</v>
      </c>
      <c r="I533" s="230" t="s">
        <v>4464</v>
      </c>
      <c r="J533" s="230" t="s">
        <v>11765</v>
      </c>
      <c r="K533" s="230" t="str">
        <f>Query1[[#This Row],[ENTERPRISE_ID]]</f>
        <v>DDAV3</v>
      </c>
      <c r="L533" s="231">
        <v>5703165231</v>
      </c>
      <c r="M533" s="230" t="s">
        <v>5630</v>
      </c>
      <c r="N533" s="230" t="s">
        <v>15988</v>
      </c>
      <c r="O533" s="230"/>
      <c r="P533" s="230" t="s">
        <v>15989</v>
      </c>
      <c r="Q533" s="230" t="s">
        <v>435</v>
      </c>
      <c r="R533" s="230" t="s">
        <v>15990</v>
      </c>
      <c r="S533" s="230" t="s">
        <v>5916</v>
      </c>
      <c r="T533" s="232">
        <v>8998</v>
      </c>
      <c r="U533" s="230" t="s">
        <v>7222</v>
      </c>
      <c r="V533" s="230" t="s">
        <v>7223</v>
      </c>
      <c r="W533" s="233" t="str">
        <f>IFERROR(VLOOKUP(Query1[[#This Row],[ENTERPRISE_ID]],HR_tbl[],2, 0), "Not on HR File")</f>
        <v>Service Technician 1, In-Home</v>
      </c>
      <c r="X533" s="113">
        <f>IFERROR(VLOOKUP(Query1[[#This Row],[ENTERPRISE_ID]],HR_tbl[],3,0), "Not on HR File")</f>
        <v>37060</v>
      </c>
      <c r="Y533" s="234" t="str">
        <f>IFERROR(VLOOKUP(Query1[[#This Row],[ENTERPRISE_ID]], Addresses!$A:$Y,21,0), "Not on HR File")</f>
        <v>1136 leslie way</v>
      </c>
      <c r="Z533" s="234">
        <f>IFERROR(VLOOKUP(Query1[[#This Row],[ENTERPRISE_ID]], Addresses!$A:$Y,22,0), "Not on HR File")</f>
        <v>0</v>
      </c>
      <c r="AA533" s="234" t="str">
        <f>IFERROR(VLOOKUP(Query1[[#This Row],[ENTERPRISE_ID]], Addresses!$A:$Y,23,0), "Not on HR File")</f>
        <v>tobyhanna</v>
      </c>
      <c r="AB533" s="234" t="str">
        <f>IFERROR(VLOOKUP(Query1[[#This Row],[ENTERPRISE_ID]], Addresses!$A:$Y,24,0), "Not on HR File")</f>
        <v>PA</v>
      </c>
      <c r="AC533" s="234" t="str">
        <f>IFERROR(VLOOKUP(Query1[[#This Row],[ENTERPRISE_ID]], Addresses!$A:$Y,25,0), "Not on HR File")</f>
        <v>18466</v>
      </c>
      <c r="AD533" s="230" t="s">
        <v>15991</v>
      </c>
      <c r="AE533" s="235">
        <v>46086</v>
      </c>
    </row>
    <row r="534" spans="1:31" x14ac:dyDescent="0.3">
      <c r="A534" s="230" t="s">
        <v>16854</v>
      </c>
      <c r="B534" s="230" t="str">
        <f>Query1[[#This Row],[LAST_NAME]]</f>
        <v>JENKINS</v>
      </c>
      <c r="C534" s="230" t="s">
        <v>16855</v>
      </c>
      <c r="D534" s="230" t="s">
        <v>5682</v>
      </c>
      <c r="E534" s="230" t="s">
        <v>16856</v>
      </c>
      <c r="F534" s="230" t="s">
        <v>16857</v>
      </c>
      <c r="G534" s="230" t="s">
        <v>8003</v>
      </c>
      <c r="H534" s="230" t="str">
        <f>Query1[[#This Row],[FULL_NAME]]</f>
        <v>TERENCE JENKINS</v>
      </c>
      <c r="I534" s="230" t="s">
        <v>14783</v>
      </c>
      <c r="J534" s="230" t="s">
        <v>16858</v>
      </c>
      <c r="K534" s="230" t="str">
        <f>Query1[[#This Row],[ENTERPRISE_ID]]</f>
        <v>TJENKIN</v>
      </c>
      <c r="L534" s="231">
        <v>9193443995</v>
      </c>
      <c r="M534" s="230" t="s">
        <v>5630</v>
      </c>
      <c r="N534" s="230" t="s">
        <v>16859</v>
      </c>
      <c r="O534" s="230"/>
      <c r="P534" s="230" t="s">
        <v>16860</v>
      </c>
      <c r="Q534" s="230" t="s">
        <v>416</v>
      </c>
      <c r="R534" s="230" t="s">
        <v>16861</v>
      </c>
      <c r="S534" s="230" t="s">
        <v>5738</v>
      </c>
      <c r="T534" s="232">
        <v>8998</v>
      </c>
      <c r="U534" s="230" t="s">
        <v>5715</v>
      </c>
      <c r="V534" s="230" t="s">
        <v>5716</v>
      </c>
      <c r="W534" s="233" t="str">
        <f>IFERROR(VLOOKUP(Query1[[#This Row],[ENTERPRISE_ID]],HR_tbl[],2, 0), "Not on HR File")</f>
        <v>Team Lead Technician</v>
      </c>
      <c r="X534" s="113">
        <f>IFERROR(VLOOKUP(Query1[[#This Row],[ENTERPRISE_ID]],HR_tbl[],3,0), "Not on HR File")</f>
        <v>36227</v>
      </c>
      <c r="Y534" s="234" t="str">
        <f>IFERROR(VLOOKUP(Query1[[#This Row],[ENTERPRISE_ID]], Addresses!$A:$Y,21,0), "Not on HR File")</f>
        <v>6855 Horseback lane</v>
      </c>
      <c r="Z534" s="234">
        <f>IFERROR(VLOOKUP(Query1[[#This Row],[ENTERPRISE_ID]], Addresses!$A:$Y,22,0), "Not on HR File")</f>
        <v>0</v>
      </c>
      <c r="AA534" s="234" t="str">
        <f>IFERROR(VLOOKUP(Query1[[#This Row],[ENTERPRISE_ID]], Addresses!$A:$Y,23,0), "Not on HR File")</f>
        <v>RALEIGH</v>
      </c>
      <c r="AB534" s="234" t="str">
        <f>IFERROR(VLOOKUP(Query1[[#This Row],[ENTERPRISE_ID]], Addresses!$A:$Y,24,0), "Not on HR File")</f>
        <v>NC</v>
      </c>
      <c r="AC534" s="234" t="str">
        <f>IFERROR(VLOOKUP(Query1[[#This Row],[ENTERPRISE_ID]], Addresses!$A:$Y,25,0), "Not on HR File")</f>
        <v>27610</v>
      </c>
      <c r="AD534" s="230" t="s">
        <v>16862</v>
      </c>
      <c r="AE534" s="235">
        <v>46086</v>
      </c>
    </row>
    <row r="535" spans="1:31" x14ac:dyDescent="0.3">
      <c r="A535" s="230" t="s">
        <v>4982</v>
      </c>
      <c r="B535" s="230" t="str">
        <f>Query1[[#This Row],[LAST_NAME]]</f>
        <v>HARRINGTON</v>
      </c>
      <c r="C535" s="230" t="s">
        <v>18578</v>
      </c>
      <c r="D535" s="230" t="s">
        <v>5769</v>
      </c>
      <c r="E535" s="230" t="s">
        <v>18579</v>
      </c>
      <c r="F535" s="230" t="s">
        <v>18580</v>
      </c>
      <c r="G535" s="230" t="s">
        <v>4984</v>
      </c>
      <c r="H535" s="230" t="str">
        <f>Query1[[#This Row],[FULL_NAME]]</f>
        <v>STEVEN HARRINGTON</v>
      </c>
      <c r="I535" s="230" t="s">
        <v>4983</v>
      </c>
      <c r="J535" s="230" t="s">
        <v>4601</v>
      </c>
      <c r="K535" s="230" t="str">
        <f>Query1[[#This Row],[ENTERPRISE_ID]]</f>
        <v>SHARRI0</v>
      </c>
      <c r="L535" s="231">
        <v>8125811133</v>
      </c>
      <c r="M535" s="230" t="s">
        <v>5630</v>
      </c>
      <c r="N535" s="230" t="s">
        <v>18581</v>
      </c>
      <c r="O535" s="230"/>
      <c r="P535" s="230" t="s">
        <v>4985</v>
      </c>
      <c r="Q535" s="230" t="s">
        <v>773</v>
      </c>
      <c r="R535" s="230" t="s">
        <v>18582</v>
      </c>
      <c r="S535" s="230" t="s">
        <v>5738</v>
      </c>
      <c r="T535" s="232">
        <v>8998</v>
      </c>
      <c r="U535" s="230" t="s">
        <v>7463</v>
      </c>
      <c r="V535" s="230" t="s">
        <v>7464</v>
      </c>
      <c r="W535" s="233" t="str">
        <f>IFERROR(VLOOKUP(Query1[[#This Row],[ENTERPRISE_ID]],HR_tbl[],2, 0), "Not on HR File")</f>
        <v>Service Technician 3, In-Home</v>
      </c>
      <c r="X535" s="113">
        <f>IFERROR(VLOOKUP(Query1[[#This Row],[ENTERPRISE_ID]],HR_tbl[],3,0), "Not on HR File")</f>
        <v>45851</v>
      </c>
      <c r="Y535" s="234" t="str">
        <f>IFERROR(VLOOKUP(Query1[[#This Row],[ENTERPRISE_ID]], Addresses!$A:$Y,21,0), "Not on HR File")</f>
        <v>2131 N 13 1/2 ST</v>
      </c>
      <c r="Z535" s="234">
        <f>IFERROR(VLOOKUP(Query1[[#This Row],[ENTERPRISE_ID]], Addresses!$A:$Y,22,0), "Not on HR File")</f>
        <v>0</v>
      </c>
      <c r="AA535" s="234" t="str">
        <f>IFERROR(VLOOKUP(Query1[[#This Row],[ENTERPRISE_ID]], Addresses!$A:$Y,23,0), "Not on HR File")</f>
        <v>TERRE HAUTE</v>
      </c>
      <c r="AB535" s="234" t="str">
        <f>IFERROR(VLOOKUP(Query1[[#This Row],[ENTERPRISE_ID]], Addresses!$A:$Y,24,0), "Not on HR File")</f>
        <v>IN</v>
      </c>
      <c r="AC535" s="234" t="str">
        <f>IFERROR(VLOOKUP(Query1[[#This Row],[ENTERPRISE_ID]], Addresses!$A:$Y,25,0), "Not on HR File")</f>
        <v>47804</v>
      </c>
      <c r="AD535" s="230" t="s">
        <v>18583</v>
      </c>
      <c r="AE535" s="235">
        <v>46086</v>
      </c>
    </row>
    <row r="536" spans="1:31" x14ac:dyDescent="0.3">
      <c r="A536" s="230" t="s">
        <v>15254</v>
      </c>
      <c r="B536" s="230" t="str">
        <f>Query1[[#This Row],[LAST_NAME]]</f>
        <v>PARKINSON</v>
      </c>
      <c r="C536" s="230" t="s">
        <v>15255</v>
      </c>
      <c r="D536" s="230" t="s">
        <v>6352</v>
      </c>
      <c r="E536" s="230" t="s">
        <v>15256</v>
      </c>
      <c r="F536" s="230" t="s">
        <v>15257</v>
      </c>
      <c r="G536" s="230" t="s">
        <v>15258</v>
      </c>
      <c r="H536" s="230" t="str">
        <f>Query1[[#This Row],[FULL_NAME]]</f>
        <v>ANDREW PARKINSON</v>
      </c>
      <c r="I536" s="230" t="s">
        <v>15259</v>
      </c>
      <c r="J536" s="230" t="s">
        <v>4248</v>
      </c>
      <c r="K536" s="230" t="str">
        <f>Query1[[#This Row],[ENTERPRISE_ID]]</f>
        <v>APARKIN</v>
      </c>
      <c r="L536" s="231">
        <v>5169242242</v>
      </c>
      <c r="M536" s="230" t="s">
        <v>5630</v>
      </c>
      <c r="N536" s="230" t="s">
        <v>15260</v>
      </c>
      <c r="O536" s="230"/>
      <c r="P536" s="230" t="s">
        <v>15261</v>
      </c>
      <c r="Q536" s="230" t="s">
        <v>318</v>
      </c>
      <c r="R536" s="230" t="s">
        <v>15262</v>
      </c>
      <c r="S536" s="230" t="s">
        <v>5714</v>
      </c>
      <c r="T536" s="232">
        <v>8998</v>
      </c>
      <c r="U536" s="230" t="s">
        <v>5377</v>
      </c>
      <c r="V536" s="230" t="s">
        <v>6361</v>
      </c>
      <c r="W536" s="233" t="str">
        <f>IFERROR(VLOOKUP(Query1[[#This Row],[ENTERPRISE_ID]],HR_tbl[],2, 0), "Not on HR File")</f>
        <v>Service Technician 1, In-Home</v>
      </c>
      <c r="X536" s="113">
        <f>IFERROR(VLOOKUP(Query1[[#This Row],[ENTERPRISE_ID]],HR_tbl[],3,0), "Not on HR File")</f>
        <v>45578</v>
      </c>
      <c r="Y536" s="234" t="str">
        <f>IFERROR(VLOOKUP(Query1[[#This Row],[ENTERPRISE_ID]], Addresses!$A:$Y,21,0), "Not on HR File")</f>
        <v>44 MOLYNEAUX ROAD</v>
      </c>
      <c r="Z536" s="234">
        <f>IFERROR(VLOOKUP(Query1[[#This Row],[ENTERPRISE_ID]], Addresses!$A:$Y,22,0), "Not on HR File")</f>
        <v>0</v>
      </c>
      <c r="AA536" s="234" t="str">
        <f>IFERROR(VLOOKUP(Query1[[#This Row],[ENTERPRISE_ID]], Addresses!$A:$Y,23,0), "Not on HR File")</f>
        <v>VALLEY STREAM</v>
      </c>
      <c r="AB536" s="234" t="str">
        <f>IFERROR(VLOOKUP(Query1[[#This Row],[ENTERPRISE_ID]], Addresses!$A:$Y,24,0), "Not on HR File")</f>
        <v>NY</v>
      </c>
      <c r="AC536" s="234" t="str">
        <f>IFERROR(VLOOKUP(Query1[[#This Row],[ENTERPRISE_ID]], Addresses!$A:$Y,25,0), "Not on HR File")</f>
        <v>11580</v>
      </c>
      <c r="AD536" s="230" t="s">
        <v>15263</v>
      </c>
      <c r="AE536" s="235">
        <v>46086</v>
      </c>
    </row>
    <row r="537" spans="1:31" x14ac:dyDescent="0.3">
      <c r="A537" s="230" t="s">
        <v>10079</v>
      </c>
      <c r="B537" s="230" t="str">
        <f>Query1[[#This Row],[LAST_NAME]]</f>
        <v>AMRHEIN</v>
      </c>
      <c r="C537" s="230" t="s">
        <v>10080</v>
      </c>
      <c r="D537" s="230" t="s">
        <v>5788</v>
      </c>
      <c r="E537" s="230" t="s">
        <v>10081</v>
      </c>
      <c r="F537" s="230" t="s">
        <v>10082</v>
      </c>
      <c r="G537" s="230" t="s">
        <v>10083</v>
      </c>
      <c r="H537" s="230" t="str">
        <f>Query1[[#This Row],[FULL_NAME]]</f>
        <v>JOHN AMRHEIN</v>
      </c>
      <c r="I537" s="230" t="s">
        <v>10084</v>
      </c>
      <c r="J537" s="230" t="s">
        <v>4282</v>
      </c>
      <c r="K537" s="230" t="str">
        <f>Query1[[#This Row],[ENTERPRISE_ID]]</f>
        <v>JAMRHEI</v>
      </c>
      <c r="L537" s="231">
        <v>4107251575</v>
      </c>
      <c r="M537" s="230" t="s">
        <v>5630</v>
      </c>
      <c r="N537" s="230" t="s">
        <v>10085</v>
      </c>
      <c r="O537" s="230"/>
      <c r="P537" s="230" t="s">
        <v>7483</v>
      </c>
      <c r="Q537" s="230" t="s">
        <v>541</v>
      </c>
      <c r="R537" s="230" t="s">
        <v>2093</v>
      </c>
      <c r="S537" s="230" t="s">
        <v>5634</v>
      </c>
      <c r="T537" s="232">
        <v>8998</v>
      </c>
      <c r="U537" s="230" t="s">
        <v>4294</v>
      </c>
      <c r="V537" s="230" t="s">
        <v>6229</v>
      </c>
      <c r="W537" s="233" t="str">
        <f>IFERROR(VLOOKUP(Query1[[#This Row],[ENTERPRISE_ID]],HR_tbl[],2, 0), "Not on HR File")</f>
        <v>Service Technician 1, In-Home</v>
      </c>
      <c r="X537" s="113">
        <f>IFERROR(VLOOKUP(Query1[[#This Row],[ENTERPRISE_ID]],HR_tbl[],3,0), "Not on HR File")</f>
        <v>35688</v>
      </c>
      <c r="Y537" s="234" t="str">
        <f>IFERROR(VLOOKUP(Query1[[#This Row],[ENTERPRISE_ID]], Addresses!$A:$Y,21,0), "Not on HR File")</f>
        <v>246 BALTIMORE AVENUE</v>
      </c>
      <c r="Z537" s="234">
        <f>IFERROR(VLOOKUP(Query1[[#This Row],[ENTERPRISE_ID]], Addresses!$A:$Y,22,0), "Not on HR File")</f>
        <v>0</v>
      </c>
      <c r="AA537" s="234" t="str">
        <f>IFERROR(VLOOKUP(Query1[[#This Row],[ENTERPRISE_ID]], Addresses!$A:$Y,23,0), "Not on HR File")</f>
        <v>BALTIMORE</v>
      </c>
      <c r="AB537" s="234" t="str">
        <f>IFERROR(VLOOKUP(Query1[[#This Row],[ENTERPRISE_ID]], Addresses!$A:$Y,24,0), "Not on HR File")</f>
        <v>MD</v>
      </c>
      <c r="AC537" s="234" t="str">
        <f>IFERROR(VLOOKUP(Query1[[#This Row],[ENTERPRISE_ID]], Addresses!$A:$Y,25,0), "Not on HR File")</f>
        <v>21222</v>
      </c>
      <c r="AD537" s="230" t="s">
        <v>31671</v>
      </c>
      <c r="AE537" s="235">
        <v>46086</v>
      </c>
    </row>
    <row r="538" spans="1:31" x14ac:dyDescent="0.3">
      <c r="A538" s="230" t="s">
        <v>18837</v>
      </c>
      <c r="B538" s="230" t="str">
        <f>Query1[[#This Row],[LAST_NAME]]</f>
        <v>RODRIGUEZ</v>
      </c>
      <c r="C538" s="230" t="s">
        <v>18838</v>
      </c>
      <c r="D538" s="230" t="s">
        <v>6040</v>
      </c>
      <c r="E538" s="230" t="s">
        <v>18839</v>
      </c>
      <c r="F538" s="230" t="s">
        <v>18840</v>
      </c>
      <c r="G538" s="230" t="s">
        <v>18841</v>
      </c>
      <c r="H538" s="230" t="str">
        <f>Query1[[#This Row],[FULL_NAME]]</f>
        <v>JOSE RODRIGUEZ</v>
      </c>
      <c r="I538" s="230" t="s">
        <v>4805</v>
      </c>
      <c r="J538" s="230" t="s">
        <v>4404</v>
      </c>
      <c r="K538" s="230" t="str">
        <f>Query1[[#This Row],[ENTERPRISE_ID]]</f>
        <v>JROD169</v>
      </c>
      <c r="L538" s="231">
        <v>2132817238</v>
      </c>
      <c r="M538" s="230" t="s">
        <v>5630</v>
      </c>
      <c r="N538" s="230" t="s">
        <v>18842</v>
      </c>
      <c r="O538" s="230"/>
      <c r="P538" s="230" t="s">
        <v>9519</v>
      </c>
      <c r="Q538" s="230" t="s">
        <v>219</v>
      </c>
      <c r="R538" s="230" t="s">
        <v>18843</v>
      </c>
      <c r="S538" s="230" t="s">
        <v>5714</v>
      </c>
      <c r="T538" s="232">
        <v>8998</v>
      </c>
      <c r="U538" s="230" t="s">
        <v>5875</v>
      </c>
      <c r="V538" s="230" t="s">
        <v>5876</v>
      </c>
      <c r="W538" s="233" t="str">
        <f>IFERROR(VLOOKUP(Query1[[#This Row],[ENTERPRISE_ID]],HR_tbl[],2, 0), "Not on HR File")</f>
        <v>Service Technician 1, In-Home</v>
      </c>
      <c r="X538" s="113">
        <f>IFERROR(VLOOKUP(Query1[[#This Row],[ENTERPRISE_ID]],HR_tbl[],3,0), "Not on HR File")</f>
        <v>38841</v>
      </c>
      <c r="Y538" s="234" t="str">
        <f>IFERROR(VLOOKUP(Query1[[#This Row],[ENTERPRISE_ID]], Addresses!$A:$Y,21,0), "Not on HR File")</f>
        <v>3515 todd ave</v>
      </c>
      <c r="Z538" s="234">
        <f>IFERROR(VLOOKUP(Query1[[#This Row],[ENTERPRISE_ID]], Addresses!$A:$Y,22,0), "Not on HR File")</f>
        <v>0</v>
      </c>
      <c r="AA538" s="234" t="str">
        <f>IFERROR(VLOOKUP(Query1[[#This Row],[ENTERPRISE_ID]], Addresses!$A:$Y,23,0), "Not on HR File")</f>
        <v>Commerce</v>
      </c>
      <c r="AB538" s="234" t="str">
        <f>IFERROR(VLOOKUP(Query1[[#This Row],[ENTERPRISE_ID]], Addresses!$A:$Y,24,0), "Not on HR File")</f>
        <v>CA</v>
      </c>
      <c r="AC538" s="234" t="str">
        <f>IFERROR(VLOOKUP(Query1[[#This Row],[ENTERPRISE_ID]], Addresses!$A:$Y,25,0), "Not on HR File")</f>
        <v>90040</v>
      </c>
      <c r="AD538" s="230" t="s">
        <v>18844</v>
      </c>
      <c r="AE538" s="235">
        <v>46086</v>
      </c>
    </row>
    <row r="539" spans="1:31" x14ac:dyDescent="0.3">
      <c r="A539" s="230" t="s">
        <v>16430</v>
      </c>
      <c r="B539" s="230" t="str">
        <f>Query1[[#This Row],[LAST_NAME]]</f>
        <v>DACPANO</v>
      </c>
      <c r="C539" s="230" t="s">
        <v>16431</v>
      </c>
      <c r="D539" s="230" t="s">
        <v>6040</v>
      </c>
      <c r="E539" s="230" t="s">
        <v>16432</v>
      </c>
      <c r="F539" s="230" t="s">
        <v>16433</v>
      </c>
      <c r="G539" s="230" t="s">
        <v>16434</v>
      </c>
      <c r="H539" s="230" t="str">
        <f>Query1[[#This Row],[FULL_NAME]]</f>
        <v>RUDY DACPANO</v>
      </c>
      <c r="I539" s="230" t="s">
        <v>16435</v>
      </c>
      <c r="J539" s="230" t="s">
        <v>6234</v>
      </c>
      <c r="K539" s="230" t="str">
        <f>Query1[[#This Row],[ENTERPRISE_ID]]</f>
        <v>RDACPAN</v>
      </c>
      <c r="L539" s="231">
        <v>6267041070</v>
      </c>
      <c r="M539" s="230" t="s">
        <v>5630</v>
      </c>
      <c r="N539" s="230" t="s">
        <v>16436</v>
      </c>
      <c r="O539" s="230"/>
      <c r="P539" s="230" t="s">
        <v>16437</v>
      </c>
      <c r="Q539" s="230" t="s">
        <v>219</v>
      </c>
      <c r="R539" s="230" t="s">
        <v>16438</v>
      </c>
      <c r="S539" s="230" t="s">
        <v>5714</v>
      </c>
      <c r="T539" s="232">
        <v>8998</v>
      </c>
      <c r="U539" s="230" t="s">
        <v>6442</v>
      </c>
      <c r="V539" s="230" t="s">
        <v>6443</v>
      </c>
      <c r="W539" s="233" t="str">
        <f>IFERROR(VLOOKUP(Query1[[#This Row],[ENTERPRISE_ID]],HR_tbl[],2, 0), "Not on HR File")</f>
        <v>Service Technician 1, In-Home</v>
      </c>
      <c r="X539" s="113">
        <f>IFERROR(VLOOKUP(Query1[[#This Row],[ENTERPRISE_ID]],HR_tbl[],3,0), "Not on HR File")</f>
        <v>45291</v>
      </c>
      <c r="Y539" s="234" t="str">
        <f>IFERROR(VLOOKUP(Query1[[#This Row],[ENTERPRISE_ID]], Addresses!$A:$Y,21,0), "Not on HR File")</f>
        <v>1514 E MARDINA ST</v>
      </c>
      <c r="Z539" s="234">
        <f>IFERROR(VLOOKUP(Query1[[#This Row],[ENTERPRISE_ID]], Addresses!$A:$Y,22,0), "Not on HR File")</f>
        <v>0</v>
      </c>
      <c r="AA539" s="234" t="str">
        <f>IFERROR(VLOOKUP(Query1[[#This Row],[ENTERPRISE_ID]], Addresses!$A:$Y,23,0), "Not on HR File")</f>
        <v>WEST COVINA</v>
      </c>
      <c r="AB539" s="234" t="str">
        <f>IFERROR(VLOOKUP(Query1[[#This Row],[ENTERPRISE_ID]], Addresses!$A:$Y,24,0), "Not on HR File")</f>
        <v>CA</v>
      </c>
      <c r="AC539" s="234" t="str">
        <f>IFERROR(VLOOKUP(Query1[[#This Row],[ENTERPRISE_ID]], Addresses!$A:$Y,25,0), "Not on HR File")</f>
        <v>91791</v>
      </c>
      <c r="AD539" s="230" t="s">
        <v>16439</v>
      </c>
      <c r="AE539" s="235">
        <v>46086</v>
      </c>
    </row>
    <row r="540" spans="1:31" x14ac:dyDescent="0.3">
      <c r="A540" s="230" t="s">
        <v>18336</v>
      </c>
      <c r="B540" s="230" t="str">
        <f>Query1[[#This Row],[LAST_NAME]]</f>
        <v>MONTALVO</v>
      </c>
      <c r="C540" s="230" t="s">
        <v>18337</v>
      </c>
      <c r="D540" s="230" t="s">
        <v>5822</v>
      </c>
      <c r="E540" s="230" t="s">
        <v>18338</v>
      </c>
      <c r="F540" s="230" t="s">
        <v>18339</v>
      </c>
      <c r="G540" s="230" t="s">
        <v>18340</v>
      </c>
      <c r="H540" s="230" t="str">
        <f>Query1[[#This Row],[FULL_NAME]]</f>
        <v>JOSEPH MONTALVO</v>
      </c>
      <c r="I540" s="230" t="s">
        <v>18341</v>
      </c>
      <c r="J540" s="230" t="s">
        <v>4123</v>
      </c>
      <c r="K540" s="230" t="str">
        <f>Query1[[#This Row],[ENTERPRISE_ID]]</f>
        <v>JMONTAL</v>
      </c>
      <c r="L540" s="231">
        <v>4014362013</v>
      </c>
      <c r="M540" s="230" t="s">
        <v>5630</v>
      </c>
      <c r="N540" s="230" t="s">
        <v>18342</v>
      </c>
      <c r="O540" s="230"/>
      <c r="P540" s="230" t="s">
        <v>18343</v>
      </c>
      <c r="Q540" s="230" t="s">
        <v>693</v>
      </c>
      <c r="R540" s="230" t="s">
        <v>18344</v>
      </c>
      <c r="S540" s="230" t="s">
        <v>5916</v>
      </c>
      <c r="T540" s="232">
        <v>8998</v>
      </c>
      <c r="U540" s="230" t="s">
        <v>9046</v>
      </c>
      <c r="V540" s="230" t="s">
        <v>9047</v>
      </c>
      <c r="W540" s="233" t="str">
        <f>IFERROR(VLOOKUP(Query1[[#This Row],[ENTERPRISE_ID]],HR_tbl[],2, 0), "Not on HR File")</f>
        <v>Service Technician 2, In-Home</v>
      </c>
      <c r="X540" s="113">
        <f>IFERROR(VLOOKUP(Query1[[#This Row],[ENTERPRISE_ID]],HR_tbl[],3,0), "Not on HR File")</f>
        <v>44756</v>
      </c>
      <c r="Y540" s="234" t="str">
        <f>IFERROR(VLOOKUP(Query1[[#This Row],[ENTERPRISE_ID]], Addresses!$A:$Y,21,0), "Not on HR File")</f>
        <v>86 PAUL AVE</v>
      </c>
      <c r="Z540" s="234">
        <f>IFERROR(VLOOKUP(Query1[[#This Row],[ENTERPRISE_ID]], Addresses!$A:$Y,22,0), "Not on HR File")</f>
        <v>0</v>
      </c>
      <c r="AA540" s="234" t="str">
        <f>IFERROR(VLOOKUP(Query1[[#This Row],[ENTERPRISE_ID]], Addresses!$A:$Y,23,0), "Not on HR File")</f>
        <v>SOUTH KINGSTOWN</v>
      </c>
      <c r="AB540" s="234" t="str">
        <f>IFERROR(VLOOKUP(Query1[[#This Row],[ENTERPRISE_ID]], Addresses!$A:$Y,24,0), "Not on HR File")</f>
        <v>RI</v>
      </c>
      <c r="AC540" s="234" t="str">
        <f>IFERROR(VLOOKUP(Query1[[#This Row],[ENTERPRISE_ID]], Addresses!$A:$Y,25,0), "Not on HR File")</f>
        <v>02879</v>
      </c>
      <c r="AD540" s="230" t="s">
        <v>18345</v>
      </c>
      <c r="AE540" s="235">
        <v>46086</v>
      </c>
    </row>
    <row r="541" spans="1:31" x14ac:dyDescent="0.3">
      <c r="A541" s="230" t="s">
        <v>15433</v>
      </c>
      <c r="B541" s="230" t="str">
        <f>Query1[[#This Row],[LAST_NAME]]</f>
        <v>SUNDERLIN II</v>
      </c>
      <c r="C541" s="230" t="s">
        <v>15434</v>
      </c>
      <c r="D541" s="230" t="s">
        <v>5682</v>
      </c>
      <c r="E541" s="230" t="s">
        <v>15435</v>
      </c>
      <c r="F541" s="230" t="s">
        <v>15436</v>
      </c>
      <c r="G541" s="230" t="s">
        <v>15437</v>
      </c>
      <c r="H541" s="230" t="str">
        <f>Query1[[#This Row],[FULL_NAME]]</f>
        <v>JAMES SUNDERLIN II</v>
      </c>
      <c r="I541" s="230" t="s">
        <v>15438</v>
      </c>
      <c r="J541" s="230" t="s">
        <v>3968</v>
      </c>
      <c r="K541" s="230" t="str">
        <f>Query1[[#This Row],[ENTERPRISE_ID]]</f>
        <v>JSUNDER</v>
      </c>
      <c r="L541" s="231">
        <v>9107601357</v>
      </c>
      <c r="M541" s="230" t="s">
        <v>5630</v>
      </c>
      <c r="N541" s="230" t="s">
        <v>15439</v>
      </c>
      <c r="O541" s="230"/>
      <c r="P541" s="230" t="s">
        <v>11337</v>
      </c>
      <c r="Q541" s="230" t="s">
        <v>416</v>
      </c>
      <c r="R541" s="230" t="s">
        <v>11338</v>
      </c>
      <c r="S541" s="230" t="s">
        <v>5664</v>
      </c>
      <c r="T541" s="232">
        <v>8998</v>
      </c>
      <c r="U541" s="230" t="s">
        <v>5817</v>
      </c>
      <c r="V541" s="230" t="s">
        <v>5818</v>
      </c>
      <c r="W541" s="233" t="str">
        <f>IFERROR(VLOOKUP(Query1[[#This Row],[ENTERPRISE_ID]],HR_tbl[],2, 0), "Not on HR File")</f>
        <v>HVAC Service Tech, Trainee</v>
      </c>
      <c r="X541" s="113">
        <f>IFERROR(VLOOKUP(Query1[[#This Row],[ENTERPRISE_ID]],HR_tbl[],3,0), "Not on HR File")</f>
        <v>46068</v>
      </c>
      <c r="Y541" s="234" t="str">
        <f>IFERROR(VLOOKUP(Query1[[#This Row],[ENTERPRISE_ID]], Addresses!$A:$Y,21,0), "Not on HR File")</f>
        <v>Not on HR File</v>
      </c>
      <c r="Z541" s="234" t="str">
        <f>IFERROR(VLOOKUP(Query1[[#This Row],[ENTERPRISE_ID]], Addresses!$A:$Y,22,0), "Not on HR File")</f>
        <v>Not on HR File</v>
      </c>
      <c r="AA541" s="234" t="str">
        <f>IFERROR(VLOOKUP(Query1[[#This Row],[ENTERPRISE_ID]], Addresses!$A:$Y,23,0), "Not on HR File")</f>
        <v>Not on HR File</v>
      </c>
      <c r="AB541" s="234" t="str">
        <f>IFERROR(VLOOKUP(Query1[[#This Row],[ENTERPRISE_ID]], Addresses!$A:$Y,24,0), "Not on HR File")</f>
        <v>Not on HR File</v>
      </c>
      <c r="AC541" s="234" t="str">
        <f>IFERROR(VLOOKUP(Query1[[#This Row],[ENTERPRISE_ID]], Addresses!$A:$Y,25,0), "Not on HR File")</f>
        <v>Not on HR File</v>
      </c>
      <c r="AD541" s="230" t="s">
        <v>15440</v>
      </c>
      <c r="AE541" s="235">
        <v>46086</v>
      </c>
    </row>
    <row r="542" spans="1:31" x14ac:dyDescent="0.3">
      <c r="A542" s="230" t="s">
        <v>14527</v>
      </c>
      <c r="B542" s="230" t="str">
        <f>Query1[[#This Row],[LAST_NAME]]</f>
        <v>TURNER</v>
      </c>
      <c r="C542" s="230" t="s">
        <v>635</v>
      </c>
      <c r="D542" s="230" t="s">
        <v>6119</v>
      </c>
      <c r="E542" s="230" t="s">
        <v>14528</v>
      </c>
      <c r="F542" s="230" t="s">
        <v>14529</v>
      </c>
      <c r="G542" s="230" t="s">
        <v>636</v>
      </c>
      <c r="H542" s="230" t="str">
        <f>Query1[[#This Row],[FULL_NAME]]</f>
        <v>BRIAN TURNER</v>
      </c>
      <c r="I542" s="230" t="s">
        <v>4517</v>
      </c>
      <c r="J542" s="230" t="s">
        <v>4028</v>
      </c>
      <c r="K542" s="230" t="str">
        <f>Query1[[#This Row],[ENTERPRISE_ID]]</f>
        <v>BTURNER</v>
      </c>
      <c r="L542" s="231">
        <v>7404081196</v>
      </c>
      <c r="M542" s="230" t="s">
        <v>5630</v>
      </c>
      <c r="N542" s="230" t="s">
        <v>14530</v>
      </c>
      <c r="O542" s="230"/>
      <c r="P542" s="230" t="s">
        <v>14531</v>
      </c>
      <c r="Q542" s="230" t="s">
        <v>260</v>
      </c>
      <c r="R542" s="230" t="s">
        <v>14532</v>
      </c>
      <c r="S542" s="230" t="s">
        <v>5738</v>
      </c>
      <c r="T542" s="232">
        <v>8998</v>
      </c>
      <c r="U542" s="230" t="s">
        <v>2588</v>
      </c>
      <c r="V542" s="230" t="s">
        <v>6127</v>
      </c>
      <c r="W542" s="233" t="str">
        <f>IFERROR(VLOOKUP(Query1[[#This Row],[ENTERPRISE_ID]],HR_tbl[],2, 0), "Not on HR File")</f>
        <v>Service Technician 1, In-Home</v>
      </c>
      <c r="X542" s="113">
        <f>IFERROR(VLOOKUP(Query1[[#This Row],[ENTERPRISE_ID]],HR_tbl[],3,0), "Not on HR File")</f>
        <v>45865</v>
      </c>
      <c r="Y542" s="234" t="str">
        <f>IFERROR(VLOOKUP(Query1[[#This Row],[ENTERPRISE_ID]], Addresses!$A:$Y,21,0), "Not on HR File")</f>
        <v>379 MAPLE AVENUE</v>
      </c>
      <c r="Z542" s="234">
        <f>IFERROR(VLOOKUP(Query1[[#This Row],[ENTERPRISE_ID]], Addresses!$A:$Y,22,0), "Not on HR File")</f>
        <v>0</v>
      </c>
      <c r="AA542" s="234" t="str">
        <f>IFERROR(VLOOKUP(Query1[[#This Row],[ENTERPRISE_ID]], Addresses!$A:$Y,23,0), "Not on HR File")</f>
        <v>NEWARK</v>
      </c>
      <c r="AB542" s="234" t="str">
        <f>IFERROR(VLOOKUP(Query1[[#This Row],[ENTERPRISE_ID]], Addresses!$A:$Y,24,0), "Not on HR File")</f>
        <v>OH</v>
      </c>
      <c r="AC542" s="234" t="str">
        <f>IFERROR(VLOOKUP(Query1[[#This Row],[ENTERPRISE_ID]], Addresses!$A:$Y,25,0), "Not on HR File")</f>
        <v>43055</v>
      </c>
      <c r="AD542" s="230" t="s">
        <v>14533</v>
      </c>
      <c r="AE542" s="235">
        <v>46086</v>
      </c>
    </row>
    <row r="543" spans="1:31" x14ac:dyDescent="0.3">
      <c r="A543" s="230" t="s">
        <v>3580</v>
      </c>
      <c r="B543" s="230" t="str">
        <f>Query1[[#This Row],[LAST_NAME]]</f>
        <v>NORMAN JR.</v>
      </c>
      <c r="C543" s="230" t="s">
        <v>3582</v>
      </c>
      <c r="D543" s="230" t="s">
        <v>5788</v>
      </c>
      <c r="E543" s="230" t="s">
        <v>6225</v>
      </c>
      <c r="F543" s="230" t="s">
        <v>6226</v>
      </c>
      <c r="G543" s="230" t="s">
        <v>3583</v>
      </c>
      <c r="H543" s="230" t="str">
        <f>Query1[[#This Row],[FULL_NAME]]</f>
        <v>JEFFREY NORMAN JR.</v>
      </c>
      <c r="I543" s="230" t="s">
        <v>5022</v>
      </c>
      <c r="J543" s="230" t="s">
        <v>4025</v>
      </c>
      <c r="K543" s="230" t="str">
        <f>Query1[[#This Row],[ENTERPRISE_ID]]</f>
        <v>JNORMA0</v>
      </c>
      <c r="L543" s="231">
        <v>4109611298</v>
      </c>
      <c r="M543" s="230" t="s">
        <v>5630</v>
      </c>
      <c r="N543" s="230" t="s">
        <v>6227</v>
      </c>
      <c r="O543" s="230"/>
      <c r="P543" s="230" t="s">
        <v>5023</v>
      </c>
      <c r="Q543" s="230" t="s">
        <v>541</v>
      </c>
      <c r="R543" s="230" t="s">
        <v>6228</v>
      </c>
      <c r="S543" s="230" t="s">
        <v>5664</v>
      </c>
      <c r="T543" s="232">
        <v>8998</v>
      </c>
      <c r="U543" s="230" t="s">
        <v>4294</v>
      </c>
      <c r="V543" s="230" t="s">
        <v>6229</v>
      </c>
      <c r="W543" s="233" t="str">
        <f>IFERROR(VLOOKUP(Query1[[#This Row],[ENTERPRISE_ID]],HR_tbl[],2, 0), "Not on HR File")</f>
        <v>Service Technician 1, Trainee</v>
      </c>
      <c r="X543" s="113">
        <f>IFERROR(VLOOKUP(Query1[[#This Row],[ENTERPRISE_ID]],HR_tbl[],3,0), "Not on HR File")</f>
        <v>46033</v>
      </c>
      <c r="Y543" s="234" t="str">
        <f>IFERROR(VLOOKUP(Query1[[#This Row],[ENTERPRISE_ID]], Addresses!$A:$Y,21,0), "Not on HR File")</f>
        <v>Not on HR File</v>
      </c>
      <c r="Z543" s="234" t="str">
        <f>IFERROR(VLOOKUP(Query1[[#This Row],[ENTERPRISE_ID]], Addresses!$A:$Y,22,0), "Not on HR File")</f>
        <v>Not on HR File</v>
      </c>
      <c r="AA543" s="234" t="str">
        <f>IFERROR(VLOOKUP(Query1[[#This Row],[ENTERPRISE_ID]], Addresses!$A:$Y,23,0), "Not on HR File")</f>
        <v>Not on HR File</v>
      </c>
      <c r="AB543" s="234" t="str">
        <f>IFERROR(VLOOKUP(Query1[[#This Row],[ENTERPRISE_ID]], Addresses!$A:$Y,24,0), "Not on HR File")</f>
        <v>Not on HR File</v>
      </c>
      <c r="AC543" s="234" t="str">
        <f>IFERROR(VLOOKUP(Query1[[#This Row],[ENTERPRISE_ID]], Addresses!$A:$Y,25,0), "Not on HR File")</f>
        <v>Not on HR File</v>
      </c>
      <c r="AD543" s="230" t="s">
        <v>6230</v>
      </c>
      <c r="AE543" s="235">
        <v>46086</v>
      </c>
    </row>
    <row r="544" spans="1:31" x14ac:dyDescent="0.3">
      <c r="A544" s="230"/>
      <c r="B544" s="230" t="str">
        <f>Query1[[#This Row],[LAST_NAME]]</f>
        <v>ALVAREZ</v>
      </c>
      <c r="C544" s="230" t="s">
        <v>18592</v>
      </c>
      <c r="D544" s="230" t="s">
        <v>6524</v>
      </c>
      <c r="E544" s="230" t="s">
        <v>18593</v>
      </c>
      <c r="F544" s="230"/>
      <c r="G544" s="230" t="s">
        <v>18594</v>
      </c>
      <c r="H544" s="230" t="str">
        <f>Query1[[#This Row],[FULL_NAME]]</f>
        <v>DANIEL ALVAREZ</v>
      </c>
      <c r="I544" s="230" t="s">
        <v>4280</v>
      </c>
      <c r="J544" s="230" t="s">
        <v>4709</v>
      </c>
      <c r="K544" s="230" t="str">
        <f>Query1[[#This Row],[ENTERPRISE_ID]]</f>
        <v>DALVAR0</v>
      </c>
      <c r="L544" s="231">
        <v>8317500166</v>
      </c>
      <c r="M544" s="230" t="s">
        <v>5630</v>
      </c>
      <c r="N544" s="230" t="s">
        <v>18595</v>
      </c>
      <c r="O544" s="230"/>
      <c r="P544" s="230" t="s">
        <v>2774</v>
      </c>
      <c r="Q544" s="230" t="s">
        <v>219</v>
      </c>
      <c r="R544" s="230" t="s">
        <v>15356</v>
      </c>
      <c r="S544" s="230" t="s">
        <v>5664</v>
      </c>
      <c r="T544" s="232">
        <v>8998</v>
      </c>
      <c r="U544" s="230" t="s">
        <v>5907</v>
      </c>
      <c r="V544" s="230" t="s">
        <v>5908</v>
      </c>
      <c r="W544" s="233" t="str">
        <f>IFERROR(VLOOKUP(Query1[[#This Row],[ENTERPRISE_ID]],HR_tbl[],2, 0), "Not on HR File")</f>
        <v>Service Technician 2, Trainee</v>
      </c>
      <c r="X544" s="113">
        <f>IFERROR(VLOOKUP(Query1[[#This Row],[ENTERPRISE_ID]],HR_tbl[],3,0), "Not on HR File")</f>
        <v>46075</v>
      </c>
      <c r="Y544" s="234" t="str">
        <f>IFERROR(VLOOKUP(Query1[[#This Row],[ENTERPRISE_ID]], Addresses!$A:$Y,21,0), "Not on HR File")</f>
        <v>Not on HR File</v>
      </c>
      <c r="Z544" s="234" t="str">
        <f>IFERROR(VLOOKUP(Query1[[#This Row],[ENTERPRISE_ID]], Addresses!$A:$Y,22,0), "Not on HR File")</f>
        <v>Not on HR File</v>
      </c>
      <c r="AA544" s="234" t="str">
        <f>IFERROR(VLOOKUP(Query1[[#This Row],[ENTERPRISE_ID]], Addresses!$A:$Y,23,0), "Not on HR File")</f>
        <v>Not on HR File</v>
      </c>
      <c r="AB544" s="234" t="str">
        <f>IFERROR(VLOOKUP(Query1[[#This Row],[ENTERPRISE_ID]], Addresses!$A:$Y,24,0), "Not on HR File")</f>
        <v>Not on HR File</v>
      </c>
      <c r="AC544" s="234" t="str">
        <f>IFERROR(VLOOKUP(Query1[[#This Row],[ENTERPRISE_ID]], Addresses!$A:$Y,25,0), "Not on HR File")</f>
        <v>Not on HR File</v>
      </c>
      <c r="AD544" s="230" t="s">
        <v>18596</v>
      </c>
      <c r="AE544" s="235">
        <v>46086</v>
      </c>
    </row>
    <row r="545" spans="1:31" x14ac:dyDescent="0.3">
      <c r="A545" s="230" t="s">
        <v>3907</v>
      </c>
      <c r="B545" s="230" t="str">
        <f>Query1[[#This Row],[LAST_NAME]]</f>
        <v>SCIGLIANO</v>
      </c>
      <c r="C545" s="230" t="s">
        <v>6998</v>
      </c>
      <c r="D545" s="230" t="s">
        <v>6524</v>
      </c>
      <c r="E545" s="230" t="s">
        <v>6999</v>
      </c>
      <c r="F545" s="230" t="s">
        <v>7000</v>
      </c>
      <c r="G545" s="230" t="s">
        <v>3911</v>
      </c>
      <c r="H545" s="230" t="str">
        <f>Query1[[#This Row],[FULL_NAME]]</f>
        <v>MICHAEL SCIGLIANO</v>
      </c>
      <c r="I545" s="230" t="s">
        <v>3910</v>
      </c>
      <c r="J545" s="230" t="s">
        <v>3909</v>
      </c>
      <c r="K545" s="230" t="str">
        <f>Query1[[#This Row],[ENTERPRISE_ID]]</f>
        <v>MSCIGLI</v>
      </c>
      <c r="L545" s="231">
        <v>6163491017</v>
      </c>
      <c r="M545" s="230" t="s">
        <v>5630</v>
      </c>
      <c r="N545" s="230" t="s">
        <v>7001</v>
      </c>
      <c r="O545" s="230"/>
      <c r="P545" s="230" t="s">
        <v>7002</v>
      </c>
      <c r="Q545" s="230" t="s">
        <v>219</v>
      </c>
      <c r="R545" s="230" t="s">
        <v>7003</v>
      </c>
      <c r="S545" s="230" t="s">
        <v>5916</v>
      </c>
      <c r="T545" s="232">
        <v>8998</v>
      </c>
      <c r="U545" s="230" t="s">
        <v>3285</v>
      </c>
      <c r="V545" s="230" t="s">
        <v>6887</v>
      </c>
      <c r="W545" s="233" t="str">
        <f>IFERROR(VLOOKUP(Query1[[#This Row],[ENTERPRISE_ID]],HR_tbl[],2, 0), "Not on HR File")</f>
        <v>HVAC Svc Tech I, Break/Fix</v>
      </c>
      <c r="X545" s="113">
        <f>IFERROR(VLOOKUP(Query1[[#This Row],[ENTERPRISE_ID]],HR_tbl[],3,0), "Not on HR File")</f>
        <v>45830</v>
      </c>
      <c r="Y545" s="234" t="str">
        <f>IFERROR(VLOOKUP(Query1[[#This Row],[ENTERPRISE_ID]], Addresses!$A:$Y,21,0), "Not on HR File")</f>
        <v>7204 REMINGTON AVE</v>
      </c>
      <c r="Z545" s="234">
        <f>IFERROR(VLOOKUP(Query1[[#This Row],[ENTERPRISE_ID]], Addresses!$A:$Y,22,0), "Not on HR File")</f>
        <v>0</v>
      </c>
      <c r="AA545" s="234" t="str">
        <f>IFERROR(VLOOKUP(Query1[[#This Row],[ENTERPRISE_ID]], Addresses!$A:$Y,23,0), "Not on HR File")</f>
        <v>BAKERSFIELD</v>
      </c>
      <c r="AB545" s="234" t="str">
        <f>IFERROR(VLOOKUP(Query1[[#This Row],[ENTERPRISE_ID]], Addresses!$A:$Y,24,0), "Not on HR File")</f>
        <v>CA</v>
      </c>
      <c r="AC545" s="234" t="str">
        <f>IFERROR(VLOOKUP(Query1[[#This Row],[ENTERPRISE_ID]], Addresses!$A:$Y,25,0), "Not on HR File")</f>
        <v>93309</v>
      </c>
      <c r="AD545" s="230" t="s">
        <v>7004</v>
      </c>
      <c r="AE545" s="235">
        <v>46086</v>
      </c>
    </row>
    <row r="546" spans="1:31" x14ac:dyDescent="0.3">
      <c r="A546" s="230" t="s">
        <v>8296</v>
      </c>
      <c r="B546" s="230" t="str">
        <f>Query1[[#This Row],[LAST_NAME]]</f>
        <v>BONIN</v>
      </c>
      <c r="C546" s="230" t="s">
        <v>8297</v>
      </c>
      <c r="D546" s="230" t="s">
        <v>5843</v>
      </c>
      <c r="E546" s="230" t="s">
        <v>8298</v>
      </c>
      <c r="F546" s="230" t="s">
        <v>8299</v>
      </c>
      <c r="G546" s="230" t="s">
        <v>8300</v>
      </c>
      <c r="H546" s="230" t="str">
        <f>Query1[[#This Row],[FULL_NAME]]</f>
        <v>LIONEST BONIN</v>
      </c>
      <c r="I546" s="230" t="s">
        <v>8301</v>
      </c>
      <c r="J546" s="230" t="s">
        <v>8302</v>
      </c>
      <c r="K546" s="230" t="str">
        <f>Query1[[#This Row],[ENTERPRISE_ID]]</f>
        <v>LBONIN</v>
      </c>
      <c r="L546" s="231">
        <v>3374860598</v>
      </c>
      <c r="M546" s="230" t="s">
        <v>5630</v>
      </c>
      <c r="N546" s="230" t="s">
        <v>8303</v>
      </c>
      <c r="O546" s="230"/>
      <c r="P546" s="230" t="s">
        <v>8304</v>
      </c>
      <c r="Q546" s="230" t="s">
        <v>287</v>
      </c>
      <c r="R546" s="230" t="s">
        <v>8305</v>
      </c>
      <c r="S546" s="230" t="s">
        <v>5738</v>
      </c>
      <c r="T546" s="232">
        <v>8998</v>
      </c>
      <c r="U546" s="230" t="s">
        <v>5200</v>
      </c>
      <c r="V546" s="230" t="s">
        <v>5887</v>
      </c>
      <c r="W546" s="233" t="str">
        <f>IFERROR(VLOOKUP(Query1[[#This Row],[ENTERPRISE_ID]],HR_tbl[],2, 0), "Not on HR File")</f>
        <v>Service Technician 1, In-Home</v>
      </c>
      <c r="X546" s="113">
        <f>IFERROR(VLOOKUP(Query1[[#This Row],[ENTERPRISE_ID]],HR_tbl[],3,0), "Not on HR File")</f>
        <v>44315</v>
      </c>
      <c r="Y546" s="234" t="str">
        <f>IFERROR(VLOOKUP(Query1[[#This Row],[ENTERPRISE_ID]], Addresses!$A:$Y,21,0), "Not on HR File")</f>
        <v>1185 FRANCIS LOOP</v>
      </c>
      <c r="Z546" s="234">
        <f>IFERROR(VLOOKUP(Query1[[#This Row],[ENTERPRISE_ID]], Addresses!$A:$Y,22,0), "Not on HR File")</f>
        <v>0</v>
      </c>
      <c r="AA546" s="234" t="str">
        <f>IFERROR(VLOOKUP(Query1[[#This Row],[ENTERPRISE_ID]], Addresses!$A:$Y,23,0), "Not on HR File")</f>
        <v>SAINT MARTINVILLE</v>
      </c>
      <c r="AB546" s="234" t="str">
        <f>IFERROR(VLOOKUP(Query1[[#This Row],[ENTERPRISE_ID]], Addresses!$A:$Y,24,0), "Not on HR File")</f>
        <v>LA</v>
      </c>
      <c r="AC546" s="234" t="str">
        <f>IFERROR(VLOOKUP(Query1[[#This Row],[ENTERPRISE_ID]], Addresses!$A:$Y,25,0), "Not on HR File")</f>
        <v>70582</v>
      </c>
      <c r="AD546" s="230" t="s">
        <v>8306</v>
      </c>
      <c r="AE546" s="235">
        <v>46086</v>
      </c>
    </row>
    <row r="547" spans="1:31" x14ac:dyDescent="0.3">
      <c r="A547" s="230" t="s">
        <v>8831</v>
      </c>
      <c r="B547" s="230" t="str">
        <f>Query1[[#This Row],[LAST_NAME]]</f>
        <v>LEON</v>
      </c>
      <c r="C547" s="230" t="s">
        <v>8832</v>
      </c>
      <c r="D547" s="230" t="s">
        <v>5627</v>
      </c>
      <c r="E547" s="230" t="s">
        <v>8833</v>
      </c>
      <c r="F547" s="230" t="s">
        <v>8834</v>
      </c>
      <c r="G547" s="230" t="s">
        <v>8835</v>
      </c>
      <c r="H547" s="230" t="str">
        <f>Query1[[#This Row],[FULL_NAME]]</f>
        <v>ELISEO LEON</v>
      </c>
      <c r="I547" s="230" t="s">
        <v>8836</v>
      </c>
      <c r="J547" s="230" t="s">
        <v>8837</v>
      </c>
      <c r="K547" s="230" t="str">
        <f>Query1[[#This Row],[ENTERPRISE_ID]]</f>
        <v>ELEON</v>
      </c>
      <c r="L547" s="231">
        <v>9039411944</v>
      </c>
      <c r="M547" s="230" t="s">
        <v>5630</v>
      </c>
      <c r="N547" s="230" t="s">
        <v>8838</v>
      </c>
      <c r="O547" s="230"/>
      <c r="P547" s="230" t="s">
        <v>8839</v>
      </c>
      <c r="Q547" s="230" t="s">
        <v>279</v>
      </c>
      <c r="R547" s="230" t="s">
        <v>8840</v>
      </c>
      <c r="S547" s="230" t="s">
        <v>5634</v>
      </c>
      <c r="T547" s="232">
        <v>8998</v>
      </c>
      <c r="U547" s="230" t="s">
        <v>8841</v>
      </c>
      <c r="V547" s="230" t="s">
        <v>8842</v>
      </c>
      <c r="W547" s="233" t="str">
        <f>IFERROR(VLOOKUP(Query1[[#This Row],[ENTERPRISE_ID]],HR_tbl[],2, 0), "Not on HR File")</f>
        <v>Service Technician 3, In-Home</v>
      </c>
      <c r="X547" s="113">
        <f>IFERROR(VLOOKUP(Query1[[#This Row],[ENTERPRISE_ID]],HR_tbl[],3,0), "Not on HR File")</f>
        <v>44826</v>
      </c>
      <c r="Y547" s="234" t="str">
        <f>IFERROR(VLOOKUP(Query1[[#This Row],[ENTERPRISE_ID]], Addresses!$A:$Y,21,0), "Not on HR File")</f>
        <v>3212 CR 384</v>
      </c>
      <c r="Z547" s="234">
        <f>IFERROR(VLOOKUP(Query1[[#This Row],[ENTERPRISE_ID]], Addresses!$A:$Y,22,0), "Not on HR File")</f>
        <v>0</v>
      </c>
      <c r="AA547" s="234" t="str">
        <f>IFERROR(VLOOKUP(Query1[[#This Row],[ENTERPRISE_ID]], Addresses!$A:$Y,23,0), "Not on HR File")</f>
        <v>TYLER</v>
      </c>
      <c r="AB547" s="234" t="str">
        <f>IFERROR(VLOOKUP(Query1[[#This Row],[ENTERPRISE_ID]], Addresses!$A:$Y,24,0), "Not on HR File")</f>
        <v>TX</v>
      </c>
      <c r="AC547" s="234" t="str">
        <f>IFERROR(VLOOKUP(Query1[[#This Row],[ENTERPRISE_ID]], Addresses!$A:$Y,25,0), "Not on HR File")</f>
        <v>75708</v>
      </c>
      <c r="AD547" s="230" t="s">
        <v>8843</v>
      </c>
      <c r="AE547" s="235">
        <v>46086</v>
      </c>
    </row>
    <row r="548" spans="1:31" x14ac:dyDescent="0.3">
      <c r="A548" s="230" t="s">
        <v>15877</v>
      </c>
      <c r="B548" s="230" t="str">
        <f>Query1[[#This Row],[LAST_NAME]]</f>
        <v>CHUN</v>
      </c>
      <c r="C548" s="230" t="s">
        <v>15878</v>
      </c>
      <c r="D548" s="230" t="s">
        <v>6100</v>
      </c>
      <c r="E548" s="230" t="s">
        <v>15732</v>
      </c>
      <c r="F548" s="230" t="s">
        <v>15879</v>
      </c>
      <c r="G548" s="230" t="s">
        <v>15880</v>
      </c>
      <c r="H548" s="230" t="str">
        <f>Query1[[#This Row],[FULL_NAME]]</f>
        <v>NORMAN CHUN</v>
      </c>
      <c r="I548" s="230" t="s">
        <v>15881</v>
      </c>
      <c r="J548" s="230" t="s">
        <v>15882</v>
      </c>
      <c r="K548" s="230" t="str">
        <f>Query1[[#This Row],[ENTERPRISE_ID]]</f>
        <v>NCHUN1</v>
      </c>
      <c r="L548" s="231">
        <v>8089278186</v>
      </c>
      <c r="M548" s="230" t="s">
        <v>5630</v>
      </c>
      <c r="N548" s="230" t="s">
        <v>15883</v>
      </c>
      <c r="O548" s="230"/>
      <c r="P548" s="230" t="s">
        <v>15884</v>
      </c>
      <c r="Q548" s="230" t="s">
        <v>2504</v>
      </c>
      <c r="R548" s="230" t="s">
        <v>15885</v>
      </c>
      <c r="S548" s="230" t="s">
        <v>5634</v>
      </c>
      <c r="T548" s="232">
        <v>8998</v>
      </c>
      <c r="U548" s="230" t="s">
        <v>6105</v>
      </c>
      <c r="V548" s="230" t="s">
        <v>6106</v>
      </c>
      <c r="W548" s="233" t="str">
        <f>IFERROR(VLOOKUP(Query1[[#This Row],[ENTERPRISE_ID]],HR_tbl[],2, 0), "Not on HR File")</f>
        <v>Service Technician 2, In-Home</v>
      </c>
      <c r="X548" s="113">
        <f>IFERROR(VLOOKUP(Query1[[#This Row],[ENTERPRISE_ID]],HR_tbl[],3,0), "Not on HR File")</f>
        <v>31999</v>
      </c>
      <c r="Y548" s="234" t="str">
        <f>IFERROR(VLOOKUP(Query1[[#This Row],[ENTERPRISE_ID]], Addresses!$A:$Y,21,0), "Not on HR File")</f>
        <v>54-218 Keala rd</v>
      </c>
      <c r="Z548" s="234">
        <f>IFERROR(VLOOKUP(Query1[[#This Row],[ENTERPRISE_ID]], Addresses!$A:$Y,22,0), "Not on HR File")</f>
        <v>0</v>
      </c>
      <c r="AA548" s="234" t="str">
        <f>IFERROR(VLOOKUP(Query1[[#This Row],[ENTERPRISE_ID]], Addresses!$A:$Y,23,0), "Not on HR File")</f>
        <v>HAUULA</v>
      </c>
      <c r="AB548" s="234" t="str">
        <f>IFERROR(VLOOKUP(Query1[[#This Row],[ENTERPRISE_ID]], Addresses!$A:$Y,24,0), "Not on HR File")</f>
        <v>HI</v>
      </c>
      <c r="AC548" s="234" t="str">
        <f>IFERROR(VLOOKUP(Query1[[#This Row],[ENTERPRISE_ID]], Addresses!$A:$Y,25,0), "Not on HR File")</f>
        <v>96717</v>
      </c>
      <c r="AD548" s="230" t="s">
        <v>15886</v>
      </c>
      <c r="AE548" s="235">
        <v>46086</v>
      </c>
    </row>
    <row r="549" spans="1:31" x14ac:dyDescent="0.3">
      <c r="A549" s="230" t="s">
        <v>8593</v>
      </c>
      <c r="B549" s="230" t="str">
        <f>Query1[[#This Row],[LAST_NAME]]</f>
        <v>TAYLOR</v>
      </c>
      <c r="C549" s="230" t="s">
        <v>8594</v>
      </c>
      <c r="D549" s="230" t="s">
        <v>5854</v>
      </c>
      <c r="E549" s="230" t="s">
        <v>8595</v>
      </c>
      <c r="F549" s="230" t="s">
        <v>8596</v>
      </c>
      <c r="G549" s="230" t="s">
        <v>8529</v>
      </c>
      <c r="H549" s="230" t="str">
        <f>Query1[[#This Row],[FULL_NAME]]</f>
        <v>WILLIAM TAYLOR</v>
      </c>
      <c r="I549" s="230" t="s">
        <v>4846</v>
      </c>
      <c r="J549" s="230" t="s">
        <v>4034</v>
      </c>
      <c r="K549" s="230" t="str">
        <f>Query1[[#This Row],[ENTERPRISE_ID]]</f>
        <v>WTAYL21</v>
      </c>
      <c r="L549" s="231">
        <v>4704523592</v>
      </c>
      <c r="M549" s="230" t="s">
        <v>5630</v>
      </c>
      <c r="N549" s="230" t="s">
        <v>8597</v>
      </c>
      <c r="O549" s="230"/>
      <c r="P549" s="230" t="s">
        <v>8598</v>
      </c>
      <c r="Q549" s="230" t="s">
        <v>575</v>
      </c>
      <c r="R549" s="230" t="s">
        <v>8599</v>
      </c>
      <c r="S549" s="230" t="s">
        <v>5714</v>
      </c>
      <c r="T549" s="232">
        <v>8998</v>
      </c>
      <c r="U549" s="230" t="s">
        <v>5715</v>
      </c>
      <c r="V549" s="230" t="s">
        <v>5716</v>
      </c>
      <c r="W549" s="233" t="str">
        <f>IFERROR(VLOOKUP(Query1[[#This Row],[ENTERPRISE_ID]],HR_tbl[],2, 0), "Not on HR File")</f>
        <v>Team Lead Technician</v>
      </c>
      <c r="X549" s="113">
        <f>IFERROR(VLOOKUP(Query1[[#This Row],[ENTERPRISE_ID]],HR_tbl[],3,0), "Not on HR File")</f>
        <v>38926</v>
      </c>
      <c r="Y549" s="234" t="str">
        <f>IFERROR(VLOOKUP(Query1[[#This Row],[ENTERPRISE_ID]], Addresses!$A:$Y,21,0), "Not on HR File")</f>
        <v>295 Arborview dr</v>
      </c>
      <c r="Z549" s="234">
        <f>IFERROR(VLOOKUP(Query1[[#This Row],[ENTERPRISE_ID]], Addresses!$A:$Y,22,0), "Not on HR File")</f>
        <v>0</v>
      </c>
      <c r="AA549" s="234" t="str">
        <f>IFERROR(VLOOKUP(Query1[[#This Row],[ENTERPRISE_ID]], Addresses!$A:$Y,23,0), "Not on HR File")</f>
        <v>MCDONOUGH</v>
      </c>
      <c r="AB549" s="234" t="str">
        <f>IFERROR(VLOOKUP(Query1[[#This Row],[ENTERPRISE_ID]], Addresses!$A:$Y,24,0), "Not on HR File")</f>
        <v>GA</v>
      </c>
      <c r="AC549" s="234" t="str">
        <f>IFERROR(VLOOKUP(Query1[[#This Row],[ENTERPRISE_ID]], Addresses!$A:$Y,25,0), "Not on HR File")</f>
        <v>30252</v>
      </c>
      <c r="AD549" s="230" t="s">
        <v>8600</v>
      </c>
      <c r="AE549" s="235">
        <v>46086</v>
      </c>
    </row>
    <row r="550" spans="1:31" x14ac:dyDescent="0.3">
      <c r="A550" s="230" t="s">
        <v>11678</v>
      </c>
      <c r="B550" s="230" t="str">
        <f>Query1[[#This Row],[LAST_NAME]]</f>
        <v>KILLINGER</v>
      </c>
      <c r="C550" s="230" t="s">
        <v>11679</v>
      </c>
      <c r="D550" s="230" t="s">
        <v>6000</v>
      </c>
      <c r="E550" s="230" t="s">
        <v>11680</v>
      </c>
      <c r="F550" s="230" t="s">
        <v>11681</v>
      </c>
      <c r="G550" s="230" t="s">
        <v>11682</v>
      </c>
      <c r="H550" s="230" t="str">
        <f>Query1[[#This Row],[FULL_NAME]]</f>
        <v>FRED KILLINGER</v>
      </c>
      <c r="I550" s="230" t="s">
        <v>11683</v>
      </c>
      <c r="J550" s="230" t="s">
        <v>11684</v>
      </c>
      <c r="K550" s="230" t="str">
        <f>Query1[[#This Row],[ENTERPRISE_ID]]</f>
        <v>FKILLIN</v>
      </c>
      <c r="L550" s="231">
        <v>7248824386</v>
      </c>
      <c r="M550" s="230" t="s">
        <v>5630</v>
      </c>
      <c r="N550" s="230" t="s">
        <v>11685</v>
      </c>
      <c r="O550" s="230"/>
      <c r="P550" s="230" t="s">
        <v>11686</v>
      </c>
      <c r="Q550" s="230" t="s">
        <v>435</v>
      </c>
      <c r="R550" s="230" t="s">
        <v>11687</v>
      </c>
      <c r="S550" s="230" t="s">
        <v>5714</v>
      </c>
      <c r="T550" s="232">
        <v>8998</v>
      </c>
      <c r="U550" s="230" t="s">
        <v>5764</v>
      </c>
      <c r="V550" s="230" t="s">
        <v>5765</v>
      </c>
      <c r="W550" s="233" t="str">
        <f>IFERROR(VLOOKUP(Query1[[#This Row],[ENTERPRISE_ID]],HR_tbl[],2, 0), "Not on HR File")</f>
        <v>Service Technician HE, In-Home</v>
      </c>
      <c r="X550" s="113">
        <f>IFERROR(VLOOKUP(Query1[[#This Row],[ENTERPRISE_ID]],HR_tbl[],3,0), "Not on HR File")</f>
        <v>33086</v>
      </c>
      <c r="Y550" s="234" t="str">
        <f>IFERROR(VLOOKUP(Query1[[#This Row],[ENTERPRISE_ID]], Addresses!$A:$Y,21,0), "Not on HR File")</f>
        <v>821 PAINTER ST. EXT.</v>
      </c>
      <c r="Z550" s="234">
        <f>IFERROR(VLOOKUP(Query1[[#This Row],[ENTERPRISE_ID]], Addresses!$A:$Y,22,0), "Not on HR File")</f>
        <v>0</v>
      </c>
      <c r="AA550" s="234" t="str">
        <f>IFERROR(VLOOKUP(Query1[[#This Row],[ENTERPRISE_ID]], Addresses!$A:$Y,23,0), "Not on HR File")</f>
        <v>EVERSON</v>
      </c>
      <c r="AB550" s="234" t="str">
        <f>IFERROR(VLOOKUP(Query1[[#This Row],[ENTERPRISE_ID]], Addresses!$A:$Y,24,0), "Not on HR File")</f>
        <v>PA</v>
      </c>
      <c r="AC550" s="234" t="str">
        <f>IFERROR(VLOOKUP(Query1[[#This Row],[ENTERPRISE_ID]], Addresses!$A:$Y,25,0), "Not on HR File")</f>
        <v>15631</v>
      </c>
      <c r="AD550" s="230" t="s">
        <v>11688</v>
      </c>
      <c r="AE550" s="235">
        <v>46086</v>
      </c>
    </row>
    <row r="551" spans="1:31" x14ac:dyDescent="0.3">
      <c r="A551" s="230" t="s">
        <v>13151</v>
      </c>
      <c r="B551" s="230" t="str">
        <f>Query1[[#This Row],[LAST_NAME]]</f>
        <v>BURD</v>
      </c>
      <c r="C551" s="230" t="s">
        <v>13152</v>
      </c>
      <c r="D551" s="230" t="s">
        <v>5682</v>
      </c>
      <c r="E551" s="230" t="s">
        <v>13153</v>
      </c>
      <c r="F551" s="230" t="s">
        <v>13154</v>
      </c>
      <c r="G551" s="230" t="s">
        <v>9262</v>
      </c>
      <c r="H551" s="230" t="str">
        <f>Query1[[#This Row],[FULL_NAME]]</f>
        <v>NATHAN BURD</v>
      </c>
      <c r="I551" s="230" t="s">
        <v>13155</v>
      </c>
      <c r="J551" s="230" t="s">
        <v>4952</v>
      </c>
      <c r="K551" s="230" t="str">
        <f>Query1[[#This Row],[ENTERPRISE_ID]]</f>
        <v>NBURD</v>
      </c>
      <c r="L551" s="231">
        <v>4344083324</v>
      </c>
      <c r="M551" s="230" t="s">
        <v>5630</v>
      </c>
      <c r="N551" s="230" t="s">
        <v>13156</v>
      </c>
      <c r="O551" s="230"/>
      <c r="P551" s="230" t="s">
        <v>13157</v>
      </c>
      <c r="Q551" s="230" t="s">
        <v>328</v>
      </c>
      <c r="R551" s="230" t="s">
        <v>13158</v>
      </c>
      <c r="S551" s="230" t="s">
        <v>5738</v>
      </c>
      <c r="T551" s="232">
        <v>8998</v>
      </c>
      <c r="U551" s="230" t="s">
        <v>5715</v>
      </c>
      <c r="V551" s="230" t="s">
        <v>5716</v>
      </c>
      <c r="W551" s="233" t="str">
        <f>IFERROR(VLOOKUP(Query1[[#This Row],[ENTERPRISE_ID]],HR_tbl[],2, 0), "Not on HR File")</f>
        <v>Team Lead Technician</v>
      </c>
      <c r="X551" s="113">
        <f>IFERROR(VLOOKUP(Query1[[#This Row],[ENTERPRISE_ID]],HR_tbl[],3,0), "Not on HR File")</f>
        <v>42156</v>
      </c>
      <c r="Y551" s="234" t="str">
        <f>IFERROR(VLOOKUP(Query1[[#This Row],[ENTERPRISE_ID]], Addresses!$A:$Y,21,0), "Not on HR File")</f>
        <v>4715 Oakville Rd</v>
      </c>
      <c r="Z551" s="234">
        <f>IFERROR(VLOOKUP(Query1[[#This Row],[ENTERPRISE_ID]], Addresses!$A:$Y,22,0), "Not on HR File")</f>
        <v>0</v>
      </c>
      <c r="AA551" s="234" t="str">
        <f>IFERROR(VLOOKUP(Query1[[#This Row],[ENTERPRISE_ID]], Addresses!$A:$Y,23,0), "Not on HR File")</f>
        <v>Appomattox</v>
      </c>
      <c r="AB551" s="234" t="str">
        <f>IFERROR(VLOOKUP(Query1[[#This Row],[ENTERPRISE_ID]], Addresses!$A:$Y,24,0), "Not on HR File")</f>
        <v>VA</v>
      </c>
      <c r="AC551" s="234" t="str">
        <f>IFERROR(VLOOKUP(Query1[[#This Row],[ENTERPRISE_ID]], Addresses!$A:$Y,25,0), "Not on HR File")</f>
        <v>24522</v>
      </c>
      <c r="AD551" s="230" t="s">
        <v>13159</v>
      </c>
      <c r="AE551" s="235">
        <v>46086</v>
      </c>
    </row>
    <row r="552" spans="1:31" x14ac:dyDescent="0.3">
      <c r="A552" s="230" t="s">
        <v>31672</v>
      </c>
      <c r="B552" s="230" t="str">
        <f>Query1[[#This Row],[LAST_NAME]]</f>
        <v>KHALEGHI</v>
      </c>
      <c r="C552" s="230" t="s">
        <v>31473</v>
      </c>
      <c r="D552" s="230" t="s">
        <v>5627</v>
      </c>
      <c r="E552" s="230" t="s">
        <v>31474</v>
      </c>
      <c r="F552" s="230" t="s">
        <v>31673</v>
      </c>
      <c r="G552" s="230" t="s">
        <v>19100</v>
      </c>
      <c r="H552" s="230" t="str">
        <f>Query1[[#This Row],[FULL_NAME]]</f>
        <v>HUSSEIN KHALEGHI</v>
      </c>
      <c r="I552" s="230" t="s">
        <v>31475</v>
      </c>
      <c r="J552" s="230" t="s">
        <v>31476</v>
      </c>
      <c r="K552" s="230" t="str">
        <f>Query1[[#This Row],[ENTERPRISE_ID]]</f>
        <v>HKHALEG</v>
      </c>
      <c r="L552" s="231">
        <v>2149090545</v>
      </c>
      <c r="M552" s="230" t="s">
        <v>5630</v>
      </c>
      <c r="N552" s="230"/>
      <c r="O552" s="230"/>
      <c r="P552" s="230"/>
      <c r="Q552" s="230"/>
      <c r="R552" s="230"/>
      <c r="S552" s="230" t="s">
        <v>5664</v>
      </c>
      <c r="T552" s="232">
        <v>8998</v>
      </c>
      <c r="U552" s="230" t="s">
        <v>7944</v>
      </c>
      <c r="V552" s="230" t="s">
        <v>7945</v>
      </c>
      <c r="W552" s="233" t="str">
        <f>IFERROR(VLOOKUP(Query1[[#This Row],[ENTERPRISE_ID]],HR_tbl[],2, 0), "Not on HR File")</f>
        <v>Service Technician 1, In-Home</v>
      </c>
      <c r="X552" s="113">
        <f>IFERROR(VLOOKUP(Query1[[#This Row],[ENTERPRISE_ID]],HR_tbl[],3,0), "Not on HR File")</f>
        <v>41016</v>
      </c>
      <c r="Y552" s="234" t="str">
        <f>IFERROR(VLOOKUP(Query1[[#This Row],[ENTERPRISE_ID]], Addresses!$A:$Y,21,0), "Not on HR File")</f>
        <v>907 GRASSY GLEN DRIVE</v>
      </c>
      <c r="Z552" s="234">
        <f>IFERROR(VLOOKUP(Query1[[#This Row],[ENTERPRISE_ID]], Addresses!$A:$Y,22,0), "Not on HR File")</f>
        <v>0</v>
      </c>
      <c r="AA552" s="234" t="str">
        <f>IFERROR(VLOOKUP(Query1[[#This Row],[ENTERPRISE_ID]], Addresses!$A:$Y,23,0), "Not on HR File")</f>
        <v>ALLEN</v>
      </c>
      <c r="AB552" s="234" t="str">
        <f>IFERROR(VLOOKUP(Query1[[#This Row],[ENTERPRISE_ID]], Addresses!$A:$Y,24,0), "Not on HR File")</f>
        <v>TX</v>
      </c>
      <c r="AC552" s="234" t="str">
        <f>IFERROR(VLOOKUP(Query1[[#This Row],[ENTERPRISE_ID]], Addresses!$A:$Y,25,0), "Not on HR File")</f>
        <v>75002</v>
      </c>
      <c r="AD552" s="230" t="s">
        <v>31477</v>
      </c>
      <c r="AE552" s="235">
        <v>46086</v>
      </c>
    </row>
    <row r="553" spans="1:31" x14ac:dyDescent="0.3">
      <c r="A553" s="230" t="s">
        <v>10430</v>
      </c>
      <c r="B553" s="230" t="str">
        <f>Query1[[#This Row],[LAST_NAME]]</f>
        <v>SHEN</v>
      </c>
      <c r="C553" s="230" t="s">
        <v>10431</v>
      </c>
      <c r="D553" s="230" t="s">
        <v>5822</v>
      </c>
      <c r="E553" s="230" t="s">
        <v>10432</v>
      </c>
      <c r="F553" s="230" t="s">
        <v>10433</v>
      </c>
      <c r="G553" s="230" t="s">
        <v>10434</v>
      </c>
      <c r="H553" s="230" t="str">
        <f>Query1[[#This Row],[FULL_NAME]]</f>
        <v>GUOXIONG SHEN</v>
      </c>
      <c r="I553" s="230" t="s">
        <v>10435</v>
      </c>
      <c r="J553" s="230" t="s">
        <v>10436</v>
      </c>
      <c r="K553" s="230" t="str">
        <f>Query1[[#This Row],[ENTERPRISE_ID]]</f>
        <v>GSHEN</v>
      </c>
      <c r="L553" s="231">
        <v>6173720821</v>
      </c>
      <c r="M553" s="230" t="s">
        <v>5630</v>
      </c>
      <c r="N553" s="230" t="s">
        <v>10437</v>
      </c>
      <c r="O553" s="230" t="s">
        <v>10438</v>
      </c>
      <c r="P553" s="230" t="s">
        <v>10439</v>
      </c>
      <c r="Q553" s="230" t="s">
        <v>382</v>
      </c>
      <c r="R553" s="230" t="s">
        <v>10440</v>
      </c>
      <c r="S553" s="230" t="s">
        <v>5916</v>
      </c>
      <c r="T553" s="232">
        <v>8998</v>
      </c>
      <c r="U553" s="230" t="s">
        <v>6968</v>
      </c>
      <c r="V553" s="230" t="s">
        <v>6969</v>
      </c>
      <c r="W553" s="233" t="str">
        <f>IFERROR(VLOOKUP(Query1[[#This Row],[ENTERPRISE_ID]],HR_tbl[],2, 0), "Not on HR File")</f>
        <v>Service Technician 1, In-Home</v>
      </c>
      <c r="X553" s="113">
        <f>IFERROR(VLOOKUP(Query1[[#This Row],[ENTERPRISE_ID]],HR_tbl[],3,0), "Not on HR File")</f>
        <v>43731</v>
      </c>
      <c r="Y553" s="234" t="str">
        <f>IFERROR(VLOOKUP(Query1[[#This Row],[ENTERPRISE_ID]], Addresses!$A:$Y,21,0), "Not on HR File")</f>
        <v>151 Hancock St. Unit 10</v>
      </c>
      <c r="Z553" s="234">
        <f>IFERROR(VLOOKUP(Query1[[#This Row],[ENTERPRISE_ID]], Addresses!$A:$Y,22,0), "Not on HR File")</f>
        <v>0</v>
      </c>
      <c r="AA553" s="234" t="str">
        <f>IFERROR(VLOOKUP(Query1[[#This Row],[ENTERPRISE_ID]], Addresses!$A:$Y,23,0), "Not on HR File")</f>
        <v>North Quincy</v>
      </c>
      <c r="AB553" s="234" t="str">
        <f>IFERROR(VLOOKUP(Query1[[#This Row],[ENTERPRISE_ID]], Addresses!$A:$Y,24,0), "Not on HR File")</f>
        <v>MA</v>
      </c>
      <c r="AC553" s="234" t="str">
        <f>IFERROR(VLOOKUP(Query1[[#This Row],[ENTERPRISE_ID]], Addresses!$A:$Y,25,0), "Not on HR File")</f>
        <v>02171</v>
      </c>
      <c r="AD553" s="230" t="s">
        <v>10441</v>
      </c>
      <c r="AE553" s="235">
        <v>46086</v>
      </c>
    </row>
    <row r="554" spans="1:31" x14ac:dyDescent="0.3">
      <c r="A554" s="230" t="s">
        <v>16840</v>
      </c>
      <c r="B554" s="230" t="str">
        <f>Query1[[#This Row],[LAST_NAME]]</f>
        <v>WILLIAMS</v>
      </c>
      <c r="C554" s="230" t="s">
        <v>16841</v>
      </c>
      <c r="D554" s="230" t="s">
        <v>5822</v>
      </c>
      <c r="E554" s="230" t="s">
        <v>16842</v>
      </c>
      <c r="F554" s="230" t="s">
        <v>16843</v>
      </c>
      <c r="G554" s="230" t="s">
        <v>16844</v>
      </c>
      <c r="H554" s="230" t="str">
        <f>Query1[[#This Row],[FULL_NAME]]</f>
        <v>SHANE WILLIAMS</v>
      </c>
      <c r="I554" s="230" t="s">
        <v>4106</v>
      </c>
      <c r="J554" s="230" t="s">
        <v>14882</v>
      </c>
      <c r="K554" s="230" t="str">
        <f>Query1[[#This Row],[ENTERPRISE_ID]]</f>
        <v>SWILL15</v>
      </c>
      <c r="L554" s="231">
        <v>6072373641</v>
      </c>
      <c r="M554" s="230" t="s">
        <v>5630</v>
      </c>
      <c r="N554" s="230" t="s">
        <v>16845</v>
      </c>
      <c r="O554" s="230"/>
      <c r="P554" s="230" t="s">
        <v>16846</v>
      </c>
      <c r="Q554" s="230" t="s">
        <v>435</v>
      </c>
      <c r="R554" s="230" t="s">
        <v>16847</v>
      </c>
      <c r="S554" s="230" t="s">
        <v>5916</v>
      </c>
      <c r="T554" s="232">
        <v>8998</v>
      </c>
      <c r="U554" s="230" t="s">
        <v>7770</v>
      </c>
      <c r="V554" s="230" t="s">
        <v>7771</v>
      </c>
      <c r="W554" s="233" t="str">
        <f>IFERROR(VLOOKUP(Query1[[#This Row],[ENTERPRISE_ID]],HR_tbl[],2, 0), "Not on HR File")</f>
        <v>Service Technician 3, In-Home</v>
      </c>
      <c r="X554" s="113">
        <f>IFERROR(VLOOKUP(Query1[[#This Row],[ENTERPRISE_ID]],HR_tbl[],3,0), "Not on HR File")</f>
        <v>44476</v>
      </c>
      <c r="Y554" s="234" t="str">
        <f>IFERROR(VLOOKUP(Query1[[#This Row],[ENTERPRISE_ID]], Addresses!$A:$Y,21,0), "Not on HR File")</f>
        <v>117 COTTAGE STREET</v>
      </c>
      <c r="Z554" s="234">
        <f>IFERROR(VLOOKUP(Query1[[#This Row],[ENTERPRISE_ID]], Addresses!$A:$Y,22,0), "Not on HR File")</f>
        <v>0</v>
      </c>
      <c r="AA554" s="234" t="str">
        <f>IFERROR(VLOOKUP(Query1[[#This Row],[ENTERPRISE_ID]], Addresses!$A:$Y,23,0), "Not on HR File")</f>
        <v>CARBONDALE</v>
      </c>
      <c r="AB554" s="234" t="str">
        <f>IFERROR(VLOOKUP(Query1[[#This Row],[ENTERPRISE_ID]], Addresses!$A:$Y,24,0), "Not on HR File")</f>
        <v>PA</v>
      </c>
      <c r="AC554" s="234" t="str">
        <f>IFERROR(VLOOKUP(Query1[[#This Row],[ENTERPRISE_ID]], Addresses!$A:$Y,25,0), "Not on HR File")</f>
        <v>18407</v>
      </c>
      <c r="AD554" s="230" t="s">
        <v>16848</v>
      </c>
      <c r="AE554" s="235">
        <v>46086</v>
      </c>
    </row>
    <row r="555" spans="1:31" x14ac:dyDescent="0.3">
      <c r="A555" s="230" t="s">
        <v>1861</v>
      </c>
      <c r="B555" s="230" t="str">
        <f>Query1[[#This Row],[LAST_NAME]]</f>
        <v>SORRELL</v>
      </c>
      <c r="C555" s="230" t="s">
        <v>1863</v>
      </c>
      <c r="D555" s="230" t="s">
        <v>6119</v>
      </c>
      <c r="E555" s="230" t="s">
        <v>14723</v>
      </c>
      <c r="F555" s="230" t="s">
        <v>14724</v>
      </c>
      <c r="G555" s="230" t="s">
        <v>1864</v>
      </c>
      <c r="H555" s="230" t="str">
        <f>Query1[[#This Row],[FULL_NAME]]</f>
        <v>GREGGORY SORRELL</v>
      </c>
      <c r="I555" s="230" t="s">
        <v>14725</v>
      </c>
      <c r="J555" s="230" t="s">
        <v>14726</v>
      </c>
      <c r="K555" s="230" t="str">
        <f>Query1[[#This Row],[ENTERPRISE_ID]]</f>
        <v>GSORREL</v>
      </c>
      <c r="L555" s="231">
        <v>6064491137</v>
      </c>
      <c r="M555" s="230" t="s">
        <v>5630</v>
      </c>
      <c r="N555" s="230" t="s">
        <v>14727</v>
      </c>
      <c r="O555" s="230" t="s">
        <v>14728</v>
      </c>
      <c r="P555" s="230" t="s">
        <v>14729</v>
      </c>
      <c r="Q555" s="230" t="s">
        <v>366</v>
      </c>
      <c r="R555" s="230" t="s">
        <v>14730</v>
      </c>
      <c r="S555" s="230" t="s">
        <v>5738</v>
      </c>
      <c r="T555" s="232">
        <v>8998</v>
      </c>
      <c r="U555" s="230" t="s">
        <v>4914</v>
      </c>
      <c r="V555" s="230" t="s">
        <v>6517</v>
      </c>
      <c r="W555" s="233" t="str">
        <f>IFERROR(VLOOKUP(Query1[[#This Row],[ENTERPRISE_ID]],HR_tbl[],2, 0), "Not on HR File")</f>
        <v>Service Technician 3, In-Home</v>
      </c>
      <c r="X555" s="113">
        <f>IFERROR(VLOOKUP(Query1[[#This Row],[ENTERPRISE_ID]],HR_tbl[],3,0), "Not on HR File")</f>
        <v>45291</v>
      </c>
      <c r="Y555" s="234" t="str">
        <f>IFERROR(VLOOKUP(Query1[[#This Row],[ENTERPRISE_ID]], Addresses!$A:$Y,21,0), "Not on HR File")</f>
        <v>1223 E MAIN ST</v>
      </c>
      <c r="Z555" s="234">
        <f>IFERROR(VLOOKUP(Query1[[#This Row],[ENTERPRISE_ID]], Addresses!$A:$Y,22,0), "Not on HR File")</f>
        <v>0</v>
      </c>
      <c r="AA555" s="234" t="str">
        <f>IFERROR(VLOOKUP(Query1[[#This Row],[ENTERPRISE_ID]], Addresses!$A:$Y,23,0), "Not on HR File")</f>
        <v>MOREHEAD</v>
      </c>
      <c r="AB555" s="234" t="str">
        <f>IFERROR(VLOOKUP(Query1[[#This Row],[ENTERPRISE_ID]], Addresses!$A:$Y,24,0), "Not on HR File")</f>
        <v>KY</v>
      </c>
      <c r="AC555" s="234" t="str">
        <f>IFERROR(VLOOKUP(Query1[[#This Row],[ENTERPRISE_ID]], Addresses!$A:$Y,25,0), "Not on HR File")</f>
        <v>40351</v>
      </c>
      <c r="AD555" s="230" t="s">
        <v>14731</v>
      </c>
      <c r="AE555" s="235">
        <v>46086</v>
      </c>
    </row>
    <row r="556" spans="1:31" x14ac:dyDescent="0.3">
      <c r="A556" s="230"/>
      <c r="B556" s="230" t="str">
        <f>Query1[[#This Row],[LAST_NAME]]</f>
        <v>LACEY</v>
      </c>
      <c r="C556" s="230" t="s">
        <v>31674</v>
      </c>
      <c r="D556" s="230" t="s">
        <v>5729</v>
      </c>
      <c r="E556" s="230" t="s">
        <v>31675</v>
      </c>
      <c r="F556" s="230"/>
      <c r="G556" s="230" t="s">
        <v>19107</v>
      </c>
      <c r="H556" s="230" t="str">
        <f>Query1[[#This Row],[FULL_NAME]]</f>
        <v>ANTHONY LACEY</v>
      </c>
      <c r="I556" s="230" t="s">
        <v>12863</v>
      </c>
      <c r="J556" s="230" t="s">
        <v>3920</v>
      </c>
      <c r="K556" s="230" t="str">
        <f>Query1[[#This Row],[ENTERPRISE_ID]]</f>
        <v>ALACEY</v>
      </c>
      <c r="L556" s="231">
        <v>5309835186</v>
      </c>
      <c r="M556" s="230" t="s">
        <v>5630</v>
      </c>
      <c r="N556" s="230"/>
      <c r="O556" s="230"/>
      <c r="P556" s="230"/>
      <c r="Q556" s="230"/>
      <c r="R556" s="230"/>
      <c r="S556" s="230" t="s">
        <v>5664</v>
      </c>
      <c r="T556" s="232">
        <v>8998</v>
      </c>
      <c r="U556" s="230" t="s">
        <v>6334</v>
      </c>
      <c r="V556" s="230" t="s">
        <v>6335</v>
      </c>
      <c r="W556" s="233" t="str">
        <f>IFERROR(VLOOKUP(Query1[[#This Row],[ENTERPRISE_ID]],HR_tbl[],2, 0), "Not on HR File")</f>
        <v>Service Technician 2, In-Home</v>
      </c>
      <c r="X556" s="113">
        <f>IFERROR(VLOOKUP(Query1[[#This Row],[ENTERPRISE_ID]],HR_tbl[],3,0), "Not on HR File")</f>
        <v>45928</v>
      </c>
      <c r="Y556" s="234" t="str">
        <f>IFERROR(VLOOKUP(Query1[[#This Row],[ENTERPRISE_ID]], Addresses!$A:$Y,21,0), "Not on HR File")</f>
        <v>769 CAPRICE WAY</v>
      </c>
      <c r="Z556" s="234">
        <f>IFERROR(VLOOKUP(Query1[[#This Row],[ENTERPRISE_ID]], Addresses!$A:$Y,22,0), "Not on HR File")</f>
        <v>0</v>
      </c>
      <c r="AA556" s="234" t="str">
        <f>IFERROR(VLOOKUP(Query1[[#This Row],[ENTERPRISE_ID]], Addresses!$A:$Y,23,0), "Not on HR File")</f>
        <v>CHICO</v>
      </c>
      <c r="AB556" s="234" t="str">
        <f>IFERROR(VLOOKUP(Query1[[#This Row],[ENTERPRISE_ID]], Addresses!$A:$Y,24,0), "Not on HR File")</f>
        <v>CA</v>
      </c>
      <c r="AC556" s="234" t="str">
        <f>IFERROR(VLOOKUP(Query1[[#This Row],[ENTERPRISE_ID]], Addresses!$A:$Y,25,0), "Not on HR File")</f>
        <v>95973</v>
      </c>
      <c r="AD556" s="230" t="s">
        <v>31676</v>
      </c>
      <c r="AE556" s="235">
        <v>46086</v>
      </c>
    </row>
    <row r="557" spans="1:31" x14ac:dyDescent="0.3">
      <c r="A557" s="230" t="s">
        <v>17767</v>
      </c>
      <c r="B557" s="230" t="str">
        <f>Query1[[#This Row],[LAST_NAME]]</f>
        <v>MOYTON</v>
      </c>
      <c r="C557" s="230" t="s">
        <v>17768</v>
      </c>
      <c r="D557" s="230" t="s">
        <v>5638</v>
      </c>
      <c r="E557" s="230" t="s">
        <v>17769</v>
      </c>
      <c r="F557" s="230" t="s">
        <v>17770</v>
      </c>
      <c r="G557" s="230" t="s">
        <v>17771</v>
      </c>
      <c r="H557" s="230" t="str">
        <f>Query1[[#This Row],[FULL_NAME]]</f>
        <v>VERLEY MOYTON</v>
      </c>
      <c r="I557" s="230" t="s">
        <v>17772</v>
      </c>
      <c r="J557" s="230" t="s">
        <v>17773</v>
      </c>
      <c r="K557" s="230" t="str">
        <f>Query1[[#This Row],[ENTERPRISE_ID]]</f>
        <v>VMOYTO</v>
      </c>
      <c r="L557" s="231">
        <v>5614104413</v>
      </c>
      <c r="M557" s="230" t="s">
        <v>5630</v>
      </c>
      <c r="N557" s="230" t="s">
        <v>17774</v>
      </c>
      <c r="O557" s="230"/>
      <c r="P557" s="230" t="s">
        <v>4911</v>
      </c>
      <c r="Q557" s="230" t="s">
        <v>297</v>
      </c>
      <c r="R557" s="230" t="s">
        <v>17775</v>
      </c>
      <c r="S557" s="230" t="s">
        <v>5634</v>
      </c>
      <c r="T557" s="232">
        <v>8998</v>
      </c>
      <c r="U557" s="230" t="s">
        <v>6816</v>
      </c>
      <c r="V557" s="230" t="s">
        <v>6817</v>
      </c>
      <c r="W557" s="233" t="str">
        <f>IFERROR(VLOOKUP(Query1[[#This Row],[ENTERPRISE_ID]],HR_tbl[],2, 0), "Not on HR File")</f>
        <v>Service Technician 1, In-Home</v>
      </c>
      <c r="X557" s="113">
        <f>IFERROR(VLOOKUP(Query1[[#This Row],[ENTERPRISE_ID]],HR_tbl[],3,0), "Not on HR File")</f>
        <v>36964</v>
      </c>
      <c r="Y557" s="234" t="str">
        <f>IFERROR(VLOOKUP(Query1[[#This Row],[ENTERPRISE_ID]], Addresses!$A:$Y,21,0), "Not on HR File")</f>
        <v>4281 MANGO BLVD</v>
      </c>
      <c r="Z557" s="234">
        <f>IFERROR(VLOOKUP(Query1[[#This Row],[ENTERPRISE_ID]], Addresses!$A:$Y,22,0), "Not on HR File")</f>
        <v>0</v>
      </c>
      <c r="AA557" s="234" t="str">
        <f>IFERROR(VLOOKUP(Query1[[#This Row],[ENTERPRISE_ID]], Addresses!$A:$Y,23,0), "Not on HR File")</f>
        <v>ROYAL PALM BEACH</v>
      </c>
      <c r="AB557" s="234" t="str">
        <f>IFERROR(VLOOKUP(Query1[[#This Row],[ENTERPRISE_ID]], Addresses!$A:$Y,24,0), "Not on HR File")</f>
        <v>FL</v>
      </c>
      <c r="AC557" s="234" t="str">
        <f>IFERROR(VLOOKUP(Query1[[#This Row],[ENTERPRISE_ID]], Addresses!$A:$Y,25,0), "Not on HR File")</f>
        <v>33411</v>
      </c>
      <c r="AD557" s="230" t="s">
        <v>17776</v>
      </c>
      <c r="AE557" s="235">
        <v>46086</v>
      </c>
    </row>
    <row r="558" spans="1:31" x14ac:dyDescent="0.3">
      <c r="A558" s="230" t="s">
        <v>14931</v>
      </c>
      <c r="B558" s="230" t="str">
        <f>Query1[[#This Row],[LAST_NAME]]</f>
        <v>MAHMOODI</v>
      </c>
      <c r="C558" s="230" t="s">
        <v>14932</v>
      </c>
      <c r="D558" s="230" t="s">
        <v>5729</v>
      </c>
      <c r="E558" s="230" t="s">
        <v>14933</v>
      </c>
      <c r="F558" s="230" t="s">
        <v>14934</v>
      </c>
      <c r="G558" s="230" t="s">
        <v>14935</v>
      </c>
      <c r="H558" s="230" t="str">
        <f>Query1[[#This Row],[FULL_NAME]]</f>
        <v>MOHAMMAD MAHMOODI</v>
      </c>
      <c r="I558" s="230" t="s">
        <v>14936</v>
      </c>
      <c r="J558" s="230" t="s">
        <v>4734</v>
      </c>
      <c r="K558" s="230" t="str">
        <f>Query1[[#This Row],[ENTERPRISE_ID]]</f>
        <v>MMAHMO0</v>
      </c>
      <c r="L558" s="231">
        <v>9169319241</v>
      </c>
      <c r="M558" s="230" t="s">
        <v>5630</v>
      </c>
      <c r="N558" s="230" t="s">
        <v>14937</v>
      </c>
      <c r="O558" s="230" t="s">
        <v>14938</v>
      </c>
      <c r="P558" s="230" t="s">
        <v>6165</v>
      </c>
      <c r="Q558" s="230" t="s">
        <v>219</v>
      </c>
      <c r="R558" s="230" t="s">
        <v>6166</v>
      </c>
      <c r="S558" s="230" t="s">
        <v>5738</v>
      </c>
      <c r="T558" s="232">
        <v>8998</v>
      </c>
      <c r="U558" s="230" t="s">
        <v>8372</v>
      </c>
      <c r="V558" s="230" t="s">
        <v>9708</v>
      </c>
      <c r="W558" s="233" t="str">
        <f>IFERROR(VLOOKUP(Query1[[#This Row],[ENTERPRISE_ID]],HR_tbl[],2, 0), "Not on HR File")</f>
        <v>Service Technician 2, In-Home</v>
      </c>
      <c r="X558" s="113">
        <f>IFERROR(VLOOKUP(Query1[[#This Row],[ENTERPRISE_ID]],HR_tbl[],3,0), "Not on HR File")</f>
        <v>45207</v>
      </c>
      <c r="Y558" s="234" t="str">
        <f>IFERROR(VLOOKUP(Query1[[#This Row],[ENTERPRISE_ID]], Addresses!$A:$Y,21,0), "Not on HR File")</f>
        <v>1098 woodcreek oaks blvd</v>
      </c>
      <c r="Z558" s="234">
        <f>IFERROR(VLOOKUP(Query1[[#This Row],[ENTERPRISE_ID]], Addresses!$A:$Y,22,0), "Not on HR File")</f>
        <v>1001</v>
      </c>
      <c r="AA558" s="234" t="str">
        <f>IFERROR(VLOOKUP(Query1[[#This Row],[ENTERPRISE_ID]], Addresses!$A:$Y,23,0), "Not on HR File")</f>
        <v>Roseville</v>
      </c>
      <c r="AB558" s="234" t="str">
        <f>IFERROR(VLOOKUP(Query1[[#This Row],[ENTERPRISE_ID]], Addresses!$A:$Y,24,0), "Not on HR File")</f>
        <v>CA</v>
      </c>
      <c r="AC558" s="234" t="str">
        <f>IFERROR(VLOOKUP(Query1[[#This Row],[ENTERPRISE_ID]], Addresses!$A:$Y,25,0), "Not on HR File")</f>
        <v>95747</v>
      </c>
      <c r="AD558" s="230" t="s">
        <v>14939</v>
      </c>
      <c r="AE558" s="235">
        <v>46086</v>
      </c>
    </row>
    <row r="559" spans="1:31" x14ac:dyDescent="0.3">
      <c r="A559" s="230" t="s">
        <v>11751</v>
      </c>
      <c r="B559" s="230" t="str">
        <f>Query1[[#This Row],[LAST_NAME]]</f>
        <v>BERGERON</v>
      </c>
      <c r="C559" s="230" t="s">
        <v>11752</v>
      </c>
      <c r="D559" s="230" t="s">
        <v>5843</v>
      </c>
      <c r="E559" s="230" t="s">
        <v>11753</v>
      </c>
      <c r="F559" s="230" t="s">
        <v>11754</v>
      </c>
      <c r="G559" s="230" t="s">
        <v>5175</v>
      </c>
      <c r="H559" s="230" t="str">
        <f>Query1[[#This Row],[FULL_NAME]]</f>
        <v>SKYLER BERGERON</v>
      </c>
      <c r="I559" s="230" t="s">
        <v>5174</v>
      </c>
      <c r="J559" s="230" t="s">
        <v>5173</v>
      </c>
      <c r="K559" s="230" t="str">
        <f>Query1[[#This Row],[ENTERPRISE_ID]]</f>
        <v>SBERGER</v>
      </c>
      <c r="L559" s="231">
        <v>3373529445</v>
      </c>
      <c r="M559" s="230" t="s">
        <v>5630</v>
      </c>
      <c r="N559" s="230" t="s">
        <v>11755</v>
      </c>
      <c r="O559" s="230"/>
      <c r="P559" s="230" t="s">
        <v>11756</v>
      </c>
      <c r="Q559" s="230" t="s">
        <v>287</v>
      </c>
      <c r="R559" s="230" t="s">
        <v>11757</v>
      </c>
      <c r="S559" s="230" t="s">
        <v>5738</v>
      </c>
      <c r="T559" s="232">
        <v>8998</v>
      </c>
      <c r="U559" s="230" t="s">
        <v>5200</v>
      </c>
      <c r="V559" s="230" t="s">
        <v>5887</v>
      </c>
      <c r="W559" s="233" t="str">
        <f>IFERROR(VLOOKUP(Query1[[#This Row],[ENTERPRISE_ID]],HR_tbl[],2, 0), "Not on HR File")</f>
        <v>Service Technician 2, In-Home</v>
      </c>
      <c r="X559" s="113">
        <f>IFERROR(VLOOKUP(Query1[[#This Row],[ENTERPRISE_ID]],HR_tbl[],3,0), "Not on HR File")</f>
        <v>45298</v>
      </c>
      <c r="Y559" s="234" t="str">
        <f>IFERROR(VLOOKUP(Query1[[#This Row],[ENTERPRISE_ID]], Addresses!$A:$Y,21,0), "Not on HR File")</f>
        <v>606 leisure field drive</v>
      </c>
      <c r="Z559" s="234">
        <f>IFERROR(VLOOKUP(Query1[[#This Row],[ENTERPRISE_ID]], Addresses!$A:$Y,22,0), "Not on HR File")</f>
        <v>0</v>
      </c>
      <c r="AA559" s="234" t="str">
        <f>IFERROR(VLOOKUP(Query1[[#This Row],[ENTERPRISE_ID]], Addresses!$A:$Y,23,0), "Not on HR File")</f>
        <v>Broussard</v>
      </c>
      <c r="AB559" s="234" t="str">
        <f>IFERROR(VLOOKUP(Query1[[#This Row],[ENTERPRISE_ID]], Addresses!$A:$Y,24,0), "Not on HR File")</f>
        <v>LA</v>
      </c>
      <c r="AC559" s="234" t="str">
        <f>IFERROR(VLOOKUP(Query1[[#This Row],[ENTERPRISE_ID]], Addresses!$A:$Y,25,0), "Not on HR File")</f>
        <v>70518</v>
      </c>
      <c r="AD559" s="230" t="s">
        <v>11758</v>
      </c>
      <c r="AE559" s="235">
        <v>46086</v>
      </c>
    </row>
    <row r="560" spans="1:31" x14ac:dyDescent="0.3">
      <c r="A560" s="230" t="s">
        <v>5501</v>
      </c>
      <c r="B560" s="230" t="str">
        <f>Query1[[#This Row],[LAST_NAME]]</f>
        <v>KENNEL</v>
      </c>
      <c r="C560" s="230" t="s">
        <v>16210</v>
      </c>
      <c r="D560" s="230" t="s">
        <v>5669</v>
      </c>
      <c r="E560" s="230" t="s">
        <v>16211</v>
      </c>
      <c r="F560" s="230" t="s">
        <v>16212</v>
      </c>
      <c r="G560" s="230" t="s">
        <v>5503</v>
      </c>
      <c r="H560" s="230" t="str">
        <f>Query1[[#This Row],[FULL_NAME]]</f>
        <v>JACOB KENNEL</v>
      </c>
      <c r="I560" s="230" t="s">
        <v>5502</v>
      </c>
      <c r="J560" s="230" t="s">
        <v>4553</v>
      </c>
      <c r="K560" s="230" t="str">
        <f>Query1[[#This Row],[ENTERPRISE_ID]]</f>
        <v>JKENNEL</v>
      </c>
      <c r="L560" s="231">
        <v>2086711353</v>
      </c>
      <c r="M560" s="230" t="s">
        <v>5630</v>
      </c>
      <c r="N560" s="230" t="s">
        <v>16213</v>
      </c>
      <c r="O560" s="230"/>
      <c r="P560" s="230" t="s">
        <v>16214</v>
      </c>
      <c r="Q560" s="230" t="s">
        <v>812</v>
      </c>
      <c r="R560" s="230" t="s">
        <v>16215</v>
      </c>
      <c r="S560" s="230" t="s">
        <v>5634</v>
      </c>
      <c r="T560" s="232">
        <v>8998</v>
      </c>
      <c r="U560" s="230" t="s">
        <v>1959</v>
      </c>
      <c r="V560" s="230" t="s">
        <v>6561</v>
      </c>
      <c r="W560" s="233" t="str">
        <f>IFERROR(VLOOKUP(Query1[[#This Row],[ENTERPRISE_ID]],HR_tbl[],2, 0), "Not on HR File")</f>
        <v>Service Technician 3, In-Home</v>
      </c>
      <c r="X560" s="113">
        <f>IFERROR(VLOOKUP(Query1[[#This Row],[ENTERPRISE_ID]],HR_tbl[],3,0), "Not on HR File")</f>
        <v>43362</v>
      </c>
      <c r="Y560" s="234" t="str">
        <f>IFERROR(VLOOKUP(Query1[[#This Row],[ENTERPRISE_ID]], Addresses!$A:$Y,21,0), "Not on HR File")</f>
        <v>1966 Fenton dr</v>
      </c>
      <c r="Z560" s="234">
        <f>IFERROR(VLOOKUP(Query1[[#This Row],[ENTERPRISE_ID]], Addresses!$A:$Y,22,0), "Not on HR File")</f>
        <v>0</v>
      </c>
      <c r="AA560" s="234" t="str">
        <f>IFERROR(VLOOKUP(Query1[[#This Row],[ENTERPRISE_ID]], Addresses!$A:$Y,23,0), "Not on HR File")</f>
        <v>Emmett</v>
      </c>
      <c r="AB560" s="234" t="str">
        <f>IFERROR(VLOOKUP(Query1[[#This Row],[ENTERPRISE_ID]], Addresses!$A:$Y,24,0), "Not on HR File")</f>
        <v>ID</v>
      </c>
      <c r="AC560" s="234" t="str">
        <f>IFERROR(VLOOKUP(Query1[[#This Row],[ENTERPRISE_ID]], Addresses!$A:$Y,25,0), "Not on HR File")</f>
        <v>83617</v>
      </c>
      <c r="AD560" s="230" t="s">
        <v>16216</v>
      </c>
      <c r="AE560" s="235">
        <v>46086</v>
      </c>
    </row>
    <row r="561" spans="1:31" x14ac:dyDescent="0.3">
      <c r="A561" s="230" t="s">
        <v>1847</v>
      </c>
      <c r="B561" s="230" t="str">
        <f>Query1[[#This Row],[LAST_NAME]]</f>
        <v>BIDWELL</v>
      </c>
      <c r="C561" s="230" t="s">
        <v>1848</v>
      </c>
      <c r="D561" s="230" t="s">
        <v>5822</v>
      </c>
      <c r="E561" s="230" t="s">
        <v>9551</v>
      </c>
      <c r="F561" s="230" t="s">
        <v>9552</v>
      </c>
      <c r="G561" s="230" t="s">
        <v>1849</v>
      </c>
      <c r="H561" s="230" t="str">
        <f>Query1[[#This Row],[FULL_NAME]]</f>
        <v>JOEL BIDWELL</v>
      </c>
      <c r="I561" s="230" t="s">
        <v>5052</v>
      </c>
      <c r="J561" s="230" t="s">
        <v>4828</v>
      </c>
      <c r="K561" s="230" t="str">
        <f>Query1[[#This Row],[ENTERPRISE_ID]]</f>
        <v>JBIDWEL</v>
      </c>
      <c r="L561" s="231">
        <v>3159804912</v>
      </c>
      <c r="M561" s="230" t="s">
        <v>5630</v>
      </c>
      <c r="N561" s="230" t="s">
        <v>9553</v>
      </c>
      <c r="O561" s="230"/>
      <c r="P561" s="230" t="s">
        <v>9554</v>
      </c>
      <c r="Q561" s="230" t="s">
        <v>318</v>
      </c>
      <c r="R561" s="230" t="s">
        <v>9555</v>
      </c>
      <c r="S561" s="230" t="s">
        <v>5916</v>
      </c>
      <c r="T561" s="232">
        <v>8998</v>
      </c>
      <c r="U561" s="230" t="s">
        <v>2418</v>
      </c>
      <c r="V561" s="230" t="s">
        <v>5829</v>
      </c>
      <c r="W561" s="233" t="str">
        <f>IFERROR(VLOOKUP(Query1[[#This Row],[ENTERPRISE_ID]],HR_tbl[],2, 0), "Not on HR File")</f>
        <v>Service Technician 3, In-Home</v>
      </c>
      <c r="X561" s="113">
        <f>IFERROR(VLOOKUP(Query1[[#This Row],[ENTERPRISE_ID]],HR_tbl[],3,0), "Not on HR File")</f>
        <v>45333</v>
      </c>
      <c r="Y561" s="234" t="str">
        <f>IFERROR(VLOOKUP(Query1[[#This Row],[ENTERPRISE_ID]], Addresses!$A:$Y,21,0), "Not on HR File")</f>
        <v>51 Smithers Rd</v>
      </c>
      <c r="Z561" s="234">
        <f>IFERROR(VLOOKUP(Query1[[#This Row],[ENTERPRISE_ID]], Addresses!$A:$Y,22,0), "Not on HR File")</f>
        <v>0</v>
      </c>
      <c r="AA561" s="234" t="str">
        <f>IFERROR(VLOOKUP(Query1[[#This Row],[ENTERPRISE_ID]], Addresses!$A:$Y,23,0), "Not on HR File")</f>
        <v>Mexico</v>
      </c>
      <c r="AB561" s="234" t="str">
        <f>IFERROR(VLOOKUP(Query1[[#This Row],[ENTERPRISE_ID]], Addresses!$A:$Y,24,0), "Not on HR File")</f>
        <v>NY</v>
      </c>
      <c r="AC561" s="234" t="str">
        <f>IFERROR(VLOOKUP(Query1[[#This Row],[ENTERPRISE_ID]], Addresses!$A:$Y,25,0), "Not on HR File")</f>
        <v>13114</v>
      </c>
      <c r="AD561" s="230" t="s">
        <v>9556</v>
      </c>
      <c r="AE561" s="235">
        <v>46086</v>
      </c>
    </row>
    <row r="562" spans="1:31" x14ac:dyDescent="0.3">
      <c r="A562" s="230" t="s">
        <v>3631</v>
      </c>
      <c r="B562" s="230" t="str">
        <f>Query1[[#This Row],[LAST_NAME]]</f>
        <v>NEAL</v>
      </c>
      <c r="C562" s="230" t="s">
        <v>3632</v>
      </c>
      <c r="D562" s="230" t="s">
        <v>5682</v>
      </c>
      <c r="E562" s="230" t="s">
        <v>12514</v>
      </c>
      <c r="F562" s="230" t="s">
        <v>12515</v>
      </c>
      <c r="G562" s="230" t="s">
        <v>3633</v>
      </c>
      <c r="H562" s="230" t="str">
        <f>Query1[[#This Row],[FULL_NAME]]</f>
        <v>CORIN NEAL</v>
      </c>
      <c r="I562" s="230" t="s">
        <v>5112</v>
      </c>
      <c r="J562" s="230" t="s">
        <v>5111</v>
      </c>
      <c r="K562" s="230" t="str">
        <f>Query1[[#This Row],[ENTERPRISE_ID]]</f>
        <v>CNEAL</v>
      </c>
      <c r="L562" s="231">
        <v>4346886105</v>
      </c>
      <c r="M562" s="230" t="s">
        <v>5630</v>
      </c>
      <c r="N562" s="230" t="s">
        <v>12516</v>
      </c>
      <c r="O562" s="230"/>
      <c r="P562" s="230" t="s">
        <v>12517</v>
      </c>
      <c r="Q562" s="230" t="s">
        <v>328</v>
      </c>
      <c r="R562" s="230" t="s">
        <v>12518</v>
      </c>
      <c r="S562" s="230" t="s">
        <v>5738</v>
      </c>
      <c r="T562" s="232">
        <v>8998</v>
      </c>
      <c r="U562" s="230" t="s">
        <v>6025</v>
      </c>
      <c r="V562" s="230" t="s">
        <v>6026</v>
      </c>
      <c r="W562" s="233" t="str">
        <f>IFERROR(VLOOKUP(Query1[[#This Row],[ENTERPRISE_ID]],HR_tbl[],2, 0), "Not on HR File")</f>
        <v>HVAC Svc Tech II, Break/Fix</v>
      </c>
      <c r="X562" s="113">
        <f>IFERROR(VLOOKUP(Query1[[#This Row],[ENTERPRISE_ID]],HR_tbl[],3,0), "Not on HR File")</f>
        <v>45137</v>
      </c>
      <c r="Y562" s="234" t="str">
        <f>IFERROR(VLOOKUP(Query1[[#This Row],[ENTERPRISE_ID]], Addresses!$A:$Y,21,0), "Not on HR File")</f>
        <v>4325 Winningham Rd</v>
      </c>
      <c r="Z562" s="234">
        <f>IFERROR(VLOOKUP(Query1[[#This Row],[ENTERPRISE_ID]], Addresses!$A:$Y,22,0), "Not on HR File")</f>
        <v>0</v>
      </c>
      <c r="AA562" s="234" t="str">
        <f>IFERROR(VLOOKUP(Query1[[#This Row],[ENTERPRISE_ID]], Addresses!$A:$Y,23,0), "Not on HR File")</f>
        <v>Crewe</v>
      </c>
      <c r="AB562" s="234" t="str">
        <f>IFERROR(VLOOKUP(Query1[[#This Row],[ENTERPRISE_ID]], Addresses!$A:$Y,24,0), "Not on HR File")</f>
        <v>VA</v>
      </c>
      <c r="AC562" s="234" t="str">
        <f>IFERROR(VLOOKUP(Query1[[#This Row],[ENTERPRISE_ID]], Addresses!$A:$Y,25,0), "Not on HR File")</f>
        <v>23930</v>
      </c>
      <c r="AD562" s="230" t="s">
        <v>12519</v>
      </c>
      <c r="AE562" s="235">
        <v>46086</v>
      </c>
    </row>
    <row r="563" spans="1:31" x14ac:dyDescent="0.3">
      <c r="A563" s="230"/>
      <c r="B563" s="230" t="str">
        <f>Query1[[#This Row],[LAST_NAME]]</f>
        <v>BASS</v>
      </c>
      <c r="C563" s="230" t="s">
        <v>11799</v>
      </c>
      <c r="D563" s="230" t="s">
        <v>5708</v>
      </c>
      <c r="E563" s="230" t="s">
        <v>11800</v>
      </c>
      <c r="F563" s="230"/>
      <c r="G563" s="230" t="s">
        <v>11801</v>
      </c>
      <c r="H563" s="230" t="str">
        <f>Query1[[#This Row],[FULL_NAME]]</f>
        <v>ANDREW BASS</v>
      </c>
      <c r="I563" s="230" t="s">
        <v>11802</v>
      </c>
      <c r="J563" s="230" t="s">
        <v>4248</v>
      </c>
      <c r="K563" s="230" t="str">
        <f>Query1[[#This Row],[ENTERPRISE_ID]]</f>
        <v>ABASS</v>
      </c>
      <c r="L563" s="231">
        <v>3188951365</v>
      </c>
      <c r="M563" s="230" t="s">
        <v>5630</v>
      </c>
      <c r="N563" s="230" t="s">
        <v>11803</v>
      </c>
      <c r="O563" s="230"/>
      <c r="P563" s="230" t="s">
        <v>11804</v>
      </c>
      <c r="Q563" s="230" t="s">
        <v>287</v>
      </c>
      <c r="R563" s="230" t="s">
        <v>11805</v>
      </c>
      <c r="S563" s="230" t="s">
        <v>5664</v>
      </c>
      <c r="T563" s="232">
        <v>8998</v>
      </c>
      <c r="U563" s="230" t="s">
        <v>7859</v>
      </c>
      <c r="V563" s="230" t="s">
        <v>7860</v>
      </c>
      <c r="W563" s="233" t="str">
        <f>IFERROR(VLOOKUP(Query1[[#This Row],[ENTERPRISE_ID]],HR_tbl[],2, 0), "Not on HR File")</f>
        <v>Service Technician 2, Trainee</v>
      </c>
      <c r="X563" s="113">
        <f>IFERROR(VLOOKUP(Query1[[#This Row],[ENTERPRISE_ID]],HR_tbl[],3,0), "Not on HR File")</f>
        <v>46075</v>
      </c>
      <c r="Y563" s="234" t="str">
        <f>IFERROR(VLOOKUP(Query1[[#This Row],[ENTERPRISE_ID]], Addresses!$A:$Y,21,0), "Not on HR File")</f>
        <v>Not on HR File</v>
      </c>
      <c r="Z563" s="234" t="str">
        <f>IFERROR(VLOOKUP(Query1[[#This Row],[ENTERPRISE_ID]], Addresses!$A:$Y,22,0), "Not on HR File")</f>
        <v>Not on HR File</v>
      </c>
      <c r="AA563" s="234" t="str">
        <f>IFERROR(VLOOKUP(Query1[[#This Row],[ENTERPRISE_ID]], Addresses!$A:$Y,23,0), "Not on HR File")</f>
        <v>Not on HR File</v>
      </c>
      <c r="AB563" s="234" t="str">
        <f>IFERROR(VLOOKUP(Query1[[#This Row],[ENTERPRISE_ID]], Addresses!$A:$Y,24,0), "Not on HR File")</f>
        <v>Not on HR File</v>
      </c>
      <c r="AC563" s="234" t="str">
        <f>IFERROR(VLOOKUP(Query1[[#This Row],[ENTERPRISE_ID]], Addresses!$A:$Y,25,0), "Not on HR File")</f>
        <v>Not on HR File</v>
      </c>
      <c r="AD563" s="230" t="s">
        <v>11806</v>
      </c>
      <c r="AE563" s="235">
        <v>46086</v>
      </c>
    </row>
    <row r="564" spans="1:31" x14ac:dyDescent="0.3">
      <c r="A564" s="230" t="s">
        <v>2342</v>
      </c>
      <c r="B564" s="230" t="str">
        <f>Query1[[#This Row],[LAST_NAME]]</f>
        <v>BRISTOW</v>
      </c>
      <c r="C564" s="230" t="s">
        <v>2343</v>
      </c>
      <c r="D564" s="230" t="s">
        <v>5729</v>
      </c>
      <c r="E564" s="230" t="s">
        <v>8972</v>
      </c>
      <c r="F564" s="230" t="s">
        <v>8973</v>
      </c>
      <c r="G564" s="230" t="s">
        <v>2344</v>
      </c>
      <c r="H564" s="230" t="str">
        <f>Query1[[#This Row],[FULL_NAME]]</f>
        <v>RYAN BRISTOW</v>
      </c>
      <c r="I564" s="230" t="s">
        <v>4665</v>
      </c>
      <c r="J564" s="230" t="s">
        <v>4664</v>
      </c>
      <c r="K564" s="230" t="str">
        <f>Query1[[#This Row],[ENTERPRISE_ID]]</f>
        <v>RBRISTO</v>
      </c>
      <c r="L564" s="231">
        <v>9165590520</v>
      </c>
      <c r="M564" s="230" t="s">
        <v>5630</v>
      </c>
      <c r="N564" s="230" t="s">
        <v>8974</v>
      </c>
      <c r="O564" s="230"/>
      <c r="P564" s="230" t="s">
        <v>4666</v>
      </c>
      <c r="Q564" s="230" t="s">
        <v>219</v>
      </c>
      <c r="R564" s="230" t="s">
        <v>8975</v>
      </c>
      <c r="S564" s="230" t="s">
        <v>5738</v>
      </c>
      <c r="T564" s="232">
        <v>8998</v>
      </c>
      <c r="U564" s="230" t="s">
        <v>5739</v>
      </c>
      <c r="V564" s="230" t="s">
        <v>5740</v>
      </c>
      <c r="W564" s="233" t="str">
        <f>IFERROR(VLOOKUP(Query1[[#This Row],[ENTERPRISE_ID]],HR_tbl[],2, 0), "Not on HR File")</f>
        <v>Service Technician 2, In-Home</v>
      </c>
      <c r="X564" s="113">
        <f>IFERROR(VLOOKUP(Query1[[#This Row],[ENTERPRISE_ID]],HR_tbl[],3,0), "Not on HR File")</f>
        <v>45977</v>
      </c>
      <c r="Y564" s="234" t="str">
        <f>IFERROR(VLOOKUP(Query1[[#This Row],[ENTERPRISE_ID]], Addresses!$A:$Y,21,0), "Not on HR File")</f>
        <v>4732 ISABELLA AVE.</v>
      </c>
      <c r="Z564" s="234">
        <f>IFERROR(VLOOKUP(Query1[[#This Row],[ENTERPRISE_ID]], Addresses!$A:$Y,22,0), "Not on HR File")</f>
        <v>0</v>
      </c>
      <c r="AA564" s="234" t="str">
        <f>IFERROR(VLOOKUP(Query1[[#This Row],[ENTERPRISE_ID]], Addresses!$A:$Y,23,0), "Not on HR File")</f>
        <v>FAIR OAKS</v>
      </c>
      <c r="AB564" s="234" t="str">
        <f>IFERROR(VLOOKUP(Query1[[#This Row],[ENTERPRISE_ID]], Addresses!$A:$Y,24,0), "Not on HR File")</f>
        <v>CA</v>
      </c>
      <c r="AC564" s="234" t="str">
        <f>IFERROR(VLOOKUP(Query1[[#This Row],[ENTERPRISE_ID]], Addresses!$A:$Y,25,0), "Not on HR File")</f>
        <v>95628</v>
      </c>
      <c r="AD564" s="230" t="s">
        <v>8976</v>
      </c>
      <c r="AE564" s="235">
        <v>46086</v>
      </c>
    </row>
    <row r="565" spans="1:31" x14ac:dyDescent="0.3">
      <c r="A565" s="230" t="s">
        <v>8782</v>
      </c>
      <c r="B565" s="230" t="str">
        <f>Query1[[#This Row],[LAST_NAME]]</f>
        <v>CRUZ MORALES</v>
      </c>
      <c r="C565" s="230" t="s">
        <v>8783</v>
      </c>
      <c r="D565" s="230" t="s">
        <v>5957</v>
      </c>
      <c r="E565" s="230" t="s">
        <v>8784</v>
      </c>
      <c r="F565" s="230" t="s">
        <v>8785</v>
      </c>
      <c r="G565" s="230" t="s">
        <v>8786</v>
      </c>
      <c r="H565" s="230" t="str">
        <f>Query1[[#This Row],[FULL_NAME]]</f>
        <v>NELSON CRUZ MORALES</v>
      </c>
      <c r="I565" s="230" t="s">
        <v>8787</v>
      </c>
      <c r="J565" s="230" t="s">
        <v>4931</v>
      </c>
      <c r="K565" s="230" t="str">
        <f>Query1[[#This Row],[ENTERPRISE_ID]]</f>
        <v>NCRUZMO</v>
      </c>
      <c r="L565" s="231">
        <v>9392936051</v>
      </c>
      <c r="M565" s="230" t="s">
        <v>5630</v>
      </c>
      <c r="N565" s="230" t="s">
        <v>8788</v>
      </c>
      <c r="O565" s="230" t="s">
        <v>8789</v>
      </c>
      <c r="P565" s="230" t="s">
        <v>6803</v>
      </c>
      <c r="Q565" s="230" t="s">
        <v>5965</v>
      </c>
      <c r="R565" s="230" t="s">
        <v>8790</v>
      </c>
      <c r="S565" s="230" t="s">
        <v>5634</v>
      </c>
      <c r="T565" s="232">
        <v>8842</v>
      </c>
      <c r="U565" s="230" t="s">
        <v>5967</v>
      </c>
      <c r="V565" s="230" t="s">
        <v>5968</v>
      </c>
      <c r="W565" s="233" t="str">
        <f>IFERROR(VLOOKUP(Query1[[#This Row],[ENTERPRISE_ID]],HR_tbl[],2, 0), "Not on HR File")</f>
        <v>Service Technician 1, In-Home</v>
      </c>
      <c r="X565" s="113">
        <f>IFERROR(VLOOKUP(Query1[[#This Row],[ENTERPRISE_ID]],HR_tbl[],3,0), "Not on HR File")</f>
        <v>31120</v>
      </c>
      <c r="Y565" s="234" t="str">
        <f>IFERROR(VLOOKUP(Query1[[#This Row],[ENTERPRISE_ID]], Addresses!$A:$Y,21,0), "Not on HR File")</f>
        <v>HC 02 BOX 15888</v>
      </c>
      <c r="Z565" s="234">
        <f>IFERROR(VLOOKUP(Query1[[#This Row],[ENTERPRISE_ID]], Addresses!$A:$Y,22,0), "Not on HR File")</f>
        <v>0</v>
      </c>
      <c r="AA565" s="234" t="str">
        <f>IFERROR(VLOOKUP(Query1[[#This Row],[ENTERPRISE_ID]], Addresses!$A:$Y,23,0), "Not on HR File")</f>
        <v>CAROLINA</v>
      </c>
      <c r="AB565" s="234" t="str">
        <f>IFERROR(VLOOKUP(Query1[[#This Row],[ENTERPRISE_ID]], Addresses!$A:$Y,24,0), "Not on HR File")</f>
        <v>PR</v>
      </c>
      <c r="AC565" s="234" t="str">
        <f>IFERROR(VLOOKUP(Query1[[#This Row],[ENTERPRISE_ID]], Addresses!$A:$Y,25,0), "Not on HR File")</f>
        <v>00987</v>
      </c>
      <c r="AD565" s="230" t="s">
        <v>8791</v>
      </c>
      <c r="AE565" s="235">
        <v>46086</v>
      </c>
    </row>
    <row r="566" spans="1:31" x14ac:dyDescent="0.3">
      <c r="A566" s="230" t="s">
        <v>6028</v>
      </c>
      <c r="B566" s="230" t="str">
        <f>Query1[[#This Row],[LAST_NAME]]</f>
        <v>HAZELWOOD</v>
      </c>
      <c r="C566" s="230" t="s">
        <v>6029</v>
      </c>
      <c r="D566" s="230" t="s">
        <v>5788</v>
      </c>
      <c r="E566" s="230" t="s">
        <v>6030</v>
      </c>
      <c r="F566" s="230" t="s">
        <v>6031</v>
      </c>
      <c r="G566" s="230" t="s">
        <v>6032</v>
      </c>
      <c r="H566" s="230" t="str">
        <f>Query1[[#This Row],[FULL_NAME]]</f>
        <v>GREGORY HAZELWOOD</v>
      </c>
      <c r="I566" s="230" t="s">
        <v>6033</v>
      </c>
      <c r="J566" s="230" t="s">
        <v>3960</v>
      </c>
      <c r="K566" s="230" t="str">
        <f>Query1[[#This Row],[ENTERPRISE_ID]]</f>
        <v>GHAZELW</v>
      </c>
      <c r="L566" s="231">
        <v>4436751096</v>
      </c>
      <c r="M566" s="230" t="s">
        <v>5630</v>
      </c>
      <c r="N566" s="230" t="s">
        <v>6034</v>
      </c>
      <c r="O566" s="230"/>
      <c r="P566" s="230" t="s">
        <v>6035</v>
      </c>
      <c r="Q566" s="230" t="s">
        <v>541</v>
      </c>
      <c r="R566" s="230" t="s">
        <v>5302</v>
      </c>
      <c r="S566" s="230" t="s">
        <v>5634</v>
      </c>
      <c r="T566" s="232">
        <v>8998</v>
      </c>
      <c r="U566" s="230" t="s">
        <v>1652</v>
      </c>
      <c r="V566" s="230" t="s">
        <v>6036</v>
      </c>
      <c r="W566" s="233" t="str">
        <f>IFERROR(VLOOKUP(Query1[[#This Row],[ENTERPRISE_ID]],HR_tbl[],2, 0), "Not on HR File")</f>
        <v>Service Technician 1, In-Home</v>
      </c>
      <c r="X566" s="113">
        <f>IFERROR(VLOOKUP(Query1[[#This Row],[ENTERPRISE_ID]],HR_tbl[],3,0), "Not on HR File")</f>
        <v>40917</v>
      </c>
      <c r="Y566" s="234" t="str">
        <f>IFERROR(VLOOKUP(Query1[[#This Row],[ENTERPRISE_ID]], Addresses!$A:$Y,21,0), "Not on HR File")</f>
        <v>228 GALLAHER ROAD</v>
      </c>
      <c r="Z566" s="234">
        <f>IFERROR(VLOOKUP(Query1[[#This Row],[ENTERPRISE_ID]], Addresses!$A:$Y,22,0), "Not on HR File")</f>
        <v>0</v>
      </c>
      <c r="AA566" s="234" t="str">
        <f>IFERROR(VLOOKUP(Query1[[#This Row],[ENTERPRISE_ID]], Addresses!$A:$Y,23,0), "Not on HR File")</f>
        <v>ELKTON</v>
      </c>
      <c r="AB566" s="234" t="str">
        <f>IFERROR(VLOOKUP(Query1[[#This Row],[ENTERPRISE_ID]], Addresses!$A:$Y,24,0), "Not on HR File")</f>
        <v>MD</v>
      </c>
      <c r="AC566" s="234" t="str">
        <f>IFERROR(VLOOKUP(Query1[[#This Row],[ENTERPRISE_ID]], Addresses!$A:$Y,25,0), "Not on HR File")</f>
        <v>21921</v>
      </c>
      <c r="AD566" s="230" t="s">
        <v>6037</v>
      </c>
      <c r="AE566" s="235">
        <v>46086</v>
      </c>
    </row>
    <row r="567" spans="1:31" x14ac:dyDescent="0.3">
      <c r="A567" s="230" t="s">
        <v>16934</v>
      </c>
      <c r="B567" s="230" t="str">
        <f>Query1[[#This Row],[LAST_NAME]]</f>
        <v>PAGAN</v>
      </c>
      <c r="C567" s="230" t="s">
        <v>16935</v>
      </c>
      <c r="D567" s="230" t="s">
        <v>5957</v>
      </c>
      <c r="E567" s="230" t="s">
        <v>16936</v>
      </c>
      <c r="F567" s="230" t="s">
        <v>16937</v>
      </c>
      <c r="G567" s="230" t="s">
        <v>16938</v>
      </c>
      <c r="H567" s="230" t="str">
        <f>Query1[[#This Row],[FULL_NAME]]</f>
        <v>LUIS PAGAN</v>
      </c>
      <c r="I567" s="230" t="s">
        <v>16939</v>
      </c>
      <c r="J567" s="230" t="s">
        <v>4007</v>
      </c>
      <c r="K567" s="230" t="str">
        <f>Query1[[#This Row],[ENTERPRISE_ID]]</f>
        <v>LPAGANC</v>
      </c>
      <c r="L567" s="231">
        <v>9393198539</v>
      </c>
      <c r="M567" s="230" t="s">
        <v>5630</v>
      </c>
      <c r="N567" s="230" t="s">
        <v>16940</v>
      </c>
      <c r="O567" s="230" t="s">
        <v>16941</v>
      </c>
      <c r="P567" s="230" t="s">
        <v>16942</v>
      </c>
      <c r="Q567" s="230" t="s">
        <v>5965</v>
      </c>
      <c r="R567" s="230" t="s">
        <v>16943</v>
      </c>
      <c r="S567" s="230" t="s">
        <v>5916</v>
      </c>
      <c r="T567" s="232">
        <v>8842</v>
      </c>
      <c r="U567" s="230" t="s">
        <v>5967</v>
      </c>
      <c r="V567" s="230" t="s">
        <v>5968</v>
      </c>
      <c r="W567" s="233" t="str">
        <f>IFERROR(VLOOKUP(Query1[[#This Row],[ENTERPRISE_ID]],HR_tbl[],2, 0), "Not on HR File")</f>
        <v>Service Technician 1, In-Home</v>
      </c>
      <c r="X567" s="113">
        <f>IFERROR(VLOOKUP(Query1[[#This Row],[ENTERPRISE_ID]],HR_tbl[],3,0), "Not on HR File")</f>
        <v>32189</v>
      </c>
      <c r="Y567" s="234" t="str">
        <f>IFERROR(VLOOKUP(Query1[[#This Row],[ENTERPRISE_ID]], Addresses!$A:$Y,21,0), "Not on HR File")</f>
        <v>URB.HACIENDA PALOMA</v>
      </c>
      <c r="Z567" s="234" t="str">
        <f>IFERROR(VLOOKUP(Query1[[#This Row],[ENTERPRISE_ID]], Addresses!$A:$Y,22,0), "Not on HR File")</f>
        <v>105 CALLE TURQUE</v>
      </c>
      <c r="AA567" s="234" t="str">
        <f>IFERROR(VLOOKUP(Query1[[#This Row],[ENTERPRISE_ID]], Addresses!$A:$Y,23,0), "Not on HR File")</f>
        <v>LUQUILLO</v>
      </c>
      <c r="AB567" s="234" t="str">
        <f>IFERROR(VLOOKUP(Query1[[#This Row],[ENTERPRISE_ID]], Addresses!$A:$Y,24,0), "Not on HR File")</f>
        <v>PR</v>
      </c>
      <c r="AC567" s="234" t="str">
        <f>IFERROR(VLOOKUP(Query1[[#This Row],[ENTERPRISE_ID]], Addresses!$A:$Y,25,0), "Not on HR File")</f>
        <v>00773</v>
      </c>
      <c r="AD567" s="230" t="s">
        <v>16944</v>
      </c>
      <c r="AE567" s="235">
        <v>46086</v>
      </c>
    </row>
    <row r="568" spans="1:31" x14ac:dyDescent="0.3">
      <c r="A568" s="230" t="s">
        <v>3496</v>
      </c>
      <c r="B568" s="230" t="str">
        <f>Query1[[#This Row],[LAST_NAME]]</f>
        <v>PEREZ</v>
      </c>
      <c r="C568" s="230" t="s">
        <v>3497</v>
      </c>
      <c r="D568" s="230" t="s">
        <v>6100</v>
      </c>
      <c r="E568" s="230" t="s">
        <v>18975</v>
      </c>
      <c r="F568" s="230" t="s">
        <v>18976</v>
      </c>
      <c r="G568" s="230" t="s">
        <v>3498</v>
      </c>
      <c r="H568" s="230" t="str">
        <f>Query1[[#This Row],[FULL_NAME]]</f>
        <v>ISIDRO PEREZ</v>
      </c>
      <c r="I568" s="230" t="s">
        <v>4008</v>
      </c>
      <c r="J568" s="230" t="s">
        <v>4668</v>
      </c>
      <c r="K568" s="230" t="str">
        <f>Query1[[#This Row],[ENTERPRISE_ID]]</f>
        <v>IPEREZ</v>
      </c>
      <c r="L568" s="231">
        <v>8088976523</v>
      </c>
      <c r="M568" s="230" t="s">
        <v>5630</v>
      </c>
      <c r="N568" s="230" t="s">
        <v>18977</v>
      </c>
      <c r="O568" s="230" t="s">
        <v>18978</v>
      </c>
      <c r="P568" s="230" t="s">
        <v>4669</v>
      </c>
      <c r="Q568" s="230" t="s">
        <v>2504</v>
      </c>
      <c r="R568" s="230" t="s">
        <v>6104</v>
      </c>
      <c r="S568" s="230" t="s">
        <v>5634</v>
      </c>
      <c r="T568" s="232">
        <v>8998</v>
      </c>
      <c r="U568" s="230" t="s">
        <v>6105</v>
      </c>
      <c r="V568" s="230" t="s">
        <v>6106</v>
      </c>
      <c r="W568" s="233" t="str">
        <f>IFERROR(VLOOKUP(Query1[[#This Row],[ENTERPRISE_ID]],HR_tbl[],2, 0), "Not on HR File")</f>
        <v>Service Technician 1, In-Home</v>
      </c>
      <c r="X568" s="113">
        <f>IFERROR(VLOOKUP(Query1[[#This Row],[ENTERPRISE_ID]],HR_tbl[],3,0), "Not on HR File")</f>
        <v>45984</v>
      </c>
      <c r="Y568" s="234" t="str">
        <f>IFERROR(VLOOKUP(Query1[[#This Row],[ENTERPRISE_ID]], Addresses!$A:$Y,21,0), "Not on HR File")</f>
        <v>91-1037 KAIPALAOA ST</v>
      </c>
      <c r="Z568" s="234" t="str">
        <f>IFERROR(VLOOKUP(Query1[[#This Row],[ENTERPRISE_ID]], Addresses!$A:$Y,22,0), "Not on HR File")</f>
        <v>#1201</v>
      </c>
      <c r="AA568" s="234" t="str">
        <f>IFERROR(VLOOKUP(Query1[[#This Row],[ENTERPRISE_ID]], Addresses!$A:$Y,23,0), "Not on HR File")</f>
        <v>EWA BEACH</v>
      </c>
      <c r="AB568" s="234" t="str">
        <f>IFERROR(VLOOKUP(Query1[[#This Row],[ENTERPRISE_ID]], Addresses!$A:$Y,24,0), "Not on HR File")</f>
        <v>HI</v>
      </c>
      <c r="AC568" s="234" t="str">
        <f>IFERROR(VLOOKUP(Query1[[#This Row],[ENTERPRISE_ID]], Addresses!$A:$Y,25,0), "Not on HR File")</f>
        <v>96706</v>
      </c>
      <c r="AD568" s="230" t="s">
        <v>18979</v>
      </c>
      <c r="AE568" s="235">
        <v>46086</v>
      </c>
    </row>
    <row r="569" spans="1:31" x14ac:dyDescent="0.3">
      <c r="A569" s="230" t="s">
        <v>18760</v>
      </c>
      <c r="B569" s="230" t="str">
        <f>Query1[[#This Row],[LAST_NAME]]</f>
        <v>HELM</v>
      </c>
      <c r="C569" s="230" t="s">
        <v>18761</v>
      </c>
      <c r="D569" s="230" t="s">
        <v>6091</v>
      </c>
      <c r="E569" s="230" t="s">
        <v>11654</v>
      </c>
      <c r="F569" s="230" t="s">
        <v>18762</v>
      </c>
      <c r="G569" s="230" t="s">
        <v>18763</v>
      </c>
      <c r="H569" s="230" t="str">
        <f>Query1[[#This Row],[FULL_NAME]]</f>
        <v>MACHELL HELM</v>
      </c>
      <c r="I569" s="230" t="s">
        <v>18764</v>
      </c>
      <c r="J569" s="230" t="s">
        <v>18765</v>
      </c>
      <c r="K569" s="230" t="str">
        <f>Query1[[#This Row],[ENTERPRISE_ID]]</f>
        <v>MHELM1</v>
      </c>
      <c r="L569" s="231">
        <v>2488613138</v>
      </c>
      <c r="M569" s="230" t="s">
        <v>5630</v>
      </c>
      <c r="N569" s="230" t="s">
        <v>17424</v>
      </c>
      <c r="O569" s="230"/>
      <c r="P569" s="230" t="s">
        <v>8418</v>
      </c>
      <c r="Q569" s="230" t="s">
        <v>752</v>
      </c>
      <c r="R569" s="230" t="s">
        <v>17425</v>
      </c>
      <c r="S569" s="230" t="s">
        <v>5714</v>
      </c>
      <c r="T569" s="232">
        <v>8998</v>
      </c>
      <c r="U569" s="230" t="s">
        <v>5995</v>
      </c>
      <c r="V569" s="230" t="s">
        <v>5996</v>
      </c>
      <c r="W569" s="233" t="str">
        <f>IFERROR(VLOOKUP(Query1[[#This Row],[ENTERPRISE_ID]],HR_tbl[],2, 0), "Not on HR File")</f>
        <v>Service Technician 1, In Home</v>
      </c>
      <c r="X569" s="113">
        <f>IFERROR(VLOOKUP(Query1[[#This Row],[ENTERPRISE_ID]],HR_tbl[],3,0), "Not on HR File")</f>
        <v>30838</v>
      </c>
      <c r="Y569" s="234" t="str">
        <f>IFERROR(VLOOKUP(Query1[[#This Row],[ENTERPRISE_ID]], Addresses!$A:$Y,21,0), "Not on HR File")</f>
        <v>1148 TECUMSEH AVENUE</v>
      </c>
      <c r="Z569" s="234">
        <f>IFERROR(VLOOKUP(Query1[[#This Row],[ENTERPRISE_ID]], Addresses!$A:$Y,22,0), "Not on HR File")</f>
        <v>0</v>
      </c>
      <c r="AA569" s="234" t="str">
        <f>IFERROR(VLOOKUP(Query1[[#This Row],[ENTERPRISE_ID]], Addresses!$A:$Y,23,0), "Not on HR File")</f>
        <v>WATERFORD</v>
      </c>
      <c r="AB569" s="234" t="str">
        <f>IFERROR(VLOOKUP(Query1[[#This Row],[ENTERPRISE_ID]], Addresses!$A:$Y,24,0), "Not on HR File")</f>
        <v>MI</v>
      </c>
      <c r="AC569" s="234" t="str">
        <f>IFERROR(VLOOKUP(Query1[[#This Row],[ENTERPRISE_ID]], Addresses!$A:$Y,25,0), "Not on HR File")</f>
        <v>48327</v>
      </c>
      <c r="AD569" s="230" t="s">
        <v>18766</v>
      </c>
      <c r="AE569" s="235">
        <v>46086</v>
      </c>
    </row>
    <row r="570" spans="1:31" x14ac:dyDescent="0.3">
      <c r="A570" s="230" t="s">
        <v>9936</v>
      </c>
      <c r="B570" s="230" t="str">
        <f>Query1[[#This Row],[LAST_NAME]]</f>
        <v>SPENCE</v>
      </c>
      <c r="C570" s="230" t="s">
        <v>9937</v>
      </c>
      <c r="D570" s="230" t="s">
        <v>5708</v>
      </c>
      <c r="E570" s="230" t="s">
        <v>9938</v>
      </c>
      <c r="F570" s="230" t="s">
        <v>9939</v>
      </c>
      <c r="G570" s="230" t="s">
        <v>9940</v>
      </c>
      <c r="H570" s="230" t="str">
        <f>Query1[[#This Row],[FULL_NAME]]</f>
        <v>TYLER SPENCE</v>
      </c>
      <c r="I570" s="230" t="s">
        <v>9941</v>
      </c>
      <c r="J570" s="230" t="s">
        <v>1757</v>
      </c>
      <c r="K570" s="230" t="str">
        <f>Query1[[#This Row],[ENTERPRISE_ID]]</f>
        <v>TSPENCE</v>
      </c>
      <c r="L570" s="231">
        <v>9038248859</v>
      </c>
      <c r="M570" s="230" t="s">
        <v>5630</v>
      </c>
      <c r="N570" s="230" t="s">
        <v>9942</v>
      </c>
      <c r="O570" s="230"/>
      <c r="P570" s="230" t="s">
        <v>9943</v>
      </c>
      <c r="Q570" s="230" t="s">
        <v>279</v>
      </c>
      <c r="R570" s="230" t="s">
        <v>9944</v>
      </c>
      <c r="S570" s="230" t="s">
        <v>5714</v>
      </c>
      <c r="T570" s="232">
        <v>8998</v>
      </c>
      <c r="U570" s="230" t="s">
        <v>7134</v>
      </c>
      <c r="V570" s="230" t="s">
        <v>7135</v>
      </c>
      <c r="W570" s="233" t="str">
        <f>IFERROR(VLOOKUP(Query1[[#This Row],[ENTERPRISE_ID]],HR_tbl[],2, 0), "Not on HR File")</f>
        <v>Service Technician 2, In-Home</v>
      </c>
      <c r="X570" s="113">
        <f>IFERROR(VLOOKUP(Query1[[#This Row],[ENTERPRISE_ID]],HR_tbl[],3,0), "Not on HR File")</f>
        <v>44623</v>
      </c>
      <c r="Y570" s="234" t="str">
        <f>IFERROR(VLOOKUP(Query1[[#This Row],[ENTERPRISE_ID]], Addresses!$A:$Y,21,0), "Not on HR File")</f>
        <v>2232 Avenue A</v>
      </c>
      <c r="Z570" s="234">
        <f>IFERROR(VLOOKUP(Query1[[#This Row],[ENTERPRISE_ID]], Addresses!$A:$Y,22,0), "Not on HR File")</f>
        <v>0</v>
      </c>
      <c r="AA570" s="234" t="str">
        <f>IFERROR(VLOOKUP(Query1[[#This Row],[ENTERPRISE_ID]], Addresses!$A:$Y,23,0), "Not on HR File")</f>
        <v>Texarkana</v>
      </c>
      <c r="AB570" s="234" t="str">
        <f>IFERROR(VLOOKUP(Query1[[#This Row],[ENTERPRISE_ID]], Addresses!$A:$Y,24,0), "Not on HR File")</f>
        <v>TX</v>
      </c>
      <c r="AC570" s="234" t="str">
        <f>IFERROR(VLOOKUP(Query1[[#This Row],[ENTERPRISE_ID]], Addresses!$A:$Y,25,0), "Not on HR File")</f>
        <v>75501</v>
      </c>
      <c r="AD570" s="230" t="s">
        <v>9945</v>
      </c>
      <c r="AE570" s="235">
        <v>46086</v>
      </c>
    </row>
    <row r="571" spans="1:31" x14ac:dyDescent="0.3">
      <c r="A571" s="230" t="s">
        <v>17777</v>
      </c>
      <c r="B571" s="230" t="str">
        <f>Query1[[#This Row],[LAST_NAME]]</f>
        <v>MARTINEZ</v>
      </c>
      <c r="C571" s="230" t="s">
        <v>17778</v>
      </c>
      <c r="D571" s="230" t="s">
        <v>5843</v>
      </c>
      <c r="E571" s="230" t="s">
        <v>17779</v>
      </c>
      <c r="F571" s="230" t="s">
        <v>17780</v>
      </c>
      <c r="G571" s="230" t="s">
        <v>17781</v>
      </c>
      <c r="H571" s="230" t="str">
        <f>Query1[[#This Row],[FULL_NAME]]</f>
        <v>ANTONIO MARTINEZ</v>
      </c>
      <c r="I571" s="230" t="s">
        <v>4048</v>
      </c>
      <c r="J571" s="230" t="s">
        <v>4261</v>
      </c>
      <c r="K571" s="230" t="str">
        <f>Query1[[#This Row],[ENTERPRISE_ID]]</f>
        <v>AMARTIN</v>
      </c>
      <c r="L571" s="231">
        <v>3467160518</v>
      </c>
      <c r="M571" s="230" t="s">
        <v>5630</v>
      </c>
      <c r="N571" s="230" t="s">
        <v>17782</v>
      </c>
      <c r="O571" s="230"/>
      <c r="P571" s="230" t="s">
        <v>17783</v>
      </c>
      <c r="Q571" s="230" t="s">
        <v>279</v>
      </c>
      <c r="R571" s="230" t="s">
        <v>17784</v>
      </c>
      <c r="S571" s="230" t="s">
        <v>5738</v>
      </c>
      <c r="T571" s="232">
        <v>8998</v>
      </c>
      <c r="U571" s="230" t="s">
        <v>6464</v>
      </c>
      <c r="V571" s="230" t="s">
        <v>6465</v>
      </c>
      <c r="W571" s="233" t="str">
        <f>IFERROR(VLOOKUP(Query1[[#This Row],[ENTERPRISE_ID]],HR_tbl[],2, 0), "Not on HR File")</f>
        <v>HVAC Lead Installer</v>
      </c>
      <c r="X571" s="113">
        <f>IFERROR(VLOOKUP(Query1[[#This Row],[ENTERPRISE_ID]],HR_tbl[],3,0), "Not on HR File")</f>
        <v>44739</v>
      </c>
      <c r="Y571" s="234" t="str">
        <f>IFERROR(VLOOKUP(Query1[[#This Row],[ENTERPRISE_ID]], Addresses!$A:$Y,21,0), "Not on HR File")</f>
        <v>503 Riveredge dr</v>
      </c>
      <c r="Z571" s="234">
        <f>IFERROR(VLOOKUP(Query1[[#This Row],[ENTERPRISE_ID]], Addresses!$A:$Y,22,0), "Not on HR File")</f>
        <v>0</v>
      </c>
      <c r="AA571" s="234" t="str">
        <f>IFERROR(VLOOKUP(Query1[[#This Row],[ENTERPRISE_ID]], Addresses!$A:$Y,23,0), "Not on HR File")</f>
        <v>Richmond</v>
      </c>
      <c r="AB571" s="234" t="str">
        <f>IFERROR(VLOOKUP(Query1[[#This Row],[ENTERPRISE_ID]], Addresses!$A:$Y,24,0), "Not on HR File")</f>
        <v>TX</v>
      </c>
      <c r="AC571" s="234" t="str">
        <f>IFERROR(VLOOKUP(Query1[[#This Row],[ENTERPRISE_ID]], Addresses!$A:$Y,25,0), "Not on HR File")</f>
        <v>77406</v>
      </c>
      <c r="AD571" s="230" t="s">
        <v>17785</v>
      </c>
      <c r="AE571" s="235">
        <v>46086</v>
      </c>
    </row>
    <row r="572" spans="1:31" x14ac:dyDescent="0.3">
      <c r="A572" s="230" t="s">
        <v>13377</v>
      </c>
      <c r="B572" s="230" t="str">
        <f>Query1[[#This Row],[LAST_NAME]]</f>
        <v>WATTERSON</v>
      </c>
      <c r="C572" s="230" t="s">
        <v>13378</v>
      </c>
      <c r="D572" s="230" t="s">
        <v>5638</v>
      </c>
      <c r="E572" s="230" t="s">
        <v>13379</v>
      </c>
      <c r="F572" s="230" t="s">
        <v>13380</v>
      </c>
      <c r="G572" s="230" t="s">
        <v>13381</v>
      </c>
      <c r="H572" s="230" t="str">
        <f>Query1[[#This Row],[FULL_NAME]]</f>
        <v>AUDREY WATTERSON</v>
      </c>
      <c r="I572" s="230" t="s">
        <v>13382</v>
      </c>
      <c r="J572" s="230" t="s">
        <v>13383</v>
      </c>
      <c r="K572" s="230" t="str">
        <f>Query1[[#This Row],[ENTERPRISE_ID]]</f>
        <v>AWATTER</v>
      </c>
      <c r="L572" s="231">
        <v>3212404001</v>
      </c>
      <c r="M572" s="230" t="s">
        <v>5630</v>
      </c>
      <c r="N572" s="230" t="s">
        <v>13384</v>
      </c>
      <c r="O572" s="230"/>
      <c r="P572" s="230" t="s">
        <v>5642</v>
      </c>
      <c r="Q572" s="230" t="s">
        <v>297</v>
      </c>
      <c r="R572" s="230" t="s">
        <v>13385</v>
      </c>
      <c r="S572" s="230" t="s">
        <v>5634</v>
      </c>
      <c r="T572" s="232">
        <v>8998</v>
      </c>
      <c r="U572" s="230" t="s">
        <v>5812</v>
      </c>
      <c r="V572" s="230" t="s">
        <v>6138</v>
      </c>
      <c r="W572" s="233" t="str">
        <f>IFERROR(VLOOKUP(Query1[[#This Row],[ENTERPRISE_ID]],HR_tbl[],2, 0), "Not on HR File")</f>
        <v>HVAC Svc Tech II, Break/Fix</v>
      </c>
      <c r="X572" s="113">
        <f>IFERROR(VLOOKUP(Query1[[#This Row],[ENTERPRISE_ID]],HR_tbl[],3,0), "Not on HR File")</f>
        <v>37298</v>
      </c>
      <c r="Y572" s="234" t="str">
        <f>IFERROR(VLOOKUP(Query1[[#This Row],[ENTERPRISE_ID]], Addresses!$A:$Y,21,0), "Not on HR File")</f>
        <v>12005 GEORGIA WOODS CT</v>
      </c>
      <c r="Z572" s="234">
        <f>IFERROR(VLOOKUP(Query1[[#This Row],[ENTERPRISE_ID]], Addresses!$A:$Y,22,0), "Not on HR File")</f>
        <v>0</v>
      </c>
      <c r="AA572" s="234" t="str">
        <f>IFERROR(VLOOKUP(Query1[[#This Row],[ENTERPRISE_ID]], Addresses!$A:$Y,23,0), "Not on HR File")</f>
        <v>ORLANDO</v>
      </c>
      <c r="AB572" s="234" t="str">
        <f>IFERROR(VLOOKUP(Query1[[#This Row],[ENTERPRISE_ID]], Addresses!$A:$Y,24,0), "Not on HR File")</f>
        <v>FL</v>
      </c>
      <c r="AC572" s="234" t="str">
        <f>IFERROR(VLOOKUP(Query1[[#This Row],[ENTERPRISE_ID]], Addresses!$A:$Y,25,0), "Not on HR File")</f>
        <v>32824</v>
      </c>
      <c r="AD572" s="230" t="s">
        <v>13386</v>
      </c>
      <c r="AE572" s="235">
        <v>46086</v>
      </c>
    </row>
    <row r="573" spans="1:31" x14ac:dyDescent="0.3">
      <c r="A573" s="230" t="s">
        <v>6573</v>
      </c>
      <c r="B573" s="230" t="str">
        <f>Query1[[#This Row],[LAST_NAME]]</f>
        <v>PADILLA</v>
      </c>
      <c r="C573" s="230" t="s">
        <v>6574</v>
      </c>
      <c r="D573" s="230" t="s">
        <v>5729</v>
      </c>
      <c r="E573" s="230" t="s">
        <v>6575</v>
      </c>
      <c r="F573" s="230" t="s">
        <v>6576</v>
      </c>
      <c r="G573" s="230" t="s">
        <v>6334</v>
      </c>
      <c r="H573" s="230" t="str">
        <f>Query1[[#This Row],[FULL_NAME]]</f>
        <v>JOANNA PADILLA</v>
      </c>
      <c r="I573" s="230" t="s">
        <v>4755</v>
      </c>
      <c r="J573" s="230" t="s">
        <v>6577</v>
      </c>
      <c r="K573" s="230" t="str">
        <f>Query1[[#This Row],[ENTERPRISE_ID]]</f>
        <v>JTOLHU0</v>
      </c>
      <c r="L573" s="231">
        <v>7756911618</v>
      </c>
      <c r="M573" s="230" t="s">
        <v>5630</v>
      </c>
      <c r="N573" s="230" t="s">
        <v>6578</v>
      </c>
      <c r="O573" s="230"/>
      <c r="P573" s="230" t="s">
        <v>6579</v>
      </c>
      <c r="Q573" s="230" t="s">
        <v>4327</v>
      </c>
      <c r="R573" s="230" t="s">
        <v>6580</v>
      </c>
      <c r="S573" s="230" t="s">
        <v>5738</v>
      </c>
      <c r="T573" s="232">
        <v>8998</v>
      </c>
      <c r="U573" s="230" t="s">
        <v>5715</v>
      </c>
      <c r="V573" s="230" t="s">
        <v>5716</v>
      </c>
      <c r="W573" s="233" t="str">
        <f>IFERROR(VLOOKUP(Query1[[#This Row],[ENTERPRISE_ID]],HR_tbl[],2, 0), "Not on HR File")</f>
        <v>Team Lead Technician</v>
      </c>
      <c r="X573" s="113">
        <f>IFERROR(VLOOKUP(Query1[[#This Row],[ENTERPRISE_ID]],HR_tbl[],3,0), "Not on HR File")</f>
        <v>40668</v>
      </c>
      <c r="Y573" s="234" t="str">
        <f>IFERROR(VLOOKUP(Query1[[#This Row],[ENTERPRISE_ID]], Addresses!$A:$Y,21,0), "Not on HR File")</f>
        <v>6880 Sunkist dr</v>
      </c>
      <c r="Z573" s="234">
        <f>IFERROR(VLOOKUP(Query1[[#This Row],[ENTERPRISE_ID]], Addresses!$A:$Y,22,0), "Not on HR File")</f>
        <v>0</v>
      </c>
      <c r="AA573" s="234" t="str">
        <f>IFERROR(VLOOKUP(Query1[[#This Row],[ENTERPRISE_ID]], Addresses!$A:$Y,23,0), "Not on HR File")</f>
        <v>Sparks</v>
      </c>
      <c r="AB573" s="234" t="str">
        <f>IFERROR(VLOOKUP(Query1[[#This Row],[ENTERPRISE_ID]], Addresses!$A:$Y,24,0), "Not on HR File")</f>
        <v>NV</v>
      </c>
      <c r="AC573" s="234" t="str">
        <f>IFERROR(VLOOKUP(Query1[[#This Row],[ENTERPRISE_ID]], Addresses!$A:$Y,25,0), "Not on HR File")</f>
        <v>89436</v>
      </c>
      <c r="AD573" s="230" t="s">
        <v>6581</v>
      </c>
      <c r="AE573" s="235">
        <v>46086</v>
      </c>
    </row>
    <row r="574" spans="1:31" x14ac:dyDescent="0.3">
      <c r="A574" s="230" t="s">
        <v>13725</v>
      </c>
      <c r="B574" s="230" t="str">
        <f>Query1[[#This Row],[LAST_NAME]]</f>
        <v>LADZYGA</v>
      </c>
      <c r="C574" s="230" t="s">
        <v>13726</v>
      </c>
      <c r="D574" s="230" t="s">
        <v>5682</v>
      </c>
      <c r="E574" s="230" t="s">
        <v>13727</v>
      </c>
      <c r="F574" s="230" t="s">
        <v>13728</v>
      </c>
      <c r="G574" s="230" t="s">
        <v>13729</v>
      </c>
      <c r="H574" s="230" t="str">
        <f>Query1[[#This Row],[FULL_NAME]]</f>
        <v>DMITRI LADZYGA</v>
      </c>
      <c r="I574" s="230" t="s">
        <v>13730</v>
      </c>
      <c r="J574" s="230" t="s">
        <v>13731</v>
      </c>
      <c r="K574" s="230" t="str">
        <f>Query1[[#This Row],[ENTERPRISE_ID]]</f>
        <v>DLADZYG</v>
      </c>
      <c r="L574" s="231">
        <v>9195799406</v>
      </c>
      <c r="M574" s="230" t="s">
        <v>5630</v>
      </c>
      <c r="N574" s="230" t="s">
        <v>13732</v>
      </c>
      <c r="O574" s="230"/>
      <c r="P574" s="230" t="s">
        <v>13733</v>
      </c>
      <c r="Q574" s="230" t="s">
        <v>416</v>
      </c>
      <c r="R574" s="230" t="s">
        <v>13734</v>
      </c>
      <c r="S574" s="230" t="s">
        <v>5738</v>
      </c>
      <c r="T574" s="232">
        <v>8998</v>
      </c>
      <c r="U574" s="230" t="s">
        <v>7891</v>
      </c>
      <c r="V574" s="230" t="s">
        <v>7892</v>
      </c>
      <c r="W574" s="233" t="str">
        <f>IFERROR(VLOOKUP(Query1[[#This Row],[ENTERPRISE_ID]],HR_tbl[],2, 0), "Not on HR File")</f>
        <v>Service Technician 2, In-Home</v>
      </c>
      <c r="X574" s="113">
        <f>IFERROR(VLOOKUP(Query1[[#This Row],[ENTERPRISE_ID]],HR_tbl[],3,0), "Not on HR File")</f>
        <v>39708</v>
      </c>
      <c r="Y574" s="234" t="str">
        <f>IFERROR(VLOOKUP(Query1[[#This Row],[ENTERPRISE_ID]], Addresses!$A:$Y,21,0), "Not on HR File")</f>
        <v>545 Traditions Grande BLVD</v>
      </c>
      <c r="Z574" s="234">
        <f>IFERROR(VLOOKUP(Query1[[#This Row],[ENTERPRISE_ID]], Addresses!$A:$Y,22,0), "Not on HR File")</f>
        <v>0</v>
      </c>
      <c r="AA574" s="234" t="str">
        <f>IFERROR(VLOOKUP(Query1[[#This Row],[ENTERPRISE_ID]], Addresses!$A:$Y,23,0), "Not on HR File")</f>
        <v>Wake Forest</v>
      </c>
      <c r="AB574" s="234" t="str">
        <f>IFERROR(VLOOKUP(Query1[[#This Row],[ENTERPRISE_ID]], Addresses!$A:$Y,24,0), "Not on HR File")</f>
        <v>NC</v>
      </c>
      <c r="AC574" s="234" t="str">
        <f>IFERROR(VLOOKUP(Query1[[#This Row],[ENTERPRISE_ID]], Addresses!$A:$Y,25,0), "Not on HR File")</f>
        <v>27587</v>
      </c>
      <c r="AD574" s="230" t="s">
        <v>13735</v>
      </c>
      <c r="AE574" s="235">
        <v>46086</v>
      </c>
    </row>
    <row r="575" spans="1:31" x14ac:dyDescent="0.3">
      <c r="A575" s="230" t="s">
        <v>5375</v>
      </c>
      <c r="B575" s="230" t="str">
        <f>Query1[[#This Row],[LAST_NAME]]</f>
        <v>SCARLETT</v>
      </c>
      <c r="C575" s="230" t="s">
        <v>18049</v>
      </c>
      <c r="D575" s="230" t="s">
        <v>6352</v>
      </c>
      <c r="E575" s="230" t="s">
        <v>18050</v>
      </c>
      <c r="F575" s="230" t="s">
        <v>18051</v>
      </c>
      <c r="G575" s="230" t="s">
        <v>5377</v>
      </c>
      <c r="H575" s="230" t="str">
        <f>Query1[[#This Row],[FULL_NAME]]</f>
        <v>JOHN SCARLETT</v>
      </c>
      <c r="I575" s="230" t="s">
        <v>5376</v>
      </c>
      <c r="J575" s="230" t="s">
        <v>4282</v>
      </c>
      <c r="K575" s="230" t="str">
        <f>Query1[[#This Row],[ENTERPRISE_ID]]</f>
        <v>JSCARLE</v>
      </c>
      <c r="L575" s="231">
        <v>6313045905</v>
      </c>
      <c r="M575" s="230" t="s">
        <v>5630</v>
      </c>
      <c r="N575" s="230" t="s">
        <v>18052</v>
      </c>
      <c r="O575" s="230"/>
      <c r="P575" s="230" t="s">
        <v>12575</v>
      </c>
      <c r="Q575" s="230" t="s">
        <v>318</v>
      </c>
      <c r="R575" s="230" t="s">
        <v>18053</v>
      </c>
      <c r="S575" s="230" t="s">
        <v>5714</v>
      </c>
      <c r="T575" s="232">
        <v>8998</v>
      </c>
      <c r="U575" s="230" t="s">
        <v>5715</v>
      </c>
      <c r="V575" s="230" t="s">
        <v>5716</v>
      </c>
      <c r="W575" s="233" t="str">
        <f>IFERROR(VLOOKUP(Query1[[#This Row],[ENTERPRISE_ID]],HR_tbl[],2, 0), "Not on HR File")</f>
        <v>Team Lead Technician</v>
      </c>
      <c r="X575" s="113">
        <f>IFERROR(VLOOKUP(Query1[[#This Row],[ENTERPRISE_ID]],HR_tbl[],3,0), "Not on HR File")</f>
        <v>39818</v>
      </c>
      <c r="Y575" s="234" t="str">
        <f>IFERROR(VLOOKUP(Query1[[#This Row],[ENTERPRISE_ID]], Addresses!$A:$Y,21,0), "Not on HR File")</f>
        <v>766 NICOLLS RD.</v>
      </c>
      <c r="Z575" s="234">
        <f>IFERROR(VLOOKUP(Query1[[#This Row],[ENTERPRISE_ID]], Addresses!$A:$Y,22,0), "Not on HR File")</f>
        <v>0</v>
      </c>
      <c r="AA575" s="234" t="str">
        <f>IFERROR(VLOOKUP(Query1[[#This Row],[ENTERPRISE_ID]], Addresses!$A:$Y,23,0), "Not on HR File")</f>
        <v>DEER PARK</v>
      </c>
      <c r="AB575" s="234" t="str">
        <f>IFERROR(VLOOKUP(Query1[[#This Row],[ENTERPRISE_ID]], Addresses!$A:$Y,24,0), "Not on HR File")</f>
        <v>NY</v>
      </c>
      <c r="AC575" s="234" t="str">
        <f>IFERROR(VLOOKUP(Query1[[#This Row],[ENTERPRISE_ID]], Addresses!$A:$Y,25,0), "Not on HR File")</f>
        <v>11729</v>
      </c>
      <c r="AD575" s="230" t="s">
        <v>18054</v>
      </c>
      <c r="AE575" s="235">
        <v>46086</v>
      </c>
    </row>
    <row r="576" spans="1:31" x14ac:dyDescent="0.3">
      <c r="A576" s="230" t="s">
        <v>1613</v>
      </c>
      <c r="B576" s="230" t="str">
        <f>Query1[[#This Row],[LAST_NAME]]</f>
        <v>PELLE</v>
      </c>
      <c r="C576" s="230" t="s">
        <v>1614</v>
      </c>
      <c r="D576" s="230" t="s">
        <v>5788</v>
      </c>
      <c r="E576" s="230" t="s">
        <v>7715</v>
      </c>
      <c r="F576" s="230" t="s">
        <v>7716</v>
      </c>
      <c r="G576" s="230" t="s">
        <v>1615</v>
      </c>
      <c r="H576" s="230" t="str">
        <f>Query1[[#This Row],[FULL_NAME]]</f>
        <v>SHYHEIM PELLE</v>
      </c>
      <c r="I576" s="230" t="s">
        <v>5300</v>
      </c>
      <c r="J576" s="230" t="s">
        <v>5299</v>
      </c>
      <c r="K576" s="230" t="str">
        <f>Query1[[#This Row],[ENTERPRISE_ID]]</f>
        <v>SPELLE</v>
      </c>
      <c r="L576" s="231">
        <v>4109821742</v>
      </c>
      <c r="M576" s="230" t="s">
        <v>5630</v>
      </c>
      <c r="N576" s="230" t="s">
        <v>7717</v>
      </c>
      <c r="O576" s="230"/>
      <c r="P576" s="230" t="s">
        <v>6035</v>
      </c>
      <c r="Q576" s="230" t="s">
        <v>541</v>
      </c>
      <c r="R576" s="230" t="s">
        <v>5302</v>
      </c>
      <c r="S576" s="230" t="s">
        <v>5634</v>
      </c>
      <c r="T576" s="232">
        <v>8998</v>
      </c>
      <c r="U576" s="230" t="s">
        <v>1652</v>
      </c>
      <c r="V576" s="230" t="s">
        <v>6036</v>
      </c>
      <c r="W576" s="233" t="str">
        <f>IFERROR(VLOOKUP(Query1[[#This Row],[ENTERPRISE_ID]],HR_tbl[],2, 0), "Not on HR File")</f>
        <v>Service Technician 1, In-Home</v>
      </c>
      <c r="X576" s="113">
        <f>IFERROR(VLOOKUP(Query1[[#This Row],[ENTERPRISE_ID]],HR_tbl[],3,0), "Not on HR File")</f>
        <v>45256</v>
      </c>
      <c r="Y576" s="234" t="str">
        <f>IFERROR(VLOOKUP(Query1[[#This Row],[ENTERPRISE_ID]], Addresses!$A:$Y,21,0), "Not on HR File")</f>
        <v>15 Elizabeth St</v>
      </c>
      <c r="Z576" s="234">
        <f>IFERROR(VLOOKUP(Query1[[#This Row],[ENTERPRISE_ID]], Addresses!$A:$Y,22,0), "Not on HR File")</f>
        <v>0</v>
      </c>
      <c r="AA576" s="234" t="str">
        <f>IFERROR(VLOOKUP(Query1[[#This Row],[ENTERPRISE_ID]], Addresses!$A:$Y,23,0), "Not on HR File")</f>
        <v>Elkton</v>
      </c>
      <c r="AB576" s="234" t="str">
        <f>IFERROR(VLOOKUP(Query1[[#This Row],[ENTERPRISE_ID]], Addresses!$A:$Y,24,0), "Not on HR File")</f>
        <v>MD</v>
      </c>
      <c r="AC576" s="234" t="str">
        <f>IFERROR(VLOOKUP(Query1[[#This Row],[ENTERPRISE_ID]], Addresses!$A:$Y,25,0), "Not on HR File")</f>
        <v>21921</v>
      </c>
      <c r="AD576" s="230" t="s">
        <v>7718</v>
      </c>
      <c r="AE576" s="235">
        <v>46086</v>
      </c>
    </row>
    <row r="577" spans="1:31" x14ac:dyDescent="0.3">
      <c r="A577" s="230" t="s">
        <v>18597</v>
      </c>
      <c r="B577" s="230" t="str">
        <f>Query1[[#This Row],[LAST_NAME]]</f>
        <v>ROWLS</v>
      </c>
      <c r="C577" s="230" t="s">
        <v>1827</v>
      </c>
      <c r="D577" s="230" t="s">
        <v>5854</v>
      </c>
      <c r="E577" s="230" t="s">
        <v>18598</v>
      </c>
      <c r="F577" s="230" t="s">
        <v>18599</v>
      </c>
      <c r="G577" s="230" t="s">
        <v>1828</v>
      </c>
      <c r="H577" s="230" t="str">
        <f>Query1[[#This Row],[FULL_NAME]]</f>
        <v>JAYSHAWN ROWLS</v>
      </c>
      <c r="I577" s="230" t="s">
        <v>4948</v>
      </c>
      <c r="J577" s="230" t="s">
        <v>4947</v>
      </c>
      <c r="K577" s="230" t="str">
        <f>Query1[[#This Row],[ENTERPRISE_ID]]</f>
        <v>JROWLS</v>
      </c>
      <c r="L577" s="231">
        <v>2569623009</v>
      </c>
      <c r="M577" s="230" t="s">
        <v>5630</v>
      </c>
      <c r="N577" s="230" t="s">
        <v>18600</v>
      </c>
      <c r="O577" s="230" t="s">
        <v>18601</v>
      </c>
      <c r="P577" s="230" t="s">
        <v>18602</v>
      </c>
      <c r="Q577" s="230" t="s">
        <v>268</v>
      </c>
      <c r="R577" s="230" t="s">
        <v>18603</v>
      </c>
      <c r="S577" s="230" t="s">
        <v>5714</v>
      </c>
      <c r="T577" s="232">
        <v>8998</v>
      </c>
      <c r="U577" s="230" t="s">
        <v>7409</v>
      </c>
      <c r="V577" s="230" t="s">
        <v>7410</v>
      </c>
      <c r="W577" s="233" t="str">
        <f>IFERROR(VLOOKUP(Query1[[#This Row],[ENTERPRISE_ID]],HR_tbl[],2, 0), "Not on HR File")</f>
        <v>HVAC Service Tech, Trainee</v>
      </c>
      <c r="X577" s="113">
        <f>IFERROR(VLOOKUP(Query1[[#This Row],[ENTERPRISE_ID]],HR_tbl[],3,0), "Not on HR File")</f>
        <v>45942</v>
      </c>
      <c r="Y577" s="234" t="str">
        <f>IFERROR(VLOOKUP(Query1[[#This Row],[ENTERPRISE_ID]], Addresses!$A:$Y,21,0), "Not on HR File")</f>
        <v>Not on HR File</v>
      </c>
      <c r="Z577" s="234" t="str">
        <f>IFERROR(VLOOKUP(Query1[[#This Row],[ENTERPRISE_ID]], Addresses!$A:$Y,22,0), "Not on HR File")</f>
        <v>Not on HR File</v>
      </c>
      <c r="AA577" s="234" t="str">
        <f>IFERROR(VLOOKUP(Query1[[#This Row],[ENTERPRISE_ID]], Addresses!$A:$Y,23,0), "Not on HR File")</f>
        <v>Not on HR File</v>
      </c>
      <c r="AB577" s="234" t="str">
        <f>IFERROR(VLOOKUP(Query1[[#This Row],[ENTERPRISE_ID]], Addresses!$A:$Y,24,0), "Not on HR File")</f>
        <v>Not on HR File</v>
      </c>
      <c r="AC577" s="234" t="str">
        <f>IFERROR(VLOOKUP(Query1[[#This Row],[ENTERPRISE_ID]], Addresses!$A:$Y,25,0), "Not on HR File")</f>
        <v>Not on HR File</v>
      </c>
      <c r="AD577" s="230" t="s">
        <v>18604</v>
      </c>
      <c r="AE577" s="235">
        <v>46086</v>
      </c>
    </row>
    <row r="578" spans="1:31" x14ac:dyDescent="0.3">
      <c r="A578" s="230" t="s">
        <v>16815</v>
      </c>
      <c r="B578" s="230" t="str">
        <f>Query1[[#This Row],[LAST_NAME]]</f>
        <v>CRUX</v>
      </c>
      <c r="C578" s="230" t="s">
        <v>16816</v>
      </c>
      <c r="D578" s="230" t="s">
        <v>5867</v>
      </c>
      <c r="E578" s="230" t="s">
        <v>16817</v>
      </c>
      <c r="F578" s="230" t="s">
        <v>16818</v>
      </c>
      <c r="G578" s="230" t="s">
        <v>16819</v>
      </c>
      <c r="H578" s="230" t="str">
        <f>Query1[[#This Row],[FULL_NAME]]</f>
        <v>MICHAEL CRUX</v>
      </c>
      <c r="I578" s="230" t="s">
        <v>16820</v>
      </c>
      <c r="J578" s="230" t="s">
        <v>3909</v>
      </c>
      <c r="K578" s="230" t="str">
        <f>Query1[[#This Row],[ENTERPRISE_ID]]</f>
        <v>MCRUX1</v>
      </c>
      <c r="L578" s="231">
        <v>9288634097</v>
      </c>
      <c r="M578" s="230" t="s">
        <v>5630</v>
      </c>
      <c r="N578" s="230" t="s">
        <v>16821</v>
      </c>
      <c r="O578" s="230"/>
      <c r="P578" s="230" t="s">
        <v>16822</v>
      </c>
      <c r="Q578" s="230" t="s">
        <v>1675</v>
      </c>
      <c r="R578" s="230" t="s">
        <v>16823</v>
      </c>
      <c r="S578" s="230" t="s">
        <v>5664</v>
      </c>
      <c r="T578" s="232">
        <v>8998</v>
      </c>
      <c r="U578" s="230" t="s">
        <v>7548</v>
      </c>
      <c r="V578" s="230" t="s">
        <v>7828</v>
      </c>
      <c r="W578" s="233" t="str">
        <f>IFERROR(VLOOKUP(Query1[[#This Row],[ENTERPRISE_ID]],HR_tbl[],2, 0), "Not on HR File")</f>
        <v>Service Technician 1, In-Home</v>
      </c>
      <c r="X578" s="113">
        <f>IFERROR(VLOOKUP(Query1[[#This Row],[ENTERPRISE_ID]],HR_tbl[],3,0), "Not on HR File")</f>
        <v>37258</v>
      </c>
      <c r="Y578" s="234" t="str">
        <f>IFERROR(VLOOKUP(Query1[[#This Row],[ENTERPRISE_ID]], Addresses!$A:$Y,21,0), "Not on HR File")</f>
        <v>3744 N. Alpine rd</v>
      </c>
      <c r="Z578" s="234">
        <f>IFERROR(VLOOKUP(Query1[[#This Row],[ENTERPRISE_ID]], Addresses!$A:$Y,22,0), "Not on HR File")</f>
        <v>0</v>
      </c>
      <c r="AA578" s="234" t="str">
        <f>IFERROR(VLOOKUP(Query1[[#This Row],[ENTERPRISE_ID]], Addresses!$A:$Y,23,0), "Not on HR File")</f>
        <v>Golden Valley</v>
      </c>
      <c r="AB578" s="234" t="str">
        <f>IFERROR(VLOOKUP(Query1[[#This Row],[ENTERPRISE_ID]], Addresses!$A:$Y,24,0), "Not on HR File")</f>
        <v>AZ</v>
      </c>
      <c r="AC578" s="234" t="str">
        <f>IFERROR(VLOOKUP(Query1[[#This Row],[ENTERPRISE_ID]], Addresses!$A:$Y,25,0), "Not on HR File")</f>
        <v>86413</v>
      </c>
      <c r="AD578" s="230" t="s">
        <v>16824</v>
      </c>
      <c r="AE578" s="235">
        <v>46086</v>
      </c>
    </row>
    <row r="579" spans="1:31" x14ac:dyDescent="0.3">
      <c r="A579" s="230" t="s">
        <v>17268</v>
      </c>
      <c r="B579" s="230" t="str">
        <f>Query1[[#This Row],[LAST_NAME]]</f>
        <v>TIERNEY</v>
      </c>
      <c r="C579" s="230" t="s">
        <v>17269</v>
      </c>
      <c r="D579" s="230" t="s">
        <v>6352</v>
      </c>
      <c r="E579" s="230" t="s">
        <v>6487</v>
      </c>
      <c r="F579" s="230" t="s">
        <v>17270</v>
      </c>
      <c r="G579" s="230" t="s">
        <v>17271</v>
      </c>
      <c r="H579" s="230" t="str">
        <f>Query1[[#This Row],[FULL_NAME]]</f>
        <v>BRIAN TIERNEY</v>
      </c>
      <c r="I579" s="230" t="s">
        <v>17272</v>
      </c>
      <c r="J579" s="230" t="s">
        <v>4028</v>
      </c>
      <c r="K579" s="230" t="str">
        <f>Query1[[#This Row],[ENTERPRISE_ID]]</f>
        <v>BTIERNE</v>
      </c>
      <c r="L579" s="231">
        <v>6316440007</v>
      </c>
      <c r="M579" s="230" t="s">
        <v>5630</v>
      </c>
      <c r="N579" s="230" t="s">
        <v>17273</v>
      </c>
      <c r="O579" s="230" t="s">
        <v>17274</v>
      </c>
      <c r="P579" s="230" t="s">
        <v>17275</v>
      </c>
      <c r="Q579" s="230" t="s">
        <v>318</v>
      </c>
      <c r="R579" s="230" t="s">
        <v>17276</v>
      </c>
      <c r="S579" s="230" t="s">
        <v>5714</v>
      </c>
      <c r="T579" s="232">
        <v>8998</v>
      </c>
      <c r="U579" s="230" t="s">
        <v>7342</v>
      </c>
      <c r="V579" s="230" t="s">
        <v>7343</v>
      </c>
      <c r="W579" s="233" t="str">
        <f>IFERROR(VLOOKUP(Query1[[#This Row],[ENTERPRISE_ID]],HR_tbl[],2, 0), "Not on HR File")</f>
        <v>Service Technician 2, In-Home</v>
      </c>
      <c r="X579" s="113">
        <f>IFERROR(VLOOKUP(Query1[[#This Row],[ENTERPRISE_ID]],HR_tbl[],3,0), "Not on HR File")</f>
        <v>33696</v>
      </c>
      <c r="Y579" s="234" t="str">
        <f>IFERROR(VLOOKUP(Query1[[#This Row],[ENTERPRISE_ID]], Addresses!$A:$Y,21,0), "Not on HR File")</f>
        <v>P O BOX 581</v>
      </c>
      <c r="Z579" s="234">
        <f>IFERROR(VLOOKUP(Query1[[#This Row],[ENTERPRISE_ID]], Addresses!$A:$Y,22,0), "Not on HR File")</f>
        <v>0</v>
      </c>
      <c r="AA579" s="234" t="str">
        <f>IFERROR(VLOOKUP(Query1[[#This Row],[ENTERPRISE_ID]], Addresses!$A:$Y,23,0), "Not on HR File")</f>
        <v>AQUEBOGUE</v>
      </c>
      <c r="AB579" s="234" t="str">
        <f>IFERROR(VLOOKUP(Query1[[#This Row],[ENTERPRISE_ID]], Addresses!$A:$Y,24,0), "Not on HR File")</f>
        <v>NY</v>
      </c>
      <c r="AC579" s="234" t="str">
        <f>IFERROR(VLOOKUP(Query1[[#This Row],[ENTERPRISE_ID]], Addresses!$A:$Y,25,0), "Not on HR File")</f>
        <v>11931</v>
      </c>
      <c r="AD579" s="230" t="s">
        <v>17277</v>
      </c>
      <c r="AE579" s="235">
        <v>46086</v>
      </c>
    </row>
    <row r="580" spans="1:31" x14ac:dyDescent="0.3">
      <c r="A580" s="230" t="s">
        <v>2249</v>
      </c>
      <c r="B580" s="230" t="str">
        <f>Query1[[#This Row],[LAST_NAME]]</f>
        <v>MACK JR.</v>
      </c>
      <c r="C580" s="230" t="s">
        <v>14651</v>
      </c>
      <c r="D580" s="230" t="s">
        <v>5719</v>
      </c>
      <c r="E580" s="230" t="s">
        <v>14652</v>
      </c>
      <c r="F580" s="230" t="s">
        <v>31677</v>
      </c>
      <c r="G580" s="230" t="s">
        <v>14653</v>
      </c>
      <c r="H580" s="230" t="str">
        <f>Query1[[#This Row],[FULL_NAME]]</f>
        <v>JOHNNIE MACK JR.</v>
      </c>
      <c r="I580" s="230" t="s">
        <v>14654</v>
      </c>
      <c r="J580" s="230" t="s">
        <v>14655</v>
      </c>
      <c r="K580" s="230" t="str">
        <f>Query1[[#This Row],[ENTERPRISE_ID]]</f>
        <v>JMACKJR</v>
      </c>
      <c r="L580" s="231">
        <v>7089322750</v>
      </c>
      <c r="M580" s="230" t="s">
        <v>5630</v>
      </c>
      <c r="N580" s="230" t="s">
        <v>14656</v>
      </c>
      <c r="O580" s="230"/>
      <c r="P580" s="230" t="s">
        <v>14657</v>
      </c>
      <c r="Q580" s="230" t="s">
        <v>250</v>
      </c>
      <c r="R580" s="230" t="s">
        <v>14658</v>
      </c>
      <c r="S580" s="230" t="s">
        <v>5664</v>
      </c>
      <c r="T580" s="232">
        <v>8998</v>
      </c>
      <c r="U580" s="230" t="s">
        <v>14659</v>
      </c>
      <c r="V580" s="230"/>
      <c r="W580" s="233" t="str">
        <f>IFERROR(VLOOKUP(Query1[[#This Row],[ENTERPRISE_ID]],HR_tbl[],2, 0), "Not on HR File")</f>
        <v>Service Technician 2, Trainee</v>
      </c>
      <c r="X580" s="113">
        <f>IFERROR(VLOOKUP(Query1[[#This Row],[ENTERPRISE_ID]],HR_tbl[],3,0), "Not on HR File")</f>
        <v>46075</v>
      </c>
      <c r="Y580" s="234" t="str">
        <f>IFERROR(VLOOKUP(Query1[[#This Row],[ENTERPRISE_ID]], Addresses!$A:$Y,21,0), "Not on HR File")</f>
        <v>Not on HR File</v>
      </c>
      <c r="Z580" s="234" t="str">
        <f>IFERROR(VLOOKUP(Query1[[#This Row],[ENTERPRISE_ID]], Addresses!$A:$Y,22,0), "Not on HR File")</f>
        <v>Not on HR File</v>
      </c>
      <c r="AA580" s="234" t="str">
        <f>IFERROR(VLOOKUP(Query1[[#This Row],[ENTERPRISE_ID]], Addresses!$A:$Y,23,0), "Not on HR File")</f>
        <v>Not on HR File</v>
      </c>
      <c r="AB580" s="234" t="str">
        <f>IFERROR(VLOOKUP(Query1[[#This Row],[ENTERPRISE_ID]], Addresses!$A:$Y,24,0), "Not on HR File")</f>
        <v>Not on HR File</v>
      </c>
      <c r="AC580" s="234" t="str">
        <f>IFERROR(VLOOKUP(Query1[[#This Row],[ENTERPRISE_ID]], Addresses!$A:$Y,25,0), "Not on HR File")</f>
        <v>Not on HR File</v>
      </c>
      <c r="AD580" s="230" t="s">
        <v>14660</v>
      </c>
      <c r="AE580" s="235">
        <v>46086</v>
      </c>
    </row>
    <row r="581" spans="1:31" x14ac:dyDescent="0.3">
      <c r="A581" s="230" t="s">
        <v>17531</v>
      </c>
      <c r="B581" s="230" t="str">
        <f>Query1[[#This Row],[LAST_NAME]]</f>
        <v>JONES</v>
      </c>
      <c r="C581" s="230" t="s">
        <v>17532</v>
      </c>
      <c r="D581" s="230" t="s">
        <v>6091</v>
      </c>
      <c r="E581" s="230" t="s">
        <v>9151</v>
      </c>
      <c r="F581" s="230" t="s">
        <v>17533</v>
      </c>
      <c r="G581" s="230" t="s">
        <v>17534</v>
      </c>
      <c r="H581" s="230" t="str">
        <f>Query1[[#This Row],[FULL_NAME]]</f>
        <v>BRIAN JONES</v>
      </c>
      <c r="I581" s="230" t="s">
        <v>4096</v>
      </c>
      <c r="J581" s="230" t="s">
        <v>4028</v>
      </c>
      <c r="K581" s="230" t="str">
        <f>Query1[[#This Row],[ENTERPRISE_ID]]</f>
        <v>BJONE79</v>
      </c>
      <c r="L581" s="231">
        <v>3132649977</v>
      </c>
      <c r="M581" s="230" t="s">
        <v>5630</v>
      </c>
      <c r="N581" s="230" t="s">
        <v>17535</v>
      </c>
      <c r="O581" s="230" t="s">
        <v>17536</v>
      </c>
      <c r="P581" s="230" t="s">
        <v>6475</v>
      </c>
      <c r="Q581" s="230" t="s">
        <v>752</v>
      </c>
      <c r="R581" s="230" t="s">
        <v>17537</v>
      </c>
      <c r="S581" s="230" t="s">
        <v>5714</v>
      </c>
      <c r="T581" s="232">
        <v>8998</v>
      </c>
      <c r="U581" s="230" t="s">
        <v>5995</v>
      </c>
      <c r="V581" s="230" t="s">
        <v>5996</v>
      </c>
      <c r="W581" s="233" t="str">
        <f>IFERROR(VLOOKUP(Query1[[#This Row],[ENTERPRISE_ID]],HR_tbl[],2, 0), "Not on HR File")</f>
        <v>Service Technician 2, In-Home</v>
      </c>
      <c r="X581" s="113">
        <f>IFERROR(VLOOKUP(Query1[[#This Row],[ENTERPRISE_ID]],HR_tbl[],3,0), "Not on HR File")</f>
        <v>34145</v>
      </c>
      <c r="Y581" s="234" t="str">
        <f>IFERROR(VLOOKUP(Query1[[#This Row],[ENTERPRISE_ID]], Addresses!$A:$Y,21,0), "Not on HR File")</f>
        <v>8900  E JEFFERSON</v>
      </c>
      <c r="Z581" s="234" t="str">
        <f>IFERROR(VLOOKUP(Query1[[#This Row],[ENTERPRISE_ID]], Addresses!$A:$Y,22,0), "Not on HR File")</f>
        <v>Apt 1529</v>
      </c>
      <c r="AA581" s="234" t="str">
        <f>IFERROR(VLOOKUP(Query1[[#This Row],[ENTERPRISE_ID]], Addresses!$A:$Y,23,0), "Not on HR File")</f>
        <v>DETROIT</v>
      </c>
      <c r="AB581" s="234" t="str">
        <f>IFERROR(VLOOKUP(Query1[[#This Row],[ENTERPRISE_ID]], Addresses!$A:$Y,24,0), "Not on HR File")</f>
        <v>MI</v>
      </c>
      <c r="AC581" s="234" t="str">
        <f>IFERROR(VLOOKUP(Query1[[#This Row],[ENTERPRISE_ID]], Addresses!$A:$Y,25,0), "Not on HR File")</f>
        <v>48214</v>
      </c>
      <c r="AD581" s="230" t="s">
        <v>17538</v>
      </c>
      <c r="AE581" s="235">
        <v>46086</v>
      </c>
    </row>
    <row r="582" spans="1:31" x14ac:dyDescent="0.3">
      <c r="A582" s="230" t="s">
        <v>8581</v>
      </c>
      <c r="B582" s="230" t="str">
        <f>Query1[[#This Row],[LAST_NAME]]</f>
        <v>ROSEN</v>
      </c>
      <c r="C582" s="230" t="s">
        <v>8582</v>
      </c>
      <c r="D582" s="230" t="s">
        <v>5638</v>
      </c>
      <c r="E582" s="230" t="s">
        <v>8583</v>
      </c>
      <c r="F582" s="230" t="s">
        <v>8584</v>
      </c>
      <c r="G582" s="230" t="s">
        <v>8585</v>
      </c>
      <c r="H582" s="230" t="str">
        <f>Query1[[#This Row],[FULL_NAME]]</f>
        <v>PETER ROSEN</v>
      </c>
      <c r="I582" s="230" t="s">
        <v>8586</v>
      </c>
      <c r="J582" s="230" t="s">
        <v>5517</v>
      </c>
      <c r="K582" s="230" t="str">
        <f>Query1[[#This Row],[ENTERPRISE_ID]]</f>
        <v>PROSEN</v>
      </c>
      <c r="L582" s="231">
        <v>9413102720</v>
      </c>
      <c r="M582" s="230" t="s">
        <v>5630</v>
      </c>
      <c r="N582" s="230" t="s">
        <v>8587</v>
      </c>
      <c r="O582" s="230"/>
      <c r="P582" s="230" t="s">
        <v>8588</v>
      </c>
      <c r="Q582" s="230" t="s">
        <v>297</v>
      </c>
      <c r="R582" s="230" t="s">
        <v>8589</v>
      </c>
      <c r="S582" s="230" t="s">
        <v>5634</v>
      </c>
      <c r="T582" s="232">
        <v>8998</v>
      </c>
      <c r="U582" s="230" t="s">
        <v>8590</v>
      </c>
      <c r="V582" s="230" t="s">
        <v>8591</v>
      </c>
      <c r="W582" s="233" t="str">
        <f>IFERROR(VLOOKUP(Query1[[#This Row],[ENTERPRISE_ID]],HR_tbl[],2, 0), "Not on HR File")</f>
        <v>Service Technician 2, In-Home</v>
      </c>
      <c r="X582" s="113">
        <f>IFERROR(VLOOKUP(Query1[[#This Row],[ENTERPRISE_ID]],HR_tbl[],3,0), "Not on HR File")</f>
        <v>45137</v>
      </c>
      <c r="Y582" s="234" t="str">
        <f>IFERROR(VLOOKUP(Query1[[#This Row],[ENTERPRISE_ID]], Addresses!$A:$Y,21,0), "Not on HR File")</f>
        <v>5637 SOFT SKIES DRIVE</v>
      </c>
      <c r="Z582" s="234">
        <f>IFERROR(VLOOKUP(Query1[[#This Row],[ENTERPRISE_ID]], Addresses!$A:$Y,22,0), "Not on HR File")</f>
        <v>0</v>
      </c>
      <c r="AA582" s="234" t="str">
        <f>IFERROR(VLOOKUP(Query1[[#This Row],[ENTERPRISE_ID]], Addresses!$A:$Y,23,0), "Not on HR File")</f>
        <v>SARASOTA</v>
      </c>
      <c r="AB582" s="234" t="str">
        <f>IFERROR(VLOOKUP(Query1[[#This Row],[ENTERPRISE_ID]], Addresses!$A:$Y,24,0), "Not on HR File")</f>
        <v>FL</v>
      </c>
      <c r="AC582" s="234" t="str">
        <f>IFERROR(VLOOKUP(Query1[[#This Row],[ENTERPRISE_ID]], Addresses!$A:$Y,25,0), "Not on HR File")</f>
        <v>34238</v>
      </c>
      <c r="AD582" s="230" t="s">
        <v>8592</v>
      </c>
      <c r="AE582" s="235">
        <v>46086</v>
      </c>
    </row>
    <row r="583" spans="1:31" x14ac:dyDescent="0.3">
      <c r="A583" s="230" t="s">
        <v>17609</v>
      </c>
      <c r="B583" s="230" t="str">
        <f>Query1[[#This Row],[LAST_NAME]]</f>
        <v>CARPENTER</v>
      </c>
      <c r="C583" s="230" t="s">
        <v>17610</v>
      </c>
      <c r="D583" s="230" t="s">
        <v>5822</v>
      </c>
      <c r="E583" s="230" t="s">
        <v>17611</v>
      </c>
      <c r="F583" s="230" t="s">
        <v>17612</v>
      </c>
      <c r="G583" s="230" t="s">
        <v>17613</v>
      </c>
      <c r="H583" s="230" t="str">
        <f>Query1[[#This Row],[FULL_NAME]]</f>
        <v>JESSIE CARPENTER</v>
      </c>
      <c r="I583" s="230" t="s">
        <v>4342</v>
      </c>
      <c r="J583" s="230" t="s">
        <v>15702</v>
      </c>
      <c r="K583" s="230" t="str">
        <f>Query1[[#This Row],[ENTERPRISE_ID]]</f>
        <v>JCARPE2</v>
      </c>
      <c r="L583" s="231">
        <v>5189861202</v>
      </c>
      <c r="M583" s="230" t="s">
        <v>5630</v>
      </c>
      <c r="N583" s="230" t="s">
        <v>17614</v>
      </c>
      <c r="O583" s="230"/>
      <c r="P583" s="230" t="s">
        <v>17615</v>
      </c>
      <c r="Q583" s="230" t="s">
        <v>318</v>
      </c>
      <c r="R583" s="230" t="s">
        <v>17616</v>
      </c>
      <c r="S583" s="230" t="s">
        <v>5664</v>
      </c>
      <c r="T583" s="232">
        <v>8998</v>
      </c>
      <c r="U583" s="230" t="s">
        <v>2418</v>
      </c>
      <c r="V583" s="230" t="s">
        <v>5829</v>
      </c>
      <c r="W583" s="233" t="str">
        <f>IFERROR(VLOOKUP(Query1[[#This Row],[ENTERPRISE_ID]],HR_tbl[],2, 0), "Not on HR File")</f>
        <v>Service Technician 2, Trainee</v>
      </c>
      <c r="X583" s="113">
        <f>IFERROR(VLOOKUP(Query1[[#This Row],[ENTERPRISE_ID]],HR_tbl[],3,0), "Not on HR File")</f>
        <v>46075</v>
      </c>
      <c r="Y583" s="234" t="str">
        <f>IFERROR(VLOOKUP(Query1[[#This Row],[ENTERPRISE_ID]], Addresses!$A:$Y,21,0), "Not on HR File")</f>
        <v>Not on HR File</v>
      </c>
      <c r="Z583" s="234" t="str">
        <f>IFERROR(VLOOKUP(Query1[[#This Row],[ENTERPRISE_ID]], Addresses!$A:$Y,22,0), "Not on HR File")</f>
        <v>Not on HR File</v>
      </c>
      <c r="AA583" s="234" t="str">
        <f>IFERROR(VLOOKUP(Query1[[#This Row],[ENTERPRISE_ID]], Addresses!$A:$Y,23,0), "Not on HR File")</f>
        <v>Not on HR File</v>
      </c>
      <c r="AB583" s="234" t="str">
        <f>IFERROR(VLOOKUP(Query1[[#This Row],[ENTERPRISE_ID]], Addresses!$A:$Y,24,0), "Not on HR File")</f>
        <v>Not on HR File</v>
      </c>
      <c r="AC583" s="234" t="str">
        <f>IFERROR(VLOOKUP(Query1[[#This Row],[ENTERPRISE_ID]], Addresses!$A:$Y,25,0), "Not on HR File")</f>
        <v>Not on HR File</v>
      </c>
      <c r="AD583" s="230" t="s">
        <v>17617</v>
      </c>
      <c r="AE583" s="235">
        <v>46086</v>
      </c>
    </row>
    <row r="584" spans="1:31" x14ac:dyDescent="0.3">
      <c r="A584" s="230" t="s">
        <v>1416</v>
      </c>
      <c r="B584" s="230" t="str">
        <f>Query1[[#This Row],[LAST_NAME]]</f>
        <v>DAVIS</v>
      </c>
      <c r="C584" s="230" t="s">
        <v>1417</v>
      </c>
      <c r="D584" s="230" t="s">
        <v>5822</v>
      </c>
      <c r="E584" s="230" t="s">
        <v>16905</v>
      </c>
      <c r="F584" s="230" t="s">
        <v>16906</v>
      </c>
      <c r="G584" s="230" t="s">
        <v>1418</v>
      </c>
      <c r="H584" s="230" t="str">
        <f>Query1[[#This Row],[FULL_NAME]]</f>
        <v>MARC DAVIS</v>
      </c>
      <c r="I584" s="230" t="s">
        <v>4464</v>
      </c>
      <c r="J584" s="230" t="s">
        <v>16907</v>
      </c>
      <c r="K584" s="230" t="str">
        <f>Query1[[#This Row],[ENTERPRISE_ID]]</f>
        <v>MDAVI31</v>
      </c>
      <c r="L584" s="231">
        <v>8608196496</v>
      </c>
      <c r="M584" s="230" t="s">
        <v>5630</v>
      </c>
      <c r="N584" s="230" t="s">
        <v>16908</v>
      </c>
      <c r="O584" s="230"/>
      <c r="P584" s="230" t="s">
        <v>16909</v>
      </c>
      <c r="Q584" s="230" t="s">
        <v>655</v>
      </c>
      <c r="R584" s="230" t="s">
        <v>16910</v>
      </c>
      <c r="S584" s="230" t="s">
        <v>5916</v>
      </c>
      <c r="T584" s="232">
        <v>8998</v>
      </c>
      <c r="U584" s="230" t="s">
        <v>7146</v>
      </c>
      <c r="V584" s="230" t="s">
        <v>7147</v>
      </c>
      <c r="W584" s="233" t="str">
        <f>IFERROR(VLOOKUP(Query1[[#This Row],[ENTERPRISE_ID]],HR_tbl[],2, 0), "Not on HR File")</f>
        <v>Service Technician 1, In-Home</v>
      </c>
      <c r="X584" s="113">
        <f>IFERROR(VLOOKUP(Query1[[#This Row],[ENTERPRISE_ID]],HR_tbl[],3,0), "Not on HR File")</f>
        <v>37292</v>
      </c>
      <c r="Y584" s="234" t="str">
        <f>IFERROR(VLOOKUP(Query1[[#This Row],[ENTERPRISE_ID]], Addresses!$A:$Y,21,0), "Not on HR File")</f>
        <v>104 COLONY RD</v>
      </c>
      <c r="Z584" s="234">
        <f>IFERROR(VLOOKUP(Query1[[#This Row],[ENTERPRISE_ID]], Addresses!$A:$Y,22,0), "Not on HR File")</f>
        <v>0</v>
      </c>
      <c r="AA584" s="234" t="str">
        <f>IFERROR(VLOOKUP(Query1[[#This Row],[ENTERPRISE_ID]], Addresses!$A:$Y,23,0), "Not on HR File")</f>
        <v>WEST SUFFIELD</v>
      </c>
      <c r="AB584" s="234" t="str">
        <f>IFERROR(VLOOKUP(Query1[[#This Row],[ENTERPRISE_ID]], Addresses!$A:$Y,24,0), "Not on HR File")</f>
        <v>CT</v>
      </c>
      <c r="AC584" s="234" t="str">
        <f>IFERROR(VLOOKUP(Query1[[#This Row],[ENTERPRISE_ID]], Addresses!$A:$Y,25,0), "Not on HR File")</f>
        <v>06093</v>
      </c>
      <c r="AD584" s="230" t="s">
        <v>16911</v>
      </c>
      <c r="AE584" s="235">
        <v>46086</v>
      </c>
    </row>
    <row r="585" spans="1:31" x14ac:dyDescent="0.3">
      <c r="A585" s="230" t="s">
        <v>15758</v>
      </c>
      <c r="B585" s="230" t="str">
        <f>Query1[[#This Row],[LAST_NAME]]</f>
        <v>SALINAS</v>
      </c>
      <c r="C585" s="230" t="s">
        <v>15759</v>
      </c>
      <c r="D585" s="230" t="s">
        <v>6040</v>
      </c>
      <c r="E585" s="230" t="s">
        <v>15760</v>
      </c>
      <c r="F585" s="230" t="s">
        <v>15761</v>
      </c>
      <c r="G585" s="230" t="s">
        <v>4822</v>
      </c>
      <c r="H585" s="230" t="str">
        <f>Query1[[#This Row],[FULL_NAME]]</f>
        <v>RAMON SALINAS</v>
      </c>
      <c r="I585" s="230" t="s">
        <v>2774</v>
      </c>
      <c r="J585" s="230" t="s">
        <v>4821</v>
      </c>
      <c r="K585" s="230" t="str">
        <f>Query1[[#This Row],[ENTERPRISE_ID]]</f>
        <v>RSALIN3</v>
      </c>
      <c r="L585" s="231">
        <v>6267131150</v>
      </c>
      <c r="M585" s="230" t="s">
        <v>5630</v>
      </c>
      <c r="N585" s="230" t="s">
        <v>15762</v>
      </c>
      <c r="O585" s="230"/>
      <c r="P585" s="230" t="s">
        <v>15763</v>
      </c>
      <c r="Q585" s="230" t="s">
        <v>219</v>
      </c>
      <c r="R585" s="230" t="s">
        <v>15764</v>
      </c>
      <c r="S585" s="230" t="s">
        <v>5714</v>
      </c>
      <c r="T585" s="232">
        <v>8998</v>
      </c>
      <c r="U585" s="230" t="s">
        <v>5875</v>
      </c>
      <c r="V585" s="230" t="s">
        <v>5876</v>
      </c>
      <c r="W585" s="233" t="str">
        <f>IFERROR(VLOOKUP(Query1[[#This Row],[ENTERPRISE_ID]],HR_tbl[],2, 0), "Not on HR File")</f>
        <v>Service Technician 1, In-Home</v>
      </c>
      <c r="X585" s="113">
        <f>IFERROR(VLOOKUP(Query1[[#This Row],[ENTERPRISE_ID]],HR_tbl[],3,0), "Not on HR File")</f>
        <v>42429</v>
      </c>
      <c r="Y585" s="234" t="str">
        <f>IFERROR(VLOOKUP(Query1[[#This Row],[ENTERPRISE_ID]], Addresses!$A:$Y,21,0), "Not on HR File")</f>
        <v>19835 Camino de Rosa</v>
      </c>
      <c r="Z585" s="234">
        <f>IFERROR(VLOOKUP(Query1[[#This Row],[ENTERPRISE_ID]], Addresses!$A:$Y,22,0), "Not on HR File")</f>
        <v>0</v>
      </c>
      <c r="AA585" s="234" t="str">
        <f>IFERROR(VLOOKUP(Query1[[#This Row],[ENTERPRISE_ID]], Addresses!$A:$Y,23,0), "Not on HR File")</f>
        <v>Walnut</v>
      </c>
      <c r="AB585" s="234" t="str">
        <f>IFERROR(VLOOKUP(Query1[[#This Row],[ENTERPRISE_ID]], Addresses!$A:$Y,24,0), "Not on HR File")</f>
        <v>CA</v>
      </c>
      <c r="AC585" s="234" t="str">
        <f>IFERROR(VLOOKUP(Query1[[#This Row],[ENTERPRISE_ID]], Addresses!$A:$Y,25,0), "Not on HR File")</f>
        <v>91789</v>
      </c>
      <c r="AD585" s="230" t="s">
        <v>15765</v>
      </c>
      <c r="AE585" s="235">
        <v>46086</v>
      </c>
    </row>
    <row r="586" spans="1:31" x14ac:dyDescent="0.3">
      <c r="A586" s="230" t="s">
        <v>1215</v>
      </c>
      <c r="B586" s="230" t="str">
        <f>Query1[[#This Row],[LAST_NAME]]</f>
        <v>ARRINGTON</v>
      </c>
      <c r="C586" s="230" t="s">
        <v>1216</v>
      </c>
      <c r="D586" s="230" t="s">
        <v>5708</v>
      </c>
      <c r="E586" s="230" t="s">
        <v>9908</v>
      </c>
      <c r="F586" s="230" t="s">
        <v>9909</v>
      </c>
      <c r="G586" s="230" t="s">
        <v>1217</v>
      </c>
      <c r="H586" s="230" t="str">
        <f>Query1[[#This Row],[FULL_NAME]]</f>
        <v>JOHN ARRINGTON</v>
      </c>
      <c r="I586" s="230" t="s">
        <v>4935</v>
      </c>
      <c r="J586" s="230" t="s">
        <v>4282</v>
      </c>
      <c r="K586" s="230" t="str">
        <f>Query1[[#This Row],[ENTERPRISE_ID]]</f>
        <v>JARRING</v>
      </c>
      <c r="L586" s="231">
        <v>5016170796</v>
      </c>
      <c r="M586" s="230" t="s">
        <v>5630</v>
      </c>
      <c r="N586" s="230" t="s">
        <v>9910</v>
      </c>
      <c r="O586" s="230"/>
      <c r="P586" s="230" t="s">
        <v>9911</v>
      </c>
      <c r="Q586" s="230" t="s">
        <v>983</v>
      </c>
      <c r="R586" s="230" t="s">
        <v>9912</v>
      </c>
      <c r="S586" s="230" t="s">
        <v>5714</v>
      </c>
      <c r="T586" s="232">
        <v>8998</v>
      </c>
      <c r="U586" s="230" t="s">
        <v>7134</v>
      </c>
      <c r="V586" s="230" t="s">
        <v>7135</v>
      </c>
      <c r="W586" s="233" t="str">
        <f>IFERROR(VLOOKUP(Query1[[#This Row],[ENTERPRISE_ID]],HR_tbl[],2, 0), "Not on HR File")</f>
        <v>Service Technician 3, In-Home</v>
      </c>
      <c r="X586" s="113">
        <f>IFERROR(VLOOKUP(Query1[[#This Row],[ENTERPRISE_ID]],HR_tbl[],3,0), "Not on HR File")</f>
        <v>45417</v>
      </c>
      <c r="Y586" s="234" t="str">
        <f>IFERROR(VLOOKUP(Query1[[#This Row],[ENTERPRISE_ID]], Addresses!$A:$Y,21,0), "Not on HR File")</f>
        <v>4594 AIRPORT ROAD</v>
      </c>
      <c r="Z586" s="234">
        <f>IFERROR(VLOOKUP(Query1[[#This Row],[ENTERPRISE_ID]], Addresses!$A:$Y,22,0), "Not on HR File")</f>
        <v>0</v>
      </c>
      <c r="AA586" s="234" t="str">
        <f>IFERROR(VLOOKUP(Query1[[#This Row],[ENTERPRISE_ID]], Addresses!$A:$Y,23,0), "Not on HR File")</f>
        <v>PEARCY</v>
      </c>
      <c r="AB586" s="234" t="str">
        <f>IFERROR(VLOOKUP(Query1[[#This Row],[ENTERPRISE_ID]], Addresses!$A:$Y,24,0), "Not on HR File")</f>
        <v>AR</v>
      </c>
      <c r="AC586" s="234" t="str">
        <f>IFERROR(VLOOKUP(Query1[[#This Row],[ENTERPRISE_ID]], Addresses!$A:$Y,25,0), "Not on HR File")</f>
        <v>71964</v>
      </c>
      <c r="AD586" s="230" t="s">
        <v>9913</v>
      </c>
      <c r="AE586" s="235">
        <v>46086</v>
      </c>
    </row>
    <row r="587" spans="1:31" x14ac:dyDescent="0.3">
      <c r="A587" s="230"/>
      <c r="B587" s="230" t="str">
        <f>Query1[[#This Row],[LAST_NAME]]</f>
        <v>CRENSHAW</v>
      </c>
      <c r="C587" s="230" t="s">
        <v>31461</v>
      </c>
      <c r="D587" s="230" t="s">
        <v>5889</v>
      </c>
      <c r="E587" s="230" t="s">
        <v>31462</v>
      </c>
      <c r="F587" s="230"/>
      <c r="G587" s="230" t="s">
        <v>31463</v>
      </c>
      <c r="H587" s="230" t="str">
        <f>Query1[[#This Row],[FULL_NAME]]</f>
        <v>JAMES CRENSHAW</v>
      </c>
      <c r="I587" s="230" t="s">
        <v>31464</v>
      </c>
      <c r="J587" s="230" t="s">
        <v>3968</v>
      </c>
      <c r="K587" s="230" t="str">
        <f>Query1[[#This Row],[ENTERPRISE_ID]]</f>
        <v>JCRENS0</v>
      </c>
      <c r="L587" s="231">
        <v>7199207857</v>
      </c>
      <c r="M587" s="230" t="s">
        <v>5630</v>
      </c>
      <c r="N587" s="230" t="s">
        <v>31678</v>
      </c>
      <c r="O587" s="230"/>
      <c r="P587" s="230" t="s">
        <v>31679</v>
      </c>
      <c r="Q587" s="230" t="s">
        <v>760</v>
      </c>
      <c r="R587" s="230" t="s">
        <v>31680</v>
      </c>
      <c r="S587" s="230" t="s">
        <v>5664</v>
      </c>
      <c r="T587" s="232">
        <v>8998</v>
      </c>
      <c r="U587" s="230" t="s">
        <v>1872</v>
      </c>
      <c r="V587" s="230" t="s">
        <v>7181</v>
      </c>
      <c r="W587" s="233" t="str">
        <f>IFERROR(VLOOKUP(Query1[[#This Row],[ENTERPRISE_ID]],HR_tbl[],2, 0), "Not on HR File")</f>
        <v>Not on HR File</v>
      </c>
      <c r="X587" s="113" t="str">
        <f>IFERROR(VLOOKUP(Query1[[#This Row],[ENTERPRISE_ID]],HR_tbl[],3,0), "Not on HR File")</f>
        <v>Not on HR File</v>
      </c>
      <c r="Y587" s="234" t="str">
        <f>IFERROR(VLOOKUP(Query1[[#This Row],[ENTERPRISE_ID]], Addresses!$A:$Y,21,0), "Not on HR File")</f>
        <v>Not on HR File</v>
      </c>
      <c r="Z587" s="234" t="str">
        <f>IFERROR(VLOOKUP(Query1[[#This Row],[ENTERPRISE_ID]], Addresses!$A:$Y,22,0), "Not on HR File")</f>
        <v>Not on HR File</v>
      </c>
      <c r="AA587" s="234" t="str">
        <f>IFERROR(VLOOKUP(Query1[[#This Row],[ENTERPRISE_ID]], Addresses!$A:$Y,23,0), "Not on HR File")</f>
        <v>Not on HR File</v>
      </c>
      <c r="AB587" s="234" t="str">
        <f>IFERROR(VLOOKUP(Query1[[#This Row],[ENTERPRISE_ID]], Addresses!$A:$Y,24,0), "Not on HR File")</f>
        <v>Not on HR File</v>
      </c>
      <c r="AC587" s="234" t="str">
        <f>IFERROR(VLOOKUP(Query1[[#This Row],[ENTERPRISE_ID]], Addresses!$A:$Y,25,0), "Not on HR File")</f>
        <v>Not on HR File</v>
      </c>
      <c r="AD587" s="230" t="s">
        <v>31465</v>
      </c>
      <c r="AE587" s="235">
        <v>46086</v>
      </c>
    </row>
    <row r="588" spans="1:31" x14ac:dyDescent="0.3">
      <c r="A588" s="230" t="s">
        <v>15696</v>
      </c>
      <c r="B588" s="230" t="str">
        <f>Query1[[#This Row],[LAST_NAME]]</f>
        <v>SANCHEZ JR.</v>
      </c>
      <c r="C588" s="230" t="s">
        <v>15697</v>
      </c>
      <c r="D588" s="230" t="s">
        <v>5647</v>
      </c>
      <c r="E588" s="230" t="s">
        <v>15698</v>
      </c>
      <c r="F588" s="230" t="s">
        <v>15699</v>
      </c>
      <c r="G588" s="230" t="s">
        <v>15700</v>
      </c>
      <c r="H588" s="230" t="str">
        <f>Query1[[#This Row],[FULL_NAME]]</f>
        <v>JESSIE SANCHEZ JR.</v>
      </c>
      <c r="I588" s="230" t="s">
        <v>15701</v>
      </c>
      <c r="J588" s="230" t="s">
        <v>15702</v>
      </c>
      <c r="K588" s="230" t="str">
        <f>Query1[[#This Row],[ENTERPRISE_ID]]</f>
        <v>JSANCHE</v>
      </c>
      <c r="L588" s="231">
        <v>9567690176</v>
      </c>
      <c r="M588" s="230" t="s">
        <v>5630</v>
      </c>
      <c r="N588" s="230" t="s">
        <v>15703</v>
      </c>
      <c r="O588" s="230"/>
      <c r="P588" s="230" t="s">
        <v>15704</v>
      </c>
      <c r="Q588" s="230" t="s">
        <v>279</v>
      </c>
      <c r="R588" s="230" t="s">
        <v>15705</v>
      </c>
      <c r="S588" s="230" t="s">
        <v>5664</v>
      </c>
      <c r="T588" s="232">
        <v>8998</v>
      </c>
      <c r="U588" s="230" t="s">
        <v>6204</v>
      </c>
      <c r="V588" s="230" t="s">
        <v>6205</v>
      </c>
      <c r="W588" s="233" t="str">
        <f>IFERROR(VLOOKUP(Query1[[#This Row],[ENTERPRISE_ID]],HR_tbl[],2, 0), "Not on HR File")</f>
        <v>Service Technician 3, In-Home</v>
      </c>
      <c r="X588" s="113">
        <f>IFERROR(VLOOKUP(Query1[[#This Row],[ENTERPRISE_ID]],HR_tbl[],3,0), "Not on HR File")</f>
        <v>45466</v>
      </c>
      <c r="Y588" s="234" t="str">
        <f>IFERROR(VLOOKUP(Query1[[#This Row],[ENTERPRISE_ID]], Addresses!$A:$Y,21,0), "Not on HR File")</f>
        <v>3508 CESSNA AVE</v>
      </c>
      <c r="Z588" s="234">
        <f>IFERROR(VLOOKUP(Query1[[#This Row],[ENTERPRISE_ID]], Addresses!$A:$Y,22,0), "Not on HR File")</f>
        <v>0</v>
      </c>
      <c r="AA588" s="234" t="str">
        <f>IFERROR(VLOOKUP(Query1[[#This Row],[ENTERPRISE_ID]], Addresses!$A:$Y,23,0), "Not on HR File")</f>
        <v>EDINBURG</v>
      </c>
      <c r="AB588" s="234" t="str">
        <f>IFERROR(VLOOKUP(Query1[[#This Row],[ENTERPRISE_ID]], Addresses!$A:$Y,24,0), "Not on HR File")</f>
        <v>TX</v>
      </c>
      <c r="AC588" s="234" t="str">
        <f>IFERROR(VLOOKUP(Query1[[#This Row],[ENTERPRISE_ID]], Addresses!$A:$Y,25,0), "Not on HR File")</f>
        <v>78542</v>
      </c>
      <c r="AD588" s="230" t="s">
        <v>15706</v>
      </c>
      <c r="AE588" s="235">
        <v>46086</v>
      </c>
    </row>
    <row r="589" spans="1:31" x14ac:dyDescent="0.3">
      <c r="A589" s="230" t="s">
        <v>7773</v>
      </c>
      <c r="B589" s="230" t="str">
        <f>Query1[[#This Row],[LAST_NAME]]</f>
        <v>KROESSLER</v>
      </c>
      <c r="C589" s="230" t="s">
        <v>7774</v>
      </c>
      <c r="D589" s="230" t="s">
        <v>5867</v>
      </c>
      <c r="E589" s="230" t="s">
        <v>7775</v>
      </c>
      <c r="F589" s="230" t="s">
        <v>7776</v>
      </c>
      <c r="G589" s="230" t="s">
        <v>7777</v>
      </c>
      <c r="H589" s="230" t="str">
        <f>Query1[[#This Row],[FULL_NAME]]</f>
        <v>PETER KROESSLER</v>
      </c>
      <c r="I589" s="230" t="s">
        <v>7778</v>
      </c>
      <c r="J589" s="230" t="s">
        <v>5517</v>
      </c>
      <c r="K589" s="230" t="str">
        <f>Query1[[#This Row],[ENTERPRISE_ID]]</f>
        <v>PKROESS</v>
      </c>
      <c r="L589" s="231">
        <v>6192743583</v>
      </c>
      <c r="M589" s="230" t="s">
        <v>5630</v>
      </c>
      <c r="N589" s="230" t="s">
        <v>7779</v>
      </c>
      <c r="O589" s="230" t="s">
        <v>7780</v>
      </c>
      <c r="P589" s="230" t="s">
        <v>5443</v>
      </c>
      <c r="Q589" s="230" t="s">
        <v>219</v>
      </c>
      <c r="R589" s="230" t="s">
        <v>7781</v>
      </c>
      <c r="S589" s="230" t="s">
        <v>5634</v>
      </c>
      <c r="T589" s="232">
        <v>8998</v>
      </c>
      <c r="U589" s="230" t="s">
        <v>6413</v>
      </c>
      <c r="V589" s="230" t="s">
        <v>6414</v>
      </c>
      <c r="W589" s="233" t="str">
        <f>IFERROR(VLOOKUP(Query1[[#This Row],[ENTERPRISE_ID]],HR_tbl[],2, 0), "Not on HR File")</f>
        <v>Service Technician 1, In-Home</v>
      </c>
      <c r="X589" s="113">
        <f>IFERROR(VLOOKUP(Query1[[#This Row],[ENTERPRISE_ID]],HR_tbl[],3,0), "Not on HR File")</f>
        <v>40714</v>
      </c>
      <c r="Y589" s="234" t="str">
        <f>IFERROR(VLOOKUP(Query1[[#This Row],[ENTERPRISE_ID]], Addresses!$A:$Y,21,0), "Not on HR File")</f>
        <v>7334 SR2,</v>
      </c>
      <c r="Z589" s="234" t="str">
        <f>IFERROR(VLOOKUP(Query1[[#This Row],[ENTERPRISE_ID]], Addresses!$A:$Y,22,0), "Not on HR File")</f>
        <v>Great Southern overland stage Rte</v>
      </c>
      <c r="AA589" s="234" t="str">
        <f>IFERROR(VLOOKUP(Query1[[#This Row],[ENTERPRISE_ID]], Addresses!$A:$Y,23,0), "Not on HR File")</f>
        <v>Julian</v>
      </c>
      <c r="AB589" s="234" t="str">
        <f>IFERROR(VLOOKUP(Query1[[#This Row],[ENTERPRISE_ID]], Addresses!$A:$Y,24,0), "Not on HR File")</f>
        <v>CA</v>
      </c>
      <c r="AC589" s="234" t="str">
        <f>IFERROR(VLOOKUP(Query1[[#This Row],[ENTERPRISE_ID]], Addresses!$A:$Y,25,0), "Not on HR File")</f>
        <v>92036</v>
      </c>
      <c r="AD589" s="230" t="s">
        <v>7782</v>
      </c>
      <c r="AE589" s="235">
        <v>46086</v>
      </c>
    </row>
    <row r="590" spans="1:31" x14ac:dyDescent="0.3">
      <c r="A590" s="230" t="s">
        <v>13628</v>
      </c>
      <c r="B590" s="230" t="str">
        <f>Query1[[#This Row],[LAST_NAME]]</f>
        <v>POOCK</v>
      </c>
      <c r="C590" s="230" t="s">
        <v>13629</v>
      </c>
      <c r="D590" s="230" t="s">
        <v>5769</v>
      </c>
      <c r="E590" s="230" t="s">
        <v>13630</v>
      </c>
      <c r="F590" s="230" t="s">
        <v>13631</v>
      </c>
      <c r="G590" s="230" t="s">
        <v>13632</v>
      </c>
      <c r="H590" s="230" t="str">
        <f>Query1[[#This Row],[FULL_NAME]]</f>
        <v>JAMES POOCK</v>
      </c>
      <c r="I590" s="230" t="s">
        <v>13633</v>
      </c>
      <c r="J590" s="230" t="s">
        <v>3968</v>
      </c>
      <c r="K590" s="230" t="str">
        <f>Query1[[#This Row],[ENTERPRISE_ID]]</f>
        <v>JPOOCK0</v>
      </c>
      <c r="L590" s="231">
        <v>2179264064</v>
      </c>
      <c r="M590" s="230" t="s">
        <v>5630</v>
      </c>
      <c r="N590" s="230" t="s">
        <v>13634</v>
      </c>
      <c r="O590" s="230"/>
      <c r="P590" s="230" t="s">
        <v>12274</v>
      </c>
      <c r="Q590" s="230" t="s">
        <v>250</v>
      </c>
      <c r="R590" s="230" t="s">
        <v>13635</v>
      </c>
      <c r="S590" s="230" t="s">
        <v>5738</v>
      </c>
      <c r="T590" s="232">
        <v>8998</v>
      </c>
      <c r="U590" s="230" t="s">
        <v>5840</v>
      </c>
      <c r="V590" s="230"/>
      <c r="W590" s="233" t="str">
        <f>IFERROR(VLOOKUP(Query1[[#This Row],[ENTERPRISE_ID]],HR_tbl[],2, 0), "Not on HR File")</f>
        <v>Service Technician LG, In-Home</v>
      </c>
      <c r="X590" s="113">
        <f>IFERROR(VLOOKUP(Query1[[#This Row],[ENTERPRISE_ID]],HR_tbl[],3,0), "Not on HR File")</f>
        <v>40676</v>
      </c>
      <c r="Y590" s="234" t="str">
        <f>IFERROR(VLOOKUP(Query1[[#This Row],[ENTERPRISE_ID]], Addresses!$A:$Y,21,0), "Not on HR File")</f>
        <v>132 ELPASO RD</v>
      </c>
      <c r="Z590" s="234">
        <f>IFERROR(VLOOKUP(Query1[[#This Row],[ENTERPRISE_ID]], Addresses!$A:$Y,22,0), "Not on HR File")</f>
        <v>0</v>
      </c>
      <c r="AA590" s="234" t="str">
        <f>IFERROR(VLOOKUP(Query1[[#This Row],[ENTERPRISE_ID]], Addresses!$A:$Y,23,0), "Not on HR File")</f>
        <v>SPRINGFIELD</v>
      </c>
      <c r="AB590" s="234" t="str">
        <f>IFERROR(VLOOKUP(Query1[[#This Row],[ENTERPRISE_ID]], Addresses!$A:$Y,24,0), "Not on HR File")</f>
        <v>IL</v>
      </c>
      <c r="AC590" s="234" t="str">
        <f>IFERROR(VLOOKUP(Query1[[#This Row],[ENTERPRISE_ID]], Addresses!$A:$Y,25,0), "Not on HR File")</f>
        <v>62707</v>
      </c>
      <c r="AD590" s="230" t="s">
        <v>13636</v>
      </c>
      <c r="AE590" s="235">
        <v>46086</v>
      </c>
    </row>
    <row r="591" spans="1:31" x14ac:dyDescent="0.3">
      <c r="A591" s="230" t="s">
        <v>1050</v>
      </c>
      <c r="B591" s="230" t="str">
        <f>Query1[[#This Row],[LAST_NAME]]</f>
        <v>WELLS</v>
      </c>
      <c r="C591" s="230" t="s">
        <v>1051</v>
      </c>
      <c r="D591" s="230" t="s">
        <v>5843</v>
      </c>
      <c r="E591" s="230" t="s">
        <v>18071</v>
      </c>
      <c r="F591" s="230" t="s">
        <v>18072</v>
      </c>
      <c r="G591" s="230" t="s">
        <v>1052</v>
      </c>
      <c r="H591" s="230" t="str">
        <f>Query1[[#This Row],[FULL_NAME]]</f>
        <v>CRAIG WELLS</v>
      </c>
      <c r="I591" s="230" t="s">
        <v>18073</v>
      </c>
      <c r="J591" s="230" t="s">
        <v>18074</v>
      </c>
      <c r="K591" s="230" t="str">
        <f>Query1[[#This Row],[ENTERPRISE_ID]]</f>
        <v>CWELL22</v>
      </c>
      <c r="L591" s="231">
        <v>9792507500</v>
      </c>
      <c r="M591" s="230" t="s">
        <v>5630</v>
      </c>
      <c r="N591" s="230" t="s">
        <v>18075</v>
      </c>
      <c r="O591" s="230"/>
      <c r="P591" s="230" t="s">
        <v>18076</v>
      </c>
      <c r="Q591" s="230" t="s">
        <v>279</v>
      </c>
      <c r="R591" s="230" t="s">
        <v>18077</v>
      </c>
      <c r="S591" s="230" t="s">
        <v>5738</v>
      </c>
      <c r="T591" s="232">
        <v>8998</v>
      </c>
      <c r="U591" s="230" t="s">
        <v>6013</v>
      </c>
      <c r="V591" s="230" t="s">
        <v>8683</v>
      </c>
      <c r="W591" s="233" t="str">
        <f>IFERROR(VLOOKUP(Query1[[#This Row],[ENTERPRISE_ID]],HR_tbl[],2, 0), "Not on HR File")</f>
        <v>Service Technician 3, In-Home</v>
      </c>
      <c r="X591" s="113">
        <f>IFERROR(VLOOKUP(Query1[[#This Row],[ENTERPRISE_ID]],HR_tbl[],3,0), "Not on HR File")</f>
        <v>38733</v>
      </c>
      <c r="Y591" s="234" t="str">
        <f>IFERROR(VLOOKUP(Query1[[#This Row],[ENTERPRISE_ID]], Addresses!$A:$Y,21,0), "Not on HR File")</f>
        <v>179 CR 605</v>
      </c>
      <c r="Z591" s="234">
        <f>IFERROR(VLOOKUP(Query1[[#This Row],[ENTERPRISE_ID]], Addresses!$A:$Y,22,0), "Not on HR File")</f>
        <v>0</v>
      </c>
      <c r="AA591" s="234" t="str">
        <f>IFERROR(VLOOKUP(Query1[[#This Row],[ENTERPRISE_ID]], Addresses!$A:$Y,23,0), "Not on HR File")</f>
        <v>ANGLETON</v>
      </c>
      <c r="AB591" s="234" t="str">
        <f>IFERROR(VLOOKUP(Query1[[#This Row],[ENTERPRISE_ID]], Addresses!$A:$Y,24,0), "Not on HR File")</f>
        <v>TX</v>
      </c>
      <c r="AC591" s="234" t="str">
        <f>IFERROR(VLOOKUP(Query1[[#This Row],[ENTERPRISE_ID]], Addresses!$A:$Y,25,0), "Not on HR File")</f>
        <v>77515</v>
      </c>
      <c r="AD591" s="230" t="s">
        <v>18078</v>
      </c>
      <c r="AE591" s="235">
        <v>46086</v>
      </c>
    </row>
    <row r="592" spans="1:31" x14ac:dyDescent="0.3">
      <c r="A592" s="230" t="s">
        <v>13873</v>
      </c>
      <c r="B592" s="230" t="str">
        <f>Query1[[#This Row],[LAST_NAME]]</f>
        <v>LARMAY</v>
      </c>
      <c r="C592" s="230" t="s">
        <v>14760</v>
      </c>
      <c r="D592" s="230" t="s">
        <v>5867</v>
      </c>
      <c r="E592" s="230" t="s">
        <v>14761</v>
      </c>
      <c r="F592" s="230" t="s">
        <v>14762</v>
      </c>
      <c r="G592" s="230" t="s">
        <v>14763</v>
      </c>
      <c r="H592" s="230" t="str">
        <f>Query1[[#This Row],[FULL_NAME]]</f>
        <v>KEN LARMAY</v>
      </c>
      <c r="I592" s="230" t="s">
        <v>14764</v>
      </c>
      <c r="J592" s="230" t="s">
        <v>14765</v>
      </c>
      <c r="K592" s="230" t="str">
        <f>Query1[[#This Row],[ENTERPRISE_ID]]</f>
        <v>KLARMAY</v>
      </c>
      <c r="L592" s="231">
        <v>5208395084</v>
      </c>
      <c r="M592" s="230" t="s">
        <v>5630</v>
      </c>
      <c r="N592" s="230" t="s">
        <v>14766</v>
      </c>
      <c r="O592" s="230"/>
      <c r="P592" s="230" t="s">
        <v>6152</v>
      </c>
      <c r="Q592" s="230" t="s">
        <v>1675</v>
      </c>
      <c r="R592" s="230" t="s">
        <v>14767</v>
      </c>
      <c r="S592" s="230" t="s">
        <v>5634</v>
      </c>
      <c r="T592" s="232">
        <v>8998</v>
      </c>
      <c r="U592" s="230" t="s">
        <v>6154</v>
      </c>
      <c r="V592" s="230" t="s">
        <v>31428</v>
      </c>
      <c r="W592" s="233" t="str">
        <f>IFERROR(VLOOKUP(Query1[[#This Row],[ENTERPRISE_ID]],HR_tbl[],2, 0), "Not on HR File")</f>
        <v>Service Technician 3, In-Home</v>
      </c>
      <c r="X592" s="113">
        <f>IFERROR(VLOOKUP(Query1[[#This Row],[ENTERPRISE_ID]],HR_tbl[],3,0), "Not on HR File")</f>
        <v>45641</v>
      </c>
      <c r="Y592" s="234" t="str">
        <f>IFERROR(VLOOKUP(Query1[[#This Row],[ENTERPRISE_ID]], Addresses!$A:$Y,21,0), "Not on HR File")</f>
        <v>6130 N Sanders Rd</v>
      </c>
      <c r="Z592" s="234">
        <f>IFERROR(VLOOKUP(Query1[[#This Row],[ENTERPRISE_ID]], Addresses!$A:$Y,22,0), "Not on HR File")</f>
        <v>0</v>
      </c>
      <c r="AA592" s="234" t="str">
        <f>IFERROR(VLOOKUP(Query1[[#This Row],[ENTERPRISE_ID]], Addresses!$A:$Y,23,0), "Not on HR File")</f>
        <v>Tucson</v>
      </c>
      <c r="AB592" s="234" t="str">
        <f>IFERROR(VLOOKUP(Query1[[#This Row],[ENTERPRISE_ID]], Addresses!$A:$Y,24,0), "Not on HR File")</f>
        <v>AZ</v>
      </c>
      <c r="AC592" s="234" t="str">
        <f>IFERROR(VLOOKUP(Query1[[#This Row],[ENTERPRISE_ID]], Addresses!$A:$Y,25,0), "Not on HR File")</f>
        <v>85743</v>
      </c>
      <c r="AD592" s="230" t="s">
        <v>14768</v>
      </c>
      <c r="AE592" s="235">
        <v>46086</v>
      </c>
    </row>
    <row r="593" spans="1:31" x14ac:dyDescent="0.3">
      <c r="A593" s="230" t="s">
        <v>13141</v>
      </c>
      <c r="B593" s="230" t="str">
        <f>Query1[[#This Row],[LAST_NAME]]</f>
        <v>HAWKINS</v>
      </c>
      <c r="C593" s="230" t="s">
        <v>13142</v>
      </c>
      <c r="D593" s="230" t="s">
        <v>5627</v>
      </c>
      <c r="E593" s="230" t="s">
        <v>13143</v>
      </c>
      <c r="F593" s="230" t="s">
        <v>13144</v>
      </c>
      <c r="G593" s="230" t="s">
        <v>13145</v>
      </c>
      <c r="H593" s="230" t="str">
        <f>Query1[[#This Row],[FULL_NAME]]</f>
        <v>VICTOR HAWKINS</v>
      </c>
      <c r="I593" s="230" t="s">
        <v>13146</v>
      </c>
      <c r="J593" s="230" t="s">
        <v>4195</v>
      </c>
      <c r="K593" s="230" t="str">
        <f>Query1[[#This Row],[ENTERPRISE_ID]]</f>
        <v>VHAWKI3</v>
      </c>
      <c r="L593" s="231">
        <v>9034909052</v>
      </c>
      <c r="M593" s="230" t="s">
        <v>5630</v>
      </c>
      <c r="N593" s="230" t="s">
        <v>13147</v>
      </c>
      <c r="O593" s="230"/>
      <c r="P593" s="230" t="s">
        <v>13148</v>
      </c>
      <c r="Q593" s="230" t="s">
        <v>279</v>
      </c>
      <c r="R593" s="230" t="s">
        <v>13149</v>
      </c>
      <c r="S593" s="230" t="s">
        <v>5634</v>
      </c>
      <c r="T593" s="232">
        <v>8998</v>
      </c>
      <c r="U593" s="230" t="s">
        <v>7944</v>
      </c>
      <c r="V593" s="230" t="s">
        <v>7945</v>
      </c>
      <c r="W593" s="233" t="str">
        <f>IFERROR(VLOOKUP(Query1[[#This Row],[ENTERPRISE_ID]],HR_tbl[],2, 0), "Not on HR File")</f>
        <v>Service Technician 1, In-Home</v>
      </c>
      <c r="X593" s="113">
        <f>IFERROR(VLOOKUP(Query1[[#This Row],[ENTERPRISE_ID]],HR_tbl[],3,0), "Not on HR File")</f>
        <v>41162</v>
      </c>
      <c r="Y593" s="234" t="str">
        <f>IFERROR(VLOOKUP(Query1[[#This Row],[ENTERPRISE_ID]], Addresses!$A:$Y,21,0), "Not on HR File")</f>
        <v>708 PONDEROSA DR</v>
      </c>
      <c r="Z593" s="234">
        <f>IFERROR(VLOOKUP(Query1[[#This Row],[ENTERPRISE_ID]], Addresses!$A:$Y,22,0), "Not on HR File")</f>
        <v>0</v>
      </c>
      <c r="AA593" s="234" t="str">
        <f>IFERROR(VLOOKUP(Query1[[#This Row],[ENTERPRISE_ID]], Addresses!$A:$Y,23,0), "Not on HR File")</f>
        <v>FORNEY</v>
      </c>
      <c r="AB593" s="234" t="str">
        <f>IFERROR(VLOOKUP(Query1[[#This Row],[ENTERPRISE_ID]], Addresses!$A:$Y,24,0), "Not on HR File")</f>
        <v>TX</v>
      </c>
      <c r="AC593" s="234" t="str">
        <f>IFERROR(VLOOKUP(Query1[[#This Row],[ENTERPRISE_ID]], Addresses!$A:$Y,25,0), "Not on HR File")</f>
        <v>75126-9368</v>
      </c>
      <c r="AD593" s="230" t="s">
        <v>13150</v>
      </c>
      <c r="AE593" s="235">
        <v>46086</v>
      </c>
    </row>
    <row r="594" spans="1:31" x14ac:dyDescent="0.3">
      <c r="A594" s="230" t="s">
        <v>2842</v>
      </c>
      <c r="B594" s="230" t="str">
        <f>Query1[[#This Row],[LAST_NAME]]</f>
        <v>PINK</v>
      </c>
      <c r="C594" s="230" t="s">
        <v>2843</v>
      </c>
      <c r="D594" s="230" t="s">
        <v>5638</v>
      </c>
      <c r="E594" s="230" t="s">
        <v>12596</v>
      </c>
      <c r="F594" s="230" t="s">
        <v>12597</v>
      </c>
      <c r="G594" s="230" t="s">
        <v>2844</v>
      </c>
      <c r="H594" s="230" t="str">
        <f>Query1[[#This Row],[FULL_NAME]]</f>
        <v>DWIGHT PINK</v>
      </c>
      <c r="I594" s="230" t="s">
        <v>4934</v>
      </c>
      <c r="J594" s="230" t="s">
        <v>4933</v>
      </c>
      <c r="K594" s="230" t="str">
        <f>Query1[[#This Row],[ENTERPRISE_ID]]</f>
        <v>DPINK2</v>
      </c>
      <c r="L594" s="231">
        <v>5619005962</v>
      </c>
      <c r="M594" s="230" t="s">
        <v>5630</v>
      </c>
      <c r="N594" s="230" t="s">
        <v>12598</v>
      </c>
      <c r="O594" s="230"/>
      <c r="P594" s="230" t="s">
        <v>6181</v>
      </c>
      <c r="Q594" s="230" t="s">
        <v>297</v>
      </c>
      <c r="R594" s="230" t="s">
        <v>12599</v>
      </c>
      <c r="S594" s="230" t="s">
        <v>5634</v>
      </c>
      <c r="T594" s="232">
        <v>8998</v>
      </c>
      <c r="U594" s="230" t="s">
        <v>6816</v>
      </c>
      <c r="V594" s="230" t="s">
        <v>6817</v>
      </c>
      <c r="W594" s="233" t="str">
        <f>IFERROR(VLOOKUP(Query1[[#This Row],[ENTERPRISE_ID]],HR_tbl[],2, 0), "Not on HR File")</f>
        <v>Service Technician 2, In-Home</v>
      </c>
      <c r="X594" s="113">
        <f>IFERROR(VLOOKUP(Query1[[#This Row],[ENTERPRISE_ID]],HR_tbl[],3,0), "Not on HR File")</f>
        <v>36983</v>
      </c>
      <c r="Y594" s="234" t="str">
        <f>IFERROR(VLOOKUP(Query1[[#This Row],[ENTERPRISE_ID]], Addresses!$A:$Y,21,0), "Not on HR File")</f>
        <v>5672 GRAMERCY DR</v>
      </c>
      <c r="Z594" s="234">
        <f>IFERROR(VLOOKUP(Query1[[#This Row],[ENTERPRISE_ID]], Addresses!$A:$Y,22,0), "Not on HR File")</f>
        <v>0</v>
      </c>
      <c r="AA594" s="234" t="str">
        <f>IFERROR(VLOOKUP(Query1[[#This Row],[ENTERPRISE_ID]], Addresses!$A:$Y,23,0), "Not on HR File")</f>
        <v>WEST PALM BEACH</v>
      </c>
      <c r="AB594" s="234" t="str">
        <f>IFERROR(VLOOKUP(Query1[[#This Row],[ENTERPRISE_ID]], Addresses!$A:$Y,24,0), "Not on HR File")</f>
        <v>FL</v>
      </c>
      <c r="AC594" s="234" t="str">
        <f>IFERROR(VLOOKUP(Query1[[#This Row],[ENTERPRISE_ID]], Addresses!$A:$Y,25,0), "Not on HR File")</f>
        <v>33407</v>
      </c>
      <c r="AD594" s="230" t="s">
        <v>12600</v>
      </c>
      <c r="AE594" s="235">
        <v>46086</v>
      </c>
    </row>
    <row r="595" spans="1:31" x14ac:dyDescent="0.3">
      <c r="A595" s="230"/>
      <c r="B595" s="230" t="str">
        <f>Query1[[#This Row],[LAST_NAME]]</f>
        <v>KIRTLEY</v>
      </c>
      <c r="C595" s="230" t="s">
        <v>8111</v>
      </c>
      <c r="D595" s="230" t="s">
        <v>5708</v>
      </c>
      <c r="E595" s="230" t="s">
        <v>8112</v>
      </c>
      <c r="F595" s="230"/>
      <c r="G595" s="230" t="s">
        <v>8113</v>
      </c>
      <c r="H595" s="230" t="str">
        <f>Query1[[#This Row],[FULL_NAME]]</f>
        <v>COLE KIRTLEY</v>
      </c>
      <c r="I595" s="230" t="s">
        <v>8114</v>
      </c>
      <c r="J595" s="230" t="s">
        <v>8115</v>
      </c>
      <c r="K595" s="230" t="str">
        <f>Query1[[#This Row],[ENTERPRISE_ID]]</f>
        <v>CKIRTLE</v>
      </c>
      <c r="L595" s="231">
        <v>2703700131</v>
      </c>
      <c r="M595" s="230" t="s">
        <v>5630</v>
      </c>
      <c r="N595" s="230" t="s">
        <v>8116</v>
      </c>
      <c r="O595" s="230"/>
      <c r="P595" s="230" t="s">
        <v>8117</v>
      </c>
      <c r="Q595" s="230" t="s">
        <v>366</v>
      </c>
      <c r="R595" s="230" t="s">
        <v>8118</v>
      </c>
      <c r="S595" s="230" t="s">
        <v>5664</v>
      </c>
      <c r="T595" s="232">
        <v>8998</v>
      </c>
      <c r="U595" s="230" t="s">
        <v>8119</v>
      </c>
      <c r="V595" s="230" t="s">
        <v>8120</v>
      </c>
      <c r="W595" s="233" t="str">
        <f>IFERROR(VLOOKUP(Query1[[#This Row],[ENTERPRISE_ID]],HR_tbl[],2, 0), "Not on HR File")</f>
        <v>Service Technician 2, Trainee</v>
      </c>
      <c r="X595" s="113">
        <f>IFERROR(VLOOKUP(Query1[[#This Row],[ENTERPRISE_ID]],HR_tbl[],3,0), "Not on HR File")</f>
        <v>46068</v>
      </c>
      <c r="Y595" s="234" t="str">
        <f>IFERROR(VLOOKUP(Query1[[#This Row],[ENTERPRISE_ID]], Addresses!$A:$Y,21,0), "Not on HR File")</f>
        <v>Not on HR File</v>
      </c>
      <c r="Z595" s="234" t="str">
        <f>IFERROR(VLOOKUP(Query1[[#This Row],[ENTERPRISE_ID]], Addresses!$A:$Y,22,0), "Not on HR File")</f>
        <v>Not on HR File</v>
      </c>
      <c r="AA595" s="234" t="str">
        <f>IFERROR(VLOOKUP(Query1[[#This Row],[ENTERPRISE_ID]], Addresses!$A:$Y,23,0), "Not on HR File")</f>
        <v>Not on HR File</v>
      </c>
      <c r="AB595" s="234" t="str">
        <f>IFERROR(VLOOKUP(Query1[[#This Row],[ENTERPRISE_ID]], Addresses!$A:$Y,24,0), "Not on HR File")</f>
        <v>Not on HR File</v>
      </c>
      <c r="AC595" s="234" t="str">
        <f>IFERROR(VLOOKUP(Query1[[#This Row],[ENTERPRISE_ID]], Addresses!$A:$Y,25,0), "Not on HR File")</f>
        <v>Not on HR File</v>
      </c>
      <c r="AD595" s="230" t="s">
        <v>8121</v>
      </c>
      <c r="AE595" s="235">
        <v>46086</v>
      </c>
    </row>
    <row r="596" spans="1:31" x14ac:dyDescent="0.3">
      <c r="A596" s="230" t="s">
        <v>15805</v>
      </c>
      <c r="B596" s="230" t="str">
        <f>Query1[[#This Row],[LAST_NAME]]</f>
        <v>LOTT</v>
      </c>
      <c r="C596" s="230" t="s">
        <v>15806</v>
      </c>
      <c r="D596" s="230" t="s">
        <v>5708</v>
      </c>
      <c r="E596" s="230" t="s">
        <v>15807</v>
      </c>
      <c r="F596" s="230" t="s">
        <v>15808</v>
      </c>
      <c r="G596" s="230" t="s">
        <v>15809</v>
      </c>
      <c r="H596" s="230" t="str">
        <f>Query1[[#This Row],[FULL_NAME]]</f>
        <v>BRUCE LOTT</v>
      </c>
      <c r="I596" s="230" t="s">
        <v>15810</v>
      </c>
      <c r="J596" s="230" t="s">
        <v>5803</v>
      </c>
      <c r="K596" s="230" t="str">
        <f>Query1[[#This Row],[ENTERPRISE_ID]]</f>
        <v>BLOTT</v>
      </c>
      <c r="L596" s="231">
        <v>2289180374</v>
      </c>
      <c r="M596" s="230" t="s">
        <v>5630</v>
      </c>
      <c r="N596" s="230" t="s">
        <v>15811</v>
      </c>
      <c r="O596" s="230"/>
      <c r="P596" s="230" t="s">
        <v>15812</v>
      </c>
      <c r="Q596" s="230" t="s">
        <v>477</v>
      </c>
      <c r="R596" s="230" t="s">
        <v>15333</v>
      </c>
      <c r="S596" s="230" t="s">
        <v>5714</v>
      </c>
      <c r="T596" s="232">
        <v>8998</v>
      </c>
      <c r="U596" s="230" t="s">
        <v>7859</v>
      </c>
      <c r="V596" s="230" t="s">
        <v>7860</v>
      </c>
      <c r="W596" s="233" t="str">
        <f>IFERROR(VLOOKUP(Query1[[#This Row],[ENTERPRISE_ID]],HR_tbl[],2, 0), "Not on HR File")</f>
        <v>Service Technician 3, In-Home</v>
      </c>
      <c r="X596" s="113">
        <f>IFERROR(VLOOKUP(Query1[[#This Row],[ENTERPRISE_ID]],HR_tbl[],3,0), "Not on HR File")</f>
        <v>45445</v>
      </c>
      <c r="Y596" s="234" t="str">
        <f>IFERROR(VLOOKUP(Query1[[#This Row],[ENTERPRISE_ID]], Addresses!$A:$Y,21,0), "Not on HR File")</f>
        <v>11052 WILSON ST</v>
      </c>
      <c r="Z596" s="234">
        <f>IFERROR(VLOOKUP(Query1[[#This Row],[ENTERPRISE_ID]], Addresses!$A:$Y,22,0), "Not on HR File")</f>
        <v>0</v>
      </c>
      <c r="AA596" s="234" t="str">
        <f>IFERROR(VLOOKUP(Query1[[#This Row],[ENTERPRISE_ID]], Addresses!$A:$Y,23,0), "Not on HR File")</f>
        <v>BAY SAINT LOUIS</v>
      </c>
      <c r="AB596" s="234" t="str">
        <f>IFERROR(VLOOKUP(Query1[[#This Row],[ENTERPRISE_ID]], Addresses!$A:$Y,24,0), "Not on HR File")</f>
        <v>MS</v>
      </c>
      <c r="AC596" s="234" t="str">
        <f>IFERROR(VLOOKUP(Query1[[#This Row],[ENTERPRISE_ID]], Addresses!$A:$Y,25,0), "Not on HR File")</f>
        <v>39520</v>
      </c>
      <c r="AD596" s="230" t="s">
        <v>15813</v>
      </c>
      <c r="AE596" s="235">
        <v>46086</v>
      </c>
    </row>
    <row r="597" spans="1:31" x14ac:dyDescent="0.3">
      <c r="A597" s="230" t="s">
        <v>15531</v>
      </c>
      <c r="B597" s="230" t="str">
        <f>Query1[[#This Row],[LAST_NAME]]</f>
        <v>ABALOS</v>
      </c>
      <c r="C597" s="230" t="s">
        <v>15532</v>
      </c>
      <c r="D597" s="230" t="s">
        <v>6040</v>
      </c>
      <c r="E597" s="230" t="s">
        <v>15533</v>
      </c>
      <c r="F597" s="230" t="s">
        <v>15534</v>
      </c>
      <c r="G597" s="230" t="s">
        <v>15535</v>
      </c>
      <c r="H597" s="230" t="str">
        <f>Query1[[#This Row],[FULL_NAME]]</f>
        <v>JUSTINE ABALOS</v>
      </c>
      <c r="I597" s="230" t="s">
        <v>15536</v>
      </c>
      <c r="J597" s="230" t="s">
        <v>15537</v>
      </c>
      <c r="K597" s="230" t="str">
        <f>Query1[[#This Row],[ENTERPRISE_ID]]</f>
        <v>JABALOS</v>
      </c>
      <c r="L597" s="231">
        <v>5625036971</v>
      </c>
      <c r="M597" s="230" t="s">
        <v>5630</v>
      </c>
      <c r="N597" s="230" t="s">
        <v>15538</v>
      </c>
      <c r="O597" s="230"/>
      <c r="P597" s="230" t="s">
        <v>6996</v>
      </c>
      <c r="Q597" s="230" t="s">
        <v>219</v>
      </c>
      <c r="R597" s="230" t="s">
        <v>6997</v>
      </c>
      <c r="S597" s="230" t="s">
        <v>5714</v>
      </c>
      <c r="T597" s="232">
        <v>8998</v>
      </c>
      <c r="U597" s="230" t="s">
        <v>5162</v>
      </c>
      <c r="V597" s="230" t="s">
        <v>7512</v>
      </c>
      <c r="W597" s="233" t="str">
        <f>IFERROR(VLOOKUP(Query1[[#This Row],[ENTERPRISE_ID]],HR_tbl[],2, 0), "Not on HR File")</f>
        <v>Service Technician 1, In-Home</v>
      </c>
      <c r="X597" s="113">
        <f>IFERROR(VLOOKUP(Query1[[#This Row],[ENTERPRISE_ID]],HR_tbl[],3,0), "Not on HR File")</f>
        <v>42373</v>
      </c>
      <c r="Y597" s="234" t="str">
        <f>IFERROR(VLOOKUP(Query1[[#This Row],[ENTERPRISE_ID]], Addresses!$A:$Y,21,0), "Not on HR File")</f>
        <v>14420 BEHRENS AVE</v>
      </c>
      <c r="Z597" s="234">
        <f>IFERROR(VLOOKUP(Query1[[#This Row],[ENTERPRISE_ID]], Addresses!$A:$Y,22,0), "Not on HR File")</f>
        <v>0</v>
      </c>
      <c r="AA597" s="234" t="str">
        <f>IFERROR(VLOOKUP(Query1[[#This Row],[ENTERPRISE_ID]], Addresses!$A:$Y,23,0), "Not on HR File")</f>
        <v>NORWALK</v>
      </c>
      <c r="AB597" s="234" t="str">
        <f>IFERROR(VLOOKUP(Query1[[#This Row],[ENTERPRISE_ID]], Addresses!$A:$Y,24,0), "Not on HR File")</f>
        <v>CA</v>
      </c>
      <c r="AC597" s="234" t="str">
        <f>IFERROR(VLOOKUP(Query1[[#This Row],[ENTERPRISE_ID]], Addresses!$A:$Y,25,0), "Not on HR File")</f>
        <v>90650</v>
      </c>
      <c r="AD597" s="230" t="s">
        <v>15539</v>
      </c>
      <c r="AE597" s="235">
        <v>46086</v>
      </c>
    </row>
    <row r="598" spans="1:31" x14ac:dyDescent="0.3">
      <c r="A598" s="230" t="s">
        <v>17809</v>
      </c>
      <c r="B598" s="230" t="str">
        <f>Query1[[#This Row],[LAST_NAME]]</f>
        <v>WOODS</v>
      </c>
      <c r="C598" s="230" t="s">
        <v>17810</v>
      </c>
      <c r="D598" s="230" t="s">
        <v>5769</v>
      </c>
      <c r="E598" s="230" t="s">
        <v>17811</v>
      </c>
      <c r="F598" s="230" t="s">
        <v>17812</v>
      </c>
      <c r="G598" s="230" t="s">
        <v>17813</v>
      </c>
      <c r="H598" s="230" t="str">
        <f>Query1[[#This Row],[FULL_NAME]]</f>
        <v>DON WOODS</v>
      </c>
      <c r="I598" s="230" t="s">
        <v>8402</v>
      </c>
      <c r="J598" s="230" t="s">
        <v>13908</v>
      </c>
      <c r="K598" s="230" t="str">
        <f>Query1[[#This Row],[ENTERPRISE_ID]]</f>
        <v>DWOODS</v>
      </c>
      <c r="L598" s="231">
        <v>2179264068</v>
      </c>
      <c r="M598" s="230" t="s">
        <v>5630</v>
      </c>
      <c r="N598" s="230" t="s">
        <v>17814</v>
      </c>
      <c r="O598" s="230"/>
      <c r="P598" s="230" t="s">
        <v>12274</v>
      </c>
      <c r="Q598" s="230" t="s">
        <v>250</v>
      </c>
      <c r="R598" s="230" t="s">
        <v>17815</v>
      </c>
      <c r="S598" s="230" t="s">
        <v>5738</v>
      </c>
      <c r="T598" s="232">
        <v>8998</v>
      </c>
      <c r="U598" s="230" t="s">
        <v>5840</v>
      </c>
      <c r="V598" s="230"/>
      <c r="W598" s="233" t="str">
        <f>IFERROR(VLOOKUP(Query1[[#This Row],[ENTERPRISE_ID]],HR_tbl[],2, 0), "Not on HR File")</f>
        <v>Service Technician 1, In-Home</v>
      </c>
      <c r="X598" s="113">
        <f>IFERROR(VLOOKUP(Query1[[#This Row],[ENTERPRISE_ID]],HR_tbl[],3,0), "Not on HR File")</f>
        <v>42905</v>
      </c>
      <c r="Y598" s="234" t="str">
        <f>IFERROR(VLOOKUP(Query1[[#This Row],[ENTERPRISE_ID]], Addresses!$A:$Y,21,0), "Not on HR File")</f>
        <v>2711 S WALNUT</v>
      </c>
      <c r="Z598" s="234">
        <f>IFERROR(VLOOKUP(Query1[[#This Row],[ENTERPRISE_ID]], Addresses!$A:$Y,22,0), "Not on HR File")</f>
        <v>0</v>
      </c>
      <c r="AA598" s="234" t="str">
        <f>IFERROR(VLOOKUP(Query1[[#This Row],[ENTERPRISE_ID]], Addresses!$A:$Y,23,0), "Not on HR File")</f>
        <v>SPRINGFIELD</v>
      </c>
      <c r="AB598" s="234" t="str">
        <f>IFERROR(VLOOKUP(Query1[[#This Row],[ENTERPRISE_ID]], Addresses!$A:$Y,24,0), "Not on HR File")</f>
        <v>IL</v>
      </c>
      <c r="AC598" s="234" t="str">
        <f>IFERROR(VLOOKUP(Query1[[#This Row],[ENTERPRISE_ID]], Addresses!$A:$Y,25,0), "Not on HR File")</f>
        <v>62704</v>
      </c>
      <c r="AD598" s="230" t="s">
        <v>17816</v>
      </c>
      <c r="AE598" s="235">
        <v>46086</v>
      </c>
    </row>
    <row r="599" spans="1:31" x14ac:dyDescent="0.3">
      <c r="A599" s="230" t="s">
        <v>15028</v>
      </c>
      <c r="B599" s="230" t="str">
        <f>Query1[[#This Row],[LAST_NAME]]</f>
        <v>TUBMAN</v>
      </c>
      <c r="C599" s="230" t="s">
        <v>2363</v>
      </c>
      <c r="D599" s="230" t="s">
        <v>5867</v>
      </c>
      <c r="E599" s="230" t="s">
        <v>15029</v>
      </c>
      <c r="F599" s="230" t="s">
        <v>15030</v>
      </c>
      <c r="G599" s="230" t="s">
        <v>2364</v>
      </c>
      <c r="H599" s="230" t="str">
        <f>Query1[[#This Row],[FULL_NAME]]</f>
        <v>WILLIAM TUBMAN</v>
      </c>
      <c r="I599" s="230" t="s">
        <v>15031</v>
      </c>
      <c r="J599" s="230" t="s">
        <v>4034</v>
      </c>
      <c r="K599" s="230" t="str">
        <f>Query1[[#This Row],[ENTERPRISE_ID]]</f>
        <v>WTUBMAN</v>
      </c>
      <c r="L599" s="231">
        <v>6024918005</v>
      </c>
      <c r="M599" s="230" t="s">
        <v>5630</v>
      </c>
      <c r="N599" s="230" t="s">
        <v>15032</v>
      </c>
      <c r="O599" s="230"/>
      <c r="P599" s="230" t="s">
        <v>15033</v>
      </c>
      <c r="Q599" s="230" t="s">
        <v>1675</v>
      </c>
      <c r="R599" s="230" t="s">
        <v>15034</v>
      </c>
      <c r="S599" s="230" t="s">
        <v>5634</v>
      </c>
      <c r="T599" s="232">
        <v>8998</v>
      </c>
      <c r="U599" s="230" t="s">
        <v>7548</v>
      </c>
      <c r="V599" s="230" t="s">
        <v>7828</v>
      </c>
      <c r="W599" s="233" t="str">
        <f>IFERROR(VLOOKUP(Query1[[#This Row],[ENTERPRISE_ID]],HR_tbl[],2, 0), "Not on HR File")</f>
        <v>Service Technician 1, In-Home</v>
      </c>
      <c r="X599" s="113">
        <f>IFERROR(VLOOKUP(Query1[[#This Row],[ENTERPRISE_ID]],HR_tbl[],3,0), "Not on HR File")</f>
        <v>41645</v>
      </c>
      <c r="Y599" s="234" t="str">
        <f>IFERROR(VLOOKUP(Query1[[#This Row],[ENTERPRISE_ID]], Addresses!$A:$Y,21,0), "Not on HR File")</f>
        <v>940 N  Adams Ct</v>
      </c>
      <c r="Z599" s="234">
        <f>IFERROR(VLOOKUP(Query1[[#This Row],[ENTERPRISE_ID]], Addresses!$A:$Y,22,0), "Not on HR File")</f>
        <v>0</v>
      </c>
      <c r="AA599" s="234" t="str">
        <f>IFERROR(VLOOKUP(Query1[[#This Row],[ENTERPRISE_ID]], Addresses!$A:$Y,23,0), "Not on HR File")</f>
        <v>Chandler</v>
      </c>
      <c r="AB599" s="234" t="str">
        <f>IFERROR(VLOOKUP(Query1[[#This Row],[ENTERPRISE_ID]], Addresses!$A:$Y,24,0), "Not on HR File")</f>
        <v>AZ</v>
      </c>
      <c r="AC599" s="234" t="str">
        <f>IFERROR(VLOOKUP(Query1[[#This Row],[ENTERPRISE_ID]], Addresses!$A:$Y,25,0), "Not on HR File")</f>
        <v>85225</v>
      </c>
      <c r="AD599" s="230" t="s">
        <v>15035</v>
      </c>
      <c r="AE599" s="235">
        <v>46086</v>
      </c>
    </row>
    <row r="600" spans="1:31" x14ac:dyDescent="0.3">
      <c r="A600" s="230" t="s">
        <v>7183</v>
      </c>
      <c r="B600" s="230" t="str">
        <f>Query1[[#This Row],[LAST_NAME]]</f>
        <v>NOVEMBRE</v>
      </c>
      <c r="C600" s="230" t="s">
        <v>7184</v>
      </c>
      <c r="D600" s="230" t="s">
        <v>5669</v>
      </c>
      <c r="E600" s="230" t="s">
        <v>7185</v>
      </c>
      <c r="F600" s="230" t="s">
        <v>7186</v>
      </c>
      <c r="G600" s="230" t="s">
        <v>7187</v>
      </c>
      <c r="H600" s="230" t="str">
        <f>Query1[[#This Row],[FULL_NAME]]</f>
        <v>BRANDON NOVEMBRE</v>
      </c>
      <c r="I600" s="230" t="s">
        <v>7188</v>
      </c>
      <c r="J600" s="230" t="s">
        <v>3918</v>
      </c>
      <c r="K600" s="230" t="str">
        <f>Query1[[#This Row],[ENTERPRISE_ID]]</f>
        <v>BNOVEMB</v>
      </c>
      <c r="L600" s="231">
        <v>2534096312</v>
      </c>
      <c r="M600" s="230" t="s">
        <v>5630</v>
      </c>
      <c r="N600" s="230" t="s">
        <v>7189</v>
      </c>
      <c r="O600" s="230"/>
      <c r="P600" s="230" t="s">
        <v>7190</v>
      </c>
      <c r="Q600" s="230" t="s">
        <v>1472</v>
      </c>
      <c r="R600" s="230" t="s">
        <v>7191</v>
      </c>
      <c r="S600" s="230" t="s">
        <v>5634</v>
      </c>
      <c r="T600" s="232">
        <v>8998</v>
      </c>
      <c r="U600" s="230" t="s">
        <v>1959</v>
      </c>
      <c r="V600" s="230" t="s">
        <v>6561</v>
      </c>
      <c r="W600" s="233" t="str">
        <f>IFERROR(VLOOKUP(Query1[[#This Row],[ENTERPRISE_ID]],HR_tbl[],2, 0), "Not on HR File")</f>
        <v>Service Technician 1, In-Home</v>
      </c>
      <c r="X600" s="113">
        <f>IFERROR(VLOOKUP(Query1[[#This Row],[ENTERPRISE_ID]],HR_tbl[],3,0), "Not on HR File")</f>
        <v>44476</v>
      </c>
      <c r="Y600" s="234" t="str">
        <f>IFERROR(VLOOKUP(Query1[[#This Row],[ENTERPRISE_ID]], Addresses!$A:$Y,21,0), "Not on HR File")</f>
        <v>9209 330th st E</v>
      </c>
      <c r="Z600" s="234">
        <f>IFERROR(VLOOKUP(Query1[[#This Row],[ENTERPRISE_ID]], Addresses!$A:$Y,22,0), "Not on HR File")</f>
        <v>0</v>
      </c>
      <c r="AA600" s="234" t="str">
        <f>IFERROR(VLOOKUP(Query1[[#This Row],[ENTERPRISE_ID]], Addresses!$A:$Y,23,0), "Not on HR File")</f>
        <v>Eatonville</v>
      </c>
      <c r="AB600" s="234" t="str">
        <f>IFERROR(VLOOKUP(Query1[[#This Row],[ENTERPRISE_ID]], Addresses!$A:$Y,24,0), "Not on HR File")</f>
        <v>WA</v>
      </c>
      <c r="AC600" s="234" t="str">
        <f>IFERROR(VLOOKUP(Query1[[#This Row],[ENTERPRISE_ID]], Addresses!$A:$Y,25,0), "Not on HR File")</f>
        <v>98328</v>
      </c>
      <c r="AD600" s="230" t="s">
        <v>7192</v>
      </c>
      <c r="AE600" s="235">
        <v>46086</v>
      </c>
    </row>
    <row r="601" spans="1:31" x14ac:dyDescent="0.3">
      <c r="A601" s="230" t="s">
        <v>15918</v>
      </c>
      <c r="B601" s="230" t="str">
        <f>Query1[[#This Row],[LAST_NAME]]</f>
        <v>VITEZ</v>
      </c>
      <c r="C601" s="230" t="s">
        <v>15919</v>
      </c>
      <c r="D601" s="230" t="s">
        <v>5867</v>
      </c>
      <c r="E601" s="230" t="s">
        <v>15920</v>
      </c>
      <c r="F601" s="230" t="s">
        <v>15921</v>
      </c>
      <c r="G601" s="230" t="s">
        <v>15922</v>
      </c>
      <c r="H601" s="230" t="str">
        <f>Query1[[#This Row],[FULL_NAME]]</f>
        <v>MICHAEL VITEZ</v>
      </c>
      <c r="I601" s="230" t="s">
        <v>15923</v>
      </c>
      <c r="J601" s="230" t="s">
        <v>3909</v>
      </c>
      <c r="K601" s="230" t="str">
        <f>Query1[[#This Row],[ENTERPRISE_ID]]</f>
        <v>MVITEZ</v>
      </c>
      <c r="L601" s="231">
        <v>5053629618</v>
      </c>
      <c r="M601" s="230" t="s">
        <v>5630</v>
      </c>
      <c r="N601" s="230" t="s">
        <v>15924</v>
      </c>
      <c r="O601" s="230"/>
      <c r="P601" s="230" t="s">
        <v>15925</v>
      </c>
      <c r="Q601" s="230" t="s">
        <v>3619</v>
      </c>
      <c r="R601" s="230" t="s">
        <v>15926</v>
      </c>
      <c r="S601" s="230" t="s">
        <v>5634</v>
      </c>
      <c r="T601" s="232">
        <v>8998</v>
      </c>
      <c r="U601" s="230" t="s">
        <v>5406</v>
      </c>
      <c r="V601" s="230" t="s">
        <v>10277</v>
      </c>
      <c r="W601" s="233" t="str">
        <f>IFERROR(VLOOKUP(Query1[[#This Row],[ENTERPRISE_ID]],HR_tbl[],2, 0), "Not on HR File")</f>
        <v>Service Technician 3, In-Home</v>
      </c>
      <c r="X601" s="113">
        <f>IFERROR(VLOOKUP(Query1[[#This Row],[ENTERPRISE_ID]],HR_tbl[],3,0), "Not on HR File")</f>
        <v>42605</v>
      </c>
      <c r="Y601" s="234" t="str">
        <f>IFERROR(VLOOKUP(Query1[[#This Row],[ENTERPRISE_ID]], Addresses!$A:$Y,21,0), "Not on HR File")</f>
        <v>100 E 28th st</v>
      </c>
      <c r="Z601" s="234">
        <f>IFERROR(VLOOKUP(Query1[[#This Row],[ENTERPRISE_ID]], Addresses!$A:$Y,22,0), "Not on HR File")</f>
        <v>0</v>
      </c>
      <c r="AA601" s="234" t="str">
        <f>IFERROR(VLOOKUP(Query1[[#This Row],[ENTERPRISE_ID]], Addresses!$A:$Y,23,0), "Not on HR File")</f>
        <v>Farmington</v>
      </c>
      <c r="AB601" s="234" t="str">
        <f>IFERROR(VLOOKUP(Query1[[#This Row],[ENTERPRISE_ID]], Addresses!$A:$Y,24,0), "Not on HR File")</f>
        <v>NM</v>
      </c>
      <c r="AC601" s="234" t="str">
        <f>IFERROR(VLOOKUP(Query1[[#This Row],[ENTERPRISE_ID]], Addresses!$A:$Y,25,0), "Not on HR File")</f>
        <v>87401</v>
      </c>
      <c r="AD601" s="230" t="s">
        <v>15927</v>
      </c>
      <c r="AE601" s="235">
        <v>46086</v>
      </c>
    </row>
    <row r="602" spans="1:31" x14ac:dyDescent="0.3">
      <c r="A602" s="230" t="s">
        <v>4640</v>
      </c>
      <c r="B602" s="230" t="str">
        <f>Query1[[#This Row],[LAST_NAME]]</f>
        <v>RICHARDSON</v>
      </c>
      <c r="C602" s="230" t="s">
        <v>9534</v>
      </c>
      <c r="D602" s="230" t="s">
        <v>5889</v>
      </c>
      <c r="E602" s="230" t="s">
        <v>9535</v>
      </c>
      <c r="F602" s="230" t="s">
        <v>9536</v>
      </c>
      <c r="G602" s="230" t="s">
        <v>4642</v>
      </c>
      <c r="H602" s="230" t="str">
        <f>Query1[[#This Row],[FULL_NAME]]</f>
        <v>JOSHUA RICHARDSON</v>
      </c>
      <c r="I602" s="230" t="s">
        <v>4641</v>
      </c>
      <c r="J602" s="230" t="s">
        <v>3753</v>
      </c>
      <c r="K602" s="230" t="str">
        <f>Query1[[#This Row],[ENTERPRISE_ID]]</f>
        <v>JRICHA0</v>
      </c>
      <c r="L602" s="231">
        <v>8018350487</v>
      </c>
      <c r="M602" s="230" t="s">
        <v>5630</v>
      </c>
      <c r="N602" s="230" t="s">
        <v>9537</v>
      </c>
      <c r="O602" s="230"/>
      <c r="P602" s="230" t="s">
        <v>9538</v>
      </c>
      <c r="Q602" s="230" t="s">
        <v>3134</v>
      </c>
      <c r="R602" s="230" t="s">
        <v>9539</v>
      </c>
      <c r="S602" s="230" t="s">
        <v>5738</v>
      </c>
      <c r="T602" s="232">
        <v>8998</v>
      </c>
      <c r="U602" s="230" t="s">
        <v>5895</v>
      </c>
      <c r="V602" s="230" t="s">
        <v>5896</v>
      </c>
      <c r="W602" s="233" t="str">
        <f>IFERROR(VLOOKUP(Query1[[#This Row],[ENTERPRISE_ID]],HR_tbl[],2, 0), "Not on HR File")</f>
        <v>Service Technician 2, In-Home</v>
      </c>
      <c r="X602" s="113">
        <f>IFERROR(VLOOKUP(Query1[[#This Row],[ENTERPRISE_ID]],HR_tbl[],3,0), "Not on HR File")</f>
        <v>45970</v>
      </c>
      <c r="Y602" s="234" t="str">
        <f>IFERROR(VLOOKUP(Query1[[#This Row],[ENTERPRISE_ID]], Addresses!$A:$Y,21,0), "Not on HR File")</f>
        <v>38 NORTH VALLEY VIEW DRIVE</v>
      </c>
      <c r="Z602" s="234">
        <f>IFERROR(VLOOKUP(Query1[[#This Row],[ENTERPRISE_ID]], Addresses!$A:$Y,22,0), "Not on HR File")</f>
        <v>0</v>
      </c>
      <c r="AA602" s="234" t="str">
        <f>IFERROR(VLOOKUP(Query1[[#This Row],[ENTERPRISE_ID]], Addresses!$A:$Y,23,0), "Not on HR File")</f>
        <v>NORTH SALT LAKE</v>
      </c>
      <c r="AB602" s="234" t="str">
        <f>IFERROR(VLOOKUP(Query1[[#This Row],[ENTERPRISE_ID]], Addresses!$A:$Y,24,0), "Not on HR File")</f>
        <v>UT</v>
      </c>
      <c r="AC602" s="234" t="str">
        <f>IFERROR(VLOOKUP(Query1[[#This Row],[ENTERPRISE_ID]], Addresses!$A:$Y,25,0), "Not on HR File")</f>
        <v>84054</v>
      </c>
      <c r="AD602" s="230" t="s">
        <v>9540</v>
      </c>
      <c r="AE602" s="235">
        <v>46086</v>
      </c>
    </row>
    <row r="603" spans="1:31" x14ac:dyDescent="0.3">
      <c r="A603" s="230" t="s">
        <v>3415</v>
      </c>
      <c r="B603" s="230" t="str">
        <f>Query1[[#This Row],[LAST_NAME]]</f>
        <v>HARWELL</v>
      </c>
      <c r="C603" s="230" t="s">
        <v>3416</v>
      </c>
      <c r="D603" s="230" t="s">
        <v>6119</v>
      </c>
      <c r="E603" s="230" t="s">
        <v>12557</v>
      </c>
      <c r="F603" s="230" t="s">
        <v>12558</v>
      </c>
      <c r="G603" s="230" t="s">
        <v>3417</v>
      </c>
      <c r="H603" s="230" t="str">
        <f>Query1[[#This Row],[FULL_NAME]]</f>
        <v>CHRISTOPHER HARWELL</v>
      </c>
      <c r="I603" s="230" t="s">
        <v>4331</v>
      </c>
      <c r="J603" s="230" t="s">
        <v>4070</v>
      </c>
      <c r="K603" s="230" t="str">
        <f>Query1[[#This Row],[ENTERPRISE_ID]]</f>
        <v>CHARWEL</v>
      </c>
      <c r="L603" s="231">
        <v>4197871185</v>
      </c>
      <c r="M603" s="230" t="s">
        <v>5630</v>
      </c>
      <c r="N603" s="230" t="s">
        <v>12559</v>
      </c>
      <c r="O603" s="230"/>
      <c r="P603" s="230" t="s">
        <v>4332</v>
      </c>
      <c r="Q603" s="230" t="s">
        <v>260</v>
      </c>
      <c r="R603" s="230" t="s">
        <v>12560</v>
      </c>
      <c r="S603" s="230" t="s">
        <v>5664</v>
      </c>
      <c r="T603" s="232">
        <v>8998</v>
      </c>
      <c r="U603" s="230" t="s">
        <v>1117</v>
      </c>
      <c r="V603" s="230" t="s">
        <v>6927</v>
      </c>
      <c r="W603" s="233" t="str">
        <f>IFERROR(VLOOKUP(Query1[[#This Row],[ENTERPRISE_ID]],HR_tbl[],2, 0), "Not on HR File")</f>
        <v>Service Technician 2, Trainee</v>
      </c>
      <c r="X603" s="113">
        <f>IFERROR(VLOOKUP(Query1[[#This Row],[ENTERPRISE_ID]],HR_tbl[],3,0), "Not on HR File")</f>
        <v>46054</v>
      </c>
      <c r="Y603" s="234" t="str">
        <f>IFERROR(VLOOKUP(Query1[[#This Row],[ENTERPRISE_ID]], Addresses!$A:$Y,21,0), "Not on HR File")</f>
        <v>Not on HR File</v>
      </c>
      <c r="Z603" s="234" t="str">
        <f>IFERROR(VLOOKUP(Query1[[#This Row],[ENTERPRISE_ID]], Addresses!$A:$Y,22,0), "Not on HR File")</f>
        <v>Not on HR File</v>
      </c>
      <c r="AA603" s="234" t="str">
        <f>IFERROR(VLOOKUP(Query1[[#This Row],[ENTERPRISE_ID]], Addresses!$A:$Y,23,0), "Not on HR File")</f>
        <v>Not on HR File</v>
      </c>
      <c r="AB603" s="234" t="str">
        <f>IFERROR(VLOOKUP(Query1[[#This Row],[ENTERPRISE_ID]], Addresses!$A:$Y,24,0), "Not on HR File")</f>
        <v>Not on HR File</v>
      </c>
      <c r="AC603" s="234" t="str">
        <f>IFERROR(VLOOKUP(Query1[[#This Row],[ENTERPRISE_ID]], Addresses!$A:$Y,25,0), "Not on HR File")</f>
        <v>Not on HR File</v>
      </c>
      <c r="AD603" s="230" t="s">
        <v>12561</v>
      </c>
      <c r="AE603" s="235">
        <v>46086</v>
      </c>
    </row>
    <row r="604" spans="1:31" x14ac:dyDescent="0.3">
      <c r="A604" s="230" t="s">
        <v>3088</v>
      </c>
      <c r="B604" s="230" t="str">
        <f>Query1[[#This Row],[LAST_NAME]]</f>
        <v>ISTANIKZAI</v>
      </c>
      <c r="C604" s="230" t="s">
        <v>3090</v>
      </c>
      <c r="D604" s="230" t="s">
        <v>5788</v>
      </c>
      <c r="E604" s="230" t="s">
        <v>8361</v>
      </c>
      <c r="F604" s="230" t="s">
        <v>8362</v>
      </c>
      <c r="G604" s="230" t="s">
        <v>3091</v>
      </c>
      <c r="H604" s="230" t="str">
        <f>Query1[[#This Row],[FULL_NAME]]</f>
        <v>MUHIBULLAH ISTANIKZAI</v>
      </c>
      <c r="I604" s="230" t="s">
        <v>4059</v>
      </c>
      <c r="J604" s="230" t="s">
        <v>4058</v>
      </c>
      <c r="K604" s="230" t="str">
        <f>Query1[[#This Row],[ENTERPRISE_ID]]</f>
        <v>MISTANI</v>
      </c>
      <c r="L604" s="231">
        <v>2406051564</v>
      </c>
      <c r="M604" s="230" t="s">
        <v>5630</v>
      </c>
      <c r="N604" s="230" t="s">
        <v>8363</v>
      </c>
      <c r="O604" s="230" t="s">
        <v>8364</v>
      </c>
      <c r="P604" s="230" t="s">
        <v>8365</v>
      </c>
      <c r="Q604" s="230" t="s">
        <v>541</v>
      </c>
      <c r="R604" s="230" t="s">
        <v>8366</v>
      </c>
      <c r="S604" s="230" t="s">
        <v>5664</v>
      </c>
      <c r="T604" s="232">
        <v>8998</v>
      </c>
      <c r="U604" s="230" t="s">
        <v>4294</v>
      </c>
      <c r="V604" s="230" t="s">
        <v>6229</v>
      </c>
      <c r="W604" s="233" t="str">
        <f>IFERROR(VLOOKUP(Query1[[#This Row],[ENTERPRISE_ID]],HR_tbl[],2, 0), "Not on HR File")</f>
        <v>Service Technician 2, Trainee</v>
      </c>
      <c r="X604" s="113">
        <f>IFERROR(VLOOKUP(Query1[[#This Row],[ENTERPRISE_ID]],HR_tbl[],3,0), "Not on HR File")</f>
        <v>46040</v>
      </c>
      <c r="Y604" s="234" t="str">
        <f>IFERROR(VLOOKUP(Query1[[#This Row],[ENTERPRISE_ID]], Addresses!$A:$Y,21,0), "Not on HR File")</f>
        <v>Not on HR File</v>
      </c>
      <c r="Z604" s="234" t="str">
        <f>IFERROR(VLOOKUP(Query1[[#This Row],[ENTERPRISE_ID]], Addresses!$A:$Y,22,0), "Not on HR File")</f>
        <v>Not on HR File</v>
      </c>
      <c r="AA604" s="234" t="str">
        <f>IFERROR(VLOOKUP(Query1[[#This Row],[ENTERPRISE_ID]], Addresses!$A:$Y,23,0), "Not on HR File")</f>
        <v>Not on HR File</v>
      </c>
      <c r="AB604" s="234" t="str">
        <f>IFERROR(VLOOKUP(Query1[[#This Row],[ENTERPRISE_ID]], Addresses!$A:$Y,24,0), "Not on HR File")</f>
        <v>Not on HR File</v>
      </c>
      <c r="AC604" s="234" t="str">
        <f>IFERROR(VLOOKUP(Query1[[#This Row],[ENTERPRISE_ID]], Addresses!$A:$Y,25,0), "Not on HR File")</f>
        <v>Not on HR File</v>
      </c>
      <c r="AD604" s="230" t="s">
        <v>8367</v>
      </c>
      <c r="AE604" s="235">
        <v>46086</v>
      </c>
    </row>
    <row r="605" spans="1:31" x14ac:dyDescent="0.3">
      <c r="A605" s="230" t="s">
        <v>14176</v>
      </c>
      <c r="B605" s="230" t="str">
        <f>Query1[[#This Row],[LAST_NAME]]</f>
        <v>RISTAU</v>
      </c>
      <c r="C605" s="230" t="s">
        <v>14177</v>
      </c>
      <c r="D605" s="230" t="s">
        <v>5638</v>
      </c>
      <c r="E605" s="230" t="s">
        <v>14178</v>
      </c>
      <c r="F605" s="230" t="s">
        <v>14179</v>
      </c>
      <c r="G605" s="230" t="s">
        <v>6290</v>
      </c>
      <c r="H605" s="230" t="str">
        <f>Query1[[#This Row],[FULL_NAME]]</f>
        <v>JOHN RISTAU</v>
      </c>
      <c r="I605" s="230" t="s">
        <v>14180</v>
      </c>
      <c r="J605" s="230" t="s">
        <v>4282</v>
      </c>
      <c r="K605" s="230" t="str">
        <f>Query1[[#This Row],[ENTERPRISE_ID]]</f>
        <v>JRISTA</v>
      </c>
      <c r="L605" s="231">
        <v>3523593179</v>
      </c>
      <c r="M605" s="230" t="s">
        <v>5630</v>
      </c>
      <c r="N605" s="230" t="s">
        <v>14181</v>
      </c>
      <c r="O605" s="230"/>
      <c r="P605" s="230" t="s">
        <v>14182</v>
      </c>
      <c r="Q605" s="230" t="s">
        <v>297</v>
      </c>
      <c r="R605" s="230" t="s">
        <v>14183</v>
      </c>
      <c r="S605" s="230" t="s">
        <v>5634</v>
      </c>
      <c r="T605" s="232">
        <v>8998</v>
      </c>
      <c r="U605" s="230" t="s">
        <v>5715</v>
      </c>
      <c r="V605" s="230" t="s">
        <v>5716</v>
      </c>
      <c r="W605" s="233" t="str">
        <f>IFERROR(VLOOKUP(Query1[[#This Row],[ENTERPRISE_ID]],HR_tbl[],2, 0), "Not on HR File")</f>
        <v>Team Lead Technician</v>
      </c>
      <c r="X605" s="113">
        <f>IFERROR(VLOOKUP(Query1[[#This Row],[ENTERPRISE_ID]],HR_tbl[],3,0), "Not on HR File")</f>
        <v>36314</v>
      </c>
      <c r="Y605" s="234" t="str">
        <f>IFERROR(VLOOKUP(Query1[[#This Row],[ENTERPRISE_ID]], Addresses!$A:$Y,21,0), "Not on HR File")</f>
        <v>8998 N. Bee Way</v>
      </c>
      <c r="Z605" s="234">
        <f>IFERROR(VLOOKUP(Query1[[#This Row],[ENTERPRISE_ID]], Addresses!$A:$Y,22,0), "Not on HR File")</f>
        <v>0</v>
      </c>
      <c r="AA605" s="234" t="str">
        <f>IFERROR(VLOOKUP(Query1[[#This Row],[ENTERPRISE_ID]], Addresses!$A:$Y,23,0), "Not on HR File")</f>
        <v>Citrus Springs</v>
      </c>
      <c r="AB605" s="234" t="str">
        <f>IFERROR(VLOOKUP(Query1[[#This Row],[ENTERPRISE_ID]], Addresses!$A:$Y,24,0), "Not on HR File")</f>
        <v>FL</v>
      </c>
      <c r="AC605" s="234" t="str">
        <f>IFERROR(VLOOKUP(Query1[[#This Row],[ENTERPRISE_ID]], Addresses!$A:$Y,25,0), "Not on HR File")</f>
        <v>34434</v>
      </c>
      <c r="AD605" s="230" t="s">
        <v>14184</v>
      </c>
      <c r="AE605" s="235">
        <v>46086</v>
      </c>
    </row>
    <row r="606" spans="1:31" x14ac:dyDescent="0.3">
      <c r="A606" s="230" t="s">
        <v>12743</v>
      </c>
      <c r="B606" s="230" t="str">
        <f>Query1[[#This Row],[LAST_NAME]]</f>
        <v>OCHOA</v>
      </c>
      <c r="C606" s="230" t="s">
        <v>12744</v>
      </c>
      <c r="D606" s="230" t="s">
        <v>6040</v>
      </c>
      <c r="E606" s="230" t="s">
        <v>12745</v>
      </c>
      <c r="F606" s="230" t="s">
        <v>12746</v>
      </c>
      <c r="G606" s="230" t="s">
        <v>12747</v>
      </c>
      <c r="H606" s="230" t="str">
        <f>Query1[[#This Row],[FULL_NAME]]</f>
        <v>CESAR OCHOA</v>
      </c>
      <c r="I606" s="230" t="s">
        <v>4218</v>
      </c>
      <c r="J606" s="230" t="s">
        <v>3900</v>
      </c>
      <c r="K606" s="230" t="str">
        <f>Query1[[#This Row],[ENTERPRISE_ID]]</f>
        <v>COCHOA8</v>
      </c>
      <c r="L606" s="231">
        <v>3232862677</v>
      </c>
      <c r="M606" s="230" t="s">
        <v>5630</v>
      </c>
      <c r="N606" s="230" t="s">
        <v>12748</v>
      </c>
      <c r="O606" s="230"/>
      <c r="P606" s="230" t="s">
        <v>12749</v>
      </c>
      <c r="Q606" s="230" t="s">
        <v>219</v>
      </c>
      <c r="R606" s="230" t="s">
        <v>12750</v>
      </c>
      <c r="S606" s="230" t="s">
        <v>5714</v>
      </c>
      <c r="T606" s="232">
        <v>8998</v>
      </c>
      <c r="U606" s="230" t="s">
        <v>9521</v>
      </c>
      <c r="V606" s="230" t="s">
        <v>9522</v>
      </c>
      <c r="W606" s="233" t="str">
        <f>IFERROR(VLOOKUP(Query1[[#This Row],[ENTERPRISE_ID]],HR_tbl[],2, 0), "Not on HR File")</f>
        <v>HVAC Svc Tech II, Break/Fix</v>
      </c>
      <c r="X606" s="113">
        <f>IFERROR(VLOOKUP(Query1[[#This Row],[ENTERPRISE_ID]],HR_tbl[],3,0), "Not on HR File")</f>
        <v>42836</v>
      </c>
      <c r="Y606" s="234" t="str">
        <f>IFERROR(VLOOKUP(Query1[[#This Row],[ENTERPRISE_ID]], Addresses!$A:$Y,21,0), "Not on HR File")</f>
        <v>8119 Garfield Ave</v>
      </c>
      <c r="Z606" s="234">
        <f>IFERROR(VLOOKUP(Query1[[#This Row],[ENTERPRISE_ID]], Addresses!$A:$Y,22,0), "Not on HR File")</f>
        <v>0</v>
      </c>
      <c r="AA606" s="234" t="str">
        <f>IFERROR(VLOOKUP(Query1[[#This Row],[ENTERPRISE_ID]], Addresses!$A:$Y,23,0), "Not on HR File")</f>
        <v>Bell gardens</v>
      </c>
      <c r="AB606" s="234" t="str">
        <f>IFERROR(VLOOKUP(Query1[[#This Row],[ENTERPRISE_ID]], Addresses!$A:$Y,24,0), "Not on HR File")</f>
        <v>CA</v>
      </c>
      <c r="AC606" s="234" t="str">
        <f>IFERROR(VLOOKUP(Query1[[#This Row],[ENTERPRISE_ID]], Addresses!$A:$Y,25,0), "Not on HR File")</f>
        <v>90201</v>
      </c>
      <c r="AD606" s="230" t="s">
        <v>12751</v>
      </c>
      <c r="AE606" s="235">
        <v>46086</v>
      </c>
    </row>
    <row r="607" spans="1:31" x14ac:dyDescent="0.3">
      <c r="A607" s="230" t="s">
        <v>2284</v>
      </c>
      <c r="B607" s="230" t="str">
        <f>Query1[[#This Row],[LAST_NAME]]</f>
        <v>MARQUEZ</v>
      </c>
      <c r="C607" s="230" t="s">
        <v>2285</v>
      </c>
      <c r="D607" s="230" t="s">
        <v>6524</v>
      </c>
      <c r="E607" s="230" t="s">
        <v>18271</v>
      </c>
      <c r="F607" s="230" t="s">
        <v>18272</v>
      </c>
      <c r="G607" s="230" t="s">
        <v>2286</v>
      </c>
      <c r="H607" s="230" t="str">
        <f>Query1[[#This Row],[FULL_NAME]]</f>
        <v>MICHAEL MARQUEZ</v>
      </c>
      <c r="I607" s="230" t="s">
        <v>4458</v>
      </c>
      <c r="J607" s="230" t="s">
        <v>3909</v>
      </c>
      <c r="K607" s="230" t="str">
        <f>Query1[[#This Row],[ENTERPRISE_ID]]</f>
        <v>MMARQUE</v>
      </c>
      <c r="L607" s="231">
        <v>5596016405</v>
      </c>
      <c r="M607" s="230" t="s">
        <v>5630</v>
      </c>
      <c r="N607" s="230" t="s">
        <v>18273</v>
      </c>
      <c r="O607" s="230"/>
      <c r="P607" s="230" t="s">
        <v>4582</v>
      </c>
      <c r="Q607" s="230" t="s">
        <v>219</v>
      </c>
      <c r="R607" s="230" t="s">
        <v>18274</v>
      </c>
      <c r="S607" s="230" t="s">
        <v>5916</v>
      </c>
      <c r="T607" s="232">
        <v>8998</v>
      </c>
      <c r="U607" s="230" t="s">
        <v>5545</v>
      </c>
      <c r="V607" s="230" t="s">
        <v>6715</v>
      </c>
      <c r="W607" s="233" t="str">
        <f>IFERROR(VLOOKUP(Query1[[#This Row],[ENTERPRISE_ID]],HR_tbl[],2, 0), "Not on HR File")</f>
        <v>Service Technician 2, In-Home</v>
      </c>
      <c r="X607" s="113">
        <f>IFERROR(VLOOKUP(Query1[[#This Row],[ENTERPRISE_ID]],HR_tbl[],3,0), "Not on HR File")</f>
        <v>43705</v>
      </c>
      <c r="Y607" s="234" t="str">
        <f>IFERROR(VLOOKUP(Query1[[#This Row],[ENTERPRISE_ID]], Addresses!$A:$Y,21,0), "Not on HR File")</f>
        <v>26781 B Road 192</v>
      </c>
      <c r="Z607" s="234">
        <f>IFERROR(VLOOKUP(Query1[[#This Row],[ENTERPRISE_ID]], Addresses!$A:$Y,22,0), "Not on HR File")</f>
        <v>0</v>
      </c>
      <c r="AA607" s="234" t="str">
        <f>IFERROR(VLOOKUP(Query1[[#This Row],[ENTERPRISE_ID]], Addresses!$A:$Y,23,0), "Not on HR File")</f>
        <v>Exeter</v>
      </c>
      <c r="AB607" s="234" t="str">
        <f>IFERROR(VLOOKUP(Query1[[#This Row],[ENTERPRISE_ID]], Addresses!$A:$Y,24,0), "Not on HR File")</f>
        <v>CA</v>
      </c>
      <c r="AC607" s="234" t="str">
        <f>IFERROR(VLOOKUP(Query1[[#This Row],[ENTERPRISE_ID]], Addresses!$A:$Y,25,0), "Not on HR File")</f>
        <v>93221</v>
      </c>
      <c r="AD607" s="230" t="s">
        <v>18275</v>
      </c>
      <c r="AE607" s="235">
        <v>46086</v>
      </c>
    </row>
    <row r="608" spans="1:31" x14ac:dyDescent="0.3">
      <c r="A608" s="230" t="s">
        <v>5321</v>
      </c>
      <c r="B608" s="230" t="str">
        <f>Query1[[#This Row],[LAST_NAME]]</f>
        <v>RILEY</v>
      </c>
      <c r="C608" s="230" t="s">
        <v>6019</v>
      </c>
      <c r="D608" s="230" t="s">
        <v>5682</v>
      </c>
      <c r="E608" s="230" t="s">
        <v>6020</v>
      </c>
      <c r="F608" s="230" t="s">
        <v>6021</v>
      </c>
      <c r="G608" s="230" t="s">
        <v>5324</v>
      </c>
      <c r="H608" s="230" t="str">
        <f>Query1[[#This Row],[FULL_NAME]]</f>
        <v>PERNELL RILEY</v>
      </c>
      <c r="I608" s="230" t="s">
        <v>5323</v>
      </c>
      <c r="J608" s="230" t="s">
        <v>5322</v>
      </c>
      <c r="K608" s="230" t="str">
        <f>Query1[[#This Row],[ENTERPRISE_ID]]</f>
        <v>PRILEY</v>
      </c>
      <c r="L608" s="231">
        <v>8038692258</v>
      </c>
      <c r="M608" s="230" t="s">
        <v>5630</v>
      </c>
      <c r="N608" s="230" t="s">
        <v>6022</v>
      </c>
      <c r="O608" s="230" t="s">
        <v>6023</v>
      </c>
      <c r="P608" s="230" t="s">
        <v>582</v>
      </c>
      <c r="Q608" s="230" t="s">
        <v>375</v>
      </c>
      <c r="R608" s="230" t="s">
        <v>6024</v>
      </c>
      <c r="S608" s="230" t="s">
        <v>5664</v>
      </c>
      <c r="T608" s="232">
        <v>8998</v>
      </c>
      <c r="U608" s="230" t="s">
        <v>6025</v>
      </c>
      <c r="V608" s="230" t="s">
        <v>6026</v>
      </c>
      <c r="W608" s="233" t="str">
        <f>IFERROR(VLOOKUP(Query1[[#This Row],[ENTERPRISE_ID]],HR_tbl[],2, 0), "Not on HR File")</f>
        <v>HVAC Lead Installer</v>
      </c>
      <c r="X608" s="113">
        <f>IFERROR(VLOOKUP(Query1[[#This Row],[ENTERPRISE_ID]],HR_tbl[],3,0), "Not on HR File")</f>
        <v>46068</v>
      </c>
      <c r="Y608" s="234" t="str">
        <f>IFERROR(VLOOKUP(Query1[[#This Row],[ENTERPRISE_ID]], Addresses!$A:$Y,21,0), "Not on HR File")</f>
        <v>Not on HR File</v>
      </c>
      <c r="Z608" s="234" t="str">
        <f>IFERROR(VLOOKUP(Query1[[#This Row],[ENTERPRISE_ID]], Addresses!$A:$Y,22,0), "Not on HR File")</f>
        <v>Not on HR File</v>
      </c>
      <c r="AA608" s="234" t="str">
        <f>IFERROR(VLOOKUP(Query1[[#This Row],[ENTERPRISE_ID]], Addresses!$A:$Y,23,0), "Not on HR File")</f>
        <v>Not on HR File</v>
      </c>
      <c r="AB608" s="234" t="str">
        <f>IFERROR(VLOOKUP(Query1[[#This Row],[ENTERPRISE_ID]], Addresses!$A:$Y,24,0), "Not on HR File")</f>
        <v>Not on HR File</v>
      </c>
      <c r="AC608" s="234" t="str">
        <f>IFERROR(VLOOKUP(Query1[[#This Row],[ENTERPRISE_ID]], Addresses!$A:$Y,25,0), "Not on HR File")</f>
        <v>Not on HR File</v>
      </c>
      <c r="AD608" s="230" t="s">
        <v>6027</v>
      </c>
      <c r="AE608" s="235">
        <v>46086</v>
      </c>
    </row>
    <row r="609" spans="1:31" x14ac:dyDescent="0.3">
      <c r="A609" s="230" t="s">
        <v>12545</v>
      </c>
      <c r="B609" s="230" t="str">
        <f>Query1[[#This Row],[LAST_NAME]]</f>
        <v>HUNTER SR</v>
      </c>
      <c r="C609" s="230" t="s">
        <v>12546</v>
      </c>
      <c r="D609" s="230" t="s">
        <v>6119</v>
      </c>
      <c r="E609" s="230" t="s">
        <v>12547</v>
      </c>
      <c r="F609" s="230" t="s">
        <v>12548</v>
      </c>
      <c r="G609" s="230" t="s">
        <v>12549</v>
      </c>
      <c r="H609" s="230" t="str">
        <f>Query1[[#This Row],[FULL_NAME]]</f>
        <v>RENNIE HUNTER SR</v>
      </c>
      <c r="I609" s="230" t="s">
        <v>12550</v>
      </c>
      <c r="J609" s="230" t="s">
        <v>12551</v>
      </c>
      <c r="K609" s="230" t="str">
        <f>Query1[[#This Row],[ENTERPRISE_ID]]</f>
        <v>RHUNTER</v>
      </c>
      <c r="L609" s="231">
        <v>9377944138</v>
      </c>
      <c r="M609" s="230" t="s">
        <v>5630</v>
      </c>
      <c r="N609" s="230" t="s">
        <v>12552</v>
      </c>
      <c r="O609" s="230" t="s">
        <v>12553</v>
      </c>
      <c r="P609" s="230" t="s">
        <v>12554</v>
      </c>
      <c r="Q609" s="230" t="s">
        <v>260</v>
      </c>
      <c r="R609" s="230" t="s">
        <v>12555</v>
      </c>
      <c r="S609" s="230" t="s">
        <v>5738</v>
      </c>
      <c r="T609" s="232">
        <v>8998</v>
      </c>
      <c r="U609" s="230" t="s">
        <v>7694</v>
      </c>
      <c r="V609" s="230" t="s">
        <v>7695</v>
      </c>
      <c r="W609" s="233" t="str">
        <f>IFERROR(VLOOKUP(Query1[[#This Row],[ENTERPRISE_ID]],HR_tbl[],2, 0), "Not on HR File")</f>
        <v>Service Technician 3, In-Home</v>
      </c>
      <c r="X609" s="113">
        <f>IFERROR(VLOOKUP(Query1[[#This Row],[ENTERPRISE_ID]],HR_tbl[],3,0), "Not on HR File")</f>
        <v>44875</v>
      </c>
      <c r="Y609" s="234" t="str">
        <f>IFERROR(VLOOKUP(Query1[[#This Row],[ENTERPRISE_ID]], Addresses!$A:$Y,21,0), "Not on HR File")</f>
        <v>460 E Dayton yellow springs rd Apt 65</v>
      </c>
      <c r="Z609" s="234">
        <f>IFERROR(VLOOKUP(Query1[[#This Row],[ENTERPRISE_ID]], Addresses!$A:$Y,22,0), "Not on HR File")</f>
        <v>0</v>
      </c>
      <c r="AA609" s="234" t="str">
        <f>IFERROR(VLOOKUP(Query1[[#This Row],[ENTERPRISE_ID]], Addresses!$A:$Y,23,0), "Not on HR File")</f>
        <v>Fairborn</v>
      </c>
      <c r="AB609" s="234" t="str">
        <f>IFERROR(VLOOKUP(Query1[[#This Row],[ENTERPRISE_ID]], Addresses!$A:$Y,24,0), "Not on HR File")</f>
        <v>OH</v>
      </c>
      <c r="AC609" s="234" t="str">
        <f>IFERROR(VLOOKUP(Query1[[#This Row],[ENTERPRISE_ID]], Addresses!$A:$Y,25,0), "Not on HR File")</f>
        <v>45324</v>
      </c>
      <c r="AD609" s="230" t="s">
        <v>12556</v>
      </c>
      <c r="AE609" s="235">
        <v>46086</v>
      </c>
    </row>
    <row r="610" spans="1:31" x14ac:dyDescent="0.3">
      <c r="A610" s="230" t="s">
        <v>4872</v>
      </c>
      <c r="B610" s="230" t="str">
        <f>Query1[[#This Row],[LAST_NAME]]</f>
        <v>TITUS</v>
      </c>
      <c r="C610" s="230" t="s">
        <v>17190</v>
      </c>
      <c r="D610" s="230" t="s">
        <v>6119</v>
      </c>
      <c r="E610" s="230" t="s">
        <v>17191</v>
      </c>
      <c r="F610" s="230" t="s">
        <v>17192</v>
      </c>
      <c r="G610" s="230" t="s">
        <v>4874</v>
      </c>
      <c r="H610" s="230" t="str">
        <f>Query1[[#This Row],[FULL_NAME]]</f>
        <v>AUSTIN TITUS</v>
      </c>
      <c r="I610" s="230" t="s">
        <v>4873</v>
      </c>
      <c r="J610" s="230" t="s">
        <v>499</v>
      </c>
      <c r="K610" s="230" t="str">
        <f>Query1[[#This Row],[ENTERPRISE_ID]]</f>
        <v>ATITUS</v>
      </c>
      <c r="L610" s="231">
        <v>4196991039</v>
      </c>
      <c r="M610" s="230" t="s">
        <v>5630</v>
      </c>
      <c r="N610" s="230" t="s">
        <v>17193</v>
      </c>
      <c r="O610" s="230"/>
      <c r="P610" s="230" t="s">
        <v>17194</v>
      </c>
      <c r="Q610" s="230" t="s">
        <v>260</v>
      </c>
      <c r="R610" s="230" t="s">
        <v>17195</v>
      </c>
      <c r="S610" s="230" t="s">
        <v>5738</v>
      </c>
      <c r="T610" s="232">
        <v>8998</v>
      </c>
      <c r="U610" s="230" t="s">
        <v>2588</v>
      </c>
      <c r="V610" s="230" t="s">
        <v>6127</v>
      </c>
      <c r="W610" s="233" t="str">
        <f>IFERROR(VLOOKUP(Query1[[#This Row],[ENTERPRISE_ID]],HR_tbl[],2, 0), "Not on HR File")</f>
        <v>Service Technician 2, In-Home</v>
      </c>
      <c r="X610" s="113">
        <f>IFERROR(VLOOKUP(Query1[[#This Row],[ENTERPRISE_ID]],HR_tbl[],3,0), "Not on HR File")</f>
        <v>45991</v>
      </c>
      <c r="Y610" s="234" t="str">
        <f>IFERROR(VLOOKUP(Query1[[#This Row],[ENTERPRISE_ID]], Addresses!$A:$Y,21,0), "Not on HR File")</f>
        <v>442 EAST 4TH STREET</v>
      </c>
      <c r="Z610" s="234">
        <f>IFERROR(VLOOKUP(Query1[[#This Row],[ENTERPRISE_ID]], Addresses!$A:$Y,22,0), "Not on HR File")</f>
        <v>0</v>
      </c>
      <c r="AA610" s="234" t="str">
        <f>IFERROR(VLOOKUP(Query1[[#This Row],[ENTERPRISE_ID]], Addresses!$A:$Y,23,0), "Not on HR File")</f>
        <v>ASHLAND</v>
      </c>
      <c r="AB610" s="234" t="str">
        <f>IFERROR(VLOOKUP(Query1[[#This Row],[ENTERPRISE_ID]], Addresses!$A:$Y,24,0), "Not on HR File")</f>
        <v>OH</v>
      </c>
      <c r="AC610" s="234" t="str">
        <f>IFERROR(VLOOKUP(Query1[[#This Row],[ENTERPRISE_ID]], Addresses!$A:$Y,25,0), "Not on HR File")</f>
        <v>44805</v>
      </c>
      <c r="AD610" s="230" t="s">
        <v>17196</v>
      </c>
      <c r="AE610" s="235">
        <v>46086</v>
      </c>
    </row>
    <row r="611" spans="1:31" x14ac:dyDescent="0.3">
      <c r="A611" s="230" t="s">
        <v>11365</v>
      </c>
      <c r="B611" s="230" t="str">
        <f>Query1[[#This Row],[LAST_NAME]]</f>
        <v>RODRIGUEZ</v>
      </c>
      <c r="C611" s="230" t="s">
        <v>11366</v>
      </c>
      <c r="D611" s="230" t="s">
        <v>5627</v>
      </c>
      <c r="E611" s="230" t="s">
        <v>11367</v>
      </c>
      <c r="F611" s="230" t="s">
        <v>11368</v>
      </c>
      <c r="G611" s="230" t="s">
        <v>7944</v>
      </c>
      <c r="H611" s="230" t="str">
        <f>Query1[[#This Row],[FULL_NAME]]</f>
        <v>MARIO RODRIGUEZ</v>
      </c>
      <c r="I611" s="230" t="s">
        <v>4805</v>
      </c>
      <c r="J611" s="230" t="s">
        <v>11369</v>
      </c>
      <c r="K611" s="230" t="str">
        <f>Query1[[#This Row],[ENTERPRISE_ID]]</f>
        <v>MRODRI1</v>
      </c>
      <c r="L611" s="231">
        <v>4697391374</v>
      </c>
      <c r="M611" s="230" t="s">
        <v>5630</v>
      </c>
      <c r="N611" s="230" t="s">
        <v>11370</v>
      </c>
      <c r="O611" s="230"/>
      <c r="P611" s="230" t="s">
        <v>9461</v>
      </c>
      <c r="Q611" s="230" t="s">
        <v>279</v>
      </c>
      <c r="R611" s="230" t="s">
        <v>11371</v>
      </c>
      <c r="S611" s="230" t="s">
        <v>5634</v>
      </c>
      <c r="T611" s="232">
        <v>8998</v>
      </c>
      <c r="U611" s="230" t="s">
        <v>5715</v>
      </c>
      <c r="V611" s="230" t="s">
        <v>5716</v>
      </c>
      <c r="W611" s="233" t="str">
        <f>IFERROR(VLOOKUP(Query1[[#This Row],[ENTERPRISE_ID]],HR_tbl[],2, 0), "Not on HR File")</f>
        <v>Team Lead Technician</v>
      </c>
      <c r="X611" s="113">
        <f>IFERROR(VLOOKUP(Query1[[#This Row],[ENTERPRISE_ID]],HR_tbl[],3,0), "Not on HR File")</f>
        <v>32175</v>
      </c>
      <c r="Y611" s="234" t="str">
        <f>IFERROR(VLOOKUP(Query1[[#This Row],[ENTERPRISE_ID]], Addresses!$A:$Y,21,0), "Not on HR File")</f>
        <v>827 CENTRE</v>
      </c>
      <c r="Z611" s="234">
        <f>IFERROR(VLOOKUP(Query1[[#This Row],[ENTERPRISE_ID]], Addresses!$A:$Y,22,0), "Not on HR File")</f>
        <v>0</v>
      </c>
      <c r="AA611" s="234" t="str">
        <f>IFERROR(VLOOKUP(Query1[[#This Row],[ENTERPRISE_ID]], Addresses!$A:$Y,23,0), "Not on HR File")</f>
        <v>DALLAS</v>
      </c>
      <c r="AB611" s="234" t="str">
        <f>IFERROR(VLOOKUP(Query1[[#This Row],[ENTERPRISE_ID]], Addresses!$A:$Y,24,0), "Not on HR File")</f>
        <v>TX</v>
      </c>
      <c r="AC611" s="234" t="str">
        <f>IFERROR(VLOOKUP(Query1[[#This Row],[ENTERPRISE_ID]], Addresses!$A:$Y,25,0), "Not on HR File")</f>
        <v>75208</v>
      </c>
      <c r="AD611" s="230" t="s">
        <v>11372</v>
      </c>
      <c r="AE611" s="235">
        <v>46086</v>
      </c>
    </row>
    <row r="612" spans="1:31" x14ac:dyDescent="0.3">
      <c r="A612" s="230" t="s">
        <v>3650</v>
      </c>
      <c r="B612" s="230" t="str">
        <f>Query1[[#This Row],[LAST_NAME]]</f>
        <v>DE VENT</v>
      </c>
      <c r="C612" s="230" t="s">
        <v>3651</v>
      </c>
      <c r="D612" s="230" t="s">
        <v>5729</v>
      </c>
      <c r="E612" s="230" t="s">
        <v>6889</v>
      </c>
      <c r="F612" s="230" t="s">
        <v>6890</v>
      </c>
      <c r="G612" s="230" t="s">
        <v>3652</v>
      </c>
      <c r="H612" s="230" t="str">
        <f>Query1[[#This Row],[FULL_NAME]]</f>
        <v>ALVIN DE VENT</v>
      </c>
      <c r="I612" s="230" t="s">
        <v>5305</v>
      </c>
      <c r="J612" s="230" t="s">
        <v>5304</v>
      </c>
      <c r="K612" s="230" t="str">
        <f>Query1[[#This Row],[ENTERPRISE_ID]]</f>
        <v>ADEVENT</v>
      </c>
      <c r="L612" s="231">
        <v>5109939018</v>
      </c>
      <c r="M612" s="230" t="s">
        <v>5630</v>
      </c>
      <c r="N612" s="230" t="s">
        <v>6891</v>
      </c>
      <c r="O612" s="230"/>
      <c r="P612" s="230" t="s">
        <v>6892</v>
      </c>
      <c r="Q612" s="230" t="s">
        <v>219</v>
      </c>
      <c r="R612" s="230" t="s">
        <v>6893</v>
      </c>
      <c r="S612" s="230" t="s">
        <v>5738</v>
      </c>
      <c r="T612" s="232">
        <v>8998</v>
      </c>
      <c r="U612" s="230" t="s">
        <v>6894</v>
      </c>
      <c r="V612" s="230" t="s">
        <v>6895</v>
      </c>
      <c r="W612" s="233" t="str">
        <f>IFERROR(VLOOKUP(Query1[[#This Row],[ENTERPRISE_ID]],HR_tbl[],2, 0), "Not on HR File")</f>
        <v>Service Technician 2, In-Home</v>
      </c>
      <c r="X612" s="113">
        <f>IFERROR(VLOOKUP(Query1[[#This Row],[ENTERPRISE_ID]],HR_tbl[],3,0), "Not on HR File")</f>
        <v>40283</v>
      </c>
      <c r="Y612" s="234" t="str">
        <f>IFERROR(VLOOKUP(Query1[[#This Row],[ENTERPRISE_ID]], Addresses!$A:$Y,21,0), "Not on HR File")</f>
        <v>2719 San Gregorio Ct</v>
      </c>
      <c r="Z612" s="234">
        <f>IFERROR(VLOOKUP(Query1[[#This Row],[ENTERPRISE_ID]], Addresses!$A:$Y,22,0), "Not on HR File")</f>
        <v>0</v>
      </c>
      <c r="AA612" s="234" t="str">
        <f>IFERROR(VLOOKUP(Query1[[#This Row],[ENTERPRISE_ID]], Addresses!$A:$Y,23,0), "Not on HR File")</f>
        <v>Antioch</v>
      </c>
      <c r="AB612" s="234" t="str">
        <f>IFERROR(VLOOKUP(Query1[[#This Row],[ENTERPRISE_ID]], Addresses!$A:$Y,24,0), "Not on HR File")</f>
        <v>CA</v>
      </c>
      <c r="AC612" s="234" t="str">
        <f>IFERROR(VLOOKUP(Query1[[#This Row],[ENTERPRISE_ID]], Addresses!$A:$Y,25,0), "Not on HR File")</f>
        <v>94531</v>
      </c>
      <c r="AD612" s="230" t="s">
        <v>6896</v>
      </c>
      <c r="AE612" s="235">
        <v>46086</v>
      </c>
    </row>
    <row r="613" spans="1:31" x14ac:dyDescent="0.3">
      <c r="A613" s="230" t="s">
        <v>4346</v>
      </c>
      <c r="B613" s="230" t="str">
        <f>Query1[[#This Row],[LAST_NAME]]</f>
        <v>DAISEY</v>
      </c>
      <c r="C613" s="230" t="s">
        <v>18203</v>
      </c>
      <c r="D613" s="230" t="s">
        <v>5788</v>
      </c>
      <c r="E613" s="230" t="s">
        <v>18204</v>
      </c>
      <c r="F613" s="230" t="s">
        <v>18205</v>
      </c>
      <c r="G613" s="230" t="s">
        <v>4348</v>
      </c>
      <c r="H613" s="230" t="str">
        <f>Query1[[#This Row],[FULL_NAME]]</f>
        <v>MICHAEL DAISEY</v>
      </c>
      <c r="I613" s="230" t="s">
        <v>4347</v>
      </c>
      <c r="J613" s="230" t="s">
        <v>3909</v>
      </c>
      <c r="K613" s="230" t="str">
        <f>Query1[[#This Row],[ENTERPRISE_ID]]</f>
        <v>MDAISEY</v>
      </c>
      <c r="L613" s="231">
        <v>3028672034</v>
      </c>
      <c r="M613" s="230" t="s">
        <v>5630</v>
      </c>
      <c r="N613" s="230" t="s">
        <v>18206</v>
      </c>
      <c r="O613" s="230"/>
      <c r="P613" s="230" t="s">
        <v>12758</v>
      </c>
      <c r="Q613" s="230" t="s">
        <v>619</v>
      </c>
      <c r="R613" s="230" t="s">
        <v>18207</v>
      </c>
      <c r="S613" s="230" t="s">
        <v>5634</v>
      </c>
      <c r="T613" s="232">
        <v>8998</v>
      </c>
      <c r="U613" s="230" t="s">
        <v>1652</v>
      </c>
      <c r="V613" s="230" t="s">
        <v>6036</v>
      </c>
      <c r="W613" s="233" t="str">
        <f>IFERROR(VLOOKUP(Query1[[#This Row],[ENTERPRISE_ID]],HR_tbl[],2, 0), "Not on HR File")</f>
        <v>Service Technician 2, In-Home</v>
      </c>
      <c r="X613" s="113">
        <f>IFERROR(VLOOKUP(Query1[[#This Row],[ENTERPRISE_ID]],HR_tbl[],3,0), "Not on HR File")</f>
        <v>45893</v>
      </c>
      <c r="Y613" s="234" t="str">
        <f>IFERROR(VLOOKUP(Query1[[#This Row],[ENTERPRISE_ID]], Addresses!$A:$Y,21,0), "Not on HR File")</f>
        <v>944 LONGVIEW COURT</v>
      </c>
      <c r="Z613" s="234">
        <f>IFERROR(VLOOKUP(Query1[[#This Row],[ENTERPRISE_ID]], Addresses!$A:$Y,22,0), "Not on HR File")</f>
        <v>0</v>
      </c>
      <c r="AA613" s="234" t="str">
        <f>IFERROR(VLOOKUP(Query1[[#This Row],[ENTERPRISE_ID]], Addresses!$A:$Y,23,0), "Not on HR File")</f>
        <v>WILMINGTON</v>
      </c>
      <c r="AB613" s="234" t="str">
        <f>IFERROR(VLOOKUP(Query1[[#This Row],[ENTERPRISE_ID]], Addresses!$A:$Y,24,0), "Not on HR File")</f>
        <v>DE</v>
      </c>
      <c r="AC613" s="234" t="str">
        <f>IFERROR(VLOOKUP(Query1[[#This Row],[ENTERPRISE_ID]], Addresses!$A:$Y,25,0), "Not on HR File")</f>
        <v>19810</v>
      </c>
      <c r="AD613" s="230" t="s">
        <v>18208</v>
      </c>
      <c r="AE613" s="235">
        <v>46086</v>
      </c>
    </row>
    <row r="614" spans="1:31" x14ac:dyDescent="0.3">
      <c r="A614" s="230" t="s">
        <v>648</v>
      </c>
      <c r="B614" s="230" t="str">
        <f>Query1[[#This Row],[LAST_NAME]]</f>
        <v>JORDAN</v>
      </c>
      <c r="C614" s="230" t="s">
        <v>649</v>
      </c>
      <c r="D614" s="230" t="s">
        <v>5822</v>
      </c>
      <c r="E614" s="230" t="s">
        <v>7362</v>
      </c>
      <c r="F614" s="230" t="s">
        <v>7363</v>
      </c>
      <c r="G614" s="230" t="s">
        <v>650</v>
      </c>
      <c r="H614" s="230" t="str">
        <f>Query1[[#This Row],[FULL_NAME]]</f>
        <v>GEARY JORDAN</v>
      </c>
      <c r="I614" s="230" t="s">
        <v>7364</v>
      </c>
      <c r="J614" s="230" t="s">
        <v>7365</v>
      </c>
      <c r="K614" s="230" t="str">
        <f>Query1[[#This Row],[ENTERPRISE_ID]]</f>
        <v>GJORDAN</v>
      </c>
      <c r="L614" s="231">
        <v>2039433339</v>
      </c>
      <c r="M614" s="230" t="s">
        <v>5630</v>
      </c>
      <c r="N614" s="230" t="s">
        <v>7366</v>
      </c>
      <c r="O614" s="230"/>
      <c r="P614" s="230" t="s">
        <v>7367</v>
      </c>
      <c r="Q614" s="230" t="s">
        <v>655</v>
      </c>
      <c r="R614" s="230" t="s">
        <v>7368</v>
      </c>
      <c r="S614" s="230" t="s">
        <v>5916</v>
      </c>
      <c r="T614" s="232">
        <v>8998</v>
      </c>
      <c r="U614" s="230" t="s">
        <v>7146</v>
      </c>
      <c r="V614" s="230" t="s">
        <v>7147</v>
      </c>
      <c r="W614" s="233" t="str">
        <f>IFERROR(VLOOKUP(Query1[[#This Row],[ENTERPRISE_ID]],HR_tbl[],2, 0), "Not on HR File")</f>
        <v>Service Technician 2, In-Home</v>
      </c>
      <c r="X614" s="113">
        <f>IFERROR(VLOOKUP(Query1[[#This Row],[ENTERPRISE_ID]],HR_tbl[],3,0), "Not on HR File")</f>
        <v>45970</v>
      </c>
      <c r="Y614" s="234" t="str">
        <f>IFERROR(VLOOKUP(Query1[[#This Row],[ENTERPRISE_ID]], Addresses!$A:$Y,21,0), "Not on HR File")</f>
        <v>115 CAROLINE ST</v>
      </c>
      <c r="Z614" s="234">
        <f>IFERROR(VLOOKUP(Query1[[#This Row],[ENTERPRISE_ID]], Addresses!$A:$Y,22,0), "Not on HR File")</f>
        <v>0</v>
      </c>
      <c r="AA614" s="234" t="str">
        <f>IFERROR(VLOOKUP(Query1[[#This Row],[ENTERPRISE_ID]], Addresses!$A:$Y,23,0), "Not on HR File")</f>
        <v>BRIDGEPORT</v>
      </c>
      <c r="AB614" s="234" t="str">
        <f>IFERROR(VLOOKUP(Query1[[#This Row],[ENTERPRISE_ID]], Addresses!$A:$Y,24,0), "Not on HR File")</f>
        <v>CT</v>
      </c>
      <c r="AC614" s="234" t="str">
        <f>IFERROR(VLOOKUP(Query1[[#This Row],[ENTERPRISE_ID]], Addresses!$A:$Y,25,0), "Not on HR File")</f>
        <v>06608</v>
      </c>
      <c r="AD614" s="230" t="s">
        <v>7369</v>
      </c>
      <c r="AE614" s="235">
        <v>46086</v>
      </c>
    </row>
    <row r="615" spans="1:31" x14ac:dyDescent="0.3">
      <c r="A615" s="230" t="s">
        <v>679</v>
      </c>
      <c r="B615" s="230" t="str">
        <f>Query1[[#This Row],[LAST_NAME]]</f>
        <v>QUINONES</v>
      </c>
      <c r="C615" s="230" t="s">
        <v>680</v>
      </c>
      <c r="D615" s="230" t="s">
        <v>5822</v>
      </c>
      <c r="E615" s="230" t="s">
        <v>15137</v>
      </c>
      <c r="F615" s="230" t="s">
        <v>15138</v>
      </c>
      <c r="G615" s="230" t="s">
        <v>681</v>
      </c>
      <c r="H615" s="230" t="str">
        <f>Query1[[#This Row],[FULL_NAME]]</f>
        <v>JAIME QUINONES</v>
      </c>
      <c r="I615" s="230" t="s">
        <v>4379</v>
      </c>
      <c r="J615" s="230" t="s">
        <v>4378</v>
      </c>
      <c r="K615" s="230" t="str">
        <f>Query1[[#This Row],[ENTERPRISE_ID]]</f>
        <v>JQUINON</v>
      </c>
      <c r="L615" s="231">
        <v>9785518213</v>
      </c>
      <c r="M615" s="230" t="s">
        <v>5630</v>
      </c>
      <c r="N615" s="230" t="s">
        <v>15139</v>
      </c>
      <c r="O615" s="230"/>
      <c r="P615" s="230" t="s">
        <v>15140</v>
      </c>
      <c r="Q615" s="230" t="s">
        <v>382</v>
      </c>
      <c r="R615" s="230" t="s">
        <v>15141</v>
      </c>
      <c r="S615" s="230" t="s">
        <v>5916</v>
      </c>
      <c r="T615" s="232">
        <v>8998</v>
      </c>
      <c r="U615" s="230" t="s">
        <v>6968</v>
      </c>
      <c r="V615" s="230" t="s">
        <v>6969</v>
      </c>
      <c r="W615" s="233" t="str">
        <f>IFERROR(VLOOKUP(Query1[[#This Row],[ENTERPRISE_ID]],HR_tbl[],2, 0), "Not on HR File")</f>
        <v>Service Technician 3, In-Home</v>
      </c>
      <c r="X615" s="113">
        <f>IFERROR(VLOOKUP(Query1[[#This Row],[ENTERPRISE_ID]],HR_tbl[],3,0), "Not on HR File")</f>
        <v>45291</v>
      </c>
      <c r="Y615" s="234" t="str">
        <f>IFERROR(VLOOKUP(Query1[[#This Row],[ENTERPRISE_ID]], Addresses!$A:$Y,21,0), "Not on HR File")</f>
        <v>455 PROSPECT STREET</v>
      </c>
      <c r="Z615" s="234">
        <f>IFERROR(VLOOKUP(Query1[[#This Row],[ENTERPRISE_ID]], Addresses!$A:$Y,22,0), "Not on HR File")</f>
        <v>0</v>
      </c>
      <c r="AA615" s="234" t="str">
        <f>IFERROR(VLOOKUP(Query1[[#This Row],[ENTERPRISE_ID]], Addresses!$A:$Y,23,0), "Not on HR File")</f>
        <v>METHUEN</v>
      </c>
      <c r="AB615" s="234" t="str">
        <f>IFERROR(VLOOKUP(Query1[[#This Row],[ENTERPRISE_ID]], Addresses!$A:$Y,24,0), "Not on HR File")</f>
        <v>MA</v>
      </c>
      <c r="AC615" s="234" t="str">
        <f>IFERROR(VLOOKUP(Query1[[#This Row],[ENTERPRISE_ID]], Addresses!$A:$Y,25,0), "Not on HR File")</f>
        <v>01844</v>
      </c>
      <c r="AD615" s="230" t="s">
        <v>15142</v>
      </c>
      <c r="AE615" s="235">
        <v>46086</v>
      </c>
    </row>
    <row r="616" spans="1:31" x14ac:dyDescent="0.3">
      <c r="A616" s="230" t="s">
        <v>4291</v>
      </c>
      <c r="B616" s="230" t="str">
        <f>Query1[[#This Row],[LAST_NAME]]</f>
        <v>STRAWDERMAN</v>
      </c>
      <c r="C616" s="230" t="s">
        <v>17604</v>
      </c>
      <c r="D616" s="230" t="s">
        <v>5788</v>
      </c>
      <c r="E616" s="230" t="s">
        <v>17605</v>
      </c>
      <c r="F616" s="230" t="s">
        <v>17606</v>
      </c>
      <c r="G616" s="230" t="s">
        <v>4294</v>
      </c>
      <c r="H616" s="230" t="str">
        <f>Query1[[#This Row],[FULL_NAME]]</f>
        <v>DAVID STRAWDERMAN</v>
      </c>
      <c r="I616" s="230" t="s">
        <v>4293</v>
      </c>
      <c r="J616" s="230" t="s">
        <v>4292</v>
      </c>
      <c r="K616" s="230" t="str">
        <f>Query1[[#This Row],[ENTERPRISE_ID]]</f>
        <v>DSTRAW0</v>
      </c>
      <c r="L616" s="231">
        <v>4109401525</v>
      </c>
      <c r="M616" s="230" t="s">
        <v>5630</v>
      </c>
      <c r="N616" s="230" t="s">
        <v>17607</v>
      </c>
      <c r="O616" s="230"/>
      <c r="P616" s="230" t="s">
        <v>7483</v>
      </c>
      <c r="Q616" s="230" t="s">
        <v>541</v>
      </c>
      <c r="R616" s="230" t="s">
        <v>311</v>
      </c>
      <c r="S616" s="230" t="s">
        <v>5634</v>
      </c>
      <c r="T616" s="232">
        <v>8998</v>
      </c>
      <c r="U616" s="230" t="s">
        <v>5715</v>
      </c>
      <c r="V616" s="230" t="s">
        <v>5716</v>
      </c>
      <c r="W616" s="233" t="str">
        <f>IFERROR(VLOOKUP(Query1[[#This Row],[ENTERPRISE_ID]],HR_tbl[],2, 0), "Not on HR File")</f>
        <v>Team Lead Technician</v>
      </c>
      <c r="X616" s="113">
        <f>IFERROR(VLOOKUP(Query1[[#This Row],[ENTERPRISE_ID]],HR_tbl[],3,0), "Not on HR File")</f>
        <v>42800</v>
      </c>
      <c r="Y616" s="234" t="str">
        <f>IFERROR(VLOOKUP(Query1[[#This Row],[ENTERPRISE_ID]], Addresses!$A:$Y,21,0), "Not on HR File")</f>
        <v>5378 KING ARTHUR CIR</v>
      </c>
      <c r="Z616" s="234">
        <f>IFERROR(VLOOKUP(Query1[[#This Row],[ENTERPRISE_ID]], Addresses!$A:$Y,22,0), "Not on HR File")</f>
        <v>0</v>
      </c>
      <c r="AA616" s="234" t="str">
        <f>IFERROR(VLOOKUP(Query1[[#This Row],[ENTERPRISE_ID]], Addresses!$A:$Y,23,0), "Not on HR File")</f>
        <v>BALTIMORE</v>
      </c>
      <c r="AB616" s="234" t="str">
        <f>IFERROR(VLOOKUP(Query1[[#This Row],[ENTERPRISE_ID]], Addresses!$A:$Y,24,0), "Not on HR File")</f>
        <v>MD</v>
      </c>
      <c r="AC616" s="234" t="str">
        <f>IFERROR(VLOOKUP(Query1[[#This Row],[ENTERPRISE_ID]], Addresses!$A:$Y,25,0), "Not on HR File")</f>
        <v>21237</v>
      </c>
      <c r="AD616" s="230" t="s">
        <v>17608</v>
      </c>
      <c r="AE616" s="235">
        <v>46086</v>
      </c>
    </row>
    <row r="617" spans="1:31" x14ac:dyDescent="0.3">
      <c r="A617" s="230" t="s">
        <v>18619</v>
      </c>
      <c r="B617" s="230" t="str">
        <f>Query1[[#This Row],[LAST_NAME]]</f>
        <v>MOHAMED VALL</v>
      </c>
      <c r="C617" s="230" t="s">
        <v>18620</v>
      </c>
      <c r="D617" s="230" t="s">
        <v>6040</v>
      </c>
      <c r="E617" s="230" t="s">
        <v>18621</v>
      </c>
      <c r="F617" s="230" t="s">
        <v>18622</v>
      </c>
      <c r="G617" s="230" t="s">
        <v>18623</v>
      </c>
      <c r="H617" s="230" t="str">
        <f>Query1[[#This Row],[FULL_NAME]]</f>
        <v>ETHMANE MOHAMED VALL</v>
      </c>
      <c r="I617" s="230" t="s">
        <v>18624</v>
      </c>
      <c r="J617" s="230" t="s">
        <v>18625</v>
      </c>
      <c r="K617" s="230" t="str">
        <f>Query1[[#This Row],[ENTERPRISE_ID]]</f>
        <v>EMOHAME</v>
      </c>
      <c r="L617" s="231">
        <v>3103439294</v>
      </c>
      <c r="M617" s="230" t="s">
        <v>5630</v>
      </c>
      <c r="N617" s="230" t="s">
        <v>18626</v>
      </c>
      <c r="O617" s="230" t="s">
        <v>18627</v>
      </c>
      <c r="P617" s="230" t="s">
        <v>18628</v>
      </c>
      <c r="Q617" s="230" t="s">
        <v>219</v>
      </c>
      <c r="R617" s="230" t="s">
        <v>18629</v>
      </c>
      <c r="S617" s="230" t="s">
        <v>5714</v>
      </c>
      <c r="T617" s="232">
        <v>8998</v>
      </c>
      <c r="U617" s="230" t="s">
        <v>5162</v>
      </c>
      <c r="V617" s="230" t="s">
        <v>7512</v>
      </c>
      <c r="W617" s="233" t="str">
        <f>IFERROR(VLOOKUP(Query1[[#This Row],[ENTERPRISE_ID]],HR_tbl[],2, 0), "Not on HR File")</f>
        <v>Service Technician 3, In-Home</v>
      </c>
      <c r="X617" s="113">
        <f>IFERROR(VLOOKUP(Query1[[#This Row],[ENTERPRISE_ID]],HR_tbl[],3,0), "Not on HR File")</f>
        <v>43593</v>
      </c>
      <c r="Y617" s="234" t="str">
        <f>IFERROR(VLOOKUP(Query1[[#This Row],[ENTERPRISE_ID]], Addresses!$A:$Y,21,0), "Not on HR File")</f>
        <v>7777 VALLEY VIEW ST C222</v>
      </c>
      <c r="Z617" s="234">
        <f>IFERROR(VLOOKUP(Query1[[#This Row],[ENTERPRISE_ID]], Addresses!$A:$Y,22,0), "Not on HR File")</f>
        <v>0</v>
      </c>
      <c r="AA617" s="234" t="str">
        <f>IFERROR(VLOOKUP(Query1[[#This Row],[ENTERPRISE_ID]], Addresses!$A:$Y,23,0), "Not on HR File")</f>
        <v>LA PALMA</v>
      </c>
      <c r="AB617" s="234" t="str">
        <f>IFERROR(VLOOKUP(Query1[[#This Row],[ENTERPRISE_ID]], Addresses!$A:$Y,24,0), "Not on HR File")</f>
        <v>CA</v>
      </c>
      <c r="AC617" s="234" t="str">
        <f>IFERROR(VLOOKUP(Query1[[#This Row],[ENTERPRISE_ID]], Addresses!$A:$Y,25,0), "Not on HR File")</f>
        <v>90623</v>
      </c>
      <c r="AD617" s="230" t="s">
        <v>18630</v>
      </c>
      <c r="AE617" s="235">
        <v>46086</v>
      </c>
    </row>
    <row r="618" spans="1:31" x14ac:dyDescent="0.3">
      <c r="A618" s="230" t="s">
        <v>15194</v>
      </c>
      <c r="B618" s="230" t="str">
        <f>Query1[[#This Row],[LAST_NAME]]</f>
        <v>RAMIREZ</v>
      </c>
      <c r="C618" s="230" t="s">
        <v>15195</v>
      </c>
      <c r="D618" s="230" t="s">
        <v>5638</v>
      </c>
      <c r="E618" s="230" t="s">
        <v>15196</v>
      </c>
      <c r="F618" s="230" t="s">
        <v>15197</v>
      </c>
      <c r="G618" s="230" t="s">
        <v>5699</v>
      </c>
      <c r="H618" s="230" t="str">
        <f>Query1[[#This Row],[FULL_NAME]]</f>
        <v>HECTOR RAMIREZ</v>
      </c>
      <c r="I618" s="230" t="s">
        <v>15198</v>
      </c>
      <c r="J618" s="230" t="s">
        <v>4889</v>
      </c>
      <c r="K618" s="230" t="str">
        <f>Query1[[#This Row],[ENTERPRISE_ID]]</f>
        <v>HRAMIRE</v>
      </c>
      <c r="L618" s="231">
        <v>3866248397</v>
      </c>
      <c r="M618" s="230" t="s">
        <v>5630</v>
      </c>
      <c r="N618" s="230" t="s">
        <v>15199</v>
      </c>
      <c r="O618" s="230"/>
      <c r="P618" s="230" t="s">
        <v>15200</v>
      </c>
      <c r="Q618" s="230" t="s">
        <v>297</v>
      </c>
      <c r="R618" s="230" t="s">
        <v>15201</v>
      </c>
      <c r="S618" s="230" t="s">
        <v>5634</v>
      </c>
      <c r="T618" s="232">
        <v>8998</v>
      </c>
      <c r="U618" s="230" t="s">
        <v>5715</v>
      </c>
      <c r="V618" s="230" t="s">
        <v>5716</v>
      </c>
      <c r="W618" s="233" t="str">
        <f>IFERROR(VLOOKUP(Query1[[#This Row],[ENTERPRISE_ID]],HR_tbl[],2, 0), "Not on HR File")</f>
        <v>Team Lead Technician</v>
      </c>
      <c r="X618" s="113">
        <f>IFERROR(VLOOKUP(Query1[[#This Row],[ENTERPRISE_ID]],HR_tbl[],3,0), "Not on HR File")</f>
        <v>36341</v>
      </c>
      <c r="Y618" s="234" t="str">
        <f>IFERROR(VLOOKUP(Query1[[#This Row],[ENTERPRISE_ID]], Addresses!$A:$Y,21,0), "Not on HR File")</f>
        <v>136 Red Maple Burl Cir</v>
      </c>
      <c r="Z618" s="234">
        <f>IFERROR(VLOOKUP(Query1[[#This Row],[ENTERPRISE_ID]], Addresses!$A:$Y,22,0), "Not on HR File")</f>
        <v>0</v>
      </c>
      <c r="AA618" s="234" t="str">
        <f>IFERROR(VLOOKUP(Query1[[#This Row],[ENTERPRISE_ID]], Addresses!$A:$Y,23,0), "Not on HR File")</f>
        <v>Debary</v>
      </c>
      <c r="AB618" s="234" t="str">
        <f>IFERROR(VLOOKUP(Query1[[#This Row],[ENTERPRISE_ID]], Addresses!$A:$Y,24,0), "Not on HR File")</f>
        <v>FL</v>
      </c>
      <c r="AC618" s="234" t="str">
        <f>IFERROR(VLOOKUP(Query1[[#This Row],[ENTERPRISE_ID]], Addresses!$A:$Y,25,0), "Not on HR File")</f>
        <v>32713</v>
      </c>
      <c r="AD618" s="230" t="s">
        <v>15202</v>
      </c>
      <c r="AE618" s="235">
        <v>46086</v>
      </c>
    </row>
    <row r="619" spans="1:31" x14ac:dyDescent="0.3">
      <c r="A619" s="230" t="s">
        <v>1249</v>
      </c>
      <c r="B619" s="230" t="str">
        <f>Query1[[#This Row],[LAST_NAME]]</f>
        <v>THOMAS</v>
      </c>
      <c r="C619" s="230" t="s">
        <v>1250</v>
      </c>
      <c r="D619" s="230" t="s">
        <v>5682</v>
      </c>
      <c r="E619" s="230" t="s">
        <v>11996</v>
      </c>
      <c r="F619" s="230" t="s">
        <v>11997</v>
      </c>
      <c r="G619" s="230" t="s">
        <v>1251</v>
      </c>
      <c r="H619" s="230" t="str">
        <f>Query1[[#This Row],[FULL_NAME]]</f>
        <v>CEDRIC THOMAS</v>
      </c>
      <c r="I619" s="230" t="s">
        <v>4042</v>
      </c>
      <c r="J619" s="230" t="s">
        <v>4296</v>
      </c>
      <c r="K619" s="230" t="str">
        <f>Query1[[#This Row],[ENTERPRISE_ID]]</f>
        <v>CTHOMAS</v>
      </c>
      <c r="L619" s="231">
        <v>9105391963</v>
      </c>
      <c r="M619" s="230" t="s">
        <v>5630</v>
      </c>
      <c r="N619" s="230" t="s">
        <v>11998</v>
      </c>
      <c r="O619" s="230"/>
      <c r="P619" s="230" t="s">
        <v>1255</v>
      </c>
      <c r="Q619" s="230" t="s">
        <v>416</v>
      </c>
      <c r="R619" s="230" t="s">
        <v>11999</v>
      </c>
      <c r="S619" s="230" t="s">
        <v>5738</v>
      </c>
      <c r="T619" s="232">
        <v>8998</v>
      </c>
      <c r="U619" s="230" t="s">
        <v>6238</v>
      </c>
      <c r="V619" s="230" t="s">
        <v>6239</v>
      </c>
      <c r="W619" s="233" t="str">
        <f>IFERROR(VLOOKUP(Query1[[#This Row],[ENTERPRISE_ID]],HR_tbl[],2, 0), "Not on HR File")</f>
        <v>Service Technician 3, In-Home</v>
      </c>
      <c r="X619" s="113">
        <f>IFERROR(VLOOKUP(Query1[[#This Row],[ENTERPRISE_ID]],HR_tbl[],3,0), "Not on HR File")</f>
        <v>45851</v>
      </c>
      <c r="Y619" s="234">
        <f>IFERROR(VLOOKUP(Query1[[#This Row],[ENTERPRISE_ID]], Addresses!$A:$Y,21,0), "Not on HR File")</f>
        <v>310</v>
      </c>
      <c r="Z619" s="234" t="str">
        <f>IFERROR(VLOOKUP(Query1[[#This Row],[ENTERPRISE_ID]], Addresses!$A:$Y,22,0), "Not on HR File")</f>
        <v>SATURN ST</v>
      </c>
      <c r="AA619" s="234" t="str">
        <f>IFERROR(VLOOKUP(Query1[[#This Row],[ENTERPRISE_ID]], Addresses!$A:$Y,23,0), "Not on HR File")</f>
        <v>DUNN</v>
      </c>
      <c r="AB619" s="234" t="str">
        <f>IFERROR(VLOOKUP(Query1[[#This Row],[ENTERPRISE_ID]], Addresses!$A:$Y,24,0), "Not on HR File")</f>
        <v>NC</v>
      </c>
      <c r="AC619" s="234" t="str">
        <f>IFERROR(VLOOKUP(Query1[[#This Row],[ENTERPRISE_ID]], Addresses!$A:$Y,25,0), "Not on HR File")</f>
        <v>28334</v>
      </c>
      <c r="AD619" s="230" t="s">
        <v>12000</v>
      </c>
      <c r="AE619" s="235">
        <v>46086</v>
      </c>
    </row>
    <row r="620" spans="1:31" x14ac:dyDescent="0.3">
      <c r="A620" s="230" t="s">
        <v>10314</v>
      </c>
      <c r="B620" s="230" t="str">
        <f>Query1[[#This Row],[LAST_NAME]]</f>
        <v>LUCERO</v>
      </c>
      <c r="C620" s="230" t="s">
        <v>10315</v>
      </c>
      <c r="D620" s="230" t="s">
        <v>5638</v>
      </c>
      <c r="E620" s="230" t="s">
        <v>10316</v>
      </c>
      <c r="F620" s="230" t="s">
        <v>10317</v>
      </c>
      <c r="G620" s="230" t="s">
        <v>10318</v>
      </c>
      <c r="H620" s="230" t="str">
        <f>Query1[[#This Row],[FULL_NAME]]</f>
        <v>BRANDON LUCERO</v>
      </c>
      <c r="I620" s="230" t="s">
        <v>10319</v>
      </c>
      <c r="J620" s="230" t="s">
        <v>3918</v>
      </c>
      <c r="K620" s="230" t="str">
        <f>Query1[[#This Row],[ENTERPRISE_ID]]</f>
        <v>BLUCERO</v>
      </c>
      <c r="L620" s="231">
        <v>9548683459</v>
      </c>
      <c r="M620" s="230" t="s">
        <v>5630</v>
      </c>
      <c r="N620" s="230" t="s">
        <v>10320</v>
      </c>
      <c r="O620" s="230" t="s">
        <v>10321</v>
      </c>
      <c r="P620" s="230" t="s">
        <v>10322</v>
      </c>
      <c r="Q620" s="230" t="s">
        <v>297</v>
      </c>
      <c r="R620" s="230" t="s">
        <v>10323</v>
      </c>
      <c r="S620" s="230" t="s">
        <v>5634</v>
      </c>
      <c r="T620" s="232">
        <v>8998</v>
      </c>
      <c r="U620" s="230" t="s">
        <v>8263</v>
      </c>
      <c r="V620" s="230" t="s">
        <v>10007</v>
      </c>
      <c r="W620" s="233" t="str">
        <f>IFERROR(VLOOKUP(Query1[[#This Row],[ENTERPRISE_ID]],HR_tbl[],2, 0), "Not on HR File")</f>
        <v>Service Technician 3, In-Home</v>
      </c>
      <c r="X620" s="113">
        <f>IFERROR(VLOOKUP(Query1[[#This Row],[ENTERPRISE_ID]],HR_tbl[],3,0), "Not on HR File")</f>
        <v>45844</v>
      </c>
      <c r="Y620" s="234" t="str">
        <f>IFERROR(VLOOKUP(Query1[[#This Row],[ENTERPRISE_ID]], Addresses!$A:$Y,21,0), "Not on HR File")</f>
        <v>2461 GRANT ST</v>
      </c>
      <c r="Z620" s="234">
        <f>IFERROR(VLOOKUP(Query1[[#This Row],[ENTERPRISE_ID]], Addresses!$A:$Y,22,0), "Not on HR File")</f>
        <v>0</v>
      </c>
      <c r="AA620" s="234" t="str">
        <f>IFERROR(VLOOKUP(Query1[[#This Row],[ENTERPRISE_ID]], Addresses!$A:$Y,23,0), "Not on HR File")</f>
        <v>HOLLYWOOD</v>
      </c>
      <c r="AB620" s="234" t="str">
        <f>IFERROR(VLOOKUP(Query1[[#This Row],[ENTERPRISE_ID]], Addresses!$A:$Y,24,0), "Not on HR File")</f>
        <v>FL</v>
      </c>
      <c r="AC620" s="234" t="str">
        <f>IFERROR(VLOOKUP(Query1[[#This Row],[ENTERPRISE_ID]], Addresses!$A:$Y,25,0), "Not on HR File")</f>
        <v>33020</v>
      </c>
      <c r="AD620" s="230" t="s">
        <v>10324</v>
      </c>
      <c r="AE620" s="235">
        <v>46086</v>
      </c>
    </row>
    <row r="621" spans="1:31" x14ac:dyDescent="0.3">
      <c r="A621" s="230" t="s">
        <v>5408</v>
      </c>
      <c r="B621" s="230" t="str">
        <f>Query1[[#This Row],[LAST_NAME]]</f>
        <v>RUCKERT</v>
      </c>
      <c r="C621" s="230" t="s">
        <v>8133</v>
      </c>
      <c r="D621" s="230" t="s">
        <v>6119</v>
      </c>
      <c r="E621" s="230" t="s">
        <v>8134</v>
      </c>
      <c r="F621" s="230" t="s">
        <v>8135</v>
      </c>
      <c r="G621" s="230" t="s">
        <v>5410</v>
      </c>
      <c r="H621" s="230" t="str">
        <f>Query1[[#This Row],[FULL_NAME]]</f>
        <v>PAUL RUCKERT</v>
      </c>
      <c r="I621" s="230" t="s">
        <v>5409</v>
      </c>
      <c r="J621" s="230" t="s">
        <v>3860</v>
      </c>
      <c r="K621" s="230" t="str">
        <f>Query1[[#This Row],[ENTERPRISE_ID]]</f>
        <v>PRUCKE</v>
      </c>
      <c r="L621" s="231">
        <v>7249311122</v>
      </c>
      <c r="M621" s="230" t="s">
        <v>5630</v>
      </c>
      <c r="N621" s="230" t="s">
        <v>8136</v>
      </c>
      <c r="O621" s="230"/>
      <c r="P621" s="230" t="s">
        <v>8137</v>
      </c>
      <c r="Q621" s="230" t="s">
        <v>435</v>
      </c>
      <c r="R621" s="230" t="s">
        <v>8138</v>
      </c>
      <c r="S621" s="230" t="s">
        <v>5738</v>
      </c>
      <c r="T621" s="232">
        <v>8998</v>
      </c>
      <c r="U621" s="230" t="s">
        <v>3119</v>
      </c>
      <c r="V621" s="230" t="s">
        <v>6506</v>
      </c>
      <c r="W621" s="233" t="str">
        <f>IFERROR(VLOOKUP(Query1[[#This Row],[ENTERPRISE_ID]],HR_tbl[],2, 0), "Not on HR File")</f>
        <v>Service Technician 2, In-Home</v>
      </c>
      <c r="X621" s="113">
        <f>IFERROR(VLOOKUP(Query1[[#This Row],[ENTERPRISE_ID]],HR_tbl[],3,0), "Not on HR File")</f>
        <v>35656</v>
      </c>
      <c r="Y621" s="234" t="str">
        <f>IFERROR(VLOOKUP(Query1[[#This Row],[ENTERPRISE_ID]], Addresses!$A:$Y,21,0), "Not on HR File")</f>
        <v>719  FREEDOM CRIDER RD</v>
      </c>
      <c r="Z621" s="234">
        <f>IFERROR(VLOOKUP(Query1[[#This Row],[ENTERPRISE_ID]], Addresses!$A:$Y,22,0), "Not on HR File")</f>
        <v>0</v>
      </c>
      <c r="AA621" s="234" t="str">
        <f>IFERROR(VLOOKUP(Query1[[#This Row],[ENTERPRISE_ID]], Addresses!$A:$Y,23,0), "Not on HR File")</f>
        <v>FREEDOM</v>
      </c>
      <c r="AB621" s="234" t="str">
        <f>IFERROR(VLOOKUP(Query1[[#This Row],[ENTERPRISE_ID]], Addresses!$A:$Y,24,0), "Not on HR File")</f>
        <v>PA</v>
      </c>
      <c r="AC621" s="234" t="str">
        <f>IFERROR(VLOOKUP(Query1[[#This Row],[ENTERPRISE_ID]], Addresses!$A:$Y,25,0), "Not on HR File")</f>
        <v>15042</v>
      </c>
      <c r="AD621" s="230" t="s">
        <v>8139</v>
      </c>
      <c r="AE621" s="235">
        <v>46086</v>
      </c>
    </row>
    <row r="622" spans="1:31" x14ac:dyDescent="0.3">
      <c r="A622" s="230" t="s">
        <v>12650</v>
      </c>
      <c r="B622" s="230" t="str">
        <f>Query1[[#This Row],[LAST_NAME]]</f>
        <v>MCDONALD</v>
      </c>
      <c r="C622" s="230" t="s">
        <v>12651</v>
      </c>
      <c r="D622" s="230" t="s">
        <v>5669</v>
      </c>
      <c r="E622" s="230" t="s">
        <v>12652</v>
      </c>
      <c r="F622" s="230" t="s">
        <v>12653</v>
      </c>
      <c r="G622" s="230" t="s">
        <v>12654</v>
      </c>
      <c r="H622" s="230" t="str">
        <f>Query1[[#This Row],[FULL_NAME]]</f>
        <v>DONALD MCDONALD</v>
      </c>
      <c r="I622" s="230" t="s">
        <v>9380</v>
      </c>
      <c r="J622" s="230" t="s">
        <v>4240</v>
      </c>
      <c r="K622" s="230" t="str">
        <f>Query1[[#This Row],[ENTERPRISE_ID]]</f>
        <v>DMCDON1</v>
      </c>
      <c r="L622" s="231">
        <v>2068871574</v>
      </c>
      <c r="M622" s="230" t="s">
        <v>5630</v>
      </c>
      <c r="N622" s="230" t="s">
        <v>12655</v>
      </c>
      <c r="O622" s="230"/>
      <c r="P622" s="230" t="s">
        <v>12656</v>
      </c>
      <c r="Q622" s="230" t="s">
        <v>1472</v>
      </c>
      <c r="R622" s="230" t="s">
        <v>12657</v>
      </c>
      <c r="S622" s="230" t="s">
        <v>5634</v>
      </c>
      <c r="T622" s="232">
        <v>8998</v>
      </c>
      <c r="U622" s="230" t="s">
        <v>5751</v>
      </c>
      <c r="V622" s="230" t="s">
        <v>5752</v>
      </c>
      <c r="W622" s="233" t="str">
        <f>IFERROR(VLOOKUP(Query1[[#This Row],[ENTERPRISE_ID]],HR_tbl[],2, 0), "Not on HR File")</f>
        <v>Service Technician 1, In-Home</v>
      </c>
      <c r="X622" s="113">
        <f>IFERROR(VLOOKUP(Query1[[#This Row],[ENTERPRISE_ID]],HR_tbl[],3,0), "Not on HR File")</f>
        <v>31482</v>
      </c>
      <c r="Y622" s="234" t="str">
        <f>IFERROR(VLOOKUP(Query1[[#This Row],[ENTERPRISE_ID]], Addresses!$A:$Y,21,0), "Not on HR File")</f>
        <v>2017 MEADOWVIEW PL</v>
      </c>
      <c r="Z622" s="234">
        <f>IFERROR(VLOOKUP(Query1[[#This Row],[ENTERPRISE_ID]], Addresses!$A:$Y,22,0), "Not on HR File")</f>
        <v>0</v>
      </c>
      <c r="AA622" s="234" t="str">
        <f>IFERROR(VLOOKUP(Query1[[#This Row],[ENTERPRISE_ID]], Addresses!$A:$Y,23,0), "Not on HR File")</f>
        <v>CAmano ISLAND</v>
      </c>
      <c r="AB622" s="234" t="str">
        <f>IFERROR(VLOOKUP(Query1[[#This Row],[ENTERPRISE_ID]], Addresses!$A:$Y,24,0), "Not on HR File")</f>
        <v>WA</v>
      </c>
      <c r="AC622" s="234" t="str">
        <f>IFERROR(VLOOKUP(Query1[[#This Row],[ENTERPRISE_ID]], Addresses!$A:$Y,25,0), "Not on HR File")</f>
        <v>98282</v>
      </c>
      <c r="AD622" s="230" t="s">
        <v>12658</v>
      </c>
      <c r="AE622" s="235">
        <v>46086</v>
      </c>
    </row>
    <row r="623" spans="1:31" x14ac:dyDescent="0.3">
      <c r="A623" s="230" t="s">
        <v>12850</v>
      </c>
      <c r="B623" s="230" t="str">
        <f>Query1[[#This Row],[LAST_NAME]]</f>
        <v>FISHER</v>
      </c>
      <c r="C623" s="230" t="s">
        <v>12851</v>
      </c>
      <c r="D623" s="230" t="s">
        <v>5843</v>
      </c>
      <c r="E623" s="230" t="s">
        <v>12852</v>
      </c>
      <c r="F623" s="230" t="s">
        <v>12853</v>
      </c>
      <c r="G623" s="230" t="s">
        <v>12854</v>
      </c>
      <c r="H623" s="230" t="str">
        <f>Query1[[#This Row],[FULL_NAME]]</f>
        <v>L'TERAN FISHER</v>
      </c>
      <c r="I623" s="230" t="s">
        <v>12661</v>
      </c>
      <c r="J623" s="230" t="s">
        <v>12855</v>
      </c>
      <c r="K623" s="230" t="str">
        <f>Query1[[#This Row],[ENTERPRISE_ID]]</f>
        <v>LFISHE7</v>
      </c>
      <c r="L623" s="231">
        <v>3462036143</v>
      </c>
      <c r="M623" s="230" t="s">
        <v>5630</v>
      </c>
      <c r="N623" s="230" t="s">
        <v>12856</v>
      </c>
      <c r="O623" s="230"/>
      <c r="P623" s="230" t="s">
        <v>5847</v>
      </c>
      <c r="Q623" s="230" t="s">
        <v>279</v>
      </c>
      <c r="R623" s="230" t="s">
        <v>12857</v>
      </c>
      <c r="S623" s="230" t="s">
        <v>5738</v>
      </c>
      <c r="T623" s="232">
        <v>8998</v>
      </c>
      <c r="U623" s="230" t="s">
        <v>5849</v>
      </c>
      <c r="V623" s="230" t="s">
        <v>5850</v>
      </c>
      <c r="W623" s="233" t="str">
        <f>IFERROR(VLOOKUP(Query1[[#This Row],[ENTERPRISE_ID]],HR_tbl[],2, 0), "Not on HR File")</f>
        <v>Service Technician 3, In-Home</v>
      </c>
      <c r="X623" s="113">
        <f>IFERROR(VLOOKUP(Query1[[#This Row],[ENTERPRISE_ID]],HR_tbl[],3,0), "Not on HR File")</f>
        <v>40813</v>
      </c>
      <c r="Y623" s="234" t="str">
        <f>IFERROR(VLOOKUP(Query1[[#This Row],[ENTERPRISE_ID]], Addresses!$A:$Y,21,0), "Not on HR File")</f>
        <v>12419 Early Horizon Ct</v>
      </c>
      <c r="Z623" s="234">
        <f>IFERROR(VLOOKUP(Query1[[#This Row],[ENTERPRISE_ID]], Addresses!$A:$Y,22,0), "Not on HR File")</f>
        <v>0</v>
      </c>
      <c r="AA623" s="234" t="str">
        <f>IFERROR(VLOOKUP(Query1[[#This Row],[ENTERPRISE_ID]], Addresses!$A:$Y,23,0), "Not on HR File")</f>
        <v>HOUSTON</v>
      </c>
      <c r="AB623" s="234" t="str">
        <f>IFERROR(VLOOKUP(Query1[[#This Row],[ENTERPRISE_ID]], Addresses!$A:$Y,24,0), "Not on HR File")</f>
        <v>TX</v>
      </c>
      <c r="AC623" s="234" t="str">
        <f>IFERROR(VLOOKUP(Query1[[#This Row],[ENTERPRISE_ID]], Addresses!$A:$Y,25,0), "Not on HR File")</f>
        <v>77048</v>
      </c>
      <c r="AD623" s="230" t="s">
        <v>12858</v>
      </c>
      <c r="AE623" s="235">
        <v>46086</v>
      </c>
    </row>
    <row r="624" spans="1:31" x14ac:dyDescent="0.3">
      <c r="A624" s="230" t="s">
        <v>605</v>
      </c>
      <c r="B624" s="230" t="str">
        <f>Query1[[#This Row],[LAST_NAME]]</f>
        <v>EDWARDS</v>
      </c>
      <c r="C624" s="230" t="s">
        <v>606</v>
      </c>
      <c r="D624" s="230" t="s">
        <v>5788</v>
      </c>
      <c r="E624" s="230" t="s">
        <v>9693</v>
      </c>
      <c r="F624" s="230" t="s">
        <v>9694</v>
      </c>
      <c r="G624" s="230" t="s">
        <v>607</v>
      </c>
      <c r="H624" s="230" t="str">
        <f>Query1[[#This Row],[FULL_NAME]]</f>
        <v>WALTON EDWARDS</v>
      </c>
      <c r="I624" s="230" t="s">
        <v>9695</v>
      </c>
      <c r="J624" s="230" t="s">
        <v>9696</v>
      </c>
      <c r="K624" s="230" t="str">
        <f>Query1[[#This Row],[ENTERPRISE_ID]]</f>
        <v>WEDWAR3</v>
      </c>
      <c r="L624" s="231">
        <v>3012564042</v>
      </c>
      <c r="M624" s="230" t="s">
        <v>5630</v>
      </c>
      <c r="N624" s="230" t="s">
        <v>9697</v>
      </c>
      <c r="O624" s="230"/>
      <c r="P624" s="230" t="s">
        <v>9698</v>
      </c>
      <c r="Q624" s="230" t="s">
        <v>541</v>
      </c>
      <c r="R624" s="230" t="s">
        <v>9699</v>
      </c>
      <c r="S624" s="230" t="s">
        <v>5634</v>
      </c>
      <c r="T624" s="232">
        <v>8998</v>
      </c>
      <c r="U624" s="230" t="s">
        <v>7359</v>
      </c>
      <c r="V624" s="230" t="s">
        <v>7360</v>
      </c>
      <c r="W624" s="233" t="str">
        <f>IFERROR(VLOOKUP(Query1[[#This Row],[ENTERPRISE_ID]],HR_tbl[],2, 0), "Not on HR File")</f>
        <v>Service Technician 1, In-Home</v>
      </c>
      <c r="X624" s="113">
        <f>IFERROR(VLOOKUP(Query1[[#This Row],[ENTERPRISE_ID]],HR_tbl[],3,0), "Not on HR File")</f>
        <v>39538</v>
      </c>
      <c r="Y624" s="234" t="str">
        <f>IFERROR(VLOOKUP(Query1[[#This Row],[ENTERPRISE_ID]], Addresses!$A:$Y,21,0), "Not on HR File")</f>
        <v>12113 GRANDVIEW AVE</v>
      </c>
      <c r="Z624" s="234">
        <f>IFERROR(VLOOKUP(Query1[[#This Row],[ENTERPRISE_ID]], Addresses!$A:$Y,22,0), "Not on HR File")</f>
        <v>0</v>
      </c>
      <c r="AA624" s="234" t="str">
        <f>IFERROR(VLOOKUP(Query1[[#This Row],[ENTERPRISE_ID]], Addresses!$A:$Y,23,0), "Not on HR File")</f>
        <v>SILVER SPRING</v>
      </c>
      <c r="AB624" s="234" t="str">
        <f>IFERROR(VLOOKUP(Query1[[#This Row],[ENTERPRISE_ID]], Addresses!$A:$Y,24,0), "Not on HR File")</f>
        <v>MD</v>
      </c>
      <c r="AC624" s="234" t="str">
        <f>IFERROR(VLOOKUP(Query1[[#This Row],[ENTERPRISE_ID]], Addresses!$A:$Y,25,0), "Not on HR File")</f>
        <v>20902</v>
      </c>
      <c r="AD624" s="230" t="s">
        <v>9700</v>
      </c>
      <c r="AE624" s="235">
        <v>46086</v>
      </c>
    </row>
    <row r="625" spans="1:31" x14ac:dyDescent="0.3">
      <c r="A625" s="230" t="s">
        <v>11012</v>
      </c>
      <c r="B625" s="230" t="str">
        <f>Query1[[#This Row],[LAST_NAME]]</f>
        <v>SLAUGHTER</v>
      </c>
      <c r="C625" s="230" t="s">
        <v>11013</v>
      </c>
      <c r="D625" s="230" t="s">
        <v>5769</v>
      </c>
      <c r="E625" s="230" t="s">
        <v>11014</v>
      </c>
      <c r="F625" s="230" t="s">
        <v>11015</v>
      </c>
      <c r="G625" s="230" t="s">
        <v>11016</v>
      </c>
      <c r="H625" s="230" t="str">
        <f>Query1[[#This Row],[FULL_NAME]]</f>
        <v>MICHAEL SLAUGHTER</v>
      </c>
      <c r="I625" s="230" t="s">
        <v>11017</v>
      </c>
      <c r="J625" s="230" t="s">
        <v>3909</v>
      </c>
      <c r="K625" s="230" t="str">
        <f>Query1[[#This Row],[ENTERPRISE_ID]]</f>
        <v>MSLAUG</v>
      </c>
      <c r="L625" s="231">
        <v>3093519399</v>
      </c>
      <c r="M625" s="230" t="s">
        <v>5630</v>
      </c>
      <c r="N625" s="230" t="s">
        <v>11018</v>
      </c>
      <c r="O625" s="230"/>
      <c r="P625" s="230" t="s">
        <v>11019</v>
      </c>
      <c r="Q625" s="230" t="s">
        <v>250</v>
      </c>
      <c r="R625" s="230" t="s">
        <v>11020</v>
      </c>
      <c r="S625" s="230" t="s">
        <v>5738</v>
      </c>
      <c r="T625" s="232">
        <v>8998</v>
      </c>
      <c r="U625" s="230" t="s">
        <v>7463</v>
      </c>
      <c r="V625" s="230" t="s">
        <v>7464</v>
      </c>
      <c r="W625" s="233" t="str">
        <f>IFERROR(VLOOKUP(Query1[[#This Row],[ENTERPRISE_ID]],HR_tbl[],2, 0), "Not on HR File")</f>
        <v>Service Technician 1, In-Home</v>
      </c>
      <c r="X625" s="113">
        <f>IFERROR(VLOOKUP(Query1[[#This Row],[ENTERPRISE_ID]],HR_tbl[],3,0), "Not on HR File")</f>
        <v>31523</v>
      </c>
      <c r="Y625" s="234" t="str">
        <f>IFERROR(VLOOKUP(Query1[[#This Row],[ENTERPRISE_ID]], Addresses!$A:$Y,21,0), "Not on HR File")</f>
        <v>305 DOSHER ST</v>
      </c>
      <c r="Z625" s="234">
        <f>IFERROR(VLOOKUP(Query1[[#This Row],[ENTERPRISE_ID]], Addresses!$A:$Y,22,0), "Not on HR File")</f>
        <v>0</v>
      </c>
      <c r="AA625" s="234" t="str">
        <f>IFERROR(VLOOKUP(Query1[[#This Row],[ENTERPRISE_ID]], Addresses!$A:$Y,23,0), "Not on HR File")</f>
        <v>CONGERVILLE</v>
      </c>
      <c r="AB625" s="234" t="str">
        <f>IFERROR(VLOOKUP(Query1[[#This Row],[ENTERPRISE_ID]], Addresses!$A:$Y,24,0), "Not on HR File")</f>
        <v>IL</v>
      </c>
      <c r="AC625" s="234" t="str">
        <f>IFERROR(VLOOKUP(Query1[[#This Row],[ENTERPRISE_ID]], Addresses!$A:$Y,25,0), "Not on HR File")</f>
        <v>61729</v>
      </c>
      <c r="AD625" s="230" t="s">
        <v>11021</v>
      </c>
      <c r="AE625" s="235">
        <v>46086</v>
      </c>
    </row>
    <row r="626" spans="1:31" x14ac:dyDescent="0.3">
      <c r="A626" s="230" t="s">
        <v>15328</v>
      </c>
      <c r="B626" s="230" t="str">
        <f>Query1[[#This Row],[LAST_NAME]]</f>
        <v>KING</v>
      </c>
      <c r="C626" s="230" t="s">
        <v>1201</v>
      </c>
      <c r="D626" s="230" t="s">
        <v>5708</v>
      </c>
      <c r="E626" s="230" t="s">
        <v>15329</v>
      </c>
      <c r="F626" s="230" t="s">
        <v>15330</v>
      </c>
      <c r="G626" s="230" t="s">
        <v>2839</v>
      </c>
      <c r="H626" s="230" t="str">
        <f>Query1[[#This Row],[FULL_NAME]]</f>
        <v>COREY KING</v>
      </c>
      <c r="I626" s="230" t="s">
        <v>4694</v>
      </c>
      <c r="J626" s="230" t="s">
        <v>5082</v>
      </c>
      <c r="K626" s="230" t="str">
        <f>Query1[[#This Row],[ENTERPRISE_ID]]</f>
        <v>CKING</v>
      </c>
      <c r="L626" s="231">
        <v>2283042138</v>
      </c>
      <c r="M626" s="230" t="s">
        <v>5630</v>
      </c>
      <c r="N626" s="230" t="s">
        <v>15331</v>
      </c>
      <c r="O626" s="230"/>
      <c r="P626" s="230" t="s">
        <v>15332</v>
      </c>
      <c r="Q626" s="230" t="s">
        <v>477</v>
      </c>
      <c r="R626" s="230" t="s">
        <v>15333</v>
      </c>
      <c r="S626" s="230" t="s">
        <v>5664</v>
      </c>
      <c r="T626" s="232">
        <v>8998</v>
      </c>
      <c r="U626" s="230" t="s">
        <v>6367</v>
      </c>
      <c r="V626" s="230" t="s">
        <v>7277</v>
      </c>
      <c r="W626" s="233" t="str">
        <f>IFERROR(VLOOKUP(Query1[[#This Row],[ENTERPRISE_ID]],HR_tbl[],2, 0), "Not on HR File")</f>
        <v>Service Technician 3, In-Home</v>
      </c>
      <c r="X626" s="113">
        <f>IFERROR(VLOOKUP(Query1[[#This Row],[ENTERPRISE_ID]],HR_tbl[],3,0), "Not on HR File")</f>
        <v>45886</v>
      </c>
      <c r="Y626" s="234" t="str">
        <f>IFERROR(VLOOKUP(Query1[[#This Row],[ENTERPRISE_ID]], Addresses!$A:$Y,21,0), "Not on HR File")</f>
        <v>1202 WAVERLY DR.</v>
      </c>
      <c r="Z626" s="234">
        <f>IFERROR(VLOOKUP(Query1[[#This Row],[ENTERPRISE_ID]], Addresses!$A:$Y,22,0), "Not on HR File")</f>
        <v>0</v>
      </c>
      <c r="AA626" s="234" t="str">
        <f>IFERROR(VLOOKUP(Query1[[#This Row],[ENTERPRISE_ID]], Addresses!$A:$Y,23,0), "Not on HR File")</f>
        <v>BAY ST LOUIS</v>
      </c>
      <c r="AB626" s="234" t="str">
        <f>IFERROR(VLOOKUP(Query1[[#This Row],[ENTERPRISE_ID]], Addresses!$A:$Y,24,0), "Not on HR File")</f>
        <v>MS</v>
      </c>
      <c r="AC626" s="234" t="str">
        <f>IFERROR(VLOOKUP(Query1[[#This Row],[ENTERPRISE_ID]], Addresses!$A:$Y,25,0), "Not on HR File")</f>
        <v>39520</v>
      </c>
      <c r="AD626" s="230" t="s">
        <v>15334</v>
      </c>
      <c r="AE626" s="235">
        <v>46086</v>
      </c>
    </row>
    <row r="627" spans="1:31" x14ac:dyDescent="0.3">
      <c r="A627" s="230" t="s">
        <v>17364</v>
      </c>
      <c r="B627" s="230" t="str">
        <f>Query1[[#This Row],[LAST_NAME]]</f>
        <v>GAMBOA</v>
      </c>
      <c r="C627" s="230" t="s">
        <v>17365</v>
      </c>
      <c r="D627" s="230" t="s">
        <v>5843</v>
      </c>
      <c r="E627" s="230" t="s">
        <v>17366</v>
      </c>
      <c r="F627" s="230" t="s">
        <v>17367</v>
      </c>
      <c r="G627" s="230" t="s">
        <v>17368</v>
      </c>
      <c r="H627" s="230" t="str">
        <f>Query1[[#This Row],[FULL_NAME]]</f>
        <v>XANTHUS GAMBOA</v>
      </c>
      <c r="I627" s="230" t="s">
        <v>17369</v>
      </c>
      <c r="J627" s="230" t="s">
        <v>17370</v>
      </c>
      <c r="K627" s="230" t="str">
        <f>Query1[[#This Row],[ENTERPRISE_ID]]</f>
        <v>XGAMBOA</v>
      </c>
      <c r="L627" s="231">
        <v>8322504087</v>
      </c>
      <c r="M627" s="230" t="s">
        <v>5630</v>
      </c>
      <c r="N627" s="230" t="s">
        <v>17371</v>
      </c>
      <c r="O627" s="230"/>
      <c r="P627" s="230" t="s">
        <v>7733</v>
      </c>
      <c r="Q627" s="230" t="s">
        <v>279</v>
      </c>
      <c r="R627" s="230" t="s">
        <v>17372</v>
      </c>
      <c r="S627" s="230" t="s">
        <v>5738</v>
      </c>
      <c r="T627" s="232">
        <v>8998</v>
      </c>
      <c r="U627" s="230" t="s">
        <v>7530</v>
      </c>
      <c r="V627" s="230" t="s">
        <v>7735</v>
      </c>
      <c r="W627" s="233" t="str">
        <f>IFERROR(VLOOKUP(Query1[[#This Row],[ENTERPRISE_ID]],HR_tbl[],2, 0), "Not on HR File")</f>
        <v>Service Technician 2, In-Home</v>
      </c>
      <c r="X627" s="113">
        <f>IFERROR(VLOOKUP(Query1[[#This Row],[ENTERPRISE_ID]],HR_tbl[],3,0), "Not on HR File")</f>
        <v>45221</v>
      </c>
      <c r="Y627" s="234" t="str">
        <f>IFERROR(VLOOKUP(Query1[[#This Row],[ENTERPRISE_ID]], Addresses!$A:$Y,21,0), "Not on HR File")</f>
        <v>21811 Wildwood Park Rd.</v>
      </c>
      <c r="Z627" s="234" t="str">
        <f>IFERROR(VLOOKUP(Query1[[#This Row],[ENTERPRISE_ID]], Addresses!$A:$Y,22,0), "Not on HR File")</f>
        <v>APT 226</v>
      </c>
      <c r="AA627" s="234" t="str">
        <f>IFERROR(VLOOKUP(Query1[[#This Row],[ENTERPRISE_ID]], Addresses!$A:$Y,23,0), "Not on HR File")</f>
        <v>Richmond</v>
      </c>
      <c r="AB627" s="234" t="str">
        <f>IFERROR(VLOOKUP(Query1[[#This Row],[ENTERPRISE_ID]], Addresses!$A:$Y,24,0), "Not on HR File")</f>
        <v>TX</v>
      </c>
      <c r="AC627" s="234" t="str">
        <f>IFERROR(VLOOKUP(Query1[[#This Row],[ENTERPRISE_ID]], Addresses!$A:$Y,25,0), "Not on HR File")</f>
        <v>77469</v>
      </c>
      <c r="AD627" s="230" t="s">
        <v>17373</v>
      </c>
      <c r="AE627" s="235">
        <v>46086</v>
      </c>
    </row>
    <row r="628" spans="1:31" x14ac:dyDescent="0.3">
      <c r="A628" s="230" t="s">
        <v>16150</v>
      </c>
      <c r="B628" s="230" t="str">
        <f>Query1[[#This Row],[LAST_NAME]]</f>
        <v>CARR JR</v>
      </c>
      <c r="C628" s="230" t="s">
        <v>16151</v>
      </c>
      <c r="D628" s="230" t="s">
        <v>5854</v>
      </c>
      <c r="E628" s="230" t="s">
        <v>16152</v>
      </c>
      <c r="F628" s="230" t="s">
        <v>16153</v>
      </c>
      <c r="G628" s="230" t="s">
        <v>16154</v>
      </c>
      <c r="H628" s="230" t="str">
        <f>Query1[[#This Row],[FULL_NAME]]</f>
        <v>LAWRENCE CARR JR</v>
      </c>
      <c r="I628" s="230" t="s">
        <v>16155</v>
      </c>
      <c r="J628" s="230" t="s">
        <v>13057</v>
      </c>
      <c r="K628" s="230" t="str">
        <f>Query1[[#This Row],[ENTERPRISE_ID]]</f>
        <v>LCARRJ</v>
      </c>
      <c r="L628" s="231">
        <v>4049404210</v>
      </c>
      <c r="M628" s="230" t="s">
        <v>5630</v>
      </c>
      <c r="N628" s="230" t="s">
        <v>16156</v>
      </c>
      <c r="O628" s="230"/>
      <c r="P628" s="230" t="s">
        <v>1523</v>
      </c>
      <c r="Q628" s="230" t="s">
        <v>575</v>
      </c>
      <c r="R628" s="230" t="s">
        <v>5134</v>
      </c>
      <c r="S628" s="230" t="s">
        <v>5714</v>
      </c>
      <c r="T628" s="232">
        <v>8998</v>
      </c>
      <c r="U628" s="230" t="s">
        <v>8529</v>
      </c>
      <c r="V628" s="230" t="s">
        <v>8530</v>
      </c>
      <c r="W628" s="233" t="str">
        <f>IFERROR(VLOOKUP(Query1[[#This Row],[ENTERPRISE_ID]],HR_tbl[],2, 0), "Not on HR File")</f>
        <v>Service Technician LG, In-Home</v>
      </c>
      <c r="X628" s="113">
        <f>IFERROR(VLOOKUP(Query1[[#This Row],[ENTERPRISE_ID]],HR_tbl[],3,0), "Not on HR File")</f>
        <v>31558</v>
      </c>
      <c r="Y628" s="234" t="str">
        <f>IFERROR(VLOOKUP(Query1[[#This Row],[ENTERPRISE_ID]], Addresses!$A:$Y,21,0), "Not on HR File")</f>
        <v>109 SALEM GLEN WAY SE</v>
      </c>
      <c r="Z628" s="234">
        <f>IFERROR(VLOOKUP(Query1[[#This Row],[ENTERPRISE_ID]], Addresses!$A:$Y,22,0), "Not on HR File")</f>
        <v>0</v>
      </c>
      <c r="AA628" s="234" t="str">
        <f>IFERROR(VLOOKUP(Query1[[#This Row],[ENTERPRISE_ID]], Addresses!$A:$Y,23,0), "Not on HR File")</f>
        <v>CONYERS</v>
      </c>
      <c r="AB628" s="234" t="str">
        <f>IFERROR(VLOOKUP(Query1[[#This Row],[ENTERPRISE_ID]], Addresses!$A:$Y,24,0), "Not on HR File")</f>
        <v>GA</v>
      </c>
      <c r="AC628" s="234" t="str">
        <f>IFERROR(VLOOKUP(Query1[[#This Row],[ENTERPRISE_ID]], Addresses!$A:$Y,25,0), "Not on HR File")</f>
        <v>30013</v>
      </c>
      <c r="AD628" s="230" t="s">
        <v>16157</v>
      </c>
      <c r="AE628" s="235">
        <v>46086</v>
      </c>
    </row>
    <row r="629" spans="1:31" x14ac:dyDescent="0.3">
      <c r="A629" s="230" t="s">
        <v>13682</v>
      </c>
      <c r="B629" s="230" t="str">
        <f>Query1[[#This Row],[LAST_NAME]]</f>
        <v>CUTLER</v>
      </c>
      <c r="C629" s="230" t="s">
        <v>13683</v>
      </c>
      <c r="D629" s="230" t="s">
        <v>5627</v>
      </c>
      <c r="E629" s="230" t="s">
        <v>13684</v>
      </c>
      <c r="F629" s="230" t="s">
        <v>13685</v>
      </c>
      <c r="G629" s="230" t="s">
        <v>13686</v>
      </c>
      <c r="H629" s="230" t="str">
        <f>Query1[[#This Row],[FULL_NAME]]</f>
        <v>GARY CUTLER</v>
      </c>
      <c r="I629" s="230" t="s">
        <v>13687</v>
      </c>
      <c r="J629" s="230" t="s">
        <v>4230</v>
      </c>
      <c r="K629" s="230" t="str">
        <f>Query1[[#This Row],[ENTERPRISE_ID]]</f>
        <v>GCUTLE</v>
      </c>
      <c r="L629" s="231">
        <v>2147352628</v>
      </c>
      <c r="M629" s="230" t="s">
        <v>5630</v>
      </c>
      <c r="N629" s="230" t="s">
        <v>13688</v>
      </c>
      <c r="O629" s="230"/>
      <c r="P629" s="230" t="s">
        <v>13689</v>
      </c>
      <c r="Q629" s="230" t="s">
        <v>279</v>
      </c>
      <c r="R629" s="230" t="s">
        <v>13690</v>
      </c>
      <c r="S629" s="230" t="s">
        <v>5634</v>
      </c>
      <c r="T629" s="232">
        <v>8998</v>
      </c>
      <c r="U629" s="230" t="s">
        <v>5204</v>
      </c>
      <c r="V629" s="230" t="s">
        <v>5953</v>
      </c>
      <c r="W629" s="233" t="str">
        <f>IFERROR(VLOOKUP(Query1[[#This Row],[ENTERPRISE_ID]],HR_tbl[],2, 0), "Not on HR File")</f>
        <v>Service Technician 1, In-Home</v>
      </c>
      <c r="X629" s="113">
        <f>IFERROR(VLOOKUP(Query1[[#This Row],[ENTERPRISE_ID]],HR_tbl[],3,0), "Not on HR File")</f>
        <v>31552</v>
      </c>
      <c r="Y629" s="234" t="str">
        <f>IFERROR(VLOOKUP(Query1[[#This Row],[ENTERPRISE_ID]], Addresses!$A:$Y,21,0), "Not on HR File")</f>
        <v>1205 Briarwood Rd</v>
      </c>
      <c r="Z629" s="234">
        <f>IFERROR(VLOOKUP(Query1[[#This Row],[ENTERPRISE_ID]], Addresses!$A:$Y,22,0), "Not on HR File")</f>
        <v>0</v>
      </c>
      <c r="AA629" s="234" t="str">
        <f>IFERROR(VLOOKUP(Query1[[#This Row],[ENTERPRISE_ID]], Addresses!$A:$Y,23,0), "Not on HR File")</f>
        <v>Cleburne</v>
      </c>
      <c r="AB629" s="234" t="str">
        <f>IFERROR(VLOOKUP(Query1[[#This Row],[ENTERPRISE_ID]], Addresses!$A:$Y,24,0), "Not on HR File")</f>
        <v>TX</v>
      </c>
      <c r="AC629" s="234" t="str">
        <f>IFERROR(VLOOKUP(Query1[[#This Row],[ENTERPRISE_ID]], Addresses!$A:$Y,25,0), "Not on HR File")</f>
        <v>76033</v>
      </c>
      <c r="AD629" s="230" t="s">
        <v>13691</v>
      </c>
      <c r="AE629" s="235">
        <v>46086</v>
      </c>
    </row>
    <row r="630" spans="1:31" x14ac:dyDescent="0.3">
      <c r="A630" s="230" t="s">
        <v>18148</v>
      </c>
      <c r="B630" s="230" t="str">
        <f>Query1[[#This Row],[LAST_NAME]]</f>
        <v>SEALY</v>
      </c>
      <c r="C630" s="230" t="s">
        <v>18149</v>
      </c>
      <c r="D630" s="230" t="s">
        <v>5708</v>
      </c>
      <c r="E630" s="230" t="s">
        <v>18150</v>
      </c>
      <c r="F630" s="230" t="s">
        <v>18151</v>
      </c>
      <c r="G630" s="230" t="s">
        <v>18152</v>
      </c>
      <c r="H630" s="230" t="str">
        <f>Query1[[#This Row],[FULL_NAME]]</f>
        <v>CHRIS SEALY</v>
      </c>
      <c r="I630" s="230" t="s">
        <v>5194</v>
      </c>
      <c r="J630" s="230" t="s">
        <v>13432</v>
      </c>
      <c r="K630" s="230" t="str">
        <f>Query1[[#This Row],[ENTERPRISE_ID]]</f>
        <v>CSEALY</v>
      </c>
      <c r="L630" s="231">
        <v>6016102906</v>
      </c>
      <c r="M630" s="230" t="s">
        <v>5630</v>
      </c>
      <c r="N630" s="230" t="s">
        <v>18153</v>
      </c>
      <c r="O630" s="230"/>
      <c r="P630" s="230" t="s">
        <v>18154</v>
      </c>
      <c r="Q630" s="230" t="s">
        <v>477</v>
      </c>
      <c r="R630" s="230" t="s">
        <v>18155</v>
      </c>
      <c r="S630" s="230" t="s">
        <v>5664</v>
      </c>
      <c r="T630" s="232">
        <v>8998</v>
      </c>
      <c r="U630" s="230" t="s">
        <v>6367</v>
      </c>
      <c r="V630" s="230" t="s">
        <v>7277</v>
      </c>
      <c r="W630" s="233" t="str">
        <f>IFERROR(VLOOKUP(Query1[[#This Row],[ENTERPRISE_ID]],HR_tbl[],2, 0), "Not on HR File")</f>
        <v>Service Technician 3, In-Home</v>
      </c>
      <c r="X630" s="113">
        <f>IFERROR(VLOOKUP(Query1[[#This Row],[ENTERPRISE_ID]],HR_tbl[],3,0), "Not on HR File")</f>
        <v>45767</v>
      </c>
      <c r="Y630" s="234" t="str">
        <f>IFERROR(VLOOKUP(Query1[[#This Row],[ENTERPRISE_ID]], Addresses!$A:$Y,21,0), "Not on HR File")</f>
        <v>3 VIC ELLIS RD</v>
      </c>
      <c r="Z630" s="234">
        <f>IFERROR(VLOOKUP(Query1[[#This Row],[ENTERPRISE_ID]], Addresses!$A:$Y,22,0), "Not on HR File")</f>
        <v>0</v>
      </c>
      <c r="AA630" s="234" t="str">
        <f>IFERROR(VLOOKUP(Query1[[#This Row],[ENTERPRISE_ID]], Addresses!$A:$Y,23,0), "Not on HR File")</f>
        <v>HATTIESBURG</v>
      </c>
      <c r="AB630" s="234" t="str">
        <f>IFERROR(VLOOKUP(Query1[[#This Row],[ENTERPRISE_ID]], Addresses!$A:$Y,24,0), "Not on HR File")</f>
        <v>MS</v>
      </c>
      <c r="AC630" s="234" t="str">
        <f>IFERROR(VLOOKUP(Query1[[#This Row],[ENTERPRISE_ID]], Addresses!$A:$Y,25,0), "Not on HR File")</f>
        <v>39401</v>
      </c>
      <c r="AD630" s="230" t="s">
        <v>18156</v>
      </c>
      <c r="AE630" s="235">
        <v>46086</v>
      </c>
    </row>
    <row r="631" spans="1:31" x14ac:dyDescent="0.3">
      <c r="A631" s="230" t="s">
        <v>16035</v>
      </c>
      <c r="B631" s="230" t="str">
        <f>Query1[[#This Row],[LAST_NAME]]</f>
        <v>MCCABE</v>
      </c>
      <c r="C631" s="230" t="s">
        <v>16036</v>
      </c>
      <c r="D631" s="230" t="s">
        <v>6119</v>
      </c>
      <c r="E631" s="230" t="s">
        <v>16037</v>
      </c>
      <c r="F631" s="230" t="s">
        <v>16038</v>
      </c>
      <c r="G631" s="230" t="s">
        <v>16039</v>
      </c>
      <c r="H631" s="230" t="str">
        <f>Query1[[#This Row],[FULL_NAME]]</f>
        <v>JOHN MCCABE</v>
      </c>
      <c r="I631" s="230" t="s">
        <v>16040</v>
      </c>
      <c r="J631" s="230" t="s">
        <v>4282</v>
      </c>
      <c r="K631" s="230" t="str">
        <f>Query1[[#This Row],[ENTERPRISE_ID]]</f>
        <v>JMCCABE</v>
      </c>
      <c r="L631" s="231">
        <v>3303890196</v>
      </c>
      <c r="M631" s="230" t="s">
        <v>5630</v>
      </c>
      <c r="N631" s="230" t="s">
        <v>16041</v>
      </c>
      <c r="O631" s="230"/>
      <c r="P631" s="230" t="s">
        <v>4556</v>
      </c>
      <c r="Q631" s="230" t="s">
        <v>260</v>
      </c>
      <c r="R631" s="230" t="s">
        <v>16042</v>
      </c>
      <c r="S631" s="230" t="s">
        <v>5738</v>
      </c>
      <c r="T631" s="232">
        <v>8998</v>
      </c>
      <c r="U631" s="230" t="s">
        <v>1117</v>
      </c>
      <c r="V631" s="230" t="s">
        <v>6927</v>
      </c>
      <c r="W631" s="233" t="str">
        <f>IFERROR(VLOOKUP(Query1[[#This Row],[ENTERPRISE_ID]],HR_tbl[],2, 0), "Not on HR File")</f>
        <v>Service Technician 2, In-Home</v>
      </c>
      <c r="X631" s="113">
        <f>IFERROR(VLOOKUP(Query1[[#This Row],[ENTERPRISE_ID]],HR_tbl[],3,0), "Not on HR File")</f>
        <v>45977</v>
      </c>
      <c r="Y631" s="234" t="str">
        <f>IFERROR(VLOOKUP(Query1[[#This Row],[ENTERPRISE_ID]], Addresses!$A:$Y,21,0), "Not on HR File")</f>
        <v>6153 ISLAND DR NW</v>
      </c>
      <c r="Z631" s="234">
        <f>IFERROR(VLOOKUP(Query1[[#This Row],[ENTERPRISE_ID]], Addresses!$A:$Y,22,0), "Not on HR File")</f>
        <v>0</v>
      </c>
      <c r="AA631" s="234" t="str">
        <f>IFERROR(VLOOKUP(Query1[[#This Row],[ENTERPRISE_ID]], Addresses!$A:$Y,23,0), "Not on HR File")</f>
        <v>CANTON</v>
      </c>
      <c r="AB631" s="234" t="str">
        <f>IFERROR(VLOOKUP(Query1[[#This Row],[ENTERPRISE_ID]], Addresses!$A:$Y,24,0), "Not on HR File")</f>
        <v>OH</v>
      </c>
      <c r="AC631" s="234" t="str">
        <f>IFERROR(VLOOKUP(Query1[[#This Row],[ENTERPRISE_ID]], Addresses!$A:$Y,25,0), "Not on HR File")</f>
        <v>44718</v>
      </c>
      <c r="AD631" s="230" t="s">
        <v>16043</v>
      </c>
      <c r="AE631" s="235">
        <v>46086</v>
      </c>
    </row>
    <row r="632" spans="1:31" x14ac:dyDescent="0.3">
      <c r="A632" s="230" t="s">
        <v>1355</v>
      </c>
      <c r="B632" s="230" t="str">
        <f>Query1[[#This Row],[LAST_NAME]]</f>
        <v>OZUNA</v>
      </c>
      <c r="C632" s="230" t="s">
        <v>1356</v>
      </c>
      <c r="D632" s="230" t="s">
        <v>5822</v>
      </c>
      <c r="E632" s="230" t="s">
        <v>11051</v>
      </c>
      <c r="F632" s="230" t="s">
        <v>11052</v>
      </c>
      <c r="G632" s="230" t="s">
        <v>1357</v>
      </c>
      <c r="H632" s="230" t="str">
        <f>Query1[[#This Row],[FULL_NAME]]</f>
        <v>DOMINGO OZUNA</v>
      </c>
      <c r="I632" s="230" t="s">
        <v>5031</v>
      </c>
      <c r="J632" s="230" t="s">
        <v>5030</v>
      </c>
      <c r="K632" s="230" t="str">
        <f>Query1[[#This Row],[ENTERPRISE_ID]]</f>
        <v>DOZUNA</v>
      </c>
      <c r="L632" s="231">
        <v>4012198351</v>
      </c>
      <c r="M632" s="230" t="s">
        <v>5630</v>
      </c>
      <c r="N632" s="230" t="s">
        <v>11053</v>
      </c>
      <c r="O632" s="230"/>
      <c r="P632" s="230" t="s">
        <v>9044</v>
      </c>
      <c r="Q632" s="230" t="s">
        <v>693</v>
      </c>
      <c r="R632" s="230" t="s">
        <v>11054</v>
      </c>
      <c r="S632" s="230" t="s">
        <v>5916</v>
      </c>
      <c r="T632" s="232">
        <v>8998</v>
      </c>
      <c r="U632" s="230" t="s">
        <v>9046</v>
      </c>
      <c r="V632" s="230" t="s">
        <v>9047</v>
      </c>
      <c r="W632" s="233" t="str">
        <f>IFERROR(VLOOKUP(Query1[[#This Row],[ENTERPRISE_ID]],HR_tbl[],2, 0), "Not on HR File")</f>
        <v>Service Technician 2, In-Home</v>
      </c>
      <c r="X632" s="113">
        <f>IFERROR(VLOOKUP(Query1[[#This Row],[ENTERPRISE_ID]],HR_tbl[],3,0), "Not on HR File")</f>
        <v>43201</v>
      </c>
      <c r="Y632" s="234" t="str">
        <f>IFERROR(VLOOKUP(Query1[[#This Row],[ENTERPRISE_ID]], Addresses!$A:$Y,21,0), "Not on HR File")</f>
        <v>31 dorchester ave</v>
      </c>
      <c r="Z632" s="234">
        <f>IFERROR(VLOOKUP(Query1[[#This Row],[ENTERPRISE_ID]], Addresses!$A:$Y,22,0), "Not on HR File")</f>
        <v>0</v>
      </c>
      <c r="AA632" s="234" t="str">
        <f>IFERROR(VLOOKUP(Query1[[#This Row],[ENTERPRISE_ID]], Addresses!$A:$Y,23,0), "Not on HR File")</f>
        <v>PROVIDENCE</v>
      </c>
      <c r="AB632" s="234" t="str">
        <f>IFERROR(VLOOKUP(Query1[[#This Row],[ENTERPRISE_ID]], Addresses!$A:$Y,24,0), "Not on HR File")</f>
        <v>RI</v>
      </c>
      <c r="AC632" s="234" t="str">
        <f>IFERROR(VLOOKUP(Query1[[#This Row],[ENTERPRISE_ID]], Addresses!$A:$Y,25,0), "Not on HR File")</f>
        <v>02909</v>
      </c>
      <c r="AD632" s="230" t="s">
        <v>11055</v>
      </c>
      <c r="AE632" s="235">
        <v>46086</v>
      </c>
    </row>
    <row r="633" spans="1:31" x14ac:dyDescent="0.3">
      <c r="A633" s="230"/>
      <c r="B633" s="230" t="str">
        <f>Query1[[#This Row],[LAST_NAME]]</f>
        <v>CHAVEZ</v>
      </c>
      <c r="C633" s="230" t="s">
        <v>31449</v>
      </c>
      <c r="D633" s="230" t="s">
        <v>6524</v>
      </c>
      <c r="E633" s="230" t="s">
        <v>31450</v>
      </c>
      <c r="F633" s="230"/>
      <c r="G633" s="230" t="s">
        <v>31451</v>
      </c>
      <c r="H633" s="230" t="str">
        <f>Query1[[#This Row],[FULL_NAME]]</f>
        <v>ELIJAH CHAVEZ</v>
      </c>
      <c r="I633" s="230" t="s">
        <v>4208</v>
      </c>
      <c r="J633" s="230" t="s">
        <v>3728</v>
      </c>
      <c r="K633" s="230" t="str">
        <f>Query1[[#This Row],[ENTERPRISE_ID]]</f>
        <v>ECHAVE5</v>
      </c>
      <c r="L633" s="231"/>
      <c r="M633" s="230" t="s">
        <v>5630</v>
      </c>
      <c r="N633" s="230" t="s">
        <v>31452</v>
      </c>
      <c r="O633" s="230"/>
      <c r="P633" s="230" t="s">
        <v>31453</v>
      </c>
      <c r="Q633" s="230" t="s">
        <v>219</v>
      </c>
      <c r="R633" s="230" t="s">
        <v>31454</v>
      </c>
      <c r="S633" s="230" t="s">
        <v>5664</v>
      </c>
      <c r="T633" s="232">
        <v>8998</v>
      </c>
      <c r="U633" s="230" t="s">
        <v>5102</v>
      </c>
      <c r="V633" s="230" t="s">
        <v>10123</v>
      </c>
      <c r="W633" s="233" t="str">
        <f>IFERROR(VLOOKUP(Query1[[#This Row],[ENTERPRISE_ID]],HR_tbl[],2, 0), "Not on HR File")</f>
        <v>Not on HR File</v>
      </c>
      <c r="X633" s="113" t="str">
        <f>IFERROR(VLOOKUP(Query1[[#This Row],[ENTERPRISE_ID]],HR_tbl[],3,0), "Not on HR File")</f>
        <v>Not on HR File</v>
      </c>
      <c r="Y633" s="234" t="str">
        <f>IFERROR(VLOOKUP(Query1[[#This Row],[ENTERPRISE_ID]], Addresses!$A:$Y,21,0), "Not on HR File")</f>
        <v>Not on HR File</v>
      </c>
      <c r="Z633" s="234" t="str">
        <f>IFERROR(VLOOKUP(Query1[[#This Row],[ENTERPRISE_ID]], Addresses!$A:$Y,22,0), "Not on HR File")</f>
        <v>Not on HR File</v>
      </c>
      <c r="AA633" s="234" t="str">
        <f>IFERROR(VLOOKUP(Query1[[#This Row],[ENTERPRISE_ID]], Addresses!$A:$Y,23,0), "Not on HR File")</f>
        <v>Not on HR File</v>
      </c>
      <c r="AB633" s="234" t="str">
        <f>IFERROR(VLOOKUP(Query1[[#This Row],[ENTERPRISE_ID]], Addresses!$A:$Y,24,0), "Not on HR File")</f>
        <v>Not on HR File</v>
      </c>
      <c r="AC633" s="234" t="str">
        <f>IFERROR(VLOOKUP(Query1[[#This Row],[ENTERPRISE_ID]], Addresses!$A:$Y,25,0), "Not on HR File")</f>
        <v>Not on HR File</v>
      </c>
      <c r="AD633" s="230"/>
      <c r="AE633" s="235">
        <v>46086</v>
      </c>
    </row>
    <row r="634" spans="1:31" x14ac:dyDescent="0.3">
      <c r="A634" s="230"/>
      <c r="B634" s="230" t="str">
        <f>Query1[[#This Row],[LAST_NAME]]</f>
        <v>FLORES</v>
      </c>
      <c r="C634" s="230" t="s">
        <v>31681</v>
      </c>
      <c r="D634" s="230" t="s">
        <v>5708</v>
      </c>
      <c r="E634" s="230" t="s">
        <v>31682</v>
      </c>
      <c r="F634" s="230"/>
      <c r="G634" s="230" t="s">
        <v>3785</v>
      </c>
      <c r="H634" s="230" t="str">
        <f>Query1[[#This Row],[FULL_NAME]]</f>
        <v>BYRON FLORES</v>
      </c>
      <c r="I634" s="230" t="s">
        <v>3789</v>
      </c>
      <c r="J634" s="230" t="s">
        <v>3788</v>
      </c>
      <c r="K634" s="230" t="str">
        <f>Query1[[#This Row],[ENTERPRISE_ID]]</f>
        <v>BFLORE2</v>
      </c>
      <c r="L634" s="231">
        <v>2254494318</v>
      </c>
      <c r="M634" s="230" t="s">
        <v>5630</v>
      </c>
      <c r="N634" s="230"/>
      <c r="O634" s="230"/>
      <c r="P634" s="230"/>
      <c r="Q634" s="230"/>
      <c r="R634" s="230"/>
      <c r="S634" s="230" t="s">
        <v>5664</v>
      </c>
      <c r="T634" s="232">
        <v>8998</v>
      </c>
      <c r="U634" s="230" t="s">
        <v>6072</v>
      </c>
      <c r="V634" s="230" t="s">
        <v>6073</v>
      </c>
      <c r="W634" s="233" t="str">
        <f>IFERROR(VLOOKUP(Query1[[#This Row],[ENTERPRISE_ID]],HR_tbl[],2, 0), "Not on HR File")</f>
        <v>Service Technician 3, In-Home</v>
      </c>
      <c r="X634" s="113">
        <f>IFERROR(VLOOKUP(Query1[[#This Row],[ENTERPRISE_ID]],HR_tbl[],3,0), "Not on HR File")</f>
        <v>41855</v>
      </c>
      <c r="Y634" s="234" t="str">
        <f>IFERROR(VLOOKUP(Query1[[#This Row],[ENTERPRISE_ID]], Addresses!$A:$Y,21,0), "Not on HR File")</f>
        <v>1724 S. Chuck Ave</v>
      </c>
      <c r="Z634" s="234">
        <f>IFERROR(VLOOKUP(Query1[[#This Row],[ENTERPRISE_ID]], Addresses!$A:$Y,22,0), "Not on HR File")</f>
        <v>0</v>
      </c>
      <c r="AA634" s="234" t="str">
        <f>IFERROR(VLOOKUP(Query1[[#This Row],[ENTERPRISE_ID]], Addresses!$A:$Y,23,0), "Not on HR File")</f>
        <v>Gonzales</v>
      </c>
      <c r="AB634" s="234" t="str">
        <f>IFERROR(VLOOKUP(Query1[[#This Row],[ENTERPRISE_ID]], Addresses!$A:$Y,24,0), "Not on HR File")</f>
        <v>LA</v>
      </c>
      <c r="AC634" s="234" t="str">
        <f>IFERROR(VLOOKUP(Query1[[#This Row],[ENTERPRISE_ID]], Addresses!$A:$Y,25,0), "Not on HR File")</f>
        <v>70737</v>
      </c>
      <c r="AD634" s="230" t="s">
        <v>31683</v>
      </c>
      <c r="AE634" s="235">
        <v>46086</v>
      </c>
    </row>
    <row r="635" spans="1:31" x14ac:dyDescent="0.3">
      <c r="A635" s="230"/>
      <c r="B635" s="230" t="str">
        <f>Query1[[#This Row],[LAST_NAME]]</f>
        <v>PALOMO</v>
      </c>
      <c r="C635" s="230" t="s">
        <v>31566</v>
      </c>
      <c r="D635" s="230" t="s">
        <v>5729</v>
      </c>
      <c r="E635" s="230" t="s">
        <v>31567</v>
      </c>
      <c r="F635" s="230"/>
      <c r="G635" s="230" t="s">
        <v>31568</v>
      </c>
      <c r="H635" s="230" t="str">
        <f>Query1[[#This Row],[FULL_NAME]]</f>
        <v>MICHAEL PALOMO</v>
      </c>
      <c r="I635" s="230" t="s">
        <v>31569</v>
      </c>
      <c r="J635" s="230" t="s">
        <v>3909</v>
      </c>
      <c r="K635" s="230" t="str">
        <f>Query1[[#This Row],[ENTERPRISE_ID]]</f>
        <v>MPALOMO</v>
      </c>
      <c r="L635" s="231">
        <v>7755054430</v>
      </c>
      <c r="M635" s="230" t="s">
        <v>5630</v>
      </c>
      <c r="N635" s="230"/>
      <c r="O635" s="230"/>
      <c r="P635" s="230"/>
      <c r="Q635" s="230"/>
      <c r="R635" s="230"/>
      <c r="S635" s="230" t="s">
        <v>5664</v>
      </c>
      <c r="T635" s="232">
        <v>8998</v>
      </c>
      <c r="U635" s="230" t="s">
        <v>6334</v>
      </c>
      <c r="V635" s="230" t="s">
        <v>6335</v>
      </c>
      <c r="W635" s="233" t="str">
        <f>IFERROR(VLOOKUP(Query1[[#This Row],[ENTERPRISE_ID]],HR_tbl[],2, 0), "Not on HR File")</f>
        <v>Not on HR File</v>
      </c>
      <c r="X635" s="113" t="str">
        <f>IFERROR(VLOOKUP(Query1[[#This Row],[ENTERPRISE_ID]],HR_tbl[],3,0), "Not on HR File")</f>
        <v>Not on HR File</v>
      </c>
      <c r="Y635" s="234" t="str">
        <f>IFERROR(VLOOKUP(Query1[[#This Row],[ENTERPRISE_ID]], Addresses!$A:$Y,21,0), "Not on HR File")</f>
        <v>1931 SUTRO ST</v>
      </c>
      <c r="Z635" s="234">
        <f>IFERROR(VLOOKUP(Query1[[#This Row],[ENTERPRISE_ID]], Addresses!$A:$Y,22,0), "Not on HR File")</f>
        <v>0</v>
      </c>
      <c r="AA635" s="234" t="str">
        <f>IFERROR(VLOOKUP(Query1[[#This Row],[ENTERPRISE_ID]], Addresses!$A:$Y,23,0), "Not on HR File")</f>
        <v>RENO</v>
      </c>
      <c r="AB635" s="234" t="str">
        <f>IFERROR(VLOOKUP(Query1[[#This Row],[ENTERPRISE_ID]], Addresses!$A:$Y,24,0), "Not on HR File")</f>
        <v>NV</v>
      </c>
      <c r="AC635" s="234" t="str">
        <f>IFERROR(VLOOKUP(Query1[[#This Row],[ENTERPRISE_ID]], Addresses!$A:$Y,25,0), "Not on HR File")</f>
        <v>89512</v>
      </c>
      <c r="AD635" s="230" t="s">
        <v>31570</v>
      </c>
      <c r="AE635" s="235">
        <v>46086</v>
      </c>
    </row>
    <row r="636" spans="1:31" x14ac:dyDescent="0.3">
      <c r="A636" s="230" t="s">
        <v>5693</v>
      </c>
      <c r="B636" s="230" t="str">
        <f>Query1[[#This Row],[LAST_NAME]]</f>
        <v>VARGAS</v>
      </c>
      <c r="C636" s="230" t="s">
        <v>2396</v>
      </c>
      <c r="D636" s="230" t="s">
        <v>5638</v>
      </c>
      <c r="E636" s="230" t="s">
        <v>5694</v>
      </c>
      <c r="F636" s="230" t="s">
        <v>5695</v>
      </c>
      <c r="G636" s="230" t="s">
        <v>2397</v>
      </c>
      <c r="H636" s="230" t="str">
        <f>Query1[[#This Row],[FULL_NAME]]</f>
        <v>JOSHUA VARGAS</v>
      </c>
      <c r="I636" s="230" t="s">
        <v>4905</v>
      </c>
      <c r="J636" s="230" t="s">
        <v>3753</v>
      </c>
      <c r="K636" s="230" t="str">
        <f>Query1[[#This Row],[ENTERPRISE_ID]]</f>
        <v>JVARGA3</v>
      </c>
      <c r="L636" s="231">
        <v>4072324448</v>
      </c>
      <c r="M636" s="230" t="s">
        <v>5630</v>
      </c>
      <c r="N636" s="230" t="s">
        <v>5696</v>
      </c>
      <c r="O636" s="230"/>
      <c r="P636" s="230" t="s">
        <v>5697</v>
      </c>
      <c r="Q636" s="230" t="s">
        <v>297</v>
      </c>
      <c r="R636" s="230" t="s">
        <v>5698</v>
      </c>
      <c r="S636" s="230" t="s">
        <v>5634</v>
      </c>
      <c r="T636" s="232">
        <v>8998</v>
      </c>
      <c r="U636" s="230" t="s">
        <v>5699</v>
      </c>
      <c r="V636" s="230" t="s">
        <v>5700</v>
      </c>
      <c r="W636" s="233" t="str">
        <f>IFERROR(VLOOKUP(Query1[[#This Row],[ENTERPRISE_ID]],HR_tbl[],2, 0), "Not on HR File")</f>
        <v>Service Technician 2, In-Home</v>
      </c>
      <c r="X636" s="113">
        <f>IFERROR(VLOOKUP(Query1[[#This Row],[ENTERPRISE_ID]],HR_tbl[],3,0), "Not on HR File")</f>
        <v>44434</v>
      </c>
      <c r="Y636" s="234" t="str">
        <f>IFERROR(VLOOKUP(Query1[[#This Row],[ENTERPRISE_ID]], Addresses!$A:$Y,21,0), "Not on HR File")</f>
        <v>474 WHITTINGHAM PLACE</v>
      </c>
      <c r="Z636" s="234">
        <f>IFERROR(VLOOKUP(Query1[[#This Row],[ENTERPRISE_ID]], Addresses!$A:$Y,22,0), "Not on HR File")</f>
        <v>0</v>
      </c>
      <c r="AA636" s="234" t="str">
        <f>IFERROR(VLOOKUP(Query1[[#This Row],[ENTERPRISE_ID]], Addresses!$A:$Y,23,0), "Not on HR File")</f>
        <v>LAKE MARY</v>
      </c>
      <c r="AB636" s="234" t="str">
        <f>IFERROR(VLOOKUP(Query1[[#This Row],[ENTERPRISE_ID]], Addresses!$A:$Y,24,0), "Not on HR File")</f>
        <v>FL</v>
      </c>
      <c r="AC636" s="234" t="str">
        <f>IFERROR(VLOOKUP(Query1[[#This Row],[ENTERPRISE_ID]], Addresses!$A:$Y,25,0), "Not on HR File")</f>
        <v>32746</v>
      </c>
      <c r="AD636" s="230" t="s">
        <v>5701</v>
      </c>
      <c r="AE636" s="235">
        <v>46086</v>
      </c>
    </row>
    <row r="637" spans="1:31" x14ac:dyDescent="0.3">
      <c r="A637" s="230" t="s">
        <v>13999</v>
      </c>
      <c r="B637" s="230" t="str">
        <f>Query1[[#This Row],[LAST_NAME]]</f>
        <v>MITCHELL</v>
      </c>
      <c r="C637" s="230" t="s">
        <v>14000</v>
      </c>
      <c r="D637" s="230" t="s">
        <v>5682</v>
      </c>
      <c r="E637" s="230" t="s">
        <v>14001</v>
      </c>
      <c r="F637" s="230" t="s">
        <v>14002</v>
      </c>
      <c r="G637" s="230" t="s">
        <v>14003</v>
      </c>
      <c r="H637" s="230" t="str">
        <f>Query1[[#This Row],[FULL_NAME]]</f>
        <v>KYLE MITCHELL</v>
      </c>
      <c r="I637" s="230" t="s">
        <v>6902</v>
      </c>
      <c r="J637" s="230" t="s">
        <v>3898</v>
      </c>
      <c r="K637" s="230" t="str">
        <f>Query1[[#This Row],[ENTERPRISE_ID]]</f>
        <v>KMITCH1</v>
      </c>
      <c r="L637" s="231">
        <v>8438555180</v>
      </c>
      <c r="M637" s="230" t="s">
        <v>5630</v>
      </c>
      <c r="N637" s="230" t="s">
        <v>14004</v>
      </c>
      <c r="O637" s="230"/>
      <c r="P637" s="230" t="s">
        <v>14005</v>
      </c>
      <c r="Q637" s="230" t="s">
        <v>375</v>
      </c>
      <c r="R637" s="230" t="s">
        <v>14006</v>
      </c>
      <c r="S637" s="230" t="s">
        <v>5738</v>
      </c>
      <c r="T637" s="232">
        <v>8998</v>
      </c>
      <c r="U637" s="230" t="s">
        <v>5080</v>
      </c>
      <c r="V637" s="230" t="s">
        <v>6495</v>
      </c>
      <c r="W637" s="233" t="str">
        <f>IFERROR(VLOOKUP(Query1[[#This Row],[ENTERPRISE_ID]],HR_tbl[],2, 0), "Not on HR File")</f>
        <v>Service Technician 1, In-Home</v>
      </c>
      <c r="X637" s="113">
        <f>IFERROR(VLOOKUP(Query1[[#This Row],[ENTERPRISE_ID]],HR_tbl[],3,0), "Not on HR File")</f>
        <v>42765</v>
      </c>
      <c r="Y637" s="234" t="str">
        <f>IFERROR(VLOOKUP(Query1[[#This Row],[ENTERPRISE_ID]], Addresses!$A:$Y,21,0), "Not on HR File")</f>
        <v>4506 Camellia Drive</v>
      </c>
      <c r="Z637" s="234">
        <f>IFERROR(VLOOKUP(Query1[[#This Row],[ENTERPRISE_ID]], Addresses!$A:$Y,22,0), "Not on HR File")</f>
        <v>0</v>
      </c>
      <c r="AA637" s="234" t="str">
        <f>IFERROR(VLOOKUP(Query1[[#This Row],[ENTERPRISE_ID]], Addresses!$A:$Y,23,0), "Not on HR File")</f>
        <v>Myrtle Beach</v>
      </c>
      <c r="AB637" s="234" t="str">
        <f>IFERROR(VLOOKUP(Query1[[#This Row],[ENTERPRISE_ID]], Addresses!$A:$Y,24,0), "Not on HR File")</f>
        <v>SC</v>
      </c>
      <c r="AC637" s="234" t="str">
        <f>IFERROR(VLOOKUP(Query1[[#This Row],[ENTERPRISE_ID]], Addresses!$A:$Y,25,0), "Not on HR File")</f>
        <v>29577</v>
      </c>
      <c r="AD637" s="230" t="s">
        <v>14007</v>
      </c>
      <c r="AE637" s="235">
        <v>46086</v>
      </c>
    </row>
    <row r="638" spans="1:31" x14ac:dyDescent="0.3">
      <c r="A638" s="230" t="s">
        <v>12878</v>
      </c>
      <c r="B638" s="230" t="str">
        <f>Query1[[#This Row],[LAST_NAME]]</f>
        <v>SANTIAGO</v>
      </c>
      <c r="C638" s="230" t="s">
        <v>12879</v>
      </c>
      <c r="D638" s="230" t="s">
        <v>5708</v>
      </c>
      <c r="E638" s="230" t="s">
        <v>12880</v>
      </c>
      <c r="F638" s="230" t="s">
        <v>12881</v>
      </c>
      <c r="G638" s="230" t="s">
        <v>12882</v>
      </c>
      <c r="H638" s="230" t="str">
        <f>Query1[[#This Row],[FULL_NAME]]</f>
        <v>JOSEPH SANTIAGO</v>
      </c>
      <c r="I638" s="230" t="s">
        <v>9013</v>
      </c>
      <c r="J638" s="230" t="s">
        <v>4123</v>
      </c>
      <c r="K638" s="230" t="str">
        <f>Query1[[#This Row],[ENTERPRISE_ID]]</f>
        <v>JSANTI1</v>
      </c>
      <c r="L638" s="231">
        <v>5045126053</v>
      </c>
      <c r="M638" s="230" t="s">
        <v>5630</v>
      </c>
      <c r="N638" s="230" t="s">
        <v>12883</v>
      </c>
      <c r="O638" s="230"/>
      <c r="P638" s="230" t="s">
        <v>12884</v>
      </c>
      <c r="Q638" s="230" t="s">
        <v>287</v>
      </c>
      <c r="R638" s="230" t="s">
        <v>12885</v>
      </c>
      <c r="S638" s="230" t="s">
        <v>5714</v>
      </c>
      <c r="T638" s="232">
        <v>8998</v>
      </c>
      <c r="U638" s="230" t="s">
        <v>6072</v>
      </c>
      <c r="V638" s="230" t="s">
        <v>6073</v>
      </c>
      <c r="W638" s="233" t="str">
        <f>IFERROR(VLOOKUP(Query1[[#This Row],[ENTERPRISE_ID]],HR_tbl[],2, 0), "Not on HR File")</f>
        <v>Service Technician 2, In-Home</v>
      </c>
      <c r="X638" s="113">
        <f>IFERROR(VLOOKUP(Query1[[#This Row],[ENTERPRISE_ID]],HR_tbl[],3,0), "Not on HR File")</f>
        <v>45298</v>
      </c>
      <c r="Y638" s="234" t="str">
        <f>IFERROR(VLOOKUP(Query1[[#This Row],[ENTERPRISE_ID]], Addresses!$A:$Y,21,0), "Not on HR File")</f>
        <v>2422 Stafford St</v>
      </c>
      <c r="Z638" s="234">
        <f>IFERROR(VLOOKUP(Query1[[#This Row],[ENTERPRISE_ID]], Addresses!$A:$Y,22,0), "Not on HR File")</f>
        <v>0</v>
      </c>
      <c r="AA638" s="234" t="str">
        <f>IFERROR(VLOOKUP(Query1[[#This Row],[ENTERPRISE_ID]], Addresses!$A:$Y,23,0), "Not on HR File")</f>
        <v>Gretna</v>
      </c>
      <c r="AB638" s="234" t="str">
        <f>IFERROR(VLOOKUP(Query1[[#This Row],[ENTERPRISE_ID]], Addresses!$A:$Y,24,0), "Not on HR File")</f>
        <v>LA</v>
      </c>
      <c r="AC638" s="234" t="str">
        <f>IFERROR(VLOOKUP(Query1[[#This Row],[ENTERPRISE_ID]], Addresses!$A:$Y,25,0), "Not on HR File")</f>
        <v>70053</v>
      </c>
      <c r="AD638" s="230" t="s">
        <v>12886</v>
      </c>
      <c r="AE638" s="235">
        <v>46086</v>
      </c>
    </row>
    <row r="639" spans="1:31" x14ac:dyDescent="0.3">
      <c r="A639" s="230" t="s">
        <v>4163</v>
      </c>
      <c r="B639" s="230" t="str">
        <f>Query1[[#This Row],[LAST_NAME]]</f>
        <v>RONSHAUSEN</v>
      </c>
      <c r="C639" s="230" t="s">
        <v>10901</v>
      </c>
      <c r="D639" s="230" t="s">
        <v>5788</v>
      </c>
      <c r="E639" s="230" t="s">
        <v>10902</v>
      </c>
      <c r="F639" s="230" t="s">
        <v>10903</v>
      </c>
      <c r="G639" s="230" t="s">
        <v>4166</v>
      </c>
      <c r="H639" s="230" t="str">
        <f>Query1[[#This Row],[FULL_NAME]]</f>
        <v>DRAYTYN RONSHAUSEN</v>
      </c>
      <c r="I639" s="230" t="s">
        <v>4165</v>
      </c>
      <c r="J639" s="230" t="s">
        <v>4164</v>
      </c>
      <c r="K639" s="230" t="str">
        <f>Query1[[#This Row],[ENTERPRISE_ID]]</f>
        <v>DRONSHA</v>
      </c>
      <c r="L639" s="231">
        <v>5406302344</v>
      </c>
      <c r="M639" s="230" t="s">
        <v>5630</v>
      </c>
      <c r="N639" s="230" t="s">
        <v>10904</v>
      </c>
      <c r="O639" s="230" t="s">
        <v>10905</v>
      </c>
      <c r="P639" s="230" t="s">
        <v>10906</v>
      </c>
      <c r="Q639" s="230" t="s">
        <v>328</v>
      </c>
      <c r="R639" s="230" t="s">
        <v>4314</v>
      </c>
      <c r="S639" s="230" t="s">
        <v>5664</v>
      </c>
      <c r="T639" s="232">
        <v>8998</v>
      </c>
      <c r="U639" s="230" t="s">
        <v>2539</v>
      </c>
      <c r="V639" s="230" t="s">
        <v>6721</v>
      </c>
      <c r="W639" s="233" t="str">
        <f>IFERROR(VLOOKUP(Query1[[#This Row],[ENTERPRISE_ID]],HR_tbl[],2, 0), "Not on HR File")</f>
        <v>Service Technician 2, In-Home</v>
      </c>
      <c r="X639" s="113">
        <f>IFERROR(VLOOKUP(Query1[[#This Row],[ENTERPRISE_ID]],HR_tbl[],3,0), "Not on HR File")</f>
        <v>46019</v>
      </c>
      <c r="Y639" s="234" t="str">
        <f>IFERROR(VLOOKUP(Query1[[#This Row],[ENTERPRISE_ID]], Addresses!$A:$Y,21,0), "Not on HR File")</f>
        <v>Not on HR File</v>
      </c>
      <c r="Z639" s="234" t="str">
        <f>IFERROR(VLOOKUP(Query1[[#This Row],[ENTERPRISE_ID]], Addresses!$A:$Y,22,0), "Not on HR File")</f>
        <v>Not on HR File</v>
      </c>
      <c r="AA639" s="234" t="str">
        <f>IFERROR(VLOOKUP(Query1[[#This Row],[ENTERPRISE_ID]], Addresses!$A:$Y,23,0), "Not on HR File")</f>
        <v>Not on HR File</v>
      </c>
      <c r="AB639" s="234" t="str">
        <f>IFERROR(VLOOKUP(Query1[[#This Row],[ENTERPRISE_ID]], Addresses!$A:$Y,24,0), "Not on HR File")</f>
        <v>Not on HR File</v>
      </c>
      <c r="AC639" s="234" t="str">
        <f>IFERROR(VLOOKUP(Query1[[#This Row],[ENTERPRISE_ID]], Addresses!$A:$Y,25,0), "Not on HR File")</f>
        <v>Not on HR File</v>
      </c>
      <c r="AD639" s="230" t="s">
        <v>10907</v>
      </c>
      <c r="AE639" s="235">
        <v>46086</v>
      </c>
    </row>
    <row r="640" spans="1:31" x14ac:dyDescent="0.3">
      <c r="A640" s="230" t="s">
        <v>1964</v>
      </c>
      <c r="B640" s="230" t="str">
        <f>Query1[[#This Row],[LAST_NAME]]</f>
        <v>HOBBS</v>
      </c>
      <c r="C640" s="230" t="s">
        <v>1965</v>
      </c>
      <c r="D640" s="230" t="s">
        <v>5769</v>
      </c>
      <c r="E640" s="230" t="s">
        <v>10825</v>
      </c>
      <c r="F640" s="230" t="s">
        <v>10826</v>
      </c>
      <c r="G640" s="230" t="s">
        <v>1966</v>
      </c>
      <c r="H640" s="230" t="str">
        <f>Query1[[#This Row],[FULL_NAME]]</f>
        <v>RYAN HOBBS</v>
      </c>
      <c r="I640" s="230" t="s">
        <v>10827</v>
      </c>
      <c r="J640" s="230" t="s">
        <v>4664</v>
      </c>
      <c r="K640" s="230" t="str">
        <f>Query1[[#This Row],[ENTERPRISE_ID]]</f>
        <v>RHOBBS2</v>
      </c>
      <c r="L640" s="231">
        <v>7656399092</v>
      </c>
      <c r="M640" s="230" t="s">
        <v>5630</v>
      </c>
      <c r="N640" s="230" t="s">
        <v>10828</v>
      </c>
      <c r="O640" s="230"/>
      <c r="P640" s="230" t="s">
        <v>10829</v>
      </c>
      <c r="Q640" s="230" t="s">
        <v>773</v>
      </c>
      <c r="R640" s="230" t="s">
        <v>10830</v>
      </c>
      <c r="S640" s="230" t="s">
        <v>5738</v>
      </c>
      <c r="T640" s="232">
        <v>8998</v>
      </c>
      <c r="U640" s="230" t="s">
        <v>8401</v>
      </c>
      <c r="V640" s="230" t="s">
        <v>10138</v>
      </c>
      <c r="W640" s="233" t="str">
        <f>IFERROR(VLOOKUP(Query1[[#This Row],[ENTERPRISE_ID]],HR_tbl[],2, 0), "Not on HR File")</f>
        <v>Service Technician 1, In-Home</v>
      </c>
      <c r="X640" s="113">
        <f>IFERROR(VLOOKUP(Query1[[#This Row],[ENTERPRISE_ID]],HR_tbl[],3,0), "Not on HR File")</f>
        <v>42135</v>
      </c>
      <c r="Y640" s="234" t="str">
        <f>IFERROR(VLOOKUP(Query1[[#This Row],[ENTERPRISE_ID]], Addresses!$A:$Y,21,0), "Not on HR File")</f>
        <v>1500 W. 6TH ST</v>
      </c>
      <c r="Z640" s="234">
        <f>IFERROR(VLOOKUP(Query1[[#This Row],[ENTERPRISE_ID]], Addresses!$A:$Y,22,0), "Not on HR File")</f>
        <v>0</v>
      </c>
      <c r="AA640" s="234" t="str">
        <f>IFERROR(VLOOKUP(Query1[[#This Row],[ENTERPRISE_ID]], Addresses!$A:$Y,23,0), "Not on HR File")</f>
        <v>MUNCIE</v>
      </c>
      <c r="AB640" s="234" t="str">
        <f>IFERROR(VLOOKUP(Query1[[#This Row],[ENTERPRISE_ID]], Addresses!$A:$Y,24,0), "Not on HR File")</f>
        <v>IN</v>
      </c>
      <c r="AC640" s="234" t="str">
        <f>IFERROR(VLOOKUP(Query1[[#This Row],[ENTERPRISE_ID]], Addresses!$A:$Y,25,0), "Not on HR File")</f>
        <v>47302</v>
      </c>
      <c r="AD640" s="230" t="s">
        <v>10831</v>
      </c>
      <c r="AE640" s="235">
        <v>46086</v>
      </c>
    </row>
    <row r="641" spans="1:31" x14ac:dyDescent="0.3">
      <c r="A641" s="230" t="s">
        <v>12100</v>
      </c>
      <c r="B641" s="230" t="str">
        <f>Query1[[#This Row],[LAST_NAME]]</f>
        <v>DUNLAP</v>
      </c>
      <c r="C641" s="230" t="s">
        <v>12101</v>
      </c>
      <c r="D641" s="230" t="s">
        <v>6339</v>
      </c>
      <c r="E641" s="230" t="s">
        <v>12102</v>
      </c>
      <c r="F641" s="230" t="s">
        <v>12103</v>
      </c>
      <c r="G641" s="230" t="s">
        <v>12104</v>
      </c>
      <c r="H641" s="230" t="str">
        <f>Query1[[#This Row],[FULL_NAME]]</f>
        <v>BRIAN DUNLAP</v>
      </c>
      <c r="I641" s="230" t="s">
        <v>12105</v>
      </c>
      <c r="J641" s="230" t="s">
        <v>4028</v>
      </c>
      <c r="K641" s="230" t="str">
        <f>Query1[[#This Row],[ENTERPRISE_ID]]</f>
        <v>BDUNLA1</v>
      </c>
      <c r="L641" s="231">
        <v>9083461323</v>
      </c>
      <c r="M641" s="230" t="s">
        <v>5630</v>
      </c>
      <c r="N641" s="230" t="s">
        <v>12106</v>
      </c>
      <c r="O641" s="230"/>
      <c r="P641" s="230" t="s">
        <v>12107</v>
      </c>
      <c r="Q641" s="230" t="s">
        <v>719</v>
      </c>
      <c r="R641" s="230" t="s">
        <v>12108</v>
      </c>
      <c r="S641" s="230" t="s">
        <v>5916</v>
      </c>
      <c r="T641" s="232">
        <v>8998</v>
      </c>
      <c r="U641" s="230" t="s">
        <v>6854</v>
      </c>
      <c r="V641" s="230" t="s">
        <v>8088</v>
      </c>
      <c r="W641" s="233" t="str">
        <f>IFERROR(VLOOKUP(Query1[[#This Row],[ENTERPRISE_ID]],HR_tbl[],2, 0), "Not on HR File")</f>
        <v>Service Technician 1, In-Home</v>
      </c>
      <c r="X641" s="113">
        <f>IFERROR(VLOOKUP(Query1[[#This Row],[ENTERPRISE_ID]],HR_tbl[],3,0), "Not on HR File")</f>
        <v>44462</v>
      </c>
      <c r="Y641" s="234" t="str">
        <f>IFERROR(VLOOKUP(Query1[[#This Row],[ENTERPRISE_ID]], Addresses!$A:$Y,21,0), "Not on HR File")</f>
        <v>618 CHARLES RD.</v>
      </c>
      <c r="Z641" s="234">
        <f>IFERROR(VLOOKUP(Query1[[#This Row],[ENTERPRISE_ID]], Addresses!$A:$Y,22,0), "Not on HR File")</f>
        <v>0</v>
      </c>
      <c r="AA641" s="234" t="str">
        <f>IFERROR(VLOOKUP(Query1[[#This Row],[ENTERPRISE_ID]], Addresses!$A:$Y,23,0), "Not on HR File")</f>
        <v>PHILLIPSBURG</v>
      </c>
      <c r="AB641" s="234" t="str">
        <f>IFERROR(VLOOKUP(Query1[[#This Row],[ENTERPRISE_ID]], Addresses!$A:$Y,24,0), "Not on HR File")</f>
        <v>NJ</v>
      </c>
      <c r="AC641" s="234" t="str">
        <f>IFERROR(VLOOKUP(Query1[[#This Row],[ENTERPRISE_ID]], Addresses!$A:$Y,25,0), "Not on HR File")</f>
        <v>08865-1710</v>
      </c>
      <c r="AD641" s="230" t="s">
        <v>12109</v>
      </c>
      <c r="AE641" s="235">
        <v>46086</v>
      </c>
    </row>
    <row r="642" spans="1:31" x14ac:dyDescent="0.3">
      <c r="A642" s="230" t="s">
        <v>9882</v>
      </c>
      <c r="B642" s="230" t="str">
        <f>Query1[[#This Row],[LAST_NAME]]</f>
        <v>PARKER</v>
      </c>
      <c r="C642" s="230" t="s">
        <v>9883</v>
      </c>
      <c r="D642" s="230" t="s">
        <v>5729</v>
      </c>
      <c r="E642" s="230" t="s">
        <v>9884</v>
      </c>
      <c r="F642" s="230" t="s">
        <v>9885</v>
      </c>
      <c r="G642" s="230" t="s">
        <v>6894</v>
      </c>
      <c r="H642" s="230" t="str">
        <f>Query1[[#This Row],[FULL_NAME]]</f>
        <v>DESMOND PARKER</v>
      </c>
      <c r="I642" s="230" t="s">
        <v>9886</v>
      </c>
      <c r="J642" s="230" t="s">
        <v>9887</v>
      </c>
      <c r="K642" s="230" t="str">
        <f>Query1[[#This Row],[ENTERPRISE_ID]]</f>
        <v>DPARK28</v>
      </c>
      <c r="L642" s="231">
        <v>9253670997</v>
      </c>
      <c r="M642" s="230" t="s">
        <v>5630</v>
      </c>
      <c r="N642" s="230" t="s">
        <v>9888</v>
      </c>
      <c r="O642" s="230"/>
      <c r="P642" s="230" t="s">
        <v>6892</v>
      </c>
      <c r="Q642" s="230" t="s">
        <v>219</v>
      </c>
      <c r="R642" s="230" t="s">
        <v>9889</v>
      </c>
      <c r="S642" s="230" t="s">
        <v>5738</v>
      </c>
      <c r="T642" s="232">
        <v>8998</v>
      </c>
      <c r="U642" s="230" t="s">
        <v>5715</v>
      </c>
      <c r="V642" s="230" t="s">
        <v>5716</v>
      </c>
      <c r="W642" s="233" t="str">
        <f>IFERROR(VLOOKUP(Query1[[#This Row],[ENTERPRISE_ID]],HR_tbl[],2, 0), "Not on HR File")</f>
        <v>Team Lead Technician</v>
      </c>
      <c r="X642" s="113">
        <f>IFERROR(VLOOKUP(Query1[[#This Row],[ENTERPRISE_ID]],HR_tbl[],3,0), "Not on HR File")</f>
        <v>42276</v>
      </c>
      <c r="Y642" s="234" t="str">
        <f>IFERROR(VLOOKUP(Query1[[#This Row],[ENTERPRISE_ID]], Addresses!$A:$Y,21,0), "Not on HR File")</f>
        <v>3240 Ashley Way</v>
      </c>
      <c r="Z642" s="234">
        <f>IFERROR(VLOOKUP(Query1[[#This Row],[ENTERPRISE_ID]], Addresses!$A:$Y,22,0), "Not on HR File")</f>
        <v>0</v>
      </c>
      <c r="AA642" s="234" t="str">
        <f>IFERROR(VLOOKUP(Query1[[#This Row],[ENTERPRISE_ID]], Addresses!$A:$Y,23,0), "Not on HR File")</f>
        <v>ANTIOCH</v>
      </c>
      <c r="AB642" s="234" t="str">
        <f>IFERROR(VLOOKUP(Query1[[#This Row],[ENTERPRISE_ID]], Addresses!$A:$Y,24,0), "Not on HR File")</f>
        <v>CA</v>
      </c>
      <c r="AC642" s="234" t="str">
        <f>IFERROR(VLOOKUP(Query1[[#This Row],[ENTERPRISE_ID]], Addresses!$A:$Y,25,0), "Not on HR File")</f>
        <v>94509</v>
      </c>
      <c r="AD642" s="230" t="s">
        <v>9890</v>
      </c>
      <c r="AE642" s="235">
        <v>46086</v>
      </c>
    </row>
    <row r="643" spans="1:31" x14ac:dyDescent="0.3">
      <c r="A643" s="230" t="s">
        <v>14318</v>
      </c>
      <c r="B643" s="230" t="str">
        <f>Query1[[#This Row],[LAST_NAME]]</f>
        <v>NELSON</v>
      </c>
      <c r="C643" s="230" t="s">
        <v>14319</v>
      </c>
      <c r="D643" s="230" t="s">
        <v>5656</v>
      </c>
      <c r="E643" s="230" t="s">
        <v>14320</v>
      </c>
      <c r="F643" s="230" t="s">
        <v>14321</v>
      </c>
      <c r="G643" s="230" t="s">
        <v>6732</v>
      </c>
      <c r="H643" s="230" t="str">
        <f>Query1[[#This Row],[FULL_NAME]]</f>
        <v>STEPHEN NELSON</v>
      </c>
      <c r="I643" s="230" t="s">
        <v>4931</v>
      </c>
      <c r="J643" s="230" t="s">
        <v>4311</v>
      </c>
      <c r="K643" s="230" t="str">
        <f>Query1[[#This Row],[ENTERPRISE_ID]]</f>
        <v>SNELSO2</v>
      </c>
      <c r="L643" s="231">
        <v>2697670888</v>
      </c>
      <c r="M643" s="230" t="s">
        <v>5630</v>
      </c>
      <c r="N643" s="230" t="s">
        <v>14322</v>
      </c>
      <c r="O643" s="230"/>
      <c r="P643" s="230" t="s">
        <v>14323</v>
      </c>
      <c r="Q643" s="230" t="s">
        <v>752</v>
      </c>
      <c r="R643" s="230" t="s">
        <v>14324</v>
      </c>
      <c r="S643" s="230" t="s">
        <v>5634</v>
      </c>
      <c r="T643" s="232">
        <v>8998</v>
      </c>
      <c r="U643" s="230" t="s">
        <v>5715</v>
      </c>
      <c r="V643" s="230" t="s">
        <v>5716</v>
      </c>
      <c r="W643" s="233" t="str">
        <f>IFERROR(VLOOKUP(Query1[[#This Row],[ENTERPRISE_ID]],HR_tbl[],2, 0), "Not on HR File")</f>
        <v>Team Lead Technician</v>
      </c>
      <c r="X643" s="113">
        <f>IFERROR(VLOOKUP(Query1[[#This Row],[ENTERPRISE_ID]],HR_tbl[],3,0), "Not on HR File")</f>
        <v>44292</v>
      </c>
      <c r="Y643" s="234" t="str">
        <f>IFERROR(VLOOKUP(Query1[[#This Row],[ENTERPRISE_ID]], Addresses!$A:$Y,21,0), "Not on HR File")</f>
        <v>4952 102ND AVE</v>
      </c>
      <c r="Z643" s="234">
        <f>IFERROR(VLOOKUP(Query1[[#This Row],[ENTERPRISE_ID]], Addresses!$A:$Y,22,0), "Not on HR File")</f>
        <v>0</v>
      </c>
      <c r="AA643" s="234" t="str">
        <f>IFERROR(VLOOKUP(Query1[[#This Row],[ENTERPRISE_ID]], Addresses!$A:$Y,23,0), "Not on HR File")</f>
        <v>GRAND JUNCTION</v>
      </c>
      <c r="AB643" s="234" t="str">
        <f>IFERROR(VLOOKUP(Query1[[#This Row],[ENTERPRISE_ID]], Addresses!$A:$Y,24,0), "Not on HR File")</f>
        <v>MI</v>
      </c>
      <c r="AC643" s="234" t="str">
        <f>IFERROR(VLOOKUP(Query1[[#This Row],[ENTERPRISE_ID]], Addresses!$A:$Y,25,0), "Not on HR File")</f>
        <v>49056</v>
      </c>
      <c r="AD643" s="230" t="s">
        <v>14325</v>
      </c>
      <c r="AE643" s="235">
        <v>46086</v>
      </c>
    </row>
    <row r="644" spans="1:31" x14ac:dyDescent="0.3">
      <c r="A644" s="230" t="s">
        <v>8307</v>
      </c>
      <c r="B644" s="230" t="str">
        <f>Query1[[#This Row],[LAST_NAME]]</f>
        <v>GARDUNO</v>
      </c>
      <c r="C644" s="230" t="s">
        <v>8308</v>
      </c>
      <c r="D644" s="230" t="s">
        <v>5867</v>
      </c>
      <c r="E644" s="230" t="s">
        <v>8309</v>
      </c>
      <c r="F644" s="230" t="s">
        <v>8310</v>
      </c>
      <c r="G644" s="230" t="s">
        <v>8311</v>
      </c>
      <c r="H644" s="230" t="str">
        <f>Query1[[#This Row],[FULL_NAME]]</f>
        <v>ROBERT GARDUNO</v>
      </c>
      <c r="I644" s="230" t="s">
        <v>8312</v>
      </c>
      <c r="J644" s="230" t="s">
        <v>4188</v>
      </c>
      <c r="K644" s="230" t="str">
        <f>Query1[[#This Row],[ENTERPRISE_ID]]</f>
        <v>RGARDUN</v>
      </c>
      <c r="L644" s="231">
        <v>9284882209</v>
      </c>
      <c r="M644" s="230" t="s">
        <v>5630</v>
      </c>
      <c r="N644" s="230" t="s">
        <v>8313</v>
      </c>
      <c r="O644" s="230"/>
      <c r="P644" s="230" t="s">
        <v>8314</v>
      </c>
      <c r="Q644" s="230" t="s">
        <v>1675</v>
      </c>
      <c r="R644" s="230" t="s">
        <v>8315</v>
      </c>
      <c r="S644" s="230" t="s">
        <v>5664</v>
      </c>
      <c r="T644" s="232">
        <v>8998</v>
      </c>
      <c r="U644" s="230" t="s">
        <v>7548</v>
      </c>
      <c r="V644" s="230" t="s">
        <v>7828</v>
      </c>
      <c r="W644" s="233" t="str">
        <f>IFERROR(VLOOKUP(Query1[[#This Row],[ENTERPRISE_ID]],HR_tbl[],2, 0), "Not on HR File")</f>
        <v>Service Technician 3, In-Home</v>
      </c>
      <c r="X644" s="113">
        <f>IFERROR(VLOOKUP(Query1[[#This Row],[ENTERPRISE_ID]],HR_tbl[],3,0), "Not on HR File")</f>
        <v>33233</v>
      </c>
      <c r="Y644" s="234" t="str">
        <f>IFERROR(VLOOKUP(Query1[[#This Row],[ENTERPRISE_ID]], Addresses!$A:$Y,21,0), "Not on HR File")</f>
        <v>2002 N. WEST ST.</v>
      </c>
      <c r="Z644" s="234">
        <f>IFERROR(VLOOKUP(Query1[[#This Row],[ENTERPRISE_ID]], Addresses!$A:$Y,22,0), "Not on HR File")</f>
        <v>0</v>
      </c>
      <c r="AA644" s="234" t="str">
        <f>IFERROR(VLOOKUP(Query1[[#This Row],[ENTERPRISE_ID]], Addresses!$A:$Y,23,0), "Not on HR File")</f>
        <v>FLAGSTAFF</v>
      </c>
      <c r="AB644" s="234" t="str">
        <f>IFERROR(VLOOKUP(Query1[[#This Row],[ENTERPRISE_ID]], Addresses!$A:$Y,24,0), "Not on HR File")</f>
        <v>AZ</v>
      </c>
      <c r="AC644" s="234" t="str">
        <f>IFERROR(VLOOKUP(Query1[[#This Row],[ENTERPRISE_ID]], Addresses!$A:$Y,25,0), "Not on HR File")</f>
        <v>86004</v>
      </c>
      <c r="AD644" s="230" t="s">
        <v>8316</v>
      </c>
      <c r="AE644" s="235">
        <v>46086</v>
      </c>
    </row>
    <row r="645" spans="1:31" x14ac:dyDescent="0.3">
      <c r="A645" s="230" t="s">
        <v>14517</v>
      </c>
      <c r="B645" s="230" t="str">
        <f>Query1[[#This Row],[LAST_NAME]]</f>
        <v>BELL</v>
      </c>
      <c r="C645" s="230" t="s">
        <v>14518</v>
      </c>
      <c r="D645" s="230" t="s">
        <v>6352</v>
      </c>
      <c r="E645" s="230" t="s">
        <v>14519</v>
      </c>
      <c r="F645" s="230" t="s">
        <v>14520</v>
      </c>
      <c r="G645" s="230" t="s">
        <v>14521</v>
      </c>
      <c r="H645" s="230" t="str">
        <f>Query1[[#This Row],[FULL_NAME]]</f>
        <v>KARL BELL</v>
      </c>
      <c r="I645" s="230" t="s">
        <v>14522</v>
      </c>
      <c r="J645" s="230" t="s">
        <v>12007</v>
      </c>
      <c r="K645" s="230" t="str">
        <f>Query1[[#This Row],[ENTERPRISE_ID]]</f>
        <v>KBELL12</v>
      </c>
      <c r="L645" s="231">
        <v>7184151547</v>
      </c>
      <c r="M645" s="230" t="s">
        <v>5630</v>
      </c>
      <c r="N645" s="230" t="s">
        <v>14523</v>
      </c>
      <c r="O645" s="230"/>
      <c r="P645" s="230" t="s">
        <v>14524</v>
      </c>
      <c r="Q645" s="230" t="s">
        <v>318</v>
      </c>
      <c r="R645" s="230" t="s">
        <v>14525</v>
      </c>
      <c r="S645" s="230" t="s">
        <v>5714</v>
      </c>
      <c r="T645" s="232">
        <v>8998</v>
      </c>
      <c r="U645" s="230" t="s">
        <v>5377</v>
      </c>
      <c r="V645" s="230" t="s">
        <v>6361</v>
      </c>
      <c r="W645" s="233" t="str">
        <f>IFERROR(VLOOKUP(Query1[[#This Row],[ENTERPRISE_ID]],HR_tbl[],2, 0), "Not on HR File")</f>
        <v>Service Technician 2, In-Home</v>
      </c>
      <c r="X645" s="113">
        <f>IFERROR(VLOOKUP(Query1[[#This Row],[ENTERPRISE_ID]],HR_tbl[],3,0), "Not on HR File")</f>
        <v>37740</v>
      </c>
      <c r="Y645" s="234" t="str">
        <f>IFERROR(VLOOKUP(Query1[[#This Row],[ENTERPRISE_ID]], Addresses!$A:$Y,21,0), "Not on HR File")</f>
        <v>1086 E57th Street</v>
      </c>
      <c r="Z645" s="234">
        <f>IFERROR(VLOOKUP(Query1[[#This Row],[ENTERPRISE_ID]], Addresses!$A:$Y,22,0), "Not on HR File")</f>
        <v>0</v>
      </c>
      <c r="AA645" s="234" t="str">
        <f>IFERROR(VLOOKUP(Query1[[#This Row],[ENTERPRISE_ID]], Addresses!$A:$Y,23,0), "Not on HR File")</f>
        <v>BROOKLYN</v>
      </c>
      <c r="AB645" s="234" t="str">
        <f>IFERROR(VLOOKUP(Query1[[#This Row],[ENTERPRISE_ID]], Addresses!$A:$Y,24,0), "Not on HR File")</f>
        <v>NY</v>
      </c>
      <c r="AC645" s="234" t="str">
        <f>IFERROR(VLOOKUP(Query1[[#This Row],[ENTERPRISE_ID]], Addresses!$A:$Y,25,0), "Not on HR File")</f>
        <v>11234</v>
      </c>
      <c r="AD645" s="230" t="s">
        <v>14526</v>
      </c>
      <c r="AE645" s="235">
        <v>46086</v>
      </c>
    </row>
    <row r="646" spans="1:31" x14ac:dyDescent="0.3">
      <c r="A646" s="230" t="s">
        <v>2409</v>
      </c>
      <c r="B646" s="230" t="str">
        <f>Query1[[#This Row],[LAST_NAME]]</f>
        <v>COVAS</v>
      </c>
      <c r="C646" s="230" t="s">
        <v>2410</v>
      </c>
      <c r="D646" s="230" t="s">
        <v>6119</v>
      </c>
      <c r="E646" s="230" t="s">
        <v>11282</v>
      </c>
      <c r="F646" s="230" t="s">
        <v>11283</v>
      </c>
      <c r="G646" s="230" t="s">
        <v>2411</v>
      </c>
      <c r="H646" s="230" t="str">
        <f>Query1[[#This Row],[FULL_NAME]]</f>
        <v>ANTHONY COVAS</v>
      </c>
      <c r="I646" s="230" t="s">
        <v>11284</v>
      </c>
      <c r="J646" s="230" t="s">
        <v>3920</v>
      </c>
      <c r="K646" s="230" t="str">
        <f>Query1[[#This Row],[ENTERPRISE_ID]]</f>
        <v>ACOVAS</v>
      </c>
      <c r="L646" s="231">
        <v>3303890078</v>
      </c>
      <c r="M646" s="230" t="s">
        <v>5630</v>
      </c>
      <c r="N646" s="230" t="s">
        <v>11285</v>
      </c>
      <c r="O646" s="230"/>
      <c r="P646" s="230" t="s">
        <v>8354</v>
      </c>
      <c r="Q646" s="230" t="s">
        <v>260</v>
      </c>
      <c r="R646" s="230" t="s">
        <v>11286</v>
      </c>
      <c r="S646" s="230" t="s">
        <v>5738</v>
      </c>
      <c r="T646" s="232">
        <v>8998</v>
      </c>
      <c r="U646" s="230" t="s">
        <v>4914</v>
      </c>
      <c r="V646" s="230" t="s">
        <v>6517</v>
      </c>
      <c r="W646" s="233" t="str">
        <f>IFERROR(VLOOKUP(Query1[[#This Row],[ENTERPRISE_ID]],HR_tbl[],2, 0), "Not on HR File")</f>
        <v>Service Technician 2, In-Home</v>
      </c>
      <c r="X646" s="113">
        <f>IFERROR(VLOOKUP(Query1[[#This Row],[ENTERPRISE_ID]],HR_tbl[],3,0), "Not on HR File")</f>
        <v>44425</v>
      </c>
      <c r="Y646" s="234" t="str">
        <f>IFERROR(VLOOKUP(Query1[[#This Row],[ENTERPRISE_ID]], Addresses!$A:$Y,21,0), "Not on HR File")</f>
        <v>4188 MILL TRACE RD</v>
      </c>
      <c r="Z646" s="234">
        <f>IFERROR(VLOOKUP(Query1[[#This Row],[ENTERPRISE_ID]], Addresses!$A:$Y,22,0), "Not on HR File")</f>
        <v>0</v>
      </c>
      <c r="AA646" s="234" t="str">
        <f>IFERROR(VLOOKUP(Query1[[#This Row],[ENTERPRISE_ID]], Addresses!$A:$Y,23,0), "Not on HR File")</f>
        <v>YOUNGSTOWN</v>
      </c>
      <c r="AB646" s="234" t="str">
        <f>IFERROR(VLOOKUP(Query1[[#This Row],[ENTERPRISE_ID]], Addresses!$A:$Y,24,0), "Not on HR File")</f>
        <v>OH</v>
      </c>
      <c r="AC646" s="234" t="str">
        <f>IFERROR(VLOOKUP(Query1[[#This Row],[ENTERPRISE_ID]], Addresses!$A:$Y,25,0), "Not on HR File")</f>
        <v>44511</v>
      </c>
      <c r="AD646" s="230" t="s">
        <v>11287</v>
      </c>
      <c r="AE646" s="235">
        <v>46086</v>
      </c>
    </row>
    <row r="647" spans="1:31" x14ac:dyDescent="0.3">
      <c r="A647" s="230" t="s">
        <v>11960</v>
      </c>
      <c r="B647" s="230" t="str">
        <f>Query1[[#This Row],[LAST_NAME]]</f>
        <v>SQUIRES</v>
      </c>
      <c r="C647" s="230" t="s">
        <v>11961</v>
      </c>
      <c r="D647" s="230" t="s">
        <v>5682</v>
      </c>
      <c r="E647" s="230" t="s">
        <v>11962</v>
      </c>
      <c r="F647" s="230" t="s">
        <v>11963</v>
      </c>
      <c r="G647" s="230" t="s">
        <v>11964</v>
      </c>
      <c r="H647" s="230" t="str">
        <f>Query1[[#This Row],[FULL_NAME]]</f>
        <v>TYLER SQUIRES</v>
      </c>
      <c r="I647" s="230" t="s">
        <v>11965</v>
      </c>
      <c r="J647" s="230" t="s">
        <v>1757</v>
      </c>
      <c r="K647" s="230" t="str">
        <f>Query1[[#This Row],[ENTERPRISE_ID]]</f>
        <v>TSQUIRE</v>
      </c>
      <c r="L647" s="231">
        <v>9105363298</v>
      </c>
      <c r="M647" s="230" t="s">
        <v>5630</v>
      </c>
      <c r="N647" s="230" t="s">
        <v>11966</v>
      </c>
      <c r="O647" s="230"/>
      <c r="P647" s="230" t="s">
        <v>7598</v>
      </c>
      <c r="Q647" s="230" t="s">
        <v>416</v>
      </c>
      <c r="R647" s="230" t="s">
        <v>11967</v>
      </c>
      <c r="S647" s="230" t="s">
        <v>5738</v>
      </c>
      <c r="T647" s="232">
        <v>8998</v>
      </c>
      <c r="U647" s="230" t="s">
        <v>6238</v>
      </c>
      <c r="V647" s="230" t="s">
        <v>6239</v>
      </c>
      <c r="W647" s="233" t="str">
        <f>IFERROR(VLOOKUP(Query1[[#This Row],[ENTERPRISE_ID]],HR_tbl[],2, 0), "Not on HR File")</f>
        <v>Service Technician 1, In-Home</v>
      </c>
      <c r="X647" s="113">
        <f>IFERROR(VLOOKUP(Query1[[#This Row],[ENTERPRISE_ID]],HR_tbl[],3,0), "Not on HR File")</f>
        <v>45914</v>
      </c>
      <c r="Y647" s="234" t="str">
        <f>IFERROR(VLOOKUP(Query1[[#This Row],[ENTERPRISE_ID]], Addresses!$A:$Y,21,0), "Not on HR File")</f>
        <v>4202 ROSEHILL RD</v>
      </c>
      <c r="Z647" s="234">
        <f>IFERROR(VLOOKUP(Query1[[#This Row],[ENTERPRISE_ID]], Addresses!$A:$Y,22,0), "Not on HR File")</f>
        <v>0</v>
      </c>
      <c r="AA647" s="234" t="str">
        <f>IFERROR(VLOOKUP(Query1[[#This Row],[ENTERPRISE_ID]], Addresses!$A:$Y,23,0), "Not on HR File")</f>
        <v>FAYETTEVILLE</v>
      </c>
      <c r="AB647" s="234" t="str">
        <f>IFERROR(VLOOKUP(Query1[[#This Row],[ENTERPRISE_ID]], Addresses!$A:$Y,24,0), "Not on HR File")</f>
        <v>NC</v>
      </c>
      <c r="AC647" s="234" t="str">
        <f>IFERROR(VLOOKUP(Query1[[#This Row],[ENTERPRISE_ID]], Addresses!$A:$Y,25,0), "Not on HR File")</f>
        <v>28311</v>
      </c>
      <c r="AD647" s="230" t="s">
        <v>11968</v>
      </c>
      <c r="AE647" s="235">
        <v>46086</v>
      </c>
    </row>
    <row r="648" spans="1:31" x14ac:dyDescent="0.3">
      <c r="A648" s="230" t="s">
        <v>15944</v>
      </c>
      <c r="B648" s="230" t="str">
        <f>Query1[[#This Row],[LAST_NAME]]</f>
        <v>HAMOUCHE</v>
      </c>
      <c r="C648" s="230" t="s">
        <v>15945</v>
      </c>
      <c r="D648" s="230" t="s">
        <v>5719</v>
      </c>
      <c r="E648" s="230" t="s">
        <v>15946</v>
      </c>
      <c r="F648" s="230" t="s">
        <v>15947</v>
      </c>
      <c r="G648" s="230" t="s">
        <v>15948</v>
      </c>
      <c r="H648" s="230" t="str">
        <f>Query1[[#This Row],[FULL_NAME]]</f>
        <v>FERHAT HAMOUCHE</v>
      </c>
      <c r="I648" s="230" t="s">
        <v>15949</v>
      </c>
      <c r="J648" s="230" t="s">
        <v>15950</v>
      </c>
      <c r="K648" s="230" t="str">
        <f>Query1[[#This Row],[ENTERPRISE_ID]]</f>
        <v>FHAMOUC</v>
      </c>
      <c r="L648" s="231">
        <v>6308161119</v>
      </c>
      <c r="M648" s="230" t="s">
        <v>5630</v>
      </c>
      <c r="N648" s="230" t="s">
        <v>15951</v>
      </c>
      <c r="O648" s="230" t="s">
        <v>15952</v>
      </c>
      <c r="P648" s="230" t="s">
        <v>15953</v>
      </c>
      <c r="Q648" s="230" t="s">
        <v>250</v>
      </c>
      <c r="R648" s="230" t="s">
        <v>15954</v>
      </c>
      <c r="S648" s="230" t="s">
        <v>5634</v>
      </c>
      <c r="T648" s="232">
        <v>8998</v>
      </c>
      <c r="U648" s="230" t="s">
        <v>9905</v>
      </c>
      <c r="V648" s="230" t="s">
        <v>9906</v>
      </c>
      <c r="W648" s="233" t="str">
        <f>IFERROR(VLOOKUP(Query1[[#This Row],[ENTERPRISE_ID]],HR_tbl[],2, 0), "Not on HR File")</f>
        <v>Service Technician 1, In-Home</v>
      </c>
      <c r="X648" s="113">
        <f>IFERROR(VLOOKUP(Query1[[#This Row],[ENTERPRISE_ID]],HR_tbl[],3,0), "Not on HR File")</f>
        <v>45970</v>
      </c>
      <c r="Y648" s="234" t="str">
        <f>IFERROR(VLOOKUP(Query1[[#This Row],[ENTERPRISE_ID]], Addresses!$A:$Y,21,0), "Not on HR File")</f>
        <v>823 S ADAMS ST APT 208</v>
      </c>
      <c r="Z648" s="234">
        <f>IFERROR(VLOOKUP(Query1[[#This Row],[ENTERPRISE_ID]], Addresses!$A:$Y,22,0), "Not on HR File")</f>
        <v>0</v>
      </c>
      <c r="AA648" s="234" t="str">
        <f>IFERROR(VLOOKUP(Query1[[#This Row],[ENTERPRISE_ID]], Addresses!$A:$Y,23,0), "Not on HR File")</f>
        <v>WESTMONT</v>
      </c>
      <c r="AB648" s="234" t="str">
        <f>IFERROR(VLOOKUP(Query1[[#This Row],[ENTERPRISE_ID]], Addresses!$A:$Y,24,0), "Not on HR File")</f>
        <v>IL</v>
      </c>
      <c r="AC648" s="234" t="str">
        <f>IFERROR(VLOOKUP(Query1[[#This Row],[ENTERPRISE_ID]], Addresses!$A:$Y,25,0), "Not on HR File")</f>
        <v>60559</v>
      </c>
      <c r="AD648" s="230" t="s">
        <v>15955</v>
      </c>
      <c r="AE648" s="235">
        <v>46086</v>
      </c>
    </row>
    <row r="649" spans="1:31" x14ac:dyDescent="0.3">
      <c r="A649" s="230" t="s">
        <v>6062</v>
      </c>
      <c r="B649" s="230" t="str">
        <f>Query1[[#This Row],[LAST_NAME]]</f>
        <v>HOWARD</v>
      </c>
      <c r="C649" s="230" t="s">
        <v>6063</v>
      </c>
      <c r="D649" s="230" t="s">
        <v>5708</v>
      </c>
      <c r="E649" s="230" t="s">
        <v>6064</v>
      </c>
      <c r="F649" s="230" t="s">
        <v>6065</v>
      </c>
      <c r="G649" s="230" t="s">
        <v>6066</v>
      </c>
      <c r="H649" s="230" t="str">
        <f>Query1[[#This Row],[FULL_NAME]]</f>
        <v>VAUGHN HOWARD</v>
      </c>
      <c r="I649" s="230" t="s">
        <v>6067</v>
      </c>
      <c r="J649" s="230" t="s">
        <v>6068</v>
      </c>
      <c r="K649" s="230" t="str">
        <f>Query1[[#This Row],[ENTERPRISE_ID]]</f>
        <v>VHOWARD</v>
      </c>
      <c r="L649" s="231">
        <v>9859560362</v>
      </c>
      <c r="M649" s="230" t="s">
        <v>5630</v>
      </c>
      <c r="N649" s="230" t="s">
        <v>6069</v>
      </c>
      <c r="O649" s="230"/>
      <c r="P649" s="230" t="s">
        <v>6070</v>
      </c>
      <c r="Q649" s="230" t="s">
        <v>287</v>
      </c>
      <c r="R649" s="230" t="s">
        <v>6071</v>
      </c>
      <c r="S649" s="230" t="s">
        <v>5714</v>
      </c>
      <c r="T649" s="232">
        <v>8998</v>
      </c>
      <c r="U649" s="230" t="s">
        <v>6072</v>
      </c>
      <c r="V649" s="230" t="s">
        <v>6073</v>
      </c>
      <c r="W649" s="233" t="str">
        <f>IFERROR(VLOOKUP(Query1[[#This Row],[ENTERPRISE_ID]],HR_tbl[],2, 0), "Not on HR File")</f>
        <v>Service Technician 2, In-Home</v>
      </c>
      <c r="X649" s="113">
        <f>IFERROR(VLOOKUP(Query1[[#This Row],[ENTERPRISE_ID]],HR_tbl[],3,0), "Not on HR File")</f>
        <v>45970</v>
      </c>
      <c r="Y649" s="234" t="str">
        <f>IFERROR(VLOOKUP(Query1[[#This Row],[ENTERPRISE_ID]], Addresses!$A:$Y,21,0), "Not on HR File")</f>
        <v>368 PROVIDENCE BAY ROAD</v>
      </c>
      <c r="Z649" s="234">
        <f>IFERROR(VLOOKUP(Query1[[#This Row],[ENTERPRISE_ID]], Addresses!$A:$Y,22,0), "Not on HR File")</f>
        <v>0</v>
      </c>
      <c r="AA649" s="234" t="str">
        <f>IFERROR(VLOOKUP(Query1[[#This Row],[ENTERPRISE_ID]], Addresses!$A:$Y,23,0), "Not on HR File")</f>
        <v>SLIDELL</v>
      </c>
      <c r="AB649" s="234" t="str">
        <f>IFERROR(VLOOKUP(Query1[[#This Row],[ENTERPRISE_ID]], Addresses!$A:$Y,24,0), "Not on HR File")</f>
        <v>LA</v>
      </c>
      <c r="AC649" s="234" t="str">
        <f>IFERROR(VLOOKUP(Query1[[#This Row],[ENTERPRISE_ID]], Addresses!$A:$Y,25,0), "Not on HR File")</f>
        <v>70461</v>
      </c>
      <c r="AD649" s="230" t="s">
        <v>6074</v>
      </c>
      <c r="AE649" s="235">
        <v>46086</v>
      </c>
    </row>
    <row r="650" spans="1:31" x14ac:dyDescent="0.3">
      <c r="A650" s="230" t="s">
        <v>15864</v>
      </c>
      <c r="B650" s="230" t="str">
        <f>Query1[[#This Row],[LAST_NAME]]</f>
        <v>CASTRO</v>
      </c>
      <c r="C650" s="230" t="s">
        <v>15865</v>
      </c>
      <c r="D650" s="230" t="s">
        <v>6040</v>
      </c>
      <c r="E650" s="230" t="s">
        <v>15866</v>
      </c>
      <c r="F650" s="230" t="s">
        <v>15867</v>
      </c>
      <c r="G650" s="230" t="s">
        <v>15868</v>
      </c>
      <c r="H650" s="230" t="str">
        <f>Query1[[#This Row],[FULL_NAME]]</f>
        <v>JESUS CASTRO</v>
      </c>
      <c r="I650" s="230" t="s">
        <v>4690</v>
      </c>
      <c r="J650" s="230" t="s">
        <v>10971</v>
      </c>
      <c r="K650" s="230" t="str">
        <f>Query1[[#This Row],[ENTERPRISE_ID]]</f>
        <v>JCAST93</v>
      </c>
      <c r="L650" s="231">
        <v>5623863348</v>
      </c>
      <c r="M650" s="230" t="s">
        <v>5630</v>
      </c>
      <c r="N650" s="230" t="s">
        <v>15869</v>
      </c>
      <c r="O650" s="230"/>
      <c r="P650" s="230" t="s">
        <v>4819</v>
      </c>
      <c r="Q650" s="230" t="s">
        <v>219</v>
      </c>
      <c r="R650" s="230" t="s">
        <v>15870</v>
      </c>
      <c r="S650" s="230" t="s">
        <v>5714</v>
      </c>
      <c r="T650" s="232">
        <v>8998</v>
      </c>
      <c r="U650" s="230" t="s">
        <v>9202</v>
      </c>
      <c r="V650" s="230" t="s">
        <v>9203</v>
      </c>
      <c r="W650" s="233" t="str">
        <f>IFERROR(VLOOKUP(Query1[[#This Row],[ENTERPRISE_ID]],HR_tbl[],2, 0), "Not on HR File")</f>
        <v>Service Technician 2, In-Home</v>
      </c>
      <c r="X650" s="113">
        <f>IFERROR(VLOOKUP(Query1[[#This Row],[ENTERPRISE_ID]],HR_tbl[],3,0), "Not on HR File")</f>
        <v>40386</v>
      </c>
      <c r="Y650" s="234" t="str">
        <f>IFERROR(VLOOKUP(Query1[[#This Row],[ENTERPRISE_ID]], Addresses!$A:$Y,21,0), "Not on HR File")</f>
        <v>861 W. 55TH ST</v>
      </c>
      <c r="Z650" s="234">
        <f>IFERROR(VLOOKUP(Query1[[#This Row],[ENTERPRISE_ID]], Addresses!$A:$Y,22,0), "Not on HR File")</f>
        <v>0</v>
      </c>
      <c r="AA650" s="234" t="str">
        <f>IFERROR(VLOOKUP(Query1[[#This Row],[ENTERPRISE_ID]], Addresses!$A:$Y,23,0), "Not on HR File")</f>
        <v>LOS ANGELES</v>
      </c>
      <c r="AB650" s="234" t="str">
        <f>IFERROR(VLOOKUP(Query1[[#This Row],[ENTERPRISE_ID]], Addresses!$A:$Y,24,0), "Not on HR File")</f>
        <v>CA</v>
      </c>
      <c r="AC650" s="234" t="str">
        <f>IFERROR(VLOOKUP(Query1[[#This Row],[ENTERPRISE_ID]], Addresses!$A:$Y,25,0), "Not on HR File")</f>
        <v>90037</v>
      </c>
      <c r="AD650" s="230" t="s">
        <v>15871</v>
      </c>
      <c r="AE650" s="235">
        <v>46086</v>
      </c>
    </row>
    <row r="651" spans="1:31" x14ac:dyDescent="0.3">
      <c r="A651" s="230" t="s">
        <v>3262</v>
      </c>
      <c r="B651" s="230" t="str">
        <f>Query1[[#This Row],[LAST_NAME]]</f>
        <v>ROBINSON</v>
      </c>
      <c r="C651" s="230" t="s">
        <v>3263</v>
      </c>
      <c r="D651" s="230" t="s">
        <v>5719</v>
      </c>
      <c r="E651" s="230" t="s">
        <v>6819</v>
      </c>
      <c r="F651" s="230" t="s">
        <v>6820</v>
      </c>
      <c r="G651" s="230" t="s">
        <v>3264</v>
      </c>
      <c r="H651" s="230" t="str">
        <f>Query1[[#This Row],[FULL_NAME]]</f>
        <v>MONTY ROBINSON</v>
      </c>
      <c r="I651" s="230" t="s">
        <v>4109</v>
      </c>
      <c r="J651" s="230" t="s">
        <v>5516</v>
      </c>
      <c r="K651" s="230" t="str">
        <f>Query1[[#This Row],[ENTERPRISE_ID]]</f>
        <v>MROBI84</v>
      </c>
      <c r="L651" s="231">
        <v>7739776517</v>
      </c>
      <c r="M651" s="230" t="s">
        <v>5630</v>
      </c>
      <c r="N651" s="230" t="s">
        <v>6821</v>
      </c>
      <c r="O651" s="230" t="s">
        <v>6822</v>
      </c>
      <c r="P651" s="230" t="s">
        <v>6823</v>
      </c>
      <c r="Q651" s="230" t="s">
        <v>250</v>
      </c>
      <c r="R651" s="230" t="s">
        <v>6824</v>
      </c>
      <c r="S651" s="230" t="s">
        <v>5634</v>
      </c>
      <c r="T651" s="232">
        <v>8998</v>
      </c>
      <c r="U651" s="230" t="s">
        <v>6825</v>
      </c>
      <c r="V651" s="230" t="s">
        <v>6826</v>
      </c>
      <c r="W651" s="233" t="str">
        <f>IFERROR(VLOOKUP(Query1[[#This Row],[ENTERPRISE_ID]],HR_tbl[],2, 0), "Not on HR File")</f>
        <v>Service Technician 1, In-Home</v>
      </c>
      <c r="X651" s="113">
        <f>IFERROR(VLOOKUP(Query1[[#This Row],[ENTERPRISE_ID]],HR_tbl[],3,0), "Not on HR File")</f>
        <v>42401</v>
      </c>
      <c r="Y651" s="234" t="str">
        <f>IFERROR(VLOOKUP(Query1[[#This Row],[ENTERPRISE_ID]], Addresses!$A:$Y,21,0), "Not on HR File")</f>
        <v>642 E Pershing RD</v>
      </c>
      <c r="Z651" s="234">
        <f>IFERROR(VLOOKUP(Query1[[#This Row],[ENTERPRISE_ID]], Addresses!$A:$Y,22,0), "Not on HR File")</f>
        <v>302</v>
      </c>
      <c r="AA651" s="234" t="str">
        <f>IFERROR(VLOOKUP(Query1[[#This Row],[ENTERPRISE_ID]], Addresses!$A:$Y,23,0), "Not on HR File")</f>
        <v>CHICAGO</v>
      </c>
      <c r="AB651" s="234" t="str">
        <f>IFERROR(VLOOKUP(Query1[[#This Row],[ENTERPRISE_ID]], Addresses!$A:$Y,24,0), "Not on HR File")</f>
        <v>IL</v>
      </c>
      <c r="AC651" s="234" t="str">
        <f>IFERROR(VLOOKUP(Query1[[#This Row],[ENTERPRISE_ID]], Addresses!$A:$Y,25,0), "Not on HR File")</f>
        <v>60653</v>
      </c>
      <c r="AD651" s="230" t="s">
        <v>6827</v>
      </c>
      <c r="AE651" s="235">
        <v>46086</v>
      </c>
    </row>
    <row r="652" spans="1:31" x14ac:dyDescent="0.3">
      <c r="A652" s="230" t="s">
        <v>16075</v>
      </c>
      <c r="B652" s="230" t="str">
        <f>Query1[[#This Row],[LAST_NAME]]</f>
        <v>SKROPETA</v>
      </c>
      <c r="C652" s="230" t="s">
        <v>16076</v>
      </c>
      <c r="D652" s="230" t="s">
        <v>5867</v>
      </c>
      <c r="E652" s="230" t="s">
        <v>16077</v>
      </c>
      <c r="F652" s="230" t="s">
        <v>16078</v>
      </c>
      <c r="G652" s="230" t="s">
        <v>16079</v>
      </c>
      <c r="H652" s="230" t="str">
        <f>Query1[[#This Row],[FULL_NAME]]</f>
        <v>JOHN SKROPETA</v>
      </c>
      <c r="I652" s="230" t="s">
        <v>16080</v>
      </c>
      <c r="J652" s="230" t="s">
        <v>4282</v>
      </c>
      <c r="K652" s="230" t="str">
        <f>Query1[[#This Row],[ENTERPRISE_ID]]</f>
        <v>JSKROPE</v>
      </c>
      <c r="L652" s="231">
        <v>9285820020</v>
      </c>
      <c r="M652" s="230" t="s">
        <v>5630</v>
      </c>
      <c r="N652" s="230" t="s">
        <v>16081</v>
      </c>
      <c r="O652" s="230"/>
      <c r="P652" s="230" t="s">
        <v>16082</v>
      </c>
      <c r="Q652" s="230" t="s">
        <v>1675</v>
      </c>
      <c r="R652" s="230" t="s">
        <v>16083</v>
      </c>
      <c r="S652" s="230" t="s">
        <v>5634</v>
      </c>
      <c r="T652" s="232">
        <v>8998</v>
      </c>
      <c r="U652" s="230" t="s">
        <v>7548</v>
      </c>
      <c r="V652" s="230" t="s">
        <v>7828</v>
      </c>
      <c r="W652" s="233" t="str">
        <f>IFERROR(VLOOKUP(Query1[[#This Row],[ENTERPRISE_ID]],HR_tbl[],2, 0), "Not on HR File")</f>
        <v>Service Technician 1, In-Home</v>
      </c>
      <c r="X652" s="113">
        <f>IFERROR(VLOOKUP(Query1[[#This Row],[ENTERPRISE_ID]],HR_tbl[],3,0), "Not on HR File")</f>
        <v>31146</v>
      </c>
      <c r="Y652" s="234" t="str">
        <f>IFERROR(VLOOKUP(Query1[[#This Row],[ENTERPRISE_ID]], Addresses!$A:$Y,21,0), "Not on HR File")</f>
        <v>4049 n gelding dr</v>
      </c>
      <c r="Z652" s="234">
        <f>IFERROR(VLOOKUP(Query1[[#This Row],[ENTERPRISE_ID]], Addresses!$A:$Y,22,0), "Not on HR File")</f>
        <v>0</v>
      </c>
      <c r="AA652" s="234" t="str">
        <f>IFERROR(VLOOKUP(Query1[[#This Row],[ENTERPRISE_ID]], Addresses!$A:$Y,23,0), "Not on HR File")</f>
        <v>precott valley</v>
      </c>
      <c r="AB652" s="234" t="str">
        <f>IFERROR(VLOOKUP(Query1[[#This Row],[ENTERPRISE_ID]], Addresses!$A:$Y,24,0), "Not on HR File")</f>
        <v>AZ</v>
      </c>
      <c r="AC652" s="234" t="str">
        <f>IFERROR(VLOOKUP(Query1[[#This Row],[ENTERPRISE_ID]], Addresses!$A:$Y,25,0), "Not on HR File")</f>
        <v>86314</v>
      </c>
      <c r="AD652" s="230" t="s">
        <v>16084</v>
      </c>
      <c r="AE652" s="235">
        <v>46086</v>
      </c>
    </row>
    <row r="653" spans="1:31" x14ac:dyDescent="0.3">
      <c r="A653" s="230" t="s">
        <v>7090</v>
      </c>
      <c r="B653" s="230" t="str">
        <f>Query1[[#This Row],[LAST_NAME]]</f>
        <v>MANDELL</v>
      </c>
      <c r="C653" s="230" t="s">
        <v>7091</v>
      </c>
      <c r="D653" s="230" t="s">
        <v>5682</v>
      </c>
      <c r="E653" s="230" t="s">
        <v>7092</v>
      </c>
      <c r="F653" s="230" t="s">
        <v>7093</v>
      </c>
      <c r="G653" s="230" t="s">
        <v>7094</v>
      </c>
      <c r="H653" s="230" t="str">
        <f>Query1[[#This Row],[FULL_NAME]]</f>
        <v>THOMAS MANDELL</v>
      </c>
      <c r="I653" s="230" t="s">
        <v>7095</v>
      </c>
      <c r="J653" s="230" t="s">
        <v>4042</v>
      </c>
      <c r="K653" s="230" t="str">
        <f>Query1[[#This Row],[ENTERPRISE_ID]]</f>
        <v>TMANDEL</v>
      </c>
      <c r="L653" s="231">
        <v>8432146413</v>
      </c>
      <c r="M653" s="230" t="s">
        <v>5630</v>
      </c>
      <c r="N653" s="230" t="s">
        <v>7096</v>
      </c>
      <c r="O653" s="230"/>
      <c r="P653" s="230" t="s">
        <v>7097</v>
      </c>
      <c r="Q653" s="230" t="s">
        <v>375</v>
      </c>
      <c r="R653" s="230" t="s">
        <v>7098</v>
      </c>
      <c r="S653" s="230" t="s">
        <v>5738</v>
      </c>
      <c r="T653" s="232">
        <v>8998</v>
      </c>
      <c r="U653" s="230" t="s">
        <v>5080</v>
      </c>
      <c r="V653" s="230" t="s">
        <v>6495</v>
      </c>
      <c r="W653" s="233" t="str">
        <f>IFERROR(VLOOKUP(Query1[[#This Row],[ENTERPRISE_ID]],HR_tbl[],2, 0), "Not on HR File")</f>
        <v>Service Technician HV, In-Home</v>
      </c>
      <c r="X653" s="113">
        <f>IFERROR(VLOOKUP(Query1[[#This Row],[ENTERPRISE_ID]],HR_tbl[],3,0), "Not on HR File")</f>
        <v>31881</v>
      </c>
      <c r="Y653" s="234" t="str">
        <f>IFERROR(VLOOKUP(Query1[[#This Row],[ENTERPRISE_ID]], Addresses!$A:$Y,21,0), "Not on HR File")</f>
        <v>2100 Deerfield Ave.</v>
      </c>
      <c r="Z653" s="234">
        <f>IFERROR(VLOOKUP(Query1[[#This Row],[ENTERPRISE_ID]], Addresses!$A:$Y,22,0), "Not on HR File")</f>
        <v>0</v>
      </c>
      <c r="AA653" s="234" t="str">
        <f>IFERROR(VLOOKUP(Query1[[#This Row],[ENTERPRISE_ID]], Addresses!$A:$Y,23,0), "Not on HR File")</f>
        <v>Surfside beach</v>
      </c>
      <c r="AB653" s="234" t="str">
        <f>IFERROR(VLOOKUP(Query1[[#This Row],[ENTERPRISE_ID]], Addresses!$A:$Y,24,0), "Not on HR File")</f>
        <v>SC</v>
      </c>
      <c r="AC653" s="234" t="str">
        <f>IFERROR(VLOOKUP(Query1[[#This Row],[ENTERPRISE_ID]], Addresses!$A:$Y,25,0), "Not on HR File")</f>
        <v>29575</v>
      </c>
      <c r="AD653" s="230" t="s">
        <v>7099</v>
      </c>
      <c r="AE653" s="235">
        <v>46086</v>
      </c>
    </row>
    <row r="654" spans="1:31" x14ac:dyDescent="0.3">
      <c r="A654" s="230" t="s">
        <v>13563</v>
      </c>
      <c r="B654" s="230" t="str">
        <f>Query1[[#This Row],[LAST_NAME]]</f>
        <v>GOOD</v>
      </c>
      <c r="C654" s="230" t="s">
        <v>13564</v>
      </c>
      <c r="D654" s="230" t="s">
        <v>5638</v>
      </c>
      <c r="E654" s="230" t="s">
        <v>13565</v>
      </c>
      <c r="F654" s="230" t="s">
        <v>13566</v>
      </c>
      <c r="G654" s="230" t="s">
        <v>13567</v>
      </c>
      <c r="H654" s="230" t="str">
        <f>Query1[[#This Row],[FULL_NAME]]</f>
        <v>KENNETH GOOD</v>
      </c>
      <c r="I654" s="230" t="s">
        <v>13568</v>
      </c>
      <c r="J654" s="230" t="s">
        <v>4537</v>
      </c>
      <c r="K654" s="230" t="str">
        <f>Query1[[#This Row],[ENTERPRISE_ID]]</f>
        <v>KGOOD1</v>
      </c>
      <c r="L654" s="231">
        <v>3525812028</v>
      </c>
      <c r="M654" s="230" t="s">
        <v>5630</v>
      </c>
      <c r="N654" s="230" t="s">
        <v>13569</v>
      </c>
      <c r="O654" s="230"/>
      <c r="P654" s="230" t="s">
        <v>13570</v>
      </c>
      <c r="Q654" s="230" t="s">
        <v>297</v>
      </c>
      <c r="R654" s="230" t="s">
        <v>13571</v>
      </c>
      <c r="S654" s="230" t="s">
        <v>5634</v>
      </c>
      <c r="T654" s="232">
        <v>8998</v>
      </c>
      <c r="U654" s="230" t="s">
        <v>6290</v>
      </c>
      <c r="V654" s="230" t="s">
        <v>6291</v>
      </c>
      <c r="W654" s="233" t="str">
        <f>IFERROR(VLOOKUP(Query1[[#This Row],[ENTERPRISE_ID]],HR_tbl[],2, 0), "Not on HR File")</f>
        <v>Service Technician 2, In-Home</v>
      </c>
      <c r="X654" s="113">
        <f>IFERROR(VLOOKUP(Query1[[#This Row],[ENTERPRISE_ID]],HR_tbl[],3,0), "Not on HR File")</f>
        <v>28210</v>
      </c>
      <c r="Y654" s="234" t="str">
        <f>IFERROR(VLOOKUP(Query1[[#This Row],[ENTERPRISE_ID]], Addresses!$A:$Y,21,0), "Not on HR File")</f>
        <v>6057 WAVERLY RD</v>
      </c>
      <c r="Z654" s="234">
        <f>IFERROR(VLOOKUP(Query1[[#This Row],[ENTERPRISE_ID]], Addresses!$A:$Y,22,0), "Not on HR File")</f>
        <v>0</v>
      </c>
      <c r="AA654" s="234" t="str">
        <f>IFERROR(VLOOKUP(Query1[[#This Row],[ENTERPRISE_ID]], Addresses!$A:$Y,23,0), "Not on HR File")</f>
        <v>SPRING HILL</v>
      </c>
      <c r="AB654" s="234" t="str">
        <f>IFERROR(VLOOKUP(Query1[[#This Row],[ENTERPRISE_ID]], Addresses!$A:$Y,24,0), "Not on HR File")</f>
        <v>FL</v>
      </c>
      <c r="AC654" s="234" t="str">
        <f>IFERROR(VLOOKUP(Query1[[#This Row],[ENTERPRISE_ID]], Addresses!$A:$Y,25,0), "Not on HR File")</f>
        <v>34607</v>
      </c>
      <c r="AD654" s="230" t="s">
        <v>13572</v>
      </c>
      <c r="AE654" s="235">
        <v>46086</v>
      </c>
    </row>
    <row r="655" spans="1:31" x14ac:dyDescent="0.3">
      <c r="A655" s="230" t="s">
        <v>15143</v>
      </c>
      <c r="B655" s="230" t="str">
        <f>Query1[[#This Row],[LAST_NAME]]</f>
        <v>BURTON</v>
      </c>
      <c r="C655" s="230" t="s">
        <v>211</v>
      </c>
      <c r="D655" s="230" t="s">
        <v>6524</v>
      </c>
      <c r="E655" s="230" t="s">
        <v>15144</v>
      </c>
      <c r="F655" s="230" t="s">
        <v>15145</v>
      </c>
      <c r="G655" s="230" t="s">
        <v>212</v>
      </c>
      <c r="H655" s="230" t="str">
        <f>Query1[[#This Row],[FULL_NAME]]</f>
        <v>WARREN BURTON</v>
      </c>
      <c r="I655" s="230" t="s">
        <v>15146</v>
      </c>
      <c r="J655" s="230" t="s">
        <v>1955</v>
      </c>
      <c r="K655" s="230" t="str">
        <f>Query1[[#This Row],[ENTERPRISE_ID]]</f>
        <v>WBURTO</v>
      </c>
      <c r="L655" s="231">
        <v>8057929429</v>
      </c>
      <c r="M655" s="230" t="s">
        <v>5630</v>
      </c>
      <c r="N655" s="230" t="s">
        <v>15147</v>
      </c>
      <c r="O655" s="230"/>
      <c r="P655" s="230" t="s">
        <v>15148</v>
      </c>
      <c r="Q655" s="230" t="s">
        <v>219</v>
      </c>
      <c r="R655" s="230" t="s">
        <v>15149</v>
      </c>
      <c r="S655" s="230" t="s">
        <v>5916</v>
      </c>
      <c r="T655" s="232">
        <v>8998</v>
      </c>
      <c r="U655" s="230" t="s">
        <v>5102</v>
      </c>
      <c r="V655" s="230" t="s">
        <v>10123</v>
      </c>
      <c r="W655" s="233" t="str">
        <f>IFERROR(VLOOKUP(Query1[[#This Row],[ENTERPRISE_ID]],HR_tbl[],2, 0), "Not on HR File")</f>
        <v>Service Technician 1, In-Home</v>
      </c>
      <c r="X655" s="113">
        <f>IFERROR(VLOOKUP(Query1[[#This Row],[ENTERPRISE_ID]],HR_tbl[],3,0), "Not on HR File")</f>
        <v>30613</v>
      </c>
      <c r="Y655" s="234" t="str">
        <f>IFERROR(VLOOKUP(Query1[[#This Row],[ENTERPRISE_ID]], Addresses!$A:$Y,21,0), "Not on HR File")</f>
        <v>1211 kensington ave</v>
      </c>
      <c r="Z655" s="234">
        <f>IFERROR(VLOOKUP(Query1[[#This Row],[ENTERPRISE_ID]], Addresses!$A:$Y,22,0), "Not on HR File")</f>
        <v>0</v>
      </c>
      <c r="AA655" s="234" t="str">
        <f>IFERROR(VLOOKUP(Query1[[#This Row],[ENTERPRISE_ID]], Addresses!$A:$Y,23,0), "Not on HR File")</f>
        <v>Santa Maria</v>
      </c>
      <c r="AB655" s="234" t="str">
        <f>IFERROR(VLOOKUP(Query1[[#This Row],[ENTERPRISE_ID]], Addresses!$A:$Y,24,0), "Not on HR File")</f>
        <v>CA</v>
      </c>
      <c r="AC655" s="234" t="str">
        <f>IFERROR(VLOOKUP(Query1[[#This Row],[ENTERPRISE_ID]], Addresses!$A:$Y,25,0), "Not on HR File")</f>
        <v>93454</v>
      </c>
      <c r="AD655" s="230" t="s">
        <v>15150</v>
      </c>
      <c r="AE655" s="235">
        <v>46086</v>
      </c>
    </row>
    <row r="656" spans="1:31" x14ac:dyDescent="0.3">
      <c r="A656" s="230" t="s">
        <v>3993</v>
      </c>
      <c r="B656" s="230" t="str">
        <f>Query1[[#This Row],[LAST_NAME]]</f>
        <v>CRNALIC</v>
      </c>
      <c r="C656" s="230" t="s">
        <v>18439</v>
      </c>
      <c r="D656" s="230" t="s">
        <v>5638</v>
      </c>
      <c r="E656" s="230" t="s">
        <v>18440</v>
      </c>
      <c r="F656" s="230" t="s">
        <v>18441</v>
      </c>
      <c r="G656" s="230" t="s">
        <v>3996</v>
      </c>
      <c r="H656" s="230" t="str">
        <f>Query1[[#This Row],[FULL_NAME]]</f>
        <v>NEDZAD CRNALIC</v>
      </c>
      <c r="I656" s="230" t="s">
        <v>3995</v>
      </c>
      <c r="J656" s="230" t="s">
        <v>3994</v>
      </c>
      <c r="K656" s="230" t="str">
        <f>Query1[[#This Row],[ENTERPRISE_ID]]</f>
        <v>NCRNALI</v>
      </c>
      <c r="L656" s="231">
        <v>7276210000</v>
      </c>
      <c r="M656" s="230" t="s">
        <v>5630</v>
      </c>
      <c r="N656" s="230" t="s">
        <v>18442</v>
      </c>
      <c r="O656" s="230"/>
      <c r="P656" s="230" t="s">
        <v>18443</v>
      </c>
      <c r="Q656" s="230" t="s">
        <v>297</v>
      </c>
      <c r="R656" s="230" t="s">
        <v>18444</v>
      </c>
      <c r="S656" s="230" t="s">
        <v>5634</v>
      </c>
      <c r="T656" s="232">
        <v>8998</v>
      </c>
      <c r="U656" s="230" t="s">
        <v>8590</v>
      </c>
      <c r="V656" s="230" t="s">
        <v>8591</v>
      </c>
      <c r="W656" s="233" t="str">
        <f>IFERROR(VLOOKUP(Query1[[#This Row],[ENTERPRISE_ID]],HR_tbl[],2, 0), "Not on HR File")</f>
        <v>Service Technician 2, In-Home</v>
      </c>
      <c r="X656" s="113">
        <f>IFERROR(VLOOKUP(Query1[[#This Row],[ENTERPRISE_ID]],HR_tbl[],3,0), "Not on HR File")</f>
        <v>38488</v>
      </c>
      <c r="Y656" s="234" t="str">
        <f>IFERROR(VLOOKUP(Query1[[#This Row],[ENTERPRISE_ID]], Addresses!$A:$Y,21,0), "Not on HR File")</f>
        <v>744 86th avenue north</v>
      </c>
      <c r="Z656" s="234">
        <f>IFERROR(VLOOKUP(Query1[[#This Row],[ENTERPRISE_ID]], Addresses!$A:$Y,22,0), "Not on HR File")</f>
        <v>0</v>
      </c>
      <c r="AA656" s="234" t="str">
        <f>IFERROR(VLOOKUP(Query1[[#This Row],[ENTERPRISE_ID]], Addresses!$A:$Y,23,0), "Not on HR File")</f>
        <v>saint petersburg</v>
      </c>
      <c r="AB656" s="234" t="str">
        <f>IFERROR(VLOOKUP(Query1[[#This Row],[ENTERPRISE_ID]], Addresses!$A:$Y,24,0), "Not on HR File")</f>
        <v>FL</v>
      </c>
      <c r="AC656" s="234" t="str">
        <f>IFERROR(VLOOKUP(Query1[[#This Row],[ENTERPRISE_ID]], Addresses!$A:$Y,25,0), "Not on HR File")</f>
        <v>33702</v>
      </c>
      <c r="AD656" s="230" t="s">
        <v>18445</v>
      </c>
      <c r="AE656" s="235">
        <v>46086</v>
      </c>
    </row>
    <row r="657" spans="1:31" x14ac:dyDescent="0.3">
      <c r="A657" s="230" t="s">
        <v>16676</v>
      </c>
      <c r="B657" s="230" t="str">
        <f>Query1[[#This Row],[LAST_NAME]]</f>
        <v>RUTH-JACKSON</v>
      </c>
      <c r="C657" s="230" t="s">
        <v>16677</v>
      </c>
      <c r="D657" s="230" t="s">
        <v>5769</v>
      </c>
      <c r="E657" s="230" t="s">
        <v>16678</v>
      </c>
      <c r="F657" s="230" t="s">
        <v>16679</v>
      </c>
      <c r="G657" s="230" t="s">
        <v>4185</v>
      </c>
      <c r="H657" s="230" t="str">
        <f>Query1[[#This Row],[FULL_NAME]]</f>
        <v>CALEB RUTH-JACKSON</v>
      </c>
      <c r="I657" s="230" t="s">
        <v>4184</v>
      </c>
      <c r="J657" s="230" t="s">
        <v>4183</v>
      </c>
      <c r="K657" s="230" t="str">
        <f>Query1[[#This Row],[ENTERPRISE_ID]]</f>
        <v>CRUTHJA</v>
      </c>
      <c r="L657" s="231">
        <v>3176400392</v>
      </c>
      <c r="M657" s="230" t="s">
        <v>5630</v>
      </c>
      <c r="N657" s="230" t="s">
        <v>16680</v>
      </c>
      <c r="O657" s="230" t="s">
        <v>9122</v>
      </c>
      <c r="P657" s="230" t="s">
        <v>3374</v>
      </c>
      <c r="Q657" s="230" t="s">
        <v>773</v>
      </c>
      <c r="R657" s="230" t="s">
        <v>16681</v>
      </c>
      <c r="S657" s="230" t="s">
        <v>5664</v>
      </c>
      <c r="T657" s="232">
        <v>8998</v>
      </c>
      <c r="U657" s="230" t="s">
        <v>7124</v>
      </c>
      <c r="V657" s="230" t="s">
        <v>7125</v>
      </c>
      <c r="W657" s="233" t="str">
        <f>IFERROR(VLOOKUP(Query1[[#This Row],[ENTERPRISE_ID]],HR_tbl[],2, 0), "Not on HR File")</f>
        <v>Service Technician 1, Trainee</v>
      </c>
      <c r="X657" s="113">
        <f>IFERROR(VLOOKUP(Query1[[#This Row],[ENTERPRISE_ID]],HR_tbl[],3,0), "Not on HR File")</f>
        <v>45998</v>
      </c>
      <c r="Y657" s="234" t="str">
        <f>IFERROR(VLOOKUP(Query1[[#This Row],[ENTERPRISE_ID]], Addresses!$A:$Y,21,0), "Not on HR File")</f>
        <v>Not on HR File</v>
      </c>
      <c r="Z657" s="234" t="str">
        <f>IFERROR(VLOOKUP(Query1[[#This Row],[ENTERPRISE_ID]], Addresses!$A:$Y,22,0), "Not on HR File")</f>
        <v>Not on HR File</v>
      </c>
      <c r="AA657" s="234" t="str">
        <f>IFERROR(VLOOKUP(Query1[[#This Row],[ENTERPRISE_ID]], Addresses!$A:$Y,23,0), "Not on HR File")</f>
        <v>Not on HR File</v>
      </c>
      <c r="AB657" s="234" t="str">
        <f>IFERROR(VLOOKUP(Query1[[#This Row],[ENTERPRISE_ID]], Addresses!$A:$Y,24,0), "Not on HR File")</f>
        <v>Not on HR File</v>
      </c>
      <c r="AC657" s="234" t="str">
        <f>IFERROR(VLOOKUP(Query1[[#This Row],[ENTERPRISE_ID]], Addresses!$A:$Y,25,0), "Not on HR File")</f>
        <v>Not on HR File</v>
      </c>
      <c r="AD657" s="230" t="s">
        <v>16682</v>
      </c>
      <c r="AE657" s="235">
        <v>46086</v>
      </c>
    </row>
    <row r="658" spans="1:31" x14ac:dyDescent="0.3">
      <c r="A658" s="230" t="s">
        <v>15600</v>
      </c>
      <c r="B658" s="230" t="str">
        <f>Query1[[#This Row],[LAST_NAME]]</f>
        <v>DAVIS</v>
      </c>
      <c r="C658" s="230" t="s">
        <v>15601</v>
      </c>
      <c r="D658" s="230" t="s">
        <v>5854</v>
      </c>
      <c r="E658" s="230" t="s">
        <v>15602</v>
      </c>
      <c r="F658" s="230" t="s">
        <v>15603</v>
      </c>
      <c r="G658" s="230" t="s">
        <v>15604</v>
      </c>
      <c r="H658" s="230" t="str">
        <f>Query1[[#This Row],[FULL_NAME]]</f>
        <v>TRAVIS DAVIS</v>
      </c>
      <c r="I658" s="230" t="s">
        <v>4464</v>
      </c>
      <c r="J658" s="230" t="s">
        <v>12063</v>
      </c>
      <c r="K658" s="230" t="str">
        <f>Query1[[#This Row],[ENTERPRISE_ID]]</f>
        <v>TDAVIS</v>
      </c>
      <c r="L658" s="231">
        <v>8509640368</v>
      </c>
      <c r="M658" s="230" t="s">
        <v>5630</v>
      </c>
      <c r="N658" s="230" t="s">
        <v>15605</v>
      </c>
      <c r="O658" s="230" t="s">
        <v>15606</v>
      </c>
      <c r="P658" s="230" t="s">
        <v>15607</v>
      </c>
      <c r="Q658" s="230" t="s">
        <v>297</v>
      </c>
      <c r="R658" s="230" t="s">
        <v>15608</v>
      </c>
      <c r="S658" s="230" t="s">
        <v>5714</v>
      </c>
      <c r="T658" s="232">
        <v>8998</v>
      </c>
      <c r="U658" s="230" t="s">
        <v>8649</v>
      </c>
      <c r="V658" s="230" t="s">
        <v>8650</v>
      </c>
      <c r="W658" s="233" t="str">
        <f>IFERROR(VLOOKUP(Query1[[#This Row],[ENTERPRISE_ID]],HR_tbl[],2, 0), "Not on HR File")</f>
        <v>HVAC Service Tech, Trainee</v>
      </c>
      <c r="X658" s="113">
        <f>IFERROR(VLOOKUP(Query1[[#This Row],[ENTERPRISE_ID]],HR_tbl[],3,0), "Not on HR File")</f>
        <v>45900</v>
      </c>
      <c r="Y658" s="234" t="str">
        <f>IFERROR(VLOOKUP(Query1[[#This Row],[ENTERPRISE_ID]], Addresses!$A:$Y,21,0), "Not on HR File")</f>
        <v>110 N LIPONA DR APT 13</v>
      </c>
      <c r="Z658" s="234">
        <f>IFERROR(VLOOKUP(Query1[[#This Row],[ENTERPRISE_ID]], Addresses!$A:$Y,22,0), "Not on HR File")</f>
        <v>0</v>
      </c>
      <c r="AA658" s="234" t="str">
        <f>IFERROR(VLOOKUP(Query1[[#This Row],[ENTERPRISE_ID]], Addresses!$A:$Y,23,0), "Not on HR File")</f>
        <v>TALLAHASSEE</v>
      </c>
      <c r="AB658" s="234" t="str">
        <f>IFERROR(VLOOKUP(Query1[[#This Row],[ENTERPRISE_ID]], Addresses!$A:$Y,24,0), "Not on HR File")</f>
        <v>FL</v>
      </c>
      <c r="AC658" s="234" t="str">
        <f>IFERROR(VLOOKUP(Query1[[#This Row],[ENTERPRISE_ID]], Addresses!$A:$Y,25,0), "Not on HR File")</f>
        <v>32304</v>
      </c>
      <c r="AD658" s="230" t="s">
        <v>15609</v>
      </c>
      <c r="AE658" s="235">
        <v>46086</v>
      </c>
    </row>
    <row r="659" spans="1:31" x14ac:dyDescent="0.3">
      <c r="A659" s="230" t="s">
        <v>7071</v>
      </c>
      <c r="B659" s="230" t="str">
        <f>Query1[[#This Row],[LAST_NAME]]</f>
        <v>OKEEFE</v>
      </c>
      <c r="C659" s="230" t="s">
        <v>7072</v>
      </c>
      <c r="D659" s="230" t="s">
        <v>5669</v>
      </c>
      <c r="E659" s="230" t="s">
        <v>7073</v>
      </c>
      <c r="F659" s="230" t="s">
        <v>7074</v>
      </c>
      <c r="G659" s="230" t="s">
        <v>7075</v>
      </c>
      <c r="H659" s="230" t="str">
        <f>Query1[[#This Row],[FULL_NAME]]</f>
        <v>PATRICK OKEEFE</v>
      </c>
      <c r="I659" s="230" t="s">
        <v>7076</v>
      </c>
      <c r="J659" s="230" t="s">
        <v>4445</v>
      </c>
      <c r="K659" s="230" t="str">
        <f>Query1[[#This Row],[ENTERPRISE_ID]]</f>
        <v>POKEEFE</v>
      </c>
      <c r="L659" s="231">
        <v>3604723040</v>
      </c>
      <c r="M659" s="230" t="s">
        <v>5630</v>
      </c>
      <c r="N659" s="230" t="s">
        <v>7077</v>
      </c>
      <c r="O659" s="230"/>
      <c r="P659" s="230" t="s">
        <v>7078</v>
      </c>
      <c r="Q659" s="230" t="s">
        <v>1472</v>
      </c>
      <c r="R659" s="230" t="s">
        <v>7079</v>
      </c>
      <c r="S659" s="230" t="s">
        <v>5634</v>
      </c>
      <c r="T659" s="232">
        <v>8998</v>
      </c>
      <c r="U659" s="230" t="s">
        <v>7080</v>
      </c>
      <c r="V659" s="230" t="s">
        <v>7081</v>
      </c>
      <c r="W659" s="233" t="str">
        <f>IFERROR(VLOOKUP(Query1[[#This Row],[ENTERPRISE_ID]],HR_tbl[],2, 0), "Not on HR File")</f>
        <v>Service Technician 3, In-Home</v>
      </c>
      <c r="X659" s="113">
        <f>IFERROR(VLOOKUP(Query1[[#This Row],[ENTERPRISE_ID]],HR_tbl[],3,0), "Not on HR File")</f>
        <v>45872</v>
      </c>
      <c r="Y659" s="234" t="str">
        <f>IFERROR(VLOOKUP(Query1[[#This Row],[ENTERPRISE_ID]], Addresses!$A:$Y,21,0), "Not on HR File")</f>
        <v>17604 NE 182ND AVE</v>
      </c>
      <c r="Z659" s="234">
        <f>IFERROR(VLOOKUP(Query1[[#This Row],[ENTERPRISE_ID]], Addresses!$A:$Y,22,0), "Not on HR File")</f>
        <v>0</v>
      </c>
      <c r="AA659" s="234" t="str">
        <f>IFERROR(VLOOKUP(Query1[[#This Row],[ENTERPRISE_ID]], Addresses!$A:$Y,23,0), "Not on HR File")</f>
        <v>BRUSH PRAIRIE</v>
      </c>
      <c r="AB659" s="234" t="str">
        <f>IFERROR(VLOOKUP(Query1[[#This Row],[ENTERPRISE_ID]], Addresses!$A:$Y,24,0), "Not on HR File")</f>
        <v>WA</v>
      </c>
      <c r="AC659" s="234" t="str">
        <f>IFERROR(VLOOKUP(Query1[[#This Row],[ENTERPRISE_ID]], Addresses!$A:$Y,25,0), "Not on HR File")</f>
        <v>98606</v>
      </c>
      <c r="AD659" s="230" t="s">
        <v>7082</v>
      </c>
      <c r="AE659" s="235">
        <v>46086</v>
      </c>
    </row>
    <row r="660" spans="1:31" x14ac:dyDescent="0.3">
      <c r="A660" s="230" t="s">
        <v>11355</v>
      </c>
      <c r="B660" s="230" t="str">
        <f>Query1[[#This Row],[LAST_NAME]]</f>
        <v>MARTIN</v>
      </c>
      <c r="C660" s="230" t="s">
        <v>11356</v>
      </c>
      <c r="D660" s="230" t="s">
        <v>5708</v>
      </c>
      <c r="E660" s="230" t="s">
        <v>11357</v>
      </c>
      <c r="F660" s="230" t="s">
        <v>11358</v>
      </c>
      <c r="G660" s="230" t="s">
        <v>11359</v>
      </c>
      <c r="H660" s="230" t="str">
        <f>Query1[[#This Row],[FULL_NAME]]</f>
        <v>DUJUAN MARTIN</v>
      </c>
      <c r="I660" s="230" t="s">
        <v>4104</v>
      </c>
      <c r="J660" s="230" t="s">
        <v>11360</v>
      </c>
      <c r="K660" s="230" t="str">
        <f>Query1[[#This Row],[ENTERPRISE_ID]]</f>
        <v>DMARTI0</v>
      </c>
      <c r="L660" s="231">
        <v>5016729009</v>
      </c>
      <c r="M660" s="230" t="s">
        <v>5630</v>
      </c>
      <c r="N660" s="230" t="s">
        <v>11361</v>
      </c>
      <c r="O660" s="230"/>
      <c r="P660" s="230" t="s">
        <v>11362</v>
      </c>
      <c r="Q660" s="230" t="s">
        <v>983</v>
      </c>
      <c r="R660" s="230" t="s">
        <v>11363</v>
      </c>
      <c r="S660" s="230" t="s">
        <v>5714</v>
      </c>
      <c r="T660" s="232">
        <v>8998</v>
      </c>
      <c r="U660" s="230" t="s">
        <v>1210</v>
      </c>
      <c r="V660" s="230" t="s">
        <v>8715</v>
      </c>
      <c r="W660" s="233" t="str">
        <f>IFERROR(VLOOKUP(Query1[[#This Row],[ENTERPRISE_ID]],HR_tbl[],2, 0), "Not on HR File")</f>
        <v>Service Technician 1, In-Home</v>
      </c>
      <c r="X660" s="113">
        <f>IFERROR(VLOOKUP(Query1[[#This Row],[ENTERPRISE_ID]],HR_tbl[],3,0), "Not on HR File")</f>
        <v>45620</v>
      </c>
      <c r="Y660" s="234" t="str">
        <f>IFERROR(VLOOKUP(Query1[[#This Row],[ENTERPRISE_ID]], Addresses!$A:$Y,21,0), "Not on HR File")</f>
        <v>14573 SKYLINE DR</v>
      </c>
      <c r="Z660" s="234">
        <f>IFERROR(VLOOKUP(Query1[[#This Row],[ENTERPRISE_ID]], Addresses!$A:$Y,22,0), "Not on HR File")</f>
        <v>0</v>
      </c>
      <c r="AA660" s="234" t="str">
        <f>IFERROR(VLOOKUP(Query1[[#This Row],[ENTERPRISE_ID]], Addresses!$A:$Y,23,0), "Not on HR File")</f>
        <v>ALEXANDER</v>
      </c>
      <c r="AB660" s="234" t="str">
        <f>IFERROR(VLOOKUP(Query1[[#This Row],[ENTERPRISE_ID]], Addresses!$A:$Y,24,0), "Not on HR File")</f>
        <v>AR</v>
      </c>
      <c r="AC660" s="234" t="str">
        <f>IFERROR(VLOOKUP(Query1[[#This Row],[ENTERPRISE_ID]], Addresses!$A:$Y,25,0), "Not on HR File")</f>
        <v>72002</v>
      </c>
      <c r="AD660" s="230" t="s">
        <v>11364</v>
      </c>
      <c r="AE660" s="235">
        <v>46086</v>
      </c>
    </row>
    <row r="661" spans="1:31" x14ac:dyDescent="0.3">
      <c r="A661" s="230" t="s">
        <v>1709</v>
      </c>
      <c r="B661" s="230" t="str">
        <f>Query1[[#This Row],[LAST_NAME]]</f>
        <v>DREIER</v>
      </c>
      <c r="C661" s="230" t="s">
        <v>1710</v>
      </c>
      <c r="D661" s="230" t="s">
        <v>5656</v>
      </c>
      <c r="E661" s="230" t="s">
        <v>13338</v>
      </c>
      <c r="F661" s="230" t="s">
        <v>13339</v>
      </c>
      <c r="G661" s="230" t="s">
        <v>1711</v>
      </c>
      <c r="H661" s="230" t="str">
        <f>Query1[[#This Row],[FULL_NAME]]</f>
        <v>ERIC DREIER</v>
      </c>
      <c r="I661" s="230" t="s">
        <v>3869</v>
      </c>
      <c r="J661" s="230" t="s">
        <v>3868</v>
      </c>
      <c r="K661" s="230" t="str">
        <f>Query1[[#This Row],[ENTERPRISE_ID]]</f>
        <v>EDREIER</v>
      </c>
      <c r="L661" s="231">
        <v>2317363174</v>
      </c>
      <c r="M661" s="230" t="s">
        <v>5630</v>
      </c>
      <c r="N661" s="230" t="s">
        <v>13340</v>
      </c>
      <c r="O661" s="230"/>
      <c r="P661" s="230" t="s">
        <v>1715</v>
      </c>
      <c r="Q661" s="230" t="s">
        <v>752</v>
      </c>
      <c r="R661" s="230" t="s">
        <v>13341</v>
      </c>
      <c r="S661" s="230" t="s">
        <v>5664</v>
      </c>
      <c r="T661" s="232">
        <v>8998</v>
      </c>
      <c r="U661" s="230" t="s">
        <v>3683</v>
      </c>
      <c r="V661" s="230" t="s">
        <v>5665</v>
      </c>
      <c r="W661" s="233" t="str">
        <f>IFERROR(VLOOKUP(Query1[[#This Row],[ENTERPRISE_ID]],HR_tbl[],2, 0), "Not on HR File")</f>
        <v>Service Technician 2, In-Home</v>
      </c>
      <c r="X661" s="113">
        <f>IFERROR(VLOOKUP(Query1[[#This Row],[ENTERPRISE_ID]],HR_tbl[],3,0), "Not on HR File")</f>
        <v>45998</v>
      </c>
      <c r="Y661" s="234" t="str">
        <f>IFERROR(VLOOKUP(Query1[[#This Row],[ENTERPRISE_ID]], Addresses!$A:$Y,21,0), "Not on HR File")</f>
        <v>Not on HR File</v>
      </c>
      <c r="Z661" s="234" t="str">
        <f>IFERROR(VLOOKUP(Query1[[#This Row],[ENTERPRISE_ID]], Addresses!$A:$Y,22,0), "Not on HR File")</f>
        <v>Not on HR File</v>
      </c>
      <c r="AA661" s="234" t="str">
        <f>IFERROR(VLOOKUP(Query1[[#This Row],[ENTERPRISE_ID]], Addresses!$A:$Y,23,0), "Not on HR File")</f>
        <v>Not on HR File</v>
      </c>
      <c r="AB661" s="234" t="str">
        <f>IFERROR(VLOOKUP(Query1[[#This Row],[ENTERPRISE_ID]], Addresses!$A:$Y,24,0), "Not on HR File")</f>
        <v>Not on HR File</v>
      </c>
      <c r="AC661" s="234" t="str">
        <f>IFERROR(VLOOKUP(Query1[[#This Row],[ENTERPRISE_ID]], Addresses!$A:$Y,25,0), "Not on HR File")</f>
        <v>Not on HR File</v>
      </c>
      <c r="AD661" s="230" t="s">
        <v>13342</v>
      </c>
      <c r="AE661" s="235">
        <v>46086</v>
      </c>
    </row>
    <row r="662" spans="1:31" x14ac:dyDescent="0.3">
      <c r="A662" s="230" t="s">
        <v>14608</v>
      </c>
      <c r="B662" s="230" t="str">
        <f>Query1[[#This Row],[LAST_NAME]]</f>
        <v>CHAPLIN</v>
      </c>
      <c r="C662" s="230" t="s">
        <v>14609</v>
      </c>
      <c r="D662" s="230" t="s">
        <v>5719</v>
      </c>
      <c r="E662" s="230" t="s">
        <v>14610</v>
      </c>
      <c r="F662" s="230" t="s">
        <v>14611</v>
      </c>
      <c r="G662" s="230" t="s">
        <v>14612</v>
      </c>
      <c r="H662" s="230" t="str">
        <f>Query1[[#This Row],[FULL_NAME]]</f>
        <v>CORNEL CHAPLIN</v>
      </c>
      <c r="I662" s="230" t="s">
        <v>14613</v>
      </c>
      <c r="J662" s="230" t="s">
        <v>14614</v>
      </c>
      <c r="K662" s="230" t="str">
        <f>Query1[[#This Row],[ENTERPRISE_ID]]</f>
        <v>CCHAPLI</v>
      </c>
      <c r="L662" s="231">
        <v>7739530313</v>
      </c>
      <c r="M662" s="230" t="s">
        <v>5630</v>
      </c>
      <c r="N662" s="230" t="s">
        <v>14615</v>
      </c>
      <c r="O662" s="230"/>
      <c r="P662" s="230" t="s">
        <v>14616</v>
      </c>
      <c r="Q662" s="230" t="s">
        <v>250</v>
      </c>
      <c r="R662" s="230" t="s">
        <v>14617</v>
      </c>
      <c r="S662" s="230" t="s">
        <v>5634</v>
      </c>
      <c r="T662" s="232">
        <v>8998</v>
      </c>
      <c r="U662" s="230" t="s">
        <v>4624</v>
      </c>
      <c r="V662" s="230" t="s">
        <v>5725</v>
      </c>
      <c r="W662" s="233" t="str">
        <f>IFERROR(VLOOKUP(Query1[[#This Row],[ENTERPRISE_ID]],HR_tbl[],2, 0), "Not on HR File")</f>
        <v>HVAC Svc Tech II, Break/Fix</v>
      </c>
      <c r="X662" s="113">
        <f>IFERROR(VLOOKUP(Query1[[#This Row],[ENTERPRISE_ID]],HR_tbl[],3,0), "Not on HR File")</f>
        <v>41036</v>
      </c>
      <c r="Y662" s="234" t="str">
        <f>IFERROR(VLOOKUP(Query1[[#This Row],[ENTERPRISE_ID]], Addresses!$A:$Y,21,0), "Not on HR File")</f>
        <v>1919 Dobson st</v>
      </c>
      <c r="Z662" s="234">
        <f>IFERROR(VLOOKUP(Query1[[#This Row],[ENTERPRISE_ID]], Addresses!$A:$Y,22,0), "Not on HR File")</f>
        <v>0</v>
      </c>
      <c r="AA662" s="234" t="str">
        <f>IFERROR(VLOOKUP(Query1[[#This Row],[ENTERPRISE_ID]], Addresses!$A:$Y,23,0), "Not on HR File")</f>
        <v>EVANSTON</v>
      </c>
      <c r="AB662" s="234" t="str">
        <f>IFERROR(VLOOKUP(Query1[[#This Row],[ENTERPRISE_ID]], Addresses!$A:$Y,24,0), "Not on HR File")</f>
        <v>IL</v>
      </c>
      <c r="AC662" s="234" t="str">
        <f>IFERROR(VLOOKUP(Query1[[#This Row],[ENTERPRISE_ID]], Addresses!$A:$Y,25,0), "Not on HR File")</f>
        <v>60202-3352</v>
      </c>
      <c r="AD662" s="230" t="s">
        <v>14618</v>
      </c>
      <c r="AE662" s="235">
        <v>46086</v>
      </c>
    </row>
    <row r="663" spans="1:31" x14ac:dyDescent="0.3">
      <c r="A663" s="230" t="s">
        <v>1889</v>
      </c>
      <c r="B663" s="230" t="str">
        <f>Query1[[#This Row],[LAST_NAME]]</f>
        <v>AZIMI</v>
      </c>
      <c r="C663" s="230" t="s">
        <v>1890</v>
      </c>
      <c r="D663" s="230" t="s">
        <v>5788</v>
      </c>
      <c r="E663" s="230" t="s">
        <v>8251</v>
      </c>
      <c r="F663" s="230" t="s">
        <v>8252</v>
      </c>
      <c r="G663" s="230" t="s">
        <v>1891</v>
      </c>
      <c r="H663" s="230" t="str">
        <f>Query1[[#This Row],[FULL_NAME]]</f>
        <v>HAMAYOON AZIMI</v>
      </c>
      <c r="I663" s="230" t="s">
        <v>8253</v>
      </c>
      <c r="J663" s="230" t="s">
        <v>8254</v>
      </c>
      <c r="K663" s="230" t="str">
        <f>Query1[[#This Row],[ENTERPRISE_ID]]</f>
        <v>HAZIMI</v>
      </c>
      <c r="L663" s="231">
        <v>3013791012</v>
      </c>
      <c r="M663" s="230" t="s">
        <v>5630</v>
      </c>
      <c r="N663" s="230" t="s">
        <v>8255</v>
      </c>
      <c r="O663" s="230"/>
      <c r="P663" s="230" t="s">
        <v>8256</v>
      </c>
      <c r="Q663" s="230" t="s">
        <v>328</v>
      </c>
      <c r="R663" s="230" t="s">
        <v>8257</v>
      </c>
      <c r="S663" s="230" t="s">
        <v>5634</v>
      </c>
      <c r="T663" s="232">
        <v>8998</v>
      </c>
      <c r="U663" s="230" t="s">
        <v>3537</v>
      </c>
      <c r="V663" s="230" t="s">
        <v>6875</v>
      </c>
      <c r="W663" s="233" t="str">
        <f>IFERROR(VLOOKUP(Query1[[#This Row],[ENTERPRISE_ID]],HR_tbl[],2, 0), "Not on HR File")</f>
        <v>Service Technician 3, In-Home</v>
      </c>
      <c r="X663" s="113">
        <f>IFERROR(VLOOKUP(Query1[[#This Row],[ENTERPRISE_ID]],HR_tbl[],3,0), "Not on HR File")</f>
        <v>42772</v>
      </c>
      <c r="Y663" s="234" t="str">
        <f>IFERROR(VLOOKUP(Query1[[#This Row],[ENTERPRISE_ID]], Addresses!$A:$Y,21,0), "Not on HR File")</f>
        <v>15868 pebblewood street</v>
      </c>
      <c r="Z663" s="234">
        <f>IFERROR(VLOOKUP(Query1[[#This Row],[ENTERPRISE_ID]], Addresses!$A:$Y,22,0), "Not on HR File")</f>
        <v>0</v>
      </c>
      <c r="AA663" s="234" t="str">
        <f>IFERROR(VLOOKUP(Query1[[#This Row],[ENTERPRISE_ID]], Addresses!$A:$Y,23,0), "Not on HR File")</f>
        <v>Dumfries</v>
      </c>
      <c r="AB663" s="234" t="str">
        <f>IFERROR(VLOOKUP(Query1[[#This Row],[ENTERPRISE_ID]], Addresses!$A:$Y,24,0), "Not on HR File")</f>
        <v>VA</v>
      </c>
      <c r="AC663" s="234" t="str">
        <f>IFERROR(VLOOKUP(Query1[[#This Row],[ENTERPRISE_ID]], Addresses!$A:$Y,25,0), "Not on HR File")</f>
        <v>22025</v>
      </c>
      <c r="AD663" s="230" t="s">
        <v>8258</v>
      </c>
      <c r="AE663" s="235">
        <v>46086</v>
      </c>
    </row>
    <row r="664" spans="1:31" x14ac:dyDescent="0.3">
      <c r="A664" s="230" t="s">
        <v>5295</v>
      </c>
      <c r="B664" s="230" t="str">
        <f>Query1[[#This Row],[LAST_NAME]]</f>
        <v>ATTA</v>
      </c>
      <c r="C664" s="230" t="s">
        <v>5787</v>
      </c>
      <c r="D664" s="230" t="s">
        <v>5788</v>
      </c>
      <c r="E664" s="230" t="s">
        <v>5789</v>
      </c>
      <c r="F664" s="230" t="s">
        <v>5790</v>
      </c>
      <c r="G664" s="230" t="s">
        <v>5298</v>
      </c>
      <c r="H664" s="230" t="str">
        <f>Query1[[#This Row],[FULL_NAME]]</f>
        <v>ABDUL ATTA</v>
      </c>
      <c r="I664" s="230" t="s">
        <v>5297</v>
      </c>
      <c r="J664" s="230" t="s">
        <v>5296</v>
      </c>
      <c r="K664" s="230" t="str">
        <f>Query1[[#This Row],[ENTERPRISE_ID]]</f>
        <v>AATTA</v>
      </c>
      <c r="L664" s="231">
        <v>5715874426</v>
      </c>
      <c r="M664" s="230" t="s">
        <v>5630</v>
      </c>
      <c r="N664" s="230" t="s">
        <v>5791</v>
      </c>
      <c r="O664" s="230" t="s">
        <v>5792</v>
      </c>
      <c r="P664" s="230" t="s">
        <v>5793</v>
      </c>
      <c r="Q664" s="230" t="s">
        <v>328</v>
      </c>
      <c r="R664" s="230" t="s">
        <v>5794</v>
      </c>
      <c r="S664" s="230" t="s">
        <v>5634</v>
      </c>
      <c r="T664" s="232">
        <v>8998</v>
      </c>
      <c r="U664" s="230" t="s">
        <v>5795</v>
      </c>
      <c r="V664" s="230" t="s">
        <v>5796</v>
      </c>
      <c r="W664" s="233" t="str">
        <f>IFERROR(VLOOKUP(Query1[[#This Row],[ENTERPRISE_ID]],HR_tbl[],2, 0), "Not on HR File")</f>
        <v>Service Technician 1, In-Home</v>
      </c>
      <c r="X664" s="113">
        <f>IFERROR(VLOOKUP(Query1[[#This Row],[ENTERPRISE_ID]],HR_tbl[],3,0), "Not on HR File")</f>
        <v>44111</v>
      </c>
      <c r="Y664" s="234" t="str">
        <f>IFERROR(VLOOKUP(Query1[[#This Row],[ENTERPRISE_ID]], Addresses!$A:$Y,21,0), "Not on HR File")</f>
        <v>1961 Gableridge Turn</v>
      </c>
      <c r="Z664" s="234" t="str">
        <f>IFERROR(VLOOKUP(Query1[[#This Row],[ENTERPRISE_ID]], Addresses!$A:$Y,22,0), "Not on HR File")</f>
        <v>Apt 301</v>
      </c>
      <c r="AA664" s="234" t="str">
        <f>IFERROR(VLOOKUP(Query1[[#This Row],[ENTERPRISE_ID]], Addresses!$A:$Y,23,0), "Not on HR File")</f>
        <v>Woodbridge</v>
      </c>
      <c r="AB664" s="234" t="str">
        <f>IFERROR(VLOOKUP(Query1[[#This Row],[ENTERPRISE_ID]], Addresses!$A:$Y,24,0), "Not on HR File")</f>
        <v>VA</v>
      </c>
      <c r="AC664" s="234" t="str">
        <f>IFERROR(VLOOKUP(Query1[[#This Row],[ENTERPRISE_ID]], Addresses!$A:$Y,25,0), "Not on HR File")</f>
        <v>22191</v>
      </c>
      <c r="AD664" s="230" t="s">
        <v>5797</v>
      </c>
      <c r="AE664" s="235">
        <v>46086</v>
      </c>
    </row>
    <row r="665" spans="1:31" x14ac:dyDescent="0.3">
      <c r="A665" s="230" t="s">
        <v>10935</v>
      </c>
      <c r="B665" s="230" t="str">
        <f>Query1[[#This Row],[LAST_NAME]]</f>
        <v>HADDOCK-LABOY</v>
      </c>
      <c r="C665" s="230" t="s">
        <v>10936</v>
      </c>
      <c r="D665" s="230" t="s">
        <v>5843</v>
      </c>
      <c r="E665" s="230" t="s">
        <v>10937</v>
      </c>
      <c r="F665" s="230" t="s">
        <v>10938</v>
      </c>
      <c r="G665" s="230" t="s">
        <v>10939</v>
      </c>
      <c r="H665" s="230" t="str">
        <f>Query1[[#This Row],[FULL_NAME]]</f>
        <v>ROLANDO HADDOCK-LABOY</v>
      </c>
      <c r="I665" s="230" t="s">
        <v>10940</v>
      </c>
      <c r="J665" s="230" t="s">
        <v>10941</v>
      </c>
      <c r="K665" s="230" t="str">
        <f>Query1[[#This Row],[ENTERPRISE_ID]]</f>
        <v>RHADDOC</v>
      </c>
      <c r="L665" s="231">
        <v>8325965576</v>
      </c>
      <c r="M665" s="230" t="s">
        <v>5630</v>
      </c>
      <c r="N665" s="230" t="s">
        <v>10942</v>
      </c>
      <c r="O665" s="230"/>
      <c r="P665" s="230" t="s">
        <v>5847</v>
      </c>
      <c r="Q665" s="230" t="s">
        <v>279</v>
      </c>
      <c r="R665" s="230" t="s">
        <v>10943</v>
      </c>
      <c r="S665" s="230" t="s">
        <v>5738</v>
      </c>
      <c r="T665" s="232">
        <v>8998</v>
      </c>
      <c r="U665" s="230" t="s">
        <v>7530</v>
      </c>
      <c r="V665" s="230" t="s">
        <v>7735</v>
      </c>
      <c r="W665" s="233" t="str">
        <f>IFERROR(VLOOKUP(Query1[[#This Row],[ENTERPRISE_ID]],HR_tbl[],2, 0), "Not on HR File")</f>
        <v>Service Technician 3, In-Home</v>
      </c>
      <c r="X665" s="113">
        <f>IFERROR(VLOOKUP(Query1[[#This Row],[ENTERPRISE_ID]],HR_tbl[],3,0), "Not on HR File")</f>
        <v>41319</v>
      </c>
      <c r="Y665" s="234" t="str">
        <f>IFERROR(VLOOKUP(Query1[[#This Row],[ENTERPRISE_ID]], Addresses!$A:$Y,21,0), "Not on HR File")</f>
        <v>15438 cabildo dr</v>
      </c>
      <c r="Z665" s="234">
        <f>IFERROR(VLOOKUP(Query1[[#This Row],[ENTERPRISE_ID]], Addresses!$A:$Y,22,0), "Not on HR File")</f>
        <v>0</v>
      </c>
      <c r="AA665" s="234" t="str">
        <f>IFERROR(VLOOKUP(Query1[[#This Row],[ENTERPRISE_ID]], Addresses!$A:$Y,23,0), "Not on HR File")</f>
        <v>HOUSTON</v>
      </c>
      <c r="AB665" s="234" t="str">
        <f>IFERROR(VLOOKUP(Query1[[#This Row],[ENTERPRISE_ID]], Addresses!$A:$Y,24,0), "Not on HR File")</f>
        <v>TX</v>
      </c>
      <c r="AC665" s="234" t="str">
        <f>IFERROR(VLOOKUP(Query1[[#This Row],[ENTERPRISE_ID]], Addresses!$A:$Y,25,0), "Not on HR File")</f>
        <v>77083</v>
      </c>
      <c r="AD665" s="230" t="s">
        <v>10944</v>
      </c>
      <c r="AE665" s="235">
        <v>46086</v>
      </c>
    </row>
    <row r="666" spans="1:31" x14ac:dyDescent="0.3">
      <c r="A666" s="230" t="s">
        <v>8986</v>
      </c>
      <c r="B666" s="230" t="str">
        <f>Query1[[#This Row],[LAST_NAME]]</f>
        <v>BYRD JR</v>
      </c>
      <c r="C666" s="230" t="s">
        <v>8987</v>
      </c>
      <c r="D666" s="230" t="s">
        <v>5638</v>
      </c>
      <c r="E666" s="230" t="s">
        <v>8988</v>
      </c>
      <c r="F666" s="230" t="s">
        <v>8989</v>
      </c>
      <c r="G666" s="230" t="s">
        <v>8990</v>
      </c>
      <c r="H666" s="230" t="str">
        <f>Query1[[#This Row],[FULL_NAME]]</f>
        <v>VICTOR BYRD JR</v>
      </c>
      <c r="I666" s="230" t="s">
        <v>8991</v>
      </c>
      <c r="J666" s="230" t="s">
        <v>4195</v>
      </c>
      <c r="K666" s="230" t="str">
        <f>Query1[[#This Row],[ENTERPRISE_ID]]</f>
        <v>VBYRD0</v>
      </c>
      <c r="L666" s="231">
        <v>3213331727</v>
      </c>
      <c r="M666" s="230" t="s">
        <v>5630</v>
      </c>
      <c r="N666" s="230" t="s">
        <v>8992</v>
      </c>
      <c r="O666" s="230"/>
      <c r="P666" s="230" t="s">
        <v>8993</v>
      </c>
      <c r="Q666" s="230" t="s">
        <v>297</v>
      </c>
      <c r="R666" s="230" t="s">
        <v>4052</v>
      </c>
      <c r="S666" s="230" t="s">
        <v>5634</v>
      </c>
      <c r="T666" s="232">
        <v>8998</v>
      </c>
      <c r="U666" s="230" t="s">
        <v>5644</v>
      </c>
      <c r="V666" s="230" t="s">
        <v>5645</v>
      </c>
      <c r="W666" s="233" t="str">
        <f>IFERROR(VLOOKUP(Query1[[#This Row],[ENTERPRISE_ID]],HR_tbl[],2, 0), "Not on HR File")</f>
        <v>Service Technician 1, In-Home</v>
      </c>
      <c r="X666" s="113">
        <f>IFERROR(VLOOKUP(Query1[[#This Row],[ENTERPRISE_ID]],HR_tbl[],3,0), "Not on HR File")</f>
        <v>43395</v>
      </c>
      <c r="Y666" s="234" t="str">
        <f>IFERROR(VLOOKUP(Query1[[#This Row],[ENTERPRISE_ID]], Addresses!$A:$Y,21,0), "Not on HR File")</f>
        <v>5013 Mill Stream Rd</v>
      </c>
      <c r="Z666" s="234">
        <f>IFERROR(VLOOKUP(Query1[[#This Row],[ENTERPRISE_ID]], Addresses!$A:$Y,22,0), "Not on HR File")</f>
        <v>0</v>
      </c>
      <c r="AA666" s="234" t="str">
        <f>IFERROR(VLOOKUP(Query1[[#This Row],[ENTERPRISE_ID]], Addresses!$A:$Y,23,0), "Not on HR File")</f>
        <v>Ocoee</v>
      </c>
      <c r="AB666" s="234" t="str">
        <f>IFERROR(VLOOKUP(Query1[[#This Row],[ENTERPRISE_ID]], Addresses!$A:$Y,24,0), "Not on HR File")</f>
        <v>FL</v>
      </c>
      <c r="AC666" s="234" t="str">
        <f>IFERROR(VLOOKUP(Query1[[#This Row],[ENTERPRISE_ID]], Addresses!$A:$Y,25,0), "Not on HR File")</f>
        <v>34761</v>
      </c>
      <c r="AD666" s="230" t="s">
        <v>8994</v>
      </c>
      <c r="AE666" s="235">
        <v>46086</v>
      </c>
    </row>
    <row r="667" spans="1:31" x14ac:dyDescent="0.3">
      <c r="A667" s="230" t="s">
        <v>15498</v>
      </c>
      <c r="B667" s="230" t="str">
        <f>Query1[[#This Row],[LAST_NAME]]</f>
        <v>ROTTER</v>
      </c>
      <c r="C667" s="230" t="s">
        <v>15499</v>
      </c>
      <c r="D667" s="230" t="s">
        <v>6352</v>
      </c>
      <c r="E667" s="230" t="s">
        <v>15500</v>
      </c>
      <c r="F667" s="230" t="s">
        <v>15501</v>
      </c>
      <c r="G667" s="230" t="s">
        <v>7342</v>
      </c>
      <c r="H667" s="230" t="str">
        <f>Query1[[#This Row],[FULL_NAME]]</f>
        <v>ALESSANDRO ROTTER</v>
      </c>
      <c r="I667" s="230" t="s">
        <v>15502</v>
      </c>
      <c r="J667" s="230" t="s">
        <v>15503</v>
      </c>
      <c r="K667" s="230" t="str">
        <f>Query1[[#This Row],[ENTERPRISE_ID]]</f>
        <v>AROTTER</v>
      </c>
      <c r="L667" s="231">
        <v>6317201488</v>
      </c>
      <c r="M667" s="230" t="s">
        <v>5630</v>
      </c>
      <c r="N667" s="230" t="s">
        <v>15504</v>
      </c>
      <c r="O667" s="230"/>
      <c r="P667" s="230" t="s">
        <v>15505</v>
      </c>
      <c r="Q667" s="230" t="s">
        <v>318</v>
      </c>
      <c r="R667" s="230" t="s">
        <v>15506</v>
      </c>
      <c r="S667" s="230" t="s">
        <v>5714</v>
      </c>
      <c r="T667" s="232">
        <v>8998</v>
      </c>
      <c r="U667" s="230" t="s">
        <v>5715</v>
      </c>
      <c r="V667" s="230" t="s">
        <v>5716</v>
      </c>
      <c r="W667" s="233" t="str">
        <f>IFERROR(VLOOKUP(Query1[[#This Row],[ENTERPRISE_ID]],HR_tbl[],2, 0), "Not on HR File")</f>
        <v>Team Lead Technician</v>
      </c>
      <c r="X667" s="113">
        <f>IFERROR(VLOOKUP(Query1[[#This Row],[ENTERPRISE_ID]],HR_tbl[],3,0), "Not on HR File")</f>
        <v>44518</v>
      </c>
      <c r="Y667" s="234" t="str">
        <f>IFERROR(VLOOKUP(Query1[[#This Row],[ENTERPRISE_ID]], Addresses!$A:$Y,21,0), "Not on HR File")</f>
        <v>42 PLEASANT AVE</v>
      </c>
      <c r="Z667" s="234">
        <f>IFERROR(VLOOKUP(Query1[[#This Row],[ENTERPRISE_ID]], Addresses!$A:$Y,22,0), "Not on HR File")</f>
        <v>0</v>
      </c>
      <c r="AA667" s="234" t="str">
        <f>IFERROR(VLOOKUP(Query1[[#This Row],[ENTERPRISE_ID]], Addresses!$A:$Y,23,0), "Not on HR File")</f>
        <v>CENTEREACH</v>
      </c>
      <c r="AB667" s="234" t="str">
        <f>IFERROR(VLOOKUP(Query1[[#This Row],[ENTERPRISE_ID]], Addresses!$A:$Y,24,0), "Not on HR File")</f>
        <v>NY</v>
      </c>
      <c r="AC667" s="234" t="str">
        <f>IFERROR(VLOOKUP(Query1[[#This Row],[ENTERPRISE_ID]], Addresses!$A:$Y,25,0), "Not on HR File")</f>
        <v>11720</v>
      </c>
      <c r="AD667" s="230" t="s">
        <v>15507</v>
      </c>
      <c r="AE667" s="235">
        <v>46086</v>
      </c>
    </row>
    <row r="668" spans="1:31" x14ac:dyDescent="0.3">
      <c r="A668" s="230" t="s">
        <v>7928</v>
      </c>
      <c r="B668" s="230" t="str">
        <f>Query1[[#This Row],[LAST_NAME]]</f>
        <v>ZERANCE</v>
      </c>
      <c r="C668" s="230" t="s">
        <v>7929</v>
      </c>
      <c r="D668" s="230" t="s">
        <v>6000</v>
      </c>
      <c r="E668" s="230" t="s">
        <v>7930</v>
      </c>
      <c r="F668" s="230" t="s">
        <v>7931</v>
      </c>
      <c r="G668" s="230" t="s">
        <v>7932</v>
      </c>
      <c r="H668" s="230" t="str">
        <f>Query1[[#This Row],[FULL_NAME]]</f>
        <v>JEBADIAH ZERANCE</v>
      </c>
      <c r="I668" s="230" t="s">
        <v>7933</v>
      </c>
      <c r="J668" s="230" t="s">
        <v>7934</v>
      </c>
      <c r="K668" s="230" t="str">
        <f>Query1[[#This Row],[ENTERPRISE_ID]]</f>
        <v>JZERANC</v>
      </c>
      <c r="L668" s="231">
        <v>7172479651</v>
      </c>
      <c r="M668" s="230" t="s">
        <v>5630</v>
      </c>
      <c r="N668" s="230" t="s">
        <v>7935</v>
      </c>
      <c r="O668" s="230"/>
      <c r="P668" s="230" t="s">
        <v>7936</v>
      </c>
      <c r="Q668" s="230" t="s">
        <v>435</v>
      </c>
      <c r="R668" s="230" t="s">
        <v>7937</v>
      </c>
      <c r="S668" s="230" t="s">
        <v>5714</v>
      </c>
      <c r="T668" s="232">
        <v>8998</v>
      </c>
      <c r="U668" s="230" t="s">
        <v>5764</v>
      </c>
      <c r="V668" s="230" t="s">
        <v>5765</v>
      </c>
      <c r="W668" s="233" t="str">
        <f>IFERROR(VLOOKUP(Query1[[#This Row],[ENTERPRISE_ID]],HR_tbl[],2, 0), "Not on HR File")</f>
        <v>Service Technician HE, In-Home</v>
      </c>
      <c r="X668" s="113">
        <f>IFERROR(VLOOKUP(Query1[[#This Row],[ENTERPRISE_ID]],HR_tbl[],3,0), "Not on HR File")</f>
        <v>39510</v>
      </c>
      <c r="Y668" s="234" t="str">
        <f>IFERROR(VLOOKUP(Query1[[#This Row],[ENTERPRISE_ID]], Addresses!$A:$Y,21,0), "Not on HR File")</f>
        <v>665 FICKES LANE</v>
      </c>
      <c r="Z668" s="234">
        <f>IFERROR(VLOOKUP(Query1[[#This Row],[ENTERPRISE_ID]], Addresses!$A:$Y,22,0), "Not on HR File")</f>
        <v>0</v>
      </c>
      <c r="AA668" s="234" t="str">
        <f>IFERROR(VLOOKUP(Query1[[#This Row],[ENTERPRISE_ID]], Addresses!$A:$Y,23,0), "Not on HR File")</f>
        <v>NEWPORT</v>
      </c>
      <c r="AB668" s="234" t="str">
        <f>IFERROR(VLOOKUP(Query1[[#This Row],[ENTERPRISE_ID]], Addresses!$A:$Y,24,0), "Not on HR File")</f>
        <v>PA</v>
      </c>
      <c r="AC668" s="234" t="str">
        <f>IFERROR(VLOOKUP(Query1[[#This Row],[ENTERPRISE_ID]], Addresses!$A:$Y,25,0), "Not on HR File")</f>
        <v>17074</v>
      </c>
      <c r="AD668" s="230" t="s">
        <v>7938</v>
      </c>
      <c r="AE668" s="235">
        <v>46086</v>
      </c>
    </row>
    <row r="669" spans="1:31" x14ac:dyDescent="0.3">
      <c r="A669" s="230" t="s">
        <v>3224</v>
      </c>
      <c r="B669" s="230" t="str">
        <f>Query1[[#This Row],[LAST_NAME]]</f>
        <v>ESPOSITO</v>
      </c>
      <c r="C669" s="230" t="s">
        <v>3225</v>
      </c>
      <c r="D669" s="230" t="s">
        <v>5682</v>
      </c>
      <c r="E669" s="230" t="s">
        <v>15096</v>
      </c>
      <c r="F669" s="230" t="s">
        <v>15097</v>
      </c>
      <c r="G669" s="230" t="s">
        <v>3226</v>
      </c>
      <c r="H669" s="230" t="str">
        <f>Query1[[#This Row],[FULL_NAME]]</f>
        <v>ANTHONY ESPOSITO</v>
      </c>
      <c r="I669" s="230" t="s">
        <v>5014</v>
      </c>
      <c r="J669" s="230" t="s">
        <v>3920</v>
      </c>
      <c r="K669" s="230" t="str">
        <f>Query1[[#This Row],[ENTERPRISE_ID]]</f>
        <v>AESPOSI</v>
      </c>
      <c r="L669" s="231">
        <v>7576219851</v>
      </c>
      <c r="M669" s="230" t="s">
        <v>5630</v>
      </c>
      <c r="N669" s="230" t="s">
        <v>15098</v>
      </c>
      <c r="O669" s="230"/>
      <c r="P669" s="230" t="s">
        <v>15099</v>
      </c>
      <c r="Q669" s="230" t="s">
        <v>328</v>
      </c>
      <c r="R669" s="230" t="s">
        <v>4206</v>
      </c>
      <c r="S669" s="230" t="s">
        <v>5738</v>
      </c>
      <c r="T669" s="232">
        <v>8998</v>
      </c>
      <c r="U669" s="230" t="s">
        <v>6655</v>
      </c>
      <c r="V669" s="230" t="s">
        <v>6656</v>
      </c>
      <c r="W669" s="233" t="str">
        <f>IFERROR(VLOOKUP(Query1[[#This Row],[ENTERPRISE_ID]],HR_tbl[],2, 0), "Not on HR File")</f>
        <v>Service Technician 2, In-Home</v>
      </c>
      <c r="X669" s="113">
        <f>IFERROR(VLOOKUP(Query1[[#This Row],[ENTERPRISE_ID]],HR_tbl[],3,0), "Not on HR File")</f>
        <v>39181</v>
      </c>
      <c r="Y669" s="234" t="str">
        <f>IFERROR(VLOOKUP(Query1[[#This Row],[ENTERPRISE_ID]], Addresses!$A:$Y,21,0), "Not on HR File")</f>
        <v>106 HEATHERWOOD LN</v>
      </c>
      <c r="Z669" s="234">
        <f>IFERROR(VLOOKUP(Query1[[#This Row],[ENTERPRISE_ID]], Addresses!$A:$Y,22,0), "Not on HR File")</f>
        <v>0</v>
      </c>
      <c r="AA669" s="234" t="str">
        <f>IFERROR(VLOOKUP(Query1[[#This Row],[ENTERPRISE_ID]], Addresses!$A:$Y,23,0), "Not on HR File")</f>
        <v>YORKTOWN</v>
      </c>
      <c r="AB669" s="234" t="str">
        <f>IFERROR(VLOOKUP(Query1[[#This Row],[ENTERPRISE_ID]], Addresses!$A:$Y,24,0), "Not on HR File")</f>
        <v>VA</v>
      </c>
      <c r="AC669" s="234" t="str">
        <f>IFERROR(VLOOKUP(Query1[[#This Row],[ENTERPRISE_ID]], Addresses!$A:$Y,25,0), "Not on HR File")</f>
        <v>23692</v>
      </c>
      <c r="AD669" s="230" t="s">
        <v>15100</v>
      </c>
      <c r="AE669" s="235">
        <v>46086</v>
      </c>
    </row>
    <row r="670" spans="1:31" x14ac:dyDescent="0.3">
      <c r="A670" s="230" t="s">
        <v>18550</v>
      </c>
      <c r="B670" s="230" t="str">
        <f>Query1[[#This Row],[LAST_NAME]]</f>
        <v>RHOADS</v>
      </c>
      <c r="C670" s="230" t="s">
        <v>18551</v>
      </c>
      <c r="D670" s="230" t="s">
        <v>5889</v>
      </c>
      <c r="E670" s="230" t="s">
        <v>18552</v>
      </c>
      <c r="F670" s="230" t="s">
        <v>18553</v>
      </c>
      <c r="G670" s="230" t="s">
        <v>18554</v>
      </c>
      <c r="H670" s="230" t="str">
        <f>Query1[[#This Row],[FULL_NAME]]</f>
        <v>JAMES RHOADS</v>
      </c>
      <c r="I670" s="230" t="s">
        <v>18555</v>
      </c>
      <c r="J670" s="230" t="s">
        <v>3968</v>
      </c>
      <c r="K670" s="230" t="str">
        <f>Query1[[#This Row],[ENTERPRISE_ID]]</f>
        <v>JRHOAD1</v>
      </c>
      <c r="L670" s="231">
        <v>7196782569</v>
      </c>
      <c r="M670" s="230" t="s">
        <v>5630</v>
      </c>
      <c r="N670" s="230" t="s">
        <v>18556</v>
      </c>
      <c r="O670" s="230"/>
      <c r="P670" s="230" t="s">
        <v>9058</v>
      </c>
      <c r="Q670" s="230" t="s">
        <v>760</v>
      </c>
      <c r="R670" s="230" t="s">
        <v>18557</v>
      </c>
      <c r="S670" s="230" t="s">
        <v>5738</v>
      </c>
      <c r="T670" s="232">
        <v>8998</v>
      </c>
      <c r="U670" s="230" t="s">
        <v>3285</v>
      </c>
      <c r="V670" s="230" t="s">
        <v>6887</v>
      </c>
      <c r="W670" s="233" t="str">
        <f>IFERROR(VLOOKUP(Query1[[#This Row],[ENTERPRISE_ID]],HR_tbl[],2, 0), "Not on HR File")</f>
        <v>HVAC Svc Tech II, Break/Fix</v>
      </c>
      <c r="X670" s="113">
        <f>IFERROR(VLOOKUP(Query1[[#This Row],[ENTERPRISE_ID]],HR_tbl[],3,0), "Not on HR File")</f>
        <v>39399</v>
      </c>
      <c r="Y670" s="234" t="str">
        <f>IFERROR(VLOOKUP(Query1[[#This Row],[ENTERPRISE_ID]], Addresses!$A:$Y,21,0), "Not on HR File")</f>
        <v>5280 SLICKROCK DR</v>
      </c>
      <c r="Z670" s="234">
        <f>IFERROR(VLOOKUP(Query1[[#This Row],[ENTERPRISE_ID]], Addresses!$A:$Y,22,0), "Not on HR File")</f>
        <v>0</v>
      </c>
      <c r="AA670" s="234" t="str">
        <f>IFERROR(VLOOKUP(Query1[[#This Row],[ENTERPRISE_ID]], Addresses!$A:$Y,23,0), "Not on HR File")</f>
        <v>COLORADO springs</v>
      </c>
      <c r="AB670" s="234" t="str">
        <f>IFERROR(VLOOKUP(Query1[[#This Row],[ENTERPRISE_ID]], Addresses!$A:$Y,24,0), "Not on HR File")</f>
        <v>CO</v>
      </c>
      <c r="AC670" s="234" t="str">
        <f>IFERROR(VLOOKUP(Query1[[#This Row],[ENTERPRISE_ID]], Addresses!$A:$Y,25,0), "Not on HR File")</f>
        <v>80923</v>
      </c>
      <c r="AD670" s="230" t="s">
        <v>18558</v>
      </c>
      <c r="AE670" s="235">
        <v>46086</v>
      </c>
    </row>
    <row r="671" spans="1:31" x14ac:dyDescent="0.3">
      <c r="A671" s="230" t="s">
        <v>31684</v>
      </c>
      <c r="B671" s="230" t="str">
        <f>Query1[[#This Row],[LAST_NAME]]</f>
        <v>WHITE</v>
      </c>
      <c r="C671" s="230" t="s">
        <v>31229</v>
      </c>
      <c r="D671" s="230" t="s">
        <v>6119</v>
      </c>
      <c r="E671" s="230" t="s">
        <v>31230</v>
      </c>
      <c r="F671" s="230" t="s">
        <v>31685</v>
      </c>
      <c r="G671" s="230" t="s">
        <v>19112</v>
      </c>
      <c r="H671" s="230" t="str">
        <f>Query1[[#This Row],[FULL_NAME]]</f>
        <v>DORIAN WHITE</v>
      </c>
      <c r="I671" s="230" t="s">
        <v>4448</v>
      </c>
      <c r="J671" s="230" t="s">
        <v>4078</v>
      </c>
      <c r="K671" s="230" t="str">
        <f>Query1[[#This Row],[ENTERPRISE_ID]]</f>
        <v>DWHITE3</v>
      </c>
      <c r="L671" s="231">
        <v>7047188467</v>
      </c>
      <c r="M671" s="230" t="s">
        <v>5630</v>
      </c>
      <c r="N671" s="230" t="s">
        <v>31686</v>
      </c>
      <c r="O671" s="230"/>
      <c r="P671" s="230" t="s">
        <v>16388</v>
      </c>
      <c r="Q671" s="230" t="s">
        <v>416</v>
      </c>
      <c r="R671" s="230" t="s">
        <v>31687</v>
      </c>
      <c r="S671" s="230" t="s">
        <v>5664</v>
      </c>
      <c r="T671" s="232">
        <v>8998</v>
      </c>
      <c r="U671" s="230" t="s">
        <v>9035</v>
      </c>
      <c r="V671" s="230" t="s">
        <v>9036</v>
      </c>
      <c r="W671" s="233" t="str">
        <f>IFERROR(VLOOKUP(Query1[[#This Row],[ENTERPRISE_ID]],HR_tbl[],2, 0), "Not on HR File")</f>
        <v>Service Technician 2, Trainee</v>
      </c>
      <c r="X671" s="113">
        <f>IFERROR(VLOOKUP(Query1[[#This Row],[ENTERPRISE_ID]],HR_tbl[],3,0), "Not on HR File")</f>
        <v>46033</v>
      </c>
      <c r="Y671" s="234" t="str">
        <f>IFERROR(VLOOKUP(Query1[[#This Row],[ENTERPRISE_ID]], Addresses!$A:$Y,21,0), "Not on HR File")</f>
        <v>Not on HR File</v>
      </c>
      <c r="Z671" s="234" t="str">
        <f>IFERROR(VLOOKUP(Query1[[#This Row],[ENTERPRISE_ID]], Addresses!$A:$Y,22,0), "Not on HR File")</f>
        <v>Not on HR File</v>
      </c>
      <c r="AA671" s="234" t="str">
        <f>IFERROR(VLOOKUP(Query1[[#This Row],[ENTERPRISE_ID]], Addresses!$A:$Y,23,0), "Not on HR File")</f>
        <v>Not on HR File</v>
      </c>
      <c r="AB671" s="234" t="str">
        <f>IFERROR(VLOOKUP(Query1[[#This Row],[ENTERPRISE_ID]], Addresses!$A:$Y,24,0), "Not on HR File")</f>
        <v>Not on HR File</v>
      </c>
      <c r="AC671" s="234" t="str">
        <f>IFERROR(VLOOKUP(Query1[[#This Row],[ENTERPRISE_ID]], Addresses!$A:$Y,25,0), "Not on HR File")</f>
        <v>Not on HR File</v>
      </c>
      <c r="AD671" s="230" t="s">
        <v>31231</v>
      </c>
      <c r="AE671" s="235">
        <v>46086</v>
      </c>
    </row>
    <row r="672" spans="1:31" x14ac:dyDescent="0.3">
      <c r="A672" s="230" t="s">
        <v>8570</v>
      </c>
      <c r="B672" s="230" t="str">
        <f>Query1[[#This Row],[LAST_NAME]]</f>
        <v>DYE</v>
      </c>
      <c r="C672" s="230" t="s">
        <v>8571</v>
      </c>
      <c r="D672" s="230" t="s">
        <v>6304</v>
      </c>
      <c r="E672" s="230" t="s">
        <v>8572</v>
      </c>
      <c r="F672" s="230" t="s">
        <v>8573</v>
      </c>
      <c r="G672" s="230" t="s">
        <v>8574</v>
      </c>
      <c r="H672" s="230" t="str">
        <f>Query1[[#This Row],[FULL_NAME]]</f>
        <v>GARY DYE</v>
      </c>
      <c r="I672" s="230" t="s">
        <v>8575</v>
      </c>
      <c r="J672" s="230" t="s">
        <v>4230</v>
      </c>
      <c r="K672" s="230" t="str">
        <f>Query1[[#This Row],[ENTERPRISE_ID]]</f>
        <v>GDYE3</v>
      </c>
      <c r="L672" s="231">
        <v>8169375218</v>
      </c>
      <c r="M672" s="230" t="s">
        <v>5630</v>
      </c>
      <c r="N672" s="230" t="s">
        <v>8576</v>
      </c>
      <c r="O672" s="230"/>
      <c r="P672" s="230" t="s">
        <v>8577</v>
      </c>
      <c r="Q672" s="230" t="s">
        <v>1502</v>
      </c>
      <c r="R672" s="230" t="s">
        <v>8578</v>
      </c>
      <c r="S672" s="230" t="s">
        <v>5916</v>
      </c>
      <c r="T672" s="232">
        <v>8998</v>
      </c>
      <c r="U672" s="230" t="s">
        <v>8010</v>
      </c>
      <c r="V672" s="230" t="s">
        <v>8579</v>
      </c>
      <c r="W672" s="233" t="str">
        <f>IFERROR(VLOOKUP(Query1[[#This Row],[ENTERPRISE_ID]],HR_tbl[],2, 0), "Not on HR File")</f>
        <v>Service Technician 3, In-Home</v>
      </c>
      <c r="X672" s="113">
        <f>IFERROR(VLOOKUP(Query1[[#This Row],[ENTERPRISE_ID]],HR_tbl[],3,0), "Not on HR File")</f>
        <v>31799</v>
      </c>
      <c r="Y672" s="234" t="str">
        <f>IFERROR(VLOOKUP(Query1[[#This Row],[ENTERPRISE_ID]], Addresses!$A:$Y,21,0), "Not on HR File")</f>
        <v>3910 S. 22ND ST.</v>
      </c>
      <c r="Z672" s="234">
        <f>IFERROR(VLOOKUP(Query1[[#This Row],[ENTERPRISE_ID]], Addresses!$A:$Y,22,0), "Not on HR File")</f>
        <v>0</v>
      </c>
      <c r="AA672" s="234" t="str">
        <f>IFERROR(VLOOKUP(Query1[[#This Row],[ENTERPRISE_ID]], Addresses!$A:$Y,23,0), "Not on HR File")</f>
        <v>ST JOSEPH</v>
      </c>
      <c r="AB672" s="234" t="str">
        <f>IFERROR(VLOOKUP(Query1[[#This Row],[ENTERPRISE_ID]], Addresses!$A:$Y,24,0), "Not on HR File")</f>
        <v>MO</v>
      </c>
      <c r="AC672" s="234" t="str">
        <f>IFERROR(VLOOKUP(Query1[[#This Row],[ENTERPRISE_ID]], Addresses!$A:$Y,25,0), "Not on HR File")</f>
        <v>64503</v>
      </c>
      <c r="AD672" s="230" t="s">
        <v>8580</v>
      </c>
      <c r="AE672" s="235">
        <v>46086</v>
      </c>
    </row>
    <row r="673" spans="1:31" x14ac:dyDescent="0.3">
      <c r="A673" s="230" t="s">
        <v>4912</v>
      </c>
      <c r="B673" s="230" t="str">
        <f>Query1[[#This Row],[LAST_NAME]]</f>
        <v>DELGADO</v>
      </c>
      <c r="C673" s="230" t="s">
        <v>13986</v>
      </c>
      <c r="D673" s="230" t="s">
        <v>6119</v>
      </c>
      <c r="E673" s="230" t="s">
        <v>13987</v>
      </c>
      <c r="F673" s="230" t="s">
        <v>13988</v>
      </c>
      <c r="G673" s="230" t="s">
        <v>4914</v>
      </c>
      <c r="H673" s="230" t="str">
        <f>Query1[[#This Row],[FULL_NAME]]</f>
        <v>STEVEN DELGADO</v>
      </c>
      <c r="I673" s="230" t="s">
        <v>4913</v>
      </c>
      <c r="J673" s="230" t="s">
        <v>4601</v>
      </c>
      <c r="K673" s="230" t="str">
        <f>Query1[[#This Row],[ENTERPRISE_ID]]</f>
        <v>SDELG10</v>
      </c>
      <c r="L673" s="231">
        <v>8599790397</v>
      </c>
      <c r="M673" s="230" t="s">
        <v>5630</v>
      </c>
      <c r="N673" s="230" t="s">
        <v>13989</v>
      </c>
      <c r="O673" s="230"/>
      <c r="P673" s="230" t="s">
        <v>9360</v>
      </c>
      <c r="Q673" s="230" t="s">
        <v>366</v>
      </c>
      <c r="R673" s="230" t="s">
        <v>4918</v>
      </c>
      <c r="S673" s="230" t="s">
        <v>5738</v>
      </c>
      <c r="T673" s="232">
        <v>8998</v>
      </c>
      <c r="U673" s="230" t="s">
        <v>5715</v>
      </c>
      <c r="V673" s="230" t="s">
        <v>5716</v>
      </c>
      <c r="W673" s="233" t="str">
        <f>IFERROR(VLOOKUP(Query1[[#This Row],[ENTERPRISE_ID]],HR_tbl[],2, 0), "Not on HR File")</f>
        <v>Team Lead Technician</v>
      </c>
      <c r="X673" s="113">
        <f>IFERROR(VLOOKUP(Query1[[#This Row],[ENTERPRISE_ID]],HR_tbl[],3,0), "Not on HR File")</f>
        <v>41277</v>
      </c>
      <c r="Y673" s="234" t="str">
        <f>IFERROR(VLOOKUP(Query1[[#This Row],[ENTERPRISE_ID]], Addresses!$A:$Y,21,0), "Not on HR File")</f>
        <v>2303 REDBUD LANE</v>
      </c>
      <c r="Z673" s="234">
        <f>IFERROR(VLOOKUP(Query1[[#This Row],[ENTERPRISE_ID]], Addresses!$A:$Y,22,0), "Not on HR File")</f>
        <v>0</v>
      </c>
      <c r="AA673" s="234" t="str">
        <f>IFERROR(VLOOKUP(Query1[[#This Row],[ENTERPRISE_ID]], Addresses!$A:$Y,23,0), "Not on HR File")</f>
        <v>PARIS</v>
      </c>
      <c r="AB673" s="234" t="str">
        <f>IFERROR(VLOOKUP(Query1[[#This Row],[ENTERPRISE_ID]], Addresses!$A:$Y,24,0), "Not on HR File")</f>
        <v>KY</v>
      </c>
      <c r="AC673" s="234" t="str">
        <f>IFERROR(VLOOKUP(Query1[[#This Row],[ENTERPRISE_ID]], Addresses!$A:$Y,25,0), "Not on HR File")</f>
        <v>40361-2437</v>
      </c>
      <c r="AD673" s="230" t="s">
        <v>13990</v>
      </c>
      <c r="AE673" s="235">
        <v>46086</v>
      </c>
    </row>
    <row r="674" spans="1:31" x14ac:dyDescent="0.3">
      <c r="A674" s="230" t="s">
        <v>16306</v>
      </c>
      <c r="B674" s="230" t="str">
        <f>Query1[[#This Row],[LAST_NAME]]</f>
        <v>FLETCHER</v>
      </c>
      <c r="C674" s="230" t="s">
        <v>16307</v>
      </c>
      <c r="D674" s="230" t="s">
        <v>5854</v>
      </c>
      <c r="E674" s="230" t="s">
        <v>16308</v>
      </c>
      <c r="F674" s="230" t="s">
        <v>16309</v>
      </c>
      <c r="G674" s="230" t="s">
        <v>16310</v>
      </c>
      <c r="H674" s="230" t="str">
        <f>Query1[[#This Row],[FULL_NAME]]</f>
        <v>CORTEZ FLETCHER</v>
      </c>
      <c r="I674" s="230" t="s">
        <v>8081</v>
      </c>
      <c r="J674" s="230" t="s">
        <v>4483</v>
      </c>
      <c r="K674" s="230" t="str">
        <f>Query1[[#This Row],[ENTERPRISE_ID]]</f>
        <v>CFLETC1</v>
      </c>
      <c r="L674" s="231">
        <v>2148920567</v>
      </c>
      <c r="M674" s="230" t="s">
        <v>5630</v>
      </c>
      <c r="N674" s="230" t="s">
        <v>16311</v>
      </c>
      <c r="O674" s="230"/>
      <c r="P674" s="230" t="s">
        <v>13407</v>
      </c>
      <c r="Q674" s="230" t="s">
        <v>268</v>
      </c>
      <c r="R674" s="230" t="s">
        <v>16312</v>
      </c>
      <c r="S674" s="230" t="s">
        <v>5714</v>
      </c>
      <c r="T674" s="232">
        <v>8998</v>
      </c>
      <c r="U674" s="230" t="s">
        <v>7867</v>
      </c>
      <c r="V674" s="230" t="s">
        <v>7868</v>
      </c>
      <c r="W674" s="233" t="str">
        <f>IFERROR(VLOOKUP(Query1[[#This Row],[ENTERPRISE_ID]],HR_tbl[],2, 0), "Not on HR File")</f>
        <v>Service Technician 1, In-Home</v>
      </c>
      <c r="X674" s="113">
        <f>IFERROR(VLOOKUP(Query1[[#This Row],[ENTERPRISE_ID]],HR_tbl[],3,0), "Not on HR File")</f>
        <v>33812</v>
      </c>
      <c r="Y674" s="234" t="str">
        <f>IFERROR(VLOOKUP(Query1[[#This Row],[ENTERPRISE_ID]], Addresses!$A:$Y,21,0), "Not on HR File")</f>
        <v>26298 OLD HIGHWAY 20</v>
      </c>
      <c r="Z674" s="234">
        <f>IFERROR(VLOOKUP(Query1[[#This Row],[ENTERPRISE_ID]], Addresses!$A:$Y,22,0), "Not on HR File")</f>
        <v>0</v>
      </c>
      <c r="AA674" s="234" t="str">
        <f>IFERROR(VLOOKUP(Query1[[#This Row],[ENTERPRISE_ID]], Addresses!$A:$Y,23,0), "Not on HR File")</f>
        <v>MADISON</v>
      </c>
      <c r="AB674" s="234" t="str">
        <f>IFERROR(VLOOKUP(Query1[[#This Row],[ENTERPRISE_ID]], Addresses!$A:$Y,24,0), "Not on HR File")</f>
        <v>AL</v>
      </c>
      <c r="AC674" s="234" t="str">
        <f>IFERROR(VLOOKUP(Query1[[#This Row],[ENTERPRISE_ID]], Addresses!$A:$Y,25,0), "Not on HR File")</f>
        <v>35756</v>
      </c>
      <c r="AD674" s="230" t="s">
        <v>16313</v>
      </c>
      <c r="AE674" s="235">
        <v>46086</v>
      </c>
    </row>
    <row r="675" spans="1:31" x14ac:dyDescent="0.3">
      <c r="A675" s="230" t="s">
        <v>5449</v>
      </c>
      <c r="B675" s="230" t="str">
        <f>Query1[[#This Row],[LAST_NAME]]</f>
        <v>GURROLA-DOMINGUEZ</v>
      </c>
      <c r="C675" s="230" t="s">
        <v>7909</v>
      </c>
      <c r="D675" s="230" t="s">
        <v>6040</v>
      </c>
      <c r="E675" s="230" t="s">
        <v>7910</v>
      </c>
      <c r="F675" s="230" t="s">
        <v>7911</v>
      </c>
      <c r="G675" s="230" t="s">
        <v>5451</v>
      </c>
      <c r="H675" s="230" t="str">
        <f>Query1[[#This Row],[FULL_NAME]]</f>
        <v>JOSE GURROLA-DOMINGUEZ</v>
      </c>
      <c r="I675" s="230" t="s">
        <v>5450</v>
      </c>
      <c r="J675" s="230" t="s">
        <v>4404</v>
      </c>
      <c r="K675" s="230" t="str">
        <f>Query1[[#This Row],[ENTERPRISE_ID]]</f>
        <v>JGURRO0</v>
      </c>
      <c r="L675" s="231">
        <v>6269442631</v>
      </c>
      <c r="M675" s="230" t="s">
        <v>5630</v>
      </c>
      <c r="N675" s="230" t="s">
        <v>7912</v>
      </c>
      <c r="O675" s="230"/>
      <c r="P675" s="230" t="s">
        <v>4767</v>
      </c>
      <c r="Q675" s="230" t="s">
        <v>219</v>
      </c>
      <c r="R675" s="230" t="s">
        <v>7913</v>
      </c>
      <c r="S675" s="230" t="s">
        <v>5714</v>
      </c>
      <c r="T675" s="232">
        <v>8998</v>
      </c>
      <c r="U675" s="230" t="s">
        <v>6442</v>
      </c>
      <c r="V675" s="230" t="s">
        <v>6443</v>
      </c>
      <c r="W675" s="233" t="str">
        <f>IFERROR(VLOOKUP(Query1[[#This Row],[ENTERPRISE_ID]],HR_tbl[],2, 0), "Not on HR File")</f>
        <v>Service Technician 2, In-Home</v>
      </c>
      <c r="X675" s="113">
        <f>IFERROR(VLOOKUP(Query1[[#This Row],[ENTERPRISE_ID]],HR_tbl[],3,0), "Not on HR File")</f>
        <v>44932</v>
      </c>
      <c r="Y675" s="234" t="str">
        <f>IFERROR(VLOOKUP(Query1[[#This Row],[ENTERPRISE_ID]], Addresses!$A:$Y,21,0), "Not on HR File")</f>
        <v>1736 N SUMMIT AVE</v>
      </c>
      <c r="Z675" s="234">
        <f>IFERROR(VLOOKUP(Query1[[#This Row],[ENTERPRISE_ID]], Addresses!$A:$Y,22,0), "Not on HR File")</f>
        <v>0</v>
      </c>
      <c r="AA675" s="234" t="str">
        <f>IFERROR(VLOOKUP(Query1[[#This Row],[ENTERPRISE_ID]], Addresses!$A:$Y,23,0), "Not on HR File")</f>
        <v>PASADENA</v>
      </c>
      <c r="AB675" s="234" t="str">
        <f>IFERROR(VLOOKUP(Query1[[#This Row],[ENTERPRISE_ID]], Addresses!$A:$Y,24,0), "Not on HR File")</f>
        <v>CA</v>
      </c>
      <c r="AC675" s="234" t="str">
        <f>IFERROR(VLOOKUP(Query1[[#This Row],[ENTERPRISE_ID]], Addresses!$A:$Y,25,0), "Not on HR File")</f>
        <v>91103</v>
      </c>
      <c r="AD675" s="230" t="s">
        <v>7914</v>
      </c>
      <c r="AE675" s="235">
        <v>46086</v>
      </c>
    </row>
    <row r="676" spans="1:31" x14ac:dyDescent="0.3">
      <c r="A676" s="230" t="s">
        <v>8053</v>
      </c>
      <c r="B676" s="230" t="str">
        <f>Query1[[#This Row],[LAST_NAME]]</f>
        <v>METROPOULOS</v>
      </c>
      <c r="C676" s="230" t="s">
        <v>8054</v>
      </c>
      <c r="D676" s="230" t="s">
        <v>5719</v>
      </c>
      <c r="E676" s="230" t="s">
        <v>8055</v>
      </c>
      <c r="F676" s="230" t="s">
        <v>8056</v>
      </c>
      <c r="G676" s="230" t="s">
        <v>8057</v>
      </c>
      <c r="H676" s="230" t="str">
        <f>Query1[[#This Row],[FULL_NAME]]</f>
        <v>COSTANDINO METROPOULOS</v>
      </c>
      <c r="I676" s="230" t="s">
        <v>8058</v>
      </c>
      <c r="J676" s="230" t="s">
        <v>8059</v>
      </c>
      <c r="K676" s="230" t="str">
        <f>Query1[[#This Row],[ENTERPRISE_ID]]</f>
        <v>DMETROP</v>
      </c>
      <c r="L676" s="231">
        <v>8152228237</v>
      </c>
      <c r="M676" s="230" t="s">
        <v>5630</v>
      </c>
      <c r="N676" s="230" t="s">
        <v>8060</v>
      </c>
      <c r="O676" s="230"/>
      <c r="P676" s="230" t="s">
        <v>8061</v>
      </c>
      <c r="Q676" s="230" t="s">
        <v>250</v>
      </c>
      <c r="R676" s="230" t="s">
        <v>8062</v>
      </c>
      <c r="S676" s="230" t="s">
        <v>5634</v>
      </c>
      <c r="T676" s="232">
        <v>8998</v>
      </c>
      <c r="U676" s="230" t="s">
        <v>5784</v>
      </c>
      <c r="V676" s="230" t="s">
        <v>5785</v>
      </c>
      <c r="W676" s="233" t="str">
        <f>IFERROR(VLOOKUP(Query1[[#This Row],[ENTERPRISE_ID]],HR_tbl[],2, 0), "Not on HR File")</f>
        <v>Service Technician 2, In-Home</v>
      </c>
      <c r="X676" s="113">
        <f>IFERROR(VLOOKUP(Query1[[#This Row],[ENTERPRISE_ID]],HR_tbl[],3,0), "Not on HR File")</f>
        <v>41477</v>
      </c>
      <c r="Y676" s="234" t="str">
        <f>IFERROR(VLOOKUP(Query1[[#This Row],[ENTERPRISE_ID]], Addresses!$A:$Y,21,0), "Not on HR File")</f>
        <v>10106 wilmette ave</v>
      </c>
      <c r="Z676" s="234">
        <f>IFERROR(VLOOKUP(Query1[[#This Row],[ENTERPRISE_ID]], Addresses!$A:$Y,22,0), "Not on HR File")</f>
        <v>0</v>
      </c>
      <c r="AA676" s="234" t="str">
        <f>IFERROR(VLOOKUP(Query1[[#This Row],[ENTERPRISE_ID]], Addresses!$A:$Y,23,0), "Not on HR File")</f>
        <v>Algonquin</v>
      </c>
      <c r="AB676" s="234" t="str">
        <f>IFERROR(VLOOKUP(Query1[[#This Row],[ENTERPRISE_ID]], Addresses!$A:$Y,24,0), "Not on HR File")</f>
        <v>IL</v>
      </c>
      <c r="AC676" s="234" t="str">
        <f>IFERROR(VLOOKUP(Query1[[#This Row],[ENTERPRISE_ID]], Addresses!$A:$Y,25,0), "Not on HR File")</f>
        <v>60102</v>
      </c>
      <c r="AD676" s="230" t="s">
        <v>8063</v>
      </c>
      <c r="AE676" s="235">
        <v>46086</v>
      </c>
    </row>
    <row r="677" spans="1:31" x14ac:dyDescent="0.3">
      <c r="A677" s="230" t="s">
        <v>6497</v>
      </c>
      <c r="B677" s="230" t="str">
        <f>Query1[[#This Row],[LAST_NAME]]</f>
        <v>LEMOS</v>
      </c>
      <c r="C677" s="230" t="s">
        <v>6498</v>
      </c>
      <c r="D677" s="230" t="s">
        <v>5647</v>
      </c>
      <c r="E677" s="230" t="s">
        <v>6499</v>
      </c>
      <c r="F677" s="230" t="s">
        <v>6500</v>
      </c>
      <c r="G677" s="230" t="s">
        <v>6501</v>
      </c>
      <c r="H677" s="230" t="str">
        <f>Query1[[#This Row],[FULL_NAME]]</f>
        <v>DOMINGO LEMOS</v>
      </c>
      <c r="I677" s="230" t="s">
        <v>6502</v>
      </c>
      <c r="J677" s="230" t="s">
        <v>5030</v>
      </c>
      <c r="K677" s="230" t="str">
        <f>Query1[[#This Row],[ENTERPRISE_ID]]</f>
        <v>DLEMOS</v>
      </c>
      <c r="L677" s="231">
        <v>9158610127</v>
      </c>
      <c r="M677" s="230" t="s">
        <v>5630</v>
      </c>
      <c r="N677" s="230" t="s">
        <v>6503</v>
      </c>
      <c r="O677" s="230"/>
      <c r="P677" s="230" t="s">
        <v>6504</v>
      </c>
      <c r="Q677" s="230" t="s">
        <v>279</v>
      </c>
      <c r="R677" s="230" t="s">
        <v>6505</v>
      </c>
      <c r="S677" s="230" t="s">
        <v>5634</v>
      </c>
      <c r="T677" s="232">
        <v>8998</v>
      </c>
      <c r="U677" s="230" t="s">
        <v>3119</v>
      </c>
      <c r="V677" s="230" t="s">
        <v>6506</v>
      </c>
      <c r="W677" s="233" t="str">
        <f>IFERROR(VLOOKUP(Query1[[#This Row],[ENTERPRISE_ID]],HR_tbl[],2, 0), "Not on HR File")</f>
        <v>Service Technician 3, In-Home</v>
      </c>
      <c r="X677" s="113">
        <f>IFERROR(VLOOKUP(Query1[[#This Row],[ENTERPRISE_ID]],HR_tbl[],3,0), "Not on HR File")</f>
        <v>45606</v>
      </c>
      <c r="Y677" s="234" t="str">
        <f>IFERROR(VLOOKUP(Query1[[#This Row],[ENTERPRISE_ID]], Addresses!$A:$Y,21,0), "Not on HR File")</f>
        <v>2341 FRANK BEARD DRIVE</v>
      </c>
      <c r="Z677" s="234">
        <f>IFERROR(VLOOKUP(Query1[[#This Row],[ENTERPRISE_ID]], Addresses!$A:$Y,22,0), "Not on HR File")</f>
        <v>0</v>
      </c>
      <c r="AA677" s="234" t="str">
        <f>IFERROR(VLOOKUP(Query1[[#This Row],[ENTERPRISE_ID]], Addresses!$A:$Y,23,0), "Not on HR File")</f>
        <v>EL PASO</v>
      </c>
      <c r="AB677" s="234" t="str">
        <f>IFERROR(VLOOKUP(Query1[[#This Row],[ENTERPRISE_ID]], Addresses!$A:$Y,24,0), "Not on HR File")</f>
        <v>TX</v>
      </c>
      <c r="AC677" s="234" t="str">
        <f>IFERROR(VLOOKUP(Query1[[#This Row],[ENTERPRISE_ID]], Addresses!$A:$Y,25,0), "Not on HR File")</f>
        <v>79935</v>
      </c>
      <c r="AD677" s="230" t="s">
        <v>6507</v>
      </c>
      <c r="AE677" s="235">
        <v>46086</v>
      </c>
    </row>
    <row r="678" spans="1:31" x14ac:dyDescent="0.3">
      <c r="A678" s="230" t="s">
        <v>11600</v>
      </c>
      <c r="B678" s="230" t="str">
        <f>Query1[[#This Row],[LAST_NAME]]</f>
        <v>CROCKETT</v>
      </c>
      <c r="C678" s="230" t="s">
        <v>11601</v>
      </c>
      <c r="D678" s="230" t="s">
        <v>6119</v>
      </c>
      <c r="E678" s="230" t="s">
        <v>11602</v>
      </c>
      <c r="F678" s="230" t="s">
        <v>11603</v>
      </c>
      <c r="G678" s="230" t="s">
        <v>11604</v>
      </c>
      <c r="H678" s="230" t="str">
        <f>Query1[[#This Row],[FULL_NAME]]</f>
        <v>ROGER CROCKETT</v>
      </c>
      <c r="I678" s="230" t="s">
        <v>11605</v>
      </c>
      <c r="J678" s="230" t="s">
        <v>10914</v>
      </c>
      <c r="K678" s="230" t="str">
        <f>Query1[[#This Row],[ENTERPRISE_ID]]</f>
        <v>RCROCK</v>
      </c>
      <c r="L678" s="231">
        <v>8647054067</v>
      </c>
      <c r="M678" s="230" t="s">
        <v>5630</v>
      </c>
      <c r="N678" s="230" t="s">
        <v>11606</v>
      </c>
      <c r="O678" s="230"/>
      <c r="P678" s="230" t="s">
        <v>11607</v>
      </c>
      <c r="Q678" s="230" t="s">
        <v>375</v>
      </c>
      <c r="R678" s="230" t="s">
        <v>11608</v>
      </c>
      <c r="S678" s="230" t="s">
        <v>5738</v>
      </c>
      <c r="T678" s="232">
        <v>8998</v>
      </c>
      <c r="U678" s="230" t="s">
        <v>411</v>
      </c>
      <c r="V678" s="230" t="s">
        <v>11609</v>
      </c>
      <c r="W678" s="233" t="str">
        <f>IFERROR(VLOOKUP(Query1[[#This Row],[ENTERPRISE_ID]],HR_tbl[],2, 0), "Not on HR File")</f>
        <v>Service Technician 1, In-Home</v>
      </c>
      <c r="X678" s="113">
        <f>IFERROR(VLOOKUP(Query1[[#This Row],[ENTERPRISE_ID]],HR_tbl[],3,0), "Not on HR File")</f>
        <v>34457</v>
      </c>
      <c r="Y678" s="234" t="str">
        <f>IFERROR(VLOOKUP(Query1[[#This Row],[ENTERPRISE_ID]], Addresses!$A:$Y,21,0), "Not on HR File")</f>
        <v>2101 India Hook  rd</v>
      </c>
      <c r="Z678" s="234">
        <f>IFERROR(VLOOKUP(Query1[[#This Row],[ENTERPRISE_ID]], Addresses!$A:$Y,22,0), "Not on HR File")</f>
        <v>0</v>
      </c>
      <c r="AA678" s="234" t="str">
        <f>IFERROR(VLOOKUP(Query1[[#This Row],[ENTERPRISE_ID]], Addresses!$A:$Y,23,0), "Not on HR File")</f>
        <v>Rock Hill</v>
      </c>
      <c r="AB678" s="234" t="str">
        <f>IFERROR(VLOOKUP(Query1[[#This Row],[ENTERPRISE_ID]], Addresses!$A:$Y,24,0), "Not on HR File")</f>
        <v>SC</v>
      </c>
      <c r="AC678" s="234" t="str">
        <f>IFERROR(VLOOKUP(Query1[[#This Row],[ENTERPRISE_ID]], Addresses!$A:$Y,25,0), "Not on HR File")</f>
        <v>29732</v>
      </c>
      <c r="AD678" s="230" t="s">
        <v>11610</v>
      </c>
      <c r="AE678" s="235">
        <v>46086</v>
      </c>
    </row>
    <row r="679" spans="1:31" x14ac:dyDescent="0.3">
      <c r="A679" s="230" t="s">
        <v>12493</v>
      </c>
      <c r="B679" s="230" t="str">
        <f>Query1[[#This Row],[LAST_NAME]]</f>
        <v>FELON</v>
      </c>
      <c r="C679" s="230" t="s">
        <v>12494</v>
      </c>
      <c r="D679" s="230" t="s">
        <v>6119</v>
      </c>
      <c r="E679" s="230" t="s">
        <v>12495</v>
      </c>
      <c r="F679" s="230" t="s">
        <v>12496</v>
      </c>
      <c r="G679" s="230" t="s">
        <v>12497</v>
      </c>
      <c r="H679" s="230" t="str">
        <f>Query1[[#This Row],[FULL_NAME]]</f>
        <v>GEORGE FELON</v>
      </c>
      <c r="I679" s="230" t="s">
        <v>12498</v>
      </c>
      <c r="J679" s="230" t="s">
        <v>4066</v>
      </c>
      <c r="K679" s="230" t="str">
        <f>Query1[[#This Row],[ENTERPRISE_ID]]</f>
        <v>GFELON1</v>
      </c>
      <c r="L679" s="231">
        <v>2163994219</v>
      </c>
      <c r="M679" s="230" t="s">
        <v>5630</v>
      </c>
      <c r="N679" s="230" t="s">
        <v>12499</v>
      </c>
      <c r="O679" s="230"/>
      <c r="P679" s="230" t="s">
        <v>12500</v>
      </c>
      <c r="Q679" s="230" t="s">
        <v>260</v>
      </c>
      <c r="R679" s="230" t="s">
        <v>12501</v>
      </c>
      <c r="S679" s="230" t="s">
        <v>5738</v>
      </c>
      <c r="T679" s="232">
        <v>8998</v>
      </c>
      <c r="U679" s="230" t="s">
        <v>4914</v>
      </c>
      <c r="V679" s="230" t="s">
        <v>6517</v>
      </c>
      <c r="W679" s="233" t="str">
        <f>IFERROR(VLOOKUP(Query1[[#This Row],[ENTERPRISE_ID]],HR_tbl[],2, 0), "Not on HR File")</f>
        <v>Service Technician LG, In-Home</v>
      </c>
      <c r="X679" s="113">
        <f>IFERROR(VLOOKUP(Query1[[#This Row],[ENTERPRISE_ID]],HR_tbl[],3,0), "Not on HR File")</f>
        <v>35851</v>
      </c>
      <c r="Y679" s="234" t="str">
        <f>IFERROR(VLOOKUP(Query1[[#This Row],[ENTERPRISE_ID]], Addresses!$A:$Y,21,0), "Not on HR File")</f>
        <v>11921 CARRINGTON AVE</v>
      </c>
      <c r="Z679" s="234">
        <f>IFERROR(VLOOKUP(Query1[[#This Row],[ENTERPRISE_ID]], Addresses!$A:$Y,22,0), "Not on HR File")</f>
        <v>0</v>
      </c>
      <c r="AA679" s="234" t="str">
        <f>IFERROR(VLOOKUP(Query1[[#This Row],[ENTERPRISE_ID]], Addresses!$A:$Y,23,0), "Not on HR File")</f>
        <v>CLEVELAND</v>
      </c>
      <c r="AB679" s="234" t="str">
        <f>IFERROR(VLOOKUP(Query1[[#This Row],[ENTERPRISE_ID]], Addresses!$A:$Y,24,0), "Not on HR File")</f>
        <v>OH</v>
      </c>
      <c r="AC679" s="234" t="str">
        <f>IFERROR(VLOOKUP(Query1[[#This Row],[ENTERPRISE_ID]], Addresses!$A:$Y,25,0), "Not on HR File")</f>
        <v>44135</v>
      </c>
      <c r="AD679" s="230" t="s">
        <v>12502</v>
      </c>
      <c r="AE679" s="235">
        <v>46086</v>
      </c>
    </row>
    <row r="680" spans="1:31" x14ac:dyDescent="0.3">
      <c r="A680" s="230" t="s">
        <v>5492</v>
      </c>
      <c r="B680" s="230" t="str">
        <f>Query1[[#This Row],[LAST_NAME]]</f>
        <v>LONGORIA</v>
      </c>
      <c r="C680" s="230" t="s">
        <v>6539</v>
      </c>
      <c r="D680" s="230" t="s">
        <v>5647</v>
      </c>
      <c r="E680" s="230" t="s">
        <v>6540</v>
      </c>
      <c r="F680" s="230" t="s">
        <v>6541</v>
      </c>
      <c r="G680" s="230" t="s">
        <v>5494</v>
      </c>
      <c r="H680" s="230" t="str">
        <f>Query1[[#This Row],[FULL_NAME]]</f>
        <v>OMAR LONGORIA</v>
      </c>
      <c r="I680" s="230" t="s">
        <v>5493</v>
      </c>
      <c r="J680" s="230" t="s">
        <v>4614</v>
      </c>
      <c r="K680" s="230" t="str">
        <f>Query1[[#This Row],[ENTERPRISE_ID]]</f>
        <v>OLONGO0</v>
      </c>
      <c r="L680" s="231">
        <v>9569332563</v>
      </c>
      <c r="M680" s="230" t="s">
        <v>5630</v>
      </c>
      <c r="N680" s="230" t="s">
        <v>6542</v>
      </c>
      <c r="O680" s="230"/>
      <c r="P680" s="230" t="s">
        <v>4732</v>
      </c>
      <c r="Q680" s="230" t="s">
        <v>279</v>
      </c>
      <c r="R680" s="230" t="s">
        <v>6543</v>
      </c>
      <c r="S680" s="230" t="s">
        <v>5634</v>
      </c>
      <c r="T680" s="232">
        <v>8998</v>
      </c>
      <c r="U680" s="230" t="s">
        <v>6204</v>
      </c>
      <c r="V680" s="230" t="s">
        <v>6205</v>
      </c>
      <c r="W680" s="233" t="str">
        <f>IFERROR(VLOOKUP(Query1[[#This Row],[ENTERPRISE_ID]],HR_tbl[],2, 0), "Not on HR File")</f>
        <v>Service Technician 3, In-Home</v>
      </c>
      <c r="X680" s="113">
        <f>IFERROR(VLOOKUP(Query1[[#This Row],[ENTERPRISE_ID]],HR_tbl[],3,0), "Not on HR File")</f>
        <v>42452</v>
      </c>
      <c r="Y680" s="234" t="str">
        <f>IFERROR(VLOOKUP(Query1[[#This Row],[ENTERPRISE_ID]], Addresses!$A:$Y,21,0), "Not on HR File")</f>
        <v>4039 solid dr.</v>
      </c>
      <c r="Z680" s="234">
        <f>IFERROR(VLOOKUP(Query1[[#This Row],[ENTERPRISE_ID]], Addresses!$A:$Y,22,0), "Not on HR File")</f>
        <v>0</v>
      </c>
      <c r="AA680" s="234" t="str">
        <f>IFERROR(VLOOKUP(Query1[[#This Row],[ENTERPRISE_ID]], Addresses!$A:$Y,23,0), "Not on HR File")</f>
        <v>brownsville</v>
      </c>
      <c r="AB680" s="234" t="str">
        <f>IFERROR(VLOOKUP(Query1[[#This Row],[ENTERPRISE_ID]], Addresses!$A:$Y,24,0), "Not on HR File")</f>
        <v>TX</v>
      </c>
      <c r="AC680" s="234" t="str">
        <f>IFERROR(VLOOKUP(Query1[[#This Row],[ENTERPRISE_ID]], Addresses!$A:$Y,25,0), "Not on HR File")</f>
        <v>78521</v>
      </c>
      <c r="AD680" s="230" t="s">
        <v>6544</v>
      </c>
      <c r="AE680" s="235">
        <v>46086</v>
      </c>
    </row>
    <row r="681" spans="1:31" x14ac:dyDescent="0.3">
      <c r="A681" s="230" t="s">
        <v>7894</v>
      </c>
      <c r="B681" s="230" t="str">
        <f>Query1[[#This Row],[LAST_NAME]]</f>
        <v>YOUNG</v>
      </c>
      <c r="C681" s="230" t="s">
        <v>7895</v>
      </c>
      <c r="D681" s="230" t="s">
        <v>5708</v>
      </c>
      <c r="E681" s="230" t="s">
        <v>7896</v>
      </c>
      <c r="F681" s="230" t="s">
        <v>7897</v>
      </c>
      <c r="G681" s="230" t="s">
        <v>7898</v>
      </c>
      <c r="H681" s="230" t="str">
        <f>Query1[[#This Row],[FULL_NAME]]</f>
        <v>MARCUS YOUNG</v>
      </c>
      <c r="I681" s="230" t="s">
        <v>5027</v>
      </c>
      <c r="J681" s="230" t="s">
        <v>5116</v>
      </c>
      <c r="K681" s="230" t="str">
        <f>Query1[[#This Row],[ENTERPRISE_ID]]</f>
        <v>MYOUNG</v>
      </c>
      <c r="L681" s="231">
        <v>6018680887</v>
      </c>
      <c r="M681" s="230" t="s">
        <v>5630</v>
      </c>
      <c r="N681" s="230" t="s">
        <v>7899</v>
      </c>
      <c r="O681" s="230" t="s">
        <v>7900</v>
      </c>
      <c r="P681" s="230" t="s">
        <v>476</v>
      </c>
      <c r="Q681" s="230" t="s">
        <v>477</v>
      </c>
      <c r="R681" s="230" t="s">
        <v>7901</v>
      </c>
      <c r="S681" s="230" t="s">
        <v>5714</v>
      </c>
      <c r="T681" s="232">
        <v>8998</v>
      </c>
      <c r="U681" s="230" t="s">
        <v>6367</v>
      </c>
      <c r="V681" s="230" t="s">
        <v>7277</v>
      </c>
      <c r="W681" s="233" t="str">
        <f>IFERROR(VLOOKUP(Query1[[#This Row],[ENTERPRISE_ID]],HR_tbl[],2, 0), "Not on HR File")</f>
        <v>Service Technician 2, In-Home</v>
      </c>
      <c r="X681" s="113">
        <f>IFERROR(VLOOKUP(Query1[[#This Row],[ENTERPRISE_ID]],HR_tbl[],3,0), "Not on HR File")</f>
        <v>45963</v>
      </c>
      <c r="Y681" s="234" t="str">
        <f>IFERROR(VLOOKUP(Query1[[#This Row],[ENTERPRISE_ID]], Addresses!$A:$Y,21,0), "Not on HR File")</f>
        <v>6811 OLD CANTON RD</v>
      </c>
      <c r="Z681" s="234" t="str">
        <f>IFERROR(VLOOKUP(Query1[[#This Row],[ENTERPRISE_ID]], Addresses!$A:$Y,22,0), "Not on HR File")</f>
        <v>APT 5103</v>
      </c>
      <c r="AA681" s="234" t="str">
        <f>IFERROR(VLOOKUP(Query1[[#This Row],[ENTERPRISE_ID]], Addresses!$A:$Y,23,0), "Not on HR File")</f>
        <v>RIDGELAND</v>
      </c>
      <c r="AB681" s="234" t="str">
        <f>IFERROR(VLOOKUP(Query1[[#This Row],[ENTERPRISE_ID]], Addresses!$A:$Y,24,0), "Not on HR File")</f>
        <v>MS</v>
      </c>
      <c r="AC681" s="234" t="str">
        <f>IFERROR(VLOOKUP(Query1[[#This Row],[ENTERPRISE_ID]], Addresses!$A:$Y,25,0), "Not on HR File")</f>
        <v>39157</v>
      </c>
      <c r="AD681" s="230" t="s">
        <v>7902</v>
      </c>
      <c r="AE681" s="235">
        <v>46086</v>
      </c>
    </row>
    <row r="682" spans="1:31" x14ac:dyDescent="0.3">
      <c r="A682" s="230" t="s">
        <v>9620</v>
      </c>
      <c r="B682" s="230" t="str">
        <f>Query1[[#This Row],[LAST_NAME]]</f>
        <v>MEHRABI</v>
      </c>
      <c r="C682" s="230" t="s">
        <v>9621</v>
      </c>
      <c r="D682" s="230" t="s">
        <v>5788</v>
      </c>
      <c r="E682" s="230" t="s">
        <v>9622</v>
      </c>
      <c r="F682" s="230" t="s">
        <v>9623</v>
      </c>
      <c r="G682" s="230" t="s">
        <v>9624</v>
      </c>
      <c r="H682" s="230" t="str">
        <f>Query1[[#This Row],[FULL_NAME]]</f>
        <v>ABRAHAM MEHRABI</v>
      </c>
      <c r="I682" s="230" t="s">
        <v>9625</v>
      </c>
      <c r="J682" s="230" t="s">
        <v>9626</v>
      </c>
      <c r="K682" s="230" t="str">
        <f>Query1[[#This Row],[ENTERPRISE_ID]]</f>
        <v>AMEHRA0</v>
      </c>
      <c r="L682" s="231">
        <v>7038622196</v>
      </c>
      <c r="M682" s="230" t="s">
        <v>5630</v>
      </c>
      <c r="N682" s="230" t="s">
        <v>9627</v>
      </c>
      <c r="O682" s="230"/>
      <c r="P682" s="230" t="s">
        <v>1107</v>
      </c>
      <c r="Q682" s="230" t="s">
        <v>328</v>
      </c>
      <c r="R682" s="230" t="s">
        <v>8179</v>
      </c>
      <c r="S682" s="230" t="s">
        <v>5664</v>
      </c>
      <c r="T682" s="232">
        <v>8998</v>
      </c>
      <c r="U682" s="230" t="s">
        <v>5795</v>
      </c>
      <c r="V682" s="230" t="s">
        <v>5796</v>
      </c>
      <c r="W682" s="233" t="str">
        <f>IFERROR(VLOOKUP(Query1[[#This Row],[ENTERPRISE_ID]],HR_tbl[],2, 0), "Not on HR File")</f>
        <v>Service Technician 2, Trainee</v>
      </c>
      <c r="X682" s="113">
        <f>IFERROR(VLOOKUP(Query1[[#This Row],[ENTERPRISE_ID]],HR_tbl[],3,0), "Not on HR File")</f>
        <v>46033</v>
      </c>
      <c r="Y682" s="234" t="str">
        <f>IFERROR(VLOOKUP(Query1[[#This Row],[ENTERPRISE_ID]], Addresses!$A:$Y,21,0), "Not on HR File")</f>
        <v>Not on HR File</v>
      </c>
      <c r="Z682" s="234" t="str">
        <f>IFERROR(VLOOKUP(Query1[[#This Row],[ENTERPRISE_ID]], Addresses!$A:$Y,22,0), "Not on HR File")</f>
        <v>Not on HR File</v>
      </c>
      <c r="AA682" s="234" t="str">
        <f>IFERROR(VLOOKUP(Query1[[#This Row],[ENTERPRISE_ID]], Addresses!$A:$Y,23,0), "Not on HR File")</f>
        <v>Not on HR File</v>
      </c>
      <c r="AB682" s="234" t="str">
        <f>IFERROR(VLOOKUP(Query1[[#This Row],[ENTERPRISE_ID]], Addresses!$A:$Y,24,0), "Not on HR File")</f>
        <v>Not on HR File</v>
      </c>
      <c r="AC682" s="234" t="str">
        <f>IFERROR(VLOOKUP(Query1[[#This Row],[ENTERPRISE_ID]], Addresses!$A:$Y,25,0), "Not on HR File")</f>
        <v>Not on HR File</v>
      </c>
      <c r="AD682" s="230" t="s">
        <v>9628</v>
      </c>
      <c r="AE682" s="235">
        <v>46086</v>
      </c>
    </row>
    <row r="683" spans="1:31" x14ac:dyDescent="0.3">
      <c r="A683" s="230" t="s">
        <v>17557</v>
      </c>
      <c r="B683" s="230" t="str">
        <f>Query1[[#This Row],[LAST_NAME]]</f>
        <v>SALAM</v>
      </c>
      <c r="C683" s="230" t="s">
        <v>501</v>
      </c>
      <c r="D683" s="230" t="s">
        <v>5788</v>
      </c>
      <c r="E683" s="230" t="s">
        <v>17558</v>
      </c>
      <c r="F683" s="230" t="s">
        <v>17559</v>
      </c>
      <c r="G683" s="230" t="s">
        <v>502</v>
      </c>
      <c r="H683" s="230" t="str">
        <f>Query1[[#This Row],[FULL_NAME]]</f>
        <v>ABDUL SALAM</v>
      </c>
      <c r="I683" s="230" t="s">
        <v>17560</v>
      </c>
      <c r="J683" s="230" t="s">
        <v>5296</v>
      </c>
      <c r="K683" s="230" t="str">
        <f>Query1[[#This Row],[ENTERPRISE_ID]]</f>
        <v>ASALAM</v>
      </c>
      <c r="L683" s="231">
        <v>3012223619</v>
      </c>
      <c r="M683" s="230" t="s">
        <v>5630</v>
      </c>
      <c r="N683" s="230" t="s">
        <v>17561</v>
      </c>
      <c r="O683" s="230" t="s">
        <v>17562</v>
      </c>
      <c r="P683" s="230" t="s">
        <v>17563</v>
      </c>
      <c r="Q683" s="230" t="s">
        <v>328</v>
      </c>
      <c r="R683" s="230" t="s">
        <v>17564</v>
      </c>
      <c r="S683" s="230" t="s">
        <v>5634</v>
      </c>
      <c r="T683" s="232">
        <v>8998</v>
      </c>
      <c r="U683" s="230" t="s">
        <v>3537</v>
      </c>
      <c r="V683" s="230" t="s">
        <v>6875</v>
      </c>
      <c r="W683" s="233" t="str">
        <f>IFERROR(VLOOKUP(Query1[[#This Row],[ENTERPRISE_ID]],HR_tbl[],2, 0), "Not on HR File")</f>
        <v>Service Technician 2, In-Home</v>
      </c>
      <c r="X683" s="113">
        <f>IFERROR(VLOOKUP(Query1[[#This Row],[ENTERPRISE_ID]],HR_tbl[],3,0), "Not on HR File")</f>
        <v>44455</v>
      </c>
      <c r="Y683" s="234" t="str">
        <f>IFERROR(VLOOKUP(Query1[[#This Row],[ENTERPRISE_ID]], Addresses!$A:$Y,21,0), "Not on HR File")</f>
        <v>4821 MANITBOA DR</v>
      </c>
      <c r="Z683" s="234" t="str">
        <f>IFERROR(VLOOKUP(Query1[[#This Row],[ENTERPRISE_ID]], Addresses!$A:$Y,22,0), "Not on HR File")</f>
        <v>APT#204</v>
      </c>
      <c r="AA683" s="234" t="str">
        <f>IFERROR(VLOOKUP(Query1[[#This Row],[ENTERPRISE_ID]], Addresses!$A:$Y,23,0), "Not on HR File")</f>
        <v>ALEXANDRIA</v>
      </c>
      <c r="AB683" s="234" t="str">
        <f>IFERROR(VLOOKUP(Query1[[#This Row],[ENTERPRISE_ID]], Addresses!$A:$Y,24,0), "Not on HR File")</f>
        <v>VA</v>
      </c>
      <c r="AC683" s="234" t="str">
        <f>IFERROR(VLOOKUP(Query1[[#This Row],[ENTERPRISE_ID]], Addresses!$A:$Y,25,0), "Not on HR File")</f>
        <v>22312</v>
      </c>
      <c r="AD683" s="230" t="s">
        <v>17565</v>
      </c>
      <c r="AE683" s="235">
        <v>46086</v>
      </c>
    </row>
    <row r="684" spans="1:31" x14ac:dyDescent="0.3">
      <c r="A684" s="230" t="s">
        <v>15712</v>
      </c>
      <c r="B684" s="230" t="str">
        <f>Query1[[#This Row],[LAST_NAME]]</f>
        <v>KIMBERLING</v>
      </c>
      <c r="C684" s="230" t="s">
        <v>15713</v>
      </c>
      <c r="D684" s="230" t="s">
        <v>5822</v>
      </c>
      <c r="E684" s="230" t="s">
        <v>15714</v>
      </c>
      <c r="F684" s="230" t="s">
        <v>15715</v>
      </c>
      <c r="G684" s="230" t="s">
        <v>15716</v>
      </c>
      <c r="H684" s="230" t="str">
        <f>Query1[[#This Row],[FULL_NAME]]</f>
        <v>THEODORE KIMBERLING</v>
      </c>
      <c r="I684" s="230" t="s">
        <v>15717</v>
      </c>
      <c r="J684" s="230" t="s">
        <v>3736</v>
      </c>
      <c r="K684" s="230" t="str">
        <f>Query1[[#This Row],[ENTERPRISE_ID]]</f>
        <v>TKIMBER</v>
      </c>
      <c r="L684" s="231">
        <v>9149120158</v>
      </c>
      <c r="M684" s="230" t="s">
        <v>5630</v>
      </c>
      <c r="N684" s="230" t="s">
        <v>15718</v>
      </c>
      <c r="O684" s="230" t="s">
        <v>15719</v>
      </c>
      <c r="P684" s="230" t="s">
        <v>15720</v>
      </c>
      <c r="Q684" s="230" t="s">
        <v>318</v>
      </c>
      <c r="R684" s="230" t="s">
        <v>15721</v>
      </c>
      <c r="S684" s="230" t="s">
        <v>5916</v>
      </c>
      <c r="T684" s="232">
        <v>8998</v>
      </c>
      <c r="U684" s="230" t="s">
        <v>5917</v>
      </c>
      <c r="V684" s="230" t="s">
        <v>5918</v>
      </c>
      <c r="W684" s="233" t="str">
        <f>IFERROR(VLOOKUP(Query1[[#This Row],[ENTERPRISE_ID]],HR_tbl[],2, 0), "Not on HR File")</f>
        <v>Service Technician 2, In-Home</v>
      </c>
      <c r="X684" s="113">
        <f>IFERROR(VLOOKUP(Query1[[#This Row],[ENTERPRISE_ID]],HR_tbl[],3,0), "Not on HR File")</f>
        <v>45942</v>
      </c>
      <c r="Y684" s="234" t="str">
        <f>IFERROR(VLOOKUP(Query1[[#This Row],[ENTERPRISE_ID]], Addresses!$A:$Y,21,0), "Not on HR File")</f>
        <v>Not on HR File</v>
      </c>
      <c r="Z684" s="234" t="str">
        <f>IFERROR(VLOOKUP(Query1[[#This Row],[ENTERPRISE_ID]], Addresses!$A:$Y,22,0), "Not on HR File")</f>
        <v>Not on HR File</v>
      </c>
      <c r="AA684" s="234" t="str">
        <f>IFERROR(VLOOKUP(Query1[[#This Row],[ENTERPRISE_ID]], Addresses!$A:$Y,23,0), "Not on HR File")</f>
        <v>Not on HR File</v>
      </c>
      <c r="AB684" s="234" t="str">
        <f>IFERROR(VLOOKUP(Query1[[#This Row],[ENTERPRISE_ID]], Addresses!$A:$Y,24,0), "Not on HR File")</f>
        <v>Not on HR File</v>
      </c>
      <c r="AC684" s="234" t="str">
        <f>IFERROR(VLOOKUP(Query1[[#This Row],[ENTERPRISE_ID]], Addresses!$A:$Y,25,0), "Not on HR File")</f>
        <v>Not on HR File</v>
      </c>
      <c r="AD684" s="230" t="s">
        <v>15722</v>
      </c>
      <c r="AE684" s="235">
        <v>46086</v>
      </c>
    </row>
    <row r="685" spans="1:31" x14ac:dyDescent="0.3">
      <c r="A685" s="230" t="s">
        <v>15111</v>
      </c>
      <c r="B685" s="230" t="str">
        <f>Query1[[#This Row],[LAST_NAME]]</f>
        <v>VASQUEZ</v>
      </c>
      <c r="C685" s="230" t="s">
        <v>15112</v>
      </c>
      <c r="D685" s="230" t="s">
        <v>6040</v>
      </c>
      <c r="E685" s="230" t="s">
        <v>15113</v>
      </c>
      <c r="F685" s="230" t="s">
        <v>15114</v>
      </c>
      <c r="G685" s="230" t="s">
        <v>6174</v>
      </c>
      <c r="H685" s="230" t="str">
        <f>Query1[[#This Row],[FULL_NAME]]</f>
        <v>FRANCISCO VASQUEZ</v>
      </c>
      <c r="I685" s="230" t="s">
        <v>4967</v>
      </c>
      <c r="J685" s="230" t="s">
        <v>5533</v>
      </c>
      <c r="K685" s="230" t="str">
        <f>Query1[[#This Row],[ENTERPRISE_ID]]</f>
        <v>FVASQUE</v>
      </c>
      <c r="L685" s="231">
        <v>6616883788</v>
      </c>
      <c r="M685" s="230" t="s">
        <v>5630</v>
      </c>
      <c r="N685" s="230" t="s">
        <v>15115</v>
      </c>
      <c r="O685" s="230" t="s">
        <v>15116</v>
      </c>
      <c r="P685" s="230" t="s">
        <v>15117</v>
      </c>
      <c r="Q685" s="230" t="s">
        <v>219</v>
      </c>
      <c r="R685" s="230" t="s">
        <v>15118</v>
      </c>
      <c r="S685" s="230" t="s">
        <v>5714</v>
      </c>
      <c r="T685" s="232">
        <v>8998</v>
      </c>
      <c r="U685" s="230" t="s">
        <v>5715</v>
      </c>
      <c r="V685" s="230" t="s">
        <v>5716</v>
      </c>
      <c r="W685" s="233" t="str">
        <f>IFERROR(VLOOKUP(Query1[[#This Row],[ENTERPRISE_ID]],HR_tbl[],2, 0), "Not on HR File")</f>
        <v>Team Lead Technician</v>
      </c>
      <c r="X685" s="113">
        <f>IFERROR(VLOOKUP(Query1[[#This Row],[ENTERPRISE_ID]],HR_tbl[],3,0), "Not on HR File")</f>
        <v>36998</v>
      </c>
      <c r="Y685" s="234" t="str">
        <f>IFERROR(VLOOKUP(Query1[[#This Row],[ENTERPRISE_ID]], Addresses!$A:$Y,21,0), "Not on HR File")</f>
        <v>27800 N MCBEAN PKWY</v>
      </c>
      <c r="Z685" s="234" t="str">
        <f>IFERROR(VLOOKUP(Query1[[#This Row],[ENTERPRISE_ID]], Addresses!$A:$Y,22,0), "Not on HR File")</f>
        <v>APT. 237</v>
      </c>
      <c r="AA685" s="234" t="str">
        <f>IFERROR(VLOOKUP(Query1[[#This Row],[ENTERPRISE_ID]], Addresses!$A:$Y,23,0), "Not on HR File")</f>
        <v>VALENCIA</v>
      </c>
      <c r="AB685" s="234" t="str">
        <f>IFERROR(VLOOKUP(Query1[[#This Row],[ENTERPRISE_ID]], Addresses!$A:$Y,24,0), "Not on HR File")</f>
        <v>CA</v>
      </c>
      <c r="AC685" s="234" t="str">
        <f>IFERROR(VLOOKUP(Query1[[#This Row],[ENTERPRISE_ID]], Addresses!$A:$Y,25,0), "Not on HR File")</f>
        <v>91354</v>
      </c>
      <c r="AD685" s="230" t="s">
        <v>15119</v>
      </c>
      <c r="AE685" s="235">
        <v>46086</v>
      </c>
    </row>
    <row r="686" spans="1:31" x14ac:dyDescent="0.3">
      <c r="A686" s="230" t="s">
        <v>16296</v>
      </c>
      <c r="B686" s="230" t="str">
        <f>Query1[[#This Row],[LAST_NAME]]</f>
        <v>SANTACROCE</v>
      </c>
      <c r="C686" s="230" t="s">
        <v>16297</v>
      </c>
      <c r="D686" s="230" t="s">
        <v>5822</v>
      </c>
      <c r="E686" s="230" t="s">
        <v>16298</v>
      </c>
      <c r="F686" s="230" t="s">
        <v>16299</v>
      </c>
      <c r="G686" s="230" t="s">
        <v>16300</v>
      </c>
      <c r="H686" s="230" t="str">
        <f>Query1[[#This Row],[FULL_NAME]]</f>
        <v>SCOTT SANTACROCE</v>
      </c>
      <c r="I686" s="230" t="s">
        <v>16301</v>
      </c>
      <c r="J686" s="230" t="s">
        <v>3795</v>
      </c>
      <c r="K686" s="230" t="str">
        <f>Query1[[#This Row],[ENTERPRISE_ID]]</f>
        <v>SSANTAC</v>
      </c>
      <c r="L686" s="231">
        <v>8606390556</v>
      </c>
      <c r="M686" s="230" t="s">
        <v>5630</v>
      </c>
      <c r="N686" s="230" t="s">
        <v>16302</v>
      </c>
      <c r="O686" s="230"/>
      <c r="P686" s="230" t="s">
        <v>16303</v>
      </c>
      <c r="Q686" s="230" t="s">
        <v>655</v>
      </c>
      <c r="R686" s="230" t="s">
        <v>16304</v>
      </c>
      <c r="S686" s="230" t="s">
        <v>5916</v>
      </c>
      <c r="T686" s="232">
        <v>8998</v>
      </c>
      <c r="U686" s="230" t="s">
        <v>7146</v>
      </c>
      <c r="V686" s="230" t="s">
        <v>7147</v>
      </c>
      <c r="W686" s="233" t="str">
        <f>IFERROR(VLOOKUP(Query1[[#This Row],[ENTERPRISE_ID]],HR_tbl[],2, 0), "Not on HR File")</f>
        <v>Service Technician 1, In-Home</v>
      </c>
      <c r="X686" s="113">
        <f>IFERROR(VLOOKUP(Query1[[#This Row],[ENTERPRISE_ID]],HR_tbl[],3,0), "Not on HR File")</f>
        <v>36327</v>
      </c>
      <c r="Y686" s="234" t="str">
        <f>IFERROR(VLOOKUP(Query1[[#This Row],[ENTERPRISE_ID]], Addresses!$A:$Y,21,0), "Not on HR File")</f>
        <v>79 OLD FARM ROAD</v>
      </c>
      <c r="Z686" s="234">
        <f>IFERROR(VLOOKUP(Query1[[#This Row],[ENTERPRISE_ID]], Addresses!$A:$Y,22,0), "Not on HR File")</f>
        <v>0</v>
      </c>
      <c r="AA686" s="234" t="str">
        <f>IFERROR(VLOOKUP(Query1[[#This Row],[ENTERPRISE_ID]], Addresses!$A:$Y,23,0), "Not on HR File")</f>
        <v>BRISTOL</v>
      </c>
      <c r="AB686" s="234" t="str">
        <f>IFERROR(VLOOKUP(Query1[[#This Row],[ENTERPRISE_ID]], Addresses!$A:$Y,24,0), "Not on HR File")</f>
        <v>CT</v>
      </c>
      <c r="AC686" s="234" t="str">
        <f>IFERROR(VLOOKUP(Query1[[#This Row],[ENTERPRISE_ID]], Addresses!$A:$Y,25,0), "Not on HR File")</f>
        <v>06010</v>
      </c>
      <c r="AD686" s="230" t="s">
        <v>16305</v>
      </c>
      <c r="AE686" s="235">
        <v>46086</v>
      </c>
    </row>
    <row r="687" spans="1:31" x14ac:dyDescent="0.3">
      <c r="A687" s="230" t="s">
        <v>4278</v>
      </c>
      <c r="B687" s="230" t="str">
        <f>Query1[[#This Row],[LAST_NAME]]</f>
        <v>GREGORY</v>
      </c>
      <c r="C687" s="230" t="s">
        <v>8433</v>
      </c>
      <c r="D687" s="230" t="s">
        <v>5854</v>
      </c>
      <c r="E687" s="230" t="s">
        <v>8434</v>
      </c>
      <c r="F687" s="230" t="s">
        <v>8435</v>
      </c>
      <c r="G687" s="230" t="s">
        <v>4279</v>
      </c>
      <c r="H687" s="230" t="str">
        <f>Query1[[#This Row],[FULL_NAME]]</f>
        <v>ROBERT GREGORY</v>
      </c>
      <c r="I687" s="230" t="s">
        <v>3960</v>
      </c>
      <c r="J687" s="230" t="s">
        <v>4188</v>
      </c>
      <c r="K687" s="230" t="str">
        <f>Query1[[#This Row],[ENTERPRISE_ID]]</f>
        <v>RGREGO0</v>
      </c>
      <c r="L687" s="231">
        <v>7069120112</v>
      </c>
      <c r="M687" s="230" t="s">
        <v>5630</v>
      </c>
      <c r="N687" s="230" t="s">
        <v>8436</v>
      </c>
      <c r="O687" s="230"/>
      <c r="P687" s="230" t="s">
        <v>1436</v>
      </c>
      <c r="Q687" s="230" t="s">
        <v>575</v>
      </c>
      <c r="R687" s="230" t="s">
        <v>8437</v>
      </c>
      <c r="S687" s="230" t="s">
        <v>5664</v>
      </c>
      <c r="T687" s="232">
        <v>8998</v>
      </c>
      <c r="U687" s="230" t="s">
        <v>7409</v>
      </c>
      <c r="V687" s="230" t="s">
        <v>7410</v>
      </c>
      <c r="W687" s="233" t="str">
        <f>IFERROR(VLOOKUP(Query1[[#This Row],[ENTERPRISE_ID]],HR_tbl[],2, 0), "Not on HR File")</f>
        <v>HVAC Svc Tech II, Break/Fix</v>
      </c>
      <c r="X687" s="113">
        <f>IFERROR(VLOOKUP(Query1[[#This Row],[ENTERPRISE_ID]],HR_tbl[],3,0), "Not on HR File")</f>
        <v>46005</v>
      </c>
      <c r="Y687" s="234" t="str">
        <f>IFERROR(VLOOKUP(Query1[[#This Row],[ENTERPRISE_ID]], Addresses!$A:$Y,21,0), "Not on HR File")</f>
        <v>Not on HR File</v>
      </c>
      <c r="Z687" s="234" t="str">
        <f>IFERROR(VLOOKUP(Query1[[#This Row],[ENTERPRISE_ID]], Addresses!$A:$Y,22,0), "Not on HR File")</f>
        <v>Not on HR File</v>
      </c>
      <c r="AA687" s="234" t="str">
        <f>IFERROR(VLOOKUP(Query1[[#This Row],[ENTERPRISE_ID]], Addresses!$A:$Y,23,0), "Not on HR File")</f>
        <v>Not on HR File</v>
      </c>
      <c r="AB687" s="234" t="str">
        <f>IFERROR(VLOOKUP(Query1[[#This Row],[ENTERPRISE_ID]], Addresses!$A:$Y,24,0), "Not on HR File")</f>
        <v>Not on HR File</v>
      </c>
      <c r="AC687" s="234" t="str">
        <f>IFERROR(VLOOKUP(Query1[[#This Row],[ENTERPRISE_ID]], Addresses!$A:$Y,25,0), "Not on HR File")</f>
        <v>Not on HR File</v>
      </c>
      <c r="AD687" s="230" t="s">
        <v>8438</v>
      </c>
      <c r="AE687" s="235">
        <v>46086</v>
      </c>
    </row>
    <row r="688" spans="1:31" x14ac:dyDescent="0.3">
      <c r="A688" s="230" t="s">
        <v>3959</v>
      </c>
      <c r="B688" s="230" t="str">
        <f>Query1[[#This Row],[LAST_NAME]]</f>
        <v>JONES</v>
      </c>
      <c r="C688" s="230" t="s">
        <v>2689</v>
      </c>
      <c r="D688" s="230" t="s">
        <v>5708</v>
      </c>
      <c r="E688" s="230" t="s">
        <v>11172</v>
      </c>
      <c r="F688" s="230" t="s">
        <v>8648</v>
      </c>
      <c r="G688" s="230" t="s">
        <v>2690</v>
      </c>
      <c r="H688" s="230" t="str">
        <f>Query1[[#This Row],[FULL_NAME]]</f>
        <v>MONTORIEL JONES</v>
      </c>
      <c r="I688" s="230" t="s">
        <v>4096</v>
      </c>
      <c r="J688" s="230" t="s">
        <v>11173</v>
      </c>
      <c r="K688" s="230" t="str">
        <f>Query1[[#This Row],[ENTERPRISE_ID]]</f>
        <v>MJONE14</v>
      </c>
      <c r="L688" s="231">
        <v>6015952172</v>
      </c>
      <c r="M688" s="230" t="s">
        <v>5630</v>
      </c>
      <c r="N688" s="230" t="s">
        <v>11174</v>
      </c>
      <c r="O688" s="230"/>
      <c r="P688" s="230" t="s">
        <v>11175</v>
      </c>
      <c r="Q688" s="230" t="s">
        <v>477</v>
      </c>
      <c r="R688" s="230" t="s">
        <v>11176</v>
      </c>
      <c r="S688" s="230" t="s">
        <v>5664</v>
      </c>
      <c r="T688" s="232">
        <v>8998</v>
      </c>
      <c r="U688" s="230" t="s">
        <v>8649</v>
      </c>
      <c r="V688" s="230" t="s">
        <v>8650</v>
      </c>
      <c r="W688" s="233" t="str">
        <f>IFERROR(VLOOKUP(Query1[[#This Row],[ENTERPRISE_ID]],HR_tbl[],2, 0), "Not on HR File")</f>
        <v>HVAC Service Tech, Trainee</v>
      </c>
      <c r="X688" s="113">
        <f>IFERROR(VLOOKUP(Query1[[#This Row],[ENTERPRISE_ID]],HR_tbl[],3,0), "Not on HR File")</f>
        <v>46047</v>
      </c>
      <c r="Y688" s="234" t="str">
        <f>IFERROR(VLOOKUP(Query1[[#This Row],[ENTERPRISE_ID]], Addresses!$A:$Y,21,0), "Not on HR File")</f>
        <v>Not on HR File</v>
      </c>
      <c r="Z688" s="234" t="str">
        <f>IFERROR(VLOOKUP(Query1[[#This Row],[ENTERPRISE_ID]], Addresses!$A:$Y,22,0), "Not on HR File")</f>
        <v>Not on HR File</v>
      </c>
      <c r="AA688" s="234" t="str">
        <f>IFERROR(VLOOKUP(Query1[[#This Row],[ENTERPRISE_ID]], Addresses!$A:$Y,23,0), "Not on HR File")</f>
        <v>Not on HR File</v>
      </c>
      <c r="AB688" s="234" t="str">
        <f>IFERROR(VLOOKUP(Query1[[#This Row],[ENTERPRISE_ID]], Addresses!$A:$Y,24,0), "Not on HR File")</f>
        <v>Not on HR File</v>
      </c>
      <c r="AC688" s="234" t="str">
        <f>IFERROR(VLOOKUP(Query1[[#This Row],[ENTERPRISE_ID]], Addresses!$A:$Y,25,0), "Not on HR File")</f>
        <v>Not on HR File</v>
      </c>
      <c r="AD688" s="230" t="s">
        <v>11177</v>
      </c>
      <c r="AE688" s="235">
        <v>46086</v>
      </c>
    </row>
    <row r="689" spans="1:31" x14ac:dyDescent="0.3">
      <c r="A689" s="230" t="s">
        <v>13875</v>
      </c>
      <c r="B689" s="230" t="str">
        <f>Query1[[#This Row],[LAST_NAME]]</f>
        <v>ROWE</v>
      </c>
      <c r="C689" s="230" t="s">
        <v>13876</v>
      </c>
      <c r="D689" s="230" t="s">
        <v>5729</v>
      </c>
      <c r="E689" s="230" t="s">
        <v>13877</v>
      </c>
      <c r="F689" s="230" t="s">
        <v>13878</v>
      </c>
      <c r="G689" s="230" t="s">
        <v>13879</v>
      </c>
      <c r="H689" s="230" t="str">
        <f>Query1[[#This Row],[FULL_NAME]]</f>
        <v>DAVID ROWE</v>
      </c>
      <c r="I689" s="230" t="s">
        <v>13880</v>
      </c>
      <c r="J689" s="230" t="s">
        <v>4292</v>
      </c>
      <c r="K689" s="230" t="str">
        <f>Query1[[#This Row],[ENTERPRISE_ID]]</f>
        <v>DROWE0</v>
      </c>
      <c r="L689" s="231">
        <v>5309835895</v>
      </c>
      <c r="M689" s="230" t="s">
        <v>5630</v>
      </c>
      <c r="N689" s="230" t="s">
        <v>13881</v>
      </c>
      <c r="O689" s="230"/>
      <c r="P689" s="230" t="s">
        <v>13882</v>
      </c>
      <c r="Q689" s="230" t="s">
        <v>219</v>
      </c>
      <c r="R689" s="230" t="s">
        <v>13883</v>
      </c>
      <c r="S689" s="230" t="s">
        <v>5664</v>
      </c>
      <c r="T689" s="232">
        <v>8998</v>
      </c>
      <c r="U689" s="230" t="s">
        <v>8372</v>
      </c>
      <c r="V689" s="230" t="s">
        <v>9708</v>
      </c>
      <c r="W689" s="233" t="str">
        <f>IFERROR(VLOOKUP(Query1[[#This Row],[ENTERPRISE_ID]],HR_tbl[],2, 0), "Not on HR File")</f>
        <v>Service Technician 2, Trainee</v>
      </c>
      <c r="X689" s="113">
        <f>IFERROR(VLOOKUP(Query1[[#This Row],[ENTERPRISE_ID]],HR_tbl[],3,0), "Not on HR File")</f>
        <v>46054</v>
      </c>
      <c r="Y689" s="234" t="str">
        <f>IFERROR(VLOOKUP(Query1[[#This Row],[ENTERPRISE_ID]], Addresses!$A:$Y,21,0), "Not on HR File")</f>
        <v>Not on HR File</v>
      </c>
      <c r="Z689" s="234" t="str">
        <f>IFERROR(VLOOKUP(Query1[[#This Row],[ENTERPRISE_ID]], Addresses!$A:$Y,22,0), "Not on HR File")</f>
        <v>Not on HR File</v>
      </c>
      <c r="AA689" s="234" t="str">
        <f>IFERROR(VLOOKUP(Query1[[#This Row],[ENTERPRISE_ID]], Addresses!$A:$Y,23,0), "Not on HR File")</f>
        <v>Not on HR File</v>
      </c>
      <c r="AB689" s="234" t="str">
        <f>IFERROR(VLOOKUP(Query1[[#This Row],[ENTERPRISE_ID]], Addresses!$A:$Y,24,0), "Not on HR File")</f>
        <v>Not on HR File</v>
      </c>
      <c r="AC689" s="234" t="str">
        <f>IFERROR(VLOOKUP(Query1[[#This Row],[ENTERPRISE_ID]], Addresses!$A:$Y,25,0), "Not on HR File")</f>
        <v>Not on HR File</v>
      </c>
      <c r="AD689" s="230" t="s">
        <v>13884</v>
      </c>
      <c r="AE689" s="235">
        <v>46086</v>
      </c>
    </row>
    <row r="690" spans="1:31" x14ac:dyDescent="0.3">
      <c r="A690" s="230" t="s">
        <v>10997</v>
      </c>
      <c r="B690" s="230" t="str">
        <f>Query1[[#This Row],[LAST_NAME]]</f>
        <v>SHANYFELT</v>
      </c>
      <c r="C690" s="230" t="s">
        <v>10998</v>
      </c>
      <c r="D690" s="230" t="s">
        <v>5647</v>
      </c>
      <c r="E690" s="230" t="s">
        <v>10999</v>
      </c>
      <c r="F690" s="230" t="s">
        <v>11000</v>
      </c>
      <c r="G690" s="230" t="s">
        <v>11001</v>
      </c>
      <c r="H690" s="230" t="str">
        <f>Query1[[#This Row],[FULL_NAME]]</f>
        <v>JOHN SHANYFELT</v>
      </c>
      <c r="I690" s="230" t="s">
        <v>11002</v>
      </c>
      <c r="J690" s="230" t="s">
        <v>4282</v>
      </c>
      <c r="K690" s="230" t="str">
        <f>Query1[[#This Row],[ENTERPRISE_ID]]</f>
        <v>JSHANYF</v>
      </c>
      <c r="L690" s="231">
        <v>5129926247</v>
      </c>
      <c r="M690" s="230" t="s">
        <v>5630</v>
      </c>
      <c r="N690" s="230" t="s">
        <v>11003</v>
      </c>
      <c r="O690" s="230"/>
      <c r="P690" s="230" t="s">
        <v>11004</v>
      </c>
      <c r="Q690" s="230" t="s">
        <v>279</v>
      </c>
      <c r="R690" s="230" t="s">
        <v>11005</v>
      </c>
      <c r="S690" s="230" t="s">
        <v>5634</v>
      </c>
      <c r="T690" s="232">
        <v>8998</v>
      </c>
      <c r="U690" s="230" t="s">
        <v>3119</v>
      </c>
      <c r="V690" s="230" t="s">
        <v>6506</v>
      </c>
      <c r="W690" s="233" t="str">
        <f>IFERROR(VLOOKUP(Query1[[#This Row],[ENTERPRISE_ID]],HR_tbl[],2, 0), "Not on HR File")</f>
        <v>Service Technician 2, In-Home</v>
      </c>
      <c r="X690" s="113">
        <f>IFERROR(VLOOKUP(Query1[[#This Row],[ENTERPRISE_ID]],HR_tbl[],3,0), "Not on HR File")</f>
        <v>45200</v>
      </c>
      <c r="Y690" s="234" t="str">
        <f>IFERROR(VLOOKUP(Query1[[#This Row],[ENTERPRISE_ID]], Addresses!$A:$Y,21,0), "Not on HR File")</f>
        <v>335 Rhodes Ln</v>
      </c>
      <c r="Z690" s="234">
        <f>IFERROR(VLOOKUP(Query1[[#This Row],[ENTERPRISE_ID]], Addresses!$A:$Y,22,0), "Not on HR File")</f>
        <v>0</v>
      </c>
      <c r="AA690" s="234" t="str">
        <f>IFERROR(VLOOKUP(Query1[[#This Row],[ENTERPRISE_ID]], Addresses!$A:$Y,23,0), "Not on HR File")</f>
        <v>Wimberly</v>
      </c>
      <c r="AB690" s="234" t="str">
        <f>IFERROR(VLOOKUP(Query1[[#This Row],[ENTERPRISE_ID]], Addresses!$A:$Y,24,0), "Not on HR File")</f>
        <v>TX</v>
      </c>
      <c r="AC690" s="234" t="str">
        <f>IFERROR(VLOOKUP(Query1[[#This Row],[ENTERPRISE_ID]], Addresses!$A:$Y,25,0), "Not on HR File")</f>
        <v>78676</v>
      </c>
      <c r="AD690" s="230" t="s">
        <v>11006</v>
      </c>
      <c r="AE690" s="235">
        <v>46086</v>
      </c>
    </row>
    <row r="691" spans="1:31" x14ac:dyDescent="0.3">
      <c r="A691" s="230" t="s">
        <v>12001</v>
      </c>
      <c r="B691" s="230" t="str">
        <f>Query1[[#This Row],[LAST_NAME]]</f>
        <v>BANACH</v>
      </c>
      <c r="C691" s="230" t="s">
        <v>12002</v>
      </c>
      <c r="D691" s="230" t="s">
        <v>5682</v>
      </c>
      <c r="E691" s="230" t="s">
        <v>12003</v>
      </c>
      <c r="F691" s="230" t="s">
        <v>12004</v>
      </c>
      <c r="G691" s="230" t="s">
        <v>12005</v>
      </c>
      <c r="H691" s="230" t="str">
        <f>Query1[[#This Row],[FULL_NAME]]</f>
        <v>KARL BANACH</v>
      </c>
      <c r="I691" s="230" t="s">
        <v>12006</v>
      </c>
      <c r="J691" s="230" t="s">
        <v>12007</v>
      </c>
      <c r="K691" s="230" t="str">
        <f>Query1[[#This Row],[ENTERPRISE_ID]]</f>
        <v>KBANACH</v>
      </c>
      <c r="L691" s="231">
        <v>8542852278</v>
      </c>
      <c r="M691" s="230" t="s">
        <v>5630</v>
      </c>
      <c r="N691" s="230" t="s">
        <v>12008</v>
      </c>
      <c r="O691" s="230"/>
      <c r="P691" s="230" t="s">
        <v>12009</v>
      </c>
      <c r="Q691" s="230" t="s">
        <v>375</v>
      </c>
      <c r="R691" s="230" t="s">
        <v>12010</v>
      </c>
      <c r="S691" s="230" t="s">
        <v>5738</v>
      </c>
      <c r="T691" s="232">
        <v>8998</v>
      </c>
      <c r="U691" s="230" t="s">
        <v>8779</v>
      </c>
      <c r="V691" s="230" t="s">
        <v>8780</v>
      </c>
      <c r="W691" s="233" t="str">
        <f>IFERROR(VLOOKUP(Query1[[#This Row],[ENTERPRISE_ID]],HR_tbl[],2, 0), "Not on HR File")</f>
        <v>Service Technician 3, In-Home</v>
      </c>
      <c r="X691" s="113">
        <f>IFERROR(VLOOKUP(Query1[[#This Row],[ENTERPRISE_ID]],HR_tbl[],3,0), "Not on HR File")</f>
        <v>45886</v>
      </c>
      <c r="Y691" s="234" t="str">
        <f>IFERROR(VLOOKUP(Query1[[#This Row],[ENTERPRISE_ID]], Addresses!$A:$Y,21,0), "Not on HR File")</f>
        <v>203 GLEBE RD</v>
      </c>
      <c r="Z691" s="234">
        <f>IFERROR(VLOOKUP(Query1[[#This Row],[ENTERPRISE_ID]], Addresses!$A:$Y,22,0), "Not on HR File")</f>
        <v>0</v>
      </c>
      <c r="AA691" s="234" t="str">
        <f>IFERROR(VLOOKUP(Query1[[#This Row],[ENTERPRISE_ID]], Addresses!$A:$Y,23,0), "Not on HR File")</f>
        <v>SUMMERVILLE</v>
      </c>
      <c r="AB691" s="234" t="str">
        <f>IFERROR(VLOOKUP(Query1[[#This Row],[ENTERPRISE_ID]], Addresses!$A:$Y,24,0), "Not on HR File")</f>
        <v>SC</v>
      </c>
      <c r="AC691" s="234" t="str">
        <f>IFERROR(VLOOKUP(Query1[[#This Row],[ENTERPRISE_ID]], Addresses!$A:$Y,25,0), "Not on HR File")</f>
        <v>29485</v>
      </c>
      <c r="AD691" s="230" t="s">
        <v>12011</v>
      </c>
      <c r="AE691" s="235">
        <v>46086</v>
      </c>
    </row>
    <row r="692" spans="1:31" x14ac:dyDescent="0.3">
      <c r="A692" s="230" t="s">
        <v>18315</v>
      </c>
      <c r="B692" s="230" t="str">
        <f>Query1[[#This Row],[LAST_NAME]]</f>
        <v>WHEELER</v>
      </c>
      <c r="C692" s="230" t="s">
        <v>613</v>
      </c>
      <c r="D692" s="230" t="s">
        <v>5788</v>
      </c>
      <c r="E692" s="230" t="s">
        <v>18316</v>
      </c>
      <c r="F692" s="230" t="s">
        <v>18317</v>
      </c>
      <c r="G692" s="230" t="s">
        <v>614</v>
      </c>
      <c r="H692" s="230" t="str">
        <f>Query1[[#This Row],[FULL_NAME]]</f>
        <v>HAROLD WHEELER</v>
      </c>
      <c r="I692" s="230" t="s">
        <v>18318</v>
      </c>
      <c r="J692" s="230" t="s">
        <v>10501</v>
      </c>
      <c r="K692" s="230" t="str">
        <f>Query1[[#This Row],[ENTERPRISE_ID]]</f>
        <v>HWHEELE</v>
      </c>
      <c r="L692" s="231">
        <v>4109017784</v>
      </c>
      <c r="M692" s="230" t="s">
        <v>5630</v>
      </c>
      <c r="N692" s="230" t="s">
        <v>18319</v>
      </c>
      <c r="O692" s="230"/>
      <c r="P692" s="230" t="s">
        <v>18320</v>
      </c>
      <c r="Q692" s="230" t="s">
        <v>619</v>
      </c>
      <c r="R692" s="230" t="s">
        <v>18321</v>
      </c>
      <c r="S692" s="230" t="s">
        <v>5634</v>
      </c>
      <c r="T692" s="232">
        <v>8998</v>
      </c>
      <c r="U692" s="230" t="s">
        <v>1652</v>
      </c>
      <c r="V692" s="230" t="s">
        <v>6036</v>
      </c>
      <c r="W692" s="233" t="str">
        <f>IFERROR(VLOOKUP(Query1[[#This Row],[ENTERPRISE_ID]],HR_tbl[],2, 0), "Not on HR File")</f>
        <v>Service Technician 1, In-Home</v>
      </c>
      <c r="X692" s="113">
        <f>IFERROR(VLOOKUP(Query1[[#This Row],[ENTERPRISE_ID]],HR_tbl[],3,0), "Not on HR File")</f>
        <v>44658</v>
      </c>
      <c r="Y692" s="234" t="str">
        <f>IFERROR(VLOOKUP(Query1[[#This Row],[ENTERPRISE_ID]], Addresses!$A:$Y,21,0), "Not on HR File")</f>
        <v>349 Mingo Way</v>
      </c>
      <c r="Z692" s="234" t="str">
        <f>IFERROR(VLOOKUP(Query1[[#This Row],[ENTERPRISE_ID]], Addresses!$A:$Y,22,0), "Not on HR File")</f>
        <v>Spring Oaks</v>
      </c>
      <c r="AA692" s="234" t="str">
        <f>IFERROR(VLOOKUP(Query1[[#This Row],[ENTERPRISE_ID]], Addresses!$A:$Y,23,0), "Not on HR File")</f>
        <v>Townsend</v>
      </c>
      <c r="AB692" s="234" t="str">
        <f>IFERROR(VLOOKUP(Query1[[#This Row],[ENTERPRISE_ID]], Addresses!$A:$Y,24,0), "Not on HR File")</f>
        <v>DE</v>
      </c>
      <c r="AC692" s="234" t="str">
        <f>IFERROR(VLOOKUP(Query1[[#This Row],[ENTERPRISE_ID]], Addresses!$A:$Y,25,0), "Not on HR File")</f>
        <v>19734</v>
      </c>
      <c r="AD692" s="230" t="s">
        <v>18322</v>
      </c>
      <c r="AE692" s="235">
        <v>46086</v>
      </c>
    </row>
    <row r="693" spans="1:31" x14ac:dyDescent="0.3">
      <c r="A693" s="230" t="s">
        <v>5680</v>
      </c>
      <c r="B693" s="230" t="str">
        <f>Query1[[#This Row],[LAST_NAME]]</f>
        <v>HAWKINS JR</v>
      </c>
      <c r="C693" s="230" t="s">
        <v>5681</v>
      </c>
      <c r="D693" s="230" t="s">
        <v>5682</v>
      </c>
      <c r="E693" s="230" t="s">
        <v>5683</v>
      </c>
      <c r="F693" s="230" t="s">
        <v>5684</v>
      </c>
      <c r="G693" s="230" t="s">
        <v>5685</v>
      </c>
      <c r="H693" s="230" t="str">
        <f>Query1[[#This Row],[FULL_NAME]]</f>
        <v>JAMES HAWKINS JR</v>
      </c>
      <c r="I693" s="230" t="s">
        <v>5686</v>
      </c>
      <c r="J693" s="230" t="s">
        <v>3968</v>
      </c>
      <c r="K693" s="230" t="str">
        <f>Query1[[#This Row],[ENTERPRISE_ID]]</f>
        <v>JHAWKIN</v>
      </c>
      <c r="L693" s="231">
        <v>3366881526</v>
      </c>
      <c r="M693" s="230" t="s">
        <v>5630</v>
      </c>
      <c r="N693" s="230" t="s">
        <v>5687</v>
      </c>
      <c r="O693" s="230"/>
      <c r="P693" s="230" t="s">
        <v>5688</v>
      </c>
      <c r="Q693" s="230" t="s">
        <v>416</v>
      </c>
      <c r="R693" s="230" t="s">
        <v>5689</v>
      </c>
      <c r="S693" s="230" t="s">
        <v>5664</v>
      </c>
      <c r="T693" s="232">
        <v>8998</v>
      </c>
      <c r="U693" s="230" t="s">
        <v>5690</v>
      </c>
      <c r="V693" s="230" t="s">
        <v>5691</v>
      </c>
      <c r="W693" s="233" t="str">
        <f>IFERROR(VLOOKUP(Query1[[#This Row],[ENTERPRISE_ID]],HR_tbl[],2, 0), "Not on HR File")</f>
        <v>Service Technician 1, In-Home</v>
      </c>
      <c r="X693" s="113">
        <f>IFERROR(VLOOKUP(Query1[[#This Row],[ENTERPRISE_ID]],HR_tbl[],3,0), "Not on HR File")</f>
        <v>33000</v>
      </c>
      <c r="Y693" s="234" t="str">
        <f>IFERROR(VLOOKUP(Query1[[#This Row],[ENTERPRISE_ID]], Addresses!$A:$Y,21,0), "Not on HR File")</f>
        <v>3340 BEESON ACRES RD</v>
      </c>
      <c r="Z693" s="234">
        <f>IFERROR(VLOOKUP(Query1[[#This Row],[ENTERPRISE_ID]], Addresses!$A:$Y,22,0), "Not on HR File")</f>
        <v>0</v>
      </c>
      <c r="AA693" s="234" t="str">
        <f>IFERROR(VLOOKUP(Query1[[#This Row],[ENTERPRISE_ID]], Addresses!$A:$Y,23,0), "Not on HR File")</f>
        <v>WINSTON-SALEM</v>
      </c>
      <c r="AB693" s="234" t="str">
        <f>IFERROR(VLOOKUP(Query1[[#This Row],[ENTERPRISE_ID]], Addresses!$A:$Y,24,0), "Not on HR File")</f>
        <v>NC</v>
      </c>
      <c r="AC693" s="234" t="str">
        <f>IFERROR(VLOOKUP(Query1[[#This Row],[ENTERPRISE_ID]], Addresses!$A:$Y,25,0), "Not on HR File")</f>
        <v>27105</v>
      </c>
      <c r="AD693" s="230" t="s">
        <v>5692</v>
      </c>
      <c r="AE693" s="235">
        <v>46086</v>
      </c>
    </row>
    <row r="694" spans="1:31" x14ac:dyDescent="0.3">
      <c r="A694" s="230" t="s">
        <v>15425</v>
      </c>
      <c r="B694" s="230" t="str">
        <f>Query1[[#This Row],[LAST_NAME]]</f>
        <v>LABORDE</v>
      </c>
      <c r="C694" s="230" t="s">
        <v>15426</v>
      </c>
      <c r="D694" s="230" t="s">
        <v>5833</v>
      </c>
      <c r="E694" s="230" t="s">
        <v>15276</v>
      </c>
      <c r="F694" s="230" t="s">
        <v>15427</v>
      </c>
      <c r="G694" s="230" t="s">
        <v>15428</v>
      </c>
      <c r="H694" s="230" t="str">
        <f>Query1[[#This Row],[FULL_NAME]]</f>
        <v>RICKY LABORDE</v>
      </c>
      <c r="I694" s="230" t="s">
        <v>3924</v>
      </c>
      <c r="J694" s="230" t="s">
        <v>5491</v>
      </c>
      <c r="K694" s="230" t="str">
        <f>Query1[[#This Row],[ENTERPRISE_ID]]</f>
        <v>RLABORD</v>
      </c>
      <c r="L694" s="231">
        <v>5073088564</v>
      </c>
      <c r="M694" s="230" t="s">
        <v>5630</v>
      </c>
      <c r="N694" s="230" t="s">
        <v>15429</v>
      </c>
      <c r="O694" s="230"/>
      <c r="P694" s="230" t="s">
        <v>15430</v>
      </c>
      <c r="Q694" s="230" t="s">
        <v>955</v>
      </c>
      <c r="R694" s="230" t="s">
        <v>15431</v>
      </c>
      <c r="S694" s="230" t="s">
        <v>5916</v>
      </c>
      <c r="T694" s="232">
        <v>8998</v>
      </c>
      <c r="U694" s="230" t="s">
        <v>11098</v>
      </c>
      <c r="V694" s="230" t="s">
        <v>11099</v>
      </c>
      <c r="W694" s="233" t="str">
        <f>IFERROR(VLOOKUP(Query1[[#This Row],[ENTERPRISE_ID]],HR_tbl[],2, 0), "Not on HR File")</f>
        <v>Service Technician 3, In-Home</v>
      </c>
      <c r="X694" s="113">
        <f>IFERROR(VLOOKUP(Query1[[#This Row],[ENTERPRISE_ID]],HR_tbl[],3,0), "Not on HR File")</f>
        <v>31845</v>
      </c>
      <c r="Y694" s="234" t="str">
        <f>IFERROR(VLOOKUP(Query1[[#This Row],[ENTERPRISE_ID]], Addresses!$A:$Y,21,0), "Not on HR File")</f>
        <v>676 390th Ave</v>
      </c>
      <c r="Z694" s="234">
        <f>IFERROR(VLOOKUP(Query1[[#This Row],[ENTERPRISE_ID]], Addresses!$A:$Y,22,0), "Not on HR File")</f>
        <v>0</v>
      </c>
      <c r="AA694" s="234" t="str">
        <f>IFERROR(VLOOKUP(Query1[[#This Row],[ENTERPRISE_ID]], Addresses!$A:$Y,23,0), "Not on HR File")</f>
        <v>JANESVILLE</v>
      </c>
      <c r="AB694" s="234" t="str">
        <f>IFERROR(VLOOKUP(Query1[[#This Row],[ENTERPRISE_ID]], Addresses!$A:$Y,24,0), "Not on HR File")</f>
        <v>MN</v>
      </c>
      <c r="AC694" s="234" t="str">
        <f>IFERROR(VLOOKUP(Query1[[#This Row],[ENTERPRISE_ID]], Addresses!$A:$Y,25,0), "Not on HR File")</f>
        <v>56048</v>
      </c>
      <c r="AD694" s="230" t="s">
        <v>15432</v>
      </c>
      <c r="AE694" s="235">
        <v>46086</v>
      </c>
    </row>
    <row r="695" spans="1:31" x14ac:dyDescent="0.3">
      <c r="A695" s="230" t="s">
        <v>7149</v>
      </c>
      <c r="B695" s="230" t="str">
        <f>Query1[[#This Row],[LAST_NAME]]</f>
        <v>CLAUSELL</v>
      </c>
      <c r="C695" s="230" t="s">
        <v>7150</v>
      </c>
      <c r="D695" s="230" t="s">
        <v>5769</v>
      </c>
      <c r="E695" s="230" t="s">
        <v>7151</v>
      </c>
      <c r="F695" s="230" t="s">
        <v>7152</v>
      </c>
      <c r="G695" s="230" t="s">
        <v>7153</v>
      </c>
      <c r="H695" s="230" t="str">
        <f>Query1[[#This Row],[FULL_NAME]]</f>
        <v>DONALD CLAUSELL</v>
      </c>
      <c r="I695" s="230" t="s">
        <v>7154</v>
      </c>
      <c r="J695" s="230" t="s">
        <v>4240</v>
      </c>
      <c r="K695" s="230" t="str">
        <f>Query1[[#This Row],[ENTERPRISE_ID]]</f>
        <v>DCLAUSE</v>
      </c>
      <c r="L695" s="231">
        <v>3176401036</v>
      </c>
      <c r="M695" s="230" t="s">
        <v>5630</v>
      </c>
      <c r="N695" s="230" t="s">
        <v>7155</v>
      </c>
      <c r="O695" s="230"/>
      <c r="P695" s="230" t="s">
        <v>7156</v>
      </c>
      <c r="Q695" s="230" t="s">
        <v>773</v>
      </c>
      <c r="R695" s="230" t="s">
        <v>7157</v>
      </c>
      <c r="S695" s="230" t="s">
        <v>5738</v>
      </c>
      <c r="T695" s="232">
        <v>8998</v>
      </c>
      <c r="U695" s="230" t="s">
        <v>7124</v>
      </c>
      <c r="V695" s="230" t="s">
        <v>7125</v>
      </c>
      <c r="W695" s="233" t="str">
        <f>IFERROR(VLOOKUP(Query1[[#This Row],[ENTERPRISE_ID]],HR_tbl[],2, 0), "Not on HR File")</f>
        <v>Service Technician 1, In-Home</v>
      </c>
      <c r="X695" s="113">
        <f>IFERROR(VLOOKUP(Query1[[#This Row],[ENTERPRISE_ID]],HR_tbl[],3,0), "Not on HR File")</f>
        <v>43684</v>
      </c>
      <c r="Y695" s="234" t="str">
        <f>IFERROR(VLOOKUP(Query1[[#This Row],[ENTERPRISE_ID]], Addresses!$A:$Y,21,0), "Not on HR File")</f>
        <v>2232 KESSLER BLVD. N. DR.</v>
      </c>
      <c r="Z695" s="234">
        <f>IFERROR(VLOOKUP(Query1[[#This Row],[ENTERPRISE_ID]], Addresses!$A:$Y,22,0), "Not on HR File")</f>
        <v>0</v>
      </c>
      <c r="AA695" s="234" t="str">
        <f>IFERROR(VLOOKUP(Query1[[#This Row],[ENTERPRISE_ID]], Addresses!$A:$Y,23,0), "Not on HR File")</f>
        <v>INDIANAPOLIS</v>
      </c>
      <c r="AB695" s="234" t="str">
        <f>IFERROR(VLOOKUP(Query1[[#This Row],[ENTERPRISE_ID]], Addresses!$A:$Y,24,0), "Not on HR File")</f>
        <v>IN</v>
      </c>
      <c r="AC695" s="234" t="str">
        <f>IFERROR(VLOOKUP(Query1[[#This Row],[ENTERPRISE_ID]], Addresses!$A:$Y,25,0), "Not on HR File")</f>
        <v>46222</v>
      </c>
      <c r="AD695" s="230" t="s">
        <v>7158</v>
      </c>
      <c r="AE695" s="235">
        <v>46086</v>
      </c>
    </row>
    <row r="696" spans="1:31" x14ac:dyDescent="0.3">
      <c r="A696" s="230" t="s">
        <v>2217</v>
      </c>
      <c r="B696" s="230" t="str">
        <f>Query1[[#This Row],[LAST_NAME]]</f>
        <v>LOUIS</v>
      </c>
      <c r="C696" s="230" t="s">
        <v>2219</v>
      </c>
      <c r="D696" s="230" t="s">
        <v>5638</v>
      </c>
      <c r="E696" s="230" t="s">
        <v>17072</v>
      </c>
      <c r="F696" s="230" t="s">
        <v>17073</v>
      </c>
      <c r="G696" s="230" t="s">
        <v>2220</v>
      </c>
      <c r="H696" s="230" t="str">
        <f>Query1[[#This Row],[FULL_NAME]]</f>
        <v>WOODMAER LOUIS</v>
      </c>
      <c r="I696" s="230" t="s">
        <v>4368</v>
      </c>
      <c r="J696" s="230" t="s">
        <v>4367</v>
      </c>
      <c r="K696" s="230" t="str">
        <f>Query1[[#This Row],[ENTERPRISE_ID]]</f>
        <v>WLOUIS</v>
      </c>
      <c r="L696" s="231">
        <v>2398391351</v>
      </c>
      <c r="M696" s="230" t="s">
        <v>5630</v>
      </c>
      <c r="N696" s="230" t="s">
        <v>17074</v>
      </c>
      <c r="O696" s="230"/>
      <c r="P696" s="230" t="s">
        <v>4369</v>
      </c>
      <c r="Q696" s="230" t="s">
        <v>297</v>
      </c>
      <c r="R696" s="230" t="s">
        <v>17075</v>
      </c>
      <c r="S696" s="230" t="s">
        <v>5664</v>
      </c>
      <c r="T696" s="232">
        <v>8998</v>
      </c>
      <c r="U696" s="230" t="s">
        <v>8590</v>
      </c>
      <c r="V696" s="230" t="s">
        <v>8591</v>
      </c>
      <c r="W696" s="233" t="str">
        <f>IFERROR(VLOOKUP(Query1[[#This Row],[ENTERPRISE_ID]],HR_tbl[],2, 0), "Not on HR File")</f>
        <v>Service Technician 1, In-Home</v>
      </c>
      <c r="X696" s="113">
        <f>IFERROR(VLOOKUP(Query1[[#This Row],[ENTERPRISE_ID]],HR_tbl[],3,0), "Not on HR File")</f>
        <v>45704</v>
      </c>
      <c r="Y696" s="234" t="str">
        <f>IFERROR(VLOOKUP(Query1[[#This Row],[ENTERPRISE_ID]], Addresses!$A:$Y,21,0), "Not on HR File")</f>
        <v>3907 27TH ST SW</v>
      </c>
      <c r="Z696" s="234">
        <f>IFERROR(VLOOKUP(Query1[[#This Row],[ENTERPRISE_ID]], Addresses!$A:$Y,22,0), "Not on HR File")</f>
        <v>0</v>
      </c>
      <c r="AA696" s="234" t="str">
        <f>IFERROR(VLOOKUP(Query1[[#This Row],[ENTERPRISE_ID]], Addresses!$A:$Y,23,0), "Not on HR File")</f>
        <v>LEHIGH ACRES</v>
      </c>
      <c r="AB696" s="234" t="str">
        <f>IFERROR(VLOOKUP(Query1[[#This Row],[ENTERPRISE_ID]], Addresses!$A:$Y,24,0), "Not on HR File")</f>
        <v>FL</v>
      </c>
      <c r="AC696" s="234" t="str">
        <f>IFERROR(VLOOKUP(Query1[[#This Row],[ENTERPRISE_ID]], Addresses!$A:$Y,25,0), "Not on HR File")</f>
        <v>33976</v>
      </c>
      <c r="AD696" s="230" t="s">
        <v>17076</v>
      </c>
      <c r="AE696" s="235">
        <v>46086</v>
      </c>
    </row>
    <row r="697" spans="1:31" x14ac:dyDescent="0.3">
      <c r="A697" s="230" t="s">
        <v>7810</v>
      </c>
      <c r="B697" s="230" t="str">
        <f>Query1[[#This Row],[LAST_NAME]]</f>
        <v>RODRIGUEZ</v>
      </c>
      <c r="C697" s="230" t="s">
        <v>7811</v>
      </c>
      <c r="D697" s="230" t="s">
        <v>5729</v>
      </c>
      <c r="E697" s="230" t="s">
        <v>7812</v>
      </c>
      <c r="F697" s="230" t="s">
        <v>7813</v>
      </c>
      <c r="G697" s="230" t="s">
        <v>5739</v>
      </c>
      <c r="H697" s="230" t="str">
        <f>Query1[[#This Row],[FULL_NAME]]</f>
        <v>CLAUDIO RODRIGUEZ</v>
      </c>
      <c r="I697" s="230" t="s">
        <v>4805</v>
      </c>
      <c r="J697" s="230" t="s">
        <v>7814</v>
      </c>
      <c r="K697" s="230" t="str">
        <f>Query1[[#This Row],[ENTERPRISE_ID]]</f>
        <v>CRODR18</v>
      </c>
      <c r="L697" s="231">
        <v>9169373448</v>
      </c>
      <c r="M697" s="230" t="s">
        <v>5630</v>
      </c>
      <c r="N697" s="230" t="s">
        <v>7815</v>
      </c>
      <c r="O697" s="230" t="s">
        <v>7816</v>
      </c>
      <c r="P697" s="230" t="s">
        <v>7817</v>
      </c>
      <c r="Q697" s="230" t="s">
        <v>219</v>
      </c>
      <c r="R697" s="230" t="s">
        <v>7818</v>
      </c>
      <c r="S697" s="230" t="s">
        <v>5738</v>
      </c>
      <c r="T697" s="232">
        <v>8998</v>
      </c>
      <c r="U697" s="230" t="s">
        <v>5715</v>
      </c>
      <c r="V697" s="230" t="s">
        <v>5716</v>
      </c>
      <c r="W697" s="233" t="str">
        <f>IFERROR(VLOOKUP(Query1[[#This Row],[ENTERPRISE_ID]],HR_tbl[],2, 0), "Not on HR File")</f>
        <v>Team Lead Technician</v>
      </c>
      <c r="X697" s="113">
        <f>IFERROR(VLOOKUP(Query1[[#This Row],[ENTERPRISE_ID]],HR_tbl[],3,0), "Not on HR File")</f>
        <v>40689</v>
      </c>
      <c r="Y697" s="234" t="str">
        <f>IFERROR(VLOOKUP(Query1[[#This Row],[ENTERPRISE_ID]], Addresses!$A:$Y,21,0), "Not on HR File")</f>
        <v>8721 Greenback Lane APT 5</v>
      </c>
      <c r="Z697" s="234">
        <f>IFERROR(VLOOKUP(Query1[[#This Row],[ENTERPRISE_ID]], Addresses!$A:$Y,22,0), "Not on HR File")</f>
        <v>0</v>
      </c>
      <c r="AA697" s="234" t="str">
        <f>IFERROR(VLOOKUP(Query1[[#This Row],[ENTERPRISE_ID]], Addresses!$A:$Y,23,0), "Not on HR File")</f>
        <v>Orangevale</v>
      </c>
      <c r="AB697" s="234" t="str">
        <f>IFERROR(VLOOKUP(Query1[[#This Row],[ENTERPRISE_ID]], Addresses!$A:$Y,24,0), "Not on HR File")</f>
        <v>CA</v>
      </c>
      <c r="AC697" s="234" t="str">
        <f>IFERROR(VLOOKUP(Query1[[#This Row],[ENTERPRISE_ID]], Addresses!$A:$Y,25,0), "Not on HR File")</f>
        <v>95662</v>
      </c>
      <c r="AD697" s="230" t="s">
        <v>7819</v>
      </c>
      <c r="AE697" s="235">
        <v>46086</v>
      </c>
    </row>
    <row r="698" spans="1:31" x14ac:dyDescent="0.3">
      <c r="A698" s="230" t="s">
        <v>18298</v>
      </c>
      <c r="B698" s="230" t="str">
        <f>Query1[[#This Row],[LAST_NAME]]</f>
        <v>CHASE</v>
      </c>
      <c r="C698" s="230" t="s">
        <v>18299</v>
      </c>
      <c r="D698" s="230" t="s">
        <v>5656</v>
      </c>
      <c r="E698" s="230" t="s">
        <v>18300</v>
      </c>
      <c r="F698" s="230" t="s">
        <v>18301</v>
      </c>
      <c r="G698" s="230" t="s">
        <v>18302</v>
      </c>
      <c r="H698" s="230" t="str">
        <f>Query1[[#This Row],[FULL_NAME]]</f>
        <v>DAVID CHASE</v>
      </c>
      <c r="I698" s="230" t="s">
        <v>18303</v>
      </c>
      <c r="J698" s="230" t="s">
        <v>4292</v>
      </c>
      <c r="K698" s="230" t="str">
        <f>Query1[[#This Row],[ENTERPRISE_ID]]</f>
        <v>DCHASE3</v>
      </c>
      <c r="L698" s="231">
        <v>8102289798</v>
      </c>
      <c r="M698" s="230" t="s">
        <v>5630</v>
      </c>
      <c r="N698" s="230" t="s">
        <v>18304</v>
      </c>
      <c r="O698" s="230"/>
      <c r="P698" s="230" t="s">
        <v>18305</v>
      </c>
      <c r="Q698" s="230" t="s">
        <v>752</v>
      </c>
      <c r="R698" s="230" t="s">
        <v>18306</v>
      </c>
      <c r="S698" s="230" t="s">
        <v>5634</v>
      </c>
      <c r="T698" s="232">
        <v>8998</v>
      </c>
      <c r="U698" s="230" t="s">
        <v>3683</v>
      </c>
      <c r="V698" s="230" t="s">
        <v>5665</v>
      </c>
      <c r="W698" s="233" t="str">
        <f>IFERROR(VLOOKUP(Query1[[#This Row],[ENTERPRISE_ID]],HR_tbl[],2, 0), "Not on HR File")</f>
        <v>Service Technician LG, In-Home</v>
      </c>
      <c r="X698" s="113">
        <f>IFERROR(VLOOKUP(Query1[[#This Row],[ENTERPRISE_ID]],HR_tbl[],3,0), "Not on HR File")</f>
        <v>36635</v>
      </c>
      <c r="Y698" s="234" t="str">
        <f>IFERROR(VLOOKUP(Query1[[#This Row],[ENTERPRISE_ID]], Addresses!$A:$Y,21,0), "Not on HR File")</f>
        <v>6511 CLOVIS AVE</v>
      </c>
      <c r="Z698" s="234">
        <f>IFERROR(VLOOKUP(Query1[[#This Row],[ENTERPRISE_ID]], Addresses!$A:$Y,22,0), "Not on HR File")</f>
        <v>0</v>
      </c>
      <c r="AA698" s="234" t="str">
        <f>IFERROR(VLOOKUP(Query1[[#This Row],[ENTERPRISE_ID]], Addresses!$A:$Y,23,0), "Not on HR File")</f>
        <v>FLUSHING</v>
      </c>
      <c r="AB698" s="234" t="str">
        <f>IFERROR(VLOOKUP(Query1[[#This Row],[ENTERPRISE_ID]], Addresses!$A:$Y,24,0), "Not on HR File")</f>
        <v>MI</v>
      </c>
      <c r="AC698" s="234" t="str">
        <f>IFERROR(VLOOKUP(Query1[[#This Row],[ENTERPRISE_ID]], Addresses!$A:$Y,25,0), "Not on HR File")</f>
        <v>48433</v>
      </c>
      <c r="AD698" s="230" t="s">
        <v>18307</v>
      </c>
      <c r="AE698" s="235">
        <v>46086</v>
      </c>
    </row>
    <row r="699" spans="1:31" x14ac:dyDescent="0.3">
      <c r="A699" s="230" t="s">
        <v>16749</v>
      </c>
      <c r="B699" s="230" t="str">
        <f>Query1[[#This Row],[LAST_NAME]]</f>
        <v>TORRES</v>
      </c>
      <c r="C699" s="230" t="s">
        <v>16750</v>
      </c>
      <c r="D699" s="230" t="s">
        <v>5957</v>
      </c>
      <c r="E699" s="230" t="s">
        <v>16751</v>
      </c>
      <c r="F699" s="230" t="s">
        <v>16752</v>
      </c>
      <c r="G699" s="230" t="s">
        <v>16753</v>
      </c>
      <c r="H699" s="230" t="str">
        <f>Query1[[#This Row],[FULL_NAME]]</f>
        <v>ERIK TORRES</v>
      </c>
      <c r="I699" s="230" t="s">
        <v>5534</v>
      </c>
      <c r="J699" s="230" t="s">
        <v>9747</v>
      </c>
      <c r="K699" s="230" t="str">
        <f>Query1[[#This Row],[ENTERPRISE_ID]]</f>
        <v>ETORR24</v>
      </c>
      <c r="L699" s="231">
        <v>9397322735</v>
      </c>
      <c r="M699" s="230" t="s">
        <v>5630</v>
      </c>
      <c r="N699" s="230" t="s">
        <v>16754</v>
      </c>
      <c r="O699" s="230" t="s">
        <v>16755</v>
      </c>
      <c r="P699" s="230" t="s">
        <v>6084</v>
      </c>
      <c r="Q699" s="230" t="s">
        <v>5965</v>
      </c>
      <c r="R699" s="230" t="s">
        <v>6085</v>
      </c>
      <c r="S699" s="230" t="s">
        <v>5738</v>
      </c>
      <c r="T699" s="232">
        <v>8842</v>
      </c>
      <c r="U699" s="230" t="s">
        <v>6086</v>
      </c>
      <c r="V699" s="230" t="s">
        <v>6087</v>
      </c>
      <c r="W699" s="233" t="str">
        <f>IFERROR(VLOOKUP(Query1[[#This Row],[ENTERPRISE_ID]],HR_tbl[],2, 0), "Not on HR File")</f>
        <v>Service Technician 1, In-Home</v>
      </c>
      <c r="X699" s="113">
        <f>IFERROR(VLOOKUP(Query1[[#This Row],[ENTERPRISE_ID]],HR_tbl[],3,0), "Not on HR File")</f>
        <v>40836</v>
      </c>
      <c r="Y699" s="234" t="str">
        <f>IFERROR(VLOOKUP(Query1[[#This Row],[ENTERPRISE_ID]], Addresses!$A:$Y,21,0), "Not on HR File")</f>
        <v>Litio NL-13 Sec 9 Sta Juanita</v>
      </c>
      <c r="Z699" s="234">
        <f>IFERROR(VLOOKUP(Query1[[#This Row],[ENTERPRISE_ID]], Addresses!$A:$Y,22,0), "Not on HR File")</f>
        <v>0</v>
      </c>
      <c r="AA699" s="234" t="str">
        <f>IFERROR(VLOOKUP(Query1[[#This Row],[ENTERPRISE_ID]], Addresses!$A:$Y,23,0), "Not on HR File")</f>
        <v>BAYAMON</v>
      </c>
      <c r="AB699" s="234" t="str">
        <f>IFERROR(VLOOKUP(Query1[[#This Row],[ENTERPRISE_ID]], Addresses!$A:$Y,24,0), "Not on HR File")</f>
        <v>PR</v>
      </c>
      <c r="AC699" s="234" t="str">
        <f>IFERROR(VLOOKUP(Query1[[#This Row],[ENTERPRISE_ID]], Addresses!$A:$Y,25,0), "Not on HR File")</f>
        <v>00956</v>
      </c>
      <c r="AD699" s="230" t="s">
        <v>16756</v>
      </c>
      <c r="AE699" s="235">
        <v>46086</v>
      </c>
    </row>
    <row r="700" spans="1:31" x14ac:dyDescent="0.3">
      <c r="A700" s="230" t="s">
        <v>3603</v>
      </c>
      <c r="B700" s="230" t="str">
        <f>Query1[[#This Row],[LAST_NAME]]</f>
        <v>GUTIERREZ</v>
      </c>
      <c r="C700" s="230" t="s">
        <v>3604</v>
      </c>
      <c r="D700" s="230" t="s">
        <v>5669</v>
      </c>
      <c r="E700" s="230" t="s">
        <v>5702</v>
      </c>
      <c r="F700" s="230" t="s">
        <v>5703</v>
      </c>
      <c r="G700" s="230" t="s">
        <v>3605</v>
      </c>
      <c r="H700" s="230" t="str">
        <f>Query1[[#This Row],[FULL_NAME]]</f>
        <v>JOEL GUTIERREZ</v>
      </c>
      <c r="I700" s="230" t="s">
        <v>5090</v>
      </c>
      <c r="J700" s="230" t="s">
        <v>4828</v>
      </c>
      <c r="K700" s="230" t="str">
        <f>Query1[[#This Row],[ENTERPRISE_ID]]</f>
        <v>JGUTIE2</v>
      </c>
      <c r="L700" s="231">
        <v>5094284028</v>
      </c>
      <c r="M700" s="230" t="s">
        <v>5630</v>
      </c>
      <c r="N700" s="230" t="s">
        <v>5704</v>
      </c>
      <c r="O700" s="230"/>
      <c r="P700" s="230" t="s">
        <v>5091</v>
      </c>
      <c r="Q700" s="230" t="s">
        <v>1472</v>
      </c>
      <c r="R700" s="230" t="s">
        <v>5705</v>
      </c>
      <c r="S700" s="230" t="s">
        <v>5634</v>
      </c>
      <c r="T700" s="232">
        <v>8998</v>
      </c>
      <c r="U700" s="230" t="s">
        <v>2461</v>
      </c>
      <c r="V700" s="230" t="s">
        <v>5706</v>
      </c>
      <c r="W700" s="233" t="str">
        <f>IFERROR(VLOOKUP(Query1[[#This Row],[ENTERPRISE_ID]],HR_tbl[],2, 0), "Not on HR File")</f>
        <v>Service Technician 2, In-Home</v>
      </c>
      <c r="X700" s="113">
        <f>IFERROR(VLOOKUP(Query1[[#This Row],[ENTERPRISE_ID]],HR_tbl[],3,0), "Not on HR File")</f>
        <v>45235</v>
      </c>
      <c r="Y700" s="234" t="str">
        <f>IFERROR(VLOOKUP(Query1[[#This Row],[ENTERPRISE_ID]], Addresses!$A:$Y,21,0), "Not on HR File")</f>
        <v>903 w blvd n</v>
      </c>
      <c r="Z700" s="234">
        <f>IFERROR(VLOOKUP(Query1[[#This Row],[ENTERPRISE_ID]], Addresses!$A:$Y,22,0), "Not on HR File")</f>
        <v>0</v>
      </c>
      <c r="AA700" s="234" t="str">
        <f>IFERROR(VLOOKUP(Query1[[#This Row],[ENTERPRISE_ID]], Addresses!$A:$Y,23,0), "Not on HR File")</f>
        <v>Granger</v>
      </c>
      <c r="AB700" s="234" t="str">
        <f>IFERROR(VLOOKUP(Query1[[#This Row],[ENTERPRISE_ID]], Addresses!$A:$Y,24,0), "Not on HR File")</f>
        <v>WA</v>
      </c>
      <c r="AC700" s="234" t="str">
        <f>IFERROR(VLOOKUP(Query1[[#This Row],[ENTERPRISE_ID]], Addresses!$A:$Y,25,0), "Not on HR File")</f>
        <v>98932</v>
      </c>
      <c r="AD700" s="230" t="s">
        <v>5707</v>
      </c>
      <c r="AE700" s="235">
        <v>46086</v>
      </c>
    </row>
    <row r="701" spans="1:31" x14ac:dyDescent="0.3">
      <c r="A701" s="230" t="s">
        <v>1388</v>
      </c>
      <c r="B701" s="230" t="str">
        <f>Query1[[#This Row],[LAST_NAME]]</f>
        <v>WARE</v>
      </c>
      <c r="C701" s="230" t="s">
        <v>13369</v>
      </c>
      <c r="D701" s="230" t="s">
        <v>5822</v>
      </c>
      <c r="E701" s="230" t="s">
        <v>13370</v>
      </c>
      <c r="F701" s="230" t="s">
        <v>13371</v>
      </c>
      <c r="G701" s="230" t="s">
        <v>13372</v>
      </c>
      <c r="H701" s="230" t="str">
        <f>Query1[[#This Row],[FULL_NAME]]</f>
        <v>JAYLEN WARE</v>
      </c>
      <c r="I701" s="230" t="s">
        <v>13373</v>
      </c>
      <c r="J701" s="230" t="s">
        <v>13374</v>
      </c>
      <c r="K701" s="230" t="str">
        <f>Query1[[#This Row],[ENTERPRISE_ID]]</f>
        <v>JWARE1</v>
      </c>
      <c r="L701" s="231">
        <v>4015381913</v>
      </c>
      <c r="M701" s="230" t="s">
        <v>5630</v>
      </c>
      <c r="N701" s="230" t="s">
        <v>13375</v>
      </c>
      <c r="O701" s="230"/>
      <c r="P701" s="230" t="s">
        <v>2143</v>
      </c>
      <c r="Q701" s="230" t="s">
        <v>693</v>
      </c>
      <c r="R701" s="230" t="s">
        <v>13361</v>
      </c>
      <c r="S701" s="230" t="s">
        <v>5664</v>
      </c>
      <c r="T701" s="232">
        <v>8998</v>
      </c>
      <c r="U701" s="230" t="s">
        <v>5917</v>
      </c>
      <c r="V701" s="230" t="s">
        <v>5918</v>
      </c>
      <c r="W701" s="233" t="str">
        <f>IFERROR(VLOOKUP(Query1[[#This Row],[ENTERPRISE_ID]],HR_tbl[],2, 0), "Not on HR File")</f>
        <v>Service Technician 2, Trainee</v>
      </c>
      <c r="X701" s="113">
        <f>IFERROR(VLOOKUP(Query1[[#This Row],[ENTERPRISE_ID]],HR_tbl[],3,0), "Not on HR File")</f>
        <v>46068</v>
      </c>
      <c r="Y701" s="234" t="str">
        <f>IFERROR(VLOOKUP(Query1[[#This Row],[ENTERPRISE_ID]], Addresses!$A:$Y,21,0), "Not on HR File")</f>
        <v>Not on HR File</v>
      </c>
      <c r="Z701" s="234" t="str">
        <f>IFERROR(VLOOKUP(Query1[[#This Row],[ENTERPRISE_ID]], Addresses!$A:$Y,22,0), "Not on HR File")</f>
        <v>Not on HR File</v>
      </c>
      <c r="AA701" s="234" t="str">
        <f>IFERROR(VLOOKUP(Query1[[#This Row],[ENTERPRISE_ID]], Addresses!$A:$Y,23,0), "Not on HR File")</f>
        <v>Not on HR File</v>
      </c>
      <c r="AB701" s="234" t="str">
        <f>IFERROR(VLOOKUP(Query1[[#This Row],[ENTERPRISE_ID]], Addresses!$A:$Y,24,0), "Not on HR File")</f>
        <v>Not on HR File</v>
      </c>
      <c r="AC701" s="234" t="str">
        <f>IFERROR(VLOOKUP(Query1[[#This Row],[ENTERPRISE_ID]], Addresses!$A:$Y,25,0), "Not on HR File")</f>
        <v>Not on HR File</v>
      </c>
      <c r="AD701" s="230" t="s">
        <v>13376</v>
      </c>
      <c r="AE701" s="235">
        <v>46086</v>
      </c>
    </row>
    <row r="702" spans="1:31" x14ac:dyDescent="0.3">
      <c r="A702" s="230" t="s">
        <v>5667</v>
      </c>
      <c r="B702" s="230" t="str">
        <f>Query1[[#This Row],[LAST_NAME]]</f>
        <v>BIBLE JR</v>
      </c>
      <c r="C702" s="230" t="s">
        <v>5668</v>
      </c>
      <c r="D702" s="230" t="s">
        <v>5669</v>
      </c>
      <c r="E702" s="230" t="s">
        <v>5670</v>
      </c>
      <c r="F702" s="230" t="s">
        <v>5671</v>
      </c>
      <c r="G702" s="230" t="s">
        <v>5672</v>
      </c>
      <c r="H702" s="230" t="str">
        <f>Query1[[#This Row],[FULL_NAME]]</f>
        <v>ARTHUR BIBLE JR</v>
      </c>
      <c r="I702" s="230" t="s">
        <v>5673</v>
      </c>
      <c r="J702" s="230" t="s">
        <v>3926</v>
      </c>
      <c r="K702" s="230" t="str">
        <f>Query1[[#This Row],[ENTERPRISE_ID]]</f>
        <v>ABIBLEJ</v>
      </c>
      <c r="L702" s="231">
        <v>5413163404</v>
      </c>
      <c r="M702" s="230" t="s">
        <v>5630</v>
      </c>
      <c r="N702" s="230" t="s">
        <v>5674</v>
      </c>
      <c r="O702" s="230"/>
      <c r="P702" s="230" t="s">
        <v>5675</v>
      </c>
      <c r="Q702" s="230" t="s">
        <v>1463</v>
      </c>
      <c r="R702" s="230" t="s">
        <v>5676</v>
      </c>
      <c r="S702" s="230" t="s">
        <v>5634</v>
      </c>
      <c r="T702" s="232">
        <v>8998</v>
      </c>
      <c r="U702" s="230" t="s">
        <v>5677</v>
      </c>
      <c r="V702" s="230" t="s">
        <v>5678</v>
      </c>
      <c r="W702" s="233" t="str">
        <f>IFERROR(VLOOKUP(Query1[[#This Row],[ENTERPRISE_ID]],HR_tbl[],2, 0), "Not on HR File")</f>
        <v>Service Technician 3, In-Home</v>
      </c>
      <c r="X702" s="113">
        <f>IFERROR(VLOOKUP(Query1[[#This Row],[ENTERPRISE_ID]],HR_tbl[],3,0), "Not on HR File")</f>
        <v>42038</v>
      </c>
      <c r="Y702" s="234" t="str">
        <f>IFERROR(VLOOKUP(Query1[[#This Row],[ENTERPRISE_ID]], Addresses!$A:$Y,21,0), "Not on HR File")</f>
        <v>1771 Myrtle Street</v>
      </c>
      <c r="Z702" s="234">
        <f>IFERROR(VLOOKUP(Query1[[#This Row],[ENTERPRISE_ID]], Addresses!$A:$Y,22,0), "Not on HR File")</f>
        <v>0</v>
      </c>
      <c r="AA702" s="234" t="str">
        <f>IFERROR(VLOOKUP(Query1[[#This Row],[ENTERPRISE_ID]], Addresses!$A:$Y,23,0), "Not on HR File")</f>
        <v>Baker City</v>
      </c>
      <c r="AB702" s="234" t="str">
        <f>IFERROR(VLOOKUP(Query1[[#This Row],[ENTERPRISE_ID]], Addresses!$A:$Y,24,0), "Not on HR File")</f>
        <v>OR</v>
      </c>
      <c r="AC702" s="234" t="str">
        <f>IFERROR(VLOOKUP(Query1[[#This Row],[ENTERPRISE_ID]], Addresses!$A:$Y,25,0), "Not on HR File")</f>
        <v>97814</v>
      </c>
      <c r="AD702" s="230" t="s">
        <v>5679</v>
      </c>
      <c r="AE702" s="235">
        <v>46086</v>
      </c>
    </row>
    <row r="703" spans="1:31" x14ac:dyDescent="0.3">
      <c r="A703" s="230" t="s">
        <v>11855</v>
      </c>
      <c r="B703" s="230" t="str">
        <f>Query1[[#This Row],[LAST_NAME]]</f>
        <v>LINKER</v>
      </c>
      <c r="C703" s="230" t="s">
        <v>11856</v>
      </c>
      <c r="D703" s="230" t="s">
        <v>6119</v>
      </c>
      <c r="E703" s="230" t="s">
        <v>11857</v>
      </c>
      <c r="F703" s="230" t="s">
        <v>11858</v>
      </c>
      <c r="G703" s="230" t="s">
        <v>11859</v>
      </c>
      <c r="H703" s="230" t="str">
        <f>Query1[[#This Row],[FULL_NAME]]</f>
        <v>STEPHEN LINKER</v>
      </c>
      <c r="I703" s="230" t="s">
        <v>11860</v>
      </c>
      <c r="J703" s="230" t="s">
        <v>4311</v>
      </c>
      <c r="K703" s="230" t="str">
        <f>Query1[[#This Row],[ENTERPRISE_ID]]</f>
        <v>SLINKE</v>
      </c>
      <c r="L703" s="231">
        <v>9377944073</v>
      </c>
      <c r="M703" s="230" t="s">
        <v>5630</v>
      </c>
      <c r="N703" s="230" t="s">
        <v>11861</v>
      </c>
      <c r="O703" s="230"/>
      <c r="P703" s="230" t="s">
        <v>11862</v>
      </c>
      <c r="Q703" s="230" t="s">
        <v>260</v>
      </c>
      <c r="R703" s="230" t="s">
        <v>11863</v>
      </c>
      <c r="S703" s="230" t="s">
        <v>5738</v>
      </c>
      <c r="T703" s="232">
        <v>8998</v>
      </c>
      <c r="U703" s="230" t="s">
        <v>7694</v>
      </c>
      <c r="V703" s="230" t="s">
        <v>7695</v>
      </c>
      <c r="W703" s="233" t="str">
        <f>IFERROR(VLOOKUP(Query1[[#This Row],[ENTERPRISE_ID]],HR_tbl[],2, 0), "Not on HR File")</f>
        <v>Service Technician 1, In-Home</v>
      </c>
      <c r="X703" s="113">
        <f>IFERROR(VLOOKUP(Query1[[#This Row],[ENTERPRISE_ID]],HR_tbl[],3,0), "Not on HR File")</f>
        <v>32588</v>
      </c>
      <c r="Y703" s="234" t="str">
        <f>IFERROR(VLOOKUP(Query1[[#This Row],[ENTERPRISE_ID]], Addresses!$A:$Y,21,0), "Not on HR File")</f>
        <v>230 E FRANKLIN ST</v>
      </c>
      <c r="Z703" s="234">
        <f>IFERROR(VLOOKUP(Query1[[#This Row],[ENTERPRISE_ID]], Addresses!$A:$Y,22,0), "Not on HR File")</f>
        <v>0</v>
      </c>
      <c r="AA703" s="234" t="str">
        <f>IFERROR(VLOOKUP(Query1[[#This Row],[ENTERPRISE_ID]], Addresses!$A:$Y,23,0), "Not on HR File")</f>
        <v>CENTERVILLE</v>
      </c>
      <c r="AB703" s="234" t="str">
        <f>IFERROR(VLOOKUP(Query1[[#This Row],[ENTERPRISE_ID]], Addresses!$A:$Y,24,0), "Not on HR File")</f>
        <v>OH</v>
      </c>
      <c r="AC703" s="234" t="str">
        <f>IFERROR(VLOOKUP(Query1[[#This Row],[ENTERPRISE_ID]], Addresses!$A:$Y,25,0), "Not on HR File")</f>
        <v>45459</v>
      </c>
      <c r="AD703" s="230" t="s">
        <v>11864</v>
      </c>
      <c r="AE703" s="235">
        <v>46086</v>
      </c>
    </row>
    <row r="704" spans="1:31" x14ac:dyDescent="0.3">
      <c r="A704" s="230" t="s">
        <v>10214</v>
      </c>
      <c r="B704" s="230" t="str">
        <f>Query1[[#This Row],[LAST_NAME]]</f>
        <v>BEM</v>
      </c>
      <c r="C704" s="230" t="s">
        <v>10215</v>
      </c>
      <c r="D704" s="230" t="s">
        <v>6000</v>
      </c>
      <c r="E704" s="230" t="s">
        <v>10216</v>
      </c>
      <c r="F704" s="230" t="s">
        <v>10217</v>
      </c>
      <c r="G704" s="230" t="s">
        <v>10218</v>
      </c>
      <c r="H704" s="230" t="str">
        <f>Query1[[#This Row],[FULL_NAME]]</f>
        <v>DAVID BEM</v>
      </c>
      <c r="I704" s="230" t="s">
        <v>10219</v>
      </c>
      <c r="J704" s="230" t="s">
        <v>4292</v>
      </c>
      <c r="K704" s="230" t="str">
        <f>Query1[[#This Row],[ENTERPRISE_ID]]</f>
        <v>DBEM00</v>
      </c>
      <c r="L704" s="231">
        <v>7244130413</v>
      </c>
      <c r="M704" s="230" t="s">
        <v>5630</v>
      </c>
      <c r="N704" s="230" t="s">
        <v>10220</v>
      </c>
      <c r="O704" s="230"/>
      <c r="P704" s="230" t="s">
        <v>10221</v>
      </c>
      <c r="Q704" s="230" t="s">
        <v>435</v>
      </c>
      <c r="R704" s="230" t="s">
        <v>10222</v>
      </c>
      <c r="S704" s="230" t="s">
        <v>5714</v>
      </c>
      <c r="T704" s="232">
        <v>8998</v>
      </c>
      <c r="U704" s="230" t="s">
        <v>5764</v>
      </c>
      <c r="V704" s="230" t="s">
        <v>5765</v>
      </c>
      <c r="W704" s="233" t="str">
        <f>IFERROR(VLOOKUP(Query1[[#This Row],[ENTERPRISE_ID]],HR_tbl[],2, 0), "Not on HR File")</f>
        <v>Service Technician 2, In-Home</v>
      </c>
      <c r="X704" s="113">
        <f>IFERROR(VLOOKUP(Query1[[#This Row],[ENTERPRISE_ID]],HR_tbl[],3,0), "Not on HR File")</f>
        <v>39034</v>
      </c>
      <c r="Y704" s="234" t="str">
        <f>IFERROR(VLOOKUP(Query1[[#This Row],[ENTERPRISE_ID]], Addresses!$A:$Y,21,0), "Not on HR File")</f>
        <v>50 WINDIHILL DRIVE</v>
      </c>
      <c r="Z704" s="234">
        <f>IFERROR(VLOOKUP(Query1[[#This Row],[ENTERPRISE_ID]], Addresses!$A:$Y,22,0), "Not on HR File")</f>
        <v>0</v>
      </c>
      <c r="AA704" s="234" t="str">
        <f>IFERROR(VLOOKUP(Query1[[#This Row],[ENTERPRISE_ID]], Addresses!$A:$Y,23,0), "Not on HR File")</f>
        <v>GREENSBURG</v>
      </c>
      <c r="AB704" s="234" t="str">
        <f>IFERROR(VLOOKUP(Query1[[#This Row],[ENTERPRISE_ID]], Addresses!$A:$Y,24,0), "Not on HR File")</f>
        <v>PA</v>
      </c>
      <c r="AC704" s="234" t="str">
        <f>IFERROR(VLOOKUP(Query1[[#This Row],[ENTERPRISE_ID]], Addresses!$A:$Y,25,0), "Not on HR File")</f>
        <v>15601</v>
      </c>
      <c r="AD704" s="230" t="s">
        <v>31688</v>
      </c>
      <c r="AE704" s="235">
        <v>46086</v>
      </c>
    </row>
    <row r="705" spans="1:31" x14ac:dyDescent="0.3">
      <c r="A705" s="230" t="s">
        <v>16971</v>
      </c>
      <c r="B705" s="230" t="str">
        <f>Query1[[#This Row],[LAST_NAME]]</f>
        <v>VAZQUEZ</v>
      </c>
      <c r="C705" s="230" t="s">
        <v>16972</v>
      </c>
      <c r="D705" s="230" t="s">
        <v>5957</v>
      </c>
      <c r="E705" s="230" t="s">
        <v>16973</v>
      </c>
      <c r="F705" s="230" t="s">
        <v>16974</v>
      </c>
      <c r="G705" s="230" t="s">
        <v>16975</v>
      </c>
      <c r="H705" s="230" t="str">
        <f>Query1[[#This Row],[FULL_NAME]]</f>
        <v>ELLIOT VAZQUEZ</v>
      </c>
      <c r="I705" s="230" t="s">
        <v>11345</v>
      </c>
      <c r="J705" s="230" t="s">
        <v>16976</v>
      </c>
      <c r="K705" s="230" t="str">
        <f>Query1[[#This Row],[ENTERPRISE_ID]]</f>
        <v>EVAZQUE</v>
      </c>
      <c r="L705" s="231">
        <v>9397322764</v>
      </c>
      <c r="M705" s="230" t="s">
        <v>5630</v>
      </c>
      <c r="N705" s="230" t="s">
        <v>16977</v>
      </c>
      <c r="O705" s="230" t="s">
        <v>16978</v>
      </c>
      <c r="P705" s="230" t="s">
        <v>16979</v>
      </c>
      <c r="Q705" s="230" t="s">
        <v>5965</v>
      </c>
      <c r="R705" s="230" t="s">
        <v>16980</v>
      </c>
      <c r="S705" s="230" t="s">
        <v>5714</v>
      </c>
      <c r="T705" s="232">
        <v>8842</v>
      </c>
      <c r="U705" s="230" t="s">
        <v>8754</v>
      </c>
      <c r="V705" s="230" t="s">
        <v>8755</v>
      </c>
      <c r="W705" s="233" t="str">
        <f>IFERROR(VLOOKUP(Query1[[#This Row],[ENTERPRISE_ID]],HR_tbl[],2, 0), "Not on HR File")</f>
        <v>Service Technician 1, In-Home</v>
      </c>
      <c r="X705" s="113">
        <f>IFERROR(VLOOKUP(Query1[[#This Row],[ENTERPRISE_ID]],HR_tbl[],3,0), "Not on HR File")</f>
        <v>36200</v>
      </c>
      <c r="Y705" s="234" t="str">
        <f>IFERROR(VLOOKUP(Query1[[#This Row],[ENTERPRISE_ID]], Addresses!$A:$Y,21,0), "Not on HR File")</f>
        <v>PO BOX 590</v>
      </c>
      <c r="Z705" s="234">
        <f>IFERROR(VLOOKUP(Query1[[#This Row],[ENTERPRISE_ID]], Addresses!$A:$Y,22,0), "Not on HR File")</f>
        <v>0</v>
      </c>
      <c r="AA705" s="234" t="str">
        <f>IFERROR(VLOOKUP(Query1[[#This Row],[ENTERPRISE_ID]], Addresses!$A:$Y,23,0), "Not on HR File")</f>
        <v>VEGA BAJA</v>
      </c>
      <c r="AB705" s="234" t="str">
        <f>IFERROR(VLOOKUP(Query1[[#This Row],[ENTERPRISE_ID]], Addresses!$A:$Y,24,0), "Not on HR File")</f>
        <v>PR</v>
      </c>
      <c r="AC705" s="234" t="str">
        <f>IFERROR(VLOOKUP(Query1[[#This Row],[ENTERPRISE_ID]], Addresses!$A:$Y,25,0), "Not on HR File")</f>
        <v>00694-0590</v>
      </c>
      <c r="AD705" s="230" t="s">
        <v>16981</v>
      </c>
      <c r="AE705" s="235">
        <v>46086</v>
      </c>
    </row>
    <row r="706" spans="1:31" x14ac:dyDescent="0.3">
      <c r="A706" s="230" t="s">
        <v>10775</v>
      </c>
      <c r="B706" s="230" t="str">
        <f>Query1[[#This Row],[LAST_NAME]]</f>
        <v>PEREZ JUAREZ</v>
      </c>
      <c r="C706" s="230" t="s">
        <v>10776</v>
      </c>
      <c r="D706" s="230" t="s">
        <v>5867</v>
      </c>
      <c r="E706" s="230" t="s">
        <v>10777</v>
      </c>
      <c r="F706" s="230" t="s">
        <v>10778</v>
      </c>
      <c r="G706" s="230" t="s">
        <v>10779</v>
      </c>
      <c r="H706" s="230" t="str">
        <f>Query1[[#This Row],[FULL_NAME]]</f>
        <v>ARTURO PEREZ JUAREZ</v>
      </c>
      <c r="I706" s="230" t="s">
        <v>10780</v>
      </c>
      <c r="J706" s="230" t="s">
        <v>10781</v>
      </c>
      <c r="K706" s="230" t="str">
        <f>Query1[[#This Row],[ENTERPRISE_ID]]</f>
        <v>APEREZJ</v>
      </c>
      <c r="L706" s="231">
        <v>7602239358</v>
      </c>
      <c r="M706" s="230" t="s">
        <v>5630</v>
      </c>
      <c r="N706" s="230" t="s">
        <v>10782</v>
      </c>
      <c r="O706" s="230"/>
      <c r="P706" s="230" t="s">
        <v>10783</v>
      </c>
      <c r="Q706" s="230" t="s">
        <v>219</v>
      </c>
      <c r="R706" s="230" t="s">
        <v>8450</v>
      </c>
      <c r="S706" s="230" t="s">
        <v>5634</v>
      </c>
      <c r="T706" s="232">
        <v>8998</v>
      </c>
      <c r="U706" s="230" t="s">
        <v>8099</v>
      </c>
      <c r="V706" s="230" t="s">
        <v>8100</v>
      </c>
      <c r="W706" s="233" t="str">
        <f>IFERROR(VLOOKUP(Query1[[#This Row],[ENTERPRISE_ID]],HR_tbl[],2, 0), "Not on HR File")</f>
        <v>Service Technician 1, In-Home</v>
      </c>
      <c r="X706" s="113">
        <f>IFERROR(VLOOKUP(Query1[[#This Row],[ENTERPRISE_ID]],HR_tbl[],3,0), "Not on HR File")</f>
        <v>40056</v>
      </c>
      <c r="Y706" s="234" t="str">
        <f>IFERROR(VLOOKUP(Query1[[#This Row],[ENTERPRISE_ID]], Addresses!$A:$Y,21,0), "Not on HR File")</f>
        <v>351 RETREAT CT</v>
      </c>
      <c r="Z706" s="234">
        <f>IFERROR(VLOOKUP(Query1[[#This Row],[ENTERPRISE_ID]], Addresses!$A:$Y,22,0), "Not on HR File")</f>
        <v>0</v>
      </c>
      <c r="AA706" s="234" t="str">
        <f>IFERROR(VLOOKUP(Query1[[#This Row],[ENTERPRISE_ID]], Addresses!$A:$Y,23,0), "Not on HR File")</f>
        <v>FALLBROOK</v>
      </c>
      <c r="AB706" s="234" t="str">
        <f>IFERROR(VLOOKUP(Query1[[#This Row],[ENTERPRISE_ID]], Addresses!$A:$Y,24,0), "Not on HR File")</f>
        <v>CA</v>
      </c>
      <c r="AC706" s="234" t="str">
        <f>IFERROR(VLOOKUP(Query1[[#This Row],[ENTERPRISE_ID]], Addresses!$A:$Y,25,0), "Not on HR File")</f>
        <v>92028</v>
      </c>
      <c r="AD706" s="230" t="s">
        <v>10784</v>
      </c>
      <c r="AE706" s="235">
        <v>46086</v>
      </c>
    </row>
    <row r="707" spans="1:31" x14ac:dyDescent="0.3">
      <c r="A707" s="230" t="s">
        <v>5404</v>
      </c>
      <c r="B707" s="230" t="str">
        <f>Query1[[#This Row],[LAST_NAME]]</f>
        <v>MIRELES</v>
      </c>
      <c r="C707" s="230" t="s">
        <v>17125</v>
      </c>
      <c r="D707" s="230" t="s">
        <v>5867</v>
      </c>
      <c r="E707" s="230" t="s">
        <v>17126</v>
      </c>
      <c r="F707" s="230" t="s">
        <v>17127</v>
      </c>
      <c r="G707" s="230" t="s">
        <v>5406</v>
      </c>
      <c r="H707" s="230" t="str">
        <f>Query1[[#This Row],[FULL_NAME]]</f>
        <v>JOSE MIRELES</v>
      </c>
      <c r="I707" s="230" t="s">
        <v>5405</v>
      </c>
      <c r="J707" s="230" t="s">
        <v>4404</v>
      </c>
      <c r="K707" s="230" t="str">
        <f>Query1[[#This Row],[ENTERPRISE_ID]]</f>
        <v>JMIREL1</v>
      </c>
      <c r="L707" s="231">
        <v>4808533571</v>
      </c>
      <c r="M707" s="230" t="s">
        <v>5630</v>
      </c>
      <c r="N707" s="230" t="s">
        <v>17128</v>
      </c>
      <c r="O707" s="230"/>
      <c r="P707" s="230" t="s">
        <v>5407</v>
      </c>
      <c r="Q707" s="230" t="s">
        <v>1675</v>
      </c>
      <c r="R707" s="230" t="s">
        <v>17129</v>
      </c>
      <c r="S707" s="230" t="s">
        <v>5634</v>
      </c>
      <c r="T707" s="232">
        <v>8998</v>
      </c>
      <c r="U707" s="230" t="s">
        <v>5715</v>
      </c>
      <c r="V707" s="230" t="s">
        <v>5716</v>
      </c>
      <c r="W707" s="233" t="str">
        <f>IFERROR(VLOOKUP(Query1[[#This Row],[ENTERPRISE_ID]],HR_tbl[],2, 0), "Not on HR File")</f>
        <v>Team Lead Technician</v>
      </c>
      <c r="X707" s="113">
        <f>IFERROR(VLOOKUP(Query1[[#This Row],[ENTERPRISE_ID]],HR_tbl[],3,0), "Not on HR File")</f>
        <v>36290</v>
      </c>
      <c r="Y707" s="234" t="str">
        <f>IFERROR(VLOOKUP(Query1[[#This Row],[ENTERPRISE_ID]], Addresses!$A:$Y,21,0), "Not on HR File")</f>
        <v>9582 W. WILLIAMS</v>
      </c>
      <c r="Z707" s="234">
        <f>IFERROR(VLOOKUP(Query1[[#This Row],[ENTERPRISE_ID]], Addresses!$A:$Y,22,0), "Not on HR File")</f>
        <v>0</v>
      </c>
      <c r="AA707" s="234" t="str">
        <f>IFERROR(VLOOKUP(Query1[[#This Row],[ENTERPRISE_ID]], Addresses!$A:$Y,23,0), "Not on HR File")</f>
        <v>TOLLESON</v>
      </c>
      <c r="AB707" s="234" t="str">
        <f>IFERROR(VLOOKUP(Query1[[#This Row],[ENTERPRISE_ID]], Addresses!$A:$Y,24,0), "Not on HR File")</f>
        <v>AZ</v>
      </c>
      <c r="AC707" s="234" t="str">
        <f>IFERROR(VLOOKUP(Query1[[#This Row],[ENTERPRISE_ID]], Addresses!$A:$Y,25,0), "Not on HR File")</f>
        <v>85353</v>
      </c>
      <c r="AD707" s="230" t="s">
        <v>17130</v>
      </c>
      <c r="AE707" s="235">
        <v>46086</v>
      </c>
    </row>
    <row r="708" spans="1:31" x14ac:dyDescent="0.3">
      <c r="A708" s="230" t="s">
        <v>18471</v>
      </c>
      <c r="B708" s="230" t="str">
        <f>Query1[[#This Row],[LAST_NAME]]</f>
        <v>ANGUS</v>
      </c>
      <c r="C708" s="230" t="s">
        <v>18472</v>
      </c>
      <c r="D708" s="230" t="s">
        <v>5719</v>
      </c>
      <c r="E708" s="230" t="s">
        <v>18473</v>
      </c>
      <c r="F708" s="230" t="s">
        <v>18474</v>
      </c>
      <c r="G708" s="230" t="s">
        <v>18475</v>
      </c>
      <c r="H708" s="230" t="str">
        <f>Query1[[#This Row],[FULL_NAME]]</f>
        <v>TRAVIS ANGUS</v>
      </c>
      <c r="I708" s="230" t="s">
        <v>18476</v>
      </c>
      <c r="J708" s="230" t="s">
        <v>12063</v>
      </c>
      <c r="K708" s="230" t="str">
        <f>Query1[[#This Row],[ENTERPRISE_ID]]</f>
        <v>TANGUS</v>
      </c>
      <c r="L708" s="231">
        <v>6086862359</v>
      </c>
      <c r="M708" s="230" t="s">
        <v>5630</v>
      </c>
      <c r="N708" s="230" t="s">
        <v>18477</v>
      </c>
      <c r="O708" s="230"/>
      <c r="P708" s="230" t="s">
        <v>18478</v>
      </c>
      <c r="Q708" s="230" t="s">
        <v>453</v>
      </c>
      <c r="R708" s="230" t="s">
        <v>18479</v>
      </c>
      <c r="S708" s="230" t="s">
        <v>5634</v>
      </c>
      <c r="T708" s="232">
        <v>8998</v>
      </c>
      <c r="U708" s="230" t="s">
        <v>6837</v>
      </c>
      <c r="V708" s="230" t="s">
        <v>6838</v>
      </c>
      <c r="W708" s="233" t="str">
        <f>IFERROR(VLOOKUP(Query1[[#This Row],[ENTERPRISE_ID]],HR_tbl[],2, 0), "Not on HR File")</f>
        <v>Service Technician 1, In-Home</v>
      </c>
      <c r="X708" s="113">
        <f>IFERROR(VLOOKUP(Query1[[#This Row],[ENTERPRISE_ID]],HR_tbl[],3,0), "Not on HR File")</f>
        <v>45991</v>
      </c>
      <c r="Y708" s="234" t="str">
        <f>IFERROR(VLOOKUP(Query1[[#This Row],[ENTERPRISE_ID]], Addresses!$A:$Y,21,0), "Not on HR File")</f>
        <v>E5281 CO RD K</v>
      </c>
      <c r="Z708" s="234">
        <f>IFERROR(VLOOKUP(Query1[[#This Row],[ENTERPRISE_ID]], Addresses!$A:$Y,22,0), "Not on HR File")</f>
        <v>0</v>
      </c>
      <c r="AA708" s="234" t="str">
        <f>IFERROR(VLOOKUP(Query1[[#This Row],[ENTERPRISE_ID]], Addresses!$A:$Y,23,0), "Not on HR File")</f>
        <v>REEDSBURG</v>
      </c>
      <c r="AB708" s="234" t="str">
        <f>IFERROR(VLOOKUP(Query1[[#This Row],[ENTERPRISE_ID]], Addresses!$A:$Y,24,0), "Not on HR File")</f>
        <v>WI</v>
      </c>
      <c r="AC708" s="234" t="str">
        <f>IFERROR(VLOOKUP(Query1[[#This Row],[ENTERPRISE_ID]], Addresses!$A:$Y,25,0), "Not on HR File")</f>
        <v>53959</v>
      </c>
      <c r="AD708" s="230" t="s">
        <v>18480</v>
      </c>
      <c r="AE708" s="235">
        <v>46086</v>
      </c>
    </row>
    <row r="709" spans="1:31" x14ac:dyDescent="0.3">
      <c r="A709" s="230" t="s">
        <v>3208</v>
      </c>
      <c r="B709" s="230" t="str">
        <f>Query1[[#This Row],[LAST_NAME]]</f>
        <v>POE</v>
      </c>
      <c r="C709" s="230" t="s">
        <v>3209</v>
      </c>
      <c r="D709" s="230" t="s">
        <v>5708</v>
      </c>
      <c r="E709" s="230" t="s">
        <v>8607</v>
      </c>
      <c r="F709" s="230" t="s">
        <v>8608</v>
      </c>
      <c r="G709" s="230" t="s">
        <v>3210</v>
      </c>
      <c r="H709" s="230" t="str">
        <f>Query1[[#This Row],[FULL_NAME]]</f>
        <v>WILLIAM POE</v>
      </c>
      <c r="I709" s="230" t="s">
        <v>4082</v>
      </c>
      <c r="J709" s="230" t="s">
        <v>4034</v>
      </c>
      <c r="K709" s="230" t="str">
        <f>Query1[[#This Row],[ENTERPRISE_ID]]</f>
        <v>WPOE1</v>
      </c>
      <c r="L709" s="231">
        <v>8709411145</v>
      </c>
      <c r="M709" s="230" t="s">
        <v>5630</v>
      </c>
      <c r="N709" s="230" t="s">
        <v>8609</v>
      </c>
      <c r="O709" s="230"/>
      <c r="P709" s="230" t="s">
        <v>8610</v>
      </c>
      <c r="Q709" s="230" t="s">
        <v>983</v>
      </c>
      <c r="R709" s="230" t="s">
        <v>8611</v>
      </c>
      <c r="S709" s="230" t="s">
        <v>5714</v>
      </c>
      <c r="T709" s="232">
        <v>8998</v>
      </c>
      <c r="U709" s="230" t="s">
        <v>7134</v>
      </c>
      <c r="V709" s="230" t="s">
        <v>7135</v>
      </c>
      <c r="W709" s="233" t="str">
        <f>IFERROR(VLOOKUP(Query1[[#This Row],[ENTERPRISE_ID]],HR_tbl[],2, 0), "Not on HR File")</f>
        <v>Service Technician 1, In-Home</v>
      </c>
      <c r="X709" s="113">
        <f>IFERROR(VLOOKUP(Query1[[#This Row],[ENTERPRISE_ID]],HR_tbl[],3,0), "Not on HR File")</f>
        <v>43173</v>
      </c>
      <c r="Y709" s="234" t="str">
        <f>IFERROR(VLOOKUP(Query1[[#This Row],[ENTERPRISE_ID]], Addresses!$A:$Y,21,0), "Not on HR File")</f>
        <v>73 GRANT 63</v>
      </c>
      <c r="Z709" s="234">
        <f>IFERROR(VLOOKUP(Query1[[#This Row],[ENTERPRISE_ID]], Addresses!$A:$Y,22,0), "Not on HR File")</f>
        <v>0</v>
      </c>
      <c r="AA709" s="234" t="str">
        <f>IFERROR(VLOOKUP(Query1[[#This Row],[ENTERPRISE_ID]], Addresses!$A:$Y,23,0), "Not on HR File")</f>
        <v>SHERIDAN</v>
      </c>
      <c r="AB709" s="234" t="str">
        <f>IFERROR(VLOOKUP(Query1[[#This Row],[ENTERPRISE_ID]], Addresses!$A:$Y,24,0), "Not on HR File")</f>
        <v>AR</v>
      </c>
      <c r="AC709" s="234" t="str">
        <f>IFERROR(VLOOKUP(Query1[[#This Row],[ENTERPRISE_ID]], Addresses!$A:$Y,25,0), "Not on HR File")</f>
        <v>72150</v>
      </c>
      <c r="AD709" s="230" t="s">
        <v>8612</v>
      </c>
      <c r="AE709" s="235">
        <v>46086</v>
      </c>
    </row>
    <row r="710" spans="1:31" x14ac:dyDescent="0.3">
      <c r="A710" s="230" t="s">
        <v>17897</v>
      </c>
      <c r="B710" s="230" t="str">
        <f>Query1[[#This Row],[LAST_NAME]]</f>
        <v>SHAPIRO</v>
      </c>
      <c r="C710" s="230" t="s">
        <v>17898</v>
      </c>
      <c r="D710" s="230" t="s">
        <v>5756</v>
      </c>
      <c r="E710" s="230" t="s">
        <v>17899</v>
      </c>
      <c r="F710" s="230" t="s">
        <v>17900</v>
      </c>
      <c r="G710" s="230" t="s">
        <v>17901</v>
      </c>
      <c r="H710" s="230" t="str">
        <f>Query1[[#This Row],[FULL_NAME]]</f>
        <v>ROBERT SHAPIRO</v>
      </c>
      <c r="I710" s="230" t="s">
        <v>17902</v>
      </c>
      <c r="J710" s="230" t="s">
        <v>4188</v>
      </c>
      <c r="K710" s="230" t="str">
        <f>Query1[[#This Row],[ENTERPRISE_ID]]</f>
        <v>RSHAPI</v>
      </c>
      <c r="L710" s="231">
        <v>6095090714</v>
      </c>
      <c r="M710" s="230" t="s">
        <v>5630</v>
      </c>
      <c r="N710" s="230" t="s">
        <v>17903</v>
      </c>
      <c r="O710" s="230"/>
      <c r="P710" s="230" t="s">
        <v>17904</v>
      </c>
      <c r="Q710" s="230" t="s">
        <v>719</v>
      </c>
      <c r="R710" s="230" t="s">
        <v>17905</v>
      </c>
      <c r="S710" s="230" t="s">
        <v>5738</v>
      </c>
      <c r="T710" s="232">
        <v>8998</v>
      </c>
      <c r="U710" s="230" t="s">
        <v>5764</v>
      </c>
      <c r="V710" s="230" t="s">
        <v>5765</v>
      </c>
      <c r="W710" s="233" t="str">
        <f>IFERROR(VLOOKUP(Query1[[#This Row],[ENTERPRISE_ID]],HR_tbl[],2, 0), "Not on HR File")</f>
        <v>Not on HR File</v>
      </c>
      <c r="X710" s="113" t="str">
        <f>IFERROR(VLOOKUP(Query1[[#This Row],[ENTERPRISE_ID]],HR_tbl[],3,0), "Not on HR File")</f>
        <v>Not on HR File</v>
      </c>
      <c r="Y710" s="234" t="str">
        <f>IFERROR(VLOOKUP(Query1[[#This Row],[ENTERPRISE_ID]], Addresses!$A:$Y,21,0), "Not on HR File")</f>
        <v>619 W EVESHAM AVE</v>
      </c>
      <c r="Z710" s="234">
        <f>IFERROR(VLOOKUP(Query1[[#This Row],[ENTERPRISE_ID]], Addresses!$A:$Y,22,0), "Not on HR File")</f>
        <v>0</v>
      </c>
      <c r="AA710" s="234" t="str">
        <f>IFERROR(VLOOKUP(Query1[[#This Row],[ENTERPRISE_ID]], Addresses!$A:$Y,23,0), "Not on HR File")</f>
        <v>MAGNOLIA</v>
      </c>
      <c r="AB710" s="234" t="str">
        <f>IFERROR(VLOOKUP(Query1[[#This Row],[ENTERPRISE_ID]], Addresses!$A:$Y,24,0), "Not on HR File")</f>
        <v>NJ</v>
      </c>
      <c r="AC710" s="234" t="str">
        <f>IFERROR(VLOOKUP(Query1[[#This Row],[ENTERPRISE_ID]], Addresses!$A:$Y,25,0), "Not on HR File")</f>
        <v>08049</v>
      </c>
      <c r="AD710" s="230" t="s">
        <v>17906</v>
      </c>
      <c r="AE710" s="235">
        <v>46086</v>
      </c>
    </row>
    <row r="711" spans="1:31" x14ac:dyDescent="0.3">
      <c r="A711" s="230" t="s">
        <v>7485</v>
      </c>
      <c r="B711" s="230" t="str">
        <f>Query1[[#This Row],[LAST_NAME]]</f>
        <v>BUSCEMI</v>
      </c>
      <c r="C711" s="230" t="s">
        <v>7486</v>
      </c>
      <c r="D711" s="230" t="s">
        <v>5656</v>
      </c>
      <c r="E711" s="230" t="s">
        <v>7487</v>
      </c>
      <c r="F711" s="230" t="s">
        <v>7488</v>
      </c>
      <c r="G711" s="230" t="s">
        <v>7489</v>
      </c>
      <c r="H711" s="230" t="str">
        <f>Query1[[#This Row],[FULL_NAME]]</f>
        <v>DOUG BUSCEMI</v>
      </c>
      <c r="I711" s="230" t="s">
        <v>7490</v>
      </c>
      <c r="J711" s="230" t="s">
        <v>7491</v>
      </c>
      <c r="K711" s="230" t="str">
        <f>Query1[[#This Row],[ENTERPRISE_ID]]</f>
        <v>DBUSCEM</v>
      </c>
      <c r="L711" s="231">
        <v>2698611507</v>
      </c>
      <c r="M711" s="230" t="s">
        <v>5630</v>
      </c>
      <c r="N711" s="230" t="s">
        <v>7492</v>
      </c>
      <c r="O711" s="230"/>
      <c r="P711" s="230" t="s">
        <v>7493</v>
      </c>
      <c r="Q711" s="230" t="s">
        <v>752</v>
      </c>
      <c r="R711" s="230" t="s">
        <v>7494</v>
      </c>
      <c r="S711" s="230" t="s">
        <v>5664</v>
      </c>
      <c r="T711" s="232">
        <v>8998</v>
      </c>
      <c r="U711" s="230" t="s">
        <v>6732</v>
      </c>
      <c r="V711" s="230" t="s">
        <v>6733</v>
      </c>
      <c r="W711" s="233" t="str">
        <f>IFERROR(VLOOKUP(Query1[[#This Row],[ENTERPRISE_ID]],HR_tbl[],2, 0), "Not on HR File")</f>
        <v>Service Technician 2, Trainee</v>
      </c>
      <c r="X711" s="113">
        <f>IFERROR(VLOOKUP(Query1[[#This Row],[ENTERPRISE_ID]],HR_tbl[],3,0), "Not on HR File")</f>
        <v>46005</v>
      </c>
      <c r="Y711" s="234" t="str">
        <f>IFERROR(VLOOKUP(Query1[[#This Row],[ENTERPRISE_ID]], Addresses!$A:$Y,21,0), "Not on HR File")</f>
        <v>Not on HR File</v>
      </c>
      <c r="Z711" s="234" t="str">
        <f>IFERROR(VLOOKUP(Query1[[#This Row],[ENTERPRISE_ID]], Addresses!$A:$Y,22,0), "Not on HR File")</f>
        <v>Not on HR File</v>
      </c>
      <c r="AA711" s="234" t="str">
        <f>IFERROR(VLOOKUP(Query1[[#This Row],[ENTERPRISE_ID]], Addresses!$A:$Y,23,0), "Not on HR File")</f>
        <v>Not on HR File</v>
      </c>
      <c r="AB711" s="234" t="str">
        <f>IFERROR(VLOOKUP(Query1[[#This Row],[ENTERPRISE_ID]], Addresses!$A:$Y,24,0), "Not on HR File")</f>
        <v>Not on HR File</v>
      </c>
      <c r="AC711" s="234" t="str">
        <f>IFERROR(VLOOKUP(Query1[[#This Row],[ENTERPRISE_ID]], Addresses!$A:$Y,25,0), "Not on HR File")</f>
        <v>Not on HR File</v>
      </c>
      <c r="AD711" s="230" t="s">
        <v>7495</v>
      </c>
      <c r="AE711" s="235">
        <v>46086</v>
      </c>
    </row>
    <row r="712" spans="1:31" x14ac:dyDescent="0.3">
      <c r="A712" s="230" t="s">
        <v>18395</v>
      </c>
      <c r="B712" s="230" t="str">
        <f>Query1[[#This Row],[LAST_NAME]]</f>
        <v>THREAD</v>
      </c>
      <c r="C712" s="230" t="s">
        <v>18396</v>
      </c>
      <c r="D712" s="230" t="s">
        <v>5990</v>
      </c>
      <c r="E712" s="230" t="s">
        <v>18397</v>
      </c>
      <c r="F712" s="230" t="s">
        <v>18398</v>
      </c>
      <c r="G712" s="230" t="s">
        <v>18399</v>
      </c>
      <c r="H712" s="230" t="str">
        <f>Query1[[#This Row],[FULL_NAME]]</f>
        <v>ANTHONEY THREAD</v>
      </c>
      <c r="I712" s="230" t="s">
        <v>18400</v>
      </c>
      <c r="J712" s="230" t="s">
        <v>18401</v>
      </c>
      <c r="K712" s="230" t="str">
        <f>Query1[[#This Row],[ENTERPRISE_ID]]</f>
        <v>ATHREAD</v>
      </c>
      <c r="L712" s="231">
        <v>5737428424</v>
      </c>
      <c r="M712" s="230" t="s">
        <v>5630</v>
      </c>
      <c r="N712" s="230" t="s">
        <v>18402</v>
      </c>
      <c r="O712" s="230"/>
      <c r="P712" s="230" t="s">
        <v>18403</v>
      </c>
      <c r="Q712" s="230" t="s">
        <v>1502</v>
      </c>
      <c r="R712" s="230" t="s">
        <v>18395</v>
      </c>
      <c r="S712" s="230" t="s">
        <v>5664</v>
      </c>
      <c r="T712" s="232">
        <v>8998</v>
      </c>
      <c r="U712" s="230" t="s">
        <v>5995</v>
      </c>
      <c r="V712" s="230" t="s">
        <v>5996</v>
      </c>
      <c r="W712" s="233" t="str">
        <f>IFERROR(VLOOKUP(Query1[[#This Row],[ENTERPRISE_ID]],HR_tbl[],2, 0), "Not on HR File")</f>
        <v>Service Technician LG, In-Home</v>
      </c>
      <c r="X712" s="113">
        <f>IFERROR(VLOOKUP(Query1[[#This Row],[ENTERPRISE_ID]],HR_tbl[],3,0), "Not on HR File")</f>
        <v>34408</v>
      </c>
      <c r="Y712" s="234" t="str">
        <f>IFERROR(VLOOKUP(Query1[[#This Row],[ENTERPRISE_ID]], Addresses!$A:$Y,21,0), "Not on HR File")</f>
        <v>10164 DOVE RD</v>
      </c>
      <c r="Z712" s="234">
        <f>IFERROR(VLOOKUP(Query1[[#This Row],[ENTERPRISE_ID]], Addresses!$A:$Y,22,0), "Not on HR File")</f>
        <v>0</v>
      </c>
      <c r="AA712" s="234" t="str">
        <f>IFERROR(VLOOKUP(Query1[[#This Row],[ENTERPRISE_ID]], Addresses!$A:$Y,23,0), "Not on HR File")</f>
        <v>RICHWOODS</v>
      </c>
      <c r="AB712" s="234" t="str">
        <f>IFERROR(VLOOKUP(Query1[[#This Row],[ENTERPRISE_ID]], Addresses!$A:$Y,24,0), "Not on HR File")</f>
        <v>MO</v>
      </c>
      <c r="AC712" s="234" t="str">
        <f>IFERROR(VLOOKUP(Query1[[#This Row],[ENTERPRISE_ID]], Addresses!$A:$Y,25,0), "Not on HR File")</f>
        <v>63071</v>
      </c>
      <c r="AD712" s="230" t="s">
        <v>18404</v>
      </c>
      <c r="AE712" s="235">
        <v>46086</v>
      </c>
    </row>
    <row r="713" spans="1:31" x14ac:dyDescent="0.3">
      <c r="A713" s="230" t="s">
        <v>3142</v>
      </c>
      <c r="B713" s="230" t="str">
        <f>Query1[[#This Row],[LAST_NAME]]</f>
        <v>PITTMAN</v>
      </c>
      <c r="C713" s="230" t="s">
        <v>3143</v>
      </c>
      <c r="D713" s="230" t="s">
        <v>5854</v>
      </c>
      <c r="E713" s="230" t="s">
        <v>14269</v>
      </c>
      <c r="F713" s="230" t="s">
        <v>14270</v>
      </c>
      <c r="G713" s="230" t="s">
        <v>3144</v>
      </c>
      <c r="H713" s="230" t="str">
        <f>Query1[[#This Row],[FULL_NAME]]</f>
        <v>SAMUEL PITTMAN</v>
      </c>
      <c r="I713" s="230" t="s">
        <v>4453</v>
      </c>
      <c r="J713" s="230" t="s">
        <v>4452</v>
      </c>
      <c r="K713" s="230" t="str">
        <f>Query1[[#This Row],[ENTERPRISE_ID]]</f>
        <v>SPITTM4</v>
      </c>
      <c r="L713" s="231">
        <v>8132933843</v>
      </c>
      <c r="M713" s="230" t="s">
        <v>5630</v>
      </c>
      <c r="N713" s="230" t="s">
        <v>14271</v>
      </c>
      <c r="O713" s="230"/>
      <c r="P713" s="230" t="s">
        <v>14272</v>
      </c>
      <c r="Q713" s="230" t="s">
        <v>297</v>
      </c>
      <c r="R713" s="230" t="s">
        <v>14273</v>
      </c>
      <c r="S713" s="230" t="s">
        <v>5714</v>
      </c>
      <c r="T713" s="232">
        <v>8998</v>
      </c>
      <c r="U713" s="230" t="s">
        <v>7393</v>
      </c>
      <c r="V713" s="230" t="s">
        <v>7394</v>
      </c>
      <c r="W713" s="233" t="str">
        <f>IFERROR(VLOOKUP(Query1[[#This Row],[ENTERPRISE_ID]],HR_tbl[],2, 0), "Not on HR File")</f>
        <v>Not on HR File</v>
      </c>
      <c r="X713" s="113" t="str">
        <f>IFERROR(VLOOKUP(Query1[[#This Row],[ENTERPRISE_ID]],HR_tbl[],3,0), "Not on HR File")</f>
        <v>Not on HR File</v>
      </c>
      <c r="Y713" s="234" t="str">
        <f>IFERROR(VLOOKUP(Query1[[#This Row],[ENTERPRISE_ID]], Addresses!$A:$Y,21,0), "Not on HR File")</f>
        <v>230 STEVENS DR</v>
      </c>
      <c r="Z713" s="234">
        <f>IFERROR(VLOOKUP(Query1[[#This Row],[ENTERPRISE_ID]], Addresses!$A:$Y,22,0), "Not on HR File")</f>
        <v>0</v>
      </c>
      <c r="AA713" s="234" t="str">
        <f>IFERROR(VLOOKUP(Query1[[#This Row],[ENTERPRISE_ID]], Addresses!$A:$Y,23,0), "Not on HR File")</f>
        <v>MIDWAY</v>
      </c>
      <c r="AB713" s="234" t="str">
        <f>IFERROR(VLOOKUP(Query1[[#This Row],[ENTERPRISE_ID]], Addresses!$A:$Y,24,0), "Not on HR File")</f>
        <v>FL</v>
      </c>
      <c r="AC713" s="234" t="str">
        <f>IFERROR(VLOOKUP(Query1[[#This Row],[ENTERPRISE_ID]], Addresses!$A:$Y,25,0), "Not on HR File")</f>
        <v>32343</v>
      </c>
      <c r="AD713" s="230" t="s">
        <v>14274</v>
      </c>
      <c r="AE713" s="235">
        <v>46086</v>
      </c>
    </row>
    <row r="714" spans="1:31" x14ac:dyDescent="0.3">
      <c r="A714" s="230" t="s">
        <v>14818</v>
      </c>
      <c r="B714" s="230" t="str">
        <f>Query1[[#This Row],[LAST_NAME]]</f>
        <v>ANDREPONT</v>
      </c>
      <c r="C714" s="230" t="s">
        <v>14819</v>
      </c>
      <c r="D714" s="230" t="s">
        <v>5843</v>
      </c>
      <c r="E714" s="230" t="s">
        <v>14820</v>
      </c>
      <c r="F714" s="230" t="s">
        <v>14821</v>
      </c>
      <c r="G714" s="230" t="s">
        <v>14822</v>
      </c>
      <c r="H714" s="230" t="str">
        <f>Query1[[#This Row],[FULL_NAME]]</f>
        <v>DAIMON ANDREPONT</v>
      </c>
      <c r="I714" s="230" t="s">
        <v>14823</v>
      </c>
      <c r="J714" s="230" t="s">
        <v>14824</v>
      </c>
      <c r="K714" s="230" t="str">
        <f>Query1[[#This Row],[ENTERPRISE_ID]]</f>
        <v>DANDREP</v>
      </c>
      <c r="L714" s="231">
        <v>3375570061</v>
      </c>
      <c r="M714" s="230" t="s">
        <v>5630</v>
      </c>
      <c r="N714" s="230" t="s">
        <v>14825</v>
      </c>
      <c r="O714" s="230"/>
      <c r="P714" s="230" t="s">
        <v>14826</v>
      </c>
      <c r="Q714" s="230" t="s">
        <v>287</v>
      </c>
      <c r="R714" s="230" t="s">
        <v>14827</v>
      </c>
      <c r="S714" s="230" t="s">
        <v>5738</v>
      </c>
      <c r="T714" s="232">
        <v>8998</v>
      </c>
      <c r="U714" s="230" t="s">
        <v>5200</v>
      </c>
      <c r="V714" s="230" t="s">
        <v>5887</v>
      </c>
      <c r="W714" s="233" t="str">
        <f>IFERROR(VLOOKUP(Query1[[#This Row],[ENTERPRISE_ID]],HR_tbl[],2, 0), "Not on HR File")</f>
        <v>Service Technician 2, In-Home</v>
      </c>
      <c r="X714" s="113">
        <f>IFERROR(VLOOKUP(Query1[[#This Row],[ENTERPRISE_ID]],HR_tbl[],3,0), "Not on HR File")</f>
        <v>45718</v>
      </c>
      <c r="Y714" s="234" t="str">
        <f>IFERROR(VLOOKUP(Query1[[#This Row],[ENTERPRISE_ID]], Addresses!$A:$Y,21,0), "Not on HR File")</f>
        <v>6909 EVANGELINE HWY</v>
      </c>
      <c r="Z714" s="234">
        <f>IFERROR(VLOOKUP(Query1[[#This Row],[ENTERPRISE_ID]], Addresses!$A:$Y,22,0), "Not on HR File")</f>
        <v>0</v>
      </c>
      <c r="AA714" s="234" t="str">
        <f>IFERROR(VLOOKUP(Query1[[#This Row],[ENTERPRISE_ID]], Addresses!$A:$Y,23,0), "Not on HR File")</f>
        <v>BASILE</v>
      </c>
      <c r="AB714" s="234" t="str">
        <f>IFERROR(VLOOKUP(Query1[[#This Row],[ENTERPRISE_ID]], Addresses!$A:$Y,24,0), "Not on HR File")</f>
        <v>LA</v>
      </c>
      <c r="AC714" s="234" t="str">
        <f>IFERROR(VLOOKUP(Query1[[#This Row],[ENTERPRISE_ID]], Addresses!$A:$Y,25,0), "Not on HR File")</f>
        <v>70515</v>
      </c>
      <c r="AD714" s="230" t="s">
        <v>14828</v>
      </c>
      <c r="AE714" s="235">
        <v>46086</v>
      </c>
    </row>
    <row r="715" spans="1:31" x14ac:dyDescent="0.3">
      <c r="A715" s="230" t="s">
        <v>5143</v>
      </c>
      <c r="B715" s="230" t="str">
        <f>Query1[[#This Row],[LAST_NAME]]</f>
        <v>EADDY III</v>
      </c>
      <c r="C715" s="230" t="s">
        <v>11944</v>
      </c>
      <c r="D715" s="230" t="s">
        <v>6339</v>
      </c>
      <c r="E715" s="230" t="s">
        <v>11945</v>
      </c>
      <c r="F715" s="230" t="s">
        <v>11946</v>
      </c>
      <c r="G715" s="230" t="s">
        <v>5145</v>
      </c>
      <c r="H715" s="230" t="str">
        <f>Query1[[#This Row],[FULL_NAME]]</f>
        <v>FRANK EADDY III</v>
      </c>
      <c r="I715" s="230" t="s">
        <v>5144</v>
      </c>
      <c r="J715" s="230" t="s">
        <v>4758</v>
      </c>
      <c r="K715" s="230" t="str">
        <f>Query1[[#This Row],[ENTERPRISE_ID]]</f>
        <v>FEADDYI</v>
      </c>
      <c r="L715" s="231">
        <v>6105640190</v>
      </c>
      <c r="M715" s="230" t="s">
        <v>5630</v>
      </c>
      <c r="N715" s="230" t="s">
        <v>11947</v>
      </c>
      <c r="O715" s="230" t="s">
        <v>11948</v>
      </c>
      <c r="P715" s="230" t="s">
        <v>11949</v>
      </c>
      <c r="Q715" s="230" t="s">
        <v>435</v>
      </c>
      <c r="R715" s="230" t="s">
        <v>11950</v>
      </c>
      <c r="S715" s="230" t="s">
        <v>5664</v>
      </c>
      <c r="T715" s="232">
        <v>8998</v>
      </c>
      <c r="U715" s="230" t="s">
        <v>6347</v>
      </c>
      <c r="V715" s="230" t="s">
        <v>6348</v>
      </c>
      <c r="W715" s="233" t="str">
        <f>IFERROR(VLOOKUP(Query1[[#This Row],[ENTERPRISE_ID]],HR_tbl[],2, 0), "Not on HR File")</f>
        <v>Service Technician 2, Trainee</v>
      </c>
      <c r="X715" s="113">
        <f>IFERROR(VLOOKUP(Query1[[#This Row],[ENTERPRISE_ID]],HR_tbl[],3,0), "Not on HR File")</f>
        <v>46026</v>
      </c>
      <c r="Y715" s="234" t="str">
        <f>IFERROR(VLOOKUP(Query1[[#This Row],[ENTERPRISE_ID]], Addresses!$A:$Y,21,0), "Not on HR File")</f>
        <v>Not on HR File</v>
      </c>
      <c r="Z715" s="234" t="str">
        <f>IFERROR(VLOOKUP(Query1[[#This Row],[ENTERPRISE_ID]], Addresses!$A:$Y,22,0), "Not on HR File")</f>
        <v>Not on HR File</v>
      </c>
      <c r="AA715" s="234" t="str">
        <f>IFERROR(VLOOKUP(Query1[[#This Row],[ENTERPRISE_ID]], Addresses!$A:$Y,23,0), "Not on HR File")</f>
        <v>Not on HR File</v>
      </c>
      <c r="AB715" s="234" t="str">
        <f>IFERROR(VLOOKUP(Query1[[#This Row],[ENTERPRISE_ID]], Addresses!$A:$Y,24,0), "Not on HR File")</f>
        <v>Not on HR File</v>
      </c>
      <c r="AC715" s="234" t="str">
        <f>IFERROR(VLOOKUP(Query1[[#This Row],[ENTERPRISE_ID]], Addresses!$A:$Y,25,0), "Not on HR File")</f>
        <v>Not on HR File</v>
      </c>
      <c r="AD715" s="230" t="s">
        <v>11951</v>
      </c>
      <c r="AE715" s="235">
        <v>46086</v>
      </c>
    </row>
    <row r="716" spans="1:31" x14ac:dyDescent="0.3">
      <c r="A716" s="230" t="s">
        <v>17001</v>
      </c>
      <c r="B716" s="230" t="str">
        <f>Query1[[#This Row],[LAST_NAME]]</f>
        <v>BISHOP</v>
      </c>
      <c r="C716" s="230" t="s">
        <v>17002</v>
      </c>
      <c r="D716" s="230" t="s">
        <v>5627</v>
      </c>
      <c r="E716" s="230" t="s">
        <v>17003</v>
      </c>
      <c r="F716" s="230" t="s">
        <v>17004</v>
      </c>
      <c r="G716" s="230" t="s">
        <v>8841</v>
      </c>
      <c r="H716" s="230" t="str">
        <f>Query1[[#This Row],[FULL_NAME]]</f>
        <v>RANDALL BISHOP</v>
      </c>
      <c r="I716" s="230" t="s">
        <v>17005</v>
      </c>
      <c r="J716" s="230" t="s">
        <v>9271</v>
      </c>
      <c r="K716" s="230" t="str">
        <f>Query1[[#This Row],[ENTERPRISE_ID]]</f>
        <v>RBISHO2</v>
      </c>
      <c r="L716" s="231">
        <v>9036193066</v>
      </c>
      <c r="M716" s="230" t="s">
        <v>5630</v>
      </c>
      <c r="N716" s="230" t="s">
        <v>17006</v>
      </c>
      <c r="O716" s="230"/>
      <c r="P716" s="230" t="s">
        <v>17007</v>
      </c>
      <c r="Q716" s="230" t="s">
        <v>279</v>
      </c>
      <c r="R716" s="230" t="s">
        <v>17008</v>
      </c>
      <c r="S716" s="230" t="s">
        <v>5634</v>
      </c>
      <c r="T716" s="232">
        <v>8998</v>
      </c>
      <c r="U716" s="230" t="s">
        <v>5715</v>
      </c>
      <c r="V716" s="230" t="s">
        <v>5716</v>
      </c>
      <c r="W716" s="233" t="str">
        <f>IFERROR(VLOOKUP(Query1[[#This Row],[ENTERPRISE_ID]],HR_tbl[],2, 0), "Not on HR File")</f>
        <v>Team Lead Technician</v>
      </c>
      <c r="X716" s="113">
        <f>IFERROR(VLOOKUP(Query1[[#This Row],[ENTERPRISE_ID]],HR_tbl[],3,0), "Not on HR File")</f>
        <v>44263</v>
      </c>
      <c r="Y716" s="234" t="str">
        <f>IFERROR(VLOOKUP(Query1[[#This Row],[ENTERPRISE_ID]], Addresses!$A:$Y,21,0), "Not on HR File")</f>
        <v>130 COUNTY ROAD 1435</v>
      </c>
      <c r="Z716" s="234">
        <f>IFERROR(VLOOKUP(Query1[[#This Row],[ENTERPRISE_ID]], Addresses!$A:$Y,22,0), "Not on HR File")</f>
        <v>0</v>
      </c>
      <c r="AA716" s="234" t="str">
        <f>IFERROR(VLOOKUP(Query1[[#This Row],[ENTERPRISE_ID]], Addresses!$A:$Y,23,0), "Not on HR File")</f>
        <v>BOGATA</v>
      </c>
      <c r="AB716" s="234" t="str">
        <f>IFERROR(VLOOKUP(Query1[[#This Row],[ENTERPRISE_ID]], Addresses!$A:$Y,24,0), "Not on HR File")</f>
        <v>TX</v>
      </c>
      <c r="AC716" s="234" t="str">
        <f>IFERROR(VLOOKUP(Query1[[#This Row],[ENTERPRISE_ID]], Addresses!$A:$Y,25,0), "Not on HR File")</f>
        <v>75417</v>
      </c>
      <c r="AD716" s="230" t="s">
        <v>17009</v>
      </c>
      <c r="AE716" s="235">
        <v>46086</v>
      </c>
    </row>
    <row r="717" spans="1:31" x14ac:dyDescent="0.3">
      <c r="A717" s="230" t="s">
        <v>5546</v>
      </c>
      <c r="B717" s="230" t="str">
        <f>Query1[[#This Row],[LAST_NAME]]</f>
        <v>BARROW</v>
      </c>
      <c r="C717" s="230" t="s">
        <v>14562</v>
      </c>
      <c r="D717" s="230" t="s">
        <v>5682</v>
      </c>
      <c r="E717" s="230" t="s">
        <v>14563</v>
      </c>
      <c r="F717" s="230" t="s">
        <v>14564</v>
      </c>
      <c r="G717" s="230" t="s">
        <v>5549</v>
      </c>
      <c r="H717" s="230" t="str">
        <f>Query1[[#This Row],[FULL_NAME]]</f>
        <v>JEREMY BARROW</v>
      </c>
      <c r="I717" s="230" t="s">
        <v>5548</v>
      </c>
      <c r="J717" s="230" t="s">
        <v>5547</v>
      </c>
      <c r="K717" s="230" t="str">
        <f>Query1[[#This Row],[ENTERPRISE_ID]]</f>
        <v>JBARROW</v>
      </c>
      <c r="L717" s="231">
        <v>8043001464</v>
      </c>
      <c r="M717" s="230" t="s">
        <v>5630</v>
      </c>
      <c r="N717" s="230" t="s">
        <v>14565</v>
      </c>
      <c r="O717" s="230"/>
      <c r="P717" s="230" t="s">
        <v>7733</v>
      </c>
      <c r="Q717" s="230" t="s">
        <v>328</v>
      </c>
      <c r="R717" s="230" t="s">
        <v>14566</v>
      </c>
      <c r="S717" s="230" t="s">
        <v>5738</v>
      </c>
      <c r="T717" s="232">
        <v>8998</v>
      </c>
      <c r="U717" s="230" t="s">
        <v>9262</v>
      </c>
      <c r="V717" s="230" t="s">
        <v>9263</v>
      </c>
      <c r="W717" s="233" t="str">
        <f>IFERROR(VLOOKUP(Query1[[#This Row],[ENTERPRISE_ID]],HR_tbl[],2, 0), "Not on HR File")</f>
        <v>Service Technician 1, In-Home</v>
      </c>
      <c r="X717" s="113">
        <f>IFERROR(VLOOKUP(Query1[[#This Row],[ENTERPRISE_ID]],HR_tbl[],3,0), "Not on HR File")</f>
        <v>45823</v>
      </c>
      <c r="Y717" s="234" t="str">
        <f>IFERROR(VLOOKUP(Query1[[#This Row],[ENTERPRISE_ID]], Addresses!$A:$Y,21,0), "Not on HR File")</f>
        <v>3205 LOGANDALE AVE</v>
      </c>
      <c r="Z717" s="234">
        <f>IFERROR(VLOOKUP(Query1[[#This Row],[ENTERPRISE_ID]], Addresses!$A:$Y,22,0), "Not on HR File")</f>
        <v>0</v>
      </c>
      <c r="AA717" s="234" t="str">
        <f>IFERROR(VLOOKUP(Query1[[#This Row],[ENTERPRISE_ID]], Addresses!$A:$Y,23,0), "Not on HR File")</f>
        <v>RICHMOND</v>
      </c>
      <c r="AB717" s="234" t="str">
        <f>IFERROR(VLOOKUP(Query1[[#This Row],[ENTERPRISE_ID]], Addresses!$A:$Y,24,0), "Not on HR File")</f>
        <v>VA</v>
      </c>
      <c r="AC717" s="234" t="str">
        <f>IFERROR(VLOOKUP(Query1[[#This Row],[ENTERPRISE_ID]], Addresses!$A:$Y,25,0), "Not on HR File")</f>
        <v>23224</v>
      </c>
      <c r="AD717" s="230" t="s">
        <v>14567</v>
      </c>
      <c r="AE717" s="235">
        <v>46086</v>
      </c>
    </row>
    <row r="718" spans="1:31" x14ac:dyDescent="0.3">
      <c r="A718" s="230" t="s">
        <v>17100</v>
      </c>
      <c r="B718" s="230" t="str">
        <f>Query1[[#This Row],[LAST_NAME]]</f>
        <v>FIALLO PEREZ</v>
      </c>
      <c r="C718" s="230" t="s">
        <v>17101</v>
      </c>
      <c r="D718" s="230" t="s">
        <v>5638</v>
      </c>
      <c r="E718" s="230" t="s">
        <v>17102</v>
      </c>
      <c r="F718" s="230" t="s">
        <v>17103</v>
      </c>
      <c r="G718" s="230" t="s">
        <v>6816</v>
      </c>
      <c r="H718" s="230" t="str">
        <f>Query1[[#This Row],[FULL_NAME]]</f>
        <v>MICHEL FIALLO PEREZ</v>
      </c>
      <c r="I718" s="230" t="s">
        <v>17104</v>
      </c>
      <c r="J718" s="230" t="s">
        <v>17105</v>
      </c>
      <c r="K718" s="230" t="str">
        <f>Query1[[#This Row],[ENTERPRISE_ID]]</f>
        <v>MFIALLO</v>
      </c>
      <c r="L718" s="231">
        <v>5613329810</v>
      </c>
      <c r="M718" s="230" t="s">
        <v>5630</v>
      </c>
      <c r="N718" s="230" t="s">
        <v>17106</v>
      </c>
      <c r="O718" s="230"/>
      <c r="P718" s="230" t="s">
        <v>4911</v>
      </c>
      <c r="Q718" s="230" t="s">
        <v>297</v>
      </c>
      <c r="R718" s="230" t="s">
        <v>17107</v>
      </c>
      <c r="S718" s="230" t="s">
        <v>5634</v>
      </c>
      <c r="T718" s="232">
        <v>8998</v>
      </c>
      <c r="U718" s="230" t="s">
        <v>5715</v>
      </c>
      <c r="V718" s="230" t="s">
        <v>5716</v>
      </c>
      <c r="W718" s="233" t="str">
        <f>IFERROR(VLOOKUP(Query1[[#This Row],[ENTERPRISE_ID]],HR_tbl[],2, 0), "Not on HR File")</f>
        <v>Team Lead Technician</v>
      </c>
      <c r="X718" s="113">
        <f>IFERROR(VLOOKUP(Query1[[#This Row],[ENTERPRISE_ID]],HR_tbl[],3,0), "Not on HR File")</f>
        <v>41582</v>
      </c>
      <c r="Y718" s="234" t="str">
        <f>IFERROR(VLOOKUP(Query1[[#This Row],[ENTERPRISE_ID]], Addresses!$A:$Y,21,0), "Not on HR File")</f>
        <v>2108 Tarragon Rd</v>
      </c>
      <c r="Z718" s="234">
        <f>IFERROR(VLOOKUP(Query1[[#This Row],[ENTERPRISE_ID]], Addresses!$A:$Y,22,0), "Not on HR File")</f>
        <v>0</v>
      </c>
      <c r="AA718" s="234" t="str">
        <f>IFERROR(VLOOKUP(Query1[[#This Row],[ENTERPRISE_ID]], Addresses!$A:$Y,23,0), "Not on HR File")</f>
        <v>West Palm Beach</v>
      </c>
      <c r="AB718" s="234" t="str">
        <f>IFERROR(VLOOKUP(Query1[[#This Row],[ENTERPRISE_ID]], Addresses!$A:$Y,24,0), "Not on HR File")</f>
        <v>FL</v>
      </c>
      <c r="AC718" s="234" t="str">
        <f>IFERROR(VLOOKUP(Query1[[#This Row],[ENTERPRISE_ID]], Addresses!$A:$Y,25,0), "Not on HR File")</f>
        <v>33415</v>
      </c>
      <c r="AD718" s="230" t="s">
        <v>17108</v>
      </c>
      <c r="AE718" s="235">
        <v>46086</v>
      </c>
    </row>
    <row r="719" spans="1:31" x14ac:dyDescent="0.3">
      <c r="A719" s="230" t="s">
        <v>9212</v>
      </c>
      <c r="B719" s="230" t="str">
        <f>Query1[[#This Row],[LAST_NAME]]</f>
        <v>RITZLOCK</v>
      </c>
      <c r="C719" s="230" t="s">
        <v>9213</v>
      </c>
      <c r="D719" s="230" t="s">
        <v>5756</v>
      </c>
      <c r="E719" s="230" t="s">
        <v>9214</v>
      </c>
      <c r="F719" s="230" t="s">
        <v>9215</v>
      </c>
      <c r="G719" s="230" t="s">
        <v>9216</v>
      </c>
      <c r="H719" s="230" t="str">
        <f>Query1[[#This Row],[FULL_NAME]]</f>
        <v>JOSEPH RITZLOCK</v>
      </c>
      <c r="I719" s="230" t="s">
        <v>9217</v>
      </c>
      <c r="J719" s="230" t="s">
        <v>4123</v>
      </c>
      <c r="K719" s="230" t="str">
        <f>Query1[[#This Row],[ENTERPRISE_ID]]</f>
        <v>JRITZLO</v>
      </c>
      <c r="L719" s="231">
        <v>8483380442</v>
      </c>
      <c r="M719" s="230" t="s">
        <v>5630</v>
      </c>
      <c r="N719" s="230" t="s">
        <v>9218</v>
      </c>
      <c r="O719" s="230"/>
      <c r="P719" s="230" t="s">
        <v>9219</v>
      </c>
      <c r="Q719" s="230" t="s">
        <v>435</v>
      </c>
      <c r="R719" s="230" t="s">
        <v>9220</v>
      </c>
      <c r="S719" s="230" t="s">
        <v>5738</v>
      </c>
      <c r="T719" s="232">
        <v>8998</v>
      </c>
      <c r="U719" s="230" t="s">
        <v>5764</v>
      </c>
      <c r="V719" s="230" t="s">
        <v>5765</v>
      </c>
      <c r="W719" s="233" t="str">
        <f>IFERROR(VLOOKUP(Query1[[#This Row],[ENTERPRISE_ID]],HR_tbl[],2, 0), "Not on HR File")</f>
        <v>Service Technician 2, In-Home</v>
      </c>
      <c r="X719" s="113">
        <f>IFERROR(VLOOKUP(Query1[[#This Row],[ENTERPRISE_ID]],HR_tbl[],3,0), "Not on HR File")</f>
        <v>32279</v>
      </c>
      <c r="Y719" s="234" t="str">
        <f>IFERROR(VLOOKUP(Query1[[#This Row],[ENTERPRISE_ID]], Addresses!$A:$Y,21,0), "Not on HR File")</f>
        <v>3534 FITLER STREET</v>
      </c>
      <c r="Z719" s="234">
        <f>IFERROR(VLOOKUP(Query1[[#This Row],[ENTERPRISE_ID]], Addresses!$A:$Y,22,0), "Not on HR File")</f>
        <v>0</v>
      </c>
      <c r="AA719" s="234" t="str">
        <f>IFERROR(VLOOKUP(Query1[[#This Row],[ENTERPRISE_ID]], Addresses!$A:$Y,23,0), "Not on HR File")</f>
        <v>PHILADELPHIA</v>
      </c>
      <c r="AB719" s="234" t="str">
        <f>IFERROR(VLOOKUP(Query1[[#This Row],[ENTERPRISE_ID]], Addresses!$A:$Y,24,0), "Not on HR File")</f>
        <v>PA</v>
      </c>
      <c r="AC719" s="234" t="str">
        <f>IFERROR(VLOOKUP(Query1[[#This Row],[ENTERPRISE_ID]], Addresses!$A:$Y,25,0), "Not on HR File")</f>
        <v>19114</v>
      </c>
      <c r="AD719" s="230" t="s">
        <v>9221</v>
      </c>
      <c r="AE719" s="235">
        <v>46086</v>
      </c>
    </row>
    <row r="720" spans="1:31" x14ac:dyDescent="0.3">
      <c r="A720" s="230" t="s">
        <v>729</v>
      </c>
      <c r="B720" s="230" t="str">
        <f>Query1[[#This Row],[LAST_NAME]]</f>
        <v>LLOYD</v>
      </c>
      <c r="C720" s="230" t="s">
        <v>730</v>
      </c>
      <c r="D720" s="230" t="s">
        <v>5638</v>
      </c>
      <c r="E720" s="230" t="s">
        <v>17316</v>
      </c>
      <c r="F720" s="230" t="s">
        <v>17317</v>
      </c>
      <c r="G720" s="230" t="s">
        <v>731</v>
      </c>
      <c r="H720" s="230" t="str">
        <f>Query1[[#This Row],[FULL_NAME]]</f>
        <v>GEORGE LLOYD</v>
      </c>
      <c r="I720" s="230" t="s">
        <v>17318</v>
      </c>
      <c r="J720" s="230" t="s">
        <v>4066</v>
      </c>
      <c r="K720" s="230" t="str">
        <f>Query1[[#This Row],[ENTERPRISE_ID]]</f>
        <v>GLLOYD0</v>
      </c>
      <c r="L720" s="231">
        <v>6895008458</v>
      </c>
      <c r="M720" s="230" t="s">
        <v>5630</v>
      </c>
      <c r="N720" s="230" t="s">
        <v>17319</v>
      </c>
      <c r="O720" s="230"/>
      <c r="P720" s="230" t="s">
        <v>17320</v>
      </c>
      <c r="Q720" s="230" t="s">
        <v>297</v>
      </c>
      <c r="R720" s="230" t="s">
        <v>17321</v>
      </c>
      <c r="S720" s="230" t="s">
        <v>5634</v>
      </c>
      <c r="T720" s="232">
        <v>8998</v>
      </c>
      <c r="U720" s="230" t="s">
        <v>5699</v>
      </c>
      <c r="V720" s="230" t="s">
        <v>5700</v>
      </c>
      <c r="W720" s="233" t="str">
        <f>IFERROR(VLOOKUP(Query1[[#This Row],[ENTERPRISE_ID]],HR_tbl[],2, 0), "Not on HR File")</f>
        <v>Service Technician 2, In-Home</v>
      </c>
      <c r="X720" s="113">
        <f>IFERROR(VLOOKUP(Query1[[#This Row],[ENTERPRISE_ID]],HR_tbl[],3,0), "Not on HR File")</f>
        <v>44258</v>
      </c>
      <c r="Y720" s="234" t="str">
        <f>IFERROR(VLOOKUP(Query1[[#This Row],[ENTERPRISE_ID]], Addresses!$A:$Y,21,0), "Not on HR File")</f>
        <v>2041 Dalton Ave</v>
      </c>
      <c r="Z720" s="234">
        <f>IFERROR(VLOOKUP(Query1[[#This Row],[ENTERPRISE_ID]], Addresses!$A:$Y,22,0), "Not on HR File")</f>
        <v>0</v>
      </c>
      <c r="AA720" s="234" t="str">
        <f>IFERROR(VLOOKUP(Query1[[#This Row],[ENTERPRISE_ID]], Addresses!$A:$Y,23,0), "Not on HR File")</f>
        <v>DELTONA</v>
      </c>
      <c r="AB720" s="234" t="str">
        <f>IFERROR(VLOOKUP(Query1[[#This Row],[ENTERPRISE_ID]], Addresses!$A:$Y,24,0), "Not on HR File")</f>
        <v>FL</v>
      </c>
      <c r="AC720" s="234" t="str">
        <f>IFERROR(VLOOKUP(Query1[[#This Row],[ENTERPRISE_ID]], Addresses!$A:$Y,25,0), "Not on HR File")</f>
        <v>32725</v>
      </c>
      <c r="AD720" s="230" t="s">
        <v>17322</v>
      </c>
      <c r="AE720" s="235">
        <v>46086</v>
      </c>
    </row>
    <row r="721" spans="1:31" x14ac:dyDescent="0.3">
      <c r="A721" s="230" t="s">
        <v>4760</v>
      </c>
      <c r="B721" s="230" t="str">
        <f>Query1[[#This Row],[LAST_NAME]]</f>
        <v>CARRICO</v>
      </c>
      <c r="C721" s="230" t="s">
        <v>14894</v>
      </c>
      <c r="D721" s="230" t="s">
        <v>5843</v>
      </c>
      <c r="E721" s="230" t="s">
        <v>14895</v>
      </c>
      <c r="F721" s="230" t="s">
        <v>14896</v>
      </c>
      <c r="G721" s="230" t="s">
        <v>4762</v>
      </c>
      <c r="H721" s="230" t="str">
        <f>Query1[[#This Row],[FULL_NAME]]</f>
        <v>MARK CARRICO</v>
      </c>
      <c r="I721" s="230" t="s">
        <v>4761</v>
      </c>
      <c r="J721" s="230" t="s">
        <v>4207</v>
      </c>
      <c r="K721" s="230" t="str">
        <f>Query1[[#This Row],[ENTERPRISE_ID]]</f>
        <v>MCARRI1</v>
      </c>
      <c r="L721" s="231">
        <v>2819069987</v>
      </c>
      <c r="M721" s="230" t="s">
        <v>5630</v>
      </c>
      <c r="N721" s="230" t="s">
        <v>14897</v>
      </c>
      <c r="O721" s="230"/>
      <c r="P721" s="230" t="s">
        <v>5847</v>
      </c>
      <c r="Q721" s="230" t="s">
        <v>279</v>
      </c>
      <c r="R721" s="230" t="s">
        <v>4764</v>
      </c>
      <c r="S721" s="230" t="s">
        <v>5738</v>
      </c>
      <c r="T721" s="232">
        <v>8998</v>
      </c>
      <c r="U721" s="230" t="s">
        <v>8863</v>
      </c>
      <c r="V721" s="230" t="s">
        <v>9578</v>
      </c>
      <c r="W721" s="233" t="str">
        <f>IFERROR(VLOOKUP(Query1[[#This Row],[ENTERPRISE_ID]],HR_tbl[],2, 0), "Not on HR File")</f>
        <v>Service Technician 1, In-Home</v>
      </c>
      <c r="X721" s="113">
        <f>IFERROR(VLOOKUP(Query1[[#This Row],[ENTERPRISE_ID]],HR_tbl[],3,0), "Not on HR File")</f>
        <v>43906</v>
      </c>
      <c r="Y721" s="234" t="str">
        <f>IFERROR(VLOOKUP(Query1[[#This Row],[ENTERPRISE_ID]], Addresses!$A:$Y,21,0), "Not on HR File")</f>
        <v>19035 YOUPON HILL COURT</v>
      </c>
      <c r="Z721" s="234">
        <f>IFERROR(VLOOKUP(Query1[[#This Row],[ENTERPRISE_ID]], Addresses!$A:$Y,22,0), "Not on HR File")</f>
        <v>0</v>
      </c>
      <c r="AA721" s="234" t="str">
        <f>IFERROR(VLOOKUP(Query1[[#This Row],[ENTERPRISE_ID]], Addresses!$A:$Y,23,0), "Not on HR File")</f>
        <v>HOUSTON</v>
      </c>
      <c r="AB721" s="234" t="str">
        <f>IFERROR(VLOOKUP(Query1[[#This Row],[ENTERPRISE_ID]], Addresses!$A:$Y,24,0), "Not on HR File")</f>
        <v>TX</v>
      </c>
      <c r="AC721" s="234" t="str">
        <f>IFERROR(VLOOKUP(Query1[[#This Row],[ENTERPRISE_ID]], Addresses!$A:$Y,25,0), "Not on HR File")</f>
        <v>77084</v>
      </c>
      <c r="AD721" s="230" t="s">
        <v>14898</v>
      </c>
      <c r="AE721" s="235">
        <v>46086</v>
      </c>
    </row>
    <row r="722" spans="1:31" x14ac:dyDescent="0.3">
      <c r="A722" s="230"/>
      <c r="B722" s="230" t="str">
        <f>Query1[[#This Row],[LAST_NAME]]</f>
        <v>FOURNIER</v>
      </c>
      <c r="C722" s="230" t="s">
        <v>31689</v>
      </c>
      <c r="D722" s="230" t="s">
        <v>5822</v>
      </c>
      <c r="E722" s="230" t="s">
        <v>31690</v>
      </c>
      <c r="F722" s="230"/>
      <c r="G722" s="230" t="s">
        <v>13846</v>
      </c>
      <c r="H722" s="230" t="str">
        <f>Query1[[#This Row],[FULL_NAME]]</f>
        <v>DAVID FOURNIER</v>
      </c>
      <c r="I722" s="230" t="s">
        <v>31691</v>
      </c>
      <c r="J722" s="230" t="s">
        <v>4292</v>
      </c>
      <c r="K722" s="230" t="str">
        <f>Query1[[#This Row],[ENTERPRISE_ID]]</f>
        <v>DFOURN1</v>
      </c>
      <c r="L722" s="231">
        <v>8608340360</v>
      </c>
      <c r="M722" s="230" t="s">
        <v>5630</v>
      </c>
      <c r="N722" s="230"/>
      <c r="O722" s="230"/>
      <c r="P722" s="230"/>
      <c r="Q722" s="230"/>
      <c r="R722" s="230"/>
      <c r="S722" s="230" t="s">
        <v>5664</v>
      </c>
      <c r="T722" s="232">
        <v>8998</v>
      </c>
      <c r="U722" s="230" t="s">
        <v>7770</v>
      </c>
      <c r="V722" s="230" t="s">
        <v>7771</v>
      </c>
      <c r="W722" s="233" t="str">
        <f>IFERROR(VLOOKUP(Query1[[#This Row],[ENTERPRISE_ID]],HR_tbl[],2, 0), "Not on HR File")</f>
        <v>Service Technician 1, In-Home</v>
      </c>
      <c r="X722" s="113">
        <f>IFERROR(VLOOKUP(Query1[[#This Row],[ENTERPRISE_ID]],HR_tbl[],3,0), "Not on HR File")</f>
        <v>40882</v>
      </c>
      <c r="Y722" s="234" t="str">
        <f>IFERROR(VLOOKUP(Query1[[#This Row],[ENTERPRISE_ID]], Addresses!$A:$Y,21,0), "Not on HR File")</f>
        <v>59 BEECHWOOD BLVD</v>
      </c>
      <c r="Z722" s="234">
        <f>IFERROR(VLOOKUP(Query1[[#This Row],[ENTERPRISE_ID]], Addresses!$A:$Y,22,0), "Not on HR File")</f>
        <v>0</v>
      </c>
      <c r="AA722" s="234" t="str">
        <f>IFERROR(VLOOKUP(Query1[[#This Row],[ENTERPRISE_ID]], Addresses!$A:$Y,23,0), "Not on HR File")</f>
        <v>PLAINFIELD</v>
      </c>
      <c r="AB722" s="234" t="str">
        <f>IFERROR(VLOOKUP(Query1[[#This Row],[ENTERPRISE_ID]], Addresses!$A:$Y,24,0), "Not on HR File")</f>
        <v>CT</v>
      </c>
      <c r="AC722" s="234" t="str">
        <f>IFERROR(VLOOKUP(Query1[[#This Row],[ENTERPRISE_ID]], Addresses!$A:$Y,25,0), "Not on HR File")</f>
        <v>06374</v>
      </c>
      <c r="AD722" s="230" t="s">
        <v>31692</v>
      </c>
      <c r="AE722" s="235">
        <v>46086</v>
      </c>
    </row>
    <row r="723" spans="1:31" x14ac:dyDescent="0.3">
      <c r="A723" s="230" t="s">
        <v>13258</v>
      </c>
      <c r="B723" s="230" t="str">
        <f>Query1[[#This Row],[LAST_NAME]]</f>
        <v>STOWELL</v>
      </c>
      <c r="C723" s="230" t="s">
        <v>13259</v>
      </c>
      <c r="D723" s="230" t="s">
        <v>6040</v>
      </c>
      <c r="E723" s="230" t="s">
        <v>13260</v>
      </c>
      <c r="F723" s="230" t="s">
        <v>13261</v>
      </c>
      <c r="G723" s="230" t="s">
        <v>13262</v>
      </c>
      <c r="H723" s="230" t="str">
        <f>Query1[[#This Row],[FULL_NAME]]</f>
        <v>BRYAN STOWELL</v>
      </c>
      <c r="I723" s="230" t="s">
        <v>13263</v>
      </c>
      <c r="J723" s="230" t="s">
        <v>4337</v>
      </c>
      <c r="K723" s="230" t="str">
        <f>Query1[[#This Row],[ENTERPRISE_ID]]</f>
        <v>BSTOWEL</v>
      </c>
      <c r="L723" s="231">
        <v>7605808921</v>
      </c>
      <c r="M723" s="230" t="s">
        <v>5630</v>
      </c>
      <c r="N723" s="230" t="s">
        <v>13264</v>
      </c>
      <c r="O723" s="230"/>
      <c r="P723" s="230" t="s">
        <v>13265</v>
      </c>
      <c r="Q723" s="230" t="s">
        <v>219</v>
      </c>
      <c r="R723" s="230" t="s">
        <v>13266</v>
      </c>
      <c r="S723" s="230" t="s">
        <v>5664</v>
      </c>
      <c r="T723" s="232">
        <v>8998</v>
      </c>
      <c r="U723" s="230" t="s">
        <v>6050</v>
      </c>
      <c r="V723" s="230" t="s">
        <v>6051</v>
      </c>
      <c r="W723" s="233" t="str">
        <f>IFERROR(VLOOKUP(Query1[[#This Row],[ENTERPRISE_ID]],HR_tbl[],2, 0), "Not on HR File")</f>
        <v>Service Technician 1, In-Home</v>
      </c>
      <c r="X723" s="113">
        <f>IFERROR(VLOOKUP(Query1[[#This Row],[ENTERPRISE_ID]],HR_tbl[],3,0), "Not on HR File")</f>
        <v>31027</v>
      </c>
      <c r="Y723" s="234" t="str">
        <f>IFERROR(VLOOKUP(Query1[[#This Row],[ENTERPRISE_ID]], Addresses!$A:$Y,21,0), "Not on HR File")</f>
        <v>12161 Barker Rd</v>
      </c>
      <c r="Z723" s="234">
        <f>IFERROR(VLOOKUP(Query1[[#This Row],[ENTERPRISE_ID]], Addresses!$A:$Y,22,0), "Not on HR File")</f>
        <v>0</v>
      </c>
      <c r="AA723" s="234" t="str">
        <f>IFERROR(VLOOKUP(Query1[[#This Row],[ENTERPRISE_ID]], Addresses!$A:$Y,23,0), "Not on HR File")</f>
        <v>VICTORVILLE</v>
      </c>
      <c r="AB723" s="234" t="str">
        <f>IFERROR(VLOOKUP(Query1[[#This Row],[ENTERPRISE_ID]], Addresses!$A:$Y,24,0), "Not on HR File")</f>
        <v>CA</v>
      </c>
      <c r="AC723" s="234" t="str">
        <f>IFERROR(VLOOKUP(Query1[[#This Row],[ENTERPRISE_ID]], Addresses!$A:$Y,25,0), "Not on HR File")</f>
        <v>92392</v>
      </c>
      <c r="AD723" s="230" t="s">
        <v>13267</v>
      </c>
      <c r="AE723" s="235">
        <v>46086</v>
      </c>
    </row>
    <row r="724" spans="1:31" x14ac:dyDescent="0.3">
      <c r="A724" s="230" t="s">
        <v>6624</v>
      </c>
      <c r="B724" s="230" t="str">
        <f>Query1[[#This Row],[LAST_NAME]]</f>
        <v>HARRISON</v>
      </c>
      <c r="C724" s="230" t="s">
        <v>6625</v>
      </c>
      <c r="D724" s="230" t="s">
        <v>5822</v>
      </c>
      <c r="E724" s="230" t="s">
        <v>6626</v>
      </c>
      <c r="F724" s="230" t="s">
        <v>6627</v>
      </c>
      <c r="G724" s="230" t="s">
        <v>6628</v>
      </c>
      <c r="H724" s="230" t="str">
        <f>Query1[[#This Row],[FULL_NAME]]</f>
        <v>WAYNE HARRISON</v>
      </c>
      <c r="I724" s="230" t="s">
        <v>4848</v>
      </c>
      <c r="J724" s="230" t="s">
        <v>6629</v>
      </c>
      <c r="K724" s="230" t="str">
        <f>Query1[[#This Row],[ENTERPRISE_ID]]</f>
        <v>WHARR10</v>
      </c>
      <c r="L724" s="231">
        <v>2037370546</v>
      </c>
      <c r="M724" s="230" t="s">
        <v>5630</v>
      </c>
      <c r="N724" s="230" t="s">
        <v>6630</v>
      </c>
      <c r="O724" s="230"/>
      <c r="P724" s="230" t="s">
        <v>6631</v>
      </c>
      <c r="Q724" s="230" t="s">
        <v>655</v>
      </c>
      <c r="R724" s="230" t="s">
        <v>6632</v>
      </c>
      <c r="S724" s="230" t="s">
        <v>5916</v>
      </c>
      <c r="T724" s="232">
        <v>8998</v>
      </c>
      <c r="U724" s="230" t="s">
        <v>6633</v>
      </c>
      <c r="V724" s="230" t="s">
        <v>6634</v>
      </c>
      <c r="W724" s="233" t="str">
        <f>IFERROR(VLOOKUP(Query1[[#This Row],[ENTERPRISE_ID]],HR_tbl[],2, 0), "Not on HR File")</f>
        <v>Service Tech - Modified Duty</v>
      </c>
      <c r="X724" s="113">
        <f>IFERROR(VLOOKUP(Query1[[#This Row],[ENTERPRISE_ID]],HR_tbl[],3,0), "Not on HR File")</f>
        <v>42473</v>
      </c>
      <c r="Y724" s="234" t="str">
        <f>IFERROR(VLOOKUP(Query1[[#This Row],[ENTERPRISE_ID]], Addresses!$A:$Y,21,0), "Not on HR File")</f>
        <v>354 Barnum Terrace Ext.</v>
      </c>
      <c r="Z724" s="234">
        <f>IFERROR(VLOOKUP(Query1[[#This Row],[ENTERPRISE_ID]], Addresses!$A:$Y,22,0), "Not on HR File")</f>
        <v>0</v>
      </c>
      <c r="AA724" s="234" t="str">
        <f>IFERROR(VLOOKUP(Query1[[#This Row],[ENTERPRISE_ID]], Addresses!$A:$Y,23,0), "Not on HR File")</f>
        <v>Stratford</v>
      </c>
      <c r="AB724" s="234" t="str">
        <f>IFERROR(VLOOKUP(Query1[[#This Row],[ENTERPRISE_ID]], Addresses!$A:$Y,24,0), "Not on HR File")</f>
        <v>CT</v>
      </c>
      <c r="AC724" s="234" t="str">
        <f>IFERROR(VLOOKUP(Query1[[#This Row],[ENTERPRISE_ID]], Addresses!$A:$Y,25,0), "Not on HR File")</f>
        <v>06614</v>
      </c>
      <c r="AD724" s="230" t="s">
        <v>6635</v>
      </c>
      <c r="AE724" s="235">
        <v>46086</v>
      </c>
    </row>
    <row r="725" spans="1:31" x14ac:dyDescent="0.3">
      <c r="A725" s="230" t="s">
        <v>1019</v>
      </c>
      <c r="B725" s="230" t="str">
        <f>Query1[[#This Row],[LAST_NAME]]</f>
        <v>RUIZ</v>
      </c>
      <c r="C725" s="230" t="s">
        <v>1020</v>
      </c>
      <c r="D725" s="230" t="s">
        <v>5843</v>
      </c>
      <c r="E725" s="230" t="s">
        <v>12221</v>
      </c>
      <c r="F725" s="230" t="s">
        <v>12222</v>
      </c>
      <c r="G725" s="230" t="s">
        <v>1021</v>
      </c>
      <c r="H725" s="230" t="str">
        <f>Query1[[#This Row],[FULL_NAME]]</f>
        <v>EMILIO RUIZ</v>
      </c>
      <c r="I725" s="230" t="s">
        <v>4646</v>
      </c>
      <c r="J725" s="230" t="s">
        <v>4645</v>
      </c>
      <c r="K725" s="230" t="str">
        <f>Query1[[#This Row],[ENTERPRISE_ID]]</f>
        <v>ERUIZ</v>
      </c>
      <c r="L725" s="231">
        <v>8328654269</v>
      </c>
      <c r="M725" s="230" t="s">
        <v>5630</v>
      </c>
      <c r="N725" s="230" t="s">
        <v>12223</v>
      </c>
      <c r="O725" s="230"/>
      <c r="P725" s="230" t="s">
        <v>12224</v>
      </c>
      <c r="Q725" s="230" t="s">
        <v>279</v>
      </c>
      <c r="R725" s="230" t="s">
        <v>12225</v>
      </c>
      <c r="S725" s="230" t="s">
        <v>5738</v>
      </c>
      <c r="T725" s="232">
        <v>8998</v>
      </c>
      <c r="U725" s="230" t="s">
        <v>8863</v>
      </c>
      <c r="V725" s="230" t="s">
        <v>9578</v>
      </c>
      <c r="W725" s="233" t="str">
        <f>IFERROR(VLOOKUP(Query1[[#This Row],[ENTERPRISE_ID]],HR_tbl[],2, 0), "Not on HR File")</f>
        <v>Service Technician 1, In-Home</v>
      </c>
      <c r="X725" s="113">
        <f>IFERROR(VLOOKUP(Query1[[#This Row],[ENTERPRISE_ID]],HR_tbl[],3,0), "Not on HR File")</f>
        <v>45242</v>
      </c>
      <c r="Y725" s="234" t="str">
        <f>IFERROR(VLOOKUP(Query1[[#This Row],[ENTERPRISE_ID]], Addresses!$A:$Y,21,0), "Not on HR File")</f>
        <v>12809 PIRATE BEND DRIVE</v>
      </c>
      <c r="Z725" s="234">
        <f>IFERROR(VLOOKUP(Query1[[#This Row],[ENTERPRISE_ID]], Addresses!$A:$Y,22,0), "Not on HR File")</f>
        <v>0</v>
      </c>
      <c r="AA725" s="234" t="str">
        <f>IFERROR(VLOOKUP(Query1[[#This Row],[ENTERPRISE_ID]], Addresses!$A:$Y,23,0), "Not on HR File")</f>
        <v>LA MARQUE</v>
      </c>
      <c r="AB725" s="234" t="str">
        <f>IFERROR(VLOOKUP(Query1[[#This Row],[ENTERPRISE_ID]], Addresses!$A:$Y,24,0), "Not on HR File")</f>
        <v>TX</v>
      </c>
      <c r="AC725" s="234" t="str">
        <f>IFERROR(VLOOKUP(Query1[[#This Row],[ENTERPRISE_ID]], Addresses!$A:$Y,25,0), "Not on HR File")</f>
        <v>77568</v>
      </c>
      <c r="AD725" s="230" t="s">
        <v>12226</v>
      </c>
      <c r="AE725" s="235">
        <v>46086</v>
      </c>
    </row>
    <row r="726" spans="1:31" x14ac:dyDescent="0.3">
      <c r="A726" s="230" t="s">
        <v>11529</v>
      </c>
      <c r="B726" s="230" t="str">
        <f>Query1[[#This Row],[LAST_NAME]]</f>
        <v>MINER</v>
      </c>
      <c r="C726" s="230" t="s">
        <v>11530</v>
      </c>
      <c r="D726" s="230" t="s">
        <v>5833</v>
      </c>
      <c r="E726" s="230" t="s">
        <v>8784</v>
      </c>
      <c r="F726" s="230" t="s">
        <v>11531</v>
      </c>
      <c r="G726" s="230" t="s">
        <v>11532</v>
      </c>
      <c r="H726" s="230" t="str">
        <f>Query1[[#This Row],[FULL_NAME]]</f>
        <v>FRANK MINER</v>
      </c>
      <c r="I726" s="230" t="s">
        <v>11533</v>
      </c>
      <c r="J726" s="230" t="s">
        <v>4758</v>
      </c>
      <c r="K726" s="230" t="str">
        <f>Query1[[#This Row],[ENTERPRISE_ID]]</f>
        <v>FMINER1</v>
      </c>
      <c r="L726" s="231">
        <v>7156197759</v>
      </c>
      <c r="M726" s="230" t="s">
        <v>5630</v>
      </c>
      <c r="N726" s="230" t="s">
        <v>11534</v>
      </c>
      <c r="O726" s="230"/>
      <c r="P726" s="230" t="s">
        <v>11535</v>
      </c>
      <c r="Q726" s="230" t="s">
        <v>453</v>
      </c>
      <c r="R726" s="230" t="s">
        <v>11536</v>
      </c>
      <c r="S726" s="230" t="s">
        <v>5916</v>
      </c>
      <c r="T726" s="232">
        <v>8998</v>
      </c>
      <c r="U726" s="230" t="s">
        <v>836</v>
      </c>
      <c r="V726" s="230" t="s">
        <v>6402</v>
      </c>
      <c r="W726" s="233" t="str">
        <f>IFERROR(VLOOKUP(Query1[[#This Row],[ENTERPRISE_ID]],HR_tbl[],2, 0), "Not on HR File")</f>
        <v>Service Technician 1, In-Home</v>
      </c>
      <c r="X726" s="113">
        <f>IFERROR(VLOOKUP(Query1[[#This Row],[ENTERPRISE_ID]],HR_tbl[],3,0), "Not on HR File")</f>
        <v>34956</v>
      </c>
      <c r="Y726" s="234" t="str">
        <f>IFERROR(VLOOKUP(Query1[[#This Row],[ENTERPRISE_ID]], Addresses!$A:$Y,21,0), "Not on HR File")</f>
        <v>e5268 651st ave</v>
      </c>
      <c r="Z726" s="234">
        <f>IFERROR(VLOOKUP(Query1[[#This Row],[ENTERPRISE_ID]], Addresses!$A:$Y,22,0), "Not on HR File")</f>
        <v>0</v>
      </c>
      <c r="AA726" s="234" t="str">
        <f>IFERROR(VLOOKUP(Query1[[#This Row],[ENTERPRISE_ID]], Addresses!$A:$Y,23,0), "Not on HR File")</f>
        <v>Menomonie</v>
      </c>
      <c r="AB726" s="234" t="str">
        <f>IFERROR(VLOOKUP(Query1[[#This Row],[ENTERPRISE_ID]], Addresses!$A:$Y,24,0), "Not on HR File")</f>
        <v>WI</v>
      </c>
      <c r="AC726" s="234" t="str">
        <f>IFERROR(VLOOKUP(Query1[[#This Row],[ENTERPRISE_ID]], Addresses!$A:$Y,25,0), "Not on HR File")</f>
        <v>54751</v>
      </c>
      <c r="AD726" s="230" t="s">
        <v>11537</v>
      </c>
      <c r="AE726" s="235">
        <v>46086</v>
      </c>
    </row>
    <row r="727" spans="1:31" x14ac:dyDescent="0.3">
      <c r="A727" s="230" t="s">
        <v>3615</v>
      </c>
      <c r="B727" s="230" t="str">
        <f>Query1[[#This Row],[LAST_NAME]]</f>
        <v>GREEN</v>
      </c>
      <c r="C727" s="230" t="s">
        <v>3616</v>
      </c>
      <c r="D727" s="230" t="s">
        <v>5867</v>
      </c>
      <c r="E727" s="230" t="s">
        <v>10272</v>
      </c>
      <c r="F727" s="230" t="s">
        <v>10273</v>
      </c>
      <c r="G727" s="230" t="s">
        <v>3617</v>
      </c>
      <c r="H727" s="230" t="str">
        <f>Query1[[#This Row],[FULL_NAME]]</f>
        <v>WILLA GREEN</v>
      </c>
      <c r="I727" s="230" t="s">
        <v>3998</v>
      </c>
      <c r="J727" s="230" t="s">
        <v>5094</v>
      </c>
      <c r="K727" s="230" t="str">
        <f>Query1[[#This Row],[ENTERPRISE_ID]]</f>
        <v>WGREEN4</v>
      </c>
      <c r="L727" s="231">
        <v>5054479428</v>
      </c>
      <c r="M727" s="230" t="s">
        <v>5630</v>
      </c>
      <c r="N727" s="230" t="s">
        <v>10274</v>
      </c>
      <c r="O727" s="230"/>
      <c r="P727" s="230" t="s">
        <v>10275</v>
      </c>
      <c r="Q727" s="230" t="s">
        <v>3619</v>
      </c>
      <c r="R727" s="230" t="s">
        <v>10276</v>
      </c>
      <c r="S727" s="230" t="s">
        <v>5634</v>
      </c>
      <c r="T727" s="232">
        <v>8998</v>
      </c>
      <c r="U727" s="230" t="s">
        <v>5406</v>
      </c>
      <c r="V727" s="230" t="s">
        <v>10277</v>
      </c>
      <c r="W727" s="233" t="str">
        <f>IFERROR(VLOOKUP(Query1[[#This Row],[ENTERPRISE_ID]],HR_tbl[],2, 0), "Not on HR File")</f>
        <v>Service Technician 3, In-Home</v>
      </c>
      <c r="X727" s="113">
        <f>IFERROR(VLOOKUP(Query1[[#This Row],[ENTERPRISE_ID]],HR_tbl[],3,0), "Not on HR File")</f>
        <v>40679</v>
      </c>
      <c r="Y727" s="234" t="str">
        <f>IFERROR(VLOOKUP(Query1[[#This Row],[ENTERPRISE_ID]], Addresses!$A:$Y,21,0), "Not on HR File")</f>
        <v>50 Anne Pickard Loop</v>
      </c>
      <c r="Z727" s="234">
        <f>IFERROR(VLOOKUP(Query1[[#This Row],[ENTERPRISE_ID]], Addresses!$A:$Y,22,0), "Not on HR File")</f>
        <v>0</v>
      </c>
      <c r="AA727" s="234" t="str">
        <f>IFERROR(VLOOKUP(Query1[[#This Row],[ENTERPRISE_ID]], Addresses!$A:$Y,23,0), "Not on HR File")</f>
        <v>Tijeras</v>
      </c>
      <c r="AB727" s="234" t="str">
        <f>IFERROR(VLOOKUP(Query1[[#This Row],[ENTERPRISE_ID]], Addresses!$A:$Y,24,0), "Not on HR File")</f>
        <v>NM</v>
      </c>
      <c r="AC727" s="234" t="str">
        <f>IFERROR(VLOOKUP(Query1[[#This Row],[ENTERPRISE_ID]], Addresses!$A:$Y,25,0), "Not on HR File")</f>
        <v>87059</v>
      </c>
      <c r="AD727" s="230" t="s">
        <v>10278</v>
      </c>
      <c r="AE727" s="235">
        <v>46086</v>
      </c>
    </row>
    <row r="728" spans="1:31" x14ac:dyDescent="0.3">
      <c r="A728" s="230" t="s">
        <v>12724</v>
      </c>
      <c r="B728" s="230" t="str">
        <f>Query1[[#This Row],[LAST_NAME]]</f>
        <v>HARTWECK</v>
      </c>
      <c r="C728" s="230" t="s">
        <v>12725</v>
      </c>
      <c r="D728" s="230" t="s">
        <v>5682</v>
      </c>
      <c r="E728" s="230" t="s">
        <v>12726</v>
      </c>
      <c r="F728" s="230" t="s">
        <v>12727</v>
      </c>
      <c r="G728" s="230" t="s">
        <v>12728</v>
      </c>
      <c r="H728" s="230" t="str">
        <f>Query1[[#This Row],[FULL_NAME]]</f>
        <v>AARON HARTWECK</v>
      </c>
      <c r="I728" s="230" t="s">
        <v>12729</v>
      </c>
      <c r="J728" s="230" t="s">
        <v>4202</v>
      </c>
      <c r="K728" s="230" t="str">
        <f>Query1[[#This Row],[ENTERPRISE_ID]]</f>
        <v>AHARTWE</v>
      </c>
      <c r="L728" s="231">
        <v>2524148868</v>
      </c>
      <c r="M728" s="230" t="s">
        <v>5630</v>
      </c>
      <c r="N728" s="230" t="s">
        <v>12730</v>
      </c>
      <c r="O728" s="230"/>
      <c r="P728" s="230" t="s">
        <v>12731</v>
      </c>
      <c r="Q728" s="230" t="s">
        <v>416</v>
      </c>
      <c r="R728" s="230" t="s">
        <v>12732</v>
      </c>
      <c r="S728" s="230" t="s">
        <v>5738</v>
      </c>
      <c r="T728" s="232">
        <v>8998</v>
      </c>
      <c r="U728" s="230" t="s">
        <v>8003</v>
      </c>
      <c r="V728" s="230" t="s">
        <v>8004</v>
      </c>
      <c r="W728" s="233" t="str">
        <f>IFERROR(VLOOKUP(Query1[[#This Row],[ENTERPRISE_ID]],HR_tbl[],2, 0), "Not on HR File")</f>
        <v>Service Technician 1, In-Home</v>
      </c>
      <c r="X728" s="113">
        <f>IFERROR(VLOOKUP(Query1[[#This Row],[ENTERPRISE_ID]],HR_tbl[],3,0), "Not on HR File")</f>
        <v>44469</v>
      </c>
      <c r="Y728" s="234" t="str">
        <f>IFERROR(VLOOKUP(Query1[[#This Row],[ENTERPRISE_ID]], Addresses!$A:$Y,21,0), "Not on HR File")</f>
        <v>305 KUWICKI RD</v>
      </c>
      <c r="Z728" s="234">
        <f>IFERROR(VLOOKUP(Query1[[#This Row],[ENTERPRISE_ID]], Addresses!$A:$Y,22,0), "Not on HR File")</f>
        <v>0</v>
      </c>
      <c r="AA728" s="234" t="str">
        <f>IFERROR(VLOOKUP(Query1[[#This Row],[ENTERPRISE_ID]], Addresses!$A:$Y,23,0), "Not on HR File")</f>
        <v>PIKEVILLE</v>
      </c>
      <c r="AB728" s="234" t="str">
        <f>IFERROR(VLOOKUP(Query1[[#This Row],[ENTERPRISE_ID]], Addresses!$A:$Y,24,0), "Not on HR File")</f>
        <v>NC</v>
      </c>
      <c r="AC728" s="234" t="str">
        <f>IFERROR(VLOOKUP(Query1[[#This Row],[ENTERPRISE_ID]], Addresses!$A:$Y,25,0), "Not on HR File")</f>
        <v>27863</v>
      </c>
      <c r="AD728" s="230" t="s">
        <v>12733</v>
      </c>
      <c r="AE728" s="235">
        <v>46086</v>
      </c>
    </row>
    <row r="729" spans="1:31" x14ac:dyDescent="0.3">
      <c r="A729" s="230"/>
      <c r="B729" s="230" t="str">
        <f>Query1[[#This Row],[LAST_NAME]]</f>
        <v>CRAWFORD</v>
      </c>
      <c r="C729" s="230" t="s">
        <v>31542</v>
      </c>
      <c r="D729" s="230" t="s">
        <v>6304</v>
      </c>
      <c r="E729" s="230" t="s">
        <v>31543</v>
      </c>
      <c r="F729" s="230"/>
      <c r="G729" s="230" t="s">
        <v>31544</v>
      </c>
      <c r="H729" s="230" t="str">
        <f>Query1[[#This Row],[FULL_NAME]]</f>
        <v>KYLE CRAWFORD</v>
      </c>
      <c r="I729" s="230" t="s">
        <v>5009</v>
      </c>
      <c r="J729" s="230" t="s">
        <v>3898</v>
      </c>
      <c r="K729" s="230" t="str">
        <f>Query1[[#This Row],[ENTERPRISE_ID]]</f>
        <v>KCRAWF1</v>
      </c>
      <c r="L729" s="231">
        <v>7858450921</v>
      </c>
      <c r="M729" s="230" t="s">
        <v>5630</v>
      </c>
      <c r="N729" s="230" t="s">
        <v>31545</v>
      </c>
      <c r="O729" s="230"/>
      <c r="P729" s="230" t="s">
        <v>31546</v>
      </c>
      <c r="Q729" s="230" t="s">
        <v>549</v>
      </c>
      <c r="R729" s="230" t="s">
        <v>23098</v>
      </c>
      <c r="S729" s="230" t="s">
        <v>5664</v>
      </c>
      <c r="T729" s="232">
        <v>8998</v>
      </c>
      <c r="U729" s="230" t="s">
        <v>7329</v>
      </c>
      <c r="V729" s="230" t="s">
        <v>8079</v>
      </c>
      <c r="W729" s="233" t="str">
        <f>IFERROR(VLOOKUP(Query1[[#This Row],[ENTERPRISE_ID]],HR_tbl[],2, 0), "Not on HR File")</f>
        <v>Not on HR File</v>
      </c>
      <c r="X729" s="113" t="str">
        <f>IFERROR(VLOOKUP(Query1[[#This Row],[ENTERPRISE_ID]],HR_tbl[],3,0), "Not on HR File")</f>
        <v>Not on HR File</v>
      </c>
      <c r="Y729" s="234" t="str">
        <f>IFERROR(VLOOKUP(Query1[[#This Row],[ENTERPRISE_ID]], Addresses!$A:$Y,21,0), "Not on HR File")</f>
        <v>Not on HR File</v>
      </c>
      <c r="Z729" s="234" t="str">
        <f>IFERROR(VLOOKUP(Query1[[#This Row],[ENTERPRISE_ID]], Addresses!$A:$Y,22,0), "Not on HR File")</f>
        <v>Not on HR File</v>
      </c>
      <c r="AA729" s="234" t="str">
        <f>IFERROR(VLOOKUP(Query1[[#This Row],[ENTERPRISE_ID]], Addresses!$A:$Y,23,0), "Not on HR File")</f>
        <v>Not on HR File</v>
      </c>
      <c r="AB729" s="234" t="str">
        <f>IFERROR(VLOOKUP(Query1[[#This Row],[ENTERPRISE_ID]], Addresses!$A:$Y,24,0), "Not on HR File")</f>
        <v>Not on HR File</v>
      </c>
      <c r="AC729" s="234" t="str">
        <f>IFERROR(VLOOKUP(Query1[[#This Row],[ENTERPRISE_ID]], Addresses!$A:$Y,25,0), "Not on HR File")</f>
        <v>Not on HR File</v>
      </c>
      <c r="AD729" s="230" t="s">
        <v>31693</v>
      </c>
      <c r="AE729" s="235">
        <v>46086</v>
      </c>
    </row>
    <row r="730" spans="1:31" x14ac:dyDescent="0.3">
      <c r="A730" s="230" t="s">
        <v>5998</v>
      </c>
      <c r="B730" s="230" t="str">
        <f>Query1[[#This Row],[LAST_NAME]]</f>
        <v>EMIG</v>
      </c>
      <c r="C730" s="230" t="s">
        <v>5999</v>
      </c>
      <c r="D730" s="230" t="s">
        <v>6000</v>
      </c>
      <c r="E730" s="230" t="s">
        <v>6001</v>
      </c>
      <c r="F730" s="230" t="s">
        <v>6002</v>
      </c>
      <c r="G730" s="230" t="s">
        <v>6003</v>
      </c>
      <c r="H730" s="230" t="str">
        <f>Query1[[#This Row],[FULL_NAME]]</f>
        <v>JOHN EMIG</v>
      </c>
      <c r="I730" s="230" t="s">
        <v>6004</v>
      </c>
      <c r="J730" s="230" t="s">
        <v>4282</v>
      </c>
      <c r="K730" s="230" t="str">
        <f>Query1[[#This Row],[ENTERPRISE_ID]]</f>
        <v>JEMIG</v>
      </c>
      <c r="L730" s="231">
        <v>7178948043</v>
      </c>
      <c r="M730" s="230" t="s">
        <v>5630</v>
      </c>
      <c r="N730" s="230" t="s">
        <v>6005</v>
      </c>
      <c r="O730" s="230"/>
      <c r="P730" s="230" t="s">
        <v>6006</v>
      </c>
      <c r="Q730" s="230" t="s">
        <v>435</v>
      </c>
      <c r="R730" s="230" t="s">
        <v>6007</v>
      </c>
      <c r="S730" s="230" t="s">
        <v>5714</v>
      </c>
      <c r="T730" s="232">
        <v>8998</v>
      </c>
      <c r="U730" s="230" t="s">
        <v>5764</v>
      </c>
      <c r="V730" s="230" t="s">
        <v>5765</v>
      </c>
      <c r="W730" s="233" t="str">
        <f>IFERROR(VLOOKUP(Query1[[#This Row],[ENTERPRISE_ID]],HR_tbl[],2, 0), "Not on HR File")</f>
        <v>Service Technician 2, In-Home</v>
      </c>
      <c r="X730" s="113">
        <f>IFERROR(VLOOKUP(Query1[[#This Row],[ENTERPRISE_ID]],HR_tbl[],3,0), "Not on HR File")</f>
        <v>43220</v>
      </c>
      <c r="Y730" s="234" t="str">
        <f>IFERROR(VLOOKUP(Query1[[#This Row],[ENTERPRISE_ID]], Addresses!$A:$Y,21,0), "Not on HR File")</f>
        <v>3630 S SALEM CHURCH RD</v>
      </c>
      <c r="Z730" s="234">
        <f>IFERROR(VLOOKUP(Query1[[#This Row],[ENTERPRISE_ID]], Addresses!$A:$Y,22,0), "Not on HR File")</f>
        <v>0</v>
      </c>
      <c r="AA730" s="234" t="str">
        <f>IFERROR(VLOOKUP(Query1[[#This Row],[ENTERPRISE_ID]], Addresses!$A:$Y,23,0), "Not on HR File")</f>
        <v>DOVER</v>
      </c>
      <c r="AB730" s="234" t="str">
        <f>IFERROR(VLOOKUP(Query1[[#This Row],[ENTERPRISE_ID]], Addresses!$A:$Y,24,0), "Not on HR File")</f>
        <v>PA</v>
      </c>
      <c r="AC730" s="234" t="str">
        <f>IFERROR(VLOOKUP(Query1[[#This Row],[ENTERPRISE_ID]], Addresses!$A:$Y,25,0), "Not on HR File")</f>
        <v>17315</v>
      </c>
      <c r="AD730" s="230" t="s">
        <v>6008</v>
      </c>
      <c r="AE730" s="235">
        <v>46086</v>
      </c>
    </row>
    <row r="731" spans="1:31" x14ac:dyDescent="0.3">
      <c r="A731" s="230" t="s">
        <v>14109</v>
      </c>
      <c r="B731" s="230" t="str">
        <f>Query1[[#This Row],[LAST_NAME]]</f>
        <v>SANUSI</v>
      </c>
      <c r="C731" s="230" t="s">
        <v>14110</v>
      </c>
      <c r="D731" s="230" t="s">
        <v>5719</v>
      </c>
      <c r="E731" s="230" t="s">
        <v>14111</v>
      </c>
      <c r="F731" s="230" t="s">
        <v>14112</v>
      </c>
      <c r="G731" s="230" t="s">
        <v>14113</v>
      </c>
      <c r="H731" s="230" t="str">
        <f>Query1[[#This Row],[FULL_NAME]]</f>
        <v>IBRAHIM SANUSI</v>
      </c>
      <c r="I731" s="230" t="s">
        <v>14114</v>
      </c>
      <c r="J731" s="230" t="s">
        <v>14115</v>
      </c>
      <c r="K731" s="230" t="str">
        <f>Query1[[#This Row],[ENTERPRISE_ID]]</f>
        <v>ISANUSI</v>
      </c>
      <c r="L731" s="231">
        <v>6308540786</v>
      </c>
      <c r="M731" s="230" t="s">
        <v>5630</v>
      </c>
      <c r="N731" s="230" t="s">
        <v>14116</v>
      </c>
      <c r="O731" s="230" t="s">
        <v>14117</v>
      </c>
      <c r="P731" s="230" t="s">
        <v>14118</v>
      </c>
      <c r="Q731" s="230" t="s">
        <v>250</v>
      </c>
      <c r="R731" s="230" t="s">
        <v>14119</v>
      </c>
      <c r="S731" s="230" t="s">
        <v>5634</v>
      </c>
      <c r="T731" s="232">
        <v>8998</v>
      </c>
      <c r="U731" s="230" t="s">
        <v>8050</v>
      </c>
      <c r="V731" s="230" t="s">
        <v>8051</v>
      </c>
      <c r="W731" s="233" t="str">
        <f>IFERROR(VLOOKUP(Query1[[#This Row],[ENTERPRISE_ID]],HR_tbl[],2, 0), "Not on HR File")</f>
        <v>Service Technician 2, In-Home</v>
      </c>
      <c r="X731" s="113">
        <f>IFERROR(VLOOKUP(Query1[[#This Row],[ENTERPRISE_ID]],HR_tbl[],3,0), "Not on HR File")</f>
        <v>38481</v>
      </c>
      <c r="Y731" s="234" t="str">
        <f>IFERROR(VLOOKUP(Query1[[#This Row],[ENTERPRISE_ID]], Addresses!$A:$Y,21,0), "Not on HR File")</f>
        <v>551 TERRACE LN</v>
      </c>
      <c r="Z731" s="234">
        <f>IFERROR(VLOOKUP(Query1[[#This Row],[ENTERPRISE_ID]], Addresses!$A:$Y,22,0), "Not on HR File")</f>
        <v>0</v>
      </c>
      <c r="AA731" s="234" t="str">
        <f>IFERROR(VLOOKUP(Query1[[#This Row],[ENTERPRISE_ID]], Addresses!$A:$Y,23,0), "Not on HR File")</f>
        <v>SOUTH ELGIN</v>
      </c>
      <c r="AB731" s="234" t="str">
        <f>IFERROR(VLOOKUP(Query1[[#This Row],[ENTERPRISE_ID]], Addresses!$A:$Y,24,0), "Not on HR File")</f>
        <v>IL</v>
      </c>
      <c r="AC731" s="234" t="str">
        <f>IFERROR(VLOOKUP(Query1[[#This Row],[ENTERPRISE_ID]], Addresses!$A:$Y,25,0), "Not on HR File")</f>
        <v>60177</v>
      </c>
      <c r="AD731" s="230" t="s">
        <v>14120</v>
      </c>
      <c r="AE731" s="235">
        <v>46086</v>
      </c>
    </row>
    <row r="732" spans="1:31" x14ac:dyDescent="0.3">
      <c r="A732" s="230" t="s">
        <v>8659</v>
      </c>
      <c r="B732" s="230" t="str">
        <f>Query1[[#This Row],[LAST_NAME]]</f>
        <v>POWERS</v>
      </c>
      <c r="C732" s="230" t="s">
        <v>8660</v>
      </c>
      <c r="D732" s="230" t="s">
        <v>5627</v>
      </c>
      <c r="E732" s="230" t="s">
        <v>8661</v>
      </c>
      <c r="F732" s="230" t="s">
        <v>8662</v>
      </c>
      <c r="G732" s="230" t="s">
        <v>5929</v>
      </c>
      <c r="H732" s="230" t="str">
        <f>Query1[[#This Row],[FULL_NAME]]</f>
        <v>JERRY POWERS</v>
      </c>
      <c r="I732" s="230" t="s">
        <v>8663</v>
      </c>
      <c r="J732" s="230" t="s">
        <v>8664</v>
      </c>
      <c r="K732" s="230" t="str">
        <f>Query1[[#This Row],[ENTERPRISE_ID]]</f>
        <v>JPOWER7</v>
      </c>
      <c r="L732" s="231">
        <v>9035707673</v>
      </c>
      <c r="M732" s="230" t="s">
        <v>5630</v>
      </c>
      <c r="N732" s="230" t="s">
        <v>8665</v>
      </c>
      <c r="O732" s="230"/>
      <c r="P732" s="230" t="s">
        <v>8666</v>
      </c>
      <c r="Q732" s="230" t="s">
        <v>279</v>
      </c>
      <c r="R732" s="230" t="s">
        <v>8667</v>
      </c>
      <c r="S732" s="230" t="s">
        <v>5634</v>
      </c>
      <c r="T732" s="232">
        <v>8998</v>
      </c>
      <c r="U732" s="230" t="s">
        <v>5715</v>
      </c>
      <c r="V732" s="230" t="s">
        <v>5716</v>
      </c>
      <c r="W732" s="233" t="str">
        <f>IFERROR(VLOOKUP(Query1[[#This Row],[ENTERPRISE_ID]],HR_tbl[],2, 0), "Not on HR File")</f>
        <v>Team Lead Technician</v>
      </c>
      <c r="X732" s="113">
        <f>IFERROR(VLOOKUP(Query1[[#This Row],[ENTERPRISE_ID]],HR_tbl[],3,0), "Not on HR File")</f>
        <v>37255</v>
      </c>
      <c r="Y732" s="234" t="str">
        <f>IFERROR(VLOOKUP(Query1[[#This Row],[ENTERPRISE_ID]], Addresses!$A:$Y,21,0), "Not on HR File")</f>
        <v>189 REALITY RD</v>
      </c>
      <c r="Z732" s="234">
        <f>IFERROR(VLOOKUP(Query1[[#This Row],[ENTERPRISE_ID]], Addresses!$A:$Y,22,0), "Not on HR File")</f>
        <v>0</v>
      </c>
      <c r="AA732" s="234" t="str">
        <f>IFERROR(VLOOKUP(Query1[[#This Row],[ENTERPRISE_ID]], Addresses!$A:$Y,23,0), "Not on HR File")</f>
        <v>DENISON</v>
      </c>
      <c r="AB732" s="234" t="str">
        <f>IFERROR(VLOOKUP(Query1[[#This Row],[ENTERPRISE_ID]], Addresses!$A:$Y,24,0), "Not on HR File")</f>
        <v>TX</v>
      </c>
      <c r="AC732" s="234" t="str">
        <f>IFERROR(VLOOKUP(Query1[[#This Row],[ENTERPRISE_ID]], Addresses!$A:$Y,25,0), "Not on HR File")</f>
        <v>75021</v>
      </c>
      <c r="AD732" s="230" t="s">
        <v>8668</v>
      </c>
      <c r="AE732" s="235">
        <v>46086</v>
      </c>
    </row>
    <row r="733" spans="1:31" x14ac:dyDescent="0.3">
      <c r="A733" s="230" t="s">
        <v>4447</v>
      </c>
      <c r="B733" s="230" t="str">
        <f>Query1[[#This Row],[LAST_NAME]]</f>
        <v>WHITE</v>
      </c>
      <c r="C733" s="230" t="s">
        <v>12359</v>
      </c>
      <c r="D733" s="230" t="s">
        <v>5708</v>
      </c>
      <c r="E733" s="230" t="s">
        <v>12360</v>
      </c>
      <c r="F733" s="230" t="s">
        <v>12361</v>
      </c>
      <c r="G733" s="230" t="s">
        <v>4449</v>
      </c>
      <c r="H733" s="230" t="str">
        <f>Query1[[#This Row],[FULL_NAME]]</f>
        <v>RAYMOND WHITE</v>
      </c>
      <c r="I733" s="230" t="s">
        <v>4448</v>
      </c>
      <c r="J733" s="230" t="s">
        <v>3864</v>
      </c>
      <c r="K733" s="230" t="str">
        <f>Query1[[#This Row],[ENTERPRISE_ID]]</f>
        <v>RWHITE0</v>
      </c>
      <c r="L733" s="231">
        <v>4809131039</v>
      </c>
      <c r="M733" s="230" t="s">
        <v>5630</v>
      </c>
      <c r="N733" s="230" t="s">
        <v>12362</v>
      </c>
      <c r="O733" s="230"/>
      <c r="P733" s="230" t="s">
        <v>8911</v>
      </c>
      <c r="Q733" s="230" t="s">
        <v>477</v>
      </c>
      <c r="R733" s="230" t="s">
        <v>12363</v>
      </c>
      <c r="S733" s="230" t="s">
        <v>5714</v>
      </c>
      <c r="T733" s="232">
        <v>8998</v>
      </c>
      <c r="U733" s="230" t="s">
        <v>7859</v>
      </c>
      <c r="V733" s="230" t="s">
        <v>7860</v>
      </c>
      <c r="W733" s="233" t="str">
        <f>IFERROR(VLOOKUP(Query1[[#This Row],[ENTERPRISE_ID]],HR_tbl[],2, 0), "Not on HR File")</f>
        <v>Service Technician 1, In-Home</v>
      </c>
      <c r="X733" s="113">
        <f>IFERROR(VLOOKUP(Query1[[#This Row],[ENTERPRISE_ID]],HR_tbl[],3,0), "Not on HR File")</f>
        <v>44083</v>
      </c>
      <c r="Y733" s="234" t="str">
        <f>IFERROR(VLOOKUP(Query1[[#This Row],[ENTERPRISE_ID]], Addresses!$A:$Y,21,0), "Not on HR File")</f>
        <v>15210 Oberlin Avenue</v>
      </c>
      <c r="Z733" s="234">
        <f>IFERROR(VLOOKUP(Query1[[#This Row],[ENTERPRISE_ID]], Addresses!$A:$Y,22,0), "Not on HR File")</f>
        <v>0</v>
      </c>
      <c r="AA733" s="234" t="str">
        <f>IFERROR(VLOOKUP(Query1[[#This Row],[ENTERPRISE_ID]], Addresses!$A:$Y,23,0), "Not on HR File")</f>
        <v>GULFPORT</v>
      </c>
      <c r="AB733" s="234" t="str">
        <f>IFERROR(VLOOKUP(Query1[[#This Row],[ENTERPRISE_ID]], Addresses!$A:$Y,24,0), "Not on HR File")</f>
        <v>MS</v>
      </c>
      <c r="AC733" s="234" t="str">
        <f>IFERROR(VLOOKUP(Query1[[#This Row],[ENTERPRISE_ID]], Addresses!$A:$Y,25,0), "Not on HR File")</f>
        <v>39503</v>
      </c>
      <c r="AD733" s="230" t="s">
        <v>12364</v>
      </c>
      <c r="AE733" s="235">
        <v>46086</v>
      </c>
    </row>
    <row r="734" spans="1:31" x14ac:dyDescent="0.3">
      <c r="A734" s="230" t="s">
        <v>2785</v>
      </c>
      <c r="B734" s="230" t="str">
        <f>Query1[[#This Row],[LAST_NAME]]</f>
        <v>RUFUS</v>
      </c>
      <c r="C734" s="230" t="s">
        <v>2786</v>
      </c>
      <c r="D734" s="230" t="s">
        <v>5719</v>
      </c>
      <c r="E734" s="230" t="s">
        <v>17301</v>
      </c>
      <c r="F734" s="230" t="s">
        <v>17302</v>
      </c>
      <c r="G734" s="230" t="s">
        <v>2787</v>
      </c>
      <c r="H734" s="230" t="str">
        <f>Query1[[#This Row],[FULL_NAME]]</f>
        <v>KING RUFUS</v>
      </c>
      <c r="I734" s="230" t="s">
        <v>4695</v>
      </c>
      <c r="J734" s="230" t="s">
        <v>4694</v>
      </c>
      <c r="K734" s="230" t="str">
        <f>Query1[[#This Row],[ENTERPRISE_ID]]</f>
        <v>KRUFUS</v>
      </c>
      <c r="L734" s="231">
        <v>7737591017</v>
      </c>
      <c r="M734" s="230" t="s">
        <v>5630</v>
      </c>
      <c r="N734" s="230" t="s">
        <v>17303</v>
      </c>
      <c r="O734" s="230" t="s">
        <v>17304</v>
      </c>
      <c r="P734" s="230" t="s">
        <v>17305</v>
      </c>
      <c r="Q734" s="230" t="s">
        <v>773</v>
      </c>
      <c r="R734" s="230" t="s">
        <v>17306</v>
      </c>
      <c r="S734" s="230" t="s">
        <v>5634</v>
      </c>
      <c r="T734" s="232">
        <v>8998</v>
      </c>
      <c r="U734" s="230" t="s">
        <v>1706</v>
      </c>
      <c r="V734" s="230" t="s">
        <v>7763</v>
      </c>
      <c r="W734" s="233" t="str">
        <f>IFERROR(VLOOKUP(Query1[[#This Row],[ENTERPRISE_ID]],HR_tbl[],2, 0), "Not on HR File")</f>
        <v>Service Technician 1, In-Home</v>
      </c>
      <c r="X734" s="113">
        <f>IFERROR(VLOOKUP(Query1[[#This Row],[ENTERPRISE_ID]],HR_tbl[],3,0), "Not on HR File")</f>
        <v>45158</v>
      </c>
      <c r="Y734" s="234" t="str">
        <f>IFERROR(VLOOKUP(Query1[[#This Row],[ENTERPRISE_ID]], Addresses!$A:$Y,21,0), "Not on HR File")</f>
        <v>1977 WEST 85TH AVE APT.N400</v>
      </c>
      <c r="Z734" s="234">
        <f>IFERROR(VLOOKUP(Query1[[#This Row],[ENTERPRISE_ID]], Addresses!$A:$Y,22,0), "Not on HR File")</f>
        <v>0</v>
      </c>
      <c r="AA734" s="234" t="str">
        <f>IFERROR(VLOOKUP(Query1[[#This Row],[ENTERPRISE_ID]], Addresses!$A:$Y,23,0), "Not on HR File")</f>
        <v>MERRIVILLE</v>
      </c>
      <c r="AB734" s="234" t="str">
        <f>IFERROR(VLOOKUP(Query1[[#This Row],[ENTERPRISE_ID]], Addresses!$A:$Y,24,0), "Not on HR File")</f>
        <v>IN</v>
      </c>
      <c r="AC734" s="234" t="str">
        <f>IFERROR(VLOOKUP(Query1[[#This Row],[ENTERPRISE_ID]], Addresses!$A:$Y,25,0), "Not on HR File")</f>
        <v>46410</v>
      </c>
      <c r="AD734" s="230" t="s">
        <v>17307</v>
      </c>
      <c r="AE734" s="235">
        <v>46086</v>
      </c>
    </row>
    <row r="735" spans="1:31" x14ac:dyDescent="0.3">
      <c r="A735" s="230" t="s">
        <v>13194</v>
      </c>
      <c r="B735" s="230" t="str">
        <f>Query1[[#This Row],[LAST_NAME]]</f>
        <v>ALEXANDER</v>
      </c>
      <c r="C735" s="230" t="s">
        <v>13195</v>
      </c>
      <c r="D735" s="230" t="s">
        <v>5867</v>
      </c>
      <c r="E735" s="230" t="s">
        <v>13196</v>
      </c>
      <c r="F735" s="230" t="s">
        <v>13197</v>
      </c>
      <c r="G735" s="230" t="s">
        <v>13198</v>
      </c>
      <c r="H735" s="230" t="str">
        <f>Query1[[#This Row],[FULL_NAME]]</f>
        <v>ANDY ALEXANDER</v>
      </c>
      <c r="I735" s="230" t="s">
        <v>4019</v>
      </c>
      <c r="J735" s="230" t="s">
        <v>13199</v>
      </c>
      <c r="K735" s="230" t="str">
        <f>Query1[[#This Row],[ENTERPRISE_ID]]</f>
        <v>AALEXA5</v>
      </c>
      <c r="L735" s="231">
        <v>6192145816</v>
      </c>
      <c r="M735" s="230" t="s">
        <v>5630</v>
      </c>
      <c r="N735" s="230" t="s">
        <v>13200</v>
      </c>
      <c r="O735" s="230"/>
      <c r="P735" s="230" t="s">
        <v>13201</v>
      </c>
      <c r="Q735" s="230" t="s">
        <v>219</v>
      </c>
      <c r="R735" s="230" t="s">
        <v>11063</v>
      </c>
      <c r="S735" s="230" t="s">
        <v>5634</v>
      </c>
      <c r="T735" s="232">
        <v>8998</v>
      </c>
      <c r="U735" s="230" t="s">
        <v>6413</v>
      </c>
      <c r="V735" s="230" t="s">
        <v>6414</v>
      </c>
      <c r="W735" s="233" t="str">
        <f>IFERROR(VLOOKUP(Query1[[#This Row],[ENTERPRISE_ID]],HR_tbl[],2, 0), "Not on HR File")</f>
        <v>Service Technician 1, In-Home</v>
      </c>
      <c r="X735" s="113">
        <f>IFERROR(VLOOKUP(Query1[[#This Row],[ENTERPRISE_ID]],HR_tbl[],3,0), "Not on HR File")</f>
        <v>41736</v>
      </c>
      <c r="Y735" s="234" t="str">
        <f>IFERROR(VLOOKUP(Query1[[#This Row],[ENTERPRISE_ID]], Addresses!$A:$Y,21,0), "Not on HR File")</f>
        <v>4026 camino paz</v>
      </c>
      <c r="Z735" s="234">
        <f>IFERROR(VLOOKUP(Query1[[#This Row],[ENTERPRISE_ID]], Addresses!$A:$Y,22,0), "Not on HR File")</f>
        <v>0</v>
      </c>
      <c r="AA735" s="234" t="str">
        <f>IFERROR(VLOOKUP(Query1[[#This Row],[ENTERPRISE_ID]], Addresses!$A:$Y,23,0), "Not on HR File")</f>
        <v>Spring Valley</v>
      </c>
      <c r="AB735" s="234" t="str">
        <f>IFERROR(VLOOKUP(Query1[[#This Row],[ENTERPRISE_ID]], Addresses!$A:$Y,24,0), "Not on HR File")</f>
        <v>CA</v>
      </c>
      <c r="AC735" s="234" t="str">
        <f>IFERROR(VLOOKUP(Query1[[#This Row],[ENTERPRISE_ID]], Addresses!$A:$Y,25,0), "Not on HR File")</f>
        <v>91977</v>
      </c>
      <c r="AD735" s="230" t="s">
        <v>13202</v>
      </c>
      <c r="AE735" s="235">
        <v>46086</v>
      </c>
    </row>
    <row r="736" spans="1:31" x14ac:dyDescent="0.3">
      <c r="A736" s="230" t="s">
        <v>12057</v>
      </c>
      <c r="B736" s="230" t="str">
        <f>Query1[[#This Row],[LAST_NAME]]</f>
        <v>TEXEIRA</v>
      </c>
      <c r="C736" s="230" t="s">
        <v>12058</v>
      </c>
      <c r="D736" s="230" t="s">
        <v>6100</v>
      </c>
      <c r="E736" s="230" t="s">
        <v>12059</v>
      </c>
      <c r="F736" s="230" t="s">
        <v>12060</v>
      </c>
      <c r="G736" s="230" t="s">
        <v>12061</v>
      </c>
      <c r="H736" s="230" t="str">
        <f>Query1[[#This Row],[FULL_NAME]]</f>
        <v>TRAVIS TEXEIRA</v>
      </c>
      <c r="I736" s="230" t="s">
        <v>12062</v>
      </c>
      <c r="J736" s="230" t="s">
        <v>12063</v>
      </c>
      <c r="K736" s="230" t="str">
        <f>Query1[[#This Row],[ENTERPRISE_ID]]</f>
        <v>TTEXEIR</v>
      </c>
      <c r="L736" s="231">
        <v>8089807141</v>
      </c>
      <c r="M736" s="230" t="s">
        <v>5630</v>
      </c>
      <c r="N736" s="230" t="s">
        <v>12064</v>
      </c>
      <c r="O736" s="230"/>
      <c r="P736" s="230" t="s">
        <v>12065</v>
      </c>
      <c r="Q736" s="230" t="s">
        <v>2504</v>
      </c>
      <c r="R736" s="230" t="s">
        <v>8740</v>
      </c>
      <c r="S736" s="230" t="s">
        <v>5634</v>
      </c>
      <c r="T736" s="232">
        <v>8998</v>
      </c>
      <c r="U736" s="230" t="s">
        <v>8741</v>
      </c>
      <c r="V736" s="230" t="s">
        <v>8742</v>
      </c>
      <c r="W736" s="233" t="str">
        <f>IFERROR(VLOOKUP(Query1[[#This Row],[ENTERPRISE_ID]],HR_tbl[],2, 0), "Not on HR File")</f>
        <v>Service Technician 1, In-Home</v>
      </c>
      <c r="X736" s="113">
        <f>IFERROR(VLOOKUP(Query1[[#This Row],[ENTERPRISE_ID]],HR_tbl[],3,0), "Not on HR File")</f>
        <v>45008</v>
      </c>
      <c r="Y736" s="234" t="str">
        <f>IFERROR(VLOOKUP(Query1[[#This Row],[ENTERPRISE_ID]], Addresses!$A:$Y,21,0), "Not on HR File")</f>
        <v>17-320 IPUAIWAHA ST</v>
      </c>
      <c r="Z736" s="234">
        <f>IFERROR(VLOOKUP(Query1[[#This Row],[ENTERPRISE_ID]], Addresses!$A:$Y,22,0), "Not on HR File")</f>
        <v>0</v>
      </c>
      <c r="AA736" s="234" t="str">
        <f>IFERROR(VLOOKUP(Query1[[#This Row],[ENTERPRISE_ID]], Addresses!$A:$Y,23,0), "Not on HR File")</f>
        <v>KEAAU</v>
      </c>
      <c r="AB736" s="234" t="str">
        <f>IFERROR(VLOOKUP(Query1[[#This Row],[ENTERPRISE_ID]], Addresses!$A:$Y,24,0), "Not on HR File")</f>
        <v>HI</v>
      </c>
      <c r="AC736" s="234" t="str">
        <f>IFERROR(VLOOKUP(Query1[[#This Row],[ENTERPRISE_ID]], Addresses!$A:$Y,25,0), "Not on HR File")</f>
        <v>96749</v>
      </c>
      <c r="AD736" s="230" t="s">
        <v>12066</v>
      </c>
      <c r="AE736" s="235">
        <v>46086</v>
      </c>
    </row>
    <row r="737" spans="1:31" x14ac:dyDescent="0.3">
      <c r="A737" s="230" t="s">
        <v>15928</v>
      </c>
      <c r="B737" s="230" t="str">
        <f>Query1[[#This Row],[LAST_NAME]]</f>
        <v>SNOW</v>
      </c>
      <c r="C737" s="230" t="s">
        <v>15929</v>
      </c>
      <c r="D737" s="230" t="s">
        <v>6352</v>
      </c>
      <c r="E737" s="230" t="s">
        <v>15930</v>
      </c>
      <c r="F737" s="230" t="s">
        <v>15931</v>
      </c>
      <c r="G737" s="230" t="s">
        <v>15932</v>
      </c>
      <c r="H737" s="230" t="str">
        <f>Query1[[#This Row],[FULL_NAME]]</f>
        <v>ROBERT SNOW</v>
      </c>
      <c r="I737" s="230" t="s">
        <v>15933</v>
      </c>
      <c r="J737" s="230" t="s">
        <v>4188</v>
      </c>
      <c r="K737" s="230" t="str">
        <f>Query1[[#This Row],[ENTERPRISE_ID]]</f>
        <v>RSNOW</v>
      </c>
      <c r="L737" s="231">
        <v>6313087405</v>
      </c>
      <c r="M737" s="230" t="s">
        <v>5630</v>
      </c>
      <c r="N737" s="230" t="s">
        <v>15934</v>
      </c>
      <c r="O737" s="230"/>
      <c r="P737" s="230" t="s">
        <v>15935</v>
      </c>
      <c r="Q737" s="230" t="s">
        <v>318</v>
      </c>
      <c r="R737" s="230" t="s">
        <v>15936</v>
      </c>
      <c r="S737" s="230" t="s">
        <v>5714</v>
      </c>
      <c r="T737" s="232">
        <v>8998</v>
      </c>
      <c r="U737" s="230" t="s">
        <v>7342</v>
      </c>
      <c r="V737" s="230" t="s">
        <v>7343</v>
      </c>
      <c r="W737" s="233" t="str">
        <f>IFERROR(VLOOKUP(Query1[[#This Row],[ENTERPRISE_ID]],HR_tbl[],2, 0), "Not on HR File")</f>
        <v>Service Technician 1, In-Home</v>
      </c>
      <c r="X737" s="113">
        <f>IFERROR(VLOOKUP(Query1[[#This Row],[ENTERPRISE_ID]],HR_tbl[],3,0), "Not on HR File")</f>
        <v>40357</v>
      </c>
      <c r="Y737" s="234" t="str">
        <f>IFERROR(VLOOKUP(Query1[[#This Row],[ENTERPRISE_ID]], Addresses!$A:$Y,21,0), "Not on HR File")</f>
        <v>3 academy court</v>
      </c>
      <c r="Z737" s="234">
        <f>IFERROR(VLOOKUP(Query1[[#This Row],[ENTERPRISE_ID]], Addresses!$A:$Y,22,0), "Not on HR File")</f>
        <v>0</v>
      </c>
      <c r="AA737" s="234" t="str">
        <f>IFERROR(VLOOKUP(Query1[[#This Row],[ENTERPRISE_ID]], Addresses!$A:$Y,23,0), "Not on HR File")</f>
        <v>Patchogue</v>
      </c>
      <c r="AB737" s="234" t="str">
        <f>IFERROR(VLOOKUP(Query1[[#This Row],[ENTERPRISE_ID]], Addresses!$A:$Y,24,0), "Not on HR File")</f>
        <v>NY</v>
      </c>
      <c r="AC737" s="234" t="str">
        <f>IFERROR(VLOOKUP(Query1[[#This Row],[ENTERPRISE_ID]], Addresses!$A:$Y,25,0), "Not on HR File")</f>
        <v>11772</v>
      </c>
      <c r="AD737" s="230" t="s">
        <v>15937</v>
      </c>
      <c r="AE737" s="235">
        <v>46086</v>
      </c>
    </row>
    <row r="738" spans="1:31" x14ac:dyDescent="0.3">
      <c r="A738" s="230" t="s">
        <v>13387</v>
      </c>
      <c r="B738" s="230" t="str">
        <f>Query1[[#This Row],[LAST_NAME]]</f>
        <v>CURTIS</v>
      </c>
      <c r="C738" s="230" t="s">
        <v>13388</v>
      </c>
      <c r="D738" s="230" t="s">
        <v>5627</v>
      </c>
      <c r="E738" s="230" t="s">
        <v>13389</v>
      </c>
      <c r="F738" s="230" t="s">
        <v>13390</v>
      </c>
      <c r="G738" s="230" t="s">
        <v>13391</v>
      </c>
      <c r="H738" s="230" t="str">
        <f>Query1[[#This Row],[FULL_NAME]]</f>
        <v>BRENT CURTIS</v>
      </c>
      <c r="I738" s="230" t="s">
        <v>4607</v>
      </c>
      <c r="J738" s="230" t="s">
        <v>9969</v>
      </c>
      <c r="K738" s="230" t="str">
        <f>Query1[[#This Row],[ENTERPRISE_ID]]</f>
        <v>BCURTI</v>
      </c>
      <c r="L738" s="231">
        <v>9729031263</v>
      </c>
      <c r="M738" s="230" t="s">
        <v>5630</v>
      </c>
      <c r="N738" s="230" t="s">
        <v>13392</v>
      </c>
      <c r="O738" s="230"/>
      <c r="P738" s="230" t="s">
        <v>13393</v>
      </c>
      <c r="Q738" s="230" t="s">
        <v>279</v>
      </c>
      <c r="R738" s="230" t="s">
        <v>13394</v>
      </c>
      <c r="S738" s="230" t="s">
        <v>5634</v>
      </c>
      <c r="T738" s="232">
        <v>8998</v>
      </c>
      <c r="U738" s="230" t="s">
        <v>5204</v>
      </c>
      <c r="V738" s="230" t="s">
        <v>5953</v>
      </c>
      <c r="W738" s="233" t="str">
        <f>IFERROR(VLOOKUP(Query1[[#This Row],[ENTERPRISE_ID]],HR_tbl[],2, 0), "Not on HR File")</f>
        <v>Service Technician 2, In-Home</v>
      </c>
      <c r="X738" s="113">
        <f>IFERROR(VLOOKUP(Query1[[#This Row],[ENTERPRISE_ID]],HR_tbl[],3,0), "Not on HR File")</f>
        <v>35563</v>
      </c>
      <c r="Y738" s="234" t="str">
        <f>IFERROR(VLOOKUP(Query1[[#This Row],[ENTERPRISE_ID]], Addresses!$A:$Y,21,0), "Not on HR File")</f>
        <v>505 Craig Street</v>
      </c>
      <c r="Z738" s="234">
        <f>IFERROR(VLOOKUP(Query1[[#This Row],[ENTERPRISE_ID]], Addresses!$A:$Y,22,0), "Not on HR File")</f>
        <v>0</v>
      </c>
      <c r="AA738" s="234" t="str">
        <f>IFERROR(VLOOKUP(Query1[[#This Row],[ENTERPRISE_ID]], Addresses!$A:$Y,23,0), "Not on HR File")</f>
        <v>Hillsboro</v>
      </c>
      <c r="AB738" s="234" t="str">
        <f>IFERROR(VLOOKUP(Query1[[#This Row],[ENTERPRISE_ID]], Addresses!$A:$Y,24,0), "Not on HR File")</f>
        <v>TX</v>
      </c>
      <c r="AC738" s="234" t="str">
        <f>IFERROR(VLOOKUP(Query1[[#This Row],[ENTERPRISE_ID]], Addresses!$A:$Y,25,0), "Not on HR File")</f>
        <v>76645</v>
      </c>
      <c r="AD738" s="230" t="s">
        <v>13395</v>
      </c>
      <c r="AE738" s="235">
        <v>46086</v>
      </c>
    </row>
    <row r="739" spans="1:31" x14ac:dyDescent="0.3">
      <c r="A739" s="230" t="s">
        <v>15173</v>
      </c>
      <c r="B739" s="230" t="str">
        <f>Query1[[#This Row],[LAST_NAME]]</f>
        <v>PURSEY</v>
      </c>
      <c r="C739" s="230" t="s">
        <v>15174</v>
      </c>
      <c r="D739" s="230" t="s">
        <v>6119</v>
      </c>
      <c r="E739" s="230" t="s">
        <v>15175</v>
      </c>
      <c r="F739" s="230" t="s">
        <v>15176</v>
      </c>
      <c r="G739" s="230" t="s">
        <v>15177</v>
      </c>
      <c r="H739" s="230" t="str">
        <f>Query1[[#This Row],[FULL_NAME]]</f>
        <v>AUSTIN PURSEY</v>
      </c>
      <c r="I739" s="230" t="s">
        <v>15178</v>
      </c>
      <c r="J739" s="230" t="s">
        <v>499</v>
      </c>
      <c r="K739" s="230" t="str">
        <f>Query1[[#This Row],[ENTERPRISE_ID]]</f>
        <v>APURSEY</v>
      </c>
      <c r="L739" s="231">
        <v>2702430541</v>
      </c>
      <c r="M739" s="230" t="s">
        <v>5630</v>
      </c>
      <c r="N739" s="230" t="s">
        <v>15179</v>
      </c>
      <c r="O739" s="230" t="s">
        <v>15180</v>
      </c>
      <c r="P739" s="230" t="s">
        <v>15181</v>
      </c>
      <c r="Q739" s="230" t="s">
        <v>366</v>
      </c>
      <c r="R739" s="230" t="s">
        <v>15182</v>
      </c>
      <c r="S739" s="230" t="s">
        <v>5664</v>
      </c>
      <c r="T739" s="232">
        <v>8998</v>
      </c>
      <c r="U739" s="230" t="s">
        <v>4914</v>
      </c>
      <c r="V739" s="230" t="s">
        <v>6517</v>
      </c>
      <c r="W739" s="233" t="str">
        <f>IFERROR(VLOOKUP(Query1[[#This Row],[ENTERPRISE_ID]],HR_tbl[],2, 0), "Not on HR File")</f>
        <v>Service Technician 2, Trainee</v>
      </c>
      <c r="X739" s="113">
        <f>IFERROR(VLOOKUP(Query1[[#This Row],[ENTERPRISE_ID]],HR_tbl[],3,0), "Not on HR File")</f>
        <v>46068</v>
      </c>
      <c r="Y739" s="234" t="str">
        <f>IFERROR(VLOOKUP(Query1[[#This Row],[ENTERPRISE_ID]], Addresses!$A:$Y,21,0), "Not on HR File")</f>
        <v>Not on HR File</v>
      </c>
      <c r="Z739" s="234" t="str">
        <f>IFERROR(VLOOKUP(Query1[[#This Row],[ENTERPRISE_ID]], Addresses!$A:$Y,22,0), "Not on HR File")</f>
        <v>Not on HR File</v>
      </c>
      <c r="AA739" s="234" t="str">
        <f>IFERROR(VLOOKUP(Query1[[#This Row],[ENTERPRISE_ID]], Addresses!$A:$Y,23,0), "Not on HR File")</f>
        <v>Not on HR File</v>
      </c>
      <c r="AB739" s="234" t="str">
        <f>IFERROR(VLOOKUP(Query1[[#This Row],[ENTERPRISE_ID]], Addresses!$A:$Y,24,0), "Not on HR File")</f>
        <v>Not on HR File</v>
      </c>
      <c r="AC739" s="234" t="str">
        <f>IFERROR(VLOOKUP(Query1[[#This Row],[ENTERPRISE_ID]], Addresses!$A:$Y,25,0), "Not on HR File")</f>
        <v>Not on HR File</v>
      </c>
      <c r="AD739" s="230" t="s">
        <v>15183</v>
      </c>
      <c r="AE739" s="235">
        <v>46086</v>
      </c>
    </row>
    <row r="740" spans="1:31" x14ac:dyDescent="0.3">
      <c r="A740" s="230" t="s">
        <v>11634</v>
      </c>
      <c r="B740" s="230" t="str">
        <f>Query1[[#This Row],[LAST_NAME]]</f>
        <v>SPIVAK</v>
      </c>
      <c r="C740" s="230" t="s">
        <v>11635</v>
      </c>
      <c r="D740" s="230" t="s">
        <v>6040</v>
      </c>
      <c r="E740" s="230" t="s">
        <v>11636</v>
      </c>
      <c r="F740" s="230" t="s">
        <v>11637</v>
      </c>
      <c r="G740" s="230" t="s">
        <v>11638</v>
      </c>
      <c r="H740" s="230" t="str">
        <f>Query1[[#This Row],[FULL_NAME]]</f>
        <v>STANISLAV SPIVAK</v>
      </c>
      <c r="I740" s="230" t="s">
        <v>11639</v>
      </c>
      <c r="J740" s="230" t="s">
        <v>11640</v>
      </c>
      <c r="K740" s="230" t="str">
        <f>Query1[[#This Row],[ENTERPRISE_ID]]</f>
        <v>SSPIVAK</v>
      </c>
      <c r="L740" s="231">
        <v>8189412448</v>
      </c>
      <c r="M740" s="230" t="s">
        <v>5630</v>
      </c>
      <c r="N740" s="230" t="s">
        <v>10115</v>
      </c>
      <c r="O740" s="230"/>
      <c r="P740" s="230" t="s">
        <v>7250</v>
      </c>
      <c r="Q740" s="230" t="s">
        <v>219</v>
      </c>
      <c r="R740" s="230" t="s">
        <v>7251</v>
      </c>
      <c r="S740" s="230" t="s">
        <v>5714</v>
      </c>
      <c r="T740" s="232">
        <v>8998</v>
      </c>
      <c r="U740" s="230" t="s">
        <v>6174</v>
      </c>
      <c r="V740" s="230" t="s">
        <v>6175</v>
      </c>
      <c r="W740" s="233" t="str">
        <f>IFERROR(VLOOKUP(Query1[[#This Row],[ENTERPRISE_ID]],HR_tbl[],2, 0), "Not on HR File")</f>
        <v>Service Technician 2, In-Home</v>
      </c>
      <c r="X740" s="113">
        <f>IFERROR(VLOOKUP(Query1[[#This Row],[ENTERPRISE_ID]],HR_tbl[],3,0), "Not on HR File")</f>
        <v>38772</v>
      </c>
      <c r="Y740" s="234" t="str">
        <f>IFERROR(VLOOKUP(Query1[[#This Row],[ENTERPRISE_ID]], Addresses!$A:$Y,21,0), "Not on HR File")</f>
        <v>20224 Sherman way</v>
      </c>
      <c r="Z740" s="234" t="str">
        <f>IFERROR(VLOOKUP(Query1[[#This Row],[ENTERPRISE_ID]], Addresses!$A:$Y,22,0), "Not on HR File")</f>
        <v>Apt 38</v>
      </c>
      <c r="AA740" s="234" t="str">
        <f>IFERROR(VLOOKUP(Query1[[#This Row],[ENTERPRISE_ID]], Addresses!$A:$Y,23,0), "Not on HR File")</f>
        <v>Winnetka</v>
      </c>
      <c r="AB740" s="234" t="str">
        <f>IFERROR(VLOOKUP(Query1[[#This Row],[ENTERPRISE_ID]], Addresses!$A:$Y,24,0), "Not on HR File")</f>
        <v>CA</v>
      </c>
      <c r="AC740" s="234" t="str">
        <f>IFERROR(VLOOKUP(Query1[[#This Row],[ENTERPRISE_ID]], Addresses!$A:$Y,25,0), "Not on HR File")</f>
        <v>91306</v>
      </c>
      <c r="AD740" s="230" t="s">
        <v>11641</v>
      </c>
      <c r="AE740" s="235">
        <v>46086</v>
      </c>
    </row>
    <row r="741" spans="1:31" x14ac:dyDescent="0.3">
      <c r="A741" s="230" t="s">
        <v>5153</v>
      </c>
      <c r="B741" s="230" t="str">
        <f>Query1[[#This Row],[LAST_NAME]]</f>
        <v>MORISCHE</v>
      </c>
      <c r="C741" s="230" t="s">
        <v>16224</v>
      </c>
      <c r="D741" s="230" t="s">
        <v>5833</v>
      </c>
      <c r="E741" s="230" t="s">
        <v>16225</v>
      </c>
      <c r="F741" s="230" t="s">
        <v>16226</v>
      </c>
      <c r="G741" s="230" t="s">
        <v>5156</v>
      </c>
      <c r="H741" s="230" t="str">
        <f>Query1[[#This Row],[FULL_NAME]]</f>
        <v>MIKE MORISCHE</v>
      </c>
      <c r="I741" s="230" t="s">
        <v>5155</v>
      </c>
      <c r="J741" s="230" t="s">
        <v>5154</v>
      </c>
      <c r="K741" s="230" t="str">
        <f>Query1[[#This Row],[ENTERPRISE_ID]]</f>
        <v>MMORISC</v>
      </c>
      <c r="L741" s="231">
        <v>6415299712</v>
      </c>
      <c r="M741" s="230" t="s">
        <v>5630</v>
      </c>
      <c r="N741" s="230" t="s">
        <v>16227</v>
      </c>
      <c r="O741" s="230"/>
      <c r="P741" s="230" t="s">
        <v>16228</v>
      </c>
      <c r="Q741" s="230" t="s">
        <v>201</v>
      </c>
      <c r="R741" s="230" t="s">
        <v>16229</v>
      </c>
      <c r="S741" s="230" t="s">
        <v>5916</v>
      </c>
      <c r="T741" s="232">
        <v>8998</v>
      </c>
      <c r="U741" s="230" t="s">
        <v>5840</v>
      </c>
      <c r="V741" s="230"/>
      <c r="W741" s="233" t="str">
        <f>IFERROR(VLOOKUP(Query1[[#This Row],[ENTERPRISE_ID]],HR_tbl[],2, 0), "Not on HR File")</f>
        <v>Service Technician 1, In-Home</v>
      </c>
      <c r="X741" s="113">
        <f>IFERROR(VLOOKUP(Query1[[#This Row],[ENTERPRISE_ID]],HR_tbl[],3,0), "Not on HR File")</f>
        <v>40819</v>
      </c>
      <c r="Y741" s="234" t="str">
        <f>IFERROR(VLOOKUP(Query1[[#This Row],[ENTERPRISE_ID]], Addresses!$A:$Y,21,0), "Not on HR File")</f>
        <v>3199 foothill avenue</v>
      </c>
      <c r="Z741" s="234">
        <f>IFERROR(VLOOKUP(Query1[[#This Row],[ENTERPRISE_ID]], Addresses!$A:$Y,22,0), "Not on HR File")</f>
        <v>0</v>
      </c>
      <c r="AA741" s="234" t="str">
        <f>IFERROR(VLOOKUP(Query1[[#This Row],[ENTERPRISE_ID]], Addresses!$A:$Y,23,0), "Not on HR File")</f>
        <v>nora springs</v>
      </c>
      <c r="AB741" s="234" t="str">
        <f>IFERROR(VLOOKUP(Query1[[#This Row],[ENTERPRISE_ID]], Addresses!$A:$Y,24,0), "Not on HR File")</f>
        <v>IA</v>
      </c>
      <c r="AC741" s="234" t="str">
        <f>IFERROR(VLOOKUP(Query1[[#This Row],[ENTERPRISE_ID]], Addresses!$A:$Y,25,0), "Not on HR File")</f>
        <v>50458</v>
      </c>
      <c r="AD741" s="230" t="s">
        <v>16230</v>
      </c>
      <c r="AE741" s="235">
        <v>46086</v>
      </c>
    </row>
    <row r="742" spans="1:31" x14ac:dyDescent="0.3">
      <c r="A742" s="230" t="s">
        <v>18236</v>
      </c>
      <c r="B742" s="230" t="str">
        <f>Query1[[#This Row],[LAST_NAME]]</f>
        <v>LARSON</v>
      </c>
      <c r="C742" s="230" t="s">
        <v>18237</v>
      </c>
      <c r="D742" s="230" t="s">
        <v>6304</v>
      </c>
      <c r="E742" s="230" t="s">
        <v>18238</v>
      </c>
      <c r="F742" s="230" t="s">
        <v>18239</v>
      </c>
      <c r="G742" s="230" t="s">
        <v>5395</v>
      </c>
      <c r="H742" s="230" t="str">
        <f>Query1[[#This Row],[FULL_NAME]]</f>
        <v>CHRISTOPHER LARSON</v>
      </c>
      <c r="I742" s="230" t="s">
        <v>5394</v>
      </c>
      <c r="J742" s="230" t="s">
        <v>4070</v>
      </c>
      <c r="K742" s="230" t="str">
        <f>Query1[[#This Row],[ENTERPRISE_ID]]</f>
        <v>CLARSON</v>
      </c>
      <c r="L742" s="231">
        <v>6605001207</v>
      </c>
      <c r="M742" s="230" t="s">
        <v>5630</v>
      </c>
      <c r="N742" s="230" t="s">
        <v>18240</v>
      </c>
      <c r="O742" s="230"/>
      <c r="P742" s="230" t="s">
        <v>18241</v>
      </c>
      <c r="Q742" s="230" t="s">
        <v>1502</v>
      </c>
      <c r="R742" s="230" t="s">
        <v>18242</v>
      </c>
      <c r="S742" s="230" t="s">
        <v>5916</v>
      </c>
      <c r="T742" s="232">
        <v>8998</v>
      </c>
      <c r="U742" s="230" t="s">
        <v>1505</v>
      </c>
      <c r="V742" s="230" t="s">
        <v>18243</v>
      </c>
      <c r="W742" s="233" t="str">
        <f>IFERROR(VLOOKUP(Query1[[#This Row],[ENTERPRISE_ID]],HR_tbl[],2, 0), "Not on HR File")</f>
        <v>Service Technician 3, In-Home</v>
      </c>
      <c r="X742" s="113">
        <f>IFERROR(VLOOKUP(Query1[[#This Row],[ENTERPRISE_ID]],HR_tbl[],3,0), "Not on HR File")</f>
        <v>44307</v>
      </c>
      <c r="Y742" s="234" t="str">
        <f>IFERROR(VLOOKUP(Query1[[#This Row],[ENTERPRISE_ID]], Addresses!$A:$Y,21,0), "Not on HR File")</f>
        <v>216 E Roberts ave</v>
      </c>
      <c r="Z742" s="234">
        <f>IFERROR(VLOOKUP(Query1[[#This Row],[ENTERPRISE_ID]], Addresses!$A:$Y,22,0), "Not on HR File")</f>
        <v>0</v>
      </c>
      <c r="AA742" s="234" t="str">
        <f>IFERROR(VLOOKUP(Query1[[#This Row],[ENTERPRISE_ID]], Addresses!$A:$Y,23,0), "Not on HR File")</f>
        <v>New cambria</v>
      </c>
      <c r="AB742" s="234" t="str">
        <f>IFERROR(VLOOKUP(Query1[[#This Row],[ENTERPRISE_ID]], Addresses!$A:$Y,24,0), "Not on HR File")</f>
        <v>MO</v>
      </c>
      <c r="AC742" s="234" t="str">
        <f>IFERROR(VLOOKUP(Query1[[#This Row],[ENTERPRISE_ID]], Addresses!$A:$Y,25,0), "Not on HR File")</f>
        <v>63558</v>
      </c>
      <c r="AD742" s="230" t="s">
        <v>18244</v>
      </c>
      <c r="AE742" s="235">
        <v>46086</v>
      </c>
    </row>
    <row r="743" spans="1:31" x14ac:dyDescent="0.3">
      <c r="A743" s="230" t="s">
        <v>14971</v>
      </c>
      <c r="B743" s="230" t="str">
        <f>Query1[[#This Row],[LAST_NAME]]</f>
        <v>GARDNER</v>
      </c>
      <c r="C743" s="230" t="s">
        <v>1820</v>
      </c>
      <c r="D743" s="230" t="s">
        <v>5719</v>
      </c>
      <c r="E743" s="230" t="s">
        <v>14972</v>
      </c>
      <c r="F743" s="230" t="s">
        <v>14973</v>
      </c>
      <c r="G743" s="230" t="s">
        <v>1821</v>
      </c>
      <c r="H743" s="230" t="str">
        <f>Query1[[#This Row],[FULL_NAME]]</f>
        <v>WILLIAM GARDNER</v>
      </c>
      <c r="I743" s="230" t="s">
        <v>5423</v>
      </c>
      <c r="J743" s="230" t="s">
        <v>4034</v>
      </c>
      <c r="K743" s="230" t="str">
        <f>Query1[[#This Row],[ENTERPRISE_ID]]</f>
        <v>WGARDNE</v>
      </c>
      <c r="L743" s="231">
        <v>9209617156</v>
      </c>
      <c r="M743" s="230" t="s">
        <v>5630</v>
      </c>
      <c r="N743" s="230" t="s">
        <v>14974</v>
      </c>
      <c r="O743" s="230" t="s">
        <v>14975</v>
      </c>
      <c r="P743" s="230" t="s">
        <v>14976</v>
      </c>
      <c r="Q743" s="230" t="s">
        <v>453</v>
      </c>
      <c r="R743" s="230" t="s">
        <v>14977</v>
      </c>
      <c r="S743" s="230" t="s">
        <v>5634</v>
      </c>
      <c r="T743" s="232">
        <v>8998</v>
      </c>
      <c r="U743" s="230" t="s">
        <v>6615</v>
      </c>
      <c r="V743" s="230" t="s">
        <v>6616</v>
      </c>
      <c r="W743" s="233" t="str">
        <f>IFERROR(VLOOKUP(Query1[[#This Row],[ENTERPRISE_ID]],HR_tbl[],2, 0), "Not on HR File")</f>
        <v>Service Technician 2, In-Home</v>
      </c>
      <c r="X743" s="113">
        <f>IFERROR(VLOOKUP(Query1[[#This Row],[ENTERPRISE_ID]],HR_tbl[],3,0), "Not on HR File")</f>
        <v>45963</v>
      </c>
      <c r="Y743" s="234" t="str">
        <f>IFERROR(VLOOKUP(Query1[[#This Row],[ENTERPRISE_ID]], Addresses!$A:$Y,21,0), "Not on HR File")</f>
        <v>8 RIVER TERR</v>
      </c>
      <c r="Z743" s="234" t="str">
        <f>IFERROR(VLOOKUP(Query1[[#This Row],[ENTERPRISE_ID]], Addresses!$A:$Y,22,0), "Not on HR File")</f>
        <v>APT B</v>
      </c>
      <c r="AA743" s="234" t="str">
        <f>IFERROR(VLOOKUP(Query1[[#This Row],[ENTERPRISE_ID]], Addresses!$A:$Y,23,0), "Not on HR File")</f>
        <v>KIEL</v>
      </c>
      <c r="AB743" s="234" t="str">
        <f>IFERROR(VLOOKUP(Query1[[#This Row],[ENTERPRISE_ID]], Addresses!$A:$Y,24,0), "Not on HR File")</f>
        <v>WI</v>
      </c>
      <c r="AC743" s="234" t="str">
        <f>IFERROR(VLOOKUP(Query1[[#This Row],[ENTERPRISE_ID]], Addresses!$A:$Y,25,0), "Not on HR File")</f>
        <v>53042</v>
      </c>
      <c r="AD743" s="230" t="s">
        <v>14978</v>
      </c>
      <c r="AE743" s="235">
        <v>46086</v>
      </c>
    </row>
    <row r="744" spans="1:31" x14ac:dyDescent="0.3">
      <c r="A744" s="230" t="s">
        <v>561</v>
      </c>
      <c r="B744" s="230" t="str">
        <f>Query1[[#This Row],[LAST_NAME]]</f>
        <v>KIRK</v>
      </c>
      <c r="C744" s="230" t="s">
        <v>562</v>
      </c>
      <c r="D744" s="230" t="s">
        <v>6040</v>
      </c>
      <c r="E744" s="230" t="s">
        <v>6168</v>
      </c>
      <c r="F744" s="230" t="s">
        <v>6169</v>
      </c>
      <c r="G744" s="230" t="s">
        <v>563</v>
      </c>
      <c r="H744" s="230" t="str">
        <f>Query1[[#This Row],[FULL_NAME]]</f>
        <v>BRIAN KIRK</v>
      </c>
      <c r="I744" s="230" t="s">
        <v>4269</v>
      </c>
      <c r="J744" s="230" t="s">
        <v>4028</v>
      </c>
      <c r="K744" s="230" t="str">
        <f>Query1[[#This Row],[ENTERPRISE_ID]]</f>
        <v>BKIRK</v>
      </c>
      <c r="L744" s="231">
        <v>8186746073</v>
      </c>
      <c r="M744" s="230" t="s">
        <v>5630</v>
      </c>
      <c r="N744" s="230" t="s">
        <v>6170</v>
      </c>
      <c r="O744" s="230" t="s">
        <v>6171</v>
      </c>
      <c r="P744" s="230" t="s">
        <v>6172</v>
      </c>
      <c r="Q744" s="230" t="s">
        <v>219</v>
      </c>
      <c r="R744" s="230" t="s">
        <v>6173</v>
      </c>
      <c r="S744" s="230" t="s">
        <v>5714</v>
      </c>
      <c r="T744" s="232">
        <v>8998</v>
      </c>
      <c r="U744" s="230" t="s">
        <v>6174</v>
      </c>
      <c r="V744" s="230" t="s">
        <v>6175</v>
      </c>
      <c r="W744" s="233" t="str">
        <f>IFERROR(VLOOKUP(Query1[[#This Row],[ENTERPRISE_ID]],HR_tbl[],2, 0), "Not on HR File")</f>
        <v>Service Technician 1, In-Home</v>
      </c>
      <c r="X744" s="113">
        <f>IFERROR(VLOOKUP(Query1[[#This Row],[ENTERPRISE_ID]],HR_tbl[],3,0), "Not on HR File")</f>
        <v>44777</v>
      </c>
      <c r="Y744" s="234" t="str">
        <f>IFERROR(VLOOKUP(Query1[[#This Row],[ENTERPRISE_ID]], Addresses!$A:$Y,21,0), "Not on HR File")</f>
        <v>3220 PENINSULA ROAD #269</v>
      </c>
      <c r="Z744" s="234">
        <f>IFERROR(VLOOKUP(Query1[[#This Row],[ENTERPRISE_ID]], Addresses!$A:$Y,22,0), "Not on HR File")</f>
        <v>0</v>
      </c>
      <c r="AA744" s="234" t="str">
        <f>IFERROR(VLOOKUP(Query1[[#This Row],[ENTERPRISE_ID]], Addresses!$A:$Y,23,0), "Not on HR File")</f>
        <v>OXNARD</v>
      </c>
      <c r="AB744" s="234" t="str">
        <f>IFERROR(VLOOKUP(Query1[[#This Row],[ENTERPRISE_ID]], Addresses!$A:$Y,24,0), "Not on HR File")</f>
        <v>CA</v>
      </c>
      <c r="AC744" s="234" t="str">
        <f>IFERROR(VLOOKUP(Query1[[#This Row],[ENTERPRISE_ID]], Addresses!$A:$Y,25,0), "Not on HR File")</f>
        <v>93035</v>
      </c>
      <c r="AD744" s="230" t="s">
        <v>6176</v>
      </c>
      <c r="AE744" s="235">
        <v>46086</v>
      </c>
    </row>
    <row r="745" spans="1:31" x14ac:dyDescent="0.3">
      <c r="A745" s="230" t="s">
        <v>9320</v>
      </c>
      <c r="B745" s="230" t="str">
        <f>Query1[[#This Row],[LAST_NAME]]</f>
        <v>GREY</v>
      </c>
      <c r="C745" s="230" t="s">
        <v>9321</v>
      </c>
      <c r="D745" s="230" t="s">
        <v>6339</v>
      </c>
      <c r="E745" s="230" t="s">
        <v>9322</v>
      </c>
      <c r="F745" s="230" t="s">
        <v>9323</v>
      </c>
      <c r="G745" s="230" t="s">
        <v>8726</v>
      </c>
      <c r="H745" s="230" t="str">
        <f>Query1[[#This Row],[FULL_NAME]]</f>
        <v>JOSEPH GREY</v>
      </c>
      <c r="I745" s="230" t="s">
        <v>9324</v>
      </c>
      <c r="J745" s="230" t="s">
        <v>4123</v>
      </c>
      <c r="K745" s="230" t="str">
        <f>Query1[[#This Row],[ENTERPRISE_ID]]</f>
        <v>JGREY1</v>
      </c>
      <c r="L745" s="231">
        <v>7329046129</v>
      </c>
      <c r="M745" s="230" t="s">
        <v>5630</v>
      </c>
      <c r="N745" s="230" t="s">
        <v>9325</v>
      </c>
      <c r="O745" s="230"/>
      <c r="P745" s="230" t="s">
        <v>7218</v>
      </c>
      <c r="Q745" s="230" t="s">
        <v>719</v>
      </c>
      <c r="R745" s="230" t="s">
        <v>9326</v>
      </c>
      <c r="S745" s="230" t="s">
        <v>5916</v>
      </c>
      <c r="T745" s="232">
        <v>8998</v>
      </c>
      <c r="U745" s="230" t="s">
        <v>5715</v>
      </c>
      <c r="V745" s="230" t="s">
        <v>5716</v>
      </c>
      <c r="W745" s="233" t="str">
        <f>IFERROR(VLOOKUP(Query1[[#This Row],[ENTERPRISE_ID]],HR_tbl[],2, 0), "Not on HR File")</f>
        <v>Team Lead Technician</v>
      </c>
      <c r="X745" s="113">
        <f>IFERROR(VLOOKUP(Query1[[#This Row],[ENTERPRISE_ID]],HR_tbl[],3,0), "Not on HR File")</f>
        <v>32529</v>
      </c>
      <c r="Y745" s="234" t="str">
        <f>IFERROR(VLOOKUP(Query1[[#This Row],[ENTERPRISE_ID]], Addresses!$A:$Y,21,0), "Not on HR File")</f>
        <v>1 Salt Works Street</v>
      </c>
      <c r="Z745" s="234" t="str">
        <f>IFERROR(VLOOKUP(Query1[[#This Row],[ENTERPRISE_ID]], Addresses!$A:$Y,22,0), "Not on HR File")</f>
        <v>Apt 22</v>
      </c>
      <c r="AA745" s="234" t="str">
        <f>IFERROR(VLOOKUP(Query1[[#This Row],[ENTERPRISE_ID]], Addresses!$A:$Y,23,0), "Not on HR File")</f>
        <v>Wall</v>
      </c>
      <c r="AB745" s="234" t="str">
        <f>IFERROR(VLOOKUP(Query1[[#This Row],[ENTERPRISE_ID]], Addresses!$A:$Y,24,0), "Not on HR File")</f>
        <v>NJ</v>
      </c>
      <c r="AC745" s="234" t="str">
        <f>IFERROR(VLOOKUP(Query1[[#This Row],[ENTERPRISE_ID]], Addresses!$A:$Y,25,0), "Not on HR File")</f>
        <v>07753</v>
      </c>
      <c r="AD745" s="230" t="s">
        <v>9327</v>
      </c>
      <c r="AE745" s="235">
        <v>46086</v>
      </c>
    </row>
    <row r="746" spans="1:31" x14ac:dyDescent="0.3">
      <c r="A746" s="230" t="s">
        <v>3756</v>
      </c>
      <c r="B746" s="230" t="str">
        <f>Query1[[#This Row],[LAST_NAME]]</f>
        <v>COOMER</v>
      </c>
      <c r="C746" s="230" t="s">
        <v>3757</v>
      </c>
      <c r="D746" s="230" t="s">
        <v>6119</v>
      </c>
      <c r="E746" s="230" t="s">
        <v>9464</v>
      </c>
      <c r="F746" s="230" t="s">
        <v>9465</v>
      </c>
      <c r="G746" s="230" t="s">
        <v>3758</v>
      </c>
      <c r="H746" s="230" t="str">
        <f>Query1[[#This Row],[FULL_NAME]]</f>
        <v>BOBBY COOMER</v>
      </c>
      <c r="I746" s="230" t="s">
        <v>3761</v>
      </c>
      <c r="J746" s="230" t="s">
        <v>3760</v>
      </c>
      <c r="K746" s="230" t="str">
        <f>Query1[[#This Row],[ENTERPRISE_ID]]</f>
        <v>BCOOMER</v>
      </c>
      <c r="L746" s="231">
        <v>2764941026</v>
      </c>
      <c r="M746" s="230" t="s">
        <v>5630</v>
      </c>
      <c r="N746" s="230" t="s">
        <v>9466</v>
      </c>
      <c r="O746" s="230" t="s">
        <v>9467</v>
      </c>
      <c r="P746" s="230" t="s">
        <v>9468</v>
      </c>
      <c r="Q746" s="230" t="s">
        <v>328</v>
      </c>
      <c r="R746" s="230" t="s">
        <v>9469</v>
      </c>
      <c r="S746" s="230" t="s">
        <v>5738</v>
      </c>
      <c r="T746" s="232">
        <v>8998</v>
      </c>
      <c r="U746" s="230" t="s">
        <v>4914</v>
      </c>
      <c r="V746" s="230" t="s">
        <v>6517</v>
      </c>
      <c r="W746" s="233" t="str">
        <f>IFERROR(VLOOKUP(Query1[[#This Row],[ENTERPRISE_ID]],HR_tbl[],2, 0), "Not on HR File")</f>
        <v>Service Technician 3, In-Home</v>
      </c>
      <c r="X746" s="113">
        <f>IFERROR(VLOOKUP(Query1[[#This Row],[ENTERPRISE_ID]],HR_tbl[],3,0), "Not on HR File")</f>
        <v>45606</v>
      </c>
      <c r="Y746" s="234" t="str">
        <f>IFERROR(VLOOKUP(Query1[[#This Row],[ENTERPRISE_ID]], Addresses!$A:$Y,21,0), "Not on HR File")</f>
        <v>2617 5th Ave East</v>
      </c>
      <c r="Z746" s="234">
        <f>IFERROR(VLOOKUP(Query1[[#This Row],[ENTERPRISE_ID]], Addresses!$A:$Y,22,0), "Not on HR File")</f>
        <v>0</v>
      </c>
      <c r="AA746" s="234" t="str">
        <f>IFERROR(VLOOKUP(Query1[[#This Row],[ENTERPRISE_ID]], Addresses!$A:$Y,23,0), "Not on HR File")</f>
        <v>BIG STONE GAP</v>
      </c>
      <c r="AB746" s="234" t="str">
        <f>IFERROR(VLOOKUP(Query1[[#This Row],[ENTERPRISE_ID]], Addresses!$A:$Y,24,0), "Not on HR File")</f>
        <v>VA</v>
      </c>
      <c r="AC746" s="234" t="str">
        <f>IFERROR(VLOOKUP(Query1[[#This Row],[ENTERPRISE_ID]], Addresses!$A:$Y,25,0), "Not on HR File")</f>
        <v>24219</v>
      </c>
      <c r="AD746" s="230" t="s">
        <v>9470</v>
      </c>
      <c r="AE746" s="235">
        <v>46086</v>
      </c>
    </row>
    <row r="747" spans="1:31" x14ac:dyDescent="0.3">
      <c r="A747" s="230" t="s">
        <v>16185</v>
      </c>
      <c r="B747" s="230" t="str">
        <f>Query1[[#This Row],[LAST_NAME]]</f>
        <v>ROBERT</v>
      </c>
      <c r="C747" s="230" t="s">
        <v>16186</v>
      </c>
      <c r="D747" s="230" t="s">
        <v>5638</v>
      </c>
      <c r="E747" s="230" t="s">
        <v>16187</v>
      </c>
      <c r="F747" s="230" t="s">
        <v>16188</v>
      </c>
      <c r="G747" s="230" t="s">
        <v>16189</v>
      </c>
      <c r="H747" s="230" t="str">
        <f>Query1[[#This Row],[FULL_NAME]]</f>
        <v>RAFAEL ROBERT</v>
      </c>
      <c r="I747" s="230" t="s">
        <v>4188</v>
      </c>
      <c r="J747" s="230" t="s">
        <v>4009</v>
      </c>
      <c r="K747" s="230" t="str">
        <f>Query1[[#This Row],[ENTERPRISE_ID]]</f>
        <v>RROBERT</v>
      </c>
      <c r="L747" s="231">
        <v>3214295314</v>
      </c>
      <c r="M747" s="230" t="s">
        <v>5630</v>
      </c>
      <c r="N747" s="230" t="s">
        <v>16190</v>
      </c>
      <c r="O747" s="230"/>
      <c r="P747" s="230" t="s">
        <v>5642</v>
      </c>
      <c r="Q747" s="230" t="s">
        <v>297</v>
      </c>
      <c r="R747" s="230" t="s">
        <v>5643</v>
      </c>
      <c r="S747" s="230" t="s">
        <v>5634</v>
      </c>
      <c r="T747" s="232">
        <v>8998</v>
      </c>
      <c r="U747" s="230" t="s">
        <v>5699</v>
      </c>
      <c r="V747" s="230" t="s">
        <v>5700</v>
      </c>
      <c r="W747" s="233" t="str">
        <f>IFERROR(VLOOKUP(Query1[[#This Row],[ENTERPRISE_ID]],HR_tbl[],2, 0), "Not on HR File")</f>
        <v>Service Technician 3, In-Home</v>
      </c>
      <c r="X747" s="113">
        <f>IFERROR(VLOOKUP(Query1[[#This Row],[ENTERPRISE_ID]],HR_tbl[],3,0), "Not on HR File")</f>
        <v>44798</v>
      </c>
      <c r="Y747" s="234" t="str">
        <f>IFERROR(VLOOKUP(Query1[[#This Row],[ENTERPRISE_ID]], Addresses!$A:$Y,21,0), "Not on HR File")</f>
        <v>5808 Auvers BIvd</v>
      </c>
      <c r="Z747" s="234" t="str">
        <f>IFERROR(VLOOKUP(Query1[[#This Row],[ENTERPRISE_ID]], Addresses!$A:$Y,22,0), "Not on HR File")</f>
        <v>Apt 101</v>
      </c>
      <c r="AA747" s="234" t="str">
        <f>IFERROR(VLOOKUP(Query1[[#This Row],[ENTERPRISE_ID]], Addresses!$A:$Y,23,0), "Not on HR File")</f>
        <v>Orlando</v>
      </c>
      <c r="AB747" s="234" t="str">
        <f>IFERROR(VLOOKUP(Query1[[#This Row],[ENTERPRISE_ID]], Addresses!$A:$Y,24,0), "Not on HR File")</f>
        <v>FL</v>
      </c>
      <c r="AC747" s="234" t="str">
        <f>IFERROR(VLOOKUP(Query1[[#This Row],[ENTERPRISE_ID]], Addresses!$A:$Y,25,0), "Not on HR File")</f>
        <v>32807</v>
      </c>
      <c r="AD747" s="230" t="s">
        <v>16191</v>
      </c>
      <c r="AE747" s="235">
        <v>46086</v>
      </c>
    </row>
    <row r="748" spans="1:31" x14ac:dyDescent="0.3">
      <c r="A748" s="230" t="s">
        <v>2439</v>
      </c>
      <c r="B748" s="230" t="str">
        <f>Query1[[#This Row],[LAST_NAME]]</f>
        <v>FARRELL</v>
      </c>
      <c r="C748" s="230" t="s">
        <v>2441</v>
      </c>
      <c r="D748" s="230" t="s">
        <v>5822</v>
      </c>
      <c r="E748" s="230" t="s">
        <v>6582</v>
      </c>
      <c r="F748" s="230" t="s">
        <v>6583</v>
      </c>
      <c r="G748" s="230" t="s">
        <v>2442</v>
      </c>
      <c r="H748" s="230" t="str">
        <f>Query1[[#This Row],[FULL_NAME]]</f>
        <v>BRENDAN FARRELL</v>
      </c>
      <c r="I748" s="230" t="s">
        <v>5444</v>
      </c>
      <c r="J748" s="230" t="s">
        <v>6584</v>
      </c>
      <c r="K748" s="230" t="str">
        <f>Query1[[#This Row],[ENTERPRISE_ID]]</f>
        <v>BFARREL</v>
      </c>
      <c r="L748" s="231">
        <v>6075915386</v>
      </c>
      <c r="M748" s="230" t="s">
        <v>5630</v>
      </c>
      <c r="N748" s="230" t="s">
        <v>6585</v>
      </c>
      <c r="O748" s="230"/>
      <c r="P748" s="230" t="s">
        <v>6586</v>
      </c>
      <c r="Q748" s="230" t="s">
        <v>318</v>
      </c>
      <c r="R748" s="230" t="s">
        <v>6587</v>
      </c>
      <c r="S748" s="230" t="s">
        <v>5916</v>
      </c>
      <c r="T748" s="232">
        <v>8998</v>
      </c>
      <c r="U748" s="230" t="s">
        <v>6588</v>
      </c>
      <c r="V748" s="230" t="s">
        <v>6589</v>
      </c>
      <c r="W748" s="233" t="str">
        <f>IFERROR(VLOOKUP(Query1[[#This Row],[ENTERPRISE_ID]],HR_tbl[],2, 0), "Not on HR File")</f>
        <v>Service Technician 1, In-Home</v>
      </c>
      <c r="X748" s="113">
        <f>IFERROR(VLOOKUP(Query1[[#This Row],[ENTERPRISE_ID]],HR_tbl[],3,0), "Not on HR File")</f>
        <v>45620</v>
      </c>
      <c r="Y748" s="234" t="str">
        <f>IFERROR(VLOOKUP(Query1[[#This Row],[ENTERPRISE_ID]], Addresses!$A:$Y,21,0), "Not on HR File")</f>
        <v>47 Goodrich Hill Rd</v>
      </c>
      <c r="Z748" s="234">
        <f>IFERROR(VLOOKUP(Query1[[#This Row],[ENTERPRISE_ID]], Addresses!$A:$Y,22,0), "Not on HR File")</f>
        <v>0</v>
      </c>
      <c r="AA748" s="234" t="str">
        <f>IFERROR(VLOOKUP(Query1[[#This Row],[ENTERPRISE_ID]], Addresses!$A:$Y,23,0), "Not on HR File")</f>
        <v>Berkshire</v>
      </c>
      <c r="AB748" s="234" t="str">
        <f>IFERROR(VLOOKUP(Query1[[#This Row],[ENTERPRISE_ID]], Addresses!$A:$Y,24,0), "Not on HR File")</f>
        <v>NY</v>
      </c>
      <c r="AC748" s="234" t="str">
        <f>IFERROR(VLOOKUP(Query1[[#This Row],[ENTERPRISE_ID]], Addresses!$A:$Y,25,0), "Not on HR File")</f>
        <v>13736</v>
      </c>
      <c r="AD748" s="230" t="s">
        <v>6590</v>
      </c>
      <c r="AE748" s="235">
        <v>46086</v>
      </c>
    </row>
    <row r="749" spans="1:31" x14ac:dyDescent="0.3">
      <c r="A749" s="230" t="s">
        <v>9471</v>
      </c>
      <c r="B749" s="230" t="str">
        <f>Query1[[#This Row],[LAST_NAME]]</f>
        <v>BACK</v>
      </c>
      <c r="C749" s="230" t="s">
        <v>9472</v>
      </c>
      <c r="D749" s="230" t="s">
        <v>5788</v>
      </c>
      <c r="E749" s="230" t="s">
        <v>9473</v>
      </c>
      <c r="F749" s="230" t="s">
        <v>9474</v>
      </c>
      <c r="G749" s="230" t="s">
        <v>9475</v>
      </c>
      <c r="H749" s="230" t="str">
        <f>Query1[[#This Row],[FULL_NAME]]</f>
        <v>JEFFREY BACK</v>
      </c>
      <c r="I749" s="230" t="s">
        <v>9476</v>
      </c>
      <c r="J749" s="230" t="s">
        <v>4025</v>
      </c>
      <c r="K749" s="230" t="str">
        <f>Query1[[#This Row],[ENTERPRISE_ID]]</f>
        <v>JBACK1</v>
      </c>
      <c r="L749" s="231">
        <v>4438913085</v>
      </c>
      <c r="M749" s="230" t="s">
        <v>5630</v>
      </c>
      <c r="N749" s="230" t="s">
        <v>9477</v>
      </c>
      <c r="O749" s="230"/>
      <c r="P749" s="230" t="s">
        <v>4295</v>
      </c>
      <c r="Q749" s="230" t="s">
        <v>541</v>
      </c>
      <c r="R749" s="230" t="s">
        <v>9478</v>
      </c>
      <c r="S749" s="230" t="s">
        <v>5634</v>
      </c>
      <c r="T749" s="232">
        <v>8998</v>
      </c>
      <c r="U749" s="230" t="s">
        <v>4294</v>
      </c>
      <c r="V749" s="230" t="s">
        <v>6229</v>
      </c>
      <c r="W749" s="233" t="str">
        <f>IFERROR(VLOOKUP(Query1[[#This Row],[ENTERPRISE_ID]],HR_tbl[],2, 0), "Not on HR File")</f>
        <v>Service Technician 2, In-Home</v>
      </c>
      <c r="X749" s="113">
        <f>IFERROR(VLOOKUP(Query1[[#This Row],[ENTERPRISE_ID]],HR_tbl[],3,0), "Not on HR File")</f>
        <v>40504</v>
      </c>
      <c r="Y749" s="234" t="str">
        <f>IFERROR(VLOOKUP(Query1[[#This Row],[ENTERPRISE_ID]], Addresses!$A:$Y,21,0), "Not on HR File")</f>
        <v>3612 LILAC AVE</v>
      </c>
      <c r="Z749" s="234">
        <f>IFERROR(VLOOKUP(Query1[[#This Row],[ENTERPRISE_ID]], Addresses!$A:$Y,22,0), "Not on HR File")</f>
        <v>0</v>
      </c>
      <c r="AA749" s="234" t="str">
        <f>IFERROR(VLOOKUP(Query1[[#This Row],[ENTERPRISE_ID]], Addresses!$A:$Y,23,0), "Not on HR File")</f>
        <v>BALTIMORE</v>
      </c>
      <c r="AB749" s="234" t="str">
        <f>IFERROR(VLOOKUP(Query1[[#This Row],[ENTERPRISE_ID]], Addresses!$A:$Y,24,0), "Not on HR File")</f>
        <v>MD</v>
      </c>
      <c r="AC749" s="234" t="str">
        <f>IFERROR(VLOOKUP(Query1[[#This Row],[ENTERPRISE_ID]], Addresses!$A:$Y,25,0), "Not on HR File")</f>
        <v>21227</v>
      </c>
      <c r="AD749" s="230" t="s">
        <v>9479</v>
      </c>
      <c r="AE749" s="235">
        <v>46086</v>
      </c>
    </row>
    <row r="750" spans="1:31" x14ac:dyDescent="0.3">
      <c r="A750" s="230" t="s">
        <v>11136</v>
      </c>
      <c r="B750" s="230" t="str">
        <f>Query1[[#This Row],[LAST_NAME]]</f>
        <v>SULLIVAN</v>
      </c>
      <c r="C750" s="230" t="s">
        <v>11137</v>
      </c>
      <c r="D750" s="230" t="s">
        <v>5822</v>
      </c>
      <c r="E750" s="230" t="s">
        <v>11138</v>
      </c>
      <c r="F750" s="230" t="s">
        <v>11139</v>
      </c>
      <c r="G750" s="230" t="s">
        <v>11140</v>
      </c>
      <c r="H750" s="230" t="str">
        <f>Query1[[#This Row],[FULL_NAME]]</f>
        <v>ETHAN SULLIVAN</v>
      </c>
      <c r="I750" s="230" t="s">
        <v>11141</v>
      </c>
      <c r="J750" s="230" t="s">
        <v>11142</v>
      </c>
      <c r="K750" s="230" t="str">
        <f>Query1[[#This Row],[ENTERPRISE_ID]]</f>
        <v>ESULLIV</v>
      </c>
      <c r="L750" s="231">
        <v>5708401795</v>
      </c>
      <c r="M750" s="230" t="s">
        <v>5630</v>
      </c>
      <c r="N750" s="230" t="s">
        <v>11143</v>
      </c>
      <c r="O750" s="230"/>
      <c r="P750" s="230" t="s">
        <v>11144</v>
      </c>
      <c r="Q750" s="230" t="s">
        <v>435</v>
      </c>
      <c r="R750" s="230" t="s">
        <v>11145</v>
      </c>
      <c r="S750" s="230" t="s">
        <v>5916</v>
      </c>
      <c r="T750" s="232">
        <v>8998</v>
      </c>
      <c r="U750" s="230" t="s">
        <v>5917</v>
      </c>
      <c r="V750" s="230" t="s">
        <v>5918</v>
      </c>
      <c r="W750" s="233" t="str">
        <f>IFERROR(VLOOKUP(Query1[[#This Row],[ENTERPRISE_ID]],HR_tbl[],2, 0), "Not on HR File")</f>
        <v>Service Technician 2, In-Home</v>
      </c>
      <c r="X750" s="113">
        <f>IFERROR(VLOOKUP(Query1[[#This Row],[ENTERPRISE_ID]],HR_tbl[],3,0), "Not on HR File")</f>
        <v>45984</v>
      </c>
      <c r="Y750" s="234" t="str">
        <f>IFERROR(VLOOKUP(Query1[[#This Row],[ENTERPRISE_ID]], Addresses!$A:$Y,21,0), "Not on HR File")</f>
        <v>410 RAILROAD ST</v>
      </c>
      <c r="Z750" s="234" t="str">
        <f>IFERROR(VLOOKUP(Query1[[#This Row],[ENTERPRISE_ID]], Addresses!$A:$Y,22,0), "Not on HR File")</f>
        <v>APARTMENT 2</v>
      </c>
      <c r="AA750" s="234" t="str">
        <f>IFERROR(VLOOKUP(Query1[[#This Row],[ENTERPRISE_ID]], Addresses!$A:$Y,23,0), "Not on HR File")</f>
        <v>JERSEY SHORE</v>
      </c>
      <c r="AB750" s="234" t="str">
        <f>IFERROR(VLOOKUP(Query1[[#This Row],[ENTERPRISE_ID]], Addresses!$A:$Y,24,0), "Not on HR File")</f>
        <v>PA</v>
      </c>
      <c r="AC750" s="234" t="str">
        <f>IFERROR(VLOOKUP(Query1[[#This Row],[ENTERPRISE_ID]], Addresses!$A:$Y,25,0), "Not on HR File")</f>
        <v>17740</v>
      </c>
      <c r="AD750" s="230" t="s">
        <v>11146</v>
      </c>
      <c r="AE750" s="235">
        <v>46086</v>
      </c>
    </row>
    <row r="751" spans="1:31" x14ac:dyDescent="0.3">
      <c r="A751" s="230" t="s">
        <v>736</v>
      </c>
      <c r="B751" s="230" t="str">
        <f>Query1[[#This Row],[LAST_NAME]]</f>
        <v>SOTELO</v>
      </c>
      <c r="C751" s="230" t="s">
        <v>737</v>
      </c>
      <c r="D751" s="230" t="s">
        <v>5867</v>
      </c>
      <c r="E751" s="230" t="s">
        <v>15005</v>
      </c>
      <c r="F751" s="230" t="s">
        <v>15006</v>
      </c>
      <c r="G751" s="230" t="s">
        <v>738</v>
      </c>
      <c r="H751" s="230" t="str">
        <f>Query1[[#This Row],[FULL_NAME]]</f>
        <v>LUIS SOTELO</v>
      </c>
      <c r="I751" s="230" t="s">
        <v>4422</v>
      </c>
      <c r="J751" s="230" t="s">
        <v>4007</v>
      </c>
      <c r="K751" s="230" t="str">
        <f>Query1[[#This Row],[ENTERPRISE_ID]]</f>
        <v>LSOTELO</v>
      </c>
      <c r="L751" s="231">
        <v>7606410778</v>
      </c>
      <c r="M751" s="230" t="s">
        <v>5630</v>
      </c>
      <c r="N751" s="230" t="s">
        <v>15007</v>
      </c>
      <c r="O751" s="230"/>
      <c r="P751" s="230" t="s">
        <v>11941</v>
      </c>
      <c r="Q751" s="230" t="s">
        <v>219</v>
      </c>
      <c r="R751" s="230" t="s">
        <v>11942</v>
      </c>
      <c r="S751" s="230" t="s">
        <v>5634</v>
      </c>
      <c r="T751" s="232">
        <v>8998</v>
      </c>
      <c r="U751" s="230" t="s">
        <v>5406</v>
      </c>
      <c r="V751" s="230" t="s">
        <v>10277</v>
      </c>
      <c r="W751" s="233" t="str">
        <f>IFERROR(VLOOKUP(Query1[[#This Row],[ENTERPRISE_ID]],HR_tbl[],2, 0), "Not on HR File")</f>
        <v>Service Technician 2, In-Home</v>
      </c>
      <c r="X751" s="113">
        <f>IFERROR(VLOOKUP(Query1[[#This Row],[ENTERPRISE_ID]],HR_tbl[],3,0), "Not on HR File")</f>
        <v>45900</v>
      </c>
      <c r="Y751" s="234" t="str">
        <f>IFERROR(VLOOKUP(Query1[[#This Row],[ENTERPRISE_ID]], Addresses!$A:$Y,21,0), "Not on HR File")</f>
        <v>68951 VANDERVEER ROAD</v>
      </c>
      <c r="Z751" s="234">
        <f>IFERROR(VLOOKUP(Query1[[#This Row],[ENTERPRISE_ID]], Addresses!$A:$Y,22,0), "Not on HR File")</f>
        <v>0</v>
      </c>
      <c r="AA751" s="234" t="str">
        <f>IFERROR(VLOOKUP(Query1[[#This Row],[ENTERPRISE_ID]], Addresses!$A:$Y,23,0), "Not on HR File")</f>
        <v>MECCA</v>
      </c>
      <c r="AB751" s="234" t="str">
        <f>IFERROR(VLOOKUP(Query1[[#This Row],[ENTERPRISE_ID]], Addresses!$A:$Y,24,0), "Not on HR File")</f>
        <v>CA</v>
      </c>
      <c r="AC751" s="234" t="str">
        <f>IFERROR(VLOOKUP(Query1[[#This Row],[ENTERPRISE_ID]], Addresses!$A:$Y,25,0), "Not on HR File")</f>
        <v>92254</v>
      </c>
      <c r="AD751" s="230" t="s">
        <v>15008</v>
      </c>
      <c r="AE751" s="235">
        <v>46086</v>
      </c>
    </row>
    <row r="752" spans="1:31" x14ac:dyDescent="0.3">
      <c r="A752" s="230" t="s">
        <v>18218</v>
      </c>
      <c r="B752" s="230" t="str">
        <f>Query1[[#This Row],[LAST_NAME]]</f>
        <v>RAY</v>
      </c>
      <c r="C752" s="230" t="s">
        <v>18219</v>
      </c>
      <c r="D752" s="230" t="s">
        <v>5682</v>
      </c>
      <c r="E752" s="230" t="s">
        <v>18220</v>
      </c>
      <c r="F752" s="230" t="s">
        <v>18221</v>
      </c>
      <c r="G752" s="230" t="s">
        <v>6655</v>
      </c>
      <c r="H752" s="230" t="str">
        <f>Query1[[#This Row],[FULL_NAME]]</f>
        <v>MARK RAY</v>
      </c>
      <c r="I752" s="230" t="s">
        <v>18222</v>
      </c>
      <c r="J752" s="230" t="s">
        <v>4207</v>
      </c>
      <c r="K752" s="230" t="str">
        <f>Query1[[#This Row],[ENTERPRISE_ID]]</f>
        <v>MRAY0</v>
      </c>
      <c r="L752" s="231">
        <v>8049875468</v>
      </c>
      <c r="M752" s="230" t="s">
        <v>5630</v>
      </c>
      <c r="N752" s="230" t="s">
        <v>18223</v>
      </c>
      <c r="O752" s="230"/>
      <c r="P752" s="230" t="s">
        <v>10862</v>
      </c>
      <c r="Q752" s="230" t="s">
        <v>328</v>
      </c>
      <c r="R752" s="230" t="s">
        <v>17650</v>
      </c>
      <c r="S752" s="230" t="s">
        <v>5738</v>
      </c>
      <c r="T752" s="232">
        <v>8998</v>
      </c>
      <c r="U752" s="230" t="s">
        <v>5715</v>
      </c>
      <c r="V752" s="230" t="s">
        <v>5716</v>
      </c>
      <c r="W752" s="233" t="str">
        <f>IFERROR(VLOOKUP(Query1[[#This Row],[ENTERPRISE_ID]],HR_tbl[],2, 0), "Not on HR File")</f>
        <v>Team Lead Technician</v>
      </c>
      <c r="X752" s="113">
        <f>IFERROR(VLOOKUP(Query1[[#This Row],[ENTERPRISE_ID]],HR_tbl[],3,0), "Not on HR File")</f>
        <v>44420</v>
      </c>
      <c r="Y752" s="234" t="str">
        <f>IFERROR(VLOOKUP(Query1[[#This Row],[ENTERPRISE_ID]], Addresses!$A:$Y,21,0), "Not on HR File")</f>
        <v>3116 Tournament drive</v>
      </c>
      <c r="Z752" s="234">
        <f>IFERROR(VLOOKUP(Query1[[#This Row],[ENTERPRISE_ID]], Addresses!$A:$Y,22,0), "Not on HR File")</f>
        <v>0</v>
      </c>
      <c r="AA752" s="234" t="str">
        <f>IFERROR(VLOOKUP(Query1[[#This Row],[ENTERPRISE_ID]], Addresses!$A:$Y,23,0), "Not on HR File")</f>
        <v>Chesapeake</v>
      </c>
      <c r="AB752" s="234" t="str">
        <f>IFERROR(VLOOKUP(Query1[[#This Row],[ENTERPRISE_ID]], Addresses!$A:$Y,24,0), "Not on HR File")</f>
        <v>VA</v>
      </c>
      <c r="AC752" s="234" t="str">
        <f>IFERROR(VLOOKUP(Query1[[#This Row],[ENTERPRISE_ID]], Addresses!$A:$Y,25,0), "Not on HR File")</f>
        <v>23323</v>
      </c>
      <c r="AD752" s="230" t="s">
        <v>18224</v>
      </c>
      <c r="AE752" s="235">
        <v>46086</v>
      </c>
    </row>
    <row r="753" spans="1:31" x14ac:dyDescent="0.3">
      <c r="A753" s="230" t="s">
        <v>6508</v>
      </c>
      <c r="B753" s="230" t="str">
        <f>Query1[[#This Row],[LAST_NAME]]</f>
        <v>HUTH</v>
      </c>
      <c r="C753" s="230" t="s">
        <v>6509</v>
      </c>
      <c r="D753" s="230" t="s">
        <v>6119</v>
      </c>
      <c r="E753" s="230" t="s">
        <v>6510</v>
      </c>
      <c r="F753" s="230" t="s">
        <v>6511</v>
      </c>
      <c r="G753" s="230" t="s">
        <v>6512</v>
      </c>
      <c r="H753" s="230" t="str">
        <f>Query1[[#This Row],[FULL_NAME]]</f>
        <v>GERALD HUTH</v>
      </c>
      <c r="I753" s="230" t="s">
        <v>6513</v>
      </c>
      <c r="J753" s="230" t="s">
        <v>4901</v>
      </c>
      <c r="K753" s="230" t="str">
        <f>Query1[[#This Row],[ENTERPRISE_ID]]</f>
        <v>GHUTH</v>
      </c>
      <c r="L753" s="231">
        <v>2163994238</v>
      </c>
      <c r="M753" s="230" t="s">
        <v>5630</v>
      </c>
      <c r="N753" s="230" t="s">
        <v>6514</v>
      </c>
      <c r="O753" s="230"/>
      <c r="P753" s="230" t="s">
        <v>6515</v>
      </c>
      <c r="Q753" s="230" t="s">
        <v>260</v>
      </c>
      <c r="R753" s="230" t="s">
        <v>6516</v>
      </c>
      <c r="S753" s="230" t="s">
        <v>5738</v>
      </c>
      <c r="T753" s="232">
        <v>8998</v>
      </c>
      <c r="U753" s="230" t="s">
        <v>4914</v>
      </c>
      <c r="V753" s="230" t="s">
        <v>6517</v>
      </c>
      <c r="W753" s="233" t="str">
        <f>IFERROR(VLOOKUP(Query1[[#This Row],[ENTERPRISE_ID]],HR_tbl[],2, 0), "Not on HR File")</f>
        <v>Service Technician 1, In-Home</v>
      </c>
      <c r="X753" s="113">
        <f>IFERROR(VLOOKUP(Query1[[#This Row],[ENTERPRISE_ID]],HR_tbl[],3,0), "Not on HR File")</f>
        <v>38852</v>
      </c>
      <c r="Y753" s="234" t="str">
        <f>IFERROR(VLOOKUP(Query1[[#This Row],[ENTERPRISE_ID]], Addresses!$A:$Y,21,0), "Not on HR File")</f>
        <v>23565 ALEXANDER</v>
      </c>
      <c r="Z753" s="234">
        <f>IFERROR(VLOOKUP(Query1[[#This Row],[ENTERPRISE_ID]], Addresses!$A:$Y,22,0), "Not on HR File")</f>
        <v>0</v>
      </c>
      <c r="AA753" s="234" t="str">
        <f>IFERROR(VLOOKUP(Query1[[#This Row],[ENTERPRISE_ID]], Addresses!$A:$Y,23,0), "Not on HR File")</f>
        <v>NORTH OLMSTED</v>
      </c>
      <c r="AB753" s="234" t="str">
        <f>IFERROR(VLOOKUP(Query1[[#This Row],[ENTERPRISE_ID]], Addresses!$A:$Y,24,0), "Not on HR File")</f>
        <v>OH</v>
      </c>
      <c r="AC753" s="234" t="str">
        <f>IFERROR(VLOOKUP(Query1[[#This Row],[ENTERPRISE_ID]], Addresses!$A:$Y,25,0), "Not on HR File")</f>
        <v>44070</v>
      </c>
      <c r="AD753" s="230" t="s">
        <v>6518</v>
      </c>
      <c r="AE753" s="235">
        <v>46086</v>
      </c>
    </row>
    <row r="754" spans="1:31" x14ac:dyDescent="0.3">
      <c r="A754" s="230" t="s">
        <v>10204</v>
      </c>
      <c r="B754" s="230" t="str">
        <f>Query1[[#This Row],[LAST_NAME]]</f>
        <v>SILVA</v>
      </c>
      <c r="C754" s="230" t="s">
        <v>10205</v>
      </c>
      <c r="D754" s="230" t="s">
        <v>5647</v>
      </c>
      <c r="E754" s="230" t="s">
        <v>10206</v>
      </c>
      <c r="F754" s="230" t="s">
        <v>10207</v>
      </c>
      <c r="G754" s="230" t="s">
        <v>10208</v>
      </c>
      <c r="H754" s="230" t="str">
        <f>Query1[[#This Row],[FULL_NAME]]</f>
        <v>MARCO SILVA</v>
      </c>
      <c r="I754" s="230" t="s">
        <v>10209</v>
      </c>
      <c r="J754" s="230" t="s">
        <v>4703</v>
      </c>
      <c r="K754" s="230" t="str">
        <f>Query1[[#This Row],[ENTERPRISE_ID]]</f>
        <v>MSILVA2</v>
      </c>
      <c r="L754" s="231">
        <v>9562156434</v>
      </c>
      <c r="M754" s="230" t="s">
        <v>5630</v>
      </c>
      <c r="N754" s="230" t="s">
        <v>10210</v>
      </c>
      <c r="O754" s="230"/>
      <c r="P754" s="230" t="s">
        <v>10211</v>
      </c>
      <c r="Q754" s="230" t="s">
        <v>279</v>
      </c>
      <c r="R754" s="230" t="s">
        <v>10212</v>
      </c>
      <c r="S754" s="230" t="s">
        <v>5634</v>
      </c>
      <c r="T754" s="232">
        <v>8998</v>
      </c>
      <c r="U754" s="230" t="s">
        <v>7329</v>
      </c>
      <c r="V754" s="230" t="s">
        <v>8079</v>
      </c>
      <c r="W754" s="233" t="str">
        <f>IFERROR(VLOOKUP(Query1[[#This Row],[ENTERPRISE_ID]],HR_tbl[],2, 0), "Not on HR File")</f>
        <v>HVAC Svc Tech II, Break/Fix</v>
      </c>
      <c r="X754" s="113">
        <f>IFERROR(VLOOKUP(Query1[[#This Row],[ENTERPRISE_ID]],HR_tbl[],3,0), "Not on HR File")</f>
        <v>44277</v>
      </c>
      <c r="Y754" s="234" t="str">
        <f>IFERROR(VLOOKUP(Query1[[#This Row],[ENTERPRISE_ID]], Addresses!$A:$Y,21,0), "Not on HR File")</f>
        <v>23172 ROYAL PALM CIRCLE</v>
      </c>
      <c r="Z754" s="234">
        <f>IFERROR(VLOOKUP(Query1[[#This Row],[ENTERPRISE_ID]], Addresses!$A:$Y,22,0), "Not on HR File")</f>
        <v>0</v>
      </c>
      <c r="AA754" s="234" t="str">
        <f>IFERROR(VLOOKUP(Query1[[#This Row],[ENTERPRISE_ID]], Addresses!$A:$Y,23,0), "Not on HR File")</f>
        <v>HARLINGEN</v>
      </c>
      <c r="AB754" s="234" t="str">
        <f>IFERROR(VLOOKUP(Query1[[#This Row],[ENTERPRISE_ID]], Addresses!$A:$Y,24,0), "Not on HR File")</f>
        <v>TX</v>
      </c>
      <c r="AC754" s="234" t="str">
        <f>IFERROR(VLOOKUP(Query1[[#This Row],[ENTERPRISE_ID]], Addresses!$A:$Y,25,0), "Not on HR File")</f>
        <v>78552</v>
      </c>
      <c r="AD754" s="230" t="s">
        <v>10213</v>
      </c>
      <c r="AE754" s="235">
        <v>46086</v>
      </c>
    </row>
    <row r="755" spans="1:31" x14ac:dyDescent="0.3">
      <c r="A755" s="230" t="s">
        <v>12324</v>
      </c>
      <c r="B755" s="230" t="str">
        <f>Query1[[#This Row],[LAST_NAME]]</f>
        <v>SHELTON</v>
      </c>
      <c r="C755" s="230" t="s">
        <v>2158</v>
      </c>
      <c r="D755" s="230" t="s">
        <v>5627</v>
      </c>
      <c r="E755" s="230" t="s">
        <v>12325</v>
      </c>
      <c r="F755" s="230" t="s">
        <v>12326</v>
      </c>
      <c r="G755" s="230" t="s">
        <v>2159</v>
      </c>
      <c r="H755" s="230" t="str">
        <f>Query1[[#This Row],[FULL_NAME]]</f>
        <v>JALIN SHELTON</v>
      </c>
      <c r="I755" s="230" t="s">
        <v>702</v>
      </c>
      <c r="J755" s="230" t="s">
        <v>12327</v>
      </c>
      <c r="K755" s="230" t="str">
        <f>Query1[[#This Row],[ENTERPRISE_ID]]</f>
        <v>JSHELTO</v>
      </c>
      <c r="L755" s="231">
        <v>7608021067</v>
      </c>
      <c r="M755" s="230" t="s">
        <v>5630</v>
      </c>
      <c r="N755" s="230" t="s">
        <v>12328</v>
      </c>
      <c r="O755" s="230"/>
      <c r="P755" s="230" t="s">
        <v>4780</v>
      </c>
      <c r="Q755" s="230" t="s">
        <v>279</v>
      </c>
      <c r="R755" s="230" t="s">
        <v>12329</v>
      </c>
      <c r="S755" s="230" t="s">
        <v>5634</v>
      </c>
      <c r="T755" s="232">
        <v>8998</v>
      </c>
      <c r="U755" s="230" t="s">
        <v>5907</v>
      </c>
      <c r="V755" s="230" t="s">
        <v>5908</v>
      </c>
      <c r="W755" s="233" t="str">
        <f>IFERROR(VLOOKUP(Query1[[#This Row],[ENTERPRISE_ID]],HR_tbl[],2, 0), "Not on HR File")</f>
        <v>HVAC Assistant</v>
      </c>
      <c r="X755" s="113">
        <f>IFERROR(VLOOKUP(Query1[[#This Row],[ENTERPRISE_ID]],HR_tbl[],3,0), "Not on HR File")</f>
        <v>45830</v>
      </c>
      <c r="Y755" s="234" t="str">
        <f>IFERROR(VLOOKUP(Query1[[#This Row],[ENTERPRISE_ID]], Addresses!$A:$Y,21,0), "Not on HR File")</f>
        <v>2204 BENT CREEK COURT</v>
      </c>
      <c r="Z755" s="234">
        <f>IFERROR(VLOOKUP(Query1[[#This Row],[ENTERPRISE_ID]], Addresses!$A:$Y,22,0), "Not on HR File")</f>
        <v>0</v>
      </c>
      <c r="AA755" s="234" t="str">
        <f>IFERROR(VLOOKUP(Query1[[#This Row],[ENTERPRISE_ID]], Addresses!$A:$Y,23,0), "Not on HR File")</f>
        <v>MANSFIELD</v>
      </c>
      <c r="AB755" s="234" t="str">
        <f>IFERROR(VLOOKUP(Query1[[#This Row],[ENTERPRISE_ID]], Addresses!$A:$Y,24,0), "Not on HR File")</f>
        <v>TX</v>
      </c>
      <c r="AC755" s="234" t="str">
        <f>IFERROR(VLOOKUP(Query1[[#This Row],[ENTERPRISE_ID]], Addresses!$A:$Y,25,0), "Not on HR File")</f>
        <v>76063</v>
      </c>
      <c r="AD755" s="230" t="s">
        <v>12330</v>
      </c>
      <c r="AE755" s="235">
        <v>46086</v>
      </c>
    </row>
    <row r="756" spans="1:31" x14ac:dyDescent="0.3">
      <c r="A756" s="230" t="s">
        <v>17070</v>
      </c>
      <c r="B756" s="230" t="str">
        <f>Query1[[#This Row],[LAST_NAME]]</f>
        <v>GOGOLA</v>
      </c>
      <c r="C756" s="230" t="s">
        <v>18019</v>
      </c>
      <c r="D756" s="230" t="s">
        <v>5719</v>
      </c>
      <c r="E756" s="230" t="s">
        <v>14619</v>
      </c>
      <c r="F756" s="230" t="s">
        <v>18020</v>
      </c>
      <c r="G756" s="230" t="s">
        <v>18021</v>
      </c>
      <c r="H756" s="230" t="str">
        <f>Query1[[#This Row],[FULL_NAME]]</f>
        <v>HENRYK GOGOLA</v>
      </c>
      <c r="I756" s="230" t="s">
        <v>18022</v>
      </c>
      <c r="J756" s="230" t="s">
        <v>18023</v>
      </c>
      <c r="K756" s="230" t="str">
        <f>Query1[[#This Row],[ENTERPRISE_ID]]</f>
        <v>HGOGOL</v>
      </c>
      <c r="L756" s="231">
        <v>7084154052</v>
      </c>
      <c r="M756" s="230" t="s">
        <v>5630</v>
      </c>
      <c r="N756" s="230" t="s">
        <v>18024</v>
      </c>
      <c r="O756" s="230" t="s">
        <v>18025</v>
      </c>
      <c r="P756" s="230" t="s">
        <v>15512</v>
      </c>
      <c r="Q756" s="230" t="s">
        <v>250</v>
      </c>
      <c r="R756" s="230" t="s">
        <v>15513</v>
      </c>
      <c r="S756" s="230" t="s">
        <v>5634</v>
      </c>
      <c r="T756" s="232">
        <v>8998</v>
      </c>
      <c r="U756" s="230" t="s">
        <v>6825</v>
      </c>
      <c r="V756" s="230" t="s">
        <v>6826</v>
      </c>
      <c r="W756" s="233" t="str">
        <f>IFERROR(VLOOKUP(Query1[[#This Row],[ENTERPRISE_ID]],HR_tbl[],2, 0), "Not on HR File")</f>
        <v>Service Technician 1, In-Home</v>
      </c>
      <c r="X756" s="113">
        <f>IFERROR(VLOOKUP(Query1[[#This Row],[ENTERPRISE_ID]],HR_tbl[],3,0), "Not on HR File")</f>
        <v>36122</v>
      </c>
      <c r="Y756" s="234" t="str">
        <f>IFERROR(VLOOKUP(Query1[[#This Row],[ENTERPRISE_ID]], Addresses!$A:$Y,21,0), "Not on HR File")</f>
        <v>7550S BRIARTREE LN</v>
      </c>
      <c r="Z756" s="234">
        <f>IFERROR(VLOOKUP(Query1[[#This Row],[ENTERPRISE_ID]], Addresses!$A:$Y,22,0), "Not on HR File")</f>
        <v>416</v>
      </c>
      <c r="AA756" s="234" t="str">
        <f>IFERROR(VLOOKUP(Query1[[#This Row],[ENTERPRISE_ID]], Addresses!$A:$Y,23,0), "Not on HR File")</f>
        <v>BURBANK</v>
      </c>
      <c r="AB756" s="234" t="str">
        <f>IFERROR(VLOOKUP(Query1[[#This Row],[ENTERPRISE_ID]], Addresses!$A:$Y,24,0), "Not on HR File")</f>
        <v>IL</v>
      </c>
      <c r="AC756" s="234" t="str">
        <f>IFERROR(VLOOKUP(Query1[[#This Row],[ENTERPRISE_ID]], Addresses!$A:$Y,25,0), "Not on HR File")</f>
        <v>60459</v>
      </c>
      <c r="AD756" s="230" t="s">
        <v>18026</v>
      </c>
      <c r="AE756" s="235">
        <v>46086</v>
      </c>
    </row>
    <row r="757" spans="1:31" x14ac:dyDescent="0.3">
      <c r="A757" s="230" t="s">
        <v>4723</v>
      </c>
      <c r="B757" s="230" t="str">
        <f>Query1[[#This Row],[LAST_NAME]]</f>
        <v>BUTLER</v>
      </c>
      <c r="C757" s="230" t="s">
        <v>7620</v>
      </c>
      <c r="D757" s="230" t="s">
        <v>5647</v>
      </c>
      <c r="E757" s="230" t="s">
        <v>7621</v>
      </c>
      <c r="F757" s="230" t="s">
        <v>7622</v>
      </c>
      <c r="G757" s="230" t="s">
        <v>4726</v>
      </c>
      <c r="H757" s="230" t="str">
        <f>Query1[[#This Row],[FULL_NAME]]</f>
        <v>WINFRED BUTLER</v>
      </c>
      <c r="I757" s="230" t="s">
        <v>4725</v>
      </c>
      <c r="J757" s="230" t="s">
        <v>4724</v>
      </c>
      <c r="K757" s="230" t="str">
        <f>Query1[[#This Row],[ENTERPRISE_ID]]</f>
        <v>WBUTLE0</v>
      </c>
      <c r="L757" s="231">
        <v>5122106363</v>
      </c>
      <c r="M757" s="230" t="s">
        <v>5630</v>
      </c>
      <c r="N757" s="230" t="s">
        <v>7623</v>
      </c>
      <c r="O757" s="230" t="s">
        <v>7624</v>
      </c>
      <c r="P757" s="230" t="s">
        <v>4727</v>
      </c>
      <c r="Q757" s="230" t="s">
        <v>279</v>
      </c>
      <c r="R757" s="230" t="s">
        <v>7625</v>
      </c>
      <c r="S757" s="230" t="s">
        <v>5634</v>
      </c>
      <c r="T757" s="232">
        <v>8998</v>
      </c>
      <c r="U757" s="230" t="s">
        <v>3680</v>
      </c>
      <c r="V757" s="230" t="s">
        <v>5653</v>
      </c>
      <c r="W757" s="233" t="str">
        <f>IFERROR(VLOOKUP(Query1[[#This Row],[ENTERPRISE_ID]],HR_tbl[],2, 0), "Not on HR File")</f>
        <v>Service Technician 2, In-Home</v>
      </c>
      <c r="X757" s="113">
        <f>IFERROR(VLOOKUP(Query1[[#This Row],[ENTERPRISE_ID]],HR_tbl[],3,0), "Not on HR File")</f>
        <v>44413</v>
      </c>
      <c r="Y757" s="234" t="str">
        <f>IFERROR(VLOOKUP(Query1[[#This Row],[ENTERPRISE_ID]], Addresses!$A:$Y,21,0), "Not on HR File")</f>
        <v>1700 Bagdad Rd</v>
      </c>
      <c r="Z757" s="234">
        <f>IFERROR(VLOOKUP(Query1[[#This Row],[ENTERPRISE_ID]], Addresses!$A:$Y,22,0), "Not on HR File")</f>
        <v>835</v>
      </c>
      <c r="AA757" s="234" t="str">
        <f>IFERROR(VLOOKUP(Query1[[#This Row],[ENTERPRISE_ID]], Addresses!$A:$Y,23,0), "Not on HR File")</f>
        <v>CEDAR PARK</v>
      </c>
      <c r="AB757" s="234" t="str">
        <f>IFERROR(VLOOKUP(Query1[[#This Row],[ENTERPRISE_ID]], Addresses!$A:$Y,24,0), "Not on HR File")</f>
        <v>TX</v>
      </c>
      <c r="AC757" s="234" t="str">
        <f>IFERROR(VLOOKUP(Query1[[#This Row],[ENTERPRISE_ID]], Addresses!$A:$Y,25,0), "Not on HR File")</f>
        <v>78613</v>
      </c>
      <c r="AD757" s="230" t="s">
        <v>7626</v>
      </c>
      <c r="AE757" s="235">
        <v>46086</v>
      </c>
    </row>
    <row r="758" spans="1:31" x14ac:dyDescent="0.3">
      <c r="A758" s="230" t="s">
        <v>3189</v>
      </c>
      <c r="B758" s="230" t="str">
        <f>Query1[[#This Row],[LAST_NAME]]</f>
        <v>SANGIN</v>
      </c>
      <c r="C758" s="230" t="s">
        <v>3190</v>
      </c>
      <c r="D758" s="230" t="s">
        <v>5788</v>
      </c>
      <c r="E758" s="230" t="s">
        <v>8175</v>
      </c>
      <c r="F758" s="230" t="s">
        <v>8176</v>
      </c>
      <c r="G758" s="230" t="s">
        <v>3191</v>
      </c>
      <c r="H758" s="230" t="str">
        <f>Query1[[#This Row],[FULL_NAME]]</f>
        <v>SAIFUDIN SANGIN</v>
      </c>
      <c r="I758" s="230" t="s">
        <v>4864</v>
      </c>
      <c r="J758" s="230" t="s">
        <v>4863</v>
      </c>
      <c r="K758" s="230" t="str">
        <f>Query1[[#This Row],[ENTERPRISE_ID]]</f>
        <v>SFNU0</v>
      </c>
      <c r="L758" s="231">
        <v>5712749416</v>
      </c>
      <c r="M758" s="230" t="s">
        <v>5630</v>
      </c>
      <c r="N758" s="230" t="s">
        <v>8177</v>
      </c>
      <c r="O758" s="230"/>
      <c r="P758" s="230" t="s">
        <v>8178</v>
      </c>
      <c r="Q758" s="230" t="s">
        <v>328</v>
      </c>
      <c r="R758" s="230" t="s">
        <v>8179</v>
      </c>
      <c r="S758" s="230" t="s">
        <v>5634</v>
      </c>
      <c r="T758" s="232">
        <v>8998</v>
      </c>
      <c r="U758" s="230" t="s">
        <v>5581</v>
      </c>
      <c r="V758" s="230" t="s">
        <v>6571</v>
      </c>
      <c r="W758" s="233" t="str">
        <f>IFERROR(VLOOKUP(Query1[[#This Row],[ENTERPRISE_ID]],HR_tbl[],2, 0), "Not on HR File")</f>
        <v>Service Technician 2, In-Home</v>
      </c>
      <c r="X758" s="113">
        <f>IFERROR(VLOOKUP(Query1[[#This Row],[ENTERPRISE_ID]],HR_tbl[],3,0), "Not on HR File")</f>
        <v>44062</v>
      </c>
      <c r="Y758" s="234" t="str">
        <f>IFERROR(VLOOKUP(Query1[[#This Row],[ENTERPRISE_ID]], Addresses!$A:$Y,21,0), "Not on HR File")</f>
        <v>3448 BELLEPLAIN CT</v>
      </c>
      <c r="Z758" s="234">
        <f>IFERROR(VLOOKUP(Query1[[#This Row],[ENTERPRISE_ID]], Addresses!$A:$Y,22,0), "Not on HR File")</f>
        <v>0</v>
      </c>
      <c r="AA758" s="234" t="str">
        <f>IFERROR(VLOOKUP(Query1[[#This Row],[ENTERPRISE_ID]], Addresses!$A:$Y,23,0), "Not on HR File")</f>
        <v>DUMFRIES</v>
      </c>
      <c r="AB758" s="234" t="str">
        <f>IFERROR(VLOOKUP(Query1[[#This Row],[ENTERPRISE_ID]], Addresses!$A:$Y,24,0), "Not on HR File")</f>
        <v>VA</v>
      </c>
      <c r="AC758" s="234" t="str">
        <f>IFERROR(VLOOKUP(Query1[[#This Row],[ENTERPRISE_ID]], Addresses!$A:$Y,25,0), "Not on HR File")</f>
        <v>22026</v>
      </c>
      <c r="AD758" s="230" t="s">
        <v>8180</v>
      </c>
      <c r="AE758" s="235">
        <v>46086</v>
      </c>
    </row>
    <row r="759" spans="1:31" x14ac:dyDescent="0.3">
      <c r="A759" s="230" t="s">
        <v>10547</v>
      </c>
      <c r="B759" s="230" t="str">
        <f>Query1[[#This Row],[LAST_NAME]]</f>
        <v>KELLY</v>
      </c>
      <c r="C759" s="230" t="s">
        <v>10548</v>
      </c>
      <c r="D759" s="230" t="s">
        <v>5682</v>
      </c>
      <c r="E759" s="230" t="s">
        <v>10549</v>
      </c>
      <c r="F759" s="230" t="s">
        <v>10550</v>
      </c>
      <c r="G759" s="230" t="s">
        <v>10551</v>
      </c>
      <c r="H759" s="230" t="str">
        <f>Query1[[#This Row],[FULL_NAME]]</f>
        <v>GEORGE KELLY</v>
      </c>
      <c r="I759" s="230" t="s">
        <v>4437</v>
      </c>
      <c r="J759" s="230" t="s">
        <v>4066</v>
      </c>
      <c r="K759" s="230" t="str">
        <f>Query1[[#This Row],[ENTERPRISE_ID]]</f>
        <v>GKELL09</v>
      </c>
      <c r="L759" s="231">
        <v>9109162307</v>
      </c>
      <c r="M759" s="230" t="s">
        <v>5630</v>
      </c>
      <c r="N759" s="230" t="s">
        <v>10552</v>
      </c>
      <c r="O759" s="230"/>
      <c r="P759" s="230" t="s">
        <v>982</v>
      </c>
      <c r="Q759" s="230" t="s">
        <v>416</v>
      </c>
      <c r="R759" s="230" t="s">
        <v>10553</v>
      </c>
      <c r="S759" s="230" t="s">
        <v>5738</v>
      </c>
      <c r="T759" s="232">
        <v>8998</v>
      </c>
      <c r="U759" s="230" t="s">
        <v>6238</v>
      </c>
      <c r="V759" s="230" t="s">
        <v>6239</v>
      </c>
      <c r="W759" s="233" t="str">
        <f>IFERROR(VLOOKUP(Query1[[#This Row],[ENTERPRISE_ID]],HR_tbl[],2, 0), "Not on HR File")</f>
        <v>Service Technician 1, In-Home</v>
      </c>
      <c r="X759" s="113">
        <f>IFERROR(VLOOKUP(Query1[[#This Row],[ENTERPRISE_ID]],HR_tbl[],3,0), "Not on HR File")</f>
        <v>34571</v>
      </c>
      <c r="Y759" s="234" t="str">
        <f>IFERROR(VLOOKUP(Query1[[#This Row],[ENTERPRISE_ID]], Addresses!$A:$Y,21,0), "Not on HR File")</f>
        <v>1505 CAMELOT DR.</v>
      </c>
      <c r="Z759" s="234">
        <f>IFERROR(VLOOKUP(Query1[[#This Row],[ENTERPRISE_ID]], Addresses!$A:$Y,22,0), "Not on HR File")</f>
        <v>0</v>
      </c>
      <c r="AA759" s="234" t="str">
        <f>IFERROR(VLOOKUP(Query1[[#This Row],[ENTERPRISE_ID]], Addresses!$A:$Y,23,0), "Not on HR File")</f>
        <v>FAYETTEVILLE</v>
      </c>
      <c r="AB759" s="234" t="str">
        <f>IFERROR(VLOOKUP(Query1[[#This Row],[ENTERPRISE_ID]], Addresses!$A:$Y,24,0), "Not on HR File")</f>
        <v>NC</v>
      </c>
      <c r="AC759" s="234" t="str">
        <f>IFERROR(VLOOKUP(Query1[[#This Row],[ENTERPRISE_ID]], Addresses!$A:$Y,25,0), "Not on HR File")</f>
        <v>28304</v>
      </c>
      <c r="AD759" s="230" t="s">
        <v>10554</v>
      </c>
      <c r="AE759" s="235">
        <v>46086</v>
      </c>
    </row>
    <row r="760" spans="1:31" x14ac:dyDescent="0.3">
      <c r="A760" s="230" t="s">
        <v>15766</v>
      </c>
      <c r="B760" s="230" t="str">
        <f>Query1[[#This Row],[LAST_NAME]]</f>
        <v>RYAN</v>
      </c>
      <c r="C760" s="230" t="s">
        <v>15767</v>
      </c>
      <c r="D760" s="230" t="s">
        <v>5756</v>
      </c>
      <c r="E760" s="230" t="s">
        <v>15768</v>
      </c>
      <c r="F760" s="230" t="s">
        <v>15769</v>
      </c>
      <c r="G760" s="230" t="s">
        <v>15770</v>
      </c>
      <c r="H760" s="230" t="str">
        <f>Query1[[#This Row],[FULL_NAME]]</f>
        <v>EDWARD RYAN</v>
      </c>
      <c r="I760" s="230" t="s">
        <v>4664</v>
      </c>
      <c r="J760" s="230" t="s">
        <v>4126</v>
      </c>
      <c r="K760" s="230" t="str">
        <f>Query1[[#This Row],[ENTERPRISE_ID]]</f>
        <v>ERYAN3</v>
      </c>
      <c r="L760" s="231">
        <v>8483383164</v>
      </c>
      <c r="M760" s="230" t="s">
        <v>5630</v>
      </c>
      <c r="N760" s="230" t="s">
        <v>15771</v>
      </c>
      <c r="O760" s="230"/>
      <c r="P760" s="230" t="s">
        <v>4841</v>
      </c>
      <c r="Q760" s="230" t="s">
        <v>435</v>
      </c>
      <c r="R760" s="230" t="s">
        <v>13649</v>
      </c>
      <c r="S760" s="230" t="s">
        <v>5664</v>
      </c>
      <c r="T760" s="232">
        <v>8998</v>
      </c>
      <c r="U760" s="230" t="s">
        <v>5764</v>
      </c>
      <c r="V760" s="230" t="s">
        <v>5765</v>
      </c>
      <c r="W760" s="233" t="str">
        <f>IFERROR(VLOOKUP(Query1[[#This Row],[ENTERPRISE_ID]],HR_tbl[],2, 0), "Not on HR File")</f>
        <v>Service Technician 1, In Home</v>
      </c>
      <c r="X760" s="113">
        <f>IFERROR(VLOOKUP(Query1[[#This Row],[ENTERPRISE_ID]],HR_tbl[],3,0), "Not on HR File")</f>
        <v>27554</v>
      </c>
      <c r="Y760" s="234" t="str">
        <f>IFERROR(VLOOKUP(Query1[[#This Row],[ENTERPRISE_ID]], Addresses!$A:$Y,21,0), "Not on HR File")</f>
        <v>849 JASON DRIVE</v>
      </c>
      <c r="Z760" s="234">
        <f>IFERROR(VLOOKUP(Query1[[#This Row],[ENTERPRISE_ID]], Addresses!$A:$Y,22,0), "Not on HR File")</f>
        <v>0</v>
      </c>
      <c r="AA760" s="234" t="str">
        <f>IFERROR(VLOOKUP(Query1[[#This Row],[ENTERPRISE_ID]], Addresses!$A:$Y,23,0), "Not on HR File")</f>
        <v>BENSALEM</v>
      </c>
      <c r="AB760" s="234" t="str">
        <f>IFERROR(VLOOKUP(Query1[[#This Row],[ENTERPRISE_ID]], Addresses!$A:$Y,24,0), "Not on HR File")</f>
        <v>PA</v>
      </c>
      <c r="AC760" s="234" t="str">
        <f>IFERROR(VLOOKUP(Query1[[#This Row],[ENTERPRISE_ID]], Addresses!$A:$Y,25,0), "Not on HR File")</f>
        <v>19020</v>
      </c>
      <c r="AD760" s="230" t="s">
        <v>15772</v>
      </c>
      <c r="AE760" s="235">
        <v>46086</v>
      </c>
    </row>
    <row r="761" spans="1:31" x14ac:dyDescent="0.3">
      <c r="A761" s="230" t="s">
        <v>4105</v>
      </c>
      <c r="B761" s="230" t="str">
        <f>Query1[[#This Row],[LAST_NAME]]</f>
        <v>WILLIAMS</v>
      </c>
      <c r="C761" s="230" t="s">
        <v>10573</v>
      </c>
      <c r="D761" s="230" t="s">
        <v>5708</v>
      </c>
      <c r="E761" s="230" t="s">
        <v>10574</v>
      </c>
      <c r="F761" s="230" t="s">
        <v>10575</v>
      </c>
      <c r="G761" s="230" t="s">
        <v>4107</v>
      </c>
      <c r="H761" s="230" t="str">
        <f>Query1[[#This Row],[FULL_NAME]]</f>
        <v>JONATHAN WILLIAMS</v>
      </c>
      <c r="I761" s="230" t="s">
        <v>4106</v>
      </c>
      <c r="J761" s="230" t="s">
        <v>4054</v>
      </c>
      <c r="K761" s="230" t="str">
        <f>Query1[[#This Row],[ENTERPRISE_ID]]</f>
        <v>JWILLI0</v>
      </c>
      <c r="L761" s="231">
        <v>8709381553</v>
      </c>
      <c r="M761" s="230" t="s">
        <v>5630</v>
      </c>
      <c r="N761" s="230" t="s">
        <v>10576</v>
      </c>
      <c r="O761" s="230"/>
      <c r="P761" s="230" t="s">
        <v>10577</v>
      </c>
      <c r="Q761" s="230" t="s">
        <v>983</v>
      </c>
      <c r="R761" s="230" t="s">
        <v>10578</v>
      </c>
      <c r="S761" s="230" t="s">
        <v>5714</v>
      </c>
      <c r="T761" s="232">
        <v>8998</v>
      </c>
      <c r="U761" s="230" t="s">
        <v>1210</v>
      </c>
      <c r="V761" s="230" t="s">
        <v>8715</v>
      </c>
      <c r="W761" s="233" t="str">
        <f>IFERROR(VLOOKUP(Query1[[#This Row],[ENTERPRISE_ID]],HR_tbl[],2, 0), "Not on HR File")</f>
        <v>Service Technician 2, In-Home</v>
      </c>
      <c r="X761" s="113">
        <f>IFERROR(VLOOKUP(Query1[[#This Row],[ENTERPRISE_ID]],HR_tbl[],3,0), "Not on HR File")</f>
        <v>45914</v>
      </c>
      <c r="Y761" s="234" t="str">
        <f>IFERROR(VLOOKUP(Query1[[#This Row],[ENTERPRISE_ID]], Addresses!$A:$Y,21,0), "Not on HR File")</f>
        <v>1201 AIRPORT RD</v>
      </c>
      <c r="Z761" s="234">
        <f>IFERROR(VLOOKUP(Query1[[#This Row],[ENTERPRISE_ID]], Addresses!$A:$Y,22,0), "Not on HR File")</f>
        <v>0</v>
      </c>
      <c r="AA761" s="234" t="str">
        <f>IFERROR(VLOOKUP(Query1[[#This Row],[ENTERPRISE_ID]], Addresses!$A:$Y,23,0), "Not on HR File")</f>
        <v>FORREST CITY</v>
      </c>
      <c r="AB761" s="234" t="str">
        <f>IFERROR(VLOOKUP(Query1[[#This Row],[ENTERPRISE_ID]], Addresses!$A:$Y,24,0), "Not on HR File")</f>
        <v>AR</v>
      </c>
      <c r="AC761" s="234" t="str">
        <f>IFERROR(VLOOKUP(Query1[[#This Row],[ENTERPRISE_ID]], Addresses!$A:$Y,25,0), "Not on HR File")</f>
        <v>72335</v>
      </c>
      <c r="AD761" s="230" t="s">
        <v>10579</v>
      </c>
      <c r="AE761" s="235">
        <v>46086</v>
      </c>
    </row>
    <row r="762" spans="1:31" x14ac:dyDescent="0.3">
      <c r="A762" s="230" t="s">
        <v>3890</v>
      </c>
      <c r="B762" s="230" t="str">
        <f>Query1[[#This Row],[LAST_NAME]]</f>
        <v>RAYO</v>
      </c>
      <c r="C762" s="230" t="s">
        <v>14014</v>
      </c>
      <c r="D762" s="230" t="s">
        <v>5719</v>
      </c>
      <c r="E762" s="230" t="s">
        <v>14015</v>
      </c>
      <c r="F762" s="230" t="s">
        <v>14016</v>
      </c>
      <c r="G762" s="230" t="s">
        <v>3892</v>
      </c>
      <c r="H762" s="230" t="str">
        <f>Query1[[#This Row],[FULL_NAME]]</f>
        <v>ERIC RAYO</v>
      </c>
      <c r="I762" s="230" t="s">
        <v>3891</v>
      </c>
      <c r="J762" s="230" t="s">
        <v>3868</v>
      </c>
      <c r="K762" s="230" t="str">
        <f>Query1[[#This Row],[ENTERPRISE_ID]]</f>
        <v>ERAYO</v>
      </c>
      <c r="L762" s="231">
        <v>7087960823</v>
      </c>
      <c r="M762" s="230" t="s">
        <v>5630</v>
      </c>
      <c r="N762" s="230" t="s">
        <v>14017</v>
      </c>
      <c r="O762" s="230"/>
      <c r="P762" s="230" t="s">
        <v>14018</v>
      </c>
      <c r="Q762" s="230" t="s">
        <v>250</v>
      </c>
      <c r="R762" s="230" t="s">
        <v>14019</v>
      </c>
      <c r="S762" s="230" t="s">
        <v>5634</v>
      </c>
      <c r="T762" s="232">
        <v>8998</v>
      </c>
      <c r="U762" s="230" t="s">
        <v>5514</v>
      </c>
      <c r="V762" s="230"/>
      <c r="W762" s="233" t="str">
        <f>IFERROR(VLOOKUP(Query1[[#This Row],[ENTERPRISE_ID]],HR_tbl[],2, 0), "Not on HR File")</f>
        <v>Service Technician 1, In-Home</v>
      </c>
      <c r="X762" s="113">
        <f>IFERROR(VLOOKUP(Query1[[#This Row],[ENTERPRISE_ID]],HR_tbl[],3,0), "Not on HR File")</f>
        <v>44903</v>
      </c>
      <c r="Y762" s="234" t="str">
        <f>IFERROR(VLOOKUP(Query1[[#This Row],[ENTERPRISE_ID]], Addresses!$A:$Y,21,0), "Not on HR File")</f>
        <v>15725 CARSE AVENUE</v>
      </c>
      <c r="Z762" s="234">
        <f>IFERROR(VLOOKUP(Query1[[#This Row],[ENTERPRISE_ID]], Addresses!$A:$Y,22,0), "Not on HR File")</f>
        <v>0</v>
      </c>
      <c r="AA762" s="234" t="str">
        <f>IFERROR(VLOOKUP(Query1[[#This Row],[ENTERPRISE_ID]], Addresses!$A:$Y,23,0), "Not on HR File")</f>
        <v>HARVEY</v>
      </c>
      <c r="AB762" s="234" t="str">
        <f>IFERROR(VLOOKUP(Query1[[#This Row],[ENTERPRISE_ID]], Addresses!$A:$Y,24,0), "Not on HR File")</f>
        <v>IL</v>
      </c>
      <c r="AC762" s="234" t="str">
        <f>IFERROR(VLOOKUP(Query1[[#This Row],[ENTERPRISE_ID]], Addresses!$A:$Y,25,0), "Not on HR File")</f>
        <v>60426</v>
      </c>
      <c r="AD762" s="230" t="s">
        <v>14020</v>
      </c>
      <c r="AE762" s="235">
        <v>46086</v>
      </c>
    </row>
    <row r="763" spans="1:31" x14ac:dyDescent="0.3">
      <c r="A763" s="230" t="s">
        <v>776</v>
      </c>
      <c r="B763" s="230" t="str">
        <f>Query1[[#This Row],[LAST_NAME]]</f>
        <v>BLEUS</v>
      </c>
      <c r="C763" s="230" t="s">
        <v>777</v>
      </c>
      <c r="D763" s="230" t="s">
        <v>5638</v>
      </c>
      <c r="E763" s="230" t="s">
        <v>13830</v>
      </c>
      <c r="F763" s="230" t="s">
        <v>13831</v>
      </c>
      <c r="G763" s="230" t="s">
        <v>778</v>
      </c>
      <c r="H763" s="230" t="str">
        <f>Query1[[#This Row],[FULL_NAME]]</f>
        <v>OJ BLEUS</v>
      </c>
      <c r="I763" s="230" t="s">
        <v>13832</v>
      </c>
      <c r="J763" s="230" t="s">
        <v>13833</v>
      </c>
      <c r="K763" s="230" t="str">
        <f>Query1[[#This Row],[ENTERPRISE_ID]]</f>
        <v>OBLEUS</v>
      </c>
      <c r="L763" s="231">
        <v>9049300625</v>
      </c>
      <c r="M763" s="230" t="s">
        <v>5630</v>
      </c>
      <c r="N763" s="230" t="s">
        <v>13834</v>
      </c>
      <c r="O763" s="230"/>
      <c r="P763" s="230" t="s">
        <v>5815</v>
      </c>
      <c r="Q763" s="230" t="s">
        <v>297</v>
      </c>
      <c r="R763" s="230" t="s">
        <v>13835</v>
      </c>
      <c r="S763" s="230" t="s">
        <v>5634</v>
      </c>
      <c r="T763" s="232">
        <v>8998</v>
      </c>
      <c r="U763" s="230" t="s">
        <v>7643</v>
      </c>
      <c r="V763" s="230" t="s">
        <v>7644</v>
      </c>
      <c r="W763" s="233" t="str">
        <f>IFERROR(VLOOKUP(Query1[[#This Row],[ENTERPRISE_ID]],HR_tbl[],2, 0), "Not on HR File")</f>
        <v>Service Technician 2, In-Home</v>
      </c>
      <c r="X763" s="113">
        <f>IFERROR(VLOOKUP(Query1[[#This Row],[ENTERPRISE_ID]],HR_tbl[],3,0), "Not on HR File")</f>
        <v>45592</v>
      </c>
      <c r="Y763" s="234" t="str">
        <f>IFERROR(VLOOKUP(Query1[[#This Row],[ENTERPRISE_ID]], Addresses!$A:$Y,21,0), "Not on HR File")</f>
        <v>6711 CHESTER PARK CIRCLE</v>
      </c>
      <c r="Z763" s="234">
        <f>IFERROR(VLOOKUP(Query1[[#This Row],[ENTERPRISE_ID]], Addresses!$A:$Y,22,0), "Not on HR File")</f>
        <v>0</v>
      </c>
      <c r="AA763" s="234" t="str">
        <f>IFERROR(VLOOKUP(Query1[[#This Row],[ENTERPRISE_ID]], Addresses!$A:$Y,23,0), "Not on HR File")</f>
        <v>JACKSONVILLE</v>
      </c>
      <c r="AB763" s="234" t="str">
        <f>IFERROR(VLOOKUP(Query1[[#This Row],[ENTERPRISE_ID]], Addresses!$A:$Y,24,0), "Not on HR File")</f>
        <v>FL</v>
      </c>
      <c r="AC763" s="234" t="str">
        <f>IFERROR(VLOOKUP(Query1[[#This Row],[ENTERPRISE_ID]], Addresses!$A:$Y,25,0), "Not on HR File")</f>
        <v>32222</v>
      </c>
      <c r="AD763" s="230" t="s">
        <v>13836</v>
      </c>
      <c r="AE763" s="235">
        <v>46086</v>
      </c>
    </row>
    <row r="764" spans="1:31" x14ac:dyDescent="0.3">
      <c r="A764" s="230" t="s">
        <v>1657</v>
      </c>
      <c r="B764" s="230" t="str">
        <f>Query1[[#This Row],[LAST_NAME]]</f>
        <v>MAY</v>
      </c>
      <c r="C764" s="230" t="s">
        <v>1658</v>
      </c>
      <c r="D764" s="230" t="s">
        <v>6119</v>
      </c>
      <c r="E764" s="230" t="s">
        <v>17482</v>
      </c>
      <c r="F764" s="230" t="s">
        <v>17483</v>
      </c>
      <c r="G764" s="230" t="s">
        <v>1659</v>
      </c>
      <c r="H764" s="230" t="str">
        <f>Query1[[#This Row],[FULL_NAME]]</f>
        <v>IVERSON MAY</v>
      </c>
      <c r="I764" s="230" t="s">
        <v>5420</v>
      </c>
      <c r="J764" s="230" t="s">
        <v>5419</v>
      </c>
      <c r="K764" s="230" t="str">
        <f>Query1[[#This Row],[ENTERPRISE_ID]]</f>
        <v>IMAY0</v>
      </c>
      <c r="L764" s="231">
        <v>9379724158</v>
      </c>
      <c r="M764" s="230" t="s">
        <v>5630</v>
      </c>
      <c r="N764" s="230" t="s">
        <v>17484</v>
      </c>
      <c r="O764" s="230"/>
      <c r="P764" s="230" t="s">
        <v>1509</v>
      </c>
      <c r="Q764" s="230" t="s">
        <v>260</v>
      </c>
      <c r="R764" s="230" t="s">
        <v>17485</v>
      </c>
      <c r="S764" s="230" t="s">
        <v>5738</v>
      </c>
      <c r="T764" s="232">
        <v>8998</v>
      </c>
      <c r="U764" s="230" t="s">
        <v>7694</v>
      </c>
      <c r="V764" s="230" t="s">
        <v>7695</v>
      </c>
      <c r="W764" s="233" t="str">
        <f>IFERROR(VLOOKUP(Query1[[#This Row],[ENTERPRISE_ID]],HR_tbl[],2, 0), "Not on HR File")</f>
        <v>Service Technician 2, In-Home</v>
      </c>
      <c r="X764" s="113">
        <f>IFERROR(VLOOKUP(Query1[[#This Row],[ENTERPRISE_ID]],HR_tbl[],3,0), "Not on HR File")</f>
        <v>45949</v>
      </c>
      <c r="Y764" s="234" t="str">
        <f>IFERROR(VLOOKUP(Query1[[#This Row],[ENTERPRISE_ID]], Addresses!$A:$Y,21,0), "Not on HR File")</f>
        <v>521 MONACO DR</v>
      </c>
      <c r="Z764" s="234">
        <f>IFERROR(VLOOKUP(Query1[[#This Row],[ENTERPRISE_ID]], Addresses!$A:$Y,22,0), "Not on HR File")</f>
        <v>0</v>
      </c>
      <c r="AA764" s="234" t="str">
        <f>IFERROR(VLOOKUP(Query1[[#This Row],[ENTERPRISE_ID]], Addresses!$A:$Y,23,0), "Not on HR File")</f>
        <v>SPRINGFIELD</v>
      </c>
      <c r="AB764" s="234" t="str">
        <f>IFERROR(VLOOKUP(Query1[[#This Row],[ENTERPRISE_ID]], Addresses!$A:$Y,24,0), "Not on HR File")</f>
        <v>OH</v>
      </c>
      <c r="AC764" s="234" t="str">
        <f>IFERROR(VLOOKUP(Query1[[#This Row],[ENTERPRISE_ID]], Addresses!$A:$Y,25,0), "Not on HR File")</f>
        <v>45506</v>
      </c>
      <c r="AD764" s="230" t="s">
        <v>17486</v>
      </c>
      <c r="AE764" s="235">
        <v>46086</v>
      </c>
    </row>
    <row r="765" spans="1:31" x14ac:dyDescent="0.3">
      <c r="A765" s="230" t="s">
        <v>10832</v>
      </c>
      <c r="B765" s="230" t="str">
        <f>Query1[[#This Row],[LAST_NAME]]</f>
        <v>GASTELUM</v>
      </c>
      <c r="C765" s="230" t="s">
        <v>10833</v>
      </c>
      <c r="D765" s="230" t="s">
        <v>5729</v>
      </c>
      <c r="E765" s="230" t="s">
        <v>10834</v>
      </c>
      <c r="F765" s="230" t="s">
        <v>10835</v>
      </c>
      <c r="G765" s="230" t="s">
        <v>10836</v>
      </c>
      <c r="H765" s="230" t="str">
        <f>Query1[[#This Row],[FULL_NAME]]</f>
        <v>MARCUS GASTELUM</v>
      </c>
      <c r="I765" s="230" t="s">
        <v>10837</v>
      </c>
      <c r="J765" s="230" t="s">
        <v>5116</v>
      </c>
      <c r="K765" s="230" t="str">
        <f>Query1[[#This Row],[ENTERPRISE_ID]]</f>
        <v>MGASTEL</v>
      </c>
      <c r="L765" s="231">
        <v>6505051039</v>
      </c>
      <c r="M765" s="230" t="s">
        <v>5630</v>
      </c>
      <c r="N765" s="230" t="s">
        <v>10838</v>
      </c>
      <c r="O765" s="230" t="s">
        <v>10839</v>
      </c>
      <c r="P765" s="230" t="s">
        <v>10840</v>
      </c>
      <c r="Q765" s="230" t="s">
        <v>219</v>
      </c>
      <c r="R765" s="230" t="s">
        <v>10841</v>
      </c>
      <c r="S765" s="230" t="s">
        <v>5738</v>
      </c>
      <c r="T765" s="232">
        <v>8998</v>
      </c>
      <c r="U765" s="230" t="s">
        <v>7808</v>
      </c>
      <c r="V765" s="230" t="s">
        <v>7809</v>
      </c>
      <c r="W765" s="233" t="str">
        <f>IFERROR(VLOOKUP(Query1[[#This Row],[ENTERPRISE_ID]],HR_tbl[],2, 0), "Not on HR File")</f>
        <v>Service Technician 1, In-Home</v>
      </c>
      <c r="X765" s="113">
        <f>IFERROR(VLOOKUP(Query1[[#This Row],[ENTERPRISE_ID]],HR_tbl[],3,0), "Not on HR File")</f>
        <v>45844</v>
      </c>
      <c r="Y765" s="234" t="str">
        <f>IFERROR(VLOOKUP(Query1[[#This Row],[ENTERPRISE_ID]], Addresses!$A:$Y,21,0), "Not on HR File")</f>
        <v>1108 LAGUNA AVE</v>
      </c>
      <c r="Z765" s="234" t="str">
        <f>IFERROR(VLOOKUP(Query1[[#This Row],[ENTERPRISE_ID]], Addresses!$A:$Y,22,0), "Not on HR File")</f>
        <v>Apt 2</v>
      </c>
      <c r="AA765" s="234" t="str">
        <f>IFERROR(VLOOKUP(Query1[[#This Row],[ENTERPRISE_ID]], Addresses!$A:$Y,23,0), "Not on HR File")</f>
        <v>BURLINGAME</v>
      </c>
      <c r="AB765" s="234" t="str">
        <f>IFERROR(VLOOKUP(Query1[[#This Row],[ENTERPRISE_ID]], Addresses!$A:$Y,24,0), "Not on HR File")</f>
        <v>CA</v>
      </c>
      <c r="AC765" s="234" t="str">
        <f>IFERROR(VLOOKUP(Query1[[#This Row],[ENTERPRISE_ID]], Addresses!$A:$Y,25,0), "Not on HR File")</f>
        <v>94010</v>
      </c>
      <c r="AD765" s="230" t="s">
        <v>10842</v>
      </c>
      <c r="AE765" s="235">
        <v>46086</v>
      </c>
    </row>
    <row r="766" spans="1:31" x14ac:dyDescent="0.3">
      <c r="A766" s="230" t="s">
        <v>12147</v>
      </c>
      <c r="B766" s="230" t="str">
        <f>Query1[[#This Row],[LAST_NAME]]</f>
        <v>FRYE</v>
      </c>
      <c r="C766" s="230" t="s">
        <v>12148</v>
      </c>
      <c r="D766" s="230" t="s">
        <v>5889</v>
      </c>
      <c r="E766" s="230" t="s">
        <v>12149</v>
      </c>
      <c r="F766" s="230" t="s">
        <v>12150</v>
      </c>
      <c r="G766" s="230" t="s">
        <v>12151</v>
      </c>
      <c r="H766" s="230" t="str">
        <f>Query1[[#This Row],[FULL_NAME]]</f>
        <v>JOHNNY FRYE</v>
      </c>
      <c r="I766" s="230" t="s">
        <v>12152</v>
      </c>
      <c r="J766" s="230" t="s">
        <v>3871</v>
      </c>
      <c r="K766" s="230" t="str">
        <f>Query1[[#This Row],[ENTERPRISE_ID]]</f>
        <v>JFRYE1</v>
      </c>
      <c r="L766" s="231">
        <v>7209571457</v>
      </c>
      <c r="M766" s="230" t="s">
        <v>5630</v>
      </c>
      <c r="N766" s="230" t="s">
        <v>12153</v>
      </c>
      <c r="O766" s="230"/>
      <c r="P766" s="230" t="s">
        <v>12154</v>
      </c>
      <c r="Q766" s="230" t="s">
        <v>760</v>
      </c>
      <c r="R766" s="230" t="s">
        <v>12155</v>
      </c>
      <c r="S766" s="230" t="s">
        <v>5738</v>
      </c>
      <c r="T766" s="232">
        <v>8998</v>
      </c>
      <c r="U766" s="230" t="s">
        <v>1872</v>
      </c>
      <c r="V766" s="230" t="s">
        <v>7181</v>
      </c>
      <c r="W766" s="233" t="str">
        <f>IFERROR(VLOOKUP(Query1[[#This Row],[ENTERPRISE_ID]],HR_tbl[],2, 0), "Not on HR File")</f>
        <v>Service Technician 1, In-Home</v>
      </c>
      <c r="X766" s="113">
        <f>IFERROR(VLOOKUP(Query1[[#This Row],[ENTERPRISE_ID]],HR_tbl[],3,0), "Not on HR File")</f>
        <v>36601</v>
      </c>
      <c r="Y766" s="234">
        <f>IFERROR(VLOOKUP(Query1[[#This Row],[ENTERPRISE_ID]], Addresses!$A:$Y,21,0), "Not on HR File")</f>
        <v>10750</v>
      </c>
      <c r="Z766" s="234" t="str">
        <f>IFERROR(VLOOKUP(Query1[[#This Row],[ENTERPRISE_ID]], Addresses!$A:$Y,22,0), "Not on HR File")</f>
        <v>Larry Drive</v>
      </c>
      <c r="AA766" s="234" t="str">
        <f>IFERROR(VLOOKUP(Query1[[#This Row],[ENTERPRISE_ID]], Addresses!$A:$Y,23,0), "Not on HR File")</f>
        <v>Northglenn</v>
      </c>
      <c r="AB766" s="234" t="str">
        <f>IFERROR(VLOOKUP(Query1[[#This Row],[ENTERPRISE_ID]], Addresses!$A:$Y,24,0), "Not on HR File")</f>
        <v>CO</v>
      </c>
      <c r="AC766" s="234" t="str">
        <f>IFERROR(VLOOKUP(Query1[[#This Row],[ENTERPRISE_ID]], Addresses!$A:$Y,25,0), "Not on HR File")</f>
        <v>80233</v>
      </c>
      <c r="AD766" s="230" t="s">
        <v>12156</v>
      </c>
      <c r="AE766" s="235">
        <v>46086</v>
      </c>
    </row>
    <row r="767" spans="1:31" x14ac:dyDescent="0.3">
      <c r="A767" s="230" t="s">
        <v>14410</v>
      </c>
      <c r="B767" s="230" t="str">
        <f>Query1[[#This Row],[LAST_NAME]]</f>
        <v>GUTIERREZ</v>
      </c>
      <c r="C767" s="230" t="s">
        <v>14411</v>
      </c>
      <c r="D767" s="230" t="s">
        <v>5867</v>
      </c>
      <c r="E767" s="230" t="s">
        <v>14412</v>
      </c>
      <c r="F767" s="230" t="s">
        <v>14413</v>
      </c>
      <c r="G767" s="230" t="s">
        <v>14414</v>
      </c>
      <c r="H767" s="230" t="str">
        <f>Query1[[#This Row],[FULL_NAME]]</f>
        <v>ROBERT GUTIERREZ</v>
      </c>
      <c r="I767" s="230" t="s">
        <v>5090</v>
      </c>
      <c r="J767" s="230" t="s">
        <v>4188</v>
      </c>
      <c r="K767" s="230" t="str">
        <f>Query1[[#This Row],[ENTERPRISE_ID]]</f>
        <v>RGUTIER</v>
      </c>
      <c r="L767" s="231">
        <v>7142008820</v>
      </c>
      <c r="M767" s="230" t="s">
        <v>5630</v>
      </c>
      <c r="N767" s="230" t="s">
        <v>14415</v>
      </c>
      <c r="O767" s="230"/>
      <c r="P767" s="230" t="s">
        <v>9140</v>
      </c>
      <c r="Q767" s="230" t="s">
        <v>219</v>
      </c>
      <c r="R767" s="230" t="s">
        <v>14416</v>
      </c>
      <c r="S767" s="230" t="s">
        <v>5634</v>
      </c>
      <c r="T767" s="232">
        <v>8998</v>
      </c>
      <c r="U767" s="230" t="s">
        <v>5162</v>
      </c>
      <c r="V767" s="230" t="s">
        <v>7512</v>
      </c>
      <c r="W767" s="233" t="str">
        <f>IFERROR(VLOOKUP(Query1[[#This Row],[ENTERPRISE_ID]],HR_tbl[],2, 0), "Not on HR File")</f>
        <v>Service Technician 2, In-Home</v>
      </c>
      <c r="X767" s="113">
        <f>IFERROR(VLOOKUP(Query1[[#This Row],[ENTERPRISE_ID]],HR_tbl[],3,0), "Not on HR File")</f>
        <v>37255</v>
      </c>
      <c r="Y767" s="234" t="str">
        <f>IFERROR(VLOOKUP(Query1[[#This Row],[ENTERPRISE_ID]], Addresses!$A:$Y,21,0), "Not on HR File")</f>
        <v>1535 W. Cerritos Ave</v>
      </c>
      <c r="Z767" s="234">
        <f>IFERROR(VLOOKUP(Query1[[#This Row],[ENTERPRISE_ID]], Addresses!$A:$Y,22,0), "Not on HR File")</f>
        <v>0</v>
      </c>
      <c r="AA767" s="234" t="str">
        <f>IFERROR(VLOOKUP(Query1[[#This Row],[ENTERPRISE_ID]], Addresses!$A:$Y,23,0), "Not on HR File")</f>
        <v>ANAHEIM</v>
      </c>
      <c r="AB767" s="234" t="str">
        <f>IFERROR(VLOOKUP(Query1[[#This Row],[ENTERPRISE_ID]], Addresses!$A:$Y,24,0), "Not on HR File")</f>
        <v>CA</v>
      </c>
      <c r="AC767" s="234" t="str">
        <f>IFERROR(VLOOKUP(Query1[[#This Row],[ENTERPRISE_ID]], Addresses!$A:$Y,25,0), "Not on HR File")</f>
        <v>92802</v>
      </c>
      <c r="AD767" s="230" t="s">
        <v>14417</v>
      </c>
      <c r="AE767" s="235">
        <v>46086</v>
      </c>
    </row>
    <row r="768" spans="1:31" x14ac:dyDescent="0.3">
      <c r="A768" s="230" t="s">
        <v>4995</v>
      </c>
      <c r="B768" s="230" t="str">
        <f>Query1[[#This Row],[LAST_NAME]]</f>
        <v>PORTER</v>
      </c>
      <c r="C768" s="230" t="s">
        <v>18961</v>
      </c>
      <c r="D768" s="230" t="s">
        <v>5708</v>
      </c>
      <c r="E768" s="230" t="s">
        <v>18962</v>
      </c>
      <c r="F768" s="230" t="s">
        <v>18963</v>
      </c>
      <c r="G768" s="230" t="s">
        <v>4998</v>
      </c>
      <c r="H768" s="230" t="str">
        <f>Query1[[#This Row],[FULL_NAME]]</f>
        <v>DENZEL PORTER</v>
      </c>
      <c r="I768" s="230" t="s">
        <v>4997</v>
      </c>
      <c r="J768" s="230" t="s">
        <v>4996</v>
      </c>
      <c r="K768" s="230" t="str">
        <f>Query1[[#This Row],[ENTERPRISE_ID]]</f>
        <v>DPORTER</v>
      </c>
      <c r="L768" s="231">
        <v>9016862331</v>
      </c>
      <c r="M768" s="230" t="s">
        <v>5630</v>
      </c>
      <c r="N768" s="230" t="s">
        <v>18964</v>
      </c>
      <c r="O768" s="230"/>
      <c r="P768" s="230" t="s">
        <v>8604</v>
      </c>
      <c r="Q768" s="230" t="s">
        <v>407</v>
      </c>
      <c r="R768" s="230" t="s">
        <v>18965</v>
      </c>
      <c r="S768" s="230" t="s">
        <v>5634</v>
      </c>
      <c r="T768" s="232">
        <v>8998</v>
      </c>
      <c r="U768" s="230" t="s">
        <v>6216</v>
      </c>
      <c r="V768" s="230" t="s">
        <v>6217</v>
      </c>
      <c r="W768" s="233" t="str">
        <f>IFERROR(VLOOKUP(Query1[[#This Row],[ENTERPRISE_ID]],HR_tbl[],2, 0), "Not on HR File")</f>
        <v>Service Technician 2, In-Home</v>
      </c>
      <c r="X768" s="113">
        <f>IFERROR(VLOOKUP(Query1[[#This Row],[ENTERPRISE_ID]],HR_tbl[],3,0), "Not on HR File")</f>
        <v>45914</v>
      </c>
      <c r="Y768" s="234" t="str">
        <f>IFERROR(VLOOKUP(Query1[[#This Row],[ENTERPRISE_ID]], Addresses!$A:$Y,21,0), "Not on HR File")</f>
        <v>7307 ROURKE CIR.</v>
      </c>
      <c r="Z768" s="234">
        <f>IFERROR(VLOOKUP(Query1[[#This Row],[ENTERPRISE_ID]], Addresses!$A:$Y,22,0), "Not on HR File")</f>
        <v>0</v>
      </c>
      <c r="AA768" s="234" t="str">
        <f>IFERROR(VLOOKUP(Query1[[#This Row],[ENTERPRISE_ID]], Addresses!$A:$Y,23,0), "Not on HR File")</f>
        <v>MEMPHIS</v>
      </c>
      <c r="AB768" s="234" t="str">
        <f>IFERROR(VLOOKUP(Query1[[#This Row],[ENTERPRISE_ID]], Addresses!$A:$Y,24,0), "Not on HR File")</f>
        <v>TN</v>
      </c>
      <c r="AC768" s="234" t="str">
        <f>IFERROR(VLOOKUP(Query1[[#This Row],[ENTERPRISE_ID]], Addresses!$A:$Y,25,0), "Not on HR File")</f>
        <v>38125</v>
      </c>
      <c r="AD768" s="230" t="s">
        <v>18966</v>
      </c>
      <c r="AE768" s="235">
        <v>46086</v>
      </c>
    </row>
    <row r="769" spans="1:31" x14ac:dyDescent="0.3">
      <c r="A769" s="230" t="s">
        <v>479</v>
      </c>
      <c r="B769" s="230" t="str">
        <f>Query1[[#This Row],[LAST_NAME]]</f>
        <v>URQUHART</v>
      </c>
      <c r="C769" s="230" t="s">
        <v>480</v>
      </c>
      <c r="D769" s="230" t="s">
        <v>5627</v>
      </c>
      <c r="E769" s="230" t="s">
        <v>15977</v>
      </c>
      <c r="F769" s="230" t="s">
        <v>15978</v>
      </c>
      <c r="G769" s="230" t="s">
        <v>481</v>
      </c>
      <c r="H769" s="230" t="str">
        <f>Query1[[#This Row],[FULL_NAME]]</f>
        <v>ROBERT URQUHART</v>
      </c>
      <c r="I769" s="230" t="s">
        <v>15979</v>
      </c>
      <c r="J769" s="230" t="s">
        <v>4188</v>
      </c>
      <c r="K769" s="230" t="str">
        <f>Query1[[#This Row],[ENTERPRISE_ID]]</f>
        <v>RURQUH</v>
      </c>
      <c r="L769" s="231">
        <v>2149852046</v>
      </c>
      <c r="M769" s="230" t="s">
        <v>5630</v>
      </c>
      <c r="N769" s="230" t="s">
        <v>15980</v>
      </c>
      <c r="O769" s="230"/>
      <c r="P769" s="230" t="s">
        <v>9461</v>
      </c>
      <c r="Q769" s="230" t="s">
        <v>279</v>
      </c>
      <c r="R769" s="230" t="s">
        <v>15981</v>
      </c>
      <c r="S769" s="230" t="s">
        <v>5634</v>
      </c>
      <c r="T769" s="232">
        <v>8998</v>
      </c>
      <c r="U769" s="230" t="s">
        <v>1565</v>
      </c>
      <c r="V769" s="230" t="s">
        <v>5635</v>
      </c>
      <c r="W769" s="233" t="str">
        <f>IFERROR(VLOOKUP(Query1[[#This Row],[ENTERPRISE_ID]],HR_tbl[],2, 0), "Not on HR File")</f>
        <v>Service Technician 1, In-Home</v>
      </c>
      <c r="X769" s="113">
        <f>IFERROR(VLOOKUP(Query1[[#This Row],[ENTERPRISE_ID]],HR_tbl[],3,0), "Not on HR File")</f>
        <v>36927</v>
      </c>
      <c r="Y769" s="234" t="str">
        <f>IFERROR(VLOOKUP(Query1[[#This Row],[ENTERPRISE_ID]], Addresses!$A:$Y,21,0), "Not on HR File")</f>
        <v>3702 PACESETTER DRIVE</v>
      </c>
      <c r="Z769" s="234">
        <f>IFERROR(VLOOKUP(Query1[[#This Row],[ENTERPRISE_ID]], Addresses!$A:$Y,22,0), "Not on HR File")</f>
        <v>0</v>
      </c>
      <c r="AA769" s="234" t="str">
        <f>IFERROR(VLOOKUP(Query1[[#This Row],[ENTERPRISE_ID]], Addresses!$A:$Y,23,0), "Not on HR File")</f>
        <v>DALLAS</v>
      </c>
      <c r="AB769" s="234" t="str">
        <f>IFERROR(VLOOKUP(Query1[[#This Row],[ENTERPRISE_ID]], Addresses!$A:$Y,24,0), "Not on HR File")</f>
        <v>TX</v>
      </c>
      <c r="AC769" s="234" t="str">
        <f>IFERROR(VLOOKUP(Query1[[#This Row],[ENTERPRISE_ID]], Addresses!$A:$Y,25,0), "Not on HR File")</f>
        <v>75241</v>
      </c>
      <c r="AD769" s="230" t="s">
        <v>15982</v>
      </c>
      <c r="AE769" s="235">
        <v>46086</v>
      </c>
    </row>
    <row r="770" spans="1:31" x14ac:dyDescent="0.3">
      <c r="A770" s="230" t="s">
        <v>576</v>
      </c>
      <c r="B770" s="230" t="str">
        <f>Query1[[#This Row],[LAST_NAME]]</f>
        <v>WILLIAMS</v>
      </c>
      <c r="C770" s="230" t="s">
        <v>577</v>
      </c>
      <c r="D770" s="230" t="s">
        <v>5682</v>
      </c>
      <c r="E770" s="230" t="s">
        <v>16231</v>
      </c>
      <c r="F770" s="230" t="s">
        <v>16232</v>
      </c>
      <c r="G770" s="230" t="s">
        <v>578</v>
      </c>
      <c r="H770" s="230" t="str">
        <f>Query1[[#This Row],[FULL_NAME]]</f>
        <v>PHILLIP WILLIAMS</v>
      </c>
      <c r="I770" s="230" t="s">
        <v>4106</v>
      </c>
      <c r="J770" s="230" t="s">
        <v>9958</v>
      </c>
      <c r="K770" s="230" t="str">
        <f>Query1[[#This Row],[ENTERPRISE_ID]]</f>
        <v>PWILLI0</v>
      </c>
      <c r="L770" s="231">
        <v>8039491394</v>
      </c>
      <c r="M770" s="230" t="s">
        <v>5630</v>
      </c>
      <c r="N770" s="230" t="s">
        <v>16233</v>
      </c>
      <c r="O770" s="230" t="s">
        <v>16234</v>
      </c>
      <c r="P770" s="230" t="s">
        <v>582</v>
      </c>
      <c r="Q770" s="230" t="s">
        <v>375</v>
      </c>
      <c r="R770" s="230" t="s">
        <v>16235</v>
      </c>
      <c r="S770" s="230" t="s">
        <v>5664</v>
      </c>
      <c r="T770" s="232">
        <v>8998</v>
      </c>
      <c r="U770" s="230" t="s">
        <v>5080</v>
      </c>
      <c r="V770" s="230" t="s">
        <v>6495</v>
      </c>
      <c r="W770" s="233" t="str">
        <f>IFERROR(VLOOKUP(Query1[[#This Row],[ENTERPRISE_ID]],HR_tbl[],2, 0), "Not on HR File")</f>
        <v>Service Technician 2, In-Home</v>
      </c>
      <c r="X770" s="113">
        <f>IFERROR(VLOOKUP(Query1[[#This Row],[ENTERPRISE_ID]],HR_tbl[],3,0), "Not on HR File")</f>
        <v>45921</v>
      </c>
      <c r="Y770" s="234" t="str">
        <f>IFERROR(VLOOKUP(Query1[[#This Row],[ENTERPRISE_ID]], Addresses!$A:$Y,21,0), "Not on HR File")</f>
        <v>3700WEST AVE. APT. K-2</v>
      </c>
      <c r="Z770" s="234">
        <f>IFERROR(VLOOKUP(Query1[[#This Row],[ENTERPRISE_ID]], Addresses!$A:$Y,22,0), "Not on HR File")</f>
        <v>0</v>
      </c>
      <c r="AA770" s="234" t="str">
        <f>IFERROR(VLOOKUP(Query1[[#This Row],[ENTERPRISE_ID]], Addresses!$A:$Y,23,0), "Not on HR File")</f>
        <v>COLUMBIA</v>
      </c>
      <c r="AB770" s="234" t="str">
        <f>IFERROR(VLOOKUP(Query1[[#This Row],[ENTERPRISE_ID]], Addresses!$A:$Y,24,0), "Not on HR File")</f>
        <v>SC</v>
      </c>
      <c r="AC770" s="234" t="str">
        <f>IFERROR(VLOOKUP(Query1[[#This Row],[ENTERPRISE_ID]], Addresses!$A:$Y,25,0), "Not on HR File")</f>
        <v>29203</v>
      </c>
      <c r="AD770" s="230" t="s">
        <v>16236</v>
      </c>
      <c r="AE770" s="235">
        <v>46086</v>
      </c>
    </row>
    <row r="771" spans="1:31" x14ac:dyDescent="0.3">
      <c r="A771" s="230" t="s">
        <v>18357</v>
      </c>
      <c r="B771" s="230" t="str">
        <f>Query1[[#This Row],[LAST_NAME]]</f>
        <v>PERKINS</v>
      </c>
      <c r="C771" s="230" t="s">
        <v>18358</v>
      </c>
      <c r="D771" s="230" t="s">
        <v>5769</v>
      </c>
      <c r="E771" s="230" t="s">
        <v>18359</v>
      </c>
      <c r="F771" s="230" t="s">
        <v>18360</v>
      </c>
      <c r="G771" s="230" t="s">
        <v>18361</v>
      </c>
      <c r="H771" s="230" t="str">
        <f>Query1[[#This Row],[FULL_NAME]]</f>
        <v>BRONELL PERKINS</v>
      </c>
      <c r="I771" s="230" t="s">
        <v>18362</v>
      </c>
      <c r="J771" s="230" t="s">
        <v>18363</v>
      </c>
      <c r="K771" s="230" t="str">
        <f>Query1[[#This Row],[ENTERPRISE_ID]]</f>
        <v>BPERKIN</v>
      </c>
      <c r="L771" s="231">
        <v>2172501220</v>
      </c>
      <c r="M771" s="230" t="s">
        <v>5630</v>
      </c>
      <c r="N771" s="230" t="s">
        <v>18364</v>
      </c>
      <c r="O771" s="230"/>
      <c r="P771" s="230" t="s">
        <v>12274</v>
      </c>
      <c r="Q771" s="230" t="s">
        <v>250</v>
      </c>
      <c r="R771" s="230" t="s">
        <v>17815</v>
      </c>
      <c r="S771" s="230" t="s">
        <v>5738</v>
      </c>
      <c r="T771" s="232">
        <v>8998</v>
      </c>
      <c r="U771" s="230" t="s">
        <v>5840</v>
      </c>
      <c r="V771" s="230"/>
      <c r="W771" s="233" t="str">
        <f>IFERROR(VLOOKUP(Query1[[#This Row],[ENTERPRISE_ID]],HR_tbl[],2, 0), "Not on HR File")</f>
        <v>Service Technician 3, In-Home</v>
      </c>
      <c r="X771" s="113">
        <f>IFERROR(VLOOKUP(Query1[[#This Row],[ENTERPRISE_ID]],HR_tbl[],3,0), "Not on HR File")</f>
        <v>44188</v>
      </c>
      <c r="Y771" s="234" t="str">
        <f>IFERROR(VLOOKUP(Query1[[#This Row],[ENTERPRISE_ID]], Addresses!$A:$Y,21,0), "Not on HR File")</f>
        <v>1222 E Capitol Avenue</v>
      </c>
      <c r="Z771" s="234">
        <f>IFERROR(VLOOKUP(Query1[[#This Row],[ENTERPRISE_ID]], Addresses!$A:$Y,22,0), "Not on HR File")</f>
        <v>0</v>
      </c>
      <c r="AA771" s="234" t="str">
        <f>IFERROR(VLOOKUP(Query1[[#This Row],[ENTERPRISE_ID]], Addresses!$A:$Y,23,0), "Not on HR File")</f>
        <v>SPRINGFIELD</v>
      </c>
      <c r="AB771" s="234" t="str">
        <f>IFERROR(VLOOKUP(Query1[[#This Row],[ENTERPRISE_ID]], Addresses!$A:$Y,24,0), "Not on HR File")</f>
        <v>IL</v>
      </c>
      <c r="AC771" s="234" t="str">
        <f>IFERROR(VLOOKUP(Query1[[#This Row],[ENTERPRISE_ID]], Addresses!$A:$Y,25,0), "Not on HR File")</f>
        <v>62703</v>
      </c>
      <c r="AD771" s="230" t="s">
        <v>18365</v>
      </c>
      <c r="AE771" s="235">
        <v>46086</v>
      </c>
    </row>
    <row r="772" spans="1:31" x14ac:dyDescent="0.3">
      <c r="A772" s="230" t="s">
        <v>4811</v>
      </c>
      <c r="B772" s="230" t="str">
        <f>Query1[[#This Row],[LAST_NAME]]</f>
        <v>NUNEZ JR</v>
      </c>
      <c r="C772" s="230" t="s">
        <v>17945</v>
      </c>
      <c r="D772" s="230" t="s">
        <v>6040</v>
      </c>
      <c r="E772" s="230" t="s">
        <v>17946</v>
      </c>
      <c r="F772" s="230" t="s">
        <v>17947</v>
      </c>
      <c r="G772" s="230" t="s">
        <v>4813</v>
      </c>
      <c r="H772" s="230" t="str">
        <f>Query1[[#This Row],[FULL_NAME]]</f>
        <v>JOSE NUNEZ JR</v>
      </c>
      <c r="I772" s="230" t="s">
        <v>4812</v>
      </c>
      <c r="J772" s="230" t="s">
        <v>4404</v>
      </c>
      <c r="K772" s="230" t="str">
        <f>Query1[[#This Row],[ENTERPRISE_ID]]</f>
        <v>JNUNEZ</v>
      </c>
      <c r="L772" s="231">
        <v>9097803330</v>
      </c>
      <c r="M772" s="230" t="s">
        <v>5630</v>
      </c>
      <c r="N772" s="230" t="s">
        <v>17948</v>
      </c>
      <c r="O772" s="230"/>
      <c r="P772" s="230" t="s">
        <v>17949</v>
      </c>
      <c r="Q772" s="230" t="s">
        <v>219</v>
      </c>
      <c r="R772" s="230" t="s">
        <v>17950</v>
      </c>
      <c r="S772" s="230" t="s">
        <v>5714</v>
      </c>
      <c r="T772" s="232">
        <v>8998</v>
      </c>
      <c r="U772" s="230" t="s">
        <v>6050</v>
      </c>
      <c r="V772" s="230" t="s">
        <v>6051</v>
      </c>
      <c r="W772" s="233" t="str">
        <f>IFERROR(VLOOKUP(Query1[[#This Row],[ENTERPRISE_ID]],HR_tbl[],2, 0), "Not on HR File")</f>
        <v>Service Technician 2, In-Home</v>
      </c>
      <c r="X772" s="113">
        <f>IFERROR(VLOOKUP(Query1[[#This Row],[ENTERPRISE_ID]],HR_tbl[],3,0), "Not on HR File")</f>
        <v>44763</v>
      </c>
      <c r="Y772" s="234" t="str">
        <f>IFERROR(VLOOKUP(Query1[[#This Row],[ENTERPRISE_ID]], Addresses!$A:$Y,21,0), "Not on HR File")</f>
        <v>2680 SERRANO RD</v>
      </c>
      <c r="Z772" s="234">
        <f>IFERROR(VLOOKUP(Query1[[#This Row],[ENTERPRISE_ID]], Addresses!$A:$Y,22,0), "Not on HR File")</f>
        <v>0</v>
      </c>
      <c r="AA772" s="234" t="str">
        <f>IFERROR(VLOOKUP(Query1[[#This Row],[ENTERPRISE_ID]], Addresses!$A:$Y,23,0), "Not on HR File")</f>
        <v>SAN BERNARDINO</v>
      </c>
      <c r="AB772" s="234" t="str">
        <f>IFERROR(VLOOKUP(Query1[[#This Row],[ENTERPRISE_ID]], Addresses!$A:$Y,24,0), "Not on HR File")</f>
        <v>CA</v>
      </c>
      <c r="AC772" s="234" t="str">
        <f>IFERROR(VLOOKUP(Query1[[#This Row],[ENTERPRISE_ID]], Addresses!$A:$Y,25,0), "Not on HR File")</f>
        <v>92405</v>
      </c>
      <c r="AD772" s="230" t="s">
        <v>17951</v>
      </c>
      <c r="AE772" s="235">
        <v>46086</v>
      </c>
    </row>
    <row r="773" spans="1:31" x14ac:dyDescent="0.3">
      <c r="A773" s="230" t="s">
        <v>5977</v>
      </c>
      <c r="B773" s="230" t="str">
        <f>Query1[[#This Row],[LAST_NAME]]</f>
        <v>BERENGUER</v>
      </c>
      <c r="C773" s="230" t="s">
        <v>5978</v>
      </c>
      <c r="D773" s="230" t="s">
        <v>5638</v>
      </c>
      <c r="E773" s="230" t="s">
        <v>5979</v>
      </c>
      <c r="F773" s="230" t="s">
        <v>5980</v>
      </c>
      <c r="G773" s="230" t="s">
        <v>5981</v>
      </c>
      <c r="H773" s="230" t="str">
        <f>Query1[[#This Row],[FULL_NAME]]</f>
        <v>ROBERTS BERENGUER</v>
      </c>
      <c r="I773" s="230" t="s">
        <v>5982</v>
      </c>
      <c r="J773" s="230" t="s">
        <v>5983</v>
      </c>
      <c r="K773" s="230" t="str">
        <f>Query1[[#This Row],[ENTERPRISE_ID]]</f>
        <v>RBERENG</v>
      </c>
      <c r="L773" s="231">
        <v>7864401454</v>
      </c>
      <c r="M773" s="230" t="s">
        <v>5630</v>
      </c>
      <c r="N773" s="230" t="s">
        <v>5984</v>
      </c>
      <c r="O773" s="230" t="s">
        <v>5985</v>
      </c>
      <c r="P773" s="230" t="s">
        <v>4377</v>
      </c>
      <c r="Q773" s="230" t="s">
        <v>297</v>
      </c>
      <c r="R773" s="230" t="s">
        <v>5986</v>
      </c>
      <c r="S773" s="230" t="s">
        <v>5634</v>
      </c>
      <c r="T773" s="232">
        <v>8998</v>
      </c>
      <c r="U773" s="230" t="s">
        <v>5987</v>
      </c>
      <c r="V773" s="230" t="s">
        <v>5988</v>
      </c>
      <c r="W773" s="233" t="str">
        <f>IFERROR(VLOOKUP(Query1[[#This Row],[ENTERPRISE_ID]],HR_tbl[],2, 0), "Not on HR File")</f>
        <v>Service Technician 2, In-Home</v>
      </c>
      <c r="X773" s="113">
        <f>IFERROR(VLOOKUP(Query1[[#This Row],[ENTERPRISE_ID]],HR_tbl[],3,0), "Not on HR File")</f>
        <v>43621</v>
      </c>
      <c r="Y773" s="234" t="str">
        <f>IFERROR(VLOOKUP(Query1[[#This Row],[ENTERPRISE_ID]], Addresses!$A:$Y,21,0), "Not on HR File")</f>
        <v>5700 SW 127 AVE APT 1117</v>
      </c>
      <c r="Z773" s="234">
        <f>IFERROR(VLOOKUP(Query1[[#This Row],[ENTERPRISE_ID]], Addresses!$A:$Y,22,0), "Not on HR File")</f>
        <v>0</v>
      </c>
      <c r="AA773" s="234" t="str">
        <f>IFERROR(VLOOKUP(Query1[[#This Row],[ENTERPRISE_ID]], Addresses!$A:$Y,23,0), "Not on HR File")</f>
        <v>MIAMI</v>
      </c>
      <c r="AB773" s="234" t="str">
        <f>IFERROR(VLOOKUP(Query1[[#This Row],[ENTERPRISE_ID]], Addresses!$A:$Y,24,0), "Not on HR File")</f>
        <v>FL</v>
      </c>
      <c r="AC773" s="234" t="str">
        <f>IFERROR(VLOOKUP(Query1[[#This Row],[ENTERPRISE_ID]], Addresses!$A:$Y,25,0), "Not on HR File")</f>
        <v>33183</v>
      </c>
      <c r="AD773" s="230" t="s">
        <v>5989</v>
      </c>
      <c r="AE773" s="235">
        <v>46086</v>
      </c>
    </row>
    <row r="774" spans="1:31" x14ac:dyDescent="0.3">
      <c r="A774" s="230" t="s">
        <v>14578</v>
      </c>
      <c r="B774" s="230" t="str">
        <f>Query1[[#This Row],[LAST_NAME]]</f>
        <v>WEST JR</v>
      </c>
      <c r="C774" s="230" t="s">
        <v>14579</v>
      </c>
      <c r="D774" s="230" t="s">
        <v>5867</v>
      </c>
      <c r="E774" s="230" t="s">
        <v>14580</v>
      </c>
      <c r="F774" s="230" t="s">
        <v>14581</v>
      </c>
      <c r="G774" s="230" t="s">
        <v>14582</v>
      </c>
      <c r="H774" s="230" t="str">
        <f>Query1[[#This Row],[FULL_NAME]]</f>
        <v>GREGORY WEST JR</v>
      </c>
      <c r="I774" s="230" t="s">
        <v>14583</v>
      </c>
      <c r="J774" s="230" t="s">
        <v>3960</v>
      </c>
      <c r="K774" s="230" t="str">
        <f>Query1[[#This Row],[ENTERPRISE_ID]]</f>
        <v>GWEST</v>
      </c>
      <c r="L774" s="231">
        <v>5052095142</v>
      </c>
      <c r="M774" s="230" t="s">
        <v>5630</v>
      </c>
      <c r="N774" s="230" t="s">
        <v>14584</v>
      </c>
      <c r="O774" s="230"/>
      <c r="P774" s="230" t="s">
        <v>14585</v>
      </c>
      <c r="Q774" s="230" t="s">
        <v>3619</v>
      </c>
      <c r="R774" s="230" t="s">
        <v>14586</v>
      </c>
      <c r="S774" s="230" t="s">
        <v>5634</v>
      </c>
      <c r="T774" s="232">
        <v>8998</v>
      </c>
      <c r="U774" s="230" t="s">
        <v>5406</v>
      </c>
      <c r="V774" s="230" t="s">
        <v>10277</v>
      </c>
      <c r="W774" s="233" t="str">
        <f>IFERROR(VLOOKUP(Query1[[#This Row],[ENTERPRISE_ID]],HR_tbl[],2, 0), "Not on HR File")</f>
        <v>Service Technician 3, In-Home</v>
      </c>
      <c r="X774" s="113">
        <f>IFERROR(VLOOKUP(Query1[[#This Row],[ENTERPRISE_ID]],HR_tbl[],3,0), "Not on HR File")</f>
        <v>43626</v>
      </c>
      <c r="Y774" s="234" t="str">
        <f>IFERROR(VLOOKUP(Query1[[#This Row],[ENTERPRISE_ID]], Addresses!$A:$Y,21,0), "Not on HR File")</f>
        <v>113 STALLION CIR</v>
      </c>
      <c r="Z774" s="234">
        <f>IFERROR(VLOOKUP(Query1[[#This Row],[ENTERPRISE_ID]], Addresses!$A:$Y,22,0), "Not on HR File")</f>
        <v>0</v>
      </c>
      <c r="AA774" s="234" t="str">
        <f>IFERROR(VLOOKUP(Query1[[#This Row],[ENTERPRISE_ID]], Addresses!$A:$Y,23,0), "Not on HR File")</f>
        <v>SOCORRO</v>
      </c>
      <c r="AB774" s="234" t="str">
        <f>IFERROR(VLOOKUP(Query1[[#This Row],[ENTERPRISE_ID]], Addresses!$A:$Y,24,0), "Not on HR File")</f>
        <v>NM</v>
      </c>
      <c r="AC774" s="234" t="str">
        <f>IFERROR(VLOOKUP(Query1[[#This Row],[ENTERPRISE_ID]], Addresses!$A:$Y,25,0), "Not on HR File")</f>
        <v>87801</v>
      </c>
      <c r="AD774" s="230" t="s">
        <v>14587</v>
      </c>
      <c r="AE774" s="235">
        <v>46086</v>
      </c>
    </row>
    <row r="775" spans="1:31" x14ac:dyDescent="0.3">
      <c r="A775" s="230" t="s">
        <v>18415</v>
      </c>
      <c r="B775" s="230" t="str">
        <f>Query1[[#This Row],[LAST_NAME]]</f>
        <v>MANSFIELD</v>
      </c>
      <c r="C775" s="230" t="s">
        <v>1948</v>
      </c>
      <c r="D775" s="230" t="s">
        <v>6119</v>
      </c>
      <c r="E775" s="230" t="s">
        <v>18416</v>
      </c>
      <c r="F775" s="230" t="s">
        <v>18417</v>
      </c>
      <c r="G775" s="230" t="s">
        <v>1949</v>
      </c>
      <c r="H775" s="230" t="str">
        <f>Query1[[#This Row],[FULL_NAME]]</f>
        <v>COLIN MANSFIELD</v>
      </c>
      <c r="I775" s="230" t="s">
        <v>4780</v>
      </c>
      <c r="J775" s="230" t="s">
        <v>4175</v>
      </c>
      <c r="K775" s="230" t="str">
        <f>Query1[[#This Row],[ENTERPRISE_ID]]</f>
        <v>CMANSFI</v>
      </c>
      <c r="L775" s="231">
        <v>3302446270</v>
      </c>
      <c r="M775" s="230" t="s">
        <v>5630</v>
      </c>
      <c r="N775" s="230" t="s">
        <v>18418</v>
      </c>
      <c r="O775" s="230"/>
      <c r="P775" s="230" t="s">
        <v>18419</v>
      </c>
      <c r="Q775" s="230" t="s">
        <v>260</v>
      </c>
      <c r="R775" s="230" t="s">
        <v>18420</v>
      </c>
      <c r="S775" s="230" t="s">
        <v>5738</v>
      </c>
      <c r="T775" s="232">
        <v>8998</v>
      </c>
      <c r="U775" s="230" t="s">
        <v>2588</v>
      </c>
      <c r="V775" s="230" t="s">
        <v>6127</v>
      </c>
      <c r="W775" s="233" t="str">
        <f>IFERROR(VLOOKUP(Query1[[#This Row],[ENTERPRISE_ID]],HR_tbl[],2, 0), "Not on HR File")</f>
        <v>Service Technician 2, In-Home</v>
      </c>
      <c r="X775" s="113">
        <f>IFERROR(VLOOKUP(Query1[[#This Row],[ENTERPRISE_ID]],HR_tbl[],3,0), "Not on HR File")</f>
        <v>43257</v>
      </c>
      <c r="Y775" s="234" t="str">
        <f>IFERROR(VLOOKUP(Query1[[#This Row],[ENTERPRISE_ID]], Addresses!$A:$Y,21,0), "Not on HR File")</f>
        <v>1984 STEWART DR NW</v>
      </c>
      <c r="Z775" s="234">
        <f>IFERROR(VLOOKUP(Query1[[#This Row],[ENTERPRISE_ID]], Addresses!$A:$Y,22,0), "Not on HR File")</f>
        <v>0</v>
      </c>
      <c r="AA775" s="234" t="str">
        <f>IFERROR(VLOOKUP(Query1[[#This Row],[ENTERPRISE_ID]], Addresses!$A:$Y,23,0), "Not on HR File")</f>
        <v>WARREN</v>
      </c>
      <c r="AB775" s="234" t="str">
        <f>IFERROR(VLOOKUP(Query1[[#This Row],[ENTERPRISE_ID]], Addresses!$A:$Y,24,0), "Not on HR File")</f>
        <v>OH</v>
      </c>
      <c r="AC775" s="234" t="str">
        <f>IFERROR(VLOOKUP(Query1[[#This Row],[ENTERPRISE_ID]], Addresses!$A:$Y,25,0), "Not on HR File")</f>
        <v>44485</v>
      </c>
      <c r="AD775" s="230" t="s">
        <v>18421</v>
      </c>
      <c r="AE775" s="235">
        <v>46086</v>
      </c>
    </row>
    <row r="776" spans="1:31" x14ac:dyDescent="0.3">
      <c r="A776" s="230" t="s">
        <v>5550</v>
      </c>
      <c r="B776" s="230" t="str">
        <f>Query1[[#This Row],[LAST_NAME]]</f>
        <v>AHMED</v>
      </c>
      <c r="C776" s="230" t="s">
        <v>9312</v>
      </c>
      <c r="D776" s="230" t="s">
        <v>6352</v>
      </c>
      <c r="E776" s="230" t="s">
        <v>9313</v>
      </c>
      <c r="F776" s="230" t="s">
        <v>9314</v>
      </c>
      <c r="G776" s="230" t="s">
        <v>5553</v>
      </c>
      <c r="H776" s="230" t="str">
        <f>Query1[[#This Row],[FULL_NAME]]</f>
        <v>NAZIM AHMED</v>
      </c>
      <c r="I776" s="230" t="s">
        <v>5552</v>
      </c>
      <c r="J776" s="230" t="s">
        <v>5551</v>
      </c>
      <c r="K776" s="230" t="str">
        <f>Query1[[#This Row],[ENTERPRISE_ID]]</f>
        <v>NAHMED9</v>
      </c>
      <c r="L776" s="231">
        <v>3479690320</v>
      </c>
      <c r="M776" s="230" t="s">
        <v>5630</v>
      </c>
      <c r="N776" s="230" t="s">
        <v>9315</v>
      </c>
      <c r="O776" s="230" t="s">
        <v>9316</v>
      </c>
      <c r="P776" s="230" t="s">
        <v>9317</v>
      </c>
      <c r="Q776" s="230" t="s">
        <v>318</v>
      </c>
      <c r="R776" s="230" t="s">
        <v>9318</v>
      </c>
      <c r="S776" s="230" t="s">
        <v>5714</v>
      </c>
      <c r="T776" s="232">
        <v>8998</v>
      </c>
      <c r="U776" s="230" t="s">
        <v>5377</v>
      </c>
      <c r="V776" s="230" t="s">
        <v>6361</v>
      </c>
      <c r="W776" s="233" t="str">
        <f>IFERROR(VLOOKUP(Query1[[#This Row],[ENTERPRISE_ID]],HR_tbl[],2, 0), "Not on HR File")</f>
        <v>Service Technician 2, In-Home</v>
      </c>
      <c r="X776" s="113">
        <f>IFERROR(VLOOKUP(Query1[[#This Row],[ENTERPRISE_ID]],HR_tbl[],3,0), "Not on HR File")</f>
        <v>39125</v>
      </c>
      <c r="Y776" s="234" t="str">
        <f>IFERROR(VLOOKUP(Query1[[#This Row],[ENTERPRISE_ID]], Addresses!$A:$Y,21,0), "Not on HR File")</f>
        <v>2727 Holland Ave</v>
      </c>
      <c r="Z776" s="234" t="str">
        <f>IFERROR(VLOOKUP(Query1[[#This Row],[ENTERPRISE_ID]], Addresses!$A:$Y,22,0), "Not on HR File")</f>
        <v>APT  1</v>
      </c>
      <c r="AA776" s="234" t="str">
        <f>IFERROR(VLOOKUP(Query1[[#This Row],[ENTERPRISE_ID]], Addresses!$A:$Y,23,0), "Not on HR File")</f>
        <v>BRONX</v>
      </c>
      <c r="AB776" s="234" t="str">
        <f>IFERROR(VLOOKUP(Query1[[#This Row],[ENTERPRISE_ID]], Addresses!$A:$Y,24,0), "Not on HR File")</f>
        <v>NY</v>
      </c>
      <c r="AC776" s="234" t="str">
        <f>IFERROR(VLOOKUP(Query1[[#This Row],[ENTERPRISE_ID]], Addresses!$A:$Y,25,0), "Not on HR File")</f>
        <v>10467</v>
      </c>
      <c r="AD776" s="230" t="s">
        <v>9319</v>
      </c>
      <c r="AE776" s="235">
        <v>46086</v>
      </c>
    </row>
    <row r="777" spans="1:31" x14ac:dyDescent="0.3">
      <c r="A777" s="230" t="s">
        <v>9353</v>
      </c>
      <c r="B777" s="230" t="str">
        <f>Query1[[#This Row],[LAST_NAME]]</f>
        <v>HODGES JR</v>
      </c>
      <c r="C777" s="230" t="s">
        <v>9354</v>
      </c>
      <c r="D777" s="230" t="s">
        <v>5627</v>
      </c>
      <c r="E777" s="230" t="s">
        <v>9355</v>
      </c>
      <c r="F777" s="230" t="s">
        <v>9356</v>
      </c>
      <c r="G777" s="230" t="s">
        <v>9357</v>
      </c>
      <c r="H777" s="230" t="str">
        <f>Query1[[#This Row],[FULL_NAME]]</f>
        <v>RICKEY HODGES JR</v>
      </c>
      <c r="I777" s="230" t="s">
        <v>9358</v>
      </c>
      <c r="J777" s="230" t="s">
        <v>5040</v>
      </c>
      <c r="K777" s="230" t="str">
        <f>Query1[[#This Row],[ENTERPRISE_ID]]</f>
        <v>RHODGE4</v>
      </c>
      <c r="L777" s="231">
        <v>4693328752</v>
      </c>
      <c r="M777" s="230" t="s">
        <v>5630</v>
      </c>
      <c r="N777" s="230" t="s">
        <v>9359</v>
      </c>
      <c r="O777" s="230"/>
      <c r="P777" s="230" t="s">
        <v>9360</v>
      </c>
      <c r="Q777" s="230" t="s">
        <v>279</v>
      </c>
      <c r="R777" s="230" t="s">
        <v>9361</v>
      </c>
      <c r="S777" s="230" t="s">
        <v>5634</v>
      </c>
      <c r="T777" s="232">
        <v>8998</v>
      </c>
      <c r="U777" s="230" t="s">
        <v>8841</v>
      </c>
      <c r="V777" s="230" t="s">
        <v>8842</v>
      </c>
      <c r="W777" s="233" t="str">
        <f>IFERROR(VLOOKUP(Query1[[#This Row],[ENTERPRISE_ID]],HR_tbl[],2, 0), "Not on HR File")</f>
        <v>Service Technician 3, In-Home</v>
      </c>
      <c r="X777" s="113">
        <f>IFERROR(VLOOKUP(Query1[[#This Row],[ENTERPRISE_ID]],HR_tbl[],3,0), "Not on HR File")</f>
        <v>41127</v>
      </c>
      <c r="Y777" s="234" t="str">
        <f>IFERROR(VLOOKUP(Query1[[#This Row],[ENTERPRISE_ID]], Addresses!$A:$Y,21,0), "Not on HR File")</f>
        <v>580 COUNTY ROAD 34760</v>
      </c>
      <c r="Z777" s="234">
        <f>IFERROR(VLOOKUP(Query1[[#This Row],[ENTERPRISE_ID]], Addresses!$A:$Y,22,0), "Not on HR File")</f>
        <v>0</v>
      </c>
      <c r="AA777" s="234" t="str">
        <f>IFERROR(VLOOKUP(Query1[[#This Row],[ENTERPRISE_ID]], Addresses!$A:$Y,23,0), "Not on HR File")</f>
        <v>PARIS</v>
      </c>
      <c r="AB777" s="234" t="str">
        <f>IFERROR(VLOOKUP(Query1[[#This Row],[ENTERPRISE_ID]], Addresses!$A:$Y,24,0), "Not on HR File")</f>
        <v>TX</v>
      </c>
      <c r="AC777" s="234" t="str">
        <f>IFERROR(VLOOKUP(Query1[[#This Row],[ENTERPRISE_ID]], Addresses!$A:$Y,25,0), "Not on HR File")</f>
        <v>75460-0186</v>
      </c>
      <c r="AD777" s="230" t="s">
        <v>9362</v>
      </c>
      <c r="AE777" s="235">
        <v>46086</v>
      </c>
    </row>
    <row r="778" spans="1:31" x14ac:dyDescent="0.3">
      <c r="A778" s="230" t="s">
        <v>7412</v>
      </c>
      <c r="B778" s="230" t="str">
        <f>Query1[[#This Row],[LAST_NAME]]</f>
        <v>MOHS</v>
      </c>
      <c r="C778" s="230" t="s">
        <v>7413</v>
      </c>
      <c r="D778" s="230" t="s">
        <v>5833</v>
      </c>
      <c r="E778" s="230" t="s">
        <v>7414</v>
      </c>
      <c r="F778" s="230" t="s">
        <v>7415</v>
      </c>
      <c r="G778" s="230" t="s">
        <v>7416</v>
      </c>
      <c r="H778" s="230" t="str">
        <f>Query1[[#This Row],[FULL_NAME]]</f>
        <v>GRACIE MOHS</v>
      </c>
      <c r="I778" s="230" t="s">
        <v>7417</v>
      </c>
      <c r="J778" s="230" t="s">
        <v>7418</v>
      </c>
      <c r="K778" s="230" t="str">
        <f>Query1[[#This Row],[ENTERPRISE_ID]]</f>
        <v>GMOHS</v>
      </c>
      <c r="L778" s="231">
        <v>2189401156</v>
      </c>
      <c r="M778" s="230" t="s">
        <v>5630</v>
      </c>
      <c r="N778" s="230" t="s">
        <v>7419</v>
      </c>
      <c r="O778" s="230"/>
      <c r="P778" s="230" t="s">
        <v>7420</v>
      </c>
      <c r="Q778" s="230" t="s">
        <v>955</v>
      </c>
      <c r="R778" s="230" t="s">
        <v>7421</v>
      </c>
      <c r="S778" s="230" t="s">
        <v>5916</v>
      </c>
      <c r="T778" s="232">
        <v>8998</v>
      </c>
      <c r="U778" s="230" t="s">
        <v>836</v>
      </c>
      <c r="V778" s="230" t="s">
        <v>6402</v>
      </c>
      <c r="W778" s="233" t="str">
        <f>IFERROR(VLOOKUP(Query1[[#This Row],[ENTERPRISE_ID]],HR_tbl[],2, 0), "Not on HR File")</f>
        <v>Service Technician 2, In-Home</v>
      </c>
      <c r="X778" s="113">
        <f>IFERROR(VLOOKUP(Query1[[#This Row],[ENTERPRISE_ID]],HR_tbl[],3,0), "Not on HR File")</f>
        <v>45963</v>
      </c>
      <c r="Y778" s="234" t="str">
        <f>IFERROR(VLOOKUP(Query1[[#This Row],[ENTERPRISE_ID]], Addresses!$A:$Y,21,0), "Not on HR File")</f>
        <v>18624 CR-431</v>
      </c>
      <c r="Z778" s="234">
        <f>IFERROR(VLOOKUP(Query1[[#This Row],[ENTERPRISE_ID]], Addresses!$A:$Y,22,0), "Not on HR File")</f>
        <v>0</v>
      </c>
      <c r="AA778" s="234" t="str">
        <f>IFERROR(VLOOKUP(Query1[[#This Row],[ENTERPRISE_ID]], Addresses!$A:$Y,23,0), "Not on HR File")</f>
        <v>SWAN RIVER</v>
      </c>
      <c r="AB778" s="234" t="str">
        <f>IFERROR(VLOOKUP(Query1[[#This Row],[ENTERPRISE_ID]], Addresses!$A:$Y,24,0), "Not on HR File")</f>
        <v>MN</v>
      </c>
      <c r="AC778" s="234" t="str">
        <f>IFERROR(VLOOKUP(Query1[[#This Row],[ENTERPRISE_ID]], Addresses!$A:$Y,25,0), "Not on HR File")</f>
        <v>55784</v>
      </c>
      <c r="AD778" s="230" t="s">
        <v>7422</v>
      </c>
      <c r="AE778" s="235">
        <v>46086</v>
      </c>
    </row>
    <row r="779" spans="1:31" x14ac:dyDescent="0.3">
      <c r="A779" s="230" t="s">
        <v>6207</v>
      </c>
      <c r="B779" s="230" t="str">
        <f>Query1[[#This Row],[LAST_NAME]]</f>
        <v>WALKER</v>
      </c>
      <c r="C779" s="230" t="s">
        <v>6208</v>
      </c>
      <c r="D779" s="230" t="s">
        <v>5708</v>
      </c>
      <c r="E779" s="230" t="s">
        <v>6209</v>
      </c>
      <c r="F779" s="230" t="s">
        <v>6210</v>
      </c>
      <c r="G779" s="230" t="s">
        <v>6211</v>
      </c>
      <c r="H779" s="230" t="str">
        <f>Query1[[#This Row],[FULL_NAME]]</f>
        <v>JOHN WALKER</v>
      </c>
      <c r="I779" s="230" t="s">
        <v>6212</v>
      </c>
      <c r="J779" s="230" t="s">
        <v>4282</v>
      </c>
      <c r="K779" s="230" t="str">
        <f>Query1[[#This Row],[ENTERPRISE_ID]]</f>
        <v>JWALK28</v>
      </c>
      <c r="L779" s="231">
        <v>6157449138</v>
      </c>
      <c r="M779" s="230" t="s">
        <v>5630</v>
      </c>
      <c r="N779" s="230" t="s">
        <v>6213</v>
      </c>
      <c r="O779" s="230"/>
      <c r="P779" s="230" t="s">
        <v>6214</v>
      </c>
      <c r="Q779" s="230" t="s">
        <v>407</v>
      </c>
      <c r="R779" s="230" t="s">
        <v>6215</v>
      </c>
      <c r="S779" s="230" t="s">
        <v>5714</v>
      </c>
      <c r="T779" s="232">
        <v>8998</v>
      </c>
      <c r="U779" s="230" t="s">
        <v>6216</v>
      </c>
      <c r="V779" s="230" t="s">
        <v>6217</v>
      </c>
      <c r="W779" s="233" t="str">
        <f>IFERROR(VLOOKUP(Query1[[#This Row],[ENTERPRISE_ID]],HR_tbl[],2, 0), "Not on HR File")</f>
        <v>Service Technician 3, In-Home</v>
      </c>
      <c r="X779" s="113">
        <f>IFERROR(VLOOKUP(Query1[[#This Row],[ENTERPRISE_ID]],HR_tbl[],3,0), "Not on HR File")</f>
        <v>42387</v>
      </c>
      <c r="Y779" s="234" t="str">
        <f>IFERROR(VLOOKUP(Query1[[#This Row],[ENTERPRISE_ID]], Addresses!$A:$Y,21,0), "Not on HR File")</f>
        <v>1933 falsetto ln</v>
      </c>
      <c r="Z779" s="234">
        <f>IFERROR(VLOOKUP(Query1[[#This Row],[ENTERPRISE_ID]], Addresses!$A:$Y,22,0), "Not on HR File")</f>
        <v>0</v>
      </c>
      <c r="AA779" s="234" t="str">
        <f>IFERROR(VLOOKUP(Query1[[#This Row],[ENTERPRISE_ID]], Addresses!$A:$Y,23,0), "Not on HR File")</f>
        <v>Murfreesboro</v>
      </c>
      <c r="AB779" s="234" t="str">
        <f>IFERROR(VLOOKUP(Query1[[#This Row],[ENTERPRISE_ID]], Addresses!$A:$Y,24,0), "Not on HR File")</f>
        <v>TN</v>
      </c>
      <c r="AC779" s="234" t="str">
        <f>IFERROR(VLOOKUP(Query1[[#This Row],[ENTERPRISE_ID]], Addresses!$A:$Y,25,0), "Not on HR File")</f>
        <v>37128</v>
      </c>
      <c r="AD779" s="230" t="s">
        <v>6218</v>
      </c>
      <c r="AE779" s="235">
        <v>46086</v>
      </c>
    </row>
    <row r="780" spans="1:31" x14ac:dyDescent="0.3">
      <c r="A780" s="230" t="s">
        <v>15783</v>
      </c>
      <c r="B780" s="230" t="str">
        <f>Query1[[#This Row],[LAST_NAME]]</f>
        <v>MCMEINS</v>
      </c>
      <c r="C780" s="230" t="s">
        <v>1223</v>
      </c>
      <c r="D780" s="230" t="s">
        <v>5854</v>
      </c>
      <c r="E780" s="230" t="s">
        <v>15784</v>
      </c>
      <c r="F780" s="230" t="s">
        <v>15785</v>
      </c>
      <c r="G780" s="230" t="s">
        <v>1224</v>
      </c>
      <c r="H780" s="230" t="str">
        <f>Query1[[#This Row],[FULL_NAME]]</f>
        <v>JONATHAN MCMEINS</v>
      </c>
      <c r="I780" s="230" t="s">
        <v>15786</v>
      </c>
      <c r="J780" s="230" t="s">
        <v>4054</v>
      </c>
      <c r="K780" s="230" t="str">
        <f>Query1[[#This Row],[ENTERPRISE_ID]]</f>
        <v>JMCMEIN</v>
      </c>
      <c r="L780" s="231">
        <v>2294441032</v>
      </c>
      <c r="M780" s="230" t="s">
        <v>5630</v>
      </c>
      <c r="N780" s="230" t="s">
        <v>15787</v>
      </c>
      <c r="O780" s="230"/>
      <c r="P780" s="230" t="s">
        <v>1230</v>
      </c>
      <c r="Q780" s="230" t="s">
        <v>575</v>
      </c>
      <c r="R780" s="230" t="s">
        <v>15788</v>
      </c>
      <c r="S780" s="230" t="s">
        <v>5664</v>
      </c>
      <c r="T780" s="232">
        <v>8998</v>
      </c>
      <c r="U780" s="230" t="s">
        <v>7393</v>
      </c>
      <c r="V780" s="230" t="s">
        <v>7394</v>
      </c>
      <c r="W780" s="233" t="str">
        <f>IFERROR(VLOOKUP(Query1[[#This Row],[ENTERPRISE_ID]],HR_tbl[],2, 0), "Not on HR File")</f>
        <v>Service Technician 2, In-Home</v>
      </c>
      <c r="X780" s="113">
        <f>IFERROR(VLOOKUP(Query1[[#This Row],[ENTERPRISE_ID]],HR_tbl[],3,0), "Not on HR File")</f>
        <v>45837</v>
      </c>
      <c r="Y780" s="234" t="str">
        <f>IFERROR(VLOOKUP(Query1[[#This Row],[ENTERPRISE_ID]], Addresses!$A:$Y,21,0), "Not on HR File")</f>
        <v>208 WEST MARY ST</v>
      </c>
      <c r="Z780" s="234">
        <f>IFERROR(VLOOKUP(Query1[[#This Row],[ENTERPRISE_ID]], Addresses!$A:$Y,22,0), "Not on HR File")</f>
        <v>0</v>
      </c>
      <c r="AA780" s="234" t="str">
        <f>IFERROR(VLOOKUP(Query1[[#This Row],[ENTERPRISE_ID]], Addresses!$A:$Y,23,0), "Not on HR File")</f>
        <v>VALDOSTA</v>
      </c>
      <c r="AB780" s="234" t="str">
        <f>IFERROR(VLOOKUP(Query1[[#This Row],[ENTERPRISE_ID]], Addresses!$A:$Y,24,0), "Not on HR File")</f>
        <v>GA</v>
      </c>
      <c r="AC780" s="234" t="str">
        <f>IFERROR(VLOOKUP(Query1[[#This Row],[ENTERPRISE_ID]], Addresses!$A:$Y,25,0), "Not on HR File")</f>
        <v>31601</v>
      </c>
      <c r="AD780" s="230" t="s">
        <v>15789</v>
      </c>
      <c r="AE780" s="235">
        <v>46086</v>
      </c>
    </row>
    <row r="781" spans="1:31" x14ac:dyDescent="0.3">
      <c r="A781" s="230" t="s">
        <v>13327</v>
      </c>
      <c r="B781" s="230" t="str">
        <f>Query1[[#This Row],[LAST_NAME]]</f>
        <v>HELMER</v>
      </c>
      <c r="C781" s="230" t="s">
        <v>13328</v>
      </c>
      <c r="D781" s="230" t="s">
        <v>5822</v>
      </c>
      <c r="E781" s="230" t="s">
        <v>13329</v>
      </c>
      <c r="F781" s="230" t="s">
        <v>13330</v>
      </c>
      <c r="G781" s="230" t="s">
        <v>13331</v>
      </c>
      <c r="H781" s="230" t="str">
        <f>Query1[[#This Row],[FULL_NAME]]</f>
        <v>GERALD HELMER</v>
      </c>
      <c r="I781" s="230" t="s">
        <v>13332</v>
      </c>
      <c r="J781" s="230" t="s">
        <v>4901</v>
      </c>
      <c r="K781" s="230" t="str">
        <f>Query1[[#This Row],[ENTERPRISE_ID]]</f>
        <v>GHELMER</v>
      </c>
      <c r="L781" s="231">
        <v>3155750726</v>
      </c>
      <c r="M781" s="230" t="s">
        <v>5630</v>
      </c>
      <c r="N781" s="230" t="s">
        <v>13333</v>
      </c>
      <c r="O781" s="230" t="s">
        <v>13334</v>
      </c>
      <c r="P781" s="230" t="s">
        <v>13335</v>
      </c>
      <c r="Q781" s="230" t="s">
        <v>318</v>
      </c>
      <c r="R781" s="230" t="s">
        <v>13336</v>
      </c>
      <c r="S781" s="230" t="s">
        <v>5664</v>
      </c>
      <c r="T781" s="232">
        <v>8998</v>
      </c>
      <c r="U781" s="230" t="s">
        <v>2418</v>
      </c>
      <c r="V781" s="230" t="s">
        <v>5829</v>
      </c>
      <c r="W781" s="233" t="str">
        <f>IFERROR(VLOOKUP(Query1[[#This Row],[ENTERPRISE_ID]],HR_tbl[],2, 0), "Not on HR File")</f>
        <v>Service Technician 2, Trainee</v>
      </c>
      <c r="X781" s="113">
        <f>IFERROR(VLOOKUP(Query1[[#This Row],[ENTERPRISE_ID]],HR_tbl[],3,0), "Not on HR File")</f>
        <v>46047</v>
      </c>
      <c r="Y781" s="234" t="str">
        <f>IFERROR(VLOOKUP(Query1[[#This Row],[ENTERPRISE_ID]], Addresses!$A:$Y,21,0), "Not on HR File")</f>
        <v>Not on HR File</v>
      </c>
      <c r="Z781" s="234" t="str">
        <f>IFERROR(VLOOKUP(Query1[[#This Row],[ENTERPRISE_ID]], Addresses!$A:$Y,22,0), "Not on HR File")</f>
        <v>Not on HR File</v>
      </c>
      <c r="AA781" s="234" t="str">
        <f>IFERROR(VLOOKUP(Query1[[#This Row],[ENTERPRISE_ID]], Addresses!$A:$Y,23,0), "Not on HR File")</f>
        <v>Not on HR File</v>
      </c>
      <c r="AB781" s="234" t="str">
        <f>IFERROR(VLOOKUP(Query1[[#This Row],[ENTERPRISE_ID]], Addresses!$A:$Y,24,0), "Not on HR File")</f>
        <v>Not on HR File</v>
      </c>
      <c r="AC781" s="234" t="str">
        <f>IFERROR(VLOOKUP(Query1[[#This Row],[ENTERPRISE_ID]], Addresses!$A:$Y,25,0), "Not on HR File")</f>
        <v>Not on HR File</v>
      </c>
      <c r="AD781" s="230" t="s">
        <v>13337</v>
      </c>
      <c r="AE781" s="235">
        <v>46086</v>
      </c>
    </row>
    <row r="782" spans="1:31" x14ac:dyDescent="0.3">
      <c r="A782" s="230" t="s">
        <v>18881</v>
      </c>
      <c r="B782" s="230" t="str">
        <f>Query1[[#This Row],[LAST_NAME]]</f>
        <v>SERRATO</v>
      </c>
      <c r="C782" s="230" t="s">
        <v>18882</v>
      </c>
      <c r="D782" s="230" t="s">
        <v>5719</v>
      </c>
      <c r="E782" s="230" t="s">
        <v>18883</v>
      </c>
      <c r="F782" s="230" t="s">
        <v>18884</v>
      </c>
      <c r="G782" s="230" t="s">
        <v>18885</v>
      </c>
      <c r="H782" s="230" t="str">
        <f>Query1[[#This Row],[FULL_NAME]]</f>
        <v>MIGUEL SERRATO</v>
      </c>
      <c r="I782" s="230" t="s">
        <v>18886</v>
      </c>
      <c r="J782" s="230" t="s">
        <v>15686</v>
      </c>
      <c r="K782" s="230" t="str">
        <f>Query1[[#This Row],[ENTERPRISE_ID]]</f>
        <v>MSERRAT</v>
      </c>
      <c r="L782" s="231">
        <v>7739510259</v>
      </c>
      <c r="M782" s="230" t="s">
        <v>5630</v>
      </c>
      <c r="N782" s="230" t="s">
        <v>18887</v>
      </c>
      <c r="O782" s="230"/>
      <c r="P782" s="230" t="s">
        <v>18888</v>
      </c>
      <c r="Q782" s="230" t="s">
        <v>250</v>
      </c>
      <c r="R782" s="230" t="s">
        <v>18889</v>
      </c>
      <c r="S782" s="230" t="s">
        <v>5634</v>
      </c>
      <c r="T782" s="232">
        <v>8998</v>
      </c>
      <c r="U782" s="230" t="s">
        <v>5784</v>
      </c>
      <c r="V782" s="230" t="s">
        <v>5785</v>
      </c>
      <c r="W782" s="233" t="str">
        <f>IFERROR(VLOOKUP(Query1[[#This Row],[ENTERPRISE_ID]],HR_tbl[],2, 0), "Not on HR File")</f>
        <v>Service Technician 2, In-Home</v>
      </c>
      <c r="X782" s="113">
        <f>IFERROR(VLOOKUP(Query1[[#This Row],[ENTERPRISE_ID]],HR_tbl[],3,0), "Not on HR File")</f>
        <v>45186</v>
      </c>
      <c r="Y782" s="234" t="str">
        <f>IFERROR(VLOOKUP(Query1[[#This Row],[ENTERPRISE_ID]], Addresses!$A:$Y,21,0), "Not on HR File")</f>
        <v>1454 KINGS RD</v>
      </c>
      <c r="Z782" s="234">
        <f>IFERROR(VLOOKUP(Query1[[#This Row],[ENTERPRISE_ID]], Addresses!$A:$Y,22,0), "Not on HR File")</f>
        <v>0</v>
      </c>
      <c r="AA782" s="234" t="str">
        <f>IFERROR(VLOOKUP(Query1[[#This Row],[ENTERPRISE_ID]], Addresses!$A:$Y,23,0), "Not on HR File")</f>
        <v>CARPENTERSVILLE</v>
      </c>
      <c r="AB782" s="234" t="str">
        <f>IFERROR(VLOOKUP(Query1[[#This Row],[ENTERPRISE_ID]], Addresses!$A:$Y,24,0), "Not on HR File")</f>
        <v>IL</v>
      </c>
      <c r="AC782" s="234" t="str">
        <f>IFERROR(VLOOKUP(Query1[[#This Row],[ENTERPRISE_ID]], Addresses!$A:$Y,25,0), "Not on HR File")</f>
        <v>60110</v>
      </c>
      <c r="AD782" s="230" t="s">
        <v>18890</v>
      </c>
      <c r="AE782" s="235">
        <v>46086</v>
      </c>
    </row>
    <row r="783" spans="1:31" x14ac:dyDescent="0.3">
      <c r="A783" s="230" t="s">
        <v>5211</v>
      </c>
      <c r="B783" s="230" t="str">
        <f>Query1[[#This Row],[LAST_NAME]]</f>
        <v>BETO</v>
      </c>
      <c r="C783" s="230" t="s">
        <v>10397</v>
      </c>
      <c r="D783" s="230" t="s">
        <v>5833</v>
      </c>
      <c r="E783" s="230" t="s">
        <v>10398</v>
      </c>
      <c r="F783" s="230" t="s">
        <v>10399</v>
      </c>
      <c r="G783" s="230" t="s">
        <v>5214</v>
      </c>
      <c r="H783" s="230" t="str">
        <f>Query1[[#This Row],[FULL_NAME]]</f>
        <v>DUANE BETO</v>
      </c>
      <c r="I783" s="230" t="s">
        <v>5213</v>
      </c>
      <c r="J783" s="230" t="s">
        <v>5212</v>
      </c>
      <c r="K783" s="230" t="str">
        <f>Query1[[#This Row],[ENTERPRISE_ID]]</f>
        <v>DBETO</v>
      </c>
      <c r="L783" s="231">
        <v>3204910031</v>
      </c>
      <c r="M783" s="230" t="s">
        <v>5630</v>
      </c>
      <c r="N783" s="230" t="s">
        <v>10400</v>
      </c>
      <c r="O783" s="230"/>
      <c r="P783" s="230" t="s">
        <v>5215</v>
      </c>
      <c r="Q783" s="230" t="s">
        <v>955</v>
      </c>
      <c r="R783" s="230" t="s">
        <v>10401</v>
      </c>
      <c r="S783" s="230" t="s">
        <v>5664</v>
      </c>
      <c r="T783" s="232">
        <v>8998</v>
      </c>
      <c r="U783" s="230" t="s">
        <v>836</v>
      </c>
      <c r="V783" s="230" t="s">
        <v>6402</v>
      </c>
      <c r="W783" s="233" t="str">
        <f>IFERROR(VLOOKUP(Query1[[#This Row],[ENTERPRISE_ID]],HR_tbl[],2, 0), "Not on HR File")</f>
        <v>Service Technician 1, Trainee</v>
      </c>
      <c r="X783" s="113">
        <f>IFERROR(VLOOKUP(Query1[[#This Row],[ENTERPRISE_ID]],HR_tbl[],3,0), "Not on HR File")</f>
        <v>46005</v>
      </c>
      <c r="Y783" s="234" t="str">
        <f>IFERROR(VLOOKUP(Query1[[#This Row],[ENTERPRISE_ID]], Addresses!$A:$Y,21,0), "Not on HR File")</f>
        <v>Not on HR File</v>
      </c>
      <c r="Z783" s="234" t="str">
        <f>IFERROR(VLOOKUP(Query1[[#This Row],[ENTERPRISE_ID]], Addresses!$A:$Y,22,0), "Not on HR File")</f>
        <v>Not on HR File</v>
      </c>
      <c r="AA783" s="234" t="str">
        <f>IFERROR(VLOOKUP(Query1[[#This Row],[ENTERPRISE_ID]], Addresses!$A:$Y,23,0), "Not on HR File")</f>
        <v>Not on HR File</v>
      </c>
      <c r="AB783" s="234" t="str">
        <f>IFERROR(VLOOKUP(Query1[[#This Row],[ENTERPRISE_ID]], Addresses!$A:$Y,24,0), "Not on HR File")</f>
        <v>Not on HR File</v>
      </c>
      <c r="AC783" s="234" t="str">
        <f>IFERROR(VLOOKUP(Query1[[#This Row],[ENTERPRISE_ID]], Addresses!$A:$Y,25,0), "Not on HR File")</f>
        <v>Not on HR File</v>
      </c>
      <c r="AD783" s="230" t="s">
        <v>10402</v>
      </c>
      <c r="AE783" s="235">
        <v>46086</v>
      </c>
    </row>
    <row r="784" spans="1:31" x14ac:dyDescent="0.3">
      <c r="A784" s="230" t="s">
        <v>18696</v>
      </c>
      <c r="B784" s="230" t="str">
        <f>Query1[[#This Row],[LAST_NAME]]</f>
        <v>DEJOHNSON</v>
      </c>
      <c r="C784" s="230" t="s">
        <v>18697</v>
      </c>
      <c r="D784" s="230" t="s">
        <v>5719</v>
      </c>
      <c r="E784" s="230" t="s">
        <v>18698</v>
      </c>
      <c r="F784" s="230" t="s">
        <v>18699</v>
      </c>
      <c r="G784" s="230" t="s">
        <v>18700</v>
      </c>
      <c r="H784" s="230" t="str">
        <f>Query1[[#This Row],[FULL_NAME]]</f>
        <v>TREMAINE DEJOHNSON</v>
      </c>
      <c r="I784" s="230" t="s">
        <v>18701</v>
      </c>
      <c r="J784" s="230" t="s">
        <v>17885</v>
      </c>
      <c r="K784" s="230" t="str">
        <f>Query1[[#This Row],[ENTERPRISE_ID]]</f>
        <v>TDEJOHN</v>
      </c>
      <c r="L784" s="231">
        <v>6308651071</v>
      </c>
      <c r="M784" s="230" t="s">
        <v>5630</v>
      </c>
      <c r="N784" s="230" t="s">
        <v>18702</v>
      </c>
      <c r="O784" s="230"/>
      <c r="P784" s="230" t="s">
        <v>5589</v>
      </c>
      <c r="Q784" s="230" t="s">
        <v>250</v>
      </c>
      <c r="R784" s="230" t="s">
        <v>5590</v>
      </c>
      <c r="S784" s="230" t="s">
        <v>5664</v>
      </c>
      <c r="T784" s="232">
        <v>8998</v>
      </c>
      <c r="U784" s="230" t="s">
        <v>2656</v>
      </c>
      <c r="V784" s="230" t="s">
        <v>7263</v>
      </c>
      <c r="W784" s="233" t="str">
        <f>IFERROR(VLOOKUP(Query1[[#This Row],[ENTERPRISE_ID]],HR_tbl[],2, 0), "Not on HR File")</f>
        <v>Service Technician 2, In-Home</v>
      </c>
      <c r="X784" s="113">
        <f>IFERROR(VLOOKUP(Query1[[#This Row],[ENTERPRISE_ID]],HR_tbl[],3,0), "Not on HR File")</f>
        <v>45998</v>
      </c>
      <c r="Y784" s="234" t="str">
        <f>IFERROR(VLOOKUP(Query1[[#This Row],[ENTERPRISE_ID]], Addresses!$A:$Y,21,0), "Not on HR File")</f>
        <v>Not on HR File</v>
      </c>
      <c r="Z784" s="234" t="str">
        <f>IFERROR(VLOOKUP(Query1[[#This Row],[ENTERPRISE_ID]], Addresses!$A:$Y,22,0), "Not on HR File")</f>
        <v>Not on HR File</v>
      </c>
      <c r="AA784" s="234" t="str">
        <f>IFERROR(VLOOKUP(Query1[[#This Row],[ENTERPRISE_ID]], Addresses!$A:$Y,23,0), "Not on HR File")</f>
        <v>Not on HR File</v>
      </c>
      <c r="AB784" s="234" t="str">
        <f>IFERROR(VLOOKUP(Query1[[#This Row],[ENTERPRISE_ID]], Addresses!$A:$Y,24,0), "Not on HR File")</f>
        <v>Not on HR File</v>
      </c>
      <c r="AC784" s="234" t="str">
        <f>IFERROR(VLOOKUP(Query1[[#This Row],[ENTERPRISE_ID]], Addresses!$A:$Y,25,0), "Not on HR File")</f>
        <v>Not on HR File</v>
      </c>
      <c r="AD784" s="230" t="s">
        <v>18703</v>
      </c>
      <c r="AE784" s="235">
        <v>46086</v>
      </c>
    </row>
    <row r="785" spans="1:31" x14ac:dyDescent="0.3">
      <c r="A785" s="230" t="s">
        <v>6108</v>
      </c>
      <c r="B785" s="230" t="str">
        <f>Query1[[#This Row],[LAST_NAME]]</f>
        <v>RODRIGUEZ</v>
      </c>
      <c r="C785" s="230" t="s">
        <v>6109</v>
      </c>
      <c r="D785" s="230" t="s">
        <v>5638</v>
      </c>
      <c r="E785" s="230" t="s">
        <v>6110</v>
      </c>
      <c r="F785" s="230" t="s">
        <v>6111</v>
      </c>
      <c r="G785" s="230" t="s">
        <v>6112</v>
      </c>
      <c r="H785" s="230" t="str">
        <f>Query1[[#This Row],[FULL_NAME]]</f>
        <v>OSCAR RODRIGUEZ</v>
      </c>
      <c r="I785" s="230" t="s">
        <v>4805</v>
      </c>
      <c r="J785" s="230" t="s">
        <v>4217</v>
      </c>
      <c r="K785" s="230" t="str">
        <f>Query1[[#This Row],[ENTERPRISE_ID]]</f>
        <v>ORODR06</v>
      </c>
      <c r="L785" s="231">
        <v>3213013218</v>
      </c>
      <c r="M785" s="230" t="s">
        <v>5630</v>
      </c>
      <c r="N785" s="230" t="s">
        <v>6113</v>
      </c>
      <c r="O785" s="230"/>
      <c r="P785" s="230" t="s">
        <v>6114</v>
      </c>
      <c r="Q785" s="230" t="s">
        <v>297</v>
      </c>
      <c r="R785" s="230" t="s">
        <v>6115</v>
      </c>
      <c r="S785" s="230" t="s">
        <v>5634</v>
      </c>
      <c r="T785" s="232">
        <v>8998</v>
      </c>
      <c r="U785" s="230" t="s">
        <v>5644</v>
      </c>
      <c r="V785" s="230" t="s">
        <v>5645</v>
      </c>
      <c r="W785" s="233" t="str">
        <f>IFERROR(VLOOKUP(Query1[[#This Row],[ENTERPRISE_ID]],HR_tbl[],2, 0), "Not on HR File")</f>
        <v>Service Technician LG, In-Home</v>
      </c>
      <c r="X785" s="113">
        <f>IFERROR(VLOOKUP(Query1[[#This Row],[ENTERPRISE_ID]],HR_tbl[],3,0), "Not on HR File")</f>
        <v>38083</v>
      </c>
      <c r="Y785" s="234" t="str">
        <f>IFERROR(VLOOKUP(Query1[[#This Row],[ENTERPRISE_ID]], Addresses!$A:$Y,21,0), "Not on HR File")</f>
        <v>PO BOX 620702</v>
      </c>
      <c r="Z785" s="234">
        <f>IFERROR(VLOOKUP(Query1[[#This Row],[ENTERPRISE_ID]], Addresses!$A:$Y,22,0), "Not on HR File")</f>
        <v>0</v>
      </c>
      <c r="AA785" s="234" t="str">
        <f>IFERROR(VLOOKUP(Query1[[#This Row],[ENTERPRISE_ID]], Addresses!$A:$Y,23,0), "Not on HR File")</f>
        <v>orlando</v>
      </c>
      <c r="AB785" s="234" t="str">
        <f>IFERROR(VLOOKUP(Query1[[#This Row],[ENTERPRISE_ID]], Addresses!$A:$Y,24,0), "Not on HR File")</f>
        <v>FL</v>
      </c>
      <c r="AC785" s="234" t="str">
        <f>IFERROR(VLOOKUP(Query1[[#This Row],[ENTERPRISE_ID]], Addresses!$A:$Y,25,0), "Not on HR File")</f>
        <v>32862-0702</v>
      </c>
      <c r="AD785" s="230" t="s">
        <v>6116</v>
      </c>
      <c r="AE785" s="235">
        <v>46086</v>
      </c>
    </row>
    <row r="786" spans="1:31" x14ac:dyDescent="0.3">
      <c r="A786" s="230" t="s">
        <v>17981</v>
      </c>
      <c r="B786" s="230" t="str">
        <f>Query1[[#This Row],[LAST_NAME]]</f>
        <v>MCELROY JR</v>
      </c>
      <c r="C786" s="230" t="s">
        <v>17982</v>
      </c>
      <c r="D786" s="230" t="s">
        <v>5854</v>
      </c>
      <c r="E786" s="230" t="s">
        <v>17983</v>
      </c>
      <c r="F786" s="230" t="s">
        <v>17984</v>
      </c>
      <c r="G786" s="230" t="s">
        <v>17985</v>
      </c>
      <c r="H786" s="230" t="str">
        <f>Query1[[#This Row],[FULL_NAME]]</f>
        <v>WYMAN MCELROY JR</v>
      </c>
      <c r="I786" s="230" t="s">
        <v>17986</v>
      </c>
      <c r="J786" s="230" t="s">
        <v>17987</v>
      </c>
      <c r="K786" s="230" t="str">
        <f>Query1[[#This Row],[ENTERPRISE_ID]]</f>
        <v>WMCELRO</v>
      </c>
      <c r="L786" s="231">
        <v>2148920358</v>
      </c>
      <c r="M786" s="230" t="s">
        <v>5630</v>
      </c>
      <c r="N786" s="230" t="s">
        <v>17988</v>
      </c>
      <c r="O786" s="230"/>
      <c r="P786" s="230" t="s">
        <v>17989</v>
      </c>
      <c r="Q786" s="230" t="s">
        <v>575</v>
      </c>
      <c r="R786" s="230" t="s">
        <v>17990</v>
      </c>
      <c r="S786" s="230" t="s">
        <v>5714</v>
      </c>
      <c r="T786" s="232">
        <v>8998</v>
      </c>
      <c r="U786" s="230" t="s">
        <v>6770</v>
      </c>
      <c r="V786" s="230" t="s">
        <v>6771</v>
      </c>
      <c r="W786" s="233" t="str">
        <f>IFERROR(VLOOKUP(Query1[[#This Row],[ENTERPRISE_ID]],HR_tbl[],2, 0), "Not on HR File")</f>
        <v>Service Technician 2, In-Home</v>
      </c>
      <c r="X786" s="113">
        <f>IFERROR(VLOOKUP(Query1[[#This Row],[ENTERPRISE_ID]],HR_tbl[],3,0), "Not on HR File")</f>
        <v>37115</v>
      </c>
      <c r="Y786" s="234" t="str">
        <f>IFERROR(VLOOKUP(Query1[[#This Row],[ENTERPRISE_ID]], Addresses!$A:$Y,21,0), "Not on HR File")</f>
        <v>1130 Raleigh Ln</v>
      </c>
      <c r="Z786" s="234">
        <f>IFERROR(VLOOKUP(Query1[[#This Row],[ENTERPRISE_ID]], Addresses!$A:$Y,22,0), "Not on HR File")</f>
        <v>0</v>
      </c>
      <c r="AA786" s="234" t="str">
        <f>IFERROR(VLOOKUP(Query1[[#This Row],[ENTERPRISE_ID]], Addresses!$A:$Y,23,0), "Not on HR File")</f>
        <v>Athens</v>
      </c>
      <c r="AB786" s="234" t="str">
        <f>IFERROR(VLOOKUP(Query1[[#This Row],[ENTERPRISE_ID]], Addresses!$A:$Y,24,0), "Not on HR File")</f>
        <v>GA</v>
      </c>
      <c r="AC786" s="234" t="str">
        <f>IFERROR(VLOOKUP(Query1[[#This Row],[ENTERPRISE_ID]], Addresses!$A:$Y,25,0), "Not on HR File")</f>
        <v>30605</v>
      </c>
      <c r="AD786" s="230" t="s">
        <v>17991</v>
      </c>
      <c r="AE786" s="235">
        <v>46086</v>
      </c>
    </row>
    <row r="787" spans="1:31" x14ac:dyDescent="0.3">
      <c r="A787" s="230" t="s">
        <v>15245</v>
      </c>
      <c r="B787" s="230" t="str">
        <f>Query1[[#This Row],[LAST_NAME]]</f>
        <v>HARIS</v>
      </c>
      <c r="C787" s="230" t="s">
        <v>15246</v>
      </c>
      <c r="D787" s="230" t="s">
        <v>5729</v>
      </c>
      <c r="E787" s="230" t="s">
        <v>15247</v>
      </c>
      <c r="F787" s="230" t="s">
        <v>15248</v>
      </c>
      <c r="G787" s="230" t="s">
        <v>15249</v>
      </c>
      <c r="H787" s="230" t="str">
        <f>Query1[[#This Row],[FULL_NAME]]</f>
        <v>MOHAMMAD HARIS</v>
      </c>
      <c r="I787" s="230" t="s">
        <v>15250</v>
      </c>
      <c r="J787" s="230" t="s">
        <v>4734</v>
      </c>
      <c r="K787" s="230" t="str">
        <f>Query1[[#This Row],[ENTERPRISE_ID]]</f>
        <v>MHARIS</v>
      </c>
      <c r="L787" s="231">
        <v>9165265144</v>
      </c>
      <c r="M787" s="230" t="s">
        <v>5630</v>
      </c>
      <c r="N787" s="230" t="s">
        <v>15251</v>
      </c>
      <c r="O787" s="230"/>
      <c r="P787" s="230" t="s">
        <v>8217</v>
      </c>
      <c r="Q787" s="230" t="s">
        <v>219</v>
      </c>
      <c r="R787" s="230" t="s">
        <v>15252</v>
      </c>
      <c r="S787" s="230" t="s">
        <v>5738</v>
      </c>
      <c r="T787" s="232">
        <v>8998</v>
      </c>
      <c r="U787" s="230" t="s">
        <v>7607</v>
      </c>
      <c r="V787" s="230" t="s">
        <v>7608</v>
      </c>
      <c r="W787" s="233" t="str">
        <f>IFERROR(VLOOKUP(Query1[[#This Row],[ENTERPRISE_ID]],HR_tbl[],2, 0), "Not on HR File")</f>
        <v>Service Technician 2, In-Home</v>
      </c>
      <c r="X787" s="113">
        <f>IFERROR(VLOOKUP(Query1[[#This Row],[ENTERPRISE_ID]],HR_tbl[],3,0), "Not on HR File")</f>
        <v>43355</v>
      </c>
      <c r="Y787" s="234" t="str">
        <f>IFERROR(VLOOKUP(Query1[[#This Row],[ENTERPRISE_ID]], Addresses!$A:$Y,21,0), "Not on HR File")</f>
        <v>8137 Gardini Drive</v>
      </c>
      <c r="Z787" s="234">
        <f>IFERROR(VLOOKUP(Query1[[#This Row],[ENTERPRISE_ID]], Addresses!$A:$Y,22,0), "Not on HR File")</f>
        <v>0</v>
      </c>
      <c r="AA787" s="234" t="str">
        <f>IFERROR(VLOOKUP(Query1[[#This Row],[ENTERPRISE_ID]], Addresses!$A:$Y,23,0), "Not on HR File")</f>
        <v>Elk Grove</v>
      </c>
      <c r="AB787" s="234" t="str">
        <f>IFERROR(VLOOKUP(Query1[[#This Row],[ENTERPRISE_ID]], Addresses!$A:$Y,24,0), "Not on HR File")</f>
        <v>CA</v>
      </c>
      <c r="AC787" s="234" t="str">
        <f>IFERROR(VLOOKUP(Query1[[#This Row],[ENTERPRISE_ID]], Addresses!$A:$Y,25,0), "Not on HR File")</f>
        <v>95757</v>
      </c>
      <c r="AD787" s="230" t="s">
        <v>15253</v>
      </c>
      <c r="AE787" s="235">
        <v>46086</v>
      </c>
    </row>
    <row r="788" spans="1:31" x14ac:dyDescent="0.3">
      <c r="A788" s="230" t="s">
        <v>11195</v>
      </c>
      <c r="B788" s="230" t="str">
        <f>Query1[[#This Row],[LAST_NAME]]</f>
        <v>MADERO</v>
      </c>
      <c r="C788" s="230" t="s">
        <v>11196</v>
      </c>
      <c r="D788" s="230" t="s">
        <v>6040</v>
      </c>
      <c r="E788" s="230" t="s">
        <v>11197</v>
      </c>
      <c r="F788" s="230" t="s">
        <v>11198</v>
      </c>
      <c r="G788" s="230" t="s">
        <v>11199</v>
      </c>
      <c r="H788" s="230" t="str">
        <f>Query1[[#This Row],[FULL_NAME]]</f>
        <v>ROSENDO MADERO</v>
      </c>
      <c r="I788" s="230" t="s">
        <v>11200</v>
      </c>
      <c r="J788" s="230" t="s">
        <v>11201</v>
      </c>
      <c r="K788" s="230" t="str">
        <f>Query1[[#This Row],[ENTERPRISE_ID]]</f>
        <v>RMADERO</v>
      </c>
      <c r="L788" s="231">
        <v>9516272408</v>
      </c>
      <c r="M788" s="230" t="s">
        <v>5630</v>
      </c>
      <c r="N788" s="230" t="s">
        <v>11202</v>
      </c>
      <c r="O788" s="230"/>
      <c r="P788" s="230" t="s">
        <v>11203</v>
      </c>
      <c r="Q788" s="230" t="s">
        <v>219</v>
      </c>
      <c r="R788" s="230" t="s">
        <v>11204</v>
      </c>
      <c r="S788" s="230" t="s">
        <v>5714</v>
      </c>
      <c r="T788" s="232">
        <v>8998</v>
      </c>
      <c r="U788" s="230" t="s">
        <v>6050</v>
      </c>
      <c r="V788" s="230" t="s">
        <v>6051</v>
      </c>
      <c r="W788" s="233" t="str">
        <f>IFERROR(VLOOKUP(Query1[[#This Row],[ENTERPRISE_ID]],HR_tbl[],2, 0), "Not on HR File")</f>
        <v>Service Technician 2, In-Home</v>
      </c>
      <c r="X788" s="113">
        <f>IFERROR(VLOOKUP(Query1[[#This Row],[ENTERPRISE_ID]],HR_tbl[],3,0), "Not on HR File")</f>
        <v>38418</v>
      </c>
      <c r="Y788" s="234" t="str">
        <f>IFERROR(VLOOKUP(Query1[[#This Row],[ENTERPRISE_ID]], Addresses!$A:$Y,21,0), "Not on HR File")</f>
        <v>6406  spinel ct</v>
      </c>
      <c r="Z788" s="234">
        <f>IFERROR(VLOOKUP(Query1[[#This Row],[ENTERPRISE_ID]], Addresses!$A:$Y,22,0), "Not on HR File")</f>
        <v>0</v>
      </c>
      <c r="AA788" s="234" t="str">
        <f>IFERROR(VLOOKUP(Query1[[#This Row],[ENTERPRISE_ID]], Addresses!$A:$Y,23,0), "Not on HR File")</f>
        <v>mira loma</v>
      </c>
      <c r="AB788" s="234" t="str">
        <f>IFERROR(VLOOKUP(Query1[[#This Row],[ENTERPRISE_ID]], Addresses!$A:$Y,24,0), "Not on HR File")</f>
        <v>CA</v>
      </c>
      <c r="AC788" s="234" t="str">
        <f>IFERROR(VLOOKUP(Query1[[#This Row],[ENTERPRISE_ID]], Addresses!$A:$Y,25,0), "Not on HR File")</f>
        <v>91752</v>
      </c>
      <c r="AD788" s="230" t="s">
        <v>11205</v>
      </c>
      <c r="AE788" s="235">
        <v>46086</v>
      </c>
    </row>
    <row r="789" spans="1:31" x14ac:dyDescent="0.3">
      <c r="A789" s="230" t="s">
        <v>14946</v>
      </c>
      <c r="B789" s="230" t="str">
        <f>Query1[[#This Row],[LAST_NAME]]</f>
        <v>KUMACHEV</v>
      </c>
      <c r="C789" s="230" t="s">
        <v>14947</v>
      </c>
      <c r="D789" s="230" t="s">
        <v>6352</v>
      </c>
      <c r="E789" s="230" t="s">
        <v>14948</v>
      </c>
      <c r="F789" s="230" t="s">
        <v>14949</v>
      </c>
      <c r="G789" s="230" t="s">
        <v>14950</v>
      </c>
      <c r="H789" s="230" t="str">
        <f>Query1[[#This Row],[FULL_NAME]]</f>
        <v>DMITRII KUMACHEV</v>
      </c>
      <c r="I789" s="230" t="s">
        <v>14951</v>
      </c>
      <c r="J789" s="230" t="s">
        <v>14952</v>
      </c>
      <c r="K789" s="230" t="str">
        <f>Query1[[#This Row],[ENTERPRISE_ID]]</f>
        <v>DKUMACH</v>
      </c>
      <c r="L789" s="231">
        <v>7187173582</v>
      </c>
      <c r="M789" s="230" t="s">
        <v>5630</v>
      </c>
      <c r="N789" s="230" t="s">
        <v>14953</v>
      </c>
      <c r="O789" s="230" t="s">
        <v>14954</v>
      </c>
      <c r="P789" s="230" t="s">
        <v>14524</v>
      </c>
      <c r="Q789" s="230" t="s">
        <v>318</v>
      </c>
      <c r="R789" s="230" t="s">
        <v>14955</v>
      </c>
      <c r="S789" s="230" t="s">
        <v>5714</v>
      </c>
      <c r="T789" s="232">
        <v>8998</v>
      </c>
      <c r="U789" s="230" t="s">
        <v>5377</v>
      </c>
      <c r="V789" s="230" t="s">
        <v>6361</v>
      </c>
      <c r="W789" s="233" t="str">
        <f>IFERROR(VLOOKUP(Query1[[#This Row],[ENTERPRISE_ID]],HR_tbl[],2, 0), "Not on HR File")</f>
        <v>Service Technician 1, In-Home</v>
      </c>
      <c r="X789" s="113">
        <f>IFERROR(VLOOKUP(Query1[[#This Row],[ENTERPRISE_ID]],HR_tbl[],3,0), "Not on HR File")</f>
        <v>45116</v>
      </c>
      <c r="Y789" s="234" t="str">
        <f>IFERROR(VLOOKUP(Query1[[#This Row],[ENTERPRISE_ID]], Addresses!$A:$Y,21,0), "Not on HR File")</f>
        <v>4a 1280 East 18th street</v>
      </c>
      <c r="Z789" s="234">
        <f>IFERROR(VLOOKUP(Query1[[#This Row],[ENTERPRISE_ID]], Addresses!$A:$Y,22,0), "Not on HR File")</f>
        <v>0</v>
      </c>
      <c r="AA789" s="234" t="str">
        <f>IFERROR(VLOOKUP(Query1[[#This Row],[ENTERPRISE_ID]], Addresses!$A:$Y,23,0), "Not on HR File")</f>
        <v>Brooklyn</v>
      </c>
      <c r="AB789" s="234" t="str">
        <f>IFERROR(VLOOKUP(Query1[[#This Row],[ENTERPRISE_ID]], Addresses!$A:$Y,24,0), "Not on HR File")</f>
        <v>NY</v>
      </c>
      <c r="AC789" s="234" t="str">
        <f>IFERROR(VLOOKUP(Query1[[#This Row],[ENTERPRISE_ID]], Addresses!$A:$Y,25,0), "Not on HR File")</f>
        <v>11230</v>
      </c>
      <c r="AD789" s="230" t="s">
        <v>14956</v>
      </c>
      <c r="AE789" s="235">
        <v>46086</v>
      </c>
    </row>
    <row r="790" spans="1:31" x14ac:dyDescent="0.3">
      <c r="A790" s="230" t="s">
        <v>4806</v>
      </c>
      <c r="B790" s="230" t="str">
        <f>Query1[[#This Row],[LAST_NAME]]</f>
        <v>MCQUILLAN</v>
      </c>
      <c r="C790" s="230" t="s">
        <v>14588</v>
      </c>
      <c r="D790" s="230" t="s">
        <v>6524</v>
      </c>
      <c r="E790" s="230" t="s">
        <v>14589</v>
      </c>
      <c r="F790" s="230" t="s">
        <v>14590</v>
      </c>
      <c r="G790" s="230" t="s">
        <v>4808</v>
      </c>
      <c r="H790" s="230" t="str">
        <f>Query1[[#This Row],[FULL_NAME]]</f>
        <v>RAYMOND MCQUILLAN</v>
      </c>
      <c r="I790" s="230" t="s">
        <v>4807</v>
      </c>
      <c r="J790" s="230" t="s">
        <v>3864</v>
      </c>
      <c r="K790" s="230" t="str">
        <f>Query1[[#This Row],[ENTERPRISE_ID]]</f>
        <v>RMCQUI</v>
      </c>
      <c r="L790" s="231">
        <v>7023448310</v>
      </c>
      <c r="M790" s="230" t="s">
        <v>5630</v>
      </c>
      <c r="N790" s="230" t="s">
        <v>14591</v>
      </c>
      <c r="O790" s="230"/>
      <c r="P790" s="230" t="s">
        <v>7374</v>
      </c>
      <c r="Q790" s="230" t="s">
        <v>4327</v>
      </c>
      <c r="R790" s="230" t="s">
        <v>14592</v>
      </c>
      <c r="S790" s="230" t="s">
        <v>5916</v>
      </c>
      <c r="T790" s="232">
        <v>8998</v>
      </c>
      <c r="U790" s="230" t="s">
        <v>5089</v>
      </c>
      <c r="V790" s="230" t="s">
        <v>6987</v>
      </c>
      <c r="W790" s="233" t="str">
        <f>IFERROR(VLOOKUP(Query1[[#This Row],[ENTERPRISE_ID]],HR_tbl[],2, 0), "Not on HR File")</f>
        <v>Service Technician 1, In-Home</v>
      </c>
      <c r="X790" s="113">
        <f>IFERROR(VLOOKUP(Query1[[#This Row],[ENTERPRISE_ID]],HR_tbl[],3,0), "Not on HR File")</f>
        <v>32456</v>
      </c>
      <c r="Y790" s="234" t="str">
        <f>IFERROR(VLOOKUP(Query1[[#This Row],[ENTERPRISE_ID]], Addresses!$A:$Y,21,0), "Not on HR File")</f>
        <v>4515 payson ave</v>
      </c>
      <c r="Z790" s="234">
        <f>IFERROR(VLOOKUP(Query1[[#This Row],[ENTERPRISE_ID]], Addresses!$A:$Y,22,0), "Not on HR File")</f>
        <v>0</v>
      </c>
      <c r="AA790" s="234" t="str">
        <f>IFERROR(VLOOKUP(Query1[[#This Row],[ENTERPRISE_ID]], Addresses!$A:$Y,23,0), "Not on HR File")</f>
        <v>las vegas</v>
      </c>
      <c r="AB790" s="234" t="str">
        <f>IFERROR(VLOOKUP(Query1[[#This Row],[ENTERPRISE_ID]], Addresses!$A:$Y,24,0), "Not on HR File")</f>
        <v>NV</v>
      </c>
      <c r="AC790" s="234" t="str">
        <f>IFERROR(VLOOKUP(Query1[[#This Row],[ENTERPRISE_ID]], Addresses!$A:$Y,25,0), "Not on HR File")</f>
        <v>89115</v>
      </c>
      <c r="AD790" s="230" t="s">
        <v>14593</v>
      </c>
      <c r="AE790" s="235">
        <v>46086</v>
      </c>
    </row>
    <row r="791" spans="1:31" x14ac:dyDescent="0.3">
      <c r="A791" s="230" t="s">
        <v>5496</v>
      </c>
      <c r="B791" s="230" t="str">
        <f>Query1[[#This Row],[LAST_NAME]]</f>
        <v>SINGH</v>
      </c>
      <c r="C791" s="230" t="s">
        <v>14703</v>
      </c>
      <c r="D791" s="230" t="s">
        <v>5833</v>
      </c>
      <c r="E791" s="230" t="s">
        <v>14704</v>
      </c>
      <c r="F791" s="230" t="s">
        <v>14705</v>
      </c>
      <c r="G791" s="230" t="s">
        <v>5499</v>
      </c>
      <c r="H791" s="230" t="str">
        <f>Query1[[#This Row],[FULL_NAME]]</f>
        <v>LAKHESHWAR SINGH</v>
      </c>
      <c r="I791" s="230" t="s">
        <v>5498</v>
      </c>
      <c r="J791" s="230" t="s">
        <v>5497</v>
      </c>
      <c r="K791" s="230" t="str">
        <f>Query1[[#This Row],[ENTERPRISE_ID]]</f>
        <v>LSING00</v>
      </c>
      <c r="L791" s="231">
        <v>6122274889</v>
      </c>
      <c r="M791" s="230" t="s">
        <v>5630</v>
      </c>
      <c r="N791" s="230" t="s">
        <v>14706</v>
      </c>
      <c r="O791" s="230"/>
      <c r="P791" s="230" t="s">
        <v>14707</v>
      </c>
      <c r="Q791" s="230" t="s">
        <v>955</v>
      </c>
      <c r="R791" s="230" t="s">
        <v>14708</v>
      </c>
      <c r="S791" s="230" t="s">
        <v>5916</v>
      </c>
      <c r="T791" s="232">
        <v>8998</v>
      </c>
      <c r="U791" s="230" t="s">
        <v>11098</v>
      </c>
      <c r="V791" s="230" t="s">
        <v>11099</v>
      </c>
      <c r="W791" s="233" t="str">
        <f>IFERROR(VLOOKUP(Query1[[#This Row],[ENTERPRISE_ID]],HR_tbl[],2, 0), "Not on HR File")</f>
        <v>Service Technician 2, In-Home</v>
      </c>
      <c r="X791" s="113">
        <f>IFERROR(VLOOKUP(Query1[[#This Row],[ENTERPRISE_ID]],HR_tbl[],3,0), "Not on HR File")</f>
        <v>38111</v>
      </c>
      <c r="Y791" s="234" t="str">
        <f>IFERROR(VLOOKUP(Query1[[#This Row],[ENTERPRISE_ID]], Addresses!$A:$Y,21,0), "Not on HR File")</f>
        <v>1116 COBBLESTONE RD N</v>
      </c>
      <c r="Z791" s="234">
        <f>IFERROR(VLOOKUP(Query1[[#This Row],[ENTERPRISE_ID]], Addresses!$A:$Y,22,0), "Not on HR File")</f>
        <v>0</v>
      </c>
      <c r="AA791" s="234" t="str">
        <f>IFERROR(VLOOKUP(Query1[[#This Row],[ENTERPRISE_ID]], Addresses!$A:$Y,23,0), "Not on HR File")</f>
        <v>CHAMPLIN</v>
      </c>
      <c r="AB791" s="234" t="str">
        <f>IFERROR(VLOOKUP(Query1[[#This Row],[ENTERPRISE_ID]], Addresses!$A:$Y,24,0), "Not on HR File")</f>
        <v>MN</v>
      </c>
      <c r="AC791" s="234" t="str">
        <f>IFERROR(VLOOKUP(Query1[[#This Row],[ENTERPRISE_ID]], Addresses!$A:$Y,25,0), "Not on HR File")</f>
        <v>55316</v>
      </c>
      <c r="AD791" s="230" t="s">
        <v>14709</v>
      </c>
      <c r="AE791" s="235">
        <v>46086</v>
      </c>
    </row>
    <row r="792" spans="1:31" x14ac:dyDescent="0.3">
      <c r="A792" s="230" t="s">
        <v>1332</v>
      </c>
      <c r="B792" s="230" t="str">
        <f>Query1[[#This Row],[LAST_NAME]]</f>
        <v>BOULAY</v>
      </c>
      <c r="C792" s="230" t="s">
        <v>1334</v>
      </c>
      <c r="D792" s="230" t="s">
        <v>6119</v>
      </c>
      <c r="E792" s="230" t="s">
        <v>7830</v>
      </c>
      <c r="F792" s="230" t="s">
        <v>7831</v>
      </c>
      <c r="G792" s="230" t="s">
        <v>1335</v>
      </c>
      <c r="H792" s="230" t="str">
        <f>Query1[[#This Row],[FULL_NAME]]</f>
        <v>JONATHAN BOULAY</v>
      </c>
      <c r="I792" s="230" t="s">
        <v>7832</v>
      </c>
      <c r="J792" s="230" t="s">
        <v>4054</v>
      </c>
      <c r="K792" s="230" t="str">
        <f>Query1[[#This Row],[ENTERPRISE_ID]]</f>
        <v>JBOULAY</v>
      </c>
      <c r="L792" s="231">
        <v>3049908413</v>
      </c>
      <c r="M792" s="230" t="s">
        <v>5630</v>
      </c>
      <c r="N792" s="230" t="s">
        <v>7833</v>
      </c>
      <c r="O792" s="230"/>
      <c r="P792" s="230" t="s">
        <v>7834</v>
      </c>
      <c r="Q792" s="230" t="s">
        <v>1153</v>
      </c>
      <c r="R792" s="230" t="s">
        <v>7835</v>
      </c>
      <c r="S792" s="230" t="s">
        <v>5738</v>
      </c>
      <c r="T792" s="232">
        <v>8998</v>
      </c>
      <c r="U792" s="230" t="s">
        <v>4914</v>
      </c>
      <c r="V792" s="230" t="s">
        <v>6517</v>
      </c>
      <c r="W792" s="233" t="str">
        <f>IFERROR(VLOOKUP(Query1[[#This Row],[ENTERPRISE_ID]],HR_tbl[],2, 0), "Not on HR File")</f>
        <v>Service Technician 3, In-Home</v>
      </c>
      <c r="X792" s="113">
        <f>IFERROR(VLOOKUP(Query1[[#This Row],[ENTERPRISE_ID]],HR_tbl[],3,0), "Not on HR File")</f>
        <v>45879</v>
      </c>
      <c r="Y792" s="234" t="str">
        <f>IFERROR(VLOOKUP(Query1[[#This Row],[ENTERPRISE_ID]], Addresses!$A:$Y,21,0), "Not on HR File")</f>
        <v>174 PINE DR.</v>
      </c>
      <c r="Z792" s="234">
        <f>IFERROR(VLOOKUP(Query1[[#This Row],[ENTERPRISE_ID]], Addresses!$A:$Y,22,0), "Not on HR File")</f>
        <v>0</v>
      </c>
      <c r="AA792" s="234" t="str">
        <f>IFERROR(VLOOKUP(Query1[[#This Row],[ENTERPRISE_ID]], Addresses!$A:$Y,23,0), "Not on HR File")</f>
        <v>POCA</v>
      </c>
      <c r="AB792" s="234" t="str">
        <f>IFERROR(VLOOKUP(Query1[[#This Row],[ENTERPRISE_ID]], Addresses!$A:$Y,24,0), "Not on HR File")</f>
        <v>WV</v>
      </c>
      <c r="AC792" s="234" t="str">
        <f>IFERROR(VLOOKUP(Query1[[#This Row],[ENTERPRISE_ID]], Addresses!$A:$Y,25,0), "Not on HR File")</f>
        <v>25159</v>
      </c>
      <c r="AD792" s="230" t="s">
        <v>7836</v>
      </c>
      <c r="AE792" s="235">
        <v>46086</v>
      </c>
    </row>
    <row r="793" spans="1:31" x14ac:dyDescent="0.3">
      <c r="A793" s="230" t="s">
        <v>4113</v>
      </c>
      <c r="B793" s="230" t="str">
        <f>Query1[[#This Row],[LAST_NAME]]</f>
        <v>LINDSEY</v>
      </c>
      <c r="C793" s="230" t="s">
        <v>18084</v>
      </c>
      <c r="D793" s="230" t="s">
        <v>5854</v>
      </c>
      <c r="E793" s="230" t="s">
        <v>18085</v>
      </c>
      <c r="F793" s="230" t="s">
        <v>18086</v>
      </c>
      <c r="G793" s="230" t="s">
        <v>4116</v>
      </c>
      <c r="H793" s="230" t="str">
        <f>Query1[[#This Row],[FULL_NAME]]</f>
        <v>ELI LINDSEY</v>
      </c>
      <c r="I793" s="230" t="s">
        <v>4115</v>
      </c>
      <c r="J793" s="230" t="s">
        <v>4114</v>
      </c>
      <c r="K793" s="230" t="str">
        <f>Query1[[#This Row],[ENTERPRISE_ID]]</f>
        <v>ELINDSE</v>
      </c>
      <c r="L793" s="231">
        <v>4709790272</v>
      </c>
      <c r="M793" s="230" t="s">
        <v>5630</v>
      </c>
      <c r="N793" s="230" t="s">
        <v>18087</v>
      </c>
      <c r="O793" s="230"/>
      <c r="P793" s="230" t="s">
        <v>18088</v>
      </c>
      <c r="Q793" s="230" t="s">
        <v>575</v>
      </c>
      <c r="R793" s="230" t="s">
        <v>18089</v>
      </c>
      <c r="S793" s="230" t="s">
        <v>5714</v>
      </c>
      <c r="T793" s="232">
        <v>8998</v>
      </c>
      <c r="U793" s="230" t="s">
        <v>7600</v>
      </c>
      <c r="V793" s="230" t="s">
        <v>7601</v>
      </c>
      <c r="W793" s="233" t="str">
        <f>IFERROR(VLOOKUP(Query1[[#This Row],[ENTERPRISE_ID]],HR_tbl[],2, 0), "Not on HR File")</f>
        <v>Service Technician 1, In-Home</v>
      </c>
      <c r="X793" s="113">
        <f>IFERROR(VLOOKUP(Query1[[#This Row],[ENTERPRISE_ID]],HR_tbl[],3,0), "Not on HR File")</f>
        <v>42037</v>
      </c>
      <c r="Y793" s="234" t="str">
        <f>IFERROR(VLOOKUP(Query1[[#This Row],[ENTERPRISE_ID]], Addresses!$A:$Y,21,0), "Not on HR File")</f>
        <v>2445 Rex Rd, Apt. K6</v>
      </c>
      <c r="Z793" s="234">
        <f>IFERROR(VLOOKUP(Query1[[#This Row],[ENTERPRISE_ID]], Addresses!$A:$Y,22,0), "Not on HR File")</f>
        <v>0</v>
      </c>
      <c r="AA793" s="234" t="str">
        <f>IFERROR(VLOOKUP(Query1[[#This Row],[ENTERPRISE_ID]], Addresses!$A:$Y,23,0), "Not on HR File")</f>
        <v>Ellenwood</v>
      </c>
      <c r="AB793" s="234" t="str">
        <f>IFERROR(VLOOKUP(Query1[[#This Row],[ENTERPRISE_ID]], Addresses!$A:$Y,24,0), "Not on HR File")</f>
        <v>GA</v>
      </c>
      <c r="AC793" s="234" t="str">
        <f>IFERROR(VLOOKUP(Query1[[#This Row],[ENTERPRISE_ID]], Addresses!$A:$Y,25,0), "Not on HR File")</f>
        <v>30294</v>
      </c>
      <c r="AD793" s="230" t="s">
        <v>18090</v>
      </c>
      <c r="AE793" s="235">
        <v>46086</v>
      </c>
    </row>
    <row r="794" spans="1:31" x14ac:dyDescent="0.3">
      <c r="A794" s="230" t="s">
        <v>6374</v>
      </c>
      <c r="B794" s="230" t="str">
        <f>Query1[[#This Row],[LAST_NAME]]</f>
        <v>WOHLFORD</v>
      </c>
      <c r="C794" s="230" t="s">
        <v>6375</v>
      </c>
      <c r="D794" s="230" t="s">
        <v>5647</v>
      </c>
      <c r="E794" s="230" t="s">
        <v>6376</v>
      </c>
      <c r="F794" s="230" t="s">
        <v>6377</v>
      </c>
      <c r="G794" s="230" t="s">
        <v>6378</v>
      </c>
      <c r="H794" s="230" t="str">
        <f>Query1[[#This Row],[FULL_NAME]]</f>
        <v>MARTIN WOHLFORD</v>
      </c>
      <c r="I794" s="230" t="s">
        <v>6379</v>
      </c>
      <c r="J794" s="230" t="s">
        <v>4104</v>
      </c>
      <c r="K794" s="230" t="str">
        <f>Query1[[#This Row],[ENTERPRISE_ID]]</f>
        <v>MWOHLFO</v>
      </c>
      <c r="L794" s="231">
        <v>2108510351</v>
      </c>
      <c r="M794" s="230" t="s">
        <v>5630</v>
      </c>
      <c r="N794" s="230" t="s">
        <v>6380</v>
      </c>
      <c r="O794" s="230"/>
      <c r="P794" s="230" t="s">
        <v>6381</v>
      </c>
      <c r="Q794" s="230" t="s">
        <v>279</v>
      </c>
      <c r="R794" s="230" t="s">
        <v>6382</v>
      </c>
      <c r="S794" s="230" t="s">
        <v>5634</v>
      </c>
      <c r="T794" s="232">
        <v>8998</v>
      </c>
      <c r="U794" s="230" t="s">
        <v>3680</v>
      </c>
      <c r="V794" s="230" t="s">
        <v>5653</v>
      </c>
      <c r="W794" s="233" t="str">
        <f>IFERROR(VLOOKUP(Query1[[#This Row],[ENTERPRISE_ID]],HR_tbl[],2, 0), "Not on HR File")</f>
        <v>Service Technician 3, In-Home</v>
      </c>
      <c r="X794" s="113">
        <f>IFERROR(VLOOKUP(Query1[[#This Row],[ENTERPRISE_ID]],HR_tbl[],3,0), "Not on HR File")</f>
        <v>44167</v>
      </c>
      <c r="Y794" s="234" t="str">
        <f>IFERROR(VLOOKUP(Query1[[#This Row],[ENTERPRISE_ID]], Addresses!$A:$Y,21,0), "Not on HR File")</f>
        <v>555 W. NORTH ST.</v>
      </c>
      <c r="Z794" s="234">
        <f>IFERROR(VLOOKUP(Query1[[#This Row],[ENTERPRISE_ID]], Addresses!$A:$Y,22,0), "Not on HR File")</f>
        <v>0</v>
      </c>
      <c r="AA794" s="234" t="str">
        <f>IFERROR(VLOOKUP(Query1[[#This Row],[ENTERPRISE_ID]], Addresses!$A:$Y,23,0), "Not on HR File")</f>
        <v>GOLIAD</v>
      </c>
      <c r="AB794" s="234" t="str">
        <f>IFERROR(VLOOKUP(Query1[[#This Row],[ENTERPRISE_ID]], Addresses!$A:$Y,24,0), "Not on HR File")</f>
        <v>TX</v>
      </c>
      <c r="AC794" s="234" t="str">
        <f>IFERROR(VLOOKUP(Query1[[#This Row],[ENTERPRISE_ID]], Addresses!$A:$Y,25,0), "Not on HR File")</f>
        <v>77963</v>
      </c>
      <c r="AD794" s="230" t="s">
        <v>6383</v>
      </c>
      <c r="AE794" s="235">
        <v>46086</v>
      </c>
    </row>
    <row r="795" spans="1:31" x14ac:dyDescent="0.3">
      <c r="A795" s="230" t="s">
        <v>720</v>
      </c>
      <c r="B795" s="230" t="str">
        <f>Query1[[#This Row],[LAST_NAME]]</f>
        <v>EVANS</v>
      </c>
      <c r="C795" s="230" t="s">
        <v>722</v>
      </c>
      <c r="D795" s="230" t="s">
        <v>5788</v>
      </c>
      <c r="E795" s="230" t="s">
        <v>17427</v>
      </c>
      <c r="F795" s="230" t="s">
        <v>17428</v>
      </c>
      <c r="G795" s="230" t="s">
        <v>723</v>
      </c>
      <c r="H795" s="230" t="str">
        <f>Query1[[#This Row],[FULL_NAME]]</f>
        <v>DONTA EVANS</v>
      </c>
      <c r="I795" s="230" t="s">
        <v>4408</v>
      </c>
      <c r="J795" s="230" t="s">
        <v>4407</v>
      </c>
      <c r="K795" s="230" t="str">
        <f>Query1[[#This Row],[ENTERPRISE_ID]]</f>
        <v>DEVANS</v>
      </c>
      <c r="L795" s="231">
        <v>4109004225</v>
      </c>
      <c r="M795" s="230" t="s">
        <v>5630</v>
      </c>
      <c r="N795" s="230" t="s">
        <v>17429</v>
      </c>
      <c r="O795" s="230"/>
      <c r="P795" s="230" t="s">
        <v>7483</v>
      </c>
      <c r="Q795" s="230" t="s">
        <v>541</v>
      </c>
      <c r="R795" s="230" t="s">
        <v>17430</v>
      </c>
      <c r="S795" s="230" t="s">
        <v>5634</v>
      </c>
      <c r="T795" s="232">
        <v>8998</v>
      </c>
      <c r="U795" s="230" t="s">
        <v>4294</v>
      </c>
      <c r="V795" s="230" t="s">
        <v>6229</v>
      </c>
      <c r="W795" s="233" t="str">
        <f>IFERROR(VLOOKUP(Query1[[#This Row],[ENTERPRISE_ID]],HR_tbl[],2, 0), "Not on HR File")</f>
        <v>Service Technician 3, In-Home</v>
      </c>
      <c r="X795" s="113">
        <f>IFERROR(VLOOKUP(Query1[[#This Row],[ENTERPRISE_ID]],HR_tbl[],3,0), "Not on HR File")</f>
        <v>45347</v>
      </c>
      <c r="Y795" s="234" t="str">
        <f>IFERROR(VLOOKUP(Query1[[#This Row],[ENTERPRISE_ID]], Addresses!$A:$Y,21,0), "Not on HR File")</f>
        <v>161 South Monastery Avenue</v>
      </c>
      <c r="Z795" s="234">
        <f>IFERROR(VLOOKUP(Query1[[#This Row],[ENTERPRISE_ID]], Addresses!$A:$Y,22,0), "Not on HR File")</f>
        <v>0</v>
      </c>
      <c r="AA795" s="234" t="str">
        <f>IFERROR(VLOOKUP(Query1[[#This Row],[ENTERPRISE_ID]], Addresses!$A:$Y,23,0), "Not on HR File")</f>
        <v>Baltimore</v>
      </c>
      <c r="AB795" s="234" t="str">
        <f>IFERROR(VLOOKUP(Query1[[#This Row],[ENTERPRISE_ID]], Addresses!$A:$Y,24,0), "Not on HR File")</f>
        <v>MD</v>
      </c>
      <c r="AC795" s="234" t="str">
        <f>IFERROR(VLOOKUP(Query1[[#This Row],[ENTERPRISE_ID]], Addresses!$A:$Y,25,0), "Not on HR File")</f>
        <v>21229</v>
      </c>
      <c r="AD795" s="230" t="s">
        <v>17431</v>
      </c>
      <c r="AE795" s="235">
        <v>46086</v>
      </c>
    </row>
    <row r="796" spans="1:31" x14ac:dyDescent="0.3">
      <c r="A796" s="230" t="s">
        <v>3740</v>
      </c>
      <c r="B796" s="230" t="str">
        <f>Query1[[#This Row],[LAST_NAME]]</f>
        <v>GROVES</v>
      </c>
      <c r="C796" s="230" t="s">
        <v>3741</v>
      </c>
      <c r="D796" s="230" t="s">
        <v>6119</v>
      </c>
      <c r="E796" s="230" t="s">
        <v>12022</v>
      </c>
      <c r="F796" s="230" t="s">
        <v>12023</v>
      </c>
      <c r="G796" s="230" t="s">
        <v>3742</v>
      </c>
      <c r="H796" s="230" t="str">
        <f>Query1[[#This Row],[FULL_NAME]]</f>
        <v>NICO GROVES</v>
      </c>
      <c r="I796" s="230" t="s">
        <v>3745</v>
      </c>
      <c r="J796" s="230" t="s">
        <v>3744</v>
      </c>
      <c r="K796" s="230" t="str">
        <f>Query1[[#This Row],[ENTERPRISE_ID]]</f>
        <v>NGROVES</v>
      </c>
      <c r="L796" s="231">
        <v>8643400517</v>
      </c>
      <c r="M796" s="230" t="s">
        <v>5630</v>
      </c>
      <c r="N796" s="230" t="s">
        <v>12024</v>
      </c>
      <c r="O796" s="230"/>
      <c r="P796" s="230" t="s">
        <v>3746</v>
      </c>
      <c r="Q796" s="230" t="s">
        <v>375</v>
      </c>
      <c r="R796" s="230" t="s">
        <v>12025</v>
      </c>
      <c r="S796" s="230" t="s">
        <v>5738</v>
      </c>
      <c r="T796" s="232">
        <v>8998</v>
      </c>
      <c r="U796" s="230" t="s">
        <v>2937</v>
      </c>
      <c r="V796" s="230" t="s">
        <v>7987</v>
      </c>
      <c r="W796" s="233" t="str">
        <f>IFERROR(VLOOKUP(Query1[[#This Row],[ENTERPRISE_ID]],HR_tbl[],2, 0), "Not on HR File")</f>
        <v>Service Technician 1, In-Home</v>
      </c>
      <c r="X796" s="113">
        <f>IFERROR(VLOOKUP(Query1[[#This Row],[ENTERPRISE_ID]],HR_tbl[],3,0), "Not on HR File")</f>
        <v>45298</v>
      </c>
      <c r="Y796" s="234" t="str">
        <f>IFERROR(VLOOKUP(Query1[[#This Row],[ENTERPRISE_ID]], Addresses!$A:$Y,21,0), "Not on HR File")</f>
        <v>10 ARDMORE DRIVE</v>
      </c>
      <c r="Z796" s="234">
        <f>IFERROR(VLOOKUP(Query1[[#This Row],[ENTERPRISE_ID]], Addresses!$A:$Y,22,0), "Not on HR File")</f>
        <v>0</v>
      </c>
      <c r="AA796" s="234" t="str">
        <f>IFERROR(VLOOKUP(Query1[[#This Row],[ENTERPRISE_ID]], Addresses!$A:$Y,23,0), "Not on HR File")</f>
        <v>TAYLORS</v>
      </c>
      <c r="AB796" s="234" t="str">
        <f>IFERROR(VLOOKUP(Query1[[#This Row],[ENTERPRISE_ID]], Addresses!$A:$Y,24,0), "Not on HR File")</f>
        <v>SC</v>
      </c>
      <c r="AC796" s="234" t="str">
        <f>IFERROR(VLOOKUP(Query1[[#This Row],[ENTERPRISE_ID]], Addresses!$A:$Y,25,0), "Not on HR File")</f>
        <v>29687</v>
      </c>
      <c r="AD796" s="230" t="s">
        <v>12026</v>
      </c>
      <c r="AE796" s="235">
        <v>46086</v>
      </c>
    </row>
    <row r="797" spans="1:31" x14ac:dyDescent="0.3">
      <c r="A797" s="230" t="s">
        <v>552</v>
      </c>
      <c r="B797" s="230" t="str">
        <f>Query1[[#This Row],[LAST_NAME]]</f>
        <v>ZAMBRANO ARREOLA</v>
      </c>
      <c r="C797" s="230" t="s">
        <v>554</v>
      </c>
      <c r="D797" s="230" t="s">
        <v>6524</v>
      </c>
      <c r="E797" s="230" t="s">
        <v>13817</v>
      </c>
      <c r="F797" s="230" t="s">
        <v>13818</v>
      </c>
      <c r="G797" s="230" t="s">
        <v>555</v>
      </c>
      <c r="H797" s="230" t="str">
        <f>Query1[[#This Row],[FULL_NAME]]</f>
        <v>ALEJANDRO ZAMBRANO ARREOLA</v>
      </c>
      <c r="I797" s="230" t="s">
        <v>4266</v>
      </c>
      <c r="J797" s="230" t="s">
        <v>4265</v>
      </c>
      <c r="K797" s="230" t="str">
        <f>Query1[[#This Row],[ENTERPRISE_ID]]</f>
        <v>AZAMBRA</v>
      </c>
      <c r="L797" s="231">
        <v>8207581056</v>
      </c>
      <c r="M797" s="230" t="s">
        <v>5630</v>
      </c>
      <c r="N797" s="230" t="s">
        <v>13819</v>
      </c>
      <c r="O797" s="230"/>
      <c r="P797" s="230" t="s">
        <v>13820</v>
      </c>
      <c r="Q797" s="230" t="s">
        <v>219</v>
      </c>
      <c r="R797" s="230" t="s">
        <v>13821</v>
      </c>
      <c r="S797" s="230" t="s">
        <v>5664</v>
      </c>
      <c r="T797" s="232">
        <v>8998</v>
      </c>
      <c r="U797" s="230" t="s">
        <v>5102</v>
      </c>
      <c r="V797" s="230" t="s">
        <v>10123</v>
      </c>
      <c r="W797" s="233" t="str">
        <f>IFERROR(VLOOKUP(Query1[[#This Row],[ENTERPRISE_ID]],HR_tbl[],2, 0), "Not on HR File")</f>
        <v>Service Technician 2, Trainee</v>
      </c>
      <c r="X797" s="113">
        <f>IFERROR(VLOOKUP(Query1[[#This Row],[ENTERPRISE_ID]],HR_tbl[],3,0), "Not on HR File")</f>
        <v>46012</v>
      </c>
      <c r="Y797" s="234" t="str">
        <f>IFERROR(VLOOKUP(Query1[[#This Row],[ENTERPRISE_ID]], Addresses!$A:$Y,21,0), "Not on HR File")</f>
        <v>Not on HR File</v>
      </c>
      <c r="Z797" s="234" t="str">
        <f>IFERROR(VLOOKUP(Query1[[#This Row],[ENTERPRISE_ID]], Addresses!$A:$Y,22,0), "Not on HR File")</f>
        <v>Not on HR File</v>
      </c>
      <c r="AA797" s="234" t="str">
        <f>IFERROR(VLOOKUP(Query1[[#This Row],[ENTERPRISE_ID]], Addresses!$A:$Y,23,0), "Not on HR File")</f>
        <v>Not on HR File</v>
      </c>
      <c r="AB797" s="234" t="str">
        <f>IFERROR(VLOOKUP(Query1[[#This Row],[ENTERPRISE_ID]], Addresses!$A:$Y,24,0), "Not on HR File")</f>
        <v>Not on HR File</v>
      </c>
      <c r="AC797" s="234" t="str">
        <f>IFERROR(VLOOKUP(Query1[[#This Row],[ENTERPRISE_ID]], Addresses!$A:$Y,25,0), "Not on HR File")</f>
        <v>Not on HR File</v>
      </c>
      <c r="AD797" s="230" t="s">
        <v>13822</v>
      </c>
      <c r="AE797" s="235">
        <v>46086</v>
      </c>
    </row>
    <row r="798" spans="1:31" x14ac:dyDescent="0.3">
      <c r="A798" s="230" t="s">
        <v>1606</v>
      </c>
      <c r="B798" s="230" t="str">
        <f>Query1[[#This Row],[LAST_NAME]]</f>
        <v>BRADY</v>
      </c>
      <c r="C798" s="230" t="s">
        <v>1607</v>
      </c>
      <c r="D798" s="230" t="s">
        <v>5788</v>
      </c>
      <c r="E798" s="230" t="s">
        <v>17341</v>
      </c>
      <c r="F798" s="230" t="s">
        <v>17342</v>
      </c>
      <c r="G798" s="230" t="s">
        <v>1608</v>
      </c>
      <c r="H798" s="230" t="str">
        <f>Query1[[#This Row],[FULL_NAME]]</f>
        <v>PAUL BRADY</v>
      </c>
      <c r="I798" s="230" t="s">
        <v>5292</v>
      </c>
      <c r="J798" s="230" t="s">
        <v>3860</v>
      </c>
      <c r="K798" s="230" t="str">
        <f>Query1[[#This Row],[ENTERPRISE_ID]]</f>
        <v>PBRADY</v>
      </c>
      <c r="L798" s="231">
        <v>4109610113</v>
      </c>
      <c r="M798" s="230" t="s">
        <v>5630</v>
      </c>
      <c r="N798" s="230" t="s">
        <v>17343</v>
      </c>
      <c r="O798" s="230"/>
      <c r="P798" s="230" t="s">
        <v>1612</v>
      </c>
      <c r="Q798" s="230" t="s">
        <v>541</v>
      </c>
      <c r="R798" s="230" t="s">
        <v>17344</v>
      </c>
      <c r="S798" s="230" t="s">
        <v>5634</v>
      </c>
      <c r="T798" s="232">
        <v>8998</v>
      </c>
      <c r="U798" s="230" t="s">
        <v>5795</v>
      </c>
      <c r="V798" s="230" t="s">
        <v>5796</v>
      </c>
      <c r="W798" s="233" t="str">
        <f>IFERROR(VLOOKUP(Query1[[#This Row],[ENTERPRISE_ID]],HR_tbl[],2, 0), "Not on HR File")</f>
        <v>Service Technician 1, In-Home</v>
      </c>
      <c r="X798" s="113">
        <f>IFERROR(VLOOKUP(Query1[[#This Row],[ENTERPRISE_ID]],HR_tbl[],3,0), "Not on HR File")</f>
        <v>45739</v>
      </c>
      <c r="Y798" s="234" t="str">
        <f>IFERROR(VLOOKUP(Query1[[#This Row],[ENTERPRISE_ID]], Addresses!$A:$Y,21,0), "Not on HR File")</f>
        <v>2095 LAKE GROVE LANE</v>
      </c>
      <c r="Z798" s="234">
        <f>IFERROR(VLOOKUP(Query1[[#This Row],[ENTERPRISE_ID]], Addresses!$A:$Y,22,0), "Not on HR File")</f>
        <v>0</v>
      </c>
      <c r="AA798" s="234" t="str">
        <f>IFERROR(VLOOKUP(Query1[[#This Row],[ENTERPRISE_ID]], Addresses!$A:$Y,23,0), "Not on HR File")</f>
        <v>CROFTON</v>
      </c>
      <c r="AB798" s="234" t="str">
        <f>IFERROR(VLOOKUP(Query1[[#This Row],[ENTERPRISE_ID]], Addresses!$A:$Y,24,0), "Not on HR File")</f>
        <v>MD</v>
      </c>
      <c r="AC798" s="234" t="str">
        <f>IFERROR(VLOOKUP(Query1[[#This Row],[ENTERPRISE_ID]], Addresses!$A:$Y,25,0), "Not on HR File")</f>
        <v>21114</v>
      </c>
      <c r="AD798" s="230" t="s">
        <v>17345</v>
      </c>
      <c r="AE798" s="235">
        <v>46086</v>
      </c>
    </row>
    <row r="799" spans="1:31" x14ac:dyDescent="0.3">
      <c r="A799" s="230" t="s">
        <v>16121</v>
      </c>
      <c r="B799" s="230" t="str">
        <f>Query1[[#This Row],[LAST_NAME]]</f>
        <v>ABBAS</v>
      </c>
      <c r="C799" s="230" t="s">
        <v>16122</v>
      </c>
      <c r="D799" s="230" t="s">
        <v>5833</v>
      </c>
      <c r="E799" s="230" t="s">
        <v>16123</v>
      </c>
      <c r="F799" s="230" t="s">
        <v>16124</v>
      </c>
      <c r="G799" s="230" t="s">
        <v>16125</v>
      </c>
      <c r="H799" s="230" t="str">
        <f>Query1[[#This Row],[FULL_NAME]]</f>
        <v>ROBERT ABBAS</v>
      </c>
      <c r="I799" s="230" t="s">
        <v>16126</v>
      </c>
      <c r="J799" s="230" t="s">
        <v>4188</v>
      </c>
      <c r="K799" s="230" t="str">
        <f>Query1[[#This Row],[ENTERPRISE_ID]]</f>
        <v>RABBAS</v>
      </c>
      <c r="L799" s="231">
        <v>6512065422</v>
      </c>
      <c r="M799" s="230" t="s">
        <v>5630</v>
      </c>
      <c r="N799" s="230" t="s">
        <v>16127</v>
      </c>
      <c r="O799" s="230"/>
      <c r="P799" s="230" t="s">
        <v>16128</v>
      </c>
      <c r="Q799" s="230" t="s">
        <v>955</v>
      </c>
      <c r="R799" s="230" t="s">
        <v>16129</v>
      </c>
      <c r="S799" s="230" t="s">
        <v>5916</v>
      </c>
      <c r="T799" s="232">
        <v>8998</v>
      </c>
      <c r="U799" s="230" t="s">
        <v>11098</v>
      </c>
      <c r="V799" s="230" t="s">
        <v>11099</v>
      </c>
      <c r="W799" s="233" t="str">
        <f>IFERROR(VLOOKUP(Query1[[#This Row],[ENTERPRISE_ID]],HR_tbl[],2, 0), "Not on HR File")</f>
        <v>Service Technician 1, In-Home</v>
      </c>
      <c r="X799" s="113">
        <f>IFERROR(VLOOKUP(Query1[[#This Row],[ENTERPRISE_ID]],HR_tbl[],3,0), "Not on HR File")</f>
        <v>42415</v>
      </c>
      <c r="Y799" s="234" t="str">
        <f>IFERROR(VLOOKUP(Query1[[#This Row],[ENTERPRISE_ID]], Addresses!$A:$Y,21,0), "Not on HR File")</f>
        <v>6151 238TH AVE NE</v>
      </c>
      <c r="Z799" s="234">
        <f>IFERROR(VLOOKUP(Query1[[#This Row],[ENTERPRISE_ID]], Addresses!$A:$Y,22,0), "Not on HR File")</f>
        <v>0</v>
      </c>
      <c r="AA799" s="234" t="str">
        <f>IFERROR(VLOOKUP(Query1[[#This Row],[ENTERPRISE_ID]], Addresses!$A:$Y,23,0), "Not on HR File")</f>
        <v>STACY</v>
      </c>
      <c r="AB799" s="234" t="str">
        <f>IFERROR(VLOOKUP(Query1[[#This Row],[ENTERPRISE_ID]], Addresses!$A:$Y,24,0), "Not on HR File")</f>
        <v>MN</v>
      </c>
      <c r="AC799" s="234" t="str">
        <f>IFERROR(VLOOKUP(Query1[[#This Row],[ENTERPRISE_ID]], Addresses!$A:$Y,25,0), "Not on HR File")</f>
        <v>55079</v>
      </c>
      <c r="AD799" s="230" t="s">
        <v>16130</v>
      </c>
      <c r="AE799" s="235">
        <v>46086</v>
      </c>
    </row>
    <row r="800" spans="1:31" x14ac:dyDescent="0.3">
      <c r="A800" s="230" t="s">
        <v>16945</v>
      </c>
      <c r="B800" s="230" t="str">
        <f>Query1[[#This Row],[LAST_NAME]]</f>
        <v>BARNES</v>
      </c>
      <c r="C800" s="230" t="s">
        <v>16946</v>
      </c>
      <c r="D800" s="230" t="s">
        <v>6091</v>
      </c>
      <c r="E800" s="230" t="s">
        <v>16947</v>
      </c>
      <c r="F800" s="230" t="s">
        <v>16948</v>
      </c>
      <c r="G800" s="230" t="s">
        <v>16949</v>
      </c>
      <c r="H800" s="230" t="str">
        <f>Query1[[#This Row],[FULL_NAME]]</f>
        <v>KAYLYN BARNES</v>
      </c>
      <c r="I800" s="230" t="s">
        <v>4598</v>
      </c>
      <c r="J800" s="230" t="s">
        <v>16950</v>
      </c>
      <c r="K800" s="230" t="str">
        <f>Query1[[#This Row],[ENTERPRISE_ID]]</f>
        <v>KBARNE0</v>
      </c>
      <c r="L800" s="231">
        <v>3136542423</v>
      </c>
      <c r="M800" s="230" t="s">
        <v>5630</v>
      </c>
      <c r="N800" s="230" t="s">
        <v>16951</v>
      </c>
      <c r="O800" s="230"/>
      <c r="P800" s="230" t="s">
        <v>6475</v>
      </c>
      <c r="Q800" s="230" t="s">
        <v>752</v>
      </c>
      <c r="R800" s="230" t="s">
        <v>16952</v>
      </c>
      <c r="S800" s="230" t="s">
        <v>5714</v>
      </c>
      <c r="T800" s="232">
        <v>8998</v>
      </c>
      <c r="U800" s="230" t="s">
        <v>5995</v>
      </c>
      <c r="V800" s="230" t="s">
        <v>5996</v>
      </c>
      <c r="W800" s="233" t="str">
        <f>IFERROR(VLOOKUP(Query1[[#This Row],[ENTERPRISE_ID]],HR_tbl[],2, 0), "Not on HR File")</f>
        <v>Service Technician 1, In Home</v>
      </c>
      <c r="X800" s="113">
        <f>IFERROR(VLOOKUP(Query1[[#This Row],[ENTERPRISE_ID]],HR_tbl[],3,0), "Not on HR File")</f>
        <v>45151</v>
      </c>
      <c r="Y800" s="234" t="str">
        <f>IFERROR(VLOOKUP(Query1[[#This Row],[ENTERPRISE_ID]], Addresses!$A:$Y,21,0), "Not on HR File")</f>
        <v>6310 RADNOR</v>
      </c>
      <c r="Z800" s="234">
        <f>IFERROR(VLOOKUP(Query1[[#This Row],[ENTERPRISE_ID]], Addresses!$A:$Y,22,0), "Not on HR File")</f>
        <v>0</v>
      </c>
      <c r="AA800" s="234" t="str">
        <f>IFERROR(VLOOKUP(Query1[[#This Row],[ENTERPRISE_ID]], Addresses!$A:$Y,23,0), "Not on HR File")</f>
        <v>DETROIT</v>
      </c>
      <c r="AB800" s="234" t="str">
        <f>IFERROR(VLOOKUP(Query1[[#This Row],[ENTERPRISE_ID]], Addresses!$A:$Y,24,0), "Not on HR File")</f>
        <v>MI</v>
      </c>
      <c r="AC800" s="234" t="str">
        <f>IFERROR(VLOOKUP(Query1[[#This Row],[ENTERPRISE_ID]], Addresses!$A:$Y,25,0), "Not on HR File")</f>
        <v>48221</v>
      </c>
      <c r="AD800" s="230" t="s">
        <v>16953</v>
      </c>
      <c r="AE800" s="235">
        <v>46086</v>
      </c>
    </row>
    <row r="801" spans="1:31" x14ac:dyDescent="0.3">
      <c r="A801" s="230" t="s">
        <v>17206</v>
      </c>
      <c r="B801" s="230" t="str">
        <f>Query1[[#This Row],[LAST_NAME]]</f>
        <v>LANE</v>
      </c>
      <c r="C801" s="230" t="s">
        <v>17207</v>
      </c>
      <c r="D801" s="230" t="s">
        <v>5638</v>
      </c>
      <c r="E801" s="230" t="s">
        <v>17208</v>
      </c>
      <c r="F801" s="230" t="s">
        <v>17209</v>
      </c>
      <c r="G801" s="230" t="s">
        <v>17210</v>
      </c>
      <c r="H801" s="230" t="str">
        <f>Query1[[#This Row],[FULL_NAME]]</f>
        <v>DONALD LANE</v>
      </c>
      <c r="I801" s="230" t="s">
        <v>17211</v>
      </c>
      <c r="J801" s="230" t="s">
        <v>4240</v>
      </c>
      <c r="K801" s="230" t="str">
        <f>Query1[[#This Row],[ENTERPRISE_ID]]</f>
        <v>DLANE3</v>
      </c>
      <c r="L801" s="231">
        <v>9545571590</v>
      </c>
      <c r="M801" s="230" t="s">
        <v>5630</v>
      </c>
      <c r="N801" s="230" t="s">
        <v>17212</v>
      </c>
      <c r="O801" s="230"/>
      <c r="P801" s="230" t="s">
        <v>17213</v>
      </c>
      <c r="Q801" s="230" t="s">
        <v>297</v>
      </c>
      <c r="R801" s="230" t="s">
        <v>17214</v>
      </c>
      <c r="S801" s="230" t="s">
        <v>5634</v>
      </c>
      <c r="T801" s="232">
        <v>8998</v>
      </c>
      <c r="U801" s="230" t="s">
        <v>5817</v>
      </c>
      <c r="V801" s="230" t="s">
        <v>5818</v>
      </c>
      <c r="W801" s="233" t="str">
        <f>IFERROR(VLOOKUP(Query1[[#This Row],[ENTERPRISE_ID]],HR_tbl[],2, 0), "Not on HR File")</f>
        <v>HVAC Svc Tech II, Break/Fix</v>
      </c>
      <c r="X801" s="113">
        <f>IFERROR(VLOOKUP(Query1[[#This Row],[ENTERPRISE_ID]],HR_tbl[],3,0), "Not on HR File")</f>
        <v>31950</v>
      </c>
      <c r="Y801" s="234" t="str">
        <f>IFERROR(VLOOKUP(Query1[[#This Row],[ENTERPRISE_ID]], Addresses!$A:$Y,21,0), "Not on HR File")</f>
        <v>6760 DOUGLAS ST</v>
      </c>
      <c r="Z801" s="234">
        <f>IFERROR(VLOOKUP(Query1[[#This Row],[ENTERPRISE_ID]], Addresses!$A:$Y,22,0), "Not on HR File")</f>
        <v>0</v>
      </c>
      <c r="AA801" s="234" t="str">
        <f>IFERROR(VLOOKUP(Query1[[#This Row],[ENTERPRISE_ID]], Addresses!$A:$Y,23,0), "Not on HR File")</f>
        <v>HOLLYWOOD</v>
      </c>
      <c r="AB801" s="234" t="str">
        <f>IFERROR(VLOOKUP(Query1[[#This Row],[ENTERPRISE_ID]], Addresses!$A:$Y,24,0), "Not on HR File")</f>
        <v>FL</v>
      </c>
      <c r="AC801" s="234" t="str">
        <f>IFERROR(VLOOKUP(Query1[[#This Row],[ENTERPRISE_ID]], Addresses!$A:$Y,25,0), "Not on HR File")</f>
        <v>33024</v>
      </c>
      <c r="AD801" s="230" t="s">
        <v>17215</v>
      </c>
      <c r="AE801" s="235">
        <v>46086</v>
      </c>
    </row>
    <row r="802" spans="1:31" x14ac:dyDescent="0.3">
      <c r="A802" s="230" t="s">
        <v>11560</v>
      </c>
      <c r="B802" s="230" t="str">
        <f>Query1[[#This Row],[LAST_NAME]]</f>
        <v>SHUFORD</v>
      </c>
      <c r="C802" s="230" t="s">
        <v>11561</v>
      </c>
      <c r="D802" s="230" t="s">
        <v>6352</v>
      </c>
      <c r="E802" s="230" t="s">
        <v>11562</v>
      </c>
      <c r="F802" s="230" t="s">
        <v>11563</v>
      </c>
      <c r="G802" s="230" t="s">
        <v>11564</v>
      </c>
      <c r="H802" s="230" t="str">
        <f>Query1[[#This Row],[FULL_NAME]]</f>
        <v>DEXTER SHUFORD</v>
      </c>
      <c r="I802" s="230" t="s">
        <v>11565</v>
      </c>
      <c r="J802" s="230" t="s">
        <v>11566</v>
      </c>
      <c r="K802" s="230" t="str">
        <f>Query1[[#This Row],[ENTERPRISE_ID]]</f>
        <v>DSHUFOR</v>
      </c>
      <c r="L802" s="231">
        <v>9142079461</v>
      </c>
      <c r="M802" s="230" t="s">
        <v>5630</v>
      </c>
      <c r="N802" s="230" t="s">
        <v>11567</v>
      </c>
      <c r="O802" s="230" t="s">
        <v>7799</v>
      </c>
      <c r="P802" s="230" t="s">
        <v>7800</v>
      </c>
      <c r="Q802" s="230" t="s">
        <v>318</v>
      </c>
      <c r="R802" s="230" t="s">
        <v>7801</v>
      </c>
      <c r="S802" s="230" t="s">
        <v>5714</v>
      </c>
      <c r="T802" s="232">
        <v>8998</v>
      </c>
      <c r="U802" s="230" t="s">
        <v>7342</v>
      </c>
      <c r="V802" s="230" t="s">
        <v>7343</v>
      </c>
      <c r="W802" s="233" t="str">
        <f>IFERROR(VLOOKUP(Query1[[#This Row],[ENTERPRISE_ID]],HR_tbl[],2, 0), "Not on HR File")</f>
        <v>Service Technician 2, In-Home</v>
      </c>
      <c r="X802" s="113">
        <f>IFERROR(VLOOKUP(Query1[[#This Row],[ENTERPRISE_ID]],HR_tbl[],3,0), "Not on HR File")</f>
        <v>30635</v>
      </c>
      <c r="Y802" s="234" t="str">
        <f>IFERROR(VLOOKUP(Query1[[#This Row],[ENTERPRISE_ID]], Addresses!$A:$Y,21,0), "Not on HR File")</f>
        <v>31 BARTELS PL</v>
      </c>
      <c r="Z802" s="234">
        <f>IFERROR(VLOOKUP(Query1[[#This Row],[ENTERPRISE_ID]], Addresses!$A:$Y,22,0), "Not on HR File")</f>
        <v>0</v>
      </c>
      <c r="AA802" s="234" t="str">
        <f>IFERROR(VLOOKUP(Query1[[#This Row],[ENTERPRISE_ID]], Addresses!$A:$Y,23,0), "Not on HR File")</f>
        <v>NEW ROCHELLE</v>
      </c>
      <c r="AB802" s="234" t="str">
        <f>IFERROR(VLOOKUP(Query1[[#This Row],[ENTERPRISE_ID]], Addresses!$A:$Y,24,0), "Not on HR File")</f>
        <v>NY</v>
      </c>
      <c r="AC802" s="234" t="str">
        <f>IFERROR(VLOOKUP(Query1[[#This Row],[ENTERPRISE_ID]], Addresses!$A:$Y,25,0), "Not on HR File")</f>
        <v>10801</v>
      </c>
      <c r="AD802" s="230" t="s">
        <v>11568</v>
      </c>
      <c r="AE802" s="235">
        <v>46086</v>
      </c>
    </row>
    <row r="803" spans="1:31" x14ac:dyDescent="0.3">
      <c r="A803" s="230" t="s">
        <v>15572</v>
      </c>
      <c r="B803" s="230" t="str">
        <f>Query1[[#This Row],[LAST_NAME]]</f>
        <v>DIXON</v>
      </c>
      <c r="C803" s="230" t="s">
        <v>15573</v>
      </c>
      <c r="D803" s="230" t="s">
        <v>5822</v>
      </c>
      <c r="E803" s="230" t="s">
        <v>15574</v>
      </c>
      <c r="F803" s="230" t="s">
        <v>15575</v>
      </c>
      <c r="G803" s="230" t="s">
        <v>4555</v>
      </c>
      <c r="H803" s="230" t="str">
        <f>Query1[[#This Row],[FULL_NAME]]</f>
        <v>JACOB DIXON</v>
      </c>
      <c r="I803" s="230" t="s">
        <v>4554</v>
      </c>
      <c r="J803" s="230" t="s">
        <v>4553</v>
      </c>
      <c r="K803" s="230" t="str">
        <f>Query1[[#This Row],[ENTERPRISE_ID]]</f>
        <v>JDIXON</v>
      </c>
      <c r="L803" s="231">
        <v>8608491670</v>
      </c>
      <c r="M803" s="230" t="s">
        <v>5630</v>
      </c>
      <c r="N803" s="230" t="s">
        <v>15576</v>
      </c>
      <c r="O803" s="230"/>
      <c r="P803" s="230" t="s">
        <v>15577</v>
      </c>
      <c r="Q803" s="230" t="s">
        <v>655</v>
      </c>
      <c r="R803" s="230" t="s">
        <v>15578</v>
      </c>
      <c r="S803" s="230" t="s">
        <v>5916</v>
      </c>
      <c r="T803" s="232">
        <v>8998</v>
      </c>
      <c r="U803" s="230" t="s">
        <v>7146</v>
      </c>
      <c r="V803" s="230" t="s">
        <v>7147</v>
      </c>
      <c r="W803" s="233" t="str">
        <f>IFERROR(VLOOKUP(Query1[[#This Row],[ENTERPRISE_ID]],HR_tbl[],2, 0), "Not on HR File")</f>
        <v>Service Technician 1, In-Home</v>
      </c>
      <c r="X803" s="113">
        <f>IFERROR(VLOOKUP(Query1[[#This Row],[ENTERPRISE_ID]],HR_tbl[],3,0), "Not on HR File")</f>
        <v>44630</v>
      </c>
      <c r="Y803" s="234" t="str">
        <f>IFERROR(VLOOKUP(Query1[[#This Row],[ENTERPRISE_ID]], Addresses!$A:$Y,21,0), "Not on HR File")</f>
        <v>81 HIDDEN HILL RD</v>
      </c>
      <c r="Z803" s="234">
        <f>IFERROR(VLOOKUP(Query1[[#This Row],[ENTERPRISE_ID]], Addresses!$A:$Y,22,0), "Not on HR File")</f>
        <v>0</v>
      </c>
      <c r="AA803" s="234" t="str">
        <f>IFERROR(VLOOKUP(Query1[[#This Row],[ENTERPRISE_ID]], Addresses!$A:$Y,23,0), "Not on HR File")</f>
        <v>NEW HARTFORD</v>
      </c>
      <c r="AB803" s="234" t="str">
        <f>IFERROR(VLOOKUP(Query1[[#This Row],[ENTERPRISE_ID]], Addresses!$A:$Y,24,0), "Not on HR File")</f>
        <v>CT</v>
      </c>
      <c r="AC803" s="234" t="str">
        <f>IFERROR(VLOOKUP(Query1[[#This Row],[ENTERPRISE_ID]], Addresses!$A:$Y,25,0), "Not on HR File")</f>
        <v>06057</v>
      </c>
      <c r="AD803" s="230" t="s">
        <v>15579</v>
      </c>
      <c r="AE803" s="235">
        <v>46086</v>
      </c>
    </row>
    <row r="804" spans="1:31" x14ac:dyDescent="0.3">
      <c r="A804" s="230" t="s">
        <v>4802</v>
      </c>
      <c r="B804" s="230" t="str">
        <f>Query1[[#This Row],[LAST_NAME]]</f>
        <v>STEFFEN</v>
      </c>
      <c r="C804" s="230" t="s">
        <v>11778</v>
      </c>
      <c r="D804" s="230" t="s">
        <v>5867</v>
      </c>
      <c r="E804" s="230" t="s">
        <v>11779</v>
      </c>
      <c r="F804" s="230" t="s">
        <v>11780</v>
      </c>
      <c r="G804" s="230" t="s">
        <v>4804</v>
      </c>
      <c r="H804" s="230" t="str">
        <f>Query1[[#This Row],[FULL_NAME]]</f>
        <v>JEFFERY STEFFEN</v>
      </c>
      <c r="I804" s="230" t="s">
        <v>4803</v>
      </c>
      <c r="J804" s="230" t="s">
        <v>4242</v>
      </c>
      <c r="K804" s="230" t="str">
        <f>Query1[[#This Row],[ENTERPRISE_ID]]</f>
        <v>JSTEFF4</v>
      </c>
      <c r="L804" s="231">
        <v>9512819372</v>
      </c>
      <c r="M804" s="230" t="s">
        <v>5630</v>
      </c>
      <c r="N804" s="230" t="s">
        <v>11781</v>
      </c>
      <c r="O804" s="230"/>
      <c r="P804" s="230" t="s">
        <v>3056</v>
      </c>
      <c r="Q804" s="230" t="s">
        <v>219</v>
      </c>
      <c r="R804" s="230" t="s">
        <v>11782</v>
      </c>
      <c r="S804" s="230" t="s">
        <v>5634</v>
      </c>
      <c r="T804" s="232">
        <v>8998</v>
      </c>
      <c r="U804" s="230" t="s">
        <v>8099</v>
      </c>
      <c r="V804" s="230" t="s">
        <v>8100</v>
      </c>
      <c r="W804" s="233" t="str">
        <f>IFERROR(VLOOKUP(Query1[[#This Row],[ENTERPRISE_ID]],HR_tbl[],2, 0), "Not on HR File")</f>
        <v>Service Technician 2, In-Home</v>
      </c>
      <c r="X804" s="113">
        <f>IFERROR(VLOOKUP(Query1[[#This Row],[ENTERPRISE_ID]],HR_tbl[],3,0), "Not on HR File")</f>
        <v>40021</v>
      </c>
      <c r="Y804" s="234" t="str">
        <f>IFERROR(VLOOKUP(Query1[[#This Row],[ENTERPRISE_ID]], Addresses!$A:$Y,21,0), "Not on HR File")</f>
        <v>42851 ACACIA  AVE</v>
      </c>
      <c r="Z804" s="234">
        <f>IFERROR(VLOOKUP(Query1[[#This Row],[ENTERPRISE_ID]], Addresses!$A:$Y,22,0), "Not on HR File")</f>
        <v>0</v>
      </c>
      <c r="AA804" s="234" t="str">
        <f>IFERROR(VLOOKUP(Query1[[#This Row],[ENTERPRISE_ID]], Addresses!$A:$Y,23,0), "Not on HR File")</f>
        <v>HEMET</v>
      </c>
      <c r="AB804" s="234" t="str">
        <f>IFERROR(VLOOKUP(Query1[[#This Row],[ENTERPRISE_ID]], Addresses!$A:$Y,24,0), "Not on HR File")</f>
        <v>CA</v>
      </c>
      <c r="AC804" s="234" t="str">
        <f>IFERROR(VLOOKUP(Query1[[#This Row],[ENTERPRISE_ID]], Addresses!$A:$Y,25,0), "Not on HR File")</f>
        <v>92544</v>
      </c>
      <c r="AD804" s="230" t="s">
        <v>11783</v>
      </c>
      <c r="AE804" s="235">
        <v>46086</v>
      </c>
    </row>
    <row r="805" spans="1:31" x14ac:dyDescent="0.3">
      <c r="A805" s="230" t="s">
        <v>3101</v>
      </c>
      <c r="B805" s="230" t="str">
        <f>Query1[[#This Row],[LAST_NAME]]</f>
        <v>ARES</v>
      </c>
      <c r="C805" s="230" t="s">
        <v>3102</v>
      </c>
      <c r="D805" s="230" t="s">
        <v>5708</v>
      </c>
      <c r="E805" s="230" t="s">
        <v>7272</v>
      </c>
      <c r="F805" s="230" t="s">
        <v>7273</v>
      </c>
      <c r="G805" s="230" t="s">
        <v>3103</v>
      </c>
      <c r="H805" s="230" t="str">
        <f>Query1[[#This Row],[FULL_NAME]]</f>
        <v>EZEQUIEL ARES</v>
      </c>
      <c r="I805" s="230" t="s">
        <v>4181</v>
      </c>
      <c r="J805" s="230" t="s">
        <v>4180</v>
      </c>
      <c r="K805" s="230" t="str">
        <f>Query1[[#This Row],[ENTERPRISE_ID]]</f>
        <v>EARES</v>
      </c>
      <c r="L805" s="231">
        <v>6624912019</v>
      </c>
      <c r="M805" s="230" t="s">
        <v>5630</v>
      </c>
      <c r="N805" s="230" t="s">
        <v>7274</v>
      </c>
      <c r="O805" s="230"/>
      <c r="P805" s="230" t="s">
        <v>7275</v>
      </c>
      <c r="Q805" s="230" t="s">
        <v>477</v>
      </c>
      <c r="R805" s="230" t="s">
        <v>7276</v>
      </c>
      <c r="S805" s="230" t="s">
        <v>5714</v>
      </c>
      <c r="T805" s="232">
        <v>8998</v>
      </c>
      <c r="U805" s="230" t="s">
        <v>6367</v>
      </c>
      <c r="V805" s="230" t="s">
        <v>7277</v>
      </c>
      <c r="W805" s="233" t="str">
        <f>IFERROR(VLOOKUP(Query1[[#This Row],[ENTERPRISE_ID]],HR_tbl[],2, 0), "Not on HR File")</f>
        <v>Service Technician 1, In-Home</v>
      </c>
      <c r="X805" s="113">
        <f>IFERROR(VLOOKUP(Query1[[#This Row],[ENTERPRISE_ID]],HR_tbl[],3,0), "Not on HR File")</f>
        <v>45921</v>
      </c>
      <c r="Y805" s="234" t="str">
        <f>IFERROR(VLOOKUP(Query1[[#This Row],[ENTERPRISE_ID]], Addresses!$A:$Y,21,0), "Not on HR File")</f>
        <v>1035 SUNCREST DRIVE</v>
      </c>
      <c r="Z805" s="234">
        <f>IFERROR(VLOOKUP(Query1[[#This Row],[ENTERPRISE_ID]], Addresses!$A:$Y,22,0), "Not on HR File")</f>
        <v>0</v>
      </c>
      <c r="AA805" s="234" t="str">
        <f>IFERROR(VLOOKUP(Query1[[#This Row],[ENTERPRISE_ID]], Addresses!$A:$Y,23,0), "Not on HR File")</f>
        <v>OXFORD</v>
      </c>
      <c r="AB805" s="234" t="str">
        <f>IFERROR(VLOOKUP(Query1[[#This Row],[ENTERPRISE_ID]], Addresses!$A:$Y,24,0), "Not on HR File")</f>
        <v>MS</v>
      </c>
      <c r="AC805" s="234" t="str">
        <f>IFERROR(VLOOKUP(Query1[[#This Row],[ENTERPRISE_ID]], Addresses!$A:$Y,25,0), "Not on HR File")</f>
        <v>38655</v>
      </c>
      <c r="AD805" s="230" t="s">
        <v>7278</v>
      </c>
      <c r="AE805" s="235">
        <v>46086</v>
      </c>
    </row>
    <row r="806" spans="1:31" x14ac:dyDescent="0.3">
      <c r="A806" s="230" t="s">
        <v>3641</v>
      </c>
      <c r="B806" s="230" t="str">
        <f>Query1[[#This Row],[LAST_NAME]]</f>
        <v>OBERDIECK</v>
      </c>
      <c r="C806" s="230" t="s">
        <v>3642</v>
      </c>
      <c r="D806" s="230" t="s">
        <v>5990</v>
      </c>
      <c r="E806" s="230" t="s">
        <v>7915</v>
      </c>
      <c r="F806" s="230" t="s">
        <v>7916</v>
      </c>
      <c r="G806" s="230" t="s">
        <v>3643</v>
      </c>
      <c r="H806" s="230" t="str">
        <f>Query1[[#This Row],[FULL_NAME]]</f>
        <v>WARREN OBERDIECK</v>
      </c>
      <c r="I806" s="230" t="s">
        <v>5158</v>
      </c>
      <c r="J806" s="230" t="s">
        <v>1955</v>
      </c>
      <c r="K806" s="230" t="str">
        <f>Query1[[#This Row],[ENTERPRISE_ID]]</f>
        <v>WOBERDI</v>
      </c>
      <c r="L806" s="231">
        <v>3143630075</v>
      </c>
      <c r="M806" s="230" t="s">
        <v>5630</v>
      </c>
      <c r="N806" s="230" t="s">
        <v>7917</v>
      </c>
      <c r="O806" s="230"/>
      <c r="P806" s="230" t="s">
        <v>4045</v>
      </c>
      <c r="Q806" s="230" t="s">
        <v>250</v>
      </c>
      <c r="R806" s="230" t="s">
        <v>5159</v>
      </c>
      <c r="S806" s="230" t="s">
        <v>5916</v>
      </c>
      <c r="T806" s="232">
        <v>8998</v>
      </c>
      <c r="U806" s="230" t="s">
        <v>5995</v>
      </c>
      <c r="V806" s="230" t="s">
        <v>5996</v>
      </c>
      <c r="W806" s="233" t="str">
        <f>IFERROR(VLOOKUP(Query1[[#This Row],[ENTERPRISE_ID]],HR_tbl[],2, 0), "Not on HR File")</f>
        <v>Lead Service Tech, In-Home</v>
      </c>
      <c r="X806" s="113">
        <f>IFERROR(VLOOKUP(Query1[[#This Row],[ENTERPRISE_ID]],HR_tbl[],3,0), "Not on HR File")</f>
        <v>32224</v>
      </c>
      <c r="Y806" s="234" t="str">
        <f>IFERROR(VLOOKUP(Query1[[#This Row],[ENTERPRISE_ID]], Addresses!$A:$Y,21,0), "Not on HR File")</f>
        <v>2130 Freeburg Ave</v>
      </c>
      <c r="Z806" s="234">
        <f>IFERROR(VLOOKUP(Query1[[#This Row],[ENTERPRISE_ID]], Addresses!$A:$Y,22,0), "Not on HR File")</f>
        <v>0</v>
      </c>
      <c r="AA806" s="234" t="str">
        <f>IFERROR(VLOOKUP(Query1[[#This Row],[ENTERPRISE_ID]], Addresses!$A:$Y,23,0), "Not on HR File")</f>
        <v>Belleville</v>
      </c>
      <c r="AB806" s="234" t="str">
        <f>IFERROR(VLOOKUP(Query1[[#This Row],[ENTERPRISE_ID]], Addresses!$A:$Y,24,0), "Not on HR File")</f>
        <v>IL</v>
      </c>
      <c r="AC806" s="234" t="str">
        <f>IFERROR(VLOOKUP(Query1[[#This Row],[ENTERPRISE_ID]], Addresses!$A:$Y,25,0), "Not on HR File")</f>
        <v>62220</v>
      </c>
      <c r="AD806" s="230" t="s">
        <v>7918</v>
      </c>
      <c r="AE806" s="235">
        <v>46086</v>
      </c>
    </row>
    <row r="807" spans="1:31" x14ac:dyDescent="0.3">
      <c r="A807" s="230" t="s">
        <v>5207</v>
      </c>
      <c r="B807" s="230" t="str">
        <f>Query1[[#This Row],[LAST_NAME]]</f>
        <v>LUCAS</v>
      </c>
      <c r="C807" s="230" t="s">
        <v>8736</v>
      </c>
      <c r="D807" s="230" t="s">
        <v>6100</v>
      </c>
      <c r="E807" s="230" t="s">
        <v>8737</v>
      </c>
      <c r="F807" s="230" t="s">
        <v>8738</v>
      </c>
      <c r="G807" s="230" t="s">
        <v>5209</v>
      </c>
      <c r="H807" s="230" t="str">
        <f>Query1[[#This Row],[FULL_NAME]]</f>
        <v>NICHOLAS LUCAS</v>
      </c>
      <c r="I807" s="230" t="s">
        <v>5208</v>
      </c>
      <c r="J807" s="230" t="s">
        <v>4713</v>
      </c>
      <c r="K807" s="230" t="str">
        <f>Query1[[#This Row],[ENTERPRISE_ID]]</f>
        <v>NLUCAS</v>
      </c>
      <c r="L807" s="231">
        <v>8088973692</v>
      </c>
      <c r="M807" s="230" t="s">
        <v>5630</v>
      </c>
      <c r="N807" s="230" t="s">
        <v>8739</v>
      </c>
      <c r="O807" s="230"/>
      <c r="P807" s="230" t="s">
        <v>5210</v>
      </c>
      <c r="Q807" s="230" t="s">
        <v>2504</v>
      </c>
      <c r="R807" s="230" t="s">
        <v>8740</v>
      </c>
      <c r="S807" s="230" t="s">
        <v>5664</v>
      </c>
      <c r="T807" s="232">
        <v>8998</v>
      </c>
      <c r="U807" s="230" t="s">
        <v>8741</v>
      </c>
      <c r="V807" s="230" t="s">
        <v>8742</v>
      </c>
      <c r="W807" s="233" t="str">
        <f>IFERROR(VLOOKUP(Query1[[#This Row],[ENTERPRISE_ID]],HR_tbl[],2, 0), "Not on HR File")</f>
        <v>Service Technician 2, In-Home</v>
      </c>
      <c r="X807" s="113">
        <f>IFERROR(VLOOKUP(Query1[[#This Row],[ENTERPRISE_ID]],HR_tbl[],3,0), "Not on HR File")</f>
        <v>45998</v>
      </c>
      <c r="Y807" s="234" t="str">
        <f>IFERROR(VLOOKUP(Query1[[#This Row],[ENTERPRISE_ID]], Addresses!$A:$Y,21,0), "Not on HR File")</f>
        <v>Not on HR File</v>
      </c>
      <c r="Z807" s="234" t="str">
        <f>IFERROR(VLOOKUP(Query1[[#This Row],[ENTERPRISE_ID]], Addresses!$A:$Y,22,0), "Not on HR File")</f>
        <v>Not on HR File</v>
      </c>
      <c r="AA807" s="234" t="str">
        <f>IFERROR(VLOOKUP(Query1[[#This Row],[ENTERPRISE_ID]], Addresses!$A:$Y,23,0), "Not on HR File")</f>
        <v>Not on HR File</v>
      </c>
      <c r="AB807" s="234" t="str">
        <f>IFERROR(VLOOKUP(Query1[[#This Row],[ENTERPRISE_ID]], Addresses!$A:$Y,24,0), "Not on HR File")</f>
        <v>Not on HR File</v>
      </c>
      <c r="AC807" s="234" t="str">
        <f>IFERROR(VLOOKUP(Query1[[#This Row],[ENTERPRISE_ID]], Addresses!$A:$Y,25,0), "Not on HR File")</f>
        <v>Not on HR File</v>
      </c>
      <c r="AD807" s="230" t="s">
        <v>8743</v>
      </c>
      <c r="AE807" s="235">
        <v>46086</v>
      </c>
    </row>
    <row r="808" spans="1:31" x14ac:dyDescent="0.3">
      <c r="A808" s="230" t="s">
        <v>5430</v>
      </c>
      <c r="B808" s="230" t="str">
        <f>Query1[[#This Row],[LAST_NAME]]</f>
        <v>WATT</v>
      </c>
      <c r="C808" s="230" t="s">
        <v>18726</v>
      </c>
      <c r="D808" s="230" t="s">
        <v>5638</v>
      </c>
      <c r="E808" s="230" t="s">
        <v>18727</v>
      </c>
      <c r="F808" s="230" t="s">
        <v>18728</v>
      </c>
      <c r="G808" s="230" t="s">
        <v>5432</v>
      </c>
      <c r="H808" s="230" t="str">
        <f>Query1[[#This Row],[FULL_NAME]]</f>
        <v>RICHARD WATT</v>
      </c>
      <c r="I808" s="230" t="s">
        <v>5431</v>
      </c>
      <c r="J808" s="230" t="s">
        <v>3953</v>
      </c>
      <c r="K808" s="230" t="str">
        <f>Query1[[#This Row],[ENTERPRISE_ID]]</f>
        <v>RWATT1</v>
      </c>
      <c r="L808" s="231">
        <v>7547150331</v>
      </c>
      <c r="M808" s="230" t="s">
        <v>5630</v>
      </c>
      <c r="N808" s="230" t="s">
        <v>18729</v>
      </c>
      <c r="O808" s="230"/>
      <c r="P808" s="230" t="s">
        <v>5425</v>
      </c>
      <c r="Q808" s="230" t="s">
        <v>297</v>
      </c>
      <c r="R808" s="230" t="s">
        <v>18730</v>
      </c>
      <c r="S808" s="230" t="s">
        <v>5634</v>
      </c>
      <c r="T808" s="232">
        <v>8998</v>
      </c>
      <c r="U808" s="230" t="s">
        <v>8263</v>
      </c>
      <c r="V808" s="230" t="s">
        <v>10007</v>
      </c>
      <c r="W808" s="233" t="str">
        <f>IFERROR(VLOOKUP(Query1[[#This Row],[ENTERPRISE_ID]],HR_tbl[],2, 0), "Not on HR File")</f>
        <v>Service Technician 1, In-Home</v>
      </c>
      <c r="X808" s="113">
        <f>IFERROR(VLOOKUP(Query1[[#This Row],[ENTERPRISE_ID]],HR_tbl[],3,0), "Not on HR File")</f>
        <v>31537</v>
      </c>
      <c r="Y808" s="234" t="str">
        <f>IFERROR(VLOOKUP(Query1[[#This Row],[ENTERPRISE_ID]], Addresses!$A:$Y,21,0), "Not on HR File")</f>
        <v>6440 N.W. 21ST STREET</v>
      </c>
      <c r="Z808" s="234">
        <f>IFERROR(VLOOKUP(Query1[[#This Row],[ENTERPRISE_ID]], Addresses!$A:$Y,22,0), "Not on HR File")</f>
        <v>0</v>
      </c>
      <c r="AA808" s="234" t="str">
        <f>IFERROR(VLOOKUP(Query1[[#This Row],[ENTERPRISE_ID]], Addresses!$A:$Y,23,0), "Not on HR File")</f>
        <v>SUNRISE</v>
      </c>
      <c r="AB808" s="234" t="str">
        <f>IFERROR(VLOOKUP(Query1[[#This Row],[ENTERPRISE_ID]], Addresses!$A:$Y,24,0), "Not on HR File")</f>
        <v>FL</v>
      </c>
      <c r="AC808" s="234" t="str">
        <f>IFERROR(VLOOKUP(Query1[[#This Row],[ENTERPRISE_ID]], Addresses!$A:$Y,25,0), "Not on HR File")</f>
        <v>33313</v>
      </c>
      <c r="AD808" s="230" t="s">
        <v>18731</v>
      </c>
      <c r="AE808" s="235">
        <v>46086</v>
      </c>
    </row>
    <row r="809" spans="1:31" x14ac:dyDescent="0.3">
      <c r="A809" s="230" t="s">
        <v>3290</v>
      </c>
      <c r="B809" s="230" t="str">
        <f>Query1[[#This Row],[LAST_NAME]]</f>
        <v>LABORDE</v>
      </c>
      <c r="C809" s="230" t="s">
        <v>3291</v>
      </c>
      <c r="D809" s="230" t="s">
        <v>5638</v>
      </c>
      <c r="E809" s="230" t="s">
        <v>8205</v>
      </c>
      <c r="F809" s="230" t="s">
        <v>8206</v>
      </c>
      <c r="G809" s="230" t="s">
        <v>3292</v>
      </c>
      <c r="H809" s="230" t="str">
        <f>Query1[[#This Row],[FULL_NAME]]</f>
        <v>TYLER LABORDE</v>
      </c>
      <c r="I809" s="230" t="s">
        <v>3924</v>
      </c>
      <c r="J809" s="230" t="s">
        <v>1757</v>
      </c>
      <c r="K809" s="230" t="str">
        <f>Query1[[#This Row],[ENTERPRISE_ID]]</f>
        <v>TLABORD</v>
      </c>
      <c r="L809" s="231">
        <v>4075611683</v>
      </c>
      <c r="M809" s="230" t="s">
        <v>5630</v>
      </c>
      <c r="N809" s="230" t="s">
        <v>8207</v>
      </c>
      <c r="O809" s="230"/>
      <c r="P809" s="230" t="s">
        <v>5642</v>
      </c>
      <c r="Q809" s="230" t="s">
        <v>297</v>
      </c>
      <c r="R809" s="230" t="s">
        <v>8208</v>
      </c>
      <c r="S809" s="230" t="s">
        <v>5664</v>
      </c>
      <c r="T809" s="232">
        <v>8998</v>
      </c>
      <c r="U809" s="230" t="s">
        <v>5699</v>
      </c>
      <c r="V809" s="230" t="s">
        <v>5700</v>
      </c>
      <c r="W809" s="233" t="str">
        <f>IFERROR(VLOOKUP(Query1[[#This Row],[ENTERPRISE_ID]],HR_tbl[],2, 0), "Not on HR File")</f>
        <v>Service Technician 2, Trainee</v>
      </c>
      <c r="X809" s="113">
        <f>IFERROR(VLOOKUP(Query1[[#This Row],[ENTERPRISE_ID]],HR_tbl[],3,0), "Not on HR File")</f>
        <v>46026</v>
      </c>
      <c r="Y809" s="234" t="str">
        <f>IFERROR(VLOOKUP(Query1[[#This Row],[ENTERPRISE_ID]], Addresses!$A:$Y,21,0), "Not on HR File")</f>
        <v>Not on HR File</v>
      </c>
      <c r="Z809" s="234" t="str">
        <f>IFERROR(VLOOKUP(Query1[[#This Row],[ENTERPRISE_ID]], Addresses!$A:$Y,22,0), "Not on HR File")</f>
        <v>Not on HR File</v>
      </c>
      <c r="AA809" s="234" t="str">
        <f>IFERROR(VLOOKUP(Query1[[#This Row],[ENTERPRISE_ID]], Addresses!$A:$Y,23,0), "Not on HR File")</f>
        <v>Not on HR File</v>
      </c>
      <c r="AB809" s="234" t="str">
        <f>IFERROR(VLOOKUP(Query1[[#This Row],[ENTERPRISE_ID]], Addresses!$A:$Y,24,0), "Not on HR File")</f>
        <v>Not on HR File</v>
      </c>
      <c r="AC809" s="234" t="str">
        <f>IFERROR(VLOOKUP(Query1[[#This Row],[ENTERPRISE_ID]], Addresses!$A:$Y,25,0), "Not on HR File")</f>
        <v>Not on HR File</v>
      </c>
      <c r="AD809" s="230" t="s">
        <v>8209</v>
      </c>
      <c r="AE809" s="235">
        <v>46086</v>
      </c>
    </row>
    <row r="810" spans="1:31" x14ac:dyDescent="0.3">
      <c r="A810" s="230" t="s">
        <v>18559</v>
      </c>
      <c r="B810" s="230" t="str">
        <f>Query1[[#This Row],[LAST_NAME]]</f>
        <v>MILLER</v>
      </c>
      <c r="C810" s="230" t="s">
        <v>18560</v>
      </c>
      <c r="D810" s="230" t="s">
        <v>5788</v>
      </c>
      <c r="E810" s="230" t="s">
        <v>18561</v>
      </c>
      <c r="F810" s="230" t="s">
        <v>18562</v>
      </c>
      <c r="G810" s="230" t="s">
        <v>18563</v>
      </c>
      <c r="H810" s="230" t="str">
        <f>Query1[[#This Row],[FULL_NAME]]</f>
        <v>SHAKIL MILLER</v>
      </c>
      <c r="I810" s="230" t="s">
        <v>4472</v>
      </c>
      <c r="J810" s="230" t="s">
        <v>18564</v>
      </c>
      <c r="K810" s="230" t="str">
        <f>Query1[[#This Row],[ENTERPRISE_ID]]</f>
        <v>SMILLE3</v>
      </c>
      <c r="L810" s="231">
        <v>3024094581</v>
      </c>
      <c r="M810" s="230" t="s">
        <v>5630</v>
      </c>
      <c r="N810" s="230" t="s">
        <v>18565</v>
      </c>
      <c r="O810" s="230"/>
      <c r="P810" s="230" t="s">
        <v>12141</v>
      </c>
      <c r="Q810" s="230" t="s">
        <v>619</v>
      </c>
      <c r="R810" s="230" t="s">
        <v>18566</v>
      </c>
      <c r="S810" s="230" t="s">
        <v>5664</v>
      </c>
      <c r="T810" s="232">
        <v>8998</v>
      </c>
      <c r="U810" s="230" t="s">
        <v>1652</v>
      </c>
      <c r="V810" s="230" t="s">
        <v>6036</v>
      </c>
      <c r="W810" s="233" t="str">
        <f>IFERROR(VLOOKUP(Query1[[#This Row],[ENTERPRISE_ID]],HR_tbl[],2, 0), "Not on HR File")</f>
        <v>Service Technician 2, In-Home</v>
      </c>
      <c r="X810" s="113">
        <f>IFERROR(VLOOKUP(Query1[[#This Row],[ENTERPRISE_ID]],HR_tbl[],3,0), "Not on HR File")</f>
        <v>46012</v>
      </c>
      <c r="Y810" s="234" t="str">
        <f>IFERROR(VLOOKUP(Query1[[#This Row],[ENTERPRISE_ID]], Addresses!$A:$Y,21,0), "Not on HR File")</f>
        <v>Not on HR File</v>
      </c>
      <c r="Z810" s="234" t="str">
        <f>IFERROR(VLOOKUP(Query1[[#This Row],[ENTERPRISE_ID]], Addresses!$A:$Y,22,0), "Not on HR File")</f>
        <v>Not on HR File</v>
      </c>
      <c r="AA810" s="234" t="str">
        <f>IFERROR(VLOOKUP(Query1[[#This Row],[ENTERPRISE_ID]], Addresses!$A:$Y,23,0), "Not on HR File")</f>
        <v>Not on HR File</v>
      </c>
      <c r="AB810" s="234" t="str">
        <f>IFERROR(VLOOKUP(Query1[[#This Row],[ENTERPRISE_ID]], Addresses!$A:$Y,24,0), "Not on HR File")</f>
        <v>Not on HR File</v>
      </c>
      <c r="AC810" s="234" t="str">
        <f>IFERROR(VLOOKUP(Query1[[#This Row],[ENTERPRISE_ID]], Addresses!$A:$Y,25,0), "Not on HR File")</f>
        <v>Not on HR File</v>
      </c>
      <c r="AD810" s="230" t="s">
        <v>18567</v>
      </c>
      <c r="AE810" s="235">
        <v>46086</v>
      </c>
    </row>
    <row r="811" spans="1:31" x14ac:dyDescent="0.3">
      <c r="A811" s="230" t="s">
        <v>16267</v>
      </c>
      <c r="B811" s="230" t="str">
        <f>Query1[[#This Row],[LAST_NAME]]</f>
        <v>HANDSBOROUGH II</v>
      </c>
      <c r="C811" s="230" t="s">
        <v>16268</v>
      </c>
      <c r="D811" s="230" t="s">
        <v>5867</v>
      </c>
      <c r="E811" s="230" t="s">
        <v>16269</v>
      </c>
      <c r="F811" s="230" t="s">
        <v>16270</v>
      </c>
      <c r="G811" s="230" t="s">
        <v>16271</v>
      </c>
      <c r="H811" s="230" t="str">
        <f>Query1[[#This Row],[FULL_NAME]]</f>
        <v>DENNIS HANDSBOROUGH II</v>
      </c>
      <c r="I811" s="230" t="s">
        <v>16272</v>
      </c>
      <c r="J811" s="230" t="s">
        <v>8352</v>
      </c>
      <c r="K811" s="230" t="str">
        <f>Query1[[#This Row],[ENTERPRISE_ID]]</f>
        <v>DHANDSB</v>
      </c>
      <c r="L811" s="231">
        <v>4804651384</v>
      </c>
      <c r="M811" s="230" t="s">
        <v>5630</v>
      </c>
      <c r="N811" s="230" t="s">
        <v>16273</v>
      </c>
      <c r="O811" s="230" t="s">
        <v>16274</v>
      </c>
      <c r="P811" s="230" t="s">
        <v>8938</v>
      </c>
      <c r="Q811" s="230" t="s">
        <v>1675</v>
      </c>
      <c r="R811" s="230" t="s">
        <v>8939</v>
      </c>
      <c r="S811" s="230" t="s">
        <v>5634</v>
      </c>
      <c r="T811" s="232">
        <v>8998</v>
      </c>
      <c r="U811" s="230" t="s">
        <v>6154</v>
      </c>
      <c r="V811" s="230" t="s">
        <v>31428</v>
      </c>
      <c r="W811" s="233" t="str">
        <f>IFERROR(VLOOKUP(Query1[[#This Row],[ENTERPRISE_ID]],HR_tbl[],2, 0), "Not on HR File")</f>
        <v>Service Technician 1, In-Home</v>
      </c>
      <c r="X811" s="113">
        <f>IFERROR(VLOOKUP(Query1[[#This Row],[ENTERPRISE_ID]],HR_tbl[],3,0), "Not on HR File")</f>
        <v>45634</v>
      </c>
      <c r="Y811" s="234" t="str">
        <f>IFERROR(VLOOKUP(Query1[[#This Row],[ENTERPRISE_ID]], Addresses!$A:$Y,21,0), "Not on HR File")</f>
        <v>500 N. Lenzner Ave. Apt. A-16</v>
      </c>
      <c r="Z811" s="234">
        <f>IFERROR(VLOOKUP(Query1[[#This Row],[ENTERPRISE_ID]], Addresses!$A:$Y,22,0), "Not on HR File")</f>
        <v>0</v>
      </c>
      <c r="AA811" s="234" t="str">
        <f>IFERROR(VLOOKUP(Query1[[#This Row],[ENTERPRISE_ID]], Addresses!$A:$Y,23,0), "Not on HR File")</f>
        <v>SIERRA VISTA</v>
      </c>
      <c r="AB811" s="234" t="str">
        <f>IFERROR(VLOOKUP(Query1[[#This Row],[ENTERPRISE_ID]], Addresses!$A:$Y,24,0), "Not on HR File")</f>
        <v>AZ</v>
      </c>
      <c r="AC811" s="234" t="str">
        <f>IFERROR(VLOOKUP(Query1[[#This Row],[ENTERPRISE_ID]], Addresses!$A:$Y,25,0), "Not on HR File")</f>
        <v>85635</v>
      </c>
      <c r="AD811" s="230" t="s">
        <v>16275</v>
      </c>
      <c r="AE811" s="235">
        <v>46086</v>
      </c>
    </row>
    <row r="812" spans="1:31" x14ac:dyDescent="0.3">
      <c r="A812" s="230" t="s">
        <v>17323</v>
      </c>
      <c r="B812" s="230" t="str">
        <f>Query1[[#This Row],[LAST_NAME]]</f>
        <v>VISCO</v>
      </c>
      <c r="C812" s="230" t="s">
        <v>17324</v>
      </c>
      <c r="D812" s="230" t="s">
        <v>5756</v>
      </c>
      <c r="E812" s="230" t="s">
        <v>17325</v>
      </c>
      <c r="F812" s="230" t="s">
        <v>17326</v>
      </c>
      <c r="G812" s="230" t="s">
        <v>17327</v>
      </c>
      <c r="H812" s="230" t="str">
        <f>Query1[[#This Row],[FULL_NAME]]</f>
        <v>MATTHEW VISCO</v>
      </c>
      <c r="I812" s="230" t="s">
        <v>17328</v>
      </c>
      <c r="J812" s="230" t="s">
        <v>4374</v>
      </c>
      <c r="K812" s="230" t="str">
        <f>Query1[[#This Row],[ENTERPRISE_ID]]</f>
        <v>MVISCO</v>
      </c>
      <c r="L812" s="231">
        <v>2159103783</v>
      </c>
      <c r="M812" s="230" t="s">
        <v>5630</v>
      </c>
      <c r="N812" s="230" t="s">
        <v>17329</v>
      </c>
      <c r="O812" s="230"/>
      <c r="P812" s="230" t="s">
        <v>4841</v>
      </c>
      <c r="Q812" s="230" t="s">
        <v>435</v>
      </c>
      <c r="R812" s="230" t="s">
        <v>13649</v>
      </c>
      <c r="S812" s="230" t="s">
        <v>5738</v>
      </c>
      <c r="T812" s="232">
        <v>8998</v>
      </c>
      <c r="U812" s="230" t="s">
        <v>5764</v>
      </c>
      <c r="V812" s="230" t="s">
        <v>5765</v>
      </c>
      <c r="W812" s="233" t="str">
        <f>IFERROR(VLOOKUP(Query1[[#This Row],[ENTERPRISE_ID]],HR_tbl[],2, 0), "Not on HR File")</f>
        <v>Not on HR File</v>
      </c>
      <c r="X812" s="113" t="str">
        <f>IFERROR(VLOOKUP(Query1[[#This Row],[ENTERPRISE_ID]],HR_tbl[],3,0), "Not on HR File")</f>
        <v>Not on HR File</v>
      </c>
      <c r="Y812" s="234" t="str">
        <f>IFERROR(VLOOKUP(Query1[[#This Row],[ENTERPRISE_ID]], Addresses!$A:$Y,21,0), "Not on HR File")</f>
        <v>Not on HR File</v>
      </c>
      <c r="Z812" s="234" t="str">
        <f>IFERROR(VLOOKUP(Query1[[#This Row],[ENTERPRISE_ID]], Addresses!$A:$Y,22,0), "Not on HR File")</f>
        <v>Not on HR File</v>
      </c>
      <c r="AA812" s="234" t="str">
        <f>IFERROR(VLOOKUP(Query1[[#This Row],[ENTERPRISE_ID]], Addresses!$A:$Y,23,0), "Not on HR File")</f>
        <v>Not on HR File</v>
      </c>
      <c r="AB812" s="234" t="str">
        <f>IFERROR(VLOOKUP(Query1[[#This Row],[ENTERPRISE_ID]], Addresses!$A:$Y,24,0), "Not on HR File")</f>
        <v>Not on HR File</v>
      </c>
      <c r="AC812" s="234" t="str">
        <f>IFERROR(VLOOKUP(Query1[[#This Row],[ENTERPRISE_ID]], Addresses!$A:$Y,25,0), "Not on HR File")</f>
        <v>Not on HR File</v>
      </c>
      <c r="AD812" s="230" t="s">
        <v>17330</v>
      </c>
      <c r="AE812" s="235">
        <v>46086</v>
      </c>
    </row>
    <row r="813" spans="1:31" x14ac:dyDescent="0.3">
      <c r="A813" s="230" t="s">
        <v>463</v>
      </c>
      <c r="B813" s="230" t="str">
        <f>Query1[[#This Row],[LAST_NAME]]</f>
        <v>GREEN</v>
      </c>
      <c r="C813" s="230" t="s">
        <v>464</v>
      </c>
      <c r="D813" s="230" t="s">
        <v>5854</v>
      </c>
      <c r="E813" s="230" t="s">
        <v>17170</v>
      </c>
      <c r="F813" s="230" t="s">
        <v>17171</v>
      </c>
      <c r="G813" s="230" t="s">
        <v>465</v>
      </c>
      <c r="H813" s="230" t="str">
        <f>Query1[[#This Row],[FULL_NAME]]</f>
        <v>SIDNEY GREEN</v>
      </c>
      <c r="I813" s="230" t="s">
        <v>3998</v>
      </c>
      <c r="J813" s="230" t="s">
        <v>17172</v>
      </c>
      <c r="K813" s="230" t="str">
        <f>Query1[[#This Row],[ENTERPRISE_ID]]</f>
        <v>SGREEN</v>
      </c>
      <c r="L813" s="231">
        <v>2058211988</v>
      </c>
      <c r="M813" s="230" t="s">
        <v>5630</v>
      </c>
      <c r="N813" s="230" t="s">
        <v>17173</v>
      </c>
      <c r="O813" s="230" t="s">
        <v>17174</v>
      </c>
      <c r="P813" s="230" t="s">
        <v>7955</v>
      </c>
      <c r="Q813" s="230" t="s">
        <v>268</v>
      </c>
      <c r="R813" s="230" t="s">
        <v>17175</v>
      </c>
      <c r="S813" s="230" t="s">
        <v>5714</v>
      </c>
      <c r="T813" s="232">
        <v>8998</v>
      </c>
      <c r="U813" s="230" t="s">
        <v>7867</v>
      </c>
      <c r="V813" s="230" t="s">
        <v>7868</v>
      </c>
      <c r="W813" s="233" t="str">
        <f>IFERROR(VLOOKUP(Query1[[#This Row],[ENTERPRISE_ID]],HR_tbl[],2, 0), "Not on HR File")</f>
        <v>Service Technician 2, In-Home</v>
      </c>
      <c r="X813" s="113">
        <f>IFERROR(VLOOKUP(Query1[[#This Row],[ENTERPRISE_ID]],HR_tbl[],3,0), "Not on HR File")</f>
        <v>45900</v>
      </c>
      <c r="Y813" s="234" t="str">
        <f>IFERROR(VLOOKUP(Query1[[#This Row],[ENTERPRISE_ID]], Addresses!$A:$Y,21,0), "Not on HR File")</f>
        <v>1534 17th Street S</v>
      </c>
      <c r="Z813" s="234" t="str">
        <f>IFERROR(VLOOKUP(Query1[[#This Row],[ENTERPRISE_ID]], Addresses!$A:$Y,22,0), "Not on HR File")</f>
        <v>Apt 1528-D</v>
      </c>
      <c r="AA813" s="234" t="str">
        <f>IFERROR(VLOOKUP(Query1[[#This Row],[ENTERPRISE_ID]], Addresses!$A:$Y,23,0), "Not on HR File")</f>
        <v>BIRMINGHAM</v>
      </c>
      <c r="AB813" s="234" t="str">
        <f>IFERROR(VLOOKUP(Query1[[#This Row],[ENTERPRISE_ID]], Addresses!$A:$Y,24,0), "Not on HR File")</f>
        <v>AL</v>
      </c>
      <c r="AC813" s="234" t="str">
        <f>IFERROR(VLOOKUP(Query1[[#This Row],[ENTERPRISE_ID]], Addresses!$A:$Y,25,0), "Not on HR File")</f>
        <v>35205</v>
      </c>
      <c r="AD813" s="230" t="s">
        <v>17176</v>
      </c>
      <c r="AE813" s="235">
        <v>46086</v>
      </c>
    </row>
    <row r="814" spans="1:31" x14ac:dyDescent="0.3">
      <c r="A814" s="230" t="s">
        <v>13573</v>
      </c>
      <c r="B814" s="230" t="str">
        <f>Query1[[#This Row],[LAST_NAME]]</f>
        <v>WILLIAMSON</v>
      </c>
      <c r="C814" s="230" t="s">
        <v>886</v>
      </c>
      <c r="D814" s="230" t="s">
        <v>5854</v>
      </c>
      <c r="E814" s="230" t="s">
        <v>13574</v>
      </c>
      <c r="F814" s="230" t="s">
        <v>13575</v>
      </c>
      <c r="G814" s="230" t="s">
        <v>887</v>
      </c>
      <c r="H814" s="230" t="str">
        <f>Query1[[#This Row],[FULL_NAME]]</f>
        <v>MATTHEW WILLIAMSON</v>
      </c>
      <c r="I814" s="230" t="s">
        <v>13576</v>
      </c>
      <c r="J814" s="230" t="s">
        <v>4374</v>
      </c>
      <c r="K814" s="230" t="str">
        <f>Query1[[#This Row],[ENTERPRISE_ID]]</f>
        <v>MWILLI1</v>
      </c>
      <c r="L814" s="231">
        <v>8508610971</v>
      </c>
      <c r="M814" s="230" t="s">
        <v>5630</v>
      </c>
      <c r="N814" s="230" t="s">
        <v>13577</v>
      </c>
      <c r="O814" s="230"/>
      <c r="P814" s="230" t="s">
        <v>13578</v>
      </c>
      <c r="Q814" s="230" t="s">
        <v>297</v>
      </c>
      <c r="R814" s="230" t="s">
        <v>13579</v>
      </c>
      <c r="S814" s="230" t="s">
        <v>5714</v>
      </c>
      <c r="T814" s="232">
        <v>8998</v>
      </c>
      <c r="U814" s="230" t="s">
        <v>8649</v>
      </c>
      <c r="V814" s="230" t="s">
        <v>8650</v>
      </c>
      <c r="W814" s="233" t="str">
        <f>IFERROR(VLOOKUP(Query1[[#This Row],[ENTERPRISE_ID]],HR_tbl[],2, 0), "Not on HR File")</f>
        <v>HVAC Svc Tech II, Break/Fix</v>
      </c>
      <c r="X814" s="113">
        <f>IFERROR(VLOOKUP(Query1[[#This Row],[ENTERPRISE_ID]],HR_tbl[],3,0), "Not on HR File")</f>
        <v>45837</v>
      </c>
      <c r="Y814" s="234" t="str">
        <f>IFERROR(VLOOKUP(Query1[[#This Row],[ENTERPRISE_ID]], Addresses!$A:$Y,21,0), "Not on HR File")</f>
        <v>3470 TEAKWOOD DRIVE</v>
      </c>
      <c r="Z814" s="234">
        <f>IFERROR(VLOOKUP(Query1[[#This Row],[ENTERPRISE_ID]], Addresses!$A:$Y,22,0), "Not on HR File")</f>
        <v>0</v>
      </c>
      <c r="AA814" s="234" t="str">
        <f>IFERROR(VLOOKUP(Query1[[#This Row],[ENTERPRISE_ID]], Addresses!$A:$Y,23,0), "Not on HR File")</f>
        <v>PACE</v>
      </c>
      <c r="AB814" s="234" t="str">
        <f>IFERROR(VLOOKUP(Query1[[#This Row],[ENTERPRISE_ID]], Addresses!$A:$Y,24,0), "Not on HR File")</f>
        <v>FL</v>
      </c>
      <c r="AC814" s="234" t="str">
        <f>IFERROR(VLOOKUP(Query1[[#This Row],[ENTERPRISE_ID]], Addresses!$A:$Y,25,0), "Not on HR File")</f>
        <v>32571</v>
      </c>
      <c r="AD814" s="230" t="s">
        <v>13580</v>
      </c>
      <c r="AE814" s="235">
        <v>46086</v>
      </c>
    </row>
    <row r="815" spans="1:31" x14ac:dyDescent="0.3">
      <c r="A815" s="230" t="s">
        <v>4129</v>
      </c>
      <c r="B815" s="230" t="str">
        <f>Query1[[#This Row],[LAST_NAME]]</f>
        <v>SANER</v>
      </c>
      <c r="C815" s="230" t="s">
        <v>17470</v>
      </c>
      <c r="D815" s="230" t="s">
        <v>6304</v>
      </c>
      <c r="E815" s="230" t="s">
        <v>17471</v>
      </c>
      <c r="F815" s="230" t="s">
        <v>17472</v>
      </c>
      <c r="G815" s="230" t="s">
        <v>4131</v>
      </c>
      <c r="H815" s="230" t="str">
        <f>Query1[[#This Row],[FULL_NAME]]</f>
        <v>MARTIN SANER</v>
      </c>
      <c r="I815" s="230" t="s">
        <v>4130</v>
      </c>
      <c r="J815" s="230" t="s">
        <v>4104</v>
      </c>
      <c r="K815" s="230" t="str">
        <f>Query1[[#This Row],[ENTERPRISE_ID]]</f>
        <v>MSANER1</v>
      </c>
      <c r="L815" s="231">
        <v>4178341339</v>
      </c>
      <c r="M815" s="230" t="s">
        <v>5630</v>
      </c>
      <c r="N815" s="230" t="s">
        <v>17473</v>
      </c>
      <c r="O815" s="230"/>
      <c r="P815" s="230" t="s">
        <v>1509</v>
      </c>
      <c r="Q815" s="230" t="s">
        <v>1502</v>
      </c>
      <c r="R815" s="230" t="s">
        <v>17474</v>
      </c>
      <c r="S815" s="230" t="s">
        <v>5916</v>
      </c>
      <c r="T815" s="232">
        <v>8998</v>
      </c>
      <c r="U815" s="230" t="s">
        <v>5715</v>
      </c>
      <c r="V815" s="230" t="s">
        <v>5716</v>
      </c>
      <c r="W815" s="233" t="str">
        <f>IFERROR(VLOOKUP(Query1[[#This Row],[ENTERPRISE_ID]],HR_tbl[],2, 0), "Not on HR File")</f>
        <v>Team Lead Technician</v>
      </c>
      <c r="X815" s="113">
        <f>IFERROR(VLOOKUP(Query1[[#This Row],[ENTERPRISE_ID]],HR_tbl[],3,0), "Not on HR File")</f>
        <v>36941</v>
      </c>
      <c r="Y815" s="234" t="str">
        <f>IFERROR(VLOOKUP(Query1[[#This Row],[ENTERPRISE_ID]], Addresses!$A:$Y,21,0), "Not on HR File")</f>
        <v>1529 E PRICE</v>
      </c>
      <c r="Z815" s="234">
        <f>IFERROR(VLOOKUP(Query1[[#This Row],[ENTERPRISE_ID]], Addresses!$A:$Y,22,0), "Not on HR File")</f>
        <v>0</v>
      </c>
      <c r="AA815" s="234" t="str">
        <f>IFERROR(VLOOKUP(Query1[[#This Row],[ENTERPRISE_ID]], Addresses!$A:$Y,23,0), "Not on HR File")</f>
        <v>SPRINGFIELD</v>
      </c>
      <c r="AB815" s="234" t="str">
        <f>IFERROR(VLOOKUP(Query1[[#This Row],[ENTERPRISE_ID]], Addresses!$A:$Y,24,0), "Not on HR File")</f>
        <v>MO</v>
      </c>
      <c r="AC815" s="234" t="str">
        <f>IFERROR(VLOOKUP(Query1[[#This Row],[ENTERPRISE_ID]], Addresses!$A:$Y,25,0), "Not on HR File")</f>
        <v>65804</v>
      </c>
      <c r="AD815" s="230" t="s">
        <v>17475</v>
      </c>
      <c r="AE815" s="235">
        <v>46086</v>
      </c>
    </row>
    <row r="816" spans="1:31" x14ac:dyDescent="0.3">
      <c r="A816" s="230" t="s">
        <v>5584</v>
      </c>
      <c r="B816" s="230" t="str">
        <f>Query1[[#This Row],[LAST_NAME]]</f>
        <v>YOUNG</v>
      </c>
      <c r="C816" s="230" t="s">
        <v>9484</v>
      </c>
      <c r="D816" s="230" t="s">
        <v>5719</v>
      </c>
      <c r="E816" s="230" t="s">
        <v>9485</v>
      </c>
      <c r="F816" s="230" t="s">
        <v>9486</v>
      </c>
      <c r="G816" s="230" t="s">
        <v>5585</v>
      </c>
      <c r="H816" s="230" t="str">
        <f>Query1[[#This Row],[FULL_NAME]]</f>
        <v>MARK YOUNG</v>
      </c>
      <c r="I816" s="230" t="s">
        <v>5027</v>
      </c>
      <c r="J816" s="230" t="s">
        <v>4207</v>
      </c>
      <c r="K816" s="230" t="str">
        <f>Query1[[#This Row],[ENTERPRISE_ID]]</f>
        <v>MYOUN41</v>
      </c>
      <c r="L816" s="231">
        <v>7088304314</v>
      </c>
      <c r="M816" s="230" t="s">
        <v>5630</v>
      </c>
      <c r="N816" s="230" t="s">
        <v>9487</v>
      </c>
      <c r="O816" s="230"/>
      <c r="P816" s="230" t="s">
        <v>9488</v>
      </c>
      <c r="Q816" s="230" t="s">
        <v>250</v>
      </c>
      <c r="R816" s="230" t="s">
        <v>9489</v>
      </c>
      <c r="S816" s="230" t="s">
        <v>5634</v>
      </c>
      <c r="T816" s="232">
        <v>8998</v>
      </c>
      <c r="U816" s="230" t="s">
        <v>5514</v>
      </c>
      <c r="V816" s="230"/>
      <c r="W816" s="233" t="str">
        <f>IFERROR(VLOOKUP(Query1[[#This Row],[ENTERPRISE_ID]],HR_tbl[],2, 0), "Not on HR File")</f>
        <v>Service Technician 1, In-Home</v>
      </c>
      <c r="X816" s="113">
        <f>IFERROR(VLOOKUP(Query1[[#This Row],[ENTERPRISE_ID]],HR_tbl[],3,0), "Not on HR File")</f>
        <v>37255</v>
      </c>
      <c r="Y816" s="234" t="str">
        <f>IFERROR(VLOOKUP(Query1[[#This Row],[ENTERPRISE_ID]], Addresses!$A:$Y,21,0), "Not on HR File")</f>
        <v>17036 S. HAVEN</v>
      </c>
      <c r="Z816" s="234">
        <f>IFERROR(VLOOKUP(Query1[[#This Row],[ENTERPRISE_ID]], Addresses!$A:$Y,22,0), "Not on HR File")</f>
        <v>0</v>
      </c>
      <c r="AA816" s="234" t="str">
        <f>IFERROR(VLOOKUP(Query1[[#This Row],[ENTERPRISE_ID]], Addresses!$A:$Y,23,0), "Not on HR File")</f>
        <v>ORLAND HILLS</v>
      </c>
      <c r="AB816" s="234" t="str">
        <f>IFERROR(VLOOKUP(Query1[[#This Row],[ENTERPRISE_ID]], Addresses!$A:$Y,24,0), "Not on HR File")</f>
        <v>IL</v>
      </c>
      <c r="AC816" s="234" t="str">
        <f>IFERROR(VLOOKUP(Query1[[#This Row],[ENTERPRISE_ID]], Addresses!$A:$Y,25,0), "Not on HR File")</f>
        <v>60487</v>
      </c>
      <c r="AD816" s="230" t="s">
        <v>9490</v>
      </c>
      <c r="AE816" s="235">
        <v>46086</v>
      </c>
    </row>
    <row r="817" spans="1:31" x14ac:dyDescent="0.3">
      <c r="A817" s="230" t="s">
        <v>7954</v>
      </c>
      <c r="B817" s="230" t="str">
        <f>Query1[[#This Row],[LAST_NAME]]</f>
        <v>PLANT</v>
      </c>
      <c r="C817" s="230" t="s">
        <v>31455</v>
      </c>
      <c r="D817" s="230" t="s">
        <v>5854</v>
      </c>
      <c r="E817" s="230" t="s">
        <v>31456</v>
      </c>
      <c r="F817" s="230" t="s">
        <v>31694</v>
      </c>
      <c r="G817" s="230" t="s">
        <v>31457</v>
      </c>
      <c r="H817" s="230" t="str">
        <f>Query1[[#This Row],[FULL_NAME]]</f>
        <v>DAVID PLANT</v>
      </c>
      <c r="I817" s="230" t="s">
        <v>31458</v>
      </c>
      <c r="J817" s="230" t="s">
        <v>4292</v>
      </c>
      <c r="K817" s="230" t="str">
        <f>Query1[[#This Row],[ENTERPRISE_ID]]</f>
        <v>DPLANT</v>
      </c>
      <c r="L817" s="231"/>
      <c r="M817" s="230" t="s">
        <v>5630</v>
      </c>
      <c r="N817" s="230" t="s">
        <v>31459</v>
      </c>
      <c r="O817" s="230"/>
      <c r="P817" s="230" t="s">
        <v>31460</v>
      </c>
      <c r="Q817" s="230" t="s">
        <v>268</v>
      </c>
      <c r="R817" s="230" t="s">
        <v>22350</v>
      </c>
      <c r="S817" s="230" t="s">
        <v>5664</v>
      </c>
      <c r="T817" s="232">
        <v>8998</v>
      </c>
      <c r="U817" s="230" t="s">
        <v>1626</v>
      </c>
      <c r="V817" s="230" t="s">
        <v>5863</v>
      </c>
      <c r="W817" s="233" t="str">
        <f>IFERROR(VLOOKUP(Query1[[#This Row],[ENTERPRISE_ID]],HR_tbl[],2, 0), "Not on HR File")</f>
        <v>Not on HR File</v>
      </c>
      <c r="X817" s="113" t="str">
        <f>IFERROR(VLOOKUP(Query1[[#This Row],[ENTERPRISE_ID]],HR_tbl[],3,0), "Not on HR File")</f>
        <v>Not on HR File</v>
      </c>
      <c r="Y817" s="234" t="str">
        <f>IFERROR(VLOOKUP(Query1[[#This Row],[ENTERPRISE_ID]], Addresses!$A:$Y,21,0), "Not on HR File")</f>
        <v>403,10TH,AVE</v>
      </c>
      <c r="Z817" s="234">
        <f>IFERROR(VLOOKUP(Query1[[#This Row],[ENTERPRISE_ID]], Addresses!$A:$Y,22,0), "Not on HR File")</f>
        <v>0</v>
      </c>
      <c r="AA817" s="234" t="str">
        <f>IFERROR(VLOOKUP(Query1[[#This Row],[ENTERPRISE_ID]], Addresses!$A:$Y,23,0), "Not on HR File")</f>
        <v>MIDFIELD</v>
      </c>
      <c r="AB817" s="234" t="str">
        <f>IFERROR(VLOOKUP(Query1[[#This Row],[ENTERPRISE_ID]], Addresses!$A:$Y,24,0), "Not on HR File")</f>
        <v>AL</v>
      </c>
      <c r="AC817" s="234" t="str">
        <f>IFERROR(VLOOKUP(Query1[[#This Row],[ENTERPRISE_ID]], Addresses!$A:$Y,25,0), "Not on HR File")</f>
        <v>35228</v>
      </c>
      <c r="AD817" s="230"/>
      <c r="AE817" s="235">
        <v>46086</v>
      </c>
    </row>
    <row r="818" spans="1:31" x14ac:dyDescent="0.3">
      <c r="A818" s="230" t="s">
        <v>11288</v>
      </c>
      <c r="B818" s="230" t="str">
        <f>Query1[[#This Row],[LAST_NAME]]</f>
        <v>URRIBARRI CHACIN</v>
      </c>
      <c r="C818" s="230" t="s">
        <v>11289</v>
      </c>
      <c r="D818" s="230" t="s">
        <v>5638</v>
      </c>
      <c r="E818" s="230" t="s">
        <v>11290</v>
      </c>
      <c r="F818" s="230" t="s">
        <v>11291</v>
      </c>
      <c r="G818" s="230" t="s">
        <v>7445</v>
      </c>
      <c r="H818" s="230" t="str">
        <f>Query1[[#This Row],[FULL_NAME]]</f>
        <v>ANDRY URRIBARRI CHACIN</v>
      </c>
      <c r="I818" s="230" t="s">
        <v>11292</v>
      </c>
      <c r="J818" s="230" t="s">
        <v>11293</v>
      </c>
      <c r="K818" s="230" t="str">
        <f>Query1[[#This Row],[ENTERPRISE_ID]]</f>
        <v>AURRIBA</v>
      </c>
      <c r="L818" s="231">
        <v>3055402089</v>
      </c>
      <c r="M818" s="230" t="s">
        <v>5630</v>
      </c>
      <c r="N818" s="230" t="s">
        <v>11294</v>
      </c>
      <c r="O818" s="230"/>
      <c r="P818" s="230" t="s">
        <v>11295</v>
      </c>
      <c r="Q818" s="230" t="s">
        <v>297</v>
      </c>
      <c r="R818" s="230" t="s">
        <v>11296</v>
      </c>
      <c r="S818" s="230" t="s">
        <v>5634</v>
      </c>
      <c r="T818" s="232">
        <v>8998</v>
      </c>
      <c r="U818" s="230" t="s">
        <v>5715</v>
      </c>
      <c r="V818" s="230" t="s">
        <v>5716</v>
      </c>
      <c r="W818" s="233" t="str">
        <f>IFERROR(VLOOKUP(Query1[[#This Row],[ENTERPRISE_ID]],HR_tbl[],2, 0), "Not on HR File")</f>
        <v>Team Lead Technician</v>
      </c>
      <c r="X818" s="113">
        <f>IFERROR(VLOOKUP(Query1[[#This Row],[ENTERPRISE_ID]],HR_tbl[],3,0), "Not on HR File")</f>
        <v>43214</v>
      </c>
      <c r="Y818" s="234" t="str">
        <f>IFERROR(VLOOKUP(Query1[[#This Row],[ENTERPRISE_ID]], Addresses!$A:$Y,21,0), "Not on HR File")</f>
        <v>347 Lily Ln</v>
      </c>
      <c r="Z818" s="234">
        <f>IFERROR(VLOOKUP(Query1[[#This Row],[ENTERPRISE_ID]], Addresses!$A:$Y,22,0), "Not on HR File")</f>
        <v>0</v>
      </c>
      <c r="AA818" s="234" t="str">
        <f>IFERROR(VLOOKUP(Query1[[#This Row],[ENTERPRISE_ID]], Addresses!$A:$Y,23,0), "Not on HR File")</f>
        <v>Davenport</v>
      </c>
      <c r="AB818" s="234" t="str">
        <f>IFERROR(VLOOKUP(Query1[[#This Row],[ENTERPRISE_ID]], Addresses!$A:$Y,24,0), "Not on HR File")</f>
        <v>FL</v>
      </c>
      <c r="AC818" s="234" t="str">
        <f>IFERROR(VLOOKUP(Query1[[#This Row],[ENTERPRISE_ID]], Addresses!$A:$Y,25,0), "Not on HR File")</f>
        <v>33837</v>
      </c>
      <c r="AD818" s="230" t="s">
        <v>11297</v>
      </c>
      <c r="AE818" s="235">
        <v>46086</v>
      </c>
    </row>
    <row r="819" spans="1:31" x14ac:dyDescent="0.3">
      <c r="A819" s="230" t="s">
        <v>5086</v>
      </c>
      <c r="B819" s="230" t="str">
        <f>Query1[[#This Row],[LAST_NAME]]</f>
        <v>DONHAM</v>
      </c>
      <c r="C819" s="230" t="s">
        <v>7370</v>
      </c>
      <c r="D819" s="230" t="s">
        <v>6524</v>
      </c>
      <c r="E819" s="230" t="s">
        <v>7371</v>
      </c>
      <c r="F819" s="230" t="s">
        <v>7372</v>
      </c>
      <c r="G819" s="230" t="s">
        <v>5089</v>
      </c>
      <c r="H819" s="230" t="str">
        <f>Query1[[#This Row],[FULL_NAME]]</f>
        <v>CHOCKDI DONHAM</v>
      </c>
      <c r="I819" s="230" t="s">
        <v>5088</v>
      </c>
      <c r="J819" s="230" t="s">
        <v>5087</v>
      </c>
      <c r="K819" s="230" t="str">
        <f>Query1[[#This Row],[ENTERPRISE_ID]]</f>
        <v>CDONHAM</v>
      </c>
      <c r="L819" s="231">
        <v>7027214001</v>
      </c>
      <c r="M819" s="230" t="s">
        <v>5630</v>
      </c>
      <c r="N819" s="230" t="s">
        <v>7373</v>
      </c>
      <c r="O819" s="230"/>
      <c r="P819" s="230" t="s">
        <v>7374</v>
      </c>
      <c r="Q819" s="230" t="s">
        <v>4327</v>
      </c>
      <c r="R819" s="230" t="s">
        <v>7375</v>
      </c>
      <c r="S819" s="230" t="s">
        <v>5916</v>
      </c>
      <c r="T819" s="232">
        <v>8998</v>
      </c>
      <c r="U819" s="230" t="s">
        <v>5715</v>
      </c>
      <c r="V819" s="230" t="s">
        <v>5716</v>
      </c>
      <c r="W819" s="233" t="str">
        <f>IFERROR(VLOOKUP(Query1[[#This Row],[ENTERPRISE_ID]],HR_tbl[],2, 0), "Not on HR File")</f>
        <v>Team Lead Technician</v>
      </c>
      <c r="X819" s="113">
        <f>IFERROR(VLOOKUP(Query1[[#This Row],[ENTERPRISE_ID]],HR_tbl[],3,0), "Not on HR File")</f>
        <v>39088</v>
      </c>
      <c r="Y819" s="234" t="str">
        <f>IFERROR(VLOOKUP(Query1[[#This Row],[ENTERPRISE_ID]], Addresses!$A:$Y,21,0), "Not on HR File")</f>
        <v>1536 WESLEY STREET</v>
      </c>
      <c r="Z819" s="234">
        <f>IFERROR(VLOOKUP(Query1[[#This Row],[ENTERPRISE_ID]], Addresses!$A:$Y,22,0), "Not on HR File")</f>
        <v>0</v>
      </c>
      <c r="AA819" s="234" t="str">
        <f>IFERROR(VLOOKUP(Query1[[#This Row],[ENTERPRISE_ID]], Addresses!$A:$Y,23,0), "Not on HR File")</f>
        <v>LAS VEGAS</v>
      </c>
      <c r="AB819" s="234" t="str">
        <f>IFERROR(VLOOKUP(Query1[[#This Row],[ENTERPRISE_ID]], Addresses!$A:$Y,24,0), "Not on HR File")</f>
        <v>NV</v>
      </c>
      <c r="AC819" s="234" t="str">
        <f>IFERROR(VLOOKUP(Query1[[#This Row],[ENTERPRISE_ID]], Addresses!$A:$Y,25,0), "Not on HR File")</f>
        <v>89104</v>
      </c>
      <c r="AD819" s="230" t="s">
        <v>7376</v>
      </c>
      <c r="AE819" s="235">
        <v>46086</v>
      </c>
    </row>
    <row r="820" spans="1:31" x14ac:dyDescent="0.3">
      <c r="A820" s="230" t="s">
        <v>16542</v>
      </c>
      <c r="B820" s="230" t="str">
        <f>Query1[[#This Row],[LAST_NAME]]</f>
        <v>RIVERA-CRUZ</v>
      </c>
      <c r="C820" s="230" t="s">
        <v>16543</v>
      </c>
      <c r="D820" s="230" t="s">
        <v>5719</v>
      </c>
      <c r="E820" s="230" t="s">
        <v>16544</v>
      </c>
      <c r="F820" s="230" t="s">
        <v>16545</v>
      </c>
      <c r="G820" s="230" t="s">
        <v>16546</v>
      </c>
      <c r="H820" s="230" t="str">
        <f>Query1[[#This Row],[FULL_NAME]]</f>
        <v>ALEXIS RIVERA-CRUZ</v>
      </c>
      <c r="I820" s="230" t="s">
        <v>16547</v>
      </c>
      <c r="J820" s="230" t="s">
        <v>4110</v>
      </c>
      <c r="K820" s="230" t="str">
        <f>Query1[[#This Row],[ENTERPRISE_ID]]</f>
        <v>ARIVER9</v>
      </c>
      <c r="L820" s="231">
        <v>3098681712</v>
      </c>
      <c r="M820" s="230" t="s">
        <v>5630</v>
      </c>
      <c r="N820" s="230" t="s">
        <v>16548</v>
      </c>
      <c r="O820" s="230"/>
      <c r="P820" s="230" t="s">
        <v>16549</v>
      </c>
      <c r="Q820" s="230" t="s">
        <v>250</v>
      </c>
      <c r="R820" s="230" t="s">
        <v>16550</v>
      </c>
      <c r="S820" s="230" t="s">
        <v>5714</v>
      </c>
      <c r="T820" s="232">
        <v>8998</v>
      </c>
      <c r="U820" s="230" t="s">
        <v>6248</v>
      </c>
      <c r="V820" s="230" t="s">
        <v>6249</v>
      </c>
      <c r="W820" s="233" t="str">
        <f>IFERROR(VLOOKUP(Query1[[#This Row],[ENTERPRISE_ID]],HR_tbl[],2, 0), "Not on HR File")</f>
        <v>Service Technician 2, In-Home</v>
      </c>
      <c r="X820" s="113">
        <f>IFERROR(VLOOKUP(Query1[[#This Row],[ENTERPRISE_ID]],HR_tbl[],3,0), "Not on HR File")</f>
        <v>45991</v>
      </c>
      <c r="Y820" s="234" t="str">
        <f>IFERROR(VLOOKUP(Query1[[#This Row],[ENTERPRISE_ID]], Addresses!$A:$Y,21,0), "Not on HR File")</f>
        <v>830 20TH AVE</v>
      </c>
      <c r="Z820" s="234">
        <f>IFERROR(VLOOKUP(Query1[[#This Row],[ENTERPRISE_ID]], Addresses!$A:$Y,22,0), "Not on HR File")</f>
        <v>0</v>
      </c>
      <c r="AA820" s="234" t="str">
        <f>IFERROR(VLOOKUP(Query1[[#This Row],[ENTERPRISE_ID]], Addresses!$A:$Y,23,0), "Not on HR File")</f>
        <v>MOLINE</v>
      </c>
      <c r="AB820" s="234" t="str">
        <f>IFERROR(VLOOKUP(Query1[[#This Row],[ENTERPRISE_ID]], Addresses!$A:$Y,24,0), "Not on HR File")</f>
        <v>IL</v>
      </c>
      <c r="AC820" s="234" t="str">
        <f>IFERROR(VLOOKUP(Query1[[#This Row],[ENTERPRISE_ID]], Addresses!$A:$Y,25,0), "Not on HR File")</f>
        <v>61265</v>
      </c>
      <c r="AD820" s="230" t="s">
        <v>16551</v>
      </c>
      <c r="AE820" s="235">
        <v>46086</v>
      </c>
    </row>
    <row r="821" spans="1:31" x14ac:dyDescent="0.3">
      <c r="A821" s="230" t="s">
        <v>712</v>
      </c>
      <c r="B821" s="230" t="str">
        <f>Query1[[#This Row],[LAST_NAME]]</f>
        <v>POWERS</v>
      </c>
      <c r="C821" s="230" t="s">
        <v>713</v>
      </c>
      <c r="D821" s="230" t="s">
        <v>5756</v>
      </c>
      <c r="E821" s="230" t="s">
        <v>15938</v>
      </c>
      <c r="F821" s="230" t="s">
        <v>15939</v>
      </c>
      <c r="G821" s="230" t="s">
        <v>714</v>
      </c>
      <c r="H821" s="230" t="str">
        <f>Query1[[#This Row],[FULL_NAME]]</f>
        <v>BRIAN POWERS</v>
      </c>
      <c r="I821" s="230" t="s">
        <v>8663</v>
      </c>
      <c r="J821" s="230" t="s">
        <v>4028</v>
      </c>
      <c r="K821" s="230" t="str">
        <f>Query1[[#This Row],[ENTERPRISE_ID]]</f>
        <v>BPOWER8</v>
      </c>
      <c r="L821" s="231">
        <v>8565039462</v>
      </c>
      <c r="M821" s="230" t="s">
        <v>5630</v>
      </c>
      <c r="N821" s="230" t="s">
        <v>15940</v>
      </c>
      <c r="O821" s="230"/>
      <c r="P821" s="230" t="s">
        <v>15941</v>
      </c>
      <c r="Q821" s="230" t="s">
        <v>719</v>
      </c>
      <c r="R821" s="230" t="s">
        <v>15942</v>
      </c>
      <c r="S821" s="230" t="s">
        <v>5738</v>
      </c>
      <c r="T821" s="232">
        <v>8998</v>
      </c>
      <c r="U821" s="230" t="s">
        <v>5764</v>
      </c>
      <c r="V821" s="230" t="s">
        <v>5765</v>
      </c>
      <c r="W821" s="233" t="str">
        <f>IFERROR(VLOOKUP(Query1[[#This Row],[ENTERPRISE_ID]],HR_tbl[],2, 0), "Not on HR File")</f>
        <v>Service Technician 1, In Home</v>
      </c>
      <c r="X821" s="113">
        <f>IFERROR(VLOOKUP(Query1[[#This Row],[ENTERPRISE_ID]],HR_tbl[],3,0), "Not on HR File")</f>
        <v>31432</v>
      </c>
      <c r="Y821" s="234" t="str">
        <f>IFERROR(VLOOKUP(Query1[[#This Row],[ENTERPRISE_ID]], Addresses!$A:$Y,21,0), "Not on HR File")</f>
        <v>2615 MONROE AVE</v>
      </c>
      <c r="Z821" s="234">
        <f>IFERROR(VLOOKUP(Query1[[#This Row],[ENTERPRISE_ID]], Addresses!$A:$Y,22,0), "Not on HR File")</f>
        <v>0</v>
      </c>
      <c r="AA821" s="234" t="str">
        <f>IFERROR(VLOOKUP(Query1[[#This Row],[ENTERPRISE_ID]], Addresses!$A:$Y,23,0), "Not on HR File")</f>
        <v>VINELAND</v>
      </c>
      <c r="AB821" s="234" t="str">
        <f>IFERROR(VLOOKUP(Query1[[#This Row],[ENTERPRISE_ID]], Addresses!$A:$Y,24,0), "Not on HR File")</f>
        <v>NJ</v>
      </c>
      <c r="AC821" s="234" t="str">
        <f>IFERROR(VLOOKUP(Query1[[#This Row],[ENTERPRISE_ID]], Addresses!$A:$Y,25,0), "Not on HR File")</f>
        <v>08361</v>
      </c>
      <c r="AD821" s="230" t="s">
        <v>15943</v>
      </c>
      <c r="AE821" s="235">
        <v>46086</v>
      </c>
    </row>
    <row r="822" spans="1:31" x14ac:dyDescent="0.3">
      <c r="A822" s="230" t="s">
        <v>13849</v>
      </c>
      <c r="B822" s="230" t="str">
        <f>Query1[[#This Row],[LAST_NAME]]</f>
        <v>ELMORE</v>
      </c>
      <c r="C822" s="230" t="s">
        <v>13850</v>
      </c>
      <c r="D822" s="230" t="s">
        <v>5708</v>
      </c>
      <c r="E822" s="230" t="s">
        <v>13851</v>
      </c>
      <c r="F822" s="230" t="s">
        <v>13852</v>
      </c>
      <c r="G822" s="230" t="s">
        <v>13853</v>
      </c>
      <c r="H822" s="230" t="str">
        <f>Query1[[#This Row],[FULL_NAME]]</f>
        <v>JUSTIN ELMORE</v>
      </c>
      <c r="I822" s="230" t="s">
        <v>13854</v>
      </c>
      <c r="J822" s="230" t="s">
        <v>4893</v>
      </c>
      <c r="K822" s="230" t="str">
        <f>Query1[[#This Row],[ENTERPRISE_ID]]</f>
        <v>JELMORE</v>
      </c>
      <c r="L822" s="231">
        <v>7317371018</v>
      </c>
      <c r="M822" s="230" t="s">
        <v>5630</v>
      </c>
      <c r="N822" s="230" t="s">
        <v>13855</v>
      </c>
      <c r="O822" s="230"/>
      <c r="P822" s="230" t="s">
        <v>13856</v>
      </c>
      <c r="Q822" s="230" t="s">
        <v>407</v>
      </c>
      <c r="R822" s="230" t="s">
        <v>13857</v>
      </c>
      <c r="S822" s="230" t="s">
        <v>5664</v>
      </c>
      <c r="T822" s="232">
        <v>8998</v>
      </c>
      <c r="U822" s="230" t="s">
        <v>6216</v>
      </c>
      <c r="V822" s="230" t="s">
        <v>6217</v>
      </c>
      <c r="W822" s="233" t="str">
        <f>IFERROR(VLOOKUP(Query1[[#This Row],[ENTERPRISE_ID]],HR_tbl[],2, 0), "Not on HR File")</f>
        <v>Service Technician 2, In-Home</v>
      </c>
      <c r="X822" s="113">
        <f>IFERROR(VLOOKUP(Query1[[#This Row],[ENTERPRISE_ID]],HR_tbl[],3,0), "Not on HR File")</f>
        <v>46012</v>
      </c>
      <c r="Y822" s="234" t="str">
        <f>IFERROR(VLOOKUP(Query1[[#This Row],[ENTERPRISE_ID]], Addresses!$A:$Y,21,0), "Not on HR File")</f>
        <v>Not on HR File</v>
      </c>
      <c r="Z822" s="234" t="str">
        <f>IFERROR(VLOOKUP(Query1[[#This Row],[ENTERPRISE_ID]], Addresses!$A:$Y,22,0), "Not on HR File")</f>
        <v>Not on HR File</v>
      </c>
      <c r="AA822" s="234" t="str">
        <f>IFERROR(VLOOKUP(Query1[[#This Row],[ENTERPRISE_ID]], Addresses!$A:$Y,23,0), "Not on HR File")</f>
        <v>Not on HR File</v>
      </c>
      <c r="AB822" s="234" t="str">
        <f>IFERROR(VLOOKUP(Query1[[#This Row],[ENTERPRISE_ID]], Addresses!$A:$Y,24,0), "Not on HR File")</f>
        <v>Not on HR File</v>
      </c>
      <c r="AC822" s="234" t="str">
        <f>IFERROR(VLOOKUP(Query1[[#This Row],[ENTERPRISE_ID]], Addresses!$A:$Y,25,0), "Not on HR File")</f>
        <v>Not on HR File</v>
      </c>
      <c r="AD822" s="230" t="s">
        <v>13858</v>
      </c>
      <c r="AE822" s="235">
        <v>46086</v>
      </c>
    </row>
    <row r="823" spans="1:31" x14ac:dyDescent="0.3">
      <c r="A823" s="230" t="s">
        <v>4770</v>
      </c>
      <c r="B823" s="230" t="str">
        <f>Query1[[#This Row],[LAST_NAME]]</f>
        <v>STURNS</v>
      </c>
      <c r="C823" s="230" t="s">
        <v>5842</v>
      </c>
      <c r="D823" s="230" t="s">
        <v>5843</v>
      </c>
      <c r="E823" s="230" t="s">
        <v>5844</v>
      </c>
      <c r="F823" s="230" t="s">
        <v>5845</v>
      </c>
      <c r="G823" s="230" t="s">
        <v>4772</v>
      </c>
      <c r="H823" s="230" t="str">
        <f>Query1[[#This Row],[FULL_NAME]]</f>
        <v>ALEXANDER STURNS</v>
      </c>
      <c r="I823" s="230" t="s">
        <v>4771</v>
      </c>
      <c r="J823" s="230" t="s">
        <v>4019</v>
      </c>
      <c r="K823" s="230" t="str">
        <f>Query1[[#This Row],[ENTERPRISE_ID]]</f>
        <v>ASTURNS</v>
      </c>
      <c r="L823" s="231">
        <v>2819350549</v>
      </c>
      <c r="M823" s="230" t="s">
        <v>5630</v>
      </c>
      <c r="N823" s="230" t="s">
        <v>5846</v>
      </c>
      <c r="O823" s="230"/>
      <c r="P823" s="230" t="s">
        <v>5847</v>
      </c>
      <c r="Q823" s="230" t="s">
        <v>279</v>
      </c>
      <c r="R823" s="230" t="s">
        <v>5848</v>
      </c>
      <c r="S823" s="230" t="s">
        <v>5738</v>
      </c>
      <c r="T823" s="232">
        <v>8998</v>
      </c>
      <c r="U823" s="230" t="s">
        <v>5849</v>
      </c>
      <c r="V823" s="230" t="s">
        <v>5850</v>
      </c>
      <c r="W823" s="233" t="str">
        <f>IFERROR(VLOOKUP(Query1[[#This Row],[ENTERPRISE_ID]],HR_tbl[],2, 0), "Not on HR File")</f>
        <v>Service Technician 1, In-Home</v>
      </c>
      <c r="X823" s="113">
        <f>IFERROR(VLOOKUP(Query1[[#This Row],[ENTERPRISE_ID]],HR_tbl[],3,0), "Not on HR File")</f>
        <v>40623</v>
      </c>
      <c r="Y823" s="234" t="str">
        <f>IFERROR(VLOOKUP(Query1[[#This Row],[ENTERPRISE_ID]], Addresses!$A:$Y,21,0), "Not on HR File")</f>
        <v>3316 REEVES STREET</v>
      </c>
      <c r="Z823" s="234">
        <f>IFERROR(VLOOKUP(Query1[[#This Row],[ENTERPRISE_ID]], Addresses!$A:$Y,22,0), "Not on HR File")</f>
        <v>0</v>
      </c>
      <c r="AA823" s="234" t="str">
        <f>IFERROR(VLOOKUP(Query1[[#This Row],[ENTERPRISE_ID]], Addresses!$A:$Y,23,0), "Not on HR File")</f>
        <v>HOUSTON</v>
      </c>
      <c r="AB823" s="234" t="str">
        <f>IFERROR(VLOOKUP(Query1[[#This Row],[ENTERPRISE_ID]], Addresses!$A:$Y,24,0), "Not on HR File")</f>
        <v>TX</v>
      </c>
      <c r="AC823" s="234" t="str">
        <f>IFERROR(VLOOKUP(Query1[[#This Row],[ENTERPRISE_ID]], Addresses!$A:$Y,25,0), "Not on HR File")</f>
        <v>77004</v>
      </c>
      <c r="AD823" s="230" t="s">
        <v>5851</v>
      </c>
      <c r="AE823" s="235">
        <v>46086</v>
      </c>
    </row>
    <row r="824" spans="1:31" x14ac:dyDescent="0.3">
      <c r="A824" s="230" t="s">
        <v>191</v>
      </c>
      <c r="B824" s="230" t="str">
        <f>Query1[[#This Row],[LAST_NAME]]</f>
        <v>PAULSEN</v>
      </c>
      <c r="C824" s="230" t="s">
        <v>193</v>
      </c>
      <c r="D824" s="230" t="s">
        <v>5769</v>
      </c>
      <c r="E824" s="230" t="s">
        <v>9185</v>
      </c>
      <c r="F824" s="230" t="s">
        <v>9186</v>
      </c>
      <c r="G824" s="230" t="s">
        <v>194</v>
      </c>
      <c r="H824" s="230" t="str">
        <f>Query1[[#This Row],[FULL_NAME]]</f>
        <v>GREGG PAULSEN</v>
      </c>
      <c r="I824" s="230" t="s">
        <v>9187</v>
      </c>
      <c r="J824" s="230" t="s">
        <v>9188</v>
      </c>
      <c r="K824" s="230" t="str">
        <f>Query1[[#This Row],[ENTERPRISE_ID]]</f>
        <v>GPAULSE</v>
      </c>
      <c r="L824" s="231">
        <v>5635790302</v>
      </c>
      <c r="M824" s="230" t="s">
        <v>5630</v>
      </c>
      <c r="N824" s="230" t="s">
        <v>9189</v>
      </c>
      <c r="O824" s="230"/>
      <c r="P824" s="230" t="s">
        <v>9190</v>
      </c>
      <c r="Q824" s="230" t="s">
        <v>201</v>
      </c>
      <c r="R824" s="230" t="s">
        <v>9191</v>
      </c>
      <c r="S824" s="230" t="s">
        <v>5738</v>
      </c>
      <c r="T824" s="232">
        <v>8998</v>
      </c>
      <c r="U824" s="230" t="s">
        <v>7124</v>
      </c>
      <c r="V824" s="230" t="s">
        <v>7125</v>
      </c>
      <c r="W824" s="233" t="str">
        <f>IFERROR(VLOOKUP(Query1[[#This Row],[ENTERPRISE_ID]],HR_tbl[],2, 0), "Not on HR File")</f>
        <v>Service Technician 3, In-Home</v>
      </c>
      <c r="X824" s="113">
        <f>IFERROR(VLOOKUP(Query1[[#This Row],[ENTERPRISE_ID]],HR_tbl[],3,0), "Not on HR File")</f>
        <v>45844</v>
      </c>
      <c r="Y824" s="234" t="str">
        <f>IFERROR(VLOOKUP(Query1[[#This Row],[ENTERPRISE_ID]], Addresses!$A:$Y,21,0), "Not on HR File")</f>
        <v>204 WEST FRANKLIN ST</v>
      </c>
      <c r="Z824" s="234">
        <f>IFERROR(VLOOKUP(Query1[[#This Row],[ENTERPRISE_ID]], Addresses!$A:$Y,22,0), "Not on HR File")</f>
        <v>0</v>
      </c>
      <c r="AA824" s="234" t="str">
        <f>IFERROR(VLOOKUP(Query1[[#This Row],[ENTERPRISE_ID]], Addresses!$A:$Y,23,0), "Not on HR File")</f>
        <v>ELDRIDGE</v>
      </c>
      <c r="AB824" s="234" t="str">
        <f>IFERROR(VLOOKUP(Query1[[#This Row],[ENTERPRISE_ID]], Addresses!$A:$Y,24,0), "Not on HR File")</f>
        <v>IA</v>
      </c>
      <c r="AC824" s="234" t="str">
        <f>IFERROR(VLOOKUP(Query1[[#This Row],[ENTERPRISE_ID]], Addresses!$A:$Y,25,0), "Not on HR File")</f>
        <v>52748</v>
      </c>
      <c r="AD824" s="230" t="s">
        <v>9192</v>
      </c>
      <c r="AE824" s="235">
        <v>46086</v>
      </c>
    </row>
    <row r="825" spans="1:31" x14ac:dyDescent="0.3">
      <c r="A825" s="230" t="s">
        <v>6455</v>
      </c>
      <c r="B825" s="230" t="str">
        <f>Query1[[#This Row],[LAST_NAME]]</f>
        <v>ROBERTSON JR</v>
      </c>
      <c r="C825" s="230" t="s">
        <v>6456</v>
      </c>
      <c r="D825" s="230" t="s">
        <v>6040</v>
      </c>
      <c r="E825" s="230" t="s">
        <v>6457</v>
      </c>
      <c r="F825" s="230" t="s">
        <v>6458</v>
      </c>
      <c r="G825" s="230" t="s">
        <v>6459</v>
      </c>
      <c r="H825" s="230" t="str">
        <f>Query1[[#This Row],[FULL_NAME]]</f>
        <v>PATRICK ROBERTSON JR</v>
      </c>
      <c r="I825" s="230" t="s">
        <v>6460</v>
      </c>
      <c r="J825" s="230" t="s">
        <v>4445</v>
      </c>
      <c r="K825" s="230" t="str">
        <f>Query1[[#This Row],[ENTERPRISE_ID]]</f>
        <v>PROBERT</v>
      </c>
      <c r="L825" s="231">
        <v>9164771778</v>
      </c>
      <c r="M825" s="230" t="s">
        <v>5630</v>
      </c>
      <c r="N825" s="230" t="s">
        <v>6461</v>
      </c>
      <c r="O825" s="230"/>
      <c r="P825" s="230" t="s">
        <v>6462</v>
      </c>
      <c r="Q825" s="230" t="s">
        <v>219</v>
      </c>
      <c r="R825" s="230" t="s">
        <v>6463</v>
      </c>
      <c r="S825" s="230" t="s">
        <v>5714</v>
      </c>
      <c r="T825" s="232">
        <v>8998</v>
      </c>
      <c r="U825" s="230" t="s">
        <v>6464</v>
      </c>
      <c r="V825" s="230" t="s">
        <v>6465</v>
      </c>
      <c r="W825" s="233" t="str">
        <f>IFERROR(VLOOKUP(Query1[[#This Row],[ENTERPRISE_ID]],HR_tbl[],2, 0), "Not on HR File")</f>
        <v>HVAC Lead Installer</v>
      </c>
      <c r="X825" s="113">
        <f>IFERROR(VLOOKUP(Query1[[#This Row],[ENTERPRISE_ID]],HR_tbl[],3,0), "Not on HR File")</f>
        <v>45914</v>
      </c>
      <c r="Y825" s="234" t="str">
        <f>IFERROR(VLOOKUP(Query1[[#This Row],[ENTERPRISE_ID]], Addresses!$A:$Y,21,0), "Not on HR File")</f>
        <v>3615 JENNYLIND AVE</v>
      </c>
      <c r="Z825" s="234">
        <f>IFERROR(VLOOKUP(Query1[[#This Row],[ENTERPRISE_ID]], Addresses!$A:$Y,22,0), "Not on HR File")</f>
        <v>0</v>
      </c>
      <c r="AA825" s="234" t="str">
        <f>IFERROR(VLOOKUP(Query1[[#This Row],[ENTERPRISE_ID]], Addresses!$A:$Y,23,0), "Not on HR File")</f>
        <v>NORTH HIGHLANDS</v>
      </c>
      <c r="AB825" s="234" t="str">
        <f>IFERROR(VLOOKUP(Query1[[#This Row],[ENTERPRISE_ID]], Addresses!$A:$Y,24,0), "Not on HR File")</f>
        <v>CA</v>
      </c>
      <c r="AC825" s="234" t="str">
        <f>IFERROR(VLOOKUP(Query1[[#This Row],[ENTERPRISE_ID]], Addresses!$A:$Y,25,0), "Not on HR File")</f>
        <v>95660</v>
      </c>
      <c r="AD825" s="230" t="s">
        <v>6466</v>
      </c>
      <c r="AE825" s="235">
        <v>46086</v>
      </c>
    </row>
    <row r="826" spans="1:31" x14ac:dyDescent="0.3">
      <c r="A826" s="230" t="s">
        <v>13008</v>
      </c>
      <c r="B826" s="230" t="str">
        <f>Query1[[#This Row],[LAST_NAME]]</f>
        <v>JONES</v>
      </c>
      <c r="C826" s="230" t="s">
        <v>13009</v>
      </c>
      <c r="D826" s="230" t="s">
        <v>6119</v>
      </c>
      <c r="E826" s="230" t="s">
        <v>13010</v>
      </c>
      <c r="F826" s="230" t="s">
        <v>13011</v>
      </c>
      <c r="G826" s="230" t="s">
        <v>9035</v>
      </c>
      <c r="H826" s="230" t="str">
        <f>Query1[[#This Row],[FULL_NAME]]</f>
        <v>DANIEL JONES</v>
      </c>
      <c r="I826" s="230" t="s">
        <v>4096</v>
      </c>
      <c r="J826" s="230" t="s">
        <v>4709</v>
      </c>
      <c r="K826" s="230" t="str">
        <f>Query1[[#This Row],[ENTERPRISE_ID]]</f>
        <v>DJON118</v>
      </c>
      <c r="L826" s="231">
        <v>2766969003</v>
      </c>
      <c r="M826" s="230" t="s">
        <v>5630</v>
      </c>
      <c r="N826" s="230" t="s">
        <v>13012</v>
      </c>
      <c r="O826" s="230"/>
      <c r="P826" s="230" t="s">
        <v>13013</v>
      </c>
      <c r="Q826" s="230" t="s">
        <v>328</v>
      </c>
      <c r="R826" s="230" t="s">
        <v>13014</v>
      </c>
      <c r="S826" s="230" t="s">
        <v>5738</v>
      </c>
      <c r="T826" s="232">
        <v>8998</v>
      </c>
      <c r="U826" s="230" t="s">
        <v>5715</v>
      </c>
      <c r="V826" s="230" t="s">
        <v>5716</v>
      </c>
      <c r="W826" s="233" t="str">
        <f>IFERROR(VLOOKUP(Query1[[#This Row],[ENTERPRISE_ID]],HR_tbl[],2, 0), "Not on HR File")</f>
        <v>Team Lead Technician</v>
      </c>
      <c r="X826" s="113">
        <f>IFERROR(VLOOKUP(Query1[[#This Row],[ENTERPRISE_ID]],HR_tbl[],3,0), "Not on HR File")</f>
        <v>40931</v>
      </c>
      <c r="Y826" s="234" t="str">
        <f>IFERROR(VLOOKUP(Query1[[#This Row],[ENTERPRISE_ID]], Addresses!$A:$Y,21,0), "Not on HR File")</f>
        <v>1289 FLOWER GAP RD</v>
      </c>
      <c r="Z826" s="234">
        <f>IFERROR(VLOOKUP(Query1[[#This Row],[ENTERPRISE_ID]], Addresses!$A:$Y,22,0), "Not on HR File")</f>
        <v>0</v>
      </c>
      <c r="AA826" s="234" t="str">
        <f>IFERROR(VLOOKUP(Query1[[#This Row],[ENTERPRISE_ID]], Addresses!$A:$Y,23,0), "Not on HR File")</f>
        <v>CANA</v>
      </c>
      <c r="AB826" s="234" t="str">
        <f>IFERROR(VLOOKUP(Query1[[#This Row],[ENTERPRISE_ID]], Addresses!$A:$Y,24,0), "Not on HR File")</f>
        <v>VA</v>
      </c>
      <c r="AC826" s="234" t="str">
        <f>IFERROR(VLOOKUP(Query1[[#This Row],[ENTERPRISE_ID]], Addresses!$A:$Y,25,0), "Not on HR File")</f>
        <v>24317</v>
      </c>
      <c r="AD826" s="230" t="s">
        <v>13015</v>
      </c>
      <c r="AE826" s="235">
        <v>46086</v>
      </c>
    </row>
    <row r="827" spans="1:31" x14ac:dyDescent="0.3">
      <c r="A827" s="230" t="s">
        <v>5574</v>
      </c>
      <c r="B827" s="230" t="str">
        <f>Query1[[#This Row],[LAST_NAME]]</f>
        <v>QUEZADA LEOS</v>
      </c>
      <c r="C827" s="230" t="s">
        <v>10718</v>
      </c>
      <c r="D827" s="230" t="s">
        <v>5867</v>
      </c>
      <c r="E827" s="230" t="s">
        <v>10719</v>
      </c>
      <c r="F827" s="230" t="s">
        <v>10720</v>
      </c>
      <c r="G827" s="230" t="s">
        <v>5577</v>
      </c>
      <c r="H827" s="230" t="str">
        <f>Query1[[#This Row],[FULL_NAME]]</f>
        <v>HUMBERTO QUEZADA LEOS</v>
      </c>
      <c r="I827" s="230" t="s">
        <v>5576</v>
      </c>
      <c r="J827" s="230" t="s">
        <v>5575</v>
      </c>
      <c r="K827" s="230" t="str">
        <f>Query1[[#This Row],[ENTERPRISE_ID]]</f>
        <v>HQUEZA0</v>
      </c>
      <c r="L827" s="231">
        <v>9492471484</v>
      </c>
      <c r="M827" s="230" t="s">
        <v>5630</v>
      </c>
      <c r="N827" s="230" t="s">
        <v>10721</v>
      </c>
      <c r="O827" s="230" t="s">
        <v>8809</v>
      </c>
      <c r="P827" s="230" t="s">
        <v>10722</v>
      </c>
      <c r="Q827" s="230" t="s">
        <v>219</v>
      </c>
      <c r="R827" s="230" t="s">
        <v>10723</v>
      </c>
      <c r="S827" s="230" t="s">
        <v>5634</v>
      </c>
      <c r="T827" s="232">
        <v>8998</v>
      </c>
      <c r="U827" s="230" t="s">
        <v>7203</v>
      </c>
      <c r="V827" s="230" t="s">
        <v>7204</v>
      </c>
      <c r="W827" s="233" t="str">
        <f>IFERROR(VLOOKUP(Query1[[#This Row],[ENTERPRISE_ID]],HR_tbl[],2, 0), "Not on HR File")</f>
        <v>Service Technician 1, In-Home</v>
      </c>
      <c r="X827" s="113">
        <f>IFERROR(VLOOKUP(Query1[[#This Row],[ENTERPRISE_ID]],HR_tbl[],3,0), "Not on HR File")</f>
        <v>39861</v>
      </c>
      <c r="Y827" s="234" t="str">
        <f>IFERROR(VLOOKUP(Query1[[#This Row],[ENTERPRISE_ID]], Addresses!$A:$Y,21,0), "Not on HR File")</f>
        <v>377 AVOCADO STREET</v>
      </c>
      <c r="Z827" s="234" t="str">
        <f>IFERROR(VLOOKUP(Query1[[#This Row],[ENTERPRISE_ID]], Addresses!$A:$Y,22,0), "Not on HR File")</f>
        <v>UNIT H</v>
      </c>
      <c r="AA827" s="234" t="str">
        <f>IFERROR(VLOOKUP(Query1[[#This Row],[ENTERPRISE_ID]], Addresses!$A:$Y,23,0), "Not on HR File")</f>
        <v>COSTA MESA</v>
      </c>
      <c r="AB827" s="234" t="str">
        <f>IFERROR(VLOOKUP(Query1[[#This Row],[ENTERPRISE_ID]], Addresses!$A:$Y,24,0), "Not on HR File")</f>
        <v>CA</v>
      </c>
      <c r="AC827" s="234" t="str">
        <f>IFERROR(VLOOKUP(Query1[[#This Row],[ENTERPRISE_ID]], Addresses!$A:$Y,25,0), "Not on HR File")</f>
        <v>92627</v>
      </c>
      <c r="AD827" s="230" t="s">
        <v>10724</v>
      </c>
      <c r="AE827" s="235">
        <v>46086</v>
      </c>
    </row>
    <row r="828" spans="1:31" x14ac:dyDescent="0.3">
      <c r="A828" s="230" t="s">
        <v>31695</v>
      </c>
      <c r="B828" s="230" t="str">
        <f>Query1[[#This Row],[LAST_NAME]]</f>
        <v>DOBBS</v>
      </c>
      <c r="C828" s="230" t="s">
        <v>2511</v>
      </c>
      <c r="D828" s="230" t="s">
        <v>5638</v>
      </c>
      <c r="E828" s="230" t="s">
        <v>12975</v>
      </c>
      <c r="F828" s="230" t="s">
        <v>31696</v>
      </c>
      <c r="G828" s="230" t="s">
        <v>2512</v>
      </c>
      <c r="H828" s="230" t="str">
        <f>Query1[[#This Row],[FULL_NAME]]</f>
        <v>JACOB DOBBS</v>
      </c>
      <c r="I828" s="230" t="s">
        <v>12976</v>
      </c>
      <c r="J828" s="230" t="s">
        <v>4553</v>
      </c>
      <c r="K828" s="230" t="str">
        <f>Query1[[#This Row],[ENTERPRISE_ID]]</f>
        <v>JDOBBS</v>
      </c>
      <c r="L828" s="231">
        <v>9047490537</v>
      </c>
      <c r="M828" s="230" t="s">
        <v>5630</v>
      </c>
      <c r="N828" s="230" t="s">
        <v>12977</v>
      </c>
      <c r="O828" s="230"/>
      <c r="P828" s="230" t="s">
        <v>5815</v>
      </c>
      <c r="Q828" s="230" t="s">
        <v>297</v>
      </c>
      <c r="R828" s="230" t="s">
        <v>12978</v>
      </c>
      <c r="S828" s="230" t="s">
        <v>5634</v>
      </c>
      <c r="T828" s="232">
        <v>8998</v>
      </c>
      <c r="U828" s="230" t="s">
        <v>7643</v>
      </c>
      <c r="V828" s="230" t="s">
        <v>7644</v>
      </c>
      <c r="W828" s="233" t="str">
        <f>IFERROR(VLOOKUP(Query1[[#This Row],[ENTERPRISE_ID]],HR_tbl[],2, 0), "Not on HR File")</f>
        <v>Service Technician 1, In-Home</v>
      </c>
      <c r="X828" s="113">
        <f>IFERROR(VLOOKUP(Query1[[#This Row],[ENTERPRISE_ID]],HR_tbl[],3,0), "Not on HR File")</f>
        <v>45718</v>
      </c>
      <c r="Y828" s="234" t="str">
        <f>IFERROR(VLOOKUP(Query1[[#This Row],[ENTERPRISE_ID]], Addresses!$A:$Y,21,0), "Not on HR File")</f>
        <v>3585 DREXEL ST</v>
      </c>
      <c r="Z828" s="234">
        <f>IFERROR(VLOOKUP(Query1[[#This Row],[ENTERPRISE_ID]], Addresses!$A:$Y,22,0), "Not on HR File")</f>
        <v>0</v>
      </c>
      <c r="AA828" s="234" t="str">
        <f>IFERROR(VLOOKUP(Query1[[#This Row],[ENTERPRISE_ID]], Addresses!$A:$Y,23,0), "Not on HR File")</f>
        <v>JACKSONVILLE</v>
      </c>
      <c r="AB828" s="234" t="str">
        <f>IFERROR(VLOOKUP(Query1[[#This Row],[ENTERPRISE_ID]], Addresses!$A:$Y,24,0), "Not on HR File")</f>
        <v>FL</v>
      </c>
      <c r="AC828" s="234" t="str">
        <f>IFERROR(VLOOKUP(Query1[[#This Row],[ENTERPRISE_ID]], Addresses!$A:$Y,25,0), "Not on HR File")</f>
        <v>32207</v>
      </c>
      <c r="AD828" s="230" t="s">
        <v>12979</v>
      </c>
      <c r="AE828" s="235">
        <v>46086</v>
      </c>
    </row>
    <row r="829" spans="1:31" x14ac:dyDescent="0.3">
      <c r="A829" s="230" t="s">
        <v>3241</v>
      </c>
      <c r="B829" s="230" t="str">
        <f>Query1[[#This Row],[LAST_NAME]]</f>
        <v>RAMSEY</v>
      </c>
      <c r="C829" s="230" t="s">
        <v>3242</v>
      </c>
      <c r="D829" s="230" t="s">
        <v>5843</v>
      </c>
      <c r="E829" s="230" t="s">
        <v>10601</v>
      </c>
      <c r="F829" s="230" t="s">
        <v>10602</v>
      </c>
      <c r="G829" s="230" t="s">
        <v>3243</v>
      </c>
      <c r="H829" s="230" t="str">
        <f>Query1[[#This Row],[FULL_NAME]]</f>
        <v>ROY RAMSEY</v>
      </c>
      <c r="I829" s="230" t="s">
        <v>5181</v>
      </c>
      <c r="J829" s="230" t="s">
        <v>5180</v>
      </c>
      <c r="K829" s="230" t="str">
        <f>Query1[[#This Row],[ENTERPRISE_ID]]</f>
        <v>RRAMSE1</v>
      </c>
      <c r="L829" s="231">
        <v>4092021425</v>
      </c>
      <c r="M829" s="230" t="s">
        <v>5630</v>
      </c>
      <c r="N829" s="230" t="s">
        <v>10603</v>
      </c>
      <c r="O829" s="230"/>
      <c r="P829" s="230" t="s">
        <v>9783</v>
      </c>
      <c r="Q829" s="230" t="s">
        <v>279</v>
      </c>
      <c r="R829" s="230" t="s">
        <v>9784</v>
      </c>
      <c r="S829" s="230" t="s">
        <v>5738</v>
      </c>
      <c r="T829" s="232">
        <v>8998</v>
      </c>
      <c r="U829" s="230" t="s">
        <v>8863</v>
      </c>
      <c r="V829" s="230" t="s">
        <v>9578</v>
      </c>
      <c r="W829" s="233" t="str">
        <f>IFERROR(VLOOKUP(Query1[[#This Row],[ENTERPRISE_ID]],HR_tbl[],2, 0), "Not on HR File")</f>
        <v>Service Technician 1, In-Home</v>
      </c>
      <c r="X829" s="113">
        <f>IFERROR(VLOOKUP(Query1[[#This Row],[ENTERPRISE_ID]],HR_tbl[],3,0), "Not on HR File")</f>
        <v>43157</v>
      </c>
      <c r="Y829" s="234" t="str">
        <f>IFERROR(VLOOKUP(Query1[[#This Row],[ENTERPRISE_ID]], Addresses!$A:$Y,21,0), "Not on HR File")</f>
        <v>2314 Sonora</v>
      </c>
      <c r="Z829" s="234">
        <f>IFERROR(VLOOKUP(Query1[[#This Row],[ENTERPRISE_ID]], Addresses!$A:$Y,22,0), "Not on HR File")</f>
        <v>0</v>
      </c>
      <c r="AA829" s="234" t="str">
        <f>IFERROR(VLOOKUP(Query1[[#This Row],[ENTERPRISE_ID]], Addresses!$A:$Y,23,0), "Not on HR File")</f>
        <v>League CITY</v>
      </c>
      <c r="AB829" s="234" t="str">
        <f>IFERROR(VLOOKUP(Query1[[#This Row],[ENTERPRISE_ID]], Addresses!$A:$Y,24,0), "Not on HR File")</f>
        <v>TX</v>
      </c>
      <c r="AC829" s="234" t="str">
        <f>IFERROR(VLOOKUP(Query1[[#This Row],[ENTERPRISE_ID]], Addresses!$A:$Y,25,0), "Not on HR File")</f>
        <v>77573</v>
      </c>
      <c r="AD829" s="230" t="s">
        <v>10604</v>
      </c>
      <c r="AE829" s="235">
        <v>46086</v>
      </c>
    </row>
    <row r="830" spans="1:31" x14ac:dyDescent="0.3">
      <c r="A830" s="230"/>
      <c r="B830" s="230" t="str">
        <f>Query1[[#This Row],[LAST_NAME]]</f>
        <v>ROLDAN</v>
      </c>
      <c r="C830" s="230" t="s">
        <v>31697</v>
      </c>
      <c r="D830" s="230" t="s">
        <v>6352</v>
      </c>
      <c r="E830" s="230" t="s">
        <v>31698</v>
      </c>
      <c r="F830" s="230"/>
      <c r="G830" s="230" t="s">
        <v>19110</v>
      </c>
      <c r="H830" s="230" t="str">
        <f>Query1[[#This Row],[FULL_NAME]]</f>
        <v>HECTOR ROLDAN</v>
      </c>
      <c r="I830" s="230" t="s">
        <v>31699</v>
      </c>
      <c r="J830" s="230" t="s">
        <v>4889</v>
      </c>
      <c r="K830" s="230" t="str">
        <f>Query1[[#This Row],[ENTERPRISE_ID]]</f>
        <v>HROLDA0</v>
      </c>
      <c r="L830" s="231">
        <v>5162348216</v>
      </c>
      <c r="M830" s="230" t="s">
        <v>5630</v>
      </c>
      <c r="N830" s="230"/>
      <c r="O830" s="230"/>
      <c r="P830" s="230"/>
      <c r="Q830" s="230"/>
      <c r="R830" s="230"/>
      <c r="S830" s="230" t="s">
        <v>5664</v>
      </c>
      <c r="T830" s="232">
        <v>8998</v>
      </c>
      <c r="U830" s="230" t="s">
        <v>7342</v>
      </c>
      <c r="V830" s="230" t="s">
        <v>7343</v>
      </c>
      <c r="W830" s="233" t="str">
        <f>IFERROR(VLOOKUP(Query1[[#This Row],[ENTERPRISE_ID]],HR_tbl[],2, 0), "Not on HR File")</f>
        <v>Service Technician 1, In-Home</v>
      </c>
      <c r="X830" s="113">
        <f>IFERROR(VLOOKUP(Query1[[#This Row],[ENTERPRISE_ID]],HR_tbl[],3,0), "Not on HR File")</f>
        <v>40784</v>
      </c>
      <c r="Y830" s="234" t="str">
        <f>IFERROR(VLOOKUP(Query1[[#This Row],[ENTERPRISE_ID]], Addresses!$A:$Y,21,0), "Not on HR File")</f>
        <v>25 DAISY LANE</v>
      </c>
      <c r="Z830" s="234">
        <f>IFERROR(VLOOKUP(Query1[[#This Row],[ENTERPRISE_ID]], Addresses!$A:$Y,22,0), "Not on HR File")</f>
        <v>0</v>
      </c>
      <c r="AA830" s="234" t="str">
        <f>IFERROR(VLOOKUP(Query1[[#This Row],[ENTERPRISE_ID]], Addresses!$A:$Y,23,0), "Not on HR File")</f>
        <v>LEVITTOWN</v>
      </c>
      <c r="AB830" s="234" t="str">
        <f>IFERROR(VLOOKUP(Query1[[#This Row],[ENTERPRISE_ID]], Addresses!$A:$Y,24,0), "Not on HR File")</f>
        <v>NY</v>
      </c>
      <c r="AC830" s="234" t="str">
        <f>IFERROR(VLOOKUP(Query1[[#This Row],[ENTERPRISE_ID]], Addresses!$A:$Y,25,0), "Not on HR File")</f>
        <v>11756</v>
      </c>
      <c r="AD830" s="230" t="s">
        <v>31700</v>
      </c>
      <c r="AE830" s="235">
        <v>46086</v>
      </c>
    </row>
    <row r="831" spans="1:31" x14ac:dyDescent="0.3">
      <c r="A831" s="230" t="s">
        <v>17037</v>
      </c>
      <c r="B831" s="230" t="str">
        <f>Query1[[#This Row],[LAST_NAME]]</f>
        <v>MORSE</v>
      </c>
      <c r="C831" s="230" t="s">
        <v>17038</v>
      </c>
      <c r="D831" s="230" t="s">
        <v>5867</v>
      </c>
      <c r="E831" s="230" t="s">
        <v>17039</v>
      </c>
      <c r="F831" s="230" t="s">
        <v>17040</v>
      </c>
      <c r="G831" s="230" t="s">
        <v>17041</v>
      </c>
      <c r="H831" s="230" t="str">
        <f>Query1[[#This Row],[FULL_NAME]]</f>
        <v>BILL MORSE</v>
      </c>
      <c r="I831" s="230" t="s">
        <v>17042</v>
      </c>
      <c r="J831" s="230" t="s">
        <v>17043</v>
      </c>
      <c r="K831" s="230" t="str">
        <f>Query1[[#This Row],[ENTERPRISE_ID]]</f>
        <v>BMORSE2</v>
      </c>
      <c r="L831" s="231">
        <v>9512411584</v>
      </c>
      <c r="M831" s="230" t="s">
        <v>5630</v>
      </c>
      <c r="N831" s="230" t="s">
        <v>17044</v>
      </c>
      <c r="O831" s="230"/>
      <c r="P831" s="230" t="s">
        <v>3056</v>
      </c>
      <c r="Q831" s="230" t="s">
        <v>219</v>
      </c>
      <c r="R831" s="230" t="s">
        <v>11782</v>
      </c>
      <c r="S831" s="230" t="s">
        <v>5634</v>
      </c>
      <c r="T831" s="232">
        <v>8998</v>
      </c>
      <c r="U831" s="230" t="s">
        <v>8099</v>
      </c>
      <c r="V831" s="230" t="s">
        <v>8100</v>
      </c>
      <c r="W831" s="233" t="str">
        <f>IFERROR(VLOOKUP(Query1[[#This Row],[ENTERPRISE_ID]],HR_tbl[],2, 0), "Not on HR File")</f>
        <v>Service Technician 1, In-Home</v>
      </c>
      <c r="X831" s="113">
        <f>IFERROR(VLOOKUP(Query1[[#This Row],[ENTERPRISE_ID]],HR_tbl[],3,0), "Not on HR File")</f>
        <v>32715</v>
      </c>
      <c r="Y831" s="234" t="str">
        <f>IFERROR(VLOOKUP(Query1[[#This Row],[ENTERPRISE_ID]], Addresses!$A:$Y,21,0), "Not on HR File")</f>
        <v>27321 PASEO VERDE</v>
      </c>
      <c r="Z831" s="234">
        <f>IFERROR(VLOOKUP(Query1[[#This Row],[ENTERPRISE_ID]], Addresses!$A:$Y,22,0), "Not on HR File")</f>
        <v>0</v>
      </c>
      <c r="AA831" s="234" t="str">
        <f>IFERROR(VLOOKUP(Query1[[#This Row],[ENTERPRISE_ID]], Addresses!$A:$Y,23,0), "Not on HR File")</f>
        <v>HEMET</v>
      </c>
      <c r="AB831" s="234" t="str">
        <f>IFERROR(VLOOKUP(Query1[[#This Row],[ENTERPRISE_ID]], Addresses!$A:$Y,24,0), "Not on HR File")</f>
        <v>CA</v>
      </c>
      <c r="AC831" s="234" t="str">
        <f>IFERROR(VLOOKUP(Query1[[#This Row],[ENTERPRISE_ID]], Addresses!$A:$Y,25,0), "Not on HR File")</f>
        <v>92544</v>
      </c>
      <c r="AD831" s="230" t="s">
        <v>17045</v>
      </c>
      <c r="AE831" s="235">
        <v>46086</v>
      </c>
    </row>
    <row r="832" spans="1:31" x14ac:dyDescent="0.3">
      <c r="A832" s="230" t="s">
        <v>3149</v>
      </c>
      <c r="B832" s="230" t="str">
        <f>Query1[[#This Row],[LAST_NAME]]</f>
        <v>LINDSLEY</v>
      </c>
      <c r="C832" s="230" t="s">
        <v>3150</v>
      </c>
      <c r="D832" s="230" t="s">
        <v>5669</v>
      </c>
      <c r="E832" s="230" t="s">
        <v>12436</v>
      </c>
      <c r="F832" s="230" t="s">
        <v>12437</v>
      </c>
      <c r="G832" s="230" t="s">
        <v>3151</v>
      </c>
      <c r="H832" s="230" t="str">
        <f>Query1[[#This Row],[FULL_NAME]]</f>
        <v>JOHN LINDSLEY</v>
      </c>
      <c r="I832" s="230" t="s">
        <v>4480</v>
      </c>
      <c r="J832" s="230" t="s">
        <v>4282</v>
      </c>
      <c r="K832" s="230" t="str">
        <f>Query1[[#This Row],[ENTERPRISE_ID]]</f>
        <v>JLINDSL</v>
      </c>
      <c r="L832" s="231">
        <v>3603015811</v>
      </c>
      <c r="M832" s="230" t="s">
        <v>5630</v>
      </c>
      <c r="N832" s="230" t="s">
        <v>12438</v>
      </c>
      <c r="O832" s="230"/>
      <c r="P832" s="230" t="s">
        <v>12439</v>
      </c>
      <c r="Q832" s="230" t="s">
        <v>1472</v>
      </c>
      <c r="R832" s="230" t="s">
        <v>12440</v>
      </c>
      <c r="S832" s="230" t="s">
        <v>5634</v>
      </c>
      <c r="T832" s="232">
        <v>8998</v>
      </c>
      <c r="U832" s="230" t="s">
        <v>7080</v>
      </c>
      <c r="V832" s="230" t="s">
        <v>7081</v>
      </c>
      <c r="W832" s="233" t="str">
        <f>IFERROR(VLOOKUP(Query1[[#This Row],[ENTERPRISE_ID]],HR_tbl[],2, 0), "Not on HR File")</f>
        <v>Service Technician 1, In-Home</v>
      </c>
      <c r="X832" s="113">
        <f>IFERROR(VLOOKUP(Query1[[#This Row],[ENTERPRISE_ID]],HR_tbl[],3,0), "Not on HR File")</f>
        <v>44251</v>
      </c>
      <c r="Y832" s="234" t="str">
        <f>IFERROR(VLOOKUP(Query1[[#This Row],[ENTERPRISE_ID]], Addresses!$A:$Y,21,0), "Not on HR File")</f>
        <v>686 FAIRMOUNT RD</v>
      </c>
      <c r="Z832" s="234">
        <f>IFERROR(VLOOKUP(Query1[[#This Row],[ENTERPRISE_ID]], Addresses!$A:$Y,22,0), "Not on HR File")</f>
        <v>0</v>
      </c>
      <c r="AA832" s="234" t="str">
        <f>IFERROR(VLOOKUP(Query1[[#This Row],[ENTERPRISE_ID]], Addresses!$A:$Y,23,0), "Not on HR File")</f>
        <v>PORT TOWNSEND</v>
      </c>
      <c r="AB832" s="234" t="str">
        <f>IFERROR(VLOOKUP(Query1[[#This Row],[ENTERPRISE_ID]], Addresses!$A:$Y,24,0), "Not on HR File")</f>
        <v>WA</v>
      </c>
      <c r="AC832" s="234" t="str">
        <f>IFERROR(VLOOKUP(Query1[[#This Row],[ENTERPRISE_ID]], Addresses!$A:$Y,25,0), "Not on HR File")</f>
        <v>98368</v>
      </c>
      <c r="AD832" s="230" t="s">
        <v>12441</v>
      </c>
      <c r="AE832" s="235">
        <v>46086</v>
      </c>
    </row>
    <row r="833" spans="1:31" x14ac:dyDescent="0.3">
      <c r="A833" s="230" t="s">
        <v>11759</v>
      </c>
      <c r="B833" s="230" t="str">
        <f>Query1[[#This Row],[LAST_NAME]]</f>
        <v>FARMER</v>
      </c>
      <c r="C833" s="230" t="s">
        <v>11760</v>
      </c>
      <c r="D833" s="230" t="s">
        <v>5708</v>
      </c>
      <c r="E833" s="230" t="s">
        <v>11761</v>
      </c>
      <c r="F833" s="230" t="s">
        <v>11762</v>
      </c>
      <c r="G833" s="230" t="s">
        <v>11763</v>
      </c>
      <c r="H833" s="230" t="str">
        <f>Query1[[#This Row],[FULL_NAME]]</f>
        <v>DARRIN FARMER</v>
      </c>
      <c r="I833" s="230" t="s">
        <v>11764</v>
      </c>
      <c r="J833" s="230" t="s">
        <v>11765</v>
      </c>
      <c r="K833" s="230" t="str">
        <f>Query1[[#This Row],[ENTERPRISE_ID]]</f>
        <v>DFARME5</v>
      </c>
      <c r="L833" s="231">
        <v>9013039659</v>
      </c>
      <c r="M833" s="230" t="s">
        <v>5630</v>
      </c>
      <c r="N833" s="230" t="s">
        <v>11766</v>
      </c>
      <c r="O833" s="230"/>
      <c r="P833" s="230" t="s">
        <v>8604</v>
      </c>
      <c r="Q833" s="230" t="s">
        <v>407</v>
      </c>
      <c r="R833" s="230" t="s">
        <v>11767</v>
      </c>
      <c r="S833" s="230" t="s">
        <v>5714</v>
      </c>
      <c r="T833" s="232">
        <v>8998</v>
      </c>
      <c r="U833" s="230" t="s">
        <v>6216</v>
      </c>
      <c r="V833" s="230" t="s">
        <v>6217</v>
      </c>
      <c r="W833" s="233" t="str">
        <f>IFERROR(VLOOKUP(Query1[[#This Row],[ENTERPRISE_ID]],HR_tbl[],2, 0), "Not on HR File")</f>
        <v>Service Technician 1, In-Home</v>
      </c>
      <c r="X833" s="113">
        <f>IFERROR(VLOOKUP(Query1[[#This Row],[ENTERPRISE_ID]],HR_tbl[],3,0), "Not on HR File")</f>
        <v>32633</v>
      </c>
      <c r="Y833" s="234" t="str">
        <f>IFERROR(VLOOKUP(Query1[[#This Row],[ENTERPRISE_ID]], Addresses!$A:$Y,21,0), "Not on HR File")</f>
        <v>2984 FALKIRK ST.</v>
      </c>
      <c r="Z833" s="234">
        <f>IFERROR(VLOOKUP(Query1[[#This Row],[ENTERPRISE_ID]], Addresses!$A:$Y,22,0), "Not on HR File")</f>
        <v>0</v>
      </c>
      <c r="AA833" s="234" t="str">
        <f>IFERROR(VLOOKUP(Query1[[#This Row],[ENTERPRISE_ID]], Addresses!$A:$Y,23,0), "Not on HR File")</f>
        <v>MEMPHIS</v>
      </c>
      <c r="AB833" s="234" t="str">
        <f>IFERROR(VLOOKUP(Query1[[#This Row],[ENTERPRISE_ID]], Addresses!$A:$Y,24,0), "Not on HR File")</f>
        <v>TN</v>
      </c>
      <c r="AC833" s="234" t="str">
        <f>IFERROR(VLOOKUP(Query1[[#This Row],[ENTERPRISE_ID]], Addresses!$A:$Y,25,0), "Not on HR File")</f>
        <v>38128</v>
      </c>
      <c r="AD833" s="230" t="s">
        <v>11768</v>
      </c>
      <c r="AE833" s="235">
        <v>46086</v>
      </c>
    </row>
    <row r="834" spans="1:31" x14ac:dyDescent="0.3">
      <c r="A834" s="230" t="s">
        <v>16789</v>
      </c>
      <c r="B834" s="230" t="str">
        <f>Query1[[#This Row],[LAST_NAME]]</f>
        <v>BOOKER</v>
      </c>
      <c r="C834" s="230" t="s">
        <v>16790</v>
      </c>
      <c r="D834" s="230" t="s">
        <v>5867</v>
      </c>
      <c r="E834" s="230" t="s">
        <v>16791</v>
      </c>
      <c r="F834" s="230" t="s">
        <v>16792</v>
      </c>
      <c r="G834" s="230" t="s">
        <v>16793</v>
      </c>
      <c r="H834" s="230" t="str">
        <f>Query1[[#This Row],[FULL_NAME]]</f>
        <v>CHRISTOPHER BOOKER</v>
      </c>
      <c r="I834" s="230" t="s">
        <v>16794</v>
      </c>
      <c r="J834" s="230" t="s">
        <v>4070</v>
      </c>
      <c r="K834" s="230" t="str">
        <f>Query1[[#This Row],[ENTERPRISE_ID]]</f>
        <v>CBOOKE0</v>
      </c>
      <c r="L834" s="231">
        <v>9288634269</v>
      </c>
      <c r="M834" s="230" t="s">
        <v>5630</v>
      </c>
      <c r="N834" s="230" t="s">
        <v>16795</v>
      </c>
      <c r="O834" s="230"/>
      <c r="P834" s="230" t="s">
        <v>16796</v>
      </c>
      <c r="Q834" s="230" t="s">
        <v>1675</v>
      </c>
      <c r="R834" s="230" t="s">
        <v>16797</v>
      </c>
      <c r="S834" s="230" t="s">
        <v>5634</v>
      </c>
      <c r="T834" s="232">
        <v>8998</v>
      </c>
      <c r="U834" s="230" t="s">
        <v>7548</v>
      </c>
      <c r="V834" s="230" t="s">
        <v>7828</v>
      </c>
      <c r="W834" s="233" t="str">
        <f>IFERROR(VLOOKUP(Query1[[#This Row],[ENTERPRISE_ID]],HR_tbl[],2, 0), "Not on HR File")</f>
        <v>Service Technician 1, In-Home</v>
      </c>
      <c r="X834" s="113">
        <f>IFERROR(VLOOKUP(Query1[[#This Row],[ENTERPRISE_ID]],HR_tbl[],3,0), "Not on HR File")</f>
        <v>43003</v>
      </c>
      <c r="Y834" s="234" t="str">
        <f>IFERROR(VLOOKUP(Query1[[#This Row],[ENTERPRISE_ID]], Addresses!$A:$Y,21,0), "Not on HR File")</f>
        <v>1266 Hahn dr.</v>
      </c>
      <c r="Z834" s="234">
        <f>IFERROR(VLOOKUP(Query1[[#This Row],[ENTERPRISE_ID]], Addresses!$A:$Y,22,0), "Not on HR File")</f>
        <v>0</v>
      </c>
      <c r="AA834" s="234" t="str">
        <f>IFERROR(VLOOKUP(Query1[[#This Row],[ENTERPRISE_ID]], Addresses!$A:$Y,23,0), "Not on HR File")</f>
        <v>Pinetop</v>
      </c>
      <c r="AB834" s="234" t="str">
        <f>IFERROR(VLOOKUP(Query1[[#This Row],[ENTERPRISE_ID]], Addresses!$A:$Y,24,0), "Not on HR File")</f>
        <v>AZ</v>
      </c>
      <c r="AC834" s="234" t="str">
        <f>IFERROR(VLOOKUP(Query1[[#This Row],[ENTERPRISE_ID]], Addresses!$A:$Y,25,0), "Not on HR File")</f>
        <v>85935</v>
      </c>
      <c r="AD834" s="230" t="s">
        <v>16798</v>
      </c>
      <c r="AE834" s="235">
        <v>46086</v>
      </c>
    </row>
    <row r="835" spans="1:31" x14ac:dyDescent="0.3">
      <c r="A835" s="230" t="s">
        <v>3553</v>
      </c>
      <c r="B835" s="230" t="str">
        <f>Query1[[#This Row],[LAST_NAME]]</f>
        <v>SINGLETON JR</v>
      </c>
      <c r="C835" s="230" t="s">
        <v>3555</v>
      </c>
      <c r="D835" s="230" t="s">
        <v>5708</v>
      </c>
      <c r="E835" s="230" t="s">
        <v>16989</v>
      </c>
      <c r="F835" s="230" t="s">
        <v>16990</v>
      </c>
      <c r="G835" s="230" t="s">
        <v>3556</v>
      </c>
      <c r="H835" s="230" t="str">
        <f>Query1[[#This Row],[FULL_NAME]]</f>
        <v>JAMAL SINGLETON JR</v>
      </c>
      <c r="I835" s="230" t="s">
        <v>4941</v>
      </c>
      <c r="J835" s="230" t="s">
        <v>4940</v>
      </c>
      <c r="K835" s="230" t="str">
        <f>Query1[[#This Row],[ENTERPRISE_ID]]</f>
        <v>JSINGLE</v>
      </c>
      <c r="L835" s="231">
        <v>3187530054</v>
      </c>
      <c r="M835" s="230" t="s">
        <v>5630</v>
      </c>
      <c r="N835" s="230" t="s">
        <v>16991</v>
      </c>
      <c r="O835" s="230" t="s">
        <v>16992</v>
      </c>
      <c r="P835" s="230" t="s">
        <v>4942</v>
      </c>
      <c r="Q835" s="230" t="s">
        <v>287</v>
      </c>
      <c r="R835" s="230" t="s">
        <v>16993</v>
      </c>
      <c r="S835" s="230" t="s">
        <v>5714</v>
      </c>
      <c r="T835" s="232">
        <v>8998</v>
      </c>
      <c r="U835" s="230" t="s">
        <v>7859</v>
      </c>
      <c r="V835" s="230" t="s">
        <v>7860</v>
      </c>
      <c r="W835" s="233" t="str">
        <f>IFERROR(VLOOKUP(Query1[[#This Row],[ENTERPRISE_ID]],HR_tbl[],2, 0), "Not on HR File")</f>
        <v>Service Technician 2, In-Home</v>
      </c>
      <c r="X835" s="113">
        <f>IFERROR(VLOOKUP(Query1[[#This Row],[ENTERPRISE_ID]],HR_tbl[],3,0), "Not on HR File")</f>
        <v>45942</v>
      </c>
      <c r="Y835" s="234" t="str">
        <f>IFERROR(VLOOKUP(Query1[[#This Row],[ENTERPRISE_ID]], Addresses!$A:$Y,21,0), "Not on HR File")</f>
        <v>Not on HR File</v>
      </c>
      <c r="Z835" s="234" t="str">
        <f>IFERROR(VLOOKUP(Query1[[#This Row],[ENTERPRISE_ID]], Addresses!$A:$Y,22,0), "Not on HR File")</f>
        <v>Not on HR File</v>
      </c>
      <c r="AA835" s="234" t="str">
        <f>IFERROR(VLOOKUP(Query1[[#This Row],[ENTERPRISE_ID]], Addresses!$A:$Y,23,0), "Not on HR File")</f>
        <v>Not on HR File</v>
      </c>
      <c r="AB835" s="234" t="str">
        <f>IFERROR(VLOOKUP(Query1[[#This Row],[ENTERPRISE_ID]], Addresses!$A:$Y,24,0), "Not on HR File")</f>
        <v>Not on HR File</v>
      </c>
      <c r="AC835" s="234" t="str">
        <f>IFERROR(VLOOKUP(Query1[[#This Row],[ENTERPRISE_ID]], Addresses!$A:$Y,25,0), "Not on HR File")</f>
        <v>Not on HR File</v>
      </c>
      <c r="AD835" s="230" t="s">
        <v>16994</v>
      </c>
      <c r="AE835" s="235">
        <v>46086</v>
      </c>
    </row>
    <row r="836" spans="1:31" x14ac:dyDescent="0.3">
      <c r="A836" s="230" t="s">
        <v>13743</v>
      </c>
      <c r="B836" s="230" t="str">
        <f>Query1[[#This Row],[LAST_NAME]]</f>
        <v>WALMER</v>
      </c>
      <c r="C836" s="230" t="s">
        <v>13744</v>
      </c>
      <c r="D836" s="230" t="s">
        <v>6339</v>
      </c>
      <c r="E836" s="230" t="s">
        <v>13745</v>
      </c>
      <c r="F836" s="230" t="s">
        <v>13746</v>
      </c>
      <c r="G836" s="230" t="s">
        <v>13747</v>
      </c>
      <c r="H836" s="230" t="str">
        <f>Query1[[#This Row],[FULL_NAME]]</f>
        <v>RICKY WALMER</v>
      </c>
      <c r="I836" s="230" t="s">
        <v>13748</v>
      </c>
      <c r="J836" s="230" t="s">
        <v>5491</v>
      </c>
      <c r="K836" s="230" t="str">
        <f>Query1[[#This Row],[ENTERPRISE_ID]]</f>
        <v>RWALMER</v>
      </c>
      <c r="L836" s="231">
        <v>6107145830</v>
      </c>
      <c r="M836" s="230" t="s">
        <v>5630</v>
      </c>
      <c r="N836" s="230" t="s">
        <v>13749</v>
      </c>
      <c r="O836" s="230"/>
      <c r="P836" s="230" t="s">
        <v>13750</v>
      </c>
      <c r="Q836" s="230" t="s">
        <v>435</v>
      </c>
      <c r="R836" s="230" t="s">
        <v>13751</v>
      </c>
      <c r="S836" s="230" t="s">
        <v>5916</v>
      </c>
      <c r="T836" s="232">
        <v>8998</v>
      </c>
      <c r="U836" s="230" t="s">
        <v>7222</v>
      </c>
      <c r="V836" s="230" t="s">
        <v>7223</v>
      </c>
      <c r="W836" s="233" t="str">
        <f>IFERROR(VLOOKUP(Query1[[#This Row],[ENTERPRISE_ID]],HR_tbl[],2, 0), "Not on HR File")</f>
        <v>Service Technician 2, In-Home</v>
      </c>
      <c r="X836" s="113">
        <f>IFERROR(VLOOKUP(Query1[[#This Row],[ENTERPRISE_ID]],HR_tbl[],3,0), "Not on HR File")</f>
        <v>39223</v>
      </c>
      <c r="Y836" s="234" t="str">
        <f>IFERROR(VLOOKUP(Query1[[#This Row],[ENTERPRISE_ID]], Addresses!$A:$Y,21,0), "Not on HR File")</f>
        <v>713 SUMMER MOUNTAIN ROAD</v>
      </c>
      <c r="Z836" s="234">
        <f>IFERROR(VLOOKUP(Query1[[#This Row],[ENTERPRISE_ID]], Addresses!$A:$Y,22,0), "Not on HR File")</f>
        <v>0</v>
      </c>
      <c r="AA836" s="234" t="str">
        <f>IFERROR(VLOOKUP(Query1[[#This Row],[ENTERPRISE_ID]], Addresses!$A:$Y,23,0), "Not on HR File")</f>
        <v>BERNVILLE</v>
      </c>
      <c r="AB836" s="234" t="str">
        <f>IFERROR(VLOOKUP(Query1[[#This Row],[ENTERPRISE_ID]], Addresses!$A:$Y,24,0), "Not on HR File")</f>
        <v>PA</v>
      </c>
      <c r="AC836" s="234" t="str">
        <f>IFERROR(VLOOKUP(Query1[[#This Row],[ENTERPRISE_ID]], Addresses!$A:$Y,25,0), "Not on HR File")</f>
        <v>19506</v>
      </c>
      <c r="AD836" s="230" t="s">
        <v>13752</v>
      </c>
      <c r="AE836" s="235">
        <v>46086</v>
      </c>
    </row>
    <row r="837" spans="1:31" x14ac:dyDescent="0.3">
      <c r="A837" s="230" t="s">
        <v>984</v>
      </c>
      <c r="B837" s="230" t="str">
        <f>Query1[[#This Row],[LAST_NAME]]</f>
        <v>PADILLA</v>
      </c>
      <c r="C837" s="230" t="s">
        <v>987</v>
      </c>
      <c r="D837" s="230" t="s">
        <v>5647</v>
      </c>
      <c r="E837" s="230" t="s">
        <v>13468</v>
      </c>
      <c r="F837" s="230" t="s">
        <v>13469</v>
      </c>
      <c r="G837" s="230" t="s">
        <v>988</v>
      </c>
      <c r="H837" s="230" t="str">
        <f>Query1[[#This Row],[FULL_NAME]]</f>
        <v>GEORGE PADILLA</v>
      </c>
      <c r="I837" s="230" t="s">
        <v>4755</v>
      </c>
      <c r="J837" s="230" t="s">
        <v>4066</v>
      </c>
      <c r="K837" s="230" t="str">
        <f>Query1[[#This Row],[ENTERPRISE_ID]]</f>
        <v>GPADIL6</v>
      </c>
      <c r="L837" s="231">
        <v>2108520846</v>
      </c>
      <c r="M837" s="230" t="s">
        <v>5630</v>
      </c>
      <c r="N837" s="230" t="s">
        <v>13470</v>
      </c>
      <c r="O837" s="230"/>
      <c r="P837" s="230" t="s">
        <v>6264</v>
      </c>
      <c r="Q837" s="230" t="s">
        <v>279</v>
      </c>
      <c r="R837" s="230" t="s">
        <v>13471</v>
      </c>
      <c r="S837" s="230" t="s">
        <v>5634</v>
      </c>
      <c r="T837" s="232">
        <v>8998</v>
      </c>
      <c r="U837" s="230" t="s">
        <v>5476</v>
      </c>
      <c r="V837" s="230" t="s">
        <v>6266</v>
      </c>
      <c r="W837" s="233" t="str">
        <f>IFERROR(VLOOKUP(Query1[[#This Row],[ENTERPRISE_ID]],HR_tbl[],2, 0), "Not on HR File")</f>
        <v>Service Technician 1, In-Home</v>
      </c>
      <c r="X837" s="113">
        <f>IFERROR(VLOOKUP(Query1[[#This Row],[ENTERPRISE_ID]],HR_tbl[],3,0), "Not on HR File")</f>
        <v>41225</v>
      </c>
      <c r="Y837" s="234" t="str">
        <f>IFERROR(VLOOKUP(Query1[[#This Row],[ENTERPRISE_ID]], Addresses!$A:$Y,21,0), "Not on HR File")</f>
        <v>10930 indigo creek</v>
      </c>
      <c r="Z837" s="234">
        <f>IFERROR(VLOOKUP(Query1[[#This Row],[ENTERPRISE_ID]], Addresses!$A:$Y,22,0), "Not on HR File")</f>
        <v>0</v>
      </c>
      <c r="AA837" s="234" t="str">
        <f>IFERROR(VLOOKUP(Query1[[#This Row],[ENTERPRISE_ID]], Addresses!$A:$Y,23,0), "Not on HR File")</f>
        <v>San Antonio</v>
      </c>
      <c r="AB837" s="234" t="str">
        <f>IFERROR(VLOOKUP(Query1[[#This Row],[ENTERPRISE_ID]], Addresses!$A:$Y,24,0), "Not on HR File")</f>
        <v>TX</v>
      </c>
      <c r="AC837" s="234" t="str">
        <f>IFERROR(VLOOKUP(Query1[[#This Row],[ENTERPRISE_ID]], Addresses!$A:$Y,25,0), "Not on HR File")</f>
        <v>78239</v>
      </c>
      <c r="AD837" s="230" t="s">
        <v>13472</v>
      </c>
      <c r="AE837" s="235">
        <v>46086</v>
      </c>
    </row>
    <row r="838" spans="1:31" x14ac:dyDescent="0.3">
      <c r="A838" s="230" t="s">
        <v>243</v>
      </c>
      <c r="B838" s="230" t="str">
        <f>Query1[[#This Row],[LAST_NAME]]</f>
        <v>KRYSTYNIAK</v>
      </c>
      <c r="C838" s="230" t="s">
        <v>16918</v>
      </c>
      <c r="D838" s="230" t="s">
        <v>5719</v>
      </c>
      <c r="E838" s="230" t="s">
        <v>16919</v>
      </c>
      <c r="F838" s="230" t="s">
        <v>16920</v>
      </c>
      <c r="G838" s="230" t="s">
        <v>16921</v>
      </c>
      <c r="H838" s="230" t="str">
        <f>Query1[[#This Row],[FULL_NAME]]</f>
        <v>DANIEL KRYSTYNIAK</v>
      </c>
      <c r="I838" s="230" t="s">
        <v>16640</v>
      </c>
      <c r="J838" s="230" t="s">
        <v>4709</v>
      </c>
      <c r="K838" s="230" t="str">
        <f>Query1[[#This Row],[ENTERPRISE_ID]]</f>
        <v>DKRYSTY</v>
      </c>
      <c r="L838" s="231">
        <v>8156932238</v>
      </c>
      <c r="M838" s="230" t="s">
        <v>5630</v>
      </c>
      <c r="N838" s="230" t="s">
        <v>16922</v>
      </c>
      <c r="O838" s="230"/>
      <c r="P838" s="230" t="s">
        <v>5515</v>
      </c>
      <c r="Q838" s="230" t="s">
        <v>250</v>
      </c>
      <c r="R838" s="230" t="s">
        <v>16642</v>
      </c>
      <c r="S838" s="230" t="s">
        <v>5664</v>
      </c>
      <c r="T838" s="232">
        <v>8998</v>
      </c>
      <c r="U838" s="230" t="s">
        <v>6825</v>
      </c>
      <c r="V838" s="230" t="s">
        <v>6826</v>
      </c>
      <c r="W838" s="233" t="str">
        <f>IFERROR(VLOOKUP(Query1[[#This Row],[ENTERPRISE_ID]],HR_tbl[],2, 0), "Not on HR File")</f>
        <v>Service Technician 2, Trainee</v>
      </c>
      <c r="X838" s="113">
        <f>IFERROR(VLOOKUP(Query1[[#This Row],[ENTERPRISE_ID]],HR_tbl[],3,0), "Not on HR File")</f>
        <v>46047</v>
      </c>
      <c r="Y838" s="234" t="str">
        <f>IFERROR(VLOOKUP(Query1[[#This Row],[ENTERPRISE_ID]], Addresses!$A:$Y,21,0), "Not on HR File")</f>
        <v>Not on HR File</v>
      </c>
      <c r="Z838" s="234" t="str">
        <f>IFERROR(VLOOKUP(Query1[[#This Row],[ENTERPRISE_ID]], Addresses!$A:$Y,22,0), "Not on HR File")</f>
        <v>Not on HR File</v>
      </c>
      <c r="AA838" s="234" t="str">
        <f>IFERROR(VLOOKUP(Query1[[#This Row],[ENTERPRISE_ID]], Addresses!$A:$Y,23,0), "Not on HR File")</f>
        <v>Not on HR File</v>
      </c>
      <c r="AB838" s="234" t="str">
        <f>IFERROR(VLOOKUP(Query1[[#This Row],[ENTERPRISE_ID]], Addresses!$A:$Y,24,0), "Not on HR File")</f>
        <v>Not on HR File</v>
      </c>
      <c r="AC838" s="234" t="str">
        <f>IFERROR(VLOOKUP(Query1[[#This Row],[ENTERPRISE_ID]], Addresses!$A:$Y,25,0), "Not on HR File")</f>
        <v>Not on HR File</v>
      </c>
      <c r="AD838" s="230" t="s">
        <v>16923</v>
      </c>
      <c r="AE838" s="235">
        <v>46086</v>
      </c>
    </row>
    <row r="839" spans="1:31" x14ac:dyDescent="0.3">
      <c r="A839" s="230" t="s">
        <v>9149</v>
      </c>
      <c r="B839" s="230" t="str">
        <f>Query1[[#This Row],[LAST_NAME]]</f>
        <v>KRUMMELBEIN</v>
      </c>
      <c r="C839" s="230" t="s">
        <v>9150</v>
      </c>
      <c r="D839" s="230" t="s">
        <v>5990</v>
      </c>
      <c r="E839" s="230" t="s">
        <v>9151</v>
      </c>
      <c r="F839" s="230" t="s">
        <v>9152</v>
      </c>
      <c r="G839" s="230" t="s">
        <v>9153</v>
      </c>
      <c r="H839" s="230" t="str">
        <f>Query1[[#This Row],[FULL_NAME]]</f>
        <v>BRYON KRUMMELBEIN</v>
      </c>
      <c r="I839" s="230" t="s">
        <v>9154</v>
      </c>
      <c r="J839" s="230" t="s">
        <v>9155</v>
      </c>
      <c r="K839" s="230" t="str">
        <f>Query1[[#This Row],[ENTERPRISE_ID]]</f>
        <v>BKRUMME</v>
      </c>
      <c r="L839" s="231">
        <v>6184340557</v>
      </c>
      <c r="M839" s="230" t="s">
        <v>5630</v>
      </c>
      <c r="N839" s="230" t="s">
        <v>9156</v>
      </c>
      <c r="O839" s="230"/>
      <c r="P839" s="230" t="s">
        <v>9157</v>
      </c>
      <c r="Q839" s="230" t="s">
        <v>250</v>
      </c>
      <c r="R839" s="230" t="s">
        <v>9158</v>
      </c>
      <c r="S839" s="230" t="s">
        <v>5916</v>
      </c>
      <c r="T839" s="232">
        <v>8998</v>
      </c>
      <c r="U839" s="230" t="s">
        <v>5995</v>
      </c>
      <c r="V839" s="230" t="s">
        <v>5996</v>
      </c>
      <c r="W839" s="233" t="str">
        <f>IFERROR(VLOOKUP(Query1[[#This Row],[ENTERPRISE_ID]],HR_tbl[],2, 0), "Not on HR File")</f>
        <v>Lead Service Tech, In-Home</v>
      </c>
      <c r="X839" s="113">
        <f>IFERROR(VLOOKUP(Query1[[#This Row],[ENTERPRISE_ID]],HR_tbl[],3,0), "Not on HR File")</f>
        <v>35528</v>
      </c>
      <c r="Y839" s="234" t="str">
        <f>IFERROR(VLOOKUP(Query1[[#This Row],[ENTERPRISE_ID]], Addresses!$A:$Y,21,0), "Not on HR File")</f>
        <v>702 MILLER STREET</v>
      </c>
      <c r="Z839" s="234">
        <f>IFERROR(VLOOKUP(Query1[[#This Row],[ENTERPRISE_ID]], Addresses!$A:$Y,22,0), "Not on HR File")</f>
        <v>0</v>
      </c>
      <c r="AA839" s="234" t="str">
        <f>IFERROR(VLOOKUP(Query1[[#This Row],[ENTERPRISE_ID]], Addresses!$A:$Y,23,0), "Not on HR File")</f>
        <v>ALTON</v>
      </c>
      <c r="AB839" s="234" t="str">
        <f>IFERROR(VLOOKUP(Query1[[#This Row],[ENTERPRISE_ID]], Addresses!$A:$Y,24,0), "Not on HR File")</f>
        <v>IL</v>
      </c>
      <c r="AC839" s="234" t="str">
        <f>IFERROR(VLOOKUP(Query1[[#This Row],[ENTERPRISE_ID]], Addresses!$A:$Y,25,0), "Not on HR File")</f>
        <v>62002</v>
      </c>
      <c r="AD839" s="230" t="s">
        <v>9159</v>
      </c>
      <c r="AE839" s="235">
        <v>46086</v>
      </c>
    </row>
    <row r="840" spans="1:31" x14ac:dyDescent="0.3">
      <c r="A840" s="230" t="s">
        <v>2522</v>
      </c>
      <c r="B840" s="230" t="str">
        <f>Query1[[#This Row],[LAST_NAME]]</f>
        <v>MOREHOUSE</v>
      </c>
      <c r="C840" s="230" t="s">
        <v>2523</v>
      </c>
      <c r="D840" s="230" t="s">
        <v>5669</v>
      </c>
      <c r="E840" s="230" t="s">
        <v>16586</v>
      </c>
      <c r="F840" s="230" t="s">
        <v>16587</v>
      </c>
      <c r="G840" s="230" t="s">
        <v>2524</v>
      </c>
      <c r="H840" s="230" t="str">
        <f>Query1[[#This Row],[FULL_NAME]]</f>
        <v>GARY MOREHOUSE</v>
      </c>
      <c r="I840" s="230" t="s">
        <v>16588</v>
      </c>
      <c r="J840" s="230" t="s">
        <v>4230</v>
      </c>
      <c r="K840" s="230" t="str">
        <f>Query1[[#This Row],[ENTERPRISE_ID]]</f>
        <v>GMOREHO</v>
      </c>
      <c r="L840" s="231">
        <v>5039834131</v>
      </c>
      <c r="M840" s="230" t="s">
        <v>5630</v>
      </c>
      <c r="N840" s="230" t="s">
        <v>16589</v>
      </c>
      <c r="O840" s="230"/>
      <c r="P840" s="230" t="s">
        <v>16590</v>
      </c>
      <c r="Q840" s="230" t="s">
        <v>1472</v>
      </c>
      <c r="R840" s="230" t="s">
        <v>16591</v>
      </c>
      <c r="S840" s="230" t="s">
        <v>5634</v>
      </c>
      <c r="T840" s="232">
        <v>8998</v>
      </c>
      <c r="U840" s="230" t="s">
        <v>7080</v>
      </c>
      <c r="V840" s="230" t="s">
        <v>7081</v>
      </c>
      <c r="W840" s="233" t="str">
        <f>IFERROR(VLOOKUP(Query1[[#This Row],[ENTERPRISE_ID]],HR_tbl[],2, 0), "Not on HR File")</f>
        <v>Service Technician 2, In-Home</v>
      </c>
      <c r="X840" s="113">
        <f>IFERROR(VLOOKUP(Query1[[#This Row],[ENTERPRISE_ID]],HR_tbl[],3,0), "Not on HR File")</f>
        <v>32574</v>
      </c>
      <c r="Y840" s="234" t="str">
        <f>IFERROR(VLOOKUP(Query1[[#This Row],[ENTERPRISE_ID]], Addresses!$A:$Y,21,0), "Not on HR File")</f>
        <v>20816 NE 389th St</v>
      </c>
      <c r="Z840" s="234">
        <f>IFERROR(VLOOKUP(Query1[[#This Row],[ENTERPRISE_ID]], Addresses!$A:$Y,22,0), "Not on HR File")</f>
        <v>0</v>
      </c>
      <c r="AA840" s="234" t="str">
        <f>IFERROR(VLOOKUP(Query1[[#This Row],[ENTERPRISE_ID]], Addresses!$A:$Y,23,0), "Not on HR File")</f>
        <v>Amboy</v>
      </c>
      <c r="AB840" s="234" t="str">
        <f>IFERROR(VLOOKUP(Query1[[#This Row],[ENTERPRISE_ID]], Addresses!$A:$Y,24,0), "Not on HR File")</f>
        <v>WA</v>
      </c>
      <c r="AC840" s="234" t="str">
        <f>IFERROR(VLOOKUP(Query1[[#This Row],[ENTERPRISE_ID]], Addresses!$A:$Y,25,0), "Not on HR File")</f>
        <v>98601</v>
      </c>
      <c r="AD840" s="230" t="s">
        <v>16592</v>
      </c>
      <c r="AE840" s="235">
        <v>46086</v>
      </c>
    </row>
    <row r="841" spans="1:31" x14ac:dyDescent="0.3">
      <c r="A841" s="230" t="s">
        <v>18864</v>
      </c>
      <c r="B841" s="230" t="str">
        <f>Query1[[#This Row],[LAST_NAME]]</f>
        <v>HIGGINBOTHAM</v>
      </c>
      <c r="C841" s="230" t="s">
        <v>18865</v>
      </c>
      <c r="D841" s="230" t="s">
        <v>5638</v>
      </c>
      <c r="E841" s="230" t="s">
        <v>18866</v>
      </c>
      <c r="F841" s="230" t="s">
        <v>18867</v>
      </c>
      <c r="G841" s="230" t="s">
        <v>7643</v>
      </c>
      <c r="H841" s="230" t="str">
        <f>Query1[[#This Row],[FULL_NAME]]</f>
        <v>TONY HIGGINBOTHAM</v>
      </c>
      <c r="I841" s="230" t="s">
        <v>18868</v>
      </c>
      <c r="J841" s="230" t="s">
        <v>4784</v>
      </c>
      <c r="K841" s="230" t="str">
        <f>Query1[[#This Row],[ENTERPRISE_ID]]</f>
        <v>THIGGIN</v>
      </c>
      <c r="L841" s="231">
        <v>9046845048</v>
      </c>
      <c r="M841" s="230" t="s">
        <v>5630</v>
      </c>
      <c r="N841" s="230" t="s">
        <v>18869</v>
      </c>
      <c r="O841" s="230"/>
      <c r="P841" s="230" t="s">
        <v>18870</v>
      </c>
      <c r="Q841" s="230" t="s">
        <v>297</v>
      </c>
      <c r="R841" s="230" t="s">
        <v>18871</v>
      </c>
      <c r="S841" s="230" t="s">
        <v>5634</v>
      </c>
      <c r="T841" s="232">
        <v>8998</v>
      </c>
      <c r="U841" s="230" t="s">
        <v>5715</v>
      </c>
      <c r="V841" s="230" t="s">
        <v>5716</v>
      </c>
      <c r="W841" s="233" t="str">
        <f>IFERROR(VLOOKUP(Query1[[#This Row],[ENTERPRISE_ID]],HR_tbl[],2, 0), "Not on HR File")</f>
        <v>Team Lead Technician</v>
      </c>
      <c r="X841" s="113">
        <f>IFERROR(VLOOKUP(Query1[[#This Row],[ENTERPRISE_ID]],HR_tbl[],3,0), "Not on HR File")</f>
        <v>33070</v>
      </c>
      <c r="Y841" s="234" t="str">
        <f>IFERROR(VLOOKUP(Query1[[#This Row],[ENTERPRISE_ID]], Addresses!$A:$Y,21,0), "Not on HR File")</f>
        <v>54390 Bayland Drive</v>
      </c>
      <c r="Z841" s="234">
        <f>IFERROR(VLOOKUP(Query1[[#This Row],[ENTERPRISE_ID]], Addresses!$A:$Y,22,0), "Not on HR File")</f>
        <v>0</v>
      </c>
      <c r="AA841" s="234" t="str">
        <f>IFERROR(VLOOKUP(Query1[[#This Row],[ENTERPRISE_ID]], Addresses!$A:$Y,23,0), "Not on HR File")</f>
        <v>Callahan</v>
      </c>
      <c r="AB841" s="234" t="str">
        <f>IFERROR(VLOOKUP(Query1[[#This Row],[ENTERPRISE_ID]], Addresses!$A:$Y,24,0), "Not on HR File")</f>
        <v>FL</v>
      </c>
      <c r="AC841" s="234" t="str">
        <f>IFERROR(VLOOKUP(Query1[[#This Row],[ENTERPRISE_ID]], Addresses!$A:$Y,25,0), "Not on HR File")</f>
        <v>32011</v>
      </c>
      <c r="AD841" s="230" t="s">
        <v>18872</v>
      </c>
      <c r="AE841" s="235">
        <v>46086</v>
      </c>
    </row>
    <row r="842" spans="1:31" x14ac:dyDescent="0.3">
      <c r="A842" s="230" t="s">
        <v>5366</v>
      </c>
      <c r="B842" s="230" t="str">
        <f>Query1[[#This Row],[LAST_NAME]]</f>
        <v>SANCHEZ</v>
      </c>
      <c r="C842" s="230" t="s">
        <v>16178</v>
      </c>
      <c r="D842" s="230" t="s">
        <v>6040</v>
      </c>
      <c r="E842" s="230" t="s">
        <v>16179</v>
      </c>
      <c r="F842" s="230" t="s">
        <v>16180</v>
      </c>
      <c r="G842" s="230" t="s">
        <v>5369</v>
      </c>
      <c r="H842" s="230" t="str">
        <f>Query1[[#This Row],[FULL_NAME]]</f>
        <v>ENRIQUE SANCHEZ</v>
      </c>
      <c r="I842" s="230" t="s">
        <v>5368</v>
      </c>
      <c r="J842" s="230" t="s">
        <v>5367</v>
      </c>
      <c r="K842" s="230" t="str">
        <f>Query1[[#This Row],[ENTERPRISE_ID]]</f>
        <v>ESANCH0</v>
      </c>
      <c r="L842" s="231">
        <v>5628240032</v>
      </c>
      <c r="M842" s="230" t="s">
        <v>5630</v>
      </c>
      <c r="N842" s="230" t="s">
        <v>16181</v>
      </c>
      <c r="O842" s="230"/>
      <c r="P842" s="230" t="s">
        <v>16182</v>
      </c>
      <c r="Q842" s="230" t="s">
        <v>219</v>
      </c>
      <c r="R842" s="230" t="s">
        <v>16183</v>
      </c>
      <c r="S842" s="230" t="s">
        <v>5714</v>
      </c>
      <c r="T842" s="232">
        <v>8998</v>
      </c>
      <c r="U842" s="230" t="s">
        <v>5907</v>
      </c>
      <c r="V842" s="230" t="s">
        <v>5908</v>
      </c>
      <c r="W842" s="233" t="str">
        <f>IFERROR(VLOOKUP(Query1[[#This Row],[ENTERPRISE_ID]],HR_tbl[],2, 0), "Not on HR File")</f>
        <v>HVAC Team Lead Technician</v>
      </c>
      <c r="X842" s="113">
        <f>IFERROR(VLOOKUP(Query1[[#This Row],[ENTERPRISE_ID]],HR_tbl[],3,0), "Not on HR File")</f>
        <v>44335</v>
      </c>
      <c r="Y842" s="234" t="str">
        <f>IFERROR(VLOOKUP(Query1[[#This Row],[ENTERPRISE_ID]], Addresses!$A:$Y,21,0), "Not on HR File")</f>
        <v>5203 DEEBOYAR AVE</v>
      </c>
      <c r="Z842" s="234">
        <f>IFERROR(VLOOKUP(Query1[[#This Row],[ENTERPRISE_ID]], Addresses!$A:$Y,22,0), "Not on HR File")</f>
        <v>0</v>
      </c>
      <c r="AA842" s="234" t="str">
        <f>IFERROR(VLOOKUP(Query1[[#This Row],[ENTERPRISE_ID]], Addresses!$A:$Y,23,0), "Not on HR File")</f>
        <v>LAKEWOOD</v>
      </c>
      <c r="AB842" s="234" t="str">
        <f>IFERROR(VLOOKUP(Query1[[#This Row],[ENTERPRISE_ID]], Addresses!$A:$Y,24,0), "Not on HR File")</f>
        <v>CA</v>
      </c>
      <c r="AC842" s="234" t="str">
        <f>IFERROR(VLOOKUP(Query1[[#This Row],[ENTERPRISE_ID]], Addresses!$A:$Y,25,0), "Not on HR File")</f>
        <v>90712</v>
      </c>
      <c r="AD842" s="230" t="s">
        <v>16184</v>
      </c>
      <c r="AE842" s="235">
        <v>46086</v>
      </c>
    </row>
    <row r="843" spans="1:31" x14ac:dyDescent="0.3">
      <c r="A843" s="230" t="s">
        <v>11576</v>
      </c>
      <c r="B843" s="230" t="str">
        <f>Query1[[#This Row],[LAST_NAME]]</f>
        <v>EGOLF</v>
      </c>
      <c r="C843" s="230" t="s">
        <v>11577</v>
      </c>
      <c r="D843" s="230" t="s">
        <v>5788</v>
      </c>
      <c r="E843" s="230" t="s">
        <v>11578</v>
      </c>
      <c r="F843" s="230" t="s">
        <v>11579</v>
      </c>
      <c r="G843" s="230" t="s">
        <v>7359</v>
      </c>
      <c r="H843" s="230" t="str">
        <f>Query1[[#This Row],[FULL_NAME]]</f>
        <v>DANIEL EGOLF</v>
      </c>
      <c r="I843" s="230" t="s">
        <v>11580</v>
      </c>
      <c r="J843" s="230" t="s">
        <v>4709</v>
      </c>
      <c r="K843" s="230" t="str">
        <f>Query1[[#This Row],[ENTERPRISE_ID]]</f>
        <v>DEGOLF1</v>
      </c>
      <c r="L843" s="231">
        <v>4437696081</v>
      </c>
      <c r="M843" s="230" t="s">
        <v>5630</v>
      </c>
      <c r="N843" s="230" t="s">
        <v>11581</v>
      </c>
      <c r="O843" s="230"/>
      <c r="P843" s="230" t="s">
        <v>11582</v>
      </c>
      <c r="Q843" s="230" t="s">
        <v>1153</v>
      </c>
      <c r="R843" s="230" t="s">
        <v>11583</v>
      </c>
      <c r="S843" s="230" t="s">
        <v>5634</v>
      </c>
      <c r="T843" s="232">
        <v>8998</v>
      </c>
      <c r="U843" s="230" t="s">
        <v>5715</v>
      </c>
      <c r="V843" s="230" t="s">
        <v>5716</v>
      </c>
      <c r="W843" s="233" t="str">
        <f>IFERROR(VLOOKUP(Query1[[#This Row],[ENTERPRISE_ID]],HR_tbl[],2, 0), "Not on HR File")</f>
        <v>Team Lead Technician</v>
      </c>
      <c r="X843" s="113">
        <f>IFERROR(VLOOKUP(Query1[[#This Row],[ENTERPRISE_ID]],HR_tbl[],3,0), "Not on HR File")</f>
        <v>37255</v>
      </c>
      <c r="Y843" s="234" t="str">
        <f>IFERROR(VLOOKUP(Query1[[#This Row],[ENTERPRISE_ID]], Addresses!$A:$Y,21,0), "Not on HR File")</f>
        <v>33 AZTEC DR</v>
      </c>
      <c r="Z843" s="234">
        <f>IFERROR(VLOOKUP(Query1[[#This Row],[ENTERPRISE_ID]], Addresses!$A:$Y,22,0), "Not on HR File")</f>
        <v>0</v>
      </c>
      <c r="AA843" s="234" t="str">
        <f>IFERROR(VLOOKUP(Query1[[#This Row],[ENTERPRISE_ID]], Addresses!$A:$Y,23,0), "Not on HR File")</f>
        <v>MARTINSBURG</v>
      </c>
      <c r="AB843" s="234" t="str">
        <f>IFERROR(VLOOKUP(Query1[[#This Row],[ENTERPRISE_ID]], Addresses!$A:$Y,24,0), "Not on HR File")</f>
        <v>WV</v>
      </c>
      <c r="AC843" s="234" t="str">
        <f>IFERROR(VLOOKUP(Query1[[#This Row],[ENTERPRISE_ID]], Addresses!$A:$Y,25,0), "Not on HR File")</f>
        <v>25405</v>
      </c>
      <c r="AD843" s="230" t="s">
        <v>11584</v>
      </c>
      <c r="AE843" s="235">
        <v>46086</v>
      </c>
    </row>
    <row r="844" spans="1:31" x14ac:dyDescent="0.3">
      <c r="A844" s="230" t="s">
        <v>10252</v>
      </c>
      <c r="B844" s="230" t="str">
        <f>Query1[[#This Row],[LAST_NAME]]</f>
        <v>HILL</v>
      </c>
      <c r="C844" s="230" t="s">
        <v>10253</v>
      </c>
      <c r="D844" s="230" t="s">
        <v>5647</v>
      </c>
      <c r="E844" s="230" t="s">
        <v>10254</v>
      </c>
      <c r="F844" s="230" t="s">
        <v>10255</v>
      </c>
      <c r="G844" s="230" t="s">
        <v>10256</v>
      </c>
      <c r="H844" s="230" t="str">
        <f>Query1[[#This Row],[FULL_NAME]]</f>
        <v>DAVID HILL</v>
      </c>
      <c r="I844" s="230" t="s">
        <v>5308</v>
      </c>
      <c r="J844" s="230" t="s">
        <v>4292</v>
      </c>
      <c r="K844" s="230" t="str">
        <f>Query1[[#This Row],[ENTERPRISE_ID]]</f>
        <v>DHILL1</v>
      </c>
      <c r="L844" s="231">
        <v>8303666153</v>
      </c>
      <c r="M844" s="230" t="s">
        <v>5630</v>
      </c>
      <c r="N844" s="230" t="s">
        <v>10257</v>
      </c>
      <c r="O844" s="230"/>
      <c r="P844" s="230" t="s">
        <v>10258</v>
      </c>
      <c r="Q844" s="230" t="s">
        <v>279</v>
      </c>
      <c r="R844" s="230" t="s">
        <v>10259</v>
      </c>
      <c r="S844" s="230" t="s">
        <v>5664</v>
      </c>
      <c r="T844" s="232">
        <v>8998</v>
      </c>
      <c r="U844" s="230" t="s">
        <v>5476</v>
      </c>
      <c r="V844" s="230" t="s">
        <v>6266</v>
      </c>
      <c r="W844" s="233" t="str">
        <f>IFERROR(VLOOKUP(Query1[[#This Row],[ENTERPRISE_ID]],HR_tbl[],2, 0), "Not on HR File")</f>
        <v>Service Technician 3, In-Home</v>
      </c>
      <c r="X844" s="113">
        <f>IFERROR(VLOOKUP(Query1[[#This Row],[ENTERPRISE_ID]],HR_tbl[],3,0), "Not on HR File")</f>
        <v>45571</v>
      </c>
      <c r="Y844" s="234" t="str">
        <f>IFERROR(VLOOKUP(Query1[[#This Row],[ENTERPRISE_ID]], Addresses!$A:$Y,21,0), "Not on HR File")</f>
        <v>31738 ACACIA VISTA</v>
      </c>
      <c r="Z844" s="234">
        <f>IFERROR(VLOOKUP(Query1[[#This Row],[ENTERPRISE_ID]], Addresses!$A:$Y,22,0), "Not on HR File")</f>
        <v>0</v>
      </c>
      <c r="AA844" s="234" t="str">
        <f>IFERROR(VLOOKUP(Query1[[#This Row],[ENTERPRISE_ID]], Addresses!$A:$Y,23,0), "Not on HR File")</f>
        <v>BULVERDE</v>
      </c>
      <c r="AB844" s="234" t="str">
        <f>IFERROR(VLOOKUP(Query1[[#This Row],[ENTERPRISE_ID]], Addresses!$A:$Y,24,0), "Not on HR File")</f>
        <v>TX</v>
      </c>
      <c r="AC844" s="234" t="str">
        <f>IFERROR(VLOOKUP(Query1[[#This Row],[ENTERPRISE_ID]], Addresses!$A:$Y,25,0), "Not on HR File")</f>
        <v>78163</v>
      </c>
      <c r="AD844" s="230" t="s">
        <v>10260</v>
      </c>
      <c r="AE844" s="235">
        <v>46086</v>
      </c>
    </row>
    <row r="845" spans="1:31" x14ac:dyDescent="0.3">
      <c r="A845" s="230" t="s">
        <v>12350</v>
      </c>
      <c r="B845" s="230" t="str">
        <f>Query1[[#This Row],[LAST_NAME]]</f>
        <v>MARTINEZ</v>
      </c>
      <c r="C845" s="230" t="s">
        <v>12351</v>
      </c>
      <c r="D845" s="230" t="s">
        <v>5867</v>
      </c>
      <c r="E845" s="230" t="s">
        <v>12352</v>
      </c>
      <c r="F845" s="230" t="s">
        <v>12353</v>
      </c>
      <c r="G845" s="230" t="s">
        <v>12354</v>
      </c>
      <c r="H845" s="230" t="str">
        <f>Query1[[#This Row],[FULL_NAME]]</f>
        <v>VICTOR MARTINEZ</v>
      </c>
      <c r="I845" s="230" t="s">
        <v>4048</v>
      </c>
      <c r="J845" s="230" t="s">
        <v>4195</v>
      </c>
      <c r="K845" s="230" t="str">
        <f>Query1[[#This Row],[ENTERPRISE_ID]]</f>
        <v>VMART45</v>
      </c>
      <c r="L845" s="231">
        <v>4808750325</v>
      </c>
      <c r="M845" s="230" t="s">
        <v>5630</v>
      </c>
      <c r="N845" s="230" t="s">
        <v>12355</v>
      </c>
      <c r="O845" s="230"/>
      <c r="P845" s="230" t="s">
        <v>12356</v>
      </c>
      <c r="Q845" s="230" t="s">
        <v>1675</v>
      </c>
      <c r="R845" s="230" t="s">
        <v>12357</v>
      </c>
      <c r="S845" s="230" t="s">
        <v>5634</v>
      </c>
      <c r="T845" s="232">
        <v>8998</v>
      </c>
      <c r="U845" s="230" t="s">
        <v>5406</v>
      </c>
      <c r="V845" s="230" t="s">
        <v>10277</v>
      </c>
      <c r="W845" s="233" t="str">
        <f>IFERROR(VLOOKUP(Query1[[#This Row],[ENTERPRISE_ID]],HR_tbl[],2, 0), "Not on HR File")</f>
        <v>Service Technician 1, In-Home</v>
      </c>
      <c r="X845" s="113">
        <f>IFERROR(VLOOKUP(Query1[[#This Row],[ENTERPRISE_ID]],HR_tbl[],3,0), "Not on HR File")</f>
        <v>41204</v>
      </c>
      <c r="Y845" s="234" t="str">
        <f>IFERROR(VLOOKUP(Query1[[#This Row],[ENTERPRISE_ID]], Addresses!$A:$Y,21,0), "Not on HR File")</f>
        <v>805 S 113TH AVE</v>
      </c>
      <c r="Z845" s="234">
        <f>IFERROR(VLOOKUP(Query1[[#This Row],[ENTERPRISE_ID]], Addresses!$A:$Y,22,0), "Not on HR File")</f>
        <v>0</v>
      </c>
      <c r="AA845" s="234" t="str">
        <f>IFERROR(VLOOKUP(Query1[[#This Row],[ENTERPRISE_ID]], Addresses!$A:$Y,23,0), "Not on HR File")</f>
        <v>AVONDALE</v>
      </c>
      <c r="AB845" s="234" t="str">
        <f>IFERROR(VLOOKUP(Query1[[#This Row],[ENTERPRISE_ID]], Addresses!$A:$Y,24,0), "Not on HR File")</f>
        <v>AZ</v>
      </c>
      <c r="AC845" s="234" t="str">
        <f>IFERROR(VLOOKUP(Query1[[#This Row],[ENTERPRISE_ID]], Addresses!$A:$Y,25,0), "Not on HR File")</f>
        <v>85323-6866</v>
      </c>
      <c r="AD845" s="230" t="s">
        <v>12358</v>
      </c>
      <c r="AE845" s="235">
        <v>46086</v>
      </c>
    </row>
    <row r="846" spans="1:31" x14ac:dyDescent="0.3">
      <c r="A846" s="230" t="s">
        <v>8090</v>
      </c>
      <c r="B846" s="230" t="str">
        <f>Query1[[#This Row],[LAST_NAME]]</f>
        <v>MEANS</v>
      </c>
      <c r="C846" s="230" t="s">
        <v>8091</v>
      </c>
      <c r="D846" s="230" t="s">
        <v>5867</v>
      </c>
      <c r="E846" s="230" t="s">
        <v>8092</v>
      </c>
      <c r="F846" s="230" t="s">
        <v>8093</v>
      </c>
      <c r="G846" s="230" t="s">
        <v>8094</v>
      </c>
      <c r="H846" s="230" t="str">
        <f>Query1[[#This Row],[FULL_NAME]]</f>
        <v>MARK MEANS</v>
      </c>
      <c r="I846" s="230" t="s">
        <v>8095</v>
      </c>
      <c r="J846" s="230" t="s">
        <v>4207</v>
      </c>
      <c r="K846" s="230" t="str">
        <f>Query1[[#This Row],[ENTERPRISE_ID]]</f>
        <v>MMEANS2</v>
      </c>
      <c r="L846" s="231">
        <v>9517121022</v>
      </c>
      <c r="M846" s="230" t="s">
        <v>5630</v>
      </c>
      <c r="N846" s="230" t="s">
        <v>8096</v>
      </c>
      <c r="O846" s="230"/>
      <c r="P846" s="230" t="s">
        <v>8097</v>
      </c>
      <c r="Q846" s="230" t="s">
        <v>219</v>
      </c>
      <c r="R846" s="230" t="s">
        <v>8098</v>
      </c>
      <c r="S846" s="230" t="s">
        <v>5634</v>
      </c>
      <c r="T846" s="232">
        <v>8998</v>
      </c>
      <c r="U846" s="230" t="s">
        <v>8099</v>
      </c>
      <c r="V846" s="230" t="s">
        <v>8100</v>
      </c>
      <c r="W846" s="233" t="str">
        <f>IFERROR(VLOOKUP(Query1[[#This Row],[ENTERPRISE_ID]],HR_tbl[],2, 0), "Not on HR File")</f>
        <v>Service Technician 1, In-Home</v>
      </c>
      <c r="X846" s="113">
        <f>IFERROR(VLOOKUP(Query1[[#This Row],[ENTERPRISE_ID]],HR_tbl[],3,0), "Not on HR File")</f>
        <v>42150</v>
      </c>
      <c r="Y846" s="234" t="str">
        <f>IFERROR(VLOOKUP(Query1[[#This Row],[ENTERPRISE_ID]], Addresses!$A:$Y,21,0), "Not on HR File")</f>
        <v>28122 MAHOGANY LANE</v>
      </c>
      <c r="Z846" s="234">
        <f>IFERROR(VLOOKUP(Query1[[#This Row],[ENTERPRISE_ID]], Addresses!$A:$Y,22,0), "Not on HR File")</f>
        <v>0</v>
      </c>
      <c r="AA846" s="234" t="str">
        <f>IFERROR(VLOOKUP(Query1[[#This Row],[ENTERPRISE_ID]], Addresses!$A:$Y,23,0), "Not on HR File")</f>
        <v>SUN CITY</v>
      </c>
      <c r="AB846" s="234" t="str">
        <f>IFERROR(VLOOKUP(Query1[[#This Row],[ENTERPRISE_ID]], Addresses!$A:$Y,24,0), "Not on HR File")</f>
        <v>CA</v>
      </c>
      <c r="AC846" s="234" t="str">
        <f>IFERROR(VLOOKUP(Query1[[#This Row],[ENTERPRISE_ID]], Addresses!$A:$Y,25,0), "Not on HR File")</f>
        <v>92585</v>
      </c>
      <c r="AD846" s="230" t="s">
        <v>8101</v>
      </c>
      <c r="AE846" s="235">
        <v>46086</v>
      </c>
    </row>
    <row r="847" spans="1:31" x14ac:dyDescent="0.3">
      <c r="A847" s="230" t="s">
        <v>7137</v>
      </c>
      <c r="B847" s="230" t="str">
        <f>Query1[[#This Row],[LAST_NAME]]</f>
        <v>WILSON</v>
      </c>
      <c r="C847" s="230" t="s">
        <v>7138</v>
      </c>
      <c r="D847" s="230" t="s">
        <v>5822</v>
      </c>
      <c r="E847" s="230" t="s">
        <v>7139</v>
      </c>
      <c r="F847" s="230" t="s">
        <v>7140</v>
      </c>
      <c r="G847" s="230" t="s">
        <v>7141</v>
      </c>
      <c r="H847" s="230" t="str">
        <f>Query1[[#This Row],[FULL_NAME]]</f>
        <v>EDWARD WILSON</v>
      </c>
      <c r="I847" s="230" t="s">
        <v>4043</v>
      </c>
      <c r="J847" s="230" t="s">
        <v>4126</v>
      </c>
      <c r="K847" s="230" t="str">
        <f>Query1[[#This Row],[ENTERPRISE_ID]]</f>
        <v>EWILSO</v>
      </c>
      <c r="L847" s="231">
        <v>8608012925</v>
      </c>
      <c r="M847" s="230" t="s">
        <v>5630</v>
      </c>
      <c r="N847" s="230" t="s">
        <v>7142</v>
      </c>
      <c r="O847" s="230" t="s">
        <v>7143</v>
      </c>
      <c r="P847" s="230" t="s">
        <v>7144</v>
      </c>
      <c r="Q847" s="230" t="s">
        <v>655</v>
      </c>
      <c r="R847" s="230" t="s">
        <v>7145</v>
      </c>
      <c r="S847" s="230" t="s">
        <v>5916</v>
      </c>
      <c r="T847" s="232">
        <v>8998</v>
      </c>
      <c r="U847" s="230" t="s">
        <v>7146</v>
      </c>
      <c r="V847" s="230" t="s">
        <v>7147</v>
      </c>
      <c r="W847" s="233" t="str">
        <f>IFERROR(VLOOKUP(Query1[[#This Row],[ENTERPRISE_ID]],HR_tbl[],2, 0), "Not on HR File")</f>
        <v>Service Technician 1, In-Home</v>
      </c>
      <c r="X847" s="113">
        <f>IFERROR(VLOOKUP(Query1[[#This Row],[ENTERPRISE_ID]],HR_tbl[],3,0), "Not on HR File")</f>
        <v>35222</v>
      </c>
      <c r="Y847" s="234" t="str">
        <f>IFERROR(VLOOKUP(Query1[[#This Row],[ENTERPRISE_ID]], Addresses!$A:$Y,21,0), "Not on HR File")</f>
        <v>102 East Liberty St</v>
      </c>
      <c r="Z847" s="234" t="str">
        <f>IFERROR(VLOOKUP(Query1[[#This Row],[ENTERPRISE_ID]], Addresses!$A:$Y,22,0), "Not on HR File")</f>
        <v>Apt 1 rear</v>
      </c>
      <c r="AA847" s="234" t="str">
        <f>IFERROR(VLOOKUP(Query1[[#This Row],[ENTERPRISE_ID]], Addresses!$A:$Y,23,0), "Not on HR File")</f>
        <v>Danbury</v>
      </c>
      <c r="AB847" s="234" t="str">
        <f>IFERROR(VLOOKUP(Query1[[#This Row],[ENTERPRISE_ID]], Addresses!$A:$Y,24,0), "Not on HR File")</f>
        <v>CT</v>
      </c>
      <c r="AC847" s="234" t="str">
        <f>IFERROR(VLOOKUP(Query1[[#This Row],[ENTERPRISE_ID]], Addresses!$A:$Y,25,0), "Not on HR File")</f>
        <v>06810</v>
      </c>
      <c r="AD847" s="230" t="s">
        <v>7148</v>
      </c>
      <c r="AE847" s="235">
        <v>46086</v>
      </c>
    </row>
    <row r="848" spans="1:31" x14ac:dyDescent="0.3">
      <c r="A848" s="230" t="s">
        <v>13991</v>
      </c>
      <c r="B848" s="230" t="str">
        <f>Query1[[#This Row],[LAST_NAME]]</f>
        <v>MARTINEZ</v>
      </c>
      <c r="C848" s="230" t="s">
        <v>13992</v>
      </c>
      <c r="D848" s="230" t="s">
        <v>5647</v>
      </c>
      <c r="E848" s="230" t="s">
        <v>13993</v>
      </c>
      <c r="F848" s="230" t="s">
        <v>13994</v>
      </c>
      <c r="G848" s="230" t="s">
        <v>13995</v>
      </c>
      <c r="H848" s="230" t="str">
        <f>Query1[[#This Row],[FULL_NAME]]</f>
        <v>JAIME MARTINEZ</v>
      </c>
      <c r="I848" s="230" t="s">
        <v>4048</v>
      </c>
      <c r="J848" s="230" t="s">
        <v>4378</v>
      </c>
      <c r="K848" s="230" t="str">
        <f>Query1[[#This Row],[ENTERPRISE_ID]]</f>
        <v>JMARTI5</v>
      </c>
      <c r="L848" s="231">
        <v>9568972243</v>
      </c>
      <c r="M848" s="230" t="s">
        <v>5630</v>
      </c>
      <c r="N848" s="230" t="s">
        <v>13996</v>
      </c>
      <c r="O848" s="230"/>
      <c r="P848" s="230" t="s">
        <v>819</v>
      </c>
      <c r="Q848" s="230" t="s">
        <v>279</v>
      </c>
      <c r="R848" s="230" t="s">
        <v>13997</v>
      </c>
      <c r="S848" s="230" t="s">
        <v>5664</v>
      </c>
      <c r="T848" s="232">
        <v>8998</v>
      </c>
      <c r="U848" s="230" t="s">
        <v>6204</v>
      </c>
      <c r="V848" s="230" t="s">
        <v>6205</v>
      </c>
      <c r="W848" s="233" t="str">
        <f>IFERROR(VLOOKUP(Query1[[#This Row],[ENTERPRISE_ID]],HR_tbl[],2, 0), "Not on HR File")</f>
        <v>Service Technician 2, Trainee</v>
      </c>
      <c r="X848" s="113">
        <f>IFERROR(VLOOKUP(Query1[[#This Row],[ENTERPRISE_ID]],HR_tbl[],3,0), "Not on HR File")</f>
        <v>46075</v>
      </c>
      <c r="Y848" s="234" t="str">
        <f>IFERROR(VLOOKUP(Query1[[#This Row],[ENTERPRISE_ID]], Addresses!$A:$Y,21,0), "Not on HR File")</f>
        <v>Not on HR File</v>
      </c>
      <c r="Z848" s="234" t="str">
        <f>IFERROR(VLOOKUP(Query1[[#This Row],[ENTERPRISE_ID]], Addresses!$A:$Y,22,0), "Not on HR File")</f>
        <v>Not on HR File</v>
      </c>
      <c r="AA848" s="234" t="str">
        <f>IFERROR(VLOOKUP(Query1[[#This Row],[ENTERPRISE_ID]], Addresses!$A:$Y,23,0), "Not on HR File")</f>
        <v>Not on HR File</v>
      </c>
      <c r="AB848" s="234" t="str">
        <f>IFERROR(VLOOKUP(Query1[[#This Row],[ENTERPRISE_ID]], Addresses!$A:$Y,24,0), "Not on HR File")</f>
        <v>Not on HR File</v>
      </c>
      <c r="AC848" s="234" t="str">
        <f>IFERROR(VLOOKUP(Query1[[#This Row],[ENTERPRISE_ID]], Addresses!$A:$Y,25,0), "Not on HR File")</f>
        <v>Not on HR File</v>
      </c>
      <c r="AD848" s="230" t="s">
        <v>13998</v>
      </c>
      <c r="AE848" s="235">
        <v>46086</v>
      </c>
    </row>
    <row r="849" spans="1:31" x14ac:dyDescent="0.3">
      <c r="A849" s="230" t="s">
        <v>7962</v>
      </c>
      <c r="B849" s="230" t="str">
        <f>Query1[[#This Row],[LAST_NAME]]</f>
        <v>CISSE</v>
      </c>
      <c r="C849" s="230" t="s">
        <v>7963</v>
      </c>
      <c r="D849" s="230" t="s">
        <v>5719</v>
      </c>
      <c r="E849" s="230" t="s">
        <v>7964</v>
      </c>
      <c r="F849" s="230" t="s">
        <v>7965</v>
      </c>
      <c r="G849" s="230" t="s">
        <v>7966</v>
      </c>
      <c r="H849" s="230" t="str">
        <f>Query1[[#This Row],[FULL_NAME]]</f>
        <v>MOUHAMED CISSE</v>
      </c>
      <c r="I849" s="230" t="s">
        <v>7967</v>
      </c>
      <c r="J849" s="230" t="s">
        <v>7968</v>
      </c>
      <c r="K849" s="230" t="str">
        <f>Query1[[#This Row],[ENTERPRISE_ID]]</f>
        <v>MCISSE</v>
      </c>
      <c r="L849" s="231">
        <v>7737668039</v>
      </c>
      <c r="M849" s="230" t="s">
        <v>5630</v>
      </c>
      <c r="N849" s="230" t="s">
        <v>7969</v>
      </c>
      <c r="O849" s="230"/>
      <c r="P849" s="230" t="s">
        <v>6823</v>
      </c>
      <c r="Q849" s="230" t="s">
        <v>250</v>
      </c>
      <c r="R849" s="230" t="s">
        <v>7970</v>
      </c>
      <c r="S849" s="230" t="s">
        <v>5634</v>
      </c>
      <c r="T849" s="232">
        <v>8998</v>
      </c>
      <c r="U849" s="230" t="s">
        <v>4624</v>
      </c>
      <c r="V849" s="230" t="s">
        <v>5725</v>
      </c>
      <c r="W849" s="233" t="str">
        <f>IFERROR(VLOOKUP(Query1[[#This Row],[ENTERPRISE_ID]],HR_tbl[],2, 0), "Not on HR File")</f>
        <v>HVAC Svc Tech II, Break/Fix</v>
      </c>
      <c r="X849" s="113">
        <f>IFERROR(VLOOKUP(Query1[[#This Row],[ENTERPRISE_ID]],HR_tbl[],3,0), "Not on HR File")</f>
        <v>43003</v>
      </c>
      <c r="Y849" s="234" t="str">
        <f>IFERROR(VLOOKUP(Query1[[#This Row],[ENTERPRISE_ID]], Addresses!$A:$Y,21,0), "Not on HR File")</f>
        <v>8846 South Union Ave</v>
      </c>
      <c r="Z849" s="234">
        <f>IFERROR(VLOOKUP(Query1[[#This Row],[ENTERPRISE_ID]], Addresses!$A:$Y,22,0), "Not on HR File")</f>
        <v>0</v>
      </c>
      <c r="AA849" s="234" t="str">
        <f>IFERROR(VLOOKUP(Query1[[#This Row],[ENTERPRISE_ID]], Addresses!$A:$Y,23,0), "Not on HR File")</f>
        <v>CHICAGO</v>
      </c>
      <c r="AB849" s="234" t="str">
        <f>IFERROR(VLOOKUP(Query1[[#This Row],[ENTERPRISE_ID]], Addresses!$A:$Y,24,0), "Not on HR File")</f>
        <v>IL</v>
      </c>
      <c r="AC849" s="234" t="str">
        <f>IFERROR(VLOOKUP(Query1[[#This Row],[ENTERPRISE_ID]], Addresses!$A:$Y,25,0), "Not on HR File")</f>
        <v>60620</v>
      </c>
      <c r="AD849" s="230" t="s">
        <v>7971</v>
      </c>
      <c r="AE849" s="235">
        <v>46086</v>
      </c>
    </row>
    <row r="850" spans="1:31" x14ac:dyDescent="0.3">
      <c r="A850" s="230" t="s">
        <v>3074</v>
      </c>
      <c r="B850" s="230" t="str">
        <f>Query1[[#This Row],[LAST_NAME]]</f>
        <v>DELEKTA</v>
      </c>
      <c r="C850" s="230" t="s">
        <v>3075</v>
      </c>
      <c r="D850" s="230" t="s">
        <v>5822</v>
      </c>
      <c r="E850" s="230" t="s">
        <v>12532</v>
      </c>
      <c r="F850" s="230" t="s">
        <v>12533</v>
      </c>
      <c r="G850" s="230" t="s">
        <v>3076</v>
      </c>
      <c r="H850" s="230" t="str">
        <f>Query1[[#This Row],[FULL_NAME]]</f>
        <v>RAYMOND DELEKTA</v>
      </c>
      <c r="I850" s="230" t="s">
        <v>5439</v>
      </c>
      <c r="J850" s="230" t="s">
        <v>3864</v>
      </c>
      <c r="K850" s="230" t="str">
        <f>Query1[[#This Row],[ENTERPRISE_ID]]</f>
        <v>RDELEKT</v>
      </c>
      <c r="L850" s="231">
        <v>5015109055</v>
      </c>
      <c r="M850" s="230" t="s">
        <v>5630</v>
      </c>
      <c r="N850" s="230" t="s">
        <v>12534</v>
      </c>
      <c r="O850" s="230"/>
      <c r="P850" s="230" t="s">
        <v>12535</v>
      </c>
      <c r="Q850" s="230" t="s">
        <v>382</v>
      </c>
      <c r="R850" s="230" t="s">
        <v>12536</v>
      </c>
      <c r="S850" s="230" t="s">
        <v>5916</v>
      </c>
      <c r="T850" s="232">
        <v>8998</v>
      </c>
      <c r="U850" s="230" t="s">
        <v>6968</v>
      </c>
      <c r="V850" s="230" t="s">
        <v>6969</v>
      </c>
      <c r="W850" s="233" t="str">
        <f>IFERROR(VLOOKUP(Query1[[#This Row],[ENTERPRISE_ID]],HR_tbl[],2, 0), "Not on HR File")</f>
        <v>Service Technician 1, In-Home</v>
      </c>
      <c r="X850" s="113">
        <f>IFERROR(VLOOKUP(Query1[[#This Row],[ENTERPRISE_ID]],HR_tbl[],3,0), "Not on HR File")</f>
        <v>36990</v>
      </c>
      <c r="Y850" s="234" t="str">
        <f>IFERROR(VLOOKUP(Query1[[#This Row],[ENTERPRISE_ID]], Addresses!$A:$Y,21,0), "Not on HR File")</f>
        <v>62 DILLA ST</v>
      </c>
      <c r="Z850" s="234">
        <f>IFERROR(VLOOKUP(Query1[[#This Row],[ENTERPRISE_ID]], Addresses!$A:$Y,22,0), "Not on HR File")</f>
        <v>0</v>
      </c>
      <c r="AA850" s="234" t="str">
        <f>IFERROR(VLOOKUP(Query1[[#This Row],[ENTERPRISE_ID]], Addresses!$A:$Y,23,0), "Not on HR File")</f>
        <v>MILFORD</v>
      </c>
      <c r="AB850" s="234" t="str">
        <f>IFERROR(VLOOKUP(Query1[[#This Row],[ENTERPRISE_ID]], Addresses!$A:$Y,24,0), "Not on HR File")</f>
        <v>MA</v>
      </c>
      <c r="AC850" s="234" t="str">
        <f>IFERROR(VLOOKUP(Query1[[#This Row],[ENTERPRISE_ID]], Addresses!$A:$Y,25,0), "Not on HR File")</f>
        <v>01757-1104</v>
      </c>
      <c r="AD850" s="230" t="s">
        <v>12537</v>
      </c>
      <c r="AE850" s="235">
        <v>46086</v>
      </c>
    </row>
    <row r="851" spans="1:31" x14ac:dyDescent="0.3">
      <c r="A851" s="230" t="s">
        <v>1430</v>
      </c>
      <c r="B851" s="230" t="str">
        <f>Query1[[#This Row],[LAST_NAME]]</f>
        <v>GARRETT</v>
      </c>
      <c r="C851" s="230" t="s">
        <v>1431</v>
      </c>
      <c r="D851" s="230" t="s">
        <v>5854</v>
      </c>
      <c r="E851" s="230" t="s">
        <v>12172</v>
      </c>
      <c r="F851" s="230" t="s">
        <v>12173</v>
      </c>
      <c r="G851" s="230" t="s">
        <v>1432</v>
      </c>
      <c r="H851" s="230" t="str">
        <f>Query1[[#This Row],[FULL_NAME]]</f>
        <v>RONALD GARRETT</v>
      </c>
      <c r="I851" s="230" t="s">
        <v>8186</v>
      </c>
      <c r="J851" s="230" t="s">
        <v>4095</v>
      </c>
      <c r="K851" s="230" t="str">
        <f>Query1[[#This Row],[ENTERPRISE_ID]]</f>
        <v>RGARRE3</v>
      </c>
      <c r="L851" s="231">
        <v>7066174194</v>
      </c>
      <c r="M851" s="230" t="s">
        <v>5630</v>
      </c>
      <c r="N851" s="230" t="s">
        <v>12174</v>
      </c>
      <c r="O851" s="230"/>
      <c r="P851" s="230" t="s">
        <v>9084</v>
      </c>
      <c r="Q851" s="230" t="s">
        <v>575</v>
      </c>
      <c r="R851" s="230" t="s">
        <v>12175</v>
      </c>
      <c r="S851" s="230" t="s">
        <v>5714</v>
      </c>
      <c r="T851" s="232">
        <v>8998</v>
      </c>
      <c r="U851" s="230" t="s">
        <v>8529</v>
      </c>
      <c r="V851" s="230" t="s">
        <v>8530</v>
      </c>
      <c r="W851" s="233" t="str">
        <f>IFERROR(VLOOKUP(Query1[[#This Row],[ENTERPRISE_ID]],HR_tbl[],2, 0), "Not on HR File")</f>
        <v>Service Technician 1, In-Home</v>
      </c>
      <c r="X851" s="113">
        <f>IFERROR(VLOOKUP(Query1[[#This Row],[ENTERPRISE_ID]],HR_tbl[],3,0), "Not on HR File")</f>
        <v>43066</v>
      </c>
      <c r="Y851" s="234" t="str">
        <f>IFERROR(VLOOKUP(Query1[[#This Row],[ENTERPRISE_ID]], Addresses!$A:$Y,21,0), "Not on HR File")</f>
        <v>2226 GENNINGS CT.</v>
      </c>
      <c r="Z851" s="234">
        <f>IFERROR(VLOOKUP(Query1[[#This Row],[ENTERPRISE_ID]], Addresses!$A:$Y,22,0), "Not on HR File")</f>
        <v>0</v>
      </c>
      <c r="AA851" s="234" t="str">
        <f>IFERROR(VLOOKUP(Query1[[#This Row],[ENTERPRISE_ID]], Addresses!$A:$Y,23,0), "Not on HR File")</f>
        <v>COLUMBUS</v>
      </c>
      <c r="AB851" s="234" t="str">
        <f>IFERROR(VLOOKUP(Query1[[#This Row],[ENTERPRISE_ID]], Addresses!$A:$Y,24,0), "Not on HR File")</f>
        <v>GA</v>
      </c>
      <c r="AC851" s="234" t="str">
        <f>IFERROR(VLOOKUP(Query1[[#This Row],[ENTERPRISE_ID]], Addresses!$A:$Y,25,0), "Not on HR File")</f>
        <v>31907</v>
      </c>
      <c r="AD851" s="230" t="s">
        <v>12176</v>
      </c>
      <c r="AE851" s="235">
        <v>46086</v>
      </c>
    </row>
    <row r="852" spans="1:31" x14ac:dyDescent="0.3">
      <c r="A852" s="230" t="s">
        <v>6773</v>
      </c>
      <c r="B852" s="230" t="str">
        <f>Query1[[#This Row],[LAST_NAME]]</f>
        <v>WILLIAMS</v>
      </c>
      <c r="C852" s="230" t="s">
        <v>6774</v>
      </c>
      <c r="D852" s="230" t="s">
        <v>5756</v>
      </c>
      <c r="E852" s="230" t="s">
        <v>6775</v>
      </c>
      <c r="F852" s="230" t="s">
        <v>6776</v>
      </c>
      <c r="G852" s="230" t="s">
        <v>6777</v>
      </c>
      <c r="H852" s="230" t="str">
        <f>Query1[[#This Row],[FULL_NAME]]</f>
        <v>JULES WILLIAMS</v>
      </c>
      <c r="I852" s="230" t="s">
        <v>4106</v>
      </c>
      <c r="J852" s="230" t="s">
        <v>6778</v>
      </c>
      <c r="K852" s="230" t="str">
        <f>Query1[[#This Row],[ENTERPRISE_ID]]</f>
        <v>JWILLI8</v>
      </c>
      <c r="L852" s="231">
        <v>8488780105</v>
      </c>
      <c r="M852" s="230" t="s">
        <v>5630</v>
      </c>
      <c r="N852" s="230" t="s">
        <v>6779</v>
      </c>
      <c r="O852" s="230" t="s">
        <v>6780</v>
      </c>
      <c r="P852" s="230" t="s">
        <v>6781</v>
      </c>
      <c r="Q852" s="230" t="s">
        <v>435</v>
      </c>
      <c r="R852" s="230" t="s">
        <v>6782</v>
      </c>
      <c r="S852" s="230" t="s">
        <v>5738</v>
      </c>
      <c r="T852" s="232">
        <v>8998</v>
      </c>
      <c r="U852" s="230" t="s">
        <v>5764</v>
      </c>
      <c r="V852" s="230" t="s">
        <v>5765</v>
      </c>
      <c r="W852" s="233" t="str">
        <f>IFERROR(VLOOKUP(Query1[[#This Row],[ENTERPRISE_ID]],HR_tbl[],2, 0), "Not on HR File")</f>
        <v>Service Technician 1, In Home</v>
      </c>
      <c r="X852" s="113">
        <f>IFERROR(VLOOKUP(Query1[[#This Row],[ENTERPRISE_ID]],HR_tbl[],3,0), "Not on HR File")</f>
        <v>32013</v>
      </c>
      <c r="Y852" s="234" t="str">
        <f>IFERROR(VLOOKUP(Query1[[#This Row],[ENTERPRISE_ID]], Addresses!$A:$Y,21,0), "Not on HR File")</f>
        <v>114 WELSH RD</v>
      </c>
      <c r="Z852" s="234" t="str">
        <f>IFERROR(VLOOKUP(Query1[[#This Row],[ENTERPRISE_ID]], Addresses!$A:$Y,22,0), "Not on HR File")</f>
        <v>APT 222</v>
      </c>
      <c r="AA852" s="234" t="str">
        <f>IFERROR(VLOOKUP(Query1[[#This Row],[ENTERPRISE_ID]], Addresses!$A:$Y,23,0), "Not on HR File")</f>
        <v>HORSHAM</v>
      </c>
      <c r="AB852" s="234" t="str">
        <f>IFERROR(VLOOKUP(Query1[[#This Row],[ENTERPRISE_ID]], Addresses!$A:$Y,24,0), "Not on HR File")</f>
        <v>PA</v>
      </c>
      <c r="AC852" s="234" t="str">
        <f>IFERROR(VLOOKUP(Query1[[#This Row],[ENTERPRISE_ID]], Addresses!$A:$Y,25,0), "Not on HR File")</f>
        <v>19044</v>
      </c>
      <c r="AD852" s="230" t="s">
        <v>6783</v>
      </c>
      <c r="AE852" s="235">
        <v>46086</v>
      </c>
    </row>
    <row r="853" spans="1:31" x14ac:dyDescent="0.3">
      <c r="A853" s="230" t="s">
        <v>877</v>
      </c>
      <c r="B853" s="230" t="str">
        <f>Query1[[#This Row],[LAST_NAME]]</f>
        <v>CAMPBELL</v>
      </c>
      <c r="C853" s="230" t="s">
        <v>878</v>
      </c>
      <c r="D853" s="230" t="s">
        <v>5627</v>
      </c>
      <c r="E853" s="230" t="s">
        <v>10454</v>
      </c>
      <c r="F853" s="230" t="s">
        <v>10455</v>
      </c>
      <c r="G853" s="230" t="s">
        <v>879</v>
      </c>
      <c r="H853" s="230" t="str">
        <f>Query1[[#This Row],[FULL_NAME]]</f>
        <v>PHILIP CAMPBELL</v>
      </c>
      <c r="I853" s="230" t="s">
        <v>4535</v>
      </c>
      <c r="J853" s="230" t="s">
        <v>4534</v>
      </c>
      <c r="K853" s="230" t="str">
        <f>Query1[[#This Row],[ENTERPRISE_ID]]</f>
        <v>PCAMPBE</v>
      </c>
      <c r="L853" s="231">
        <v>2143495002</v>
      </c>
      <c r="M853" s="230" t="s">
        <v>5630</v>
      </c>
      <c r="N853" s="230" t="s">
        <v>10456</v>
      </c>
      <c r="O853" s="230"/>
      <c r="P853" s="230" t="s">
        <v>10457</v>
      </c>
      <c r="Q853" s="230" t="s">
        <v>279</v>
      </c>
      <c r="R853" s="230" t="s">
        <v>10458</v>
      </c>
      <c r="S853" s="230" t="s">
        <v>5634</v>
      </c>
      <c r="T853" s="232">
        <v>8998</v>
      </c>
      <c r="U853" s="230" t="s">
        <v>1565</v>
      </c>
      <c r="V853" s="230" t="s">
        <v>5635</v>
      </c>
      <c r="W853" s="233" t="str">
        <f>IFERROR(VLOOKUP(Query1[[#This Row],[ENTERPRISE_ID]],HR_tbl[],2, 0), "Not on HR File")</f>
        <v>Service Technician 1, In-Home</v>
      </c>
      <c r="X853" s="113">
        <f>IFERROR(VLOOKUP(Query1[[#This Row],[ENTERPRISE_ID]],HR_tbl[],3,0), "Not on HR File")</f>
        <v>45207</v>
      </c>
      <c r="Y853" s="234" t="str">
        <f>IFERROR(VLOOKUP(Query1[[#This Row],[ENTERPRISE_ID]], Addresses!$A:$Y,21,0), "Not on HR File")</f>
        <v>3704 ROGENE STREET</v>
      </c>
      <c r="Z853" s="234">
        <f>IFERROR(VLOOKUP(Query1[[#This Row],[ENTERPRISE_ID]], Addresses!$A:$Y,22,0), "Not on HR File")</f>
        <v>0</v>
      </c>
      <c r="AA853" s="234" t="str">
        <f>IFERROR(VLOOKUP(Query1[[#This Row],[ENTERPRISE_ID]], Addresses!$A:$Y,23,0), "Not on HR File")</f>
        <v>NORTH RICHLAND HILLS</v>
      </c>
      <c r="AB853" s="234" t="str">
        <f>IFERROR(VLOOKUP(Query1[[#This Row],[ENTERPRISE_ID]], Addresses!$A:$Y,24,0), "Not on HR File")</f>
        <v>TX</v>
      </c>
      <c r="AC853" s="234" t="str">
        <f>IFERROR(VLOOKUP(Query1[[#This Row],[ENTERPRISE_ID]], Addresses!$A:$Y,25,0), "Not on HR File")</f>
        <v>76180</v>
      </c>
      <c r="AD853" s="230" t="s">
        <v>10459</v>
      </c>
      <c r="AE853" s="235">
        <v>46086</v>
      </c>
    </row>
    <row r="854" spans="1:31" x14ac:dyDescent="0.3">
      <c r="A854" s="230" t="s">
        <v>2648</v>
      </c>
      <c r="B854" s="230" t="str">
        <f>Query1[[#This Row],[LAST_NAME]]</f>
        <v>PUENTES</v>
      </c>
      <c r="C854" s="230" t="s">
        <v>2649</v>
      </c>
      <c r="D854" s="230" t="s">
        <v>5647</v>
      </c>
      <c r="E854" s="230" t="s">
        <v>10386</v>
      </c>
      <c r="F854" s="230" t="s">
        <v>10387</v>
      </c>
      <c r="G854" s="230" t="s">
        <v>2650</v>
      </c>
      <c r="H854" s="230" t="str">
        <f>Query1[[#This Row],[FULL_NAME]]</f>
        <v>JUAN PUENTES</v>
      </c>
      <c r="I854" s="230" t="s">
        <v>4133</v>
      </c>
      <c r="J854" s="230" t="s">
        <v>4132</v>
      </c>
      <c r="K854" s="230" t="str">
        <f>Query1[[#This Row],[ENTERPRISE_ID]]</f>
        <v>JPUENTE</v>
      </c>
      <c r="L854" s="231">
        <v>9157023945</v>
      </c>
      <c r="M854" s="230" t="s">
        <v>5630</v>
      </c>
      <c r="N854" s="230" t="s">
        <v>10388</v>
      </c>
      <c r="O854" s="230"/>
      <c r="P854" s="230" t="s">
        <v>4134</v>
      </c>
      <c r="Q854" s="230" t="s">
        <v>279</v>
      </c>
      <c r="R854" s="230" t="s">
        <v>10389</v>
      </c>
      <c r="S854" s="230" t="s">
        <v>5664</v>
      </c>
      <c r="T854" s="232">
        <v>8998</v>
      </c>
      <c r="U854" s="230" t="s">
        <v>3119</v>
      </c>
      <c r="V854" s="230" t="s">
        <v>6506</v>
      </c>
      <c r="W854" s="233" t="str">
        <f>IFERROR(VLOOKUP(Query1[[#This Row],[ENTERPRISE_ID]],HR_tbl[],2, 0), "Not on HR File")</f>
        <v>Service Technician 2, In-Home</v>
      </c>
      <c r="X854" s="113">
        <f>IFERROR(VLOOKUP(Query1[[#This Row],[ENTERPRISE_ID]],HR_tbl[],3,0), "Not on HR File")</f>
        <v>46005</v>
      </c>
      <c r="Y854" s="234" t="str">
        <f>IFERROR(VLOOKUP(Query1[[#This Row],[ENTERPRISE_ID]], Addresses!$A:$Y,21,0), "Not on HR File")</f>
        <v>Not on HR File</v>
      </c>
      <c r="Z854" s="234" t="str">
        <f>IFERROR(VLOOKUP(Query1[[#This Row],[ENTERPRISE_ID]], Addresses!$A:$Y,22,0), "Not on HR File")</f>
        <v>Not on HR File</v>
      </c>
      <c r="AA854" s="234" t="str">
        <f>IFERROR(VLOOKUP(Query1[[#This Row],[ENTERPRISE_ID]], Addresses!$A:$Y,23,0), "Not on HR File")</f>
        <v>Not on HR File</v>
      </c>
      <c r="AB854" s="234" t="str">
        <f>IFERROR(VLOOKUP(Query1[[#This Row],[ENTERPRISE_ID]], Addresses!$A:$Y,24,0), "Not on HR File")</f>
        <v>Not on HR File</v>
      </c>
      <c r="AC854" s="234" t="str">
        <f>IFERROR(VLOOKUP(Query1[[#This Row],[ENTERPRISE_ID]], Addresses!$A:$Y,25,0), "Not on HR File")</f>
        <v>Not on HR File</v>
      </c>
      <c r="AD854" s="230" t="s">
        <v>10390</v>
      </c>
      <c r="AE854" s="235">
        <v>46086</v>
      </c>
    </row>
    <row r="855" spans="1:31" x14ac:dyDescent="0.3">
      <c r="A855" s="230" t="s">
        <v>961</v>
      </c>
      <c r="B855" s="230" t="str">
        <f>Query1[[#This Row],[LAST_NAME]]</f>
        <v>ALMARAZ</v>
      </c>
      <c r="C855" s="230" t="s">
        <v>962</v>
      </c>
      <c r="D855" s="230" t="s">
        <v>5647</v>
      </c>
      <c r="E855" s="230" t="s">
        <v>6416</v>
      </c>
      <c r="F855" s="230" t="s">
        <v>6417</v>
      </c>
      <c r="G855" s="230" t="s">
        <v>963</v>
      </c>
      <c r="H855" s="230" t="str">
        <f>Query1[[#This Row],[FULL_NAME]]</f>
        <v>NICHOLAS ALMARAZ</v>
      </c>
      <c r="I855" s="230" t="s">
        <v>4714</v>
      </c>
      <c r="J855" s="230" t="s">
        <v>4713</v>
      </c>
      <c r="K855" s="230" t="str">
        <f>Query1[[#This Row],[ENTERPRISE_ID]]</f>
        <v>NALMARA</v>
      </c>
      <c r="L855" s="231">
        <v>3612290791</v>
      </c>
      <c r="M855" s="230" t="s">
        <v>5630</v>
      </c>
      <c r="N855" s="230" t="s">
        <v>6418</v>
      </c>
      <c r="O855" s="230" t="s">
        <v>6419</v>
      </c>
      <c r="P855" s="230" t="s">
        <v>6420</v>
      </c>
      <c r="Q855" s="230" t="s">
        <v>279</v>
      </c>
      <c r="R855" s="230" t="s">
        <v>4717</v>
      </c>
      <c r="S855" s="230" t="s">
        <v>5634</v>
      </c>
      <c r="T855" s="232">
        <v>8998</v>
      </c>
      <c r="U855" s="230" t="s">
        <v>3680</v>
      </c>
      <c r="V855" s="230" t="s">
        <v>5653</v>
      </c>
      <c r="W855" s="233" t="str">
        <f>IFERROR(VLOOKUP(Query1[[#This Row],[ENTERPRISE_ID]],HR_tbl[],2, 0), "Not on HR File")</f>
        <v>Service Technician 3, In-Home</v>
      </c>
      <c r="X855" s="113">
        <f>IFERROR(VLOOKUP(Query1[[#This Row],[ENTERPRISE_ID]],HR_tbl[],3,0), "Not on HR File")</f>
        <v>45067</v>
      </c>
      <c r="Y855" s="234" t="str">
        <f>IFERROR(VLOOKUP(Query1[[#This Row],[ENTERPRISE_ID]], Addresses!$A:$Y,21,0), "Not on HR File")</f>
        <v>3104 SAM HOUSTON DRIVE, APT 77</v>
      </c>
      <c r="Z855" s="234">
        <f>IFERROR(VLOOKUP(Query1[[#This Row],[ENTERPRISE_ID]], Addresses!$A:$Y,22,0), "Not on HR File")</f>
        <v>0</v>
      </c>
      <c r="AA855" s="234" t="str">
        <f>IFERROR(VLOOKUP(Query1[[#This Row],[ENTERPRISE_ID]], Addresses!$A:$Y,23,0), "Not on HR File")</f>
        <v>VICTORIA</v>
      </c>
      <c r="AB855" s="234" t="str">
        <f>IFERROR(VLOOKUP(Query1[[#This Row],[ENTERPRISE_ID]], Addresses!$A:$Y,24,0), "Not on HR File")</f>
        <v>TX</v>
      </c>
      <c r="AC855" s="234" t="str">
        <f>IFERROR(VLOOKUP(Query1[[#This Row],[ENTERPRISE_ID]], Addresses!$A:$Y,25,0), "Not on HR File")</f>
        <v>77904</v>
      </c>
      <c r="AD855" s="230" t="s">
        <v>6421</v>
      </c>
      <c r="AE855" s="235">
        <v>46086</v>
      </c>
    </row>
    <row r="856" spans="1:31" x14ac:dyDescent="0.3">
      <c r="A856" s="230" t="s">
        <v>9963</v>
      </c>
      <c r="B856" s="230" t="str">
        <f>Query1[[#This Row],[LAST_NAME]]</f>
        <v>BICKFORD</v>
      </c>
      <c r="C856" s="230" t="s">
        <v>9964</v>
      </c>
      <c r="D856" s="230" t="s">
        <v>5822</v>
      </c>
      <c r="E856" s="230" t="s">
        <v>9965</v>
      </c>
      <c r="F856" s="230" t="s">
        <v>9966</v>
      </c>
      <c r="G856" s="230" t="s">
        <v>9967</v>
      </c>
      <c r="H856" s="230" t="str">
        <f>Query1[[#This Row],[FULL_NAME]]</f>
        <v>BRENT BICKFORD</v>
      </c>
      <c r="I856" s="230" t="s">
        <v>9968</v>
      </c>
      <c r="J856" s="230" t="s">
        <v>9969</v>
      </c>
      <c r="K856" s="230" t="str">
        <f>Query1[[#This Row],[ENTERPRISE_ID]]</f>
        <v>BBICKFO</v>
      </c>
      <c r="L856" s="231">
        <v>6039950092</v>
      </c>
      <c r="M856" s="230" t="s">
        <v>5630</v>
      </c>
      <c r="N856" s="230" t="s">
        <v>9970</v>
      </c>
      <c r="O856" s="230"/>
      <c r="P856" s="230" t="s">
        <v>9971</v>
      </c>
      <c r="Q856" s="230" t="s">
        <v>686</v>
      </c>
      <c r="R856" s="230" t="s">
        <v>9972</v>
      </c>
      <c r="S856" s="230" t="s">
        <v>5916</v>
      </c>
      <c r="T856" s="232">
        <v>8998</v>
      </c>
      <c r="U856" s="230" t="s">
        <v>6277</v>
      </c>
      <c r="V856" s="230" t="s">
        <v>6278</v>
      </c>
      <c r="W856" s="233" t="str">
        <f>IFERROR(VLOOKUP(Query1[[#This Row],[ENTERPRISE_ID]],HR_tbl[],2, 0), "Not on HR File")</f>
        <v>Service Technician LG, In-Home</v>
      </c>
      <c r="X856" s="113">
        <f>IFERROR(VLOOKUP(Query1[[#This Row],[ENTERPRISE_ID]],HR_tbl[],3,0), "Not on HR File")</f>
        <v>27657</v>
      </c>
      <c r="Y856" s="234" t="str">
        <f>IFERROR(VLOOKUP(Query1[[#This Row],[ENTERPRISE_ID]], Addresses!$A:$Y,21,0), "Not on HR File")</f>
        <v>32 CHRISSY CIR</v>
      </c>
      <c r="Z856" s="234">
        <f>IFERROR(VLOOKUP(Query1[[#This Row],[ENTERPRISE_ID]], Addresses!$A:$Y,22,0), "Not on HR File")</f>
        <v>0</v>
      </c>
      <c r="AA856" s="234" t="str">
        <f>IFERROR(VLOOKUP(Query1[[#This Row],[ENTERPRISE_ID]], Addresses!$A:$Y,23,0), "Not on HR File")</f>
        <v>BARRINGTON</v>
      </c>
      <c r="AB856" s="234" t="str">
        <f>IFERROR(VLOOKUP(Query1[[#This Row],[ENTERPRISE_ID]], Addresses!$A:$Y,24,0), "Not on HR File")</f>
        <v>NH</v>
      </c>
      <c r="AC856" s="234" t="str">
        <f>IFERROR(VLOOKUP(Query1[[#This Row],[ENTERPRISE_ID]], Addresses!$A:$Y,25,0), "Not on HR File")</f>
        <v>03825-3903</v>
      </c>
      <c r="AD856" s="230" t="s">
        <v>9973</v>
      </c>
      <c r="AE856" s="235">
        <v>46086</v>
      </c>
    </row>
    <row r="857" spans="1:31" x14ac:dyDescent="0.3">
      <c r="A857" s="230" t="s">
        <v>12621</v>
      </c>
      <c r="B857" s="230" t="str">
        <f>Query1[[#This Row],[LAST_NAME]]</f>
        <v>MORALES</v>
      </c>
      <c r="C857" s="230" t="s">
        <v>12622</v>
      </c>
      <c r="D857" s="230" t="s">
        <v>5957</v>
      </c>
      <c r="E857" s="230" t="s">
        <v>12623</v>
      </c>
      <c r="F857" s="230" t="s">
        <v>12624</v>
      </c>
      <c r="G857" s="230" t="s">
        <v>12625</v>
      </c>
      <c r="H857" s="230" t="str">
        <f>Query1[[#This Row],[FULL_NAME]]</f>
        <v>JOSE MORALES</v>
      </c>
      <c r="I857" s="230" t="s">
        <v>9515</v>
      </c>
      <c r="J857" s="230" t="s">
        <v>4404</v>
      </c>
      <c r="K857" s="230" t="str">
        <f>Query1[[#This Row],[ENTERPRISE_ID]]</f>
        <v>JMORA15</v>
      </c>
      <c r="L857" s="231">
        <v>9393950650</v>
      </c>
      <c r="M857" s="230" t="s">
        <v>5630</v>
      </c>
      <c r="N857" s="230" t="s">
        <v>12626</v>
      </c>
      <c r="O857" s="230" t="s">
        <v>12627</v>
      </c>
      <c r="P857" s="230" t="s">
        <v>12628</v>
      </c>
      <c r="Q857" s="230" t="s">
        <v>5965</v>
      </c>
      <c r="R857" s="230" t="s">
        <v>12629</v>
      </c>
      <c r="S857" s="230" t="s">
        <v>5664</v>
      </c>
      <c r="T857" s="232">
        <v>8842</v>
      </c>
      <c r="U857" s="230" t="s">
        <v>8754</v>
      </c>
      <c r="V857" s="230" t="s">
        <v>8755</v>
      </c>
      <c r="W857" s="233" t="str">
        <f>IFERROR(VLOOKUP(Query1[[#This Row],[ENTERPRISE_ID]],HR_tbl[],2, 0), "Not on HR File")</f>
        <v>Service Technician 1, In-Home</v>
      </c>
      <c r="X857" s="113">
        <f>IFERROR(VLOOKUP(Query1[[#This Row],[ENTERPRISE_ID]],HR_tbl[],3,0), "Not on HR File")</f>
        <v>32189</v>
      </c>
      <c r="Y857" s="234" t="str">
        <f>IFERROR(VLOOKUP(Query1[[#This Row],[ENTERPRISE_ID]], Addresses!$A:$Y,21,0), "Not on HR File")</f>
        <v>Ext Villa Los Santos 1</v>
      </c>
      <c r="Z857" s="234" t="str">
        <f>IFERROR(VLOOKUP(Query1[[#This Row],[ENTERPRISE_ID]], Addresses!$A:$Y,22,0), "Not on HR File")</f>
        <v>88 calle estrella</v>
      </c>
      <c r="AA857" s="234" t="str">
        <f>IFERROR(VLOOKUP(Query1[[#This Row],[ENTERPRISE_ID]], Addresses!$A:$Y,23,0), "Not on HR File")</f>
        <v>Arecibo</v>
      </c>
      <c r="AB857" s="234" t="str">
        <f>IFERROR(VLOOKUP(Query1[[#This Row],[ENTERPRISE_ID]], Addresses!$A:$Y,24,0), "Not on HR File")</f>
        <v>PR</v>
      </c>
      <c r="AC857" s="234" t="str">
        <f>IFERROR(VLOOKUP(Query1[[#This Row],[ENTERPRISE_ID]], Addresses!$A:$Y,25,0), "Not on HR File")</f>
        <v>00612</v>
      </c>
      <c r="AD857" s="230" t="s">
        <v>12630</v>
      </c>
      <c r="AE857" s="235">
        <v>46086</v>
      </c>
    </row>
    <row r="858" spans="1:31" x14ac:dyDescent="0.3">
      <c r="A858" s="230" t="s">
        <v>1011</v>
      </c>
      <c r="B858" s="230" t="str">
        <f>Query1[[#This Row],[LAST_NAME]]</f>
        <v>SMITH</v>
      </c>
      <c r="C858" s="230" t="s">
        <v>1012</v>
      </c>
      <c r="D858" s="230" t="s">
        <v>5843</v>
      </c>
      <c r="E858" s="230" t="s">
        <v>8962</v>
      </c>
      <c r="F858" s="230" t="s">
        <v>8963</v>
      </c>
      <c r="G858" s="230" t="s">
        <v>1013</v>
      </c>
      <c r="H858" s="230" t="str">
        <f>Query1[[#This Row],[FULL_NAME]]</f>
        <v>GARY SMITH</v>
      </c>
      <c r="I858" s="230" t="s">
        <v>4459</v>
      </c>
      <c r="J858" s="230" t="s">
        <v>4230</v>
      </c>
      <c r="K858" s="230" t="str">
        <f>Query1[[#This Row],[ENTERPRISE_ID]]</f>
        <v>GSMIT78</v>
      </c>
      <c r="L858" s="231">
        <v>9369554285</v>
      </c>
      <c r="M858" s="230" t="s">
        <v>5630</v>
      </c>
      <c r="N858" s="230" t="s">
        <v>8964</v>
      </c>
      <c r="O858" s="230"/>
      <c r="P858" s="230" t="s">
        <v>6016</v>
      </c>
      <c r="Q858" s="230" t="s">
        <v>279</v>
      </c>
      <c r="R858" s="230" t="s">
        <v>6017</v>
      </c>
      <c r="S858" s="230" t="s">
        <v>5738</v>
      </c>
      <c r="T858" s="232">
        <v>8998</v>
      </c>
      <c r="U858" s="230" t="s">
        <v>2423</v>
      </c>
      <c r="V858" s="230" t="s">
        <v>6453</v>
      </c>
      <c r="W858" s="233" t="str">
        <f>IFERROR(VLOOKUP(Query1[[#This Row],[ENTERPRISE_ID]],HR_tbl[],2, 0), "Not on HR File")</f>
        <v>Service Technician 3, In-Home</v>
      </c>
      <c r="X858" s="113">
        <f>IFERROR(VLOOKUP(Query1[[#This Row],[ENTERPRISE_ID]],HR_tbl[],3,0), "Not on HR File")</f>
        <v>34821</v>
      </c>
      <c r="Y858" s="234" t="str">
        <f>IFERROR(VLOOKUP(Query1[[#This Row],[ENTERPRISE_ID]], Addresses!$A:$Y,21,0), "Not on HR File")</f>
        <v>904 KEATHLEY RD</v>
      </c>
      <c r="Z858" s="234">
        <f>IFERROR(VLOOKUP(Query1[[#This Row],[ENTERPRISE_ID]], Addresses!$A:$Y,22,0), "Not on HR File")</f>
        <v>0</v>
      </c>
      <c r="AA858" s="234" t="str">
        <f>IFERROR(VLOOKUP(Query1[[#This Row],[ENTERPRISE_ID]], Addresses!$A:$Y,23,0), "Not on HR File")</f>
        <v>LUFKIN</v>
      </c>
      <c r="AB858" s="234" t="str">
        <f>IFERROR(VLOOKUP(Query1[[#This Row],[ENTERPRISE_ID]], Addresses!$A:$Y,24,0), "Not on HR File")</f>
        <v>TX</v>
      </c>
      <c r="AC858" s="234" t="str">
        <f>IFERROR(VLOOKUP(Query1[[#This Row],[ENTERPRISE_ID]], Addresses!$A:$Y,25,0), "Not on HR File")</f>
        <v>75904</v>
      </c>
      <c r="AD858" s="230" t="s">
        <v>8965</v>
      </c>
      <c r="AE858" s="235">
        <v>46086</v>
      </c>
    </row>
    <row r="859" spans="1:31" x14ac:dyDescent="0.3">
      <c r="A859" s="230" t="s">
        <v>519</v>
      </c>
      <c r="B859" s="230" t="str">
        <f>Query1[[#This Row],[LAST_NAME]]</f>
        <v>WHALEY</v>
      </c>
      <c r="C859" s="230" t="s">
        <v>520</v>
      </c>
      <c r="D859" s="230" t="s">
        <v>5682</v>
      </c>
      <c r="E859" s="230" t="s">
        <v>17496</v>
      </c>
      <c r="F859" s="230" t="s">
        <v>17497</v>
      </c>
      <c r="G859" s="230" t="s">
        <v>521</v>
      </c>
      <c r="H859" s="230" t="str">
        <f>Query1[[#This Row],[FULL_NAME]]</f>
        <v>VINCENT WHALEY</v>
      </c>
      <c r="I859" s="230" t="s">
        <v>17498</v>
      </c>
      <c r="J859" s="230" t="s">
        <v>10702</v>
      </c>
      <c r="K859" s="230" t="str">
        <f>Query1[[#This Row],[ENTERPRISE_ID]]</f>
        <v>VWHALEY</v>
      </c>
      <c r="L859" s="231">
        <v>8435311057</v>
      </c>
      <c r="M859" s="230" t="s">
        <v>5630</v>
      </c>
      <c r="N859" s="230" t="s">
        <v>17499</v>
      </c>
      <c r="O859" s="230"/>
      <c r="P859" s="230" t="s">
        <v>17500</v>
      </c>
      <c r="Q859" s="230" t="s">
        <v>375</v>
      </c>
      <c r="R859" s="230" t="s">
        <v>17501</v>
      </c>
      <c r="S859" s="230" t="s">
        <v>5738</v>
      </c>
      <c r="T859" s="232">
        <v>8998</v>
      </c>
      <c r="U859" s="230" t="s">
        <v>8779</v>
      </c>
      <c r="V859" s="230" t="s">
        <v>8780</v>
      </c>
      <c r="W859" s="233" t="str">
        <f>IFERROR(VLOOKUP(Query1[[#This Row],[ENTERPRISE_ID]],HR_tbl[],2, 0), "Not on HR File")</f>
        <v>Service Technician 1, In-Home</v>
      </c>
      <c r="X859" s="113">
        <f>IFERROR(VLOOKUP(Query1[[#This Row],[ENTERPRISE_ID]],HR_tbl[],3,0), "Not on HR File")</f>
        <v>45340</v>
      </c>
      <c r="Y859" s="234" t="str">
        <f>IFERROR(VLOOKUP(Query1[[#This Row],[ENTERPRISE_ID]], Addresses!$A:$Y,21,0), "Not on HR File")</f>
        <v>255 Weathers Court</v>
      </c>
      <c r="Z859" s="234">
        <f>IFERROR(VLOOKUP(Query1[[#This Row],[ENTERPRISE_ID]], Addresses!$A:$Y,22,0), "Not on HR File")</f>
        <v>0</v>
      </c>
      <c r="AA859" s="234" t="str">
        <f>IFERROR(VLOOKUP(Query1[[#This Row],[ENTERPRISE_ID]], Addresses!$A:$Y,23,0), "Not on HR File")</f>
        <v>Summerville</v>
      </c>
      <c r="AB859" s="234" t="str">
        <f>IFERROR(VLOOKUP(Query1[[#This Row],[ENTERPRISE_ID]], Addresses!$A:$Y,24,0), "Not on HR File")</f>
        <v>SC</v>
      </c>
      <c r="AC859" s="234" t="str">
        <f>IFERROR(VLOOKUP(Query1[[#This Row],[ENTERPRISE_ID]], Addresses!$A:$Y,25,0), "Not on HR File")</f>
        <v>29483</v>
      </c>
      <c r="AD859" s="230" t="s">
        <v>17502</v>
      </c>
      <c r="AE859" s="235">
        <v>46086</v>
      </c>
    </row>
    <row r="860" spans="1:31" x14ac:dyDescent="0.3">
      <c r="A860" s="230" t="s">
        <v>3747</v>
      </c>
      <c r="B860" s="230" t="str">
        <f>Query1[[#This Row],[LAST_NAME]]</f>
        <v>RAITTER</v>
      </c>
      <c r="C860" s="230" t="s">
        <v>3748</v>
      </c>
      <c r="D860" s="230" t="s">
        <v>5867</v>
      </c>
      <c r="E860" s="230" t="s">
        <v>13933</v>
      </c>
      <c r="F860" s="230" t="s">
        <v>13934</v>
      </c>
      <c r="G860" s="230" t="s">
        <v>3749</v>
      </c>
      <c r="H860" s="230" t="str">
        <f>Query1[[#This Row],[FULL_NAME]]</f>
        <v>JOSHUA RAITTER</v>
      </c>
      <c r="I860" s="230" t="s">
        <v>3754</v>
      </c>
      <c r="J860" s="230" t="s">
        <v>3753</v>
      </c>
      <c r="K860" s="230" t="str">
        <f>Query1[[#This Row],[ENTERPRISE_ID]]</f>
        <v>JRAITTE</v>
      </c>
      <c r="L860" s="231">
        <v>9289203014</v>
      </c>
      <c r="M860" s="230" t="s">
        <v>5630</v>
      </c>
      <c r="N860" s="230" t="s">
        <v>13935</v>
      </c>
      <c r="O860" s="230"/>
      <c r="P860" s="230" t="s">
        <v>13936</v>
      </c>
      <c r="Q860" s="230" t="s">
        <v>1675</v>
      </c>
      <c r="R860" s="230" t="s">
        <v>13937</v>
      </c>
      <c r="S860" s="230" t="s">
        <v>5634</v>
      </c>
      <c r="T860" s="232">
        <v>8998</v>
      </c>
      <c r="U860" s="230" t="s">
        <v>7548</v>
      </c>
      <c r="V860" s="230" t="s">
        <v>7828</v>
      </c>
      <c r="W860" s="233" t="str">
        <f>IFERROR(VLOOKUP(Query1[[#This Row],[ENTERPRISE_ID]],HR_tbl[],2, 0), "Not on HR File")</f>
        <v>Service Technician 2, In-Home</v>
      </c>
      <c r="X860" s="113">
        <f>IFERROR(VLOOKUP(Query1[[#This Row],[ENTERPRISE_ID]],HR_tbl[],3,0), "Not on HR File")</f>
        <v>44231</v>
      </c>
      <c r="Y860" s="234" t="str">
        <f>IFERROR(VLOOKUP(Query1[[#This Row],[ENTERPRISE_ID]], Addresses!$A:$Y,21,0), "Not on HR File")</f>
        <v>14789 S AVE 4 1/4 E</v>
      </c>
      <c r="Z860" s="234">
        <f>IFERROR(VLOOKUP(Query1[[#This Row],[ENTERPRISE_ID]], Addresses!$A:$Y,22,0), "Not on HR File")</f>
        <v>0</v>
      </c>
      <c r="AA860" s="234" t="str">
        <f>IFERROR(VLOOKUP(Query1[[#This Row],[ENTERPRISE_ID]], Addresses!$A:$Y,23,0), "Not on HR File")</f>
        <v>YUMA</v>
      </c>
      <c r="AB860" s="234" t="str">
        <f>IFERROR(VLOOKUP(Query1[[#This Row],[ENTERPRISE_ID]], Addresses!$A:$Y,24,0), "Not on HR File")</f>
        <v>AZ</v>
      </c>
      <c r="AC860" s="234" t="str">
        <f>IFERROR(VLOOKUP(Query1[[#This Row],[ENTERPRISE_ID]], Addresses!$A:$Y,25,0), "Not on HR File")</f>
        <v>85365</v>
      </c>
      <c r="AD860" s="230" t="s">
        <v>13938</v>
      </c>
      <c r="AE860" s="235">
        <v>46086</v>
      </c>
    </row>
    <row r="861" spans="1:31" x14ac:dyDescent="0.3">
      <c r="A861" s="230" t="s">
        <v>15661</v>
      </c>
      <c r="B861" s="230" t="str">
        <f>Query1[[#This Row],[LAST_NAME]]</f>
        <v>FISCHER</v>
      </c>
      <c r="C861" s="230" t="s">
        <v>15662</v>
      </c>
      <c r="D861" s="230" t="s">
        <v>5990</v>
      </c>
      <c r="E861" s="230" t="s">
        <v>15663</v>
      </c>
      <c r="F861" s="230" t="s">
        <v>15664</v>
      </c>
      <c r="G861" s="230" t="s">
        <v>15665</v>
      </c>
      <c r="H861" s="230" t="str">
        <f>Query1[[#This Row],[FULL_NAME]]</f>
        <v>SCOTT FISCHER</v>
      </c>
      <c r="I861" s="230" t="s">
        <v>15666</v>
      </c>
      <c r="J861" s="230" t="s">
        <v>3795</v>
      </c>
      <c r="K861" s="230" t="str">
        <f>Query1[[#This Row],[ENTERPRISE_ID]]</f>
        <v>SFISCHE</v>
      </c>
      <c r="L861" s="231">
        <v>6363318423</v>
      </c>
      <c r="M861" s="230" t="s">
        <v>5630</v>
      </c>
      <c r="N861" s="230" t="s">
        <v>15667</v>
      </c>
      <c r="O861" s="230"/>
      <c r="P861" s="230" t="s">
        <v>15668</v>
      </c>
      <c r="Q861" s="230" t="s">
        <v>1502</v>
      </c>
      <c r="R861" s="230" t="s">
        <v>15669</v>
      </c>
      <c r="S861" s="230" t="s">
        <v>5916</v>
      </c>
      <c r="T861" s="232">
        <v>8998</v>
      </c>
      <c r="U861" s="230" t="s">
        <v>5995</v>
      </c>
      <c r="V861" s="230" t="s">
        <v>5996</v>
      </c>
      <c r="W861" s="233" t="str">
        <f>IFERROR(VLOOKUP(Query1[[#This Row],[ENTERPRISE_ID]],HR_tbl[],2, 0), "Not on HR File")</f>
        <v>Service Technician HE, In-Home</v>
      </c>
      <c r="X861" s="113">
        <f>IFERROR(VLOOKUP(Query1[[#This Row],[ENTERPRISE_ID]],HR_tbl[],3,0), "Not on HR File")</f>
        <v>31649</v>
      </c>
      <c r="Y861" s="234" t="str">
        <f>IFERROR(VLOOKUP(Query1[[#This Row],[ENTERPRISE_ID]], Addresses!$A:$Y,21,0), "Not on HR File")</f>
        <v>609 FOX RUN RD</v>
      </c>
      <c r="Z861" s="234">
        <f>IFERROR(VLOOKUP(Query1[[#This Row],[ENTERPRISE_ID]], Addresses!$A:$Y,22,0), "Not on HR File")</f>
        <v>0</v>
      </c>
      <c r="AA861" s="234" t="str">
        <f>IFERROR(VLOOKUP(Query1[[#This Row],[ENTERPRISE_ID]], Addresses!$A:$Y,23,0), "Not on HR File")</f>
        <v>FOLEY</v>
      </c>
      <c r="AB861" s="234" t="str">
        <f>IFERROR(VLOOKUP(Query1[[#This Row],[ENTERPRISE_ID]], Addresses!$A:$Y,24,0), "Not on HR File")</f>
        <v>MO</v>
      </c>
      <c r="AC861" s="234" t="str">
        <f>IFERROR(VLOOKUP(Query1[[#This Row],[ENTERPRISE_ID]], Addresses!$A:$Y,25,0), "Not on HR File")</f>
        <v>63347</v>
      </c>
      <c r="AD861" s="230" t="s">
        <v>15670</v>
      </c>
      <c r="AE861" s="235">
        <v>46086</v>
      </c>
    </row>
    <row r="862" spans="1:31" x14ac:dyDescent="0.3">
      <c r="A862" s="230" t="s">
        <v>1146</v>
      </c>
      <c r="B862" s="230" t="str">
        <f>Query1[[#This Row],[LAST_NAME]]</f>
        <v>BECKNER</v>
      </c>
      <c r="C862" s="230" t="s">
        <v>1147</v>
      </c>
      <c r="D862" s="230" t="s">
        <v>6119</v>
      </c>
      <c r="E862" s="230" t="s">
        <v>15211</v>
      </c>
      <c r="F862" s="230" t="s">
        <v>15212</v>
      </c>
      <c r="G862" s="230" t="s">
        <v>1148</v>
      </c>
      <c r="H862" s="230" t="str">
        <f>Query1[[#This Row],[FULL_NAME]]</f>
        <v>MITCHELL BECKNER</v>
      </c>
      <c r="I862" s="230" t="s">
        <v>15213</v>
      </c>
      <c r="J862" s="230" t="s">
        <v>6902</v>
      </c>
      <c r="K862" s="230" t="str">
        <f>Query1[[#This Row],[ENTERPRISE_ID]]</f>
        <v>MBECKNE</v>
      </c>
      <c r="L862" s="231">
        <v>3046950575</v>
      </c>
      <c r="M862" s="230" t="s">
        <v>5630</v>
      </c>
      <c r="N862" s="230" t="s">
        <v>15214</v>
      </c>
      <c r="O862" s="230"/>
      <c r="P862" s="230" t="s">
        <v>15215</v>
      </c>
      <c r="Q862" s="230" t="s">
        <v>1153</v>
      </c>
      <c r="R862" s="230" t="s">
        <v>15216</v>
      </c>
      <c r="S862" s="230" t="s">
        <v>5738</v>
      </c>
      <c r="T862" s="232">
        <v>8998</v>
      </c>
      <c r="U862" s="230" t="s">
        <v>4914</v>
      </c>
      <c r="V862" s="230" t="s">
        <v>6517</v>
      </c>
      <c r="W862" s="233" t="str">
        <f>IFERROR(VLOOKUP(Query1[[#This Row],[ENTERPRISE_ID]],HR_tbl[],2, 0), "Not on HR File")</f>
        <v>Service Technician 3, In-Home</v>
      </c>
      <c r="X862" s="113">
        <f>IFERROR(VLOOKUP(Query1[[#This Row],[ENTERPRISE_ID]],HR_tbl[],3,0), "Not on HR File")</f>
        <v>45865</v>
      </c>
      <c r="Y862" s="234" t="str">
        <f>IFERROR(VLOOKUP(Query1[[#This Row],[ENTERPRISE_ID]], Addresses!$A:$Y,21,0), "Not on HR File")</f>
        <v>333 23RD ST WEST</v>
      </c>
      <c r="Z862" s="234">
        <f>IFERROR(VLOOKUP(Query1[[#This Row],[ENTERPRISE_ID]], Addresses!$A:$Y,22,0), "Not on HR File")</f>
        <v>0</v>
      </c>
      <c r="AA862" s="234" t="str">
        <f>IFERROR(VLOOKUP(Query1[[#This Row],[ENTERPRISE_ID]], Addresses!$A:$Y,23,0), "Not on HR File")</f>
        <v>HUNTINGTON</v>
      </c>
      <c r="AB862" s="234" t="str">
        <f>IFERROR(VLOOKUP(Query1[[#This Row],[ENTERPRISE_ID]], Addresses!$A:$Y,24,0), "Not on HR File")</f>
        <v>WV</v>
      </c>
      <c r="AC862" s="234" t="str">
        <f>IFERROR(VLOOKUP(Query1[[#This Row],[ENTERPRISE_ID]], Addresses!$A:$Y,25,0), "Not on HR File")</f>
        <v>25704</v>
      </c>
      <c r="AD862" s="230" t="s">
        <v>15217</v>
      </c>
      <c r="AE862" s="235">
        <v>46086</v>
      </c>
    </row>
    <row r="863" spans="1:31" x14ac:dyDescent="0.3">
      <c r="A863" s="230" t="s">
        <v>10880</v>
      </c>
      <c r="B863" s="230" t="str">
        <f>Query1[[#This Row],[LAST_NAME]]</f>
        <v>COLE</v>
      </c>
      <c r="C863" s="230" t="s">
        <v>10881</v>
      </c>
      <c r="D863" s="230" t="s">
        <v>5708</v>
      </c>
      <c r="E863" s="230" t="s">
        <v>10882</v>
      </c>
      <c r="F863" s="230" t="s">
        <v>10883</v>
      </c>
      <c r="G863" s="230" t="s">
        <v>8119</v>
      </c>
      <c r="H863" s="230" t="str">
        <f>Query1[[#This Row],[FULL_NAME]]</f>
        <v>JAMES COLE</v>
      </c>
      <c r="I863" s="230" t="s">
        <v>8115</v>
      </c>
      <c r="J863" s="230" t="s">
        <v>3968</v>
      </c>
      <c r="K863" s="230" t="str">
        <f>Query1[[#This Row],[ENTERPRISE_ID]]</f>
        <v>JCOLE5</v>
      </c>
      <c r="L863" s="231">
        <v>4232550999</v>
      </c>
      <c r="M863" s="230" t="s">
        <v>5630</v>
      </c>
      <c r="N863" s="230" t="s">
        <v>10884</v>
      </c>
      <c r="O863" s="230"/>
      <c r="P863" s="230" t="s">
        <v>10885</v>
      </c>
      <c r="Q863" s="230" t="s">
        <v>407</v>
      </c>
      <c r="R863" s="230" t="s">
        <v>10886</v>
      </c>
      <c r="S863" s="230" t="s">
        <v>5714</v>
      </c>
      <c r="T863" s="232">
        <v>8998</v>
      </c>
      <c r="U863" s="230" t="s">
        <v>5715</v>
      </c>
      <c r="V863" s="230" t="s">
        <v>5716</v>
      </c>
      <c r="W863" s="233" t="str">
        <f>IFERROR(VLOOKUP(Query1[[#This Row],[ENTERPRISE_ID]],HR_tbl[],2, 0), "Not on HR File")</f>
        <v>Team Lead Technician</v>
      </c>
      <c r="X863" s="113">
        <f>IFERROR(VLOOKUP(Query1[[#This Row],[ENTERPRISE_ID]],HR_tbl[],3,0), "Not on HR File")</f>
        <v>42093</v>
      </c>
      <c r="Y863" s="234" t="str">
        <f>IFERROR(VLOOKUP(Query1[[#This Row],[ENTERPRISE_ID]], Addresses!$A:$Y,21,0), "Not on HR File")</f>
        <v>259 Beaver Creek Rd</v>
      </c>
      <c r="Z863" s="234">
        <f>IFERROR(VLOOKUP(Query1[[#This Row],[ENTERPRISE_ID]], Addresses!$A:$Y,22,0), "Not on HR File")</f>
        <v>0</v>
      </c>
      <c r="AA863" s="234" t="str">
        <f>IFERROR(VLOOKUP(Query1[[#This Row],[ENTERPRISE_ID]], Addresses!$A:$Y,23,0), "Not on HR File")</f>
        <v>Dunlap</v>
      </c>
      <c r="AB863" s="234" t="str">
        <f>IFERROR(VLOOKUP(Query1[[#This Row],[ENTERPRISE_ID]], Addresses!$A:$Y,24,0), "Not on HR File")</f>
        <v>TN</v>
      </c>
      <c r="AC863" s="234" t="str">
        <f>IFERROR(VLOOKUP(Query1[[#This Row],[ENTERPRISE_ID]], Addresses!$A:$Y,25,0), "Not on HR File")</f>
        <v>37327</v>
      </c>
      <c r="AD863" s="230" t="s">
        <v>10887</v>
      </c>
      <c r="AE863" s="235">
        <v>46086</v>
      </c>
    </row>
    <row r="864" spans="1:31" x14ac:dyDescent="0.3">
      <c r="A864" s="230"/>
      <c r="B864" s="230" t="str">
        <f>Query1[[#This Row],[LAST_NAME]]</f>
        <v>MOSKALIUK</v>
      </c>
      <c r="C864" s="230" t="s">
        <v>13437</v>
      </c>
      <c r="D864" s="230" t="s">
        <v>5769</v>
      </c>
      <c r="E864" s="230" t="s">
        <v>13438</v>
      </c>
      <c r="F864" s="230"/>
      <c r="G864" s="230" t="s">
        <v>13439</v>
      </c>
      <c r="H864" s="230" t="str">
        <f>Query1[[#This Row],[FULL_NAME]]</f>
        <v>GEORGE MOSKALIUK</v>
      </c>
      <c r="I864" s="230" t="s">
        <v>13440</v>
      </c>
      <c r="J864" s="230" t="s">
        <v>4066</v>
      </c>
      <c r="K864" s="230" t="str">
        <f>Query1[[#This Row],[ENTERPRISE_ID]]</f>
        <v>GMOSKAL</v>
      </c>
      <c r="L864" s="231">
        <v>3174806945</v>
      </c>
      <c r="M864" s="230" t="s">
        <v>5630</v>
      </c>
      <c r="N864" s="230" t="s">
        <v>13441</v>
      </c>
      <c r="O864" s="230"/>
      <c r="P864" s="230" t="s">
        <v>13442</v>
      </c>
      <c r="Q864" s="230" t="s">
        <v>773</v>
      </c>
      <c r="R864" s="230" t="s">
        <v>13443</v>
      </c>
      <c r="S864" s="230" t="s">
        <v>5738</v>
      </c>
      <c r="T864" s="232">
        <v>8998</v>
      </c>
      <c r="U864" s="230" t="s">
        <v>7124</v>
      </c>
      <c r="V864" s="230" t="s">
        <v>7125</v>
      </c>
      <c r="W864" s="233" t="str">
        <f>IFERROR(VLOOKUP(Query1[[#This Row],[ENTERPRISE_ID]],HR_tbl[],2, 0), "Not on HR File")</f>
        <v>Service Technician 2, In-Home</v>
      </c>
      <c r="X864" s="113">
        <f>IFERROR(VLOOKUP(Query1[[#This Row],[ENTERPRISE_ID]],HR_tbl[],3,0), "Not on HR File")</f>
        <v>35100</v>
      </c>
      <c r="Y864" s="234" t="str">
        <f>IFERROR(VLOOKUP(Query1[[#This Row],[ENTERPRISE_ID]], Addresses!$A:$Y,21,0), "Not on HR File")</f>
        <v>7954 WALKER CUP DRIVE</v>
      </c>
      <c r="Z864" s="234">
        <f>IFERROR(VLOOKUP(Query1[[#This Row],[ENTERPRISE_ID]], Addresses!$A:$Y,22,0), "Not on HR File")</f>
        <v>0</v>
      </c>
      <c r="AA864" s="234" t="str">
        <f>IFERROR(VLOOKUP(Query1[[#This Row],[ENTERPRISE_ID]], Addresses!$A:$Y,23,0), "Not on HR File")</f>
        <v>BROWNSBURG</v>
      </c>
      <c r="AB864" s="234" t="str">
        <f>IFERROR(VLOOKUP(Query1[[#This Row],[ENTERPRISE_ID]], Addresses!$A:$Y,24,0), "Not on HR File")</f>
        <v>IN</v>
      </c>
      <c r="AC864" s="234" t="str">
        <f>IFERROR(VLOOKUP(Query1[[#This Row],[ENTERPRISE_ID]], Addresses!$A:$Y,25,0), "Not on HR File")</f>
        <v>46112</v>
      </c>
      <c r="AD864" s="230" t="s">
        <v>13444</v>
      </c>
      <c r="AE864" s="235">
        <v>46086</v>
      </c>
    </row>
    <row r="865" spans="1:31" x14ac:dyDescent="0.3">
      <c r="A865" s="230" t="s">
        <v>6978</v>
      </c>
      <c r="B865" s="230" t="str">
        <f>Query1[[#This Row],[LAST_NAME]]</f>
        <v>JAMIESON</v>
      </c>
      <c r="C865" s="230" t="s">
        <v>6979</v>
      </c>
      <c r="D865" s="230" t="s">
        <v>6524</v>
      </c>
      <c r="E865" s="230" t="s">
        <v>6980</v>
      </c>
      <c r="F865" s="230" t="s">
        <v>6981</v>
      </c>
      <c r="G865" s="230" t="s">
        <v>6982</v>
      </c>
      <c r="H865" s="230" t="str">
        <f>Query1[[#This Row],[FULL_NAME]]</f>
        <v>JAMES JAMIESON</v>
      </c>
      <c r="I865" s="230" t="s">
        <v>6983</v>
      </c>
      <c r="J865" s="230" t="s">
        <v>3968</v>
      </c>
      <c r="K865" s="230" t="str">
        <f>Query1[[#This Row],[ENTERPRISE_ID]]</f>
        <v>JJAMIES</v>
      </c>
      <c r="L865" s="231">
        <v>7027506341</v>
      </c>
      <c r="M865" s="230" t="s">
        <v>5630</v>
      </c>
      <c r="N865" s="230" t="s">
        <v>6984</v>
      </c>
      <c r="O865" s="230"/>
      <c r="P865" s="230" t="s">
        <v>6985</v>
      </c>
      <c r="Q865" s="230" t="s">
        <v>4327</v>
      </c>
      <c r="R865" s="230" t="s">
        <v>6986</v>
      </c>
      <c r="S865" s="230" t="s">
        <v>5916</v>
      </c>
      <c r="T865" s="232">
        <v>8998</v>
      </c>
      <c r="U865" s="230" t="s">
        <v>5089</v>
      </c>
      <c r="V865" s="230" t="s">
        <v>6987</v>
      </c>
      <c r="W865" s="233" t="str">
        <f>IFERROR(VLOOKUP(Query1[[#This Row],[ENTERPRISE_ID]],HR_tbl[],2, 0), "Not on HR File")</f>
        <v>Service Technician 2, In-Home</v>
      </c>
      <c r="X865" s="113">
        <f>IFERROR(VLOOKUP(Query1[[#This Row],[ENTERPRISE_ID]],HR_tbl[],3,0), "Not on HR File")</f>
        <v>36670</v>
      </c>
      <c r="Y865" s="234" t="str">
        <f>IFERROR(VLOOKUP(Query1[[#This Row],[ENTERPRISE_ID]], Addresses!$A:$Y,21,0), "Not on HR File")</f>
        <v>8464 montefino court</v>
      </c>
      <c r="Z865" s="234">
        <f>IFERROR(VLOOKUP(Query1[[#This Row],[ENTERPRISE_ID]], Addresses!$A:$Y,22,0), "Not on HR File")</f>
        <v>0</v>
      </c>
      <c r="AA865" s="234" t="str">
        <f>IFERROR(VLOOKUP(Query1[[#This Row],[ENTERPRISE_ID]], Addresses!$A:$Y,23,0), "Not on HR File")</f>
        <v>Las Vegas</v>
      </c>
      <c r="AB865" s="234" t="str">
        <f>IFERROR(VLOOKUP(Query1[[#This Row],[ENTERPRISE_ID]], Addresses!$A:$Y,24,0), "Not on HR File")</f>
        <v>NV</v>
      </c>
      <c r="AC865" s="234" t="str">
        <f>IFERROR(VLOOKUP(Query1[[#This Row],[ENTERPRISE_ID]], Addresses!$A:$Y,25,0), "Not on HR File")</f>
        <v>89117</v>
      </c>
      <c r="AD865" s="230" t="s">
        <v>6988</v>
      </c>
      <c r="AE865" s="235">
        <v>46086</v>
      </c>
    </row>
    <row r="866" spans="1:31" x14ac:dyDescent="0.3">
      <c r="A866" s="230" t="s">
        <v>17907</v>
      </c>
      <c r="B866" s="230" t="str">
        <f>Query1[[#This Row],[LAST_NAME]]</f>
        <v>WILHITE</v>
      </c>
      <c r="C866" s="230" t="s">
        <v>17908</v>
      </c>
      <c r="D866" s="230" t="s">
        <v>6304</v>
      </c>
      <c r="E866" s="230" t="s">
        <v>17909</v>
      </c>
      <c r="F866" s="230" t="s">
        <v>17910</v>
      </c>
      <c r="G866" s="230" t="s">
        <v>17911</v>
      </c>
      <c r="H866" s="230" t="str">
        <f>Query1[[#This Row],[FULL_NAME]]</f>
        <v>TREAVOR WILHITE</v>
      </c>
      <c r="I866" s="230" t="s">
        <v>17912</v>
      </c>
      <c r="J866" s="230" t="s">
        <v>17913</v>
      </c>
      <c r="K866" s="230" t="str">
        <f>Query1[[#This Row],[ENTERPRISE_ID]]</f>
        <v>TWILHI0</v>
      </c>
      <c r="L866" s="231">
        <v>6603519556</v>
      </c>
      <c r="M866" s="230" t="s">
        <v>5630</v>
      </c>
      <c r="N866" s="230" t="s">
        <v>17914</v>
      </c>
      <c r="O866" s="230"/>
      <c r="P866" s="230" t="s">
        <v>7857</v>
      </c>
      <c r="Q866" s="230" t="s">
        <v>1502</v>
      </c>
      <c r="R866" s="230" t="s">
        <v>17915</v>
      </c>
      <c r="S866" s="230" t="s">
        <v>5916</v>
      </c>
      <c r="T866" s="232">
        <v>8998</v>
      </c>
      <c r="U866" s="230" t="s">
        <v>8010</v>
      </c>
      <c r="V866" s="230" t="s">
        <v>8579</v>
      </c>
      <c r="W866" s="233" t="str">
        <f>IFERROR(VLOOKUP(Query1[[#This Row],[ENTERPRISE_ID]],HR_tbl[],2, 0), "Not on HR File")</f>
        <v>Service Technician 3, In-Home</v>
      </c>
      <c r="X866" s="113">
        <f>IFERROR(VLOOKUP(Query1[[#This Row],[ENTERPRISE_ID]],HR_tbl[],3,0), "Not on HR File")</f>
        <v>42590</v>
      </c>
      <c r="Y866" s="234" t="str">
        <f>IFERROR(VLOOKUP(Query1[[#This Row],[ENTERPRISE_ID]], Addresses!$A:$Y,21,0), "Not on HR File")</f>
        <v>406 E SLATER</v>
      </c>
      <c r="Z866" s="234">
        <f>IFERROR(VLOOKUP(Query1[[#This Row],[ENTERPRISE_ID]], Addresses!$A:$Y,22,0), "Not on HR File")</f>
        <v>0</v>
      </c>
      <c r="AA866" s="234" t="str">
        <f>IFERROR(VLOOKUP(Query1[[#This Row],[ENTERPRISE_ID]], Addresses!$A:$Y,23,0), "Not on HR File")</f>
        <v>MARSHALL</v>
      </c>
      <c r="AB866" s="234" t="str">
        <f>IFERROR(VLOOKUP(Query1[[#This Row],[ENTERPRISE_ID]], Addresses!$A:$Y,24,0), "Not on HR File")</f>
        <v>MO</v>
      </c>
      <c r="AC866" s="234" t="str">
        <f>IFERROR(VLOOKUP(Query1[[#This Row],[ENTERPRISE_ID]], Addresses!$A:$Y,25,0), "Not on HR File")</f>
        <v>65340</v>
      </c>
      <c r="AD866" s="230" t="s">
        <v>17916</v>
      </c>
      <c r="AE866" s="235">
        <v>46086</v>
      </c>
    </row>
    <row r="867" spans="1:31" x14ac:dyDescent="0.3">
      <c r="A867" s="230" t="s">
        <v>14046</v>
      </c>
      <c r="B867" s="230" t="str">
        <f>Query1[[#This Row],[LAST_NAME]]</f>
        <v>BARNES</v>
      </c>
      <c r="C867" s="230" t="s">
        <v>14047</v>
      </c>
      <c r="D867" s="230" t="s">
        <v>5708</v>
      </c>
      <c r="E867" s="230" t="s">
        <v>14048</v>
      </c>
      <c r="F867" s="230" t="s">
        <v>14049</v>
      </c>
      <c r="G867" s="230" t="s">
        <v>14050</v>
      </c>
      <c r="H867" s="230" t="str">
        <f>Query1[[#This Row],[FULL_NAME]]</f>
        <v>DAVID BARNES</v>
      </c>
      <c r="I867" s="230" t="s">
        <v>4598</v>
      </c>
      <c r="J867" s="230" t="s">
        <v>4292</v>
      </c>
      <c r="K867" s="230" t="str">
        <f>Query1[[#This Row],[ENTERPRISE_ID]]</f>
        <v>DBARNES</v>
      </c>
      <c r="L867" s="231">
        <v>6019156584</v>
      </c>
      <c r="M867" s="230" t="s">
        <v>5630</v>
      </c>
      <c r="N867" s="230" t="s">
        <v>14051</v>
      </c>
      <c r="O867" s="230"/>
      <c r="P867" s="230" t="s">
        <v>14052</v>
      </c>
      <c r="Q867" s="230" t="s">
        <v>477</v>
      </c>
      <c r="R867" s="230" t="s">
        <v>14053</v>
      </c>
      <c r="S867" s="230" t="s">
        <v>5714</v>
      </c>
      <c r="T867" s="232">
        <v>8998</v>
      </c>
      <c r="U867" s="230" t="s">
        <v>7859</v>
      </c>
      <c r="V867" s="230" t="s">
        <v>7860</v>
      </c>
      <c r="W867" s="233" t="str">
        <f>IFERROR(VLOOKUP(Query1[[#This Row],[ENTERPRISE_ID]],HR_tbl[],2, 0), "Not on HR File")</f>
        <v>Service Technician 1, In-Home</v>
      </c>
      <c r="X867" s="113">
        <f>IFERROR(VLOOKUP(Query1[[#This Row],[ENTERPRISE_ID]],HR_tbl[],3,0), "Not on HR File")</f>
        <v>45914</v>
      </c>
      <c r="Y867" s="234" t="str">
        <f>IFERROR(VLOOKUP(Query1[[#This Row],[ENTERPRISE_ID]], Addresses!$A:$Y,21,0), "Not on HR File")</f>
        <v>68 LEGGETT DRIVE</v>
      </c>
      <c r="Z867" s="234">
        <f>IFERROR(VLOOKUP(Query1[[#This Row],[ENTERPRISE_ID]], Addresses!$A:$Y,22,0), "Not on HR File")</f>
        <v>0</v>
      </c>
      <c r="AA867" s="234" t="str">
        <f>IFERROR(VLOOKUP(Query1[[#This Row],[ENTERPRISE_ID]], Addresses!$A:$Y,23,0), "Not on HR File")</f>
        <v>SHUBUTA</v>
      </c>
      <c r="AB867" s="234" t="str">
        <f>IFERROR(VLOOKUP(Query1[[#This Row],[ENTERPRISE_ID]], Addresses!$A:$Y,24,0), "Not on HR File")</f>
        <v>MS</v>
      </c>
      <c r="AC867" s="234" t="str">
        <f>IFERROR(VLOOKUP(Query1[[#This Row],[ENTERPRISE_ID]], Addresses!$A:$Y,25,0), "Not on HR File")</f>
        <v>39360</v>
      </c>
      <c r="AD867" s="230" t="s">
        <v>14054</v>
      </c>
      <c r="AE867" s="235">
        <v>46086</v>
      </c>
    </row>
    <row r="868" spans="1:31" x14ac:dyDescent="0.3">
      <c r="A868" s="230" t="s">
        <v>2550</v>
      </c>
      <c r="B868" s="230" t="str">
        <f>Query1[[#This Row],[LAST_NAME]]</f>
        <v>HA</v>
      </c>
      <c r="C868" s="230" t="s">
        <v>2551</v>
      </c>
      <c r="D868" s="230" t="s">
        <v>5788</v>
      </c>
      <c r="E868" s="230" t="s">
        <v>16291</v>
      </c>
      <c r="F868" s="230" t="s">
        <v>16292</v>
      </c>
      <c r="G868" s="230" t="s">
        <v>2552</v>
      </c>
      <c r="H868" s="230" t="str">
        <f>Query1[[#This Row],[FULL_NAME]]</f>
        <v>HUNG HA</v>
      </c>
      <c r="I868" s="230" t="s">
        <v>8492</v>
      </c>
      <c r="J868" s="230" t="s">
        <v>7804</v>
      </c>
      <c r="K868" s="230" t="str">
        <f>Query1[[#This Row],[ENTERPRISE_ID]]</f>
        <v>HHA000</v>
      </c>
      <c r="L868" s="231">
        <v>7039060121</v>
      </c>
      <c r="M868" s="230" t="s">
        <v>5630</v>
      </c>
      <c r="N868" s="230" t="s">
        <v>16293</v>
      </c>
      <c r="O868" s="230"/>
      <c r="P868" s="230" t="s">
        <v>12274</v>
      </c>
      <c r="Q868" s="230" t="s">
        <v>328</v>
      </c>
      <c r="R868" s="230" t="s">
        <v>16294</v>
      </c>
      <c r="S868" s="230" t="s">
        <v>5634</v>
      </c>
      <c r="T868" s="232">
        <v>8998</v>
      </c>
      <c r="U868" s="230" t="s">
        <v>5361</v>
      </c>
      <c r="V868" s="230" t="s">
        <v>12797</v>
      </c>
      <c r="W868" s="233" t="str">
        <f>IFERROR(VLOOKUP(Query1[[#This Row],[ENTERPRISE_ID]],HR_tbl[],2, 0), "Not on HR File")</f>
        <v>HVAC Svc Tech II, Break/Fix</v>
      </c>
      <c r="X868" s="113">
        <f>IFERROR(VLOOKUP(Query1[[#This Row],[ENTERPRISE_ID]],HR_tbl[],3,0), "Not on HR File")</f>
        <v>44567</v>
      </c>
      <c r="Y868" s="234" t="str">
        <f>IFERROR(VLOOKUP(Query1[[#This Row],[ENTERPRISE_ID]], Addresses!$A:$Y,21,0), "Not on HR File")</f>
        <v>5200 MILLAND ST</v>
      </c>
      <c r="Z868" s="234">
        <f>IFERROR(VLOOKUP(Query1[[#This Row],[ENTERPRISE_ID]], Addresses!$A:$Y,22,0), "Not on HR File")</f>
        <v>0</v>
      </c>
      <c r="AA868" s="234" t="str">
        <f>IFERROR(VLOOKUP(Query1[[#This Row],[ENTERPRISE_ID]], Addresses!$A:$Y,23,0), "Not on HR File")</f>
        <v>SPRINGFIELD</v>
      </c>
      <c r="AB868" s="234" t="str">
        <f>IFERROR(VLOOKUP(Query1[[#This Row],[ENTERPRISE_ID]], Addresses!$A:$Y,24,0), "Not on HR File")</f>
        <v>VA</v>
      </c>
      <c r="AC868" s="234" t="str">
        <f>IFERROR(VLOOKUP(Query1[[#This Row],[ENTERPRISE_ID]], Addresses!$A:$Y,25,0), "Not on HR File")</f>
        <v>22151</v>
      </c>
      <c r="AD868" s="230" t="s">
        <v>16295</v>
      </c>
      <c r="AE868" s="235">
        <v>46086</v>
      </c>
    </row>
    <row r="869" spans="1:31" x14ac:dyDescent="0.3">
      <c r="A869" s="230" t="s">
        <v>5245</v>
      </c>
      <c r="B869" s="230" t="str">
        <f>Query1[[#This Row],[LAST_NAME]]</f>
        <v>BATES</v>
      </c>
      <c r="C869" s="230" t="s">
        <v>15860</v>
      </c>
      <c r="D869" s="230" t="s">
        <v>6304</v>
      </c>
      <c r="E869" s="230" t="s">
        <v>15861</v>
      </c>
      <c r="F869" s="230" t="s">
        <v>15862</v>
      </c>
      <c r="G869" s="230" t="s">
        <v>5247</v>
      </c>
      <c r="H869" s="230" t="str">
        <f>Query1[[#This Row],[FULL_NAME]]</f>
        <v>THOMAS BATES</v>
      </c>
      <c r="I869" s="230" t="s">
        <v>5246</v>
      </c>
      <c r="J869" s="230" t="s">
        <v>4042</v>
      </c>
      <c r="K869" s="230" t="str">
        <f>Query1[[#This Row],[ENTERPRISE_ID]]</f>
        <v>TBATES</v>
      </c>
      <c r="L869" s="231">
        <v>9132960129</v>
      </c>
      <c r="M869" s="230" t="s">
        <v>5630</v>
      </c>
      <c r="N869" s="230" t="s">
        <v>14147</v>
      </c>
      <c r="O869" s="230"/>
      <c r="P869" s="230" t="s">
        <v>5223</v>
      </c>
      <c r="Q869" s="230" t="s">
        <v>250</v>
      </c>
      <c r="R869" s="230" t="s">
        <v>14148</v>
      </c>
      <c r="S869" s="230" t="s">
        <v>5916</v>
      </c>
      <c r="T869" s="232">
        <v>8998</v>
      </c>
      <c r="U869" s="230" t="s">
        <v>6907</v>
      </c>
      <c r="V869" s="230" t="s">
        <v>6908</v>
      </c>
      <c r="W869" s="233" t="str">
        <f>IFERROR(VLOOKUP(Query1[[#This Row],[ENTERPRISE_ID]],HR_tbl[],2, 0), "Not on HR File")</f>
        <v>Service Technician 1, In-Home</v>
      </c>
      <c r="X869" s="113">
        <f>IFERROR(VLOOKUP(Query1[[#This Row],[ENTERPRISE_ID]],HR_tbl[],3,0), "Not on HR File")</f>
        <v>45015</v>
      </c>
      <c r="Y869" s="234" t="str">
        <f>IFERROR(VLOOKUP(Query1[[#This Row],[ENTERPRISE_ID]], Addresses!$A:$Y,21,0), "Not on HR File")</f>
        <v>6031 OAKLAND AVE</v>
      </c>
      <c r="Z869" s="234">
        <f>IFERROR(VLOOKUP(Query1[[#This Row],[ENTERPRISE_ID]], Addresses!$A:$Y,22,0), "Not on HR File")</f>
        <v>0</v>
      </c>
      <c r="AA869" s="234" t="str">
        <f>IFERROR(VLOOKUP(Query1[[#This Row],[ENTERPRISE_ID]], Addresses!$A:$Y,23,0), "Not on HR File")</f>
        <v>KANSAS CITY</v>
      </c>
      <c r="AB869" s="234" t="str">
        <f>IFERROR(VLOOKUP(Query1[[#This Row],[ENTERPRISE_ID]], Addresses!$A:$Y,24,0), "Not on HR File")</f>
        <v>KS</v>
      </c>
      <c r="AC869" s="234" t="str">
        <f>IFERROR(VLOOKUP(Query1[[#This Row],[ENTERPRISE_ID]], Addresses!$A:$Y,25,0), "Not on HR File")</f>
        <v>66102</v>
      </c>
      <c r="AD869" s="230" t="s">
        <v>15863</v>
      </c>
      <c r="AE869" s="235">
        <v>46086</v>
      </c>
    </row>
    <row r="870" spans="1:31" x14ac:dyDescent="0.3">
      <c r="A870" s="230" t="s">
        <v>5328</v>
      </c>
      <c r="B870" s="230" t="str">
        <f>Query1[[#This Row],[LAST_NAME]]</f>
        <v>WHITING</v>
      </c>
      <c r="C870" s="230" t="s">
        <v>14336</v>
      </c>
      <c r="D870" s="230" t="s">
        <v>5638</v>
      </c>
      <c r="E870" s="230" t="s">
        <v>14337</v>
      </c>
      <c r="F870" s="230" t="s">
        <v>14338</v>
      </c>
      <c r="G870" s="230" t="s">
        <v>5331</v>
      </c>
      <c r="H870" s="230" t="str">
        <f>Query1[[#This Row],[FULL_NAME]]</f>
        <v>JARROD WHITING</v>
      </c>
      <c r="I870" s="230" t="s">
        <v>5330</v>
      </c>
      <c r="J870" s="230" t="s">
        <v>5329</v>
      </c>
      <c r="K870" s="230" t="str">
        <f>Query1[[#This Row],[ENTERPRISE_ID]]</f>
        <v>JWHITI0</v>
      </c>
      <c r="L870" s="231">
        <v>8633594219</v>
      </c>
      <c r="M870" s="230" t="s">
        <v>5630</v>
      </c>
      <c r="N870" s="230" t="s">
        <v>14339</v>
      </c>
      <c r="O870" s="230"/>
      <c r="P870" s="230" t="s">
        <v>12115</v>
      </c>
      <c r="Q870" s="230" t="s">
        <v>297</v>
      </c>
      <c r="R870" s="230" t="s">
        <v>14340</v>
      </c>
      <c r="S870" s="230" t="s">
        <v>5634</v>
      </c>
      <c r="T870" s="232">
        <v>8998</v>
      </c>
      <c r="U870" s="230" t="s">
        <v>5812</v>
      </c>
      <c r="V870" s="230" t="s">
        <v>6138</v>
      </c>
      <c r="W870" s="233" t="str">
        <f>IFERROR(VLOOKUP(Query1[[#This Row],[ENTERPRISE_ID]],HR_tbl[],2, 0), "Not on HR File")</f>
        <v>HVAC Svc Tech II, Break/Fix</v>
      </c>
      <c r="X870" s="113">
        <f>IFERROR(VLOOKUP(Query1[[#This Row],[ENTERPRISE_ID]],HR_tbl[],3,0), "Not on HR File")</f>
        <v>45333</v>
      </c>
      <c r="Y870" s="234" t="str">
        <f>IFERROR(VLOOKUP(Query1[[#This Row],[ENTERPRISE_ID]], Addresses!$A:$Y,21,0), "Not on HR File")</f>
        <v>1545 N LAKE SHIPP DR</v>
      </c>
      <c r="Z870" s="234">
        <f>IFERROR(VLOOKUP(Query1[[#This Row],[ENTERPRISE_ID]], Addresses!$A:$Y,22,0), "Not on HR File")</f>
        <v>0</v>
      </c>
      <c r="AA870" s="234" t="str">
        <f>IFERROR(VLOOKUP(Query1[[#This Row],[ENTERPRISE_ID]], Addresses!$A:$Y,23,0), "Not on HR File")</f>
        <v>WINTER HAVEN</v>
      </c>
      <c r="AB870" s="234" t="str">
        <f>IFERROR(VLOOKUP(Query1[[#This Row],[ENTERPRISE_ID]], Addresses!$A:$Y,24,0), "Not on HR File")</f>
        <v>FL</v>
      </c>
      <c r="AC870" s="234" t="str">
        <f>IFERROR(VLOOKUP(Query1[[#This Row],[ENTERPRISE_ID]], Addresses!$A:$Y,25,0), "Not on HR File")</f>
        <v>33880</v>
      </c>
      <c r="AD870" s="230" t="s">
        <v>14341</v>
      </c>
      <c r="AE870" s="235">
        <v>46086</v>
      </c>
    </row>
    <row r="871" spans="1:31" x14ac:dyDescent="0.3">
      <c r="A871" s="230" t="s">
        <v>18453</v>
      </c>
      <c r="B871" s="230" t="str">
        <f>Query1[[#This Row],[LAST_NAME]]</f>
        <v>FAROSE</v>
      </c>
      <c r="C871" s="230" t="s">
        <v>18454</v>
      </c>
      <c r="D871" s="230" t="s">
        <v>5638</v>
      </c>
      <c r="E871" s="230" t="s">
        <v>18455</v>
      </c>
      <c r="F871" s="230" t="s">
        <v>18456</v>
      </c>
      <c r="G871" s="230" t="s">
        <v>18457</v>
      </c>
      <c r="H871" s="230" t="str">
        <f>Query1[[#This Row],[FULL_NAME]]</f>
        <v>RAWLE FAROSE</v>
      </c>
      <c r="I871" s="230" t="s">
        <v>18458</v>
      </c>
      <c r="J871" s="230" t="s">
        <v>18459</v>
      </c>
      <c r="K871" s="230" t="str">
        <f>Query1[[#This Row],[ENTERPRISE_ID]]</f>
        <v>RFAROSE</v>
      </c>
      <c r="L871" s="231">
        <v>7544579499</v>
      </c>
      <c r="M871" s="230" t="s">
        <v>5630</v>
      </c>
      <c r="N871" s="230" t="s">
        <v>18460</v>
      </c>
      <c r="O871" s="230"/>
      <c r="P871" s="230" t="s">
        <v>18461</v>
      </c>
      <c r="Q871" s="230" t="s">
        <v>297</v>
      </c>
      <c r="R871" s="230" t="s">
        <v>18462</v>
      </c>
      <c r="S871" s="230" t="s">
        <v>5634</v>
      </c>
      <c r="T871" s="232">
        <v>8998</v>
      </c>
      <c r="U871" s="230" t="s">
        <v>8263</v>
      </c>
      <c r="V871" s="230" t="s">
        <v>10007</v>
      </c>
      <c r="W871" s="233" t="str">
        <f>IFERROR(VLOOKUP(Query1[[#This Row],[ENTERPRISE_ID]],HR_tbl[],2, 0), "Not on HR File")</f>
        <v>Service Technician 2, In-Home</v>
      </c>
      <c r="X871" s="113">
        <f>IFERROR(VLOOKUP(Query1[[#This Row],[ENTERPRISE_ID]],HR_tbl[],3,0), "Not on HR File")</f>
        <v>44062</v>
      </c>
      <c r="Y871" s="234" t="str">
        <f>IFERROR(VLOOKUP(Query1[[#This Row],[ENTERPRISE_ID]], Addresses!$A:$Y,21,0), "Not on HR File")</f>
        <v>2808 SW 66 Terr</v>
      </c>
      <c r="Z871" s="234">
        <f>IFERROR(VLOOKUP(Query1[[#This Row],[ENTERPRISE_ID]], Addresses!$A:$Y,22,0), "Not on HR File")</f>
        <v>0</v>
      </c>
      <c r="AA871" s="234" t="str">
        <f>IFERROR(VLOOKUP(Query1[[#This Row],[ENTERPRISE_ID]], Addresses!$A:$Y,23,0), "Not on HR File")</f>
        <v>MIRAMAR</v>
      </c>
      <c r="AB871" s="234" t="str">
        <f>IFERROR(VLOOKUP(Query1[[#This Row],[ENTERPRISE_ID]], Addresses!$A:$Y,24,0), "Not on HR File")</f>
        <v>FL</v>
      </c>
      <c r="AC871" s="234" t="str">
        <f>IFERROR(VLOOKUP(Query1[[#This Row],[ENTERPRISE_ID]], Addresses!$A:$Y,25,0), "Not on HR File")</f>
        <v>33023</v>
      </c>
      <c r="AD871" s="230" t="s">
        <v>18463</v>
      </c>
      <c r="AE871" s="235">
        <v>46086</v>
      </c>
    </row>
    <row r="872" spans="1:31" x14ac:dyDescent="0.3">
      <c r="A872" s="230" t="s">
        <v>18109</v>
      </c>
      <c r="B872" s="230" t="str">
        <f>Query1[[#This Row],[LAST_NAME]]</f>
        <v>LONG</v>
      </c>
      <c r="C872" s="230" t="s">
        <v>1705</v>
      </c>
      <c r="D872" s="230" t="s">
        <v>5719</v>
      </c>
      <c r="E872" s="230" t="s">
        <v>18110</v>
      </c>
      <c r="F872" s="230" t="s">
        <v>18111</v>
      </c>
      <c r="G872" s="230" t="s">
        <v>1706</v>
      </c>
      <c r="H872" s="230" t="str">
        <f>Query1[[#This Row],[FULL_NAME]]</f>
        <v>JAMES LONG</v>
      </c>
      <c r="I872" s="230" t="s">
        <v>7689</v>
      </c>
      <c r="J872" s="230" t="s">
        <v>3968</v>
      </c>
      <c r="K872" s="230" t="str">
        <f>Query1[[#This Row],[ENTERPRISE_ID]]</f>
        <v>JLONG9</v>
      </c>
      <c r="L872" s="231">
        <v>2192380088</v>
      </c>
      <c r="M872" s="230" t="s">
        <v>5630</v>
      </c>
      <c r="N872" s="230" t="s">
        <v>18112</v>
      </c>
      <c r="O872" s="230"/>
      <c r="P872" s="230" t="s">
        <v>3007</v>
      </c>
      <c r="Q872" s="230" t="s">
        <v>773</v>
      </c>
      <c r="R872" s="230" t="s">
        <v>18113</v>
      </c>
      <c r="S872" s="230" t="s">
        <v>5634</v>
      </c>
      <c r="T872" s="232">
        <v>8998</v>
      </c>
      <c r="U872" s="230" t="s">
        <v>5715</v>
      </c>
      <c r="V872" s="230" t="s">
        <v>5716</v>
      </c>
      <c r="W872" s="233" t="str">
        <f>IFERROR(VLOOKUP(Query1[[#This Row],[ENTERPRISE_ID]],HR_tbl[],2, 0), "Not on HR File")</f>
        <v>Team Lead Technician</v>
      </c>
      <c r="X872" s="113">
        <f>IFERROR(VLOOKUP(Query1[[#This Row],[ENTERPRISE_ID]],HR_tbl[],3,0), "Not on HR File")</f>
        <v>36920</v>
      </c>
      <c r="Y872" s="234" t="str">
        <f>IFERROR(VLOOKUP(Query1[[#This Row],[ENTERPRISE_ID]], Addresses!$A:$Y,21,0), "Not on HR File")</f>
        <v>205 WEST 156TH COURT</v>
      </c>
      <c r="Z872" s="234">
        <f>IFERROR(VLOOKUP(Query1[[#This Row],[ENTERPRISE_ID]], Addresses!$A:$Y,22,0), "Not on HR File")</f>
        <v>0</v>
      </c>
      <c r="AA872" s="234" t="str">
        <f>IFERROR(VLOOKUP(Query1[[#This Row],[ENTERPRISE_ID]], Addresses!$A:$Y,23,0), "Not on HR File")</f>
        <v>LOWELL</v>
      </c>
      <c r="AB872" s="234" t="str">
        <f>IFERROR(VLOOKUP(Query1[[#This Row],[ENTERPRISE_ID]], Addresses!$A:$Y,24,0), "Not on HR File")</f>
        <v>IN</v>
      </c>
      <c r="AC872" s="234" t="str">
        <f>IFERROR(VLOOKUP(Query1[[#This Row],[ENTERPRISE_ID]], Addresses!$A:$Y,25,0), "Not on HR File")</f>
        <v>46356</v>
      </c>
      <c r="AD872" s="230" t="s">
        <v>18114</v>
      </c>
      <c r="AE872" s="235">
        <v>46086</v>
      </c>
    </row>
    <row r="873" spans="1:31" x14ac:dyDescent="0.3">
      <c r="A873" s="230" t="s">
        <v>4836</v>
      </c>
      <c r="B873" s="230" t="str">
        <f>Query1[[#This Row],[LAST_NAME]]</f>
        <v>BROWN</v>
      </c>
      <c r="C873" s="230" t="s">
        <v>13643</v>
      </c>
      <c r="D873" s="230" t="s">
        <v>5756</v>
      </c>
      <c r="E873" s="230" t="s">
        <v>13644</v>
      </c>
      <c r="F873" s="230" t="s">
        <v>13645</v>
      </c>
      <c r="G873" s="230" t="s">
        <v>4840</v>
      </c>
      <c r="H873" s="230" t="str">
        <f>Query1[[#This Row],[FULL_NAME]]</f>
        <v>HAYWOOD BROWN</v>
      </c>
      <c r="I873" s="230" t="s">
        <v>4839</v>
      </c>
      <c r="J873" s="230" t="s">
        <v>4838</v>
      </c>
      <c r="K873" s="230" t="str">
        <f>Query1[[#This Row],[ENTERPRISE_ID]]</f>
        <v>HBROWN0</v>
      </c>
      <c r="L873" s="231">
        <v>8486331086</v>
      </c>
      <c r="M873" s="230" t="s">
        <v>5630</v>
      </c>
      <c r="N873" s="230" t="s">
        <v>13646</v>
      </c>
      <c r="O873" s="230" t="s">
        <v>13647</v>
      </c>
      <c r="P873" s="230" t="s">
        <v>13648</v>
      </c>
      <c r="Q873" s="230" t="s">
        <v>435</v>
      </c>
      <c r="R873" s="230" t="s">
        <v>13649</v>
      </c>
      <c r="S873" s="230" t="s">
        <v>5738</v>
      </c>
      <c r="T873" s="232">
        <v>8998</v>
      </c>
      <c r="U873" s="230" t="s">
        <v>5764</v>
      </c>
      <c r="V873" s="230" t="s">
        <v>5765</v>
      </c>
      <c r="W873" s="233" t="str">
        <f>IFERROR(VLOOKUP(Query1[[#This Row],[ENTERPRISE_ID]],HR_tbl[],2, 0), "Not on HR File")</f>
        <v>Service Technician 1, In Home</v>
      </c>
      <c r="X873" s="113">
        <f>IFERROR(VLOOKUP(Query1[[#This Row],[ENTERPRISE_ID]],HR_tbl[],3,0), "Not on HR File")</f>
        <v>43174</v>
      </c>
      <c r="Y873" s="234" t="str">
        <f>IFERROR(VLOOKUP(Query1[[#This Row],[ENTERPRISE_ID]], Addresses!$A:$Y,21,0), "Not on HR File")</f>
        <v>957 Bristol Pike Road Apt H10</v>
      </c>
      <c r="Z873" s="234">
        <f>IFERROR(VLOOKUP(Query1[[#This Row],[ENTERPRISE_ID]], Addresses!$A:$Y,22,0), "Not on HR File")</f>
        <v>0</v>
      </c>
      <c r="AA873" s="234" t="str">
        <f>IFERROR(VLOOKUP(Query1[[#This Row],[ENTERPRISE_ID]], Addresses!$A:$Y,23,0), "Not on HR File")</f>
        <v>Bensalem</v>
      </c>
      <c r="AB873" s="234" t="str">
        <f>IFERROR(VLOOKUP(Query1[[#This Row],[ENTERPRISE_ID]], Addresses!$A:$Y,24,0), "Not on HR File")</f>
        <v>PA</v>
      </c>
      <c r="AC873" s="234" t="str">
        <f>IFERROR(VLOOKUP(Query1[[#This Row],[ENTERPRISE_ID]], Addresses!$A:$Y,25,0), "Not on HR File")</f>
        <v>19020</v>
      </c>
      <c r="AD873" s="230" t="s">
        <v>13650</v>
      </c>
      <c r="AE873" s="235">
        <v>46086</v>
      </c>
    </row>
    <row r="874" spans="1:31" x14ac:dyDescent="0.3">
      <c r="A874" s="230" t="s">
        <v>11500</v>
      </c>
      <c r="B874" s="230" t="str">
        <f>Query1[[#This Row],[LAST_NAME]]</f>
        <v>ATRISCO</v>
      </c>
      <c r="C874" s="230" t="s">
        <v>11501</v>
      </c>
      <c r="D874" s="230" t="s">
        <v>6524</v>
      </c>
      <c r="E874" s="230" t="s">
        <v>11502</v>
      </c>
      <c r="F874" s="230" t="s">
        <v>11503</v>
      </c>
      <c r="G874" s="230" t="s">
        <v>11504</v>
      </c>
      <c r="H874" s="230" t="str">
        <f>Query1[[#This Row],[FULL_NAME]]</f>
        <v>ANGEL ATRISCO</v>
      </c>
      <c r="I874" s="230" t="s">
        <v>11505</v>
      </c>
      <c r="J874" s="230" t="s">
        <v>11506</v>
      </c>
      <c r="K874" s="230" t="str">
        <f>Query1[[#This Row],[ENTERPRISE_ID]]</f>
        <v>AATRISC</v>
      </c>
      <c r="L874" s="231">
        <v>8313468860</v>
      </c>
      <c r="M874" s="230" t="s">
        <v>5630</v>
      </c>
      <c r="N874" s="230" t="s">
        <v>11507</v>
      </c>
      <c r="O874" s="230"/>
      <c r="P874" s="230" t="s">
        <v>6953</v>
      </c>
      <c r="Q874" s="230" t="s">
        <v>219</v>
      </c>
      <c r="R874" s="230" t="s">
        <v>6954</v>
      </c>
      <c r="S874" s="230" t="s">
        <v>5916</v>
      </c>
      <c r="T874" s="232">
        <v>8998</v>
      </c>
      <c r="U874" s="230" t="s">
        <v>6866</v>
      </c>
      <c r="V874" s="230" t="s">
        <v>6867</v>
      </c>
      <c r="W874" s="233" t="str">
        <f>IFERROR(VLOOKUP(Query1[[#This Row],[ENTERPRISE_ID]],HR_tbl[],2, 0), "Not on HR File")</f>
        <v>Service Technician 1, In-Home</v>
      </c>
      <c r="X874" s="113">
        <f>IFERROR(VLOOKUP(Query1[[#This Row],[ENTERPRISE_ID]],HR_tbl[],3,0), "Not on HR File")</f>
        <v>36836</v>
      </c>
      <c r="Y874" s="234" t="str">
        <f>IFERROR(VLOOKUP(Query1[[#This Row],[ENTERPRISE_ID]], Addresses!$A:$Y,21,0), "Not on HR File")</f>
        <v>996 San Gabriel</v>
      </c>
      <c r="Z874" s="234">
        <f>IFERROR(VLOOKUP(Query1[[#This Row],[ENTERPRISE_ID]], Addresses!$A:$Y,22,0), "Not on HR File")</f>
        <v>0</v>
      </c>
      <c r="AA874" s="234" t="str">
        <f>IFERROR(VLOOKUP(Query1[[#This Row],[ENTERPRISE_ID]], Addresses!$A:$Y,23,0), "Not on HR File")</f>
        <v>Soledad</v>
      </c>
      <c r="AB874" s="234" t="str">
        <f>IFERROR(VLOOKUP(Query1[[#This Row],[ENTERPRISE_ID]], Addresses!$A:$Y,24,0), "Not on HR File")</f>
        <v>CA</v>
      </c>
      <c r="AC874" s="234" t="str">
        <f>IFERROR(VLOOKUP(Query1[[#This Row],[ENTERPRISE_ID]], Addresses!$A:$Y,25,0), "Not on HR File")</f>
        <v>93960</v>
      </c>
      <c r="AD874" s="230" t="s">
        <v>11508</v>
      </c>
      <c r="AE874" s="235">
        <v>46086</v>
      </c>
    </row>
    <row r="875" spans="1:31" x14ac:dyDescent="0.3">
      <c r="A875" s="230" t="s">
        <v>290</v>
      </c>
      <c r="B875" s="230" t="str">
        <f>Query1[[#This Row],[LAST_NAME]]</f>
        <v>JONES</v>
      </c>
      <c r="C875" s="230" t="s">
        <v>291</v>
      </c>
      <c r="D875" s="230" t="s">
        <v>5854</v>
      </c>
      <c r="E875" s="230" t="s">
        <v>17216</v>
      </c>
      <c r="F875" s="230" t="s">
        <v>17217</v>
      </c>
      <c r="G875" s="230" t="s">
        <v>292</v>
      </c>
      <c r="H875" s="230" t="str">
        <f>Query1[[#This Row],[FULL_NAME]]</f>
        <v>BRAD JONES</v>
      </c>
      <c r="I875" s="230" t="s">
        <v>4096</v>
      </c>
      <c r="J875" s="230" t="s">
        <v>17218</v>
      </c>
      <c r="K875" s="230" t="str">
        <f>Query1[[#This Row],[ENTERPRISE_ID]]</f>
        <v>BJONES1</v>
      </c>
      <c r="L875" s="231">
        <v>2513496005</v>
      </c>
      <c r="M875" s="230" t="s">
        <v>5630</v>
      </c>
      <c r="N875" s="230" t="s">
        <v>17219</v>
      </c>
      <c r="O875" s="230"/>
      <c r="P875" s="230" t="s">
        <v>17220</v>
      </c>
      <c r="Q875" s="230" t="s">
        <v>297</v>
      </c>
      <c r="R875" s="230" t="s">
        <v>17221</v>
      </c>
      <c r="S875" s="230" t="s">
        <v>5714</v>
      </c>
      <c r="T875" s="232">
        <v>8998</v>
      </c>
      <c r="U875" s="230" t="s">
        <v>7393</v>
      </c>
      <c r="V875" s="230" t="s">
        <v>7394</v>
      </c>
      <c r="W875" s="233" t="str">
        <f>IFERROR(VLOOKUP(Query1[[#This Row],[ENTERPRISE_ID]],HR_tbl[],2, 0), "Not on HR File")</f>
        <v>Service Technician 3, In-Home</v>
      </c>
      <c r="X875" s="113">
        <f>IFERROR(VLOOKUP(Query1[[#This Row],[ENTERPRISE_ID]],HR_tbl[],3,0), "Not on HR File")</f>
        <v>45242</v>
      </c>
      <c r="Y875" s="234" t="str">
        <f>IFERROR(VLOOKUP(Query1[[#This Row],[ENTERPRISE_ID]], Addresses!$A:$Y,21,0), "Not on HR File")</f>
        <v>7613 OLD HICKORY DRIVE</v>
      </c>
      <c r="Z875" s="234">
        <f>IFERROR(VLOOKUP(Query1[[#This Row],[ENTERPRISE_ID]], Addresses!$A:$Y,22,0), "Not on HR File")</f>
        <v>0</v>
      </c>
      <c r="AA875" s="234" t="str">
        <f>IFERROR(VLOOKUP(Query1[[#This Row],[ENTERPRISE_ID]], Addresses!$A:$Y,23,0), "Not on HR File")</f>
        <v>PENSACOLA</v>
      </c>
      <c r="AB875" s="234" t="str">
        <f>IFERROR(VLOOKUP(Query1[[#This Row],[ENTERPRISE_ID]], Addresses!$A:$Y,24,0), "Not on HR File")</f>
        <v>FL</v>
      </c>
      <c r="AC875" s="234" t="str">
        <f>IFERROR(VLOOKUP(Query1[[#This Row],[ENTERPRISE_ID]], Addresses!$A:$Y,25,0), "Not on HR File")</f>
        <v>32507</v>
      </c>
      <c r="AD875" s="230" t="s">
        <v>17222</v>
      </c>
      <c r="AE875" s="235">
        <v>46086</v>
      </c>
    </row>
    <row r="876" spans="1:31" x14ac:dyDescent="0.3">
      <c r="A876" s="230" t="s">
        <v>14142</v>
      </c>
      <c r="B876" s="230" t="str">
        <f>Query1[[#This Row],[LAST_NAME]]</f>
        <v>HOKANSON</v>
      </c>
      <c r="C876" s="230" t="s">
        <v>14143</v>
      </c>
      <c r="D876" s="230" t="s">
        <v>5708</v>
      </c>
      <c r="E876" s="230" t="s">
        <v>14144</v>
      </c>
      <c r="F876" s="230" t="s">
        <v>14145</v>
      </c>
      <c r="G876" s="230" t="s">
        <v>6216</v>
      </c>
      <c r="H876" s="230" t="str">
        <f>Query1[[#This Row],[FULL_NAME]]</f>
        <v>KENNETH HOKANSON</v>
      </c>
      <c r="I876" s="230" t="s">
        <v>14146</v>
      </c>
      <c r="J876" s="230" t="s">
        <v>4537</v>
      </c>
      <c r="K876" s="230" t="str">
        <f>Query1[[#This Row],[ENTERPRISE_ID]]</f>
        <v>KHOKA01</v>
      </c>
      <c r="L876" s="231">
        <v>6154579753</v>
      </c>
      <c r="M876" s="230" t="s">
        <v>5630</v>
      </c>
      <c r="N876" s="230" t="s">
        <v>14147</v>
      </c>
      <c r="O876" s="230"/>
      <c r="P876" s="230" t="s">
        <v>5223</v>
      </c>
      <c r="Q876" s="230" t="s">
        <v>250</v>
      </c>
      <c r="R876" s="230" t="s">
        <v>14148</v>
      </c>
      <c r="S876" s="230" t="s">
        <v>5714</v>
      </c>
      <c r="T876" s="232">
        <v>8998</v>
      </c>
      <c r="U876" s="230" t="s">
        <v>5715</v>
      </c>
      <c r="V876" s="230" t="s">
        <v>5716</v>
      </c>
      <c r="W876" s="233" t="str">
        <f>IFERROR(VLOOKUP(Query1[[#This Row],[ENTERPRISE_ID]],HR_tbl[],2, 0), "Not on HR File")</f>
        <v>Team Lead Technician</v>
      </c>
      <c r="X876" s="113">
        <f>IFERROR(VLOOKUP(Query1[[#This Row],[ENTERPRISE_ID]],HR_tbl[],3,0), "Not on HR File")</f>
        <v>37851</v>
      </c>
      <c r="Y876" s="234" t="str">
        <f>IFERROR(VLOOKUP(Query1[[#This Row],[ENTERPRISE_ID]], Addresses!$A:$Y,21,0), "Not on HR File")</f>
        <v>331 AUTUMN GLENN DR</v>
      </c>
      <c r="Z876" s="234">
        <f>IFERROR(VLOOKUP(Query1[[#This Row],[ENTERPRISE_ID]], Addresses!$A:$Y,22,0), "Not on HR File")</f>
        <v>0</v>
      </c>
      <c r="AA876" s="234" t="str">
        <f>IFERROR(VLOOKUP(Query1[[#This Row],[ENTERPRISE_ID]], Addresses!$A:$Y,23,0), "Not on HR File")</f>
        <v>MURFREESBORO</v>
      </c>
      <c r="AB876" s="234" t="str">
        <f>IFERROR(VLOOKUP(Query1[[#This Row],[ENTERPRISE_ID]], Addresses!$A:$Y,24,0), "Not on HR File")</f>
        <v>TN</v>
      </c>
      <c r="AC876" s="234" t="str">
        <f>IFERROR(VLOOKUP(Query1[[#This Row],[ENTERPRISE_ID]], Addresses!$A:$Y,25,0), "Not on HR File")</f>
        <v>37129</v>
      </c>
      <c r="AD876" s="230" t="s">
        <v>14149</v>
      </c>
      <c r="AE876" s="235">
        <v>46086</v>
      </c>
    </row>
    <row r="877" spans="1:31" x14ac:dyDescent="0.3">
      <c r="A877" s="230" t="s">
        <v>8651</v>
      </c>
      <c r="B877" s="230" t="str">
        <f>Query1[[#This Row],[LAST_NAME]]</f>
        <v>WILLIAMS</v>
      </c>
      <c r="C877" s="230" t="s">
        <v>8652</v>
      </c>
      <c r="D877" s="230" t="s">
        <v>5682</v>
      </c>
      <c r="E877" s="230" t="s">
        <v>8653</v>
      </c>
      <c r="F877" s="230" t="s">
        <v>8654</v>
      </c>
      <c r="G877" s="230" t="s">
        <v>6025</v>
      </c>
      <c r="H877" s="230" t="str">
        <f>Query1[[#This Row],[FULL_NAME]]</f>
        <v>ANTHONY WILLIAMS</v>
      </c>
      <c r="I877" s="230" t="s">
        <v>4106</v>
      </c>
      <c r="J877" s="230" t="s">
        <v>3920</v>
      </c>
      <c r="K877" s="230" t="str">
        <f>Query1[[#This Row],[ENTERPRISE_ID]]</f>
        <v>AWILLI3</v>
      </c>
      <c r="L877" s="231">
        <v>7575283135</v>
      </c>
      <c r="M877" s="230" t="s">
        <v>5630</v>
      </c>
      <c r="N877" s="230" t="s">
        <v>8655</v>
      </c>
      <c r="O877" s="230"/>
      <c r="P877" s="230" t="s">
        <v>8656</v>
      </c>
      <c r="Q877" s="230" t="s">
        <v>328</v>
      </c>
      <c r="R877" s="230" t="s">
        <v>8657</v>
      </c>
      <c r="S877" s="230" t="s">
        <v>5738</v>
      </c>
      <c r="T877" s="232">
        <v>8998</v>
      </c>
      <c r="U877" s="230" t="s">
        <v>5817</v>
      </c>
      <c r="V877" s="230" t="s">
        <v>5818</v>
      </c>
      <c r="W877" s="233" t="str">
        <f>IFERROR(VLOOKUP(Query1[[#This Row],[ENTERPRISE_ID]],HR_tbl[],2, 0), "Not on HR File")</f>
        <v>HVAC Team Lead Technician</v>
      </c>
      <c r="X877" s="113">
        <f>IFERROR(VLOOKUP(Query1[[#This Row],[ENTERPRISE_ID]],HR_tbl[],3,0), "Not on HR File")</f>
        <v>44236</v>
      </c>
      <c r="Y877" s="234" t="str">
        <f>IFERROR(VLOOKUP(Query1[[#This Row],[ENTERPRISE_ID]], Addresses!$A:$Y,21,0), "Not on HR File")</f>
        <v>200 Woodburn Dr</v>
      </c>
      <c r="Z877" s="234">
        <f>IFERROR(VLOOKUP(Query1[[#This Row],[ENTERPRISE_ID]], Addresses!$A:$Y,22,0), "Not on HR File")</f>
        <v>0</v>
      </c>
      <c r="AA877" s="234" t="str">
        <f>IFERROR(VLOOKUP(Query1[[#This Row],[ENTERPRISE_ID]], Addresses!$A:$Y,23,0), "Not on HR File")</f>
        <v>Hampton</v>
      </c>
      <c r="AB877" s="234" t="str">
        <f>IFERROR(VLOOKUP(Query1[[#This Row],[ENTERPRISE_ID]], Addresses!$A:$Y,24,0), "Not on HR File")</f>
        <v>VA</v>
      </c>
      <c r="AC877" s="234" t="str">
        <f>IFERROR(VLOOKUP(Query1[[#This Row],[ENTERPRISE_ID]], Addresses!$A:$Y,25,0), "Not on HR File")</f>
        <v>23664</v>
      </c>
      <c r="AD877" s="230" t="s">
        <v>8658</v>
      </c>
      <c r="AE877" s="235">
        <v>46086</v>
      </c>
    </row>
    <row r="878" spans="1:31" x14ac:dyDescent="0.3">
      <c r="A878" s="230" t="s">
        <v>14624</v>
      </c>
      <c r="B878" s="230" t="str">
        <f>Query1[[#This Row],[LAST_NAME]]</f>
        <v>SOBIECH</v>
      </c>
      <c r="C878" s="230" t="s">
        <v>14625</v>
      </c>
      <c r="D878" s="230" t="s">
        <v>6339</v>
      </c>
      <c r="E878" s="230" t="s">
        <v>14626</v>
      </c>
      <c r="F878" s="230" t="s">
        <v>14627</v>
      </c>
      <c r="G878" s="230" t="s">
        <v>14628</v>
      </c>
      <c r="H878" s="230" t="str">
        <f>Query1[[#This Row],[FULL_NAME]]</f>
        <v>ANDREW SOBIECH</v>
      </c>
      <c r="I878" s="230" t="s">
        <v>14629</v>
      </c>
      <c r="J878" s="230" t="s">
        <v>4248</v>
      </c>
      <c r="K878" s="230" t="str">
        <f>Query1[[#This Row],[ENTERPRISE_ID]]</f>
        <v>ASOBIEC</v>
      </c>
      <c r="L878" s="231">
        <v>2722269504</v>
      </c>
      <c r="M878" s="230" t="s">
        <v>5630</v>
      </c>
      <c r="N878" s="230" t="s">
        <v>14630</v>
      </c>
      <c r="O878" s="230"/>
      <c r="P878" s="230" t="s">
        <v>14631</v>
      </c>
      <c r="Q878" s="230" t="s">
        <v>435</v>
      </c>
      <c r="R878" s="230" t="s">
        <v>14632</v>
      </c>
      <c r="S878" s="230" t="s">
        <v>5916</v>
      </c>
      <c r="T878" s="232">
        <v>8998</v>
      </c>
      <c r="U878" s="230" t="s">
        <v>7222</v>
      </c>
      <c r="V878" s="230" t="s">
        <v>7223</v>
      </c>
      <c r="W878" s="233" t="str">
        <f>IFERROR(VLOOKUP(Query1[[#This Row],[ENTERPRISE_ID]],HR_tbl[],2, 0), "Not on HR File")</f>
        <v>Service Technician 1, In-Home</v>
      </c>
      <c r="X878" s="113">
        <f>IFERROR(VLOOKUP(Query1[[#This Row],[ENTERPRISE_ID]],HR_tbl[],3,0), "Not on HR File")</f>
        <v>29382</v>
      </c>
      <c r="Y878" s="234" t="str">
        <f>IFERROR(VLOOKUP(Query1[[#This Row],[ENTERPRISE_ID]], Addresses!$A:$Y,21,0), "Not on HR File")</f>
        <v>132 DEERFOOT RD</v>
      </c>
      <c r="Z878" s="234">
        <f>IFERROR(VLOOKUP(Query1[[#This Row],[ENTERPRISE_ID]], Addresses!$A:$Y,22,0), "Not on HR File")</f>
        <v>0</v>
      </c>
      <c r="AA878" s="234" t="str">
        <f>IFERROR(VLOOKUP(Query1[[#This Row],[ENTERPRISE_ID]], Addresses!$A:$Y,23,0), "Not on HR File")</f>
        <v>LAKE ARIEL</v>
      </c>
      <c r="AB878" s="234" t="str">
        <f>IFERROR(VLOOKUP(Query1[[#This Row],[ENTERPRISE_ID]], Addresses!$A:$Y,24,0), "Not on HR File")</f>
        <v>PA</v>
      </c>
      <c r="AC878" s="234" t="str">
        <f>IFERROR(VLOOKUP(Query1[[#This Row],[ENTERPRISE_ID]], Addresses!$A:$Y,25,0), "Not on HR File")</f>
        <v>18436</v>
      </c>
      <c r="AD878" s="230" t="s">
        <v>14633</v>
      </c>
      <c r="AE878" s="235">
        <v>46086</v>
      </c>
    </row>
    <row r="879" spans="1:31" x14ac:dyDescent="0.3">
      <c r="A879" s="230" t="s">
        <v>13608</v>
      </c>
      <c r="B879" s="230" t="str">
        <f>Query1[[#This Row],[LAST_NAME]]</f>
        <v>CAMPBELL</v>
      </c>
      <c r="C879" s="230" t="s">
        <v>13609</v>
      </c>
      <c r="D879" s="230" t="s">
        <v>5990</v>
      </c>
      <c r="E879" s="230" t="s">
        <v>13610</v>
      </c>
      <c r="F879" s="230" t="s">
        <v>13611</v>
      </c>
      <c r="G879" s="230" t="s">
        <v>13612</v>
      </c>
      <c r="H879" s="230" t="str">
        <f>Query1[[#This Row],[FULL_NAME]]</f>
        <v>TIMOTHY CAMPBELL</v>
      </c>
      <c r="I879" s="230" t="s">
        <v>4535</v>
      </c>
      <c r="J879" s="230" t="s">
        <v>5165</v>
      </c>
      <c r="K879" s="230" t="str">
        <f>Query1[[#This Row],[ENTERPRISE_ID]]</f>
        <v>TCAMPBE</v>
      </c>
      <c r="L879" s="231">
        <v>3145833949</v>
      </c>
      <c r="M879" s="230" t="s">
        <v>5630</v>
      </c>
      <c r="N879" s="230" t="s">
        <v>13613</v>
      </c>
      <c r="O879" s="230"/>
      <c r="P879" s="230" t="s">
        <v>13614</v>
      </c>
      <c r="Q879" s="230" t="s">
        <v>250</v>
      </c>
      <c r="R879" s="230" t="s">
        <v>13615</v>
      </c>
      <c r="S879" s="230" t="s">
        <v>5916</v>
      </c>
      <c r="T879" s="232">
        <v>8998</v>
      </c>
      <c r="U879" s="230" t="s">
        <v>5995</v>
      </c>
      <c r="V879" s="230" t="s">
        <v>5996</v>
      </c>
      <c r="W879" s="233" t="str">
        <f>IFERROR(VLOOKUP(Query1[[#This Row],[ENTERPRISE_ID]],HR_tbl[],2, 0), "Not on HR File")</f>
        <v>Service Technician HV, In-Home</v>
      </c>
      <c r="X879" s="113">
        <f>IFERROR(VLOOKUP(Query1[[#This Row],[ENTERPRISE_ID]],HR_tbl[],3,0), "Not on HR File")</f>
        <v>35955</v>
      </c>
      <c r="Y879" s="234" t="str">
        <f>IFERROR(VLOOKUP(Query1[[#This Row],[ENTERPRISE_ID]], Addresses!$A:$Y,21,0), "Not on HR File")</f>
        <v>2620 ANGELA DRIVE</v>
      </c>
      <c r="Z879" s="234">
        <f>IFERROR(VLOOKUP(Query1[[#This Row],[ENTERPRISE_ID]], Addresses!$A:$Y,22,0), "Not on HR File")</f>
        <v>0</v>
      </c>
      <c r="AA879" s="234" t="str">
        <f>IFERROR(VLOOKUP(Query1[[#This Row],[ENTERPRISE_ID]], Addresses!$A:$Y,23,0), "Not on HR File")</f>
        <v>GRANITE CITY</v>
      </c>
      <c r="AB879" s="234" t="str">
        <f>IFERROR(VLOOKUP(Query1[[#This Row],[ENTERPRISE_ID]], Addresses!$A:$Y,24,0), "Not on HR File")</f>
        <v>IL</v>
      </c>
      <c r="AC879" s="234" t="str">
        <f>IFERROR(VLOOKUP(Query1[[#This Row],[ENTERPRISE_ID]], Addresses!$A:$Y,25,0), "Not on HR File")</f>
        <v>62040</v>
      </c>
      <c r="AD879" s="230" t="s">
        <v>13616</v>
      </c>
      <c r="AE879" s="235">
        <v>46086</v>
      </c>
    </row>
    <row r="880" spans="1:31" x14ac:dyDescent="0.3">
      <c r="A880" s="230" t="s">
        <v>18926</v>
      </c>
      <c r="B880" s="230" t="str">
        <f>Query1[[#This Row],[LAST_NAME]]</f>
        <v>KEPHART</v>
      </c>
      <c r="C880" s="230" t="s">
        <v>18927</v>
      </c>
      <c r="D880" s="230" t="s">
        <v>5833</v>
      </c>
      <c r="E880" s="230" t="s">
        <v>18928</v>
      </c>
      <c r="F880" s="230" t="s">
        <v>18929</v>
      </c>
      <c r="G880" s="230" t="s">
        <v>18930</v>
      </c>
      <c r="H880" s="230" t="str">
        <f>Query1[[#This Row],[FULL_NAME]]</f>
        <v>JEFF KEPHART</v>
      </c>
      <c r="I880" s="230" t="s">
        <v>18931</v>
      </c>
      <c r="J880" s="230" t="s">
        <v>18932</v>
      </c>
      <c r="K880" s="230" t="str">
        <f>Query1[[#This Row],[ENTERPRISE_ID]]</f>
        <v>JKEPHA0</v>
      </c>
      <c r="L880" s="231">
        <v>4028708587</v>
      </c>
      <c r="M880" s="230" t="s">
        <v>5630</v>
      </c>
      <c r="N880" s="230" t="s">
        <v>18933</v>
      </c>
      <c r="O880" s="230"/>
      <c r="P880" s="230" t="s">
        <v>11930</v>
      </c>
      <c r="Q880" s="230" t="s">
        <v>2135</v>
      </c>
      <c r="R880" s="230" t="s">
        <v>18934</v>
      </c>
      <c r="S880" s="230" t="s">
        <v>5916</v>
      </c>
      <c r="T880" s="232">
        <v>8998</v>
      </c>
      <c r="U880" s="230" t="s">
        <v>836</v>
      </c>
      <c r="V880" s="230" t="s">
        <v>6402</v>
      </c>
      <c r="W880" s="233" t="str">
        <f>IFERROR(VLOOKUP(Query1[[#This Row],[ENTERPRISE_ID]],HR_tbl[],2, 0), "Not on HR File")</f>
        <v>Service Technician 2, In-Home</v>
      </c>
      <c r="X880" s="113">
        <f>IFERROR(VLOOKUP(Query1[[#This Row],[ENTERPRISE_ID]],HR_tbl[],3,0), "Not on HR File")</f>
        <v>43545</v>
      </c>
      <c r="Y880" s="234" t="str">
        <f>IFERROR(VLOOKUP(Query1[[#This Row],[ENTERPRISE_ID]], Addresses!$A:$Y,21,0), "Not on HR File")</f>
        <v>73146 612 AVE</v>
      </c>
      <c r="Z880" s="234">
        <f>IFERROR(VLOOKUP(Query1[[#This Row],[ENTERPRISE_ID]], Addresses!$A:$Y,22,0), "Not on HR File")</f>
        <v>0</v>
      </c>
      <c r="AA880" s="234" t="str">
        <f>IFERROR(VLOOKUP(Query1[[#This Row],[ENTERPRISE_ID]], Addresses!$A:$Y,23,0), "Not on HR File")</f>
        <v>STERLING</v>
      </c>
      <c r="AB880" s="234" t="str">
        <f>IFERROR(VLOOKUP(Query1[[#This Row],[ENTERPRISE_ID]], Addresses!$A:$Y,24,0), "Not on HR File")</f>
        <v>NE</v>
      </c>
      <c r="AC880" s="234" t="str">
        <f>IFERROR(VLOOKUP(Query1[[#This Row],[ENTERPRISE_ID]], Addresses!$A:$Y,25,0), "Not on HR File")</f>
        <v>68443</v>
      </c>
      <c r="AD880" s="230" t="s">
        <v>18935</v>
      </c>
      <c r="AE880" s="235">
        <v>46086</v>
      </c>
    </row>
    <row r="881" spans="1:31" x14ac:dyDescent="0.3">
      <c r="A881" s="230" t="s">
        <v>2451</v>
      </c>
      <c r="B881" s="230" t="str">
        <f>Query1[[#This Row],[LAST_NAME]]</f>
        <v>BLACK</v>
      </c>
      <c r="C881" s="230" t="s">
        <v>2452</v>
      </c>
      <c r="D881" s="230" t="s">
        <v>5854</v>
      </c>
      <c r="E881" s="230" t="s">
        <v>7919</v>
      </c>
      <c r="F881" s="230" t="s">
        <v>7920</v>
      </c>
      <c r="G881" s="230" t="s">
        <v>2453</v>
      </c>
      <c r="H881" s="230" t="str">
        <f>Query1[[#This Row],[FULL_NAME]]</f>
        <v>JOHNATHAN BLACK</v>
      </c>
      <c r="I881" s="230" t="s">
        <v>7921</v>
      </c>
      <c r="J881" s="230" t="s">
        <v>7922</v>
      </c>
      <c r="K881" s="230" t="str">
        <f>Query1[[#This Row],[ENTERPRISE_ID]]</f>
        <v>JBLACK8</v>
      </c>
      <c r="L881" s="231">
        <v>3345451628</v>
      </c>
      <c r="M881" s="230" t="s">
        <v>5630</v>
      </c>
      <c r="N881" s="230" t="s">
        <v>7923</v>
      </c>
      <c r="O881" s="230"/>
      <c r="P881" s="230" t="s">
        <v>7924</v>
      </c>
      <c r="Q881" s="230" t="s">
        <v>268</v>
      </c>
      <c r="R881" s="230" t="s">
        <v>7925</v>
      </c>
      <c r="S881" s="230" t="s">
        <v>5714</v>
      </c>
      <c r="T881" s="232">
        <v>8998</v>
      </c>
      <c r="U881" s="230" t="s">
        <v>6255</v>
      </c>
      <c r="V881" s="230" t="s">
        <v>7926</v>
      </c>
      <c r="W881" s="233" t="str">
        <f>IFERROR(VLOOKUP(Query1[[#This Row],[ENTERPRISE_ID]],HR_tbl[],2, 0), "Not on HR File")</f>
        <v>Service Technician 3, In-Home</v>
      </c>
      <c r="X881" s="113">
        <f>IFERROR(VLOOKUP(Query1[[#This Row],[ENTERPRISE_ID]],HR_tbl[],3,0), "Not on HR File")</f>
        <v>42961</v>
      </c>
      <c r="Y881" s="234" t="str">
        <f>IFERROR(VLOOKUP(Query1[[#This Row],[ENTERPRISE_ID]], Addresses!$A:$Y,21,0), "Not on HR File")</f>
        <v>6650 NICHOLSVILLE RD.</v>
      </c>
      <c r="Z881" s="234">
        <f>IFERROR(VLOOKUP(Query1[[#This Row],[ENTERPRISE_ID]], Addresses!$A:$Y,22,0), "Not on HR File")</f>
        <v>0</v>
      </c>
      <c r="AA881" s="234" t="str">
        <f>IFERROR(VLOOKUP(Query1[[#This Row],[ENTERPRISE_ID]], Addresses!$A:$Y,23,0), "Not on HR File")</f>
        <v>THOMASVILLE</v>
      </c>
      <c r="AB881" s="234" t="str">
        <f>IFERROR(VLOOKUP(Query1[[#This Row],[ENTERPRISE_ID]], Addresses!$A:$Y,24,0), "Not on HR File")</f>
        <v>AL</v>
      </c>
      <c r="AC881" s="234" t="str">
        <f>IFERROR(VLOOKUP(Query1[[#This Row],[ENTERPRISE_ID]], Addresses!$A:$Y,25,0), "Not on HR File")</f>
        <v>36784</v>
      </c>
      <c r="AD881" s="230" t="s">
        <v>7927</v>
      </c>
      <c r="AE881" s="235">
        <v>46086</v>
      </c>
    </row>
    <row r="882" spans="1:31" x14ac:dyDescent="0.3">
      <c r="A882" s="230" t="s">
        <v>3283</v>
      </c>
      <c r="B882" s="230" t="str">
        <f>Query1[[#This Row],[LAST_NAME]]</f>
        <v>PEREZ</v>
      </c>
      <c r="C882" s="230" t="s">
        <v>3284</v>
      </c>
      <c r="D882" s="230" t="s">
        <v>6524</v>
      </c>
      <c r="E882" s="230" t="s">
        <v>12037</v>
      </c>
      <c r="F882" s="230" t="s">
        <v>12038</v>
      </c>
      <c r="G882" s="230" t="s">
        <v>3285</v>
      </c>
      <c r="H882" s="230" t="str">
        <f>Query1[[#This Row],[FULL_NAME]]</f>
        <v>IGNACIO PEREZ</v>
      </c>
      <c r="I882" s="230" t="s">
        <v>4008</v>
      </c>
      <c r="J882" s="230" t="s">
        <v>5594</v>
      </c>
      <c r="K882" s="230" t="str">
        <f>Query1[[#This Row],[ENTERPRISE_ID]]</f>
        <v>IPEREZ4</v>
      </c>
      <c r="L882" s="231">
        <v>2096962437</v>
      </c>
      <c r="M882" s="230" t="s">
        <v>5630</v>
      </c>
      <c r="N882" s="230" t="s">
        <v>12039</v>
      </c>
      <c r="O882" s="230"/>
      <c r="P882" s="230" t="s">
        <v>12040</v>
      </c>
      <c r="Q882" s="230" t="s">
        <v>219</v>
      </c>
      <c r="R882" s="230" t="s">
        <v>12041</v>
      </c>
      <c r="S882" s="230" t="s">
        <v>5916</v>
      </c>
      <c r="T882" s="232">
        <v>8998</v>
      </c>
      <c r="U882" s="230" t="s">
        <v>5907</v>
      </c>
      <c r="V882" s="230" t="s">
        <v>5908</v>
      </c>
      <c r="W882" s="233" t="str">
        <f>IFERROR(VLOOKUP(Query1[[#This Row],[ENTERPRISE_ID]],HR_tbl[],2, 0), "Not on HR File")</f>
        <v>HVAC Team Lead Technician</v>
      </c>
      <c r="X882" s="113">
        <f>IFERROR(VLOOKUP(Query1[[#This Row],[ENTERPRISE_ID]],HR_tbl[],3,0), "Not on HR File")</f>
        <v>40641</v>
      </c>
      <c r="Y882" s="234" t="str">
        <f>IFERROR(VLOOKUP(Query1[[#This Row],[ENTERPRISE_ID]], Addresses!$A:$Y,21,0), "Not on HR File")</f>
        <v>582 Kathryn ct</v>
      </c>
      <c r="Z882" s="234">
        <f>IFERROR(VLOOKUP(Query1[[#This Row],[ENTERPRISE_ID]], Addresses!$A:$Y,22,0), "Not on HR File")</f>
        <v>0</v>
      </c>
      <c r="AA882" s="234" t="str">
        <f>IFERROR(VLOOKUP(Query1[[#This Row],[ENTERPRISE_ID]], Addresses!$A:$Y,23,0), "Not on HR File")</f>
        <v>MERCED</v>
      </c>
      <c r="AB882" s="234" t="str">
        <f>IFERROR(VLOOKUP(Query1[[#This Row],[ENTERPRISE_ID]], Addresses!$A:$Y,24,0), "Not on HR File")</f>
        <v>CA</v>
      </c>
      <c r="AC882" s="234" t="str">
        <f>IFERROR(VLOOKUP(Query1[[#This Row],[ENTERPRISE_ID]], Addresses!$A:$Y,25,0), "Not on HR File")</f>
        <v>95348</v>
      </c>
      <c r="AD882" s="230" t="s">
        <v>12042</v>
      </c>
      <c r="AE882" s="235">
        <v>46086</v>
      </c>
    </row>
    <row r="883" spans="1:31" x14ac:dyDescent="0.3">
      <c r="A883" s="230" t="s">
        <v>235</v>
      </c>
      <c r="B883" s="230" t="str">
        <f>Query1[[#This Row],[LAST_NAME]]</f>
        <v>GRIFFIN</v>
      </c>
      <c r="C883" s="230" t="s">
        <v>236</v>
      </c>
      <c r="D883" s="230" t="s">
        <v>5729</v>
      </c>
      <c r="E883" s="230" t="s">
        <v>12197</v>
      </c>
      <c r="F883" s="230" t="s">
        <v>12198</v>
      </c>
      <c r="G883" s="230" t="s">
        <v>237</v>
      </c>
      <c r="H883" s="230" t="str">
        <f>Query1[[#This Row],[FULL_NAME]]</f>
        <v>KEITH GRIFFIN</v>
      </c>
      <c r="I883" s="230" t="s">
        <v>12199</v>
      </c>
      <c r="J883" s="230" t="s">
        <v>7596</v>
      </c>
      <c r="K883" s="230" t="str">
        <f>Query1[[#This Row],[ENTERPRISE_ID]]</f>
        <v>KGRIFF0</v>
      </c>
      <c r="L883" s="231">
        <v>9169406300</v>
      </c>
      <c r="M883" s="230" t="s">
        <v>5630</v>
      </c>
      <c r="N883" s="230" t="s">
        <v>12200</v>
      </c>
      <c r="O883" s="230"/>
      <c r="P883" s="230" t="s">
        <v>8217</v>
      </c>
      <c r="Q883" s="230" t="s">
        <v>219</v>
      </c>
      <c r="R883" s="230" t="s">
        <v>4661</v>
      </c>
      <c r="S883" s="230" t="s">
        <v>5738</v>
      </c>
      <c r="T883" s="232">
        <v>8998</v>
      </c>
      <c r="U883" s="230" t="s">
        <v>5739</v>
      </c>
      <c r="V883" s="230" t="s">
        <v>5740</v>
      </c>
      <c r="W883" s="233" t="str">
        <f>IFERROR(VLOOKUP(Query1[[#This Row],[ENTERPRISE_ID]],HR_tbl[],2, 0), "Not on HR File")</f>
        <v>Service Technician 1, In-Home</v>
      </c>
      <c r="X883" s="113">
        <f>IFERROR(VLOOKUP(Query1[[#This Row],[ENTERPRISE_ID]],HR_tbl[],3,0), "Not on HR File")</f>
        <v>44602</v>
      </c>
      <c r="Y883" s="234" t="str">
        <f>IFERROR(VLOOKUP(Query1[[#This Row],[ENTERPRISE_ID]], Addresses!$A:$Y,21,0), "Not on HR File")</f>
        <v>9472 MANDRAKE CT.</v>
      </c>
      <c r="Z883" s="234">
        <f>IFERROR(VLOOKUP(Query1[[#This Row],[ENTERPRISE_ID]], Addresses!$A:$Y,22,0), "Not on HR File")</f>
        <v>0</v>
      </c>
      <c r="AA883" s="234" t="str">
        <f>IFERROR(VLOOKUP(Query1[[#This Row],[ENTERPRISE_ID]], Addresses!$A:$Y,23,0), "Not on HR File")</f>
        <v>ELK GROVE</v>
      </c>
      <c r="AB883" s="234" t="str">
        <f>IFERROR(VLOOKUP(Query1[[#This Row],[ENTERPRISE_ID]], Addresses!$A:$Y,24,0), "Not on HR File")</f>
        <v>CA</v>
      </c>
      <c r="AC883" s="234" t="str">
        <f>IFERROR(VLOOKUP(Query1[[#This Row],[ENTERPRISE_ID]], Addresses!$A:$Y,25,0), "Not on HR File")</f>
        <v>95624</v>
      </c>
      <c r="AD883" s="230" t="s">
        <v>12201</v>
      </c>
      <c r="AE883" s="235">
        <v>46086</v>
      </c>
    </row>
    <row r="884" spans="1:31" x14ac:dyDescent="0.3">
      <c r="A884" s="230" t="s">
        <v>13711</v>
      </c>
      <c r="B884" s="230" t="str">
        <f>Query1[[#This Row],[LAST_NAME]]</f>
        <v>LOPEZ</v>
      </c>
      <c r="C884" s="230" t="s">
        <v>13712</v>
      </c>
      <c r="D884" s="230" t="s">
        <v>5843</v>
      </c>
      <c r="E884" s="230" t="s">
        <v>13713</v>
      </c>
      <c r="F884" s="230" t="s">
        <v>13714</v>
      </c>
      <c r="G884" s="230" t="s">
        <v>4766</v>
      </c>
      <c r="H884" s="230" t="str">
        <f>Query1[[#This Row],[FULL_NAME]]</f>
        <v>ABEL LOPEZ</v>
      </c>
      <c r="I884" s="230" t="s">
        <v>4320</v>
      </c>
      <c r="J884" s="230" t="s">
        <v>4765</v>
      </c>
      <c r="K884" s="230" t="str">
        <f>Query1[[#This Row],[ENTERPRISE_ID]]</f>
        <v>ALOPEZ0</v>
      </c>
      <c r="L884" s="231">
        <v>8324317373</v>
      </c>
      <c r="M884" s="230" t="s">
        <v>5630</v>
      </c>
      <c r="N884" s="230" t="s">
        <v>13715</v>
      </c>
      <c r="O884" s="230"/>
      <c r="P884" s="230" t="s">
        <v>1032</v>
      </c>
      <c r="Q884" s="230" t="s">
        <v>279</v>
      </c>
      <c r="R884" s="230" t="s">
        <v>13716</v>
      </c>
      <c r="S884" s="230" t="s">
        <v>5738</v>
      </c>
      <c r="T884" s="232">
        <v>8998</v>
      </c>
      <c r="U884" s="230" t="s">
        <v>5849</v>
      </c>
      <c r="V884" s="230" t="s">
        <v>5850</v>
      </c>
      <c r="W884" s="233" t="str">
        <f>IFERROR(VLOOKUP(Query1[[#This Row],[ENTERPRISE_ID]],HR_tbl[],2, 0), "Not on HR File")</f>
        <v>Service Technician 3, In-Home</v>
      </c>
      <c r="X884" s="113">
        <f>IFERROR(VLOOKUP(Query1[[#This Row],[ENTERPRISE_ID]],HR_tbl[],3,0), "Not on HR File")</f>
        <v>43600</v>
      </c>
      <c r="Y884" s="234" t="str">
        <f>IFERROR(VLOOKUP(Query1[[#This Row],[ENTERPRISE_ID]], Addresses!$A:$Y,21,0), "Not on HR File")</f>
        <v>9326 FUQUA BREEZE DR</v>
      </c>
      <c r="Z884" s="234">
        <f>IFERROR(VLOOKUP(Query1[[#This Row],[ENTERPRISE_ID]], Addresses!$A:$Y,22,0), "Not on HR File")</f>
        <v>0</v>
      </c>
      <c r="AA884" s="234" t="str">
        <f>IFERROR(VLOOKUP(Query1[[#This Row],[ENTERPRISE_ID]], Addresses!$A:$Y,23,0), "Not on HR File")</f>
        <v>HOUSTON</v>
      </c>
      <c r="AB884" s="234" t="str">
        <f>IFERROR(VLOOKUP(Query1[[#This Row],[ENTERPRISE_ID]], Addresses!$A:$Y,24,0), "Not on HR File")</f>
        <v>TX</v>
      </c>
      <c r="AC884" s="234" t="str">
        <f>IFERROR(VLOOKUP(Query1[[#This Row],[ENTERPRISE_ID]], Addresses!$A:$Y,25,0), "Not on HR File")</f>
        <v>77075</v>
      </c>
      <c r="AD884" s="230" t="s">
        <v>13717</v>
      </c>
      <c r="AE884" s="235">
        <v>46086</v>
      </c>
    </row>
    <row r="885" spans="1:31" x14ac:dyDescent="0.3">
      <c r="A885" s="230" t="s">
        <v>11373</v>
      </c>
      <c r="B885" s="230" t="str">
        <f>Query1[[#This Row],[LAST_NAME]]</f>
        <v>WEAVER</v>
      </c>
      <c r="C885" s="230" t="s">
        <v>11374</v>
      </c>
      <c r="D885" s="230" t="s">
        <v>5769</v>
      </c>
      <c r="E885" s="230" t="s">
        <v>11375</v>
      </c>
      <c r="F885" s="230" t="s">
        <v>11376</v>
      </c>
      <c r="G885" s="230" t="s">
        <v>11377</v>
      </c>
      <c r="H885" s="230" t="str">
        <f>Query1[[#This Row],[FULL_NAME]]</f>
        <v>ROBERT WEAVER</v>
      </c>
      <c r="I885" s="230" t="s">
        <v>11378</v>
      </c>
      <c r="J885" s="230" t="s">
        <v>4188</v>
      </c>
      <c r="K885" s="230" t="str">
        <f>Query1[[#This Row],[ENTERPRISE_ID]]</f>
        <v>RWEAVE5</v>
      </c>
      <c r="L885" s="231">
        <v>2177291132</v>
      </c>
      <c r="M885" s="230" t="s">
        <v>5630</v>
      </c>
      <c r="N885" s="230" t="s">
        <v>11379</v>
      </c>
      <c r="O885" s="230"/>
      <c r="P885" s="230" t="s">
        <v>11380</v>
      </c>
      <c r="Q885" s="230" t="s">
        <v>250</v>
      </c>
      <c r="R885" s="230" t="s">
        <v>11381</v>
      </c>
      <c r="S885" s="230" t="s">
        <v>5738</v>
      </c>
      <c r="T885" s="232">
        <v>8998</v>
      </c>
      <c r="U885" s="230" t="s">
        <v>7463</v>
      </c>
      <c r="V885" s="230" t="s">
        <v>7464</v>
      </c>
      <c r="W885" s="233" t="str">
        <f>IFERROR(VLOOKUP(Query1[[#This Row],[ENTERPRISE_ID]],HR_tbl[],2, 0), "Not on HR File")</f>
        <v>Service Technician 1, In-Home</v>
      </c>
      <c r="X885" s="113">
        <f>IFERROR(VLOOKUP(Query1[[#This Row],[ENTERPRISE_ID]],HR_tbl[],3,0), "Not on HR File")</f>
        <v>39385</v>
      </c>
      <c r="Y885" s="234" t="str">
        <f>IFERROR(VLOOKUP(Query1[[#This Row],[ENTERPRISE_ID]], Addresses!$A:$Y,21,0), "Not on HR File")</f>
        <v>1215 chandler st</v>
      </c>
      <c r="Z885" s="234">
        <f>IFERROR(VLOOKUP(Query1[[#This Row],[ENTERPRISE_ID]], Addresses!$A:$Y,22,0), "Not on HR File")</f>
        <v>0</v>
      </c>
      <c r="AA885" s="234" t="str">
        <f>IFERROR(VLOOKUP(Query1[[#This Row],[ENTERPRISE_ID]], Addresses!$A:$Y,23,0), "Not on HR File")</f>
        <v>Danville</v>
      </c>
      <c r="AB885" s="234" t="str">
        <f>IFERROR(VLOOKUP(Query1[[#This Row],[ENTERPRISE_ID]], Addresses!$A:$Y,24,0), "Not on HR File")</f>
        <v>IL</v>
      </c>
      <c r="AC885" s="234" t="str">
        <f>IFERROR(VLOOKUP(Query1[[#This Row],[ENTERPRISE_ID]], Addresses!$A:$Y,25,0), "Not on HR File")</f>
        <v>61832</v>
      </c>
      <c r="AD885" s="230" t="s">
        <v>11382</v>
      </c>
      <c r="AE885" s="235">
        <v>46086</v>
      </c>
    </row>
    <row r="886" spans="1:31" x14ac:dyDescent="0.3">
      <c r="A886" s="230" t="s">
        <v>8801</v>
      </c>
      <c r="B886" s="230" t="str">
        <f>Query1[[#This Row],[LAST_NAME]]</f>
        <v>SANDERSON</v>
      </c>
      <c r="C886" s="230" t="s">
        <v>8802</v>
      </c>
      <c r="D886" s="230" t="s">
        <v>5854</v>
      </c>
      <c r="E886" s="230" t="s">
        <v>8803</v>
      </c>
      <c r="F886" s="230" t="s">
        <v>8804</v>
      </c>
      <c r="G886" s="230" t="s">
        <v>8805</v>
      </c>
      <c r="H886" s="230" t="str">
        <f>Query1[[#This Row],[FULL_NAME]]</f>
        <v>RENDEL SANDERSON</v>
      </c>
      <c r="I886" s="230" t="s">
        <v>8806</v>
      </c>
      <c r="J886" s="230" t="s">
        <v>8807</v>
      </c>
      <c r="K886" s="230" t="str">
        <f>Query1[[#This Row],[ENTERPRISE_ID]]</f>
        <v>RSANDE0</v>
      </c>
      <c r="L886" s="231">
        <v>2513495864</v>
      </c>
      <c r="M886" s="230" t="s">
        <v>5630</v>
      </c>
      <c r="N886" s="230" t="s">
        <v>8808</v>
      </c>
      <c r="O886" s="230" t="s">
        <v>8809</v>
      </c>
      <c r="P886" s="230" t="s">
        <v>8810</v>
      </c>
      <c r="Q886" s="230" t="s">
        <v>268</v>
      </c>
      <c r="R886" s="230" t="s">
        <v>8811</v>
      </c>
      <c r="S886" s="230" t="s">
        <v>5714</v>
      </c>
      <c r="T886" s="232">
        <v>8998</v>
      </c>
      <c r="U886" s="230" t="s">
        <v>6255</v>
      </c>
      <c r="V886" s="230" t="s">
        <v>7926</v>
      </c>
      <c r="W886" s="233" t="str">
        <f>IFERROR(VLOOKUP(Query1[[#This Row],[ENTERPRISE_ID]],HR_tbl[],2, 0), "Not on HR File")</f>
        <v>Service Technician 3, In-Home</v>
      </c>
      <c r="X886" s="113">
        <f>IFERROR(VLOOKUP(Query1[[#This Row],[ENTERPRISE_ID]],HR_tbl[],3,0), "Not on HR File")</f>
        <v>45291</v>
      </c>
      <c r="Y886" s="234" t="str">
        <f>IFERROR(VLOOKUP(Query1[[#This Row],[ENTERPRISE_ID]], Addresses!$A:$Y,21,0), "Not on HR File")</f>
        <v>7239 Broadview Dr E</v>
      </c>
      <c r="Z886" s="234" t="str">
        <f>IFERROR(VLOOKUP(Query1[[#This Row],[ENTERPRISE_ID]], Addresses!$A:$Y,22,0), "Not on HR File")</f>
        <v># H</v>
      </c>
      <c r="AA886" s="234" t="str">
        <f>IFERROR(VLOOKUP(Query1[[#This Row],[ENTERPRISE_ID]], Addresses!$A:$Y,23,0), "Not on HR File")</f>
        <v>Theodore</v>
      </c>
      <c r="AB886" s="234" t="str">
        <f>IFERROR(VLOOKUP(Query1[[#This Row],[ENTERPRISE_ID]], Addresses!$A:$Y,24,0), "Not on HR File")</f>
        <v>AL</v>
      </c>
      <c r="AC886" s="234" t="str">
        <f>IFERROR(VLOOKUP(Query1[[#This Row],[ENTERPRISE_ID]], Addresses!$A:$Y,25,0), "Not on HR File")</f>
        <v>36582</v>
      </c>
      <c r="AD886" s="230" t="s">
        <v>8812</v>
      </c>
      <c r="AE886" s="235">
        <v>46086</v>
      </c>
    </row>
    <row r="887" spans="1:31" x14ac:dyDescent="0.3">
      <c r="A887" s="230" t="s">
        <v>500</v>
      </c>
      <c r="B887" s="230" t="str">
        <f>Query1[[#This Row],[LAST_NAME]]</f>
        <v>LEWIS</v>
      </c>
      <c r="C887" s="230" t="s">
        <v>13176</v>
      </c>
      <c r="D887" s="230" t="s">
        <v>5788</v>
      </c>
      <c r="E887" s="230" t="s">
        <v>13177</v>
      </c>
      <c r="F887" s="230" t="s">
        <v>13178</v>
      </c>
      <c r="G887" s="230" t="s">
        <v>13179</v>
      </c>
      <c r="H887" s="230" t="str">
        <f>Query1[[#This Row],[FULL_NAME]]</f>
        <v>ZARR-YU LEWIS</v>
      </c>
      <c r="I887" s="230" t="s">
        <v>3979</v>
      </c>
      <c r="J887" s="230" t="s">
        <v>13180</v>
      </c>
      <c r="K887" s="230" t="str">
        <f>Query1[[#This Row],[ENTERPRISE_ID]]</f>
        <v>ZLEWIS</v>
      </c>
      <c r="L887" s="231">
        <v>3017934611</v>
      </c>
      <c r="M887" s="230" t="s">
        <v>5630</v>
      </c>
      <c r="N887" s="230" t="s">
        <v>13181</v>
      </c>
      <c r="O887" s="230"/>
      <c r="P887" s="230" t="s">
        <v>13182</v>
      </c>
      <c r="Q887" s="230" t="s">
        <v>541</v>
      </c>
      <c r="R887" s="230" t="s">
        <v>13183</v>
      </c>
      <c r="S887" s="230" t="s">
        <v>5664</v>
      </c>
      <c r="T887" s="232">
        <v>8998</v>
      </c>
      <c r="U887" s="230" t="s">
        <v>7359</v>
      </c>
      <c r="V887" s="230" t="s">
        <v>7360</v>
      </c>
      <c r="W887" s="233" t="str">
        <f>IFERROR(VLOOKUP(Query1[[#This Row],[ENTERPRISE_ID]],HR_tbl[],2, 0), "Not on HR File")</f>
        <v>Service Technician 2, Trainee</v>
      </c>
      <c r="X887" s="113">
        <f>IFERROR(VLOOKUP(Query1[[#This Row],[ENTERPRISE_ID]],HR_tbl[],3,0), "Not on HR File")</f>
        <v>46047</v>
      </c>
      <c r="Y887" s="234" t="str">
        <f>IFERROR(VLOOKUP(Query1[[#This Row],[ENTERPRISE_ID]], Addresses!$A:$Y,21,0), "Not on HR File")</f>
        <v>Not on HR File</v>
      </c>
      <c r="Z887" s="234" t="str">
        <f>IFERROR(VLOOKUP(Query1[[#This Row],[ENTERPRISE_ID]], Addresses!$A:$Y,22,0), "Not on HR File")</f>
        <v>Not on HR File</v>
      </c>
      <c r="AA887" s="234" t="str">
        <f>IFERROR(VLOOKUP(Query1[[#This Row],[ENTERPRISE_ID]], Addresses!$A:$Y,23,0), "Not on HR File")</f>
        <v>Not on HR File</v>
      </c>
      <c r="AB887" s="234" t="str">
        <f>IFERROR(VLOOKUP(Query1[[#This Row],[ENTERPRISE_ID]], Addresses!$A:$Y,24,0), "Not on HR File")</f>
        <v>Not on HR File</v>
      </c>
      <c r="AC887" s="234" t="str">
        <f>IFERROR(VLOOKUP(Query1[[#This Row],[ENTERPRISE_ID]], Addresses!$A:$Y,25,0), "Not on HR File")</f>
        <v>Not on HR File</v>
      </c>
      <c r="AD887" s="230" t="s">
        <v>13184</v>
      </c>
      <c r="AE887" s="235">
        <v>46086</v>
      </c>
    </row>
    <row r="888" spans="1:31" x14ac:dyDescent="0.3">
      <c r="A888" s="230"/>
      <c r="B888" s="230" t="str">
        <f>Query1[[#This Row],[LAST_NAME]]</f>
        <v>PELLISSIER</v>
      </c>
      <c r="C888" s="230" t="s">
        <v>31520</v>
      </c>
      <c r="D888" s="230" t="s">
        <v>5708</v>
      </c>
      <c r="E888" s="230" t="s">
        <v>31521</v>
      </c>
      <c r="F888" s="230"/>
      <c r="G888" s="230" t="s">
        <v>31522</v>
      </c>
      <c r="H888" s="230" t="str">
        <f>Query1[[#This Row],[FULL_NAME]]</f>
        <v>PAUL PELLISSIER</v>
      </c>
      <c r="I888" s="230" t="s">
        <v>31523</v>
      </c>
      <c r="J888" s="230" t="s">
        <v>3860</v>
      </c>
      <c r="K888" s="230" t="str">
        <f>Query1[[#This Row],[ENTERPRISE_ID]]</f>
        <v>PPELLIS</v>
      </c>
      <c r="L888" s="231"/>
      <c r="M888" s="230" t="s">
        <v>5630</v>
      </c>
      <c r="N888" s="230" t="s">
        <v>31524</v>
      </c>
      <c r="O888" s="230"/>
      <c r="P888" s="230" t="s">
        <v>31525</v>
      </c>
      <c r="Q888" s="230" t="s">
        <v>287</v>
      </c>
      <c r="R888" s="230" t="s">
        <v>10452</v>
      </c>
      <c r="S888" s="230" t="s">
        <v>5664</v>
      </c>
      <c r="T888" s="232">
        <v>8998</v>
      </c>
      <c r="U888" s="230" t="s">
        <v>6072</v>
      </c>
      <c r="V888" s="230" t="s">
        <v>6073</v>
      </c>
      <c r="W888" s="233" t="str">
        <f>IFERROR(VLOOKUP(Query1[[#This Row],[ENTERPRISE_ID]],HR_tbl[],2, 0), "Not on HR File")</f>
        <v>Not on HR File</v>
      </c>
      <c r="X888" s="113" t="str">
        <f>IFERROR(VLOOKUP(Query1[[#This Row],[ENTERPRISE_ID]],HR_tbl[],3,0), "Not on HR File")</f>
        <v>Not on HR File</v>
      </c>
      <c r="Y888" s="234" t="str">
        <f>IFERROR(VLOOKUP(Query1[[#This Row],[ENTERPRISE_ID]], Addresses!$A:$Y,21,0), "Not on HR File")</f>
        <v>Not on HR File</v>
      </c>
      <c r="Z888" s="234" t="str">
        <f>IFERROR(VLOOKUP(Query1[[#This Row],[ENTERPRISE_ID]], Addresses!$A:$Y,22,0), "Not on HR File")</f>
        <v>Not on HR File</v>
      </c>
      <c r="AA888" s="234" t="str">
        <f>IFERROR(VLOOKUP(Query1[[#This Row],[ENTERPRISE_ID]], Addresses!$A:$Y,23,0), "Not on HR File")</f>
        <v>Not on HR File</v>
      </c>
      <c r="AB888" s="234" t="str">
        <f>IFERROR(VLOOKUP(Query1[[#This Row],[ENTERPRISE_ID]], Addresses!$A:$Y,24,0), "Not on HR File")</f>
        <v>Not on HR File</v>
      </c>
      <c r="AC888" s="234" t="str">
        <f>IFERROR(VLOOKUP(Query1[[#This Row],[ENTERPRISE_ID]], Addresses!$A:$Y,25,0), "Not on HR File")</f>
        <v>Not on HR File</v>
      </c>
      <c r="AD888" s="230"/>
      <c r="AE888" s="235">
        <v>46086</v>
      </c>
    </row>
    <row r="889" spans="1:31" x14ac:dyDescent="0.3">
      <c r="A889" s="230" t="s">
        <v>527</v>
      </c>
      <c r="B889" s="230" t="str">
        <f>Query1[[#This Row],[LAST_NAME]]</f>
        <v>HAND</v>
      </c>
      <c r="C889" s="230" t="s">
        <v>528</v>
      </c>
      <c r="D889" s="230" t="s">
        <v>5719</v>
      </c>
      <c r="E889" s="230" t="s">
        <v>8235</v>
      </c>
      <c r="F889" s="230" t="s">
        <v>8236</v>
      </c>
      <c r="G889" s="230" t="s">
        <v>529</v>
      </c>
      <c r="H889" s="230" t="str">
        <f>Query1[[#This Row],[FULL_NAME]]</f>
        <v>LETWAN HAND</v>
      </c>
      <c r="I889" s="230" t="s">
        <v>4229</v>
      </c>
      <c r="J889" s="230" t="s">
        <v>4228</v>
      </c>
      <c r="K889" s="230" t="str">
        <f>Query1[[#This Row],[ENTERPRISE_ID]]</f>
        <v>LHAND0</v>
      </c>
      <c r="L889" s="231">
        <v>2194552219</v>
      </c>
      <c r="M889" s="230" t="s">
        <v>5630</v>
      </c>
      <c r="N889" s="230" t="s">
        <v>8237</v>
      </c>
      <c r="O889" s="230"/>
      <c r="P889" s="230" t="s">
        <v>8238</v>
      </c>
      <c r="Q889" s="230" t="s">
        <v>773</v>
      </c>
      <c r="R889" s="230" t="s">
        <v>8239</v>
      </c>
      <c r="S889" s="230" t="s">
        <v>5634</v>
      </c>
      <c r="T889" s="232">
        <v>8998</v>
      </c>
      <c r="U889" s="230" t="s">
        <v>1706</v>
      </c>
      <c r="V889" s="230" t="s">
        <v>7763</v>
      </c>
      <c r="W889" s="233" t="str">
        <f>IFERROR(VLOOKUP(Query1[[#This Row],[ENTERPRISE_ID]],HR_tbl[],2, 0), "Not on HR File")</f>
        <v>Service Technician 1, In-Home</v>
      </c>
      <c r="X889" s="113">
        <f>IFERROR(VLOOKUP(Query1[[#This Row],[ENTERPRISE_ID]],HR_tbl[],3,0), "Not on HR File")</f>
        <v>42954</v>
      </c>
      <c r="Y889" s="234" t="str">
        <f>IFERROR(VLOOKUP(Query1[[#This Row],[ENTERPRISE_ID]], Addresses!$A:$Y,21,0), "Not on HR File")</f>
        <v>1214 E 35TH PL.</v>
      </c>
      <c r="Z889" s="234">
        <f>IFERROR(VLOOKUP(Query1[[#This Row],[ENTERPRISE_ID]], Addresses!$A:$Y,22,0), "Not on HR File")</f>
        <v>0</v>
      </c>
      <c r="AA889" s="234" t="str">
        <f>IFERROR(VLOOKUP(Query1[[#This Row],[ENTERPRISE_ID]], Addresses!$A:$Y,23,0), "Not on HR File")</f>
        <v>GARY</v>
      </c>
      <c r="AB889" s="234" t="str">
        <f>IFERROR(VLOOKUP(Query1[[#This Row],[ENTERPRISE_ID]], Addresses!$A:$Y,24,0), "Not on HR File")</f>
        <v>IN</v>
      </c>
      <c r="AC889" s="234" t="str">
        <f>IFERROR(VLOOKUP(Query1[[#This Row],[ENTERPRISE_ID]], Addresses!$A:$Y,25,0), "Not on HR File")</f>
        <v>46409</v>
      </c>
      <c r="AD889" s="230" t="s">
        <v>8240</v>
      </c>
      <c r="AE889" s="235">
        <v>46086</v>
      </c>
    </row>
    <row r="890" spans="1:31" x14ac:dyDescent="0.3">
      <c r="A890" s="230" t="s">
        <v>14808</v>
      </c>
      <c r="B890" s="230" t="str">
        <f>Query1[[#This Row],[LAST_NAME]]</f>
        <v>BRANHAM</v>
      </c>
      <c r="C890" s="230" t="s">
        <v>14809</v>
      </c>
      <c r="D890" s="230" t="s">
        <v>5854</v>
      </c>
      <c r="E890" s="230" t="s">
        <v>14810</v>
      </c>
      <c r="F890" s="230" t="s">
        <v>14811</v>
      </c>
      <c r="G890" s="230" t="s">
        <v>14812</v>
      </c>
      <c r="H890" s="230" t="str">
        <f>Query1[[#This Row],[FULL_NAME]]</f>
        <v>JIMMY BRANHAM</v>
      </c>
      <c r="I890" s="230" t="s">
        <v>14813</v>
      </c>
      <c r="J890" s="230" t="s">
        <v>5019</v>
      </c>
      <c r="K890" s="230" t="str">
        <f>Query1[[#This Row],[ENTERPRISE_ID]]</f>
        <v>JBRANHA</v>
      </c>
      <c r="L890" s="231">
        <v>3343793818</v>
      </c>
      <c r="M890" s="230" t="s">
        <v>5630</v>
      </c>
      <c r="N890" s="230" t="s">
        <v>14814</v>
      </c>
      <c r="O890" s="230"/>
      <c r="P890" s="230" t="s">
        <v>14815</v>
      </c>
      <c r="Q890" s="230" t="s">
        <v>268</v>
      </c>
      <c r="R890" s="230" t="s">
        <v>14816</v>
      </c>
      <c r="S890" s="230" t="s">
        <v>5714</v>
      </c>
      <c r="T890" s="232">
        <v>8998</v>
      </c>
      <c r="U890" s="230" t="s">
        <v>6255</v>
      </c>
      <c r="V890" s="230" t="s">
        <v>7926</v>
      </c>
      <c r="W890" s="233" t="str">
        <f>IFERROR(VLOOKUP(Query1[[#This Row],[ENTERPRISE_ID]],HR_tbl[],2, 0), "Not on HR File")</f>
        <v>Service Technician 1, In-Home</v>
      </c>
      <c r="X890" s="113">
        <f>IFERROR(VLOOKUP(Query1[[#This Row],[ENTERPRISE_ID]],HR_tbl[],3,0), "Not on HR File")</f>
        <v>44195</v>
      </c>
      <c r="Y890" s="234" t="str">
        <f>IFERROR(VLOOKUP(Query1[[#This Row],[ENTERPRISE_ID]], Addresses!$A:$Y,21,0), "Not on HR File")</f>
        <v>1003 west mckinnon street</v>
      </c>
      <c r="Z890" s="234">
        <f>IFERROR(VLOOKUP(Query1[[#This Row],[ENTERPRISE_ID]], Addresses!$A:$Y,22,0), "Not on HR File")</f>
        <v>0</v>
      </c>
      <c r="AA890" s="234" t="str">
        <f>IFERROR(VLOOKUP(Query1[[#This Row],[ENTERPRISE_ID]], Addresses!$A:$Y,23,0), "Not on HR File")</f>
        <v>new brockton</v>
      </c>
      <c r="AB890" s="234" t="str">
        <f>IFERROR(VLOOKUP(Query1[[#This Row],[ENTERPRISE_ID]], Addresses!$A:$Y,24,0), "Not on HR File")</f>
        <v>AL</v>
      </c>
      <c r="AC890" s="234" t="str">
        <f>IFERROR(VLOOKUP(Query1[[#This Row],[ENTERPRISE_ID]], Addresses!$A:$Y,25,0), "Not on HR File")</f>
        <v>36351</v>
      </c>
      <c r="AD890" s="230" t="s">
        <v>14817</v>
      </c>
      <c r="AE890" s="235">
        <v>46086</v>
      </c>
    </row>
    <row r="891" spans="1:31" x14ac:dyDescent="0.3">
      <c r="A891" s="230" t="s">
        <v>13427</v>
      </c>
      <c r="B891" s="230" t="str">
        <f>Query1[[#This Row],[LAST_NAME]]</f>
        <v>WELCOME</v>
      </c>
      <c r="C891" s="230" t="s">
        <v>13428</v>
      </c>
      <c r="D891" s="230" t="s">
        <v>5638</v>
      </c>
      <c r="E891" s="230" t="s">
        <v>13429</v>
      </c>
      <c r="F891" s="230" t="s">
        <v>13430</v>
      </c>
      <c r="G891" s="230" t="s">
        <v>7108</v>
      </c>
      <c r="H891" s="230" t="str">
        <f>Query1[[#This Row],[FULL_NAME]]</f>
        <v>CHRIS WELCOME</v>
      </c>
      <c r="I891" s="230" t="s">
        <v>13431</v>
      </c>
      <c r="J891" s="230" t="s">
        <v>13432</v>
      </c>
      <c r="K891" s="230" t="str">
        <f>Query1[[#This Row],[ENTERPRISE_ID]]</f>
        <v>CWELCOM</v>
      </c>
      <c r="L891" s="231">
        <v>3525812031</v>
      </c>
      <c r="M891" s="230" t="s">
        <v>5630</v>
      </c>
      <c r="N891" s="230" t="s">
        <v>13433</v>
      </c>
      <c r="O891" s="230"/>
      <c r="P891" s="230" t="s">
        <v>13434</v>
      </c>
      <c r="Q891" s="230" t="s">
        <v>297</v>
      </c>
      <c r="R891" s="230" t="s">
        <v>13435</v>
      </c>
      <c r="S891" s="230" t="s">
        <v>5634</v>
      </c>
      <c r="T891" s="232">
        <v>8998</v>
      </c>
      <c r="U891" s="230" t="s">
        <v>5715</v>
      </c>
      <c r="V891" s="230" t="s">
        <v>5716</v>
      </c>
      <c r="W891" s="233" t="str">
        <f>IFERROR(VLOOKUP(Query1[[#This Row],[ENTERPRISE_ID]],HR_tbl[],2, 0), "Not on HR File")</f>
        <v>Team Lead Technician</v>
      </c>
      <c r="X891" s="113">
        <f>IFERROR(VLOOKUP(Query1[[#This Row],[ENTERPRISE_ID]],HR_tbl[],3,0), "Not on HR File")</f>
        <v>37105</v>
      </c>
      <c r="Y891" s="234" t="str">
        <f>IFERROR(VLOOKUP(Query1[[#This Row],[ENTERPRISE_ID]], Addresses!$A:$Y,21,0), "Not on HR File")</f>
        <v>5907 SW 115th St Rd</v>
      </c>
      <c r="Z891" s="234">
        <f>IFERROR(VLOOKUP(Query1[[#This Row],[ENTERPRISE_ID]], Addresses!$A:$Y,22,0), "Not on HR File")</f>
        <v>0</v>
      </c>
      <c r="AA891" s="234" t="str">
        <f>IFERROR(VLOOKUP(Query1[[#This Row],[ENTERPRISE_ID]], Addresses!$A:$Y,23,0), "Not on HR File")</f>
        <v>OCALA</v>
      </c>
      <c r="AB891" s="234" t="str">
        <f>IFERROR(VLOOKUP(Query1[[#This Row],[ENTERPRISE_ID]], Addresses!$A:$Y,24,0), "Not on HR File")</f>
        <v>FL</v>
      </c>
      <c r="AC891" s="234" t="str">
        <f>IFERROR(VLOOKUP(Query1[[#This Row],[ENTERPRISE_ID]], Addresses!$A:$Y,25,0), "Not on HR File")</f>
        <v>34476</v>
      </c>
      <c r="AD891" s="230" t="s">
        <v>13436</v>
      </c>
      <c r="AE891" s="235">
        <v>46086</v>
      </c>
    </row>
    <row r="892" spans="1:31" x14ac:dyDescent="0.3">
      <c r="A892" s="230" t="s">
        <v>17673</v>
      </c>
      <c r="B892" s="230" t="str">
        <f>Query1[[#This Row],[LAST_NAME]]</f>
        <v>MENENDEZ</v>
      </c>
      <c r="C892" s="230" t="s">
        <v>17674</v>
      </c>
      <c r="D892" s="230" t="s">
        <v>6040</v>
      </c>
      <c r="E892" s="230" t="s">
        <v>17675</v>
      </c>
      <c r="F892" s="230" t="s">
        <v>17676</v>
      </c>
      <c r="G892" s="230" t="s">
        <v>17677</v>
      </c>
      <c r="H892" s="230" t="str">
        <f>Query1[[#This Row],[FULL_NAME]]</f>
        <v>JOSE MENENDEZ</v>
      </c>
      <c r="I892" s="230" t="s">
        <v>17678</v>
      </c>
      <c r="J892" s="230" t="s">
        <v>4404</v>
      </c>
      <c r="K892" s="230" t="str">
        <f>Query1[[#This Row],[ENTERPRISE_ID]]</f>
        <v>JMENE03</v>
      </c>
      <c r="L892" s="231">
        <v>3109250131</v>
      </c>
      <c r="M892" s="230" t="s">
        <v>5630</v>
      </c>
      <c r="N892" s="230" t="s">
        <v>17679</v>
      </c>
      <c r="O892" s="230"/>
      <c r="P892" s="230" t="s">
        <v>17680</v>
      </c>
      <c r="Q892" s="230" t="s">
        <v>219</v>
      </c>
      <c r="R892" s="230" t="s">
        <v>17681</v>
      </c>
      <c r="S892" s="230" t="s">
        <v>5714</v>
      </c>
      <c r="T892" s="232">
        <v>8998</v>
      </c>
      <c r="U892" s="230" t="s">
        <v>9202</v>
      </c>
      <c r="V892" s="230" t="s">
        <v>9203</v>
      </c>
      <c r="W892" s="233" t="str">
        <f>IFERROR(VLOOKUP(Query1[[#This Row],[ENTERPRISE_ID]],HR_tbl[],2, 0), "Not on HR File")</f>
        <v>Service Technician 1, In-Home</v>
      </c>
      <c r="X892" s="113">
        <f>IFERROR(VLOOKUP(Query1[[#This Row],[ENTERPRISE_ID]],HR_tbl[],3,0), "Not on HR File")</f>
        <v>37963</v>
      </c>
      <c r="Y892" s="234" t="str">
        <f>IFERROR(VLOOKUP(Query1[[#This Row],[ENTERPRISE_ID]], Addresses!$A:$Y,21,0), "Not on HR File")</f>
        <v>1027 W 186 ST</v>
      </c>
      <c r="Z892" s="234">
        <f>IFERROR(VLOOKUP(Query1[[#This Row],[ENTERPRISE_ID]], Addresses!$A:$Y,22,0), "Not on HR File")</f>
        <v>0</v>
      </c>
      <c r="AA892" s="234" t="str">
        <f>IFERROR(VLOOKUP(Query1[[#This Row],[ENTERPRISE_ID]], Addresses!$A:$Y,23,0), "Not on HR File")</f>
        <v>GARDENA</v>
      </c>
      <c r="AB892" s="234" t="str">
        <f>IFERROR(VLOOKUP(Query1[[#This Row],[ENTERPRISE_ID]], Addresses!$A:$Y,24,0), "Not on HR File")</f>
        <v>CA</v>
      </c>
      <c r="AC892" s="234" t="str">
        <f>IFERROR(VLOOKUP(Query1[[#This Row],[ENTERPRISE_ID]], Addresses!$A:$Y,25,0), "Not on HR File")</f>
        <v>90248</v>
      </c>
      <c r="AD892" s="230" t="s">
        <v>17682</v>
      </c>
      <c r="AE892" s="235">
        <v>46086</v>
      </c>
    </row>
    <row r="893" spans="1:31" x14ac:dyDescent="0.3">
      <c r="A893" s="230" t="s">
        <v>9109</v>
      </c>
      <c r="B893" s="230" t="str">
        <f>Query1[[#This Row],[LAST_NAME]]</f>
        <v>KACZMAREK</v>
      </c>
      <c r="C893" s="230" t="s">
        <v>9110</v>
      </c>
      <c r="D893" s="230" t="s">
        <v>6119</v>
      </c>
      <c r="E893" s="230" t="s">
        <v>9111</v>
      </c>
      <c r="F893" s="230" t="s">
        <v>9112</v>
      </c>
      <c r="G893" s="230" t="s">
        <v>9113</v>
      </c>
      <c r="H893" s="230" t="str">
        <f>Query1[[#This Row],[FULL_NAME]]</f>
        <v>DAVID KACZMAREK</v>
      </c>
      <c r="I893" s="230" t="s">
        <v>9114</v>
      </c>
      <c r="J893" s="230" t="s">
        <v>4292</v>
      </c>
      <c r="K893" s="230" t="str">
        <f>Query1[[#This Row],[ENTERPRISE_ID]]</f>
        <v>DKACZM1</v>
      </c>
      <c r="L893" s="231">
        <v>3304419951</v>
      </c>
      <c r="M893" s="230" t="s">
        <v>5630</v>
      </c>
      <c r="N893" s="230" t="s">
        <v>9115</v>
      </c>
      <c r="O893" s="230"/>
      <c r="P893" s="230" t="s">
        <v>9116</v>
      </c>
      <c r="Q893" s="230" t="s">
        <v>260</v>
      </c>
      <c r="R893" s="230" t="s">
        <v>9117</v>
      </c>
      <c r="S893" s="230" t="s">
        <v>5738</v>
      </c>
      <c r="T893" s="232">
        <v>8998</v>
      </c>
      <c r="U893" s="230" t="s">
        <v>4914</v>
      </c>
      <c r="V893" s="230" t="s">
        <v>6517</v>
      </c>
      <c r="W893" s="233" t="str">
        <f>IFERROR(VLOOKUP(Query1[[#This Row],[ENTERPRISE_ID]],HR_tbl[],2, 0), "Not on HR File")</f>
        <v>Service Technician 2, In-Home</v>
      </c>
      <c r="X893" s="113">
        <f>IFERROR(VLOOKUP(Query1[[#This Row],[ENTERPRISE_ID]],HR_tbl[],3,0), "Not on HR File")</f>
        <v>39036</v>
      </c>
      <c r="Y893" s="234" t="str">
        <f>IFERROR(VLOOKUP(Query1[[#This Row],[ENTERPRISE_ID]], Addresses!$A:$Y,21,0), "Not on HR File")</f>
        <v>7000 SCHOEPF DR</v>
      </c>
      <c r="Z893" s="234">
        <f>IFERROR(VLOOKUP(Query1[[#This Row],[ENTERPRISE_ID]], Addresses!$A:$Y,22,0), "Not on HR File")</f>
        <v>0</v>
      </c>
      <c r="AA893" s="234" t="str">
        <f>IFERROR(VLOOKUP(Query1[[#This Row],[ENTERPRISE_ID]], Addresses!$A:$Y,23,0), "Not on HR File")</f>
        <v>NORTHFIELD CENTER</v>
      </c>
      <c r="AB893" s="234" t="str">
        <f>IFERROR(VLOOKUP(Query1[[#This Row],[ENTERPRISE_ID]], Addresses!$A:$Y,24,0), "Not on HR File")</f>
        <v>OH</v>
      </c>
      <c r="AC893" s="234" t="str">
        <f>IFERROR(VLOOKUP(Query1[[#This Row],[ENTERPRISE_ID]], Addresses!$A:$Y,25,0), "Not on HR File")</f>
        <v>44067</v>
      </c>
      <c r="AD893" s="230" t="s">
        <v>9118</v>
      </c>
      <c r="AE893" s="235">
        <v>46086</v>
      </c>
    </row>
    <row r="894" spans="1:31" x14ac:dyDescent="0.3">
      <c r="A894" s="230" t="s">
        <v>14876</v>
      </c>
      <c r="B894" s="230" t="str">
        <f>Query1[[#This Row],[LAST_NAME]]</f>
        <v>JOHNSTON</v>
      </c>
      <c r="C894" s="230" t="s">
        <v>14877</v>
      </c>
      <c r="D894" s="230" t="s">
        <v>6524</v>
      </c>
      <c r="E894" s="230" t="s">
        <v>14878</v>
      </c>
      <c r="F894" s="230" t="s">
        <v>14879</v>
      </c>
      <c r="G894" s="230" t="s">
        <v>14880</v>
      </c>
      <c r="H894" s="230" t="str">
        <f>Query1[[#This Row],[FULL_NAME]]</f>
        <v>SHANE JOHNSTON</v>
      </c>
      <c r="I894" s="230" t="s">
        <v>14881</v>
      </c>
      <c r="J894" s="230" t="s">
        <v>14882</v>
      </c>
      <c r="K894" s="230" t="str">
        <f>Query1[[#This Row],[ENTERPRISE_ID]]</f>
        <v>SJOHNST</v>
      </c>
      <c r="L894" s="231">
        <v>6612210988</v>
      </c>
      <c r="M894" s="230" t="s">
        <v>5630</v>
      </c>
      <c r="N894" s="230" t="s">
        <v>14883</v>
      </c>
      <c r="O894" s="230"/>
      <c r="P894" s="230" t="s">
        <v>14884</v>
      </c>
      <c r="Q894" s="230" t="s">
        <v>219</v>
      </c>
      <c r="R894" s="230" t="s">
        <v>14885</v>
      </c>
      <c r="S894" s="230" t="s">
        <v>5916</v>
      </c>
      <c r="T894" s="232">
        <v>8998</v>
      </c>
      <c r="U894" s="230" t="s">
        <v>5102</v>
      </c>
      <c r="V894" s="230" t="s">
        <v>10123</v>
      </c>
      <c r="W894" s="233" t="str">
        <f>IFERROR(VLOOKUP(Query1[[#This Row],[ENTERPRISE_ID]],HR_tbl[],2, 0), "Not on HR File")</f>
        <v>Service Technician 3, In-Home</v>
      </c>
      <c r="X894" s="113">
        <f>IFERROR(VLOOKUP(Query1[[#This Row],[ENTERPRISE_ID]],HR_tbl[],3,0), "Not on HR File")</f>
        <v>44293</v>
      </c>
      <c r="Y894" s="234" t="str">
        <f>IFERROR(VLOOKUP(Query1[[#This Row],[ENTERPRISE_ID]], Addresses!$A:$Y,21,0), "Not on HR File")</f>
        <v>112 Gary St</v>
      </c>
      <c r="Z894" s="234">
        <f>IFERROR(VLOOKUP(Query1[[#This Row],[ENTERPRISE_ID]], Addresses!$A:$Y,22,0), "Not on HR File")</f>
        <v>0</v>
      </c>
      <c r="AA894" s="234" t="str">
        <f>IFERROR(VLOOKUP(Query1[[#This Row],[ENTERPRISE_ID]], Addresses!$A:$Y,23,0), "Not on HR File")</f>
        <v>Bodfish</v>
      </c>
      <c r="AB894" s="234" t="str">
        <f>IFERROR(VLOOKUP(Query1[[#This Row],[ENTERPRISE_ID]], Addresses!$A:$Y,24,0), "Not on HR File")</f>
        <v>CA</v>
      </c>
      <c r="AC894" s="234" t="str">
        <f>IFERROR(VLOOKUP(Query1[[#This Row],[ENTERPRISE_ID]], Addresses!$A:$Y,25,0), "Not on HR File")</f>
        <v>93205</v>
      </c>
      <c r="AD894" s="230" t="s">
        <v>14886</v>
      </c>
      <c r="AE894" s="235">
        <v>46086</v>
      </c>
    </row>
    <row r="895" spans="1:31" x14ac:dyDescent="0.3">
      <c r="A895" s="230" t="s">
        <v>16489</v>
      </c>
      <c r="B895" s="230" t="str">
        <f>Query1[[#This Row],[LAST_NAME]]</f>
        <v>POTTER</v>
      </c>
      <c r="C895" s="230" t="s">
        <v>16490</v>
      </c>
      <c r="D895" s="230" t="s">
        <v>6304</v>
      </c>
      <c r="E895" s="230" t="s">
        <v>16491</v>
      </c>
      <c r="F895" s="230" t="s">
        <v>16492</v>
      </c>
      <c r="G895" s="230" t="s">
        <v>16493</v>
      </c>
      <c r="H895" s="230" t="str">
        <f>Query1[[#This Row],[FULL_NAME]]</f>
        <v>COLTON POTTER</v>
      </c>
      <c r="I895" s="230" t="s">
        <v>16494</v>
      </c>
      <c r="J895" s="230" t="s">
        <v>16495</v>
      </c>
      <c r="K895" s="230" t="str">
        <f>Query1[[#This Row],[ENTERPRISE_ID]]</f>
        <v>CPOTTE0</v>
      </c>
      <c r="L895" s="231">
        <v>9189041084</v>
      </c>
      <c r="M895" s="230" t="s">
        <v>5630</v>
      </c>
      <c r="N895" s="230" t="s">
        <v>16496</v>
      </c>
      <c r="O895" s="230"/>
      <c r="P895" s="230" t="s">
        <v>16497</v>
      </c>
      <c r="Q895" s="230" t="s">
        <v>2926</v>
      </c>
      <c r="R895" s="230" t="s">
        <v>16498</v>
      </c>
      <c r="S895" s="230" t="s">
        <v>5664</v>
      </c>
      <c r="T895" s="232">
        <v>8998</v>
      </c>
      <c r="U895" s="230" t="s">
        <v>3666</v>
      </c>
      <c r="V895" s="230" t="s">
        <v>6483</v>
      </c>
      <c r="W895" s="233" t="str">
        <f>IFERROR(VLOOKUP(Query1[[#This Row],[ENTERPRISE_ID]],HR_tbl[],2, 0), "Not on HR File")</f>
        <v>Service Technician 2, Trainee</v>
      </c>
      <c r="X895" s="113">
        <f>IFERROR(VLOOKUP(Query1[[#This Row],[ENTERPRISE_ID]],HR_tbl[],3,0), "Not on HR File")</f>
        <v>46068</v>
      </c>
      <c r="Y895" s="234" t="str">
        <f>IFERROR(VLOOKUP(Query1[[#This Row],[ENTERPRISE_ID]], Addresses!$A:$Y,21,0), "Not on HR File")</f>
        <v>Not on HR File</v>
      </c>
      <c r="Z895" s="234" t="str">
        <f>IFERROR(VLOOKUP(Query1[[#This Row],[ENTERPRISE_ID]], Addresses!$A:$Y,22,0), "Not on HR File")</f>
        <v>Not on HR File</v>
      </c>
      <c r="AA895" s="234" t="str">
        <f>IFERROR(VLOOKUP(Query1[[#This Row],[ENTERPRISE_ID]], Addresses!$A:$Y,23,0), "Not on HR File")</f>
        <v>Not on HR File</v>
      </c>
      <c r="AB895" s="234" t="str">
        <f>IFERROR(VLOOKUP(Query1[[#This Row],[ENTERPRISE_ID]], Addresses!$A:$Y,24,0), "Not on HR File")</f>
        <v>Not on HR File</v>
      </c>
      <c r="AC895" s="234" t="str">
        <f>IFERROR(VLOOKUP(Query1[[#This Row],[ENTERPRISE_ID]], Addresses!$A:$Y,25,0), "Not on HR File")</f>
        <v>Not on HR File</v>
      </c>
      <c r="AD895" s="230" t="s">
        <v>16499</v>
      </c>
      <c r="AE895" s="235">
        <v>46086</v>
      </c>
    </row>
    <row r="896" spans="1:31" x14ac:dyDescent="0.3">
      <c r="A896" s="230" t="s">
        <v>5865</v>
      </c>
      <c r="B896" s="230" t="str">
        <f>Query1[[#This Row],[LAST_NAME]]</f>
        <v>FORTU</v>
      </c>
      <c r="C896" s="230" t="s">
        <v>5866</v>
      </c>
      <c r="D896" s="230" t="s">
        <v>5867</v>
      </c>
      <c r="E896" s="230" t="s">
        <v>5868</v>
      </c>
      <c r="F896" s="230" t="s">
        <v>5869</v>
      </c>
      <c r="G896" s="230" t="s">
        <v>5870</v>
      </c>
      <c r="H896" s="230" t="str">
        <f>Query1[[#This Row],[FULL_NAME]]</f>
        <v>RAMON FORTU</v>
      </c>
      <c r="I896" s="230" t="s">
        <v>5871</v>
      </c>
      <c r="J896" s="230" t="s">
        <v>4821</v>
      </c>
      <c r="K896" s="230" t="str">
        <f>Query1[[#This Row],[ENTERPRISE_ID]]</f>
        <v>RFORT00</v>
      </c>
      <c r="L896" s="231">
        <v>7142008217</v>
      </c>
      <c r="M896" s="230" t="s">
        <v>5630</v>
      </c>
      <c r="N896" s="230" t="s">
        <v>5872</v>
      </c>
      <c r="O896" s="230"/>
      <c r="P896" s="230" t="s">
        <v>5873</v>
      </c>
      <c r="Q896" s="230" t="s">
        <v>219</v>
      </c>
      <c r="R896" s="230" t="s">
        <v>5874</v>
      </c>
      <c r="S896" s="230" t="s">
        <v>5634</v>
      </c>
      <c r="T896" s="232">
        <v>8998</v>
      </c>
      <c r="U896" s="230" t="s">
        <v>5875</v>
      </c>
      <c r="V896" s="230" t="s">
        <v>5876</v>
      </c>
      <c r="W896" s="233" t="str">
        <f>IFERROR(VLOOKUP(Query1[[#This Row],[ENTERPRISE_ID]],HR_tbl[],2, 0), "Not on HR File")</f>
        <v>Service Technician 1, In-Home</v>
      </c>
      <c r="X896" s="113">
        <f>IFERROR(VLOOKUP(Query1[[#This Row],[ENTERPRISE_ID]],HR_tbl[],3,0), "Not on HR File")</f>
        <v>37882</v>
      </c>
      <c r="Y896" s="234" t="str">
        <f>IFERROR(VLOOKUP(Query1[[#This Row],[ENTERPRISE_ID]], Addresses!$A:$Y,21,0), "Not on HR File")</f>
        <v>5961 Stanton Ave.</v>
      </c>
      <c r="Z896" s="234">
        <f>IFERROR(VLOOKUP(Query1[[#This Row],[ENTERPRISE_ID]], Addresses!$A:$Y,22,0), "Not on HR File")</f>
        <v>0</v>
      </c>
      <c r="AA896" s="234" t="str">
        <f>IFERROR(VLOOKUP(Query1[[#This Row],[ENTERPRISE_ID]], Addresses!$A:$Y,23,0), "Not on HR File")</f>
        <v>Buena Park</v>
      </c>
      <c r="AB896" s="234" t="str">
        <f>IFERROR(VLOOKUP(Query1[[#This Row],[ENTERPRISE_ID]], Addresses!$A:$Y,24,0), "Not on HR File")</f>
        <v>CA</v>
      </c>
      <c r="AC896" s="234" t="str">
        <f>IFERROR(VLOOKUP(Query1[[#This Row],[ENTERPRISE_ID]], Addresses!$A:$Y,25,0), "Not on HR File")</f>
        <v>90621</v>
      </c>
      <c r="AD896" s="230" t="s">
        <v>5877</v>
      </c>
      <c r="AE896" s="235">
        <v>46086</v>
      </c>
    </row>
    <row r="897" spans="1:31" x14ac:dyDescent="0.3">
      <c r="A897" s="230" t="s">
        <v>3094</v>
      </c>
      <c r="B897" s="230" t="str">
        <f>Query1[[#This Row],[LAST_NAME]]</f>
        <v>HENDERSON</v>
      </c>
      <c r="C897" s="230" t="s">
        <v>3095</v>
      </c>
      <c r="D897" s="230" t="s">
        <v>6091</v>
      </c>
      <c r="E897" s="230" t="s">
        <v>10232</v>
      </c>
      <c r="F897" s="230" t="s">
        <v>10233</v>
      </c>
      <c r="G897" s="230" t="s">
        <v>3096</v>
      </c>
      <c r="H897" s="230" t="str">
        <f>Query1[[#This Row],[FULL_NAME]]</f>
        <v>JOSEPH HENDERSON</v>
      </c>
      <c r="I897" s="230" t="s">
        <v>4124</v>
      </c>
      <c r="J897" s="230" t="s">
        <v>4123</v>
      </c>
      <c r="K897" s="230" t="str">
        <f>Query1[[#This Row],[ENTERPRISE_ID]]</f>
        <v>JHENDE2</v>
      </c>
      <c r="L897" s="231">
        <v>4197088689</v>
      </c>
      <c r="M897" s="230" t="s">
        <v>5630</v>
      </c>
      <c r="N897" s="230" t="s">
        <v>10234</v>
      </c>
      <c r="O897" s="230"/>
      <c r="P897" s="230" t="s">
        <v>3100</v>
      </c>
      <c r="Q897" s="230" t="s">
        <v>260</v>
      </c>
      <c r="R897" s="230" t="s">
        <v>10235</v>
      </c>
      <c r="S897" s="230" t="s">
        <v>5714</v>
      </c>
      <c r="T897" s="232">
        <v>8998</v>
      </c>
      <c r="U897" s="230" t="s">
        <v>5995</v>
      </c>
      <c r="V897" s="230" t="s">
        <v>5996</v>
      </c>
      <c r="W897" s="233" t="str">
        <f>IFERROR(VLOOKUP(Query1[[#This Row],[ENTERPRISE_ID]],HR_tbl[],2, 0), "Not on HR File")</f>
        <v>Service Technician 2, In-Home</v>
      </c>
      <c r="X897" s="113">
        <f>IFERROR(VLOOKUP(Query1[[#This Row],[ENTERPRISE_ID]],HR_tbl[],3,0), "Not on HR File")</f>
        <v>32317</v>
      </c>
      <c r="Y897" s="234" t="str">
        <f>IFERROR(VLOOKUP(Query1[[#This Row],[ENTERPRISE_ID]], Addresses!$A:$Y,21,0), "Not on HR File")</f>
        <v>5911 PICKARD DR</v>
      </c>
      <c r="Z897" s="234">
        <f>IFERROR(VLOOKUP(Query1[[#This Row],[ENTERPRISE_ID]], Addresses!$A:$Y,22,0), "Not on HR File")</f>
        <v>0</v>
      </c>
      <c r="AA897" s="234" t="str">
        <f>IFERROR(VLOOKUP(Query1[[#This Row],[ENTERPRISE_ID]], Addresses!$A:$Y,23,0), "Not on HR File")</f>
        <v>TOLEDO</v>
      </c>
      <c r="AB897" s="234" t="str">
        <f>IFERROR(VLOOKUP(Query1[[#This Row],[ENTERPRISE_ID]], Addresses!$A:$Y,24,0), "Not on HR File")</f>
        <v>OH</v>
      </c>
      <c r="AC897" s="234" t="str">
        <f>IFERROR(VLOOKUP(Query1[[#This Row],[ENTERPRISE_ID]], Addresses!$A:$Y,25,0), "Not on HR File")</f>
        <v>43613</v>
      </c>
      <c r="AD897" s="230" t="s">
        <v>10236</v>
      </c>
      <c r="AE897" s="235">
        <v>46086</v>
      </c>
    </row>
    <row r="898" spans="1:31" x14ac:dyDescent="0.3">
      <c r="A898" s="230" t="s">
        <v>8977</v>
      </c>
      <c r="B898" s="230" t="str">
        <f>Query1[[#This Row],[LAST_NAME]]</f>
        <v>WILCHER</v>
      </c>
      <c r="C898" s="230" t="s">
        <v>8978</v>
      </c>
      <c r="D898" s="230" t="s">
        <v>5627</v>
      </c>
      <c r="E898" s="230" t="s">
        <v>8979</v>
      </c>
      <c r="F898" s="230" t="s">
        <v>8980</v>
      </c>
      <c r="G898" s="230" t="s">
        <v>8497</v>
      </c>
      <c r="H898" s="230" t="str">
        <f>Query1[[#This Row],[FULL_NAME]]</f>
        <v>CHRISTOPHER WILCHER</v>
      </c>
      <c r="I898" s="230" t="s">
        <v>8981</v>
      </c>
      <c r="J898" s="230" t="s">
        <v>4070</v>
      </c>
      <c r="K898" s="230" t="str">
        <f>Query1[[#This Row],[ENTERPRISE_ID]]</f>
        <v>CWILCHE</v>
      </c>
      <c r="L898" s="231">
        <v>6823389734</v>
      </c>
      <c r="M898" s="230" t="s">
        <v>5630</v>
      </c>
      <c r="N898" s="230" t="s">
        <v>8982</v>
      </c>
      <c r="O898" s="230"/>
      <c r="P898" s="230" t="s">
        <v>8983</v>
      </c>
      <c r="Q898" s="230" t="s">
        <v>279</v>
      </c>
      <c r="R898" s="230" t="s">
        <v>8984</v>
      </c>
      <c r="S898" s="230" t="s">
        <v>5634</v>
      </c>
      <c r="T898" s="232">
        <v>8998</v>
      </c>
      <c r="U898" s="230" t="s">
        <v>5715</v>
      </c>
      <c r="V898" s="230" t="s">
        <v>5716</v>
      </c>
      <c r="W898" s="233" t="str">
        <f>IFERROR(VLOOKUP(Query1[[#This Row],[ENTERPRISE_ID]],HR_tbl[],2, 0), "Not on HR File")</f>
        <v>Team Lead Technician</v>
      </c>
      <c r="X898" s="113">
        <f>IFERROR(VLOOKUP(Query1[[#This Row],[ENTERPRISE_ID]],HR_tbl[],3,0), "Not on HR File")</f>
        <v>40224</v>
      </c>
      <c r="Y898" s="234" t="str">
        <f>IFERROR(VLOOKUP(Query1[[#This Row],[ENTERPRISE_ID]], Addresses!$A:$Y,21,0), "Not on HR File")</f>
        <v>4109 sweet clover lane</v>
      </c>
      <c r="Z898" s="234">
        <f>IFERROR(VLOOKUP(Query1[[#This Row],[ENTERPRISE_ID]], Addresses!$A:$Y,22,0), "Not on HR File")</f>
        <v>0</v>
      </c>
      <c r="AA898" s="234" t="str">
        <f>IFERROR(VLOOKUP(Query1[[#This Row],[ENTERPRISE_ID]], Addresses!$A:$Y,23,0), "Not on HR File")</f>
        <v>Crowley</v>
      </c>
      <c r="AB898" s="234" t="str">
        <f>IFERROR(VLOOKUP(Query1[[#This Row],[ENTERPRISE_ID]], Addresses!$A:$Y,24,0), "Not on HR File")</f>
        <v>TX</v>
      </c>
      <c r="AC898" s="234" t="str">
        <f>IFERROR(VLOOKUP(Query1[[#This Row],[ENTERPRISE_ID]], Addresses!$A:$Y,25,0), "Not on HR File")</f>
        <v>76036</v>
      </c>
      <c r="AD898" s="230" t="s">
        <v>8985</v>
      </c>
      <c r="AE898" s="235">
        <v>46086</v>
      </c>
    </row>
    <row r="899" spans="1:31" x14ac:dyDescent="0.3">
      <c r="A899" s="230" t="s">
        <v>1574</v>
      </c>
      <c r="B899" s="230" t="str">
        <f>Query1[[#This Row],[LAST_NAME]]</f>
        <v>GONZALEZ</v>
      </c>
      <c r="C899" s="230" t="s">
        <v>1575</v>
      </c>
      <c r="D899" s="230" t="s">
        <v>5627</v>
      </c>
      <c r="E899" s="230" t="s">
        <v>17476</v>
      </c>
      <c r="F899" s="230" t="s">
        <v>17477</v>
      </c>
      <c r="G899" s="230" t="s">
        <v>1576</v>
      </c>
      <c r="H899" s="230" t="str">
        <f>Query1[[#This Row],[FULL_NAME]]</f>
        <v>ALBERTO GONZALEZ</v>
      </c>
      <c r="I899" s="230" t="s">
        <v>3809</v>
      </c>
      <c r="J899" s="230" t="s">
        <v>5486</v>
      </c>
      <c r="K899" s="230" t="str">
        <f>Query1[[#This Row],[ENTERPRISE_ID]]</f>
        <v>AGONZA4</v>
      </c>
      <c r="L899" s="231">
        <v>8167249181</v>
      </c>
      <c r="M899" s="230" t="s">
        <v>5630</v>
      </c>
      <c r="N899" s="230" t="s">
        <v>17478</v>
      </c>
      <c r="O899" s="230"/>
      <c r="P899" s="230" t="s">
        <v>17479</v>
      </c>
      <c r="Q899" s="230" t="s">
        <v>279</v>
      </c>
      <c r="R899" s="230" t="s">
        <v>17480</v>
      </c>
      <c r="S899" s="230" t="s">
        <v>5634</v>
      </c>
      <c r="T899" s="232">
        <v>8998</v>
      </c>
      <c r="U899" s="230" t="s">
        <v>8497</v>
      </c>
      <c r="V899" s="230" t="s">
        <v>8498</v>
      </c>
      <c r="W899" s="233" t="str">
        <f>IFERROR(VLOOKUP(Query1[[#This Row],[ENTERPRISE_ID]],HR_tbl[],2, 0), "Not on HR File")</f>
        <v>Service Technician 2, In-Home</v>
      </c>
      <c r="X899" s="113">
        <f>IFERROR(VLOOKUP(Query1[[#This Row],[ENTERPRISE_ID]],HR_tbl[],3,0), "Not on HR File")</f>
        <v>36283</v>
      </c>
      <c r="Y899" s="234" t="str">
        <f>IFERROR(VLOOKUP(Query1[[#This Row],[ENTERPRISE_ID]], Addresses!$A:$Y,21,0), "Not on HR File")</f>
        <v>5901 SYCAMORE CREEK RD</v>
      </c>
      <c r="Z899" s="234">
        <f>IFERROR(VLOOKUP(Query1[[#This Row],[ENTERPRISE_ID]], Addresses!$A:$Y,22,0), "Not on HR File")</f>
        <v>0</v>
      </c>
      <c r="AA899" s="234" t="str">
        <f>IFERROR(VLOOKUP(Query1[[#This Row],[ENTERPRISE_ID]], Addresses!$A:$Y,23,0), "Not on HR File")</f>
        <v>FORTH WORTH</v>
      </c>
      <c r="AB899" s="234" t="str">
        <f>IFERROR(VLOOKUP(Query1[[#This Row],[ENTERPRISE_ID]], Addresses!$A:$Y,24,0), "Not on HR File")</f>
        <v>TX</v>
      </c>
      <c r="AC899" s="234" t="str">
        <f>IFERROR(VLOOKUP(Query1[[#This Row],[ENTERPRISE_ID]], Addresses!$A:$Y,25,0), "Not on HR File")</f>
        <v>76134</v>
      </c>
      <c r="AD899" s="230" t="s">
        <v>17481</v>
      </c>
      <c r="AE899" s="235">
        <v>46086</v>
      </c>
    </row>
    <row r="900" spans="1:31" x14ac:dyDescent="0.3">
      <c r="A900" s="230" t="s">
        <v>16626</v>
      </c>
      <c r="B900" s="230" t="str">
        <f>Query1[[#This Row],[LAST_NAME]]</f>
        <v>SANCINITO</v>
      </c>
      <c r="C900" s="230" t="s">
        <v>16627</v>
      </c>
      <c r="D900" s="230" t="s">
        <v>5822</v>
      </c>
      <c r="E900" s="230" t="s">
        <v>16628</v>
      </c>
      <c r="F900" s="230" t="s">
        <v>16629</v>
      </c>
      <c r="G900" s="230" t="s">
        <v>6968</v>
      </c>
      <c r="H900" s="230" t="str">
        <f>Query1[[#This Row],[FULL_NAME]]</f>
        <v>SCOTT SANCINITO</v>
      </c>
      <c r="I900" s="230" t="s">
        <v>16630</v>
      </c>
      <c r="J900" s="230" t="s">
        <v>3795</v>
      </c>
      <c r="K900" s="230" t="str">
        <f>Query1[[#This Row],[ENTERPRISE_ID]]</f>
        <v>SSANCIN</v>
      </c>
      <c r="L900" s="231">
        <v>7818579781</v>
      </c>
      <c r="M900" s="230" t="s">
        <v>5630</v>
      </c>
      <c r="N900" s="230" t="s">
        <v>16631</v>
      </c>
      <c r="O900" s="230"/>
      <c r="P900" s="230" t="s">
        <v>16632</v>
      </c>
      <c r="Q900" s="230" t="s">
        <v>382</v>
      </c>
      <c r="R900" s="230" t="s">
        <v>16633</v>
      </c>
      <c r="S900" s="230" t="s">
        <v>5916</v>
      </c>
      <c r="T900" s="232">
        <v>8998</v>
      </c>
      <c r="U900" s="230" t="s">
        <v>5715</v>
      </c>
      <c r="V900" s="230" t="s">
        <v>5716</v>
      </c>
      <c r="W900" s="233" t="str">
        <f>IFERROR(VLOOKUP(Query1[[#This Row],[ENTERPRISE_ID]],HR_tbl[],2, 0), "Not on HR File")</f>
        <v>Team Lead Technician</v>
      </c>
      <c r="X900" s="113">
        <f>IFERROR(VLOOKUP(Query1[[#This Row],[ENTERPRISE_ID]],HR_tbl[],3,0), "Not on HR File")</f>
        <v>37393</v>
      </c>
      <c r="Y900" s="234" t="str">
        <f>IFERROR(VLOOKUP(Query1[[#This Row],[ENTERPRISE_ID]], Addresses!$A:$Y,21,0), "Not on HR File")</f>
        <v>18 HIGH ST</v>
      </c>
      <c r="Z900" s="234">
        <f>IFERROR(VLOOKUP(Query1[[#This Row],[ENTERPRISE_ID]], Addresses!$A:$Y,22,0), "Not on HR File")</f>
        <v>0</v>
      </c>
      <c r="AA900" s="234" t="str">
        <f>IFERROR(VLOOKUP(Query1[[#This Row],[ENTERPRISE_ID]], Addresses!$A:$Y,23,0), "Not on HR File")</f>
        <v>ABINGTON</v>
      </c>
      <c r="AB900" s="234" t="str">
        <f>IFERROR(VLOOKUP(Query1[[#This Row],[ENTERPRISE_ID]], Addresses!$A:$Y,24,0), "Not on HR File")</f>
        <v>MA</v>
      </c>
      <c r="AC900" s="234" t="str">
        <f>IFERROR(VLOOKUP(Query1[[#This Row],[ENTERPRISE_ID]], Addresses!$A:$Y,25,0), "Not on HR File")</f>
        <v>02351</v>
      </c>
      <c r="AD900" s="230" t="s">
        <v>16634</v>
      </c>
      <c r="AE900" s="235">
        <v>46086</v>
      </c>
    </row>
    <row r="901" spans="1:31" x14ac:dyDescent="0.3">
      <c r="A901" s="230" t="s">
        <v>5260</v>
      </c>
      <c r="B901" s="230" t="str">
        <f>Query1[[#This Row],[LAST_NAME]]</f>
        <v>MOHR</v>
      </c>
      <c r="C901" s="230" t="s">
        <v>15912</v>
      </c>
      <c r="D901" s="230" t="s">
        <v>5788</v>
      </c>
      <c r="E901" s="230" t="s">
        <v>15913</v>
      </c>
      <c r="F901" s="230" t="s">
        <v>15914</v>
      </c>
      <c r="G901" s="230" t="s">
        <v>5262</v>
      </c>
      <c r="H901" s="230" t="str">
        <f>Query1[[#This Row],[FULL_NAME]]</f>
        <v>RICHARD MOHR</v>
      </c>
      <c r="I901" s="230" t="s">
        <v>5261</v>
      </c>
      <c r="J901" s="230" t="s">
        <v>3953</v>
      </c>
      <c r="K901" s="230" t="str">
        <f>Query1[[#This Row],[ENTERPRISE_ID]]</f>
        <v>RMOHR</v>
      </c>
      <c r="L901" s="231">
        <v>4436823312</v>
      </c>
      <c r="M901" s="230" t="s">
        <v>5630</v>
      </c>
      <c r="N901" s="230" t="s">
        <v>15915</v>
      </c>
      <c r="O901" s="230"/>
      <c r="P901" s="230" t="s">
        <v>15916</v>
      </c>
      <c r="Q901" s="230" t="s">
        <v>541</v>
      </c>
      <c r="R901" s="230" t="s">
        <v>5266</v>
      </c>
      <c r="S901" s="230" t="s">
        <v>5634</v>
      </c>
      <c r="T901" s="232">
        <v>8998</v>
      </c>
      <c r="U901" s="230" t="s">
        <v>1652</v>
      </c>
      <c r="V901" s="230" t="s">
        <v>6036</v>
      </c>
      <c r="W901" s="233" t="str">
        <f>IFERROR(VLOOKUP(Query1[[#This Row],[ENTERPRISE_ID]],HR_tbl[],2, 0), "Not on HR File")</f>
        <v>Service Technician 2, In-Home</v>
      </c>
      <c r="X901" s="113">
        <f>IFERROR(VLOOKUP(Query1[[#This Row],[ENTERPRISE_ID]],HR_tbl[],3,0), "Not on HR File")</f>
        <v>42366</v>
      </c>
      <c r="Y901" s="234" t="str">
        <f>IFERROR(VLOOKUP(Query1[[#This Row],[ENTERPRISE_ID]], Addresses!$A:$Y,21,0), "Not on HR File")</f>
        <v>35259 RAILROAD AVE</v>
      </c>
      <c r="Z901" s="234">
        <f>IFERROR(VLOOKUP(Query1[[#This Row],[ENTERPRISE_ID]], Addresses!$A:$Y,22,0), "Not on HR File")</f>
        <v>0</v>
      </c>
      <c r="AA901" s="234" t="str">
        <f>IFERROR(VLOOKUP(Query1[[#This Row],[ENTERPRISE_ID]], Addresses!$A:$Y,23,0), "Not on HR File")</f>
        <v>PITTSVILLE</v>
      </c>
      <c r="AB901" s="234" t="str">
        <f>IFERROR(VLOOKUP(Query1[[#This Row],[ENTERPRISE_ID]], Addresses!$A:$Y,24,0), "Not on HR File")</f>
        <v>MD</v>
      </c>
      <c r="AC901" s="234" t="str">
        <f>IFERROR(VLOOKUP(Query1[[#This Row],[ENTERPRISE_ID]], Addresses!$A:$Y,25,0), "Not on HR File")</f>
        <v>21850</v>
      </c>
      <c r="AD901" s="230" t="s">
        <v>15917</v>
      </c>
      <c r="AE901" s="235">
        <v>46086</v>
      </c>
    </row>
    <row r="902" spans="1:31" x14ac:dyDescent="0.3">
      <c r="A902" s="230" t="s">
        <v>5257</v>
      </c>
      <c r="B902" s="230" t="str">
        <f>Query1[[#This Row],[LAST_NAME]]</f>
        <v>CARLTON</v>
      </c>
      <c r="C902" s="230" t="s">
        <v>11230</v>
      </c>
      <c r="D902" s="230" t="s">
        <v>5669</v>
      </c>
      <c r="E902" s="230" t="s">
        <v>11231</v>
      </c>
      <c r="F902" s="230" t="s">
        <v>11232</v>
      </c>
      <c r="G902" s="230" t="s">
        <v>5258</v>
      </c>
      <c r="H902" s="230" t="str">
        <f>Query1[[#This Row],[FULL_NAME]]</f>
        <v>TAYLOR CARLTON</v>
      </c>
      <c r="I902" s="230" t="s">
        <v>4866</v>
      </c>
      <c r="J902" s="230" t="s">
        <v>4846</v>
      </c>
      <c r="K902" s="230" t="str">
        <f>Query1[[#This Row],[ENTERPRISE_ID]]</f>
        <v>TCARLTO</v>
      </c>
      <c r="L902" s="231">
        <v>5035190109</v>
      </c>
      <c r="M902" s="230" t="s">
        <v>5630</v>
      </c>
      <c r="N902" s="230" t="s">
        <v>11233</v>
      </c>
      <c r="O902" s="230"/>
      <c r="P902" s="230" t="s">
        <v>11234</v>
      </c>
      <c r="Q902" s="230" t="s">
        <v>1463</v>
      </c>
      <c r="R902" s="230" t="s">
        <v>11235</v>
      </c>
      <c r="S902" s="230" t="s">
        <v>5634</v>
      </c>
      <c r="T902" s="232">
        <v>8998</v>
      </c>
      <c r="U902" s="230" t="s">
        <v>5677</v>
      </c>
      <c r="V902" s="230" t="s">
        <v>5678</v>
      </c>
      <c r="W902" s="233" t="str">
        <f>IFERROR(VLOOKUP(Query1[[#This Row],[ENTERPRISE_ID]],HR_tbl[],2, 0), "Not on HR File")</f>
        <v>Service Technician 2, In-Home</v>
      </c>
      <c r="X902" s="113">
        <f>IFERROR(VLOOKUP(Query1[[#This Row],[ENTERPRISE_ID]],HR_tbl[],3,0), "Not on HR File")</f>
        <v>45907</v>
      </c>
      <c r="Y902" s="234" t="str">
        <f>IFERROR(VLOOKUP(Query1[[#This Row],[ENTERPRISE_ID]], Addresses!$A:$Y,21,0), "Not on HR File")</f>
        <v>1909 SE 36TH AVE</v>
      </c>
      <c r="Z902" s="234">
        <f>IFERROR(VLOOKUP(Query1[[#This Row],[ENTERPRISE_ID]], Addresses!$A:$Y,22,0), "Not on HR File")</f>
        <v>0</v>
      </c>
      <c r="AA902" s="234" t="str">
        <f>IFERROR(VLOOKUP(Query1[[#This Row],[ENTERPRISE_ID]], Addresses!$A:$Y,23,0), "Not on HR File")</f>
        <v>PORTLAND</v>
      </c>
      <c r="AB902" s="234" t="str">
        <f>IFERROR(VLOOKUP(Query1[[#This Row],[ENTERPRISE_ID]], Addresses!$A:$Y,24,0), "Not on HR File")</f>
        <v>OR</v>
      </c>
      <c r="AC902" s="234" t="str">
        <f>IFERROR(VLOOKUP(Query1[[#This Row],[ENTERPRISE_ID]], Addresses!$A:$Y,25,0), "Not on HR File")</f>
        <v>97214</v>
      </c>
      <c r="AD902" s="230" t="s">
        <v>11236</v>
      </c>
      <c r="AE902" s="235">
        <v>46086</v>
      </c>
    </row>
    <row r="903" spans="1:31" x14ac:dyDescent="0.3">
      <c r="A903" s="230" t="s">
        <v>6784</v>
      </c>
      <c r="B903" s="230" t="str">
        <f>Query1[[#This Row],[LAST_NAME]]</f>
        <v>BANUELOS-MARTINEZ</v>
      </c>
      <c r="C903" s="230" t="s">
        <v>6785</v>
      </c>
      <c r="D903" s="230" t="s">
        <v>6524</v>
      </c>
      <c r="E903" s="230" t="s">
        <v>6786</v>
      </c>
      <c r="F903" s="230" t="s">
        <v>6787</v>
      </c>
      <c r="G903" s="230" t="s">
        <v>6788</v>
      </c>
      <c r="H903" s="230" t="str">
        <f>Query1[[#This Row],[FULL_NAME]]</f>
        <v>ESTEBAN BANUELOS-MARTINEZ</v>
      </c>
      <c r="I903" s="230" t="s">
        <v>6789</v>
      </c>
      <c r="J903" s="230" t="s">
        <v>6790</v>
      </c>
      <c r="K903" s="230" t="str">
        <f>Query1[[#This Row],[ENTERPRISE_ID]]</f>
        <v>EBANUEL</v>
      </c>
      <c r="L903" s="231">
        <v>5597685143</v>
      </c>
      <c r="M903" s="230" t="s">
        <v>5630</v>
      </c>
      <c r="N903" s="230" t="s">
        <v>6791</v>
      </c>
      <c r="O903" s="230"/>
      <c r="P903" s="230" t="s">
        <v>6528</v>
      </c>
      <c r="Q903" s="230" t="s">
        <v>219</v>
      </c>
      <c r="R903" s="230" t="s">
        <v>6792</v>
      </c>
      <c r="S903" s="230" t="s">
        <v>5916</v>
      </c>
      <c r="T903" s="232">
        <v>8998</v>
      </c>
      <c r="U903" s="230" t="s">
        <v>1645</v>
      </c>
      <c r="V903" s="230" t="s">
        <v>6325</v>
      </c>
      <c r="W903" s="233" t="str">
        <f>IFERROR(VLOOKUP(Query1[[#This Row],[ENTERPRISE_ID]],HR_tbl[],2, 0), "Not on HR File")</f>
        <v>HVAC Svc Tech II, Break/Fix</v>
      </c>
      <c r="X903" s="113">
        <f>IFERROR(VLOOKUP(Query1[[#This Row],[ENTERPRISE_ID]],HR_tbl[],3,0), "Not on HR File")</f>
        <v>45529</v>
      </c>
      <c r="Y903" s="234" t="str">
        <f>IFERROR(VLOOKUP(Query1[[#This Row],[ENTERPRISE_ID]], Addresses!$A:$Y,21,0), "Not on HR File")</f>
        <v>1359 E FAIRMONT AVE</v>
      </c>
      <c r="Z903" s="234">
        <f>IFERROR(VLOOKUP(Query1[[#This Row],[ENTERPRISE_ID]], Addresses!$A:$Y,22,0), "Not on HR File")</f>
        <v>0</v>
      </c>
      <c r="AA903" s="234" t="str">
        <f>IFERROR(VLOOKUP(Query1[[#This Row],[ENTERPRISE_ID]], Addresses!$A:$Y,23,0), "Not on HR File")</f>
        <v>FRESNO</v>
      </c>
      <c r="AB903" s="234" t="str">
        <f>IFERROR(VLOOKUP(Query1[[#This Row],[ENTERPRISE_ID]], Addresses!$A:$Y,24,0), "Not on HR File")</f>
        <v>CA</v>
      </c>
      <c r="AC903" s="234" t="str">
        <f>IFERROR(VLOOKUP(Query1[[#This Row],[ENTERPRISE_ID]], Addresses!$A:$Y,25,0), "Not on HR File")</f>
        <v>93704</v>
      </c>
      <c r="AD903" s="230" t="s">
        <v>6793</v>
      </c>
      <c r="AE903" s="235">
        <v>46086</v>
      </c>
    </row>
    <row r="904" spans="1:31" x14ac:dyDescent="0.3">
      <c r="A904" s="230" t="s">
        <v>6794</v>
      </c>
      <c r="B904" s="230" t="str">
        <f>Query1[[#This Row],[LAST_NAME]]</f>
        <v>FALCON</v>
      </c>
      <c r="C904" s="230" t="s">
        <v>6795</v>
      </c>
      <c r="D904" s="230" t="s">
        <v>5957</v>
      </c>
      <c r="E904" s="230" t="s">
        <v>6796</v>
      </c>
      <c r="F904" s="230" t="s">
        <v>6797</v>
      </c>
      <c r="G904" s="230" t="s">
        <v>6798</v>
      </c>
      <c r="H904" s="230" t="str">
        <f>Query1[[#This Row],[FULL_NAME]]</f>
        <v>ARNALDO FALCON</v>
      </c>
      <c r="I904" s="230" t="s">
        <v>6799</v>
      </c>
      <c r="J904" s="230" t="s">
        <v>6800</v>
      </c>
      <c r="K904" s="230" t="str">
        <f>Query1[[#This Row],[ENTERPRISE_ID]]</f>
        <v>AFALCO1</v>
      </c>
      <c r="L904" s="231">
        <v>9393210000</v>
      </c>
      <c r="M904" s="230" t="s">
        <v>5630</v>
      </c>
      <c r="N904" s="230" t="s">
        <v>6801</v>
      </c>
      <c r="O904" s="230" t="s">
        <v>6802</v>
      </c>
      <c r="P904" s="230" t="s">
        <v>6803</v>
      </c>
      <c r="Q904" s="230" t="s">
        <v>5965</v>
      </c>
      <c r="R904" s="230" t="s">
        <v>6804</v>
      </c>
      <c r="S904" s="230" t="s">
        <v>5634</v>
      </c>
      <c r="T904" s="232">
        <v>8842</v>
      </c>
      <c r="U904" s="230" t="s">
        <v>5967</v>
      </c>
      <c r="V904" s="230" t="s">
        <v>5968</v>
      </c>
      <c r="W904" s="233" t="str">
        <f>IFERROR(VLOOKUP(Query1[[#This Row],[ENTERPRISE_ID]],HR_tbl[],2, 0), "Not on HR File")</f>
        <v>Service Technician LG, In-Home</v>
      </c>
      <c r="X904" s="113">
        <f>IFERROR(VLOOKUP(Query1[[#This Row],[ENTERPRISE_ID]],HR_tbl[],3,0), "Not on HR File")</f>
        <v>35005</v>
      </c>
      <c r="Y904" s="234" t="str">
        <f>IFERROR(VLOOKUP(Query1[[#This Row],[ENTERPRISE_ID]], Addresses!$A:$Y,21,0), "Not on HR File")</f>
        <v>OR88 VIA 20</v>
      </c>
      <c r="Z904" s="234" t="str">
        <f>IFERROR(VLOOKUP(Query1[[#This Row],[ENTERPRISE_ID]], Addresses!$A:$Y,22,0), "Not on HR File")</f>
        <v>VILLA FONTANA</v>
      </c>
      <c r="AA904" s="234" t="str">
        <f>IFERROR(VLOOKUP(Query1[[#This Row],[ENTERPRISE_ID]], Addresses!$A:$Y,23,0), "Not on HR File")</f>
        <v>CAROLINA</v>
      </c>
      <c r="AB904" s="234" t="str">
        <f>IFERROR(VLOOKUP(Query1[[#This Row],[ENTERPRISE_ID]], Addresses!$A:$Y,24,0), "Not on HR File")</f>
        <v>PR</v>
      </c>
      <c r="AC904" s="234" t="str">
        <f>IFERROR(VLOOKUP(Query1[[#This Row],[ENTERPRISE_ID]], Addresses!$A:$Y,25,0), "Not on HR File")</f>
        <v>00983</v>
      </c>
      <c r="AD904" s="230" t="s">
        <v>6805</v>
      </c>
      <c r="AE904" s="235">
        <v>46086</v>
      </c>
    </row>
    <row r="905" spans="1:31" x14ac:dyDescent="0.3">
      <c r="A905" s="230" t="s">
        <v>3158</v>
      </c>
      <c r="B905" s="230" t="str">
        <f>Query1[[#This Row],[LAST_NAME]]</f>
        <v>TURNER</v>
      </c>
      <c r="C905" s="230" t="s">
        <v>3159</v>
      </c>
      <c r="D905" s="230" t="s">
        <v>5889</v>
      </c>
      <c r="E905" s="230" t="s">
        <v>9205</v>
      </c>
      <c r="F905" s="230" t="s">
        <v>9206</v>
      </c>
      <c r="G905" s="230" t="s">
        <v>3160</v>
      </c>
      <c r="H905" s="230" t="str">
        <f>Query1[[#This Row],[FULL_NAME]]</f>
        <v>JESTAVIAN TURNER</v>
      </c>
      <c r="I905" s="230" t="s">
        <v>4517</v>
      </c>
      <c r="J905" s="230" t="s">
        <v>4516</v>
      </c>
      <c r="K905" s="230" t="str">
        <f>Query1[[#This Row],[ENTERPRISE_ID]]</f>
        <v>JTURNER</v>
      </c>
      <c r="L905" s="231">
        <v>7209190856</v>
      </c>
      <c r="M905" s="230" t="s">
        <v>5630</v>
      </c>
      <c r="N905" s="230" t="s">
        <v>9207</v>
      </c>
      <c r="O905" s="230" t="s">
        <v>9208</v>
      </c>
      <c r="P905" s="230" t="s">
        <v>9209</v>
      </c>
      <c r="Q905" s="230" t="s">
        <v>760</v>
      </c>
      <c r="R905" s="230" t="s">
        <v>9210</v>
      </c>
      <c r="S905" s="230" t="s">
        <v>5738</v>
      </c>
      <c r="T905" s="232">
        <v>8998</v>
      </c>
      <c r="U905" s="230" t="s">
        <v>1872</v>
      </c>
      <c r="V905" s="230" t="s">
        <v>7181</v>
      </c>
      <c r="W905" s="233" t="str">
        <f>IFERROR(VLOOKUP(Query1[[#This Row],[ENTERPRISE_ID]],HR_tbl[],2, 0), "Not on HR File")</f>
        <v>Service Technician 3, In-Home</v>
      </c>
      <c r="X905" s="113">
        <f>IFERROR(VLOOKUP(Query1[[#This Row],[ENTERPRISE_ID]],HR_tbl[],3,0), "Not on HR File")</f>
        <v>45816</v>
      </c>
      <c r="Y905" s="234" t="str">
        <f>IFERROR(VLOOKUP(Query1[[#This Row],[ENTERPRISE_ID]], Addresses!$A:$Y,21,0), "Not on HR File")</f>
        <v>10460 W 44TH AVE</v>
      </c>
      <c r="Z905" s="234" t="str">
        <f>IFERROR(VLOOKUP(Query1[[#This Row],[ENTERPRISE_ID]], Addresses!$A:$Y,22,0), "Not on HR File")</f>
        <v>APT 1B</v>
      </c>
      <c r="AA905" s="234" t="str">
        <f>IFERROR(VLOOKUP(Query1[[#This Row],[ENTERPRISE_ID]], Addresses!$A:$Y,23,0), "Not on HR File")</f>
        <v>WHEAT RIDGE</v>
      </c>
      <c r="AB905" s="234" t="str">
        <f>IFERROR(VLOOKUP(Query1[[#This Row],[ENTERPRISE_ID]], Addresses!$A:$Y,24,0), "Not on HR File")</f>
        <v>CO</v>
      </c>
      <c r="AC905" s="234" t="str">
        <f>IFERROR(VLOOKUP(Query1[[#This Row],[ENTERPRISE_ID]], Addresses!$A:$Y,25,0), "Not on HR File")</f>
        <v>80033</v>
      </c>
      <c r="AD905" s="230" t="s">
        <v>9211</v>
      </c>
      <c r="AE905" s="235">
        <v>46086</v>
      </c>
    </row>
    <row r="906" spans="1:31" x14ac:dyDescent="0.3">
      <c r="A906" s="230" t="s">
        <v>7553</v>
      </c>
      <c r="B906" s="230" t="str">
        <f>Query1[[#This Row],[LAST_NAME]]</f>
        <v>GEE</v>
      </c>
      <c r="C906" s="230" t="s">
        <v>7554</v>
      </c>
      <c r="D906" s="230" t="s">
        <v>5708</v>
      </c>
      <c r="E906" s="230" t="s">
        <v>7555</v>
      </c>
      <c r="F906" s="230" t="s">
        <v>7556</v>
      </c>
      <c r="G906" s="230" t="s">
        <v>7557</v>
      </c>
      <c r="H906" s="230" t="str">
        <f>Query1[[#This Row],[FULL_NAME]]</f>
        <v>LENATHAN GEE</v>
      </c>
      <c r="I906" s="230" t="s">
        <v>7558</v>
      </c>
      <c r="J906" s="230" t="s">
        <v>7559</v>
      </c>
      <c r="K906" s="230" t="str">
        <f>Query1[[#This Row],[ENTERPRISE_ID]]</f>
        <v>LGEE0</v>
      </c>
      <c r="L906" s="231">
        <v>2709572507</v>
      </c>
      <c r="M906" s="230" t="s">
        <v>5630</v>
      </c>
      <c r="N906" s="230" t="s">
        <v>7560</v>
      </c>
      <c r="O906" s="230"/>
      <c r="P906" s="230" t="s">
        <v>7561</v>
      </c>
      <c r="Q906" s="230" t="s">
        <v>366</v>
      </c>
      <c r="R906" s="230" t="s">
        <v>7562</v>
      </c>
      <c r="S906" s="230" t="s">
        <v>5664</v>
      </c>
      <c r="T906" s="232">
        <v>8998</v>
      </c>
      <c r="U906" s="230" t="s">
        <v>6216</v>
      </c>
      <c r="V906" s="230" t="s">
        <v>6217</v>
      </c>
      <c r="W906" s="233" t="str">
        <f>IFERROR(VLOOKUP(Query1[[#This Row],[ENTERPRISE_ID]],HR_tbl[],2, 0), "Not on HR File")</f>
        <v>Service Technician 2, In-Home</v>
      </c>
      <c r="X906" s="113">
        <f>IFERROR(VLOOKUP(Query1[[#This Row],[ENTERPRISE_ID]],HR_tbl[],3,0), "Not on HR File")</f>
        <v>46019</v>
      </c>
      <c r="Y906" s="234" t="str">
        <f>IFERROR(VLOOKUP(Query1[[#This Row],[ENTERPRISE_ID]], Addresses!$A:$Y,21,0), "Not on HR File")</f>
        <v>Not on HR File</v>
      </c>
      <c r="Z906" s="234" t="str">
        <f>IFERROR(VLOOKUP(Query1[[#This Row],[ENTERPRISE_ID]], Addresses!$A:$Y,22,0), "Not on HR File")</f>
        <v>Not on HR File</v>
      </c>
      <c r="AA906" s="234" t="str">
        <f>IFERROR(VLOOKUP(Query1[[#This Row],[ENTERPRISE_ID]], Addresses!$A:$Y,23,0), "Not on HR File")</f>
        <v>Not on HR File</v>
      </c>
      <c r="AB906" s="234" t="str">
        <f>IFERROR(VLOOKUP(Query1[[#This Row],[ENTERPRISE_ID]], Addresses!$A:$Y,24,0), "Not on HR File")</f>
        <v>Not on HR File</v>
      </c>
      <c r="AC906" s="234" t="str">
        <f>IFERROR(VLOOKUP(Query1[[#This Row],[ENTERPRISE_ID]], Addresses!$A:$Y,25,0), "Not on HR File")</f>
        <v>Not on HR File</v>
      </c>
      <c r="AD906" s="230" t="s">
        <v>7563</v>
      </c>
      <c r="AE906" s="235">
        <v>46086</v>
      </c>
    </row>
    <row r="907" spans="1:31" x14ac:dyDescent="0.3">
      <c r="A907" s="230" t="s">
        <v>8914</v>
      </c>
      <c r="B907" s="230" t="str">
        <f>Query1[[#This Row],[LAST_NAME]]</f>
        <v>PHELPS JR</v>
      </c>
      <c r="C907" s="230" t="s">
        <v>8915</v>
      </c>
      <c r="D907" s="230" t="s">
        <v>6304</v>
      </c>
      <c r="E907" s="230" t="s">
        <v>8916</v>
      </c>
      <c r="F907" s="230" t="s">
        <v>8917</v>
      </c>
      <c r="G907" s="230" t="s">
        <v>8918</v>
      </c>
      <c r="H907" s="230" t="str">
        <f>Query1[[#This Row],[FULL_NAME]]</f>
        <v>JIM PHELPS JR</v>
      </c>
      <c r="I907" s="230" t="s">
        <v>8919</v>
      </c>
      <c r="J907" s="230" t="s">
        <v>7539</v>
      </c>
      <c r="K907" s="230" t="str">
        <f>Query1[[#This Row],[ENTERPRISE_ID]]</f>
        <v>JPHELP</v>
      </c>
      <c r="L907" s="231">
        <v>5737970221</v>
      </c>
      <c r="M907" s="230" t="s">
        <v>5630</v>
      </c>
      <c r="N907" s="230" t="s">
        <v>8920</v>
      </c>
      <c r="O907" s="230"/>
      <c r="P907" s="230" t="s">
        <v>8921</v>
      </c>
      <c r="Q907" s="230" t="s">
        <v>1502</v>
      </c>
      <c r="R907" s="230" t="s">
        <v>8922</v>
      </c>
      <c r="S907" s="230" t="s">
        <v>5916</v>
      </c>
      <c r="T907" s="232">
        <v>8998</v>
      </c>
      <c r="U907" s="230" t="s">
        <v>8010</v>
      </c>
      <c r="V907" s="230" t="s">
        <v>8579</v>
      </c>
      <c r="W907" s="233" t="str">
        <f>IFERROR(VLOOKUP(Query1[[#This Row],[ENTERPRISE_ID]],HR_tbl[],2, 0), "Not on HR File")</f>
        <v>Service Technician 3, In-Home</v>
      </c>
      <c r="X907" s="113">
        <f>IFERROR(VLOOKUP(Query1[[#This Row],[ENTERPRISE_ID]],HR_tbl[],3,0), "Not on HR File")</f>
        <v>45613</v>
      </c>
      <c r="Y907" s="234" t="str">
        <f>IFERROR(VLOOKUP(Query1[[#This Row],[ENTERPRISE_ID]], Addresses!$A:$Y,21,0), "Not on HR File")</f>
        <v>603 SW LONGHORN DRIVE</v>
      </c>
      <c r="Z907" s="234">
        <f>IFERROR(VLOOKUP(Query1[[#This Row],[ENTERPRISE_ID]], Addresses!$A:$Y,22,0), "Not on HR File")</f>
        <v>0</v>
      </c>
      <c r="AA907" s="234" t="str">
        <f>IFERROR(VLOOKUP(Query1[[#This Row],[ENTERPRISE_ID]], Addresses!$A:$Y,23,0), "Not on HR File")</f>
        <v>OAK GROVE</v>
      </c>
      <c r="AB907" s="234" t="str">
        <f>IFERROR(VLOOKUP(Query1[[#This Row],[ENTERPRISE_ID]], Addresses!$A:$Y,24,0), "Not on HR File")</f>
        <v>MO</v>
      </c>
      <c r="AC907" s="234" t="str">
        <f>IFERROR(VLOOKUP(Query1[[#This Row],[ENTERPRISE_ID]], Addresses!$A:$Y,25,0), "Not on HR File")</f>
        <v>64075</v>
      </c>
      <c r="AD907" s="230" t="s">
        <v>8923</v>
      </c>
      <c r="AE907" s="235">
        <v>46086</v>
      </c>
    </row>
    <row r="908" spans="1:31" x14ac:dyDescent="0.3">
      <c r="A908" s="230" t="s">
        <v>5411</v>
      </c>
      <c r="B908" s="230" t="str">
        <f>Query1[[#This Row],[LAST_NAME]]</f>
        <v>QUINTANA</v>
      </c>
      <c r="C908" s="230" t="s">
        <v>16012</v>
      </c>
      <c r="D908" s="230" t="s">
        <v>6040</v>
      </c>
      <c r="E908" s="230" t="s">
        <v>16013</v>
      </c>
      <c r="F908" s="230" t="s">
        <v>16014</v>
      </c>
      <c r="G908" s="230" t="s">
        <v>5414</v>
      </c>
      <c r="H908" s="230" t="str">
        <f>Query1[[#This Row],[FULL_NAME]]</f>
        <v>LUCY QUINTANA</v>
      </c>
      <c r="I908" s="230" t="s">
        <v>5413</v>
      </c>
      <c r="J908" s="230" t="s">
        <v>5412</v>
      </c>
      <c r="K908" s="230" t="str">
        <f>Query1[[#This Row],[ENTERPRISE_ID]]</f>
        <v>LQUINT3</v>
      </c>
      <c r="L908" s="231">
        <v>5622159503</v>
      </c>
      <c r="M908" s="230" t="s">
        <v>5630</v>
      </c>
      <c r="N908" s="230" t="s">
        <v>16015</v>
      </c>
      <c r="O908" s="230"/>
      <c r="P908" s="230" t="s">
        <v>16016</v>
      </c>
      <c r="Q908" s="230" t="s">
        <v>219</v>
      </c>
      <c r="R908" s="230" t="s">
        <v>16017</v>
      </c>
      <c r="S908" s="230" t="s">
        <v>5714</v>
      </c>
      <c r="T908" s="232">
        <v>8998</v>
      </c>
      <c r="U908" s="230" t="s">
        <v>9202</v>
      </c>
      <c r="V908" s="230" t="s">
        <v>9203</v>
      </c>
      <c r="W908" s="233" t="str">
        <f>IFERROR(VLOOKUP(Query1[[#This Row],[ENTERPRISE_ID]],HR_tbl[],2, 0), "Not on HR File")</f>
        <v>Service Technician 1, In-Home</v>
      </c>
      <c r="X908" s="113">
        <f>IFERROR(VLOOKUP(Query1[[#This Row],[ENTERPRISE_ID]],HR_tbl[],3,0), "Not on HR File")</f>
        <v>40722</v>
      </c>
      <c r="Y908" s="234" t="str">
        <f>IFERROR(VLOOKUP(Query1[[#This Row],[ENTERPRISE_ID]], Addresses!$A:$Y,21,0), "Not on HR File")</f>
        <v>15723 1/2 Ryon Ave</v>
      </c>
      <c r="Z908" s="234">
        <f>IFERROR(VLOOKUP(Query1[[#This Row],[ENTERPRISE_ID]], Addresses!$A:$Y,22,0), "Not on HR File")</f>
        <v>0</v>
      </c>
      <c r="AA908" s="234" t="str">
        <f>IFERROR(VLOOKUP(Query1[[#This Row],[ENTERPRISE_ID]], Addresses!$A:$Y,23,0), "Not on HR File")</f>
        <v>Bellflower</v>
      </c>
      <c r="AB908" s="234" t="str">
        <f>IFERROR(VLOOKUP(Query1[[#This Row],[ENTERPRISE_ID]], Addresses!$A:$Y,24,0), "Not on HR File")</f>
        <v>CA</v>
      </c>
      <c r="AC908" s="234" t="str">
        <f>IFERROR(VLOOKUP(Query1[[#This Row],[ENTERPRISE_ID]], Addresses!$A:$Y,25,0), "Not on HR File")</f>
        <v>90706</v>
      </c>
      <c r="AD908" s="230" t="s">
        <v>16018</v>
      </c>
      <c r="AE908" s="235">
        <v>46086</v>
      </c>
    </row>
    <row r="909" spans="1:31" x14ac:dyDescent="0.3">
      <c r="A909" s="230" t="s">
        <v>5523</v>
      </c>
      <c r="B909" s="230" t="str">
        <f>Query1[[#This Row],[LAST_NAME]]</f>
        <v>WEST</v>
      </c>
      <c r="C909" s="230" t="s">
        <v>15610</v>
      </c>
      <c r="D909" s="230" t="s">
        <v>5729</v>
      </c>
      <c r="E909" s="230" t="s">
        <v>15611</v>
      </c>
      <c r="F909" s="230" t="s">
        <v>15612</v>
      </c>
      <c r="G909" s="230" t="s">
        <v>5524</v>
      </c>
      <c r="H909" s="230" t="str">
        <f>Query1[[#This Row],[FULL_NAME]]</f>
        <v>SAMUEL WEST</v>
      </c>
      <c r="I909" s="230" t="s">
        <v>4929</v>
      </c>
      <c r="J909" s="230" t="s">
        <v>4452</v>
      </c>
      <c r="K909" s="230" t="str">
        <f>Query1[[#This Row],[ENTERPRISE_ID]]</f>
        <v>SWEST</v>
      </c>
      <c r="L909" s="231">
        <v>5107071326</v>
      </c>
      <c r="M909" s="230" t="s">
        <v>5630</v>
      </c>
      <c r="N909" s="230" t="s">
        <v>15613</v>
      </c>
      <c r="O909" s="230"/>
      <c r="P909" s="230" t="s">
        <v>15614</v>
      </c>
      <c r="Q909" s="230" t="s">
        <v>219</v>
      </c>
      <c r="R909" s="230" t="s">
        <v>15615</v>
      </c>
      <c r="S909" s="230" t="s">
        <v>5738</v>
      </c>
      <c r="T909" s="232">
        <v>8998</v>
      </c>
      <c r="U909" s="230" t="s">
        <v>6194</v>
      </c>
      <c r="V909" s="230" t="s">
        <v>6195</v>
      </c>
      <c r="W909" s="233" t="str">
        <f>IFERROR(VLOOKUP(Query1[[#This Row],[ENTERPRISE_ID]],HR_tbl[],2, 0), "Not on HR File")</f>
        <v>Service Technician 1, In-Home</v>
      </c>
      <c r="X909" s="113">
        <f>IFERROR(VLOOKUP(Query1[[#This Row],[ENTERPRISE_ID]],HR_tbl[],3,0), "Not on HR File")</f>
        <v>45410</v>
      </c>
      <c r="Y909" s="234" t="str">
        <f>IFERROR(VLOOKUP(Query1[[#This Row],[ENTERPRISE_ID]], Addresses!$A:$Y,21,0), "Not on HR File")</f>
        <v>573 Rincon Ave</v>
      </c>
      <c r="Z909" s="234">
        <f>IFERROR(VLOOKUP(Query1[[#This Row],[ENTERPRISE_ID]], Addresses!$A:$Y,22,0), "Not on HR File")</f>
        <v>0</v>
      </c>
      <c r="AA909" s="234" t="str">
        <f>IFERROR(VLOOKUP(Query1[[#This Row],[ENTERPRISE_ID]], Addresses!$A:$Y,23,0), "Not on HR File")</f>
        <v>Livermore</v>
      </c>
      <c r="AB909" s="234" t="str">
        <f>IFERROR(VLOOKUP(Query1[[#This Row],[ENTERPRISE_ID]], Addresses!$A:$Y,24,0), "Not on HR File")</f>
        <v>CA</v>
      </c>
      <c r="AC909" s="234" t="str">
        <f>IFERROR(VLOOKUP(Query1[[#This Row],[ENTERPRISE_ID]], Addresses!$A:$Y,25,0), "Not on HR File")</f>
        <v>94551</v>
      </c>
      <c r="AD909" s="230" t="s">
        <v>15616</v>
      </c>
      <c r="AE909" s="235">
        <v>46086</v>
      </c>
    </row>
    <row r="910" spans="1:31" x14ac:dyDescent="0.3">
      <c r="A910" s="230" t="s">
        <v>13319</v>
      </c>
      <c r="B910" s="230" t="str">
        <f>Query1[[#This Row],[LAST_NAME]]</f>
        <v>LOPEZ</v>
      </c>
      <c r="C910" s="230" t="s">
        <v>13320</v>
      </c>
      <c r="D910" s="230" t="s">
        <v>5638</v>
      </c>
      <c r="E910" s="230" t="s">
        <v>13321</v>
      </c>
      <c r="F910" s="230" t="s">
        <v>13322</v>
      </c>
      <c r="G910" s="230" t="s">
        <v>8590</v>
      </c>
      <c r="H910" s="230" t="str">
        <f>Query1[[#This Row],[FULL_NAME]]</f>
        <v>JAIME LOPEZ</v>
      </c>
      <c r="I910" s="230" t="s">
        <v>4320</v>
      </c>
      <c r="J910" s="230" t="s">
        <v>4378</v>
      </c>
      <c r="K910" s="230" t="str">
        <f>Query1[[#This Row],[ENTERPRISE_ID]]</f>
        <v>JLOPE59</v>
      </c>
      <c r="L910" s="231">
        <v>7274819781</v>
      </c>
      <c r="M910" s="230" t="s">
        <v>5630</v>
      </c>
      <c r="N910" s="230" t="s">
        <v>13323</v>
      </c>
      <c r="O910" s="230"/>
      <c r="P910" s="230" t="s">
        <v>13324</v>
      </c>
      <c r="Q910" s="230" t="s">
        <v>297</v>
      </c>
      <c r="R910" s="230" t="s">
        <v>13325</v>
      </c>
      <c r="S910" s="230" t="s">
        <v>5664</v>
      </c>
      <c r="T910" s="232">
        <v>8998</v>
      </c>
      <c r="U910" s="230" t="s">
        <v>5715</v>
      </c>
      <c r="V910" s="230" t="s">
        <v>5716</v>
      </c>
      <c r="W910" s="233" t="str">
        <f>IFERROR(VLOOKUP(Query1[[#This Row],[ENTERPRISE_ID]],HR_tbl[],2, 0), "Not on HR File")</f>
        <v>Team Lead Technician</v>
      </c>
      <c r="X910" s="113">
        <f>IFERROR(VLOOKUP(Query1[[#This Row],[ENTERPRISE_ID]],HR_tbl[],3,0), "Not on HR File")</f>
        <v>36244</v>
      </c>
      <c r="Y910" s="234" t="str">
        <f>IFERROR(VLOOKUP(Query1[[#This Row],[ENTERPRISE_ID]], Addresses!$A:$Y,21,0), "Not on HR File")</f>
        <v>5265 east bay dr apt 322</v>
      </c>
      <c r="Z910" s="234">
        <f>IFERROR(VLOOKUP(Query1[[#This Row],[ENTERPRISE_ID]], Addresses!$A:$Y,22,0), "Not on HR File")</f>
        <v>0</v>
      </c>
      <c r="AA910" s="234" t="str">
        <f>IFERROR(VLOOKUP(Query1[[#This Row],[ENTERPRISE_ID]], Addresses!$A:$Y,23,0), "Not on HR File")</f>
        <v>Clearwater</v>
      </c>
      <c r="AB910" s="234" t="str">
        <f>IFERROR(VLOOKUP(Query1[[#This Row],[ENTERPRISE_ID]], Addresses!$A:$Y,24,0), "Not on HR File")</f>
        <v>FL</v>
      </c>
      <c r="AC910" s="234" t="str">
        <f>IFERROR(VLOOKUP(Query1[[#This Row],[ENTERPRISE_ID]], Addresses!$A:$Y,25,0), "Not on HR File")</f>
        <v>33764</v>
      </c>
      <c r="AD910" s="230" t="s">
        <v>13326</v>
      </c>
      <c r="AE910" s="235">
        <v>46086</v>
      </c>
    </row>
    <row r="911" spans="1:31" x14ac:dyDescent="0.3">
      <c r="A911" s="230" t="s">
        <v>11101</v>
      </c>
      <c r="B911" s="230" t="str">
        <f>Query1[[#This Row],[LAST_NAME]]</f>
        <v>SHRUM</v>
      </c>
      <c r="C911" s="230" t="s">
        <v>11102</v>
      </c>
      <c r="D911" s="230" t="s">
        <v>5708</v>
      </c>
      <c r="E911" s="230" t="s">
        <v>11103</v>
      </c>
      <c r="F911" s="230" t="s">
        <v>11104</v>
      </c>
      <c r="G911" s="230" t="s">
        <v>11105</v>
      </c>
      <c r="H911" s="230" t="str">
        <f>Query1[[#This Row],[FULL_NAME]]</f>
        <v>MICHAEL SHRUM</v>
      </c>
      <c r="I911" s="230" t="s">
        <v>11106</v>
      </c>
      <c r="J911" s="230" t="s">
        <v>3909</v>
      </c>
      <c r="K911" s="230" t="str">
        <f>Query1[[#This Row],[ENTERPRISE_ID]]</f>
        <v>MSHRUM</v>
      </c>
      <c r="L911" s="231">
        <v>8703841484</v>
      </c>
      <c r="M911" s="230" t="s">
        <v>5630</v>
      </c>
      <c r="N911" s="230" t="s">
        <v>11107</v>
      </c>
      <c r="O911" s="230"/>
      <c r="P911" s="230" t="s">
        <v>11108</v>
      </c>
      <c r="Q911" s="230" t="s">
        <v>983</v>
      </c>
      <c r="R911" s="230" t="s">
        <v>11109</v>
      </c>
      <c r="S911" s="230" t="s">
        <v>5714</v>
      </c>
      <c r="T911" s="232">
        <v>8998</v>
      </c>
      <c r="U911" s="230" t="s">
        <v>7134</v>
      </c>
      <c r="V911" s="230" t="s">
        <v>7135</v>
      </c>
      <c r="W911" s="233" t="str">
        <f>IFERROR(VLOOKUP(Query1[[#This Row],[ENTERPRISE_ID]],HR_tbl[],2, 0), "Not on HR File")</f>
        <v>Service Technician 3, In-Home</v>
      </c>
      <c r="X911" s="113">
        <f>IFERROR(VLOOKUP(Query1[[#This Row],[ENTERPRISE_ID]],HR_tbl[],3,0), "Not on HR File")</f>
        <v>45816</v>
      </c>
      <c r="Y911" s="234" t="str">
        <f>IFERROR(VLOOKUP(Query1[[#This Row],[ENTERPRISE_ID]], Addresses!$A:$Y,21,0), "Not on HR File")</f>
        <v>525 MISTY LANE</v>
      </c>
      <c r="Z911" s="234">
        <f>IFERROR(VLOOKUP(Query1[[#This Row],[ENTERPRISE_ID]], Addresses!$A:$Y,22,0), "Not on HR File")</f>
        <v>0</v>
      </c>
      <c r="AA911" s="234" t="str">
        <f>IFERROR(VLOOKUP(Query1[[#This Row],[ENTERPRISE_ID]], Addresses!$A:$Y,23,0), "Not on HR File")</f>
        <v>CAVE CITY</v>
      </c>
      <c r="AB911" s="234" t="str">
        <f>IFERROR(VLOOKUP(Query1[[#This Row],[ENTERPRISE_ID]], Addresses!$A:$Y,24,0), "Not on HR File")</f>
        <v>AR</v>
      </c>
      <c r="AC911" s="234" t="str">
        <f>IFERROR(VLOOKUP(Query1[[#This Row],[ENTERPRISE_ID]], Addresses!$A:$Y,25,0), "Not on HR File")</f>
        <v>72521</v>
      </c>
      <c r="AD911" s="230" t="s">
        <v>11110</v>
      </c>
      <c r="AE911" s="235">
        <v>46086</v>
      </c>
    </row>
    <row r="912" spans="1:31" x14ac:dyDescent="0.3">
      <c r="A912" s="230" t="s">
        <v>12092</v>
      </c>
      <c r="B912" s="230" t="str">
        <f>Query1[[#This Row],[LAST_NAME]]</f>
        <v>HUMPHREY</v>
      </c>
      <c r="C912" s="230" t="s">
        <v>12093</v>
      </c>
      <c r="D912" s="230" t="s">
        <v>5669</v>
      </c>
      <c r="E912" s="230" t="s">
        <v>12094</v>
      </c>
      <c r="F912" s="230" t="s">
        <v>12095</v>
      </c>
      <c r="G912" s="230" t="s">
        <v>7080</v>
      </c>
      <c r="H912" s="230" t="str">
        <f>Query1[[#This Row],[FULL_NAME]]</f>
        <v>DAVID HUMPHREY</v>
      </c>
      <c r="I912" s="230" t="s">
        <v>12096</v>
      </c>
      <c r="J912" s="230" t="s">
        <v>4292</v>
      </c>
      <c r="K912" s="230" t="str">
        <f>Query1[[#This Row],[ENTERPRISE_ID]]</f>
        <v>DHUMPH4</v>
      </c>
      <c r="L912" s="231">
        <v>2533255413</v>
      </c>
      <c r="M912" s="230" t="s">
        <v>5630</v>
      </c>
      <c r="N912" s="230" t="s">
        <v>12097</v>
      </c>
      <c r="O912" s="230"/>
      <c r="P912" s="230" t="s">
        <v>1480</v>
      </c>
      <c r="Q912" s="230" t="s">
        <v>1472</v>
      </c>
      <c r="R912" s="230" t="s">
        <v>12098</v>
      </c>
      <c r="S912" s="230" t="s">
        <v>5634</v>
      </c>
      <c r="T912" s="232">
        <v>8998</v>
      </c>
      <c r="U912" s="230" t="s">
        <v>5715</v>
      </c>
      <c r="V912" s="230" t="s">
        <v>5716</v>
      </c>
      <c r="W912" s="233" t="str">
        <f>IFERROR(VLOOKUP(Query1[[#This Row],[ENTERPRISE_ID]],HR_tbl[],2, 0), "Not on HR File")</f>
        <v>Team Lead Technician</v>
      </c>
      <c r="X912" s="113">
        <f>IFERROR(VLOOKUP(Query1[[#This Row],[ENTERPRISE_ID]],HR_tbl[],3,0), "Not on HR File")</f>
        <v>41568</v>
      </c>
      <c r="Y912" s="234" t="str">
        <f>IFERROR(VLOOKUP(Query1[[#This Row],[ENTERPRISE_ID]], Addresses!$A:$Y,21,0), "Not on HR File")</f>
        <v>1422 Milbanke Drive SE</v>
      </c>
      <c r="Z912" s="234">
        <f>IFERROR(VLOOKUP(Query1[[#This Row],[ENTERPRISE_ID]], Addresses!$A:$Y,22,0), "Not on HR File")</f>
        <v>0</v>
      </c>
      <c r="AA912" s="234" t="str">
        <f>IFERROR(VLOOKUP(Query1[[#This Row],[ENTERPRISE_ID]], Addresses!$A:$Y,23,0), "Not on HR File")</f>
        <v>Olympia</v>
      </c>
      <c r="AB912" s="234" t="str">
        <f>IFERROR(VLOOKUP(Query1[[#This Row],[ENTERPRISE_ID]], Addresses!$A:$Y,24,0), "Not on HR File")</f>
        <v>WA</v>
      </c>
      <c r="AC912" s="234" t="str">
        <f>IFERROR(VLOOKUP(Query1[[#This Row],[ENTERPRISE_ID]], Addresses!$A:$Y,25,0), "Not on HR File")</f>
        <v>98513</v>
      </c>
      <c r="AD912" s="230" t="s">
        <v>12099</v>
      </c>
      <c r="AE912" s="235">
        <v>46086</v>
      </c>
    </row>
    <row r="913" spans="1:31" x14ac:dyDescent="0.3">
      <c r="A913" s="230" t="s">
        <v>2194</v>
      </c>
      <c r="B913" s="230" t="str">
        <f>Query1[[#This Row],[LAST_NAME]]</f>
        <v>FAITH</v>
      </c>
      <c r="C913" s="230" t="s">
        <v>18422</v>
      </c>
      <c r="D913" s="230" t="s">
        <v>5719</v>
      </c>
      <c r="E913" s="230" t="s">
        <v>18423</v>
      </c>
      <c r="F913" s="230" t="s">
        <v>18424</v>
      </c>
      <c r="G913" s="230" t="s">
        <v>18425</v>
      </c>
      <c r="H913" s="230" t="str">
        <f>Query1[[#This Row],[FULL_NAME]]</f>
        <v>HUNTER FAITH</v>
      </c>
      <c r="I913" s="230" t="s">
        <v>18426</v>
      </c>
      <c r="J913" s="230" t="s">
        <v>18427</v>
      </c>
      <c r="K913" s="230" t="str">
        <f>Query1[[#This Row],[ENTERPRISE_ID]]</f>
        <v>HFAITH</v>
      </c>
      <c r="L913" s="231">
        <v>8156563849</v>
      </c>
      <c r="M913" s="230" t="s">
        <v>5630</v>
      </c>
      <c r="N913" s="230" t="s">
        <v>18428</v>
      </c>
      <c r="O913" s="230"/>
      <c r="P913" s="230" t="s">
        <v>18429</v>
      </c>
      <c r="Q913" s="230" t="s">
        <v>250</v>
      </c>
      <c r="R913" s="230" t="s">
        <v>18430</v>
      </c>
      <c r="S913" s="230" t="s">
        <v>5664</v>
      </c>
      <c r="T913" s="232">
        <v>8998</v>
      </c>
      <c r="U913" s="230" t="s">
        <v>5715</v>
      </c>
      <c r="V913" s="230" t="s">
        <v>5716</v>
      </c>
      <c r="W913" s="233" t="str">
        <f>IFERROR(VLOOKUP(Query1[[#This Row],[ENTERPRISE_ID]],HR_tbl[],2, 0), "Not on HR File")</f>
        <v>HVAC Svc Tech I, Break/Fix</v>
      </c>
      <c r="X913" s="113">
        <f>IFERROR(VLOOKUP(Query1[[#This Row],[ENTERPRISE_ID]],HR_tbl[],3,0), "Not on HR File")</f>
        <v>46040</v>
      </c>
      <c r="Y913" s="234" t="str">
        <f>IFERROR(VLOOKUP(Query1[[#This Row],[ENTERPRISE_ID]], Addresses!$A:$Y,21,0), "Not on HR File")</f>
        <v>Not on HR File</v>
      </c>
      <c r="Z913" s="234" t="str">
        <f>IFERROR(VLOOKUP(Query1[[#This Row],[ENTERPRISE_ID]], Addresses!$A:$Y,22,0), "Not on HR File")</f>
        <v>Not on HR File</v>
      </c>
      <c r="AA913" s="234" t="str">
        <f>IFERROR(VLOOKUP(Query1[[#This Row],[ENTERPRISE_ID]], Addresses!$A:$Y,23,0), "Not on HR File")</f>
        <v>Not on HR File</v>
      </c>
      <c r="AB913" s="234" t="str">
        <f>IFERROR(VLOOKUP(Query1[[#This Row],[ENTERPRISE_ID]], Addresses!$A:$Y,24,0), "Not on HR File")</f>
        <v>Not on HR File</v>
      </c>
      <c r="AC913" s="234" t="str">
        <f>IFERROR(VLOOKUP(Query1[[#This Row],[ENTERPRISE_ID]], Addresses!$A:$Y,25,0), "Not on HR File")</f>
        <v>Not on HR File</v>
      </c>
      <c r="AD913" s="230" t="s">
        <v>18431</v>
      </c>
      <c r="AE913" s="235">
        <v>46086</v>
      </c>
    </row>
    <row r="914" spans="1:31" x14ac:dyDescent="0.3">
      <c r="A914" s="230" t="s">
        <v>1536</v>
      </c>
      <c r="B914" s="230" t="str">
        <f>Query1[[#This Row],[LAST_NAME]]</f>
        <v>WILLIAMS</v>
      </c>
      <c r="C914" s="230" t="s">
        <v>1537</v>
      </c>
      <c r="D914" s="230" t="s">
        <v>5719</v>
      </c>
      <c r="E914" s="230" t="s">
        <v>18135</v>
      </c>
      <c r="F914" s="230" t="s">
        <v>18136</v>
      </c>
      <c r="G914" s="230" t="s">
        <v>1538</v>
      </c>
      <c r="H914" s="230" t="str">
        <f>Query1[[#This Row],[FULL_NAME]]</f>
        <v>ALEX WILLIAMS</v>
      </c>
      <c r="I914" s="230" t="s">
        <v>4106</v>
      </c>
      <c r="J914" s="230" t="s">
        <v>5003</v>
      </c>
      <c r="K914" s="230" t="str">
        <f>Query1[[#This Row],[ENTERPRISE_ID]]</f>
        <v>AWILLI1</v>
      </c>
      <c r="L914" s="231">
        <v>7739461915</v>
      </c>
      <c r="M914" s="230" t="s">
        <v>5630</v>
      </c>
      <c r="N914" s="230" t="s">
        <v>18137</v>
      </c>
      <c r="O914" s="230"/>
      <c r="P914" s="230" t="s">
        <v>1542</v>
      </c>
      <c r="Q914" s="230" t="s">
        <v>250</v>
      </c>
      <c r="R914" s="230" t="s">
        <v>10670</v>
      </c>
      <c r="S914" s="230" t="s">
        <v>5634</v>
      </c>
      <c r="T914" s="232">
        <v>8998</v>
      </c>
      <c r="U914" s="230" t="s">
        <v>6825</v>
      </c>
      <c r="V914" s="230" t="s">
        <v>6826</v>
      </c>
      <c r="W914" s="233" t="str">
        <f>IFERROR(VLOOKUP(Query1[[#This Row],[ENTERPRISE_ID]],HR_tbl[],2, 0), "Not on HR File")</f>
        <v>Service Technician 2, In-Home</v>
      </c>
      <c r="X914" s="113">
        <f>IFERROR(VLOOKUP(Query1[[#This Row],[ENTERPRISE_ID]],HR_tbl[],3,0), "Not on HR File")</f>
        <v>45963</v>
      </c>
      <c r="Y914" s="234" t="str">
        <f>IFERROR(VLOOKUP(Query1[[#This Row],[ENTERPRISE_ID]], Addresses!$A:$Y,21,0), "Not on HR File")</f>
        <v>Not on HR File</v>
      </c>
      <c r="Z914" s="234" t="str">
        <f>IFERROR(VLOOKUP(Query1[[#This Row],[ENTERPRISE_ID]], Addresses!$A:$Y,22,0), "Not on HR File")</f>
        <v>Not on HR File</v>
      </c>
      <c r="AA914" s="234" t="str">
        <f>IFERROR(VLOOKUP(Query1[[#This Row],[ENTERPRISE_ID]], Addresses!$A:$Y,23,0), "Not on HR File")</f>
        <v>Not on HR File</v>
      </c>
      <c r="AB914" s="234" t="str">
        <f>IFERROR(VLOOKUP(Query1[[#This Row],[ENTERPRISE_ID]], Addresses!$A:$Y,24,0), "Not on HR File")</f>
        <v>Not on HR File</v>
      </c>
      <c r="AC914" s="234" t="str">
        <f>IFERROR(VLOOKUP(Query1[[#This Row],[ENTERPRISE_ID]], Addresses!$A:$Y,25,0), "Not on HR File")</f>
        <v>Not on HR File</v>
      </c>
      <c r="AD914" s="230" t="s">
        <v>18138</v>
      </c>
      <c r="AE914" s="235">
        <v>46086</v>
      </c>
    </row>
    <row r="915" spans="1:31" x14ac:dyDescent="0.3">
      <c r="A915" s="230" t="s">
        <v>6850</v>
      </c>
      <c r="B915" s="230" t="str">
        <f>Query1[[#This Row],[LAST_NAME]]</f>
        <v>HERAZO</v>
      </c>
      <c r="C915" s="230" t="s">
        <v>6851</v>
      </c>
      <c r="D915" s="230" t="s">
        <v>6339</v>
      </c>
      <c r="E915" s="230" t="s">
        <v>6852</v>
      </c>
      <c r="F915" s="230" t="s">
        <v>6853</v>
      </c>
      <c r="G915" s="230" t="s">
        <v>6854</v>
      </c>
      <c r="H915" s="230" t="str">
        <f>Query1[[#This Row],[FULL_NAME]]</f>
        <v>ISMER HERAZO</v>
      </c>
      <c r="I915" s="230" t="s">
        <v>6855</v>
      </c>
      <c r="J915" s="230" t="s">
        <v>6856</v>
      </c>
      <c r="K915" s="230" t="str">
        <f>Query1[[#This Row],[ENTERPRISE_ID]]</f>
        <v>IHERAZO</v>
      </c>
      <c r="L915" s="231">
        <v>8624130884</v>
      </c>
      <c r="M915" s="230" t="s">
        <v>5630</v>
      </c>
      <c r="N915" s="230" t="s">
        <v>6857</v>
      </c>
      <c r="O915" s="230"/>
      <c r="P915" s="230" t="s">
        <v>6858</v>
      </c>
      <c r="Q915" s="230" t="s">
        <v>719</v>
      </c>
      <c r="R915" s="230" t="s">
        <v>6859</v>
      </c>
      <c r="S915" s="230" t="s">
        <v>5916</v>
      </c>
      <c r="T915" s="232">
        <v>8998</v>
      </c>
      <c r="U915" s="230" t="s">
        <v>5715</v>
      </c>
      <c r="V915" s="230" t="s">
        <v>5716</v>
      </c>
      <c r="W915" s="233" t="str">
        <f>IFERROR(VLOOKUP(Query1[[#This Row],[ENTERPRISE_ID]],HR_tbl[],2, 0), "Not on HR File")</f>
        <v>Team Lead Technician</v>
      </c>
      <c r="X915" s="113">
        <f>IFERROR(VLOOKUP(Query1[[#This Row],[ENTERPRISE_ID]],HR_tbl[],3,0), "Not on HR File")</f>
        <v>39281</v>
      </c>
      <c r="Y915" s="234" t="str">
        <f>IFERROR(VLOOKUP(Query1[[#This Row],[ENTERPRISE_ID]], Addresses!$A:$Y,21,0), "Not on HR File")</f>
        <v>325 EAST 26TH ST</v>
      </c>
      <c r="Z915" s="234">
        <f>IFERROR(VLOOKUP(Query1[[#This Row],[ENTERPRISE_ID]], Addresses!$A:$Y,22,0), "Not on HR File")</f>
        <v>0</v>
      </c>
      <c r="AA915" s="234" t="str">
        <f>IFERROR(VLOOKUP(Query1[[#This Row],[ENTERPRISE_ID]], Addresses!$A:$Y,23,0), "Not on HR File")</f>
        <v>PATERSON</v>
      </c>
      <c r="AB915" s="234" t="str">
        <f>IFERROR(VLOOKUP(Query1[[#This Row],[ENTERPRISE_ID]], Addresses!$A:$Y,24,0), "Not on HR File")</f>
        <v>NJ</v>
      </c>
      <c r="AC915" s="234" t="str">
        <f>IFERROR(VLOOKUP(Query1[[#This Row],[ENTERPRISE_ID]], Addresses!$A:$Y,25,0), "Not on HR File")</f>
        <v>07514</v>
      </c>
      <c r="AD915" s="230" t="s">
        <v>6860</v>
      </c>
      <c r="AE915" s="235">
        <v>46086</v>
      </c>
    </row>
    <row r="916" spans="1:31" x14ac:dyDescent="0.3">
      <c r="A916" s="230" t="s">
        <v>3135</v>
      </c>
      <c r="B916" s="230" t="str">
        <f>Query1[[#This Row],[LAST_NAME]]</f>
        <v>SKOCELAS</v>
      </c>
      <c r="C916" s="230" t="s">
        <v>3136</v>
      </c>
      <c r="D916" s="230" t="s">
        <v>5656</v>
      </c>
      <c r="E916" s="230" t="s">
        <v>17384</v>
      </c>
      <c r="F916" s="230" t="s">
        <v>17385</v>
      </c>
      <c r="G916" s="230" t="s">
        <v>3137</v>
      </c>
      <c r="H916" s="230" t="str">
        <f>Query1[[#This Row],[FULL_NAME]]</f>
        <v>PATRICK SKOCELAS</v>
      </c>
      <c r="I916" s="230" t="s">
        <v>4446</v>
      </c>
      <c r="J916" s="230" t="s">
        <v>4445</v>
      </c>
      <c r="K916" s="230" t="str">
        <f>Query1[[#This Row],[ENTERPRISE_ID]]</f>
        <v>PSKOCEL</v>
      </c>
      <c r="L916" s="231">
        <v>9892844668</v>
      </c>
      <c r="M916" s="230" t="s">
        <v>5630</v>
      </c>
      <c r="N916" s="230" t="s">
        <v>17386</v>
      </c>
      <c r="O916" s="230"/>
      <c r="P916" s="230" t="s">
        <v>3141</v>
      </c>
      <c r="Q916" s="230" t="s">
        <v>752</v>
      </c>
      <c r="R916" s="230" t="s">
        <v>17387</v>
      </c>
      <c r="S916" s="230" t="s">
        <v>5634</v>
      </c>
      <c r="T916" s="232">
        <v>8998</v>
      </c>
      <c r="U916" s="230" t="s">
        <v>3683</v>
      </c>
      <c r="V916" s="230" t="s">
        <v>5665</v>
      </c>
      <c r="W916" s="233" t="str">
        <f>IFERROR(VLOOKUP(Query1[[#This Row],[ENTERPRISE_ID]],HR_tbl[],2, 0), "Not on HR File")</f>
        <v>Service Technician 1, In-Home</v>
      </c>
      <c r="X916" s="113">
        <f>IFERROR(VLOOKUP(Query1[[#This Row],[ENTERPRISE_ID]],HR_tbl[],3,0), "Not on HR File")</f>
        <v>32400</v>
      </c>
      <c r="Y916" s="234" t="str">
        <f>IFERROR(VLOOKUP(Query1[[#This Row],[ENTERPRISE_ID]], Addresses!$A:$Y,21,0), "Not on HR File")</f>
        <v>2930 TILDON</v>
      </c>
      <c r="Z916" s="234">
        <f>IFERROR(VLOOKUP(Query1[[#This Row],[ENTERPRISE_ID]], Addresses!$A:$Y,22,0), "Not on HR File")</f>
        <v>0</v>
      </c>
      <c r="AA916" s="234" t="str">
        <f>IFERROR(VLOOKUP(Query1[[#This Row],[ENTERPRISE_ID]], Addresses!$A:$Y,23,0), "Not on HR File")</f>
        <v>SAGINAW</v>
      </c>
      <c r="AB916" s="234" t="str">
        <f>IFERROR(VLOOKUP(Query1[[#This Row],[ENTERPRISE_ID]], Addresses!$A:$Y,24,0), "Not on HR File")</f>
        <v>MI</v>
      </c>
      <c r="AC916" s="234" t="str">
        <f>IFERROR(VLOOKUP(Query1[[#This Row],[ENTERPRISE_ID]], Addresses!$A:$Y,25,0), "Not on HR File")</f>
        <v>48603</v>
      </c>
      <c r="AD916" s="230" t="s">
        <v>17388</v>
      </c>
      <c r="AE916" s="235">
        <v>46086</v>
      </c>
    </row>
    <row r="917" spans="1:31" x14ac:dyDescent="0.3">
      <c r="A917" s="230" t="s">
        <v>4147</v>
      </c>
      <c r="B917" s="230" t="str">
        <f>Query1[[#This Row],[LAST_NAME]]</f>
        <v>THREATS</v>
      </c>
      <c r="C917" s="230" t="s">
        <v>9929</v>
      </c>
      <c r="D917" s="230" t="s">
        <v>5708</v>
      </c>
      <c r="E917" s="230" t="s">
        <v>9930</v>
      </c>
      <c r="F917" s="230" t="s">
        <v>9931</v>
      </c>
      <c r="G917" s="230" t="s">
        <v>4149</v>
      </c>
      <c r="H917" s="230" t="str">
        <f>Query1[[#This Row],[FULL_NAME]]</f>
        <v>JOSHUA THREATS</v>
      </c>
      <c r="I917" s="230" t="s">
        <v>4148</v>
      </c>
      <c r="J917" s="230" t="s">
        <v>3753</v>
      </c>
      <c r="K917" s="230" t="str">
        <f>Query1[[#This Row],[ENTERPRISE_ID]]</f>
        <v>JTHREAT</v>
      </c>
      <c r="L917" s="231">
        <v>5048770539</v>
      </c>
      <c r="M917" s="230" t="s">
        <v>5630</v>
      </c>
      <c r="N917" s="230" t="s">
        <v>9932</v>
      </c>
      <c r="O917" s="230"/>
      <c r="P917" s="230" t="s">
        <v>9933</v>
      </c>
      <c r="Q917" s="230" t="s">
        <v>287</v>
      </c>
      <c r="R917" s="230" t="s">
        <v>9934</v>
      </c>
      <c r="S917" s="230" t="s">
        <v>5714</v>
      </c>
      <c r="T917" s="232">
        <v>8998</v>
      </c>
      <c r="U917" s="230" t="s">
        <v>8649</v>
      </c>
      <c r="V917" s="230" t="s">
        <v>8650</v>
      </c>
      <c r="W917" s="233" t="str">
        <f>IFERROR(VLOOKUP(Query1[[#This Row],[ENTERPRISE_ID]],HR_tbl[],2, 0), "Not on HR File")</f>
        <v>HVAC Svc Tech II, Break/Fix</v>
      </c>
      <c r="X917" s="113">
        <f>IFERROR(VLOOKUP(Query1[[#This Row],[ENTERPRISE_ID]],HR_tbl[],3,0), "Not on HR File")</f>
        <v>45851</v>
      </c>
      <c r="Y917" s="234" t="str">
        <f>IFERROR(VLOOKUP(Query1[[#This Row],[ENTERPRISE_ID]], Addresses!$A:$Y,21,0), "Not on HR File")</f>
        <v>215 Janet drive</v>
      </c>
      <c r="Z917" s="234">
        <f>IFERROR(VLOOKUP(Query1[[#This Row],[ENTERPRISE_ID]], Addresses!$A:$Y,22,0), "Not on HR File")</f>
        <v>0</v>
      </c>
      <c r="AA917" s="234" t="str">
        <f>IFERROR(VLOOKUP(Query1[[#This Row],[ENTERPRISE_ID]], Addresses!$A:$Y,23,0), "Not on HR File")</f>
        <v>ST ROSE</v>
      </c>
      <c r="AB917" s="234" t="str">
        <f>IFERROR(VLOOKUP(Query1[[#This Row],[ENTERPRISE_ID]], Addresses!$A:$Y,24,0), "Not on HR File")</f>
        <v>LA</v>
      </c>
      <c r="AC917" s="234" t="str">
        <f>IFERROR(VLOOKUP(Query1[[#This Row],[ENTERPRISE_ID]], Addresses!$A:$Y,25,0), "Not on HR File")</f>
        <v>70087</v>
      </c>
      <c r="AD917" s="230" t="s">
        <v>9935</v>
      </c>
      <c r="AE917" s="235">
        <v>46086</v>
      </c>
    </row>
    <row r="918" spans="1:31" x14ac:dyDescent="0.3">
      <c r="A918" s="230" t="s">
        <v>13966</v>
      </c>
      <c r="B918" s="230" t="str">
        <f>Query1[[#This Row],[LAST_NAME]]</f>
        <v>CASTANEDA</v>
      </c>
      <c r="C918" s="230" t="s">
        <v>13967</v>
      </c>
      <c r="D918" s="230" t="s">
        <v>5867</v>
      </c>
      <c r="E918" s="230" t="s">
        <v>13968</v>
      </c>
      <c r="F918" s="230" t="s">
        <v>13969</v>
      </c>
      <c r="G918" s="230" t="s">
        <v>13970</v>
      </c>
      <c r="H918" s="230" t="str">
        <f>Query1[[#This Row],[FULL_NAME]]</f>
        <v>J LUIS CASTANEDA</v>
      </c>
      <c r="I918" s="230" t="s">
        <v>13971</v>
      </c>
      <c r="J918" s="230" t="s">
        <v>13972</v>
      </c>
      <c r="K918" s="230" t="str">
        <f>Query1[[#This Row],[ENTERPRISE_ID]]</f>
        <v>JCASTA3</v>
      </c>
      <c r="L918" s="231">
        <v>7142493164</v>
      </c>
      <c r="M918" s="230" t="s">
        <v>5630</v>
      </c>
      <c r="N918" s="230" t="s">
        <v>13973</v>
      </c>
      <c r="O918" s="230"/>
      <c r="P918" s="230" t="s">
        <v>13974</v>
      </c>
      <c r="Q918" s="230" t="s">
        <v>219</v>
      </c>
      <c r="R918" s="230" t="s">
        <v>13975</v>
      </c>
      <c r="S918" s="230" t="s">
        <v>5634</v>
      </c>
      <c r="T918" s="232">
        <v>8998</v>
      </c>
      <c r="U918" s="230" t="s">
        <v>7203</v>
      </c>
      <c r="V918" s="230" t="s">
        <v>7204</v>
      </c>
      <c r="W918" s="233" t="str">
        <f>IFERROR(VLOOKUP(Query1[[#This Row],[ENTERPRISE_ID]],HR_tbl[],2, 0), "Not on HR File")</f>
        <v>Service Technician 1, In-Home</v>
      </c>
      <c r="X918" s="113">
        <f>IFERROR(VLOOKUP(Query1[[#This Row],[ENTERPRISE_ID]],HR_tbl[],3,0), "Not on HR File")</f>
        <v>38896</v>
      </c>
      <c r="Y918" s="234" t="str">
        <f>IFERROR(VLOOKUP(Query1[[#This Row],[ENTERPRISE_ID]], Addresses!$A:$Y,21,0), "Not on HR File")</f>
        <v>2718 W CAMDEN PL</v>
      </c>
      <c r="Z918" s="234">
        <f>IFERROR(VLOOKUP(Query1[[#This Row],[ENTERPRISE_ID]], Addresses!$A:$Y,22,0), "Not on HR File")</f>
        <v>0</v>
      </c>
      <c r="AA918" s="234" t="str">
        <f>IFERROR(VLOOKUP(Query1[[#This Row],[ENTERPRISE_ID]], Addresses!$A:$Y,23,0), "Not on HR File")</f>
        <v>SANTA ANA</v>
      </c>
      <c r="AB918" s="234" t="str">
        <f>IFERROR(VLOOKUP(Query1[[#This Row],[ENTERPRISE_ID]], Addresses!$A:$Y,24,0), "Not on HR File")</f>
        <v>CA</v>
      </c>
      <c r="AC918" s="234" t="str">
        <f>IFERROR(VLOOKUP(Query1[[#This Row],[ENTERPRISE_ID]], Addresses!$A:$Y,25,0), "Not on HR File")</f>
        <v>92704</v>
      </c>
      <c r="AD918" s="230" t="s">
        <v>13976</v>
      </c>
      <c r="AE918" s="235">
        <v>46086</v>
      </c>
    </row>
    <row r="919" spans="1:31" x14ac:dyDescent="0.3">
      <c r="A919" s="230" t="s">
        <v>6404</v>
      </c>
      <c r="B919" s="230" t="str">
        <f>Query1[[#This Row],[LAST_NAME]]</f>
        <v>ARMSTRONG ORTIZ JR</v>
      </c>
      <c r="C919" s="230" t="s">
        <v>6405</v>
      </c>
      <c r="D919" s="230" t="s">
        <v>5867</v>
      </c>
      <c r="E919" s="230" t="s">
        <v>6406</v>
      </c>
      <c r="F919" s="230" t="s">
        <v>6407</v>
      </c>
      <c r="G919" s="230" t="s">
        <v>6408</v>
      </c>
      <c r="H919" s="230" t="str">
        <f>Query1[[#This Row],[FULL_NAME]]</f>
        <v>CHESTER ARMSTRONG ORTIZ JR</v>
      </c>
      <c r="I919" s="230" t="s">
        <v>6409</v>
      </c>
      <c r="J919" s="230" t="s">
        <v>2807</v>
      </c>
      <c r="K919" s="230" t="str">
        <f>Query1[[#This Row],[ENTERPRISE_ID]]</f>
        <v>CARMST8</v>
      </c>
      <c r="L919" s="231">
        <v>6192145870</v>
      </c>
      <c r="M919" s="230" t="s">
        <v>5630</v>
      </c>
      <c r="N919" s="230" t="s">
        <v>6410</v>
      </c>
      <c r="O919" s="230"/>
      <c r="P919" s="230" t="s">
        <v>6411</v>
      </c>
      <c r="Q919" s="230" t="s">
        <v>219</v>
      </c>
      <c r="R919" s="230" t="s">
        <v>6412</v>
      </c>
      <c r="S919" s="230" t="s">
        <v>5634</v>
      </c>
      <c r="T919" s="232">
        <v>8998</v>
      </c>
      <c r="U919" s="230" t="s">
        <v>6413</v>
      </c>
      <c r="V919" s="230" t="s">
        <v>6414</v>
      </c>
      <c r="W919" s="233" t="str">
        <f>IFERROR(VLOOKUP(Query1[[#This Row],[ENTERPRISE_ID]],HR_tbl[],2, 0), "Not on HR File")</f>
        <v>Service Technician 1, In-Home</v>
      </c>
      <c r="X919" s="113">
        <f>IFERROR(VLOOKUP(Query1[[#This Row],[ENTERPRISE_ID]],HR_tbl[],3,0), "Not on HR File")</f>
        <v>35712</v>
      </c>
      <c r="Y919" s="234" t="str">
        <f>IFERROR(VLOOKUP(Query1[[#This Row],[ENTERPRISE_ID]], Addresses!$A:$Y,21,0), "Not on HR File")</f>
        <v>2773 Washington St</v>
      </c>
      <c r="Z919" s="234">
        <f>IFERROR(VLOOKUP(Query1[[#This Row],[ENTERPRISE_ID]], Addresses!$A:$Y,22,0), "Not on HR File")</f>
        <v>0</v>
      </c>
      <c r="AA919" s="234" t="str">
        <f>IFERROR(VLOOKUP(Query1[[#This Row],[ENTERPRISE_ID]], Addresses!$A:$Y,23,0), "Not on HR File")</f>
        <v>LEMON GROVE</v>
      </c>
      <c r="AB919" s="234" t="str">
        <f>IFERROR(VLOOKUP(Query1[[#This Row],[ENTERPRISE_ID]], Addresses!$A:$Y,24,0), "Not on HR File")</f>
        <v>CA</v>
      </c>
      <c r="AC919" s="234" t="str">
        <f>IFERROR(VLOOKUP(Query1[[#This Row],[ENTERPRISE_ID]], Addresses!$A:$Y,25,0), "Not on HR File")</f>
        <v>91945</v>
      </c>
      <c r="AD919" s="230" t="s">
        <v>6415</v>
      </c>
      <c r="AE919" s="235">
        <v>46086</v>
      </c>
    </row>
    <row r="920" spans="1:31" x14ac:dyDescent="0.3">
      <c r="A920" s="230" t="s">
        <v>12770</v>
      </c>
      <c r="B920" s="230" t="str">
        <f>Query1[[#This Row],[LAST_NAME]]</f>
        <v>BERRY</v>
      </c>
      <c r="C920" s="230" t="s">
        <v>12771</v>
      </c>
      <c r="D920" s="230" t="s">
        <v>5867</v>
      </c>
      <c r="E920" s="230" t="s">
        <v>12772</v>
      </c>
      <c r="F920" s="230" t="s">
        <v>12773</v>
      </c>
      <c r="G920" s="230" t="s">
        <v>12774</v>
      </c>
      <c r="H920" s="230" t="str">
        <f>Query1[[#This Row],[FULL_NAME]]</f>
        <v>JODY BERRY</v>
      </c>
      <c r="I920" s="230" t="s">
        <v>12775</v>
      </c>
      <c r="J920" s="230" t="s">
        <v>12776</v>
      </c>
      <c r="K920" s="230" t="str">
        <f>Query1[[#This Row],[ENTERPRISE_ID]]</f>
        <v>JBERRY</v>
      </c>
      <c r="L920" s="231">
        <v>9289881313</v>
      </c>
      <c r="M920" s="230" t="s">
        <v>5630</v>
      </c>
      <c r="N920" s="230" t="s">
        <v>12777</v>
      </c>
      <c r="O920" s="230" t="s">
        <v>12778</v>
      </c>
      <c r="P920" s="230" t="s">
        <v>12779</v>
      </c>
      <c r="Q920" s="230" t="s">
        <v>1675</v>
      </c>
      <c r="R920" s="230" t="s">
        <v>12780</v>
      </c>
      <c r="S920" s="230" t="s">
        <v>5634</v>
      </c>
      <c r="T920" s="232">
        <v>8998</v>
      </c>
      <c r="U920" s="230" t="s">
        <v>7548</v>
      </c>
      <c r="V920" s="230" t="s">
        <v>7828</v>
      </c>
      <c r="W920" s="233" t="str">
        <f>IFERROR(VLOOKUP(Query1[[#This Row],[ENTERPRISE_ID]],HR_tbl[],2, 0), "Not on HR File")</f>
        <v>Service Technician 3, In-Home</v>
      </c>
      <c r="X920" s="113">
        <f>IFERROR(VLOOKUP(Query1[[#This Row],[ENTERPRISE_ID]],HR_tbl[],3,0), "Not on HR File")</f>
        <v>45067</v>
      </c>
      <c r="Y920" s="234" t="str">
        <f>IFERROR(VLOOKUP(Query1[[#This Row],[ENTERPRISE_ID]], Addresses!$A:$Y,21,0), "Not on HR File")</f>
        <v>18081 N ORCHID DR</v>
      </c>
      <c r="Z920" s="234">
        <f>IFERROR(VLOOKUP(Query1[[#This Row],[ENTERPRISE_ID]], Addresses!$A:$Y,22,0), "Not on HR File")</f>
        <v>0</v>
      </c>
      <c r="AA920" s="234" t="str">
        <f>IFERROR(VLOOKUP(Query1[[#This Row],[ENTERPRISE_ID]], Addresses!$A:$Y,23,0), "Not on HR File")</f>
        <v>DOLAN SPRINGS</v>
      </c>
      <c r="AB920" s="234" t="str">
        <f>IFERROR(VLOOKUP(Query1[[#This Row],[ENTERPRISE_ID]], Addresses!$A:$Y,24,0), "Not on HR File")</f>
        <v>AZ</v>
      </c>
      <c r="AC920" s="234" t="str">
        <f>IFERROR(VLOOKUP(Query1[[#This Row],[ENTERPRISE_ID]], Addresses!$A:$Y,25,0), "Not on HR File")</f>
        <v>86441</v>
      </c>
      <c r="AD920" s="230" t="s">
        <v>12781</v>
      </c>
      <c r="AE920" s="235">
        <v>46086</v>
      </c>
    </row>
    <row r="921" spans="1:31" x14ac:dyDescent="0.3">
      <c r="A921" s="230" t="s">
        <v>5359</v>
      </c>
      <c r="B921" s="230" t="str">
        <f>Query1[[#This Row],[LAST_NAME]]</f>
        <v>GONZALEZ</v>
      </c>
      <c r="C921" s="230" t="s">
        <v>12191</v>
      </c>
      <c r="D921" s="230" t="s">
        <v>5788</v>
      </c>
      <c r="E921" s="230" t="s">
        <v>12192</v>
      </c>
      <c r="F921" s="230" t="s">
        <v>12193</v>
      </c>
      <c r="G921" s="230" t="s">
        <v>5361</v>
      </c>
      <c r="H921" s="230" t="str">
        <f>Query1[[#This Row],[FULL_NAME]]</f>
        <v>ELIO GONZALEZ</v>
      </c>
      <c r="I921" s="230" t="s">
        <v>3809</v>
      </c>
      <c r="J921" s="230" t="s">
        <v>5360</v>
      </c>
      <c r="K921" s="230" t="str">
        <f>Query1[[#This Row],[ENTERPRISE_ID]]</f>
        <v>EGONZA9</v>
      </c>
      <c r="L921" s="231">
        <v>7034991105</v>
      </c>
      <c r="M921" s="230" t="s">
        <v>5630</v>
      </c>
      <c r="N921" s="230" t="s">
        <v>12194</v>
      </c>
      <c r="O921" s="230"/>
      <c r="P921" s="230" t="s">
        <v>12195</v>
      </c>
      <c r="Q921" s="230" t="s">
        <v>328</v>
      </c>
      <c r="R921" s="230" t="s">
        <v>5363</v>
      </c>
      <c r="S921" s="230" t="s">
        <v>5634</v>
      </c>
      <c r="T921" s="232">
        <v>8998</v>
      </c>
      <c r="U921" s="230" t="s">
        <v>5817</v>
      </c>
      <c r="V921" s="230" t="s">
        <v>5818</v>
      </c>
      <c r="W921" s="233" t="str">
        <f>IFERROR(VLOOKUP(Query1[[#This Row],[ENTERPRISE_ID]],HR_tbl[],2, 0), "Not on HR File")</f>
        <v>HVAC Team Lead Technician</v>
      </c>
      <c r="X921" s="113">
        <f>IFERROR(VLOOKUP(Query1[[#This Row],[ENTERPRISE_ID]],HR_tbl[],3,0), "Not on HR File")</f>
        <v>44020</v>
      </c>
      <c r="Y921" s="234" t="str">
        <f>IFERROR(VLOOKUP(Query1[[#This Row],[ENTERPRISE_ID]], Addresses!$A:$Y,21,0), "Not on HR File")</f>
        <v>6033 LIBERTY BELL CT</v>
      </c>
      <c r="Z921" s="234">
        <f>IFERROR(VLOOKUP(Query1[[#This Row],[ENTERPRISE_ID]], Addresses!$A:$Y,22,0), "Not on HR File")</f>
        <v>0</v>
      </c>
      <c r="AA921" s="234" t="str">
        <f>IFERROR(VLOOKUP(Query1[[#This Row],[ENTERPRISE_ID]], Addresses!$A:$Y,23,0), "Not on HR File")</f>
        <v>BURKE</v>
      </c>
      <c r="AB921" s="234" t="str">
        <f>IFERROR(VLOOKUP(Query1[[#This Row],[ENTERPRISE_ID]], Addresses!$A:$Y,24,0), "Not on HR File")</f>
        <v>VA</v>
      </c>
      <c r="AC921" s="234" t="str">
        <f>IFERROR(VLOOKUP(Query1[[#This Row],[ENTERPRISE_ID]], Addresses!$A:$Y,25,0), "Not on HR File")</f>
        <v>22015</v>
      </c>
      <c r="AD921" s="230" t="s">
        <v>12196</v>
      </c>
      <c r="AE921" s="235">
        <v>46086</v>
      </c>
    </row>
    <row r="922" spans="1:31" x14ac:dyDescent="0.3">
      <c r="A922" s="230" t="s">
        <v>1401</v>
      </c>
      <c r="B922" s="230" t="str">
        <f>Query1[[#This Row],[LAST_NAME]]</f>
        <v>KARAMUZE</v>
      </c>
      <c r="C922" s="230" t="s">
        <v>1402</v>
      </c>
      <c r="D922" s="230" t="s">
        <v>5822</v>
      </c>
      <c r="E922" s="230" t="s">
        <v>6963</v>
      </c>
      <c r="F922" s="230" t="s">
        <v>6964</v>
      </c>
      <c r="G922" s="230" t="s">
        <v>1403</v>
      </c>
      <c r="H922" s="230" t="str">
        <f>Query1[[#This Row],[FULL_NAME]]</f>
        <v>PHILIP KARAMUZE</v>
      </c>
      <c r="I922" s="230" t="s">
        <v>5047</v>
      </c>
      <c r="J922" s="230" t="s">
        <v>4534</v>
      </c>
      <c r="K922" s="230" t="str">
        <f>Query1[[#This Row],[ENTERPRISE_ID]]</f>
        <v>PKARAMU</v>
      </c>
      <c r="L922" s="231">
        <v>8458730032</v>
      </c>
      <c r="M922" s="230" t="s">
        <v>5630</v>
      </c>
      <c r="N922" s="230" t="s">
        <v>6965</v>
      </c>
      <c r="O922" s="230"/>
      <c r="P922" s="230" t="s">
        <v>6966</v>
      </c>
      <c r="Q922" s="230" t="s">
        <v>318</v>
      </c>
      <c r="R922" s="230" t="s">
        <v>6967</v>
      </c>
      <c r="S922" s="230" t="s">
        <v>5916</v>
      </c>
      <c r="T922" s="232">
        <v>8998</v>
      </c>
      <c r="U922" s="230" t="s">
        <v>6968</v>
      </c>
      <c r="V922" s="230" t="s">
        <v>6969</v>
      </c>
      <c r="W922" s="233" t="str">
        <f>IFERROR(VLOOKUP(Query1[[#This Row],[ENTERPRISE_ID]],HR_tbl[],2, 0), "Not on HR File")</f>
        <v>Service Technician 2, In-Home</v>
      </c>
      <c r="X922" s="113">
        <f>IFERROR(VLOOKUP(Query1[[#This Row],[ENTERPRISE_ID]],HR_tbl[],3,0), "Not on HR File")</f>
        <v>44658</v>
      </c>
      <c r="Y922" s="234" t="str">
        <f>IFERROR(VLOOKUP(Query1[[#This Row],[ENTERPRISE_ID]], Addresses!$A:$Y,21,0), "Not on HR File")</f>
        <v>5323 MAIN STREET</v>
      </c>
      <c r="Z922" s="234">
        <f>IFERROR(VLOOKUP(Query1[[#This Row],[ENTERPRISE_ID]], Addresses!$A:$Y,22,0), "Not on HR File")</f>
        <v>0</v>
      </c>
      <c r="AA922" s="234" t="str">
        <f>IFERROR(VLOOKUP(Query1[[#This Row],[ENTERPRISE_ID]], Addresses!$A:$Y,23,0), "Not on HR File")</f>
        <v>WINDHAM</v>
      </c>
      <c r="AB922" s="234" t="str">
        <f>IFERROR(VLOOKUP(Query1[[#This Row],[ENTERPRISE_ID]], Addresses!$A:$Y,24,0), "Not on HR File")</f>
        <v>NY</v>
      </c>
      <c r="AC922" s="234" t="str">
        <f>IFERROR(VLOOKUP(Query1[[#This Row],[ENTERPRISE_ID]], Addresses!$A:$Y,25,0), "Not on HR File")</f>
        <v>12496</v>
      </c>
      <c r="AD922" s="230" t="s">
        <v>6970</v>
      </c>
      <c r="AE922" s="235">
        <v>46086</v>
      </c>
    </row>
    <row r="923" spans="1:31" x14ac:dyDescent="0.3">
      <c r="A923" s="230" t="s">
        <v>3168</v>
      </c>
      <c r="B923" s="230" t="str">
        <f>Query1[[#This Row],[LAST_NAME]]</f>
        <v>FORD</v>
      </c>
      <c r="C923" s="230" t="s">
        <v>3169</v>
      </c>
      <c r="D923" s="230" t="s">
        <v>5822</v>
      </c>
      <c r="E923" s="230" t="s">
        <v>7765</v>
      </c>
      <c r="F923" s="230" t="s">
        <v>7766</v>
      </c>
      <c r="G923" s="230" t="s">
        <v>3170</v>
      </c>
      <c r="H923" s="230" t="str">
        <f>Query1[[#This Row],[FULL_NAME]]</f>
        <v>JEFFREY FORD</v>
      </c>
      <c r="I923" s="230" t="s">
        <v>270</v>
      </c>
      <c r="J923" s="230" t="s">
        <v>4025</v>
      </c>
      <c r="K923" s="230" t="str">
        <f>Query1[[#This Row],[ENTERPRISE_ID]]</f>
        <v>JFORD17</v>
      </c>
      <c r="L923" s="231">
        <v>5702660168</v>
      </c>
      <c r="M923" s="230" t="s">
        <v>5630</v>
      </c>
      <c r="N923" s="230" t="s">
        <v>7767</v>
      </c>
      <c r="O923" s="230"/>
      <c r="P923" s="230" t="s">
        <v>7768</v>
      </c>
      <c r="Q923" s="230" t="s">
        <v>435</v>
      </c>
      <c r="R923" s="230" t="s">
        <v>7769</v>
      </c>
      <c r="S923" s="230" t="s">
        <v>5916</v>
      </c>
      <c r="T923" s="232">
        <v>8998</v>
      </c>
      <c r="U923" s="230" t="s">
        <v>7770</v>
      </c>
      <c r="V923" s="230" t="s">
        <v>7771</v>
      </c>
      <c r="W923" s="233" t="str">
        <f>IFERROR(VLOOKUP(Query1[[#This Row],[ENTERPRISE_ID]],HR_tbl[],2, 0), "Not on HR File")</f>
        <v>Service Technician 1, In-Home</v>
      </c>
      <c r="X923" s="113">
        <f>IFERROR(VLOOKUP(Query1[[#This Row],[ENTERPRISE_ID]],HR_tbl[],3,0), "Not on HR File")</f>
        <v>32237</v>
      </c>
      <c r="Y923" s="234" t="str">
        <f>IFERROR(VLOOKUP(Query1[[#This Row],[ENTERPRISE_ID]], Addresses!$A:$Y,21,0), "Not on HR File")</f>
        <v>10 WOOD ST</v>
      </c>
      <c r="Z923" s="234">
        <f>IFERROR(VLOOKUP(Query1[[#This Row],[ENTERPRISE_ID]], Addresses!$A:$Y,22,0), "Not on HR File")</f>
        <v>0</v>
      </c>
      <c r="AA923" s="234" t="str">
        <f>IFERROR(VLOOKUP(Query1[[#This Row],[ENTERPRISE_ID]], Addresses!$A:$Y,23,0), "Not on HR File")</f>
        <v>COURTDALE</v>
      </c>
      <c r="AB923" s="234" t="str">
        <f>IFERROR(VLOOKUP(Query1[[#This Row],[ENTERPRISE_ID]], Addresses!$A:$Y,24,0), "Not on HR File")</f>
        <v>PA</v>
      </c>
      <c r="AC923" s="234" t="str">
        <f>IFERROR(VLOOKUP(Query1[[#This Row],[ENTERPRISE_ID]], Addresses!$A:$Y,25,0), "Not on HR File")</f>
        <v>18704</v>
      </c>
      <c r="AD923" s="230" t="s">
        <v>7772</v>
      </c>
      <c r="AE923" s="235">
        <v>46086</v>
      </c>
    </row>
    <row r="924" spans="1:31" x14ac:dyDescent="0.3">
      <c r="A924" s="230"/>
      <c r="B924" s="230" t="str">
        <f>Query1[[#This Row],[LAST_NAME]]</f>
        <v>PERALTA</v>
      </c>
      <c r="C924" s="230" t="s">
        <v>31701</v>
      </c>
      <c r="D924" s="230" t="s">
        <v>6040</v>
      </c>
      <c r="E924" s="230" t="s">
        <v>12495</v>
      </c>
      <c r="F924" s="230"/>
      <c r="G924" s="230" t="s">
        <v>19067</v>
      </c>
      <c r="H924" s="230" t="str">
        <f>Query1[[#This Row],[FULL_NAME]]</f>
        <v>MARTIN PERALTA</v>
      </c>
      <c r="I924" s="230" t="s">
        <v>31702</v>
      </c>
      <c r="J924" s="230" t="s">
        <v>4104</v>
      </c>
      <c r="K924" s="230" t="str">
        <f>Query1[[#This Row],[ENTERPRISE_ID]]</f>
        <v>MPERAL2</v>
      </c>
      <c r="L924" s="231">
        <v>6267020952</v>
      </c>
      <c r="M924" s="230" t="s">
        <v>5630</v>
      </c>
      <c r="N924" s="230"/>
      <c r="O924" s="230"/>
      <c r="P924" s="230"/>
      <c r="Q924" s="230"/>
      <c r="R924" s="230"/>
      <c r="S924" s="230" t="s">
        <v>5664</v>
      </c>
      <c r="T924" s="232">
        <v>8998</v>
      </c>
      <c r="U924" s="230" t="s">
        <v>5875</v>
      </c>
      <c r="V924" s="230" t="s">
        <v>5876</v>
      </c>
      <c r="W924" s="233" t="str">
        <f>IFERROR(VLOOKUP(Query1[[#This Row],[ENTERPRISE_ID]],HR_tbl[],2, 0), "Not on HR File")</f>
        <v>Service Technician 1, In-Home</v>
      </c>
      <c r="X924" s="113">
        <f>IFERROR(VLOOKUP(Query1[[#This Row],[ENTERPRISE_ID]],HR_tbl[],3,0), "Not on HR File")</f>
        <v>43628</v>
      </c>
      <c r="Y924" s="234" t="str">
        <f>IFERROR(VLOOKUP(Query1[[#This Row],[ENTERPRISE_ID]], Addresses!$A:$Y,21,0), "Not on HR File")</f>
        <v>1015 GREENBERRY DRIVE</v>
      </c>
      <c r="Z924" s="234">
        <f>IFERROR(VLOOKUP(Query1[[#This Row],[ENTERPRISE_ID]], Addresses!$A:$Y,22,0), "Not on HR File")</f>
        <v>0</v>
      </c>
      <c r="AA924" s="234" t="str">
        <f>IFERROR(VLOOKUP(Query1[[#This Row],[ENTERPRISE_ID]], Addresses!$A:$Y,23,0), "Not on HR File")</f>
        <v>LA PUENTE</v>
      </c>
      <c r="AB924" s="234" t="str">
        <f>IFERROR(VLOOKUP(Query1[[#This Row],[ENTERPRISE_ID]], Addresses!$A:$Y,24,0), "Not on HR File")</f>
        <v>CA</v>
      </c>
      <c r="AC924" s="234" t="str">
        <f>IFERROR(VLOOKUP(Query1[[#This Row],[ENTERPRISE_ID]], Addresses!$A:$Y,25,0), "Not on HR File")</f>
        <v>91744</v>
      </c>
      <c r="AD924" s="230" t="s">
        <v>31703</v>
      </c>
      <c r="AE924" s="235">
        <v>46086</v>
      </c>
    </row>
    <row r="925" spans="1:31" x14ac:dyDescent="0.3">
      <c r="A925" s="230" t="s">
        <v>12202</v>
      </c>
      <c r="B925" s="230" t="str">
        <f>Query1[[#This Row],[LAST_NAME]]</f>
        <v>GOODWIN</v>
      </c>
      <c r="C925" s="230" t="s">
        <v>12203</v>
      </c>
      <c r="D925" s="230" t="s">
        <v>5990</v>
      </c>
      <c r="E925" s="230" t="s">
        <v>12204</v>
      </c>
      <c r="F925" s="230" t="s">
        <v>12205</v>
      </c>
      <c r="G925" s="230" t="s">
        <v>12206</v>
      </c>
      <c r="H925" s="230" t="str">
        <f>Query1[[#This Row],[FULL_NAME]]</f>
        <v>CLAY GOODWIN</v>
      </c>
      <c r="I925" s="230" t="s">
        <v>7382</v>
      </c>
      <c r="J925" s="230" t="s">
        <v>4579</v>
      </c>
      <c r="K925" s="230" t="str">
        <f>Query1[[#This Row],[ENTERPRISE_ID]]</f>
        <v>CGOODWI</v>
      </c>
      <c r="L925" s="231">
        <v>6187892876</v>
      </c>
      <c r="M925" s="230" t="s">
        <v>5630</v>
      </c>
      <c r="N925" s="230" t="s">
        <v>12207</v>
      </c>
      <c r="O925" s="230"/>
      <c r="P925" s="230" t="s">
        <v>12208</v>
      </c>
      <c r="Q925" s="230" t="s">
        <v>250</v>
      </c>
      <c r="R925" s="230" t="s">
        <v>12209</v>
      </c>
      <c r="S925" s="230" t="s">
        <v>5916</v>
      </c>
      <c r="T925" s="232">
        <v>8998</v>
      </c>
      <c r="U925" s="230" t="s">
        <v>5995</v>
      </c>
      <c r="V925" s="230" t="s">
        <v>5996</v>
      </c>
      <c r="W925" s="233" t="str">
        <f>IFERROR(VLOOKUP(Query1[[#This Row],[ENTERPRISE_ID]],HR_tbl[],2, 0), "Not on HR File")</f>
        <v>Service Technician 1, In Home</v>
      </c>
      <c r="X925" s="113">
        <f>IFERROR(VLOOKUP(Query1[[#This Row],[ENTERPRISE_ID]],HR_tbl[],3,0), "Not on HR File")</f>
        <v>31264</v>
      </c>
      <c r="Y925" s="234" t="str">
        <f>IFERROR(VLOOKUP(Query1[[#This Row],[ENTERPRISE_ID]], Addresses!$A:$Y,21,0), "Not on HR File")</f>
        <v>213 OLIVER STREET</v>
      </c>
      <c r="Z925" s="234">
        <f>IFERROR(VLOOKUP(Query1[[#This Row],[ENTERPRISE_ID]], Addresses!$A:$Y,22,0), "Not on HR File")</f>
        <v>0</v>
      </c>
      <c r="AA925" s="234" t="str">
        <f>IFERROR(VLOOKUP(Query1[[#This Row],[ENTERPRISE_ID]], Addresses!$A:$Y,23,0), "Not on HR File")</f>
        <v>CASEYVILLE</v>
      </c>
      <c r="AB925" s="234" t="str">
        <f>IFERROR(VLOOKUP(Query1[[#This Row],[ENTERPRISE_ID]], Addresses!$A:$Y,24,0), "Not on HR File")</f>
        <v>IL</v>
      </c>
      <c r="AC925" s="234" t="str">
        <f>IFERROR(VLOOKUP(Query1[[#This Row],[ENTERPRISE_ID]], Addresses!$A:$Y,25,0), "Not on HR File")</f>
        <v>62232</v>
      </c>
      <c r="AD925" s="230" t="s">
        <v>12210</v>
      </c>
      <c r="AE925" s="235">
        <v>46086</v>
      </c>
    </row>
    <row r="926" spans="1:31" x14ac:dyDescent="0.3">
      <c r="A926" s="230" t="s">
        <v>7820</v>
      </c>
      <c r="B926" s="230" t="str">
        <f>Query1[[#This Row],[LAST_NAME]]</f>
        <v>FIGUEROA</v>
      </c>
      <c r="C926" s="230" t="s">
        <v>7821</v>
      </c>
      <c r="D926" s="230" t="s">
        <v>5867</v>
      </c>
      <c r="E926" s="230" t="s">
        <v>7822</v>
      </c>
      <c r="F926" s="230" t="s">
        <v>7823</v>
      </c>
      <c r="G926" s="230" t="s">
        <v>7824</v>
      </c>
      <c r="H926" s="230" t="str">
        <f>Query1[[#This Row],[FULL_NAME]]</f>
        <v>IGNACIO FIGUEROA</v>
      </c>
      <c r="I926" s="230" t="s">
        <v>6436</v>
      </c>
      <c r="J926" s="230" t="s">
        <v>5594</v>
      </c>
      <c r="K926" s="230" t="str">
        <f>Query1[[#This Row],[ENTERPRISE_ID]]</f>
        <v>IFIGUE</v>
      </c>
      <c r="L926" s="231">
        <v>9283155288</v>
      </c>
      <c r="M926" s="230" t="s">
        <v>5630</v>
      </c>
      <c r="N926" s="230" t="s">
        <v>7825</v>
      </c>
      <c r="O926" s="230"/>
      <c r="P926" s="230" t="s">
        <v>7826</v>
      </c>
      <c r="Q926" s="230" t="s">
        <v>1675</v>
      </c>
      <c r="R926" s="230" t="s">
        <v>7827</v>
      </c>
      <c r="S926" s="230" t="s">
        <v>5634</v>
      </c>
      <c r="T926" s="232">
        <v>8998</v>
      </c>
      <c r="U926" s="230" t="s">
        <v>7548</v>
      </c>
      <c r="V926" s="230" t="s">
        <v>7828</v>
      </c>
      <c r="W926" s="233" t="str">
        <f>IFERROR(VLOOKUP(Query1[[#This Row],[ENTERPRISE_ID]],HR_tbl[],2, 0), "Not on HR File")</f>
        <v>Service Technician 3, In-Home</v>
      </c>
      <c r="X926" s="113">
        <f>IFERROR(VLOOKUP(Query1[[#This Row],[ENTERPRISE_ID]],HR_tbl[],3,0), "Not on HR File")</f>
        <v>32721</v>
      </c>
      <c r="Y926" s="234" t="str">
        <f>IFERROR(VLOOKUP(Query1[[#This Row],[ENTERPRISE_ID]], Addresses!$A:$Y,21,0), "Not on HR File")</f>
        <v>P. O. BOX 462</v>
      </c>
      <c r="Z926" s="234">
        <f>IFERROR(VLOOKUP(Query1[[#This Row],[ENTERPRISE_ID]], Addresses!$A:$Y,22,0), "Not on HR File")</f>
        <v>0</v>
      </c>
      <c r="AA926" s="234" t="str">
        <f>IFERROR(VLOOKUP(Query1[[#This Row],[ENTERPRISE_ID]], Addresses!$A:$Y,23,0), "Not on HR File")</f>
        <v>YUMA</v>
      </c>
      <c r="AB926" s="234" t="str">
        <f>IFERROR(VLOOKUP(Query1[[#This Row],[ENTERPRISE_ID]], Addresses!$A:$Y,24,0), "Not on HR File")</f>
        <v>AZ</v>
      </c>
      <c r="AC926" s="234" t="str">
        <f>IFERROR(VLOOKUP(Query1[[#This Row],[ENTERPRISE_ID]], Addresses!$A:$Y,25,0), "Not on HR File")</f>
        <v>85366</v>
      </c>
      <c r="AD926" s="230" t="s">
        <v>7829</v>
      </c>
      <c r="AE926" s="235">
        <v>46086</v>
      </c>
    </row>
    <row r="927" spans="1:31" x14ac:dyDescent="0.3">
      <c r="A927" s="230" t="s">
        <v>5073</v>
      </c>
      <c r="B927" s="230" t="str">
        <f>Query1[[#This Row],[LAST_NAME]]</f>
        <v>POITIER</v>
      </c>
      <c r="C927" s="230" t="s">
        <v>14829</v>
      </c>
      <c r="D927" s="230" t="s">
        <v>6352</v>
      </c>
      <c r="E927" s="230" t="s">
        <v>14830</v>
      </c>
      <c r="F927" s="230" t="s">
        <v>14831</v>
      </c>
      <c r="G927" s="230" t="s">
        <v>5076</v>
      </c>
      <c r="H927" s="230" t="str">
        <f>Query1[[#This Row],[FULL_NAME]]</f>
        <v>AVARIE POITIER</v>
      </c>
      <c r="I927" s="230" t="s">
        <v>5075</v>
      </c>
      <c r="J927" s="230" t="s">
        <v>5074</v>
      </c>
      <c r="K927" s="230" t="str">
        <f>Query1[[#This Row],[ENTERPRISE_ID]]</f>
        <v>APOITIE</v>
      </c>
      <c r="L927" s="231">
        <v>5165231363</v>
      </c>
      <c r="M927" s="230" t="s">
        <v>5630</v>
      </c>
      <c r="N927" s="230" t="s">
        <v>14832</v>
      </c>
      <c r="O927" s="230"/>
      <c r="P927" s="230" t="s">
        <v>14833</v>
      </c>
      <c r="Q927" s="230" t="s">
        <v>318</v>
      </c>
      <c r="R927" s="230" t="s">
        <v>14834</v>
      </c>
      <c r="S927" s="230" t="s">
        <v>5714</v>
      </c>
      <c r="T927" s="232">
        <v>8998</v>
      </c>
      <c r="U927" s="230" t="s">
        <v>7342</v>
      </c>
      <c r="V927" s="230" t="s">
        <v>7343</v>
      </c>
      <c r="W927" s="233" t="str">
        <f>IFERROR(VLOOKUP(Query1[[#This Row],[ENTERPRISE_ID]],HR_tbl[],2, 0), "Not on HR File")</f>
        <v>Service Technician 3, In-Home</v>
      </c>
      <c r="X927" s="113">
        <f>IFERROR(VLOOKUP(Query1[[#This Row],[ENTERPRISE_ID]],HR_tbl[],3,0), "Not on HR File")</f>
        <v>44819</v>
      </c>
      <c r="Y927" s="234" t="str">
        <f>IFERROR(VLOOKUP(Query1[[#This Row],[ENTERPRISE_ID]], Addresses!$A:$Y,21,0), "Not on HR File")</f>
        <v>2021 Foxglove Circle</v>
      </c>
      <c r="Z927" s="234">
        <f>IFERROR(VLOOKUP(Query1[[#This Row],[ENTERPRISE_ID]], Addresses!$A:$Y,22,0), "Not on HR File")</f>
        <v>0</v>
      </c>
      <c r="AA927" s="234" t="str">
        <f>IFERROR(VLOOKUP(Query1[[#This Row],[ENTERPRISE_ID]], Addresses!$A:$Y,23,0), "Not on HR File")</f>
        <v>Bell Port</v>
      </c>
      <c r="AB927" s="234" t="str">
        <f>IFERROR(VLOOKUP(Query1[[#This Row],[ENTERPRISE_ID]], Addresses!$A:$Y,24,0), "Not on HR File")</f>
        <v>NY</v>
      </c>
      <c r="AC927" s="234" t="str">
        <f>IFERROR(VLOOKUP(Query1[[#This Row],[ENTERPRISE_ID]], Addresses!$A:$Y,25,0), "Not on HR File")</f>
        <v>11713</v>
      </c>
      <c r="AD927" s="230" t="s">
        <v>14835</v>
      </c>
      <c r="AE927" s="235">
        <v>46086</v>
      </c>
    </row>
    <row r="928" spans="1:31" x14ac:dyDescent="0.3">
      <c r="A928" s="230" t="s">
        <v>1057</v>
      </c>
      <c r="B928" s="230" t="str">
        <f>Query1[[#This Row],[LAST_NAME]]</f>
        <v>OROZCO</v>
      </c>
      <c r="C928" s="230" t="s">
        <v>1058</v>
      </c>
      <c r="D928" s="230" t="s">
        <v>6040</v>
      </c>
      <c r="E928" s="230" t="s">
        <v>18657</v>
      </c>
      <c r="F928" s="230" t="s">
        <v>18658</v>
      </c>
      <c r="G928" s="230" t="s">
        <v>1059</v>
      </c>
      <c r="H928" s="230" t="str">
        <f>Query1[[#This Row],[FULL_NAME]]</f>
        <v>ASHLEY OROZCO</v>
      </c>
      <c r="I928" s="230" t="s">
        <v>18659</v>
      </c>
      <c r="J928" s="230" t="s">
        <v>18660</v>
      </c>
      <c r="K928" s="230" t="str">
        <f>Query1[[#This Row],[ENTERPRISE_ID]]</f>
        <v>AOROZCO</v>
      </c>
      <c r="L928" s="231">
        <v>8189411387</v>
      </c>
      <c r="M928" s="230" t="s">
        <v>5630</v>
      </c>
      <c r="N928" s="230" t="s">
        <v>18661</v>
      </c>
      <c r="O928" s="230"/>
      <c r="P928" s="230" t="s">
        <v>18662</v>
      </c>
      <c r="Q928" s="230" t="s">
        <v>219</v>
      </c>
      <c r="R928" s="230" t="s">
        <v>18663</v>
      </c>
      <c r="S928" s="230" t="s">
        <v>5714</v>
      </c>
      <c r="T928" s="232">
        <v>8998</v>
      </c>
      <c r="U928" s="230" t="s">
        <v>6174</v>
      </c>
      <c r="V928" s="230" t="s">
        <v>6175</v>
      </c>
      <c r="W928" s="233" t="str">
        <f>IFERROR(VLOOKUP(Query1[[#This Row],[ENTERPRISE_ID]],HR_tbl[],2, 0), "Not on HR File")</f>
        <v>Service Technician 3, In-Home</v>
      </c>
      <c r="X928" s="113">
        <f>IFERROR(VLOOKUP(Query1[[#This Row],[ENTERPRISE_ID]],HR_tbl[],3,0), "Not on HR File")</f>
        <v>45802</v>
      </c>
      <c r="Y928" s="234" t="str">
        <f>IFERROR(VLOOKUP(Query1[[#This Row],[ENTERPRISE_ID]], Addresses!$A:$Y,21,0), "Not on HR File")</f>
        <v>11250 EL DORADO AVE.</v>
      </c>
      <c r="Z928" s="234">
        <f>IFERROR(VLOOKUP(Query1[[#This Row],[ENTERPRISE_ID]], Addresses!$A:$Y,22,0), "Not on HR File")</f>
        <v>0</v>
      </c>
      <c r="AA928" s="234" t="str">
        <f>IFERROR(VLOOKUP(Query1[[#This Row],[ENTERPRISE_ID]], Addresses!$A:$Y,23,0), "Not on HR File")</f>
        <v>PACOIMA</v>
      </c>
      <c r="AB928" s="234" t="str">
        <f>IFERROR(VLOOKUP(Query1[[#This Row],[ENTERPRISE_ID]], Addresses!$A:$Y,24,0), "Not on HR File")</f>
        <v>CA</v>
      </c>
      <c r="AC928" s="234" t="str">
        <f>IFERROR(VLOOKUP(Query1[[#This Row],[ENTERPRISE_ID]], Addresses!$A:$Y,25,0), "Not on HR File")</f>
        <v>91331</v>
      </c>
      <c r="AD928" s="230" t="s">
        <v>18664</v>
      </c>
      <c r="AE928" s="235">
        <v>46086</v>
      </c>
    </row>
    <row r="929" spans="1:31" x14ac:dyDescent="0.3">
      <c r="A929" s="230" t="s">
        <v>8179</v>
      </c>
      <c r="B929" s="230" t="str">
        <f>Query1[[#This Row],[LAST_NAME]]</f>
        <v>REHLING</v>
      </c>
      <c r="C929" s="230" t="s">
        <v>14845</v>
      </c>
      <c r="D929" s="230" t="s">
        <v>6119</v>
      </c>
      <c r="E929" s="230" t="s">
        <v>14846</v>
      </c>
      <c r="F929" s="230" t="s">
        <v>14847</v>
      </c>
      <c r="G929" s="230" t="s">
        <v>14848</v>
      </c>
      <c r="H929" s="230" t="str">
        <f>Query1[[#This Row],[FULL_NAME]]</f>
        <v>KURT REHLING</v>
      </c>
      <c r="I929" s="230" t="s">
        <v>14849</v>
      </c>
      <c r="J929" s="230" t="s">
        <v>14850</v>
      </c>
      <c r="K929" s="230" t="str">
        <f>Query1[[#This Row],[ENTERPRISE_ID]]</f>
        <v>KREHLIN</v>
      </c>
      <c r="L929" s="231">
        <v>4192961737</v>
      </c>
      <c r="M929" s="230" t="s">
        <v>5630</v>
      </c>
      <c r="N929" s="230" t="s">
        <v>14851</v>
      </c>
      <c r="O929" s="230"/>
      <c r="P929" s="230" t="s">
        <v>14852</v>
      </c>
      <c r="Q929" s="230" t="s">
        <v>260</v>
      </c>
      <c r="R929" s="230" t="s">
        <v>14853</v>
      </c>
      <c r="S929" s="230" t="s">
        <v>5738</v>
      </c>
      <c r="T929" s="232">
        <v>8998</v>
      </c>
      <c r="U929" s="230" t="s">
        <v>2588</v>
      </c>
      <c r="V929" s="230" t="s">
        <v>6127</v>
      </c>
      <c r="W929" s="233" t="str">
        <f>IFERROR(VLOOKUP(Query1[[#This Row],[ENTERPRISE_ID]],HR_tbl[],2, 0), "Not on HR File")</f>
        <v>Service Technician 1, In-Home</v>
      </c>
      <c r="X929" s="113">
        <f>IFERROR(VLOOKUP(Query1[[#This Row],[ENTERPRISE_ID]],HR_tbl[],3,0), "Not on HR File")</f>
        <v>30088</v>
      </c>
      <c r="Y929" s="234" t="str">
        <f>IFERROR(VLOOKUP(Query1[[#This Row],[ENTERPRISE_ID]], Addresses!$A:$Y,21,0), "Not on HR File")</f>
        <v>6944 FT AMANDA RD</v>
      </c>
      <c r="Z929" s="234">
        <f>IFERROR(VLOOKUP(Query1[[#This Row],[ENTERPRISE_ID]], Addresses!$A:$Y,22,0), "Not on HR File")</f>
        <v>0</v>
      </c>
      <c r="AA929" s="234" t="str">
        <f>IFERROR(VLOOKUP(Query1[[#This Row],[ENTERPRISE_ID]], Addresses!$A:$Y,23,0), "Not on HR File")</f>
        <v>LIMA</v>
      </c>
      <c r="AB929" s="234" t="str">
        <f>IFERROR(VLOOKUP(Query1[[#This Row],[ENTERPRISE_ID]], Addresses!$A:$Y,24,0), "Not on HR File")</f>
        <v>OH</v>
      </c>
      <c r="AC929" s="234" t="str">
        <f>IFERROR(VLOOKUP(Query1[[#This Row],[ENTERPRISE_ID]], Addresses!$A:$Y,25,0), "Not on HR File")</f>
        <v>45806</v>
      </c>
      <c r="AD929" s="230" t="s">
        <v>14854</v>
      </c>
      <c r="AE929" s="235">
        <v>46086</v>
      </c>
    </row>
    <row r="930" spans="1:31" x14ac:dyDescent="0.3">
      <c r="A930" s="230" t="s">
        <v>862</v>
      </c>
      <c r="B930" s="230" t="str">
        <f>Query1[[#This Row],[LAST_NAME]]</f>
        <v>WILLIAMS</v>
      </c>
      <c r="C930" s="230" t="s">
        <v>863</v>
      </c>
      <c r="D930" s="230" t="s">
        <v>5708</v>
      </c>
      <c r="E930" s="230" t="s">
        <v>15515</v>
      </c>
      <c r="F930" s="230" t="s">
        <v>15516</v>
      </c>
      <c r="G930" s="230" t="s">
        <v>864</v>
      </c>
      <c r="H930" s="230" t="str">
        <f>Query1[[#This Row],[FULL_NAME]]</f>
        <v>KAREEM WILLIAMS</v>
      </c>
      <c r="I930" s="230" t="s">
        <v>4106</v>
      </c>
      <c r="J930" s="230" t="s">
        <v>15517</v>
      </c>
      <c r="K930" s="230" t="str">
        <f>Query1[[#This Row],[ENTERPRISE_ID]]</f>
        <v>KWILLI1</v>
      </c>
      <c r="L930" s="231">
        <v>2287602794</v>
      </c>
      <c r="M930" s="230" t="s">
        <v>5630</v>
      </c>
      <c r="N930" s="230" t="s">
        <v>15518</v>
      </c>
      <c r="O930" s="230"/>
      <c r="P930" s="230" t="s">
        <v>8911</v>
      </c>
      <c r="Q930" s="230" t="s">
        <v>477</v>
      </c>
      <c r="R930" s="230" t="s">
        <v>8912</v>
      </c>
      <c r="S930" s="230" t="s">
        <v>5714</v>
      </c>
      <c r="T930" s="232">
        <v>8998</v>
      </c>
      <c r="U930" s="230" t="s">
        <v>7859</v>
      </c>
      <c r="V930" s="230" t="s">
        <v>7860</v>
      </c>
      <c r="W930" s="233" t="str">
        <f>IFERROR(VLOOKUP(Query1[[#This Row],[ENTERPRISE_ID]],HR_tbl[],2, 0), "Not on HR File")</f>
        <v>Service Technician 2, In-Home</v>
      </c>
      <c r="X930" s="113">
        <f>IFERROR(VLOOKUP(Query1[[#This Row],[ENTERPRISE_ID]],HR_tbl[],3,0), "Not on HR File")</f>
        <v>45900</v>
      </c>
      <c r="Y930" s="234" t="str">
        <f>IFERROR(VLOOKUP(Query1[[#This Row],[ENTERPRISE_ID]], Addresses!$A:$Y,21,0), "Not on HR File")</f>
        <v>2820 44TH AVE</v>
      </c>
      <c r="Z930" s="234">
        <f>IFERROR(VLOOKUP(Query1[[#This Row],[ENTERPRISE_ID]], Addresses!$A:$Y,22,0), "Not on HR File")</f>
        <v>0</v>
      </c>
      <c r="AA930" s="234" t="str">
        <f>IFERROR(VLOOKUP(Query1[[#This Row],[ENTERPRISE_ID]], Addresses!$A:$Y,23,0), "Not on HR File")</f>
        <v>GULFPORT</v>
      </c>
      <c r="AB930" s="234" t="str">
        <f>IFERROR(VLOOKUP(Query1[[#This Row],[ENTERPRISE_ID]], Addresses!$A:$Y,24,0), "Not on HR File")</f>
        <v>MS</v>
      </c>
      <c r="AC930" s="234" t="str">
        <f>IFERROR(VLOOKUP(Query1[[#This Row],[ENTERPRISE_ID]], Addresses!$A:$Y,25,0), "Not on HR File")</f>
        <v>39501</v>
      </c>
      <c r="AD930" s="230" t="s">
        <v>15519</v>
      </c>
      <c r="AE930" s="235">
        <v>46086</v>
      </c>
    </row>
    <row r="931" spans="1:31" x14ac:dyDescent="0.3">
      <c r="A931" s="230" t="s">
        <v>4610</v>
      </c>
      <c r="B931" s="230" t="str">
        <f>Query1[[#This Row],[LAST_NAME]]</f>
        <v>MOUSTAID</v>
      </c>
      <c r="C931" s="230" t="s">
        <v>14643</v>
      </c>
      <c r="D931" s="230" t="s">
        <v>5788</v>
      </c>
      <c r="E931" s="230" t="s">
        <v>14644</v>
      </c>
      <c r="F931" s="230" t="s">
        <v>31704</v>
      </c>
      <c r="G931" s="230" t="s">
        <v>14645</v>
      </c>
      <c r="H931" s="230" t="str">
        <f>Query1[[#This Row],[FULL_NAME]]</f>
        <v>AHMED MOUSTAID</v>
      </c>
      <c r="I931" s="230" t="s">
        <v>14646</v>
      </c>
      <c r="J931" s="230" t="s">
        <v>5552</v>
      </c>
      <c r="K931" s="230" t="str">
        <f>Query1[[#This Row],[ENTERPRISE_ID]]</f>
        <v>AMOUSTA</v>
      </c>
      <c r="L931" s="231">
        <v>7039300640</v>
      </c>
      <c r="M931" s="230" t="s">
        <v>5630</v>
      </c>
      <c r="N931" s="230" t="s">
        <v>14647</v>
      </c>
      <c r="O931" s="230"/>
      <c r="P931" s="230" t="s">
        <v>14648</v>
      </c>
      <c r="Q931" s="230" t="s">
        <v>328</v>
      </c>
      <c r="R931" s="230" t="s">
        <v>14649</v>
      </c>
      <c r="S931" s="230" t="s">
        <v>5664</v>
      </c>
      <c r="T931" s="232">
        <v>8998</v>
      </c>
      <c r="U931" s="230" t="s">
        <v>7401</v>
      </c>
      <c r="V931" s="230" t="s">
        <v>7402</v>
      </c>
      <c r="W931" s="233" t="str">
        <f>IFERROR(VLOOKUP(Query1[[#This Row],[ENTERPRISE_ID]],HR_tbl[],2, 0), "Not on HR File")</f>
        <v>HVAC Service Tech, Trainee</v>
      </c>
      <c r="X931" s="113">
        <f>IFERROR(VLOOKUP(Query1[[#This Row],[ENTERPRISE_ID]],HR_tbl[],3,0), "Not on HR File")</f>
        <v>46075</v>
      </c>
      <c r="Y931" s="234" t="str">
        <f>IFERROR(VLOOKUP(Query1[[#This Row],[ENTERPRISE_ID]], Addresses!$A:$Y,21,0), "Not on HR File")</f>
        <v>Not on HR File</v>
      </c>
      <c r="Z931" s="234" t="str">
        <f>IFERROR(VLOOKUP(Query1[[#This Row],[ENTERPRISE_ID]], Addresses!$A:$Y,22,0), "Not on HR File")</f>
        <v>Not on HR File</v>
      </c>
      <c r="AA931" s="234" t="str">
        <f>IFERROR(VLOOKUP(Query1[[#This Row],[ENTERPRISE_ID]], Addresses!$A:$Y,23,0), "Not on HR File")</f>
        <v>Not on HR File</v>
      </c>
      <c r="AB931" s="234" t="str">
        <f>IFERROR(VLOOKUP(Query1[[#This Row],[ENTERPRISE_ID]], Addresses!$A:$Y,24,0), "Not on HR File")</f>
        <v>Not on HR File</v>
      </c>
      <c r="AC931" s="234" t="str">
        <f>IFERROR(VLOOKUP(Query1[[#This Row],[ENTERPRISE_ID]], Addresses!$A:$Y,25,0), "Not on HR File")</f>
        <v>Not on HR File</v>
      </c>
      <c r="AD931" s="230" t="s">
        <v>14650</v>
      </c>
      <c r="AE931" s="235">
        <v>46086</v>
      </c>
    </row>
    <row r="932" spans="1:31" x14ac:dyDescent="0.3">
      <c r="A932" s="230" t="s">
        <v>2018</v>
      </c>
      <c r="B932" s="230" t="str">
        <f>Query1[[#This Row],[LAST_NAME]]</f>
        <v>ARNOLD</v>
      </c>
      <c r="C932" s="230" t="s">
        <v>2019</v>
      </c>
      <c r="D932" s="230" t="s">
        <v>5769</v>
      </c>
      <c r="E932" s="230" t="s">
        <v>16252</v>
      </c>
      <c r="F932" s="230" t="s">
        <v>16253</v>
      </c>
      <c r="G932" s="230" t="s">
        <v>2020</v>
      </c>
      <c r="H932" s="230" t="str">
        <f>Query1[[#This Row],[FULL_NAME]]</f>
        <v>ANTHONY ARNOLD</v>
      </c>
      <c r="I932" s="230" t="s">
        <v>4981</v>
      </c>
      <c r="J932" s="230" t="s">
        <v>3920</v>
      </c>
      <c r="K932" s="230" t="str">
        <f>Query1[[#This Row],[ENTERPRISE_ID]]</f>
        <v>AARNOLD</v>
      </c>
      <c r="L932" s="231">
        <v>2608042842</v>
      </c>
      <c r="M932" s="230" t="s">
        <v>5630</v>
      </c>
      <c r="N932" s="230" t="s">
        <v>16254</v>
      </c>
      <c r="O932" s="230"/>
      <c r="P932" s="230" t="s">
        <v>16255</v>
      </c>
      <c r="Q932" s="230" t="s">
        <v>773</v>
      </c>
      <c r="R932" s="230" t="s">
        <v>16256</v>
      </c>
      <c r="S932" s="230" t="s">
        <v>5738</v>
      </c>
      <c r="T932" s="232">
        <v>8998</v>
      </c>
      <c r="U932" s="230" t="s">
        <v>8401</v>
      </c>
      <c r="V932" s="230" t="s">
        <v>10138</v>
      </c>
      <c r="W932" s="233" t="str">
        <f>IFERROR(VLOOKUP(Query1[[#This Row],[ENTERPRISE_ID]],HR_tbl[],2, 0), "Not on HR File")</f>
        <v>Service Technician 2, In-Home</v>
      </c>
      <c r="X932" s="113">
        <f>IFERROR(VLOOKUP(Query1[[#This Row],[ENTERPRISE_ID]],HR_tbl[],3,0), "Not on HR File")</f>
        <v>45935</v>
      </c>
      <c r="Y932" s="234" t="str">
        <f>IFERROR(VLOOKUP(Query1[[#This Row],[ENTERPRISE_ID]], Addresses!$A:$Y,21,0), "Not on HR File")</f>
        <v>7326 KENSINGTON DR. W</v>
      </c>
      <c r="Z932" s="234">
        <f>IFERROR(VLOOKUP(Query1[[#This Row],[ENTERPRISE_ID]], Addresses!$A:$Y,22,0), "Not on HR File")</f>
        <v>0</v>
      </c>
      <c r="AA932" s="234" t="str">
        <f>IFERROR(VLOOKUP(Query1[[#This Row],[ENTERPRISE_ID]], Addresses!$A:$Y,23,0), "Not on HR File")</f>
        <v>NORTHWEST FORT WAYNE</v>
      </c>
      <c r="AB932" s="234" t="str">
        <f>IFERROR(VLOOKUP(Query1[[#This Row],[ENTERPRISE_ID]], Addresses!$A:$Y,24,0), "Not on HR File")</f>
        <v>IN</v>
      </c>
      <c r="AC932" s="234" t="str">
        <f>IFERROR(VLOOKUP(Query1[[#This Row],[ENTERPRISE_ID]], Addresses!$A:$Y,25,0), "Not on HR File")</f>
        <v>46818</v>
      </c>
      <c r="AD932" s="230" t="s">
        <v>16257</v>
      </c>
      <c r="AE932" s="235">
        <v>46086</v>
      </c>
    </row>
    <row r="933" spans="1:31" x14ac:dyDescent="0.3">
      <c r="A933" s="230" t="s">
        <v>17503</v>
      </c>
      <c r="B933" s="230" t="str">
        <f>Query1[[#This Row],[LAST_NAME]]</f>
        <v>PULLIAM</v>
      </c>
      <c r="C933" s="230" t="s">
        <v>17504</v>
      </c>
      <c r="D933" s="230" t="s">
        <v>6119</v>
      </c>
      <c r="E933" s="230" t="s">
        <v>17505</v>
      </c>
      <c r="F933" s="230" t="s">
        <v>17506</v>
      </c>
      <c r="G933" s="230" t="s">
        <v>17507</v>
      </c>
      <c r="H933" s="230" t="str">
        <f>Query1[[#This Row],[FULL_NAME]]</f>
        <v>DAVID PULLIAM</v>
      </c>
      <c r="I933" s="230" t="s">
        <v>17508</v>
      </c>
      <c r="J933" s="230" t="s">
        <v>4292</v>
      </c>
      <c r="K933" s="230" t="str">
        <f>Query1[[#This Row],[ENTERPRISE_ID]]</f>
        <v>DPULLI</v>
      </c>
      <c r="L933" s="231">
        <v>4407086599</v>
      </c>
      <c r="M933" s="230" t="s">
        <v>5630</v>
      </c>
      <c r="N933" s="230" t="s">
        <v>17509</v>
      </c>
      <c r="O933" s="230"/>
      <c r="P933" s="230" t="s">
        <v>17510</v>
      </c>
      <c r="Q933" s="230" t="s">
        <v>260</v>
      </c>
      <c r="R933" s="230" t="s">
        <v>17511</v>
      </c>
      <c r="S933" s="230" t="s">
        <v>5738</v>
      </c>
      <c r="T933" s="232">
        <v>8998</v>
      </c>
      <c r="U933" s="230" t="s">
        <v>4914</v>
      </c>
      <c r="V933" s="230" t="s">
        <v>6517</v>
      </c>
      <c r="W933" s="233" t="str">
        <f>IFERROR(VLOOKUP(Query1[[#This Row],[ENTERPRISE_ID]],HR_tbl[],2, 0), "Not on HR File")</f>
        <v>Service Technician 1, In-Home</v>
      </c>
      <c r="X933" s="113">
        <f>IFERROR(VLOOKUP(Query1[[#This Row],[ENTERPRISE_ID]],HR_tbl[],3,0), "Not on HR File")</f>
        <v>32671</v>
      </c>
      <c r="Y933" s="234" t="str">
        <f>IFERROR(VLOOKUP(Query1[[#This Row],[ENTERPRISE_ID]], Addresses!$A:$Y,21,0), "Not on HR File")</f>
        <v>1713 EAST 33RD STREET</v>
      </c>
      <c r="Z933" s="234">
        <f>IFERROR(VLOOKUP(Query1[[#This Row],[ENTERPRISE_ID]], Addresses!$A:$Y,22,0), "Not on HR File")</f>
        <v>0</v>
      </c>
      <c r="AA933" s="234" t="str">
        <f>IFERROR(VLOOKUP(Query1[[#This Row],[ENTERPRISE_ID]], Addresses!$A:$Y,23,0), "Not on HR File")</f>
        <v>LORAIN</v>
      </c>
      <c r="AB933" s="234" t="str">
        <f>IFERROR(VLOOKUP(Query1[[#This Row],[ENTERPRISE_ID]], Addresses!$A:$Y,24,0), "Not on HR File")</f>
        <v>OH</v>
      </c>
      <c r="AC933" s="234" t="str">
        <f>IFERROR(VLOOKUP(Query1[[#This Row],[ENTERPRISE_ID]], Addresses!$A:$Y,25,0), "Not on HR File")</f>
        <v>44055</v>
      </c>
      <c r="AD933" s="230" t="s">
        <v>17512</v>
      </c>
      <c r="AE933" s="235">
        <v>46086</v>
      </c>
    </row>
    <row r="934" spans="1:31" x14ac:dyDescent="0.3">
      <c r="A934" s="230" t="s">
        <v>6877</v>
      </c>
      <c r="B934" s="230" t="str">
        <f>Query1[[#This Row],[LAST_NAME]]</f>
        <v>HAYNES</v>
      </c>
      <c r="C934" s="230" t="s">
        <v>6878</v>
      </c>
      <c r="D934" s="230" t="s">
        <v>6040</v>
      </c>
      <c r="E934" s="230" t="s">
        <v>6879</v>
      </c>
      <c r="F934" s="230" t="s">
        <v>6880</v>
      </c>
      <c r="G934" s="230" t="s">
        <v>6881</v>
      </c>
      <c r="H934" s="230" t="str">
        <f>Query1[[#This Row],[FULL_NAME]]</f>
        <v>DUAN HAYNES</v>
      </c>
      <c r="I934" s="230" t="s">
        <v>6882</v>
      </c>
      <c r="J934" s="230" t="s">
        <v>6883</v>
      </c>
      <c r="K934" s="230" t="str">
        <f>Query1[[#This Row],[ENTERPRISE_ID]]</f>
        <v>DHAYNE0</v>
      </c>
      <c r="L934" s="231">
        <v>6265103643</v>
      </c>
      <c r="M934" s="230" t="s">
        <v>5630</v>
      </c>
      <c r="N934" s="230" t="s">
        <v>6884</v>
      </c>
      <c r="O934" s="230"/>
      <c r="P934" s="230" t="s">
        <v>6885</v>
      </c>
      <c r="Q934" s="230" t="s">
        <v>219</v>
      </c>
      <c r="R934" s="230" t="s">
        <v>6886</v>
      </c>
      <c r="S934" s="230" t="s">
        <v>5714</v>
      </c>
      <c r="T934" s="232">
        <v>8998</v>
      </c>
      <c r="U934" s="230" t="s">
        <v>3285</v>
      </c>
      <c r="V934" s="230" t="s">
        <v>6887</v>
      </c>
      <c r="W934" s="233" t="str">
        <f>IFERROR(VLOOKUP(Query1[[#This Row],[ENTERPRISE_ID]],HR_tbl[],2, 0), "Not on HR File")</f>
        <v>HVAC Svc Tech II, Break/Fix</v>
      </c>
      <c r="X934" s="113">
        <f>IFERROR(VLOOKUP(Query1[[#This Row],[ENTERPRISE_ID]],HR_tbl[],3,0), "Not on HR File")</f>
        <v>45291</v>
      </c>
      <c r="Y934" s="234" t="str">
        <f>IFERROR(VLOOKUP(Query1[[#This Row],[ENTERPRISE_ID]], Addresses!$A:$Y,21,0), "Not on HR File")</f>
        <v>1175 N GARFIELD AVE</v>
      </c>
      <c r="Z934" s="234">
        <f>IFERROR(VLOOKUP(Query1[[#This Row],[ENTERPRISE_ID]], Addresses!$A:$Y,22,0), "Not on HR File")</f>
        <v>0</v>
      </c>
      <c r="AA934" s="234" t="str">
        <f>IFERROR(VLOOKUP(Query1[[#This Row],[ENTERPRISE_ID]], Addresses!$A:$Y,23,0), "Not on HR File")</f>
        <v>PASADENA</v>
      </c>
      <c r="AB934" s="234" t="str">
        <f>IFERROR(VLOOKUP(Query1[[#This Row],[ENTERPRISE_ID]], Addresses!$A:$Y,24,0), "Not on HR File")</f>
        <v>CA</v>
      </c>
      <c r="AC934" s="234" t="str">
        <f>IFERROR(VLOOKUP(Query1[[#This Row],[ENTERPRISE_ID]], Addresses!$A:$Y,25,0), "Not on HR File")</f>
        <v>91104</v>
      </c>
      <c r="AD934" s="230" t="s">
        <v>6888</v>
      </c>
      <c r="AE934" s="235">
        <v>46086</v>
      </c>
    </row>
    <row r="935" spans="1:31" x14ac:dyDescent="0.3">
      <c r="A935" s="230" t="s">
        <v>1947</v>
      </c>
      <c r="B935" s="230" t="str">
        <f>Query1[[#This Row],[LAST_NAME]]</f>
        <v>SHAUB</v>
      </c>
      <c r="C935" s="230" t="s">
        <v>1950</v>
      </c>
      <c r="D935" s="230" t="s">
        <v>6000</v>
      </c>
      <c r="E935" s="230" t="s">
        <v>14055</v>
      </c>
      <c r="F935" s="230" t="s">
        <v>14056</v>
      </c>
      <c r="G935" s="230" t="s">
        <v>1951</v>
      </c>
      <c r="H935" s="230" t="str">
        <f>Query1[[#This Row],[FULL_NAME]]</f>
        <v>JAMES SHAUB</v>
      </c>
      <c r="I935" s="230" t="s">
        <v>4199</v>
      </c>
      <c r="J935" s="230" t="s">
        <v>3968</v>
      </c>
      <c r="K935" s="230" t="str">
        <f>Query1[[#This Row],[ENTERPRISE_ID]]</f>
        <v>JSHAUB0</v>
      </c>
      <c r="L935" s="231">
        <v>7179167608</v>
      </c>
      <c r="M935" s="230" t="s">
        <v>5630</v>
      </c>
      <c r="N935" s="230" t="s">
        <v>14057</v>
      </c>
      <c r="O935" s="230"/>
      <c r="P935" s="230" t="s">
        <v>14058</v>
      </c>
      <c r="Q935" s="230" t="s">
        <v>435</v>
      </c>
      <c r="R935" s="230" t="s">
        <v>14059</v>
      </c>
      <c r="S935" s="230" t="s">
        <v>5714</v>
      </c>
      <c r="T935" s="232">
        <v>8998</v>
      </c>
      <c r="U935" s="230" t="s">
        <v>5764</v>
      </c>
      <c r="V935" s="230" t="s">
        <v>5765</v>
      </c>
      <c r="W935" s="233" t="str">
        <f>IFERROR(VLOOKUP(Query1[[#This Row],[ENTERPRISE_ID]],HR_tbl[],2, 0), "Not on HR File")</f>
        <v>Service Technician 1, In Home</v>
      </c>
      <c r="X935" s="113">
        <f>IFERROR(VLOOKUP(Query1[[#This Row],[ENTERPRISE_ID]],HR_tbl[],3,0), "Not on HR File")</f>
        <v>40583</v>
      </c>
      <c r="Y935" s="234" t="str">
        <f>IFERROR(VLOOKUP(Query1[[#This Row],[ENTERPRISE_ID]], Addresses!$A:$Y,21,0), "Not on HR File")</f>
        <v>836 PENNY LANE</v>
      </c>
      <c r="Z935" s="234">
        <f>IFERROR(VLOOKUP(Query1[[#This Row],[ENTERPRISE_ID]], Addresses!$A:$Y,22,0), "Not on HR File")</f>
        <v>0</v>
      </c>
      <c r="AA935" s="234" t="str">
        <f>IFERROR(VLOOKUP(Query1[[#This Row],[ENTERPRISE_ID]], Addresses!$A:$Y,23,0), "Not on HR File")</f>
        <v>MOUNT JOY</v>
      </c>
      <c r="AB935" s="234" t="str">
        <f>IFERROR(VLOOKUP(Query1[[#This Row],[ENTERPRISE_ID]], Addresses!$A:$Y,24,0), "Not on HR File")</f>
        <v>PA</v>
      </c>
      <c r="AC935" s="234" t="str">
        <f>IFERROR(VLOOKUP(Query1[[#This Row],[ENTERPRISE_ID]], Addresses!$A:$Y,25,0), "Not on HR File")</f>
        <v>17552-9228</v>
      </c>
      <c r="AD935" s="230" t="s">
        <v>14060</v>
      </c>
      <c r="AE935" s="235">
        <v>46086</v>
      </c>
    </row>
    <row r="936" spans="1:31" x14ac:dyDescent="0.3">
      <c r="A936" s="230" t="s">
        <v>10097</v>
      </c>
      <c r="B936" s="230" t="str">
        <f>Query1[[#This Row],[LAST_NAME]]</f>
        <v>KAMALINEJAD</v>
      </c>
      <c r="C936" s="230" t="s">
        <v>10098</v>
      </c>
      <c r="D936" s="230" t="s">
        <v>5867</v>
      </c>
      <c r="E936" s="230" t="s">
        <v>10099</v>
      </c>
      <c r="F936" s="230" t="s">
        <v>10100</v>
      </c>
      <c r="G936" s="230" t="s">
        <v>10101</v>
      </c>
      <c r="H936" s="230" t="str">
        <f>Query1[[#This Row],[FULL_NAME]]</f>
        <v>HOJAT KAMALINEJAD</v>
      </c>
      <c r="I936" s="230" t="s">
        <v>10102</v>
      </c>
      <c r="J936" s="230" t="s">
        <v>10103</v>
      </c>
      <c r="K936" s="230" t="str">
        <f>Query1[[#This Row],[ENTERPRISE_ID]]</f>
        <v>HKAMALI</v>
      </c>
      <c r="L936" s="231">
        <v>6232751123</v>
      </c>
      <c r="M936" s="230" t="s">
        <v>5630</v>
      </c>
      <c r="N936" s="230" t="s">
        <v>10104</v>
      </c>
      <c r="O936" s="230" t="s">
        <v>10105</v>
      </c>
      <c r="P936" s="230" t="s">
        <v>10106</v>
      </c>
      <c r="Q936" s="230" t="s">
        <v>1675</v>
      </c>
      <c r="R936" s="230" t="s">
        <v>10107</v>
      </c>
      <c r="S936" s="230" t="s">
        <v>5634</v>
      </c>
      <c r="T936" s="232">
        <v>8998</v>
      </c>
      <c r="U936" s="230" t="s">
        <v>6464</v>
      </c>
      <c r="V936" s="230" t="s">
        <v>6465</v>
      </c>
      <c r="W936" s="233" t="str">
        <f>IFERROR(VLOOKUP(Query1[[#This Row],[ENTERPRISE_ID]],HR_tbl[],2, 0), "Not on HR File")</f>
        <v>HVAC Assistant</v>
      </c>
      <c r="X936" s="113">
        <f>IFERROR(VLOOKUP(Query1[[#This Row],[ENTERPRISE_ID]],HR_tbl[],3,0), "Not on HR File")</f>
        <v>45823</v>
      </c>
      <c r="Y936" s="234" t="str">
        <f>IFERROR(VLOOKUP(Query1[[#This Row],[ENTERPRISE_ID]], Addresses!$A:$Y,21,0), "Not on HR File")</f>
        <v>17500 N 67TH AVE. APT#2041</v>
      </c>
      <c r="Z936" s="234">
        <f>IFERROR(VLOOKUP(Query1[[#This Row],[ENTERPRISE_ID]], Addresses!$A:$Y,22,0), "Not on HR File")</f>
        <v>0</v>
      </c>
      <c r="AA936" s="234" t="str">
        <f>IFERROR(VLOOKUP(Query1[[#This Row],[ENTERPRISE_ID]], Addresses!$A:$Y,23,0), "Not on HR File")</f>
        <v>GLENDALE</v>
      </c>
      <c r="AB936" s="234" t="str">
        <f>IFERROR(VLOOKUP(Query1[[#This Row],[ENTERPRISE_ID]], Addresses!$A:$Y,24,0), "Not on HR File")</f>
        <v>AZ</v>
      </c>
      <c r="AC936" s="234" t="str">
        <f>IFERROR(VLOOKUP(Query1[[#This Row],[ENTERPRISE_ID]], Addresses!$A:$Y,25,0), "Not on HR File")</f>
        <v>85308</v>
      </c>
      <c r="AD936" s="230" t="s">
        <v>10108</v>
      </c>
      <c r="AE936" s="235">
        <v>46086</v>
      </c>
    </row>
    <row r="937" spans="1:31" x14ac:dyDescent="0.3">
      <c r="A937" s="230" t="s">
        <v>3130</v>
      </c>
      <c r="B937" s="230" t="str">
        <f>Query1[[#This Row],[LAST_NAME]]</f>
        <v>KROEGER</v>
      </c>
      <c r="C937" s="230" t="s">
        <v>3131</v>
      </c>
      <c r="D937" s="230" t="s">
        <v>5889</v>
      </c>
      <c r="E937" s="230" t="s">
        <v>5890</v>
      </c>
      <c r="F937" s="230" t="s">
        <v>5891</v>
      </c>
      <c r="G937" s="230" t="s">
        <v>3132</v>
      </c>
      <c r="H937" s="230" t="str">
        <f>Query1[[#This Row],[FULL_NAME]]</f>
        <v>MICHAEL KROEGER</v>
      </c>
      <c r="I937" s="230" t="s">
        <v>4428</v>
      </c>
      <c r="J937" s="230" t="s">
        <v>3909</v>
      </c>
      <c r="K937" s="230" t="str">
        <f>Query1[[#This Row],[ENTERPRISE_ID]]</f>
        <v>MKROEGE</v>
      </c>
      <c r="L937" s="231">
        <v>8016510783</v>
      </c>
      <c r="M937" s="230" t="s">
        <v>5630</v>
      </c>
      <c r="N937" s="230" t="s">
        <v>5892</v>
      </c>
      <c r="O937" s="230"/>
      <c r="P937" s="230" t="s">
        <v>5893</v>
      </c>
      <c r="Q937" s="230" t="s">
        <v>3134</v>
      </c>
      <c r="R937" s="230" t="s">
        <v>5894</v>
      </c>
      <c r="S937" s="230" t="s">
        <v>5664</v>
      </c>
      <c r="T937" s="232">
        <v>8998</v>
      </c>
      <c r="U937" s="230" t="s">
        <v>5895</v>
      </c>
      <c r="V937" s="230" t="s">
        <v>5896</v>
      </c>
      <c r="W937" s="233" t="str">
        <f>IFERROR(VLOOKUP(Query1[[#This Row],[ENTERPRISE_ID]],HR_tbl[],2, 0), "Not on HR File")</f>
        <v>Service Technician 1, In-Home</v>
      </c>
      <c r="X937" s="113">
        <f>IFERROR(VLOOKUP(Query1[[#This Row],[ENTERPRISE_ID]],HR_tbl[],3,0), "Not on HR File")</f>
        <v>45193</v>
      </c>
      <c r="Y937" s="234" t="str">
        <f>IFERROR(VLOOKUP(Query1[[#This Row],[ENTERPRISE_ID]], Addresses!$A:$Y,21,0), "Not on HR File")</f>
        <v>3378 S 200 E</v>
      </c>
      <c r="Z937" s="234">
        <f>IFERROR(VLOOKUP(Query1[[#This Row],[ENTERPRISE_ID]], Addresses!$A:$Y,22,0), "Not on HR File")</f>
        <v>0</v>
      </c>
      <c r="AA937" s="234" t="str">
        <f>IFERROR(VLOOKUP(Query1[[#This Row],[ENTERPRISE_ID]], Addresses!$A:$Y,23,0), "Not on HR File")</f>
        <v>SALT LAKE CITY</v>
      </c>
      <c r="AB937" s="234" t="str">
        <f>IFERROR(VLOOKUP(Query1[[#This Row],[ENTERPRISE_ID]], Addresses!$A:$Y,24,0), "Not on HR File")</f>
        <v>UT</v>
      </c>
      <c r="AC937" s="234" t="str">
        <f>IFERROR(VLOOKUP(Query1[[#This Row],[ENTERPRISE_ID]], Addresses!$A:$Y,25,0), "Not on HR File")</f>
        <v>84115</v>
      </c>
      <c r="AD937" s="230" t="s">
        <v>5897</v>
      </c>
      <c r="AE937" s="235">
        <v>46086</v>
      </c>
    </row>
    <row r="938" spans="1:31" x14ac:dyDescent="0.3">
      <c r="A938" s="230" t="s">
        <v>8239</v>
      </c>
      <c r="B938" s="230" t="str">
        <f>Query1[[#This Row],[LAST_NAME]]</f>
        <v>ANDREWS</v>
      </c>
      <c r="C938" s="230" t="s">
        <v>9946</v>
      </c>
      <c r="D938" s="230" t="s">
        <v>5867</v>
      </c>
      <c r="E938" s="230" t="s">
        <v>9947</v>
      </c>
      <c r="F938" s="230" t="s">
        <v>9948</v>
      </c>
      <c r="G938" s="230" t="s">
        <v>9949</v>
      </c>
      <c r="H938" s="230" t="str">
        <f>Query1[[#This Row],[FULL_NAME]]</f>
        <v>NATHAN ANDREWS</v>
      </c>
      <c r="I938" s="230" t="s">
        <v>8936</v>
      </c>
      <c r="J938" s="230" t="s">
        <v>4952</v>
      </c>
      <c r="K938" s="230" t="str">
        <f>Query1[[#This Row],[ENTERPRISE_ID]]</f>
        <v>NANDREW</v>
      </c>
      <c r="L938" s="231">
        <v>5205900947</v>
      </c>
      <c r="M938" s="230" t="s">
        <v>5630</v>
      </c>
      <c r="N938" s="230" t="s">
        <v>9950</v>
      </c>
      <c r="O938" s="230"/>
      <c r="P938" s="230" t="s">
        <v>8938</v>
      </c>
      <c r="Q938" s="230" t="s">
        <v>1675</v>
      </c>
      <c r="R938" s="230" t="s">
        <v>8939</v>
      </c>
      <c r="S938" s="230" t="s">
        <v>5634</v>
      </c>
      <c r="T938" s="232">
        <v>8998</v>
      </c>
      <c r="U938" s="230" t="s">
        <v>6154</v>
      </c>
      <c r="V938" s="230" t="s">
        <v>31428</v>
      </c>
      <c r="W938" s="233" t="str">
        <f>IFERROR(VLOOKUP(Query1[[#This Row],[ENTERPRISE_ID]],HR_tbl[],2, 0), "Not on HR File")</f>
        <v>Service Technician 2, In-Home</v>
      </c>
      <c r="X938" s="113">
        <f>IFERROR(VLOOKUP(Query1[[#This Row],[ENTERPRISE_ID]],HR_tbl[],3,0), "Not on HR File")</f>
        <v>45053</v>
      </c>
      <c r="Y938" s="234" t="str">
        <f>IFERROR(VLOOKUP(Query1[[#This Row],[ENTERPRISE_ID]], Addresses!$A:$Y,21,0), "Not on HR File")</f>
        <v>4232 Avenida Palermo Apt A</v>
      </c>
      <c r="Z938" s="234">
        <f>IFERROR(VLOOKUP(Query1[[#This Row],[ENTERPRISE_ID]], Addresses!$A:$Y,22,0), "Not on HR File")</f>
        <v>0</v>
      </c>
      <c r="AA938" s="234" t="str">
        <f>IFERROR(VLOOKUP(Query1[[#This Row],[ENTERPRISE_ID]], Addresses!$A:$Y,23,0), "Not on HR File")</f>
        <v>SIERRA VISTA</v>
      </c>
      <c r="AB938" s="234" t="str">
        <f>IFERROR(VLOOKUP(Query1[[#This Row],[ENTERPRISE_ID]], Addresses!$A:$Y,24,0), "Not on HR File")</f>
        <v>AZ</v>
      </c>
      <c r="AC938" s="234" t="str">
        <f>IFERROR(VLOOKUP(Query1[[#This Row],[ENTERPRISE_ID]], Addresses!$A:$Y,25,0), "Not on HR File")</f>
        <v>85635</v>
      </c>
      <c r="AD938" s="230" t="s">
        <v>9951</v>
      </c>
      <c r="AE938" s="235">
        <v>46086</v>
      </c>
    </row>
    <row r="939" spans="1:31" x14ac:dyDescent="0.3">
      <c r="A939" s="230" t="s">
        <v>16717</v>
      </c>
      <c r="B939" s="230" t="str">
        <f>Query1[[#This Row],[LAST_NAME]]</f>
        <v>ENGEN</v>
      </c>
      <c r="C939" s="230" t="s">
        <v>487</v>
      </c>
      <c r="D939" s="230" t="s">
        <v>5729</v>
      </c>
      <c r="E939" s="230" t="s">
        <v>16718</v>
      </c>
      <c r="F939" s="230" t="s">
        <v>16719</v>
      </c>
      <c r="G939" s="230" t="s">
        <v>488</v>
      </c>
      <c r="H939" s="230" t="str">
        <f>Query1[[#This Row],[FULL_NAME]]</f>
        <v>ALLEN ENGEN</v>
      </c>
      <c r="I939" s="230" t="s">
        <v>16720</v>
      </c>
      <c r="J939" s="230" t="s">
        <v>4994</v>
      </c>
      <c r="K939" s="230" t="str">
        <f>Query1[[#This Row],[ENTERPRISE_ID]]</f>
        <v>AENGEN</v>
      </c>
      <c r="L939" s="231">
        <v>9253674052</v>
      </c>
      <c r="M939" s="230" t="s">
        <v>5630</v>
      </c>
      <c r="N939" s="230" t="s">
        <v>16721</v>
      </c>
      <c r="O939" s="230" t="s">
        <v>16722</v>
      </c>
      <c r="P939" s="230" t="s">
        <v>16723</v>
      </c>
      <c r="Q939" s="230" t="s">
        <v>219</v>
      </c>
      <c r="R939" s="230" t="s">
        <v>16698</v>
      </c>
      <c r="S939" s="230" t="s">
        <v>5738</v>
      </c>
      <c r="T939" s="232">
        <v>8998</v>
      </c>
      <c r="U939" s="230" t="s">
        <v>6894</v>
      </c>
      <c r="V939" s="230" t="s">
        <v>6895</v>
      </c>
      <c r="W939" s="233" t="str">
        <f>IFERROR(VLOOKUP(Query1[[#This Row],[ENTERPRISE_ID]],HR_tbl[],2, 0), "Not on HR File")</f>
        <v>Service Technician 1, In-Home</v>
      </c>
      <c r="X939" s="113">
        <f>IFERROR(VLOOKUP(Query1[[#This Row],[ENTERPRISE_ID]],HR_tbl[],3,0), "Not on HR File")</f>
        <v>42499</v>
      </c>
      <c r="Y939" s="234" t="str">
        <f>IFERROR(VLOOKUP(Query1[[#This Row],[ENTERPRISE_ID]], Addresses!$A:$Y,21,0), "Not on HR File")</f>
        <v>1421 Loeffler Lane</v>
      </c>
      <c r="Z939" s="234" t="str">
        <f>IFERROR(VLOOKUP(Query1[[#This Row],[ENTERPRISE_ID]], Addresses!$A:$Y,22,0), "Not on HR File")</f>
        <v>#2</v>
      </c>
      <c r="AA939" s="234" t="str">
        <f>IFERROR(VLOOKUP(Query1[[#This Row],[ENTERPRISE_ID]], Addresses!$A:$Y,23,0), "Not on HR File")</f>
        <v>Concord</v>
      </c>
      <c r="AB939" s="234" t="str">
        <f>IFERROR(VLOOKUP(Query1[[#This Row],[ENTERPRISE_ID]], Addresses!$A:$Y,24,0), "Not on HR File")</f>
        <v>CA</v>
      </c>
      <c r="AC939" s="234" t="str">
        <f>IFERROR(VLOOKUP(Query1[[#This Row],[ENTERPRISE_ID]], Addresses!$A:$Y,25,0), "Not on HR File")</f>
        <v>94521</v>
      </c>
      <c r="AD939" s="230" t="s">
        <v>16724</v>
      </c>
      <c r="AE939" s="235">
        <v>46086</v>
      </c>
    </row>
    <row r="940" spans="1:31" x14ac:dyDescent="0.3">
      <c r="A940" s="230" t="s">
        <v>13918</v>
      </c>
      <c r="B940" s="230" t="str">
        <f>Query1[[#This Row],[LAST_NAME]]</f>
        <v>CABANA</v>
      </c>
      <c r="C940" s="230" t="s">
        <v>13919</v>
      </c>
      <c r="D940" s="230" t="s">
        <v>6100</v>
      </c>
      <c r="E940" s="230" t="s">
        <v>13920</v>
      </c>
      <c r="F940" s="230" t="s">
        <v>13921</v>
      </c>
      <c r="G940" s="230" t="s">
        <v>13922</v>
      </c>
      <c r="H940" s="230" t="str">
        <f>Query1[[#This Row],[FULL_NAME]]</f>
        <v>BOWMAN CABANA</v>
      </c>
      <c r="I940" s="230" t="s">
        <v>13923</v>
      </c>
      <c r="J940" s="230" t="s">
        <v>13924</v>
      </c>
      <c r="K940" s="230" t="str">
        <f>Query1[[#This Row],[ENTERPRISE_ID]]</f>
        <v>BCABANA</v>
      </c>
      <c r="L940" s="231">
        <v>8082944591</v>
      </c>
      <c r="M940" s="230" t="s">
        <v>5630</v>
      </c>
      <c r="N940" s="230" t="s">
        <v>13925</v>
      </c>
      <c r="O940" s="230"/>
      <c r="P940" s="230" t="s">
        <v>4669</v>
      </c>
      <c r="Q940" s="230" t="s">
        <v>2504</v>
      </c>
      <c r="R940" s="230" t="s">
        <v>6104</v>
      </c>
      <c r="S940" s="230" t="s">
        <v>5634</v>
      </c>
      <c r="T940" s="232">
        <v>8998</v>
      </c>
      <c r="U940" s="230" t="s">
        <v>6105</v>
      </c>
      <c r="V940" s="230" t="s">
        <v>6106</v>
      </c>
      <c r="W940" s="233" t="str">
        <f>IFERROR(VLOOKUP(Query1[[#This Row],[ENTERPRISE_ID]],HR_tbl[],2, 0), "Not on HR File")</f>
        <v>Service Technician 2, In-Home</v>
      </c>
      <c r="X940" s="113">
        <f>IFERROR(VLOOKUP(Query1[[#This Row],[ENTERPRISE_ID]],HR_tbl[],3,0), "Not on HR File")</f>
        <v>40420</v>
      </c>
      <c r="Y940" s="234" t="str">
        <f>IFERROR(VLOOKUP(Query1[[#This Row],[ENTERPRISE_ID]], Addresses!$A:$Y,21,0), "Not on HR File")</f>
        <v>91-1780 PUNAKO STREET</v>
      </c>
      <c r="Z940" s="234">
        <f>IFERROR(VLOOKUP(Query1[[#This Row],[ENTERPRISE_ID]], Addresses!$A:$Y,22,0), "Not on HR File")</f>
        <v>0</v>
      </c>
      <c r="AA940" s="234" t="str">
        <f>IFERROR(VLOOKUP(Query1[[#This Row],[ENTERPRISE_ID]], Addresses!$A:$Y,23,0), "Not on HR File")</f>
        <v>EWA BEACH</v>
      </c>
      <c r="AB940" s="234" t="str">
        <f>IFERROR(VLOOKUP(Query1[[#This Row],[ENTERPRISE_ID]], Addresses!$A:$Y,24,0), "Not on HR File")</f>
        <v>HI</v>
      </c>
      <c r="AC940" s="234" t="str">
        <f>IFERROR(VLOOKUP(Query1[[#This Row],[ENTERPRISE_ID]], Addresses!$A:$Y,25,0), "Not on HR File")</f>
        <v>96706</v>
      </c>
      <c r="AD940" s="230" t="s">
        <v>13926</v>
      </c>
      <c r="AE940" s="235">
        <v>46086</v>
      </c>
    </row>
    <row r="941" spans="1:31" x14ac:dyDescent="0.3">
      <c r="A941" s="230" t="s">
        <v>7526</v>
      </c>
      <c r="B941" s="230" t="str">
        <f>Query1[[#This Row],[LAST_NAME]]</f>
        <v>TAMAYO</v>
      </c>
      <c r="C941" s="230" t="s">
        <v>7527</v>
      </c>
      <c r="D941" s="230" t="s">
        <v>5843</v>
      </c>
      <c r="E941" s="230" t="s">
        <v>7528</v>
      </c>
      <c r="F941" s="230" t="s">
        <v>7529</v>
      </c>
      <c r="G941" s="230" t="s">
        <v>7530</v>
      </c>
      <c r="H941" s="230" t="str">
        <f>Query1[[#This Row],[FULL_NAME]]</f>
        <v>ROMAN TAMAYO</v>
      </c>
      <c r="I941" s="230" t="s">
        <v>5187</v>
      </c>
      <c r="J941" s="230" t="s">
        <v>5186</v>
      </c>
      <c r="K941" s="230" t="str">
        <f>Query1[[#This Row],[ENTERPRISE_ID]]</f>
        <v>RTAMAYO</v>
      </c>
      <c r="L941" s="231">
        <v>2812537300</v>
      </c>
      <c r="M941" s="230" t="s">
        <v>5630</v>
      </c>
      <c r="N941" s="230" t="s">
        <v>7531</v>
      </c>
      <c r="O941" s="230"/>
      <c r="P941" s="230" t="s">
        <v>7532</v>
      </c>
      <c r="Q941" s="230" t="s">
        <v>279</v>
      </c>
      <c r="R941" s="230" t="s">
        <v>4764</v>
      </c>
      <c r="S941" s="230" t="s">
        <v>5738</v>
      </c>
      <c r="T941" s="232">
        <v>8998</v>
      </c>
      <c r="U941" s="230" t="s">
        <v>5715</v>
      </c>
      <c r="V941" s="230" t="s">
        <v>5716</v>
      </c>
      <c r="W941" s="233" t="str">
        <f>IFERROR(VLOOKUP(Query1[[#This Row],[ENTERPRISE_ID]],HR_tbl[],2, 0), "Not on HR File")</f>
        <v>Team Lead Technician</v>
      </c>
      <c r="X941" s="113">
        <f>IFERROR(VLOOKUP(Query1[[#This Row],[ENTERPRISE_ID]],HR_tbl[],3,0), "Not on HR File")</f>
        <v>42431</v>
      </c>
      <c r="Y941" s="234" t="str">
        <f>IFERROR(VLOOKUP(Query1[[#This Row],[ENTERPRISE_ID]], Addresses!$A:$Y,21,0), "Not on HR File")</f>
        <v>16610 MOARY FIRTH DR</v>
      </c>
      <c r="Z941" s="234">
        <f>IFERROR(VLOOKUP(Query1[[#This Row],[ENTERPRISE_ID]], Addresses!$A:$Y,22,0), "Not on HR File")</f>
        <v>0</v>
      </c>
      <c r="AA941" s="234" t="str">
        <f>IFERROR(VLOOKUP(Query1[[#This Row],[ENTERPRISE_ID]], Addresses!$A:$Y,23,0), "Not on HR File")</f>
        <v>HOUSTON</v>
      </c>
      <c r="AB941" s="234" t="str">
        <f>IFERROR(VLOOKUP(Query1[[#This Row],[ENTERPRISE_ID]], Addresses!$A:$Y,24,0), "Not on HR File")</f>
        <v>TX</v>
      </c>
      <c r="AC941" s="234" t="str">
        <f>IFERROR(VLOOKUP(Query1[[#This Row],[ENTERPRISE_ID]], Addresses!$A:$Y,25,0), "Not on HR File")</f>
        <v>77084</v>
      </c>
      <c r="AD941" s="230" t="s">
        <v>7533</v>
      </c>
      <c r="AE941" s="235">
        <v>46086</v>
      </c>
    </row>
    <row r="942" spans="1:31" x14ac:dyDescent="0.3">
      <c r="A942" s="230" t="s">
        <v>31294</v>
      </c>
      <c r="B942" s="230" t="str">
        <f>Query1[[#This Row],[LAST_NAME]]</f>
        <v>POMNITZ</v>
      </c>
      <c r="C942" s="230" t="s">
        <v>513</v>
      </c>
      <c r="D942" s="230" t="s">
        <v>5729</v>
      </c>
      <c r="E942" s="230" t="s">
        <v>17021</v>
      </c>
      <c r="F942" s="230" t="s">
        <v>31295</v>
      </c>
      <c r="G942" s="230" t="s">
        <v>514</v>
      </c>
      <c r="H942" s="230" t="str">
        <f>Query1[[#This Row],[FULL_NAME]]</f>
        <v>ROBERT POMNITZ</v>
      </c>
      <c r="I942" s="230" t="s">
        <v>4215</v>
      </c>
      <c r="J942" s="230" t="s">
        <v>4188</v>
      </c>
      <c r="K942" s="230" t="str">
        <f>Query1[[#This Row],[ENTERPRISE_ID]]</f>
        <v>RPOMNIT</v>
      </c>
      <c r="L942" s="231">
        <v>4085921319</v>
      </c>
      <c r="M942" s="230" t="s">
        <v>5630</v>
      </c>
      <c r="N942" s="230" t="s">
        <v>17022</v>
      </c>
      <c r="O942" s="230"/>
      <c r="P942" s="230" t="s">
        <v>17023</v>
      </c>
      <c r="Q942" s="230" t="s">
        <v>219</v>
      </c>
      <c r="R942" s="230" t="s">
        <v>19833</v>
      </c>
      <c r="S942" s="230" t="s">
        <v>5738</v>
      </c>
      <c r="T942" s="232">
        <v>8998</v>
      </c>
      <c r="U942" s="230" t="s">
        <v>6194</v>
      </c>
      <c r="V942" s="230" t="s">
        <v>6195</v>
      </c>
      <c r="W942" s="233" t="str">
        <f>IFERROR(VLOOKUP(Query1[[#This Row],[ENTERPRISE_ID]],HR_tbl[],2, 0), "Not on HR File")</f>
        <v>Service Technician 2, In-Home</v>
      </c>
      <c r="X942" s="113">
        <f>IFERROR(VLOOKUP(Query1[[#This Row],[ENTERPRISE_ID]],HR_tbl[],3,0), "Not on HR File")</f>
        <v>45564</v>
      </c>
      <c r="Y942" s="234" t="str">
        <f>IFERROR(VLOOKUP(Query1[[#This Row],[ENTERPRISE_ID]], Addresses!$A:$Y,21,0), "Not on HR File")</f>
        <v>149 Hall Lane</v>
      </c>
      <c r="Z942" s="234">
        <f>IFERROR(VLOOKUP(Query1[[#This Row],[ENTERPRISE_ID]], Addresses!$A:$Y,22,0), "Not on HR File")</f>
        <v>0</v>
      </c>
      <c r="AA942" s="234" t="str">
        <f>IFERROR(VLOOKUP(Query1[[#This Row],[ENTERPRISE_ID]], Addresses!$A:$Y,23,0), "Not on HR File")</f>
        <v>Walnut Creek</v>
      </c>
      <c r="AB942" s="234" t="str">
        <f>IFERROR(VLOOKUP(Query1[[#This Row],[ENTERPRISE_ID]], Addresses!$A:$Y,24,0), "Not on HR File")</f>
        <v>CA</v>
      </c>
      <c r="AC942" s="234" t="str">
        <f>IFERROR(VLOOKUP(Query1[[#This Row],[ENTERPRISE_ID]], Addresses!$A:$Y,25,0), "Not on HR File")</f>
        <v>94598</v>
      </c>
      <c r="AD942" s="230" t="s">
        <v>17025</v>
      </c>
      <c r="AE942" s="235">
        <v>46086</v>
      </c>
    </row>
    <row r="943" spans="1:31" x14ac:dyDescent="0.3">
      <c r="A943" s="230" t="s">
        <v>253</v>
      </c>
      <c r="B943" s="230" t="str">
        <f>Query1[[#This Row],[LAST_NAME]]</f>
        <v>ZULFIU</v>
      </c>
      <c r="C943" s="230" t="s">
        <v>254</v>
      </c>
      <c r="D943" s="230" t="s">
        <v>6119</v>
      </c>
      <c r="E943" s="230" t="s">
        <v>13024</v>
      </c>
      <c r="F943" s="230" t="s">
        <v>13025</v>
      </c>
      <c r="G943" s="230" t="s">
        <v>255</v>
      </c>
      <c r="H943" s="230" t="str">
        <f>Query1[[#This Row],[FULL_NAME]]</f>
        <v>ILJIR ZULFIU</v>
      </c>
      <c r="I943" s="230" t="s">
        <v>13026</v>
      </c>
      <c r="J943" s="230" t="s">
        <v>13027</v>
      </c>
      <c r="K943" s="230" t="str">
        <f>Query1[[#This Row],[ENTERPRISE_ID]]</f>
        <v>IZULFIU</v>
      </c>
      <c r="L943" s="231">
        <v>2166321004</v>
      </c>
      <c r="M943" s="230" t="s">
        <v>5630</v>
      </c>
      <c r="N943" s="230" t="s">
        <v>13028</v>
      </c>
      <c r="O943" s="230"/>
      <c r="P943" s="230" t="s">
        <v>13029</v>
      </c>
      <c r="Q943" s="230" t="s">
        <v>260</v>
      </c>
      <c r="R943" s="230" t="s">
        <v>13030</v>
      </c>
      <c r="S943" s="230" t="s">
        <v>5738</v>
      </c>
      <c r="T943" s="232">
        <v>8998</v>
      </c>
      <c r="U943" s="230" t="s">
        <v>4914</v>
      </c>
      <c r="V943" s="230" t="s">
        <v>6517</v>
      </c>
      <c r="W943" s="233" t="str">
        <f>IFERROR(VLOOKUP(Query1[[#This Row],[ENTERPRISE_ID]],HR_tbl[],2, 0), "Not on HR File")</f>
        <v>Service Technician 1, In-Home</v>
      </c>
      <c r="X943" s="113">
        <f>IFERROR(VLOOKUP(Query1[[#This Row],[ENTERPRISE_ID]],HR_tbl[],3,0), "Not on HR File")</f>
        <v>45809</v>
      </c>
      <c r="Y943" s="234" t="str">
        <f>IFERROR(VLOOKUP(Query1[[#This Row],[ENTERPRISE_ID]], Addresses!$A:$Y,21,0), "Not on HR File")</f>
        <v>16435 PARKLAWN AVE</v>
      </c>
      <c r="Z943" s="234">
        <f>IFERROR(VLOOKUP(Query1[[#This Row],[ENTERPRISE_ID]], Addresses!$A:$Y,22,0), "Not on HR File")</f>
        <v>0</v>
      </c>
      <c r="AA943" s="234" t="str">
        <f>IFERROR(VLOOKUP(Query1[[#This Row],[ENTERPRISE_ID]], Addresses!$A:$Y,23,0), "Not on HR File")</f>
        <v>MIDDLEBURG HEIGHTS</v>
      </c>
      <c r="AB943" s="234" t="str">
        <f>IFERROR(VLOOKUP(Query1[[#This Row],[ENTERPRISE_ID]], Addresses!$A:$Y,24,0), "Not on HR File")</f>
        <v>OH</v>
      </c>
      <c r="AC943" s="234" t="str">
        <f>IFERROR(VLOOKUP(Query1[[#This Row],[ENTERPRISE_ID]], Addresses!$A:$Y,25,0), "Not on HR File")</f>
        <v>44130</v>
      </c>
      <c r="AD943" s="230" t="s">
        <v>13031</v>
      </c>
      <c r="AE943" s="235">
        <v>46086</v>
      </c>
    </row>
    <row r="944" spans="1:31" x14ac:dyDescent="0.3">
      <c r="A944" s="230" t="s">
        <v>1971</v>
      </c>
      <c r="B944" s="230" t="str">
        <f>Query1[[#This Row],[LAST_NAME]]</f>
        <v>KRUGER</v>
      </c>
      <c r="C944" s="230" t="s">
        <v>1972</v>
      </c>
      <c r="D944" s="230" t="s">
        <v>5822</v>
      </c>
      <c r="E944" s="230" t="s">
        <v>14042</v>
      </c>
      <c r="F944" s="230" t="s">
        <v>14043</v>
      </c>
      <c r="G944" s="230" t="s">
        <v>1973</v>
      </c>
      <c r="H944" s="230" t="str">
        <f>Query1[[#This Row],[FULL_NAME]]</f>
        <v>MARK KRUGER</v>
      </c>
      <c r="I944" s="230" t="s">
        <v>5837</v>
      </c>
      <c r="J944" s="230" t="s">
        <v>4207</v>
      </c>
      <c r="K944" s="230" t="str">
        <f>Query1[[#This Row],[ENTERPRISE_ID]]</f>
        <v>MKRUGER</v>
      </c>
      <c r="L944" s="231">
        <v>5189611575</v>
      </c>
      <c r="M944" s="230" t="s">
        <v>5630</v>
      </c>
      <c r="N944" s="230" t="s">
        <v>14044</v>
      </c>
      <c r="O944" s="230" t="s">
        <v>10839</v>
      </c>
      <c r="P944" s="230" t="s">
        <v>1977</v>
      </c>
      <c r="Q944" s="230" t="s">
        <v>318</v>
      </c>
      <c r="R944" s="230" t="s">
        <v>4398</v>
      </c>
      <c r="S944" s="230" t="s">
        <v>5916</v>
      </c>
      <c r="T944" s="232">
        <v>8998</v>
      </c>
      <c r="U944" s="230" t="s">
        <v>6588</v>
      </c>
      <c r="V944" s="230" t="s">
        <v>6589</v>
      </c>
      <c r="W944" s="233" t="str">
        <f>IFERROR(VLOOKUP(Query1[[#This Row],[ENTERPRISE_ID]],HR_tbl[],2, 0), "Not on HR File")</f>
        <v>Service Technician 2, In-Home</v>
      </c>
      <c r="X944" s="113">
        <f>IFERROR(VLOOKUP(Query1[[#This Row],[ENTERPRISE_ID]],HR_tbl[],3,0), "Not on HR File")</f>
        <v>45963</v>
      </c>
      <c r="Y944" s="234" t="str">
        <f>IFERROR(VLOOKUP(Query1[[#This Row],[ENTERPRISE_ID]], Addresses!$A:$Y,21,0), "Not on HR File")</f>
        <v>118 SANFORD AVE. APT 2</v>
      </c>
      <c r="Z944" s="234">
        <f>IFERROR(VLOOKUP(Query1[[#This Row],[ENTERPRISE_ID]], Addresses!$A:$Y,22,0), "Not on HR File")</f>
        <v>0</v>
      </c>
      <c r="AA944" s="234" t="str">
        <f>IFERROR(VLOOKUP(Query1[[#This Row],[ENTERPRISE_ID]], Addresses!$A:$Y,23,0), "Not on HR File")</f>
        <v>AMSTERDAM</v>
      </c>
      <c r="AB944" s="234" t="str">
        <f>IFERROR(VLOOKUP(Query1[[#This Row],[ENTERPRISE_ID]], Addresses!$A:$Y,24,0), "Not on HR File")</f>
        <v>NY</v>
      </c>
      <c r="AC944" s="234" t="str">
        <f>IFERROR(VLOOKUP(Query1[[#This Row],[ENTERPRISE_ID]], Addresses!$A:$Y,25,0), "Not on HR File")</f>
        <v>12010</v>
      </c>
      <c r="AD944" s="230" t="s">
        <v>14045</v>
      </c>
      <c r="AE944" s="235">
        <v>46086</v>
      </c>
    </row>
    <row r="945" spans="1:31" x14ac:dyDescent="0.3">
      <c r="A945" s="230" t="s">
        <v>13279</v>
      </c>
      <c r="B945" s="230" t="str">
        <f>Query1[[#This Row],[LAST_NAME]]</f>
        <v>PLUMMER</v>
      </c>
      <c r="C945" s="230" t="s">
        <v>13280</v>
      </c>
      <c r="D945" s="230" t="s">
        <v>5708</v>
      </c>
      <c r="E945" s="230" t="s">
        <v>6317</v>
      </c>
      <c r="F945" s="230" t="s">
        <v>13281</v>
      </c>
      <c r="G945" s="230" t="s">
        <v>13282</v>
      </c>
      <c r="H945" s="230" t="str">
        <f>Query1[[#This Row],[FULL_NAME]]</f>
        <v>CARL PLUMMER</v>
      </c>
      <c r="I945" s="230" t="s">
        <v>13283</v>
      </c>
      <c r="J945" s="230" t="s">
        <v>4321</v>
      </c>
      <c r="K945" s="230" t="str">
        <f>Query1[[#This Row],[ENTERPRISE_ID]]</f>
        <v>CPLUMME</v>
      </c>
      <c r="L945" s="231">
        <v>5049570778</v>
      </c>
      <c r="M945" s="230" t="s">
        <v>5630</v>
      </c>
      <c r="N945" s="230" t="s">
        <v>13284</v>
      </c>
      <c r="O945" s="230"/>
      <c r="P945" s="230" t="s">
        <v>13285</v>
      </c>
      <c r="Q945" s="230" t="s">
        <v>287</v>
      </c>
      <c r="R945" s="230" t="s">
        <v>13286</v>
      </c>
      <c r="S945" s="230" t="s">
        <v>5714</v>
      </c>
      <c r="T945" s="232">
        <v>8998</v>
      </c>
      <c r="U945" s="230" t="s">
        <v>6464</v>
      </c>
      <c r="V945" s="230" t="s">
        <v>6465</v>
      </c>
      <c r="W945" s="233" t="str">
        <f>IFERROR(VLOOKUP(Query1[[#This Row],[ENTERPRISE_ID]],HR_tbl[],2, 0), "Not on HR File")</f>
        <v>HVAC Lead Installer</v>
      </c>
      <c r="X945" s="113">
        <f>IFERROR(VLOOKUP(Query1[[#This Row],[ENTERPRISE_ID]],HR_tbl[],3,0), "Not on HR File")</f>
        <v>43753</v>
      </c>
      <c r="Y945" s="234" t="str">
        <f>IFERROR(VLOOKUP(Query1[[#This Row],[ENTERPRISE_ID]], Addresses!$A:$Y,21,0), "Not on HR File")</f>
        <v>4627 LONGFELLOW DR.</v>
      </c>
      <c r="Z945" s="234">
        <f>IFERROR(VLOOKUP(Query1[[#This Row],[ENTERPRISE_ID]], Addresses!$A:$Y,22,0), "Not on HR File")</f>
        <v>0</v>
      </c>
      <c r="AA945" s="234" t="str">
        <f>IFERROR(VLOOKUP(Query1[[#This Row],[ENTERPRISE_ID]], Addresses!$A:$Y,23,0), "Not on HR File")</f>
        <v>NEW ORLEANS</v>
      </c>
      <c r="AB945" s="234" t="str">
        <f>IFERROR(VLOOKUP(Query1[[#This Row],[ENTERPRISE_ID]], Addresses!$A:$Y,24,0), "Not on HR File")</f>
        <v>LA</v>
      </c>
      <c r="AC945" s="234" t="str">
        <f>IFERROR(VLOOKUP(Query1[[#This Row],[ENTERPRISE_ID]], Addresses!$A:$Y,25,0), "Not on HR File")</f>
        <v>70127</v>
      </c>
      <c r="AD945" s="230" t="s">
        <v>13287</v>
      </c>
      <c r="AE945" s="235">
        <v>46086</v>
      </c>
    </row>
    <row r="946" spans="1:31" x14ac:dyDescent="0.3">
      <c r="A946" s="230" t="s">
        <v>5591</v>
      </c>
      <c r="B946" s="230" t="str">
        <f>Query1[[#This Row],[LAST_NAME]]</f>
        <v>SCHAEFER</v>
      </c>
      <c r="C946" s="230" t="s">
        <v>13403</v>
      </c>
      <c r="D946" s="230" t="s">
        <v>5719</v>
      </c>
      <c r="E946" s="230" t="s">
        <v>13404</v>
      </c>
      <c r="F946" s="230" t="s">
        <v>13405</v>
      </c>
      <c r="G946" s="230" t="s">
        <v>5593</v>
      </c>
      <c r="H946" s="230" t="str">
        <f>Query1[[#This Row],[FULL_NAME]]</f>
        <v>JOHN SCHAEFER</v>
      </c>
      <c r="I946" s="230" t="s">
        <v>5592</v>
      </c>
      <c r="J946" s="230" t="s">
        <v>4282</v>
      </c>
      <c r="K946" s="230" t="str">
        <f>Query1[[#This Row],[ENTERPRISE_ID]]</f>
        <v>JSCHAEF</v>
      </c>
      <c r="L946" s="231">
        <v>6089822781</v>
      </c>
      <c r="M946" s="230" t="s">
        <v>5630</v>
      </c>
      <c r="N946" s="230" t="s">
        <v>13406</v>
      </c>
      <c r="O946" s="230"/>
      <c r="P946" s="230" t="s">
        <v>13407</v>
      </c>
      <c r="Q946" s="230" t="s">
        <v>453</v>
      </c>
      <c r="R946" s="230" t="s">
        <v>13408</v>
      </c>
      <c r="S946" s="230" t="s">
        <v>5634</v>
      </c>
      <c r="T946" s="232">
        <v>8998</v>
      </c>
      <c r="U946" s="230" t="s">
        <v>6837</v>
      </c>
      <c r="V946" s="230" t="s">
        <v>6838</v>
      </c>
      <c r="W946" s="233" t="str">
        <f>IFERROR(VLOOKUP(Query1[[#This Row],[ENTERPRISE_ID]],HR_tbl[],2, 0), "Not on HR File")</f>
        <v>Service Technician 1, In-Home</v>
      </c>
      <c r="X946" s="113">
        <f>IFERROR(VLOOKUP(Query1[[#This Row],[ENTERPRISE_ID]],HR_tbl[],3,0), "Not on HR File")</f>
        <v>31873</v>
      </c>
      <c r="Y946" s="234" t="str">
        <f>IFERROR(VLOOKUP(Query1[[#This Row],[ENTERPRISE_ID]], Addresses!$A:$Y,21,0), "Not on HR File")</f>
        <v>5 CHARLEEN LANE</v>
      </c>
      <c r="Z946" s="234">
        <f>IFERROR(VLOOKUP(Query1[[#This Row],[ENTERPRISE_ID]], Addresses!$A:$Y,22,0), "Not on HR File")</f>
        <v>0</v>
      </c>
      <c r="AA946" s="234" t="str">
        <f>IFERROR(VLOOKUP(Query1[[#This Row],[ENTERPRISE_ID]], Addresses!$A:$Y,23,0), "Not on HR File")</f>
        <v>MADISON</v>
      </c>
      <c r="AB946" s="234" t="str">
        <f>IFERROR(VLOOKUP(Query1[[#This Row],[ENTERPRISE_ID]], Addresses!$A:$Y,24,0), "Not on HR File")</f>
        <v>WI</v>
      </c>
      <c r="AC946" s="234" t="str">
        <f>IFERROR(VLOOKUP(Query1[[#This Row],[ENTERPRISE_ID]], Addresses!$A:$Y,25,0), "Not on HR File")</f>
        <v>53714</v>
      </c>
      <c r="AD946" s="230" t="s">
        <v>13409</v>
      </c>
      <c r="AE946" s="235">
        <v>46086</v>
      </c>
    </row>
    <row r="947" spans="1:31" x14ac:dyDescent="0.3">
      <c r="A947" s="230" t="s">
        <v>10725</v>
      </c>
      <c r="B947" s="230" t="str">
        <f>Query1[[#This Row],[LAST_NAME]]</f>
        <v>ROJAS</v>
      </c>
      <c r="C947" s="230" t="s">
        <v>10726</v>
      </c>
      <c r="D947" s="230" t="s">
        <v>5867</v>
      </c>
      <c r="E947" s="230" t="s">
        <v>10727</v>
      </c>
      <c r="F947" s="230" t="s">
        <v>10728</v>
      </c>
      <c r="G947" s="230" t="s">
        <v>8099</v>
      </c>
      <c r="H947" s="230" t="str">
        <f>Query1[[#This Row],[FULL_NAME]]</f>
        <v>SALVADOR ROJAS</v>
      </c>
      <c r="I947" s="230" t="s">
        <v>10729</v>
      </c>
      <c r="J947" s="230" t="s">
        <v>6951</v>
      </c>
      <c r="K947" s="230" t="str">
        <f>Query1[[#This Row],[ENTERPRISE_ID]]</f>
        <v>SROJA06</v>
      </c>
      <c r="L947" s="231">
        <v>3107569141</v>
      </c>
      <c r="M947" s="230" t="s">
        <v>5630</v>
      </c>
      <c r="N947" s="230" t="s">
        <v>10730</v>
      </c>
      <c r="O947" s="230"/>
      <c r="P947" s="230" t="s">
        <v>10731</v>
      </c>
      <c r="Q947" s="230" t="s">
        <v>219</v>
      </c>
      <c r="R947" s="230" t="s">
        <v>8294</v>
      </c>
      <c r="S947" s="230" t="s">
        <v>5634</v>
      </c>
      <c r="T947" s="232">
        <v>8998</v>
      </c>
      <c r="U947" s="230" t="s">
        <v>5715</v>
      </c>
      <c r="V947" s="230" t="s">
        <v>5716</v>
      </c>
      <c r="W947" s="233" t="str">
        <f>IFERROR(VLOOKUP(Query1[[#This Row],[ENTERPRISE_ID]],HR_tbl[],2, 0), "Not on HR File")</f>
        <v>Team Lead Technician</v>
      </c>
      <c r="X947" s="113">
        <f>IFERROR(VLOOKUP(Query1[[#This Row],[ENTERPRISE_ID]],HR_tbl[],3,0), "Not on HR File")</f>
        <v>38481</v>
      </c>
      <c r="Y947" s="234" t="str">
        <f>IFERROR(VLOOKUP(Query1[[#This Row],[ENTERPRISE_ID]], Addresses!$A:$Y,21,0), "Not on HR File")</f>
        <v>35233 Rockford Way</v>
      </c>
      <c r="Z947" s="234">
        <f>IFERROR(VLOOKUP(Query1[[#This Row],[ENTERPRISE_ID]], Addresses!$A:$Y,22,0), "Not on HR File")</f>
        <v>0</v>
      </c>
      <c r="AA947" s="234" t="str">
        <f>IFERROR(VLOOKUP(Query1[[#This Row],[ENTERPRISE_ID]], Addresses!$A:$Y,23,0), "Not on HR File")</f>
        <v>Murrieta</v>
      </c>
      <c r="AB947" s="234" t="str">
        <f>IFERROR(VLOOKUP(Query1[[#This Row],[ENTERPRISE_ID]], Addresses!$A:$Y,24,0), "Not on HR File")</f>
        <v>CA</v>
      </c>
      <c r="AC947" s="234" t="str">
        <f>IFERROR(VLOOKUP(Query1[[#This Row],[ENTERPRISE_ID]], Addresses!$A:$Y,25,0), "Not on HR File")</f>
        <v>92563</v>
      </c>
      <c r="AD947" s="230" t="s">
        <v>10732</v>
      </c>
      <c r="AE947" s="235">
        <v>46086</v>
      </c>
    </row>
    <row r="948" spans="1:31" x14ac:dyDescent="0.3">
      <c r="A948" s="230" t="s">
        <v>17850</v>
      </c>
      <c r="B948" s="230" t="str">
        <f>Query1[[#This Row],[LAST_NAME]]</f>
        <v>BANKSTON JR</v>
      </c>
      <c r="C948" s="230" t="s">
        <v>17851</v>
      </c>
      <c r="D948" s="230" t="s">
        <v>5708</v>
      </c>
      <c r="E948" s="230" t="s">
        <v>17852</v>
      </c>
      <c r="F948" s="230" t="s">
        <v>17853</v>
      </c>
      <c r="G948" s="230" t="s">
        <v>17854</v>
      </c>
      <c r="H948" s="230" t="str">
        <f>Query1[[#This Row],[FULL_NAME]]</f>
        <v>DONNIE BANKSTON JR</v>
      </c>
      <c r="I948" s="230" t="s">
        <v>17855</v>
      </c>
      <c r="J948" s="230" t="s">
        <v>15997</v>
      </c>
      <c r="K948" s="230" t="str">
        <f>Query1[[#This Row],[ENTERPRISE_ID]]</f>
        <v>DBANKST</v>
      </c>
      <c r="L948" s="231">
        <v>9854033640</v>
      </c>
      <c r="M948" s="230" t="s">
        <v>5630</v>
      </c>
      <c r="N948" s="230" t="s">
        <v>17856</v>
      </c>
      <c r="O948" s="230"/>
      <c r="P948" s="230" t="s">
        <v>10158</v>
      </c>
      <c r="Q948" s="230" t="s">
        <v>287</v>
      </c>
      <c r="R948" s="230" t="s">
        <v>17857</v>
      </c>
      <c r="S948" s="230" t="s">
        <v>5714</v>
      </c>
      <c r="T948" s="232">
        <v>8998</v>
      </c>
      <c r="U948" s="230" t="s">
        <v>5200</v>
      </c>
      <c r="V948" s="230" t="s">
        <v>5887</v>
      </c>
      <c r="W948" s="233" t="str">
        <f>IFERROR(VLOOKUP(Query1[[#This Row],[ENTERPRISE_ID]],HR_tbl[],2, 0), "Not on HR File")</f>
        <v>Service Technician 1, In-Home</v>
      </c>
      <c r="X948" s="113">
        <f>IFERROR(VLOOKUP(Query1[[#This Row],[ENTERPRISE_ID]],HR_tbl[],3,0), "Not on HR File")</f>
        <v>36976</v>
      </c>
      <c r="Y948" s="234" t="str">
        <f>IFERROR(VLOOKUP(Query1[[#This Row],[ENTERPRISE_ID]], Addresses!$A:$Y,21,0), "Not on HR File")</f>
        <v>35040 ARTHUR BANKSTON</v>
      </c>
      <c r="Z948" s="234">
        <f>IFERROR(VLOOKUP(Query1[[#This Row],[ENTERPRISE_ID]], Addresses!$A:$Y,22,0), "Not on HR File")</f>
        <v>0</v>
      </c>
      <c r="AA948" s="234" t="str">
        <f>IFERROR(VLOOKUP(Query1[[#This Row],[ENTERPRISE_ID]], Addresses!$A:$Y,23,0), "Not on HR File")</f>
        <v>INDEPENDENCE</v>
      </c>
      <c r="AB948" s="234" t="str">
        <f>IFERROR(VLOOKUP(Query1[[#This Row],[ENTERPRISE_ID]], Addresses!$A:$Y,24,0), "Not on HR File")</f>
        <v>LA</v>
      </c>
      <c r="AC948" s="234" t="str">
        <f>IFERROR(VLOOKUP(Query1[[#This Row],[ENTERPRISE_ID]], Addresses!$A:$Y,25,0), "Not on HR File")</f>
        <v>70443</v>
      </c>
      <c r="AD948" s="230" t="s">
        <v>17858</v>
      </c>
      <c r="AE948" s="235">
        <v>46086</v>
      </c>
    </row>
    <row r="949" spans="1:31" x14ac:dyDescent="0.3">
      <c r="A949" s="230" t="s">
        <v>7719</v>
      </c>
      <c r="B949" s="230" t="str">
        <f>Query1[[#This Row],[LAST_NAME]]</f>
        <v>GILCHRIST</v>
      </c>
      <c r="C949" s="230" t="s">
        <v>7720</v>
      </c>
      <c r="D949" s="230" t="s">
        <v>5854</v>
      </c>
      <c r="E949" s="230" t="s">
        <v>7721</v>
      </c>
      <c r="F949" s="230" t="s">
        <v>7722</v>
      </c>
      <c r="G949" s="230" t="s">
        <v>7723</v>
      </c>
      <c r="H949" s="230" t="str">
        <f>Query1[[#This Row],[FULL_NAME]]</f>
        <v>DEJUAN GILCHRIST</v>
      </c>
      <c r="I949" s="230" t="s">
        <v>7724</v>
      </c>
      <c r="J949" s="230" t="s">
        <v>7725</v>
      </c>
      <c r="K949" s="230" t="str">
        <f>Query1[[#This Row],[ENTERPRISE_ID]]</f>
        <v>DGILCHR</v>
      </c>
      <c r="L949" s="231">
        <v>7702490685</v>
      </c>
      <c r="M949" s="230" t="s">
        <v>5630</v>
      </c>
      <c r="N949" s="230" t="s">
        <v>7726</v>
      </c>
      <c r="O949" s="230"/>
      <c r="P949" s="230" t="s">
        <v>7727</v>
      </c>
      <c r="Q949" s="230" t="s">
        <v>575</v>
      </c>
      <c r="R949" s="230" t="s">
        <v>7728</v>
      </c>
      <c r="S949" s="230" t="s">
        <v>5664</v>
      </c>
      <c r="T949" s="232">
        <v>8998</v>
      </c>
      <c r="U949" s="230" t="s">
        <v>1626</v>
      </c>
      <c r="V949" s="230" t="s">
        <v>5863</v>
      </c>
      <c r="W949" s="233" t="str">
        <f>IFERROR(VLOOKUP(Query1[[#This Row],[ENTERPRISE_ID]],HR_tbl[],2, 0), "Not on HR File")</f>
        <v>Service Technician 2, Trainee</v>
      </c>
      <c r="X949" s="113">
        <f>IFERROR(VLOOKUP(Query1[[#This Row],[ENTERPRISE_ID]],HR_tbl[],3,0), "Not on HR File")</f>
        <v>46061</v>
      </c>
      <c r="Y949" s="234" t="str">
        <f>IFERROR(VLOOKUP(Query1[[#This Row],[ENTERPRISE_ID]], Addresses!$A:$Y,21,0), "Not on HR File")</f>
        <v>Not on HR File</v>
      </c>
      <c r="Z949" s="234" t="str">
        <f>IFERROR(VLOOKUP(Query1[[#This Row],[ENTERPRISE_ID]], Addresses!$A:$Y,22,0), "Not on HR File")</f>
        <v>Not on HR File</v>
      </c>
      <c r="AA949" s="234" t="str">
        <f>IFERROR(VLOOKUP(Query1[[#This Row],[ENTERPRISE_ID]], Addresses!$A:$Y,23,0), "Not on HR File")</f>
        <v>Not on HR File</v>
      </c>
      <c r="AB949" s="234" t="str">
        <f>IFERROR(VLOOKUP(Query1[[#This Row],[ENTERPRISE_ID]], Addresses!$A:$Y,24,0), "Not on HR File")</f>
        <v>Not on HR File</v>
      </c>
      <c r="AC949" s="234" t="str">
        <f>IFERROR(VLOOKUP(Query1[[#This Row],[ENTERPRISE_ID]], Addresses!$A:$Y,25,0), "Not on HR File")</f>
        <v>Not on HR File</v>
      </c>
      <c r="AD949" s="230" t="s">
        <v>7729</v>
      </c>
      <c r="AE949" s="235">
        <v>46086</v>
      </c>
    </row>
    <row r="950" spans="1:31" x14ac:dyDescent="0.3">
      <c r="A950" s="230" t="s">
        <v>300</v>
      </c>
      <c r="B950" s="230" t="str">
        <f>Query1[[#This Row],[LAST_NAME]]</f>
        <v>CARNAHAN</v>
      </c>
      <c r="C950" s="230" t="s">
        <v>303</v>
      </c>
      <c r="D950" s="230" t="s">
        <v>5638</v>
      </c>
      <c r="E950" s="230" t="s">
        <v>14194</v>
      </c>
      <c r="F950" s="230" t="s">
        <v>14195</v>
      </c>
      <c r="G950" s="230" t="s">
        <v>304</v>
      </c>
      <c r="H950" s="230" t="str">
        <f>Query1[[#This Row],[FULL_NAME]]</f>
        <v>TYLER CARNAHAN</v>
      </c>
      <c r="I950" s="230" t="s">
        <v>3916</v>
      </c>
      <c r="J950" s="230" t="s">
        <v>1757</v>
      </c>
      <c r="K950" s="230" t="str">
        <f>Query1[[#This Row],[ENTERPRISE_ID]]</f>
        <v>TCARNAH</v>
      </c>
      <c r="L950" s="231">
        <v>8136480860</v>
      </c>
      <c r="M950" s="230" t="s">
        <v>5630</v>
      </c>
      <c r="N950" s="230" t="s">
        <v>14196</v>
      </c>
      <c r="O950" s="230"/>
      <c r="P950" s="230" t="s">
        <v>3917</v>
      </c>
      <c r="Q950" s="230" t="s">
        <v>297</v>
      </c>
      <c r="R950" s="230" t="s">
        <v>14197</v>
      </c>
      <c r="S950" s="230" t="s">
        <v>5634</v>
      </c>
      <c r="T950" s="232">
        <v>8998</v>
      </c>
      <c r="U950" s="230" t="s">
        <v>8884</v>
      </c>
      <c r="V950" s="230" t="s">
        <v>8885</v>
      </c>
      <c r="W950" s="233" t="str">
        <f>IFERROR(VLOOKUP(Query1[[#This Row],[ENTERPRISE_ID]],HR_tbl[],2, 0), "Not on HR File")</f>
        <v>Service Technician 2, In-Home</v>
      </c>
      <c r="X950" s="113">
        <f>IFERROR(VLOOKUP(Query1[[#This Row],[ENTERPRISE_ID]],HR_tbl[],3,0), "Not on HR File")</f>
        <v>45893</v>
      </c>
      <c r="Y950" s="234" t="str">
        <f>IFERROR(VLOOKUP(Query1[[#This Row],[ENTERPRISE_ID]], Addresses!$A:$Y,21,0), "Not on HR File")</f>
        <v>5438 TRAIL DR</v>
      </c>
      <c r="Z950" s="234">
        <f>IFERROR(VLOOKUP(Query1[[#This Row],[ENTERPRISE_ID]], Addresses!$A:$Y,22,0), "Not on HR File")</f>
        <v>0</v>
      </c>
      <c r="AA950" s="234" t="str">
        <f>IFERROR(VLOOKUP(Query1[[#This Row],[ENTERPRISE_ID]], Addresses!$A:$Y,23,0), "Not on HR File")</f>
        <v>SEFFNER</v>
      </c>
      <c r="AB950" s="234" t="str">
        <f>IFERROR(VLOOKUP(Query1[[#This Row],[ENTERPRISE_ID]], Addresses!$A:$Y,24,0), "Not on HR File")</f>
        <v>FL</v>
      </c>
      <c r="AC950" s="234" t="str">
        <f>IFERROR(VLOOKUP(Query1[[#This Row],[ENTERPRISE_ID]], Addresses!$A:$Y,25,0), "Not on HR File")</f>
        <v>33584-3349</v>
      </c>
      <c r="AD950" s="230" t="s">
        <v>14198</v>
      </c>
      <c r="AE950" s="235">
        <v>46086</v>
      </c>
    </row>
    <row r="951" spans="1:31" x14ac:dyDescent="0.3">
      <c r="A951" s="230" t="s">
        <v>1026</v>
      </c>
      <c r="B951" s="230" t="str">
        <f>Query1[[#This Row],[LAST_NAME]]</f>
        <v>HERNANDEZ</v>
      </c>
      <c r="C951" s="230" t="s">
        <v>1027</v>
      </c>
      <c r="D951" s="230" t="s">
        <v>5843</v>
      </c>
      <c r="E951" s="230" t="s">
        <v>9811</v>
      </c>
      <c r="F951" s="230" t="s">
        <v>9812</v>
      </c>
      <c r="G951" s="230" t="s">
        <v>1028</v>
      </c>
      <c r="H951" s="230" t="str">
        <f>Query1[[#This Row],[FULL_NAME]]</f>
        <v>FRANCISCO HERNANDEZ</v>
      </c>
      <c r="I951" s="230" t="s">
        <v>9806</v>
      </c>
      <c r="J951" s="230" t="s">
        <v>5533</v>
      </c>
      <c r="K951" s="230" t="str">
        <f>Query1[[#This Row],[ENTERPRISE_ID]]</f>
        <v>FHERNA4</v>
      </c>
      <c r="L951" s="231">
        <v>8328499074</v>
      </c>
      <c r="M951" s="230" t="s">
        <v>5630</v>
      </c>
      <c r="N951" s="230" t="s">
        <v>9813</v>
      </c>
      <c r="O951" s="230"/>
      <c r="P951" s="230" t="s">
        <v>1032</v>
      </c>
      <c r="Q951" s="230" t="s">
        <v>279</v>
      </c>
      <c r="R951" s="230" t="s">
        <v>9814</v>
      </c>
      <c r="S951" s="230" t="s">
        <v>5738</v>
      </c>
      <c r="T951" s="232">
        <v>8998</v>
      </c>
      <c r="U951" s="230" t="s">
        <v>8863</v>
      </c>
      <c r="V951" s="230" t="s">
        <v>9578</v>
      </c>
      <c r="W951" s="233" t="str">
        <f>IFERROR(VLOOKUP(Query1[[#This Row],[ENTERPRISE_ID]],HR_tbl[],2, 0), "Not on HR File")</f>
        <v>Service Technician 2, In-Home</v>
      </c>
      <c r="X951" s="113">
        <f>IFERROR(VLOOKUP(Query1[[#This Row],[ENTERPRISE_ID]],HR_tbl[],3,0), "Not on HR File")</f>
        <v>31131</v>
      </c>
      <c r="Y951" s="234" t="str">
        <f>IFERROR(VLOOKUP(Query1[[#This Row],[ENTERPRISE_ID]], Addresses!$A:$Y,21,0), "Not on HR File")</f>
        <v>7904 AVENUE B</v>
      </c>
      <c r="Z951" s="234">
        <f>IFERROR(VLOOKUP(Query1[[#This Row],[ENTERPRISE_ID]], Addresses!$A:$Y,22,0), "Not on HR File")</f>
        <v>0</v>
      </c>
      <c r="AA951" s="234" t="str">
        <f>IFERROR(VLOOKUP(Query1[[#This Row],[ENTERPRISE_ID]], Addresses!$A:$Y,23,0), "Not on HR File")</f>
        <v>HOUSTON</v>
      </c>
      <c r="AB951" s="234" t="str">
        <f>IFERROR(VLOOKUP(Query1[[#This Row],[ENTERPRISE_ID]], Addresses!$A:$Y,24,0), "Not on HR File")</f>
        <v>TX</v>
      </c>
      <c r="AC951" s="234" t="str">
        <f>IFERROR(VLOOKUP(Query1[[#This Row],[ENTERPRISE_ID]], Addresses!$A:$Y,25,0), "Not on HR File")</f>
        <v>77012</v>
      </c>
      <c r="AD951" s="230" t="s">
        <v>9815</v>
      </c>
      <c r="AE951" s="235">
        <v>46086</v>
      </c>
    </row>
    <row r="952" spans="1:31" x14ac:dyDescent="0.3">
      <c r="A952" s="230" t="s">
        <v>3850</v>
      </c>
      <c r="B952" s="230" t="str">
        <f>Query1[[#This Row],[LAST_NAME]]</f>
        <v>ROSALES</v>
      </c>
      <c r="C952" s="230" t="s">
        <v>3846</v>
      </c>
      <c r="D952" s="230" t="s">
        <v>6040</v>
      </c>
      <c r="E952" s="230" t="s">
        <v>18500</v>
      </c>
      <c r="F952" s="230" t="s">
        <v>18501</v>
      </c>
      <c r="G952" s="230" t="s">
        <v>5418</v>
      </c>
      <c r="H952" s="230" t="str">
        <f>Query1[[#This Row],[FULL_NAME]]</f>
        <v>CARLOS ROSALES</v>
      </c>
      <c r="I952" s="230" t="s">
        <v>4615</v>
      </c>
      <c r="J952" s="230" t="s">
        <v>4597</v>
      </c>
      <c r="K952" s="230" t="str">
        <f>Query1[[#This Row],[ENTERPRISE_ID]]</f>
        <v>CROSALE</v>
      </c>
      <c r="L952" s="231">
        <v>3239743016</v>
      </c>
      <c r="M952" s="230" t="s">
        <v>5630</v>
      </c>
      <c r="N952" s="230" t="s">
        <v>18502</v>
      </c>
      <c r="O952" s="230" t="s">
        <v>18503</v>
      </c>
      <c r="P952" s="230" t="s">
        <v>9519</v>
      </c>
      <c r="Q952" s="230" t="s">
        <v>219</v>
      </c>
      <c r="R952" s="230" t="s">
        <v>18504</v>
      </c>
      <c r="S952" s="230" t="s">
        <v>5714</v>
      </c>
      <c r="T952" s="232">
        <v>8998</v>
      </c>
      <c r="U952" s="230" t="s">
        <v>9202</v>
      </c>
      <c r="V952" s="230" t="s">
        <v>9203</v>
      </c>
      <c r="W952" s="233" t="str">
        <f>IFERROR(VLOOKUP(Query1[[#This Row],[ENTERPRISE_ID]],HR_tbl[],2, 0), "Not on HR File")</f>
        <v>Service Technician 1, In-Home</v>
      </c>
      <c r="X952" s="113">
        <f>IFERROR(VLOOKUP(Query1[[#This Row],[ENTERPRISE_ID]],HR_tbl[],3,0), "Not on HR File")</f>
        <v>44553</v>
      </c>
      <c r="Y952" s="234" t="str">
        <f>IFERROR(VLOOKUP(Query1[[#This Row],[ENTERPRISE_ID]], Addresses!$A:$Y,21,0), "Not on HR File")</f>
        <v>8125 SOUTH HOOVER STREET</v>
      </c>
      <c r="Z952" s="234" t="str">
        <f>IFERROR(VLOOKUP(Query1[[#This Row],[ENTERPRISE_ID]], Addresses!$A:$Y,22,0), "Not on HR File")</f>
        <v>APT K</v>
      </c>
      <c r="AA952" s="234" t="str">
        <f>IFERROR(VLOOKUP(Query1[[#This Row],[ENTERPRISE_ID]], Addresses!$A:$Y,23,0), "Not on HR File")</f>
        <v>LOS ANGELES</v>
      </c>
      <c r="AB952" s="234" t="str">
        <f>IFERROR(VLOOKUP(Query1[[#This Row],[ENTERPRISE_ID]], Addresses!$A:$Y,24,0), "Not on HR File")</f>
        <v>CA</v>
      </c>
      <c r="AC952" s="234" t="str">
        <f>IFERROR(VLOOKUP(Query1[[#This Row],[ENTERPRISE_ID]], Addresses!$A:$Y,25,0), "Not on HR File")</f>
        <v>90044</v>
      </c>
      <c r="AD952" s="230" t="s">
        <v>18505</v>
      </c>
      <c r="AE952" s="235">
        <v>46086</v>
      </c>
    </row>
    <row r="953" spans="1:31" x14ac:dyDescent="0.3">
      <c r="A953" s="230" t="s">
        <v>16707</v>
      </c>
      <c r="B953" s="230" t="str">
        <f>Query1[[#This Row],[LAST_NAME]]</f>
        <v>LATUS</v>
      </c>
      <c r="C953" s="230" t="s">
        <v>16708</v>
      </c>
      <c r="D953" s="230" t="s">
        <v>6119</v>
      </c>
      <c r="E953" s="230" t="s">
        <v>16709</v>
      </c>
      <c r="F953" s="230" t="s">
        <v>16710</v>
      </c>
      <c r="G953" s="230" t="s">
        <v>16711</v>
      </c>
      <c r="H953" s="230" t="str">
        <f>Query1[[#This Row],[FULL_NAME]]</f>
        <v>PIERRE LATUS</v>
      </c>
      <c r="I953" s="230" t="s">
        <v>16712</v>
      </c>
      <c r="J953" s="230" t="s">
        <v>16713</v>
      </c>
      <c r="K953" s="230" t="str">
        <f>Query1[[#This Row],[ENTERPRISE_ID]]</f>
        <v>PLATUS</v>
      </c>
      <c r="L953" s="231">
        <v>9378312691</v>
      </c>
      <c r="M953" s="230" t="s">
        <v>5630</v>
      </c>
      <c r="N953" s="230" t="s">
        <v>16714</v>
      </c>
      <c r="O953" s="230" t="s">
        <v>9467</v>
      </c>
      <c r="P953" s="230" t="s">
        <v>9084</v>
      </c>
      <c r="Q953" s="230" t="s">
        <v>260</v>
      </c>
      <c r="R953" s="230" t="s">
        <v>16715</v>
      </c>
      <c r="S953" s="230" t="s">
        <v>5738</v>
      </c>
      <c r="T953" s="232">
        <v>8998</v>
      </c>
      <c r="U953" s="230" t="s">
        <v>7694</v>
      </c>
      <c r="V953" s="230" t="s">
        <v>7695</v>
      </c>
      <c r="W953" s="233" t="str">
        <f>IFERROR(VLOOKUP(Query1[[#This Row],[ENTERPRISE_ID]],HR_tbl[],2, 0), "Not on HR File")</f>
        <v>Service Technician 3, In-Home</v>
      </c>
      <c r="X953" s="113">
        <f>IFERROR(VLOOKUP(Query1[[#This Row],[ENTERPRISE_ID]],HR_tbl[],3,0), "Not on HR File")</f>
        <v>45515</v>
      </c>
      <c r="Y953" s="234" t="str">
        <f>IFERROR(VLOOKUP(Query1[[#This Row],[ENTERPRISE_ID]], Addresses!$A:$Y,21,0), "Not on HR File")</f>
        <v>5692 Bixbywoods court</v>
      </c>
      <c r="Z953" s="234" t="str">
        <f>IFERROR(VLOOKUP(Query1[[#This Row],[ENTERPRISE_ID]], Addresses!$A:$Y,22,0), "Not on HR File")</f>
        <v>Apt A</v>
      </c>
      <c r="AA953" s="234" t="str">
        <f>IFERROR(VLOOKUP(Query1[[#This Row],[ENTERPRISE_ID]], Addresses!$A:$Y,23,0), "Not on HR File")</f>
        <v>Columbus</v>
      </c>
      <c r="AB953" s="234" t="str">
        <f>IFERROR(VLOOKUP(Query1[[#This Row],[ENTERPRISE_ID]], Addresses!$A:$Y,24,0), "Not on HR File")</f>
        <v>OH</v>
      </c>
      <c r="AC953" s="234" t="str">
        <f>IFERROR(VLOOKUP(Query1[[#This Row],[ENTERPRISE_ID]], Addresses!$A:$Y,25,0), "Not on HR File")</f>
        <v>43232</v>
      </c>
      <c r="AD953" s="230" t="s">
        <v>16716</v>
      </c>
      <c r="AE953" s="235">
        <v>46086</v>
      </c>
    </row>
    <row r="954" spans="1:31" x14ac:dyDescent="0.3">
      <c r="A954" s="230" t="s">
        <v>6146</v>
      </c>
      <c r="B954" s="230" t="str">
        <f>Query1[[#This Row],[LAST_NAME]]</f>
        <v>SHELTON</v>
      </c>
      <c r="C954" s="230" t="s">
        <v>6147</v>
      </c>
      <c r="D954" s="230" t="s">
        <v>5867</v>
      </c>
      <c r="E954" s="230" t="s">
        <v>6148</v>
      </c>
      <c r="F954" s="230" t="s">
        <v>6149</v>
      </c>
      <c r="G954" s="230" t="s">
        <v>6150</v>
      </c>
      <c r="H954" s="230" t="str">
        <f>Query1[[#This Row],[FULL_NAME]]</f>
        <v>GREGORY SHELTON</v>
      </c>
      <c r="I954" s="230" t="s">
        <v>702</v>
      </c>
      <c r="J954" s="230" t="s">
        <v>3960</v>
      </c>
      <c r="K954" s="230" t="str">
        <f>Query1[[#This Row],[ENTERPRISE_ID]]</f>
        <v>GSHELTO</v>
      </c>
      <c r="L954" s="231">
        <v>5209790649</v>
      </c>
      <c r="M954" s="230" t="s">
        <v>5630</v>
      </c>
      <c r="N954" s="230" t="s">
        <v>6151</v>
      </c>
      <c r="O954" s="230"/>
      <c r="P954" s="230" t="s">
        <v>6152</v>
      </c>
      <c r="Q954" s="230" t="s">
        <v>1675</v>
      </c>
      <c r="R954" s="230" t="s">
        <v>6153</v>
      </c>
      <c r="S954" s="230" t="s">
        <v>5634</v>
      </c>
      <c r="T954" s="232">
        <v>8998</v>
      </c>
      <c r="U954" s="230" t="s">
        <v>6154</v>
      </c>
      <c r="V954" s="230" t="s">
        <v>31428</v>
      </c>
      <c r="W954" s="233" t="str">
        <f>IFERROR(VLOOKUP(Query1[[#This Row],[ENTERPRISE_ID]],HR_tbl[],2, 0), "Not on HR File")</f>
        <v>Service Technician 1, In-Home</v>
      </c>
      <c r="X954" s="113">
        <f>IFERROR(VLOOKUP(Query1[[#This Row],[ENTERPRISE_ID]],HR_tbl[],3,0), "Not on HR File")</f>
        <v>45592</v>
      </c>
      <c r="Y954" s="234" t="str">
        <f>IFERROR(VLOOKUP(Query1[[#This Row],[ENTERPRISE_ID]], Addresses!$A:$Y,21,0), "Not on HR File")</f>
        <v>7317 E MONTECITO DR.</v>
      </c>
      <c r="Z954" s="234">
        <f>IFERROR(VLOOKUP(Query1[[#This Row],[ENTERPRISE_ID]], Addresses!$A:$Y,22,0), "Not on HR File")</f>
        <v>0</v>
      </c>
      <c r="AA954" s="234" t="str">
        <f>IFERROR(VLOOKUP(Query1[[#This Row],[ENTERPRISE_ID]], Addresses!$A:$Y,23,0), "Not on HR File")</f>
        <v>TUCSON</v>
      </c>
      <c r="AB954" s="234" t="str">
        <f>IFERROR(VLOOKUP(Query1[[#This Row],[ENTERPRISE_ID]], Addresses!$A:$Y,24,0), "Not on HR File")</f>
        <v>AZ</v>
      </c>
      <c r="AC954" s="234" t="str">
        <f>IFERROR(VLOOKUP(Query1[[#This Row],[ENTERPRISE_ID]], Addresses!$A:$Y,25,0), "Not on HR File")</f>
        <v>85710</v>
      </c>
      <c r="AD954" s="230" t="s">
        <v>6155</v>
      </c>
      <c r="AE954" s="235">
        <v>46086</v>
      </c>
    </row>
    <row r="955" spans="1:31" x14ac:dyDescent="0.3">
      <c r="A955" s="230" t="s">
        <v>4656</v>
      </c>
      <c r="B955" s="230" t="str">
        <f>Query1[[#This Row],[LAST_NAME]]</f>
        <v>ABASI</v>
      </c>
      <c r="C955" s="230" t="s">
        <v>10368</v>
      </c>
      <c r="D955" s="230" t="s">
        <v>5729</v>
      </c>
      <c r="E955" s="230" t="s">
        <v>10369</v>
      </c>
      <c r="F955" s="230" t="s">
        <v>10370</v>
      </c>
      <c r="G955" s="230" t="s">
        <v>4659</v>
      </c>
      <c r="H955" s="230" t="str">
        <f>Query1[[#This Row],[FULL_NAME]]</f>
        <v>HAMEED ABASI</v>
      </c>
      <c r="I955" s="230" t="s">
        <v>4658</v>
      </c>
      <c r="J955" s="230" t="s">
        <v>4657</v>
      </c>
      <c r="K955" s="230" t="str">
        <f>Query1[[#This Row],[ENTERPRISE_ID]]</f>
        <v>HABASI</v>
      </c>
      <c r="L955" s="231">
        <v>9169577301</v>
      </c>
      <c r="M955" s="230" t="s">
        <v>5630</v>
      </c>
      <c r="N955" s="230" t="s">
        <v>10371</v>
      </c>
      <c r="O955" s="230"/>
      <c r="P955" s="230" t="s">
        <v>9597</v>
      </c>
      <c r="Q955" s="230" t="s">
        <v>219</v>
      </c>
      <c r="R955" s="230" t="s">
        <v>10372</v>
      </c>
      <c r="S955" s="230" t="s">
        <v>5738</v>
      </c>
      <c r="T955" s="232">
        <v>8998</v>
      </c>
      <c r="U955" s="230" t="s">
        <v>7607</v>
      </c>
      <c r="V955" s="230" t="s">
        <v>7608</v>
      </c>
      <c r="W955" s="233" t="str">
        <f>IFERROR(VLOOKUP(Query1[[#This Row],[ENTERPRISE_ID]],HR_tbl[],2, 0), "Not on HR File")</f>
        <v>Service Technician 2, In-Home</v>
      </c>
      <c r="X955" s="113">
        <f>IFERROR(VLOOKUP(Query1[[#This Row],[ENTERPRISE_ID]],HR_tbl[],3,0), "Not on HR File")</f>
        <v>45242</v>
      </c>
      <c r="Y955" s="234" t="str">
        <f>IFERROR(VLOOKUP(Query1[[#This Row],[ENTERPRISE_ID]], Addresses!$A:$Y,21,0), "Not on HR File")</f>
        <v>2020 LANDON LANE APT 3</v>
      </c>
      <c r="Z955" s="234">
        <f>IFERROR(VLOOKUP(Query1[[#This Row],[ENTERPRISE_ID]], Addresses!$A:$Y,22,0), "Not on HR File")</f>
        <v>0</v>
      </c>
      <c r="AA955" s="234" t="str">
        <f>IFERROR(VLOOKUP(Query1[[#This Row],[ENTERPRISE_ID]], Addresses!$A:$Y,23,0), "Not on HR File")</f>
        <v>SACRAMENTO</v>
      </c>
      <c r="AB955" s="234" t="str">
        <f>IFERROR(VLOOKUP(Query1[[#This Row],[ENTERPRISE_ID]], Addresses!$A:$Y,24,0), "Not on HR File")</f>
        <v>CA</v>
      </c>
      <c r="AC955" s="234" t="str">
        <f>IFERROR(VLOOKUP(Query1[[#This Row],[ENTERPRISE_ID]], Addresses!$A:$Y,25,0), "Not on HR File")</f>
        <v>95825</v>
      </c>
      <c r="AD955" s="230" t="s">
        <v>10373</v>
      </c>
      <c r="AE955" s="235">
        <v>46086</v>
      </c>
    </row>
    <row r="956" spans="1:31" x14ac:dyDescent="0.3">
      <c r="A956" s="230" t="s">
        <v>7514</v>
      </c>
      <c r="B956" s="230" t="str">
        <f>Query1[[#This Row],[LAST_NAME]]</f>
        <v>OZMENT</v>
      </c>
      <c r="C956" s="230" t="s">
        <v>7515</v>
      </c>
      <c r="D956" s="230" t="s">
        <v>6304</v>
      </c>
      <c r="E956" s="230" t="s">
        <v>7516</v>
      </c>
      <c r="F956" s="230" t="s">
        <v>7517</v>
      </c>
      <c r="G956" s="230" t="s">
        <v>7518</v>
      </c>
      <c r="H956" s="230" t="str">
        <f>Query1[[#This Row],[FULL_NAME]]</f>
        <v>WARREN OZMENT</v>
      </c>
      <c r="I956" s="230" t="s">
        <v>7519</v>
      </c>
      <c r="J956" s="230" t="s">
        <v>1955</v>
      </c>
      <c r="K956" s="230" t="str">
        <f>Query1[[#This Row],[ENTERPRISE_ID]]</f>
        <v>WOZMENT</v>
      </c>
      <c r="L956" s="231">
        <v>9188160414</v>
      </c>
      <c r="M956" s="230" t="s">
        <v>5630</v>
      </c>
      <c r="N956" s="230" t="s">
        <v>7520</v>
      </c>
      <c r="O956" s="230"/>
      <c r="P956" s="230" t="s">
        <v>7521</v>
      </c>
      <c r="Q956" s="230" t="s">
        <v>2926</v>
      </c>
      <c r="R956" s="230" t="s">
        <v>7522</v>
      </c>
      <c r="S956" s="230" t="s">
        <v>5916</v>
      </c>
      <c r="T956" s="232">
        <v>8998</v>
      </c>
      <c r="U956" s="230" t="s">
        <v>7523</v>
      </c>
      <c r="V956" s="230" t="s">
        <v>7524</v>
      </c>
      <c r="W956" s="233" t="str">
        <f>IFERROR(VLOOKUP(Query1[[#This Row],[ENTERPRISE_ID]],HR_tbl[],2, 0), "Not on HR File")</f>
        <v>Service Technician 3, In-Home</v>
      </c>
      <c r="X956" s="113">
        <f>IFERROR(VLOOKUP(Query1[[#This Row],[ENTERPRISE_ID]],HR_tbl[],3,0), "Not on HR File")</f>
        <v>38359</v>
      </c>
      <c r="Y956" s="234" t="str">
        <f>IFERROR(VLOOKUP(Query1[[#This Row],[ENTERPRISE_ID]], Addresses!$A:$Y,21,0), "Not on HR File")</f>
        <v>1407 carter ave</v>
      </c>
      <c r="Z956" s="234">
        <f>IFERROR(VLOOKUP(Query1[[#This Row],[ENTERPRISE_ID]], Addresses!$A:$Y,22,0), "Not on HR File")</f>
        <v>0</v>
      </c>
      <c r="AA956" s="234" t="str">
        <f>IFERROR(VLOOKUP(Query1[[#This Row],[ENTERPRISE_ID]], Addresses!$A:$Y,23,0), "Not on HR File")</f>
        <v>wagoner</v>
      </c>
      <c r="AB956" s="234" t="str">
        <f>IFERROR(VLOOKUP(Query1[[#This Row],[ENTERPRISE_ID]], Addresses!$A:$Y,24,0), "Not on HR File")</f>
        <v>OK</v>
      </c>
      <c r="AC956" s="234" t="str">
        <f>IFERROR(VLOOKUP(Query1[[#This Row],[ENTERPRISE_ID]], Addresses!$A:$Y,25,0), "Not on HR File")</f>
        <v>74467</v>
      </c>
      <c r="AD956" s="230" t="s">
        <v>7525</v>
      </c>
      <c r="AE956" s="235">
        <v>46086</v>
      </c>
    </row>
    <row r="957" spans="1:31" x14ac:dyDescent="0.3">
      <c r="A957" s="230" t="s">
        <v>13549</v>
      </c>
      <c r="B957" s="230" t="str">
        <f>Query1[[#This Row],[LAST_NAME]]</f>
        <v>EMMANUEL</v>
      </c>
      <c r="C957" s="230" t="s">
        <v>13550</v>
      </c>
      <c r="D957" s="230" t="s">
        <v>5708</v>
      </c>
      <c r="E957" s="230" t="s">
        <v>13551</v>
      </c>
      <c r="F957" s="230" t="s">
        <v>13552</v>
      </c>
      <c r="G957" s="230" t="s">
        <v>6072</v>
      </c>
      <c r="H957" s="230" t="str">
        <f>Query1[[#This Row],[FULL_NAME]]</f>
        <v>ISRAEL EMMANUEL</v>
      </c>
      <c r="I957" s="230" t="s">
        <v>6437</v>
      </c>
      <c r="J957" s="230" t="s">
        <v>11939</v>
      </c>
      <c r="K957" s="230" t="str">
        <f>Query1[[#This Row],[ENTERPRISE_ID]]</f>
        <v>IEMMANU</v>
      </c>
      <c r="L957" s="231">
        <v>5043305430</v>
      </c>
      <c r="M957" s="230" t="s">
        <v>5630</v>
      </c>
      <c r="N957" s="230" t="s">
        <v>13553</v>
      </c>
      <c r="O957" s="230"/>
      <c r="P957" s="230" t="s">
        <v>13554</v>
      </c>
      <c r="Q957" s="230" t="s">
        <v>287</v>
      </c>
      <c r="R957" s="230" t="s">
        <v>13555</v>
      </c>
      <c r="S957" s="230" t="s">
        <v>5714</v>
      </c>
      <c r="T957" s="232">
        <v>8998</v>
      </c>
      <c r="U957" s="230" t="s">
        <v>5715</v>
      </c>
      <c r="V957" s="230" t="s">
        <v>5716</v>
      </c>
      <c r="W957" s="233" t="str">
        <f>IFERROR(VLOOKUP(Query1[[#This Row],[ENTERPRISE_ID]],HR_tbl[],2, 0), "Not on HR File")</f>
        <v>Team Lead Technician</v>
      </c>
      <c r="X957" s="113">
        <f>IFERROR(VLOOKUP(Query1[[#This Row],[ENTERPRISE_ID]],HR_tbl[],3,0), "Not on HR File")</f>
        <v>36200</v>
      </c>
      <c r="Y957" s="234" t="str">
        <f>IFERROR(VLOOKUP(Query1[[#This Row],[ENTERPRISE_ID]], Addresses!$A:$Y,21,0), "Not on HR File")</f>
        <v>1401 LAURADALE DR</v>
      </c>
      <c r="Z957" s="234">
        <f>IFERROR(VLOOKUP(Query1[[#This Row],[ENTERPRISE_ID]], Addresses!$A:$Y,22,0), "Not on HR File")</f>
        <v>0</v>
      </c>
      <c r="AA957" s="234" t="str">
        <f>IFERROR(VLOOKUP(Query1[[#This Row],[ENTERPRISE_ID]], Addresses!$A:$Y,23,0), "Not on HR File")</f>
        <v>NEW ORLEANS</v>
      </c>
      <c r="AB957" s="234" t="str">
        <f>IFERROR(VLOOKUP(Query1[[#This Row],[ENTERPRISE_ID]], Addresses!$A:$Y,24,0), "Not on HR File")</f>
        <v>LA</v>
      </c>
      <c r="AC957" s="234" t="str">
        <f>IFERROR(VLOOKUP(Query1[[#This Row],[ENTERPRISE_ID]], Addresses!$A:$Y,25,0), "Not on HR File")</f>
        <v>70114</v>
      </c>
      <c r="AD957" s="230" t="s">
        <v>13556</v>
      </c>
      <c r="AE957" s="235">
        <v>46086</v>
      </c>
    </row>
    <row r="958" spans="1:31" x14ac:dyDescent="0.3">
      <c r="A958" s="230" t="s">
        <v>5626</v>
      </c>
      <c r="B958" s="230" t="str">
        <f>Query1[[#This Row],[LAST_NAME]]</f>
        <v>FOWLER</v>
      </c>
      <c r="C958" s="230" t="s">
        <v>1580</v>
      </c>
      <c r="D958" s="230" t="s">
        <v>5627</v>
      </c>
      <c r="E958" s="230" t="s">
        <v>5628</v>
      </c>
      <c r="F958" s="230" t="s">
        <v>5629</v>
      </c>
      <c r="G958" s="230" t="s">
        <v>1581</v>
      </c>
      <c r="H958" s="230" t="str">
        <f>Query1[[#This Row],[FULL_NAME]]</f>
        <v>LATARGI FOWLER</v>
      </c>
      <c r="I958" s="230" t="s">
        <v>4744</v>
      </c>
      <c r="J958" s="230" t="s">
        <v>4743</v>
      </c>
      <c r="K958" s="230" t="str">
        <f>Query1[[#This Row],[ENTERPRISE_ID]]</f>
        <v>LFOWLER</v>
      </c>
      <c r="L958" s="231">
        <v>4698822214</v>
      </c>
      <c r="M958" s="230" t="s">
        <v>5630</v>
      </c>
      <c r="N958" s="230" t="s">
        <v>5631</v>
      </c>
      <c r="O958" s="230"/>
      <c r="P958" s="230" t="s">
        <v>5632</v>
      </c>
      <c r="Q958" s="230" t="s">
        <v>279</v>
      </c>
      <c r="R958" s="230" t="s">
        <v>5633</v>
      </c>
      <c r="S958" s="230" t="s">
        <v>5634</v>
      </c>
      <c r="T958" s="232">
        <v>8998</v>
      </c>
      <c r="U958" s="230" t="s">
        <v>1565</v>
      </c>
      <c r="V958" s="230" t="s">
        <v>5635</v>
      </c>
      <c r="W958" s="233" t="str">
        <f>IFERROR(VLOOKUP(Query1[[#This Row],[ENTERPRISE_ID]],HR_tbl[],2, 0), "Not on HR File")</f>
        <v>Service Technician 2, In-Home</v>
      </c>
      <c r="X958" s="113">
        <f>IFERROR(VLOOKUP(Query1[[#This Row],[ENTERPRISE_ID]],HR_tbl[],3,0), "Not on HR File")</f>
        <v>45438</v>
      </c>
      <c r="Y958" s="234" t="str">
        <f>IFERROR(VLOOKUP(Query1[[#This Row],[ENTERPRISE_ID]], Addresses!$A:$Y,21,0), "Not on HR File")</f>
        <v>125 CREEK PLUM DRIVE</v>
      </c>
      <c r="Z958" s="234">
        <f>IFERROR(VLOOKUP(Query1[[#This Row],[ENTERPRISE_ID]], Addresses!$A:$Y,22,0), "Not on HR File")</f>
        <v>0</v>
      </c>
      <c r="AA958" s="234" t="str">
        <f>IFERROR(VLOOKUP(Query1[[#This Row],[ENTERPRISE_ID]], Addresses!$A:$Y,23,0), "Not on HR File")</f>
        <v>ROYSE CITY</v>
      </c>
      <c r="AB958" s="234" t="str">
        <f>IFERROR(VLOOKUP(Query1[[#This Row],[ENTERPRISE_ID]], Addresses!$A:$Y,24,0), "Not on HR File")</f>
        <v>TX</v>
      </c>
      <c r="AC958" s="234" t="str">
        <f>IFERROR(VLOOKUP(Query1[[#This Row],[ENTERPRISE_ID]], Addresses!$A:$Y,25,0), "Not on HR File")</f>
        <v>75189</v>
      </c>
      <c r="AD958" s="230" t="s">
        <v>5636</v>
      </c>
      <c r="AE958" s="235">
        <v>46086</v>
      </c>
    </row>
    <row r="959" spans="1:31" x14ac:dyDescent="0.3">
      <c r="A959" s="230" t="s">
        <v>2180</v>
      </c>
      <c r="B959" s="230" t="str">
        <f>Query1[[#This Row],[LAST_NAME]]</f>
        <v>WILSON</v>
      </c>
      <c r="C959" s="230" t="s">
        <v>2181</v>
      </c>
      <c r="D959" s="230" t="s">
        <v>5788</v>
      </c>
      <c r="E959" s="230" t="s">
        <v>31526</v>
      </c>
      <c r="F959" s="230" t="s">
        <v>31705</v>
      </c>
      <c r="G959" s="230" t="s">
        <v>2182</v>
      </c>
      <c r="H959" s="230" t="str">
        <f>Query1[[#This Row],[FULL_NAME]]</f>
        <v>DONALD WILSON</v>
      </c>
      <c r="I959" s="230" t="s">
        <v>4043</v>
      </c>
      <c r="J959" s="230" t="s">
        <v>4240</v>
      </c>
      <c r="K959" s="230" t="str">
        <f>Query1[[#This Row],[ENTERPRISE_ID]]</f>
        <v>DWILS48</v>
      </c>
      <c r="L959" s="231">
        <v>2408551030</v>
      </c>
      <c r="M959" s="230" t="s">
        <v>5630</v>
      </c>
      <c r="N959" s="230"/>
      <c r="O959" s="230"/>
      <c r="P959" s="230"/>
      <c r="Q959" s="230"/>
      <c r="R959" s="230"/>
      <c r="S959" s="230" t="s">
        <v>5664</v>
      </c>
      <c r="T959" s="232">
        <v>8998</v>
      </c>
      <c r="U959" s="230" t="s">
        <v>2539</v>
      </c>
      <c r="V959" s="230" t="s">
        <v>6721</v>
      </c>
      <c r="W959" s="233" t="str">
        <f>IFERROR(VLOOKUP(Query1[[#This Row],[ENTERPRISE_ID]],HR_tbl[],2, 0), "Not on HR File")</f>
        <v>Service Technician 1, In-Home</v>
      </c>
      <c r="X959" s="113">
        <f>IFERROR(VLOOKUP(Query1[[#This Row],[ENTERPRISE_ID]],HR_tbl[],3,0), "Not on HR File")</f>
        <v>41134</v>
      </c>
      <c r="Y959" s="234" t="str">
        <f>IFERROR(VLOOKUP(Query1[[#This Row],[ENTERPRISE_ID]], Addresses!$A:$Y,21,0), "Not on HR File")</f>
        <v>3549 CHERRY HILL CT</v>
      </c>
      <c r="Z959" s="234">
        <f>IFERROR(VLOOKUP(Query1[[#This Row],[ENTERPRISE_ID]], Addresses!$A:$Y,22,0), "Not on HR File")</f>
        <v>0</v>
      </c>
      <c r="AA959" s="234" t="str">
        <f>IFERROR(VLOOKUP(Query1[[#This Row],[ENTERPRISE_ID]], Addresses!$A:$Y,23,0), "Not on HR File")</f>
        <v>BELTSVILLE</v>
      </c>
      <c r="AB959" s="234" t="str">
        <f>IFERROR(VLOOKUP(Query1[[#This Row],[ENTERPRISE_ID]], Addresses!$A:$Y,24,0), "Not on HR File")</f>
        <v>MD</v>
      </c>
      <c r="AC959" s="234" t="str">
        <f>IFERROR(VLOOKUP(Query1[[#This Row],[ENTERPRISE_ID]], Addresses!$A:$Y,25,0), "Not on HR File")</f>
        <v>20705-3656</v>
      </c>
      <c r="AD959" s="230" t="s">
        <v>31527</v>
      </c>
      <c r="AE959" s="235">
        <v>46086</v>
      </c>
    </row>
    <row r="960" spans="1:31" x14ac:dyDescent="0.3">
      <c r="A960" s="230" t="s">
        <v>12640</v>
      </c>
      <c r="B960" s="230" t="str">
        <f>Query1[[#This Row],[LAST_NAME]]</f>
        <v>MAGALLANES</v>
      </c>
      <c r="C960" s="230" t="s">
        <v>12641</v>
      </c>
      <c r="D960" s="230" t="s">
        <v>6524</v>
      </c>
      <c r="E960" s="230" t="s">
        <v>12642</v>
      </c>
      <c r="F960" s="230" t="s">
        <v>12643</v>
      </c>
      <c r="G960" s="230" t="s">
        <v>12644</v>
      </c>
      <c r="H960" s="230" t="str">
        <f>Query1[[#This Row],[FULL_NAME]]</f>
        <v>FIDEL MAGALLANES</v>
      </c>
      <c r="I960" s="230" t="s">
        <v>12645</v>
      </c>
      <c r="J960" s="230" t="s">
        <v>12646</v>
      </c>
      <c r="K960" s="230" t="str">
        <f>Query1[[#This Row],[ENTERPRISE_ID]]</f>
        <v>FMAGA01</v>
      </c>
      <c r="L960" s="231">
        <v>8312108140</v>
      </c>
      <c r="M960" s="230" t="s">
        <v>5630</v>
      </c>
      <c r="N960" s="230" t="s">
        <v>12647</v>
      </c>
      <c r="O960" s="230"/>
      <c r="P960" s="230" t="s">
        <v>2774</v>
      </c>
      <c r="Q960" s="230" t="s">
        <v>219</v>
      </c>
      <c r="R960" s="230" t="s">
        <v>12648</v>
      </c>
      <c r="S960" s="230" t="s">
        <v>5664</v>
      </c>
      <c r="T960" s="232">
        <v>8998</v>
      </c>
      <c r="U960" s="230" t="s">
        <v>6866</v>
      </c>
      <c r="V960" s="230" t="s">
        <v>6867</v>
      </c>
      <c r="W960" s="233" t="str">
        <f>IFERROR(VLOOKUP(Query1[[#This Row],[ENTERPRISE_ID]],HR_tbl[],2, 0), "Not on HR File")</f>
        <v>Service Technician 2, In-Home</v>
      </c>
      <c r="X960" s="113">
        <f>IFERROR(VLOOKUP(Query1[[#This Row],[ENTERPRISE_ID]],HR_tbl[],3,0), "Not on HR File")</f>
        <v>37903</v>
      </c>
      <c r="Y960" s="234" t="str">
        <f>IFERROR(VLOOKUP(Query1[[#This Row],[ENTERPRISE_ID]], Addresses!$A:$Y,21,0), "Not on HR File")</f>
        <v>122 W ALVIN  DR</v>
      </c>
      <c r="Z960" s="234" t="str">
        <f>IFERROR(VLOOKUP(Query1[[#This Row],[ENTERPRISE_ID]], Addresses!$A:$Y,22,0), "Not on HR File")</f>
        <v>APT H</v>
      </c>
      <c r="AA960" s="234" t="str">
        <f>IFERROR(VLOOKUP(Query1[[#This Row],[ENTERPRISE_ID]], Addresses!$A:$Y,23,0), "Not on HR File")</f>
        <v>SALINAS</v>
      </c>
      <c r="AB960" s="234" t="str">
        <f>IFERROR(VLOOKUP(Query1[[#This Row],[ENTERPRISE_ID]], Addresses!$A:$Y,24,0), "Not on HR File")</f>
        <v>CA</v>
      </c>
      <c r="AC960" s="234" t="str">
        <f>IFERROR(VLOOKUP(Query1[[#This Row],[ENTERPRISE_ID]], Addresses!$A:$Y,25,0), "Not on HR File")</f>
        <v>93906</v>
      </c>
      <c r="AD960" s="230" t="s">
        <v>12649</v>
      </c>
      <c r="AE960" s="235">
        <v>46086</v>
      </c>
    </row>
    <row r="961" spans="1:31" x14ac:dyDescent="0.3">
      <c r="A961" s="230" t="s">
        <v>1990</v>
      </c>
      <c r="B961" s="230" t="str">
        <f>Query1[[#This Row],[LAST_NAME]]</f>
        <v>BERRIAN</v>
      </c>
      <c r="C961" s="230" t="s">
        <v>1991</v>
      </c>
      <c r="D961" s="230" t="s">
        <v>5638</v>
      </c>
      <c r="E961" s="230" t="s">
        <v>10294</v>
      </c>
      <c r="F961" s="230" t="s">
        <v>10295</v>
      </c>
      <c r="G961" s="230" t="s">
        <v>1992</v>
      </c>
      <c r="H961" s="230" t="str">
        <f>Query1[[#This Row],[FULL_NAME]]</f>
        <v>KENNETH BERRIAN</v>
      </c>
      <c r="I961" s="230" t="s">
        <v>4538</v>
      </c>
      <c r="J961" s="230" t="s">
        <v>4537</v>
      </c>
      <c r="K961" s="230" t="str">
        <f>Query1[[#This Row],[ENTERPRISE_ID]]</f>
        <v>KBERRIA</v>
      </c>
      <c r="L961" s="231">
        <v>8138931564</v>
      </c>
      <c r="M961" s="230" t="s">
        <v>5630</v>
      </c>
      <c r="N961" s="230" t="s">
        <v>10296</v>
      </c>
      <c r="O961" s="230"/>
      <c r="P961" s="230" t="s">
        <v>10297</v>
      </c>
      <c r="Q961" s="230" t="s">
        <v>297</v>
      </c>
      <c r="R961" s="230" t="s">
        <v>10298</v>
      </c>
      <c r="S961" s="230" t="s">
        <v>5634</v>
      </c>
      <c r="T961" s="232">
        <v>8998</v>
      </c>
      <c r="U961" s="230" t="s">
        <v>8884</v>
      </c>
      <c r="V961" s="230" t="s">
        <v>8885</v>
      </c>
      <c r="W961" s="233" t="str">
        <f>IFERROR(VLOOKUP(Query1[[#This Row],[ENTERPRISE_ID]],HR_tbl[],2, 0), "Not on HR File")</f>
        <v>Service Technician 3, In-Home</v>
      </c>
      <c r="X961" s="113">
        <f>IFERROR(VLOOKUP(Query1[[#This Row],[ENTERPRISE_ID]],HR_tbl[],3,0), "Not on HR File")</f>
        <v>45830</v>
      </c>
      <c r="Y961" s="234" t="str">
        <f>IFERROR(VLOOKUP(Query1[[#This Row],[ENTERPRISE_ID]], Addresses!$A:$Y,21,0), "Not on HR File")</f>
        <v>111 MAHOGANY DR.</v>
      </c>
      <c r="Z961" s="234">
        <f>IFERROR(VLOOKUP(Query1[[#This Row],[ENTERPRISE_ID]], Addresses!$A:$Y,22,0), "Not on HR File")</f>
        <v>0</v>
      </c>
      <c r="AA961" s="234" t="str">
        <f>IFERROR(VLOOKUP(Query1[[#This Row],[ENTERPRISE_ID]], Addresses!$A:$Y,23,0), "Not on HR File")</f>
        <v>SEFFNER</v>
      </c>
      <c r="AB961" s="234" t="str">
        <f>IFERROR(VLOOKUP(Query1[[#This Row],[ENTERPRISE_ID]], Addresses!$A:$Y,24,0), "Not on HR File")</f>
        <v>FL</v>
      </c>
      <c r="AC961" s="234" t="str">
        <f>IFERROR(VLOOKUP(Query1[[#This Row],[ENTERPRISE_ID]], Addresses!$A:$Y,25,0), "Not on HR File")</f>
        <v>33584</v>
      </c>
      <c r="AD961" s="230" t="s">
        <v>10299</v>
      </c>
      <c r="AE961" s="235">
        <v>46086</v>
      </c>
    </row>
    <row r="962" spans="1:31" x14ac:dyDescent="0.3">
      <c r="A962" s="230" t="s">
        <v>12799</v>
      </c>
      <c r="B962" s="230" t="str">
        <f>Query1[[#This Row],[LAST_NAME]]</f>
        <v>MCCLURE</v>
      </c>
      <c r="C962" s="230" t="s">
        <v>12800</v>
      </c>
      <c r="D962" s="230" t="s">
        <v>5638</v>
      </c>
      <c r="E962" s="230" t="s">
        <v>12801</v>
      </c>
      <c r="F962" s="230" t="s">
        <v>12802</v>
      </c>
      <c r="G962" s="230" t="s">
        <v>12803</v>
      </c>
      <c r="H962" s="230" t="str">
        <f>Query1[[#This Row],[FULL_NAME]]</f>
        <v>MARK MCCLURE</v>
      </c>
      <c r="I962" s="230" t="s">
        <v>12804</v>
      </c>
      <c r="J962" s="230" t="s">
        <v>4207</v>
      </c>
      <c r="K962" s="230" t="str">
        <f>Query1[[#This Row],[ENTERPRISE_ID]]</f>
        <v>MMCCLUR</v>
      </c>
      <c r="L962" s="231">
        <v>3213017268</v>
      </c>
      <c r="M962" s="230" t="s">
        <v>5630</v>
      </c>
      <c r="N962" s="230" t="s">
        <v>12805</v>
      </c>
      <c r="O962" s="230"/>
      <c r="P962" s="230" t="s">
        <v>12806</v>
      </c>
      <c r="Q962" s="230" t="s">
        <v>297</v>
      </c>
      <c r="R962" s="230" t="s">
        <v>12807</v>
      </c>
      <c r="S962" s="230" t="s">
        <v>5634</v>
      </c>
      <c r="T962" s="232">
        <v>8998</v>
      </c>
      <c r="U962" s="230" t="s">
        <v>6633</v>
      </c>
      <c r="V962" s="230" t="s">
        <v>6634</v>
      </c>
      <c r="W962" s="233" t="str">
        <f>IFERROR(VLOOKUP(Query1[[#This Row],[ENTERPRISE_ID]],HR_tbl[],2, 0), "Not on HR File")</f>
        <v>Service Tech - Modified Duty</v>
      </c>
      <c r="X962" s="113">
        <f>IFERROR(VLOOKUP(Query1[[#This Row],[ENTERPRISE_ID]],HR_tbl[],3,0), "Not on HR File")</f>
        <v>35537</v>
      </c>
      <c r="Y962" s="234" t="str">
        <f>IFERROR(VLOOKUP(Query1[[#This Row],[ENTERPRISE_ID]], Addresses!$A:$Y,21,0), "Not on HR File")</f>
        <v>28 Lynwood ave</v>
      </c>
      <c r="Z962" s="234">
        <f>IFERROR(VLOOKUP(Query1[[#This Row],[ENTERPRISE_ID]], Addresses!$A:$Y,22,0), "Not on HR File")</f>
        <v>0</v>
      </c>
      <c r="AA962" s="234" t="str">
        <f>IFERROR(VLOOKUP(Query1[[#This Row],[ENTERPRISE_ID]], Addresses!$A:$Y,23,0), "Not on HR File")</f>
        <v>Titusville</v>
      </c>
      <c r="AB962" s="234" t="str">
        <f>IFERROR(VLOOKUP(Query1[[#This Row],[ENTERPRISE_ID]], Addresses!$A:$Y,24,0), "Not on HR File")</f>
        <v>FL</v>
      </c>
      <c r="AC962" s="234" t="str">
        <f>IFERROR(VLOOKUP(Query1[[#This Row],[ENTERPRISE_ID]], Addresses!$A:$Y,25,0), "Not on HR File")</f>
        <v>32796</v>
      </c>
      <c r="AD962" s="230" t="s">
        <v>12808</v>
      </c>
      <c r="AE962" s="235">
        <v>46086</v>
      </c>
    </row>
    <row r="963" spans="1:31" x14ac:dyDescent="0.3">
      <c r="A963" s="230" t="s">
        <v>11769</v>
      </c>
      <c r="B963" s="230" t="str">
        <f>Query1[[#This Row],[LAST_NAME]]</f>
        <v>VOLKING</v>
      </c>
      <c r="C963" s="230" t="s">
        <v>11770</v>
      </c>
      <c r="D963" s="230" t="s">
        <v>5627</v>
      </c>
      <c r="E963" s="230" t="s">
        <v>11771</v>
      </c>
      <c r="F963" s="230" t="s">
        <v>11772</v>
      </c>
      <c r="G963" s="230" t="s">
        <v>11773</v>
      </c>
      <c r="H963" s="230" t="str">
        <f>Query1[[#This Row],[FULL_NAME]]</f>
        <v>DAVID VOLKING</v>
      </c>
      <c r="I963" s="230" t="s">
        <v>11774</v>
      </c>
      <c r="J963" s="230" t="s">
        <v>4292</v>
      </c>
      <c r="K963" s="230" t="str">
        <f>Query1[[#This Row],[ENTERPRISE_ID]]</f>
        <v>DVOLKIN</v>
      </c>
      <c r="L963" s="231">
        <v>9403631025</v>
      </c>
      <c r="M963" s="230" t="s">
        <v>5630</v>
      </c>
      <c r="N963" s="230" t="s">
        <v>11775</v>
      </c>
      <c r="O963" s="230"/>
      <c r="P963" s="230" t="s">
        <v>9869</v>
      </c>
      <c r="Q963" s="230" t="s">
        <v>279</v>
      </c>
      <c r="R963" s="230" t="s">
        <v>11776</v>
      </c>
      <c r="S963" s="230" t="s">
        <v>5634</v>
      </c>
      <c r="T963" s="232">
        <v>8998</v>
      </c>
      <c r="U963" s="230" t="s">
        <v>5929</v>
      </c>
      <c r="V963" s="230" t="s">
        <v>5930</v>
      </c>
      <c r="W963" s="233" t="str">
        <f>IFERROR(VLOOKUP(Query1[[#This Row],[ENTERPRISE_ID]],HR_tbl[],2, 0), "Not on HR File")</f>
        <v>Service Technician 1, In-Home</v>
      </c>
      <c r="X963" s="113">
        <f>IFERROR(VLOOKUP(Query1[[#This Row],[ENTERPRISE_ID]],HR_tbl[],3,0), "Not on HR File")</f>
        <v>42089</v>
      </c>
      <c r="Y963" s="234" t="str">
        <f>IFERROR(VLOOKUP(Query1[[#This Row],[ENTERPRISE_ID]], Addresses!$A:$Y,21,0), "Not on HR File")</f>
        <v>1678 T-BONE ROAD</v>
      </c>
      <c r="Z963" s="234">
        <f>IFERROR(VLOOKUP(Query1[[#This Row],[ENTERPRISE_ID]], Addresses!$A:$Y,22,0), "Not on HR File")</f>
        <v>0</v>
      </c>
      <c r="AA963" s="234" t="str">
        <f>IFERROR(VLOOKUP(Query1[[#This Row],[ENTERPRISE_ID]], Addresses!$A:$Y,23,0), "Not on HR File")</f>
        <v>WICHITA FALLS</v>
      </c>
      <c r="AB963" s="234" t="str">
        <f>IFERROR(VLOOKUP(Query1[[#This Row],[ENTERPRISE_ID]], Addresses!$A:$Y,24,0), "Not on HR File")</f>
        <v>TX</v>
      </c>
      <c r="AC963" s="234" t="str">
        <f>IFERROR(VLOOKUP(Query1[[#This Row],[ENTERPRISE_ID]], Addresses!$A:$Y,25,0), "Not on HR File")</f>
        <v>76310</v>
      </c>
      <c r="AD963" s="230" t="s">
        <v>11777</v>
      </c>
      <c r="AE963" s="235">
        <v>46086</v>
      </c>
    </row>
    <row r="964" spans="1:31" x14ac:dyDescent="0.3">
      <c r="A964" s="230" t="s">
        <v>15395</v>
      </c>
      <c r="B964" s="230" t="str">
        <f>Query1[[#This Row],[LAST_NAME]]</f>
        <v>ALLEN</v>
      </c>
      <c r="C964" s="230" t="s">
        <v>15396</v>
      </c>
      <c r="D964" s="230" t="s">
        <v>5708</v>
      </c>
      <c r="E964" s="230" t="s">
        <v>15397</v>
      </c>
      <c r="F964" s="230" t="s">
        <v>15398</v>
      </c>
      <c r="G964" s="230" t="s">
        <v>15399</v>
      </c>
      <c r="H964" s="230" t="str">
        <f>Query1[[#This Row],[FULL_NAME]]</f>
        <v>JOSHUA ALLEN</v>
      </c>
      <c r="I964" s="230" t="s">
        <v>4994</v>
      </c>
      <c r="J964" s="230" t="s">
        <v>3753</v>
      </c>
      <c r="K964" s="230" t="str">
        <f>Query1[[#This Row],[ENTERPRISE_ID]]</f>
        <v>JALLEN0</v>
      </c>
      <c r="L964" s="231">
        <v>9314180466</v>
      </c>
      <c r="M964" s="230" t="s">
        <v>5630</v>
      </c>
      <c r="N964" s="230" t="s">
        <v>15400</v>
      </c>
      <c r="O964" s="230"/>
      <c r="P964" s="230" t="s">
        <v>15401</v>
      </c>
      <c r="Q964" s="230" t="s">
        <v>407</v>
      </c>
      <c r="R964" s="230" t="s">
        <v>15402</v>
      </c>
      <c r="S964" s="230" t="s">
        <v>5714</v>
      </c>
      <c r="T964" s="232">
        <v>8998</v>
      </c>
      <c r="U964" s="230" t="s">
        <v>8119</v>
      </c>
      <c r="V964" s="230" t="s">
        <v>8120</v>
      </c>
      <c r="W964" s="233" t="str">
        <f>IFERROR(VLOOKUP(Query1[[#This Row],[ENTERPRISE_ID]],HR_tbl[],2, 0), "Not on HR File")</f>
        <v>Service Technician HV, In-Home</v>
      </c>
      <c r="X964" s="113">
        <f>IFERROR(VLOOKUP(Query1[[#This Row],[ENTERPRISE_ID]],HR_tbl[],3,0), "Not on HR File")</f>
        <v>45760</v>
      </c>
      <c r="Y964" s="234" t="str">
        <f>IFERROR(VLOOKUP(Query1[[#This Row],[ENTERPRISE_ID]], Addresses!$A:$Y,21,0), "Not on HR File")</f>
        <v># 525 Board Valley Rd</v>
      </c>
      <c r="Z964" s="234">
        <f>IFERROR(VLOOKUP(Query1[[#This Row],[ENTERPRISE_ID]], Addresses!$A:$Y,22,0), "Not on HR File")</f>
        <v>0</v>
      </c>
      <c r="AA964" s="234" t="str">
        <f>IFERROR(VLOOKUP(Query1[[#This Row],[ENTERPRISE_ID]], Addresses!$A:$Y,23,0), "Not on HR File")</f>
        <v>Sparta</v>
      </c>
      <c r="AB964" s="234" t="str">
        <f>IFERROR(VLOOKUP(Query1[[#This Row],[ENTERPRISE_ID]], Addresses!$A:$Y,24,0), "Not on HR File")</f>
        <v>TN</v>
      </c>
      <c r="AC964" s="234" t="str">
        <f>IFERROR(VLOOKUP(Query1[[#This Row],[ENTERPRISE_ID]], Addresses!$A:$Y,25,0), "Not on HR File")</f>
        <v>38583</v>
      </c>
      <c r="AD964" s="230" t="s">
        <v>15403</v>
      </c>
      <c r="AE964" s="235">
        <v>46086</v>
      </c>
    </row>
    <row r="965" spans="1:31" x14ac:dyDescent="0.3">
      <c r="A965" s="230" t="s">
        <v>3944</v>
      </c>
      <c r="B965" s="230" t="str">
        <f>Query1[[#This Row],[LAST_NAME]]</f>
        <v>HAIDARI</v>
      </c>
      <c r="C965" s="230" t="s">
        <v>10289</v>
      </c>
      <c r="D965" s="230" t="s">
        <v>5788</v>
      </c>
      <c r="E965" s="230" t="s">
        <v>10290</v>
      </c>
      <c r="F965" s="230" t="s">
        <v>10291</v>
      </c>
      <c r="G965" s="230" t="s">
        <v>3947</v>
      </c>
      <c r="H965" s="230" t="str">
        <f>Query1[[#This Row],[FULL_NAME]]</f>
        <v>MOHAMMAD JALIL HAIDARI</v>
      </c>
      <c r="I965" s="230" t="s">
        <v>3946</v>
      </c>
      <c r="J965" s="230" t="s">
        <v>3945</v>
      </c>
      <c r="K965" s="230" t="str">
        <f>Query1[[#This Row],[ENTERPRISE_ID]]</f>
        <v>MHAIDAR</v>
      </c>
      <c r="L965" s="231">
        <v>5716825085</v>
      </c>
      <c r="M965" s="230" t="s">
        <v>5630</v>
      </c>
      <c r="N965" s="230" t="s">
        <v>10292</v>
      </c>
      <c r="O965" s="230"/>
      <c r="P965" s="230" t="s">
        <v>5793</v>
      </c>
      <c r="Q965" s="230" t="s">
        <v>328</v>
      </c>
      <c r="R965" s="230" t="s">
        <v>5289</v>
      </c>
      <c r="S965" s="230" t="s">
        <v>5634</v>
      </c>
      <c r="T965" s="232">
        <v>8998</v>
      </c>
      <c r="U965" s="230" t="s">
        <v>7359</v>
      </c>
      <c r="V965" s="230" t="s">
        <v>7360</v>
      </c>
      <c r="W965" s="233" t="str">
        <f>IFERROR(VLOOKUP(Query1[[#This Row],[ENTERPRISE_ID]],HR_tbl[],2, 0), "Not on HR File")</f>
        <v>Service Technician 2, In-Home</v>
      </c>
      <c r="X965" s="113">
        <f>IFERROR(VLOOKUP(Query1[[#This Row],[ENTERPRISE_ID]],HR_tbl[],3,0), "Not on HR File")</f>
        <v>45837</v>
      </c>
      <c r="Y965" s="234" t="str">
        <f>IFERROR(VLOOKUP(Query1[[#This Row],[ENTERPRISE_ID]], Addresses!$A:$Y,21,0), "Not on HR File")</f>
        <v>5320 SATTERFIELD DR</v>
      </c>
      <c r="Z965" s="234">
        <f>IFERROR(VLOOKUP(Query1[[#This Row],[ENTERPRISE_ID]], Addresses!$A:$Y,22,0), "Not on HR File")</f>
        <v>0</v>
      </c>
      <c r="AA965" s="234" t="str">
        <f>IFERROR(VLOOKUP(Query1[[#This Row],[ENTERPRISE_ID]], Addresses!$A:$Y,23,0), "Not on HR File")</f>
        <v>WOODBRIDGE</v>
      </c>
      <c r="AB965" s="234" t="str">
        <f>IFERROR(VLOOKUP(Query1[[#This Row],[ENTERPRISE_ID]], Addresses!$A:$Y,24,0), "Not on HR File")</f>
        <v>VA</v>
      </c>
      <c r="AC965" s="234" t="str">
        <f>IFERROR(VLOOKUP(Query1[[#This Row],[ENTERPRISE_ID]], Addresses!$A:$Y,25,0), "Not on HR File")</f>
        <v>22193</v>
      </c>
      <c r="AD965" s="230" t="s">
        <v>10293</v>
      </c>
      <c r="AE965" s="235">
        <v>46086</v>
      </c>
    </row>
    <row r="966" spans="1:31" x14ac:dyDescent="0.3">
      <c r="A966" s="230" t="s">
        <v>15441</v>
      </c>
      <c r="B966" s="230" t="str">
        <f>Query1[[#This Row],[LAST_NAME]]</f>
        <v>HUDSON</v>
      </c>
      <c r="C966" s="230" t="s">
        <v>15442</v>
      </c>
      <c r="D966" s="230" t="s">
        <v>5638</v>
      </c>
      <c r="E966" s="230" t="s">
        <v>15443</v>
      </c>
      <c r="F966" s="230" t="s">
        <v>15444</v>
      </c>
      <c r="G966" s="230" t="s">
        <v>15445</v>
      </c>
      <c r="H966" s="230" t="str">
        <f>Query1[[#This Row],[FULL_NAME]]</f>
        <v>DAVID HUDSON</v>
      </c>
      <c r="I966" s="230" t="s">
        <v>1407</v>
      </c>
      <c r="J966" s="230" t="s">
        <v>4292</v>
      </c>
      <c r="K966" s="230" t="str">
        <f>Query1[[#This Row],[ENTERPRISE_ID]]</f>
        <v>DHUDSO4</v>
      </c>
      <c r="L966" s="231">
        <v>7868520951</v>
      </c>
      <c r="M966" s="230" t="s">
        <v>5630</v>
      </c>
      <c r="N966" s="230" t="s">
        <v>15446</v>
      </c>
      <c r="O966" s="230"/>
      <c r="P966" s="230" t="s">
        <v>4377</v>
      </c>
      <c r="Q966" s="230" t="s">
        <v>297</v>
      </c>
      <c r="R966" s="230" t="s">
        <v>15447</v>
      </c>
      <c r="S966" s="230" t="s">
        <v>5634</v>
      </c>
      <c r="T966" s="232">
        <v>8998</v>
      </c>
      <c r="U966" s="230" t="s">
        <v>8263</v>
      </c>
      <c r="V966" s="230" t="s">
        <v>10007</v>
      </c>
      <c r="W966" s="233" t="str">
        <f>IFERROR(VLOOKUP(Query1[[#This Row],[ENTERPRISE_ID]],HR_tbl[],2, 0), "Not on HR File")</f>
        <v>Service Technician 1, In-Home</v>
      </c>
      <c r="X966" s="113">
        <f>IFERROR(VLOOKUP(Query1[[#This Row],[ENTERPRISE_ID]],HR_tbl[],3,0), "Not on HR File")</f>
        <v>34031</v>
      </c>
      <c r="Y966" s="234" t="str">
        <f>IFERROR(VLOOKUP(Query1[[#This Row],[ENTERPRISE_ID]], Addresses!$A:$Y,21,0), "Not on HR File")</f>
        <v>1310 NW 192 ST</v>
      </c>
      <c r="Z966" s="234">
        <f>IFERROR(VLOOKUP(Query1[[#This Row],[ENTERPRISE_ID]], Addresses!$A:$Y,22,0), "Not on HR File")</f>
        <v>0</v>
      </c>
      <c r="AA966" s="234" t="str">
        <f>IFERROR(VLOOKUP(Query1[[#This Row],[ENTERPRISE_ID]], Addresses!$A:$Y,23,0), "Not on HR File")</f>
        <v>MIAMI</v>
      </c>
      <c r="AB966" s="234" t="str">
        <f>IFERROR(VLOOKUP(Query1[[#This Row],[ENTERPRISE_ID]], Addresses!$A:$Y,24,0), "Not on HR File")</f>
        <v>FL</v>
      </c>
      <c r="AC966" s="234" t="str">
        <f>IFERROR(VLOOKUP(Query1[[#This Row],[ENTERPRISE_ID]], Addresses!$A:$Y,25,0), "Not on HR File")</f>
        <v>33169</v>
      </c>
      <c r="AD966" s="230" t="s">
        <v>15448</v>
      </c>
      <c r="AE966" s="235">
        <v>46086</v>
      </c>
    </row>
    <row r="967" spans="1:31" x14ac:dyDescent="0.3">
      <c r="A967" s="230" t="s">
        <v>11032</v>
      </c>
      <c r="B967" s="230" t="str">
        <f>Query1[[#This Row],[LAST_NAME]]</f>
        <v>WYSONG</v>
      </c>
      <c r="C967" s="230" t="s">
        <v>11033</v>
      </c>
      <c r="D967" s="230" t="s">
        <v>5638</v>
      </c>
      <c r="E967" s="230" t="s">
        <v>11034</v>
      </c>
      <c r="F967" s="230" t="s">
        <v>11035</v>
      </c>
      <c r="G967" s="230" t="s">
        <v>11036</v>
      </c>
      <c r="H967" s="230" t="str">
        <f>Query1[[#This Row],[FULL_NAME]]</f>
        <v>KENNETH WYSONG</v>
      </c>
      <c r="I967" s="230" t="s">
        <v>11037</v>
      </c>
      <c r="J967" s="230" t="s">
        <v>4537</v>
      </c>
      <c r="K967" s="230" t="str">
        <f>Query1[[#This Row],[ENTERPRISE_ID]]</f>
        <v>KWYSO01</v>
      </c>
      <c r="L967" s="231">
        <v>3528382090</v>
      </c>
      <c r="M967" s="230" t="s">
        <v>5630</v>
      </c>
      <c r="N967" s="230" t="s">
        <v>11038</v>
      </c>
      <c r="O967" s="230"/>
      <c r="P967" s="230" t="s">
        <v>11039</v>
      </c>
      <c r="Q967" s="230" t="s">
        <v>297</v>
      </c>
      <c r="R967" s="230" t="s">
        <v>11040</v>
      </c>
      <c r="S967" s="230" t="s">
        <v>5634</v>
      </c>
      <c r="T967" s="232">
        <v>8998</v>
      </c>
      <c r="U967" s="230" t="s">
        <v>6290</v>
      </c>
      <c r="V967" s="230" t="s">
        <v>6291</v>
      </c>
      <c r="W967" s="233" t="str">
        <f>IFERROR(VLOOKUP(Query1[[#This Row],[ENTERPRISE_ID]],HR_tbl[],2, 0), "Not on HR File")</f>
        <v>Service Technician 2, In-Home</v>
      </c>
      <c r="X967" s="113">
        <f>IFERROR(VLOOKUP(Query1[[#This Row],[ENTERPRISE_ID]],HR_tbl[],3,0), "Not on HR File")</f>
        <v>38110</v>
      </c>
      <c r="Y967" s="234" t="str">
        <f>IFERROR(VLOOKUP(Query1[[#This Row],[ENTERPRISE_ID]], Addresses!$A:$Y,21,0), "Not on HR File")</f>
        <v>4327 Bessemer Road</v>
      </c>
      <c r="Z967" s="234">
        <f>IFERROR(VLOOKUP(Query1[[#This Row],[ENTERPRISE_ID]], Addresses!$A:$Y,22,0), "Not on HR File")</f>
        <v>0</v>
      </c>
      <c r="AA967" s="234" t="str">
        <f>IFERROR(VLOOKUP(Query1[[#This Row],[ENTERPRISE_ID]], Addresses!$A:$Y,23,0), "Not on HR File")</f>
        <v>Brooksville</v>
      </c>
      <c r="AB967" s="234" t="str">
        <f>IFERROR(VLOOKUP(Query1[[#This Row],[ENTERPRISE_ID]], Addresses!$A:$Y,24,0), "Not on HR File")</f>
        <v>FL</v>
      </c>
      <c r="AC967" s="234" t="str">
        <f>IFERROR(VLOOKUP(Query1[[#This Row],[ENTERPRISE_ID]], Addresses!$A:$Y,25,0), "Not on HR File")</f>
        <v>34602</v>
      </c>
      <c r="AD967" s="230" t="s">
        <v>11041</v>
      </c>
      <c r="AE967" s="235">
        <v>46086</v>
      </c>
    </row>
    <row r="968" spans="1:31" x14ac:dyDescent="0.3">
      <c r="A968" s="230" t="s">
        <v>5507</v>
      </c>
      <c r="B968" s="230" t="str">
        <f>Query1[[#This Row],[LAST_NAME]]</f>
        <v>BOBURKA</v>
      </c>
      <c r="C968" s="230" t="s">
        <v>8155</v>
      </c>
      <c r="D968" s="230" t="s">
        <v>5719</v>
      </c>
      <c r="E968" s="230" t="s">
        <v>8156</v>
      </c>
      <c r="F968" s="230" t="s">
        <v>8157</v>
      </c>
      <c r="G968" s="230" t="s">
        <v>5509</v>
      </c>
      <c r="H968" s="230" t="str">
        <f>Query1[[#This Row],[FULL_NAME]]</f>
        <v>STEVEN BOBURKA</v>
      </c>
      <c r="I968" s="230" t="s">
        <v>5508</v>
      </c>
      <c r="J968" s="230" t="s">
        <v>4601</v>
      </c>
      <c r="K968" s="230" t="str">
        <f>Query1[[#This Row],[ENTERPRISE_ID]]</f>
        <v>SBOBURK</v>
      </c>
      <c r="L968" s="231">
        <v>8156166075</v>
      </c>
      <c r="M968" s="230" t="s">
        <v>5630</v>
      </c>
      <c r="N968" s="230" t="s">
        <v>8158</v>
      </c>
      <c r="O968" s="230"/>
      <c r="P968" s="230" t="s">
        <v>5510</v>
      </c>
      <c r="Q968" s="230" t="s">
        <v>250</v>
      </c>
      <c r="R968" s="230" t="s">
        <v>8159</v>
      </c>
      <c r="S968" s="230" t="s">
        <v>5634</v>
      </c>
      <c r="T968" s="232">
        <v>8998</v>
      </c>
      <c r="U968" s="230" t="s">
        <v>6248</v>
      </c>
      <c r="V968" s="230" t="s">
        <v>6249</v>
      </c>
      <c r="W968" s="233" t="str">
        <f>IFERROR(VLOOKUP(Query1[[#This Row],[ENTERPRISE_ID]],HR_tbl[],2, 0), "Not on HR File")</f>
        <v>Service Technician 1, In-Home</v>
      </c>
      <c r="X968" s="113">
        <f>IFERROR(VLOOKUP(Query1[[#This Row],[ENTERPRISE_ID]],HR_tbl[],3,0), "Not on HR File")</f>
        <v>39189</v>
      </c>
      <c r="Y968" s="234" t="str">
        <f>IFERROR(VLOOKUP(Query1[[#This Row],[ENTERPRISE_ID]], Addresses!$A:$Y,21,0), "Not on HR File")</f>
        <v>686 LASALLE DRIVE</v>
      </c>
      <c r="Z968" s="234">
        <f>IFERROR(VLOOKUP(Query1[[#This Row],[ENTERPRISE_ID]], Addresses!$A:$Y,22,0), "Not on HR File")</f>
        <v>0</v>
      </c>
      <c r="AA968" s="234" t="str">
        <f>IFERROR(VLOOKUP(Query1[[#This Row],[ENTERPRISE_ID]], Addresses!$A:$Y,23,0), "Not on HR File")</f>
        <v>SOMONAUK</v>
      </c>
      <c r="AB968" s="234" t="str">
        <f>IFERROR(VLOOKUP(Query1[[#This Row],[ENTERPRISE_ID]], Addresses!$A:$Y,24,0), "Not on HR File")</f>
        <v>IL</v>
      </c>
      <c r="AC968" s="234" t="str">
        <f>IFERROR(VLOOKUP(Query1[[#This Row],[ENTERPRISE_ID]], Addresses!$A:$Y,25,0), "Not on HR File")</f>
        <v>60552-9649</v>
      </c>
      <c r="AD968" s="230" t="s">
        <v>8160</v>
      </c>
      <c r="AE968" s="235">
        <v>46086</v>
      </c>
    </row>
    <row r="969" spans="1:31" x14ac:dyDescent="0.3">
      <c r="A969" s="230" t="s">
        <v>2480</v>
      </c>
      <c r="B969" s="230" t="str">
        <f>Query1[[#This Row],[LAST_NAME]]</f>
        <v>FULLWOOD</v>
      </c>
      <c r="C969" s="230" t="s">
        <v>2481</v>
      </c>
      <c r="D969" s="230" t="s">
        <v>5682</v>
      </c>
      <c r="E969" s="230" t="s">
        <v>15468</v>
      </c>
      <c r="F969" s="230" t="s">
        <v>15469</v>
      </c>
      <c r="G969" s="230" t="s">
        <v>2482</v>
      </c>
      <c r="H969" s="230" t="str">
        <f>Query1[[#This Row],[FULL_NAME]]</f>
        <v>MARCUS FULLWOOD</v>
      </c>
      <c r="I969" s="230" t="s">
        <v>5117</v>
      </c>
      <c r="J969" s="230" t="s">
        <v>5116</v>
      </c>
      <c r="K969" s="230" t="str">
        <f>Query1[[#This Row],[ENTERPRISE_ID]]</f>
        <v>MFULLWO</v>
      </c>
      <c r="L969" s="231">
        <v>8032211088</v>
      </c>
      <c r="M969" s="230" t="s">
        <v>5630</v>
      </c>
      <c r="N969" s="230" t="s">
        <v>15470</v>
      </c>
      <c r="O969" s="230"/>
      <c r="P969" s="230" t="s">
        <v>15471</v>
      </c>
      <c r="Q969" s="230" t="s">
        <v>375</v>
      </c>
      <c r="R969" s="230" t="s">
        <v>15472</v>
      </c>
      <c r="S969" s="230" t="s">
        <v>5738</v>
      </c>
      <c r="T969" s="232">
        <v>8998</v>
      </c>
      <c r="U969" s="230" t="s">
        <v>6238</v>
      </c>
      <c r="V969" s="230" t="s">
        <v>6239</v>
      </c>
      <c r="W969" s="233" t="str">
        <f>IFERROR(VLOOKUP(Query1[[#This Row],[ENTERPRISE_ID]],HR_tbl[],2, 0), "Not on HR File")</f>
        <v>Service Technician 2, In-Home</v>
      </c>
      <c r="X969" s="113">
        <f>IFERROR(VLOOKUP(Query1[[#This Row],[ENTERPRISE_ID]],HR_tbl[],3,0), "Not on HR File")</f>
        <v>45921</v>
      </c>
      <c r="Y969" s="234" t="str">
        <f>IFERROR(VLOOKUP(Query1[[#This Row],[ENTERPRISE_ID]], Addresses!$A:$Y,21,0), "Not on HR File")</f>
        <v>61 EAGLE LANE</v>
      </c>
      <c r="Z969" s="234" t="str">
        <f>IFERROR(VLOOKUP(Query1[[#This Row],[ENTERPRISE_ID]], Addresses!$A:$Y,22,0), "Not on HR File")</f>
        <v>200 muldrow street lot 21</v>
      </c>
      <c r="AA969" s="234" t="str">
        <f>IFERROR(VLOOKUP(Query1[[#This Row],[ENTERPRISE_ID]], Addresses!$A:$Y,23,0), "Not on HR File")</f>
        <v>MAYESVILLE</v>
      </c>
      <c r="AB969" s="234" t="str">
        <f>IFERROR(VLOOKUP(Query1[[#This Row],[ENTERPRISE_ID]], Addresses!$A:$Y,24,0), "Not on HR File")</f>
        <v>SC</v>
      </c>
      <c r="AC969" s="234" t="str">
        <f>IFERROR(VLOOKUP(Query1[[#This Row],[ENTERPRISE_ID]], Addresses!$A:$Y,25,0), "Not on HR File")</f>
        <v>29104</v>
      </c>
      <c r="AD969" s="230" t="s">
        <v>15473</v>
      </c>
      <c r="AE969" s="235">
        <v>46086</v>
      </c>
    </row>
    <row r="970" spans="1:31" x14ac:dyDescent="0.3">
      <c r="A970" s="230" t="s">
        <v>1222</v>
      </c>
      <c r="B970" s="230" t="str">
        <f>Query1[[#This Row],[LAST_NAME]]</f>
        <v>BLAND</v>
      </c>
      <c r="C970" s="230" t="s">
        <v>1225</v>
      </c>
      <c r="D970" s="230" t="s">
        <v>5854</v>
      </c>
      <c r="E970" s="230" t="s">
        <v>7677</v>
      </c>
      <c r="F970" s="230" t="s">
        <v>7678</v>
      </c>
      <c r="G970" s="230" t="s">
        <v>1226</v>
      </c>
      <c r="H970" s="230" t="str">
        <f>Query1[[#This Row],[FULL_NAME]]</f>
        <v>AMIR BLAND</v>
      </c>
      <c r="I970" s="230" t="s">
        <v>7679</v>
      </c>
      <c r="J970" s="230" t="s">
        <v>7680</v>
      </c>
      <c r="K970" s="230" t="str">
        <f>Query1[[#This Row],[ENTERPRISE_ID]]</f>
        <v>ABLAND</v>
      </c>
      <c r="L970" s="231">
        <v>6788623741</v>
      </c>
      <c r="M970" s="230" t="s">
        <v>5630</v>
      </c>
      <c r="N970" s="230" t="s">
        <v>7681</v>
      </c>
      <c r="O970" s="230"/>
      <c r="P970" s="230" t="s">
        <v>1235</v>
      </c>
      <c r="Q970" s="230" t="s">
        <v>575</v>
      </c>
      <c r="R970" s="230" t="s">
        <v>7682</v>
      </c>
      <c r="S970" s="230" t="s">
        <v>5714</v>
      </c>
      <c r="T970" s="232">
        <v>8998</v>
      </c>
      <c r="U970" s="230" t="s">
        <v>1626</v>
      </c>
      <c r="V970" s="230" t="s">
        <v>5863</v>
      </c>
      <c r="W970" s="233" t="str">
        <f>IFERROR(VLOOKUP(Query1[[#This Row],[ENTERPRISE_ID]],HR_tbl[],2, 0), "Not on HR File")</f>
        <v>Service Technician 2, In-Home</v>
      </c>
      <c r="X970" s="113">
        <f>IFERROR(VLOOKUP(Query1[[#This Row],[ENTERPRISE_ID]],HR_tbl[],3,0), "Not on HR File")</f>
        <v>45851</v>
      </c>
      <c r="Y970" s="234" t="str">
        <f>IFERROR(VLOOKUP(Query1[[#This Row],[ENTERPRISE_ID]], Addresses!$A:$Y,21,0), "Not on HR File")</f>
        <v>1075 Chapman Circle</v>
      </c>
      <c r="Z970" s="234">
        <f>IFERROR(VLOOKUP(Query1[[#This Row],[ENTERPRISE_ID]], Addresses!$A:$Y,22,0), "Not on HR File")</f>
        <v>0</v>
      </c>
      <c r="AA970" s="234" t="str">
        <f>IFERROR(VLOOKUP(Query1[[#This Row],[ENTERPRISE_ID]], Addresses!$A:$Y,23,0), "Not on HR File")</f>
        <v>Stone Mountain</v>
      </c>
      <c r="AB970" s="234" t="str">
        <f>IFERROR(VLOOKUP(Query1[[#This Row],[ENTERPRISE_ID]], Addresses!$A:$Y,24,0), "Not on HR File")</f>
        <v>GA</v>
      </c>
      <c r="AC970" s="234" t="str">
        <f>IFERROR(VLOOKUP(Query1[[#This Row],[ENTERPRISE_ID]], Addresses!$A:$Y,25,0), "Not on HR File")</f>
        <v>30088</v>
      </c>
      <c r="AD970" s="230" t="s">
        <v>7683</v>
      </c>
      <c r="AE970" s="235">
        <v>46086</v>
      </c>
    </row>
    <row r="971" spans="1:31" x14ac:dyDescent="0.3">
      <c r="A971" s="230" t="s">
        <v>2086</v>
      </c>
      <c r="B971" s="230" t="str">
        <f>Query1[[#This Row],[LAST_NAME]]</f>
        <v>MEHL</v>
      </c>
      <c r="C971" s="230" t="s">
        <v>2087</v>
      </c>
      <c r="D971" s="230" t="s">
        <v>6524</v>
      </c>
      <c r="E971" s="230" t="s">
        <v>7017</v>
      </c>
      <c r="F971" s="230" t="s">
        <v>7018</v>
      </c>
      <c r="G971" s="230" t="s">
        <v>2088</v>
      </c>
      <c r="H971" s="230" t="str">
        <f>Query1[[#This Row],[FULL_NAME]]</f>
        <v>JAKOB MEHL</v>
      </c>
      <c r="I971" s="230" t="s">
        <v>7019</v>
      </c>
      <c r="J971" s="230" t="s">
        <v>7020</v>
      </c>
      <c r="K971" s="230" t="str">
        <f>Query1[[#This Row],[ENTERPRISE_ID]]</f>
        <v>JMEHL</v>
      </c>
      <c r="L971" s="231">
        <v>2096185626</v>
      </c>
      <c r="M971" s="230" t="s">
        <v>5630</v>
      </c>
      <c r="N971" s="230" t="s">
        <v>7021</v>
      </c>
      <c r="O971" s="230"/>
      <c r="P971" s="230" t="s">
        <v>7022</v>
      </c>
      <c r="Q971" s="230" t="s">
        <v>219</v>
      </c>
      <c r="R971" s="230" t="s">
        <v>7023</v>
      </c>
      <c r="S971" s="230" t="s">
        <v>5916</v>
      </c>
      <c r="T971" s="232">
        <v>8998</v>
      </c>
      <c r="U971" s="230" t="s">
        <v>3285</v>
      </c>
      <c r="V971" s="230" t="s">
        <v>6887</v>
      </c>
      <c r="W971" s="233" t="str">
        <f>IFERROR(VLOOKUP(Query1[[#This Row],[ENTERPRISE_ID]],HR_tbl[],2, 0), "Not on HR File")</f>
        <v>HVAC Svc Tech II, Break/Fix</v>
      </c>
      <c r="X971" s="113">
        <f>IFERROR(VLOOKUP(Query1[[#This Row],[ENTERPRISE_ID]],HR_tbl[],3,0), "Not on HR File")</f>
        <v>45872</v>
      </c>
      <c r="Y971" s="234" t="str">
        <f>IFERROR(VLOOKUP(Query1[[#This Row],[ENTERPRISE_ID]], Addresses!$A:$Y,21,0), "Not on HR File")</f>
        <v>5108 SAN FELICE DR</v>
      </c>
      <c r="Z971" s="234">
        <f>IFERROR(VLOOKUP(Query1[[#This Row],[ENTERPRISE_ID]], Addresses!$A:$Y,22,0), "Not on HR File")</f>
        <v>0</v>
      </c>
      <c r="AA971" s="234" t="str">
        <f>IFERROR(VLOOKUP(Query1[[#This Row],[ENTERPRISE_ID]], Addresses!$A:$Y,23,0), "Not on HR File")</f>
        <v>SALIDA</v>
      </c>
      <c r="AB971" s="234" t="str">
        <f>IFERROR(VLOOKUP(Query1[[#This Row],[ENTERPRISE_ID]], Addresses!$A:$Y,24,0), "Not on HR File")</f>
        <v>CA</v>
      </c>
      <c r="AC971" s="234" t="str">
        <f>IFERROR(VLOOKUP(Query1[[#This Row],[ENTERPRISE_ID]], Addresses!$A:$Y,25,0), "Not on HR File")</f>
        <v>95368</v>
      </c>
      <c r="AD971" s="230" t="s">
        <v>7024</v>
      </c>
      <c r="AE971" s="235">
        <v>46086</v>
      </c>
    </row>
    <row r="972" spans="1:31" x14ac:dyDescent="0.3">
      <c r="A972" s="230" t="s">
        <v>3528</v>
      </c>
      <c r="B972" s="230" t="str">
        <f>Query1[[#This Row],[LAST_NAME]]</f>
        <v>SYMS</v>
      </c>
      <c r="C972" s="230" t="s">
        <v>3529</v>
      </c>
      <c r="D972" s="230" t="s">
        <v>5708</v>
      </c>
      <c r="E972" s="230" t="s">
        <v>15956</v>
      </c>
      <c r="F972" s="230" t="s">
        <v>15957</v>
      </c>
      <c r="G972" s="230" t="s">
        <v>3530</v>
      </c>
      <c r="H972" s="230" t="str">
        <f>Query1[[#This Row],[FULL_NAME]]</f>
        <v>BRADLEE SYMS</v>
      </c>
      <c r="I972" s="230" t="s">
        <v>4801</v>
      </c>
      <c r="J972" s="230" t="s">
        <v>4800</v>
      </c>
      <c r="K972" s="230" t="str">
        <f>Query1[[#This Row],[ENTERPRISE_ID]]</f>
        <v>BSYMS</v>
      </c>
      <c r="L972" s="231">
        <v>6018680029</v>
      </c>
      <c r="M972" s="230" t="s">
        <v>5630</v>
      </c>
      <c r="N972" s="230" t="s">
        <v>15958</v>
      </c>
      <c r="O972" s="230"/>
      <c r="P972" s="230" t="s">
        <v>3534</v>
      </c>
      <c r="Q972" s="230" t="s">
        <v>477</v>
      </c>
      <c r="R972" s="230" t="s">
        <v>15959</v>
      </c>
      <c r="S972" s="230" t="s">
        <v>5664</v>
      </c>
      <c r="T972" s="232">
        <v>8998</v>
      </c>
      <c r="U972" s="230" t="s">
        <v>11186</v>
      </c>
      <c r="V972" s="230"/>
      <c r="W972" s="233" t="str">
        <f>IFERROR(VLOOKUP(Query1[[#This Row],[ENTERPRISE_ID]],HR_tbl[],2, 0), "Not on HR File")</f>
        <v>Service Technician 1, Trainee</v>
      </c>
      <c r="X972" s="113">
        <f>IFERROR(VLOOKUP(Query1[[#This Row],[ENTERPRISE_ID]],HR_tbl[],3,0), "Not on HR File")</f>
        <v>46061</v>
      </c>
      <c r="Y972" s="234" t="str">
        <f>IFERROR(VLOOKUP(Query1[[#This Row],[ENTERPRISE_ID]], Addresses!$A:$Y,21,0), "Not on HR File")</f>
        <v>Not on HR File</v>
      </c>
      <c r="Z972" s="234" t="str">
        <f>IFERROR(VLOOKUP(Query1[[#This Row],[ENTERPRISE_ID]], Addresses!$A:$Y,22,0), "Not on HR File")</f>
        <v>Not on HR File</v>
      </c>
      <c r="AA972" s="234" t="str">
        <f>IFERROR(VLOOKUP(Query1[[#This Row],[ENTERPRISE_ID]], Addresses!$A:$Y,23,0), "Not on HR File")</f>
        <v>Not on HR File</v>
      </c>
      <c r="AB972" s="234" t="str">
        <f>IFERROR(VLOOKUP(Query1[[#This Row],[ENTERPRISE_ID]], Addresses!$A:$Y,24,0), "Not on HR File")</f>
        <v>Not on HR File</v>
      </c>
      <c r="AC972" s="234" t="str">
        <f>IFERROR(VLOOKUP(Query1[[#This Row],[ENTERPRISE_ID]], Addresses!$A:$Y,25,0), "Not on HR File")</f>
        <v>Not on HR File</v>
      </c>
      <c r="AD972" s="230" t="s">
        <v>15960</v>
      </c>
      <c r="AE972" s="235">
        <v>46086</v>
      </c>
    </row>
    <row r="973" spans="1:31" x14ac:dyDescent="0.3">
      <c r="A973" s="230" t="s">
        <v>6531</v>
      </c>
      <c r="B973" s="230" t="str">
        <f>Query1[[#This Row],[LAST_NAME]]</f>
        <v>TENORIO</v>
      </c>
      <c r="C973" s="230" t="s">
        <v>6532</v>
      </c>
      <c r="D973" s="230" t="s">
        <v>5682</v>
      </c>
      <c r="E973" s="230" t="s">
        <v>6533</v>
      </c>
      <c r="F973" s="230" t="s">
        <v>6534</v>
      </c>
      <c r="G973" s="230" t="s">
        <v>6535</v>
      </c>
      <c r="H973" s="230" t="str">
        <f>Query1[[#This Row],[FULL_NAME]]</f>
        <v>GABRIEL TENORIO</v>
      </c>
      <c r="I973" s="230" t="s">
        <v>6536</v>
      </c>
      <c r="J973" s="230" t="s">
        <v>5097</v>
      </c>
      <c r="K973" s="230" t="str">
        <f>Query1[[#This Row],[ENTERPRISE_ID]]</f>
        <v>GTENORI</v>
      </c>
      <c r="L973" s="231">
        <v>8439968288</v>
      </c>
      <c r="M973" s="230" t="s">
        <v>5630</v>
      </c>
      <c r="N973" s="230" t="s">
        <v>6537</v>
      </c>
      <c r="O973" s="230"/>
      <c r="P973" s="230" t="s">
        <v>6494</v>
      </c>
      <c r="Q973" s="230" t="s">
        <v>375</v>
      </c>
      <c r="R973" s="230" t="s">
        <v>5081</v>
      </c>
      <c r="S973" s="230" t="s">
        <v>5738</v>
      </c>
      <c r="T973" s="232">
        <v>8998</v>
      </c>
      <c r="U973" s="230" t="s">
        <v>5080</v>
      </c>
      <c r="V973" s="230" t="s">
        <v>6495</v>
      </c>
      <c r="W973" s="233" t="str">
        <f>IFERROR(VLOOKUP(Query1[[#This Row],[ENTERPRISE_ID]],HR_tbl[],2, 0), "Not on HR File")</f>
        <v>Service Technician 3, In-Home</v>
      </c>
      <c r="X973" s="113">
        <f>IFERROR(VLOOKUP(Query1[[#This Row],[ENTERPRISE_ID]],HR_tbl[],3,0), "Not on HR File")</f>
        <v>44693</v>
      </c>
      <c r="Y973" s="234" t="str">
        <f>IFERROR(VLOOKUP(Query1[[#This Row],[ENTERPRISE_ID]], Addresses!$A:$Y,21,0), "Not on HR File")</f>
        <v>879 heritage downs drive</v>
      </c>
      <c r="Z973" s="234">
        <f>IFERROR(VLOOKUP(Query1[[#This Row],[ENTERPRISE_ID]], Addresses!$A:$Y,22,0), "Not on HR File")</f>
        <v>0</v>
      </c>
      <c r="AA973" s="234" t="str">
        <f>IFERROR(VLOOKUP(Query1[[#This Row],[ENTERPRISE_ID]], Addresses!$A:$Y,23,0), "Not on HR File")</f>
        <v>Conway</v>
      </c>
      <c r="AB973" s="234" t="str">
        <f>IFERROR(VLOOKUP(Query1[[#This Row],[ENTERPRISE_ID]], Addresses!$A:$Y,24,0), "Not on HR File")</f>
        <v>SC</v>
      </c>
      <c r="AC973" s="234" t="str">
        <f>IFERROR(VLOOKUP(Query1[[#This Row],[ENTERPRISE_ID]], Addresses!$A:$Y,25,0), "Not on HR File")</f>
        <v>29526</v>
      </c>
      <c r="AD973" s="230" t="s">
        <v>6538</v>
      </c>
      <c r="AE973" s="235">
        <v>46086</v>
      </c>
    </row>
    <row r="974" spans="1:31" x14ac:dyDescent="0.3">
      <c r="A974" s="230" t="s">
        <v>4842</v>
      </c>
      <c r="B974" s="230" t="str">
        <f>Query1[[#This Row],[LAST_NAME]]</f>
        <v>SMITH</v>
      </c>
      <c r="C974" s="230" t="s">
        <v>17834</v>
      </c>
      <c r="D974" s="230" t="s">
        <v>5822</v>
      </c>
      <c r="E974" s="230" t="s">
        <v>17835</v>
      </c>
      <c r="F974" s="230" t="s">
        <v>17836</v>
      </c>
      <c r="G974" s="230" t="s">
        <v>4844</v>
      </c>
      <c r="H974" s="230" t="str">
        <f>Query1[[#This Row],[FULL_NAME]]</f>
        <v>KATIE SMITH</v>
      </c>
      <c r="I974" s="230" t="s">
        <v>4459</v>
      </c>
      <c r="J974" s="230" t="s">
        <v>4843</v>
      </c>
      <c r="K974" s="230" t="str">
        <f>Query1[[#This Row],[ENTERPRISE_ID]]</f>
        <v>KSMIT17</v>
      </c>
      <c r="L974" s="231">
        <v>4136540653</v>
      </c>
      <c r="M974" s="230" t="s">
        <v>5630</v>
      </c>
      <c r="N974" s="230" t="s">
        <v>17837</v>
      </c>
      <c r="O974" s="230"/>
      <c r="P974" s="230" t="s">
        <v>1509</v>
      </c>
      <c r="Q974" s="230" t="s">
        <v>382</v>
      </c>
      <c r="R974" s="230" t="s">
        <v>17838</v>
      </c>
      <c r="S974" s="230" t="s">
        <v>5664</v>
      </c>
      <c r="T974" s="232">
        <v>8998</v>
      </c>
      <c r="U974" s="230" t="s">
        <v>5917</v>
      </c>
      <c r="V974" s="230" t="s">
        <v>5918</v>
      </c>
      <c r="W974" s="233" t="str">
        <f>IFERROR(VLOOKUP(Query1[[#This Row],[ENTERPRISE_ID]],HR_tbl[],2, 0), "Not on HR File")</f>
        <v>Service Technician 2, Trainee</v>
      </c>
      <c r="X974" s="113">
        <f>IFERROR(VLOOKUP(Query1[[#This Row],[ENTERPRISE_ID]],HR_tbl[],3,0), "Not on HR File")</f>
        <v>46054</v>
      </c>
      <c r="Y974" s="234" t="str">
        <f>IFERROR(VLOOKUP(Query1[[#This Row],[ENTERPRISE_ID]], Addresses!$A:$Y,21,0), "Not on HR File")</f>
        <v>Not on HR File</v>
      </c>
      <c r="Z974" s="234" t="str">
        <f>IFERROR(VLOOKUP(Query1[[#This Row],[ENTERPRISE_ID]], Addresses!$A:$Y,22,0), "Not on HR File")</f>
        <v>Not on HR File</v>
      </c>
      <c r="AA974" s="234" t="str">
        <f>IFERROR(VLOOKUP(Query1[[#This Row],[ENTERPRISE_ID]], Addresses!$A:$Y,23,0), "Not on HR File")</f>
        <v>Not on HR File</v>
      </c>
      <c r="AB974" s="234" t="str">
        <f>IFERROR(VLOOKUP(Query1[[#This Row],[ENTERPRISE_ID]], Addresses!$A:$Y,24,0), "Not on HR File")</f>
        <v>Not on HR File</v>
      </c>
      <c r="AC974" s="234" t="str">
        <f>IFERROR(VLOOKUP(Query1[[#This Row],[ENTERPRISE_ID]], Addresses!$A:$Y,25,0), "Not on HR File")</f>
        <v>Not on HR File</v>
      </c>
      <c r="AD974" s="230" t="s">
        <v>17839</v>
      </c>
      <c r="AE974" s="235">
        <v>46086</v>
      </c>
    </row>
    <row r="975" spans="1:31" x14ac:dyDescent="0.3">
      <c r="A975" s="230" t="s">
        <v>1869</v>
      </c>
      <c r="B975" s="230" t="str">
        <f>Query1[[#This Row],[LAST_NAME]]</f>
        <v>CREW</v>
      </c>
      <c r="C975" s="230" t="s">
        <v>1871</v>
      </c>
      <c r="D975" s="230" t="s">
        <v>5889</v>
      </c>
      <c r="E975" s="230" t="s">
        <v>17184</v>
      </c>
      <c r="F975" s="230" t="s">
        <v>17185</v>
      </c>
      <c r="G975" s="230" t="s">
        <v>1872</v>
      </c>
      <c r="H975" s="230" t="str">
        <f>Query1[[#This Row],[FULL_NAME]]</f>
        <v>DANIEL CREW</v>
      </c>
      <c r="I975" s="230" t="s">
        <v>17186</v>
      </c>
      <c r="J975" s="230" t="s">
        <v>4709</v>
      </c>
      <c r="K975" s="230" t="str">
        <f>Query1[[#This Row],[ENTERPRISE_ID]]</f>
        <v>DCREW</v>
      </c>
      <c r="L975" s="231">
        <v>7207420200</v>
      </c>
      <c r="M975" s="230" t="s">
        <v>5630</v>
      </c>
      <c r="N975" s="230" t="s">
        <v>17187</v>
      </c>
      <c r="O975" s="230"/>
      <c r="P975" s="230" t="s">
        <v>8130</v>
      </c>
      <c r="Q975" s="230" t="s">
        <v>760</v>
      </c>
      <c r="R975" s="230" t="s">
        <v>17188</v>
      </c>
      <c r="S975" s="230" t="s">
        <v>5738</v>
      </c>
      <c r="T975" s="232">
        <v>8998</v>
      </c>
      <c r="U975" s="230" t="s">
        <v>5715</v>
      </c>
      <c r="V975" s="230" t="s">
        <v>5716</v>
      </c>
      <c r="W975" s="233" t="str">
        <f>IFERROR(VLOOKUP(Query1[[#This Row],[ENTERPRISE_ID]],HR_tbl[],2, 0), "Not on HR File")</f>
        <v>Team Lead Technician</v>
      </c>
      <c r="X975" s="113">
        <f>IFERROR(VLOOKUP(Query1[[#This Row],[ENTERPRISE_ID]],HR_tbl[],3,0), "Not on HR File")</f>
        <v>44076</v>
      </c>
      <c r="Y975" s="234" t="str">
        <f>IFERROR(VLOOKUP(Query1[[#This Row],[ENTERPRISE_ID]], Addresses!$A:$Y,21,0), "Not on HR File")</f>
        <v>7053 S Lewis Ct</v>
      </c>
      <c r="Z975" s="234">
        <f>IFERROR(VLOOKUP(Query1[[#This Row],[ENTERPRISE_ID]], Addresses!$A:$Y,22,0), "Not on HR File")</f>
        <v>0</v>
      </c>
      <c r="AA975" s="234" t="str">
        <f>IFERROR(VLOOKUP(Query1[[#This Row],[ENTERPRISE_ID]], Addresses!$A:$Y,23,0), "Not on HR File")</f>
        <v>Littleton</v>
      </c>
      <c r="AB975" s="234" t="str">
        <f>IFERROR(VLOOKUP(Query1[[#This Row],[ENTERPRISE_ID]], Addresses!$A:$Y,24,0), "Not on HR File")</f>
        <v>CO</v>
      </c>
      <c r="AC975" s="234" t="str">
        <f>IFERROR(VLOOKUP(Query1[[#This Row],[ENTERPRISE_ID]], Addresses!$A:$Y,25,0), "Not on HR File")</f>
        <v>80127</v>
      </c>
      <c r="AD975" s="230" t="s">
        <v>17189</v>
      </c>
      <c r="AE975" s="235">
        <v>46086</v>
      </c>
    </row>
    <row r="976" spans="1:31" x14ac:dyDescent="0.3">
      <c r="A976" s="230" t="s">
        <v>1474</v>
      </c>
      <c r="B976" s="230" t="str">
        <f>Query1[[#This Row],[LAST_NAME]]</f>
        <v>BURDICK</v>
      </c>
      <c r="C976" s="230" t="s">
        <v>1475</v>
      </c>
      <c r="D976" s="230" t="s">
        <v>5669</v>
      </c>
      <c r="E976" s="230" t="s">
        <v>12859</v>
      </c>
      <c r="F976" s="230" t="s">
        <v>12860</v>
      </c>
      <c r="G976" s="230" t="s">
        <v>1476</v>
      </c>
      <c r="H976" s="230" t="str">
        <f>Query1[[#This Row],[FULL_NAME]]</f>
        <v>TYLER BURDICK</v>
      </c>
      <c r="I976" s="230" t="s">
        <v>12861</v>
      </c>
      <c r="J976" s="230" t="s">
        <v>1757</v>
      </c>
      <c r="K976" s="230" t="str">
        <f>Query1[[#This Row],[ENTERPRISE_ID]]</f>
        <v>TBURDIC</v>
      </c>
      <c r="L976" s="231">
        <v>3604510996</v>
      </c>
      <c r="M976" s="230" t="s">
        <v>5630</v>
      </c>
      <c r="N976" s="230" t="s">
        <v>12862</v>
      </c>
      <c r="O976" s="230"/>
      <c r="P976" s="230" t="s">
        <v>12863</v>
      </c>
      <c r="Q976" s="230" t="s">
        <v>1472</v>
      </c>
      <c r="R976" s="230" t="s">
        <v>12864</v>
      </c>
      <c r="S976" s="230" t="s">
        <v>5634</v>
      </c>
      <c r="T976" s="232">
        <v>8998</v>
      </c>
      <c r="U976" s="230" t="s">
        <v>7080</v>
      </c>
      <c r="V976" s="230" t="s">
        <v>7081</v>
      </c>
      <c r="W976" s="233" t="str">
        <f>IFERROR(VLOOKUP(Query1[[#This Row],[ENTERPRISE_ID]],HR_tbl[],2, 0), "Not on HR File")</f>
        <v>Service Technician 2, In-Home</v>
      </c>
      <c r="X976" s="113">
        <f>IFERROR(VLOOKUP(Query1[[#This Row],[ENTERPRISE_ID]],HR_tbl[],3,0), "Not on HR File")</f>
        <v>43152</v>
      </c>
      <c r="Y976" s="234" t="str">
        <f>IFERROR(VLOOKUP(Query1[[#This Row],[ENTERPRISE_ID]], Addresses!$A:$Y,21,0), "Not on HR File")</f>
        <v>2905 S Bay Rd NE</v>
      </c>
      <c r="Z976" s="234">
        <f>IFERROR(VLOOKUP(Query1[[#This Row],[ENTERPRISE_ID]], Addresses!$A:$Y,22,0), "Not on HR File")</f>
        <v>0</v>
      </c>
      <c r="AA976" s="234" t="str">
        <f>IFERROR(VLOOKUP(Query1[[#This Row],[ENTERPRISE_ID]], Addresses!$A:$Y,23,0), "Not on HR File")</f>
        <v>Olympia</v>
      </c>
      <c r="AB976" s="234" t="str">
        <f>IFERROR(VLOOKUP(Query1[[#This Row],[ENTERPRISE_ID]], Addresses!$A:$Y,24,0), "Not on HR File")</f>
        <v>WA</v>
      </c>
      <c r="AC976" s="234" t="str">
        <f>IFERROR(VLOOKUP(Query1[[#This Row],[ENTERPRISE_ID]], Addresses!$A:$Y,25,0), "Not on HR File")</f>
        <v>98506</v>
      </c>
      <c r="AD976" s="230" t="s">
        <v>12865</v>
      </c>
      <c r="AE976" s="235">
        <v>46086</v>
      </c>
    </row>
    <row r="977" spans="1:31" x14ac:dyDescent="0.3">
      <c r="A977" s="230" t="s">
        <v>1932</v>
      </c>
      <c r="B977" s="230" t="str">
        <f>Query1[[#This Row],[LAST_NAME]]</f>
        <v>RICE</v>
      </c>
      <c r="C977" s="230" t="s">
        <v>3353</v>
      </c>
      <c r="D977" s="230" t="s">
        <v>5854</v>
      </c>
      <c r="E977" s="230" t="s">
        <v>13670</v>
      </c>
      <c r="F977" s="230" t="s">
        <v>13671</v>
      </c>
      <c r="G977" s="230" t="s">
        <v>3354</v>
      </c>
      <c r="H977" s="230" t="str">
        <f>Query1[[#This Row],[FULL_NAME]]</f>
        <v>ALEXIS RICE</v>
      </c>
      <c r="I977" s="230" t="s">
        <v>4111</v>
      </c>
      <c r="J977" s="230" t="s">
        <v>4110</v>
      </c>
      <c r="K977" s="230" t="str">
        <f>Query1[[#This Row],[ENTERPRISE_ID]]</f>
        <v>ARICE0</v>
      </c>
      <c r="L977" s="231">
        <v>7709020933</v>
      </c>
      <c r="M977" s="230" t="s">
        <v>5630</v>
      </c>
      <c r="N977" s="230" t="s">
        <v>13672</v>
      </c>
      <c r="O977" s="230"/>
      <c r="P977" s="230" t="s">
        <v>4112</v>
      </c>
      <c r="Q977" s="230" t="s">
        <v>575</v>
      </c>
      <c r="R977" s="230" t="s">
        <v>13673</v>
      </c>
      <c r="S977" s="230" t="s">
        <v>5664</v>
      </c>
      <c r="T977" s="232">
        <v>8998</v>
      </c>
      <c r="U977" s="230" t="s">
        <v>1626</v>
      </c>
      <c r="V977" s="230" t="s">
        <v>5863</v>
      </c>
      <c r="W977" s="233" t="str">
        <f>IFERROR(VLOOKUP(Query1[[#This Row],[ENTERPRISE_ID]],HR_tbl[],2, 0), "Not on HR File")</f>
        <v>Service Technician 2, Trainee</v>
      </c>
      <c r="X977" s="113">
        <f>IFERROR(VLOOKUP(Query1[[#This Row],[ENTERPRISE_ID]],HR_tbl[],3,0), "Not on HR File")</f>
        <v>46054</v>
      </c>
      <c r="Y977" s="234" t="str">
        <f>IFERROR(VLOOKUP(Query1[[#This Row],[ENTERPRISE_ID]], Addresses!$A:$Y,21,0), "Not on HR File")</f>
        <v>Not on HR File</v>
      </c>
      <c r="Z977" s="234" t="str">
        <f>IFERROR(VLOOKUP(Query1[[#This Row],[ENTERPRISE_ID]], Addresses!$A:$Y,22,0), "Not on HR File")</f>
        <v>Not on HR File</v>
      </c>
      <c r="AA977" s="234" t="str">
        <f>IFERROR(VLOOKUP(Query1[[#This Row],[ENTERPRISE_ID]], Addresses!$A:$Y,23,0), "Not on HR File")</f>
        <v>Not on HR File</v>
      </c>
      <c r="AB977" s="234" t="str">
        <f>IFERROR(VLOOKUP(Query1[[#This Row],[ENTERPRISE_ID]], Addresses!$A:$Y,24,0), "Not on HR File")</f>
        <v>Not on HR File</v>
      </c>
      <c r="AC977" s="234" t="str">
        <f>IFERROR(VLOOKUP(Query1[[#This Row],[ENTERPRISE_ID]], Addresses!$A:$Y,25,0), "Not on HR File")</f>
        <v>Not on HR File</v>
      </c>
      <c r="AD977" s="230" t="s">
        <v>13674</v>
      </c>
      <c r="AE977" s="235">
        <v>46086</v>
      </c>
    </row>
    <row r="978" spans="1:31" x14ac:dyDescent="0.3">
      <c r="A978" s="230" t="s">
        <v>8191</v>
      </c>
      <c r="B978" s="230" t="str">
        <f>Query1[[#This Row],[LAST_NAME]]</f>
        <v>GAMINO</v>
      </c>
      <c r="C978" s="230" t="s">
        <v>8192</v>
      </c>
      <c r="D978" s="230" t="s">
        <v>5729</v>
      </c>
      <c r="E978" s="230" t="s">
        <v>8193</v>
      </c>
      <c r="F978" s="230" t="s">
        <v>8194</v>
      </c>
      <c r="G978" s="230" t="s">
        <v>8195</v>
      </c>
      <c r="H978" s="230" t="str">
        <f>Query1[[#This Row],[FULL_NAME]]</f>
        <v>LORENZO GAMINO</v>
      </c>
      <c r="I978" s="230" t="s">
        <v>8196</v>
      </c>
      <c r="J978" s="230" t="s">
        <v>8197</v>
      </c>
      <c r="K978" s="230" t="str">
        <f>Query1[[#This Row],[ENTERPRISE_ID]]</f>
        <v>LGAMINO</v>
      </c>
      <c r="L978" s="231">
        <v>4083103742</v>
      </c>
      <c r="M978" s="230" t="s">
        <v>5630</v>
      </c>
      <c r="N978" s="230" t="s">
        <v>8198</v>
      </c>
      <c r="O978" s="230"/>
      <c r="P978" s="230" t="s">
        <v>8199</v>
      </c>
      <c r="Q978" s="230" t="s">
        <v>219</v>
      </c>
      <c r="R978" s="230" t="s">
        <v>8200</v>
      </c>
      <c r="S978" s="230" t="s">
        <v>5738</v>
      </c>
      <c r="T978" s="232">
        <v>8998</v>
      </c>
      <c r="U978" s="230" t="s">
        <v>7808</v>
      </c>
      <c r="V978" s="230" t="s">
        <v>7809</v>
      </c>
      <c r="W978" s="233" t="str">
        <f>IFERROR(VLOOKUP(Query1[[#This Row],[ENTERPRISE_ID]],HR_tbl[],2, 0), "Not on HR File")</f>
        <v>Service Technician 1, In-Home</v>
      </c>
      <c r="X978" s="113">
        <f>IFERROR(VLOOKUP(Query1[[#This Row],[ENTERPRISE_ID]],HR_tbl[],3,0), "Not on HR File")</f>
        <v>42418</v>
      </c>
      <c r="Y978" s="234" t="str">
        <f>IFERROR(VLOOKUP(Query1[[#This Row],[ENTERPRISE_ID]], Addresses!$A:$Y,21,0), "Not on HR File")</f>
        <v>1123 Borregas av # 5</v>
      </c>
      <c r="Z978" s="234">
        <f>IFERROR(VLOOKUP(Query1[[#This Row],[ENTERPRISE_ID]], Addresses!$A:$Y,22,0), "Not on HR File")</f>
        <v>0</v>
      </c>
      <c r="AA978" s="234" t="str">
        <f>IFERROR(VLOOKUP(Query1[[#This Row],[ENTERPRISE_ID]], Addresses!$A:$Y,23,0), "Not on HR File")</f>
        <v>Sunnyvale</v>
      </c>
      <c r="AB978" s="234" t="str">
        <f>IFERROR(VLOOKUP(Query1[[#This Row],[ENTERPRISE_ID]], Addresses!$A:$Y,24,0), "Not on HR File")</f>
        <v>CA</v>
      </c>
      <c r="AC978" s="234" t="str">
        <f>IFERROR(VLOOKUP(Query1[[#This Row],[ENTERPRISE_ID]], Addresses!$A:$Y,25,0), "Not on HR File")</f>
        <v>94089</v>
      </c>
      <c r="AD978" s="230" t="s">
        <v>8201</v>
      </c>
      <c r="AE978" s="235">
        <v>46086</v>
      </c>
    </row>
    <row r="979" spans="1:31" x14ac:dyDescent="0.3">
      <c r="A979" s="230" t="s">
        <v>6156</v>
      </c>
      <c r="B979" s="230" t="str">
        <f>Query1[[#This Row],[LAST_NAME]]</f>
        <v>NAWAZESH</v>
      </c>
      <c r="C979" s="230" t="s">
        <v>6157</v>
      </c>
      <c r="D979" s="230" t="s">
        <v>5729</v>
      </c>
      <c r="E979" s="230" t="s">
        <v>6158</v>
      </c>
      <c r="F979" s="230" t="s">
        <v>6159</v>
      </c>
      <c r="G979" s="230" t="s">
        <v>6160</v>
      </c>
      <c r="H979" s="230" t="str">
        <f>Query1[[#This Row],[FULL_NAME]]</f>
        <v>MOHAMMAD NASIM NAWAZESH</v>
      </c>
      <c r="I979" s="230" t="s">
        <v>6161</v>
      </c>
      <c r="J979" s="230" t="s">
        <v>6162</v>
      </c>
      <c r="K979" s="230" t="str">
        <f>Query1[[#This Row],[ENTERPRISE_ID]]</f>
        <v>MNAWAZE</v>
      </c>
      <c r="L979" s="231">
        <v>9169075269</v>
      </c>
      <c r="M979" s="230" t="s">
        <v>5630</v>
      </c>
      <c r="N979" s="230" t="s">
        <v>6163</v>
      </c>
      <c r="O979" s="230" t="s">
        <v>6164</v>
      </c>
      <c r="P979" s="230" t="s">
        <v>6165</v>
      </c>
      <c r="Q979" s="230" t="s">
        <v>219</v>
      </c>
      <c r="R979" s="230" t="s">
        <v>6166</v>
      </c>
      <c r="S979" s="230" t="s">
        <v>5738</v>
      </c>
      <c r="T979" s="232">
        <v>8998</v>
      </c>
      <c r="U979" s="230" t="s">
        <v>5739</v>
      </c>
      <c r="V979" s="230" t="s">
        <v>5740</v>
      </c>
      <c r="W979" s="233" t="str">
        <f>IFERROR(VLOOKUP(Query1[[#This Row],[ENTERPRISE_ID]],HR_tbl[],2, 0), "Not on HR File")</f>
        <v>Service Technician 1, In-Home</v>
      </c>
      <c r="X979" s="113">
        <f>IFERROR(VLOOKUP(Query1[[#This Row],[ENTERPRISE_ID]],HR_tbl[],3,0), "Not on HR File")</f>
        <v>45193</v>
      </c>
      <c r="Y979" s="234" t="str">
        <f>IFERROR(VLOOKUP(Query1[[#This Row],[ENTERPRISE_ID]], Addresses!$A:$Y,21,0), "Not on HR File")</f>
        <v>5420 El Camino Ave</v>
      </c>
      <c r="Z979" s="234" t="str">
        <f>IFERROR(VLOOKUP(Query1[[#This Row],[ENTERPRISE_ID]], Addresses!$A:$Y,22,0), "Not on HR File")</f>
        <v>APT 214</v>
      </c>
      <c r="AA979" s="234" t="str">
        <f>IFERROR(VLOOKUP(Query1[[#This Row],[ENTERPRISE_ID]], Addresses!$A:$Y,23,0), "Not on HR File")</f>
        <v>Carmichael</v>
      </c>
      <c r="AB979" s="234" t="str">
        <f>IFERROR(VLOOKUP(Query1[[#This Row],[ENTERPRISE_ID]], Addresses!$A:$Y,24,0), "Not on HR File")</f>
        <v>CA</v>
      </c>
      <c r="AC979" s="234" t="str">
        <f>IFERROR(VLOOKUP(Query1[[#This Row],[ENTERPRISE_ID]], Addresses!$A:$Y,25,0), "Not on HR File")</f>
        <v>95608</v>
      </c>
      <c r="AD979" s="230" t="s">
        <v>6167</v>
      </c>
      <c r="AE979" s="235">
        <v>46086</v>
      </c>
    </row>
    <row r="980" spans="1:31" x14ac:dyDescent="0.3">
      <c r="A980" s="230" t="s">
        <v>17661</v>
      </c>
      <c r="B980" s="230" t="str">
        <f>Query1[[#This Row],[LAST_NAME]]</f>
        <v>SABOSHCHUK</v>
      </c>
      <c r="C980" s="230" t="s">
        <v>17662</v>
      </c>
      <c r="D980" s="230" t="s">
        <v>6352</v>
      </c>
      <c r="E980" s="230" t="s">
        <v>17663</v>
      </c>
      <c r="F980" s="230" t="s">
        <v>17664</v>
      </c>
      <c r="G980" s="230" t="s">
        <v>17665</v>
      </c>
      <c r="H980" s="230" t="str">
        <f>Query1[[#This Row],[FULL_NAME]]</f>
        <v>ALEKSANDR SABOSHCHUK</v>
      </c>
      <c r="I980" s="230" t="s">
        <v>17666</v>
      </c>
      <c r="J980" s="230" t="s">
        <v>17667</v>
      </c>
      <c r="K980" s="230" t="str">
        <f>Query1[[#This Row],[ENTERPRISE_ID]]</f>
        <v>ASABOSH</v>
      </c>
      <c r="L980" s="231">
        <v>6462260503</v>
      </c>
      <c r="M980" s="230" t="s">
        <v>5630</v>
      </c>
      <c r="N980" s="230" t="s">
        <v>17668</v>
      </c>
      <c r="O980" s="230" t="s">
        <v>17669</v>
      </c>
      <c r="P980" s="230" t="s">
        <v>17670</v>
      </c>
      <c r="Q980" s="230" t="s">
        <v>318</v>
      </c>
      <c r="R980" s="230" t="s">
        <v>17671</v>
      </c>
      <c r="S980" s="230" t="s">
        <v>5714</v>
      </c>
      <c r="T980" s="232">
        <v>8998</v>
      </c>
      <c r="U980" s="230" t="s">
        <v>5377</v>
      </c>
      <c r="V980" s="230" t="s">
        <v>6361</v>
      </c>
      <c r="W980" s="233" t="str">
        <f>IFERROR(VLOOKUP(Query1[[#This Row],[ENTERPRISE_ID]],HR_tbl[],2, 0), "Not on HR File")</f>
        <v>Service Technician 1, In-Home</v>
      </c>
      <c r="X980" s="113">
        <f>IFERROR(VLOOKUP(Query1[[#This Row],[ENTERPRISE_ID]],HR_tbl[],3,0), "Not on HR File")</f>
        <v>34387</v>
      </c>
      <c r="Y980" s="234" t="str">
        <f>IFERROR(VLOOKUP(Query1[[#This Row],[ENTERPRISE_ID]], Addresses!$A:$Y,21,0), "Not on HR File")</f>
        <v>145 72 STREET</v>
      </c>
      <c r="Z980" s="234" t="str">
        <f>IFERROR(VLOOKUP(Query1[[#This Row],[ENTERPRISE_ID]], Addresses!$A:$Y,22,0), "Not on HR File")</f>
        <v>APT.F2</v>
      </c>
      <c r="AA980" s="234" t="str">
        <f>IFERROR(VLOOKUP(Query1[[#This Row],[ENTERPRISE_ID]], Addresses!$A:$Y,23,0), "Not on HR File")</f>
        <v>BROOKLYN</v>
      </c>
      <c r="AB980" s="234" t="str">
        <f>IFERROR(VLOOKUP(Query1[[#This Row],[ENTERPRISE_ID]], Addresses!$A:$Y,24,0), "Not on HR File")</f>
        <v>NY</v>
      </c>
      <c r="AC980" s="234" t="str">
        <f>IFERROR(VLOOKUP(Query1[[#This Row],[ENTERPRISE_ID]], Addresses!$A:$Y,25,0), "Not on HR File")</f>
        <v>11209</v>
      </c>
      <c r="AD980" s="230" t="s">
        <v>17672</v>
      </c>
      <c r="AE980" s="235">
        <v>46086</v>
      </c>
    </row>
    <row r="981" spans="1:31" x14ac:dyDescent="0.3">
      <c r="A981" s="230" t="s">
        <v>2529</v>
      </c>
      <c r="B981" s="230" t="str">
        <f>Query1[[#This Row],[LAST_NAME]]</f>
        <v>ZEGERS</v>
      </c>
      <c r="C981" s="230" t="s">
        <v>2530</v>
      </c>
      <c r="D981" s="230" t="s">
        <v>5788</v>
      </c>
      <c r="E981" s="230" t="s">
        <v>18641</v>
      </c>
      <c r="F981" s="230" t="s">
        <v>18642</v>
      </c>
      <c r="G981" s="230" t="s">
        <v>2531</v>
      </c>
      <c r="H981" s="230" t="str">
        <f>Query1[[#This Row],[FULL_NAME]]</f>
        <v>ANDREW ZEGERS</v>
      </c>
      <c r="I981" s="230" t="s">
        <v>18643</v>
      </c>
      <c r="J981" s="230" t="s">
        <v>4248</v>
      </c>
      <c r="K981" s="230" t="str">
        <f>Query1[[#This Row],[ENTERPRISE_ID]]</f>
        <v>AZEGER</v>
      </c>
      <c r="L981" s="231">
        <v>7172479458</v>
      </c>
      <c r="M981" s="230" t="s">
        <v>5630</v>
      </c>
      <c r="N981" s="230" t="s">
        <v>18644</v>
      </c>
      <c r="O981" s="230"/>
      <c r="P981" s="230" t="s">
        <v>16902</v>
      </c>
      <c r="Q981" s="230" t="s">
        <v>619</v>
      </c>
      <c r="R981" s="230" t="s">
        <v>16903</v>
      </c>
      <c r="S981" s="230" t="s">
        <v>5634</v>
      </c>
      <c r="T981" s="232">
        <v>8998</v>
      </c>
      <c r="U981" s="230" t="s">
        <v>1652</v>
      </c>
      <c r="V981" s="230" t="s">
        <v>6036</v>
      </c>
      <c r="W981" s="233" t="str">
        <f>IFERROR(VLOOKUP(Query1[[#This Row],[ENTERPRISE_ID]],HR_tbl[],2, 0), "Not on HR File")</f>
        <v>Service Technician 1, In-Home</v>
      </c>
      <c r="X981" s="113">
        <f>IFERROR(VLOOKUP(Query1[[#This Row],[ENTERPRISE_ID]],HR_tbl[],3,0), "Not on HR File")</f>
        <v>36097</v>
      </c>
      <c r="Y981" s="234" t="str">
        <f>IFERROR(VLOOKUP(Query1[[#This Row],[ENTERPRISE_ID]], Addresses!$A:$Y,21,0), "Not on HR File")</f>
        <v>35484 Joann Dr</v>
      </c>
      <c r="Z981" s="234">
        <f>IFERROR(VLOOKUP(Query1[[#This Row],[ENTERPRISE_ID]], Addresses!$A:$Y,22,0), "Not on HR File")</f>
        <v>0</v>
      </c>
      <c r="AA981" s="234" t="str">
        <f>IFERROR(VLOOKUP(Query1[[#This Row],[ENTERPRISE_ID]], Addresses!$A:$Y,23,0), "Not on HR File")</f>
        <v>Millsboro</v>
      </c>
      <c r="AB981" s="234" t="str">
        <f>IFERROR(VLOOKUP(Query1[[#This Row],[ENTERPRISE_ID]], Addresses!$A:$Y,24,0), "Not on HR File")</f>
        <v>DE</v>
      </c>
      <c r="AC981" s="234" t="str">
        <f>IFERROR(VLOOKUP(Query1[[#This Row],[ENTERPRISE_ID]], Addresses!$A:$Y,25,0), "Not on HR File")</f>
        <v>19966</v>
      </c>
      <c r="AD981" s="230" t="s">
        <v>18645</v>
      </c>
      <c r="AE981" s="235">
        <v>46086</v>
      </c>
    </row>
    <row r="982" spans="1:31" x14ac:dyDescent="0.3">
      <c r="A982" s="230" t="s">
        <v>9795</v>
      </c>
      <c r="B982" s="230" t="str">
        <f>Query1[[#This Row],[LAST_NAME]]</f>
        <v>DUNCAN</v>
      </c>
      <c r="C982" s="230" t="s">
        <v>1958</v>
      </c>
      <c r="D982" s="230" t="s">
        <v>5669</v>
      </c>
      <c r="E982" s="230" t="s">
        <v>9796</v>
      </c>
      <c r="F982" s="230" t="s">
        <v>9797</v>
      </c>
      <c r="G982" s="230" t="s">
        <v>1959</v>
      </c>
      <c r="H982" s="230" t="str">
        <f>Query1[[#This Row],[FULL_NAME]]</f>
        <v>CHARLES DUNCAN</v>
      </c>
      <c r="I982" s="230" t="s">
        <v>9798</v>
      </c>
      <c r="J982" s="230" t="s">
        <v>6846</v>
      </c>
      <c r="K982" s="230" t="str">
        <f>Query1[[#This Row],[ENTERPRISE_ID]]</f>
        <v>CDUNCA3</v>
      </c>
      <c r="L982" s="231">
        <v>2532316354</v>
      </c>
      <c r="M982" s="230" t="s">
        <v>5630</v>
      </c>
      <c r="N982" s="230" t="s">
        <v>9799</v>
      </c>
      <c r="O982" s="230"/>
      <c r="P982" s="230" t="s">
        <v>7190</v>
      </c>
      <c r="Q982" s="230" t="s">
        <v>1472</v>
      </c>
      <c r="R982" s="230" t="s">
        <v>7191</v>
      </c>
      <c r="S982" s="230" t="s">
        <v>5634</v>
      </c>
      <c r="T982" s="232">
        <v>8998</v>
      </c>
      <c r="U982" s="230" t="s">
        <v>5715</v>
      </c>
      <c r="V982" s="230" t="s">
        <v>5716</v>
      </c>
      <c r="W982" s="233" t="str">
        <f>IFERROR(VLOOKUP(Query1[[#This Row],[ENTERPRISE_ID]],HR_tbl[],2, 0), "Not on HR File")</f>
        <v>Team Lead Technician</v>
      </c>
      <c r="X982" s="113">
        <f>IFERROR(VLOOKUP(Query1[[#This Row],[ENTERPRISE_ID]],HR_tbl[],3,0), "Not on HR File")</f>
        <v>43369</v>
      </c>
      <c r="Y982" s="234" t="str">
        <f>IFERROR(VLOOKUP(Query1[[#This Row],[ENTERPRISE_ID]], Addresses!$A:$Y,21,0), "Not on HR File")</f>
        <v>9209 330th St e</v>
      </c>
      <c r="Z982" s="234">
        <f>IFERROR(VLOOKUP(Query1[[#This Row],[ENTERPRISE_ID]], Addresses!$A:$Y,22,0), "Not on HR File")</f>
        <v>0</v>
      </c>
      <c r="AA982" s="234" t="str">
        <f>IFERROR(VLOOKUP(Query1[[#This Row],[ENTERPRISE_ID]], Addresses!$A:$Y,23,0), "Not on HR File")</f>
        <v>Eatonville</v>
      </c>
      <c r="AB982" s="234" t="str">
        <f>IFERROR(VLOOKUP(Query1[[#This Row],[ENTERPRISE_ID]], Addresses!$A:$Y,24,0), "Not on HR File")</f>
        <v>WA</v>
      </c>
      <c r="AC982" s="234" t="str">
        <f>IFERROR(VLOOKUP(Query1[[#This Row],[ENTERPRISE_ID]], Addresses!$A:$Y,25,0), "Not on HR File")</f>
        <v>98328</v>
      </c>
      <c r="AD982" s="230" t="s">
        <v>9800</v>
      </c>
      <c r="AE982" s="235">
        <v>46086</v>
      </c>
    </row>
    <row r="983" spans="1:31" x14ac:dyDescent="0.3">
      <c r="A983" s="230" t="s">
        <v>4788</v>
      </c>
      <c r="B983" s="230" t="str">
        <f>Query1[[#This Row],[LAST_NAME]]</f>
        <v>FRANKLIN</v>
      </c>
      <c r="C983" s="230" t="s">
        <v>9344</v>
      </c>
      <c r="D983" s="230" t="s">
        <v>5843</v>
      </c>
      <c r="E983" s="230" t="s">
        <v>9345</v>
      </c>
      <c r="F983" s="230" t="s">
        <v>9346</v>
      </c>
      <c r="G983" s="230" t="s">
        <v>4791</v>
      </c>
      <c r="H983" s="230" t="str">
        <f>Query1[[#This Row],[FULL_NAME]]</f>
        <v>JOEY FRANKLIN</v>
      </c>
      <c r="I983" s="230" t="s">
        <v>4790</v>
      </c>
      <c r="J983" s="230" t="s">
        <v>4789</v>
      </c>
      <c r="K983" s="230" t="str">
        <f>Query1[[#This Row],[ENTERPRISE_ID]]</f>
        <v>JFRAN35</v>
      </c>
      <c r="L983" s="231">
        <v>8325848157</v>
      </c>
      <c r="M983" s="230" t="s">
        <v>5630</v>
      </c>
      <c r="N983" s="230" t="s">
        <v>9347</v>
      </c>
      <c r="O983" s="230"/>
      <c r="P983" s="230" t="s">
        <v>1032</v>
      </c>
      <c r="Q983" s="230" t="s">
        <v>279</v>
      </c>
      <c r="R983" s="230" t="s">
        <v>8385</v>
      </c>
      <c r="S983" s="230" t="s">
        <v>5738</v>
      </c>
      <c r="T983" s="232">
        <v>8998</v>
      </c>
      <c r="U983" s="230" t="s">
        <v>5849</v>
      </c>
      <c r="V983" s="230" t="s">
        <v>5850</v>
      </c>
      <c r="W983" s="233" t="str">
        <f>IFERROR(VLOOKUP(Query1[[#This Row],[ENTERPRISE_ID]],HR_tbl[],2, 0), "Not on HR File")</f>
        <v>Service Technician LG, In-Home</v>
      </c>
      <c r="X983" s="113">
        <f>IFERROR(VLOOKUP(Query1[[#This Row],[ENTERPRISE_ID]],HR_tbl[],3,0), "Not on HR File")</f>
        <v>32972</v>
      </c>
      <c r="Y983" s="234" t="str">
        <f>IFERROR(VLOOKUP(Query1[[#This Row],[ENTERPRISE_ID]], Addresses!$A:$Y,21,0), "Not on HR File")</f>
        <v>12102 MCKAMY DRIVE</v>
      </c>
      <c r="Z983" s="234">
        <f>IFERROR(VLOOKUP(Query1[[#This Row],[ENTERPRISE_ID]], Addresses!$A:$Y,22,0), "Not on HR File")</f>
        <v>0</v>
      </c>
      <c r="AA983" s="234" t="str">
        <f>IFERROR(VLOOKUP(Query1[[#This Row],[ENTERPRISE_ID]], Addresses!$A:$Y,23,0), "Not on HR File")</f>
        <v>HOUSTON</v>
      </c>
      <c r="AB983" s="234" t="str">
        <f>IFERROR(VLOOKUP(Query1[[#This Row],[ENTERPRISE_ID]], Addresses!$A:$Y,24,0), "Not on HR File")</f>
        <v>TX</v>
      </c>
      <c r="AC983" s="234" t="str">
        <f>IFERROR(VLOOKUP(Query1[[#This Row],[ENTERPRISE_ID]], Addresses!$A:$Y,25,0), "Not on HR File")</f>
        <v>77067</v>
      </c>
      <c r="AD983" s="230" t="s">
        <v>9348</v>
      </c>
      <c r="AE983" s="235">
        <v>46086</v>
      </c>
    </row>
    <row r="984" spans="1:31" x14ac:dyDescent="0.3">
      <c r="A984" s="230" t="s">
        <v>10872</v>
      </c>
      <c r="B984" s="230" t="str">
        <f>Query1[[#This Row],[LAST_NAME]]</f>
        <v>CARLTON</v>
      </c>
      <c r="C984" s="230" t="s">
        <v>10873</v>
      </c>
      <c r="D984" s="230" t="s">
        <v>6000</v>
      </c>
      <c r="E984" s="230" t="s">
        <v>10874</v>
      </c>
      <c r="F984" s="230" t="s">
        <v>10875</v>
      </c>
      <c r="G984" s="230" t="s">
        <v>4867</v>
      </c>
      <c r="H984" s="230" t="str">
        <f>Query1[[#This Row],[FULL_NAME]]</f>
        <v>JOSHUA CARLTON</v>
      </c>
      <c r="I984" s="230" t="s">
        <v>4866</v>
      </c>
      <c r="J984" s="230" t="s">
        <v>3753</v>
      </c>
      <c r="K984" s="230" t="str">
        <f>Query1[[#This Row],[ENTERPRISE_ID]]</f>
        <v>JCARLTO</v>
      </c>
      <c r="L984" s="231">
        <v>7245711857</v>
      </c>
      <c r="M984" s="230" t="s">
        <v>5630</v>
      </c>
      <c r="N984" s="230" t="s">
        <v>10876</v>
      </c>
      <c r="O984" s="230"/>
      <c r="P984" s="230" t="s">
        <v>10877</v>
      </c>
      <c r="Q984" s="230" t="s">
        <v>1153</v>
      </c>
      <c r="R984" s="230" t="s">
        <v>10878</v>
      </c>
      <c r="S984" s="230" t="s">
        <v>5714</v>
      </c>
      <c r="T984" s="232">
        <v>8998</v>
      </c>
      <c r="U984" s="230" t="s">
        <v>5764</v>
      </c>
      <c r="V984" s="230" t="s">
        <v>5765</v>
      </c>
      <c r="W984" s="233" t="str">
        <f>IFERROR(VLOOKUP(Query1[[#This Row],[ENTERPRISE_ID]],HR_tbl[],2, 0), "Not on HR File")</f>
        <v>Service Technician 2, In-Home</v>
      </c>
      <c r="X984" s="113">
        <f>IFERROR(VLOOKUP(Query1[[#This Row],[ENTERPRISE_ID]],HR_tbl[],3,0), "Not on HR File")</f>
        <v>44910</v>
      </c>
      <c r="Y984" s="234" t="str">
        <f>IFERROR(VLOOKUP(Query1[[#This Row],[ENTERPRISE_ID]], Addresses!$A:$Y,21,0), "Not on HR File")</f>
        <v>1402 PENNSYLVANIA AVE.</v>
      </c>
      <c r="Z984" s="234">
        <f>IFERROR(VLOOKUP(Query1[[#This Row],[ENTERPRISE_ID]], Addresses!$A:$Y,22,0), "Not on HR File")</f>
        <v>0</v>
      </c>
      <c r="AA984" s="234" t="str">
        <f>IFERROR(VLOOKUP(Query1[[#This Row],[ENTERPRISE_ID]], Addresses!$A:$Y,23,0), "Not on HR File")</f>
        <v>FAIRMONT</v>
      </c>
      <c r="AB984" s="234" t="str">
        <f>IFERROR(VLOOKUP(Query1[[#This Row],[ENTERPRISE_ID]], Addresses!$A:$Y,24,0), "Not on HR File")</f>
        <v>WV</v>
      </c>
      <c r="AC984" s="234" t="str">
        <f>IFERROR(VLOOKUP(Query1[[#This Row],[ENTERPRISE_ID]], Addresses!$A:$Y,25,0), "Not on HR File")</f>
        <v>26554</v>
      </c>
      <c r="AD984" s="230" t="s">
        <v>10879</v>
      </c>
      <c r="AE984" s="235">
        <v>46086</v>
      </c>
    </row>
    <row r="985" spans="1:31" x14ac:dyDescent="0.3">
      <c r="A985" s="230" t="s">
        <v>10056</v>
      </c>
      <c r="B985" s="230" t="str">
        <f>Query1[[#This Row],[LAST_NAME]]</f>
        <v>PERCLE</v>
      </c>
      <c r="C985" s="230" t="s">
        <v>10057</v>
      </c>
      <c r="D985" s="230" t="s">
        <v>5708</v>
      </c>
      <c r="E985" s="230" t="s">
        <v>10058</v>
      </c>
      <c r="F985" s="230" t="s">
        <v>10059</v>
      </c>
      <c r="G985" s="230" t="s">
        <v>10060</v>
      </c>
      <c r="H985" s="230" t="str">
        <f>Query1[[#This Row],[FULL_NAME]]</f>
        <v>THOMAS PERCLE</v>
      </c>
      <c r="I985" s="230" t="s">
        <v>10061</v>
      </c>
      <c r="J985" s="230" t="s">
        <v>4042</v>
      </c>
      <c r="K985" s="230" t="str">
        <f>Query1[[#This Row],[ENTERPRISE_ID]]</f>
        <v>TPERCLE</v>
      </c>
      <c r="L985" s="231">
        <v>9853237708</v>
      </c>
      <c r="M985" s="230" t="s">
        <v>5630</v>
      </c>
      <c r="N985" s="230" t="s">
        <v>10062</v>
      </c>
      <c r="O985" s="230"/>
      <c r="P985" s="230" t="s">
        <v>10063</v>
      </c>
      <c r="Q985" s="230" t="s">
        <v>287</v>
      </c>
      <c r="R985" s="230" t="s">
        <v>10064</v>
      </c>
      <c r="S985" s="230" t="s">
        <v>5714</v>
      </c>
      <c r="T985" s="232">
        <v>8998</v>
      </c>
      <c r="U985" s="230" t="s">
        <v>6072</v>
      </c>
      <c r="V985" s="230" t="s">
        <v>6073</v>
      </c>
      <c r="W985" s="233" t="str">
        <f>IFERROR(VLOOKUP(Query1[[#This Row],[ENTERPRISE_ID]],HR_tbl[],2, 0), "Not on HR File")</f>
        <v>Service Technician 3, In-Home</v>
      </c>
      <c r="X985" s="113">
        <f>IFERROR(VLOOKUP(Query1[[#This Row],[ENTERPRISE_ID]],HR_tbl[],3,0), "Not on HR File")</f>
        <v>43194</v>
      </c>
      <c r="Y985" s="234" t="str">
        <f>IFERROR(VLOOKUP(Query1[[#This Row],[ENTERPRISE_ID]], Addresses!$A:$Y,21,0), "Not on HR File")</f>
        <v>151 Kingswood Ave.</v>
      </c>
      <c r="Z985" s="234">
        <f>IFERROR(VLOOKUP(Query1[[#This Row],[ENTERPRISE_ID]], Addresses!$A:$Y,22,0), "Not on HR File")</f>
        <v>0</v>
      </c>
      <c r="AA985" s="234" t="str">
        <f>IFERROR(VLOOKUP(Query1[[#This Row],[ENTERPRISE_ID]], Addresses!$A:$Y,23,0), "Not on HR File")</f>
        <v>THIBODAUX</v>
      </c>
      <c r="AB985" s="234" t="str">
        <f>IFERROR(VLOOKUP(Query1[[#This Row],[ENTERPRISE_ID]], Addresses!$A:$Y,24,0), "Not on HR File")</f>
        <v>LA</v>
      </c>
      <c r="AC985" s="234" t="str">
        <f>IFERROR(VLOOKUP(Query1[[#This Row],[ENTERPRISE_ID]], Addresses!$A:$Y,25,0), "Not on HR File")</f>
        <v>70301</v>
      </c>
      <c r="AD985" s="230" t="s">
        <v>10065</v>
      </c>
      <c r="AE985" s="235">
        <v>46086</v>
      </c>
    </row>
    <row r="986" spans="1:31" x14ac:dyDescent="0.3">
      <c r="A986" s="230" t="s">
        <v>31288</v>
      </c>
      <c r="B986" s="230" t="str">
        <f>Query1[[#This Row],[LAST_NAME]]</f>
        <v>VELA</v>
      </c>
      <c r="C986" s="230" t="s">
        <v>14966</v>
      </c>
      <c r="D986" s="230" t="s">
        <v>5682</v>
      </c>
      <c r="E986" s="230" t="s">
        <v>14967</v>
      </c>
      <c r="F986" s="230" t="s">
        <v>31289</v>
      </c>
      <c r="G986" s="230" t="s">
        <v>14968</v>
      </c>
      <c r="H986" s="230" t="str">
        <f>Query1[[#This Row],[FULL_NAME]]</f>
        <v>FRANK VELA</v>
      </c>
      <c r="I986" s="230" t="s">
        <v>14969</v>
      </c>
      <c r="J986" s="230" t="s">
        <v>4758</v>
      </c>
      <c r="K986" s="230" t="str">
        <f>Query1[[#This Row],[ENTERPRISE_ID]]</f>
        <v>FVELA</v>
      </c>
      <c r="L986" s="231">
        <v>5409151618</v>
      </c>
      <c r="M986" s="230" t="s">
        <v>5630</v>
      </c>
      <c r="N986" s="230"/>
      <c r="O986" s="230"/>
      <c r="P986" s="230"/>
      <c r="Q986" s="230"/>
      <c r="R986" s="230"/>
      <c r="S986" s="230" t="s">
        <v>5664</v>
      </c>
      <c r="T986" s="232">
        <v>8998</v>
      </c>
      <c r="U986" s="230" t="s">
        <v>9262</v>
      </c>
      <c r="V986" s="230" t="s">
        <v>9263</v>
      </c>
      <c r="W986" s="233" t="str">
        <f>IFERROR(VLOOKUP(Query1[[#This Row],[ENTERPRISE_ID]],HR_tbl[],2, 0), "Not on HR File")</f>
        <v>Service Technician 1, In-Home</v>
      </c>
      <c r="X986" s="113">
        <f>IFERROR(VLOOKUP(Query1[[#This Row],[ENTERPRISE_ID]],HR_tbl[],3,0), "Not on HR File")</f>
        <v>45928</v>
      </c>
      <c r="Y986" s="234" t="str">
        <f>IFERROR(VLOOKUP(Query1[[#This Row],[ENTERPRISE_ID]], Addresses!$A:$Y,21,0), "Not on HR File")</f>
        <v>608 3RD ST. APT A3</v>
      </c>
      <c r="Z986" s="234">
        <f>IFERROR(VLOOKUP(Query1[[#This Row],[ENTERPRISE_ID]], Addresses!$A:$Y,22,0), "Not on HR File")</f>
        <v>0</v>
      </c>
      <c r="AA986" s="234" t="str">
        <f>IFERROR(VLOOKUP(Query1[[#This Row],[ENTERPRISE_ID]], Addresses!$A:$Y,23,0), "Not on HR File")</f>
        <v>BEDFORD</v>
      </c>
      <c r="AB986" s="234" t="str">
        <f>IFERROR(VLOOKUP(Query1[[#This Row],[ENTERPRISE_ID]], Addresses!$A:$Y,24,0), "Not on HR File")</f>
        <v>VA</v>
      </c>
      <c r="AC986" s="234" t="str">
        <f>IFERROR(VLOOKUP(Query1[[#This Row],[ENTERPRISE_ID]], Addresses!$A:$Y,25,0), "Not on HR File")</f>
        <v>24523</v>
      </c>
      <c r="AD986" s="230" t="s">
        <v>14970</v>
      </c>
      <c r="AE986" s="235">
        <v>46086</v>
      </c>
    </row>
    <row r="987" spans="1:31" x14ac:dyDescent="0.3">
      <c r="A987" s="230" t="s">
        <v>3270</v>
      </c>
      <c r="B987" s="230" t="str">
        <f>Query1[[#This Row],[LAST_NAME]]</f>
        <v>ABREU</v>
      </c>
      <c r="C987" s="230" t="s">
        <v>3271</v>
      </c>
      <c r="D987" s="230" t="s">
        <v>5719</v>
      </c>
      <c r="E987" s="230" t="s">
        <v>7501</v>
      </c>
      <c r="F987" s="230" t="s">
        <v>7502</v>
      </c>
      <c r="G987" s="230" t="s">
        <v>3272</v>
      </c>
      <c r="H987" s="230" t="str">
        <f>Query1[[#This Row],[FULL_NAME]]</f>
        <v>DILAN ABREU</v>
      </c>
      <c r="I987" s="230" t="s">
        <v>3875</v>
      </c>
      <c r="J987" s="230" t="s">
        <v>3874</v>
      </c>
      <c r="K987" s="230" t="str">
        <f>Query1[[#This Row],[ENTERPRISE_ID]]</f>
        <v>DABREU</v>
      </c>
      <c r="L987" s="231">
        <v>7735520093</v>
      </c>
      <c r="M987" s="230" t="s">
        <v>5630</v>
      </c>
      <c r="N987" s="230" t="s">
        <v>7503</v>
      </c>
      <c r="O987" s="230" t="s">
        <v>7504</v>
      </c>
      <c r="P987" s="230" t="s">
        <v>6823</v>
      </c>
      <c r="Q987" s="230" t="s">
        <v>250</v>
      </c>
      <c r="R987" s="230" t="s">
        <v>7505</v>
      </c>
      <c r="S987" s="230" t="s">
        <v>5634</v>
      </c>
      <c r="T987" s="232">
        <v>8998</v>
      </c>
      <c r="U987" s="230" t="s">
        <v>2656</v>
      </c>
      <c r="V987" s="230" t="s">
        <v>7263</v>
      </c>
      <c r="W987" s="233" t="str">
        <f>IFERROR(VLOOKUP(Query1[[#This Row],[ENTERPRISE_ID]],HR_tbl[],2, 0), "Not on HR File")</f>
        <v>Service Technician 1, In-Home</v>
      </c>
      <c r="X987" s="113">
        <f>IFERROR(VLOOKUP(Query1[[#This Row],[ENTERPRISE_ID]],HR_tbl[],3,0), "Not on HR File")</f>
        <v>45900</v>
      </c>
      <c r="Y987" s="234" t="str">
        <f>IFERROR(VLOOKUP(Query1[[#This Row],[ENTERPRISE_ID]], Addresses!$A:$Y,21,0), "Not on HR File")</f>
        <v>4234 W AUGUSTA BLVD</v>
      </c>
      <c r="Z987" s="234">
        <f>IFERROR(VLOOKUP(Query1[[#This Row],[ENTERPRISE_ID]], Addresses!$A:$Y,22,0), "Not on HR File")</f>
        <v>1</v>
      </c>
      <c r="AA987" s="234" t="str">
        <f>IFERROR(VLOOKUP(Query1[[#This Row],[ENTERPRISE_ID]], Addresses!$A:$Y,23,0), "Not on HR File")</f>
        <v>CHICAGO</v>
      </c>
      <c r="AB987" s="234" t="str">
        <f>IFERROR(VLOOKUP(Query1[[#This Row],[ENTERPRISE_ID]], Addresses!$A:$Y,24,0), "Not on HR File")</f>
        <v>IL</v>
      </c>
      <c r="AC987" s="234" t="str">
        <f>IFERROR(VLOOKUP(Query1[[#This Row],[ENTERPRISE_ID]], Addresses!$A:$Y,25,0), "Not on HR File")</f>
        <v>60651</v>
      </c>
      <c r="AD987" s="230" t="s">
        <v>7506</v>
      </c>
      <c r="AE987" s="235">
        <v>46086</v>
      </c>
    </row>
    <row r="988" spans="1:31" x14ac:dyDescent="0.3">
      <c r="A988" s="230" t="s">
        <v>8122</v>
      </c>
      <c r="B988" s="230" t="str">
        <f>Query1[[#This Row],[LAST_NAME]]</f>
        <v>STUEBINGER</v>
      </c>
      <c r="C988" s="230" t="s">
        <v>8123</v>
      </c>
      <c r="D988" s="230" t="s">
        <v>5719</v>
      </c>
      <c r="E988" s="230" t="s">
        <v>8124</v>
      </c>
      <c r="F988" s="230" t="s">
        <v>8125</v>
      </c>
      <c r="G988" s="230" t="s">
        <v>8126</v>
      </c>
      <c r="H988" s="230" t="str">
        <f>Query1[[#This Row],[FULL_NAME]]</f>
        <v>LARRY STUEBINGER</v>
      </c>
      <c r="I988" s="230" t="s">
        <v>8127</v>
      </c>
      <c r="J988" s="230" t="s">
        <v>8128</v>
      </c>
      <c r="K988" s="230" t="str">
        <f>Query1[[#This Row],[ENTERPRISE_ID]]</f>
        <v>LSTUEBI</v>
      </c>
      <c r="L988" s="231">
        <v>6304310319</v>
      </c>
      <c r="M988" s="230" t="s">
        <v>5630</v>
      </c>
      <c r="N988" s="230" t="s">
        <v>8129</v>
      </c>
      <c r="O988" s="230"/>
      <c r="P988" s="230" t="s">
        <v>8130</v>
      </c>
      <c r="Q988" s="230" t="s">
        <v>250</v>
      </c>
      <c r="R988" s="230" t="s">
        <v>8131</v>
      </c>
      <c r="S988" s="230" t="s">
        <v>5634</v>
      </c>
      <c r="T988" s="232">
        <v>8998</v>
      </c>
      <c r="U988" s="230" t="s">
        <v>8050</v>
      </c>
      <c r="V988" s="230" t="s">
        <v>8051</v>
      </c>
      <c r="W988" s="233" t="str">
        <f>IFERROR(VLOOKUP(Query1[[#This Row],[ENTERPRISE_ID]],HR_tbl[],2, 0), "Not on HR File")</f>
        <v>Service Technician 1, In-Home</v>
      </c>
      <c r="X988" s="113">
        <f>IFERROR(VLOOKUP(Query1[[#This Row],[ENTERPRISE_ID]],HR_tbl[],3,0), "Not on HR File")</f>
        <v>42522</v>
      </c>
      <c r="Y988" s="234" t="str">
        <f>IFERROR(VLOOKUP(Query1[[#This Row],[ENTERPRISE_ID]], Addresses!$A:$Y,21,0), "Not on HR File")</f>
        <v>1132 Ridgeway Ave.</v>
      </c>
      <c r="Z988" s="234">
        <f>IFERROR(VLOOKUP(Query1[[#This Row],[ENTERPRISE_ID]], Addresses!$A:$Y,22,0), "Not on HR File")</f>
        <v>0</v>
      </c>
      <c r="AA988" s="234" t="str">
        <f>IFERROR(VLOOKUP(Query1[[#This Row],[ENTERPRISE_ID]], Addresses!$A:$Y,23,0), "Not on HR File")</f>
        <v>Aurora</v>
      </c>
      <c r="AB988" s="234" t="str">
        <f>IFERROR(VLOOKUP(Query1[[#This Row],[ENTERPRISE_ID]], Addresses!$A:$Y,24,0), "Not on HR File")</f>
        <v>IL</v>
      </c>
      <c r="AC988" s="234" t="str">
        <f>IFERROR(VLOOKUP(Query1[[#This Row],[ENTERPRISE_ID]], Addresses!$A:$Y,25,0), "Not on HR File")</f>
        <v>60506</v>
      </c>
      <c r="AD988" s="230" t="s">
        <v>8132</v>
      </c>
      <c r="AE988" s="235">
        <v>46086</v>
      </c>
    </row>
    <row r="989" spans="1:31" x14ac:dyDescent="0.3">
      <c r="A989" s="230" t="s">
        <v>3338</v>
      </c>
      <c r="B989" s="230" t="str">
        <f>Query1[[#This Row],[LAST_NAME]]</f>
        <v>WADE</v>
      </c>
      <c r="C989" s="230" t="s">
        <v>437</v>
      </c>
      <c r="D989" s="230" t="s">
        <v>5833</v>
      </c>
      <c r="E989" s="230" t="s">
        <v>10469</v>
      </c>
      <c r="F989" s="230" t="s">
        <v>10470</v>
      </c>
      <c r="G989" s="230" t="s">
        <v>438</v>
      </c>
      <c r="H989" s="230" t="str">
        <f>Query1[[#This Row],[FULL_NAME]]</f>
        <v>DORIAN WADE</v>
      </c>
      <c r="I989" s="230" t="s">
        <v>4079</v>
      </c>
      <c r="J989" s="230" t="s">
        <v>4078</v>
      </c>
      <c r="K989" s="230" t="str">
        <f>Query1[[#This Row],[ENTERPRISE_ID]]</f>
        <v>DWADE</v>
      </c>
      <c r="L989" s="231">
        <v>6052312334</v>
      </c>
      <c r="M989" s="230" t="s">
        <v>5630</v>
      </c>
      <c r="N989" s="230" t="s">
        <v>10471</v>
      </c>
      <c r="O989" s="230"/>
      <c r="P989" s="230" t="s">
        <v>444</v>
      </c>
      <c r="Q989" s="230" t="s">
        <v>445</v>
      </c>
      <c r="R989" s="230" t="s">
        <v>10472</v>
      </c>
      <c r="S989" s="230" t="s">
        <v>5916</v>
      </c>
      <c r="T989" s="232">
        <v>8998</v>
      </c>
      <c r="U989" s="230" t="s">
        <v>836</v>
      </c>
      <c r="V989" s="230" t="s">
        <v>6402</v>
      </c>
      <c r="W989" s="233" t="str">
        <f>IFERROR(VLOOKUP(Query1[[#This Row],[ENTERPRISE_ID]],HR_tbl[],2, 0), "Not on HR File")</f>
        <v>Service Technician 2, In-Home</v>
      </c>
      <c r="X989" s="113">
        <f>IFERROR(VLOOKUP(Query1[[#This Row],[ENTERPRISE_ID]],HR_tbl[],3,0), "Not on HR File")</f>
        <v>45935</v>
      </c>
      <c r="Y989" s="234" t="str">
        <f>IFERROR(VLOOKUP(Query1[[#This Row],[ENTERPRISE_ID]], Addresses!$A:$Y,21,0), "Not on HR File")</f>
        <v>3042 N PRESENTATION CT</v>
      </c>
      <c r="Z989" s="234">
        <f>IFERROR(VLOOKUP(Query1[[#This Row],[ENTERPRISE_ID]], Addresses!$A:$Y,22,0), "Not on HR File")</f>
        <v>0</v>
      </c>
      <c r="AA989" s="234" t="str">
        <f>IFERROR(VLOOKUP(Query1[[#This Row],[ENTERPRISE_ID]], Addresses!$A:$Y,23,0), "Not on HR File")</f>
        <v>SIOUX FALLS</v>
      </c>
      <c r="AB989" s="234" t="str">
        <f>IFERROR(VLOOKUP(Query1[[#This Row],[ENTERPRISE_ID]], Addresses!$A:$Y,24,0), "Not on HR File")</f>
        <v>SD</v>
      </c>
      <c r="AC989" s="234" t="str">
        <f>IFERROR(VLOOKUP(Query1[[#This Row],[ENTERPRISE_ID]], Addresses!$A:$Y,25,0), "Not on HR File")</f>
        <v>57104</v>
      </c>
      <c r="AD989" s="230" t="s">
        <v>10473</v>
      </c>
      <c r="AE989" s="235">
        <v>46086</v>
      </c>
    </row>
    <row r="990" spans="1:31" x14ac:dyDescent="0.3">
      <c r="A990" s="230" t="s">
        <v>10662</v>
      </c>
      <c r="B990" s="230" t="str">
        <f>Query1[[#This Row],[LAST_NAME]]</f>
        <v>DIALLO</v>
      </c>
      <c r="C990" s="230" t="s">
        <v>10663</v>
      </c>
      <c r="D990" s="230" t="s">
        <v>5719</v>
      </c>
      <c r="E990" s="230" t="s">
        <v>10664</v>
      </c>
      <c r="F990" s="230" t="s">
        <v>10665</v>
      </c>
      <c r="G990" s="230" t="s">
        <v>10666</v>
      </c>
      <c r="H990" s="230" t="str">
        <f>Query1[[#This Row],[FULL_NAME]]</f>
        <v>MAHAMOUD DIALLO</v>
      </c>
      <c r="I990" s="230" t="s">
        <v>10667</v>
      </c>
      <c r="J990" s="230" t="s">
        <v>10668</v>
      </c>
      <c r="K990" s="230" t="str">
        <f>Query1[[#This Row],[ENTERPRISE_ID]]</f>
        <v>MDIALLO</v>
      </c>
      <c r="L990" s="231">
        <v>7736710614</v>
      </c>
      <c r="M990" s="230" t="s">
        <v>5630</v>
      </c>
      <c r="N990" s="230" t="s">
        <v>10669</v>
      </c>
      <c r="O990" s="230"/>
      <c r="P990" s="230" t="s">
        <v>6823</v>
      </c>
      <c r="Q990" s="230" t="s">
        <v>250</v>
      </c>
      <c r="R990" s="230" t="s">
        <v>10670</v>
      </c>
      <c r="S990" s="230" t="s">
        <v>5634</v>
      </c>
      <c r="T990" s="232">
        <v>8998</v>
      </c>
      <c r="U990" s="230" t="s">
        <v>6825</v>
      </c>
      <c r="V990" s="230" t="s">
        <v>6826</v>
      </c>
      <c r="W990" s="233" t="str">
        <f>IFERROR(VLOOKUP(Query1[[#This Row],[ENTERPRISE_ID]],HR_tbl[],2, 0), "Not on HR File")</f>
        <v>Service Technician 3, In-Home</v>
      </c>
      <c r="X990" s="113">
        <f>IFERROR(VLOOKUP(Query1[[#This Row],[ENTERPRISE_ID]],HR_tbl[],3,0), "Not on HR File")</f>
        <v>45858</v>
      </c>
      <c r="Y990" s="234" t="str">
        <f>IFERROR(VLOOKUP(Query1[[#This Row],[ENTERPRISE_ID]], Addresses!$A:$Y,21,0), "Not on HR File")</f>
        <v>8319 S Kenwood Ave</v>
      </c>
      <c r="Z990" s="234">
        <f>IFERROR(VLOOKUP(Query1[[#This Row],[ENTERPRISE_ID]], Addresses!$A:$Y,22,0), "Not on HR File")</f>
        <v>0</v>
      </c>
      <c r="AA990" s="234" t="str">
        <f>IFERROR(VLOOKUP(Query1[[#This Row],[ENTERPRISE_ID]], Addresses!$A:$Y,23,0), "Not on HR File")</f>
        <v>CHICAGO</v>
      </c>
      <c r="AB990" s="234" t="str">
        <f>IFERROR(VLOOKUP(Query1[[#This Row],[ENTERPRISE_ID]], Addresses!$A:$Y,24,0), "Not on HR File")</f>
        <v>IL</v>
      </c>
      <c r="AC990" s="234" t="str">
        <f>IFERROR(VLOOKUP(Query1[[#This Row],[ENTERPRISE_ID]], Addresses!$A:$Y,25,0), "Not on HR File")</f>
        <v>60619</v>
      </c>
      <c r="AD990" s="230" t="s">
        <v>10671</v>
      </c>
      <c r="AE990" s="235">
        <v>46086</v>
      </c>
    </row>
    <row r="991" spans="1:31" x14ac:dyDescent="0.3">
      <c r="A991" s="230" t="s">
        <v>9656</v>
      </c>
      <c r="B991" s="230" t="str">
        <f>Query1[[#This Row],[LAST_NAME]]</f>
        <v>JACKSON</v>
      </c>
      <c r="C991" s="230" t="s">
        <v>9657</v>
      </c>
      <c r="D991" s="230" t="s">
        <v>5719</v>
      </c>
      <c r="E991" s="230" t="s">
        <v>9658</v>
      </c>
      <c r="F991" s="230" t="s">
        <v>9659</v>
      </c>
      <c r="G991" s="230" t="s">
        <v>9660</v>
      </c>
      <c r="H991" s="230" t="str">
        <f>Query1[[#This Row],[FULL_NAME]]</f>
        <v>DAMIEN JACKSON</v>
      </c>
      <c r="I991" s="230" t="s">
        <v>3579</v>
      </c>
      <c r="J991" s="230" t="s">
        <v>9661</v>
      </c>
      <c r="K991" s="230" t="str">
        <f>Query1[[#This Row],[ENTERPRISE_ID]]</f>
        <v>DJACK89</v>
      </c>
      <c r="L991" s="231">
        <v>7087434532</v>
      </c>
      <c r="M991" s="230" t="s">
        <v>5630</v>
      </c>
      <c r="N991" s="230" t="s">
        <v>9662</v>
      </c>
      <c r="O991" s="230"/>
      <c r="P991" s="230" t="s">
        <v>9663</v>
      </c>
      <c r="Q991" s="230" t="s">
        <v>250</v>
      </c>
      <c r="R991" s="230" t="s">
        <v>9489</v>
      </c>
      <c r="S991" s="230" t="s">
        <v>5634</v>
      </c>
      <c r="T991" s="232">
        <v>8998</v>
      </c>
      <c r="U991" s="230" t="s">
        <v>5514</v>
      </c>
      <c r="V991" s="230"/>
      <c r="W991" s="233" t="str">
        <f>IFERROR(VLOOKUP(Query1[[#This Row],[ENTERPRISE_ID]],HR_tbl[],2, 0), "Not on HR File")</f>
        <v>Service Technician 2, In-Home</v>
      </c>
      <c r="X991" s="113">
        <f>IFERROR(VLOOKUP(Query1[[#This Row],[ENTERPRISE_ID]],HR_tbl[],3,0), "Not on HR File")</f>
        <v>42058</v>
      </c>
      <c r="Y991" s="234" t="str">
        <f>IFERROR(VLOOKUP(Query1[[#This Row],[ENTERPRISE_ID]], Addresses!$A:$Y,21,0), "Not on HR File")</f>
        <v>8718 176st</v>
      </c>
      <c r="Z991" s="234">
        <f>IFERROR(VLOOKUP(Query1[[#This Row],[ENTERPRISE_ID]], Addresses!$A:$Y,22,0), "Not on HR File")</f>
        <v>0</v>
      </c>
      <c r="AA991" s="234" t="str">
        <f>IFERROR(VLOOKUP(Query1[[#This Row],[ENTERPRISE_ID]], Addresses!$A:$Y,23,0), "Not on HR File")</f>
        <v>Tinly park</v>
      </c>
      <c r="AB991" s="234" t="str">
        <f>IFERROR(VLOOKUP(Query1[[#This Row],[ENTERPRISE_ID]], Addresses!$A:$Y,24,0), "Not on HR File")</f>
        <v>IL</v>
      </c>
      <c r="AC991" s="234" t="str">
        <f>IFERROR(VLOOKUP(Query1[[#This Row],[ENTERPRISE_ID]], Addresses!$A:$Y,25,0), "Not on HR File")</f>
        <v>60487</v>
      </c>
      <c r="AD991" s="230" t="s">
        <v>9664</v>
      </c>
      <c r="AE991" s="235">
        <v>46086</v>
      </c>
    </row>
    <row r="992" spans="1:31" x14ac:dyDescent="0.3">
      <c r="A992" s="230" t="s">
        <v>11245</v>
      </c>
      <c r="B992" s="230" t="str">
        <f>Query1[[#This Row],[LAST_NAME]]</f>
        <v>WILTSHIRE</v>
      </c>
      <c r="C992" s="230" t="s">
        <v>11246</v>
      </c>
      <c r="D992" s="230" t="s">
        <v>5756</v>
      </c>
      <c r="E992" s="230" t="s">
        <v>11247</v>
      </c>
      <c r="F992" s="230" t="s">
        <v>11248</v>
      </c>
      <c r="G992" s="230" t="s">
        <v>11249</v>
      </c>
      <c r="H992" s="230" t="str">
        <f>Query1[[#This Row],[FULL_NAME]]</f>
        <v>DONALD WILTSHIRE</v>
      </c>
      <c r="I992" s="230" t="s">
        <v>11250</v>
      </c>
      <c r="J992" s="230" t="s">
        <v>4240</v>
      </c>
      <c r="K992" s="230" t="str">
        <f>Query1[[#This Row],[ENTERPRISE_ID]]</f>
        <v>DWILTSH</v>
      </c>
      <c r="L992" s="231">
        <v>2159304655</v>
      </c>
      <c r="M992" s="230" t="s">
        <v>5630</v>
      </c>
      <c r="N992" s="230" t="s">
        <v>11251</v>
      </c>
      <c r="O992" s="230"/>
      <c r="P992" s="230" t="s">
        <v>11252</v>
      </c>
      <c r="Q992" s="230" t="s">
        <v>435</v>
      </c>
      <c r="R992" s="230" t="s">
        <v>11253</v>
      </c>
      <c r="S992" s="230" t="s">
        <v>5738</v>
      </c>
      <c r="T992" s="232">
        <v>8998</v>
      </c>
      <c r="U992" s="230" t="s">
        <v>5764</v>
      </c>
      <c r="V992" s="230" t="s">
        <v>5765</v>
      </c>
      <c r="W992" s="233" t="str">
        <f>IFERROR(VLOOKUP(Query1[[#This Row],[ENTERPRISE_ID]],HR_tbl[],2, 0), "Not on HR File")</f>
        <v>Service Technician 1, In Home</v>
      </c>
      <c r="X992" s="113">
        <f>IFERROR(VLOOKUP(Query1[[#This Row],[ENTERPRISE_ID]],HR_tbl[],3,0), "Not on HR File")</f>
        <v>32216</v>
      </c>
      <c r="Y992" s="234" t="str">
        <f>IFERROR(VLOOKUP(Query1[[#This Row],[ENTERPRISE_ID]], Addresses!$A:$Y,21,0), "Not on HR File")</f>
        <v>29 CARRIAGE KNOLL CT.</v>
      </c>
      <c r="Z992" s="234">
        <f>IFERROR(VLOOKUP(Query1[[#This Row],[ENTERPRISE_ID]], Addresses!$A:$Y,22,0), "Not on HR File")</f>
        <v>0</v>
      </c>
      <c r="AA992" s="234" t="str">
        <f>IFERROR(VLOOKUP(Query1[[#This Row],[ENTERPRISE_ID]], Addresses!$A:$Y,23,0), "Not on HR File")</f>
        <v>LANGHORNE</v>
      </c>
      <c r="AB992" s="234" t="str">
        <f>IFERROR(VLOOKUP(Query1[[#This Row],[ENTERPRISE_ID]], Addresses!$A:$Y,24,0), "Not on HR File")</f>
        <v>PA</v>
      </c>
      <c r="AC992" s="234" t="str">
        <f>IFERROR(VLOOKUP(Query1[[#This Row],[ENTERPRISE_ID]], Addresses!$A:$Y,25,0), "Not on HR File")</f>
        <v>19047</v>
      </c>
      <c r="AD992" s="230" t="s">
        <v>11254</v>
      </c>
      <c r="AE992" s="235">
        <v>46086</v>
      </c>
    </row>
    <row r="993" spans="1:31" x14ac:dyDescent="0.3">
      <c r="A993" s="230" t="s">
        <v>6918</v>
      </c>
      <c r="B993" s="230" t="str">
        <f>Query1[[#This Row],[LAST_NAME]]</f>
        <v>SENA</v>
      </c>
      <c r="C993" s="230" t="s">
        <v>6919</v>
      </c>
      <c r="D993" s="230" t="s">
        <v>6119</v>
      </c>
      <c r="E993" s="230" t="s">
        <v>6920</v>
      </c>
      <c r="F993" s="230" t="s">
        <v>6921</v>
      </c>
      <c r="G993" s="230" t="s">
        <v>6922</v>
      </c>
      <c r="H993" s="230" t="str">
        <f>Query1[[#This Row],[FULL_NAME]]</f>
        <v>SIMEON SENA</v>
      </c>
      <c r="I993" s="230" t="s">
        <v>6923</v>
      </c>
      <c r="J993" s="230" t="s">
        <v>6924</v>
      </c>
      <c r="K993" s="230" t="str">
        <f>Query1[[#This Row],[ENTERPRISE_ID]]</f>
        <v>SSENA</v>
      </c>
      <c r="L993" s="231">
        <v>5135373061</v>
      </c>
      <c r="M993" s="230" t="s">
        <v>5630</v>
      </c>
      <c r="N993" s="230" t="s">
        <v>6925</v>
      </c>
      <c r="O993" s="230"/>
      <c r="P993" s="230" t="s">
        <v>597</v>
      </c>
      <c r="Q993" s="230" t="s">
        <v>260</v>
      </c>
      <c r="R993" s="230" t="s">
        <v>6926</v>
      </c>
      <c r="S993" s="230" t="s">
        <v>5738</v>
      </c>
      <c r="T993" s="232">
        <v>8998</v>
      </c>
      <c r="U993" s="230" t="s">
        <v>1117</v>
      </c>
      <c r="V993" s="230" t="s">
        <v>6927</v>
      </c>
      <c r="W993" s="233" t="str">
        <f>IFERROR(VLOOKUP(Query1[[#This Row],[ENTERPRISE_ID]],HR_tbl[],2, 0), "Not on HR File")</f>
        <v>Service Technician 1, In-Home</v>
      </c>
      <c r="X993" s="113">
        <f>IFERROR(VLOOKUP(Query1[[#This Row],[ENTERPRISE_ID]],HR_tbl[],3,0), "Not on HR File")</f>
        <v>45837</v>
      </c>
      <c r="Y993" s="234" t="str">
        <f>IFERROR(VLOOKUP(Query1[[#This Row],[ENTERPRISE_ID]], Addresses!$A:$Y,21,0), "Not on HR File")</f>
        <v>5144 RYBOLT RD</v>
      </c>
      <c r="Z993" s="234">
        <f>IFERROR(VLOOKUP(Query1[[#This Row],[ENTERPRISE_ID]], Addresses!$A:$Y,22,0), "Not on HR File")</f>
        <v>0</v>
      </c>
      <c r="AA993" s="234" t="str">
        <f>IFERROR(VLOOKUP(Query1[[#This Row],[ENTERPRISE_ID]], Addresses!$A:$Y,23,0), "Not on HR File")</f>
        <v>CINCINNATI</v>
      </c>
      <c r="AB993" s="234" t="str">
        <f>IFERROR(VLOOKUP(Query1[[#This Row],[ENTERPRISE_ID]], Addresses!$A:$Y,24,0), "Not on HR File")</f>
        <v>OH</v>
      </c>
      <c r="AC993" s="234" t="str">
        <f>IFERROR(VLOOKUP(Query1[[#This Row],[ENTERPRISE_ID]], Addresses!$A:$Y,25,0), "Not on HR File")</f>
        <v>45248</v>
      </c>
      <c r="AD993" s="230" t="s">
        <v>6928</v>
      </c>
      <c r="AE993" s="235">
        <v>46086</v>
      </c>
    </row>
    <row r="994" spans="1:31" x14ac:dyDescent="0.3">
      <c r="A994" s="230" t="s">
        <v>2168</v>
      </c>
      <c r="B994" s="230" t="str">
        <f>Query1[[#This Row],[LAST_NAME]]</f>
        <v>GADSON</v>
      </c>
      <c r="C994" s="230" t="s">
        <v>2672</v>
      </c>
      <c r="D994" s="230" t="s">
        <v>5854</v>
      </c>
      <c r="E994" s="230" t="s">
        <v>15691</v>
      </c>
      <c r="F994" s="230" t="s">
        <v>15692</v>
      </c>
      <c r="G994" s="230" t="s">
        <v>2673</v>
      </c>
      <c r="H994" s="230" t="str">
        <f>Query1[[#This Row],[FULL_NAME]]</f>
        <v>ROBERT GADSON</v>
      </c>
      <c r="I994" s="230" t="s">
        <v>4189</v>
      </c>
      <c r="J994" s="230" t="s">
        <v>4188</v>
      </c>
      <c r="K994" s="230" t="str">
        <f>Query1[[#This Row],[ENTERPRISE_ID]]</f>
        <v>RGADSON</v>
      </c>
      <c r="L994" s="231">
        <v>4785010912</v>
      </c>
      <c r="M994" s="230" t="s">
        <v>5630</v>
      </c>
      <c r="N994" s="230" t="s">
        <v>15693</v>
      </c>
      <c r="O994" s="230" t="s">
        <v>15694</v>
      </c>
      <c r="P994" s="230" t="s">
        <v>4190</v>
      </c>
      <c r="Q994" s="230" t="s">
        <v>575</v>
      </c>
      <c r="R994" s="230" t="s">
        <v>8528</v>
      </c>
      <c r="S994" s="230" t="s">
        <v>5664</v>
      </c>
      <c r="T994" s="232">
        <v>8998</v>
      </c>
      <c r="U994" s="230" t="s">
        <v>7867</v>
      </c>
      <c r="V994" s="230" t="s">
        <v>7868</v>
      </c>
      <c r="W994" s="233" t="str">
        <f>IFERROR(VLOOKUP(Query1[[#This Row],[ENTERPRISE_ID]],HR_tbl[],2, 0), "Not on HR File")</f>
        <v>Service Technician 2, In-Home</v>
      </c>
      <c r="X994" s="113">
        <f>IFERROR(VLOOKUP(Query1[[#This Row],[ENTERPRISE_ID]],HR_tbl[],3,0), "Not on HR File")</f>
        <v>46054</v>
      </c>
      <c r="Y994" s="234" t="str">
        <f>IFERROR(VLOOKUP(Query1[[#This Row],[ENTERPRISE_ID]], Addresses!$A:$Y,21,0), "Not on HR File")</f>
        <v>Not on HR File</v>
      </c>
      <c r="Z994" s="234" t="str">
        <f>IFERROR(VLOOKUP(Query1[[#This Row],[ENTERPRISE_ID]], Addresses!$A:$Y,22,0), "Not on HR File")</f>
        <v>Not on HR File</v>
      </c>
      <c r="AA994" s="234" t="str">
        <f>IFERROR(VLOOKUP(Query1[[#This Row],[ENTERPRISE_ID]], Addresses!$A:$Y,23,0), "Not on HR File")</f>
        <v>Not on HR File</v>
      </c>
      <c r="AB994" s="234" t="str">
        <f>IFERROR(VLOOKUP(Query1[[#This Row],[ENTERPRISE_ID]], Addresses!$A:$Y,24,0), "Not on HR File")</f>
        <v>Not on HR File</v>
      </c>
      <c r="AC994" s="234" t="str">
        <f>IFERROR(VLOOKUP(Query1[[#This Row],[ENTERPRISE_ID]], Addresses!$A:$Y,25,0), "Not on HR File")</f>
        <v>Not on HR File</v>
      </c>
      <c r="AD994" s="230" t="s">
        <v>15695</v>
      </c>
      <c r="AE994" s="235">
        <v>46086</v>
      </c>
    </row>
    <row r="995" spans="1:31" x14ac:dyDescent="0.3">
      <c r="A995" s="230" t="s">
        <v>4412</v>
      </c>
      <c r="B995" s="230" t="str">
        <f>Query1[[#This Row],[LAST_NAME]]</f>
        <v>GOSE</v>
      </c>
      <c r="C995" s="230" t="s">
        <v>16670</v>
      </c>
      <c r="D995" s="230" t="s">
        <v>5854</v>
      </c>
      <c r="E995" s="230" t="s">
        <v>16671</v>
      </c>
      <c r="F995" s="230" t="s">
        <v>16672</v>
      </c>
      <c r="G995" s="230" t="s">
        <v>4414</v>
      </c>
      <c r="H995" s="230" t="str">
        <f>Query1[[#This Row],[FULL_NAME]]</f>
        <v>JUAN GOSE</v>
      </c>
      <c r="I995" s="230" t="s">
        <v>4413</v>
      </c>
      <c r="J995" s="230" t="s">
        <v>4132</v>
      </c>
      <c r="K995" s="230" t="str">
        <f>Query1[[#This Row],[ENTERPRISE_ID]]</f>
        <v>JGOSE</v>
      </c>
      <c r="L995" s="231">
        <v>2054221498</v>
      </c>
      <c r="M995" s="230" t="s">
        <v>5630</v>
      </c>
      <c r="N995" s="230" t="s">
        <v>16673</v>
      </c>
      <c r="O995" s="230"/>
      <c r="P995" s="230" t="s">
        <v>4415</v>
      </c>
      <c r="Q995" s="230" t="s">
        <v>268</v>
      </c>
      <c r="R995" s="230" t="s">
        <v>16674</v>
      </c>
      <c r="S995" s="230" t="s">
        <v>5714</v>
      </c>
      <c r="T995" s="232">
        <v>8998</v>
      </c>
      <c r="U995" s="230" t="s">
        <v>7867</v>
      </c>
      <c r="V995" s="230" t="s">
        <v>7868</v>
      </c>
      <c r="W995" s="233" t="str">
        <f>IFERROR(VLOOKUP(Query1[[#This Row],[ENTERPRISE_ID]],HR_tbl[],2, 0), "Not on HR File")</f>
        <v>Service Technician 1, In-Home</v>
      </c>
      <c r="X995" s="113">
        <f>IFERROR(VLOOKUP(Query1[[#This Row],[ENTERPRISE_ID]],HR_tbl[],3,0), "Not on HR File")</f>
        <v>44039</v>
      </c>
      <c r="Y995" s="234" t="str">
        <f>IFERROR(VLOOKUP(Query1[[#This Row],[ENTERPRISE_ID]], Addresses!$A:$Y,21,0), "Not on HR File")</f>
        <v>2150 ROCKYRIDGE RANCH ROAD</v>
      </c>
      <c r="Z995" s="234">
        <f>IFERROR(VLOOKUP(Query1[[#This Row],[ENTERPRISE_ID]], Addresses!$A:$Y,22,0), "Not on HR File")</f>
        <v>0</v>
      </c>
      <c r="AA995" s="234" t="str">
        <f>IFERROR(VLOOKUP(Query1[[#This Row],[ENTERPRISE_ID]], Addresses!$A:$Y,23,0), "Not on HR File")</f>
        <v>HOOVER</v>
      </c>
      <c r="AB995" s="234" t="str">
        <f>IFERROR(VLOOKUP(Query1[[#This Row],[ENTERPRISE_ID]], Addresses!$A:$Y,24,0), "Not on HR File")</f>
        <v>AL</v>
      </c>
      <c r="AC995" s="234" t="str">
        <f>IFERROR(VLOOKUP(Query1[[#This Row],[ENTERPRISE_ID]], Addresses!$A:$Y,25,0), "Not on HR File")</f>
        <v>35216</v>
      </c>
      <c r="AD995" s="230" t="s">
        <v>16675</v>
      </c>
      <c r="AE995" s="235">
        <v>46086</v>
      </c>
    </row>
    <row r="996" spans="1:31" x14ac:dyDescent="0.3">
      <c r="A996" s="230" t="s">
        <v>4877</v>
      </c>
      <c r="B996" s="230" t="str">
        <f>Query1[[#This Row],[LAST_NAME]]</f>
        <v>GROSSMAN</v>
      </c>
      <c r="C996" s="230" t="s">
        <v>14069</v>
      </c>
      <c r="D996" s="230" t="s">
        <v>5833</v>
      </c>
      <c r="E996" s="230" t="s">
        <v>14070</v>
      </c>
      <c r="F996" s="230" t="s">
        <v>14071</v>
      </c>
      <c r="G996" s="230" t="s">
        <v>4879</v>
      </c>
      <c r="H996" s="230" t="str">
        <f>Query1[[#This Row],[FULL_NAME]]</f>
        <v>ERIC GROSSMAN</v>
      </c>
      <c r="I996" s="230" t="s">
        <v>4878</v>
      </c>
      <c r="J996" s="230" t="s">
        <v>3868</v>
      </c>
      <c r="K996" s="230" t="str">
        <f>Query1[[#This Row],[ENTERPRISE_ID]]</f>
        <v>EGROSSM</v>
      </c>
      <c r="L996" s="231">
        <v>5153571422</v>
      </c>
      <c r="M996" s="230" t="s">
        <v>5630</v>
      </c>
      <c r="N996" s="230" t="s">
        <v>14072</v>
      </c>
      <c r="O996" s="230"/>
      <c r="P996" s="230" t="s">
        <v>14073</v>
      </c>
      <c r="Q996" s="230" t="s">
        <v>201</v>
      </c>
      <c r="R996" s="230" t="s">
        <v>14074</v>
      </c>
      <c r="S996" s="230" t="s">
        <v>5916</v>
      </c>
      <c r="T996" s="232">
        <v>8998</v>
      </c>
      <c r="U996" s="230" t="s">
        <v>5840</v>
      </c>
      <c r="V996" s="230"/>
      <c r="W996" s="233" t="str">
        <f>IFERROR(VLOOKUP(Query1[[#This Row],[ENTERPRISE_ID]],HR_tbl[],2, 0), "Not on HR File")</f>
        <v>Service Technician 1, In-Home</v>
      </c>
      <c r="X996" s="113">
        <f>IFERROR(VLOOKUP(Query1[[#This Row],[ENTERPRISE_ID]],HR_tbl[],3,0), "Not on HR File")</f>
        <v>31512</v>
      </c>
      <c r="Y996" s="234" t="str">
        <f>IFERROR(VLOOKUP(Query1[[#This Row],[ENTERPRISE_ID]], Addresses!$A:$Y,21,0), "Not on HR File")</f>
        <v>2516 REYCLIF DR</v>
      </c>
      <c r="Z996" s="234">
        <f>IFERROR(VLOOKUP(Query1[[#This Row],[ENTERPRISE_ID]], Addresses!$A:$Y,22,0), "Not on HR File")</f>
        <v>0</v>
      </c>
      <c r="AA996" s="234" t="str">
        <f>IFERROR(VLOOKUP(Query1[[#This Row],[ENTERPRISE_ID]], Addresses!$A:$Y,23,0), "Not on HR File")</f>
        <v>MARSHALLTOWN</v>
      </c>
      <c r="AB996" s="234" t="str">
        <f>IFERROR(VLOOKUP(Query1[[#This Row],[ENTERPRISE_ID]], Addresses!$A:$Y,24,0), "Not on HR File")</f>
        <v>IA</v>
      </c>
      <c r="AC996" s="234" t="str">
        <f>IFERROR(VLOOKUP(Query1[[#This Row],[ENTERPRISE_ID]], Addresses!$A:$Y,25,0), "Not on HR File")</f>
        <v>50158</v>
      </c>
      <c r="AD996" s="230" t="s">
        <v>14075</v>
      </c>
      <c r="AE996" s="235">
        <v>46086</v>
      </c>
    </row>
    <row r="997" spans="1:31" x14ac:dyDescent="0.3">
      <c r="A997" s="230" t="s">
        <v>10140</v>
      </c>
      <c r="B997" s="230" t="str">
        <f>Query1[[#This Row],[LAST_NAME]]</f>
        <v>HOCKADAY</v>
      </c>
      <c r="C997" s="230" t="s">
        <v>10141</v>
      </c>
      <c r="D997" s="230" t="s">
        <v>5682</v>
      </c>
      <c r="E997" s="230" t="s">
        <v>10142</v>
      </c>
      <c r="F997" s="230" t="s">
        <v>10143</v>
      </c>
      <c r="G997" s="230" t="s">
        <v>10144</v>
      </c>
      <c r="H997" s="230" t="str">
        <f>Query1[[#This Row],[FULL_NAME]]</f>
        <v>TANDY HOCKADAY</v>
      </c>
      <c r="I997" s="230" t="s">
        <v>10145</v>
      </c>
      <c r="J997" s="230" t="s">
        <v>10146</v>
      </c>
      <c r="K997" s="230" t="str">
        <f>Query1[[#This Row],[ENTERPRISE_ID]]</f>
        <v>THOCKAD</v>
      </c>
      <c r="L997" s="231">
        <v>2529084192</v>
      </c>
      <c r="M997" s="230" t="s">
        <v>5630</v>
      </c>
      <c r="N997" s="230" t="s">
        <v>10147</v>
      </c>
      <c r="O997" s="230"/>
      <c r="P997" s="230" t="s">
        <v>10148</v>
      </c>
      <c r="Q997" s="230" t="s">
        <v>416</v>
      </c>
      <c r="R997" s="230" t="s">
        <v>10149</v>
      </c>
      <c r="S997" s="230" t="s">
        <v>5738</v>
      </c>
      <c r="T997" s="232">
        <v>8998</v>
      </c>
      <c r="U997" s="230" t="s">
        <v>8003</v>
      </c>
      <c r="V997" s="230" t="s">
        <v>8004</v>
      </c>
      <c r="W997" s="233" t="str">
        <f>IFERROR(VLOOKUP(Query1[[#This Row],[ENTERPRISE_ID]],HR_tbl[],2, 0), "Not on HR File")</f>
        <v>Service Technician 1, In-Home</v>
      </c>
      <c r="X997" s="113">
        <f>IFERROR(VLOOKUP(Query1[[#This Row],[ENTERPRISE_ID]],HR_tbl[],3,0), "Not on HR File")</f>
        <v>43306</v>
      </c>
      <c r="Y997" s="234" t="str">
        <f>IFERROR(VLOOKUP(Query1[[#This Row],[ENTERPRISE_ID]], Addresses!$A:$Y,21,0), "Not on HR File")</f>
        <v>2870 Davenport Rd</v>
      </c>
      <c r="Z997" s="234">
        <f>IFERROR(VLOOKUP(Query1[[#This Row],[ENTERPRISE_ID]], Addresses!$A:$Y,22,0), "Not on HR File")</f>
        <v>0</v>
      </c>
      <c r="AA997" s="234" t="str">
        <f>IFERROR(VLOOKUP(Query1[[#This Row],[ENTERPRISE_ID]], Addresses!$A:$Y,23,0), "Not on HR File")</f>
        <v>Red Oak</v>
      </c>
      <c r="AB997" s="234" t="str">
        <f>IFERROR(VLOOKUP(Query1[[#This Row],[ENTERPRISE_ID]], Addresses!$A:$Y,24,0), "Not on HR File")</f>
        <v>NC</v>
      </c>
      <c r="AC997" s="234" t="str">
        <f>IFERROR(VLOOKUP(Query1[[#This Row],[ENTERPRISE_ID]], Addresses!$A:$Y,25,0), "Not on HR File")</f>
        <v>27804</v>
      </c>
      <c r="AD997" s="230" t="s">
        <v>10150</v>
      </c>
      <c r="AE997" s="235">
        <v>46086</v>
      </c>
    </row>
    <row r="998" spans="1:31" x14ac:dyDescent="0.3">
      <c r="A998" s="230" t="s">
        <v>8387</v>
      </c>
      <c r="B998" s="230" t="str">
        <f>Query1[[#This Row],[LAST_NAME]]</f>
        <v>GARZA</v>
      </c>
      <c r="C998" s="230" t="s">
        <v>8388</v>
      </c>
      <c r="D998" s="230" t="s">
        <v>5647</v>
      </c>
      <c r="E998" s="230" t="s">
        <v>8389</v>
      </c>
      <c r="F998" s="230" t="s">
        <v>8390</v>
      </c>
      <c r="G998" s="230" t="s">
        <v>8391</v>
      </c>
      <c r="H998" s="230" t="str">
        <f>Query1[[#This Row],[FULL_NAME]]</f>
        <v>ANDREW GARZA</v>
      </c>
      <c r="I998" s="230" t="s">
        <v>8392</v>
      </c>
      <c r="J998" s="230" t="s">
        <v>4248</v>
      </c>
      <c r="K998" s="230" t="str">
        <f>Query1[[#This Row],[ENTERPRISE_ID]]</f>
        <v>AGARZA</v>
      </c>
      <c r="L998" s="231">
        <v>2108401423</v>
      </c>
      <c r="M998" s="230" t="s">
        <v>5630</v>
      </c>
      <c r="N998" s="230" t="s">
        <v>8393</v>
      </c>
      <c r="O998" s="230"/>
      <c r="P998" s="230" t="s">
        <v>8394</v>
      </c>
      <c r="Q998" s="230" t="s">
        <v>279</v>
      </c>
      <c r="R998" s="230" t="s">
        <v>8395</v>
      </c>
      <c r="S998" s="230" t="s">
        <v>5634</v>
      </c>
      <c r="T998" s="232">
        <v>8998</v>
      </c>
      <c r="U998" s="230" t="s">
        <v>5476</v>
      </c>
      <c r="V998" s="230" t="s">
        <v>6266</v>
      </c>
      <c r="W998" s="233" t="str">
        <f>IFERROR(VLOOKUP(Query1[[#This Row],[ENTERPRISE_ID]],HR_tbl[],2, 0), "Not on HR File")</f>
        <v>Service Technician 1, Trainee</v>
      </c>
      <c r="X998" s="113">
        <f>IFERROR(VLOOKUP(Query1[[#This Row],[ENTERPRISE_ID]],HR_tbl[],3,0), "Not on HR File")</f>
        <v>44952</v>
      </c>
      <c r="Y998" s="234" t="str">
        <f>IFERROR(VLOOKUP(Query1[[#This Row],[ENTERPRISE_ID]], Addresses!$A:$Y,21,0), "Not on HR File")</f>
        <v>15607 Mint Patch Meadow</v>
      </c>
      <c r="Z998" s="234">
        <f>IFERROR(VLOOKUP(Query1[[#This Row],[ENTERPRISE_ID]], Addresses!$A:$Y,22,0), "Not on HR File")</f>
        <v>0</v>
      </c>
      <c r="AA998" s="234" t="str">
        <f>IFERROR(VLOOKUP(Query1[[#This Row],[ENTERPRISE_ID]], Addresses!$A:$Y,23,0), "Not on HR File")</f>
        <v>Von ormy</v>
      </c>
      <c r="AB998" s="234" t="str">
        <f>IFERROR(VLOOKUP(Query1[[#This Row],[ENTERPRISE_ID]], Addresses!$A:$Y,24,0), "Not on HR File")</f>
        <v>TX</v>
      </c>
      <c r="AC998" s="234" t="str">
        <f>IFERROR(VLOOKUP(Query1[[#This Row],[ENTERPRISE_ID]], Addresses!$A:$Y,25,0), "Not on HR File")</f>
        <v>78073</v>
      </c>
      <c r="AD998" s="230" t="s">
        <v>8396</v>
      </c>
      <c r="AE998" s="235">
        <v>46086</v>
      </c>
    </row>
    <row r="999" spans="1:31" x14ac:dyDescent="0.3">
      <c r="A999" s="230" t="s">
        <v>10009</v>
      </c>
      <c r="B999" s="230" t="str">
        <f>Query1[[#This Row],[LAST_NAME]]</f>
        <v>LANCE</v>
      </c>
      <c r="C999" s="230" t="s">
        <v>10010</v>
      </c>
      <c r="D999" s="230" t="s">
        <v>5719</v>
      </c>
      <c r="E999" s="230" t="s">
        <v>10011</v>
      </c>
      <c r="F999" s="230" t="s">
        <v>10012</v>
      </c>
      <c r="G999" s="230" t="s">
        <v>10013</v>
      </c>
      <c r="H999" s="230" t="str">
        <f>Query1[[#This Row],[FULL_NAME]]</f>
        <v>ANTHONY LANCE</v>
      </c>
      <c r="I999" s="230" t="s">
        <v>4693</v>
      </c>
      <c r="J999" s="230" t="s">
        <v>3920</v>
      </c>
      <c r="K999" s="230" t="str">
        <f>Query1[[#This Row],[ENTERPRISE_ID]]</f>
        <v>ALANCE</v>
      </c>
      <c r="L999" s="231">
        <v>9203160082</v>
      </c>
      <c r="M999" s="230" t="s">
        <v>5630</v>
      </c>
      <c r="N999" s="230" t="s">
        <v>10014</v>
      </c>
      <c r="O999" s="230"/>
      <c r="P999" s="230" t="s">
        <v>10015</v>
      </c>
      <c r="Q999" s="230" t="s">
        <v>453</v>
      </c>
      <c r="R999" s="230" t="s">
        <v>10016</v>
      </c>
      <c r="S999" s="230" t="s">
        <v>5634</v>
      </c>
      <c r="T999" s="232">
        <v>8998</v>
      </c>
      <c r="U999" s="230" t="s">
        <v>6248</v>
      </c>
      <c r="V999" s="230" t="s">
        <v>6249</v>
      </c>
      <c r="W999" s="233" t="str">
        <f>IFERROR(VLOOKUP(Query1[[#This Row],[ENTERPRISE_ID]],HR_tbl[],2, 0), "Not on HR File")</f>
        <v>Service Technician 1, In-Home</v>
      </c>
      <c r="X999" s="113">
        <f>IFERROR(VLOOKUP(Query1[[#This Row],[ENTERPRISE_ID]],HR_tbl[],3,0), "Not on HR File")</f>
        <v>45823</v>
      </c>
      <c r="Y999" s="234" t="str">
        <f>IFERROR(VLOOKUP(Query1[[#This Row],[ENTERPRISE_ID]], Addresses!$A:$Y,21,0), "Not on HR File")</f>
        <v>402 MARTIN DR.</v>
      </c>
      <c r="Z999" s="234">
        <f>IFERROR(VLOOKUP(Query1[[#This Row],[ENTERPRISE_ID]], Addresses!$A:$Y,22,0), "Not on HR File")</f>
        <v>0</v>
      </c>
      <c r="AA999" s="234" t="str">
        <f>IFERROR(VLOOKUP(Query1[[#This Row],[ENTERPRISE_ID]], Addresses!$A:$Y,23,0), "Not on HR File")</f>
        <v>THERESA</v>
      </c>
      <c r="AB999" s="234" t="str">
        <f>IFERROR(VLOOKUP(Query1[[#This Row],[ENTERPRISE_ID]], Addresses!$A:$Y,24,0), "Not on HR File")</f>
        <v>WI</v>
      </c>
      <c r="AC999" s="234" t="str">
        <f>IFERROR(VLOOKUP(Query1[[#This Row],[ENTERPRISE_ID]], Addresses!$A:$Y,25,0), "Not on HR File")</f>
        <v>53091</v>
      </c>
      <c r="AD999" s="230" t="s">
        <v>10017</v>
      </c>
      <c r="AE999" s="235">
        <v>46086</v>
      </c>
    </row>
    <row r="1000" spans="1:31" x14ac:dyDescent="0.3">
      <c r="A1000" s="230" t="s">
        <v>18816</v>
      </c>
      <c r="B1000" s="230" t="str">
        <f>Query1[[#This Row],[LAST_NAME]]</f>
        <v>PINHEIRO</v>
      </c>
      <c r="C1000" s="230" t="s">
        <v>18817</v>
      </c>
      <c r="D1000" s="230" t="s">
        <v>5822</v>
      </c>
      <c r="E1000" s="230" t="s">
        <v>18818</v>
      </c>
      <c r="F1000" s="230" t="s">
        <v>18819</v>
      </c>
      <c r="G1000" s="230" t="s">
        <v>18820</v>
      </c>
      <c r="H1000" s="230" t="str">
        <f>Query1[[#This Row],[FULL_NAME]]</f>
        <v>PAULO PINHEIRO</v>
      </c>
      <c r="I1000" s="230" t="s">
        <v>18821</v>
      </c>
      <c r="J1000" s="230" t="s">
        <v>18822</v>
      </c>
      <c r="K1000" s="230" t="str">
        <f>Query1[[#This Row],[ENTERPRISE_ID]]</f>
        <v>PPINHEI</v>
      </c>
      <c r="L1000" s="231">
        <v>5089649424</v>
      </c>
      <c r="M1000" s="230" t="s">
        <v>5630</v>
      </c>
      <c r="N1000" s="230" t="s">
        <v>18823</v>
      </c>
      <c r="O1000" s="230"/>
      <c r="P1000" s="230" t="s">
        <v>18824</v>
      </c>
      <c r="Q1000" s="230" t="s">
        <v>382</v>
      </c>
      <c r="R1000" s="230" t="s">
        <v>18825</v>
      </c>
      <c r="S1000" s="230" t="s">
        <v>5916</v>
      </c>
      <c r="T1000" s="232">
        <v>8998</v>
      </c>
      <c r="U1000" s="230" t="s">
        <v>9046</v>
      </c>
      <c r="V1000" s="230" t="s">
        <v>9047</v>
      </c>
      <c r="W1000" s="233" t="str">
        <f>IFERROR(VLOOKUP(Query1[[#This Row],[ENTERPRISE_ID]],HR_tbl[],2, 0), "Not on HR File")</f>
        <v>Service Technician 2, In-Home</v>
      </c>
      <c r="X1000" s="113">
        <f>IFERROR(VLOOKUP(Query1[[#This Row],[ENTERPRISE_ID]],HR_tbl[],3,0), "Not on HR File")</f>
        <v>31993</v>
      </c>
      <c r="Y1000" s="234" t="str">
        <f>IFERROR(VLOOKUP(Query1[[#This Row],[ENTERPRISE_ID]], Addresses!$A:$Y,21,0), "Not on HR File")</f>
        <v>33 GRACE CIRCLE</v>
      </c>
      <c r="Z1000" s="234">
        <f>IFERROR(VLOOKUP(Query1[[#This Row],[ENTERPRISE_ID]], Addresses!$A:$Y,22,0), "Not on HR File")</f>
        <v>0</v>
      </c>
      <c r="AA1000" s="234" t="str">
        <f>IFERROR(VLOOKUP(Query1[[#This Row],[ENTERPRISE_ID]], Addresses!$A:$Y,23,0), "Not on HR File")</f>
        <v>E TAUNTON</v>
      </c>
      <c r="AB1000" s="234" t="str">
        <f>IFERROR(VLOOKUP(Query1[[#This Row],[ENTERPRISE_ID]], Addresses!$A:$Y,24,0), "Not on HR File")</f>
        <v>MA</v>
      </c>
      <c r="AC1000" s="234" t="str">
        <f>IFERROR(VLOOKUP(Query1[[#This Row],[ENTERPRISE_ID]], Addresses!$A:$Y,25,0), "Not on HR File")</f>
        <v>02718</v>
      </c>
      <c r="AD1000" s="230" t="s">
        <v>18826</v>
      </c>
      <c r="AE1000" s="235">
        <v>46086</v>
      </c>
    </row>
    <row r="1001" spans="1:31" x14ac:dyDescent="0.3">
      <c r="A1001" s="230" t="s">
        <v>3433</v>
      </c>
      <c r="B1001" s="230" t="str">
        <f>Query1[[#This Row],[LAST_NAME]]</f>
        <v>LEWIS</v>
      </c>
      <c r="C1001" s="230" t="s">
        <v>3434</v>
      </c>
      <c r="D1001" s="230" t="s">
        <v>5854</v>
      </c>
      <c r="E1001" s="230" t="s">
        <v>11706</v>
      </c>
      <c r="F1001" s="230" t="s">
        <v>11707</v>
      </c>
      <c r="G1001" s="230" t="s">
        <v>3435</v>
      </c>
      <c r="H1001" s="230" t="str">
        <f>Query1[[#This Row],[FULL_NAME]]</f>
        <v>ISIAH LEWIS</v>
      </c>
      <c r="I1001" s="230" t="s">
        <v>3979</v>
      </c>
      <c r="J1001" s="230" t="s">
        <v>4366</v>
      </c>
      <c r="K1001" s="230" t="str">
        <f>Query1[[#This Row],[ENTERPRISE_ID]]</f>
        <v>ILEWIS</v>
      </c>
      <c r="L1001" s="231">
        <v>4704696443</v>
      </c>
      <c r="M1001" s="230" t="s">
        <v>5630</v>
      </c>
      <c r="N1001" s="230" t="s">
        <v>11708</v>
      </c>
      <c r="O1001" s="230"/>
      <c r="P1001" s="230" t="s">
        <v>7674</v>
      </c>
      <c r="Q1001" s="230" t="s">
        <v>575</v>
      </c>
      <c r="R1001" s="230" t="s">
        <v>11709</v>
      </c>
      <c r="S1001" s="230" t="s">
        <v>5714</v>
      </c>
      <c r="T1001" s="232">
        <v>8998</v>
      </c>
      <c r="U1001" s="230" t="s">
        <v>1626</v>
      </c>
      <c r="V1001" s="230" t="s">
        <v>5863</v>
      </c>
      <c r="W1001" s="233" t="str">
        <f>IFERROR(VLOOKUP(Query1[[#This Row],[ENTERPRISE_ID]],HR_tbl[],2, 0), "Not on HR File")</f>
        <v>Service Technician 2, In-Home</v>
      </c>
      <c r="X1001" s="113">
        <f>IFERROR(VLOOKUP(Query1[[#This Row],[ENTERPRISE_ID]],HR_tbl[],3,0), "Not on HR File")</f>
        <v>41337</v>
      </c>
      <c r="Y1001" s="234" t="str">
        <f>IFERROR(VLOOKUP(Query1[[#This Row],[ENTERPRISE_ID]], Addresses!$A:$Y,21,0), "Not on HR File")</f>
        <v>3885 hadley road</v>
      </c>
      <c r="Z1001" s="234">
        <f>IFERROR(VLOOKUP(Query1[[#This Row],[ENTERPRISE_ID]], Addresses!$A:$Y,22,0), "Not on HR File")</f>
        <v>0</v>
      </c>
      <c r="AA1001" s="234" t="str">
        <f>IFERROR(VLOOKUP(Query1[[#This Row],[ENTERPRISE_ID]], Addresses!$A:$Y,23,0), "Not on HR File")</f>
        <v>Douglasville</v>
      </c>
      <c r="AB1001" s="234" t="str">
        <f>IFERROR(VLOOKUP(Query1[[#This Row],[ENTERPRISE_ID]], Addresses!$A:$Y,24,0), "Not on HR File")</f>
        <v>GA</v>
      </c>
      <c r="AC1001" s="234" t="str">
        <f>IFERROR(VLOOKUP(Query1[[#This Row],[ENTERPRISE_ID]], Addresses!$A:$Y,25,0), "Not on HR File")</f>
        <v>30135</v>
      </c>
      <c r="AD1001" s="230" t="s">
        <v>11710</v>
      </c>
      <c r="AE1001" s="235">
        <v>46086</v>
      </c>
    </row>
    <row r="1002" spans="1:31" x14ac:dyDescent="0.3">
      <c r="A1002" s="230" t="s">
        <v>18464</v>
      </c>
      <c r="B1002" s="230" t="str">
        <f>Query1[[#This Row],[LAST_NAME]]</f>
        <v>BROWN</v>
      </c>
      <c r="C1002" s="230" t="s">
        <v>17286</v>
      </c>
      <c r="D1002" s="230" t="s">
        <v>5682</v>
      </c>
      <c r="E1002" s="230" t="s">
        <v>18465</v>
      </c>
      <c r="F1002" s="230" t="s">
        <v>18466</v>
      </c>
      <c r="G1002" s="230" t="s">
        <v>18467</v>
      </c>
      <c r="H1002" s="230" t="str">
        <f>Query1[[#This Row],[FULL_NAME]]</f>
        <v>JOSHUA BROWN</v>
      </c>
      <c r="I1002" s="230" t="s">
        <v>4839</v>
      </c>
      <c r="J1002" s="230" t="s">
        <v>3753</v>
      </c>
      <c r="K1002" s="230" t="str">
        <f>Query1[[#This Row],[ENTERPRISE_ID]]</f>
        <v>JBROWN0</v>
      </c>
      <c r="L1002" s="231">
        <v>7577199645</v>
      </c>
      <c r="M1002" s="230" t="s">
        <v>5630</v>
      </c>
      <c r="N1002" s="230" t="s">
        <v>18468</v>
      </c>
      <c r="O1002" s="230"/>
      <c r="P1002" s="230" t="s">
        <v>15099</v>
      </c>
      <c r="Q1002" s="230" t="s">
        <v>328</v>
      </c>
      <c r="R1002" s="230" t="s">
        <v>18469</v>
      </c>
      <c r="S1002" s="230" t="s">
        <v>5738</v>
      </c>
      <c r="T1002" s="232">
        <v>8998</v>
      </c>
      <c r="U1002" s="230" t="s">
        <v>6655</v>
      </c>
      <c r="V1002" s="230" t="s">
        <v>6656</v>
      </c>
      <c r="W1002" s="233" t="str">
        <f>IFERROR(VLOOKUP(Query1[[#This Row],[ENTERPRISE_ID]],HR_tbl[],2, 0), "Not on HR File")</f>
        <v>Service Technician 1, In-Home</v>
      </c>
      <c r="X1002" s="113">
        <f>IFERROR(VLOOKUP(Query1[[#This Row],[ENTERPRISE_ID]],HR_tbl[],3,0), "Not on HR File")</f>
        <v>45144</v>
      </c>
      <c r="Y1002" s="234" t="str">
        <f>IFERROR(VLOOKUP(Query1[[#This Row],[ENTERPRISE_ID]], Addresses!$A:$Y,21,0), "Not on HR File")</f>
        <v>108 ELM DRIVE</v>
      </c>
      <c r="Z1002" s="234">
        <f>IFERROR(VLOOKUP(Query1[[#This Row],[ENTERPRISE_ID]], Addresses!$A:$Y,22,0), "Not on HR File")</f>
        <v>0</v>
      </c>
      <c r="AA1002" s="234" t="str">
        <f>IFERROR(VLOOKUP(Query1[[#This Row],[ENTERPRISE_ID]], Addresses!$A:$Y,23,0), "Not on HR File")</f>
        <v>YORKTOWN</v>
      </c>
      <c r="AB1002" s="234" t="str">
        <f>IFERROR(VLOOKUP(Query1[[#This Row],[ENTERPRISE_ID]], Addresses!$A:$Y,24,0), "Not on HR File")</f>
        <v>VA</v>
      </c>
      <c r="AC1002" s="234" t="str">
        <f>IFERROR(VLOOKUP(Query1[[#This Row],[ENTERPRISE_ID]], Addresses!$A:$Y,25,0), "Not on HR File")</f>
        <v>23693</v>
      </c>
      <c r="AD1002" s="230" t="s">
        <v>18470</v>
      </c>
      <c r="AE1002" s="235">
        <v>46086</v>
      </c>
    </row>
    <row r="1003" spans="1:31" x14ac:dyDescent="0.3">
      <c r="A1003" s="230" t="s">
        <v>15120</v>
      </c>
      <c r="B1003" s="230" t="str">
        <f>Query1[[#This Row],[LAST_NAME]]</f>
        <v>ROELKE</v>
      </c>
      <c r="C1003" s="230" t="s">
        <v>15121</v>
      </c>
      <c r="D1003" s="230" t="s">
        <v>5708</v>
      </c>
      <c r="E1003" s="230" t="s">
        <v>15122</v>
      </c>
      <c r="F1003" s="230" t="s">
        <v>15123</v>
      </c>
      <c r="G1003" s="230" t="s">
        <v>7134</v>
      </c>
      <c r="H1003" s="230" t="str">
        <f>Query1[[#This Row],[FULL_NAME]]</f>
        <v>MATTHEW ROELKE</v>
      </c>
      <c r="I1003" s="230" t="s">
        <v>15124</v>
      </c>
      <c r="J1003" s="230" t="s">
        <v>4374</v>
      </c>
      <c r="K1003" s="230" t="str">
        <f>Query1[[#This Row],[ENTERPRISE_ID]]</f>
        <v>MROELKE</v>
      </c>
      <c r="L1003" s="231">
        <v>8508241426</v>
      </c>
      <c r="M1003" s="230" t="s">
        <v>5630</v>
      </c>
      <c r="N1003" s="230" t="s">
        <v>15125</v>
      </c>
      <c r="O1003" s="230"/>
      <c r="P1003" s="230" t="s">
        <v>1221</v>
      </c>
      <c r="Q1003" s="230" t="s">
        <v>983</v>
      </c>
      <c r="R1003" s="230" t="s">
        <v>15126</v>
      </c>
      <c r="S1003" s="230" t="s">
        <v>5714</v>
      </c>
      <c r="T1003" s="232">
        <v>8998</v>
      </c>
      <c r="U1003" s="230" t="s">
        <v>5715</v>
      </c>
      <c r="V1003" s="230" t="s">
        <v>5716</v>
      </c>
      <c r="W1003" s="233" t="str">
        <f>IFERROR(VLOOKUP(Query1[[#This Row],[ENTERPRISE_ID]],HR_tbl[],2, 0), "Not on HR File")</f>
        <v>Team Lead Technician</v>
      </c>
      <c r="X1003" s="113">
        <f>IFERROR(VLOOKUP(Query1[[#This Row],[ENTERPRISE_ID]],HR_tbl[],3,0), "Not on HR File")</f>
        <v>45123</v>
      </c>
      <c r="Y1003" s="234" t="str">
        <f>IFERROR(VLOOKUP(Query1[[#This Row],[ENTERPRISE_ID]], Addresses!$A:$Y,21,0), "Not on HR File")</f>
        <v>249 San Carlos Pt</v>
      </c>
      <c r="Z1003" s="234">
        <f>IFERROR(VLOOKUP(Query1[[#This Row],[ENTERPRISE_ID]], Addresses!$A:$Y,22,0), "Not on HR File")</f>
        <v>0</v>
      </c>
      <c r="AA1003" s="234" t="str">
        <f>IFERROR(VLOOKUP(Query1[[#This Row],[ENTERPRISE_ID]], Addresses!$A:$Y,23,0), "Not on HR File")</f>
        <v>Hot Springs</v>
      </c>
      <c r="AB1003" s="234" t="str">
        <f>IFERROR(VLOOKUP(Query1[[#This Row],[ENTERPRISE_ID]], Addresses!$A:$Y,24,0), "Not on HR File")</f>
        <v>AR</v>
      </c>
      <c r="AC1003" s="234" t="str">
        <f>IFERROR(VLOOKUP(Query1[[#This Row],[ENTERPRISE_ID]], Addresses!$A:$Y,25,0), "Not on HR File")</f>
        <v>71913</v>
      </c>
      <c r="AD1003" s="230" t="s">
        <v>15127</v>
      </c>
      <c r="AE1003" s="235">
        <v>46086</v>
      </c>
    </row>
    <row r="1004" spans="1:31" x14ac:dyDescent="0.3">
      <c r="A1004" s="230" t="s">
        <v>17026</v>
      </c>
      <c r="B1004" s="230" t="str">
        <f>Query1[[#This Row],[LAST_NAME]]</f>
        <v>VYAS</v>
      </c>
      <c r="C1004" s="230" t="s">
        <v>17027</v>
      </c>
      <c r="D1004" s="230" t="s">
        <v>6040</v>
      </c>
      <c r="E1004" s="230" t="s">
        <v>17028</v>
      </c>
      <c r="F1004" s="230" t="s">
        <v>17029</v>
      </c>
      <c r="G1004" s="230" t="s">
        <v>17030</v>
      </c>
      <c r="H1004" s="230" t="str">
        <f>Query1[[#This Row],[FULL_NAME]]</f>
        <v>NILESH VYAS</v>
      </c>
      <c r="I1004" s="230" t="s">
        <v>17031</v>
      </c>
      <c r="J1004" s="230" t="s">
        <v>17032</v>
      </c>
      <c r="K1004" s="230" t="str">
        <f>Query1[[#This Row],[ENTERPRISE_ID]]</f>
        <v>NVYAS</v>
      </c>
      <c r="L1004" s="231">
        <v>6264616008</v>
      </c>
      <c r="M1004" s="230" t="s">
        <v>5630</v>
      </c>
      <c r="N1004" s="230" t="s">
        <v>17033</v>
      </c>
      <c r="O1004" s="230"/>
      <c r="P1004" s="230" t="s">
        <v>17034</v>
      </c>
      <c r="Q1004" s="230" t="s">
        <v>219</v>
      </c>
      <c r="R1004" s="230" t="s">
        <v>17035</v>
      </c>
      <c r="S1004" s="230" t="s">
        <v>5714</v>
      </c>
      <c r="T1004" s="232">
        <v>8998</v>
      </c>
      <c r="U1004" s="230" t="s">
        <v>5875</v>
      </c>
      <c r="V1004" s="230" t="s">
        <v>5876</v>
      </c>
      <c r="W1004" s="233" t="str">
        <f>IFERROR(VLOOKUP(Query1[[#This Row],[ENTERPRISE_ID]],HR_tbl[],2, 0), "Not on HR File")</f>
        <v>Service Technician 1, In-Home</v>
      </c>
      <c r="X1004" s="113">
        <f>IFERROR(VLOOKUP(Query1[[#This Row],[ENTERPRISE_ID]],HR_tbl[],3,0), "Not on HR File")</f>
        <v>38763</v>
      </c>
      <c r="Y1004" s="234" t="str">
        <f>IFERROR(VLOOKUP(Query1[[#This Row],[ENTERPRISE_ID]], Addresses!$A:$Y,21,0), "Not on HR File")</f>
        <v>17704  E Benwood St.</v>
      </c>
      <c r="Z1004" s="234">
        <f>IFERROR(VLOOKUP(Query1[[#This Row],[ENTERPRISE_ID]], Addresses!$A:$Y,22,0), "Not on HR File")</f>
        <v>0</v>
      </c>
      <c r="AA1004" s="234" t="str">
        <f>IFERROR(VLOOKUP(Query1[[#This Row],[ENTERPRISE_ID]], Addresses!$A:$Y,23,0), "Not on HR File")</f>
        <v>Covina</v>
      </c>
      <c r="AB1004" s="234" t="str">
        <f>IFERROR(VLOOKUP(Query1[[#This Row],[ENTERPRISE_ID]], Addresses!$A:$Y,24,0), "Not on HR File")</f>
        <v>CA</v>
      </c>
      <c r="AC1004" s="234" t="str">
        <f>IFERROR(VLOOKUP(Query1[[#This Row],[ENTERPRISE_ID]], Addresses!$A:$Y,25,0), "Not on HR File")</f>
        <v>91722</v>
      </c>
      <c r="AD1004" s="230" t="s">
        <v>17036</v>
      </c>
      <c r="AE1004" s="235">
        <v>46086</v>
      </c>
    </row>
    <row r="1005" spans="1:31" x14ac:dyDescent="0.3">
      <c r="A1005" s="230" t="s">
        <v>17278</v>
      </c>
      <c r="B1005" s="230" t="str">
        <f>Query1[[#This Row],[LAST_NAME]]</f>
        <v>TRENT</v>
      </c>
      <c r="C1005" s="230" t="s">
        <v>17279</v>
      </c>
      <c r="D1005" s="230" t="s">
        <v>5638</v>
      </c>
      <c r="E1005" s="230" t="s">
        <v>17280</v>
      </c>
      <c r="F1005" s="230" t="s">
        <v>17281</v>
      </c>
      <c r="G1005" s="230" t="s">
        <v>17282</v>
      </c>
      <c r="H1005" s="230" t="str">
        <f>Query1[[#This Row],[FULL_NAME]]</f>
        <v>TIMOTHY TRENT</v>
      </c>
      <c r="I1005" s="230" t="s">
        <v>8795</v>
      </c>
      <c r="J1005" s="230" t="s">
        <v>5165</v>
      </c>
      <c r="K1005" s="230" t="str">
        <f>Query1[[#This Row],[ENTERPRISE_ID]]</f>
        <v>TTRENT</v>
      </c>
      <c r="L1005" s="231">
        <v>3219871168</v>
      </c>
      <c r="M1005" s="230" t="s">
        <v>5630</v>
      </c>
      <c r="N1005" s="230" t="s">
        <v>17283</v>
      </c>
      <c r="O1005" s="230"/>
      <c r="P1005" s="230" t="s">
        <v>7443</v>
      </c>
      <c r="Q1005" s="230" t="s">
        <v>297</v>
      </c>
      <c r="R1005" s="230" t="s">
        <v>7444</v>
      </c>
      <c r="S1005" s="230" t="s">
        <v>5634</v>
      </c>
      <c r="T1005" s="232">
        <v>8998</v>
      </c>
      <c r="U1005" s="230" t="s">
        <v>7445</v>
      </c>
      <c r="V1005" s="230" t="s">
        <v>7446</v>
      </c>
      <c r="W1005" s="233" t="str">
        <f>IFERROR(VLOOKUP(Query1[[#This Row],[ENTERPRISE_ID]],HR_tbl[],2, 0), "Not on HR File")</f>
        <v>Service Technician 1, In-Home</v>
      </c>
      <c r="X1005" s="113">
        <f>IFERROR(VLOOKUP(Query1[[#This Row],[ENTERPRISE_ID]],HR_tbl[],3,0), "Not on HR File")</f>
        <v>30848</v>
      </c>
      <c r="Y1005" s="234" t="str">
        <f>IFERROR(VLOOKUP(Query1[[#This Row],[ENTERPRISE_ID]], Addresses!$A:$Y,21,0), "Not on HR File")</f>
        <v>403 HEATHROW CIRCLE</v>
      </c>
      <c r="Z1005" s="234">
        <f>IFERROR(VLOOKUP(Query1[[#This Row],[ENTERPRISE_ID]], Addresses!$A:$Y,22,0), "Not on HR File")</f>
        <v>0</v>
      </c>
      <c r="AA1005" s="234" t="str">
        <f>IFERROR(VLOOKUP(Query1[[#This Row],[ENTERPRISE_ID]], Addresses!$A:$Y,23,0), "Not on HR File")</f>
        <v>ROCKLEDGE</v>
      </c>
      <c r="AB1005" s="234" t="str">
        <f>IFERROR(VLOOKUP(Query1[[#This Row],[ENTERPRISE_ID]], Addresses!$A:$Y,24,0), "Not on HR File")</f>
        <v>FL</v>
      </c>
      <c r="AC1005" s="234" t="str">
        <f>IFERROR(VLOOKUP(Query1[[#This Row],[ENTERPRISE_ID]], Addresses!$A:$Y,25,0), "Not on HR File")</f>
        <v>32955-4735</v>
      </c>
      <c r="AD1005" s="230" t="s">
        <v>17284</v>
      </c>
      <c r="AE1005" s="235">
        <v>46086</v>
      </c>
    </row>
    <row r="1006" spans="1:31" x14ac:dyDescent="0.3">
      <c r="A1006" s="230" t="s">
        <v>18323</v>
      </c>
      <c r="B1006" s="230" t="str">
        <f>Query1[[#This Row],[LAST_NAME]]</f>
        <v>VEGA</v>
      </c>
      <c r="C1006" s="230" t="s">
        <v>18324</v>
      </c>
      <c r="D1006" s="230" t="s">
        <v>5627</v>
      </c>
      <c r="E1006" s="230" t="s">
        <v>18325</v>
      </c>
      <c r="F1006" s="230" t="s">
        <v>18326</v>
      </c>
      <c r="G1006" s="230" t="s">
        <v>18327</v>
      </c>
      <c r="H1006" s="230" t="str">
        <f>Query1[[#This Row],[FULL_NAME]]</f>
        <v>ANGEL VEGA</v>
      </c>
      <c r="I1006" s="230" t="s">
        <v>4768</v>
      </c>
      <c r="J1006" s="230" t="s">
        <v>11506</v>
      </c>
      <c r="K1006" s="230" t="str">
        <f>Query1[[#This Row],[ENTERPRISE_ID]]</f>
        <v>AVEGA0</v>
      </c>
      <c r="L1006" s="231">
        <v>9728770286</v>
      </c>
      <c r="M1006" s="230" t="s">
        <v>5630</v>
      </c>
      <c r="N1006" s="230" t="s">
        <v>18328</v>
      </c>
      <c r="O1006" s="230"/>
      <c r="P1006" s="230" t="s">
        <v>18329</v>
      </c>
      <c r="Q1006" s="230" t="s">
        <v>279</v>
      </c>
      <c r="R1006" s="230" t="s">
        <v>18330</v>
      </c>
      <c r="S1006" s="230" t="s">
        <v>5634</v>
      </c>
      <c r="T1006" s="232">
        <v>8998</v>
      </c>
      <c r="U1006" s="230" t="s">
        <v>3666</v>
      </c>
      <c r="V1006" s="230" t="s">
        <v>6483</v>
      </c>
      <c r="W1006" s="233" t="str">
        <f>IFERROR(VLOOKUP(Query1[[#This Row],[ENTERPRISE_ID]],HR_tbl[],2, 0), "Not on HR File")</f>
        <v>HVAC Svc Tech II, Break/Fix</v>
      </c>
      <c r="X1006" s="113">
        <f>IFERROR(VLOOKUP(Query1[[#This Row],[ENTERPRISE_ID]],HR_tbl[],3,0), "Not on HR File")</f>
        <v>45606</v>
      </c>
      <c r="Y1006" s="234" t="str">
        <f>IFERROR(VLOOKUP(Query1[[#This Row],[ENTERPRISE_ID]], Addresses!$A:$Y,21,0), "Not on HR File")</f>
        <v>2014 NORMANDY DR IRVING TX</v>
      </c>
      <c r="Z1006" s="234">
        <f>IFERROR(VLOOKUP(Query1[[#This Row],[ENTERPRISE_ID]], Addresses!$A:$Y,22,0), "Not on HR File")</f>
        <v>0</v>
      </c>
      <c r="AA1006" s="234" t="str">
        <f>IFERROR(VLOOKUP(Query1[[#This Row],[ENTERPRISE_ID]], Addresses!$A:$Y,23,0), "Not on HR File")</f>
        <v>IRVING</v>
      </c>
      <c r="AB1006" s="234" t="str">
        <f>IFERROR(VLOOKUP(Query1[[#This Row],[ENTERPRISE_ID]], Addresses!$A:$Y,24,0), "Not on HR File")</f>
        <v>TX</v>
      </c>
      <c r="AC1006" s="234" t="str">
        <f>IFERROR(VLOOKUP(Query1[[#This Row],[ENTERPRISE_ID]], Addresses!$A:$Y,25,0), "Not on HR File")</f>
        <v>75060</v>
      </c>
      <c r="AD1006" s="230" t="s">
        <v>18331</v>
      </c>
      <c r="AE1006" s="235">
        <v>46086</v>
      </c>
    </row>
    <row r="1007" spans="1:31" x14ac:dyDescent="0.3">
      <c r="A1007" s="230" t="s">
        <v>2114</v>
      </c>
      <c r="B1007" s="230" t="str">
        <f>Query1[[#This Row],[LAST_NAME]]</f>
        <v>DOMINEK</v>
      </c>
      <c r="C1007" s="230" t="s">
        <v>5655</v>
      </c>
      <c r="D1007" s="230" t="s">
        <v>5656</v>
      </c>
      <c r="E1007" s="230" t="s">
        <v>5657</v>
      </c>
      <c r="F1007" s="230" t="s">
        <v>5658</v>
      </c>
      <c r="G1007" s="230" t="s">
        <v>5659</v>
      </c>
      <c r="H1007" s="230" t="str">
        <f>Query1[[#This Row],[FULL_NAME]]</f>
        <v>WILLIAM DOMINEK</v>
      </c>
      <c r="I1007" s="230" t="s">
        <v>5660</v>
      </c>
      <c r="J1007" s="230" t="s">
        <v>4034</v>
      </c>
      <c r="K1007" s="230" t="str">
        <f>Query1[[#This Row],[ENTERPRISE_ID]]</f>
        <v>WDOMINE</v>
      </c>
      <c r="L1007" s="231">
        <v>9899060675</v>
      </c>
      <c r="M1007" s="230" t="s">
        <v>5630</v>
      </c>
      <c r="N1007" s="230" t="s">
        <v>5661</v>
      </c>
      <c r="O1007" s="230"/>
      <c r="P1007" s="230" t="s">
        <v>5662</v>
      </c>
      <c r="Q1007" s="230" t="s">
        <v>752</v>
      </c>
      <c r="R1007" s="230" t="s">
        <v>5663</v>
      </c>
      <c r="S1007" s="230" t="s">
        <v>5664</v>
      </c>
      <c r="T1007" s="232">
        <v>8998</v>
      </c>
      <c r="U1007" s="230" t="s">
        <v>3683</v>
      </c>
      <c r="V1007" s="230" t="s">
        <v>5665</v>
      </c>
      <c r="W1007" s="233" t="str">
        <f>IFERROR(VLOOKUP(Query1[[#This Row],[ENTERPRISE_ID]],HR_tbl[],2, 0), "Not on HR File")</f>
        <v>Service Technician 2, Trainee</v>
      </c>
      <c r="X1007" s="113">
        <f>IFERROR(VLOOKUP(Query1[[#This Row],[ENTERPRISE_ID]],HR_tbl[],3,0), "Not on HR File")</f>
        <v>46047</v>
      </c>
      <c r="Y1007" s="234" t="str">
        <f>IFERROR(VLOOKUP(Query1[[#This Row],[ENTERPRISE_ID]], Addresses!$A:$Y,21,0), "Not on HR File")</f>
        <v>Not on HR File</v>
      </c>
      <c r="Z1007" s="234" t="str">
        <f>IFERROR(VLOOKUP(Query1[[#This Row],[ENTERPRISE_ID]], Addresses!$A:$Y,22,0), "Not on HR File")</f>
        <v>Not on HR File</v>
      </c>
      <c r="AA1007" s="234" t="str">
        <f>IFERROR(VLOOKUP(Query1[[#This Row],[ENTERPRISE_ID]], Addresses!$A:$Y,23,0), "Not on HR File")</f>
        <v>Not on HR File</v>
      </c>
      <c r="AB1007" s="234" t="str">
        <f>IFERROR(VLOOKUP(Query1[[#This Row],[ENTERPRISE_ID]], Addresses!$A:$Y,24,0), "Not on HR File")</f>
        <v>Not on HR File</v>
      </c>
      <c r="AC1007" s="234" t="str">
        <f>IFERROR(VLOOKUP(Query1[[#This Row],[ENTERPRISE_ID]], Addresses!$A:$Y,25,0), "Not on HR File")</f>
        <v>Not on HR File</v>
      </c>
      <c r="AD1007" s="230" t="s">
        <v>5666</v>
      </c>
      <c r="AE1007" s="235">
        <v>46086</v>
      </c>
    </row>
    <row r="1008" spans="1:31" x14ac:dyDescent="0.3">
      <c r="A1008" s="230" t="s">
        <v>16237</v>
      </c>
      <c r="B1008" s="230" t="str">
        <f>Query1[[#This Row],[LAST_NAME]]</f>
        <v>O PITTMAN</v>
      </c>
      <c r="C1008" s="230" t="s">
        <v>16238</v>
      </c>
      <c r="D1008" s="230" t="s">
        <v>5682</v>
      </c>
      <c r="E1008" s="230" t="s">
        <v>16239</v>
      </c>
      <c r="F1008" s="230" t="s">
        <v>16240</v>
      </c>
      <c r="G1008" s="230" t="s">
        <v>16241</v>
      </c>
      <c r="H1008" s="230" t="str">
        <f>Query1[[#This Row],[FULL_NAME]]</f>
        <v>SHAREEF O PITTMAN</v>
      </c>
      <c r="I1008" s="230" t="s">
        <v>16242</v>
      </c>
      <c r="J1008" s="230" t="s">
        <v>16243</v>
      </c>
      <c r="K1008" s="230" t="str">
        <f>Query1[[#This Row],[ENTERPRISE_ID]]</f>
        <v>SPITTMA</v>
      </c>
      <c r="L1008" s="231">
        <v>8438645491</v>
      </c>
      <c r="M1008" s="230" t="s">
        <v>5630</v>
      </c>
      <c r="N1008" s="230" t="s">
        <v>16244</v>
      </c>
      <c r="O1008" s="230"/>
      <c r="P1008" s="230" t="s">
        <v>12009</v>
      </c>
      <c r="Q1008" s="230" t="s">
        <v>375</v>
      </c>
      <c r="R1008" s="230" t="s">
        <v>16245</v>
      </c>
      <c r="S1008" s="230" t="s">
        <v>5738</v>
      </c>
      <c r="T1008" s="232">
        <v>8998</v>
      </c>
      <c r="U1008" s="230" t="s">
        <v>8779</v>
      </c>
      <c r="V1008" s="230" t="s">
        <v>8780</v>
      </c>
      <c r="W1008" s="233" t="str">
        <f>IFERROR(VLOOKUP(Query1[[#This Row],[ENTERPRISE_ID]],HR_tbl[],2, 0), "Not on HR File")</f>
        <v>Service Technician 1, In-Home</v>
      </c>
      <c r="X1008" s="113">
        <f>IFERROR(VLOOKUP(Query1[[#This Row],[ENTERPRISE_ID]],HR_tbl[],3,0), "Not on HR File")</f>
        <v>43229</v>
      </c>
      <c r="Y1008" s="234" t="str">
        <f>IFERROR(VLOOKUP(Query1[[#This Row],[ENTERPRISE_ID]], Addresses!$A:$Y,21,0), "Not on HR File")</f>
        <v>327 Black Birch Dr</v>
      </c>
      <c r="Z1008" s="234">
        <f>IFERROR(VLOOKUP(Query1[[#This Row],[ENTERPRISE_ID]], Addresses!$A:$Y,22,0), "Not on HR File")</f>
        <v>0</v>
      </c>
      <c r="AA1008" s="234" t="str">
        <f>IFERROR(VLOOKUP(Query1[[#This Row],[ENTERPRISE_ID]], Addresses!$A:$Y,23,0), "Not on HR File")</f>
        <v>Summerville</v>
      </c>
      <c r="AB1008" s="234" t="str">
        <f>IFERROR(VLOOKUP(Query1[[#This Row],[ENTERPRISE_ID]], Addresses!$A:$Y,24,0), "Not on HR File")</f>
        <v>SC</v>
      </c>
      <c r="AC1008" s="234" t="str">
        <f>IFERROR(VLOOKUP(Query1[[#This Row],[ENTERPRISE_ID]], Addresses!$A:$Y,25,0), "Not on HR File")</f>
        <v>29486</v>
      </c>
      <c r="AD1008" s="230" t="s">
        <v>16246</v>
      </c>
      <c r="AE1008" s="235">
        <v>46086</v>
      </c>
    </row>
    <row r="1009" spans="1:31" x14ac:dyDescent="0.3">
      <c r="A1009" s="230" t="s">
        <v>10516</v>
      </c>
      <c r="B1009" s="230" t="str">
        <f>Query1[[#This Row],[LAST_NAME]]</f>
        <v>GONZALEZ</v>
      </c>
      <c r="C1009" s="230" t="s">
        <v>10517</v>
      </c>
      <c r="D1009" s="230" t="s">
        <v>5647</v>
      </c>
      <c r="E1009" s="230" t="s">
        <v>10518</v>
      </c>
      <c r="F1009" s="230" t="s">
        <v>10519</v>
      </c>
      <c r="G1009" s="230" t="s">
        <v>10520</v>
      </c>
      <c r="H1009" s="230" t="str">
        <f>Query1[[#This Row],[FULL_NAME]]</f>
        <v>HUGO GONZALEZ</v>
      </c>
      <c r="I1009" s="230" t="s">
        <v>3809</v>
      </c>
      <c r="J1009" s="230" t="s">
        <v>10521</v>
      </c>
      <c r="K1009" s="230" t="str">
        <f>Query1[[#This Row],[ENTERPRISE_ID]]</f>
        <v>HGONZA2</v>
      </c>
      <c r="L1009" s="231">
        <v>9158614306</v>
      </c>
      <c r="M1009" s="230" t="s">
        <v>5630</v>
      </c>
      <c r="N1009" s="230" t="s">
        <v>10522</v>
      </c>
      <c r="O1009" s="230" t="s">
        <v>10523</v>
      </c>
      <c r="P1009" s="230" t="s">
        <v>6504</v>
      </c>
      <c r="Q1009" s="230" t="s">
        <v>279</v>
      </c>
      <c r="R1009" s="230" t="s">
        <v>10524</v>
      </c>
      <c r="S1009" s="230" t="s">
        <v>5634</v>
      </c>
      <c r="T1009" s="232">
        <v>8998</v>
      </c>
      <c r="U1009" s="230" t="s">
        <v>3119</v>
      </c>
      <c r="V1009" s="230" t="s">
        <v>6506</v>
      </c>
      <c r="W1009" s="233" t="str">
        <f>IFERROR(VLOOKUP(Query1[[#This Row],[ENTERPRISE_ID]],HR_tbl[],2, 0), "Not on HR File")</f>
        <v>Service Technician 2, In-Home</v>
      </c>
      <c r="X1009" s="113">
        <f>IFERROR(VLOOKUP(Query1[[#This Row],[ENTERPRISE_ID]],HR_tbl[],3,0), "Not on HR File")</f>
        <v>44812</v>
      </c>
      <c r="Y1009" s="234" t="str">
        <f>IFERROR(VLOOKUP(Query1[[#This Row],[ENTERPRISE_ID]], Addresses!$A:$Y,21,0), "Not on HR File")</f>
        <v>9021 Betel Dr</v>
      </c>
      <c r="Z1009" s="234">
        <f>IFERROR(VLOOKUP(Query1[[#This Row],[ENTERPRISE_ID]], Addresses!$A:$Y,22,0), "Not on HR File")</f>
        <v>126</v>
      </c>
      <c r="AA1009" s="234" t="str">
        <f>IFERROR(VLOOKUP(Query1[[#This Row],[ENTERPRISE_ID]], Addresses!$A:$Y,23,0), "Not on HR File")</f>
        <v>EL PASO</v>
      </c>
      <c r="AB1009" s="234" t="str">
        <f>IFERROR(VLOOKUP(Query1[[#This Row],[ENTERPRISE_ID]], Addresses!$A:$Y,24,0), "Not on HR File")</f>
        <v>TX</v>
      </c>
      <c r="AC1009" s="234" t="str">
        <f>IFERROR(VLOOKUP(Query1[[#This Row],[ENTERPRISE_ID]], Addresses!$A:$Y,25,0), "Not on HR File")</f>
        <v>79907</v>
      </c>
      <c r="AD1009" s="230" t="s">
        <v>10525</v>
      </c>
      <c r="AE1009" s="235">
        <v>46086</v>
      </c>
    </row>
    <row r="1010" spans="1:31" x14ac:dyDescent="0.3">
      <c r="A1010" s="230" t="s">
        <v>14185</v>
      </c>
      <c r="B1010" s="230" t="str">
        <f>Query1[[#This Row],[LAST_NAME]]</f>
        <v>EXCONDE</v>
      </c>
      <c r="C1010" s="230" t="s">
        <v>14186</v>
      </c>
      <c r="D1010" s="230" t="s">
        <v>5729</v>
      </c>
      <c r="E1010" s="230" t="s">
        <v>14187</v>
      </c>
      <c r="F1010" s="230" t="s">
        <v>14188</v>
      </c>
      <c r="G1010" s="230" t="s">
        <v>7808</v>
      </c>
      <c r="H1010" s="230" t="str">
        <f>Query1[[#This Row],[FULL_NAME]]</f>
        <v>BERNARD EXCONDE</v>
      </c>
      <c r="I1010" s="230" t="s">
        <v>14189</v>
      </c>
      <c r="J1010" s="230" t="s">
        <v>5055</v>
      </c>
      <c r="K1010" s="230" t="str">
        <f>Query1[[#This Row],[ENTERPRISE_ID]]</f>
        <v>BEXCOND</v>
      </c>
      <c r="L1010" s="231">
        <v>4084800945</v>
      </c>
      <c r="M1010" s="230" t="s">
        <v>5630</v>
      </c>
      <c r="N1010" s="230" t="s">
        <v>14190</v>
      </c>
      <c r="O1010" s="230" t="s">
        <v>14191</v>
      </c>
      <c r="P1010" s="230" t="s">
        <v>9880</v>
      </c>
      <c r="Q1010" s="230" t="s">
        <v>219</v>
      </c>
      <c r="R1010" s="230" t="s">
        <v>14192</v>
      </c>
      <c r="S1010" s="230" t="s">
        <v>5738</v>
      </c>
      <c r="T1010" s="232">
        <v>8998</v>
      </c>
      <c r="U1010" s="230" t="s">
        <v>5715</v>
      </c>
      <c r="V1010" s="230" t="s">
        <v>5716</v>
      </c>
      <c r="W1010" s="233" t="str">
        <f>IFERROR(VLOOKUP(Query1[[#This Row],[ENTERPRISE_ID]],HR_tbl[],2, 0), "Not on HR File")</f>
        <v>Team Lead Technician</v>
      </c>
      <c r="X1010" s="113">
        <f>IFERROR(VLOOKUP(Query1[[#This Row],[ENTERPRISE_ID]],HR_tbl[],3,0), "Not on HR File")</f>
        <v>41620</v>
      </c>
      <c r="Y1010" s="234" t="str">
        <f>IFERROR(VLOOKUP(Query1[[#This Row],[ENTERPRISE_ID]], Addresses!$A:$Y,21,0), "Not on HR File")</f>
        <v>949 lundy ave 205</v>
      </c>
      <c r="Z1010" s="234">
        <f>IFERROR(VLOOKUP(Query1[[#This Row],[ENTERPRISE_ID]], Addresses!$A:$Y,22,0), "Not on HR File")</f>
        <v>0</v>
      </c>
      <c r="AA1010" s="234" t="str">
        <f>IFERROR(VLOOKUP(Query1[[#This Row],[ENTERPRISE_ID]], Addresses!$A:$Y,23,0), "Not on HR File")</f>
        <v>San jose</v>
      </c>
      <c r="AB1010" s="234" t="str">
        <f>IFERROR(VLOOKUP(Query1[[#This Row],[ENTERPRISE_ID]], Addresses!$A:$Y,24,0), "Not on HR File")</f>
        <v>CA</v>
      </c>
      <c r="AC1010" s="234" t="str">
        <f>IFERROR(VLOOKUP(Query1[[#This Row],[ENTERPRISE_ID]], Addresses!$A:$Y,25,0), "Not on HR File")</f>
        <v>95133</v>
      </c>
      <c r="AD1010" s="230" t="s">
        <v>14193</v>
      </c>
      <c r="AE1010" s="235">
        <v>46086</v>
      </c>
    </row>
    <row r="1011" spans="1:31" x14ac:dyDescent="0.3">
      <c r="A1011" s="230"/>
      <c r="B1011" s="230" t="str">
        <f>Query1[[#This Row],[LAST_NAME]]</f>
        <v>HUYNH</v>
      </c>
      <c r="C1011" s="230" t="s">
        <v>14599</v>
      </c>
      <c r="D1011" s="230" t="s">
        <v>6304</v>
      </c>
      <c r="E1011" s="230" t="s">
        <v>14600</v>
      </c>
      <c r="F1011" s="230"/>
      <c r="G1011" s="230" t="s">
        <v>14601</v>
      </c>
      <c r="H1011" s="230" t="str">
        <f>Query1[[#This Row],[FULL_NAME]]</f>
        <v>MINH HUYNH</v>
      </c>
      <c r="I1011" s="230" t="s">
        <v>14602</v>
      </c>
      <c r="J1011" s="230" t="s">
        <v>14603</v>
      </c>
      <c r="K1011" s="230" t="str">
        <f>Query1[[#This Row],[ENTERPRISE_ID]]</f>
        <v>MHUYNH2</v>
      </c>
      <c r="L1011" s="231">
        <v>7857871140</v>
      </c>
      <c r="M1011" s="230" t="s">
        <v>5630</v>
      </c>
      <c r="N1011" s="230" t="s">
        <v>14604</v>
      </c>
      <c r="O1011" s="230"/>
      <c r="P1011" s="230" t="s">
        <v>14605</v>
      </c>
      <c r="Q1011" s="230" t="s">
        <v>549</v>
      </c>
      <c r="R1011" s="230" t="s">
        <v>14606</v>
      </c>
      <c r="S1011" s="230" t="s">
        <v>5916</v>
      </c>
      <c r="T1011" s="232">
        <v>8998</v>
      </c>
      <c r="U1011" s="230" t="s">
        <v>6907</v>
      </c>
      <c r="V1011" s="230" t="s">
        <v>6908</v>
      </c>
      <c r="W1011" s="233" t="str">
        <f>IFERROR(VLOOKUP(Query1[[#This Row],[ENTERPRISE_ID]],HR_tbl[],2, 0), "Not on HR File")</f>
        <v>Service Technician 3, In-Home</v>
      </c>
      <c r="X1011" s="113">
        <f>IFERROR(VLOOKUP(Query1[[#This Row],[ENTERPRISE_ID]],HR_tbl[],3,0), "Not on HR File")</f>
        <v>36934</v>
      </c>
      <c r="Y1011" s="234" t="str">
        <f>IFERROR(VLOOKUP(Query1[[#This Row],[ENTERPRISE_ID]], Addresses!$A:$Y,21,0), "Not on HR File")</f>
        <v>2201 SE DAVIES</v>
      </c>
      <c r="Z1011" s="234">
        <f>IFERROR(VLOOKUP(Query1[[#This Row],[ENTERPRISE_ID]], Addresses!$A:$Y,22,0), "Not on HR File")</f>
        <v>0</v>
      </c>
      <c r="AA1011" s="234" t="str">
        <f>IFERROR(VLOOKUP(Query1[[#This Row],[ENTERPRISE_ID]], Addresses!$A:$Y,23,0), "Not on HR File")</f>
        <v>TOPEKA</v>
      </c>
      <c r="AB1011" s="234" t="str">
        <f>IFERROR(VLOOKUP(Query1[[#This Row],[ENTERPRISE_ID]], Addresses!$A:$Y,24,0), "Not on HR File")</f>
        <v>KS</v>
      </c>
      <c r="AC1011" s="234" t="str">
        <f>IFERROR(VLOOKUP(Query1[[#This Row],[ENTERPRISE_ID]], Addresses!$A:$Y,25,0), "Not on HR File")</f>
        <v>66605</v>
      </c>
      <c r="AD1011" s="230" t="s">
        <v>14607</v>
      </c>
      <c r="AE1011" s="235">
        <v>46086</v>
      </c>
    </row>
    <row r="1012" spans="1:31" x14ac:dyDescent="0.3">
      <c r="A1012" s="230" t="s">
        <v>15151</v>
      </c>
      <c r="B1012" s="230" t="str">
        <f>Query1[[#This Row],[LAST_NAME]]</f>
        <v>WRIGHT</v>
      </c>
      <c r="C1012" s="230" t="s">
        <v>15152</v>
      </c>
      <c r="D1012" s="230" t="s">
        <v>6119</v>
      </c>
      <c r="E1012" s="230" t="s">
        <v>15153</v>
      </c>
      <c r="F1012" s="230" t="s">
        <v>15154</v>
      </c>
      <c r="G1012" s="230" t="s">
        <v>15155</v>
      </c>
      <c r="H1012" s="230" t="str">
        <f>Query1[[#This Row],[FULL_NAME]]</f>
        <v>GREGORY WRIGHT</v>
      </c>
      <c r="I1012" s="230" t="s">
        <v>4017</v>
      </c>
      <c r="J1012" s="230" t="s">
        <v>3960</v>
      </c>
      <c r="K1012" s="230" t="str">
        <f>Query1[[#This Row],[ENTERPRISE_ID]]</f>
        <v>GWRIGHT</v>
      </c>
      <c r="L1012" s="231">
        <v>5027010231</v>
      </c>
      <c r="M1012" s="230" t="s">
        <v>5630</v>
      </c>
      <c r="N1012" s="230" t="s">
        <v>15156</v>
      </c>
      <c r="O1012" s="230"/>
      <c r="P1012" s="230" t="s">
        <v>3739</v>
      </c>
      <c r="Q1012" s="230" t="s">
        <v>366</v>
      </c>
      <c r="R1012" s="230" t="s">
        <v>15157</v>
      </c>
      <c r="S1012" s="230" t="s">
        <v>5664</v>
      </c>
      <c r="T1012" s="232">
        <v>8998</v>
      </c>
      <c r="U1012" s="230" t="s">
        <v>4914</v>
      </c>
      <c r="V1012" s="230" t="s">
        <v>6517</v>
      </c>
      <c r="W1012" s="233" t="str">
        <f>IFERROR(VLOOKUP(Query1[[#This Row],[ENTERPRISE_ID]],HR_tbl[],2, 0), "Not on HR File")</f>
        <v>Service Technician 2, Trainee</v>
      </c>
      <c r="X1012" s="113">
        <f>IFERROR(VLOOKUP(Query1[[#This Row],[ENTERPRISE_ID]],HR_tbl[],3,0), "Not on HR File")</f>
        <v>46054</v>
      </c>
      <c r="Y1012" s="234" t="str">
        <f>IFERROR(VLOOKUP(Query1[[#This Row],[ENTERPRISE_ID]], Addresses!$A:$Y,21,0), "Not on HR File")</f>
        <v>Not on HR File</v>
      </c>
      <c r="Z1012" s="234" t="str">
        <f>IFERROR(VLOOKUP(Query1[[#This Row],[ENTERPRISE_ID]], Addresses!$A:$Y,22,0), "Not on HR File")</f>
        <v>Not on HR File</v>
      </c>
      <c r="AA1012" s="234" t="str">
        <f>IFERROR(VLOOKUP(Query1[[#This Row],[ENTERPRISE_ID]], Addresses!$A:$Y,23,0), "Not on HR File")</f>
        <v>Not on HR File</v>
      </c>
      <c r="AB1012" s="234" t="str">
        <f>IFERROR(VLOOKUP(Query1[[#This Row],[ENTERPRISE_ID]], Addresses!$A:$Y,24,0), "Not on HR File")</f>
        <v>Not on HR File</v>
      </c>
      <c r="AC1012" s="234" t="str">
        <f>IFERROR(VLOOKUP(Query1[[#This Row],[ENTERPRISE_ID]], Addresses!$A:$Y,25,0), "Not on HR File")</f>
        <v>Not on HR File</v>
      </c>
      <c r="AD1012" s="230" t="s">
        <v>15158</v>
      </c>
      <c r="AE1012" s="235">
        <v>46086</v>
      </c>
    </row>
    <row r="1013" spans="1:31" x14ac:dyDescent="0.3">
      <c r="A1013" s="230" t="s">
        <v>17439</v>
      </c>
      <c r="B1013" s="230" t="str">
        <f>Query1[[#This Row],[LAST_NAME]]</f>
        <v>LOPEZ</v>
      </c>
      <c r="C1013" s="230" t="s">
        <v>17440</v>
      </c>
      <c r="D1013" s="230" t="s">
        <v>5719</v>
      </c>
      <c r="E1013" s="230" t="s">
        <v>17441</v>
      </c>
      <c r="F1013" s="230" t="s">
        <v>17442</v>
      </c>
      <c r="G1013" s="230" t="s">
        <v>17443</v>
      </c>
      <c r="H1013" s="230" t="str">
        <f>Query1[[#This Row],[FULL_NAME]]</f>
        <v>GABRIEL LOPEZ</v>
      </c>
      <c r="I1013" s="230" t="s">
        <v>4320</v>
      </c>
      <c r="J1013" s="230" t="s">
        <v>5097</v>
      </c>
      <c r="K1013" s="230" t="str">
        <f>Query1[[#This Row],[ENTERPRISE_ID]]</f>
        <v>GLOPEZ0</v>
      </c>
      <c r="L1013" s="231">
        <v>4148650556</v>
      </c>
      <c r="M1013" s="230" t="s">
        <v>5630</v>
      </c>
      <c r="N1013" s="230" t="s">
        <v>17444</v>
      </c>
      <c r="O1013" s="230"/>
      <c r="P1013" s="230" t="s">
        <v>17445</v>
      </c>
      <c r="Q1013" s="230" t="s">
        <v>453</v>
      </c>
      <c r="R1013" s="230" t="s">
        <v>17446</v>
      </c>
      <c r="S1013" s="230" t="s">
        <v>5634</v>
      </c>
      <c r="T1013" s="232">
        <v>8998</v>
      </c>
      <c r="U1013" s="230" t="s">
        <v>6837</v>
      </c>
      <c r="V1013" s="230" t="s">
        <v>6838</v>
      </c>
      <c r="W1013" s="233" t="str">
        <f>IFERROR(VLOOKUP(Query1[[#This Row],[ENTERPRISE_ID]],HR_tbl[],2, 0), "Not on HR File")</f>
        <v>Service Technician 2, In-Home</v>
      </c>
      <c r="X1013" s="113">
        <f>IFERROR(VLOOKUP(Query1[[#This Row],[ENTERPRISE_ID]],HR_tbl[],3,0), "Not on HR File")</f>
        <v>45977</v>
      </c>
      <c r="Y1013" s="234" t="str">
        <f>IFERROR(VLOOKUP(Query1[[#This Row],[ENTERPRISE_ID]], Addresses!$A:$Y,21,0), "Not on HR File")</f>
        <v>929 S. 31ST STREET</v>
      </c>
      <c r="Z1013" s="234">
        <f>IFERROR(VLOOKUP(Query1[[#This Row],[ENTERPRISE_ID]], Addresses!$A:$Y,22,0), "Not on HR File")</f>
        <v>0</v>
      </c>
      <c r="AA1013" s="234" t="str">
        <f>IFERROR(VLOOKUP(Query1[[#This Row],[ENTERPRISE_ID]], Addresses!$A:$Y,23,0), "Not on HR File")</f>
        <v>MILWAUKEE</v>
      </c>
      <c r="AB1013" s="234" t="str">
        <f>IFERROR(VLOOKUP(Query1[[#This Row],[ENTERPRISE_ID]], Addresses!$A:$Y,24,0), "Not on HR File")</f>
        <v>WI</v>
      </c>
      <c r="AC1013" s="234" t="str">
        <f>IFERROR(VLOOKUP(Query1[[#This Row],[ENTERPRISE_ID]], Addresses!$A:$Y,25,0), "Not on HR File")</f>
        <v>53215</v>
      </c>
      <c r="AD1013" s="230" t="s">
        <v>17447</v>
      </c>
      <c r="AE1013" s="235">
        <v>46086</v>
      </c>
    </row>
    <row r="1014" spans="1:31" x14ac:dyDescent="0.3">
      <c r="A1014" s="230" t="s">
        <v>9037</v>
      </c>
      <c r="B1014" s="230" t="str">
        <f>Query1[[#This Row],[LAST_NAME]]</f>
        <v>FRANCO</v>
      </c>
      <c r="C1014" s="230" t="s">
        <v>9038</v>
      </c>
      <c r="D1014" s="230" t="s">
        <v>5822</v>
      </c>
      <c r="E1014" s="230" t="s">
        <v>9039</v>
      </c>
      <c r="F1014" s="230" t="s">
        <v>9040</v>
      </c>
      <c r="G1014" s="230" t="s">
        <v>9041</v>
      </c>
      <c r="H1014" s="230" t="str">
        <f>Query1[[#This Row],[FULL_NAME]]</f>
        <v>CARLOS FRANCO</v>
      </c>
      <c r="I1014" s="230" t="s">
        <v>9042</v>
      </c>
      <c r="J1014" s="230" t="s">
        <v>4597</v>
      </c>
      <c r="K1014" s="230" t="str">
        <f>Query1[[#This Row],[ENTERPRISE_ID]]</f>
        <v>CFRANC5</v>
      </c>
      <c r="L1014" s="231">
        <v>4018680705</v>
      </c>
      <c r="M1014" s="230" t="s">
        <v>5630</v>
      </c>
      <c r="N1014" s="230" t="s">
        <v>9043</v>
      </c>
      <c r="O1014" s="230"/>
      <c r="P1014" s="230" t="s">
        <v>9044</v>
      </c>
      <c r="Q1014" s="230" t="s">
        <v>693</v>
      </c>
      <c r="R1014" s="230" t="s">
        <v>9045</v>
      </c>
      <c r="S1014" s="230" t="s">
        <v>5664</v>
      </c>
      <c r="T1014" s="232">
        <v>8998</v>
      </c>
      <c r="U1014" s="230" t="s">
        <v>9046</v>
      </c>
      <c r="V1014" s="230" t="s">
        <v>9047</v>
      </c>
      <c r="W1014" s="233" t="str">
        <f>IFERROR(VLOOKUP(Query1[[#This Row],[ENTERPRISE_ID]],HR_tbl[],2, 0), "Not on HR File")</f>
        <v>Service Technician 2, Trainee</v>
      </c>
      <c r="X1014" s="113">
        <f>IFERROR(VLOOKUP(Query1[[#This Row],[ENTERPRISE_ID]],HR_tbl[],3,0), "Not on HR File")</f>
        <v>46040</v>
      </c>
      <c r="Y1014" s="234" t="str">
        <f>IFERROR(VLOOKUP(Query1[[#This Row],[ENTERPRISE_ID]], Addresses!$A:$Y,21,0), "Not on HR File")</f>
        <v>Not on HR File</v>
      </c>
      <c r="Z1014" s="234" t="str">
        <f>IFERROR(VLOOKUP(Query1[[#This Row],[ENTERPRISE_ID]], Addresses!$A:$Y,22,0), "Not on HR File")</f>
        <v>Not on HR File</v>
      </c>
      <c r="AA1014" s="234" t="str">
        <f>IFERROR(VLOOKUP(Query1[[#This Row],[ENTERPRISE_ID]], Addresses!$A:$Y,23,0), "Not on HR File")</f>
        <v>Not on HR File</v>
      </c>
      <c r="AB1014" s="234" t="str">
        <f>IFERROR(VLOOKUP(Query1[[#This Row],[ENTERPRISE_ID]], Addresses!$A:$Y,24,0), "Not on HR File")</f>
        <v>Not on HR File</v>
      </c>
      <c r="AC1014" s="234" t="str">
        <f>IFERROR(VLOOKUP(Query1[[#This Row],[ENTERPRISE_ID]], Addresses!$A:$Y,25,0), "Not on HR File")</f>
        <v>Not on HR File</v>
      </c>
      <c r="AD1014" s="230" t="s">
        <v>9048</v>
      </c>
      <c r="AE1014" s="235">
        <v>46086</v>
      </c>
    </row>
    <row r="1015" spans="1:31" x14ac:dyDescent="0.3">
      <c r="A1015" s="230" t="s">
        <v>1340</v>
      </c>
      <c r="B1015" s="230" t="str">
        <f>Query1[[#This Row],[LAST_NAME]]</f>
        <v>WALI</v>
      </c>
      <c r="C1015" s="230" t="s">
        <v>1341</v>
      </c>
      <c r="D1015" s="230" t="s">
        <v>5682</v>
      </c>
      <c r="E1015" s="230" t="s">
        <v>7165</v>
      </c>
      <c r="F1015" s="230" t="s">
        <v>7166</v>
      </c>
      <c r="G1015" s="230" t="s">
        <v>1342</v>
      </c>
      <c r="H1015" s="230" t="str">
        <f>Query1[[#This Row],[FULL_NAME]]</f>
        <v>MAHMOOD WALI</v>
      </c>
      <c r="I1015" s="230" t="s">
        <v>7167</v>
      </c>
      <c r="J1015" s="230" t="s">
        <v>7168</v>
      </c>
      <c r="K1015" s="230" t="str">
        <f>Query1[[#This Row],[ENTERPRISE_ID]]</f>
        <v>MWALI</v>
      </c>
      <c r="L1015" s="231">
        <v>5407921927</v>
      </c>
      <c r="M1015" s="230" t="s">
        <v>5630</v>
      </c>
      <c r="N1015" s="230" t="s">
        <v>7169</v>
      </c>
      <c r="O1015" s="230"/>
      <c r="P1015" s="230" t="s">
        <v>7170</v>
      </c>
      <c r="Q1015" s="230" t="s">
        <v>328</v>
      </c>
      <c r="R1015" s="230" t="s">
        <v>7171</v>
      </c>
      <c r="S1015" s="230" t="s">
        <v>5738</v>
      </c>
      <c r="T1015" s="232">
        <v>8998</v>
      </c>
      <c r="U1015" s="230" t="s">
        <v>5581</v>
      </c>
      <c r="V1015" s="230" t="s">
        <v>6571</v>
      </c>
      <c r="W1015" s="233" t="str">
        <f>IFERROR(VLOOKUP(Query1[[#This Row],[ENTERPRISE_ID]],HR_tbl[],2, 0), "Not on HR File")</f>
        <v>Service Technician 3, In-Home</v>
      </c>
      <c r="X1015" s="113">
        <f>IFERROR(VLOOKUP(Query1[[#This Row],[ENTERPRISE_ID]],HR_tbl[],3,0), "Not on HR File")</f>
        <v>44434</v>
      </c>
      <c r="Y1015" s="234" t="str">
        <f>IFERROR(VLOOKUP(Query1[[#This Row],[ENTERPRISE_ID]], Addresses!$A:$Y,21,0), "Not on HR File")</f>
        <v>11908 Rutherford Dr Fredericksburg VA</v>
      </c>
      <c r="Z1015" s="234" t="str">
        <f>IFERROR(VLOOKUP(Query1[[#This Row],[ENTERPRISE_ID]], Addresses!$A:$Y,22,0), "Not on HR File")</f>
        <v>Spotsylvania County</v>
      </c>
      <c r="AA1015" s="234" t="str">
        <f>IFERROR(VLOOKUP(Query1[[#This Row],[ENTERPRISE_ID]], Addresses!$A:$Y,23,0), "Not on HR File")</f>
        <v>Fredericksburg</v>
      </c>
      <c r="AB1015" s="234" t="str">
        <f>IFERROR(VLOOKUP(Query1[[#This Row],[ENTERPRISE_ID]], Addresses!$A:$Y,24,0), "Not on HR File")</f>
        <v>VA</v>
      </c>
      <c r="AC1015" s="234" t="str">
        <f>IFERROR(VLOOKUP(Query1[[#This Row],[ENTERPRISE_ID]], Addresses!$A:$Y,25,0), "Not on HR File")</f>
        <v>22407</v>
      </c>
      <c r="AD1015" s="230" t="s">
        <v>7172</v>
      </c>
      <c r="AE1015" s="235">
        <v>46086</v>
      </c>
    </row>
    <row r="1016" spans="1:31" x14ac:dyDescent="0.3">
      <c r="A1016" s="230" t="s">
        <v>14155</v>
      </c>
      <c r="B1016" s="230" t="str">
        <f>Query1[[#This Row],[LAST_NAME]]</f>
        <v>PONCE JR</v>
      </c>
      <c r="C1016" s="230" t="s">
        <v>14156</v>
      </c>
      <c r="D1016" s="230" t="s">
        <v>5889</v>
      </c>
      <c r="E1016" s="230" t="s">
        <v>14157</v>
      </c>
      <c r="F1016" s="230" t="s">
        <v>14158</v>
      </c>
      <c r="G1016" s="230" t="s">
        <v>14159</v>
      </c>
      <c r="H1016" s="230" t="str">
        <f>Query1[[#This Row],[FULL_NAME]]</f>
        <v>JOE PONCE JR</v>
      </c>
      <c r="I1016" s="230" t="s">
        <v>14160</v>
      </c>
      <c r="J1016" s="230" t="s">
        <v>14161</v>
      </c>
      <c r="K1016" s="230" t="str">
        <f>Query1[[#This Row],[ENTERPRISE_ID]]</f>
        <v>JPONCE0</v>
      </c>
      <c r="L1016" s="231">
        <v>7198214166</v>
      </c>
      <c r="M1016" s="230" t="s">
        <v>5630</v>
      </c>
      <c r="N1016" s="230" t="s">
        <v>14162</v>
      </c>
      <c r="O1016" s="230"/>
      <c r="P1016" s="230" t="s">
        <v>14163</v>
      </c>
      <c r="Q1016" s="230" t="s">
        <v>760</v>
      </c>
      <c r="R1016" s="230" t="s">
        <v>14164</v>
      </c>
      <c r="S1016" s="230" t="s">
        <v>5738</v>
      </c>
      <c r="T1016" s="232">
        <v>8998</v>
      </c>
      <c r="U1016" s="230" t="s">
        <v>5895</v>
      </c>
      <c r="V1016" s="230" t="s">
        <v>5896</v>
      </c>
      <c r="W1016" s="233" t="str">
        <f>IFERROR(VLOOKUP(Query1[[#This Row],[ENTERPRISE_ID]],HR_tbl[],2, 0), "Not on HR File")</f>
        <v>Service Technician 1, In-Home</v>
      </c>
      <c r="X1016" s="113">
        <f>IFERROR(VLOOKUP(Query1[[#This Row],[ENTERPRISE_ID]],HR_tbl[],3,0), "Not on HR File")</f>
        <v>44896</v>
      </c>
      <c r="Y1016" s="234" t="str">
        <f>IFERROR(VLOOKUP(Query1[[#This Row],[ENTERPRISE_ID]], Addresses!$A:$Y,21,0), "Not on HR File")</f>
        <v>312 Lewis Ave</v>
      </c>
      <c r="Z1016" s="234">
        <f>IFERROR(VLOOKUP(Query1[[#This Row],[ENTERPRISE_ID]], Addresses!$A:$Y,22,0), "Not on HR File")</f>
        <v>0</v>
      </c>
      <c r="AA1016" s="234" t="str">
        <f>IFERROR(VLOOKUP(Query1[[#This Row],[ENTERPRISE_ID]], Addresses!$A:$Y,23,0), "Not on HR File")</f>
        <v>La Junta</v>
      </c>
      <c r="AB1016" s="234" t="str">
        <f>IFERROR(VLOOKUP(Query1[[#This Row],[ENTERPRISE_ID]], Addresses!$A:$Y,24,0), "Not on HR File")</f>
        <v>CO</v>
      </c>
      <c r="AC1016" s="234" t="str">
        <f>IFERROR(VLOOKUP(Query1[[#This Row],[ENTERPRISE_ID]], Addresses!$A:$Y,25,0), "Not on HR File")</f>
        <v>81050</v>
      </c>
      <c r="AD1016" s="230" t="s">
        <v>14165</v>
      </c>
      <c r="AE1016" s="235">
        <v>46086</v>
      </c>
    </row>
    <row r="1017" spans="1:31" x14ac:dyDescent="0.3">
      <c r="A1017" s="230" t="s">
        <v>11080</v>
      </c>
      <c r="B1017" s="230" t="str">
        <f>Query1[[#This Row],[LAST_NAME]]</f>
        <v>CARDOZA</v>
      </c>
      <c r="C1017" s="230" t="s">
        <v>11081</v>
      </c>
      <c r="D1017" s="230" t="s">
        <v>6524</v>
      </c>
      <c r="E1017" s="230" t="s">
        <v>11082</v>
      </c>
      <c r="F1017" s="230" t="s">
        <v>11083</v>
      </c>
      <c r="G1017" s="230" t="s">
        <v>11084</v>
      </c>
      <c r="H1017" s="230" t="str">
        <f>Query1[[#This Row],[FULL_NAME]]</f>
        <v>JASON CARDOZA</v>
      </c>
      <c r="I1017" s="230" t="s">
        <v>11085</v>
      </c>
      <c r="J1017" s="230" t="s">
        <v>4845</v>
      </c>
      <c r="K1017" s="230" t="str">
        <f>Query1[[#This Row],[ENTERPRISE_ID]]</f>
        <v>JCARDOZ</v>
      </c>
      <c r="L1017" s="231">
        <v>5597640186</v>
      </c>
      <c r="M1017" s="230" t="s">
        <v>5630</v>
      </c>
      <c r="N1017" s="230" t="s">
        <v>11086</v>
      </c>
      <c r="O1017" s="230"/>
      <c r="P1017" s="230" t="s">
        <v>11087</v>
      </c>
      <c r="Q1017" s="230" t="s">
        <v>219</v>
      </c>
      <c r="R1017" s="230" t="s">
        <v>11088</v>
      </c>
      <c r="S1017" s="230" t="s">
        <v>5664</v>
      </c>
      <c r="T1017" s="232">
        <v>8998</v>
      </c>
      <c r="U1017" s="230" t="s">
        <v>3285</v>
      </c>
      <c r="V1017" s="230" t="s">
        <v>6887</v>
      </c>
      <c r="W1017" s="233" t="str">
        <f>IFERROR(VLOOKUP(Query1[[#This Row],[ENTERPRISE_ID]],HR_tbl[],2, 0), "Not on HR File")</f>
        <v>HVAC Service Tech, Trainee</v>
      </c>
      <c r="X1017" s="113">
        <f>IFERROR(VLOOKUP(Query1[[#This Row],[ENTERPRISE_ID]],HR_tbl[],3,0), "Not on HR File")</f>
        <v>46040</v>
      </c>
      <c r="Y1017" s="234" t="str">
        <f>IFERROR(VLOOKUP(Query1[[#This Row],[ENTERPRISE_ID]], Addresses!$A:$Y,21,0), "Not on HR File")</f>
        <v>Not on HR File</v>
      </c>
      <c r="Z1017" s="234" t="str">
        <f>IFERROR(VLOOKUP(Query1[[#This Row],[ENTERPRISE_ID]], Addresses!$A:$Y,22,0), "Not on HR File")</f>
        <v>Not on HR File</v>
      </c>
      <c r="AA1017" s="234" t="str">
        <f>IFERROR(VLOOKUP(Query1[[#This Row],[ENTERPRISE_ID]], Addresses!$A:$Y,23,0), "Not on HR File")</f>
        <v>Not on HR File</v>
      </c>
      <c r="AB1017" s="234" t="str">
        <f>IFERROR(VLOOKUP(Query1[[#This Row],[ENTERPRISE_ID]], Addresses!$A:$Y,24,0), "Not on HR File")</f>
        <v>Not on HR File</v>
      </c>
      <c r="AC1017" s="234" t="str">
        <f>IFERROR(VLOOKUP(Query1[[#This Row],[ENTERPRISE_ID]], Addresses!$A:$Y,25,0), "Not on HR File")</f>
        <v>Not on HR File</v>
      </c>
      <c r="AD1017" s="230" t="s">
        <v>11089</v>
      </c>
      <c r="AE1017" s="235">
        <v>46086</v>
      </c>
    </row>
    <row r="1018" spans="1:31" x14ac:dyDescent="0.3">
      <c r="A1018" s="230" t="s">
        <v>9405</v>
      </c>
      <c r="B1018" s="230" t="str">
        <f>Query1[[#This Row],[LAST_NAME]]</f>
        <v>MANDERSON</v>
      </c>
      <c r="C1018" s="230" t="s">
        <v>9406</v>
      </c>
      <c r="D1018" s="230" t="s">
        <v>5638</v>
      </c>
      <c r="E1018" s="230" t="s">
        <v>9407</v>
      </c>
      <c r="F1018" s="230" t="s">
        <v>9408</v>
      </c>
      <c r="G1018" s="230" t="s">
        <v>9409</v>
      </c>
      <c r="H1018" s="230" t="str">
        <f>Query1[[#This Row],[FULL_NAME]]</f>
        <v>GARTH MANDERSON</v>
      </c>
      <c r="I1018" s="230" t="s">
        <v>9410</v>
      </c>
      <c r="J1018" s="230" t="s">
        <v>9411</v>
      </c>
      <c r="K1018" s="230" t="str">
        <f>Query1[[#This Row],[ENTERPRISE_ID]]</f>
        <v>GMANDER</v>
      </c>
      <c r="L1018" s="231">
        <v>5613327879</v>
      </c>
      <c r="M1018" s="230" t="s">
        <v>5630</v>
      </c>
      <c r="N1018" s="230" t="s">
        <v>9412</v>
      </c>
      <c r="O1018" s="230"/>
      <c r="P1018" s="230" t="s">
        <v>9413</v>
      </c>
      <c r="Q1018" s="230" t="s">
        <v>297</v>
      </c>
      <c r="R1018" s="230" t="s">
        <v>9414</v>
      </c>
      <c r="S1018" s="230" t="s">
        <v>5634</v>
      </c>
      <c r="T1018" s="232">
        <v>8998</v>
      </c>
      <c r="U1018" s="230" t="s">
        <v>6816</v>
      </c>
      <c r="V1018" s="230" t="s">
        <v>6817</v>
      </c>
      <c r="W1018" s="233" t="str">
        <f>IFERROR(VLOOKUP(Query1[[#This Row],[ENTERPRISE_ID]],HR_tbl[],2, 0), "Not on HR File")</f>
        <v>Service Technician 2, In-Home</v>
      </c>
      <c r="X1018" s="113">
        <f>IFERROR(VLOOKUP(Query1[[#This Row],[ENTERPRISE_ID]],HR_tbl[],3,0), "Not on HR File")</f>
        <v>39371</v>
      </c>
      <c r="Y1018" s="234" t="str">
        <f>IFERROR(VLOOKUP(Query1[[#This Row],[ENTERPRISE_ID]], Addresses!$A:$Y,21,0), "Not on HR File")</f>
        <v>9916  PALMA  VISTA WAY</v>
      </c>
      <c r="Z1018" s="234">
        <f>IFERROR(VLOOKUP(Query1[[#This Row],[ENTERPRISE_ID]], Addresses!$A:$Y,22,0), "Not on HR File")</f>
        <v>0</v>
      </c>
      <c r="AA1018" s="234" t="str">
        <f>IFERROR(VLOOKUP(Query1[[#This Row],[ENTERPRISE_ID]], Addresses!$A:$Y,23,0), "Not on HR File")</f>
        <v>BOCA  RATON</v>
      </c>
      <c r="AB1018" s="234" t="str">
        <f>IFERROR(VLOOKUP(Query1[[#This Row],[ENTERPRISE_ID]], Addresses!$A:$Y,24,0), "Not on HR File")</f>
        <v>FL</v>
      </c>
      <c r="AC1018" s="234" t="str">
        <f>IFERROR(VLOOKUP(Query1[[#This Row],[ENTERPRISE_ID]], Addresses!$A:$Y,25,0), "Not on HR File")</f>
        <v>33428</v>
      </c>
      <c r="AD1018" s="230" t="s">
        <v>9415</v>
      </c>
      <c r="AE1018" s="235">
        <v>46086</v>
      </c>
    </row>
    <row r="1019" spans="1:31" x14ac:dyDescent="0.3">
      <c r="A1019" s="230" t="s">
        <v>2324</v>
      </c>
      <c r="B1019" s="230" t="str">
        <f>Query1[[#This Row],[LAST_NAME]]</f>
        <v>WOLFF</v>
      </c>
      <c r="C1019" s="230" t="s">
        <v>2325</v>
      </c>
      <c r="D1019" s="230" t="s">
        <v>5822</v>
      </c>
      <c r="E1019" s="230" t="s">
        <v>16472</v>
      </c>
      <c r="F1019" s="230" t="s">
        <v>16473</v>
      </c>
      <c r="G1019" s="230" t="s">
        <v>2326</v>
      </c>
      <c r="H1019" s="230" t="str">
        <f>Query1[[#This Row],[FULL_NAME]]</f>
        <v>BRETT WOLFF</v>
      </c>
      <c r="I1019" s="230" t="s">
        <v>4571</v>
      </c>
      <c r="J1019" s="230" t="s">
        <v>4570</v>
      </c>
      <c r="K1019" s="230" t="str">
        <f>Query1[[#This Row],[ENTERPRISE_ID]]</f>
        <v>BWOLFF</v>
      </c>
      <c r="L1019" s="231">
        <v>5856644977</v>
      </c>
      <c r="M1019" s="230" t="s">
        <v>5630</v>
      </c>
      <c r="N1019" s="230" t="s">
        <v>16474</v>
      </c>
      <c r="O1019" s="230"/>
      <c r="P1019" s="230" t="s">
        <v>7267</v>
      </c>
      <c r="Q1019" s="230" t="s">
        <v>318</v>
      </c>
      <c r="R1019" s="230" t="s">
        <v>16475</v>
      </c>
      <c r="S1019" s="230" t="s">
        <v>5916</v>
      </c>
      <c r="T1019" s="232">
        <v>8998</v>
      </c>
      <c r="U1019" s="230" t="s">
        <v>2418</v>
      </c>
      <c r="V1019" s="230" t="s">
        <v>5829</v>
      </c>
      <c r="W1019" s="233" t="str">
        <f>IFERROR(VLOOKUP(Query1[[#This Row],[ENTERPRISE_ID]],HR_tbl[],2, 0), "Not on HR File")</f>
        <v>Service Technician 1, In-Home</v>
      </c>
      <c r="X1019" s="113">
        <f>IFERROR(VLOOKUP(Query1[[#This Row],[ENTERPRISE_ID]],HR_tbl[],3,0), "Not on HR File")</f>
        <v>44917</v>
      </c>
      <c r="Y1019" s="234" t="str">
        <f>IFERROR(VLOOKUP(Query1[[#This Row],[ENTERPRISE_ID]], Addresses!$A:$Y,21,0), "Not on HR File")</f>
        <v>12 prospect ave</v>
      </c>
      <c r="Z1019" s="234">
        <f>IFERROR(VLOOKUP(Query1[[#This Row],[ENTERPRISE_ID]], Addresses!$A:$Y,22,0), "Not on HR File")</f>
        <v>0</v>
      </c>
      <c r="AA1019" s="234" t="str">
        <f>IFERROR(VLOOKUP(Query1[[#This Row],[ENTERPRISE_ID]], Addresses!$A:$Y,23,0), "Not on HR File")</f>
        <v>BATAVIA</v>
      </c>
      <c r="AB1019" s="234" t="str">
        <f>IFERROR(VLOOKUP(Query1[[#This Row],[ENTERPRISE_ID]], Addresses!$A:$Y,24,0), "Not on HR File")</f>
        <v>NY</v>
      </c>
      <c r="AC1019" s="234" t="str">
        <f>IFERROR(VLOOKUP(Query1[[#This Row],[ENTERPRISE_ID]], Addresses!$A:$Y,25,0), "Not on HR File")</f>
        <v>14020</v>
      </c>
      <c r="AD1019" s="230" t="s">
        <v>16476</v>
      </c>
      <c r="AE1019" s="235">
        <v>46086</v>
      </c>
    </row>
    <row r="1020" spans="1:31" x14ac:dyDescent="0.3">
      <c r="A1020" s="230" t="s">
        <v>1618</v>
      </c>
      <c r="B1020" s="230" t="str">
        <f>Query1[[#This Row],[LAST_NAME]]</f>
        <v>YOUSUFY</v>
      </c>
      <c r="C1020" s="230" t="s">
        <v>1620</v>
      </c>
      <c r="D1020" s="230" t="s">
        <v>5788</v>
      </c>
      <c r="E1020" s="230" t="s">
        <v>9758</v>
      </c>
      <c r="F1020" s="230" t="s">
        <v>9759</v>
      </c>
      <c r="G1020" s="230" t="s">
        <v>1621</v>
      </c>
      <c r="H1020" s="230" t="str">
        <f>Query1[[#This Row],[FULL_NAME]]</f>
        <v>MOHAMMAD ASIF YOUSUFY</v>
      </c>
      <c r="I1020" s="230" t="s">
        <v>9760</v>
      </c>
      <c r="J1020" s="230" t="s">
        <v>9761</v>
      </c>
      <c r="K1020" s="230" t="str">
        <f>Query1[[#This Row],[ENTERPRISE_ID]]</f>
        <v>MYOUSU0</v>
      </c>
      <c r="L1020" s="231">
        <v>5714242067</v>
      </c>
      <c r="M1020" s="230" t="s">
        <v>5630</v>
      </c>
      <c r="N1020" s="230" t="s">
        <v>9762</v>
      </c>
      <c r="O1020" s="230"/>
      <c r="P1020" s="230" t="s">
        <v>9763</v>
      </c>
      <c r="Q1020" s="230" t="s">
        <v>328</v>
      </c>
      <c r="R1020" s="230" t="s">
        <v>9764</v>
      </c>
      <c r="S1020" s="230" t="s">
        <v>5634</v>
      </c>
      <c r="T1020" s="232">
        <v>8998</v>
      </c>
      <c r="U1020" s="230" t="s">
        <v>5581</v>
      </c>
      <c r="V1020" s="230" t="s">
        <v>6571</v>
      </c>
      <c r="W1020" s="233" t="str">
        <f>IFERROR(VLOOKUP(Query1[[#This Row],[ENTERPRISE_ID]],HR_tbl[],2, 0), "Not on HR File")</f>
        <v>Service Technician 3, In-Home</v>
      </c>
      <c r="X1020" s="113">
        <f>IFERROR(VLOOKUP(Query1[[#This Row],[ENTERPRISE_ID]],HR_tbl[],3,0), "Not on HR File")</f>
        <v>44167</v>
      </c>
      <c r="Y1020" s="234" t="str">
        <f>IFERROR(VLOOKUP(Query1[[#This Row],[ENTERPRISE_ID]], Addresses!$A:$Y,21,0), "Not on HR File")</f>
        <v>12369 azure lane</v>
      </c>
      <c r="Z1020" s="234">
        <f>IFERROR(VLOOKUP(Query1[[#This Row],[ENTERPRISE_ID]], Addresses!$A:$Y,22,0), "Not on HR File")</f>
        <v>0</v>
      </c>
      <c r="AA1020" s="234" t="str">
        <f>IFERROR(VLOOKUP(Query1[[#This Row],[ENTERPRISE_ID]], Addresses!$A:$Y,23,0), "Not on HR File")</f>
        <v>Fairfax</v>
      </c>
      <c r="AB1020" s="234" t="str">
        <f>IFERROR(VLOOKUP(Query1[[#This Row],[ENTERPRISE_ID]], Addresses!$A:$Y,24,0), "Not on HR File")</f>
        <v>VA</v>
      </c>
      <c r="AC1020" s="234" t="str">
        <f>IFERROR(VLOOKUP(Query1[[#This Row],[ENTERPRISE_ID]], Addresses!$A:$Y,25,0), "Not on HR File")</f>
        <v>22033</v>
      </c>
      <c r="AD1020" s="230" t="s">
        <v>9765</v>
      </c>
      <c r="AE1020" s="235">
        <v>46086</v>
      </c>
    </row>
    <row r="1021" spans="1:31" x14ac:dyDescent="0.3">
      <c r="A1021" s="230" t="s">
        <v>11885</v>
      </c>
      <c r="B1021" s="230" t="str">
        <f>Query1[[#This Row],[LAST_NAME]]</f>
        <v>WASHINGTON II</v>
      </c>
      <c r="C1021" s="230" t="s">
        <v>2196</v>
      </c>
      <c r="D1021" s="230" t="s">
        <v>5719</v>
      </c>
      <c r="E1021" s="230" t="s">
        <v>11886</v>
      </c>
      <c r="F1021" s="230" t="s">
        <v>11887</v>
      </c>
      <c r="G1021" s="230" t="s">
        <v>2197</v>
      </c>
      <c r="H1021" s="230" t="str">
        <f>Query1[[#This Row],[FULL_NAME]]</f>
        <v>MARSHALL WASHINGTON II</v>
      </c>
      <c r="I1021" s="230" t="s">
        <v>11888</v>
      </c>
      <c r="J1021" s="230" t="s">
        <v>4678</v>
      </c>
      <c r="K1021" s="230" t="str">
        <f>Query1[[#This Row],[ENTERPRISE_ID]]</f>
        <v>MWASHI6</v>
      </c>
      <c r="L1021" s="231">
        <v>2193180370</v>
      </c>
      <c r="M1021" s="230" t="s">
        <v>5630</v>
      </c>
      <c r="N1021" s="230" t="s">
        <v>11889</v>
      </c>
      <c r="O1021" s="230"/>
      <c r="P1021" s="230" t="s">
        <v>2201</v>
      </c>
      <c r="Q1021" s="230" t="s">
        <v>773</v>
      </c>
      <c r="R1021" s="230" t="s">
        <v>11890</v>
      </c>
      <c r="S1021" s="230" t="s">
        <v>5664</v>
      </c>
      <c r="T1021" s="232">
        <v>8998</v>
      </c>
      <c r="U1021" s="230" t="s">
        <v>7269</v>
      </c>
      <c r="V1021" s="230" t="s">
        <v>7270</v>
      </c>
      <c r="W1021" s="233" t="str">
        <f>IFERROR(VLOOKUP(Query1[[#This Row],[ENTERPRISE_ID]],HR_tbl[],2, 0), "Not on HR File")</f>
        <v>HVAC Team Lead Technician</v>
      </c>
      <c r="X1021" s="113">
        <f>IFERROR(VLOOKUP(Query1[[#This Row],[ENTERPRISE_ID]],HR_tbl[],3,0), "Not on HR File")</f>
        <v>46005</v>
      </c>
      <c r="Y1021" s="234" t="str">
        <f>IFERROR(VLOOKUP(Query1[[#This Row],[ENTERPRISE_ID]], Addresses!$A:$Y,21,0), "Not on HR File")</f>
        <v>1450 Hayes Leonard</v>
      </c>
      <c r="Z1021" s="234">
        <f>IFERROR(VLOOKUP(Query1[[#This Row],[ENTERPRISE_ID]], Addresses!$A:$Y,22,0), "Not on HR File")</f>
        <v>0</v>
      </c>
      <c r="AA1021" s="234" t="str">
        <f>IFERROR(VLOOKUP(Query1[[#This Row],[ENTERPRISE_ID]], Addresses!$A:$Y,23,0), "Not on HR File")</f>
        <v>Valparaiso</v>
      </c>
      <c r="AB1021" s="234" t="str">
        <f>IFERROR(VLOOKUP(Query1[[#This Row],[ENTERPRISE_ID]], Addresses!$A:$Y,24,0), "Not on HR File")</f>
        <v>IN</v>
      </c>
      <c r="AC1021" s="234" t="str">
        <f>IFERROR(VLOOKUP(Query1[[#This Row],[ENTERPRISE_ID]], Addresses!$A:$Y,25,0), "Not on HR File")</f>
        <v>46385</v>
      </c>
      <c r="AD1021" s="230" t="s">
        <v>11891</v>
      </c>
      <c r="AE1021" s="235">
        <v>46086</v>
      </c>
    </row>
    <row r="1022" spans="1:31" x14ac:dyDescent="0.3">
      <c r="A1022" s="230" t="s">
        <v>17703</v>
      </c>
      <c r="B1022" s="230" t="str">
        <f>Query1[[#This Row],[LAST_NAME]]</f>
        <v>CRUZ</v>
      </c>
      <c r="C1022" s="230" t="s">
        <v>17704</v>
      </c>
      <c r="D1022" s="230" t="s">
        <v>5638</v>
      </c>
      <c r="E1022" s="230" t="s">
        <v>17705</v>
      </c>
      <c r="F1022" s="230" t="s">
        <v>17706</v>
      </c>
      <c r="G1022" s="230" t="s">
        <v>17707</v>
      </c>
      <c r="H1022" s="230" t="str">
        <f>Query1[[#This Row],[FULL_NAME]]</f>
        <v>NELSON CRUZ</v>
      </c>
      <c r="I1022" s="230" t="s">
        <v>17088</v>
      </c>
      <c r="J1022" s="230" t="s">
        <v>4931</v>
      </c>
      <c r="K1022" s="230" t="str">
        <f>Query1[[#This Row],[ENTERPRISE_ID]]</f>
        <v>NCRUZ0</v>
      </c>
      <c r="L1022" s="231">
        <v>3057133132</v>
      </c>
      <c r="M1022" s="230" t="s">
        <v>5630</v>
      </c>
      <c r="N1022" s="230" t="s">
        <v>17708</v>
      </c>
      <c r="O1022" s="230"/>
      <c r="P1022" s="230" t="s">
        <v>10916</v>
      </c>
      <c r="Q1022" s="230" t="s">
        <v>297</v>
      </c>
      <c r="R1022" s="230" t="s">
        <v>10917</v>
      </c>
      <c r="S1022" s="230" t="s">
        <v>5634</v>
      </c>
      <c r="T1022" s="232">
        <v>8998</v>
      </c>
      <c r="U1022" s="230" t="s">
        <v>5987</v>
      </c>
      <c r="V1022" s="230" t="s">
        <v>5988</v>
      </c>
      <c r="W1022" s="233" t="str">
        <f>IFERROR(VLOOKUP(Query1[[#This Row],[ENTERPRISE_ID]],HR_tbl[],2, 0), "Not on HR File")</f>
        <v>Service Technician 3, In-Home</v>
      </c>
      <c r="X1022" s="113">
        <f>IFERROR(VLOOKUP(Query1[[#This Row],[ENTERPRISE_ID]],HR_tbl[],3,0), "Not on HR File")</f>
        <v>43551</v>
      </c>
      <c r="Y1022" s="234" t="str">
        <f>IFERROR(VLOOKUP(Query1[[#This Row],[ENTERPRISE_ID]], Addresses!$A:$Y,21,0), "Not on HR File")</f>
        <v>24204 SW 107 COURT</v>
      </c>
      <c r="Z1022" s="234">
        <f>IFERROR(VLOOKUP(Query1[[#This Row],[ENTERPRISE_ID]], Addresses!$A:$Y,22,0), "Not on HR File")</f>
        <v>0</v>
      </c>
      <c r="AA1022" s="234" t="str">
        <f>IFERROR(VLOOKUP(Query1[[#This Row],[ENTERPRISE_ID]], Addresses!$A:$Y,23,0), "Not on HR File")</f>
        <v>HOMESTEAD</v>
      </c>
      <c r="AB1022" s="234" t="str">
        <f>IFERROR(VLOOKUP(Query1[[#This Row],[ENTERPRISE_ID]], Addresses!$A:$Y,24,0), "Not on HR File")</f>
        <v>FL</v>
      </c>
      <c r="AC1022" s="234" t="str">
        <f>IFERROR(VLOOKUP(Query1[[#This Row],[ENTERPRISE_ID]], Addresses!$A:$Y,25,0), "Not on HR File")</f>
        <v>33032</v>
      </c>
      <c r="AD1022" s="230" t="s">
        <v>17709</v>
      </c>
      <c r="AE1022" s="235">
        <v>46086</v>
      </c>
    </row>
    <row r="1023" spans="1:31" x14ac:dyDescent="0.3">
      <c r="A1023" s="230" t="s">
        <v>598</v>
      </c>
      <c r="B1023" s="230" t="str">
        <f>Query1[[#This Row],[LAST_NAME]]</f>
        <v>ANDERSON</v>
      </c>
      <c r="C1023" s="230" t="s">
        <v>599</v>
      </c>
      <c r="D1023" s="230" t="s">
        <v>5788</v>
      </c>
      <c r="E1023" s="230" t="s">
        <v>6806</v>
      </c>
      <c r="F1023" s="230" t="s">
        <v>6807</v>
      </c>
      <c r="G1023" s="230" t="s">
        <v>600</v>
      </c>
      <c r="H1023" s="230" t="str">
        <f>Query1[[#This Row],[FULL_NAME]]</f>
        <v>CEDRIC ANDERSON</v>
      </c>
      <c r="I1023" s="230" t="s">
        <v>3453</v>
      </c>
      <c r="J1023" s="230" t="s">
        <v>4296</v>
      </c>
      <c r="K1023" s="230" t="str">
        <f>Query1[[#This Row],[ENTERPRISE_ID]]</f>
        <v>CANDER4</v>
      </c>
      <c r="L1023" s="231">
        <v>4436241103</v>
      </c>
      <c r="M1023" s="230" t="s">
        <v>5630</v>
      </c>
      <c r="N1023" s="230" t="s">
        <v>6808</v>
      </c>
      <c r="O1023" s="230"/>
      <c r="P1023" s="230" t="s">
        <v>6809</v>
      </c>
      <c r="Q1023" s="230" t="s">
        <v>541</v>
      </c>
      <c r="R1023" s="230" t="s">
        <v>6810</v>
      </c>
      <c r="S1023" s="230" t="s">
        <v>5634</v>
      </c>
      <c r="T1023" s="232">
        <v>8998</v>
      </c>
      <c r="U1023" s="230" t="s">
        <v>5795</v>
      </c>
      <c r="V1023" s="230" t="s">
        <v>5796</v>
      </c>
      <c r="W1023" s="233" t="str">
        <f>IFERROR(VLOOKUP(Query1[[#This Row],[ENTERPRISE_ID]],HR_tbl[],2, 0), "Not on HR File")</f>
        <v>Service Technician 2, In-Home</v>
      </c>
      <c r="X1023" s="113">
        <f>IFERROR(VLOOKUP(Query1[[#This Row],[ENTERPRISE_ID]],HR_tbl[],3,0), "Not on HR File")</f>
        <v>31574</v>
      </c>
      <c r="Y1023" s="234" t="str">
        <f>IFERROR(VLOOKUP(Query1[[#This Row],[ENTERPRISE_ID]], Addresses!$A:$Y,21,0), "Not on HR File")</f>
        <v>5135 TWIN FLOWER CT.</v>
      </c>
      <c r="Z1023" s="234">
        <f>IFERROR(VLOOKUP(Query1[[#This Row],[ENTERPRISE_ID]], Addresses!$A:$Y,22,0), "Not on HR File")</f>
        <v>0</v>
      </c>
      <c r="AA1023" s="234" t="str">
        <f>IFERROR(VLOOKUP(Query1[[#This Row],[ENTERPRISE_ID]], Addresses!$A:$Y,23,0), "Not on HR File")</f>
        <v>INDIAN HEAD</v>
      </c>
      <c r="AB1023" s="234" t="str">
        <f>IFERROR(VLOOKUP(Query1[[#This Row],[ENTERPRISE_ID]], Addresses!$A:$Y,24,0), "Not on HR File")</f>
        <v>MD</v>
      </c>
      <c r="AC1023" s="234" t="str">
        <f>IFERROR(VLOOKUP(Query1[[#This Row],[ENTERPRISE_ID]], Addresses!$A:$Y,25,0), "Not on HR File")</f>
        <v>20640</v>
      </c>
      <c r="AD1023" s="230" t="s">
        <v>6811</v>
      </c>
      <c r="AE1023" s="235">
        <v>46086</v>
      </c>
    </row>
    <row r="1024" spans="1:31" x14ac:dyDescent="0.3">
      <c r="A1024" s="230" t="s">
        <v>5370</v>
      </c>
      <c r="B1024" s="230" t="str">
        <f>Query1[[#This Row],[LAST_NAME]]</f>
        <v>SMITH</v>
      </c>
      <c r="C1024" s="230" t="s">
        <v>7903</v>
      </c>
      <c r="D1024" s="230" t="s">
        <v>5822</v>
      </c>
      <c r="E1024" s="230" t="s">
        <v>7904</v>
      </c>
      <c r="F1024" s="230" t="s">
        <v>7905</v>
      </c>
      <c r="G1024" s="230" t="s">
        <v>5372</v>
      </c>
      <c r="H1024" s="230" t="str">
        <f>Query1[[#This Row],[FULL_NAME]]</f>
        <v>TOMMY SMITH</v>
      </c>
      <c r="I1024" s="230" t="s">
        <v>4459</v>
      </c>
      <c r="J1024" s="230" t="s">
        <v>5371</v>
      </c>
      <c r="K1024" s="230" t="str">
        <f>Query1[[#This Row],[ENTERPRISE_ID]]</f>
        <v>TSMITH7</v>
      </c>
      <c r="L1024" s="231">
        <v>6074422189</v>
      </c>
      <c r="M1024" s="230" t="s">
        <v>5630</v>
      </c>
      <c r="N1024" s="230" t="s">
        <v>7906</v>
      </c>
      <c r="O1024" s="230"/>
      <c r="P1024" s="230" t="s">
        <v>4535</v>
      </c>
      <c r="Q1024" s="230" t="s">
        <v>318</v>
      </c>
      <c r="R1024" s="230" t="s">
        <v>7907</v>
      </c>
      <c r="S1024" s="230" t="s">
        <v>5664</v>
      </c>
      <c r="T1024" s="232">
        <v>8998</v>
      </c>
      <c r="U1024" s="230" t="s">
        <v>5917</v>
      </c>
      <c r="V1024" s="230" t="s">
        <v>5918</v>
      </c>
      <c r="W1024" s="233" t="str">
        <f>IFERROR(VLOOKUP(Query1[[#This Row],[ENTERPRISE_ID]],HR_tbl[],2, 0), "Not on HR File")</f>
        <v>Service Technician 2, Trainee</v>
      </c>
      <c r="X1024" s="113">
        <f>IFERROR(VLOOKUP(Query1[[#This Row],[ENTERPRISE_ID]],HR_tbl[],3,0), "Not on HR File")</f>
        <v>46040</v>
      </c>
      <c r="Y1024" s="234" t="str">
        <f>IFERROR(VLOOKUP(Query1[[#This Row],[ENTERPRISE_ID]], Addresses!$A:$Y,21,0), "Not on HR File")</f>
        <v>Not on HR File</v>
      </c>
      <c r="Z1024" s="234" t="str">
        <f>IFERROR(VLOOKUP(Query1[[#This Row],[ENTERPRISE_ID]], Addresses!$A:$Y,22,0), "Not on HR File")</f>
        <v>Not on HR File</v>
      </c>
      <c r="AA1024" s="234" t="str">
        <f>IFERROR(VLOOKUP(Query1[[#This Row],[ENTERPRISE_ID]], Addresses!$A:$Y,23,0), "Not on HR File")</f>
        <v>Not on HR File</v>
      </c>
      <c r="AB1024" s="234" t="str">
        <f>IFERROR(VLOOKUP(Query1[[#This Row],[ENTERPRISE_ID]], Addresses!$A:$Y,24,0), "Not on HR File")</f>
        <v>Not on HR File</v>
      </c>
      <c r="AC1024" s="234" t="str">
        <f>IFERROR(VLOOKUP(Query1[[#This Row],[ENTERPRISE_ID]], Addresses!$A:$Y,25,0), "Not on HR File")</f>
        <v>Not on HR File</v>
      </c>
      <c r="AD1024" s="230" t="s">
        <v>7908</v>
      </c>
      <c r="AE1024" s="235">
        <v>46086</v>
      </c>
    </row>
    <row r="1025" spans="1:31" x14ac:dyDescent="0.3">
      <c r="A1025" s="230" t="s">
        <v>9801</v>
      </c>
      <c r="B1025" s="230" t="str">
        <f>Query1[[#This Row],[LAST_NAME]]</f>
        <v>HERNANDEZ</v>
      </c>
      <c r="C1025" s="230" t="s">
        <v>9802</v>
      </c>
      <c r="D1025" s="230" t="s">
        <v>5638</v>
      </c>
      <c r="E1025" s="230" t="s">
        <v>9803</v>
      </c>
      <c r="F1025" s="230" t="s">
        <v>9804</v>
      </c>
      <c r="G1025" s="230" t="s">
        <v>9805</v>
      </c>
      <c r="H1025" s="230" t="str">
        <f>Query1[[#This Row],[FULL_NAME]]</f>
        <v>ENRIQUE HERNANDEZ</v>
      </c>
      <c r="I1025" s="230" t="s">
        <v>9806</v>
      </c>
      <c r="J1025" s="230" t="s">
        <v>5367</v>
      </c>
      <c r="K1025" s="230" t="str">
        <f>Query1[[#This Row],[ENTERPRISE_ID]]</f>
        <v>EHERN27</v>
      </c>
      <c r="L1025" s="231">
        <v>4073500363</v>
      </c>
      <c r="M1025" s="230" t="s">
        <v>5630</v>
      </c>
      <c r="N1025" s="230" t="s">
        <v>9807</v>
      </c>
      <c r="O1025" s="230"/>
      <c r="P1025" s="230" t="s">
        <v>9808</v>
      </c>
      <c r="Q1025" s="230" t="s">
        <v>297</v>
      </c>
      <c r="R1025" s="230" t="s">
        <v>9809</v>
      </c>
      <c r="S1025" s="230" t="s">
        <v>5634</v>
      </c>
      <c r="T1025" s="232">
        <v>8998</v>
      </c>
      <c r="U1025" s="230" t="s">
        <v>5644</v>
      </c>
      <c r="V1025" s="230" t="s">
        <v>5645</v>
      </c>
      <c r="W1025" s="233" t="str">
        <f>IFERROR(VLOOKUP(Query1[[#This Row],[ENTERPRISE_ID]],HR_tbl[],2, 0), "Not on HR File")</f>
        <v>Service Technician 2, In-Home</v>
      </c>
      <c r="X1025" s="113">
        <f>IFERROR(VLOOKUP(Query1[[#This Row],[ENTERPRISE_ID]],HR_tbl[],3,0), "Not on HR File")</f>
        <v>42185</v>
      </c>
      <c r="Y1025" s="234" t="str">
        <f>IFERROR(VLOOKUP(Query1[[#This Row],[ENTERPRISE_ID]], Addresses!$A:$Y,21,0), "Not on HR File")</f>
        <v>15054 Stuttgart Alley</v>
      </c>
      <c r="Z1025" s="234">
        <f>IFERROR(VLOOKUP(Query1[[#This Row],[ENTERPRISE_ID]], Addresses!$A:$Y,22,0), "Not on HR File")</f>
        <v>0</v>
      </c>
      <c r="AA1025" s="234" t="str">
        <f>IFERROR(VLOOKUP(Query1[[#This Row],[ENTERPRISE_ID]], Addresses!$A:$Y,23,0), "Not on HR File")</f>
        <v>Winter Garden</v>
      </c>
      <c r="AB1025" s="234" t="str">
        <f>IFERROR(VLOOKUP(Query1[[#This Row],[ENTERPRISE_ID]], Addresses!$A:$Y,24,0), "Not on HR File")</f>
        <v>FL</v>
      </c>
      <c r="AC1025" s="234" t="str">
        <f>IFERROR(VLOOKUP(Query1[[#This Row],[ENTERPRISE_ID]], Addresses!$A:$Y,25,0), "Not on HR File")</f>
        <v>34787</v>
      </c>
      <c r="AD1025" s="230" t="s">
        <v>9810</v>
      </c>
      <c r="AE1025" s="235">
        <v>46086</v>
      </c>
    </row>
    <row r="1026" spans="1:31" x14ac:dyDescent="0.3">
      <c r="A1026" s="230" t="s">
        <v>6315</v>
      </c>
      <c r="B1026" s="230" t="str">
        <f>Query1[[#This Row],[LAST_NAME]]</f>
        <v>SARGEANT</v>
      </c>
      <c r="C1026" s="230" t="s">
        <v>6316</v>
      </c>
      <c r="D1026" s="230" t="s">
        <v>5729</v>
      </c>
      <c r="E1026" s="230" t="s">
        <v>6317</v>
      </c>
      <c r="F1026" s="230" t="s">
        <v>6318</v>
      </c>
      <c r="G1026" s="230" t="s">
        <v>6319</v>
      </c>
      <c r="H1026" s="230" t="str">
        <f>Query1[[#This Row],[FULL_NAME]]</f>
        <v>LAWSON SARGEANT</v>
      </c>
      <c r="I1026" s="230" t="s">
        <v>6320</v>
      </c>
      <c r="J1026" s="230" t="s">
        <v>6321</v>
      </c>
      <c r="K1026" s="230" t="str">
        <f>Query1[[#This Row],[ENTERPRISE_ID]]</f>
        <v>LSARGEA</v>
      </c>
      <c r="L1026" s="231">
        <v>5308847731</v>
      </c>
      <c r="M1026" s="230" t="s">
        <v>5630</v>
      </c>
      <c r="N1026" s="230" t="s">
        <v>6322</v>
      </c>
      <c r="O1026" s="230"/>
      <c r="P1026" s="230" t="s">
        <v>6323</v>
      </c>
      <c r="Q1026" s="230" t="s">
        <v>219</v>
      </c>
      <c r="R1026" s="230" t="s">
        <v>6324</v>
      </c>
      <c r="S1026" s="230" t="s">
        <v>5738</v>
      </c>
      <c r="T1026" s="232">
        <v>8998</v>
      </c>
      <c r="U1026" s="230" t="s">
        <v>1645</v>
      </c>
      <c r="V1026" s="230" t="s">
        <v>6325</v>
      </c>
      <c r="W1026" s="233" t="str">
        <f>IFERROR(VLOOKUP(Query1[[#This Row],[ENTERPRISE_ID]],HR_tbl[],2, 0), "Not on HR File")</f>
        <v>HVAC Svc Tech II, Break/Fix</v>
      </c>
      <c r="X1026" s="113">
        <f>IFERROR(VLOOKUP(Query1[[#This Row],[ENTERPRISE_ID]],HR_tbl[],3,0), "Not on HR File")</f>
        <v>42443</v>
      </c>
      <c r="Y1026" s="234" t="str">
        <f>IFERROR(VLOOKUP(Query1[[#This Row],[ENTERPRISE_ID]], Addresses!$A:$Y,21,0), "Not on HR File")</f>
        <v>354 west wood street</v>
      </c>
      <c r="Z1026" s="234">
        <f>IFERROR(VLOOKUP(Query1[[#This Row],[ENTERPRISE_ID]], Addresses!$A:$Y,22,0), "Not on HR File")</f>
        <v>0</v>
      </c>
      <c r="AA1026" s="234" t="str">
        <f>IFERROR(VLOOKUP(Query1[[#This Row],[ENTERPRISE_ID]], Addresses!$A:$Y,23,0), "Not on HR File")</f>
        <v>Willows</v>
      </c>
      <c r="AB1026" s="234" t="str">
        <f>IFERROR(VLOOKUP(Query1[[#This Row],[ENTERPRISE_ID]], Addresses!$A:$Y,24,0), "Not on HR File")</f>
        <v>CA</v>
      </c>
      <c r="AC1026" s="234" t="str">
        <f>IFERROR(VLOOKUP(Query1[[#This Row],[ENTERPRISE_ID]], Addresses!$A:$Y,25,0), "Not on HR File")</f>
        <v>95988</v>
      </c>
      <c r="AD1026" s="230" t="s">
        <v>6326</v>
      </c>
      <c r="AE1026" s="235">
        <v>46086</v>
      </c>
    </row>
    <row r="1027" spans="1:31" x14ac:dyDescent="0.3">
      <c r="A1027" s="230" t="s">
        <v>11409</v>
      </c>
      <c r="B1027" s="230" t="str">
        <f>Query1[[#This Row],[LAST_NAME]]</f>
        <v>FINELLI</v>
      </c>
      <c r="C1027" s="230" t="s">
        <v>11410</v>
      </c>
      <c r="D1027" s="230" t="s">
        <v>5638</v>
      </c>
      <c r="E1027" s="230" t="s">
        <v>11411</v>
      </c>
      <c r="F1027" s="230" t="s">
        <v>11412</v>
      </c>
      <c r="G1027" s="230" t="s">
        <v>11413</v>
      </c>
      <c r="H1027" s="230" t="str">
        <f>Query1[[#This Row],[FULL_NAME]]</f>
        <v>JOHN FINELLI</v>
      </c>
      <c r="I1027" s="230" t="s">
        <v>11414</v>
      </c>
      <c r="J1027" s="230" t="s">
        <v>4282</v>
      </c>
      <c r="K1027" s="230" t="str">
        <f>Query1[[#This Row],[ENTERPRISE_ID]]</f>
        <v>JFINELL</v>
      </c>
      <c r="L1027" s="231">
        <v>2397371435</v>
      </c>
      <c r="M1027" s="230" t="s">
        <v>5630</v>
      </c>
      <c r="N1027" s="230" t="s">
        <v>11415</v>
      </c>
      <c r="O1027" s="230" t="s">
        <v>11416</v>
      </c>
      <c r="P1027" s="230" t="s">
        <v>1177</v>
      </c>
      <c r="Q1027" s="230" t="s">
        <v>297</v>
      </c>
      <c r="R1027" s="230" t="s">
        <v>11417</v>
      </c>
      <c r="S1027" s="230" t="s">
        <v>5634</v>
      </c>
      <c r="T1027" s="232">
        <v>8998</v>
      </c>
      <c r="U1027" s="230" t="s">
        <v>8590</v>
      </c>
      <c r="V1027" s="230" t="s">
        <v>8591</v>
      </c>
      <c r="W1027" s="233" t="str">
        <f>IFERROR(VLOOKUP(Query1[[#This Row],[ENTERPRISE_ID]],HR_tbl[],2, 0), "Not on HR File")</f>
        <v>Service Technician 1, In-Home</v>
      </c>
      <c r="X1027" s="113">
        <f>IFERROR(VLOOKUP(Query1[[#This Row],[ENTERPRISE_ID]],HR_tbl[],3,0), "Not on HR File")</f>
        <v>45816</v>
      </c>
      <c r="Y1027" s="234" t="str">
        <f>IFERROR(VLOOKUP(Query1[[#This Row],[ENTERPRISE_ID]], Addresses!$A:$Y,21,0), "Not on HR File")</f>
        <v>5558 PALM BEACH BLVD LOT 108</v>
      </c>
      <c r="Z1027" s="234">
        <f>IFERROR(VLOOKUP(Query1[[#This Row],[ENTERPRISE_ID]], Addresses!$A:$Y,22,0), "Not on HR File")</f>
        <v>0</v>
      </c>
      <c r="AA1027" s="234" t="str">
        <f>IFERROR(VLOOKUP(Query1[[#This Row],[ENTERPRISE_ID]], Addresses!$A:$Y,23,0), "Not on HR File")</f>
        <v>FORT MYERS</v>
      </c>
      <c r="AB1027" s="234" t="str">
        <f>IFERROR(VLOOKUP(Query1[[#This Row],[ENTERPRISE_ID]], Addresses!$A:$Y,24,0), "Not on HR File")</f>
        <v>FL</v>
      </c>
      <c r="AC1027" s="234" t="str">
        <f>IFERROR(VLOOKUP(Query1[[#This Row],[ENTERPRISE_ID]], Addresses!$A:$Y,25,0), "Not on HR File")</f>
        <v>33905-3130</v>
      </c>
      <c r="AD1027" s="230" t="s">
        <v>11418</v>
      </c>
      <c r="AE1027" s="235">
        <v>46086</v>
      </c>
    </row>
    <row r="1028" spans="1:31" x14ac:dyDescent="0.3">
      <c r="A1028" s="230" t="s">
        <v>16402</v>
      </c>
      <c r="B1028" s="230" t="str">
        <f>Query1[[#This Row],[LAST_NAME]]</f>
        <v>RANGEL</v>
      </c>
      <c r="C1028" s="230" t="s">
        <v>3443</v>
      </c>
      <c r="D1028" s="230" t="s">
        <v>5647</v>
      </c>
      <c r="E1028" s="230" t="s">
        <v>16403</v>
      </c>
      <c r="F1028" s="230" t="s">
        <v>16404</v>
      </c>
      <c r="G1028" s="230" t="s">
        <v>3444</v>
      </c>
      <c r="H1028" s="230" t="str">
        <f>Query1[[#This Row],[FULL_NAME]]</f>
        <v>JOSE RANGEL</v>
      </c>
      <c r="I1028" s="230" t="s">
        <v>4405</v>
      </c>
      <c r="J1028" s="230" t="s">
        <v>4404</v>
      </c>
      <c r="K1028" s="230" t="str">
        <f>Query1[[#This Row],[ENTERPRISE_ID]]</f>
        <v>JRANGEL</v>
      </c>
      <c r="L1028" s="231">
        <v>9562669424</v>
      </c>
      <c r="M1028" s="230" t="s">
        <v>5630</v>
      </c>
      <c r="N1028" s="230" t="s">
        <v>16405</v>
      </c>
      <c r="O1028" s="230"/>
      <c r="P1028" s="230" t="s">
        <v>16406</v>
      </c>
      <c r="Q1028" s="230" t="s">
        <v>279</v>
      </c>
      <c r="R1028" s="230" t="s">
        <v>6203</v>
      </c>
      <c r="S1028" s="230" t="s">
        <v>5634</v>
      </c>
      <c r="T1028" s="232">
        <v>8998</v>
      </c>
      <c r="U1028" s="230" t="s">
        <v>6204</v>
      </c>
      <c r="V1028" s="230" t="s">
        <v>6205</v>
      </c>
      <c r="W1028" s="233" t="str">
        <f>IFERROR(VLOOKUP(Query1[[#This Row],[ENTERPRISE_ID]],HR_tbl[],2, 0), "Not on HR File")</f>
        <v>Service Technician 3, In-Home</v>
      </c>
      <c r="X1028" s="113">
        <f>IFERROR(VLOOKUP(Query1[[#This Row],[ENTERPRISE_ID]],HR_tbl[],3,0), "Not on HR File")</f>
        <v>41122</v>
      </c>
      <c r="Y1028" s="234" t="str">
        <f>IFERROR(VLOOKUP(Query1[[#This Row],[ENTERPRISE_ID]], Addresses!$A:$Y,21,0), "Not on HR File")</f>
        <v>2194 ATHENS ST</v>
      </c>
      <c r="Z1028" s="234">
        <f>IFERROR(VLOOKUP(Query1[[#This Row],[ENTERPRISE_ID]], Addresses!$A:$Y,22,0), "Not on HR File")</f>
        <v>0</v>
      </c>
      <c r="AA1028" s="234" t="str">
        <f>IFERROR(VLOOKUP(Query1[[#This Row],[ENTERPRISE_ID]], Addresses!$A:$Y,23,0), "Not on HR File")</f>
        <v>BROWNSVILLE</v>
      </c>
      <c r="AB1028" s="234" t="str">
        <f>IFERROR(VLOOKUP(Query1[[#This Row],[ENTERPRISE_ID]], Addresses!$A:$Y,24,0), "Not on HR File")</f>
        <v>TX</v>
      </c>
      <c r="AC1028" s="234" t="str">
        <f>IFERROR(VLOOKUP(Query1[[#This Row],[ENTERPRISE_ID]], Addresses!$A:$Y,25,0), "Not on HR File")</f>
        <v>78520-3979</v>
      </c>
      <c r="AD1028" s="230" t="s">
        <v>16407</v>
      </c>
      <c r="AE1028" s="235">
        <v>46086</v>
      </c>
    </row>
    <row r="1029" spans="1:31" x14ac:dyDescent="0.3">
      <c r="A1029" s="230" t="s">
        <v>9276</v>
      </c>
      <c r="B1029" s="230" t="str">
        <f>Query1[[#This Row],[LAST_NAME]]</f>
        <v>POSADAS</v>
      </c>
      <c r="C1029" s="230" t="s">
        <v>9277</v>
      </c>
      <c r="D1029" s="230" t="s">
        <v>5719</v>
      </c>
      <c r="E1029" s="230" t="s">
        <v>9278</v>
      </c>
      <c r="F1029" s="230" t="s">
        <v>9279</v>
      </c>
      <c r="G1029" s="230" t="s">
        <v>9280</v>
      </c>
      <c r="H1029" s="230" t="str">
        <f>Query1[[#This Row],[FULL_NAME]]</f>
        <v>LIAM POSADAS</v>
      </c>
      <c r="I1029" s="230" t="s">
        <v>9281</v>
      </c>
      <c r="J1029" s="230" t="s">
        <v>9282</v>
      </c>
      <c r="K1029" s="230" t="str">
        <f>Query1[[#This Row],[ENTERPRISE_ID]]</f>
        <v>LPOSADA</v>
      </c>
      <c r="L1029" s="231">
        <v>4148650327</v>
      </c>
      <c r="M1029" s="230" t="s">
        <v>5630</v>
      </c>
      <c r="N1029" s="230" t="s">
        <v>9283</v>
      </c>
      <c r="O1029" s="230"/>
      <c r="P1029" s="230" t="s">
        <v>9284</v>
      </c>
      <c r="Q1029" s="230" t="s">
        <v>453</v>
      </c>
      <c r="R1029" s="230" t="s">
        <v>9285</v>
      </c>
      <c r="S1029" s="230" t="s">
        <v>5634</v>
      </c>
      <c r="T1029" s="232">
        <v>8998</v>
      </c>
      <c r="U1029" s="230" t="s">
        <v>6837</v>
      </c>
      <c r="V1029" s="230" t="s">
        <v>6838</v>
      </c>
      <c r="W1029" s="233" t="str">
        <f>IFERROR(VLOOKUP(Query1[[#This Row],[ENTERPRISE_ID]],HR_tbl[],2, 0), "Not on HR File")</f>
        <v>Service Technician 1, In-Home</v>
      </c>
      <c r="X1029" s="113">
        <f>IFERROR(VLOOKUP(Query1[[#This Row],[ENTERPRISE_ID]],HR_tbl[],3,0), "Not on HR File")</f>
        <v>45977</v>
      </c>
      <c r="Y1029" s="234" t="str">
        <f>IFERROR(VLOOKUP(Query1[[#This Row],[ENTERPRISE_ID]], Addresses!$A:$Y,21,0), "Not on HR File")</f>
        <v>2929 N MAYFAIR ROAD, APT 345</v>
      </c>
      <c r="Z1029" s="234">
        <f>IFERROR(VLOOKUP(Query1[[#This Row],[ENTERPRISE_ID]], Addresses!$A:$Y,22,0), "Not on HR File")</f>
        <v>0</v>
      </c>
      <c r="AA1029" s="234" t="str">
        <f>IFERROR(VLOOKUP(Query1[[#This Row],[ENTERPRISE_ID]], Addresses!$A:$Y,23,0), "Not on HR File")</f>
        <v>WAUWATOSA</v>
      </c>
      <c r="AB1029" s="234" t="str">
        <f>IFERROR(VLOOKUP(Query1[[#This Row],[ENTERPRISE_ID]], Addresses!$A:$Y,24,0), "Not on HR File")</f>
        <v>WI</v>
      </c>
      <c r="AC1029" s="234" t="str">
        <f>IFERROR(VLOOKUP(Query1[[#This Row],[ENTERPRISE_ID]], Addresses!$A:$Y,25,0), "Not on HR File")</f>
        <v>53222</v>
      </c>
      <c r="AD1029" s="230" t="s">
        <v>9286</v>
      </c>
      <c r="AE1029" s="235">
        <v>46086</v>
      </c>
    </row>
    <row r="1030" spans="1:31" x14ac:dyDescent="0.3">
      <c r="A1030" s="230" t="s">
        <v>9293</v>
      </c>
      <c r="B1030" s="230" t="str">
        <f>Query1[[#This Row],[LAST_NAME]]</f>
        <v>DELLINGER</v>
      </c>
      <c r="C1030" s="230" t="s">
        <v>9294</v>
      </c>
      <c r="D1030" s="230" t="s">
        <v>6040</v>
      </c>
      <c r="E1030" s="230" t="s">
        <v>9295</v>
      </c>
      <c r="F1030" s="230" t="s">
        <v>9296</v>
      </c>
      <c r="G1030" s="230" t="s">
        <v>6464</v>
      </c>
      <c r="H1030" s="230" t="str">
        <f>Query1[[#This Row],[FULL_NAME]]</f>
        <v>MICHAEL DELLINGER</v>
      </c>
      <c r="I1030" s="230" t="s">
        <v>9297</v>
      </c>
      <c r="J1030" s="230" t="s">
        <v>3909</v>
      </c>
      <c r="K1030" s="230" t="str">
        <f>Query1[[#This Row],[ENTERPRISE_ID]]</f>
        <v>MDELLIN</v>
      </c>
      <c r="L1030" s="231">
        <v>7472599755</v>
      </c>
      <c r="M1030" s="230" t="s">
        <v>5630</v>
      </c>
      <c r="N1030" s="230" t="s">
        <v>9298</v>
      </c>
      <c r="O1030" s="230"/>
      <c r="P1030" s="230" t="s">
        <v>9299</v>
      </c>
      <c r="Q1030" s="230" t="s">
        <v>219</v>
      </c>
      <c r="R1030" s="230" t="s">
        <v>9300</v>
      </c>
      <c r="S1030" s="230" t="s">
        <v>5714</v>
      </c>
      <c r="T1030" s="232">
        <v>8998</v>
      </c>
      <c r="U1030" s="230" t="s">
        <v>5907</v>
      </c>
      <c r="V1030" s="230" t="s">
        <v>5908</v>
      </c>
      <c r="W1030" s="233" t="str">
        <f>IFERROR(VLOOKUP(Query1[[#This Row],[ENTERPRISE_ID]],HR_tbl[],2, 0), "Not on HR File")</f>
        <v>HVAC Team Lead Technician</v>
      </c>
      <c r="X1030" s="113">
        <f>IFERROR(VLOOKUP(Query1[[#This Row],[ENTERPRISE_ID]],HR_tbl[],3,0), "Not on HR File")</f>
        <v>41372</v>
      </c>
      <c r="Y1030" s="234" t="str">
        <f>IFERROR(VLOOKUP(Query1[[#This Row],[ENTERPRISE_ID]], Addresses!$A:$Y,21,0), "Not on HR File")</f>
        <v>21030 Burton St</v>
      </c>
      <c r="Z1030" s="234">
        <f>IFERROR(VLOOKUP(Query1[[#This Row],[ENTERPRISE_ID]], Addresses!$A:$Y,22,0), "Not on HR File")</f>
        <v>0</v>
      </c>
      <c r="AA1030" s="234" t="str">
        <f>IFERROR(VLOOKUP(Query1[[#This Row],[ENTERPRISE_ID]], Addresses!$A:$Y,23,0), "Not on HR File")</f>
        <v>Canoga Park</v>
      </c>
      <c r="AB1030" s="234" t="str">
        <f>IFERROR(VLOOKUP(Query1[[#This Row],[ENTERPRISE_ID]], Addresses!$A:$Y,24,0), "Not on HR File")</f>
        <v>CA</v>
      </c>
      <c r="AC1030" s="234" t="str">
        <f>IFERROR(VLOOKUP(Query1[[#This Row],[ENTERPRISE_ID]], Addresses!$A:$Y,25,0), "Not on HR File")</f>
        <v>91304</v>
      </c>
      <c r="AD1030" s="230" t="s">
        <v>9301</v>
      </c>
      <c r="AE1030" s="235">
        <v>46086</v>
      </c>
    </row>
    <row r="1031" spans="1:31" x14ac:dyDescent="0.3">
      <c r="A1031" s="230" t="s">
        <v>18873</v>
      </c>
      <c r="B1031" s="230" t="str">
        <f>Query1[[#This Row],[LAST_NAME]]</f>
        <v>MARTINEZ</v>
      </c>
      <c r="C1031" s="230" t="s">
        <v>18874</v>
      </c>
      <c r="D1031" s="230" t="s">
        <v>5647</v>
      </c>
      <c r="E1031" s="230" t="s">
        <v>18875</v>
      </c>
      <c r="F1031" s="230" t="s">
        <v>18876</v>
      </c>
      <c r="G1031" s="230" t="s">
        <v>18877</v>
      </c>
      <c r="H1031" s="230" t="str">
        <f>Query1[[#This Row],[FULL_NAME]]</f>
        <v>SABAS MARTINEZ</v>
      </c>
      <c r="I1031" s="230" t="s">
        <v>4048</v>
      </c>
      <c r="J1031" s="230" t="s">
        <v>18878</v>
      </c>
      <c r="K1031" s="230" t="str">
        <f>Query1[[#This Row],[ENTERPRISE_ID]]</f>
        <v>SMART12</v>
      </c>
      <c r="L1031" s="231">
        <v>2106201725</v>
      </c>
      <c r="M1031" s="230" t="s">
        <v>5630</v>
      </c>
      <c r="N1031" s="230" t="s">
        <v>18879</v>
      </c>
      <c r="O1031" s="230"/>
      <c r="P1031" s="230" t="s">
        <v>6264</v>
      </c>
      <c r="Q1031" s="230" t="s">
        <v>279</v>
      </c>
      <c r="R1031" s="230" t="s">
        <v>6265</v>
      </c>
      <c r="S1031" s="230" t="s">
        <v>5634</v>
      </c>
      <c r="T1031" s="232">
        <v>8998</v>
      </c>
      <c r="U1031" s="230" t="s">
        <v>7329</v>
      </c>
      <c r="V1031" s="230" t="s">
        <v>8079</v>
      </c>
      <c r="W1031" s="233" t="str">
        <f>IFERROR(VLOOKUP(Query1[[#This Row],[ENTERPRISE_ID]],HR_tbl[],2, 0), "Not on HR File")</f>
        <v>HVAC Svc Tech II, Break/Fix</v>
      </c>
      <c r="X1031" s="113">
        <f>IFERROR(VLOOKUP(Query1[[#This Row],[ENTERPRISE_ID]],HR_tbl[],3,0), "Not on HR File")</f>
        <v>45008</v>
      </c>
      <c r="Y1031" s="234" t="str">
        <f>IFERROR(VLOOKUP(Query1[[#This Row],[ENTERPRISE_ID]], Addresses!$A:$Y,21,0), "Not on HR File")</f>
        <v>2510 W KING HWY</v>
      </c>
      <c r="Z1031" s="234">
        <f>IFERROR(VLOOKUP(Query1[[#This Row],[ENTERPRISE_ID]], Addresses!$A:$Y,22,0), "Not on HR File")</f>
        <v>0</v>
      </c>
      <c r="AA1031" s="234" t="str">
        <f>IFERROR(VLOOKUP(Query1[[#This Row],[ENTERPRISE_ID]], Addresses!$A:$Y,23,0), "Not on HR File")</f>
        <v>SAN ANTONIO</v>
      </c>
      <c r="AB1031" s="234" t="str">
        <f>IFERROR(VLOOKUP(Query1[[#This Row],[ENTERPRISE_ID]], Addresses!$A:$Y,24,0), "Not on HR File")</f>
        <v>TX</v>
      </c>
      <c r="AC1031" s="234" t="str">
        <f>IFERROR(VLOOKUP(Query1[[#This Row],[ENTERPRISE_ID]], Addresses!$A:$Y,25,0), "Not on HR File")</f>
        <v>78228</v>
      </c>
      <c r="AD1031" s="230" t="s">
        <v>18880</v>
      </c>
      <c r="AE1031" s="235">
        <v>46086</v>
      </c>
    </row>
    <row r="1032" spans="1:31" x14ac:dyDescent="0.3">
      <c r="A1032" s="230" t="s">
        <v>31706</v>
      </c>
      <c r="B1032" s="230" t="str">
        <f>Query1[[#This Row],[LAST_NAME]]</f>
        <v>PANEDA</v>
      </c>
      <c r="C1032" s="230" t="s">
        <v>18542</v>
      </c>
      <c r="D1032" s="230" t="s">
        <v>6524</v>
      </c>
      <c r="E1032" s="230" t="s">
        <v>18543</v>
      </c>
      <c r="F1032" s="230" t="s">
        <v>31707</v>
      </c>
      <c r="G1032" s="230" t="s">
        <v>18544</v>
      </c>
      <c r="H1032" s="230" t="str">
        <f>Query1[[#This Row],[FULL_NAME]]</f>
        <v>FERNANDO PANEDA</v>
      </c>
      <c r="I1032" s="230" t="s">
        <v>18545</v>
      </c>
      <c r="J1032" s="230" t="s">
        <v>5538</v>
      </c>
      <c r="K1032" s="230" t="str">
        <f>Query1[[#This Row],[ENTERPRISE_ID]]</f>
        <v>FPANEDA</v>
      </c>
      <c r="L1032" s="231">
        <v>5593299005</v>
      </c>
      <c r="M1032" s="230" t="s">
        <v>5630</v>
      </c>
      <c r="N1032" s="230" t="s">
        <v>18546</v>
      </c>
      <c r="O1032" s="230"/>
      <c r="P1032" s="230" t="s">
        <v>18547</v>
      </c>
      <c r="Q1032" s="230" t="s">
        <v>219</v>
      </c>
      <c r="R1032" s="230" t="s">
        <v>18548</v>
      </c>
      <c r="S1032" s="230" t="s">
        <v>5916</v>
      </c>
      <c r="T1032" s="232">
        <v>8998</v>
      </c>
      <c r="U1032" s="230" t="s">
        <v>6695</v>
      </c>
      <c r="V1032" s="230" t="s">
        <v>6696</v>
      </c>
      <c r="W1032" s="233" t="str">
        <f>IFERROR(VLOOKUP(Query1[[#This Row],[ENTERPRISE_ID]],HR_tbl[],2, 0), "Not on HR File")</f>
        <v>Service Technician 3, In-Home</v>
      </c>
      <c r="X1032" s="113">
        <f>IFERROR(VLOOKUP(Query1[[#This Row],[ENTERPRISE_ID]],HR_tbl[],3,0), "Not on HR File")</f>
        <v>43396</v>
      </c>
      <c r="Y1032" s="234" t="str">
        <f>IFERROR(VLOOKUP(Query1[[#This Row],[ENTERPRISE_ID]], Addresses!$A:$Y,21,0), "Not on HR File")</f>
        <v>404 w wren ct.</v>
      </c>
      <c r="Z1032" s="234">
        <f>IFERROR(VLOOKUP(Query1[[#This Row],[ENTERPRISE_ID]], Addresses!$A:$Y,22,0), "Not on HR File")</f>
        <v>0</v>
      </c>
      <c r="AA1032" s="234" t="str">
        <f>IFERROR(VLOOKUP(Query1[[#This Row],[ENTERPRISE_ID]], Addresses!$A:$Y,23,0), "Not on HR File")</f>
        <v>VISALIA</v>
      </c>
      <c r="AB1032" s="234" t="str">
        <f>IFERROR(VLOOKUP(Query1[[#This Row],[ENTERPRISE_ID]], Addresses!$A:$Y,24,0), "Not on HR File")</f>
        <v>CA</v>
      </c>
      <c r="AC1032" s="234" t="str">
        <f>IFERROR(VLOOKUP(Query1[[#This Row],[ENTERPRISE_ID]], Addresses!$A:$Y,25,0), "Not on HR File")</f>
        <v>93291</v>
      </c>
      <c r="AD1032" s="230" t="s">
        <v>18549</v>
      </c>
      <c r="AE1032" s="235">
        <v>46086</v>
      </c>
    </row>
    <row r="1033" spans="1:31" x14ac:dyDescent="0.3">
      <c r="A1033" s="230" t="s">
        <v>14769</v>
      </c>
      <c r="B1033" s="230" t="str">
        <f>Query1[[#This Row],[LAST_NAME]]</f>
        <v>IMHOFF</v>
      </c>
      <c r="C1033" s="230" t="s">
        <v>14770</v>
      </c>
      <c r="D1033" s="230" t="s">
        <v>5822</v>
      </c>
      <c r="E1033" s="230" t="s">
        <v>14771</v>
      </c>
      <c r="F1033" s="230" t="s">
        <v>14772</v>
      </c>
      <c r="G1033" s="230" t="s">
        <v>6277</v>
      </c>
      <c r="H1033" s="230" t="str">
        <f>Query1[[#This Row],[FULL_NAME]]</f>
        <v>ROGER IMHOFF</v>
      </c>
      <c r="I1033" s="230" t="s">
        <v>14773</v>
      </c>
      <c r="J1033" s="230" t="s">
        <v>10914</v>
      </c>
      <c r="K1033" s="230" t="str">
        <f>Query1[[#This Row],[ENTERPRISE_ID]]</f>
        <v>RIMHOFF</v>
      </c>
      <c r="L1033" s="231">
        <v>8024978234</v>
      </c>
      <c r="M1033" s="230" t="s">
        <v>5630</v>
      </c>
      <c r="N1033" s="230" t="s">
        <v>14774</v>
      </c>
      <c r="O1033" s="230"/>
      <c r="P1033" s="230" t="s">
        <v>14775</v>
      </c>
      <c r="Q1033" s="230" t="s">
        <v>318</v>
      </c>
      <c r="R1033" s="230" t="s">
        <v>14776</v>
      </c>
      <c r="S1033" s="230" t="s">
        <v>5916</v>
      </c>
      <c r="T1033" s="232">
        <v>8998</v>
      </c>
      <c r="U1033" s="230" t="s">
        <v>5715</v>
      </c>
      <c r="V1033" s="230" t="s">
        <v>5716</v>
      </c>
      <c r="W1033" s="233" t="str">
        <f>IFERROR(VLOOKUP(Query1[[#This Row],[ENTERPRISE_ID]],HR_tbl[],2, 0), "Not on HR File")</f>
        <v>Team Lead Technician</v>
      </c>
      <c r="X1033" s="113">
        <f>IFERROR(VLOOKUP(Query1[[#This Row],[ENTERPRISE_ID]],HR_tbl[],3,0), "Not on HR File")</f>
        <v>43118</v>
      </c>
      <c r="Y1033" s="234" t="str">
        <f>IFERROR(VLOOKUP(Query1[[#This Row],[ENTERPRISE_ID]], Addresses!$A:$Y,21,0), "Not on HR File")</f>
        <v>213 FISKE ROAD</v>
      </c>
      <c r="Z1033" s="234">
        <f>IFERROR(VLOOKUP(Query1[[#This Row],[ENTERPRISE_ID]], Addresses!$A:$Y,22,0), "Not on HR File")</f>
        <v>0</v>
      </c>
      <c r="AA1033" s="234" t="str">
        <f>IFERROR(VLOOKUP(Query1[[#This Row],[ENTERPRISE_ID]], Addresses!$A:$Y,23,0), "Not on HR File")</f>
        <v>WEST CHAZY</v>
      </c>
      <c r="AB1033" s="234" t="str">
        <f>IFERROR(VLOOKUP(Query1[[#This Row],[ENTERPRISE_ID]], Addresses!$A:$Y,24,0), "Not on HR File")</f>
        <v>NY</v>
      </c>
      <c r="AC1033" s="234" t="str">
        <f>IFERROR(VLOOKUP(Query1[[#This Row],[ENTERPRISE_ID]], Addresses!$A:$Y,25,0), "Not on HR File")</f>
        <v>12992</v>
      </c>
      <c r="AD1033" s="230" t="s">
        <v>14777</v>
      </c>
      <c r="AE1033" s="235">
        <v>46086</v>
      </c>
    </row>
    <row r="1034" spans="1:31" x14ac:dyDescent="0.3">
      <c r="A1034" s="230" t="s">
        <v>1899</v>
      </c>
      <c r="B1034" s="230" t="str">
        <f>Query1[[#This Row],[LAST_NAME]]</f>
        <v>KELLY</v>
      </c>
      <c r="C1034" s="230" t="s">
        <v>1900</v>
      </c>
      <c r="D1034" s="230" t="s">
        <v>5656</v>
      </c>
      <c r="E1034" s="230" t="s">
        <v>8500</v>
      </c>
      <c r="F1034" s="230" t="s">
        <v>8501</v>
      </c>
      <c r="G1034" s="230" t="s">
        <v>1901</v>
      </c>
      <c r="H1034" s="230" t="str">
        <f>Query1[[#This Row],[FULL_NAME]]</f>
        <v>ROBERT KELLY</v>
      </c>
      <c r="I1034" s="230" t="s">
        <v>4437</v>
      </c>
      <c r="J1034" s="230" t="s">
        <v>4188</v>
      </c>
      <c r="K1034" s="230" t="str">
        <f>Query1[[#This Row],[ENTERPRISE_ID]]</f>
        <v>RKELLY1</v>
      </c>
      <c r="L1034" s="231">
        <v>2698610084</v>
      </c>
      <c r="M1034" s="230" t="s">
        <v>5630</v>
      </c>
      <c r="N1034" s="230" t="s">
        <v>8502</v>
      </c>
      <c r="O1034" s="230"/>
      <c r="P1034" s="230" t="s">
        <v>6752</v>
      </c>
      <c r="Q1034" s="230" t="s">
        <v>752</v>
      </c>
      <c r="R1034" s="230" t="s">
        <v>8503</v>
      </c>
      <c r="S1034" s="230" t="s">
        <v>5634</v>
      </c>
      <c r="T1034" s="232">
        <v>8998</v>
      </c>
      <c r="U1034" s="230" t="s">
        <v>6732</v>
      </c>
      <c r="V1034" s="230" t="s">
        <v>6733</v>
      </c>
      <c r="W1034" s="233" t="str">
        <f>IFERROR(VLOOKUP(Query1[[#This Row],[ENTERPRISE_ID]],HR_tbl[],2, 0), "Not on HR File")</f>
        <v>Service Technician 1, In-Home</v>
      </c>
      <c r="X1034" s="113">
        <f>IFERROR(VLOOKUP(Query1[[#This Row],[ENTERPRISE_ID]],HR_tbl[],3,0), "Not on HR File")</f>
        <v>44973</v>
      </c>
      <c r="Y1034" s="234" t="str">
        <f>IFERROR(VLOOKUP(Query1[[#This Row],[ENTERPRISE_ID]], Addresses!$A:$Y,21,0), "Not on HR File")</f>
        <v>1516 MILLER ROAD</v>
      </c>
      <c r="Z1034" s="234">
        <f>IFERROR(VLOOKUP(Query1[[#This Row],[ENTERPRISE_ID]], Addresses!$A:$Y,22,0), "Not on HR File")</f>
        <v>0</v>
      </c>
      <c r="AA1034" s="234" t="str">
        <f>IFERROR(VLOOKUP(Query1[[#This Row],[ENTERPRISE_ID]], Addresses!$A:$Y,23,0), "Not on HR File")</f>
        <v>KALAMAZOO</v>
      </c>
      <c r="AB1034" s="234" t="str">
        <f>IFERROR(VLOOKUP(Query1[[#This Row],[ENTERPRISE_ID]], Addresses!$A:$Y,24,0), "Not on HR File")</f>
        <v>MI</v>
      </c>
      <c r="AC1034" s="234" t="str">
        <f>IFERROR(VLOOKUP(Query1[[#This Row],[ENTERPRISE_ID]], Addresses!$A:$Y,25,0), "Not on HR File")</f>
        <v>49001</v>
      </c>
      <c r="AD1034" s="230" t="s">
        <v>8504</v>
      </c>
      <c r="AE1034" s="235">
        <v>46086</v>
      </c>
    </row>
    <row r="1035" spans="1:31" x14ac:dyDescent="0.3">
      <c r="A1035" s="230" t="s">
        <v>1093</v>
      </c>
      <c r="B1035" s="230" t="str">
        <f>Query1[[#This Row],[LAST_NAME]]</f>
        <v>FAKHRI</v>
      </c>
      <c r="C1035" s="230" t="s">
        <v>1095</v>
      </c>
      <c r="D1035" s="230" t="s">
        <v>5788</v>
      </c>
      <c r="E1035" s="230" t="s">
        <v>15414</v>
      </c>
      <c r="F1035" s="230" t="s">
        <v>15415</v>
      </c>
      <c r="G1035" s="230" t="s">
        <v>1096</v>
      </c>
      <c r="H1035" s="230" t="str">
        <f>Query1[[#This Row],[FULL_NAME]]</f>
        <v>SAYED FAROZ FAKHRI</v>
      </c>
      <c r="I1035" s="230" t="s">
        <v>4852</v>
      </c>
      <c r="J1035" s="230" t="s">
        <v>4851</v>
      </c>
      <c r="K1035" s="230" t="str">
        <f>Query1[[#This Row],[ENTERPRISE_ID]]</f>
        <v>SFAKHRI</v>
      </c>
      <c r="L1035" s="231">
        <v>3018935023</v>
      </c>
      <c r="M1035" s="230" t="s">
        <v>5630</v>
      </c>
      <c r="N1035" s="230" t="s">
        <v>15416</v>
      </c>
      <c r="O1035" s="230"/>
      <c r="P1035" s="230" t="s">
        <v>15417</v>
      </c>
      <c r="Q1035" s="230" t="s">
        <v>328</v>
      </c>
      <c r="R1035" s="230" t="s">
        <v>4855</v>
      </c>
      <c r="S1035" s="230" t="s">
        <v>5634</v>
      </c>
      <c r="T1035" s="232">
        <v>8998</v>
      </c>
      <c r="U1035" s="230" t="s">
        <v>5581</v>
      </c>
      <c r="V1035" s="230" t="s">
        <v>6571</v>
      </c>
      <c r="W1035" s="233" t="str">
        <f>IFERROR(VLOOKUP(Query1[[#This Row],[ENTERPRISE_ID]],HR_tbl[],2, 0), "Not on HR File")</f>
        <v>Service Technician 2, In-Home</v>
      </c>
      <c r="X1035" s="113">
        <f>IFERROR(VLOOKUP(Query1[[#This Row],[ENTERPRISE_ID]],HR_tbl[],3,0), "Not on HR File")</f>
        <v>44427</v>
      </c>
      <c r="Y1035" s="234" t="str">
        <f>IFERROR(VLOOKUP(Query1[[#This Row],[ENTERPRISE_ID]], Addresses!$A:$Y,21,0), "Not on HR File")</f>
        <v>785 general Wallace ct</v>
      </c>
      <c r="Z1035" s="234">
        <f>IFERROR(VLOOKUP(Query1[[#This Row],[ENTERPRISE_ID]], Addresses!$A:$Y,22,0), "Not on HR File")</f>
        <v>0</v>
      </c>
      <c r="AA1035" s="234" t="str">
        <f>IFERROR(VLOOKUP(Query1[[#This Row],[ENTERPRISE_ID]], Addresses!$A:$Y,23,0), "Not on HR File")</f>
        <v>Warrenton</v>
      </c>
      <c r="AB1035" s="234" t="str">
        <f>IFERROR(VLOOKUP(Query1[[#This Row],[ENTERPRISE_ID]], Addresses!$A:$Y,24,0), "Not on HR File")</f>
        <v>VA</v>
      </c>
      <c r="AC1035" s="234" t="str">
        <f>IFERROR(VLOOKUP(Query1[[#This Row],[ENTERPRISE_ID]], Addresses!$A:$Y,25,0), "Not on HR File")</f>
        <v>20186</v>
      </c>
      <c r="AD1035" s="230" t="s">
        <v>15418</v>
      </c>
      <c r="AE1035" s="235">
        <v>46086</v>
      </c>
    </row>
    <row r="1036" spans="1:31" x14ac:dyDescent="0.3">
      <c r="A1036" s="230" t="s">
        <v>5016</v>
      </c>
      <c r="B1036" s="230" t="str">
        <f>Query1[[#This Row],[LAST_NAME]]</f>
        <v>MERCED</v>
      </c>
      <c r="C1036" s="230" t="s">
        <v>6910</v>
      </c>
      <c r="D1036" s="230" t="s">
        <v>5682</v>
      </c>
      <c r="E1036" s="230" t="s">
        <v>6911</v>
      </c>
      <c r="F1036" s="230" t="s">
        <v>6912</v>
      </c>
      <c r="G1036" s="230" t="s">
        <v>5017</v>
      </c>
      <c r="H1036" s="230" t="str">
        <f>Query1[[#This Row],[FULL_NAME]]</f>
        <v>LUIS MERCED</v>
      </c>
      <c r="I1036" s="230" t="s">
        <v>3289</v>
      </c>
      <c r="J1036" s="230" t="s">
        <v>4007</v>
      </c>
      <c r="K1036" s="230" t="str">
        <f>Query1[[#This Row],[ENTERPRISE_ID]]</f>
        <v>LMERCED</v>
      </c>
      <c r="L1036" s="231">
        <v>7577252358</v>
      </c>
      <c r="M1036" s="230" t="s">
        <v>5630</v>
      </c>
      <c r="N1036" s="230" t="s">
        <v>6913</v>
      </c>
      <c r="O1036" s="230"/>
      <c r="P1036" s="230" t="s">
        <v>6914</v>
      </c>
      <c r="Q1036" s="230" t="s">
        <v>328</v>
      </c>
      <c r="R1036" s="230" t="s">
        <v>6915</v>
      </c>
      <c r="S1036" s="230" t="s">
        <v>5738</v>
      </c>
      <c r="T1036" s="232">
        <v>8998</v>
      </c>
      <c r="U1036" s="230" t="s">
        <v>4895</v>
      </c>
      <c r="V1036" s="230" t="s">
        <v>6916</v>
      </c>
      <c r="W1036" s="233" t="str">
        <f>IFERROR(VLOOKUP(Query1[[#This Row],[ENTERPRISE_ID]],HR_tbl[],2, 0), "Not on HR File")</f>
        <v>Service Technician 1, In-Home</v>
      </c>
      <c r="X1036" s="113">
        <f>IFERROR(VLOOKUP(Query1[[#This Row],[ENTERPRISE_ID]],HR_tbl[],3,0), "Not on HR File")</f>
        <v>43262</v>
      </c>
      <c r="Y1036" s="234" t="str">
        <f>IFERROR(VLOOKUP(Query1[[#This Row],[ENTERPRISE_ID]], Addresses!$A:$Y,21,0), "Not on HR File")</f>
        <v>163 ALAN DRIVE, #9</v>
      </c>
      <c r="Z1036" s="234">
        <f>IFERROR(VLOOKUP(Query1[[#This Row],[ENTERPRISE_ID]], Addresses!$A:$Y,22,0), "Not on HR File")</f>
        <v>0</v>
      </c>
      <c r="AA1036" s="234" t="str">
        <f>IFERROR(VLOOKUP(Query1[[#This Row],[ENTERPRISE_ID]], Addresses!$A:$Y,23,0), "Not on HR File")</f>
        <v>NEWPORT NEWS</v>
      </c>
      <c r="AB1036" s="234" t="str">
        <f>IFERROR(VLOOKUP(Query1[[#This Row],[ENTERPRISE_ID]], Addresses!$A:$Y,24,0), "Not on HR File")</f>
        <v>VA</v>
      </c>
      <c r="AC1036" s="234" t="str">
        <f>IFERROR(VLOOKUP(Query1[[#This Row],[ENTERPRISE_ID]], Addresses!$A:$Y,25,0), "Not on HR File")</f>
        <v>23602</v>
      </c>
      <c r="AD1036" s="230" t="s">
        <v>6917</v>
      </c>
      <c r="AE1036" s="235">
        <v>46086</v>
      </c>
    </row>
    <row r="1037" spans="1:31" x14ac:dyDescent="0.3">
      <c r="A1037" s="230" t="s">
        <v>10151</v>
      </c>
      <c r="B1037" s="230" t="str">
        <f>Query1[[#This Row],[LAST_NAME]]</f>
        <v>MARTIN</v>
      </c>
      <c r="C1037" s="230" t="s">
        <v>10152</v>
      </c>
      <c r="D1037" s="230" t="s">
        <v>6304</v>
      </c>
      <c r="E1037" s="230" t="s">
        <v>10153</v>
      </c>
      <c r="F1037" s="230" t="s">
        <v>10154</v>
      </c>
      <c r="G1037" s="230" t="s">
        <v>10155</v>
      </c>
      <c r="H1037" s="230" t="str">
        <f>Query1[[#This Row],[FULL_NAME]]</f>
        <v>DINO MARTIN</v>
      </c>
      <c r="I1037" s="230" t="s">
        <v>4104</v>
      </c>
      <c r="J1037" s="230" t="s">
        <v>10156</v>
      </c>
      <c r="K1037" s="230" t="str">
        <f>Query1[[#This Row],[ENTERPRISE_ID]]</f>
        <v>DMAR101</v>
      </c>
      <c r="L1037" s="231">
        <v>8168382755</v>
      </c>
      <c r="M1037" s="230" t="s">
        <v>5630</v>
      </c>
      <c r="N1037" s="230" t="s">
        <v>10157</v>
      </c>
      <c r="O1037" s="230"/>
      <c r="P1037" s="230" t="s">
        <v>10158</v>
      </c>
      <c r="Q1037" s="230" t="s">
        <v>1502</v>
      </c>
      <c r="R1037" s="230" t="s">
        <v>10159</v>
      </c>
      <c r="S1037" s="230" t="s">
        <v>5916</v>
      </c>
      <c r="T1037" s="232">
        <v>8998</v>
      </c>
      <c r="U1037" s="230" t="s">
        <v>8010</v>
      </c>
      <c r="V1037" s="230" t="s">
        <v>8579</v>
      </c>
      <c r="W1037" s="233" t="str">
        <f>IFERROR(VLOOKUP(Query1[[#This Row],[ENTERPRISE_ID]],HR_tbl[],2, 0), "Not on HR File")</f>
        <v>Service Technician 1, In-Home</v>
      </c>
      <c r="X1037" s="113">
        <f>IFERROR(VLOOKUP(Query1[[#This Row],[ENTERPRISE_ID]],HR_tbl[],3,0), "Not on HR File")</f>
        <v>41813</v>
      </c>
      <c r="Y1037" s="234" t="str">
        <f>IFERROR(VLOOKUP(Query1[[#This Row],[ENTERPRISE_ID]], Addresses!$A:$Y,21,0), "Not on HR File")</f>
        <v>609 N SeminoleDr.</v>
      </c>
      <c r="Z1037" s="234">
        <f>IFERROR(VLOOKUP(Query1[[#This Row],[ENTERPRISE_ID]], Addresses!$A:$Y,22,0), "Not on HR File")</f>
        <v>0</v>
      </c>
      <c r="AA1037" s="234" t="str">
        <f>IFERROR(VLOOKUP(Query1[[#This Row],[ENTERPRISE_ID]], Addresses!$A:$Y,23,0), "Not on HR File")</f>
        <v>Independence</v>
      </c>
      <c r="AB1037" s="234" t="str">
        <f>IFERROR(VLOOKUP(Query1[[#This Row],[ENTERPRISE_ID]], Addresses!$A:$Y,24,0), "Not on HR File")</f>
        <v>MO</v>
      </c>
      <c r="AC1037" s="234" t="str">
        <f>IFERROR(VLOOKUP(Query1[[#This Row],[ENTERPRISE_ID]], Addresses!$A:$Y,25,0), "Not on HR File")</f>
        <v>64056</v>
      </c>
      <c r="AD1037" s="230" t="s">
        <v>10160</v>
      </c>
      <c r="AE1037" s="235">
        <v>46086</v>
      </c>
    </row>
    <row r="1038" spans="1:31" x14ac:dyDescent="0.3">
      <c r="A1038" s="230" t="s">
        <v>12373</v>
      </c>
      <c r="B1038" s="230" t="str">
        <f>Query1[[#This Row],[LAST_NAME]]</f>
        <v>CLARK</v>
      </c>
      <c r="C1038" s="230" t="s">
        <v>12374</v>
      </c>
      <c r="D1038" s="230" t="s">
        <v>5708</v>
      </c>
      <c r="E1038" s="230" t="s">
        <v>12375</v>
      </c>
      <c r="F1038" s="230" t="s">
        <v>12376</v>
      </c>
      <c r="G1038" s="230" t="s">
        <v>12377</v>
      </c>
      <c r="H1038" s="230" t="str">
        <f>Query1[[#This Row],[FULL_NAME]]</f>
        <v>ROBERT CLARK</v>
      </c>
      <c r="I1038" s="230" t="s">
        <v>12378</v>
      </c>
      <c r="J1038" s="230" t="s">
        <v>4188</v>
      </c>
      <c r="K1038" s="230" t="str">
        <f>Query1[[#This Row],[ENTERPRISE_ID]]</f>
        <v>RCLARK</v>
      </c>
      <c r="L1038" s="231">
        <v>4236820918</v>
      </c>
      <c r="M1038" s="230" t="s">
        <v>5630</v>
      </c>
      <c r="N1038" s="230"/>
      <c r="O1038" s="230"/>
      <c r="P1038" s="230"/>
      <c r="Q1038" s="230"/>
      <c r="R1038" s="230"/>
      <c r="S1038" s="230" t="s">
        <v>5664</v>
      </c>
      <c r="T1038" s="232">
        <v>8998</v>
      </c>
      <c r="U1038" s="230" t="s">
        <v>8119</v>
      </c>
      <c r="V1038" s="230" t="s">
        <v>8120</v>
      </c>
      <c r="W1038" s="233" t="str">
        <f>IFERROR(VLOOKUP(Query1[[#This Row],[ENTERPRISE_ID]],HR_tbl[],2, 0), "Not on HR File")</f>
        <v>Service Technician 3, In-Home</v>
      </c>
      <c r="X1038" s="113">
        <f>IFERROR(VLOOKUP(Query1[[#This Row],[ENTERPRISE_ID]],HR_tbl[],3,0), "Not on HR File")</f>
        <v>45606</v>
      </c>
      <c r="Y1038" s="234" t="str">
        <f>IFERROR(VLOOKUP(Query1[[#This Row],[ENTERPRISE_ID]], Addresses!$A:$Y,21,0), "Not on HR File")</f>
        <v>1530 BAGGETT ROAD</v>
      </c>
      <c r="Z1038" s="234">
        <f>IFERROR(VLOOKUP(Query1[[#This Row],[ENTERPRISE_ID]], Addresses!$A:$Y,22,0), "Not on HR File")</f>
        <v>0</v>
      </c>
      <c r="AA1038" s="234" t="str">
        <f>IFERROR(VLOOKUP(Query1[[#This Row],[ENTERPRISE_ID]], Addresses!$A:$Y,23,0), "Not on HR File")</f>
        <v>RINGGOLD</v>
      </c>
      <c r="AB1038" s="234" t="str">
        <f>IFERROR(VLOOKUP(Query1[[#This Row],[ENTERPRISE_ID]], Addresses!$A:$Y,24,0), "Not on HR File")</f>
        <v>GA</v>
      </c>
      <c r="AC1038" s="234" t="str">
        <f>IFERROR(VLOOKUP(Query1[[#This Row],[ENTERPRISE_ID]], Addresses!$A:$Y,25,0), "Not on HR File")</f>
        <v>30736</v>
      </c>
      <c r="AD1038" s="230" t="s">
        <v>12379</v>
      </c>
      <c r="AE1038" s="235">
        <v>46086</v>
      </c>
    </row>
    <row r="1039" spans="1:31" x14ac:dyDescent="0.3">
      <c r="A1039" s="230" t="s">
        <v>5919</v>
      </c>
      <c r="B1039" s="230" t="str">
        <f>Query1[[#This Row],[LAST_NAME]]</f>
        <v>HOWE</v>
      </c>
      <c r="C1039" s="230" t="s">
        <v>5920</v>
      </c>
      <c r="D1039" s="230" t="s">
        <v>5627</v>
      </c>
      <c r="E1039" s="230" t="s">
        <v>5921</v>
      </c>
      <c r="F1039" s="230" t="s">
        <v>5922</v>
      </c>
      <c r="G1039" s="230" t="s">
        <v>5923</v>
      </c>
      <c r="H1039" s="230" t="str">
        <f>Query1[[#This Row],[FULL_NAME]]</f>
        <v>CORY HOWE</v>
      </c>
      <c r="I1039" s="230" t="s">
        <v>5924</v>
      </c>
      <c r="J1039" s="230" t="s">
        <v>5925</v>
      </c>
      <c r="K1039" s="230" t="str">
        <f>Query1[[#This Row],[ENTERPRISE_ID]]</f>
        <v>CHOWE</v>
      </c>
      <c r="L1039" s="231">
        <v>3257890006</v>
      </c>
      <c r="M1039" s="230" t="s">
        <v>5630</v>
      </c>
      <c r="N1039" s="230" t="s">
        <v>5926</v>
      </c>
      <c r="O1039" s="230"/>
      <c r="P1039" s="230" t="s">
        <v>5927</v>
      </c>
      <c r="Q1039" s="230" t="s">
        <v>279</v>
      </c>
      <c r="R1039" s="230" t="s">
        <v>5928</v>
      </c>
      <c r="S1039" s="230" t="s">
        <v>5664</v>
      </c>
      <c r="T1039" s="232">
        <v>8998</v>
      </c>
      <c r="U1039" s="230" t="s">
        <v>5929</v>
      </c>
      <c r="V1039" s="230" t="s">
        <v>5930</v>
      </c>
      <c r="W1039" s="233" t="str">
        <f>IFERROR(VLOOKUP(Query1[[#This Row],[ENTERPRISE_ID]],HR_tbl[],2, 0), "Not on HR File")</f>
        <v>Service Technician 2, Trainee</v>
      </c>
      <c r="X1039" s="113">
        <f>IFERROR(VLOOKUP(Query1[[#This Row],[ENTERPRISE_ID]],HR_tbl[],3,0), "Not on HR File")</f>
        <v>46047</v>
      </c>
      <c r="Y1039" s="234" t="str">
        <f>IFERROR(VLOOKUP(Query1[[#This Row],[ENTERPRISE_ID]], Addresses!$A:$Y,21,0), "Not on HR File")</f>
        <v>Not on HR File</v>
      </c>
      <c r="Z1039" s="234" t="str">
        <f>IFERROR(VLOOKUP(Query1[[#This Row],[ENTERPRISE_ID]], Addresses!$A:$Y,22,0), "Not on HR File")</f>
        <v>Not on HR File</v>
      </c>
      <c r="AA1039" s="234" t="str">
        <f>IFERROR(VLOOKUP(Query1[[#This Row],[ENTERPRISE_ID]], Addresses!$A:$Y,23,0), "Not on HR File")</f>
        <v>Not on HR File</v>
      </c>
      <c r="AB1039" s="234" t="str">
        <f>IFERROR(VLOOKUP(Query1[[#This Row],[ENTERPRISE_ID]], Addresses!$A:$Y,24,0), "Not on HR File")</f>
        <v>Not on HR File</v>
      </c>
      <c r="AC1039" s="234" t="str">
        <f>IFERROR(VLOOKUP(Query1[[#This Row],[ENTERPRISE_ID]], Addresses!$A:$Y,25,0), "Not on HR File")</f>
        <v>Not on HR File</v>
      </c>
      <c r="AD1039" s="230" t="s">
        <v>5931</v>
      </c>
      <c r="AE1039" s="235">
        <v>46086</v>
      </c>
    </row>
    <row r="1040" spans="1:31" x14ac:dyDescent="0.3">
      <c r="A1040" s="230" t="s">
        <v>9174</v>
      </c>
      <c r="B1040" s="230" t="str">
        <f>Query1[[#This Row],[LAST_NAME]]</f>
        <v>CULLEY</v>
      </c>
      <c r="C1040" s="230" t="s">
        <v>9175</v>
      </c>
      <c r="D1040" s="230" t="s">
        <v>5682</v>
      </c>
      <c r="E1040" s="230" t="s">
        <v>9176</v>
      </c>
      <c r="F1040" s="230" t="s">
        <v>9177</v>
      </c>
      <c r="G1040" s="230" t="s">
        <v>9178</v>
      </c>
      <c r="H1040" s="230" t="str">
        <f>Query1[[#This Row],[FULL_NAME]]</f>
        <v>RONNIE CULLEY</v>
      </c>
      <c r="I1040" s="230" t="s">
        <v>9179</v>
      </c>
      <c r="J1040" s="230" t="s">
        <v>9180</v>
      </c>
      <c r="K1040" s="230" t="str">
        <f>Query1[[#This Row],[ENTERPRISE_ID]]</f>
        <v>RCULLEY</v>
      </c>
      <c r="L1040" s="231">
        <v>2525066938</v>
      </c>
      <c r="M1040" s="230" t="s">
        <v>5630</v>
      </c>
      <c r="N1040" s="230" t="s">
        <v>9181</v>
      </c>
      <c r="O1040" s="230"/>
      <c r="P1040" s="230" t="s">
        <v>9182</v>
      </c>
      <c r="Q1040" s="230" t="s">
        <v>416</v>
      </c>
      <c r="R1040" s="230" t="s">
        <v>9183</v>
      </c>
      <c r="S1040" s="230" t="s">
        <v>5664</v>
      </c>
      <c r="T1040" s="232">
        <v>8998</v>
      </c>
      <c r="U1040" s="230" t="s">
        <v>8779</v>
      </c>
      <c r="V1040" s="230" t="s">
        <v>8780</v>
      </c>
      <c r="W1040" s="233" t="str">
        <f>IFERROR(VLOOKUP(Query1[[#This Row],[ENTERPRISE_ID]],HR_tbl[],2, 0), "Not on HR File")</f>
        <v>Service Technician 1, In-Home</v>
      </c>
      <c r="X1040" s="113">
        <f>IFERROR(VLOOKUP(Query1[[#This Row],[ENTERPRISE_ID]],HR_tbl[],3,0), "Not on HR File")</f>
        <v>44966</v>
      </c>
      <c r="Y1040" s="234" t="str">
        <f>IFERROR(VLOOKUP(Query1[[#This Row],[ENTERPRISE_ID]], Addresses!$A:$Y,21,0), "Not on HR File")</f>
        <v>147 SAWYERTOWN RD</v>
      </c>
      <c r="Z1040" s="234">
        <f>IFERROR(VLOOKUP(Query1[[#This Row],[ENTERPRISE_ID]], Addresses!$A:$Y,22,0), "Not on HR File")</f>
        <v>0</v>
      </c>
      <c r="AA1040" s="234" t="str">
        <f>IFERROR(VLOOKUP(Query1[[#This Row],[ENTERPRISE_ID]], Addresses!$A:$Y,23,0), "Not on HR File")</f>
        <v>MOYOCK</v>
      </c>
      <c r="AB1040" s="234" t="str">
        <f>IFERROR(VLOOKUP(Query1[[#This Row],[ENTERPRISE_ID]], Addresses!$A:$Y,24,0), "Not on HR File")</f>
        <v>NC</v>
      </c>
      <c r="AC1040" s="234" t="str">
        <f>IFERROR(VLOOKUP(Query1[[#This Row],[ENTERPRISE_ID]], Addresses!$A:$Y,25,0), "Not on HR File")</f>
        <v>27958</v>
      </c>
      <c r="AD1040" s="230" t="s">
        <v>9184</v>
      </c>
      <c r="AE1040" s="235">
        <v>46086</v>
      </c>
    </row>
    <row r="1041" spans="1:31" x14ac:dyDescent="0.3">
      <c r="A1041" s="230" t="s">
        <v>17716</v>
      </c>
      <c r="B1041" s="230" t="str">
        <f>Query1[[#This Row],[LAST_NAME]]</f>
        <v>WALKER</v>
      </c>
      <c r="C1041" s="230" t="s">
        <v>17717</v>
      </c>
      <c r="D1041" s="230" t="s">
        <v>5756</v>
      </c>
      <c r="E1041" s="230" t="s">
        <v>17718</v>
      </c>
      <c r="F1041" s="230" t="s">
        <v>17719</v>
      </c>
      <c r="G1041" s="230" t="s">
        <v>17720</v>
      </c>
      <c r="H1041" s="230" t="str">
        <f>Query1[[#This Row],[FULL_NAME]]</f>
        <v>GERMAINE WALKER</v>
      </c>
      <c r="I1041" s="230" t="s">
        <v>6212</v>
      </c>
      <c r="J1041" s="230" t="s">
        <v>17721</v>
      </c>
      <c r="K1041" s="230" t="str">
        <f>Query1[[#This Row],[ENTERPRISE_ID]]</f>
        <v>GWALKER</v>
      </c>
      <c r="L1041" s="231">
        <v>8486331368</v>
      </c>
      <c r="M1041" s="230" t="s">
        <v>5630</v>
      </c>
      <c r="N1041" s="230" t="s">
        <v>17722</v>
      </c>
      <c r="O1041" s="230"/>
      <c r="P1041" s="230" t="s">
        <v>17723</v>
      </c>
      <c r="Q1041" s="230" t="s">
        <v>719</v>
      </c>
      <c r="R1041" s="230" t="s">
        <v>17724</v>
      </c>
      <c r="S1041" s="230" t="s">
        <v>5738</v>
      </c>
      <c r="T1041" s="232">
        <v>8998</v>
      </c>
      <c r="U1041" s="230" t="s">
        <v>5764</v>
      </c>
      <c r="V1041" s="230" t="s">
        <v>5765</v>
      </c>
      <c r="W1041" s="233" t="str">
        <f>IFERROR(VLOOKUP(Query1[[#This Row],[ENTERPRISE_ID]],HR_tbl[],2, 0), "Not on HR File")</f>
        <v>Service Technician 2, In-Home</v>
      </c>
      <c r="X1041" s="113">
        <f>IFERROR(VLOOKUP(Query1[[#This Row],[ENTERPRISE_ID]],HR_tbl[],3,0), "Not on HR File")</f>
        <v>44251</v>
      </c>
      <c r="Y1041" s="234" t="str">
        <f>IFERROR(VLOOKUP(Query1[[#This Row],[ENTERPRISE_ID]], Addresses!$A:$Y,21,0), "Not on HR File")</f>
        <v>914 linden avenue</v>
      </c>
      <c r="Z1041" s="234">
        <f>IFERROR(VLOOKUP(Query1[[#This Row],[ENTERPRISE_ID]], Addresses!$A:$Y,22,0), "Not on HR File")</f>
        <v>0</v>
      </c>
      <c r="AA1041" s="234" t="str">
        <f>IFERROR(VLOOKUP(Query1[[#This Row],[ENTERPRISE_ID]], Addresses!$A:$Y,23,0), "Not on HR File")</f>
        <v>PLEASANTVILLE</v>
      </c>
      <c r="AB1041" s="234" t="str">
        <f>IFERROR(VLOOKUP(Query1[[#This Row],[ENTERPRISE_ID]], Addresses!$A:$Y,24,0), "Not on HR File")</f>
        <v>NJ</v>
      </c>
      <c r="AC1041" s="234" t="str">
        <f>IFERROR(VLOOKUP(Query1[[#This Row],[ENTERPRISE_ID]], Addresses!$A:$Y,25,0), "Not on HR File")</f>
        <v>08232</v>
      </c>
      <c r="AD1041" s="230" t="s">
        <v>17725</v>
      </c>
      <c r="AE1041" s="235">
        <v>46086</v>
      </c>
    </row>
    <row r="1042" spans="1:31" x14ac:dyDescent="0.3">
      <c r="A1042" s="230"/>
      <c r="B1042" s="230" t="str">
        <f>Query1[[#This Row],[LAST_NAME]]</f>
        <v>CARROLL</v>
      </c>
      <c r="C1042" s="230" t="s">
        <v>11157</v>
      </c>
      <c r="D1042" s="230" t="s">
        <v>5669</v>
      </c>
      <c r="E1042" s="230" t="s">
        <v>11158</v>
      </c>
      <c r="F1042" s="230"/>
      <c r="G1042" s="230" t="s">
        <v>11159</v>
      </c>
      <c r="H1042" s="230" t="str">
        <f>Query1[[#This Row],[FULL_NAME]]</f>
        <v>ADAM CARROLL</v>
      </c>
      <c r="I1042" s="230" t="s">
        <v>11160</v>
      </c>
      <c r="J1042" s="230" t="s">
        <v>3876</v>
      </c>
      <c r="K1042" s="230" t="str">
        <f>Query1[[#This Row],[ENTERPRISE_ID]]</f>
        <v>ACARRO0</v>
      </c>
      <c r="L1042" s="231">
        <v>5099010482</v>
      </c>
      <c r="M1042" s="230" t="s">
        <v>5630</v>
      </c>
      <c r="N1042" s="230" t="s">
        <v>11161</v>
      </c>
      <c r="O1042" s="230"/>
      <c r="P1042" s="230" t="s">
        <v>11162</v>
      </c>
      <c r="Q1042" s="230" t="s">
        <v>1472</v>
      </c>
      <c r="R1042" s="230" t="s">
        <v>11163</v>
      </c>
      <c r="S1042" s="230" t="s">
        <v>5664</v>
      </c>
      <c r="T1042" s="232">
        <v>8998</v>
      </c>
      <c r="U1042" s="230" t="s">
        <v>1959</v>
      </c>
      <c r="V1042" s="230" t="s">
        <v>6561</v>
      </c>
      <c r="W1042" s="233" t="str">
        <f>IFERROR(VLOOKUP(Query1[[#This Row],[ENTERPRISE_ID]],HR_tbl[],2, 0), "Not on HR File")</f>
        <v>Service Technician 2, Trainee</v>
      </c>
      <c r="X1042" s="113">
        <f>IFERROR(VLOOKUP(Query1[[#This Row],[ENTERPRISE_ID]],HR_tbl[],3,0), "Not on HR File")</f>
        <v>46075</v>
      </c>
      <c r="Y1042" s="234" t="str">
        <f>IFERROR(VLOOKUP(Query1[[#This Row],[ENTERPRISE_ID]], Addresses!$A:$Y,21,0), "Not on HR File")</f>
        <v>Not on HR File</v>
      </c>
      <c r="Z1042" s="234" t="str">
        <f>IFERROR(VLOOKUP(Query1[[#This Row],[ENTERPRISE_ID]], Addresses!$A:$Y,22,0), "Not on HR File")</f>
        <v>Not on HR File</v>
      </c>
      <c r="AA1042" s="234" t="str">
        <f>IFERROR(VLOOKUP(Query1[[#This Row],[ENTERPRISE_ID]], Addresses!$A:$Y,23,0), "Not on HR File")</f>
        <v>Not on HR File</v>
      </c>
      <c r="AB1042" s="234" t="str">
        <f>IFERROR(VLOOKUP(Query1[[#This Row],[ENTERPRISE_ID]], Addresses!$A:$Y,24,0), "Not on HR File")</f>
        <v>Not on HR File</v>
      </c>
      <c r="AC1042" s="234" t="str">
        <f>IFERROR(VLOOKUP(Query1[[#This Row],[ENTERPRISE_ID]], Addresses!$A:$Y,25,0), "Not on HR File")</f>
        <v>Not on HR File</v>
      </c>
      <c r="AD1042" s="230" t="s">
        <v>11164</v>
      </c>
      <c r="AE1042" s="235">
        <v>46086</v>
      </c>
    </row>
    <row r="1043" spans="1:31" x14ac:dyDescent="0.3">
      <c r="A1043" s="230" t="s">
        <v>347</v>
      </c>
      <c r="B1043" s="230" t="str">
        <f>Query1[[#This Row],[LAST_NAME]]</f>
        <v>SORIANO</v>
      </c>
      <c r="C1043" s="230" t="s">
        <v>348</v>
      </c>
      <c r="D1043" s="230" t="s">
        <v>5638</v>
      </c>
      <c r="E1043" s="230" t="s">
        <v>7111</v>
      </c>
      <c r="F1043" s="230" t="s">
        <v>7112</v>
      </c>
      <c r="G1043" s="230" t="s">
        <v>349</v>
      </c>
      <c r="H1043" s="230" t="str">
        <f>Query1[[#This Row],[FULL_NAME]]</f>
        <v>JORGE SORIANO</v>
      </c>
      <c r="I1043" s="230" t="s">
        <v>7113</v>
      </c>
      <c r="J1043" s="230" t="s">
        <v>4718</v>
      </c>
      <c r="K1043" s="230" t="str">
        <f>Query1[[#This Row],[ENTERPRISE_ID]]</f>
        <v>JSORIAN</v>
      </c>
      <c r="L1043" s="231">
        <v>4077281392</v>
      </c>
      <c r="M1043" s="230" t="s">
        <v>5630</v>
      </c>
      <c r="N1043" s="230" t="s">
        <v>7114</v>
      </c>
      <c r="O1043" s="230"/>
      <c r="P1043" s="230" t="s">
        <v>7115</v>
      </c>
      <c r="Q1043" s="230" t="s">
        <v>297</v>
      </c>
      <c r="R1043" s="230" t="s">
        <v>7116</v>
      </c>
      <c r="S1043" s="230" t="s">
        <v>5634</v>
      </c>
      <c r="T1043" s="232">
        <v>8998</v>
      </c>
      <c r="U1043" s="230" t="s">
        <v>5812</v>
      </c>
      <c r="V1043" s="230" t="s">
        <v>6138</v>
      </c>
      <c r="W1043" s="233" t="str">
        <f>IFERROR(VLOOKUP(Query1[[#This Row],[ENTERPRISE_ID]],HR_tbl[],2, 0), "Not on HR File")</f>
        <v>HVAC Lead Installer</v>
      </c>
      <c r="X1043" s="113">
        <f>IFERROR(VLOOKUP(Query1[[#This Row],[ENTERPRISE_ID]],HR_tbl[],3,0), "Not on HR File")</f>
        <v>45928</v>
      </c>
      <c r="Y1043" s="234" t="str">
        <f>IFERROR(VLOOKUP(Query1[[#This Row],[ENTERPRISE_ID]], Addresses!$A:$Y,21,0), "Not on HR File")</f>
        <v>411 CALIFORNIA AVE</v>
      </c>
      <c r="Z1043" s="234">
        <f>IFERROR(VLOOKUP(Query1[[#This Row],[ENTERPRISE_ID]], Addresses!$A:$Y,22,0), "Not on HR File")</f>
        <v>0</v>
      </c>
      <c r="AA1043" s="234" t="str">
        <f>IFERROR(VLOOKUP(Query1[[#This Row],[ENTERPRISE_ID]], Addresses!$A:$Y,23,0), "Not on HR File")</f>
        <v>SAINT CLOUD</v>
      </c>
      <c r="AB1043" s="234" t="str">
        <f>IFERROR(VLOOKUP(Query1[[#This Row],[ENTERPRISE_ID]], Addresses!$A:$Y,24,0), "Not on HR File")</f>
        <v>FL</v>
      </c>
      <c r="AC1043" s="234" t="str">
        <f>IFERROR(VLOOKUP(Query1[[#This Row],[ENTERPRISE_ID]], Addresses!$A:$Y,25,0), "Not on HR File")</f>
        <v>34769</v>
      </c>
      <c r="AD1043" s="230" t="s">
        <v>7117</v>
      </c>
      <c r="AE1043" s="235">
        <v>46086</v>
      </c>
    </row>
    <row r="1044" spans="1:31" x14ac:dyDescent="0.3">
      <c r="A1044" s="230" t="s">
        <v>5455</v>
      </c>
      <c r="B1044" s="230" t="str">
        <f>Query1[[#This Row],[LAST_NAME]]</f>
        <v>VRELL</v>
      </c>
      <c r="C1044" s="230" t="s">
        <v>7206</v>
      </c>
      <c r="D1044" s="230" t="s">
        <v>5769</v>
      </c>
      <c r="E1044" s="230" t="s">
        <v>7207</v>
      </c>
      <c r="F1044" s="230" t="s">
        <v>7208</v>
      </c>
      <c r="G1044" s="230" t="s">
        <v>5458</v>
      </c>
      <c r="H1044" s="230" t="str">
        <f>Query1[[#This Row],[FULL_NAME]]</f>
        <v>BENJAMIN VRELL</v>
      </c>
      <c r="I1044" s="230" t="s">
        <v>5457</v>
      </c>
      <c r="J1044" s="230" t="s">
        <v>5456</v>
      </c>
      <c r="K1044" s="230" t="str">
        <f>Query1[[#This Row],[ENTERPRISE_ID]]</f>
        <v>BVRELL</v>
      </c>
      <c r="L1044" s="231">
        <v>2703170657</v>
      </c>
      <c r="M1044" s="230" t="s">
        <v>5630</v>
      </c>
      <c r="N1044" s="230" t="s">
        <v>7209</v>
      </c>
      <c r="O1044" s="230"/>
      <c r="P1044" s="230" t="s">
        <v>5459</v>
      </c>
      <c r="Q1044" s="230" t="s">
        <v>366</v>
      </c>
      <c r="R1044" s="230" t="s">
        <v>7210</v>
      </c>
      <c r="S1044" s="230" t="s">
        <v>5664</v>
      </c>
      <c r="T1044" s="232">
        <v>8998</v>
      </c>
      <c r="U1044" s="230" t="s">
        <v>5772</v>
      </c>
      <c r="V1044" s="230" t="s">
        <v>7211</v>
      </c>
      <c r="W1044" s="233" t="str">
        <f>IFERROR(VLOOKUP(Query1[[#This Row],[ENTERPRISE_ID]],HR_tbl[],2, 0), "Not on HR File")</f>
        <v>Service Technician 2, In-Home</v>
      </c>
      <c r="X1044" s="113">
        <f>IFERROR(VLOOKUP(Query1[[#This Row],[ENTERPRISE_ID]],HR_tbl[],3,0), "Not on HR File")</f>
        <v>46012</v>
      </c>
      <c r="Y1044" s="234" t="str">
        <f>IFERROR(VLOOKUP(Query1[[#This Row],[ENTERPRISE_ID]], Addresses!$A:$Y,21,0), "Not on HR File")</f>
        <v>Not on HR File</v>
      </c>
      <c r="Z1044" s="234" t="str">
        <f>IFERROR(VLOOKUP(Query1[[#This Row],[ENTERPRISE_ID]], Addresses!$A:$Y,22,0), "Not on HR File")</f>
        <v>Not on HR File</v>
      </c>
      <c r="AA1044" s="234" t="str">
        <f>IFERROR(VLOOKUP(Query1[[#This Row],[ENTERPRISE_ID]], Addresses!$A:$Y,23,0), "Not on HR File")</f>
        <v>Not on HR File</v>
      </c>
      <c r="AB1044" s="234" t="str">
        <f>IFERROR(VLOOKUP(Query1[[#This Row],[ENTERPRISE_ID]], Addresses!$A:$Y,24,0), "Not on HR File")</f>
        <v>Not on HR File</v>
      </c>
      <c r="AC1044" s="234" t="str">
        <f>IFERROR(VLOOKUP(Query1[[#This Row],[ENTERPRISE_ID]], Addresses!$A:$Y,25,0), "Not on HR File")</f>
        <v>Not on HR File</v>
      </c>
      <c r="AD1044" s="230" t="s">
        <v>7212</v>
      </c>
      <c r="AE1044" s="235">
        <v>46086</v>
      </c>
    </row>
    <row r="1045" spans="1:31" x14ac:dyDescent="0.3">
      <c r="A1045" s="230" t="s">
        <v>2654</v>
      </c>
      <c r="B1045" s="230" t="str">
        <f>Query1[[#This Row],[LAST_NAME]]</f>
        <v>HAYMER</v>
      </c>
      <c r="C1045" s="230" t="s">
        <v>2655</v>
      </c>
      <c r="D1045" s="230" t="s">
        <v>5719</v>
      </c>
      <c r="E1045" s="230" t="s">
        <v>13517</v>
      </c>
      <c r="F1045" s="230" t="s">
        <v>13518</v>
      </c>
      <c r="G1045" s="230" t="s">
        <v>2656</v>
      </c>
      <c r="H1045" s="230" t="str">
        <f>Query1[[#This Row],[FULL_NAME]]</f>
        <v>KENNETH HAYMER</v>
      </c>
      <c r="I1045" s="230" t="s">
        <v>5583</v>
      </c>
      <c r="J1045" s="230" t="s">
        <v>4537</v>
      </c>
      <c r="K1045" s="230" t="str">
        <f>Query1[[#This Row],[ENTERPRISE_ID]]</f>
        <v>KHAYME</v>
      </c>
      <c r="L1045" s="231">
        <v>3124786854</v>
      </c>
      <c r="M1045" s="230" t="s">
        <v>5630</v>
      </c>
      <c r="N1045" s="230" t="s">
        <v>13519</v>
      </c>
      <c r="O1045" s="230"/>
      <c r="P1045" s="230" t="s">
        <v>6823</v>
      </c>
      <c r="Q1045" s="230" t="s">
        <v>250</v>
      </c>
      <c r="R1045" s="230" t="s">
        <v>13520</v>
      </c>
      <c r="S1045" s="230" t="s">
        <v>5634</v>
      </c>
      <c r="T1045" s="232">
        <v>8998</v>
      </c>
      <c r="U1045" s="230" t="s">
        <v>5715</v>
      </c>
      <c r="V1045" s="230" t="s">
        <v>5716</v>
      </c>
      <c r="W1045" s="233" t="str">
        <f>IFERROR(VLOOKUP(Query1[[#This Row],[ENTERPRISE_ID]],HR_tbl[],2, 0), "Not on HR File")</f>
        <v>Team Lead Technician</v>
      </c>
      <c r="X1045" s="113">
        <f>IFERROR(VLOOKUP(Query1[[#This Row],[ENTERPRISE_ID]],HR_tbl[],3,0), "Not on HR File")</f>
        <v>34983</v>
      </c>
      <c r="Y1045" s="234" t="str">
        <f>IFERROR(VLOOKUP(Query1[[#This Row],[ENTERPRISE_ID]], Addresses!$A:$Y,21,0), "Not on HR File")</f>
        <v>1450 N Sedgwick st</v>
      </c>
      <c r="Z1045" s="234" t="str">
        <f>IFERROR(VLOOKUP(Query1[[#This Row],[ENTERPRISE_ID]], Addresses!$A:$Y,22,0), "Not on HR File")</f>
        <v>APT #117</v>
      </c>
      <c r="AA1045" s="234" t="str">
        <f>IFERROR(VLOOKUP(Query1[[#This Row],[ENTERPRISE_ID]], Addresses!$A:$Y,23,0), "Not on HR File")</f>
        <v>CHICAGO</v>
      </c>
      <c r="AB1045" s="234" t="str">
        <f>IFERROR(VLOOKUP(Query1[[#This Row],[ENTERPRISE_ID]], Addresses!$A:$Y,24,0), "Not on HR File")</f>
        <v>IL</v>
      </c>
      <c r="AC1045" s="234" t="str">
        <f>IFERROR(VLOOKUP(Query1[[#This Row],[ENTERPRISE_ID]], Addresses!$A:$Y,25,0), "Not on HR File")</f>
        <v>60610</v>
      </c>
      <c r="AD1045" s="230" t="s">
        <v>13521</v>
      </c>
      <c r="AE1045" s="235">
        <v>46086</v>
      </c>
    </row>
    <row r="1046" spans="1:31" x14ac:dyDescent="0.3">
      <c r="A1046" s="230" t="s">
        <v>1643</v>
      </c>
      <c r="B1046" s="230" t="str">
        <f>Query1[[#This Row],[LAST_NAME]]</f>
        <v>BEHLER</v>
      </c>
      <c r="C1046" s="230" t="s">
        <v>1644</v>
      </c>
      <c r="D1046" s="230" t="s">
        <v>5729</v>
      </c>
      <c r="E1046" s="230" t="s">
        <v>16408</v>
      </c>
      <c r="F1046" s="230" t="s">
        <v>16409</v>
      </c>
      <c r="G1046" s="230" t="s">
        <v>1645</v>
      </c>
      <c r="H1046" s="230" t="str">
        <f>Query1[[#This Row],[FULL_NAME]]</f>
        <v>ADAM BEHLER</v>
      </c>
      <c r="I1046" s="230" t="s">
        <v>5364</v>
      </c>
      <c r="J1046" s="230" t="s">
        <v>3876</v>
      </c>
      <c r="K1046" s="230" t="str">
        <f>Query1[[#This Row],[ENTERPRISE_ID]]</f>
        <v>ABEHLE</v>
      </c>
      <c r="L1046" s="231">
        <v>9165454226</v>
      </c>
      <c r="M1046" s="230" t="s">
        <v>5630</v>
      </c>
      <c r="N1046" s="230" t="s">
        <v>16410</v>
      </c>
      <c r="O1046" s="230"/>
      <c r="P1046" s="230" t="s">
        <v>16411</v>
      </c>
      <c r="Q1046" s="230" t="s">
        <v>219</v>
      </c>
      <c r="R1046" s="230" t="s">
        <v>16412</v>
      </c>
      <c r="S1046" s="230" t="s">
        <v>5738</v>
      </c>
      <c r="T1046" s="232">
        <v>8998</v>
      </c>
      <c r="U1046" s="230" t="s">
        <v>5907</v>
      </c>
      <c r="V1046" s="230" t="s">
        <v>5908</v>
      </c>
      <c r="W1046" s="233" t="str">
        <f>IFERROR(VLOOKUP(Query1[[#This Row],[ENTERPRISE_ID]],HR_tbl[],2, 0), "Not on HR File")</f>
        <v>HVAC Team Lead Technician</v>
      </c>
      <c r="X1046" s="113">
        <f>IFERROR(VLOOKUP(Query1[[#This Row],[ENTERPRISE_ID]],HR_tbl[],3,0), "Not on HR File")</f>
        <v>37137</v>
      </c>
      <c r="Y1046" s="234" t="str">
        <f>IFERROR(VLOOKUP(Query1[[#This Row],[ENTERPRISE_ID]], Addresses!$A:$Y,21,0), "Not on HR File")</f>
        <v>2695 Hopi Ct</v>
      </c>
      <c r="Z1046" s="234">
        <f>IFERROR(VLOOKUP(Query1[[#This Row],[ENTERPRISE_ID]], Addresses!$A:$Y,22,0), "Not on HR File")</f>
        <v>0</v>
      </c>
      <c r="AA1046" s="234" t="str">
        <f>IFERROR(VLOOKUP(Query1[[#This Row],[ENTERPRISE_ID]], Addresses!$A:$Y,23,0), "Not on HR File")</f>
        <v>Cameron Park</v>
      </c>
      <c r="AB1046" s="234" t="str">
        <f>IFERROR(VLOOKUP(Query1[[#This Row],[ENTERPRISE_ID]], Addresses!$A:$Y,24,0), "Not on HR File")</f>
        <v>CA</v>
      </c>
      <c r="AC1046" s="234" t="str">
        <f>IFERROR(VLOOKUP(Query1[[#This Row],[ENTERPRISE_ID]], Addresses!$A:$Y,25,0), "Not on HR File")</f>
        <v>95682</v>
      </c>
      <c r="AD1046" s="230" t="s">
        <v>16413</v>
      </c>
      <c r="AE1046" s="235">
        <v>46086</v>
      </c>
    </row>
    <row r="1047" spans="1:31" x14ac:dyDescent="0.3">
      <c r="A1047" s="230" t="s">
        <v>761</v>
      </c>
      <c r="B1047" s="230" t="str">
        <f>Query1[[#This Row],[LAST_NAME]]</f>
        <v>SAMADI</v>
      </c>
      <c r="C1047" s="230" t="s">
        <v>763</v>
      </c>
      <c r="D1047" s="230" t="s">
        <v>5729</v>
      </c>
      <c r="E1047" s="230" t="s">
        <v>16693</v>
      </c>
      <c r="F1047" s="230" t="s">
        <v>16694</v>
      </c>
      <c r="G1047" s="230" t="s">
        <v>764</v>
      </c>
      <c r="H1047" s="230" t="str">
        <f>Query1[[#This Row],[FULL_NAME]]</f>
        <v>AHMAD PARWIZ SAMADI</v>
      </c>
      <c r="I1047" s="230" t="s">
        <v>16695</v>
      </c>
      <c r="J1047" s="230" t="s">
        <v>16696</v>
      </c>
      <c r="K1047" s="230" t="str">
        <f>Query1[[#This Row],[ENTERPRISE_ID]]</f>
        <v>ASAMAD0</v>
      </c>
      <c r="L1047" s="231">
        <v>9255800400</v>
      </c>
      <c r="M1047" s="230" t="s">
        <v>5630</v>
      </c>
      <c r="N1047" s="230" t="s">
        <v>16697</v>
      </c>
      <c r="O1047" s="230" t="s">
        <v>8274</v>
      </c>
      <c r="P1047" s="230" t="s">
        <v>492</v>
      </c>
      <c r="Q1047" s="230" t="s">
        <v>219</v>
      </c>
      <c r="R1047" s="230" t="s">
        <v>16698</v>
      </c>
      <c r="S1047" s="230" t="s">
        <v>5738</v>
      </c>
      <c r="T1047" s="232">
        <v>8998</v>
      </c>
      <c r="U1047" s="230" t="s">
        <v>6194</v>
      </c>
      <c r="V1047" s="230" t="s">
        <v>6195</v>
      </c>
      <c r="W1047" s="233" t="str">
        <f>IFERROR(VLOOKUP(Query1[[#This Row],[ENTERPRISE_ID]],HR_tbl[],2, 0), "Not on HR File")</f>
        <v>Service Technician 3, In-Home</v>
      </c>
      <c r="X1047" s="113">
        <f>IFERROR(VLOOKUP(Query1[[#This Row],[ENTERPRISE_ID]],HR_tbl[],3,0), "Not on HR File")</f>
        <v>45473</v>
      </c>
      <c r="Y1047" s="234" t="str">
        <f>IFERROR(VLOOKUP(Query1[[#This Row],[ENTERPRISE_ID]], Addresses!$A:$Y,21,0), "Not on HR File")</f>
        <v>5095 Clayton Rd Apt 3</v>
      </c>
      <c r="Z1047" s="234" t="str">
        <f>IFERROR(VLOOKUP(Query1[[#This Row],[ENTERPRISE_ID]], Addresses!$A:$Y,22,0), "Not on HR File")</f>
        <v>5095 Apt 3 Clayton Road</v>
      </c>
      <c r="AA1047" s="234" t="str">
        <f>IFERROR(VLOOKUP(Query1[[#This Row],[ENTERPRISE_ID]], Addresses!$A:$Y,23,0), "Not on HR File")</f>
        <v>CONCORD</v>
      </c>
      <c r="AB1047" s="234" t="str">
        <f>IFERROR(VLOOKUP(Query1[[#This Row],[ENTERPRISE_ID]], Addresses!$A:$Y,24,0), "Not on HR File")</f>
        <v>CA</v>
      </c>
      <c r="AC1047" s="234" t="str">
        <f>IFERROR(VLOOKUP(Query1[[#This Row],[ENTERPRISE_ID]], Addresses!$A:$Y,25,0), "Not on HR File")</f>
        <v>94521</v>
      </c>
      <c r="AD1047" s="230" t="s">
        <v>16699</v>
      </c>
      <c r="AE1047" s="235">
        <v>46086</v>
      </c>
    </row>
    <row r="1048" spans="1:31" x14ac:dyDescent="0.3">
      <c r="A1048" s="230" t="s">
        <v>31286</v>
      </c>
      <c r="B1048" s="230" t="str">
        <f>Query1[[#This Row],[LAST_NAME]]</f>
        <v>BROWN</v>
      </c>
      <c r="C1048" s="230" t="s">
        <v>657</v>
      </c>
      <c r="D1048" s="230" t="s">
        <v>5682</v>
      </c>
      <c r="E1048" s="230" t="s">
        <v>18690</v>
      </c>
      <c r="F1048" s="230" t="s">
        <v>31287</v>
      </c>
      <c r="G1048" s="230" t="s">
        <v>658</v>
      </c>
      <c r="H1048" s="230" t="str">
        <f>Query1[[#This Row],[FULL_NAME]]</f>
        <v>WILLIAM BROWN</v>
      </c>
      <c r="I1048" s="230" t="s">
        <v>4839</v>
      </c>
      <c r="J1048" s="230" t="s">
        <v>4034</v>
      </c>
      <c r="K1048" s="230" t="str">
        <f>Query1[[#This Row],[ENTERPRISE_ID]]</f>
        <v>WBROWN</v>
      </c>
      <c r="L1048" s="231">
        <v>2524201108</v>
      </c>
      <c r="M1048" s="230" t="s">
        <v>5630</v>
      </c>
      <c r="N1048" s="230" t="s">
        <v>18691</v>
      </c>
      <c r="O1048" s="230"/>
      <c r="P1048" s="230" t="s">
        <v>16513</v>
      </c>
      <c r="Q1048" s="230" t="s">
        <v>416</v>
      </c>
      <c r="R1048" s="230" t="s">
        <v>16514</v>
      </c>
      <c r="S1048" s="230" t="s">
        <v>5738</v>
      </c>
      <c r="T1048" s="232">
        <v>8998</v>
      </c>
      <c r="U1048" s="230" t="s">
        <v>8003</v>
      </c>
      <c r="V1048" s="230" t="s">
        <v>8004</v>
      </c>
      <c r="W1048" s="233" t="str">
        <f>IFERROR(VLOOKUP(Query1[[#This Row],[ENTERPRISE_ID]],HR_tbl[],2, 0), "Not on HR File")</f>
        <v>Service Technician 1, In-Home</v>
      </c>
      <c r="X1048" s="113">
        <f>IFERROR(VLOOKUP(Query1[[#This Row],[ENTERPRISE_ID]],HR_tbl[],3,0), "Not on HR File")</f>
        <v>45319</v>
      </c>
      <c r="Y1048" s="234" t="str">
        <f>IFERROR(VLOOKUP(Query1[[#This Row],[ENTERPRISE_ID]], Addresses!$A:$Y,21,0), "Not on HR File")</f>
        <v>18 Stacy ln</v>
      </c>
      <c r="Z1048" s="234">
        <f>IFERROR(VLOOKUP(Query1[[#This Row],[ENTERPRISE_ID]], Addresses!$A:$Y,22,0), "Not on HR File")</f>
        <v>0</v>
      </c>
      <c r="AA1048" s="234" t="str">
        <f>IFERROR(VLOOKUP(Query1[[#This Row],[ENTERPRISE_ID]], Addresses!$A:$Y,23,0), "Not on HR File")</f>
        <v>TARBORO</v>
      </c>
      <c r="AB1048" s="234" t="str">
        <f>IFERROR(VLOOKUP(Query1[[#This Row],[ENTERPRISE_ID]], Addresses!$A:$Y,24,0), "Not on HR File")</f>
        <v>NC</v>
      </c>
      <c r="AC1048" s="234" t="str">
        <f>IFERROR(VLOOKUP(Query1[[#This Row],[ENTERPRISE_ID]], Addresses!$A:$Y,25,0), "Not on HR File")</f>
        <v>27886</v>
      </c>
      <c r="AD1048" s="230" t="s">
        <v>31232</v>
      </c>
      <c r="AE1048" s="235">
        <v>46086</v>
      </c>
    </row>
    <row r="1049" spans="1:31" x14ac:dyDescent="0.3">
      <c r="A1049" s="230" t="s">
        <v>11419</v>
      </c>
      <c r="B1049" s="230" t="str">
        <f>Query1[[#This Row],[LAST_NAME]]</f>
        <v>SLAWTER</v>
      </c>
      <c r="C1049" s="230" t="s">
        <v>11420</v>
      </c>
      <c r="D1049" s="230" t="s">
        <v>5682</v>
      </c>
      <c r="E1049" s="230" t="s">
        <v>11421</v>
      </c>
      <c r="F1049" s="230" t="s">
        <v>11422</v>
      </c>
      <c r="G1049" s="230" t="s">
        <v>11423</v>
      </c>
      <c r="H1049" s="230" t="str">
        <f>Query1[[#This Row],[FULL_NAME]]</f>
        <v>ROBERT SLAWTER</v>
      </c>
      <c r="I1049" s="230" t="s">
        <v>11424</v>
      </c>
      <c r="J1049" s="230" t="s">
        <v>4188</v>
      </c>
      <c r="K1049" s="230" t="str">
        <f>Query1[[#This Row],[ENTERPRISE_ID]]</f>
        <v>RSLAWTE</v>
      </c>
      <c r="L1049" s="231">
        <v>7576298388</v>
      </c>
      <c r="M1049" s="230" t="s">
        <v>5630</v>
      </c>
      <c r="N1049" s="230" t="s">
        <v>11425</v>
      </c>
      <c r="O1049" s="230"/>
      <c r="P1049" s="230" t="s">
        <v>3839</v>
      </c>
      <c r="Q1049" s="230" t="s">
        <v>328</v>
      </c>
      <c r="R1049" s="230" t="s">
        <v>8325</v>
      </c>
      <c r="S1049" s="230" t="s">
        <v>5738</v>
      </c>
      <c r="T1049" s="232">
        <v>8998</v>
      </c>
      <c r="U1049" s="230" t="s">
        <v>4895</v>
      </c>
      <c r="V1049" s="230" t="s">
        <v>6916</v>
      </c>
      <c r="W1049" s="233" t="str">
        <f>IFERROR(VLOOKUP(Query1[[#This Row],[ENTERPRISE_ID]],HR_tbl[],2, 0), "Not on HR File")</f>
        <v>Service Technician 2, In-Home</v>
      </c>
      <c r="X1049" s="113">
        <f>IFERROR(VLOOKUP(Query1[[#This Row],[ENTERPRISE_ID]],HR_tbl[],3,0), "Not on HR File")</f>
        <v>43712</v>
      </c>
      <c r="Y1049" s="234" t="str">
        <f>IFERROR(VLOOKUP(Query1[[#This Row],[ENTERPRISE_ID]], Addresses!$A:$Y,21,0), "Not on HR File")</f>
        <v>1528 CANTERFROD CT.</v>
      </c>
      <c r="Z1049" s="234">
        <f>IFERROR(VLOOKUP(Query1[[#This Row],[ENTERPRISE_ID]], Addresses!$A:$Y,22,0), "Not on HR File")</f>
        <v>0</v>
      </c>
      <c r="AA1049" s="234" t="str">
        <f>IFERROR(VLOOKUP(Query1[[#This Row],[ENTERPRISE_ID]], Addresses!$A:$Y,23,0), "Not on HR File")</f>
        <v>VIRGINIA BEACH</v>
      </c>
      <c r="AB1049" s="234" t="str">
        <f>IFERROR(VLOOKUP(Query1[[#This Row],[ENTERPRISE_ID]], Addresses!$A:$Y,24,0), "Not on HR File")</f>
        <v>VA</v>
      </c>
      <c r="AC1049" s="234" t="str">
        <f>IFERROR(VLOOKUP(Query1[[#This Row],[ENTERPRISE_ID]], Addresses!$A:$Y,25,0), "Not on HR File")</f>
        <v>23464</v>
      </c>
      <c r="AD1049" s="230" t="s">
        <v>11426</v>
      </c>
      <c r="AE1049" s="235">
        <v>46086</v>
      </c>
    </row>
    <row r="1050" spans="1:31" x14ac:dyDescent="0.3">
      <c r="A1050" s="230" t="s">
        <v>17357</v>
      </c>
      <c r="B1050" s="230" t="str">
        <f>Query1[[#This Row],[LAST_NAME]]</f>
        <v>KELLY</v>
      </c>
      <c r="C1050" s="230" t="s">
        <v>1370</v>
      </c>
      <c r="D1050" s="230" t="s">
        <v>5822</v>
      </c>
      <c r="E1050" s="230" t="s">
        <v>17358</v>
      </c>
      <c r="F1050" s="230" t="s">
        <v>17359</v>
      </c>
      <c r="G1050" s="230" t="s">
        <v>1371</v>
      </c>
      <c r="H1050" s="230" t="str">
        <f>Query1[[#This Row],[FULL_NAME]]</f>
        <v>SHANE KELLY</v>
      </c>
      <c r="I1050" s="230" t="s">
        <v>4437</v>
      </c>
      <c r="J1050" s="230" t="s">
        <v>14882</v>
      </c>
      <c r="K1050" s="230" t="str">
        <f>Query1[[#This Row],[ENTERPRISE_ID]]</f>
        <v>SKELLY3</v>
      </c>
      <c r="L1050" s="231">
        <v>5084044776</v>
      </c>
      <c r="M1050" s="230" t="s">
        <v>5630</v>
      </c>
      <c r="N1050" s="230" t="s">
        <v>17360</v>
      </c>
      <c r="O1050" s="230"/>
      <c r="P1050" s="230" t="s">
        <v>17361</v>
      </c>
      <c r="Q1050" s="230" t="s">
        <v>382</v>
      </c>
      <c r="R1050" s="230" t="s">
        <v>17362</v>
      </c>
      <c r="S1050" s="230" t="s">
        <v>5916</v>
      </c>
      <c r="T1050" s="232">
        <v>8998</v>
      </c>
      <c r="U1050" s="230" t="s">
        <v>6968</v>
      </c>
      <c r="V1050" s="230" t="s">
        <v>6969</v>
      </c>
      <c r="W1050" s="233" t="str">
        <f>IFERROR(VLOOKUP(Query1[[#This Row],[ENTERPRISE_ID]],HR_tbl[],2, 0), "Not on HR File")</f>
        <v>Service Technician 2, In-Home</v>
      </c>
      <c r="X1050" s="113">
        <f>IFERROR(VLOOKUP(Query1[[#This Row],[ENTERPRISE_ID]],HR_tbl[],3,0), "Not on HR File")</f>
        <v>43948</v>
      </c>
      <c r="Y1050" s="234" t="str">
        <f>IFERROR(VLOOKUP(Query1[[#This Row],[ENTERPRISE_ID]], Addresses!$A:$Y,21,0), "Not on HR File")</f>
        <v>309 LINCOLN ROAD</v>
      </c>
      <c r="Z1050" s="234">
        <f>IFERROR(VLOOKUP(Query1[[#This Row],[ENTERPRISE_ID]], Addresses!$A:$Y,22,0), "Not on HR File")</f>
        <v>0</v>
      </c>
      <c r="AA1050" s="234" t="str">
        <f>IFERROR(VLOOKUP(Query1[[#This Row],[ENTERPRISE_ID]], Addresses!$A:$Y,23,0), "Not on HR File")</f>
        <v>HYANNIS</v>
      </c>
      <c r="AB1050" s="234" t="str">
        <f>IFERROR(VLOOKUP(Query1[[#This Row],[ENTERPRISE_ID]], Addresses!$A:$Y,24,0), "Not on HR File")</f>
        <v>MA</v>
      </c>
      <c r="AC1050" s="234" t="str">
        <f>IFERROR(VLOOKUP(Query1[[#This Row],[ENTERPRISE_ID]], Addresses!$A:$Y,25,0), "Not on HR File")</f>
        <v>02601</v>
      </c>
      <c r="AD1050" s="230" t="s">
        <v>17363</v>
      </c>
      <c r="AE1050" s="235">
        <v>46086</v>
      </c>
    </row>
    <row r="1051" spans="1:31" x14ac:dyDescent="0.3">
      <c r="A1051" s="230" t="s">
        <v>8478</v>
      </c>
      <c r="B1051" s="230" t="str">
        <f>Query1[[#This Row],[LAST_NAME]]</f>
        <v>SHORT</v>
      </c>
      <c r="C1051" s="230" t="s">
        <v>8479</v>
      </c>
      <c r="D1051" s="230" t="s">
        <v>5769</v>
      </c>
      <c r="E1051" s="230" t="s">
        <v>8480</v>
      </c>
      <c r="F1051" s="230" t="s">
        <v>8481</v>
      </c>
      <c r="G1051" s="230" t="s">
        <v>8482</v>
      </c>
      <c r="H1051" s="230" t="str">
        <f>Query1[[#This Row],[FULL_NAME]]</f>
        <v>MICHAEL SHORT</v>
      </c>
      <c r="I1051" s="230" t="s">
        <v>8483</v>
      </c>
      <c r="J1051" s="230" t="s">
        <v>3909</v>
      </c>
      <c r="K1051" s="230" t="str">
        <f>Query1[[#This Row],[ENTERPRISE_ID]]</f>
        <v>MSHORT1</v>
      </c>
      <c r="L1051" s="231">
        <v>3097504891</v>
      </c>
      <c r="M1051" s="230" t="s">
        <v>5630</v>
      </c>
      <c r="N1051" s="230" t="s">
        <v>8484</v>
      </c>
      <c r="O1051" s="230"/>
      <c r="P1051" s="230" t="s">
        <v>8485</v>
      </c>
      <c r="Q1051" s="230" t="s">
        <v>250</v>
      </c>
      <c r="R1051" s="230" t="s">
        <v>3259</v>
      </c>
      <c r="S1051" s="230" t="s">
        <v>5738</v>
      </c>
      <c r="T1051" s="232">
        <v>8998</v>
      </c>
      <c r="U1051" s="230" t="s">
        <v>7463</v>
      </c>
      <c r="V1051" s="230" t="s">
        <v>7464</v>
      </c>
      <c r="W1051" s="233" t="str">
        <f>IFERROR(VLOOKUP(Query1[[#This Row],[ENTERPRISE_ID]],HR_tbl[],2, 0), "Not on HR File")</f>
        <v>Service Technician 2, In-Home</v>
      </c>
      <c r="X1051" s="113">
        <f>IFERROR(VLOOKUP(Query1[[#This Row],[ENTERPRISE_ID]],HR_tbl[],3,0), "Not on HR File")</f>
        <v>31610</v>
      </c>
      <c r="Y1051" s="234" t="str">
        <f>IFERROR(VLOOKUP(Query1[[#This Row],[ENTERPRISE_ID]], Addresses!$A:$Y,21,0), "Not on HR File")</f>
        <v>121 LAUREL LANE</v>
      </c>
      <c r="Z1051" s="234">
        <f>IFERROR(VLOOKUP(Query1[[#This Row],[ENTERPRISE_ID]], Addresses!$A:$Y,22,0), "Not on HR File")</f>
        <v>0</v>
      </c>
      <c r="AA1051" s="234" t="str">
        <f>IFERROR(VLOOKUP(Query1[[#This Row],[ENTERPRISE_ID]], Addresses!$A:$Y,23,0), "Not on HR File")</f>
        <v>EAST PEORIA</v>
      </c>
      <c r="AB1051" s="234" t="str">
        <f>IFERROR(VLOOKUP(Query1[[#This Row],[ENTERPRISE_ID]], Addresses!$A:$Y,24,0), "Not on HR File")</f>
        <v>IL</v>
      </c>
      <c r="AC1051" s="234" t="str">
        <f>IFERROR(VLOOKUP(Query1[[#This Row],[ENTERPRISE_ID]], Addresses!$A:$Y,25,0), "Not on HR File")</f>
        <v>61611</v>
      </c>
      <c r="AD1051" s="230" t="s">
        <v>8486</v>
      </c>
      <c r="AE1051" s="235">
        <v>46086</v>
      </c>
    </row>
    <row r="1052" spans="1:31" x14ac:dyDescent="0.3">
      <c r="A1052" s="230" t="s">
        <v>18936</v>
      </c>
      <c r="B1052" s="230" t="str">
        <f>Query1[[#This Row],[LAST_NAME]]</f>
        <v>LABRADO</v>
      </c>
      <c r="C1052" s="230" t="s">
        <v>18937</v>
      </c>
      <c r="D1052" s="230" t="s">
        <v>6040</v>
      </c>
      <c r="E1052" s="230" t="s">
        <v>18938</v>
      </c>
      <c r="F1052" s="230" t="s">
        <v>18939</v>
      </c>
      <c r="G1052" s="230" t="s">
        <v>9521</v>
      </c>
      <c r="H1052" s="230" t="str">
        <f>Query1[[#This Row],[FULL_NAME]]</f>
        <v>JUAN LABRADO</v>
      </c>
      <c r="I1052" s="230" t="s">
        <v>18940</v>
      </c>
      <c r="J1052" s="230" t="s">
        <v>4132</v>
      </c>
      <c r="K1052" s="230" t="str">
        <f>Query1[[#This Row],[ENTERPRISE_ID]]</f>
        <v>JLABRAD</v>
      </c>
      <c r="L1052" s="231">
        <v>9092474496</v>
      </c>
      <c r="M1052" s="230" t="s">
        <v>5630</v>
      </c>
      <c r="N1052" s="230" t="s">
        <v>18941</v>
      </c>
      <c r="O1052" s="230"/>
      <c r="P1052" s="230" t="s">
        <v>18942</v>
      </c>
      <c r="Q1052" s="230" t="s">
        <v>219</v>
      </c>
      <c r="R1052" s="230" t="s">
        <v>18943</v>
      </c>
      <c r="S1052" s="230" t="s">
        <v>5714</v>
      </c>
      <c r="T1052" s="232">
        <v>8998</v>
      </c>
      <c r="U1052" s="230" t="s">
        <v>5907</v>
      </c>
      <c r="V1052" s="230" t="s">
        <v>5908</v>
      </c>
      <c r="W1052" s="233" t="str">
        <f>IFERROR(VLOOKUP(Query1[[#This Row],[ENTERPRISE_ID]],HR_tbl[],2, 0), "Not on HR File")</f>
        <v>HVAC Team Lead Technician</v>
      </c>
      <c r="X1052" s="113">
        <f>IFERROR(VLOOKUP(Query1[[#This Row],[ENTERPRISE_ID]],HR_tbl[],3,0), "Not on HR File")</f>
        <v>41750</v>
      </c>
      <c r="Y1052" s="234" t="str">
        <f>IFERROR(VLOOKUP(Query1[[#This Row],[ENTERPRISE_ID]], Addresses!$A:$Y,21,0), "Not on HR File")</f>
        <v>8365 Ranger Lane</v>
      </c>
      <c r="Z1052" s="234">
        <f>IFERROR(VLOOKUP(Query1[[#This Row],[ENTERPRISE_ID]], Addresses!$A:$Y,22,0), "Not on HR File")</f>
        <v>0</v>
      </c>
      <c r="AA1052" s="234" t="str">
        <f>IFERROR(VLOOKUP(Query1[[#This Row],[ENTERPRISE_ID]], Addresses!$A:$Y,23,0), "Not on HR File")</f>
        <v>Chino</v>
      </c>
      <c r="AB1052" s="234" t="str">
        <f>IFERROR(VLOOKUP(Query1[[#This Row],[ENTERPRISE_ID]], Addresses!$A:$Y,24,0), "Not on HR File")</f>
        <v>CA</v>
      </c>
      <c r="AC1052" s="234" t="str">
        <f>IFERROR(VLOOKUP(Query1[[#This Row],[ENTERPRISE_ID]], Addresses!$A:$Y,25,0), "Not on HR File")</f>
        <v>91708</v>
      </c>
      <c r="AD1052" s="230" t="s">
        <v>18944</v>
      </c>
      <c r="AE1052" s="235">
        <v>46086</v>
      </c>
    </row>
    <row r="1053" spans="1:31" x14ac:dyDescent="0.3">
      <c r="A1053" s="230" t="s">
        <v>7633</v>
      </c>
      <c r="B1053" s="230" t="str">
        <f>Query1[[#This Row],[LAST_NAME]]</f>
        <v>JASINSKI</v>
      </c>
      <c r="C1053" s="230" t="s">
        <v>7634</v>
      </c>
      <c r="D1053" s="230" t="s">
        <v>5638</v>
      </c>
      <c r="E1053" s="230" t="s">
        <v>7635</v>
      </c>
      <c r="F1053" s="230" t="s">
        <v>7636</v>
      </c>
      <c r="G1053" s="230" t="s">
        <v>7637</v>
      </c>
      <c r="H1053" s="230" t="str">
        <f>Query1[[#This Row],[FULL_NAME]]</f>
        <v>DANIAL JASINSKI</v>
      </c>
      <c r="I1053" s="230" t="s">
        <v>7638</v>
      </c>
      <c r="J1053" s="230" t="s">
        <v>7639</v>
      </c>
      <c r="K1053" s="230" t="str">
        <f>Query1[[#This Row],[ENTERPRISE_ID]]</f>
        <v>DJASINS</v>
      </c>
      <c r="L1053" s="231">
        <v>9048461378</v>
      </c>
      <c r="M1053" s="230" t="s">
        <v>5630</v>
      </c>
      <c r="N1053" s="230" t="s">
        <v>7640</v>
      </c>
      <c r="O1053" s="230"/>
      <c r="P1053" s="230" t="s">
        <v>7641</v>
      </c>
      <c r="Q1053" s="230" t="s">
        <v>297</v>
      </c>
      <c r="R1053" s="230" t="s">
        <v>7642</v>
      </c>
      <c r="S1053" s="230" t="s">
        <v>5634</v>
      </c>
      <c r="T1053" s="232">
        <v>8998</v>
      </c>
      <c r="U1053" s="230" t="s">
        <v>7643</v>
      </c>
      <c r="V1053" s="230" t="s">
        <v>7644</v>
      </c>
      <c r="W1053" s="233" t="str">
        <f>IFERROR(VLOOKUP(Query1[[#This Row],[ENTERPRISE_ID]],HR_tbl[],2, 0), "Not on HR File")</f>
        <v>Service Technician 3, In-Home</v>
      </c>
      <c r="X1053" s="113">
        <f>IFERROR(VLOOKUP(Query1[[#This Row],[ENTERPRISE_ID]],HR_tbl[],3,0), "Not on HR File")</f>
        <v>33451</v>
      </c>
      <c r="Y1053" s="234" t="str">
        <f>IFERROR(VLOOKUP(Query1[[#This Row],[ENTERPRISE_ID]], Addresses!$A:$Y,21,0), "Not on HR File")</f>
        <v>11005 FAWNWOOD CT</v>
      </c>
      <c r="Z1053" s="234">
        <f>IFERROR(VLOOKUP(Query1[[#This Row],[ENTERPRISE_ID]], Addresses!$A:$Y,22,0), "Not on HR File")</f>
        <v>0</v>
      </c>
      <c r="AA1053" s="234" t="str">
        <f>IFERROR(VLOOKUP(Query1[[#This Row],[ENTERPRISE_ID]], Addresses!$A:$Y,23,0), "Not on HR File")</f>
        <v>BRYCEVILLE</v>
      </c>
      <c r="AB1053" s="234" t="str">
        <f>IFERROR(VLOOKUP(Query1[[#This Row],[ENTERPRISE_ID]], Addresses!$A:$Y,24,0), "Not on HR File")</f>
        <v>FL</v>
      </c>
      <c r="AC1053" s="234" t="str">
        <f>IFERROR(VLOOKUP(Query1[[#This Row],[ENTERPRISE_ID]], Addresses!$A:$Y,25,0), "Not on HR File")</f>
        <v>32009</v>
      </c>
      <c r="AD1053" s="230" t="s">
        <v>7645</v>
      </c>
      <c r="AE1053" s="235">
        <v>46086</v>
      </c>
    </row>
    <row r="1054" spans="1:31" x14ac:dyDescent="0.3">
      <c r="A1054" s="230" t="s">
        <v>16112</v>
      </c>
      <c r="B1054" s="230" t="str">
        <f>Query1[[#This Row],[LAST_NAME]]</f>
        <v>BALABAN</v>
      </c>
      <c r="C1054" s="230" t="s">
        <v>16113</v>
      </c>
      <c r="D1054" s="230" t="s">
        <v>5719</v>
      </c>
      <c r="E1054" s="230" t="s">
        <v>16114</v>
      </c>
      <c r="F1054" s="230" t="s">
        <v>16115</v>
      </c>
      <c r="G1054" s="230" t="s">
        <v>6837</v>
      </c>
      <c r="H1054" s="230" t="str">
        <f>Query1[[#This Row],[FULL_NAME]]</f>
        <v>DANIEL BALABAN</v>
      </c>
      <c r="I1054" s="230" t="s">
        <v>16116</v>
      </c>
      <c r="J1054" s="230" t="s">
        <v>4709</v>
      </c>
      <c r="K1054" s="230" t="str">
        <f>Query1[[#This Row],[ENTERPRISE_ID]]</f>
        <v>DBALABA</v>
      </c>
      <c r="L1054" s="231">
        <v>7732198842</v>
      </c>
      <c r="M1054" s="230" t="s">
        <v>5630</v>
      </c>
      <c r="N1054" s="230" t="s">
        <v>16117</v>
      </c>
      <c r="O1054" s="230"/>
      <c r="P1054" s="230" t="s">
        <v>16118</v>
      </c>
      <c r="Q1054" s="230" t="s">
        <v>250</v>
      </c>
      <c r="R1054" s="230" t="s">
        <v>16119</v>
      </c>
      <c r="S1054" s="230" t="s">
        <v>5634</v>
      </c>
      <c r="T1054" s="232">
        <v>8998</v>
      </c>
      <c r="U1054" s="230" t="s">
        <v>5715</v>
      </c>
      <c r="V1054" s="230" t="s">
        <v>5716</v>
      </c>
      <c r="W1054" s="233" t="str">
        <f>IFERROR(VLOOKUP(Query1[[#This Row],[ENTERPRISE_ID]],HR_tbl[],2, 0), "Not on HR File")</f>
        <v>Team Lead Technician</v>
      </c>
      <c r="X1054" s="113">
        <f>IFERROR(VLOOKUP(Query1[[#This Row],[ENTERPRISE_ID]],HR_tbl[],3,0), "Not on HR File")</f>
        <v>38740</v>
      </c>
      <c r="Y1054" s="234" t="str">
        <f>IFERROR(VLOOKUP(Query1[[#This Row],[ENTERPRISE_ID]], Addresses!$A:$Y,21,0), "Not on HR File")</f>
        <v>1007 s na wa ta</v>
      </c>
      <c r="Z1054" s="234">
        <f>IFERROR(VLOOKUP(Query1[[#This Row],[ENTERPRISE_ID]], Addresses!$A:$Y,22,0), "Not on HR File")</f>
        <v>0</v>
      </c>
      <c r="AA1054" s="234" t="str">
        <f>IFERROR(VLOOKUP(Query1[[#This Row],[ENTERPRISE_ID]], Addresses!$A:$Y,23,0), "Not on HR File")</f>
        <v>Mount prospect</v>
      </c>
      <c r="AB1054" s="234" t="str">
        <f>IFERROR(VLOOKUP(Query1[[#This Row],[ENTERPRISE_ID]], Addresses!$A:$Y,24,0), "Not on HR File")</f>
        <v>IL</v>
      </c>
      <c r="AC1054" s="234" t="str">
        <f>IFERROR(VLOOKUP(Query1[[#This Row],[ENTERPRISE_ID]], Addresses!$A:$Y,25,0), "Not on HR File")</f>
        <v>60056</v>
      </c>
      <c r="AD1054" s="230" t="s">
        <v>16120</v>
      </c>
      <c r="AE1054" s="235">
        <v>46086</v>
      </c>
    </row>
    <row r="1055" spans="1:31" x14ac:dyDescent="0.3">
      <c r="A1055" s="230" t="s">
        <v>14342</v>
      </c>
      <c r="B1055" s="230" t="str">
        <f>Query1[[#This Row],[LAST_NAME]]</f>
        <v>MATOS</v>
      </c>
      <c r="C1055" s="230" t="s">
        <v>14343</v>
      </c>
      <c r="D1055" s="230" t="s">
        <v>5957</v>
      </c>
      <c r="E1055" s="230" t="s">
        <v>14344</v>
      </c>
      <c r="F1055" s="230" t="s">
        <v>14345</v>
      </c>
      <c r="G1055" s="230" t="s">
        <v>14346</v>
      </c>
      <c r="H1055" s="230" t="str">
        <f>Query1[[#This Row],[FULL_NAME]]</f>
        <v>JOSE MATOS</v>
      </c>
      <c r="I1055" s="230" t="s">
        <v>14347</v>
      </c>
      <c r="J1055" s="230" t="s">
        <v>4404</v>
      </c>
      <c r="K1055" s="230" t="str">
        <f>Query1[[#This Row],[ENTERPRISE_ID]]</f>
        <v>JMATOS4</v>
      </c>
      <c r="L1055" s="231">
        <v>9397322766</v>
      </c>
      <c r="M1055" s="230" t="s">
        <v>5630</v>
      </c>
      <c r="N1055" s="230" t="s">
        <v>14348</v>
      </c>
      <c r="O1055" s="230" t="s">
        <v>14349</v>
      </c>
      <c r="P1055" s="230" t="s">
        <v>14350</v>
      </c>
      <c r="Q1055" s="230" t="s">
        <v>5965</v>
      </c>
      <c r="R1055" s="230" t="s">
        <v>14351</v>
      </c>
      <c r="S1055" s="230" t="s">
        <v>5738</v>
      </c>
      <c r="T1055" s="232">
        <v>8842</v>
      </c>
      <c r="U1055" s="230" t="s">
        <v>8754</v>
      </c>
      <c r="V1055" s="230" t="s">
        <v>8755</v>
      </c>
      <c r="W1055" s="233" t="str">
        <f>IFERROR(VLOOKUP(Query1[[#This Row],[ENTERPRISE_ID]],HR_tbl[],2, 0), "Not on HR File")</f>
        <v>Service Technician 1, In-Home</v>
      </c>
      <c r="X1055" s="113">
        <f>IFERROR(VLOOKUP(Query1[[#This Row],[ENTERPRISE_ID]],HR_tbl[],3,0), "Not on HR File")</f>
        <v>33870</v>
      </c>
      <c r="Y1055" s="234" t="str">
        <f>IFERROR(VLOOKUP(Query1[[#This Row],[ENTERPRISE_ID]], Addresses!$A:$Y,21,0), "Not on HR File")</f>
        <v>41 Urb Vista de Boqueron</v>
      </c>
      <c r="Z1055" s="234">
        <f>IFERROR(VLOOKUP(Query1[[#This Row],[ENTERPRISE_ID]], Addresses!$A:$Y,22,0), "Not on HR File")</f>
        <v>0</v>
      </c>
      <c r="AA1055" s="234" t="str">
        <f>IFERROR(VLOOKUP(Query1[[#This Row],[ENTERPRISE_ID]], Addresses!$A:$Y,23,0), "Not on HR File")</f>
        <v>CABO ROJO</v>
      </c>
      <c r="AB1055" s="234" t="str">
        <f>IFERROR(VLOOKUP(Query1[[#This Row],[ENTERPRISE_ID]], Addresses!$A:$Y,24,0), "Not on HR File")</f>
        <v>PR</v>
      </c>
      <c r="AC1055" s="234" t="str">
        <f>IFERROR(VLOOKUP(Query1[[#This Row],[ENTERPRISE_ID]], Addresses!$A:$Y,25,0), "Not on HR File")</f>
        <v>00623</v>
      </c>
      <c r="AD1055" s="230" t="s">
        <v>14352</v>
      </c>
      <c r="AE1055" s="235">
        <v>46086</v>
      </c>
    </row>
    <row r="1056" spans="1:31" x14ac:dyDescent="0.3">
      <c r="A1056" s="230" t="s">
        <v>14132</v>
      </c>
      <c r="B1056" s="230" t="str">
        <f>Query1[[#This Row],[LAST_NAME]]</f>
        <v>CARABALLO GARCIA</v>
      </c>
      <c r="C1056" s="230" t="s">
        <v>14133</v>
      </c>
      <c r="D1056" s="230" t="s">
        <v>5957</v>
      </c>
      <c r="E1056" s="230" t="s">
        <v>14134</v>
      </c>
      <c r="F1056" s="230" t="s">
        <v>14135</v>
      </c>
      <c r="G1056" s="230" t="s">
        <v>5967</v>
      </c>
      <c r="H1056" s="230" t="str">
        <f>Query1[[#This Row],[FULL_NAME]]</f>
        <v>WALDEMAR CARABALLO GARCIA</v>
      </c>
      <c r="I1056" s="230" t="s">
        <v>14136</v>
      </c>
      <c r="J1056" s="230" t="s">
        <v>14137</v>
      </c>
      <c r="K1056" s="230" t="str">
        <f>Query1[[#This Row],[ENTERPRISE_ID]]</f>
        <v>WCARABA</v>
      </c>
      <c r="L1056" s="231">
        <v>7875664382</v>
      </c>
      <c r="M1056" s="230" t="s">
        <v>5630</v>
      </c>
      <c r="N1056" s="230" t="s">
        <v>14138</v>
      </c>
      <c r="O1056" s="230" t="s">
        <v>14139</v>
      </c>
      <c r="P1056" s="230" t="s">
        <v>14140</v>
      </c>
      <c r="Q1056" s="230" t="s">
        <v>5965</v>
      </c>
      <c r="R1056" s="230" t="s">
        <v>12080</v>
      </c>
      <c r="S1056" s="230" t="s">
        <v>5634</v>
      </c>
      <c r="T1056" s="232">
        <v>8842</v>
      </c>
      <c r="U1056" s="230" t="s">
        <v>5715</v>
      </c>
      <c r="V1056" s="230" t="s">
        <v>5716</v>
      </c>
      <c r="W1056" s="233" t="str">
        <f>IFERROR(VLOOKUP(Query1[[#This Row],[ENTERPRISE_ID]],HR_tbl[],2, 0), "Not on HR File")</f>
        <v>Team Lead Technician</v>
      </c>
      <c r="X1056" s="113">
        <f>IFERROR(VLOOKUP(Query1[[#This Row],[ENTERPRISE_ID]],HR_tbl[],3,0), "Not on HR File")</f>
        <v>31246</v>
      </c>
      <c r="Y1056" s="234" t="str">
        <f>IFERROR(VLOOKUP(Query1[[#This Row],[ENTERPRISE_ID]], Addresses!$A:$Y,21,0), "Not on HR File")</f>
        <v>CALLE 409   BLOQUE 142  #11</v>
      </c>
      <c r="Z1056" s="234" t="str">
        <f>IFERROR(VLOOKUP(Query1[[#This Row],[ENTERPRISE_ID]], Addresses!$A:$Y,22,0), "Not on HR File")</f>
        <v>VILLA CAROLINA</v>
      </c>
      <c r="AA1056" s="234" t="str">
        <f>IFERROR(VLOOKUP(Query1[[#This Row],[ENTERPRISE_ID]], Addresses!$A:$Y,23,0), "Not on HR File")</f>
        <v>CAROLINA</v>
      </c>
      <c r="AB1056" s="234" t="str">
        <f>IFERROR(VLOOKUP(Query1[[#This Row],[ENTERPRISE_ID]], Addresses!$A:$Y,24,0), "Not on HR File")</f>
        <v>PR</v>
      </c>
      <c r="AC1056" s="234" t="str">
        <f>IFERROR(VLOOKUP(Query1[[#This Row],[ENTERPRISE_ID]], Addresses!$A:$Y,25,0), "Not on HR File")</f>
        <v>00985</v>
      </c>
      <c r="AD1056" s="230" t="s">
        <v>14141</v>
      </c>
      <c r="AE1056" s="235">
        <v>46086</v>
      </c>
    </row>
    <row r="1057" spans="1:31" x14ac:dyDescent="0.3">
      <c r="A1057" s="230" t="s">
        <v>8337</v>
      </c>
      <c r="B1057" s="230" t="str">
        <f>Query1[[#This Row],[LAST_NAME]]</f>
        <v>BAILEY</v>
      </c>
      <c r="C1057" s="230" t="s">
        <v>8338</v>
      </c>
      <c r="D1057" s="230" t="s">
        <v>5669</v>
      </c>
      <c r="E1057" s="230" t="s">
        <v>8339</v>
      </c>
      <c r="F1057" s="230" t="s">
        <v>8340</v>
      </c>
      <c r="G1057" s="230" t="s">
        <v>8341</v>
      </c>
      <c r="H1057" s="230" t="str">
        <f>Query1[[#This Row],[FULL_NAME]]</f>
        <v>STEVEN BAILEY</v>
      </c>
      <c r="I1057" s="230" t="s">
        <v>8342</v>
      </c>
      <c r="J1057" s="230" t="s">
        <v>4601</v>
      </c>
      <c r="K1057" s="230" t="str">
        <f>Query1[[#This Row],[ENTERPRISE_ID]]</f>
        <v>SBAILE7</v>
      </c>
      <c r="L1057" s="231">
        <v>2089700407</v>
      </c>
      <c r="M1057" s="230" t="s">
        <v>5630</v>
      </c>
      <c r="N1057" s="230" t="s">
        <v>8343</v>
      </c>
      <c r="O1057" s="230"/>
      <c r="P1057" s="230" t="s">
        <v>8344</v>
      </c>
      <c r="Q1057" s="230" t="s">
        <v>812</v>
      </c>
      <c r="R1057" s="230" t="s">
        <v>8345</v>
      </c>
      <c r="S1057" s="230" t="s">
        <v>5634</v>
      </c>
      <c r="T1057" s="232">
        <v>8998</v>
      </c>
      <c r="U1057" s="230" t="s">
        <v>1959</v>
      </c>
      <c r="V1057" s="230" t="s">
        <v>6561</v>
      </c>
      <c r="W1057" s="233" t="str">
        <f>IFERROR(VLOOKUP(Query1[[#This Row],[ENTERPRISE_ID]],HR_tbl[],2, 0), "Not on HR File")</f>
        <v>Service Technician 3, In-Home</v>
      </c>
      <c r="X1057" s="113">
        <f>IFERROR(VLOOKUP(Query1[[#This Row],[ENTERPRISE_ID]],HR_tbl[],3,0), "Not on HR File")</f>
        <v>43446</v>
      </c>
      <c r="Y1057" s="234" t="str">
        <f>IFERROR(VLOOKUP(Query1[[#This Row],[ENTERPRISE_ID]], Addresses!$A:$Y,21,0), "Not on HR File")</f>
        <v>1063 Cassia Ave</v>
      </c>
      <c r="Z1057" s="234">
        <f>IFERROR(VLOOKUP(Query1[[#This Row],[ENTERPRISE_ID]], Addresses!$A:$Y,22,0), "Not on HR File")</f>
        <v>0</v>
      </c>
      <c r="AA1057" s="234" t="str">
        <f>IFERROR(VLOOKUP(Query1[[#This Row],[ENTERPRISE_ID]], Addresses!$A:$Y,23,0), "Not on HR File")</f>
        <v>IDAHO FALLS</v>
      </c>
      <c r="AB1057" s="234" t="str">
        <f>IFERROR(VLOOKUP(Query1[[#This Row],[ENTERPRISE_ID]], Addresses!$A:$Y,24,0), "Not on HR File")</f>
        <v>ID</v>
      </c>
      <c r="AC1057" s="234" t="str">
        <f>IFERROR(VLOOKUP(Query1[[#This Row],[ENTERPRISE_ID]], Addresses!$A:$Y,25,0), "Not on HR File")</f>
        <v>83402</v>
      </c>
      <c r="AD1057" s="230" t="s">
        <v>8346</v>
      </c>
      <c r="AE1057" s="235">
        <v>46086</v>
      </c>
    </row>
    <row r="1058" spans="1:31" x14ac:dyDescent="0.3">
      <c r="A1058" s="230" t="s">
        <v>7377</v>
      </c>
      <c r="B1058" s="230" t="str">
        <f>Query1[[#This Row],[LAST_NAME]]</f>
        <v>GOODWIN</v>
      </c>
      <c r="C1058" s="230" t="s">
        <v>7378</v>
      </c>
      <c r="D1058" s="230" t="s">
        <v>5647</v>
      </c>
      <c r="E1058" s="230" t="s">
        <v>7379</v>
      </c>
      <c r="F1058" s="230" t="s">
        <v>7380</v>
      </c>
      <c r="G1058" s="230" t="s">
        <v>7381</v>
      </c>
      <c r="H1058" s="230" t="str">
        <f>Query1[[#This Row],[FULL_NAME]]</f>
        <v>THOMAS GOODWIN</v>
      </c>
      <c r="I1058" s="230" t="s">
        <v>7382</v>
      </c>
      <c r="J1058" s="230" t="s">
        <v>4042</v>
      </c>
      <c r="K1058" s="230" t="str">
        <f>Query1[[#This Row],[ENTERPRISE_ID]]</f>
        <v>TGOODW3</v>
      </c>
      <c r="L1058" s="231">
        <v>2102046852</v>
      </c>
      <c r="M1058" s="230" t="s">
        <v>5630</v>
      </c>
      <c r="N1058" s="230" t="s">
        <v>7383</v>
      </c>
      <c r="O1058" s="230" t="s">
        <v>7384</v>
      </c>
      <c r="P1058" s="230" t="s">
        <v>7385</v>
      </c>
      <c r="Q1058" s="230" t="s">
        <v>279</v>
      </c>
      <c r="R1058" s="230" t="s">
        <v>4722</v>
      </c>
      <c r="S1058" s="230" t="s">
        <v>5634</v>
      </c>
      <c r="T1058" s="232">
        <v>8998</v>
      </c>
      <c r="U1058" s="230" t="s">
        <v>5476</v>
      </c>
      <c r="V1058" s="230" t="s">
        <v>6266</v>
      </c>
      <c r="W1058" s="233" t="str">
        <f>IFERROR(VLOOKUP(Query1[[#This Row],[ENTERPRISE_ID]],HR_tbl[],2, 0), "Not on HR File")</f>
        <v>Service Technician 1, In-Home</v>
      </c>
      <c r="X1058" s="113">
        <f>IFERROR(VLOOKUP(Query1[[#This Row],[ENTERPRISE_ID]],HR_tbl[],3,0), "Not on HR File")</f>
        <v>40987</v>
      </c>
      <c r="Y1058" s="234" t="str">
        <f>IFERROR(VLOOKUP(Query1[[#This Row],[ENTERPRISE_ID]], Addresses!$A:$Y,21,0), "Not on HR File")</f>
        <v>7203 Marbach Rd</v>
      </c>
      <c r="Z1058" s="234" t="str">
        <f>IFERROR(VLOOKUP(Query1[[#This Row],[ENTERPRISE_ID]], Addresses!$A:$Y,22,0), "Not on HR File")</f>
        <v>APT 1503</v>
      </c>
      <c r="AA1058" s="234" t="str">
        <f>IFERROR(VLOOKUP(Query1[[#This Row],[ENTERPRISE_ID]], Addresses!$A:$Y,23,0), "Not on HR File")</f>
        <v>SAN ANTONIO</v>
      </c>
      <c r="AB1058" s="234" t="str">
        <f>IFERROR(VLOOKUP(Query1[[#This Row],[ENTERPRISE_ID]], Addresses!$A:$Y,24,0), "Not on HR File")</f>
        <v>TX</v>
      </c>
      <c r="AC1058" s="234" t="str">
        <f>IFERROR(VLOOKUP(Query1[[#This Row],[ENTERPRISE_ID]], Addresses!$A:$Y,25,0), "Not on HR File")</f>
        <v>78227-3936</v>
      </c>
      <c r="AD1058" s="230" t="s">
        <v>7386</v>
      </c>
      <c r="AE1058" s="235">
        <v>46086</v>
      </c>
    </row>
    <row r="1059" spans="1:31" x14ac:dyDescent="0.3">
      <c r="A1059" s="230" t="s">
        <v>15459</v>
      </c>
      <c r="B1059" s="230" t="str">
        <f>Query1[[#This Row],[LAST_NAME]]</f>
        <v>MACKLING</v>
      </c>
      <c r="C1059" s="230" t="s">
        <v>15460</v>
      </c>
      <c r="D1059" s="230" t="s">
        <v>6119</v>
      </c>
      <c r="E1059" s="230" t="s">
        <v>15461</v>
      </c>
      <c r="F1059" s="230" t="s">
        <v>15462</v>
      </c>
      <c r="G1059" s="230" t="s">
        <v>15463</v>
      </c>
      <c r="H1059" s="230" t="str">
        <f>Query1[[#This Row],[FULL_NAME]]</f>
        <v>TIMOTHY MACKLING</v>
      </c>
      <c r="I1059" s="230" t="s">
        <v>15464</v>
      </c>
      <c r="J1059" s="230" t="s">
        <v>5165</v>
      </c>
      <c r="K1059" s="230" t="str">
        <f>Query1[[#This Row],[ENTERPRISE_ID]]</f>
        <v>TMACKLI</v>
      </c>
      <c r="L1059" s="231">
        <v>8287083703</v>
      </c>
      <c r="M1059" s="230" t="s">
        <v>5630</v>
      </c>
      <c r="N1059" s="230" t="s">
        <v>15465</v>
      </c>
      <c r="O1059" s="230"/>
      <c r="P1059" s="230" t="s">
        <v>2872</v>
      </c>
      <c r="Q1059" s="230" t="s">
        <v>416</v>
      </c>
      <c r="R1059" s="230" t="s">
        <v>15466</v>
      </c>
      <c r="S1059" s="230" t="s">
        <v>5738</v>
      </c>
      <c r="T1059" s="232">
        <v>8998</v>
      </c>
      <c r="U1059" s="230" t="s">
        <v>8733</v>
      </c>
      <c r="V1059" s="230" t="s">
        <v>8734</v>
      </c>
      <c r="W1059" s="233" t="str">
        <f>IFERROR(VLOOKUP(Query1[[#This Row],[ENTERPRISE_ID]],HR_tbl[],2, 0), "Not on HR File")</f>
        <v>Service Technician 1, In-Home</v>
      </c>
      <c r="X1059" s="113">
        <f>IFERROR(VLOOKUP(Query1[[#This Row],[ENTERPRISE_ID]],HR_tbl[],3,0), "Not on HR File")</f>
        <v>43838</v>
      </c>
      <c r="Y1059" s="234" t="str">
        <f>IFERROR(VLOOKUP(Query1[[#This Row],[ENTERPRISE_ID]], Addresses!$A:$Y,21,0), "Not on HR File")</f>
        <v>3815 TOUCHBERRY LN NE</v>
      </c>
      <c r="Z1059" s="234">
        <f>IFERROR(VLOOKUP(Query1[[#This Row],[ENTERPRISE_ID]], Addresses!$A:$Y,22,0), "Not on HR File")</f>
        <v>0</v>
      </c>
      <c r="AA1059" s="234" t="str">
        <f>IFERROR(VLOOKUP(Query1[[#This Row],[ENTERPRISE_ID]], Addresses!$A:$Y,23,0), "Not on HR File")</f>
        <v>HICKORY</v>
      </c>
      <c r="AB1059" s="234" t="str">
        <f>IFERROR(VLOOKUP(Query1[[#This Row],[ENTERPRISE_ID]], Addresses!$A:$Y,24,0), "Not on HR File")</f>
        <v>NC</v>
      </c>
      <c r="AC1059" s="234" t="str">
        <f>IFERROR(VLOOKUP(Query1[[#This Row],[ENTERPRISE_ID]], Addresses!$A:$Y,25,0), "Not on HR File")</f>
        <v>28601</v>
      </c>
      <c r="AD1059" s="230" t="s">
        <v>15467</v>
      </c>
      <c r="AE1059" s="235">
        <v>46086</v>
      </c>
    </row>
    <row r="1060" spans="1:31" x14ac:dyDescent="0.3">
      <c r="A1060" s="230" t="s">
        <v>17258</v>
      </c>
      <c r="B1060" s="230" t="str">
        <f>Query1[[#This Row],[LAST_NAME]]</f>
        <v>JACOBSON</v>
      </c>
      <c r="C1060" s="230" t="s">
        <v>17259</v>
      </c>
      <c r="D1060" s="230" t="s">
        <v>5843</v>
      </c>
      <c r="E1060" s="230" t="s">
        <v>17260</v>
      </c>
      <c r="F1060" s="230" t="s">
        <v>17261</v>
      </c>
      <c r="G1060" s="230" t="s">
        <v>17262</v>
      </c>
      <c r="H1060" s="230" t="str">
        <f>Query1[[#This Row],[FULL_NAME]]</f>
        <v>PAUL JACOBSON</v>
      </c>
      <c r="I1060" s="230" t="s">
        <v>17263</v>
      </c>
      <c r="J1060" s="230" t="s">
        <v>3860</v>
      </c>
      <c r="K1060" s="230" t="str">
        <f>Query1[[#This Row],[ENTERPRISE_ID]]</f>
        <v>PJACOBS</v>
      </c>
      <c r="L1060" s="231">
        <v>8327125148</v>
      </c>
      <c r="M1060" s="230" t="s">
        <v>5630</v>
      </c>
      <c r="N1060" s="230" t="s">
        <v>17264</v>
      </c>
      <c r="O1060" s="230"/>
      <c r="P1060" s="230" t="s">
        <v>17265</v>
      </c>
      <c r="Q1060" s="230" t="s">
        <v>279</v>
      </c>
      <c r="R1060" s="230" t="s">
        <v>17266</v>
      </c>
      <c r="S1060" s="230" t="s">
        <v>5738</v>
      </c>
      <c r="T1060" s="232">
        <v>8998</v>
      </c>
      <c r="U1060" s="230" t="s">
        <v>6013</v>
      </c>
      <c r="V1060" s="230" t="s">
        <v>8683</v>
      </c>
      <c r="W1060" s="233" t="str">
        <f>IFERROR(VLOOKUP(Query1[[#This Row],[ENTERPRISE_ID]],HR_tbl[],2, 0), "Not on HR File")</f>
        <v>Service Technician 3, In-Home</v>
      </c>
      <c r="X1060" s="113">
        <f>IFERROR(VLOOKUP(Query1[[#This Row],[ENTERPRISE_ID]],HR_tbl[],3,0), "Not on HR File")</f>
        <v>43446</v>
      </c>
      <c r="Y1060" s="234" t="str">
        <f>IFERROR(VLOOKUP(Query1[[#This Row],[ENTERPRISE_ID]], Addresses!$A:$Y,21,0), "Not on HR File")</f>
        <v>110 WOODS LANE</v>
      </c>
      <c r="Z1060" s="234">
        <f>IFERROR(VLOOKUP(Query1[[#This Row],[ENTERPRISE_ID]], Addresses!$A:$Y,22,0), "Not on HR File")</f>
        <v>0</v>
      </c>
      <c r="AA1060" s="234" t="str">
        <f>IFERROR(VLOOKUP(Query1[[#This Row],[ENTERPRISE_ID]], Addresses!$A:$Y,23,0), "Not on HR File")</f>
        <v>COLDSPRING</v>
      </c>
      <c r="AB1060" s="234" t="str">
        <f>IFERROR(VLOOKUP(Query1[[#This Row],[ENTERPRISE_ID]], Addresses!$A:$Y,24,0), "Not on HR File")</f>
        <v>TX</v>
      </c>
      <c r="AC1060" s="234" t="str">
        <f>IFERROR(VLOOKUP(Query1[[#This Row],[ENTERPRISE_ID]], Addresses!$A:$Y,25,0), "Not on HR File")</f>
        <v>77331</v>
      </c>
      <c r="AD1060" s="230" t="s">
        <v>17267</v>
      </c>
      <c r="AE1060" s="235">
        <v>46086</v>
      </c>
    </row>
    <row r="1061" spans="1:31" x14ac:dyDescent="0.3">
      <c r="A1061" s="230" t="s">
        <v>6562</v>
      </c>
      <c r="B1061" s="230" t="str">
        <f>Query1[[#This Row],[LAST_NAME]]</f>
        <v>KINN</v>
      </c>
      <c r="C1061" s="230" t="s">
        <v>6563</v>
      </c>
      <c r="D1061" s="230" t="s">
        <v>5682</v>
      </c>
      <c r="E1061" s="230" t="s">
        <v>6564</v>
      </c>
      <c r="F1061" s="230" t="s">
        <v>6565</v>
      </c>
      <c r="G1061" s="230" t="s">
        <v>6566</v>
      </c>
      <c r="H1061" s="230" t="str">
        <f>Query1[[#This Row],[FULL_NAME]]</f>
        <v>DANIEL KINN</v>
      </c>
      <c r="I1061" s="230" t="s">
        <v>6567</v>
      </c>
      <c r="J1061" s="230" t="s">
        <v>4709</v>
      </c>
      <c r="K1061" s="230" t="str">
        <f>Query1[[#This Row],[ENTERPRISE_ID]]</f>
        <v>DKINN</v>
      </c>
      <c r="L1061" s="231">
        <v>8047505698</v>
      </c>
      <c r="M1061" s="230" t="s">
        <v>5630</v>
      </c>
      <c r="N1061" s="230" t="s">
        <v>6568</v>
      </c>
      <c r="O1061" s="230"/>
      <c r="P1061" s="230" t="s">
        <v>6569</v>
      </c>
      <c r="Q1061" s="230" t="s">
        <v>328</v>
      </c>
      <c r="R1061" s="230" t="s">
        <v>6570</v>
      </c>
      <c r="S1061" s="230" t="s">
        <v>5738</v>
      </c>
      <c r="T1061" s="232">
        <v>8998</v>
      </c>
      <c r="U1061" s="230" t="s">
        <v>5581</v>
      </c>
      <c r="V1061" s="230" t="s">
        <v>6571</v>
      </c>
      <c r="W1061" s="233" t="str">
        <f>IFERROR(VLOOKUP(Query1[[#This Row],[ENTERPRISE_ID]],HR_tbl[],2, 0), "Not on HR File")</f>
        <v>Service Technician 1, In-Home</v>
      </c>
      <c r="X1061" s="113">
        <f>IFERROR(VLOOKUP(Query1[[#This Row],[ENTERPRISE_ID]],HR_tbl[],3,0), "Not on HR File")</f>
        <v>44910</v>
      </c>
      <c r="Y1061" s="234" t="str">
        <f>IFERROR(VLOOKUP(Query1[[#This Row],[ENTERPRISE_ID]], Addresses!$A:$Y,21,0), "Not on HR File")</f>
        <v>17024 BROOKWOOD DR</v>
      </c>
      <c r="Z1061" s="234">
        <f>IFERROR(VLOOKUP(Query1[[#This Row],[ENTERPRISE_ID]], Addresses!$A:$Y,22,0), "Not on HR File")</f>
        <v>0</v>
      </c>
      <c r="AA1061" s="234" t="str">
        <f>IFERROR(VLOOKUP(Query1[[#This Row],[ENTERPRISE_ID]], Addresses!$A:$Y,23,0), "Not on HR File")</f>
        <v>BOWLING GREEN</v>
      </c>
      <c r="AB1061" s="234" t="str">
        <f>IFERROR(VLOOKUP(Query1[[#This Row],[ENTERPRISE_ID]], Addresses!$A:$Y,24,0), "Not on HR File")</f>
        <v>VA</v>
      </c>
      <c r="AC1061" s="234" t="str">
        <f>IFERROR(VLOOKUP(Query1[[#This Row],[ENTERPRISE_ID]], Addresses!$A:$Y,25,0), "Not on HR File")</f>
        <v>22427</v>
      </c>
      <c r="AD1061" s="230" t="s">
        <v>6572</v>
      </c>
      <c r="AE1061" s="235">
        <v>46086</v>
      </c>
    </row>
    <row r="1062" spans="1:31" x14ac:dyDescent="0.3">
      <c r="A1062" s="230" t="s">
        <v>11116</v>
      </c>
      <c r="B1062" s="230" t="str">
        <f>Query1[[#This Row],[LAST_NAME]]</f>
        <v>HOANG</v>
      </c>
      <c r="C1062" s="230" t="s">
        <v>11117</v>
      </c>
      <c r="D1062" s="230" t="s">
        <v>6040</v>
      </c>
      <c r="E1062" s="230" t="s">
        <v>11118</v>
      </c>
      <c r="F1062" s="230" t="s">
        <v>11119</v>
      </c>
      <c r="G1062" s="230" t="s">
        <v>11120</v>
      </c>
      <c r="H1062" s="230" t="str">
        <f>Query1[[#This Row],[FULL_NAME]]</f>
        <v>THO HOANG</v>
      </c>
      <c r="I1062" s="230" t="s">
        <v>11121</v>
      </c>
      <c r="J1062" s="230" t="s">
        <v>11122</v>
      </c>
      <c r="K1062" s="230" t="str">
        <f>Query1[[#This Row],[ENTERPRISE_ID]]</f>
        <v>THOANG0</v>
      </c>
      <c r="L1062" s="231">
        <v>5622151837</v>
      </c>
      <c r="M1062" s="230" t="s">
        <v>5630</v>
      </c>
      <c r="N1062" s="230" t="s">
        <v>11123</v>
      </c>
      <c r="O1062" s="230"/>
      <c r="P1062" s="230" t="s">
        <v>1573</v>
      </c>
      <c r="Q1062" s="230" t="s">
        <v>219</v>
      </c>
      <c r="R1062" s="230" t="s">
        <v>11124</v>
      </c>
      <c r="S1062" s="230" t="s">
        <v>5714</v>
      </c>
      <c r="T1062" s="232">
        <v>8998</v>
      </c>
      <c r="U1062" s="230" t="s">
        <v>9202</v>
      </c>
      <c r="V1062" s="230" t="s">
        <v>9203</v>
      </c>
      <c r="W1062" s="233" t="str">
        <f>IFERROR(VLOOKUP(Query1[[#This Row],[ENTERPRISE_ID]],HR_tbl[],2, 0), "Not on HR File")</f>
        <v>Service Technician 1, In-Home</v>
      </c>
      <c r="X1062" s="113">
        <f>IFERROR(VLOOKUP(Query1[[#This Row],[ENTERPRISE_ID]],HR_tbl[],3,0), "Not on HR File")</f>
        <v>41512</v>
      </c>
      <c r="Y1062" s="234" t="str">
        <f>IFERROR(VLOOKUP(Query1[[#This Row],[ENTERPRISE_ID]], Addresses!$A:$Y,21,0), "Not on HR File")</f>
        <v>5626 Briercrest Ave</v>
      </c>
      <c r="Z1062" s="234">
        <f>IFERROR(VLOOKUP(Query1[[#This Row],[ENTERPRISE_ID]], Addresses!$A:$Y,22,0), "Not on HR File")</f>
        <v>0</v>
      </c>
      <c r="AA1062" s="234" t="str">
        <f>IFERROR(VLOOKUP(Query1[[#This Row],[ENTERPRISE_ID]], Addresses!$A:$Y,23,0), "Not on HR File")</f>
        <v>Lakewood</v>
      </c>
      <c r="AB1062" s="234" t="str">
        <f>IFERROR(VLOOKUP(Query1[[#This Row],[ENTERPRISE_ID]], Addresses!$A:$Y,24,0), "Not on HR File")</f>
        <v>CA</v>
      </c>
      <c r="AC1062" s="234" t="str">
        <f>IFERROR(VLOOKUP(Query1[[#This Row],[ENTERPRISE_ID]], Addresses!$A:$Y,25,0), "Not on HR File")</f>
        <v>90713</v>
      </c>
      <c r="AD1062" s="230" t="s">
        <v>11125</v>
      </c>
      <c r="AE1062" s="235">
        <v>46086</v>
      </c>
    </row>
    <row r="1063" spans="1:31" x14ac:dyDescent="0.3">
      <c r="A1063" s="230" t="s">
        <v>16140</v>
      </c>
      <c r="B1063" s="230" t="str">
        <f>Query1[[#This Row],[LAST_NAME]]</f>
        <v>JURE</v>
      </c>
      <c r="C1063" s="230" t="s">
        <v>16141</v>
      </c>
      <c r="D1063" s="230" t="s">
        <v>5638</v>
      </c>
      <c r="E1063" s="230" t="s">
        <v>16142</v>
      </c>
      <c r="F1063" s="230" t="s">
        <v>16143</v>
      </c>
      <c r="G1063" s="230" t="s">
        <v>16144</v>
      </c>
      <c r="H1063" s="230" t="str">
        <f>Query1[[#This Row],[FULL_NAME]]</f>
        <v>HANNET JURE</v>
      </c>
      <c r="I1063" s="230" t="s">
        <v>16145</v>
      </c>
      <c r="J1063" s="230" t="s">
        <v>16146</v>
      </c>
      <c r="K1063" s="230" t="str">
        <f>Query1[[#This Row],[ENTERPRISE_ID]]</f>
        <v>HJURE</v>
      </c>
      <c r="L1063" s="231">
        <v>3058332468</v>
      </c>
      <c r="M1063" s="230" t="s">
        <v>5630</v>
      </c>
      <c r="N1063" s="230" t="s">
        <v>16147</v>
      </c>
      <c r="O1063" s="230"/>
      <c r="P1063" s="230" t="s">
        <v>4377</v>
      </c>
      <c r="Q1063" s="230" t="s">
        <v>297</v>
      </c>
      <c r="R1063" s="230" t="s">
        <v>16148</v>
      </c>
      <c r="S1063" s="230" t="s">
        <v>5634</v>
      </c>
      <c r="T1063" s="232">
        <v>8998</v>
      </c>
      <c r="U1063" s="230" t="s">
        <v>8263</v>
      </c>
      <c r="V1063" s="230" t="s">
        <v>10007</v>
      </c>
      <c r="W1063" s="233" t="str">
        <f>IFERROR(VLOOKUP(Query1[[#This Row],[ENTERPRISE_ID]],HR_tbl[],2, 0), "Not on HR File")</f>
        <v>Service Technician 2, In-Home</v>
      </c>
      <c r="X1063" s="113">
        <f>IFERROR(VLOOKUP(Query1[[#This Row],[ENTERPRISE_ID]],HR_tbl[],3,0), "Not on HR File")</f>
        <v>43832</v>
      </c>
      <c r="Y1063" s="234" t="str">
        <f>IFERROR(VLOOKUP(Query1[[#This Row],[ENTERPRISE_ID]], Addresses!$A:$Y,21,0), "Not on HR File")</f>
        <v>16412 SW 53 TER</v>
      </c>
      <c r="Z1063" s="234">
        <f>IFERROR(VLOOKUP(Query1[[#This Row],[ENTERPRISE_ID]], Addresses!$A:$Y,22,0), "Not on HR File")</f>
        <v>0</v>
      </c>
      <c r="AA1063" s="234" t="str">
        <f>IFERROR(VLOOKUP(Query1[[#This Row],[ENTERPRISE_ID]], Addresses!$A:$Y,23,0), "Not on HR File")</f>
        <v>MIAMI</v>
      </c>
      <c r="AB1063" s="234" t="str">
        <f>IFERROR(VLOOKUP(Query1[[#This Row],[ENTERPRISE_ID]], Addresses!$A:$Y,24,0), "Not on HR File")</f>
        <v>FL</v>
      </c>
      <c r="AC1063" s="234" t="str">
        <f>IFERROR(VLOOKUP(Query1[[#This Row],[ENTERPRISE_ID]], Addresses!$A:$Y,25,0), "Not on HR File")</f>
        <v>33185</v>
      </c>
      <c r="AD1063" s="230" t="s">
        <v>16149</v>
      </c>
      <c r="AE1063" s="235">
        <v>46086</v>
      </c>
    </row>
    <row r="1064" spans="1:31" x14ac:dyDescent="0.3">
      <c r="A1064" s="230" t="s">
        <v>10018</v>
      </c>
      <c r="B1064" s="230" t="str">
        <f>Query1[[#This Row],[LAST_NAME]]</f>
        <v>RAO</v>
      </c>
      <c r="C1064" s="230" t="s">
        <v>10019</v>
      </c>
      <c r="D1064" s="230" t="s">
        <v>5788</v>
      </c>
      <c r="E1064" s="230" t="s">
        <v>10020</v>
      </c>
      <c r="F1064" s="230" t="s">
        <v>10021</v>
      </c>
      <c r="G1064" s="230" t="s">
        <v>10022</v>
      </c>
      <c r="H1064" s="230" t="str">
        <f>Query1[[#This Row],[FULL_NAME]]</f>
        <v>TARIQ RAO</v>
      </c>
      <c r="I1064" s="230" t="s">
        <v>10023</v>
      </c>
      <c r="J1064" s="230" t="s">
        <v>10024</v>
      </c>
      <c r="K1064" s="230" t="str">
        <f>Query1[[#This Row],[ENTERPRISE_ID]]</f>
        <v>TRAO0</v>
      </c>
      <c r="L1064" s="231">
        <v>2406063302</v>
      </c>
      <c r="M1064" s="230" t="s">
        <v>5630</v>
      </c>
      <c r="N1064" s="230" t="s">
        <v>10025</v>
      </c>
      <c r="O1064" s="230" t="s">
        <v>10026</v>
      </c>
      <c r="P1064" s="230" t="s">
        <v>10027</v>
      </c>
      <c r="Q1064" s="230" t="s">
        <v>541</v>
      </c>
      <c r="R1064" s="230" t="s">
        <v>10028</v>
      </c>
      <c r="S1064" s="230" t="s">
        <v>5664</v>
      </c>
      <c r="T1064" s="232">
        <v>8998</v>
      </c>
      <c r="U1064" s="230" t="s">
        <v>7401</v>
      </c>
      <c r="V1064" s="230" t="s">
        <v>7402</v>
      </c>
      <c r="W1064" s="233" t="str">
        <f>IFERROR(VLOOKUP(Query1[[#This Row],[ENTERPRISE_ID]],HR_tbl[],2, 0), "Not on HR File")</f>
        <v>HVAC Svc Tech II, Break/Fix</v>
      </c>
      <c r="X1064" s="113">
        <f>IFERROR(VLOOKUP(Query1[[#This Row],[ENTERPRISE_ID]],HR_tbl[],3,0), "Not on HR File")</f>
        <v>45543</v>
      </c>
      <c r="Y1064" s="234" t="str">
        <f>IFERROR(VLOOKUP(Query1[[#This Row],[ENTERPRISE_ID]], Addresses!$A:$Y,21,0), "Not on HR File")</f>
        <v>9900 WASHINGTON BLVD NORTH</v>
      </c>
      <c r="Z1064" s="234" t="str">
        <f>IFERROR(VLOOKUP(Query1[[#This Row],[ENTERPRISE_ID]], Addresses!$A:$Y,22,0), "Not on HR File")</f>
        <v>APT #515</v>
      </c>
      <c r="AA1064" s="234" t="str">
        <f>IFERROR(VLOOKUP(Query1[[#This Row],[ENTERPRISE_ID]], Addresses!$A:$Y,23,0), "Not on HR File")</f>
        <v>LAUREL</v>
      </c>
      <c r="AB1064" s="234" t="str">
        <f>IFERROR(VLOOKUP(Query1[[#This Row],[ENTERPRISE_ID]], Addresses!$A:$Y,24,0), "Not on HR File")</f>
        <v>MD</v>
      </c>
      <c r="AC1064" s="234" t="str">
        <f>IFERROR(VLOOKUP(Query1[[#This Row],[ENTERPRISE_ID]], Addresses!$A:$Y,25,0), "Not on HR File")</f>
        <v>20723</v>
      </c>
      <c r="AD1064" s="230" t="s">
        <v>10029</v>
      </c>
      <c r="AE1064" s="235">
        <v>46086</v>
      </c>
    </row>
    <row r="1065" spans="1:31" x14ac:dyDescent="0.3">
      <c r="A1065" s="230" t="s">
        <v>14922</v>
      </c>
      <c r="B1065" s="230" t="str">
        <f>Query1[[#This Row],[LAST_NAME]]</f>
        <v>DEAN</v>
      </c>
      <c r="C1065" s="230" t="s">
        <v>14923</v>
      </c>
      <c r="D1065" s="230" t="s">
        <v>6091</v>
      </c>
      <c r="E1065" s="230" t="s">
        <v>14924</v>
      </c>
      <c r="F1065" s="230" t="s">
        <v>14925</v>
      </c>
      <c r="G1065" s="230" t="s">
        <v>14926</v>
      </c>
      <c r="H1065" s="230" t="str">
        <f>Query1[[#This Row],[FULL_NAME]]</f>
        <v>JESSUP DEAN</v>
      </c>
      <c r="I1065" s="230" t="s">
        <v>4959</v>
      </c>
      <c r="J1065" s="230" t="s">
        <v>14927</v>
      </c>
      <c r="K1065" s="230" t="str">
        <f>Query1[[#This Row],[ENTERPRISE_ID]]</f>
        <v>JDEAN</v>
      </c>
      <c r="L1065" s="231">
        <v>7342191357</v>
      </c>
      <c r="M1065" s="230" t="s">
        <v>5630</v>
      </c>
      <c r="N1065" s="230" t="s">
        <v>14928</v>
      </c>
      <c r="O1065" s="230"/>
      <c r="P1065" s="230" t="s">
        <v>4846</v>
      </c>
      <c r="Q1065" s="230" t="s">
        <v>752</v>
      </c>
      <c r="R1065" s="230" t="s">
        <v>14929</v>
      </c>
      <c r="S1065" s="230" t="s">
        <v>5714</v>
      </c>
      <c r="T1065" s="232">
        <v>8998</v>
      </c>
      <c r="U1065" s="230" t="s">
        <v>5995</v>
      </c>
      <c r="V1065" s="230" t="s">
        <v>5996</v>
      </c>
      <c r="W1065" s="233" t="str">
        <f>IFERROR(VLOOKUP(Query1[[#This Row],[ENTERPRISE_ID]],HR_tbl[],2, 0), "Not on HR File")</f>
        <v>Service Technician 1, In Home</v>
      </c>
      <c r="X1065" s="113">
        <f>IFERROR(VLOOKUP(Query1[[#This Row],[ENTERPRISE_ID]],HR_tbl[],3,0), "Not on HR File")</f>
        <v>44357</v>
      </c>
      <c r="Y1065" s="234" t="str">
        <f>IFERROR(VLOOKUP(Query1[[#This Row],[ENTERPRISE_ID]], Addresses!$A:$Y,21,0), "Not on HR File")</f>
        <v>20761 Pinecrest St</v>
      </c>
      <c r="Z1065" s="234">
        <f>IFERROR(VLOOKUP(Query1[[#This Row],[ENTERPRISE_ID]], Addresses!$A:$Y,22,0), "Not on HR File")</f>
        <v>0</v>
      </c>
      <c r="AA1065" s="234" t="str">
        <f>IFERROR(VLOOKUP(Query1[[#This Row],[ENTERPRISE_ID]], Addresses!$A:$Y,23,0), "Not on HR File")</f>
        <v>Taylor</v>
      </c>
      <c r="AB1065" s="234" t="str">
        <f>IFERROR(VLOOKUP(Query1[[#This Row],[ENTERPRISE_ID]], Addresses!$A:$Y,24,0), "Not on HR File")</f>
        <v>MI</v>
      </c>
      <c r="AC1065" s="234" t="str">
        <f>IFERROR(VLOOKUP(Query1[[#This Row],[ENTERPRISE_ID]], Addresses!$A:$Y,25,0), "Not on HR File")</f>
        <v>48180</v>
      </c>
      <c r="AD1065" s="230" t="s">
        <v>14930</v>
      </c>
      <c r="AE1065" s="235">
        <v>46086</v>
      </c>
    </row>
    <row r="1066" spans="1:31" x14ac:dyDescent="0.3">
      <c r="A1066" s="230" t="s">
        <v>16025</v>
      </c>
      <c r="B1066" s="230" t="str">
        <f>Query1[[#This Row],[LAST_NAME]]</f>
        <v>DOBROWOLSKI</v>
      </c>
      <c r="C1066" s="230" t="s">
        <v>16026</v>
      </c>
      <c r="D1066" s="230" t="s">
        <v>5822</v>
      </c>
      <c r="E1066" s="230" t="s">
        <v>16027</v>
      </c>
      <c r="F1066" s="230" t="s">
        <v>16028</v>
      </c>
      <c r="G1066" s="230" t="s">
        <v>16029</v>
      </c>
      <c r="H1066" s="230" t="str">
        <f>Query1[[#This Row],[FULL_NAME]]</f>
        <v>SCOTT DOBROWOLSKI</v>
      </c>
      <c r="I1066" s="230" t="s">
        <v>16030</v>
      </c>
      <c r="J1066" s="230" t="s">
        <v>3795</v>
      </c>
      <c r="K1066" s="230" t="str">
        <f>Query1[[#This Row],[ENTERPRISE_ID]]</f>
        <v>SDOBROW</v>
      </c>
      <c r="L1066" s="231">
        <v>8023698320</v>
      </c>
      <c r="M1066" s="230" t="s">
        <v>5630</v>
      </c>
      <c r="N1066" s="230" t="s">
        <v>16031</v>
      </c>
      <c r="O1066" s="230"/>
      <c r="P1066" s="230" t="s">
        <v>16032</v>
      </c>
      <c r="Q1066" s="230" t="s">
        <v>11649</v>
      </c>
      <c r="R1066" s="230" t="s">
        <v>16033</v>
      </c>
      <c r="S1066" s="230" t="s">
        <v>5916</v>
      </c>
      <c r="T1066" s="232">
        <v>8998</v>
      </c>
      <c r="U1066" s="230" t="s">
        <v>9067</v>
      </c>
      <c r="V1066" s="230" t="s">
        <v>9068</v>
      </c>
      <c r="W1066" s="233" t="str">
        <f>IFERROR(VLOOKUP(Query1[[#This Row],[ENTERPRISE_ID]],HR_tbl[],2, 0), "Not on HR File")</f>
        <v>Service Technician 2, In-Home</v>
      </c>
      <c r="X1066" s="113">
        <f>IFERROR(VLOOKUP(Query1[[#This Row],[ENTERPRISE_ID]],HR_tbl[],3,0), "Not on HR File")</f>
        <v>45291</v>
      </c>
      <c r="Y1066" s="234" t="str">
        <f>IFERROR(VLOOKUP(Query1[[#This Row],[ENTERPRISE_ID]], Addresses!$A:$Y,21,0), "Not on HR File")</f>
        <v>2900 south wheelock rd</v>
      </c>
      <c r="Z1066" s="234">
        <f>IFERROR(VLOOKUP(Query1[[#This Row],[ENTERPRISE_ID]], Addresses!$A:$Y,22,0), "Not on HR File")</f>
        <v>0</v>
      </c>
      <c r="AA1066" s="234" t="str">
        <f>IFERROR(VLOOKUP(Query1[[#This Row],[ENTERPRISE_ID]], Addresses!$A:$Y,23,0), "Not on HR File")</f>
        <v>Lyndonville</v>
      </c>
      <c r="AB1066" s="234" t="str">
        <f>IFERROR(VLOOKUP(Query1[[#This Row],[ENTERPRISE_ID]], Addresses!$A:$Y,24,0), "Not on HR File")</f>
        <v>VT</v>
      </c>
      <c r="AC1066" s="234" t="str">
        <f>IFERROR(VLOOKUP(Query1[[#This Row],[ENTERPRISE_ID]], Addresses!$A:$Y,25,0), "Not on HR File")</f>
        <v>05851</v>
      </c>
      <c r="AD1066" s="230" t="s">
        <v>16034</v>
      </c>
      <c r="AE1066" s="235">
        <v>46086</v>
      </c>
    </row>
    <row r="1067" spans="1:31" x14ac:dyDescent="0.3">
      <c r="A1067" s="230" t="s">
        <v>4600</v>
      </c>
      <c r="B1067" s="230" t="str">
        <f>Query1[[#This Row],[LAST_NAME]]</f>
        <v>TINSLEY</v>
      </c>
      <c r="C1067" s="230" t="s">
        <v>11926</v>
      </c>
      <c r="D1067" s="230" t="s">
        <v>5788</v>
      </c>
      <c r="E1067" s="230" t="s">
        <v>11927</v>
      </c>
      <c r="F1067" s="230" t="s">
        <v>11928</v>
      </c>
      <c r="G1067" s="230" t="s">
        <v>4603</v>
      </c>
      <c r="H1067" s="230" t="str">
        <f>Query1[[#This Row],[FULL_NAME]]</f>
        <v>STEVEN TINSLEY</v>
      </c>
      <c r="I1067" s="230" t="s">
        <v>4602</v>
      </c>
      <c r="J1067" s="230" t="s">
        <v>4601</v>
      </c>
      <c r="K1067" s="230" t="str">
        <f>Query1[[#This Row],[ENTERPRISE_ID]]</f>
        <v>STINSL0</v>
      </c>
      <c r="L1067" s="231">
        <v>7035950263</v>
      </c>
      <c r="M1067" s="230" t="s">
        <v>5630</v>
      </c>
      <c r="N1067" s="230" t="s">
        <v>11929</v>
      </c>
      <c r="O1067" s="230"/>
      <c r="P1067" s="230" t="s">
        <v>11930</v>
      </c>
      <c r="Q1067" s="230" t="s">
        <v>328</v>
      </c>
      <c r="R1067" s="230" t="s">
        <v>11931</v>
      </c>
      <c r="S1067" s="230" t="s">
        <v>5634</v>
      </c>
      <c r="T1067" s="232">
        <v>8998</v>
      </c>
      <c r="U1067" s="230" t="s">
        <v>7401</v>
      </c>
      <c r="V1067" s="230" t="s">
        <v>7402</v>
      </c>
      <c r="W1067" s="233" t="str">
        <f>IFERROR(VLOOKUP(Query1[[#This Row],[ENTERPRISE_ID]],HR_tbl[],2, 0), "Not on HR File")</f>
        <v>HVAC Svc Tech II, Break/Fix</v>
      </c>
      <c r="X1067" s="113">
        <f>IFERROR(VLOOKUP(Query1[[#This Row],[ENTERPRISE_ID]],HR_tbl[],3,0), "Not on HR File")</f>
        <v>43388</v>
      </c>
      <c r="Y1067" s="234" t="str">
        <f>IFERROR(VLOOKUP(Query1[[#This Row],[ENTERPRISE_ID]], Addresses!$A:$Y,21,0), "Not on HR File")</f>
        <v>18 CAROLINA CT.</v>
      </c>
      <c r="Z1067" s="234">
        <f>IFERROR(VLOOKUP(Query1[[#This Row],[ENTERPRISE_ID]], Addresses!$A:$Y,22,0), "Not on HR File")</f>
        <v>0</v>
      </c>
      <c r="AA1067" s="234" t="str">
        <f>IFERROR(VLOOKUP(Query1[[#This Row],[ENTERPRISE_ID]], Addresses!$A:$Y,23,0), "Not on HR File")</f>
        <v>STERLING</v>
      </c>
      <c r="AB1067" s="234" t="str">
        <f>IFERROR(VLOOKUP(Query1[[#This Row],[ENTERPRISE_ID]], Addresses!$A:$Y,24,0), "Not on HR File")</f>
        <v>VA</v>
      </c>
      <c r="AC1067" s="234" t="str">
        <f>IFERROR(VLOOKUP(Query1[[#This Row],[ENTERPRISE_ID]], Addresses!$A:$Y,25,0), "Not on HR File")</f>
        <v>20164</v>
      </c>
      <c r="AD1067" s="230" t="s">
        <v>11932</v>
      </c>
      <c r="AE1067" s="235">
        <v>46086</v>
      </c>
    </row>
    <row r="1068" spans="1:31" x14ac:dyDescent="0.3">
      <c r="A1068" s="230" t="s">
        <v>13651</v>
      </c>
      <c r="B1068" s="230" t="str">
        <f>Query1[[#This Row],[LAST_NAME]]</f>
        <v>ARRUDA</v>
      </c>
      <c r="C1068" s="230" t="s">
        <v>13652</v>
      </c>
      <c r="D1068" s="230" t="s">
        <v>5822</v>
      </c>
      <c r="E1068" s="230" t="s">
        <v>13653</v>
      </c>
      <c r="F1068" s="230" t="s">
        <v>13654</v>
      </c>
      <c r="G1068" s="230" t="s">
        <v>13655</v>
      </c>
      <c r="H1068" s="230" t="str">
        <f>Query1[[#This Row],[FULL_NAME]]</f>
        <v>ZACHARY ARRUDA</v>
      </c>
      <c r="I1068" s="230" t="s">
        <v>13656</v>
      </c>
      <c r="J1068" s="230" t="s">
        <v>13085</v>
      </c>
      <c r="K1068" s="230" t="str">
        <f>Query1[[#This Row],[ENTERPRISE_ID]]</f>
        <v>ZARRUDA</v>
      </c>
      <c r="L1068" s="231">
        <v>5084046668</v>
      </c>
      <c r="M1068" s="230" t="s">
        <v>5630</v>
      </c>
      <c r="N1068" s="230" t="s">
        <v>13657</v>
      </c>
      <c r="O1068" s="230" t="s">
        <v>13658</v>
      </c>
      <c r="P1068" s="230" t="s">
        <v>12993</v>
      </c>
      <c r="Q1068" s="230" t="s">
        <v>382</v>
      </c>
      <c r="R1068" s="230" t="s">
        <v>13659</v>
      </c>
      <c r="S1068" s="230" t="s">
        <v>5916</v>
      </c>
      <c r="T1068" s="232">
        <v>8998</v>
      </c>
      <c r="U1068" s="230" t="s">
        <v>6968</v>
      </c>
      <c r="V1068" s="230" t="s">
        <v>6969</v>
      </c>
      <c r="W1068" s="233" t="str">
        <f>IFERROR(VLOOKUP(Query1[[#This Row],[ENTERPRISE_ID]],HR_tbl[],2, 0), "Not on HR File")</f>
        <v>Service Technician 2, In-Home</v>
      </c>
      <c r="X1068" s="113">
        <f>IFERROR(VLOOKUP(Query1[[#This Row],[ENTERPRISE_ID]],HR_tbl[],3,0), "Not on HR File")</f>
        <v>45291</v>
      </c>
      <c r="Y1068" s="234" t="str">
        <f>IFERROR(VLOOKUP(Query1[[#This Row],[ENTERPRISE_ID]], Addresses!$A:$Y,21,0), "Not on HR File")</f>
        <v>23 Courtney Street</v>
      </c>
      <c r="Z1068" s="234" t="str">
        <f>IFERROR(VLOOKUP(Query1[[#This Row],[ENTERPRISE_ID]], Addresses!$A:$Y,22,0), "Not on HR File")</f>
        <v>Apt 5</v>
      </c>
      <c r="AA1068" s="234" t="str">
        <f>IFERROR(VLOOKUP(Query1[[#This Row],[ENTERPRISE_ID]], Addresses!$A:$Y,23,0), "Not on HR File")</f>
        <v>FALL RIVER</v>
      </c>
      <c r="AB1068" s="234" t="str">
        <f>IFERROR(VLOOKUP(Query1[[#This Row],[ENTERPRISE_ID]], Addresses!$A:$Y,24,0), "Not on HR File")</f>
        <v>MA</v>
      </c>
      <c r="AC1068" s="234" t="str">
        <f>IFERROR(VLOOKUP(Query1[[#This Row],[ENTERPRISE_ID]], Addresses!$A:$Y,25,0), "Not on HR File")</f>
        <v>02720</v>
      </c>
      <c r="AD1068" s="230" t="s">
        <v>13660</v>
      </c>
      <c r="AE1068" s="235">
        <v>46086</v>
      </c>
    </row>
    <row r="1069" spans="1:31" x14ac:dyDescent="0.3">
      <c r="A1069" s="230" t="s">
        <v>13488</v>
      </c>
      <c r="B1069" s="230" t="str">
        <f>Query1[[#This Row],[LAST_NAME]]</f>
        <v>PIPER</v>
      </c>
      <c r="C1069" s="230" t="s">
        <v>13489</v>
      </c>
      <c r="D1069" s="230" t="s">
        <v>5822</v>
      </c>
      <c r="E1069" s="230" t="s">
        <v>13490</v>
      </c>
      <c r="F1069" s="230" t="s">
        <v>13491</v>
      </c>
      <c r="G1069" s="230" t="s">
        <v>13492</v>
      </c>
      <c r="H1069" s="230" t="str">
        <f>Query1[[#This Row],[FULL_NAME]]</f>
        <v>FRANCIS PIPER</v>
      </c>
      <c r="I1069" s="230" t="s">
        <v>13493</v>
      </c>
      <c r="J1069" s="230" t="s">
        <v>5042</v>
      </c>
      <c r="K1069" s="230" t="str">
        <f>Query1[[#This Row],[ENTERPRISE_ID]]</f>
        <v>FPIPER</v>
      </c>
      <c r="L1069" s="231">
        <v>8454903108</v>
      </c>
      <c r="M1069" s="230" t="s">
        <v>5630</v>
      </c>
      <c r="N1069" s="230" t="s">
        <v>13494</v>
      </c>
      <c r="O1069" s="230"/>
      <c r="P1069" s="230" t="s">
        <v>13006</v>
      </c>
      <c r="Q1069" s="230" t="s">
        <v>318</v>
      </c>
      <c r="R1069" s="230" t="s">
        <v>13495</v>
      </c>
      <c r="S1069" s="230" t="s">
        <v>5916</v>
      </c>
      <c r="T1069" s="232">
        <v>8998</v>
      </c>
      <c r="U1069" s="230" t="s">
        <v>5917</v>
      </c>
      <c r="V1069" s="230" t="s">
        <v>5918</v>
      </c>
      <c r="W1069" s="233" t="str">
        <f>IFERROR(VLOOKUP(Query1[[#This Row],[ENTERPRISE_ID]],HR_tbl[],2, 0), "Not on HR File")</f>
        <v>Service Technician LG, In-Home</v>
      </c>
      <c r="X1069" s="113">
        <f>IFERROR(VLOOKUP(Query1[[#This Row],[ENTERPRISE_ID]],HR_tbl[],3,0), "Not on HR File")</f>
        <v>40735</v>
      </c>
      <c r="Y1069" s="234" t="str">
        <f>IFERROR(VLOOKUP(Query1[[#This Row],[ENTERPRISE_ID]], Addresses!$A:$Y,21,0), "Not on HR File")</f>
        <v>116 CARDINAL RD</v>
      </c>
      <c r="Z1069" s="234">
        <f>IFERROR(VLOOKUP(Query1[[#This Row],[ENTERPRISE_ID]], Addresses!$A:$Y,22,0), "Not on HR File")</f>
        <v>0</v>
      </c>
      <c r="AA1069" s="234" t="str">
        <f>IFERROR(VLOOKUP(Query1[[#This Row],[ENTERPRISE_ID]], Addresses!$A:$Y,23,0), "Not on HR File")</f>
        <v>HYDE PARK</v>
      </c>
      <c r="AB1069" s="234" t="str">
        <f>IFERROR(VLOOKUP(Query1[[#This Row],[ENTERPRISE_ID]], Addresses!$A:$Y,24,0), "Not on HR File")</f>
        <v>NY</v>
      </c>
      <c r="AC1069" s="234" t="str">
        <f>IFERROR(VLOOKUP(Query1[[#This Row],[ENTERPRISE_ID]], Addresses!$A:$Y,25,0), "Not on HR File")</f>
        <v>12538</v>
      </c>
      <c r="AD1069" s="230" t="s">
        <v>13496</v>
      </c>
      <c r="AE1069" s="235">
        <v>46086</v>
      </c>
    </row>
    <row r="1070" spans="1:31" x14ac:dyDescent="0.3">
      <c r="A1070" s="230" t="s">
        <v>6268</v>
      </c>
      <c r="B1070" s="230" t="str">
        <f>Query1[[#This Row],[LAST_NAME]]</f>
        <v>BOLAND</v>
      </c>
      <c r="C1070" s="230" t="s">
        <v>6269</v>
      </c>
      <c r="D1070" s="230" t="s">
        <v>5822</v>
      </c>
      <c r="E1070" s="230" t="s">
        <v>6270</v>
      </c>
      <c r="F1070" s="230" t="s">
        <v>6271</v>
      </c>
      <c r="G1070" s="230" t="s">
        <v>6272</v>
      </c>
      <c r="H1070" s="230" t="str">
        <f>Query1[[#This Row],[FULL_NAME]]</f>
        <v>TIMOTHY BOLAND</v>
      </c>
      <c r="I1070" s="230" t="s">
        <v>6273</v>
      </c>
      <c r="J1070" s="230" t="s">
        <v>5165</v>
      </c>
      <c r="K1070" s="230" t="str">
        <f>Query1[[#This Row],[ENTERPRISE_ID]]</f>
        <v>TBOLAN</v>
      </c>
      <c r="L1070" s="231">
        <v>6034514365</v>
      </c>
      <c r="M1070" s="230" t="s">
        <v>5630</v>
      </c>
      <c r="N1070" s="230" t="s">
        <v>6274</v>
      </c>
      <c r="O1070" s="230"/>
      <c r="P1070" s="230" t="s">
        <v>6275</v>
      </c>
      <c r="Q1070" s="230" t="s">
        <v>686</v>
      </c>
      <c r="R1070" s="230" t="s">
        <v>6276</v>
      </c>
      <c r="S1070" s="230" t="s">
        <v>5916</v>
      </c>
      <c r="T1070" s="232">
        <v>8998</v>
      </c>
      <c r="U1070" s="230" t="s">
        <v>6277</v>
      </c>
      <c r="V1070" s="230" t="s">
        <v>6278</v>
      </c>
      <c r="W1070" s="233" t="str">
        <f>IFERROR(VLOOKUP(Query1[[#This Row],[ENTERPRISE_ID]],HR_tbl[],2, 0), "Not on HR File")</f>
        <v>Service Technician 1, In-Home</v>
      </c>
      <c r="X1070" s="113">
        <f>IFERROR(VLOOKUP(Query1[[#This Row],[ENTERPRISE_ID]],HR_tbl[],3,0), "Not on HR File")</f>
        <v>31347</v>
      </c>
      <c r="Y1070" s="234" t="str">
        <f>IFERROR(VLOOKUP(Query1[[#This Row],[ENTERPRISE_ID]], Addresses!$A:$Y,21,0), "Not on HR File")</f>
        <v>127 OLD DOVER RD</v>
      </c>
      <c r="Z1070" s="234">
        <f>IFERROR(VLOOKUP(Query1[[#This Row],[ENTERPRISE_ID]], Addresses!$A:$Y,22,0), "Not on HR File")</f>
        <v>0</v>
      </c>
      <c r="AA1070" s="234" t="str">
        <f>IFERROR(VLOOKUP(Query1[[#This Row],[ENTERPRISE_ID]], Addresses!$A:$Y,23,0), "Not on HR File")</f>
        <v>ROCHESTER</v>
      </c>
      <c r="AB1070" s="234" t="str">
        <f>IFERROR(VLOOKUP(Query1[[#This Row],[ENTERPRISE_ID]], Addresses!$A:$Y,24,0), "Not on HR File")</f>
        <v>NH</v>
      </c>
      <c r="AC1070" s="234" t="str">
        <f>IFERROR(VLOOKUP(Query1[[#This Row],[ENTERPRISE_ID]], Addresses!$A:$Y,25,0), "Not on HR File")</f>
        <v>03867</v>
      </c>
      <c r="AD1070" s="230" t="s">
        <v>6279</v>
      </c>
      <c r="AE1070" s="235">
        <v>46086</v>
      </c>
    </row>
    <row r="1071" spans="1:31" x14ac:dyDescent="0.3">
      <c r="A1071" s="230" t="s">
        <v>5852</v>
      </c>
      <c r="B1071" s="230" t="str">
        <f>Query1[[#This Row],[LAST_NAME]]</f>
        <v>CORDON</v>
      </c>
      <c r="C1071" s="230" t="s">
        <v>5853</v>
      </c>
      <c r="D1071" s="230" t="s">
        <v>5854</v>
      </c>
      <c r="E1071" s="230" t="s">
        <v>5855</v>
      </c>
      <c r="F1071" s="230" t="s">
        <v>5856</v>
      </c>
      <c r="G1071" s="230" t="s">
        <v>5857</v>
      </c>
      <c r="H1071" s="230" t="str">
        <f>Query1[[#This Row],[FULL_NAME]]</f>
        <v>ISREAL CORDON</v>
      </c>
      <c r="I1071" s="230" t="s">
        <v>5858</v>
      </c>
      <c r="J1071" s="230" t="s">
        <v>5859</v>
      </c>
      <c r="K1071" s="230" t="str">
        <f>Query1[[#This Row],[ENTERPRISE_ID]]</f>
        <v>ICORDON</v>
      </c>
      <c r="L1071" s="231">
        <v>6787583057</v>
      </c>
      <c r="M1071" s="230" t="s">
        <v>5630</v>
      </c>
      <c r="N1071" s="230" t="s">
        <v>5860</v>
      </c>
      <c r="O1071" s="230"/>
      <c r="P1071" s="230" t="s">
        <v>5861</v>
      </c>
      <c r="Q1071" s="230" t="s">
        <v>575</v>
      </c>
      <c r="R1071" s="230" t="s">
        <v>5862</v>
      </c>
      <c r="S1071" s="230" t="s">
        <v>5714</v>
      </c>
      <c r="T1071" s="232">
        <v>8998</v>
      </c>
      <c r="U1071" s="230" t="s">
        <v>1626</v>
      </c>
      <c r="V1071" s="230" t="s">
        <v>5863</v>
      </c>
      <c r="W1071" s="233" t="str">
        <f>IFERROR(VLOOKUP(Query1[[#This Row],[ENTERPRISE_ID]],HR_tbl[],2, 0), "Not on HR File")</f>
        <v>Service Technician 2, In-Home</v>
      </c>
      <c r="X1071" s="113">
        <f>IFERROR(VLOOKUP(Query1[[#This Row],[ENTERPRISE_ID]],HR_tbl[],3,0), "Not on HR File")</f>
        <v>45949</v>
      </c>
      <c r="Y1071" s="234" t="str">
        <f>IFERROR(VLOOKUP(Query1[[#This Row],[ENTERPRISE_ID]], Addresses!$A:$Y,21,0), "Not on HR File")</f>
        <v>951 Elyse Springs court</v>
      </c>
      <c r="Z1071" s="234">
        <f>IFERROR(VLOOKUP(Query1[[#This Row],[ENTERPRISE_ID]], Addresses!$A:$Y,22,0), "Not on HR File")</f>
        <v>0</v>
      </c>
      <c r="AA1071" s="234" t="str">
        <f>IFERROR(VLOOKUP(Query1[[#This Row],[ENTERPRISE_ID]], Addresses!$A:$Y,23,0), "Not on HR File")</f>
        <v>Lawrenceville</v>
      </c>
      <c r="AB1071" s="234" t="str">
        <f>IFERROR(VLOOKUP(Query1[[#This Row],[ENTERPRISE_ID]], Addresses!$A:$Y,24,0), "Not on HR File")</f>
        <v>GA</v>
      </c>
      <c r="AC1071" s="234" t="str">
        <f>IFERROR(VLOOKUP(Query1[[#This Row],[ENTERPRISE_ID]], Addresses!$A:$Y,25,0), "Not on HR File")</f>
        <v>30045</v>
      </c>
      <c r="AD1071" s="230" t="s">
        <v>5864</v>
      </c>
      <c r="AE1071" s="235">
        <v>46086</v>
      </c>
    </row>
    <row r="1072" spans="1:31" x14ac:dyDescent="0.3">
      <c r="A1072" s="230" t="s">
        <v>15852</v>
      </c>
      <c r="B1072" s="230" t="str">
        <f>Query1[[#This Row],[LAST_NAME]]</f>
        <v>BOYER</v>
      </c>
      <c r="C1072" s="230" t="s">
        <v>15853</v>
      </c>
      <c r="D1072" s="230" t="s">
        <v>6091</v>
      </c>
      <c r="E1072" s="230" t="s">
        <v>15854</v>
      </c>
      <c r="F1072" s="230" t="s">
        <v>15855</v>
      </c>
      <c r="G1072" s="230" t="s">
        <v>15856</v>
      </c>
      <c r="H1072" s="230" t="str">
        <f>Query1[[#This Row],[FULL_NAME]]</f>
        <v>DENNIS BOYER</v>
      </c>
      <c r="I1072" s="230" t="s">
        <v>14804</v>
      </c>
      <c r="J1072" s="230" t="s">
        <v>8352</v>
      </c>
      <c r="K1072" s="230" t="str">
        <f>Query1[[#This Row],[ENTERPRISE_ID]]</f>
        <v>DBOYER0</v>
      </c>
      <c r="L1072" s="231">
        <v>7349567451</v>
      </c>
      <c r="M1072" s="230" t="s">
        <v>5630</v>
      </c>
      <c r="N1072" s="230" t="s">
        <v>15857</v>
      </c>
      <c r="O1072" s="230"/>
      <c r="P1072" s="230" t="s">
        <v>15858</v>
      </c>
      <c r="Q1072" s="230" t="s">
        <v>752</v>
      </c>
      <c r="R1072" s="230" t="s">
        <v>6098</v>
      </c>
      <c r="S1072" s="230" t="s">
        <v>5714</v>
      </c>
      <c r="T1072" s="232">
        <v>8998</v>
      </c>
      <c r="U1072" s="230" t="s">
        <v>5995</v>
      </c>
      <c r="V1072" s="230" t="s">
        <v>5996</v>
      </c>
      <c r="W1072" s="233" t="str">
        <f>IFERROR(VLOOKUP(Query1[[#This Row],[ENTERPRISE_ID]],HR_tbl[],2, 0), "Not on HR File")</f>
        <v>Service Technician 1, In Home</v>
      </c>
      <c r="X1072" s="113">
        <f>IFERROR(VLOOKUP(Query1[[#This Row],[ENTERPRISE_ID]],HR_tbl[],3,0), "Not on HR File")</f>
        <v>44357</v>
      </c>
      <c r="Y1072" s="234" t="str">
        <f>IFERROR(VLOOKUP(Query1[[#This Row],[ENTERPRISE_ID]], Addresses!$A:$Y,21,0), "Not on HR File")</f>
        <v>13779 PEACH ST</v>
      </c>
      <c r="Z1072" s="234">
        <f>IFERROR(VLOOKUP(Query1[[#This Row],[ENTERPRISE_ID]], Addresses!$A:$Y,22,0), "Not on HR File")</f>
        <v>0</v>
      </c>
      <c r="AA1072" s="234" t="str">
        <f>IFERROR(VLOOKUP(Query1[[#This Row],[ENTERPRISE_ID]], Addresses!$A:$Y,23,0), "Not on HR File")</f>
        <v>SOUTHGATE</v>
      </c>
      <c r="AB1072" s="234" t="str">
        <f>IFERROR(VLOOKUP(Query1[[#This Row],[ENTERPRISE_ID]], Addresses!$A:$Y,24,0), "Not on HR File")</f>
        <v>MI</v>
      </c>
      <c r="AC1072" s="234" t="str">
        <f>IFERROR(VLOOKUP(Query1[[#This Row],[ENTERPRISE_ID]], Addresses!$A:$Y,25,0), "Not on HR File")</f>
        <v>48195</v>
      </c>
      <c r="AD1072" s="230" t="s">
        <v>15859</v>
      </c>
      <c r="AE1072" s="235">
        <v>46086</v>
      </c>
    </row>
    <row r="1073" spans="1:31" x14ac:dyDescent="0.3">
      <c r="A1073" s="230" t="s">
        <v>2162</v>
      </c>
      <c r="B1073" s="230" t="str">
        <f>Query1[[#This Row],[LAST_NAME]]</f>
        <v>HAMMOND JR.</v>
      </c>
      <c r="C1073" s="230" t="s">
        <v>2164</v>
      </c>
      <c r="D1073" s="230" t="s">
        <v>5990</v>
      </c>
      <c r="E1073" s="230" t="s">
        <v>16570</v>
      </c>
      <c r="F1073" s="230" t="s">
        <v>16571</v>
      </c>
      <c r="G1073" s="230" t="s">
        <v>2165</v>
      </c>
      <c r="H1073" s="230" t="str">
        <f>Query1[[#This Row],[FULL_NAME]]</f>
        <v>GREGORY HAMMOND JR.</v>
      </c>
      <c r="I1073" s="230" t="s">
        <v>16572</v>
      </c>
      <c r="J1073" s="230" t="s">
        <v>3960</v>
      </c>
      <c r="K1073" s="230" t="str">
        <f>Query1[[#This Row],[ENTERPRISE_ID]]</f>
        <v>GHAMMON</v>
      </c>
      <c r="L1073" s="231">
        <v>3143130031</v>
      </c>
      <c r="M1073" s="230" t="s">
        <v>5630</v>
      </c>
      <c r="N1073" s="230" t="s">
        <v>16573</v>
      </c>
      <c r="O1073" s="230"/>
      <c r="P1073" s="230" t="s">
        <v>16574</v>
      </c>
      <c r="Q1073" s="230" t="s">
        <v>1502</v>
      </c>
      <c r="R1073" s="230" t="s">
        <v>10089</v>
      </c>
      <c r="S1073" s="230" t="s">
        <v>5916</v>
      </c>
      <c r="T1073" s="232">
        <v>8998</v>
      </c>
      <c r="U1073" s="230" t="s">
        <v>5995</v>
      </c>
      <c r="V1073" s="230" t="s">
        <v>5996</v>
      </c>
      <c r="W1073" s="233" t="str">
        <f>IFERROR(VLOOKUP(Query1[[#This Row],[ENTERPRISE_ID]],HR_tbl[],2, 0), "Not on HR File")</f>
        <v>Service Technician 1, In Home</v>
      </c>
      <c r="X1073" s="113">
        <f>IFERROR(VLOOKUP(Query1[[#This Row],[ENTERPRISE_ID]],HR_tbl[],3,0), "Not on HR File")</f>
        <v>43733</v>
      </c>
      <c r="Y1073" s="234" t="str">
        <f>IFERROR(VLOOKUP(Query1[[#This Row],[ENTERPRISE_ID]], Addresses!$A:$Y,21,0), "Not on HR File")</f>
        <v>1165 St Pierre St</v>
      </c>
      <c r="Z1073" s="234">
        <f>IFERROR(VLOOKUP(Query1[[#This Row],[ENTERPRISE_ID]], Addresses!$A:$Y,22,0), "Not on HR File")</f>
        <v>0</v>
      </c>
      <c r="AA1073" s="234" t="str">
        <f>IFERROR(VLOOKUP(Query1[[#This Row],[ENTERPRISE_ID]], Addresses!$A:$Y,23,0), "Not on HR File")</f>
        <v>Florissant</v>
      </c>
      <c r="AB1073" s="234" t="str">
        <f>IFERROR(VLOOKUP(Query1[[#This Row],[ENTERPRISE_ID]], Addresses!$A:$Y,24,0), "Not on HR File")</f>
        <v>MO</v>
      </c>
      <c r="AC1073" s="234" t="str">
        <f>IFERROR(VLOOKUP(Query1[[#This Row],[ENTERPRISE_ID]], Addresses!$A:$Y,25,0), "Not on HR File")</f>
        <v>63031</v>
      </c>
      <c r="AD1073" s="230" t="s">
        <v>16575</v>
      </c>
      <c r="AE1073" s="235">
        <v>46086</v>
      </c>
    </row>
    <row r="1074" spans="1:31" x14ac:dyDescent="0.3">
      <c r="A1074" s="230" t="s">
        <v>8941</v>
      </c>
      <c r="B1074" s="230" t="str">
        <f>Query1[[#This Row],[LAST_NAME]]</f>
        <v>HERNANDEZ ORTEGA</v>
      </c>
      <c r="C1074" s="230" t="s">
        <v>8942</v>
      </c>
      <c r="D1074" s="230" t="s">
        <v>5957</v>
      </c>
      <c r="E1074" s="230" t="s">
        <v>8943</v>
      </c>
      <c r="F1074" s="230" t="s">
        <v>8944</v>
      </c>
      <c r="G1074" s="230" t="s">
        <v>8945</v>
      </c>
      <c r="H1074" s="230" t="str">
        <f>Query1[[#This Row],[FULL_NAME]]</f>
        <v>JUAN HERNANDEZ ORTEGA</v>
      </c>
      <c r="I1074" s="230" t="s">
        <v>8946</v>
      </c>
      <c r="J1074" s="230" t="s">
        <v>4132</v>
      </c>
      <c r="K1074" s="230" t="str">
        <f>Query1[[#This Row],[ENTERPRISE_ID]]</f>
        <v>JHER243</v>
      </c>
      <c r="L1074" s="231">
        <v>9397322770</v>
      </c>
      <c r="M1074" s="230" t="s">
        <v>5630</v>
      </c>
      <c r="N1074" s="230" t="s">
        <v>8947</v>
      </c>
      <c r="O1074" s="230" t="s">
        <v>8948</v>
      </c>
      <c r="P1074" s="230" t="s">
        <v>8949</v>
      </c>
      <c r="Q1074" s="230" t="s">
        <v>5965</v>
      </c>
      <c r="R1074" s="230" t="s">
        <v>8950</v>
      </c>
      <c r="S1074" s="230" t="s">
        <v>5738</v>
      </c>
      <c r="T1074" s="232">
        <v>8842</v>
      </c>
      <c r="U1074" s="230" t="s">
        <v>8754</v>
      </c>
      <c r="V1074" s="230" t="s">
        <v>8755</v>
      </c>
      <c r="W1074" s="233" t="str">
        <f>IFERROR(VLOOKUP(Query1[[#This Row],[ENTERPRISE_ID]],HR_tbl[],2, 0), "Not on HR File")</f>
        <v>Service Technician 2, In-Home</v>
      </c>
      <c r="X1074" s="113">
        <f>IFERROR(VLOOKUP(Query1[[#This Row],[ENTERPRISE_ID]],HR_tbl[],3,0), "Not on HR File")</f>
        <v>38381</v>
      </c>
      <c r="Y1074" s="234" t="str">
        <f>IFERROR(VLOOKUP(Query1[[#This Row],[ENTERPRISE_ID]], Addresses!$A:$Y,21,0), "Not on HR File")</f>
        <v>BO MAGUAYO EL COTTO 53</v>
      </c>
      <c r="Z1074" s="234">
        <f>IFERROR(VLOOKUP(Query1[[#This Row],[ENTERPRISE_ID]], Addresses!$A:$Y,22,0), "Not on HR File")</f>
        <v>0</v>
      </c>
      <c r="AA1074" s="234" t="str">
        <f>IFERROR(VLOOKUP(Query1[[#This Row],[ENTERPRISE_ID]], Addresses!$A:$Y,23,0), "Not on HR File")</f>
        <v>DORADO</v>
      </c>
      <c r="AB1074" s="234" t="str">
        <f>IFERROR(VLOOKUP(Query1[[#This Row],[ENTERPRISE_ID]], Addresses!$A:$Y,24,0), "Not on HR File")</f>
        <v>PR</v>
      </c>
      <c r="AC1074" s="234" t="str">
        <f>IFERROR(VLOOKUP(Query1[[#This Row],[ENTERPRISE_ID]], Addresses!$A:$Y,25,0), "Not on HR File")</f>
        <v>00646</v>
      </c>
      <c r="AD1074" s="230" t="s">
        <v>8951</v>
      </c>
      <c r="AE1074" s="235">
        <v>46086</v>
      </c>
    </row>
    <row r="1075" spans="1:31" x14ac:dyDescent="0.3">
      <c r="A1075" s="230" t="s">
        <v>4958</v>
      </c>
      <c r="B1075" s="230" t="str">
        <f>Query1[[#This Row],[LAST_NAME]]</f>
        <v>DOLAH</v>
      </c>
      <c r="C1075" s="230" t="s">
        <v>10567</v>
      </c>
      <c r="D1075" s="230" t="s">
        <v>6339</v>
      </c>
      <c r="E1075" s="230" t="s">
        <v>10568</v>
      </c>
      <c r="F1075" s="230" t="s">
        <v>10569</v>
      </c>
      <c r="G1075" s="230" t="s">
        <v>4961</v>
      </c>
      <c r="H1075" s="230" t="str">
        <f>Query1[[#This Row],[FULL_NAME]]</f>
        <v>DEAN DOLAH</v>
      </c>
      <c r="I1075" s="230" t="s">
        <v>4960</v>
      </c>
      <c r="J1075" s="230" t="s">
        <v>4959</v>
      </c>
      <c r="K1075" s="230" t="str">
        <f>Query1[[#This Row],[ENTERPRISE_ID]]</f>
        <v>DDOLAH</v>
      </c>
      <c r="L1075" s="231">
        <v>7187901471</v>
      </c>
      <c r="M1075" s="230" t="s">
        <v>5630</v>
      </c>
      <c r="N1075" s="230" t="s">
        <v>10570</v>
      </c>
      <c r="O1075" s="230"/>
      <c r="P1075" s="230" t="s">
        <v>1642</v>
      </c>
      <c r="Q1075" s="230" t="s">
        <v>318</v>
      </c>
      <c r="R1075" s="230" t="s">
        <v>10571</v>
      </c>
      <c r="S1075" s="230" t="s">
        <v>5664</v>
      </c>
      <c r="T1075" s="232">
        <v>8998</v>
      </c>
      <c r="U1075" s="230" t="s">
        <v>6854</v>
      </c>
      <c r="V1075" s="230" t="s">
        <v>8088</v>
      </c>
      <c r="W1075" s="233" t="str">
        <f>IFERROR(VLOOKUP(Query1[[#This Row],[ENTERPRISE_ID]],HR_tbl[],2, 0), "Not on HR File")</f>
        <v>Service Technician 2, Trainee</v>
      </c>
      <c r="X1075" s="113">
        <f>IFERROR(VLOOKUP(Query1[[#This Row],[ENTERPRISE_ID]],HR_tbl[],3,0), "Not on HR File")</f>
        <v>46047</v>
      </c>
      <c r="Y1075" s="234" t="str">
        <f>IFERROR(VLOOKUP(Query1[[#This Row],[ENTERPRISE_ID]], Addresses!$A:$Y,21,0), "Not on HR File")</f>
        <v>Not on HR File</v>
      </c>
      <c r="Z1075" s="234" t="str">
        <f>IFERROR(VLOOKUP(Query1[[#This Row],[ENTERPRISE_ID]], Addresses!$A:$Y,22,0), "Not on HR File")</f>
        <v>Not on HR File</v>
      </c>
      <c r="AA1075" s="234" t="str">
        <f>IFERROR(VLOOKUP(Query1[[#This Row],[ENTERPRISE_ID]], Addresses!$A:$Y,23,0), "Not on HR File")</f>
        <v>Not on HR File</v>
      </c>
      <c r="AB1075" s="234" t="str">
        <f>IFERROR(VLOOKUP(Query1[[#This Row],[ENTERPRISE_ID]], Addresses!$A:$Y,24,0), "Not on HR File")</f>
        <v>Not on HR File</v>
      </c>
      <c r="AC1075" s="234" t="str">
        <f>IFERROR(VLOOKUP(Query1[[#This Row],[ENTERPRISE_ID]], Addresses!$A:$Y,25,0), "Not on HR File")</f>
        <v>Not on HR File</v>
      </c>
      <c r="AD1075" s="230" t="s">
        <v>10572</v>
      </c>
      <c r="AE1075" s="235">
        <v>46086</v>
      </c>
    </row>
    <row r="1076" spans="1:31" x14ac:dyDescent="0.3">
      <c r="A1076" s="230" t="s">
        <v>14676</v>
      </c>
      <c r="B1076" s="230" t="str">
        <f>Query1[[#This Row],[LAST_NAME]]</f>
        <v>MCLEOD</v>
      </c>
      <c r="C1076" s="230" t="s">
        <v>14677</v>
      </c>
      <c r="D1076" s="230" t="s">
        <v>6091</v>
      </c>
      <c r="E1076" s="230" t="s">
        <v>14678</v>
      </c>
      <c r="F1076" s="230" t="s">
        <v>14679</v>
      </c>
      <c r="G1076" s="230" t="s">
        <v>14680</v>
      </c>
      <c r="H1076" s="230" t="str">
        <f>Query1[[#This Row],[FULL_NAME]]</f>
        <v>WILLIAM MCLEOD</v>
      </c>
      <c r="I1076" s="230" t="s">
        <v>14681</v>
      </c>
      <c r="J1076" s="230" t="s">
        <v>4034</v>
      </c>
      <c r="K1076" s="230" t="str">
        <f>Query1[[#This Row],[ENTERPRISE_ID]]</f>
        <v>WMCLEO1</v>
      </c>
      <c r="L1076" s="231">
        <v>5862341936</v>
      </c>
      <c r="M1076" s="230" t="s">
        <v>5630</v>
      </c>
      <c r="N1076" s="230" t="s">
        <v>14682</v>
      </c>
      <c r="O1076" s="230"/>
      <c r="P1076" s="230" t="s">
        <v>14683</v>
      </c>
      <c r="Q1076" s="230" t="s">
        <v>752</v>
      </c>
      <c r="R1076" s="230" t="s">
        <v>14684</v>
      </c>
      <c r="S1076" s="230" t="s">
        <v>5714</v>
      </c>
      <c r="T1076" s="232">
        <v>8998</v>
      </c>
      <c r="U1076" s="230" t="s">
        <v>5995</v>
      </c>
      <c r="V1076" s="230" t="s">
        <v>5996</v>
      </c>
      <c r="W1076" s="233" t="str">
        <f>IFERROR(VLOOKUP(Query1[[#This Row],[ENTERPRISE_ID]],HR_tbl[],2, 0), "Not on HR File")</f>
        <v>Service Technician 2, In-Home</v>
      </c>
      <c r="X1076" s="113">
        <f>IFERROR(VLOOKUP(Query1[[#This Row],[ENTERPRISE_ID]],HR_tbl[],3,0), "Not on HR File")</f>
        <v>39190</v>
      </c>
      <c r="Y1076" s="234" t="str">
        <f>IFERROR(VLOOKUP(Query1[[#This Row],[ENTERPRISE_ID]], Addresses!$A:$Y,21,0), "Not on HR File")</f>
        <v>22668 SHIELL</v>
      </c>
      <c r="Z1076" s="234">
        <f>IFERROR(VLOOKUP(Query1[[#This Row],[ENTERPRISE_ID]], Addresses!$A:$Y,22,0), "Not on HR File")</f>
        <v>0</v>
      </c>
      <c r="AA1076" s="234" t="str">
        <f>IFERROR(VLOOKUP(Query1[[#This Row],[ENTERPRISE_ID]], Addresses!$A:$Y,23,0), "Not on HR File")</f>
        <v>CLINTON TWP</v>
      </c>
      <c r="AB1076" s="234" t="str">
        <f>IFERROR(VLOOKUP(Query1[[#This Row],[ENTERPRISE_ID]], Addresses!$A:$Y,24,0), "Not on HR File")</f>
        <v>MI</v>
      </c>
      <c r="AC1076" s="234" t="str">
        <f>IFERROR(VLOOKUP(Query1[[#This Row],[ENTERPRISE_ID]], Addresses!$A:$Y,25,0), "Not on HR File")</f>
        <v>48035</v>
      </c>
      <c r="AD1076" s="230" t="s">
        <v>14685</v>
      </c>
      <c r="AE1076" s="235">
        <v>46086</v>
      </c>
    </row>
    <row r="1077" spans="1:31" x14ac:dyDescent="0.3">
      <c r="A1077" s="230" t="s">
        <v>8140</v>
      </c>
      <c r="B1077" s="230" t="str">
        <f>Query1[[#This Row],[LAST_NAME]]</f>
        <v>HARRIS</v>
      </c>
      <c r="C1077" s="230" t="s">
        <v>8141</v>
      </c>
      <c r="D1077" s="230" t="s">
        <v>5708</v>
      </c>
      <c r="E1077" s="230" t="s">
        <v>8142</v>
      </c>
      <c r="F1077" s="230" t="s">
        <v>8143</v>
      </c>
      <c r="G1077" s="230" t="s">
        <v>8144</v>
      </c>
      <c r="H1077" s="230" t="str">
        <f>Query1[[#This Row],[FULL_NAME]]</f>
        <v>DARRELL HARRIS</v>
      </c>
      <c r="I1077" s="230" t="s">
        <v>3927</v>
      </c>
      <c r="J1077" s="230" t="s">
        <v>8145</v>
      </c>
      <c r="K1077" s="230" t="str">
        <f>Query1[[#This Row],[ENTERPRISE_ID]]</f>
        <v>DHARRI2</v>
      </c>
      <c r="L1077" s="231">
        <v>3183449066</v>
      </c>
      <c r="M1077" s="230" t="s">
        <v>5630</v>
      </c>
      <c r="N1077" s="230" t="s">
        <v>8146</v>
      </c>
      <c r="O1077" s="230"/>
      <c r="P1077" s="230" t="s">
        <v>8147</v>
      </c>
      <c r="Q1077" s="230" t="s">
        <v>287</v>
      </c>
      <c r="R1077" s="230" t="s">
        <v>8148</v>
      </c>
      <c r="S1077" s="230" t="s">
        <v>5714</v>
      </c>
      <c r="T1077" s="232">
        <v>8998</v>
      </c>
      <c r="U1077" s="230" t="s">
        <v>7859</v>
      </c>
      <c r="V1077" s="230" t="s">
        <v>7860</v>
      </c>
      <c r="W1077" s="233" t="str">
        <f>IFERROR(VLOOKUP(Query1[[#This Row],[ENTERPRISE_ID]],HR_tbl[],2, 0), "Not on HR File")</f>
        <v>Service Technician 2, In-Home</v>
      </c>
      <c r="X1077" s="113">
        <f>IFERROR(VLOOKUP(Query1[[#This Row],[ENTERPRISE_ID]],HR_tbl[],3,0), "Not on HR File")</f>
        <v>42877</v>
      </c>
      <c r="Y1077" s="234" t="str">
        <f>IFERROR(VLOOKUP(Query1[[#This Row],[ENTERPRISE_ID]], Addresses!$A:$Y,21,0), "Not on HR File")</f>
        <v>4120 CALDERWOOD DR</v>
      </c>
      <c r="Z1077" s="234">
        <f>IFERROR(VLOOKUP(Query1[[#This Row],[ENTERPRISE_ID]], Addresses!$A:$Y,22,0), "Not on HR File")</f>
        <v>0</v>
      </c>
      <c r="AA1077" s="234" t="str">
        <f>IFERROR(VLOOKUP(Query1[[#This Row],[ENTERPRISE_ID]], Addresses!$A:$Y,23,0), "Not on HR File")</f>
        <v>SHREVEPORT</v>
      </c>
      <c r="AB1077" s="234" t="str">
        <f>IFERROR(VLOOKUP(Query1[[#This Row],[ENTERPRISE_ID]], Addresses!$A:$Y,24,0), "Not on HR File")</f>
        <v>LA</v>
      </c>
      <c r="AC1077" s="234" t="str">
        <f>IFERROR(VLOOKUP(Query1[[#This Row],[ENTERPRISE_ID]], Addresses!$A:$Y,25,0), "Not on HR File")</f>
        <v>71119</v>
      </c>
      <c r="AD1077" s="230" t="s">
        <v>8149</v>
      </c>
      <c r="AE1077" s="235">
        <v>46086</v>
      </c>
    </row>
    <row r="1078" spans="1:31" x14ac:dyDescent="0.3">
      <c r="A1078" s="230" t="s">
        <v>11458</v>
      </c>
      <c r="B1078" s="230" t="str">
        <f>Query1[[#This Row],[LAST_NAME]]</f>
        <v>FLEURIE</v>
      </c>
      <c r="C1078" s="230" t="s">
        <v>1855</v>
      </c>
      <c r="D1078" s="230" t="s">
        <v>6119</v>
      </c>
      <c r="E1078" s="230" t="s">
        <v>11459</v>
      </c>
      <c r="F1078" s="230" t="s">
        <v>11460</v>
      </c>
      <c r="G1078" s="230" t="s">
        <v>1856</v>
      </c>
      <c r="H1078" s="230" t="str">
        <f>Query1[[#This Row],[FULL_NAME]]</f>
        <v>SCOTT FLEURIE</v>
      </c>
      <c r="I1078" s="230" t="s">
        <v>11461</v>
      </c>
      <c r="J1078" s="230" t="s">
        <v>3795</v>
      </c>
      <c r="K1078" s="230" t="str">
        <f>Query1[[#This Row],[ENTERPRISE_ID]]</f>
        <v>SFLEURI</v>
      </c>
      <c r="L1078" s="231">
        <v>7249006119</v>
      </c>
      <c r="M1078" s="230" t="s">
        <v>5630</v>
      </c>
      <c r="N1078" s="230" t="s">
        <v>11462</v>
      </c>
      <c r="O1078" s="230"/>
      <c r="P1078" s="230" t="s">
        <v>11463</v>
      </c>
      <c r="Q1078" s="230" t="s">
        <v>375</v>
      </c>
      <c r="R1078" s="230" t="s">
        <v>11464</v>
      </c>
      <c r="S1078" s="230" t="s">
        <v>5738</v>
      </c>
      <c r="T1078" s="232">
        <v>8998</v>
      </c>
      <c r="U1078" s="230" t="s">
        <v>2937</v>
      </c>
      <c r="V1078" s="230" t="s">
        <v>7987</v>
      </c>
      <c r="W1078" s="233" t="str">
        <f>IFERROR(VLOOKUP(Query1[[#This Row],[ENTERPRISE_ID]],HR_tbl[],2, 0), "Not on HR File")</f>
        <v>Service Technician 1, In-Home</v>
      </c>
      <c r="X1078" s="113">
        <f>IFERROR(VLOOKUP(Query1[[#This Row],[ENTERPRISE_ID]],HR_tbl[],3,0), "Not on HR File")</f>
        <v>34442</v>
      </c>
      <c r="Y1078" s="234" t="str">
        <f>IFERROR(VLOOKUP(Query1[[#This Row],[ENTERPRISE_ID]], Addresses!$A:$Y,21,0), "Not on HR File")</f>
        <v>33 forest trl</v>
      </c>
      <c r="Z1078" s="234">
        <f>IFERROR(VLOOKUP(Query1[[#This Row],[ENTERPRISE_ID]], Addresses!$A:$Y,22,0), "Not on HR File")</f>
        <v>0</v>
      </c>
      <c r="AA1078" s="234" t="str">
        <f>IFERROR(VLOOKUP(Query1[[#This Row],[ENTERPRISE_ID]], Addresses!$A:$Y,23,0), "Not on HR File")</f>
        <v>marietta</v>
      </c>
      <c r="AB1078" s="234" t="str">
        <f>IFERROR(VLOOKUP(Query1[[#This Row],[ENTERPRISE_ID]], Addresses!$A:$Y,24,0), "Not on HR File")</f>
        <v>SC</v>
      </c>
      <c r="AC1078" s="234" t="str">
        <f>IFERROR(VLOOKUP(Query1[[#This Row],[ENTERPRISE_ID]], Addresses!$A:$Y,25,0), "Not on HR File")</f>
        <v>29661</v>
      </c>
      <c r="AD1078" s="230" t="s">
        <v>11465</v>
      </c>
      <c r="AE1078" s="235">
        <v>46086</v>
      </c>
    </row>
    <row r="1079" spans="1:31" x14ac:dyDescent="0.3">
      <c r="A1079" s="230" t="s">
        <v>4125</v>
      </c>
      <c r="B1079" s="230" t="str">
        <f>Query1[[#This Row],[LAST_NAME]]</f>
        <v>PRESTIN</v>
      </c>
      <c r="C1079" s="230" t="s">
        <v>15080</v>
      </c>
      <c r="D1079" s="230" t="s">
        <v>6091</v>
      </c>
      <c r="E1079" s="230" t="s">
        <v>15081</v>
      </c>
      <c r="F1079" s="230" t="s">
        <v>15082</v>
      </c>
      <c r="G1079" s="230" t="s">
        <v>4128</v>
      </c>
      <c r="H1079" s="230" t="str">
        <f>Query1[[#This Row],[FULL_NAME]]</f>
        <v>EDWARD PRESTIN</v>
      </c>
      <c r="I1079" s="230" t="s">
        <v>4127</v>
      </c>
      <c r="J1079" s="230" t="s">
        <v>4126</v>
      </c>
      <c r="K1079" s="230" t="str">
        <f>Query1[[#This Row],[ENTERPRISE_ID]]</f>
        <v>EPRESTI</v>
      </c>
      <c r="L1079" s="231">
        <v>7347540781</v>
      </c>
      <c r="M1079" s="230" t="s">
        <v>5630</v>
      </c>
      <c r="N1079" s="230" t="s">
        <v>15083</v>
      </c>
      <c r="O1079" s="230"/>
      <c r="P1079" s="230" t="s">
        <v>3579</v>
      </c>
      <c r="Q1079" s="230" t="s">
        <v>752</v>
      </c>
      <c r="R1079" s="230" t="s">
        <v>15084</v>
      </c>
      <c r="S1079" s="230" t="s">
        <v>5714</v>
      </c>
      <c r="T1079" s="232">
        <v>8998</v>
      </c>
      <c r="U1079" s="230" t="s">
        <v>5995</v>
      </c>
      <c r="V1079" s="230" t="s">
        <v>5996</v>
      </c>
      <c r="W1079" s="233" t="str">
        <f>IFERROR(VLOOKUP(Query1[[#This Row],[ENTERPRISE_ID]],HR_tbl[],2, 0), "Not on HR File")</f>
        <v>Lead Service Tech, In-Home</v>
      </c>
      <c r="X1079" s="113">
        <f>IFERROR(VLOOKUP(Query1[[#This Row],[ENTERPRISE_ID]],HR_tbl[],3,0), "Not on HR File")</f>
        <v>30826</v>
      </c>
      <c r="Y1079" s="234" t="str">
        <f>IFERROR(VLOOKUP(Query1[[#This Row],[ENTERPRISE_ID]], Addresses!$A:$Y,21,0), "Not on HR File")</f>
        <v>7411 NORTH STONY LAKE RD.</v>
      </c>
      <c r="Z1079" s="234">
        <f>IFERROR(VLOOKUP(Query1[[#This Row],[ENTERPRISE_ID]], Addresses!$A:$Y,22,0), "Not on HR File")</f>
        <v>0</v>
      </c>
      <c r="AA1079" s="234" t="str">
        <f>IFERROR(VLOOKUP(Query1[[#This Row],[ENTERPRISE_ID]], Addresses!$A:$Y,23,0), "Not on HR File")</f>
        <v>JACKSON</v>
      </c>
      <c r="AB1079" s="234" t="str">
        <f>IFERROR(VLOOKUP(Query1[[#This Row],[ENTERPRISE_ID]], Addresses!$A:$Y,24,0), "Not on HR File")</f>
        <v>MI</v>
      </c>
      <c r="AC1079" s="234" t="str">
        <f>IFERROR(VLOOKUP(Query1[[#This Row],[ENTERPRISE_ID]], Addresses!$A:$Y,25,0), "Not on HR File")</f>
        <v>49201</v>
      </c>
      <c r="AD1079" s="230" t="s">
        <v>15085</v>
      </c>
      <c r="AE1079" s="235">
        <v>46086</v>
      </c>
    </row>
    <row r="1080" spans="1:31" x14ac:dyDescent="0.3">
      <c r="A1080" s="230" t="s">
        <v>17566</v>
      </c>
      <c r="B1080" s="230" t="str">
        <f>Query1[[#This Row],[LAST_NAME]]</f>
        <v>ARROYO-MEDINA</v>
      </c>
      <c r="C1080" s="230" t="s">
        <v>17567</v>
      </c>
      <c r="D1080" s="230" t="s">
        <v>5729</v>
      </c>
      <c r="E1080" s="230" t="s">
        <v>17568</v>
      </c>
      <c r="F1080" s="230" t="s">
        <v>17569</v>
      </c>
      <c r="G1080" s="230" t="s">
        <v>17570</v>
      </c>
      <c r="H1080" s="230" t="str">
        <f>Query1[[#This Row],[FULL_NAME]]</f>
        <v>FRANCISCO ARROYO-MEDINA</v>
      </c>
      <c r="I1080" s="230" t="s">
        <v>17571</v>
      </c>
      <c r="J1080" s="230" t="s">
        <v>5533</v>
      </c>
      <c r="K1080" s="230" t="str">
        <f>Query1[[#This Row],[ENTERPRISE_ID]]</f>
        <v>FARROYO</v>
      </c>
      <c r="L1080" s="231">
        <v>7752922082</v>
      </c>
      <c r="M1080" s="230" t="s">
        <v>5630</v>
      </c>
      <c r="N1080" s="230" t="s">
        <v>17572</v>
      </c>
      <c r="O1080" s="230"/>
      <c r="P1080" s="230" t="s">
        <v>17573</v>
      </c>
      <c r="Q1080" s="230" t="s">
        <v>4327</v>
      </c>
      <c r="R1080" s="230" t="s">
        <v>17574</v>
      </c>
      <c r="S1080" s="230" t="s">
        <v>5738</v>
      </c>
      <c r="T1080" s="232">
        <v>8998</v>
      </c>
      <c r="U1080" s="230" t="s">
        <v>6334</v>
      </c>
      <c r="V1080" s="230" t="s">
        <v>6335</v>
      </c>
      <c r="W1080" s="233" t="str">
        <f>IFERROR(VLOOKUP(Query1[[#This Row],[ENTERPRISE_ID]],HR_tbl[],2, 0), "Not on HR File")</f>
        <v>Service Technician 2, In-Home</v>
      </c>
      <c r="X1080" s="113">
        <f>IFERROR(VLOOKUP(Query1[[#This Row],[ENTERPRISE_ID]],HR_tbl[],3,0), "Not on HR File")</f>
        <v>45956</v>
      </c>
      <c r="Y1080" s="234" t="str">
        <f>IFERROR(VLOOKUP(Query1[[#This Row],[ENTERPRISE_ID]], Addresses!$A:$Y,21,0), "Not on HR File")</f>
        <v>2759 VIKING WAY</v>
      </c>
      <c r="Z1080" s="234">
        <f>IFERROR(VLOOKUP(Query1[[#This Row],[ENTERPRISE_ID]], Addresses!$A:$Y,22,0), "Not on HR File")</f>
        <v>0</v>
      </c>
      <c r="AA1080" s="234" t="str">
        <f>IFERROR(VLOOKUP(Query1[[#This Row],[ENTERPRISE_ID]], Addresses!$A:$Y,23,0), "Not on HR File")</f>
        <v>CARSON CITY</v>
      </c>
      <c r="AB1080" s="234" t="str">
        <f>IFERROR(VLOOKUP(Query1[[#This Row],[ENTERPRISE_ID]], Addresses!$A:$Y,24,0), "Not on HR File")</f>
        <v>NV</v>
      </c>
      <c r="AC1080" s="234" t="str">
        <f>IFERROR(VLOOKUP(Query1[[#This Row],[ENTERPRISE_ID]], Addresses!$A:$Y,25,0), "Not on HR File")</f>
        <v>89706</v>
      </c>
      <c r="AD1080" s="230" t="s">
        <v>17575</v>
      </c>
      <c r="AE1080" s="235">
        <v>46086</v>
      </c>
    </row>
    <row r="1081" spans="1:31" x14ac:dyDescent="0.3">
      <c r="A1081" s="230" t="s">
        <v>1383</v>
      </c>
      <c r="B1081" s="230" t="str">
        <f>Query1[[#This Row],[LAST_NAME]]</f>
        <v>FRANCIS</v>
      </c>
      <c r="C1081" s="230" t="s">
        <v>1384</v>
      </c>
      <c r="D1081" s="230" t="s">
        <v>5638</v>
      </c>
      <c r="E1081" s="230" t="s">
        <v>13497</v>
      </c>
      <c r="F1081" s="230" t="s">
        <v>13498</v>
      </c>
      <c r="G1081" s="230" t="s">
        <v>1385</v>
      </c>
      <c r="H1081" s="230" t="str">
        <f>Query1[[#This Row],[FULL_NAME]]</f>
        <v>CURTIS FRANCIS</v>
      </c>
      <c r="I1081" s="230" t="s">
        <v>5042</v>
      </c>
      <c r="J1081" s="230" t="s">
        <v>4607</v>
      </c>
      <c r="K1081" s="230" t="str">
        <f>Query1[[#This Row],[ENTERPRISE_ID]]</f>
        <v>CFRANCI</v>
      </c>
      <c r="L1081" s="231">
        <v>8138931473</v>
      </c>
      <c r="M1081" s="230" t="s">
        <v>5630</v>
      </c>
      <c r="N1081" s="230" t="s">
        <v>13499</v>
      </c>
      <c r="O1081" s="230" t="s">
        <v>13500</v>
      </c>
      <c r="P1081" s="230" t="s">
        <v>1185</v>
      </c>
      <c r="Q1081" s="230" t="s">
        <v>297</v>
      </c>
      <c r="R1081" s="230" t="s">
        <v>13501</v>
      </c>
      <c r="S1081" s="230" t="s">
        <v>5664</v>
      </c>
      <c r="T1081" s="232">
        <v>8998</v>
      </c>
      <c r="U1081" s="230" t="s">
        <v>8590</v>
      </c>
      <c r="V1081" s="230" t="s">
        <v>8591</v>
      </c>
      <c r="W1081" s="233" t="str">
        <f>IFERROR(VLOOKUP(Query1[[#This Row],[ENTERPRISE_ID]],HR_tbl[],2, 0), "Not on HR File")</f>
        <v>Service Technician 3, In-Home</v>
      </c>
      <c r="X1081" s="113">
        <f>IFERROR(VLOOKUP(Query1[[#This Row],[ENTERPRISE_ID]],HR_tbl[],3,0), "Not on HR File")</f>
        <v>45865</v>
      </c>
      <c r="Y1081" s="234" t="str">
        <f>IFERROR(VLOOKUP(Query1[[#This Row],[ENTERPRISE_ID]], Addresses!$A:$Y,21,0), "Not on HR File")</f>
        <v>9521 DELANEY CREEK BLVD 417</v>
      </c>
      <c r="Z1081" s="234">
        <f>IFERROR(VLOOKUP(Query1[[#This Row],[ENTERPRISE_ID]], Addresses!$A:$Y,22,0), "Not on HR File")</f>
        <v>0</v>
      </c>
      <c r="AA1081" s="234" t="str">
        <f>IFERROR(VLOOKUP(Query1[[#This Row],[ENTERPRISE_ID]], Addresses!$A:$Y,23,0), "Not on HR File")</f>
        <v>TAMPA</v>
      </c>
      <c r="AB1081" s="234" t="str">
        <f>IFERROR(VLOOKUP(Query1[[#This Row],[ENTERPRISE_ID]], Addresses!$A:$Y,24,0), "Not on HR File")</f>
        <v>FL</v>
      </c>
      <c r="AC1081" s="234" t="str">
        <f>IFERROR(VLOOKUP(Query1[[#This Row],[ENTERPRISE_ID]], Addresses!$A:$Y,25,0), "Not on HR File")</f>
        <v>33619</v>
      </c>
      <c r="AD1081" s="230" t="s">
        <v>13502</v>
      </c>
      <c r="AE1081" s="235">
        <v>46086</v>
      </c>
    </row>
    <row r="1082" spans="1:31" x14ac:dyDescent="0.3">
      <c r="A1082" s="230" t="s">
        <v>17710</v>
      </c>
      <c r="B1082" s="230" t="str">
        <f>Query1[[#This Row],[LAST_NAME]]</f>
        <v>LOPEZ</v>
      </c>
      <c r="C1082" s="230" t="s">
        <v>17711</v>
      </c>
      <c r="D1082" s="230" t="s">
        <v>5957</v>
      </c>
      <c r="E1082" s="230" t="s">
        <v>15276</v>
      </c>
      <c r="F1082" s="230" t="s">
        <v>17712</v>
      </c>
      <c r="G1082" s="230" t="s">
        <v>17713</v>
      </c>
      <c r="H1082" s="230" t="str">
        <f>Query1[[#This Row],[FULL_NAME]]</f>
        <v>OSVALDO LOPEZ</v>
      </c>
      <c r="I1082" s="230" t="s">
        <v>4320</v>
      </c>
      <c r="J1082" s="230" t="s">
        <v>17714</v>
      </c>
      <c r="K1082" s="230" t="str">
        <f>Query1[[#This Row],[ENTERPRISE_ID]]</f>
        <v>OLOPE13</v>
      </c>
      <c r="L1082" s="231">
        <v>9393950648</v>
      </c>
      <c r="M1082" s="230" t="s">
        <v>5630</v>
      </c>
      <c r="N1082" s="230"/>
      <c r="O1082" s="230"/>
      <c r="P1082" s="230"/>
      <c r="Q1082" s="230"/>
      <c r="R1082" s="230"/>
      <c r="S1082" s="230" t="s">
        <v>5664</v>
      </c>
      <c r="T1082" s="232">
        <v>8842</v>
      </c>
      <c r="U1082" s="230" t="s">
        <v>17643</v>
      </c>
      <c r="V1082" s="230" t="s">
        <v>17644</v>
      </c>
      <c r="W1082" s="233" t="str">
        <f>IFERROR(VLOOKUP(Query1[[#This Row],[ENTERPRISE_ID]],HR_tbl[],2, 0), "Not on HR File")</f>
        <v>Not on HR File</v>
      </c>
      <c r="X1082" s="113" t="str">
        <f>IFERROR(VLOOKUP(Query1[[#This Row],[ENTERPRISE_ID]],HR_tbl[],3,0), "Not on HR File")</f>
        <v>Not on HR File</v>
      </c>
      <c r="Y1082" s="234" t="str">
        <f>IFERROR(VLOOKUP(Query1[[#This Row],[ENTERPRISE_ID]], Addresses!$A:$Y,21,0), "Not on HR File")</f>
        <v>Not on HR File</v>
      </c>
      <c r="Z1082" s="234" t="str">
        <f>IFERROR(VLOOKUP(Query1[[#This Row],[ENTERPRISE_ID]], Addresses!$A:$Y,22,0), "Not on HR File")</f>
        <v>Not on HR File</v>
      </c>
      <c r="AA1082" s="234" t="str">
        <f>IFERROR(VLOOKUP(Query1[[#This Row],[ENTERPRISE_ID]], Addresses!$A:$Y,23,0), "Not on HR File")</f>
        <v>Not on HR File</v>
      </c>
      <c r="AB1082" s="234" t="str">
        <f>IFERROR(VLOOKUP(Query1[[#This Row],[ENTERPRISE_ID]], Addresses!$A:$Y,24,0), "Not on HR File")</f>
        <v>Not on HR File</v>
      </c>
      <c r="AC1082" s="234" t="str">
        <f>IFERROR(VLOOKUP(Query1[[#This Row],[ENTERPRISE_ID]], Addresses!$A:$Y,25,0), "Not on HR File")</f>
        <v>Not on HR File</v>
      </c>
      <c r="AD1082" s="230" t="s">
        <v>17715</v>
      </c>
      <c r="AE1082" s="235">
        <v>46086</v>
      </c>
    </row>
    <row r="1083" spans="1:31" x14ac:dyDescent="0.3">
      <c r="A1083" s="230"/>
      <c r="B1083" s="230" t="str">
        <f>Query1[[#This Row],[LAST_NAME]]</f>
        <v>SIMS</v>
      </c>
      <c r="C1083" s="230" t="s">
        <v>15724</v>
      </c>
      <c r="D1083" s="230" t="s">
        <v>6091</v>
      </c>
      <c r="E1083" s="230" t="s">
        <v>15725</v>
      </c>
      <c r="F1083" s="230"/>
      <c r="G1083" s="230" t="s">
        <v>15727</v>
      </c>
      <c r="H1083" s="230" t="str">
        <f>Query1[[#This Row],[FULL_NAME]]</f>
        <v>DONTA SIMS</v>
      </c>
      <c r="I1083" s="230" t="s">
        <v>15728</v>
      </c>
      <c r="J1083" s="230" t="s">
        <v>4407</v>
      </c>
      <c r="K1083" s="230" t="str">
        <f>Query1[[#This Row],[ENTERPRISE_ID]]</f>
        <v>DSIMS</v>
      </c>
      <c r="L1083" s="231">
        <v>2488090572</v>
      </c>
      <c r="M1083" s="230" t="s">
        <v>5630</v>
      </c>
      <c r="N1083" s="230" t="s">
        <v>15729</v>
      </c>
      <c r="O1083" s="230"/>
      <c r="P1083" s="230" t="s">
        <v>6475</v>
      </c>
      <c r="Q1083" s="230" t="s">
        <v>752</v>
      </c>
      <c r="R1083" s="230" t="s">
        <v>15730</v>
      </c>
      <c r="S1083" s="230" t="s">
        <v>5714</v>
      </c>
      <c r="T1083" s="232">
        <v>8998</v>
      </c>
      <c r="U1083" s="230" t="s">
        <v>5995</v>
      </c>
      <c r="V1083" s="230" t="s">
        <v>5996</v>
      </c>
      <c r="W1083" s="233" t="str">
        <f>IFERROR(VLOOKUP(Query1[[#This Row],[ENTERPRISE_ID]],HR_tbl[],2, 0), "Not on HR File")</f>
        <v>Not on HR File</v>
      </c>
      <c r="X1083" s="113" t="str">
        <f>IFERROR(VLOOKUP(Query1[[#This Row],[ENTERPRISE_ID]],HR_tbl[],3,0), "Not on HR File")</f>
        <v>Not on HR File</v>
      </c>
      <c r="Y1083" s="234" t="str">
        <f>IFERROR(VLOOKUP(Query1[[#This Row],[ENTERPRISE_ID]], Addresses!$A:$Y,21,0), "Not on HR File")</f>
        <v>17242 Lenore</v>
      </c>
      <c r="Z1083" s="234">
        <f>IFERROR(VLOOKUP(Query1[[#This Row],[ENTERPRISE_ID]], Addresses!$A:$Y,22,0), "Not on HR File")</f>
        <v>0</v>
      </c>
      <c r="AA1083" s="234" t="str">
        <f>IFERROR(VLOOKUP(Query1[[#This Row],[ENTERPRISE_ID]], Addresses!$A:$Y,23,0), "Not on HR File")</f>
        <v>Detroit</v>
      </c>
      <c r="AB1083" s="234" t="str">
        <f>IFERROR(VLOOKUP(Query1[[#This Row],[ENTERPRISE_ID]], Addresses!$A:$Y,24,0), "Not on HR File")</f>
        <v>MI</v>
      </c>
      <c r="AC1083" s="234" t="str">
        <f>IFERROR(VLOOKUP(Query1[[#This Row],[ENTERPRISE_ID]], Addresses!$A:$Y,25,0), "Not on HR File")</f>
        <v>48219</v>
      </c>
      <c r="AD1083" s="230" t="s">
        <v>15731</v>
      </c>
      <c r="AE1083" s="235">
        <v>46086</v>
      </c>
    </row>
    <row r="1084" spans="1:31" x14ac:dyDescent="0.3">
      <c r="A1084" s="230" t="s">
        <v>3319</v>
      </c>
      <c r="B1084" s="230" t="str">
        <f>Query1[[#This Row],[LAST_NAME]]</f>
        <v>BOISVERT</v>
      </c>
      <c r="C1084" s="230" t="s">
        <v>3320</v>
      </c>
      <c r="D1084" s="230" t="s">
        <v>5867</v>
      </c>
      <c r="E1084" s="230" t="s">
        <v>14661</v>
      </c>
      <c r="F1084" s="230" t="s">
        <v>14662</v>
      </c>
      <c r="G1084" s="230" t="s">
        <v>3321</v>
      </c>
      <c r="H1084" s="230" t="str">
        <f>Query1[[#This Row],[FULL_NAME]]</f>
        <v>RAYMOND BOISVERT</v>
      </c>
      <c r="I1084" s="230" t="s">
        <v>4018</v>
      </c>
      <c r="J1084" s="230" t="s">
        <v>3864</v>
      </c>
      <c r="K1084" s="230" t="str">
        <f>Query1[[#This Row],[ENTERPRISE_ID]]</f>
        <v>RBOISVE</v>
      </c>
      <c r="L1084" s="231">
        <v>6192148575</v>
      </c>
      <c r="M1084" s="230" t="s">
        <v>5630</v>
      </c>
      <c r="N1084" s="230" t="s">
        <v>14663</v>
      </c>
      <c r="O1084" s="230" t="s">
        <v>14664</v>
      </c>
      <c r="P1084" s="230" t="s">
        <v>14665</v>
      </c>
      <c r="Q1084" s="230" t="s">
        <v>219</v>
      </c>
      <c r="R1084" s="230" t="s">
        <v>14666</v>
      </c>
      <c r="S1084" s="230" t="s">
        <v>5634</v>
      </c>
      <c r="T1084" s="232">
        <v>8998</v>
      </c>
      <c r="U1084" s="230" t="s">
        <v>6413</v>
      </c>
      <c r="V1084" s="230" t="s">
        <v>6414</v>
      </c>
      <c r="W1084" s="233" t="str">
        <f>IFERROR(VLOOKUP(Query1[[#This Row],[ENTERPRISE_ID]],HR_tbl[],2, 0), "Not on HR File")</f>
        <v>Service Technician 1, In-Home</v>
      </c>
      <c r="X1084" s="113">
        <f>IFERROR(VLOOKUP(Query1[[#This Row],[ENTERPRISE_ID]],HR_tbl[],3,0), "Not on HR File")</f>
        <v>42408</v>
      </c>
      <c r="Y1084" s="234" t="str">
        <f>IFERROR(VLOOKUP(Query1[[#This Row],[ENTERPRISE_ID]], Addresses!$A:$Y,21,0), "Not on HR File")</f>
        <v>162 HART DR #1</v>
      </c>
      <c r="Z1084" s="234">
        <f>IFERROR(VLOOKUP(Query1[[#This Row],[ENTERPRISE_ID]], Addresses!$A:$Y,22,0), "Not on HR File")</f>
        <v>0</v>
      </c>
      <c r="AA1084" s="234" t="str">
        <f>IFERROR(VLOOKUP(Query1[[#This Row],[ENTERPRISE_ID]], Addresses!$A:$Y,23,0), "Not on HR File")</f>
        <v>EL CAJON</v>
      </c>
      <c r="AB1084" s="234" t="str">
        <f>IFERROR(VLOOKUP(Query1[[#This Row],[ENTERPRISE_ID]], Addresses!$A:$Y,24,0), "Not on HR File")</f>
        <v>CA</v>
      </c>
      <c r="AC1084" s="234" t="str">
        <f>IFERROR(VLOOKUP(Query1[[#This Row],[ENTERPRISE_ID]], Addresses!$A:$Y,25,0), "Not on HR File")</f>
        <v>92021</v>
      </c>
      <c r="AD1084" s="230" t="s">
        <v>14667</v>
      </c>
      <c r="AE1084" s="235">
        <v>46086</v>
      </c>
    </row>
    <row r="1085" spans="1:31" x14ac:dyDescent="0.3">
      <c r="A1085" s="230" t="s">
        <v>7005</v>
      </c>
      <c r="B1085" s="230" t="str">
        <f>Query1[[#This Row],[LAST_NAME]]</f>
        <v>KEMPF</v>
      </c>
      <c r="C1085" s="230" t="s">
        <v>7006</v>
      </c>
      <c r="D1085" s="230" t="s">
        <v>5656</v>
      </c>
      <c r="E1085" s="230" t="s">
        <v>7007</v>
      </c>
      <c r="F1085" s="230" t="s">
        <v>7008</v>
      </c>
      <c r="G1085" s="230" t="s">
        <v>7009</v>
      </c>
      <c r="H1085" s="230" t="str">
        <f>Query1[[#This Row],[FULL_NAME]]</f>
        <v>ANDREW KEMPF</v>
      </c>
      <c r="I1085" s="230" t="s">
        <v>7010</v>
      </c>
      <c r="J1085" s="230" t="s">
        <v>4248</v>
      </c>
      <c r="K1085" s="230" t="str">
        <f>Query1[[#This Row],[ENTERPRISE_ID]]</f>
        <v>AKEMPF1</v>
      </c>
      <c r="L1085" s="231">
        <v>5174209644</v>
      </c>
      <c r="M1085" s="230" t="s">
        <v>5630</v>
      </c>
      <c r="N1085" s="230" t="s">
        <v>7011</v>
      </c>
      <c r="O1085" s="230"/>
      <c r="P1085" s="230" t="s">
        <v>7012</v>
      </c>
      <c r="Q1085" s="230" t="s">
        <v>752</v>
      </c>
      <c r="R1085" s="230" t="s">
        <v>7013</v>
      </c>
      <c r="S1085" s="230" t="s">
        <v>5634</v>
      </c>
      <c r="T1085" s="232">
        <v>8998</v>
      </c>
      <c r="U1085" s="230" t="s">
        <v>7014</v>
      </c>
      <c r="V1085" s="230" t="s">
        <v>7015</v>
      </c>
      <c r="W1085" s="233" t="str">
        <f>IFERROR(VLOOKUP(Query1[[#This Row],[ENTERPRISE_ID]],HR_tbl[],2, 0), "Not on HR File")</f>
        <v>Service Technician LG, In-Home</v>
      </c>
      <c r="X1085" s="113">
        <f>IFERROR(VLOOKUP(Query1[[#This Row],[ENTERPRISE_ID]],HR_tbl[],3,0), "Not on HR File")</f>
        <v>32616</v>
      </c>
      <c r="Y1085" s="234" t="str">
        <f>IFERROR(VLOOKUP(Query1[[#This Row],[ENTERPRISE_ID]], Addresses!$A:$Y,21,0), "Not on HR File")</f>
        <v>2570 SCOUT RD</v>
      </c>
      <c r="Z1085" s="234" t="str">
        <f>IFERROR(VLOOKUP(Query1[[#This Row],[ENTERPRISE_ID]], Addresses!$A:$Y,22,0), "Not on HR File")</f>
        <v>RT 3</v>
      </c>
      <c r="AA1085" s="234" t="str">
        <f>IFERROR(VLOOKUP(Query1[[#This Row],[ENTERPRISE_ID]], Addresses!$A:$Y,23,0), "Not on HR File")</f>
        <v>EATON RAPIDS</v>
      </c>
      <c r="AB1085" s="234" t="str">
        <f>IFERROR(VLOOKUP(Query1[[#This Row],[ENTERPRISE_ID]], Addresses!$A:$Y,24,0), "Not on HR File")</f>
        <v>MI</v>
      </c>
      <c r="AC1085" s="234" t="str">
        <f>IFERROR(VLOOKUP(Query1[[#This Row],[ENTERPRISE_ID]], Addresses!$A:$Y,25,0), "Not on HR File")</f>
        <v>48827</v>
      </c>
      <c r="AD1085" s="230" t="s">
        <v>7016</v>
      </c>
      <c r="AE1085" s="235">
        <v>46086</v>
      </c>
    </row>
    <row r="1086" spans="1:31" x14ac:dyDescent="0.3">
      <c r="A1086" s="230" t="s">
        <v>5281</v>
      </c>
      <c r="B1086" s="230" t="str">
        <f>Query1[[#This Row],[LAST_NAME]]</f>
        <v>FETMOUCHE</v>
      </c>
      <c r="C1086" s="230" t="s">
        <v>14556</v>
      </c>
      <c r="D1086" s="230" t="s">
        <v>5788</v>
      </c>
      <c r="E1086" s="230" t="s">
        <v>14557</v>
      </c>
      <c r="F1086" s="230" t="s">
        <v>14558</v>
      </c>
      <c r="G1086" s="230" t="s">
        <v>5284</v>
      </c>
      <c r="H1086" s="230" t="str">
        <f>Query1[[#This Row],[FULL_NAME]]</f>
        <v>MADJID FETMOUCHE</v>
      </c>
      <c r="I1086" s="230" t="s">
        <v>5283</v>
      </c>
      <c r="J1086" s="230" t="s">
        <v>5282</v>
      </c>
      <c r="K1086" s="230" t="str">
        <f>Query1[[#This Row],[ENTERPRISE_ID]]</f>
        <v>MFETMOU</v>
      </c>
      <c r="L1086" s="231">
        <v>5715790320</v>
      </c>
      <c r="M1086" s="230" t="s">
        <v>5630</v>
      </c>
      <c r="N1086" s="230" t="s">
        <v>14559</v>
      </c>
      <c r="O1086" s="230"/>
      <c r="P1086" s="230" t="s">
        <v>11862</v>
      </c>
      <c r="Q1086" s="230" t="s">
        <v>328</v>
      </c>
      <c r="R1086" s="230" t="s">
        <v>14560</v>
      </c>
      <c r="S1086" s="230" t="s">
        <v>5634</v>
      </c>
      <c r="T1086" s="232">
        <v>8998</v>
      </c>
      <c r="U1086" s="230" t="s">
        <v>3537</v>
      </c>
      <c r="V1086" s="230" t="s">
        <v>6875</v>
      </c>
      <c r="W1086" s="233" t="str">
        <f>IFERROR(VLOOKUP(Query1[[#This Row],[ENTERPRISE_ID]],HR_tbl[],2, 0), "Not on HR File")</f>
        <v>Service Technician 2, In-Home</v>
      </c>
      <c r="X1086" s="113">
        <f>IFERROR(VLOOKUP(Query1[[#This Row],[ENTERPRISE_ID]],HR_tbl[],3,0), "Not on HR File")</f>
        <v>42429</v>
      </c>
      <c r="Y1086" s="234" t="str">
        <f>IFERROR(VLOOKUP(Query1[[#This Row],[ENTERPRISE_ID]], Addresses!$A:$Y,21,0), "Not on HR File")</f>
        <v>14505 STILSBY CT</v>
      </c>
      <c r="Z1086" s="234">
        <f>IFERROR(VLOOKUP(Query1[[#This Row],[ENTERPRISE_ID]], Addresses!$A:$Y,22,0), "Not on HR File")</f>
        <v>0</v>
      </c>
      <c r="AA1086" s="234" t="str">
        <f>IFERROR(VLOOKUP(Query1[[#This Row],[ENTERPRISE_ID]], Addresses!$A:$Y,23,0), "Not on HR File")</f>
        <v>Centreville</v>
      </c>
      <c r="AB1086" s="234" t="str">
        <f>IFERROR(VLOOKUP(Query1[[#This Row],[ENTERPRISE_ID]], Addresses!$A:$Y,24,0), "Not on HR File")</f>
        <v>VA</v>
      </c>
      <c r="AC1086" s="234" t="str">
        <f>IFERROR(VLOOKUP(Query1[[#This Row],[ENTERPRISE_ID]], Addresses!$A:$Y,25,0), "Not on HR File")</f>
        <v>20121</v>
      </c>
      <c r="AD1086" s="230" t="s">
        <v>14561</v>
      </c>
      <c r="AE1086" s="235">
        <v>46086</v>
      </c>
    </row>
    <row r="1087" spans="1:31" x14ac:dyDescent="0.3">
      <c r="A1087" s="230" t="s">
        <v>12752</v>
      </c>
      <c r="B1087" s="230" t="str">
        <f>Query1[[#This Row],[LAST_NAME]]</f>
        <v>MORGAN</v>
      </c>
      <c r="C1087" s="230" t="s">
        <v>12753</v>
      </c>
      <c r="D1087" s="230" t="s">
        <v>5682</v>
      </c>
      <c r="E1087" s="230" t="s">
        <v>12754</v>
      </c>
      <c r="F1087" s="230" t="s">
        <v>12755</v>
      </c>
      <c r="G1087" s="230" t="s">
        <v>8779</v>
      </c>
      <c r="H1087" s="230" t="str">
        <f>Query1[[#This Row],[FULL_NAME]]</f>
        <v>JAMES MORGAN</v>
      </c>
      <c r="I1087" s="230" t="s">
        <v>11471</v>
      </c>
      <c r="J1087" s="230" t="s">
        <v>3968</v>
      </c>
      <c r="K1087" s="230" t="str">
        <f>Query1[[#This Row],[ENTERPRISE_ID]]</f>
        <v>JMORGA1</v>
      </c>
      <c r="L1087" s="231">
        <v>9106029707</v>
      </c>
      <c r="M1087" s="230" t="s">
        <v>5630</v>
      </c>
      <c r="N1087" s="230" t="s">
        <v>12756</v>
      </c>
      <c r="O1087" s="230" t="s">
        <v>12757</v>
      </c>
      <c r="P1087" s="230" t="s">
        <v>12758</v>
      </c>
      <c r="Q1087" s="230" t="s">
        <v>416</v>
      </c>
      <c r="R1087" s="230" t="s">
        <v>12759</v>
      </c>
      <c r="S1087" s="230" t="s">
        <v>5738</v>
      </c>
      <c r="T1087" s="232">
        <v>8998</v>
      </c>
      <c r="U1087" s="230" t="s">
        <v>5715</v>
      </c>
      <c r="V1087" s="230" t="s">
        <v>5716</v>
      </c>
      <c r="W1087" s="233" t="str">
        <f>IFERROR(VLOOKUP(Query1[[#This Row],[ENTERPRISE_ID]],HR_tbl[],2, 0), "Not on HR File")</f>
        <v>Team Lead Technician</v>
      </c>
      <c r="X1087" s="113">
        <f>IFERROR(VLOOKUP(Query1[[#This Row],[ENTERPRISE_ID]],HR_tbl[],3,0), "Not on HR File")</f>
        <v>45032</v>
      </c>
      <c r="Y1087" s="234" t="str">
        <f>IFERROR(VLOOKUP(Query1[[#This Row],[ENTERPRISE_ID]], Addresses!$A:$Y,21,0), "Not on HR File")</f>
        <v>250 Amberleigh dr</v>
      </c>
      <c r="Z1087" s="234" t="str">
        <f>IFERROR(VLOOKUP(Query1[[#This Row],[ENTERPRISE_ID]], Addresses!$A:$Y,22,0), "Not on HR File")</f>
        <v>Unit 101</v>
      </c>
      <c r="AA1087" s="234" t="str">
        <f>IFERROR(VLOOKUP(Query1[[#This Row],[ENTERPRISE_ID]], Addresses!$A:$Y,23,0), "Not on HR File")</f>
        <v>Wilmington</v>
      </c>
      <c r="AB1087" s="234" t="str">
        <f>IFERROR(VLOOKUP(Query1[[#This Row],[ENTERPRISE_ID]], Addresses!$A:$Y,24,0), "Not on HR File")</f>
        <v>NC</v>
      </c>
      <c r="AC1087" s="234" t="str">
        <f>IFERROR(VLOOKUP(Query1[[#This Row],[ENTERPRISE_ID]], Addresses!$A:$Y,25,0), "Not on HR File")</f>
        <v>28411</v>
      </c>
      <c r="AD1087" s="230" t="s">
        <v>12760</v>
      </c>
      <c r="AE1087" s="235">
        <v>46086</v>
      </c>
    </row>
    <row r="1088" spans="1:31" x14ac:dyDescent="0.3">
      <c r="A1088" s="230" t="s">
        <v>8487</v>
      </c>
      <c r="B1088" s="230" t="str">
        <f>Query1[[#This Row],[LAST_NAME]]</f>
        <v>HA</v>
      </c>
      <c r="C1088" s="230" t="s">
        <v>8488</v>
      </c>
      <c r="D1088" s="230" t="s">
        <v>5627</v>
      </c>
      <c r="E1088" s="230" t="s">
        <v>8489</v>
      </c>
      <c r="F1088" s="230" t="s">
        <v>8490</v>
      </c>
      <c r="G1088" s="230" t="s">
        <v>8491</v>
      </c>
      <c r="H1088" s="230" t="str">
        <f>Query1[[#This Row],[FULL_NAME]]</f>
        <v>HUY HA</v>
      </c>
      <c r="I1088" s="230" t="s">
        <v>8492</v>
      </c>
      <c r="J1088" s="230" t="s">
        <v>8493</v>
      </c>
      <c r="K1088" s="230" t="str">
        <f>Query1[[#This Row],[ENTERPRISE_ID]]</f>
        <v>HHU00</v>
      </c>
      <c r="L1088" s="231">
        <v>4697933052</v>
      </c>
      <c r="M1088" s="230" t="s">
        <v>5630</v>
      </c>
      <c r="N1088" s="230" t="s">
        <v>8494</v>
      </c>
      <c r="O1088" s="230"/>
      <c r="P1088" s="230" t="s">
        <v>8495</v>
      </c>
      <c r="Q1088" s="230" t="s">
        <v>279</v>
      </c>
      <c r="R1088" s="230" t="s">
        <v>8496</v>
      </c>
      <c r="S1088" s="230" t="s">
        <v>5634</v>
      </c>
      <c r="T1088" s="232">
        <v>8998</v>
      </c>
      <c r="U1088" s="230" t="s">
        <v>8497</v>
      </c>
      <c r="V1088" s="230" t="s">
        <v>8498</v>
      </c>
      <c r="W1088" s="233" t="str">
        <f>IFERROR(VLOOKUP(Query1[[#This Row],[ENTERPRISE_ID]],HR_tbl[],2, 0), "Not on HR File")</f>
        <v>Service Technician 2, In-Home</v>
      </c>
      <c r="X1088" s="113">
        <f>IFERROR(VLOOKUP(Query1[[#This Row],[ENTERPRISE_ID]],HR_tbl[],3,0), "Not on HR File")</f>
        <v>36039</v>
      </c>
      <c r="Y1088" s="234" t="str">
        <f>IFERROR(VLOOKUP(Query1[[#This Row],[ENTERPRISE_ID]], Addresses!$A:$Y,21,0), "Not on HR File")</f>
        <v>528 BRETON DR</v>
      </c>
      <c r="Z1088" s="234">
        <f>IFERROR(VLOOKUP(Query1[[#This Row],[ENTERPRISE_ID]], Addresses!$A:$Y,22,0), "Not on HR File")</f>
        <v>0</v>
      </c>
      <c r="AA1088" s="234" t="str">
        <f>IFERROR(VLOOKUP(Query1[[#This Row],[ENTERPRISE_ID]], Addresses!$A:$Y,23,0), "Not on HR File")</f>
        <v>GRAND PRAIRIE</v>
      </c>
      <c r="AB1088" s="234" t="str">
        <f>IFERROR(VLOOKUP(Query1[[#This Row],[ENTERPRISE_ID]], Addresses!$A:$Y,24,0), "Not on HR File")</f>
        <v>TX</v>
      </c>
      <c r="AC1088" s="234" t="str">
        <f>IFERROR(VLOOKUP(Query1[[#This Row],[ENTERPRISE_ID]], Addresses!$A:$Y,25,0), "Not on HR File")</f>
        <v>75052</v>
      </c>
      <c r="AD1088" s="230" t="s">
        <v>8499</v>
      </c>
      <c r="AE1088" s="235">
        <v>46086</v>
      </c>
    </row>
    <row r="1089" spans="1:31" x14ac:dyDescent="0.3">
      <c r="A1089" s="230" t="s">
        <v>2174</v>
      </c>
      <c r="B1089" s="230" t="str">
        <f>Query1[[#This Row],[LAST_NAME]]</f>
        <v>HUSTON</v>
      </c>
      <c r="C1089" s="230" t="s">
        <v>2175</v>
      </c>
      <c r="D1089" s="230" t="s">
        <v>6119</v>
      </c>
      <c r="E1089" s="230" t="s">
        <v>7947</v>
      </c>
      <c r="F1089" s="230" t="s">
        <v>7948</v>
      </c>
      <c r="G1089" s="230" t="s">
        <v>2176</v>
      </c>
      <c r="H1089" s="230" t="str">
        <f>Query1[[#This Row],[FULL_NAME]]</f>
        <v>ROBERT HUSTON</v>
      </c>
      <c r="I1089" s="230" t="s">
        <v>7949</v>
      </c>
      <c r="J1089" s="230" t="s">
        <v>4188</v>
      </c>
      <c r="K1089" s="230" t="str">
        <f>Query1[[#This Row],[ENTERPRISE_ID]]</f>
        <v>RHUSTON</v>
      </c>
      <c r="L1089" s="231">
        <v>5139570125</v>
      </c>
      <c r="M1089" s="230" t="s">
        <v>5630</v>
      </c>
      <c r="N1089" s="230" t="s">
        <v>7950</v>
      </c>
      <c r="O1089" s="230"/>
      <c r="P1089" s="230" t="s">
        <v>7951</v>
      </c>
      <c r="Q1089" s="230" t="s">
        <v>260</v>
      </c>
      <c r="R1089" s="230" t="s">
        <v>7952</v>
      </c>
      <c r="S1089" s="230" t="s">
        <v>5738</v>
      </c>
      <c r="T1089" s="232">
        <v>8998</v>
      </c>
      <c r="U1089" s="230" t="s">
        <v>1117</v>
      </c>
      <c r="V1089" s="230" t="s">
        <v>6927</v>
      </c>
      <c r="W1089" s="233" t="str">
        <f>IFERROR(VLOOKUP(Query1[[#This Row],[ENTERPRISE_ID]],HR_tbl[],2, 0), "Not on HR File")</f>
        <v>Service Technician 2, In-Home</v>
      </c>
      <c r="X1089" s="113">
        <f>IFERROR(VLOOKUP(Query1[[#This Row],[ENTERPRISE_ID]],HR_tbl[],3,0), "Not on HR File")</f>
        <v>45613</v>
      </c>
      <c r="Y1089" s="234" t="str">
        <f>IFERROR(VLOOKUP(Query1[[#This Row],[ENTERPRISE_ID]], Addresses!$A:$Y,21,0), "Not on HR File")</f>
        <v>1382 WEST GALBRAITH ROAD</v>
      </c>
      <c r="Z1089" s="234">
        <f>IFERROR(VLOOKUP(Query1[[#This Row],[ENTERPRISE_ID]], Addresses!$A:$Y,22,0), "Not on HR File")</f>
        <v>0</v>
      </c>
      <c r="AA1089" s="234" t="str">
        <f>IFERROR(VLOOKUP(Query1[[#This Row],[ENTERPRISE_ID]], Addresses!$A:$Y,23,0), "Not on HR File")</f>
        <v>CINCINNATI</v>
      </c>
      <c r="AB1089" s="234" t="str">
        <f>IFERROR(VLOOKUP(Query1[[#This Row],[ENTERPRISE_ID]], Addresses!$A:$Y,24,0), "Not on HR File")</f>
        <v>OH</v>
      </c>
      <c r="AC1089" s="234" t="str">
        <f>IFERROR(VLOOKUP(Query1[[#This Row],[ENTERPRISE_ID]], Addresses!$A:$Y,25,0), "Not on HR File")</f>
        <v>45231</v>
      </c>
      <c r="AD1089" s="230" t="s">
        <v>7953</v>
      </c>
      <c r="AE1089" s="235">
        <v>46086</v>
      </c>
    </row>
    <row r="1090" spans="1:31" x14ac:dyDescent="0.3">
      <c r="A1090" s="230" t="s">
        <v>11876</v>
      </c>
      <c r="B1090" s="230" t="str">
        <f>Query1[[#This Row],[LAST_NAME]]</f>
        <v>GIORGAKIS</v>
      </c>
      <c r="C1090" s="230" t="s">
        <v>11877</v>
      </c>
      <c r="D1090" s="230" t="s">
        <v>5788</v>
      </c>
      <c r="E1090" s="230" t="s">
        <v>11878</v>
      </c>
      <c r="F1090" s="230" t="s">
        <v>11879</v>
      </c>
      <c r="G1090" s="230" t="s">
        <v>7401</v>
      </c>
      <c r="H1090" s="230" t="str">
        <f>Query1[[#This Row],[FULL_NAME]]</f>
        <v>JOHN GIORGAKIS</v>
      </c>
      <c r="I1090" s="230" t="s">
        <v>11880</v>
      </c>
      <c r="J1090" s="230" t="s">
        <v>4282</v>
      </c>
      <c r="K1090" s="230" t="str">
        <f>Query1[[#This Row],[ENTERPRISE_ID]]</f>
        <v>JGIORGA</v>
      </c>
      <c r="L1090" s="231">
        <v>4109006411</v>
      </c>
      <c r="M1090" s="230" t="s">
        <v>5630</v>
      </c>
      <c r="N1090" s="230" t="s">
        <v>11881</v>
      </c>
      <c r="O1090" s="230"/>
      <c r="P1090" s="230" t="s">
        <v>11882</v>
      </c>
      <c r="Q1090" s="230" t="s">
        <v>541</v>
      </c>
      <c r="R1090" s="230" t="s">
        <v>11883</v>
      </c>
      <c r="S1090" s="230" t="s">
        <v>5634</v>
      </c>
      <c r="T1090" s="232">
        <v>8998</v>
      </c>
      <c r="U1090" s="230" t="s">
        <v>5817</v>
      </c>
      <c r="V1090" s="230" t="s">
        <v>5818</v>
      </c>
      <c r="W1090" s="233" t="str">
        <f>IFERROR(VLOOKUP(Query1[[#This Row],[ENTERPRISE_ID]],HR_tbl[],2, 0), "Not on HR File")</f>
        <v>HVAC Team Lead Technician</v>
      </c>
      <c r="X1090" s="113">
        <f>IFERROR(VLOOKUP(Query1[[#This Row],[ENTERPRISE_ID]],HR_tbl[],3,0), "Not on HR File")</f>
        <v>37893</v>
      </c>
      <c r="Y1090" s="234" t="str">
        <f>IFERROR(VLOOKUP(Query1[[#This Row],[ENTERPRISE_ID]], Addresses!$A:$Y,21,0), "Not on HR File")</f>
        <v>1814 LAUREL BROOK RD</v>
      </c>
      <c r="Z1090" s="234">
        <f>IFERROR(VLOOKUP(Query1[[#This Row],[ENTERPRISE_ID]], Addresses!$A:$Y,22,0), "Not on HR File")</f>
        <v>0</v>
      </c>
      <c r="AA1090" s="234" t="str">
        <f>IFERROR(VLOOKUP(Query1[[#This Row],[ENTERPRISE_ID]], Addresses!$A:$Y,23,0), "Not on HR File")</f>
        <v>FALLSTON</v>
      </c>
      <c r="AB1090" s="234" t="str">
        <f>IFERROR(VLOOKUP(Query1[[#This Row],[ENTERPRISE_ID]], Addresses!$A:$Y,24,0), "Not on HR File")</f>
        <v>MD</v>
      </c>
      <c r="AC1090" s="234" t="str">
        <f>IFERROR(VLOOKUP(Query1[[#This Row],[ENTERPRISE_ID]], Addresses!$A:$Y,25,0), "Not on HR File")</f>
        <v>21047</v>
      </c>
      <c r="AD1090" s="230" t="s">
        <v>11884</v>
      </c>
      <c r="AE1090" s="235">
        <v>46086</v>
      </c>
    </row>
    <row r="1091" spans="1:31" x14ac:dyDescent="0.3">
      <c r="A1091" s="230" t="s">
        <v>5798</v>
      </c>
      <c r="B1091" s="230" t="str">
        <f>Query1[[#This Row],[LAST_NAME]]</f>
        <v>BURKE</v>
      </c>
      <c r="C1091" s="230" t="s">
        <v>5799</v>
      </c>
      <c r="D1091" s="230" t="s">
        <v>5669</v>
      </c>
      <c r="E1091" s="230" t="s">
        <v>5800</v>
      </c>
      <c r="F1091" s="230" t="s">
        <v>5801</v>
      </c>
      <c r="G1091" s="230" t="s">
        <v>5802</v>
      </c>
      <c r="H1091" s="230" t="str">
        <f>Query1[[#This Row],[FULL_NAME]]</f>
        <v>BRUCE BURKE</v>
      </c>
      <c r="I1091" s="230" t="s">
        <v>5362</v>
      </c>
      <c r="J1091" s="230" t="s">
        <v>5803</v>
      </c>
      <c r="K1091" s="230" t="str">
        <f>Query1[[#This Row],[ENTERPRISE_ID]]</f>
        <v>BBURK11</v>
      </c>
      <c r="L1091" s="231">
        <v>5413163438</v>
      </c>
      <c r="M1091" s="230" t="s">
        <v>5630</v>
      </c>
      <c r="N1091" s="230" t="s">
        <v>5804</v>
      </c>
      <c r="O1091" s="230"/>
      <c r="P1091" s="230" t="s">
        <v>5805</v>
      </c>
      <c r="Q1091" s="230" t="s">
        <v>1463</v>
      </c>
      <c r="R1091" s="230" t="s">
        <v>5806</v>
      </c>
      <c r="S1091" s="230" t="s">
        <v>5634</v>
      </c>
      <c r="T1091" s="232">
        <v>8998</v>
      </c>
      <c r="U1091" s="230" t="s">
        <v>5677</v>
      </c>
      <c r="V1091" s="230" t="s">
        <v>5678</v>
      </c>
      <c r="W1091" s="233" t="str">
        <f>IFERROR(VLOOKUP(Query1[[#This Row],[ENTERPRISE_ID]],HR_tbl[],2, 0), "Not on HR File")</f>
        <v>Service Technician 1, In-Home</v>
      </c>
      <c r="X1091" s="113">
        <f>IFERROR(VLOOKUP(Query1[[#This Row],[ENTERPRISE_ID]],HR_tbl[],3,0), "Not on HR File")</f>
        <v>41239</v>
      </c>
      <c r="Y1091" s="234" t="str">
        <f>IFERROR(VLOOKUP(Query1[[#This Row],[ENTERPRISE_ID]], Addresses!$A:$Y,21,0), "Not on HR File")</f>
        <v>91089 n spores</v>
      </c>
      <c r="Z1091" s="234">
        <f>IFERROR(VLOOKUP(Query1[[#This Row],[ENTERPRISE_ID]], Addresses!$A:$Y,22,0), "Not on HR File")</f>
        <v>0</v>
      </c>
      <c r="AA1091" s="234" t="str">
        <f>IFERROR(VLOOKUP(Query1[[#This Row],[ENTERPRISE_ID]], Addresses!$A:$Y,23,0), "Not on HR File")</f>
        <v>Coburg</v>
      </c>
      <c r="AB1091" s="234" t="str">
        <f>IFERROR(VLOOKUP(Query1[[#This Row],[ENTERPRISE_ID]], Addresses!$A:$Y,24,0), "Not on HR File")</f>
        <v>OR</v>
      </c>
      <c r="AC1091" s="234" t="str">
        <f>IFERROR(VLOOKUP(Query1[[#This Row],[ENTERPRISE_ID]], Addresses!$A:$Y,25,0), "Not on HR File")</f>
        <v>97408</v>
      </c>
      <c r="AD1091" s="230" t="s">
        <v>5807</v>
      </c>
      <c r="AE1091" s="235">
        <v>46086</v>
      </c>
    </row>
    <row r="1092" spans="1:31" x14ac:dyDescent="0.3">
      <c r="A1092" s="230" t="s">
        <v>7241</v>
      </c>
      <c r="B1092" s="230" t="str">
        <f>Query1[[#This Row],[LAST_NAME]]</f>
        <v>MANASYAN</v>
      </c>
      <c r="C1092" s="230" t="s">
        <v>7242</v>
      </c>
      <c r="D1092" s="230" t="s">
        <v>6040</v>
      </c>
      <c r="E1092" s="230" t="s">
        <v>7243</v>
      </c>
      <c r="F1092" s="230" t="s">
        <v>7244</v>
      </c>
      <c r="G1092" s="230" t="s">
        <v>7245</v>
      </c>
      <c r="H1092" s="230" t="str">
        <f>Query1[[#This Row],[FULL_NAME]]</f>
        <v>GAGIK MANASYAN</v>
      </c>
      <c r="I1092" s="230" t="s">
        <v>7246</v>
      </c>
      <c r="J1092" s="230" t="s">
        <v>7247</v>
      </c>
      <c r="K1092" s="230" t="str">
        <f>Query1[[#This Row],[ENTERPRISE_ID]]</f>
        <v>GMANASY</v>
      </c>
      <c r="L1092" s="231">
        <v>8186439112</v>
      </c>
      <c r="M1092" s="230" t="s">
        <v>5630</v>
      </c>
      <c r="N1092" s="230" t="s">
        <v>7248</v>
      </c>
      <c r="O1092" s="230" t="s">
        <v>7249</v>
      </c>
      <c r="P1092" s="230" t="s">
        <v>7250</v>
      </c>
      <c r="Q1092" s="230" t="s">
        <v>219</v>
      </c>
      <c r="R1092" s="230" t="s">
        <v>7251</v>
      </c>
      <c r="S1092" s="230" t="s">
        <v>5714</v>
      </c>
      <c r="T1092" s="232">
        <v>8998</v>
      </c>
      <c r="U1092" s="230" t="s">
        <v>6174</v>
      </c>
      <c r="V1092" s="230" t="s">
        <v>6175</v>
      </c>
      <c r="W1092" s="233" t="str">
        <f>IFERROR(VLOOKUP(Query1[[#This Row],[ENTERPRISE_ID]],HR_tbl[],2, 0), "Not on HR File")</f>
        <v>Service Technician 2, In-Home</v>
      </c>
      <c r="X1092" s="113">
        <f>IFERROR(VLOOKUP(Query1[[#This Row],[ENTERPRISE_ID]],HR_tbl[],3,0), "Not on HR File")</f>
        <v>39308</v>
      </c>
      <c r="Y1092" s="234" t="str">
        <f>IFERROR(VLOOKUP(Query1[[#This Row],[ENTERPRISE_ID]], Addresses!$A:$Y,21,0), "Not on HR File")</f>
        <v>18631 COLLINS ST</v>
      </c>
      <c r="Z1092" s="234" t="str">
        <f>IFERROR(VLOOKUP(Query1[[#This Row],[ENTERPRISE_ID]], Addresses!$A:$Y,22,0), "Not on HR File")</f>
        <v>APT 17</v>
      </c>
      <c r="AA1092" s="234" t="str">
        <f>IFERROR(VLOOKUP(Query1[[#This Row],[ENTERPRISE_ID]], Addresses!$A:$Y,23,0), "Not on HR File")</f>
        <v>TARZANA</v>
      </c>
      <c r="AB1092" s="234" t="str">
        <f>IFERROR(VLOOKUP(Query1[[#This Row],[ENTERPRISE_ID]], Addresses!$A:$Y,24,0), "Not on HR File")</f>
        <v>CA</v>
      </c>
      <c r="AC1092" s="234" t="str">
        <f>IFERROR(VLOOKUP(Query1[[#This Row],[ENTERPRISE_ID]], Addresses!$A:$Y,25,0), "Not on HR File")</f>
        <v>91356</v>
      </c>
      <c r="AD1092" s="230" t="s">
        <v>7252</v>
      </c>
      <c r="AE1092" s="235">
        <v>46086</v>
      </c>
    </row>
    <row r="1093" spans="1:31" x14ac:dyDescent="0.3">
      <c r="A1093" s="230" t="s">
        <v>8443</v>
      </c>
      <c r="B1093" s="230" t="str">
        <f>Query1[[#This Row],[LAST_NAME]]</f>
        <v>PUNARO</v>
      </c>
      <c r="C1093" s="230" t="s">
        <v>8444</v>
      </c>
      <c r="D1093" s="230" t="s">
        <v>5867</v>
      </c>
      <c r="E1093" s="230" t="s">
        <v>8445</v>
      </c>
      <c r="F1093" s="230" t="s">
        <v>8446</v>
      </c>
      <c r="G1093" s="230" t="s">
        <v>6442</v>
      </c>
      <c r="H1093" s="230" t="str">
        <f>Query1[[#This Row],[FULL_NAME]]</f>
        <v>DAVID PUNARO</v>
      </c>
      <c r="I1093" s="230" t="s">
        <v>8447</v>
      </c>
      <c r="J1093" s="230" t="s">
        <v>4292</v>
      </c>
      <c r="K1093" s="230" t="str">
        <f>Query1[[#This Row],[ENTERPRISE_ID]]</f>
        <v>DPUNARO</v>
      </c>
      <c r="L1093" s="231">
        <v>6192770555</v>
      </c>
      <c r="M1093" s="230" t="s">
        <v>5630</v>
      </c>
      <c r="N1093" s="230" t="s">
        <v>8448</v>
      </c>
      <c r="O1093" s="230"/>
      <c r="P1093" s="230" t="s">
        <v>8449</v>
      </c>
      <c r="Q1093" s="230" t="s">
        <v>219</v>
      </c>
      <c r="R1093" s="230" t="s">
        <v>8450</v>
      </c>
      <c r="S1093" s="230" t="s">
        <v>5634</v>
      </c>
      <c r="T1093" s="232">
        <v>8998</v>
      </c>
      <c r="U1093" s="230" t="s">
        <v>5715</v>
      </c>
      <c r="V1093" s="230" t="s">
        <v>5716</v>
      </c>
      <c r="W1093" s="233" t="str">
        <f>IFERROR(VLOOKUP(Query1[[#This Row],[ENTERPRISE_ID]],HR_tbl[],2, 0), "Not on HR File")</f>
        <v>Team Lead Technician</v>
      </c>
      <c r="X1093" s="113">
        <f>IFERROR(VLOOKUP(Query1[[#This Row],[ENTERPRISE_ID]],HR_tbl[],3,0), "Not on HR File")</f>
        <v>30935</v>
      </c>
      <c r="Y1093" s="234" t="str">
        <f>IFERROR(VLOOKUP(Query1[[#This Row],[ENTERPRISE_ID]], Addresses!$A:$Y,21,0), "Not on HR File")</f>
        <v>3510 Esterlina Dr</v>
      </c>
      <c r="Z1093" s="234">
        <f>IFERROR(VLOOKUP(Query1[[#This Row],[ENTERPRISE_ID]], Addresses!$A:$Y,22,0), "Not on HR File")</f>
        <v>0</v>
      </c>
      <c r="AA1093" s="234" t="str">
        <f>IFERROR(VLOOKUP(Query1[[#This Row],[ENTERPRISE_ID]], Addresses!$A:$Y,23,0), "Not on HR File")</f>
        <v>Fallbrook</v>
      </c>
      <c r="AB1093" s="234" t="str">
        <f>IFERROR(VLOOKUP(Query1[[#This Row],[ENTERPRISE_ID]], Addresses!$A:$Y,24,0), "Not on HR File")</f>
        <v>CA</v>
      </c>
      <c r="AC1093" s="234" t="str">
        <f>IFERROR(VLOOKUP(Query1[[#This Row],[ENTERPRISE_ID]], Addresses!$A:$Y,25,0), "Not on HR File")</f>
        <v>92028</v>
      </c>
      <c r="AD1093" s="230" t="s">
        <v>8451</v>
      </c>
      <c r="AE1093" s="235">
        <v>46086</v>
      </c>
    </row>
    <row r="1094" spans="1:31" x14ac:dyDescent="0.3">
      <c r="A1094" s="230" t="s">
        <v>7610</v>
      </c>
      <c r="B1094" s="230" t="str">
        <f>Query1[[#This Row],[LAST_NAME]]</f>
        <v>FINCH</v>
      </c>
      <c r="C1094" s="230" t="s">
        <v>7611</v>
      </c>
      <c r="D1094" s="230" t="s">
        <v>5788</v>
      </c>
      <c r="E1094" s="230" t="s">
        <v>7612</v>
      </c>
      <c r="F1094" s="230" t="s">
        <v>7613</v>
      </c>
      <c r="G1094" s="230" t="s">
        <v>7614</v>
      </c>
      <c r="H1094" s="230" t="str">
        <f>Query1[[#This Row],[FULL_NAME]]</f>
        <v>ANTON FINCH</v>
      </c>
      <c r="I1094" s="230" t="s">
        <v>7615</v>
      </c>
      <c r="J1094" s="230" t="s">
        <v>7616</v>
      </c>
      <c r="K1094" s="230" t="str">
        <f>Query1[[#This Row],[ENTERPRISE_ID]]</f>
        <v>AFINCH</v>
      </c>
      <c r="L1094" s="231">
        <v>4106991742</v>
      </c>
      <c r="M1094" s="230" t="s">
        <v>5630</v>
      </c>
      <c r="N1094" s="230" t="s">
        <v>7617</v>
      </c>
      <c r="O1094" s="230"/>
      <c r="P1094" s="230" t="s">
        <v>4295</v>
      </c>
      <c r="Q1094" s="230" t="s">
        <v>541</v>
      </c>
      <c r="R1094" s="230" t="s">
        <v>7618</v>
      </c>
      <c r="S1094" s="230" t="s">
        <v>5664</v>
      </c>
      <c r="T1094" s="232">
        <v>8998</v>
      </c>
      <c r="U1094" s="230" t="s">
        <v>4294</v>
      </c>
      <c r="V1094" s="230" t="s">
        <v>6229</v>
      </c>
      <c r="W1094" s="233" t="str">
        <f>IFERROR(VLOOKUP(Query1[[#This Row],[ENTERPRISE_ID]],HR_tbl[],2, 0), "Not on HR File")</f>
        <v>Service Technician 2, Trainee</v>
      </c>
      <c r="X1094" s="113">
        <f>IFERROR(VLOOKUP(Query1[[#This Row],[ENTERPRISE_ID]],HR_tbl[],3,0), "Not on HR File")</f>
        <v>46068</v>
      </c>
      <c r="Y1094" s="234" t="str">
        <f>IFERROR(VLOOKUP(Query1[[#This Row],[ENTERPRISE_ID]], Addresses!$A:$Y,21,0), "Not on HR File")</f>
        <v>Not on HR File</v>
      </c>
      <c r="Z1094" s="234" t="str">
        <f>IFERROR(VLOOKUP(Query1[[#This Row],[ENTERPRISE_ID]], Addresses!$A:$Y,22,0), "Not on HR File")</f>
        <v>Not on HR File</v>
      </c>
      <c r="AA1094" s="234" t="str">
        <f>IFERROR(VLOOKUP(Query1[[#This Row],[ENTERPRISE_ID]], Addresses!$A:$Y,23,0), "Not on HR File")</f>
        <v>Not on HR File</v>
      </c>
      <c r="AB1094" s="234" t="str">
        <f>IFERROR(VLOOKUP(Query1[[#This Row],[ENTERPRISE_ID]], Addresses!$A:$Y,24,0), "Not on HR File")</f>
        <v>Not on HR File</v>
      </c>
      <c r="AC1094" s="234" t="str">
        <f>IFERROR(VLOOKUP(Query1[[#This Row],[ENTERPRISE_ID]], Addresses!$A:$Y,25,0), "Not on HR File")</f>
        <v>Not on HR File</v>
      </c>
      <c r="AD1094" s="230" t="s">
        <v>7619</v>
      </c>
      <c r="AE1094" s="235">
        <v>46086</v>
      </c>
    </row>
    <row r="1095" spans="1:31" x14ac:dyDescent="0.3">
      <c r="A1095" s="230" t="s">
        <v>386</v>
      </c>
      <c r="B1095" s="230" t="str">
        <f>Query1[[#This Row],[LAST_NAME]]</f>
        <v>KHAN</v>
      </c>
      <c r="C1095" s="230" t="s">
        <v>389</v>
      </c>
      <c r="D1095" s="230" t="s">
        <v>5788</v>
      </c>
      <c r="E1095" s="230" t="s">
        <v>16912</v>
      </c>
      <c r="F1095" s="230" t="s">
        <v>16913</v>
      </c>
      <c r="G1095" s="230" t="s">
        <v>390</v>
      </c>
      <c r="H1095" s="230" t="str">
        <f>Query1[[#This Row],[FULL_NAME]]</f>
        <v>MUJEEB KHAN</v>
      </c>
      <c r="I1095" s="230" t="s">
        <v>4023</v>
      </c>
      <c r="J1095" s="230" t="s">
        <v>4022</v>
      </c>
      <c r="K1095" s="230" t="str">
        <f>Query1[[#This Row],[ENTERPRISE_ID]]</f>
        <v>MKHAN1</v>
      </c>
      <c r="L1095" s="231">
        <v>7034993129</v>
      </c>
      <c r="M1095" s="230" t="s">
        <v>5630</v>
      </c>
      <c r="N1095" s="230" t="s">
        <v>16914</v>
      </c>
      <c r="O1095" s="230" t="s">
        <v>16915</v>
      </c>
      <c r="P1095" s="230" t="s">
        <v>11498</v>
      </c>
      <c r="Q1095" s="230" t="s">
        <v>328</v>
      </c>
      <c r="R1095" s="230" t="s">
        <v>16916</v>
      </c>
      <c r="S1095" s="230" t="s">
        <v>5634</v>
      </c>
      <c r="T1095" s="232">
        <v>8998</v>
      </c>
      <c r="U1095" s="230" t="s">
        <v>7359</v>
      </c>
      <c r="V1095" s="230" t="s">
        <v>7360</v>
      </c>
      <c r="W1095" s="233" t="str">
        <f>IFERROR(VLOOKUP(Query1[[#This Row],[ENTERPRISE_ID]],HR_tbl[],2, 0), "Not on HR File")</f>
        <v>Service Technician 1, In-Home</v>
      </c>
      <c r="X1095" s="113">
        <f>IFERROR(VLOOKUP(Query1[[#This Row],[ENTERPRISE_ID]],HR_tbl[],3,0), "Not on HR File")</f>
        <v>45886</v>
      </c>
      <c r="Y1095" s="234" t="str">
        <f>IFERROR(VLOOKUP(Query1[[#This Row],[ENTERPRISE_ID]], Addresses!$A:$Y,21,0), "Not on HR File")</f>
        <v>605 N MANSFIELD ST</v>
      </c>
      <c r="Z1095" s="234">
        <f>IFERROR(VLOOKUP(Query1[[#This Row],[ENTERPRISE_ID]], Addresses!$A:$Y,22,0), "Not on HR File")</f>
        <v>0</v>
      </c>
      <c r="AA1095" s="234" t="str">
        <f>IFERROR(VLOOKUP(Query1[[#This Row],[ENTERPRISE_ID]], Addresses!$A:$Y,23,0), "Not on HR File")</f>
        <v>ALEXANDRIA</v>
      </c>
      <c r="AB1095" s="234" t="str">
        <f>IFERROR(VLOOKUP(Query1[[#This Row],[ENTERPRISE_ID]], Addresses!$A:$Y,24,0), "Not on HR File")</f>
        <v>VA</v>
      </c>
      <c r="AC1095" s="234" t="str">
        <f>IFERROR(VLOOKUP(Query1[[#This Row],[ENTERPRISE_ID]], Addresses!$A:$Y,25,0), "Not on HR File")</f>
        <v>22304</v>
      </c>
      <c r="AD1095" s="230" t="s">
        <v>16917</v>
      </c>
      <c r="AE1095" s="235">
        <v>46086</v>
      </c>
    </row>
    <row r="1096" spans="1:31" x14ac:dyDescent="0.3">
      <c r="A1096" s="230" t="s">
        <v>15739</v>
      </c>
      <c r="B1096" s="230" t="str">
        <f>Query1[[#This Row],[LAST_NAME]]</f>
        <v>WYRICK</v>
      </c>
      <c r="C1096" s="230" t="s">
        <v>15740</v>
      </c>
      <c r="D1096" s="230" t="s">
        <v>6040</v>
      </c>
      <c r="E1096" s="230" t="s">
        <v>15741</v>
      </c>
      <c r="F1096" s="230" t="s">
        <v>15742</v>
      </c>
      <c r="G1096" s="230" t="s">
        <v>15743</v>
      </c>
      <c r="H1096" s="230" t="str">
        <f>Query1[[#This Row],[FULL_NAME]]</f>
        <v>KRIS WYRICK</v>
      </c>
      <c r="I1096" s="230" t="s">
        <v>15744</v>
      </c>
      <c r="J1096" s="230" t="s">
        <v>15745</v>
      </c>
      <c r="K1096" s="230" t="str">
        <f>Query1[[#This Row],[ENTERPRISE_ID]]</f>
        <v>KWYRIC</v>
      </c>
      <c r="L1096" s="231">
        <v>7609836953</v>
      </c>
      <c r="M1096" s="230" t="s">
        <v>5630</v>
      </c>
      <c r="N1096" s="230" t="s">
        <v>15746</v>
      </c>
      <c r="O1096" s="230" t="s">
        <v>15747</v>
      </c>
      <c r="P1096" s="230" t="s">
        <v>8188</v>
      </c>
      <c r="Q1096" s="230" t="s">
        <v>219</v>
      </c>
      <c r="R1096" s="230" t="s">
        <v>8189</v>
      </c>
      <c r="S1096" s="230" t="s">
        <v>5714</v>
      </c>
      <c r="T1096" s="232">
        <v>8998</v>
      </c>
      <c r="U1096" s="230" t="s">
        <v>6050</v>
      </c>
      <c r="V1096" s="230" t="s">
        <v>6051</v>
      </c>
      <c r="W1096" s="233" t="str">
        <f>IFERROR(VLOOKUP(Query1[[#This Row],[ENTERPRISE_ID]],HR_tbl[],2, 0), "Not on HR File")</f>
        <v>Service Technician 3, In-Home</v>
      </c>
      <c r="X1096" s="113">
        <f>IFERROR(VLOOKUP(Query1[[#This Row],[ENTERPRISE_ID]],HR_tbl[],3,0), "Not on HR File")</f>
        <v>35745</v>
      </c>
      <c r="Y1096" s="234" t="str">
        <f>IFERROR(VLOOKUP(Query1[[#This Row],[ENTERPRISE_ID]], Addresses!$A:$Y,21,0), "Not on HR File")</f>
        <v>10760 JOSHUA STREET</v>
      </c>
      <c r="Z1096" s="234">
        <f>IFERROR(VLOOKUP(Query1[[#This Row],[ENTERPRISE_ID]], Addresses!$A:$Y,22,0), "Not on HR File")</f>
        <v>0</v>
      </c>
      <c r="AA1096" s="234" t="str">
        <f>IFERROR(VLOOKUP(Query1[[#This Row],[ENTERPRISE_ID]], Addresses!$A:$Y,23,0), "Not on HR File")</f>
        <v>ADELANTO</v>
      </c>
      <c r="AB1096" s="234" t="str">
        <f>IFERROR(VLOOKUP(Query1[[#This Row],[ENTERPRISE_ID]], Addresses!$A:$Y,24,0), "Not on HR File")</f>
        <v>CA</v>
      </c>
      <c r="AC1096" s="234" t="str">
        <f>IFERROR(VLOOKUP(Query1[[#This Row],[ENTERPRISE_ID]], Addresses!$A:$Y,25,0), "Not on HR File")</f>
        <v>92301</v>
      </c>
      <c r="AD1096" s="230" t="s">
        <v>15748</v>
      </c>
      <c r="AE1096" s="235">
        <v>46086</v>
      </c>
    </row>
    <row r="1097" spans="1:31" x14ac:dyDescent="0.3">
      <c r="A1097" s="230" t="s">
        <v>13108</v>
      </c>
      <c r="B1097" s="230" t="str">
        <f>Query1[[#This Row],[LAST_NAME]]</f>
        <v>BREWSTER</v>
      </c>
      <c r="C1097" s="230" t="s">
        <v>13109</v>
      </c>
      <c r="D1097" s="230" t="s">
        <v>5708</v>
      </c>
      <c r="E1097" s="230" t="s">
        <v>13110</v>
      </c>
      <c r="F1097" s="230" t="s">
        <v>13111</v>
      </c>
      <c r="G1097" s="230" t="s">
        <v>13112</v>
      </c>
      <c r="H1097" s="230" t="str">
        <f>Query1[[#This Row],[FULL_NAME]]</f>
        <v>BENNY BREWSTER</v>
      </c>
      <c r="I1097" s="230" t="s">
        <v>13113</v>
      </c>
      <c r="J1097" s="230" t="s">
        <v>13114</v>
      </c>
      <c r="K1097" s="230" t="str">
        <f>Query1[[#This Row],[ENTERPRISE_ID]]</f>
        <v>BBREWST</v>
      </c>
      <c r="L1097" s="231">
        <v>6622195156</v>
      </c>
      <c r="M1097" s="230" t="s">
        <v>5630</v>
      </c>
      <c r="N1097" s="230" t="s">
        <v>13115</v>
      </c>
      <c r="O1097" s="230"/>
      <c r="P1097" s="230" t="s">
        <v>13116</v>
      </c>
      <c r="Q1097" s="230" t="s">
        <v>477</v>
      </c>
      <c r="R1097" s="230" t="s">
        <v>13117</v>
      </c>
      <c r="S1097" s="230" t="s">
        <v>5714</v>
      </c>
      <c r="T1097" s="232">
        <v>8998</v>
      </c>
      <c r="U1097" s="230" t="s">
        <v>7859</v>
      </c>
      <c r="V1097" s="230" t="s">
        <v>7860</v>
      </c>
      <c r="W1097" s="233" t="str">
        <f>IFERROR(VLOOKUP(Query1[[#This Row],[ENTERPRISE_ID]],HR_tbl[],2, 0), "Not on HR File")</f>
        <v>Service Technician 1, In-Home</v>
      </c>
      <c r="X1097" s="113">
        <f>IFERROR(VLOOKUP(Query1[[#This Row],[ENTERPRISE_ID]],HR_tbl[],3,0), "Not on HR File")</f>
        <v>31126</v>
      </c>
      <c r="Y1097" s="234" t="str">
        <f>IFERROR(VLOOKUP(Query1[[#This Row],[ENTERPRISE_ID]], Addresses!$A:$Y,21,0), "Not on HR File")</f>
        <v>5764 CHESSIE</v>
      </c>
      <c r="Z1097" s="234">
        <f>IFERROR(VLOOKUP(Query1[[#This Row],[ENTERPRISE_ID]], Addresses!$A:$Y,22,0), "Not on HR File")</f>
        <v>0</v>
      </c>
      <c r="AA1097" s="234" t="str">
        <f>IFERROR(VLOOKUP(Query1[[#This Row],[ENTERPRISE_ID]], Addresses!$A:$Y,23,0), "Not on HR File")</f>
        <v>OLIVE BRANCH</v>
      </c>
      <c r="AB1097" s="234" t="str">
        <f>IFERROR(VLOOKUP(Query1[[#This Row],[ENTERPRISE_ID]], Addresses!$A:$Y,24,0), "Not on HR File")</f>
        <v>MS</v>
      </c>
      <c r="AC1097" s="234" t="str">
        <f>IFERROR(VLOOKUP(Query1[[#This Row],[ENTERPRISE_ID]], Addresses!$A:$Y,25,0), "Not on HR File")</f>
        <v>38654</v>
      </c>
      <c r="AD1097" s="230" t="s">
        <v>13118</v>
      </c>
      <c r="AE1097" s="235">
        <v>46086</v>
      </c>
    </row>
    <row r="1098" spans="1:31" x14ac:dyDescent="0.3">
      <c r="A1098" s="230" t="s">
        <v>7325</v>
      </c>
      <c r="B1098" s="230" t="str">
        <f>Query1[[#This Row],[LAST_NAME]]</f>
        <v>GONZALEZ</v>
      </c>
      <c r="C1098" s="230" t="s">
        <v>7326</v>
      </c>
      <c r="D1098" s="230" t="s">
        <v>5843</v>
      </c>
      <c r="E1098" s="230" t="s">
        <v>7327</v>
      </c>
      <c r="F1098" s="230" t="s">
        <v>7328</v>
      </c>
      <c r="G1098" s="230" t="s">
        <v>7329</v>
      </c>
      <c r="H1098" s="230" t="str">
        <f>Query1[[#This Row],[FULL_NAME]]</f>
        <v>JAIME GONZALEZ</v>
      </c>
      <c r="I1098" s="230" t="s">
        <v>3809</v>
      </c>
      <c r="J1098" s="230" t="s">
        <v>4378</v>
      </c>
      <c r="K1098" s="230" t="str">
        <f>Query1[[#This Row],[ENTERPRISE_ID]]</f>
        <v>JGONZ71</v>
      </c>
      <c r="L1098" s="231">
        <v>7139036603</v>
      </c>
      <c r="M1098" s="230" t="s">
        <v>5630</v>
      </c>
      <c r="N1098" s="230" t="s">
        <v>7330</v>
      </c>
      <c r="O1098" s="230"/>
      <c r="P1098" s="230" t="s">
        <v>1032</v>
      </c>
      <c r="Q1098" s="230" t="s">
        <v>279</v>
      </c>
      <c r="R1098" s="230" t="s">
        <v>7331</v>
      </c>
      <c r="S1098" s="230" t="s">
        <v>5738</v>
      </c>
      <c r="T1098" s="232">
        <v>8998</v>
      </c>
      <c r="U1098" s="230" t="s">
        <v>5907</v>
      </c>
      <c r="V1098" s="230" t="s">
        <v>5908</v>
      </c>
      <c r="W1098" s="233" t="str">
        <f>IFERROR(VLOOKUP(Query1[[#This Row],[ENTERPRISE_ID]],HR_tbl[],2, 0), "Not on HR File")</f>
        <v>HVAC Team Lead Technician</v>
      </c>
      <c r="X1098" s="113">
        <f>IFERROR(VLOOKUP(Query1[[#This Row],[ENTERPRISE_ID]],HR_tbl[],3,0), "Not on HR File")</f>
        <v>32237</v>
      </c>
      <c r="Y1098" s="234" t="str">
        <f>IFERROR(VLOOKUP(Query1[[#This Row],[ENTERPRISE_ID]], Addresses!$A:$Y,21,0), "Not on HR File")</f>
        <v>13126 SYCAMORE HEIGHTS</v>
      </c>
      <c r="Z1098" s="234">
        <f>IFERROR(VLOOKUP(Query1[[#This Row],[ENTERPRISE_ID]], Addresses!$A:$Y,22,0), "Not on HR File")</f>
        <v>0</v>
      </c>
      <c r="AA1098" s="234" t="str">
        <f>IFERROR(VLOOKUP(Query1[[#This Row],[ENTERPRISE_ID]], Addresses!$A:$Y,23,0), "Not on HR File")</f>
        <v>HOUSTON</v>
      </c>
      <c r="AB1098" s="234" t="str">
        <f>IFERROR(VLOOKUP(Query1[[#This Row],[ENTERPRISE_ID]], Addresses!$A:$Y,24,0), "Not on HR File")</f>
        <v>TX</v>
      </c>
      <c r="AC1098" s="234" t="str">
        <f>IFERROR(VLOOKUP(Query1[[#This Row],[ENTERPRISE_ID]], Addresses!$A:$Y,25,0), "Not on HR File")</f>
        <v>77065</v>
      </c>
      <c r="AD1098" s="230" t="s">
        <v>7332</v>
      </c>
      <c r="AE1098" s="235">
        <v>46086</v>
      </c>
    </row>
    <row r="1099" spans="1:31" x14ac:dyDescent="0.3">
      <c r="A1099" s="230" t="s">
        <v>10300</v>
      </c>
      <c r="B1099" s="230" t="str">
        <f>Query1[[#This Row],[LAST_NAME]]</f>
        <v>PERRY</v>
      </c>
      <c r="C1099" s="230" t="s">
        <v>10301</v>
      </c>
      <c r="D1099" s="230" t="s">
        <v>5854</v>
      </c>
      <c r="E1099" s="230" t="s">
        <v>10302</v>
      </c>
      <c r="F1099" s="230" t="s">
        <v>10303</v>
      </c>
      <c r="G1099" s="230" t="s">
        <v>10304</v>
      </c>
      <c r="H1099" s="230" t="str">
        <f>Query1[[#This Row],[FULL_NAME]]</f>
        <v>STEVEN PERRY</v>
      </c>
      <c r="I1099" s="230" t="s">
        <v>4504</v>
      </c>
      <c r="J1099" s="230" t="s">
        <v>4601</v>
      </c>
      <c r="K1099" s="230" t="str">
        <f>Query1[[#This Row],[ENTERPRISE_ID]]</f>
        <v>SPERR24</v>
      </c>
      <c r="L1099" s="231">
        <v>8503687141</v>
      </c>
      <c r="M1099" s="230" t="s">
        <v>5630</v>
      </c>
      <c r="N1099" s="230" t="s">
        <v>10305</v>
      </c>
      <c r="O1099" s="230"/>
      <c r="P1099" s="230" t="s">
        <v>10306</v>
      </c>
      <c r="Q1099" s="230" t="s">
        <v>268</v>
      </c>
      <c r="R1099" s="230" t="s">
        <v>10307</v>
      </c>
      <c r="S1099" s="230" t="s">
        <v>5714</v>
      </c>
      <c r="T1099" s="232">
        <v>8998</v>
      </c>
      <c r="U1099" s="230" t="s">
        <v>7867</v>
      </c>
      <c r="V1099" s="230" t="s">
        <v>7868</v>
      </c>
      <c r="W1099" s="233" t="str">
        <f>IFERROR(VLOOKUP(Query1[[#This Row],[ENTERPRISE_ID]],HR_tbl[],2, 0), "Not on HR File")</f>
        <v>Service Technician 1, In-Home</v>
      </c>
      <c r="X1099" s="113">
        <f>IFERROR(VLOOKUP(Query1[[#This Row],[ENTERPRISE_ID]],HR_tbl[],3,0), "Not on HR File")</f>
        <v>37712</v>
      </c>
      <c r="Y1099" s="234" t="str">
        <f>IFERROR(VLOOKUP(Query1[[#This Row],[ENTERPRISE_ID]], Addresses!$A:$Y,21,0), "Not on HR File")</f>
        <v>2208 Dogwood Trl</v>
      </c>
      <c r="Z1099" s="234">
        <f>IFERROR(VLOOKUP(Query1[[#This Row],[ENTERPRISE_ID]], Addresses!$A:$Y,22,0), "Not on HR File")</f>
        <v>0</v>
      </c>
      <c r="AA1099" s="234" t="str">
        <f>IFERROR(VLOOKUP(Query1[[#This Row],[ENTERPRISE_ID]], Addresses!$A:$Y,23,0), "Not on HR File")</f>
        <v>GARDENDALE</v>
      </c>
      <c r="AB1099" s="234" t="str">
        <f>IFERROR(VLOOKUP(Query1[[#This Row],[ENTERPRISE_ID]], Addresses!$A:$Y,24,0), "Not on HR File")</f>
        <v>AL</v>
      </c>
      <c r="AC1099" s="234" t="str">
        <f>IFERROR(VLOOKUP(Query1[[#This Row],[ENTERPRISE_ID]], Addresses!$A:$Y,25,0), "Not on HR File")</f>
        <v>35071</v>
      </c>
      <c r="AD1099" s="230" t="s">
        <v>10308</v>
      </c>
      <c r="AE1099" s="235">
        <v>46086</v>
      </c>
    </row>
    <row r="1100" spans="1:31" x14ac:dyDescent="0.3">
      <c r="A1100" s="230" t="s">
        <v>15833</v>
      </c>
      <c r="B1100" s="230" t="str">
        <f>Query1[[#This Row],[LAST_NAME]]</f>
        <v>MARTINEZ</v>
      </c>
      <c r="C1100" s="230" t="s">
        <v>15834</v>
      </c>
      <c r="D1100" s="230" t="s">
        <v>5957</v>
      </c>
      <c r="E1100" s="230" t="s">
        <v>15835</v>
      </c>
      <c r="F1100" s="230" t="s">
        <v>15836</v>
      </c>
      <c r="G1100" s="230" t="s">
        <v>15837</v>
      </c>
      <c r="H1100" s="230" t="str">
        <f>Query1[[#This Row],[FULL_NAME]]</f>
        <v>GILBERTO MARTINEZ</v>
      </c>
      <c r="I1100" s="230" t="s">
        <v>4048</v>
      </c>
      <c r="J1100" s="230" t="s">
        <v>15838</v>
      </c>
      <c r="K1100" s="230" t="str">
        <f>Query1[[#This Row],[ENTERPRISE_ID]]</f>
        <v>GMART9</v>
      </c>
      <c r="L1100" s="231">
        <v>9393560458</v>
      </c>
      <c r="M1100" s="230" t="s">
        <v>5630</v>
      </c>
      <c r="N1100" s="230" t="s">
        <v>15839</v>
      </c>
      <c r="O1100" s="230" t="s">
        <v>15840</v>
      </c>
      <c r="P1100" s="230" t="s">
        <v>6084</v>
      </c>
      <c r="Q1100" s="230" t="s">
        <v>5965</v>
      </c>
      <c r="R1100" s="230" t="s">
        <v>6085</v>
      </c>
      <c r="S1100" s="230" t="s">
        <v>5738</v>
      </c>
      <c r="T1100" s="232">
        <v>8842</v>
      </c>
      <c r="U1100" s="230" t="s">
        <v>6086</v>
      </c>
      <c r="V1100" s="230" t="s">
        <v>6087</v>
      </c>
      <c r="W1100" s="233" t="str">
        <f>IFERROR(VLOOKUP(Query1[[#This Row],[ENTERPRISE_ID]],HR_tbl[],2, 0), "Not on HR File")</f>
        <v>Service Technician 1, In-Home</v>
      </c>
      <c r="X1100" s="113">
        <f>IFERROR(VLOOKUP(Query1[[#This Row],[ENTERPRISE_ID]],HR_tbl[],3,0), "Not on HR File")</f>
        <v>30708</v>
      </c>
      <c r="Y1100" s="234" t="str">
        <f>IFERROR(VLOOKUP(Query1[[#This Row],[ENTERPRISE_ID]], Addresses!$A:$Y,21,0), "Not on HR File")</f>
        <v>RR#4 BUZON 619</v>
      </c>
      <c r="Z1100" s="234" t="str">
        <f>IFERROR(VLOOKUP(Query1[[#This Row],[ENTERPRISE_ID]], Addresses!$A:$Y,22,0), "Not on HR File")</f>
        <v>BO. CERRO GORDO</v>
      </c>
      <c r="AA1100" s="234" t="str">
        <f>IFERROR(VLOOKUP(Query1[[#This Row],[ENTERPRISE_ID]], Addresses!$A:$Y,23,0), "Not on HR File")</f>
        <v>BAYAMON</v>
      </c>
      <c r="AB1100" s="234" t="str">
        <f>IFERROR(VLOOKUP(Query1[[#This Row],[ENTERPRISE_ID]], Addresses!$A:$Y,24,0), "Not on HR File")</f>
        <v>PR</v>
      </c>
      <c r="AC1100" s="234" t="str">
        <f>IFERROR(VLOOKUP(Query1[[#This Row],[ENTERPRISE_ID]], Addresses!$A:$Y,25,0), "Not on HR File")</f>
        <v>00956</v>
      </c>
      <c r="AD1100" s="230" t="s">
        <v>15841</v>
      </c>
      <c r="AE1100" s="235">
        <v>46086</v>
      </c>
    </row>
    <row r="1101" spans="1:31" x14ac:dyDescent="0.3">
      <c r="A1101" s="230" t="s">
        <v>13617</v>
      </c>
      <c r="B1101" s="230" t="str">
        <f>Query1[[#This Row],[LAST_NAME]]</f>
        <v>BRZUCHALSKI</v>
      </c>
      <c r="C1101" s="230" t="s">
        <v>13618</v>
      </c>
      <c r="D1101" s="230" t="s">
        <v>6304</v>
      </c>
      <c r="E1101" s="230" t="s">
        <v>13619</v>
      </c>
      <c r="F1101" s="230" t="s">
        <v>13620</v>
      </c>
      <c r="G1101" s="230" t="s">
        <v>13621</v>
      </c>
      <c r="H1101" s="230" t="str">
        <f>Query1[[#This Row],[FULL_NAME]]</f>
        <v>GARRISON BRZUCHALSKI</v>
      </c>
      <c r="I1101" s="230" t="s">
        <v>13622</v>
      </c>
      <c r="J1101" s="230" t="s">
        <v>13623</v>
      </c>
      <c r="K1101" s="230" t="str">
        <f>Query1[[#This Row],[ENTERPRISE_ID]]</f>
        <v>GBRZUCH</v>
      </c>
      <c r="L1101" s="231">
        <v>6605961953</v>
      </c>
      <c r="M1101" s="230" t="s">
        <v>5630</v>
      </c>
      <c r="N1101" s="230" t="s">
        <v>13624</v>
      </c>
      <c r="O1101" s="230"/>
      <c r="P1101" s="230" t="s">
        <v>13625</v>
      </c>
      <c r="Q1101" s="230" t="s">
        <v>1502</v>
      </c>
      <c r="R1101" s="230" t="s">
        <v>13626</v>
      </c>
      <c r="S1101" s="230" t="s">
        <v>5664</v>
      </c>
      <c r="T1101" s="232">
        <v>8998</v>
      </c>
      <c r="U1101" s="230" t="s">
        <v>6907</v>
      </c>
      <c r="V1101" s="230" t="s">
        <v>6908</v>
      </c>
      <c r="W1101" s="233" t="str">
        <f>IFERROR(VLOOKUP(Query1[[#This Row],[ENTERPRISE_ID]],HR_tbl[],2, 0), "Not on HR File")</f>
        <v>Service Technician 2, Trainee</v>
      </c>
      <c r="X1101" s="113">
        <f>IFERROR(VLOOKUP(Query1[[#This Row],[ENTERPRISE_ID]],HR_tbl[],3,0), "Not on HR File")</f>
        <v>46068</v>
      </c>
      <c r="Y1101" s="234" t="str">
        <f>IFERROR(VLOOKUP(Query1[[#This Row],[ENTERPRISE_ID]], Addresses!$A:$Y,21,0), "Not on HR File")</f>
        <v>Not on HR File</v>
      </c>
      <c r="Z1101" s="234" t="str">
        <f>IFERROR(VLOOKUP(Query1[[#This Row],[ENTERPRISE_ID]], Addresses!$A:$Y,22,0), "Not on HR File")</f>
        <v>Not on HR File</v>
      </c>
      <c r="AA1101" s="234" t="str">
        <f>IFERROR(VLOOKUP(Query1[[#This Row],[ENTERPRISE_ID]], Addresses!$A:$Y,23,0), "Not on HR File")</f>
        <v>Not on HR File</v>
      </c>
      <c r="AB1101" s="234" t="str">
        <f>IFERROR(VLOOKUP(Query1[[#This Row],[ENTERPRISE_ID]], Addresses!$A:$Y,24,0), "Not on HR File")</f>
        <v>Not on HR File</v>
      </c>
      <c r="AC1101" s="234" t="str">
        <f>IFERROR(VLOOKUP(Query1[[#This Row],[ENTERPRISE_ID]], Addresses!$A:$Y,25,0), "Not on HR File")</f>
        <v>Not on HR File</v>
      </c>
      <c r="AD1101" s="230" t="s">
        <v>13627</v>
      </c>
      <c r="AE1101" s="235">
        <v>46086</v>
      </c>
    </row>
    <row r="1102" spans="1:31" x14ac:dyDescent="0.3">
      <c r="A1102" s="230" t="s">
        <v>14913</v>
      </c>
      <c r="B1102" s="230" t="str">
        <f>Query1[[#This Row],[LAST_NAME]]</f>
        <v>SMITH</v>
      </c>
      <c r="C1102" s="230" t="s">
        <v>14914</v>
      </c>
      <c r="D1102" s="230" t="s">
        <v>5708</v>
      </c>
      <c r="E1102" s="230" t="s">
        <v>14915</v>
      </c>
      <c r="F1102" s="230" t="s">
        <v>14916</v>
      </c>
      <c r="G1102" s="230" t="s">
        <v>14917</v>
      </c>
      <c r="H1102" s="230" t="str">
        <f>Query1[[#This Row],[FULL_NAME]]</f>
        <v>MONTAVIUS SMITH</v>
      </c>
      <c r="I1102" s="230" t="s">
        <v>4459</v>
      </c>
      <c r="J1102" s="230" t="s">
        <v>14918</v>
      </c>
      <c r="K1102" s="230" t="str">
        <f>Query1[[#This Row],[ENTERPRISE_ID]]</f>
        <v>MSMITH3</v>
      </c>
      <c r="L1102" s="231">
        <v>7692842998</v>
      </c>
      <c r="M1102" s="230" t="s">
        <v>5630</v>
      </c>
      <c r="N1102" s="230" t="s">
        <v>14919</v>
      </c>
      <c r="O1102" s="230"/>
      <c r="P1102" s="230" t="s">
        <v>6125</v>
      </c>
      <c r="Q1102" s="230" t="s">
        <v>477</v>
      </c>
      <c r="R1102" s="230" t="s">
        <v>14920</v>
      </c>
      <c r="S1102" s="230" t="s">
        <v>5714</v>
      </c>
      <c r="T1102" s="232">
        <v>8998</v>
      </c>
      <c r="U1102" s="230" t="s">
        <v>8649</v>
      </c>
      <c r="V1102" s="230" t="s">
        <v>8650</v>
      </c>
      <c r="W1102" s="233" t="str">
        <f>IFERROR(VLOOKUP(Query1[[#This Row],[ENTERPRISE_ID]],HR_tbl[],2, 0), "Not on HR File")</f>
        <v>HVAC Svc Tech II, Break/Fix</v>
      </c>
      <c r="X1102" s="113">
        <f>IFERROR(VLOOKUP(Query1[[#This Row],[ENTERPRISE_ID]],HR_tbl[],3,0), "Not on HR File")</f>
        <v>45543</v>
      </c>
      <c r="Y1102" s="234" t="str">
        <f>IFERROR(VLOOKUP(Query1[[#This Row],[ENTERPRISE_ID]], Addresses!$A:$Y,21,0), "Not on HR File")</f>
        <v>426 N CANAL STREET</v>
      </c>
      <c r="Z1102" s="234">
        <f>IFERROR(VLOOKUP(Query1[[#This Row],[ENTERPRISE_ID]], Addresses!$A:$Y,22,0), "Not on HR File")</f>
        <v>0</v>
      </c>
      <c r="AA1102" s="234" t="str">
        <f>IFERROR(VLOOKUP(Query1[[#This Row],[ENTERPRISE_ID]], Addresses!$A:$Y,23,0), "Not on HR File")</f>
        <v>CANTON</v>
      </c>
      <c r="AB1102" s="234" t="str">
        <f>IFERROR(VLOOKUP(Query1[[#This Row],[ENTERPRISE_ID]], Addresses!$A:$Y,24,0), "Not on HR File")</f>
        <v>MS</v>
      </c>
      <c r="AC1102" s="234" t="str">
        <f>IFERROR(VLOOKUP(Query1[[#This Row],[ENTERPRISE_ID]], Addresses!$A:$Y,25,0), "Not on HR File")</f>
        <v>39046</v>
      </c>
      <c r="AD1102" s="230" t="s">
        <v>14921</v>
      </c>
      <c r="AE1102" s="235">
        <v>46086</v>
      </c>
    </row>
    <row r="1103" spans="1:31" x14ac:dyDescent="0.3">
      <c r="A1103" s="230" t="s">
        <v>8510</v>
      </c>
      <c r="B1103" s="230" t="str">
        <f>Query1[[#This Row],[LAST_NAME]]</f>
        <v>DRAUGHN</v>
      </c>
      <c r="C1103" s="230" t="s">
        <v>8511</v>
      </c>
      <c r="D1103" s="230" t="s">
        <v>5682</v>
      </c>
      <c r="E1103" s="230" t="s">
        <v>8512</v>
      </c>
      <c r="F1103" s="230" t="s">
        <v>8513</v>
      </c>
      <c r="G1103" s="230" t="s">
        <v>8514</v>
      </c>
      <c r="H1103" s="230" t="str">
        <f>Query1[[#This Row],[FULL_NAME]]</f>
        <v>ROBERT DRAUGHN</v>
      </c>
      <c r="I1103" s="230" t="s">
        <v>8515</v>
      </c>
      <c r="J1103" s="230" t="s">
        <v>4188</v>
      </c>
      <c r="K1103" s="230" t="str">
        <f>Query1[[#This Row],[ENTERPRISE_ID]]</f>
        <v>RDRAUGH</v>
      </c>
      <c r="L1103" s="231">
        <v>3366880561</v>
      </c>
      <c r="M1103" s="230" t="s">
        <v>5630</v>
      </c>
      <c r="N1103" s="230" t="s">
        <v>8516</v>
      </c>
      <c r="O1103" s="230"/>
      <c r="P1103" s="230" t="s">
        <v>8517</v>
      </c>
      <c r="Q1103" s="230" t="s">
        <v>416</v>
      </c>
      <c r="R1103" s="230" t="s">
        <v>8518</v>
      </c>
      <c r="S1103" s="230" t="s">
        <v>5738</v>
      </c>
      <c r="T1103" s="232">
        <v>8998</v>
      </c>
      <c r="U1103" s="230" t="s">
        <v>5690</v>
      </c>
      <c r="V1103" s="230" t="s">
        <v>5691</v>
      </c>
      <c r="W1103" s="233" t="str">
        <f>IFERROR(VLOOKUP(Query1[[#This Row],[ENTERPRISE_ID]],HR_tbl[],2, 0), "Not on HR File")</f>
        <v>Service Technician 2, In-Home</v>
      </c>
      <c r="X1103" s="113">
        <f>IFERROR(VLOOKUP(Query1[[#This Row],[ENTERPRISE_ID]],HR_tbl[],3,0), "Not on HR File")</f>
        <v>38727</v>
      </c>
      <c r="Y1103" s="234" t="str">
        <f>IFERROR(VLOOKUP(Query1[[#This Row],[ENTERPRISE_ID]], Addresses!$A:$Y,21,0), "Not on HR File")</f>
        <v>324 BURLER ST</v>
      </c>
      <c r="Z1103" s="234">
        <f>IFERROR(VLOOKUP(Query1[[#This Row],[ENTERPRISE_ID]], Addresses!$A:$Y,22,0), "Not on HR File")</f>
        <v>0</v>
      </c>
      <c r="AA1103" s="234" t="str">
        <f>IFERROR(VLOOKUP(Query1[[#This Row],[ENTERPRISE_ID]], Addresses!$A:$Y,23,0), "Not on HR File")</f>
        <v>LEXINGTON</v>
      </c>
      <c r="AB1103" s="234" t="str">
        <f>IFERROR(VLOOKUP(Query1[[#This Row],[ENTERPRISE_ID]], Addresses!$A:$Y,24,0), "Not on HR File")</f>
        <v>NC</v>
      </c>
      <c r="AC1103" s="234" t="str">
        <f>IFERROR(VLOOKUP(Query1[[#This Row],[ENTERPRISE_ID]], Addresses!$A:$Y,25,0), "Not on HR File")</f>
        <v>27292</v>
      </c>
      <c r="AD1103" s="230" t="s">
        <v>8519</v>
      </c>
      <c r="AE1103" s="235">
        <v>46086</v>
      </c>
    </row>
    <row r="1104" spans="1:31" x14ac:dyDescent="0.3">
      <c r="A1104" s="230" t="s">
        <v>1162</v>
      </c>
      <c r="B1104" s="230" t="str">
        <f>Query1[[#This Row],[LAST_NAME]]</f>
        <v>MINIER</v>
      </c>
      <c r="C1104" s="230" t="s">
        <v>1163</v>
      </c>
      <c r="D1104" s="230" t="s">
        <v>5822</v>
      </c>
      <c r="E1104" s="230" t="s">
        <v>9600</v>
      </c>
      <c r="F1104" s="230" t="s">
        <v>9601</v>
      </c>
      <c r="G1104" s="230" t="s">
        <v>1164</v>
      </c>
      <c r="H1104" s="230" t="str">
        <f>Query1[[#This Row],[FULL_NAME]]</f>
        <v>GERALD MINIER</v>
      </c>
      <c r="I1104" s="230" t="s">
        <v>4902</v>
      </c>
      <c r="J1104" s="230" t="s">
        <v>4901</v>
      </c>
      <c r="K1104" s="230" t="str">
        <f>Query1[[#This Row],[ENTERPRISE_ID]]</f>
        <v>GMINIER</v>
      </c>
      <c r="L1104" s="231">
        <v>5708403222</v>
      </c>
      <c r="M1104" s="230" t="s">
        <v>5630</v>
      </c>
      <c r="N1104" s="230" t="s">
        <v>9602</v>
      </c>
      <c r="O1104" s="230"/>
      <c r="P1104" s="230" t="s">
        <v>4903</v>
      </c>
      <c r="Q1104" s="230" t="s">
        <v>435</v>
      </c>
      <c r="R1104" s="230" t="s">
        <v>9603</v>
      </c>
      <c r="S1104" s="230" t="s">
        <v>5916</v>
      </c>
      <c r="T1104" s="232">
        <v>8998</v>
      </c>
      <c r="U1104" s="230" t="s">
        <v>7770</v>
      </c>
      <c r="V1104" s="230" t="s">
        <v>7771</v>
      </c>
      <c r="W1104" s="233" t="str">
        <f>IFERROR(VLOOKUP(Query1[[#This Row],[ENTERPRISE_ID]],HR_tbl[],2, 0), "Not on HR File")</f>
        <v>Service Technician 2, In-Home</v>
      </c>
      <c r="X1104" s="113">
        <f>IFERROR(VLOOKUP(Query1[[#This Row],[ENTERPRISE_ID]],HR_tbl[],3,0), "Not on HR File")</f>
        <v>45977</v>
      </c>
      <c r="Y1104" s="234" t="str">
        <f>IFERROR(VLOOKUP(Query1[[#This Row],[ENTERPRISE_ID]], Addresses!$A:$Y,21,0), "Not on HR File")</f>
        <v>204 S MAIN ST</v>
      </c>
      <c r="Z1104" s="234">
        <f>IFERROR(VLOOKUP(Query1[[#This Row],[ENTERPRISE_ID]], Addresses!$A:$Y,22,0), "Not on HR File")</f>
        <v>0</v>
      </c>
      <c r="AA1104" s="234" t="str">
        <f>IFERROR(VLOOKUP(Query1[[#This Row],[ENTERPRISE_ID]], Addresses!$A:$Y,23,0), "Not on HR File")</f>
        <v>MUNCY</v>
      </c>
      <c r="AB1104" s="234" t="str">
        <f>IFERROR(VLOOKUP(Query1[[#This Row],[ENTERPRISE_ID]], Addresses!$A:$Y,24,0), "Not on HR File")</f>
        <v>PA</v>
      </c>
      <c r="AC1104" s="234" t="str">
        <f>IFERROR(VLOOKUP(Query1[[#This Row],[ENTERPRISE_ID]], Addresses!$A:$Y,25,0), "Not on HR File")</f>
        <v>17756</v>
      </c>
      <c r="AD1104" s="230" t="s">
        <v>9604</v>
      </c>
      <c r="AE1104" s="235">
        <v>46086</v>
      </c>
    </row>
    <row r="1105" spans="1:31" x14ac:dyDescent="0.3">
      <c r="A1105" s="230" t="s">
        <v>6422</v>
      </c>
      <c r="B1105" s="230" t="str">
        <f>Query1[[#This Row],[LAST_NAME]]</f>
        <v>VASQUEZ</v>
      </c>
      <c r="C1105" s="230" t="s">
        <v>6423</v>
      </c>
      <c r="D1105" s="230" t="s">
        <v>5647</v>
      </c>
      <c r="E1105" s="230" t="s">
        <v>6424</v>
      </c>
      <c r="F1105" s="230" t="s">
        <v>6425</v>
      </c>
      <c r="G1105" s="230" t="s">
        <v>6426</v>
      </c>
      <c r="H1105" s="230" t="str">
        <f>Query1[[#This Row],[FULL_NAME]]</f>
        <v>CARLOS VASQUEZ</v>
      </c>
      <c r="I1105" s="230" t="s">
        <v>4967</v>
      </c>
      <c r="J1105" s="230" t="s">
        <v>4597</v>
      </c>
      <c r="K1105" s="230" t="str">
        <f>Query1[[#This Row],[ENTERPRISE_ID]]</f>
        <v>CVASQUE</v>
      </c>
      <c r="L1105" s="231">
        <v>3613898086</v>
      </c>
      <c r="M1105" s="230" t="s">
        <v>5630</v>
      </c>
      <c r="N1105" s="230" t="s">
        <v>6427</v>
      </c>
      <c r="O1105" s="230"/>
      <c r="P1105" s="230" t="s">
        <v>6428</v>
      </c>
      <c r="Q1105" s="230" t="s">
        <v>279</v>
      </c>
      <c r="R1105" s="230" t="s">
        <v>6429</v>
      </c>
      <c r="S1105" s="230" t="s">
        <v>5634</v>
      </c>
      <c r="T1105" s="232">
        <v>8998</v>
      </c>
      <c r="U1105" s="230" t="s">
        <v>3680</v>
      </c>
      <c r="V1105" s="230" t="s">
        <v>5653</v>
      </c>
      <c r="W1105" s="233" t="str">
        <f>IFERROR(VLOOKUP(Query1[[#This Row],[ENTERPRISE_ID]],HR_tbl[],2, 0), "Not on HR File")</f>
        <v>Service Technician 1, In-Home</v>
      </c>
      <c r="X1105" s="113">
        <f>IFERROR(VLOOKUP(Query1[[#This Row],[ENTERPRISE_ID]],HR_tbl[],3,0), "Not on HR File")</f>
        <v>36927</v>
      </c>
      <c r="Y1105" s="234" t="str">
        <f>IFERROR(VLOOKUP(Query1[[#This Row],[ENTERPRISE_ID]], Addresses!$A:$Y,21,0), "Not on HR File")</f>
        <v>3521 HAROLD DRIVE</v>
      </c>
      <c r="Z1105" s="234">
        <f>IFERROR(VLOOKUP(Query1[[#This Row],[ENTERPRISE_ID]], Addresses!$A:$Y,22,0), "Not on HR File")</f>
        <v>0</v>
      </c>
      <c r="AA1105" s="234" t="str">
        <f>IFERROR(VLOOKUP(Query1[[#This Row],[ENTERPRISE_ID]], Addresses!$A:$Y,23,0), "Not on HR File")</f>
        <v>CORPUS CHRISTI</v>
      </c>
      <c r="AB1105" s="234" t="str">
        <f>IFERROR(VLOOKUP(Query1[[#This Row],[ENTERPRISE_ID]], Addresses!$A:$Y,24,0), "Not on HR File")</f>
        <v>TX</v>
      </c>
      <c r="AC1105" s="234" t="str">
        <f>IFERROR(VLOOKUP(Query1[[#This Row],[ENTERPRISE_ID]], Addresses!$A:$Y,25,0), "Not on HR File")</f>
        <v>78415</v>
      </c>
      <c r="AD1105" s="230" t="s">
        <v>6430</v>
      </c>
      <c r="AE1105" s="235">
        <v>46086</v>
      </c>
    </row>
    <row r="1106" spans="1:31" x14ac:dyDescent="0.3">
      <c r="A1106" s="230" t="s">
        <v>13823</v>
      </c>
      <c r="B1106" s="230" t="str">
        <f>Query1[[#This Row],[LAST_NAME]]</f>
        <v>SAUCEDO</v>
      </c>
      <c r="C1106" s="230" t="s">
        <v>829</v>
      </c>
      <c r="D1106" s="230" t="s">
        <v>5647</v>
      </c>
      <c r="E1106" s="230" t="s">
        <v>13824</v>
      </c>
      <c r="F1106" s="230" t="s">
        <v>13825</v>
      </c>
      <c r="G1106" s="230" t="s">
        <v>830</v>
      </c>
      <c r="H1106" s="230" t="str">
        <f>Query1[[#This Row],[FULL_NAME]]</f>
        <v>ROBERT SAUCEDO</v>
      </c>
      <c r="I1106" s="230" t="s">
        <v>4283</v>
      </c>
      <c r="J1106" s="230" t="s">
        <v>4188</v>
      </c>
      <c r="K1106" s="230" t="str">
        <f>Query1[[#This Row],[ENTERPRISE_ID]]</f>
        <v>RSAUCED</v>
      </c>
      <c r="L1106" s="231">
        <v>2207104428</v>
      </c>
      <c r="M1106" s="230" t="s">
        <v>5630</v>
      </c>
      <c r="N1106" s="230" t="s">
        <v>13826</v>
      </c>
      <c r="O1106" s="230" t="s">
        <v>13827</v>
      </c>
      <c r="P1106" s="230" t="s">
        <v>7385</v>
      </c>
      <c r="Q1106" s="230" t="s">
        <v>279</v>
      </c>
      <c r="R1106" s="230" t="s">
        <v>13828</v>
      </c>
      <c r="S1106" s="230" t="s">
        <v>5634</v>
      </c>
      <c r="T1106" s="232">
        <v>8998</v>
      </c>
      <c r="U1106" s="230" t="s">
        <v>6204</v>
      </c>
      <c r="V1106" s="230" t="s">
        <v>6205</v>
      </c>
      <c r="W1106" s="233" t="str">
        <f>IFERROR(VLOOKUP(Query1[[#This Row],[ENTERPRISE_ID]],HR_tbl[],2, 0), "Not on HR File")</f>
        <v>Service Technician 2, In-Home</v>
      </c>
      <c r="X1106" s="113">
        <f>IFERROR(VLOOKUP(Query1[[#This Row],[ENTERPRISE_ID]],HR_tbl[],3,0), "Not on HR File")</f>
        <v>34103</v>
      </c>
      <c r="Y1106" s="234" t="str">
        <f>IFERROR(VLOOKUP(Query1[[#This Row],[ENTERPRISE_ID]], Addresses!$A:$Y,21,0), "Not on HR File")</f>
        <v>342 METZ</v>
      </c>
      <c r="Z1106" s="234">
        <f>IFERROR(VLOOKUP(Query1[[#This Row],[ENTERPRISE_ID]], Addresses!$A:$Y,22,0), "Not on HR File")</f>
        <v>0</v>
      </c>
      <c r="AA1106" s="234" t="str">
        <f>IFERROR(VLOOKUP(Query1[[#This Row],[ENTERPRISE_ID]], Addresses!$A:$Y,23,0), "Not on HR File")</f>
        <v>SAN ANTONIO</v>
      </c>
      <c r="AB1106" s="234" t="str">
        <f>IFERROR(VLOOKUP(Query1[[#This Row],[ENTERPRISE_ID]], Addresses!$A:$Y,24,0), "Not on HR File")</f>
        <v>TX</v>
      </c>
      <c r="AC1106" s="234" t="str">
        <f>IFERROR(VLOOKUP(Query1[[#This Row],[ENTERPRISE_ID]], Addresses!$A:$Y,25,0), "Not on HR File")</f>
        <v>78223</v>
      </c>
      <c r="AD1106" s="230" t="s">
        <v>13829</v>
      </c>
      <c r="AE1106" s="235">
        <v>46086</v>
      </c>
    </row>
    <row r="1107" spans="1:31" x14ac:dyDescent="0.3">
      <c r="A1107" s="230" t="s">
        <v>9087</v>
      </c>
      <c r="B1107" s="230" t="str">
        <f>Query1[[#This Row],[LAST_NAME]]</f>
        <v>KOKOSKY</v>
      </c>
      <c r="C1107" s="230" t="s">
        <v>9088</v>
      </c>
      <c r="D1107" s="230" t="s">
        <v>6339</v>
      </c>
      <c r="E1107" s="230" t="s">
        <v>9089</v>
      </c>
      <c r="F1107" s="230" t="s">
        <v>9090</v>
      </c>
      <c r="G1107" s="230" t="s">
        <v>9091</v>
      </c>
      <c r="H1107" s="230" t="str">
        <f>Query1[[#This Row],[FULL_NAME]]</f>
        <v>RICHARD KOKOSKY</v>
      </c>
      <c r="I1107" s="230" t="s">
        <v>9092</v>
      </c>
      <c r="J1107" s="230" t="s">
        <v>3953</v>
      </c>
      <c r="K1107" s="230" t="str">
        <f>Query1[[#This Row],[ENTERPRISE_ID]]</f>
        <v>RKOKOSK</v>
      </c>
      <c r="L1107" s="231">
        <v>4843633968</v>
      </c>
      <c r="M1107" s="230" t="s">
        <v>5630</v>
      </c>
      <c r="N1107" s="230" t="s">
        <v>9093</v>
      </c>
      <c r="O1107" s="230"/>
      <c r="P1107" s="230" t="s">
        <v>9094</v>
      </c>
      <c r="Q1107" s="230" t="s">
        <v>435</v>
      </c>
      <c r="R1107" s="230" t="s">
        <v>9095</v>
      </c>
      <c r="S1107" s="230" t="s">
        <v>5916</v>
      </c>
      <c r="T1107" s="232">
        <v>8998</v>
      </c>
      <c r="U1107" s="230" t="s">
        <v>7222</v>
      </c>
      <c r="V1107" s="230" t="s">
        <v>7223</v>
      </c>
      <c r="W1107" s="233" t="str">
        <f>IFERROR(VLOOKUP(Query1[[#This Row],[ENTERPRISE_ID]],HR_tbl[],2, 0), "Not on HR File")</f>
        <v>Service Technician 2, In-Home</v>
      </c>
      <c r="X1107" s="113">
        <f>IFERROR(VLOOKUP(Query1[[#This Row],[ENTERPRISE_ID]],HR_tbl[],3,0), "Not on HR File")</f>
        <v>37725</v>
      </c>
      <c r="Y1107" s="234" t="str">
        <f>IFERROR(VLOOKUP(Query1[[#This Row],[ENTERPRISE_ID]], Addresses!$A:$Y,21,0), "Not on HR File")</f>
        <v>3220 Glase RD</v>
      </c>
      <c r="Z1107" s="234">
        <f>IFERROR(VLOOKUP(Query1[[#This Row],[ENTERPRISE_ID]], Addresses!$A:$Y,22,0), "Not on HR File")</f>
        <v>0</v>
      </c>
      <c r="AA1107" s="234" t="str">
        <f>IFERROR(VLOOKUP(Query1[[#This Row],[ENTERPRISE_ID]], Addresses!$A:$Y,23,0), "Not on HR File")</f>
        <v>Danielsville</v>
      </c>
      <c r="AB1107" s="234" t="str">
        <f>IFERROR(VLOOKUP(Query1[[#This Row],[ENTERPRISE_ID]], Addresses!$A:$Y,24,0), "Not on HR File")</f>
        <v>PA</v>
      </c>
      <c r="AC1107" s="234" t="str">
        <f>IFERROR(VLOOKUP(Query1[[#This Row],[ENTERPRISE_ID]], Addresses!$A:$Y,25,0), "Not on HR File")</f>
        <v>18038</v>
      </c>
      <c r="AD1107" s="230" t="s">
        <v>9096</v>
      </c>
      <c r="AE1107" s="235">
        <v>46086</v>
      </c>
    </row>
    <row r="1108" spans="1:31" x14ac:dyDescent="0.3">
      <c r="A1108" s="230" t="s">
        <v>16619</v>
      </c>
      <c r="B1108" s="230" t="str">
        <f>Query1[[#This Row],[LAST_NAME]]</f>
        <v>DRAZIC</v>
      </c>
      <c r="C1108" s="230" t="s">
        <v>917</v>
      </c>
      <c r="D1108" s="230" t="s">
        <v>5822</v>
      </c>
      <c r="E1108" s="230" t="s">
        <v>16620</v>
      </c>
      <c r="F1108" s="230" t="s">
        <v>16621</v>
      </c>
      <c r="G1108" s="230" t="s">
        <v>918</v>
      </c>
      <c r="H1108" s="230" t="str">
        <f>Query1[[#This Row],[FULL_NAME]]</f>
        <v>BRANDON DRAZIC</v>
      </c>
      <c r="I1108" s="230" t="s">
        <v>4575</v>
      </c>
      <c r="J1108" s="230" t="s">
        <v>3918</v>
      </c>
      <c r="K1108" s="230" t="str">
        <f>Query1[[#This Row],[ENTERPRISE_ID]]</f>
        <v>BDRAZIC</v>
      </c>
      <c r="L1108" s="231">
        <v>5189860043</v>
      </c>
      <c r="M1108" s="230" t="s">
        <v>5630</v>
      </c>
      <c r="N1108" s="230" t="s">
        <v>16622</v>
      </c>
      <c r="O1108" s="230" t="s">
        <v>16623</v>
      </c>
      <c r="P1108" s="230" t="s">
        <v>4576</v>
      </c>
      <c r="Q1108" s="230" t="s">
        <v>318</v>
      </c>
      <c r="R1108" s="230" t="s">
        <v>16624</v>
      </c>
      <c r="S1108" s="230" t="s">
        <v>5916</v>
      </c>
      <c r="T1108" s="232">
        <v>8998</v>
      </c>
      <c r="U1108" s="230" t="s">
        <v>5917</v>
      </c>
      <c r="V1108" s="230" t="s">
        <v>5918</v>
      </c>
      <c r="W1108" s="233" t="str">
        <f>IFERROR(VLOOKUP(Query1[[#This Row],[ENTERPRISE_ID]],HR_tbl[],2, 0), "Not on HR File")</f>
        <v>Service Technician 2, In-Home</v>
      </c>
      <c r="X1108" s="113">
        <f>IFERROR(VLOOKUP(Query1[[#This Row],[ENTERPRISE_ID]],HR_tbl[],3,0), "Not on HR File")</f>
        <v>45928</v>
      </c>
      <c r="Y1108" s="234" t="str">
        <f>IFERROR(VLOOKUP(Query1[[#This Row],[ENTERPRISE_ID]], Addresses!$A:$Y,21,0), "Not on HR File")</f>
        <v>400 MCCHESNEY AVENUE EXTENSION</v>
      </c>
      <c r="Z1108" s="234" t="str">
        <f>IFERROR(VLOOKUP(Query1[[#This Row],[ENTERPRISE_ID]], Addresses!$A:$Y,22,0), "Not on HR File")</f>
        <v>16-5</v>
      </c>
      <c r="AA1108" s="234" t="str">
        <f>IFERROR(VLOOKUP(Query1[[#This Row],[ENTERPRISE_ID]], Addresses!$A:$Y,23,0), "Not on HR File")</f>
        <v>TROY</v>
      </c>
      <c r="AB1108" s="234" t="str">
        <f>IFERROR(VLOOKUP(Query1[[#This Row],[ENTERPRISE_ID]], Addresses!$A:$Y,24,0), "Not on HR File")</f>
        <v>NY</v>
      </c>
      <c r="AC1108" s="234" t="str">
        <f>IFERROR(VLOOKUP(Query1[[#This Row],[ENTERPRISE_ID]], Addresses!$A:$Y,25,0), "Not on HR File")</f>
        <v>12180</v>
      </c>
      <c r="AD1108" s="230" t="s">
        <v>16625</v>
      </c>
      <c r="AE1108" s="235">
        <v>46086</v>
      </c>
    </row>
    <row r="1109" spans="1:31" x14ac:dyDescent="0.3">
      <c r="A1109" s="230" t="s">
        <v>8452</v>
      </c>
      <c r="B1109" s="230" t="str">
        <f>Query1[[#This Row],[LAST_NAME]]</f>
        <v>QUINONES</v>
      </c>
      <c r="C1109" s="230" t="s">
        <v>8453</v>
      </c>
      <c r="D1109" s="230" t="s">
        <v>6040</v>
      </c>
      <c r="E1109" s="230" t="s">
        <v>8454</v>
      </c>
      <c r="F1109" s="230" t="s">
        <v>8455</v>
      </c>
      <c r="G1109" s="230" t="s">
        <v>8456</v>
      </c>
      <c r="H1109" s="230" t="str">
        <f>Query1[[#This Row],[FULL_NAME]]</f>
        <v>MANUEL QUINONES</v>
      </c>
      <c r="I1109" s="230" t="s">
        <v>4379</v>
      </c>
      <c r="J1109" s="230" t="s">
        <v>4047</v>
      </c>
      <c r="K1109" s="230" t="str">
        <f>Query1[[#This Row],[ENTERPRISE_ID]]</f>
        <v>MQUINON</v>
      </c>
      <c r="L1109" s="231">
        <v>3236811633</v>
      </c>
      <c r="M1109" s="230" t="s">
        <v>5630</v>
      </c>
      <c r="N1109" s="230" t="s">
        <v>8457</v>
      </c>
      <c r="O1109" s="230" t="s">
        <v>8458</v>
      </c>
      <c r="P1109" s="230" t="s">
        <v>8459</v>
      </c>
      <c r="Q1109" s="230" t="s">
        <v>219</v>
      </c>
      <c r="R1109" s="230" t="s">
        <v>8460</v>
      </c>
      <c r="S1109" s="230" t="s">
        <v>5664</v>
      </c>
      <c r="T1109" s="232">
        <v>8998</v>
      </c>
      <c r="U1109" s="230" t="s">
        <v>6633</v>
      </c>
      <c r="V1109" s="230" t="s">
        <v>6634</v>
      </c>
      <c r="W1109" s="233" t="str">
        <f>IFERROR(VLOOKUP(Query1[[#This Row],[ENTERPRISE_ID]],HR_tbl[],2, 0), "Not on HR File")</f>
        <v>Service Tech - Modified Duty</v>
      </c>
      <c r="X1109" s="113">
        <f>IFERROR(VLOOKUP(Query1[[#This Row],[ENTERPRISE_ID]],HR_tbl[],3,0), "Not on HR File")</f>
        <v>44721</v>
      </c>
      <c r="Y1109" s="234" t="str">
        <f>IFERROR(VLOOKUP(Query1[[#This Row],[ENTERPRISE_ID]], Addresses!$A:$Y,21,0), "Not on HR File")</f>
        <v>13429 Camilla ST #F</v>
      </c>
      <c r="Z1109" s="234">
        <f>IFERROR(VLOOKUP(Query1[[#This Row],[ENTERPRISE_ID]], Addresses!$A:$Y,22,0), "Not on HR File")</f>
        <v>0</v>
      </c>
      <c r="AA1109" s="234" t="str">
        <f>IFERROR(VLOOKUP(Query1[[#This Row],[ENTERPRISE_ID]], Addresses!$A:$Y,23,0), "Not on HR File")</f>
        <v>WHITTIER</v>
      </c>
      <c r="AB1109" s="234" t="str">
        <f>IFERROR(VLOOKUP(Query1[[#This Row],[ENTERPRISE_ID]], Addresses!$A:$Y,24,0), "Not on HR File")</f>
        <v>CA</v>
      </c>
      <c r="AC1109" s="234" t="str">
        <f>IFERROR(VLOOKUP(Query1[[#This Row],[ENTERPRISE_ID]], Addresses!$A:$Y,25,0), "Not on HR File")</f>
        <v>90602</v>
      </c>
      <c r="AD1109" s="230" t="s">
        <v>8461</v>
      </c>
      <c r="AE1109" s="235">
        <v>46086</v>
      </c>
    </row>
    <row r="1110" spans="1:31" x14ac:dyDescent="0.3">
      <c r="A1110" s="230" t="s">
        <v>17223</v>
      </c>
      <c r="B1110" s="230" t="str">
        <f>Query1[[#This Row],[LAST_NAME]]</f>
        <v>PEKOFSKE</v>
      </c>
      <c r="C1110" s="230" t="s">
        <v>17224</v>
      </c>
      <c r="D1110" s="230" t="s">
        <v>5719</v>
      </c>
      <c r="E1110" s="230" t="s">
        <v>13429</v>
      </c>
      <c r="F1110" s="230" t="s">
        <v>17225</v>
      </c>
      <c r="G1110" s="230" t="s">
        <v>17226</v>
      </c>
      <c r="H1110" s="230" t="str">
        <f>Query1[[#This Row],[FULL_NAME]]</f>
        <v>DON PEKOFSKE</v>
      </c>
      <c r="I1110" s="230" t="s">
        <v>17227</v>
      </c>
      <c r="J1110" s="230" t="s">
        <v>13908</v>
      </c>
      <c r="K1110" s="230" t="str">
        <f>Query1[[#This Row],[ENTERPRISE_ID]]</f>
        <v>DPEKOFS</v>
      </c>
      <c r="L1110" s="231">
        <v>8155491235</v>
      </c>
      <c r="M1110" s="230" t="s">
        <v>5630</v>
      </c>
      <c r="N1110" s="230" t="s">
        <v>17228</v>
      </c>
      <c r="O1110" s="230"/>
      <c r="P1110" s="230" t="s">
        <v>4174</v>
      </c>
      <c r="Q1110" s="230" t="s">
        <v>250</v>
      </c>
      <c r="R1110" s="230" t="s">
        <v>3653</v>
      </c>
      <c r="S1110" s="230" t="s">
        <v>5664</v>
      </c>
      <c r="T1110" s="232">
        <v>8998</v>
      </c>
      <c r="U1110" s="230" t="s">
        <v>5715</v>
      </c>
      <c r="V1110" s="230" t="s">
        <v>5716</v>
      </c>
      <c r="W1110" s="233" t="str">
        <f>IFERROR(VLOOKUP(Query1[[#This Row],[ENTERPRISE_ID]],HR_tbl[],2, 0), "Not on HR File")</f>
        <v>HVAC Service Tech, Trainee</v>
      </c>
      <c r="X1110" s="113">
        <f>IFERROR(VLOOKUP(Query1[[#This Row],[ENTERPRISE_ID]],HR_tbl[],3,0), "Not on HR File")</f>
        <v>46068</v>
      </c>
      <c r="Y1110" s="234" t="str">
        <f>IFERROR(VLOOKUP(Query1[[#This Row],[ENTERPRISE_ID]], Addresses!$A:$Y,21,0), "Not on HR File")</f>
        <v>Not on HR File</v>
      </c>
      <c r="Z1110" s="234" t="str">
        <f>IFERROR(VLOOKUP(Query1[[#This Row],[ENTERPRISE_ID]], Addresses!$A:$Y,22,0), "Not on HR File")</f>
        <v>Not on HR File</v>
      </c>
      <c r="AA1110" s="234" t="str">
        <f>IFERROR(VLOOKUP(Query1[[#This Row],[ENTERPRISE_ID]], Addresses!$A:$Y,23,0), "Not on HR File")</f>
        <v>Not on HR File</v>
      </c>
      <c r="AB1110" s="234" t="str">
        <f>IFERROR(VLOOKUP(Query1[[#This Row],[ENTERPRISE_ID]], Addresses!$A:$Y,24,0), "Not on HR File")</f>
        <v>Not on HR File</v>
      </c>
      <c r="AC1110" s="234" t="str">
        <f>IFERROR(VLOOKUP(Query1[[#This Row],[ENTERPRISE_ID]], Addresses!$A:$Y,25,0), "Not on HR File")</f>
        <v>Not on HR File</v>
      </c>
      <c r="AD1110" s="230" t="s">
        <v>17229</v>
      </c>
      <c r="AE1110" s="235">
        <v>46086</v>
      </c>
    </row>
    <row r="1111" spans="1:31" x14ac:dyDescent="0.3">
      <c r="A1111" s="230" t="s">
        <v>7544</v>
      </c>
      <c r="B1111" s="230" t="str">
        <f>Query1[[#This Row],[LAST_NAME]]</f>
        <v>ARNOLD</v>
      </c>
      <c r="C1111" s="230" t="s">
        <v>7545</v>
      </c>
      <c r="D1111" s="230" t="s">
        <v>5867</v>
      </c>
      <c r="E1111" s="230" t="s">
        <v>7546</v>
      </c>
      <c r="F1111" s="230" t="s">
        <v>7547</v>
      </c>
      <c r="G1111" s="230" t="s">
        <v>7548</v>
      </c>
      <c r="H1111" s="230" t="str">
        <f>Query1[[#This Row],[FULL_NAME]]</f>
        <v>WILLIAM ARNOLD</v>
      </c>
      <c r="I1111" s="230" t="s">
        <v>4981</v>
      </c>
      <c r="J1111" s="230" t="s">
        <v>4034</v>
      </c>
      <c r="K1111" s="230" t="str">
        <f>Query1[[#This Row],[ENTERPRISE_ID]]</f>
        <v>WARNOL5</v>
      </c>
      <c r="L1111" s="231">
        <v>6232765037</v>
      </c>
      <c r="M1111" s="230" t="s">
        <v>5630</v>
      </c>
      <c r="N1111" s="230" t="s">
        <v>7549</v>
      </c>
      <c r="O1111" s="230"/>
      <c r="P1111" s="230" t="s">
        <v>7550</v>
      </c>
      <c r="Q1111" s="230" t="s">
        <v>1675</v>
      </c>
      <c r="R1111" s="230" t="s">
        <v>7551</v>
      </c>
      <c r="S1111" s="230" t="s">
        <v>5634</v>
      </c>
      <c r="T1111" s="232">
        <v>8998</v>
      </c>
      <c r="U1111" s="230" t="s">
        <v>5715</v>
      </c>
      <c r="V1111" s="230" t="s">
        <v>5716</v>
      </c>
      <c r="W1111" s="233" t="str">
        <f>IFERROR(VLOOKUP(Query1[[#This Row],[ENTERPRISE_ID]],HR_tbl[],2, 0), "Not on HR File")</f>
        <v>Team Lead Technician</v>
      </c>
      <c r="X1111" s="113">
        <f>IFERROR(VLOOKUP(Query1[[#This Row],[ENTERPRISE_ID]],HR_tbl[],3,0), "Not on HR File")</f>
        <v>39860</v>
      </c>
      <c r="Y1111" s="234" t="str">
        <f>IFERROR(VLOOKUP(Query1[[#This Row],[ENTERPRISE_ID]], Addresses!$A:$Y,21,0), "Not on HR File")</f>
        <v>5528 S DOVE VALLEY</v>
      </c>
      <c r="Z1111" s="234">
        <f>IFERROR(VLOOKUP(Query1[[#This Row],[ENTERPRISE_ID]], Addresses!$A:$Y,22,0), "Not on HR File")</f>
        <v>0</v>
      </c>
      <c r="AA1111" s="234" t="str">
        <f>IFERROR(VLOOKUP(Query1[[#This Row],[ENTERPRISE_ID]], Addresses!$A:$Y,23,0), "Not on HR File")</f>
        <v>BUCKEYE</v>
      </c>
      <c r="AB1111" s="234" t="str">
        <f>IFERROR(VLOOKUP(Query1[[#This Row],[ENTERPRISE_ID]], Addresses!$A:$Y,24,0), "Not on HR File")</f>
        <v>AZ</v>
      </c>
      <c r="AC1111" s="234" t="str">
        <f>IFERROR(VLOOKUP(Query1[[#This Row],[ENTERPRISE_ID]], Addresses!$A:$Y,25,0), "Not on HR File")</f>
        <v>85326</v>
      </c>
      <c r="AD1111" s="230" t="s">
        <v>7552</v>
      </c>
      <c r="AE1111" s="235">
        <v>46086</v>
      </c>
    </row>
    <row r="1112" spans="1:31" x14ac:dyDescent="0.3">
      <c r="A1112" s="230" t="s">
        <v>4728</v>
      </c>
      <c r="B1112" s="230" t="str">
        <f>Query1[[#This Row],[LAST_NAME]]</f>
        <v>GAMEZ</v>
      </c>
      <c r="C1112" s="230" t="s">
        <v>6197</v>
      </c>
      <c r="D1112" s="230" t="s">
        <v>5647</v>
      </c>
      <c r="E1112" s="230" t="s">
        <v>6198</v>
      </c>
      <c r="F1112" s="230" t="s">
        <v>6199</v>
      </c>
      <c r="G1112" s="230" t="s">
        <v>4731</v>
      </c>
      <c r="H1112" s="230" t="str">
        <f>Query1[[#This Row],[FULL_NAME]]</f>
        <v>ALDO GAMEZ</v>
      </c>
      <c r="I1112" s="230" t="s">
        <v>4730</v>
      </c>
      <c r="J1112" s="230" t="s">
        <v>4729</v>
      </c>
      <c r="K1112" s="230" t="str">
        <f>Query1[[#This Row],[ENTERPRISE_ID]]</f>
        <v>AGAME05</v>
      </c>
      <c r="L1112" s="231">
        <v>9562930202</v>
      </c>
      <c r="M1112" s="230" t="s">
        <v>5630</v>
      </c>
      <c r="N1112" s="230" t="s">
        <v>6200</v>
      </c>
      <c r="O1112" s="230" t="s">
        <v>6201</v>
      </c>
      <c r="P1112" s="230" t="s">
        <v>6202</v>
      </c>
      <c r="Q1112" s="230" t="s">
        <v>279</v>
      </c>
      <c r="R1112" s="230" t="s">
        <v>6203</v>
      </c>
      <c r="S1112" s="230" t="s">
        <v>5634</v>
      </c>
      <c r="T1112" s="232">
        <v>8998</v>
      </c>
      <c r="U1112" s="230" t="s">
        <v>6204</v>
      </c>
      <c r="V1112" s="230" t="s">
        <v>6205</v>
      </c>
      <c r="W1112" s="233" t="str">
        <f>IFERROR(VLOOKUP(Query1[[#This Row],[ENTERPRISE_ID]],HR_tbl[],2, 0), "Not on HR File")</f>
        <v>Service Technician 1, In-Home</v>
      </c>
      <c r="X1112" s="113">
        <f>IFERROR(VLOOKUP(Query1[[#This Row],[ENTERPRISE_ID]],HR_tbl[],3,0), "Not on HR File")</f>
        <v>38481</v>
      </c>
      <c r="Y1112" s="234" t="str">
        <f>IFERROR(VLOOKUP(Query1[[#This Row],[ENTERPRISE_ID]], Addresses!$A:$Y,21,0), "Not on HR File")</f>
        <v>2901 Central Blvd.</v>
      </c>
      <c r="Z1112" s="234">
        <f>IFERROR(VLOOKUP(Query1[[#This Row],[ENTERPRISE_ID]], Addresses!$A:$Y,22,0), "Not on HR File")</f>
        <v>305</v>
      </c>
      <c r="AA1112" s="234" t="str">
        <f>IFERROR(VLOOKUP(Query1[[#This Row],[ENTERPRISE_ID]], Addresses!$A:$Y,23,0), "Not on HR File")</f>
        <v>BROWNSVILLE</v>
      </c>
      <c r="AB1112" s="234" t="str">
        <f>IFERROR(VLOOKUP(Query1[[#This Row],[ENTERPRISE_ID]], Addresses!$A:$Y,24,0), "Not on HR File")</f>
        <v>TX</v>
      </c>
      <c r="AC1112" s="234" t="str">
        <f>IFERROR(VLOOKUP(Query1[[#This Row],[ENTERPRISE_ID]], Addresses!$A:$Y,25,0), "Not on HR File")</f>
        <v>78520</v>
      </c>
      <c r="AD1112" s="230" t="s">
        <v>6206</v>
      </c>
      <c r="AE1112" s="235">
        <v>46086</v>
      </c>
    </row>
    <row r="1113" spans="1:31" x14ac:dyDescent="0.3">
      <c r="A1113" s="230" t="s">
        <v>7345</v>
      </c>
      <c r="B1113" s="230" t="str">
        <f>Query1[[#This Row],[LAST_NAME]]</f>
        <v>CARMICHAEL</v>
      </c>
      <c r="C1113" s="230" t="s">
        <v>7346</v>
      </c>
      <c r="D1113" s="230" t="s">
        <v>5822</v>
      </c>
      <c r="E1113" s="230" t="s">
        <v>7347</v>
      </c>
      <c r="F1113" s="230" t="s">
        <v>7348</v>
      </c>
      <c r="G1113" s="230" t="s">
        <v>7349</v>
      </c>
      <c r="H1113" s="230" t="str">
        <f>Query1[[#This Row],[FULL_NAME]]</f>
        <v>JULIAN CARMICHAEL</v>
      </c>
      <c r="I1113" s="230" t="s">
        <v>7350</v>
      </c>
      <c r="J1113" s="230" t="s">
        <v>5443</v>
      </c>
      <c r="K1113" s="230" t="str">
        <f>Query1[[#This Row],[ENTERPRISE_ID]]</f>
        <v>JCARMIC</v>
      </c>
      <c r="L1113" s="231">
        <v>8459031189</v>
      </c>
      <c r="M1113" s="230" t="s">
        <v>5630</v>
      </c>
      <c r="N1113" s="230" t="s">
        <v>7351</v>
      </c>
      <c r="O1113" s="230"/>
      <c r="P1113" s="230" t="s">
        <v>7352</v>
      </c>
      <c r="Q1113" s="230" t="s">
        <v>318</v>
      </c>
      <c r="R1113" s="230" t="s">
        <v>7353</v>
      </c>
      <c r="S1113" s="230" t="s">
        <v>5664</v>
      </c>
      <c r="T1113" s="232">
        <v>8998</v>
      </c>
      <c r="U1113" s="230" t="s">
        <v>5917</v>
      </c>
      <c r="V1113" s="230" t="s">
        <v>5918</v>
      </c>
      <c r="W1113" s="233" t="str">
        <f>IFERROR(VLOOKUP(Query1[[#This Row],[ENTERPRISE_ID]],HR_tbl[],2, 0), "Not on HR File")</f>
        <v>Service Technician 2, In-Home</v>
      </c>
      <c r="X1113" s="113">
        <f>IFERROR(VLOOKUP(Query1[[#This Row],[ENTERPRISE_ID]],HR_tbl[],3,0), "Not on HR File")</f>
        <v>46012</v>
      </c>
      <c r="Y1113" s="234" t="str">
        <f>IFERROR(VLOOKUP(Query1[[#This Row],[ENTERPRISE_ID]], Addresses!$A:$Y,21,0), "Not on HR File")</f>
        <v>Not on HR File</v>
      </c>
      <c r="Z1113" s="234" t="str">
        <f>IFERROR(VLOOKUP(Query1[[#This Row],[ENTERPRISE_ID]], Addresses!$A:$Y,22,0), "Not on HR File")</f>
        <v>Not on HR File</v>
      </c>
      <c r="AA1113" s="234" t="str">
        <f>IFERROR(VLOOKUP(Query1[[#This Row],[ENTERPRISE_ID]], Addresses!$A:$Y,23,0), "Not on HR File")</f>
        <v>Not on HR File</v>
      </c>
      <c r="AB1113" s="234" t="str">
        <f>IFERROR(VLOOKUP(Query1[[#This Row],[ENTERPRISE_ID]], Addresses!$A:$Y,24,0), "Not on HR File")</f>
        <v>Not on HR File</v>
      </c>
      <c r="AC1113" s="234" t="str">
        <f>IFERROR(VLOOKUP(Query1[[#This Row],[ENTERPRISE_ID]], Addresses!$A:$Y,25,0), "Not on HR File")</f>
        <v>Not on HR File</v>
      </c>
      <c r="AD1113" s="230" t="s">
        <v>7354</v>
      </c>
      <c r="AE1113" s="235">
        <v>46086</v>
      </c>
    </row>
    <row r="1114" spans="1:31" x14ac:dyDescent="0.3">
      <c r="A1114" s="230" t="s">
        <v>8537</v>
      </c>
      <c r="B1114" s="230" t="str">
        <f>Query1[[#This Row],[LAST_NAME]]</f>
        <v>TOMES</v>
      </c>
      <c r="C1114" s="230" t="s">
        <v>8538</v>
      </c>
      <c r="D1114" s="230" t="s">
        <v>5756</v>
      </c>
      <c r="E1114" s="230" t="s">
        <v>8539</v>
      </c>
      <c r="F1114" s="230" t="s">
        <v>8540</v>
      </c>
      <c r="G1114" s="230" t="s">
        <v>8541</v>
      </c>
      <c r="H1114" s="230" t="str">
        <f>Query1[[#This Row],[FULL_NAME]]</f>
        <v>JARROD TOMES</v>
      </c>
      <c r="I1114" s="230" t="s">
        <v>8542</v>
      </c>
      <c r="J1114" s="230" t="s">
        <v>5329</v>
      </c>
      <c r="K1114" s="230" t="str">
        <f>Query1[[#This Row],[ENTERPRISE_ID]]</f>
        <v>JTOMES</v>
      </c>
      <c r="L1114" s="231">
        <v>2679160451</v>
      </c>
      <c r="M1114" s="230" t="s">
        <v>5630</v>
      </c>
      <c r="N1114" s="230" t="s">
        <v>8543</v>
      </c>
      <c r="O1114" s="230"/>
      <c r="P1114" s="230" t="s">
        <v>8544</v>
      </c>
      <c r="Q1114" s="230" t="s">
        <v>435</v>
      </c>
      <c r="R1114" s="230" t="s">
        <v>8545</v>
      </c>
      <c r="S1114" s="230" t="s">
        <v>5738</v>
      </c>
      <c r="T1114" s="232">
        <v>8998</v>
      </c>
      <c r="U1114" s="230" t="s">
        <v>5764</v>
      </c>
      <c r="V1114" s="230" t="s">
        <v>5765</v>
      </c>
      <c r="W1114" s="233" t="str">
        <f>IFERROR(VLOOKUP(Query1[[#This Row],[ENTERPRISE_ID]],HR_tbl[],2, 0), "Not on HR File")</f>
        <v>Service Technician 2, In-Home</v>
      </c>
      <c r="X1114" s="113">
        <f>IFERROR(VLOOKUP(Query1[[#This Row],[ENTERPRISE_ID]],HR_tbl[],3,0), "Not on HR File")</f>
        <v>45606</v>
      </c>
      <c r="Y1114" s="234" t="str">
        <f>IFERROR(VLOOKUP(Query1[[#This Row],[ENTERPRISE_ID]], Addresses!$A:$Y,21,0), "Not on HR File")</f>
        <v>24 PEARTREE LA</v>
      </c>
      <c r="Z1114" s="234">
        <f>IFERROR(VLOOKUP(Query1[[#This Row],[ENTERPRISE_ID]], Addresses!$A:$Y,22,0), "Not on HR File")</f>
        <v>0</v>
      </c>
      <c r="AA1114" s="234" t="str">
        <f>IFERROR(VLOOKUP(Query1[[#This Row],[ENTERPRISE_ID]], Addresses!$A:$Y,23,0), "Not on HR File")</f>
        <v>LEVITTOWN</v>
      </c>
      <c r="AB1114" s="234" t="str">
        <f>IFERROR(VLOOKUP(Query1[[#This Row],[ENTERPRISE_ID]], Addresses!$A:$Y,24,0), "Not on HR File")</f>
        <v>PA</v>
      </c>
      <c r="AC1114" s="234" t="str">
        <f>IFERROR(VLOOKUP(Query1[[#This Row],[ENTERPRISE_ID]], Addresses!$A:$Y,25,0), "Not on HR File")</f>
        <v>19054</v>
      </c>
      <c r="AD1114" s="230" t="s">
        <v>8546</v>
      </c>
      <c r="AE1114" s="235">
        <v>46086</v>
      </c>
    </row>
    <row r="1115" spans="1:31" x14ac:dyDescent="0.3">
      <c r="A1115" s="230" t="s">
        <v>2070</v>
      </c>
      <c r="B1115" s="230" t="str">
        <f>Query1[[#This Row],[LAST_NAME]]</f>
        <v>QUACH</v>
      </c>
      <c r="C1115" s="230" t="s">
        <v>2071</v>
      </c>
      <c r="D1115" s="230" t="s">
        <v>6040</v>
      </c>
      <c r="E1115" s="230" t="s">
        <v>7507</v>
      </c>
      <c r="F1115" s="230" t="s">
        <v>7508</v>
      </c>
      <c r="G1115" s="230" t="s">
        <v>2072</v>
      </c>
      <c r="H1115" s="230" t="str">
        <f>Query1[[#This Row],[FULL_NAME]]</f>
        <v>JOHNNY QUACH</v>
      </c>
      <c r="I1115" s="230" t="s">
        <v>3872</v>
      </c>
      <c r="J1115" s="230" t="s">
        <v>3871</v>
      </c>
      <c r="K1115" s="230" t="str">
        <f>Query1[[#This Row],[ENTERPRISE_ID]]</f>
        <v>JQUACH</v>
      </c>
      <c r="L1115" s="231">
        <v>6262032405</v>
      </c>
      <c r="M1115" s="230" t="s">
        <v>5630</v>
      </c>
      <c r="N1115" s="230" t="s">
        <v>7509</v>
      </c>
      <c r="O1115" s="230"/>
      <c r="P1115" s="230" t="s">
        <v>7510</v>
      </c>
      <c r="Q1115" s="230" t="s">
        <v>219</v>
      </c>
      <c r="R1115" s="230" t="s">
        <v>7511</v>
      </c>
      <c r="S1115" s="230" t="s">
        <v>5714</v>
      </c>
      <c r="T1115" s="232">
        <v>8998</v>
      </c>
      <c r="U1115" s="230" t="s">
        <v>5162</v>
      </c>
      <c r="V1115" s="230" t="s">
        <v>7512</v>
      </c>
      <c r="W1115" s="233" t="str">
        <f>IFERROR(VLOOKUP(Query1[[#This Row],[ENTERPRISE_ID]],HR_tbl[],2, 0), "Not on HR File")</f>
        <v>Service Technician 1, In-Home</v>
      </c>
      <c r="X1115" s="113">
        <f>IFERROR(VLOOKUP(Query1[[#This Row],[ENTERPRISE_ID]],HR_tbl[],3,0), "Not on HR File")</f>
        <v>40785</v>
      </c>
      <c r="Y1115" s="234" t="str">
        <f>IFERROR(VLOOKUP(Query1[[#This Row],[ENTERPRISE_ID]], Addresses!$A:$Y,21,0), "Not on HR File")</f>
        <v>3031 NEVADA AVE</v>
      </c>
      <c r="Z1115" s="234">
        <f>IFERROR(VLOOKUP(Query1[[#This Row],[ENTERPRISE_ID]], Addresses!$A:$Y,22,0), "Not on HR File")</f>
        <v>0</v>
      </c>
      <c r="AA1115" s="234" t="str">
        <f>IFERROR(VLOOKUP(Query1[[#This Row],[ENTERPRISE_ID]], Addresses!$A:$Y,23,0), "Not on HR File")</f>
        <v>EL MONTE</v>
      </c>
      <c r="AB1115" s="234" t="str">
        <f>IFERROR(VLOOKUP(Query1[[#This Row],[ENTERPRISE_ID]], Addresses!$A:$Y,24,0), "Not on HR File")</f>
        <v>CA</v>
      </c>
      <c r="AC1115" s="234" t="str">
        <f>IFERROR(VLOOKUP(Query1[[#This Row],[ENTERPRISE_ID]], Addresses!$A:$Y,25,0), "Not on HR File")</f>
        <v>91731</v>
      </c>
      <c r="AD1115" s="230" t="s">
        <v>7513</v>
      </c>
      <c r="AE1115" s="235">
        <v>46086</v>
      </c>
    </row>
    <row r="1116" spans="1:31" x14ac:dyDescent="0.3">
      <c r="A1116" s="230" t="s">
        <v>12331</v>
      </c>
      <c r="B1116" s="230" t="str">
        <f>Query1[[#This Row],[LAST_NAME]]</f>
        <v>THIELE</v>
      </c>
      <c r="C1116" s="230" t="s">
        <v>12332</v>
      </c>
      <c r="D1116" s="230" t="s">
        <v>5769</v>
      </c>
      <c r="E1116" s="230" t="s">
        <v>12333</v>
      </c>
      <c r="F1116" s="230" t="s">
        <v>12334</v>
      </c>
      <c r="G1116" s="230" t="s">
        <v>12335</v>
      </c>
      <c r="H1116" s="230" t="str">
        <f>Query1[[#This Row],[FULL_NAME]]</f>
        <v>JEFFREY THIELE</v>
      </c>
      <c r="I1116" s="230" t="s">
        <v>12336</v>
      </c>
      <c r="J1116" s="230" t="s">
        <v>4025</v>
      </c>
      <c r="K1116" s="230" t="str">
        <f>Query1[[#This Row],[ENTERPRISE_ID]]</f>
        <v>JTHIELE</v>
      </c>
      <c r="L1116" s="231">
        <v>5732710921</v>
      </c>
      <c r="M1116" s="230" t="s">
        <v>5630</v>
      </c>
      <c r="N1116" s="230" t="s">
        <v>12337</v>
      </c>
      <c r="O1116" s="230"/>
      <c r="P1116" s="230" t="s">
        <v>12338</v>
      </c>
      <c r="Q1116" s="230" t="s">
        <v>1502</v>
      </c>
      <c r="R1116" s="230" t="s">
        <v>9774</v>
      </c>
      <c r="S1116" s="230" t="s">
        <v>5714</v>
      </c>
      <c r="T1116" s="232">
        <v>8998</v>
      </c>
      <c r="U1116" s="230" t="s">
        <v>5772</v>
      </c>
      <c r="V1116" s="230" t="s">
        <v>7211</v>
      </c>
      <c r="W1116" s="233" t="str">
        <f>IFERROR(VLOOKUP(Query1[[#This Row],[ENTERPRISE_ID]],HR_tbl[],2, 0), "Not on HR File")</f>
        <v>Service Technician 2, In-Home</v>
      </c>
      <c r="X1116" s="113">
        <f>IFERROR(VLOOKUP(Query1[[#This Row],[ENTERPRISE_ID]],HR_tbl[],3,0), "Not on HR File")</f>
        <v>42282</v>
      </c>
      <c r="Y1116" s="234" t="str">
        <f>IFERROR(VLOOKUP(Query1[[#This Row],[ENTERPRISE_ID]], Addresses!$A:$Y,21,0), "Not on HR File")</f>
        <v>1526 N SPANISH</v>
      </c>
      <c r="Z1116" s="234">
        <f>IFERROR(VLOOKUP(Query1[[#This Row],[ENTERPRISE_ID]], Addresses!$A:$Y,22,0), "Not on HR File")</f>
        <v>0</v>
      </c>
      <c r="AA1116" s="234" t="str">
        <f>IFERROR(VLOOKUP(Query1[[#This Row],[ENTERPRISE_ID]], Addresses!$A:$Y,23,0), "Not on HR File")</f>
        <v>CAPE GIRARDEAU</v>
      </c>
      <c r="AB1116" s="234" t="str">
        <f>IFERROR(VLOOKUP(Query1[[#This Row],[ENTERPRISE_ID]], Addresses!$A:$Y,24,0), "Not on HR File")</f>
        <v>MO</v>
      </c>
      <c r="AC1116" s="234" t="str">
        <f>IFERROR(VLOOKUP(Query1[[#This Row],[ENTERPRISE_ID]], Addresses!$A:$Y,25,0), "Not on HR File")</f>
        <v>63701</v>
      </c>
      <c r="AD1116" s="230" t="s">
        <v>12339</v>
      </c>
      <c r="AE1116" s="235">
        <v>46086</v>
      </c>
    </row>
    <row r="1117" spans="1:31" x14ac:dyDescent="0.3">
      <c r="A1117" s="230" t="s">
        <v>745</v>
      </c>
      <c r="B1117" s="230" t="str">
        <f>Query1[[#This Row],[LAST_NAME]]</f>
        <v>MEAD</v>
      </c>
      <c r="C1117" s="230" t="s">
        <v>746</v>
      </c>
      <c r="D1117" s="230" t="s">
        <v>5656</v>
      </c>
      <c r="E1117" s="230" t="s">
        <v>8168</v>
      </c>
      <c r="F1117" s="230" t="s">
        <v>8169</v>
      </c>
      <c r="G1117" s="230" t="s">
        <v>747</v>
      </c>
      <c r="H1117" s="230" t="str">
        <f>Query1[[#This Row],[FULL_NAME]]</f>
        <v>STEPHEN MEAD</v>
      </c>
      <c r="I1117" s="230" t="s">
        <v>8170</v>
      </c>
      <c r="J1117" s="230" t="s">
        <v>4311</v>
      </c>
      <c r="K1117" s="230" t="str">
        <f>Query1[[#This Row],[ENTERPRISE_ID]]</f>
        <v>SMEAD</v>
      </c>
      <c r="L1117" s="231">
        <v>2693032005</v>
      </c>
      <c r="M1117" s="230" t="s">
        <v>5630</v>
      </c>
      <c r="N1117" s="230" t="s">
        <v>8171</v>
      </c>
      <c r="O1117" s="230"/>
      <c r="P1117" s="230" t="s">
        <v>8172</v>
      </c>
      <c r="Q1117" s="230" t="s">
        <v>752</v>
      </c>
      <c r="R1117" s="230" t="s">
        <v>8173</v>
      </c>
      <c r="S1117" s="230" t="s">
        <v>5634</v>
      </c>
      <c r="T1117" s="232">
        <v>8998</v>
      </c>
      <c r="U1117" s="230" t="s">
        <v>6732</v>
      </c>
      <c r="V1117" s="230" t="s">
        <v>6733</v>
      </c>
      <c r="W1117" s="233" t="str">
        <f>IFERROR(VLOOKUP(Query1[[#This Row],[ENTERPRISE_ID]],HR_tbl[],2, 0), "Not on HR File")</f>
        <v>Service Technician 1, In-Home</v>
      </c>
      <c r="X1117" s="113">
        <f>IFERROR(VLOOKUP(Query1[[#This Row],[ENTERPRISE_ID]],HR_tbl[],3,0), "Not on HR File")</f>
        <v>44546</v>
      </c>
      <c r="Y1117" s="234" t="str">
        <f>IFERROR(VLOOKUP(Query1[[#This Row],[ENTERPRISE_ID]], Addresses!$A:$Y,21,0), "Not on HR File")</f>
        <v>428 Pecan Ave.</v>
      </c>
      <c r="Z1117" s="234">
        <f>IFERROR(VLOOKUP(Query1[[#This Row],[ENTERPRISE_ID]], Addresses!$A:$Y,22,0), "Not on HR File")</f>
        <v>0</v>
      </c>
      <c r="AA1117" s="234" t="str">
        <f>IFERROR(VLOOKUP(Query1[[#This Row],[ENTERPRISE_ID]], Addresses!$A:$Y,23,0), "Not on HR File")</f>
        <v>Portage</v>
      </c>
      <c r="AB1117" s="234" t="str">
        <f>IFERROR(VLOOKUP(Query1[[#This Row],[ENTERPRISE_ID]], Addresses!$A:$Y,24,0), "Not on HR File")</f>
        <v>MI</v>
      </c>
      <c r="AC1117" s="234" t="str">
        <f>IFERROR(VLOOKUP(Query1[[#This Row],[ENTERPRISE_ID]], Addresses!$A:$Y,25,0), "Not on HR File")</f>
        <v>49024</v>
      </c>
      <c r="AD1117" s="230" t="s">
        <v>8174</v>
      </c>
      <c r="AE1117" s="235">
        <v>46086</v>
      </c>
    </row>
    <row r="1118" spans="1:31" x14ac:dyDescent="0.3">
      <c r="A1118" s="230" t="s">
        <v>14199</v>
      </c>
      <c r="B1118" s="230" t="str">
        <f>Query1[[#This Row],[LAST_NAME]]</f>
        <v>PALMER</v>
      </c>
      <c r="C1118" s="230" t="s">
        <v>2004</v>
      </c>
      <c r="D1118" s="230" t="s">
        <v>5867</v>
      </c>
      <c r="E1118" s="230" t="s">
        <v>14200</v>
      </c>
      <c r="F1118" s="230" t="s">
        <v>14201</v>
      </c>
      <c r="G1118" s="230" t="s">
        <v>2005</v>
      </c>
      <c r="H1118" s="230" t="str">
        <f>Query1[[#This Row],[FULL_NAME]]</f>
        <v>ERIC PALMER</v>
      </c>
      <c r="I1118" s="230" t="s">
        <v>11077</v>
      </c>
      <c r="J1118" s="230" t="s">
        <v>3868</v>
      </c>
      <c r="K1118" s="230" t="str">
        <f>Query1[[#This Row],[ENTERPRISE_ID]]</f>
        <v>EPALME1</v>
      </c>
      <c r="L1118" s="231">
        <v>6025561459</v>
      </c>
      <c r="M1118" s="230" t="s">
        <v>5630</v>
      </c>
      <c r="N1118" s="230" t="s">
        <v>14202</v>
      </c>
      <c r="O1118" s="230"/>
      <c r="P1118" s="230" t="s">
        <v>7550</v>
      </c>
      <c r="Q1118" s="230" t="s">
        <v>1675</v>
      </c>
      <c r="R1118" s="230" t="s">
        <v>7551</v>
      </c>
      <c r="S1118" s="230" t="s">
        <v>5634</v>
      </c>
      <c r="T1118" s="232">
        <v>8998</v>
      </c>
      <c r="U1118" s="230" t="s">
        <v>5369</v>
      </c>
      <c r="V1118" s="230" t="s">
        <v>14203</v>
      </c>
      <c r="W1118" s="233" t="str">
        <f>IFERROR(VLOOKUP(Query1[[#This Row],[ENTERPRISE_ID]],HR_tbl[],2, 0), "Not on HR File")</f>
        <v>HVAC Svc Tech II, Break/Fix</v>
      </c>
      <c r="X1118" s="113">
        <f>IFERROR(VLOOKUP(Query1[[#This Row],[ENTERPRISE_ID]],HR_tbl[],3,0), "Not on HR File")</f>
        <v>44747</v>
      </c>
      <c r="Y1118" s="234" t="str">
        <f>IFERROR(VLOOKUP(Query1[[#This Row],[ENTERPRISE_ID]], Addresses!$A:$Y,21,0), "Not on HR File")</f>
        <v>108 E. EASON AVENUE</v>
      </c>
      <c r="Z1118" s="234">
        <f>IFERROR(VLOOKUP(Query1[[#This Row],[ENTERPRISE_ID]], Addresses!$A:$Y,22,0), "Not on HR File")</f>
        <v>0</v>
      </c>
      <c r="AA1118" s="234" t="str">
        <f>IFERROR(VLOOKUP(Query1[[#This Row],[ENTERPRISE_ID]], Addresses!$A:$Y,23,0), "Not on HR File")</f>
        <v>BUCKEYE</v>
      </c>
      <c r="AB1118" s="234" t="str">
        <f>IFERROR(VLOOKUP(Query1[[#This Row],[ENTERPRISE_ID]], Addresses!$A:$Y,24,0), "Not on HR File")</f>
        <v>AZ</v>
      </c>
      <c r="AC1118" s="234" t="str">
        <f>IFERROR(VLOOKUP(Query1[[#This Row],[ENTERPRISE_ID]], Addresses!$A:$Y,25,0), "Not on HR File")</f>
        <v>85326</v>
      </c>
      <c r="AD1118" s="230" t="s">
        <v>14204</v>
      </c>
      <c r="AE1118" s="235">
        <v>46086</v>
      </c>
    </row>
    <row r="1119" spans="1:31" x14ac:dyDescent="0.3">
      <c r="A1119" s="230" t="s">
        <v>10171</v>
      </c>
      <c r="B1119" s="230" t="str">
        <f>Query1[[#This Row],[LAST_NAME]]</f>
        <v>RING</v>
      </c>
      <c r="C1119" s="230" t="s">
        <v>10172</v>
      </c>
      <c r="D1119" s="230" t="s">
        <v>5669</v>
      </c>
      <c r="E1119" s="230" t="s">
        <v>10173</v>
      </c>
      <c r="F1119" s="230" t="s">
        <v>10174</v>
      </c>
      <c r="G1119" s="230" t="s">
        <v>10175</v>
      </c>
      <c r="H1119" s="230" t="str">
        <f>Query1[[#This Row],[FULL_NAME]]</f>
        <v>BRET RING</v>
      </c>
      <c r="I1119" s="230" t="s">
        <v>10176</v>
      </c>
      <c r="J1119" s="230" t="s">
        <v>10177</v>
      </c>
      <c r="K1119" s="230" t="str">
        <f>Query1[[#This Row],[ENTERPRISE_ID]]</f>
        <v>BRING0</v>
      </c>
      <c r="L1119" s="231">
        <v>4582603069</v>
      </c>
      <c r="M1119" s="230" t="s">
        <v>5630</v>
      </c>
      <c r="N1119" s="230" t="s">
        <v>10178</v>
      </c>
      <c r="O1119" s="230"/>
      <c r="P1119" s="230" t="s">
        <v>10179</v>
      </c>
      <c r="Q1119" s="230" t="s">
        <v>1463</v>
      </c>
      <c r="R1119" s="230" t="s">
        <v>10180</v>
      </c>
      <c r="S1119" s="230" t="s">
        <v>5634</v>
      </c>
      <c r="T1119" s="232">
        <v>8998</v>
      </c>
      <c r="U1119" s="230" t="s">
        <v>5677</v>
      </c>
      <c r="V1119" s="230" t="s">
        <v>5678</v>
      </c>
      <c r="W1119" s="233" t="str">
        <f>IFERROR(VLOOKUP(Query1[[#This Row],[ENTERPRISE_ID]],HR_tbl[],2, 0), "Not on HR File")</f>
        <v>Service Technician 3, In-Home</v>
      </c>
      <c r="X1119" s="113">
        <f>IFERROR(VLOOKUP(Query1[[#This Row],[ENTERPRISE_ID]],HR_tbl[],3,0), "Not on HR File")</f>
        <v>45067</v>
      </c>
      <c r="Y1119" s="234" t="str">
        <f>IFERROR(VLOOKUP(Query1[[#This Row],[ENTERPRISE_ID]], Addresses!$A:$Y,21,0), "Not on HR File")</f>
        <v>315 Cathedral Way</v>
      </c>
      <c r="Z1119" s="234">
        <f>IFERROR(VLOOKUP(Query1[[#This Row],[ENTERPRISE_ID]], Addresses!$A:$Y,22,0), "Not on HR File")</f>
        <v>0</v>
      </c>
      <c r="AA1119" s="234" t="str">
        <f>IFERROR(VLOOKUP(Query1[[#This Row],[ENTERPRISE_ID]], Addresses!$A:$Y,23,0), "Not on HR File")</f>
        <v>Grants Pass</v>
      </c>
      <c r="AB1119" s="234" t="str">
        <f>IFERROR(VLOOKUP(Query1[[#This Row],[ENTERPRISE_ID]], Addresses!$A:$Y,24,0), "Not on HR File")</f>
        <v>OR</v>
      </c>
      <c r="AC1119" s="234" t="str">
        <f>IFERROR(VLOOKUP(Query1[[#This Row],[ENTERPRISE_ID]], Addresses!$A:$Y,25,0), "Not on HR File")</f>
        <v>97526</v>
      </c>
      <c r="AD1119" s="230" t="s">
        <v>10181</v>
      </c>
      <c r="AE1119" s="235">
        <v>46086</v>
      </c>
    </row>
    <row r="1120" spans="1:31" x14ac:dyDescent="0.3">
      <c r="A1120" s="230" t="s">
        <v>4194</v>
      </c>
      <c r="B1120" s="230" t="str">
        <f>Query1[[#This Row],[LAST_NAME]]</f>
        <v>CMELA</v>
      </c>
      <c r="C1120" s="230" t="s">
        <v>10491</v>
      </c>
      <c r="D1120" s="230" t="s">
        <v>5769</v>
      </c>
      <c r="E1120" s="230" t="s">
        <v>10492</v>
      </c>
      <c r="F1120" s="230" t="s">
        <v>10493</v>
      </c>
      <c r="G1120" s="230" t="s">
        <v>4197</v>
      </c>
      <c r="H1120" s="230" t="str">
        <f>Query1[[#This Row],[FULL_NAME]]</f>
        <v>VICTOR CMELA</v>
      </c>
      <c r="I1120" s="230" t="s">
        <v>4196</v>
      </c>
      <c r="J1120" s="230" t="s">
        <v>4195</v>
      </c>
      <c r="K1120" s="230" t="str">
        <f>Query1[[#This Row],[ENTERPRISE_ID]]</f>
        <v>VCMELA</v>
      </c>
      <c r="L1120" s="231">
        <v>2703700468</v>
      </c>
      <c r="M1120" s="230" t="s">
        <v>5630</v>
      </c>
      <c r="N1120" s="230" t="s">
        <v>10494</v>
      </c>
      <c r="O1120" s="230"/>
      <c r="P1120" s="230" t="s">
        <v>1779</v>
      </c>
      <c r="Q1120" s="230" t="s">
        <v>366</v>
      </c>
      <c r="R1120" s="230" t="s">
        <v>10495</v>
      </c>
      <c r="S1120" s="230" t="s">
        <v>5664</v>
      </c>
      <c r="T1120" s="232">
        <v>8998</v>
      </c>
      <c r="U1120" s="230" t="s">
        <v>5772</v>
      </c>
      <c r="V1120" s="230" t="s">
        <v>7211</v>
      </c>
      <c r="W1120" s="233" t="str">
        <f>IFERROR(VLOOKUP(Query1[[#This Row],[ENTERPRISE_ID]],HR_tbl[],2, 0), "Not on HR File")</f>
        <v>Service Technician 2, Trainee</v>
      </c>
      <c r="X1120" s="113">
        <f>IFERROR(VLOOKUP(Query1[[#This Row],[ENTERPRISE_ID]],HR_tbl[],3,0), "Not on HR File")</f>
        <v>46047</v>
      </c>
      <c r="Y1120" s="234" t="str">
        <f>IFERROR(VLOOKUP(Query1[[#This Row],[ENTERPRISE_ID]], Addresses!$A:$Y,21,0), "Not on HR File")</f>
        <v>Not on HR File</v>
      </c>
      <c r="Z1120" s="234" t="str">
        <f>IFERROR(VLOOKUP(Query1[[#This Row],[ENTERPRISE_ID]], Addresses!$A:$Y,22,0), "Not on HR File")</f>
        <v>Not on HR File</v>
      </c>
      <c r="AA1120" s="234" t="str">
        <f>IFERROR(VLOOKUP(Query1[[#This Row],[ENTERPRISE_ID]], Addresses!$A:$Y,23,0), "Not on HR File")</f>
        <v>Not on HR File</v>
      </c>
      <c r="AB1120" s="234" t="str">
        <f>IFERROR(VLOOKUP(Query1[[#This Row],[ENTERPRISE_ID]], Addresses!$A:$Y,24,0), "Not on HR File")</f>
        <v>Not on HR File</v>
      </c>
      <c r="AC1120" s="234" t="str">
        <f>IFERROR(VLOOKUP(Query1[[#This Row],[ENTERPRISE_ID]], Addresses!$A:$Y,25,0), "Not on HR File")</f>
        <v>Not on HR File</v>
      </c>
      <c r="AD1120" s="230" t="s">
        <v>10496</v>
      </c>
      <c r="AE1120" s="235">
        <v>46086</v>
      </c>
    </row>
    <row r="1121" spans="1:31" x14ac:dyDescent="0.3">
      <c r="A1121" s="230" t="s">
        <v>1155</v>
      </c>
      <c r="B1121" s="230" t="str">
        <f>Query1[[#This Row],[LAST_NAME]]</f>
        <v>FELIX</v>
      </c>
      <c r="C1121" s="230" t="s">
        <v>1156</v>
      </c>
      <c r="D1121" s="230" t="s">
        <v>6352</v>
      </c>
      <c r="E1121" s="230" t="s">
        <v>18333</v>
      </c>
      <c r="F1121" s="230" t="s">
        <v>18334</v>
      </c>
      <c r="G1121" s="230" t="s">
        <v>1157</v>
      </c>
      <c r="H1121" s="230" t="str">
        <f>Query1[[#This Row],[FULL_NAME]]</f>
        <v>ASCHBEA FELIX</v>
      </c>
      <c r="I1121" s="230" t="s">
        <v>4897</v>
      </c>
      <c r="J1121" s="230" t="s">
        <v>4896</v>
      </c>
      <c r="K1121" s="230" t="str">
        <f>Query1[[#This Row],[ENTERPRISE_ID]]</f>
        <v>AFELIX</v>
      </c>
      <c r="L1121" s="231">
        <v>7186904729</v>
      </c>
      <c r="M1121" s="230" t="s">
        <v>5630</v>
      </c>
      <c r="N1121" s="230"/>
      <c r="O1121" s="230"/>
      <c r="P1121" s="230"/>
      <c r="Q1121" s="230"/>
      <c r="R1121" s="230"/>
      <c r="S1121" s="230" t="s">
        <v>5664</v>
      </c>
      <c r="T1121" s="232">
        <v>8998</v>
      </c>
      <c r="U1121" s="230" t="s">
        <v>5377</v>
      </c>
      <c r="V1121" s="230" t="s">
        <v>6361</v>
      </c>
      <c r="W1121" s="233" t="str">
        <f>IFERROR(VLOOKUP(Query1[[#This Row],[ENTERPRISE_ID]],HR_tbl[],2, 0), "Not on HR File")</f>
        <v>Service Technician 3, In-Home</v>
      </c>
      <c r="X1121" s="113">
        <f>IFERROR(VLOOKUP(Query1[[#This Row],[ENTERPRISE_ID]],HR_tbl[],3,0), "Not on HR File")</f>
        <v>45865</v>
      </c>
      <c r="Y1121" s="234" t="str">
        <f>IFERROR(VLOOKUP(Query1[[#This Row],[ENTERPRISE_ID]], Addresses!$A:$Y,21,0), "Not on HR File")</f>
        <v>1191 PARK PLACE</v>
      </c>
      <c r="Z1121" s="234" t="str">
        <f>IFERROR(VLOOKUP(Query1[[#This Row],[ENTERPRISE_ID]], Addresses!$A:$Y,22,0), "Not on HR File")</f>
        <v>11D</v>
      </c>
      <c r="AA1121" s="234" t="str">
        <f>IFERROR(VLOOKUP(Query1[[#This Row],[ENTERPRISE_ID]], Addresses!$A:$Y,23,0), "Not on HR File")</f>
        <v>BROOKLYN</v>
      </c>
      <c r="AB1121" s="234" t="str">
        <f>IFERROR(VLOOKUP(Query1[[#This Row],[ENTERPRISE_ID]], Addresses!$A:$Y,24,0), "Not on HR File")</f>
        <v>NY</v>
      </c>
      <c r="AC1121" s="234" t="str">
        <f>IFERROR(VLOOKUP(Query1[[#This Row],[ENTERPRISE_ID]], Addresses!$A:$Y,25,0), "Not on HR File")</f>
        <v>11213</v>
      </c>
      <c r="AD1121" s="230" t="s">
        <v>18335</v>
      </c>
      <c r="AE1121" s="235">
        <v>46086</v>
      </c>
    </row>
    <row r="1122" spans="1:31" x14ac:dyDescent="0.3">
      <c r="A1122" s="230" t="s">
        <v>11491</v>
      </c>
      <c r="B1122" s="230" t="str">
        <f>Query1[[#This Row],[LAST_NAME]]</f>
        <v>BASEL</v>
      </c>
      <c r="C1122" s="230" t="s">
        <v>1598</v>
      </c>
      <c r="D1122" s="230" t="s">
        <v>5788</v>
      </c>
      <c r="E1122" s="230" t="s">
        <v>11492</v>
      </c>
      <c r="F1122" s="230" t="s">
        <v>11493</v>
      </c>
      <c r="G1122" s="230" t="s">
        <v>1599</v>
      </c>
      <c r="H1122" s="230" t="str">
        <f>Query1[[#This Row],[FULL_NAME]]</f>
        <v>FARDEEN BASEL</v>
      </c>
      <c r="I1122" s="230" t="s">
        <v>11494</v>
      </c>
      <c r="J1122" s="230" t="s">
        <v>11495</v>
      </c>
      <c r="K1122" s="230" t="str">
        <f>Query1[[#This Row],[ENTERPRISE_ID]]</f>
        <v>FBASEL</v>
      </c>
      <c r="L1122" s="231">
        <v>7038612536</v>
      </c>
      <c r="M1122" s="230" t="s">
        <v>5630</v>
      </c>
      <c r="N1122" s="230" t="s">
        <v>11496</v>
      </c>
      <c r="O1122" s="230" t="s">
        <v>11497</v>
      </c>
      <c r="P1122" s="230" t="s">
        <v>11498</v>
      </c>
      <c r="Q1122" s="230" t="s">
        <v>328</v>
      </c>
      <c r="R1122" s="230" t="s">
        <v>5278</v>
      </c>
      <c r="S1122" s="230" t="s">
        <v>5634</v>
      </c>
      <c r="T1122" s="232">
        <v>8998</v>
      </c>
      <c r="U1122" s="230" t="s">
        <v>5795</v>
      </c>
      <c r="V1122" s="230" t="s">
        <v>5796</v>
      </c>
      <c r="W1122" s="233" t="str">
        <f>IFERROR(VLOOKUP(Query1[[#This Row],[ENTERPRISE_ID]],HR_tbl[],2, 0), "Not on HR File")</f>
        <v>Service Technician 2, In-Home</v>
      </c>
      <c r="X1122" s="113">
        <f>IFERROR(VLOOKUP(Query1[[#This Row],[ENTERPRISE_ID]],HR_tbl[],3,0), "Not on HR File")</f>
        <v>45914</v>
      </c>
      <c r="Y1122" s="234" t="str">
        <f>IFERROR(VLOOKUP(Query1[[#This Row],[ENTERPRISE_ID]], Addresses!$A:$Y,21,0), "Not on HR File")</f>
        <v>6649 Tower Dr</v>
      </c>
      <c r="Z1122" s="234" t="str">
        <f>IFERROR(VLOOKUP(Query1[[#This Row],[ENTERPRISE_ID]], Addresses!$A:$Y,22,0), "Not on HR File")</f>
        <v>Apt 203</v>
      </c>
      <c r="AA1122" s="234" t="str">
        <f>IFERROR(VLOOKUP(Query1[[#This Row],[ENTERPRISE_ID]], Addresses!$A:$Y,23,0), "Not on HR File")</f>
        <v>Alexandria</v>
      </c>
      <c r="AB1122" s="234" t="str">
        <f>IFERROR(VLOOKUP(Query1[[#This Row],[ENTERPRISE_ID]], Addresses!$A:$Y,24,0), "Not on HR File")</f>
        <v>VA</v>
      </c>
      <c r="AC1122" s="234" t="str">
        <f>IFERROR(VLOOKUP(Query1[[#This Row],[ENTERPRISE_ID]], Addresses!$A:$Y,25,0), "Not on HR File")</f>
        <v>22306</v>
      </c>
      <c r="AD1122" s="230" t="s">
        <v>11499</v>
      </c>
      <c r="AE1122" s="235">
        <v>46086</v>
      </c>
    </row>
    <row r="1123" spans="1:31" x14ac:dyDescent="0.3">
      <c r="A1123" s="230" t="s">
        <v>14741</v>
      </c>
      <c r="B1123" s="230" t="str">
        <f>Query1[[#This Row],[LAST_NAME]]</f>
        <v>LUTZ</v>
      </c>
      <c r="C1123" s="230" t="s">
        <v>14742</v>
      </c>
      <c r="D1123" s="230" t="s">
        <v>5788</v>
      </c>
      <c r="E1123" s="230" t="s">
        <v>14743</v>
      </c>
      <c r="F1123" s="230" t="s">
        <v>14744</v>
      </c>
      <c r="G1123" s="230" t="s">
        <v>14745</v>
      </c>
      <c r="H1123" s="230" t="str">
        <f>Query1[[#This Row],[FULL_NAME]]</f>
        <v>JEFFERY LUTZ</v>
      </c>
      <c r="I1123" s="230" t="s">
        <v>4550</v>
      </c>
      <c r="J1123" s="230" t="s">
        <v>4242</v>
      </c>
      <c r="K1123" s="230" t="str">
        <f>Query1[[#This Row],[ENTERPRISE_ID]]</f>
        <v>JLUTZ</v>
      </c>
      <c r="L1123" s="231">
        <v>4106995137</v>
      </c>
      <c r="M1123" s="230" t="s">
        <v>5630</v>
      </c>
      <c r="N1123" s="230" t="s">
        <v>14746</v>
      </c>
      <c r="O1123" s="230"/>
      <c r="P1123" s="230" t="s">
        <v>14747</v>
      </c>
      <c r="Q1123" s="230" t="s">
        <v>541</v>
      </c>
      <c r="R1123" s="230" t="s">
        <v>9478</v>
      </c>
      <c r="S1123" s="230" t="s">
        <v>5634</v>
      </c>
      <c r="T1123" s="232">
        <v>8998</v>
      </c>
      <c r="U1123" s="230" t="s">
        <v>4294</v>
      </c>
      <c r="V1123" s="230" t="s">
        <v>6229</v>
      </c>
      <c r="W1123" s="233" t="str">
        <f>IFERROR(VLOOKUP(Query1[[#This Row],[ENTERPRISE_ID]],HR_tbl[],2, 0), "Not on HR File")</f>
        <v>Service Technician 1, In-Home</v>
      </c>
      <c r="X1123" s="113">
        <f>IFERROR(VLOOKUP(Query1[[#This Row],[ENTERPRISE_ID]],HR_tbl[],3,0), "Not on HR File")</f>
        <v>45774</v>
      </c>
      <c r="Y1123" s="234" t="str">
        <f>IFERROR(VLOOKUP(Query1[[#This Row],[ENTERPRISE_ID]], Addresses!$A:$Y,21,0), "Not on HR File")</f>
        <v>1219 LEEDS TERR.</v>
      </c>
      <c r="Z1123" s="234">
        <f>IFERROR(VLOOKUP(Query1[[#This Row],[ENTERPRISE_ID]], Addresses!$A:$Y,22,0), "Not on HR File")</f>
        <v>0</v>
      </c>
      <c r="AA1123" s="234" t="str">
        <f>IFERROR(VLOOKUP(Query1[[#This Row],[ENTERPRISE_ID]], Addresses!$A:$Y,23,0), "Not on HR File")</f>
        <v>HALETHORPE</v>
      </c>
      <c r="AB1123" s="234" t="str">
        <f>IFERROR(VLOOKUP(Query1[[#This Row],[ENTERPRISE_ID]], Addresses!$A:$Y,24,0), "Not on HR File")</f>
        <v>MD</v>
      </c>
      <c r="AC1123" s="234" t="str">
        <f>IFERROR(VLOOKUP(Query1[[#This Row],[ENTERPRISE_ID]], Addresses!$A:$Y,25,0), "Not on HR File")</f>
        <v>21227</v>
      </c>
      <c r="AD1123" s="230" t="s">
        <v>14748</v>
      </c>
      <c r="AE1123" s="235">
        <v>46086</v>
      </c>
    </row>
    <row r="1124" spans="1:31" x14ac:dyDescent="0.3">
      <c r="A1124" s="230" t="s">
        <v>9729</v>
      </c>
      <c r="B1124" s="230" t="str">
        <f>Query1[[#This Row],[LAST_NAME]]</f>
        <v>CRAWFORD</v>
      </c>
      <c r="C1124" s="230" t="s">
        <v>9730</v>
      </c>
      <c r="D1124" s="230" t="s">
        <v>5729</v>
      </c>
      <c r="E1124" s="230" t="s">
        <v>9731</v>
      </c>
      <c r="F1124" s="230" t="s">
        <v>9732</v>
      </c>
      <c r="G1124" s="230" t="s">
        <v>9733</v>
      </c>
      <c r="H1124" s="230" t="str">
        <f>Query1[[#This Row],[FULL_NAME]]</f>
        <v>BRIAN CRAWFORD</v>
      </c>
      <c r="I1124" s="230" t="s">
        <v>5009</v>
      </c>
      <c r="J1124" s="230" t="s">
        <v>4028</v>
      </c>
      <c r="K1124" s="230" t="str">
        <f>Query1[[#This Row],[ENTERPRISE_ID]]</f>
        <v>BCRAWFO</v>
      </c>
      <c r="L1124" s="231">
        <v>5308551193</v>
      </c>
      <c r="M1124" s="230" t="s">
        <v>5630</v>
      </c>
      <c r="N1124" s="230" t="s">
        <v>9734</v>
      </c>
      <c r="O1124" s="230"/>
      <c r="P1124" s="230" t="s">
        <v>9735</v>
      </c>
      <c r="Q1124" s="230" t="s">
        <v>219</v>
      </c>
      <c r="R1124" s="230" t="s">
        <v>9736</v>
      </c>
      <c r="S1124" s="230" t="s">
        <v>5738</v>
      </c>
      <c r="T1124" s="232">
        <v>8998</v>
      </c>
      <c r="U1124" s="230" t="s">
        <v>6334</v>
      </c>
      <c r="V1124" s="230" t="s">
        <v>6335</v>
      </c>
      <c r="W1124" s="233" t="str">
        <f>IFERROR(VLOOKUP(Query1[[#This Row],[ENTERPRISE_ID]],HR_tbl[],2, 0), "Not on HR File")</f>
        <v>Service Technician 1, In-Home</v>
      </c>
      <c r="X1124" s="113">
        <f>IFERROR(VLOOKUP(Query1[[#This Row],[ENTERPRISE_ID]],HR_tbl[],3,0), "Not on HR File")</f>
        <v>45102</v>
      </c>
      <c r="Y1124" s="234" t="str">
        <f>IFERROR(VLOOKUP(Query1[[#This Row],[ENTERPRISE_ID]], Addresses!$A:$Y,21,0), "Not on HR File")</f>
        <v>1462 MANZANITA AVE APT 4</v>
      </c>
      <c r="Z1124" s="234">
        <f>IFERROR(VLOOKUP(Query1[[#This Row],[ENTERPRISE_ID]], Addresses!$A:$Y,22,0), "Not on HR File")</f>
        <v>0</v>
      </c>
      <c r="AA1124" s="234" t="str">
        <f>IFERROR(VLOOKUP(Query1[[#This Row],[ENTERPRISE_ID]], Addresses!$A:$Y,23,0), "Not on HR File")</f>
        <v>CHICO</v>
      </c>
      <c r="AB1124" s="234" t="str">
        <f>IFERROR(VLOOKUP(Query1[[#This Row],[ENTERPRISE_ID]], Addresses!$A:$Y,24,0), "Not on HR File")</f>
        <v>CA</v>
      </c>
      <c r="AC1124" s="234" t="str">
        <f>IFERROR(VLOOKUP(Query1[[#This Row],[ENTERPRISE_ID]], Addresses!$A:$Y,25,0), "Not on HR File")</f>
        <v>95926</v>
      </c>
      <c r="AD1124" s="230" t="s">
        <v>9737</v>
      </c>
      <c r="AE1124" s="235">
        <v>46086</v>
      </c>
    </row>
    <row r="1125" spans="1:31" x14ac:dyDescent="0.3">
      <c r="A1125" s="230" t="s">
        <v>14957</v>
      </c>
      <c r="B1125" s="230" t="str">
        <f>Query1[[#This Row],[LAST_NAME]]</f>
        <v>BARRIOS</v>
      </c>
      <c r="C1125" s="230" t="s">
        <v>14958</v>
      </c>
      <c r="D1125" s="230" t="s">
        <v>6524</v>
      </c>
      <c r="E1125" s="230" t="s">
        <v>14959</v>
      </c>
      <c r="F1125" s="230" t="s">
        <v>14960</v>
      </c>
      <c r="G1125" s="230" t="s">
        <v>6866</v>
      </c>
      <c r="H1125" s="230" t="str">
        <f>Query1[[#This Row],[FULL_NAME]]</f>
        <v>LUIS BARRIOS</v>
      </c>
      <c r="I1125" s="230" t="s">
        <v>14961</v>
      </c>
      <c r="J1125" s="230" t="s">
        <v>4007</v>
      </c>
      <c r="K1125" s="230" t="str">
        <f>Query1[[#This Row],[ENTERPRISE_ID]]</f>
        <v>LBARRI4</v>
      </c>
      <c r="L1125" s="231">
        <v>8318379000</v>
      </c>
      <c r="M1125" s="230" t="s">
        <v>5630</v>
      </c>
      <c r="N1125" s="230" t="s">
        <v>14962</v>
      </c>
      <c r="O1125" s="230"/>
      <c r="P1125" s="230" t="s">
        <v>14963</v>
      </c>
      <c r="Q1125" s="230" t="s">
        <v>219</v>
      </c>
      <c r="R1125" s="230" t="s">
        <v>14964</v>
      </c>
      <c r="S1125" s="230" t="s">
        <v>5916</v>
      </c>
      <c r="T1125" s="232">
        <v>8998</v>
      </c>
      <c r="U1125" s="230" t="s">
        <v>5715</v>
      </c>
      <c r="V1125" s="230" t="s">
        <v>5716</v>
      </c>
      <c r="W1125" s="233" t="str">
        <f>IFERROR(VLOOKUP(Query1[[#This Row],[ENTERPRISE_ID]],HR_tbl[],2, 0), "Not on HR File")</f>
        <v>Team Lead Technician</v>
      </c>
      <c r="X1125" s="113">
        <f>IFERROR(VLOOKUP(Query1[[#This Row],[ENTERPRISE_ID]],HR_tbl[],3,0), "Not on HR File")</f>
        <v>39568</v>
      </c>
      <c r="Y1125" s="234" t="str">
        <f>IFERROR(VLOOKUP(Query1[[#This Row],[ENTERPRISE_ID]], Addresses!$A:$Y,21,0), "Not on HR File")</f>
        <v>935 Arena Way</v>
      </c>
      <c r="Z1125" s="234">
        <f>IFERROR(VLOOKUP(Query1[[#This Row],[ENTERPRISE_ID]], Addresses!$A:$Y,22,0), "Not on HR File")</f>
        <v>0</v>
      </c>
      <c r="AA1125" s="234" t="str">
        <f>IFERROR(VLOOKUP(Query1[[#This Row],[ENTERPRISE_ID]], Addresses!$A:$Y,23,0), "Not on HR File")</f>
        <v>Hollister</v>
      </c>
      <c r="AB1125" s="234" t="str">
        <f>IFERROR(VLOOKUP(Query1[[#This Row],[ENTERPRISE_ID]], Addresses!$A:$Y,24,0), "Not on HR File")</f>
        <v>CA</v>
      </c>
      <c r="AC1125" s="234" t="str">
        <f>IFERROR(VLOOKUP(Query1[[#This Row],[ENTERPRISE_ID]], Addresses!$A:$Y,25,0), "Not on HR File")</f>
        <v>95023</v>
      </c>
      <c r="AD1125" s="230" t="s">
        <v>14965</v>
      </c>
      <c r="AE1125" s="235">
        <v>46086</v>
      </c>
    </row>
    <row r="1126" spans="1:31" x14ac:dyDescent="0.3">
      <c r="A1126" s="230" t="s">
        <v>6053</v>
      </c>
      <c r="B1126" s="230" t="str">
        <f>Query1[[#This Row],[LAST_NAME]]</f>
        <v>COLLINS</v>
      </c>
      <c r="C1126" s="230" t="s">
        <v>6054</v>
      </c>
      <c r="D1126" s="230" t="s">
        <v>5682</v>
      </c>
      <c r="E1126" s="230" t="s">
        <v>6055</v>
      </c>
      <c r="F1126" s="230" t="s">
        <v>6056</v>
      </c>
      <c r="G1126" s="230" t="s">
        <v>5690</v>
      </c>
      <c r="H1126" s="230" t="str">
        <f>Query1[[#This Row],[FULL_NAME]]</f>
        <v>JOHNNY COLLINS</v>
      </c>
      <c r="I1126" s="230" t="s">
        <v>6057</v>
      </c>
      <c r="J1126" s="230" t="s">
        <v>3871</v>
      </c>
      <c r="K1126" s="230" t="str">
        <f>Query1[[#This Row],[ENTERPRISE_ID]]</f>
        <v>JCOLL25</v>
      </c>
      <c r="L1126" s="231">
        <v>3366882145</v>
      </c>
      <c r="M1126" s="230" t="s">
        <v>5630</v>
      </c>
      <c r="N1126" s="230" t="s">
        <v>6058</v>
      </c>
      <c r="O1126" s="230"/>
      <c r="P1126" s="230" t="s">
        <v>6059</v>
      </c>
      <c r="Q1126" s="230" t="s">
        <v>416</v>
      </c>
      <c r="R1126" s="230" t="s">
        <v>6060</v>
      </c>
      <c r="S1126" s="230" t="s">
        <v>5738</v>
      </c>
      <c r="T1126" s="232">
        <v>8998</v>
      </c>
      <c r="U1126" s="230" t="s">
        <v>5715</v>
      </c>
      <c r="V1126" s="230" t="s">
        <v>5716</v>
      </c>
      <c r="W1126" s="233" t="str">
        <f>IFERROR(VLOOKUP(Query1[[#This Row],[ENTERPRISE_ID]],HR_tbl[],2, 0), "Not on HR File")</f>
        <v>Team Lead Technician</v>
      </c>
      <c r="X1126" s="113">
        <f>IFERROR(VLOOKUP(Query1[[#This Row],[ENTERPRISE_ID]],HR_tbl[],3,0), "Not on HR File")</f>
        <v>30005</v>
      </c>
      <c r="Y1126" s="234" t="str">
        <f>IFERROR(VLOOKUP(Query1[[#This Row],[ENTERPRISE_ID]], Addresses!$A:$Y,21,0), "Not on HR File")</f>
        <v>1573 piney grove road</v>
      </c>
      <c r="Z1126" s="234">
        <f>IFERROR(VLOOKUP(Query1[[#This Row],[ENTERPRISE_ID]], Addresses!$A:$Y,22,0), "Not on HR File")</f>
        <v>0</v>
      </c>
      <c r="AA1126" s="234" t="str">
        <f>IFERROR(VLOOKUP(Query1[[#This Row],[ENTERPRISE_ID]], Addresses!$A:$Y,23,0), "Not on HR File")</f>
        <v>kernersville</v>
      </c>
      <c r="AB1126" s="234" t="str">
        <f>IFERROR(VLOOKUP(Query1[[#This Row],[ENTERPRISE_ID]], Addresses!$A:$Y,24,0), "Not on HR File")</f>
        <v>NC</v>
      </c>
      <c r="AC1126" s="234" t="str">
        <f>IFERROR(VLOOKUP(Query1[[#This Row],[ENTERPRISE_ID]], Addresses!$A:$Y,25,0), "Not on HR File")</f>
        <v>27284</v>
      </c>
      <c r="AD1126" s="230" t="s">
        <v>6061</v>
      </c>
      <c r="AE1126" s="235">
        <v>46086</v>
      </c>
    </row>
    <row r="1127" spans="1:31" x14ac:dyDescent="0.3">
      <c r="A1127" s="230" t="s">
        <v>13134</v>
      </c>
      <c r="B1127" s="230" t="str">
        <f>Query1[[#This Row],[LAST_NAME]]</f>
        <v>HABIBI</v>
      </c>
      <c r="C1127" s="230" t="s">
        <v>387</v>
      </c>
      <c r="D1127" s="230" t="s">
        <v>5788</v>
      </c>
      <c r="E1127" s="230" t="s">
        <v>13135</v>
      </c>
      <c r="F1127" s="230" t="s">
        <v>13136</v>
      </c>
      <c r="G1127" s="230" t="s">
        <v>388</v>
      </c>
      <c r="H1127" s="230" t="str">
        <f>Query1[[#This Row],[FULL_NAME]]</f>
        <v>JAMSHID HABIBI</v>
      </c>
      <c r="I1127" s="230" t="s">
        <v>13137</v>
      </c>
      <c r="J1127" s="230" t="s">
        <v>13138</v>
      </c>
      <c r="K1127" s="230" t="str">
        <f>Query1[[#This Row],[ENTERPRISE_ID]]</f>
        <v>JHABIBI</v>
      </c>
      <c r="L1127" s="231">
        <v>3014331053</v>
      </c>
      <c r="M1127" s="230" t="s">
        <v>5630</v>
      </c>
      <c r="N1127" s="230" t="s">
        <v>13139</v>
      </c>
      <c r="O1127" s="230"/>
      <c r="P1127" s="230" t="s">
        <v>5793</v>
      </c>
      <c r="Q1127" s="230" t="s">
        <v>328</v>
      </c>
      <c r="R1127" s="230" t="s">
        <v>5289</v>
      </c>
      <c r="S1127" s="230" t="s">
        <v>5634</v>
      </c>
      <c r="T1127" s="232">
        <v>8998</v>
      </c>
      <c r="U1127" s="230" t="s">
        <v>3537</v>
      </c>
      <c r="V1127" s="230" t="s">
        <v>6875</v>
      </c>
      <c r="W1127" s="233" t="str">
        <f>IFERROR(VLOOKUP(Query1[[#This Row],[ENTERPRISE_ID]],HR_tbl[],2, 0), "Not on HR File")</f>
        <v>Service Technician 2, In-Home</v>
      </c>
      <c r="X1127" s="113">
        <f>IFERROR(VLOOKUP(Query1[[#This Row],[ENTERPRISE_ID]],HR_tbl[],3,0), "Not on HR File")</f>
        <v>44620</v>
      </c>
      <c r="Y1127" s="234" t="str">
        <f>IFERROR(VLOOKUP(Query1[[#This Row],[ENTERPRISE_ID]], Addresses!$A:$Y,21,0), "Not on HR File")</f>
        <v>4066 CARDINAL CREST DR.</v>
      </c>
      <c r="Z1127" s="234">
        <f>IFERROR(VLOOKUP(Query1[[#This Row],[ENTERPRISE_ID]], Addresses!$A:$Y,22,0), "Not on HR File")</f>
        <v>0</v>
      </c>
      <c r="AA1127" s="234" t="str">
        <f>IFERROR(VLOOKUP(Query1[[#This Row],[ENTERPRISE_ID]], Addresses!$A:$Y,23,0), "Not on HR File")</f>
        <v>WOODBRIDGE</v>
      </c>
      <c r="AB1127" s="234" t="str">
        <f>IFERROR(VLOOKUP(Query1[[#This Row],[ENTERPRISE_ID]], Addresses!$A:$Y,24,0), "Not on HR File")</f>
        <v>VA</v>
      </c>
      <c r="AC1127" s="234" t="str">
        <f>IFERROR(VLOOKUP(Query1[[#This Row],[ENTERPRISE_ID]], Addresses!$A:$Y,25,0), "Not on HR File")</f>
        <v>22193</v>
      </c>
      <c r="AD1127" s="230" t="s">
        <v>13140</v>
      </c>
      <c r="AE1127" s="235">
        <v>46086</v>
      </c>
    </row>
    <row r="1128" spans="1:31" x14ac:dyDescent="0.3">
      <c r="A1128" s="230" t="s">
        <v>6384</v>
      </c>
      <c r="B1128" s="230" t="str">
        <f>Query1[[#This Row],[LAST_NAME]]</f>
        <v>RASSAIAN</v>
      </c>
      <c r="C1128" s="230" t="s">
        <v>6385</v>
      </c>
      <c r="D1128" s="230" t="s">
        <v>5669</v>
      </c>
      <c r="E1128" s="230" t="s">
        <v>6386</v>
      </c>
      <c r="F1128" s="230" t="s">
        <v>6387</v>
      </c>
      <c r="G1128" s="230" t="s">
        <v>5751</v>
      </c>
      <c r="H1128" s="230" t="str">
        <f>Query1[[#This Row],[FULL_NAME]]</f>
        <v>MEHRDAD RASSAIAN</v>
      </c>
      <c r="I1128" s="230" t="s">
        <v>6388</v>
      </c>
      <c r="J1128" s="230" t="s">
        <v>6389</v>
      </c>
      <c r="K1128" s="230" t="str">
        <f>Query1[[#This Row],[ENTERPRISE_ID]]</f>
        <v>MRASSAI</v>
      </c>
      <c r="L1128" s="231">
        <v>4253192779</v>
      </c>
      <c r="M1128" s="230" t="s">
        <v>5630</v>
      </c>
      <c r="N1128" s="230" t="s">
        <v>6390</v>
      </c>
      <c r="O1128" s="230"/>
      <c r="P1128" s="230" t="s">
        <v>2229</v>
      </c>
      <c r="Q1128" s="230" t="s">
        <v>1472</v>
      </c>
      <c r="R1128" s="230" t="s">
        <v>6391</v>
      </c>
      <c r="S1128" s="230" t="s">
        <v>5634</v>
      </c>
      <c r="T1128" s="232">
        <v>8998</v>
      </c>
      <c r="U1128" s="230" t="s">
        <v>5715</v>
      </c>
      <c r="V1128" s="230" t="s">
        <v>5716</v>
      </c>
      <c r="W1128" s="233" t="str">
        <f>IFERROR(VLOOKUP(Query1[[#This Row],[ENTERPRISE_ID]],HR_tbl[],2, 0), "Not on HR File")</f>
        <v>Team Lead Technician</v>
      </c>
      <c r="X1128" s="113">
        <f>IFERROR(VLOOKUP(Query1[[#This Row],[ENTERPRISE_ID]],HR_tbl[],3,0), "Not on HR File")</f>
        <v>39505</v>
      </c>
      <c r="Y1128" s="234" t="str">
        <f>IFERROR(VLOOKUP(Query1[[#This Row],[ENTERPRISE_ID]], Addresses!$A:$Y,21,0), "Not on HR File")</f>
        <v>1430 W CASINO RD</v>
      </c>
      <c r="Z1128" s="234" t="str">
        <f>IFERROR(VLOOKUP(Query1[[#This Row],[ENTERPRISE_ID]], Addresses!$A:$Y,22,0), "Not on HR File")</f>
        <v>UNIT 123</v>
      </c>
      <c r="AA1128" s="234" t="str">
        <f>IFERROR(VLOOKUP(Query1[[#This Row],[ENTERPRISE_ID]], Addresses!$A:$Y,23,0), "Not on HR File")</f>
        <v>EVERETT</v>
      </c>
      <c r="AB1128" s="234" t="str">
        <f>IFERROR(VLOOKUP(Query1[[#This Row],[ENTERPRISE_ID]], Addresses!$A:$Y,24,0), "Not on HR File")</f>
        <v>WA</v>
      </c>
      <c r="AC1128" s="234" t="str">
        <f>IFERROR(VLOOKUP(Query1[[#This Row],[ENTERPRISE_ID]], Addresses!$A:$Y,25,0), "Not on HR File")</f>
        <v>98204</v>
      </c>
      <c r="AD1128" s="230" t="s">
        <v>6392</v>
      </c>
      <c r="AE1128" s="235">
        <v>46086</v>
      </c>
    </row>
    <row r="1129" spans="1:31" x14ac:dyDescent="0.3">
      <c r="A1129" s="230" t="s">
        <v>2369</v>
      </c>
      <c r="B1129" s="230" t="str">
        <f>Query1[[#This Row],[LAST_NAME]]</f>
        <v>COSTELLO</v>
      </c>
      <c r="C1129" s="230" t="s">
        <v>2370</v>
      </c>
      <c r="D1129" s="230" t="s">
        <v>5788</v>
      </c>
      <c r="E1129" s="230" t="s">
        <v>11784</v>
      </c>
      <c r="F1129" s="230" t="s">
        <v>11785</v>
      </c>
      <c r="G1129" s="230" t="s">
        <v>2371</v>
      </c>
      <c r="H1129" s="230" t="str">
        <f>Query1[[#This Row],[FULL_NAME]]</f>
        <v>MARSHALL COSTELLO</v>
      </c>
      <c r="I1129" s="230" t="s">
        <v>11786</v>
      </c>
      <c r="J1129" s="230" t="s">
        <v>4678</v>
      </c>
      <c r="K1129" s="230" t="str">
        <f>Query1[[#This Row],[ENTERPRISE_ID]]</f>
        <v>MCOSTEL</v>
      </c>
      <c r="L1129" s="231">
        <v>3028974391</v>
      </c>
      <c r="M1129" s="230" t="s">
        <v>5630</v>
      </c>
      <c r="N1129" s="230" t="s">
        <v>11787</v>
      </c>
      <c r="O1129" s="230"/>
      <c r="P1129" s="230" t="s">
        <v>11788</v>
      </c>
      <c r="Q1129" s="230" t="s">
        <v>619</v>
      </c>
      <c r="R1129" s="230" t="s">
        <v>11789</v>
      </c>
      <c r="S1129" s="230" t="s">
        <v>5634</v>
      </c>
      <c r="T1129" s="232">
        <v>8998</v>
      </c>
      <c r="U1129" s="230" t="s">
        <v>1652</v>
      </c>
      <c r="V1129" s="230" t="s">
        <v>6036</v>
      </c>
      <c r="W1129" s="233" t="str">
        <f>IFERROR(VLOOKUP(Query1[[#This Row],[ENTERPRISE_ID]],HR_tbl[],2, 0), "Not on HR File")</f>
        <v>Service Technician 2, In-Home</v>
      </c>
      <c r="X1129" s="113">
        <f>IFERROR(VLOOKUP(Query1[[#This Row],[ENTERPRISE_ID]],HR_tbl[],3,0), "Not on HR File")</f>
        <v>45886</v>
      </c>
      <c r="Y1129" s="234" t="str">
        <f>IFERROR(VLOOKUP(Query1[[#This Row],[ENTERPRISE_ID]], Addresses!$A:$Y,21,0), "Not on HR File")</f>
        <v>501 WOODLAND MILLS DR</v>
      </c>
      <c r="Z1129" s="234">
        <f>IFERROR(VLOOKUP(Query1[[#This Row],[ENTERPRISE_ID]], Addresses!$A:$Y,22,0), "Not on HR File")</f>
        <v>0</v>
      </c>
      <c r="AA1129" s="234" t="str">
        <f>IFERROR(VLOOKUP(Query1[[#This Row],[ENTERPRISE_ID]], Addresses!$A:$Y,23,0), "Not on HR File")</f>
        <v>SEAFORD</v>
      </c>
      <c r="AB1129" s="234" t="str">
        <f>IFERROR(VLOOKUP(Query1[[#This Row],[ENTERPRISE_ID]], Addresses!$A:$Y,24,0), "Not on HR File")</f>
        <v>DE</v>
      </c>
      <c r="AC1129" s="234" t="str">
        <f>IFERROR(VLOOKUP(Query1[[#This Row],[ENTERPRISE_ID]], Addresses!$A:$Y,25,0), "Not on HR File")</f>
        <v>19973</v>
      </c>
      <c r="AD1129" s="230" t="s">
        <v>11790</v>
      </c>
      <c r="AE1129" s="235">
        <v>46086</v>
      </c>
    </row>
    <row r="1130" spans="1:31" x14ac:dyDescent="0.3">
      <c r="A1130" s="230" t="s">
        <v>3403</v>
      </c>
      <c r="B1130" s="230" t="str">
        <f>Query1[[#This Row],[LAST_NAME]]</f>
        <v>RAMZ</v>
      </c>
      <c r="C1130" s="230" t="s">
        <v>3404</v>
      </c>
      <c r="D1130" s="230" t="s">
        <v>5788</v>
      </c>
      <c r="E1130" s="230" t="s">
        <v>18692</v>
      </c>
      <c r="F1130" s="230" t="s">
        <v>18693</v>
      </c>
      <c r="G1130" s="230" t="s">
        <v>3405</v>
      </c>
      <c r="H1130" s="230" t="str">
        <f>Query1[[#This Row],[FULL_NAME]]</f>
        <v>SEEAR RAMZ</v>
      </c>
      <c r="I1130" s="230" t="s">
        <v>4299</v>
      </c>
      <c r="J1130" s="230" t="s">
        <v>4298</v>
      </c>
      <c r="K1130" s="230" t="str">
        <f>Query1[[#This Row],[ENTERPRISE_ID]]</f>
        <v>SRAMZ</v>
      </c>
      <c r="L1130" s="231">
        <v>5406307000</v>
      </c>
      <c r="M1130" s="230" t="s">
        <v>5630</v>
      </c>
      <c r="N1130" s="230" t="s">
        <v>18694</v>
      </c>
      <c r="O1130" s="230"/>
      <c r="P1130" s="230" t="s">
        <v>10564</v>
      </c>
      <c r="Q1130" s="230" t="s">
        <v>328</v>
      </c>
      <c r="R1130" s="230" t="s">
        <v>10565</v>
      </c>
      <c r="S1130" s="230" t="s">
        <v>5634</v>
      </c>
      <c r="T1130" s="232">
        <v>8998</v>
      </c>
      <c r="U1130" s="230" t="s">
        <v>5795</v>
      </c>
      <c r="V1130" s="230" t="s">
        <v>5796</v>
      </c>
      <c r="W1130" s="233" t="str">
        <f>IFERROR(VLOOKUP(Query1[[#This Row],[ENTERPRISE_ID]],HR_tbl[],2, 0), "Not on HR File")</f>
        <v>Service Technician 3, In-Home</v>
      </c>
      <c r="X1130" s="113">
        <f>IFERROR(VLOOKUP(Query1[[#This Row],[ENTERPRISE_ID]],HR_tbl[],3,0), "Not on HR File")</f>
        <v>44973</v>
      </c>
      <c r="Y1130" s="234" t="str">
        <f>IFERROR(VLOOKUP(Query1[[#This Row],[ENTERPRISE_ID]], Addresses!$A:$Y,21,0), "Not on HR File")</f>
        <v>7866 Blue Gray cir</v>
      </c>
      <c r="Z1130" s="234">
        <f>IFERROR(VLOOKUP(Query1[[#This Row],[ENTERPRISE_ID]], Addresses!$A:$Y,22,0), "Not on HR File")</f>
        <v>0</v>
      </c>
      <c r="AA1130" s="234" t="str">
        <f>IFERROR(VLOOKUP(Query1[[#This Row],[ENTERPRISE_ID]], Addresses!$A:$Y,23,0), "Not on HR File")</f>
        <v>Manassas</v>
      </c>
      <c r="AB1130" s="234" t="str">
        <f>IFERROR(VLOOKUP(Query1[[#This Row],[ENTERPRISE_ID]], Addresses!$A:$Y,24,0), "Not on HR File")</f>
        <v>VA</v>
      </c>
      <c r="AC1130" s="234" t="str">
        <f>IFERROR(VLOOKUP(Query1[[#This Row],[ENTERPRISE_ID]], Addresses!$A:$Y,25,0), "Not on HR File")</f>
        <v>20109</v>
      </c>
      <c r="AD1130" s="230" t="s">
        <v>18695</v>
      </c>
      <c r="AE1130" s="235">
        <v>46086</v>
      </c>
    </row>
    <row r="1131" spans="1:31" x14ac:dyDescent="0.3">
      <c r="A1131" s="230"/>
      <c r="B1131" s="230" t="str">
        <f>Query1[[#This Row],[LAST_NAME]]</f>
        <v>LEBARON</v>
      </c>
      <c r="C1131" s="230" t="s">
        <v>15264</v>
      </c>
      <c r="D1131" s="230" t="s">
        <v>5708</v>
      </c>
      <c r="E1131" s="230" t="s">
        <v>15265</v>
      </c>
      <c r="F1131" s="230"/>
      <c r="G1131" s="230" t="s">
        <v>15266</v>
      </c>
      <c r="H1131" s="230" t="str">
        <f>Query1[[#This Row],[FULL_NAME]]</f>
        <v>LANDON LEBARON</v>
      </c>
      <c r="I1131" s="230" t="s">
        <v>15267</v>
      </c>
      <c r="J1131" s="230" t="s">
        <v>15268</v>
      </c>
      <c r="K1131" s="230" t="str">
        <f>Query1[[#This Row],[ENTERPRISE_ID]]</f>
        <v>LLEBARO</v>
      </c>
      <c r="L1131" s="231">
        <v>3187610173</v>
      </c>
      <c r="M1131" s="230" t="s">
        <v>5630</v>
      </c>
      <c r="N1131" s="230" t="s">
        <v>15269</v>
      </c>
      <c r="O1131" s="230" t="s">
        <v>15270</v>
      </c>
      <c r="P1131" s="230" t="s">
        <v>15271</v>
      </c>
      <c r="Q1131" s="230" t="s">
        <v>287</v>
      </c>
      <c r="R1131" s="230" t="s">
        <v>15272</v>
      </c>
      <c r="S1131" s="230" t="s">
        <v>5714</v>
      </c>
      <c r="T1131" s="232">
        <v>8998</v>
      </c>
      <c r="U1131" s="230" t="s">
        <v>5200</v>
      </c>
      <c r="V1131" s="230" t="s">
        <v>5887</v>
      </c>
      <c r="W1131" s="233" t="str">
        <f>IFERROR(VLOOKUP(Query1[[#This Row],[ENTERPRISE_ID]],HR_tbl[],2, 0), "Not on HR File")</f>
        <v>Service Technician 2, In-Home</v>
      </c>
      <c r="X1131" s="113">
        <f>IFERROR(VLOOKUP(Query1[[#This Row],[ENTERPRISE_ID]],HR_tbl[],3,0), "Not on HR File")</f>
        <v>45956</v>
      </c>
      <c r="Y1131" s="234" t="str">
        <f>IFERROR(VLOOKUP(Query1[[#This Row],[ENTERPRISE_ID]], Addresses!$A:$Y,21,0), "Not on HR File")</f>
        <v>411 GULPHA DR</v>
      </c>
      <c r="Z1131" s="234" t="str">
        <f>IFERROR(VLOOKUP(Query1[[#This Row],[ENTERPRISE_ID]], Addresses!$A:$Y,22,0), "Not on HR File")</f>
        <v>#28</v>
      </c>
      <c r="AA1131" s="234" t="str">
        <f>IFERROR(VLOOKUP(Query1[[#This Row],[ENTERPRISE_ID]], Addresses!$A:$Y,23,0), "Not on HR File")</f>
        <v>WEST MONROE</v>
      </c>
      <c r="AB1131" s="234" t="str">
        <f>IFERROR(VLOOKUP(Query1[[#This Row],[ENTERPRISE_ID]], Addresses!$A:$Y,24,0), "Not on HR File")</f>
        <v>LA</v>
      </c>
      <c r="AC1131" s="234" t="str">
        <f>IFERROR(VLOOKUP(Query1[[#This Row],[ENTERPRISE_ID]], Addresses!$A:$Y,25,0), "Not on HR File")</f>
        <v>71291</v>
      </c>
      <c r="AD1131" s="230" t="s">
        <v>15273</v>
      </c>
      <c r="AE1131" s="235">
        <v>46086</v>
      </c>
    </row>
    <row r="1132" spans="1:31" x14ac:dyDescent="0.3">
      <c r="A1132" s="230" t="s">
        <v>8520</v>
      </c>
      <c r="B1132" s="230" t="str">
        <f>Query1[[#This Row],[LAST_NAME]]</f>
        <v>HEMMINGS</v>
      </c>
      <c r="C1132" s="230" t="s">
        <v>8521</v>
      </c>
      <c r="D1132" s="230" t="s">
        <v>5854</v>
      </c>
      <c r="E1132" s="230" t="s">
        <v>8522</v>
      </c>
      <c r="F1132" s="230" t="s">
        <v>8523</v>
      </c>
      <c r="G1132" s="230" t="s">
        <v>8524</v>
      </c>
      <c r="H1132" s="230" t="str">
        <f>Query1[[#This Row],[FULL_NAME]]</f>
        <v>PETER HEMMINGS</v>
      </c>
      <c r="I1132" s="230" t="s">
        <v>8525</v>
      </c>
      <c r="J1132" s="230" t="s">
        <v>5517</v>
      </c>
      <c r="K1132" s="230" t="str">
        <f>Query1[[#This Row],[ENTERPRISE_ID]]</f>
        <v>PHEMMI0</v>
      </c>
      <c r="L1132" s="231">
        <v>4782600632</v>
      </c>
      <c r="M1132" s="230" t="s">
        <v>5630</v>
      </c>
      <c r="N1132" s="230" t="s">
        <v>8526</v>
      </c>
      <c r="O1132" s="230"/>
      <c r="P1132" s="230" t="s">
        <v>8527</v>
      </c>
      <c r="Q1132" s="230" t="s">
        <v>575</v>
      </c>
      <c r="R1132" s="230" t="s">
        <v>8528</v>
      </c>
      <c r="S1132" s="230" t="s">
        <v>5714</v>
      </c>
      <c r="T1132" s="232">
        <v>8998</v>
      </c>
      <c r="U1132" s="230" t="s">
        <v>8529</v>
      </c>
      <c r="V1132" s="230" t="s">
        <v>8530</v>
      </c>
      <c r="W1132" s="233" t="str">
        <f>IFERROR(VLOOKUP(Query1[[#This Row],[ENTERPRISE_ID]],HR_tbl[],2, 0), "Not on HR File")</f>
        <v>Service Technician 2, In-Home</v>
      </c>
      <c r="X1132" s="113">
        <f>IFERROR(VLOOKUP(Query1[[#This Row],[ENTERPRISE_ID]],HR_tbl[],3,0), "Not on HR File")</f>
        <v>43907</v>
      </c>
      <c r="Y1132" s="234" t="str">
        <f>IFERROR(VLOOKUP(Query1[[#This Row],[ENTERPRISE_ID]], Addresses!$A:$Y,21,0), "Not on HR File")</f>
        <v>215 Kingsbury Cir</v>
      </c>
      <c r="Z1132" s="234">
        <f>IFERROR(VLOOKUP(Query1[[#This Row],[ENTERPRISE_ID]], Addresses!$A:$Y,22,0), "Not on HR File")</f>
        <v>0</v>
      </c>
      <c r="AA1132" s="234" t="str">
        <f>IFERROR(VLOOKUP(Query1[[#This Row],[ENTERPRISE_ID]], Addresses!$A:$Y,23,0), "Not on HR File")</f>
        <v>Warner Robins</v>
      </c>
      <c r="AB1132" s="234" t="str">
        <f>IFERROR(VLOOKUP(Query1[[#This Row],[ENTERPRISE_ID]], Addresses!$A:$Y,24,0), "Not on HR File")</f>
        <v>GA</v>
      </c>
      <c r="AC1132" s="234" t="str">
        <f>IFERROR(VLOOKUP(Query1[[#This Row],[ENTERPRISE_ID]], Addresses!$A:$Y,25,0), "Not on HR File")</f>
        <v>31088</v>
      </c>
      <c r="AD1132" s="230" t="s">
        <v>8531</v>
      </c>
      <c r="AE1132" s="235">
        <v>46086</v>
      </c>
    </row>
    <row r="1133" spans="1:31" x14ac:dyDescent="0.3">
      <c r="A1133" s="230" t="s">
        <v>10801</v>
      </c>
      <c r="B1133" s="230" t="str">
        <f>Query1[[#This Row],[LAST_NAME]]</f>
        <v>THROWER</v>
      </c>
      <c r="C1133" s="230" t="s">
        <v>10802</v>
      </c>
      <c r="D1133" s="230" t="s">
        <v>5682</v>
      </c>
      <c r="E1133" s="230" t="s">
        <v>10803</v>
      </c>
      <c r="F1133" s="230" t="s">
        <v>10804</v>
      </c>
      <c r="G1133" s="230" t="s">
        <v>10805</v>
      </c>
      <c r="H1133" s="230" t="str">
        <f>Query1[[#This Row],[FULL_NAME]]</f>
        <v>TODD THROWER</v>
      </c>
      <c r="I1133" s="230" t="s">
        <v>10806</v>
      </c>
      <c r="J1133" s="230" t="s">
        <v>5559</v>
      </c>
      <c r="K1133" s="230" t="str">
        <f>Query1[[#This Row],[ENTERPRISE_ID]]</f>
        <v>TTHROWE</v>
      </c>
      <c r="L1133" s="231">
        <v>9107899943</v>
      </c>
      <c r="M1133" s="230" t="s">
        <v>5630</v>
      </c>
      <c r="N1133" s="230" t="s">
        <v>10807</v>
      </c>
      <c r="O1133" s="230"/>
      <c r="P1133" s="230" t="s">
        <v>5815</v>
      </c>
      <c r="Q1133" s="230" t="s">
        <v>416</v>
      </c>
      <c r="R1133" s="230" t="s">
        <v>10808</v>
      </c>
      <c r="S1133" s="230" t="s">
        <v>5738</v>
      </c>
      <c r="T1133" s="232">
        <v>8998</v>
      </c>
      <c r="U1133" s="230" t="s">
        <v>8779</v>
      </c>
      <c r="V1133" s="230" t="s">
        <v>8780</v>
      </c>
      <c r="W1133" s="233" t="str">
        <f>IFERROR(VLOOKUP(Query1[[#This Row],[ENTERPRISE_ID]],HR_tbl[],2, 0), "Not on HR File")</f>
        <v>Service Technician 2, In-Home</v>
      </c>
      <c r="X1133" s="113">
        <f>IFERROR(VLOOKUP(Query1[[#This Row],[ENTERPRISE_ID]],HR_tbl[],3,0), "Not on HR File")</f>
        <v>45249</v>
      </c>
      <c r="Y1133" s="234" t="str">
        <f>IFERROR(VLOOKUP(Query1[[#This Row],[ENTERPRISE_ID]], Addresses!$A:$Y,21,0), "Not on HR File")</f>
        <v>3007 Oakwood dr</v>
      </c>
      <c r="Z1133" s="234">
        <f>IFERROR(VLOOKUP(Query1[[#This Row],[ENTERPRISE_ID]], Addresses!$A:$Y,22,0), "Not on HR File")</f>
        <v>0</v>
      </c>
      <c r="AA1133" s="234" t="str">
        <f>IFERROR(VLOOKUP(Query1[[#This Row],[ENTERPRISE_ID]], Addresses!$A:$Y,23,0), "Not on HR File")</f>
        <v>Jacksonville</v>
      </c>
      <c r="AB1133" s="234" t="str">
        <f>IFERROR(VLOOKUP(Query1[[#This Row],[ENTERPRISE_ID]], Addresses!$A:$Y,24,0), "Not on HR File")</f>
        <v>NC</v>
      </c>
      <c r="AC1133" s="234" t="str">
        <f>IFERROR(VLOOKUP(Query1[[#This Row],[ENTERPRISE_ID]], Addresses!$A:$Y,25,0), "Not on HR File")</f>
        <v>28546</v>
      </c>
      <c r="AD1133" s="230" t="s">
        <v>10809</v>
      </c>
      <c r="AE1133" s="235">
        <v>46086</v>
      </c>
    </row>
    <row r="1134" spans="1:31" x14ac:dyDescent="0.3">
      <c r="A1134" s="230" t="s">
        <v>7061</v>
      </c>
      <c r="B1134" s="230" t="str">
        <f>Query1[[#This Row],[LAST_NAME]]</f>
        <v>WALZEL</v>
      </c>
      <c r="C1134" s="230" t="s">
        <v>7062</v>
      </c>
      <c r="D1134" s="230" t="s">
        <v>5788</v>
      </c>
      <c r="E1134" s="230" t="s">
        <v>7063</v>
      </c>
      <c r="F1134" s="230" t="s">
        <v>7064</v>
      </c>
      <c r="G1134" s="230" t="s">
        <v>7065</v>
      </c>
      <c r="H1134" s="230" t="str">
        <f>Query1[[#This Row],[FULL_NAME]]</f>
        <v>JOSEPH WALZEL</v>
      </c>
      <c r="I1134" s="230" t="s">
        <v>7066</v>
      </c>
      <c r="J1134" s="230" t="s">
        <v>4123</v>
      </c>
      <c r="K1134" s="230" t="str">
        <f>Query1[[#This Row],[ENTERPRISE_ID]]</f>
        <v>JWALZE</v>
      </c>
      <c r="L1134" s="231">
        <v>3013001403</v>
      </c>
      <c r="M1134" s="230" t="s">
        <v>5630</v>
      </c>
      <c r="N1134" s="230" t="s">
        <v>7067</v>
      </c>
      <c r="O1134" s="230"/>
      <c r="P1134" s="230" t="s">
        <v>7068</v>
      </c>
      <c r="Q1134" s="230" t="s">
        <v>541</v>
      </c>
      <c r="R1134" s="230" t="s">
        <v>7069</v>
      </c>
      <c r="S1134" s="230" t="s">
        <v>5634</v>
      </c>
      <c r="T1134" s="232">
        <v>8998</v>
      </c>
      <c r="U1134" s="230" t="s">
        <v>5795</v>
      </c>
      <c r="V1134" s="230" t="s">
        <v>5796</v>
      </c>
      <c r="W1134" s="233" t="str">
        <f>IFERROR(VLOOKUP(Query1[[#This Row],[ENTERPRISE_ID]],HR_tbl[],2, 0), "Not on HR File")</f>
        <v>Service Technician 1, In-Home</v>
      </c>
      <c r="X1134" s="113">
        <f>IFERROR(VLOOKUP(Query1[[#This Row],[ENTERPRISE_ID]],HR_tbl[],3,0), "Not on HR File")</f>
        <v>31600</v>
      </c>
      <c r="Y1134" s="234" t="str">
        <f>IFERROR(VLOOKUP(Query1[[#This Row],[ENTERPRISE_ID]], Addresses!$A:$Y,21,0), "Not on HR File")</f>
        <v>10810 RIVERVIEW ROAD</v>
      </c>
      <c r="Z1134" s="234">
        <f>IFERROR(VLOOKUP(Query1[[#This Row],[ENTERPRISE_ID]], Addresses!$A:$Y,22,0), "Not on HR File")</f>
        <v>0</v>
      </c>
      <c r="AA1134" s="234" t="str">
        <f>IFERROR(VLOOKUP(Query1[[#This Row],[ENTERPRISE_ID]], Addresses!$A:$Y,23,0), "Not on HR File")</f>
        <v>FT WASHINGTON</v>
      </c>
      <c r="AB1134" s="234" t="str">
        <f>IFERROR(VLOOKUP(Query1[[#This Row],[ENTERPRISE_ID]], Addresses!$A:$Y,24,0), "Not on HR File")</f>
        <v>MD</v>
      </c>
      <c r="AC1134" s="234" t="str">
        <f>IFERROR(VLOOKUP(Query1[[#This Row],[ENTERPRISE_ID]], Addresses!$A:$Y,25,0), "Not on HR File")</f>
        <v>20744</v>
      </c>
      <c r="AD1134" s="230" t="s">
        <v>7070</v>
      </c>
      <c r="AE1134" s="235">
        <v>46086</v>
      </c>
    </row>
    <row r="1135" spans="1:31" x14ac:dyDescent="0.3">
      <c r="A1135" s="230" t="s">
        <v>31708</v>
      </c>
      <c r="B1135" s="230" t="str">
        <f>Query1[[#This Row],[LAST_NAME]]</f>
        <v>JARMAN</v>
      </c>
      <c r="C1135" s="230" t="s">
        <v>7253</v>
      </c>
      <c r="D1135" s="230" t="s">
        <v>6119</v>
      </c>
      <c r="E1135" s="230" t="s">
        <v>7254</v>
      </c>
      <c r="F1135" s="230" t="s">
        <v>31709</v>
      </c>
      <c r="G1135" s="230" t="s">
        <v>7255</v>
      </c>
      <c r="H1135" s="230" t="str">
        <f>Query1[[#This Row],[FULL_NAME]]</f>
        <v>STEVEN JARMAN</v>
      </c>
      <c r="I1135" s="230" t="s">
        <v>7256</v>
      </c>
      <c r="J1135" s="230" t="s">
        <v>4601</v>
      </c>
      <c r="K1135" s="230" t="str">
        <f>Query1[[#This Row],[ENTERPRISE_ID]]</f>
        <v>SJARMAN</v>
      </c>
      <c r="L1135" s="231">
        <v>2769274051</v>
      </c>
      <c r="M1135" s="230" t="s">
        <v>5630</v>
      </c>
      <c r="N1135" s="230" t="s">
        <v>7257</v>
      </c>
      <c r="O1135" s="230"/>
      <c r="P1135" s="230" t="s">
        <v>4441</v>
      </c>
      <c r="Q1135" s="230" t="s">
        <v>328</v>
      </c>
      <c r="R1135" s="230" t="s">
        <v>7258</v>
      </c>
      <c r="S1135" s="230" t="s">
        <v>5664</v>
      </c>
      <c r="T1135" s="232">
        <v>8998</v>
      </c>
      <c r="U1135" s="230" t="s">
        <v>1117</v>
      </c>
      <c r="V1135" s="230" t="s">
        <v>6927</v>
      </c>
      <c r="W1135" s="233" t="str">
        <f>IFERROR(VLOOKUP(Query1[[#This Row],[ENTERPRISE_ID]],HR_tbl[],2, 0), "Not on HR File")</f>
        <v>Service Technician 2, Trainee</v>
      </c>
      <c r="X1135" s="113">
        <f>IFERROR(VLOOKUP(Query1[[#This Row],[ENTERPRISE_ID]],HR_tbl[],3,0), "Not on HR File")</f>
        <v>46075</v>
      </c>
      <c r="Y1135" s="234" t="str">
        <f>IFERROR(VLOOKUP(Query1[[#This Row],[ENTERPRISE_ID]], Addresses!$A:$Y,21,0), "Not on HR File")</f>
        <v>Not on HR File</v>
      </c>
      <c r="Z1135" s="234" t="str">
        <f>IFERROR(VLOOKUP(Query1[[#This Row],[ENTERPRISE_ID]], Addresses!$A:$Y,22,0), "Not on HR File")</f>
        <v>Not on HR File</v>
      </c>
      <c r="AA1135" s="234" t="str">
        <f>IFERROR(VLOOKUP(Query1[[#This Row],[ENTERPRISE_ID]], Addresses!$A:$Y,23,0), "Not on HR File")</f>
        <v>Not on HR File</v>
      </c>
      <c r="AB1135" s="234" t="str">
        <f>IFERROR(VLOOKUP(Query1[[#This Row],[ENTERPRISE_ID]], Addresses!$A:$Y,24,0), "Not on HR File")</f>
        <v>Not on HR File</v>
      </c>
      <c r="AC1135" s="234" t="str">
        <f>IFERROR(VLOOKUP(Query1[[#This Row],[ENTERPRISE_ID]], Addresses!$A:$Y,25,0), "Not on HR File")</f>
        <v>Not on HR File</v>
      </c>
      <c r="AD1135" s="230" t="s">
        <v>7259</v>
      </c>
      <c r="AE1135" s="235">
        <v>46086</v>
      </c>
    </row>
    <row r="1136" spans="1:31" x14ac:dyDescent="0.3">
      <c r="A1136" s="230"/>
      <c r="B1136" s="230" t="str">
        <f>Query1[[#This Row],[LAST_NAME]]</f>
        <v>SMITH</v>
      </c>
      <c r="C1136" s="230" t="s">
        <v>18665</v>
      </c>
      <c r="D1136" s="230" t="s">
        <v>6524</v>
      </c>
      <c r="E1136" s="230" t="s">
        <v>18666</v>
      </c>
      <c r="F1136" s="230"/>
      <c r="G1136" s="230" t="s">
        <v>18667</v>
      </c>
      <c r="H1136" s="230" t="str">
        <f>Query1[[#This Row],[FULL_NAME]]</f>
        <v>WILLIAM SMITH</v>
      </c>
      <c r="I1136" s="230" t="s">
        <v>4459</v>
      </c>
      <c r="J1136" s="230" t="s">
        <v>4034</v>
      </c>
      <c r="K1136" s="230" t="str">
        <f>Query1[[#This Row],[ENTERPRISE_ID]]</f>
        <v>WSMITH0</v>
      </c>
      <c r="L1136" s="231">
        <v>7028090032</v>
      </c>
      <c r="M1136" s="230" t="s">
        <v>5630</v>
      </c>
      <c r="N1136" s="230"/>
      <c r="O1136" s="230"/>
      <c r="P1136" s="230"/>
      <c r="Q1136" s="230"/>
      <c r="R1136" s="230"/>
      <c r="S1136" s="230" t="s">
        <v>5664</v>
      </c>
      <c r="T1136" s="232">
        <v>8998</v>
      </c>
      <c r="U1136" s="230" t="s">
        <v>6633</v>
      </c>
      <c r="V1136" s="230" t="s">
        <v>6634</v>
      </c>
      <c r="W1136" s="233" t="str">
        <f>IFERROR(VLOOKUP(Query1[[#This Row],[ENTERPRISE_ID]],HR_tbl[],2, 0), "Not on HR File")</f>
        <v>Service Tech - Modified Duty</v>
      </c>
      <c r="X1136" s="113">
        <f>IFERROR(VLOOKUP(Query1[[#This Row],[ENTERPRISE_ID]],HR_tbl[],3,0), "Not on HR File")</f>
        <v>45011</v>
      </c>
      <c r="Y1136" s="234" t="str">
        <f>IFERROR(VLOOKUP(Query1[[#This Row],[ENTERPRISE_ID]], Addresses!$A:$Y,21,0), "Not on HR File")</f>
        <v>126 murline st</v>
      </c>
      <c r="Z1136" s="234">
        <f>IFERROR(VLOOKUP(Query1[[#This Row],[ENTERPRISE_ID]], Addresses!$A:$Y,22,0), "Not on HR File")</f>
        <v>0</v>
      </c>
      <c r="AA1136" s="234" t="str">
        <f>IFERROR(VLOOKUP(Query1[[#This Row],[ENTERPRISE_ID]], Addresses!$A:$Y,23,0), "Not on HR File")</f>
        <v>Grambling</v>
      </c>
      <c r="AB1136" s="234" t="str">
        <f>IFERROR(VLOOKUP(Query1[[#This Row],[ENTERPRISE_ID]], Addresses!$A:$Y,24,0), "Not on HR File")</f>
        <v>LA</v>
      </c>
      <c r="AC1136" s="234" t="str">
        <f>IFERROR(VLOOKUP(Query1[[#This Row],[ENTERPRISE_ID]], Addresses!$A:$Y,25,0), "Not on HR File")</f>
        <v>71245</v>
      </c>
      <c r="AD1136" s="230" t="s">
        <v>18668</v>
      </c>
      <c r="AE1136" s="235">
        <v>46086</v>
      </c>
    </row>
    <row r="1137" spans="1:31" x14ac:dyDescent="0.3">
      <c r="A1137" s="230" t="s">
        <v>849</v>
      </c>
      <c r="B1137" s="230" t="str">
        <f>Query1[[#This Row],[LAST_NAME]]</f>
        <v>RAINWATER</v>
      </c>
      <c r="C1137" s="230" t="s">
        <v>31497</v>
      </c>
      <c r="D1137" s="230" t="s">
        <v>5638</v>
      </c>
      <c r="E1137" s="230" t="s">
        <v>31710</v>
      </c>
      <c r="F1137" s="230" t="s">
        <v>31711</v>
      </c>
      <c r="G1137" s="230" t="s">
        <v>31498</v>
      </c>
      <c r="H1137" s="230" t="str">
        <f>Query1[[#This Row],[FULL_NAME]]</f>
        <v>JOSHUA RAINWATER</v>
      </c>
      <c r="I1137" s="230" t="s">
        <v>31499</v>
      </c>
      <c r="J1137" s="230" t="s">
        <v>3753</v>
      </c>
      <c r="K1137" s="230" t="str">
        <f>Query1[[#This Row],[ENTERPRISE_ID]]</f>
        <v>JRAINW0</v>
      </c>
      <c r="L1137" s="231">
        <v>7728993637</v>
      </c>
      <c r="M1137" s="230" t="s">
        <v>5630</v>
      </c>
      <c r="N1137" s="230" t="s">
        <v>31712</v>
      </c>
      <c r="O1137" s="230"/>
      <c r="P1137" s="230" t="s">
        <v>13533</v>
      </c>
      <c r="Q1137" s="230" t="s">
        <v>297</v>
      </c>
      <c r="R1137" s="230" t="s">
        <v>29610</v>
      </c>
      <c r="S1137" s="230" t="s">
        <v>5664</v>
      </c>
      <c r="T1137" s="232">
        <v>8998</v>
      </c>
      <c r="U1137" s="230" t="s">
        <v>5987</v>
      </c>
      <c r="V1137" s="230" t="s">
        <v>5988</v>
      </c>
      <c r="W1137" s="233" t="str">
        <f>IFERROR(VLOOKUP(Query1[[#This Row],[ENTERPRISE_ID]],HR_tbl[],2, 0), "Not on HR File")</f>
        <v>Not on HR File</v>
      </c>
      <c r="X1137" s="113" t="str">
        <f>IFERROR(VLOOKUP(Query1[[#This Row],[ENTERPRISE_ID]],HR_tbl[],3,0), "Not on HR File")</f>
        <v>Not on HR File</v>
      </c>
      <c r="Y1137" s="234" t="str">
        <f>IFERROR(VLOOKUP(Query1[[#This Row],[ENTERPRISE_ID]], Addresses!$A:$Y,21,0), "Not on HR File")</f>
        <v>Not on HR File</v>
      </c>
      <c r="Z1137" s="234" t="str">
        <f>IFERROR(VLOOKUP(Query1[[#This Row],[ENTERPRISE_ID]], Addresses!$A:$Y,22,0), "Not on HR File")</f>
        <v>Not on HR File</v>
      </c>
      <c r="AA1137" s="234" t="str">
        <f>IFERROR(VLOOKUP(Query1[[#This Row],[ENTERPRISE_ID]], Addresses!$A:$Y,23,0), "Not on HR File")</f>
        <v>Not on HR File</v>
      </c>
      <c r="AB1137" s="234" t="str">
        <f>IFERROR(VLOOKUP(Query1[[#This Row],[ENTERPRISE_ID]], Addresses!$A:$Y,24,0), "Not on HR File")</f>
        <v>Not on HR File</v>
      </c>
      <c r="AC1137" s="234" t="str">
        <f>IFERROR(VLOOKUP(Query1[[#This Row],[ENTERPRISE_ID]], Addresses!$A:$Y,25,0), "Not on HR File")</f>
        <v>Not on HR File</v>
      </c>
      <c r="AD1137" s="230" t="s">
        <v>31713</v>
      </c>
      <c r="AE1137" s="235">
        <v>46086</v>
      </c>
    </row>
    <row r="1138" spans="1:31" x14ac:dyDescent="0.3">
      <c r="A1138" s="230" t="s">
        <v>13837</v>
      </c>
      <c r="B1138" s="230" t="str">
        <f>Query1[[#This Row],[LAST_NAME]]</f>
        <v>LOSARDO</v>
      </c>
      <c r="C1138" s="230" t="s">
        <v>13838</v>
      </c>
      <c r="D1138" s="230" t="s">
        <v>5822</v>
      </c>
      <c r="E1138" s="230" t="s">
        <v>13839</v>
      </c>
      <c r="F1138" s="230" t="s">
        <v>13840</v>
      </c>
      <c r="G1138" s="230" t="s">
        <v>9046</v>
      </c>
      <c r="H1138" s="230" t="str">
        <f>Query1[[#This Row],[FULL_NAME]]</f>
        <v>RICHARD LOSARDO</v>
      </c>
      <c r="I1138" s="230" t="s">
        <v>13841</v>
      </c>
      <c r="J1138" s="230" t="s">
        <v>3953</v>
      </c>
      <c r="K1138" s="230" t="str">
        <f>Query1[[#This Row],[ENTERPRISE_ID]]</f>
        <v>RLOSARD</v>
      </c>
      <c r="L1138" s="231">
        <v>7817962058</v>
      </c>
      <c r="M1138" s="230" t="s">
        <v>5630</v>
      </c>
      <c r="N1138" s="230" t="s">
        <v>13842</v>
      </c>
      <c r="O1138" s="230"/>
      <c r="P1138" s="230" t="s">
        <v>13843</v>
      </c>
      <c r="Q1138" s="230" t="s">
        <v>693</v>
      </c>
      <c r="R1138" s="230" t="s">
        <v>13844</v>
      </c>
      <c r="S1138" s="230" t="s">
        <v>5916</v>
      </c>
      <c r="T1138" s="232">
        <v>8998</v>
      </c>
      <c r="U1138" s="230" t="s">
        <v>5715</v>
      </c>
      <c r="V1138" s="230" t="s">
        <v>5716</v>
      </c>
      <c r="W1138" s="233" t="str">
        <f>IFERROR(VLOOKUP(Query1[[#This Row],[ENTERPRISE_ID]],HR_tbl[],2, 0), "Not on HR File")</f>
        <v>Team Lead Technician</v>
      </c>
      <c r="X1138" s="113">
        <f>IFERROR(VLOOKUP(Query1[[#This Row],[ENTERPRISE_ID]],HR_tbl[],3,0), "Not on HR File")</f>
        <v>37255</v>
      </c>
      <c r="Y1138" s="234" t="str">
        <f>IFERROR(VLOOKUP(Query1[[#This Row],[ENTERPRISE_ID]], Addresses!$A:$Y,21,0), "Not on HR File")</f>
        <v>146 HANOVER ST</v>
      </c>
      <c r="Z1138" s="234">
        <f>IFERROR(VLOOKUP(Query1[[#This Row],[ENTERPRISE_ID]], Addresses!$A:$Y,22,0), "Not on HR File")</f>
        <v>0</v>
      </c>
      <c r="AA1138" s="234" t="str">
        <f>IFERROR(VLOOKUP(Query1[[#This Row],[ENTERPRISE_ID]], Addresses!$A:$Y,23,0), "Not on HR File")</f>
        <v>WARWICK</v>
      </c>
      <c r="AB1138" s="234" t="str">
        <f>IFERROR(VLOOKUP(Query1[[#This Row],[ENTERPRISE_ID]], Addresses!$A:$Y,24,0), "Not on HR File")</f>
        <v>RI</v>
      </c>
      <c r="AC1138" s="234" t="str">
        <f>IFERROR(VLOOKUP(Query1[[#This Row],[ENTERPRISE_ID]], Addresses!$A:$Y,25,0), "Not on HR File")</f>
        <v>02886</v>
      </c>
      <c r="AD1138" s="230" t="s">
        <v>13845</v>
      </c>
      <c r="AE1138" s="235">
        <v>46086</v>
      </c>
    </row>
    <row r="1139" spans="1:31" x14ac:dyDescent="0.3">
      <c r="A1139" s="230" t="s">
        <v>2713</v>
      </c>
      <c r="B1139" s="230" t="str">
        <f>Query1[[#This Row],[LAST_NAME]]</f>
        <v>LAMBERT</v>
      </c>
      <c r="C1139" s="230" t="s">
        <v>2714</v>
      </c>
      <c r="D1139" s="230" t="s">
        <v>5682</v>
      </c>
      <c r="E1139" s="230" t="s">
        <v>10656</v>
      </c>
      <c r="F1139" s="230" t="s">
        <v>10657</v>
      </c>
      <c r="G1139" s="230" t="s">
        <v>2715</v>
      </c>
      <c r="H1139" s="230" t="str">
        <f>Query1[[#This Row],[FULL_NAME]]</f>
        <v>GREGORY LAMBERT</v>
      </c>
      <c r="I1139" s="230" t="s">
        <v>4364</v>
      </c>
      <c r="J1139" s="230" t="s">
        <v>3960</v>
      </c>
      <c r="K1139" s="230" t="str">
        <f>Query1[[#This Row],[ENTERPRISE_ID]]</f>
        <v>GLAMBE0</v>
      </c>
      <c r="L1139" s="231">
        <v>3363413808</v>
      </c>
      <c r="M1139" s="230" t="s">
        <v>5630</v>
      </c>
      <c r="N1139" s="230" t="s">
        <v>10658</v>
      </c>
      <c r="O1139" s="230"/>
      <c r="P1139" s="230" t="s">
        <v>10659</v>
      </c>
      <c r="Q1139" s="230" t="s">
        <v>416</v>
      </c>
      <c r="R1139" s="230" t="s">
        <v>10660</v>
      </c>
      <c r="S1139" s="230" t="s">
        <v>5738</v>
      </c>
      <c r="T1139" s="232">
        <v>8998</v>
      </c>
      <c r="U1139" s="230" t="s">
        <v>5690</v>
      </c>
      <c r="V1139" s="230" t="s">
        <v>5691</v>
      </c>
      <c r="W1139" s="233" t="str">
        <f>IFERROR(VLOOKUP(Query1[[#This Row],[ENTERPRISE_ID]],HR_tbl[],2, 0), "Not on HR File")</f>
        <v>Service Technician 1, In-Home</v>
      </c>
      <c r="X1139" s="113">
        <f>IFERROR(VLOOKUP(Query1[[#This Row],[ENTERPRISE_ID]],HR_tbl[],3,0), "Not on HR File")</f>
        <v>43607</v>
      </c>
      <c r="Y1139" s="234" t="str">
        <f>IFERROR(VLOOKUP(Query1[[#This Row],[ENTERPRISE_ID]], Addresses!$A:$Y,21,0), "Not on HR File")</f>
        <v>3123 MINART DR</v>
      </c>
      <c r="Z1139" s="234">
        <f>IFERROR(VLOOKUP(Query1[[#This Row],[ENTERPRISE_ID]], Addresses!$A:$Y,22,0), "Not on HR File")</f>
        <v>0</v>
      </c>
      <c r="AA1139" s="234" t="str">
        <f>IFERROR(VLOOKUP(Query1[[#This Row],[ENTERPRISE_ID]], Addresses!$A:$Y,23,0), "Not on HR File")</f>
        <v>WINSTON SALEM</v>
      </c>
      <c r="AB1139" s="234" t="str">
        <f>IFERROR(VLOOKUP(Query1[[#This Row],[ENTERPRISE_ID]], Addresses!$A:$Y,24,0), "Not on HR File")</f>
        <v>NC</v>
      </c>
      <c r="AC1139" s="234" t="str">
        <f>IFERROR(VLOOKUP(Query1[[#This Row],[ENTERPRISE_ID]], Addresses!$A:$Y,25,0), "Not on HR File")</f>
        <v>27106</v>
      </c>
      <c r="AD1139" s="230" t="s">
        <v>10661</v>
      </c>
      <c r="AE1139" s="235">
        <v>46086</v>
      </c>
    </row>
    <row r="1140" spans="1:31" x14ac:dyDescent="0.3">
      <c r="A1140" s="230" t="s">
        <v>3863</v>
      </c>
      <c r="B1140" s="230" t="str">
        <f>Query1[[#This Row],[LAST_NAME]]</f>
        <v>SPRINGER</v>
      </c>
      <c r="C1140" s="230" t="s">
        <v>10356</v>
      </c>
      <c r="D1140" s="230" t="s">
        <v>5708</v>
      </c>
      <c r="E1140" s="230" t="s">
        <v>10357</v>
      </c>
      <c r="F1140" s="230" t="s">
        <v>10358</v>
      </c>
      <c r="G1140" s="230" t="s">
        <v>3866</v>
      </c>
      <c r="H1140" s="230" t="str">
        <f>Query1[[#This Row],[FULL_NAME]]</f>
        <v>RAYMOND SPRINGER</v>
      </c>
      <c r="I1140" s="230" t="s">
        <v>3865</v>
      </c>
      <c r="J1140" s="230" t="s">
        <v>3864</v>
      </c>
      <c r="K1140" s="230" t="str">
        <f>Query1[[#This Row],[ENTERPRISE_ID]]</f>
        <v>RSPRING</v>
      </c>
      <c r="L1140" s="231">
        <v>5017573269</v>
      </c>
      <c r="M1140" s="230" t="s">
        <v>5630</v>
      </c>
      <c r="N1140" s="230" t="s">
        <v>10359</v>
      </c>
      <c r="O1140" s="230"/>
      <c r="P1140" s="230" t="s">
        <v>10360</v>
      </c>
      <c r="Q1140" s="230" t="s">
        <v>983</v>
      </c>
      <c r="R1140" s="230" t="s">
        <v>10361</v>
      </c>
      <c r="S1140" s="230" t="s">
        <v>5714</v>
      </c>
      <c r="T1140" s="232">
        <v>8998</v>
      </c>
      <c r="U1140" s="230" t="s">
        <v>7134</v>
      </c>
      <c r="V1140" s="230" t="s">
        <v>7135</v>
      </c>
      <c r="W1140" s="233" t="str">
        <f>IFERROR(VLOOKUP(Query1[[#This Row],[ENTERPRISE_ID]],HR_tbl[],2, 0), "Not on HR File")</f>
        <v>Service Technician 3, In-Home</v>
      </c>
      <c r="X1140" s="113">
        <f>IFERROR(VLOOKUP(Query1[[#This Row],[ENTERPRISE_ID]],HR_tbl[],3,0), "Not on HR File")</f>
        <v>45858</v>
      </c>
      <c r="Y1140" s="234" t="str">
        <f>IFERROR(VLOOKUP(Query1[[#This Row],[ENTERPRISE_ID]], Addresses!$A:$Y,21,0), "Not on HR File")</f>
        <v>253 BUCKS DR</v>
      </c>
      <c r="Z1140" s="234">
        <f>IFERROR(VLOOKUP(Query1[[#This Row],[ENTERPRISE_ID]], Addresses!$A:$Y,22,0), "Not on HR File")</f>
        <v>0</v>
      </c>
      <c r="AA1140" s="234" t="str">
        <f>IFERROR(VLOOKUP(Query1[[#This Row],[ENTERPRISE_ID]], Addresses!$A:$Y,23,0), "Not on HR File")</f>
        <v>SHIRLEY</v>
      </c>
      <c r="AB1140" s="234" t="str">
        <f>IFERROR(VLOOKUP(Query1[[#This Row],[ENTERPRISE_ID]], Addresses!$A:$Y,24,0), "Not on HR File")</f>
        <v>AR</v>
      </c>
      <c r="AC1140" s="234" t="str">
        <f>IFERROR(VLOOKUP(Query1[[#This Row],[ENTERPRISE_ID]], Addresses!$A:$Y,25,0), "Not on HR File")</f>
        <v>72153</v>
      </c>
      <c r="AD1140" s="230" t="s">
        <v>10362</v>
      </c>
      <c r="AE1140" s="235">
        <v>46086</v>
      </c>
    </row>
    <row r="1141" spans="1:31" x14ac:dyDescent="0.3">
      <c r="A1141" s="230" t="s">
        <v>12996</v>
      </c>
      <c r="B1141" s="230" t="str">
        <f>Query1[[#This Row],[LAST_NAME]]</f>
        <v>GONZALEZ</v>
      </c>
      <c r="C1141" s="230" t="s">
        <v>12997</v>
      </c>
      <c r="D1141" s="230" t="s">
        <v>5719</v>
      </c>
      <c r="E1141" s="230" t="s">
        <v>12998</v>
      </c>
      <c r="F1141" s="230" t="s">
        <v>12999</v>
      </c>
      <c r="G1141" s="230" t="s">
        <v>13000</v>
      </c>
      <c r="H1141" s="230" t="str">
        <f>Query1[[#This Row],[FULL_NAME]]</f>
        <v>MANUEL GONZALEZ</v>
      </c>
      <c r="I1141" s="230" t="s">
        <v>3809</v>
      </c>
      <c r="J1141" s="230" t="s">
        <v>4047</v>
      </c>
      <c r="K1141" s="230" t="str">
        <f>Query1[[#This Row],[ENTERPRISE_ID]]</f>
        <v>MGONZAL</v>
      </c>
      <c r="L1141" s="231">
        <v>7082640216</v>
      </c>
      <c r="M1141" s="230" t="s">
        <v>5630</v>
      </c>
      <c r="N1141" s="230" t="s">
        <v>31519</v>
      </c>
      <c r="O1141" s="230"/>
      <c r="P1141" s="230" t="s">
        <v>13001</v>
      </c>
      <c r="Q1141" s="230" t="s">
        <v>250</v>
      </c>
      <c r="R1141" s="230" t="s">
        <v>13002</v>
      </c>
      <c r="S1141" s="230" t="s">
        <v>5634</v>
      </c>
      <c r="T1141" s="232">
        <v>8998</v>
      </c>
      <c r="U1141" s="230" t="s">
        <v>2197</v>
      </c>
      <c r="V1141" s="230" t="s">
        <v>31472</v>
      </c>
      <c r="W1141" s="233" t="str">
        <f>IFERROR(VLOOKUP(Query1[[#This Row],[ENTERPRISE_ID]],HR_tbl[],2, 0), "Not on HR File")</f>
        <v>HVAC Assistant</v>
      </c>
      <c r="X1141" s="113">
        <f>IFERROR(VLOOKUP(Query1[[#This Row],[ENTERPRISE_ID]],HR_tbl[],3,0), "Not on HR File")</f>
        <v>45865</v>
      </c>
      <c r="Y1141" s="234" t="str">
        <f>IFERROR(VLOOKUP(Query1[[#This Row],[ENTERPRISE_ID]], Addresses!$A:$Y,21,0), "Not on HR File")</f>
        <v>5217 W 22ND PLACE</v>
      </c>
      <c r="Z1141" s="234">
        <f>IFERROR(VLOOKUP(Query1[[#This Row],[ENTERPRISE_ID]], Addresses!$A:$Y,22,0), "Not on HR File")</f>
        <v>0</v>
      </c>
      <c r="AA1141" s="234" t="str">
        <f>IFERROR(VLOOKUP(Query1[[#This Row],[ENTERPRISE_ID]], Addresses!$A:$Y,23,0), "Not on HR File")</f>
        <v>CICERO</v>
      </c>
      <c r="AB1141" s="234" t="str">
        <f>IFERROR(VLOOKUP(Query1[[#This Row],[ENTERPRISE_ID]], Addresses!$A:$Y,24,0), "Not on HR File")</f>
        <v>IL</v>
      </c>
      <c r="AC1141" s="234" t="str">
        <f>IFERROR(VLOOKUP(Query1[[#This Row],[ENTERPRISE_ID]], Addresses!$A:$Y,25,0), "Not on HR File")</f>
        <v>60804</v>
      </c>
      <c r="AD1141" s="230" t="s">
        <v>13003</v>
      </c>
      <c r="AE1141" s="235">
        <v>46086</v>
      </c>
    </row>
    <row r="1142" spans="1:31" x14ac:dyDescent="0.3">
      <c r="A1142" s="230" t="s">
        <v>4815</v>
      </c>
      <c r="B1142" s="230" t="str">
        <f>Query1[[#This Row],[LAST_NAME]]</f>
        <v>HALEY</v>
      </c>
      <c r="C1142" s="230" t="s">
        <v>16612</v>
      </c>
      <c r="D1142" s="230" t="s">
        <v>6040</v>
      </c>
      <c r="E1142" s="230" t="s">
        <v>16613</v>
      </c>
      <c r="F1142" s="230" t="s">
        <v>16614</v>
      </c>
      <c r="G1142" s="230" t="s">
        <v>4818</v>
      </c>
      <c r="H1142" s="230" t="str">
        <f>Query1[[#This Row],[FULL_NAME]]</f>
        <v>DAMEON HALEY</v>
      </c>
      <c r="I1142" s="230" t="s">
        <v>4817</v>
      </c>
      <c r="J1142" s="230" t="s">
        <v>4816</v>
      </c>
      <c r="K1142" s="230" t="str">
        <f>Query1[[#This Row],[ENTERPRISE_ID]]</f>
        <v>DHALEY</v>
      </c>
      <c r="L1142" s="231">
        <v>2137562034</v>
      </c>
      <c r="M1142" s="230" t="s">
        <v>5630</v>
      </c>
      <c r="N1142" s="230" t="s">
        <v>16615</v>
      </c>
      <c r="O1142" s="230" t="s">
        <v>16616</v>
      </c>
      <c r="P1142" s="230" t="s">
        <v>9519</v>
      </c>
      <c r="Q1142" s="230" t="s">
        <v>219</v>
      </c>
      <c r="R1142" s="230" t="s">
        <v>16617</v>
      </c>
      <c r="S1142" s="230" t="s">
        <v>5664</v>
      </c>
      <c r="T1142" s="232">
        <v>8998</v>
      </c>
      <c r="U1142" s="230" t="s">
        <v>9202</v>
      </c>
      <c r="V1142" s="230" t="s">
        <v>9203</v>
      </c>
      <c r="W1142" s="233" t="str">
        <f>IFERROR(VLOOKUP(Query1[[#This Row],[ENTERPRISE_ID]],HR_tbl[],2, 0), "Not on HR File")</f>
        <v>Service Technician 1, In-Home</v>
      </c>
      <c r="X1142" s="113">
        <f>IFERROR(VLOOKUP(Query1[[#This Row],[ENTERPRISE_ID]],HR_tbl[],3,0), "Not on HR File")</f>
        <v>45522</v>
      </c>
      <c r="Y1142" s="234" t="str">
        <f>IFERROR(VLOOKUP(Query1[[#This Row],[ENTERPRISE_ID]], Addresses!$A:$Y,21,0), "Not on HR File")</f>
        <v>2422 VENICE BLVD APT 6</v>
      </c>
      <c r="Z1142" s="234">
        <f>IFERROR(VLOOKUP(Query1[[#This Row],[ENTERPRISE_ID]], Addresses!$A:$Y,22,0), "Not on HR File")</f>
        <v>0</v>
      </c>
      <c r="AA1142" s="234" t="str">
        <f>IFERROR(VLOOKUP(Query1[[#This Row],[ENTERPRISE_ID]], Addresses!$A:$Y,23,0), "Not on HR File")</f>
        <v>LOS ANGELES</v>
      </c>
      <c r="AB1142" s="234" t="str">
        <f>IFERROR(VLOOKUP(Query1[[#This Row],[ENTERPRISE_ID]], Addresses!$A:$Y,24,0), "Not on HR File")</f>
        <v>CA</v>
      </c>
      <c r="AC1142" s="234" t="str">
        <f>IFERROR(VLOOKUP(Query1[[#This Row],[ENTERPRISE_ID]], Addresses!$A:$Y,25,0), "Not on HR File")</f>
        <v>90019</v>
      </c>
      <c r="AD1142" s="230" t="s">
        <v>16618</v>
      </c>
      <c r="AE1142" s="235">
        <v>46086</v>
      </c>
    </row>
    <row r="1143" spans="1:31" x14ac:dyDescent="0.3">
      <c r="A1143" s="230" t="s">
        <v>506</v>
      </c>
      <c r="B1143" s="230" t="str">
        <f>Query1[[#This Row],[LAST_NAME]]</f>
        <v>PICKFORD</v>
      </c>
      <c r="C1143" s="230" t="s">
        <v>3379</v>
      </c>
      <c r="D1143" s="230" t="s">
        <v>5656</v>
      </c>
      <c r="E1143" s="230" t="s">
        <v>14312</v>
      </c>
      <c r="F1143" s="230" t="s">
        <v>31714</v>
      </c>
      <c r="G1143" s="230" t="s">
        <v>3380</v>
      </c>
      <c r="H1143" s="230" t="str">
        <f>Query1[[#This Row],[FULL_NAME]]</f>
        <v>COLE PICKFORD</v>
      </c>
      <c r="I1143" s="230" t="s">
        <v>14313</v>
      </c>
      <c r="J1143" s="230" t="s">
        <v>8115</v>
      </c>
      <c r="K1143" s="230" t="str">
        <f>Query1[[#This Row],[ENTERPRISE_ID]]</f>
        <v>CPICKFO</v>
      </c>
      <c r="L1143" s="231">
        <v>2315803157</v>
      </c>
      <c r="M1143" s="230" t="s">
        <v>5630</v>
      </c>
      <c r="N1143" s="230" t="s">
        <v>14314</v>
      </c>
      <c r="O1143" s="230"/>
      <c r="P1143" s="230" t="s">
        <v>14315</v>
      </c>
      <c r="Q1143" s="230" t="s">
        <v>752</v>
      </c>
      <c r="R1143" s="230" t="s">
        <v>14316</v>
      </c>
      <c r="S1143" s="230" t="s">
        <v>5664</v>
      </c>
      <c r="T1143" s="232">
        <v>8998</v>
      </c>
      <c r="U1143" s="230" t="s">
        <v>5715</v>
      </c>
      <c r="V1143" s="230" t="s">
        <v>5716</v>
      </c>
      <c r="W1143" s="233" t="str">
        <f>IFERROR(VLOOKUP(Query1[[#This Row],[ENTERPRISE_ID]],HR_tbl[],2, 0), "Not on HR File")</f>
        <v>Service Technician 2, Trainee</v>
      </c>
      <c r="X1143" s="113">
        <f>IFERROR(VLOOKUP(Query1[[#This Row],[ENTERPRISE_ID]],HR_tbl[],3,0), "Not on HR File")</f>
        <v>46061</v>
      </c>
      <c r="Y1143" s="234" t="str">
        <f>IFERROR(VLOOKUP(Query1[[#This Row],[ENTERPRISE_ID]], Addresses!$A:$Y,21,0), "Not on HR File")</f>
        <v>Not on HR File</v>
      </c>
      <c r="Z1143" s="234" t="str">
        <f>IFERROR(VLOOKUP(Query1[[#This Row],[ENTERPRISE_ID]], Addresses!$A:$Y,22,0), "Not on HR File")</f>
        <v>Not on HR File</v>
      </c>
      <c r="AA1143" s="234" t="str">
        <f>IFERROR(VLOOKUP(Query1[[#This Row],[ENTERPRISE_ID]], Addresses!$A:$Y,23,0), "Not on HR File")</f>
        <v>Not on HR File</v>
      </c>
      <c r="AB1143" s="234" t="str">
        <f>IFERROR(VLOOKUP(Query1[[#This Row],[ENTERPRISE_ID]], Addresses!$A:$Y,24,0), "Not on HR File")</f>
        <v>Not on HR File</v>
      </c>
      <c r="AC1143" s="234" t="str">
        <f>IFERROR(VLOOKUP(Query1[[#This Row],[ENTERPRISE_ID]], Addresses!$A:$Y,25,0), "Not on HR File")</f>
        <v>Not on HR File</v>
      </c>
      <c r="AD1143" s="230" t="s">
        <v>14317</v>
      </c>
      <c r="AE1143" s="235">
        <v>46086</v>
      </c>
    </row>
    <row r="1144" spans="1:31" x14ac:dyDescent="0.3">
      <c r="A1144" s="230" t="s">
        <v>9852</v>
      </c>
      <c r="B1144" s="230" t="str">
        <f>Query1[[#This Row],[LAST_NAME]]</f>
        <v>FULFORD</v>
      </c>
      <c r="C1144" s="230" t="s">
        <v>9853</v>
      </c>
      <c r="D1144" s="230" t="s">
        <v>5769</v>
      </c>
      <c r="E1144" s="230" t="s">
        <v>9854</v>
      </c>
      <c r="F1144" s="230" t="s">
        <v>9855</v>
      </c>
      <c r="G1144" s="230" t="s">
        <v>9856</v>
      </c>
      <c r="H1144" s="230" t="str">
        <f>Query1[[#This Row],[FULL_NAME]]</f>
        <v>JOHN FULFORD</v>
      </c>
      <c r="I1144" s="230" t="s">
        <v>9857</v>
      </c>
      <c r="J1144" s="230" t="s">
        <v>4282</v>
      </c>
      <c r="K1144" s="230" t="str">
        <f>Query1[[#This Row],[ENTERPRISE_ID]]</f>
        <v>JFULFOR</v>
      </c>
      <c r="L1144" s="231">
        <v>8125810410</v>
      </c>
      <c r="M1144" s="230" t="s">
        <v>5630</v>
      </c>
      <c r="N1144" s="230" t="s">
        <v>9858</v>
      </c>
      <c r="O1144" s="230" t="s">
        <v>9859</v>
      </c>
      <c r="P1144" s="230" t="s">
        <v>9860</v>
      </c>
      <c r="Q1144" s="230" t="s">
        <v>773</v>
      </c>
      <c r="R1144" s="230" t="s">
        <v>9861</v>
      </c>
      <c r="S1144" s="230" t="s">
        <v>5664</v>
      </c>
      <c r="T1144" s="232">
        <v>8998</v>
      </c>
      <c r="U1144" s="230" t="s">
        <v>7463</v>
      </c>
      <c r="V1144" s="230" t="s">
        <v>7464</v>
      </c>
      <c r="W1144" s="233" t="str">
        <f>IFERROR(VLOOKUP(Query1[[#This Row],[ENTERPRISE_ID]],HR_tbl[],2, 0), "Not on HR File")</f>
        <v>Service Technician 1, In-Home</v>
      </c>
      <c r="X1144" s="113">
        <f>IFERROR(VLOOKUP(Query1[[#This Row],[ENTERPRISE_ID]],HR_tbl[],3,0), "Not on HR File")</f>
        <v>45837</v>
      </c>
      <c r="Y1144" s="234" t="str">
        <f>IFERROR(VLOOKUP(Query1[[#This Row],[ENTERPRISE_ID]], Addresses!$A:$Y,21,0), "Not on HR File")</f>
        <v>410 S 29TH ST</v>
      </c>
      <c r="Z1144" s="234" t="str">
        <f>IFERROR(VLOOKUP(Query1[[#This Row],[ENTERPRISE_ID]], Addresses!$A:$Y,22,0), "Not on HR File")</f>
        <v>APT 5A</v>
      </c>
      <c r="AA1144" s="234" t="str">
        <f>IFERROR(VLOOKUP(Query1[[#This Row],[ENTERPRISE_ID]], Addresses!$A:$Y,23,0), "Not on HR File")</f>
        <v>TERRE HAUTE</v>
      </c>
      <c r="AB1144" s="234" t="str">
        <f>IFERROR(VLOOKUP(Query1[[#This Row],[ENTERPRISE_ID]], Addresses!$A:$Y,24,0), "Not on HR File")</f>
        <v>IN</v>
      </c>
      <c r="AC1144" s="234" t="str">
        <f>IFERROR(VLOOKUP(Query1[[#This Row],[ENTERPRISE_ID]], Addresses!$A:$Y,25,0), "Not on HR File")</f>
        <v>47803</v>
      </c>
      <c r="AD1144" s="230" t="s">
        <v>9862</v>
      </c>
      <c r="AE1144" s="235">
        <v>46086</v>
      </c>
    </row>
    <row r="1145" spans="1:31" x14ac:dyDescent="0.3">
      <c r="A1145" s="230" t="s">
        <v>4231</v>
      </c>
      <c r="B1145" s="230" t="str">
        <f>Query1[[#This Row],[LAST_NAME]]</f>
        <v>RASHEDI</v>
      </c>
      <c r="C1145" s="230" t="s">
        <v>16655</v>
      </c>
      <c r="D1145" s="230" t="s">
        <v>5719</v>
      </c>
      <c r="E1145" s="230" t="s">
        <v>16656</v>
      </c>
      <c r="F1145" s="230" t="s">
        <v>16657</v>
      </c>
      <c r="G1145" s="230" t="s">
        <v>4234</v>
      </c>
      <c r="H1145" s="230" t="str">
        <f>Query1[[#This Row],[FULL_NAME]]</f>
        <v>ABDUL RAQEEB RASHEDI</v>
      </c>
      <c r="I1145" s="230" t="s">
        <v>4233</v>
      </c>
      <c r="J1145" s="230" t="s">
        <v>16658</v>
      </c>
      <c r="K1145" s="230" t="str">
        <f>Query1[[#This Row],[ENTERPRISE_ID]]</f>
        <v>ARASHED</v>
      </c>
      <c r="L1145" s="231">
        <v>8479421283</v>
      </c>
      <c r="M1145" s="230" t="s">
        <v>5630</v>
      </c>
      <c r="N1145" s="230" t="s">
        <v>16659</v>
      </c>
      <c r="O1145" s="230"/>
      <c r="P1145" s="230" t="s">
        <v>16660</v>
      </c>
      <c r="Q1145" s="230" t="s">
        <v>250</v>
      </c>
      <c r="R1145" s="230" t="s">
        <v>16661</v>
      </c>
      <c r="S1145" s="230" t="s">
        <v>5634</v>
      </c>
      <c r="T1145" s="232">
        <v>8998</v>
      </c>
      <c r="U1145" s="230" t="s">
        <v>2656</v>
      </c>
      <c r="V1145" s="230" t="s">
        <v>7263</v>
      </c>
      <c r="W1145" s="233" t="str">
        <f>IFERROR(VLOOKUP(Query1[[#This Row],[ENTERPRISE_ID]],HR_tbl[],2, 0), "Not on HR File")</f>
        <v>Service Technician 2, In-Home</v>
      </c>
      <c r="X1145" s="113">
        <f>IFERROR(VLOOKUP(Query1[[#This Row],[ENTERPRISE_ID]],HR_tbl[],3,0), "Not on HR File")</f>
        <v>45914</v>
      </c>
      <c r="Y1145" s="234" t="str">
        <f>IFERROR(VLOOKUP(Query1[[#This Row],[ENTERPRISE_ID]], Addresses!$A:$Y,21,0), "Not on HR File")</f>
        <v>8315 GROSS POINT RD</v>
      </c>
      <c r="Z1145" s="234">
        <f>IFERROR(VLOOKUP(Query1[[#This Row],[ENTERPRISE_ID]], Addresses!$A:$Y,22,0), "Not on HR File")</f>
        <v>0</v>
      </c>
      <c r="AA1145" s="234" t="str">
        <f>IFERROR(VLOOKUP(Query1[[#This Row],[ENTERPRISE_ID]], Addresses!$A:$Y,23,0), "Not on HR File")</f>
        <v>MORTON GROVE</v>
      </c>
      <c r="AB1145" s="234" t="str">
        <f>IFERROR(VLOOKUP(Query1[[#This Row],[ENTERPRISE_ID]], Addresses!$A:$Y,24,0), "Not on HR File")</f>
        <v>IL</v>
      </c>
      <c r="AC1145" s="234" t="str">
        <f>IFERROR(VLOOKUP(Query1[[#This Row],[ENTERPRISE_ID]], Addresses!$A:$Y,25,0), "Not on HR File")</f>
        <v>60053</v>
      </c>
      <c r="AD1145" s="230" t="s">
        <v>16662</v>
      </c>
      <c r="AE1145" s="235">
        <v>46086</v>
      </c>
    </row>
    <row r="1146" spans="1:31" x14ac:dyDescent="0.3">
      <c r="A1146" s="230" t="s">
        <v>7173</v>
      </c>
      <c r="B1146" s="230" t="str">
        <f>Query1[[#This Row],[LAST_NAME]]</f>
        <v>SHUMAKER</v>
      </c>
      <c r="C1146" s="230" t="s">
        <v>7174</v>
      </c>
      <c r="D1146" s="230" t="s">
        <v>5889</v>
      </c>
      <c r="E1146" s="230" t="s">
        <v>7175</v>
      </c>
      <c r="F1146" s="230" t="s">
        <v>7176</v>
      </c>
      <c r="G1146" s="230" t="s">
        <v>7177</v>
      </c>
      <c r="H1146" s="230" t="str">
        <f>Query1[[#This Row],[FULL_NAME]]</f>
        <v>JAMES SHUMAKER</v>
      </c>
      <c r="I1146" s="230" t="s">
        <v>7178</v>
      </c>
      <c r="J1146" s="230" t="s">
        <v>3968</v>
      </c>
      <c r="K1146" s="230" t="str">
        <f>Query1[[#This Row],[ENTERPRISE_ID]]</f>
        <v>JSHUMAK</v>
      </c>
      <c r="L1146" s="231">
        <v>7197443309</v>
      </c>
      <c r="M1146" s="230" t="s">
        <v>5630</v>
      </c>
      <c r="N1146" s="230" t="s">
        <v>7179</v>
      </c>
      <c r="O1146" s="230"/>
      <c r="P1146" s="230" t="s">
        <v>7180</v>
      </c>
      <c r="Q1146" s="230" t="s">
        <v>760</v>
      </c>
      <c r="R1146" s="230" t="s">
        <v>6935</v>
      </c>
      <c r="S1146" s="230" t="s">
        <v>5738</v>
      </c>
      <c r="T1146" s="232">
        <v>8998</v>
      </c>
      <c r="U1146" s="230" t="s">
        <v>1872</v>
      </c>
      <c r="V1146" s="230" t="s">
        <v>7181</v>
      </c>
      <c r="W1146" s="233" t="str">
        <f>IFERROR(VLOOKUP(Query1[[#This Row],[ENTERPRISE_ID]],HR_tbl[],2, 0), "Not on HR File")</f>
        <v>Service Technician 2, In-Home</v>
      </c>
      <c r="X1146" s="113">
        <f>IFERROR(VLOOKUP(Query1[[#This Row],[ENTERPRISE_ID]],HR_tbl[],3,0), "Not on HR File")</f>
        <v>45935</v>
      </c>
      <c r="Y1146" s="234" t="str">
        <f>IFERROR(VLOOKUP(Query1[[#This Row],[ENTERPRISE_ID]], Addresses!$A:$Y,21,0), "Not on HR File")</f>
        <v>7222 MILLBROOK COURT</v>
      </c>
      <c r="Z1146" s="234">
        <f>IFERROR(VLOOKUP(Query1[[#This Row],[ENTERPRISE_ID]], Addresses!$A:$Y,22,0), "Not on HR File")</f>
        <v>0</v>
      </c>
      <c r="AA1146" s="234" t="str">
        <f>IFERROR(VLOOKUP(Query1[[#This Row],[ENTERPRISE_ID]], Addresses!$A:$Y,23,0), "Not on HR File")</f>
        <v>FOUNTAIN</v>
      </c>
      <c r="AB1146" s="234" t="str">
        <f>IFERROR(VLOOKUP(Query1[[#This Row],[ENTERPRISE_ID]], Addresses!$A:$Y,24,0), "Not on HR File")</f>
        <v>CO</v>
      </c>
      <c r="AC1146" s="234" t="str">
        <f>IFERROR(VLOOKUP(Query1[[#This Row],[ENTERPRISE_ID]], Addresses!$A:$Y,25,0), "Not on HR File")</f>
        <v>80817</v>
      </c>
      <c r="AD1146" s="230" t="s">
        <v>7182</v>
      </c>
      <c r="AE1146" s="235">
        <v>46086</v>
      </c>
    </row>
    <row r="1147" spans="1:31" x14ac:dyDescent="0.3">
      <c r="A1147" s="230" t="s">
        <v>14749</v>
      </c>
      <c r="B1147" s="230" t="str">
        <f>Query1[[#This Row],[LAST_NAME]]</f>
        <v>AOUN</v>
      </c>
      <c r="C1147" s="230" t="s">
        <v>14750</v>
      </c>
      <c r="D1147" s="230" t="s">
        <v>5867</v>
      </c>
      <c r="E1147" s="230" t="s">
        <v>14751</v>
      </c>
      <c r="F1147" s="230" t="s">
        <v>14752</v>
      </c>
      <c r="G1147" s="230" t="s">
        <v>14753</v>
      </c>
      <c r="H1147" s="230" t="str">
        <f>Query1[[#This Row],[FULL_NAME]]</f>
        <v>MOHAMMED AOUN</v>
      </c>
      <c r="I1147" s="230" t="s">
        <v>14754</v>
      </c>
      <c r="J1147" s="230" t="s">
        <v>14755</v>
      </c>
      <c r="K1147" s="230" t="str">
        <f>Query1[[#This Row],[ENTERPRISE_ID]]</f>
        <v>MAOUN</v>
      </c>
      <c r="L1147" s="231">
        <v>3138051330</v>
      </c>
      <c r="M1147" s="230" t="s">
        <v>5630</v>
      </c>
      <c r="N1147" s="230" t="s">
        <v>14756</v>
      </c>
      <c r="O1147" s="230"/>
      <c r="P1147" s="230" t="s">
        <v>14757</v>
      </c>
      <c r="Q1147" s="230" t="s">
        <v>219</v>
      </c>
      <c r="R1147" s="230" t="s">
        <v>14758</v>
      </c>
      <c r="S1147" s="230" t="s">
        <v>5634</v>
      </c>
      <c r="T1147" s="232">
        <v>8998</v>
      </c>
      <c r="U1147" s="230" t="s">
        <v>9521</v>
      </c>
      <c r="V1147" s="230" t="s">
        <v>9522</v>
      </c>
      <c r="W1147" s="233" t="str">
        <f>IFERROR(VLOOKUP(Query1[[#This Row],[ENTERPRISE_ID]],HR_tbl[],2, 0), "Not on HR File")</f>
        <v>HVAC Svc Tech II, Break/Fix</v>
      </c>
      <c r="X1147" s="113">
        <f>IFERROR(VLOOKUP(Query1[[#This Row],[ENTERPRISE_ID]],HR_tbl[],3,0), "Not on HR File")</f>
        <v>45074</v>
      </c>
      <c r="Y1147" s="234" t="str">
        <f>IFERROR(VLOOKUP(Query1[[#This Row],[ENTERPRISE_ID]], Addresses!$A:$Y,21,0), "Not on HR File")</f>
        <v>9261 NANCY ST</v>
      </c>
      <c r="Z1147" s="234">
        <f>IFERROR(VLOOKUP(Query1[[#This Row],[ENTERPRISE_ID]], Addresses!$A:$Y,22,0), "Not on HR File")</f>
        <v>0</v>
      </c>
      <c r="AA1147" s="234" t="str">
        <f>IFERROR(VLOOKUP(Query1[[#This Row],[ENTERPRISE_ID]], Addresses!$A:$Y,23,0), "Not on HR File")</f>
        <v>CYPRESS</v>
      </c>
      <c r="AB1147" s="234" t="str">
        <f>IFERROR(VLOOKUP(Query1[[#This Row],[ENTERPRISE_ID]], Addresses!$A:$Y,24,0), "Not on HR File")</f>
        <v>CA</v>
      </c>
      <c r="AC1147" s="234" t="str">
        <f>IFERROR(VLOOKUP(Query1[[#This Row],[ENTERPRISE_ID]], Addresses!$A:$Y,25,0), "Not on HR File")</f>
        <v>90630</v>
      </c>
      <c r="AD1147" s="230" t="s">
        <v>14759</v>
      </c>
      <c r="AE1147" s="235">
        <v>46086</v>
      </c>
    </row>
    <row r="1148" spans="1:31" x14ac:dyDescent="0.3">
      <c r="A1148" s="230" t="s">
        <v>2383</v>
      </c>
      <c r="B1148" s="230" t="str">
        <f>Query1[[#This Row],[LAST_NAME]]</f>
        <v>MURRELL</v>
      </c>
      <c r="C1148" s="230" t="s">
        <v>2041</v>
      </c>
      <c r="D1148" s="230" t="s">
        <v>6339</v>
      </c>
      <c r="E1148" s="230" t="s">
        <v>17077</v>
      </c>
      <c r="F1148" s="230" t="s">
        <v>17078</v>
      </c>
      <c r="G1148" s="230" t="s">
        <v>2042</v>
      </c>
      <c r="H1148" s="230" t="str">
        <f>Query1[[#This Row],[FULL_NAME]]</f>
        <v>TYRONE MURRELL</v>
      </c>
      <c r="I1148" s="230" t="s">
        <v>4888</v>
      </c>
      <c r="J1148" s="230" t="s">
        <v>4887</v>
      </c>
      <c r="K1148" s="230" t="str">
        <f>Query1[[#This Row],[ENTERPRISE_ID]]</f>
        <v>TMURREL</v>
      </c>
      <c r="L1148" s="231">
        <v>6104571336</v>
      </c>
      <c r="M1148" s="230" t="s">
        <v>5630</v>
      </c>
      <c r="N1148" s="230" t="s">
        <v>17079</v>
      </c>
      <c r="O1148" s="230" t="s">
        <v>17080</v>
      </c>
      <c r="P1148" s="230" t="s">
        <v>2046</v>
      </c>
      <c r="Q1148" s="230" t="s">
        <v>435</v>
      </c>
      <c r="R1148" s="230" t="s">
        <v>17081</v>
      </c>
      <c r="S1148" s="230" t="s">
        <v>5664</v>
      </c>
      <c r="T1148" s="232">
        <v>8998</v>
      </c>
      <c r="U1148" s="230" t="s">
        <v>7222</v>
      </c>
      <c r="V1148" s="230" t="s">
        <v>7223</v>
      </c>
      <c r="W1148" s="233" t="str">
        <f>IFERROR(VLOOKUP(Query1[[#This Row],[ENTERPRISE_ID]],HR_tbl[],2, 0), "Not on HR File")</f>
        <v>Service Technician 2, In-Home</v>
      </c>
      <c r="X1148" s="113">
        <f>IFERROR(VLOOKUP(Query1[[#This Row],[ENTERPRISE_ID]],HR_tbl[],3,0), "Not on HR File")</f>
        <v>45998</v>
      </c>
      <c r="Y1148" s="234" t="str">
        <f>IFERROR(VLOOKUP(Query1[[#This Row],[ENTERPRISE_ID]], Addresses!$A:$Y,21,0), "Not on HR File")</f>
        <v>Not on HR File</v>
      </c>
      <c r="Z1148" s="234" t="str">
        <f>IFERROR(VLOOKUP(Query1[[#This Row],[ENTERPRISE_ID]], Addresses!$A:$Y,22,0), "Not on HR File")</f>
        <v>Not on HR File</v>
      </c>
      <c r="AA1148" s="234" t="str">
        <f>IFERROR(VLOOKUP(Query1[[#This Row],[ENTERPRISE_ID]], Addresses!$A:$Y,23,0), "Not on HR File")</f>
        <v>Not on HR File</v>
      </c>
      <c r="AB1148" s="234" t="str">
        <f>IFERROR(VLOOKUP(Query1[[#This Row],[ENTERPRISE_ID]], Addresses!$A:$Y,24,0), "Not on HR File")</f>
        <v>Not on HR File</v>
      </c>
      <c r="AC1148" s="234" t="str">
        <f>IFERROR(VLOOKUP(Query1[[#This Row],[ENTERPRISE_ID]], Addresses!$A:$Y,25,0), "Not on HR File")</f>
        <v>Not on HR File</v>
      </c>
      <c r="AD1148" s="230" t="s">
        <v>17082</v>
      </c>
      <c r="AE1148" s="235">
        <v>46086</v>
      </c>
    </row>
    <row r="1149" spans="1:31" x14ac:dyDescent="0.3">
      <c r="A1149" s="230" t="s">
        <v>18901</v>
      </c>
      <c r="B1149" s="230" t="str">
        <f>Query1[[#This Row],[LAST_NAME]]</f>
        <v>GONZALEZ</v>
      </c>
      <c r="C1149" s="230" t="s">
        <v>16983</v>
      </c>
      <c r="D1149" s="230" t="s">
        <v>5638</v>
      </c>
      <c r="E1149" s="230" t="s">
        <v>18902</v>
      </c>
      <c r="F1149" s="230" t="s">
        <v>18903</v>
      </c>
      <c r="G1149" s="230" t="s">
        <v>18904</v>
      </c>
      <c r="H1149" s="230" t="str">
        <f>Query1[[#This Row],[FULL_NAME]]</f>
        <v>LUIS GONZALEZ</v>
      </c>
      <c r="I1149" s="230" t="s">
        <v>3809</v>
      </c>
      <c r="J1149" s="230" t="s">
        <v>4007</v>
      </c>
      <c r="K1149" s="230" t="str">
        <f>Query1[[#This Row],[ENTERPRISE_ID]]</f>
        <v>LGONZA4</v>
      </c>
      <c r="L1149" s="231">
        <v>3054811283</v>
      </c>
      <c r="M1149" s="230" t="s">
        <v>5630</v>
      </c>
      <c r="N1149" s="230" t="s">
        <v>18905</v>
      </c>
      <c r="O1149" s="230" t="s">
        <v>18906</v>
      </c>
      <c r="P1149" s="230" t="s">
        <v>18907</v>
      </c>
      <c r="Q1149" s="230" t="s">
        <v>297</v>
      </c>
      <c r="R1149" s="230" t="s">
        <v>18908</v>
      </c>
      <c r="S1149" s="230" t="s">
        <v>5664</v>
      </c>
      <c r="T1149" s="232">
        <v>8998</v>
      </c>
      <c r="U1149" s="230" t="s">
        <v>5987</v>
      </c>
      <c r="V1149" s="230" t="s">
        <v>5988</v>
      </c>
      <c r="W1149" s="233" t="str">
        <f>IFERROR(VLOOKUP(Query1[[#This Row],[ENTERPRISE_ID]],HR_tbl[],2, 0), "Not on HR File")</f>
        <v>Service Technician 2, Trainee</v>
      </c>
      <c r="X1149" s="113">
        <f>IFERROR(VLOOKUP(Query1[[#This Row],[ENTERPRISE_ID]],HR_tbl[],3,0), "Not on HR File")</f>
        <v>46040</v>
      </c>
      <c r="Y1149" s="234" t="str">
        <f>IFERROR(VLOOKUP(Query1[[#This Row],[ENTERPRISE_ID]], Addresses!$A:$Y,21,0), "Not on HR File")</f>
        <v>Not on HR File</v>
      </c>
      <c r="Z1149" s="234" t="str">
        <f>IFERROR(VLOOKUP(Query1[[#This Row],[ENTERPRISE_ID]], Addresses!$A:$Y,22,0), "Not on HR File")</f>
        <v>Not on HR File</v>
      </c>
      <c r="AA1149" s="234" t="str">
        <f>IFERROR(VLOOKUP(Query1[[#This Row],[ENTERPRISE_ID]], Addresses!$A:$Y,23,0), "Not on HR File")</f>
        <v>Not on HR File</v>
      </c>
      <c r="AB1149" s="234" t="str">
        <f>IFERROR(VLOOKUP(Query1[[#This Row],[ENTERPRISE_ID]], Addresses!$A:$Y,24,0), "Not on HR File")</f>
        <v>Not on HR File</v>
      </c>
      <c r="AC1149" s="234" t="str">
        <f>IFERROR(VLOOKUP(Query1[[#This Row],[ENTERPRISE_ID]], Addresses!$A:$Y,25,0), "Not on HR File")</f>
        <v>Not on HR File</v>
      </c>
      <c r="AD1149" s="230" t="s">
        <v>18909</v>
      </c>
      <c r="AE1149" s="235">
        <v>46086</v>
      </c>
    </row>
    <row r="1150" spans="1:31" x14ac:dyDescent="0.3">
      <c r="A1150" s="230" t="s">
        <v>14694</v>
      </c>
      <c r="B1150" s="230" t="str">
        <f>Query1[[#This Row],[LAST_NAME]]</f>
        <v>LOZOYA</v>
      </c>
      <c r="C1150" s="230" t="s">
        <v>14695</v>
      </c>
      <c r="D1150" s="230" t="s">
        <v>5843</v>
      </c>
      <c r="E1150" s="230" t="s">
        <v>14696</v>
      </c>
      <c r="F1150" s="230" t="s">
        <v>14697</v>
      </c>
      <c r="G1150" s="230" t="s">
        <v>14698</v>
      </c>
      <c r="H1150" s="230" t="str">
        <f>Query1[[#This Row],[FULL_NAME]]</f>
        <v>RAUL LOZOYA</v>
      </c>
      <c r="I1150" s="230" t="s">
        <v>14699</v>
      </c>
      <c r="J1150" s="230" t="s">
        <v>9704</v>
      </c>
      <c r="K1150" s="230" t="str">
        <f>Query1[[#This Row],[ENTERPRISE_ID]]</f>
        <v>RLOZOY</v>
      </c>
      <c r="L1150" s="231">
        <v>2814066707</v>
      </c>
      <c r="M1150" s="230" t="s">
        <v>5630</v>
      </c>
      <c r="N1150" s="230" t="s">
        <v>14700</v>
      </c>
      <c r="O1150" s="230"/>
      <c r="P1150" s="230" t="s">
        <v>7532</v>
      </c>
      <c r="Q1150" s="230" t="s">
        <v>279</v>
      </c>
      <c r="R1150" s="230" t="s">
        <v>14701</v>
      </c>
      <c r="S1150" s="230" t="s">
        <v>5738</v>
      </c>
      <c r="T1150" s="232">
        <v>8998</v>
      </c>
      <c r="U1150" s="230" t="s">
        <v>5849</v>
      </c>
      <c r="V1150" s="230" t="s">
        <v>5850</v>
      </c>
      <c r="W1150" s="233" t="str">
        <f>IFERROR(VLOOKUP(Query1[[#This Row],[ENTERPRISE_ID]],HR_tbl[],2, 0), "Not on HR File")</f>
        <v>Service Technician 3, In-Home</v>
      </c>
      <c r="X1150" s="113">
        <f>IFERROR(VLOOKUP(Query1[[#This Row],[ENTERPRISE_ID]],HR_tbl[],3,0), "Not on HR File")</f>
        <v>35900</v>
      </c>
      <c r="Y1150" s="234" t="str">
        <f>IFERROR(VLOOKUP(Query1[[#This Row],[ENTERPRISE_ID]], Addresses!$A:$Y,21,0), "Not on HR File")</f>
        <v>Not on HR File</v>
      </c>
      <c r="Z1150" s="234" t="str">
        <f>IFERROR(VLOOKUP(Query1[[#This Row],[ENTERPRISE_ID]], Addresses!$A:$Y,22,0), "Not on HR File")</f>
        <v>Not on HR File</v>
      </c>
      <c r="AA1150" s="234" t="str">
        <f>IFERROR(VLOOKUP(Query1[[#This Row],[ENTERPRISE_ID]], Addresses!$A:$Y,23,0), "Not on HR File")</f>
        <v>Not on HR File</v>
      </c>
      <c r="AB1150" s="234" t="str">
        <f>IFERROR(VLOOKUP(Query1[[#This Row],[ENTERPRISE_ID]], Addresses!$A:$Y,24,0), "Not on HR File")</f>
        <v>Not on HR File</v>
      </c>
      <c r="AC1150" s="234" t="str">
        <f>IFERROR(VLOOKUP(Query1[[#This Row],[ENTERPRISE_ID]], Addresses!$A:$Y,25,0), "Not on HR File")</f>
        <v>Not on HR File</v>
      </c>
      <c r="AD1150" s="230" t="s">
        <v>14702</v>
      </c>
      <c r="AE1150" s="235">
        <v>46086</v>
      </c>
    </row>
    <row r="1151" spans="1:31" x14ac:dyDescent="0.3">
      <c r="A1151" s="230" t="s">
        <v>14465</v>
      </c>
      <c r="B1151" s="230" t="str">
        <f>Query1[[#This Row],[LAST_NAME]]</f>
        <v>SWANSON</v>
      </c>
      <c r="C1151" s="230" t="s">
        <v>14466</v>
      </c>
      <c r="D1151" s="230" t="s">
        <v>5682</v>
      </c>
      <c r="E1151" s="230" t="s">
        <v>14467</v>
      </c>
      <c r="F1151" s="230" t="s">
        <v>14468</v>
      </c>
      <c r="G1151" s="230" t="s">
        <v>14469</v>
      </c>
      <c r="H1151" s="230" t="str">
        <f>Query1[[#This Row],[FULL_NAME]]</f>
        <v>ROY SWANSON</v>
      </c>
      <c r="I1151" s="230" t="s">
        <v>14470</v>
      </c>
      <c r="J1151" s="230" t="s">
        <v>5180</v>
      </c>
      <c r="K1151" s="230" t="str">
        <f>Query1[[#This Row],[ENTERPRISE_ID]]</f>
        <v>RSWANS3</v>
      </c>
      <c r="L1151" s="231">
        <v>4343632361</v>
      </c>
      <c r="M1151" s="230" t="s">
        <v>5630</v>
      </c>
      <c r="N1151" s="230" t="s">
        <v>14471</v>
      </c>
      <c r="O1151" s="230"/>
      <c r="P1151" s="230" t="s">
        <v>14472</v>
      </c>
      <c r="Q1151" s="230" t="s">
        <v>328</v>
      </c>
      <c r="R1151" s="230" t="s">
        <v>14473</v>
      </c>
      <c r="S1151" s="230" t="s">
        <v>5738</v>
      </c>
      <c r="T1151" s="232">
        <v>8998</v>
      </c>
      <c r="U1151" s="230" t="s">
        <v>9262</v>
      </c>
      <c r="V1151" s="230" t="s">
        <v>9263</v>
      </c>
      <c r="W1151" s="233" t="str">
        <f>IFERROR(VLOOKUP(Query1[[#This Row],[ENTERPRISE_ID]],HR_tbl[],2, 0), "Not on HR File")</f>
        <v>Service Technician 2, In-Home</v>
      </c>
      <c r="X1151" s="113">
        <f>IFERROR(VLOOKUP(Query1[[#This Row],[ENTERPRISE_ID]],HR_tbl[],3,0), "Not on HR File")</f>
        <v>42415</v>
      </c>
      <c r="Y1151" s="234" t="str">
        <f>IFERROR(VLOOKUP(Query1[[#This Row],[ENTERPRISE_ID]], Addresses!$A:$Y,21,0), "Not on HR File")</f>
        <v>773 SAILORS CREEK ROAD</v>
      </c>
      <c r="Z1151" s="234">
        <f>IFERROR(VLOOKUP(Query1[[#This Row],[ENTERPRISE_ID]], Addresses!$A:$Y,22,0), "Not on HR File")</f>
        <v>0</v>
      </c>
      <c r="AA1151" s="234" t="str">
        <f>IFERROR(VLOOKUP(Query1[[#This Row],[ENTERPRISE_ID]], Addresses!$A:$Y,23,0), "Not on HR File")</f>
        <v>CALLANDS</v>
      </c>
      <c r="AB1151" s="234" t="str">
        <f>IFERROR(VLOOKUP(Query1[[#This Row],[ENTERPRISE_ID]], Addresses!$A:$Y,24,0), "Not on HR File")</f>
        <v>VA</v>
      </c>
      <c r="AC1151" s="234" t="str">
        <f>IFERROR(VLOOKUP(Query1[[#This Row],[ENTERPRISE_ID]], Addresses!$A:$Y,25,0), "Not on HR File")</f>
        <v>24530</v>
      </c>
      <c r="AD1151" s="230" t="s">
        <v>14474</v>
      </c>
      <c r="AE1151" s="235">
        <v>46086</v>
      </c>
    </row>
    <row r="1152" spans="1:31" x14ac:dyDescent="0.3">
      <c r="A1152" s="230" t="s">
        <v>401</v>
      </c>
      <c r="B1152" s="230" t="str">
        <f>Query1[[#This Row],[LAST_NAME]]</f>
        <v>DIXON</v>
      </c>
      <c r="C1152" s="230" t="s">
        <v>14548</v>
      </c>
      <c r="D1152" s="230" t="s">
        <v>5854</v>
      </c>
      <c r="E1152" s="230" t="s">
        <v>14549</v>
      </c>
      <c r="F1152" s="230" t="s">
        <v>14550</v>
      </c>
      <c r="G1152" s="230" t="s">
        <v>14551</v>
      </c>
      <c r="H1152" s="230" t="str">
        <f>Query1[[#This Row],[FULL_NAME]]</f>
        <v>JOCQUEZ DIXON</v>
      </c>
      <c r="I1152" s="230" t="s">
        <v>4554</v>
      </c>
      <c r="J1152" s="230" t="s">
        <v>14552</v>
      </c>
      <c r="K1152" s="230" t="str">
        <f>Query1[[#This Row],[ENTERPRISE_ID]]</f>
        <v>JDIXON4</v>
      </c>
      <c r="L1152" s="231">
        <v>3349792017</v>
      </c>
      <c r="M1152" s="230" t="s">
        <v>5630</v>
      </c>
      <c r="N1152" s="230" t="s">
        <v>14553</v>
      </c>
      <c r="O1152" s="230"/>
      <c r="P1152" s="230" t="s">
        <v>1946</v>
      </c>
      <c r="Q1152" s="230" t="s">
        <v>268</v>
      </c>
      <c r="R1152" s="230" t="s">
        <v>14554</v>
      </c>
      <c r="S1152" s="230" t="s">
        <v>5664</v>
      </c>
      <c r="T1152" s="232">
        <v>8998</v>
      </c>
      <c r="U1152" s="230" t="s">
        <v>7393</v>
      </c>
      <c r="V1152" s="230" t="s">
        <v>7394</v>
      </c>
      <c r="W1152" s="233" t="str">
        <f>IFERROR(VLOOKUP(Query1[[#This Row],[ENTERPRISE_ID]],HR_tbl[],2, 0), "Not on HR File")</f>
        <v>Service Technician 2, Trainee</v>
      </c>
      <c r="X1152" s="113">
        <f>IFERROR(VLOOKUP(Query1[[#This Row],[ENTERPRISE_ID]],HR_tbl[],3,0), "Not on HR File")</f>
        <v>46061</v>
      </c>
      <c r="Y1152" s="234" t="str">
        <f>IFERROR(VLOOKUP(Query1[[#This Row],[ENTERPRISE_ID]], Addresses!$A:$Y,21,0), "Not on HR File")</f>
        <v>Not on HR File</v>
      </c>
      <c r="Z1152" s="234" t="str">
        <f>IFERROR(VLOOKUP(Query1[[#This Row],[ENTERPRISE_ID]], Addresses!$A:$Y,22,0), "Not on HR File")</f>
        <v>Not on HR File</v>
      </c>
      <c r="AA1152" s="234" t="str">
        <f>IFERROR(VLOOKUP(Query1[[#This Row],[ENTERPRISE_ID]], Addresses!$A:$Y,23,0), "Not on HR File")</f>
        <v>Not on HR File</v>
      </c>
      <c r="AB1152" s="234" t="str">
        <f>IFERROR(VLOOKUP(Query1[[#This Row],[ENTERPRISE_ID]], Addresses!$A:$Y,24,0), "Not on HR File")</f>
        <v>Not on HR File</v>
      </c>
      <c r="AC1152" s="234" t="str">
        <f>IFERROR(VLOOKUP(Query1[[#This Row],[ENTERPRISE_ID]], Addresses!$A:$Y,25,0), "Not on HR File")</f>
        <v>Not on HR File</v>
      </c>
      <c r="AD1152" s="230" t="s">
        <v>14555</v>
      </c>
      <c r="AE1152" s="235">
        <v>46086</v>
      </c>
    </row>
    <row r="1153" spans="1:31" x14ac:dyDescent="0.3">
      <c r="A1153" s="230" t="s">
        <v>2102</v>
      </c>
      <c r="B1153" s="230" t="str">
        <f>Query1[[#This Row],[LAST_NAME]]</f>
        <v>DYSART</v>
      </c>
      <c r="C1153" s="230" t="s">
        <v>2103</v>
      </c>
      <c r="D1153" s="230" t="s">
        <v>6119</v>
      </c>
      <c r="E1153" s="230" t="s">
        <v>13082</v>
      </c>
      <c r="F1153" s="230" t="s">
        <v>13083</v>
      </c>
      <c r="G1153" s="230" t="s">
        <v>2104</v>
      </c>
      <c r="H1153" s="230" t="str">
        <f>Query1[[#This Row],[FULL_NAME]]</f>
        <v>ZACHARY DYSART</v>
      </c>
      <c r="I1153" s="230" t="s">
        <v>13084</v>
      </c>
      <c r="J1153" s="230" t="s">
        <v>13085</v>
      </c>
      <c r="K1153" s="230" t="str">
        <f>Query1[[#This Row],[ENTERPRISE_ID]]</f>
        <v>ZDYSART</v>
      </c>
      <c r="L1153" s="231">
        <v>2767018455</v>
      </c>
      <c r="M1153" s="230" t="s">
        <v>5630</v>
      </c>
      <c r="N1153" s="230" t="s">
        <v>13086</v>
      </c>
      <c r="O1153" s="230"/>
      <c r="P1153" s="230" t="s">
        <v>13087</v>
      </c>
      <c r="Q1153" s="230" t="s">
        <v>328</v>
      </c>
      <c r="R1153" s="230" t="s">
        <v>13088</v>
      </c>
      <c r="S1153" s="230" t="s">
        <v>5738</v>
      </c>
      <c r="T1153" s="232">
        <v>8998</v>
      </c>
      <c r="U1153" s="230" t="s">
        <v>3119</v>
      </c>
      <c r="V1153" s="230" t="s">
        <v>6506</v>
      </c>
      <c r="W1153" s="233" t="str">
        <f>IFERROR(VLOOKUP(Query1[[#This Row],[ENTERPRISE_ID]],HR_tbl[],2, 0), "Not on HR File")</f>
        <v>Service Technician 2, In-Home</v>
      </c>
      <c r="X1153" s="113">
        <f>IFERROR(VLOOKUP(Query1[[#This Row],[ENTERPRISE_ID]],HR_tbl[],3,0), "Not on HR File")</f>
        <v>45991</v>
      </c>
      <c r="Y1153" s="234" t="str">
        <f>IFERROR(VLOOKUP(Query1[[#This Row],[ENTERPRISE_ID]], Addresses!$A:$Y,21,0), "Not on HR File")</f>
        <v>532 THOMPSON STREET</v>
      </c>
      <c r="Z1153" s="234">
        <f>IFERROR(VLOOKUP(Query1[[#This Row],[ENTERPRISE_ID]], Addresses!$A:$Y,22,0), "Not on HR File")</f>
        <v>0</v>
      </c>
      <c r="AA1153" s="234" t="str">
        <f>IFERROR(VLOOKUP(Query1[[#This Row],[ENTERPRISE_ID]], Addresses!$A:$Y,23,0), "Not on HR File")</f>
        <v>TAZEWELL</v>
      </c>
      <c r="AB1153" s="234" t="str">
        <f>IFERROR(VLOOKUP(Query1[[#This Row],[ENTERPRISE_ID]], Addresses!$A:$Y,24,0), "Not on HR File")</f>
        <v>VA</v>
      </c>
      <c r="AC1153" s="234" t="str">
        <f>IFERROR(VLOOKUP(Query1[[#This Row],[ENTERPRISE_ID]], Addresses!$A:$Y,25,0), "Not on HR File")</f>
        <v>24651</v>
      </c>
      <c r="AD1153" s="230" t="s">
        <v>13089</v>
      </c>
      <c r="AE1153" s="235">
        <v>46086</v>
      </c>
    </row>
    <row r="1154" spans="1:31" x14ac:dyDescent="0.3">
      <c r="A1154" s="230" t="s">
        <v>968</v>
      </c>
      <c r="B1154" s="230" t="str">
        <f>Query1[[#This Row],[LAST_NAME]]</f>
        <v>GONZALES JR</v>
      </c>
      <c r="C1154" s="230" t="s">
        <v>970</v>
      </c>
      <c r="D1154" s="230" t="s">
        <v>5647</v>
      </c>
      <c r="E1154" s="230" t="s">
        <v>16799</v>
      </c>
      <c r="F1154" s="230" t="s">
        <v>16800</v>
      </c>
      <c r="G1154" s="230" t="s">
        <v>971</v>
      </c>
      <c r="H1154" s="230" t="str">
        <f>Query1[[#This Row],[FULL_NAME]]</f>
        <v>HILARIO GONZALES JR</v>
      </c>
      <c r="I1154" s="230" t="s">
        <v>16801</v>
      </c>
      <c r="J1154" s="230" t="s">
        <v>16802</v>
      </c>
      <c r="K1154" s="230" t="str">
        <f>Query1[[#This Row],[ENTERPRISE_ID]]</f>
        <v>HGONZA0</v>
      </c>
      <c r="L1154" s="231">
        <v>3613078005</v>
      </c>
      <c r="M1154" s="230" t="s">
        <v>5630</v>
      </c>
      <c r="N1154" s="230" t="s">
        <v>16803</v>
      </c>
      <c r="O1154" s="230"/>
      <c r="P1154" s="230" t="s">
        <v>6428</v>
      </c>
      <c r="Q1154" s="230" t="s">
        <v>279</v>
      </c>
      <c r="R1154" s="230" t="s">
        <v>6429</v>
      </c>
      <c r="S1154" s="230" t="s">
        <v>5634</v>
      </c>
      <c r="T1154" s="232">
        <v>8998</v>
      </c>
      <c r="U1154" s="230" t="s">
        <v>3680</v>
      </c>
      <c r="V1154" s="230" t="s">
        <v>5653</v>
      </c>
      <c r="W1154" s="233" t="str">
        <f>IFERROR(VLOOKUP(Query1[[#This Row],[ENTERPRISE_ID]],HR_tbl[],2, 0), "Not on HR File")</f>
        <v>Service Technician 1, In-Home</v>
      </c>
      <c r="X1154" s="113">
        <f>IFERROR(VLOOKUP(Query1[[#This Row],[ENTERPRISE_ID]],HR_tbl[],3,0), "Not on HR File")</f>
        <v>44336</v>
      </c>
      <c r="Y1154" s="234" t="str">
        <f>IFERROR(VLOOKUP(Query1[[#This Row],[ENTERPRISE_ID]], Addresses!$A:$Y,21,0), "Not on HR File")</f>
        <v>4822 BROUGHTON DR</v>
      </c>
      <c r="Z1154" s="234">
        <f>IFERROR(VLOOKUP(Query1[[#This Row],[ENTERPRISE_ID]], Addresses!$A:$Y,22,0), "Not on HR File")</f>
        <v>0</v>
      </c>
      <c r="AA1154" s="234" t="str">
        <f>IFERROR(VLOOKUP(Query1[[#This Row],[ENTERPRISE_ID]], Addresses!$A:$Y,23,0), "Not on HR File")</f>
        <v>CORPUS CHRISTI</v>
      </c>
      <c r="AB1154" s="234" t="str">
        <f>IFERROR(VLOOKUP(Query1[[#This Row],[ENTERPRISE_ID]], Addresses!$A:$Y,24,0), "Not on HR File")</f>
        <v>TX</v>
      </c>
      <c r="AC1154" s="234" t="str">
        <f>IFERROR(VLOOKUP(Query1[[#This Row],[ENTERPRISE_ID]], Addresses!$A:$Y,25,0), "Not on HR File")</f>
        <v>78415</v>
      </c>
      <c r="AD1154" s="230" t="s">
        <v>16804</v>
      </c>
      <c r="AE1154" s="235">
        <v>46086</v>
      </c>
    </row>
    <row r="1155" spans="1:31" x14ac:dyDescent="0.3">
      <c r="A1155" s="230" t="s">
        <v>10410</v>
      </c>
      <c r="B1155" s="230" t="str">
        <f>Query1[[#This Row],[LAST_NAME]]</f>
        <v>TAFOYA</v>
      </c>
      <c r="C1155" s="230" t="s">
        <v>10411</v>
      </c>
      <c r="D1155" s="230" t="s">
        <v>5867</v>
      </c>
      <c r="E1155" s="230" t="s">
        <v>10412</v>
      </c>
      <c r="F1155" s="230" t="s">
        <v>10413</v>
      </c>
      <c r="G1155" s="230" t="s">
        <v>10414</v>
      </c>
      <c r="H1155" s="230" t="str">
        <f>Query1[[#This Row],[FULL_NAME]]</f>
        <v>MICHAEL TAFOYA</v>
      </c>
      <c r="I1155" s="230" t="s">
        <v>10415</v>
      </c>
      <c r="J1155" s="230" t="s">
        <v>3909</v>
      </c>
      <c r="K1155" s="230" t="str">
        <f>Query1[[#This Row],[ENTERPRISE_ID]]</f>
        <v>MTAFOY</v>
      </c>
      <c r="L1155" s="231">
        <v>5056772456</v>
      </c>
      <c r="M1155" s="230" t="s">
        <v>5630</v>
      </c>
      <c r="N1155" s="230" t="s">
        <v>10416</v>
      </c>
      <c r="O1155" s="230"/>
      <c r="P1155" s="230" t="s">
        <v>10417</v>
      </c>
      <c r="Q1155" s="230" t="s">
        <v>3619</v>
      </c>
      <c r="R1155" s="230" t="s">
        <v>10418</v>
      </c>
      <c r="S1155" s="230" t="s">
        <v>5634</v>
      </c>
      <c r="T1155" s="232">
        <v>8998</v>
      </c>
      <c r="U1155" s="230" t="s">
        <v>5406</v>
      </c>
      <c r="V1155" s="230" t="s">
        <v>10277</v>
      </c>
      <c r="W1155" s="233" t="str">
        <f>IFERROR(VLOOKUP(Query1[[#This Row],[ENTERPRISE_ID]],HR_tbl[],2, 0), "Not on HR File")</f>
        <v>Service Technician 1, In-Home</v>
      </c>
      <c r="X1155" s="113">
        <f>IFERROR(VLOOKUP(Query1[[#This Row],[ENTERPRISE_ID]],HR_tbl[],3,0), "Not on HR File")</f>
        <v>34388</v>
      </c>
      <c r="Y1155" s="234" t="str">
        <f>IFERROR(VLOOKUP(Query1[[#This Row],[ENTERPRISE_ID]], Addresses!$A:$Y,21,0), "Not on HR File")</f>
        <v>1415 VILLA LILA Street NE</v>
      </c>
      <c r="Z1155" s="234">
        <f>IFERROR(VLOOKUP(Query1[[#This Row],[ENTERPRISE_ID]], Addresses!$A:$Y,22,0), "Not on HR File")</f>
        <v>0</v>
      </c>
      <c r="AA1155" s="234" t="str">
        <f>IFERROR(VLOOKUP(Query1[[#This Row],[ENTERPRISE_ID]], Addresses!$A:$Y,23,0), "Not on HR File")</f>
        <v>ALBUQUERQUE</v>
      </c>
      <c r="AB1155" s="234" t="str">
        <f>IFERROR(VLOOKUP(Query1[[#This Row],[ENTERPRISE_ID]], Addresses!$A:$Y,24,0), "Not on HR File")</f>
        <v>NM</v>
      </c>
      <c r="AC1155" s="234" t="str">
        <f>IFERROR(VLOOKUP(Query1[[#This Row],[ENTERPRISE_ID]], Addresses!$A:$Y,25,0), "Not on HR File")</f>
        <v>87113</v>
      </c>
      <c r="AD1155" s="230" t="s">
        <v>10419</v>
      </c>
      <c r="AE1155" s="235">
        <v>46086</v>
      </c>
    </row>
    <row r="1156" spans="1:31" x14ac:dyDescent="0.3">
      <c r="A1156" s="230" t="s">
        <v>8695</v>
      </c>
      <c r="B1156" s="230" t="str">
        <f>Query1[[#This Row],[LAST_NAME]]</f>
        <v>BROOME</v>
      </c>
      <c r="C1156" s="230" t="s">
        <v>1263</v>
      </c>
      <c r="D1156" s="230" t="s">
        <v>6119</v>
      </c>
      <c r="E1156" s="230" t="s">
        <v>8696</v>
      </c>
      <c r="F1156" s="230" t="s">
        <v>8697</v>
      </c>
      <c r="G1156" s="230" t="s">
        <v>1264</v>
      </c>
      <c r="H1156" s="230" t="str">
        <f>Query1[[#This Row],[FULL_NAME]]</f>
        <v>ROBERT BROOME</v>
      </c>
      <c r="I1156" s="230" t="s">
        <v>4973</v>
      </c>
      <c r="J1156" s="230" t="s">
        <v>4188</v>
      </c>
      <c r="K1156" s="230" t="str">
        <f>Query1[[#This Row],[ENTERPRISE_ID]]</f>
        <v>RBROOME</v>
      </c>
      <c r="L1156" s="231">
        <v>8643401537</v>
      </c>
      <c r="M1156" s="230" t="s">
        <v>5630</v>
      </c>
      <c r="N1156" s="230" t="s">
        <v>8698</v>
      </c>
      <c r="O1156" s="230"/>
      <c r="P1156" s="230" t="s">
        <v>1268</v>
      </c>
      <c r="Q1156" s="230" t="s">
        <v>375</v>
      </c>
      <c r="R1156" s="230" t="s">
        <v>8699</v>
      </c>
      <c r="S1156" s="230" t="s">
        <v>5738</v>
      </c>
      <c r="T1156" s="232">
        <v>8998</v>
      </c>
      <c r="U1156" s="230" t="s">
        <v>2937</v>
      </c>
      <c r="V1156" s="230" t="s">
        <v>7987</v>
      </c>
      <c r="W1156" s="233" t="str">
        <f>IFERROR(VLOOKUP(Query1[[#This Row],[ENTERPRISE_ID]],HR_tbl[],2, 0), "Not on HR File")</f>
        <v>Service Technician 2, In-Home</v>
      </c>
      <c r="X1156" s="113">
        <f>IFERROR(VLOOKUP(Query1[[#This Row],[ENTERPRISE_ID]],HR_tbl[],3,0), "Not on HR File")</f>
        <v>45935</v>
      </c>
      <c r="Y1156" s="234" t="str">
        <f>IFERROR(VLOOKUP(Query1[[#This Row],[ENTERPRISE_ID]], Addresses!$A:$Y,21,0), "Not on HR File")</f>
        <v>215 IRBY ROAD</v>
      </c>
      <c r="Z1156" s="234">
        <f>IFERROR(VLOOKUP(Query1[[#This Row],[ENTERPRISE_ID]], Addresses!$A:$Y,22,0), "Not on HR File")</f>
        <v>0</v>
      </c>
      <c r="AA1156" s="234" t="str">
        <f>IFERROR(VLOOKUP(Query1[[#This Row],[ENTERPRISE_ID]], Addresses!$A:$Y,23,0), "Not on HR File")</f>
        <v>SPARTANBURG</v>
      </c>
      <c r="AB1156" s="234" t="str">
        <f>IFERROR(VLOOKUP(Query1[[#This Row],[ENTERPRISE_ID]], Addresses!$A:$Y,24,0), "Not on HR File")</f>
        <v>SC</v>
      </c>
      <c r="AC1156" s="234" t="str">
        <f>IFERROR(VLOOKUP(Query1[[#This Row],[ENTERPRISE_ID]], Addresses!$A:$Y,25,0), "Not on HR File")</f>
        <v>29301</v>
      </c>
      <c r="AD1156" s="230" t="s">
        <v>8700</v>
      </c>
      <c r="AE1156" s="235">
        <v>46086</v>
      </c>
    </row>
    <row r="1157" spans="1:31" x14ac:dyDescent="0.3">
      <c r="A1157" s="230" t="s">
        <v>15238</v>
      </c>
      <c r="B1157" s="230" t="str">
        <f>Query1[[#This Row],[LAST_NAME]]</f>
        <v>BALDREE</v>
      </c>
      <c r="C1157" s="230" t="s">
        <v>1895</v>
      </c>
      <c r="D1157" s="230" t="s">
        <v>5854</v>
      </c>
      <c r="E1157" s="230" t="s">
        <v>15239</v>
      </c>
      <c r="F1157" s="230" t="s">
        <v>15240</v>
      </c>
      <c r="G1157" s="230" t="s">
        <v>1896</v>
      </c>
      <c r="H1157" s="230" t="str">
        <f>Query1[[#This Row],[FULL_NAME]]</f>
        <v>GREGORY BALDREE</v>
      </c>
      <c r="I1157" s="230" t="s">
        <v>5355</v>
      </c>
      <c r="J1157" s="230" t="s">
        <v>3960</v>
      </c>
      <c r="K1157" s="230" t="str">
        <f>Query1[[#This Row],[ENTERPRISE_ID]]</f>
        <v>GBALDRE</v>
      </c>
      <c r="L1157" s="231">
        <v>2292620893</v>
      </c>
      <c r="M1157" s="230" t="s">
        <v>5630</v>
      </c>
      <c r="N1157" s="230" t="s">
        <v>15241</v>
      </c>
      <c r="O1157" s="230"/>
      <c r="P1157" s="230" t="s">
        <v>15242</v>
      </c>
      <c r="Q1157" s="230" t="s">
        <v>575</v>
      </c>
      <c r="R1157" s="230" t="s">
        <v>15243</v>
      </c>
      <c r="S1157" s="230" t="s">
        <v>5714</v>
      </c>
      <c r="T1157" s="232">
        <v>8998</v>
      </c>
      <c r="U1157" s="230" t="s">
        <v>7409</v>
      </c>
      <c r="V1157" s="230" t="s">
        <v>7410</v>
      </c>
      <c r="W1157" s="233" t="str">
        <f>IFERROR(VLOOKUP(Query1[[#This Row],[ENTERPRISE_ID]],HR_tbl[],2, 0), "Not on HR File")</f>
        <v>HVAC Svc Tech II, Break/Fix</v>
      </c>
      <c r="X1157" s="113">
        <f>IFERROR(VLOOKUP(Query1[[#This Row],[ENTERPRISE_ID]],HR_tbl[],3,0), "Not on HR File")</f>
        <v>45001</v>
      </c>
      <c r="Y1157" s="234" t="str">
        <f>IFERROR(VLOOKUP(Query1[[#This Row],[ENTERPRISE_ID]], Addresses!$A:$Y,21,0), "Not on HR File")</f>
        <v>3844 Bettys Pl</v>
      </c>
      <c r="Z1157" s="234">
        <f>IFERROR(VLOOKUP(Query1[[#This Row],[ENTERPRISE_ID]], Addresses!$A:$Y,22,0), "Not on HR File")</f>
        <v>0</v>
      </c>
      <c r="AA1157" s="234" t="str">
        <f>IFERROR(VLOOKUP(Query1[[#This Row],[ENTERPRISE_ID]], Addresses!$A:$Y,23,0), "Not on HR File")</f>
        <v>Hahira</v>
      </c>
      <c r="AB1157" s="234" t="str">
        <f>IFERROR(VLOOKUP(Query1[[#This Row],[ENTERPRISE_ID]], Addresses!$A:$Y,24,0), "Not on HR File")</f>
        <v>GA</v>
      </c>
      <c r="AC1157" s="234" t="str">
        <f>IFERROR(VLOOKUP(Query1[[#This Row],[ENTERPRISE_ID]], Addresses!$A:$Y,25,0), "Not on HR File")</f>
        <v>31632</v>
      </c>
      <c r="AD1157" s="230" t="s">
        <v>15244</v>
      </c>
      <c r="AE1157" s="235">
        <v>46086</v>
      </c>
    </row>
    <row r="1158" spans="1:31" x14ac:dyDescent="0.3">
      <c r="A1158" s="230" t="s">
        <v>3364</v>
      </c>
      <c r="B1158" s="230" t="str">
        <f>Query1[[#This Row],[LAST_NAME]]</f>
        <v>JEANNICE</v>
      </c>
      <c r="C1158" s="230" t="s">
        <v>3365</v>
      </c>
      <c r="D1158" s="230" t="s">
        <v>5843</v>
      </c>
      <c r="E1158" s="230" t="s">
        <v>16044</v>
      </c>
      <c r="F1158" s="230" t="s">
        <v>16045</v>
      </c>
      <c r="G1158" s="230" t="s">
        <v>3366</v>
      </c>
      <c r="H1158" s="230" t="str">
        <f>Query1[[#This Row],[FULL_NAME]]</f>
        <v>DUSTIN JEANNICE</v>
      </c>
      <c r="I1158" s="230" t="s">
        <v>4142</v>
      </c>
      <c r="J1158" s="230" t="s">
        <v>4141</v>
      </c>
      <c r="K1158" s="230" t="str">
        <f>Query1[[#This Row],[ENTERPRISE_ID]]</f>
        <v>DJEANNI</v>
      </c>
      <c r="L1158" s="231">
        <v>3377810394</v>
      </c>
      <c r="M1158" s="230" t="s">
        <v>5630</v>
      </c>
      <c r="N1158" s="230" t="s">
        <v>16046</v>
      </c>
      <c r="O1158" s="230"/>
      <c r="P1158" s="230" t="s">
        <v>16047</v>
      </c>
      <c r="Q1158" s="230" t="s">
        <v>287</v>
      </c>
      <c r="R1158" s="230" t="s">
        <v>16048</v>
      </c>
      <c r="S1158" s="230" t="s">
        <v>5738</v>
      </c>
      <c r="T1158" s="232">
        <v>8998</v>
      </c>
      <c r="U1158" s="230" t="s">
        <v>5200</v>
      </c>
      <c r="V1158" s="230" t="s">
        <v>5887</v>
      </c>
      <c r="W1158" s="233" t="str">
        <f>IFERROR(VLOOKUP(Query1[[#This Row],[ENTERPRISE_ID]],HR_tbl[],2, 0), "Not on HR File")</f>
        <v>Service Technician 2, In-Home</v>
      </c>
      <c r="X1158" s="113">
        <f>IFERROR(VLOOKUP(Query1[[#This Row],[ENTERPRISE_ID]],HR_tbl[],3,0), "Not on HR File")</f>
        <v>45053</v>
      </c>
      <c r="Y1158" s="234" t="str">
        <f>IFERROR(VLOOKUP(Query1[[#This Row],[ENTERPRISE_ID]], Addresses!$A:$Y,21,0), "Not on HR File")</f>
        <v>7250 JEFF DAVIS ROAD</v>
      </c>
      <c r="Z1158" s="234">
        <f>IFERROR(VLOOKUP(Query1[[#This Row],[ENTERPRISE_ID]], Addresses!$A:$Y,22,0), "Not on HR File")</f>
        <v>0</v>
      </c>
      <c r="AA1158" s="234" t="str">
        <f>IFERROR(VLOOKUP(Query1[[#This Row],[ENTERPRISE_ID]], Addresses!$A:$Y,23,0), "Not on HR File")</f>
        <v>IOWA</v>
      </c>
      <c r="AB1158" s="234" t="str">
        <f>IFERROR(VLOOKUP(Query1[[#This Row],[ENTERPRISE_ID]], Addresses!$A:$Y,24,0), "Not on HR File")</f>
        <v>LA</v>
      </c>
      <c r="AC1158" s="234" t="str">
        <f>IFERROR(VLOOKUP(Query1[[#This Row],[ENTERPRISE_ID]], Addresses!$A:$Y,25,0), "Not on HR File")</f>
        <v>70647</v>
      </c>
      <c r="AD1158" s="230" t="s">
        <v>16049</v>
      </c>
      <c r="AE1158" s="235">
        <v>46086</v>
      </c>
    </row>
    <row r="1159" spans="1:31" x14ac:dyDescent="0.3">
      <c r="A1159" s="230" t="s">
        <v>9766</v>
      </c>
      <c r="B1159" s="230" t="str">
        <f>Query1[[#This Row],[LAST_NAME]]</f>
        <v>HAGGERTY</v>
      </c>
      <c r="C1159" s="230" t="s">
        <v>9767</v>
      </c>
      <c r="D1159" s="230" t="s">
        <v>5769</v>
      </c>
      <c r="E1159" s="230" t="s">
        <v>9768</v>
      </c>
      <c r="F1159" s="230" t="s">
        <v>9769</v>
      </c>
      <c r="G1159" s="230" t="s">
        <v>9770</v>
      </c>
      <c r="H1159" s="230" t="str">
        <f>Query1[[#This Row],[FULL_NAME]]</f>
        <v>BLAKE HAGGERTY</v>
      </c>
      <c r="I1159" s="230" t="s">
        <v>9771</v>
      </c>
      <c r="J1159" s="230" t="s">
        <v>4157</v>
      </c>
      <c r="K1159" s="230" t="str">
        <f>Query1[[#This Row],[ENTERPRISE_ID]]</f>
        <v>BHAGGER</v>
      </c>
      <c r="L1159" s="231">
        <v>5736502238</v>
      </c>
      <c r="M1159" s="230" t="s">
        <v>5630</v>
      </c>
      <c r="N1159" s="230" t="s">
        <v>9772</v>
      </c>
      <c r="O1159" s="230"/>
      <c r="P1159" s="230" t="s">
        <v>9773</v>
      </c>
      <c r="Q1159" s="230" t="s">
        <v>1502</v>
      </c>
      <c r="R1159" s="230" t="s">
        <v>9774</v>
      </c>
      <c r="S1159" s="230" t="s">
        <v>5738</v>
      </c>
      <c r="T1159" s="232">
        <v>8998</v>
      </c>
      <c r="U1159" s="230" t="s">
        <v>5772</v>
      </c>
      <c r="V1159" s="230" t="s">
        <v>7211</v>
      </c>
      <c r="W1159" s="233" t="str">
        <f>IFERROR(VLOOKUP(Query1[[#This Row],[ENTERPRISE_ID]],HR_tbl[],2, 0), "Not on HR File")</f>
        <v>Service Technician 3, In-Home</v>
      </c>
      <c r="X1159" s="113">
        <f>IFERROR(VLOOKUP(Query1[[#This Row],[ENTERPRISE_ID]],HR_tbl[],3,0), "Not on HR File")</f>
        <v>44300</v>
      </c>
      <c r="Y1159" s="234" t="str">
        <f>IFERROR(VLOOKUP(Query1[[#This Row],[ENTERPRISE_ID]], Addresses!$A:$Y,21,0), "Not on HR File")</f>
        <v>1430 North Spanish Street</v>
      </c>
      <c r="Z1159" s="234">
        <f>IFERROR(VLOOKUP(Query1[[#This Row],[ENTERPRISE_ID]], Addresses!$A:$Y,22,0), "Not on HR File")</f>
        <v>0</v>
      </c>
      <c r="AA1159" s="234" t="str">
        <f>IFERROR(VLOOKUP(Query1[[#This Row],[ENTERPRISE_ID]], Addresses!$A:$Y,23,0), "Not on HR File")</f>
        <v>Cape Girardeau</v>
      </c>
      <c r="AB1159" s="234" t="str">
        <f>IFERROR(VLOOKUP(Query1[[#This Row],[ENTERPRISE_ID]], Addresses!$A:$Y,24,0), "Not on HR File")</f>
        <v>MO</v>
      </c>
      <c r="AC1159" s="234" t="str">
        <f>IFERROR(VLOOKUP(Query1[[#This Row],[ENTERPRISE_ID]], Addresses!$A:$Y,25,0), "Not on HR File")</f>
        <v>63701</v>
      </c>
      <c r="AD1159" s="230" t="s">
        <v>9775</v>
      </c>
      <c r="AE1159" s="235">
        <v>46086</v>
      </c>
    </row>
    <row r="1160" spans="1:31" x14ac:dyDescent="0.3">
      <c r="A1160" s="230"/>
      <c r="B1160" s="230" t="str">
        <f>Query1[[#This Row],[LAST_NAME]]</f>
        <v>WEGEL</v>
      </c>
      <c r="C1160" s="230" t="s">
        <v>31510</v>
      </c>
      <c r="D1160" s="230" t="s">
        <v>5656</v>
      </c>
      <c r="E1160" s="230" t="s">
        <v>31715</v>
      </c>
      <c r="F1160" s="230"/>
      <c r="G1160" s="230" t="s">
        <v>31511</v>
      </c>
      <c r="H1160" s="230" t="str">
        <f>Query1[[#This Row],[FULL_NAME]]</f>
        <v>JOSEPH WEGEL</v>
      </c>
      <c r="I1160" s="230" t="s">
        <v>31512</v>
      </c>
      <c r="J1160" s="230" t="s">
        <v>4123</v>
      </c>
      <c r="K1160" s="230" t="str">
        <f>Query1[[#This Row],[ENTERPRISE_ID]]</f>
        <v>JWEGEL</v>
      </c>
      <c r="L1160" s="231">
        <v>2693691473</v>
      </c>
      <c r="M1160" s="230" t="s">
        <v>5630</v>
      </c>
      <c r="N1160" s="230" t="s">
        <v>31716</v>
      </c>
      <c r="O1160" s="230" t="s">
        <v>31717</v>
      </c>
      <c r="P1160" s="230" t="s">
        <v>31718</v>
      </c>
      <c r="Q1160" s="230" t="s">
        <v>752</v>
      </c>
      <c r="R1160" s="230" t="s">
        <v>31719</v>
      </c>
      <c r="S1160" s="230" t="s">
        <v>5664</v>
      </c>
      <c r="T1160" s="232">
        <v>8998</v>
      </c>
      <c r="U1160" s="230" t="s">
        <v>6732</v>
      </c>
      <c r="V1160" s="230" t="s">
        <v>6733</v>
      </c>
      <c r="W1160" s="233" t="str">
        <f>IFERROR(VLOOKUP(Query1[[#This Row],[ENTERPRISE_ID]],HR_tbl[],2, 0), "Not on HR File")</f>
        <v>Not on HR File</v>
      </c>
      <c r="X1160" s="113" t="str">
        <f>IFERROR(VLOOKUP(Query1[[#This Row],[ENTERPRISE_ID]],HR_tbl[],3,0), "Not on HR File")</f>
        <v>Not on HR File</v>
      </c>
      <c r="Y1160" s="234" t="str">
        <f>IFERROR(VLOOKUP(Query1[[#This Row],[ENTERPRISE_ID]], Addresses!$A:$Y,21,0), "Not on HR File")</f>
        <v>Not on HR File</v>
      </c>
      <c r="Z1160" s="234" t="str">
        <f>IFERROR(VLOOKUP(Query1[[#This Row],[ENTERPRISE_ID]], Addresses!$A:$Y,22,0), "Not on HR File")</f>
        <v>Not on HR File</v>
      </c>
      <c r="AA1160" s="234" t="str">
        <f>IFERROR(VLOOKUP(Query1[[#This Row],[ENTERPRISE_ID]], Addresses!$A:$Y,23,0), "Not on HR File")</f>
        <v>Not on HR File</v>
      </c>
      <c r="AB1160" s="234" t="str">
        <f>IFERROR(VLOOKUP(Query1[[#This Row],[ENTERPRISE_ID]], Addresses!$A:$Y,24,0), "Not on HR File")</f>
        <v>Not on HR File</v>
      </c>
      <c r="AC1160" s="234" t="str">
        <f>IFERROR(VLOOKUP(Query1[[#This Row],[ENTERPRISE_ID]], Addresses!$A:$Y,25,0), "Not on HR File")</f>
        <v>Not on HR File</v>
      </c>
      <c r="AD1160" s="230" t="s">
        <v>31720</v>
      </c>
      <c r="AE1160" s="235">
        <v>46086</v>
      </c>
    </row>
    <row r="1161" spans="1:31" x14ac:dyDescent="0.3">
      <c r="A1161" s="230" t="s">
        <v>12277</v>
      </c>
      <c r="B1161" s="230" t="str">
        <f>Query1[[#This Row],[LAST_NAME]]</f>
        <v>ARELLANO</v>
      </c>
      <c r="C1161" s="230" t="s">
        <v>12278</v>
      </c>
      <c r="D1161" s="230" t="s">
        <v>5682</v>
      </c>
      <c r="E1161" s="230" t="s">
        <v>12279</v>
      </c>
      <c r="F1161" s="230" t="s">
        <v>12280</v>
      </c>
      <c r="G1161" s="230" t="s">
        <v>12281</v>
      </c>
      <c r="H1161" s="230" t="str">
        <f>Query1[[#This Row],[FULL_NAME]]</f>
        <v>JORGE ARELLANO</v>
      </c>
      <c r="I1161" s="230" t="s">
        <v>7056</v>
      </c>
      <c r="J1161" s="230" t="s">
        <v>4718</v>
      </c>
      <c r="K1161" s="230" t="str">
        <f>Query1[[#This Row],[ENTERPRISE_ID]]</f>
        <v>JARELL0</v>
      </c>
      <c r="L1161" s="231">
        <v>3366137574</v>
      </c>
      <c r="M1161" s="230" t="s">
        <v>5630</v>
      </c>
      <c r="N1161" s="230" t="s">
        <v>12282</v>
      </c>
      <c r="O1161" s="230"/>
      <c r="P1161" s="230" t="s">
        <v>12283</v>
      </c>
      <c r="Q1161" s="230" t="s">
        <v>416</v>
      </c>
      <c r="R1161" s="230" t="s">
        <v>12284</v>
      </c>
      <c r="S1161" s="230" t="s">
        <v>5738</v>
      </c>
      <c r="T1161" s="232">
        <v>8998</v>
      </c>
      <c r="U1161" s="230" t="s">
        <v>5690</v>
      </c>
      <c r="V1161" s="230" t="s">
        <v>5691</v>
      </c>
      <c r="W1161" s="233" t="str">
        <f>IFERROR(VLOOKUP(Query1[[#This Row],[ENTERPRISE_ID]],HR_tbl[],2, 0), "Not on HR File")</f>
        <v>Service Technician 2, In-Home</v>
      </c>
      <c r="X1161" s="113">
        <f>IFERROR(VLOOKUP(Query1[[#This Row],[ENTERPRISE_ID]],HR_tbl[],3,0), "Not on HR File")</f>
        <v>44427</v>
      </c>
      <c r="Y1161" s="234" t="str">
        <f>IFERROR(VLOOKUP(Query1[[#This Row],[ENTERPRISE_ID]], Addresses!$A:$Y,21,0), "Not on HR File")</f>
        <v>10802 us 158</v>
      </c>
      <c r="Z1161" s="234">
        <f>IFERROR(VLOOKUP(Query1[[#This Row],[ENTERPRISE_ID]], Addresses!$A:$Y,22,0), "Not on HR File")</f>
        <v>0</v>
      </c>
      <c r="AA1161" s="234" t="str">
        <f>IFERROR(VLOOKUP(Query1[[#This Row],[ENTERPRISE_ID]], Addresses!$A:$Y,23,0), "Not on HR File")</f>
        <v>REIDSVILLE</v>
      </c>
      <c r="AB1161" s="234" t="str">
        <f>IFERROR(VLOOKUP(Query1[[#This Row],[ENTERPRISE_ID]], Addresses!$A:$Y,24,0), "Not on HR File")</f>
        <v>NC</v>
      </c>
      <c r="AC1161" s="234" t="str">
        <f>IFERROR(VLOOKUP(Query1[[#This Row],[ENTERPRISE_ID]], Addresses!$A:$Y,25,0), "Not on HR File")</f>
        <v>27320</v>
      </c>
      <c r="AD1161" s="230" t="s">
        <v>12285</v>
      </c>
      <c r="AE1161" s="235">
        <v>46086</v>
      </c>
    </row>
    <row r="1162" spans="1:31" x14ac:dyDescent="0.3">
      <c r="A1162" s="230" t="s">
        <v>14537</v>
      </c>
      <c r="B1162" s="230" t="str">
        <f>Query1[[#This Row],[LAST_NAME]]</f>
        <v>VREELAND</v>
      </c>
      <c r="C1162" s="230" t="s">
        <v>14538</v>
      </c>
      <c r="D1162" s="230" t="s">
        <v>5854</v>
      </c>
      <c r="E1162" s="230" t="s">
        <v>14539</v>
      </c>
      <c r="F1162" s="230" t="s">
        <v>14540</v>
      </c>
      <c r="G1162" s="230" t="s">
        <v>14541</v>
      </c>
      <c r="H1162" s="230" t="str">
        <f>Query1[[#This Row],[FULL_NAME]]</f>
        <v>JOEL VREELAND</v>
      </c>
      <c r="I1162" s="230" t="s">
        <v>14542</v>
      </c>
      <c r="J1162" s="230" t="s">
        <v>4828</v>
      </c>
      <c r="K1162" s="230" t="str">
        <f>Query1[[#This Row],[ENTERPRISE_ID]]</f>
        <v>JVREELA</v>
      </c>
      <c r="L1162" s="231">
        <v>8505973926</v>
      </c>
      <c r="M1162" s="230" t="s">
        <v>5630</v>
      </c>
      <c r="N1162" s="230" t="s">
        <v>14543</v>
      </c>
      <c r="O1162" s="230" t="s">
        <v>14544</v>
      </c>
      <c r="P1162" s="230" t="s">
        <v>14545</v>
      </c>
      <c r="Q1162" s="230" t="s">
        <v>297</v>
      </c>
      <c r="R1162" s="230" t="s">
        <v>14546</v>
      </c>
      <c r="S1162" s="230" t="s">
        <v>5714</v>
      </c>
      <c r="T1162" s="232">
        <v>8998</v>
      </c>
      <c r="U1162" s="230" t="s">
        <v>7393</v>
      </c>
      <c r="V1162" s="230" t="s">
        <v>7394</v>
      </c>
      <c r="W1162" s="233" t="str">
        <f>IFERROR(VLOOKUP(Query1[[#This Row],[ENTERPRISE_ID]],HR_tbl[],2, 0), "Not on HR File")</f>
        <v>Service Technician 2, In-Home</v>
      </c>
      <c r="X1162" s="113">
        <f>IFERROR(VLOOKUP(Query1[[#This Row],[ENTERPRISE_ID]],HR_tbl[],3,0), "Not on HR File")</f>
        <v>45823</v>
      </c>
      <c r="Y1162" s="234" t="str">
        <f>IFERROR(VLOOKUP(Query1[[#This Row],[ENTERPRISE_ID]], Addresses!$A:$Y,21,0), "Not on HR File")</f>
        <v>3909 reseve dr</v>
      </c>
      <c r="Z1162" s="234" t="str">
        <f>IFERROR(VLOOKUP(Query1[[#This Row],[ENTERPRISE_ID]], Addresses!$A:$Y,22,0), "Not on HR File")</f>
        <v>apt 1726</v>
      </c>
      <c r="AA1162" s="234" t="str">
        <f>IFERROR(VLOOKUP(Query1[[#This Row],[ENTERPRISE_ID]], Addresses!$A:$Y,23,0), "Not on HR File")</f>
        <v>Tallahasse</v>
      </c>
      <c r="AB1162" s="234" t="str">
        <f>IFERROR(VLOOKUP(Query1[[#This Row],[ENTERPRISE_ID]], Addresses!$A:$Y,24,0), "Not on HR File")</f>
        <v>FL</v>
      </c>
      <c r="AC1162" s="234" t="str">
        <f>IFERROR(VLOOKUP(Query1[[#This Row],[ENTERPRISE_ID]], Addresses!$A:$Y,25,0), "Not on HR File")</f>
        <v>32311</v>
      </c>
      <c r="AD1162" s="230" t="s">
        <v>14547</v>
      </c>
      <c r="AE1162" s="235">
        <v>46086</v>
      </c>
    </row>
    <row r="1163" spans="1:31" x14ac:dyDescent="0.3">
      <c r="A1163" s="230" t="s">
        <v>13410</v>
      </c>
      <c r="B1163" s="230" t="str">
        <f>Query1[[#This Row],[LAST_NAME]]</f>
        <v>MARTIN</v>
      </c>
      <c r="C1163" s="230" t="s">
        <v>13411</v>
      </c>
      <c r="D1163" s="230" t="s">
        <v>5708</v>
      </c>
      <c r="E1163" s="230" t="s">
        <v>13412</v>
      </c>
      <c r="F1163" s="230" t="s">
        <v>13413</v>
      </c>
      <c r="G1163" s="230" t="s">
        <v>13414</v>
      </c>
      <c r="H1163" s="230" t="str">
        <f>Query1[[#This Row],[FULL_NAME]]</f>
        <v>JOSHUA MARTIN</v>
      </c>
      <c r="I1163" s="230" t="s">
        <v>4104</v>
      </c>
      <c r="J1163" s="230" t="s">
        <v>3753</v>
      </c>
      <c r="K1163" s="230" t="str">
        <f>Query1[[#This Row],[ENTERPRISE_ID]]</f>
        <v>JMARTI3</v>
      </c>
      <c r="L1163" s="231">
        <v>9317351937</v>
      </c>
      <c r="M1163" s="230" t="s">
        <v>5630</v>
      </c>
      <c r="N1163" s="230" t="s">
        <v>13415</v>
      </c>
      <c r="O1163" s="230"/>
      <c r="P1163" s="230" t="s">
        <v>13416</v>
      </c>
      <c r="Q1163" s="230" t="s">
        <v>407</v>
      </c>
      <c r="R1163" s="230" t="s">
        <v>12631</v>
      </c>
      <c r="S1163" s="230" t="s">
        <v>5714</v>
      </c>
      <c r="T1163" s="232">
        <v>8998</v>
      </c>
      <c r="U1163" s="230" t="s">
        <v>6216</v>
      </c>
      <c r="V1163" s="230" t="s">
        <v>6217</v>
      </c>
      <c r="W1163" s="233" t="str">
        <f>IFERROR(VLOOKUP(Query1[[#This Row],[ENTERPRISE_ID]],HR_tbl[],2, 0), "Not on HR File")</f>
        <v>Service Technician 2, In-Home</v>
      </c>
      <c r="X1163" s="113">
        <f>IFERROR(VLOOKUP(Query1[[#This Row],[ENTERPRISE_ID]],HR_tbl[],3,0), "Not on HR File")</f>
        <v>45935</v>
      </c>
      <c r="Y1163" s="234" t="str">
        <f>IFERROR(VLOOKUP(Query1[[#This Row],[ENTERPRISE_ID]], Addresses!$A:$Y,21,0), "Not on HR File")</f>
        <v>871 LAKEHILL DR</v>
      </c>
      <c r="Z1163" s="234">
        <f>IFERROR(VLOOKUP(Query1[[#This Row],[ENTERPRISE_ID]], Addresses!$A:$Y,22,0), "Not on HR File")</f>
        <v>0</v>
      </c>
      <c r="AA1163" s="234" t="str">
        <f>IFERROR(VLOOKUP(Query1[[#This Row],[ENTERPRISE_ID]], Addresses!$A:$Y,23,0), "Not on HR File")</f>
        <v>LEWISBURG</v>
      </c>
      <c r="AB1163" s="234" t="str">
        <f>IFERROR(VLOOKUP(Query1[[#This Row],[ENTERPRISE_ID]], Addresses!$A:$Y,24,0), "Not on HR File")</f>
        <v>TN</v>
      </c>
      <c r="AC1163" s="234" t="str">
        <f>IFERROR(VLOOKUP(Query1[[#This Row],[ENTERPRISE_ID]], Addresses!$A:$Y,25,0), "Not on HR File")</f>
        <v>37091</v>
      </c>
      <c r="AD1163" s="230" t="s">
        <v>13417</v>
      </c>
      <c r="AE1163" s="235">
        <v>46086</v>
      </c>
    </row>
    <row r="1164" spans="1:31" x14ac:dyDescent="0.3">
      <c r="A1164" s="230" t="s">
        <v>8327</v>
      </c>
      <c r="B1164" s="230" t="str">
        <f>Query1[[#This Row],[LAST_NAME]]</f>
        <v>WOOD</v>
      </c>
      <c r="C1164" s="230" t="s">
        <v>8328</v>
      </c>
      <c r="D1164" s="230" t="s">
        <v>5647</v>
      </c>
      <c r="E1164" s="230" t="s">
        <v>8329</v>
      </c>
      <c r="F1164" s="230" t="s">
        <v>8330</v>
      </c>
      <c r="G1164" s="230" t="s">
        <v>8331</v>
      </c>
      <c r="H1164" s="230" t="str">
        <f>Query1[[#This Row],[FULL_NAME]]</f>
        <v>NEAL WOOD</v>
      </c>
      <c r="I1164" s="230" t="s">
        <v>8332</v>
      </c>
      <c r="J1164" s="230" t="s">
        <v>5112</v>
      </c>
      <c r="K1164" s="230" t="str">
        <f>Query1[[#This Row],[ENTERPRISE_ID]]</f>
        <v>NWOOD4</v>
      </c>
      <c r="L1164" s="231">
        <v>2107245089</v>
      </c>
      <c r="M1164" s="230" t="s">
        <v>5630</v>
      </c>
      <c r="N1164" s="230" t="s">
        <v>8333</v>
      </c>
      <c r="O1164" s="230"/>
      <c r="P1164" s="230" t="s">
        <v>8334</v>
      </c>
      <c r="Q1164" s="230" t="s">
        <v>279</v>
      </c>
      <c r="R1164" s="230" t="s">
        <v>8335</v>
      </c>
      <c r="S1164" s="230" t="s">
        <v>5634</v>
      </c>
      <c r="T1164" s="232">
        <v>8998</v>
      </c>
      <c r="U1164" s="230" t="s">
        <v>5476</v>
      </c>
      <c r="V1164" s="230" t="s">
        <v>6266</v>
      </c>
      <c r="W1164" s="233" t="str">
        <f>IFERROR(VLOOKUP(Query1[[#This Row],[ENTERPRISE_ID]],HR_tbl[],2, 0), "Not on HR File")</f>
        <v>Service Technician 3, In-Home</v>
      </c>
      <c r="X1164" s="113">
        <f>IFERROR(VLOOKUP(Query1[[#This Row],[ENTERPRISE_ID]],HR_tbl[],3,0), "Not on HR File")</f>
        <v>40850</v>
      </c>
      <c r="Y1164" s="234" t="str">
        <f>IFERROR(VLOOKUP(Query1[[#This Row],[ENTERPRISE_ID]], Addresses!$A:$Y,21,0), "Not on HR File")</f>
        <v>1020 vivroux ranch rd</v>
      </c>
      <c r="Z1164" s="234">
        <f>IFERROR(VLOOKUP(Query1[[#This Row],[ENTERPRISE_ID]], Addresses!$A:$Y,22,0), "Not on HR File")</f>
        <v>0</v>
      </c>
      <c r="AA1164" s="234" t="str">
        <f>IFERROR(VLOOKUP(Query1[[#This Row],[ENTERPRISE_ID]], Addresses!$A:$Y,23,0), "Not on HR File")</f>
        <v>Seguin</v>
      </c>
      <c r="AB1164" s="234" t="str">
        <f>IFERROR(VLOOKUP(Query1[[#This Row],[ENTERPRISE_ID]], Addresses!$A:$Y,24,0), "Not on HR File")</f>
        <v>TX</v>
      </c>
      <c r="AC1164" s="234" t="str">
        <f>IFERROR(VLOOKUP(Query1[[#This Row],[ENTERPRISE_ID]], Addresses!$A:$Y,25,0), "Not on HR File")</f>
        <v>78155</v>
      </c>
      <c r="AD1164" s="230" t="s">
        <v>8336</v>
      </c>
      <c r="AE1164" s="235">
        <v>46086</v>
      </c>
    </row>
    <row r="1165" spans="1:31" x14ac:dyDescent="0.3">
      <c r="A1165" s="230" t="s">
        <v>16420</v>
      </c>
      <c r="B1165" s="230" t="str">
        <f>Query1[[#This Row],[LAST_NAME]]</f>
        <v>BRIDGES</v>
      </c>
      <c r="C1165" s="230" t="s">
        <v>16421</v>
      </c>
      <c r="D1165" s="230" t="s">
        <v>5729</v>
      </c>
      <c r="E1165" s="230" t="s">
        <v>16422</v>
      </c>
      <c r="F1165" s="230" t="s">
        <v>16423</v>
      </c>
      <c r="G1165" s="230" t="s">
        <v>16424</v>
      </c>
      <c r="H1165" s="230" t="str">
        <f>Query1[[#This Row],[FULL_NAME]]</f>
        <v>LEROY BRIDGES</v>
      </c>
      <c r="I1165" s="230" t="s">
        <v>16425</v>
      </c>
      <c r="J1165" s="230" t="s">
        <v>15850</v>
      </c>
      <c r="K1165" s="230" t="str">
        <f>Query1[[#This Row],[ENTERPRISE_ID]]</f>
        <v>LBRIDGE</v>
      </c>
      <c r="L1165" s="231">
        <v>9252148736</v>
      </c>
      <c r="M1165" s="230" t="s">
        <v>5630</v>
      </c>
      <c r="N1165" s="230" t="s">
        <v>16426</v>
      </c>
      <c r="O1165" s="230"/>
      <c r="P1165" s="230" t="s">
        <v>16427</v>
      </c>
      <c r="Q1165" s="230" t="s">
        <v>219</v>
      </c>
      <c r="R1165" s="230" t="s">
        <v>16428</v>
      </c>
      <c r="S1165" s="230" t="s">
        <v>5738</v>
      </c>
      <c r="T1165" s="232">
        <v>8998</v>
      </c>
      <c r="U1165" s="230" t="s">
        <v>6894</v>
      </c>
      <c r="V1165" s="230" t="s">
        <v>6895</v>
      </c>
      <c r="W1165" s="233" t="str">
        <f>IFERROR(VLOOKUP(Query1[[#This Row],[ENTERPRISE_ID]],HR_tbl[],2, 0), "Not on HR File")</f>
        <v>Service Technician 1, In-Home</v>
      </c>
      <c r="X1165" s="113">
        <f>IFERROR(VLOOKUP(Query1[[#This Row],[ENTERPRISE_ID]],HR_tbl[],3,0), "Not on HR File")</f>
        <v>42397</v>
      </c>
      <c r="Y1165" s="234" t="str">
        <f>IFERROR(VLOOKUP(Query1[[#This Row],[ENTERPRISE_ID]], Addresses!$A:$Y,21,0), "Not on HR File")</f>
        <v>431 Mount Vernon Circle</v>
      </c>
      <c r="Z1165" s="234">
        <f>IFERROR(VLOOKUP(Query1[[#This Row],[ENTERPRISE_ID]], Addresses!$A:$Y,22,0), "Not on HR File")</f>
        <v>0</v>
      </c>
      <c r="AA1165" s="234" t="str">
        <f>IFERROR(VLOOKUP(Query1[[#This Row],[ENTERPRISE_ID]], Addresses!$A:$Y,23,0), "Not on HR File")</f>
        <v>VACAVILLE</v>
      </c>
      <c r="AB1165" s="234" t="str">
        <f>IFERROR(VLOOKUP(Query1[[#This Row],[ENTERPRISE_ID]], Addresses!$A:$Y,24,0), "Not on HR File")</f>
        <v>CA</v>
      </c>
      <c r="AC1165" s="234" t="str">
        <f>IFERROR(VLOOKUP(Query1[[#This Row],[ENTERPRISE_ID]], Addresses!$A:$Y,25,0), "Not on HR File")</f>
        <v>95688</v>
      </c>
      <c r="AD1165" s="230" t="s">
        <v>16429</v>
      </c>
      <c r="AE1165" s="235">
        <v>46086</v>
      </c>
    </row>
    <row r="1166" spans="1:31" x14ac:dyDescent="0.3">
      <c r="A1166" s="230" t="s">
        <v>9491</v>
      </c>
      <c r="B1166" s="230" t="str">
        <f>Query1[[#This Row],[LAST_NAME]]</f>
        <v>GROVES</v>
      </c>
      <c r="C1166" s="230" t="s">
        <v>9492</v>
      </c>
      <c r="D1166" s="230" t="s">
        <v>5788</v>
      </c>
      <c r="E1166" s="230" t="s">
        <v>9493</v>
      </c>
      <c r="F1166" s="230" t="s">
        <v>9494</v>
      </c>
      <c r="G1166" s="230" t="s">
        <v>5795</v>
      </c>
      <c r="H1166" s="230" t="str">
        <f>Query1[[#This Row],[FULL_NAME]]</f>
        <v>JAMES GROVES</v>
      </c>
      <c r="I1166" s="230" t="s">
        <v>3745</v>
      </c>
      <c r="J1166" s="230" t="s">
        <v>3968</v>
      </c>
      <c r="K1166" s="230" t="str">
        <f>Query1[[#This Row],[ENTERPRISE_ID]]</f>
        <v>JGROV12</v>
      </c>
      <c r="L1166" s="231">
        <v>3017925932</v>
      </c>
      <c r="M1166" s="230" t="s">
        <v>5630</v>
      </c>
      <c r="N1166" s="230" t="s">
        <v>9495</v>
      </c>
      <c r="O1166" s="230"/>
      <c r="P1166" s="230" t="s">
        <v>9496</v>
      </c>
      <c r="Q1166" s="230" t="s">
        <v>541</v>
      </c>
      <c r="R1166" s="230" t="s">
        <v>9497</v>
      </c>
      <c r="S1166" s="230" t="s">
        <v>5634</v>
      </c>
      <c r="T1166" s="232">
        <v>8998</v>
      </c>
      <c r="U1166" s="230" t="s">
        <v>5715</v>
      </c>
      <c r="V1166" s="230" t="s">
        <v>5716</v>
      </c>
      <c r="W1166" s="233" t="str">
        <f>IFERROR(VLOOKUP(Query1[[#This Row],[ENTERPRISE_ID]],HR_tbl[],2, 0), "Not on HR File")</f>
        <v>Team Lead Technician</v>
      </c>
      <c r="X1166" s="113">
        <f>IFERROR(VLOOKUP(Query1[[#This Row],[ENTERPRISE_ID]],HR_tbl[],3,0), "Not on HR File")</f>
        <v>40588</v>
      </c>
      <c r="Y1166" s="234" t="str">
        <f>IFERROR(VLOOKUP(Query1[[#This Row],[ENTERPRISE_ID]], Addresses!$A:$Y,21,0), "Not on HR File")</f>
        <v>37104 WEST SPICER DRIVE</v>
      </c>
      <c r="Z1166" s="234">
        <f>IFERROR(VLOOKUP(Query1[[#This Row],[ENTERPRISE_ID]], Addresses!$A:$Y,22,0), "Not on HR File")</f>
        <v>0</v>
      </c>
      <c r="AA1166" s="234" t="str">
        <f>IFERROR(VLOOKUP(Query1[[#This Row],[ENTERPRISE_ID]], Addresses!$A:$Y,23,0), "Not on HR File")</f>
        <v>MECHANICSVILLE</v>
      </c>
      <c r="AB1166" s="234" t="str">
        <f>IFERROR(VLOOKUP(Query1[[#This Row],[ENTERPRISE_ID]], Addresses!$A:$Y,24,0), "Not on HR File")</f>
        <v>MD</v>
      </c>
      <c r="AC1166" s="234" t="str">
        <f>IFERROR(VLOOKUP(Query1[[#This Row],[ENTERPRISE_ID]], Addresses!$A:$Y,25,0), "Not on HR File")</f>
        <v>20659</v>
      </c>
      <c r="AD1166" s="230" t="s">
        <v>9498</v>
      </c>
      <c r="AE1166" s="235">
        <v>46086</v>
      </c>
    </row>
    <row r="1167" spans="1:31" x14ac:dyDescent="0.3">
      <c r="A1167" s="230" t="s">
        <v>18710</v>
      </c>
      <c r="B1167" s="230" t="str">
        <f>Query1[[#This Row],[LAST_NAME]]</f>
        <v>ACUIN</v>
      </c>
      <c r="C1167" s="230" t="s">
        <v>18711</v>
      </c>
      <c r="D1167" s="230" t="s">
        <v>6119</v>
      </c>
      <c r="E1167" s="230" t="s">
        <v>18712</v>
      </c>
      <c r="F1167" s="230" t="s">
        <v>18713</v>
      </c>
      <c r="G1167" s="230" t="s">
        <v>18714</v>
      </c>
      <c r="H1167" s="230" t="str">
        <f>Query1[[#This Row],[FULL_NAME]]</f>
        <v>JOSELITO ACUIN</v>
      </c>
      <c r="I1167" s="230" t="s">
        <v>18715</v>
      </c>
      <c r="J1167" s="230" t="s">
        <v>18716</v>
      </c>
      <c r="K1167" s="230" t="str">
        <f>Query1[[#This Row],[ENTERPRISE_ID]]</f>
        <v>JACUIN1</v>
      </c>
      <c r="L1167" s="231">
        <v>6143770547</v>
      </c>
      <c r="M1167" s="230" t="s">
        <v>5630</v>
      </c>
      <c r="N1167" s="230" t="s">
        <v>18717</v>
      </c>
      <c r="O1167" s="230"/>
      <c r="P1167" s="230" t="s">
        <v>18718</v>
      </c>
      <c r="Q1167" s="230" t="s">
        <v>260</v>
      </c>
      <c r="R1167" s="230" t="s">
        <v>18719</v>
      </c>
      <c r="S1167" s="230" t="s">
        <v>5738</v>
      </c>
      <c r="T1167" s="232">
        <v>8998</v>
      </c>
      <c r="U1167" s="230" t="s">
        <v>7694</v>
      </c>
      <c r="V1167" s="230" t="s">
        <v>7695</v>
      </c>
      <c r="W1167" s="233" t="str">
        <f>IFERROR(VLOOKUP(Query1[[#This Row],[ENTERPRISE_ID]],HR_tbl[],2, 0), "Not on HR File")</f>
        <v>Service Technician 2, In-Home</v>
      </c>
      <c r="X1167" s="113">
        <f>IFERROR(VLOOKUP(Query1[[#This Row],[ENTERPRISE_ID]],HR_tbl[],3,0), "Not on HR File")</f>
        <v>33497</v>
      </c>
      <c r="Y1167" s="234" t="str">
        <f>IFERROR(VLOOKUP(Query1[[#This Row],[ENTERPRISE_ID]], Addresses!$A:$Y,21,0), "Not on HR File")</f>
        <v>3731 LAKE CUMBERLAND  WAY</v>
      </c>
      <c r="Z1167" s="234">
        <f>IFERROR(VLOOKUP(Query1[[#This Row],[ENTERPRISE_ID]], Addresses!$A:$Y,22,0), "Not on HR File")</f>
        <v>0</v>
      </c>
      <c r="AA1167" s="234" t="str">
        <f>IFERROR(VLOOKUP(Query1[[#This Row],[ENTERPRISE_ID]], Addresses!$A:$Y,23,0), "Not on HR File")</f>
        <v>GROVE CITY</v>
      </c>
      <c r="AB1167" s="234" t="str">
        <f>IFERROR(VLOOKUP(Query1[[#This Row],[ENTERPRISE_ID]], Addresses!$A:$Y,24,0), "Not on HR File")</f>
        <v>OH</v>
      </c>
      <c r="AC1167" s="234" t="str">
        <f>IFERROR(VLOOKUP(Query1[[#This Row],[ENTERPRISE_ID]], Addresses!$A:$Y,25,0), "Not on HR File")</f>
        <v>43123</v>
      </c>
      <c r="AD1167" s="230" t="s">
        <v>18720</v>
      </c>
      <c r="AE1167" s="235">
        <v>46086</v>
      </c>
    </row>
    <row r="1168" spans="1:31" x14ac:dyDescent="0.3">
      <c r="A1168" s="230" t="s">
        <v>13051</v>
      </c>
      <c r="B1168" s="230" t="str">
        <f>Query1[[#This Row],[LAST_NAME]]</f>
        <v>VARELA</v>
      </c>
      <c r="C1168" s="230" t="s">
        <v>13052</v>
      </c>
      <c r="D1168" s="230" t="s">
        <v>6524</v>
      </c>
      <c r="E1168" s="230" t="s">
        <v>13053</v>
      </c>
      <c r="F1168" s="230" t="s">
        <v>13054</v>
      </c>
      <c r="G1168" s="230" t="s">
        <v>13055</v>
      </c>
      <c r="H1168" s="230" t="str">
        <f>Query1[[#This Row],[FULL_NAME]]</f>
        <v>LAWRENCE VARELA</v>
      </c>
      <c r="I1168" s="230" t="s">
        <v>13056</v>
      </c>
      <c r="J1168" s="230" t="s">
        <v>13057</v>
      </c>
      <c r="K1168" s="230" t="str">
        <f>Query1[[#This Row],[ENTERPRISE_ID]]</f>
        <v>LVARE02</v>
      </c>
      <c r="L1168" s="231">
        <v>8059463185</v>
      </c>
      <c r="M1168" s="230" t="s">
        <v>5630</v>
      </c>
      <c r="N1168" s="230" t="s">
        <v>13058</v>
      </c>
      <c r="O1168" s="230" t="s">
        <v>13059</v>
      </c>
      <c r="P1168" s="230" t="s">
        <v>13060</v>
      </c>
      <c r="Q1168" s="230" t="s">
        <v>219</v>
      </c>
      <c r="R1168" s="230" t="s">
        <v>13061</v>
      </c>
      <c r="S1168" s="230" t="s">
        <v>5916</v>
      </c>
      <c r="T1168" s="232">
        <v>8998</v>
      </c>
      <c r="U1168" s="230" t="s">
        <v>5102</v>
      </c>
      <c r="V1168" s="230" t="s">
        <v>10123</v>
      </c>
      <c r="W1168" s="233" t="str">
        <f>IFERROR(VLOOKUP(Query1[[#This Row],[ENTERPRISE_ID]],HR_tbl[],2, 0), "Not on HR File")</f>
        <v>Service Technician 1, In-Home</v>
      </c>
      <c r="X1168" s="113">
        <f>IFERROR(VLOOKUP(Query1[[#This Row],[ENTERPRISE_ID]],HR_tbl[],3,0), "Not on HR File")</f>
        <v>38111</v>
      </c>
      <c r="Y1168" s="234" t="str">
        <f>IFERROR(VLOOKUP(Query1[[#This Row],[ENTERPRISE_ID]], Addresses!$A:$Y,21,0), "Not on HR File")</f>
        <v>3210 Santa Maria Way spc12</v>
      </c>
      <c r="Z1168" s="234">
        <f>IFERROR(VLOOKUP(Query1[[#This Row],[ENTERPRISE_ID]], Addresses!$A:$Y,22,0), "Not on HR File")</f>
        <v>0</v>
      </c>
      <c r="AA1168" s="234" t="str">
        <f>IFERROR(VLOOKUP(Query1[[#This Row],[ENTERPRISE_ID]], Addresses!$A:$Y,23,0), "Not on HR File")</f>
        <v>Santa Maria</v>
      </c>
      <c r="AB1168" s="234" t="str">
        <f>IFERROR(VLOOKUP(Query1[[#This Row],[ENTERPRISE_ID]], Addresses!$A:$Y,24,0), "Not on HR File")</f>
        <v>CA</v>
      </c>
      <c r="AC1168" s="234" t="str">
        <f>IFERROR(VLOOKUP(Query1[[#This Row],[ENTERPRISE_ID]], Addresses!$A:$Y,25,0), "Not on HR File")</f>
        <v>93455</v>
      </c>
      <c r="AD1168" s="230" t="s">
        <v>13062</v>
      </c>
      <c r="AE1168" s="235">
        <v>46086</v>
      </c>
    </row>
    <row r="1169" spans="1:31" x14ac:dyDescent="0.3">
      <c r="A1169" s="230" t="s">
        <v>1517</v>
      </c>
      <c r="B1169" s="230" t="str">
        <f>Query1[[#This Row],[LAST_NAME]]</f>
        <v>GILLIS</v>
      </c>
      <c r="C1169" s="230" t="s">
        <v>1518</v>
      </c>
      <c r="D1169" s="230" t="s">
        <v>5854</v>
      </c>
      <c r="E1169" s="230" t="s">
        <v>6971</v>
      </c>
      <c r="F1169" s="230" t="s">
        <v>6972</v>
      </c>
      <c r="G1169" s="230" t="s">
        <v>1519</v>
      </c>
      <c r="H1169" s="230" t="str">
        <f>Query1[[#This Row],[FULL_NAME]]</f>
        <v>ANTHONY GILLIS</v>
      </c>
      <c r="I1169" s="230" t="s">
        <v>5132</v>
      </c>
      <c r="J1169" s="230" t="s">
        <v>3920</v>
      </c>
      <c r="K1169" s="230" t="str">
        <f>Query1[[#This Row],[ENTERPRISE_ID]]</f>
        <v>AGILLIS</v>
      </c>
      <c r="L1169" s="231">
        <v>4705961011</v>
      </c>
      <c r="M1169" s="230" t="s">
        <v>5630</v>
      </c>
      <c r="N1169" s="230" t="s">
        <v>6973</v>
      </c>
      <c r="O1169" s="230" t="s">
        <v>6974</v>
      </c>
      <c r="P1169" s="230" t="s">
        <v>6975</v>
      </c>
      <c r="Q1169" s="230" t="s">
        <v>575</v>
      </c>
      <c r="R1169" s="230" t="s">
        <v>6976</v>
      </c>
      <c r="S1169" s="230" t="s">
        <v>5714</v>
      </c>
      <c r="T1169" s="232">
        <v>8998</v>
      </c>
      <c r="U1169" s="230" t="s">
        <v>1626</v>
      </c>
      <c r="V1169" s="230" t="s">
        <v>5863</v>
      </c>
      <c r="W1169" s="233" t="str">
        <f>IFERROR(VLOOKUP(Query1[[#This Row],[ENTERPRISE_ID]],HR_tbl[],2, 0), "Not on HR File")</f>
        <v>Service Technician 1, In-Home</v>
      </c>
      <c r="X1169" s="113">
        <f>IFERROR(VLOOKUP(Query1[[#This Row],[ENTERPRISE_ID]],HR_tbl[],3,0), "Not on HR File")</f>
        <v>45704</v>
      </c>
      <c r="Y1169" s="234" t="str">
        <f>IFERROR(VLOOKUP(Query1[[#This Row],[ENTERPRISE_ID]], Addresses!$A:$Y,21,0), "Not on HR File")</f>
        <v>2527 bonds lake rd nw</v>
      </c>
      <c r="Z1169" s="234">
        <f>IFERROR(VLOOKUP(Query1[[#This Row],[ENTERPRISE_ID]], Addresses!$A:$Y,22,0), "Not on HR File")</f>
        <v>0</v>
      </c>
      <c r="AA1169" s="234" t="str">
        <f>IFERROR(VLOOKUP(Query1[[#This Row],[ENTERPRISE_ID]], Addresses!$A:$Y,23,0), "Not on HR File")</f>
        <v>Conyers</v>
      </c>
      <c r="AB1169" s="234" t="str">
        <f>IFERROR(VLOOKUP(Query1[[#This Row],[ENTERPRISE_ID]], Addresses!$A:$Y,24,0), "Not on HR File")</f>
        <v>GA</v>
      </c>
      <c r="AC1169" s="234" t="str">
        <f>IFERROR(VLOOKUP(Query1[[#This Row],[ENTERPRISE_ID]], Addresses!$A:$Y,25,0), "Not on HR File")</f>
        <v>30012</v>
      </c>
      <c r="AD1169" s="230" t="s">
        <v>6977</v>
      </c>
      <c r="AE1169" s="235">
        <v>46086</v>
      </c>
    </row>
    <row r="1170" spans="1:31" x14ac:dyDescent="0.3">
      <c r="A1170" s="230" t="s">
        <v>2556</v>
      </c>
      <c r="B1170" s="230" t="str">
        <f>Query1[[#This Row],[LAST_NAME]]</f>
        <v>URUSKYJ</v>
      </c>
      <c r="C1170" s="230" t="s">
        <v>2557</v>
      </c>
      <c r="D1170" s="230" t="s">
        <v>5822</v>
      </c>
      <c r="E1170" s="230" t="s">
        <v>8415</v>
      </c>
      <c r="F1170" s="230" t="s">
        <v>8416</v>
      </c>
      <c r="G1170" s="230" t="s">
        <v>2558</v>
      </c>
      <c r="H1170" s="230" t="str">
        <f>Query1[[#This Row],[FULL_NAME]]</f>
        <v>ADAM URUSKYJ</v>
      </c>
      <c r="I1170" s="230" t="s">
        <v>5373</v>
      </c>
      <c r="J1170" s="230" t="s">
        <v>3876</v>
      </c>
      <c r="K1170" s="230" t="str">
        <f>Query1[[#This Row],[ENTERPRISE_ID]]</f>
        <v>AURUSKY</v>
      </c>
      <c r="L1170" s="231">
        <v>5189612274</v>
      </c>
      <c r="M1170" s="230" t="s">
        <v>5630</v>
      </c>
      <c r="N1170" s="230" t="s">
        <v>8417</v>
      </c>
      <c r="O1170" s="230"/>
      <c r="P1170" s="230" t="s">
        <v>8418</v>
      </c>
      <c r="Q1170" s="230" t="s">
        <v>318</v>
      </c>
      <c r="R1170" s="230" t="s">
        <v>8419</v>
      </c>
      <c r="S1170" s="230" t="s">
        <v>5916</v>
      </c>
      <c r="T1170" s="232">
        <v>8998</v>
      </c>
      <c r="U1170" s="230" t="s">
        <v>6588</v>
      </c>
      <c r="V1170" s="230" t="s">
        <v>6589</v>
      </c>
      <c r="W1170" s="233" t="str">
        <f>IFERROR(VLOOKUP(Query1[[#This Row],[ENTERPRISE_ID]],HR_tbl[],2, 0), "Not on HR File")</f>
        <v>Service Technician 3, In-Home</v>
      </c>
      <c r="X1170" s="113">
        <f>IFERROR(VLOOKUP(Query1[[#This Row],[ENTERPRISE_ID]],HR_tbl[],3,0), "Not on HR File")</f>
        <v>45823</v>
      </c>
      <c r="Y1170" s="234" t="str">
        <f>IFERROR(VLOOKUP(Query1[[#This Row],[ENTERPRISE_ID]], Addresses!$A:$Y,21,0), "Not on HR File")</f>
        <v>199 FONDA ROAD</v>
      </c>
      <c r="Z1170" s="234">
        <f>IFERROR(VLOOKUP(Query1[[#This Row],[ENTERPRISE_ID]], Addresses!$A:$Y,22,0), "Not on HR File")</f>
        <v>0</v>
      </c>
      <c r="AA1170" s="234" t="str">
        <f>IFERROR(VLOOKUP(Query1[[#This Row],[ENTERPRISE_ID]], Addresses!$A:$Y,23,0), "Not on HR File")</f>
        <v>WATERFORD</v>
      </c>
      <c r="AB1170" s="234" t="str">
        <f>IFERROR(VLOOKUP(Query1[[#This Row],[ENTERPRISE_ID]], Addresses!$A:$Y,24,0), "Not on HR File")</f>
        <v>NY</v>
      </c>
      <c r="AC1170" s="234" t="str">
        <f>IFERROR(VLOOKUP(Query1[[#This Row],[ENTERPRISE_ID]], Addresses!$A:$Y,25,0), "Not on HR File")</f>
        <v>12188</v>
      </c>
      <c r="AD1170" s="230" t="s">
        <v>8420</v>
      </c>
      <c r="AE1170" s="235">
        <v>46086</v>
      </c>
    </row>
    <row r="1171" spans="1:31" x14ac:dyDescent="0.3">
      <c r="A1171" s="230" t="s">
        <v>9009</v>
      </c>
      <c r="B1171" s="230" t="str">
        <f>Query1[[#This Row],[LAST_NAME]]</f>
        <v>SANTIAGO</v>
      </c>
      <c r="C1171" s="230" t="s">
        <v>9010</v>
      </c>
      <c r="D1171" s="230" t="s">
        <v>5957</v>
      </c>
      <c r="E1171" s="230" t="s">
        <v>9011</v>
      </c>
      <c r="F1171" s="230" t="s">
        <v>9012</v>
      </c>
      <c r="G1171" s="230" t="s">
        <v>6086</v>
      </c>
      <c r="H1171" s="230" t="str">
        <f>Query1[[#This Row],[FULL_NAME]]</f>
        <v>HECTOR SANTIAGO</v>
      </c>
      <c r="I1171" s="230" t="s">
        <v>9013</v>
      </c>
      <c r="J1171" s="230" t="s">
        <v>4889</v>
      </c>
      <c r="K1171" s="230" t="str">
        <f>Query1[[#This Row],[ENTERPRISE_ID]]</f>
        <v>HSANT01</v>
      </c>
      <c r="L1171" s="231">
        <v>9392933891</v>
      </c>
      <c r="M1171" s="230" t="s">
        <v>5630</v>
      </c>
      <c r="N1171" s="230" t="s">
        <v>9014</v>
      </c>
      <c r="O1171" s="230" t="s">
        <v>9015</v>
      </c>
      <c r="P1171" s="230" t="s">
        <v>6084</v>
      </c>
      <c r="Q1171" s="230" t="s">
        <v>5965</v>
      </c>
      <c r="R1171" s="230" t="s">
        <v>6085</v>
      </c>
      <c r="S1171" s="230" t="s">
        <v>5714</v>
      </c>
      <c r="T1171" s="232">
        <v>8842</v>
      </c>
      <c r="U1171" s="230" t="s">
        <v>5715</v>
      </c>
      <c r="V1171" s="230" t="s">
        <v>5716</v>
      </c>
      <c r="W1171" s="233" t="str">
        <f>IFERROR(VLOOKUP(Query1[[#This Row],[ENTERPRISE_ID]],HR_tbl[],2, 0), "Not on HR File")</f>
        <v>Team Lead Technician</v>
      </c>
      <c r="X1171" s="113">
        <f>IFERROR(VLOOKUP(Query1[[#This Row],[ENTERPRISE_ID]],HR_tbl[],3,0), "Not on HR File")</f>
        <v>37986</v>
      </c>
      <c r="Y1171" s="234" t="str">
        <f>IFERROR(VLOOKUP(Query1[[#This Row],[ENTERPRISE_ID]], Addresses!$A:$Y,21,0), "Not on HR File")</f>
        <v>HC 01 BOX 6344</v>
      </c>
      <c r="Z1171" s="234">
        <f>IFERROR(VLOOKUP(Query1[[#This Row],[ENTERPRISE_ID]], Addresses!$A:$Y,22,0), "Not on HR File")</f>
        <v>0</v>
      </c>
      <c r="AA1171" s="234" t="str">
        <f>IFERROR(VLOOKUP(Query1[[#This Row],[ENTERPRISE_ID]], Addresses!$A:$Y,23,0), "Not on HR File")</f>
        <v>GUAYNABO</v>
      </c>
      <c r="AB1171" s="234" t="str">
        <f>IFERROR(VLOOKUP(Query1[[#This Row],[ENTERPRISE_ID]], Addresses!$A:$Y,24,0), "Not on HR File")</f>
        <v>PR</v>
      </c>
      <c r="AC1171" s="234" t="str">
        <f>IFERROR(VLOOKUP(Query1[[#This Row],[ENTERPRISE_ID]], Addresses!$A:$Y,25,0), "Not on HR File")</f>
        <v>00971</v>
      </c>
      <c r="AD1171" s="230" t="s">
        <v>9016</v>
      </c>
      <c r="AE1171" s="235">
        <v>46086</v>
      </c>
    </row>
    <row r="1172" spans="1:31" x14ac:dyDescent="0.3">
      <c r="A1172" s="230" t="s">
        <v>1003</v>
      </c>
      <c r="B1172" s="230" t="str">
        <f>Query1[[#This Row],[LAST_NAME]]</f>
        <v>YANEZ</v>
      </c>
      <c r="C1172" s="230" t="s">
        <v>1004</v>
      </c>
      <c r="D1172" s="230" t="s">
        <v>5647</v>
      </c>
      <c r="E1172" s="230" t="s">
        <v>18225</v>
      </c>
      <c r="F1172" s="230" t="s">
        <v>18226</v>
      </c>
      <c r="G1172" s="230" t="s">
        <v>1005</v>
      </c>
      <c r="H1172" s="230" t="str">
        <f>Query1[[#This Row],[FULL_NAME]]</f>
        <v>FRANK YANEZ</v>
      </c>
      <c r="I1172" s="230" t="s">
        <v>4759</v>
      </c>
      <c r="J1172" s="230" t="s">
        <v>4758</v>
      </c>
      <c r="K1172" s="230" t="str">
        <f>Query1[[#This Row],[ENTERPRISE_ID]]</f>
        <v>FYANEZ0</v>
      </c>
      <c r="L1172" s="231">
        <v>2108452711</v>
      </c>
      <c r="M1172" s="230" t="s">
        <v>5630</v>
      </c>
      <c r="N1172" s="230" t="s">
        <v>18227</v>
      </c>
      <c r="O1172" s="230"/>
      <c r="P1172" s="230" t="s">
        <v>18228</v>
      </c>
      <c r="Q1172" s="230" t="s">
        <v>279</v>
      </c>
      <c r="R1172" s="230" t="s">
        <v>18229</v>
      </c>
      <c r="S1172" s="230" t="s">
        <v>5634</v>
      </c>
      <c r="T1172" s="232">
        <v>8998</v>
      </c>
      <c r="U1172" s="230" t="s">
        <v>3119</v>
      </c>
      <c r="V1172" s="230" t="s">
        <v>6506</v>
      </c>
      <c r="W1172" s="233" t="str">
        <f>IFERROR(VLOOKUP(Query1[[#This Row],[ENTERPRISE_ID]],HR_tbl[],2, 0), "Not on HR File")</f>
        <v>Service Technician 1, In-Home</v>
      </c>
      <c r="X1172" s="113">
        <f>IFERROR(VLOOKUP(Query1[[#This Row],[ENTERPRISE_ID]],HR_tbl[],3,0), "Not on HR File")</f>
        <v>44258</v>
      </c>
      <c r="Y1172" s="234" t="str">
        <f>IFERROR(VLOOKUP(Query1[[#This Row],[ENTERPRISE_ID]], Addresses!$A:$Y,21,0), "Not on HR File")</f>
        <v>2080 BUCKLEY</v>
      </c>
      <c r="Z1172" s="234">
        <f>IFERROR(VLOOKUP(Query1[[#This Row],[ENTERPRISE_ID]], Addresses!$A:$Y,22,0), "Not on HR File")</f>
        <v>0</v>
      </c>
      <c r="AA1172" s="234" t="str">
        <f>IFERROR(VLOOKUP(Query1[[#This Row],[ENTERPRISE_ID]], Addresses!$A:$Y,23,0), "Not on HR File")</f>
        <v>ROUND ROCK</v>
      </c>
      <c r="AB1172" s="234" t="str">
        <f>IFERROR(VLOOKUP(Query1[[#This Row],[ENTERPRISE_ID]], Addresses!$A:$Y,24,0), "Not on HR File")</f>
        <v>TX</v>
      </c>
      <c r="AC1172" s="234" t="str">
        <f>IFERROR(VLOOKUP(Query1[[#This Row],[ENTERPRISE_ID]], Addresses!$A:$Y,25,0), "Not on HR File")</f>
        <v>78664</v>
      </c>
      <c r="AD1172" s="230" t="s">
        <v>18230</v>
      </c>
      <c r="AE1172" s="235">
        <v>46086</v>
      </c>
    </row>
    <row r="1173" spans="1:31" x14ac:dyDescent="0.3">
      <c r="A1173" s="230" t="s">
        <v>10555</v>
      </c>
      <c r="B1173" s="230" t="str">
        <f>Query1[[#This Row],[LAST_NAME]]</f>
        <v>ASGHARI</v>
      </c>
      <c r="C1173" s="230" t="s">
        <v>10556</v>
      </c>
      <c r="D1173" s="230" t="s">
        <v>5788</v>
      </c>
      <c r="E1173" s="230" t="s">
        <v>10557</v>
      </c>
      <c r="F1173" s="230" t="s">
        <v>10558</v>
      </c>
      <c r="G1173" s="230" t="s">
        <v>10559</v>
      </c>
      <c r="H1173" s="230" t="str">
        <f>Query1[[#This Row],[FULL_NAME]]</f>
        <v>AHMAD OMAID ASGHARI</v>
      </c>
      <c r="I1173" s="230" t="s">
        <v>10560</v>
      </c>
      <c r="J1173" s="230" t="s">
        <v>10561</v>
      </c>
      <c r="K1173" s="230" t="str">
        <f>Query1[[#This Row],[ENTERPRISE_ID]]</f>
        <v>AASGHAR</v>
      </c>
      <c r="L1173" s="231">
        <v>5716978827</v>
      </c>
      <c r="M1173" s="230" t="s">
        <v>5630</v>
      </c>
      <c r="N1173" s="230" t="s">
        <v>10562</v>
      </c>
      <c r="O1173" s="230" t="s">
        <v>10563</v>
      </c>
      <c r="P1173" s="230" t="s">
        <v>10564</v>
      </c>
      <c r="Q1173" s="230" t="s">
        <v>328</v>
      </c>
      <c r="R1173" s="230" t="s">
        <v>10565</v>
      </c>
      <c r="S1173" s="230" t="s">
        <v>5634</v>
      </c>
      <c r="T1173" s="232">
        <v>8998</v>
      </c>
      <c r="U1173" s="230" t="s">
        <v>7359</v>
      </c>
      <c r="V1173" s="230" t="s">
        <v>7360</v>
      </c>
      <c r="W1173" s="233" t="str">
        <f>IFERROR(VLOOKUP(Query1[[#This Row],[ENTERPRISE_ID]],HR_tbl[],2, 0), "Not on HR File")</f>
        <v>Service Technician 3, In-Home</v>
      </c>
      <c r="X1173" s="113">
        <f>IFERROR(VLOOKUP(Query1[[#This Row],[ENTERPRISE_ID]],HR_tbl[],3,0), "Not on HR File")</f>
        <v>45165</v>
      </c>
      <c r="Y1173" s="234" t="str">
        <f>IFERROR(VLOOKUP(Query1[[#This Row],[ENTERPRISE_ID]], Addresses!$A:$Y,21,0), "Not on HR File")</f>
        <v>8900 golden oak dr</v>
      </c>
      <c r="Z1173" s="234" t="str">
        <f>IFERROR(VLOOKUP(Query1[[#This Row],[ENTERPRISE_ID]], Addresses!$A:$Y,22,0), "Not on HR File")</f>
        <v>Apt J</v>
      </c>
      <c r="AA1173" s="234" t="str">
        <f>IFERROR(VLOOKUP(Query1[[#This Row],[ENTERPRISE_ID]], Addresses!$A:$Y,23,0), "Not on HR File")</f>
        <v>MANASSAS</v>
      </c>
      <c r="AB1173" s="234" t="str">
        <f>IFERROR(VLOOKUP(Query1[[#This Row],[ENTERPRISE_ID]], Addresses!$A:$Y,24,0), "Not on HR File")</f>
        <v>VA</v>
      </c>
      <c r="AC1173" s="234" t="str">
        <f>IFERROR(VLOOKUP(Query1[[#This Row],[ENTERPRISE_ID]], Addresses!$A:$Y,25,0), "Not on HR File")</f>
        <v>20109</v>
      </c>
      <c r="AD1173" s="230" t="s">
        <v>10566</v>
      </c>
      <c r="AE1173" s="235">
        <v>46086</v>
      </c>
    </row>
    <row r="1174" spans="1:31" x14ac:dyDescent="0.3">
      <c r="A1174" s="230" t="s">
        <v>7225</v>
      </c>
      <c r="B1174" s="230" t="str">
        <f>Query1[[#This Row],[LAST_NAME]]</f>
        <v>TRIMMER</v>
      </c>
      <c r="C1174" s="230" t="s">
        <v>7226</v>
      </c>
      <c r="D1174" s="230" t="s">
        <v>5756</v>
      </c>
      <c r="E1174" s="230" t="s">
        <v>7227</v>
      </c>
      <c r="F1174" s="230" t="s">
        <v>7228</v>
      </c>
      <c r="G1174" s="230" t="s">
        <v>7229</v>
      </c>
      <c r="H1174" s="230" t="str">
        <f>Query1[[#This Row],[FULL_NAME]]</f>
        <v>RYAN TRIMMER</v>
      </c>
      <c r="I1174" s="230" t="s">
        <v>7230</v>
      </c>
      <c r="J1174" s="230" t="s">
        <v>4664</v>
      </c>
      <c r="K1174" s="230" t="str">
        <f>Query1[[#This Row],[ENTERPRISE_ID]]</f>
        <v>RTRIMME</v>
      </c>
      <c r="L1174" s="231">
        <v>8568315498</v>
      </c>
      <c r="M1174" s="230" t="s">
        <v>5630</v>
      </c>
      <c r="N1174" s="230" t="s">
        <v>7231</v>
      </c>
      <c r="O1174" s="230"/>
      <c r="P1174" s="230" t="s">
        <v>7232</v>
      </c>
      <c r="Q1174" s="230" t="s">
        <v>719</v>
      </c>
      <c r="R1174" s="230" t="s">
        <v>7233</v>
      </c>
      <c r="S1174" s="230" t="s">
        <v>5738</v>
      </c>
      <c r="T1174" s="232">
        <v>8998</v>
      </c>
      <c r="U1174" s="230" t="s">
        <v>5764</v>
      </c>
      <c r="V1174" s="230" t="s">
        <v>5765</v>
      </c>
      <c r="W1174" s="233" t="str">
        <f>IFERROR(VLOOKUP(Query1[[#This Row],[ENTERPRISE_ID]],HR_tbl[],2, 0), "Not on HR File")</f>
        <v>Service Technician 1, In Home</v>
      </c>
      <c r="X1174" s="113">
        <f>IFERROR(VLOOKUP(Query1[[#This Row],[ENTERPRISE_ID]],HR_tbl[],3,0), "Not on HR File")</f>
        <v>45312</v>
      </c>
      <c r="Y1174" s="234" t="str">
        <f>IFERROR(VLOOKUP(Query1[[#This Row],[ENTERPRISE_ID]], Addresses!$A:$Y,21,0), "Not on HR File")</f>
        <v>387 CONCETTA DR</v>
      </c>
      <c r="Z1174" s="234">
        <f>IFERROR(VLOOKUP(Query1[[#This Row],[ENTERPRISE_ID]], Addresses!$A:$Y,22,0), "Not on HR File")</f>
        <v>0</v>
      </c>
      <c r="AA1174" s="234" t="str">
        <f>IFERROR(VLOOKUP(Query1[[#This Row],[ENTERPRISE_ID]], Addresses!$A:$Y,23,0), "Not on HR File")</f>
        <v>MOUNT ROYAL</v>
      </c>
      <c r="AB1174" s="234" t="str">
        <f>IFERROR(VLOOKUP(Query1[[#This Row],[ENTERPRISE_ID]], Addresses!$A:$Y,24,0), "Not on HR File")</f>
        <v>NJ</v>
      </c>
      <c r="AC1174" s="234" t="str">
        <f>IFERROR(VLOOKUP(Query1[[#This Row],[ENTERPRISE_ID]], Addresses!$A:$Y,25,0), "Not on HR File")</f>
        <v>08061</v>
      </c>
      <c r="AD1174" s="230" t="s">
        <v>7234</v>
      </c>
      <c r="AE1174" s="235">
        <v>46086</v>
      </c>
    </row>
    <row r="1175" spans="1:31" x14ac:dyDescent="0.3">
      <c r="A1175" s="230" t="s">
        <v>12134</v>
      </c>
      <c r="B1175" s="230" t="str">
        <f>Query1[[#This Row],[LAST_NAME]]</f>
        <v>BRAGG</v>
      </c>
      <c r="C1175" s="230" t="s">
        <v>12135</v>
      </c>
      <c r="D1175" s="230" t="s">
        <v>5769</v>
      </c>
      <c r="E1175" s="230" t="s">
        <v>12136</v>
      </c>
      <c r="F1175" s="230" t="s">
        <v>12137</v>
      </c>
      <c r="G1175" s="230" t="s">
        <v>12138</v>
      </c>
      <c r="H1175" s="230" t="str">
        <f>Query1[[#This Row],[FULL_NAME]]</f>
        <v>MITCHELL BRAGG</v>
      </c>
      <c r="I1175" s="230" t="s">
        <v>12139</v>
      </c>
      <c r="J1175" s="230" t="s">
        <v>6902</v>
      </c>
      <c r="K1175" s="230" t="str">
        <f>Query1[[#This Row],[ENTERPRISE_ID]]</f>
        <v>MBRAGG1</v>
      </c>
      <c r="L1175" s="231">
        <v>7653011726</v>
      </c>
      <c r="M1175" s="230" t="s">
        <v>5630</v>
      </c>
      <c r="N1175" s="230" t="s">
        <v>12140</v>
      </c>
      <c r="O1175" s="230"/>
      <c r="P1175" s="230" t="s">
        <v>12141</v>
      </c>
      <c r="Q1175" s="230" t="s">
        <v>773</v>
      </c>
      <c r="R1175" s="230" t="s">
        <v>12142</v>
      </c>
      <c r="S1175" s="230" t="s">
        <v>5738</v>
      </c>
      <c r="T1175" s="232">
        <v>8998</v>
      </c>
      <c r="U1175" s="230" t="s">
        <v>8401</v>
      </c>
      <c r="V1175" s="230" t="s">
        <v>10138</v>
      </c>
      <c r="W1175" s="233" t="str">
        <f>IFERROR(VLOOKUP(Query1[[#This Row],[ENTERPRISE_ID]],HR_tbl[],2, 0), "Not on HR File")</f>
        <v>Service Technician 1, In-Home</v>
      </c>
      <c r="X1175" s="113">
        <f>IFERROR(VLOOKUP(Query1[[#This Row],[ENTERPRISE_ID]],HR_tbl[],3,0), "Not on HR File")</f>
        <v>30071</v>
      </c>
      <c r="Y1175" s="234" t="str">
        <f>IFERROR(VLOOKUP(Query1[[#This Row],[ENTERPRISE_ID]], Addresses!$A:$Y,21,0), "Not on HR File")</f>
        <v>3385 N County RD. 500 W</v>
      </c>
      <c r="Z1175" s="234">
        <f>IFERROR(VLOOKUP(Query1[[#This Row],[ENTERPRISE_ID]], Addresses!$A:$Y,22,0), "Not on HR File")</f>
        <v>0</v>
      </c>
      <c r="AA1175" s="234" t="str">
        <f>IFERROR(VLOOKUP(Query1[[#This Row],[ENTERPRISE_ID]], Addresses!$A:$Y,23,0), "Not on HR File")</f>
        <v>Middletown</v>
      </c>
      <c r="AB1175" s="234" t="str">
        <f>IFERROR(VLOOKUP(Query1[[#This Row],[ENTERPRISE_ID]], Addresses!$A:$Y,24,0), "Not on HR File")</f>
        <v>IN</v>
      </c>
      <c r="AC1175" s="234" t="str">
        <f>IFERROR(VLOOKUP(Query1[[#This Row],[ENTERPRISE_ID]], Addresses!$A:$Y,25,0), "Not on HR File")</f>
        <v>47356</v>
      </c>
      <c r="AD1175" s="230" t="s">
        <v>12143</v>
      </c>
      <c r="AE1175" s="235">
        <v>46086</v>
      </c>
    </row>
    <row r="1176" spans="1:31" x14ac:dyDescent="0.3">
      <c r="A1176" s="230" t="s">
        <v>11264</v>
      </c>
      <c r="B1176" s="230" t="str">
        <f>Query1[[#This Row],[LAST_NAME]]</f>
        <v>VIERA</v>
      </c>
      <c r="C1176" s="230" t="s">
        <v>11265</v>
      </c>
      <c r="D1176" s="230" t="s">
        <v>5719</v>
      </c>
      <c r="E1176" s="230" t="s">
        <v>11266</v>
      </c>
      <c r="F1176" s="230" t="s">
        <v>11267</v>
      </c>
      <c r="G1176" s="230" t="s">
        <v>9905</v>
      </c>
      <c r="H1176" s="230" t="str">
        <f>Query1[[#This Row],[FULL_NAME]]</f>
        <v>FRANCISCO VIERA</v>
      </c>
      <c r="I1176" s="230" t="s">
        <v>11268</v>
      </c>
      <c r="J1176" s="230" t="s">
        <v>5533</v>
      </c>
      <c r="K1176" s="230" t="str">
        <f>Query1[[#This Row],[ENTERPRISE_ID]]</f>
        <v>FVIERA</v>
      </c>
      <c r="L1176" s="231">
        <v>6309430193</v>
      </c>
      <c r="M1176" s="230" t="s">
        <v>5630</v>
      </c>
      <c r="N1176" s="230" t="s">
        <v>11269</v>
      </c>
      <c r="O1176" s="230" t="s">
        <v>11270</v>
      </c>
      <c r="P1176" s="230" t="s">
        <v>11271</v>
      </c>
      <c r="Q1176" s="230" t="s">
        <v>250</v>
      </c>
      <c r="R1176" s="230" t="s">
        <v>11272</v>
      </c>
      <c r="S1176" s="230" t="s">
        <v>5634</v>
      </c>
      <c r="T1176" s="232">
        <v>8998</v>
      </c>
      <c r="U1176" s="230" t="s">
        <v>5715</v>
      </c>
      <c r="V1176" s="230" t="s">
        <v>5716</v>
      </c>
      <c r="W1176" s="233" t="str">
        <f>IFERROR(VLOOKUP(Query1[[#This Row],[ENTERPRISE_ID]],HR_tbl[],2, 0), "Not on HR File")</f>
        <v>Team Lead Technician</v>
      </c>
      <c r="X1176" s="113">
        <f>IFERROR(VLOOKUP(Query1[[#This Row],[ENTERPRISE_ID]],HR_tbl[],3,0), "Not on HR File")</f>
        <v>35768</v>
      </c>
      <c r="Y1176" s="234" t="str">
        <f>IFERROR(VLOOKUP(Query1[[#This Row],[ENTERPRISE_ID]], Addresses!$A:$Y,21,0), "Not on HR File")</f>
        <v>39 fairway dr</v>
      </c>
      <c r="Z1176" s="234">
        <f>IFERROR(VLOOKUP(Query1[[#This Row],[ENTERPRISE_ID]], Addresses!$A:$Y,22,0), "Not on HR File")</f>
        <v>0</v>
      </c>
      <c r="AA1176" s="234" t="str">
        <f>IFERROR(VLOOKUP(Query1[[#This Row],[ENTERPRISE_ID]], Addresses!$A:$Y,23,0), "Not on HR File")</f>
        <v>Glendale</v>
      </c>
      <c r="AB1176" s="234" t="str">
        <f>IFERROR(VLOOKUP(Query1[[#This Row],[ENTERPRISE_ID]], Addresses!$A:$Y,24,0), "Not on HR File")</f>
        <v>IL</v>
      </c>
      <c r="AC1176" s="234" t="str">
        <f>IFERROR(VLOOKUP(Query1[[#This Row],[ENTERPRISE_ID]], Addresses!$A:$Y,25,0), "Not on HR File")</f>
        <v>60139</v>
      </c>
      <c r="AD1176" s="230" t="s">
        <v>11273</v>
      </c>
      <c r="AE1176" s="235">
        <v>46086</v>
      </c>
    </row>
    <row r="1177" spans="1:31" x14ac:dyDescent="0.3">
      <c r="A1177" s="230" t="s">
        <v>9541</v>
      </c>
      <c r="B1177" s="230" t="str">
        <f>Query1[[#This Row],[LAST_NAME]]</f>
        <v>BURBIE</v>
      </c>
      <c r="C1177" s="230" t="s">
        <v>9542</v>
      </c>
      <c r="D1177" s="230" t="s">
        <v>5719</v>
      </c>
      <c r="E1177" s="230" t="s">
        <v>9543</v>
      </c>
      <c r="F1177" s="230" t="s">
        <v>9544</v>
      </c>
      <c r="G1177" s="230" t="s">
        <v>9545</v>
      </c>
      <c r="H1177" s="230" t="str">
        <f>Query1[[#This Row],[FULL_NAME]]</f>
        <v>THOMAS BURBIE</v>
      </c>
      <c r="I1177" s="230" t="s">
        <v>9546</v>
      </c>
      <c r="J1177" s="230" t="s">
        <v>4042</v>
      </c>
      <c r="K1177" s="230" t="str">
        <f>Query1[[#This Row],[ENTERPRISE_ID]]</f>
        <v>TBURBI</v>
      </c>
      <c r="L1177" s="231">
        <v>8155850685</v>
      </c>
      <c r="M1177" s="230" t="s">
        <v>5630</v>
      </c>
      <c r="N1177" s="230" t="s">
        <v>9547</v>
      </c>
      <c r="O1177" s="230"/>
      <c r="P1177" s="230" t="s">
        <v>9548</v>
      </c>
      <c r="Q1177" s="230" t="s">
        <v>250</v>
      </c>
      <c r="R1177" s="230" t="s">
        <v>9549</v>
      </c>
      <c r="S1177" s="230" t="s">
        <v>5634</v>
      </c>
      <c r="T1177" s="232">
        <v>8998</v>
      </c>
      <c r="U1177" s="230" t="s">
        <v>5514</v>
      </c>
      <c r="V1177" s="230"/>
      <c r="W1177" s="233" t="str">
        <f>IFERROR(VLOOKUP(Query1[[#This Row],[ENTERPRISE_ID]],HR_tbl[],2, 0), "Not on HR File")</f>
        <v>Service Technician 1, In-Home</v>
      </c>
      <c r="X1177" s="113">
        <f>IFERROR(VLOOKUP(Query1[[#This Row],[ENTERPRISE_ID]],HR_tbl[],3,0), "Not on HR File")</f>
        <v>31616</v>
      </c>
      <c r="Y1177" s="234" t="str">
        <f>IFERROR(VLOOKUP(Query1[[#This Row],[ENTERPRISE_ID]], Addresses!$A:$Y,21,0), "Not on HR File")</f>
        <v>226 E 3RD ST</v>
      </c>
      <c r="Z1177" s="234">
        <f>IFERROR(VLOOKUP(Query1[[#This Row],[ENTERPRISE_ID]], Addresses!$A:$Y,22,0), "Not on HR File")</f>
        <v>0</v>
      </c>
      <c r="AA1177" s="234" t="str">
        <f>IFERROR(VLOOKUP(Query1[[#This Row],[ENTERPRISE_ID]], Addresses!$A:$Y,23,0), "Not on HR File")</f>
        <v>MOMENCE</v>
      </c>
      <c r="AB1177" s="234" t="str">
        <f>IFERROR(VLOOKUP(Query1[[#This Row],[ENTERPRISE_ID]], Addresses!$A:$Y,24,0), "Not on HR File")</f>
        <v>IL</v>
      </c>
      <c r="AC1177" s="234" t="str">
        <f>IFERROR(VLOOKUP(Query1[[#This Row],[ENTERPRISE_ID]], Addresses!$A:$Y,25,0), "Not on HR File")</f>
        <v>60954-1204</v>
      </c>
      <c r="AD1177" s="230" t="s">
        <v>9550</v>
      </c>
      <c r="AE1177" s="235">
        <v>46086</v>
      </c>
    </row>
    <row r="1178" spans="1:31" x14ac:dyDescent="0.3">
      <c r="A1178" s="230" t="s">
        <v>4373</v>
      </c>
      <c r="B1178" s="230" t="str">
        <f>Query1[[#This Row],[LAST_NAME]]</f>
        <v>HUSTA</v>
      </c>
      <c r="C1178" s="230" t="s">
        <v>8462</v>
      </c>
      <c r="D1178" s="230" t="s">
        <v>5638</v>
      </c>
      <c r="E1178" s="230" t="s">
        <v>8463</v>
      </c>
      <c r="F1178" s="230" t="s">
        <v>8464</v>
      </c>
      <c r="G1178" s="230" t="s">
        <v>4376</v>
      </c>
      <c r="H1178" s="230" t="str">
        <f>Query1[[#This Row],[FULL_NAME]]</f>
        <v>MATTHEW HUSTA</v>
      </c>
      <c r="I1178" s="230" t="s">
        <v>4375</v>
      </c>
      <c r="J1178" s="230" t="s">
        <v>4374</v>
      </c>
      <c r="K1178" s="230" t="str">
        <f>Query1[[#This Row],[ENTERPRISE_ID]]</f>
        <v>MHUSTA</v>
      </c>
      <c r="L1178" s="231">
        <v>3056840011</v>
      </c>
      <c r="M1178" s="230" t="s">
        <v>5630</v>
      </c>
      <c r="N1178" s="230" t="s">
        <v>8465</v>
      </c>
      <c r="O1178" s="230"/>
      <c r="P1178" s="230" t="s">
        <v>4377</v>
      </c>
      <c r="Q1178" s="230" t="s">
        <v>297</v>
      </c>
      <c r="R1178" s="230" t="s">
        <v>8466</v>
      </c>
      <c r="S1178" s="230" t="s">
        <v>5634</v>
      </c>
      <c r="T1178" s="232">
        <v>8998</v>
      </c>
      <c r="U1178" s="230" t="s">
        <v>5817</v>
      </c>
      <c r="V1178" s="230" t="s">
        <v>5818</v>
      </c>
      <c r="W1178" s="233" t="str">
        <f>IFERROR(VLOOKUP(Query1[[#This Row],[ENTERPRISE_ID]],HR_tbl[],2, 0), "Not on HR File")</f>
        <v>HVAC Svc Tech II, Break/Fix</v>
      </c>
      <c r="X1178" s="113">
        <f>IFERROR(VLOOKUP(Query1[[#This Row],[ENTERPRISE_ID]],HR_tbl[],3,0), "Not on HR File")</f>
        <v>45970</v>
      </c>
      <c r="Y1178" s="234" t="str">
        <f>IFERROR(VLOOKUP(Query1[[#This Row],[ENTERPRISE_ID]], Addresses!$A:$Y,21,0), "Not on HR File")</f>
        <v>14445 SW 200 ST</v>
      </c>
      <c r="Z1178" s="234">
        <f>IFERROR(VLOOKUP(Query1[[#This Row],[ENTERPRISE_ID]], Addresses!$A:$Y,22,0), "Not on HR File")</f>
        <v>0</v>
      </c>
      <c r="AA1178" s="234" t="str">
        <f>IFERROR(VLOOKUP(Query1[[#This Row],[ENTERPRISE_ID]], Addresses!$A:$Y,23,0), "Not on HR File")</f>
        <v>MIAMI</v>
      </c>
      <c r="AB1178" s="234" t="str">
        <f>IFERROR(VLOOKUP(Query1[[#This Row],[ENTERPRISE_ID]], Addresses!$A:$Y,24,0), "Not on HR File")</f>
        <v>FL</v>
      </c>
      <c r="AC1178" s="234" t="str">
        <f>IFERROR(VLOOKUP(Query1[[#This Row],[ENTERPRISE_ID]], Addresses!$A:$Y,25,0), "Not on HR File")</f>
        <v>33177</v>
      </c>
      <c r="AD1178" s="230" t="s">
        <v>8467</v>
      </c>
      <c r="AE1178" s="235">
        <v>46086</v>
      </c>
    </row>
    <row r="1179" spans="1:31" x14ac:dyDescent="0.3">
      <c r="A1179" s="230" t="s">
        <v>17513</v>
      </c>
      <c r="B1179" s="230" t="str">
        <f>Query1[[#This Row],[LAST_NAME]]</f>
        <v>SAINTILBERT</v>
      </c>
      <c r="C1179" s="230" t="s">
        <v>17514</v>
      </c>
      <c r="D1179" s="230" t="s">
        <v>6352</v>
      </c>
      <c r="E1179" s="230" t="s">
        <v>17515</v>
      </c>
      <c r="F1179" s="230" t="s">
        <v>17516</v>
      </c>
      <c r="G1179" s="230" t="s">
        <v>17517</v>
      </c>
      <c r="H1179" s="230" t="str">
        <f>Query1[[#This Row],[FULL_NAME]]</f>
        <v>HAREL SAINTILBERT</v>
      </c>
      <c r="I1179" s="230" t="s">
        <v>17518</v>
      </c>
      <c r="J1179" s="230" t="s">
        <v>17519</v>
      </c>
      <c r="K1179" s="230" t="str">
        <f>Query1[[#This Row],[ENTERPRISE_ID]]</f>
        <v>HSAINTI</v>
      </c>
      <c r="L1179" s="231">
        <v>9297564259</v>
      </c>
      <c r="M1179" s="230" t="s">
        <v>5630</v>
      </c>
      <c r="N1179" s="230" t="s">
        <v>17520</v>
      </c>
      <c r="O1179" s="230"/>
      <c r="P1179" s="230" t="s">
        <v>17521</v>
      </c>
      <c r="Q1179" s="230" t="s">
        <v>318</v>
      </c>
      <c r="R1179" s="230" t="s">
        <v>17522</v>
      </c>
      <c r="S1179" s="230" t="s">
        <v>5714</v>
      </c>
      <c r="T1179" s="232">
        <v>8998</v>
      </c>
      <c r="U1179" s="230" t="s">
        <v>5377</v>
      </c>
      <c r="V1179" s="230" t="s">
        <v>6361</v>
      </c>
      <c r="W1179" s="233" t="str">
        <f>IFERROR(VLOOKUP(Query1[[#This Row],[ENTERPRISE_ID]],HR_tbl[],2, 0), "Not on HR File")</f>
        <v>Service Technician 2, In-Home</v>
      </c>
      <c r="X1179" s="113">
        <f>IFERROR(VLOOKUP(Query1[[#This Row],[ENTERPRISE_ID]],HR_tbl[],3,0), "Not on HR File")</f>
        <v>44258</v>
      </c>
      <c r="Y1179" s="234" t="str">
        <f>IFERROR(VLOOKUP(Query1[[#This Row],[ENTERPRISE_ID]], Addresses!$A:$Y,21,0), "Not on HR File")</f>
        <v>99-51 211 PLACE</v>
      </c>
      <c r="Z1179" s="234">
        <f>IFERROR(VLOOKUP(Query1[[#This Row],[ENTERPRISE_ID]], Addresses!$A:$Y,22,0), "Not on HR File")</f>
        <v>0</v>
      </c>
      <c r="AA1179" s="234" t="str">
        <f>IFERROR(VLOOKUP(Query1[[#This Row],[ENTERPRISE_ID]], Addresses!$A:$Y,23,0), "Not on HR File")</f>
        <v>QUEENS VLG</v>
      </c>
      <c r="AB1179" s="234" t="str">
        <f>IFERROR(VLOOKUP(Query1[[#This Row],[ENTERPRISE_ID]], Addresses!$A:$Y,24,0), "Not on HR File")</f>
        <v>NY</v>
      </c>
      <c r="AC1179" s="234" t="str">
        <f>IFERROR(VLOOKUP(Query1[[#This Row],[ENTERPRISE_ID]], Addresses!$A:$Y,25,0), "Not on HR File")</f>
        <v>11429</v>
      </c>
      <c r="AD1179" s="230" t="s">
        <v>17523</v>
      </c>
      <c r="AE1179" s="235">
        <v>46086</v>
      </c>
    </row>
    <row r="1180" spans="1:31" x14ac:dyDescent="0.3">
      <c r="A1180" s="230" t="s">
        <v>11427</v>
      </c>
      <c r="B1180" s="230" t="str">
        <f>Query1[[#This Row],[LAST_NAME]]</f>
        <v>SCHEELEY</v>
      </c>
      <c r="C1180" s="230" t="s">
        <v>11428</v>
      </c>
      <c r="D1180" s="230" t="s">
        <v>5638</v>
      </c>
      <c r="E1180" s="230" t="s">
        <v>11429</v>
      </c>
      <c r="F1180" s="230" t="s">
        <v>11430</v>
      </c>
      <c r="G1180" s="230" t="s">
        <v>11431</v>
      </c>
      <c r="H1180" s="230" t="str">
        <f>Query1[[#This Row],[FULL_NAME]]</f>
        <v>RANDY SCHEELEY</v>
      </c>
      <c r="I1180" s="230" t="s">
        <v>11432</v>
      </c>
      <c r="J1180" s="230" t="s">
        <v>11433</v>
      </c>
      <c r="K1180" s="230" t="str">
        <f>Query1[[#This Row],[ENTERPRISE_ID]]</f>
        <v>RSCHEEL</v>
      </c>
      <c r="L1180" s="231">
        <v>9046840924</v>
      </c>
      <c r="M1180" s="230" t="s">
        <v>5630</v>
      </c>
      <c r="N1180" s="230" t="s">
        <v>11434</v>
      </c>
      <c r="O1180" s="230"/>
      <c r="P1180" s="230" t="s">
        <v>5815</v>
      </c>
      <c r="Q1180" s="230" t="s">
        <v>297</v>
      </c>
      <c r="R1180" s="230" t="s">
        <v>11435</v>
      </c>
      <c r="S1180" s="230" t="s">
        <v>5634</v>
      </c>
      <c r="T1180" s="232">
        <v>8998</v>
      </c>
      <c r="U1180" s="230" t="s">
        <v>5812</v>
      </c>
      <c r="V1180" s="230" t="s">
        <v>6138</v>
      </c>
      <c r="W1180" s="233" t="str">
        <f>IFERROR(VLOOKUP(Query1[[#This Row],[ENTERPRISE_ID]],HR_tbl[],2, 0), "Not on HR File")</f>
        <v>HVAC Svc Tech II, Break/Fix</v>
      </c>
      <c r="X1180" s="113">
        <f>IFERROR(VLOOKUP(Query1[[#This Row],[ENTERPRISE_ID]],HR_tbl[],3,0), "Not on HR File")</f>
        <v>43405</v>
      </c>
      <c r="Y1180" s="234" t="str">
        <f>IFERROR(VLOOKUP(Query1[[#This Row],[ENTERPRISE_ID]], Addresses!$A:$Y,21,0), "Not on HR File")</f>
        <v>4539 SMITHVILLE ROAD</v>
      </c>
      <c r="Z1180" s="234">
        <f>IFERROR(VLOOKUP(Query1[[#This Row],[ENTERPRISE_ID]], Addresses!$A:$Y,22,0), "Not on HR File")</f>
        <v>0</v>
      </c>
      <c r="AA1180" s="234" t="str">
        <f>IFERROR(VLOOKUP(Query1[[#This Row],[ENTERPRISE_ID]], Addresses!$A:$Y,23,0), "Not on HR File")</f>
        <v>JACKSONVILLE</v>
      </c>
      <c r="AB1180" s="234" t="str">
        <f>IFERROR(VLOOKUP(Query1[[#This Row],[ENTERPRISE_ID]], Addresses!$A:$Y,24,0), "Not on HR File")</f>
        <v>FL</v>
      </c>
      <c r="AC1180" s="234" t="str">
        <f>IFERROR(VLOOKUP(Query1[[#This Row],[ENTERPRISE_ID]], Addresses!$A:$Y,25,0), "Not on HR File")</f>
        <v>32210</v>
      </c>
      <c r="AD1180" s="230" t="s">
        <v>11436</v>
      </c>
      <c r="AE1180" s="235">
        <v>46086</v>
      </c>
    </row>
    <row r="1181" spans="1:31" x14ac:dyDescent="0.3">
      <c r="A1181" s="230" t="s">
        <v>14221</v>
      </c>
      <c r="B1181" s="230" t="str">
        <f>Query1[[#This Row],[LAST_NAME]]</f>
        <v>URENA</v>
      </c>
      <c r="C1181" s="230" t="s">
        <v>14222</v>
      </c>
      <c r="D1181" s="230" t="s">
        <v>5822</v>
      </c>
      <c r="E1181" s="230" t="s">
        <v>14223</v>
      </c>
      <c r="F1181" s="230" t="s">
        <v>14224</v>
      </c>
      <c r="G1181" s="230" t="s">
        <v>14225</v>
      </c>
      <c r="H1181" s="230" t="str">
        <f>Query1[[#This Row],[FULL_NAME]]</f>
        <v>JOSEPH URENA</v>
      </c>
      <c r="I1181" s="230" t="s">
        <v>14226</v>
      </c>
      <c r="J1181" s="230" t="s">
        <v>4123</v>
      </c>
      <c r="K1181" s="230" t="str">
        <f>Query1[[#This Row],[ENTERPRISE_ID]]</f>
        <v>JURENA</v>
      </c>
      <c r="L1181" s="231">
        <v>9789962043</v>
      </c>
      <c r="M1181" s="230" t="s">
        <v>5630</v>
      </c>
      <c r="N1181" s="230" t="s">
        <v>14227</v>
      </c>
      <c r="O1181" s="230"/>
      <c r="P1181" s="230" t="s">
        <v>5940</v>
      </c>
      <c r="Q1181" s="230" t="s">
        <v>382</v>
      </c>
      <c r="R1181" s="230" t="s">
        <v>5941</v>
      </c>
      <c r="S1181" s="230" t="s">
        <v>5916</v>
      </c>
      <c r="T1181" s="232">
        <v>8998</v>
      </c>
      <c r="U1181" s="230" t="s">
        <v>3061</v>
      </c>
      <c r="V1181" s="230" t="s">
        <v>5942</v>
      </c>
      <c r="W1181" s="233" t="str">
        <f>IFERROR(VLOOKUP(Query1[[#This Row],[ENTERPRISE_ID]],HR_tbl[],2, 0), "Not on HR File")</f>
        <v>Service Technician 1, In-Home</v>
      </c>
      <c r="X1181" s="113">
        <f>IFERROR(VLOOKUP(Query1[[#This Row],[ENTERPRISE_ID]],HR_tbl[],3,0), "Not on HR File")</f>
        <v>45900</v>
      </c>
      <c r="Y1181" s="234" t="str">
        <f>IFERROR(VLOOKUP(Query1[[#This Row],[ENTERPRISE_ID]], Addresses!$A:$Y,21,0), "Not on HR File")</f>
        <v>105 EXETER ST</v>
      </c>
      <c r="Z1181" s="234">
        <f>IFERROR(VLOOKUP(Query1[[#This Row],[ENTERPRISE_ID]], Addresses!$A:$Y,22,0), "Not on HR File")</f>
        <v>0</v>
      </c>
      <c r="AA1181" s="234" t="str">
        <f>IFERROR(VLOOKUP(Query1[[#This Row],[ENTERPRISE_ID]], Addresses!$A:$Y,23,0), "Not on HR File")</f>
        <v>LAWRENCE</v>
      </c>
      <c r="AB1181" s="234" t="str">
        <f>IFERROR(VLOOKUP(Query1[[#This Row],[ENTERPRISE_ID]], Addresses!$A:$Y,24,0), "Not on HR File")</f>
        <v>MA</v>
      </c>
      <c r="AC1181" s="234" t="str">
        <f>IFERROR(VLOOKUP(Query1[[#This Row],[ENTERPRISE_ID]], Addresses!$A:$Y,25,0), "Not on HR File")</f>
        <v>01843</v>
      </c>
      <c r="AD1181" s="230" t="s">
        <v>14228</v>
      </c>
      <c r="AE1181" s="235">
        <v>46086</v>
      </c>
    </row>
    <row r="1182" spans="1:31" x14ac:dyDescent="0.3">
      <c r="A1182" s="230" t="s">
        <v>18481</v>
      </c>
      <c r="B1182" s="230" t="str">
        <f>Query1[[#This Row],[LAST_NAME]]</f>
        <v>EITING</v>
      </c>
      <c r="C1182" s="230" t="s">
        <v>18482</v>
      </c>
      <c r="D1182" s="230" t="s">
        <v>5682</v>
      </c>
      <c r="E1182" s="230" t="s">
        <v>18483</v>
      </c>
      <c r="F1182" s="230" t="s">
        <v>18484</v>
      </c>
      <c r="G1182" s="230" t="s">
        <v>18485</v>
      </c>
      <c r="H1182" s="230" t="str">
        <f>Query1[[#This Row],[FULL_NAME]]</f>
        <v>DAVID EITING</v>
      </c>
      <c r="I1182" s="230" t="s">
        <v>18486</v>
      </c>
      <c r="J1182" s="230" t="s">
        <v>4292</v>
      </c>
      <c r="K1182" s="230" t="str">
        <f>Query1[[#This Row],[ENTERPRISE_ID]]</f>
        <v>DEITING</v>
      </c>
      <c r="L1182" s="231">
        <v>8039899545</v>
      </c>
      <c r="M1182" s="230" t="s">
        <v>5630</v>
      </c>
      <c r="N1182" s="230" t="s">
        <v>18487</v>
      </c>
      <c r="O1182" s="230"/>
      <c r="P1182" s="230" t="s">
        <v>18450</v>
      </c>
      <c r="Q1182" s="230" t="s">
        <v>375</v>
      </c>
      <c r="R1182" s="230" t="s">
        <v>18488</v>
      </c>
      <c r="S1182" s="230" t="s">
        <v>5738</v>
      </c>
      <c r="T1182" s="232">
        <v>8998</v>
      </c>
      <c r="U1182" s="230" t="s">
        <v>7891</v>
      </c>
      <c r="V1182" s="230" t="s">
        <v>7892</v>
      </c>
      <c r="W1182" s="233" t="str">
        <f>IFERROR(VLOOKUP(Query1[[#This Row],[ENTERPRISE_ID]],HR_tbl[],2, 0), "Not on HR File")</f>
        <v>Service Technician 1, In-Home</v>
      </c>
      <c r="X1182" s="113">
        <f>IFERROR(VLOOKUP(Query1[[#This Row],[ENTERPRISE_ID]],HR_tbl[],3,0), "Not on HR File")</f>
        <v>45228</v>
      </c>
      <c r="Y1182" s="234" t="str">
        <f>IFERROR(VLOOKUP(Query1[[#This Row],[ENTERPRISE_ID]], Addresses!$A:$Y,21,0), "Not on HR File")</f>
        <v>408 CHEWNING ST.</v>
      </c>
      <c r="Z1182" s="234">
        <f>IFERROR(VLOOKUP(Query1[[#This Row],[ENTERPRISE_ID]], Addresses!$A:$Y,22,0), "Not on HR File")</f>
        <v>0</v>
      </c>
      <c r="AA1182" s="234" t="str">
        <f>IFERROR(VLOOKUP(Query1[[#This Row],[ENTERPRISE_ID]], Addresses!$A:$Y,23,0), "Not on HR File")</f>
        <v>CAMDEN</v>
      </c>
      <c r="AB1182" s="234" t="str">
        <f>IFERROR(VLOOKUP(Query1[[#This Row],[ENTERPRISE_ID]], Addresses!$A:$Y,24,0), "Not on HR File")</f>
        <v>SC</v>
      </c>
      <c r="AC1182" s="234" t="str">
        <f>IFERROR(VLOOKUP(Query1[[#This Row],[ENTERPRISE_ID]], Addresses!$A:$Y,25,0), "Not on HR File")</f>
        <v>29020</v>
      </c>
      <c r="AD1182" s="230" t="s">
        <v>18489</v>
      </c>
      <c r="AE1182" s="235">
        <v>46086</v>
      </c>
    </row>
    <row r="1183" spans="1:31" x14ac:dyDescent="0.3">
      <c r="A1183" s="230" t="s">
        <v>6658</v>
      </c>
      <c r="B1183" s="230" t="str">
        <f>Query1[[#This Row],[LAST_NAME]]</f>
        <v>JACKSON</v>
      </c>
      <c r="C1183" s="230" t="s">
        <v>1665</v>
      </c>
      <c r="D1183" s="230" t="s">
        <v>5638</v>
      </c>
      <c r="E1183" s="230" t="s">
        <v>6659</v>
      </c>
      <c r="F1183" s="230" t="s">
        <v>6660</v>
      </c>
      <c r="G1183" s="230" t="s">
        <v>1666</v>
      </c>
      <c r="H1183" s="230" t="str">
        <f>Query1[[#This Row],[FULL_NAME]]</f>
        <v>JON JACKSON</v>
      </c>
      <c r="I1183" s="230" t="s">
        <v>3579</v>
      </c>
      <c r="J1183" s="230" t="s">
        <v>6661</v>
      </c>
      <c r="K1183" s="230" t="str">
        <f>Query1[[#This Row],[ENTERPRISE_ID]]</f>
        <v>JJACKS0</v>
      </c>
      <c r="L1183" s="231">
        <v>3865380853</v>
      </c>
      <c r="M1183" s="230" t="s">
        <v>5630</v>
      </c>
      <c r="N1183" s="230" t="s">
        <v>6662</v>
      </c>
      <c r="O1183" s="230"/>
      <c r="P1183" s="230" t="s">
        <v>1275</v>
      </c>
      <c r="Q1183" s="230" t="s">
        <v>297</v>
      </c>
      <c r="R1183" s="230" t="s">
        <v>6663</v>
      </c>
      <c r="S1183" s="230" t="s">
        <v>5634</v>
      </c>
      <c r="T1183" s="232">
        <v>8998</v>
      </c>
      <c r="U1183" s="230" t="s">
        <v>5699</v>
      </c>
      <c r="V1183" s="230" t="s">
        <v>5700</v>
      </c>
      <c r="W1183" s="233" t="str">
        <f>IFERROR(VLOOKUP(Query1[[#This Row],[ENTERPRISE_ID]],HR_tbl[],2, 0), "Not on HR File")</f>
        <v>Service Technician 3, In-Home</v>
      </c>
      <c r="X1183" s="113">
        <f>IFERROR(VLOOKUP(Query1[[#This Row],[ENTERPRISE_ID]],HR_tbl[],3,0), "Not on HR File")</f>
        <v>45851</v>
      </c>
      <c r="Y1183" s="234" t="str">
        <f>IFERROR(VLOOKUP(Query1[[#This Row],[ENTERPRISE_ID]], Addresses!$A:$Y,21,0), "Not on HR File")</f>
        <v>96 RAEMOOR DRIVE</v>
      </c>
      <c r="Z1183" s="234">
        <f>IFERROR(VLOOKUP(Query1[[#This Row],[ENTERPRISE_ID]], Addresses!$A:$Y,22,0), "Not on HR File")</f>
        <v>0</v>
      </c>
      <c r="AA1183" s="234" t="str">
        <f>IFERROR(VLOOKUP(Query1[[#This Row],[ENTERPRISE_ID]], Addresses!$A:$Y,23,0), "Not on HR File")</f>
        <v>PALM COAST</v>
      </c>
      <c r="AB1183" s="234" t="str">
        <f>IFERROR(VLOOKUP(Query1[[#This Row],[ENTERPRISE_ID]], Addresses!$A:$Y,24,0), "Not on HR File")</f>
        <v>FL</v>
      </c>
      <c r="AC1183" s="234" t="str">
        <f>IFERROR(VLOOKUP(Query1[[#This Row],[ENTERPRISE_ID]], Addresses!$A:$Y,25,0), "Not on HR File")</f>
        <v>32164</v>
      </c>
      <c r="AD1183" s="230" t="s">
        <v>6664</v>
      </c>
      <c r="AE1183" s="235">
        <v>46086</v>
      </c>
    </row>
    <row r="1184" spans="1:31" x14ac:dyDescent="0.3">
      <c r="A1184" s="230"/>
      <c r="B1184" s="230" t="str">
        <f>Query1[[#This Row],[LAST_NAME]]</f>
        <v>BROWNLEE SR</v>
      </c>
      <c r="C1184" s="230" t="s">
        <v>15794</v>
      </c>
      <c r="D1184" s="230" t="s">
        <v>5708</v>
      </c>
      <c r="E1184" s="230" t="s">
        <v>15795</v>
      </c>
      <c r="F1184" s="230"/>
      <c r="G1184" s="230" t="s">
        <v>15796</v>
      </c>
      <c r="H1184" s="230" t="str">
        <f>Query1[[#This Row],[FULL_NAME]]</f>
        <v>BRANDON BROWNLEE SR</v>
      </c>
      <c r="I1184" s="230" t="s">
        <v>15797</v>
      </c>
      <c r="J1184" s="230" t="s">
        <v>3918</v>
      </c>
      <c r="K1184" s="230" t="str">
        <f>Query1[[#This Row],[ENTERPRISE_ID]]</f>
        <v>BBROWNL</v>
      </c>
      <c r="L1184" s="231">
        <v>6015805334</v>
      </c>
      <c r="M1184" s="230" t="s">
        <v>5630</v>
      </c>
      <c r="N1184" s="230"/>
      <c r="O1184" s="230"/>
      <c r="P1184" s="230"/>
      <c r="Q1184" s="230"/>
      <c r="R1184" s="230"/>
      <c r="S1184" s="230" t="s">
        <v>5664</v>
      </c>
      <c r="T1184" s="232">
        <v>8998</v>
      </c>
      <c r="U1184" s="230" t="s">
        <v>6633</v>
      </c>
      <c r="V1184" s="230" t="s">
        <v>6634</v>
      </c>
      <c r="W1184" s="233" t="str">
        <f>IFERROR(VLOOKUP(Query1[[#This Row],[ENTERPRISE_ID]],HR_tbl[],2, 0), "Not on HR File")</f>
        <v>Service Tech - Modified Duty</v>
      </c>
      <c r="X1184" s="113">
        <f>IFERROR(VLOOKUP(Query1[[#This Row],[ENTERPRISE_ID]],HR_tbl[],3,0), "Not on HR File")</f>
        <v>43957</v>
      </c>
      <c r="Y1184" s="234" t="str">
        <f>IFERROR(VLOOKUP(Query1[[#This Row],[ENTERPRISE_ID]], Addresses!$A:$Y,21,0), "Not on HR File")</f>
        <v>165 PUMPING STATION RD</v>
      </c>
      <c r="Z1184" s="234">
        <f>IFERROR(VLOOKUP(Query1[[#This Row],[ENTERPRISE_ID]], Addresses!$A:$Y,22,0), "Not on HR File")</f>
        <v>0</v>
      </c>
      <c r="AA1184" s="234" t="str">
        <f>IFERROR(VLOOKUP(Query1[[#This Row],[ENTERPRISE_ID]], Addresses!$A:$Y,23,0), "Not on HR File")</f>
        <v>PETAL</v>
      </c>
      <c r="AB1184" s="234" t="str">
        <f>IFERROR(VLOOKUP(Query1[[#This Row],[ENTERPRISE_ID]], Addresses!$A:$Y,24,0), "Not on HR File")</f>
        <v>MS</v>
      </c>
      <c r="AC1184" s="234" t="str">
        <f>IFERROR(VLOOKUP(Query1[[#This Row],[ENTERPRISE_ID]], Addresses!$A:$Y,25,0), "Not on HR File")</f>
        <v>39465</v>
      </c>
      <c r="AD1184" s="230" t="s">
        <v>15798</v>
      </c>
      <c r="AE1184" s="235">
        <v>46086</v>
      </c>
    </row>
    <row r="1185" spans="1:31" x14ac:dyDescent="0.3">
      <c r="A1185" s="230" t="s">
        <v>14440</v>
      </c>
      <c r="B1185" s="230" t="str">
        <f>Query1[[#This Row],[LAST_NAME]]</f>
        <v>GARCIA</v>
      </c>
      <c r="C1185" s="230" t="s">
        <v>18041</v>
      </c>
      <c r="D1185" s="230" t="s">
        <v>5867</v>
      </c>
      <c r="E1185" s="230" t="s">
        <v>18042</v>
      </c>
      <c r="F1185" s="230" t="s">
        <v>18043</v>
      </c>
      <c r="G1185" s="230" t="s">
        <v>18044</v>
      </c>
      <c r="H1185" s="230" t="str">
        <f>Query1[[#This Row],[FULL_NAME]]</f>
        <v>JAVIER GARCIA</v>
      </c>
      <c r="I1185" s="230" t="s">
        <v>8074</v>
      </c>
      <c r="J1185" s="230" t="s">
        <v>14208</v>
      </c>
      <c r="K1185" s="230" t="str">
        <f>Query1[[#This Row],[ENTERPRISE_ID]]</f>
        <v>JGARCI6</v>
      </c>
      <c r="L1185" s="231">
        <v>5623494567</v>
      </c>
      <c r="M1185" s="230" t="s">
        <v>5630</v>
      </c>
      <c r="N1185" s="230" t="s">
        <v>18045</v>
      </c>
      <c r="O1185" s="230"/>
      <c r="P1185" s="230" t="s">
        <v>18046</v>
      </c>
      <c r="Q1185" s="230" t="s">
        <v>219</v>
      </c>
      <c r="R1185" s="230" t="s">
        <v>18047</v>
      </c>
      <c r="S1185" s="230" t="s">
        <v>5634</v>
      </c>
      <c r="T1185" s="232">
        <v>8998</v>
      </c>
      <c r="U1185" s="230" t="s">
        <v>8099</v>
      </c>
      <c r="V1185" s="230" t="s">
        <v>8100</v>
      </c>
      <c r="W1185" s="233" t="str">
        <f>IFERROR(VLOOKUP(Query1[[#This Row],[ENTERPRISE_ID]],HR_tbl[],2, 0), "Not on HR File")</f>
        <v>Service Technician 1, In-Home</v>
      </c>
      <c r="X1185" s="113">
        <f>IFERROR(VLOOKUP(Query1[[#This Row],[ENTERPRISE_ID]],HR_tbl[],3,0), "Not on HR File")</f>
        <v>36857</v>
      </c>
      <c r="Y1185" s="234" t="str">
        <f>IFERROR(VLOOKUP(Query1[[#This Row],[ENTERPRISE_ID]], Addresses!$A:$Y,21,0), "Not on HR File")</f>
        <v>30842 young dove St</v>
      </c>
      <c r="Z1185" s="234">
        <f>IFERROR(VLOOKUP(Query1[[#This Row],[ENTERPRISE_ID]], Addresses!$A:$Y,22,0), "Not on HR File")</f>
        <v>0</v>
      </c>
      <c r="AA1185" s="234" t="str">
        <f>IFERROR(VLOOKUP(Query1[[#This Row],[ENTERPRISE_ID]], Addresses!$A:$Y,23,0), "Not on HR File")</f>
        <v>Menifee</v>
      </c>
      <c r="AB1185" s="234" t="str">
        <f>IFERROR(VLOOKUP(Query1[[#This Row],[ENTERPRISE_ID]], Addresses!$A:$Y,24,0), "Not on HR File")</f>
        <v>CA</v>
      </c>
      <c r="AC1185" s="234" t="str">
        <f>IFERROR(VLOOKUP(Query1[[#This Row],[ENTERPRISE_ID]], Addresses!$A:$Y,25,0), "Not on HR File")</f>
        <v>92584</v>
      </c>
      <c r="AD1185" s="230" t="s">
        <v>18048</v>
      </c>
      <c r="AE1185" s="235">
        <v>46086</v>
      </c>
    </row>
    <row r="1186" spans="1:31" x14ac:dyDescent="0.3">
      <c r="A1186" s="230" t="s">
        <v>17652</v>
      </c>
      <c r="B1186" s="230" t="str">
        <f>Query1[[#This Row],[LAST_NAME]]</f>
        <v>DOUANGDARA</v>
      </c>
      <c r="C1186" s="230" t="s">
        <v>17653</v>
      </c>
      <c r="D1186" s="230" t="s">
        <v>5729</v>
      </c>
      <c r="E1186" s="230" t="s">
        <v>17654</v>
      </c>
      <c r="F1186" s="230" t="s">
        <v>17655</v>
      </c>
      <c r="G1186" s="230" t="s">
        <v>17656</v>
      </c>
      <c r="H1186" s="230" t="str">
        <f>Query1[[#This Row],[FULL_NAME]]</f>
        <v>BOUN DOUANGDARA</v>
      </c>
      <c r="I1186" s="230" t="s">
        <v>17657</v>
      </c>
      <c r="J1186" s="230" t="s">
        <v>17658</v>
      </c>
      <c r="K1186" s="230" t="str">
        <f>Query1[[#This Row],[ENTERPRISE_ID]]</f>
        <v>BDOUANG</v>
      </c>
      <c r="L1186" s="231">
        <v>5102464147</v>
      </c>
      <c r="M1186" s="230" t="s">
        <v>5630</v>
      </c>
      <c r="N1186" s="230" t="s">
        <v>17659</v>
      </c>
      <c r="O1186" s="230"/>
      <c r="P1186" s="230" t="s">
        <v>6892</v>
      </c>
      <c r="Q1186" s="230" t="s">
        <v>219</v>
      </c>
      <c r="R1186" s="230" t="s">
        <v>9889</v>
      </c>
      <c r="S1186" s="230" t="s">
        <v>5738</v>
      </c>
      <c r="T1186" s="232">
        <v>8998</v>
      </c>
      <c r="U1186" s="230" t="s">
        <v>6894</v>
      </c>
      <c r="V1186" s="230" t="s">
        <v>6895</v>
      </c>
      <c r="W1186" s="233" t="str">
        <f>IFERROR(VLOOKUP(Query1[[#This Row],[ENTERPRISE_ID]],HR_tbl[],2, 0), "Not on HR File")</f>
        <v>Service Technician 2, In-Home</v>
      </c>
      <c r="X1186" s="113">
        <f>IFERROR(VLOOKUP(Query1[[#This Row],[ENTERPRISE_ID]],HR_tbl[],3,0), "Not on HR File")</f>
        <v>40752</v>
      </c>
      <c r="Y1186" s="234" t="str">
        <f>IFERROR(VLOOKUP(Query1[[#This Row],[ENTERPRISE_ID]], Addresses!$A:$Y,21,0), "Not on HR File")</f>
        <v>4220 Limestone Drive</v>
      </c>
      <c r="Z1186" s="234">
        <f>IFERROR(VLOOKUP(Query1[[#This Row],[ENTERPRISE_ID]], Addresses!$A:$Y,22,0), "Not on HR File")</f>
        <v>0</v>
      </c>
      <c r="AA1186" s="234" t="str">
        <f>IFERROR(VLOOKUP(Query1[[#This Row],[ENTERPRISE_ID]], Addresses!$A:$Y,23,0), "Not on HR File")</f>
        <v>Antioch</v>
      </c>
      <c r="AB1186" s="234" t="str">
        <f>IFERROR(VLOOKUP(Query1[[#This Row],[ENTERPRISE_ID]], Addresses!$A:$Y,24,0), "Not on HR File")</f>
        <v>CA</v>
      </c>
      <c r="AC1186" s="234" t="str">
        <f>IFERROR(VLOOKUP(Query1[[#This Row],[ENTERPRISE_ID]], Addresses!$A:$Y,25,0), "Not on HR File")</f>
        <v>94509</v>
      </c>
      <c r="AD1186" s="230" t="s">
        <v>17660</v>
      </c>
      <c r="AE1186" s="235">
        <v>46086</v>
      </c>
    </row>
    <row r="1187" spans="1:31" x14ac:dyDescent="0.3">
      <c r="A1187" s="230" t="s">
        <v>4605</v>
      </c>
      <c r="B1187" s="230" t="str">
        <f>Query1[[#This Row],[LAST_NAME]]</f>
        <v>CURTIS</v>
      </c>
      <c r="C1187" s="230" t="s">
        <v>13233</v>
      </c>
      <c r="D1187" s="230" t="s">
        <v>5682</v>
      </c>
      <c r="E1187" s="230" t="s">
        <v>13234</v>
      </c>
      <c r="F1187" s="230" t="s">
        <v>13235</v>
      </c>
      <c r="G1187" s="230" t="s">
        <v>4608</v>
      </c>
      <c r="H1187" s="230" t="str">
        <f>Query1[[#This Row],[FULL_NAME]]</f>
        <v>ISAAC CURTIS</v>
      </c>
      <c r="I1187" s="230" t="s">
        <v>4607</v>
      </c>
      <c r="J1187" s="230" t="s">
        <v>4606</v>
      </c>
      <c r="K1187" s="230" t="str">
        <f>Query1[[#This Row],[ENTERPRISE_ID]]</f>
        <v>ICURTIS</v>
      </c>
      <c r="L1187" s="231">
        <v>7437703466</v>
      </c>
      <c r="M1187" s="230" t="s">
        <v>5630</v>
      </c>
      <c r="N1187" s="230" t="s">
        <v>13236</v>
      </c>
      <c r="O1187" s="230"/>
      <c r="P1187" s="230" t="s">
        <v>4609</v>
      </c>
      <c r="Q1187" s="230" t="s">
        <v>416</v>
      </c>
      <c r="R1187" s="230" t="s">
        <v>13237</v>
      </c>
      <c r="S1187" s="230" t="s">
        <v>5738</v>
      </c>
      <c r="T1187" s="232">
        <v>8998</v>
      </c>
      <c r="U1187" s="230" t="s">
        <v>6025</v>
      </c>
      <c r="V1187" s="230" t="s">
        <v>6026</v>
      </c>
      <c r="W1187" s="233" t="str">
        <f>IFERROR(VLOOKUP(Query1[[#This Row],[ENTERPRISE_ID]],HR_tbl[],2, 0), "Not on HR File")</f>
        <v>HVAC Svc Tech II, Break/Fix</v>
      </c>
      <c r="X1187" s="113">
        <f>IFERROR(VLOOKUP(Query1[[#This Row],[ENTERPRISE_ID]],HR_tbl[],3,0), "Not on HR File")</f>
        <v>45935</v>
      </c>
      <c r="Y1187" s="234" t="str">
        <f>IFERROR(VLOOKUP(Query1[[#This Row],[ENTERPRISE_ID]], Addresses!$A:$Y,21,0), "Not on HR File")</f>
        <v>160 SEAGRAVES DR</v>
      </c>
      <c r="Z1187" s="234">
        <f>IFERROR(VLOOKUP(Query1[[#This Row],[ENTERPRISE_ID]], Addresses!$A:$Y,22,0), "Not on HR File")</f>
        <v>0</v>
      </c>
      <c r="AA1187" s="234" t="str">
        <f>IFERROR(VLOOKUP(Query1[[#This Row],[ENTERPRISE_ID]], Addresses!$A:$Y,23,0), "Not on HR File")</f>
        <v>EDEN</v>
      </c>
      <c r="AB1187" s="234" t="str">
        <f>IFERROR(VLOOKUP(Query1[[#This Row],[ENTERPRISE_ID]], Addresses!$A:$Y,24,0), "Not on HR File")</f>
        <v>NC</v>
      </c>
      <c r="AC1187" s="234" t="str">
        <f>IFERROR(VLOOKUP(Query1[[#This Row],[ENTERPRISE_ID]], Addresses!$A:$Y,25,0), "Not on HR File")</f>
        <v>27288</v>
      </c>
      <c r="AD1187" s="230" t="s">
        <v>13238</v>
      </c>
      <c r="AE1187" s="235">
        <v>46086</v>
      </c>
    </row>
    <row r="1188" spans="1:31" x14ac:dyDescent="0.3">
      <c r="A1188" s="230" t="s">
        <v>11844</v>
      </c>
      <c r="B1188" s="230" t="str">
        <f>Query1[[#This Row],[LAST_NAME]]</f>
        <v>DUTTA</v>
      </c>
      <c r="C1188" s="230" t="s">
        <v>11845</v>
      </c>
      <c r="D1188" s="230" t="s">
        <v>5729</v>
      </c>
      <c r="E1188" s="230" t="s">
        <v>11846</v>
      </c>
      <c r="F1188" s="230" t="s">
        <v>11847</v>
      </c>
      <c r="G1188" s="230" t="s">
        <v>11848</v>
      </c>
      <c r="H1188" s="230" t="str">
        <f>Query1[[#This Row],[FULL_NAME]]</f>
        <v>VIKRAM DUTTA</v>
      </c>
      <c r="I1188" s="230" t="s">
        <v>11849</v>
      </c>
      <c r="J1188" s="230" t="s">
        <v>11850</v>
      </c>
      <c r="K1188" s="230" t="str">
        <f>Query1[[#This Row],[ENTERPRISE_ID]]</f>
        <v>VDUTTA</v>
      </c>
      <c r="L1188" s="231">
        <v>5106960173</v>
      </c>
      <c r="M1188" s="230" t="s">
        <v>5630</v>
      </c>
      <c r="N1188" s="230" t="s">
        <v>11851</v>
      </c>
      <c r="O1188" s="230"/>
      <c r="P1188" s="230" t="s">
        <v>11852</v>
      </c>
      <c r="Q1188" s="230" t="s">
        <v>219</v>
      </c>
      <c r="R1188" s="230" t="s">
        <v>11853</v>
      </c>
      <c r="S1188" s="230" t="s">
        <v>5738</v>
      </c>
      <c r="T1188" s="232">
        <v>8998</v>
      </c>
      <c r="U1188" s="230" t="s">
        <v>5739</v>
      </c>
      <c r="V1188" s="230" t="s">
        <v>5740</v>
      </c>
      <c r="W1188" s="233" t="str">
        <f>IFERROR(VLOOKUP(Query1[[#This Row],[ENTERPRISE_ID]],HR_tbl[],2, 0), "Not on HR File")</f>
        <v>Service Technician 3, In-Home</v>
      </c>
      <c r="X1188" s="113">
        <f>IFERROR(VLOOKUP(Query1[[#This Row],[ENTERPRISE_ID]],HR_tbl[],3,0), "Not on HR File")</f>
        <v>45837</v>
      </c>
      <c r="Y1188" s="234">
        <f>IFERROR(VLOOKUP(Query1[[#This Row],[ENTERPRISE_ID]], Addresses!$A:$Y,21,0), "Not on HR File")</f>
        <v>530</v>
      </c>
      <c r="Z1188" s="234" t="str">
        <f>IFERROR(VLOOKUP(Query1[[#This Row],[ENTERPRISE_ID]], Addresses!$A:$Y,22,0), "Not on HR File")</f>
        <v>NAPA AVE</v>
      </c>
      <c r="AA1188" s="234" t="str">
        <f>IFERROR(VLOOKUP(Query1[[#This Row],[ENTERPRISE_ID]], Addresses!$A:$Y,23,0), "Not on HR File")</f>
        <v>RADEO</v>
      </c>
      <c r="AB1188" s="234" t="str">
        <f>IFERROR(VLOOKUP(Query1[[#This Row],[ENTERPRISE_ID]], Addresses!$A:$Y,24,0), "Not on HR File")</f>
        <v>CA</v>
      </c>
      <c r="AC1188" s="234" t="str">
        <f>IFERROR(VLOOKUP(Query1[[#This Row],[ENTERPRISE_ID]], Addresses!$A:$Y,25,0), "Not on HR File")</f>
        <v>94572</v>
      </c>
      <c r="AD1188" s="230" t="s">
        <v>11854</v>
      </c>
      <c r="AE1188" s="235">
        <v>46086</v>
      </c>
    </row>
    <row r="1189" spans="1:31" x14ac:dyDescent="0.3">
      <c r="A1189" s="230" t="s">
        <v>8377</v>
      </c>
      <c r="B1189" s="230" t="str">
        <f>Query1[[#This Row],[LAST_NAME]]</f>
        <v>DARDEN</v>
      </c>
      <c r="C1189" s="230" t="s">
        <v>8378</v>
      </c>
      <c r="D1189" s="230" t="s">
        <v>5843</v>
      </c>
      <c r="E1189" s="230" t="s">
        <v>8379</v>
      </c>
      <c r="F1189" s="230" t="s">
        <v>8380</v>
      </c>
      <c r="G1189" s="230" t="s">
        <v>8381</v>
      </c>
      <c r="H1189" s="230" t="str">
        <f>Query1[[#This Row],[FULL_NAME]]</f>
        <v>KELVIN DARDEN</v>
      </c>
      <c r="I1189" s="230" t="s">
        <v>8382</v>
      </c>
      <c r="J1189" s="230" t="s">
        <v>8383</v>
      </c>
      <c r="K1189" s="230" t="str">
        <f>Query1[[#This Row],[ENTERPRISE_ID]]</f>
        <v>KDARDE2</v>
      </c>
      <c r="L1189" s="231">
        <v>8328181574</v>
      </c>
      <c r="M1189" s="230" t="s">
        <v>5630</v>
      </c>
      <c r="N1189" s="230" t="s">
        <v>8384</v>
      </c>
      <c r="O1189" s="230"/>
      <c r="P1189" s="230" t="s">
        <v>5847</v>
      </c>
      <c r="Q1189" s="230" t="s">
        <v>279</v>
      </c>
      <c r="R1189" s="230" t="s">
        <v>8385</v>
      </c>
      <c r="S1189" s="230" t="s">
        <v>5664</v>
      </c>
      <c r="T1189" s="232">
        <v>8998</v>
      </c>
      <c r="U1189" s="230" t="s">
        <v>5849</v>
      </c>
      <c r="V1189" s="230" t="s">
        <v>5850</v>
      </c>
      <c r="W1189" s="233" t="str">
        <f>IFERROR(VLOOKUP(Query1[[#This Row],[ENTERPRISE_ID]],HR_tbl[],2, 0), "Not on HR File")</f>
        <v>Service Technician 1, In-Home</v>
      </c>
      <c r="X1189" s="113">
        <f>IFERROR(VLOOKUP(Query1[[#This Row],[ENTERPRISE_ID]],HR_tbl[],3,0), "Not on HR File")</f>
        <v>30040</v>
      </c>
      <c r="Y1189" s="234" t="str">
        <f>IFERROR(VLOOKUP(Query1[[#This Row],[ENTERPRISE_ID]], Addresses!$A:$Y,21,0), "Not on HR File")</f>
        <v>2710 WINTER PARK CT</v>
      </c>
      <c r="Z1189" s="234">
        <f>IFERROR(VLOOKUP(Query1[[#This Row],[ENTERPRISE_ID]], Addresses!$A:$Y,22,0), "Not on HR File")</f>
        <v>0</v>
      </c>
      <c r="AA1189" s="234" t="str">
        <f>IFERROR(VLOOKUP(Query1[[#This Row],[ENTERPRISE_ID]], Addresses!$A:$Y,23,0), "Not on HR File")</f>
        <v>HOUSTON</v>
      </c>
      <c r="AB1189" s="234" t="str">
        <f>IFERROR(VLOOKUP(Query1[[#This Row],[ENTERPRISE_ID]], Addresses!$A:$Y,24,0), "Not on HR File")</f>
        <v>TX</v>
      </c>
      <c r="AC1189" s="234" t="str">
        <f>IFERROR(VLOOKUP(Query1[[#This Row],[ENTERPRISE_ID]], Addresses!$A:$Y,25,0), "Not on HR File")</f>
        <v>77067</v>
      </c>
      <c r="AD1189" s="230" t="s">
        <v>8386</v>
      </c>
      <c r="AE1189" s="235">
        <v>46086</v>
      </c>
    </row>
    <row r="1190" spans="1:31" x14ac:dyDescent="0.3">
      <c r="A1190" s="230" t="s">
        <v>4117</v>
      </c>
      <c r="B1190" s="230" t="str">
        <f>Query1[[#This Row],[LAST_NAME]]</f>
        <v>RASCHKE IV</v>
      </c>
      <c r="C1190" s="230" t="s">
        <v>7387</v>
      </c>
      <c r="D1190" s="230" t="s">
        <v>5854</v>
      </c>
      <c r="E1190" s="230" t="s">
        <v>7388</v>
      </c>
      <c r="F1190" s="230" t="s">
        <v>7389</v>
      </c>
      <c r="G1190" s="230" t="s">
        <v>4119</v>
      </c>
      <c r="H1190" s="230" t="str">
        <f>Query1[[#This Row],[FULL_NAME]]</f>
        <v>HENRY RASCHKE IV</v>
      </c>
      <c r="I1190" s="230" t="s">
        <v>7390</v>
      </c>
      <c r="J1190" s="230" t="s">
        <v>4118</v>
      </c>
      <c r="K1190" s="230" t="str">
        <f>Query1[[#This Row],[ENTERPRISE_ID]]</f>
        <v>HRASCHK</v>
      </c>
      <c r="L1190" s="231">
        <v>8507163097</v>
      </c>
      <c r="M1190" s="230" t="s">
        <v>5630</v>
      </c>
      <c r="N1190" s="230" t="s">
        <v>7391</v>
      </c>
      <c r="O1190" s="230"/>
      <c r="P1190" s="230" t="s">
        <v>296</v>
      </c>
      <c r="Q1190" s="230" t="s">
        <v>297</v>
      </c>
      <c r="R1190" s="230" t="s">
        <v>7392</v>
      </c>
      <c r="S1190" s="230" t="s">
        <v>5714</v>
      </c>
      <c r="T1190" s="232">
        <v>8998</v>
      </c>
      <c r="U1190" s="230" t="s">
        <v>7393</v>
      </c>
      <c r="V1190" s="230" t="s">
        <v>7394</v>
      </c>
      <c r="W1190" s="233" t="str">
        <f>IFERROR(VLOOKUP(Query1[[#This Row],[ENTERPRISE_ID]],HR_tbl[],2, 0), "Not on HR File")</f>
        <v>Service Technician 2, In-Home</v>
      </c>
      <c r="X1190" s="113">
        <f>IFERROR(VLOOKUP(Query1[[#This Row],[ENTERPRISE_ID]],HR_tbl[],3,0), "Not on HR File")</f>
        <v>45949</v>
      </c>
      <c r="Y1190" s="234" t="str">
        <f>IFERROR(VLOOKUP(Query1[[#This Row],[ENTERPRISE_ID]], Addresses!$A:$Y,21,0), "Not on HR File")</f>
        <v>9921 BRIDLEWOOD RD</v>
      </c>
      <c r="Z1190" s="234">
        <f>IFERROR(VLOOKUP(Query1[[#This Row],[ENTERPRISE_ID]], Addresses!$A:$Y,22,0), "Not on HR File")</f>
        <v>0</v>
      </c>
      <c r="AA1190" s="234" t="str">
        <f>IFERROR(VLOOKUP(Query1[[#This Row],[ENTERPRISE_ID]], Addresses!$A:$Y,23,0), "Not on HR File")</f>
        <v>PENSACOLA</v>
      </c>
      <c r="AB1190" s="234" t="str">
        <f>IFERROR(VLOOKUP(Query1[[#This Row],[ENTERPRISE_ID]], Addresses!$A:$Y,24,0), "Not on HR File")</f>
        <v>FL</v>
      </c>
      <c r="AC1190" s="234" t="str">
        <f>IFERROR(VLOOKUP(Query1[[#This Row],[ENTERPRISE_ID]], Addresses!$A:$Y,25,0), "Not on HR File")</f>
        <v>32526</v>
      </c>
      <c r="AD1190" s="230" t="s">
        <v>7395</v>
      </c>
      <c r="AE1190" s="235">
        <v>46086</v>
      </c>
    </row>
    <row r="1191" spans="1:31" x14ac:dyDescent="0.3">
      <c r="A1191" s="230" t="s">
        <v>3883</v>
      </c>
      <c r="B1191" s="230" t="str">
        <f>Query1[[#This Row],[LAST_NAME]]</f>
        <v>GOSHINSKY</v>
      </c>
      <c r="C1191" s="230" t="s">
        <v>6610</v>
      </c>
      <c r="D1191" s="230" t="s">
        <v>5719</v>
      </c>
      <c r="E1191" s="230" t="s">
        <v>6611</v>
      </c>
      <c r="F1191" s="230" t="s">
        <v>6612</v>
      </c>
      <c r="G1191" s="230" t="s">
        <v>3886</v>
      </c>
      <c r="H1191" s="230" t="str">
        <f>Query1[[#This Row],[FULL_NAME]]</f>
        <v>SHAUN GOSHINSKY</v>
      </c>
      <c r="I1191" s="230" t="s">
        <v>3885</v>
      </c>
      <c r="J1191" s="230" t="s">
        <v>3884</v>
      </c>
      <c r="K1191" s="230" t="str">
        <f>Query1[[#This Row],[ENTERPRISE_ID]]</f>
        <v>SGOSHIN</v>
      </c>
      <c r="L1191" s="231">
        <v>6088602078</v>
      </c>
      <c r="M1191" s="230" t="s">
        <v>5630</v>
      </c>
      <c r="N1191" s="230" t="s">
        <v>6613</v>
      </c>
      <c r="O1191" s="230"/>
      <c r="P1191" s="230" t="s">
        <v>6299</v>
      </c>
      <c r="Q1191" s="230" t="s">
        <v>453</v>
      </c>
      <c r="R1191" s="230" t="s">
        <v>6614</v>
      </c>
      <c r="S1191" s="230" t="s">
        <v>5634</v>
      </c>
      <c r="T1191" s="232">
        <v>8998</v>
      </c>
      <c r="U1191" s="230" t="s">
        <v>6615</v>
      </c>
      <c r="V1191" s="230" t="s">
        <v>6616</v>
      </c>
      <c r="W1191" s="233" t="str">
        <f>IFERROR(VLOOKUP(Query1[[#This Row],[ENTERPRISE_ID]],HR_tbl[],2, 0), "Not on HR File")</f>
        <v>Service Technician 2, In-Home</v>
      </c>
      <c r="X1191" s="113">
        <f>IFERROR(VLOOKUP(Query1[[#This Row],[ENTERPRISE_ID]],HR_tbl[],3,0), "Not on HR File")</f>
        <v>44952</v>
      </c>
      <c r="Y1191" s="234" t="str">
        <f>IFERROR(VLOOKUP(Query1[[#This Row],[ENTERPRISE_ID]], Addresses!$A:$Y,21,0), "Not on HR File")</f>
        <v>7816 SHOREWOOD DR.</v>
      </c>
      <c r="Z1191" s="234">
        <f>IFERROR(VLOOKUP(Query1[[#This Row],[ENTERPRISE_ID]], Addresses!$A:$Y,22,0), "Not on HR File")</f>
        <v>0</v>
      </c>
      <c r="AA1191" s="234" t="str">
        <f>IFERROR(VLOOKUP(Query1[[#This Row],[ENTERPRISE_ID]], Addresses!$A:$Y,23,0), "Not on HR File")</f>
        <v>SALEM</v>
      </c>
      <c r="AB1191" s="234" t="str">
        <f>IFERROR(VLOOKUP(Query1[[#This Row],[ENTERPRISE_ID]], Addresses!$A:$Y,24,0), "Not on HR File")</f>
        <v>WI</v>
      </c>
      <c r="AC1191" s="234" t="str">
        <f>IFERROR(VLOOKUP(Query1[[#This Row],[ENTERPRISE_ID]], Addresses!$A:$Y,25,0), "Not on HR File")</f>
        <v>53168</v>
      </c>
      <c r="AD1191" s="230" t="s">
        <v>6617</v>
      </c>
      <c r="AE1191" s="235">
        <v>46086</v>
      </c>
    </row>
    <row r="1192" spans="1:31" x14ac:dyDescent="0.3">
      <c r="A1192" s="230" t="s">
        <v>18385</v>
      </c>
      <c r="B1192" s="230" t="str">
        <f>Query1[[#This Row],[LAST_NAME]]</f>
        <v>EHLERT</v>
      </c>
      <c r="C1192" s="230" t="s">
        <v>18386</v>
      </c>
      <c r="D1192" s="230" t="s">
        <v>5833</v>
      </c>
      <c r="E1192" s="230" t="s">
        <v>18387</v>
      </c>
      <c r="F1192" s="230" t="s">
        <v>18388</v>
      </c>
      <c r="G1192" s="230" t="s">
        <v>18389</v>
      </c>
      <c r="H1192" s="230" t="str">
        <f>Query1[[#This Row],[FULL_NAME]]</f>
        <v>ROGER EHLERT</v>
      </c>
      <c r="I1192" s="230" t="s">
        <v>18390</v>
      </c>
      <c r="J1192" s="230" t="s">
        <v>10914</v>
      </c>
      <c r="K1192" s="230" t="str">
        <f>Query1[[#This Row],[ENTERPRISE_ID]]</f>
        <v>REHLERT</v>
      </c>
      <c r="L1192" s="231">
        <v>6059636071</v>
      </c>
      <c r="M1192" s="230" t="s">
        <v>5630</v>
      </c>
      <c r="N1192" s="230" t="s">
        <v>18391</v>
      </c>
      <c r="O1192" s="230"/>
      <c r="P1192" s="230" t="s">
        <v>18392</v>
      </c>
      <c r="Q1192" s="230" t="s">
        <v>445</v>
      </c>
      <c r="R1192" s="230" t="s">
        <v>18393</v>
      </c>
      <c r="S1192" s="230" t="s">
        <v>5916</v>
      </c>
      <c r="T1192" s="232">
        <v>8998</v>
      </c>
      <c r="U1192" s="230" t="s">
        <v>836</v>
      </c>
      <c r="V1192" s="230" t="s">
        <v>6402</v>
      </c>
      <c r="W1192" s="233" t="str">
        <f>IFERROR(VLOOKUP(Query1[[#This Row],[ENTERPRISE_ID]],HR_tbl[],2, 0), "Not on HR File")</f>
        <v>Service Technician 1, In-Home</v>
      </c>
      <c r="X1192" s="113">
        <f>IFERROR(VLOOKUP(Query1[[#This Row],[ENTERPRISE_ID]],HR_tbl[],3,0), "Not on HR File")</f>
        <v>39482</v>
      </c>
      <c r="Y1192" s="234" t="str">
        <f>IFERROR(VLOOKUP(Query1[[#This Row],[ENTERPRISE_ID]], Addresses!$A:$Y,21,0), "Not on HR File")</f>
        <v>730 16TH STREET NE</v>
      </c>
      <c r="Z1192" s="234">
        <f>IFERROR(VLOOKUP(Query1[[#This Row],[ENTERPRISE_ID]], Addresses!$A:$Y,22,0), "Not on HR File")</f>
        <v>0</v>
      </c>
      <c r="AA1192" s="234" t="str">
        <f>IFERROR(VLOOKUP(Query1[[#This Row],[ENTERPRISE_ID]], Addresses!$A:$Y,23,0), "Not on HR File")</f>
        <v>WATERTOWN</v>
      </c>
      <c r="AB1192" s="234" t="str">
        <f>IFERROR(VLOOKUP(Query1[[#This Row],[ENTERPRISE_ID]], Addresses!$A:$Y,24,0), "Not on HR File")</f>
        <v>SD</v>
      </c>
      <c r="AC1192" s="234" t="str">
        <f>IFERROR(VLOOKUP(Query1[[#This Row],[ENTERPRISE_ID]], Addresses!$A:$Y,25,0), "Not on HR File")</f>
        <v>57201</v>
      </c>
      <c r="AD1192" s="230" t="s">
        <v>18394</v>
      </c>
      <c r="AE1192" s="235">
        <v>46086</v>
      </c>
    </row>
    <row r="1193" spans="1:31" x14ac:dyDescent="0.3">
      <c r="A1193" s="230" t="s">
        <v>14499</v>
      </c>
      <c r="B1193" s="230" t="str">
        <f>Query1[[#This Row],[LAST_NAME]]</f>
        <v>TAYLOR</v>
      </c>
      <c r="C1193" s="230" t="s">
        <v>14500</v>
      </c>
      <c r="D1193" s="230" t="s">
        <v>6339</v>
      </c>
      <c r="E1193" s="230" t="s">
        <v>14501</v>
      </c>
      <c r="F1193" s="230" t="s">
        <v>14502</v>
      </c>
      <c r="G1193" s="230" t="s">
        <v>14503</v>
      </c>
      <c r="H1193" s="230" t="str">
        <f>Query1[[#This Row],[FULL_NAME]]</f>
        <v>WAYNE TAYLOR</v>
      </c>
      <c r="I1193" s="230" t="s">
        <v>4846</v>
      </c>
      <c r="J1193" s="230" t="s">
        <v>6629</v>
      </c>
      <c r="K1193" s="230" t="str">
        <f>Query1[[#This Row],[ENTERPRISE_ID]]</f>
        <v>WTAYL</v>
      </c>
      <c r="L1193" s="231">
        <v>4843583412</v>
      </c>
      <c r="M1193" s="230" t="s">
        <v>5630</v>
      </c>
      <c r="N1193" s="230" t="s">
        <v>14504</v>
      </c>
      <c r="O1193" s="230"/>
      <c r="P1193" s="230" t="s">
        <v>14505</v>
      </c>
      <c r="Q1193" s="230" t="s">
        <v>435</v>
      </c>
      <c r="R1193" s="230" t="s">
        <v>14506</v>
      </c>
      <c r="S1193" s="230" t="s">
        <v>5916</v>
      </c>
      <c r="T1193" s="232">
        <v>8998</v>
      </c>
      <c r="U1193" s="230" t="s">
        <v>7222</v>
      </c>
      <c r="V1193" s="230" t="s">
        <v>7223</v>
      </c>
      <c r="W1193" s="233" t="str">
        <f>IFERROR(VLOOKUP(Query1[[#This Row],[ENTERPRISE_ID]],HR_tbl[],2, 0), "Not on HR File")</f>
        <v>Service Technician 2, In-Home</v>
      </c>
      <c r="X1193" s="113">
        <f>IFERROR(VLOOKUP(Query1[[#This Row],[ENTERPRISE_ID]],HR_tbl[],3,0), "Not on HR File")</f>
        <v>31013</v>
      </c>
      <c r="Y1193" s="234" t="str">
        <f>IFERROR(VLOOKUP(Query1[[#This Row],[ENTERPRISE_ID]], Addresses!$A:$Y,21,0), "Not on HR File")</f>
        <v>2089 CLOVER MILL RD.</v>
      </c>
      <c r="Z1193" s="234">
        <f>IFERROR(VLOOKUP(Query1[[#This Row],[ENTERPRISE_ID]], Addresses!$A:$Y,22,0), "Not on HR File")</f>
        <v>0</v>
      </c>
      <c r="AA1193" s="234" t="str">
        <f>IFERROR(VLOOKUP(Query1[[#This Row],[ENTERPRISE_ID]], Addresses!$A:$Y,23,0), "Not on HR File")</f>
        <v>QUAKERTOWN</v>
      </c>
      <c r="AB1193" s="234" t="str">
        <f>IFERROR(VLOOKUP(Query1[[#This Row],[ENTERPRISE_ID]], Addresses!$A:$Y,24,0), "Not on HR File")</f>
        <v>PA</v>
      </c>
      <c r="AC1193" s="234" t="str">
        <f>IFERROR(VLOOKUP(Query1[[#This Row],[ENTERPRISE_ID]], Addresses!$A:$Y,25,0), "Not on HR File")</f>
        <v>18951</v>
      </c>
      <c r="AD1193" s="230" t="s">
        <v>14507</v>
      </c>
      <c r="AE1193" s="235">
        <v>46086</v>
      </c>
    </row>
    <row r="1194" spans="1:31" x14ac:dyDescent="0.3">
      <c r="A1194" s="230" t="s">
        <v>18845</v>
      </c>
      <c r="B1194" s="230" t="str">
        <f>Query1[[#This Row],[LAST_NAME]]</f>
        <v>HONEYCUTT</v>
      </c>
      <c r="C1194" s="230" t="s">
        <v>18846</v>
      </c>
      <c r="D1194" s="230" t="s">
        <v>5833</v>
      </c>
      <c r="E1194" s="230" t="s">
        <v>18847</v>
      </c>
      <c r="F1194" s="230" t="s">
        <v>18848</v>
      </c>
      <c r="G1194" s="230" t="s">
        <v>18849</v>
      </c>
      <c r="H1194" s="230" t="str">
        <f>Query1[[#This Row],[FULL_NAME]]</f>
        <v>RILEY HONEYCUTT</v>
      </c>
      <c r="I1194" s="230" t="s">
        <v>18850</v>
      </c>
      <c r="J1194" s="230" t="s">
        <v>5323</v>
      </c>
      <c r="K1194" s="230" t="str">
        <f>Query1[[#This Row],[ENTERPRISE_ID]]</f>
        <v>RHONEYC</v>
      </c>
      <c r="L1194" s="231">
        <v>4027131259</v>
      </c>
      <c r="M1194" s="230" t="s">
        <v>5630</v>
      </c>
      <c r="N1194" s="230" t="s">
        <v>18851</v>
      </c>
      <c r="O1194" s="230"/>
      <c r="P1194" s="230" t="s">
        <v>2134</v>
      </c>
      <c r="Q1194" s="230" t="s">
        <v>2135</v>
      </c>
      <c r="R1194" s="230" t="s">
        <v>4499</v>
      </c>
      <c r="S1194" s="230" t="s">
        <v>5916</v>
      </c>
      <c r="T1194" s="232">
        <v>8998</v>
      </c>
      <c r="U1194" s="230" t="s">
        <v>5840</v>
      </c>
      <c r="V1194" s="230"/>
      <c r="W1194" s="233" t="str">
        <f>IFERROR(VLOOKUP(Query1[[#This Row],[ENTERPRISE_ID]],HR_tbl[],2, 0), "Not on HR File")</f>
        <v>Service Technician 2, In-Home</v>
      </c>
      <c r="X1194" s="113">
        <f>IFERROR(VLOOKUP(Query1[[#This Row],[ENTERPRISE_ID]],HR_tbl[],3,0), "Not on HR File")</f>
        <v>45977</v>
      </c>
      <c r="Y1194" s="234" t="str">
        <f>IFERROR(VLOOKUP(Query1[[#This Row],[ENTERPRISE_ID]], Addresses!$A:$Y,21,0), "Not on HR File")</f>
        <v>4108 N 105TH ST</v>
      </c>
      <c r="Z1194" s="234">
        <f>IFERROR(VLOOKUP(Query1[[#This Row],[ENTERPRISE_ID]], Addresses!$A:$Y,22,0), "Not on HR File")</f>
        <v>0</v>
      </c>
      <c r="AA1194" s="234" t="str">
        <f>IFERROR(VLOOKUP(Query1[[#This Row],[ENTERPRISE_ID]], Addresses!$A:$Y,23,0), "Not on HR File")</f>
        <v>OMAHA</v>
      </c>
      <c r="AB1194" s="234" t="str">
        <f>IFERROR(VLOOKUP(Query1[[#This Row],[ENTERPRISE_ID]], Addresses!$A:$Y,24,0), "Not on HR File")</f>
        <v>NE</v>
      </c>
      <c r="AC1194" s="234" t="str">
        <f>IFERROR(VLOOKUP(Query1[[#This Row],[ENTERPRISE_ID]], Addresses!$A:$Y,25,0), "Not on HR File")</f>
        <v>68134</v>
      </c>
      <c r="AD1194" s="230" t="s">
        <v>18852</v>
      </c>
      <c r="AE1194" s="235">
        <v>46086</v>
      </c>
    </row>
    <row r="1195" spans="1:31" x14ac:dyDescent="0.3">
      <c r="A1195" s="230" t="s">
        <v>16202</v>
      </c>
      <c r="B1195" s="230" t="str">
        <f>Query1[[#This Row],[LAST_NAME]]</f>
        <v>BELL</v>
      </c>
      <c r="C1195" s="230" t="s">
        <v>16203</v>
      </c>
      <c r="D1195" s="230" t="s">
        <v>5708</v>
      </c>
      <c r="E1195" s="230" t="s">
        <v>16204</v>
      </c>
      <c r="F1195" s="230" t="s">
        <v>16205</v>
      </c>
      <c r="G1195" s="230" t="s">
        <v>16206</v>
      </c>
      <c r="H1195" s="230" t="str">
        <f>Query1[[#This Row],[FULL_NAME]]</f>
        <v>BILLY BELL</v>
      </c>
      <c r="I1195" s="230" t="s">
        <v>14522</v>
      </c>
      <c r="J1195" s="230" t="s">
        <v>11224</v>
      </c>
      <c r="K1195" s="230" t="str">
        <f>Query1[[#This Row],[ENTERPRISE_ID]]</f>
        <v>BBELL14</v>
      </c>
      <c r="L1195" s="231">
        <v>6158181118</v>
      </c>
      <c r="M1195" s="230" t="s">
        <v>5630</v>
      </c>
      <c r="N1195" s="230" t="s">
        <v>16207</v>
      </c>
      <c r="O1195" s="230"/>
      <c r="P1195" s="230" t="s">
        <v>1868</v>
      </c>
      <c r="Q1195" s="230" t="s">
        <v>407</v>
      </c>
      <c r="R1195" s="230" t="s">
        <v>16208</v>
      </c>
      <c r="S1195" s="230" t="s">
        <v>5714</v>
      </c>
      <c r="T1195" s="232">
        <v>8998</v>
      </c>
      <c r="U1195" s="230" t="s">
        <v>8649</v>
      </c>
      <c r="V1195" s="230" t="s">
        <v>8650</v>
      </c>
      <c r="W1195" s="233" t="str">
        <f>IFERROR(VLOOKUP(Query1[[#This Row],[ENTERPRISE_ID]],HR_tbl[],2, 0), "Not on HR File")</f>
        <v>HVAC Svc Tech II, Break/Fix</v>
      </c>
      <c r="X1195" s="113">
        <f>IFERROR(VLOOKUP(Query1[[#This Row],[ENTERPRISE_ID]],HR_tbl[],3,0), "Not on HR File")</f>
        <v>36601</v>
      </c>
      <c r="Y1195" s="234" t="str">
        <f>IFERROR(VLOOKUP(Query1[[#This Row],[ENTERPRISE_ID]], Addresses!$A:$Y,21,0), "Not on HR File")</f>
        <v>1231 OLD LOCK RD.</v>
      </c>
      <c r="Z1195" s="234">
        <f>IFERROR(VLOOKUP(Query1[[#This Row],[ENTERPRISE_ID]], Addresses!$A:$Y,22,0), "Not on HR File")</f>
        <v>0</v>
      </c>
      <c r="AA1195" s="234" t="str">
        <f>IFERROR(VLOOKUP(Query1[[#This Row],[ENTERPRISE_ID]], Addresses!$A:$Y,23,0), "Not on HR File")</f>
        <v>CHARLOTTE</v>
      </c>
      <c r="AB1195" s="234" t="str">
        <f>IFERROR(VLOOKUP(Query1[[#This Row],[ENTERPRISE_ID]], Addresses!$A:$Y,24,0), "Not on HR File")</f>
        <v>TN</v>
      </c>
      <c r="AC1195" s="234" t="str">
        <f>IFERROR(VLOOKUP(Query1[[#This Row],[ENTERPRISE_ID]], Addresses!$A:$Y,25,0), "Not on HR File")</f>
        <v>37036</v>
      </c>
      <c r="AD1195" s="230" t="s">
        <v>16209</v>
      </c>
      <c r="AE1195" s="235">
        <v>46086</v>
      </c>
    </row>
    <row r="1196" spans="1:31" x14ac:dyDescent="0.3">
      <c r="A1196" s="230" t="s">
        <v>14995</v>
      </c>
      <c r="B1196" s="230" t="str">
        <f>Query1[[#This Row],[LAST_NAME]]</f>
        <v>TRAN</v>
      </c>
      <c r="C1196" s="230" t="s">
        <v>14996</v>
      </c>
      <c r="D1196" s="230" t="s">
        <v>5867</v>
      </c>
      <c r="E1196" s="230" t="s">
        <v>14997</v>
      </c>
      <c r="F1196" s="230" t="s">
        <v>14998</v>
      </c>
      <c r="G1196" s="230" t="s">
        <v>14999</v>
      </c>
      <c r="H1196" s="230" t="str">
        <f>Query1[[#This Row],[FULL_NAME]]</f>
        <v>PHUONG TRAN</v>
      </c>
      <c r="I1196" s="230" t="s">
        <v>5127</v>
      </c>
      <c r="J1196" s="230" t="s">
        <v>15000</v>
      </c>
      <c r="K1196" s="230" t="str">
        <f>Query1[[#This Row],[ENTERPRISE_ID]]</f>
        <v>PTRAN07</v>
      </c>
      <c r="L1196" s="231">
        <v>7142009698</v>
      </c>
      <c r="M1196" s="230" t="s">
        <v>5630</v>
      </c>
      <c r="N1196" s="230" t="s">
        <v>15001</v>
      </c>
      <c r="O1196" s="230"/>
      <c r="P1196" s="230" t="s">
        <v>15002</v>
      </c>
      <c r="Q1196" s="230" t="s">
        <v>219</v>
      </c>
      <c r="R1196" s="230" t="s">
        <v>15003</v>
      </c>
      <c r="S1196" s="230" t="s">
        <v>5634</v>
      </c>
      <c r="T1196" s="232">
        <v>8998</v>
      </c>
      <c r="U1196" s="230" t="s">
        <v>7203</v>
      </c>
      <c r="V1196" s="230" t="s">
        <v>7204</v>
      </c>
      <c r="W1196" s="233" t="str">
        <f>IFERROR(VLOOKUP(Query1[[#This Row],[ENTERPRISE_ID]],HR_tbl[],2, 0), "Not on HR File")</f>
        <v>Service Technician 1, In-Home</v>
      </c>
      <c r="X1196" s="113">
        <f>IFERROR(VLOOKUP(Query1[[#This Row],[ENTERPRISE_ID]],HR_tbl[],3,0), "Not on HR File")</f>
        <v>38478</v>
      </c>
      <c r="Y1196" s="234" t="str">
        <f>IFERROR(VLOOKUP(Query1[[#This Row],[ENTERPRISE_ID]], Addresses!$A:$Y,21,0), "Not on HR File")</f>
        <v>12362 GAMMA ST.</v>
      </c>
      <c r="Z1196" s="234">
        <f>IFERROR(VLOOKUP(Query1[[#This Row],[ENTERPRISE_ID]], Addresses!$A:$Y,22,0), "Not on HR File")</f>
        <v>0</v>
      </c>
      <c r="AA1196" s="234" t="str">
        <f>IFERROR(VLOOKUP(Query1[[#This Row],[ENTERPRISE_ID]], Addresses!$A:$Y,23,0), "Not on HR File")</f>
        <v>GARDEN GROVE</v>
      </c>
      <c r="AB1196" s="234" t="str">
        <f>IFERROR(VLOOKUP(Query1[[#This Row],[ENTERPRISE_ID]], Addresses!$A:$Y,24,0), "Not on HR File")</f>
        <v>CA</v>
      </c>
      <c r="AC1196" s="234" t="str">
        <f>IFERROR(VLOOKUP(Query1[[#This Row],[ENTERPRISE_ID]], Addresses!$A:$Y,25,0), "Not on HR File")</f>
        <v>92840</v>
      </c>
      <c r="AD1196" s="230" t="s">
        <v>15004</v>
      </c>
      <c r="AE1196" s="235">
        <v>46086</v>
      </c>
    </row>
    <row r="1197" spans="1:31" x14ac:dyDescent="0.3">
      <c r="A1197" s="230" t="s">
        <v>10223</v>
      </c>
      <c r="B1197" s="230" t="str">
        <f>Query1[[#This Row],[LAST_NAME]]</f>
        <v>WEBER</v>
      </c>
      <c r="C1197" s="230" t="s">
        <v>10224</v>
      </c>
      <c r="D1197" s="230" t="s">
        <v>6339</v>
      </c>
      <c r="E1197" s="230" t="s">
        <v>10225</v>
      </c>
      <c r="F1197" s="230" t="s">
        <v>10226</v>
      </c>
      <c r="G1197" s="230" t="s">
        <v>10227</v>
      </c>
      <c r="H1197" s="230" t="str">
        <f>Query1[[#This Row],[FULL_NAME]]</f>
        <v>MARK WEBER</v>
      </c>
      <c r="I1197" s="230" t="s">
        <v>3938</v>
      </c>
      <c r="J1197" s="230" t="s">
        <v>4207</v>
      </c>
      <c r="K1197" s="230" t="str">
        <f>Query1[[#This Row],[ENTERPRISE_ID]]</f>
        <v>MWEBER9</v>
      </c>
      <c r="L1197" s="231">
        <v>7329254609</v>
      </c>
      <c r="M1197" s="230" t="s">
        <v>5630</v>
      </c>
      <c r="N1197" s="230" t="s">
        <v>10228</v>
      </c>
      <c r="O1197" s="230"/>
      <c r="P1197" s="230" t="s">
        <v>10229</v>
      </c>
      <c r="Q1197" s="230" t="s">
        <v>719</v>
      </c>
      <c r="R1197" s="230" t="s">
        <v>10230</v>
      </c>
      <c r="S1197" s="230" t="s">
        <v>5916</v>
      </c>
      <c r="T1197" s="232">
        <v>8998</v>
      </c>
      <c r="U1197" s="230" t="s">
        <v>8726</v>
      </c>
      <c r="V1197" s="230" t="s">
        <v>8727</v>
      </c>
      <c r="W1197" s="233" t="str">
        <f>IFERROR(VLOOKUP(Query1[[#This Row],[ENTERPRISE_ID]],HR_tbl[],2, 0), "Not on HR File")</f>
        <v>Service Technician 1, In-Home</v>
      </c>
      <c r="X1197" s="113">
        <f>IFERROR(VLOOKUP(Query1[[#This Row],[ENTERPRISE_ID]],HR_tbl[],3,0), "Not on HR File")</f>
        <v>35779</v>
      </c>
      <c r="Y1197" s="234" t="str">
        <f>IFERROR(VLOOKUP(Query1[[#This Row],[ENTERPRISE_ID]], Addresses!$A:$Y,21,0), "Not on HR File")</f>
        <v>11 LINCOLN STREET</v>
      </c>
      <c r="Z1197" s="234">
        <f>IFERROR(VLOOKUP(Query1[[#This Row],[ENTERPRISE_ID]], Addresses!$A:$Y,22,0), "Not on HR File")</f>
        <v>0</v>
      </c>
      <c r="AA1197" s="234" t="str">
        <f>IFERROR(VLOOKUP(Query1[[#This Row],[ENTERPRISE_ID]], Addresses!$A:$Y,23,0), "Not on HR File")</f>
        <v>HOWELL</v>
      </c>
      <c r="AB1197" s="234" t="str">
        <f>IFERROR(VLOOKUP(Query1[[#This Row],[ENTERPRISE_ID]], Addresses!$A:$Y,24,0), "Not on HR File")</f>
        <v>NJ</v>
      </c>
      <c r="AC1197" s="234" t="str">
        <f>IFERROR(VLOOKUP(Query1[[#This Row],[ENTERPRISE_ID]], Addresses!$A:$Y,25,0), "Not on HR File")</f>
        <v>07731</v>
      </c>
      <c r="AD1197" s="230" t="s">
        <v>10231</v>
      </c>
      <c r="AE1197" s="235">
        <v>46086</v>
      </c>
    </row>
    <row r="1198" spans="1:31" x14ac:dyDescent="0.3">
      <c r="A1198" s="230" t="s">
        <v>3858</v>
      </c>
      <c r="B1198" s="230" t="str">
        <f>Query1[[#This Row],[LAST_NAME]]</f>
        <v>CARRINGTON</v>
      </c>
      <c r="C1198" s="230" t="s">
        <v>17331</v>
      </c>
      <c r="D1198" s="230" t="s">
        <v>5682</v>
      </c>
      <c r="E1198" s="230" t="s">
        <v>17332</v>
      </c>
      <c r="F1198" s="230" t="s">
        <v>17333</v>
      </c>
      <c r="G1198" s="230" t="s">
        <v>3862</v>
      </c>
      <c r="H1198" s="230" t="str">
        <f>Query1[[#This Row],[FULL_NAME]]</f>
        <v>PAUL CARRINGTON</v>
      </c>
      <c r="I1198" s="230" t="s">
        <v>3861</v>
      </c>
      <c r="J1198" s="230" t="s">
        <v>3860</v>
      </c>
      <c r="K1198" s="230" t="str">
        <f>Query1[[#This Row],[ENTERPRISE_ID]]</f>
        <v>PCARRIN</v>
      </c>
      <c r="L1198" s="231">
        <v>9108573163</v>
      </c>
      <c r="M1198" s="230" t="s">
        <v>5630</v>
      </c>
      <c r="N1198" s="230" t="s">
        <v>17334</v>
      </c>
      <c r="O1198" s="230"/>
      <c r="P1198" s="230" t="s">
        <v>982</v>
      </c>
      <c r="Q1198" s="230" t="s">
        <v>416</v>
      </c>
      <c r="R1198" s="230" t="s">
        <v>12848</v>
      </c>
      <c r="S1198" s="230" t="s">
        <v>5738</v>
      </c>
      <c r="T1198" s="232">
        <v>8998</v>
      </c>
      <c r="U1198" s="230" t="s">
        <v>6025</v>
      </c>
      <c r="V1198" s="230" t="s">
        <v>6026</v>
      </c>
      <c r="W1198" s="233" t="str">
        <f>IFERROR(VLOOKUP(Query1[[#This Row],[ENTERPRISE_ID]],HR_tbl[],2, 0), "Not on HR File")</f>
        <v>HVAC Svc Tech II, Break/Fix</v>
      </c>
      <c r="X1198" s="113">
        <f>IFERROR(VLOOKUP(Query1[[#This Row],[ENTERPRISE_ID]],HR_tbl[],3,0), "Not on HR File")</f>
        <v>45614</v>
      </c>
      <c r="Y1198" s="234" t="str">
        <f>IFERROR(VLOOKUP(Query1[[#This Row],[ENTERPRISE_ID]], Addresses!$A:$Y,21,0), "Not on HR File")</f>
        <v>6535 TAREYTON RD</v>
      </c>
      <c r="Z1198" s="234">
        <f>IFERROR(VLOOKUP(Query1[[#This Row],[ENTERPRISE_ID]], Addresses!$A:$Y,22,0), "Not on HR File")</f>
        <v>0</v>
      </c>
      <c r="AA1198" s="234" t="str">
        <f>IFERROR(VLOOKUP(Query1[[#This Row],[ENTERPRISE_ID]], Addresses!$A:$Y,23,0), "Not on HR File")</f>
        <v>FAYETTEVILLE</v>
      </c>
      <c r="AB1198" s="234" t="str">
        <f>IFERROR(VLOOKUP(Query1[[#This Row],[ENTERPRISE_ID]], Addresses!$A:$Y,24,0), "Not on HR File")</f>
        <v>NC</v>
      </c>
      <c r="AC1198" s="234" t="str">
        <f>IFERROR(VLOOKUP(Query1[[#This Row],[ENTERPRISE_ID]], Addresses!$A:$Y,25,0), "Not on HR File")</f>
        <v>28314</v>
      </c>
      <c r="AD1198" s="230" t="s">
        <v>17335</v>
      </c>
      <c r="AE1198" s="235">
        <v>46086</v>
      </c>
    </row>
    <row r="1199" spans="1:31" x14ac:dyDescent="0.3">
      <c r="A1199" s="230" t="s">
        <v>17792</v>
      </c>
      <c r="B1199" s="230" t="str">
        <f>Query1[[#This Row],[LAST_NAME]]</f>
        <v>LEWIS</v>
      </c>
      <c r="C1199" s="230" t="s">
        <v>17793</v>
      </c>
      <c r="D1199" s="230" t="s">
        <v>6119</v>
      </c>
      <c r="E1199" s="230" t="s">
        <v>17794</v>
      </c>
      <c r="F1199" s="230" t="s">
        <v>17795</v>
      </c>
      <c r="G1199" s="230" t="s">
        <v>17796</v>
      </c>
      <c r="H1199" s="230" t="str">
        <f>Query1[[#This Row],[FULL_NAME]]</f>
        <v>JAMES LEWIS</v>
      </c>
      <c r="I1199" s="230" t="s">
        <v>3979</v>
      </c>
      <c r="J1199" s="230" t="s">
        <v>3968</v>
      </c>
      <c r="K1199" s="230" t="str">
        <f>Query1[[#This Row],[ENTERPRISE_ID]]</f>
        <v>JLEWI09</v>
      </c>
      <c r="L1199" s="231">
        <v>4235122847</v>
      </c>
      <c r="M1199" s="230" t="s">
        <v>5630</v>
      </c>
      <c r="N1199" s="230" t="s">
        <v>17797</v>
      </c>
      <c r="O1199" s="230"/>
      <c r="P1199" s="230" t="s">
        <v>17798</v>
      </c>
      <c r="Q1199" s="230" t="s">
        <v>407</v>
      </c>
      <c r="R1199" s="230" t="s">
        <v>17799</v>
      </c>
      <c r="S1199" s="230" t="s">
        <v>5738</v>
      </c>
      <c r="T1199" s="232">
        <v>8998</v>
      </c>
      <c r="U1199" s="230" t="s">
        <v>3119</v>
      </c>
      <c r="V1199" s="230" t="s">
        <v>6506</v>
      </c>
      <c r="W1199" s="233" t="str">
        <f>IFERROR(VLOOKUP(Query1[[#This Row],[ENTERPRISE_ID]],HR_tbl[],2, 0), "Not on HR File")</f>
        <v>Service Technician 1, In-Home</v>
      </c>
      <c r="X1199" s="113">
        <f>IFERROR(VLOOKUP(Query1[[#This Row],[ENTERPRISE_ID]],HR_tbl[],3,0), "Not on HR File")</f>
        <v>32951</v>
      </c>
      <c r="Y1199" s="234" t="str">
        <f>IFERROR(VLOOKUP(Query1[[#This Row],[ENTERPRISE_ID]], Addresses!$A:$Y,21,0), "Not on HR File")</f>
        <v>121 HILLCREST CIRCLE</v>
      </c>
      <c r="Z1199" s="234">
        <f>IFERROR(VLOOKUP(Query1[[#This Row],[ENTERPRISE_ID]], Addresses!$A:$Y,22,0), "Not on HR File")</f>
        <v>0</v>
      </c>
      <c r="AA1199" s="234" t="str">
        <f>IFERROR(VLOOKUP(Query1[[#This Row],[ENTERPRISE_ID]], Addresses!$A:$Y,23,0), "Not on HR File")</f>
        <v>JONESBOROUGH</v>
      </c>
      <c r="AB1199" s="234" t="str">
        <f>IFERROR(VLOOKUP(Query1[[#This Row],[ENTERPRISE_ID]], Addresses!$A:$Y,24,0), "Not on HR File")</f>
        <v>TN</v>
      </c>
      <c r="AC1199" s="234" t="str">
        <f>IFERROR(VLOOKUP(Query1[[#This Row],[ENTERPRISE_ID]], Addresses!$A:$Y,25,0), "Not on HR File")</f>
        <v>37659</v>
      </c>
      <c r="AD1199" s="230" t="s">
        <v>17800</v>
      </c>
      <c r="AE1199" s="235">
        <v>46086</v>
      </c>
    </row>
    <row r="1200" spans="1:31" x14ac:dyDescent="0.3">
      <c r="A1200" s="230" t="s">
        <v>11642</v>
      </c>
      <c r="B1200" s="230" t="str">
        <f>Query1[[#This Row],[LAST_NAME]]</f>
        <v>CHARLAND</v>
      </c>
      <c r="C1200" s="230" t="s">
        <v>11643</v>
      </c>
      <c r="D1200" s="230" t="s">
        <v>5822</v>
      </c>
      <c r="E1200" s="230" t="s">
        <v>11644</v>
      </c>
      <c r="F1200" s="230" t="s">
        <v>11645</v>
      </c>
      <c r="G1200" s="230" t="s">
        <v>9067</v>
      </c>
      <c r="H1200" s="230" t="str">
        <f>Query1[[#This Row],[FULL_NAME]]</f>
        <v>TOM CHARLAND</v>
      </c>
      <c r="I1200" s="230" t="s">
        <v>11646</v>
      </c>
      <c r="J1200" s="230" t="s">
        <v>3937</v>
      </c>
      <c r="K1200" s="230" t="str">
        <f>Query1[[#This Row],[ENTERPRISE_ID]]</f>
        <v>TCHARLA</v>
      </c>
      <c r="L1200" s="231">
        <v>8024977134</v>
      </c>
      <c r="M1200" s="230" t="s">
        <v>5630</v>
      </c>
      <c r="N1200" s="230" t="s">
        <v>11647</v>
      </c>
      <c r="O1200" s="230"/>
      <c r="P1200" s="230" t="s">
        <v>11648</v>
      </c>
      <c r="Q1200" s="230" t="s">
        <v>11649</v>
      </c>
      <c r="R1200" s="230" t="s">
        <v>11650</v>
      </c>
      <c r="S1200" s="230" t="s">
        <v>5916</v>
      </c>
      <c r="T1200" s="232">
        <v>8998</v>
      </c>
      <c r="U1200" s="230" t="s">
        <v>5715</v>
      </c>
      <c r="V1200" s="230" t="s">
        <v>5716</v>
      </c>
      <c r="W1200" s="233" t="str">
        <f>IFERROR(VLOOKUP(Query1[[#This Row],[ENTERPRISE_ID]],HR_tbl[],2, 0), "Not on HR File")</f>
        <v>Team Lead Technician</v>
      </c>
      <c r="X1200" s="113">
        <f>IFERROR(VLOOKUP(Query1[[#This Row],[ENTERPRISE_ID]],HR_tbl[],3,0), "Not on HR File")</f>
        <v>37109</v>
      </c>
      <c r="Y1200" s="234" t="str">
        <f>IFERROR(VLOOKUP(Query1[[#This Row],[ENTERPRISE_ID]], Addresses!$A:$Y,21,0), "Not on HR File")</f>
        <v>30 CHARLANDS WAY</v>
      </c>
      <c r="Z1200" s="234">
        <f>IFERROR(VLOOKUP(Query1[[#This Row],[ENTERPRISE_ID]], Addresses!$A:$Y,22,0), "Not on HR File")</f>
        <v>0</v>
      </c>
      <c r="AA1200" s="234" t="str">
        <f>IFERROR(VLOOKUP(Query1[[#This Row],[ENTERPRISE_ID]], Addresses!$A:$Y,23,0), "Not on HR File")</f>
        <v>ESSEX</v>
      </c>
      <c r="AB1200" s="234" t="str">
        <f>IFERROR(VLOOKUP(Query1[[#This Row],[ENTERPRISE_ID]], Addresses!$A:$Y,24,0), "Not on HR File")</f>
        <v>VT</v>
      </c>
      <c r="AC1200" s="234" t="str">
        <f>IFERROR(VLOOKUP(Query1[[#This Row],[ENTERPRISE_ID]], Addresses!$A:$Y,25,0), "Not on HR File")</f>
        <v>05452</v>
      </c>
      <c r="AD1200" s="230" t="s">
        <v>11651</v>
      </c>
      <c r="AE1200" s="235">
        <v>46086</v>
      </c>
    </row>
    <row r="1201" spans="1:31" x14ac:dyDescent="0.3">
      <c r="A1201" s="230" t="s">
        <v>7881</v>
      </c>
      <c r="B1201" s="230" t="str">
        <f>Query1[[#This Row],[LAST_NAME]]</f>
        <v>CORREIA</v>
      </c>
      <c r="C1201" s="230" t="s">
        <v>7882</v>
      </c>
      <c r="D1201" s="230" t="s">
        <v>5682</v>
      </c>
      <c r="E1201" s="230" t="s">
        <v>7883</v>
      </c>
      <c r="F1201" s="230" t="s">
        <v>7884</v>
      </c>
      <c r="G1201" s="230" t="s">
        <v>7885</v>
      </c>
      <c r="H1201" s="230" t="str">
        <f>Query1[[#This Row],[FULL_NAME]]</f>
        <v>EDMAR CORREIA</v>
      </c>
      <c r="I1201" s="230" t="s">
        <v>7886</v>
      </c>
      <c r="J1201" s="230" t="s">
        <v>7887</v>
      </c>
      <c r="K1201" s="230" t="str">
        <f>Query1[[#This Row],[ENTERPRISE_ID]]</f>
        <v>ECORREI</v>
      </c>
      <c r="L1201" s="231">
        <v>9107771764</v>
      </c>
      <c r="M1201" s="230" t="s">
        <v>5630</v>
      </c>
      <c r="N1201" s="230" t="s">
        <v>7888</v>
      </c>
      <c r="O1201" s="230"/>
      <c r="P1201" s="230" t="s">
        <v>7889</v>
      </c>
      <c r="Q1201" s="230" t="s">
        <v>416</v>
      </c>
      <c r="R1201" s="230" t="s">
        <v>7890</v>
      </c>
      <c r="S1201" s="230" t="s">
        <v>5738</v>
      </c>
      <c r="T1201" s="232">
        <v>8998</v>
      </c>
      <c r="U1201" s="230" t="s">
        <v>7891</v>
      </c>
      <c r="V1201" s="230" t="s">
        <v>7892</v>
      </c>
      <c r="W1201" s="233" t="str">
        <f>IFERROR(VLOOKUP(Query1[[#This Row],[ENTERPRISE_ID]],HR_tbl[],2, 0), "Not on HR File")</f>
        <v>Service Technician 2, In-Home</v>
      </c>
      <c r="X1201" s="113">
        <f>IFERROR(VLOOKUP(Query1[[#This Row],[ENTERPRISE_ID]],HR_tbl[],3,0), "Not on HR File")</f>
        <v>44875</v>
      </c>
      <c r="Y1201" s="234" t="str">
        <f>IFERROR(VLOOKUP(Query1[[#This Row],[ENTERPRISE_ID]], Addresses!$A:$Y,21,0), "Not on HR File")</f>
        <v>3020 pump station lane</v>
      </c>
      <c r="Z1201" s="234">
        <f>IFERROR(VLOOKUP(Query1[[#This Row],[ENTERPRISE_ID]], Addresses!$A:$Y,22,0), "Not on HR File")</f>
        <v>0</v>
      </c>
      <c r="AA1201" s="234" t="str">
        <f>IFERROR(VLOOKUP(Query1[[#This Row],[ENTERPRISE_ID]], Addresses!$A:$Y,23,0), "Not on HR File")</f>
        <v>Durham NC</v>
      </c>
      <c r="AB1201" s="234" t="str">
        <f>IFERROR(VLOOKUP(Query1[[#This Row],[ENTERPRISE_ID]], Addresses!$A:$Y,24,0), "Not on HR File")</f>
        <v>NC</v>
      </c>
      <c r="AC1201" s="234" t="str">
        <f>IFERROR(VLOOKUP(Query1[[#This Row],[ENTERPRISE_ID]], Addresses!$A:$Y,25,0), "Not on HR File")</f>
        <v>27712</v>
      </c>
      <c r="AD1201" s="230" t="s">
        <v>7893</v>
      </c>
      <c r="AE1201" s="235">
        <v>46086</v>
      </c>
    </row>
    <row r="1202" spans="1:31" x14ac:dyDescent="0.3">
      <c r="A1202" s="230" t="s">
        <v>10762</v>
      </c>
      <c r="B1202" s="230" t="str">
        <f>Query1[[#This Row],[LAST_NAME]]</f>
        <v>GLICK</v>
      </c>
      <c r="C1202" s="230" t="s">
        <v>10763</v>
      </c>
      <c r="D1202" s="230" t="s">
        <v>5843</v>
      </c>
      <c r="E1202" s="230" t="s">
        <v>10764</v>
      </c>
      <c r="F1202" s="230" t="s">
        <v>10765</v>
      </c>
      <c r="G1202" s="230" t="s">
        <v>10766</v>
      </c>
      <c r="H1202" s="230" t="str">
        <f>Query1[[#This Row],[FULL_NAME]]</f>
        <v>JONATHAN GLICK</v>
      </c>
      <c r="I1202" s="230" t="s">
        <v>10767</v>
      </c>
      <c r="J1202" s="230" t="s">
        <v>4054</v>
      </c>
      <c r="K1202" s="230" t="str">
        <f>Query1[[#This Row],[ENTERPRISE_ID]]</f>
        <v>JGLIC00</v>
      </c>
      <c r="L1202" s="231">
        <v>8328730094</v>
      </c>
      <c r="M1202" s="230" t="s">
        <v>5630</v>
      </c>
      <c r="N1202" s="230" t="s">
        <v>10768</v>
      </c>
      <c r="O1202" s="230"/>
      <c r="P1202" s="230" t="s">
        <v>1032</v>
      </c>
      <c r="Q1202" s="230" t="s">
        <v>279</v>
      </c>
      <c r="R1202" s="230" t="s">
        <v>4764</v>
      </c>
      <c r="S1202" s="230" t="s">
        <v>5738</v>
      </c>
      <c r="T1202" s="232">
        <v>8998</v>
      </c>
      <c r="U1202" s="230" t="s">
        <v>7530</v>
      </c>
      <c r="V1202" s="230" t="s">
        <v>7735</v>
      </c>
      <c r="W1202" s="233" t="str">
        <f>IFERROR(VLOOKUP(Query1[[#This Row],[ENTERPRISE_ID]],HR_tbl[],2, 0), "Not on HR File")</f>
        <v>Service Technician 1, In-Home</v>
      </c>
      <c r="X1202" s="113">
        <f>IFERROR(VLOOKUP(Query1[[#This Row],[ENTERPRISE_ID]],HR_tbl[],3,0), "Not on HR File")</f>
        <v>38224</v>
      </c>
      <c r="Y1202" s="234" t="str">
        <f>IFERROR(VLOOKUP(Query1[[#This Row],[ENTERPRISE_ID]], Addresses!$A:$Y,21,0), "Not on HR File")</f>
        <v>19551 Maywood falls circle</v>
      </c>
      <c r="Z1202" s="234">
        <f>IFERROR(VLOOKUP(Query1[[#This Row],[ENTERPRISE_ID]], Addresses!$A:$Y,22,0), "Not on HR File")</f>
        <v>0</v>
      </c>
      <c r="AA1202" s="234" t="str">
        <f>IFERROR(VLOOKUP(Query1[[#This Row],[ENTERPRISE_ID]], Addresses!$A:$Y,23,0), "Not on HR File")</f>
        <v>HOUSTON</v>
      </c>
      <c r="AB1202" s="234" t="str">
        <f>IFERROR(VLOOKUP(Query1[[#This Row],[ENTERPRISE_ID]], Addresses!$A:$Y,24,0), "Not on HR File")</f>
        <v>TX</v>
      </c>
      <c r="AC1202" s="234" t="str">
        <f>IFERROR(VLOOKUP(Query1[[#This Row],[ENTERPRISE_ID]], Addresses!$A:$Y,25,0), "Not on HR File")</f>
        <v>77084</v>
      </c>
      <c r="AD1202" s="230" t="s">
        <v>31433</v>
      </c>
      <c r="AE1202" s="235">
        <v>46086</v>
      </c>
    </row>
    <row r="1203" spans="1:31" x14ac:dyDescent="0.3">
      <c r="A1203" s="230" t="s">
        <v>1730</v>
      </c>
      <c r="B1203" s="230" t="str">
        <f>Query1[[#This Row],[LAST_NAME]]</f>
        <v>OBRIEN</v>
      </c>
      <c r="C1203" s="230" t="s">
        <v>1731</v>
      </c>
      <c r="D1203" s="230" t="s">
        <v>6091</v>
      </c>
      <c r="E1203" s="230" t="s">
        <v>13939</v>
      </c>
      <c r="F1203" s="230" t="s">
        <v>13940</v>
      </c>
      <c r="G1203" s="230" t="s">
        <v>1732</v>
      </c>
      <c r="H1203" s="230" t="str">
        <f>Query1[[#This Row],[FULL_NAME]]</f>
        <v>JAMES OBRIEN</v>
      </c>
      <c r="I1203" s="230" t="s">
        <v>13941</v>
      </c>
      <c r="J1203" s="230" t="s">
        <v>3968</v>
      </c>
      <c r="K1203" s="230" t="str">
        <f>Query1[[#This Row],[ENTERPRISE_ID]]</f>
        <v>JOBRIEN</v>
      </c>
      <c r="L1203" s="231">
        <v>4196545005</v>
      </c>
      <c r="M1203" s="230" t="s">
        <v>5630</v>
      </c>
      <c r="N1203" s="230" t="s">
        <v>13942</v>
      </c>
      <c r="O1203" s="230" t="s">
        <v>13943</v>
      </c>
      <c r="P1203" s="230" t="s">
        <v>3100</v>
      </c>
      <c r="Q1203" s="230" t="s">
        <v>260</v>
      </c>
      <c r="R1203" s="230" t="s">
        <v>13944</v>
      </c>
      <c r="S1203" s="230" t="s">
        <v>5714</v>
      </c>
      <c r="T1203" s="232">
        <v>8998</v>
      </c>
      <c r="U1203" s="230" t="s">
        <v>5995</v>
      </c>
      <c r="V1203" s="230" t="s">
        <v>5996</v>
      </c>
      <c r="W1203" s="233" t="str">
        <f>IFERROR(VLOOKUP(Query1[[#This Row],[ENTERPRISE_ID]],HR_tbl[],2, 0), "Not on HR File")</f>
        <v>Service Technician 1, In Home</v>
      </c>
      <c r="X1203" s="113">
        <f>IFERROR(VLOOKUP(Query1[[#This Row],[ENTERPRISE_ID]],HR_tbl[],3,0), "Not on HR File")</f>
        <v>45319</v>
      </c>
      <c r="Y1203" s="234" t="str">
        <f>IFERROR(VLOOKUP(Query1[[#This Row],[ENTERPRISE_ID]], Addresses!$A:$Y,21,0), "Not on HR File")</f>
        <v>2620 westmar ct</v>
      </c>
      <c r="Z1203" s="234" t="str">
        <f>IFERROR(VLOOKUP(Query1[[#This Row],[ENTERPRISE_ID]], Addresses!$A:$Y,22,0), "Not on HR File")</f>
        <v>Apt 154</v>
      </c>
      <c r="AA1203" s="234" t="str">
        <f>IFERROR(VLOOKUP(Query1[[#This Row],[ENTERPRISE_ID]], Addresses!$A:$Y,23,0), "Not on HR File")</f>
        <v>Toledo</v>
      </c>
      <c r="AB1203" s="234" t="str">
        <f>IFERROR(VLOOKUP(Query1[[#This Row],[ENTERPRISE_ID]], Addresses!$A:$Y,24,0), "Not on HR File")</f>
        <v>OH</v>
      </c>
      <c r="AC1203" s="234" t="str">
        <f>IFERROR(VLOOKUP(Query1[[#This Row],[ENTERPRISE_ID]], Addresses!$A:$Y,25,0), "Not on HR File")</f>
        <v>43615</v>
      </c>
      <c r="AD1203" s="230" t="s">
        <v>13945</v>
      </c>
      <c r="AE1203" s="235">
        <v>46086</v>
      </c>
    </row>
    <row r="1204" spans="1:31" x14ac:dyDescent="0.3">
      <c r="A1204" s="230" t="s">
        <v>5495</v>
      </c>
      <c r="B1204" s="230" t="str">
        <f>Query1[[#This Row],[LAST_NAME]]</f>
        <v>WICKLANDER</v>
      </c>
      <c r="C1204" s="230" t="s">
        <v>1489</v>
      </c>
      <c r="D1204" s="230" t="s">
        <v>5833</v>
      </c>
      <c r="E1204" s="230" t="s">
        <v>7289</v>
      </c>
      <c r="F1204" s="230" t="s">
        <v>7290</v>
      </c>
      <c r="G1204" s="230" t="s">
        <v>1490</v>
      </c>
      <c r="H1204" s="230" t="str">
        <f>Query1[[#This Row],[FULL_NAME]]</f>
        <v>SEAN WICKLANDER</v>
      </c>
      <c r="I1204" s="230" t="s">
        <v>5103</v>
      </c>
      <c r="J1204" s="230" t="s">
        <v>4191</v>
      </c>
      <c r="K1204" s="230" t="str">
        <f>Query1[[#This Row],[ENTERPRISE_ID]]</f>
        <v>SWICKLA</v>
      </c>
      <c r="L1204" s="231">
        <v>7154922473</v>
      </c>
      <c r="M1204" s="230" t="s">
        <v>5630</v>
      </c>
      <c r="N1204" s="230" t="s">
        <v>7291</v>
      </c>
      <c r="O1204" s="230"/>
      <c r="P1204" s="230" t="s">
        <v>7292</v>
      </c>
      <c r="Q1204" s="230" t="s">
        <v>453</v>
      </c>
      <c r="R1204" s="230" t="s">
        <v>7293</v>
      </c>
      <c r="S1204" s="230" t="s">
        <v>5916</v>
      </c>
      <c r="T1204" s="232">
        <v>8998</v>
      </c>
      <c r="U1204" s="230" t="s">
        <v>836</v>
      </c>
      <c r="V1204" s="230" t="s">
        <v>6402</v>
      </c>
      <c r="W1204" s="233" t="str">
        <f>IFERROR(VLOOKUP(Query1[[#This Row],[ENTERPRISE_ID]],HR_tbl[],2, 0), "Not on HR File")</f>
        <v>Service Technician 2, In-Home</v>
      </c>
      <c r="X1204" s="113">
        <f>IFERROR(VLOOKUP(Query1[[#This Row],[ENTERPRISE_ID]],HR_tbl[],3,0), "Not on HR File")</f>
        <v>44896</v>
      </c>
      <c r="Y1204" s="234" t="str">
        <f>IFERROR(VLOOKUP(Query1[[#This Row],[ENTERPRISE_ID]], Addresses!$A:$Y,21,0), "Not on HR File")</f>
        <v>610 IRVINE STREET</v>
      </c>
      <c r="Z1204" s="234">
        <f>IFERROR(VLOOKUP(Query1[[#This Row],[ENTERPRISE_ID]], Addresses!$A:$Y,22,0), "Not on HR File")</f>
        <v>0</v>
      </c>
      <c r="AA1204" s="234" t="str">
        <f>IFERROR(VLOOKUP(Query1[[#This Row],[ENTERPRISE_ID]], Addresses!$A:$Y,23,0), "Not on HR File")</f>
        <v>CHIPPEWA FALLS</v>
      </c>
      <c r="AB1204" s="234" t="str">
        <f>IFERROR(VLOOKUP(Query1[[#This Row],[ENTERPRISE_ID]], Addresses!$A:$Y,24,0), "Not on HR File")</f>
        <v>WI</v>
      </c>
      <c r="AC1204" s="234" t="str">
        <f>IFERROR(VLOOKUP(Query1[[#This Row],[ENTERPRISE_ID]], Addresses!$A:$Y,25,0), "Not on HR File")</f>
        <v>54729</v>
      </c>
      <c r="AD1204" s="230" t="s">
        <v>7294</v>
      </c>
      <c r="AE1204" s="235">
        <v>46086</v>
      </c>
    </row>
    <row r="1205" spans="1:31" x14ac:dyDescent="0.3">
      <c r="A1205" s="230" t="s">
        <v>15773</v>
      </c>
      <c r="B1205" s="230" t="str">
        <f>Query1[[#This Row],[LAST_NAME]]</f>
        <v>JOHNSON</v>
      </c>
      <c r="C1205" s="230" t="s">
        <v>15774</v>
      </c>
      <c r="D1205" s="230" t="s">
        <v>6304</v>
      </c>
      <c r="E1205" s="230" t="s">
        <v>15775</v>
      </c>
      <c r="F1205" s="230" t="s">
        <v>15776</v>
      </c>
      <c r="G1205" s="230" t="s">
        <v>15777</v>
      </c>
      <c r="H1205" s="230" t="str">
        <f>Query1[[#This Row],[FULL_NAME]]</f>
        <v>SHYHEIM JOHNSON</v>
      </c>
      <c r="I1205" s="230" t="s">
        <v>3817</v>
      </c>
      <c r="J1205" s="230" t="s">
        <v>5299</v>
      </c>
      <c r="K1205" s="230" t="str">
        <f>Query1[[#This Row],[ENTERPRISE_ID]]</f>
        <v>SJOHNS0</v>
      </c>
      <c r="L1205" s="231">
        <v>4059785805</v>
      </c>
      <c r="M1205" s="230" t="s">
        <v>5630</v>
      </c>
      <c r="N1205" s="230" t="s">
        <v>15778</v>
      </c>
      <c r="O1205" s="230"/>
      <c r="P1205" s="230" t="s">
        <v>2925</v>
      </c>
      <c r="Q1205" s="230" t="s">
        <v>2926</v>
      </c>
      <c r="R1205" s="230" t="s">
        <v>15779</v>
      </c>
      <c r="S1205" s="230" t="s">
        <v>5664</v>
      </c>
      <c r="T1205" s="232">
        <v>8998</v>
      </c>
      <c r="U1205" s="230" t="s">
        <v>6312</v>
      </c>
      <c r="V1205" s="230" t="s">
        <v>6313</v>
      </c>
      <c r="W1205" s="233" t="str">
        <f>IFERROR(VLOOKUP(Query1[[#This Row],[ENTERPRISE_ID]],HR_tbl[],2, 0), "Not on HR File")</f>
        <v>Service Technician 2, Trainee</v>
      </c>
      <c r="X1205" s="113">
        <f>IFERROR(VLOOKUP(Query1[[#This Row],[ENTERPRISE_ID]],HR_tbl[],3,0), "Not on HR File")</f>
        <v>46061</v>
      </c>
      <c r="Y1205" s="234" t="str">
        <f>IFERROR(VLOOKUP(Query1[[#This Row],[ENTERPRISE_ID]], Addresses!$A:$Y,21,0), "Not on HR File")</f>
        <v>Not on HR File</v>
      </c>
      <c r="Z1205" s="234" t="str">
        <f>IFERROR(VLOOKUP(Query1[[#This Row],[ENTERPRISE_ID]], Addresses!$A:$Y,22,0), "Not on HR File")</f>
        <v>Not on HR File</v>
      </c>
      <c r="AA1205" s="234" t="str">
        <f>IFERROR(VLOOKUP(Query1[[#This Row],[ENTERPRISE_ID]], Addresses!$A:$Y,23,0), "Not on HR File")</f>
        <v>Not on HR File</v>
      </c>
      <c r="AB1205" s="234" t="str">
        <f>IFERROR(VLOOKUP(Query1[[#This Row],[ENTERPRISE_ID]], Addresses!$A:$Y,24,0), "Not on HR File")</f>
        <v>Not on HR File</v>
      </c>
      <c r="AC1205" s="234" t="str">
        <f>IFERROR(VLOOKUP(Query1[[#This Row],[ENTERPRISE_ID]], Addresses!$A:$Y,25,0), "Not on HR File")</f>
        <v>Not on HR File</v>
      </c>
      <c r="AD1205" s="230" t="s">
        <v>15780</v>
      </c>
      <c r="AE1205" s="235">
        <v>46086</v>
      </c>
    </row>
    <row r="1206" spans="1:31" x14ac:dyDescent="0.3">
      <c r="A1206" s="230" t="s">
        <v>17010</v>
      </c>
      <c r="B1206" s="230" t="str">
        <f>Query1[[#This Row],[LAST_NAME]]</f>
        <v>BENSON</v>
      </c>
      <c r="C1206" s="230" t="s">
        <v>17011</v>
      </c>
      <c r="D1206" s="230" t="s">
        <v>6119</v>
      </c>
      <c r="E1206" s="230" t="s">
        <v>17012</v>
      </c>
      <c r="F1206" s="230" t="s">
        <v>17013</v>
      </c>
      <c r="G1206" s="230" t="s">
        <v>17014</v>
      </c>
      <c r="H1206" s="230" t="str">
        <f>Query1[[#This Row],[FULL_NAME]]</f>
        <v>NATHANIAL BENSON</v>
      </c>
      <c r="I1206" s="230" t="s">
        <v>17015</v>
      </c>
      <c r="J1206" s="230" t="s">
        <v>17016</v>
      </c>
      <c r="K1206" s="230" t="str">
        <f>Query1[[#This Row],[ENTERPRISE_ID]]</f>
        <v>NBENSO0</v>
      </c>
      <c r="L1206" s="231">
        <v>5136162329</v>
      </c>
      <c r="M1206" s="230" t="s">
        <v>5630</v>
      </c>
      <c r="N1206" s="230" t="s">
        <v>17017</v>
      </c>
      <c r="O1206" s="230"/>
      <c r="P1206" s="230" t="s">
        <v>17018</v>
      </c>
      <c r="Q1206" s="230" t="s">
        <v>260</v>
      </c>
      <c r="R1206" s="230" t="s">
        <v>17019</v>
      </c>
      <c r="S1206" s="230" t="s">
        <v>5664</v>
      </c>
      <c r="T1206" s="232">
        <v>8998</v>
      </c>
      <c r="U1206" s="230" t="s">
        <v>2588</v>
      </c>
      <c r="V1206" s="230" t="s">
        <v>6127</v>
      </c>
      <c r="W1206" s="233" t="str">
        <f>IFERROR(VLOOKUP(Query1[[#This Row],[ENTERPRISE_ID]],HR_tbl[],2, 0), "Not on HR File")</f>
        <v>Service Technician 2, In-Home</v>
      </c>
      <c r="X1206" s="113">
        <f>IFERROR(VLOOKUP(Query1[[#This Row],[ENTERPRISE_ID]],HR_tbl[],3,0), "Not on HR File")</f>
        <v>45921</v>
      </c>
      <c r="Y1206" s="234" t="str">
        <f>IFERROR(VLOOKUP(Query1[[#This Row],[ENTERPRISE_ID]], Addresses!$A:$Y,21,0), "Not on HR File")</f>
        <v>Not on HR File</v>
      </c>
      <c r="Z1206" s="234" t="str">
        <f>IFERROR(VLOOKUP(Query1[[#This Row],[ENTERPRISE_ID]], Addresses!$A:$Y,22,0), "Not on HR File")</f>
        <v>Not on HR File</v>
      </c>
      <c r="AA1206" s="234" t="str">
        <f>IFERROR(VLOOKUP(Query1[[#This Row],[ENTERPRISE_ID]], Addresses!$A:$Y,23,0), "Not on HR File")</f>
        <v>Not on HR File</v>
      </c>
      <c r="AB1206" s="234" t="str">
        <f>IFERROR(VLOOKUP(Query1[[#This Row],[ENTERPRISE_ID]], Addresses!$A:$Y,24,0), "Not on HR File")</f>
        <v>Not on HR File</v>
      </c>
      <c r="AC1206" s="234" t="str">
        <f>IFERROR(VLOOKUP(Query1[[#This Row],[ENTERPRISE_ID]], Addresses!$A:$Y,25,0), "Not on HR File")</f>
        <v>Not on HR File</v>
      </c>
      <c r="AD1206" s="230" t="s">
        <v>17020</v>
      </c>
      <c r="AE1206" s="235">
        <v>46086</v>
      </c>
    </row>
    <row r="1207" spans="1:31" x14ac:dyDescent="0.3">
      <c r="A1207" s="230" t="s">
        <v>3653</v>
      </c>
      <c r="B1207" s="230" t="str">
        <f>Query1[[#This Row],[LAST_NAME]]</f>
        <v>EBRON</v>
      </c>
      <c r="C1207" s="230" t="s">
        <v>3654</v>
      </c>
      <c r="D1207" s="230" t="s">
        <v>5788</v>
      </c>
      <c r="E1207" s="230" t="s">
        <v>16744</v>
      </c>
      <c r="F1207" s="230" t="s">
        <v>16745</v>
      </c>
      <c r="G1207" s="230" t="s">
        <v>3655</v>
      </c>
      <c r="H1207" s="230" t="str">
        <f>Query1[[#This Row],[FULL_NAME]]</f>
        <v>RUSSELL EBRON</v>
      </c>
      <c r="I1207" s="230" t="s">
        <v>5325</v>
      </c>
      <c r="J1207" s="230" t="s">
        <v>4532</v>
      </c>
      <c r="K1207" s="230" t="str">
        <f>Query1[[#This Row],[ENTERPRISE_ID]]</f>
        <v>REBRON</v>
      </c>
      <c r="L1207" s="231">
        <v>3026810458</v>
      </c>
      <c r="M1207" s="230" t="s">
        <v>5630</v>
      </c>
      <c r="N1207" s="230" t="s">
        <v>16746</v>
      </c>
      <c r="O1207" s="230"/>
      <c r="P1207" s="230" t="s">
        <v>1032</v>
      </c>
      <c r="Q1207" s="230" t="s">
        <v>619</v>
      </c>
      <c r="R1207" s="230" t="s">
        <v>16747</v>
      </c>
      <c r="S1207" s="230" t="s">
        <v>5664</v>
      </c>
      <c r="T1207" s="232">
        <v>8998</v>
      </c>
      <c r="U1207" s="230" t="s">
        <v>5817</v>
      </c>
      <c r="V1207" s="230" t="s">
        <v>5818</v>
      </c>
      <c r="W1207" s="233" t="str">
        <f>IFERROR(VLOOKUP(Query1[[#This Row],[ENTERPRISE_ID]],HR_tbl[],2, 0), "Not on HR File")</f>
        <v>Service Technician 2, Trainee</v>
      </c>
      <c r="X1207" s="113">
        <f>IFERROR(VLOOKUP(Query1[[#This Row],[ENTERPRISE_ID]],HR_tbl[],3,0), "Not on HR File")</f>
        <v>46061</v>
      </c>
      <c r="Y1207" s="234" t="str">
        <f>IFERROR(VLOOKUP(Query1[[#This Row],[ENTERPRISE_ID]], Addresses!$A:$Y,21,0), "Not on HR File")</f>
        <v>Not on HR File</v>
      </c>
      <c r="Z1207" s="234" t="str">
        <f>IFERROR(VLOOKUP(Query1[[#This Row],[ENTERPRISE_ID]], Addresses!$A:$Y,22,0), "Not on HR File")</f>
        <v>Not on HR File</v>
      </c>
      <c r="AA1207" s="234" t="str">
        <f>IFERROR(VLOOKUP(Query1[[#This Row],[ENTERPRISE_ID]], Addresses!$A:$Y,23,0), "Not on HR File")</f>
        <v>Not on HR File</v>
      </c>
      <c r="AB1207" s="234" t="str">
        <f>IFERROR(VLOOKUP(Query1[[#This Row],[ENTERPRISE_ID]], Addresses!$A:$Y,24,0), "Not on HR File")</f>
        <v>Not on HR File</v>
      </c>
      <c r="AC1207" s="234" t="str">
        <f>IFERROR(VLOOKUP(Query1[[#This Row],[ENTERPRISE_ID]], Addresses!$A:$Y,25,0), "Not on HR File")</f>
        <v>Not on HR File</v>
      </c>
      <c r="AD1207" s="230" t="s">
        <v>16748</v>
      </c>
      <c r="AE1207" s="235">
        <v>46086</v>
      </c>
    </row>
    <row r="1208" spans="1:31" x14ac:dyDescent="0.3">
      <c r="A1208" s="230" t="s">
        <v>2270</v>
      </c>
      <c r="B1208" s="230" t="str">
        <f>Query1[[#This Row],[LAST_NAME]]</f>
        <v>CHANEY</v>
      </c>
      <c r="C1208" s="230" t="s">
        <v>11791</v>
      </c>
      <c r="D1208" s="230" t="s">
        <v>5854</v>
      </c>
      <c r="E1208" s="230" t="s">
        <v>11792</v>
      </c>
      <c r="F1208" s="230" t="s">
        <v>31721</v>
      </c>
      <c r="G1208" s="230" t="s">
        <v>11793</v>
      </c>
      <c r="H1208" s="230" t="str">
        <f>Query1[[#This Row],[FULL_NAME]]</f>
        <v>CORNELIUS CHANEY</v>
      </c>
      <c r="I1208" s="230" t="s">
        <v>11794</v>
      </c>
      <c r="J1208" s="230" t="s">
        <v>11795</v>
      </c>
      <c r="K1208" s="230" t="str">
        <f>Query1[[#This Row],[ENTERPRISE_ID]]</f>
        <v>CCHANEY</v>
      </c>
      <c r="L1208" s="231">
        <v>3349792114</v>
      </c>
      <c r="M1208" s="230" t="s">
        <v>5630</v>
      </c>
      <c r="N1208" s="230" t="s">
        <v>11796</v>
      </c>
      <c r="O1208" s="230"/>
      <c r="P1208" s="230" t="s">
        <v>2457</v>
      </c>
      <c r="Q1208" s="230" t="s">
        <v>268</v>
      </c>
      <c r="R1208" s="230" t="s">
        <v>11797</v>
      </c>
      <c r="S1208" s="230" t="s">
        <v>5664</v>
      </c>
      <c r="T1208" s="232">
        <v>8998</v>
      </c>
      <c r="U1208" s="230" t="s">
        <v>6255</v>
      </c>
      <c r="V1208" s="230" t="s">
        <v>7926</v>
      </c>
      <c r="W1208" s="233" t="str">
        <f>IFERROR(VLOOKUP(Query1[[#This Row],[ENTERPRISE_ID]],HR_tbl[],2, 0), "Not on HR File")</f>
        <v>Service Technician 2, Trainee</v>
      </c>
      <c r="X1208" s="113">
        <f>IFERROR(VLOOKUP(Query1[[#This Row],[ENTERPRISE_ID]],HR_tbl[],3,0), "Not on HR File")</f>
        <v>46075</v>
      </c>
      <c r="Y1208" s="234" t="str">
        <f>IFERROR(VLOOKUP(Query1[[#This Row],[ENTERPRISE_ID]], Addresses!$A:$Y,21,0), "Not on HR File")</f>
        <v>Not on HR File</v>
      </c>
      <c r="Z1208" s="234" t="str">
        <f>IFERROR(VLOOKUP(Query1[[#This Row],[ENTERPRISE_ID]], Addresses!$A:$Y,22,0), "Not on HR File")</f>
        <v>Not on HR File</v>
      </c>
      <c r="AA1208" s="234" t="str">
        <f>IFERROR(VLOOKUP(Query1[[#This Row],[ENTERPRISE_ID]], Addresses!$A:$Y,23,0), "Not on HR File")</f>
        <v>Not on HR File</v>
      </c>
      <c r="AB1208" s="234" t="str">
        <f>IFERROR(VLOOKUP(Query1[[#This Row],[ENTERPRISE_ID]], Addresses!$A:$Y,24,0), "Not on HR File")</f>
        <v>Not on HR File</v>
      </c>
      <c r="AC1208" s="234" t="str">
        <f>IFERROR(VLOOKUP(Query1[[#This Row],[ENTERPRISE_ID]], Addresses!$A:$Y,25,0), "Not on HR File")</f>
        <v>Not on HR File</v>
      </c>
      <c r="AD1208" s="230" t="s">
        <v>11798</v>
      </c>
      <c r="AE1208" s="235">
        <v>46086</v>
      </c>
    </row>
    <row r="1209" spans="1:31" x14ac:dyDescent="0.3">
      <c r="A1209" s="230" t="s">
        <v>5421</v>
      </c>
      <c r="B1209" s="230" t="str">
        <f>Query1[[#This Row],[LAST_NAME]]</f>
        <v>GARDNER</v>
      </c>
      <c r="C1209" s="230" t="s">
        <v>10001</v>
      </c>
      <c r="D1209" s="230" t="s">
        <v>5638</v>
      </c>
      <c r="E1209" s="230" t="s">
        <v>10002</v>
      </c>
      <c r="F1209" s="230" t="s">
        <v>10003</v>
      </c>
      <c r="G1209" s="230" t="s">
        <v>5424</v>
      </c>
      <c r="H1209" s="230" t="str">
        <f>Query1[[#This Row],[FULL_NAME]]</f>
        <v>ORETT GARDNER</v>
      </c>
      <c r="I1209" s="230" t="s">
        <v>5423</v>
      </c>
      <c r="J1209" s="230" t="s">
        <v>5422</v>
      </c>
      <c r="K1209" s="230" t="str">
        <f>Query1[[#This Row],[ENTERPRISE_ID]]</f>
        <v>OGARDN1</v>
      </c>
      <c r="L1209" s="231">
        <v>7542093106</v>
      </c>
      <c r="M1209" s="230" t="s">
        <v>5630</v>
      </c>
      <c r="N1209" s="230" t="s">
        <v>10004</v>
      </c>
      <c r="O1209" s="230"/>
      <c r="P1209" s="230" t="s">
        <v>10005</v>
      </c>
      <c r="Q1209" s="230" t="s">
        <v>297</v>
      </c>
      <c r="R1209" s="230" t="s">
        <v>10006</v>
      </c>
      <c r="S1209" s="230" t="s">
        <v>5634</v>
      </c>
      <c r="T1209" s="232">
        <v>8998</v>
      </c>
      <c r="U1209" s="230" t="s">
        <v>8263</v>
      </c>
      <c r="V1209" s="230" t="s">
        <v>10007</v>
      </c>
      <c r="W1209" s="233" t="str">
        <f>IFERROR(VLOOKUP(Query1[[#This Row],[ENTERPRISE_ID]],HR_tbl[],2, 0), "Not on HR File")</f>
        <v>Service Technician 2, In-Home</v>
      </c>
      <c r="X1209" s="113">
        <f>IFERROR(VLOOKUP(Query1[[#This Row],[ENTERPRISE_ID]],HR_tbl[],3,0), "Not on HR File")</f>
        <v>37376</v>
      </c>
      <c r="Y1209" s="234" t="str">
        <f>IFERROR(VLOOKUP(Query1[[#This Row],[ENTERPRISE_ID]], Addresses!$A:$Y,21,0), "Not on HR File")</f>
        <v>8571 SUNSET STRIP</v>
      </c>
      <c r="Z1209" s="234">
        <f>IFERROR(VLOOKUP(Query1[[#This Row],[ENTERPRISE_ID]], Addresses!$A:$Y,22,0), "Not on HR File")</f>
        <v>0</v>
      </c>
      <c r="AA1209" s="234" t="str">
        <f>IFERROR(VLOOKUP(Query1[[#This Row],[ENTERPRISE_ID]], Addresses!$A:$Y,23,0), "Not on HR File")</f>
        <v>SUNRISE</v>
      </c>
      <c r="AB1209" s="234" t="str">
        <f>IFERROR(VLOOKUP(Query1[[#This Row],[ENTERPRISE_ID]], Addresses!$A:$Y,24,0), "Not on HR File")</f>
        <v>FL</v>
      </c>
      <c r="AC1209" s="234" t="str">
        <f>IFERROR(VLOOKUP(Query1[[#This Row],[ENTERPRISE_ID]], Addresses!$A:$Y,25,0), "Not on HR File")</f>
        <v>33322</v>
      </c>
      <c r="AD1209" s="230" t="s">
        <v>10008</v>
      </c>
      <c r="AE1209" s="235">
        <v>46086</v>
      </c>
    </row>
    <row r="1210" spans="1:31" x14ac:dyDescent="0.3">
      <c r="A1210" s="230" t="s">
        <v>11548</v>
      </c>
      <c r="B1210" s="230" t="str">
        <f>Query1[[#This Row],[LAST_NAME]]</f>
        <v>VOKAL</v>
      </c>
      <c r="C1210" s="230" t="s">
        <v>835</v>
      </c>
      <c r="D1210" s="230" t="s">
        <v>5833</v>
      </c>
      <c r="E1210" s="230" t="s">
        <v>11549</v>
      </c>
      <c r="F1210" s="230" t="s">
        <v>11550</v>
      </c>
      <c r="G1210" s="230" t="s">
        <v>836</v>
      </c>
      <c r="H1210" s="230" t="str">
        <f>Query1[[#This Row],[FULL_NAME]]</f>
        <v>WILLIAM VOKAL</v>
      </c>
      <c r="I1210" s="230" t="s">
        <v>11551</v>
      </c>
      <c r="J1210" s="230" t="s">
        <v>4034</v>
      </c>
      <c r="K1210" s="230" t="str">
        <f>Query1[[#This Row],[ENTERPRISE_ID]]</f>
        <v>WVOKAL</v>
      </c>
      <c r="L1210" s="231">
        <v>7018619608</v>
      </c>
      <c r="M1210" s="230" t="s">
        <v>5630</v>
      </c>
      <c r="N1210" s="230" t="s">
        <v>11552</v>
      </c>
      <c r="O1210" s="230"/>
      <c r="P1210" s="230" t="s">
        <v>11553</v>
      </c>
      <c r="Q1210" s="230" t="s">
        <v>841</v>
      </c>
      <c r="R1210" s="230" t="s">
        <v>11554</v>
      </c>
      <c r="S1210" s="230" t="s">
        <v>5916</v>
      </c>
      <c r="T1210" s="232">
        <v>8998</v>
      </c>
      <c r="U1210" s="230" t="s">
        <v>5715</v>
      </c>
      <c r="V1210" s="230" t="s">
        <v>5716</v>
      </c>
      <c r="W1210" s="233" t="str">
        <f>IFERROR(VLOOKUP(Query1[[#This Row],[ENTERPRISE_ID]],HR_tbl[],2, 0), "Not on HR File")</f>
        <v>Team Lead Technician</v>
      </c>
      <c r="X1210" s="113">
        <f>IFERROR(VLOOKUP(Query1[[#This Row],[ENTERPRISE_ID]],HR_tbl[],3,0), "Not on HR File")</f>
        <v>42037</v>
      </c>
      <c r="Y1210" s="234" t="str">
        <f>IFERROR(VLOOKUP(Query1[[#This Row],[ENTERPRISE_ID]], Addresses!$A:$Y,21,0), "Not on HR File")</f>
        <v>512 6th ave nw</v>
      </c>
      <c r="Z1210" s="234">
        <f>IFERROR(VLOOKUP(Query1[[#This Row],[ENTERPRISE_ID]], Addresses!$A:$Y,22,0), "Not on HR File")</f>
        <v>0</v>
      </c>
      <c r="AA1210" s="234" t="str">
        <f>IFERROR(VLOOKUP(Query1[[#This Row],[ENTERPRISE_ID]], Addresses!$A:$Y,23,0), "Not on HR File")</f>
        <v>mandan</v>
      </c>
      <c r="AB1210" s="234" t="str">
        <f>IFERROR(VLOOKUP(Query1[[#This Row],[ENTERPRISE_ID]], Addresses!$A:$Y,24,0), "Not on HR File")</f>
        <v>ND</v>
      </c>
      <c r="AC1210" s="234" t="str">
        <f>IFERROR(VLOOKUP(Query1[[#This Row],[ENTERPRISE_ID]], Addresses!$A:$Y,25,0), "Not on HR File")</f>
        <v>58554</v>
      </c>
      <c r="AD1210" s="230" t="s">
        <v>11555</v>
      </c>
      <c r="AE1210" s="235">
        <v>46086</v>
      </c>
    </row>
    <row r="1211" spans="1:31" x14ac:dyDescent="0.3">
      <c r="A1211" s="230" t="s">
        <v>6293</v>
      </c>
      <c r="B1211" s="230" t="str">
        <f>Query1[[#This Row],[LAST_NAME]]</f>
        <v>HANSON</v>
      </c>
      <c r="C1211" s="230" t="s">
        <v>6294</v>
      </c>
      <c r="D1211" s="230" t="s">
        <v>5822</v>
      </c>
      <c r="E1211" s="230" t="s">
        <v>6295</v>
      </c>
      <c r="F1211" s="230" t="s">
        <v>6296</v>
      </c>
      <c r="G1211" s="230" t="s">
        <v>6297</v>
      </c>
      <c r="H1211" s="230" t="str">
        <f>Query1[[#This Row],[FULL_NAME]]</f>
        <v>STEPHEN HANSON</v>
      </c>
      <c r="I1211" s="230" t="s">
        <v>5481</v>
      </c>
      <c r="J1211" s="230" t="s">
        <v>4311</v>
      </c>
      <c r="K1211" s="230" t="str">
        <f>Query1[[#This Row],[ENTERPRISE_ID]]</f>
        <v>SHANSO5</v>
      </c>
      <c r="L1211" s="231">
        <v>7816359579</v>
      </c>
      <c r="M1211" s="230" t="s">
        <v>5630</v>
      </c>
      <c r="N1211" s="230" t="s">
        <v>6298</v>
      </c>
      <c r="O1211" s="230"/>
      <c r="P1211" s="230" t="s">
        <v>6299</v>
      </c>
      <c r="Q1211" s="230" t="s">
        <v>686</v>
      </c>
      <c r="R1211" s="230" t="s">
        <v>6300</v>
      </c>
      <c r="S1211" s="230" t="s">
        <v>5916</v>
      </c>
      <c r="T1211" s="232">
        <v>8998</v>
      </c>
      <c r="U1211" s="230" t="s">
        <v>3061</v>
      </c>
      <c r="V1211" s="230" t="s">
        <v>5942</v>
      </c>
      <c r="W1211" s="233" t="str">
        <f>IFERROR(VLOOKUP(Query1[[#This Row],[ENTERPRISE_ID]],HR_tbl[],2, 0), "Not on HR File")</f>
        <v>Service Technician 1, In-Home</v>
      </c>
      <c r="X1211" s="113">
        <f>IFERROR(VLOOKUP(Query1[[#This Row],[ENTERPRISE_ID]],HR_tbl[],3,0), "Not on HR File")</f>
        <v>32258</v>
      </c>
      <c r="Y1211" s="234" t="str">
        <f>IFERROR(VLOOKUP(Query1[[#This Row],[ENTERPRISE_ID]], Addresses!$A:$Y,21,0), "Not on HR File")</f>
        <v>5 Ivan Gile Rd</v>
      </c>
      <c r="Z1211" s="234">
        <f>IFERROR(VLOOKUP(Query1[[#This Row],[ENTERPRISE_ID]], Addresses!$A:$Y,22,0), "Not on HR File")</f>
        <v>0</v>
      </c>
      <c r="AA1211" s="234" t="str">
        <f>IFERROR(VLOOKUP(Query1[[#This Row],[ENTERPRISE_ID]], Addresses!$A:$Y,23,0), "Not on HR File")</f>
        <v>Salem</v>
      </c>
      <c r="AB1211" s="234" t="str">
        <f>IFERROR(VLOOKUP(Query1[[#This Row],[ENTERPRISE_ID]], Addresses!$A:$Y,24,0), "Not on HR File")</f>
        <v>NH</v>
      </c>
      <c r="AC1211" s="234" t="str">
        <f>IFERROR(VLOOKUP(Query1[[#This Row],[ENTERPRISE_ID]], Addresses!$A:$Y,25,0), "Not on HR File")</f>
        <v>03079</v>
      </c>
      <c r="AD1211" s="230" t="s">
        <v>6301</v>
      </c>
      <c r="AE1211" s="235">
        <v>46086</v>
      </c>
    </row>
    <row r="1212" spans="1:31" x14ac:dyDescent="0.3">
      <c r="A1212" s="230" t="s">
        <v>12417</v>
      </c>
      <c r="B1212" s="230" t="str">
        <f>Query1[[#This Row],[LAST_NAME]]</f>
        <v>GOSSELIN</v>
      </c>
      <c r="C1212" s="230" t="s">
        <v>1557</v>
      </c>
      <c r="D1212" s="230" t="s">
        <v>5822</v>
      </c>
      <c r="E1212" s="230" t="s">
        <v>12418</v>
      </c>
      <c r="F1212" s="230" t="s">
        <v>12419</v>
      </c>
      <c r="G1212" s="230" t="s">
        <v>1558</v>
      </c>
      <c r="H1212" s="230" t="str">
        <f>Query1[[#This Row],[FULL_NAME]]</f>
        <v>TIMOTHY GOSSELIN</v>
      </c>
      <c r="I1212" s="230" t="s">
        <v>5166</v>
      </c>
      <c r="J1212" s="230" t="s">
        <v>5165</v>
      </c>
      <c r="K1212" s="230" t="str">
        <f>Query1[[#This Row],[ENTERPRISE_ID]]</f>
        <v>TGOSSEL</v>
      </c>
      <c r="L1212" s="231">
        <v>2073308276</v>
      </c>
      <c r="M1212" s="230" t="s">
        <v>5630</v>
      </c>
      <c r="N1212" s="230" t="s">
        <v>12420</v>
      </c>
      <c r="O1212" s="230"/>
      <c r="P1212" s="230" t="s">
        <v>12421</v>
      </c>
      <c r="Q1212" s="230" t="s">
        <v>382</v>
      </c>
      <c r="R1212" s="230" t="s">
        <v>12422</v>
      </c>
      <c r="S1212" s="230" t="s">
        <v>5916</v>
      </c>
      <c r="T1212" s="232">
        <v>8998</v>
      </c>
      <c r="U1212" s="230" t="s">
        <v>9067</v>
      </c>
      <c r="V1212" s="230" t="s">
        <v>9068</v>
      </c>
      <c r="W1212" s="233" t="str">
        <f>IFERROR(VLOOKUP(Query1[[#This Row],[ENTERPRISE_ID]],HR_tbl[],2, 0), "Not on HR File")</f>
        <v>Service Technician 2, In-Home</v>
      </c>
      <c r="X1212" s="113">
        <f>IFERROR(VLOOKUP(Query1[[#This Row],[ENTERPRISE_ID]],HR_tbl[],3,0), "Not on HR File")</f>
        <v>42885</v>
      </c>
      <c r="Y1212" s="234" t="str">
        <f>IFERROR(VLOOKUP(Query1[[#This Row],[ENTERPRISE_ID]], Addresses!$A:$Y,21,0), "Not on HR File")</f>
        <v>66 DEER RUN</v>
      </c>
      <c r="Z1212" s="234">
        <f>IFERROR(VLOOKUP(Query1[[#This Row],[ENTERPRISE_ID]], Addresses!$A:$Y,22,0), "Not on HR File")</f>
        <v>0</v>
      </c>
      <c r="AA1212" s="234" t="str">
        <f>IFERROR(VLOOKUP(Query1[[#This Row],[ENTERPRISE_ID]], Addresses!$A:$Y,23,0), "Not on HR File")</f>
        <v>TOPSHAM</v>
      </c>
      <c r="AB1212" s="234" t="str">
        <f>IFERROR(VLOOKUP(Query1[[#This Row],[ENTERPRISE_ID]], Addresses!$A:$Y,24,0), "Not on HR File")</f>
        <v>ME</v>
      </c>
      <c r="AC1212" s="234" t="str">
        <f>IFERROR(VLOOKUP(Query1[[#This Row],[ENTERPRISE_ID]], Addresses!$A:$Y,25,0), "Not on HR File")</f>
        <v>04086</v>
      </c>
      <c r="AD1212" s="230" t="s">
        <v>12423</v>
      </c>
      <c r="AE1212" s="235">
        <v>46086</v>
      </c>
    </row>
    <row r="1213" spans="1:31" x14ac:dyDescent="0.3">
      <c r="A1213" s="230"/>
      <c r="B1213" s="230" t="str">
        <f>Query1[[#This Row],[LAST_NAME]]</f>
        <v>ELLIS</v>
      </c>
      <c r="C1213" s="230" t="s">
        <v>31478</v>
      </c>
      <c r="D1213" s="230" t="s">
        <v>5719</v>
      </c>
      <c r="E1213" s="230" t="s">
        <v>31479</v>
      </c>
      <c r="F1213" s="230"/>
      <c r="G1213" s="230" t="s">
        <v>31480</v>
      </c>
      <c r="H1213" s="230" t="str">
        <f>Query1[[#This Row],[FULL_NAME]]</f>
        <v>KEVIN ELLIS</v>
      </c>
      <c r="I1213" s="230" t="s">
        <v>16395</v>
      </c>
      <c r="J1213" s="230" t="s">
        <v>4012</v>
      </c>
      <c r="K1213" s="230" t="str">
        <f>Query1[[#This Row],[ENTERPRISE_ID]]</f>
        <v>KELLIS</v>
      </c>
      <c r="L1213" s="231"/>
      <c r="M1213" s="230" t="s">
        <v>5630</v>
      </c>
      <c r="N1213" s="230" t="s">
        <v>31481</v>
      </c>
      <c r="O1213" s="230"/>
      <c r="P1213" s="230" t="s">
        <v>1542</v>
      </c>
      <c r="Q1213" s="230" t="s">
        <v>250</v>
      </c>
      <c r="R1213" s="230" t="s">
        <v>31482</v>
      </c>
      <c r="S1213" s="230" t="s">
        <v>5664</v>
      </c>
      <c r="T1213" s="232">
        <v>8998</v>
      </c>
      <c r="U1213" s="230" t="s">
        <v>2197</v>
      </c>
      <c r="V1213" s="230" t="s">
        <v>31472</v>
      </c>
      <c r="W1213" s="233" t="str">
        <f>IFERROR(VLOOKUP(Query1[[#This Row],[ENTERPRISE_ID]],HR_tbl[],2, 0), "Not on HR File")</f>
        <v>Not on HR File</v>
      </c>
      <c r="X1213" s="113" t="str">
        <f>IFERROR(VLOOKUP(Query1[[#This Row],[ENTERPRISE_ID]],HR_tbl[],3,0), "Not on HR File")</f>
        <v>Not on HR File</v>
      </c>
      <c r="Y1213" s="234" t="str">
        <f>IFERROR(VLOOKUP(Query1[[#This Row],[ENTERPRISE_ID]], Addresses!$A:$Y,21,0), "Not on HR File")</f>
        <v>Not on HR File</v>
      </c>
      <c r="Z1213" s="234" t="str">
        <f>IFERROR(VLOOKUP(Query1[[#This Row],[ENTERPRISE_ID]], Addresses!$A:$Y,22,0), "Not on HR File")</f>
        <v>Not on HR File</v>
      </c>
      <c r="AA1213" s="234" t="str">
        <f>IFERROR(VLOOKUP(Query1[[#This Row],[ENTERPRISE_ID]], Addresses!$A:$Y,23,0), "Not on HR File")</f>
        <v>Not on HR File</v>
      </c>
      <c r="AB1213" s="234" t="str">
        <f>IFERROR(VLOOKUP(Query1[[#This Row],[ENTERPRISE_ID]], Addresses!$A:$Y,24,0), "Not on HR File")</f>
        <v>Not on HR File</v>
      </c>
      <c r="AC1213" s="234" t="str">
        <f>IFERROR(VLOOKUP(Query1[[#This Row],[ENTERPRISE_ID]], Addresses!$A:$Y,25,0), "Not on HR File")</f>
        <v>Not on HR File</v>
      </c>
      <c r="AD1213" s="230"/>
      <c r="AE1213" s="235">
        <v>46086</v>
      </c>
    </row>
    <row r="1214" spans="1:31" x14ac:dyDescent="0.3">
      <c r="A1214" s="230" t="s">
        <v>2093</v>
      </c>
      <c r="B1214" s="230" t="str">
        <f>Query1[[#This Row],[LAST_NAME]]</f>
        <v>VALENTINE</v>
      </c>
      <c r="C1214" s="230" t="s">
        <v>2094</v>
      </c>
      <c r="D1214" s="230" t="s">
        <v>5854</v>
      </c>
      <c r="E1214" s="230" t="s">
        <v>8547</v>
      </c>
      <c r="F1214" s="230" t="s">
        <v>8548</v>
      </c>
      <c r="G1214" s="230" t="s">
        <v>2095</v>
      </c>
      <c r="H1214" s="230" t="str">
        <f>Query1[[#This Row],[FULL_NAME]]</f>
        <v>WILLIAM VALENTINE</v>
      </c>
      <c r="I1214" s="230" t="s">
        <v>8549</v>
      </c>
      <c r="J1214" s="230" t="s">
        <v>4034</v>
      </c>
      <c r="K1214" s="230" t="str">
        <f>Query1[[#This Row],[ENTERPRISE_ID]]</f>
        <v>WVALENT</v>
      </c>
      <c r="L1214" s="231">
        <v>9124823262</v>
      </c>
      <c r="M1214" s="230" t="s">
        <v>5630</v>
      </c>
      <c r="N1214" s="230" t="s">
        <v>8550</v>
      </c>
      <c r="O1214" s="230" t="s">
        <v>8551</v>
      </c>
      <c r="P1214" s="230" t="s">
        <v>8552</v>
      </c>
      <c r="Q1214" s="230" t="s">
        <v>575</v>
      </c>
      <c r="R1214" s="230" t="s">
        <v>8553</v>
      </c>
      <c r="S1214" s="230" t="s">
        <v>5664</v>
      </c>
      <c r="T1214" s="232">
        <v>8998</v>
      </c>
      <c r="U1214" s="230" t="s">
        <v>7393</v>
      </c>
      <c r="V1214" s="230" t="s">
        <v>7394</v>
      </c>
      <c r="W1214" s="233" t="str">
        <f>IFERROR(VLOOKUP(Query1[[#This Row],[ENTERPRISE_ID]],HR_tbl[],2, 0), "Not on HR File")</f>
        <v>Service Technician 1, In-Home</v>
      </c>
      <c r="X1214" s="113">
        <f>IFERROR(VLOOKUP(Query1[[#This Row],[ENTERPRISE_ID]],HR_tbl[],3,0), "Not on HR File")</f>
        <v>46005</v>
      </c>
      <c r="Y1214" s="234" t="str">
        <f>IFERROR(VLOOKUP(Query1[[#This Row],[ENTERPRISE_ID]], Addresses!$A:$Y,21,0), "Not on HR File")</f>
        <v>Not on HR File</v>
      </c>
      <c r="Z1214" s="234" t="str">
        <f>IFERROR(VLOOKUP(Query1[[#This Row],[ENTERPRISE_ID]], Addresses!$A:$Y,22,0), "Not on HR File")</f>
        <v>Not on HR File</v>
      </c>
      <c r="AA1214" s="234" t="str">
        <f>IFERROR(VLOOKUP(Query1[[#This Row],[ENTERPRISE_ID]], Addresses!$A:$Y,23,0), "Not on HR File")</f>
        <v>Not on HR File</v>
      </c>
      <c r="AB1214" s="234" t="str">
        <f>IFERROR(VLOOKUP(Query1[[#This Row],[ENTERPRISE_ID]], Addresses!$A:$Y,24,0), "Not on HR File")</f>
        <v>Not on HR File</v>
      </c>
      <c r="AC1214" s="234" t="str">
        <f>IFERROR(VLOOKUP(Query1[[#This Row],[ENTERPRISE_ID]], Addresses!$A:$Y,25,0), "Not on HR File")</f>
        <v>Not on HR File</v>
      </c>
      <c r="AD1214" s="230" t="s">
        <v>8554</v>
      </c>
      <c r="AE1214" s="235">
        <v>46086</v>
      </c>
    </row>
    <row r="1215" spans="1:31" x14ac:dyDescent="0.3">
      <c r="A1215" s="230" t="s">
        <v>19008</v>
      </c>
      <c r="B1215" s="230" t="str">
        <f>Query1[[#This Row],[LAST_NAME]]</f>
        <v>WILLIAMS</v>
      </c>
      <c r="C1215" s="230" t="s">
        <v>19009</v>
      </c>
      <c r="D1215" s="230" t="s">
        <v>6119</v>
      </c>
      <c r="E1215" s="230" t="s">
        <v>19010</v>
      </c>
      <c r="F1215" s="230" t="s">
        <v>19011</v>
      </c>
      <c r="G1215" s="230" t="s">
        <v>19012</v>
      </c>
      <c r="H1215" s="230" t="str">
        <f>Query1[[#This Row],[FULL_NAME]]</f>
        <v>JOHN WILLIAMS</v>
      </c>
      <c r="I1215" s="230" t="s">
        <v>4106</v>
      </c>
      <c r="J1215" s="230" t="s">
        <v>4282</v>
      </c>
      <c r="K1215" s="230" t="str">
        <f>Query1[[#This Row],[ENTERPRISE_ID]]</f>
        <v>JWILL12</v>
      </c>
      <c r="L1215" s="231">
        <v>7404092096</v>
      </c>
      <c r="M1215" s="230" t="s">
        <v>5630</v>
      </c>
      <c r="N1215" s="230" t="s">
        <v>19013</v>
      </c>
      <c r="O1215" s="230"/>
      <c r="P1215" s="230" t="s">
        <v>19014</v>
      </c>
      <c r="Q1215" s="230" t="s">
        <v>260</v>
      </c>
      <c r="R1215" s="230" t="s">
        <v>19015</v>
      </c>
      <c r="S1215" s="230" t="s">
        <v>5738</v>
      </c>
      <c r="T1215" s="232">
        <v>8998</v>
      </c>
      <c r="U1215" s="230" t="s">
        <v>2588</v>
      </c>
      <c r="V1215" s="230" t="s">
        <v>6127</v>
      </c>
      <c r="W1215" s="233" t="str">
        <f>IFERROR(VLOOKUP(Query1[[#This Row],[ENTERPRISE_ID]],HR_tbl[],2, 0), "Not on HR File")</f>
        <v>Service Technician 1, In-Home</v>
      </c>
      <c r="X1215" s="113">
        <f>IFERROR(VLOOKUP(Query1[[#This Row],[ENTERPRISE_ID]],HR_tbl[],3,0), "Not on HR File")</f>
        <v>45130</v>
      </c>
      <c r="Y1215" s="234" t="str">
        <f>IFERROR(VLOOKUP(Query1[[#This Row],[ENTERPRISE_ID]], Addresses!$A:$Y,21,0), "Not on HR File")</f>
        <v>5590 N BLACKBURN RD NE</v>
      </c>
      <c r="Z1215" s="234">
        <f>IFERROR(VLOOKUP(Query1[[#This Row],[ENTERPRISE_ID]], Addresses!$A:$Y,22,0), "Not on HR File")</f>
        <v>0</v>
      </c>
      <c r="AA1215" s="234" t="str">
        <f>IFERROR(VLOOKUP(Query1[[#This Row],[ENTERPRISE_ID]], Addresses!$A:$Y,23,0), "Not on HR File")</f>
        <v>MCCONNELSVILLE</v>
      </c>
      <c r="AB1215" s="234" t="str">
        <f>IFERROR(VLOOKUP(Query1[[#This Row],[ENTERPRISE_ID]], Addresses!$A:$Y,24,0), "Not on HR File")</f>
        <v>OH</v>
      </c>
      <c r="AC1215" s="234" t="str">
        <f>IFERROR(VLOOKUP(Query1[[#This Row],[ENTERPRISE_ID]], Addresses!$A:$Y,25,0), "Not on HR File")</f>
        <v>43756</v>
      </c>
      <c r="AD1215" s="230" t="s">
        <v>19016</v>
      </c>
      <c r="AE1215" s="235">
        <v>46086</v>
      </c>
    </row>
    <row r="1216" spans="1:31" x14ac:dyDescent="0.3">
      <c r="A1216" s="230" t="s">
        <v>6937</v>
      </c>
      <c r="B1216" s="230" t="str">
        <f>Query1[[#This Row],[LAST_NAME]]</f>
        <v>HAMILTON</v>
      </c>
      <c r="C1216" s="230" t="s">
        <v>6938</v>
      </c>
      <c r="D1216" s="230" t="s">
        <v>6119</v>
      </c>
      <c r="E1216" s="230" t="s">
        <v>6939</v>
      </c>
      <c r="F1216" s="230" t="s">
        <v>6940</v>
      </c>
      <c r="G1216" s="230" t="s">
        <v>6941</v>
      </c>
      <c r="H1216" s="230" t="str">
        <f>Query1[[#This Row],[FULL_NAME]]</f>
        <v>TIMOTHY HAMILTON</v>
      </c>
      <c r="I1216" s="230" t="s">
        <v>4500</v>
      </c>
      <c r="J1216" s="230" t="s">
        <v>5165</v>
      </c>
      <c r="K1216" s="230" t="str">
        <f>Query1[[#This Row],[ENTERPRISE_ID]]</f>
        <v>THAMIL2</v>
      </c>
      <c r="L1216" s="231">
        <v>4129103683</v>
      </c>
      <c r="M1216" s="230" t="s">
        <v>5630</v>
      </c>
      <c r="N1216" s="230" t="s">
        <v>6942</v>
      </c>
      <c r="O1216" s="230"/>
      <c r="P1216" s="230" t="s">
        <v>6943</v>
      </c>
      <c r="Q1216" s="230" t="s">
        <v>260</v>
      </c>
      <c r="R1216" s="230" t="s">
        <v>6944</v>
      </c>
      <c r="S1216" s="230" t="s">
        <v>5738</v>
      </c>
      <c r="T1216" s="232">
        <v>8998</v>
      </c>
      <c r="U1216" s="230" t="s">
        <v>4914</v>
      </c>
      <c r="V1216" s="230" t="s">
        <v>6517</v>
      </c>
      <c r="W1216" s="233" t="str">
        <f>IFERROR(VLOOKUP(Query1[[#This Row],[ENTERPRISE_ID]],HR_tbl[],2, 0), "Not on HR File")</f>
        <v>Service Technician 2, In-Home</v>
      </c>
      <c r="X1216" s="113">
        <f>IFERROR(VLOOKUP(Query1[[#This Row],[ENTERPRISE_ID]],HR_tbl[],3,0), "Not on HR File")</f>
        <v>31138</v>
      </c>
      <c r="Y1216" s="234" t="str">
        <f>IFERROR(VLOOKUP(Query1[[#This Row],[ENTERPRISE_ID]], Addresses!$A:$Y,21,0), "Not on HR File")</f>
        <v>431 GIRARD DR</v>
      </c>
      <c r="Z1216" s="234">
        <f>IFERROR(VLOOKUP(Query1[[#This Row],[ENTERPRISE_ID]], Addresses!$A:$Y,22,0), "Not on HR File")</f>
        <v>0</v>
      </c>
      <c r="AA1216" s="234" t="str">
        <f>IFERROR(VLOOKUP(Query1[[#This Row],[ENTERPRISE_ID]], Addresses!$A:$Y,23,0), "Not on HR File")</f>
        <v>BEREA</v>
      </c>
      <c r="AB1216" s="234" t="str">
        <f>IFERROR(VLOOKUP(Query1[[#This Row],[ENTERPRISE_ID]], Addresses!$A:$Y,24,0), "Not on HR File")</f>
        <v>OH</v>
      </c>
      <c r="AC1216" s="234" t="str">
        <f>IFERROR(VLOOKUP(Query1[[#This Row],[ENTERPRISE_ID]], Addresses!$A:$Y,25,0), "Not on HR File")</f>
        <v>44017</v>
      </c>
      <c r="AD1216" s="230" t="s">
        <v>6945</v>
      </c>
      <c r="AE1216" s="235">
        <v>46086</v>
      </c>
    </row>
    <row r="1217" spans="1:31" x14ac:dyDescent="0.3">
      <c r="A1217" s="230" t="s">
        <v>7100</v>
      </c>
      <c r="B1217" s="230" t="str">
        <f>Query1[[#This Row],[LAST_NAME]]</f>
        <v>WHITE</v>
      </c>
      <c r="C1217" s="230" t="s">
        <v>7101</v>
      </c>
      <c r="D1217" s="230" t="s">
        <v>5638</v>
      </c>
      <c r="E1217" s="230" t="s">
        <v>7102</v>
      </c>
      <c r="F1217" s="230" t="s">
        <v>7103</v>
      </c>
      <c r="G1217" s="230" t="s">
        <v>7104</v>
      </c>
      <c r="H1217" s="230" t="str">
        <f>Query1[[#This Row],[FULL_NAME]]</f>
        <v>DANIEL WHITE</v>
      </c>
      <c r="I1217" s="230" t="s">
        <v>4448</v>
      </c>
      <c r="J1217" s="230" t="s">
        <v>4709</v>
      </c>
      <c r="K1217" s="230" t="str">
        <f>Query1[[#This Row],[ENTERPRISE_ID]]</f>
        <v>DWHITE0</v>
      </c>
      <c r="L1217" s="231">
        <v>3527211672</v>
      </c>
      <c r="M1217" s="230" t="s">
        <v>5630</v>
      </c>
      <c r="N1217" s="230" t="s">
        <v>7105</v>
      </c>
      <c r="O1217" s="230"/>
      <c r="P1217" s="230" t="s">
        <v>7106</v>
      </c>
      <c r="Q1217" s="230" t="s">
        <v>297</v>
      </c>
      <c r="R1217" s="230" t="s">
        <v>7107</v>
      </c>
      <c r="S1217" s="230" t="s">
        <v>5634</v>
      </c>
      <c r="T1217" s="232">
        <v>8998</v>
      </c>
      <c r="U1217" s="230" t="s">
        <v>7108</v>
      </c>
      <c r="V1217" s="230" t="s">
        <v>7109</v>
      </c>
      <c r="W1217" s="233" t="str">
        <f>IFERROR(VLOOKUP(Query1[[#This Row],[ENTERPRISE_ID]],HR_tbl[],2, 0), "Not on HR File")</f>
        <v>Service Technician 3, In-Home</v>
      </c>
      <c r="X1217" s="113">
        <f>IFERROR(VLOOKUP(Query1[[#This Row],[ENTERPRISE_ID]],HR_tbl[],3,0), "Not on HR File")</f>
        <v>43600</v>
      </c>
      <c r="Y1217" s="234" t="str">
        <f>IFERROR(VLOOKUP(Query1[[#This Row],[ENTERPRISE_ID]], Addresses!$A:$Y,21,0), "Not on HR File")</f>
        <v>106 HELEN PL</v>
      </c>
      <c r="Z1217" s="234">
        <f>IFERROR(VLOOKUP(Query1[[#This Row],[ENTERPRISE_ID]], Addresses!$A:$Y,22,0), "Not on HR File")</f>
        <v>0</v>
      </c>
      <c r="AA1217" s="234" t="str">
        <f>IFERROR(VLOOKUP(Query1[[#This Row],[ENTERPRISE_ID]], Addresses!$A:$Y,23,0), "Not on HR File")</f>
        <v>HAWTHORNE</v>
      </c>
      <c r="AB1217" s="234" t="str">
        <f>IFERROR(VLOOKUP(Query1[[#This Row],[ENTERPRISE_ID]], Addresses!$A:$Y,24,0), "Not on HR File")</f>
        <v>FL</v>
      </c>
      <c r="AC1217" s="234" t="str">
        <f>IFERROR(VLOOKUP(Query1[[#This Row],[ENTERPRISE_ID]], Addresses!$A:$Y,25,0), "Not on HR File")</f>
        <v>32640</v>
      </c>
      <c r="AD1217" s="230" t="s">
        <v>7110</v>
      </c>
      <c r="AE1217" s="235">
        <v>46086</v>
      </c>
    </row>
    <row r="1218" spans="1:31" x14ac:dyDescent="0.3">
      <c r="A1218" s="230" t="s">
        <v>13219</v>
      </c>
      <c r="B1218" s="230" t="str">
        <f>Query1[[#This Row],[LAST_NAME]]</f>
        <v>PANKOWSKI</v>
      </c>
      <c r="C1218" s="230" t="s">
        <v>13220</v>
      </c>
      <c r="D1218" s="230" t="s">
        <v>5822</v>
      </c>
      <c r="E1218" s="230" t="s">
        <v>13221</v>
      </c>
      <c r="F1218" s="230" t="s">
        <v>13222</v>
      </c>
      <c r="G1218" s="230" t="s">
        <v>13223</v>
      </c>
      <c r="H1218" s="230" t="str">
        <f>Query1[[#This Row],[FULL_NAME]]</f>
        <v>DANIEL PANKOWSKI</v>
      </c>
      <c r="I1218" s="230" t="s">
        <v>13224</v>
      </c>
      <c r="J1218" s="230" t="s">
        <v>4709</v>
      </c>
      <c r="K1218" s="230" t="str">
        <f>Query1[[#This Row],[ENTERPRISE_ID]]</f>
        <v>DPANKO</v>
      </c>
      <c r="L1218" s="231">
        <v>8604367351</v>
      </c>
      <c r="M1218" s="230" t="s">
        <v>5630</v>
      </c>
      <c r="N1218" s="230" t="s">
        <v>13225</v>
      </c>
      <c r="O1218" s="230"/>
      <c r="P1218" s="230" t="s">
        <v>12274</v>
      </c>
      <c r="Q1218" s="230" t="s">
        <v>382</v>
      </c>
      <c r="R1218" s="230" t="s">
        <v>13226</v>
      </c>
      <c r="S1218" s="230" t="s">
        <v>5916</v>
      </c>
      <c r="T1218" s="232">
        <v>8998</v>
      </c>
      <c r="U1218" s="230" t="s">
        <v>6968</v>
      </c>
      <c r="V1218" s="230" t="s">
        <v>6969</v>
      </c>
      <c r="W1218" s="233" t="str">
        <f>IFERROR(VLOOKUP(Query1[[#This Row],[ENTERPRISE_ID]],HR_tbl[],2, 0), "Not on HR File")</f>
        <v>Service Technician LG, In-Home</v>
      </c>
      <c r="X1218" s="113">
        <f>IFERROR(VLOOKUP(Query1[[#This Row],[ENTERPRISE_ID]],HR_tbl[],3,0), "Not on HR File")</f>
        <v>43997</v>
      </c>
      <c r="Y1218" s="234" t="str">
        <f>IFERROR(VLOOKUP(Query1[[#This Row],[ENTERPRISE_ID]], Addresses!$A:$Y,21,0), "Not on HR File")</f>
        <v>54 Powell Ave</v>
      </c>
      <c r="Z1218" s="234">
        <f>IFERROR(VLOOKUP(Query1[[#This Row],[ENTERPRISE_ID]], Addresses!$A:$Y,22,0), "Not on HR File")</f>
        <v>0</v>
      </c>
      <c r="AA1218" s="234" t="str">
        <f>IFERROR(VLOOKUP(Query1[[#This Row],[ENTERPRISE_ID]], Addresses!$A:$Y,23,0), "Not on HR File")</f>
        <v>Springfield</v>
      </c>
      <c r="AB1218" s="234" t="str">
        <f>IFERROR(VLOOKUP(Query1[[#This Row],[ENTERPRISE_ID]], Addresses!$A:$Y,24,0), "Not on HR File")</f>
        <v>MA</v>
      </c>
      <c r="AC1218" s="234" t="str">
        <f>IFERROR(VLOOKUP(Query1[[#This Row],[ENTERPRISE_ID]], Addresses!$A:$Y,25,0), "Not on HR File")</f>
        <v>01118</v>
      </c>
      <c r="AD1218" s="230" t="s">
        <v>13227</v>
      </c>
      <c r="AE1218" s="235">
        <v>46086</v>
      </c>
    </row>
    <row r="1219" spans="1:31" x14ac:dyDescent="0.3">
      <c r="A1219" s="230" t="s">
        <v>5831</v>
      </c>
      <c r="B1219" s="230" t="str">
        <f>Query1[[#This Row],[LAST_NAME]]</f>
        <v>KRUGER</v>
      </c>
      <c r="C1219" s="230" t="s">
        <v>5832</v>
      </c>
      <c r="D1219" s="230" t="s">
        <v>5833</v>
      </c>
      <c r="E1219" s="230" t="s">
        <v>5834</v>
      </c>
      <c r="F1219" s="230" t="s">
        <v>5835</v>
      </c>
      <c r="G1219" s="230" t="s">
        <v>5836</v>
      </c>
      <c r="H1219" s="230" t="str">
        <f>Query1[[#This Row],[FULL_NAME]]</f>
        <v>KEVIN KRUGER</v>
      </c>
      <c r="I1219" s="230" t="s">
        <v>5837</v>
      </c>
      <c r="J1219" s="230" t="s">
        <v>4012</v>
      </c>
      <c r="K1219" s="230" t="str">
        <f>Query1[[#This Row],[ENTERPRISE_ID]]</f>
        <v>KKRUGER</v>
      </c>
      <c r="L1219" s="231">
        <v>4029078023</v>
      </c>
      <c r="M1219" s="230" t="s">
        <v>5630</v>
      </c>
      <c r="N1219" s="230" t="s">
        <v>5838</v>
      </c>
      <c r="O1219" s="230"/>
      <c r="P1219" s="230" t="s">
        <v>2134</v>
      </c>
      <c r="Q1219" s="230" t="s">
        <v>2135</v>
      </c>
      <c r="R1219" s="230" t="s">
        <v>5839</v>
      </c>
      <c r="S1219" s="230" t="s">
        <v>5664</v>
      </c>
      <c r="T1219" s="232">
        <v>8998</v>
      </c>
      <c r="U1219" s="230" t="s">
        <v>5840</v>
      </c>
      <c r="V1219" s="230"/>
      <c r="W1219" s="233" t="str">
        <f>IFERROR(VLOOKUP(Query1[[#This Row],[ENTERPRISE_ID]],HR_tbl[],2, 0), "Not on HR File")</f>
        <v>Service Technician 1, In-Home</v>
      </c>
      <c r="X1219" s="113">
        <f>IFERROR(VLOOKUP(Query1[[#This Row],[ENTERPRISE_ID]],HR_tbl[],3,0), "Not on HR File")</f>
        <v>31089</v>
      </c>
      <c r="Y1219" s="234" t="str">
        <f>IFERROR(VLOOKUP(Query1[[#This Row],[ENTERPRISE_ID]], Addresses!$A:$Y,21,0), "Not on HR File")</f>
        <v>11111 Roxbury Dr</v>
      </c>
      <c r="Z1219" s="234">
        <f>IFERROR(VLOOKUP(Query1[[#This Row],[ENTERPRISE_ID]], Addresses!$A:$Y,22,0), "Not on HR File")</f>
        <v>0</v>
      </c>
      <c r="AA1219" s="234" t="str">
        <f>IFERROR(VLOOKUP(Query1[[#This Row],[ENTERPRISE_ID]], Addresses!$A:$Y,23,0), "Not on HR File")</f>
        <v>OMAHA</v>
      </c>
      <c r="AB1219" s="234" t="str">
        <f>IFERROR(VLOOKUP(Query1[[#This Row],[ENTERPRISE_ID]], Addresses!$A:$Y,24,0), "Not on HR File")</f>
        <v>NE</v>
      </c>
      <c r="AC1219" s="234" t="str">
        <f>IFERROR(VLOOKUP(Query1[[#This Row],[ENTERPRISE_ID]], Addresses!$A:$Y,25,0), "Not on HR File")</f>
        <v>68137</v>
      </c>
      <c r="AD1219" s="230" t="s">
        <v>5841</v>
      </c>
      <c r="AE1219" s="235">
        <v>46086</v>
      </c>
    </row>
    <row r="1220" spans="1:31" x14ac:dyDescent="0.3">
      <c r="A1220" s="230" t="s">
        <v>18783</v>
      </c>
      <c r="B1220" s="230" t="str">
        <f>Query1[[#This Row],[LAST_NAME]]</f>
        <v>COLLINS JR</v>
      </c>
      <c r="C1220" s="230" t="s">
        <v>18784</v>
      </c>
      <c r="D1220" s="230" t="s">
        <v>5788</v>
      </c>
      <c r="E1220" s="230" t="s">
        <v>18785</v>
      </c>
      <c r="F1220" s="230" t="s">
        <v>18786</v>
      </c>
      <c r="G1220" s="230" t="s">
        <v>18787</v>
      </c>
      <c r="H1220" s="230" t="str">
        <f>Query1[[#This Row],[FULL_NAME]]</f>
        <v>MICHAEL COLLINS JR</v>
      </c>
      <c r="I1220" s="230" t="s">
        <v>18788</v>
      </c>
      <c r="J1220" s="230" t="s">
        <v>3909</v>
      </c>
      <c r="K1220" s="230" t="str">
        <f>Query1[[#This Row],[ENTERPRISE_ID]]</f>
        <v>MCOLLI0</v>
      </c>
      <c r="L1220" s="231">
        <v>3016741829</v>
      </c>
      <c r="M1220" s="230" t="s">
        <v>5630</v>
      </c>
      <c r="N1220" s="230" t="s">
        <v>18789</v>
      </c>
      <c r="O1220" s="230"/>
      <c r="P1220" s="230" t="s">
        <v>540</v>
      </c>
      <c r="Q1220" s="230" t="s">
        <v>541</v>
      </c>
      <c r="R1220" s="230" t="s">
        <v>16289</v>
      </c>
      <c r="S1220" s="230" t="s">
        <v>5634</v>
      </c>
      <c r="T1220" s="232">
        <v>8998</v>
      </c>
      <c r="U1220" s="230" t="s">
        <v>5795</v>
      </c>
      <c r="V1220" s="230" t="s">
        <v>5796</v>
      </c>
      <c r="W1220" s="233" t="str">
        <f>IFERROR(VLOOKUP(Query1[[#This Row],[ENTERPRISE_ID]],HR_tbl[],2, 0), "Not on HR File")</f>
        <v>Service Technician 2, In-Home</v>
      </c>
      <c r="X1220" s="113">
        <f>IFERROR(VLOOKUP(Query1[[#This Row],[ENTERPRISE_ID]],HR_tbl[],3,0), "Not on HR File")</f>
        <v>45942</v>
      </c>
      <c r="Y1220" s="234" t="str">
        <f>IFERROR(VLOOKUP(Query1[[#This Row],[ENTERPRISE_ID]], Addresses!$A:$Y,21,0), "Not on HR File")</f>
        <v>Not on HR File</v>
      </c>
      <c r="Z1220" s="234" t="str">
        <f>IFERROR(VLOOKUP(Query1[[#This Row],[ENTERPRISE_ID]], Addresses!$A:$Y,22,0), "Not on HR File")</f>
        <v>Not on HR File</v>
      </c>
      <c r="AA1220" s="234" t="str">
        <f>IFERROR(VLOOKUP(Query1[[#This Row],[ENTERPRISE_ID]], Addresses!$A:$Y,23,0), "Not on HR File")</f>
        <v>Not on HR File</v>
      </c>
      <c r="AB1220" s="234" t="str">
        <f>IFERROR(VLOOKUP(Query1[[#This Row],[ENTERPRISE_ID]], Addresses!$A:$Y,24,0), "Not on HR File")</f>
        <v>Not on HR File</v>
      </c>
      <c r="AC1220" s="234" t="str">
        <f>IFERROR(VLOOKUP(Query1[[#This Row],[ENTERPRISE_ID]], Addresses!$A:$Y,25,0), "Not on HR File")</f>
        <v>Not on HR File</v>
      </c>
      <c r="AD1220" s="230" t="s">
        <v>18790</v>
      </c>
      <c r="AE1220" s="235">
        <v>46086</v>
      </c>
    </row>
    <row r="1221" spans="1:31" x14ac:dyDescent="0.3">
      <c r="A1221" s="230" t="s">
        <v>13124</v>
      </c>
      <c r="B1221" s="230" t="str">
        <f>Query1[[#This Row],[LAST_NAME]]</f>
        <v>CIABATTONI</v>
      </c>
      <c r="C1221" s="230" t="s">
        <v>13125</v>
      </c>
      <c r="D1221" s="230" t="s">
        <v>5756</v>
      </c>
      <c r="E1221" s="230" t="s">
        <v>13126</v>
      </c>
      <c r="F1221" s="230" t="s">
        <v>13127</v>
      </c>
      <c r="G1221" s="230" t="s">
        <v>13128</v>
      </c>
      <c r="H1221" s="230" t="str">
        <f>Query1[[#This Row],[FULL_NAME]]</f>
        <v>ROBERT CIABATTONI</v>
      </c>
      <c r="I1221" s="230" t="s">
        <v>13129</v>
      </c>
      <c r="J1221" s="230" t="s">
        <v>4188</v>
      </c>
      <c r="K1221" s="230" t="str">
        <f>Query1[[#This Row],[ENTERPRISE_ID]]</f>
        <v>RCIABAT</v>
      </c>
      <c r="L1221" s="231">
        <v>8567263527</v>
      </c>
      <c r="M1221" s="230" t="s">
        <v>5630</v>
      </c>
      <c r="N1221" s="230" t="s">
        <v>13130</v>
      </c>
      <c r="O1221" s="230"/>
      <c r="P1221" s="230" t="s">
        <v>13131</v>
      </c>
      <c r="Q1221" s="230" t="s">
        <v>719</v>
      </c>
      <c r="R1221" s="230" t="s">
        <v>13132</v>
      </c>
      <c r="S1221" s="230" t="s">
        <v>5738</v>
      </c>
      <c r="T1221" s="232">
        <v>8998</v>
      </c>
      <c r="U1221" s="230" t="s">
        <v>5764</v>
      </c>
      <c r="V1221" s="230" t="s">
        <v>5765</v>
      </c>
      <c r="W1221" s="233" t="str">
        <f>IFERROR(VLOOKUP(Query1[[#This Row],[ENTERPRISE_ID]],HR_tbl[],2, 0), "Not on HR File")</f>
        <v>Service Technician 1, In Home</v>
      </c>
      <c r="X1221" s="113">
        <f>IFERROR(VLOOKUP(Query1[[#This Row],[ENTERPRISE_ID]],HR_tbl[],3,0), "Not on HR File")</f>
        <v>30613</v>
      </c>
      <c r="Y1221" s="234" t="str">
        <f>IFERROR(VLOOKUP(Query1[[#This Row],[ENTERPRISE_ID]], Addresses!$A:$Y,21,0), "Not on HR File")</f>
        <v>66 BAKER BLVD</v>
      </c>
      <c r="Z1221" s="234">
        <f>IFERROR(VLOOKUP(Query1[[#This Row],[ENTERPRISE_ID]], Addresses!$A:$Y,22,0), "Not on HR File")</f>
        <v>0</v>
      </c>
      <c r="AA1221" s="234" t="str">
        <f>IFERROR(VLOOKUP(Query1[[#This Row],[ENTERPRISE_ID]], Addresses!$A:$Y,23,0), "Not on HR File")</f>
        <v>MARLTON</v>
      </c>
      <c r="AB1221" s="234" t="str">
        <f>IFERROR(VLOOKUP(Query1[[#This Row],[ENTERPRISE_ID]], Addresses!$A:$Y,24,0), "Not on HR File")</f>
        <v>NJ</v>
      </c>
      <c r="AC1221" s="234" t="str">
        <f>IFERROR(VLOOKUP(Query1[[#This Row],[ENTERPRISE_ID]], Addresses!$A:$Y,25,0), "Not on HR File")</f>
        <v>08053</v>
      </c>
      <c r="AD1221" s="230" t="s">
        <v>13133</v>
      </c>
      <c r="AE1221" s="235">
        <v>46086</v>
      </c>
    </row>
    <row r="1222" spans="1:31" x14ac:dyDescent="0.3">
      <c r="A1222" s="230" t="s">
        <v>9557</v>
      </c>
      <c r="B1222" s="230" t="str">
        <f>Query1[[#This Row],[LAST_NAME]]</f>
        <v>SWISHER</v>
      </c>
      <c r="C1222" s="230" t="s">
        <v>9558</v>
      </c>
      <c r="D1222" s="230" t="s">
        <v>6119</v>
      </c>
      <c r="E1222" s="230" t="s">
        <v>9559</v>
      </c>
      <c r="F1222" s="230" t="s">
        <v>9560</v>
      </c>
      <c r="G1222" s="230" t="s">
        <v>9561</v>
      </c>
      <c r="H1222" s="230" t="str">
        <f>Query1[[#This Row],[FULL_NAME]]</f>
        <v>NICHOLAS SWISHER</v>
      </c>
      <c r="I1222" s="230" t="s">
        <v>9562</v>
      </c>
      <c r="J1222" s="230" t="s">
        <v>4713</v>
      </c>
      <c r="K1222" s="230" t="str">
        <f>Query1[[#This Row],[ENTERPRISE_ID]]</f>
        <v>NSWISHE</v>
      </c>
      <c r="L1222" s="231">
        <v>6146780095</v>
      </c>
      <c r="M1222" s="230" t="s">
        <v>5630</v>
      </c>
      <c r="N1222" s="230" t="s">
        <v>9563</v>
      </c>
      <c r="O1222" s="230"/>
      <c r="P1222" s="230" t="s">
        <v>9564</v>
      </c>
      <c r="Q1222" s="230" t="s">
        <v>260</v>
      </c>
      <c r="R1222" s="230" t="s">
        <v>9565</v>
      </c>
      <c r="S1222" s="230" t="s">
        <v>5738</v>
      </c>
      <c r="T1222" s="232">
        <v>8998</v>
      </c>
      <c r="U1222" s="230" t="s">
        <v>593</v>
      </c>
      <c r="V1222" s="230" t="s">
        <v>8043</v>
      </c>
      <c r="W1222" s="233" t="str">
        <f>IFERROR(VLOOKUP(Query1[[#This Row],[ENTERPRISE_ID]],HR_tbl[],2, 0), "Not on HR File")</f>
        <v>HVAC Svc Tech II, Break/Fix</v>
      </c>
      <c r="X1222" s="113">
        <f>IFERROR(VLOOKUP(Query1[[#This Row],[ENTERPRISE_ID]],HR_tbl[],3,0), "Not on HR File")</f>
        <v>43201</v>
      </c>
      <c r="Y1222" s="234" t="str">
        <f>IFERROR(VLOOKUP(Query1[[#This Row],[ENTERPRISE_ID]], Addresses!$A:$Y,21,0), "Not on HR File")</f>
        <v>11709 ELDER LANE</v>
      </c>
      <c r="Z1222" s="234">
        <f>IFERROR(VLOOKUP(Query1[[#This Row],[ENTERPRISE_ID]], Addresses!$A:$Y,22,0), "Not on HR File")</f>
        <v>0</v>
      </c>
      <c r="AA1222" s="234" t="str">
        <f>IFERROR(VLOOKUP(Query1[[#This Row],[ENTERPRISE_ID]], Addresses!$A:$Y,23,0), "Not on HR File")</f>
        <v>LITHOPOLIS</v>
      </c>
      <c r="AB1222" s="234" t="str">
        <f>IFERROR(VLOOKUP(Query1[[#This Row],[ENTERPRISE_ID]], Addresses!$A:$Y,24,0), "Not on HR File")</f>
        <v>OH</v>
      </c>
      <c r="AC1222" s="234" t="str">
        <f>IFERROR(VLOOKUP(Query1[[#This Row],[ENTERPRISE_ID]], Addresses!$A:$Y,25,0), "Not on HR File")</f>
        <v>43136</v>
      </c>
      <c r="AD1222" s="230" t="s">
        <v>9566</v>
      </c>
      <c r="AE1222" s="235">
        <v>46086</v>
      </c>
    </row>
    <row r="1223" spans="1:31" x14ac:dyDescent="0.3">
      <c r="A1223" s="230" t="s">
        <v>703</v>
      </c>
      <c r="B1223" s="230" t="str">
        <f>Query1[[#This Row],[LAST_NAME]]</f>
        <v>COLEMAN</v>
      </c>
      <c r="C1223" s="230" t="s">
        <v>706</v>
      </c>
      <c r="D1223" s="230" t="s">
        <v>5822</v>
      </c>
      <c r="E1223" s="230" t="s">
        <v>12380</v>
      </c>
      <c r="F1223" s="230" t="s">
        <v>12381</v>
      </c>
      <c r="G1223" s="230" t="s">
        <v>707</v>
      </c>
      <c r="H1223" s="230" t="str">
        <f>Query1[[#This Row],[FULL_NAME]]</f>
        <v>KEVIN COLEMAN</v>
      </c>
      <c r="I1223" s="230" t="s">
        <v>4400</v>
      </c>
      <c r="J1223" s="230" t="s">
        <v>4012</v>
      </c>
      <c r="K1223" s="230" t="str">
        <f>Query1[[#This Row],[ENTERPRISE_ID]]</f>
        <v>KCOLE17</v>
      </c>
      <c r="L1223" s="231">
        <v>2038291464</v>
      </c>
      <c r="M1223" s="230" t="s">
        <v>5630</v>
      </c>
      <c r="N1223" s="230" t="s">
        <v>12382</v>
      </c>
      <c r="O1223" s="230"/>
      <c r="P1223" s="230" t="s">
        <v>12383</v>
      </c>
      <c r="Q1223" s="230" t="s">
        <v>655</v>
      </c>
      <c r="R1223" s="230" t="s">
        <v>12384</v>
      </c>
      <c r="S1223" s="230" t="s">
        <v>5916</v>
      </c>
      <c r="T1223" s="232">
        <v>8998</v>
      </c>
      <c r="U1223" s="230" t="s">
        <v>5715</v>
      </c>
      <c r="V1223" s="230" t="s">
        <v>5716</v>
      </c>
      <c r="W1223" s="233" t="str">
        <f>IFERROR(VLOOKUP(Query1[[#This Row],[ENTERPRISE_ID]],HR_tbl[],2, 0), "Not on HR File")</f>
        <v>Service Technician 2, In-Home</v>
      </c>
      <c r="X1223" s="113">
        <f>IFERROR(VLOOKUP(Query1[[#This Row],[ENTERPRISE_ID]],HR_tbl[],3,0), "Not on HR File")</f>
        <v>41526</v>
      </c>
      <c r="Y1223" s="234" t="str">
        <f>IFERROR(VLOOKUP(Query1[[#This Row],[ENTERPRISE_ID]], Addresses!$A:$Y,21,0), "Not on HR File")</f>
        <v>164 GOODRICH ST</v>
      </c>
      <c r="Z1223" s="234">
        <f>IFERROR(VLOOKUP(Query1[[#This Row],[ENTERPRISE_ID]], Addresses!$A:$Y,22,0), "Not on HR File")</f>
        <v>0</v>
      </c>
      <c r="AA1223" s="234" t="str">
        <f>IFERROR(VLOOKUP(Query1[[#This Row],[ENTERPRISE_ID]], Addresses!$A:$Y,23,0), "Not on HR File")</f>
        <v>HAMDEN</v>
      </c>
      <c r="AB1223" s="234" t="str">
        <f>IFERROR(VLOOKUP(Query1[[#This Row],[ENTERPRISE_ID]], Addresses!$A:$Y,24,0), "Not on HR File")</f>
        <v>CT</v>
      </c>
      <c r="AC1223" s="234" t="str">
        <f>IFERROR(VLOOKUP(Query1[[#This Row],[ENTERPRISE_ID]], Addresses!$A:$Y,25,0), "Not on HR File")</f>
        <v>06517</v>
      </c>
      <c r="AD1223" s="230" t="s">
        <v>12385</v>
      </c>
      <c r="AE1223" s="235">
        <v>46086</v>
      </c>
    </row>
    <row r="1224" spans="1:31" x14ac:dyDescent="0.3">
      <c r="A1224" s="230" t="s">
        <v>813</v>
      </c>
      <c r="B1224" s="230" t="str">
        <f>Query1[[#This Row],[LAST_NAME]]</f>
        <v>CORTEZ</v>
      </c>
      <c r="C1224" s="230" t="s">
        <v>814</v>
      </c>
      <c r="D1224" s="230" t="s">
        <v>5647</v>
      </c>
      <c r="E1224" s="230" t="s">
        <v>8027</v>
      </c>
      <c r="F1224" s="230" t="s">
        <v>8028</v>
      </c>
      <c r="G1224" s="230" t="s">
        <v>815</v>
      </c>
      <c r="H1224" s="230" t="str">
        <f>Query1[[#This Row],[FULL_NAME]]</f>
        <v>RENE CORTEZ</v>
      </c>
      <c r="I1224" s="230" t="s">
        <v>4483</v>
      </c>
      <c r="J1224" s="230" t="s">
        <v>1917</v>
      </c>
      <c r="K1224" s="230" t="str">
        <f>Query1[[#This Row],[ENTERPRISE_ID]]</f>
        <v>RCORTEZ</v>
      </c>
      <c r="L1224" s="231">
        <v>9567780314</v>
      </c>
      <c r="M1224" s="230" t="s">
        <v>5630</v>
      </c>
      <c r="N1224" s="230" t="s">
        <v>8029</v>
      </c>
      <c r="O1224" s="230"/>
      <c r="P1224" s="230" t="s">
        <v>8030</v>
      </c>
      <c r="Q1224" s="230" t="s">
        <v>279</v>
      </c>
      <c r="R1224" s="230" t="s">
        <v>8031</v>
      </c>
      <c r="S1224" s="230" t="s">
        <v>5634</v>
      </c>
      <c r="T1224" s="232">
        <v>8998</v>
      </c>
      <c r="U1224" s="230" t="s">
        <v>6204</v>
      </c>
      <c r="V1224" s="230" t="s">
        <v>6205</v>
      </c>
      <c r="W1224" s="233" t="str">
        <f>IFERROR(VLOOKUP(Query1[[#This Row],[ENTERPRISE_ID]],HR_tbl[],2, 0), "Not on HR File")</f>
        <v>Service Technician 1, In-Home</v>
      </c>
      <c r="X1224" s="113">
        <f>IFERROR(VLOOKUP(Query1[[#This Row],[ENTERPRISE_ID]],HR_tbl[],3,0), "Not on HR File")</f>
        <v>45627</v>
      </c>
      <c r="Y1224" s="234" t="str">
        <f>IFERROR(VLOOKUP(Query1[[#This Row],[ENTERPRISE_ID]], Addresses!$A:$Y,21,0), "Not on HR File")</f>
        <v>8729 Augusta Loop</v>
      </c>
      <c r="Z1224" s="234" t="str">
        <f>IFERROR(VLOOKUP(Query1[[#This Row],[ENTERPRISE_ID]], Addresses!$A:$Y,22,0), "Not on HR File")</f>
        <v>10104 truchas rd</v>
      </c>
      <c r="AA1224" s="234" t="str">
        <f>IFERROR(VLOOKUP(Query1[[#This Row],[ENTERPRISE_ID]], Addresses!$A:$Y,23,0), "Not on HR File")</f>
        <v>Laredo</v>
      </c>
      <c r="AB1224" s="234" t="str">
        <f>IFERROR(VLOOKUP(Query1[[#This Row],[ENTERPRISE_ID]], Addresses!$A:$Y,24,0), "Not on HR File")</f>
        <v>TX</v>
      </c>
      <c r="AC1224" s="234" t="str">
        <f>IFERROR(VLOOKUP(Query1[[#This Row],[ENTERPRISE_ID]], Addresses!$A:$Y,25,0), "Not on HR File")</f>
        <v>78045</v>
      </c>
      <c r="AD1224" s="230" t="s">
        <v>8032</v>
      </c>
      <c r="AE1224" s="235">
        <v>46086</v>
      </c>
    </row>
    <row r="1225" spans="1:31" x14ac:dyDescent="0.3">
      <c r="A1225" s="230" t="s">
        <v>10109</v>
      </c>
      <c r="B1225" s="230" t="str">
        <f>Query1[[#This Row],[LAST_NAME]]</f>
        <v>DOMINGUEZ</v>
      </c>
      <c r="C1225" s="230" t="s">
        <v>10110</v>
      </c>
      <c r="D1225" s="230" t="s">
        <v>6040</v>
      </c>
      <c r="E1225" s="230" t="s">
        <v>10111</v>
      </c>
      <c r="F1225" s="230" t="s">
        <v>10112</v>
      </c>
      <c r="G1225" s="230" t="s">
        <v>10113</v>
      </c>
      <c r="H1225" s="230" t="str">
        <f>Query1[[#This Row],[FULL_NAME]]</f>
        <v>SERGIO DOMINGUEZ</v>
      </c>
      <c r="I1225" s="230" t="s">
        <v>10114</v>
      </c>
      <c r="J1225" s="230" t="s">
        <v>4752</v>
      </c>
      <c r="K1225" s="230" t="str">
        <f>Query1[[#This Row],[ENTERPRISE_ID]]</f>
        <v>SDOMING</v>
      </c>
      <c r="L1225" s="231">
        <v>8184021583</v>
      </c>
      <c r="M1225" s="230" t="s">
        <v>5630</v>
      </c>
      <c r="N1225" s="230" t="s">
        <v>10115</v>
      </c>
      <c r="O1225" s="230" t="s">
        <v>7249</v>
      </c>
      <c r="P1225" s="230" t="s">
        <v>10116</v>
      </c>
      <c r="Q1225" s="230" t="s">
        <v>219</v>
      </c>
      <c r="R1225" s="230" t="s">
        <v>7251</v>
      </c>
      <c r="S1225" s="230" t="s">
        <v>5714</v>
      </c>
      <c r="T1225" s="232">
        <v>8998</v>
      </c>
      <c r="U1225" s="230" t="s">
        <v>6174</v>
      </c>
      <c r="V1225" s="230" t="s">
        <v>6175</v>
      </c>
      <c r="W1225" s="233" t="str">
        <f>IFERROR(VLOOKUP(Query1[[#This Row],[ENTERPRISE_ID]],HR_tbl[],2, 0), "Not on HR File")</f>
        <v>Service Technician 2, In-Home</v>
      </c>
      <c r="X1225" s="113">
        <f>IFERROR(VLOOKUP(Query1[[#This Row],[ENTERPRISE_ID]],HR_tbl[],3,0), "Not on HR File")</f>
        <v>36228</v>
      </c>
      <c r="Y1225" s="234" t="str">
        <f>IFERROR(VLOOKUP(Query1[[#This Row],[ENTERPRISE_ID]], Addresses!$A:$Y,21,0), "Not on HR File")</f>
        <v>8133 LINDLEY AVENUE</v>
      </c>
      <c r="Z1225" s="234">
        <f>IFERROR(VLOOKUP(Query1[[#This Row],[ENTERPRISE_ID]], Addresses!$A:$Y,22,0), "Not on HR File")</f>
        <v>0</v>
      </c>
      <c r="AA1225" s="234" t="str">
        <f>IFERROR(VLOOKUP(Query1[[#This Row],[ENTERPRISE_ID]], Addresses!$A:$Y,23,0), "Not on HR File")</f>
        <v>RESEDA</v>
      </c>
      <c r="AB1225" s="234" t="str">
        <f>IFERROR(VLOOKUP(Query1[[#This Row],[ENTERPRISE_ID]], Addresses!$A:$Y,24,0), "Not on HR File")</f>
        <v>CA</v>
      </c>
      <c r="AC1225" s="234" t="str">
        <f>IFERROR(VLOOKUP(Query1[[#This Row],[ENTERPRISE_ID]], Addresses!$A:$Y,25,0), "Not on HR File")</f>
        <v>91335</v>
      </c>
      <c r="AD1225" s="230" t="s">
        <v>10117</v>
      </c>
      <c r="AE1225" s="235">
        <v>46086</v>
      </c>
    </row>
    <row r="1226" spans="1:31" x14ac:dyDescent="0.3">
      <c r="A1226" s="230" t="s">
        <v>12690</v>
      </c>
      <c r="B1226" s="230" t="str">
        <f>Query1[[#This Row],[LAST_NAME]]</f>
        <v>ESTRADA</v>
      </c>
      <c r="C1226" s="230" t="s">
        <v>12691</v>
      </c>
      <c r="D1226" s="230" t="s">
        <v>6040</v>
      </c>
      <c r="E1226" s="230" t="s">
        <v>12692</v>
      </c>
      <c r="F1226" s="230" t="s">
        <v>12693</v>
      </c>
      <c r="G1226" s="230" t="s">
        <v>12694</v>
      </c>
      <c r="H1226" s="230" t="str">
        <f>Query1[[#This Row],[FULL_NAME]]</f>
        <v>BERNARDO ESTRADA</v>
      </c>
      <c r="I1226" s="230" t="s">
        <v>12695</v>
      </c>
      <c r="J1226" s="230" t="s">
        <v>12696</v>
      </c>
      <c r="K1226" s="230" t="str">
        <f>Query1[[#This Row],[ENTERPRISE_ID]]</f>
        <v>BESTRAD</v>
      </c>
      <c r="L1226" s="231">
        <v>8183581073</v>
      </c>
      <c r="M1226" s="230" t="s">
        <v>5630</v>
      </c>
      <c r="N1226" s="230" t="s">
        <v>12697</v>
      </c>
      <c r="O1226" s="230"/>
      <c r="P1226" s="230" t="s">
        <v>12698</v>
      </c>
      <c r="Q1226" s="230" t="s">
        <v>219</v>
      </c>
      <c r="R1226" s="230" t="s">
        <v>12699</v>
      </c>
      <c r="S1226" s="230" t="s">
        <v>5714</v>
      </c>
      <c r="T1226" s="232">
        <v>8998</v>
      </c>
      <c r="U1226" s="230" t="s">
        <v>6174</v>
      </c>
      <c r="V1226" s="230" t="s">
        <v>6175</v>
      </c>
      <c r="W1226" s="233" t="str">
        <f>IFERROR(VLOOKUP(Query1[[#This Row],[ENTERPRISE_ID]],HR_tbl[],2, 0), "Not on HR File")</f>
        <v>Service Technician 1, In-Home</v>
      </c>
      <c r="X1226" s="113">
        <f>IFERROR(VLOOKUP(Query1[[#This Row],[ENTERPRISE_ID]],HR_tbl[],3,0), "Not on HR File")</f>
        <v>44770</v>
      </c>
      <c r="Y1226" s="234" t="str">
        <f>IFERROR(VLOOKUP(Query1[[#This Row],[ENTERPRISE_ID]], Addresses!$A:$Y,21,0), "Not on HR File")</f>
        <v>19702 SATICOY STREET</v>
      </c>
      <c r="Z1226" s="234">
        <f>IFERROR(VLOOKUP(Query1[[#This Row],[ENTERPRISE_ID]], Addresses!$A:$Y,22,0), "Not on HR File")</f>
        <v>0</v>
      </c>
      <c r="AA1226" s="234" t="str">
        <f>IFERROR(VLOOKUP(Query1[[#This Row],[ENTERPRISE_ID]], Addresses!$A:$Y,23,0), "Not on HR File")</f>
        <v>WINNETKA</v>
      </c>
      <c r="AB1226" s="234" t="str">
        <f>IFERROR(VLOOKUP(Query1[[#This Row],[ENTERPRISE_ID]], Addresses!$A:$Y,24,0), "Not on HR File")</f>
        <v>CA</v>
      </c>
      <c r="AC1226" s="234" t="str">
        <f>IFERROR(VLOOKUP(Query1[[#This Row],[ENTERPRISE_ID]], Addresses!$A:$Y,25,0), "Not on HR File")</f>
        <v>91306</v>
      </c>
      <c r="AD1226" s="230" t="s">
        <v>12700</v>
      </c>
      <c r="AE1226" s="235">
        <v>46086</v>
      </c>
    </row>
    <row r="1227" spans="1:31" x14ac:dyDescent="0.3">
      <c r="A1227" s="230" t="s">
        <v>13480</v>
      </c>
      <c r="B1227" s="230" t="str">
        <f>Query1[[#This Row],[LAST_NAME]]</f>
        <v>BONOMI</v>
      </c>
      <c r="C1227" s="230" t="s">
        <v>704</v>
      </c>
      <c r="D1227" s="230" t="s">
        <v>5822</v>
      </c>
      <c r="E1227" s="230" t="s">
        <v>13481</v>
      </c>
      <c r="F1227" s="230" t="s">
        <v>13482</v>
      </c>
      <c r="G1227" s="230" t="s">
        <v>705</v>
      </c>
      <c r="H1227" s="230" t="str">
        <f>Query1[[#This Row],[FULL_NAME]]</f>
        <v>MICHAEL BONOMI</v>
      </c>
      <c r="I1227" s="230" t="s">
        <v>13483</v>
      </c>
      <c r="J1227" s="230" t="s">
        <v>3909</v>
      </c>
      <c r="K1227" s="230" t="str">
        <f>Query1[[#This Row],[ENTERPRISE_ID]]</f>
        <v>MBONOM</v>
      </c>
      <c r="L1227" s="231">
        <v>8607101867</v>
      </c>
      <c r="M1227" s="230" t="s">
        <v>5630</v>
      </c>
      <c r="N1227" s="230" t="s">
        <v>13484</v>
      </c>
      <c r="O1227" s="230"/>
      <c r="P1227" s="230" t="s">
        <v>13485</v>
      </c>
      <c r="Q1227" s="230" t="s">
        <v>655</v>
      </c>
      <c r="R1227" s="230" t="s">
        <v>13486</v>
      </c>
      <c r="S1227" s="230" t="s">
        <v>5916</v>
      </c>
      <c r="T1227" s="232">
        <v>8998</v>
      </c>
      <c r="U1227" s="230" t="s">
        <v>7770</v>
      </c>
      <c r="V1227" s="230" t="s">
        <v>7771</v>
      </c>
      <c r="W1227" s="233" t="str">
        <f>IFERROR(VLOOKUP(Query1[[#This Row],[ENTERPRISE_ID]],HR_tbl[],2, 0), "Not on HR File")</f>
        <v>Service Technician 2, In-Home</v>
      </c>
      <c r="X1227" s="113">
        <f>IFERROR(VLOOKUP(Query1[[#This Row],[ENTERPRISE_ID]],HR_tbl[],3,0), "Not on HR File")</f>
        <v>31223</v>
      </c>
      <c r="Y1227" s="234" t="str">
        <f>IFERROR(VLOOKUP(Query1[[#This Row],[ENTERPRISE_ID]], Addresses!$A:$Y,21,0), "Not on HR File")</f>
        <v>21 West Ave</v>
      </c>
      <c r="Z1227" s="234">
        <f>IFERROR(VLOOKUP(Query1[[#This Row],[ENTERPRISE_ID]], Addresses!$A:$Y,22,0), "Not on HR File")</f>
        <v>0</v>
      </c>
      <c r="AA1227" s="234" t="str">
        <f>IFERROR(VLOOKUP(Query1[[#This Row],[ENTERPRISE_ID]], Addresses!$A:$Y,23,0), "Not on HR File")</f>
        <v>NORWICH</v>
      </c>
      <c r="AB1227" s="234" t="str">
        <f>IFERROR(VLOOKUP(Query1[[#This Row],[ENTERPRISE_ID]], Addresses!$A:$Y,24,0), "Not on HR File")</f>
        <v>CT</v>
      </c>
      <c r="AC1227" s="234" t="str">
        <f>IFERROR(VLOOKUP(Query1[[#This Row],[ENTERPRISE_ID]], Addresses!$A:$Y,25,0), "Not on HR File")</f>
        <v>06360</v>
      </c>
      <c r="AD1227" s="230" t="s">
        <v>13487</v>
      </c>
      <c r="AE1227" s="235">
        <v>46086</v>
      </c>
    </row>
    <row r="1228" spans="1:31" x14ac:dyDescent="0.3">
      <c r="A1228" s="230" t="s">
        <v>3644</v>
      </c>
      <c r="B1228" s="230" t="str">
        <f>Query1[[#This Row],[LAST_NAME]]</f>
        <v>QADERI</v>
      </c>
      <c r="C1228" s="230" t="s">
        <v>3645</v>
      </c>
      <c r="D1228" s="230" t="s">
        <v>5788</v>
      </c>
      <c r="E1228" s="230" t="s">
        <v>18646</v>
      </c>
      <c r="F1228" s="230" t="s">
        <v>18647</v>
      </c>
      <c r="G1228" s="230" t="s">
        <v>3646</v>
      </c>
      <c r="H1228" s="230" t="str">
        <f>Query1[[#This Row],[FULL_NAME]]</f>
        <v>SEDIQULLAH QADERI</v>
      </c>
      <c r="I1228" s="230" t="s">
        <v>5286</v>
      </c>
      <c r="J1228" s="230" t="s">
        <v>5285</v>
      </c>
      <c r="K1228" s="230" t="str">
        <f>Query1[[#This Row],[ENTERPRISE_ID]]</f>
        <v>SQADERI</v>
      </c>
      <c r="L1228" s="231">
        <v>5715808844</v>
      </c>
      <c r="M1228" s="230" t="s">
        <v>5630</v>
      </c>
      <c r="N1228" s="230" t="s">
        <v>18648</v>
      </c>
      <c r="O1228" s="230"/>
      <c r="P1228" s="230" t="s">
        <v>5793</v>
      </c>
      <c r="Q1228" s="230" t="s">
        <v>328</v>
      </c>
      <c r="R1228" s="230" t="s">
        <v>5289</v>
      </c>
      <c r="S1228" s="230" t="s">
        <v>5634</v>
      </c>
      <c r="T1228" s="232">
        <v>8998</v>
      </c>
      <c r="U1228" s="230" t="s">
        <v>3537</v>
      </c>
      <c r="V1228" s="230" t="s">
        <v>6875</v>
      </c>
      <c r="W1228" s="233" t="str">
        <f>IFERROR(VLOOKUP(Query1[[#This Row],[ENTERPRISE_ID]],HR_tbl[],2, 0), "Not on HR File")</f>
        <v>Service Technician 2, In-Home</v>
      </c>
      <c r="X1228" s="113">
        <f>IFERROR(VLOOKUP(Query1[[#This Row],[ENTERPRISE_ID]],HR_tbl[],3,0), "Not on HR File")</f>
        <v>42744</v>
      </c>
      <c r="Y1228" s="234" t="str">
        <f>IFERROR(VLOOKUP(Query1[[#This Row],[ENTERPRISE_ID]], Addresses!$A:$Y,21,0), "Not on HR File")</f>
        <v>4415 Torrence Pl</v>
      </c>
      <c r="Z1228" s="234">
        <f>IFERROR(VLOOKUP(Query1[[#This Row],[ENTERPRISE_ID]], Addresses!$A:$Y,22,0), "Not on HR File")</f>
        <v>0</v>
      </c>
      <c r="AA1228" s="234" t="str">
        <f>IFERROR(VLOOKUP(Query1[[#This Row],[ENTERPRISE_ID]], Addresses!$A:$Y,23,0), "Not on HR File")</f>
        <v>Woodbridge</v>
      </c>
      <c r="AB1228" s="234" t="str">
        <f>IFERROR(VLOOKUP(Query1[[#This Row],[ENTERPRISE_ID]], Addresses!$A:$Y,24,0), "Not on HR File")</f>
        <v>VA</v>
      </c>
      <c r="AC1228" s="234" t="str">
        <f>IFERROR(VLOOKUP(Query1[[#This Row],[ENTERPRISE_ID]], Addresses!$A:$Y,25,0), "Not on HR File")</f>
        <v>22193</v>
      </c>
      <c r="AD1228" s="230" t="s">
        <v>18649</v>
      </c>
      <c r="AE1228" s="235">
        <v>46086</v>
      </c>
    </row>
    <row r="1229" spans="1:31" x14ac:dyDescent="0.3">
      <c r="A1229" s="230" t="s">
        <v>15101</v>
      </c>
      <c r="B1229" s="230" t="str">
        <f>Query1[[#This Row],[LAST_NAME]]</f>
        <v>JAMROWSKI</v>
      </c>
      <c r="C1229" s="230" t="s">
        <v>15102</v>
      </c>
      <c r="D1229" s="230" t="s">
        <v>5854</v>
      </c>
      <c r="E1229" s="230" t="s">
        <v>15103</v>
      </c>
      <c r="F1229" s="230" t="s">
        <v>15104</v>
      </c>
      <c r="G1229" s="230" t="s">
        <v>15105</v>
      </c>
      <c r="H1229" s="230" t="str">
        <f>Query1[[#This Row],[FULL_NAME]]</f>
        <v>SHAEL JAMROWSKI</v>
      </c>
      <c r="I1229" s="230" t="s">
        <v>15106</v>
      </c>
      <c r="J1229" s="230" t="s">
        <v>15107</v>
      </c>
      <c r="K1229" s="230" t="str">
        <f>Query1[[#This Row],[ENTERPRISE_ID]]</f>
        <v>SJAMROW</v>
      </c>
      <c r="L1229" s="231">
        <v>4709291286</v>
      </c>
      <c r="M1229" s="230" t="s">
        <v>5630</v>
      </c>
      <c r="N1229" s="230" t="s">
        <v>15108</v>
      </c>
      <c r="O1229" s="230"/>
      <c r="P1229" s="230" t="s">
        <v>5861</v>
      </c>
      <c r="Q1229" s="230" t="s">
        <v>575</v>
      </c>
      <c r="R1229" s="230" t="s">
        <v>15109</v>
      </c>
      <c r="S1229" s="230" t="s">
        <v>5714</v>
      </c>
      <c r="T1229" s="232">
        <v>8998</v>
      </c>
      <c r="U1229" s="230" t="s">
        <v>7600</v>
      </c>
      <c r="V1229" s="230" t="s">
        <v>7601</v>
      </c>
      <c r="W1229" s="233" t="str">
        <f>IFERROR(VLOOKUP(Query1[[#This Row],[ENTERPRISE_ID]],HR_tbl[],2, 0), "Not on HR File")</f>
        <v>Service Technician 1, In-Home</v>
      </c>
      <c r="X1229" s="113">
        <f>IFERROR(VLOOKUP(Query1[[#This Row],[ENTERPRISE_ID]],HR_tbl[],3,0), "Not on HR File")</f>
        <v>45578</v>
      </c>
      <c r="Y1229" s="234" t="str">
        <f>IFERROR(VLOOKUP(Query1[[#This Row],[ENTERPRISE_ID]], Addresses!$A:$Y,21,0), "Not on HR File")</f>
        <v>1570 RILLA CIRCLE</v>
      </c>
      <c r="Z1229" s="234">
        <f>IFERROR(VLOOKUP(Query1[[#This Row],[ENTERPRISE_ID]], Addresses!$A:$Y,22,0), "Not on HR File")</f>
        <v>0</v>
      </c>
      <c r="AA1229" s="234" t="str">
        <f>IFERROR(VLOOKUP(Query1[[#This Row],[ENTERPRISE_ID]], Addresses!$A:$Y,23,0), "Not on HR File")</f>
        <v>LAWRENCEVILLE</v>
      </c>
      <c r="AB1229" s="234" t="str">
        <f>IFERROR(VLOOKUP(Query1[[#This Row],[ENTERPRISE_ID]], Addresses!$A:$Y,24,0), "Not on HR File")</f>
        <v>GA</v>
      </c>
      <c r="AC1229" s="234" t="str">
        <f>IFERROR(VLOOKUP(Query1[[#This Row],[ENTERPRISE_ID]], Addresses!$A:$Y,25,0), "Not on HR File")</f>
        <v>30043</v>
      </c>
      <c r="AD1229" s="230" t="s">
        <v>15110</v>
      </c>
      <c r="AE1229" s="235">
        <v>46086</v>
      </c>
    </row>
    <row r="1230" spans="1:31" x14ac:dyDescent="0.3">
      <c r="A1230" s="230" t="s">
        <v>16348</v>
      </c>
      <c r="B1230" s="230" t="str">
        <f>Query1[[#This Row],[LAST_NAME]]</f>
        <v>DOUGHERTY</v>
      </c>
      <c r="C1230" s="230" t="s">
        <v>16349</v>
      </c>
      <c r="D1230" s="230" t="s">
        <v>5833</v>
      </c>
      <c r="E1230" s="230" t="s">
        <v>16350</v>
      </c>
      <c r="F1230" s="230" t="s">
        <v>16351</v>
      </c>
      <c r="G1230" s="230" t="s">
        <v>16352</v>
      </c>
      <c r="H1230" s="230" t="str">
        <f>Query1[[#This Row],[FULL_NAME]]</f>
        <v>JEFFREY DOUGHERTY</v>
      </c>
      <c r="I1230" s="230" t="s">
        <v>16353</v>
      </c>
      <c r="J1230" s="230" t="s">
        <v>4025</v>
      </c>
      <c r="K1230" s="230" t="str">
        <f>Query1[[#This Row],[ENTERPRISE_ID]]</f>
        <v>JDOUGH9</v>
      </c>
      <c r="L1230" s="231">
        <v>7637330166</v>
      </c>
      <c r="M1230" s="230" t="s">
        <v>5630</v>
      </c>
      <c r="N1230" s="230" t="s">
        <v>16354</v>
      </c>
      <c r="O1230" s="230"/>
      <c r="P1230" s="230" t="s">
        <v>16355</v>
      </c>
      <c r="Q1230" s="230" t="s">
        <v>955</v>
      </c>
      <c r="R1230" s="230" t="s">
        <v>16356</v>
      </c>
      <c r="S1230" s="230" t="s">
        <v>5916</v>
      </c>
      <c r="T1230" s="232">
        <v>8998</v>
      </c>
      <c r="U1230" s="230" t="s">
        <v>11098</v>
      </c>
      <c r="V1230" s="230" t="s">
        <v>11099</v>
      </c>
      <c r="W1230" s="233" t="str">
        <f>IFERROR(VLOOKUP(Query1[[#This Row],[ENTERPRISE_ID]],HR_tbl[],2, 0), "Not on HR File")</f>
        <v>Service Technician 3, In-Home</v>
      </c>
      <c r="X1230" s="113">
        <f>IFERROR(VLOOKUP(Query1[[#This Row],[ENTERPRISE_ID]],HR_tbl[],3,0), "Not on HR File")</f>
        <v>37255</v>
      </c>
      <c r="Y1230" s="234" t="str">
        <f>IFERROR(VLOOKUP(Query1[[#This Row],[ENTERPRISE_ID]], Addresses!$A:$Y,21,0), "Not on HR File")</f>
        <v>5741  157TH LANE NW</v>
      </c>
      <c r="Z1230" s="234">
        <f>IFERROR(VLOOKUP(Query1[[#This Row],[ENTERPRISE_ID]], Addresses!$A:$Y,22,0), "Not on HR File")</f>
        <v>0</v>
      </c>
      <c r="AA1230" s="234" t="str">
        <f>IFERROR(VLOOKUP(Query1[[#This Row],[ENTERPRISE_ID]], Addresses!$A:$Y,23,0), "Not on HR File")</f>
        <v>RAMSEY</v>
      </c>
      <c r="AB1230" s="234" t="str">
        <f>IFERROR(VLOOKUP(Query1[[#This Row],[ENTERPRISE_ID]], Addresses!$A:$Y,24,0), "Not on HR File")</f>
        <v>MN</v>
      </c>
      <c r="AC1230" s="234" t="str">
        <f>IFERROR(VLOOKUP(Query1[[#This Row],[ENTERPRISE_ID]], Addresses!$A:$Y,25,0), "Not on HR File")</f>
        <v>55303</v>
      </c>
      <c r="AD1230" s="230" t="s">
        <v>31722</v>
      </c>
      <c r="AE1230" s="235">
        <v>46086</v>
      </c>
    </row>
    <row r="1231" spans="1:31" x14ac:dyDescent="0.3">
      <c r="A1231" s="230" t="s">
        <v>1179</v>
      </c>
      <c r="B1231" s="230" t="str">
        <f>Query1[[#This Row],[LAST_NAME]]</f>
        <v>CARABALLO</v>
      </c>
      <c r="C1231" s="230" t="s">
        <v>1180</v>
      </c>
      <c r="D1231" s="230" t="s">
        <v>5638</v>
      </c>
      <c r="E1231" s="230" t="s">
        <v>8879</v>
      </c>
      <c r="F1231" s="230" t="s">
        <v>8880</v>
      </c>
      <c r="G1231" s="230" t="s">
        <v>1181</v>
      </c>
      <c r="H1231" s="230" t="str">
        <f>Query1[[#This Row],[FULL_NAME]]</f>
        <v>FREDDIE CARABALLO</v>
      </c>
      <c r="I1231" s="230" t="s">
        <v>4908</v>
      </c>
      <c r="J1231" s="230" t="s">
        <v>4907</v>
      </c>
      <c r="K1231" s="230" t="str">
        <f>Query1[[#This Row],[ENTERPRISE_ID]]</f>
        <v>FCARABA</v>
      </c>
      <c r="L1231" s="231">
        <v>8138930329</v>
      </c>
      <c r="M1231" s="230" t="s">
        <v>5630</v>
      </c>
      <c r="N1231" s="230" t="s">
        <v>8881</v>
      </c>
      <c r="O1231" s="230" t="s">
        <v>8882</v>
      </c>
      <c r="P1231" s="230" t="s">
        <v>1185</v>
      </c>
      <c r="Q1231" s="230" t="s">
        <v>297</v>
      </c>
      <c r="R1231" s="230" t="s">
        <v>8883</v>
      </c>
      <c r="S1231" s="230" t="s">
        <v>5634</v>
      </c>
      <c r="T1231" s="232">
        <v>8998</v>
      </c>
      <c r="U1231" s="230" t="s">
        <v>8884</v>
      </c>
      <c r="V1231" s="230" t="s">
        <v>8885</v>
      </c>
      <c r="W1231" s="233" t="str">
        <f>IFERROR(VLOOKUP(Query1[[#This Row],[ENTERPRISE_ID]],HR_tbl[],2, 0), "Not on HR File")</f>
        <v>Service Technician 3, In-Home</v>
      </c>
      <c r="X1231" s="113">
        <f>IFERROR(VLOOKUP(Query1[[#This Row],[ENTERPRISE_ID]],HR_tbl[],3,0), "Not on HR File")</f>
        <v>44833</v>
      </c>
      <c r="Y1231" s="234" t="str">
        <f>IFERROR(VLOOKUP(Query1[[#This Row],[ENTERPRISE_ID]], Addresses!$A:$Y,21,0), "Not on HR File")</f>
        <v>4812 VALDA LN LOT D</v>
      </c>
      <c r="Z1231" s="234">
        <f>IFERROR(VLOOKUP(Query1[[#This Row],[ENTERPRISE_ID]], Addresses!$A:$Y,22,0), "Not on HR File")</f>
        <v>0</v>
      </c>
      <c r="AA1231" s="234" t="str">
        <f>IFERROR(VLOOKUP(Query1[[#This Row],[ENTERPRISE_ID]], Addresses!$A:$Y,23,0), "Not on HR File")</f>
        <v>TAMPA</v>
      </c>
      <c r="AB1231" s="234" t="str">
        <f>IFERROR(VLOOKUP(Query1[[#This Row],[ENTERPRISE_ID]], Addresses!$A:$Y,24,0), "Not on HR File")</f>
        <v>FL</v>
      </c>
      <c r="AC1231" s="234" t="str">
        <f>IFERROR(VLOOKUP(Query1[[#This Row],[ENTERPRISE_ID]], Addresses!$A:$Y,25,0), "Not on HR File")</f>
        <v>33610</v>
      </c>
      <c r="AD1231" s="230" t="s">
        <v>8886</v>
      </c>
      <c r="AE1231" s="235">
        <v>46086</v>
      </c>
    </row>
    <row r="1232" spans="1:31" x14ac:dyDescent="0.3">
      <c r="A1232" s="230" t="s">
        <v>16635</v>
      </c>
      <c r="B1232" s="230" t="str">
        <f>Query1[[#This Row],[LAST_NAME]]</f>
        <v>KRYSTYNIAK</v>
      </c>
      <c r="C1232" s="230" t="s">
        <v>16636</v>
      </c>
      <c r="D1232" s="230" t="s">
        <v>5719</v>
      </c>
      <c r="E1232" s="230" t="s">
        <v>16637</v>
      </c>
      <c r="F1232" s="230" t="s">
        <v>16638</v>
      </c>
      <c r="G1232" s="230" t="s">
        <v>16639</v>
      </c>
      <c r="H1232" s="230" t="str">
        <f>Query1[[#This Row],[FULL_NAME]]</f>
        <v>MICHAEL KRYSTYNIAK</v>
      </c>
      <c r="I1232" s="230" t="s">
        <v>16640</v>
      </c>
      <c r="J1232" s="230" t="s">
        <v>3909</v>
      </c>
      <c r="K1232" s="230" t="str">
        <f>Query1[[#This Row],[ENTERPRISE_ID]]</f>
        <v>MKRYSTY</v>
      </c>
      <c r="L1232" s="231">
        <v>3313084664</v>
      </c>
      <c r="M1232" s="230" t="s">
        <v>5630</v>
      </c>
      <c r="N1232" s="230" t="s">
        <v>16641</v>
      </c>
      <c r="O1232" s="230"/>
      <c r="P1232" s="230" t="s">
        <v>13848</v>
      </c>
      <c r="Q1232" s="230" t="s">
        <v>250</v>
      </c>
      <c r="R1232" s="230" t="s">
        <v>16642</v>
      </c>
      <c r="S1232" s="230" t="s">
        <v>5664</v>
      </c>
      <c r="T1232" s="232">
        <v>8998</v>
      </c>
      <c r="U1232" s="230" t="s">
        <v>9905</v>
      </c>
      <c r="V1232" s="230" t="s">
        <v>9906</v>
      </c>
      <c r="W1232" s="233" t="str">
        <f>IFERROR(VLOOKUP(Query1[[#This Row],[ENTERPRISE_ID]],HR_tbl[],2, 0), "Not on HR File")</f>
        <v>Service Technician 2, Trainee</v>
      </c>
      <c r="X1232" s="113">
        <f>IFERROR(VLOOKUP(Query1[[#This Row],[ENTERPRISE_ID]],HR_tbl[],3,0), "Not on HR File")</f>
        <v>46012</v>
      </c>
      <c r="Y1232" s="234" t="str">
        <f>IFERROR(VLOOKUP(Query1[[#This Row],[ENTERPRISE_ID]], Addresses!$A:$Y,21,0), "Not on HR File")</f>
        <v>Not on HR File</v>
      </c>
      <c r="Z1232" s="234" t="str">
        <f>IFERROR(VLOOKUP(Query1[[#This Row],[ENTERPRISE_ID]], Addresses!$A:$Y,22,0), "Not on HR File")</f>
        <v>Not on HR File</v>
      </c>
      <c r="AA1232" s="234" t="str">
        <f>IFERROR(VLOOKUP(Query1[[#This Row],[ENTERPRISE_ID]], Addresses!$A:$Y,23,0), "Not on HR File")</f>
        <v>Not on HR File</v>
      </c>
      <c r="AB1232" s="234" t="str">
        <f>IFERROR(VLOOKUP(Query1[[#This Row],[ENTERPRISE_ID]], Addresses!$A:$Y,24,0), "Not on HR File")</f>
        <v>Not on HR File</v>
      </c>
      <c r="AC1232" s="234" t="str">
        <f>IFERROR(VLOOKUP(Query1[[#This Row],[ENTERPRISE_ID]], Addresses!$A:$Y,25,0), "Not on HR File")</f>
        <v>Not on HR File</v>
      </c>
      <c r="AD1232" s="230" t="s">
        <v>16643</v>
      </c>
      <c r="AE1232" s="235">
        <v>46086</v>
      </c>
    </row>
    <row r="1233" spans="1:31" x14ac:dyDescent="0.3">
      <c r="A1233" s="230" t="s">
        <v>14778</v>
      </c>
      <c r="B1233" s="230" t="str">
        <f>Query1[[#This Row],[LAST_NAME]]</f>
        <v>JENKINS</v>
      </c>
      <c r="C1233" s="230" t="s">
        <v>14779</v>
      </c>
      <c r="D1233" s="230" t="s">
        <v>5682</v>
      </c>
      <c r="E1233" s="230" t="s">
        <v>14780</v>
      </c>
      <c r="F1233" s="230" t="s">
        <v>14781</v>
      </c>
      <c r="G1233" s="230" t="s">
        <v>14782</v>
      </c>
      <c r="H1233" s="230" t="str">
        <f>Query1[[#This Row],[FULL_NAME]]</f>
        <v>ANDREW JENKINS</v>
      </c>
      <c r="I1233" s="230" t="s">
        <v>14783</v>
      </c>
      <c r="J1233" s="230" t="s">
        <v>4248</v>
      </c>
      <c r="K1233" s="230" t="str">
        <f>Query1[[#This Row],[ENTERPRISE_ID]]</f>
        <v>AJENKI0</v>
      </c>
      <c r="L1233" s="231">
        <v>5409152028</v>
      </c>
      <c r="M1233" s="230" t="s">
        <v>5630</v>
      </c>
      <c r="N1233" s="230" t="s">
        <v>14784</v>
      </c>
      <c r="O1233" s="230"/>
      <c r="P1233" s="230" t="s">
        <v>14785</v>
      </c>
      <c r="Q1233" s="230" t="s">
        <v>328</v>
      </c>
      <c r="R1233" s="230" t="s">
        <v>14786</v>
      </c>
      <c r="S1233" s="230" t="s">
        <v>5664</v>
      </c>
      <c r="T1233" s="232">
        <v>8998</v>
      </c>
      <c r="U1233" s="230" t="s">
        <v>8897</v>
      </c>
      <c r="V1233" s="230" t="s">
        <v>9394</v>
      </c>
      <c r="W1233" s="233" t="str">
        <f>IFERROR(VLOOKUP(Query1[[#This Row],[ENTERPRISE_ID]],HR_tbl[],2, 0), "Not on HR File")</f>
        <v>Service Technician 2, In-Home</v>
      </c>
      <c r="X1233" s="113">
        <f>IFERROR(VLOOKUP(Query1[[#This Row],[ENTERPRISE_ID]],HR_tbl[],3,0), "Not on HR File")</f>
        <v>46026</v>
      </c>
      <c r="Y1233" s="234" t="str">
        <f>IFERROR(VLOOKUP(Query1[[#This Row],[ENTERPRISE_ID]], Addresses!$A:$Y,21,0), "Not on HR File")</f>
        <v>Not on HR File</v>
      </c>
      <c r="Z1233" s="234" t="str">
        <f>IFERROR(VLOOKUP(Query1[[#This Row],[ENTERPRISE_ID]], Addresses!$A:$Y,22,0), "Not on HR File")</f>
        <v>Not on HR File</v>
      </c>
      <c r="AA1233" s="234" t="str">
        <f>IFERROR(VLOOKUP(Query1[[#This Row],[ENTERPRISE_ID]], Addresses!$A:$Y,23,0), "Not on HR File")</f>
        <v>Not on HR File</v>
      </c>
      <c r="AB1233" s="234" t="str">
        <f>IFERROR(VLOOKUP(Query1[[#This Row],[ENTERPRISE_ID]], Addresses!$A:$Y,24,0), "Not on HR File")</f>
        <v>Not on HR File</v>
      </c>
      <c r="AC1233" s="234" t="str">
        <f>IFERROR(VLOOKUP(Query1[[#This Row],[ENTERPRISE_ID]], Addresses!$A:$Y,25,0), "Not on HR File")</f>
        <v>Not on HR File</v>
      </c>
      <c r="AD1233" s="230" t="s">
        <v>14787</v>
      </c>
      <c r="AE1233" s="235">
        <v>46086</v>
      </c>
    </row>
    <row r="1234" spans="1:31" x14ac:dyDescent="0.3">
      <c r="A1234" s="230" t="s">
        <v>7870</v>
      </c>
      <c r="B1234" s="230" t="str">
        <f>Query1[[#This Row],[LAST_NAME]]</f>
        <v>KLEIN</v>
      </c>
      <c r="C1234" s="230" t="s">
        <v>7871</v>
      </c>
      <c r="D1234" s="230" t="s">
        <v>5719</v>
      </c>
      <c r="E1234" s="230" t="s">
        <v>7872</v>
      </c>
      <c r="F1234" s="230" t="s">
        <v>7873</v>
      </c>
      <c r="G1234" s="230" t="s">
        <v>7874</v>
      </c>
      <c r="H1234" s="230" t="str">
        <f>Query1[[#This Row],[FULL_NAME]]</f>
        <v>MAXWELL KLEIN</v>
      </c>
      <c r="I1234" s="230" t="s">
        <v>7875</v>
      </c>
      <c r="J1234" s="230" t="s">
        <v>7876</v>
      </c>
      <c r="K1234" s="230" t="str">
        <f>Query1[[#This Row],[ENTERPRISE_ID]]</f>
        <v>MKLEIN</v>
      </c>
      <c r="L1234" s="231">
        <v>9062630024</v>
      </c>
      <c r="M1234" s="230" t="s">
        <v>5630</v>
      </c>
      <c r="N1234" s="230" t="s">
        <v>7877</v>
      </c>
      <c r="O1234" s="230" t="s">
        <v>6047</v>
      </c>
      <c r="P1234" s="230" t="s">
        <v>7878</v>
      </c>
      <c r="Q1234" s="230" t="s">
        <v>752</v>
      </c>
      <c r="R1234" s="230" t="s">
        <v>7879</v>
      </c>
      <c r="S1234" s="230" t="s">
        <v>5664</v>
      </c>
      <c r="T1234" s="232">
        <v>8998</v>
      </c>
      <c r="U1234" s="230" t="s">
        <v>6615</v>
      </c>
      <c r="V1234" s="230" t="s">
        <v>6616</v>
      </c>
      <c r="W1234" s="233" t="str">
        <f>IFERROR(VLOOKUP(Query1[[#This Row],[ENTERPRISE_ID]],HR_tbl[],2, 0), "Not on HR File")</f>
        <v>Service Technician 2, Trainee</v>
      </c>
      <c r="X1234" s="113">
        <f>IFERROR(VLOOKUP(Query1[[#This Row],[ENTERPRISE_ID]],HR_tbl[],3,0), "Not on HR File")</f>
        <v>46054</v>
      </c>
      <c r="Y1234" s="234" t="str">
        <f>IFERROR(VLOOKUP(Query1[[#This Row],[ENTERPRISE_ID]], Addresses!$A:$Y,21,0), "Not on HR File")</f>
        <v>Not on HR File</v>
      </c>
      <c r="Z1234" s="234" t="str">
        <f>IFERROR(VLOOKUP(Query1[[#This Row],[ENTERPRISE_ID]], Addresses!$A:$Y,22,0), "Not on HR File")</f>
        <v>Not on HR File</v>
      </c>
      <c r="AA1234" s="234" t="str">
        <f>IFERROR(VLOOKUP(Query1[[#This Row],[ENTERPRISE_ID]], Addresses!$A:$Y,23,0), "Not on HR File")</f>
        <v>Not on HR File</v>
      </c>
      <c r="AB1234" s="234" t="str">
        <f>IFERROR(VLOOKUP(Query1[[#This Row],[ENTERPRISE_ID]], Addresses!$A:$Y,24,0), "Not on HR File")</f>
        <v>Not on HR File</v>
      </c>
      <c r="AC1234" s="234" t="str">
        <f>IFERROR(VLOOKUP(Query1[[#This Row],[ENTERPRISE_ID]], Addresses!$A:$Y,25,0), "Not on HR File")</f>
        <v>Not on HR File</v>
      </c>
      <c r="AD1234" s="230" t="s">
        <v>7880</v>
      </c>
      <c r="AE1234" s="235">
        <v>46086</v>
      </c>
    </row>
    <row r="1235" spans="1:31" x14ac:dyDescent="0.3">
      <c r="A1235" s="230" t="s">
        <v>1723</v>
      </c>
      <c r="B1235" s="230" t="str">
        <f>Query1[[#This Row],[LAST_NAME]]</f>
        <v>WRIGHT</v>
      </c>
      <c r="C1235" s="230" t="s">
        <v>1724</v>
      </c>
      <c r="D1235" s="230" t="s">
        <v>5889</v>
      </c>
      <c r="E1235" s="230" t="s">
        <v>7496</v>
      </c>
      <c r="F1235" s="230" t="s">
        <v>7497</v>
      </c>
      <c r="G1235" s="230" t="s">
        <v>1725</v>
      </c>
      <c r="H1235" s="230" t="str">
        <f>Query1[[#This Row],[FULL_NAME]]</f>
        <v>MICHAEL WRIGHT</v>
      </c>
      <c r="I1235" s="230" t="s">
        <v>4017</v>
      </c>
      <c r="J1235" s="230" t="s">
        <v>3909</v>
      </c>
      <c r="K1235" s="230" t="str">
        <f>Query1[[#This Row],[ENTERPRISE_ID]]</f>
        <v>MWRIGH0</v>
      </c>
      <c r="L1235" s="231">
        <v>3039610023</v>
      </c>
      <c r="M1235" s="230" t="s">
        <v>5630</v>
      </c>
      <c r="N1235" s="230" t="s">
        <v>7498</v>
      </c>
      <c r="O1235" s="230"/>
      <c r="P1235" s="230" t="s">
        <v>1729</v>
      </c>
      <c r="Q1235" s="230" t="s">
        <v>760</v>
      </c>
      <c r="R1235" s="230" t="s">
        <v>7499</v>
      </c>
      <c r="S1235" s="230" t="s">
        <v>5738</v>
      </c>
      <c r="T1235" s="232">
        <v>8998</v>
      </c>
      <c r="U1235" s="230" t="s">
        <v>1872</v>
      </c>
      <c r="V1235" s="230" t="s">
        <v>7181</v>
      </c>
      <c r="W1235" s="233" t="str">
        <f>IFERROR(VLOOKUP(Query1[[#This Row],[ENTERPRISE_ID]],HR_tbl[],2, 0), "Not on HR File")</f>
        <v>Service Technician 3, In-Home</v>
      </c>
      <c r="X1235" s="113">
        <f>IFERROR(VLOOKUP(Query1[[#This Row],[ENTERPRISE_ID]],HR_tbl[],3,0), "Not on HR File")</f>
        <v>45564</v>
      </c>
      <c r="Y1235" s="234" t="str">
        <f>IFERROR(VLOOKUP(Query1[[#This Row],[ENTERPRISE_ID]], Addresses!$A:$Y,21,0), "Not on HR File")</f>
        <v>8619 S DUDLEY ST</v>
      </c>
      <c r="Z1235" s="234">
        <f>IFERROR(VLOOKUP(Query1[[#This Row],[ENTERPRISE_ID]], Addresses!$A:$Y,22,0), "Not on HR File")</f>
        <v>0</v>
      </c>
      <c r="AA1235" s="234" t="str">
        <f>IFERROR(VLOOKUP(Query1[[#This Row],[ENTERPRISE_ID]], Addresses!$A:$Y,23,0), "Not on HR File")</f>
        <v>LITTLETON</v>
      </c>
      <c r="AB1235" s="234" t="str">
        <f>IFERROR(VLOOKUP(Query1[[#This Row],[ENTERPRISE_ID]], Addresses!$A:$Y,24,0), "Not on HR File")</f>
        <v>CO</v>
      </c>
      <c r="AC1235" s="234" t="str">
        <f>IFERROR(VLOOKUP(Query1[[#This Row],[ENTERPRISE_ID]], Addresses!$A:$Y,25,0), "Not on HR File")</f>
        <v>80128</v>
      </c>
      <c r="AD1235" s="230" t="s">
        <v>7500</v>
      </c>
      <c r="AE1235" s="235">
        <v>46086</v>
      </c>
    </row>
    <row r="1236" spans="1:31" x14ac:dyDescent="0.3">
      <c r="A1236" s="230" t="s">
        <v>6603</v>
      </c>
      <c r="B1236" s="230" t="str">
        <f>Query1[[#This Row],[LAST_NAME]]</f>
        <v>SABADO</v>
      </c>
      <c r="C1236" s="230" t="s">
        <v>3118</v>
      </c>
      <c r="D1236" s="230" t="s">
        <v>5647</v>
      </c>
      <c r="E1236" s="230" t="s">
        <v>6604</v>
      </c>
      <c r="F1236" s="230" t="s">
        <v>6605</v>
      </c>
      <c r="G1236" s="230" t="s">
        <v>3119</v>
      </c>
      <c r="H1236" s="230" t="str">
        <f>Query1[[#This Row],[FULL_NAME]]</f>
        <v>JAMES SABADO</v>
      </c>
      <c r="I1236" s="230" t="s">
        <v>4340</v>
      </c>
      <c r="J1236" s="230" t="s">
        <v>3968</v>
      </c>
      <c r="K1236" s="230" t="str">
        <f>Query1[[#This Row],[ENTERPRISE_ID]]</f>
        <v>JSABADO</v>
      </c>
      <c r="L1236" s="231">
        <v>8652044431</v>
      </c>
      <c r="M1236" s="230" t="s">
        <v>5630</v>
      </c>
      <c r="N1236" s="230" t="s">
        <v>6606</v>
      </c>
      <c r="O1236" s="230"/>
      <c r="P1236" s="230" t="s">
        <v>6607</v>
      </c>
      <c r="Q1236" s="230" t="s">
        <v>279</v>
      </c>
      <c r="R1236" s="230" t="s">
        <v>6608</v>
      </c>
      <c r="S1236" s="230" t="s">
        <v>5738</v>
      </c>
      <c r="T1236" s="232">
        <v>8998</v>
      </c>
      <c r="U1236" s="230" t="s">
        <v>5715</v>
      </c>
      <c r="V1236" s="230" t="s">
        <v>5716</v>
      </c>
      <c r="W1236" s="233" t="str">
        <f>IFERROR(VLOOKUP(Query1[[#This Row],[ENTERPRISE_ID]],HR_tbl[],2, 0), "Not on HR File")</f>
        <v>Team Lead Technician</v>
      </c>
      <c r="X1236" s="113">
        <f>IFERROR(VLOOKUP(Query1[[#This Row],[ENTERPRISE_ID]],HR_tbl[],3,0), "Not on HR File")</f>
        <v>41828</v>
      </c>
      <c r="Y1236" s="234" t="str">
        <f>IFERROR(VLOOKUP(Query1[[#This Row],[ENTERPRISE_ID]], Addresses!$A:$Y,21,0), "Not on HR File")</f>
        <v>5009 Horsestall Dr</v>
      </c>
      <c r="Z1236" s="234">
        <f>IFERROR(VLOOKUP(Query1[[#This Row],[ENTERPRISE_ID]], Addresses!$A:$Y,22,0), "Not on HR File")</f>
        <v>0</v>
      </c>
      <c r="AA1236" s="234" t="str">
        <f>IFERROR(VLOOKUP(Query1[[#This Row],[ENTERPRISE_ID]], Addresses!$A:$Y,23,0), "Not on HR File")</f>
        <v>Knoxville</v>
      </c>
      <c r="AB1236" s="234" t="str">
        <f>IFERROR(VLOOKUP(Query1[[#This Row],[ENTERPRISE_ID]], Addresses!$A:$Y,24,0), "Not on HR File")</f>
        <v>TN</v>
      </c>
      <c r="AC1236" s="234" t="str">
        <f>IFERROR(VLOOKUP(Query1[[#This Row],[ENTERPRISE_ID]], Addresses!$A:$Y,25,0), "Not on HR File")</f>
        <v>37918</v>
      </c>
      <c r="AD1236" s="230" t="s">
        <v>6609</v>
      </c>
      <c r="AE1236" s="235">
        <v>46086</v>
      </c>
    </row>
    <row r="1237" spans="1:31" x14ac:dyDescent="0.3">
      <c r="A1237" s="230" t="s">
        <v>18998</v>
      </c>
      <c r="B1237" s="230" t="str">
        <f>Query1[[#This Row],[LAST_NAME]]</f>
        <v>VICKERY</v>
      </c>
      <c r="C1237" s="230" t="s">
        <v>18999</v>
      </c>
      <c r="D1237" s="230" t="s">
        <v>6339</v>
      </c>
      <c r="E1237" s="230" t="s">
        <v>19000</v>
      </c>
      <c r="F1237" s="230" t="s">
        <v>19001</v>
      </c>
      <c r="G1237" s="230" t="s">
        <v>19002</v>
      </c>
      <c r="H1237" s="230" t="str">
        <f>Query1[[#This Row],[FULL_NAME]]</f>
        <v>GEORGE VICKERY</v>
      </c>
      <c r="I1237" s="230" t="s">
        <v>19003</v>
      </c>
      <c r="J1237" s="230" t="s">
        <v>4066</v>
      </c>
      <c r="K1237" s="230" t="str">
        <f>Query1[[#This Row],[ENTERPRISE_ID]]</f>
        <v>GVICKER</v>
      </c>
      <c r="L1237" s="231">
        <v>8482343860</v>
      </c>
      <c r="M1237" s="230" t="s">
        <v>5630</v>
      </c>
      <c r="N1237" s="230" t="s">
        <v>19004</v>
      </c>
      <c r="O1237" s="230"/>
      <c r="P1237" s="230" t="s">
        <v>19005</v>
      </c>
      <c r="Q1237" s="230" t="s">
        <v>719</v>
      </c>
      <c r="R1237" s="230" t="s">
        <v>19006</v>
      </c>
      <c r="S1237" s="230" t="s">
        <v>5916</v>
      </c>
      <c r="T1237" s="232">
        <v>8998</v>
      </c>
      <c r="U1237" s="230" t="s">
        <v>8726</v>
      </c>
      <c r="V1237" s="230" t="s">
        <v>8727</v>
      </c>
      <c r="W1237" s="233" t="str">
        <f>IFERROR(VLOOKUP(Query1[[#This Row],[ENTERPRISE_ID]],HR_tbl[],2, 0), "Not on HR File")</f>
        <v>Service Technician 1, In-Home</v>
      </c>
      <c r="X1237" s="113">
        <f>IFERROR(VLOOKUP(Query1[[#This Row],[ENTERPRISE_ID]],HR_tbl[],3,0), "Not on HR File")</f>
        <v>34463</v>
      </c>
      <c r="Y1237" s="234" t="str">
        <f>IFERROR(VLOOKUP(Query1[[#This Row],[ENTERPRISE_ID]], Addresses!$A:$Y,21,0), "Not on HR File")</f>
        <v>1316 WELLINGTON AVE</v>
      </c>
      <c r="Z1237" s="234">
        <f>IFERROR(VLOOKUP(Query1[[#This Row],[ENTERPRISE_ID]], Addresses!$A:$Y,22,0), "Not on HR File")</f>
        <v>0</v>
      </c>
      <c r="AA1237" s="234" t="str">
        <f>IFERROR(VLOOKUP(Query1[[#This Row],[ENTERPRISE_ID]], Addresses!$A:$Y,23,0), "Not on HR File")</f>
        <v>MANCHESTER</v>
      </c>
      <c r="AB1237" s="234" t="str">
        <f>IFERROR(VLOOKUP(Query1[[#This Row],[ENTERPRISE_ID]], Addresses!$A:$Y,24,0), "Not on HR File")</f>
        <v>NJ</v>
      </c>
      <c r="AC1237" s="234" t="str">
        <f>IFERROR(VLOOKUP(Query1[[#This Row],[ENTERPRISE_ID]], Addresses!$A:$Y,25,0), "Not on HR File")</f>
        <v>08757</v>
      </c>
      <c r="AD1237" s="230" t="s">
        <v>19007</v>
      </c>
      <c r="AE1237" s="235">
        <v>46086</v>
      </c>
    </row>
    <row r="1238" spans="1:31" x14ac:dyDescent="0.3">
      <c r="A1238" s="230" t="s">
        <v>17625</v>
      </c>
      <c r="B1238" s="230" t="str">
        <f>Query1[[#This Row],[LAST_NAME]]</f>
        <v>AROCHO AGUAYO</v>
      </c>
      <c r="C1238" s="230" t="s">
        <v>17626</v>
      </c>
      <c r="D1238" s="230" t="s">
        <v>5957</v>
      </c>
      <c r="E1238" s="230" t="s">
        <v>17627</v>
      </c>
      <c r="F1238" s="230" t="s">
        <v>17628</v>
      </c>
      <c r="G1238" s="230" t="s">
        <v>17629</v>
      </c>
      <c r="H1238" s="230" t="str">
        <f>Query1[[#This Row],[FULL_NAME]]</f>
        <v>ERIC AROCHO AGUAYO</v>
      </c>
      <c r="I1238" s="230" t="s">
        <v>17630</v>
      </c>
      <c r="J1238" s="230" t="s">
        <v>3868</v>
      </c>
      <c r="K1238" s="230" t="str">
        <f>Query1[[#This Row],[ENTERPRISE_ID]]</f>
        <v>EAROCHO</v>
      </c>
      <c r="L1238" s="231">
        <v>9393358550</v>
      </c>
      <c r="M1238" s="230" t="s">
        <v>5630</v>
      </c>
      <c r="N1238" s="230" t="s">
        <v>17631</v>
      </c>
      <c r="O1238" s="230"/>
      <c r="P1238" s="230" t="s">
        <v>6803</v>
      </c>
      <c r="Q1238" s="230" t="s">
        <v>5965</v>
      </c>
      <c r="R1238" s="230" t="s">
        <v>8790</v>
      </c>
      <c r="S1238" s="230" t="s">
        <v>5634</v>
      </c>
      <c r="T1238" s="232">
        <v>8842</v>
      </c>
      <c r="U1238" s="230" t="s">
        <v>5967</v>
      </c>
      <c r="V1238" s="230" t="s">
        <v>5968</v>
      </c>
      <c r="W1238" s="233" t="str">
        <f>IFERROR(VLOOKUP(Query1[[#This Row],[ENTERPRISE_ID]],HR_tbl[],2, 0), "Not on HR File")</f>
        <v>Service Technician 1, In-Home</v>
      </c>
      <c r="X1238" s="113">
        <f>IFERROR(VLOOKUP(Query1[[#This Row],[ENTERPRISE_ID]],HR_tbl[],3,0), "Not on HR File")</f>
        <v>31120</v>
      </c>
      <c r="Y1238" s="234" t="str">
        <f>IFERROR(VLOOKUP(Query1[[#This Row],[ENTERPRISE_ID]], Addresses!$A:$Y,21,0), "Not on HR File")</f>
        <v>CALLE 41 2P-28</v>
      </c>
      <c r="Z1238" s="234" t="str">
        <f>IFERROR(VLOOKUP(Query1[[#This Row],[ENTERPRISE_ID]], Addresses!$A:$Y,22,0), "Not on HR File")</f>
        <v>URB. METROPOLIS</v>
      </c>
      <c r="AA1238" s="234" t="str">
        <f>IFERROR(VLOOKUP(Query1[[#This Row],[ENTERPRISE_ID]], Addresses!$A:$Y,23,0), "Not on HR File")</f>
        <v>CAROLINA</v>
      </c>
      <c r="AB1238" s="234" t="str">
        <f>IFERROR(VLOOKUP(Query1[[#This Row],[ENTERPRISE_ID]], Addresses!$A:$Y,24,0), "Not on HR File")</f>
        <v>PR</v>
      </c>
      <c r="AC1238" s="234" t="str">
        <f>IFERROR(VLOOKUP(Query1[[#This Row],[ENTERPRISE_ID]], Addresses!$A:$Y,25,0), "Not on HR File")</f>
        <v>00987</v>
      </c>
      <c r="AD1238" s="230" t="s">
        <v>17632</v>
      </c>
      <c r="AE1238" s="235">
        <v>46086</v>
      </c>
    </row>
    <row r="1239" spans="1:31" x14ac:dyDescent="0.3">
      <c r="A1239" s="230" t="s">
        <v>5138</v>
      </c>
      <c r="B1239" s="230" t="str">
        <f>Query1[[#This Row],[LAST_NAME]]</f>
        <v>BEJTE</v>
      </c>
      <c r="C1239" s="230" t="s">
        <v>7697</v>
      </c>
      <c r="D1239" s="230" t="s">
        <v>5822</v>
      </c>
      <c r="E1239" s="230" t="s">
        <v>7698</v>
      </c>
      <c r="F1239" s="230" t="s">
        <v>7699</v>
      </c>
      <c r="G1239" s="230" t="s">
        <v>5141</v>
      </c>
      <c r="H1239" s="230" t="str">
        <f>Query1[[#This Row],[FULL_NAME]]</f>
        <v>ARBEN BEJTE</v>
      </c>
      <c r="I1239" s="230" t="s">
        <v>5140</v>
      </c>
      <c r="J1239" s="230" t="s">
        <v>5139</v>
      </c>
      <c r="K1239" s="230" t="str">
        <f>Query1[[#This Row],[ENTERPRISE_ID]]</f>
        <v>ABEJTE</v>
      </c>
      <c r="L1239" s="231">
        <v>7816002093</v>
      </c>
      <c r="M1239" s="230" t="s">
        <v>5630</v>
      </c>
      <c r="N1239" s="230" t="s">
        <v>7700</v>
      </c>
      <c r="O1239" s="230" t="s">
        <v>7701</v>
      </c>
      <c r="P1239" s="230" t="s">
        <v>7702</v>
      </c>
      <c r="Q1239" s="230" t="s">
        <v>382</v>
      </c>
      <c r="R1239" s="230" t="s">
        <v>7703</v>
      </c>
      <c r="S1239" s="230" t="s">
        <v>5916</v>
      </c>
      <c r="T1239" s="232">
        <v>8998</v>
      </c>
      <c r="U1239" s="230" t="s">
        <v>6968</v>
      </c>
      <c r="V1239" s="230" t="s">
        <v>6969</v>
      </c>
      <c r="W1239" s="233" t="str">
        <f>IFERROR(VLOOKUP(Query1[[#This Row],[ENTERPRISE_ID]],HR_tbl[],2, 0), "Not on HR File")</f>
        <v>Service Technician 2, In-Home</v>
      </c>
      <c r="X1239" s="113">
        <f>IFERROR(VLOOKUP(Query1[[#This Row],[ENTERPRISE_ID]],HR_tbl[],3,0), "Not on HR File")</f>
        <v>41396</v>
      </c>
      <c r="Y1239" s="234" t="str">
        <f>IFERROR(VLOOKUP(Query1[[#This Row],[ENTERPRISE_ID]], Addresses!$A:$Y,21,0), "Not on HR File")</f>
        <v>440 north ave</v>
      </c>
      <c r="Z1239" s="234" t="str">
        <f>IFERROR(VLOOKUP(Query1[[#This Row],[ENTERPRISE_ID]], Addresses!$A:$Y,22,0), "Not on HR File")</f>
        <v>apt 90</v>
      </c>
      <c r="AA1239" s="234" t="str">
        <f>IFERROR(VLOOKUP(Query1[[#This Row],[ENTERPRISE_ID]], Addresses!$A:$Y,23,0), "Not on HR File")</f>
        <v>haverhill</v>
      </c>
      <c r="AB1239" s="234" t="str">
        <f>IFERROR(VLOOKUP(Query1[[#This Row],[ENTERPRISE_ID]], Addresses!$A:$Y,24,0), "Not on HR File")</f>
        <v>MA</v>
      </c>
      <c r="AC1239" s="234" t="str">
        <f>IFERROR(VLOOKUP(Query1[[#This Row],[ENTERPRISE_ID]], Addresses!$A:$Y,25,0), "Not on HR File")</f>
        <v>01830</v>
      </c>
      <c r="AD1239" s="230" t="s">
        <v>7704</v>
      </c>
      <c r="AE1239" s="235">
        <v>46086</v>
      </c>
    </row>
    <row r="1240" spans="1:31" x14ac:dyDescent="0.3">
      <c r="A1240" s="230" t="s">
        <v>13760</v>
      </c>
      <c r="B1240" s="230" t="str">
        <f>Query1[[#This Row],[LAST_NAME]]</f>
        <v>SUTTON</v>
      </c>
      <c r="C1240" s="230" t="s">
        <v>13761</v>
      </c>
      <c r="D1240" s="230" t="s">
        <v>5769</v>
      </c>
      <c r="E1240" s="230" t="s">
        <v>13762</v>
      </c>
      <c r="F1240" s="230" t="s">
        <v>13763</v>
      </c>
      <c r="G1240" s="230" t="s">
        <v>13764</v>
      </c>
      <c r="H1240" s="230" t="str">
        <f>Query1[[#This Row],[FULL_NAME]]</f>
        <v>CHRISTOPHER SUTTON</v>
      </c>
      <c r="I1240" s="230" t="s">
        <v>13765</v>
      </c>
      <c r="J1240" s="230" t="s">
        <v>4070</v>
      </c>
      <c r="K1240" s="230" t="str">
        <f>Query1[[#This Row],[ENTERPRISE_ID]]</f>
        <v>CSUTTON</v>
      </c>
      <c r="L1240" s="231">
        <v>2708740062</v>
      </c>
      <c r="M1240" s="230" t="s">
        <v>5630</v>
      </c>
      <c r="N1240" s="230" t="s">
        <v>13766</v>
      </c>
      <c r="O1240" s="230"/>
      <c r="P1240" s="230" t="s">
        <v>13767</v>
      </c>
      <c r="Q1240" s="230" t="s">
        <v>366</v>
      </c>
      <c r="R1240" s="230" t="s">
        <v>7562</v>
      </c>
      <c r="S1240" s="230" t="s">
        <v>5738</v>
      </c>
      <c r="T1240" s="232">
        <v>8998</v>
      </c>
      <c r="U1240" s="230" t="s">
        <v>5772</v>
      </c>
      <c r="V1240" s="230" t="s">
        <v>7211</v>
      </c>
      <c r="W1240" s="233" t="str">
        <f>IFERROR(VLOOKUP(Query1[[#This Row],[ENTERPRISE_ID]],HR_tbl[],2, 0), "Not on HR File")</f>
        <v>Service Technician 3, In-Home</v>
      </c>
      <c r="X1240" s="113">
        <f>IFERROR(VLOOKUP(Query1[[#This Row],[ENTERPRISE_ID]],HR_tbl[],3,0), "Not on HR File")</f>
        <v>45879</v>
      </c>
      <c r="Y1240" s="234" t="str">
        <f>IFERROR(VLOOKUP(Query1[[#This Row],[ENTERPRISE_ID]], Addresses!$A:$Y,21,0), "Not on HR File")</f>
        <v>314 ELTON DR</v>
      </c>
      <c r="Z1240" s="234" t="str">
        <f>IFERROR(VLOOKUP(Query1[[#This Row],[ENTERPRISE_ID]], Addresses!$A:$Y,22,0), "Not on HR File")</f>
        <v>A</v>
      </c>
      <c r="AA1240" s="234" t="str">
        <f>IFERROR(VLOOKUP(Query1[[#This Row],[ENTERPRISE_ID]], Addresses!$A:$Y,23,0), "Not on HR File")</f>
        <v>HOPKINSVILLE</v>
      </c>
      <c r="AB1240" s="234" t="str">
        <f>IFERROR(VLOOKUP(Query1[[#This Row],[ENTERPRISE_ID]], Addresses!$A:$Y,24,0), "Not on HR File")</f>
        <v>KY</v>
      </c>
      <c r="AC1240" s="234" t="str">
        <f>IFERROR(VLOOKUP(Query1[[#This Row],[ENTERPRISE_ID]], Addresses!$A:$Y,25,0), "Not on HR File")</f>
        <v>42240</v>
      </c>
      <c r="AD1240" s="230" t="s">
        <v>13768</v>
      </c>
      <c r="AE1240" s="235">
        <v>46086</v>
      </c>
    </row>
    <row r="1241" spans="1:31" x14ac:dyDescent="0.3">
      <c r="A1241" s="230" t="s">
        <v>12043</v>
      </c>
      <c r="B1241" s="230" t="str">
        <f>Query1[[#This Row],[LAST_NAME]]</f>
        <v>POPP</v>
      </c>
      <c r="C1241" s="230" t="s">
        <v>12044</v>
      </c>
      <c r="D1241" s="230" t="s">
        <v>6119</v>
      </c>
      <c r="E1241" s="230" t="s">
        <v>8710</v>
      </c>
      <c r="F1241" s="230" t="s">
        <v>12045</v>
      </c>
      <c r="G1241" s="230" t="s">
        <v>7694</v>
      </c>
      <c r="H1241" s="230" t="str">
        <f>Query1[[#This Row],[FULL_NAME]]</f>
        <v>CHRISTOPHER POPP</v>
      </c>
      <c r="I1241" s="230" t="s">
        <v>12046</v>
      </c>
      <c r="J1241" s="230" t="s">
        <v>4070</v>
      </c>
      <c r="K1241" s="230" t="str">
        <f>Query1[[#This Row],[ENTERPRISE_ID]]</f>
        <v>CPOPP1</v>
      </c>
      <c r="L1241" s="231">
        <v>9377943157</v>
      </c>
      <c r="M1241" s="230" t="s">
        <v>5630</v>
      </c>
      <c r="N1241" s="230" t="s">
        <v>12047</v>
      </c>
      <c r="O1241" s="230"/>
      <c r="P1241" s="230" t="s">
        <v>12048</v>
      </c>
      <c r="Q1241" s="230" t="s">
        <v>260</v>
      </c>
      <c r="R1241" s="230" t="s">
        <v>12049</v>
      </c>
      <c r="S1241" s="230" t="s">
        <v>5738</v>
      </c>
      <c r="T1241" s="232">
        <v>8998</v>
      </c>
      <c r="U1241" s="230" t="s">
        <v>5715</v>
      </c>
      <c r="V1241" s="230" t="s">
        <v>5716</v>
      </c>
      <c r="W1241" s="233" t="str">
        <f>IFERROR(VLOOKUP(Query1[[#This Row],[ENTERPRISE_ID]],HR_tbl[],2, 0), "Not on HR File")</f>
        <v>Team Lead Technician</v>
      </c>
      <c r="X1241" s="113">
        <f>IFERROR(VLOOKUP(Query1[[#This Row],[ENTERPRISE_ID]],HR_tbl[],3,0), "Not on HR File")</f>
        <v>35714</v>
      </c>
      <c r="Y1241" s="234" t="str">
        <f>IFERROR(VLOOKUP(Query1[[#This Row],[ENTERPRISE_ID]], Addresses!$A:$Y,21,0), "Not on HR File")</f>
        <v>331 PRINCEWOOD AVENUE</v>
      </c>
      <c r="Z1241" s="234">
        <f>IFERROR(VLOOKUP(Query1[[#This Row],[ENTERPRISE_ID]], Addresses!$A:$Y,22,0), "Not on HR File")</f>
        <v>0</v>
      </c>
      <c r="AA1241" s="234" t="str">
        <f>IFERROR(VLOOKUP(Query1[[#This Row],[ENTERPRISE_ID]], Addresses!$A:$Y,23,0), "Not on HR File")</f>
        <v>KETTERING</v>
      </c>
      <c r="AB1241" s="234" t="str">
        <f>IFERROR(VLOOKUP(Query1[[#This Row],[ENTERPRISE_ID]], Addresses!$A:$Y,24,0), "Not on HR File")</f>
        <v>OH</v>
      </c>
      <c r="AC1241" s="234" t="str">
        <f>IFERROR(VLOOKUP(Query1[[#This Row],[ENTERPRISE_ID]], Addresses!$A:$Y,25,0), "Not on HR File")</f>
        <v>45429</v>
      </c>
      <c r="AD1241" s="230" t="s">
        <v>12050</v>
      </c>
      <c r="AE1241" s="235">
        <v>46086</v>
      </c>
    </row>
    <row r="1242" spans="1:31" x14ac:dyDescent="0.3">
      <c r="A1242" s="230" t="s">
        <v>16960</v>
      </c>
      <c r="B1242" s="230" t="str">
        <f>Query1[[#This Row],[LAST_NAME]]</f>
        <v>MOTON</v>
      </c>
      <c r="C1242" s="230" t="s">
        <v>16961</v>
      </c>
      <c r="D1242" s="230" t="s">
        <v>5708</v>
      </c>
      <c r="E1242" s="230" t="s">
        <v>16962</v>
      </c>
      <c r="F1242" s="230" t="s">
        <v>16963</v>
      </c>
      <c r="G1242" s="230" t="s">
        <v>16964</v>
      </c>
      <c r="H1242" s="230" t="str">
        <f>Query1[[#This Row],[FULL_NAME]]</f>
        <v>JAIRUS MOTON</v>
      </c>
      <c r="I1242" s="230" t="s">
        <v>16965</v>
      </c>
      <c r="J1242" s="230" t="s">
        <v>16966</v>
      </c>
      <c r="K1242" s="230" t="str">
        <f>Query1[[#This Row],[ENTERPRISE_ID]]</f>
        <v>JMOTON</v>
      </c>
      <c r="L1242" s="231">
        <v>6627853807</v>
      </c>
      <c r="M1242" s="230" t="s">
        <v>5630</v>
      </c>
      <c r="N1242" s="230" t="s">
        <v>16967</v>
      </c>
      <c r="O1242" s="230"/>
      <c r="P1242" s="230" t="s">
        <v>16968</v>
      </c>
      <c r="Q1242" s="230" t="s">
        <v>477</v>
      </c>
      <c r="R1242" s="230" t="s">
        <v>16969</v>
      </c>
      <c r="S1242" s="230" t="s">
        <v>5714</v>
      </c>
      <c r="T1242" s="232">
        <v>8998</v>
      </c>
      <c r="U1242" s="230" t="s">
        <v>6367</v>
      </c>
      <c r="V1242" s="230" t="s">
        <v>7277</v>
      </c>
      <c r="W1242" s="233" t="str">
        <f>IFERROR(VLOOKUP(Query1[[#This Row],[ENTERPRISE_ID]],HR_tbl[],2, 0), "Not on HR File")</f>
        <v>Service Technician HV, In-Home</v>
      </c>
      <c r="X1242" s="113">
        <f>IFERROR(VLOOKUP(Query1[[#This Row],[ENTERPRISE_ID]],HR_tbl[],3,0), "Not on HR File")</f>
        <v>44924</v>
      </c>
      <c r="Y1242" s="234" t="str">
        <f>IFERROR(VLOOKUP(Query1[[#This Row],[ENTERPRISE_ID]], Addresses!$A:$Y,21,0), "Not on HR File")</f>
        <v>801 HOME PLACE</v>
      </c>
      <c r="Z1242" s="234">
        <f>IFERROR(VLOOKUP(Query1[[#This Row],[ENTERPRISE_ID]], Addresses!$A:$Y,22,0), "Not on HR File")</f>
        <v>0</v>
      </c>
      <c r="AA1242" s="234" t="str">
        <f>IFERROR(VLOOKUP(Query1[[#This Row],[ENTERPRISE_ID]], Addresses!$A:$Y,23,0), "Not on HR File")</f>
        <v>CLARKSDALE</v>
      </c>
      <c r="AB1242" s="234" t="str">
        <f>IFERROR(VLOOKUP(Query1[[#This Row],[ENTERPRISE_ID]], Addresses!$A:$Y,24,0), "Not on HR File")</f>
        <v>MS</v>
      </c>
      <c r="AC1242" s="234" t="str">
        <f>IFERROR(VLOOKUP(Query1[[#This Row],[ENTERPRISE_ID]], Addresses!$A:$Y,25,0), "Not on HR File")</f>
        <v>38614</v>
      </c>
      <c r="AD1242" s="230" t="s">
        <v>16970</v>
      </c>
      <c r="AE1242" s="235">
        <v>46086</v>
      </c>
    </row>
    <row r="1243" spans="1:31" x14ac:dyDescent="0.3">
      <c r="A1243" s="230" t="s">
        <v>17230</v>
      </c>
      <c r="B1243" s="230" t="str">
        <f>Query1[[#This Row],[LAST_NAME]]</f>
        <v>WAHMAN</v>
      </c>
      <c r="C1243" s="230" t="s">
        <v>17231</v>
      </c>
      <c r="D1243" s="230" t="s">
        <v>5638</v>
      </c>
      <c r="E1243" s="230" t="s">
        <v>17232</v>
      </c>
      <c r="F1243" s="230" t="s">
        <v>17233</v>
      </c>
      <c r="G1243" s="230" t="s">
        <v>17234</v>
      </c>
      <c r="H1243" s="230" t="str">
        <f>Query1[[#This Row],[FULL_NAME]]</f>
        <v>AHMED WAHMAN</v>
      </c>
      <c r="I1243" s="230" t="s">
        <v>17235</v>
      </c>
      <c r="J1243" s="230" t="s">
        <v>5552</v>
      </c>
      <c r="K1243" s="230" t="str">
        <f>Query1[[#This Row],[ENTERPRISE_ID]]</f>
        <v>AWAHMAN</v>
      </c>
      <c r="L1243" s="231">
        <v>7869354064</v>
      </c>
      <c r="M1243" s="230" t="s">
        <v>5630</v>
      </c>
      <c r="N1243" s="230" t="s">
        <v>17236</v>
      </c>
      <c r="O1243" s="230"/>
      <c r="P1243" s="230" t="s">
        <v>4377</v>
      </c>
      <c r="Q1243" s="230" t="s">
        <v>297</v>
      </c>
      <c r="R1243" s="230" t="s">
        <v>17237</v>
      </c>
      <c r="S1243" s="230" t="s">
        <v>5634</v>
      </c>
      <c r="T1243" s="232">
        <v>8998</v>
      </c>
      <c r="U1243" s="230" t="s">
        <v>5987</v>
      </c>
      <c r="V1243" s="230" t="s">
        <v>5988</v>
      </c>
      <c r="W1243" s="233" t="str">
        <f>IFERROR(VLOOKUP(Query1[[#This Row],[ENTERPRISE_ID]],HR_tbl[],2, 0), "Not on HR File")</f>
        <v>Service Technician 1, In-Home</v>
      </c>
      <c r="X1243" s="113">
        <f>IFERROR(VLOOKUP(Query1[[#This Row],[ENTERPRISE_ID]],HR_tbl[],3,0), "Not on HR File")</f>
        <v>38530</v>
      </c>
      <c r="Y1243" s="234" t="str">
        <f>IFERROR(VLOOKUP(Query1[[#This Row],[ENTERPRISE_ID]], Addresses!$A:$Y,21,0), "Not on HR File")</f>
        <v>22910 SW 113 PATH</v>
      </c>
      <c r="Z1243" s="234">
        <f>IFERROR(VLOOKUP(Query1[[#This Row],[ENTERPRISE_ID]], Addresses!$A:$Y,22,0), "Not on HR File")</f>
        <v>0</v>
      </c>
      <c r="AA1243" s="234" t="str">
        <f>IFERROR(VLOOKUP(Query1[[#This Row],[ENTERPRISE_ID]], Addresses!$A:$Y,23,0), "Not on HR File")</f>
        <v>MIAMI</v>
      </c>
      <c r="AB1243" s="234" t="str">
        <f>IFERROR(VLOOKUP(Query1[[#This Row],[ENTERPRISE_ID]], Addresses!$A:$Y,24,0), "Not on HR File")</f>
        <v>FL</v>
      </c>
      <c r="AC1243" s="234" t="str">
        <f>IFERROR(VLOOKUP(Query1[[#This Row],[ENTERPRISE_ID]], Addresses!$A:$Y,25,0), "Not on HR File")</f>
        <v>33170</v>
      </c>
      <c r="AD1243" s="230" t="s">
        <v>17238</v>
      </c>
      <c r="AE1243" s="235">
        <v>46086</v>
      </c>
    </row>
    <row r="1244" spans="1:31" x14ac:dyDescent="0.3">
      <c r="A1244" s="230" t="s">
        <v>2024</v>
      </c>
      <c r="B1244" s="230" t="str">
        <f>Query1[[#This Row],[LAST_NAME]]</f>
        <v>LYONS</v>
      </c>
      <c r="C1244" s="230" t="s">
        <v>2026</v>
      </c>
      <c r="D1244" s="230" t="s">
        <v>6119</v>
      </c>
      <c r="E1244" s="230" t="s">
        <v>17399</v>
      </c>
      <c r="F1244" s="230" t="s">
        <v>17400</v>
      </c>
      <c r="G1244" s="230" t="s">
        <v>2027</v>
      </c>
      <c r="H1244" s="230" t="str">
        <f>Query1[[#This Row],[FULL_NAME]]</f>
        <v>JOHN LYONS</v>
      </c>
      <c r="I1244" s="230" t="s">
        <v>17401</v>
      </c>
      <c r="J1244" s="230" t="s">
        <v>4282</v>
      </c>
      <c r="K1244" s="230" t="str">
        <f>Query1[[#This Row],[ENTERPRISE_ID]]</f>
        <v>JLYON9</v>
      </c>
      <c r="L1244" s="231">
        <v>2766964340</v>
      </c>
      <c r="M1244" s="230" t="s">
        <v>5630</v>
      </c>
      <c r="N1244" s="230" t="s">
        <v>17402</v>
      </c>
      <c r="O1244" s="230"/>
      <c r="P1244" s="230" t="s">
        <v>9468</v>
      </c>
      <c r="Q1244" s="230" t="s">
        <v>328</v>
      </c>
      <c r="R1244" s="230" t="s">
        <v>9469</v>
      </c>
      <c r="S1244" s="230" t="s">
        <v>5738</v>
      </c>
      <c r="T1244" s="232">
        <v>8998</v>
      </c>
      <c r="U1244" s="230" t="s">
        <v>4914</v>
      </c>
      <c r="V1244" s="230" t="s">
        <v>6517</v>
      </c>
      <c r="W1244" s="233" t="str">
        <f>IFERROR(VLOOKUP(Query1[[#This Row],[ENTERPRISE_ID]],HR_tbl[],2, 0), "Not on HR File")</f>
        <v>Service Technician 1, In-Home</v>
      </c>
      <c r="X1244" s="113">
        <f>IFERROR(VLOOKUP(Query1[[#This Row],[ENTERPRISE_ID]],HR_tbl[],3,0), "Not on HR File")</f>
        <v>29936</v>
      </c>
      <c r="Y1244" s="234" t="str">
        <f>IFERROR(VLOOKUP(Query1[[#This Row],[ENTERPRISE_ID]], Addresses!$A:$Y,21,0), "Not on HR File")</f>
        <v>1813 RIVER RD</v>
      </c>
      <c r="Z1244" s="234">
        <f>IFERROR(VLOOKUP(Query1[[#This Row],[ENTERPRISE_ID]], Addresses!$A:$Y,22,0), "Not on HR File")</f>
        <v>0</v>
      </c>
      <c r="AA1244" s="234" t="str">
        <f>IFERROR(VLOOKUP(Query1[[#This Row],[ENTERPRISE_ID]], Addresses!$A:$Y,23,0), "Not on HR File")</f>
        <v>BIG STONE GAP</v>
      </c>
      <c r="AB1244" s="234" t="str">
        <f>IFERROR(VLOOKUP(Query1[[#This Row],[ENTERPRISE_ID]], Addresses!$A:$Y,24,0), "Not on HR File")</f>
        <v>VA</v>
      </c>
      <c r="AC1244" s="234" t="str">
        <f>IFERROR(VLOOKUP(Query1[[#This Row],[ENTERPRISE_ID]], Addresses!$A:$Y,25,0), "Not on HR File")</f>
        <v>24219-4262</v>
      </c>
      <c r="AD1244" s="230" t="s">
        <v>17403</v>
      </c>
      <c r="AE1244" s="235">
        <v>46086</v>
      </c>
    </row>
    <row r="1245" spans="1:31" x14ac:dyDescent="0.3">
      <c r="A1245" s="230" t="s">
        <v>3521</v>
      </c>
      <c r="B1245" s="230" t="str">
        <f>Query1[[#This Row],[LAST_NAME]]</f>
        <v>SALINAS</v>
      </c>
      <c r="C1245" s="230" t="s">
        <v>3522</v>
      </c>
      <c r="D1245" s="230" t="s">
        <v>5627</v>
      </c>
      <c r="E1245" s="230" t="s">
        <v>11728</v>
      </c>
      <c r="F1245" s="230" t="s">
        <v>11729</v>
      </c>
      <c r="G1245" s="230" t="s">
        <v>3523</v>
      </c>
      <c r="H1245" s="230" t="str">
        <f>Query1[[#This Row],[FULL_NAME]]</f>
        <v>SERGIO SALINAS</v>
      </c>
      <c r="I1245" s="230" t="s">
        <v>2774</v>
      </c>
      <c r="J1245" s="230" t="s">
        <v>4752</v>
      </c>
      <c r="K1245" s="230" t="str">
        <f>Query1[[#This Row],[ENTERPRISE_ID]]</f>
        <v>SSALINA</v>
      </c>
      <c r="L1245" s="231">
        <v>9724826682</v>
      </c>
      <c r="M1245" s="230" t="s">
        <v>5630</v>
      </c>
      <c r="N1245" s="230" t="s">
        <v>11730</v>
      </c>
      <c r="O1245" s="230"/>
      <c r="P1245" s="230" t="s">
        <v>11731</v>
      </c>
      <c r="Q1245" s="230" t="s">
        <v>279</v>
      </c>
      <c r="R1245" s="230" t="s">
        <v>4754</v>
      </c>
      <c r="S1245" s="230" t="s">
        <v>5634</v>
      </c>
      <c r="T1245" s="232">
        <v>8998</v>
      </c>
      <c r="U1245" s="230" t="s">
        <v>1565</v>
      </c>
      <c r="V1245" s="230" t="s">
        <v>5635</v>
      </c>
      <c r="W1245" s="233" t="str">
        <f>IFERROR(VLOOKUP(Query1[[#This Row],[ENTERPRISE_ID]],HR_tbl[],2, 0), "Not on HR File")</f>
        <v>Service Technician 2, In-Home</v>
      </c>
      <c r="X1245" s="113">
        <f>IFERROR(VLOOKUP(Query1[[#This Row],[ENTERPRISE_ID]],HR_tbl[],3,0), "Not on HR File")</f>
        <v>44504</v>
      </c>
      <c r="Y1245" s="234" t="str">
        <f>IFERROR(VLOOKUP(Query1[[#This Row],[ENTERPRISE_ID]], Addresses!$A:$Y,21,0), "Not on HR File")</f>
        <v>2829 MAPLE DR</v>
      </c>
      <c r="Z1245" s="234">
        <f>IFERROR(VLOOKUP(Query1[[#This Row],[ENTERPRISE_ID]], Addresses!$A:$Y,22,0), "Not on HR File")</f>
        <v>0</v>
      </c>
      <c r="AA1245" s="234" t="str">
        <f>IFERROR(VLOOKUP(Query1[[#This Row],[ENTERPRISE_ID]], Addresses!$A:$Y,23,0), "Not on HR File")</f>
        <v>MESQUITE</v>
      </c>
      <c r="AB1245" s="234" t="str">
        <f>IFERROR(VLOOKUP(Query1[[#This Row],[ENTERPRISE_ID]], Addresses!$A:$Y,24,0), "Not on HR File")</f>
        <v>TX</v>
      </c>
      <c r="AC1245" s="234" t="str">
        <f>IFERROR(VLOOKUP(Query1[[#This Row],[ENTERPRISE_ID]], Addresses!$A:$Y,25,0), "Not on HR File")</f>
        <v>75150</v>
      </c>
      <c r="AD1245" s="230" t="s">
        <v>11732</v>
      </c>
      <c r="AE1245" s="235">
        <v>46086</v>
      </c>
    </row>
    <row r="1246" spans="1:31" x14ac:dyDescent="0.3">
      <c r="A1246" s="230" t="s">
        <v>31571</v>
      </c>
      <c r="B1246" s="230" t="str">
        <f>Query1[[#This Row],[LAST_NAME]]</f>
        <v>YETTE</v>
      </c>
      <c r="C1246" s="230" t="s">
        <v>11007</v>
      </c>
      <c r="D1246" s="230" t="s">
        <v>6119</v>
      </c>
      <c r="E1246" s="230" t="s">
        <v>11008</v>
      </c>
      <c r="F1246" s="230" t="s">
        <v>31723</v>
      </c>
      <c r="G1246" s="230" t="s">
        <v>11009</v>
      </c>
      <c r="H1246" s="230" t="str">
        <f>Query1[[#This Row],[FULL_NAME]]</f>
        <v>KENNETH YETTE</v>
      </c>
      <c r="I1246" s="230" t="s">
        <v>11010</v>
      </c>
      <c r="J1246" s="230" t="s">
        <v>4537</v>
      </c>
      <c r="K1246" s="230" t="str">
        <f>Query1[[#This Row],[ENTERPRISE_ID]]</f>
        <v>KYETTE</v>
      </c>
      <c r="L1246" s="231">
        <v>5024137620</v>
      </c>
      <c r="M1246" s="230" t="s">
        <v>5630</v>
      </c>
      <c r="N1246" s="230" t="s">
        <v>31724</v>
      </c>
      <c r="O1246" s="230"/>
      <c r="P1246" s="230" t="s">
        <v>31725</v>
      </c>
      <c r="Q1246" s="230" t="s">
        <v>407</v>
      </c>
      <c r="R1246" s="230" t="s">
        <v>4964</v>
      </c>
      <c r="S1246" s="230" t="s">
        <v>5664</v>
      </c>
      <c r="T1246" s="232">
        <v>8998</v>
      </c>
      <c r="U1246" s="230" t="s">
        <v>3119</v>
      </c>
      <c r="V1246" s="230" t="s">
        <v>6506</v>
      </c>
      <c r="W1246" s="233" t="str">
        <f>IFERROR(VLOOKUP(Query1[[#This Row],[ENTERPRISE_ID]],HR_tbl[],2, 0), "Not on HR File")</f>
        <v>Service Technician 1, In-Home</v>
      </c>
      <c r="X1246" s="113">
        <f>IFERROR(VLOOKUP(Query1[[#This Row],[ENTERPRISE_ID]],HR_tbl[],3,0), "Not on HR File")</f>
        <v>44141</v>
      </c>
      <c r="Y1246" s="234" t="str">
        <f>IFERROR(VLOOKUP(Query1[[#This Row],[ENTERPRISE_ID]], Addresses!$A:$Y,21,0), "Not on HR File")</f>
        <v>119 Lincoln dr.</v>
      </c>
      <c r="Z1246" s="234">
        <f>IFERROR(VLOOKUP(Query1[[#This Row],[ENTERPRISE_ID]], Addresses!$A:$Y,22,0), "Not on HR File")</f>
        <v>0</v>
      </c>
      <c r="AA1246" s="234" t="str">
        <f>IFERROR(VLOOKUP(Query1[[#This Row],[ENTERPRISE_ID]], Addresses!$A:$Y,23,0), "Not on HR File")</f>
        <v>Elizabethton</v>
      </c>
      <c r="AB1246" s="234" t="str">
        <f>IFERROR(VLOOKUP(Query1[[#This Row],[ENTERPRISE_ID]], Addresses!$A:$Y,24,0), "Not on HR File")</f>
        <v>TN</v>
      </c>
      <c r="AC1246" s="234" t="str">
        <f>IFERROR(VLOOKUP(Query1[[#This Row],[ENTERPRISE_ID]], Addresses!$A:$Y,25,0), "Not on HR File")</f>
        <v>37643</v>
      </c>
      <c r="AD1246" s="230" t="s">
        <v>11011</v>
      </c>
      <c r="AE1246" s="235">
        <v>46086</v>
      </c>
    </row>
    <row r="1247" spans="1:31" x14ac:dyDescent="0.3">
      <c r="A1247" s="230" t="s">
        <v>16158</v>
      </c>
      <c r="B1247" s="230" t="str">
        <f>Query1[[#This Row],[LAST_NAME]]</f>
        <v>ALVAREZ</v>
      </c>
      <c r="C1247" s="230" t="s">
        <v>16159</v>
      </c>
      <c r="D1247" s="230" t="s">
        <v>5769</v>
      </c>
      <c r="E1247" s="230" t="s">
        <v>16160</v>
      </c>
      <c r="F1247" s="230" t="s">
        <v>16161</v>
      </c>
      <c r="G1247" s="230" t="s">
        <v>16162</v>
      </c>
      <c r="H1247" s="230" t="str">
        <f>Query1[[#This Row],[FULL_NAME]]</f>
        <v>PEDRO ALVAREZ</v>
      </c>
      <c r="I1247" s="230" t="s">
        <v>4280</v>
      </c>
      <c r="J1247" s="230" t="s">
        <v>4394</v>
      </c>
      <c r="K1247" s="230" t="str">
        <f>Query1[[#This Row],[ENTERPRISE_ID]]</f>
        <v>PALVARE</v>
      </c>
      <c r="L1247" s="231">
        <v>3179984913</v>
      </c>
      <c r="M1247" s="230" t="s">
        <v>5630</v>
      </c>
      <c r="N1247" s="230" t="s">
        <v>16163</v>
      </c>
      <c r="O1247" s="230"/>
      <c r="P1247" s="230" t="s">
        <v>7156</v>
      </c>
      <c r="Q1247" s="230" t="s">
        <v>773</v>
      </c>
      <c r="R1247" s="230" t="s">
        <v>16164</v>
      </c>
      <c r="S1247" s="230" t="s">
        <v>5738</v>
      </c>
      <c r="T1247" s="232">
        <v>8998</v>
      </c>
      <c r="U1247" s="230" t="s">
        <v>7124</v>
      </c>
      <c r="V1247" s="230" t="s">
        <v>7125</v>
      </c>
      <c r="W1247" s="233" t="str">
        <f>IFERROR(VLOOKUP(Query1[[#This Row],[ENTERPRISE_ID]],HR_tbl[],2, 0), "Not on HR File")</f>
        <v>Service Technician 2, In-Home</v>
      </c>
      <c r="X1247" s="113">
        <f>IFERROR(VLOOKUP(Query1[[#This Row],[ENTERPRISE_ID]],HR_tbl[],3,0), "Not on HR File")</f>
        <v>45081</v>
      </c>
      <c r="Y1247" s="234" t="str">
        <f>IFERROR(VLOOKUP(Query1[[#This Row],[ENTERPRISE_ID]], Addresses!$A:$Y,21,0), "Not on HR File")</f>
        <v>1725 north Lyndhurst dr</v>
      </c>
      <c r="Z1247" s="234">
        <f>IFERROR(VLOOKUP(Query1[[#This Row],[ENTERPRISE_ID]], Addresses!$A:$Y,22,0), "Not on HR File")</f>
        <v>0</v>
      </c>
      <c r="AA1247" s="234" t="str">
        <f>IFERROR(VLOOKUP(Query1[[#This Row],[ENTERPRISE_ID]], Addresses!$A:$Y,23,0), "Not on HR File")</f>
        <v>Speedway</v>
      </c>
      <c r="AB1247" s="234" t="str">
        <f>IFERROR(VLOOKUP(Query1[[#This Row],[ENTERPRISE_ID]], Addresses!$A:$Y,24,0), "Not on HR File")</f>
        <v>IN</v>
      </c>
      <c r="AC1247" s="234" t="str">
        <f>IFERROR(VLOOKUP(Query1[[#This Row],[ENTERPRISE_ID]], Addresses!$A:$Y,25,0), "Not on HR File")</f>
        <v>46224</v>
      </c>
      <c r="AD1247" s="230" t="s">
        <v>16165</v>
      </c>
      <c r="AE1247" s="235">
        <v>46086</v>
      </c>
    </row>
    <row r="1248" spans="1:31" x14ac:dyDescent="0.3">
      <c r="A1248" s="230" t="s">
        <v>31726</v>
      </c>
      <c r="B1248" s="230" t="str">
        <f>Query1[[#This Row],[LAST_NAME]]</f>
        <v>BROOKER</v>
      </c>
      <c r="C1248" s="230" t="s">
        <v>3022</v>
      </c>
      <c r="D1248" s="230" t="s">
        <v>6000</v>
      </c>
      <c r="E1248" s="230" t="s">
        <v>12067</v>
      </c>
      <c r="F1248" s="230" t="s">
        <v>31727</v>
      </c>
      <c r="G1248" s="230" t="s">
        <v>3023</v>
      </c>
      <c r="H1248" s="230" t="str">
        <f>Query1[[#This Row],[FULL_NAME]]</f>
        <v>BRYAN BROOKER</v>
      </c>
      <c r="I1248" s="230" t="s">
        <v>4338</v>
      </c>
      <c r="J1248" s="230" t="s">
        <v>4337</v>
      </c>
      <c r="K1248" s="230" t="str">
        <f>Query1[[#This Row],[ENTERPRISE_ID]]</f>
        <v>BBROO40</v>
      </c>
      <c r="L1248" s="231">
        <v>7248823319</v>
      </c>
      <c r="M1248" s="230" t="s">
        <v>5630</v>
      </c>
      <c r="N1248" s="230" t="s">
        <v>12068</v>
      </c>
      <c r="O1248" s="230"/>
      <c r="P1248" s="230" t="s">
        <v>12069</v>
      </c>
      <c r="Q1248" s="230" t="s">
        <v>435</v>
      </c>
      <c r="R1248" s="230" t="s">
        <v>12070</v>
      </c>
      <c r="S1248" s="230" t="s">
        <v>5714</v>
      </c>
      <c r="T1248" s="232">
        <v>8998</v>
      </c>
      <c r="U1248" s="230" t="s">
        <v>5764</v>
      </c>
      <c r="V1248" s="230" t="s">
        <v>5765</v>
      </c>
      <c r="W1248" s="233" t="str">
        <f>IFERROR(VLOOKUP(Query1[[#This Row],[ENTERPRISE_ID]],HR_tbl[],2, 0), "Not on HR File")</f>
        <v>Service Technician 1, In Home</v>
      </c>
      <c r="X1248" s="113">
        <f>IFERROR(VLOOKUP(Query1[[#This Row],[ENTERPRISE_ID]],HR_tbl[],3,0), "Not on HR File")</f>
        <v>39006</v>
      </c>
      <c r="Y1248" s="234" t="str">
        <f>IFERROR(VLOOKUP(Query1[[#This Row],[ENTERPRISE_ID]], Addresses!$A:$Y,21,0), "Not on HR File")</f>
        <v>315 Fairview Drive</v>
      </c>
      <c r="Z1248" s="234">
        <f>IFERROR(VLOOKUP(Query1[[#This Row],[ENTERPRISE_ID]], Addresses!$A:$Y,22,0), "Not on HR File")</f>
        <v>0</v>
      </c>
      <c r="AA1248" s="234" t="str">
        <f>IFERROR(VLOOKUP(Query1[[#This Row],[ENTERPRISE_ID]], Addresses!$A:$Y,23,0), "Not on HR File")</f>
        <v>IRWIN</v>
      </c>
      <c r="AB1248" s="234" t="str">
        <f>IFERROR(VLOOKUP(Query1[[#This Row],[ENTERPRISE_ID]], Addresses!$A:$Y,24,0), "Not on HR File")</f>
        <v>PA</v>
      </c>
      <c r="AC1248" s="234" t="str">
        <f>IFERROR(VLOOKUP(Query1[[#This Row],[ENTERPRISE_ID]], Addresses!$A:$Y,25,0), "Not on HR File")</f>
        <v>15642</v>
      </c>
      <c r="AD1248" s="230" t="s">
        <v>12071</v>
      </c>
      <c r="AE1248" s="235">
        <v>46086</v>
      </c>
    </row>
    <row r="1249" spans="1:31" x14ac:dyDescent="0.3">
      <c r="A1249" s="230" t="s">
        <v>1445</v>
      </c>
      <c r="B1249" s="230" t="str">
        <f>Query1[[#This Row],[LAST_NAME]]</f>
        <v>JACKSON</v>
      </c>
      <c r="C1249" s="230" t="s">
        <v>1447</v>
      </c>
      <c r="D1249" s="230" t="s">
        <v>5708</v>
      </c>
      <c r="E1249" s="230" t="s">
        <v>13522</v>
      </c>
      <c r="F1249" s="230" t="s">
        <v>13523</v>
      </c>
      <c r="G1249" s="230" t="s">
        <v>1448</v>
      </c>
      <c r="H1249" s="230" t="str">
        <f>Query1[[#This Row],[FULL_NAME]]</f>
        <v>DAVID JACKSON</v>
      </c>
      <c r="I1249" s="230" t="s">
        <v>3579</v>
      </c>
      <c r="J1249" s="230" t="s">
        <v>4292</v>
      </c>
      <c r="K1249" s="230" t="str">
        <f>Query1[[#This Row],[ENTERPRISE_ID]]</f>
        <v>DJACKS2</v>
      </c>
      <c r="L1249" s="231">
        <v>6019780048</v>
      </c>
      <c r="M1249" s="230" t="s">
        <v>5630</v>
      </c>
      <c r="N1249" s="230" t="s">
        <v>13524</v>
      </c>
      <c r="O1249" s="230" t="s">
        <v>13525</v>
      </c>
      <c r="P1249" s="230" t="s">
        <v>13526</v>
      </c>
      <c r="Q1249" s="230" t="s">
        <v>477</v>
      </c>
      <c r="R1249" s="230" t="s">
        <v>7901</v>
      </c>
      <c r="S1249" s="230" t="s">
        <v>5714</v>
      </c>
      <c r="T1249" s="232">
        <v>8998</v>
      </c>
      <c r="U1249" s="230" t="s">
        <v>6367</v>
      </c>
      <c r="V1249" s="230" t="s">
        <v>7277</v>
      </c>
      <c r="W1249" s="233" t="str">
        <f>IFERROR(VLOOKUP(Query1[[#This Row],[ENTERPRISE_ID]],HR_tbl[],2, 0), "Not on HR File")</f>
        <v>Service Technician 1, In-Home</v>
      </c>
      <c r="X1249" s="113">
        <f>IFERROR(VLOOKUP(Query1[[#This Row],[ENTERPRISE_ID]],HR_tbl[],3,0), "Not on HR File")</f>
        <v>45872</v>
      </c>
      <c r="Y1249" s="234" t="str">
        <f>IFERROR(VLOOKUP(Query1[[#This Row],[ENTERPRISE_ID]], Addresses!$A:$Y,21,0), "Not on HR File")</f>
        <v>410 Taylor St 202E</v>
      </c>
      <c r="Z1249" s="234">
        <f>IFERROR(VLOOKUP(Query1[[#This Row],[ENTERPRISE_ID]], Addresses!$A:$Y,22,0), "Not on HR File")</f>
        <v>0</v>
      </c>
      <c r="AA1249" s="234" t="str">
        <f>IFERROR(VLOOKUP(Query1[[#This Row],[ENTERPRISE_ID]], Addresses!$A:$Y,23,0), "Not on HR File")</f>
        <v>Jackson</v>
      </c>
      <c r="AB1249" s="234" t="str">
        <f>IFERROR(VLOOKUP(Query1[[#This Row],[ENTERPRISE_ID]], Addresses!$A:$Y,24,0), "Not on HR File")</f>
        <v>MS</v>
      </c>
      <c r="AC1249" s="234" t="str">
        <f>IFERROR(VLOOKUP(Query1[[#This Row],[ENTERPRISE_ID]], Addresses!$A:$Y,25,0), "Not on HR File")</f>
        <v>39216</v>
      </c>
      <c r="AD1249" s="230" t="s">
        <v>13527</v>
      </c>
      <c r="AE1249" s="235">
        <v>46086</v>
      </c>
    </row>
    <row r="1250" spans="1:31" x14ac:dyDescent="0.3">
      <c r="A1250" s="230" t="s">
        <v>8064</v>
      </c>
      <c r="B1250" s="230" t="str">
        <f>Query1[[#This Row],[LAST_NAME]]</f>
        <v>GOLLING</v>
      </c>
      <c r="C1250" s="230" t="s">
        <v>2080</v>
      </c>
      <c r="D1250" s="230" t="s">
        <v>6524</v>
      </c>
      <c r="E1250" s="230" t="s">
        <v>8065</v>
      </c>
      <c r="F1250" s="230" t="s">
        <v>8066</v>
      </c>
      <c r="G1250" s="230" t="s">
        <v>2081</v>
      </c>
      <c r="H1250" s="230" t="str">
        <f>Query1[[#This Row],[FULL_NAME]]</f>
        <v>CHARLES GOLLING</v>
      </c>
      <c r="I1250" s="230" t="s">
        <v>8067</v>
      </c>
      <c r="J1250" s="230" t="s">
        <v>6846</v>
      </c>
      <c r="K1250" s="230" t="str">
        <f>Query1[[#This Row],[ENTERPRISE_ID]]</f>
        <v>CGOLLIN</v>
      </c>
      <c r="L1250" s="231">
        <v>5592039994</v>
      </c>
      <c r="M1250" s="230" t="s">
        <v>5630</v>
      </c>
      <c r="N1250" s="230" t="s">
        <v>8068</v>
      </c>
      <c r="O1250" s="230"/>
      <c r="P1250" s="230" t="s">
        <v>8069</v>
      </c>
      <c r="Q1250" s="230" t="s">
        <v>219</v>
      </c>
      <c r="R1250" s="230" t="s">
        <v>5541</v>
      </c>
      <c r="S1250" s="230" t="s">
        <v>5916</v>
      </c>
      <c r="T1250" s="232">
        <v>8998</v>
      </c>
      <c r="U1250" s="230" t="s">
        <v>6695</v>
      </c>
      <c r="V1250" s="230" t="s">
        <v>6696</v>
      </c>
      <c r="W1250" s="233" t="str">
        <f>IFERROR(VLOOKUP(Query1[[#This Row],[ENTERPRISE_ID]],HR_tbl[],2, 0), "Not on HR File")</f>
        <v>Service Technician 1, In-Home</v>
      </c>
      <c r="X1250" s="113">
        <f>IFERROR(VLOOKUP(Query1[[#This Row],[ENTERPRISE_ID]],HR_tbl[],3,0), "Not on HR File")</f>
        <v>38947</v>
      </c>
      <c r="Y1250" s="234" t="str">
        <f>IFERROR(VLOOKUP(Query1[[#This Row],[ENTERPRISE_ID]], Addresses!$A:$Y,21,0), "Not on HR File")</f>
        <v>3684 Manilla Ave</v>
      </c>
      <c r="Z1250" s="234">
        <f>IFERROR(VLOOKUP(Query1[[#This Row],[ENTERPRISE_ID]], Addresses!$A:$Y,22,0), "Not on HR File")</f>
        <v>0</v>
      </c>
      <c r="AA1250" s="234" t="str">
        <f>IFERROR(VLOOKUP(Query1[[#This Row],[ENTERPRISE_ID]], Addresses!$A:$Y,23,0), "Not on HR File")</f>
        <v>Clovis</v>
      </c>
      <c r="AB1250" s="234" t="str">
        <f>IFERROR(VLOOKUP(Query1[[#This Row],[ENTERPRISE_ID]], Addresses!$A:$Y,24,0), "Not on HR File")</f>
        <v>CA</v>
      </c>
      <c r="AC1250" s="234" t="str">
        <f>IFERROR(VLOOKUP(Query1[[#This Row],[ENTERPRISE_ID]], Addresses!$A:$Y,25,0), "Not on HR File")</f>
        <v>93612</v>
      </c>
      <c r="AD1250" s="230" t="s">
        <v>8070</v>
      </c>
      <c r="AE1250" s="235">
        <v>46086</v>
      </c>
    </row>
    <row r="1251" spans="1:31" x14ac:dyDescent="0.3">
      <c r="A1251" s="230" t="s">
        <v>8639</v>
      </c>
      <c r="B1251" s="230" t="str">
        <f>Query1[[#This Row],[LAST_NAME]]</f>
        <v>HANSON</v>
      </c>
      <c r="C1251" s="230" t="s">
        <v>8640</v>
      </c>
      <c r="D1251" s="230" t="s">
        <v>5708</v>
      </c>
      <c r="E1251" s="230" t="s">
        <v>8641</v>
      </c>
      <c r="F1251" s="230" t="s">
        <v>8642</v>
      </c>
      <c r="G1251" s="230" t="s">
        <v>8643</v>
      </c>
      <c r="H1251" s="230" t="str">
        <f>Query1[[#This Row],[FULL_NAME]]</f>
        <v>RICHARD HANSON</v>
      </c>
      <c r="I1251" s="230" t="s">
        <v>5481</v>
      </c>
      <c r="J1251" s="230" t="s">
        <v>3953</v>
      </c>
      <c r="K1251" s="230" t="str">
        <f>Query1[[#This Row],[ENTERPRISE_ID]]</f>
        <v>RHANSO4</v>
      </c>
      <c r="L1251" s="231">
        <v>6154248023</v>
      </c>
      <c r="M1251" s="230" t="s">
        <v>5630</v>
      </c>
      <c r="N1251" s="230" t="s">
        <v>8644</v>
      </c>
      <c r="O1251" s="230"/>
      <c r="P1251" s="230" t="s">
        <v>8645</v>
      </c>
      <c r="Q1251" s="230" t="s">
        <v>407</v>
      </c>
      <c r="R1251" s="230" t="s">
        <v>8646</v>
      </c>
      <c r="S1251" s="230" t="s">
        <v>5714</v>
      </c>
      <c r="T1251" s="232">
        <v>8998</v>
      </c>
      <c r="U1251" s="230" t="s">
        <v>6216</v>
      </c>
      <c r="V1251" s="230" t="s">
        <v>6217</v>
      </c>
      <c r="W1251" s="233" t="str">
        <f>IFERROR(VLOOKUP(Query1[[#This Row],[ENTERPRISE_ID]],HR_tbl[],2, 0), "Not on HR File")</f>
        <v>Service Technician 1, In-Home</v>
      </c>
      <c r="X1251" s="113">
        <f>IFERROR(VLOOKUP(Query1[[#This Row],[ENTERPRISE_ID]],HR_tbl[],3,0), "Not on HR File")</f>
        <v>32393</v>
      </c>
      <c r="Y1251" s="234" t="str">
        <f>IFERROR(VLOOKUP(Query1[[#This Row],[ENTERPRISE_ID]], Addresses!$A:$Y,21,0), "Not on HR File")</f>
        <v>1017 KIRBY Ave</v>
      </c>
      <c r="Z1251" s="234">
        <f>IFERROR(VLOOKUP(Query1[[#This Row],[ENTERPRISE_ID]], Addresses!$A:$Y,22,0), "Not on HR File")</f>
        <v>0</v>
      </c>
      <c r="AA1251" s="234" t="str">
        <f>IFERROR(VLOOKUP(Query1[[#This Row],[ENTERPRISE_ID]], Addresses!$A:$Y,23,0), "Not on HR File")</f>
        <v>NASHVILLE</v>
      </c>
      <c r="AB1251" s="234" t="str">
        <f>IFERROR(VLOOKUP(Query1[[#This Row],[ENTERPRISE_ID]], Addresses!$A:$Y,24,0), "Not on HR File")</f>
        <v>TN</v>
      </c>
      <c r="AC1251" s="234" t="str">
        <f>IFERROR(VLOOKUP(Query1[[#This Row],[ENTERPRISE_ID]], Addresses!$A:$Y,25,0), "Not on HR File")</f>
        <v>37217</v>
      </c>
      <c r="AD1251" s="230" t="s">
        <v>8647</v>
      </c>
      <c r="AE1251" s="235">
        <v>46086</v>
      </c>
    </row>
    <row r="1252" spans="1:31" x14ac:dyDescent="0.3">
      <c r="A1252" s="230" t="s">
        <v>885</v>
      </c>
      <c r="B1252" s="230" t="str">
        <f>Query1[[#This Row],[LAST_NAME]]</f>
        <v>JONES</v>
      </c>
      <c r="C1252" s="230" t="s">
        <v>888</v>
      </c>
      <c r="D1252" s="230" t="s">
        <v>5627</v>
      </c>
      <c r="E1252" s="230" t="s">
        <v>10363</v>
      </c>
      <c r="F1252" s="230" t="s">
        <v>10364</v>
      </c>
      <c r="G1252" s="230" t="s">
        <v>889</v>
      </c>
      <c r="H1252" s="230" t="str">
        <f>Query1[[#This Row],[FULL_NAME]]</f>
        <v>MICHAEL JONES</v>
      </c>
      <c r="I1252" s="230" t="s">
        <v>4096</v>
      </c>
      <c r="J1252" s="230" t="s">
        <v>3909</v>
      </c>
      <c r="K1252" s="230" t="str">
        <f>Query1[[#This Row],[ENTERPRISE_ID]]</f>
        <v>MJONE10</v>
      </c>
      <c r="L1252" s="231">
        <v>8068051051</v>
      </c>
      <c r="M1252" s="230" t="s">
        <v>5630</v>
      </c>
      <c r="N1252" s="230" t="s">
        <v>10365</v>
      </c>
      <c r="O1252" s="230"/>
      <c r="P1252" s="230" t="s">
        <v>4542</v>
      </c>
      <c r="Q1252" s="230" t="s">
        <v>279</v>
      </c>
      <c r="R1252" s="230" t="s">
        <v>10366</v>
      </c>
      <c r="S1252" s="230" t="s">
        <v>5664</v>
      </c>
      <c r="T1252" s="232">
        <v>8998</v>
      </c>
      <c r="U1252" s="230" t="s">
        <v>5929</v>
      </c>
      <c r="V1252" s="230" t="s">
        <v>5930</v>
      </c>
      <c r="W1252" s="233" t="str">
        <f>IFERROR(VLOOKUP(Query1[[#This Row],[ENTERPRISE_ID]],HR_tbl[],2, 0), "Not on HR File")</f>
        <v>Service Technician 2, In-Home</v>
      </c>
      <c r="X1252" s="113">
        <f>IFERROR(VLOOKUP(Query1[[#This Row],[ENTERPRISE_ID]],HR_tbl[],3,0), "Not on HR File")</f>
        <v>46005</v>
      </c>
      <c r="Y1252" s="234" t="str">
        <f>IFERROR(VLOOKUP(Query1[[#This Row],[ENTERPRISE_ID]], Addresses!$A:$Y,21,0), "Not on HR File")</f>
        <v>Not on HR File</v>
      </c>
      <c r="Z1252" s="234" t="str">
        <f>IFERROR(VLOOKUP(Query1[[#This Row],[ENTERPRISE_ID]], Addresses!$A:$Y,22,0), "Not on HR File")</f>
        <v>Not on HR File</v>
      </c>
      <c r="AA1252" s="234" t="str">
        <f>IFERROR(VLOOKUP(Query1[[#This Row],[ENTERPRISE_ID]], Addresses!$A:$Y,23,0), "Not on HR File")</f>
        <v>Not on HR File</v>
      </c>
      <c r="AB1252" s="234" t="str">
        <f>IFERROR(VLOOKUP(Query1[[#This Row],[ENTERPRISE_ID]], Addresses!$A:$Y,24,0), "Not on HR File")</f>
        <v>Not on HR File</v>
      </c>
      <c r="AC1252" s="234" t="str">
        <f>IFERROR(VLOOKUP(Query1[[#This Row],[ENTERPRISE_ID]], Addresses!$A:$Y,25,0), "Not on HR File")</f>
        <v>Not on HR File</v>
      </c>
      <c r="AD1252" s="230" t="s">
        <v>10367</v>
      </c>
      <c r="AE1252" s="235">
        <v>46086</v>
      </c>
    </row>
    <row r="1253" spans="1:31" x14ac:dyDescent="0.3">
      <c r="A1253" s="230" t="s">
        <v>16871</v>
      </c>
      <c r="B1253" s="230" t="str">
        <f>Query1[[#This Row],[LAST_NAME]]</f>
        <v>COLON-GAGOT</v>
      </c>
      <c r="C1253" s="230" t="s">
        <v>16872</v>
      </c>
      <c r="D1253" s="230" t="s">
        <v>6000</v>
      </c>
      <c r="E1253" s="230" t="s">
        <v>16873</v>
      </c>
      <c r="F1253" s="230" t="s">
        <v>16874</v>
      </c>
      <c r="G1253" s="230" t="s">
        <v>16875</v>
      </c>
      <c r="H1253" s="230" t="str">
        <f>Query1[[#This Row],[FULL_NAME]]</f>
        <v>TRAVIS COLON-GAGOT</v>
      </c>
      <c r="I1253" s="230" t="s">
        <v>16876</v>
      </c>
      <c r="J1253" s="230" t="s">
        <v>12063</v>
      </c>
      <c r="K1253" s="230" t="str">
        <f>Query1[[#This Row],[ENTERPRISE_ID]]</f>
        <v>TCOLONG</v>
      </c>
      <c r="L1253" s="231">
        <v>7176550115</v>
      </c>
      <c r="M1253" s="230" t="s">
        <v>5630</v>
      </c>
      <c r="N1253" s="230" t="s">
        <v>16877</v>
      </c>
      <c r="O1253" s="230"/>
      <c r="P1253" s="230" t="s">
        <v>16878</v>
      </c>
      <c r="Q1253" s="230" t="s">
        <v>435</v>
      </c>
      <c r="R1253" s="230" t="s">
        <v>16879</v>
      </c>
      <c r="S1253" s="230" t="s">
        <v>5714</v>
      </c>
      <c r="T1253" s="232">
        <v>8998</v>
      </c>
      <c r="U1253" s="230" t="s">
        <v>5764</v>
      </c>
      <c r="V1253" s="230" t="s">
        <v>5765</v>
      </c>
      <c r="W1253" s="233" t="str">
        <f>IFERROR(VLOOKUP(Query1[[#This Row],[ENTERPRISE_ID]],HR_tbl[],2, 0), "Not on HR File")</f>
        <v>Service Technician 1, In Home</v>
      </c>
      <c r="X1253" s="113">
        <f>IFERROR(VLOOKUP(Query1[[#This Row],[ENTERPRISE_ID]],HR_tbl[],3,0), "Not on HR File")</f>
        <v>44609</v>
      </c>
      <c r="Y1253" s="234" t="str">
        <f>IFERROR(VLOOKUP(Query1[[#This Row],[ENTERPRISE_ID]], Addresses!$A:$Y,21,0), "Not on HR File")</f>
        <v>112 SPRING RIDGE COURT</v>
      </c>
      <c r="Z1253" s="234">
        <f>IFERROR(VLOOKUP(Query1[[#This Row],[ENTERPRISE_ID]], Addresses!$A:$Y,22,0), "Not on HR File")</f>
        <v>0</v>
      </c>
      <c r="AA1253" s="234" t="str">
        <f>IFERROR(VLOOKUP(Query1[[#This Row],[ENTERPRISE_ID]], Addresses!$A:$Y,23,0), "Not on HR File")</f>
        <v>LANCASTER</v>
      </c>
      <c r="AB1253" s="234" t="str">
        <f>IFERROR(VLOOKUP(Query1[[#This Row],[ENTERPRISE_ID]], Addresses!$A:$Y,24,0), "Not on HR File")</f>
        <v>PA</v>
      </c>
      <c r="AC1253" s="234" t="str">
        <f>IFERROR(VLOOKUP(Query1[[#This Row],[ENTERPRISE_ID]], Addresses!$A:$Y,25,0), "Not on HR File")</f>
        <v>17601</v>
      </c>
      <c r="AD1253" s="230" t="s">
        <v>16880</v>
      </c>
      <c r="AE1253" s="235">
        <v>46086</v>
      </c>
    </row>
    <row r="1254" spans="1:31" x14ac:dyDescent="0.3">
      <c r="A1254" s="230" t="s">
        <v>8850</v>
      </c>
      <c r="B1254" s="230" t="str">
        <f>Query1[[#This Row],[LAST_NAME]]</f>
        <v>MCLEAN</v>
      </c>
      <c r="C1254" s="230" t="s">
        <v>8851</v>
      </c>
      <c r="D1254" s="230" t="s">
        <v>5822</v>
      </c>
      <c r="E1254" s="230" t="s">
        <v>8852</v>
      </c>
      <c r="F1254" s="230" t="s">
        <v>8853</v>
      </c>
      <c r="G1254" s="230" t="s">
        <v>7770</v>
      </c>
      <c r="H1254" s="230" t="str">
        <f>Query1[[#This Row],[FULL_NAME]]</f>
        <v>DAVID MCLEAN</v>
      </c>
      <c r="I1254" s="230" t="s">
        <v>8854</v>
      </c>
      <c r="J1254" s="230" t="s">
        <v>4292</v>
      </c>
      <c r="K1254" s="230" t="str">
        <f>Query1[[#This Row],[ENTERPRISE_ID]]</f>
        <v>DMCLEA0</v>
      </c>
      <c r="L1254" s="231">
        <v>5704175482</v>
      </c>
      <c r="M1254" s="230" t="s">
        <v>5630</v>
      </c>
      <c r="N1254" s="230" t="s">
        <v>8855</v>
      </c>
      <c r="O1254" s="230"/>
      <c r="P1254" s="230" t="s">
        <v>8856</v>
      </c>
      <c r="Q1254" s="230" t="s">
        <v>435</v>
      </c>
      <c r="R1254" s="230" t="s">
        <v>8857</v>
      </c>
      <c r="S1254" s="230" t="s">
        <v>5916</v>
      </c>
      <c r="T1254" s="232">
        <v>8998</v>
      </c>
      <c r="U1254" s="230" t="s">
        <v>5715</v>
      </c>
      <c r="V1254" s="230" t="s">
        <v>5716</v>
      </c>
      <c r="W1254" s="233" t="str">
        <f>IFERROR(VLOOKUP(Query1[[#This Row],[ENTERPRISE_ID]],HR_tbl[],2, 0), "Not on HR File")</f>
        <v>Team Lead Technician</v>
      </c>
      <c r="X1254" s="113">
        <f>IFERROR(VLOOKUP(Query1[[#This Row],[ENTERPRISE_ID]],HR_tbl[],3,0), "Not on HR File")</f>
        <v>43619</v>
      </c>
      <c r="Y1254" s="234" t="str">
        <f>IFERROR(VLOOKUP(Query1[[#This Row],[ENTERPRISE_ID]], Addresses!$A:$Y,21,0), "Not on HR File")</f>
        <v>22 ROCK STREET</v>
      </c>
      <c r="Z1254" s="234">
        <f>IFERROR(VLOOKUP(Query1[[#This Row],[ENTERPRISE_ID]], Addresses!$A:$Y,22,0), "Not on HR File")</f>
        <v>0</v>
      </c>
      <c r="AA1254" s="234" t="str">
        <f>IFERROR(VLOOKUP(Query1[[#This Row],[ENTERPRISE_ID]], Addresses!$A:$Y,23,0), "Not on HR File")</f>
        <v>PITTSTON TOWNSHIP</v>
      </c>
      <c r="AB1254" s="234" t="str">
        <f>IFERROR(VLOOKUP(Query1[[#This Row],[ENTERPRISE_ID]], Addresses!$A:$Y,24,0), "Not on HR File")</f>
        <v>PA</v>
      </c>
      <c r="AC1254" s="234" t="str">
        <f>IFERROR(VLOOKUP(Query1[[#This Row],[ENTERPRISE_ID]], Addresses!$A:$Y,25,0), "Not on HR File")</f>
        <v>18640</v>
      </c>
      <c r="AD1254" s="230" t="s">
        <v>8858</v>
      </c>
      <c r="AE1254" s="235">
        <v>46086</v>
      </c>
    </row>
    <row r="1255" spans="1:31" x14ac:dyDescent="0.3">
      <c r="A1255" s="230" t="s">
        <v>11340</v>
      </c>
      <c r="B1255" s="230" t="str">
        <f>Query1[[#This Row],[LAST_NAME]]</f>
        <v>VAZQUEZ</v>
      </c>
      <c r="C1255" s="230" t="s">
        <v>11341</v>
      </c>
      <c r="D1255" s="230" t="s">
        <v>5957</v>
      </c>
      <c r="E1255" s="230" t="s">
        <v>11342</v>
      </c>
      <c r="F1255" s="230" t="s">
        <v>11343</v>
      </c>
      <c r="G1255" s="230" t="s">
        <v>11344</v>
      </c>
      <c r="H1255" s="230" t="str">
        <f>Query1[[#This Row],[FULL_NAME]]</f>
        <v>SAMUEL VAZQUEZ</v>
      </c>
      <c r="I1255" s="230" t="s">
        <v>11345</v>
      </c>
      <c r="J1255" s="230" t="s">
        <v>4452</v>
      </c>
      <c r="K1255" s="230" t="str">
        <f>Query1[[#This Row],[ENTERPRISE_ID]]</f>
        <v>SVAZQU</v>
      </c>
      <c r="L1255" s="231">
        <v>9393950664</v>
      </c>
      <c r="M1255" s="230" t="s">
        <v>5630</v>
      </c>
      <c r="N1255" s="230" t="s">
        <v>11346</v>
      </c>
      <c r="O1255" s="230"/>
      <c r="P1255" s="230" t="s">
        <v>11347</v>
      </c>
      <c r="Q1255" s="230" t="s">
        <v>5965</v>
      </c>
      <c r="R1255" s="230" t="s">
        <v>11348</v>
      </c>
      <c r="S1255" s="230" t="s">
        <v>5714</v>
      </c>
      <c r="T1255" s="232">
        <v>8842</v>
      </c>
      <c r="U1255" s="230" t="s">
        <v>8754</v>
      </c>
      <c r="V1255" s="230" t="s">
        <v>8755</v>
      </c>
      <c r="W1255" s="233" t="str">
        <f>IFERROR(VLOOKUP(Query1[[#This Row],[ENTERPRISE_ID]],HR_tbl[],2, 0), "Not on HR File")</f>
        <v>Service Technician 1, In-Home</v>
      </c>
      <c r="X1255" s="113">
        <f>IFERROR(VLOOKUP(Query1[[#This Row],[ENTERPRISE_ID]],HR_tbl[],3,0), "Not on HR File")</f>
        <v>37109</v>
      </c>
      <c r="Y1255" s="234" t="str">
        <f>IFERROR(VLOOKUP(Query1[[#This Row],[ENTERPRISE_ID]], Addresses!$A:$Y,21,0), "Not on HR File")</f>
        <v>URB. ESPINOSA #18</v>
      </c>
      <c r="Z1255" s="234">
        <f>IFERROR(VLOOKUP(Query1[[#This Row],[ENTERPRISE_ID]], Addresses!$A:$Y,22,0), "Not on HR File")</f>
        <v>0</v>
      </c>
      <c r="AA1255" s="234" t="str">
        <f>IFERROR(VLOOKUP(Query1[[#This Row],[ENTERPRISE_ID]], Addresses!$A:$Y,23,0), "Not on HR File")</f>
        <v>VEGA ALTA</v>
      </c>
      <c r="AB1255" s="234" t="str">
        <f>IFERROR(VLOOKUP(Query1[[#This Row],[ENTERPRISE_ID]], Addresses!$A:$Y,24,0), "Not on HR File")</f>
        <v>PR</v>
      </c>
      <c r="AC1255" s="234" t="str">
        <f>IFERROR(VLOOKUP(Query1[[#This Row],[ENTERPRISE_ID]], Addresses!$A:$Y,25,0), "Not on HR File")</f>
        <v>00692</v>
      </c>
      <c r="AD1255" s="230" t="s">
        <v>11349</v>
      </c>
      <c r="AE1255" s="235">
        <v>46086</v>
      </c>
    </row>
    <row r="1256" spans="1:31" x14ac:dyDescent="0.3">
      <c r="A1256" s="230" t="s">
        <v>17487</v>
      </c>
      <c r="B1256" s="230" t="str">
        <f>Query1[[#This Row],[LAST_NAME]]</f>
        <v>BLACKMON</v>
      </c>
      <c r="C1256" s="230" t="s">
        <v>17488</v>
      </c>
      <c r="D1256" s="230" t="s">
        <v>5682</v>
      </c>
      <c r="E1256" s="230" t="s">
        <v>17489</v>
      </c>
      <c r="F1256" s="230" t="s">
        <v>17490</v>
      </c>
      <c r="G1256" s="230" t="s">
        <v>17491</v>
      </c>
      <c r="H1256" s="230" t="str">
        <f>Query1[[#This Row],[FULL_NAME]]</f>
        <v>BENJAMIN BLACKMON</v>
      </c>
      <c r="I1256" s="230" t="s">
        <v>17492</v>
      </c>
      <c r="J1256" s="230" t="s">
        <v>5456</v>
      </c>
      <c r="K1256" s="230" t="str">
        <f>Query1[[#This Row],[ENTERPRISE_ID]]</f>
        <v>BBLACK8</v>
      </c>
      <c r="L1256" s="231">
        <v>9108189823</v>
      </c>
      <c r="M1256" s="230" t="s">
        <v>5630</v>
      </c>
      <c r="N1256" s="230" t="s">
        <v>17493</v>
      </c>
      <c r="O1256" s="230"/>
      <c r="P1256" s="230" t="s">
        <v>982</v>
      </c>
      <c r="Q1256" s="230" t="s">
        <v>416</v>
      </c>
      <c r="R1256" s="230" t="s">
        <v>17494</v>
      </c>
      <c r="S1256" s="230" t="s">
        <v>5738</v>
      </c>
      <c r="T1256" s="232">
        <v>8998</v>
      </c>
      <c r="U1256" s="230" t="s">
        <v>6633</v>
      </c>
      <c r="V1256" s="230" t="s">
        <v>6634</v>
      </c>
      <c r="W1256" s="233" t="str">
        <f>IFERROR(VLOOKUP(Query1[[#This Row],[ENTERPRISE_ID]],HR_tbl[],2, 0), "Not on HR File")</f>
        <v>Service Tech - Modified Duty</v>
      </c>
      <c r="X1256" s="113">
        <f>IFERROR(VLOOKUP(Query1[[#This Row],[ENTERPRISE_ID]],HR_tbl[],3,0), "Not on HR File")</f>
        <v>43059</v>
      </c>
      <c r="Y1256" s="234" t="str">
        <f>IFERROR(VLOOKUP(Query1[[#This Row],[ENTERPRISE_ID]], Addresses!$A:$Y,21,0), "Not on HR File")</f>
        <v>6379 TABOR CHURCH RD.</v>
      </c>
      <c r="Z1256" s="234">
        <f>IFERROR(VLOOKUP(Query1[[#This Row],[ENTERPRISE_ID]], Addresses!$A:$Y,22,0), "Not on HR File")</f>
        <v>0</v>
      </c>
      <c r="AA1256" s="234" t="str">
        <f>IFERROR(VLOOKUP(Query1[[#This Row],[ENTERPRISE_ID]], Addresses!$A:$Y,23,0), "Not on HR File")</f>
        <v>FAYETTEVILLE</v>
      </c>
      <c r="AB1256" s="234" t="str">
        <f>IFERROR(VLOOKUP(Query1[[#This Row],[ENTERPRISE_ID]], Addresses!$A:$Y,24,0), "Not on HR File")</f>
        <v>NC</v>
      </c>
      <c r="AC1256" s="234" t="str">
        <f>IFERROR(VLOOKUP(Query1[[#This Row],[ENTERPRISE_ID]], Addresses!$A:$Y,25,0), "Not on HR File")</f>
        <v>28312</v>
      </c>
      <c r="AD1256" s="230" t="s">
        <v>17495</v>
      </c>
      <c r="AE1256" s="235">
        <v>46086</v>
      </c>
    </row>
    <row r="1257" spans="1:31" x14ac:dyDescent="0.3">
      <c r="A1257" s="230" t="s">
        <v>4544</v>
      </c>
      <c r="B1257" s="230" t="str">
        <f>Query1[[#This Row],[LAST_NAME]]</f>
        <v>PARIS JR</v>
      </c>
      <c r="C1257" s="230" t="s">
        <v>7653</v>
      </c>
      <c r="D1257" s="230" t="s">
        <v>5638</v>
      </c>
      <c r="E1257" s="230" t="s">
        <v>7654</v>
      </c>
      <c r="F1257" s="230" t="s">
        <v>7655</v>
      </c>
      <c r="G1257" s="230" t="s">
        <v>4547</v>
      </c>
      <c r="H1257" s="230" t="str">
        <f>Query1[[#This Row],[FULL_NAME]]</f>
        <v>JAMES ADELBERT PARIS JR</v>
      </c>
      <c r="I1257" s="230" t="s">
        <v>4546</v>
      </c>
      <c r="J1257" s="230" t="s">
        <v>7656</v>
      </c>
      <c r="K1257" s="230" t="str">
        <f>Query1[[#This Row],[ENTERPRISE_ID]]</f>
        <v>JPARISJ</v>
      </c>
      <c r="L1257" s="231">
        <v>8132608719</v>
      </c>
      <c r="M1257" s="230" t="s">
        <v>5630</v>
      </c>
      <c r="N1257" s="230" t="s">
        <v>7657</v>
      </c>
      <c r="O1257" s="230"/>
      <c r="P1257" s="230" t="s">
        <v>4548</v>
      </c>
      <c r="Q1257" s="230" t="s">
        <v>297</v>
      </c>
      <c r="R1257" s="230" t="s">
        <v>7658</v>
      </c>
      <c r="S1257" s="230" t="s">
        <v>5634</v>
      </c>
      <c r="T1257" s="232">
        <v>8998</v>
      </c>
      <c r="U1257" s="230" t="s">
        <v>6290</v>
      </c>
      <c r="V1257" s="230" t="s">
        <v>6291</v>
      </c>
      <c r="W1257" s="233" t="str">
        <f>IFERROR(VLOOKUP(Query1[[#This Row],[ENTERPRISE_ID]],HR_tbl[],2, 0), "Not on HR File")</f>
        <v>Service Technician 2, In-Home</v>
      </c>
      <c r="X1257" s="113">
        <f>IFERROR(VLOOKUP(Query1[[#This Row],[ENTERPRISE_ID]],HR_tbl[],3,0), "Not on HR File")</f>
        <v>36997</v>
      </c>
      <c r="Y1257" s="234" t="str">
        <f>IFERROR(VLOOKUP(Query1[[#This Row],[ENTERPRISE_ID]], Addresses!$A:$Y,21,0), "Not on HR File")</f>
        <v>5333 SHELL ROAD</v>
      </c>
      <c r="Z1257" s="234">
        <f>IFERROR(VLOOKUP(Query1[[#This Row],[ENTERPRISE_ID]], Addresses!$A:$Y,22,0), "Not on HR File")</f>
        <v>0</v>
      </c>
      <c r="AA1257" s="234" t="str">
        <f>IFERROR(VLOOKUP(Query1[[#This Row],[ENTERPRISE_ID]], Addresses!$A:$Y,23,0), "Not on HR File")</f>
        <v>LANDO LAKES</v>
      </c>
      <c r="AB1257" s="234" t="str">
        <f>IFERROR(VLOOKUP(Query1[[#This Row],[ENTERPRISE_ID]], Addresses!$A:$Y,24,0), "Not on HR File")</f>
        <v>FL</v>
      </c>
      <c r="AC1257" s="234" t="str">
        <f>IFERROR(VLOOKUP(Query1[[#This Row],[ENTERPRISE_ID]], Addresses!$A:$Y,25,0), "Not on HR File")</f>
        <v>34639</v>
      </c>
      <c r="AD1257" s="230" t="s">
        <v>7659</v>
      </c>
      <c r="AE1257" s="235">
        <v>46086</v>
      </c>
    </row>
    <row r="1258" spans="1:31" x14ac:dyDescent="0.3">
      <c r="A1258" s="230" t="s">
        <v>3280</v>
      </c>
      <c r="B1258" s="230" t="str">
        <f>Query1[[#This Row],[LAST_NAME]]</f>
        <v>MIRANDA GOMEZ</v>
      </c>
      <c r="C1258" s="230" t="s">
        <v>3281</v>
      </c>
      <c r="D1258" s="230" t="s">
        <v>5788</v>
      </c>
      <c r="E1258" s="230" t="s">
        <v>7396</v>
      </c>
      <c r="F1258" s="230" t="s">
        <v>7397</v>
      </c>
      <c r="G1258" s="230" t="s">
        <v>3282</v>
      </c>
      <c r="H1258" s="230" t="str">
        <f>Query1[[#This Row],[FULL_NAME]]</f>
        <v>CESAR MIRANDA GOMEZ</v>
      </c>
      <c r="I1258" s="230" t="s">
        <v>3901</v>
      </c>
      <c r="J1258" s="230" t="s">
        <v>3900</v>
      </c>
      <c r="K1258" s="230" t="str">
        <f>Query1[[#This Row],[ENTERPRISE_ID]]</f>
        <v>CMIRAND</v>
      </c>
      <c r="L1258" s="231">
        <v>2404831317</v>
      </c>
      <c r="M1258" s="230" t="s">
        <v>5630</v>
      </c>
      <c r="N1258" s="230" t="s">
        <v>7398</v>
      </c>
      <c r="O1258" s="230"/>
      <c r="P1258" s="230" t="s">
        <v>7399</v>
      </c>
      <c r="Q1258" s="230" t="s">
        <v>1153</v>
      </c>
      <c r="R1258" s="230" t="s">
        <v>7400</v>
      </c>
      <c r="S1258" s="230" t="s">
        <v>5634</v>
      </c>
      <c r="T1258" s="232">
        <v>8998</v>
      </c>
      <c r="U1258" s="230" t="s">
        <v>7401</v>
      </c>
      <c r="V1258" s="230" t="s">
        <v>7402</v>
      </c>
      <c r="W1258" s="233" t="str">
        <f>IFERROR(VLOOKUP(Query1[[#This Row],[ENTERPRISE_ID]],HR_tbl[],2, 0), "Not on HR File")</f>
        <v>HVAC Svc Tech II, Break/Fix</v>
      </c>
      <c r="X1258" s="113">
        <f>IFERROR(VLOOKUP(Query1[[#This Row],[ENTERPRISE_ID]],HR_tbl[],3,0), "Not on HR File")</f>
        <v>45333</v>
      </c>
      <c r="Y1258" s="234" t="str">
        <f>IFERROR(VLOOKUP(Query1[[#This Row],[ENTERPRISE_ID]], Addresses!$A:$Y,21,0), "Not on HR File")</f>
        <v>13 Corporate Blvd</v>
      </c>
      <c r="Z1258" s="234">
        <f>IFERROR(VLOOKUP(Query1[[#This Row],[ENTERPRISE_ID]], Addresses!$A:$Y,22,0), "Not on HR File")</f>
        <v>0</v>
      </c>
      <c r="AA1258" s="234" t="str">
        <f>IFERROR(VLOOKUP(Query1[[#This Row],[ENTERPRISE_ID]], Addresses!$A:$Y,23,0), "Not on HR File")</f>
        <v>Falling waters</v>
      </c>
      <c r="AB1258" s="234" t="str">
        <f>IFERROR(VLOOKUP(Query1[[#This Row],[ENTERPRISE_ID]], Addresses!$A:$Y,24,0), "Not on HR File")</f>
        <v>WV</v>
      </c>
      <c r="AC1258" s="234" t="str">
        <f>IFERROR(VLOOKUP(Query1[[#This Row],[ENTERPRISE_ID]], Addresses!$A:$Y,25,0), "Not on HR File")</f>
        <v>25419</v>
      </c>
      <c r="AD1258" s="230" t="s">
        <v>7403</v>
      </c>
      <c r="AE1258" s="235">
        <v>46086</v>
      </c>
    </row>
    <row r="1259" spans="1:31" x14ac:dyDescent="0.3">
      <c r="A1259" s="230" t="s">
        <v>6828</v>
      </c>
      <c r="B1259" s="230" t="str">
        <f>Query1[[#This Row],[LAST_NAME]]</f>
        <v>KELBEL</v>
      </c>
      <c r="C1259" s="230" t="s">
        <v>6829</v>
      </c>
      <c r="D1259" s="230" t="s">
        <v>5719</v>
      </c>
      <c r="E1259" s="230" t="s">
        <v>6830</v>
      </c>
      <c r="F1259" s="230" t="s">
        <v>6831</v>
      </c>
      <c r="G1259" s="230" t="s">
        <v>6832</v>
      </c>
      <c r="H1259" s="230" t="str">
        <f>Query1[[#This Row],[FULL_NAME]]</f>
        <v>MICHAEL KELBEL</v>
      </c>
      <c r="I1259" s="230" t="s">
        <v>6833</v>
      </c>
      <c r="J1259" s="230" t="s">
        <v>3909</v>
      </c>
      <c r="K1259" s="230" t="str">
        <f>Query1[[#This Row],[ENTERPRISE_ID]]</f>
        <v>MKELBEL</v>
      </c>
      <c r="L1259" s="231">
        <v>6088602020</v>
      </c>
      <c r="M1259" s="230" t="s">
        <v>5630</v>
      </c>
      <c r="N1259" s="230" t="s">
        <v>6834</v>
      </c>
      <c r="O1259" s="230"/>
      <c r="P1259" s="230" t="s">
        <v>6835</v>
      </c>
      <c r="Q1259" s="230" t="s">
        <v>453</v>
      </c>
      <c r="R1259" s="230" t="s">
        <v>6836</v>
      </c>
      <c r="S1259" s="230" t="s">
        <v>5634</v>
      </c>
      <c r="T1259" s="232">
        <v>8998</v>
      </c>
      <c r="U1259" s="230" t="s">
        <v>6837</v>
      </c>
      <c r="V1259" s="230" t="s">
        <v>6838</v>
      </c>
      <c r="W1259" s="233" t="str">
        <f>IFERROR(VLOOKUP(Query1[[#This Row],[ENTERPRISE_ID]],HR_tbl[],2, 0), "Not on HR File")</f>
        <v>Service Technician 2, In-Home</v>
      </c>
      <c r="X1259" s="113">
        <f>IFERROR(VLOOKUP(Query1[[#This Row],[ENTERPRISE_ID]],HR_tbl[],3,0), "Not on HR File")</f>
        <v>44749</v>
      </c>
      <c r="Y1259" s="234" t="str">
        <f>IFERROR(VLOOKUP(Query1[[#This Row],[ENTERPRISE_ID]], Addresses!$A:$Y,21,0), "Not on HR File")</f>
        <v>N3528 HWY 58</v>
      </c>
      <c r="Z1259" s="234">
        <f>IFERROR(VLOOKUP(Query1[[#This Row],[ENTERPRISE_ID]], Addresses!$A:$Y,22,0), "Not on HR File")</f>
        <v>0</v>
      </c>
      <c r="AA1259" s="234" t="str">
        <f>IFERROR(VLOOKUP(Query1[[#This Row],[ENTERPRISE_ID]], Addresses!$A:$Y,23,0), "Not on HR File")</f>
        <v>Mauston</v>
      </c>
      <c r="AB1259" s="234" t="str">
        <f>IFERROR(VLOOKUP(Query1[[#This Row],[ENTERPRISE_ID]], Addresses!$A:$Y,24,0), "Not on HR File")</f>
        <v>WI</v>
      </c>
      <c r="AC1259" s="234" t="str">
        <f>IFERROR(VLOOKUP(Query1[[#This Row],[ENTERPRISE_ID]], Addresses!$A:$Y,25,0), "Not on HR File")</f>
        <v>53948</v>
      </c>
      <c r="AD1259" s="230" t="s">
        <v>6839</v>
      </c>
      <c r="AE1259" s="235">
        <v>46086</v>
      </c>
    </row>
    <row r="1260" spans="1:31" x14ac:dyDescent="0.3">
      <c r="A1260" s="230" t="s">
        <v>6636</v>
      </c>
      <c r="B1260" s="230" t="str">
        <f>Query1[[#This Row],[LAST_NAME]]</f>
        <v>SLATTERY</v>
      </c>
      <c r="C1260" s="230" t="s">
        <v>6637</v>
      </c>
      <c r="D1260" s="230" t="s">
        <v>6339</v>
      </c>
      <c r="E1260" s="230" t="s">
        <v>6638</v>
      </c>
      <c r="F1260" s="230" t="s">
        <v>6639</v>
      </c>
      <c r="G1260" s="230" t="s">
        <v>6640</v>
      </c>
      <c r="H1260" s="230" t="str">
        <f>Query1[[#This Row],[FULL_NAME]]</f>
        <v>BRUCE SLATTERY</v>
      </c>
      <c r="I1260" s="230" t="s">
        <v>6641</v>
      </c>
      <c r="J1260" s="230" t="s">
        <v>5803</v>
      </c>
      <c r="K1260" s="230" t="str">
        <f>Query1[[#This Row],[ENTERPRISE_ID]]</f>
        <v>BSLATTE</v>
      </c>
      <c r="L1260" s="231">
        <v>7327622809</v>
      </c>
      <c r="M1260" s="230" t="s">
        <v>5630</v>
      </c>
      <c r="N1260" s="230" t="s">
        <v>6642</v>
      </c>
      <c r="O1260" s="230"/>
      <c r="P1260" s="230" t="s">
        <v>6643</v>
      </c>
      <c r="Q1260" s="230" t="s">
        <v>719</v>
      </c>
      <c r="R1260" s="230" t="s">
        <v>6644</v>
      </c>
      <c r="S1260" s="230" t="s">
        <v>5916</v>
      </c>
      <c r="T1260" s="232">
        <v>8998</v>
      </c>
      <c r="U1260" s="230" t="s">
        <v>6347</v>
      </c>
      <c r="V1260" s="230" t="s">
        <v>6348</v>
      </c>
      <c r="W1260" s="233" t="str">
        <f>IFERROR(VLOOKUP(Query1[[#This Row],[ENTERPRISE_ID]],HR_tbl[],2, 0), "Not on HR File")</f>
        <v>Service Technician LG, In-Home</v>
      </c>
      <c r="X1260" s="113">
        <f>IFERROR(VLOOKUP(Query1[[#This Row],[ENTERPRISE_ID]],HR_tbl[],3,0), "Not on HR File")</f>
        <v>29480</v>
      </c>
      <c r="Y1260" s="234" t="str">
        <f>IFERROR(VLOOKUP(Query1[[#This Row],[ENTERPRISE_ID]], Addresses!$A:$Y,21,0), "Not on HR File")</f>
        <v>160 EVANS PLACE</v>
      </c>
      <c r="Z1260" s="234">
        <f>IFERROR(VLOOKUP(Query1[[#This Row],[ENTERPRISE_ID]], Addresses!$A:$Y,22,0), "Not on HR File")</f>
        <v>0</v>
      </c>
      <c r="AA1260" s="234" t="str">
        <f>IFERROR(VLOOKUP(Query1[[#This Row],[ENTERPRISE_ID]], Addresses!$A:$Y,23,0), "Not on HR File")</f>
        <v>SADDLE BROOK</v>
      </c>
      <c r="AB1260" s="234" t="str">
        <f>IFERROR(VLOOKUP(Query1[[#This Row],[ENTERPRISE_ID]], Addresses!$A:$Y,24,0), "Not on HR File")</f>
        <v>NJ</v>
      </c>
      <c r="AC1260" s="234" t="str">
        <f>IFERROR(VLOOKUP(Query1[[#This Row],[ENTERPRISE_ID]], Addresses!$A:$Y,25,0), "Not on HR File")</f>
        <v>07663</v>
      </c>
      <c r="AD1260" s="230" t="s">
        <v>6645</v>
      </c>
      <c r="AE1260" s="235">
        <v>46086</v>
      </c>
    </row>
    <row r="1261" spans="1:31" x14ac:dyDescent="0.3">
      <c r="A1261" s="230" t="s">
        <v>15335</v>
      </c>
      <c r="B1261" s="230" t="str">
        <f>Query1[[#This Row],[LAST_NAME]]</f>
        <v>GRAMSKY</v>
      </c>
      <c r="C1261" s="230" t="s">
        <v>15336</v>
      </c>
      <c r="D1261" s="230" t="s">
        <v>6119</v>
      </c>
      <c r="E1261" s="230" t="s">
        <v>15337</v>
      </c>
      <c r="F1261" s="230" t="s">
        <v>15338</v>
      </c>
      <c r="G1261" s="230" t="s">
        <v>15339</v>
      </c>
      <c r="H1261" s="230" t="str">
        <f>Query1[[#This Row],[FULL_NAME]]</f>
        <v>ROBERT GRAMSKY</v>
      </c>
      <c r="I1261" s="230" t="s">
        <v>15340</v>
      </c>
      <c r="J1261" s="230" t="s">
        <v>4188</v>
      </c>
      <c r="K1261" s="230" t="str">
        <f>Query1[[#This Row],[ENTERPRISE_ID]]</f>
        <v>RGRAMSK</v>
      </c>
      <c r="L1261" s="231">
        <v>7246989848</v>
      </c>
      <c r="M1261" s="230" t="s">
        <v>5630</v>
      </c>
      <c r="N1261" s="230" t="s">
        <v>15341</v>
      </c>
      <c r="O1261" s="230"/>
      <c r="P1261" s="230" t="s">
        <v>15342</v>
      </c>
      <c r="Q1261" s="230" t="s">
        <v>435</v>
      </c>
      <c r="R1261" s="230" t="s">
        <v>15343</v>
      </c>
      <c r="S1261" s="230" t="s">
        <v>5738</v>
      </c>
      <c r="T1261" s="232">
        <v>8998</v>
      </c>
      <c r="U1261" s="230" t="s">
        <v>4914</v>
      </c>
      <c r="V1261" s="230" t="s">
        <v>6517</v>
      </c>
      <c r="W1261" s="233" t="str">
        <f>IFERROR(VLOOKUP(Query1[[#This Row],[ENTERPRISE_ID]],HR_tbl[],2, 0), "Not on HR File")</f>
        <v>Service Technician 1, In-Home</v>
      </c>
      <c r="X1261" s="113">
        <f>IFERROR(VLOOKUP(Query1[[#This Row],[ENTERPRISE_ID]],HR_tbl[],3,0), "Not on HR File")</f>
        <v>34375</v>
      </c>
      <c r="Y1261" s="234" t="str">
        <f>IFERROR(VLOOKUP(Query1[[#This Row],[ENTERPRISE_ID]], Addresses!$A:$Y,21,0), "Not on HR File")</f>
        <v>3016 SPRING GARDEN AVE</v>
      </c>
      <c r="Z1261" s="234">
        <f>IFERROR(VLOOKUP(Query1[[#This Row],[ENTERPRISE_ID]], Addresses!$A:$Y,22,0), "Not on HR File")</f>
        <v>0</v>
      </c>
      <c r="AA1261" s="234" t="str">
        <f>IFERROR(VLOOKUP(Query1[[#This Row],[ENTERPRISE_ID]], Addresses!$A:$Y,23,0), "Not on HR File")</f>
        <v>NEW CASTLE</v>
      </c>
      <c r="AB1261" s="234" t="str">
        <f>IFERROR(VLOOKUP(Query1[[#This Row],[ENTERPRISE_ID]], Addresses!$A:$Y,24,0), "Not on HR File")</f>
        <v>PA</v>
      </c>
      <c r="AC1261" s="234" t="str">
        <f>IFERROR(VLOOKUP(Query1[[#This Row],[ENTERPRISE_ID]], Addresses!$A:$Y,25,0), "Not on HR File")</f>
        <v>16105</v>
      </c>
      <c r="AD1261" s="230" t="s">
        <v>15344</v>
      </c>
      <c r="AE1261" s="235">
        <v>46086</v>
      </c>
    </row>
    <row r="1262" spans="1:31" x14ac:dyDescent="0.3">
      <c r="A1262" s="230" t="s">
        <v>14088</v>
      </c>
      <c r="B1262" s="230" t="str">
        <f>Query1[[#This Row],[LAST_NAME]]</f>
        <v>FISH</v>
      </c>
      <c r="C1262" s="230" t="s">
        <v>14089</v>
      </c>
      <c r="D1262" s="230" t="s">
        <v>5656</v>
      </c>
      <c r="E1262" s="230" t="s">
        <v>14090</v>
      </c>
      <c r="F1262" s="230" t="s">
        <v>14091</v>
      </c>
      <c r="G1262" s="230" t="s">
        <v>14092</v>
      </c>
      <c r="H1262" s="230" t="str">
        <f>Query1[[#This Row],[FULL_NAME]]</f>
        <v>JOHN FISH</v>
      </c>
      <c r="I1262" s="230" t="s">
        <v>14093</v>
      </c>
      <c r="J1262" s="230" t="s">
        <v>4282</v>
      </c>
      <c r="K1262" s="230" t="str">
        <f>Query1[[#This Row],[ENTERPRISE_ID]]</f>
        <v>JFISH24</v>
      </c>
      <c r="L1262" s="231">
        <v>5174355104</v>
      </c>
      <c r="M1262" s="230" t="s">
        <v>5630</v>
      </c>
      <c r="N1262" s="230" t="s">
        <v>14094</v>
      </c>
      <c r="O1262" s="230"/>
      <c r="P1262" s="230" t="s">
        <v>14095</v>
      </c>
      <c r="Q1262" s="230" t="s">
        <v>752</v>
      </c>
      <c r="R1262" s="230" t="s">
        <v>14096</v>
      </c>
      <c r="S1262" s="230" t="s">
        <v>5634</v>
      </c>
      <c r="T1262" s="232">
        <v>8998</v>
      </c>
      <c r="U1262" s="230" t="s">
        <v>7014</v>
      </c>
      <c r="V1262" s="230" t="s">
        <v>7015</v>
      </c>
      <c r="W1262" s="233" t="str">
        <f>IFERROR(VLOOKUP(Query1[[#This Row],[ENTERPRISE_ID]],HR_tbl[],2, 0), "Not on HR File")</f>
        <v>Service Technician LG, In-Home</v>
      </c>
      <c r="X1262" s="113">
        <f>IFERROR(VLOOKUP(Query1[[#This Row],[ENTERPRISE_ID]],HR_tbl[],3,0), "Not on HR File")</f>
        <v>35730</v>
      </c>
      <c r="Y1262" s="234" t="str">
        <f>IFERROR(VLOOKUP(Query1[[#This Row],[ENTERPRISE_ID]], Addresses!$A:$Y,21,0), "Not on HR File")</f>
        <v>317 N. HILLSDALE ST.</v>
      </c>
      <c r="Z1262" s="234">
        <f>IFERROR(VLOOKUP(Query1[[#This Row],[ENTERPRISE_ID]], Addresses!$A:$Y,22,0), "Not on HR File")</f>
        <v>0</v>
      </c>
      <c r="AA1262" s="234" t="str">
        <f>IFERROR(VLOOKUP(Query1[[#This Row],[ENTERPRISE_ID]], Addresses!$A:$Y,23,0), "Not on HR File")</f>
        <v>HOMER</v>
      </c>
      <c r="AB1262" s="234" t="str">
        <f>IFERROR(VLOOKUP(Query1[[#This Row],[ENTERPRISE_ID]], Addresses!$A:$Y,24,0), "Not on HR File")</f>
        <v>MI</v>
      </c>
      <c r="AC1262" s="234" t="str">
        <f>IFERROR(VLOOKUP(Query1[[#This Row],[ENTERPRISE_ID]], Addresses!$A:$Y,25,0), "Not on HR File")</f>
        <v>49245</v>
      </c>
      <c r="AD1262" s="230" t="s">
        <v>14097</v>
      </c>
      <c r="AE1262" s="235">
        <v>46086</v>
      </c>
    </row>
    <row r="1263" spans="1:31" x14ac:dyDescent="0.3">
      <c r="A1263" s="230" t="s">
        <v>9222</v>
      </c>
      <c r="B1263" s="230" t="str">
        <f>Query1[[#This Row],[LAST_NAME]]</f>
        <v>FORE</v>
      </c>
      <c r="C1263" s="230" t="s">
        <v>9223</v>
      </c>
      <c r="D1263" s="230" t="s">
        <v>5843</v>
      </c>
      <c r="E1263" s="230" t="s">
        <v>9224</v>
      </c>
      <c r="F1263" s="230" t="s">
        <v>9225</v>
      </c>
      <c r="G1263" s="230" t="s">
        <v>9226</v>
      </c>
      <c r="H1263" s="230" t="str">
        <f>Query1[[#This Row],[FULL_NAME]]</f>
        <v>ROBERT FORE</v>
      </c>
      <c r="I1263" s="230" t="s">
        <v>9227</v>
      </c>
      <c r="J1263" s="230" t="s">
        <v>4188</v>
      </c>
      <c r="K1263" s="230" t="str">
        <f>Query1[[#This Row],[ENTERPRISE_ID]]</f>
        <v>RFORE</v>
      </c>
      <c r="L1263" s="231">
        <v>9365130127</v>
      </c>
      <c r="M1263" s="230" t="s">
        <v>5630</v>
      </c>
      <c r="N1263" s="230" t="s">
        <v>9228</v>
      </c>
      <c r="O1263" s="230"/>
      <c r="P1263" s="230" t="s">
        <v>9229</v>
      </c>
      <c r="Q1263" s="230" t="s">
        <v>279</v>
      </c>
      <c r="R1263" s="230" t="s">
        <v>9230</v>
      </c>
      <c r="S1263" s="230" t="s">
        <v>5738</v>
      </c>
      <c r="T1263" s="232">
        <v>8998</v>
      </c>
      <c r="U1263" s="230" t="s">
        <v>2423</v>
      </c>
      <c r="V1263" s="230" t="s">
        <v>6453</v>
      </c>
      <c r="W1263" s="233" t="str">
        <f>IFERROR(VLOOKUP(Query1[[#This Row],[ENTERPRISE_ID]],HR_tbl[],2, 0), "Not on HR File")</f>
        <v>Service Technician 3, In-Home</v>
      </c>
      <c r="X1263" s="113">
        <f>IFERROR(VLOOKUP(Query1[[#This Row],[ENTERPRISE_ID]],HR_tbl[],3,0), "Not on HR File")</f>
        <v>45830</v>
      </c>
      <c r="Y1263" s="234" t="str">
        <f>IFERROR(VLOOKUP(Query1[[#This Row],[ENTERPRISE_ID]], Addresses!$A:$Y,21,0), "Not on HR File")</f>
        <v>144 SUNRISE WOOD ROAD 1</v>
      </c>
      <c r="Z1263" s="234">
        <f>IFERROR(VLOOKUP(Query1[[#This Row],[ENTERPRISE_ID]], Addresses!$A:$Y,22,0), "Not on HR File")</f>
        <v>0</v>
      </c>
      <c r="AA1263" s="234" t="str">
        <f>IFERROR(VLOOKUP(Query1[[#This Row],[ENTERPRISE_ID]], Addresses!$A:$Y,23,0), "Not on HR File")</f>
        <v>GOODRICH</v>
      </c>
      <c r="AB1263" s="234" t="str">
        <f>IFERROR(VLOOKUP(Query1[[#This Row],[ENTERPRISE_ID]], Addresses!$A:$Y,24,0), "Not on HR File")</f>
        <v>TX</v>
      </c>
      <c r="AC1263" s="234" t="str">
        <f>IFERROR(VLOOKUP(Query1[[#This Row],[ENTERPRISE_ID]], Addresses!$A:$Y,25,0), "Not on HR File")</f>
        <v>77335</v>
      </c>
      <c r="AD1263" s="230" t="s">
        <v>9231</v>
      </c>
      <c r="AE1263" s="235">
        <v>46086</v>
      </c>
    </row>
    <row r="1264" spans="1:31" x14ac:dyDescent="0.3">
      <c r="A1264" s="230" t="s">
        <v>8903</v>
      </c>
      <c r="B1264" s="230" t="str">
        <f>Query1[[#This Row],[LAST_NAME]]</f>
        <v>BROWN</v>
      </c>
      <c r="C1264" s="230" t="s">
        <v>8904</v>
      </c>
      <c r="D1264" s="230" t="s">
        <v>5708</v>
      </c>
      <c r="E1264" s="230" t="s">
        <v>8905</v>
      </c>
      <c r="F1264" s="230" t="s">
        <v>8906</v>
      </c>
      <c r="G1264" s="230" t="s">
        <v>8907</v>
      </c>
      <c r="H1264" s="230" t="str">
        <f>Query1[[#This Row],[FULL_NAME]]</f>
        <v>ADRIELLE BROWN</v>
      </c>
      <c r="I1264" s="230" t="s">
        <v>4839</v>
      </c>
      <c r="J1264" s="230" t="s">
        <v>8908</v>
      </c>
      <c r="K1264" s="230" t="str">
        <f>Query1[[#This Row],[ENTERPRISE_ID]]</f>
        <v>ABROWN0</v>
      </c>
      <c r="L1264" s="231">
        <v>2289180595</v>
      </c>
      <c r="M1264" s="230" t="s">
        <v>5630</v>
      </c>
      <c r="N1264" s="230" t="s">
        <v>8909</v>
      </c>
      <c r="O1264" s="230" t="s">
        <v>8910</v>
      </c>
      <c r="P1264" s="230" t="s">
        <v>8911</v>
      </c>
      <c r="Q1264" s="230" t="s">
        <v>477</v>
      </c>
      <c r="R1264" s="230" t="s">
        <v>8912</v>
      </c>
      <c r="S1264" s="230" t="s">
        <v>5714</v>
      </c>
      <c r="T1264" s="232">
        <v>8998</v>
      </c>
      <c r="U1264" s="230" t="s">
        <v>7859</v>
      </c>
      <c r="V1264" s="230" t="s">
        <v>7860</v>
      </c>
      <c r="W1264" s="233" t="str">
        <f>IFERROR(VLOOKUP(Query1[[#This Row],[ENTERPRISE_ID]],HR_tbl[],2, 0), "Not on HR File")</f>
        <v>Service Technician 1, In-Home</v>
      </c>
      <c r="X1264" s="113">
        <f>IFERROR(VLOOKUP(Query1[[#This Row],[ENTERPRISE_ID]],HR_tbl[],3,0), "Not on HR File")</f>
        <v>45823</v>
      </c>
      <c r="Y1264" s="234" t="str">
        <f>IFERROR(VLOOKUP(Query1[[#This Row],[ENTERPRISE_ID]], Addresses!$A:$Y,21,0), "Not on HR File")</f>
        <v>16255 Rio Grande St</v>
      </c>
      <c r="Z1264" s="234">
        <f>IFERROR(VLOOKUP(Query1[[#This Row],[ENTERPRISE_ID]], Addresses!$A:$Y,22,0), "Not on HR File")</f>
        <v>0</v>
      </c>
      <c r="AA1264" s="234" t="str">
        <f>IFERROR(VLOOKUP(Query1[[#This Row],[ENTERPRISE_ID]], Addresses!$A:$Y,23,0), "Not on HR File")</f>
        <v>GULFPORT</v>
      </c>
      <c r="AB1264" s="234" t="str">
        <f>IFERROR(VLOOKUP(Query1[[#This Row],[ENTERPRISE_ID]], Addresses!$A:$Y,24,0), "Not on HR File")</f>
        <v>MS</v>
      </c>
      <c r="AC1264" s="234" t="str">
        <f>IFERROR(VLOOKUP(Query1[[#This Row],[ENTERPRISE_ID]], Addresses!$A:$Y,25,0), "Not on HR File")</f>
        <v>39501</v>
      </c>
      <c r="AD1264" s="230" t="s">
        <v>8913</v>
      </c>
      <c r="AE1264" s="235">
        <v>46086</v>
      </c>
    </row>
    <row r="1265" spans="1:31" x14ac:dyDescent="0.3">
      <c r="A1265" s="230" t="s">
        <v>11899</v>
      </c>
      <c r="B1265" s="230" t="str">
        <f>Query1[[#This Row],[LAST_NAME]]</f>
        <v>VAN NESS</v>
      </c>
      <c r="C1265" s="230" t="s">
        <v>11900</v>
      </c>
      <c r="D1265" s="230" t="s">
        <v>5682</v>
      </c>
      <c r="E1265" s="230" t="s">
        <v>11901</v>
      </c>
      <c r="F1265" s="230" t="s">
        <v>11902</v>
      </c>
      <c r="G1265" s="230" t="s">
        <v>11903</v>
      </c>
      <c r="H1265" s="230" t="str">
        <f>Query1[[#This Row],[FULL_NAME]]</f>
        <v>JEFFREY VAN NESS</v>
      </c>
      <c r="I1265" s="230" t="s">
        <v>11904</v>
      </c>
      <c r="J1265" s="230" t="s">
        <v>4025</v>
      </c>
      <c r="K1265" s="230" t="str">
        <f>Query1[[#This Row],[ENTERPRISE_ID]]</f>
        <v>JVANNES</v>
      </c>
      <c r="L1265" s="231">
        <v>4345541321</v>
      </c>
      <c r="M1265" s="230" t="s">
        <v>5630</v>
      </c>
      <c r="N1265" s="230" t="s">
        <v>11905</v>
      </c>
      <c r="O1265" s="230"/>
      <c r="P1265" s="230" t="s">
        <v>11906</v>
      </c>
      <c r="Q1265" s="230" t="s">
        <v>328</v>
      </c>
      <c r="R1265" s="230" t="s">
        <v>11907</v>
      </c>
      <c r="S1265" s="230" t="s">
        <v>5738</v>
      </c>
      <c r="T1265" s="232">
        <v>8998</v>
      </c>
      <c r="U1265" s="230" t="s">
        <v>6633</v>
      </c>
      <c r="V1265" s="230" t="s">
        <v>6634</v>
      </c>
      <c r="W1265" s="233" t="str">
        <f>IFERROR(VLOOKUP(Query1[[#This Row],[ENTERPRISE_ID]],HR_tbl[],2, 0), "Not on HR File")</f>
        <v>Service Tech - Modified Duty</v>
      </c>
      <c r="X1265" s="113">
        <f>IFERROR(VLOOKUP(Query1[[#This Row],[ENTERPRISE_ID]],HR_tbl[],3,0), "Not on HR File")</f>
        <v>30821</v>
      </c>
      <c r="Y1265" s="234" t="str">
        <f>IFERROR(VLOOKUP(Query1[[#This Row],[ENTERPRISE_ID]], Addresses!$A:$Y,21,0), "Not on HR File")</f>
        <v>1621 DAIRY VIEW RD</v>
      </c>
      <c r="Z1265" s="234">
        <f>IFERROR(VLOOKUP(Query1[[#This Row],[ENTERPRISE_ID]], Addresses!$A:$Y,22,0), "Not on HR File")</f>
        <v>0</v>
      </c>
      <c r="AA1265" s="234" t="str">
        <f>IFERROR(VLOOKUP(Query1[[#This Row],[ENTERPRISE_ID]], Addresses!$A:$Y,23,0), "Not on HR File")</f>
        <v>CHATHAM</v>
      </c>
      <c r="AB1265" s="234" t="str">
        <f>IFERROR(VLOOKUP(Query1[[#This Row],[ENTERPRISE_ID]], Addresses!$A:$Y,24,0), "Not on HR File")</f>
        <v>VA</v>
      </c>
      <c r="AC1265" s="234" t="str">
        <f>IFERROR(VLOOKUP(Query1[[#This Row],[ENTERPRISE_ID]], Addresses!$A:$Y,25,0), "Not on HR File")</f>
        <v>24531</v>
      </c>
      <c r="AD1265" s="230" t="s">
        <v>11908</v>
      </c>
      <c r="AE1265" s="235">
        <v>46086</v>
      </c>
    </row>
    <row r="1266" spans="1:31" x14ac:dyDescent="0.3">
      <c r="A1266" s="230" t="s">
        <v>2402</v>
      </c>
      <c r="B1266" s="230" t="str">
        <f>Query1[[#This Row],[LAST_NAME]]</f>
        <v>SAWYER</v>
      </c>
      <c r="C1266" s="230" t="s">
        <v>2403</v>
      </c>
      <c r="D1266" s="230" t="s">
        <v>6119</v>
      </c>
      <c r="E1266" s="230" t="s">
        <v>11711</v>
      </c>
      <c r="F1266" s="230" t="s">
        <v>11712</v>
      </c>
      <c r="G1266" s="230" t="s">
        <v>2404</v>
      </c>
      <c r="H1266" s="230" t="str">
        <f>Query1[[#This Row],[FULL_NAME]]</f>
        <v>JAMES SAWYER</v>
      </c>
      <c r="I1266" s="230" t="s">
        <v>4971</v>
      </c>
      <c r="J1266" s="230" t="s">
        <v>3968</v>
      </c>
      <c r="K1266" s="230" t="str">
        <f>Query1[[#This Row],[ENTERPRISE_ID]]</f>
        <v>JSAWYER</v>
      </c>
      <c r="L1266" s="231">
        <v>3368091154</v>
      </c>
      <c r="M1266" s="230" t="s">
        <v>5630</v>
      </c>
      <c r="N1266" s="230" t="s">
        <v>11713</v>
      </c>
      <c r="O1266" s="230"/>
      <c r="P1266" s="230" t="s">
        <v>4972</v>
      </c>
      <c r="Q1266" s="230" t="s">
        <v>416</v>
      </c>
      <c r="R1266" s="230" t="s">
        <v>11714</v>
      </c>
      <c r="S1266" s="230" t="s">
        <v>5738</v>
      </c>
      <c r="T1266" s="232">
        <v>8998</v>
      </c>
      <c r="U1266" s="230" t="s">
        <v>411</v>
      </c>
      <c r="V1266" s="230" t="s">
        <v>11609</v>
      </c>
      <c r="W1266" s="233" t="str">
        <f>IFERROR(VLOOKUP(Query1[[#This Row],[ENTERPRISE_ID]],HR_tbl[],2, 0), "Not on HR File")</f>
        <v>Service Technician 2, In-Home</v>
      </c>
      <c r="X1266" s="113">
        <f>IFERROR(VLOOKUP(Query1[[#This Row],[ENTERPRISE_ID]],HR_tbl[],3,0), "Not on HR File")</f>
        <v>45935</v>
      </c>
      <c r="Y1266" s="234" t="str">
        <f>IFERROR(VLOOKUP(Query1[[#This Row],[ENTERPRISE_ID]], Addresses!$A:$Y,21,0), "Not on HR File")</f>
        <v>3941 PRIDES RD.</v>
      </c>
      <c r="Z1266" s="234">
        <f>IFERROR(VLOOKUP(Query1[[#This Row],[ENTERPRISE_ID]], Addresses!$A:$Y,22,0), "Not on HR File")</f>
        <v>0</v>
      </c>
      <c r="AA1266" s="234" t="str">
        <f>IFERROR(VLOOKUP(Query1[[#This Row],[ENTERPRISE_ID]], Addresses!$A:$Y,23,0), "Not on HR File")</f>
        <v>EAST BEND</v>
      </c>
      <c r="AB1266" s="234" t="str">
        <f>IFERROR(VLOOKUP(Query1[[#This Row],[ENTERPRISE_ID]], Addresses!$A:$Y,24,0), "Not on HR File")</f>
        <v>NC</v>
      </c>
      <c r="AC1266" s="234" t="str">
        <f>IFERROR(VLOOKUP(Query1[[#This Row],[ENTERPRISE_ID]], Addresses!$A:$Y,25,0), "Not on HR File")</f>
        <v>27018</v>
      </c>
      <c r="AD1266" s="230" t="s">
        <v>11715</v>
      </c>
      <c r="AE1266" s="235">
        <v>46086</v>
      </c>
    </row>
    <row r="1267" spans="1:31" x14ac:dyDescent="0.3">
      <c r="A1267" s="230" t="s">
        <v>11815</v>
      </c>
      <c r="B1267" s="230" t="str">
        <f>Query1[[#This Row],[LAST_NAME]]</f>
        <v>SCOTT</v>
      </c>
      <c r="C1267" s="230" t="s">
        <v>11816</v>
      </c>
      <c r="D1267" s="230" t="s">
        <v>6100</v>
      </c>
      <c r="E1267" s="230" t="s">
        <v>11817</v>
      </c>
      <c r="F1267" s="230" t="s">
        <v>11818</v>
      </c>
      <c r="G1267" s="230" t="s">
        <v>6105</v>
      </c>
      <c r="H1267" s="230" t="str">
        <f>Query1[[#This Row],[FULL_NAME]]</f>
        <v>CORNELIUS SCOTT</v>
      </c>
      <c r="I1267" s="230" t="s">
        <v>3795</v>
      </c>
      <c r="J1267" s="230" t="s">
        <v>11795</v>
      </c>
      <c r="K1267" s="230" t="str">
        <f>Query1[[#This Row],[ENTERPRISE_ID]]</f>
        <v>CSCOTT</v>
      </c>
      <c r="L1267" s="231">
        <v>8088613049</v>
      </c>
      <c r="M1267" s="230" t="s">
        <v>5630</v>
      </c>
      <c r="N1267" s="230" t="s">
        <v>11819</v>
      </c>
      <c r="O1267" s="230"/>
      <c r="P1267" s="230" t="s">
        <v>11820</v>
      </c>
      <c r="Q1267" s="230" t="s">
        <v>2504</v>
      </c>
      <c r="R1267" s="230" t="s">
        <v>11821</v>
      </c>
      <c r="S1267" s="230" t="s">
        <v>5634</v>
      </c>
      <c r="T1267" s="232">
        <v>8998</v>
      </c>
      <c r="U1267" s="230" t="s">
        <v>5715</v>
      </c>
      <c r="V1267" s="230" t="s">
        <v>5716</v>
      </c>
      <c r="W1267" s="233" t="str">
        <f>IFERROR(VLOOKUP(Query1[[#This Row],[ENTERPRISE_ID]],HR_tbl[],2, 0), "Not on HR File")</f>
        <v>Team Lead Technician</v>
      </c>
      <c r="X1267" s="113">
        <f>IFERROR(VLOOKUP(Query1[[#This Row],[ENTERPRISE_ID]],HR_tbl[],3,0), "Not on HR File")</f>
        <v>41521</v>
      </c>
      <c r="Y1267" s="234" t="str">
        <f>IFERROR(VLOOKUP(Query1[[#This Row],[ENTERPRISE_ID]], Addresses!$A:$Y,21,0), "Not on HR File")</f>
        <v>95-009 Waikalani Drive</v>
      </c>
      <c r="Z1267" s="234" t="str">
        <f>IFERROR(VLOOKUP(Query1[[#This Row],[ENTERPRISE_ID]], Addresses!$A:$Y,22,0), "Not on HR File")</f>
        <v>A305</v>
      </c>
      <c r="AA1267" s="234" t="str">
        <f>IFERROR(VLOOKUP(Query1[[#This Row],[ENTERPRISE_ID]], Addresses!$A:$Y,23,0), "Not on HR File")</f>
        <v>Mililani</v>
      </c>
      <c r="AB1267" s="234" t="str">
        <f>IFERROR(VLOOKUP(Query1[[#This Row],[ENTERPRISE_ID]], Addresses!$A:$Y,24,0), "Not on HR File")</f>
        <v>HI</v>
      </c>
      <c r="AC1267" s="234" t="str">
        <f>IFERROR(VLOOKUP(Query1[[#This Row],[ENTERPRISE_ID]], Addresses!$A:$Y,25,0), "Not on HR File")</f>
        <v>96789</v>
      </c>
      <c r="AD1267" s="230" t="s">
        <v>11822</v>
      </c>
      <c r="AE1267" s="235">
        <v>46086</v>
      </c>
    </row>
    <row r="1268" spans="1:31" x14ac:dyDescent="0.3">
      <c r="A1268" s="230" t="s">
        <v>2010</v>
      </c>
      <c r="B1268" s="230" t="str">
        <f>Query1[[#This Row],[LAST_NAME]]</f>
        <v>WILLIAMS</v>
      </c>
      <c r="C1268" s="230" t="s">
        <v>2011</v>
      </c>
      <c r="D1268" s="230" t="s">
        <v>5708</v>
      </c>
      <c r="E1268" s="230" t="s">
        <v>12166</v>
      </c>
      <c r="F1268" s="230" t="s">
        <v>12167</v>
      </c>
      <c r="G1268" s="230" t="s">
        <v>2012</v>
      </c>
      <c r="H1268" s="230" t="str">
        <f>Query1[[#This Row],[FULL_NAME]]</f>
        <v>BRUCE WILLIAMS</v>
      </c>
      <c r="I1268" s="230" t="s">
        <v>4106</v>
      </c>
      <c r="J1268" s="230" t="s">
        <v>5803</v>
      </c>
      <c r="K1268" s="230" t="str">
        <f>Query1[[#This Row],[ENTERPRISE_ID]]</f>
        <v>BWIL167</v>
      </c>
      <c r="L1268" s="231">
        <v>9857100114</v>
      </c>
      <c r="M1268" s="230" t="s">
        <v>5630</v>
      </c>
      <c r="N1268" s="230" t="s">
        <v>12168</v>
      </c>
      <c r="O1268" s="230"/>
      <c r="P1268" s="230" t="s">
        <v>12169</v>
      </c>
      <c r="Q1268" s="230" t="s">
        <v>287</v>
      </c>
      <c r="R1268" s="230" t="s">
        <v>12170</v>
      </c>
      <c r="S1268" s="230" t="s">
        <v>5714</v>
      </c>
      <c r="T1268" s="232">
        <v>8998</v>
      </c>
      <c r="U1268" s="230" t="s">
        <v>6072</v>
      </c>
      <c r="V1268" s="230" t="s">
        <v>6073</v>
      </c>
      <c r="W1268" s="233" t="str">
        <f>IFERROR(VLOOKUP(Query1[[#This Row],[ENTERPRISE_ID]],HR_tbl[],2, 0), "Not on HR File")</f>
        <v>Service Technician 2, In-Home</v>
      </c>
      <c r="X1268" s="113">
        <f>IFERROR(VLOOKUP(Query1[[#This Row],[ENTERPRISE_ID]],HR_tbl[],3,0), "Not on HR File")</f>
        <v>38988</v>
      </c>
      <c r="Y1268" s="234" t="str">
        <f>IFERROR(VLOOKUP(Query1[[#This Row],[ENTERPRISE_ID]], Addresses!$A:$Y,21,0), "Not on HR File")</f>
        <v>215 MARGARET STREET</v>
      </c>
      <c r="Z1268" s="234">
        <f>IFERROR(VLOOKUP(Query1[[#This Row],[ENTERPRISE_ID]], Addresses!$A:$Y,22,0), "Not on HR File")</f>
        <v>0</v>
      </c>
      <c r="AA1268" s="234" t="str">
        <f>IFERROR(VLOOKUP(Query1[[#This Row],[ENTERPRISE_ID]], Addresses!$A:$Y,23,0), "Not on HR File")</f>
        <v>HOUMA</v>
      </c>
      <c r="AB1268" s="234" t="str">
        <f>IFERROR(VLOOKUP(Query1[[#This Row],[ENTERPRISE_ID]], Addresses!$A:$Y,24,0), "Not on HR File")</f>
        <v>LA</v>
      </c>
      <c r="AC1268" s="234" t="str">
        <f>IFERROR(VLOOKUP(Query1[[#This Row],[ENTERPRISE_ID]], Addresses!$A:$Y,25,0), "Not on HR File")</f>
        <v>70360</v>
      </c>
      <c r="AD1268" s="230" t="s">
        <v>12171</v>
      </c>
      <c r="AE1268" s="235">
        <v>46086</v>
      </c>
    </row>
    <row r="1269" spans="1:31" x14ac:dyDescent="0.3">
      <c r="A1269" s="230" t="s">
        <v>7040</v>
      </c>
      <c r="B1269" s="230" t="str">
        <f>Query1[[#This Row],[LAST_NAME]]</f>
        <v>SMEE</v>
      </c>
      <c r="C1269" s="230" t="s">
        <v>7041</v>
      </c>
      <c r="D1269" s="230" t="s">
        <v>6524</v>
      </c>
      <c r="E1269" s="230" t="s">
        <v>7042</v>
      </c>
      <c r="F1269" s="230" t="s">
        <v>7043</v>
      </c>
      <c r="G1269" s="230" t="s">
        <v>7044</v>
      </c>
      <c r="H1269" s="230" t="str">
        <f>Query1[[#This Row],[FULL_NAME]]</f>
        <v>CLIFFORD SMEE</v>
      </c>
      <c r="I1269" s="230" t="s">
        <v>7045</v>
      </c>
      <c r="J1269" s="230" t="s">
        <v>7046</v>
      </c>
      <c r="K1269" s="230" t="str">
        <f>Query1[[#This Row],[ENTERPRISE_ID]]</f>
        <v>CSMEE00</v>
      </c>
      <c r="L1269" s="231">
        <v>2092685161</v>
      </c>
      <c r="M1269" s="230" t="s">
        <v>5630</v>
      </c>
      <c r="N1269" s="230" t="s">
        <v>7047</v>
      </c>
      <c r="O1269" s="230"/>
      <c r="P1269" s="230" t="s">
        <v>7048</v>
      </c>
      <c r="Q1269" s="230" t="s">
        <v>219</v>
      </c>
      <c r="R1269" s="230" t="s">
        <v>5537</v>
      </c>
      <c r="S1269" s="230" t="s">
        <v>5916</v>
      </c>
      <c r="T1269" s="232">
        <v>8998</v>
      </c>
      <c r="U1269" s="230" t="s">
        <v>7049</v>
      </c>
      <c r="V1269" s="230" t="s">
        <v>7050</v>
      </c>
      <c r="W1269" s="233" t="str">
        <f>IFERROR(VLOOKUP(Query1[[#This Row],[ENTERPRISE_ID]],HR_tbl[],2, 0), "Not on HR File")</f>
        <v>Service Technician 1, In-Home</v>
      </c>
      <c r="X1269" s="113">
        <f>IFERROR(VLOOKUP(Query1[[#This Row],[ENTERPRISE_ID]],HR_tbl[],3,0), "Not on HR File")</f>
        <v>38464</v>
      </c>
      <c r="Y1269" s="234" t="str">
        <f>IFERROR(VLOOKUP(Query1[[#This Row],[ENTERPRISE_ID]], Addresses!$A:$Y,21,0), "Not on HR File")</f>
        <v>1825 NADINE AVE</v>
      </c>
      <c r="Z1269" s="234">
        <f>IFERROR(VLOOKUP(Query1[[#This Row],[ENTERPRISE_ID]], Addresses!$A:$Y,22,0), "Not on HR File")</f>
        <v>0</v>
      </c>
      <c r="AA1269" s="234" t="str">
        <f>IFERROR(VLOOKUP(Query1[[#This Row],[ENTERPRISE_ID]], Addresses!$A:$Y,23,0), "Not on HR File")</f>
        <v>MODESTO</v>
      </c>
      <c r="AB1269" s="234" t="str">
        <f>IFERROR(VLOOKUP(Query1[[#This Row],[ENTERPRISE_ID]], Addresses!$A:$Y,24,0), "Not on HR File")</f>
        <v>CA</v>
      </c>
      <c r="AC1269" s="234" t="str">
        <f>IFERROR(VLOOKUP(Query1[[#This Row],[ENTERPRISE_ID]], Addresses!$A:$Y,25,0), "Not on HR File")</f>
        <v>95351</v>
      </c>
      <c r="AD1269" s="230" t="s">
        <v>7051</v>
      </c>
      <c r="AE1269" s="235">
        <v>46086</v>
      </c>
    </row>
    <row r="1270" spans="1:31" x14ac:dyDescent="0.3">
      <c r="A1270" s="230" t="s">
        <v>3368</v>
      </c>
      <c r="B1270" s="230" t="str">
        <f>Query1[[#This Row],[LAST_NAME]]</f>
        <v>STEWART</v>
      </c>
      <c r="C1270" s="230" t="s">
        <v>3369</v>
      </c>
      <c r="D1270" s="230" t="s">
        <v>5769</v>
      </c>
      <c r="E1270" s="230" t="s">
        <v>13946</v>
      </c>
      <c r="F1270" s="230" t="s">
        <v>13947</v>
      </c>
      <c r="G1270" s="230" t="s">
        <v>3370</v>
      </c>
      <c r="H1270" s="230" t="str">
        <f>Query1[[#This Row],[FULL_NAME]]</f>
        <v>JOSH STEWART</v>
      </c>
      <c r="I1270" s="230" t="s">
        <v>4187</v>
      </c>
      <c r="J1270" s="230" t="s">
        <v>4186</v>
      </c>
      <c r="K1270" s="230" t="str">
        <f>Query1[[#This Row],[ENTERPRISE_ID]]</f>
        <v>JSTEWA5</v>
      </c>
      <c r="L1270" s="231">
        <v>3179454315</v>
      </c>
      <c r="M1270" s="230" t="s">
        <v>5630</v>
      </c>
      <c r="N1270" s="230" t="s">
        <v>13948</v>
      </c>
      <c r="O1270" s="230"/>
      <c r="P1270" s="230" t="s">
        <v>3374</v>
      </c>
      <c r="Q1270" s="230" t="s">
        <v>773</v>
      </c>
      <c r="R1270" s="230" t="s">
        <v>4702</v>
      </c>
      <c r="S1270" s="230" t="s">
        <v>5664</v>
      </c>
      <c r="T1270" s="232">
        <v>8998</v>
      </c>
      <c r="U1270" s="230" t="s">
        <v>5715</v>
      </c>
      <c r="V1270" s="230" t="s">
        <v>5716</v>
      </c>
      <c r="W1270" s="233" t="str">
        <f>IFERROR(VLOOKUP(Query1[[#This Row],[ENTERPRISE_ID]],HR_tbl[],2, 0), "Not on HR File")</f>
        <v>Service Technician 2, Trainee</v>
      </c>
      <c r="X1270" s="113">
        <f>IFERROR(VLOOKUP(Query1[[#This Row],[ENTERPRISE_ID]],HR_tbl[],3,0), "Not on HR File")</f>
        <v>46061</v>
      </c>
      <c r="Y1270" s="234" t="str">
        <f>IFERROR(VLOOKUP(Query1[[#This Row],[ENTERPRISE_ID]], Addresses!$A:$Y,21,0), "Not on HR File")</f>
        <v>Not on HR File</v>
      </c>
      <c r="Z1270" s="234" t="str">
        <f>IFERROR(VLOOKUP(Query1[[#This Row],[ENTERPRISE_ID]], Addresses!$A:$Y,22,0), "Not on HR File")</f>
        <v>Not on HR File</v>
      </c>
      <c r="AA1270" s="234" t="str">
        <f>IFERROR(VLOOKUP(Query1[[#This Row],[ENTERPRISE_ID]], Addresses!$A:$Y,23,0), "Not on HR File")</f>
        <v>Not on HR File</v>
      </c>
      <c r="AB1270" s="234" t="str">
        <f>IFERROR(VLOOKUP(Query1[[#This Row],[ENTERPRISE_ID]], Addresses!$A:$Y,24,0), "Not on HR File")</f>
        <v>Not on HR File</v>
      </c>
      <c r="AC1270" s="234" t="str">
        <f>IFERROR(VLOOKUP(Query1[[#This Row],[ENTERPRISE_ID]], Addresses!$A:$Y,25,0), "Not on HR File")</f>
        <v>Not on HR File</v>
      </c>
      <c r="AD1270" s="230" t="s">
        <v>13949</v>
      </c>
      <c r="AE1270" s="235">
        <v>46086</v>
      </c>
    </row>
    <row r="1271" spans="1:31" x14ac:dyDescent="0.3">
      <c r="A1271" s="230" t="s">
        <v>10733</v>
      </c>
      <c r="B1271" s="230" t="str">
        <f>Query1[[#This Row],[LAST_NAME]]</f>
        <v>ECK</v>
      </c>
      <c r="C1271" s="230" t="s">
        <v>10734</v>
      </c>
      <c r="D1271" s="230" t="s">
        <v>5669</v>
      </c>
      <c r="E1271" s="230" t="s">
        <v>10735</v>
      </c>
      <c r="F1271" s="230" t="s">
        <v>10736</v>
      </c>
      <c r="G1271" s="230" t="s">
        <v>10737</v>
      </c>
      <c r="H1271" s="230" t="str">
        <f>Query1[[#This Row],[FULL_NAME]]</f>
        <v>JAMES ECK</v>
      </c>
      <c r="I1271" s="230" t="s">
        <v>10738</v>
      </c>
      <c r="J1271" s="230" t="s">
        <v>3968</v>
      </c>
      <c r="K1271" s="230" t="str">
        <f>Query1[[#This Row],[ENTERPRISE_ID]]</f>
        <v>JECK0</v>
      </c>
      <c r="L1271" s="231">
        <v>3605168132</v>
      </c>
      <c r="M1271" s="230" t="s">
        <v>5630</v>
      </c>
      <c r="N1271" s="230" t="s">
        <v>10739</v>
      </c>
      <c r="O1271" s="230"/>
      <c r="P1271" s="230" t="s">
        <v>2528</v>
      </c>
      <c r="Q1271" s="230" t="s">
        <v>1472</v>
      </c>
      <c r="R1271" s="230" t="s">
        <v>10740</v>
      </c>
      <c r="S1271" s="230" t="s">
        <v>5634</v>
      </c>
      <c r="T1271" s="232">
        <v>8998</v>
      </c>
      <c r="U1271" s="230" t="s">
        <v>7080</v>
      </c>
      <c r="V1271" s="230" t="s">
        <v>7081</v>
      </c>
      <c r="W1271" s="233" t="str">
        <f>IFERROR(VLOOKUP(Query1[[#This Row],[ENTERPRISE_ID]],HR_tbl[],2, 0), "Not on HR File")</f>
        <v>Service Technician 2, In-Home</v>
      </c>
      <c r="X1271" s="113">
        <f>IFERROR(VLOOKUP(Query1[[#This Row],[ENTERPRISE_ID]],HR_tbl[],3,0), "Not on HR File")</f>
        <v>43136</v>
      </c>
      <c r="Y1271" s="234" t="str">
        <f>IFERROR(VLOOKUP(Query1[[#This Row],[ENTERPRISE_ID]], Addresses!$A:$Y,21,0), "Not on HR File")</f>
        <v>1921 N.E. 79TH AVE</v>
      </c>
      <c r="Z1271" s="234">
        <f>IFERROR(VLOOKUP(Query1[[#This Row],[ENTERPRISE_ID]], Addresses!$A:$Y,22,0), "Not on HR File")</f>
        <v>0</v>
      </c>
      <c r="AA1271" s="234" t="str">
        <f>IFERROR(VLOOKUP(Query1[[#This Row],[ENTERPRISE_ID]], Addresses!$A:$Y,23,0), "Not on HR File")</f>
        <v>VANCOUVER</v>
      </c>
      <c r="AB1271" s="234" t="str">
        <f>IFERROR(VLOOKUP(Query1[[#This Row],[ENTERPRISE_ID]], Addresses!$A:$Y,24,0), "Not on HR File")</f>
        <v>WA</v>
      </c>
      <c r="AC1271" s="234" t="str">
        <f>IFERROR(VLOOKUP(Query1[[#This Row],[ENTERPRISE_ID]], Addresses!$A:$Y,25,0), "Not on HR File")</f>
        <v>98664</v>
      </c>
      <c r="AD1271" s="230" t="s">
        <v>10741</v>
      </c>
      <c r="AE1271" s="235">
        <v>46086</v>
      </c>
    </row>
    <row r="1272" spans="1:31" x14ac:dyDescent="0.3">
      <c r="A1272" s="230" t="s">
        <v>5460</v>
      </c>
      <c r="B1272" s="230" t="str">
        <f>Query1[[#This Row],[LAST_NAME]]</f>
        <v>VARGAS</v>
      </c>
      <c r="C1272" s="230" t="s">
        <v>18704</v>
      </c>
      <c r="D1272" s="230" t="s">
        <v>5719</v>
      </c>
      <c r="E1272" s="230" t="s">
        <v>18705</v>
      </c>
      <c r="F1272" s="230" t="s">
        <v>18706</v>
      </c>
      <c r="G1272" s="230" t="s">
        <v>5461</v>
      </c>
      <c r="H1272" s="230" t="str">
        <f>Query1[[#This Row],[FULL_NAME]]</f>
        <v>LUIS VARGAS</v>
      </c>
      <c r="I1272" s="230" t="s">
        <v>4905</v>
      </c>
      <c r="J1272" s="230" t="s">
        <v>4007</v>
      </c>
      <c r="K1272" s="230" t="str">
        <f>Query1[[#This Row],[ENTERPRISE_ID]]</f>
        <v>LVARGAS</v>
      </c>
      <c r="L1272" s="231">
        <v>8156081560</v>
      </c>
      <c r="M1272" s="230" t="s">
        <v>5630</v>
      </c>
      <c r="N1272" s="230" t="s">
        <v>18707</v>
      </c>
      <c r="O1272" s="230"/>
      <c r="P1272" s="230" t="s">
        <v>2355</v>
      </c>
      <c r="Q1272" s="230" t="s">
        <v>250</v>
      </c>
      <c r="R1272" s="230" t="s">
        <v>18708</v>
      </c>
      <c r="S1272" s="230" t="s">
        <v>5634</v>
      </c>
      <c r="T1272" s="232">
        <v>8998</v>
      </c>
      <c r="U1272" s="230" t="s">
        <v>5514</v>
      </c>
      <c r="V1272" s="230"/>
      <c r="W1272" s="233" t="str">
        <f>IFERROR(VLOOKUP(Query1[[#This Row],[ENTERPRISE_ID]],HR_tbl[],2, 0), "Not on HR File")</f>
        <v>Service Technician 2, In-Home</v>
      </c>
      <c r="X1272" s="113">
        <f>IFERROR(VLOOKUP(Query1[[#This Row],[ENTERPRISE_ID]],HR_tbl[],3,0), "Not on HR File")</f>
        <v>45991</v>
      </c>
      <c r="Y1272" s="234" t="str">
        <f>IFERROR(VLOOKUP(Query1[[#This Row],[ENTERPRISE_ID]], Addresses!$A:$Y,21,0), "Not on HR File")</f>
        <v>4213 INTERNATIONAL WAY CT</v>
      </c>
      <c r="Z1272" s="234">
        <f>IFERROR(VLOOKUP(Query1[[#This Row],[ENTERPRISE_ID]], Addresses!$A:$Y,22,0), "Not on HR File")</f>
        <v>0</v>
      </c>
      <c r="AA1272" s="234" t="str">
        <f>IFERROR(VLOOKUP(Query1[[#This Row],[ENTERPRISE_ID]], Addresses!$A:$Y,23,0), "Not on HR File")</f>
        <v>JOLIET</v>
      </c>
      <c r="AB1272" s="234" t="str">
        <f>IFERROR(VLOOKUP(Query1[[#This Row],[ENTERPRISE_ID]], Addresses!$A:$Y,24,0), "Not on HR File")</f>
        <v>IL</v>
      </c>
      <c r="AC1272" s="234" t="str">
        <f>IFERROR(VLOOKUP(Query1[[#This Row],[ENTERPRISE_ID]], Addresses!$A:$Y,25,0), "Not on HR File")</f>
        <v>60436</v>
      </c>
      <c r="AD1272" s="230" t="s">
        <v>18709</v>
      </c>
      <c r="AE1272" s="235">
        <v>46086</v>
      </c>
    </row>
    <row r="1273" spans="1:31" x14ac:dyDescent="0.3">
      <c r="A1273" s="230" t="s">
        <v>12286</v>
      </c>
      <c r="B1273" s="230" t="str">
        <f>Query1[[#This Row],[LAST_NAME]]</f>
        <v>CANALES REYES</v>
      </c>
      <c r="C1273" s="230" t="s">
        <v>12287</v>
      </c>
      <c r="D1273" s="230" t="s">
        <v>5957</v>
      </c>
      <c r="E1273" s="230" t="s">
        <v>12288</v>
      </c>
      <c r="F1273" s="230" t="s">
        <v>12289</v>
      </c>
      <c r="G1273" s="230" t="s">
        <v>12290</v>
      </c>
      <c r="H1273" s="230" t="str">
        <f>Query1[[#This Row],[FULL_NAME]]</f>
        <v>ADRIAN CANALES REYES</v>
      </c>
      <c r="I1273" s="230" t="s">
        <v>12291</v>
      </c>
      <c r="J1273" s="230" t="s">
        <v>12292</v>
      </c>
      <c r="K1273" s="230" t="str">
        <f>Query1[[#This Row],[ENTERPRISE_ID]]</f>
        <v>ACANAL2</v>
      </c>
      <c r="L1273" s="231">
        <v>9397322137</v>
      </c>
      <c r="M1273" s="230" t="s">
        <v>5630</v>
      </c>
      <c r="N1273" s="230" t="s">
        <v>12293</v>
      </c>
      <c r="O1273" s="230" t="s">
        <v>12294</v>
      </c>
      <c r="P1273" s="230" t="s">
        <v>12295</v>
      </c>
      <c r="Q1273" s="230" t="s">
        <v>5965</v>
      </c>
      <c r="R1273" s="230" t="s">
        <v>12296</v>
      </c>
      <c r="S1273" s="230" t="s">
        <v>5634</v>
      </c>
      <c r="T1273" s="232">
        <v>8842</v>
      </c>
      <c r="U1273" s="230" t="s">
        <v>8754</v>
      </c>
      <c r="V1273" s="230" t="s">
        <v>8755</v>
      </c>
      <c r="W1273" s="233" t="str">
        <f>IFERROR(VLOOKUP(Query1[[#This Row],[ENTERPRISE_ID]],HR_tbl[],2, 0), "Not on HR File")</f>
        <v>Service Technician 2, In-Home</v>
      </c>
      <c r="X1273" s="113">
        <f>IFERROR(VLOOKUP(Query1[[#This Row],[ENTERPRISE_ID]],HR_tbl[],3,0), "Not on HR File")</f>
        <v>32560</v>
      </c>
      <c r="Y1273" s="234" t="str">
        <f>IFERROR(VLOOKUP(Query1[[#This Row],[ENTERPRISE_ID]], Addresses!$A:$Y,21,0), "Not on HR File")</f>
        <v>#11 ANTONIO RODRIGUEZ ST.</v>
      </c>
      <c r="Z1273" s="234">
        <f>IFERROR(VLOOKUP(Query1[[#This Row],[ENTERPRISE_ID]], Addresses!$A:$Y,22,0), "Not on HR File")</f>
        <v>0</v>
      </c>
      <c r="AA1273" s="234" t="str">
        <f>IFERROR(VLOOKUP(Query1[[#This Row],[ENTERPRISE_ID]], Addresses!$A:$Y,23,0), "Not on HR File")</f>
        <v>CATANO</v>
      </c>
      <c r="AB1273" s="234" t="str">
        <f>IFERROR(VLOOKUP(Query1[[#This Row],[ENTERPRISE_ID]], Addresses!$A:$Y,24,0), "Not on HR File")</f>
        <v>PR</v>
      </c>
      <c r="AC1273" s="234" t="str">
        <f>IFERROR(VLOOKUP(Query1[[#This Row],[ENTERPRISE_ID]], Addresses!$A:$Y,25,0), "Not on HR File")</f>
        <v>00962</v>
      </c>
      <c r="AD1273" s="230" t="s">
        <v>12297</v>
      </c>
      <c r="AE1273" s="235">
        <v>46086</v>
      </c>
    </row>
    <row r="1274" spans="1:31" x14ac:dyDescent="0.3">
      <c r="A1274" s="230" t="s">
        <v>3265</v>
      </c>
      <c r="B1274" s="230" t="str">
        <f>Query1[[#This Row],[LAST_NAME]]</f>
        <v>FESSHAYE</v>
      </c>
      <c r="C1274" s="230" t="s">
        <v>3266</v>
      </c>
      <c r="D1274" s="230" t="s">
        <v>5788</v>
      </c>
      <c r="E1274" s="230" t="s">
        <v>12791</v>
      </c>
      <c r="F1274" s="230" t="s">
        <v>12792</v>
      </c>
      <c r="G1274" s="230" t="s">
        <v>3267</v>
      </c>
      <c r="H1274" s="230" t="str">
        <f>Query1[[#This Row],[FULL_NAME]]</f>
        <v>SOLOMON FESSHAYE</v>
      </c>
      <c r="I1274" s="230" t="s">
        <v>3856</v>
      </c>
      <c r="J1274" s="230" t="s">
        <v>3855</v>
      </c>
      <c r="K1274" s="230" t="str">
        <f>Query1[[#This Row],[ENTERPRISE_ID]]</f>
        <v>SFESSHA</v>
      </c>
      <c r="L1274" s="231">
        <v>7038435717</v>
      </c>
      <c r="M1274" s="230" t="s">
        <v>5630</v>
      </c>
      <c r="N1274" s="230" t="s">
        <v>12793</v>
      </c>
      <c r="O1274" s="230" t="s">
        <v>12794</v>
      </c>
      <c r="P1274" s="230" t="s">
        <v>12795</v>
      </c>
      <c r="Q1274" s="230" t="s">
        <v>328</v>
      </c>
      <c r="R1274" s="230" t="s">
        <v>12796</v>
      </c>
      <c r="S1274" s="230" t="s">
        <v>5634</v>
      </c>
      <c r="T1274" s="232">
        <v>8998</v>
      </c>
      <c r="U1274" s="230" t="s">
        <v>5361</v>
      </c>
      <c r="V1274" s="230" t="s">
        <v>12797</v>
      </c>
      <c r="W1274" s="233" t="str">
        <f>IFERROR(VLOOKUP(Query1[[#This Row],[ENTERPRISE_ID]],HR_tbl[],2, 0), "Not on HR File")</f>
        <v>HVAC Svc Tech II, Break/Fix</v>
      </c>
      <c r="X1274" s="113">
        <f>IFERROR(VLOOKUP(Query1[[#This Row],[ENTERPRISE_ID]],HR_tbl[],3,0), "Not on HR File")</f>
        <v>44629</v>
      </c>
      <c r="Y1274" s="234" t="str">
        <f>IFERROR(VLOOKUP(Query1[[#This Row],[ENTERPRISE_ID]], Addresses!$A:$Y,21,0), "Not on HR File")</f>
        <v>7830 LEWIS CHAPEL CIR #103</v>
      </c>
      <c r="Z1274" s="234">
        <f>IFERROR(VLOOKUP(Query1[[#This Row],[ENTERPRISE_ID]], Addresses!$A:$Y,22,0), "Not on HR File")</f>
        <v>0</v>
      </c>
      <c r="AA1274" s="234" t="str">
        <f>IFERROR(VLOOKUP(Query1[[#This Row],[ENTERPRISE_ID]], Addresses!$A:$Y,23,0), "Not on HR File")</f>
        <v>LORTON</v>
      </c>
      <c r="AB1274" s="234" t="str">
        <f>IFERROR(VLOOKUP(Query1[[#This Row],[ENTERPRISE_ID]], Addresses!$A:$Y,24,0), "Not on HR File")</f>
        <v>VA</v>
      </c>
      <c r="AC1274" s="234" t="str">
        <f>IFERROR(VLOOKUP(Query1[[#This Row],[ENTERPRISE_ID]], Addresses!$A:$Y,25,0), "Not on HR File")</f>
        <v>22079</v>
      </c>
      <c r="AD1274" s="230" t="s">
        <v>12798</v>
      </c>
      <c r="AE1274" s="235">
        <v>46086</v>
      </c>
    </row>
    <row r="1275" spans="1:31" x14ac:dyDescent="0.3">
      <c r="A1275" s="230" t="s">
        <v>3813</v>
      </c>
      <c r="B1275" s="230" t="str">
        <f>Query1[[#This Row],[LAST_NAME]]</f>
        <v>JOHNSON</v>
      </c>
      <c r="C1275" s="230" t="s">
        <v>3814</v>
      </c>
      <c r="D1275" s="230" t="s">
        <v>6119</v>
      </c>
      <c r="E1275" s="230" t="s">
        <v>16440</v>
      </c>
      <c r="F1275" s="230" t="s">
        <v>16441</v>
      </c>
      <c r="G1275" s="230" t="s">
        <v>3815</v>
      </c>
      <c r="H1275" s="230" t="str">
        <f>Query1[[#This Row],[FULL_NAME]]</f>
        <v>TREVON JOHNSON</v>
      </c>
      <c r="I1275" s="230" t="s">
        <v>3817</v>
      </c>
      <c r="J1275" s="230" t="s">
        <v>3816</v>
      </c>
      <c r="K1275" s="230" t="str">
        <f>Query1[[#This Row],[ENTERPRISE_ID]]</f>
        <v>TJOHNS7</v>
      </c>
      <c r="L1275" s="231">
        <v>9377942078</v>
      </c>
      <c r="M1275" s="230" t="s">
        <v>5630</v>
      </c>
      <c r="N1275" s="230" t="s">
        <v>16442</v>
      </c>
      <c r="O1275" s="230"/>
      <c r="P1275" s="230" t="s">
        <v>16443</v>
      </c>
      <c r="Q1275" s="230" t="s">
        <v>260</v>
      </c>
      <c r="R1275" s="230" t="s">
        <v>16444</v>
      </c>
      <c r="S1275" s="230" t="s">
        <v>5664</v>
      </c>
      <c r="T1275" s="232">
        <v>8998</v>
      </c>
      <c r="U1275" s="230" t="s">
        <v>7694</v>
      </c>
      <c r="V1275" s="230" t="s">
        <v>7695</v>
      </c>
      <c r="W1275" s="233" t="str">
        <f>IFERROR(VLOOKUP(Query1[[#This Row],[ENTERPRISE_ID]],HR_tbl[],2, 0), "Not on HR File")</f>
        <v>Service Technician 2, In-Home</v>
      </c>
      <c r="X1275" s="113">
        <f>IFERROR(VLOOKUP(Query1[[#This Row],[ENTERPRISE_ID]],HR_tbl[],3,0), "Not on HR File")</f>
        <v>46019</v>
      </c>
      <c r="Y1275" s="234" t="str">
        <f>IFERROR(VLOOKUP(Query1[[#This Row],[ENTERPRISE_ID]], Addresses!$A:$Y,21,0), "Not on HR File")</f>
        <v>Not on HR File</v>
      </c>
      <c r="Z1275" s="234" t="str">
        <f>IFERROR(VLOOKUP(Query1[[#This Row],[ENTERPRISE_ID]], Addresses!$A:$Y,22,0), "Not on HR File")</f>
        <v>Not on HR File</v>
      </c>
      <c r="AA1275" s="234" t="str">
        <f>IFERROR(VLOOKUP(Query1[[#This Row],[ENTERPRISE_ID]], Addresses!$A:$Y,23,0), "Not on HR File")</f>
        <v>Not on HR File</v>
      </c>
      <c r="AB1275" s="234" t="str">
        <f>IFERROR(VLOOKUP(Query1[[#This Row],[ENTERPRISE_ID]], Addresses!$A:$Y,24,0), "Not on HR File")</f>
        <v>Not on HR File</v>
      </c>
      <c r="AC1275" s="234" t="str">
        <f>IFERROR(VLOOKUP(Query1[[#This Row],[ENTERPRISE_ID]], Addresses!$A:$Y,25,0), "Not on HR File")</f>
        <v>Not on HR File</v>
      </c>
      <c r="AD1275" s="230" t="s">
        <v>16445</v>
      </c>
      <c r="AE1275" s="235">
        <v>46086</v>
      </c>
    </row>
    <row r="1276" spans="1:31" x14ac:dyDescent="0.3">
      <c r="A1276" s="230" t="s">
        <v>5333</v>
      </c>
      <c r="B1276" s="230" t="str">
        <f>Query1[[#This Row],[LAST_NAME]]</f>
        <v>MONDESIR</v>
      </c>
      <c r="C1276" s="230" t="s">
        <v>6177</v>
      </c>
      <c r="D1276" s="230" t="s">
        <v>5638</v>
      </c>
      <c r="E1276" s="230" t="s">
        <v>6178</v>
      </c>
      <c r="F1276" s="230" t="s">
        <v>6179</v>
      </c>
      <c r="G1276" s="230" t="s">
        <v>5336</v>
      </c>
      <c r="H1276" s="230" t="str">
        <f>Query1[[#This Row],[FULL_NAME]]</f>
        <v>WILNER MONDESIR</v>
      </c>
      <c r="I1276" s="230" t="s">
        <v>5335</v>
      </c>
      <c r="J1276" s="230" t="s">
        <v>5334</v>
      </c>
      <c r="K1276" s="230" t="str">
        <f>Query1[[#This Row],[ENTERPRISE_ID]]</f>
        <v>WMONDES</v>
      </c>
      <c r="L1276" s="231">
        <v>3054650974</v>
      </c>
      <c r="M1276" s="230" t="s">
        <v>5630</v>
      </c>
      <c r="N1276" s="230" t="s">
        <v>6180</v>
      </c>
      <c r="O1276" s="230"/>
      <c r="P1276" s="230" t="s">
        <v>6181</v>
      </c>
      <c r="Q1276" s="230" t="s">
        <v>297</v>
      </c>
      <c r="R1276" s="230" t="s">
        <v>6182</v>
      </c>
      <c r="S1276" s="230" t="s">
        <v>5634</v>
      </c>
      <c r="T1276" s="232">
        <v>8998</v>
      </c>
      <c r="U1276" s="230" t="s">
        <v>5817</v>
      </c>
      <c r="V1276" s="230" t="s">
        <v>5818</v>
      </c>
      <c r="W1276" s="233" t="str">
        <f>IFERROR(VLOOKUP(Query1[[#This Row],[ENTERPRISE_ID]],HR_tbl[],2, 0), "Not on HR File")</f>
        <v>HVAC Svc Tech II, Break/Fix</v>
      </c>
      <c r="X1276" s="113">
        <f>IFERROR(VLOOKUP(Query1[[#This Row],[ENTERPRISE_ID]],HR_tbl[],3,0), "Not on HR File")</f>
        <v>42450</v>
      </c>
      <c r="Y1276" s="234" t="str">
        <f>IFERROR(VLOOKUP(Query1[[#This Row],[ENTERPRISE_ID]], Addresses!$A:$Y,21,0), "Not on HR File")</f>
        <v>1128 DREXEL RD</v>
      </c>
      <c r="Z1276" s="234">
        <f>IFERROR(VLOOKUP(Query1[[#This Row],[ENTERPRISE_ID]], Addresses!$A:$Y,22,0), "Not on HR File")</f>
        <v>0</v>
      </c>
      <c r="AA1276" s="234" t="str">
        <f>IFERROR(VLOOKUP(Query1[[#This Row],[ENTERPRISE_ID]], Addresses!$A:$Y,23,0), "Not on HR File")</f>
        <v>WEST PALM BEACH</v>
      </c>
      <c r="AB1276" s="234" t="str">
        <f>IFERROR(VLOOKUP(Query1[[#This Row],[ENTERPRISE_ID]], Addresses!$A:$Y,24,0), "Not on HR File")</f>
        <v>FL</v>
      </c>
      <c r="AC1276" s="234" t="str">
        <f>IFERROR(VLOOKUP(Query1[[#This Row],[ENTERPRISE_ID]], Addresses!$A:$Y,25,0), "Not on HR File")</f>
        <v>33417</v>
      </c>
      <c r="AD1276" s="230" t="s">
        <v>6183</v>
      </c>
      <c r="AE1276" s="235">
        <v>46086</v>
      </c>
    </row>
    <row r="1277" spans="1:31" x14ac:dyDescent="0.3">
      <c r="A1277" s="230" t="s">
        <v>4633</v>
      </c>
      <c r="B1277" s="230" t="str">
        <f>Query1[[#This Row],[LAST_NAME]]</f>
        <v>FERGUSON</v>
      </c>
      <c r="C1277" s="230" t="s">
        <v>14979</v>
      </c>
      <c r="D1277" s="230" t="s">
        <v>5854</v>
      </c>
      <c r="E1277" s="230" t="s">
        <v>14980</v>
      </c>
      <c r="F1277" s="230" t="s">
        <v>14981</v>
      </c>
      <c r="G1277" s="230" t="s">
        <v>4635</v>
      </c>
      <c r="H1277" s="230" t="str">
        <f>Query1[[#This Row],[FULL_NAME]]</f>
        <v>BRANDON FERGUSON</v>
      </c>
      <c r="I1277" s="230" t="s">
        <v>4634</v>
      </c>
      <c r="J1277" s="230" t="s">
        <v>3918</v>
      </c>
      <c r="K1277" s="230" t="str">
        <f>Query1[[#This Row],[ENTERPRISE_ID]]</f>
        <v>BFERGU0</v>
      </c>
      <c r="L1277" s="231">
        <v>3344981010</v>
      </c>
      <c r="M1277" s="230" t="s">
        <v>5630</v>
      </c>
      <c r="N1277" s="230" t="s">
        <v>14982</v>
      </c>
      <c r="O1277" s="230"/>
      <c r="P1277" s="230" t="s">
        <v>1946</v>
      </c>
      <c r="Q1277" s="230" t="s">
        <v>268</v>
      </c>
      <c r="R1277" s="230" t="s">
        <v>14983</v>
      </c>
      <c r="S1277" s="230" t="s">
        <v>5714</v>
      </c>
      <c r="T1277" s="232">
        <v>8998</v>
      </c>
      <c r="U1277" s="230" t="s">
        <v>7409</v>
      </c>
      <c r="V1277" s="230" t="s">
        <v>7410</v>
      </c>
      <c r="W1277" s="233" t="str">
        <f>IFERROR(VLOOKUP(Query1[[#This Row],[ENTERPRISE_ID]],HR_tbl[],2, 0), "Not on HR File")</f>
        <v>HVAC Svc Tech I, Break/Fix</v>
      </c>
      <c r="X1277" s="113">
        <f>IFERROR(VLOOKUP(Query1[[#This Row],[ENTERPRISE_ID]],HR_tbl[],3,0), "Not on HR File")</f>
        <v>45956</v>
      </c>
      <c r="Y1277" s="234" t="str">
        <f>IFERROR(VLOOKUP(Query1[[#This Row],[ENTERPRISE_ID]], Addresses!$A:$Y,21,0), "Not on HR File")</f>
        <v>676 KAREN RD</v>
      </c>
      <c r="Z1277" s="234">
        <f>IFERROR(VLOOKUP(Query1[[#This Row],[ENTERPRISE_ID]], Addresses!$A:$Y,22,0), "Not on HR File")</f>
        <v>0</v>
      </c>
      <c r="AA1277" s="234" t="str">
        <f>IFERROR(VLOOKUP(Query1[[#This Row],[ENTERPRISE_ID]], Addresses!$A:$Y,23,0), "Not on HR File")</f>
        <v>MONTGOMERY</v>
      </c>
      <c r="AB1277" s="234" t="str">
        <f>IFERROR(VLOOKUP(Query1[[#This Row],[ENTERPRISE_ID]], Addresses!$A:$Y,24,0), "Not on HR File")</f>
        <v>AL</v>
      </c>
      <c r="AC1277" s="234" t="str">
        <f>IFERROR(VLOOKUP(Query1[[#This Row],[ENTERPRISE_ID]], Addresses!$A:$Y,25,0), "Not on HR File")</f>
        <v>36109</v>
      </c>
      <c r="AD1277" s="230" t="s">
        <v>14984</v>
      </c>
      <c r="AE1277" s="235">
        <v>46086</v>
      </c>
    </row>
    <row r="1278" spans="1:31" x14ac:dyDescent="0.3">
      <c r="A1278" s="230" t="s">
        <v>18209</v>
      </c>
      <c r="B1278" s="230" t="str">
        <f>Query1[[#This Row],[LAST_NAME]]</f>
        <v>VAZQUEZ CLAUDIO</v>
      </c>
      <c r="C1278" s="230" t="s">
        <v>18210</v>
      </c>
      <c r="D1278" s="230" t="s">
        <v>5957</v>
      </c>
      <c r="E1278" s="230" t="s">
        <v>18211</v>
      </c>
      <c r="F1278" s="230" t="s">
        <v>18212</v>
      </c>
      <c r="G1278" s="230" t="s">
        <v>18213</v>
      </c>
      <c r="H1278" s="230" t="str">
        <f>Query1[[#This Row],[FULL_NAME]]</f>
        <v>ENRIQUE VAZQUEZ CLAUDIO</v>
      </c>
      <c r="I1278" s="230" t="s">
        <v>18214</v>
      </c>
      <c r="J1278" s="230" t="s">
        <v>5367</v>
      </c>
      <c r="K1278" s="230" t="str">
        <f>Query1[[#This Row],[ENTERPRISE_ID]]</f>
        <v>ECLAUDI</v>
      </c>
      <c r="L1278" s="231">
        <v>9397322777</v>
      </c>
      <c r="M1278" s="230" t="s">
        <v>5630</v>
      </c>
      <c r="N1278" s="230" t="s">
        <v>18215</v>
      </c>
      <c r="O1278" s="230" t="s">
        <v>18216</v>
      </c>
      <c r="P1278" s="230" t="s">
        <v>16373</v>
      </c>
      <c r="Q1278" s="230" t="s">
        <v>5965</v>
      </c>
      <c r="R1278" s="230" t="s">
        <v>5966</v>
      </c>
      <c r="S1278" s="230" t="s">
        <v>5714</v>
      </c>
      <c r="T1278" s="232">
        <v>8842</v>
      </c>
      <c r="U1278" s="230" t="s">
        <v>5967</v>
      </c>
      <c r="V1278" s="230" t="s">
        <v>5968</v>
      </c>
      <c r="W1278" s="233" t="str">
        <f>IFERROR(VLOOKUP(Query1[[#This Row],[ENTERPRISE_ID]],HR_tbl[],2, 0), "Not on HR File")</f>
        <v>Service Technician 3, In-Home</v>
      </c>
      <c r="X1278" s="113">
        <f>IFERROR(VLOOKUP(Query1[[#This Row],[ENTERPRISE_ID]],HR_tbl[],3,0), "Not on HR File")</f>
        <v>37816</v>
      </c>
      <c r="Y1278" s="234" t="str">
        <f>IFERROR(VLOOKUP(Query1[[#This Row],[ENTERPRISE_ID]], Addresses!$A:$Y,21,0), "Not on HR File")</f>
        <v>Urb Villas de Castro T19 Calle17</v>
      </c>
      <c r="Z1278" s="234">
        <f>IFERROR(VLOOKUP(Query1[[#This Row],[ENTERPRISE_ID]], Addresses!$A:$Y,22,0), "Not on HR File")</f>
        <v>0</v>
      </c>
      <c r="AA1278" s="234" t="str">
        <f>IFERROR(VLOOKUP(Query1[[#This Row],[ENTERPRISE_ID]], Addresses!$A:$Y,23,0), "Not on HR File")</f>
        <v>CAGUAS</v>
      </c>
      <c r="AB1278" s="234" t="str">
        <f>IFERROR(VLOOKUP(Query1[[#This Row],[ENTERPRISE_ID]], Addresses!$A:$Y,24,0), "Not on HR File")</f>
        <v>PR</v>
      </c>
      <c r="AC1278" s="234" t="str">
        <f>IFERROR(VLOOKUP(Query1[[#This Row],[ENTERPRISE_ID]], Addresses!$A:$Y,25,0), "Not on HR File")</f>
        <v>00725</v>
      </c>
      <c r="AD1278" s="230" t="s">
        <v>18217</v>
      </c>
      <c r="AE1278" s="235">
        <v>46086</v>
      </c>
    </row>
    <row r="1279" spans="1:31" x14ac:dyDescent="0.3">
      <c r="A1279" s="230" t="s">
        <v>15549</v>
      </c>
      <c r="B1279" s="230" t="str">
        <f>Query1[[#This Row],[LAST_NAME]]</f>
        <v>RICHARDS</v>
      </c>
      <c r="C1279" s="230" t="s">
        <v>15550</v>
      </c>
      <c r="D1279" s="230" t="s">
        <v>5843</v>
      </c>
      <c r="E1279" s="230" t="s">
        <v>15551</v>
      </c>
      <c r="F1279" s="230" t="s">
        <v>15552</v>
      </c>
      <c r="G1279" s="230" t="s">
        <v>15553</v>
      </c>
      <c r="H1279" s="230" t="str">
        <f>Query1[[#This Row],[FULL_NAME]]</f>
        <v>WILLIE RICHARDS</v>
      </c>
      <c r="I1279" s="230" t="s">
        <v>15554</v>
      </c>
      <c r="J1279" s="230" t="s">
        <v>14514</v>
      </c>
      <c r="K1279" s="230" t="str">
        <f>Query1[[#This Row],[ENTERPRISE_ID]]</f>
        <v>WRICHAR</v>
      </c>
      <c r="L1279" s="231">
        <v>8323741888</v>
      </c>
      <c r="M1279" s="230" t="s">
        <v>5630</v>
      </c>
      <c r="N1279" s="230" t="s">
        <v>15555</v>
      </c>
      <c r="O1279" s="230" t="s">
        <v>15556</v>
      </c>
      <c r="P1279" s="230" t="s">
        <v>15557</v>
      </c>
      <c r="Q1279" s="230" t="s">
        <v>279</v>
      </c>
      <c r="R1279" s="230" t="s">
        <v>15558</v>
      </c>
      <c r="S1279" s="230" t="s">
        <v>5738</v>
      </c>
      <c r="T1279" s="232">
        <v>8998</v>
      </c>
      <c r="U1279" s="230" t="s">
        <v>7530</v>
      </c>
      <c r="V1279" s="230" t="s">
        <v>7735</v>
      </c>
      <c r="W1279" s="233" t="str">
        <f>IFERROR(VLOOKUP(Query1[[#This Row],[ENTERPRISE_ID]],HR_tbl[],2, 0), "Not on HR File")</f>
        <v>Service Technician 2, In-Home</v>
      </c>
      <c r="X1279" s="113">
        <f>IFERROR(VLOOKUP(Query1[[#This Row],[ENTERPRISE_ID]],HR_tbl[],3,0), "Not on HR File")</f>
        <v>44651</v>
      </c>
      <c r="Y1279" s="234" t="str">
        <f>IFERROR(VLOOKUP(Query1[[#This Row],[ENTERPRISE_ID]], Addresses!$A:$Y,21,0), "Not on HR File")</f>
        <v>703 MLK JR STREET</v>
      </c>
      <c r="Z1279" s="234">
        <f>IFERROR(VLOOKUP(Query1[[#This Row],[ENTERPRISE_ID]], Addresses!$A:$Y,22,0), "Not on HR File")</f>
        <v>0</v>
      </c>
      <c r="AA1279" s="234" t="str">
        <f>IFERROR(VLOOKUP(Query1[[#This Row],[ENTERPRISE_ID]], Addresses!$A:$Y,23,0), "Not on HR File")</f>
        <v>BRYAN</v>
      </c>
      <c r="AB1279" s="234" t="str">
        <f>IFERROR(VLOOKUP(Query1[[#This Row],[ENTERPRISE_ID]], Addresses!$A:$Y,24,0), "Not on HR File")</f>
        <v>TX</v>
      </c>
      <c r="AC1279" s="234" t="str">
        <f>IFERROR(VLOOKUP(Query1[[#This Row],[ENTERPRISE_ID]], Addresses!$A:$Y,25,0), "Not on HR File")</f>
        <v>77803</v>
      </c>
      <c r="AD1279" s="230" t="s">
        <v>15559</v>
      </c>
      <c r="AE1279" s="235">
        <v>46086</v>
      </c>
    </row>
    <row r="1280" spans="1:31" x14ac:dyDescent="0.3">
      <c r="A1280" s="230" t="s">
        <v>18568</v>
      </c>
      <c r="B1280" s="230" t="str">
        <f>Query1[[#This Row],[LAST_NAME]]</f>
        <v>HEARON</v>
      </c>
      <c r="C1280" s="230" t="s">
        <v>18569</v>
      </c>
      <c r="D1280" s="230" t="s">
        <v>5708</v>
      </c>
      <c r="E1280" s="230" t="s">
        <v>18570</v>
      </c>
      <c r="F1280" s="230" t="s">
        <v>18571</v>
      </c>
      <c r="G1280" s="230" t="s">
        <v>18572</v>
      </c>
      <c r="H1280" s="230" t="str">
        <f>Query1[[#This Row],[FULL_NAME]]</f>
        <v>CHRISTOPHER HEARON</v>
      </c>
      <c r="I1280" s="230" t="s">
        <v>18573</v>
      </c>
      <c r="J1280" s="230" t="s">
        <v>4070</v>
      </c>
      <c r="K1280" s="230" t="str">
        <f>Query1[[#This Row],[ENTERPRISE_ID]]</f>
        <v>CHEARO0</v>
      </c>
      <c r="L1280" s="231">
        <v>9014828972</v>
      </c>
      <c r="M1280" s="230" t="s">
        <v>5630</v>
      </c>
      <c r="N1280" s="230" t="s">
        <v>18574</v>
      </c>
      <c r="O1280" s="230"/>
      <c r="P1280" s="230" t="s">
        <v>18575</v>
      </c>
      <c r="Q1280" s="230" t="s">
        <v>407</v>
      </c>
      <c r="R1280" s="230" t="s">
        <v>18576</v>
      </c>
      <c r="S1280" s="230" t="s">
        <v>5714</v>
      </c>
      <c r="T1280" s="232">
        <v>8998</v>
      </c>
      <c r="U1280" s="230" t="s">
        <v>6216</v>
      </c>
      <c r="V1280" s="230" t="s">
        <v>6217</v>
      </c>
      <c r="W1280" s="233" t="str">
        <f>IFERROR(VLOOKUP(Query1[[#This Row],[ENTERPRISE_ID]],HR_tbl[],2, 0), "Not on HR File")</f>
        <v>Service Technician 2, In-Home</v>
      </c>
      <c r="X1280" s="113">
        <f>IFERROR(VLOOKUP(Query1[[#This Row],[ENTERPRISE_ID]],HR_tbl[],3,0), "Not on HR File")</f>
        <v>42024</v>
      </c>
      <c r="Y1280" s="234" t="str">
        <f>IFERROR(VLOOKUP(Query1[[#This Row],[ENTERPRISE_ID]], Addresses!$A:$Y,21,0), "Not on HR File")</f>
        <v>145 Laurel Wood Ln</v>
      </c>
      <c r="Z1280" s="234">
        <f>IFERROR(VLOOKUP(Query1[[#This Row],[ENTERPRISE_ID]], Addresses!$A:$Y,22,0), "Not on HR File")</f>
        <v>0</v>
      </c>
      <c r="AA1280" s="234" t="str">
        <f>IFERROR(VLOOKUP(Query1[[#This Row],[ENTERPRISE_ID]], Addresses!$A:$Y,23,0), "Not on HR File")</f>
        <v>Oakland</v>
      </c>
      <c r="AB1280" s="234" t="str">
        <f>IFERROR(VLOOKUP(Query1[[#This Row],[ENTERPRISE_ID]], Addresses!$A:$Y,24,0), "Not on HR File")</f>
        <v>TN</v>
      </c>
      <c r="AC1280" s="234" t="str">
        <f>IFERROR(VLOOKUP(Query1[[#This Row],[ENTERPRISE_ID]], Addresses!$A:$Y,25,0), "Not on HR File")</f>
        <v>38060</v>
      </c>
      <c r="AD1280" s="230" t="s">
        <v>18577</v>
      </c>
      <c r="AE1280" s="235">
        <v>46086</v>
      </c>
    </row>
    <row r="1281" spans="1:31" x14ac:dyDescent="0.3">
      <c r="A1281" s="230" t="s">
        <v>3573</v>
      </c>
      <c r="B1281" s="230" t="str">
        <f>Query1[[#This Row],[LAST_NAME]]</f>
        <v>ALLEN</v>
      </c>
      <c r="C1281" s="230" t="s">
        <v>3574</v>
      </c>
      <c r="D1281" s="230" t="s">
        <v>5708</v>
      </c>
      <c r="E1281" s="230" t="s">
        <v>17618</v>
      </c>
      <c r="F1281" s="230" t="s">
        <v>17619</v>
      </c>
      <c r="G1281" s="230" t="s">
        <v>3575</v>
      </c>
      <c r="H1281" s="230" t="str">
        <f>Query1[[#This Row],[FULL_NAME]]</f>
        <v>BRANDON ALLEN</v>
      </c>
      <c r="I1281" s="230" t="s">
        <v>4994</v>
      </c>
      <c r="J1281" s="230" t="s">
        <v>3918</v>
      </c>
      <c r="K1281" s="230" t="str">
        <f>Query1[[#This Row],[ENTERPRISE_ID]]</f>
        <v>BALLEN0</v>
      </c>
      <c r="L1281" s="231">
        <v>7318198516</v>
      </c>
      <c r="M1281" s="230" t="s">
        <v>5630</v>
      </c>
      <c r="N1281" s="230" t="s">
        <v>17620</v>
      </c>
      <c r="O1281" s="230"/>
      <c r="P1281" s="230" t="s">
        <v>4915</v>
      </c>
      <c r="Q1281" s="230" t="s">
        <v>407</v>
      </c>
      <c r="R1281" s="230" t="s">
        <v>17621</v>
      </c>
      <c r="S1281" s="230" t="s">
        <v>5714</v>
      </c>
      <c r="T1281" s="232">
        <v>8998</v>
      </c>
      <c r="U1281" s="230" t="s">
        <v>6216</v>
      </c>
      <c r="V1281" s="230" t="s">
        <v>6217</v>
      </c>
      <c r="W1281" s="233" t="str">
        <f>IFERROR(VLOOKUP(Query1[[#This Row],[ENTERPRISE_ID]],HR_tbl[],2, 0), "Not on HR File")</f>
        <v>Service Technician 3, In-Home</v>
      </c>
      <c r="X1281" s="113">
        <f>IFERROR(VLOOKUP(Query1[[#This Row],[ENTERPRISE_ID]],HR_tbl[],3,0), "Not on HR File")</f>
        <v>45844</v>
      </c>
      <c r="Y1281" s="234" t="str">
        <f>IFERROR(VLOOKUP(Query1[[#This Row],[ENTERPRISE_ID]], Addresses!$A:$Y,21,0), "Not on HR File")</f>
        <v>301 WINSTON PL</v>
      </c>
      <c r="Z1281" s="234">
        <f>IFERROR(VLOOKUP(Query1[[#This Row],[ENTERPRISE_ID]], Addresses!$A:$Y,22,0), "Not on HR File")</f>
        <v>0</v>
      </c>
      <c r="AA1281" s="234" t="str">
        <f>IFERROR(VLOOKUP(Query1[[#This Row],[ENTERPRISE_ID]], Addresses!$A:$Y,23,0), "Not on HR File")</f>
        <v>PARIS</v>
      </c>
      <c r="AB1281" s="234" t="str">
        <f>IFERROR(VLOOKUP(Query1[[#This Row],[ENTERPRISE_ID]], Addresses!$A:$Y,24,0), "Not on HR File")</f>
        <v>TN</v>
      </c>
      <c r="AC1281" s="234" t="str">
        <f>IFERROR(VLOOKUP(Query1[[#This Row],[ENTERPRISE_ID]], Addresses!$A:$Y,25,0), "Not on HR File")</f>
        <v>38242</v>
      </c>
      <c r="AD1281" s="230" t="s">
        <v>17622</v>
      </c>
      <c r="AE1281" s="235">
        <v>46086</v>
      </c>
    </row>
    <row r="1282" spans="1:31" x14ac:dyDescent="0.3">
      <c r="A1282" s="230" t="s">
        <v>6946</v>
      </c>
      <c r="B1282" s="230" t="str">
        <f>Query1[[#This Row],[LAST_NAME]]</f>
        <v>MARTINEZ</v>
      </c>
      <c r="C1282" s="230" t="s">
        <v>6947</v>
      </c>
      <c r="D1282" s="230" t="s">
        <v>6524</v>
      </c>
      <c r="E1282" s="230" t="s">
        <v>6948</v>
      </c>
      <c r="F1282" s="230" t="s">
        <v>6949</v>
      </c>
      <c r="G1282" s="230" t="s">
        <v>6950</v>
      </c>
      <c r="H1282" s="230" t="str">
        <f>Query1[[#This Row],[FULL_NAME]]</f>
        <v>SALVADOR MARTINEZ</v>
      </c>
      <c r="I1282" s="230" t="s">
        <v>4048</v>
      </c>
      <c r="J1282" s="230" t="s">
        <v>6951</v>
      </c>
      <c r="K1282" s="230" t="str">
        <f>Query1[[#This Row],[ENTERPRISE_ID]]</f>
        <v>SMART77</v>
      </c>
      <c r="L1282" s="231">
        <v>8312976415</v>
      </c>
      <c r="M1282" s="230" t="s">
        <v>5630</v>
      </c>
      <c r="N1282" s="230" t="s">
        <v>6952</v>
      </c>
      <c r="O1282" s="230"/>
      <c r="P1282" s="230" t="s">
        <v>6953</v>
      </c>
      <c r="Q1282" s="230" t="s">
        <v>219</v>
      </c>
      <c r="R1282" s="230" t="s">
        <v>6954</v>
      </c>
      <c r="S1282" s="230" t="s">
        <v>5916</v>
      </c>
      <c r="T1282" s="232">
        <v>8998</v>
      </c>
      <c r="U1282" s="230" t="s">
        <v>6866</v>
      </c>
      <c r="V1282" s="230" t="s">
        <v>6867</v>
      </c>
      <c r="W1282" s="233" t="str">
        <f>IFERROR(VLOOKUP(Query1[[#This Row],[ENTERPRISE_ID]],HR_tbl[],2, 0), "Not on HR File")</f>
        <v>Service Technician 2, In-Home</v>
      </c>
      <c r="X1282" s="113">
        <f>IFERROR(VLOOKUP(Query1[[#This Row],[ENTERPRISE_ID]],HR_tbl[],3,0), "Not on HR File")</f>
        <v>38034</v>
      </c>
      <c r="Y1282" s="234" t="str">
        <f>IFERROR(VLOOKUP(Query1[[#This Row],[ENTERPRISE_ID]], Addresses!$A:$Y,21,0), "Not on HR File")</f>
        <v>35635 Eagle Rdg</v>
      </c>
      <c r="Z1282" s="234">
        <f>IFERROR(VLOOKUP(Query1[[#This Row],[ENTERPRISE_ID]], Addresses!$A:$Y,22,0), "Not on HR File")</f>
        <v>0</v>
      </c>
      <c r="AA1282" s="234" t="str">
        <f>IFERROR(VLOOKUP(Query1[[#This Row],[ENTERPRISE_ID]], Addresses!$A:$Y,23,0), "Not on HR File")</f>
        <v>Soledad</v>
      </c>
      <c r="AB1282" s="234" t="str">
        <f>IFERROR(VLOOKUP(Query1[[#This Row],[ENTERPRISE_ID]], Addresses!$A:$Y,24,0), "Not on HR File")</f>
        <v>CA</v>
      </c>
      <c r="AC1282" s="234" t="str">
        <f>IFERROR(VLOOKUP(Query1[[#This Row],[ENTERPRISE_ID]], Addresses!$A:$Y,25,0), "Not on HR File")</f>
        <v>93960</v>
      </c>
      <c r="AD1282" s="230" t="s">
        <v>6955</v>
      </c>
      <c r="AE1282" s="235">
        <v>46086</v>
      </c>
    </row>
    <row r="1283" spans="1:31" x14ac:dyDescent="0.3">
      <c r="A1283" s="230" t="s">
        <v>11206</v>
      </c>
      <c r="B1283" s="230" t="str">
        <f>Query1[[#This Row],[LAST_NAME]]</f>
        <v>ROYSTER</v>
      </c>
      <c r="C1283" s="230" t="s">
        <v>11207</v>
      </c>
      <c r="D1283" s="230" t="s">
        <v>5854</v>
      </c>
      <c r="E1283" s="230" t="s">
        <v>11208</v>
      </c>
      <c r="F1283" s="230" t="s">
        <v>11209</v>
      </c>
      <c r="G1283" s="230" t="s">
        <v>11210</v>
      </c>
      <c r="H1283" s="230" t="str">
        <f>Query1[[#This Row],[FULL_NAME]]</f>
        <v>STEVE ROYSTER</v>
      </c>
      <c r="I1283" s="230" t="s">
        <v>11211</v>
      </c>
      <c r="J1283" s="230" t="s">
        <v>8627</v>
      </c>
      <c r="K1283" s="230" t="str">
        <f>Query1[[#This Row],[ENTERPRISE_ID]]</f>
        <v>SROYSTE</v>
      </c>
      <c r="L1283" s="231">
        <v>2562703922</v>
      </c>
      <c r="M1283" s="230" t="s">
        <v>5630</v>
      </c>
      <c r="N1283" s="230" t="s">
        <v>11212</v>
      </c>
      <c r="O1283" s="230"/>
      <c r="P1283" s="230" t="s">
        <v>11213</v>
      </c>
      <c r="Q1283" s="230" t="s">
        <v>268</v>
      </c>
      <c r="R1283" s="230" t="s">
        <v>11214</v>
      </c>
      <c r="S1283" s="230" t="s">
        <v>5714</v>
      </c>
      <c r="T1283" s="232">
        <v>8998</v>
      </c>
      <c r="U1283" s="230" t="s">
        <v>7867</v>
      </c>
      <c r="V1283" s="230" t="s">
        <v>7868</v>
      </c>
      <c r="W1283" s="233" t="str">
        <f>IFERROR(VLOOKUP(Query1[[#This Row],[ENTERPRISE_ID]],HR_tbl[],2, 0), "Not on HR File")</f>
        <v>Service Technician 3, In-Home</v>
      </c>
      <c r="X1283" s="113">
        <f>IFERROR(VLOOKUP(Query1[[#This Row],[ENTERPRISE_ID]],HR_tbl[],3,0), "Not on HR File")</f>
        <v>37088</v>
      </c>
      <c r="Y1283" s="234" t="str">
        <f>IFERROR(VLOOKUP(Query1[[#This Row],[ENTERPRISE_ID]], Addresses!$A:$Y,21,0), "Not on HR File")</f>
        <v>2172 RESCUE RD.</v>
      </c>
      <c r="Z1283" s="234">
        <f>IFERROR(VLOOKUP(Query1[[#This Row],[ENTERPRISE_ID]], Addresses!$A:$Y,22,0), "Not on HR File")</f>
        <v>0</v>
      </c>
      <c r="AA1283" s="234" t="str">
        <f>IFERROR(VLOOKUP(Query1[[#This Row],[ENTERPRISE_ID]], Addresses!$A:$Y,23,0), "Not on HR File")</f>
        <v>UNION GROVE</v>
      </c>
      <c r="AB1283" s="234" t="str">
        <f>IFERROR(VLOOKUP(Query1[[#This Row],[ENTERPRISE_ID]], Addresses!$A:$Y,24,0), "Not on HR File")</f>
        <v>AL</v>
      </c>
      <c r="AC1283" s="234" t="str">
        <f>IFERROR(VLOOKUP(Query1[[#This Row],[ENTERPRISE_ID]], Addresses!$A:$Y,25,0), "Not on HR File")</f>
        <v>35175</v>
      </c>
      <c r="AD1283" s="230" t="s">
        <v>11215</v>
      </c>
      <c r="AE1283" s="235">
        <v>46086</v>
      </c>
    </row>
    <row r="1284" spans="1:31" x14ac:dyDescent="0.3">
      <c r="A1284" s="230" t="s">
        <v>3480</v>
      </c>
      <c r="B1284" s="230" t="str">
        <f>Query1[[#This Row],[LAST_NAME]]</f>
        <v>LANGSTON</v>
      </c>
      <c r="C1284" s="230" t="s">
        <v>3481</v>
      </c>
      <c r="D1284" s="230" t="s">
        <v>5719</v>
      </c>
      <c r="E1284" s="230" t="s">
        <v>14229</v>
      </c>
      <c r="F1284" s="230" t="s">
        <v>14230</v>
      </c>
      <c r="G1284" s="230" t="s">
        <v>3482</v>
      </c>
      <c r="H1284" s="230" t="str">
        <f>Query1[[#This Row],[FULL_NAME]]</f>
        <v>SADE LANGSTON</v>
      </c>
      <c r="I1284" s="230" t="s">
        <v>4590</v>
      </c>
      <c r="J1284" s="230" t="s">
        <v>4589</v>
      </c>
      <c r="K1284" s="230" t="str">
        <f>Query1[[#This Row],[ENTERPRISE_ID]]</f>
        <v>SLANGST</v>
      </c>
      <c r="L1284" s="231">
        <v>7737900839</v>
      </c>
      <c r="M1284" s="230" t="s">
        <v>5630</v>
      </c>
      <c r="N1284" s="230" t="s">
        <v>14231</v>
      </c>
      <c r="O1284" s="230"/>
      <c r="P1284" s="230" t="s">
        <v>6823</v>
      </c>
      <c r="Q1284" s="230" t="s">
        <v>250</v>
      </c>
      <c r="R1284" s="230" t="s">
        <v>14232</v>
      </c>
      <c r="S1284" s="230" t="s">
        <v>5634</v>
      </c>
      <c r="T1284" s="232">
        <v>8998</v>
      </c>
      <c r="U1284" s="230" t="s">
        <v>6825</v>
      </c>
      <c r="V1284" s="230" t="s">
        <v>6826</v>
      </c>
      <c r="W1284" s="233" t="str">
        <f>IFERROR(VLOOKUP(Query1[[#This Row],[ENTERPRISE_ID]],HR_tbl[],2, 0), "Not on HR File")</f>
        <v>Service Technician 1, In-Home</v>
      </c>
      <c r="X1284" s="113">
        <f>IFERROR(VLOOKUP(Query1[[#This Row],[ENTERPRISE_ID]],HR_tbl[],3,0), "Not on HR File")</f>
        <v>45200</v>
      </c>
      <c r="Y1284" s="234" t="str">
        <f>IFERROR(VLOOKUP(Query1[[#This Row],[ENTERPRISE_ID]], Addresses!$A:$Y,21,0), "Not on HR File")</f>
        <v>749 E 73RD ST</v>
      </c>
      <c r="Z1284" s="234">
        <f>IFERROR(VLOOKUP(Query1[[#This Row],[ENTERPRISE_ID]], Addresses!$A:$Y,22,0), "Not on HR File")</f>
        <v>0</v>
      </c>
      <c r="AA1284" s="234" t="str">
        <f>IFERROR(VLOOKUP(Query1[[#This Row],[ENTERPRISE_ID]], Addresses!$A:$Y,23,0), "Not on HR File")</f>
        <v>CHICAGO</v>
      </c>
      <c r="AB1284" s="234" t="str">
        <f>IFERROR(VLOOKUP(Query1[[#This Row],[ENTERPRISE_ID]], Addresses!$A:$Y,24,0), "Not on HR File")</f>
        <v>IL</v>
      </c>
      <c r="AC1284" s="234" t="str">
        <f>IFERROR(VLOOKUP(Query1[[#This Row],[ENTERPRISE_ID]], Addresses!$A:$Y,25,0), "Not on HR File")</f>
        <v>60619</v>
      </c>
      <c r="AD1284" s="230" t="s">
        <v>14233</v>
      </c>
      <c r="AE1284" s="235">
        <v>46086</v>
      </c>
    </row>
    <row r="1285" spans="1:31" x14ac:dyDescent="0.3">
      <c r="A1285" s="230" t="s">
        <v>16805</v>
      </c>
      <c r="B1285" s="230" t="str">
        <f>Query1[[#This Row],[LAST_NAME]]</f>
        <v>GOFORTH</v>
      </c>
      <c r="C1285" s="230" t="s">
        <v>16806</v>
      </c>
      <c r="D1285" s="230" t="s">
        <v>5769</v>
      </c>
      <c r="E1285" s="230" t="s">
        <v>16807</v>
      </c>
      <c r="F1285" s="230" t="s">
        <v>16808</v>
      </c>
      <c r="G1285" s="230" t="s">
        <v>16809</v>
      </c>
      <c r="H1285" s="230" t="str">
        <f>Query1[[#This Row],[FULL_NAME]]</f>
        <v>HUSTON GOFORTH</v>
      </c>
      <c r="I1285" s="230" t="s">
        <v>16810</v>
      </c>
      <c r="J1285" s="230" t="s">
        <v>7949</v>
      </c>
      <c r="K1285" s="230" t="str">
        <f>Query1[[#This Row],[ENTERPRISE_ID]]</f>
        <v>HGOFORT</v>
      </c>
      <c r="L1285" s="231">
        <v>3175511776</v>
      </c>
      <c r="M1285" s="230" t="s">
        <v>5630</v>
      </c>
      <c r="N1285" s="230" t="s">
        <v>16811</v>
      </c>
      <c r="O1285" s="230"/>
      <c r="P1285" s="230" t="s">
        <v>16812</v>
      </c>
      <c r="Q1285" s="230" t="s">
        <v>773</v>
      </c>
      <c r="R1285" s="230" t="s">
        <v>16813</v>
      </c>
      <c r="S1285" s="230" t="s">
        <v>5738</v>
      </c>
      <c r="T1285" s="232">
        <v>8998</v>
      </c>
      <c r="U1285" s="230" t="s">
        <v>7124</v>
      </c>
      <c r="V1285" s="230" t="s">
        <v>7125</v>
      </c>
      <c r="W1285" s="233" t="str">
        <f>IFERROR(VLOOKUP(Query1[[#This Row],[ENTERPRISE_ID]],HR_tbl[],2, 0), "Not on HR File")</f>
        <v>Service Technician 1, In-Home</v>
      </c>
      <c r="X1285" s="113">
        <f>IFERROR(VLOOKUP(Query1[[#This Row],[ENTERPRISE_ID]],HR_tbl[],3,0), "Not on HR File")</f>
        <v>44861</v>
      </c>
      <c r="Y1285" s="234" t="str">
        <f>IFERROR(VLOOKUP(Query1[[#This Row],[ENTERPRISE_ID]], Addresses!$A:$Y,21,0), "Not on HR File")</f>
        <v>529 POPLAR DRIVE</v>
      </c>
      <c r="Z1285" s="234">
        <f>IFERROR(VLOOKUP(Query1[[#This Row],[ENTERPRISE_ID]], Addresses!$A:$Y,22,0), "Not on HR File")</f>
        <v>0</v>
      </c>
      <c r="AA1285" s="234" t="str">
        <f>IFERROR(VLOOKUP(Query1[[#This Row],[ENTERPRISE_ID]], Addresses!$A:$Y,23,0), "Not on HR File")</f>
        <v>POTTSBORO</v>
      </c>
      <c r="AB1285" s="234" t="str">
        <f>IFERROR(VLOOKUP(Query1[[#This Row],[ENTERPRISE_ID]], Addresses!$A:$Y,24,0), "Not on HR File")</f>
        <v>IN</v>
      </c>
      <c r="AC1285" s="234" t="str">
        <f>IFERROR(VLOOKUP(Query1[[#This Row],[ENTERPRISE_ID]], Addresses!$A:$Y,25,0), "Not on HR File")</f>
        <v>46167</v>
      </c>
      <c r="AD1285" s="230" t="s">
        <v>16814</v>
      </c>
      <c r="AE1285" s="235">
        <v>46086</v>
      </c>
    </row>
    <row r="1286" spans="1:31" x14ac:dyDescent="0.3">
      <c r="A1286" s="230" t="s">
        <v>6075</v>
      </c>
      <c r="B1286" s="230" t="str">
        <f>Query1[[#This Row],[LAST_NAME]]</f>
        <v>MARTIS</v>
      </c>
      <c r="C1286" s="230" t="s">
        <v>6076</v>
      </c>
      <c r="D1286" s="230" t="s">
        <v>5957</v>
      </c>
      <c r="E1286" s="230" t="s">
        <v>6077</v>
      </c>
      <c r="F1286" s="230" t="s">
        <v>6078</v>
      </c>
      <c r="G1286" s="230" t="s">
        <v>6079</v>
      </c>
      <c r="H1286" s="230" t="str">
        <f>Query1[[#This Row],[FULL_NAME]]</f>
        <v>NICOLAS MARTIS</v>
      </c>
      <c r="I1286" s="230" t="s">
        <v>6080</v>
      </c>
      <c r="J1286" s="230" t="s">
        <v>6081</v>
      </c>
      <c r="K1286" s="230" t="str">
        <f>Query1[[#This Row],[ENTERPRISE_ID]]</f>
        <v>NMART71</v>
      </c>
      <c r="L1286" s="231">
        <v>9395851132</v>
      </c>
      <c r="M1286" s="230" t="s">
        <v>5630</v>
      </c>
      <c r="N1286" s="230" t="s">
        <v>6082</v>
      </c>
      <c r="O1286" s="230" t="s">
        <v>6083</v>
      </c>
      <c r="P1286" s="230" t="s">
        <v>6084</v>
      </c>
      <c r="Q1286" s="230" t="s">
        <v>5965</v>
      </c>
      <c r="R1286" s="230" t="s">
        <v>6085</v>
      </c>
      <c r="S1286" s="230" t="s">
        <v>5664</v>
      </c>
      <c r="T1286" s="232">
        <v>8842</v>
      </c>
      <c r="U1286" s="230" t="s">
        <v>6086</v>
      </c>
      <c r="V1286" s="230" t="s">
        <v>6087</v>
      </c>
      <c r="W1286" s="233" t="str">
        <f>IFERROR(VLOOKUP(Query1[[#This Row],[ENTERPRISE_ID]],HR_tbl[],2, 0), "Not on HR File")</f>
        <v>Service Technician 1, In-Home</v>
      </c>
      <c r="X1286" s="113">
        <f>IFERROR(VLOOKUP(Query1[[#This Row],[ENTERPRISE_ID]],HR_tbl[],3,0), "Not on HR File")</f>
        <v>45256</v>
      </c>
      <c r="Y1286" s="234" t="str">
        <f>IFERROR(VLOOKUP(Query1[[#This Row],[ENTERPRISE_ID]], Addresses!$A:$Y,21,0), "Not on HR File")</f>
        <v>URB ESTANCIAS DEL BOSQUE</v>
      </c>
      <c r="Z1286" s="234" t="str">
        <f>IFERROR(VLOOKUP(Query1[[#This Row],[ENTERPRISE_ID]], Addresses!$A:$Y,22,0), "Not on HR File")</f>
        <v>CALLE AGUIRRE 12</v>
      </c>
      <c r="AA1286" s="234" t="str">
        <f>IFERROR(VLOOKUP(Query1[[#This Row],[ENTERPRISE_ID]], Addresses!$A:$Y,23,0), "Not on HR File")</f>
        <v>BAYAMON</v>
      </c>
      <c r="AB1286" s="234" t="str">
        <f>IFERROR(VLOOKUP(Query1[[#This Row],[ENTERPRISE_ID]], Addresses!$A:$Y,24,0), "Not on HR File")</f>
        <v>PR</v>
      </c>
      <c r="AC1286" s="234" t="str">
        <f>IFERROR(VLOOKUP(Query1[[#This Row],[ENTERPRISE_ID]], Addresses!$A:$Y,25,0), "Not on HR File")</f>
        <v>00956</v>
      </c>
      <c r="AD1286" s="230" t="s">
        <v>6088</v>
      </c>
      <c r="AE1286" s="235">
        <v>46086</v>
      </c>
    </row>
    <row r="1287" spans="1:31" x14ac:dyDescent="0.3">
      <c r="A1287" s="230" t="s">
        <v>627</v>
      </c>
      <c r="B1287" s="230" t="str">
        <f>Query1[[#This Row],[LAST_NAME]]</f>
        <v>EBADI</v>
      </c>
      <c r="C1287" s="230" t="s">
        <v>628</v>
      </c>
      <c r="D1287" s="230" t="s">
        <v>5788</v>
      </c>
      <c r="E1287" s="230" t="s">
        <v>9349</v>
      </c>
      <c r="F1287" s="230" t="s">
        <v>9350</v>
      </c>
      <c r="G1287" s="230" t="s">
        <v>629</v>
      </c>
      <c r="H1287" s="230" t="str">
        <f>Query1[[#This Row],[FULL_NAME]]</f>
        <v>MUSTAFA EBADI</v>
      </c>
      <c r="I1287" s="230" t="s">
        <v>4310</v>
      </c>
      <c r="J1287" s="230" t="s">
        <v>4309</v>
      </c>
      <c r="K1287" s="230" t="str">
        <f>Query1[[#This Row],[ENTERPRISE_ID]]</f>
        <v>MEBADI</v>
      </c>
      <c r="L1287" s="231">
        <v>3017930671</v>
      </c>
      <c r="M1287" s="230" t="s">
        <v>5630</v>
      </c>
      <c r="N1287" s="230" t="s">
        <v>9351</v>
      </c>
      <c r="O1287" s="230"/>
      <c r="P1287" s="230" t="s">
        <v>5793</v>
      </c>
      <c r="Q1287" s="230" t="s">
        <v>328</v>
      </c>
      <c r="R1287" s="230" t="s">
        <v>5794</v>
      </c>
      <c r="S1287" s="230" t="s">
        <v>5634</v>
      </c>
      <c r="T1287" s="232">
        <v>8998</v>
      </c>
      <c r="U1287" s="230" t="s">
        <v>3537</v>
      </c>
      <c r="V1287" s="230" t="s">
        <v>6875</v>
      </c>
      <c r="W1287" s="233" t="str">
        <f>IFERROR(VLOOKUP(Query1[[#This Row],[ENTERPRISE_ID]],HR_tbl[],2, 0), "Not on HR File")</f>
        <v>Service Technician 3, In-Home</v>
      </c>
      <c r="X1287" s="113">
        <f>IFERROR(VLOOKUP(Query1[[#This Row],[ENTERPRISE_ID]],HR_tbl[],3,0), "Not on HR File")</f>
        <v>44658</v>
      </c>
      <c r="Y1287" s="234" t="str">
        <f>IFERROR(VLOOKUP(Query1[[#This Row],[ENTERPRISE_ID]], Addresses!$A:$Y,21,0), "Not on HR File")</f>
        <v>2500 vantage Dr</v>
      </c>
      <c r="Z1287" s="234" t="str">
        <f>IFERROR(VLOOKUP(Query1[[#This Row],[ENTERPRISE_ID]], Addresses!$A:$Y,22,0), "Not on HR File")</f>
        <v>Apartment 250</v>
      </c>
      <c r="AA1287" s="234" t="str">
        <f>IFERROR(VLOOKUP(Query1[[#This Row],[ENTERPRISE_ID]], Addresses!$A:$Y,23,0), "Not on HR File")</f>
        <v>WOODBRIDGE</v>
      </c>
      <c r="AB1287" s="234" t="str">
        <f>IFERROR(VLOOKUP(Query1[[#This Row],[ENTERPRISE_ID]], Addresses!$A:$Y,24,0), "Not on HR File")</f>
        <v>VA</v>
      </c>
      <c r="AC1287" s="234" t="str">
        <f>IFERROR(VLOOKUP(Query1[[#This Row],[ENTERPRISE_ID]], Addresses!$A:$Y,25,0), "Not on HR File")</f>
        <v>22191</v>
      </c>
      <c r="AD1287" s="230" t="s">
        <v>9352</v>
      </c>
      <c r="AE1287" s="235">
        <v>46086</v>
      </c>
    </row>
    <row r="1288" spans="1:31" x14ac:dyDescent="0.3">
      <c r="A1288" s="230" t="s">
        <v>8259</v>
      </c>
      <c r="B1288" s="230" t="str">
        <f>Query1[[#This Row],[LAST_NAME]]</f>
        <v>GALDINO</v>
      </c>
      <c r="C1288" s="230" t="s">
        <v>8260</v>
      </c>
      <c r="D1288" s="230" t="s">
        <v>5638</v>
      </c>
      <c r="E1288" s="230" t="s">
        <v>8261</v>
      </c>
      <c r="F1288" s="230" t="s">
        <v>8262</v>
      </c>
      <c r="G1288" s="230" t="s">
        <v>8263</v>
      </c>
      <c r="H1288" s="230" t="str">
        <f>Query1[[#This Row],[FULL_NAME]]</f>
        <v>ANDRE LUIS GALDINO</v>
      </c>
      <c r="I1288" s="230" t="s">
        <v>8264</v>
      </c>
      <c r="J1288" s="230" t="s">
        <v>8265</v>
      </c>
      <c r="K1288" s="230" t="str">
        <f>Query1[[#This Row],[ENTERPRISE_ID]]</f>
        <v>AGALDIN</v>
      </c>
      <c r="L1288" s="231">
        <v>7542026383</v>
      </c>
      <c r="M1288" s="230" t="s">
        <v>5630</v>
      </c>
      <c r="N1288" s="230" t="s">
        <v>8266</v>
      </c>
      <c r="O1288" s="230"/>
      <c r="P1288" s="230" t="s">
        <v>8267</v>
      </c>
      <c r="Q1288" s="230" t="s">
        <v>297</v>
      </c>
      <c r="R1288" s="230" t="s">
        <v>8268</v>
      </c>
      <c r="S1288" s="230" t="s">
        <v>5634</v>
      </c>
      <c r="T1288" s="232">
        <v>8998</v>
      </c>
      <c r="U1288" s="230" t="s">
        <v>5715</v>
      </c>
      <c r="V1288" s="230" t="s">
        <v>5716</v>
      </c>
      <c r="W1288" s="233" t="str">
        <f>IFERROR(VLOOKUP(Query1[[#This Row],[ENTERPRISE_ID]],HR_tbl[],2, 0), "Not on HR File")</f>
        <v>Team Lead Technician</v>
      </c>
      <c r="X1288" s="113">
        <f>IFERROR(VLOOKUP(Query1[[#This Row],[ENTERPRISE_ID]],HR_tbl[],3,0), "Not on HR File")</f>
        <v>41036</v>
      </c>
      <c r="Y1288" s="234" t="str">
        <f>IFERROR(VLOOKUP(Query1[[#This Row],[ENTERPRISE_ID]], Addresses!$A:$Y,21,0), "Not on HR File")</f>
        <v>5009 NW 58 Street</v>
      </c>
      <c r="Z1288" s="234">
        <f>IFERROR(VLOOKUP(Query1[[#This Row],[ENTERPRISE_ID]], Addresses!$A:$Y,22,0), "Not on HR File")</f>
        <v>0</v>
      </c>
      <c r="AA1288" s="234" t="str">
        <f>IFERROR(VLOOKUP(Query1[[#This Row],[ENTERPRISE_ID]], Addresses!$A:$Y,23,0), "Not on HR File")</f>
        <v>Tamarac</v>
      </c>
      <c r="AB1288" s="234" t="str">
        <f>IFERROR(VLOOKUP(Query1[[#This Row],[ENTERPRISE_ID]], Addresses!$A:$Y,24,0), "Not on HR File")</f>
        <v>FL</v>
      </c>
      <c r="AC1288" s="234" t="str">
        <f>IFERROR(VLOOKUP(Query1[[#This Row],[ENTERPRISE_ID]], Addresses!$A:$Y,25,0), "Not on HR File")</f>
        <v>33319</v>
      </c>
      <c r="AD1288" s="230" t="s">
        <v>8269</v>
      </c>
      <c r="AE1288" s="235">
        <v>46086</v>
      </c>
    </row>
    <row r="1289" spans="1:31" x14ac:dyDescent="0.3">
      <c r="A1289" s="230" t="s">
        <v>8181</v>
      </c>
      <c r="B1289" s="230" t="str">
        <f>Query1[[#This Row],[LAST_NAME]]</f>
        <v>GARRETT</v>
      </c>
      <c r="C1289" s="230" t="s">
        <v>8182</v>
      </c>
      <c r="D1289" s="230" t="s">
        <v>6040</v>
      </c>
      <c r="E1289" s="230" t="s">
        <v>8183</v>
      </c>
      <c r="F1289" s="230" t="s">
        <v>8184</v>
      </c>
      <c r="G1289" s="230" t="s">
        <v>8185</v>
      </c>
      <c r="H1289" s="230" t="str">
        <f>Query1[[#This Row],[FULL_NAME]]</f>
        <v>MARK GARRETT</v>
      </c>
      <c r="I1289" s="230" t="s">
        <v>8186</v>
      </c>
      <c r="J1289" s="230" t="s">
        <v>4207</v>
      </c>
      <c r="K1289" s="230" t="str">
        <f>Query1[[#This Row],[ENTERPRISE_ID]]</f>
        <v>MGARRET</v>
      </c>
      <c r="L1289" s="231">
        <v>9099187548</v>
      </c>
      <c r="M1289" s="230" t="s">
        <v>5630</v>
      </c>
      <c r="N1289" s="230" t="s">
        <v>8187</v>
      </c>
      <c r="O1289" s="230"/>
      <c r="P1289" s="230" t="s">
        <v>8188</v>
      </c>
      <c r="Q1289" s="230" t="s">
        <v>219</v>
      </c>
      <c r="R1289" s="230" t="s">
        <v>8189</v>
      </c>
      <c r="S1289" s="230" t="s">
        <v>5664</v>
      </c>
      <c r="T1289" s="232">
        <v>8998</v>
      </c>
      <c r="U1289" s="230" t="s">
        <v>7587</v>
      </c>
      <c r="V1289" s="230" t="s">
        <v>7588</v>
      </c>
      <c r="W1289" s="233" t="str">
        <f>IFERROR(VLOOKUP(Query1[[#This Row],[ENTERPRISE_ID]],HR_tbl[],2, 0), "Not on HR File")</f>
        <v>Service Technician 1, In-Home</v>
      </c>
      <c r="X1289" s="113">
        <f>IFERROR(VLOOKUP(Query1[[#This Row],[ENTERPRISE_ID]],HR_tbl[],3,0), "Not on HR File")</f>
        <v>45207</v>
      </c>
      <c r="Y1289" s="234" t="str">
        <f>IFERROR(VLOOKUP(Query1[[#This Row],[ENTERPRISE_ID]], Addresses!$A:$Y,21,0), "Not on HR File")</f>
        <v>23475 Ottawa Rd</v>
      </c>
      <c r="Z1289" s="234">
        <f>IFERROR(VLOOKUP(Query1[[#This Row],[ENTERPRISE_ID]], Addresses!$A:$Y,22,0), "Not on HR File")</f>
        <v>0</v>
      </c>
      <c r="AA1289" s="234" t="str">
        <f>IFERROR(VLOOKUP(Query1[[#This Row],[ENTERPRISE_ID]], Addresses!$A:$Y,23,0), "Not on HR File")</f>
        <v>Apple Valley</v>
      </c>
      <c r="AB1289" s="234" t="str">
        <f>IFERROR(VLOOKUP(Query1[[#This Row],[ENTERPRISE_ID]], Addresses!$A:$Y,24,0), "Not on HR File")</f>
        <v>CA</v>
      </c>
      <c r="AC1289" s="234" t="str">
        <f>IFERROR(VLOOKUP(Query1[[#This Row],[ENTERPRISE_ID]], Addresses!$A:$Y,25,0), "Not on HR File")</f>
        <v>92308</v>
      </c>
      <c r="AD1289" s="230" t="s">
        <v>8190</v>
      </c>
      <c r="AE1289" s="235">
        <v>46086</v>
      </c>
    </row>
    <row r="1290" spans="1:31" x14ac:dyDescent="0.3">
      <c r="A1290" s="230" t="s">
        <v>9776</v>
      </c>
      <c r="B1290" s="230" t="str">
        <f>Query1[[#This Row],[LAST_NAME]]</f>
        <v>HUFF</v>
      </c>
      <c r="C1290" s="230" t="s">
        <v>9777</v>
      </c>
      <c r="D1290" s="230" t="s">
        <v>5843</v>
      </c>
      <c r="E1290" s="230" t="s">
        <v>9778</v>
      </c>
      <c r="F1290" s="230" t="s">
        <v>9779</v>
      </c>
      <c r="G1290" s="230" t="s">
        <v>9780</v>
      </c>
      <c r="H1290" s="230" t="str">
        <f>Query1[[#This Row],[FULL_NAME]]</f>
        <v>KENNETH HUFF</v>
      </c>
      <c r="I1290" s="230" t="s">
        <v>9781</v>
      </c>
      <c r="J1290" s="230" t="s">
        <v>4537</v>
      </c>
      <c r="K1290" s="230" t="str">
        <f>Query1[[#This Row],[ENTERPRISE_ID]]</f>
        <v>KHUFF3</v>
      </c>
      <c r="L1290" s="231">
        <v>8329978285</v>
      </c>
      <c r="M1290" s="230" t="s">
        <v>5630</v>
      </c>
      <c r="N1290" s="230" t="s">
        <v>9782</v>
      </c>
      <c r="O1290" s="230"/>
      <c r="P1290" s="230" t="s">
        <v>9783</v>
      </c>
      <c r="Q1290" s="230" t="s">
        <v>279</v>
      </c>
      <c r="R1290" s="230" t="s">
        <v>9784</v>
      </c>
      <c r="S1290" s="230" t="s">
        <v>5738</v>
      </c>
      <c r="T1290" s="232">
        <v>8998</v>
      </c>
      <c r="U1290" s="230" t="s">
        <v>8863</v>
      </c>
      <c r="V1290" s="230" t="s">
        <v>9578</v>
      </c>
      <c r="W1290" s="233" t="str">
        <f>IFERROR(VLOOKUP(Query1[[#This Row],[ENTERPRISE_ID]],HR_tbl[],2, 0), "Not on HR File")</f>
        <v>Service Technician 1, In-Home</v>
      </c>
      <c r="X1290" s="113">
        <f>IFERROR(VLOOKUP(Query1[[#This Row],[ENTERPRISE_ID]],HR_tbl[],3,0), "Not on HR File")</f>
        <v>28219</v>
      </c>
      <c r="Y1290" s="234" t="str">
        <f>IFERROR(VLOOKUP(Query1[[#This Row],[ENTERPRISE_ID]], Addresses!$A:$Y,21,0), "Not on HR File")</f>
        <v>5220 cottonwood creek ln</v>
      </c>
      <c r="Z1290" s="234">
        <f>IFERROR(VLOOKUP(Query1[[#This Row],[ENTERPRISE_ID]], Addresses!$A:$Y,22,0), "Not on HR File")</f>
        <v>0</v>
      </c>
      <c r="AA1290" s="234" t="str">
        <f>IFERROR(VLOOKUP(Query1[[#This Row],[ENTERPRISE_ID]], Addresses!$A:$Y,23,0), "Not on HR File")</f>
        <v>LEAGUE CITY</v>
      </c>
      <c r="AB1290" s="234" t="str">
        <f>IFERROR(VLOOKUP(Query1[[#This Row],[ENTERPRISE_ID]], Addresses!$A:$Y,24,0), "Not on HR File")</f>
        <v>TX</v>
      </c>
      <c r="AC1290" s="234" t="str">
        <f>IFERROR(VLOOKUP(Query1[[#This Row],[ENTERPRISE_ID]], Addresses!$A:$Y,25,0), "Not on HR File")</f>
        <v>77573</v>
      </c>
      <c r="AD1290" s="230" t="s">
        <v>9785</v>
      </c>
      <c r="AE1290" s="235">
        <v>46086</v>
      </c>
    </row>
    <row r="1291" spans="1:31" x14ac:dyDescent="0.3">
      <c r="A1291" s="230" t="s">
        <v>10605</v>
      </c>
      <c r="B1291" s="230" t="str">
        <f>Query1[[#This Row],[LAST_NAME]]</f>
        <v>WATKINS</v>
      </c>
      <c r="C1291" s="230" t="s">
        <v>10606</v>
      </c>
      <c r="D1291" s="230" t="s">
        <v>6119</v>
      </c>
      <c r="E1291" s="230" t="s">
        <v>10607</v>
      </c>
      <c r="F1291" s="230" t="s">
        <v>10608</v>
      </c>
      <c r="G1291" s="230" t="s">
        <v>10609</v>
      </c>
      <c r="H1291" s="230" t="str">
        <f>Query1[[#This Row],[FULL_NAME]]</f>
        <v>BOBBY WATKINS</v>
      </c>
      <c r="I1291" s="230" t="s">
        <v>5560</v>
      </c>
      <c r="J1291" s="230" t="s">
        <v>3760</v>
      </c>
      <c r="K1291" s="230" t="str">
        <f>Query1[[#This Row],[ENTERPRISE_ID]]</f>
        <v>BWATKI7</v>
      </c>
      <c r="L1291" s="231">
        <v>5023035677</v>
      </c>
      <c r="M1291" s="230" t="s">
        <v>5630</v>
      </c>
      <c r="N1291" s="230" t="s">
        <v>10610</v>
      </c>
      <c r="O1291" s="230"/>
      <c r="P1291" s="230" t="s">
        <v>10611</v>
      </c>
      <c r="Q1291" s="230" t="s">
        <v>366</v>
      </c>
      <c r="R1291" s="230" t="s">
        <v>10612</v>
      </c>
      <c r="S1291" s="230" t="s">
        <v>5738</v>
      </c>
      <c r="T1291" s="232">
        <v>8998</v>
      </c>
      <c r="U1291" s="230" t="s">
        <v>593</v>
      </c>
      <c r="V1291" s="230" t="s">
        <v>8043</v>
      </c>
      <c r="W1291" s="233" t="str">
        <f>IFERROR(VLOOKUP(Query1[[#This Row],[ENTERPRISE_ID]],HR_tbl[],2, 0), "Not on HR File")</f>
        <v>HVAC Svc Tech II, Break/Fix</v>
      </c>
      <c r="X1291" s="113">
        <f>IFERROR(VLOOKUP(Query1[[#This Row],[ENTERPRISE_ID]],HR_tbl[],3,0), "Not on HR File")</f>
        <v>35929</v>
      </c>
      <c r="Y1291" s="234" t="str">
        <f>IFERROR(VLOOKUP(Query1[[#This Row],[ENTERPRISE_ID]], Addresses!$A:$Y,21,0), "Not on HR File")</f>
        <v>2550 CARTWRIGHT RD</v>
      </c>
      <c r="Z1291" s="234">
        <f>IFERROR(VLOOKUP(Query1[[#This Row],[ENTERPRISE_ID]], Addresses!$A:$Y,22,0), "Not on HR File")</f>
        <v>0</v>
      </c>
      <c r="AA1291" s="234" t="str">
        <f>IFERROR(VLOOKUP(Query1[[#This Row],[ENTERPRISE_ID]], Addresses!$A:$Y,23,0), "Not on HR File")</f>
        <v>MT STERLING</v>
      </c>
      <c r="AB1291" s="234" t="str">
        <f>IFERROR(VLOOKUP(Query1[[#This Row],[ENTERPRISE_ID]], Addresses!$A:$Y,24,0), "Not on HR File")</f>
        <v>KY</v>
      </c>
      <c r="AC1291" s="234" t="str">
        <f>IFERROR(VLOOKUP(Query1[[#This Row],[ENTERPRISE_ID]], Addresses!$A:$Y,25,0), "Not on HR File")</f>
        <v>40353</v>
      </c>
      <c r="AD1291" s="230" t="s">
        <v>10613</v>
      </c>
      <c r="AE1291" s="235">
        <v>46086</v>
      </c>
    </row>
    <row r="1292" spans="1:31" x14ac:dyDescent="0.3">
      <c r="A1292" s="230" t="s">
        <v>3259</v>
      </c>
      <c r="B1292" s="230" t="str">
        <f>Query1[[#This Row],[LAST_NAME]]</f>
        <v>FARRELL</v>
      </c>
      <c r="C1292" s="230" t="s">
        <v>3260</v>
      </c>
      <c r="D1292" s="230" t="s">
        <v>5867</v>
      </c>
      <c r="E1292" s="230" t="s">
        <v>18003</v>
      </c>
      <c r="F1292" s="230" t="s">
        <v>18004</v>
      </c>
      <c r="G1292" s="230" t="s">
        <v>3261</v>
      </c>
      <c r="H1292" s="230" t="str">
        <f>Query1[[#This Row],[FULL_NAME]]</f>
        <v>STEVEN FARRELL</v>
      </c>
      <c r="I1292" s="230" t="s">
        <v>5444</v>
      </c>
      <c r="J1292" s="230" t="s">
        <v>4601</v>
      </c>
      <c r="K1292" s="230" t="str">
        <f>Query1[[#This Row],[ENTERPRISE_ID]]</f>
        <v>SFARREL</v>
      </c>
      <c r="L1292" s="231">
        <v>9286107291</v>
      </c>
      <c r="M1292" s="230" t="s">
        <v>5630</v>
      </c>
      <c r="N1292" s="230" t="s">
        <v>18005</v>
      </c>
      <c r="O1292" s="230"/>
      <c r="P1292" s="230" t="s">
        <v>18006</v>
      </c>
      <c r="Q1292" s="230" t="s">
        <v>1675</v>
      </c>
      <c r="R1292" s="230" t="s">
        <v>18007</v>
      </c>
      <c r="S1292" s="230" t="s">
        <v>5634</v>
      </c>
      <c r="T1292" s="232">
        <v>8998</v>
      </c>
      <c r="U1292" s="230" t="s">
        <v>7548</v>
      </c>
      <c r="V1292" s="230" t="s">
        <v>7828</v>
      </c>
      <c r="W1292" s="233" t="str">
        <f>IFERROR(VLOOKUP(Query1[[#This Row],[ENTERPRISE_ID]],HR_tbl[],2, 0), "Not on HR File")</f>
        <v>Service Technician 3, In-Home</v>
      </c>
      <c r="X1292" s="113">
        <f>IFERROR(VLOOKUP(Query1[[#This Row],[ENTERPRISE_ID]],HR_tbl[],3,0), "Not on HR File")</f>
        <v>44441</v>
      </c>
      <c r="Y1292" s="234" t="str">
        <f>IFERROR(VLOOKUP(Query1[[#This Row],[ENTERPRISE_ID]], Addresses!$A:$Y,21,0), "Not on HR File")</f>
        <v>15710 NORTH RD</v>
      </c>
      <c r="Z1292" s="234">
        <f>IFERROR(VLOOKUP(Query1[[#This Row],[ENTERPRISE_ID]], Addresses!$A:$Y,22,0), "Not on HR File")</f>
        <v>0</v>
      </c>
      <c r="AA1292" s="234" t="str">
        <f>IFERROR(VLOOKUP(Query1[[#This Row],[ENTERPRISE_ID]], Addresses!$A:$Y,23,0), "Not on HR File")</f>
        <v>EHERNBERG</v>
      </c>
      <c r="AB1292" s="234" t="str">
        <f>IFERROR(VLOOKUP(Query1[[#This Row],[ENTERPRISE_ID]], Addresses!$A:$Y,24,0), "Not on HR File")</f>
        <v>AZ</v>
      </c>
      <c r="AC1292" s="234" t="str">
        <f>IFERROR(VLOOKUP(Query1[[#This Row],[ENTERPRISE_ID]], Addresses!$A:$Y,25,0), "Not on HR File")</f>
        <v>85334</v>
      </c>
      <c r="AD1292" s="230" t="s">
        <v>18008</v>
      </c>
      <c r="AE1292" s="235">
        <v>46086</v>
      </c>
    </row>
    <row r="1293" spans="1:31" x14ac:dyDescent="0.3">
      <c r="A1293" s="230" t="s">
        <v>4613</v>
      </c>
      <c r="B1293" s="230" t="str">
        <f>Query1[[#This Row],[LAST_NAME]]</f>
        <v>ROSALES</v>
      </c>
      <c r="C1293" s="230" t="s">
        <v>17336</v>
      </c>
      <c r="D1293" s="230" t="s">
        <v>6524</v>
      </c>
      <c r="E1293" s="230" t="s">
        <v>17337</v>
      </c>
      <c r="F1293" s="230" t="s">
        <v>17338</v>
      </c>
      <c r="G1293" s="230" t="s">
        <v>4616</v>
      </c>
      <c r="H1293" s="230" t="str">
        <f>Query1[[#This Row],[FULL_NAME]]</f>
        <v>OMAR ROSALES</v>
      </c>
      <c r="I1293" s="230" t="s">
        <v>4615</v>
      </c>
      <c r="J1293" s="230" t="s">
        <v>4614</v>
      </c>
      <c r="K1293" s="230" t="str">
        <f>Query1[[#This Row],[ENTERPRISE_ID]]</f>
        <v>OROSALE</v>
      </c>
      <c r="L1293" s="231">
        <v>5597260219</v>
      </c>
      <c r="M1293" s="230" t="s">
        <v>5630</v>
      </c>
      <c r="N1293" s="230" t="s">
        <v>17339</v>
      </c>
      <c r="O1293" s="230"/>
      <c r="P1293" s="230" t="s">
        <v>6693</v>
      </c>
      <c r="Q1293" s="230" t="s">
        <v>219</v>
      </c>
      <c r="R1293" s="230" t="s">
        <v>6694</v>
      </c>
      <c r="S1293" s="230" t="s">
        <v>5916</v>
      </c>
      <c r="T1293" s="232">
        <v>8998</v>
      </c>
      <c r="U1293" s="230" t="s">
        <v>1645</v>
      </c>
      <c r="V1293" s="230" t="s">
        <v>6325</v>
      </c>
      <c r="W1293" s="233" t="str">
        <f>IFERROR(VLOOKUP(Query1[[#This Row],[ENTERPRISE_ID]],HR_tbl[],2, 0), "Not on HR File")</f>
        <v>HVAC Svc Tech II, Break/Fix</v>
      </c>
      <c r="X1293" s="113">
        <f>IFERROR(VLOOKUP(Query1[[#This Row],[ENTERPRISE_ID]],HR_tbl[],3,0), "Not on HR File")</f>
        <v>44231</v>
      </c>
      <c r="Y1293" s="234" t="str">
        <f>IFERROR(VLOOKUP(Query1[[#This Row],[ENTERPRISE_ID]], Addresses!$A:$Y,21,0), "Not on HR File")</f>
        <v>1940 9TH STREET</v>
      </c>
      <c r="Z1293" s="234">
        <f>IFERROR(VLOOKUP(Query1[[#This Row],[ENTERPRISE_ID]], Addresses!$A:$Y,22,0), "Not on HR File")</f>
        <v>0</v>
      </c>
      <c r="AA1293" s="234" t="str">
        <f>IFERROR(VLOOKUP(Query1[[#This Row],[ENTERPRISE_ID]], Addresses!$A:$Y,23,0), "Not on HR File")</f>
        <v>SANGER</v>
      </c>
      <c r="AB1293" s="234" t="str">
        <f>IFERROR(VLOOKUP(Query1[[#This Row],[ENTERPRISE_ID]], Addresses!$A:$Y,24,0), "Not on HR File")</f>
        <v>CA</v>
      </c>
      <c r="AC1293" s="234" t="str">
        <f>IFERROR(VLOOKUP(Query1[[#This Row],[ENTERPRISE_ID]], Addresses!$A:$Y,25,0), "Not on HR File")</f>
        <v>93657</v>
      </c>
      <c r="AD1293" s="230" t="s">
        <v>17340</v>
      </c>
      <c r="AE1293" s="235">
        <v>46086</v>
      </c>
    </row>
    <row r="1294" spans="1:31" x14ac:dyDescent="0.3">
      <c r="A1294" s="230" t="s">
        <v>10420</v>
      </c>
      <c r="B1294" s="230" t="str">
        <f>Query1[[#This Row],[LAST_NAME]]</f>
        <v>HOVER</v>
      </c>
      <c r="C1294" s="230" t="s">
        <v>10421</v>
      </c>
      <c r="D1294" s="230" t="s">
        <v>6339</v>
      </c>
      <c r="E1294" s="230" t="s">
        <v>10422</v>
      </c>
      <c r="F1294" s="230" t="s">
        <v>10423</v>
      </c>
      <c r="G1294" s="230" t="s">
        <v>10424</v>
      </c>
      <c r="H1294" s="230" t="str">
        <f>Query1[[#This Row],[FULL_NAME]]</f>
        <v>BRIAN HOVER</v>
      </c>
      <c r="I1294" s="230" t="s">
        <v>10425</v>
      </c>
      <c r="J1294" s="230" t="s">
        <v>4028</v>
      </c>
      <c r="K1294" s="230" t="str">
        <f>Query1[[#This Row],[ENTERPRISE_ID]]</f>
        <v>BHOVER</v>
      </c>
      <c r="L1294" s="231">
        <v>6095403825</v>
      </c>
      <c r="M1294" s="230" t="s">
        <v>5630</v>
      </c>
      <c r="N1294" s="230" t="s">
        <v>10426</v>
      </c>
      <c r="O1294" s="230"/>
      <c r="P1294" s="230" t="s">
        <v>10427</v>
      </c>
      <c r="Q1294" s="230" t="s">
        <v>719</v>
      </c>
      <c r="R1294" s="230" t="s">
        <v>10428</v>
      </c>
      <c r="S1294" s="230" t="s">
        <v>5916</v>
      </c>
      <c r="T1294" s="232">
        <v>8998</v>
      </c>
      <c r="U1294" s="230" t="s">
        <v>7269</v>
      </c>
      <c r="V1294" s="230" t="s">
        <v>7270</v>
      </c>
      <c r="W1294" s="233" t="str">
        <f>IFERROR(VLOOKUP(Query1[[#This Row],[ENTERPRISE_ID]],HR_tbl[],2, 0), "Not on HR File")</f>
        <v>HVAC Svc Tech II, Break/Fix</v>
      </c>
      <c r="X1294" s="113">
        <f>IFERROR(VLOOKUP(Query1[[#This Row],[ENTERPRISE_ID]],HR_tbl[],3,0), "Not on HR File")</f>
        <v>45977</v>
      </c>
      <c r="Y1294" s="234" t="str">
        <f>IFERROR(VLOOKUP(Query1[[#This Row],[ENTERPRISE_ID]], Addresses!$A:$Y,21,0), "Not on HR File")</f>
        <v>511 NAUTILUS BLVD.</v>
      </c>
      <c r="Z1294" s="234">
        <f>IFERROR(VLOOKUP(Query1[[#This Row],[ENTERPRISE_ID]], Addresses!$A:$Y,22,0), "Not on HR File")</f>
        <v>0</v>
      </c>
      <c r="AA1294" s="234" t="str">
        <f>IFERROR(VLOOKUP(Query1[[#This Row],[ENTERPRISE_ID]], Addresses!$A:$Y,23,0), "Not on HR File")</f>
        <v>FORKED RIVER</v>
      </c>
      <c r="AB1294" s="234" t="str">
        <f>IFERROR(VLOOKUP(Query1[[#This Row],[ENTERPRISE_ID]], Addresses!$A:$Y,24,0), "Not on HR File")</f>
        <v>NJ</v>
      </c>
      <c r="AC1294" s="234" t="str">
        <f>IFERROR(VLOOKUP(Query1[[#This Row],[ENTERPRISE_ID]], Addresses!$A:$Y,25,0), "Not on HR File")</f>
        <v>08731</v>
      </c>
      <c r="AD1294" s="230" t="s">
        <v>10429</v>
      </c>
      <c r="AE1294" s="235">
        <v>46086</v>
      </c>
    </row>
    <row r="1295" spans="1:31" x14ac:dyDescent="0.3">
      <c r="A1295" s="230" t="s">
        <v>900</v>
      </c>
      <c r="B1295" s="230" t="str">
        <f>Query1[[#This Row],[LAST_NAME]]</f>
        <v>WILBER</v>
      </c>
      <c r="C1295" s="230" t="s">
        <v>901</v>
      </c>
      <c r="D1295" s="230" t="s">
        <v>5854</v>
      </c>
      <c r="E1295" s="230" t="s">
        <v>15842</v>
      </c>
      <c r="F1295" s="230" t="s">
        <v>15843</v>
      </c>
      <c r="G1295" s="230" t="s">
        <v>902</v>
      </c>
      <c r="H1295" s="230" t="str">
        <f>Query1[[#This Row],[FULL_NAME]]</f>
        <v>JUSTIN WILBER</v>
      </c>
      <c r="I1295" s="230" t="s">
        <v>15844</v>
      </c>
      <c r="J1295" s="230" t="s">
        <v>4893</v>
      </c>
      <c r="K1295" s="230" t="str">
        <f>Query1[[#This Row],[ENTERPRISE_ID]]</f>
        <v>JWILBER</v>
      </c>
      <c r="L1295" s="231">
        <v>7066270226</v>
      </c>
      <c r="M1295" s="230" t="s">
        <v>5630</v>
      </c>
      <c r="N1295" s="230" t="s">
        <v>15845</v>
      </c>
      <c r="O1295" s="230"/>
      <c r="P1295" s="230" t="s">
        <v>15846</v>
      </c>
      <c r="Q1295" s="230" t="s">
        <v>575</v>
      </c>
      <c r="R1295" s="230" t="s">
        <v>15847</v>
      </c>
      <c r="S1295" s="230" t="s">
        <v>5714</v>
      </c>
      <c r="T1295" s="232">
        <v>8998</v>
      </c>
      <c r="U1295" s="230" t="s">
        <v>8529</v>
      </c>
      <c r="V1295" s="230" t="s">
        <v>8530</v>
      </c>
      <c r="W1295" s="233" t="str">
        <f>IFERROR(VLOOKUP(Query1[[#This Row],[ENTERPRISE_ID]],HR_tbl[],2, 0), "Not on HR File")</f>
        <v>Service Technician 2, In-Home</v>
      </c>
      <c r="X1295" s="113">
        <f>IFERROR(VLOOKUP(Query1[[#This Row],[ENTERPRISE_ID]],HR_tbl[],3,0), "Not on HR File")</f>
        <v>45907</v>
      </c>
      <c r="Y1295" s="234" t="str">
        <f>IFERROR(VLOOKUP(Query1[[#This Row],[ENTERPRISE_ID]], Addresses!$A:$Y,21,0), "Not on HR File")</f>
        <v>611 DANIEL ST</v>
      </c>
      <c r="Z1295" s="234">
        <f>IFERROR(VLOOKUP(Query1[[#This Row],[ENTERPRISE_ID]], Addresses!$A:$Y,22,0), "Not on HR File")</f>
        <v>0</v>
      </c>
      <c r="AA1295" s="234" t="str">
        <f>IFERROR(VLOOKUP(Query1[[#This Row],[ENTERPRISE_ID]], Addresses!$A:$Y,23,0), "Not on HR File")</f>
        <v>LAGRANGE</v>
      </c>
      <c r="AB1295" s="234" t="str">
        <f>IFERROR(VLOOKUP(Query1[[#This Row],[ENTERPRISE_ID]], Addresses!$A:$Y,24,0), "Not on HR File")</f>
        <v>GA</v>
      </c>
      <c r="AC1295" s="234" t="str">
        <f>IFERROR(VLOOKUP(Query1[[#This Row],[ENTERPRISE_ID]], Addresses!$A:$Y,25,0), "Not on HR File")</f>
        <v>30241</v>
      </c>
      <c r="AD1295" s="230" t="s">
        <v>15848</v>
      </c>
      <c r="AE1295" s="235">
        <v>46086</v>
      </c>
    </row>
    <row r="1296" spans="1:31" x14ac:dyDescent="0.3">
      <c r="A1296" s="230" t="s">
        <v>12256</v>
      </c>
      <c r="B1296" s="230" t="str">
        <f>Query1[[#This Row],[LAST_NAME]]</f>
        <v>THOMAS</v>
      </c>
      <c r="C1296" s="230" t="s">
        <v>12257</v>
      </c>
      <c r="D1296" s="230" t="s">
        <v>5708</v>
      </c>
      <c r="E1296" s="230" t="s">
        <v>12258</v>
      </c>
      <c r="F1296" s="230" t="s">
        <v>12259</v>
      </c>
      <c r="G1296" s="230" t="s">
        <v>12260</v>
      </c>
      <c r="H1296" s="230" t="str">
        <f>Query1[[#This Row],[FULL_NAME]]</f>
        <v>BARRY THOMAS</v>
      </c>
      <c r="I1296" s="230" t="s">
        <v>4042</v>
      </c>
      <c r="J1296" s="230" t="s">
        <v>12261</v>
      </c>
      <c r="K1296" s="230" t="str">
        <f>Query1[[#This Row],[ENTERPRISE_ID]]</f>
        <v>BTHOMAS</v>
      </c>
      <c r="L1296" s="231">
        <v>6015594132</v>
      </c>
      <c r="M1296" s="230" t="s">
        <v>5630</v>
      </c>
      <c r="N1296" s="230" t="s">
        <v>12262</v>
      </c>
      <c r="O1296" s="230"/>
      <c r="P1296" s="230" t="s">
        <v>12263</v>
      </c>
      <c r="Q1296" s="230" t="s">
        <v>477</v>
      </c>
      <c r="R1296" s="230" t="s">
        <v>12264</v>
      </c>
      <c r="S1296" s="230" t="s">
        <v>5714</v>
      </c>
      <c r="T1296" s="232">
        <v>8998</v>
      </c>
      <c r="U1296" s="230" t="s">
        <v>6367</v>
      </c>
      <c r="V1296" s="230" t="s">
        <v>7277</v>
      </c>
      <c r="W1296" s="233" t="str">
        <f>IFERROR(VLOOKUP(Query1[[#This Row],[ENTERPRISE_ID]],HR_tbl[],2, 0), "Not on HR File")</f>
        <v>Service Technician 1, In-Home</v>
      </c>
      <c r="X1296" s="113">
        <f>IFERROR(VLOOKUP(Query1[[#This Row],[ENTERPRISE_ID]],HR_tbl[],3,0), "Not on HR File")</f>
        <v>44649</v>
      </c>
      <c r="Y1296" s="234" t="str">
        <f>IFERROR(VLOOKUP(Query1[[#This Row],[ENTERPRISE_ID]], Addresses!$A:$Y,21,0), "Not on HR File")</f>
        <v>1107 North Main St.</v>
      </c>
      <c r="Z1296" s="234">
        <f>IFERROR(VLOOKUP(Query1[[#This Row],[ENTERPRISE_ID]], Addresses!$A:$Y,22,0), "Not on HR File")</f>
        <v>0</v>
      </c>
      <c r="AA1296" s="234" t="str">
        <f>IFERROR(VLOOKUP(Query1[[#This Row],[ENTERPRISE_ID]], Addresses!$A:$Y,23,0), "Not on HR File")</f>
        <v>Columbia</v>
      </c>
      <c r="AB1296" s="234" t="str">
        <f>IFERROR(VLOOKUP(Query1[[#This Row],[ENTERPRISE_ID]], Addresses!$A:$Y,24,0), "Not on HR File")</f>
        <v>MS</v>
      </c>
      <c r="AC1296" s="234" t="str">
        <f>IFERROR(VLOOKUP(Query1[[#This Row],[ENTERPRISE_ID]], Addresses!$A:$Y,25,0), "Not on HR File")</f>
        <v>39429</v>
      </c>
      <c r="AD1296" s="230" t="s">
        <v>12265</v>
      </c>
      <c r="AE1296" s="235">
        <v>46086</v>
      </c>
    </row>
    <row r="1297" spans="1:31" x14ac:dyDescent="0.3">
      <c r="A1297" s="230" t="s">
        <v>9741</v>
      </c>
      <c r="B1297" s="230" t="str">
        <f>Query1[[#This Row],[LAST_NAME]]</f>
        <v>INFANTE</v>
      </c>
      <c r="C1297" s="230" t="s">
        <v>9742</v>
      </c>
      <c r="D1297" s="230" t="s">
        <v>5638</v>
      </c>
      <c r="E1297" s="230" t="s">
        <v>9743</v>
      </c>
      <c r="F1297" s="230" t="s">
        <v>9744</v>
      </c>
      <c r="G1297" s="230" t="s">
        <v>9745</v>
      </c>
      <c r="H1297" s="230" t="str">
        <f>Query1[[#This Row],[FULL_NAME]]</f>
        <v>ERIK INFANTE</v>
      </c>
      <c r="I1297" s="230" t="s">
        <v>9746</v>
      </c>
      <c r="J1297" s="230" t="s">
        <v>9747</v>
      </c>
      <c r="K1297" s="230" t="str">
        <f>Query1[[#This Row],[ENTERPRISE_ID]]</f>
        <v>EINFANT</v>
      </c>
      <c r="L1297" s="231">
        <v>3053393963</v>
      </c>
      <c r="M1297" s="230" t="s">
        <v>5630</v>
      </c>
      <c r="N1297" s="230" t="s">
        <v>9748</v>
      </c>
      <c r="O1297" s="230"/>
      <c r="P1297" s="230" t="s">
        <v>4377</v>
      </c>
      <c r="Q1297" s="230" t="s">
        <v>297</v>
      </c>
      <c r="R1297" s="230" t="s">
        <v>9749</v>
      </c>
      <c r="S1297" s="230" t="s">
        <v>5634</v>
      </c>
      <c r="T1297" s="232">
        <v>8998</v>
      </c>
      <c r="U1297" s="230" t="s">
        <v>5812</v>
      </c>
      <c r="V1297" s="230" t="s">
        <v>6138</v>
      </c>
      <c r="W1297" s="233" t="str">
        <f>IFERROR(VLOOKUP(Query1[[#This Row],[ENTERPRISE_ID]],HR_tbl[],2, 0), "Not on HR File")</f>
        <v>HVAC Svc Tech II, Break/Fix</v>
      </c>
      <c r="X1297" s="113">
        <f>IFERROR(VLOOKUP(Query1[[#This Row],[ENTERPRISE_ID]],HR_tbl[],3,0), "Not on HR File")</f>
        <v>45123</v>
      </c>
      <c r="Y1297" s="234" t="str">
        <f>IFERROR(VLOOKUP(Query1[[#This Row],[ENTERPRISE_ID]], Addresses!$A:$Y,21,0), "Not on HR File")</f>
        <v>11950 SW 26TH TERRACE</v>
      </c>
      <c r="Z1297" s="234">
        <f>IFERROR(VLOOKUP(Query1[[#This Row],[ENTERPRISE_ID]], Addresses!$A:$Y,22,0), "Not on HR File")</f>
        <v>0</v>
      </c>
      <c r="AA1297" s="234" t="str">
        <f>IFERROR(VLOOKUP(Query1[[#This Row],[ENTERPRISE_ID]], Addresses!$A:$Y,23,0), "Not on HR File")</f>
        <v>MIAMI</v>
      </c>
      <c r="AB1297" s="234" t="str">
        <f>IFERROR(VLOOKUP(Query1[[#This Row],[ENTERPRISE_ID]], Addresses!$A:$Y,24,0), "Not on HR File")</f>
        <v>FL</v>
      </c>
      <c r="AC1297" s="234" t="str">
        <f>IFERROR(VLOOKUP(Query1[[#This Row],[ENTERPRISE_ID]], Addresses!$A:$Y,25,0), "Not on HR File")</f>
        <v>33175</v>
      </c>
      <c r="AD1297" s="230" t="s">
        <v>9750</v>
      </c>
      <c r="AE1297" s="235">
        <v>46086</v>
      </c>
    </row>
    <row r="1298" spans="1:31" x14ac:dyDescent="0.3">
      <c r="A1298" s="230" t="s">
        <v>16500</v>
      </c>
      <c r="B1298" s="230" t="str">
        <f>Query1[[#This Row],[LAST_NAME]]</f>
        <v>MEREDITH</v>
      </c>
      <c r="C1298" s="230" t="s">
        <v>16501</v>
      </c>
      <c r="D1298" s="230" t="s">
        <v>6040</v>
      </c>
      <c r="E1298" s="230" t="s">
        <v>16502</v>
      </c>
      <c r="F1298" s="230" t="s">
        <v>16503</v>
      </c>
      <c r="G1298" s="230" t="s">
        <v>16504</v>
      </c>
      <c r="H1298" s="230" t="str">
        <f>Query1[[#This Row],[FULL_NAME]]</f>
        <v>DAVID MEREDITH</v>
      </c>
      <c r="I1298" s="230" t="s">
        <v>16505</v>
      </c>
      <c r="J1298" s="230" t="s">
        <v>4292</v>
      </c>
      <c r="K1298" s="230" t="str">
        <f>Query1[[#This Row],[ENTERPRISE_ID]]</f>
        <v>DMERED5</v>
      </c>
      <c r="L1298" s="231">
        <v>9095073080</v>
      </c>
      <c r="M1298" s="230" t="s">
        <v>5630</v>
      </c>
      <c r="N1298" s="230" t="s">
        <v>16506</v>
      </c>
      <c r="O1298" s="230"/>
      <c r="P1298" s="230" t="s">
        <v>10693</v>
      </c>
      <c r="Q1298" s="230" t="s">
        <v>219</v>
      </c>
      <c r="R1298" s="230" t="s">
        <v>16507</v>
      </c>
      <c r="S1298" s="230" t="s">
        <v>5714</v>
      </c>
      <c r="T1298" s="232">
        <v>8998</v>
      </c>
      <c r="U1298" s="230" t="s">
        <v>6050</v>
      </c>
      <c r="V1298" s="230" t="s">
        <v>6051</v>
      </c>
      <c r="W1298" s="233" t="str">
        <f>IFERROR(VLOOKUP(Query1[[#This Row],[ENTERPRISE_ID]],HR_tbl[],2, 0), "Not on HR File")</f>
        <v>Service Technician 1, In-Home</v>
      </c>
      <c r="X1298" s="113">
        <f>IFERROR(VLOOKUP(Query1[[#This Row],[ENTERPRISE_ID]],HR_tbl[],3,0), "Not on HR File")</f>
        <v>40771</v>
      </c>
      <c r="Y1298" s="234" t="str">
        <f>IFERROR(VLOOKUP(Query1[[#This Row],[ENTERPRISE_ID]], Addresses!$A:$Y,21,0), "Not on HR File")</f>
        <v>6749 CHADBOURNE AVE.</v>
      </c>
      <c r="Z1298" s="234">
        <f>IFERROR(VLOOKUP(Query1[[#This Row],[ENTERPRISE_ID]], Addresses!$A:$Y,22,0), "Not on HR File")</f>
        <v>0</v>
      </c>
      <c r="AA1298" s="234" t="str">
        <f>IFERROR(VLOOKUP(Query1[[#This Row],[ENTERPRISE_ID]], Addresses!$A:$Y,23,0), "Not on HR File")</f>
        <v>RIVERSIDE</v>
      </c>
      <c r="AB1298" s="234" t="str">
        <f>IFERROR(VLOOKUP(Query1[[#This Row],[ENTERPRISE_ID]], Addresses!$A:$Y,24,0), "Not on HR File")</f>
        <v>CA</v>
      </c>
      <c r="AC1298" s="234" t="str">
        <f>IFERROR(VLOOKUP(Query1[[#This Row],[ENTERPRISE_ID]], Addresses!$A:$Y,25,0), "Not on HR File")</f>
        <v>92505</v>
      </c>
      <c r="AD1298" s="230" t="s">
        <v>16508</v>
      </c>
      <c r="AE1298" s="235">
        <v>46086</v>
      </c>
    </row>
    <row r="1299" spans="1:31" x14ac:dyDescent="0.3">
      <c r="A1299" s="230" t="s">
        <v>5526</v>
      </c>
      <c r="B1299" s="230" t="str">
        <f>Query1[[#This Row],[LAST_NAME]]</f>
        <v>ESPINOZA</v>
      </c>
      <c r="C1299" s="230" t="s">
        <v>13950</v>
      </c>
      <c r="D1299" s="230" t="s">
        <v>5889</v>
      </c>
      <c r="E1299" s="230" t="s">
        <v>13951</v>
      </c>
      <c r="F1299" s="230" t="s">
        <v>13952</v>
      </c>
      <c r="G1299" s="230" t="s">
        <v>5528</v>
      </c>
      <c r="H1299" s="230" t="str">
        <f>Query1[[#This Row],[FULL_NAME]]</f>
        <v>PAUL ESPINOZA</v>
      </c>
      <c r="I1299" s="230" t="s">
        <v>5527</v>
      </c>
      <c r="J1299" s="230" t="s">
        <v>3860</v>
      </c>
      <c r="K1299" s="230" t="str">
        <f>Query1[[#This Row],[ENTERPRISE_ID]]</f>
        <v>PESPINO</v>
      </c>
      <c r="L1299" s="231">
        <v>9709141631</v>
      </c>
      <c r="M1299" s="230" t="s">
        <v>5630</v>
      </c>
      <c r="N1299" s="230" t="s">
        <v>13953</v>
      </c>
      <c r="O1299" s="230"/>
      <c r="P1299" s="230" t="s">
        <v>5529</v>
      </c>
      <c r="Q1299" s="230" t="s">
        <v>760</v>
      </c>
      <c r="R1299" s="230" t="s">
        <v>13954</v>
      </c>
      <c r="S1299" s="230" t="s">
        <v>5738</v>
      </c>
      <c r="T1299" s="232">
        <v>8998</v>
      </c>
      <c r="U1299" s="230" t="s">
        <v>1872</v>
      </c>
      <c r="V1299" s="230" t="s">
        <v>7181</v>
      </c>
      <c r="W1299" s="233" t="str">
        <f>IFERROR(VLOOKUP(Query1[[#This Row],[ENTERPRISE_ID]],HR_tbl[],2, 0), "Not on HR File")</f>
        <v>Service Technician 3, In-Home</v>
      </c>
      <c r="X1299" s="113">
        <f>IFERROR(VLOOKUP(Query1[[#This Row],[ENTERPRISE_ID]],HR_tbl[],3,0), "Not on HR File")</f>
        <v>45438</v>
      </c>
      <c r="Y1299" s="234" t="str">
        <f>IFERROR(VLOOKUP(Query1[[#This Row],[ENTERPRISE_ID]], Addresses!$A:$Y,21,0), "Not on HR File")</f>
        <v>111N 49TH AVENUE CT</v>
      </c>
      <c r="Z1299" s="234">
        <f>IFERROR(VLOOKUP(Query1[[#This Row],[ENTERPRISE_ID]], Addresses!$A:$Y,22,0), "Not on HR File")</f>
        <v>0</v>
      </c>
      <c r="AA1299" s="234" t="str">
        <f>IFERROR(VLOOKUP(Query1[[#This Row],[ENTERPRISE_ID]], Addresses!$A:$Y,23,0), "Not on HR File")</f>
        <v>GREELEY</v>
      </c>
      <c r="AB1299" s="234" t="str">
        <f>IFERROR(VLOOKUP(Query1[[#This Row],[ENTERPRISE_ID]], Addresses!$A:$Y,24,0), "Not on HR File")</f>
        <v>CO</v>
      </c>
      <c r="AC1299" s="234" t="str">
        <f>IFERROR(VLOOKUP(Query1[[#This Row],[ENTERPRISE_ID]], Addresses!$A:$Y,25,0), "Not on HR File")</f>
        <v>80634</v>
      </c>
      <c r="AD1299" s="230" t="s">
        <v>13955</v>
      </c>
      <c r="AE1299" s="235">
        <v>46086</v>
      </c>
    </row>
    <row r="1300" spans="1:31" x14ac:dyDescent="0.3">
      <c r="A1300" s="230" t="s">
        <v>2516</v>
      </c>
      <c r="B1300" s="230" t="str">
        <f>Query1[[#This Row],[LAST_NAME]]</f>
        <v>MEDRANO</v>
      </c>
      <c r="C1300" s="230" t="s">
        <v>2517</v>
      </c>
      <c r="D1300" s="230" t="s">
        <v>5729</v>
      </c>
      <c r="E1300" s="230" t="s">
        <v>14205</v>
      </c>
      <c r="F1300" s="230" t="s">
        <v>14206</v>
      </c>
      <c r="G1300" s="230" t="s">
        <v>2518</v>
      </c>
      <c r="H1300" s="230" t="str">
        <f>Query1[[#This Row],[FULL_NAME]]</f>
        <v>JAVIER MEDRANO</v>
      </c>
      <c r="I1300" s="230" t="s">
        <v>14207</v>
      </c>
      <c r="J1300" s="230" t="s">
        <v>14208</v>
      </c>
      <c r="K1300" s="230" t="str">
        <f>Query1[[#This Row],[ENTERPRISE_ID]]</f>
        <v>JMEDRA1</v>
      </c>
      <c r="L1300" s="231">
        <v>5307090056</v>
      </c>
      <c r="M1300" s="230" t="s">
        <v>5630</v>
      </c>
      <c r="N1300" s="230" t="s">
        <v>14209</v>
      </c>
      <c r="O1300" s="230"/>
      <c r="P1300" s="230" t="s">
        <v>1779</v>
      </c>
      <c r="Q1300" s="230" t="s">
        <v>219</v>
      </c>
      <c r="R1300" s="230" t="s">
        <v>14210</v>
      </c>
      <c r="S1300" s="230" t="s">
        <v>5664</v>
      </c>
      <c r="T1300" s="232">
        <v>8998</v>
      </c>
      <c r="U1300" s="230" t="s">
        <v>5739</v>
      </c>
      <c r="V1300" s="230" t="s">
        <v>5740</v>
      </c>
      <c r="W1300" s="233" t="str">
        <f>IFERROR(VLOOKUP(Query1[[#This Row],[ENTERPRISE_ID]],HR_tbl[],2, 0), "Not on HR File")</f>
        <v>Service Technician 2, In-Home</v>
      </c>
      <c r="X1300" s="113">
        <f>IFERROR(VLOOKUP(Query1[[#This Row],[ENTERPRISE_ID]],HR_tbl[],3,0), "Not on HR File")</f>
        <v>45998</v>
      </c>
      <c r="Y1300" s="234" t="str">
        <f>IFERROR(VLOOKUP(Query1[[#This Row],[ENTERPRISE_ID]], Addresses!$A:$Y,21,0), "Not on HR File")</f>
        <v>Not on HR File</v>
      </c>
      <c r="Z1300" s="234" t="str">
        <f>IFERROR(VLOOKUP(Query1[[#This Row],[ENTERPRISE_ID]], Addresses!$A:$Y,22,0), "Not on HR File")</f>
        <v>Not on HR File</v>
      </c>
      <c r="AA1300" s="234" t="str">
        <f>IFERROR(VLOOKUP(Query1[[#This Row],[ENTERPRISE_ID]], Addresses!$A:$Y,23,0), "Not on HR File")</f>
        <v>Not on HR File</v>
      </c>
      <c r="AB1300" s="234" t="str">
        <f>IFERROR(VLOOKUP(Query1[[#This Row],[ENTERPRISE_ID]], Addresses!$A:$Y,24,0), "Not on HR File")</f>
        <v>Not on HR File</v>
      </c>
      <c r="AC1300" s="234" t="str">
        <f>IFERROR(VLOOKUP(Query1[[#This Row],[ENTERPRISE_ID]], Addresses!$A:$Y,25,0), "Not on HR File")</f>
        <v>Not on HR File</v>
      </c>
      <c r="AD1300" s="230" t="s">
        <v>14211</v>
      </c>
      <c r="AE1300" s="235">
        <v>46086</v>
      </c>
    </row>
    <row r="1301" spans="1:31" x14ac:dyDescent="0.3">
      <c r="A1301" s="230" t="s">
        <v>5253</v>
      </c>
      <c r="B1301" s="230" t="str">
        <f>Query1[[#This Row],[LAST_NAME]]</f>
        <v>MANNA</v>
      </c>
      <c r="C1301" s="230" t="s">
        <v>16217</v>
      </c>
      <c r="D1301" s="230" t="s">
        <v>5669</v>
      </c>
      <c r="E1301" s="230" t="s">
        <v>16218</v>
      </c>
      <c r="F1301" s="230" t="s">
        <v>16219</v>
      </c>
      <c r="G1301" s="230" t="s">
        <v>5255</v>
      </c>
      <c r="H1301" s="230" t="str">
        <f>Query1[[#This Row],[FULL_NAME]]</f>
        <v>ROBERT MANNA</v>
      </c>
      <c r="I1301" s="230" t="s">
        <v>5254</v>
      </c>
      <c r="J1301" s="230" t="s">
        <v>4188</v>
      </c>
      <c r="K1301" s="230" t="str">
        <f>Query1[[#This Row],[ENTERPRISE_ID]]</f>
        <v>RMANNA1</v>
      </c>
      <c r="L1301" s="231">
        <v>4254800010</v>
      </c>
      <c r="M1301" s="230" t="s">
        <v>5630</v>
      </c>
      <c r="N1301" s="230" t="s">
        <v>16220</v>
      </c>
      <c r="O1301" s="230"/>
      <c r="P1301" s="230" t="s">
        <v>16221</v>
      </c>
      <c r="Q1301" s="230" t="s">
        <v>1472</v>
      </c>
      <c r="R1301" s="230" t="s">
        <v>16222</v>
      </c>
      <c r="S1301" s="230" t="s">
        <v>5634</v>
      </c>
      <c r="T1301" s="232">
        <v>8998</v>
      </c>
      <c r="U1301" s="230" t="s">
        <v>5751</v>
      </c>
      <c r="V1301" s="230" t="s">
        <v>5752</v>
      </c>
      <c r="W1301" s="233" t="str">
        <f>IFERROR(VLOOKUP(Query1[[#This Row],[ENTERPRISE_ID]],HR_tbl[],2, 0), "Not on HR File")</f>
        <v>Service Technician 1, In-Home</v>
      </c>
      <c r="X1301" s="113">
        <f>IFERROR(VLOOKUP(Query1[[#This Row],[ENTERPRISE_ID]],HR_tbl[],3,0), "Not on HR File")</f>
        <v>37403</v>
      </c>
      <c r="Y1301" s="234" t="str">
        <f>IFERROR(VLOOKUP(Query1[[#This Row],[ENTERPRISE_ID]], Addresses!$A:$Y,21,0), "Not on HR File")</f>
        <v>4106 204TH AVE NE</v>
      </c>
      <c r="Z1301" s="234">
        <f>IFERROR(VLOOKUP(Query1[[#This Row],[ENTERPRISE_ID]], Addresses!$A:$Y,22,0), "Not on HR File")</f>
        <v>0</v>
      </c>
      <c r="AA1301" s="234" t="str">
        <f>IFERROR(VLOOKUP(Query1[[#This Row],[ENTERPRISE_ID]], Addresses!$A:$Y,23,0), "Not on HR File")</f>
        <v>SAMMAMISH</v>
      </c>
      <c r="AB1301" s="234" t="str">
        <f>IFERROR(VLOOKUP(Query1[[#This Row],[ENTERPRISE_ID]], Addresses!$A:$Y,24,0), "Not on HR File")</f>
        <v>WA</v>
      </c>
      <c r="AC1301" s="234" t="str">
        <f>IFERROR(VLOOKUP(Query1[[#This Row],[ENTERPRISE_ID]], Addresses!$A:$Y,25,0), "Not on HR File")</f>
        <v>98074</v>
      </c>
      <c r="AD1301" s="230" t="s">
        <v>16223</v>
      </c>
      <c r="AE1301" s="235">
        <v>46086</v>
      </c>
    </row>
    <row r="1302" spans="1:31" x14ac:dyDescent="0.3">
      <c r="A1302" s="230" t="s">
        <v>7295</v>
      </c>
      <c r="B1302" s="230" t="str">
        <f>Query1[[#This Row],[LAST_NAME]]</f>
        <v>CASTRO</v>
      </c>
      <c r="C1302" s="230" t="s">
        <v>7296</v>
      </c>
      <c r="D1302" s="230" t="s">
        <v>6040</v>
      </c>
      <c r="E1302" s="230" t="s">
        <v>7297</v>
      </c>
      <c r="F1302" s="230" t="s">
        <v>7298</v>
      </c>
      <c r="G1302" s="230" t="s">
        <v>7299</v>
      </c>
      <c r="H1302" s="230" t="str">
        <f>Query1[[#This Row],[FULL_NAME]]</f>
        <v>RODOLFO CASTRO</v>
      </c>
      <c r="I1302" s="230" t="s">
        <v>4690</v>
      </c>
      <c r="J1302" s="230" t="s">
        <v>7300</v>
      </c>
      <c r="K1302" s="230" t="str">
        <f>Query1[[#This Row],[ENTERPRISE_ID]]</f>
        <v>RCAST</v>
      </c>
      <c r="L1302" s="231">
        <v>5625560280</v>
      </c>
      <c r="M1302" s="230" t="s">
        <v>5630</v>
      </c>
      <c r="N1302" s="230" t="s">
        <v>7301</v>
      </c>
      <c r="O1302" s="230"/>
      <c r="P1302" s="230" t="s">
        <v>6996</v>
      </c>
      <c r="Q1302" s="230" t="s">
        <v>219</v>
      </c>
      <c r="R1302" s="230" t="s">
        <v>6997</v>
      </c>
      <c r="S1302" s="230" t="s">
        <v>5714</v>
      </c>
      <c r="T1302" s="232">
        <v>8998</v>
      </c>
      <c r="U1302" s="230" t="s">
        <v>5875</v>
      </c>
      <c r="V1302" s="230" t="s">
        <v>5876</v>
      </c>
      <c r="W1302" s="233" t="str">
        <f>IFERROR(VLOOKUP(Query1[[#This Row],[ENTERPRISE_ID]],HR_tbl[],2, 0), "Not on HR File")</f>
        <v>Service Technician 1, In-Home</v>
      </c>
      <c r="X1302" s="113">
        <f>IFERROR(VLOOKUP(Query1[[#This Row],[ENTERPRISE_ID]],HR_tbl[],3,0), "Not on HR File")</f>
        <v>32829</v>
      </c>
      <c r="Y1302" s="234" t="str">
        <f>IFERROR(VLOOKUP(Query1[[#This Row],[ENTERPRISE_ID]], Addresses!$A:$Y,21,0), "Not on HR File")</f>
        <v>11961 NAVA STREET</v>
      </c>
      <c r="Z1302" s="234">
        <f>IFERROR(VLOOKUP(Query1[[#This Row],[ENTERPRISE_ID]], Addresses!$A:$Y,22,0), "Not on HR File")</f>
        <v>0</v>
      </c>
      <c r="AA1302" s="234" t="str">
        <f>IFERROR(VLOOKUP(Query1[[#This Row],[ENTERPRISE_ID]], Addresses!$A:$Y,23,0), "Not on HR File")</f>
        <v>NORWALK</v>
      </c>
      <c r="AB1302" s="234" t="str">
        <f>IFERROR(VLOOKUP(Query1[[#This Row],[ENTERPRISE_ID]], Addresses!$A:$Y,24,0), "Not on HR File")</f>
        <v>CA</v>
      </c>
      <c r="AC1302" s="234" t="str">
        <f>IFERROR(VLOOKUP(Query1[[#This Row],[ENTERPRISE_ID]], Addresses!$A:$Y,25,0), "Not on HR File")</f>
        <v>90650</v>
      </c>
      <c r="AD1302" s="230" t="s">
        <v>7302</v>
      </c>
      <c r="AE1302" s="235">
        <v>46086</v>
      </c>
    </row>
    <row r="1303" spans="1:31" x14ac:dyDescent="0.3">
      <c r="A1303" s="230"/>
      <c r="B1303" s="230" t="str">
        <f>Query1[[#This Row],[LAST_NAME]]</f>
        <v>BAZURTO</v>
      </c>
      <c r="C1303" s="230" t="s">
        <v>17448</v>
      </c>
      <c r="D1303" s="230" t="s">
        <v>5867</v>
      </c>
      <c r="E1303" s="230" t="s">
        <v>17449</v>
      </c>
      <c r="F1303" s="230"/>
      <c r="G1303" s="230" t="s">
        <v>4288</v>
      </c>
      <c r="H1303" s="230" t="str">
        <f>Query1[[#This Row],[FULL_NAME]]</f>
        <v>LORNE BAZURTO</v>
      </c>
      <c r="I1303" s="230" t="s">
        <v>4287</v>
      </c>
      <c r="J1303" s="230" t="s">
        <v>4286</v>
      </c>
      <c r="K1303" s="230" t="str">
        <f>Query1[[#This Row],[ENTERPRISE_ID]]</f>
        <v>LBAZURT</v>
      </c>
      <c r="L1303" s="231">
        <v>6578198040</v>
      </c>
      <c r="M1303" s="230" t="s">
        <v>5630</v>
      </c>
      <c r="N1303" s="230" t="s">
        <v>17450</v>
      </c>
      <c r="O1303" s="230"/>
      <c r="P1303" s="230" t="s">
        <v>4289</v>
      </c>
      <c r="Q1303" s="230" t="s">
        <v>219</v>
      </c>
      <c r="R1303" s="230" t="s">
        <v>13975</v>
      </c>
      <c r="S1303" s="230" t="s">
        <v>5634</v>
      </c>
      <c r="T1303" s="232">
        <v>8998</v>
      </c>
      <c r="U1303" s="230" t="s">
        <v>7203</v>
      </c>
      <c r="V1303" s="230" t="s">
        <v>7204</v>
      </c>
      <c r="W1303" s="233" t="str">
        <f>IFERROR(VLOOKUP(Query1[[#This Row],[ENTERPRISE_ID]],HR_tbl[],2, 0), "Not on HR File")</f>
        <v>Service Technician 1, In-Home</v>
      </c>
      <c r="X1303" s="113">
        <f>IFERROR(VLOOKUP(Query1[[#This Row],[ENTERPRISE_ID]],HR_tbl[],3,0), "Not on HR File")</f>
        <v>39588</v>
      </c>
      <c r="Y1303" s="234" t="str">
        <f>IFERROR(VLOOKUP(Query1[[#This Row],[ENTERPRISE_ID]], Addresses!$A:$Y,21,0), "Not on HR File")</f>
        <v>1101 S. Karen Ave.</v>
      </c>
      <c r="Z1303" s="234">
        <f>IFERROR(VLOOKUP(Query1[[#This Row],[ENTERPRISE_ID]], Addresses!$A:$Y,22,0), "Not on HR File")</f>
        <v>0</v>
      </c>
      <c r="AA1303" s="234" t="str">
        <f>IFERROR(VLOOKUP(Query1[[#This Row],[ENTERPRISE_ID]], Addresses!$A:$Y,23,0), "Not on HR File")</f>
        <v>Santa Ana</v>
      </c>
      <c r="AB1303" s="234" t="str">
        <f>IFERROR(VLOOKUP(Query1[[#This Row],[ENTERPRISE_ID]], Addresses!$A:$Y,24,0), "Not on HR File")</f>
        <v>CA</v>
      </c>
      <c r="AC1303" s="234" t="str">
        <f>IFERROR(VLOOKUP(Query1[[#This Row],[ENTERPRISE_ID]], Addresses!$A:$Y,25,0), "Not on HR File")</f>
        <v>92704</v>
      </c>
      <c r="AD1303" s="230" t="s">
        <v>17451</v>
      </c>
      <c r="AE1303" s="235">
        <v>46086</v>
      </c>
    </row>
    <row r="1304" spans="1:31" x14ac:dyDescent="0.3">
      <c r="A1304" s="230" t="s">
        <v>13396</v>
      </c>
      <c r="B1304" s="230" t="str">
        <f>Query1[[#This Row],[LAST_NAME]]</f>
        <v>GREENE</v>
      </c>
      <c r="C1304" s="230" t="s">
        <v>13397</v>
      </c>
      <c r="D1304" s="230" t="s">
        <v>6119</v>
      </c>
      <c r="E1304" s="230" t="s">
        <v>13398</v>
      </c>
      <c r="F1304" s="230" t="s">
        <v>13399</v>
      </c>
      <c r="G1304" s="230" t="s">
        <v>13400</v>
      </c>
      <c r="H1304" s="230" t="str">
        <f>Query1[[#This Row],[FULL_NAME]]</f>
        <v>JUSTIN GREENE</v>
      </c>
      <c r="I1304" s="230" t="s">
        <v>13401</v>
      </c>
      <c r="J1304" s="230" t="s">
        <v>4893</v>
      </c>
      <c r="K1304" s="230" t="str">
        <f>Query1[[#This Row],[ENTERPRISE_ID]]</f>
        <v>JGREENE</v>
      </c>
      <c r="L1304" s="231">
        <v>8286660340</v>
      </c>
      <c r="M1304" s="230" t="s">
        <v>5630</v>
      </c>
      <c r="N1304" s="230" t="s">
        <v>13402</v>
      </c>
      <c r="O1304" s="230"/>
      <c r="P1304" s="230" t="s">
        <v>8732</v>
      </c>
      <c r="Q1304" s="230" t="s">
        <v>416</v>
      </c>
      <c r="R1304" s="230" t="s">
        <v>4980</v>
      </c>
      <c r="S1304" s="230" t="s">
        <v>5738</v>
      </c>
      <c r="T1304" s="232">
        <v>8998</v>
      </c>
      <c r="U1304" s="230" t="s">
        <v>8733</v>
      </c>
      <c r="V1304" s="230" t="s">
        <v>8734</v>
      </c>
      <c r="W1304" s="233" t="str">
        <f>IFERROR(VLOOKUP(Query1[[#This Row],[ENTERPRISE_ID]],HR_tbl[],2, 0), "Not on HR File")</f>
        <v>Service Technician 3, In-Home</v>
      </c>
      <c r="X1304" s="113">
        <f>IFERROR(VLOOKUP(Query1[[#This Row],[ENTERPRISE_ID]],HR_tbl[],3,0), "Not on HR File")</f>
        <v>45172</v>
      </c>
      <c r="Y1304" s="234" t="str">
        <f>IFERROR(VLOOKUP(Query1[[#This Row],[ENTERPRISE_ID]], Addresses!$A:$Y,21,0), "Not on HR File")</f>
        <v>1928 CHEVY WAY</v>
      </c>
      <c r="Z1304" s="234">
        <f>IFERROR(VLOOKUP(Query1[[#This Row],[ENTERPRISE_ID]], Addresses!$A:$Y,22,0), "Not on HR File")</f>
        <v>0</v>
      </c>
      <c r="AA1304" s="234" t="str">
        <f>IFERROR(VLOOKUP(Query1[[#This Row],[ENTERPRISE_ID]], Addresses!$A:$Y,23,0), "Not on HR File")</f>
        <v>LENOIR</v>
      </c>
      <c r="AB1304" s="234" t="str">
        <f>IFERROR(VLOOKUP(Query1[[#This Row],[ENTERPRISE_ID]], Addresses!$A:$Y,24,0), "Not on HR File")</f>
        <v>NC</v>
      </c>
      <c r="AC1304" s="234" t="str">
        <f>IFERROR(VLOOKUP(Query1[[#This Row],[ENTERPRISE_ID]], Addresses!$A:$Y,25,0), "Not on HR File")</f>
        <v>28645</v>
      </c>
      <c r="AD1304" s="230" t="s">
        <v>31540</v>
      </c>
      <c r="AE1304" s="235">
        <v>46086</v>
      </c>
    </row>
    <row r="1305" spans="1:31" x14ac:dyDescent="0.3">
      <c r="A1305" s="230" t="s">
        <v>1597</v>
      </c>
      <c r="B1305" s="230" t="str">
        <f>Query1[[#This Row],[LAST_NAME]]</f>
        <v>MEHRABI</v>
      </c>
      <c r="C1305" s="230" t="s">
        <v>1600</v>
      </c>
      <c r="D1305" s="230" t="s">
        <v>5788</v>
      </c>
      <c r="E1305" s="230" t="s">
        <v>11569</v>
      </c>
      <c r="F1305" s="230" t="s">
        <v>11570</v>
      </c>
      <c r="G1305" s="230" t="s">
        <v>1601</v>
      </c>
      <c r="H1305" s="230" t="str">
        <f>Query1[[#This Row],[FULL_NAME]]</f>
        <v>SAFIULLAH MEHRABI</v>
      </c>
      <c r="I1305" s="230" t="s">
        <v>9625</v>
      </c>
      <c r="J1305" s="230" t="s">
        <v>11571</v>
      </c>
      <c r="K1305" s="230" t="str">
        <f>Query1[[#This Row],[ENTERPRISE_ID]]</f>
        <v>SMEHRAB</v>
      </c>
      <c r="L1305" s="231">
        <v>7038433109</v>
      </c>
      <c r="M1305" s="230" t="s">
        <v>5630</v>
      </c>
      <c r="N1305" s="230" t="s">
        <v>11572</v>
      </c>
      <c r="O1305" s="230" t="s">
        <v>11573</v>
      </c>
      <c r="P1305" s="230" t="s">
        <v>399</v>
      </c>
      <c r="Q1305" s="230" t="s">
        <v>328</v>
      </c>
      <c r="R1305" s="230" t="s">
        <v>11574</v>
      </c>
      <c r="S1305" s="230" t="s">
        <v>5634</v>
      </c>
      <c r="T1305" s="232">
        <v>8998</v>
      </c>
      <c r="U1305" s="230" t="s">
        <v>5795</v>
      </c>
      <c r="V1305" s="230" t="s">
        <v>5796</v>
      </c>
      <c r="W1305" s="233" t="str">
        <f>IFERROR(VLOOKUP(Query1[[#This Row],[ENTERPRISE_ID]],HR_tbl[],2, 0), "Not on HR File")</f>
        <v>Service Technician 1, In-Home</v>
      </c>
      <c r="X1305" s="113">
        <f>IFERROR(VLOOKUP(Query1[[#This Row],[ENTERPRISE_ID]],HR_tbl[],3,0), "Not on HR File")</f>
        <v>45851</v>
      </c>
      <c r="Y1305" s="234" t="str">
        <f>IFERROR(VLOOKUP(Query1[[#This Row],[ENTERPRISE_ID]], Addresses!$A:$Y,21,0), "Not on HR File")</f>
        <v>5021 SEMINARY RD</v>
      </c>
      <c r="Z1305" s="234">
        <f>IFERROR(VLOOKUP(Query1[[#This Row],[ENTERPRISE_ID]], Addresses!$A:$Y,22,0), "Not on HR File")</f>
        <v>0</v>
      </c>
      <c r="AA1305" s="234" t="str">
        <f>IFERROR(VLOOKUP(Query1[[#This Row],[ENTERPRISE_ID]], Addresses!$A:$Y,23,0), "Not on HR File")</f>
        <v>ALEXANDRIA</v>
      </c>
      <c r="AB1305" s="234" t="str">
        <f>IFERROR(VLOOKUP(Query1[[#This Row],[ENTERPRISE_ID]], Addresses!$A:$Y,24,0), "Not on HR File")</f>
        <v>VA</v>
      </c>
      <c r="AC1305" s="234" t="str">
        <f>IFERROR(VLOOKUP(Query1[[#This Row],[ENTERPRISE_ID]], Addresses!$A:$Y,25,0), "Not on HR File")</f>
        <v>22311</v>
      </c>
      <c r="AD1305" s="230" t="s">
        <v>11575</v>
      </c>
      <c r="AE1305" s="235">
        <v>46086</v>
      </c>
    </row>
    <row r="1306" spans="1:31" x14ac:dyDescent="0.3">
      <c r="A1306" s="230" t="s">
        <v>15671</v>
      </c>
      <c r="B1306" s="230" t="str">
        <f>Query1[[#This Row],[LAST_NAME]]</f>
        <v>MIZZELL</v>
      </c>
      <c r="C1306" s="230" t="s">
        <v>15672</v>
      </c>
      <c r="D1306" s="230" t="s">
        <v>5682</v>
      </c>
      <c r="E1306" s="230" t="s">
        <v>15673</v>
      </c>
      <c r="F1306" s="230" t="s">
        <v>15674</v>
      </c>
      <c r="G1306" s="230" t="s">
        <v>15675</v>
      </c>
      <c r="H1306" s="230" t="str">
        <f>Query1[[#This Row],[FULL_NAME]]</f>
        <v>TYLER MIZZELL</v>
      </c>
      <c r="I1306" s="230" t="s">
        <v>15676</v>
      </c>
      <c r="J1306" s="230" t="s">
        <v>1757</v>
      </c>
      <c r="K1306" s="230" t="str">
        <f>Query1[[#This Row],[ENTERPRISE_ID]]</f>
        <v>TMIZZEL</v>
      </c>
      <c r="L1306" s="231">
        <v>8437395940</v>
      </c>
      <c r="M1306" s="230" t="s">
        <v>5630</v>
      </c>
      <c r="N1306" s="230" t="s">
        <v>15677</v>
      </c>
      <c r="O1306" s="230" t="s">
        <v>15678</v>
      </c>
      <c r="P1306" s="230" t="s">
        <v>525</v>
      </c>
      <c r="Q1306" s="230" t="s">
        <v>375</v>
      </c>
      <c r="R1306" s="230" t="s">
        <v>15679</v>
      </c>
      <c r="S1306" s="230" t="s">
        <v>5664</v>
      </c>
      <c r="T1306" s="232">
        <v>8998</v>
      </c>
      <c r="U1306" s="230" t="s">
        <v>8779</v>
      </c>
      <c r="V1306" s="230" t="s">
        <v>8780</v>
      </c>
      <c r="W1306" s="233" t="str">
        <f>IFERROR(VLOOKUP(Query1[[#This Row],[ENTERPRISE_ID]],HR_tbl[],2, 0), "Not on HR File")</f>
        <v>Service Technician 2, Trainee</v>
      </c>
      <c r="X1306" s="113">
        <f>IFERROR(VLOOKUP(Query1[[#This Row],[ENTERPRISE_ID]],HR_tbl[],3,0), "Not on HR File")</f>
        <v>46033</v>
      </c>
      <c r="Y1306" s="234" t="str">
        <f>IFERROR(VLOOKUP(Query1[[#This Row],[ENTERPRISE_ID]], Addresses!$A:$Y,21,0), "Not on HR File")</f>
        <v>Not on HR File</v>
      </c>
      <c r="Z1306" s="234" t="str">
        <f>IFERROR(VLOOKUP(Query1[[#This Row],[ENTERPRISE_ID]], Addresses!$A:$Y,22,0), "Not on HR File")</f>
        <v>Not on HR File</v>
      </c>
      <c r="AA1306" s="234" t="str">
        <f>IFERROR(VLOOKUP(Query1[[#This Row],[ENTERPRISE_ID]], Addresses!$A:$Y,23,0), "Not on HR File")</f>
        <v>Not on HR File</v>
      </c>
      <c r="AB1306" s="234" t="str">
        <f>IFERROR(VLOOKUP(Query1[[#This Row],[ENTERPRISE_ID]], Addresses!$A:$Y,24,0), "Not on HR File")</f>
        <v>Not on HR File</v>
      </c>
      <c r="AC1306" s="234" t="str">
        <f>IFERROR(VLOOKUP(Query1[[#This Row],[ENTERPRISE_ID]], Addresses!$A:$Y,25,0), "Not on HR File")</f>
        <v>Not on HR File</v>
      </c>
      <c r="AD1306" s="230" t="s">
        <v>15680</v>
      </c>
      <c r="AE1306" s="235">
        <v>46086</v>
      </c>
    </row>
    <row r="1307" spans="1:31" x14ac:dyDescent="0.3">
      <c r="A1307" s="230" t="s">
        <v>31292</v>
      </c>
      <c r="B1307" s="230" t="str">
        <f>Query1[[#This Row],[LAST_NAME]]</f>
        <v>AHMADZAI</v>
      </c>
      <c r="C1307" s="230" t="s">
        <v>15654</v>
      </c>
      <c r="D1307" s="230" t="s">
        <v>5788</v>
      </c>
      <c r="E1307" s="230" t="s">
        <v>15655</v>
      </c>
      <c r="F1307" s="230" t="s">
        <v>31293</v>
      </c>
      <c r="G1307" s="230" t="s">
        <v>15656</v>
      </c>
      <c r="H1307" s="230" t="str">
        <f>Query1[[#This Row],[FULL_NAME]]</f>
        <v>AHMAD SOHAIL AHMADZAI</v>
      </c>
      <c r="I1307" s="230" t="s">
        <v>15657</v>
      </c>
      <c r="J1307" s="230" t="s">
        <v>15658</v>
      </c>
      <c r="K1307" s="230" t="str">
        <f>Query1[[#This Row],[ENTERPRISE_ID]]</f>
        <v>AAHMADZ</v>
      </c>
      <c r="L1307" s="231">
        <v>5408361290</v>
      </c>
      <c r="M1307" s="230" t="s">
        <v>5630</v>
      </c>
      <c r="N1307" s="230" t="s">
        <v>15659</v>
      </c>
      <c r="O1307" s="230"/>
      <c r="P1307" s="230" t="s">
        <v>1100</v>
      </c>
      <c r="Q1307" s="230" t="s">
        <v>328</v>
      </c>
      <c r="R1307" s="230" t="s">
        <v>4855</v>
      </c>
      <c r="S1307" s="230" t="s">
        <v>5664</v>
      </c>
      <c r="T1307" s="232">
        <v>8998</v>
      </c>
      <c r="U1307" s="230" t="s">
        <v>5817</v>
      </c>
      <c r="V1307" s="230" t="s">
        <v>5818</v>
      </c>
      <c r="W1307" s="233" t="str">
        <f>IFERROR(VLOOKUP(Query1[[#This Row],[ENTERPRISE_ID]],HR_tbl[],2, 0), "Not on HR File")</f>
        <v>Service Technician 2, Trainee</v>
      </c>
      <c r="X1307" s="113">
        <f>IFERROR(VLOOKUP(Query1[[#This Row],[ENTERPRISE_ID]],HR_tbl[],3,0), "Not on HR File")</f>
        <v>46075</v>
      </c>
      <c r="Y1307" s="234" t="str">
        <f>IFERROR(VLOOKUP(Query1[[#This Row],[ENTERPRISE_ID]], Addresses!$A:$Y,21,0), "Not on HR File")</f>
        <v>Not on HR File</v>
      </c>
      <c r="Z1307" s="234" t="str">
        <f>IFERROR(VLOOKUP(Query1[[#This Row],[ENTERPRISE_ID]], Addresses!$A:$Y,22,0), "Not on HR File")</f>
        <v>Not on HR File</v>
      </c>
      <c r="AA1307" s="234" t="str">
        <f>IFERROR(VLOOKUP(Query1[[#This Row],[ENTERPRISE_ID]], Addresses!$A:$Y,23,0), "Not on HR File")</f>
        <v>Not on HR File</v>
      </c>
      <c r="AB1307" s="234" t="str">
        <f>IFERROR(VLOOKUP(Query1[[#This Row],[ENTERPRISE_ID]], Addresses!$A:$Y,24,0), "Not on HR File")</f>
        <v>Not on HR File</v>
      </c>
      <c r="AC1307" s="234" t="str">
        <f>IFERROR(VLOOKUP(Query1[[#This Row],[ENTERPRISE_ID]], Addresses!$A:$Y,25,0), "Not on HR File")</f>
        <v>Not on HR File</v>
      </c>
      <c r="AD1307" s="230" t="s">
        <v>15660</v>
      </c>
      <c r="AE1307" s="235">
        <v>46086</v>
      </c>
    </row>
    <row r="1308" spans="1:31" x14ac:dyDescent="0.3">
      <c r="A1308" s="230" t="s">
        <v>11695</v>
      </c>
      <c r="B1308" s="230" t="str">
        <f>Query1[[#This Row],[LAST_NAME]]</f>
        <v>ALLENDE</v>
      </c>
      <c r="C1308" s="230" t="s">
        <v>11696</v>
      </c>
      <c r="D1308" s="230" t="s">
        <v>5957</v>
      </c>
      <c r="E1308" s="230" t="s">
        <v>11697</v>
      </c>
      <c r="F1308" s="230" t="s">
        <v>11698</v>
      </c>
      <c r="G1308" s="230" t="s">
        <v>11699</v>
      </c>
      <c r="H1308" s="230" t="str">
        <f>Query1[[#This Row],[FULL_NAME]]</f>
        <v>JONATHAN ALLENDE</v>
      </c>
      <c r="I1308" s="230" t="s">
        <v>11700</v>
      </c>
      <c r="J1308" s="230" t="s">
        <v>4054</v>
      </c>
      <c r="K1308" s="230" t="str">
        <f>Query1[[#This Row],[ENTERPRISE_ID]]</f>
        <v>JALLE57</v>
      </c>
      <c r="L1308" s="231">
        <v>9393430221</v>
      </c>
      <c r="M1308" s="230" t="s">
        <v>5630</v>
      </c>
      <c r="N1308" s="230" t="s">
        <v>11701</v>
      </c>
      <c r="O1308" s="230" t="s">
        <v>11702</v>
      </c>
      <c r="P1308" s="230" t="s">
        <v>11703</v>
      </c>
      <c r="Q1308" s="230" t="s">
        <v>5965</v>
      </c>
      <c r="R1308" s="230" t="s">
        <v>11704</v>
      </c>
      <c r="S1308" s="230" t="s">
        <v>5634</v>
      </c>
      <c r="T1308" s="232">
        <v>8842</v>
      </c>
      <c r="U1308" s="230" t="s">
        <v>5967</v>
      </c>
      <c r="V1308" s="230" t="s">
        <v>5968</v>
      </c>
      <c r="W1308" s="233" t="str">
        <f>IFERROR(VLOOKUP(Query1[[#This Row],[ENTERPRISE_ID]],HR_tbl[],2, 0), "Not on HR File")</f>
        <v>Service Technician 2, In-Home</v>
      </c>
      <c r="X1308" s="113">
        <f>IFERROR(VLOOKUP(Query1[[#This Row],[ENTERPRISE_ID]],HR_tbl[],3,0), "Not on HR File")</f>
        <v>41926</v>
      </c>
      <c r="Y1308" s="234" t="str">
        <f>IFERROR(VLOOKUP(Query1[[#This Row],[ENTERPRISE_ID]], Addresses!$A:$Y,21,0), "Not on HR File")</f>
        <v>CALLE E, E29 JARDINES DE CAROLINA</v>
      </c>
      <c r="Z1308" s="234">
        <f>IFERROR(VLOOKUP(Query1[[#This Row],[ENTERPRISE_ID]], Addresses!$A:$Y,22,0), "Not on HR File")</f>
        <v>0</v>
      </c>
      <c r="AA1308" s="234" t="str">
        <f>IFERROR(VLOOKUP(Query1[[#This Row],[ENTERPRISE_ID]], Addresses!$A:$Y,23,0), "Not on HR File")</f>
        <v>CAROLINA</v>
      </c>
      <c r="AB1308" s="234" t="str">
        <f>IFERROR(VLOOKUP(Query1[[#This Row],[ENTERPRISE_ID]], Addresses!$A:$Y,24,0), "Not on HR File")</f>
        <v>PR</v>
      </c>
      <c r="AC1308" s="234" t="str">
        <f>IFERROR(VLOOKUP(Query1[[#This Row],[ENTERPRISE_ID]], Addresses!$A:$Y,25,0), "Not on HR File")</f>
        <v>00987</v>
      </c>
      <c r="AD1308" s="230" t="s">
        <v>11705</v>
      </c>
      <c r="AE1308" s="235">
        <v>46086</v>
      </c>
    </row>
    <row r="1309" spans="1:31" x14ac:dyDescent="0.3">
      <c r="A1309" s="230" t="s">
        <v>17155</v>
      </c>
      <c r="B1309" s="230" t="str">
        <f>Query1[[#This Row],[LAST_NAME]]</f>
        <v>WIEMANN</v>
      </c>
      <c r="C1309" s="230" t="s">
        <v>17156</v>
      </c>
      <c r="D1309" s="230" t="s">
        <v>5867</v>
      </c>
      <c r="E1309" s="230" t="s">
        <v>17157</v>
      </c>
      <c r="F1309" s="230" t="s">
        <v>17158</v>
      </c>
      <c r="G1309" s="230" t="s">
        <v>7203</v>
      </c>
      <c r="H1309" s="230" t="str">
        <f>Query1[[#This Row],[FULL_NAME]]</f>
        <v>JAMES WIEMANN</v>
      </c>
      <c r="I1309" s="230" t="s">
        <v>17159</v>
      </c>
      <c r="J1309" s="230" t="s">
        <v>3968</v>
      </c>
      <c r="K1309" s="230" t="str">
        <f>Query1[[#This Row],[ENTERPRISE_ID]]</f>
        <v>JWIEMAN</v>
      </c>
      <c r="L1309" s="231">
        <v>7142041657</v>
      </c>
      <c r="M1309" s="230" t="s">
        <v>5630</v>
      </c>
      <c r="N1309" s="230" t="s">
        <v>17160</v>
      </c>
      <c r="O1309" s="230"/>
      <c r="P1309" s="230" t="s">
        <v>13974</v>
      </c>
      <c r="Q1309" s="230" t="s">
        <v>219</v>
      </c>
      <c r="R1309" s="230" t="s">
        <v>17161</v>
      </c>
      <c r="S1309" s="230" t="s">
        <v>5634</v>
      </c>
      <c r="T1309" s="232">
        <v>8998</v>
      </c>
      <c r="U1309" s="230" t="s">
        <v>5715</v>
      </c>
      <c r="V1309" s="230" t="s">
        <v>5716</v>
      </c>
      <c r="W1309" s="233" t="str">
        <f>IFERROR(VLOOKUP(Query1[[#This Row],[ENTERPRISE_ID]],HR_tbl[],2, 0), "Not on HR File")</f>
        <v>Team Lead Technician</v>
      </c>
      <c r="X1309" s="113">
        <f>IFERROR(VLOOKUP(Query1[[#This Row],[ENTERPRISE_ID]],HR_tbl[],3,0), "Not on HR File")</f>
        <v>31090</v>
      </c>
      <c r="Y1309" s="234" t="str">
        <f>IFERROR(VLOOKUP(Query1[[#This Row],[ENTERPRISE_ID]], Addresses!$A:$Y,21,0), "Not on HR File")</f>
        <v>4910 maurie</v>
      </c>
      <c r="Z1309" s="234">
        <f>IFERROR(VLOOKUP(Query1[[#This Row],[ENTERPRISE_ID]], Addresses!$A:$Y,22,0), "Not on HR File")</f>
        <v>0</v>
      </c>
      <c r="AA1309" s="234" t="str">
        <f>IFERROR(VLOOKUP(Query1[[#This Row],[ENTERPRISE_ID]], Addresses!$A:$Y,23,0), "Not on HR File")</f>
        <v>santa ana</v>
      </c>
      <c r="AB1309" s="234" t="str">
        <f>IFERROR(VLOOKUP(Query1[[#This Row],[ENTERPRISE_ID]], Addresses!$A:$Y,24,0), "Not on HR File")</f>
        <v>CA</v>
      </c>
      <c r="AC1309" s="234" t="str">
        <f>IFERROR(VLOOKUP(Query1[[#This Row],[ENTERPRISE_ID]], Addresses!$A:$Y,25,0), "Not on HR File")</f>
        <v>92703</v>
      </c>
      <c r="AD1309" s="230" t="s">
        <v>17162</v>
      </c>
      <c r="AE1309" s="235">
        <v>46086</v>
      </c>
    </row>
    <row r="1310" spans="1:31" x14ac:dyDescent="0.3">
      <c r="A1310" s="230" t="s">
        <v>12683</v>
      </c>
      <c r="B1310" s="230" t="str">
        <f>Query1[[#This Row],[LAST_NAME]]</f>
        <v>JACKSON</v>
      </c>
      <c r="C1310" s="230" t="s">
        <v>12684</v>
      </c>
      <c r="D1310" s="230" t="s">
        <v>5854</v>
      </c>
      <c r="E1310" s="230" t="s">
        <v>12495</v>
      </c>
      <c r="F1310" s="230" t="s">
        <v>12685</v>
      </c>
      <c r="G1310" s="230" t="s">
        <v>7867</v>
      </c>
      <c r="H1310" s="230" t="str">
        <f>Query1[[#This Row],[FULL_NAME]]</f>
        <v>JIMMY JACKSON</v>
      </c>
      <c r="I1310" s="230" t="s">
        <v>3579</v>
      </c>
      <c r="J1310" s="230" t="s">
        <v>5019</v>
      </c>
      <c r="K1310" s="230" t="str">
        <f>Query1[[#This Row],[ENTERPRISE_ID]]</f>
        <v>JJACKS4</v>
      </c>
      <c r="L1310" s="231">
        <v>2053594179</v>
      </c>
      <c r="M1310" s="230" t="s">
        <v>5630</v>
      </c>
      <c r="N1310" s="230" t="s">
        <v>12686</v>
      </c>
      <c r="O1310" s="230"/>
      <c r="P1310" s="230" t="s">
        <v>12687</v>
      </c>
      <c r="Q1310" s="230" t="s">
        <v>268</v>
      </c>
      <c r="R1310" s="230" t="s">
        <v>12688</v>
      </c>
      <c r="S1310" s="230" t="s">
        <v>5714</v>
      </c>
      <c r="T1310" s="232">
        <v>8998</v>
      </c>
      <c r="U1310" s="230" t="s">
        <v>5715</v>
      </c>
      <c r="V1310" s="230" t="s">
        <v>5716</v>
      </c>
      <c r="W1310" s="233" t="str">
        <f>IFERROR(VLOOKUP(Query1[[#This Row],[ENTERPRISE_ID]],HR_tbl[],2, 0), "Not on HR File")</f>
        <v>Team Lead Technician</v>
      </c>
      <c r="X1310" s="113">
        <f>IFERROR(VLOOKUP(Query1[[#This Row],[ENTERPRISE_ID]],HR_tbl[],3,0), "Not on HR File")</f>
        <v>34145</v>
      </c>
      <c r="Y1310" s="234" t="str">
        <f>IFERROR(VLOOKUP(Query1[[#This Row],[ENTERPRISE_ID]], Addresses!$A:$Y,21,0), "Not on HR File")</f>
        <v>121 Herndon Dr</v>
      </c>
      <c r="Z1310" s="234">
        <f>IFERROR(VLOOKUP(Query1[[#This Row],[ENTERPRISE_ID]], Addresses!$A:$Y,22,0), "Not on HR File")</f>
        <v>0</v>
      </c>
      <c r="AA1310" s="234" t="str">
        <f>IFERROR(VLOOKUP(Query1[[#This Row],[ENTERPRISE_ID]], Addresses!$A:$Y,23,0), "Not on HR File")</f>
        <v>Blountsville</v>
      </c>
      <c r="AB1310" s="234" t="str">
        <f>IFERROR(VLOOKUP(Query1[[#This Row],[ENTERPRISE_ID]], Addresses!$A:$Y,24,0), "Not on HR File")</f>
        <v>AL</v>
      </c>
      <c r="AC1310" s="234" t="str">
        <f>IFERROR(VLOOKUP(Query1[[#This Row],[ENTERPRISE_ID]], Addresses!$A:$Y,25,0), "Not on HR File")</f>
        <v>35031</v>
      </c>
      <c r="AD1310" s="230" t="s">
        <v>12689</v>
      </c>
      <c r="AE1310" s="235">
        <v>46086</v>
      </c>
    </row>
    <row r="1311" spans="1:31" x14ac:dyDescent="0.3">
      <c r="A1311" s="230" t="s">
        <v>3465</v>
      </c>
      <c r="B1311" s="230" t="str">
        <f>Query1[[#This Row],[LAST_NAME]]</f>
        <v>PATEL</v>
      </c>
      <c r="C1311" s="230" t="s">
        <v>3466</v>
      </c>
      <c r="D1311" s="230" t="s">
        <v>5843</v>
      </c>
      <c r="E1311" s="230" t="s">
        <v>7730</v>
      </c>
      <c r="F1311" s="230" t="s">
        <v>7731</v>
      </c>
      <c r="G1311" s="230" t="s">
        <v>3467</v>
      </c>
      <c r="H1311" s="230" t="str">
        <f>Query1[[#This Row],[FULL_NAME]]</f>
        <v>JAYDIP PATEL</v>
      </c>
      <c r="I1311" s="230" t="s">
        <v>4525</v>
      </c>
      <c r="J1311" s="230" t="s">
        <v>4524</v>
      </c>
      <c r="K1311" s="230" t="str">
        <f>Query1[[#This Row],[ENTERPRISE_ID]]</f>
        <v>JPATE19</v>
      </c>
      <c r="L1311" s="231">
        <v>6016990988</v>
      </c>
      <c r="M1311" s="230" t="s">
        <v>5630</v>
      </c>
      <c r="N1311" s="230" t="s">
        <v>7732</v>
      </c>
      <c r="O1311" s="230"/>
      <c r="P1311" s="230" t="s">
        <v>7733</v>
      </c>
      <c r="Q1311" s="230" t="s">
        <v>279</v>
      </c>
      <c r="R1311" s="230" t="s">
        <v>7734</v>
      </c>
      <c r="S1311" s="230" t="s">
        <v>5664</v>
      </c>
      <c r="T1311" s="232">
        <v>8998</v>
      </c>
      <c r="U1311" s="230" t="s">
        <v>7530</v>
      </c>
      <c r="V1311" s="230" t="s">
        <v>7735</v>
      </c>
      <c r="W1311" s="233" t="str">
        <f>IFERROR(VLOOKUP(Query1[[#This Row],[ENTERPRISE_ID]],HR_tbl[],2, 0), "Not on HR File")</f>
        <v>Service Technician 3, In-Home</v>
      </c>
      <c r="X1311" s="113">
        <f>IFERROR(VLOOKUP(Query1[[#This Row],[ENTERPRISE_ID]],HR_tbl[],3,0), "Not on HR File")</f>
        <v>43066</v>
      </c>
      <c r="Y1311" s="234" t="str">
        <f>IFERROR(VLOOKUP(Query1[[#This Row],[ENTERPRISE_ID]], Addresses!$A:$Y,21,0), "Not on HR File")</f>
        <v>3419 rich radish rd</v>
      </c>
      <c r="Z1311" s="234">
        <f>IFERROR(VLOOKUP(Query1[[#This Row],[ENTERPRISE_ID]], Addresses!$A:$Y,22,0), "Not on HR File")</f>
        <v>0</v>
      </c>
      <c r="AA1311" s="234" t="str">
        <f>IFERROR(VLOOKUP(Query1[[#This Row],[ENTERPRISE_ID]], Addresses!$A:$Y,23,0), "Not on HR File")</f>
        <v>Richmond</v>
      </c>
      <c r="AB1311" s="234" t="str">
        <f>IFERROR(VLOOKUP(Query1[[#This Row],[ENTERPRISE_ID]], Addresses!$A:$Y,24,0), "Not on HR File")</f>
        <v>TX</v>
      </c>
      <c r="AC1311" s="234" t="str">
        <f>IFERROR(VLOOKUP(Query1[[#This Row],[ENTERPRISE_ID]], Addresses!$A:$Y,25,0), "Not on HR File")</f>
        <v>77406</v>
      </c>
      <c r="AD1311" s="230" t="s">
        <v>7736</v>
      </c>
      <c r="AE1311" s="235">
        <v>46086</v>
      </c>
    </row>
    <row r="1312" spans="1:31" x14ac:dyDescent="0.3">
      <c r="A1312" s="230" t="s">
        <v>13902</v>
      </c>
      <c r="B1312" s="230" t="str">
        <f>Query1[[#This Row],[LAST_NAME]]</f>
        <v>KANADAY</v>
      </c>
      <c r="C1312" s="230" t="s">
        <v>13903</v>
      </c>
      <c r="D1312" s="230" t="s">
        <v>6091</v>
      </c>
      <c r="E1312" s="230" t="s">
        <v>13904</v>
      </c>
      <c r="F1312" s="230" t="s">
        <v>13905</v>
      </c>
      <c r="G1312" s="230" t="s">
        <v>13906</v>
      </c>
      <c r="H1312" s="230" t="str">
        <f>Query1[[#This Row],[FULL_NAME]]</f>
        <v>DON KANADAY</v>
      </c>
      <c r="I1312" s="230" t="s">
        <v>13907</v>
      </c>
      <c r="J1312" s="230" t="s">
        <v>13908</v>
      </c>
      <c r="K1312" s="230" t="str">
        <f>Query1[[#This Row],[ENTERPRISE_ID]]</f>
        <v>DKANADA</v>
      </c>
      <c r="L1312" s="231">
        <v>7349251165</v>
      </c>
      <c r="M1312" s="230" t="s">
        <v>5630</v>
      </c>
      <c r="N1312" s="230" t="s">
        <v>13909</v>
      </c>
      <c r="O1312" s="230"/>
      <c r="P1312" s="230" t="s">
        <v>13910</v>
      </c>
      <c r="Q1312" s="230" t="s">
        <v>752</v>
      </c>
      <c r="R1312" s="230" t="s">
        <v>13911</v>
      </c>
      <c r="S1312" s="230" t="s">
        <v>5714</v>
      </c>
      <c r="T1312" s="232">
        <v>8998</v>
      </c>
      <c r="U1312" s="230" t="s">
        <v>5995</v>
      </c>
      <c r="V1312" s="230" t="s">
        <v>5996</v>
      </c>
      <c r="W1312" s="233" t="str">
        <f>IFERROR(VLOOKUP(Query1[[#This Row],[ENTERPRISE_ID]],HR_tbl[],2, 0), "Not on HR File")</f>
        <v>Service Technician 2, In-Home</v>
      </c>
      <c r="X1312" s="113">
        <f>IFERROR(VLOOKUP(Query1[[#This Row],[ENTERPRISE_ID]],HR_tbl[],3,0), "Not on HR File")</f>
        <v>39273</v>
      </c>
      <c r="Y1312" s="234" t="str">
        <f>IFERROR(VLOOKUP(Query1[[#This Row],[ENTERPRISE_ID]], Addresses!$A:$Y,21,0), "Not on HR File")</f>
        <v>108 W MOREHOUSE</v>
      </c>
      <c r="Z1312" s="234">
        <f>IFERROR(VLOOKUP(Query1[[#This Row],[ENTERPRISE_ID]], Addresses!$A:$Y,22,0), "Not on HR File")</f>
        <v>0</v>
      </c>
      <c r="AA1312" s="234" t="str">
        <f>IFERROR(VLOOKUP(Query1[[#This Row],[ENTERPRISE_ID]], Addresses!$A:$Y,23,0), "Not on HR File")</f>
        <v>HAZEL PARK</v>
      </c>
      <c r="AB1312" s="234" t="str">
        <f>IFERROR(VLOOKUP(Query1[[#This Row],[ENTERPRISE_ID]], Addresses!$A:$Y,24,0), "Not on HR File")</f>
        <v>MI</v>
      </c>
      <c r="AC1312" s="234" t="str">
        <f>IFERROR(VLOOKUP(Query1[[#This Row],[ENTERPRISE_ID]], Addresses!$A:$Y,25,0), "Not on HR File")</f>
        <v>48030</v>
      </c>
      <c r="AD1312" s="230" t="s">
        <v>13912</v>
      </c>
      <c r="AE1312" s="235">
        <v>46086</v>
      </c>
    </row>
    <row r="1313" spans="1:31" x14ac:dyDescent="0.3">
      <c r="A1313" s="230" t="s">
        <v>3179</v>
      </c>
      <c r="B1313" s="230" t="str">
        <f>Query1[[#This Row],[LAST_NAME]]</f>
        <v>OLALEYE</v>
      </c>
      <c r="C1313" s="230" t="s">
        <v>3180</v>
      </c>
      <c r="D1313" s="230" t="s">
        <v>5719</v>
      </c>
      <c r="E1313" s="230" t="s">
        <v>13228</v>
      </c>
      <c r="F1313" s="230" t="s">
        <v>13229</v>
      </c>
      <c r="G1313" s="230" t="s">
        <v>3181</v>
      </c>
      <c r="H1313" s="230" t="str">
        <f>Query1[[#This Row],[FULL_NAME]]</f>
        <v>OLUSEGUN OLALEYE</v>
      </c>
      <c r="I1313" s="230" t="s">
        <v>4588</v>
      </c>
      <c r="J1313" s="230" t="s">
        <v>4587</v>
      </c>
      <c r="K1313" s="230" t="str">
        <f>Query1[[#This Row],[ENTERPRISE_ID]]</f>
        <v>OOLALEY</v>
      </c>
      <c r="L1313" s="231">
        <v>3124787269</v>
      </c>
      <c r="M1313" s="230" t="s">
        <v>5630</v>
      </c>
      <c r="N1313" s="230" t="s">
        <v>13230</v>
      </c>
      <c r="O1313" s="230"/>
      <c r="P1313" s="230" t="s">
        <v>1542</v>
      </c>
      <c r="Q1313" s="230" t="s">
        <v>250</v>
      </c>
      <c r="R1313" s="230" t="s">
        <v>13231</v>
      </c>
      <c r="S1313" s="230" t="s">
        <v>5634</v>
      </c>
      <c r="T1313" s="232">
        <v>8998</v>
      </c>
      <c r="U1313" s="230" t="s">
        <v>6825</v>
      </c>
      <c r="V1313" s="230" t="s">
        <v>6826</v>
      </c>
      <c r="W1313" s="233" t="str">
        <f>IFERROR(VLOOKUP(Query1[[#This Row],[ENTERPRISE_ID]],HR_tbl[],2, 0), "Not on HR File")</f>
        <v>Service Technician 1, In-Home</v>
      </c>
      <c r="X1313" s="113">
        <f>IFERROR(VLOOKUP(Query1[[#This Row],[ENTERPRISE_ID]],HR_tbl[],3,0), "Not on HR File")</f>
        <v>36714</v>
      </c>
      <c r="Y1313" s="234" t="str">
        <f>IFERROR(VLOOKUP(Query1[[#This Row],[ENTERPRISE_ID]], Addresses!$A:$Y,21,0), "Not on HR File")</f>
        <v>7820  S. YATES BLVD</v>
      </c>
      <c r="Z1313" s="234">
        <f>IFERROR(VLOOKUP(Query1[[#This Row],[ENTERPRISE_ID]], Addresses!$A:$Y,22,0), "Not on HR File")</f>
        <v>0</v>
      </c>
      <c r="AA1313" s="234" t="str">
        <f>IFERROR(VLOOKUP(Query1[[#This Row],[ENTERPRISE_ID]], Addresses!$A:$Y,23,0), "Not on HR File")</f>
        <v>CHICAGO</v>
      </c>
      <c r="AB1313" s="234" t="str">
        <f>IFERROR(VLOOKUP(Query1[[#This Row],[ENTERPRISE_ID]], Addresses!$A:$Y,24,0), "Not on HR File")</f>
        <v>IL</v>
      </c>
      <c r="AC1313" s="234" t="str">
        <f>IFERROR(VLOOKUP(Query1[[#This Row],[ENTERPRISE_ID]], Addresses!$A:$Y,25,0), "Not on HR File")</f>
        <v>60649</v>
      </c>
      <c r="AD1313" s="230" t="s">
        <v>13232</v>
      </c>
      <c r="AE1313" s="235">
        <v>46086</v>
      </c>
    </row>
    <row r="1314" spans="1:31" x14ac:dyDescent="0.3">
      <c r="A1314" s="230" t="s">
        <v>7995</v>
      </c>
      <c r="B1314" s="230" t="str">
        <f>Query1[[#This Row],[LAST_NAME]]</f>
        <v>LAMBERT</v>
      </c>
      <c r="C1314" s="230" t="s">
        <v>7996</v>
      </c>
      <c r="D1314" s="230" t="s">
        <v>5682</v>
      </c>
      <c r="E1314" s="230" t="s">
        <v>7997</v>
      </c>
      <c r="F1314" s="230" t="s">
        <v>7998</v>
      </c>
      <c r="G1314" s="230" t="s">
        <v>7999</v>
      </c>
      <c r="H1314" s="230" t="str">
        <f>Query1[[#This Row],[FULL_NAME]]</f>
        <v>PHILIP LAMBERT</v>
      </c>
      <c r="I1314" s="230" t="s">
        <v>4364</v>
      </c>
      <c r="J1314" s="230" t="s">
        <v>4534</v>
      </c>
      <c r="K1314" s="230" t="str">
        <f>Query1[[#This Row],[ENTERPRISE_ID]]</f>
        <v>PLAMBE0</v>
      </c>
      <c r="L1314" s="231">
        <v>9193444283</v>
      </c>
      <c r="M1314" s="230" t="s">
        <v>5630</v>
      </c>
      <c r="N1314" s="230" t="s">
        <v>8000</v>
      </c>
      <c r="O1314" s="230"/>
      <c r="P1314" s="230" t="s">
        <v>8001</v>
      </c>
      <c r="Q1314" s="230" t="s">
        <v>416</v>
      </c>
      <c r="R1314" s="230" t="s">
        <v>8002</v>
      </c>
      <c r="S1314" s="230" t="s">
        <v>5738</v>
      </c>
      <c r="T1314" s="232">
        <v>8998</v>
      </c>
      <c r="U1314" s="230" t="s">
        <v>8003</v>
      </c>
      <c r="V1314" s="230" t="s">
        <v>8004</v>
      </c>
      <c r="W1314" s="233" t="str">
        <f>IFERROR(VLOOKUP(Query1[[#This Row],[ENTERPRISE_ID]],HR_tbl[],2, 0), "Not on HR File")</f>
        <v>Service Technician 1, In-Home</v>
      </c>
      <c r="X1314" s="113">
        <f>IFERROR(VLOOKUP(Query1[[#This Row],[ENTERPRISE_ID]],HR_tbl[],3,0), "Not on HR File")</f>
        <v>41757</v>
      </c>
      <c r="Y1314" s="234" t="str">
        <f>IFERROR(VLOOKUP(Query1[[#This Row],[ENTERPRISE_ID]], Addresses!$A:$Y,21,0), "Not on HR File")</f>
        <v>109 Caroline Ct</v>
      </c>
      <c r="Z1314" s="234">
        <f>IFERROR(VLOOKUP(Query1[[#This Row],[ENTERPRISE_ID]], Addresses!$A:$Y,22,0), "Not on HR File")</f>
        <v>0</v>
      </c>
      <c r="AA1314" s="234" t="str">
        <f>IFERROR(VLOOKUP(Query1[[#This Row],[ENTERPRISE_ID]], Addresses!$A:$Y,23,0), "Not on HR File")</f>
        <v>Clayton</v>
      </c>
      <c r="AB1314" s="234" t="str">
        <f>IFERROR(VLOOKUP(Query1[[#This Row],[ENTERPRISE_ID]], Addresses!$A:$Y,24,0), "Not on HR File")</f>
        <v>NC</v>
      </c>
      <c r="AC1314" s="234" t="str">
        <f>IFERROR(VLOOKUP(Query1[[#This Row],[ENTERPRISE_ID]], Addresses!$A:$Y,25,0), "Not on HR File")</f>
        <v>27520</v>
      </c>
      <c r="AD1314" s="230" t="s">
        <v>8005</v>
      </c>
      <c r="AE1314" s="235">
        <v>46086</v>
      </c>
    </row>
    <row r="1315" spans="1:31" x14ac:dyDescent="0.3">
      <c r="A1315" s="230" t="s">
        <v>14255</v>
      </c>
      <c r="B1315" s="230" t="str">
        <f>Query1[[#This Row],[LAST_NAME]]</f>
        <v>MITCHELL</v>
      </c>
      <c r="C1315" s="230" t="s">
        <v>14256</v>
      </c>
      <c r="D1315" s="230" t="s">
        <v>5719</v>
      </c>
      <c r="E1315" s="230" t="s">
        <v>14257</v>
      </c>
      <c r="F1315" s="230" t="s">
        <v>14258</v>
      </c>
      <c r="G1315" s="230" t="s">
        <v>14259</v>
      </c>
      <c r="H1315" s="230" t="str">
        <f>Query1[[#This Row],[FULL_NAME]]</f>
        <v>KADE MITCHELL</v>
      </c>
      <c r="I1315" s="230" t="s">
        <v>6902</v>
      </c>
      <c r="J1315" s="230" t="s">
        <v>14260</v>
      </c>
      <c r="K1315" s="230" t="str">
        <f>Query1[[#This Row],[ENTERPRISE_ID]]</f>
        <v>KMITCH0</v>
      </c>
      <c r="L1315" s="231">
        <v>9203162751</v>
      </c>
      <c r="M1315" s="230" t="s">
        <v>5630</v>
      </c>
      <c r="N1315" s="230" t="s">
        <v>14261</v>
      </c>
      <c r="O1315" s="230"/>
      <c r="P1315" s="230" t="s">
        <v>2427</v>
      </c>
      <c r="Q1315" s="230" t="s">
        <v>453</v>
      </c>
      <c r="R1315" s="230" t="s">
        <v>14262</v>
      </c>
      <c r="S1315" s="230" t="s">
        <v>5634</v>
      </c>
      <c r="T1315" s="232">
        <v>8998</v>
      </c>
      <c r="U1315" s="230" t="s">
        <v>4624</v>
      </c>
      <c r="V1315" s="230" t="s">
        <v>5725</v>
      </c>
      <c r="W1315" s="233" t="str">
        <f>IFERROR(VLOOKUP(Query1[[#This Row],[ENTERPRISE_ID]],HR_tbl[],2, 0), "Not on HR File")</f>
        <v>Not on HR File</v>
      </c>
      <c r="X1315" s="113" t="str">
        <f>IFERROR(VLOOKUP(Query1[[#This Row],[ENTERPRISE_ID]],HR_tbl[],3,0), "Not on HR File")</f>
        <v>Not on HR File</v>
      </c>
      <c r="Y1315" s="234" t="str">
        <f>IFERROR(VLOOKUP(Query1[[#This Row],[ENTERPRISE_ID]], Addresses!$A:$Y,21,0), "Not on HR File")</f>
        <v>5332 W PLEASANT WAY</v>
      </c>
      <c r="Z1315" s="234">
        <f>IFERROR(VLOOKUP(Query1[[#This Row],[ENTERPRISE_ID]], Addresses!$A:$Y,22,0), "Not on HR File")</f>
        <v>0</v>
      </c>
      <c r="AA1315" s="234" t="str">
        <f>IFERROR(VLOOKUP(Query1[[#This Row],[ENTERPRISE_ID]], Addresses!$A:$Y,23,0), "Not on HR File")</f>
        <v>APPLETON</v>
      </c>
      <c r="AB1315" s="234" t="str">
        <f>IFERROR(VLOOKUP(Query1[[#This Row],[ENTERPRISE_ID]], Addresses!$A:$Y,24,0), "Not on HR File")</f>
        <v>WI</v>
      </c>
      <c r="AC1315" s="234" t="str">
        <f>IFERROR(VLOOKUP(Query1[[#This Row],[ENTERPRISE_ID]], Addresses!$A:$Y,25,0), "Not on HR File")</f>
        <v>54913</v>
      </c>
      <c r="AD1315" s="230" t="s">
        <v>14263</v>
      </c>
      <c r="AE1315" s="235">
        <v>46086</v>
      </c>
    </row>
    <row r="1316" spans="1:31" x14ac:dyDescent="0.3">
      <c r="A1316" s="230" t="s">
        <v>7279</v>
      </c>
      <c r="B1316" s="230" t="str">
        <f>Query1[[#This Row],[LAST_NAME]]</f>
        <v>HOLLAND</v>
      </c>
      <c r="C1316" s="230" t="s">
        <v>7280</v>
      </c>
      <c r="D1316" s="230" t="s">
        <v>6119</v>
      </c>
      <c r="E1316" s="230" t="s">
        <v>7281</v>
      </c>
      <c r="F1316" s="230" t="s">
        <v>7282</v>
      </c>
      <c r="G1316" s="230" t="s">
        <v>7283</v>
      </c>
      <c r="H1316" s="230" t="str">
        <f>Query1[[#This Row],[FULL_NAME]]</f>
        <v>JOHN HOLLAND</v>
      </c>
      <c r="I1316" s="230" t="s">
        <v>7284</v>
      </c>
      <c r="J1316" s="230" t="s">
        <v>4282</v>
      </c>
      <c r="K1316" s="230" t="str">
        <f>Query1[[#This Row],[ENTERPRISE_ID]]</f>
        <v>JHOLLA2</v>
      </c>
      <c r="L1316" s="231">
        <v>3307661027</v>
      </c>
      <c r="M1316" s="230" t="s">
        <v>5630</v>
      </c>
      <c r="N1316" s="230" t="s">
        <v>7285</v>
      </c>
      <c r="O1316" s="230"/>
      <c r="P1316" s="230" t="s">
        <v>7286</v>
      </c>
      <c r="Q1316" s="230" t="s">
        <v>260</v>
      </c>
      <c r="R1316" s="230" t="s">
        <v>7287</v>
      </c>
      <c r="S1316" s="230" t="s">
        <v>5664</v>
      </c>
      <c r="T1316" s="232">
        <v>8998</v>
      </c>
      <c r="U1316" s="230" t="s">
        <v>2588</v>
      </c>
      <c r="V1316" s="230" t="s">
        <v>6127</v>
      </c>
      <c r="W1316" s="233" t="str">
        <f>IFERROR(VLOOKUP(Query1[[#This Row],[ENTERPRISE_ID]],HR_tbl[],2, 0), "Not on HR File")</f>
        <v>Service Technician 2, Trainee</v>
      </c>
      <c r="X1316" s="113">
        <f>IFERROR(VLOOKUP(Query1[[#This Row],[ENTERPRISE_ID]],HR_tbl[],3,0), "Not on HR File")</f>
        <v>46019</v>
      </c>
      <c r="Y1316" s="234" t="str">
        <f>IFERROR(VLOOKUP(Query1[[#This Row],[ENTERPRISE_ID]], Addresses!$A:$Y,21,0), "Not on HR File")</f>
        <v>Not on HR File</v>
      </c>
      <c r="Z1316" s="234" t="str">
        <f>IFERROR(VLOOKUP(Query1[[#This Row],[ENTERPRISE_ID]], Addresses!$A:$Y,22,0), "Not on HR File")</f>
        <v>Not on HR File</v>
      </c>
      <c r="AA1316" s="234" t="str">
        <f>IFERROR(VLOOKUP(Query1[[#This Row],[ENTERPRISE_ID]], Addresses!$A:$Y,23,0), "Not on HR File")</f>
        <v>Not on HR File</v>
      </c>
      <c r="AB1316" s="234" t="str">
        <f>IFERROR(VLOOKUP(Query1[[#This Row],[ENTERPRISE_ID]], Addresses!$A:$Y,24,0), "Not on HR File")</f>
        <v>Not on HR File</v>
      </c>
      <c r="AC1316" s="234" t="str">
        <f>IFERROR(VLOOKUP(Query1[[#This Row],[ENTERPRISE_ID]], Addresses!$A:$Y,25,0), "Not on HR File")</f>
        <v>Not on HR File</v>
      </c>
      <c r="AD1316" s="230" t="s">
        <v>7288</v>
      </c>
      <c r="AE1316" s="235">
        <v>46086</v>
      </c>
    </row>
    <row r="1317" spans="1:31" x14ac:dyDescent="0.3">
      <c r="A1317" s="230" t="s">
        <v>16594</v>
      </c>
      <c r="B1317" s="230" t="str">
        <f>Query1[[#This Row],[LAST_NAME]]</f>
        <v>SANTANA MORAIS</v>
      </c>
      <c r="C1317" s="230" t="s">
        <v>16595</v>
      </c>
      <c r="D1317" s="230" t="s">
        <v>5729</v>
      </c>
      <c r="E1317" s="230" t="s">
        <v>16596</v>
      </c>
      <c r="F1317" s="230" t="s">
        <v>16597</v>
      </c>
      <c r="G1317" s="230" t="s">
        <v>3951</v>
      </c>
      <c r="H1317" s="230" t="str">
        <f>Query1[[#This Row],[FULL_NAME]]</f>
        <v>HIGOR SANTANA MORAIS</v>
      </c>
      <c r="I1317" s="230" t="s">
        <v>3950</v>
      </c>
      <c r="J1317" s="230" t="s">
        <v>3949</v>
      </c>
      <c r="K1317" s="230" t="str">
        <f>Query1[[#This Row],[ENTERPRISE_ID]]</f>
        <v>HSANTAN</v>
      </c>
      <c r="L1317" s="231">
        <v>2098893073</v>
      </c>
      <c r="M1317" s="230" t="s">
        <v>5630</v>
      </c>
      <c r="N1317" s="230" t="s">
        <v>16598</v>
      </c>
      <c r="O1317" s="230"/>
      <c r="P1317" s="230" t="s">
        <v>3952</v>
      </c>
      <c r="Q1317" s="230" t="s">
        <v>219</v>
      </c>
      <c r="R1317" s="230" t="s">
        <v>16599</v>
      </c>
      <c r="S1317" s="230" t="s">
        <v>5738</v>
      </c>
      <c r="T1317" s="232">
        <v>8998</v>
      </c>
      <c r="U1317" s="230" t="s">
        <v>7607</v>
      </c>
      <c r="V1317" s="230" t="s">
        <v>7608</v>
      </c>
      <c r="W1317" s="233" t="str">
        <f>IFERROR(VLOOKUP(Query1[[#This Row],[ENTERPRISE_ID]],HR_tbl[],2, 0), "Not on HR File")</f>
        <v>Service Technician 2, In-Home</v>
      </c>
      <c r="X1317" s="113">
        <f>IFERROR(VLOOKUP(Query1[[#This Row],[ENTERPRISE_ID]],HR_tbl[],3,0), "Not on HR File")</f>
        <v>45963</v>
      </c>
      <c r="Y1317" s="234" t="str">
        <f>IFERROR(VLOOKUP(Query1[[#This Row],[ENTERPRISE_ID]], Addresses!$A:$Y,21,0), "Not on HR File")</f>
        <v>11818 CLINTON BAR RD</v>
      </c>
      <c r="Z1317" s="234">
        <f>IFERROR(VLOOKUP(Query1[[#This Row],[ENTERPRISE_ID]], Addresses!$A:$Y,22,0), "Not on HR File")</f>
        <v>0</v>
      </c>
      <c r="AA1317" s="234" t="str">
        <f>IFERROR(VLOOKUP(Query1[[#This Row],[ENTERPRISE_ID]], Addresses!$A:$Y,23,0), "Not on HR File")</f>
        <v>PINE GROVE</v>
      </c>
      <c r="AB1317" s="234" t="str">
        <f>IFERROR(VLOOKUP(Query1[[#This Row],[ENTERPRISE_ID]], Addresses!$A:$Y,24,0), "Not on HR File")</f>
        <v>CA</v>
      </c>
      <c r="AC1317" s="234" t="str">
        <f>IFERROR(VLOOKUP(Query1[[#This Row],[ENTERPRISE_ID]], Addresses!$A:$Y,25,0), "Not on HR File")</f>
        <v>95665</v>
      </c>
      <c r="AD1317" s="230" t="s">
        <v>16600</v>
      </c>
      <c r="AE1317" s="235">
        <v>46086</v>
      </c>
    </row>
    <row r="1318" spans="1:31" x14ac:dyDescent="0.3">
      <c r="A1318" s="230" t="s">
        <v>5382</v>
      </c>
      <c r="B1318" s="230" t="str">
        <f>Query1[[#This Row],[LAST_NAME]]</f>
        <v>ARTHUR</v>
      </c>
      <c r="C1318" s="230" t="s">
        <v>9444</v>
      </c>
      <c r="D1318" s="230" t="s">
        <v>5788</v>
      </c>
      <c r="E1318" s="230" t="s">
        <v>9445</v>
      </c>
      <c r="F1318" s="230" t="s">
        <v>9446</v>
      </c>
      <c r="G1318" s="230" t="s">
        <v>5384</v>
      </c>
      <c r="H1318" s="230" t="str">
        <f>Query1[[#This Row],[FULL_NAME]]</f>
        <v>RANSFORD ARTHUR</v>
      </c>
      <c r="I1318" s="230" t="s">
        <v>3926</v>
      </c>
      <c r="J1318" s="230" t="s">
        <v>5383</v>
      </c>
      <c r="K1318" s="230" t="str">
        <f>Query1[[#This Row],[ENTERPRISE_ID]]</f>
        <v>RARTHU1</v>
      </c>
      <c r="L1318" s="231">
        <v>3012227235</v>
      </c>
      <c r="M1318" s="230" t="s">
        <v>5630</v>
      </c>
      <c r="N1318" s="230" t="s">
        <v>9447</v>
      </c>
      <c r="O1318" s="230" t="s">
        <v>9448</v>
      </c>
      <c r="P1318" s="230" t="s">
        <v>8365</v>
      </c>
      <c r="Q1318" s="230" t="s">
        <v>541</v>
      </c>
      <c r="R1318" s="230" t="s">
        <v>8366</v>
      </c>
      <c r="S1318" s="230" t="s">
        <v>5634</v>
      </c>
      <c r="T1318" s="232">
        <v>8998</v>
      </c>
      <c r="U1318" s="230" t="s">
        <v>2539</v>
      </c>
      <c r="V1318" s="230" t="s">
        <v>6721</v>
      </c>
      <c r="W1318" s="233" t="str">
        <f>IFERROR(VLOOKUP(Query1[[#This Row],[ENTERPRISE_ID]],HR_tbl[],2, 0), "Not on HR File")</f>
        <v>Service Technician 2, In-Home</v>
      </c>
      <c r="X1318" s="113">
        <f>IFERROR(VLOOKUP(Query1[[#This Row],[ENTERPRISE_ID]],HR_tbl[],3,0), "Not on HR File")</f>
        <v>42863</v>
      </c>
      <c r="Y1318" s="234" t="str">
        <f>IFERROR(VLOOKUP(Query1[[#This Row],[ENTERPRISE_ID]], Addresses!$A:$Y,21,0), "Not on HR File")</f>
        <v>10015 GREENBELT ROAD</v>
      </c>
      <c r="Z1318" s="234" t="str">
        <f>IFERROR(VLOOKUP(Query1[[#This Row],[ENTERPRISE_ID]], Addresses!$A:$Y,22,0), "Not on HR File")</f>
        <v>APT #304</v>
      </c>
      <c r="AA1318" s="234" t="str">
        <f>IFERROR(VLOOKUP(Query1[[#This Row],[ENTERPRISE_ID]], Addresses!$A:$Y,23,0), "Not on HR File")</f>
        <v>LANHAM</v>
      </c>
      <c r="AB1318" s="234" t="str">
        <f>IFERROR(VLOOKUP(Query1[[#This Row],[ENTERPRISE_ID]], Addresses!$A:$Y,24,0), "Not on HR File")</f>
        <v>MD</v>
      </c>
      <c r="AC1318" s="234" t="str">
        <f>IFERROR(VLOOKUP(Query1[[#This Row],[ENTERPRISE_ID]], Addresses!$A:$Y,25,0), "Not on HR File")</f>
        <v>20706</v>
      </c>
      <c r="AD1318" s="230" t="s">
        <v>9449</v>
      </c>
      <c r="AE1318" s="235">
        <v>46086</v>
      </c>
    </row>
    <row r="1319" spans="1:31" x14ac:dyDescent="0.3">
      <c r="A1319" s="230" t="s">
        <v>17917</v>
      </c>
      <c r="B1319" s="230" t="str">
        <f>Query1[[#This Row],[LAST_NAME]]</f>
        <v>SCHROEDER</v>
      </c>
      <c r="C1319" s="230" t="s">
        <v>17918</v>
      </c>
      <c r="D1319" s="230" t="s">
        <v>5719</v>
      </c>
      <c r="E1319" s="230" t="s">
        <v>8547</v>
      </c>
      <c r="F1319" s="230" t="s">
        <v>17919</v>
      </c>
      <c r="G1319" s="230" t="s">
        <v>17920</v>
      </c>
      <c r="H1319" s="230" t="str">
        <f>Query1[[#This Row],[FULL_NAME]]</f>
        <v>ERIC SCHROEDER</v>
      </c>
      <c r="I1319" s="230" t="s">
        <v>17921</v>
      </c>
      <c r="J1319" s="230" t="s">
        <v>3868</v>
      </c>
      <c r="K1319" s="230" t="str">
        <f>Query1[[#This Row],[ENTERPRISE_ID]]</f>
        <v>ESCHROE</v>
      </c>
      <c r="L1319" s="231">
        <v>9205720336</v>
      </c>
      <c r="M1319" s="230" t="s">
        <v>5630</v>
      </c>
      <c r="N1319" s="230" t="s">
        <v>17922</v>
      </c>
      <c r="O1319" s="230"/>
      <c r="P1319" s="230" t="s">
        <v>17923</v>
      </c>
      <c r="Q1319" s="230" t="s">
        <v>453</v>
      </c>
      <c r="R1319" s="230" t="s">
        <v>17924</v>
      </c>
      <c r="S1319" s="230" t="s">
        <v>5664</v>
      </c>
      <c r="T1319" s="232">
        <v>8998</v>
      </c>
      <c r="U1319" s="230" t="s">
        <v>6615</v>
      </c>
      <c r="V1319" s="230" t="s">
        <v>6616</v>
      </c>
      <c r="W1319" s="233" t="str">
        <f>IFERROR(VLOOKUP(Query1[[#This Row],[ENTERPRISE_ID]],HR_tbl[],2, 0), "Not on HR File")</f>
        <v>Service Technician 2, In-Home</v>
      </c>
      <c r="X1319" s="113">
        <f>IFERROR(VLOOKUP(Query1[[#This Row],[ENTERPRISE_ID]],HR_tbl[],3,0), "Not on HR File")</f>
        <v>46005</v>
      </c>
      <c r="Y1319" s="234" t="str">
        <f>IFERROR(VLOOKUP(Query1[[#This Row],[ENTERPRISE_ID]], Addresses!$A:$Y,21,0), "Not on HR File")</f>
        <v>Not on HR File</v>
      </c>
      <c r="Z1319" s="234" t="str">
        <f>IFERROR(VLOOKUP(Query1[[#This Row],[ENTERPRISE_ID]], Addresses!$A:$Y,22,0), "Not on HR File")</f>
        <v>Not on HR File</v>
      </c>
      <c r="AA1319" s="234" t="str">
        <f>IFERROR(VLOOKUP(Query1[[#This Row],[ENTERPRISE_ID]], Addresses!$A:$Y,23,0), "Not on HR File")</f>
        <v>Not on HR File</v>
      </c>
      <c r="AB1319" s="234" t="str">
        <f>IFERROR(VLOOKUP(Query1[[#This Row],[ENTERPRISE_ID]], Addresses!$A:$Y,24,0), "Not on HR File")</f>
        <v>Not on HR File</v>
      </c>
      <c r="AC1319" s="234" t="str">
        <f>IFERROR(VLOOKUP(Query1[[#This Row],[ENTERPRISE_ID]], Addresses!$A:$Y,25,0), "Not on HR File")</f>
        <v>Not on HR File</v>
      </c>
      <c r="AD1319" s="230" t="s">
        <v>17925</v>
      </c>
      <c r="AE1319" s="235">
        <v>46086</v>
      </c>
    </row>
    <row r="1320" spans="1:31" x14ac:dyDescent="0.3">
      <c r="A1320" s="230" t="s">
        <v>2230</v>
      </c>
      <c r="B1320" s="230" t="str">
        <f>Query1[[#This Row],[LAST_NAME]]</f>
        <v>GINDLESPERGER</v>
      </c>
      <c r="C1320" s="230" t="s">
        <v>2231</v>
      </c>
      <c r="D1320" s="230" t="s">
        <v>6000</v>
      </c>
      <c r="E1320" s="230" t="s">
        <v>15063</v>
      </c>
      <c r="F1320" s="230" t="s">
        <v>15064</v>
      </c>
      <c r="G1320" s="230" t="s">
        <v>2232</v>
      </c>
      <c r="H1320" s="230" t="str">
        <f>Query1[[#This Row],[FULL_NAME]]</f>
        <v>CORRY GINDLESPERGER</v>
      </c>
      <c r="I1320" s="230" t="s">
        <v>15065</v>
      </c>
      <c r="J1320" s="230" t="s">
        <v>15066</v>
      </c>
      <c r="K1320" s="230" t="str">
        <f>Query1[[#This Row],[ENTERPRISE_ID]]</f>
        <v>CGINDLE</v>
      </c>
      <c r="L1320" s="231">
        <v>8147372249</v>
      </c>
      <c r="M1320" s="230" t="s">
        <v>5630</v>
      </c>
      <c r="N1320" s="230" t="s">
        <v>15067</v>
      </c>
      <c r="O1320" s="230"/>
      <c r="P1320" s="230" t="s">
        <v>6711</v>
      </c>
      <c r="Q1320" s="230" t="s">
        <v>435</v>
      </c>
      <c r="R1320" s="230" t="s">
        <v>15068</v>
      </c>
      <c r="S1320" s="230" t="s">
        <v>5664</v>
      </c>
      <c r="T1320" s="232">
        <v>8998</v>
      </c>
      <c r="U1320" s="230" t="s">
        <v>5764</v>
      </c>
      <c r="V1320" s="230" t="s">
        <v>5765</v>
      </c>
      <c r="W1320" s="233" t="str">
        <f>IFERROR(VLOOKUP(Query1[[#This Row],[ENTERPRISE_ID]],HR_tbl[],2, 0), "Not on HR File")</f>
        <v>Service Technician 2, In-Home</v>
      </c>
      <c r="X1320" s="113">
        <f>IFERROR(VLOOKUP(Query1[[#This Row],[ENTERPRISE_ID]],HR_tbl[],3,0), "Not on HR File")</f>
        <v>45998</v>
      </c>
      <c r="Y1320" s="234" t="str">
        <f>IFERROR(VLOOKUP(Query1[[#This Row],[ENTERPRISE_ID]], Addresses!$A:$Y,21,0), "Not on HR File")</f>
        <v>Not on HR File</v>
      </c>
      <c r="Z1320" s="234" t="str">
        <f>IFERROR(VLOOKUP(Query1[[#This Row],[ENTERPRISE_ID]], Addresses!$A:$Y,22,0), "Not on HR File")</f>
        <v>Not on HR File</v>
      </c>
      <c r="AA1320" s="234" t="str">
        <f>IFERROR(VLOOKUP(Query1[[#This Row],[ENTERPRISE_ID]], Addresses!$A:$Y,23,0), "Not on HR File")</f>
        <v>Not on HR File</v>
      </c>
      <c r="AB1320" s="234" t="str">
        <f>IFERROR(VLOOKUP(Query1[[#This Row],[ENTERPRISE_ID]], Addresses!$A:$Y,24,0), "Not on HR File")</f>
        <v>Not on HR File</v>
      </c>
      <c r="AC1320" s="234" t="str">
        <f>IFERROR(VLOOKUP(Query1[[#This Row],[ENTERPRISE_ID]], Addresses!$A:$Y,25,0), "Not on HR File")</f>
        <v>Not on HR File</v>
      </c>
      <c r="AD1320" s="230" t="s">
        <v>15069</v>
      </c>
      <c r="AE1320" s="235">
        <v>46086</v>
      </c>
    </row>
    <row r="1321" spans="1:31" x14ac:dyDescent="0.3">
      <c r="A1321" s="230" t="s">
        <v>11042</v>
      </c>
      <c r="B1321" s="230" t="str">
        <f>Query1[[#This Row],[LAST_NAME]]</f>
        <v>BARTLETT</v>
      </c>
      <c r="C1321" s="230" t="s">
        <v>11043</v>
      </c>
      <c r="D1321" s="230" t="s">
        <v>6352</v>
      </c>
      <c r="E1321" s="230" t="s">
        <v>11044</v>
      </c>
      <c r="F1321" s="230" t="s">
        <v>11045</v>
      </c>
      <c r="G1321" s="230" t="s">
        <v>11046</v>
      </c>
      <c r="H1321" s="230" t="str">
        <f>Query1[[#This Row],[FULL_NAME]]</f>
        <v>JORDAN BARTLETT</v>
      </c>
      <c r="I1321" s="230" t="s">
        <v>3014</v>
      </c>
      <c r="J1321" s="230" t="s">
        <v>7364</v>
      </c>
      <c r="K1321" s="230" t="str">
        <f>Query1[[#This Row],[ENTERPRISE_ID]]</f>
        <v>JBARTLE</v>
      </c>
      <c r="L1321" s="231">
        <v>9297154776</v>
      </c>
      <c r="M1321" s="230" t="s">
        <v>5630</v>
      </c>
      <c r="N1321" s="230" t="s">
        <v>11047</v>
      </c>
      <c r="O1321" s="230"/>
      <c r="P1321" s="230" t="s">
        <v>11048</v>
      </c>
      <c r="Q1321" s="230" t="s">
        <v>318</v>
      </c>
      <c r="R1321" s="230" t="s">
        <v>11049</v>
      </c>
      <c r="S1321" s="230" t="s">
        <v>5664</v>
      </c>
      <c r="T1321" s="232">
        <v>8998</v>
      </c>
      <c r="U1321" s="230" t="s">
        <v>5377</v>
      </c>
      <c r="V1321" s="230" t="s">
        <v>6361</v>
      </c>
      <c r="W1321" s="233" t="str">
        <f>IFERROR(VLOOKUP(Query1[[#This Row],[ENTERPRISE_ID]],HR_tbl[],2, 0), "Not on HR File")</f>
        <v>Service Technician 3, In-Home</v>
      </c>
      <c r="X1321" s="113">
        <f>IFERROR(VLOOKUP(Query1[[#This Row],[ENTERPRISE_ID]],HR_tbl[],3,0), "Not on HR File")</f>
        <v>45865</v>
      </c>
      <c r="Y1321" s="234" t="str">
        <f>IFERROR(VLOOKUP(Query1[[#This Row],[ENTERPRISE_ID]], Addresses!$A:$Y,21,0), "Not on HR File")</f>
        <v>128-58 234 ST</v>
      </c>
      <c r="Z1321" s="234">
        <f>IFERROR(VLOOKUP(Query1[[#This Row],[ENTERPRISE_ID]], Addresses!$A:$Y,22,0), "Not on HR File")</f>
        <v>0</v>
      </c>
      <c r="AA1321" s="234" t="str">
        <f>IFERROR(VLOOKUP(Query1[[#This Row],[ENTERPRISE_ID]], Addresses!$A:$Y,23,0), "Not on HR File")</f>
        <v>ROSEDALE</v>
      </c>
      <c r="AB1321" s="234" t="str">
        <f>IFERROR(VLOOKUP(Query1[[#This Row],[ENTERPRISE_ID]], Addresses!$A:$Y,24,0), "Not on HR File")</f>
        <v>NY</v>
      </c>
      <c r="AC1321" s="234" t="str">
        <f>IFERROR(VLOOKUP(Query1[[#This Row],[ENTERPRISE_ID]], Addresses!$A:$Y,25,0), "Not on HR File")</f>
        <v>11422</v>
      </c>
      <c r="AD1321" s="230" t="s">
        <v>11050</v>
      </c>
      <c r="AE1321" s="235">
        <v>46086</v>
      </c>
    </row>
    <row r="1322" spans="1:31" x14ac:dyDescent="0.3">
      <c r="A1322" s="230" t="s">
        <v>5190</v>
      </c>
      <c r="B1322" s="230" t="str">
        <f>Query1[[#This Row],[LAST_NAME]]</f>
        <v>CHAN</v>
      </c>
      <c r="C1322" s="230" t="s">
        <v>8678</v>
      </c>
      <c r="D1322" s="230" t="s">
        <v>5843</v>
      </c>
      <c r="E1322" s="230" t="s">
        <v>8679</v>
      </c>
      <c r="F1322" s="230" t="s">
        <v>8680</v>
      </c>
      <c r="G1322" s="230" t="s">
        <v>5193</v>
      </c>
      <c r="H1322" s="230" t="str">
        <f>Query1[[#This Row],[FULL_NAME]]</f>
        <v>HERMON CHAN</v>
      </c>
      <c r="I1322" s="230" t="s">
        <v>5192</v>
      </c>
      <c r="J1322" s="230" t="s">
        <v>5191</v>
      </c>
      <c r="K1322" s="230" t="str">
        <f>Query1[[#This Row],[ENTERPRISE_ID]]</f>
        <v>HCHAN</v>
      </c>
      <c r="L1322" s="231">
        <v>7133196759</v>
      </c>
      <c r="M1322" s="230" t="s">
        <v>5630</v>
      </c>
      <c r="N1322" s="230" t="s">
        <v>8681</v>
      </c>
      <c r="O1322" s="230"/>
      <c r="P1322" s="230" t="s">
        <v>5194</v>
      </c>
      <c r="Q1322" s="230" t="s">
        <v>279</v>
      </c>
      <c r="R1322" s="230" t="s">
        <v>8682</v>
      </c>
      <c r="S1322" s="230" t="s">
        <v>5738</v>
      </c>
      <c r="T1322" s="232">
        <v>8998</v>
      </c>
      <c r="U1322" s="230" t="s">
        <v>6013</v>
      </c>
      <c r="V1322" s="230" t="s">
        <v>8683</v>
      </c>
      <c r="W1322" s="233" t="str">
        <f>IFERROR(VLOOKUP(Query1[[#This Row],[ENTERPRISE_ID]],HR_tbl[],2, 0), "Not on HR File")</f>
        <v>Service Technician 3, In-Home</v>
      </c>
      <c r="X1322" s="113">
        <f>IFERROR(VLOOKUP(Query1[[#This Row],[ENTERPRISE_ID]],HR_tbl[],3,0), "Not on HR File")</f>
        <v>44756</v>
      </c>
      <c r="Y1322" s="234" t="str">
        <f>IFERROR(VLOOKUP(Query1[[#This Row],[ENTERPRISE_ID]], Addresses!$A:$Y,21,0), "Not on HR File")</f>
        <v>2585 MEYER RD</v>
      </c>
      <c r="Z1322" s="234">
        <f>IFERROR(VLOOKUP(Query1[[#This Row],[ENTERPRISE_ID]], Addresses!$A:$Y,22,0), "Not on HR File")</f>
        <v>0</v>
      </c>
      <c r="AA1322" s="234" t="str">
        <f>IFERROR(VLOOKUP(Query1[[#This Row],[ENTERPRISE_ID]], Addresses!$A:$Y,23,0), "Not on HR File")</f>
        <v>SEALY</v>
      </c>
      <c r="AB1322" s="234" t="str">
        <f>IFERROR(VLOOKUP(Query1[[#This Row],[ENTERPRISE_ID]], Addresses!$A:$Y,24,0), "Not on HR File")</f>
        <v>TX</v>
      </c>
      <c r="AC1322" s="234" t="str">
        <f>IFERROR(VLOOKUP(Query1[[#This Row],[ENTERPRISE_ID]], Addresses!$A:$Y,25,0), "Not on HR File")</f>
        <v>77474</v>
      </c>
      <c r="AD1322" s="230" t="s">
        <v>8684</v>
      </c>
      <c r="AE1322" s="235">
        <v>46086</v>
      </c>
    </row>
    <row r="1323" spans="1:31" x14ac:dyDescent="0.3">
      <c r="A1323" s="230" t="s">
        <v>5566</v>
      </c>
      <c r="B1323" s="230" t="str">
        <f>Query1[[#This Row],[LAST_NAME]]</f>
        <v>SALTON</v>
      </c>
      <c r="C1323" s="230" t="s">
        <v>7956</v>
      </c>
      <c r="D1323" s="230" t="s">
        <v>5822</v>
      </c>
      <c r="E1323" s="230" t="s">
        <v>7957</v>
      </c>
      <c r="F1323" s="230" t="s">
        <v>7958</v>
      </c>
      <c r="G1323" s="230" t="s">
        <v>5569</v>
      </c>
      <c r="H1323" s="230" t="str">
        <f>Query1[[#This Row],[FULL_NAME]]</f>
        <v>TADD SALTON</v>
      </c>
      <c r="I1323" s="230" t="s">
        <v>5568</v>
      </c>
      <c r="J1323" s="230" t="s">
        <v>5567</v>
      </c>
      <c r="K1323" s="230" t="str">
        <f>Query1[[#This Row],[ENTERPRISE_ID]]</f>
        <v>TSALTON</v>
      </c>
      <c r="L1323" s="231">
        <v>6073740009</v>
      </c>
      <c r="M1323" s="230" t="s">
        <v>5630</v>
      </c>
      <c r="N1323" s="230" t="s">
        <v>7959</v>
      </c>
      <c r="O1323" s="230"/>
      <c r="P1323" s="230" t="s">
        <v>2431</v>
      </c>
      <c r="Q1323" s="230" t="s">
        <v>318</v>
      </c>
      <c r="R1323" s="230" t="s">
        <v>7960</v>
      </c>
      <c r="S1323" s="230" t="s">
        <v>5916</v>
      </c>
      <c r="T1323" s="232">
        <v>8998</v>
      </c>
      <c r="U1323" s="230" t="s">
        <v>6588</v>
      </c>
      <c r="V1323" s="230" t="s">
        <v>6589</v>
      </c>
      <c r="W1323" s="233" t="str">
        <f>IFERROR(VLOOKUP(Query1[[#This Row],[ENTERPRISE_ID]],HR_tbl[],2, 0), "Not on HR File")</f>
        <v>Service Technician 3, In-Home</v>
      </c>
      <c r="X1323" s="113">
        <f>IFERROR(VLOOKUP(Query1[[#This Row],[ENTERPRISE_ID]],HR_tbl[],3,0), "Not on HR File")</f>
        <v>39944</v>
      </c>
      <c r="Y1323" s="234" t="str">
        <f>IFERROR(VLOOKUP(Query1[[#This Row],[ENTERPRISE_ID]], Addresses!$A:$Y,21,0), "Not on HR File")</f>
        <v>132 OLD 17</v>
      </c>
      <c r="Z1323" s="234">
        <f>IFERROR(VLOOKUP(Query1[[#This Row],[ENTERPRISE_ID]], Addresses!$A:$Y,22,0), "Not on HR File")</f>
        <v>0</v>
      </c>
      <c r="AA1323" s="234" t="str">
        <f>IFERROR(VLOOKUP(Query1[[#This Row],[ENTERPRISE_ID]], Addresses!$A:$Y,23,0), "Not on HR File")</f>
        <v>WINDSOR</v>
      </c>
      <c r="AB1323" s="234" t="str">
        <f>IFERROR(VLOOKUP(Query1[[#This Row],[ENTERPRISE_ID]], Addresses!$A:$Y,24,0), "Not on HR File")</f>
        <v>NY</v>
      </c>
      <c r="AC1323" s="234" t="str">
        <f>IFERROR(VLOOKUP(Query1[[#This Row],[ENTERPRISE_ID]], Addresses!$A:$Y,25,0), "Not on HR File")</f>
        <v>13865</v>
      </c>
      <c r="AD1323" s="230" t="s">
        <v>7961</v>
      </c>
      <c r="AE1323" s="235">
        <v>46086</v>
      </c>
    </row>
    <row r="1324" spans="1:31" x14ac:dyDescent="0.3">
      <c r="A1324" s="230" t="s">
        <v>31555</v>
      </c>
      <c r="B1324" s="230" t="str">
        <f>Query1[[#This Row],[LAST_NAME]]</f>
        <v>KELLEY</v>
      </c>
      <c r="C1324" s="230" t="s">
        <v>2538</v>
      </c>
      <c r="D1324" s="230" t="s">
        <v>5788</v>
      </c>
      <c r="E1324" s="230" t="s">
        <v>8555</v>
      </c>
      <c r="F1324" s="230" t="s">
        <v>31556</v>
      </c>
      <c r="G1324" s="230" t="s">
        <v>2539</v>
      </c>
      <c r="H1324" s="230" t="str">
        <f>Query1[[#This Row],[FULL_NAME]]</f>
        <v>WAYNE KELLEY</v>
      </c>
      <c r="I1324" s="230" t="s">
        <v>8556</v>
      </c>
      <c r="J1324" s="230" t="s">
        <v>6629</v>
      </c>
      <c r="K1324" s="230" t="str">
        <f>Query1[[#This Row],[ENTERPRISE_ID]]</f>
        <v>WKELLE</v>
      </c>
      <c r="L1324" s="231">
        <v>3015230165</v>
      </c>
      <c r="M1324" s="230" t="s">
        <v>5630</v>
      </c>
      <c r="N1324" s="230" t="s">
        <v>8557</v>
      </c>
      <c r="O1324" s="230"/>
      <c r="P1324" s="230" t="s">
        <v>8558</v>
      </c>
      <c r="Q1324" s="230" t="s">
        <v>435</v>
      </c>
      <c r="R1324" s="230" t="s">
        <v>8559</v>
      </c>
      <c r="S1324" s="230" t="s">
        <v>5634</v>
      </c>
      <c r="T1324" s="232">
        <v>8998</v>
      </c>
      <c r="U1324" s="230" t="s">
        <v>5715</v>
      </c>
      <c r="V1324" s="230" t="s">
        <v>5716</v>
      </c>
      <c r="W1324" s="233" t="str">
        <f>IFERROR(VLOOKUP(Query1[[#This Row],[ENTERPRISE_ID]],HR_tbl[],2, 0), "Not on HR File")</f>
        <v>Team Lead Technician</v>
      </c>
      <c r="X1324" s="113">
        <f>IFERROR(VLOOKUP(Query1[[#This Row],[ENTERPRISE_ID]],HR_tbl[],3,0), "Not on HR File")</f>
        <v>34452</v>
      </c>
      <c r="Y1324" s="234" t="str">
        <f>IFERROR(VLOOKUP(Query1[[#This Row],[ENTERPRISE_ID]], Addresses!$A:$Y,21,0), "Not on HR File")</f>
        <v>8566 SHEFFIELD MANOR BLVD</v>
      </c>
      <c r="Z1324" s="234">
        <f>IFERROR(VLOOKUP(Query1[[#This Row],[ENTERPRISE_ID]], Addresses!$A:$Y,22,0), "Not on HR File")</f>
        <v>0</v>
      </c>
      <c r="AA1324" s="234" t="str">
        <f>IFERROR(VLOOKUP(Query1[[#This Row],[ENTERPRISE_ID]], Addresses!$A:$Y,23,0), "Not on HR File")</f>
        <v>WAYNESBORO</v>
      </c>
      <c r="AB1324" s="234" t="str">
        <f>IFERROR(VLOOKUP(Query1[[#This Row],[ENTERPRISE_ID]], Addresses!$A:$Y,24,0), "Not on HR File")</f>
        <v>PA</v>
      </c>
      <c r="AC1324" s="234" t="str">
        <f>IFERROR(VLOOKUP(Query1[[#This Row],[ENTERPRISE_ID]], Addresses!$A:$Y,25,0), "Not on HR File")</f>
        <v>17268-9223</v>
      </c>
      <c r="AD1324" s="230" t="s">
        <v>8560</v>
      </c>
      <c r="AE1324" s="235">
        <v>46086</v>
      </c>
    </row>
    <row r="1325" spans="1:31" x14ac:dyDescent="0.3">
      <c r="A1325" s="230" t="s">
        <v>6363</v>
      </c>
      <c r="B1325" s="230" t="str">
        <f>Query1[[#This Row],[LAST_NAME]]</f>
        <v>GAMBRELL JR</v>
      </c>
      <c r="C1325" s="230" t="s">
        <v>6364</v>
      </c>
      <c r="D1325" s="230" t="s">
        <v>5708</v>
      </c>
      <c r="E1325" s="230" t="s">
        <v>6365</v>
      </c>
      <c r="F1325" s="230" t="s">
        <v>6366</v>
      </c>
      <c r="G1325" s="230" t="s">
        <v>6367</v>
      </c>
      <c r="H1325" s="230" t="str">
        <f>Query1[[#This Row],[FULL_NAME]]</f>
        <v>BILLIE GAMBRELL JR</v>
      </c>
      <c r="I1325" s="230" t="s">
        <v>6368</v>
      </c>
      <c r="J1325" s="230" t="s">
        <v>6369</v>
      </c>
      <c r="K1325" s="230" t="str">
        <f>Query1[[#This Row],[ENTERPRISE_ID]]</f>
        <v>BGAMBRE</v>
      </c>
      <c r="L1325" s="231">
        <v>6018680016</v>
      </c>
      <c r="M1325" s="230" t="s">
        <v>5630</v>
      </c>
      <c r="N1325" s="230" t="s">
        <v>6370</v>
      </c>
      <c r="O1325" s="230"/>
      <c r="P1325" s="230" t="s">
        <v>6371</v>
      </c>
      <c r="Q1325" s="230" t="s">
        <v>477</v>
      </c>
      <c r="R1325" s="230" t="s">
        <v>6372</v>
      </c>
      <c r="S1325" s="230" t="s">
        <v>5714</v>
      </c>
      <c r="T1325" s="232">
        <v>8998</v>
      </c>
      <c r="U1325" s="230" t="s">
        <v>5715</v>
      </c>
      <c r="V1325" s="230" t="s">
        <v>5716</v>
      </c>
      <c r="W1325" s="233" t="str">
        <f>IFERROR(VLOOKUP(Query1[[#This Row],[ENTERPRISE_ID]],HR_tbl[],2, 0), "Not on HR File")</f>
        <v>Team Lead Technician</v>
      </c>
      <c r="X1325" s="113">
        <f>IFERROR(VLOOKUP(Query1[[#This Row],[ENTERPRISE_ID]],HR_tbl[],3,0), "Not on HR File")</f>
        <v>31593</v>
      </c>
      <c r="Y1325" s="234" t="str">
        <f>IFERROR(VLOOKUP(Query1[[#This Row],[ENTERPRISE_ID]], Addresses!$A:$Y,21,0), "Not on HR File")</f>
        <v>3972 Linton Rd</v>
      </c>
      <c r="Z1325" s="234">
        <f>IFERROR(VLOOKUP(Query1[[#This Row],[ENTERPRISE_ID]], Addresses!$A:$Y,22,0), "Not on HR File")</f>
        <v>0</v>
      </c>
      <c r="AA1325" s="234" t="str">
        <f>IFERROR(VLOOKUP(Query1[[#This Row],[ENTERPRISE_ID]], Addresses!$A:$Y,23,0), "Not on HR File")</f>
        <v>MERIDIAN</v>
      </c>
      <c r="AB1325" s="234" t="str">
        <f>IFERROR(VLOOKUP(Query1[[#This Row],[ENTERPRISE_ID]], Addresses!$A:$Y,24,0), "Not on HR File")</f>
        <v>MS</v>
      </c>
      <c r="AC1325" s="234" t="str">
        <f>IFERROR(VLOOKUP(Query1[[#This Row],[ENTERPRISE_ID]], Addresses!$A:$Y,25,0), "Not on HR File")</f>
        <v>39301</v>
      </c>
      <c r="AD1325" s="230" t="s">
        <v>6373</v>
      </c>
      <c r="AE1325" s="235">
        <v>46086</v>
      </c>
    </row>
    <row r="1326" spans="1:31" x14ac:dyDescent="0.3">
      <c r="A1326" s="230" t="s">
        <v>15041</v>
      </c>
      <c r="B1326" s="230" t="str">
        <f>Query1[[#This Row],[LAST_NAME]]</f>
        <v>GUZMAN</v>
      </c>
      <c r="C1326" s="230" t="s">
        <v>1270</v>
      </c>
      <c r="D1326" s="230" t="s">
        <v>5638</v>
      </c>
      <c r="E1326" s="230" t="s">
        <v>15042</v>
      </c>
      <c r="F1326" s="230" t="s">
        <v>15043</v>
      </c>
      <c r="G1326" s="230" t="s">
        <v>1271</v>
      </c>
      <c r="H1326" s="230" t="str">
        <f>Query1[[#This Row],[FULL_NAME]]</f>
        <v>BENNIE GUZMAN</v>
      </c>
      <c r="I1326" s="230" t="s">
        <v>11442</v>
      </c>
      <c r="J1326" s="230" t="s">
        <v>7690</v>
      </c>
      <c r="K1326" s="230" t="str">
        <f>Query1[[#This Row],[ENTERPRISE_ID]]</f>
        <v>BGUZMAN</v>
      </c>
      <c r="L1326" s="231">
        <v>2703080717</v>
      </c>
      <c r="M1326" s="230" t="s">
        <v>5630</v>
      </c>
      <c r="N1326" s="230" t="s">
        <v>15044</v>
      </c>
      <c r="O1326" s="230"/>
      <c r="P1326" s="230" t="s">
        <v>15045</v>
      </c>
      <c r="Q1326" s="230" t="s">
        <v>297</v>
      </c>
      <c r="R1326" s="230" t="s">
        <v>6663</v>
      </c>
      <c r="S1326" s="230" t="s">
        <v>5738</v>
      </c>
      <c r="T1326" s="232">
        <v>8998</v>
      </c>
      <c r="U1326" s="230" t="s">
        <v>5699</v>
      </c>
      <c r="V1326" s="230" t="s">
        <v>5700</v>
      </c>
      <c r="W1326" s="233" t="str">
        <f>IFERROR(VLOOKUP(Query1[[#This Row],[ENTERPRISE_ID]],HR_tbl[],2, 0), "Not on HR File")</f>
        <v>Service Technician 3, In-Home</v>
      </c>
      <c r="X1326" s="113">
        <f>IFERROR(VLOOKUP(Query1[[#This Row],[ENTERPRISE_ID]],HR_tbl[],3,0), "Not on HR File")</f>
        <v>45851</v>
      </c>
      <c r="Y1326" s="234" t="str">
        <f>IFERROR(VLOOKUP(Query1[[#This Row],[ENTERPRISE_ID]], Addresses!$A:$Y,21,0), "Not on HR File")</f>
        <v>555 Shady Oaks Drive</v>
      </c>
      <c r="Z1326" s="234" t="str">
        <f>IFERROR(VLOOKUP(Query1[[#This Row],[ENTERPRISE_ID]], Addresses!$A:$Y,22,0), "Not on HR File")</f>
        <v>#202</v>
      </c>
      <c r="AA1326" s="234" t="str">
        <f>IFERROR(VLOOKUP(Query1[[#This Row],[ENTERPRISE_ID]], Addresses!$A:$Y,23,0), "Not on HR File")</f>
        <v>Palm Coast</v>
      </c>
      <c r="AB1326" s="234" t="str">
        <f>IFERROR(VLOOKUP(Query1[[#This Row],[ENTERPRISE_ID]], Addresses!$A:$Y,24,0), "Not on HR File")</f>
        <v>FL</v>
      </c>
      <c r="AC1326" s="234" t="str">
        <f>IFERROR(VLOOKUP(Query1[[#This Row],[ENTERPRISE_ID]], Addresses!$A:$Y,25,0), "Not on HR File")</f>
        <v>32164</v>
      </c>
      <c r="AD1326" s="230" t="s">
        <v>15046</v>
      </c>
      <c r="AE1326" s="235">
        <v>46086</v>
      </c>
    </row>
    <row r="1327" spans="1:31" x14ac:dyDescent="0.3">
      <c r="A1327" s="230" t="s">
        <v>2879</v>
      </c>
      <c r="B1327" s="230" t="str">
        <f>Query1[[#This Row],[LAST_NAME]]</f>
        <v>MOQUIN</v>
      </c>
      <c r="C1327" s="230" t="s">
        <v>2880</v>
      </c>
      <c r="D1327" s="230" t="s">
        <v>5822</v>
      </c>
      <c r="E1327" s="230" t="s">
        <v>12298</v>
      </c>
      <c r="F1327" s="230" t="s">
        <v>12299</v>
      </c>
      <c r="G1327" s="230" t="s">
        <v>2881</v>
      </c>
      <c r="H1327" s="230" t="str">
        <f>Query1[[#This Row],[FULL_NAME]]</f>
        <v>ELIJAH MOQUIN</v>
      </c>
      <c r="I1327" s="230" t="s">
        <v>5558</v>
      </c>
      <c r="J1327" s="230" t="s">
        <v>3728</v>
      </c>
      <c r="K1327" s="230" t="str">
        <f>Query1[[#This Row],[ENTERPRISE_ID]]</f>
        <v>EMOQUIN</v>
      </c>
      <c r="L1327" s="231">
        <v>4134720440</v>
      </c>
      <c r="M1327" s="230" t="s">
        <v>5630</v>
      </c>
      <c r="N1327" s="230" t="s">
        <v>12300</v>
      </c>
      <c r="O1327" s="230"/>
      <c r="P1327" s="230" t="s">
        <v>12301</v>
      </c>
      <c r="Q1327" s="230" t="s">
        <v>382</v>
      </c>
      <c r="R1327" s="230" t="s">
        <v>12302</v>
      </c>
      <c r="S1327" s="230" t="s">
        <v>5664</v>
      </c>
      <c r="T1327" s="232">
        <v>8998</v>
      </c>
      <c r="U1327" s="230" t="s">
        <v>7146</v>
      </c>
      <c r="V1327" s="230" t="s">
        <v>7147</v>
      </c>
      <c r="W1327" s="233" t="str">
        <f>IFERROR(VLOOKUP(Query1[[#This Row],[ENTERPRISE_ID]],HR_tbl[],2, 0), "Not on HR File")</f>
        <v>Service Technician 2, Trainee</v>
      </c>
      <c r="X1327" s="113">
        <f>IFERROR(VLOOKUP(Query1[[#This Row],[ENTERPRISE_ID]],HR_tbl[],3,0), "Not on HR File")</f>
        <v>46026</v>
      </c>
      <c r="Y1327" s="234" t="str">
        <f>IFERROR(VLOOKUP(Query1[[#This Row],[ENTERPRISE_ID]], Addresses!$A:$Y,21,0), "Not on HR File")</f>
        <v>Not on HR File</v>
      </c>
      <c r="Z1327" s="234" t="str">
        <f>IFERROR(VLOOKUP(Query1[[#This Row],[ENTERPRISE_ID]], Addresses!$A:$Y,22,0), "Not on HR File")</f>
        <v>Not on HR File</v>
      </c>
      <c r="AA1327" s="234" t="str">
        <f>IFERROR(VLOOKUP(Query1[[#This Row],[ENTERPRISE_ID]], Addresses!$A:$Y,23,0), "Not on HR File")</f>
        <v>Not on HR File</v>
      </c>
      <c r="AB1327" s="234" t="str">
        <f>IFERROR(VLOOKUP(Query1[[#This Row],[ENTERPRISE_ID]], Addresses!$A:$Y,24,0), "Not on HR File")</f>
        <v>Not on HR File</v>
      </c>
      <c r="AC1327" s="234" t="str">
        <f>IFERROR(VLOOKUP(Query1[[#This Row],[ENTERPRISE_ID]], Addresses!$A:$Y,25,0), "Not on HR File")</f>
        <v>Not on HR File</v>
      </c>
      <c r="AD1327" s="230" t="s">
        <v>12303</v>
      </c>
      <c r="AE1327" s="235">
        <v>46086</v>
      </c>
    </row>
    <row r="1328" spans="1:31" x14ac:dyDescent="0.3">
      <c r="A1328" s="230" t="s">
        <v>9026</v>
      </c>
      <c r="B1328" s="230" t="str">
        <f>Query1[[#This Row],[LAST_NAME]]</f>
        <v>ROARK</v>
      </c>
      <c r="C1328" s="230" t="s">
        <v>9027</v>
      </c>
      <c r="D1328" s="230" t="s">
        <v>6119</v>
      </c>
      <c r="E1328" s="230" t="s">
        <v>9028</v>
      </c>
      <c r="F1328" s="230" t="s">
        <v>9029</v>
      </c>
      <c r="G1328" s="230" t="s">
        <v>9030</v>
      </c>
      <c r="H1328" s="230" t="str">
        <f>Query1[[#This Row],[FULL_NAME]]</f>
        <v>NICHOLAS ROARK</v>
      </c>
      <c r="I1328" s="230" t="s">
        <v>9031</v>
      </c>
      <c r="J1328" s="230" t="s">
        <v>4713</v>
      </c>
      <c r="K1328" s="230" t="str">
        <f>Query1[[#This Row],[ENTERPRISE_ID]]</f>
        <v>NROARK</v>
      </c>
      <c r="L1328" s="231">
        <v>8286660646</v>
      </c>
      <c r="M1328" s="230" t="s">
        <v>5630</v>
      </c>
      <c r="N1328" s="230" t="s">
        <v>9032</v>
      </c>
      <c r="O1328" s="230"/>
      <c r="P1328" s="230" t="s">
        <v>9033</v>
      </c>
      <c r="Q1328" s="230" t="s">
        <v>416</v>
      </c>
      <c r="R1328" s="230" t="s">
        <v>9034</v>
      </c>
      <c r="S1328" s="230" t="s">
        <v>5738</v>
      </c>
      <c r="T1328" s="232">
        <v>8998</v>
      </c>
      <c r="U1328" s="230" t="s">
        <v>9035</v>
      </c>
      <c r="V1328" s="230" t="s">
        <v>9036</v>
      </c>
      <c r="W1328" s="233" t="str">
        <f>IFERROR(VLOOKUP(Query1[[#This Row],[ENTERPRISE_ID]],HR_tbl[],2, 0), "Not on HR File")</f>
        <v>Service Technician 1, In-Home</v>
      </c>
      <c r="X1328" s="113">
        <f>IFERROR(VLOOKUP(Query1[[#This Row],[ENTERPRISE_ID]],HR_tbl[],3,0), "Not on HR File")</f>
        <v>41702</v>
      </c>
      <c r="Y1328" s="234" t="str">
        <f>IFERROR(VLOOKUP(Query1[[#This Row],[ENTERPRISE_ID]], Addresses!$A:$Y,21,0), "Not on HR File")</f>
        <v>379 Upper Doe Bag Road</v>
      </c>
      <c r="Z1328" s="234">
        <f>IFERROR(VLOOKUP(Query1[[#This Row],[ENTERPRISE_ID]], Addresses!$A:$Y,22,0), "Not on HR File")</f>
        <v>0</v>
      </c>
      <c r="AA1328" s="234" t="str">
        <f>IFERROR(VLOOKUP(Query1[[#This Row],[ENTERPRISE_ID]], Addresses!$A:$Y,23,0), "Not on HR File")</f>
        <v>Green Mountain</v>
      </c>
      <c r="AB1328" s="234" t="str">
        <f>IFERROR(VLOOKUP(Query1[[#This Row],[ENTERPRISE_ID]], Addresses!$A:$Y,24,0), "Not on HR File")</f>
        <v>NC</v>
      </c>
      <c r="AC1328" s="234" t="str">
        <f>IFERROR(VLOOKUP(Query1[[#This Row],[ENTERPRISE_ID]], Addresses!$A:$Y,25,0), "Not on HR File")</f>
        <v>28740</v>
      </c>
      <c r="AD1328" s="230" t="s">
        <v>31541</v>
      </c>
      <c r="AE1328" s="235">
        <v>46086</v>
      </c>
    </row>
    <row r="1329" spans="1:31" x14ac:dyDescent="0.3">
      <c r="A1329" s="230" t="s">
        <v>15824</v>
      </c>
      <c r="B1329" s="230" t="str">
        <f>Query1[[#This Row],[LAST_NAME]]</f>
        <v>SPARTZ</v>
      </c>
      <c r="C1329" s="230" t="s">
        <v>15825</v>
      </c>
      <c r="D1329" s="230" t="s">
        <v>5833</v>
      </c>
      <c r="E1329" s="230" t="s">
        <v>15826</v>
      </c>
      <c r="F1329" s="230" t="s">
        <v>15827</v>
      </c>
      <c r="G1329" s="230" t="s">
        <v>11098</v>
      </c>
      <c r="H1329" s="230" t="str">
        <f>Query1[[#This Row],[FULL_NAME]]</f>
        <v>JEFFREY SPARTZ</v>
      </c>
      <c r="I1329" s="230" t="s">
        <v>15828</v>
      </c>
      <c r="J1329" s="230" t="s">
        <v>4025</v>
      </c>
      <c r="K1329" s="230" t="str">
        <f>Query1[[#This Row],[ENTERPRISE_ID]]</f>
        <v>JSPART</v>
      </c>
      <c r="L1329" s="231">
        <v>6122276248</v>
      </c>
      <c r="M1329" s="230" t="s">
        <v>5630</v>
      </c>
      <c r="N1329" s="230" t="s">
        <v>15829</v>
      </c>
      <c r="O1329" s="230"/>
      <c r="P1329" s="230" t="s">
        <v>15830</v>
      </c>
      <c r="Q1329" s="230" t="s">
        <v>955</v>
      </c>
      <c r="R1329" s="230" t="s">
        <v>15831</v>
      </c>
      <c r="S1329" s="230" t="s">
        <v>5916</v>
      </c>
      <c r="T1329" s="232">
        <v>8998</v>
      </c>
      <c r="U1329" s="230" t="s">
        <v>5715</v>
      </c>
      <c r="V1329" s="230" t="s">
        <v>5716</v>
      </c>
      <c r="W1329" s="233" t="str">
        <f>IFERROR(VLOOKUP(Query1[[#This Row],[ENTERPRISE_ID]],HR_tbl[],2, 0), "Not on HR File")</f>
        <v>Team Lead Technician</v>
      </c>
      <c r="X1329" s="113">
        <f>IFERROR(VLOOKUP(Query1[[#This Row],[ENTERPRISE_ID]],HR_tbl[],3,0), "Not on HR File")</f>
        <v>31538</v>
      </c>
      <c r="Y1329" s="234" t="str">
        <f>IFERROR(VLOOKUP(Query1[[#This Row],[ENTERPRISE_ID]], Addresses!$A:$Y,21,0), "Not on HR File")</f>
        <v>3051 BOONE AVE NO</v>
      </c>
      <c r="Z1329" s="234">
        <f>IFERROR(VLOOKUP(Query1[[#This Row],[ENTERPRISE_ID]], Addresses!$A:$Y,22,0), "Not on HR File")</f>
        <v>0</v>
      </c>
      <c r="AA1329" s="234" t="str">
        <f>IFERROR(VLOOKUP(Query1[[#This Row],[ENTERPRISE_ID]], Addresses!$A:$Y,23,0), "Not on HR File")</f>
        <v>NEW HOPE</v>
      </c>
      <c r="AB1329" s="234" t="str">
        <f>IFERROR(VLOOKUP(Query1[[#This Row],[ENTERPRISE_ID]], Addresses!$A:$Y,24,0), "Not on HR File")</f>
        <v>MN</v>
      </c>
      <c r="AC1329" s="234" t="str">
        <f>IFERROR(VLOOKUP(Query1[[#This Row],[ENTERPRISE_ID]], Addresses!$A:$Y,25,0), "Not on HR File")</f>
        <v>55427</v>
      </c>
      <c r="AD1329" s="230" t="s">
        <v>15832</v>
      </c>
      <c r="AE1329" s="235">
        <v>46086</v>
      </c>
    </row>
    <row r="1330" spans="1:31" x14ac:dyDescent="0.3">
      <c r="A1330" s="230" t="s">
        <v>15623</v>
      </c>
      <c r="B1330" s="230" t="str">
        <f>Query1[[#This Row],[LAST_NAME]]</f>
        <v>ASOBS</v>
      </c>
      <c r="C1330" s="230" t="s">
        <v>15624</v>
      </c>
      <c r="D1330" s="230" t="s">
        <v>5719</v>
      </c>
      <c r="E1330" s="230" t="s">
        <v>15625</v>
      </c>
      <c r="F1330" s="230" t="s">
        <v>15626</v>
      </c>
      <c r="G1330" s="230" t="s">
        <v>15627</v>
      </c>
      <c r="H1330" s="230" t="str">
        <f>Query1[[#This Row],[FULL_NAME]]</f>
        <v>RUBIN ASOBS</v>
      </c>
      <c r="I1330" s="230" t="s">
        <v>15628</v>
      </c>
      <c r="J1330" s="230" t="s">
        <v>15629</v>
      </c>
      <c r="K1330" s="230" t="str">
        <f>Query1[[#This Row],[ENTERPRISE_ID]]</f>
        <v>RASOBS</v>
      </c>
      <c r="L1330" s="231">
        <v>2624691086</v>
      </c>
      <c r="M1330" s="230" t="s">
        <v>5630</v>
      </c>
      <c r="N1330" s="230" t="s">
        <v>15630</v>
      </c>
      <c r="O1330" s="230"/>
      <c r="P1330" s="230" t="s">
        <v>10715</v>
      </c>
      <c r="Q1330" s="230" t="s">
        <v>453</v>
      </c>
      <c r="R1330" s="230" t="s">
        <v>15631</v>
      </c>
      <c r="S1330" s="230" t="s">
        <v>5634</v>
      </c>
      <c r="T1330" s="232">
        <v>8998</v>
      </c>
      <c r="U1330" s="230" t="s">
        <v>6615</v>
      </c>
      <c r="V1330" s="230" t="s">
        <v>6616</v>
      </c>
      <c r="W1330" s="233" t="str">
        <f>IFERROR(VLOOKUP(Query1[[#This Row],[ENTERPRISE_ID]],HR_tbl[],2, 0), "Not on HR File")</f>
        <v>Service Technician 1, In-Home</v>
      </c>
      <c r="X1330" s="113">
        <f>IFERROR(VLOOKUP(Query1[[#This Row],[ENTERPRISE_ID]],HR_tbl[],3,0), "Not on HR File")</f>
        <v>44251</v>
      </c>
      <c r="Y1330" s="234" t="str">
        <f>IFERROR(VLOOKUP(Query1[[#This Row],[ENTERPRISE_ID]], Addresses!$A:$Y,21,0), "Not on HR File")</f>
        <v>1728 Blake Abe</v>
      </c>
      <c r="Z1330" s="234">
        <f>IFERROR(VLOOKUP(Query1[[#This Row],[ENTERPRISE_ID]], Addresses!$A:$Y,22,0), "Not on HR File")</f>
        <v>0</v>
      </c>
      <c r="AA1330" s="234" t="str">
        <f>IFERROR(VLOOKUP(Query1[[#This Row],[ENTERPRISE_ID]], Addresses!$A:$Y,23,0), "Not on HR File")</f>
        <v>RACINE</v>
      </c>
      <c r="AB1330" s="234" t="str">
        <f>IFERROR(VLOOKUP(Query1[[#This Row],[ENTERPRISE_ID]], Addresses!$A:$Y,24,0), "Not on HR File")</f>
        <v>WI</v>
      </c>
      <c r="AC1330" s="234" t="str">
        <f>IFERROR(VLOOKUP(Query1[[#This Row],[ENTERPRISE_ID]], Addresses!$A:$Y,25,0), "Not on HR File")</f>
        <v>53404</v>
      </c>
      <c r="AD1330" s="230" t="s">
        <v>15632</v>
      </c>
      <c r="AE1330" s="235">
        <v>46086</v>
      </c>
    </row>
    <row r="1331" spans="1:31" x14ac:dyDescent="0.3">
      <c r="A1331" s="230" t="s">
        <v>620</v>
      </c>
      <c r="B1331" s="230" t="str">
        <f>Query1[[#This Row],[LAST_NAME]]</f>
        <v>PEAKE</v>
      </c>
      <c r="C1331" s="230" t="s">
        <v>621</v>
      </c>
      <c r="D1331" s="230" t="s">
        <v>5788</v>
      </c>
      <c r="E1331" s="230" t="s">
        <v>15617</v>
      </c>
      <c r="F1331" s="230" t="s">
        <v>15618</v>
      </c>
      <c r="G1331" s="230" t="s">
        <v>622</v>
      </c>
      <c r="H1331" s="230" t="str">
        <f>Query1[[#This Row],[FULL_NAME]]</f>
        <v>ELISHA PEAKE</v>
      </c>
      <c r="I1331" s="230" t="s">
        <v>4301</v>
      </c>
      <c r="J1331" s="230" t="s">
        <v>4300</v>
      </c>
      <c r="K1331" s="230" t="str">
        <f>Query1[[#This Row],[ENTERPRISE_ID]]</f>
        <v>EPEAKE</v>
      </c>
      <c r="L1331" s="231">
        <v>2406430072</v>
      </c>
      <c r="M1331" s="230" t="s">
        <v>5630</v>
      </c>
      <c r="N1331" s="230" t="s">
        <v>15619</v>
      </c>
      <c r="O1331" s="230"/>
      <c r="P1331" s="230" t="s">
        <v>15620</v>
      </c>
      <c r="Q1331" s="230" t="s">
        <v>541</v>
      </c>
      <c r="R1331" s="230" t="s">
        <v>15621</v>
      </c>
      <c r="S1331" s="230" t="s">
        <v>5634</v>
      </c>
      <c r="T1331" s="232">
        <v>8998</v>
      </c>
      <c r="U1331" s="230" t="s">
        <v>5795</v>
      </c>
      <c r="V1331" s="230" t="s">
        <v>5796</v>
      </c>
      <c r="W1331" s="233" t="str">
        <f>IFERROR(VLOOKUP(Query1[[#This Row],[ENTERPRISE_ID]],HR_tbl[],2, 0), "Not on HR File")</f>
        <v>Service Technician 1, In-Home</v>
      </c>
      <c r="X1331" s="113">
        <f>IFERROR(VLOOKUP(Query1[[#This Row],[ENTERPRISE_ID]],HR_tbl[],3,0), "Not on HR File")</f>
        <v>45914</v>
      </c>
      <c r="Y1331" s="234" t="str">
        <f>IFERROR(VLOOKUP(Query1[[#This Row],[ENTERPRISE_ID]], Addresses!$A:$Y,21,0), "Not on HR File")</f>
        <v>78 WINNERS CIRCLE</v>
      </c>
      <c r="Z1331" s="234">
        <f>IFERROR(VLOOKUP(Query1[[#This Row],[ENTERPRISE_ID]], Addresses!$A:$Y,22,0), "Not on HR File")</f>
        <v>0</v>
      </c>
      <c r="AA1331" s="234" t="str">
        <f>IFERROR(VLOOKUP(Query1[[#This Row],[ENTERPRISE_ID]], Addresses!$A:$Y,23,0), "Not on HR File")</f>
        <v>LA PLATA</v>
      </c>
      <c r="AB1331" s="234" t="str">
        <f>IFERROR(VLOOKUP(Query1[[#This Row],[ENTERPRISE_ID]], Addresses!$A:$Y,24,0), "Not on HR File")</f>
        <v>MD</v>
      </c>
      <c r="AC1331" s="234" t="str">
        <f>IFERROR(VLOOKUP(Query1[[#This Row],[ENTERPRISE_ID]], Addresses!$A:$Y,25,0), "Not on HR File")</f>
        <v>20646</v>
      </c>
      <c r="AD1331" s="230" t="s">
        <v>15622</v>
      </c>
      <c r="AE1331" s="235">
        <v>46086</v>
      </c>
    </row>
    <row r="1332" spans="1:31" x14ac:dyDescent="0.3">
      <c r="A1332" s="230" t="s">
        <v>17163</v>
      </c>
      <c r="B1332" s="230" t="str">
        <f>Query1[[#This Row],[LAST_NAME]]</f>
        <v>YOUNG</v>
      </c>
      <c r="C1332" s="230" t="s">
        <v>17164</v>
      </c>
      <c r="D1332" s="230" t="s">
        <v>6119</v>
      </c>
      <c r="E1332" s="230" t="s">
        <v>17165</v>
      </c>
      <c r="F1332" s="230" t="s">
        <v>17166</v>
      </c>
      <c r="G1332" s="230" t="s">
        <v>17167</v>
      </c>
      <c r="H1332" s="230" t="str">
        <f>Query1[[#This Row],[FULL_NAME]]</f>
        <v>JAMES YOUNG</v>
      </c>
      <c r="I1332" s="230" t="s">
        <v>5027</v>
      </c>
      <c r="J1332" s="230" t="s">
        <v>3968</v>
      </c>
      <c r="K1332" s="230" t="str">
        <f>Query1[[#This Row],[ENTERPRISE_ID]]</f>
        <v>JYOUNG6</v>
      </c>
      <c r="L1332" s="231">
        <v>8125531698</v>
      </c>
      <c r="M1332" s="230" t="s">
        <v>5630</v>
      </c>
      <c r="N1332" s="230" t="s">
        <v>17168</v>
      </c>
      <c r="O1332" s="230"/>
      <c r="P1332" s="230" t="s">
        <v>2216</v>
      </c>
      <c r="Q1332" s="230" t="s">
        <v>773</v>
      </c>
      <c r="R1332" s="230" t="s">
        <v>3228</v>
      </c>
      <c r="S1332" s="230" t="s">
        <v>5664</v>
      </c>
      <c r="T1332" s="232">
        <v>8998</v>
      </c>
      <c r="U1332" s="230" t="s">
        <v>1117</v>
      </c>
      <c r="V1332" s="230" t="s">
        <v>6927</v>
      </c>
      <c r="W1332" s="233" t="str">
        <f>IFERROR(VLOOKUP(Query1[[#This Row],[ENTERPRISE_ID]],HR_tbl[],2, 0), "Not on HR File")</f>
        <v>Service Technician 2, Trainee</v>
      </c>
      <c r="X1332" s="113">
        <f>IFERROR(VLOOKUP(Query1[[#This Row],[ENTERPRISE_ID]],HR_tbl[],3,0), "Not on HR File")</f>
        <v>46075</v>
      </c>
      <c r="Y1332" s="234" t="str">
        <f>IFERROR(VLOOKUP(Query1[[#This Row],[ENTERPRISE_ID]], Addresses!$A:$Y,21,0), "Not on HR File")</f>
        <v>Not on HR File</v>
      </c>
      <c r="Z1332" s="234" t="str">
        <f>IFERROR(VLOOKUP(Query1[[#This Row],[ENTERPRISE_ID]], Addresses!$A:$Y,22,0), "Not on HR File")</f>
        <v>Not on HR File</v>
      </c>
      <c r="AA1332" s="234" t="str">
        <f>IFERROR(VLOOKUP(Query1[[#This Row],[ENTERPRISE_ID]], Addresses!$A:$Y,23,0), "Not on HR File")</f>
        <v>Not on HR File</v>
      </c>
      <c r="AB1332" s="234" t="str">
        <f>IFERROR(VLOOKUP(Query1[[#This Row],[ENTERPRISE_ID]], Addresses!$A:$Y,24,0), "Not on HR File")</f>
        <v>Not on HR File</v>
      </c>
      <c r="AC1332" s="234" t="str">
        <f>IFERROR(VLOOKUP(Query1[[#This Row],[ENTERPRISE_ID]], Addresses!$A:$Y,25,0), "Not on HR File")</f>
        <v>Not on HR File</v>
      </c>
      <c r="AD1332" s="230" t="s">
        <v>17169</v>
      </c>
      <c r="AE1332" s="235">
        <v>46086</v>
      </c>
    </row>
    <row r="1333" spans="1:31" x14ac:dyDescent="0.3">
      <c r="A1333" s="230" t="s">
        <v>11056</v>
      </c>
      <c r="B1333" s="230" t="str">
        <f>Query1[[#This Row],[LAST_NAME]]</f>
        <v>ROWAN</v>
      </c>
      <c r="C1333" s="230" t="s">
        <v>11057</v>
      </c>
      <c r="D1333" s="230" t="s">
        <v>5867</v>
      </c>
      <c r="E1333" s="230" t="s">
        <v>11058</v>
      </c>
      <c r="F1333" s="230" t="s">
        <v>11059</v>
      </c>
      <c r="G1333" s="230" t="s">
        <v>6413</v>
      </c>
      <c r="H1333" s="230" t="str">
        <f>Query1[[#This Row],[FULL_NAME]]</f>
        <v>GARY ROWAN</v>
      </c>
      <c r="I1333" s="230" t="s">
        <v>11060</v>
      </c>
      <c r="J1333" s="230" t="s">
        <v>4230</v>
      </c>
      <c r="K1333" s="230" t="str">
        <f>Query1[[#This Row],[ENTERPRISE_ID]]</f>
        <v>GROWAN1</v>
      </c>
      <c r="L1333" s="231">
        <v>6192773047</v>
      </c>
      <c r="M1333" s="230" t="s">
        <v>5630</v>
      </c>
      <c r="N1333" s="230" t="s">
        <v>11061</v>
      </c>
      <c r="O1333" s="230"/>
      <c r="P1333" s="230" t="s">
        <v>11062</v>
      </c>
      <c r="Q1333" s="230" t="s">
        <v>219</v>
      </c>
      <c r="R1333" s="230" t="s">
        <v>11063</v>
      </c>
      <c r="S1333" s="230" t="s">
        <v>5634</v>
      </c>
      <c r="T1333" s="232">
        <v>8998</v>
      </c>
      <c r="U1333" s="230" t="s">
        <v>5715</v>
      </c>
      <c r="V1333" s="230" t="s">
        <v>5716</v>
      </c>
      <c r="W1333" s="233" t="str">
        <f>IFERROR(VLOOKUP(Query1[[#This Row],[ENTERPRISE_ID]],HR_tbl[],2, 0), "Not on HR File")</f>
        <v>Team Lead Technician</v>
      </c>
      <c r="X1333" s="113">
        <f>IFERROR(VLOOKUP(Query1[[#This Row],[ENTERPRISE_ID]],HR_tbl[],3,0), "Not on HR File")</f>
        <v>30761</v>
      </c>
      <c r="Y1333" s="234" t="str">
        <f>IFERROR(VLOOKUP(Query1[[#This Row],[ENTERPRISE_ID]], Addresses!$A:$Y,21,0), "Not on HR File")</f>
        <v>10114 BUENA VISTA DR.</v>
      </c>
      <c r="Z1333" s="234">
        <f>IFERROR(VLOOKUP(Query1[[#This Row],[ENTERPRISE_ID]], Addresses!$A:$Y,22,0), "Not on HR File")</f>
        <v>0</v>
      </c>
      <c r="AA1333" s="234" t="str">
        <f>IFERROR(VLOOKUP(Query1[[#This Row],[ENTERPRISE_ID]], Addresses!$A:$Y,23,0), "Not on HR File")</f>
        <v>SPRING VALLEY</v>
      </c>
      <c r="AB1333" s="234" t="str">
        <f>IFERROR(VLOOKUP(Query1[[#This Row],[ENTERPRISE_ID]], Addresses!$A:$Y,24,0), "Not on HR File")</f>
        <v>CA</v>
      </c>
      <c r="AC1333" s="234" t="str">
        <f>IFERROR(VLOOKUP(Query1[[#This Row],[ENTERPRISE_ID]], Addresses!$A:$Y,25,0), "Not on HR File")</f>
        <v>91977</v>
      </c>
      <c r="AD1333" s="230" t="s">
        <v>11064</v>
      </c>
      <c r="AE1333" s="235">
        <v>46086</v>
      </c>
    </row>
    <row r="1334" spans="1:31" x14ac:dyDescent="0.3">
      <c r="A1334" s="230" t="s">
        <v>694</v>
      </c>
      <c r="B1334" s="230" t="str">
        <f>Query1[[#This Row],[LAST_NAME]]</f>
        <v>GUILLAUME</v>
      </c>
      <c r="C1334" s="230" t="s">
        <v>14836</v>
      </c>
      <c r="D1334" s="230" t="s">
        <v>6339</v>
      </c>
      <c r="E1334" s="230" t="s">
        <v>14837</v>
      </c>
      <c r="F1334" s="230" t="s">
        <v>14838</v>
      </c>
      <c r="G1334" s="230" t="s">
        <v>14839</v>
      </c>
      <c r="H1334" s="230" t="str">
        <f>Query1[[#This Row],[FULL_NAME]]</f>
        <v>ALEXANDER GUILLAUME</v>
      </c>
      <c r="I1334" s="230" t="s">
        <v>14840</v>
      </c>
      <c r="J1334" s="230" t="s">
        <v>4019</v>
      </c>
      <c r="K1334" s="230" t="str">
        <f>Query1[[#This Row],[ENTERPRISE_ID]]</f>
        <v>AGUILLA</v>
      </c>
      <c r="L1334" s="231">
        <v>9089661979</v>
      </c>
      <c r="M1334" s="230" t="s">
        <v>5630</v>
      </c>
      <c r="N1334" s="230" t="s">
        <v>14841</v>
      </c>
      <c r="O1334" s="230"/>
      <c r="P1334" s="230" t="s">
        <v>14842</v>
      </c>
      <c r="Q1334" s="230" t="s">
        <v>719</v>
      </c>
      <c r="R1334" s="230" t="s">
        <v>14843</v>
      </c>
      <c r="S1334" s="230" t="s">
        <v>5664</v>
      </c>
      <c r="T1334" s="232">
        <v>8998</v>
      </c>
      <c r="U1334" s="230" t="s">
        <v>8726</v>
      </c>
      <c r="V1334" s="230" t="s">
        <v>8727</v>
      </c>
      <c r="W1334" s="233" t="str">
        <f>IFERROR(VLOOKUP(Query1[[#This Row],[ENTERPRISE_ID]],HR_tbl[],2, 0), "Not on HR File")</f>
        <v>Service Technician 2, Trainee</v>
      </c>
      <c r="X1334" s="113">
        <f>IFERROR(VLOOKUP(Query1[[#This Row],[ENTERPRISE_ID]],HR_tbl[],3,0), "Not on HR File")</f>
        <v>46026</v>
      </c>
      <c r="Y1334" s="234" t="str">
        <f>IFERROR(VLOOKUP(Query1[[#This Row],[ENTERPRISE_ID]], Addresses!$A:$Y,21,0), "Not on HR File")</f>
        <v>Not on HR File</v>
      </c>
      <c r="Z1334" s="234" t="str">
        <f>IFERROR(VLOOKUP(Query1[[#This Row],[ENTERPRISE_ID]], Addresses!$A:$Y,22,0), "Not on HR File")</f>
        <v>Not on HR File</v>
      </c>
      <c r="AA1334" s="234" t="str">
        <f>IFERROR(VLOOKUP(Query1[[#This Row],[ENTERPRISE_ID]], Addresses!$A:$Y,23,0), "Not on HR File")</f>
        <v>Not on HR File</v>
      </c>
      <c r="AB1334" s="234" t="str">
        <f>IFERROR(VLOOKUP(Query1[[#This Row],[ENTERPRISE_ID]], Addresses!$A:$Y,24,0), "Not on HR File")</f>
        <v>Not on HR File</v>
      </c>
      <c r="AC1334" s="234" t="str">
        <f>IFERROR(VLOOKUP(Query1[[#This Row],[ENTERPRISE_ID]], Addresses!$A:$Y,25,0), "Not on HR File")</f>
        <v>Not on HR File</v>
      </c>
      <c r="AD1334" s="230" t="s">
        <v>14844</v>
      </c>
      <c r="AE1334" s="235">
        <v>46086</v>
      </c>
    </row>
    <row r="1335" spans="1:31" x14ac:dyDescent="0.3">
      <c r="A1335" s="230" t="s">
        <v>1772</v>
      </c>
      <c r="B1335" s="230" t="str">
        <f>Query1[[#This Row],[LAST_NAME]]</f>
        <v>DIBELLO II</v>
      </c>
      <c r="C1335" s="230" t="s">
        <v>1774</v>
      </c>
      <c r="D1335" s="230" t="s">
        <v>5822</v>
      </c>
      <c r="E1335" s="230" t="s">
        <v>18858</v>
      </c>
      <c r="F1335" s="230" t="s">
        <v>18859</v>
      </c>
      <c r="G1335" s="230" t="s">
        <v>1775</v>
      </c>
      <c r="H1335" s="230" t="str">
        <f>Query1[[#This Row],[FULL_NAME]]</f>
        <v>CARL DIBELLO II</v>
      </c>
      <c r="I1335" s="230" t="s">
        <v>18860</v>
      </c>
      <c r="J1335" s="230" t="s">
        <v>4321</v>
      </c>
      <c r="K1335" s="230" t="str">
        <f>Query1[[#This Row],[ENTERPRISE_ID]]</f>
        <v>CDIBELL</v>
      </c>
      <c r="L1335" s="231">
        <v>3158860334</v>
      </c>
      <c r="M1335" s="230" t="s">
        <v>5630</v>
      </c>
      <c r="N1335" s="230" t="s">
        <v>18861</v>
      </c>
      <c r="O1335" s="230" t="s">
        <v>18862</v>
      </c>
      <c r="P1335" s="230" t="s">
        <v>1779</v>
      </c>
      <c r="Q1335" s="230" t="s">
        <v>318</v>
      </c>
      <c r="R1335" s="230" t="s">
        <v>4569</v>
      </c>
      <c r="S1335" s="230" t="s">
        <v>5916</v>
      </c>
      <c r="T1335" s="232">
        <v>8998</v>
      </c>
      <c r="U1335" s="230" t="s">
        <v>6588</v>
      </c>
      <c r="V1335" s="230" t="s">
        <v>6589</v>
      </c>
      <c r="W1335" s="233" t="str">
        <f>IFERROR(VLOOKUP(Query1[[#This Row],[ENTERPRISE_ID]],HR_tbl[],2, 0), "Not on HR File")</f>
        <v>Service Technician 1, In-Home</v>
      </c>
      <c r="X1335" s="113">
        <f>IFERROR(VLOOKUP(Query1[[#This Row],[ENTERPRISE_ID]],HR_tbl[],3,0), "Not on HR File")</f>
        <v>45956</v>
      </c>
      <c r="Y1335" s="234" t="str">
        <f>IFERROR(VLOOKUP(Query1[[#This Row],[ENTERPRISE_ID]], Addresses!$A:$Y,21,0), "Not on HR File")</f>
        <v>112 ROSS PLACE</v>
      </c>
      <c r="Z1335" s="234" t="str">
        <f>IFERROR(VLOOKUP(Query1[[#This Row],[ENTERPRISE_ID]], Addresses!$A:$Y,22,0), "Not on HR File")</f>
        <v>APT.2</v>
      </c>
      <c r="AA1335" s="234" t="str">
        <f>IFERROR(VLOOKUP(Query1[[#This Row],[ENTERPRISE_ID]], Addresses!$A:$Y,23,0), "Not on HR File")</f>
        <v>AUBURN</v>
      </c>
      <c r="AB1335" s="234" t="str">
        <f>IFERROR(VLOOKUP(Query1[[#This Row],[ENTERPRISE_ID]], Addresses!$A:$Y,24,0), "Not on HR File")</f>
        <v>NY</v>
      </c>
      <c r="AC1335" s="234" t="str">
        <f>IFERROR(VLOOKUP(Query1[[#This Row],[ENTERPRISE_ID]], Addresses!$A:$Y,25,0), "Not on HR File")</f>
        <v>13021</v>
      </c>
      <c r="AD1335" s="230" t="s">
        <v>18863</v>
      </c>
      <c r="AE1335" s="235">
        <v>46086</v>
      </c>
    </row>
    <row r="1336" spans="1:31" x14ac:dyDescent="0.3">
      <c r="A1336" s="230" t="s">
        <v>17452</v>
      </c>
      <c r="B1336" s="230" t="str">
        <f>Query1[[#This Row],[LAST_NAME]]</f>
        <v>SCOTT</v>
      </c>
      <c r="C1336" s="230" t="s">
        <v>17453</v>
      </c>
      <c r="D1336" s="230" t="s">
        <v>5647</v>
      </c>
      <c r="E1336" s="230" t="s">
        <v>17454</v>
      </c>
      <c r="F1336" s="230" t="s">
        <v>17455</v>
      </c>
      <c r="G1336" s="230" t="s">
        <v>17456</v>
      </c>
      <c r="H1336" s="230" t="str">
        <f>Query1[[#This Row],[FULL_NAME]]</f>
        <v>ROBERT SCOTT</v>
      </c>
      <c r="I1336" s="230" t="s">
        <v>3795</v>
      </c>
      <c r="J1336" s="230" t="s">
        <v>4188</v>
      </c>
      <c r="K1336" s="230" t="str">
        <f>Query1[[#This Row],[ENTERPRISE_ID]]</f>
        <v>RSCOTT4</v>
      </c>
      <c r="L1336" s="231">
        <v>9568651277</v>
      </c>
      <c r="M1336" s="230" t="s">
        <v>5630</v>
      </c>
      <c r="N1336" s="230" t="s">
        <v>17457</v>
      </c>
      <c r="O1336" s="230" t="s">
        <v>17458</v>
      </c>
      <c r="P1336" s="230" t="s">
        <v>10211</v>
      </c>
      <c r="Q1336" s="230" t="s">
        <v>279</v>
      </c>
      <c r="R1336" s="230" t="s">
        <v>10212</v>
      </c>
      <c r="S1336" s="230" t="s">
        <v>5634</v>
      </c>
      <c r="T1336" s="232">
        <v>8998</v>
      </c>
      <c r="U1336" s="230" t="s">
        <v>6204</v>
      </c>
      <c r="V1336" s="230" t="s">
        <v>6205</v>
      </c>
      <c r="W1336" s="233" t="str">
        <f>IFERROR(VLOOKUP(Query1[[#This Row],[ENTERPRISE_ID]],HR_tbl[],2, 0), "Not on HR File")</f>
        <v>Service Technician 1, In-Home</v>
      </c>
      <c r="X1336" s="113">
        <f>IFERROR(VLOOKUP(Query1[[#This Row],[ENTERPRISE_ID]],HR_tbl[],3,0), "Not on HR File")</f>
        <v>29782</v>
      </c>
      <c r="Y1336" s="234" t="str">
        <f>IFERROR(VLOOKUP(Query1[[#This Row],[ENTERPRISE_ID]], Addresses!$A:$Y,21,0), "Not on HR File")</f>
        <v>609 south M st</v>
      </c>
      <c r="Z1336" s="234">
        <f>IFERROR(VLOOKUP(Query1[[#This Row],[ENTERPRISE_ID]], Addresses!$A:$Y,22,0), "Not on HR File")</f>
        <v>0</v>
      </c>
      <c r="AA1336" s="234" t="str">
        <f>IFERROR(VLOOKUP(Query1[[#This Row],[ENTERPRISE_ID]], Addresses!$A:$Y,23,0), "Not on HR File")</f>
        <v>harlingen</v>
      </c>
      <c r="AB1336" s="234" t="str">
        <f>IFERROR(VLOOKUP(Query1[[#This Row],[ENTERPRISE_ID]], Addresses!$A:$Y,24,0), "Not on HR File")</f>
        <v>TX</v>
      </c>
      <c r="AC1336" s="234" t="str">
        <f>IFERROR(VLOOKUP(Query1[[#This Row],[ENTERPRISE_ID]], Addresses!$A:$Y,25,0), "Not on HR File")</f>
        <v>78550</v>
      </c>
      <c r="AD1336" s="230" t="s">
        <v>17459</v>
      </c>
      <c r="AE1336" s="235">
        <v>46086</v>
      </c>
    </row>
    <row r="1337" spans="1:31" x14ac:dyDescent="0.3">
      <c r="A1337" s="230" t="s">
        <v>17746</v>
      </c>
      <c r="B1337" s="230" t="str">
        <f>Query1[[#This Row],[LAST_NAME]]</f>
        <v>STINGU</v>
      </c>
      <c r="C1337" s="230" t="s">
        <v>17747</v>
      </c>
      <c r="D1337" s="230" t="s">
        <v>5669</v>
      </c>
      <c r="E1337" s="230" t="s">
        <v>17748</v>
      </c>
      <c r="F1337" s="230" t="s">
        <v>17749</v>
      </c>
      <c r="G1337" s="230" t="s">
        <v>17750</v>
      </c>
      <c r="H1337" s="230" t="str">
        <f>Query1[[#This Row],[FULL_NAME]]</f>
        <v>JONEL STINGU</v>
      </c>
      <c r="I1337" s="230" t="s">
        <v>17751</v>
      </c>
      <c r="J1337" s="230" t="s">
        <v>17752</v>
      </c>
      <c r="K1337" s="230" t="str">
        <f>Query1[[#This Row],[ENTERPRISE_ID]]</f>
        <v>JSTINGU</v>
      </c>
      <c r="L1337" s="231">
        <v>5035720165</v>
      </c>
      <c r="M1337" s="230" t="s">
        <v>5630</v>
      </c>
      <c r="N1337" s="230" t="s">
        <v>17753</v>
      </c>
      <c r="O1337" s="230"/>
      <c r="P1337" s="230" t="s">
        <v>17754</v>
      </c>
      <c r="Q1337" s="230" t="s">
        <v>1463</v>
      </c>
      <c r="R1337" s="230" t="s">
        <v>17755</v>
      </c>
      <c r="S1337" s="230" t="s">
        <v>5634</v>
      </c>
      <c r="T1337" s="232">
        <v>8998</v>
      </c>
      <c r="U1337" s="230" t="s">
        <v>5677</v>
      </c>
      <c r="V1337" s="230" t="s">
        <v>5678</v>
      </c>
      <c r="W1337" s="233" t="str">
        <f>IFERROR(VLOOKUP(Query1[[#This Row],[ENTERPRISE_ID]],HR_tbl[],2, 0), "Not on HR File")</f>
        <v>Service Technician 2, In-Home</v>
      </c>
      <c r="X1337" s="113">
        <f>IFERROR(VLOOKUP(Query1[[#This Row],[ENTERPRISE_ID]],HR_tbl[],3,0), "Not on HR File")</f>
        <v>45095</v>
      </c>
      <c r="Y1337" s="234" t="str">
        <f>IFERROR(VLOOKUP(Query1[[#This Row],[ENTERPRISE_ID]], Addresses!$A:$Y,21,0), "Not on HR File")</f>
        <v>10999 SE 37TH AVE</v>
      </c>
      <c r="Z1337" s="234" t="str">
        <f>IFERROR(VLOOKUP(Query1[[#This Row],[ENTERPRISE_ID]], Addresses!$A:$Y,22,0), "Not on HR File")</f>
        <v>APT 3306</v>
      </c>
      <c r="AA1337" s="234" t="str">
        <f>IFERROR(VLOOKUP(Query1[[#This Row],[ENTERPRISE_ID]], Addresses!$A:$Y,23,0), "Not on HR File")</f>
        <v>MILWAUKIE</v>
      </c>
      <c r="AB1337" s="234" t="str">
        <f>IFERROR(VLOOKUP(Query1[[#This Row],[ENTERPRISE_ID]], Addresses!$A:$Y,24,0), "Not on HR File")</f>
        <v>OR</v>
      </c>
      <c r="AC1337" s="234" t="str">
        <f>IFERROR(VLOOKUP(Query1[[#This Row],[ENTERPRISE_ID]], Addresses!$A:$Y,25,0), "Not on HR File")</f>
        <v>97222</v>
      </c>
      <c r="AD1337" s="230" t="s">
        <v>17756</v>
      </c>
      <c r="AE1337" s="235">
        <v>46086</v>
      </c>
    </row>
    <row r="1338" spans="1:31" x14ac:dyDescent="0.3">
      <c r="A1338" s="230" t="s">
        <v>3527</v>
      </c>
      <c r="B1338" s="230" t="str">
        <f>Query1[[#This Row],[LAST_NAME]]</f>
        <v>MATHIS JR</v>
      </c>
      <c r="C1338" s="230" t="s">
        <v>1035</v>
      </c>
      <c r="D1338" s="230" t="s">
        <v>5843</v>
      </c>
      <c r="E1338" s="230" t="s">
        <v>13913</v>
      </c>
      <c r="F1338" s="230" t="s">
        <v>13914</v>
      </c>
      <c r="G1338" s="230" t="s">
        <v>1036</v>
      </c>
      <c r="H1338" s="230" t="str">
        <f>Query1[[#This Row],[FULL_NAME]]</f>
        <v>TADDERICK MATHIS JR</v>
      </c>
      <c r="I1338" s="230" t="s">
        <v>4782</v>
      </c>
      <c r="J1338" s="230" t="s">
        <v>4781</v>
      </c>
      <c r="K1338" s="230" t="str">
        <f>Query1[[#This Row],[ENTERPRISE_ID]]</f>
        <v>TMATHI1</v>
      </c>
      <c r="L1338" s="231">
        <v>8325474186</v>
      </c>
      <c r="M1338" s="230" t="s">
        <v>5630</v>
      </c>
      <c r="N1338" s="230" t="s">
        <v>13915</v>
      </c>
      <c r="O1338" s="230"/>
      <c r="P1338" s="230" t="s">
        <v>5847</v>
      </c>
      <c r="Q1338" s="230" t="s">
        <v>279</v>
      </c>
      <c r="R1338" s="230" t="s">
        <v>13916</v>
      </c>
      <c r="S1338" s="230" t="s">
        <v>5738</v>
      </c>
      <c r="T1338" s="232">
        <v>8998</v>
      </c>
      <c r="U1338" s="230" t="s">
        <v>7530</v>
      </c>
      <c r="V1338" s="230" t="s">
        <v>7735</v>
      </c>
      <c r="W1338" s="233" t="str">
        <f>IFERROR(VLOOKUP(Query1[[#This Row],[ENTERPRISE_ID]],HR_tbl[],2, 0), "Not on HR File")</f>
        <v>Service Technician 1, In-Home</v>
      </c>
      <c r="X1338" s="113">
        <f>IFERROR(VLOOKUP(Query1[[#This Row],[ENTERPRISE_ID]],HR_tbl[],3,0), "Not on HR File")</f>
        <v>45445</v>
      </c>
      <c r="Y1338" s="234" t="str">
        <f>IFERROR(VLOOKUP(Query1[[#This Row],[ENTERPRISE_ID]], Addresses!$A:$Y,21,0), "Not on HR File")</f>
        <v>7606 SUNDOWN DRIVE</v>
      </c>
      <c r="Z1338" s="234">
        <f>IFERROR(VLOOKUP(Query1[[#This Row],[ENTERPRISE_ID]], Addresses!$A:$Y,22,0), "Not on HR File")</f>
        <v>0</v>
      </c>
      <c r="AA1338" s="234" t="str">
        <f>IFERROR(VLOOKUP(Query1[[#This Row],[ENTERPRISE_ID]], Addresses!$A:$Y,23,0), "Not on HR File")</f>
        <v>HOUSTON</v>
      </c>
      <c r="AB1338" s="234" t="str">
        <f>IFERROR(VLOOKUP(Query1[[#This Row],[ENTERPRISE_ID]], Addresses!$A:$Y,24,0), "Not on HR File")</f>
        <v>TX</v>
      </c>
      <c r="AC1338" s="234" t="str">
        <f>IFERROR(VLOOKUP(Query1[[#This Row],[ENTERPRISE_ID]], Addresses!$A:$Y,25,0), "Not on HR File")</f>
        <v>77028</v>
      </c>
      <c r="AD1338" s="230" t="s">
        <v>13917</v>
      </c>
      <c r="AE1338" s="235">
        <v>46086</v>
      </c>
    </row>
    <row r="1339" spans="1:31" x14ac:dyDescent="0.3">
      <c r="A1339" s="230" t="s">
        <v>4692</v>
      </c>
      <c r="B1339" s="230" t="str">
        <f>Query1[[#This Row],[LAST_NAME]]</f>
        <v>LEON VALLE</v>
      </c>
      <c r="C1339" s="230" t="s">
        <v>2711</v>
      </c>
      <c r="D1339" s="230" t="s">
        <v>5719</v>
      </c>
      <c r="E1339" s="230" t="s">
        <v>16757</v>
      </c>
      <c r="F1339" s="230" t="s">
        <v>31296</v>
      </c>
      <c r="G1339" s="230" t="s">
        <v>2712</v>
      </c>
      <c r="H1339" s="230" t="str">
        <f>Query1[[#This Row],[FULL_NAME]]</f>
        <v>LUIS LEON VALLE</v>
      </c>
      <c r="I1339" s="230" t="s">
        <v>4350</v>
      </c>
      <c r="J1339" s="230" t="s">
        <v>4007</v>
      </c>
      <c r="K1339" s="230" t="str">
        <f>Query1[[#This Row],[ENTERPRISE_ID]]</f>
        <v>LLEONVA</v>
      </c>
      <c r="L1339" s="231">
        <v>6309431570</v>
      </c>
      <c r="M1339" s="230" t="s">
        <v>5630</v>
      </c>
      <c r="N1339" s="230" t="s">
        <v>16758</v>
      </c>
      <c r="O1339" s="230"/>
      <c r="P1339" s="230" t="s">
        <v>16759</v>
      </c>
      <c r="Q1339" s="230" t="s">
        <v>250</v>
      </c>
      <c r="R1339" s="230" t="s">
        <v>16760</v>
      </c>
      <c r="S1339" s="230" t="s">
        <v>5664</v>
      </c>
      <c r="T1339" s="232">
        <v>8998</v>
      </c>
      <c r="U1339" s="230" t="s">
        <v>2656</v>
      </c>
      <c r="V1339" s="230" t="s">
        <v>7263</v>
      </c>
      <c r="W1339" s="233" t="str">
        <f>IFERROR(VLOOKUP(Query1[[#This Row],[ENTERPRISE_ID]],HR_tbl[],2, 0), "Not on HR File")</f>
        <v>Service Technician 2, Trainee</v>
      </c>
      <c r="X1339" s="113">
        <f>IFERROR(VLOOKUP(Query1[[#This Row],[ENTERPRISE_ID]],HR_tbl[],3,0), "Not on HR File")</f>
        <v>46033</v>
      </c>
      <c r="Y1339" s="234" t="str">
        <f>IFERROR(VLOOKUP(Query1[[#This Row],[ENTERPRISE_ID]], Addresses!$A:$Y,21,0), "Not on HR File")</f>
        <v>Not on HR File</v>
      </c>
      <c r="Z1339" s="234" t="str">
        <f>IFERROR(VLOOKUP(Query1[[#This Row],[ENTERPRISE_ID]], Addresses!$A:$Y,22,0), "Not on HR File")</f>
        <v>Not on HR File</v>
      </c>
      <c r="AA1339" s="234" t="str">
        <f>IFERROR(VLOOKUP(Query1[[#This Row],[ENTERPRISE_ID]], Addresses!$A:$Y,23,0), "Not on HR File")</f>
        <v>Not on HR File</v>
      </c>
      <c r="AB1339" s="234" t="str">
        <f>IFERROR(VLOOKUP(Query1[[#This Row],[ENTERPRISE_ID]], Addresses!$A:$Y,24,0), "Not on HR File")</f>
        <v>Not on HR File</v>
      </c>
      <c r="AC1339" s="234" t="str">
        <f>IFERROR(VLOOKUP(Query1[[#This Row],[ENTERPRISE_ID]], Addresses!$A:$Y,25,0), "Not on HR File")</f>
        <v>Not on HR File</v>
      </c>
      <c r="AD1339" s="230" t="s">
        <v>16761</v>
      </c>
      <c r="AE1339" s="235">
        <v>46086</v>
      </c>
    </row>
    <row r="1340" spans="1:31" x14ac:dyDescent="0.3">
      <c r="A1340" s="230" t="s">
        <v>10380</v>
      </c>
      <c r="B1340" s="230" t="str">
        <f>Query1[[#This Row],[LAST_NAME]]</f>
        <v>LEON</v>
      </c>
      <c r="C1340" s="230" t="s">
        <v>10381</v>
      </c>
      <c r="D1340" s="230" t="s">
        <v>5719</v>
      </c>
      <c r="E1340" s="230" t="s">
        <v>10382</v>
      </c>
      <c r="F1340" s="230" t="s">
        <v>10383</v>
      </c>
      <c r="G1340" s="230" t="s">
        <v>6615</v>
      </c>
      <c r="H1340" s="230" t="str">
        <f>Query1[[#This Row],[FULL_NAME]]</f>
        <v>JORGE LEON</v>
      </c>
      <c r="I1340" s="230" t="s">
        <v>8836</v>
      </c>
      <c r="J1340" s="230" t="s">
        <v>4718</v>
      </c>
      <c r="K1340" s="230" t="str">
        <f>Query1[[#This Row],[ENTERPRISE_ID]]</f>
        <v>JLEON45</v>
      </c>
      <c r="L1340" s="231">
        <v>8476308206</v>
      </c>
      <c r="M1340" s="230" t="s">
        <v>5630</v>
      </c>
      <c r="N1340" s="230" t="s">
        <v>10384</v>
      </c>
      <c r="O1340" s="230"/>
      <c r="P1340" s="230" t="s">
        <v>8061</v>
      </c>
      <c r="Q1340" s="230" t="s">
        <v>250</v>
      </c>
      <c r="R1340" s="230" t="s">
        <v>8062</v>
      </c>
      <c r="S1340" s="230" t="s">
        <v>5634</v>
      </c>
      <c r="T1340" s="232">
        <v>8998</v>
      </c>
      <c r="U1340" s="230" t="s">
        <v>5715</v>
      </c>
      <c r="V1340" s="230" t="s">
        <v>5716</v>
      </c>
      <c r="W1340" s="233" t="str">
        <f>IFERROR(VLOOKUP(Query1[[#This Row],[ENTERPRISE_ID]],HR_tbl[],2, 0), "Not on HR File")</f>
        <v>Team Lead Technician</v>
      </c>
      <c r="X1340" s="113">
        <f>IFERROR(VLOOKUP(Query1[[#This Row],[ENTERPRISE_ID]],HR_tbl[],3,0), "Not on HR File")</f>
        <v>38418</v>
      </c>
      <c r="Y1340" s="234" t="str">
        <f>IFERROR(VLOOKUP(Query1[[#This Row],[ENTERPRISE_ID]], Addresses!$A:$Y,21,0), "Not on HR File")</f>
        <v>1175 SAWMILL LN</v>
      </c>
      <c r="Z1340" s="234">
        <f>IFERROR(VLOOKUP(Query1[[#This Row],[ENTERPRISE_ID]], Addresses!$A:$Y,22,0), "Not on HR File")</f>
        <v>0</v>
      </c>
      <c r="AA1340" s="234" t="str">
        <f>IFERROR(VLOOKUP(Query1[[#This Row],[ENTERPRISE_ID]], Addresses!$A:$Y,23,0), "Not on HR File")</f>
        <v>ALGONQUIN</v>
      </c>
      <c r="AB1340" s="234" t="str">
        <f>IFERROR(VLOOKUP(Query1[[#This Row],[ENTERPRISE_ID]], Addresses!$A:$Y,24,0), "Not on HR File")</f>
        <v>IL</v>
      </c>
      <c r="AC1340" s="234" t="str">
        <f>IFERROR(VLOOKUP(Query1[[#This Row],[ENTERPRISE_ID]], Addresses!$A:$Y,25,0), "Not on HR File")</f>
        <v>60102</v>
      </c>
      <c r="AD1340" s="230" t="s">
        <v>10385</v>
      </c>
      <c r="AE1340" s="235">
        <v>46086</v>
      </c>
    </row>
    <row r="1341" spans="1:31" x14ac:dyDescent="0.3">
      <c r="A1341" s="230" t="s">
        <v>12673</v>
      </c>
      <c r="B1341" s="230" t="str">
        <f>Query1[[#This Row],[LAST_NAME]]</f>
        <v>FIELDS</v>
      </c>
      <c r="C1341" s="230" t="s">
        <v>12674</v>
      </c>
      <c r="D1341" s="230" t="s">
        <v>6304</v>
      </c>
      <c r="E1341" s="230" t="s">
        <v>12675</v>
      </c>
      <c r="F1341" s="230" t="s">
        <v>12676</v>
      </c>
      <c r="G1341" s="230" t="s">
        <v>12677</v>
      </c>
      <c r="H1341" s="230" t="str">
        <f>Query1[[#This Row],[FULL_NAME]]</f>
        <v>JOHN FIELDS</v>
      </c>
      <c r="I1341" s="230" t="s">
        <v>12678</v>
      </c>
      <c r="J1341" s="230" t="s">
        <v>4282</v>
      </c>
      <c r="K1341" s="230" t="str">
        <f>Query1[[#This Row],[ENTERPRISE_ID]]</f>
        <v>JFIELD1</v>
      </c>
      <c r="L1341" s="231">
        <v>9189042219</v>
      </c>
      <c r="M1341" s="230" t="s">
        <v>5630</v>
      </c>
      <c r="N1341" s="230" t="s">
        <v>12679</v>
      </c>
      <c r="O1341" s="230"/>
      <c r="P1341" s="230" t="s">
        <v>12680</v>
      </c>
      <c r="Q1341" s="230" t="s">
        <v>2926</v>
      </c>
      <c r="R1341" s="230" t="s">
        <v>12681</v>
      </c>
      <c r="S1341" s="230" t="s">
        <v>5916</v>
      </c>
      <c r="T1341" s="232">
        <v>8998</v>
      </c>
      <c r="U1341" s="230" t="s">
        <v>7523</v>
      </c>
      <c r="V1341" s="230" t="s">
        <v>7524</v>
      </c>
      <c r="W1341" s="233" t="str">
        <f>IFERROR(VLOOKUP(Query1[[#This Row],[ENTERPRISE_ID]],HR_tbl[],2, 0), "Not on HR File")</f>
        <v>Service Technician 1, In-Home</v>
      </c>
      <c r="X1341" s="113">
        <f>IFERROR(VLOOKUP(Query1[[#This Row],[ENTERPRISE_ID]],HR_tbl[],3,0), "Not on HR File")</f>
        <v>45662</v>
      </c>
      <c r="Y1341" s="234" t="str">
        <f>IFERROR(VLOOKUP(Query1[[#This Row],[ENTERPRISE_ID]], Addresses!$A:$Y,21,0), "Not on HR File")</f>
        <v>9519 E 65TH ST # 606</v>
      </c>
      <c r="Z1341" s="234">
        <f>IFERROR(VLOOKUP(Query1[[#This Row],[ENTERPRISE_ID]], Addresses!$A:$Y,22,0), "Not on HR File")</f>
        <v>0</v>
      </c>
      <c r="AA1341" s="234" t="str">
        <f>IFERROR(VLOOKUP(Query1[[#This Row],[ENTERPRISE_ID]], Addresses!$A:$Y,23,0), "Not on HR File")</f>
        <v>TULSA</v>
      </c>
      <c r="AB1341" s="234" t="str">
        <f>IFERROR(VLOOKUP(Query1[[#This Row],[ENTERPRISE_ID]], Addresses!$A:$Y,24,0), "Not on HR File")</f>
        <v>OK</v>
      </c>
      <c r="AC1341" s="234" t="str">
        <f>IFERROR(VLOOKUP(Query1[[#This Row],[ENTERPRISE_ID]], Addresses!$A:$Y,25,0), "Not on HR File")</f>
        <v>74133</v>
      </c>
      <c r="AD1341" s="230" t="s">
        <v>12682</v>
      </c>
      <c r="AE1341" s="235">
        <v>46086</v>
      </c>
    </row>
    <row r="1342" spans="1:31" x14ac:dyDescent="0.3">
      <c r="A1342" s="230" t="s">
        <v>13075</v>
      </c>
      <c r="B1342" s="230" t="str">
        <f>Query1[[#This Row],[LAST_NAME]]</f>
        <v>DEEB</v>
      </c>
      <c r="C1342" s="230" t="s">
        <v>2278</v>
      </c>
      <c r="D1342" s="230" t="s">
        <v>5719</v>
      </c>
      <c r="E1342" s="230" t="s">
        <v>13076</v>
      </c>
      <c r="F1342" s="230" t="s">
        <v>13077</v>
      </c>
      <c r="G1342" s="230" t="s">
        <v>2279</v>
      </c>
      <c r="H1342" s="230" t="str">
        <f>Query1[[#This Row],[FULL_NAME]]</f>
        <v>BADI DEEB</v>
      </c>
      <c r="I1342" s="230" t="s">
        <v>13078</v>
      </c>
      <c r="J1342" s="230" t="s">
        <v>13079</v>
      </c>
      <c r="K1342" s="230" t="str">
        <f>Query1[[#This Row],[ENTERPRISE_ID]]</f>
        <v>BDEEB</v>
      </c>
      <c r="L1342" s="231">
        <v>7089320178</v>
      </c>
      <c r="M1342" s="230" t="s">
        <v>5630</v>
      </c>
      <c r="N1342" s="230" t="s">
        <v>13080</v>
      </c>
      <c r="O1342" s="230"/>
      <c r="P1342" s="230" t="s">
        <v>5589</v>
      </c>
      <c r="Q1342" s="230" t="s">
        <v>250</v>
      </c>
      <c r="R1342" s="230" t="s">
        <v>5590</v>
      </c>
      <c r="S1342" s="230" t="s">
        <v>5664</v>
      </c>
      <c r="T1342" s="232">
        <v>8998</v>
      </c>
      <c r="U1342" s="230" t="s">
        <v>2656</v>
      </c>
      <c r="V1342" s="230" t="s">
        <v>7263</v>
      </c>
      <c r="W1342" s="233" t="str">
        <f>IFERROR(VLOOKUP(Query1[[#This Row],[ENTERPRISE_ID]],HR_tbl[],2, 0), "Not on HR File")</f>
        <v>Service Technician 2, In-Home</v>
      </c>
      <c r="X1342" s="113">
        <f>IFERROR(VLOOKUP(Query1[[#This Row],[ENTERPRISE_ID]],HR_tbl[],3,0), "Not on HR File")</f>
        <v>45998</v>
      </c>
      <c r="Y1342" s="234" t="str">
        <f>IFERROR(VLOOKUP(Query1[[#This Row],[ENTERPRISE_ID]], Addresses!$A:$Y,21,0), "Not on HR File")</f>
        <v>Not on HR File</v>
      </c>
      <c r="Z1342" s="234" t="str">
        <f>IFERROR(VLOOKUP(Query1[[#This Row],[ENTERPRISE_ID]], Addresses!$A:$Y,22,0), "Not on HR File")</f>
        <v>Not on HR File</v>
      </c>
      <c r="AA1342" s="234" t="str">
        <f>IFERROR(VLOOKUP(Query1[[#This Row],[ENTERPRISE_ID]], Addresses!$A:$Y,23,0), "Not on HR File")</f>
        <v>Not on HR File</v>
      </c>
      <c r="AB1342" s="234" t="str">
        <f>IFERROR(VLOOKUP(Query1[[#This Row],[ENTERPRISE_ID]], Addresses!$A:$Y,24,0), "Not on HR File")</f>
        <v>Not on HR File</v>
      </c>
      <c r="AC1342" s="234" t="str">
        <f>IFERROR(VLOOKUP(Query1[[#This Row],[ENTERPRISE_ID]], Addresses!$A:$Y,25,0), "Not on HR File")</f>
        <v>Not on HR File</v>
      </c>
      <c r="AD1342" s="230" t="s">
        <v>13081</v>
      </c>
      <c r="AE1342" s="235">
        <v>46086</v>
      </c>
    </row>
    <row r="1343" spans="1:31" x14ac:dyDescent="0.3">
      <c r="A1343" s="230" t="s">
        <v>1716</v>
      </c>
      <c r="B1343" s="230" t="str">
        <f>Query1[[#This Row],[LAST_NAME]]</f>
        <v>FRASER</v>
      </c>
      <c r="C1343" s="230" t="s">
        <v>1717</v>
      </c>
      <c r="D1343" s="230" t="s">
        <v>6119</v>
      </c>
      <c r="E1343" s="230" t="s">
        <v>18669</v>
      </c>
      <c r="F1343" s="230" t="s">
        <v>18670</v>
      </c>
      <c r="G1343" s="230" t="s">
        <v>1718</v>
      </c>
      <c r="H1343" s="230" t="str">
        <f>Query1[[#This Row],[FULL_NAME]]</f>
        <v>TODD FRASER</v>
      </c>
      <c r="I1343" s="230" t="s">
        <v>4673</v>
      </c>
      <c r="J1343" s="230" t="s">
        <v>5559</v>
      </c>
      <c r="K1343" s="230" t="str">
        <f>Query1[[#This Row],[ENTERPRISE_ID]]</f>
        <v>TFRASER</v>
      </c>
      <c r="L1343" s="231">
        <v>3305591394</v>
      </c>
      <c r="M1343" s="230" t="s">
        <v>5630</v>
      </c>
      <c r="N1343" s="230" t="s">
        <v>18671</v>
      </c>
      <c r="O1343" s="230"/>
      <c r="P1343" s="230" t="s">
        <v>18672</v>
      </c>
      <c r="Q1343" s="230" t="s">
        <v>260</v>
      </c>
      <c r="R1343" s="230" t="s">
        <v>18673</v>
      </c>
      <c r="S1343" s="230" t="s">
        <v>5738</v>
      </c>
      <c r="T1343" s="232">
        <v>8998</v>
      </c>
      <c r="U1343" s="230" t="s">
        <v>1117</v>
      </c>
      <c r="V1343" s="230" t="s">
        <v>6927</v>
      </c>
      <c r="W1343" s="233" t="str">
        <f>IFERROR(VLOOKUP(Query1[[#This Row],[ENTERPRISE_ID]],HR_tbl[],2, 0), "Not on HR File")</f>
        <v>Service Technician 1, In-Home</v>
      </c>
      <c r="X1343" s="113">
        <f>IFERROR(VLOOKUP(Query1[[#This Row],[ENTERPRISE_ID]],HR_tbl[],3,0), "Not on HR File")</f>
        <v>45158</v>
      </c>
      <c r="Y1343" s="234" t="str">
        <f>IFERROR(VLOOKUP(Query1[[#This Row],[ENTERPRISE_ID]], Addresses!$A:$Y,21,0), "Not on HR File")</f>
        <v>5845 LONGBROOK ST SW</v>
      </c>
      <c r="Z1343" s="234">
        <f>IFERROR(VLOOKUP(Query1[[#This Row],[ENTERPRISE_ID]], Addresses!$A:$Y,22,0), "Not on HR File")</f>
        <v>0</v>
      </c>
      <c r="AA1343" s="234" t="str">
        <f>IFERROR(VLOOKUP(Query1[[#This Row],[ENTERPRISE_ID]], Addresses!$A:$Y,23,0), "Not on HR File")</f>
        <v>MASSILLON</v>
      </c>
      <c r="AB1343" s="234" t="str">
        <f>IFERROR(VLOOKUP(Query1[[#This Row],[ENTERPRISE_ID]], Addresses!$A:$Y,24,0), "Not on HR File")</f>
        <v>OH</v>
      </c>
      <c r="AC1343" s="234" t="str">
        <f>IFERROR(VLOOKUP(Query1[[#This Row],[ENTERPRISE_ID]], Addresses!$A:$Y,25,0), "Not on HR File")</f>
        <v>44646</v>
      </c>
      <c r="AD1343" s="230" t="s">
        <v>18674</v>
      </c>
      <c r="AE1343" s="235">
        <v>46086</v>
      </c>
    </row>
    <row r="1344" spans="1:31" x14ac:dyDescent="0.3">
      <c r="A1344" s="230" t="s">
        <v>9841</v>
      </c>
      <c r="B1344" s="230" t="str">
        <f>Query1[[#This Row],[LAST_NAME]]</f>
        <v>JUSINO</v>
      </c>
      <c r="C1344" s="230" t="s">
        <v>9842</v>
      </c>
      <c r="D1344" s="230" t="s">
        <v>5957</v>
      </c>
      <c r="E1344" s="230" t="s">
        <v>9843</v>
      </c>
      <c r="F1344" s="230" t="s">
        <v>9844</v>
      </c>
      <c r="G1344" s="230" t="s">
        <v>9845</v>
      </c>
      <c r="H1344" s="230" t="str">
        <f>Query1[[#This Row],[FULL_NAME]]</f>
        <v>ROBERT JUSINO</v>
      </c>
      <c r="I1344" s="230" t="s">
        <v>9846</v>
      </c>
      <c r="J1344" s="230" t="s">
        <v>4188</v>
      </c>
      <c r="K1344" s="230" t="str">
        <f>Query1[[#This Row],[ENTERPRISE_ID]]</f>
        <v>RJUSIN</v>
      </c>
      <c r="L1344" s="231">
        <v>9397322761</v>
      </c>
      <c r="M1344" s="230" t="s">
        <v>5630</v>
      </c>
      <c r="N1344" s="230" t="s">
        <v>9847</v>
      </c>
      <c r="O1344" s="230" t="s">
        <v>9848</v>
      </c>
      <c r="P1344" s="230" t="s">
        <v>9849</v>
      </c>
      <c r="Q1344" s="230" t="s">
        <v>5965</v>
      </c>
      <c r="R1344" s="230" t="s">
        <v>9850</v>
      </c>
      <c r="S1344" s="230" t="s">
        <v>5634</v>
      </c>
      <c r="T1344" s="232">
        <v>8842</v>
      </c>
      <c r="U1344" s="230" t="s">
        <v>6086</v>
      </c>
      <c r="V1344" s="230" t="s">
        <v>6087</v>
      </c>
      <c r="W1344" s="233" t="str">
        <f>IFERROR(VLOOKUP(Query1[[#This Row],[ENTERPRISE_ID]],HR_tbl[],2, 0), "Not on HR File")</f>
        <v>Service Technician 1, In-Home</v>
      </c>
      <c r="X1344" s="113">
        <f>IFERROR(VLOOKUP(Query1[[#This Row],[ENTERPRISE_ID]],HR_tbl[],3,0), "Not on HR File")</f>
        <v>31846</v>
      </c>
      <c r="Y1344" s="234" t="str">
        <f>IFERROR(VLOOKUP(Query1[[#This Row],[ENTERPRISE_ID]], Addresses!$A:$Y,21,0), "Not on HR File")</f>
        <v>HC 08 1073</v>
      </c>
      <c r="Z1344" s="234" t="str">
        <f>IFERROR(VLOOKUP(Query1[[#This Row],[ENTERPRISE_ID]], Addresses!$A:$Y,22,0), "Not on HR File")</f>
        <v>BO GUARAGUAO K 2 0</v>
      </c>
      <c r="AA1344" s="234" t="str">
        <f>IFERROR(VLOOKUP(Query1[[#This Row],[ENTERPRISE_ID]], Addresses!$A:$Y,23,0), "Not on HR File")</f>
        <v>PONCE</v>
      </c>
      <c r="AB1344" s="234" t="str">
        <f>IFERROR(VLOOKUP(Query1[[#This Row],[ENTERPRISE_ID]], Addresses!$A:$Y,24,0), "Not on HR File")</f>
        <v>PR</v>
      </c>
      <c r="AC1344" s="234" t="str">
        <f>IFERROR(VLOOKUP(Query1[[#This Row],[ENTERPRISE_ID]], Addresses!$A:$Y,25,0), "Not on HR File")</f>
        <v>00731</v>
      </c>
      <c r="AD1344" s="230" t="s">
        <v>9851</v>
      </c>
      <c r="AE1344" s="235">
        <v>46086</v>
      </c>
    </row>
    <row r="1345" spans="1:31" x14ac:dyDescent="0.3">
      <c r="A1345" s="230" t="s">
        <v>16516</v>
      </c>
      <c r="B1345" s="230" t="str">
        <f>Query1[[#This Row],[LAST_NAME]]</f>
        <v>METELKO</v>
      </c>
      <c r="C1345" s="230" t="s">
        <v>16517</v>
      </c>
      <c r="D1345" s="230" t="s">
        <v>5769</v>
      </c>
      <c r="E1345" s="230" t="s">
        <v>16518</v>
      </c>
      <c r="F1345" s="230" t="s">
        <v>16519</v>
      </c>
      <c r="G1345" s="230" t="s">
        <v>7124</v>
      </c>
      <c r="H1345" s="230" t="str">
        <f>Query1[[#This Row],[FULL_NAME]]</f>
        <v>MATTHEW METELKO</v>
      </c>
      <c r="I1345" s="230" t="s">
        <v>16520</v>
      </c>
      <c r="J1345" s="230" t="s">
        <v>4374</v>
      </c>
      <c r="K1345" s="230" t="str">
        <f>Query1[[#This Row],[ENTERPRISE_ID]]</f>
        <v>MMETELK</v>
      </c>
      <c r="L1345" s="231">
        <v>3173345506</v>
      </c>
      <c r="M1345" s="230" t="s">
        <v>5630</v>
      </c>
      <c r="N1345" s="230" t="s">
        <v>16521</v>
      </c>
      <c r="O1345" s="230"/>
      <c r="P1345" s="230" t="s">
        <v>16522</v>
      </c>
      <c r="Q1345" s="230" t="s">
        <v>773</v>
      </c>
      <c r="R1345" s="230" t="s">
        <v>16523</v>
      </c>
      <c r="S1345" s="230" t="s">
        <v>5738</v>
      </c>
      <c r="T1345" s="232">
        <v>8998</v>
      </c>
      <c r="U1345" s="230" t="s">
        <v>5715</v>
      </c>
      <c r="V1345" s="230" t="s">
        <v>5716</v>
      </c>
      <c r="W1345" s="233" t="str">
        <f>IFERROR(VLOOKUP(Query1[[#This Row],[ENTERPRISE_ID]],HR_tbl[],2, 0), "Not on HR File")</f>
        <v>Team Lead Technician</v>
      </c>
      <c r="X1345" s="113">
        <f>IFERROR(VLOOKUP(Query1[[#This Row],[ENTERPRISE_ID]],HR_tbl[],3,0), "Not on HR File")</f>
        <v>40630</v>
      </c>
      <c r="Y1345" s="234" t="str">
        <f>IFERROR(VLOOKUP(Query1[[#This Row],[ENTERPRISE_ID]], Addresses!$A:$Y,21,0), "Not on HR File")</f>
        <v>830 MILLER AVE</v>
      </c>
      <c r="Z1345" s="234">
        <f>IFERROR(VLOOKUP(Query1[[#This Row],[ENTERPRISE_ID]], Addresses!$A:$Y,22,0), "Not on HR File")</f>
        <v>0</v>
      </c>
      <c r="AA1345" s="234" t="str">
        <f>IFERROR(VLOOKUP(Query1[[#This Row],[ENTERPRISE_ID]], Addresses!$A:$Y,23,0), "Not on HR File")</f>
        <v>SHELBYVILLE</v>
      </c>
      <c r="AB1345" s="234" t="str">
        <f>IFERROR(VLOOKUP(Query1[[#This Row],[ENTERPRISE_ID]], Addresses!$A:$Y,24,0), "Not on HR File")</f>
        <v>IN</v>
      </c>
      <c r="AC1345" s="234" t="str">
        <f>IFERROR(VLOOKUP(Query1[[#This Row],[ENTERPRISE_ID]], Addresses!$A:$Y,25,0), "Not on HR File")</f>
        <v>46176-2512</v>
      </c>
      <c r="AD1345" s="230" t="s">
        <v>16524</v>
      </c>
      <c r="AE1345" s="235">
        <v>46086</v>
      </c>
    </row>
    <row r="1346" spans="1:31" x14ac:dyDescent="0.3">
      <c r="A1346" s="230" t="s">
        <v>3059</v>
      </c>
      <c r="B1346" s="230" t="str">
        <f>Query1[[#This Row],[LAST_NAME]]</f>
        <v>MOTTLEY</v>
      </c>
      <c r="C1346" s="230" t="s">
        <v>3060</v>
      </c>
      <c r="D1346" s="230" t="s">
        <v>5822</v>
      </c>
      <c r="E1346" s="230" t="s">
        <v>15419</v>
      </c>
      <c r="F1346" s="230" t="s">
        <v>15420</v>
      </c>
      <c r="G1346" s="230" t="s">
        <v>3061</v>
      </c>
      <c r="H1346" s="230" t="str">
        <f>Query1[[#This Row],[FULL_NAME]]</f>
        <v>RICKEY MOTTLEY</v>
      </c>
      <c r="I1346" s="230" t="s">
        <v>5041</v>
      </c>
      <c r="J1346" s="230" t="s">
        <v>5040</v>
      </c>
      <c r="K1346" s="230" t="str">
        <f>Query1[[#This Row],[ENTERPRISE_ID]]</f>
        <v>RMOTTLE</v>
      </c>
      <c r="L1346" s="231">
        <v>6176910646</v>
      </c>
      <c r="M1346" s="230" t="s">
        <v>5630</v>
      </c>
      <c r="N1346" s="230" t="s">
        <v>15421</v>
      </c>
      <c r="O1346" s="230"/>
      <c r="P1346" s="230" t="s">
        <v>15422</v>
      </c>
      <c r="Q1346" s="230" t="s">
        <v>382</v>
      </c>
      <c r="R1346" s="230" t="s">
        <v>15423</v>
      </c>
      <c r="S1346" s="230" t="s">
        <v>5916</v>
      </c>
      <c r="T1346" s="232">
        <v>8998</v>
      </c>
      <c r="U1346" s="230" t="s">
        <v>5715</v>
      </c>
      <c r="V1346" s="230" t="s">
        <v>5716</v>
      </c>
      <c r="W1346" s="233" t="str">
        <f>IFERROR(VLOOKUP(Query1[[#This Row],[ENTERPRISE_ID]],HR_tbl[],2, 0), "Not on HR File")</f>
        <v>Team Lead Technician</v>
      </c>
      <c r="X1346" s="113">
        <f>IFERROR(VLOOKUP(Query1[[#This Row],[ENTERPRISE_ID]],HR_tbl[],3,0), "Not on HR File")</f>
        <v>41157</v>
      </c>
      <c r="Y1346" s="234" t="str">
        <f>IFERROR(VLOOKUP(Query1[[#This Row],[ENTERPRISE_ID]], Addresses!$A:$Y,21,0), "Not on HR File")</f>
        <v>22 MANSUR ST</v>
      </c>
      <c r="Z1346" s="234">
        <f>IFERROR(VLOOKUP(Query1[[#This Row],[ENTERPRISE_ID]], Addresses!$A:$Y,22,0), "Not on HR File")</f>
        <v>0</v>
      </c>
      <c r="AA1346" s="234" t="str">
        <f>IFERROR(VLOOKUP(Query1[[#This Row],[ENTERPRISE_ID]], Addresses!$A:$Y,23,0), "Not on HR File")</f>
        <v>ROSLINDALE</v>
      </c>
      <c r="AB1346" s="234" t="str">
        <f>IFERROR(VLOOKUP(Query1[[#This Row],[ENTERPRISE_ID]], Addresses!$A:$Y,24,0), "Not on HR File")</f>
        <v>MA</v>
      </c>
      <c r="AC1346" s="234" t="str">
        <f>IFERROR(VLOOKUP(Query1[[#This Row],[ENTERPRISE_ID]], Addresses!$A:$Y,25,0), "Not on HR File")</f>
        <v>02131-4616</v>
      </c>
      <c r="AD1346" s="230" t="s">
        <v>15424</v>
      </c>
      <c r="AE1346" s="235">
        <v>46086</v>
      </c>
    </row>
    <row r="1347" spans="1:31" x14ac:dyDescent="0.3">
      <c r="A1347" s="230" t="s">
        <v>428</v>
      </c>
      <c r="B1347" s="230" t="str">
        <f>Query1[[#This Row],[LAST_NAME]]</f>
        <v>JOHNSON</v>
      </c>
      <c r="C1347" s="230" t="s">
        <v>429</v>
      </c>
      <c r="D1347" s="230" t="s">
        <v>5822</v>
      </c>
      <c r="E1347" s="230" t="s">
        <v>16954</v>
      </c>
      <c r="F1347" s="230" t="s">
        <v>16955</v>
      </c>
      <c r="G1347" s="230" t="s">
        <v>430</v>
      </c>
      <c r="H1347" s="230" t="str">
        <f>Query1[[#This Row],[FULL_NAME]]</f>
        <v>GEORGE JOHNSON</v>
      </c>
      <c r="I1347" s="230" t="s">
        <v>3817</v>
      </c>
      <c r="J1347" s="230" t="s">
        <v>4066</v>
      </c>
      <c r="K1347" s="230" t="str">
        <f>Query1[[#This Row],[ENTERPRISE_ID]]</f>
        <v>GJOHNS7</v>
      </c>
      <c r="L1347" s="231">
        <v>5708404022</v>
      </c>
      <c r="M1347" s="230" t="s">
        <v>5630</v>
      </c>
      <c r="N1347" s="230" t="s">
        <v>16956</v>
      </c>
      <c r="O1347" s="230"/>
      <c r="P1347" s="230" t="s">
        <v>16957</v>
      </c>
      <c r="Q1347" s="230" t="s">
        <v>435</v>
      </c>
      <c r="R1347" s="230" t="s">
        <v>16958</v>
      </c>
      <c r="S1347" s="230" t="s">
        <v>5916</v>
      </c>
      <c r="T1347" s="232">
        <v>8998</v>
      </c>
      <c r="U1347" s="230" t="s">
        <v>7770</v>
      </c>
      <c r="V1347" s="230" t="s">
        <v>7771</v>
      </c>
      <c r="W1347" s="233" t="str">
        <f>IFERROR(VLOOKUP(Query1[[#This Row],[ENTERPRISE_ID]],HR_tbl[],2, 0), "Not on HR File")</f>
        <v>Service Technician 1, In-Home</v>
      </c>
      <c r="X1347" s="113">
        <f>IFERROR(VLOOKUP(Query1[[#This Row],[ENTERPRISE_ID]],HR_tbl[],3,0), "Not on HR File")</f>
        <v>41414</v>
      </c>
      <c r="Y1347" s="234" t="str">
        <f>IFERROR(VLOOKUP(Query1[[#This Row],[ENTERPRISE_ID]], Addresses!$A:$Y,21,0), "Not on HR File")</f>
        <v>543 Chipmunk Trail</v>
      </c>
      <c r="Z1347" s="234">
        <f>IFERROR(VLOOKUP(Query1[[#This Row],[ENTERPRISE_ID]], Addresses!$A:$Y,22,0), "Not on HR File")</f>
        <v>0</v>
      </c>
      <c r="AA1347" s="234" t="str">
        <f>IFERROR(VLOOKUP(Query1[[#This Row],[ENTERPRISE_ID]], Addresses!$A:$Y,23,0), "Not on HR File")</f>
        <v>Hawley</v>
      </c>
      <c r="AB1347" s="234" t="str">
        <f>IFERROR(VLOOKUP(Query1[[#This Row],[ENTERPRISE_ID]], Addresses!$A:$Y,24,0), "Not on HR File")</f>
        <v>PA</v>
      </c>
      <c r="AC1347" s="234" t="str">
        <f>IFERROR(VLOOKUP(Query1[[#This Row],[ENTERPRISE_ID]], Addresses!$A:$Y,25,0), "Not on HR File")</f>
        <v>18428</v>
      </c>
      <c r="AD1347" s="230" t="s">
        <v>16959</v>
      </c>
      <c r="AE1347" s="235">
        <v>46086</v>
      </c>
    </row>
    <row r="1348" spans="1:31" x14ac:dyDescent="0.3">
      <c r="A1348" s="230" t="s">
        <v>3385</v>
      </c>
      <c r="B1348" s="230" t="str">
        <f>Query1[[#This Row],[LAST_NAME]]</f>
        <v>KENNEDY</v>
      </c>
      <c r="C1348" s="230" t="s">
        <v>3386</v>
      </c>
      <c r="D1348" s="230" t="s">
        <v>5788</v>
      </c>
      <c r="E1348" s="230" t="s">
        <v>13119</v>
      </c>
      <c r="F1348" s="230" t="s">
        <v>13120</v>
      </c>
      <c r="G1348" s="230" t="s">
        <v>3387</v>
      </c>
      <c r="H1348" s="230" t="str">
        <f>Query1[[#This Row],[FULL_NAME]]</f>
        <v>ERIC KENNEDY</v>
      </c>
      <c r="I1348" s="230" t="s">
        <v>4239</v>
      </c>
      <c r="J1348" s="230" t="s">
        <v>3868</v>
      </c>
      <c r="K1348" s="230" t="str">
        <f>Query1[[#This Row],[ENTERPRISE_ID]]</f>
        <v>EKENNED</v>
      </c>
      <c r="L1348" s="231">
        <v>4108455181</v>
      </c>
      <c r="M1348" s="230" t="s">
        <v>5630</v>
      </c>
      <c r="N1348" s="230" t="s">
        <v>13121</v>
      </c>
      <c r="O1348" s="230"/>
      <c r="P1348" s="230" t="s">
        <v>6006</v>
      </c>
      <c r="Q1348" s="230" t="s">
        <v>619</v>
      </c>
      <c r="R1348" s="230" t="s">
        <v>13122</v>
      </c>
      <c r="S1348" s="230" t="s">
        <v>5634</v>
      </c>
      <c r="T1348" s="232">
        <v>8998</v>
      </c>
      <c r="U1348" s="230" t="s">
        <v>1652</v>
      </c>
      <c r="V1348" s="230" t="s">
        <v>6036</v>
      </c>
      <c r="W1348" s="233" t="str">
        <f>IFERROR(VLOOKUP(Query1[[#This Row],[ENTERPRISE_ID]],HR_tbl[],2, 0), "Not on HR File")</f>
        <v>Service Technician 1, In-Home</v>
      </c>
      <c r="X1348" s="113">
        <f>IFERROR(VLOOKUP(Query1[[#This Row],[ENTERPRISE_ID]],HR_tbl[],3,0), "Not on HR File")</f>
        <v>45179</v>
      </c>
      <c r="Y1348" s="234" t="str">
        <f>IFERROR(VLOOKUP(Query1[[#This Row],[ENTERPRISE_ID]], Addresses!$A:$Y,21,0), "Not on HR File")</f>
        <v>230 ARTIS DRIVE</v>
      </c>
      <c r="Z1348" s="234">
        <f>IFERROR(VLOOKUP(Query1[[#This Row],[ENTERPRISE_ID]], Addresses!$A:$Y,22,0), "Not on HR File")</f>
        <v>0</v>
      </c>
      <c r="AA1348" s="234" t="str">
        <f>IFERROR(VLOOKUP(Query1[[#This Row],[ENTERPRISE_ID]], Addresses!$A:$Y,23,0), "Not on HR File")</f>
        <v>DOVER</v>
      </c>
      <c r="AB1348" s="234" t="str">
        <f>IFERROR(VLOOKUP(Query1[[#This Row],[ENTERPRISE_ID]], Addresses!$A:$Y,24,0), "Not on HR File")</f>
        <v>DE</v>
      </c>
      <c r="AC1348" s="234" t="str">
        <f>IFERROR(VLOOKUP(Query1[[#This Row],[ENTERPRISE_ID]], Addresses!$A:$Y,25,0), "Not on HR File")</f>
        <v>19904</v>
      </c>
      <c r="AD1348" s="230" t="s">
        <v>13123</v>
      </c>
      <c r="AE1348" s="235">
        <v>46086</v>
      </c>
    </row>
    <row r="1349" spans="1:31" x14ac:dyDescent="0.3">
      <c r="A1349" s="230" t="s">
        <v>17374</v>
      </c>
      <c r="B1349" s="230" t="str">
        <f>Query1[[#This Row],[LAST_NAME]]</f>
        <v>HARTSELL</v>
      </c>
      <c r="C1349" s="230" t="s">
        <v>17375</v>
      </c>
      <c r="D1349" s="230" t="s">
        <v>6119</v>
      </c>
      <c r="E1349" s="230" t="s">
        <v>17376</v>
      </c>
      <c r="F1349" s="230" t="s">
        <v>17377</v>
      </c>
      <c r="G1349" s="230" t="s">
        <v>17378</v>
      </c>
      <c r="H1349" s="230" t="str">
        <f>Query1[[#This Row],[FULL_NAME]]</f>
        <v>RODNEY HARTSELL</v>
      </c>
      <c r="I1349" s="230" t="s">
        <v>17379</v>
      </c>
      <c r="J1349" s="230" t="s">
        <v>15526</v>
      </c>
      <c r="K1349" s="230" t="str">
        <f>Query1[[#This Row],[ENTERPRISE_ID]]</f>
        <v>RHARTSE</v>
      </c>
      <c r="L1349" s="231">
        <v>7042325502</v>
      </c>
      <c r="M1349" s="230" t="s">
        <v>5630</v>
      </c>
      <c r="N1349" s="230" t="s">
        <v>17380</v>
      </c>
      <c r="O1349" s="230"/>
      <c r="P1349" s="230" t="s">
        <v>17381</v>
      </c>
      <c r="Q1349" s="230" t="s">
        <v>416</v>
      </c>
      <c r="R1349" s="230" t="s">
        <v>17382</v>
      </c>
      <c r="S1349" s="230" t="s">
        <v>5738</v>
      </c>
      <c r="T1349" s="232">
        <v>8998</v>
      </c>
      <c r="U1349" s="230" t="s">
        <v>411</v>
      </c>
      <c r="V1349" s="230" t="s">
        <v>11609</v>
      </c>
      <c r="W1349" s="233" t="str">
        <f>IFERROR(VLOOKUP(Query1[[#This Row],[ENTERPRISE_ID]],HR_tbl[],2, 0), "Not on HR File")</f>
        <v>Service Technician 1, In-Home</v>
      </c>
      <c r="X1349" s="113">
        <f>IFERROR(VLOOKUP(Query1[[#This Row],[ENTERPRISE_ID]],HR_tbl[],3,0), "Not on HR File")</f>
        <v>37522</v>
      </c>
      <c r="Y1349" s="234" t="str">
        <f>IFERROR(VLOOKUP(Query1[[#This Row],[ENTERPRISE_ID]], Addresses!$A:$Y,21,0), "Not on HR File")</f>
        <v>914 N Main St</v>
      </c>
      <c r="Z1349" s="234">
        <f>IFERROR(VLOOKUP(Query1[[#This Row],[ENTERPRISE_ID]], Addresses!$A:$Y,22,0), "Not on HR File")</f>
        <v>0</v>
      </c>
      <c r="AA1349" s="234" t="str">
        <f>IFERROR(VLOOKUP(Query1[[#This Row],[ENTERPRISE_ID]], Addresses!$A:$Y,23,0), "Not on HR File")</f>
        <v>OAKBORO</v>
      </c>
      <c r="AB1349" s="234" t="str">
        <f>IFERROR(VLOOKUP(Query1[[#This Row],[ENTERPRISE_ID]], Addresses!$A:$Y,24,0), "Not on HR File")</f>
        <v>NC</v>
      </c>
      <c r="AC1349" s="234" t="str">
        <f>IFERROR(VLOOKUP(Query1[[#This Row],[ENTERPRISE_ID]], Addresses!$A:$Y,25,0), "Not on HR File")</f>
        <v>28129</v>
      </c>
      <c r="AD1349" s="230" t="s">
        <v>17383</v>
      </c>
      <c r="AE1349" s="235">
        <v>46086</v>
      </c>
    </row>
    <row r="1350" spans="1:31" x14ac:dyDescent="0.3">
      <c r="A1350" s="230" t="s">
        <v>18631</v>
      </c>
      <c r="B1350" s="230" t="str">
        <f>Query1[[#This Row],[LAST_NAME]]</f>
        <v>GOSNELL</v>
      </c>
      <c r="C1350" s="230" t="s">
        <v>18632</v>
      </c>
      <c r="D1350" s="230" t="s">
        <v>5627</v>
      </c>
      <c r="E1350" s="230" t="s">
        <v>18633</v>
      </c>
      <c r="F1350" s="230" t="s">
        <v>18634</v>
      </c>
      <c r="G1350" s="230" t="s">
        <v>18635</v>
      </c>
      <c r="H1350" s="230" t="str">
        <f>Query1[[#This Row],[FULL_NAME]]</f>
        <v>ANDREW GOSNELL</v>
      </c>
      <c r="I1350" s="230" t="s">
        <v>18636</v>
      </c>
      <c r="J1350" s="230" t="s">
        <v>4248</v>
      </c>
      <c r="K1350" s="230" t="str">
        <f>Query1[[#This Row],[ENTERPRISE_ID]]</f>
        <v>AGOSNE1</v>
      </c>
      <c r="L1350" s="231">
        <v>9033360146</v>
      </c>
      <c r="M1350" s="230" t="s">
        <v>5630</v>
      </c>
      <c r="N1350" s="230" t="s">
        <v>18637</v>
      </c>
      <c r="O1350" s="230"/>
      <c r="P1350" s="230" t="s">
        <v>18638</v>
      </c>
      <c r="Q1350" s="230" t="s">
        <v>279</v>
      </c>
      <c r="R1350" s="230" t="s">
        <v>18639</v>
      </c>
      <c r="S1350" s="230" t="s">
        <v>5634</v>
      </c>
      <c r="T1350" s="232">
        <v>8998</v>
      </c>
      <c r="U1350" s="230" t="s">
        <v>8841</v>
      </c>
      <c r="V1350" s="230" t="s">
        <v>8842</v>
      </c>
      <c r="W1350" s="233" t="str">
        <f>IFERROR(VLOOKUP(Query1[[#This Row],[ENTERPRISE_ID]],HR_tbl[],2, 0), "Not on HR File")</f>
        <v>Service Technician 2, In-Home</v>
      </c>
      <c r="X1350" s="113">
        <f>IFERROR(VLOOKUP(Query1[[#This Row],[ENTERPRISE_ID]],HR_tbl[],3,0), "Not on HR File")</f>
        <v>39468</v>
      </c>
      <c r="Y1350" s="234" t="str">
        <f>IFERROR(VLOOKUP(Query1[[#This Row],[ENTERPRISE_ID]], Addresses!$A:$Y,21,0), "Not on HR File")</f>
        <v>523 N GREEN ST.</v>
      </c>
      <c r="Z1350" s="234">
        <f>IFERROR(VLOOKUP(Query1[[#This Row],[ENTERPRISE_ID]], Addresses!$A:$Y,22,0), "Not on HR File")</f>
        <v>0</v>
      </c>
      <c r="AA1350" s="234" t="str">
        <f>IFERROR(VLOOKUP(Query1[[#This Row],[ENTERPRISE_ID]], Addresses!$A:$Y,23,0), "Not on HR File")</f>
        <v>Grand saline</v>
      </c>
      <c r="AB1350" s="234" t="str">
        <f>IFERROR(VLOOKUP(Query1[[#This Row],[ENTERPRISE_ID]], Addresses!$A:$Y,24,0), "Not on HR File")</f>
        <v>TX</v>
      </c>
      <c r="AC1350" s="234" t="str">
        <f>IFERROR(VLOOKUP(Query1[[#This Row],[ENTERPRISE_ID]], Addresses!$A:$Y,25,0), "Not on HR File")</f>
        <v>75140</v>
      </c>
      <c r="AD1350" s="230" t="s">
        <v>18640</v>
      </c>
      <c r="AE1350" s="235">
        <v>46086</v>
      </c>
    </row>
    <row r="1351" spans="1:31" x14ac:dyDescent="0.3">
      <c r="A1351" s="230" t="s">
        <v>8685</v>
      </c>
      <c r="B1351" s="230" t="str">
        <f>Query1[[#This Row],[LAST_NAME]]</f>
        <v>THOMAS</v>
      </c>
      <c r="C1351" s="230" t="s">
        <v>8686</v>
      </c>
      <c r="D1351" s="230" t="s">
        <v>5638</v>
      </c>
      <c r="E1351" s="230" t="s">
        <v>8687</v>
      </c>
      <c r="F1351" s="230" t="s">
        <v>8688</v>
      </c>
      <c r="G1351" s="230" t="s">
        <v>8689</v>
      </c>
      <c r="H1351" s="230" t="str">
        <f>Query1[[#This Row],[FULL_NAME]]</f>
        <v>BRUNO THOMAS</v>
      </c>
      <c r="I1351" s="230" t="s">
        <v>4042</v>
      </c>
      <c r="J1351" s="230" t="s">
        <v>8690</v>
      </c>
      <c r="K1351" s="230" t="str">
        <f>Query1[[#This Row],[ENTERPRISE_ID]]</f>
        <v>BTHOMA5</v>
      </c>
      <c r="L1351" s="231">
        <v>5169093052</v>
      </c>
      <c r="M1351" s="230" t="s">
        <v>5630</v>
      </c>
      <c r="N1351" s="230" t="s">
        <v>8691</v>
      </c>
      <c r="O1351" s="230"/>
      <c r="P1351" s="230" t="s">
        <v>8692</v>
      </c>
      <c r="Q1351" s="230" t="s">
        <v>297</v>
      </c>
      <c r="R1351" s="230" t="s">
        <v>8693</v>
      </c>
      <c r="S1351" s="230" t="s">
        <v>5714</v>
      </c>
      <c r="T1351" s="232">
        <v>8998</v>
      </c>
      <c r="U1351" s="230" t="s">
        <v>7445</v>
      </c>
      <c r="V1351" s="230" t="s">
        <v>7446</v>
      </c>
      <c r="W1351" s="233" t="str">
        <f>IFERROR(VLOOKUP(Query1[[#This Row],[ENTERPRISE_ID]],HR_tbl[],2, 0), "Not on HR File")</f>
        <v>Service Technician 3, In-Home</v>
      </c>
      <c r="X1351" s="113">
        <f>IFERROR(VLOOKUP(Query1[[#This Row],[ENTERPRISE_ID]],HR_tbl[],3,0), "Not on HR File")</f>
        <v>43187</v>
      </c>
      <c r="Y1351" s="234" t="str">
        <f>IFERROR(VLOOKUP(Query1[[#This Row],[ENTERPRISE_ID]], Addresses!$A:$Y,21,0), "Not on HR File")</f>
        <v>205 Elm ct</v>
      </c>
      <c r="Z1351" s="234">
        <f>IFERROR(VLOOKUP(Query1[[#This Row],[ENTERPRISE_ID]], Addresses!$A:$Y,22,0), "Not on HR File")</f>
        <v>0</v>
      </c>
      <c r="AA1351" s="234" t="str">
        <f>IFERROR(VLOOKUP(Query1[[#This Row],[ENTERPRISE_ID]], Addresses!$A:$Y,23,0), "Not on HR File")</f>
        <v>Poinciana</v>
      </c>
      <c r="AB1351" s="234" t="str">
        <f>IFERROR(VLOOKUP(Query1[[#This Row],[ENTERPRISE_ID]], Addresses!$A:$Y,24,0), "Not on HR File")</f>
        <v>FL</v>
      </c>
      <c r="AC1351" s="234" t="str">
        <f>IFERROR(VLOOKUP(Query1[[#This Row],[ENTERPRISE_ID]], Addresses!$A:$Y,25,0), "Not on HR File")</f>
        <v>34759</v>
      </c>
      <c r="AD1351" s="230" t="s">
        <v>8694</v>
      </c>
      <c r="AE1351" s="235">
        <v>46086</v>
      </c>
    </row>
    <row r="1352" spans="1:31" x14ac:dyDescent="0.3">
      <c r="A1352" s="230" t="s">
        <v>9665</v>
      </c>
      <c r="B1352" s="230" t="str">
        <f>Query1[[#This Row],[LAST_NAME]]</f>
        <v>TATOM</v>
      </c>
      <c r="C1352" s="230" t="s">
        <v>9666</v>
      </c>
      <c r="D1352" s="230" t="s">
        <v>5854</v>
      </c>
      <c r="E1352" s="230" t="s">
        <v>9667</v>
      </c>
      <c r="F1352" s="230" t="s">
        <v>9668</v>
      </c>
      <c r="G1352" s="230" t="s">
        <v>9669</v>
      </c>
      <c r="H1352" s="230" t="str">
        <f>Query1[[#This Row],[FULL_NAME]]</f>
        <v>KAMRON TATOM</v>
      </c>
      <c r="I1352" s="230" t="s">
        <v>9670</v>
      </c>
      <c r="J1352" s="230" t="s">
        <v>4409</v>
      </c>
      <c r="K1352" s="230" t="str">
        <f>Query1[[#This Row],[ENTERPRISE_ID]]</f>
        <v>KTATOM</v>
      </c>
      <c r="L1352" s="231">
        <v>3348613091</v>
      </c>
      <c r="M1352" s="230" t="s">
        <v>5630</v>
      </c>
      <c r="N1352" s="230" t="s">
        <v>9671</v>
      </c>
      <c r="O1352" s="230"/>
      <c r="P1352" s="230" t="s">
        <v>9672</v>
      </c>
      <c r="Q1352" s="230" t="s">
        <v>268</v>
      </c>
      <c r="R1352" s="230" t="s">
        <v>9673</v>
      </c>
      <c r="S1352" s="230" t="s">
        <v>5714</v>
      </c>
      <c r="T1352" s="232">
        <v>8998</v>
      </c>
      <c r="U1352" s="230" t="s">
        <v>6255</v>
      </c>
      <c r="V1352" s="230" t="s">
        <v>7926</v>
      </c>
      <c r="W1352" s="233" t="str">
        <f>IFERROR(VLOOKUP(Query1[[#This Row],[ENTERPRISE_ID]],HR_tbl[],2, 0), "Not on HR File")</f>
        <v>Service Technician 2, In-Home</v>
      </c>
      <c r="X1352" s="113">
        <f>IFERROR(VLOOKUP(Query1[[#This Row],[ENTERPRISE_ID]],HR_tbl[],3,0), "Not on HR File")</f>
        <v>45900</v>
      </c>
      <c r="Y1352" s="234" t="str">
        <f>IFERROR(VLOOKUP(Query1[[#This Row],[ENTERPRISE_ID]], Addresses!$A:$Y,21,0), "Not on HR File")</f>
        <v>2300 SHADYBROOK LN</v>
      </c>
      <c r="Z1352" s="234">
        <f>IFERROR(VLOOKUP(Query1[[#This Row],[ENTERPRISE_ID]], Addresses!$A:$Y,22,0), "Not on HR File")</f>
        <v>0</v>
      </c>
      <c r="AA1352" s="234" t="str">
        <f>IFERROR(VLOOKUP(Query1[[#This Row],[ENTERPRISE_ID]], Addresses!$A:$Y,23,0), "Not on HR File")</f>
        <v>DOTHAN</v>
      </c>
      <c r="AB1352" s="234" t="str">
        <f>IFERROR(VLOOKUP(Query1[[#This Row],[ENTERPRISE_ID]], Addresses!$A:$Y,24,0), "Not on HR File")</f>
        <v>AL</v>
      </c>
      <c r="AC1352" s="234" t="str">
        <f>IFERROR(VLOOKUP(Query1[[#This Row],[ENTERPRISE_ID]], Addresses!$A:$Y,25,0), "Not on HR File")</f>
        <v>36303</v>
      </c>
      <c r="AD1352" s="230" t="s">
        <v>9674</v>
      </c>
      <c r="AE1352" s="235">
        <v>46086</v>
      </c>
    </row>
    <row r="1353" spans="1:31" x14ac:dyDescent="0.3">
      <c r="A1353" s="230" t="s">
        <v>1077</v>
      </c>
      <c r="B1353" s="230" t="str">
        <f>Query1[[#This Row],[LAST_NAME]]</f>
        <v>POWELL</v>
      </c>
      <c r="C1353" s="230" t="s">
        <v>418</v>
      </c>
      <c r="D1353" s="230" t="s">
        <v>5682</v>
      </c>
      <c r="E1353" s="230" t="s">
        <v>17786</v>
      </c>
      <c r="F1353" s="230" t="s">
        <v>17787</v>
      </c>
      <c r="G1353" s="230" t="s">
        <v>419</v>
      </c>
      <c r="H1353" s="230" t="str">
        <f>Query1[[#This Row],[FULL_NAME]]</f>
        <v>NIGEL POWELL</v>
      </c>
      <c r="I1353" s="230" t="s">
        <v>11485</v>
      </c>
      <c r="J1353" s="230" t="s">
        <v>17788</v>
      </c>
      <c r="K1353" s="230" t="str">
        <f>Query1[[#This Row],[ENTERPRISE_ID]]</f>
        <v>NPOWELL</v>
      </c>
      <c r="L1353" s="231">
        <v>2523631184</v>
      </c>
      <c r="M1353" s="230" t="s">
        <v>5630</v>
      </c>
      <c r="N1353" s="230" t="s">
        <v>17789</v>
      </c>
      <c r="O1353" s="230"/>
      <c r="P1353" s="230" t="s">
        <v>17790</v>
      </c>
      <c r="Q1353" s="230" t="s">
        <v>416</v>
      </c>
      <c r="R1353" s="230" t="s">
        <v>9183</v>
      </c>
      <c r="S1353" s="230" t="s">
        <v>5738</v>
      </c>
      <c r="T1353" s="232">
        <v>8998</v>
      </c>
      <c r="U1353" s="230" t="s">
        <v>8779</v>
      </c>
      <c r="V1353" s="230" t="s">
        <v>8780</v>
      </c>
      <c r="W1353" s="233" t="str">
        <f>IFERROR(VLOOKUP(Query1[[#This Row],[ENTERPRISE_ID]],HR_tbl[],2, 0), "Not on HR File")</f>
        <v>Service Technician 1, In-Home</v>
      </c>
      <c r="X1353" s="113">
        <f>IFERROR(VLOOKUP(Query1[[#This Row],[ENTERPRISE_ID]],HR_tbl[],3,0), "Not on HR File")</f>
        <v>45851</v>
      </c>
      <c r="Y1353" s="234" t="str">
        <f>IFERROR(VLOOKUP(Query1[[#This Row],[ENTERPRISE_ID]], Addresses!$A:$Y,21,0), "Not on HR File")</f>
        <v>103 ELIZABETH CIRCLE</v>
      </c>
      <c r="Z1353" s="234">
        <f>IFERROR(VLOOKUP(Query1[[#This Row],[ENTERPRISE_ID]], Addresses!$A:$Y,22,0), "Not on HR File")</f>
        <v>0</v>
      </c>
      <c r="AA1353" s="234" t="str">
        <f>IFERROR(VLOOKUP(Query1[[#This Row],[ENTERPRISE_ID]], Addresses!$A:$Y,23,0), "Not on HR File")</f>
        <v>MOYOCK</v>
      </c>
      <c r="AB1353" s="234" t="str">
        <f>IFERROR(VLOOKUP(Query1[[#This Row],[ENTERPRISE_ID]], Addresses!$A:$Y,24,0), "Not on HR File")</f>
        <v>NC</v>
      </c>
      <c r="AC1353" s="234" t="str">
        <f>IFERROR(VLOOKUP(Query1[[#This Row],[ENTERPRISE_ID]], Addresses!$A:$Y,25,0), "Not on HR File")</f>
        <v>27958</v>
      </c>
      <c r="AD1353" s="230" t="s">
        <v>17791</v>
      </c>
      <c r="AE1353" s="235">
        <v>46086</v>
      </c>
    </row>
    <row r="1354" spans="1:31" x14ac:dyDescent="0.3">
      <c r="A1354" s="230" t="s">
        <v>17693</v>
      </c>
      <c r="B1354" s="230" t="str">
        <f>Query1[[#This Row],[LAST_NAME]]</f>
        <v>WALLACE</v>
      </c>
      <c r="C1354" s="230" t="s">
        <v>17694</v>
      </c>
      <c r="D1354" s="230" t="s">
        <v>5719</v>
      </c>
      <c r="E1354" s="230" t="s">
        <v>17695</v>
      </c>
      <c r="F1354" s="230" t="s">
        <v>17696</v>
      </c>
      <c r="G1354" s="230" t="s">
        <v>8050</v>
      </c>
      <c r="H1354" s="230" t="str">
        <f>Query1[[#This Row],[FULL_NAME]]</f>
        <v>CLINT WALLACE</v>
      </c>
      <c r="I1354" s="230" t="s">
        <v>17697</v>
      </c>
      <c r="J1354" s="230" t="s">
        <v>17698</v>
      </c>
      <c r="K1354" s="230" t="str">
        <f>Query1[[#This Row],[ENTERPRISE_ID]]</f>
        <v>CWALLA1</v>
      </c>
      <c r="L1354" s="231">
        <v>6309437008</v>
      </c>
      <c r="M1354" s="230" t="s">
        <v>5630</v>
      </c>
      <c r="N1354" s="230" t="s">
        <v>17699</v>
      </c>
      <c r="O1354" s="230"/>
      <c r="P1354" s="230" t="s">
        <v>17700</v>
      </c>
      <c r="Q1354" s="230" t="s">
        <v>250</v>
      </c>
      <c r="R1354" s="230" t="s">
        <v>17701</v>
      </c>
      <c r="S1354" s="230" t="s">
        <v>5634</v>
      </c>
      <c r="T1354" s="232">
        <v>8998</v>
      </c>
      <c r="U1354" s="230" t="s">
        <v>5715</v>
      </c>
      <c r="V1354" s="230" t="s">
        <v>5716</v>
      </c>
      <c r="W1354" s="233" t="str">
        <f>IFERROR(VLOOKUP(Query1[[#This Row],[ENTERPRISE_ID]],HR_tbl[],2, 0), "Not on HR File")</f>
        <v>Team Lead Technician</v>
      </c>
      <c r="X1354" s="113">
        <f>IFERROR(VLOOKUP(Query1[[#This Row],[ENTERPRISE_ID]],HR_tbl[],3,0), "Not on HR File")</f>
        <v>42380</v>
      </c>
      <c r="Y1354" s="234" t="str">
        <f>IFERROR(VLOOKUP(Query1[[#This Row],[ENTERPRISE_ID]], Addresses!$A:$Y,21,0), "Not on HR File")</f>
        <v>577 Mary Jane Ln</v>
      </c>
      <c r="Z1354" s="234">
        <f>IFERROR(VLOOKUP(Query1[[#This Row],[ENTERPRISE_ID]], Addresses!$A:$Y,22,0), "Not on HR File")</f>
        <v>0</v>
      </c>
      <c r="AA1354" s="234" t="str">
        <f>IFERROR(VLOOKUP(Query1[[#This Row],[ENTERPRISE_ID]], Addresses!$A:$Y,23,0), "Not on HR File")</f>
        <v>Wood Dale</v>
      </c>
      <c r="AB1354" s="234" t="str">
        <f>IFERROR(VLOOKUP(Query1[[#This Row],[ENTERPRISE_ID]], Addresses!$A:$Y,24,0), "Not on HR File")</f>
        <v>IL</v>
      </c>
      <c r="AC1354" s="234" t="str">
        <f>IFERROR(VLOOKUP(Query1[[#This Row],[ENTERPRISE_ID]], Addresses!$A:$Y,25,0), "Not on HR File")</f>
        <v>60191</v>
      </c>
      <c r="AD1354" s="230" t="s">
        <v>17702</v>
      </c>
      <c r="AE1354" s="235">
        <v>46086</v>
      </c>
    </row>
    <row r="1355" spans="1:31" x14ac:dyDescent="0.3">
      <c r="A1355" s="230" t="s">
        <v>4670</v>
      </c>
      <c r="B1355" s="230" t="str">
        <f>Query1[[#This Row],[LAST_NAME]]</f>
        <v>PONZIO</v>
      </c>
      <c r="C1355" s="230" t="s">
        <v>8966</v>
      </c>
      <c r="D1355" s="230" t="s">
        <v>6091</v>
      </c>
      <c r="E1355" s="230" t="s">
        <v>8967</v>
      </c>
      <c r="F1355" s="230" t="s">
        <v>8968</v>
      </c>
      <c r="G1355" s="230" t="s">
        <v>4672</v>
      </c>
      <c r="H1355" s="230" t="str">
        <f>Query1[[#This Row],[FULL_NAME]]</f>
        <v>JOSEPH PONZIO</v>
      </c>
      <c r="I1355" s="230" t="s">
        <v>4671</v>
      </c>
      <c r="J1355" s="230" t="s">
        <v>4123</v>
      </c>
      <c r="K1355" s="230" t="str">
        <f>Query1[[#This Row],[ENTERPRISE_ID]]</f>
        <v>JPONZI</v>
      </c>
      <c r="L1355" s="231">
        <v>5866152168</v>
      </c>
      <c r="M1355" s="230" t="s">
        <v>5630</v>
      </c>
      <c r="N1355" s="230" t="s">
        <v>8969</v>
      </c>
      <c r="O1355" s="230"/>
      <c r="P1355" s="230" t="s">
        <v>4673</v>
      </c>
      <c r="Q1355" s="230" t="s">
        <v>752</v>
      </c>
      <c r="R1355" s="230" t="s">
        <v>8970</v>
      </c>
      <c r="S1355" s="230" t="s">
        <v>5714</v>
      </c>
      <c r="T1355" s="232">
        <v>8998</v>
      </c>
      <c r="U1355" s="230" t="s">
        <v>5995</v>
      </c>
      <c r="V1355" s="230" t="s">
        <v>5996</v>
      </c>
      <c r="W1355" s="233" t="str">
        <f>IFERROR(VLOOKUP(Query1[[#This Row],[ENTERPRISE_ID]],HR_tbl[],2, 0), "Not on HR File")</f>
        <v>Service Technician 1, In Home</v>
      </c>
      <c r="X1355" s="113">
        <f>IFERROR(VLOOKUP(Query1[[#This Row],[ENTERPRISE_ID]],HR_tbl[],3,0), "Not on HR File")</f>
        <v>36683</v>
      </c>
      <c r="Y1355" s="234" t="str">
        <f>IFERROR(VLOOKUP(Query1[[#This Row],[ENTERPRISE_ID]], Addresses!$A:$Y,21,0), "Not on HR File")</f>
        <v>31356 SLUMBER LN</v>
      </c>
      <c r="Z1355" s="234">
        <f>IFERROR(VLOOKUP(Query1[[#This Row],[ENTERPRISE_ID]], Addresses!$A:$Y,22,0), "Not on HR File")</f>
        <v>0</v>
      </c>
      <c r="AA1355" s="234" t="str">
        <f>IFERROR(VLOOKUP(Query1[[#This Row],[ENTERPRISE_ID]], Addresses!$A:$Y,23,0), "Not on HR File")</f>
        <v>FRASER</v>
      </c>
      <c r="AB1355" s="234" t="str">
        <f>IFERROR(VLOOKUP(Query1[[#This Row],[ENTERPRISE_ID]], Addresses!$A:$Y,24,0), "Not on HR File")</f>
        <v>MI</v>
      </c>
      <c r="AC1355" s="234" t="str">
        <f>IFERROR(VLOOKUP(Query1[[#This Row],[ENTERPRISE_ID]], Addresses!$A:$Y,25,0), "Not on HR File")</f>
        <v>48026</v>
      </c>
      <c r="AD1355" s="230" t="s">
        <v>8971</v>
      </c>
      <c r="AE1355" s="235">
        <v>46086</v>
      </c>
    </row>
    <row r="1356" spans="1:31" x14ac:dyDescent="0.3">
      <c r="A1356" s="230" t="s">
        <v>3684</v>
      </c>
      <c r="B1356" s="230" t="str">
        <f>Query1[[#This Row],[LAST_NAME]]</f>
        <v>HANSON</v>
      </c>
      <c r="C1356" s="230" t="s">
        <v>3685</v>
      </c>
      <c r="D1356" s="230" t="s">
        <v>5647</v>
      </c>
      <c r="E1356" s="230" t="s">
        <v>7319</v>
      </c>
      <c r="F1356" s="230" t="s">
        <v>7320</v>
      </c>
      <c r="G1356" s="230" t="s">
        <v>3686</v>
      </c>
      <c r="H1356" s="230" t="str">
        <f>Query1[[#This Row],[FULL_NAME]]</f>
        <v>DONALD HANSON</v>
      </c>
      <c r="I1356" s="230" t="s">
        <v>5481</v>
      </c>
      <c r="J1356" s="230" t="s">
        <v>4240</v>
      </c>
      <c r="K1356" s="230" t="str">
        <f>Query1[[#This Row],[ENTERPRISE_ID]]</f>
        <v>DHANSO5</v>
      </c>
      <c r="L1356" s="231">
        <v>2105488449</v>
      </c>
      <c r="M1356" s="230" t="s">
        <v>5630</v>
      </c>
      <c r="N1356" s="230" t="s">
        <v>7321</v>
      </c>
      <c r="O1356" s="230"/>
      <c r="P1356" s="230" t="s">
        <v>7322</v>
      </c>
      <c r="Q1356" s="230" t="s">
        <v>279</v>
      </c>
      <c r="R1356" s="230" t="s">
        <v>7323</v>
      </c>
      <c r="S1356" s="230" t="s">
        <v>5634</v>
      </c>
      <c r="T1356" s="232">
        <v>8998</v>
      </c>
      <c r="U1356" s="230" t="s">
        <v>3680</v>
      </c>
      <c r="V1356" s="230" t="s">
        <v>5653</v>
      </c>
      <c r="W1356" s="233" t="str">
        <f>IFERROR(VLOOKUP(Query1[[#This Row],[ENTERPRISE_ID]],HR_tbl[],2, 0), "Not on HR File")</f>
        <v>Service Technician 1, In-Home</v>
      </c>
      <c r="X1356" s="113">
        <f>IFERROR(VLOOKUP(Query1[[#This Row],[ENTERPRISE_ID]],HR_tbl[],3,0), "Not on HR File")</f>
        <v>31160</v>
      </c>
      <c r="Y1356" s="234" t="str">
        <f>IFERROR(VLOOKUP(Query1[[#This Row],[ENTERPRISE_ID]], Addresses!$A:$Y,21,0), "Not on HR File")</f>
        <v>1069 Talley Loop</v>
      </c>
      <c r="Z1356" s="234">
        <f>IFERROR(VLOOKUP(Query1[[#This Row],[ENTERPRISE_ID]], Addresses!$A:$Y,22,0), "Not on HR File")</f>
        <v>0</v>
      </c>
      <c r="AA1356" s="234" t="str">
        <f>IFERROR(VLOOKUP(Query1[[#This Row],[ENTERPRISE_ID]], Addresses!$A:$Y,23,0), "Not on HR File")</f>
        <v>Buda</v>
      </c>
      <c r="AB1356" s="234" t="str">
        <f>IFERROR(VLOOKUP(Query1[[#This Row],[ENTERPRISE_ID]], Addresses!$A:$Y,24,0), "Not on HR File")</f>
        <v>TX</v>
      </c>
      <c r="AC1356" s="234" t="str">
        <f>IFERROR(VLOOKUP(Query1[[#This Row],[ENTERPRISE_ID]], Addresses!$A:$Y,25,0), "Not on HR File")</f>
        <v>78610</v>
      </c>
      <c r="AD1356" s="230" t="s">
        <v>7324</v>
      </c>
      <c r="AE1356" s="235">
        <v>46086</v>
      </c>
    </row>
    <row r="1357" spans="1:31" x14ac:dyDescent="0.3">
      <c r="A1357" s="230" t="s">
        <v>16881</v>
      </c>
      <c r="B1357" s="230" t="str">
        <f>Query1[[#This Row],[LAST_NAME]]</f>
        <v>CHISHOLM</v>
      </c>
      <c r="C1357" s="230" t="s">
        <v>16882</v>
      </c>
      <c r="D1357" s="230" t="s">
        <v>5822</v>
      </c>
      <c r="E1357" s="230" t="s">
        <v>16883</v>
      </c>
      <c r="F1357" s="230" t="s">
        <v>16884</v>
      </c>
      <c r="G1357" s="230" t="s">
        <v>16885</v>
      </c>
      <c r="H1357" s="230" t="str">
        <f>Query1[[#This Row],[FULL_NAME]]</f>
        <v>JOHN CHISHOLM</v>
      </c>
      <c r="I1357" s="230" t="s">
        <v>16886</v>
      </c>
      <c r="J1357" s="230" t="s">
        <v>4282</v>
      </c>
      <c r="K1357" s="230" t="str">
        <f>Query1[[#This Row],[ENTERPRISE_ID]]</f>
        <v>JCHISH0</v>
      </c>
      <c r="L1357" s="231">
        <v>5089623992</v>
      </c>
      <c r="M1357" s="230" t="s">
        <v>5630</v>
      </c>
      <c r="N1357" s="230" t="s">
        <v>16887</v>
      </c>
      <c r="O1357" s="230" t="s">
        <v>16888</v>
      </c>
      <c r="P1357" s="230" t="s">
        <v>10503</v>
      </c>
      <c r="Q1357" s="230" t="s">
        <v>382</v>
      </c>
      <c r="R1357" s="230" t="s">
        <v>16889</v>
      </c>
      <c r="S1357" s="230" t="s">
        <v>5664</v>
      </c>
      <c r="T1357" s="232">
        <v>8998</v>
      </c>
      <c r="U1357" s="230" t="s">
        <v>6968</v>
      </c>
      <c r="V1357" s="230" t="s">
        <v>6969</v>
      </c>
      <c r="W1357" s="233" t="str">
        <f>IFERROR(VLOOKUP(Query1[[#This Row],[ENTERPRISE_ID]],HR_tbl[],2, 0), "Not on HR File")</f>
        <v>Service Technician 2, Trainee</v>
      </c>
      <c r="X1357" s="113">
        <f>IFERROR(VLOOKUP(Query1[[#This Row],[ENTERPRISE_ID]],HR_tbl[],3,0), "Not on HR File")</f>
        <v>46005</v>
      </c>
      <c r="Y1357" s="234" t="str">
        <f>IFERROR(VLOOKUP(Query1[[#This Row],[ENTERPRISE_ID]], Addresses!$A:$Y,21,0), "Not on HR File")</f>
        <v>Not on HR File</v>
      </c>
      <c r="Z1357" s="234" t="str">
        <f>IFERROR(VLOOKUP(Query1[[#This Row],[ENTERPRISE_ID]], Addresses!$A:$Y,22,0), "Not on HR File")</f>
        <v>Not on HR File</v>
      </c>
      <c r="AA1357" s="234" t="str">
        <f>IFERROR(VLOOKUP(Query1[[#This Row],[ENTERPRISE_ID]], Addresses!$A:$Y,23,0), "Not on HR File")</f>
        <v>Not on HR File</v>
      </c>
      <c r="AB1357" s="234" t="str">
        <f>IFERROR(VLOOKUP(Query1[[#This Row],[ENTERPRISE_ID]], Addresses!$A:$Y,24,0), "Not on HR File")</f>
        <v>Not on HR File</v>
      </c>
      <c r="AC1357" s="234" t="str">
        <f>IFERROR(VLOOKUP(Query1[[#This Row],[ENTERPRISE_ID]], Addresses!$A:$Y,25,0), "Not on HR File")</f>
        <v>Not on HR File</v>
      </c>
      <c r="AD1357" s="230" t="s">
        <v>16890</v>
      </c>
      <c r="AE1357" s="235">
        <v>46086</v>
      </c>
    </row>
    <row r="1358" spans="1:31" x14ac:dyDescent="0.3">
      <c r="A1358" s="230" t="s">
        <v>2505</v>
      </c>
      <c r="B1358" s="230" t="str">
        <f>Query1[[#This Row],[LAST_NAME]]</f>
        <v>RUIZ</v>
      </c>
      <c r="C1358" s="230" t="s">
        <v>2506</v>
      </c>
      <c r="D1358" s="230" t="s">
        <v>5627</v>
      </c>
      <c r="E1358" s="230" t="s">
        <v>16825</v>
      </c>
      <c r="F1358" s="230" t="s">
        <v>16826</v>
      </c>
      <c r="G1358" s="230" t="s">
        <v>2507</v>
      </c>
      <c r="H1358" s="230" t="str">
        <f>Query1[[#This Row],[FULL_NAME]]</f>
        <v>LUIS RUIZ</v>
      </c>
      <c r="I1358" s="230" t="s">
        <v>4646</v>
      </c>
      <c r="J1358" s="230" t="s">
        <v>4007</v>
      </c>
      <c r="K1358" s="230" t="str">
        <f>Query1[[#This Row],[ENTERPRISE_ID]]</f>
        <v>LRUIZ1</v>
      </c>
      <c r="L1358" s="231">
        <v>4696796160</v>
      </c>
      <c r="M1358" s="230" t="s">
        <v>5630</v>
      </c>
      <c r="N1358" s="230" t="s">
        <v>16827</v>
      </c>
      <c r="O1358" s="230"/>
      <c r="P1358" s="230" t="s">
        <v>11731</v>
      </c>
      <c r="Q1358" s="230" t="s">
        <v>279</v>
      </c>
      <c r="R1358" s="230" t="s">
        <v>16828</v>
      </c>
      <c r="S1358" s="230" t="s">
        <v>5634</v>
      </c>
      <c r="T1358" s="232">
        <v>8998</v>
      </c>
      <c r="U1358" s="230" t="s">
        <v>10642</v>
      </c>
      <c r="V1358" s="230" t="s">
        <v>10643</v>
      </c>
      <c r="W1358" s="233" t="str">
        <f>IFERROR(VLOOKUP(Query1[[#This Row],[ENTERPRISE_ID]],HR_tbl[],2, 0), "Not on HR File")</f>
        <v>Service Technician 1, In-Home</v>
      </c>
      <c r="X1358" s="113">
        <f>IFERROR(VLOOKUP(Query1[[#This Row],[ENTERPRISE_ID]],HR_tbl[],3,0), "Not on HR File")</f>
        <v>36873</v>
      </c>
      <c r="Y1358" s="234" t="str">
        <f>IFERROR(VLOOKUP(Query1[[#This Row],[ENTERPRISE_ID]], Addresses!$A:$Y,21,0), "Not on HR File")</f>
        <v>500 onyx court</v>
      </c>
      <c r="Z1358" s="234">
        <f>IFERROR(VLOOKUP(Query1[[#This Row],[ENTERPRISE_ID]], Addresses!$A:$Y,22,0), "Not on HR File")</f>
        <v>0</v>
      </c>
      <c r="AA1358" s="234" t="str">
        <f>IFERROR(VLOOKUP(Query1[[#This Row],[ENTERPRISE_ID]], Addresses!$A:$Y,23,0), "Not on HR File")</f>
        <v>Mesquite</v>
      </c>
      <c r="AB1358" s="234" t="str">
        <f>IFERROR(VLOOKUP(Query1[[#This Row],[ENTERPRISE_ID]], Addresses!$A:$Y,24,0), "Not on HR File")</f>
        <v>TX</v>
      </c>
      <c r="AC1358" s="234" t="str">
        <f>IFERROR(VLOOKUP(Query1[[#This Row],[ENTERPRISE_ID]], Addresses!$A:$Y,25,0), "Not on HR File")</f>
        <v>75149</v>
      </c>
      <c r="AD1358" s="230" t="s">
        <v>16829</v>
      </c>
      <c r="AE1358" s="235">
        <v>46086</v>
      </c>
    </row>
    <row r="1359" spans="1:31" x14ac:dyDescent="0.3">
      <c r="A1359" s="230" t="s">
        <v>1294</v>
      </c>
      <c r="B1359" s="230" t="str">
        <f>Query1[[#This Row],[LAST_NAME]]</f>
        <v>SARWARY</v>
      </c>
      <c r="C1359" s="230" t="s">
        <v>1296</v>
      </c>
      <c r="D1359" s="230" t="s">
        <v>5788</v>
      </c>
      <c r="E1359" s="230" t="s">
        <v>10919</v>
      </c>
      <c r="F1359" s="230" t="s">
        <v>10920</v>
      </c>
      <c r="G1359" s="230" t="s">
        <v>1297</v>
      </c>
      <c r="H1359" s="230" t="str">
        <f>Query1[[#This Row],[FULL_NAME]]</f>
        <v>AHMAD GHAYOR SARWARY</v>
      </c>
      <c r="I1359" s="230" t="s">
        <v>5006</v>
      </c>
      <c r="J1359" s="230" t="s">
        <v>5005</v>
      </c>
      <c r="K1359" s="230" t="str">
        <f>Query1[[#This Row],[ENTERPRISE_ID]]</f>
        <v>ASARWAR</v>
      </c>
      <c r="L1359" s="231">
        <v>5712241954</v>
      </c>
      <c r="M1359" s="230" t="s">
        <v>5630</v>
      </c>
      <c r="N1359" s="230" t="s">
        <v>10921</v>
      </c>
      <c r="O1359" s="230"/>
      <c r="P1359" s="230" t="s">
        <v>10922</v>
      </c>
      <c r="Q1359" s="230" t="s">
        <v>328</v>
      </c>
      <c r="R1359" s="230" t="s">
        <v>10923</v>
      </c>
      <c r="S1359" s="230" t="s">
        <v>5634</v>
      </c>
      <c r="T1359" s="232">
        <v>8998</v>
      </c>
      <c r="U1359" s="230" t="s">
        <v>7359</v>
      </c>
      <c r="V1359" s="230" t="s">
        <v>7360</v>
      </c>
      <c r="W1359" s="233" t="str">
        <f>IFERROR(VLOOKUP(Query1[[#This Row],[ENTERPRISE_ID]],HR_tbl[],2, 0), "Not on HR File")</f>
        <v>Service Technician 2, In-Home</v>
      </c>
      <c r="X1359" s="113">
        <f>IFERROR(VLOOKUP(Query1[[#This Row],[ENTERPRISE_ID]],HR_tbl[],3,0), "Not on HR File")</f>
        <v>45879</v>
      </c>
      <c r="Y1359" s="234" t="str">
        <f>IFERROR(VLOOKUP(Query1[[#This Row],[ENTERPRISE_ID]], Addresses!$A:$Y,21,0), "Not on HR File")</f>
        <v>41799 INSPIRATION TER</v>
      </c>
      <c r="Z1359" s="234">
        <f>IFERROR(VLOOKUP(Query1[[#This Row],[ENTERPRISE_ID]], Addresses!$A:$Y,22,0), "Not on HR File")</f>
        <v>0</v>
      </c>
      <c r="AA1359" s="234" t="str">
        <f>IFERROR(VLOOKUP(Query1[[#This Row],[ENTERPRISE_ID]], Addresses!$A:$Y,23,0), "Not on HR File")</f>
        <v>ALDIE</v>
      </c>
      <c r="AB1359" s="234" t="str">
        <f>IFERROR(VLOOKUP(Query1[[#This Row],[ENTERPRISE_ID]], Addresses!$A:$Y,24,0), "Not on HR File")</f>
        <v>VA</v>
      </c>
      <c r="AC1359" s="234" t="str">
        <f>IFERROR(VLOOKUP(Query1[[#This Row],[ENTERPRISE_ID]], Addresses!$A:$Y,25,0), "Not on HR File")</f>
        <v>20105</v>
      </c>
      <c r="AD1359" s="230" t="s">
        <v>10924</v>
      </c>
      <c r="AE1359" s="235">
        <v>46086</v>
      </c>
    </row>
    <row r="1360" spans="1:31" x14ac:dyDescent="0.3">
      <c r="A1360" s="230" t="s">
        <v>5767</v>
      </c>
      <c r="B1360" s="230" t="str">
        <f>Query1[[#This Row],[LAST_NAME]]</f>
        <v>SWIFT</v>
      </c>
      <c r="C1360" s="230" t="s">
        <v>5768</v>
      </c>
      <c r="D1360" s="230" t="s">
        <v>5769</v>
      </c>
      <c r="E1360" s="230" t="s">
        <v>5770</v>
      </c>
      <c r="F1360" s="230" t="s">
        <v>5771</v>
      </c>
      <c r="G1360" s="230" t="s">
        <v>5772</v>
      </c>
      <c r="H1360" s="230" t="str">
        <f>Query1[[#This Row],[FULL_NAME]]</f>
        <v>GLENN SWIFT</v>
      </c>
      <c r="I1360" s="230" t="s">
        <v>5773</v>
      </c>
      <c r="J1360" s="230" t="s">
        <v>5774</v>
      </c>
      <c r="K1360" s="230" t="str">
        <f>Query1[[#This Row],[ENTERPRISE_ID]]</f>
        <v>GSWIFT</v>
      </c>
      <c r="L1360" s="231">
        <v>5737460024</v>
      </c>
      <c r="M1360" s="230" t="s">
        <v>5630</v>
      </c>
      <c r="N1360" s="230" t="s">
        <v>5775</v>
      </c>
      <c r="O1360" s="230"/>
      <c r="P1360" s="230" t="s">
        <v>5776</v>
      </c>
      <c r="Q1360" s="230" t="s">
        <v>1502</v>
      </c>
      <c r="R1360" s="230" t="s">
        <v>5777</v>
      </c>
      <c r="S1360" s="230" t="s">
        <v>5738</v>
      </c>
      <c r="T1360" s="232">
        <v>8998</v>
      </c>
      <c r="U1360" s="230" t="s">
        <v>5715</v>
      </c>
      <c r="V1360" s="230" t="s">
        <v>5716</v>
      </c>
      <c r="W1360" s="233" t="str">
        <f>IFERROR(VLOOKUP(Query1[[#This Row],[ENTERPRISE_ID]],HR_tbl[],2, 0), "Not on HR File")</f>
        <v>Team Lead Technician</v>
      </c>
      <c r="X1360" s="113">
        <f>IFERROR(VLOOKUP(Query1[[#This Row],[ENTERPRISE_ID]],HR_tbl[],3,0), "Not on HR File")</f>
        <v>42457</v>
      </c>
      <c r="Y1360" s="234" t="str">
        <f>IFERROR(VLOOKUP(Query1[[#This Row],[ENTERPRISE_ID]], Addresses!$A:$Y,21,0), "Not on HR File")</f>
        <v>411 4th ST. EAST</v>
      </c>
      <c r="Z1360" s="234">
        <f>IFERROR(VLOOKUP(Query1[[#This Row],[ENTERPRISE_ID]], Addresses!$A:$Y,22,0), "Not on HR File")</f>
        <v>0</v>
      </c>
      <c r="AA1360" s="234" t="str">
        <f>IFERROR(VLOOKUP(Query1[[#This Row],[ENTERPRISE_ID]], Addresses!$A:$Y,23,0), "Not on HR File")</f>
        <v>SCOTT CITY</v>
      </c>
      <c r="AB1360" s="234" t="str">
        <f>IFERROR(VLOOKUP(Query1[[#This Row],[ENTERPRISE_ID]], Addresses!$A:$Y,24,0), "Not on HR File")</f>
        <v>MO</v>
      </c>
      <c r="AC1360" s="234" t="str">
        <f>IFERROR(VLOOKUP(Query1[[#This Row],[ENTERPRISE_ID]], Addresses!$A:$Y,25,0), "Not on HR File")</f>
        <v>63780</v>
      </c>
      <c r="AD1360" s="230" t="s">
        <v>5778</v>
      </c>
      <c r="AE1360" s="235">
        <v>46086</v>
      </c>
    </row>
    <row r="1361" spans="1:31" x14ac:dyDescent="0.3">
      <c r="A1361" s="230" t="s">
        <v>3842</v>
      </c>
      <c r="B1361" s="230" t="str">
        <f>Query1[[#This Row],[LAST_NAME]]</f>
        <v>MATTOCKS</v>
      </c>
      <c r="C1361" s="230" t="s">
        <v>3840</v>
      </c>
      <c r="D1361" s="230" t="s">
        <v>6524</v>
      </c>
      <c r="E1361" s="230" t="s">
        <v>6525</v>
      </c>
      <c r="F1361" s="230" t="s">
        <v>6526</v>
      </c>
      <c r="G1361" s="230" t="s">
        <v>5102</v>
      </c>
      <c r="H1361" s="230" t="str">
        <f>Query1[[#This Row],[FULL_NAME]]</f>
        <v>JUSTIN MATTOCKS</v>
      </c>
      <c r="I1361" s="230" t="s">
        <v>5101</v>
      </c>
      <c r="J1361" s="230" t="s">
        <v>4893</v>
      </c>
      <c r="K1361" s="230" t="str">
        <f>Query1[[#This Row],[ENTERPRISE_ID]]</f>
        <v>JMATTOC</v>
      </c>
      <c r="L1361" s="231">
        <v>5598064542</v>
      </c>
      <c r="M1361" s="230" t="s">
        <v>5630</v>
      </c>
      <c r="N1361" s="230" t="s">
        <v>6527</v>
      </c>
      <c r="O1361" s="230"/>
      <c r="P1361" s="230" t="s">
        <v>6528</v>
      </c>
      <c r="Q1361" s="230" t="s">
        <v>219</v>
      </c>
      <c r="R1361" s="230" t="s">
        <v>6529</v>
      </c>
      <c r="S1361" s="230" t="s">
        <v>5916</v>
      </c>
      <c r="T1361" s="232">
        <v>8998</v>
      </c>
      <c r="U1361" s="230" t="s">
        <v>5715</v>
      </c>
      <c r="V1361" s="230" t="s">
        <v>5716</v>
      </c>
      <c r="W1361" s="233" t="str">
        <f>IFERROR(VLOOKUP(Query1[[#This Row],[ENTERPRISE_ID]],HR_tbl[],2, 0), "Not on HR File")</f>
        <v>Team Lead Technician</v>
      </c>
      <c r="X1361" s="113">
        <f>IFERROR(VLOOKUP(Query1[[#This Row],[ENTERPRISE_ID]],HR_tbl[],3,0), "Not on HR File")</f>
        <v>45928</v>
      </c>
      <c r="Y1361" s="234" t="str">
        <f>IFERROR(VLOOKUP(Query1[[#This Row],[ENTERPRISE_ID]], Addresses!$A:$Y,21,0), "Not on HR File")</f>
        <v>4710 E BROWN AVE</v>
      </c>
      <c r="Z1361" s="234">
        <f>IFERROR(VLOOKUP(Query1[[#This Row],[ENTERPRISE_ID]], Addresses!$A:$Y,22,0), "Not on HR File")</f>
        <v>0</v>
      </c>
      <c r="AA1361" s="234" t="str">
        <f>IFERROR(VLOOKUP(Query1[[#This Row],[ENTERPRISE_ID]], Addresses!$A:$Y,23,0), "Not on HR File")</f>
        <v>FRESNO</v>
      </c>
      <c r="AB1361" s="234" t="str">
        <f>IFERROR(VLOOKUP(Query1[[#This Row],[ENTERPRISE_ID]], Addresses!$A:$Y,24,0), "Not on HR File")</f>
        <v>CA</v>
      </c>
      <c r="AC1361" s="234" t="str">
        <f>IFERROR(VLOOKUP(Query1[[#This Row],[ENTERPRISE_ID]], Addresses!$A:$Y,25,0), "Not on HR File")</f>
        <v>93703</v>
      </c>
      <c r="AD1361" s="230" t="s">
        <v>6530</v>
      </c>
      <c r="AE1361" s="235">
        <v>46086</v>
      </c>
    </row>
    <row r="1362" spans="1:31" x14ac:dyDescent="0.3">
      <c r="A1362" s="230" t="s">
        <v>13353</v>
      </c>
      <c r="B1362" s="230" t="str">
        <f>Query1[[#This Row],[LAST_NAME]]</f>
        <v>DEPINA</v>
      </c>
      <c r="C1362" s="230" t="s">
        <v>13354</v>
      </c>
      <c r="D1362" s="230" t="s">
        <v>5822</v>
      </c>
      <c r="E1362" s="230" t="s">
        <v>13355</v>
      </c>
      <c r="F1362" s="230" t="s">
        <v>13356</v>
      </c>
      <c r="G1362" s="230" t="s">
        <v>13357</v>
      </c>
      <c r="H1362" s="230" t="str">
        <f>Query1[[#This Row],[FULL_NAME]]</f>
        <v>LEMAR DEPINA</v>
      </c>
      <c r="I1362" s="230" t="s">
        <v>13358</v>
      </c>
      <c r="J1362" s="230" t="s">
        <v>13359</v>
      </c>
      <c r="K1362" s="230" t="str">
        <f>Query1[[#This Row],[ENTERPRISE_ID]]</f>
        <v>LDEPINA</v>
      </c>
      <c r="L1362" s="231">
        <v>4015381361</v>
      </c>
      <c r="M1362" s="230" t="s">
        <v>5630</v>
      </c>
      <c r="N1362" s="230" t="s">
        <v>13360</v>
      </c>
      <c r="O1362" s="230"/>
      <c r="P1362" s="230" t="s">
        <v>2143</v>
      </c>
      <c r="Q1362" s="230" t="s">
        <v>693</v>
      </c>
      <c r="R1362" s="230" t="s">
        <v>13361</v>
      </c>
      <c r="S1362" s="230" t="s">
        <v>5664</v>
      </c>
      <c r="T1362" s="232">
        <v>8998</v>
      </c>
      <c r="U1362" s="230" t="s">
        <v>6968</v>
      </c>
      <c r="V1362" s="230" t="s">
        <v>6969</v>
      </c>
      <c r="W1362" s="233" t="str">
        <f>IFERROR(VLOOKUP(Query1[[#This Row],[ENTERPRISE_ID]],HR_tbl[],2, 0), "Not on HR File")</f>
        <v>Service Technician 2, In-Home</v>
      </c>
      <c r="X1362" s="113">
        <f>IFERROR(VLOOKUP(Query1[[#This Row],[ENTERPRISE_ID]],HR_tbl[],3,0), "Not on HR File")</f>
        <v>46012</v>
      </c>
      <c r="Y1362" s="234" t="str">
        <f>IFERROR(VLOOKUP(Query1[[#This Row],[ENTERPRISE_ID]], Addresses!$A:$Y,21,0), "Not on HR File")</f>
        <v>Not on HR File</v>
      </c>
      <c r="Z1362" s="234" t="str">
        <f>IFERROR(VLOOKUP(Query1[[#This Row],[ENTERPRISE_ID]], Addresses!$A:$Y,22,0), "Not on HR File")</f>
        <v>Not on HR File</v>
      </c>
      <c r="AA1362" s="234" t="str">
        <f>IFERROR(VLOOKUP(Query1[[#This Row],[ENTERPRISE_ID]], Addresses!$A:$Y,23,0), "Not on HR File")</f>
        <v>Not on HR File</v>
      </c>
      <c r="AB1362" s="234" t="str">
        <f>IFERROR(VLOOKUP(Query1[[#This Row],[ENTERPRISE_ID]], Addresses!$A:$Y,24,0), "Not on HR File")</f>
        <v>Not on HR File</v>
      </c>
      <c r="AC1362" s="234" t="str">
        <f>IFERROR(VLOOKUP(Query1[[#This Row],[ENTERPRISE_ID]], Addresses!$A:$Y,25,0), "Not on HR File")</f>
        <v>Not on HR File</v>
      </c>
      <c r="AD1362" s="230" t="s">
        <v>13362</v>
      </c>
      <c r="AE1362" s="235">
        <v>46086</v>
      </c>
    </row>
    <row r="1363" spans="1:31" x14ac:dyDescent="0.3">
      <c r="A1363" s="230" t="s">
        <v>10754</v>
      </c>
      <c r="B1363" s="230" t="str">
        <f>Query1[[#This Row],[LAST_NAME]]</f>
        <v>ROMERO</v>
      </c>
      <c r="C1363" s="230" t="s">
        <v>10755</v>
      </c>
      <c r="D1363" s="230" t="s">
        <v>5638</v>
      </c>
      <c r="E1363" s="230" t="s">
        <v>10756</v>
      </c>
      <c r="F1363" s="230" t="s">
        <v>10757</v>
      </c>
      <c r="G1363" s="230" t="s">
        <v>10758</v>
      </c>
      <c r="H1363" s="230" t="str">
        <f>Query1[[#This Row],[FULL_NAME]]</f>
        <v>RICHARD ROMERO</v>
      </c>
      <c r="I1363" s="230" t="s">
        <v>4391</v>
      </c>
      <c r="J1363" s="230" t="s">
        <v>3953</v>
      </c>
      <c r="K1363" s="230" t="str">
        <f>Query1[[#This Row],[ENTERPRISE_ID]]</f>
        <v>RROME3</v>
      </c>
      <c r="L1363" s="231">
        <v>3053391400</v>
      </c>
      <c r="M1363" s="230" t="s">
        <v>5630</v>
      </c>
      <c r="N1363" s="230" t="s">
        <v>10759</v>
      </c>
      <c r="O1363" s="230"/>
      <c r="P1363" s="230" t="s">
        <v>6600</v>
      </c>
      <c r="Q1363" s="230" t="s">
        <v>297</v>
      </c>
      <c r="R1363" s="230" t="s">
        <v>10760</v>
      </c>
      <c r="S1363" s="230" t="s">
        <v>5634</v>
      </c>
      <c r="T1363" s="232">
        <v>8998</v>
      </c>
      <c r="U1363" s="230" t="s">
        <v>5987</v>
      </c>
      <c r="V1363" s="230" t="s">
        <v>5988</v>
      </c>
      <c r="W1363" s="233" t="str">
        <f>IFERROR(VLOOKUP(Query1[[#This Row],[ENTERPRISE_ID]],HR_tbl[],2, 0), "Not on HR File")</f>
        <v>Service Technician 1, In-Home</v>
      </c>
      <c r="X1363" s="113">
        <f>IFERROR(VLOOKUP(Query1[[#This Row],[ENTERPRISE_ID]],HR_tbl[],3,0), "Not on HR File")</f>
        <v>33462</v>
      </c>
      <c r="Y1363" s="234" t="str">
        <f>IFERROR(VLOOKUP(Query1[[#This Row],[ENTERPRISE_ID]], Addresses!$A:$Y,21,0), "Not on HR File")</f>
        <v>15421 SW 95 LN</v>
      </c>
      <c r="Z1363" s="234">
        <f>IFERROR(VLOOKUP(Query1[[#This Row],[ENTERPRISE_ID]], Addresses!$A:$Y,22,0), "Not on HR File")</f>
        <v>0</v>
      </c>
      <c r="AA1363" s="234" t="str">
        <f>IFERROR(VLOOKUP(Query1[[#This Row],[ENTERPRISE_ID]], Addresses!$A:$Y,23,0), "Not on HR File")</f>
        <v>MIAMI</v>
      </c>
      <c r="AB1363" s="234" t="str">
        <f>IFERROR(VLOOKUP(Query1[[#This Row],[ENTERPRISE_ID]], Addresses!$A:$Y,24,0), "Not on HR File")</f>
        <v>FL</v>
      </c>
      <c r="AC1363" s="234" t="str">
        <f>IFERROR(VLOOKUP(Query1[[#This Row],[ENTERPRISE_ID]], Addresses!$A:$Y,25,0), "Not on HR File")</f>
        <v>33196</v>
      </c>
      <c r="AD1363" s="230" t="s">
        <v>10761</v>
      </c>
      <c r="AE1363" s="235">
        <v>46086</v>
      </c>
    </row>
    <row r="1364" spans="1:31" x14ac:dyDescent="0.3">
      <c r="A1364" s="230" t="s">
        <v>31301</v>
      </c>
      <c r="B1364" s="230" t="str">
        <f>Query1[[#This Row],[LAST_NAME]]</f>
        <v>KELLY</v>
      </c>
      <c r="C1364" s="230" t="s">
        <v>31557</v>
      </c>
      <c r="D1364" s="230" t="s">
        <v>5719</v>
      </c>
      <c r="E1364" s="230" t="s">
        <v>31558</v>
      </c>
      <c r="F1364" s="230" t="s">
        <v>31728</v>
      </c>
      <c r="G1364" s="230" t="s">
        <v>19066</v>
      </c>
      <c r="H1364" s="230" t="str">
        <f>Query1[[#This Row],[FULL_NAME]]</f>
        <v>HORACE KELLY</v>
      </c>
      <c r="I1364" s="230" t="s">
        <v>4437</v>
      </c>
      <c r="J1364" s="230" t="s">
        <v>31302</v>
      </c>
      <c r="K1364" s="230" t="str">
        <f>Query1[[#This Row],[ENTERPRISE_ID]]</f>
        <v>HKELLY</v>
      </c>
      <c r="L1364" s="231">
        <v>8728011043</v>
      </c>
      <c r="M1364" s="230" t="s">
        <v>5630</v>
      </c>
      <c r="N1364" s="230" t="s">
        <v>31729</v>
      </c>
      <c r="O1364" s="230"/>
      <c r="P1364" s="230" t="s">
        <v>6823</v>
      </c>
      <c r="Q1364" s="230" t="s">
        <v>250</v>
      </c>
      <c r="R1364" s="230" t="s">
        <v>9024</v>
      </c>
      <c r="S1364" s="230" t="s">
        <v>5664</v>
      </c>
      <c r="T1364" s="232">
        <v>8998</v>
      </c>
      <c r="U1364" s="230" t="s">
        <v>6825</v>
      </c>
      <c r="V1364" s="230" t="s">
        <v>6826</v>
      </c>
      <c r="W1364" s="233" t="str">
        <f>IFERROR(VLOOKUP(Query1[[#This Row],[ENTERPRISE_ID]],HR_tbl[],2, 0), "Not on HR File")</f>
        <v>Service Technician 1, In-Home</v>
      </c>
      <c r="X1364" s="113">
        <f>IFERROR(VLOOKUP(Query1[[#This Row],[ENTERPRISE_ID]],HR_tbl[],3,0), "Not on HR File")</f>
        <v>45368</v>
      </c>
      <c r="Y1364" s="234" t="str">
        <f>IFERROR(VLOOKUP(Query1[[#This Row],[ENTERPRISE_ID]], Addresses!$A:$Y,21,0), "Not on HR File")</f>
        <v>6800 S CONSTANCE</v>
      </c>
      <c r="Z1364" s="234">
        <f>IFERROR(VLOOKUP(Query1[[#This Row],[ENTERPRISE_ID]], Addresses!$A:$Y,22,0), "Not on HR File")</f>
        <v>0</v>
      </c>
      <c r="AA1364" s="234" t="str">
        <f>IFERROR(VLOOKUP(Query1[[#This Row],[ENTERPRISE_ID]], Addresses!$A:$Y,23,0), "Not on HR File")</f>
        <v>CHICAGO</v>
      </c>
      <c r="AB1364" s="234" t="str">
        <f>IFERROR(VLOOKUP(Query1[[#This Row],[ENTERPRISE_ID]], Addresses!$A:$Y,24,0), "Not on HR File")</f>
        <v>IL</v>
      </c>
      <c r="AC1364" s="234" t="str">
        <f>IFERROR(VLOOKUP(Query1[[#This Row],[ENTERPRISE_ID]], Addresses!$A:$Y,25,0), "Not on HR File")</f>
        <v>60649</v>
      </c>
      <c r="AD1364" s="230" t="s">
        <v>31559</v>
      </c>
      <c r="AE1364" s="235">
        <v>46086</v>
      </c>
    </row>
    <row r="1365" spans="1:31" x14ac:dyDescent="0.3">
      <c r="A1365" s="230"/>
      <c r="B1365" s="230" t="str">
        <f>Query1[[#This Row],[LAST_NAME]]</f>
        <v>HOEFER</v>
      </c>
      <c r="C1365" s="230" t="s">
        <v>17585</v>
      </c>
      <c r="D1365" s="230" t="s">
        <v>6304</v>
      </c>
      <c r="E1365" s="230" t="s">
        <v>17586</v>
      </c>
      <c r="F1365" s="230"/>
      <c r="G1365" s="230" t="s">
        <v>17587</v>
      </c>
      <c r="H1365" s="230" t="str">
        <f>Query1[[#This Row],[FULL_NAME]]</f>
        <v>GARRIT HOEFER</v>
      </c>
      <c r="I1365" s="230" t="s">
        <v>17588</v>
      </c>
      <c r="J1365" s="230" t="s">
        <v>17589</v>
      </c>
      <c r="K1365" s="230" t="str">
        <f>Query1[[#This Row],[ENTERPRISE_ID]]</f>
        <v>GHOEFER</v>
      </c>
      <c r="L1365" s="231">
        <v>4057623295</v>
      </c>
      <c r="M1365" s="230" t="s">
        <v>5630</v>
      </c>
      <c r="N1365" s="230" t="s">
        <v>17590</v>
      </c>
      <c r="O1365" s="230"/>
      <c r="P1365" s="230" t="s">
        <v>2925</v>
      </c>
      <c r="Q1365" s="230" t="s">
        <v>2926</v>
      </c>
      <c r="R1365" s="230" t="s">
        <v>17591</v>
      </c>
      <c r="S1365" s="230" t="s">
        <v>5664</v>
      </c>
      <c r="T1365" s="232">
        <v>8998</v>
      </c>
      <c r="U1365" s="230" t="s">
        <v>3666</v>
      </c>
      <c r="V1365" s="230" t="s">
        <v>6483</v>
      </c>
      <c r="W1365" s="233" t="str">
        <f>IFERROR(VLOOKUP(Query1[[#This Row],[ENTERPRISE_ID]],HR_tbl[],2, 0), "Not on HR File")</f>
        <v>Service Technician 2, Trainee</v>
      </c>
      <c r="X1365" s="113">
        <f>IFERROR(VLOOKUP(Query1[[#This Row],[ENTERPRISE_ID]],HR_tbl[],3,0), "Not on HR File")</f>
        <v>46075</v>
      </c>
      <c r="Y1365" s="234" t="str">
        <f>IFERROR(VLOOKUP(Query1[[#This Row],[ENTERPRISE_ID]], Addresses!$A:$Y,21,0), "Not on HR File")</f>
        <v>Not on HR File</v>
      </c>
      <c r="Z1365" s="234" t="str">
        <f>IFERROR(VLOOKUP(Query1[[#This Row],[ENTERPRISE_ID]], Addresses!$A:$Y,22,0), "Not on HR File")</f>
        <v>Not on HR File</v>
      </c>
      <c r="AA1365" s="234" t="str">
        <f>IFERROR(VLOOKUP(Query1[[#This Row],[ENTERPRISE_ID]], Addresses!$A:$Y,23,0), "Not on HR File")</f>
        <v>Not on HR File</v>
      </c>
      <c r="AB1365" s="234" t="str">
        <f>IFERROR(VLOOKUP(Query1[[#This Row],[ENTERPRISE_ID]], Addresses!$A:$Y,24,0), "Not on HR File")</f>
        <v>Not on HR File</v>
      </c>
      <c r="AC1365" s="234" t="str">
        <f>IFERROR(VLOOKUP(Query1[[#This Row],[ENTERPRISE_ID]], Addresses!$A:$Y,25,0), "Not on HR File")</f>
        <v>Not on HR File</v>
      </c>
      <c r="AD1365" s="230" t="s">
        <v>17592</v>
      </c>
      <c r="AE1365" s="235">
        <v>46086</v>
      </c>
    </row>
    <row r="1366" spans="1:31" x14ac:dyDescent="0.3">
      <c r="A1366" s="230" t="s">
        <v>4156</v>
      </c>
      <c r="B1366" s="230" t="str">
        <f>Query1[[#This Row],[LAST_NAME]]</f>
        <v>MCKELLAR</v>
      </c>
      <c r="C1366" s="230" t="s">
        <v>7118</v>
      </c>
      <c r="D1366" s="230" t="s">
        <v>5769</v>
      </c>
      <c r="E1366" s="230" t="s">
        <v>7119</v>
      </c>
      <c r="F1366" s="230" t="s">
        <v>7120</v>
      </c>
      <c r="G1366" s="230" t="s">
        <v>4159</v>
      </c>
      <c r="H1366" s="230" t="str">
        <f>Query1[[#This Row],[FULL_NAME]]</f>
        <v>BLAKE MCKELLAR</v>
      </c>
      <c r="I1366" s="230" t="s">
        <v>4158</v>
      </c>
      <c r="J1366" s="230" t="s">
        <v>4157</v>
      </c>
      <c r="K1366" s="230" t="str">
        <f>Query1[[#This Row],[ENTERPRISE_ID]]</f>
        <v>BMCKELL</v>
      </c>
      <c r="L1366" s="231">
        <v>3098500348</v>
      </c>
      <c r="M1366" s="230" t="s">
        <v>5630</v>
      </c>
      <c r="N1366" s="230" t="s">
        <v>7121</v>
      </c>
      <c r="O1366" s="230"/>
      <c r="P1366" s="230" t="s">
        <v>7122</v>
      </c>
      <c r="Q1366" s="230" t="s">
        <v>201</v>
      </c>
      <c r="R1366" s="230" t="s">
        <v>7123</v>
      </c>
      <c r="S1366" s="230" t="s">
        <v>5738</v>
      </c>
      <c r="T1366" s="232">
        <v>8998</v>
      </c>
      <c r="U1366" s="230" t="s">
        <v>7124</v>
      </c>
      <c r="V1366" s="230" t="s">
        <v>7125</v>
      </c>
      <c r="W1366" s="233" t="str">
        <f>IFERROR(VLOOKUP(Query1[[#This Row],[ENTERPRISE_ID]],HR_tbl[],2, 0), "Not on HR File")</f>
        <v>Service Technician 2, In-Home</v>
      </c>
      <c r="X1366" s="113">
        <f>IFERROR(VLOOKUP(Query1[[#This Row],[ENTERPRISE_ID]],HR_tbl[],3,0), "Not on HR File")</f>
        <v>44609</v>
      </c>
      <c r="Y1366" s="234" t="str">
        <f>IFERROR(VLOOKUP(Query1[[#This Row],[ENTERPRISE_ID]], Addresses!$A:$Y,21,0), "Not on HR File")</f>
        <v>1907 chateau knoll</v>
      </c>
      <c r="Z1366" s="234">
        <f>IFERROR(VLOOKUP(Query1[[#This Row],[ENTERPRISE_ID]], Addresses!$A:$Y,22,0), "Not on HR File")</f>
        <v>0</v>
      </c>
      <c r="AA1366" s="234" t="str">
        <f>IFERROR(VLOOKUP(Query1[[#This Row],[ENTERPRISE_ID]], Addresses!$A:$Y,23,0), "Not on HR File")</f>
        <v>Bettendorf</v>
      </c>
      <c r="AB1366" s="234" t="str">
        <f>IFERROR(VLOOKUP(Query1[[#This Row],[ENTERPRISE_ID]], Addresses!$A:$Y,24,0), "Not on HR File")</f>
        <v>IA</v>
      </c>
      <c r="AC1366" s="234" t="str">
        <f>IFERROR(VLOOKUP(Query1[[#This Row],[ENTERPRISE_ID]], Addresses!$A:$Y,25,0), "Not on HR File")</f>
        <v>52722</v>
      </c>
      <c r="AD1366" s="230" t="s">
        <v>7126</v>
      </c>
      <c r="AE1366" s="235">
        <v>46086</v>
      </c>
    </row>
    <row r="1367" spans="1:31" x14ac:dyDescent="0.3">
      <c r="A1367" s="230" t="s">
        <v>12631</v>
      </c>
      <c r="B1367" s="230" t="str">
        <f>Query1[[#This Row],[LAST_NAME]]</f>
        <v>ARNOLD</v>
      </c>
      <c r="C1367" s="230" t="s">
        <v>12632</v>
      </c>
      <c r="D1367" s="230" t="s">
        <v>6119</v>
      </c>
      <c r="E1367" s="230" t="s">
        <v>12633</v>
      </c>
      <c r="F1367" s="230" t="s">
        <v>12634</v>
      </c>
      <c r="G1367" s="230" t="s">
        <v>12635</v>
      </c>
      <c r="H1367" s="230" t="str">
        <f>Query1[[#This Row],[FULL_NAME]]</f>
        <v>MATTHEW ARNOLD</v>
      </c>
      <c r="I1367" s="230" t="s">
        <v>4981</v>
      </c>
      <c r="J1367" s="230" t="s">
        <v>4374</v>
      </c>
      <c r="K1367" s="230" t="str">
        <f>Query1[[#This Row],[ENTERPRISE_ID]]</f>
        <v>MARNOL0</v>
      </c>
      <c r="L1367" s="231">
        <v>2703080743</v>
      </c>
      <c r="M1367" s="230" t="s">
        <v>5630</v>
      </c>
      <c r="N1367" s="230" t="s">
        <v>12636</v>
      </c>
      <c r="O1367" s="230" t="s">
        <v>12637</v>
      </c>
      <c r="P1367" s="230" t="s">
        <v>582</v>
      </c>
      <c r="Q1367" s="230" t="s">
        <v>366</v>
      </c>
      <c r="R1367" s="230" t="s">
        <v>12638</v>
      </c>
      <c r="S1367" s="230" t="s">
        <v>5738</v>
      </c>
      <c r="T1367" s="232">
        <v>8998</v>
      </c>
      <c r="U1367" s="230" t="s">
        <v>2937</v>
      </c>
      <c r="V1367" s="230" t="s">
        <v>7987</v>
      </c>
      <c r="W1367" s="233" t="str">
        <f>IFERROR(VLOOKUP(Query1[[#This Row],[ENTERPRISE_ID]],HR_tbl[],2, 0), "Not on HR File")</f>
        <v>Service Technician 3, In-Home</v>
      </c>
      <c r="X1367" s="113">
        <f>IFERROR(VLOOKUP(Query1[[#This Row],[ENTERPRISE_ID]],HR_tbl[],3,0), "Not on HR File")</f>
        <v>45851</v>
      </c>
      <c r="Y1367" s="234" t="str">
        <f>IFERROR(VLOOKUP(Query1[[#This Row],[ENTERPRISE_ID]], Addresses!$A:$Y,21,0), "Not on HR File")</f>
        <v>903 RUSSELL RD</v>
      </c>
      <c r="Z1367" s="234" t="str">
        <f>IFERROR(VLOOKUP(Query1[[#This Row],[ENTERPRISE_ID]], Addresses!$A:$Y,22,0), "Not on HR File")</f>
        <v>APT 303</v>
      </c>
      <c r="AA1367" s="234" t="str">
        <f>IFERROR(VLOOKUP(Query1[[#This Row],[ENTERPRISE_ID]], Addresses!$A:$Y,23,0), "Not on HR File")</f>
        <v>COLUMBIA</v>
      </c>
      <c r="AB1367" s="234" t="str">
        <f>IFERROR(VLOOKUP(Query1[[#This Row],[ENTERPRISE_ID]], Addresses!$A:$Y,24,0), "Not on HR File")</f>
        <v>KY</v>
      </c>
      <c r="AC1367" s="234" t="str">
        <f>IFERROR(VLOOKUP(Query1[[#This Row],[ENTERPRISE_ID]], Addresses!$A:$Y,25,0), "Not on HR File")</f>
        <v>42728</v>
      </c>
      <c r="AD1367" s="230" t="s">
        <v>12639</v>
      </c>
      <c r="AE1367" s="235">
        <v>46086</v>
      </c>
    </row>
    <row r="1368" spans="1:31" x14ac:dyDescent="0.3">
      <c r="A1368" s="230" t="s">
        <v>2623</v>
      </c>
      <c r="B1368" s="230" t="str">
        <f>Query1[[#This Row],[LAST_NAME]]</f>
        <v>REYNA</v>
      </c>
      <c r="C1368" s="230" t="s">
        <v>2624</v>
      </c>
      <c r="D1368" s="230" t="s">
        <v>5647</v>
      </c>
      <c r="E1368" s="230" t="s">
        <v>7303</v>
      </c>
      <c r="F1368" s="230" t="s">
        <v>7304</v>
      </c>
      <c r="G1368" s="230" t="s">
        <v>2625</v>
      </c>
      <c r="H1368" s="230" t="str">
        <f>Query1[[#This Row],[FULL_NAME]]</f>
        <v>RAFAEL REYNA</v>
      </c>
      <c r="I1368" s="230" t="s">
        <v>4010</v>
      </c>
      <c r="J1368" s="230" t="s">
        <v>4009</v>
      </c>
      <c r="K1368" s="230" t="str">
        <f>Query1[[#This Row],[ENTERPRISE_ID]]</f>
        <v>RREYNA5</v>
      </c>
      <c r="L1368" s="231">
        <v>9566720041</v>
      </c>
      <c r="M1368" s="230" t="s">
        <v>5630</v>
      </c>
      <c r="N1368" s="230" t="s">
        <v>7305</v>
      </c>
      <c r="O1368" s="230"/>
      <c r="P1368" s="230" t="s">
        <v>2629</v>
      </c>
      <c r="Q1368" s="230" t="s">
        <v>279</v>
      </c>
      <c r="R1368" s="230" t="s">
        <v>7306</v>
      </c>
      <c r="S1368" s="230" t="s">
        <v>5634</v>
      </c>
      <c r="T1368" s="232">
        <v>8998</v>
      </c>
      <c r="U1368" s="230" t="s">
        <v>6204</v>
      </c>
      <c r="V1368" s="230" t="s">
        <v>6205</v>
      </c>
      <c r="W1368" s="233" t="str">
        <f>IFERROR(VLOOKUP(Query1[[#This Row],[ENTERPRISE_ID]],HR_tbl[],2, 0), "Not on HR File")</f>
        <v>Service Technician 1, In-Home</v>
      </c>
      <c r="X1368" s="113">
        <f>IFERROR(VLOOKUP(Query1[[#This Row],[ENTERPRISE_ID]],HR_tbl[],3,0), "Not on HR File")</f>
        <v>35103</v>
      </c>
      <c r="Y1368" s="234" t="str">
        <f>IFERROR(VLOOKUP(Query1[[#This Row],[ENTERPRISE_ID]], Addresses!$A:$Y,21,0), "Not on HR File")</f>
        <v>2918 WESTCHESTER LN</v>
      </c>
      <c r="Z1368" s="234">
        <f>IFERROR(VLOOKUP(Query1[[#This Row],[ENTERPRISE_ID]], Addresses!$A:$Y,22,0), "Not on HR File")</f>
        <v>0</v>
      </c>
      <c r="AA1368" s="234" t="str">
        <f>IFERROR(VLOOKUP(Query1[[#This Row],[ENTERPRISE_ID]], Addresses!$A:$Y,23,0), "Not on HR File")</f>
        <v>HARLINGEN</v>
      </c>
      <c r="AB1368" s="234" t="str">
        <f>IFERROR(VLOOKUP(Query1[[#This Row],[ENTERPRISE_ID]], Addresses!$A:$Y,24,0), "Not on HR File")</f>
        <v>TX</v>
      </c>
      <c r="AC1368" s="234" t="str">
        <f>IFERROR(VLOOKUP(Query1[[#This Row],[ENTERPRISE_ID]], Addresses!$A:$Y,25,0), "Not on HR File")</f>
        <v>78550</v>
      </c>
      <c r="AD1368" s="230" t="s">
        <v>7307</v>
      </c>
      <c r="AE1368" s="235">
        <v>46086</v>
      </c>
    </row>
    <row r="1369" spans="1:31" x14ac:dyDescent="0.3">
      <c r="A1369" s="230" t="s">
        <v>13956</v>
      </c>
      <c r="B1369" s="230" t="str">
        <f>Query1[[#This Row],[LAST_NAME]]</f>
        <v>INFANTE</v>
      </c>
      <c r="C1369" s="230" t="s">
        <v>13957</v>
      </c>
      <c r="D1369" s="230" t="s">
        <v>5788</v>
      </c>
      <c r="E1369" s="230" t="s">
        <v>13958</v>
      </c>
      <c r="F1369" s="230" t="s">
        <v>13959</v>
      </c>
      <c r="G1369" s="230" t="s">
        <v>13960</v>
      </c>
      <c r="H1369" s="230" t="str">
        <f>Query1[[#This Row],[FULL_NAME]]</f>
        <v>SEVERINO INFANTE</v>
      </c>
      <c r="I1369" s="230" t="s">
        <v>9746</v>
      </c>
      <c r="J1369" s="230" t="s">
        <v>13961</v>
      </c>
      <c r="K1369" s="230" t="str">
        <f>Query1[[#This Row],[ENTERPRISE_ID]]</f>
        <v>SINFANT</v>
      </c>
      <c r="L1369" s="231">
        <v>3016747183</v>
      </c>
      <c r="M1369" s="230" t="s">
        <v>5630</v>
      </c>
      <c r="N1369" s="230" t="s">
        <v>13962</v>
      </c>
      <c r="O1369" s="230"/>
      <c r="P1369" s="230" t="s">
        <v>13963</v>
      </c>
      <c r="Q1369" s="230" t="s">
        <v>541</v>
      </c>
      <c r="R1369" s="230" t="s">
        <v>13964</v>
      </c>
      <c r="S1369" s="230" t="s">
        <v>5634</v>
      </c>
      <c r="T1369" s="232">
        <v>8998</v>
      </c>
      <c r="U1369" s="230" t="s">
        <v>5817</v>
      </c>
      <c r="V1369" s="230" t="s">
        <v>5818</v>
      </c>
      <c r="W1369" s="233" t="str">
        <f>IFERROR(VLOOKUP(Query1[[#This Row],[ENTERPRISE_ID]],HR_tbl[],2, 0), "Not on HR File")</f>
        <v>HVAC Svc Tech II, Break/Fix</v>
      </c>
      <c r="X1369" s="113">
        <f>IFERROR(VLOOKUP(Query1[[#This Row],[ENTERPRISE_ID]],HR_tbl[],3,0), "Not on HR File")</f>
        <v>41855</v>
      </c>
      <c r="Y1369" s="234" t="str">
        <f>IFERROR(VLOOKUP(Query1[[#This Row],[ENTERPRISE_ID]], Addresses!$A:$Y,21,0), "Not on HR File")</f>
        <v>12700 Valleywood Drive</v>
      </c>
      <c r="Z1369" s="234">
        <f>IFERROR(VLOOKUP(Query1[[#This Row],[ENTERPRISE_ID]], Addresses!$A:$Y,22,0), "Not on HR File")</f>
        <v>0</v>
      </c>
      <c r="AA1369" s="234" t="str">
        <f>IFERROR(VLOOKUP(Query1[[#This Row],[ENTERPRISE_ID]], Addresses!$A:$Y,23,0), "Not on HR File")</f>
        <v>Silver Spring</v>
      </c>
      <c r="AB1369" s="234" t="str">
        <f>IFERROR(VLOOKUP(Query1[[#This Row],[ENTERPRISE_ID]], Addresses!$A:$Y,24,0), "Not on HR File")</f>
        <v>MD</v>
      </c>
      <c r="AC1369" s="234" t="str">
        <f>IFERROR(VLOOKUP(Query1[[#This Row],[ENTERPRISE_ID]], Addresses!$A:$Y,25,0), "Not on HR File")</f>
        <v>20906-4162</v>
      </c>
      <c r="AD1369" s="230" t="s">
        <v>13965</v>
      </c>
      <c r="AE1369" s="235">
        <v>46086</v>
      </c>
    </row>
    <row r="1370" spans="1:31" x14ac:dyDescent="0.3">
      <c r="A1370" s="230" t="s">
        <v>17840</v>
      </c>
      <c r="B1370" s="230" t="str">
        <f>Query1[[#This Row],[LAST_NAME]]</f>
        <v>DEMOURA</v>
      </c>
      <c r="C1370" s="230" t="s">
        <v>17841</v>
      </c>
      <c r="D1370" s="230" t="s">
        <v>5822</v>
      </c>
      <c r="E1370" s="230" t="s">
        <v>17842</v>
      </c>
      <c r="F1370" s="230" t="s">
        <v>17843</v>
      </c>
      <c r="G1370" s="230" t="s">
        <v>17844</v>
      </c>
      <c r="H1370" s="230" t="str">
        <f>Query1[[#This Row],[FULL_NAME]]</f>
        <v>JAMES DEMOURA</v>
      </c>
      <c r="I1370" s="230" t="s">
        <v>17845</v>
      </c>
      <c r="J1370" s="230" t="s">
        <v>3968</v>
      </c>
      <c r="K1370" s="230" t="str">
        <f>Query1[[#This Row],[ENTERPRISE_ID]]</f>
        <v>JDEMOUR</v>
      </c>
      <c r="L1370" s="231">
        <v>2072759793</v>
      </c>
      <c r="M1370" s="230" t="s">
        <v>5630</v>
      </c>
      <c r="N1370" s="230" t="s">
        <v>17846</v>
      </c>
      <c r="O1370" s="230"/>
      <c r="P1370" s="230" t="s">
        <v>17847</v>
      </c>
      <c r="Q1370" s="230" t="s">
        <v>1354</v>
      </c>
      <c r="R1370" s="230" t="s">
        <v>17848</v>
      </c>
      <c r="S1370" s="230" t="s">
        <v>5916</v>
      </c>
      <c r="T1370" s="232">
        <v>8998</v>
      </c>
      <c r="U1370" s="230" t="s">
        <v>9067</v>
      </c>
      <c r="V1370" s="230" t="s">
        <v>9068</v>
      </c>
      <c r="W1370" s="233" t="str">
        <f>IFERROR(VLOOKUP(Query1[[#This Row],[ENTERPRISE_ID]],HR_tbl[],2, 0), "Not on HR File")</f>
        <v>Service Technician 2, In-Home</v>
      </c>
      <c r="X1370" s="113">
        <f>IFERROR(VLOOKUP(Query1[[#This Row],[ENTERPRISE_ID]],HR_tbl[],3,0), "Not on HR File")</f>
        <v>35898</v>
      </c>
      <c r="Y1370" s="234" t="str">
        <f>IFERROR(VLOOKUP(Query1[[#This Row],[ENTERPRISE_ID]], Addresses!$A:$Y,21,0), "Not on HR File")</f>
        <v>163 LITTLE RIVER ROAD</v>
      </c>
      <c r="Z1370" s="234">
        <f>IFERROR(VLOOKUP(Query1[[#This Row],[ENTERPRISE_ID]], Addresses!$A:$Y,22,0), "Not on HR File")</f>
        <v>0</v>
      </c>
      <c r="AA1370" s="234" t="str">
        <f>IFERROR(VLOOKUP(Query1[[#This Row],[ENTERPRISE_ID]], Addresses!$A:$Y,23,0), "Not on HR File")</f>
        <v>BERWICK</v>
      </c>
      <c r="AB1370" s="234" t="str">
        <f>IFERROR(VLOOKUP(Query1[[#This Row],[ENTERPRISE_ID]], Addresses!$A:$Y,24,0), "Not on HR File")</f>
        <v>ME</v>
      </c>
      <c r="AC1370" s="234" t="str">
        <f>IFERROR(VLOOKUP(Query1[[#This Row],[ENTERPRISE_ID]], Addresses!$A:$Y,25,0), "Not on HR File")</f>
        <v>03901</v>
      </c>
      <c r="AD1370" s="230" t="s">
        <v>17849</v>
      </c>
      <c r="AE1370" s="235">
        <v>46086</v>
      </c>
    </row>
    <row r="1371" spans="1:31" x14ac:dyDescent="0.3">
      <c r="A1371" s="230" t="s">
        <v>18285</v>
      </c>
      <c r="B1371" s="230" t="str">
        <f>Query1[[#This Row],[LAST_NAME]]</f>
        <v>GONZALES</v>
      </c>
      <c r="C1371" s="230" t="s">
        <v>18286</v>
      </c>
      <c r="D1371" s="230" t="s">
        <v>6040</v>
      </c>
      <c r="E1371" s="230" t="s">
        <v>18287</v>
      </c>
      <c r="F1371" s="230" t="s">
        <v>18288</v>
      </c>
      <c r="G1371" s="230" t="s">
        <v>18289</v>
      </c>
      <c r="H1371" s="230" t="str">
        <f>Query1[[#This Row],[FULL_NAME]]</f>
        <v>JESSE GONZALES</v>
      </c>
      <c r="I1371" s="230" t="s">
        <v>3790</v>
      </c>
      <c r="J1371" s="230" t="s">
        <v>16581</v>
      </c>
      <c r="K1371" s="230" t="str">
        <f>Query1[[#This Row],[ENTERPRISE_ID]]</f>
        <v>JGONZ41</v>
      </c>
      <c r="L1371" s="231">
        <v>7607831792</v>
      </c>
      <c r="M1371" s="230" t="s">
        <v>5630</v>
      </c>
      <c r="N1371" s="230" t="s">
        <v>18290</v>
      </c>
      <c r="O1371" s="230"/>
      <c r="P1371" s="230" t="s">
        <v>13265</v>
      </c>
      <c r="Q1371" s="230" t="s">
        <v>219</v>
      </c>
      <c r="R1371" s="230" t="s">
        <v>13266</v>
      </c>
      <c r="S1371" s="230" t="s">
        <v>5714</v>
      </c>
      <c r="T1371" s="232">
        <v>8998</v>
      </c>
      <c r="U1371" s="230" t="s">
        <v>7587</v>
      </c>
      <c r="V1371" s="230" t="s">
        <v>7588</v>
      </c>
      <c r="W1371" s="233" t="str">
        <f>IFERROR(VLOOKUP(Query1[[#This Row],[ENTERPRISE_ID]],HR_tbl[],2, 0), "Not on HR File")</f>
        <v>Service Technician 1, In-Home</v>
      </c>
      <c r="X1371" s="113">
        <f>IFERROR(VLOOKUP(Query1[[#This Row],[ENTERPRISE_ID]],HR_tbl[],3,0), "Not on HR File")</f>
        <v>30111</v>
      </c>
      <c r="Y1371" s="234" t="str">
        <f>IFERROR(VLOOKUP(Query1[[#This Row],[ENTERPRISE_ID]], Addresses!$A:$Y,21,0), "Not on HR File")</f>
        <v>13166 four hills way</v>
      </c>
      <c r="Z1371" s="234">
        <f>IFERROR(VLOOKUP(Query1[[#This Row],[ENTERPRISE_ID]], Addresses!$A:$Y,22,0), "Not on HR File")</f>
        <v>0</v>
      </c>
      <c r="AA1371" s="234" t="str">
        <f>IFERROR(VLOOKUP(Query1[[#This Row],[ENTERPRISE_ID]], Addresses!$A:$Y,23,0), "Not on HR File")</f>
        <v>Victorville</v>
      </c>
      <c r="AB1371" s="234" t="str">
        <f>IFERROR(VLOOKUP(Query1[[#This Row],[ENTERPRISE_ID]], Addresses!$A:$Y,24,0), "Not on HR File")</f>
        <v>CA</v>
      </c>
      <c r="AC1371" s="234" t="str">
        <f>IFERROR(VLOOKUP(Query1[[#This Row],[ENTERPRISE_ID]], Addresses!$A:$Y,25,0), "Not on HR File")</f>
        <v>92392</v>
      </c>
      <c r="AD1371" s="230" t="s">
        <v>18291</v>
      </c>
      <c r="AE1371" s="235">
        <v>46086</v>
      </c>
    </row>
    <row r="1372" spans="1:31" x14ac:dyDescent="0.3">
      <c r="A1372" s="230" t="s">
        <v>338</v>
      </c>
      <c r="B1372" s="230" t="str">
        <f>Query1[[#This Row],[LAST_NAME]]</f>
        <v>LEONARD</v>
      </c>
      <c r="C1372" s="230" t="s">
        <v>339</v>
      </c>
      <c r="D1372" s="230" t="s">
        <v>5627</v>
      </c>
      <c r="E1372" s="230" t="s">
        <v>9456</v>
      </c>
      <c r="F1372" s="230" t="s">
        <v>9457</v>
      </c>
      <c r="G1372" s="230" t="s">
        <v>340</v>
      </c>
      <c r="H1372" s="230" t="str">
        <f>Query1[[#This Row],[FULL_NAME]]</f>
        <v>JOSHUA LEONARD</v>
      </c>
      <c r="I1372" s="230" t="s">
        <v>9458</v>
      </c>
      <c r="J1372" s="230" t="s">
        <v>3753</v>
      </c>
      <c r="K1372" s="230" t="str">
        <f>Query1[[#This Row],[ENTERPRISE_ID]]</f>
        <v>JLEONAR</v>
      </c>
      <c r="L1372" s="231">
        <v>2146800258</v>
      </c>
      <c r="M1372" s="230" t="s">
        <v>5630</v>
      </c>
      <c r="N1372" s="230" t="s">
        <v>9459</v>
      </c>
      <c r="O1372" s="230" t="s">
        <v>9460</v>
      </c>
      <c r="P1372" s="230" t="s">
        <v>9461</v>
      </c>
      <c r="Q1372" s="230" t="s">
        <v>279</v>
      </c>
      <c r="R1372" s="230" t="s">
        <v>9462</v>
      </c>
      <c r="S1372" s="230" t="s">
        <v>5634</v>
      </c>
      <c r="T1372" s="232">
        <v>8998</v>
      </c>
      <c r="U1372" s="230" t="s">
        <v>3666</v>
      </c>
      <c r="V1372" s="230" t="s">
        <v>6483</v>
      </c>
      <c r="W1372" s="233" t="str">
        <f>IFERROR(VLOOKUP(Query1[[#This Row],[ENTERPRISE_ID]],HR_tbl[],2, 0), "Not on HR File")</f>
        <v>HVAC Svc Tech II, Break/Fix</v>
      </c>
      <c r="X1372" s="113">
        <f>IFERROR(VLOOKUP(Query1[[#This Row],[ENTERPRISE_ID]],HR_tbl[],3,0), "Not on HR File")</f>
        <v>45613</v>
      </c>
      <c r="Y1372" s="234" t="str">
        <f>IFERROR(VLOOKUP(Query1[[#This Row],[ENTERPRISE_ID]], Addresses!$A:$Y,21,0), "Not on HR File")</f>
        <v>2222 Medical District Dr</v>
      </c>
      <c r="Z1372" s="234">
        <f>IFERROR(VLOOKUP(Query1[[#This Row],[ENTERPRISE_ID]], Addresses!$A:$Y,22,0), "Not on HR File")</f>
        <v>2204</v>
      </c>
      <c r="AA1372" s="234" t="str">
        <f>IFERROR(VLOOKUP(Query1[[#This Row],[ENTERPRISE_ID]], Addresses!$A:$Y,23,0), "Not on HR File")</f>
        <v>DALLAS</v>
      </c>
      <c r="AB1372" s="234" t="str">
        <f>IFERROR(VLOOKUP(Query1[[#This Row],[ENTERPRISE_ID]], Addresses!$A:$Y,24,0), "Not on HR File")</f>
        <v>TX</v>
      </c>
      <c r="AC1372" s="234" t="str">
        <f>IFERROR(VLOOKUP(Query1[[#This Row],[ENTERPRISE_ID]], Addresses!$A:$Y,25,0), "Not on HR File")</f>
        <v>75235</v>
      </c>
      <c r="AD1372" s="230" t="s">
        <v>9463</v>
      </c>
      <c r="AE1372" s="235">
        <v>46086</v>
      </c>
    </row>
    <row r="1373" spans="1:31" x14ac:dyDescent="0.3">
      <c r="A1373" s="230" t="s">
        <v>5542</v>
      </c>
      <c r="B1373" s="230" t="str">
        <f>Query1[[#This Row],[LAST_NAME]]</f>
        <v>VILLANUEVA</v>
      </c>
      <c r="C1373" s="230" t="s">
        <v>12527</v>
      </c>
      <c r="D1373" s="230" t="s">
        <v>6524</v>
      </c>
      <c r="E1373" s="230" t="s">
        <v>12528</v>
      </c>
      <c r="F1373" s="230" t="s">
        <v>12529</v>
      </c>
      <c r="G1373" s="230" t="s">
        <v>5545</v>
      </c>
      <c r="H1373" s="230" t="str">
        <f>Query1[[#This Row],[FULL_NAME]]</f>
        <v>PABLO VILLANUEVA</v>
      </c>
      <c r="I1373" s="230" t="s">
        <v>5544</v>
      </c>
      <c r="J1373" s="230" t="s">
        <v>5543</v>
      </c>
      <c r="K1373" s="230" t="str">
        <f>Query1[[#This Row],[ENTERPRISE_ID]]</f>
        <v>PVILLA0</v>
      </c>
      <c r="L1373" s="231">
        <v>5592025147</v>
      </c>
      <c r="M1373" s="230" t="s">
        <v>5630</v>
      </c>
      <c r="N1373" s="230" t="s">
        <v>12530</v>
      </c>
      <c r="O1373" s="230"/>
      <c r="P1373" s="230" t="s">
        <v>6528</v>
      </c>
      <c r="Q1373" s="230" t="s">
        <v>219</v>
      </c>
      <c r="R1373" s="230" t="s">
        <v>6792</v>
      </c>
      <c r="S1373" s="230" t="s">
        <v>5916</v>
      </c>
      <c r="T1373" s="232">
        <v>8998</v>
      </c>
      <c r="U1373" s="230" t="s">
        <v>5715</v>
      </c>
      <c r="V1373" s="230" t="s">
        <v>5716</v>
      </c>
      <c r="W1373" s="233" t="str">
        <f>IFERROR(VLOOKUP(Query1[[#This Row],[ENTERPRISE_ID]],HR_tbl[],2, 0), "Not on HR File")</f>
        <v>Team Lead Technician</v>
      </c>
      <c r="X1373" s="113">
        <f>IFERROR(VLOOKUP(Query1[[#This Row],[ENTERPRISE_ID]],HR_tbl[],3,0), "Not on HR File")</f>
        <v>44336</v>
      </c>
      <c r="Y1373" s="234" t="str">
        <f>IFERROR(VLOOKUP(Query1[[#This Row],[ENTERPRISE_ID]], Addresses!$A:$Y,21,0), "Not on HR File")</f>
        <v>4 E GARLAND AVE</v>
      </c>
      <c r="Z1373" s="234">
        <f>IFERROR(VLOOKUP(Query1[[#This Row],[ENTERPRISE_ID]], Addresses!$A:$Y,22,0), "Not on HR File")</f>
        <v>0</v>
      </c>
      <c r="AA1373" s="234" t="str">
        <f>IFERROR(VLOOKUP(Query1[[#This Row],[ENTERPRISE_ID]], Addresses!$A:$Y,23,0), "Not on HR File")</f>
        <v>FRESNO</v>
      </c>
      <c r="AB1373" s="234" t="str">
        <f>IFERROR(VLOOKUP(Query1[[#This Row],[ENTERPRISE_ID]], Addresses!$A:$Y,24,0), "Not on HR File")</f>
        <v>CA</v>
      </c>
      <c r="AC1373" s="234" t="str">
        <f>IFERROR(VLOOKUP(Query1[[#This Row],[ENTERPRISE_ID]], Addresses!$A:$Y,25,0), "Not on HR File")</f>
        <v>93704</v>
      </c>
      <c r="AD1373" s="230" t="s">
        <v>12531</v>
      </c>
      <c r="AE1373" s="235">
        <v>46086</v>
      </c>
    </row>
    <row r="1374" spans="1:31" x14ac:dyDescent="0.3">
      <c r="A1374" s="230" t="s">
        <v>12027</v>
      </c>
      <c r="B1374" s="230" t="str">
        <f>Query1[[#This Row],[LAST_NAME]]</f>
        <v>CAPELLO</v>
      </c>
      <c r="C1374" s="230" t="s">
        <v>12028</v>
      </c>
      <c r="D1374" s="230" t="s">
        <v>5822</v>
      </c>
      <c r="E1374" s="230" t="s">
        <v>12029</v>
      </c>
      <c r="F1374" s="230" t="s">
        <v>12030</v>
      </c>
      <c r="G1374" s="230" t="s">
        <v>12031</v>
      </c>
      <c r="H1374" s="230" t="str">
        <f>Query1[[#This Row],[FULL_NAME]]</f>
        <v>PHILIP CAPELLO</v>
      </c>
      <c r="I1374" s="230" t="s">
        <v>12032</v>
      </c>
      <c r="J1374" s="230" t="s">
        <v>4534</v>
      </c>
      <c r="K1374" s="230" t="str">
        <f>Query1[[#This Row],[ENTERPRISE_ID]]</f>
        <v>PCAPELL</v>
      </c>
      <c r="L1374" s="231">
        <v>6034514367</v>
      </c>
      <c r="M1374" s="230" t="s">
        <v>5630</v>
      </c>
      <c r="N1374" s="230" t="s">
        <v>12033</v>
      </c>
      <c r="O1374" s="230"/>
      <c r="P1374" s="230" t="s">
        <v>12034</v>
      </c>
      <c r="Q1374" s="230" t="s">
        <v>686</v>
      </c>
      <c r="R1374" s="230" t="s">
        <v>12035</v>
      </c>
      <c r="S1374" s="230" t="s">
        <v>5916</v>
      </c>
      <c r="T1374" s="232">
        <v>8998</v>
      </c>
      <c r="U1374" s="230" t="s">
        <v>6277</v>
      </c>
      <c r="V1374" s="230" t="s">
        <v>6278</v>
      </c>
      <c r="W1374" s="233" t="str">
        <f>IFERROR(VLOOKUP(Query1[[#This Row],[ENTERPRISE_ID]],HR_tbl[],2, 0), "Not on HR File")</f>
        <v>Service Technician 2, In-Home</v>
      </c>
      <c r="X1374" s="113">
        <f>IFERROR(VLOOKUP(Query1[[#This Row],[ENTERPRISE_ID]],HR_tbl[],3,0), "Not on HR File")</f>
        <v>37194</v>
      </c>
      <c r="Y1374" s="234" t="str">
        <f>IFERROR(VLOOKUP(Query1[[#This Row],[ENTERPRISE_ID]], Addresses!$A:$Y,21,0), "Not on HR File")</f>
        <v>94 ALPINE ST</v>
      </c>
      <c r="Z1374" s="234">
        <f>IFERROR(VLOOKUP(Query1[[#This Row],[ENTERPRISE_ID]], Addresses!$A:$Y,22,0), "Not on HR File")</f>
        <v>0</v>
      </c>
      <c r="AA1374" s="234" t="str">
        <f>IFERROR(VLOOKUP(Query1[[#This Row],[ENTERPRISE_ID]], Addresses!$A:$Y,23,0), "Not on HR File")</f>
        <v>MANCHESTER</v>
      </c>
      <c r="AB1374" s="234" t="str">
        <f>IFERROR(VLOOKUP(Query1[[#This Row],[ENTERPRISE_ID]], Addresses!$A:$Y,24,0), "Not on HR File")</f>
        <v>NH</v>
      </c>
      <c r="AC1374" s="234" t="str">
        <f>IFERROR(VLOOKUP(Query1[[#This Row],[ENTERPRISE_ID]], Addresses!$A:$Y,25,0), "Not on HR File")</f>
        <v>03102</v>
      </c>
      <c r="AD1374" s="230" t="s">
        <v>12036</v>
      </c>
      <c r="AE1374" s="235">
        <v>46086</v>
      </c>
    </row>
    <row r="1375" spans="1:31" x14ac:dyDescent="0.3">
      <c r="A1375" s="230" t="s">
        <v>8006</v>
      </c>
      <c r="B1375" s="230" t="str">
        <f>Query1[[#This Row],[LAST_NAME]]</f>
        <v>NIGHTHART</v>
      </c>
      <c r="C1375" s="230" t="s">
        <v>8007</v>
      </c>
      <c r="D1375" s="230" t="s">
        <v>6304</v>
      </c>
      <c r="E1375" s="230" t="s">
        <v>8008</v>
      </c>
      <c r="F1375" s="230" t="s">
        <v>8009</v>
      </c>
      <c r="G1375" s="230" t="s">
        <v>8010</v>
      </c>
      <c r="H1375" s="230" t="str">
        <f>Query1[[#This Row],[FULL_NAME]]</f>
        <v>DARRYL NIGHTHART</v>
      </c>
      <c r="I1375" s="230" t="s">
        <v>8011</v>
      </c>
      <c r="J1375" s="230" t="s">
        <v>8012</v>
      </c>
      <c r="K1375" s="230" t="str">
        <f>Query1[[#This Row],[ENTERPRISE_ID]]</f>
        <v>DNIGHTH</v>
      </c>
      <c r="L1375" s="231">
        <v>8162067255</v>
      </c>
      <c r="M1375" s="230" t="s">
        <v>5630</v>
      </c>
      <c r="N1375" s="230" t="s">
        <v>8013</v>
      </c>
      <c r="O1375" s="230"/>
      <c r="P1375" s="230" t="s">
        <v>8014</v>
      </c>
      <c r="Q1375" s="230" t="s">
        <v>1502</v>
      </c>
      <c r="R1375" s="230" t="s">
        <v>8015</v>
      </c>
      <c r="S1375" s="230" t="s">
        <v>5916</v>
      </c>
      <c r="T1375" s="232">
        <v>8998</v>
      </c>
      <c r="U1375" s="230" t="s">
        <v>5715</v>
      </c>
      <c r="V1375" s="230" t="s">
        <v>5716</v>
      </c>
      <c r="W1375" s="233" t="str">
        <f>IFERROR(VLOOKUP(Query1[[#This Row],[ENTERPRISE_ID]],HR_tbl[],2, 0), "Not on HR File")</f>
        <v>Team Lead Technician</v>
      </c>
      <c r="X1375" s="113">
        <f>IFERROR(VLOOKUP(Query1[[#This Row],[ENTERPRISE_ID]],HR_tbl[],3,0), "Not on HR File")</f>
        <v>36934</v>
      </c>
      <c r="Y1375" s="234" t="str">
        <f>IFERROR(VLOOKUP(Query1[[#This Row],[ENTERPRISE_ID]], Addresses!$A:$Y,21,0), "Not on HR File")</f>
        <v>2172 Liv 422</v>
      </c>
      <c r="Z1375" s="234">
        <f>IFERROR(VLOOKUP(Query1[[#This Row],[ENTERPRISE_ID]], Addresses!$A:$Y,22,0), "Not on HR File")</f>
        <v>0</v>
      </c>
      <c r="AA1375" s="234" t="str">
        <f>IFERROR(VLOOKUP(Query1[[#This Row],[ENTERPRISE_ID]], Addresses!$A:$Y,23,0), "Not on HR File")</f>
        <v>Ludlow</v>
      </c>
      <c r="AB1375" s="234" t="str">
        <f>IFERROR(VLOOKUP(Query1[[#This Row],[ENTERPRISE_ID]], Addresses!$A:$Y,24,0), "Not on HR File")</f>
        <v>MO</v>
      </c>
      <c r="AC1375" s="234" t="str">
        <f>IFERROR(VLOOKUP(Query1[[#This Row],[ENTERPRISE_ID]], Addresses!$A:$Y,25,0), "Not on HR File")</f>
        <v>64656</v>
      </c>
      <c r="AD1375" s="230" t="s">
        <v>8016</v>
      </c>
      <c r="AE1375" s="235">
        <v>46086</v>
      </c>
    </row>
    <row r="1376" spans="1:31" x14ac:dyDescent="0.3">
      <c r="A1376" s="230" t="s">
        <v>591</v>
      </c>
      <c r="B1376" s="230" t="str">
        <f>Query1[[#This Row],[LAST_NAME]]</f>
        <v>KELLY</v>
      </c>
      <c r="C1376" s="230" t="s">
        <v>592</v>
      </c>
      <c r="D1376" s="230" t="s">
        <v>6119</v>
      </c>
      <c r="E1376" s="230" t="s">
        <v>7264</v>
      </c>
      <c r="F1376" s="230" t="s">
        <v>7265</v>
      </c>
      <c r="G1376" s="230" t="s">
        <v>593</v>
      </c>
      <c r="H1376" s="230" t="str">
        <f>Query1[[#This Row],[FULL_NAME]]</f>
        <v>SEAN KELLY</v>
      </c>
      <c r="I1376" s="230" t="s">
        <v>4437</v>
      </c>
      <c r="J1376" s="230" t="s">
        <v>4191</v>
      </c>
      <c r="K1376" s="230" t="str">
        <f>Query1[[#This Row],[ENTERPRISE_ID]]</f>
        <v>SKELLY0</v>
      </c>
      <c r="L1376" s="231">
        <v>5138148753</v>
      </c>
      <c r="M1376" s="230" t="s">
        <v>5630</v>
      </c>
      <c r="N1376" s="230" t="s">
        <v>7266</v>
      </c>
      <c r="O1376" s="230"/>
      <c r="P1376" s="230" t="s">
        <v>7267</v>
      </c>
      <c r="Q1376" s="230" t="s">
        <v>260</v>
      </c>
      <c r="R1376" s="230" t="s">
        <v>7268</v>
      </c>
      <c r="S1376" s="230" t="s">
        <v>5738</v>
      </c>
      <c r="T1376" s="232">
        <v>8998</v>
      </c>
      <c r="U1376" s="230" t="s">
        <v>7269</v>
      </c>
      <c r="V1376" s="230" t="s">
        <v>7270</v>
      </c>
      <c r="W1376" s="233" t="str">
        <f>IFERROR(VLOOKUP(Query1[[#This Row],[ENTERPRISE_ID]],HR_tbl[],2, 0), "Not on HR File")</f>
        <v>HVAC Team Lead Technician</v>
      </c>
      <c r="X1376" s="113">
        <f>IFERROR(VLOOKUP(Query1[[#This Row],[ENTERPRISE_ID]],HR_tbl[],3,0), "Not on HR File")</f>
        <v>44699</v>
      </c>
      <c r="Y1376" s="234" t="str">
        <f>IFERROR(VLOOKUP(Query1[[#This Row],[ENTERPRISE_ID]], Addresses!$A:$Y,21,0), "Not on HR File")</f>
        <v>4186 PHEASANT RIDGE CT</v>
      </c>
      <c r="Z1376" s="234">
        <f>IFERROR(VLOOKUP(Query1[[#This Row],[ENTERPRISE_ID]], Addresses!$A:$Y,22,0), "Not on HR File")</f>
        <v>0</v>
      </c>
      <c r="AA1376" s="234" t="str">
        <f>IFERROR(VLOOKUP(Query1[[#This Row],[ENTERPRISE_ID]], Addresses!$A:$Y,23,0), "Not on HR File")</f>
        <v>BATAVIA</v>
      </c>
      <c r="AB1376" s="234" t="str">
        <f>IFERROR(VLOOKUP(Query1[[#This Row],[ENTERPRISE_ID]], Addresses!$A:$Y,24,0), "Not on HR File")</f>
        <v>OH</v>
      </c>
      <c r="AC1376" s="234" t="str">
        <f>IFERROR(VLOOKUP(Query1[[#This Row],[ENTERPRISE_ID]], Addresses!$A:$Y,25,0), "Not on HR File")</f>
        <v>45103</v>
      </c>
      <c r="AD1376" s="230" t="s">
        <v>7271</v>
      </c>
      <c r="AE1376" s="235">
        <v>46086</v>
      </c>
    </row>
    <row r="1377" spans="1:31" x14ac:dyDescent="0.3">
      <c r="A1377" s="230" t="s">
        <v>6393</v>
      </c>
      <c r="B1377" s="230" t="str">
        <f>Query1[[#This Row],[LAST_NAME]]</f>
        <v>LEE</v>
      </c>
      <c r="C1377" s="230" t="s">
        <v>6394</v>
      </c>
      <c r="D1377" s="230" t="s">
        <v>5833</v>
      </c>
      <c r="E1377" s="230" t="s">
        <v>6395</v>
      </c>
      <c r="F1377" s="230" t="s">
        <v>6396</v>
      </c>
      <c r="G1377" s="230" t="s">
        <v>6397</v>
      </c>
      <c r="H1377" s="230" t="str">
        <f>Query1[[#This Row],[FULL_NAME]]</f>
        <v>SONNY LEE</v>
      </c>
      <c r="I1377" s="230" t="s">
        <v>6398</v>
      </c>
      <c r="J1377" s="230" t="s">
        <v>5129</v>
      </c>
      <c r="K1377" s="230" t="str">
        <f>Query1[[#This Row],[ENTERPRISE_ID]]</f>
        <v>SLEE1</v>
      </c>
      <c r="L1377" s="231">
        <v>6517033475</v>
      </c>
      <c r="M1377" s="230" t="s">
        <v>5630</v>
      </c>
      <c r="N1377" s="230" t="s">
        <v>6399</v>
      </c>
      <c r="O1377" s="230"/>
      <c r="P1377" s="230" t="s">
        <v>6400</v>
      </c>
      <c r="Q1377" s="230" t="s">
        <v>955</v>
      </c>
      <c r="R1377" s="230" t="s">
        <v>6401</v>
      </c>
      <c r="S1377" s="230" t="s">
        <v>5916</v>
      </c>
      <c r="T1377" s="232">
        <v>8998</v>
      </c>
      <c r="U1377" s="230" t="s">
        <v>836</v>
      </c>
      <c r="V1377" s="230" t="s">
        <v>6402</v>
      </c>
      <c r="W1377" s="233" t="str">
        <f>IFERROR(VLOOKUP(Query1[[#This Row],[ENTERPRISE_ID]],HR_tbl[],2, 0), "Not on HR File")</f>
        <v>Service Technician 2, In-Home</v>
      </c>
      <c r="X1377" s="113">
        <f>IFERROR(VLOOKUP(Query1[[#This Row],[ENTERPRISE_ID]],HR_tbl[],3,0), "Not on HR File")</f>
        <v>45949</v>
      </c>
      <c r="Y1377" s="234" t="str">
        <f>IFERROR(VLOOKUP(Query1[[#This Row],[ENTERPRISE_ID]], Addresses!$A:$Y,21,0), "Not on HR File")</f>
        <v>630 EDMUND AVE W.</v>
      </c>
      <c r="Z1377" s="234">
        <f>IFERROR(VLOOKUP(Query1[[#This Row],[ENTERPRISE_ID]], Addresses!$A:$Y,22,0), "Not on HR File")</f>
        <v>0</v>
      </c>
      <c r="AA1377" s="234" t="str">
        <f>IFERROR(VLOOKUP(Query1[[#This Row],[ENTERPRISE_ID]], Addresses!$A:$Y,23,0), "Not on HR File")</f>
        <v>SAINT PAUL</v>
      </c>
      <c r="AB1377" s="234" t="str">
        <f>IFERROR(VLOOKUP(Query1[[#This Row],[ENTERPRISE_ID]], Addresses!$A:$Y,24,0), "Not on HR File")</f>
        <v>MN</v>
      </c>
      <c r="AC1377" s="234" t="str">
        <f>IFERROR(VLOOKUP(Query1[[#This Row],[ENTERPRISE_ID]], Addresses!$A:$Y,25,0), "Not on HR File")</f>
        <v>55104</v>
      </c>
      <c r="AD1377" s="230" t="s">
        <v>6403</v>
      </c>
      <c r="AE1377" s="235">
        <v>46086</v>
      </c>
    </row>
    <row r="1378" spans="1:31" x14ac:dyDescent="0.3">
      <c r="A1378" s="230" t="s">
        <v>10686</v>
      </c>
      <c r="B1378" s="230" t="str">
        <f>Query1[[#This Row],[LAST_NAME]]</f>
        <v>LUONG</v>
      </c>
      <c r="C1378" s="230" t="s">
        <v>10687</v>
      </c>
      <c r="D1378" s="230" t="s">
        <v>6040</v>
      </c>
      <c r="E1378" s="230" t="s">
        <v>10688</v>
      </c>
      <c r="F1378" s="230" t="s">
        <v>10689</v>
      </c>
      <c r="G1378" s="230" t="s">
        <v>10690</v>
      </c>
      <c r="H1378" s="230" t="str">
        <f>Query1[[#This Row],[FULL_NAME]]</f>
        <v>MICHAEL LUONG</v>
      </c>
      <c r="I1378" s="230" t="s">
        <v>10691</v>
      </c>
      <c r="J1378" s="230" t="s">
        <v>3909</v>
      </c>
      <c r="K1378" s="230" t="str">
        <f>Query1[[#This Row],[ENTERPRISE_ID]]</f>
        <v>MLUONG1</v>
      </c>
      <c r="L1378" s="231">
        <v>7149483128</v>
      </c>
      <c r="M1378" s="230" t="s">
        <v>5630</v>
      </c>
      <c r="N1378" s="230" t="s">
        <v>10692</v>
      </c>
      <c r="O1378" s="230"/>
      <c r="P1378" s="230" t="s">
        <v>10693</v>
      </c>
      <c r="Q1378" s="230" t="s">
        <v>219</v>
      </c>
      <c r="R1378" s="230" t="s">
        <v>10694</v>
      </c>
      <c r="S1378" s="230" t="s">
        <v>5714</v>
      </c>
      <c r="T1378" s="232">
        <v>8998</v>
      </c>
      <c r="U1378" s="230" t="s">
        <v>6050</v>
      </c>
      <c r="V1378" s="230" t="s">
        <v>6051</v>
      </c>
      <c r="W1378" s="233" t="str">
        <f>IFERROR(VLOOKUP(Query1[[#This Row],[ENTERPRISE_ID]],HR_tbl[],2, 0), "Not on HR File")</f>
        <v>Service Technician 1, In-Home</v>
      </c>
      <c r="X1378" s="113">
        <f>IFERROR(VLOOKUP(Query1[[#This Row],[ENTERPRISE_ID]],HR_tbl[],3,0), "Not on HR File")</f>
        <v>32896</v>
      </c>
      <c r="Y1378" s="234" t="str">
        <f>IFERROR(VLOOKUP(Query1[[#This Row],[ENTERPRISE_ID]], Addresses!$A:$Y,21,0), "Not on HR File")</f>
        <v>4456 KRISTEN CT.</v>
      </c>
      <c r="Z1378" s="234">
        <f>IFERROR(VLOOKUP(Query1[[#This Row],[ENTERPRISE_ID]], Addresses!$A:$Y,22,0), "Not on HR File")</f>
        <v>0</v>
      </c>
      <c r="AA1378" s="234" t="str">
        <f>IFERROR(VLOOKUP(Query1[[#This Row],[ENTERPRISE_ID]], Addresses!$A:$Y,23,0), "Not on HR File")</f>
        <v>RIVERSIDE</v>
      </c>
      <c r="AB1378" s="234" t="str">
        <f>IFERROR(VLOOKUP(Query1[[#This Row],[ENTERPRISE_ID]], Addresses!$A:$Y,24,0), "Not on HR File")</f>
        <v>CA</v>
      </c>
      <c r="AC1378" s="234" t="str">
        <f>IFERROR(VLOOKUP(Query1[[#This Row],[ENTERPRISE_ID]], Addresses!$A:$Y,25,0), "Not on HR File")</f>
        <v>92501</v>
      </c>
      <c r="AD1378" s="230" t="s">
        <v>10695</v>
      </c>
      <c r="AE1378" s="235">
        <v>46086</v>
      </c>
    </row>
    <row r="1379" spans="1:31" x14ac:dyDescent="0.3">
      <c r="A1379" s="230" t="s">
        <v>8931</v>
      </c>
      <c r="B1379" s="230" t="str">
        <f>Query1[[#This Row],[LAST_NAME]]</f>
        <v>ANDREWS</v>
      </c>
      <c r="C1379" s="230" t="s">
        <v>8932</v>
      </c>
      <c r="D1379" s="230" t="s">
        <v>5867</v>
      </c>
      <c r="E1379" s="230" t="s">
        <v>8933</v>
      </c>
      <c r="F1379" s="230" t="s">
        <v>8934</v>
      </c>
      <c r="G1379" s="230" t="s">
        <v>8935</v>
      </c>
      <c r="H1379" s="230" t="str">
        <f>Query1[[#This Row],[FULL_NAME]]</f>
        <v>JUSTIN ANDREWS</v>
      </c>
      <c r="I1379" s="230" t="s">
        <v>8936</v>
      </c>
      <c r="J1379" s="230" t="s">
        <v>4893</v>
      </c>
      <c r="K1379" s="230" t="str">
        <f>Query1[[#This Row],[ENTERPRISE_ID]]</f>
        <v>JANDREW</v>
      </c>
      <c r="L1379" s="231">
        <v>6028153106</v>
      </c>
      <c r="M1379" s="230" t="s">
        <v>5630</v>
      </c>
      <c r="N1379" s="230" t="s">
        <v>8937</v>
      </c>
      <c r="O1379" s="230"/>
      <c r="P1379" s="230" t="s">
        <v>8938</v>
      </c>
      <c r="Q1379" s="230" t="s">
        <v>1675</v>
      </c>
      <c r="R1379" s="230" t="s">
        <v>8939</v>
      </c>
      <c r="S1379" s="230" t="s">
        <v>5634</v>
      </c>
      <c r="T1379" s="232">
        <v>8998</v>
      </c>
      <c r="U1379" s="230" t="s">
        <v>6154</v>
      </c>
      <c r="V1379" s="230" t="s">
        <v>31428</v>
      </c>
      <c r="W1379" s="233" t="str">
        <f>IFERROR(VLOOKUP(Query1[[#This Row],[ENTERPRISE_ID]],HR_tbl[],2, 0), "Not on HR File")</f>
        <v>Service Technician 1, In-Home</v>
      </c>
      <c r="X1379" s="113">
        <f>IFERROR(VLOOKUP(Query1[[#This Row],[ENTERPRISE_ID]],HR_tbl[],3,0), "Not on HR File")</f>
        <v>45585</v>
      </c>
      <c r="Y1379" s="234" t="str">
        <f>IFERROR(VLOOKUP(Query1[[#This Row],[ENTERPRISE_ID]], Addresses!$A:$Y,21,0), "Not on HR File")</f>
        <v>1497 OCOTILLO DR</v>
      </c>
      <c r="Z1379" s="234">
        <f>IFERROR(VLOOKUP(Query1[[#This Row],[ENTERPRISE_ID]], Addresses!$A:$Y,22,0), "Not on HR File")</f>
        <v>0</v>
      </c>
      <c r="AA1379" s="234" t="str">
        <f>IFERROR(VLOOKUP(Query1[[#This Row],[ENTERPRISE_ID]], Addresses!$A:$Y,23,0), "Not on HR File")</f>
        <v>SIERRA VISTA</v>
      </c>
      <c r="AB1379" s="234" t="str">
        <f>IFERROR(VLOOKUP(Query1[[#This Row],[ENTERPRISE_ID]], Addresses!$A:$Y,24,0), "Not on HR File")</f>
        <v>AZ</v>
      </c>
      <c r="AC1379" s="234" t="str">
        <f>IFERROR(VLOOKUP(Query1[[#This Row],[ENTERPRISE_ID]], Addresses!$A:$Y,25,0), "Not on HR File")</f>
        <v>85635</v>
      </c>
      <c r="AD1379" s="230" t="s">
        <v>8940</v>
      </c>
      <c r="AE1379" s="235">
        <v>46086</v>
      </c>
    </row>
    <row r="1380" spans="1:31" x14ac:dyDescent="0.3">
      <c r="A1380" s="230" t="s">
        <v>4827</v>
      </c>
      <c r="B1380" s="230" t="str">
        <f>Query1[[#This Row],[LAST_NAME]]</f>
        <v>GRAYDON</v>
      </c>
      <c r="C1380" s="230" t="s">
        <v>14788</v>
      </c>
      <c r="D1380" s="230" t="s">
        <v>5867</v>
      </c>
      <c r="E1380" s="230" t="s">
        <v>14789</v>
      </c>
      <c r="F1380" s="230" t="s">
        <v>14790</v>
      </c>
      <c r="G1380" s="230" t="s">
        <v>4830</v>
      </c>
      <c r="H1380" s="230" t="str">
        <f>Query1[[#This Row],[FULL_NAME]]</f>
        <v>JOEL GRAYDON</v>
      </c>
      <c r="I1380" s="230" t="s">
        <v>4829</v>
      </c>
      <c r="J1380" s="230" t="s">
        <v>4828</v>
      </c>
      <c r="K1380" s="230" t="str">
        <f>Query1[[#This Row],[ENTERPRISE_ID]]</f>
        <v>JGRAYDO</v>
      </c>
      <c r="L1380" s="231">
        <v>9284185985</v>
      </c>
      <c r="M1380" s="230" t="s">
        <v>5630</v>
      </c>
      <c r="N1380" s="230" t="s">
        <v>14791</v>
      </c>
      <c r="O1380" s="230" t="s">
        <v>14792</v>
      </c>
      <c r="P1380" s="230" t="s">
        <v>4831</v>
      </c>
      <c r="Q1380" s="230" t="s">
        <v>1675</v>
      </c>
      <c r="R1380" s="230" t="s">
        <v>14793</v>
      </c>
      <c r="S1380" s="230" t="s">
        <v>5664</v>
      </c>
      <c r="T1380" s="232">
        <v>8998</v>
      </c>
      <c r="U1380" s="230" t="s">
        <v>7548</v>
      </c>
      <c r="V1380" s="230" t="s">
        <v>7828</v>
      </c>
      <c r="W1380" s="233" t="str">
        <f>IFERROR(VLOOKUP(Query1[[#This Row],[ENTERPRISE_ID]],HR_tbl[],2, 0), "Not on HR File")</f>
        <v>Service Technician 3, In-Home</v>
      </c>
      <c r="X1380" s="113">
        <f>IFERROR(VLOOKUP(Query1[[#This Row],[ENTERPRISE_ID]],HR_tbl[],3,0), "Not on HR File")</f>
        <v>45788</v>
      </c>
      <c r="Y1380" s="234" t="str">
        <f>IFERROR(VLOOKUP(Query1[[#This Row],[ENTERPRISE_ID]], Addresses!$A:$Y,21,0), "Not on HR File")</f>
        <v>640 NORTH ROAD 1 WEST</v>
      </c>
      <c r="Z1380" s="234">
        <f>IFERROR(VLOOKUP(Query1[[#This Row],[ENTERPRISE_ID]], Addresses!$A:$Y,22,0), "Not on HR File")</f>
        <v>0</v>
      </c>
      <c r="AA1380" s="234" t="str">
        <f>IFERROR(VLOOKUP(Query1[[#This Row],[ENTERPRISE_ID]], Addresses!$A:$Y,23,0), "Not on HR File")</f>
        <v>CHINO VALLEY</v>
      </c>
      <c r="AB1380" s="234" t="str">
        <f>IFERROR(VLOOKUP(Query1[[#This Row],[ENTERPRISE_ID]], Addresses!$A:$Y,24,0), "Not on HR File")</f>
        <v>AZ</v>
      </c>
      <c r="AC1380" s="234" t="str">
        <f>IFERROR(VLOOKUP(Query1[[#This Row],[ENTERPRISE_ID]], Addresses!$A:$Y,25,0), "Not on HR File")</f>
        <v>86323</v>
      </c>
      <c r="AD1380" s="230" t="s">
        <v>14794</v>
      </c>
      <c r="AE1380" s="235">
        <v>46086</v>
      </c>
    </row>
    <row r="1381" spans="1:31" x14ac:dyDescent="0.3">
      <c r="A1381" s="230" t="s">
        <v>7972</v>
      </c>
      <c r="B1381" s="230" t="str">
        <f>Query1[[#This Row],[LAST_NAME]]</f>
        <v>JONES</v>
      </c>
      <c r="C1381" s="230" t="s">
        <v>7973</v>
      </c>
      <c r="D1381" s="230" t="s">
        <v>6304</v>
      </c>
      <c r="E1381" s="230" t="s">
        <v>7974</v>
      </c>
      <c r="F1381" s="230" t="s">
        <v>7975</v>
      </c>
      <c r="G1381" s="230" t="s">
        <v>7976</v>
      </c>
      <c r="H1381" s="230" t="str">
        <f>Query1[[#This Row],[FULL_NAME]]</f>
        <v>RANDAL JONES</v>
      </c>
      <c r="I1381" s="230" t="s">
        <v>4096</v>
      </c>
      <c r="J1381" s="230" t="s">
        <v>7977</v>
      </c>
      <c r="K1381" s="230" t="str">
        <f>Query1[[#This Row],[ENTERPRISE_ID]]</f>
        <v>RJON181</v>
      </c>
      <c r="L1381" s="231">
        <v>4058530106</v>
      </c>
      <c r="M1381" s="230" t="s">
        <v>5630</v>
      </c>
      <c r="N1381" s="230" t="s">
        <v>7978</v>
      </c>
      <c r="O1381" s="230"/>
      <c r="P1381" s="230" t="s">
        <v>7979</v>
      </c>
      <c r="Q1381" s="230" t="s">
        <v>2926</v>
      </c>
      <c r="R1381" s="230" t="s">
        <v>7980</v>
      </c>
      <c r="S1381" s="230" t="s">
        <v>5916</v>
      </c>
      <c r="T1381" s="232">
        <v>8998</v>
      </c>
      <c r="U1381" s="230" t="s">
        <v>6312</v>
      </c>
      <c r="V1381" s="230" t="s">
        <v>6313</v>
      </c>
      <c r="W1381" s="233" t="str">
        <f>IFERROR(VLOOKUP(Query1[[#This Row],[ENTERPRISE_ID]],HR_tbl[],2, 0), "Not on HR File")</f>
        <v>Service Technician 1, In-Home</v>
      </c>
      <c r="X1381" s="113">
        <f>IFERROR(VLOOKUP(Query1[[#This Row],[ENTERPRISE_ID]],HR_tbl[],3,0), "Not on HR File")</f>
        <v>39549</v>
      </c>
      <c r="Y1381" s="234" t="str">
        <f>IFERROR(VLOOKUP(Query1[[#This Row],[ENTERPRISE_ID]], Addresses!$A:$Y,21,0), "Not on HR File")</f>
        <v>17014 E 672 RD</v>
      </c>
      <c r="Z1381" s="234">
        <f>IFERROR(VLOOKUP(Query1[[#This Row],[ENTERPRISE_ID]], Addresses!$A:$Y,22,0), "Not on HR File")</f>
        <v>0</v>
      </c>
      <c r="AA1381" s="234" t="str">
        <f>IFERROR(VLOOKUP(Query1[[#This Row],[ENTERPRISE_ID]], Addresses!$A:$Y,23,0), "Not on HR File")</f>
        <v>HENNESSEY</v>
      </c>
      <c r="AB1381" s="234" t="str">
        <f>IFERROR(VLOOKUP(Query1[[#This Row],[ENTERPRISE_ID]], Addresses!$A:$Y,24,0), "Not on HR File")</f>
        <v>OK</v>
      </c>
      <c r="AC1381" s="234" t="str">
        <f>IFERROR(VLOOKUP(Query1[[#This Row],[ENTERPRISE_ID]], Addresses!$A:$Y,25,0), "Not on HR File")</f>
        <v>73742-6000</v>
      </c>
      <c r="AD1381" s="230" t="s">
        <v>7981</v>
      </c>
      <c r="AE1381" s="235">
        <v>46086</v>
      </c>
    </row>
    <row r="1382" spans="1:31" x14ac:dyDescent="0.3">
      <c r="A1382" s="230" t="s">
        <v>12227</v>
      </c>
      <c r="B1382" s="230" t="str">
        <f>Query1[[#This Row],[LAST_NAME]]</f>
        <v>GARCIA</v>
      </c>
      <c r="C1382" s="230" t="s">
        <v>12228</v>
      </c>
      <c r="D1382" s="230" t="s">
        <v>6040</v>
      </c>
      <c r="E1382" s="230" t="s">
        <v>12229</v>
      </c>
      <c r="F1382" s="230" t="s">
        <v>12230</v>
      </c>
      <c r="G1382" s="230" t="s">
        <v>12231</v>
      </c>
      <c r="H1382" s="230" t="str">
        <f>Query1[[#This Row],[FULL_NAME]]</f>
        <v>RANCARLOS GARCIA</v>
      </c>
      <c r="I1382" s="230" t="s">
        <v>8074</v>
      </c>
      <c r="J1382" s="230" t="s">
        <v>12232</v>
      </c>
      <c r="K1382" s="230" t="str">
        <f>Query1[[#This Row],[ENTERPRISE_ID]]</f>
        <v>RGARCI0</v>
      </c>
      <c r="L1382" s="231">
        <v>8058068124</v>
      </c>
      <c r="M1382" s="230" t="s">
        <v>5630</v>
      </c>
      <c r="N1382" s="230" t="s">
        <v>12233</v>
      </c>
      <c r="O1382" s="230"/>
      <c r="P1382" s="230" t="s">
        <v>567</v>
      </c>
      <c r="Q1382" s="230" t="s">
        <v>219</v>
      </c>
      <c r="R1382" s="230" t="s">
        <v>12234</v>
      </c>
      <c r="S1382" s="230" t="s">
        <v>5714</v>
      </c>
      <c r="T1382" s="232">
        <v>8998</v>
      </c>
      <c r="U1382" s="230" t="s">
        <v>6174</v>
      </c>
      <c r="V1382" s="230" t="s">
        <v>6175</v>
      </c>
      <c r="W1382" s="233" t="str">
        <f>IFERROR(VLOOKUP(Query1[[#This Row],[ENTERPRISE_ID]],HR_tbl[],2, 0), "Not on HR File")</f>
        <v>Service Technician 2, In-Home</v>
      </c>
      <c r="X1382" s="113">
        <f>IFERROR(VLOOKUP(Query1[[#This Row],[ENTERPRISE_ID]],HR_tbl[],3,0), "Not on HR File")</f>
        <v>44034</v>
      </c>
      <c r="Y1382" s="234" t="str">
        <f>IFERROR(VLOOKUP(Query1[[#This Row],[ENTERPRISE_ID]], Addresses!$A:$Y,21,0), "Not on HR File")</f>
        <v>120 S. McKinley Ave</v>
      </c>
      <c r="Z1382" s="234">
        <f>IFERROR(VLOOKUP(Query1[[#This Row],[ENTERPRISE_ID]], Addresses!$A:$Y,22,0), "Not on HR File")</f>
        <v>0</v>
      </c>
      <c r="AA1382" s="234" t="str">
        <f>IFERROR(VLOOKUP(Query1[[#This Row],[ENTERPRISE_ID]], Addresses!$A:$Y,23,0), "Not on HR File")</f>
        <v>OXNARD</v>
      </c>
      <c r="AB1382" s="234" t="str">
        <f>IFERROR(VLOOKUP(Query1[[#This Row],[ENTERPRISE_ID]], Addresses!$A:$Y,24,0), "Not on HR File")</f>
        <v>CA</v>
      </c>
      <c r="AC1382" s="234" t="str">
        <f>IFERROR(VLOOKUP(Query1[[#This Row],[ENTERPRISE_ID]], Addresses!$A:$Y,25,0), "Not on HR File")</f>
        <v>93030</v>
      </c>
      <c r="AD1382" s="230" t="s">
        <v>12235</v>
      </c>
      <c r="AE1382" s="235">
        <v>46086</v>
      </c>
    </row>
    <row r="1383" spans="1:31" x14ac:dyDescent="0.3">
      <c r="A1383" s="230" t="s">
        <v>3471</v>
      </c>
      <c r="B1383" s="230" t="str">
        <f>Query1[[#This Row],[LAST_NAME]]</f>
        <v>RUSSELL</v>
      </c>
      <c r="C1383" s="230" t="s">
        <v>3472</v>
      </c>
      <c r="D1383" s="230" t="s">
        <v>5708</v>
      </c>
      <c r="E1383" s="230" t="s">
        <v>8439</v>
      </c>
      <c r="F1383" s="230" t="s">
        <v>8440</v>
      </c>
      <c r="G1383" s="230" t="s">
        <v>3473</v>
      </c>
      <c r="H1383" s="230" t="str">
        <f>Query1[[#This Row],[FULL_NAME]]</f>
        <v>TERRY RUSSELL</v>
      </c>
      <c r="I1383" s="230" t="s">
        <v>4532</v>
      </c>
      <c r="J1383" s="230" t="s">
        <v>4531</v>
      </c>
      <c r="K1383" s="230" t="str">
        <f>Query1[[#This Row],[ENTERPRISE_ID]]</f>
        <v>TRUSSE3</v>
      </c>
      <c r="L1383" s="231">
        <v>9317350465</v>
      </c>
      <c r="M1383" s="230" t="s">
        <v>5630</v>
      </c>
      <c r="N1383" s="230" t="s">
        <v>8441</v>
      </c>
      <c r="O1383" s="230"/>
      <c r="P1383" s="230" t="s">
        <v>4533</v>
      </c>
      <c r="Q1383" s="230" t="s">
        <v>407</v>
      </c>
      <c r="R1383" s="230" t="s">
        <v>4610</v>
      </c>
      <c r="S1383" s="230" t="s">
        <v>5664</v>
      </c>
      <c r="T1383" s="232">
        <v>8998</v>
      </c>
      <c r="U1383" s="230" t="s">
        <v>6216</v>
      </c>
      <c r="V1383" s="230" t="s">
        <v>6217</v>
      </c>
      <c r="W1383" s="233" t="str">
        <f>IFERROR(VLOOKUP(Query1[[#This Row],[ENTERPRISE_ID]],HR_tbl[],2, 0), "Not on HR File")</f>
        <v>Service Technician 2, In-Home</v>
      </c>
      <c r="X1383" s="113">
        <f>IFERROR(VLOOKUP(Query1[[#This Row],[ENTERPRISE_ID]],HR_tbl[],3,0), "Not on HR File")</f>
        <v>46005</v>
      </c>
      <c r="Y1383" s="234" t="str">
        <f>IFERROR(VLOOKUP(Query1[[#This Row],[ENTERPRISE_ID]], Addresses!$A:$Y,21,0), "Not on HR File")</f>
        <v>Not on HR File</v>
      </c>
      <c r="Z1383" s="234" t="str">
        <f>IFERROR(VLOOKUP(Query1[[#This Row],[ENTERPRISE_ID]], Addresses!$A:$Y,22,0), "Not on HR File")</f>
        <v>Not on HR File</v>
      </c>
      <c r="AA1383" s="234" t="str">
        <f>IFERROR(VLOOKUP(Query1[[#This Row],[ENTERPRISE_ID]], Addresses!$A:$Y,23,0), "Not on HR File")</f>
        <v>Not on HR File</v>
      </c>
      <c r="AB1383" s="234" t="str">
        <f>IFERROR(VLOOKUP(Query1[[#This Row],[ENTERPRISE_ID]], Addresses!$A:$Y,24,0), "Not on HR File")</f>
        <v>Not on HR File</v>
      </c>
      <c r="AC1383" s="234" t="str">
        <f>IFERROR(VLOOKUP(Query1[[#This Row],[ENTERPRISE_ID]], Addresses!$A:$Y,25,0), "Not on HR File")</f>
        <v>Not on HR File</v>
      </c>
      <c r="AD1383" s="230" t="s">
        <v>8442</v>
      </c>
      <c r="AE1383" s="235">
        <v>46086</v>
      </c>
    </row>
    <row r="1384" spans="1:31" x14ac:dyDescent="0.3">
      <c r="A1384" s="230" t="s">
        <v>3172</v>
      </c>
      <c r="B1384" s="230" t="str">
        <f>Query1[[#This Row],[LAST_NAME]]</f>
        <v>WHITE</v>
      </c>
      <c r="C1384" s="230" t="s">
        <v>3173</v>
      </c>
      <c r="D1384" s="230" t="s">
        <v>6304</v>
      </c>
      <c r="E1384" s="230" t="s">
        <v>15790</v>
      </c>
      <c r="F1384" s="230" t="s">
        <v>15791</v>
      </c>
      <c r="G1384" s="230" t="s">
        <v>3174</v>
      </c>
      <c r="H1384" s="230" t="str">
        <f>Query1[[#This Row],[FULL_NAME]]</f>
        <v>THEODORE WHITE</v>
      </c>
      <c r="I1384" s="230" t="s">
        <v>4448</v>
      </c>
      <c r="J1384" s="230" t="s">
        <v>3736</v>
      </c>
      <c r="K1384" s="230" t="str">
        <f>Query1[[#This Row],[ENTERPRISE_ID]]</f>
        <v>TWHITE0</v>
      </c>
      <c r="L1384" s="231">
        <v>4179010464</v>
      </c>
      <c r="M1384" s="230" t="s">
        <v>5630</v>
      </c>
      <c r="N1384" s="230" t="s">
        <v>15792</v>
      </c>
      <c r="O1384" s="230"/>
      <c r="P1384" s="230" t="s">
        <v>3178</v>
      </c>
      <c r="Q1384" s="230" t="s">
        <v>1502</v>
      </c>
      <c r="R1384" s="230" t="s">
        <v>4586</v>
      </c>
      <c r="S1384" s="230" t="s">
        <v>5916</v>
      </c>
      <c r="T1384" s="232">
        <v>8998</v>
      </c>
      <c r="U1384" s="230" t="s">
        <v>4131</v>
      </c>
      <c r="V1384" s="230" t="s">
        <v>8284</v>
      </c>
      <c r="W1384" s="233" t="str">
        <f>IFERROR(VLOOKUP(Query1[[#This Row],[ENTERPRISE_ID]],HR_tbl[],2, 0), "Not on HR File")</f>
        <v>Service Technician 3, In-Home</v>
      </c>
      <c r="X1384" s="113">
        <f>IFERROR(VLOOKUP(Query1[[#This Row],[ENTERPRISE_ID]],HR_tbl[],3,0), "Not on HR File")</f>
        <v>45816</v>
      </c>
      <c r="Y1384" s="234" t="str">
        <f>IFERROR(VLOOKUP(Query1[[#This Row],[ENTERPRISE_ID]], Addresses!$A:$Y,21,0), "Not on HR File")</f>
        <v>104 SAPLING DR</v>
      </c>
      <c r="Z1384" s="234">
        <f>IFERROR(VLOOKUP(Query1[[#This Row],[ENTERPRISE_ID]], Addresses!$A:$Y,22,0), "Not on HR File")</f>
        <v>0</v>
      </c>
      <c r="AA1384" s="234" t="str">
        <f>IFERROR(VLOOKUP(Query1[[#This Row],[ENTERPRISE_ID]], Addresses!$A:$Y,23,0), "Not on HR File")</f>
        <v>BRANSON</v>
      </c>
      <c r="AB1384" s="234" t="str">
        <f>IFERROR(VLOOKUP(Query1[[#This Row],[ENTERPRISE_ID]], Addresses!$A:$Y,24,0), "Not on HR File")</f>
        <v>MO</v>
      </c>
      <c r="AC1384" s="234" t="str">
        <f>IFERROR(VLOOKUP(Query1[[#This Row],[ENTERPRISE_ID]], Addresses!$A:$Y,25,0), "Not on HR File")</f>
        <v>65616</v>
      </c>
      <c r="AD1384" s="230" t="s">
        <v>15793</v>
      </c>
      <c r="AE1384" s="235">
        <v>46086</v>
      </c>
    </row>
    <row r="1385" spans="1:31" x14ac:dyDescent="0.3">
      <c r="A1385" s="230" t="s">
        <v>15301</v>
      </c>
      <c r="B1385" s="230" t="str">
        <f>Query1[[#This Row],[LAST_NAME]]</f>
        <v>KENNERLY</v>
      </c>
      <c r="C1385" s="230" t="s">
        <v>15302</v>
      </c>
      <c r="D1385" s="230" t="s">
        <v>5638</v>
      </c>
      <c r="E1385" s="230" t="s">
        <v>15303</v>
      </c>
      <c r="F1385" s="230" t="s">
        <v>15304</v>
      </c>
      <c r="G1385" s="230" t="s">
        <v>15305</v>
      </c>
      <c r="H1385" s="230" t="str">
        <f>Query1[[#This Row],[FULL_NAME]]</f>
        <v>STEFAN KENNERLY</v>
      </c>
      <c r="I1385" s="230" t="s">
        <v>15306</v>
      </c>
      <c r="J1385" s="230" t="s">
        <v>15307</v>
      </c>
      <c r="K1385" s="230" t="str">
        <f>Query1[[#This Row],[ENTERPRISE_ID]]</f>
        <v>SKENN14</v>
      </c>
      <c r="L1385" s="231">
        <v>3058334902</v>
      </c>
      <c r="M1385" s="230" t="s">
        <v>5630</v>
      </c>
      <c r="N1385" s="230" t="s">
        <v>15308</v>
      </c>
      <c r="O1385" s="230"/>
      <c r="P1385" s="230" t="s">
        <v>6600</v>
      </c>
      <c r="Q1385" s="230" t="s">
        <v>297</v>
      </c>
      <c r="R1385" s="230" t="s">
        <v>8466</v>
      </c>
      <c r="S1385" s="230" t="s">
        <v>5634</v>
      </c>
      <c r="T1385" s="232">
        <v>8998</v>
      </c>
      <c r="U1385" s="230" t="s">
        <v>5987</v>
      </c>
      <c r="V1385" s="230" t="s">
        <v>5988</v>
      </c>
      <c r="W1385" s="233" t="str">
        <f>IFERROR(VLOOKUP(Query1[[#This Row],[ENTERPRISE_ID]],HR_tbl[],2, 0), "Not on HR File")</f>
        <v>Service Technician 1, In-Home</v>
      </c>
      <c r="X1385" s="113">
        <f>IFERROR(VLOOKUP(Query1[[#This Row],[ENTERPRISE_ID]],HR_tbl[],3,0), "Not on HR File")</f>
        <v>42009</v>
      </c>
      <c r="Y1385" s="234" t="str">
        <f>IFERROR(VLOOKUP(Query1[[#This Row],[ENTERPRISE_ID]], Addresses!$A:$Y,21,0), "Not on HR File")</f>
        <v>12762 sw 184 terr</v>
      </c>
      <c r="Z1385" s="234">
        <f>IFERROR(VLOOKUP(Query1[[#This Row],[ENTERPRISE_ID]], Addresses!$A:$Y,22,0), "Not on HR File")</f>
        <v>0</v>
      </c>
      <c r="AA1385" s="234" t="str">
        <f>IFERROR(VLOOKUP(Query1[[#This Row],[ENTERPRISE_ID]], Addresses!$A:$Y,23,0), "Not on HR File")</f>
        <v>MIAMI</v>
      </c>
      <c r="AB1385" s="234" t="str">
        <f>IFERROR(VLOOKUP(Query1[[#This Row],[ENTERPRISE_ID]], Addresses!$A:$Y,24,0), "Not on HR File")</f>
        <v>FL</v>
      </c>
      <c r="AC1385" s="234" t="str">
        <f>IFERROR(VLOOKUP(Query1[[#This Row],[ENTERPRISE_ID]], Addresses!$A:$Y,25,0), "Not on HR File")</f>
        <v>33177</v>
      </c>
      <c r="AD1385" s="230" t="s">
        <v>15309</v>
      </c>
      <c r="AE1385" s="235">
        <v>46086</v>
      </c>
    </row>
    <row r="1386" spans="1:31" x14ac:dyDescent="0.3">
      <c r="A1386" s="230" t="s">
        <v>11834</v>
      </c>
      <c r="B1386" s="230" t="str">
        <f>Query1[[#This Row],[LAST_NAME]]</f>
        <v>GONZALEZ</v>
      </c>
      <c r="C1386" s="230" t="s">
        <v>11835</v>
      </c>
      <c r="D1386" s="230" t="s">
        <v>5957</v>
      </c>
      <c r="E1386" s="230" t="s">
        <v>11836</v>
      </c>
      <c r="F1386" s="230" t="s">
        <v>11837</v>
      </c>
      <c r="G1386" s="230" t="s">
        <v>11838</v>
      </c>
      <c r="H1386" s="230" t="str">
        <f>Query1[[#This Row],[FULL_NAME]]</f>
        <v>HECTOR GONZALEZ</v>
      </c>
      <c r="I1386" s="230" t="s">
        <v>3809</v>
      </c>
      <c r="J1386" s="230" t="s">
        <v>4889</v>
      </c>
      <c r="K1386" s="230" t="str">
        <f>Query1[[#This Row],[ENTERPRISE_ID]]</f>
        <v>HGONZ13</v>
      </c>
      <c r="L1386" s="231">
        <v>9393950663</v>
      </c>
      <c r="M1386" s="230" t="s">
        <v>5630</v>
      </c>
      <c r="N1386" s="230" t="s">
        <v>11839</v>
      </c>
      <c r="O1386" s="230" t="s">
        <v>11840</v>
      </c>
      <c r="P1386" s="230" t="s">
        <v>11841</v>
      </c>
      <c r="Q1386" s="230" t="s">
        <v>5965</v>
      </c>
      <c r="R1386" s="230" t="s">
        <v>11842</v>
      </c>
      <c r="S1386" s="230" t="s">
        <v>5738</v>
      </c>
      <c r="T1386" s="232">
        <v>8842</v>
      </c>
      <c r="U1386" s="230" t="s">
        <v>5967</v>
      </c>
      <c r="V1386" s="230" t="s">
        <v>5968</v>
      </c>
      <c r="W1386" s="233" t="str">
        <f>IFERROR(VLOOKUP(Query1[[#This Row],[ENTERPRISE_ID]],HR_tbl[],2, 0), "Not on HR File")</f>
        <v>Service Technician 3, In-Home</v>
      </c>
      <c r="X1386" s="113">
        <f>IFERROR(VLOOKUP(Query1[[#This Row],[ENTERPRISE_ID]],HR_tbl[],3,0), "Not on HR File")</f>
        <v>40352</v>
      </c>
      <c r="Y1386" s="234" t="str">
        <f>IFERROR(VLOOKUP(Query1[[#This Row],[ENTERPRISE_ID]], Addresses!$A:$Y,21,0), "Not on HR File")</f>
        <v>HC 04</v>
      </c>
      <c r="Z1386" s="234" t="str">
        <f>IFERROR(VLOOKUP(Query1[[#This Row],[ENTERPRISE_ID]], Addresses!$A:$Y,22,0), "Not on HR File")</f>
        <v>BOX 8061</v>
      </c>
      <c r="AA1386" s="234" t="str">
        <f>IFERROR(VLOOKUP(Query1[[#This Row],[ENTERPRISE_ID]], Addresses!$A:$Y,23,0), "Not on HR File")</f>
        <v>AGUAS BUENAS</v>
      </c>
      <c r="AB1386" s="234" t="str">
        <f>IFERROR(VLOOKUP(Query1[[#This Row],[ENTERPRISE_ID]], Addresses!$A:$Y,24,0), "Not on HR File")</f>
        <v>PR</v>
      </c>
      <c r="AC1386" s="234" t="str">
        <f>IFERROR(VLOOKUP(Query1[[#This Row],[ENTERPRISE_ID]], Addresses!$A:$Y,25,0), "Not on HR File")</f>
        <v>00703</v>
      </c>
      <c r="AD1386" s="230" t="s">
        <v>11843</v>
      </c>
      <c r="AE1386" s="235">
        <v>46086</v>
      </c>
    </row>
    <row r="1387" spans="1:31" x14ac:dyDescent="0.3">
      <c r="A1387" s="230" t="s">
        <v>3228</v>
      </c>
      <c r="B1387" s="230" t="str">
        <f>Query1[[#This Row],[LAST_NAME]]</f>
        <v>YOUNG</v>
      </c>
      <c r="C1387" s="230" t="s">
        <v>3229</v>
      </c>
      <c r="D1387" s="230" t="s">
        <v>5822</v>
      </c>
      <c r="E1387" s="230" t="s">
        <v>13363</v>
      </c>
      <c r="F1387" s="230" t="s">
        <v>13364</v>
      </c>
      <c r="G1387" s="230" t="s">
        <v>3230</v>
      </c>
      <c r="H1387" s="230" t="str">
        <f>Query1[[#This Row],[FULL_NAME]]</f>
        <v>ANDRE YOUNG</v>
      </c>
      <c r="I1387" s="230" t="s">
        <v>5027</v>
      </c>
      <c r="J1387" s="230" t="s">
        <v>5026</v>
      </c>
      <c r="K1387" s="230" t="str">
        <f>Query1[[#This Row],[ENTERPRISE_ID]]</f>
        <v>AYOUNG</v>
      </c>
      <c r="L1387" s="231">
        <v>2039043004</v>
      </c>
      <c r="M1387" s="230" t="s">
        <v>5630</v>
      </c>
      <c r="N1387" s="230" t="s">
        <v>13365</v>
      </c>
      <c r="O1387" s="230" t="s">
        <v>13366</v>
      </c>
      <c r="P1387" s="230" t="s">
        <v>3231</v>
      </c>
      <c r="Q1387" s="230" t="s">
        <v>655</v>
      </c>
      <c r="R1387" s="230" t="s">
        <v>13367</v>
      </c>
      <c r="S1387" s="230" t="s">
        <v>5916</v>
      </c>
      <c r="T1387" s="232">
        <v>8998</v>
      </c>
      <c r="U1387" s="230" t="s">
        <v>7146</v>
      </c>
      <c r="V1387" s="230" t="s">
        <v>7147</v>
      </c>
      <c r="W1387" s="233" t="str">
        <f>IFERROR(VLOOKUP(Query1[[#This Row],[ENTERPRISE_ID]],HR_tbl[],2, 0), "Not on HR File")</f>
        <v>Service Technician 2, In-Home</v>
      </c>
      <c r="X1387" s="113">
        <f>IFERROR(VLOOKUP(Query1[[#This Row],[ENTERPRISE_ID]],HR_tbl[],3,0), "Not on HR File")</f>
        <v>45935</v>
      </c>
      <c r="Y1387" s="234" t="str">
        <f>IFERROR(VLOOKUP(Query1[[#This Row],[ENTERPRISE_ID]], Addresses!$A:$Y,21,0), "Not on HR File")</f>
        <v>405 ATLANTIC ST APT 20J</v>
      </c>
      <c r="Z1387" s="234">
        <f>IFERROR(VLOOKUP(Query1[[#This Row],[ENTERPRISE_ID]], Addresses!$A:$Y,22,0), "Not on HR File")</f>
        <v>0</v>
      </c>
      <c r="AA1387" s="234" t="str">
        <f>IFERROR(VLOOKUP(Query1[[#This Row],[ENTERPRISE_ID]], Addresses!$A:$Y,23,0), "Not on HR File")</f>
        <v>STAMFORD</v>
      </c>
      <c r="AB1387" s="234" t="str">
        <f>IFERROR(VLOOKUP(Query1[[#This Row],[ENTERPRISE_ID]], Addresses!$A:$Y,24,0), "Not on HR File")</f>
        <v>CT</v>
      </c>
      <c r="AC1387" s="234" t="str">
        <f>IFERROR(VLOOKUP(Query1[[#This Row],[ENTERPRISE_ID]], Addresses!$A:$Y,25,0), "Not on HR File")</f>
        <v>06901</v>
      </c>
      <c r="AD1387" s="230" t="s">
        <v>13368</v>
      </c>
      <c r="AE1387" s="235">
        <v>46086</v>
      </c>
    </row>
    <row r="1388" spans="1:31" x14ac:dyDescent="0.3">
      <c r="A1388" s="230" t="s">
        <v>11255</v>
      </c>
      <c r="B1388" s="230" t="str">
        <f>Query1[[#This Row],[LAST_NAME]]</f>
        <v>HARRIS</v>
      </c>
      <c r="C1388" s="230" t="s">
        <v>2169</v>
      </c>
      <c r="D1388" s="230" t="s">
        <v>6119</v>
      </c>
      <c r="E1388" s="230" t="s">
        <v>11256</v>
      </c>
      <c r="F1388" s="230" t="s">
        <v>11257</v>
      </c>
      <c r="G1388" s="230" t="s">
        <v>2170</v>
      </c>
      <c r="H1388" s="230" t="str">
        <f>Query1[[#This Row],[FULL_NAME]]</f>
        <v>KYLEN HARRIS</v>
      </c>
      <c r="I1388" s="230" t="s">
        <v>3927</v>
      </c>
      <c r="J1388" s="230" t="s">
        <v>11258</v>
      </c>
      <c r="K1388" s="230" t="str">
        <f>Query1[[#This Row],[ENTERPRISE_ID]]</f>
        <v>KHARRI3</v>
      </c>
      <c r="L1388" s="231">
        <v>4236473059</v>
      </c>
      <c r="M1388" s="230" t="s">
        <v>5630</v>
      </c>
      <c r="N1388" s="230" t="s">
        <v>11259</v>
      </c>
      <c r="O1388" s="230" t="s">
        <v>11260</v>
      </c>
      <c r="P1388" s="230" t="s">
        <v>11261</v>
      </c>
      <c r="Q1388" s="230" t="s">
        <v>407</v>
      </c>
      <c r="R1388" s="230" t="s">
        <v>11262</v>
      </c>
      <c r="S1388" s="230" t="s">
        <v>5738</v>
      </c>
      <c r="T1388" s="232">
        <v>8998</v>
      </c>
      <c r="U1388" s="230" t="s">
        <v>593</v>
      </c>
      <c r="V1388" s="230" t="s">
        <v>8043</v>
      </c>
      <c r="W1388" s="233" t="str">
        <f>IFERROR(VLOOKUP(Query1[[#This Row],[ENTERPRISE_ID]],HR_tbl[],2, 0), "Not on HR File")</f>
        <v>HVAC Svc Tech II, Break/Fix</v>
      </c>
      <c r="X1388" s="113">
        <f>IFERROR(VLOOKUP(Query1[[#This Row],[ENTERPRISE_ID]],HR_tbl[],3,0), "Not on HR File")</f>
        <v>44225</v>
      </c>
      <c r="Y1388" s="234" t="str">
        <f>IFERROR(VLOOKUP(Query1[[#This Row],[ENTERPRISE_ID]], Addresses!$A:$Y,21,0), "Not on HR File")</f>
        <v>308 Poplar St.</v>
      </c>
      <c r="Z1388" s="234" t="str">
        <f>IFERROR(VLOOKUP(Query1[[#This Row],[ENTERPRISE_ID]], Addresses!$A:$Y,22,0), "Not on HR File")</f>
        <v>Unit B</v>
      </c>
      <c r="AA1388" s="234" t="str">
        <f>IFERROR(VLOOKUP(Query1[[#This Row],[ENTERPRISE_ID]], Addresses!$A:$Y,23,0), "Not on HR File")</f>
        <v>Lenoir City</v>
      </c>
      <c r="AB1388" s="234" t="str">
        <f>IFERROR(VLOOKUP(Query1[[#This Row],[ENTERPRISE_ID]], Addresses!$A:$Y,24,0), "Not on HR File")</f>
        <v>TN</v>
      </c>
      <c r="AC1388" s="234" t="str">
        <f>IFERROR(VLOOKUP(Query1[[#This Row],[ENTERPRISE_ID]], Addresses!$A:$Y,25,0), "Not on HR File")</f>
        <v>37771</v>
      </c>
      <c r="AD1388" s="230" t="s">
        <v>11263</v>
      </c>
      <c r="AE1388" s="235">
        <v>46086</v>
      </c>
    </row>
    <row r="1389" spans="1:31" x14ac:dyDescent="0.3">
      <c r="A1389" s="230" t="s">
        <v>11652</v>
      </c>
      <c r="B1389" s="230" t="str">
        <f>Query1[[#This Row],[LAST_NAME]]</f>
        <v>DE GRANGE</v>
      </c>
      <c r="C1389" s="230" t="s">
        <v>11653</v>
      </c>
      <c r="D1389" s="230" t="s">
        <v>5669</v>
      </c>
      <c r="E1389" s="230" t="s">
        <v>11654</v>
      </c>
      <c r="F1389" s="230" t="s">
        <v>11655</v>
      </c>
      <c r="G1389" s="230" t="s">
        <v>11656</v>
      </c>
      <c r="H1389" s="230" t="str">
        <f>Query1[[#This Row],[FULL_NAME]]</f>
        <v>RHYEN DE GRANGE</v>
      </c>
      <c r="I1389" s="230" t="s">
        <v>11657</v>
      </c>
      <c r="J1389" s="230" t="s">
        <v>11658</v>
      </c>
      <c r="K1389" s="230" t="str">
        <f>Query1[[#This Row],[ENTERPRISE_ID]]</f>
        <v>RDEGRAN</v>
      </c>
      <c r="L1389" s="231">
        <v>2087602432</v>
      </c>
      <c r="M1389" s="230" t="s">
        <v>5630</v>
      </c>
      <c r="N1389" s="230" t="s">
        <v>11659</v>
      </c>
      <c r="O1389" s="230"/>
      <c r="P1389" s="230" t="s">
        <v>11660</v>
      </c>
      <c r="Q1389" s="230" t="s">
        <v>812</v>
      </c>
      <c r="R1389" s="230" t="s">
        <v>11661</v>
      </c>
      <c r="S1389" s="230" t="s">
        <v>5634</v>
      </c>
      <c r="T1389" s="232">
        <v>8998</v>
      </c>
      <c r="U1389" s="230" t="s">
        <v>1959</v>
      </c>
      <c r="V1389" s="230" t="s">
        <v>6561</v>
      </c>
      <c r="W1389" s="233" t="str">
        <f>IFERROR(VLOOKUP(Query1[[#This Row],[ENTERPRISE_ID]],HR_tbl[],2, 0), "Not on HR File")</f>
        <v>Service Technician 3, In-Home</v>
      </c>
      <c r="X1389" s="113">
        <f>IFERROR(VLOOKUP(Query1[[#This Row],[ENTERPRISE_ID]],HR_tbl[],3,0), "Not on HR File")</f>
        <v>44441</v>
      </c>
      <c r="Y1389" s="234" t="str">
        <f>IFERROR(VLOOKUP(Query1[[#This Row],[ENTERPRISE_ID]], Addresses!$A:$Y,21,0), "Not on HR File")</f>
        <v>2610 QUAKING CT</v>
      </c>
      <c r="Z1389" s="234">
        <f>IFERROR(VLOOKUP(Query1[[#This Row],[ENTERPRISE_ID]], Addresses!$A:$Y,22,0), "Not on HR File")</f>
        <v>0</v>
      </c>
      <c r="AA1389" s="234" t="str">
        <f>IFERROR(VLOOKUP(Query1[[#This Row],[ENTERPRISE_ID]], Addresses!$A:$Y,23,0), "Not on HR File")</f>
        <v>CALDWELL</v>
      </c>
      <c r="AB1389" s="234" t="str">
        <f>IFERROR(VLOOKUP(Query1[[#This Row],[ENTERPRISE_ID]], Addresses!$A:$Y,24,0), "Not on HR File")</f>
        <v>ID</v>
      </c>
      <c r="AC1389" s="234" t="str">
        <f>IFERROR(VLOOKUP(Query1[[#This Row],[ENTERPRISE_ID]], Addresses!$A:$Y,25,0), "Not on HR File")</f>
        <v>83607</v>
      </c>
      <c r="AD1389" s="230" t="s">
        <v>11662</v>
      </c>
      <c r="AE1389" s="235">
        <v>46086</v>
      </c>
    </row>
    <row r="1390" spans="1:31" x14ac:dyDescent="0.3">
      <c r="A1390" s="230" t="s">
        <v>13239</v>
      </c>
      <c r="B1390" s="230" t="str">
        <f>Query1[[#This Row],[LAST_NAME]]</f>
        <v>WILLIAMS</v>
      </c>
      <c r="C1390" s="230" t="s">
        <v>13240</v>
      </c>
      <c r="D1390" s="230" t="s">
        <v>6119</v>
      </c>
      <c r="E1390" s="230" t="s">
        <v>13241</v>
      </c>
      <c r="F1390" s="230" t="s">
        <v>13242</v>
      </c>
      <c r="G1390" s="230" t="s">
        <v>13243</v>
      </c>
      <c r="H1390" s="230" t="str">
        <f>Query1[[#This Row],[FULL_NAME]]</f>
        <v>DANTE WILLIAMS</v>
      </c>
      <c r="I1390" s="230" t="s">
        <v>4106</v>
      </c>
      <c r="J1390" s="230" t="s">
        <v>13244</v>
      </c>
      <c r="K1390" s="230" t="str">
        <f>Query1[[#This Row],[ENTERPRISE_ID]]</f>
        <v>DWILL11</v>
      </c>
      <c r="L1390" s="231">
        <v>3309422321</v>
      </c>
      <c r="M1390" s="230" t="s">
        <v>5630</v>
      </c>
      <c r="N1390" s="230" t="s">
        <v>13245</v>
      </c>
      <c r="O1390" s="230"/>
      <c r="P1390" s="230" t="s">
        <v>2415</v>
      </c>
      <c r="Q1390" s="230" t="s">
        <v>260</v>
      </c>
      <c r="R1390" s="230" t="s">
        <v>13246</v>
      </c>
      <c r="S1390" s="230" t="s">
        <v>5664</v>
      </c>
      <c r="T1390" s="232">
        <v>8998</v>
      </c>
      <c r="U1390" s="230" t="s">
        <v>1117</v>
      </c>
      <c r="V1390" s="230" t="s">
        <v>6927</v>
      </c>
      <c r="W1390" s="233" t="str">
        <f>IFERROR(VLOOKUP(Query1[[#This Row],[ENTERPRISE_ID]],HR_tbl[],2, 0), "Not on HR File")</f>
        <v>Service Technician 2, Trainee</v>
      </c>
      <c r="X1390" s="113">
        <f>IFERROR(VLOOKUP(Query1[[#This Row],[ENTERPRISE_ID]],HR_tbl[],3,0), "Not on HR File")</f>
        <v>46075</v>
      </c>
      <c r="Y1390" s="234" t="str">
        <f>IFERROR(VLOOKUP(Query1[[#This Row],[ENTERPRISE_ID]], Addresses!$A:$Y,21,0), "Not on HR File")</f>
        <v>Not on HR File</v>
      </c>
      <c r="Z1390" s="234" t="str">
        <f>IFERROR(VLOOKUP(Query1[[#This Row],[ENTERPRISE_ID]], Addresses!$A:$Y,22,0), "Not on HR File")</f>
        <v>Not on HR File</v>
      </c>
      <c r="AA1390" s="234" t="str">
        <f>IFERROR(VLOOKUP(Query1[[#This Row],[ENTERPRISE_ID]], Addresses!$A:$Y,23,0), "Not on HR File")</f>
        <v>Not on HR File</v>
      </c>
      <c r="AB1390" s="234" t="str">
        <f>IFERROR(VLOOKUP(Query1[[#This Row],[ENTERPRISE_ID]], Addresses!$A:$Y,24,0), "Not on HR File")</f>
        <v>Not on HR File</v>
      </c>
      <c r="AC1390" s="234" t="str">
        <f>IFERROR(VLOOKUP(Query1[[#This Row],[ENTERPRISE_ID]], Addresses!$A:$Y,25,0), "Not on HR File")</f>
        <v>Not on HR File</v>
      </c>
      <c r="AD1390" s="230" t="s">
        <v>13247</v>
      </c>
      <c r="AE1390" s="235">
        <v>46086</v>
      </c>
    </row>
    <row r="1391" spans="1:31" x14ac:dyDescent="0.3">
      <c r="A1391" s="230" t="s">
        <v>15387</v>
      </c>
      <c r="B1391" s="230" t="str">
        <f>Query1[[#This Row],[LAST_NAME]]</f>
        <v>SOKOLOWSKI</v>
      </c>
      <c r="C1391" s="230" t="s">
        <v>3639</v>
      </c>
      <c r="D1391" s="230" t="s">
        <v>6119</v>
      </c>
      <c r="E1391" s="230" t="s">
        <v>15388</v>
      </c>
      <c r="F1391" s="230" t="s">
        <v>15389</v>
      </c>
      <c r="G1391" s="230" t="s">
        <v>3640</v>
      </c>
      <c r="H1391" s="230" t="str">
        <f>Query1[[#This Row],[FULL_NAME]]</f>
        <v>BERNARD SOKOLOWSKI</v>
      </c>
      <c r="I1391" s="230" t="s">
        <v>5136</v>
      </c>
      <c r="J1391" s="230" t="s">
        <v>5055</v>
      </c>
      <c r="K1391" s="230" t="str">
        <f>Query1[[#This Row],[ENTERPRISE_ID]]</f>
        <v>BSOKOLO</v>
      </c>
      <c r="L1391" s="231">
        <v>7249536540</v>
      </c>
      <c r="M1391" s="230" t="s">
        <v>5630</v>
      </c>
      <c r="N1391" s="230" t="s">
        <v>15390</v>
      </c>
      <c r="O1391" s="230" t="s">
        <v>15391</v>
      </c>
      <c r="P1391" s="230" t="s">
        <v>15392</v>
      </c>
      <c r="Q1391" s="230" t="s">
        <v>435</v>
      </c>
      <c r="R1391" s="230" t="s">
        <v>15393</v>
      </c>
      <c r="S1391" s="230" t="s">
        <v>5738</v>
      </c>
      <c r="T1391" s="232">
        <v>8998</v>
      </c>
      <c r="U1391" s="230" t="s">
        <v>3119</v>
      </c>
      <c r="V1391" s="230" t="s">
        <v>6506</v>
      </c>
      <c r="W1391" s="233" t="str">
        <f>IFERROR(VLOOKUP(Query1[[#This Row],[ENTERPRISE_ID]],HR_tbl[],2, 0), "Not on HR File")</f>
        <v>Service Technician 1, In-Home</v>
      </c>
      <c r="X1391" s="113">
        <f>IFERROR(VLOOKUP(Query1[[#This Row],[ENTERPRISE_ID]],HR_tbl[],3,0), "Not on HR File")</f>
        <v>37255</v>
      </c>
      <c r="Y1391" s="234" t="str">
        <f>IFERROR(VLOOKUP(Query1[[#This Row],[ENTERPRISE_ID]], Addresses!$A:$Y,21,0), "Not on HR File")</f>
        <v>226 Adams Pointe Blvd #8</v>
      </c>
      <c r="Z1391" s="234">
        <f>IFERROR(VLOOKUP(Query1[[#This Row],[ENTERPRISE_ID]], Addresses!$A:$Y,22,0), "Not on HR File")</f>
        <v>0</v>
      </c>
      <c r="AA1391" s="234" t="str">
        <f>IFERROR(VLOOKUP(Query1[[#This Row],[ENTERPRISE_ID]], Addresses!$A:$Y,23,0), "Not on HR File")</f>
        <v>Mars</v>
      </c>
      <c r="AB1391" s="234" t="str">
        <f>IFERROR(VLOOKUP(Query1[[#This Row],[ENTERPRISE_ID]], Addresses!$A:$Y,24,0), "Not on HR File")</f>
        <v>PA</v>
      </c>
      <c r="AC1391" s="234" t="str">
        <f>IFERROR(VLOOKUP(Query1[[#This Row],[ENTERPRISE_ID]], Addresses!$A:$Y,25,0), "Not on HR File")</f>
        <v>16046</v>
      </c>
      <c r="AD1391" s="230" t="s">
        <v>15394</v>
      </c>
      <c r="AE1391" s="235">
        <v>46086</v>
      </c>
    </row>
    <row r="1392" spans="1:31" x14ac:dyDescent="0.3">
      <c r="A1392" s="230" t="s">
        <v>15203</v>
      </c>
      <c r="B1392" s="230" t="str">
        <f>Query1[[#This Row],[LAST_NAME]]</f>
        <v>BLUE</v>
      </c>
      <c r="C1392" s="230" t="s">
        <v>15204</v>
      </c>
      <c r="D1392" s="230" t="s">
        <v>5638</v>
      </c>
      <c r="E1392" s="230" t="s">
        <v>15205</v>
      </c>
      <c r="F1392" s="230" t="s">
        <v>15206</v>
      </c>
      <c r="G1392" s="230" t="s">
        <v>5987</v>
      </c>
      <c r="H1392" s="230" t="str">
        <f>Query1[[#This Row],[FULL_NAME]]</f>
        <v>JOHNNIE BLUE</v>
      </c>
      <c r="I1392" s="230" t="s">
        <v>15207</v>
      </c>
      <c r="J1392" s="230" t="s">
        <v>14655</v>
      </c>
      <c r="K1392" s="230" t="str">
        <f>Query1[[#This Row],[ENTERPRISE_ID]]</f>
        <v>JBLUE2</v>
      </c>
      <c r="L1392" s="231">
        <v>3053991004</v>
      </c>
      <c r="M1392" s="230" t="s">
        <v>5630</v>
      </c>
      <c r="N1392" s="230" t="s">
        <v>15208</v>
      </c>
      <c r="O1392" s="230"/>
      <c r="P1392" s="230" t="s">
        <v>15209</v>
      </c>
      <c r="Q1392" s="230" t="s">
        <v>297</v>
      </c>
      <c r="R1392" s="230" t="s">
        <v>10917</v>
      </c>
      <c r="S1392" s="230" t="s">
        <v>5634</v>
      </c>
      <c r="T1392" s="232">
        <v>8998</v>
      </c>
      <c r="U1392" s="230" t="s">
        <v>5715</v>
      </c>
      <c r="V1392" s="230" t="s">
        <v>5716</v>
      </c>
      <c r="W1392" s="233" t="str">
        <f>IFERROR(VLOOKUP(Query1[[#This Row],[ENTERPRISE_ID]],HR_tbl[],2, 0), "Not on HR File")</f>
        <v>Team Lead Technician</v>
      </c>
      <c r="X1392" s="113">
        <f>IFERROR(VLOOKUP(Query1[[#This Row],[ENTERPRISE_ID]],HR_tbl[],3,0), "Not on HR File")</f>
        <v>36350</v>
      </c>
      <c r="Y1392" s="234" t="str">
        <f>IFERROR(VLOOKUP(Query1[[#This Row],[ENTERPRISE_ID]], Addresses!$A:$Y,21,0), "Not on HR File")</f>
        <v>24356 SW 109 CT</v>
      </c>
      <c r="Z1392" s="234">
        <f>IFERROR(VLOOKUP(Query1[[#This Row],[ENTERPRISE_ID]], Addresses!$A:$Y,22,0), "Not on HR File")</f>
        <v>0</v>
      </c>
      <c r="AA1392" s="234" t="str">
        <f>IFERROR(VLOOKUP(Query1[[#This Row],[ENTERPRISE_ID]], Addresses!$A:$Y,23,0), "Not on HR File")</f>
        <v>HOMESTEAD</v>
      </c>
      <c r="AB1392" s="234" t="str">
        <f>IFERROR(VLOOKUP(Query1[[#This Row],[ENTERPRISE_ID]], Addresses!$A:$Y,24,0), "Not on HR File")</f>
        <v>FL</v>
      </c>
      <c r="AC1392" s="234" t="str">
        <f>IFERROR(VLOOKUP(Query1[[#This Row],[ENTERPRISE_ID]], Addresses!$A:$Y,25,0), "Not on HR File")</f>
        <v>33032</v>
      </c>
      <c r="AD1392" s="230" t="s">
        <v>15210</v>
      </c>
      <c r="AE1392" s="235">
        <v>46086</v>
      </c>
    </row>
    <row r="1393" spans="1:31" x14ac:dyDescent="0.3">
      <c r="A1393" s="230" t="s">
        <v>1787</v>
      </c>
      <c r="B1393" s="230" t="str">
        <f>Query1[[#This Row],[LAST_NAME]]</f>
        <v>PENA</v>
      </c>
      <c r="C1393" s="230" t="s">
        <v>1788</v>
      </c>
      <c r="D1393" s="230" t="s">
        <v>5647</v>
      </c>
      <c r="E1393" s="230" t="s">
        <v>6261</v>
      </c>
      <c r="F1393" s="230" t="s">
        <v>6262</v>
      </c>
      <c r="G1393" s="230" t="s">
        <v>1789</v>
      </c>
      <c r="H1393" s="230" t="str">
        <f>Query1[[#This Row],[FULL_NAME]]</f>
        <v>JORGE PENA</v>
      </c>
      <c r="I1393" s="230" t="s">
        <v>4719</v>
      </c>
      <c r="J1393" s="230" t="s">
        <v>4718</v>
      </c>
      <c r="K1393" s="230" t="str">
        <f>Query1[[#This Row],[ENTERPRISE_ID]]</f>
        <v>JPENA1</v>
      </c>
      <c r="L1393" s="231">
        <v>2109150317</v>
      </c>
      <c r="M1393" s="230" t="s">
        <v>5630</v>
      </c>
      <c r="N1393" s="230" t="s">
        <v>6263</v>
      </c>
      <c r="O1393" s="230"/>
      <c r="P1393" s="230" t="s">
        <v>6264</v>
      </c>
      <c r="Q1393" s="230" t="s">
        <v>279</v>
      </c>
      <c r="R1393" s="230" t="s">
        <v>6265</v>
      </c>
      <c r="S1393" s="230" t="s">
        <v>5634</v>
      </c>
      <c r="T1393" s="232">
        <v>8998</v>
      </c>
      <c r="U1393" s="230" t="s">
        <v>5476</v>
      </c>
      <c r="V1393" s="230" t="s">
        <v>6266</v>
      </c>
      <c r="W1393" s="233" t="str">
        <f>IFERROR(VLOOKUP(Query1[[#This Row],[ENTERPRISE_ID]],HR_tbl[],2, 0), "Not on HR File")</f>
        <v>Service Technician 2, In-Home</v>
      </c>
      <c r="X1393" s="113">
        <f>IFERROR(VLOOKUP(Query1[[#This Row],[ENTERPRISE_ID]],HR_tbl[],3,0), "Not on HR File")</f>
        <v>44980</v>
      </c>
      <c r="Y1393" s="234" t="str">
        <f>IFERROR(VLOOKUP(Query1[[#This Row],[ENTERPRISE_ID]], Addresses!$A:$Y,21,0), "Not on HR File")</f>
        <v>3751 CROSSETTE DRIVE</v>
      </c>
      <c r="Z1393" s="234">
        <f>IFERROR(VLOOKUP(Query1[[#This Row],[ENTERPRISE_ID]], Addresses!$A:$Y,22,0), "Not on HR File")</f>
        <v>0</v>
      </c>
      <c r="AA1393" s="234" t="str">
        <f>IFERROR(VLOOKUP(Query1[[#This Row],[ENTERPRISE_ID]], Addresses!$A:$Y,23,0), "Not on HR File")</f>
        <v>SAN ANTONIO</v>
      </c>
      <c r="AB1393" s="234" t="str">
        <f>IFERROR(VLOOKUP(Query1[[#This Row],[ENTERPRISE_ID]], Addresses!$A:$Y,24,0), "Not on HR File")</f>
        <v>TX</v>
      </c>
      <c r="AC1393" s="234" t="str">
        <f>IFERROR(VLOOKUP(Query1[[#This Row],[ENTERPRISE_ID]], Addresses!$A:$Y,25,0), "Not on HR File")</f>
        <v>78228</v>
      </c>
      <c r="AD1393" s="230" t="s">
        <v>6267</v>
      </c>
      <c r="AE1393" s="235">
        <v>46086</v>
      </c>
    </row>
    <row r="1394" spans="1:31" x14ac:dyDescent="0.3">
      <c r="A1394" s="230" t="s">
        <v>15449</v>
      </c>
      <c r="B1394" s="230" t="str">
        <f>Query1[[#This Row],[LAST_NAME]]</f>
        <v>TASSIN</v>
      </c>
      <c r="C1394" s="230" t="s">
        <v>15450</v>
      </c>
      <c r="D1394" s="230" t="s">
        <v>5708</v>
      </c>
      <c r="E1394" s="230" t="s">
        <v>15451</v>
      </c>
      <c r="F1394" s="230" t="s">
        <v>15452</v>
      </c>
      <c r="G1394" s="230" t="s">
        <v>15453</v>
      </c>
      <c r="H1394" s="230" t="str">
        <f>Query1[[#This Row],[FULL_NAME]]</f>
        <v>RONALD TASSIN</v>
      </c>
      <c r="I1394" s="230" t="s">
        <v>15454</v>
      </c>
      <c r="J1394" s="230" t="s">
        <v>4095</v>
      </c>
      <c r="K1394" s="230" t="str">
        <f>Query1[[#This Row],[ENTERPRISE_ID]]</f>
        <v>RTASSIN</v>
      </c>
      <c r="L1394" s="231">
        <v>9855494860</v>
      </c>
      <c r="M1394" s="230" t="s">
        <v>5630</v>
      </c>
      <c r="N1394" s="230" t="s">
        <v>15455</v>
      </c>
      <c r="O1394" s="230"/>
      <c r="P1394" s="230" t="s">
        <v>15456</v>
      </c>
      <c r="Q1394" s="230" t="s">
        <v>287</v>
      </c>
      <c r="R1394" s="230" t="s">
        <v>15457</v>
      </c>
      <c r="S1394" s="230" t="s">
        <v>5714</v>
      </c>
      <c r="T1394" s="232">
        <v>8998</v>
      </c>
      <c r="U1394" s="230" t="s">
        <v>5200</v>
      </c>
      <c r="V1394" s="230" t="s">
        <v>5887</v>
      </c>
      <c r="W1394" s="233" t="str">
        <f>IFERROR(VLOOKUP(Query1[[#This Row],[ENTERPRISE_ID]],HR_tbl[],2, 0), "Not on HR File")</f>
        <v>Service Technician 1, In-Home</v>
      </c>
      <c r="X1394" s="113">
        <f>IFERROR(VLOOKUP(Query1[[#This Row],[ENTERPRISE_ID]],HR_tbl[],3,0), "Not on HR File")</f>
        <v>42394</v>
      </c>
      <c r="Y1394" s="234" t="str">
        <f>IFERROR(VLOOKUP(Query1[[#This Row],[ENTERPRISE_ID]], Addresses!$A:$Y,21,0), "Not on HR File")</f>
        <v>50100 HWY 1065</v>
      </c>
      <c r="Z1394" s="234">
        <f>IFERROR(VLOOKUP(Query1[[#This Row],[ENTERPRISE_ID]], Addresses!$A:$Y,22,0), "Not on HR File")</f>
        <v>0</v>
      </c>
      <c r="AA1394" s="234" t="str">
        <f>IFERROR(VLOOKUP(Query1[[#This Row],[ENTERPRISE_ID]], Addresses!$A:$Y,23,0), "Not on HR File")</f>
        <v>TICKFAW</v>
      </c>
      <c r="AB1394" s="234" t="str">
        <f>IFERROR(VLOOKUP(Query1[[#This Row],[ENTERPRISE_ID]], Addresses!$A:$Y,24,0), "Not on HR File")</f>
        <v>LA</v>
      </c>
      <c r="AC1394" s="234" t="str">
        <f>IFERROR(VLOOKUP(Query1[[#This Row],[ENTERPRISE_ID]], Addresses!$A:$Y,25,0), "Not on HR File")</f>
        <v>70466</v>
      </c>
      <c r="AD1394" s="230" t="s">
        <v>15458</v>
      </c>
      <c r="AE1394" s="235">
        <v>46086</v>
      </c>
    </row>
    <row r="1395" spans="1:31" x14ac:dyDescent="0.3">
      <c r="A1395" s="230" t="s">
        <v>3588</v>
      </c>
      <c r="B1395" s="230" t="str">
        <f>Query1[[#This Row],[LAST_NAME]]</f>
        <v>BORGES</v>
      </c>
      <c r="C1395" s="230" t="s">
        <v>3589</v>
      </c>
      <c r="D1395" s="230" t="s">
        <v>5822</v>
      </c>
      <c r="E1395" s="230" t="s">
        <v>11216</v>
      </c>
      <c r="F1395" s="230" t="s">
        <v>11217</v>
      </c>
      <c r="G1395" s="230" t="s">
        <v>3590</v>
      </c>
      <c r="H1395" s="230" t="str">
        <f>Query1[[#This Row],[FULL_NAME]]</f>
        <v>MICHAEL BORGES</v>
      </c>
      <c r="I1395" s="230" t="s">
        <v>5035</v>
      </c>
      <c r="J1395" s="230" t="s">
        <v>3909</v>
      </c>
      <c r="K1395" s="230" t="str">
        <f>Query1[[#This Row],[ENTERPRISE_ID]]</f>
        <v>MBORGES</v>
      </c>
      <c r="L1395" s="231">
        <v>9784791029</v>
      </c>
      <c r="M1395" s="230" t="s">
        <v>5630</v>
      </c>
      <c r="N1395" s="230" t="s">
        <v>11218</v>
      </c>
      <c r="O1395" s="230"/>
      <c r="P1395" s="230" t="s">
        <v>3007</v>
      </c>
      <c r="Q1395" s="230" t="s">
        <v>382</v>
      </c>
      <c r="R1395" s="230" t="s">
        <v>11219</v>
      </c>
      <c r="S1395" s="230" t="s">
        <v>5916</v>
      </c>
      <c r="T1395" s="232">
        <v>8998</v>
      </c>
      <c r="U1395" s="230" t="s">
        <v>3061</v>
      </c>
      <c r="V1395" s="230" t="s">
        <v>5942</v>
      </c>
      <c r="W1395" s="233" t="str">
        <f>IFERROR(VLOOKUP(Query1[[#This Row],[ENTERPRISE_ID]],HR_tbl[],2, 0), "Not on HR File")</f>
        <v>Service Technician 2, In-Home</v>
      </c>
      <c r="X1395" s="113">
        <f>IFERROR(VLOOKUP(Query1[[#This Row],[ENTERPRISE_ID]],HR_tbl[],3,0), "Not on HR File")</f>
        <v>45949</v>
      </c>
      <c r="Y1395" s="234" t="str">
        <f>IFERROR(VLOOKUP(Query1[[#This Row],[ENTERPRISE_ID]], Addresses!$A:$Y,21,0), "Not on HR File")</f>
        <v>116 SCHOOL ST.</v>
      </c>
      <c r="Z1395" s="234">
        <f>IFERROR(VLOOKUP(Query1[[#This Row],[ENTERPRISE_ID]], Addresses!$A:$Y,22,0), "Not on HR File")</f>
        <v>0</v>
      </c>
      <c r="AA1395" s="234" t="str">
        <f>IFERROR(VLOOKUP(Query1[[#This Row],[ENTERPRISE_ID]], Addresses!$A:$Y,23,0), "Not on HR File")</f>
        <v>LOWELL</v>
      </c>
      <c r="AB1395" s="234" t="str">
        <f>IFERROR(VLOOKUP(Query1[[#This Row],[ENTERPRISE_ID]], Addresses!$A:$Y,24,0), "Not on HR File")</f>
        <v>MA</v>
      </c>
      <c r="AC1395" s="234" t="str">
        <f>IFERROR(VLOOKUP(Query1[[#This Row],[ENTERPRISE_ID]], Addresses!$A:$Y,25,0), "Not on HR File")</f>
        <v>01854</v>
      </c>
      <c r="AD1395" s="230" t="s">
        <v>11220</v>
      </c>
      <c r="AE1395" s="235">
        <v>46086</v>
      </c>
    </row>
    <row r="1396" spans="1:31" x14ac:dyDescent="0.3">
      <c r="A1396" s="230" t="s">
        <v>2459</v>
      </c>
      <c r="B1396" s="230" t="str">
        <f>Query1[[#This Row],[LAST_NAME]]</f>
        <v>BRISCOE</v>
      </c>
      <c r="C1396" s="230" t="s">
        <v>2460</v>
      </c>
      <c r="D1396" s="230" t="s">
        <v>5669</v>
      </c>
      <c r="E1396" s="230" t="s">
        <v>15732</v>
      </c>
      <c r="F1396" s="230" t="s">
        <v>15733</v>
      </c>
      <c r="G1396" s="230" t="s">
        <v>2461</v>
      </c>
      <c r="H1396" s="230" t="str">
        <f>Query1[[#This Row],[FULL_NAME]]</f>
        <v>MICHAEL BRISCOE</v>
      </c>
      <c r="I1396" s="230" t="s">
        <v>15734</v>
      </c>
      <c r="J1396" s="230" t="s">
        <v>3909</v>
      </c>
      <c r="K1396" s="230" t="str">
        <f>Query1[[#This Row],[ENTERPRISE_ID]]</f>
        <v>MBRISCO</v>
      </c>
      <c r="L1396" s="231">
        <v>5098903128</v>
      </c>
      <c r="M1396" s="230" t="s">
        <v>5630</v>
      </c>
      <c r="N1396" s="230" t="s">
        <v>15735</v>
      </c>
      <c r="O1396" s="230"/>
      <c r="P1396" s="230" t="s">
        <v>15736</v>
      </c>
      <c r="Q1396" s="230" t="s">
        <v>1472</v>
      </c>
      <c r="R1396" s="230" t="s">
        <v>15737</v>
      </c>
      <c r="S1396" s="230" t="s">
        <v>5634</v>
      </c>
      <c r="T1396" s="232">
        <v>8998</v>
      </c>
      <c r="U1396" s="230" t="s">
        <v>5715</v>
      </c>
      <c r="V1396" s="230" t="s">
        <v>5716</v>
      </c>
      <c r="W1396" s="233" t="str">
        <f>IFERROR(VLOOKUP(Query1[[#This Row],[ENTERPRISE_ID]],HR_tbl[],2, 0), "Not on HR File")</f>
        <v>Team Lead Technician</v>
      </c>
      <c r="X1396" s="113">
        <f>IFERROR(VLOOKUP(Query1[[#This Row],[ENTERPRISE_ID]],HR_tbl[],3,0), "Not on HR File")</f>
        <v>30994</v>
      </c>
      <c r="Y1396" s="234" t="str">
        <f>IFERROR(VLOOKUP(Query1[[#This Row],[ENTERPRISE_ID]], Addresses!$A:$Y,21,0), "Not on HR File")</f>
        <v>171 BUCHANAN RD.</v>
      </c>
      <c r="Z1396" s="234">
        <f>IFERROR(VLOOKUP(Query1[[#This Row],[ENTERPRISE_ID]], Addresses!$A:$Y,22,0), "Not on HR File")</f>
        <v>0</v>
      </c>
      <c r="AA1396" s="234" t="str">
        <f>IFERROR(VLOOKUP(Query1[[#This Row],[ENTERPRISE_ID]], Addresses!$A:$Y,23,0), "Not on HR File")</f>
        <v>SELAH</v>
      </c>
      <c r="AB1396" s="234" t="str">
        <f>IFERROR(VLOOKUP(Query1[[#This Row],[ENTERPRISE_ID]], Addresses!$A:$Y,24,0), "Not on HR File")</f>
        <v>WA</v>
      </c>
      <c r="AC1396" s="234" t="str">
        <f>IFERROR(VLOOKUP(Query1[[#This Row],[ENTERPRISE_ID]], Addresses!$A:$Y,25,0), "Not on HR File")</f>
        <v>98942</v>
      </c>
      <c r="AD1396" s="230" t="s">
        <v>15738</v>
      </c>
      <c r="AE1396" s="235">
        <v>46086</v>
      </c>
    </row>
    <row r="1397" spans="1:31" x14ac:dyDescent="0.3">
      <c r="A1397" s="230" t="s">
        <v>11126</v>
      </c>
      <c r="B1397" s="230" t="str">
        <f>Query1[[#This Row],[LAST_NAME]]</f>
        <v>LOERWALD</v>
      </c>
      <c r="C1397" s="230" t="s">
        <v>11127</v>
      </c>
      <c r="D1397" s="230" t="s">
        <v>5719</v>
      </c>
      <c r="E1397" s="230" t="s">
        <v>11128</v>
      </c>
      <c r="F1397" s="230" t="s">
        <v>11129</v>
      </c>
      <c r="G1397" s="230" t="s">
        <v>11130</v>
      </c>
      <c r="H1397" s="230" t="str">
        <f>Query1[[#This Row],[FULL_NAME]]</f>
        <v>CHARLES LOERWALD</v>
      </c>
      <c r="I1397" s="230" t="s">
        <v>11131</v>
      </c>
      <c r="J1397" s="230" t="s">
        <v>6846</v>
      </c>
      <c r="K1397" s="230" t="str">
        <f>Query1[[#This Row],[ENTERPRISE_ID]]</f>
        <v>CLOERWA</v>
      </c>
      <c r="L1397" s="231">
        <v>6309436016</v>
      </c>
      <c r="M1397" s="230" t="s">
        <v>5630</v>
      </c>
      <c r="N1397" s="230" t="s">
        <v>11132</v>
      </c>
      <c r="O1397" s="230"/>
      <c r="P1397" s="230" t="s">
        <v>11133</v>
      </c>
      <c r="Q1397" s="230" t="s">
        <v>250</v>
      </c>
      <c r="R1397" s="230" t="s">
        <v>11134</v>
      </c>
      <c r="S1397" s="230" t="s">
        <v>5634</v>
      </c>
      <c r="T1397" s="232">
        <v>8998</v>
      </c>
      <c r="U1397" s="230" t="s">
        <v>9905</v>
      </c>
      <c r="V1397" s="230" t="s">
        <v>9906</v>
      </c>
      <c r="W1397" s="233" t="str">
        <f>IFERROR(VLOOKUP(Query1[[#This Row],[ENTERPRISE_ID]],HR_tbl[],2, 0), "Not on HR File")</f>
        <v>Service Technician 1, In-Home</v>
      </c>
      <c r="X1397" s="113">
        <f>IFERROR(VLOOKUP(Query1[[#This Row],[ENTERPRISE_ID]],HR_tbl[],3,0), "Not on HR File")</f>
        <v>41561</v>
      </c>
      <c r="Y1397" s="234" t="str">
        <f>IFERROR(VLOOKUP(Query1[[#This Row],[ENTERPRISE_ID]], Addresses!$A:$Y,21,0), "Not on HR File")</f>
        <v>381 Cornwall Ave</v>
      </c>
      <c r="Z1397" s="234">
        <f>IFERROR(VLOOKUP(Query1[[#This Row],[ENTERPRISE_ID]], Addresses!$A:$Y,22,0), "Not on HR File")</f>
        <v>0</v>
      </c>
      <c r="AA1397" s="234" t="str">
        <f>IFERROR(VLOOKUP(Query1[[#This Row],[ENTERPRISE_ID]], Addresses!$A:$Y,23,0), "Not on HR File")</f>
        <v>S Elgin</v>
      </c>
      <c r="AB1397" s="234" t="str">
        <f>IFERROR(VLOOKUP(Query1[[#This Row],[ENTERPRISE_ID]], Addresses!$A:$Y,24,0), "Not on HR File")</f>
        <v>IL</v>
      </c>
      <c r="AC1397" s="234" t="str">
        <f>IFERROR(VLOOKUP(Query1[[#This Row],[ENTERPRISE_ID]], Addresses!$A:$Y,25,0), "Not on HR File")</f>
        <v>60177</v>
      </c>
      <c r="AD1397" s="230" t="s">
        <v>11135</v>
      </c>
      <c r="AE1397" s="235">
        <v>46086</v>
      </c>
    </row>
    <row r="1398" spans="1:31" x14ac:dyDescent="0.3">
      <c r="A1398" s="230" t="s">
        <v>8210</v>
      </c>
      <c r="B1398" s="230" t="str">
        <f>Query1[[#This Row],[LAST_NAME]]</f>
        <v>LUU</v>
      </c>
      <c r="C1398" s="230" t="s">
        <v>8211</v>
      </c>
      <c r="D1398" s="230" t="s">
        <v>6524</v>
      </c>
      <c r="E1398" s="230" t="s">
        <v>8212</v>
      </c>
      <c r="F1398" s="230" t="s">
        <v>8213</v>
      </c>
      <c r="G1398" s="230" t="s">
        <v>8214</v>
      </c>
      <c r="H1398" s="230" t="str">
        <f>Query1[[#This Row],[FULL_NAME]]</f>
        <v>BEN LUU</v>
      </c>
      <c r="I1398" s="230" t="s">
        <v>8215</v>
      </c>
      <c r="J1398" s="230" t="s">
        <v>4469</v>
      </c>
      <c r="K1398" s="230" t="str">
        <f>Query1[[#This Row],[ENTERPRISE_ID]]</f>
        <v>BLUU1</v>
      </c>
      <c r="L1398" s="231">
        <v>2094488541</v>
      </c>
      <c r="M1398" s="230" t="s">
        <v>5630</v>
      </c>
      <c r="N1398" s="230" t="s">
        <v>8216</v>
      </c>
      <c r="O1398" s="230"/>
      <c r="P1398" s="230" t="s">
        <v>8217</v>
      </c>
      <c r="Q1398" s="230" t="s">
        <v>219</v>
      </c>
      <c r="R1398" s="230" t="s">
        <v>4661</v>
      </c>
      <c r="S1398" s="230" t="s">
        <v>5916</v>
      </c>
      <c r="T1398" s="232">
        <v>8998</v>
      </c>
      <c r="U1398" s="230" t="s">
        <v>7049</v>
      </c>
      <c r="V1398" s="230" t="s">
        <v>7050</v>
      </c>
      <c r="W1398" s="233" t="str">
        <f>IFERROR(VLOOKUP(Query1[[#This Row],[ENTERPRISE_ID]],HR_tbl[],2, 0), "Not on HR File")</f>
        <v>Service Technician 2, In-Home</v>
      </c>
      <c r="X1398" s="113">
        <f>IFERROR(VLOOKUP(Query1[[#This Row],[ENTERPRISE_ID]],HR_tbl[],3,0), "Not on HR File")</f>
        <v>31649</v>
      </c>
      <c r="Y1398" s="234" t="str">
        <f>IFERROR(VLOOKUP(Query1[[#This Row],[ENTERPRISE_ID]], Addresses!$A:$Y,21,0), "Not on HR File")</f>
        <v>9234  salmon creek dr</v>
      </c>
      <c r="Z1398" s="234">
        <f>IFERROR(VLOOKUP(Query1[[#This Row],[ENTERPRISE_ID]], Addresses!$A:$Y,22,0), "Not on HR File")</f>
        <v>0</v>
      </c>
      <c r="AA1398" s="234" t="str">
        <f>IFERROR(VLOOKUP(Query1[[#This Row],[ENTERPRISE_ID]], Addresses!$A:$Y,23,0), "Not on HR File")</f>
        <v>elk grove</v>
      </c>
      <c r="AB1398" s="234" t="str">
        <f>IFERROR(VLOOKUP(Query1[[#This Row],[ENTERPRISE_ID]], Addresses!$A:$Y,24,0), "Not on HR File")</f>
        <v>CA</v>
      </c>
      <c r="AC1398" s="234" t="str">
        <f>IFERROR(VLOOKUP(Query1[[#This Row],[ENTERPRISE_ID]], Addresses!$A:$Y,25,0), "Not on HR File")</f>
        <v>95624</v>
      </c>
      <c r="AD1398" s="230" t="s">
        <v>8218</v>
      </c>
      <c r="AE1398" s="235">
        <v>46086</v>
      </c>
    </row>
    <row r="1399" spans="1:31" x14ac:dyDescent="0.3">
      <c r="A1399" s="230" t="s">
        <v>3000</v>
      </c>
      <c r="B1399" s="230" t="str">
        <f>Query1[[#This Row],[LAST_NAME]]</f>
        <v>LORA</v>
      </c>
      <c r="C1399" s="230" t="s">
        <v>3002</v>
      </c>
      <c r="D1399" s="230" t="s">
        <v>5822</v>
      </c>
      <c r="E1399" s="230" t="s">
        <v>15707</v>
      </c>
      <c r="F1399" s="230" t="s">
        <v>15708</v>
      </c>
      <c r="G1399" s="230" t="s">
        <v>3003</v>
      </c>
      <c r="H1399" s="230" t="str">
        <f>Query1[[#This Row],[FULL_NAME]]</f>
        <v>JORGE LORA</v>
      </c>
      <c r="I1399" s="230" t="s">
        <v>5433</v>
      </c>
      <c r="J1399" s="230" t="s">
        <v>4718</v>
      </c>
      <c r="K1399" s="230" t="str">
        <f>Query1[[#This Row],[ENTERPRISE_ID]]</f>
        <v>JLORA</v>
      </c>
      <c r="L1399" s="231">
        <v>9788043521</v>
      </c>
      <c r="M1399" s="230" t="s">
        <v>5630</v>
      </c>
      <c r="N1399" s="230" t="s">
        <v>15709</v>
      </c>
      <c r="O1399" s="230"/>
      <c r="P1399" s="230" t="s">
        <v>12826</v>
      </c>
      <c r="Q1399" s="230" t="s">
        <v>382</v>
      </c>
      <c r="R1399" s="230" t="s">
        <v>15710</v>
      </c>
      <c r="S1399" s="230" t="s">
        <v>5916</v>
      </c>
      <c r="T1399" s="232">
        <v>8998</v>
      </c>
      <c r="U1399" s="230" t="s">
        <v>3061</v>
      </c>
      <c r="V1399" s="230" t="s">
        <v>5942</v>
      </c>
      <c r="W1399" s="233" t="str">
        <f>IFERROR(VLOOKUP(Query1[[#This Row],[ENTERPRISE_ID]],HR_tbl[],2, 0), "Not on HR File")</f>
        <v>Service Technician 1, In-Home</v>
      </c>
      <c r="X1399" s="113">
        <f>IFERROR(VLOOKUP(Query1[[#This Row],[ENTERPRISE_ID]],HR_tbl[],3,0), "Not on HR File")</f>
        <v>45725</v>
      </c>
      <c r="Y1399" s="234" t="str">
        <f>IFERROR(VLOOKUP(Query1[[#This Row],[ENTERPRISE_ID]], Addresses!$A:$Y,21,0), "Not on HR File")</f>
        <v>858 BRIDGE ST</v>
      </c>
      <c r="Z1399" s="234">
        <f>IFERROR(VLOOKUP(Query1[[#This Row],[ENTERPRISE_ID]], Addresses!$A:$Y,22,0), "Not on HR File")</f>
        <v>0</v>
      </c>
      <c r="AA1399" s="234" t="str">
        <f>IFERROR(VLOOKUP(Query1[[#This Row],[ENTERPRISE_ID]], Addresses!$A:$Y,23,0), "Not on HR File")</f>
        <v>LOWELL</v>
      </c>
      <c r="AB1399" s="234" t="str">
        <f>IFERROR(VLOOKUP(Query1[[#This Row],[ENTERPRISE_ID]], Addresses!$A:$Y,24,0), "Not on HR File")</f>
        <v>MA</v>
      </c>
      <c r="AC1399" s="234" t="str">
        <f>IFERROR(VLOOKUP(Query1[[#This Row],[ENTERPRISE_ID]], Addresses!$A:$Y,25,0), "Not on HR File")</f>
        <v>01850</v>
      </c>
      <c r="AD1399" s="230" t="s">
        <v>15711</v>
      </c>
      <c r="AE1399" s="235">
        <v>46086</v>
      </c>
    </row>
    <row r="1400" spans="1:31" x14ac:dyDescent="0.3">
      <c r="A1400" s="230" t="s">
        <v>6302</v>
      </c>
      <c r="B1400" s="230" t="str">
        <f>Query1[[#This Row],[LAST_NAME]]</f>
        <v>GARRIGAN</v>
      </c>
      <c r="C1400" s="230" t="s">
        <v>6303</v>
      </c>
      <c r="D1400" s="230" t="s">
        <v>6304</v>
      </c>
      <c r="E1400" s="230" t="s">
        <v>6305</v>
      </c>
      <c r="F1400" s="230" t="s">
        <v>6306</v>
      </c>
      <c r="G1400" s="230" t="s">
        <v>6307</v>
      </c>
      <c r="H1400" s="230" t="str">
        <f>Query1[[#This Row],[FULL_NAME]]</f>
        <v>GABRIEL GARRIGAN</v>
      </c>
      <c r="I1400" s="230" t="s">
        <v>6308</v>
      </c>
      <c r="J1400" s="230" t="s">
        <v>5097</v>
      </c>
      <c r="K1400" s="230" t="str">
        <f>Query1[[#This Row],[ENTERPRISE_ID]]</f>
        <v>GGARRIG</v>
      </c>
      <c r="L1400" s="231">
        <v>4059831242</v>
      </c>
      <c r="M1400" s="230" t="s">
        <v>5630</v>
      </c>
      <c r="N1400" s="230" t="s">
        <v>6309</v>
      </c>
      <c r="O1400" s="230"/>
      <c r="P1400" s="230" t="s">
        <v>6310</v>
      </c>
      <c r="Q1400" s="230" t="s">
        <v>2926</v>
      </c>
      <c r="R1400" s="230" t="s">
        <v>6311</v>
      </c>
      <c r="S1400" s="230" t="s">
        <v>5664</v>
      </c>
      <c r="T1400" s="232">
        <v>8998</v>
      </c>
      <c r="U1400" s="230" t="s">
        <v>6312</v>
      </c>
      <c r="V1400" s="230" t="s">
        <v>6313</v>
      </c>
      <c r="W1400" s="233" t="str">
        <f>IFERROR(VLOOKUP(Query1[[#This Row],[ENTERPRISE_ID]],HR_tbl[],2, 0), "Not on HR File")</f>
        <v>Service Technician 2, Trainee</v>
      </c>
      <c r="X1400" s="113">
        <f>IFERROR(VLOOKUP(Query1[[#This Row],[ENTERPRISE_ID]],HR_tbl[],3,0), "Not on HR File")</f>
        <v>46040</v>
      </c>
      <c r="Y1400" s="234" t="str">
        <f>IFERROR(VLOOKUP(Query1[[#This Row],[ENTERPRISE_ID]], Addresses!$A:$Y,21,0), "Not on HR File")</f>
        <v>Not on HR File</v>
      </c>
      <c r="Z1400" s="234" t="str">
        <f>IFERROR(VLOOKUP(Query1[[#This Row],[ENTERPRISE_ID]], Addresses!$A:$Y,22,0), "Not on HR File")</f>
        <v>Not on HR File</v>
      </c>
      <c r="AA1400" s="234" t="str">
        <f>IFERROR(VLOOKUP(Query1[[#This Row],[ENTERPRISE_ID]], Addresses!$A:$Y,23,0), "Not on HR File")</f>
        <v>Not on HR File</v>
      </c>
      <c r="AB1400" s="234" t="str">
        <f>IFERROR(VLOOKUP(Query1[[#This Row],[ENTERPRISE_ID]], Addresses!$A:$Y,24,0), "Not on HR File")</f>
        <v>Not on HR File</v>
      </c>
      <c r="AC1400" s="234" t="str">
        <f>IFERROR(VLOOKUP(Query1[[#This Row],[ENTERPRISE_ID]], Addresses!$A:$Y,25,0), "Not on HR File")</f>
        <v>Not on HR File</v>
      </c>
      <c r="AD1400" s="230" t="s">
        <v>6314</v>
      </c>
      <c r="AE1400" s="235">
        <v>46086</v>
      </c>
    </row>
    <row r="1401" spans="1:31" x14ac:dyDescent="0.3">
      <c r="A1401" s="230" t="s">
        <v>18605</v>
      </c>
      <c r="B1401" s="230" t="str">
        <f>Query1[[#This Row],[LAST_NAME]]</f>
        <v>RICHARD</v>
      </c>
      <c r="C1401" s="230" t="s">
        <v>18606</v>
      </c>
      <c r="D1401" s="230" t="s">
        <v>5708</v>
      </c>
      <c r="E1401" s="230" t="s">
        <v>18607</v>
      </c>
      <c r="F1401" s="230" t="s">
        <v>18608</v>
      </c>
      <c r="G1401" s="230" t="s">
        <v>18609</v>
      </c>
      <c r="H1401" s="230" t="str">
        <f>Query1[[#This Row],[FULL_NAME]]</f>
        <v>RANDALL RICHARD</v>
      </c>
      <c r="I1401" s="230" t="s">
        <v>3953</v>
      </c>
      <c r="J1401" s="230" t="s">
        <v>9271</v>
      </c>
      <c r="K1401" s="230" t="str">
        <f>Query1[[#This Row],[ENTERPRISE_ID]]</f>
        <v>RRICHA5</v>
      </c>
      <c r="L1401" s="231">
        <v>3187383591</v>
      </c>
      <c r="M1401" s="230" t="s">
        <v>5630</v>
      </c>
      <c r="N1401" s="230" t="s">
        <v>18610</v>
      </c>
      <c r="O1401" s="230"/>
      <c r="P1401" s="230" t="s">
        <v>18611</v>
      </c>
      <c r="Q1401" s="230" t="s">
        <v>287</v>
      </c>
      <c r="R1401" s="230" t="s">
        <v>15272</v>
      </c>
      <c r="S1401" s="230" t="s">
        <v>5714</v>
      </c>
      <c r="T1401" s="232">
        <v>8998</v>
      </c>
      <c r="U1401" s="230" t="s">
        <v>5200</v>
      </c>
      <c r="V1401" s="230" t="s">
        <v>5887</v>
      </c>
      <c r="W1401" s="233" t="str">
        <f>IFERROR(VLOOKUP(Query1[[#This Row],[ENTERPRISE_ID]],HR_tbl[],2, 0), "Not on HR File")</f>
        <v>Service Technician 2, In-Home</v>
      </c>
      <c r="X1401" s="113">
        <f>IFERROR(VLOOKUP(Query1[[#This Row],[ENTERPRISE_ID]],HR_tbl[],3,0), "Not on HR File")</f>
        <v>32497</v>
      </c>
      <c r="Y1401" s="234" t="str">
        <f>IFERROR(VLOOKUP(Query1[[#This Row],[ENTERPRISE_ID]], Addresses!$A:$Y,21,0), "Not on HR File")</f>
        <v>205 LAGNIAPPE CIRCLE</v>
      </c>
      <c r="Z1401" s="234">
        <f>IFERROR(VLOOKUP(Query1[[#This Row],[ENTERPRISE_ID]], Addresses!$A:$Y,22,0), "Not on HR File")</f>
        <v>0</v>
      </c>
      <c r="AA1401" s="234" t="str">
        <f>IFERROR(VLOOKUP(Query1[[#This Row],[ENTERPRISE_ID]], Addresses!$A:$Y,23,0), "Not on HR File")</f>
        <v>WEST MONROE</v>
      </c>
      <c r="AB1401" s="234" t="str">
        <f>IFERROR(VLOOKUP(Query1[[#This Row],[ENTERPRISE_ID]], Addresses!$A:$Y,24,0), "Not on HR File")</f>
        <v>LA</v>
      </c>
      <c r="AC1401" s="234" t="str">
        <f>IFERROR(VLOOKUP(Query1[[#This Row],[ENTERPRISE_ID]], Addresses!$A:$Y,25,0), "Not on HR File")</f>
        <v>71291</v>
      </c>
      <c r="AD1401" s="230" t="s">
        <v>18612</v>
      </c>
      <c r="AE1401" s="235">
        <v>46086</v>
      </c>
    </row>
    <row r="1402" spans="1:31" x14ac:dyDescent="0.3">
      <c r="A1402" s="230" t="s">
        <v>4323</v>
      </c>
      <c r="B1402" s="230" t="str">
        <f>Query1[[#This Row],[LAST_NAME]]</f>
        <v>DRESBACH</v>
      </c>
      <c r="C1402" s="230" t="s">
        <v>12488</v>
      </c>
      <c r="D1402" s="230" t="s">
        <v>5729</v>
      </c>
      <c r="E1402" s="230" t="s">
        <v>12489</v>
      </c>
      <c r="F1402" s="230" t="s">
        <v>12490</v>
      </c>
      <c r="G1402" s="230" t="s">
        <v>4325</v>
      </c>
      <c r="H1402" s="230" t="str">
        <f>Query1[[#This Row],[FULL_NAME]]</f>
        <v>MICHAEL DRESBACH</v>
      </c>
      <c r="I1402" s="230" t="s">
        <v>4324</v>
      </c>
      <c r="J1402" s="230" t="s">
        <v>3909</v>
      </c>
      <c r="K1402" s="230" t="str">
        <f>Query1[[#This Row],[ENTERPRISE_ID]]</f>
        <v>MDRESBA</v>
      </c>
      <c r="L1402" s="231">
        <v>7753897055</v>
      </c>
      <c r="M1402" s="230" t="s">
        <v>5630</v>
      </c>
      <c r="N1402" s="230" t="s">
        <v>12491</v>
      </c>
      <c r="O1402" s="230"/>
      <c r="P1402" s="230" t="s">
        <v>4326</v>
      </c>
      <c r="Q1402" s="230" t="s">
        <v>4327</v>
      </c>
      <c r="R1402" s="230" t="s">
        <v>4328</v>
      </c>
      <c r="S1402" s="230" t="s">
        <v>5738</v>
      </c>
      <c r="T1402" s="232">
        <v>8998</v>
      </c>
      <c r="U1402" s="230" t="s">
        <v>6334</v>
      </c>
      <c r="V1402" s="230" t="s">
        <v>6335</v>
      </c>
      <c r="W1402" s="233" t="str">
        <f>IFERROR(VLOOKUP(Query1[[#This Row],[ENTERPRISE_ID]],HR_tbl[],2, 0), "Not on HR File")</f>
        <v>Service Technician 3, In-Home</v>
      </c>
      <c r="X1402" s="113">
        <f>IFERROR(VLOOKUP(Query1[[#This Row],[ENTERPRISE_ID]],HR_tbl[],3,0), "Not on HR File")</f>
        <v>31224</v>
      </c>
      <c r="Y1402" s="234" t="str">
        <f>IFERROR(VLOOKUP(Query1[[#This Row],[ENTERPRISE_ID]], Addresses!$A:$Y,21,0), "Not on HR File")</f>
        <v>2296 OPPIO WAY</v>
      </c>
      <c r="Z1402" s="234">
        <f>IFERROR(VLOOKUP(Query1[[#This Row],[ENTERPRISE_ID]], Addresses!$A:$Y,22,0), "Not on HR File")</f>
        <v>0</v>
      </c>
      <c r="AA1402" s="234" t="str">
        <f>IFERROR(VLOOKUP(Query1[[#This Row],[ENTERPRISE_ID]], Addresses!$A:$Y,23,0), "Not on HR File")</f>
        <v>SPARKS</v>
      </c>
      <c r="AB1402" s="234" t="str">
        <f>IFERROR(VLOOKUP(Query1[[#This Row],[ENTERPRISE_ID]], Addresses!$A:$Y,24,0), "Not on HR File")</f>
        <v>NV</v>
      </c>
      <c r="AC1402" s="234" t="str">
        <f>IFERROR(VLOOKUP(Query1[[#This Row],[ENTERPRISE_ID]], Addresses!$A:$Y,25,0), "Not on HR File")</f>
        <v>89431</v>
      </c>
      <c r="AD1402" s="230" t="s">
        <v>12492</v>
      </c>
      <c r="AE1402" s="235">
        <v>46086</v>
      </c>
    </row>
    <row r="1403" spans="1:31" x14ac:dyDescent="0.3">
      <c r="A1403" s="230" t="s">
        <v>14903</v>
      </c>
      <c r="B1403" s="230" t="str">
        <f>Query1[[#This Row],[LAST_NAME]]</f>
        <v>RINEHART</v>
      </c>
      <c r="C1403" s="230" t="s">
        <v>14904</v>
      </c>
      <c r="D1403" s="230" t="s">
        <v>6119</v>
      </c>
      <c r="E1403" s="230" t="s">
        <v>14905</v>
      </c>
      <c r="F1403" s="230" t="s">
        <v>14906</v>
      </c>
      <c r="G1403" s="230" t="s">
        <v>14907</v>
      </c>
      <c r="H1403" s="230" t="str">
        <f>Query1[[#This Row],[FULL_NAME]]</f>
        <v>DANIEL RINEHART</v>
      </c>
      <c r="I1403" s="230" t="s">
        <v>14908</v>
      </c>
      <c r="J1403" s="230" t="s">
        <v>4709</v>
      </c>
      <c r="K1403" s="230" t="str">
        <f>Query1[[#This Row],[ENTERPRISE_ID]]</f>
        <v>DRINEHA</v>
      </c>
      <c r="L1403" s="231">
        <v>9376041519</v>
      </c>
      <c r="M1403" s="230" t="s">
        <v>5630</v>
      </c>
      <c r="N1403" s="230" t="s">
        <v>14909</v>
      </c>
      <c r="O1403" s="230"/>
      <c r="P1403" s="230" t="s">
        <v>14910</v>
      </c>
      <c r="Q1403" s="230" t="s">
        <v>260</v>
      </c>
      <c r="R1403" s="230" t="s">
        <v>14911</v>
      </c>
      <c r="S1403" s="230" t="s">
        <v>5738</v>
      </c>
      <c r="T1403" s="232">
        <v>8998</v>
      </c>
      <c r="U1403" s="230" t="s">
        <v>7694</v>
      </c>
      <c r="V1403" s="230" t="s">
        <v>7695</v>
      </c>
      <c r="W1403" s="233" t="str">
        <f>IFERROR(VLOOKUP(Query1[[#This Row],[ENTERPRISE_ID]],HR_tbl[],2, 0), "Not on HR File")</f>
        <v>Service Technician 2, Trainee</v>
      </c>
      <c r="X1403" s="113">
        <f>IFERROR(VLOOKUP(Query1[[#This Row],[ENTERPRISE_ID]],HR_tbl[],3,0), "Not on HR File")</f>
        <v>45984</v>
      </c>
      <c r="Y1403" s="234" t="str">
        <f>IFERROR(VLOOKUP(Query1[[#This Row],[ENTERPRISE_ID]], Addresses!$A:$Y,21,0), "Not on HR File")</f>
        <v>643 PINE ST</v>
      </c>
      <c r="Z1403" s="234">
        <f>IFERROR(VLOOKUP(Query1[[#This Row],[ENTERPRISE_ID]], Addresses!$A:$Y,22,0), "Not on HR File")</f>
        <v>0</v>
      </c>
      <c r="AA1403" s="234" t="str">
        <f>IFERROR(VLOOKUP(Query1[[#This Row],[ENTERPRISE_ID]], Addresses!$A:$Y,23,0), "Not on HR File")</f>
        <v>GREENFIELD</v>
      </c>
      <c r="AB1403" s="234" t="str">
        <f>IFERROR(VLOOKUP(Query1[[#This Row],[ENTERPRISE_ID]], Addresses!$A:$Y,24,0), "Not on HR File")</f>
        <v>OH</v>
      </c>
      <c r="AC1403" s="234" t="str">
        <f>IFERROR(VLOOKUP(Query1[[#This Row],[ENTERPRISE_ID]], Addresses!$A:$Y,25,0), "Not on HR File")</f>
        <v>45123</v>
      </c>
      <c r="AD1403" s="230" t="s">
        <v>14912</v>
      </c>
      <c r="AE1403" s="235">
        <v>46086</v>
      </c>
    </row>
    <row r="1404" spans="1:31" x14ac:dyDescent="0.3">
      <c r="A1404" s="230" t="s">
        <v>31730</v>
      </c>
      <c r="B1404" s="230" t="str">
        <f>Query1[[#This Row],[LAST_NAME]]</f>
        <v>PATTERSON</v>
      </c>
      <c r="C1404" s="230" t="s">
        <v>31434</v>
      </c>
      <c r="D1404" s="230" t="s">
        <v>6119</v>
      </c>
      <c r="E1404" s="230" t="s">
        <v>31435</v>
      </c>
      <c r="F1404" s="230" t="s">
        <v>31731</v>
      </c>
      <c r="G1404" s="230" t="s">
        <v>31436</v>
      </c>
      <c r="H1404" s="230" t="str">
        <f>Query1[[#This Row],[FULL_NAME]]</f>
        <v>CLAYTON PATTERSON</v>
      </c>
      <c r="I1404" s="230" t="s">
        <v>31437</v>
      </c>
      <c r="J1404" s="230" t="s">
        <v>31438</v>
      </c>
      <c r="K1404" s="230" t="str">
        <f>Query1[[#This Row],[ENTERPRISE_ID]]</f>
        <v>CPATTE0</v>
      </c>
      <c r="L1404" s="231"/>
      <c r="M1404" s="230" t="s">
        <v>5630</v>
      </c>
      <c r="N1404" s="230" t="s">
        <v>31439</v>
      </c>
      <c r="O1404" s="230"/>
      <c r="P1404" s="230" t="s">
        <v>24913</v>
      </c>
      <c r="Q1404" s="230" t="s">
        <v>407</v>
      </c>
      <c r="R1404" s="230" t="s">
        <v>17799</v>
      </c>
      <c r="S1404" s="230" t="s">
        <v>5664</v>
      </c>
      <c r="T1404" s="232">
        <v>8998</v>
      </c>
      <c r="U1404" s="230" t="s">
        <v>9035</v>
      </c>
      <c r="V1404" s="230" t="s">
        <v>9036</v>
      </c>
      <c r="W1404" s="233" t="str">
        <f>IFERROR(VLOOKUP(Query1[[#This Row],[ENTERPRISE_ID]],HR_tbl[],2, 0), "Not on HR File")</f>
        <v>Not on HR File</v>
      </c>
      <c r="X1404" s="113" t="str">
        <f>IFERROR(VLOOKUP(Query1[[#This Row],[ENTERPRISE_ID]],HR_tbl[],3,0), "Not on HR File")</f>
        <v>Not on HR File</v>
      </c>
      <c r="Y1404" s="234" t="str">
        <f>IFERROR(VLOOKUP(Query1[[#This Row],[ENTERPRISE_ID]], Addresses!$A:$Y,21,0), "Not on HR File")</f>
        <v>Not on HR File</v>
      </c>
      <c r="Z1404" s="234" t="str">
        <f>IFERROR(VLOOKUP(Query1[[#This Row],[ENTERPRISE_ID]], Addresses!$A:$Y,22,0), "Not on HR File")</f>
        <v>Not on HR File</v>
      </c>
      <c r="AA1404" s="234" t="str">
        <f>IFERROR(VLOOKUP(Query1[[#This Row],[ENTERPRISE_ID]], Addresses!$A:$Y,23,0), "Not on HR File")</f>
        <v>Not on HR File</v>
      </c>
      <c r="AB1404" s="234" t="str">
        <f>IFERROR(VLOOKUP(Query1[[#This Row],[ENTERPRISE_ID]], Addresses!$A:$Y,24,0), "Not on HR File")</f>
        <v>Not on HR File</v>
      </c>
      <c r="AC1404" s="234" t="str">
        <f>IFERROR(VLOOKUP(Query1[[#This Row],[ENTERPRISE_ID]], Addresses!$A:$Y,25,0), "Not on HR File")</f>
        <v>Not on HR File</v>
      </c>
      <c r="AD1404" s="230"/>
      <c r="AE1404" s="235">
        <v>46086</v>
      </c>
    </row>
    <row r="1405" spans="1:31" x14ac:dyDescent="0.3">
      <c r="A1405" s="230" t="s">
        <v>17197</v>
      </c>
      <c r="B1405" s="230" t="str">
        <f>Query1[[#This Row],[LAST_NAME]]</f>
        <v>CRAWFORD</v>
      </c>
      <c r="C1405" s="230" t="s">
        <v>17198</v>
      </c>
      <c r="D1405" s="230" t="s">
        <v>5788</v>
      </c>
      <c r="E1405" s="230" t="s">
        <v>17199</v>
      </c>
      <c r="F1405" s="230" t="s">
        <v>17200</v>
      </c>
      <c r="G1405" s="230" t="s">
        <v>17201</v>
      </c>
      <c r="H1405" s="230" t="str">
        <f>Query1[[#This Row],[FULL_NAME]]</f>
        <v>PETER CRAWFORD</v>
      </c>
      <c r="I1405" s="230" t="s">
        <v>5009</v>
      </c>
      <c r="J1405" s="230" t="s">
        <v>5517</v>
      </c>
      <c r="K1405" s="230" t="str">
        <f>Query1[[#This Row],[ENTERPRISE_ID]]</f>
        <v>PCRAWF</v>
      </c>
      <c r="L1405" s="231">
        <v>4437682369</v>
      </c>
      <c r="M1405" s="230" t="s">
        <v>5630</v>
      </c>
      <c r="N1405" s="230" t="s">
        <v>17202</v>
      </c>
      <c r="O1405" s="230"/>
      <c r="P1405" s="230" t="s">
        <v>17203</v>
      </c>
      <c r="Q1405" s="230" t="s">
        <v>541</v>
      </c>
      <c r="R1405" s="230" t="s">
        <v>17204</v>
      </c>
      <c r="S1405" s="230" t="s">
        <v>5634</v>
      </c>
      <c r="T1405" s="232">
        <v>8998</v>
      </c>
      <c r="U1405" s="230" t="s">
        <v>4294</v>
      </c>
      <c r="V1405" s="230" t="s">
        <v>6229</v>
      </c>
      <c r="W1405" s="233" t="str">
        <f>IFERROR(VLOOKUP(Query1[[#This Row],[ENTERPRISE_ID]],HR_tbl[],2, 0), "Not on HR File")</f>
        <v>Service Technician 1, In-Home</v>
      </c>
      <c r="X1405" s="113">
        <f>IFERROR(VLOOKUP(Query1[[#This Row],[ENTERPRISE_ID]],HR_tbl[],3,0), "Not on HR File")</f>
        <v>37255</v>
      </c>
      <c r="Y1405" s="234" t="str">
        <f>IFERROR(VLOOKUP(Query1[[#This Row],[ENTERPRISE_ID]], Addresses!$A:$Y,21,0), "Not on HR File")</f>
        <v>4702 HAWKSBURY</v>
      </c>
      <c r="Z1405" s="234">
        <f>IFERROR(VLOOKUP(Query1[[#This Row],[ENTERPRISE_ID]], Addresses!$A:$Y,22,0), "Not on HR File")</f>
        <v>0</v>
      </c>
      <c r="AA1405" s="234" t="str">
        <f>IFERROR(VLOOKUP(Query1[[#This Row],[ENTERPRISE_ID]], Addresses!$A:$Y,23,0), "Not on HR File")</f>
        <v>PIKESVILLE</v>
      </c>
      <c r="AB1405" s="234" t="str">
        <f>IFERROR(VLOOKUP(Query1[[#This Row],[ENTERPRISE_ID]], Addresses!$A:$Y,24,0), "Not on HR File")</f>
        <v>MD</v>
      </c>
      <c r="AC1405" s="234" t="str">
        <f>IFERROR(VLOOKUP(Query1[[#This Row],[ENTERPRISE_ID]], Addresses!$A:$Y,25,0), "Not on HR File")</f>
        <v>21208</v>
      </c>
      <c r="AD1405" s="230" t="s">
        <v>17205</v>
      </c>
      <c r="AE1405" s="235">
        <v>46086</v>
      </c>
    </row>
    <row r="1406" spans="1:31" x14ac:dyDescent="0.3">
      <c r="A1406" s="230" t="s">
        <v>3932</v>
      </c>
      <c r="B1406" s="230" t="str">
        <f>Query1[[#This Row],[LAST_NAME]]</f>
        <v>ROSADO</v>
      </c>
      <c r="C1406" s="230" t="s">
        <v>7127</v>
      </c>
      <c r="D1406" s="230" t="s">
        <v>5708</v>
      </c>
      <c r="E1406" s="230" t="s">
        <v>7128</v>
      </c>
      <c r="F1406" s="230" t="s">
        <v>7129</v>
      </c>
      <c r="G1406" s="230" t="s">
        <v>3935</v>
      </c>
      <c r="H1406" s="230" t="str">
        <f>Query1[[#This Row],[FULL_NAME]]</f>
        <v>VICENTE DERONE ROSADO</v>
      </c>
      <c r="I1406" s="230" t="s">
        <v>3934</v>
      </c>
      <c r="J1406" s="230" t="s">
        <v>7130</v>
      </c>
      <c r="K1406" s="230" t="str">
        <f>Query1[[#This Row],[ENTERPRISE_ID]]</f>
        <v>VROSADO</v>
      </c>
      <c r="L1406" s="231">
        <v>8708680289</v>
      </c>
      <c r="M1406" s="230" t="s">
        <v>5630</v>
      </c>
      <c r="N1406" s="230" t="s">
        <v>7131</v>
      </c>
      <c r="O1406" s="230" t="s">
        <v>7132</v>
      </c>
      <c r="P1406" s="230" t="s">
        <v>359</v>
      </c>
      <c r="Q1406" s="230" t="s">
        <v>983</v>
      </c>
      <c r="R1406" s="230" t="s">
        <v>7133</v>
      </c>
      <c r="S1406" s="230" t="s">
        <v>5714</v>
      </c>
      <c r="T1406" s="232">
        <v>8998</v>
      </c>
      <c r="U1406" s="230" t="s">
        <v>7134</v>
      </c>
      <c r="V1406" s="230" t="s">
        <v>7135</v>
      </c>
      <c r="W1406" s="233" t="str">
        <f>IFERROR(VLOOKUP(Query1[[#This Row],[ENTERPRISE_ID]],HR_tbl[],2, 0), "Not on HR File")</f>
        <v>Service Technician 2, In-Home</v>
      </c>
      <c r="X1406" s="113">
        <f>IFERROR(VLOOKUP(Query1[[#This Row],[ENTERPRISE_ID]],HR_tbl[],3,0), "Not on HR File")</f>
        <v>45956</v>
      </c>
      <c r="Y1406" s="234" t="str">
        <f>IFERROR(VLOOKUP(Query1[[#This Row],[ENTERPRISE_ID]], Addresses!$A:$Y,21,0), "Not on HR File")</f>
        <v>5278 Beech Ave</v>
      </c>
      <c r="Z1406" s="234">
        <f>IFERROR(VLOOKUP(Query1[[#This Row],[ENTERPRISE_ID]], Addresses!$A:$Y,22,0), "Not on HR File")</f>
        <v>0</v>
      </c>
      <c r="AA1406" s="234" t="str">
        <f>IFERROR(VLOOKUP(Query1[[#This Row],[ENTERPRISE_ID]], Addresses!$A:$Y,23,0), "Not on HR File")</f>
        <v>Maple HEIGHTS</v>
      </c>
      <c r="AB1406" s="234" t="str">
        <f>IFERROR(VLOOKUP(Query1[[#This Row],[ENTERPRISE_ID]], Addresses!$A:$Y,24,0), "Not on HR File")</f>
        <v>OH</v>
      </c>
      <c r="AC1406" s="234" t="str">
        <f>IFERROR(VLOOKUP(Query1[[#This Row],[ENTERPRISE_ID]], Addresses!$A:$Y,25,0), "Not on HR File")</f>
        <v>44137</v>
      </c>
      <c r="AD1406" s="230" t="s">
        <v>7136</v>
      </c>
      <c r="AE1406" s="235">
        <v>46086</v>
      </c>
    </row>
    <row r="1407" spans="1:31" x14ac:dyDescent="0.3">
      <c r="A1407" s="230" t="s">
        <v>13418</v>
      </c>
      <c r="B1407" s="230" t="str">
        <f>Query1[[#This Row],[LAST_NAME]]</f>
        <v>MCCOY</v>
      </c>
      <c r="C1407" s="230" t="s">
        <v>13419</v>
      </c>
      <c r="D1407" s="230" t="s">
        <v>6339</v>
      </c>
      <c r="E1407" s="230" t="s">
        <v>13420</v>
      </c>
      <c r="F1407" s="230" t="s">
        <v>13421</v>
      </c>
      <c r="G1407" s="230" t="s">
        <v>13422</v>
      </c>
      <c r="H1407" s="230" t="str">
        <f>Query1[[#This Row],[FULL_NAME]]</f>
        <v>DAVID MCCOY</v>
      </c>
      <c r="I1407" s="230" t="s">
        <v>13423</v>
      </c>
      <c r="J1407" s="230" t="s">
        <v>4292</v>
      </c>
      <c r="K1407" s="230" t="str">
        <f>Query1[[#This Row],[ENTERPRISE_ID]]</f>
        <v>DMCCOY8</v>
      </c>
      <c r="L1407" s="231">
        <v>9736410709</v>
      </c>
      <c r="M1407" s="230" t="s">
        <v>5630</v>
      </c>
      <c r="N1407" s="230" t="s">
        <v>13424</v>
      </c>
      <c r="O1407" s="230"/>
      <c r="P1407" s="230" t="s">
        <v>7630</v>
      </c>
      <c r="Q1407" s="230" t="s">
        <v>719</v>
      </c>
      <c r="R1407" s="230" t="s">
        <v>13425</v>
      </c>
      <c r="S1407" s="230" t="s">
        <v>5916</v>
      </c>
      <c r="T1407" s="232">
        <v>8998</v>
      </c>
      <c r="U1407" s="230" t="s">
        <v>6854</v>
      </c>
      <c r="V1407" s="230" t="s">
        <v>8088</v>
      </c>
      <c r="W1407" s="233" t="str">
        <f>IFERROR(VLOOKUP(Query1[[#This Row],[ENTERPRISE_ID]],HR_tbl[],2, 0), "Not on HR File")</f>
        <v>Service Technician 2, In-Home</v>
      </c>
      <c r="X1407" s="113">
        <f>IFERROR(VLOOKUP(Query1[[#This Row],[ENTERPRISE_ID]],HR_tbl[],3,0), "Not on HR File")</f>
        <v>31328</v>
      </c>
      <c r="Y1407" s="234" t="str">
        <f>IFERROR(VLOOKUP(Query1[[#This Row],[ENTERPRISE_ID]], Addresses!$A:$Y,21,0), "Not on HR File")</f>
        <v>164 BREMOND ST.</v>
      </c>
      <c r="Z1407" s="234">
        <f>IFERROR(VLOOKUP(Query1[[#This Row],[ENTERPRISE_ID]], Addresses!$A:$Y,22,0), "Not on HR File")</f>
        <v>0</v>
      </c>
      <c r="AA1407" s="234" t="str">
        <f>IFERROR(VLOOKUP(Query1[[#This Row],[ENTERPRISE_ID]], Addresses!$A:$Y,23,0), "Not on HR File")</f>
        <v>BELLEVILLE</v>
      </c>
      <c r="AB1407" s="234" t="str">
        <f>IFERROR(VLOOKUP(Query1[[#This Row],[ENTERPRISE_ID]], Addresses!$A:$Y,24,0), "Not on HR File")</f>
        <v>NJ</v>
      </c>
      <c r="AC1407" s="234" t="str">
        <f>IFERROR(VLOOKUP(Query1[[#This Row],[ENTERPRISE_ID]], Addresses!$A:$Y,25,0), "Not on HR File")</f>
        <v>07109</v>
      </c>
      <c r="AD1407" s="230" t="s">
        <v>13426</v>
      </c>
      <c r="AE1407" s="235">
        <v>46086</v>
      </c>
    </row>
    <row r="1408" spans="1:31" x14ac:dyDescent="0.3">
      <c r="A1408" s="230" t="s">
        <v>15905</v>
      </c>
      <c r="B1408" s="230" t="str">
        <f>Query1[[#This Row],[LAST_NAME]]</f>
        <v>ALVARADO</v>
      </c>
      <c r="C1408" s="230" t="s">
        <v>15906</v>
      </c>
      <c r="D1408" s="230" t="s">
        <v>6040</v>
      </c>
      <c r="E1408" s="230" t="s">
        <v>15907</v>
      </c>
      <c r="F1408" s="230" t="s">
        <v>15908</v>
      </c>
      <c r="G1408" s="230" t="s">
        <v>15909</v>
      </c>
      <c r="H1408" s="230" t="str">
        <f>Query1[[#This Row],[FULL_NAME]]</f>
        <v>GILBERT ALVARADO</v>
      </c>
      <c r="I1408" s="230" t="s">
        <v>4757</v>
      </c>
      <c r="J1408" s="230" t="s">
        <v>8075</v>
      </c>
      <c r="K1408" s="230" t="str">
        <f>Query1[[#This Row],[ENTERPRISE_ID]]</f>
        <v>GALVAR4</v>
      </c>
      <c r="L1408" s="231">
        <v>5623746962</v>
      </c>
      <c r="M1408" s="230" t="s">
        <v>5630</v>
      </c>
      <c r="N1408" s="230" t="s">
        <v>15910</v>
      </c>
      <c r="O1408" s="230"/>
      <c r="P1408" s="230" t="s">
        <v>654</v>
      </c>
      <c r="Q1408" s="230" t="s">
        <v>219</v>
      </c>
      <c r="R1408" s="230" t="s">
        <v>6997</v>
      </c>
      <c r="S1408" s="230" t="s">
        <v>5714</v>
      </c>
      <c r="T1408" s="232">
        <v>8998</v>
      </c>
      <c r="U1408" s="230" t="s">
        <v>5162</v>
      </c>
      <c r="V1408" s="230" t="s">
        <v>7512</v>
      </c>
      <c r="W1408" s="233" t="str">
        <f>IFERROR(VLOOKUP(Query1[[#This Row],[ENTERPRISE_ID]],HR_tbl[],2, 0), "Not on HR File")</f>
        <v>Service Technician 1, In-Home</v>
      </c>
      <c r="X1408" s="113">
        <f>IFERROR(VLOOKUP(Query1[[#This Row],[ENTERPRISE_ID]],HR_tbl[],3,0), "Not on HR File")</f>
        <v>35668</v>
      </c>
      <c r="Y1408" s="234" t="str">
        <f>IFERROR(VLOOKUP(Query1[[#This Row],[ENTERPRISE_ID]], Addresses!$A:$Y,21,0), "Not on HR File")</f>
        <v>11122 JERSEY AVE.</v>
      </c>
      <c r="Z1408" s="234">
        <f>IFERROR(VLOOKUP(Query1[[#This Row],[ENTERPRISE_ID]], Addresses!$A:$Y,22,0), "Not on HR File")</f>
        <v>0</v>
      </c>
      <c r="AA1408" s="234" t="str">
        <f>IFERROR(VLOOKUP(Query1[[#This Row],[ENTERPRISE_ID]], Addresses!$A:$Y,23,0), "Not on HR File")</f>
        <v>NORWALK</v>
      </c>
      <c r="AB1408" s="234" t="str">
        <f>IFERROR(VLOOKUP(Query1[[#This Row],[ENTERPRISE_ID]], Addresses!$A:$Y,24,0), "Not on HR File")</f>
        <v>CA</v>
      </c>
      <c r="AC1408" s="234" t="str">
        <f>IFERROR(VLOOKUP(Query1[[#This Row],[ENTERPRISE_ID]], Addresses!$A:$Y,25,0), "Not on HR File")</f>
        <v>90650</v>
      </c>
      <c r="AD1408" s="230" t="s">
        <v>15911</v>
      </c>
      <c r="AE1408" s="235">
        <v>46086</v>
      </c>
    </row>
    <row r="1409" spans="1:31" x14ac:dyDescent="0.3">
      <c r="A1409" s="230" t="s">
        <v>4824</v>
      </c>
      <c r="B1409" s="230" t="str">
        <f>Query1[[#This Row],[LAST_NAME]]</f>
        <v>WAINWRIGHT</v>
      </c>
      <c r="C1409" s="230" t="s">
        <v>10118</v>
      </c>
      <c r="D1409" s="230" t="s">
        <v>6524</v>
      </c>
      <c r="E1409" s="230" t="s">
        <v>10119</v>
      </c>
      <c r="F1409" s="230" t="s">
        <v>10120</v>
      </c>
      <c r="G1409" s="230" t="s">
        <v>4826</v>
      </c>
      <c r="H1409" s="230" t="str">
        <f>Query1[[#This Row],[FULL_NAME]]</f>
        <v>BRANDON WAINWRIGHT</v>
      </c>
      <c r="I1409" s="230" t="s">
        <v>4825</v>
      </c>
      <c r="J1409" s="230" t="s">
        <v>3918</v>
      </c>
      <c r="K1409" s="230" t="str">
        <f>Query1[[#This Row],[ENTERPRISE_ID]]</f>
        <v>BWAINWR</v>
      </c>
      <c r="L1409" s="231">
        <v>6617411779</v>
      </c>
      <c r="M1409" s="230" t="s">
        <v>5630</v>
      </c>
      <c r="N1409" s="230" t="s">
        <v>10121</v>
      </c>
      <c r="O1409" s="230"/>
      <c r="P1409" s="230" t="s">
        <v>7002</v>
      </c>
      <c r="Q1409" s="230" t="s">
        <v>219</v>
      </c>
      <c r="R1409" s="230" t="s">
        <v>10122</v>
      </c>
      <c r="S1409" s="230" t="s">
        <v>5916</v>
      </c>
      <c r="T1409" s="232">
        <v>8998</v>
      </c>
      <c r="U1409" s="230" t="s">
        <v>5102</v>
      </c>
      <c r="V1409" s="230" t="s">
        <v>10123</v>
      </c>
      <c r="W1409" s="233" t="str">
        <f>IFERROR(VLOOKUP(Query1[[#This Row],[ENTERPRISE_ID]],HR_tbl[],2, 0), "Not on HR File")</f>
        <v>Service Technician 1, In-Home</v>
      </c>
      <c r="X1409" s="113">
        <f>IFERROR(VLOOKUP(Query1[[#This Row],[ENTERPRISE_ID]],HR_tbl[],3,0), "Not on HR File")</f>
        <v>44840</v>
      </c>
      <c r="Y1409" s="234" t="str">
        <f>IFERROR(VLOOKUP(Query1[[#This Row],[ENTERPRISE_ID]], Addresses!$A:$Y,21,0), "Not on HR File")</f>
        <v>3932 DEACON AVE</v>
      </c>
      <c r="Z1409" s="234">
        <f>IFERROR(VLOOKUP(Query1[[#This Row],[ENTERPRISE_ID]], Addresses!$A:$Y,22,0), "Not on HR File")</f>
        <v>0</v>
      </c>
      <c r="AA1409" s="234" t="str">
        <f>IFERROR(VLOOKUP(Query1[[#This Row],[ENTERPRISE_ID]], Addresses!$A:$Y,23,0), "Not on HR File")</f>
        <v>BAKERSFIELD</v>
      </c>
      <c r="AB1409" s="234" t="str">
        <f>IFERROR(VLOOKUP(Query1[[#This Row],[ENTERPRISE_ID]], Addresses!$A:$Y,24,0), "Not on HR File")</f>
        <v>CA</v>
      </c>
      <c r="AC1409" s="234" t="str">
        <f>IFERROR(VLOOKUP(Query1[[#This Row],[ENTERPRISE_ID]], Addresses!$A:$Y,25,0), "Not on HR File")</f>
        <v>93307</v>
      </c>
      <c r="AD1409" s="230" t="s">
        <v>10124</v>
      </c>
      <c r="AE1409" s="235">
        <v>46086</v>
      </c>
    </row>
    <row r="1410" spans="1:31" x14ac:dyDescent="0.3">
      <c r="A1410" s="230" t="s">
        <v>3672</v>
      </c>
      <c r="B1410" s="230" t="str">
        <f>Query1[[#This Row],[LAST_NAME]]</f>
        <v>VANEGAS</v>
      </c>
      <c r="C1410" s="230" t="s">
        <v>3673</v>
      </c>
      <c r="D1410" s="230" t="s">
        <v>6352</v>
      </c>
      <c r="E1410" s="230" t="s">
        <v>16095</v>
      </c>
      <c r="F1410" s="230" t="s">
        <v>16096</v>
      </c>
      <c r="G1410" s="230" t="s">
        <v>3674</v>
      </c>
      <c r="H1410" s="230" t="str">
        <f>Query1[[#This Row],[FULL_NAME]]</f>
        <v>OMAR VANEGAS</v>
      </c>
      <c r="I1410" s="230" t="s">
        <v>4924</v>
      </c>
      <c r="J1410" s="230" t="s">
        <v>4614</v>
      </c>
      <c r="K1410" s="230" t="str">
        <f>Query1[[#This Row],[ENTERPRISE_ID]]</f>
        <v>OVANEGA</v>
      </c>
      <c r="L1410" s="231">
        <v>7182191463</v>
      </c>
      <c r="M1410" s="230" t="s">
        <v>5630</v>
      </c>
      <c r="N1410" s="230" t="s">
        <v>16097</v>
      </c>
      <c r="O1410" s="230" t="s">
        <v>16098</v>
      </c>
      <c r="P1410" s="230" t="s">
        <v>9317</v>
      </c>
      <c r="Q1410" s="230" t="s">
        <v>318</v>
      </c>
      <c r="R1410" s="230" t="s">
        <v>16099</v>
      </c>
      <c r="S1410" s="230" t="s">
        <v>5714</v>
      </c>
      <c r="T1410" s="232">
        <v>8998</v>
      </c>
      <c r="U1410" s="230" t="s">
        <v>5377</v>
      </c>
      <c r="V1410" s="230" t="s">
        <v>6361</v>
      </c>
      <c r="W1410" s="233" t="str">
        <f>IFERROR(VLOOKUP(Query1[[#This Row],[ENTERPRISE_ID]],HR_tbl[],2, 0), "Not on HR File")</f>
        <v>Service Technician 1, In-Home</v>
      </c>
      <c r="X1410" s="113">
        <f>IFERROR(VLOOKUP(Query1[[#This Row],[ENTERPRISE_ID]],HR_tbl[],3,0), "Not on HR File")</f>
        <v>44693</v>
      </c>
      <c r="Y1410" s="234" t="str">
        <f>IFERROR(VLOOKUP(Query1[[#This Row],[ENTERPRISE_ID]], Addresses!$A:$Y,21,0), "Not on HR File")</f>
        <v>1240 BURKE AVENUE 3C</v>
      </c>
      <c r="Z1410" s="234">
        <f>IFERROR(VLOOKUP(Query1[[#This Row],[ENTERPRISE_ID]], Addresses!$A:$Y,22,0), "Not on HR File")</f>
        <v>0</v>
      </c>
      <c r="AA1410" s="234" t="str">
        <f>IFERROR(VLOOKUP(Query1[[#This Row],[ENTERPRISE_ID]], Addresses!$A:$Y,23,0), "Not on HR File")</f>
        <v>BRONX</v>
      </c>
      <c r="AB1410" s="234" t="str">
        <f>IFERROR(VLOOKUP(Query1[[#This Row],[ENTERPRISE_ID]], Addresses!$A:$Y,24,0), "Not on HR File")</f>
        <v>NY</v>
      </c>
      <c r="AC1410" s="234" t="str">
        <f>IFERROR(VLOOKUP(Query1[[#This Row],[ENTERPRISE_ID]], Addresses!$A:$Y,25,0), "Not on HR File")</f>
        <v>10469</v>
      </c>
      <c r="AD1410" s="230" t="s">
        <v>16100</v>
      </c>
      <c r="AE1410" s="235">
        <v>46086</v>
      </c>
    </row>
    <row r="1411" spans="1:31" x14ac:dyDescent="0.3">
      <c r="A1411" s="230" t="s">
        <v>4783</v>
      </c>
      <c r="B1411" s="230" t="str">
        <f>Query1[[#This Row],[LAST_NAME]]</f>
        <v>PENNEY</v>
      </c>
      <c r="C1411" s="230" t="s">
        <v>18308</v>
      </c>
      <c r="D1411" s="230" t="s">
        <v>5627</v>
      </c>
      <c r="E1411" s="230" t="s">
        <v>18309</v>
      </c>
      <c r="F1411" s="230" t="s">
        <v>18310</v>
      </c>
      <c r="G1411" s="230" t="s">
        <v>4786</v>
      </c>
      <c r="H1411" s="230" t="str">
        <f>Query1[[#This Row],[FULL_NAME]]</f>
        <v>TONY PENNEY</v>
      </c>
      <c r="I1411" s="230" t="s">
        <v>4785</v>
      </c>
      <c r="J1411" s="230" t="s">
        <v>4784</v>
      </c>
      <c r="K1411" s="230" t="str">
        <f>Query1[[#This Row],[ENTERPRISE_ID]]</f>
        <v>TPENNE</v>
      </c>
      <c r="L1411" s="231">
        <v>4696796159</v>
      </c>
      <c r="M1411" s="230" t="s">
        <v>5630</v>
      </c>
      <c r="N1411" s="230" t="s">
        <v>18311</v>
      </c>
      <c r="O1411" s="230"/>
      <c r="P1411" s="230" t="s">
        <v>18312</v>
      </c>
      <c r="Q1411" s="230" t="s">
        <v>279</v>
      </c>
      <c r="R1411" s="230" t="s">
        <v>18313</v>
      </c>
      <c r="S1411" s="230" t="s">
        <v>5634</v>
      </c>
      <c r="T1411" s="232">
        <v>8998</v>
      </c>
      <c r="U1411" s="230" t="s">
        <v>10642</v>
      </c>
      <c r="V1411" s="230" t="s">
        <v>10643</v>
      </c>
      <c r="W1411" s="233" t="str">
        <f>IFERROR(VLOOKUP(Query1[[#This Row],[ENTERPRISE_ID]],HR_tbl[],2, 0), "Not on HR File")</f>
        <v>Service Technician 1, In-Home</v>
      </c>
      <c r="X1411" s="113">
        <f>IFERROR(VLOOKUP(Query1[[#This Row],[ENTERPRISE_ID]],HR_tbl[],3,0), "Not on HR File")</f>
        <v>29019</v>
      </c>
      <c r="Y1411" s="234" t="str">
        <f>IFERROR(VLOOKUP(Query1[[#This Row],[ENTERPRISE_ID]], Addresses!$A:$Y,21,0), "Not on HR File")</f>
        <v>3609 SACHSE RD</v>
      </c>
      <c r="Z1411" s="234">
        <f>IFERROR(VLOOKUP(Query1[[#This Row],[ENTERPRISE_ID]], Addresses!$A:$Y,22,0), "Not on HR File")</f>
        <v>0</v>
      </c>
      <c r="AA1411" s="234" t="str">
        <f>IFERROR(VLOOKUP(Query1[[#This Row],[ENTERPRISE_ID]], Addresses!$A:$Y,23,0), "Not on HR File")</f>
        <v>SACHSE</v>
      </c>
      <c r="AB1411" s="234" t="str">
        <f>IFERROR(VLOOKUP(Query1[[#This Row],[ENTERPRISE_ID]], Addresses!$A:$Y,24,0), "Not on HR File")</f>
        <v>TX</v>
      </c>
      <c r="AC1411" s="234" t="str">
        <f>IFERROR(VLOOKUP(Query1[[#This Row],[ENTERPRISE_ID]], Addresses!$A:$Y,25,0), "Not on HR File")</f>
        <v>75048</v>
      </c>
      <c r="AD1411" s="230" t="s">
        <v>18314</v>
      </c>
      <c r="AE1411" s="235">
        <v>46086</v>
      </c>
    </row>
    <row r="1412" spans="1:31" x14ac:dyDescent="0.3">
      <c r="A1412" s="230" t="s">
        <v>3568</v>
      </c>
      <c r="B1412" s="230" t="str">
        <f>Query1[[#This Row],[LAST_NAME]]</f>
        <v>WASHINGTON</v>
      </c>
      <c r="C1412" s="230" t="s">
        <v>3569</v>
      </c>
      <c r="D1412" s="230" t="s">
        <v>5708</v>
      </c>
      <c r="E1412" s="230" t="s">
        <v>15560</v>
      </c>
      <c r="F1412" s="230" t="s">
        <v>15561</v>
      </c>
      <c r="G1412" s="230" t="s">
        <v>3570</v>
      </c>
      <c r="H1412" s="230" t="str">
        <f>Query1[[#This Row],[FULL_NAME]]</f>
        <v>DAVID WASHINGTON</v>
      </c>
      <c r="I1412" s="230" t="s">
        <v>1082</v>
      </c>
      <c r="J1412" s="230" t="s">
        <v>4292</v>
      </c>
      <c r="K1412" s="230" t="str">
        <f>Query1[[#This Row],[ENTERPRISE_ID]]</f>
        <v>DWASHIN</v>
      </c>
      <c r="L1412" s="231">
        <v>2254490158</v>
      </c>
      <c r="M1412" s="230" t="s">
        <v>5630</v>
      </c>
      <c r="N1412" s="230" t="s">
        <v>15562</v>
      </c>
      <c r="O1412" s="230"/>
      <c r="P1412" s="230" t="s">
        <v>4993</v>
      </c>
      <c r="Q1412" s="230" t="s">
        <v>287</v>
      </c>
      <c r="R1412" s="230" t="s">
        <v>15563</v>
      </c>
      <c r="S1412" s="230" t="s">
        <v>5664</v>
      </c>
      <c r="T1412" s="232">
        <v>8998</v>
      </c>
      <c r="U1412" s="230" t="s">
        <v>6072</v>
      </c>
      <c r="V1412" s="230" t="s">
        <v>6073</v>
      </c>
      <c r="W1412" s="233" t="str">
        <f>IFERROR(VLOOKUP(Query1[[#This Row],[ENTERPRISE_ID]],HR_tbl[],2, 0), "Not on HR File")</f>
        <v>Service Technician 2, Trainee</v>
      </c>
      <c r="X1412" s="113">
        <f>IFERROR(VLOOKUP(Query1[[#This Row],[ENTERPRISE_ID]],HR_tbl[],3,0), "Not on HR File")</f>
        <v>46047</v>
      </c>
      <c r="Y1412" s="234" t="str">
        <f>IFERROR(VLOOKUP(Query1[[#This Row],[ENTERPRISE_ID]], Addresses!$A:$Y,21,0), "Not on HR File")</f>
        <v>Not on HR File</v>
      </c>
      <c r="Z1412" s="234" t="str">
        <f>IFERROR(VLOOKUP(Query1[[#This Row],[ENTERPRISE_ID]], Addresses!$A:$Y,22,0), "Not on HR File")</f>
        <v>Not on HR File</v>
      </c>
      <c r="AA1412" s="234" t="str">
        <f>IFERROR(VLOOKUP(Query1[[#This Row],[ENTERPRISE_ID]], Addresses!$A:$Y,23,0), "Not on HR File")</f>
        <v>Not on HR File</v>
      </c>
      <c r="AB1412" s="234" t="str">
        <f>IFERROR(VLOOKUP(Query1[[#This Row],[ENTERPRISE_ID]], Addresses!$A:$Y,24,0), "Not on HR File")</f>
        <v>Not on HR File</v>
      </c>
      <c r="AC1412" s="234" t="str">
        <f>IFERROR(VLOOKUP(Query1[[#This Row],[ENTERPRISE_ID]], Addresses!$A:$Y,25,0), "Not on HR File")</f>
        <v>Not on HR File</v>
      </c>
      <c r="AD1412" s="230" t="s">
        <v>15564</v>
      </c>
      <c r="AE1412" s="235">
        <v>46086</v>
      </c>
    </row>
    <row r="1413" spans="1:31" x14ac:dyDescent="0.3">
      <c r="A1413" s="230" t="s">
        <v>1503</v>
      </c>
      <c r="B1413" s="230" t="str">
        <f>Query1[[#This Row],[LAST_NAME]]</f>
        <v>MCKNIGHT</v>
      </c>
      <c r="C1413" s="230" t="s">
        <v>1504</v>
      </c>
      <c r="D1413" s="230" t="s">
        <v>6304</v>
      </c>
      <c r="E1413" s="230" t="s">
        <v>10843</v>
      </c>
      <c r="F1413" s="230" t="s">
        <v>10844</v>
      </c>
      <c r="G1413" s="230" t="s">
        <v>1505</v>
      </c>
      <c r="H1413" s="230" t="str">
        <f>Query1[[#This Row],[FULL_NAME]]</f>
        <v>DANIEL MCKNIGHT</v>
      </c>
      <c r="I1413" s="230" t="s">
        <v>5105</v>
      </c>
      <c r="J1413" s="230" t="s">
        <v>4709</v>
      </c>
      <c r="K1413" s="230" t="str">
        <f>Query1[[#This Row],[ENTERPRISE_ID]]</f>
        <v>DMCKNIG</v>
      </c>
      <c r="L1413" s="231">
        <v>4178341635</v>
      </c>
      <c r="M1413" s="230" t="s">
        <v>5630</v>
      </c>
      <c r="N1413" s="230" t="s">
        <v>10845</v>
      </c>
      <c r="O1413" s="230"/>
      <c r="P1413" s="230" t="s">
        <v>10846</v>
      </c>
      <c r="Q1413" s="230" t="s">
        <v>1502</v>
      </c>
      <c r="R1413" s="230" t="s">
        <v>10847</v>
      </c>
      <c r="S1413" s="230" t="s">
        <v>5916</v>
      </c>
      <c r="T1413" s="232">
        <v>8998</v>
      </c>
      <c r="U1413" s="230" t="s">
        <v>5715</v>
      </c>
      <c r="V1413" s="230" t="s">
        <v>5716</v>
      </c>
      <c r="W1413" s="233" t="str">
        <f>IFERROR(VLOOKUP(Query1[[#This Row],[ENTERPRISE_ID]],HR_tbl[],2, 0), "Not on HR File")</f>
        <v>Team Lead Technician</v>
      </c>
      <c r="X1413" s="113">
        <f>IFERROR(VLOOKUP(Query1[[#This Row],[ENTERPRISE_ID]],HR_tbl[],3,0), "Not on HR File")</f>
        <v>32373</v>
      </c>
      <c r="Y1413" s="234" t="str">
        <f>IFERROR(VLOOKUP(Query1[[#This Row],[ENTERPRISE_ID]], Addresses!$A:$Y,21,0), "Not on HR File")</f>
        <v>5022 GRANT RD</v>
      </c>
      <c r="Z1413" s="234">
        <f>IFERROR(VLOOKUP(Query1[[#This Row],[ENTERPRISE_ID]], Addresses!$A:$Y,22,0), "Not on HR File")</f>
        <v>0</v>
      </c>
      <c r="AA1413" s="234" t="str">
        <f>IFERROR(VLOOKUP(Query1[[#This Row],[ENTERPRISE_ID]], Addresses!$A:$Y,23,0), "Not on HR File")</f>
        <v>MORRISVILLE</v>
      </c>
      <c r="AB1413" s="234" t="str">
        <f>IFERROR(VLOOKUP(Query1[[#This Row],[ENTERPRISE_ID]], Addresses!$A:$Y,24,0), "Not on HR File")</f>
        <v>MO</v>
      </c>
      <c r="AC1413" s="234" t="str">
        <f>IFERROR(VLOOKUP(Query1[[#This Row],[ENTERPRISE_ID]], Addresses!$A:$Y,25,0), "Not on HR File")</f>
        <v>65710</v>
      </c>
      <c r="AD1413" s="230" t="s">
        <v>10848</v>
      </c>
      <c r="AE1413" s="235">
        <v>46086</v>
      </c>
    </row>
    <row r="1414" spans="1:31" x14ac:dyDescent="0.3">
      <c r="A1414" s="230" t="s">
        <v>5742</v>
      </c>
      <c r="B1414" s="230" t="str">
        <f>Query1[[#This Row],[LAST_NAME]]</f>
        <v>CHRYSOSTOM</v>
      </c>
      <c r="C1414" s="230" t="s">
        <v>5743</v>
      </c>
      <c r="D1414" s="230" t="s">
        <v>5669</v>
      </c>
      <c r="E1414" s="230" t="s">
        <v>5744</v>
      </c>
      <c r="F1414" s="230" t="s">
        <v>5745</v>
      </c>
      <c r="G1414" s="230" t="s">
        <v>5746</v>
      </c>
      <c r="H1414" s="230" t="str">
        <f>Query1[[#This Row],[FULL_NAME]]</f>
        <v>MARTINEZ CHRYSOSTOM</v>
      </c>
      <c r="I1414" s="230" t="s">
        <v>5747</v>
      </c>
      <c r="J1414" s="230" t="s">
        <v>4048</v>
      </c>
      <c r="K1414" s="230" t="str">
        <f>Query1[[#This Row],[ENTERPRISE_ID]]</f>
        <v>MCHRYS0</v>
      </c>
      <c r="L1414" s="231">
        <v>2062099387</v>
      </c>
      <c r="M1414" s="230" t="s">
        <v>5630</v>
      </c>
      <c r="N1414" s="230" t="s">
        <v>5748</v>
      </c>
      <c r="O1414" s="230"/>
      <c r="P1414" s="230" t="s">
        <v>5749</v>
      </c>
      <c r="Q1414" s="230" t="s">
        <v>1472</v>
      </c>
      <c r="R1414" s="230" t="s">
        <v>5750</v>
      </c>
      <c r="S1414" s="230" t="s">
        <v>5634</v>
      </c>
      <c r="T1414" s="232">
        <v>8998</v>
      </c>
      <c r="U1414" s="230" t="s">
        <v>5751</v>
      </c>
      <c r="V1414" s="230" t="s">
        <v>5752</v>
      </c>
      <c r="W1414" s="233" t="str">
        <f>IFERROR(VLOOKUP(Query1[[#This Row],[ENTERPRISE_ID]],HR_tbl[],2, 0), "Not on HR File")</f>
        <v>Service Technician 1, In-Home</v>
      </c>
      <c r="X1414" s="113">
        <f>IFERROR(VLOOKUP(Query1[[#This Row],[ENTERPRISE_ID]],HR_tbl[],3,0), "Not on HR File")</f>
        <v>42143</v>
      </c>
      <c r="Y1414" s="234" t="str">
        <f>IFERROR(VLOOKUP(Query1[[#This Row],[ENTERPRISE_ID]], Addresses!$A:$Y,21,0), "Not on HR File")</f>
        <v>4221 W.ARMOUR ST.</v>
      </c>
      <c r="Z1414" s="234">
        <f>IFERROR(VLOOKUP(Query1[[#This Row],[ENTERPRISE_ID]], Addresses!$A:$Y,22,0), "Not on HR File")</f>
        <v>0</v>
      </c>
      <c r="AA1414" s="234" t="str">
        <f>IFERROR(VLOOKUP(Query1[[#This Row],[ENTERPRISE_ID]], Addresses!$A:$Y,23,0), "Not on HR File")</f>
        <v>SEATTLE</v>
      </c>
      <c r="AB1414" s="234" t="str">
        <f>IFERROR(VLOOKUP(Query1[[#This Row],[ENTERPRISE_ID]], Addresses!$A:$Y,24,0), "Not on HR File")</f>
        <v>WA</v>
      </c>
      <c r="AC1414" s="234" t="str">
        <f>IFERROR(VLOOKUP(Query1[[#This Row],[ENTERPRISE_ID]], Addresses!$A:$Y,25,0), "Not on HR File")</f>
        <v>98199</v>
      </c>
      <c r="AD1414" s="230" t="s">
        <v>5753</v>
      </c>
      <c r="AE1414" s="235">
        <v>46086</v>
      </c>
    </row>
    <row r="1415" spans="1:31" x14ac:dyDescent="0.3">
      <c r="A1415" s="230" t="s">
        <v>6989</v>
      </c>
      <c r="B1415" s="230" t="str">
        <f>Query1[[#This Row],[LAST_NAME]]</f>
        <v>RIVAS</v>
      </c>
      <c r="C1415" s="230" t="s">
        <v>6990</v>
      </c>
      <c r="D1415" s="230" t="s">
        <v>6040</v>
      </c>
      <c r="E1415" s="230" t="s">
        <v>6991</v>
      </c>
      <c r="F1415" s="230" t="s">
        <v>6992</v>
      </c>
      <c r="G1415" s="230" t="s">
        <v>6993</v>
      </c>
      <c r="H1415" s="230" t="str">
        <f>Query1[[#This Row],[FULL_NAME]]</f>
        <v>JUAN RIVAS</v>
      </c>
      <c r="I1415" s="230" t="s">
        <v>6994</v>
      </c>
      <c r="J1415" s="230" t="s">
        <v>4132</v>
      </c>
      <c r="K1415" s="230" t="str">
        <f>Query1[[#This Row],[ENTERPRISE_ID]]</f>
        <v>JRIVAS0</v>
      </c>
      <c r="L1415" s="231">
        <v>3237945156</v>
      </c>
      <c r="M1415" s="230" t="s">
        <v>5630</v>
      </c>
      <c r="N1415" s="230" t="s">
        <v>6995</v>
      </c>
      <c r="O1415" s="230"/>
      <c r="P1415" s="230" t="s">
        <v>6996</v>
      </c>
      <c r="Q1415" s="230" t="s">
        <v>219</v>
      </c>
      <c r="R1415" s="230" t="s">
        <v>6997</v>
      </c>
      <c r="S1415" s="230" t="s">
        <v>5714</v>
      </c>
      <c r="T1415" s="232">
        <v>8998</v>
      </c>
      <c r="U1415" s="230" t="s">
        <v>6464</v>
      </c>
      <c r="V1415" s="230" t="s">
        <v>6465</v>
      </c>
      <c r="W1415" s="233" t="str">
        <f>IFERROR(VLOOKUP(Query1[[#This Row],[ENTERPRISE_ID]],HR_tbl[],2, 0), "Not on HR File")</f>
        <v>HVAC Lead Installer</v>
      </c>
      <c r="X1415" s="113">
        <f>IFERROR(VLOOKUP(Query1[[#This Row],[ENTERPRISE_ID]],HR_tbl[],3,0), "Not on HR File")</f>
        <v>45089</v>
      </c>
      <c r="Y1415" s="234" t="str">
        <f>IFERROR(VLOOKUP(Query1[[#This Row],[ENTERPRISE_ID]], Addresses!$A:$Y,21,0), "Not on HR File")</f>
        <v>13435 DALWOOD AVE</v>
      </c>
      <c r="Z1415" s="234">
        <f>IFERROR(VLOOKUP(Query1[[#This Row],[ENTERPRISE_ID]], Addresses!$A:$Y,22,0), "Not on HR File")</f>
        <v>0</v>
      </c>
      <c r="AA1415" s="234" t="str">
        <f>IFERROR(VLOOKUP(Query1[[#This Row],[ENTERPRISE_ID]], Addresses!$A:$Y,23,0), "Not on HR File")</f>
        <v>NORWALK</v>
      </c>
      <c r="AB1415" s="234" t="str">
        <f>IFERROR(VLOOKUP(Query1[[#This Row],[ENTERPRISE_ID]], Addresses!$A:$Y,24,0), "Not on HR File")</f>
        <v>CA</v>
      </c>
      <c r="AC1415" s="234" t="str">
        <f>IFERROR(VLOOKUP(Query1[[#This Row],[ENTERPRISE_ID]], Addresses!$A:$Y,25,0), "Not on HR File")</f>
        <v>90650</v>
      </c>
      <c r="AD1415" s="230"/>
      <c r="AE1415" s="235">
        <v>46086</v>
      </c>
    </row>
    <row r="1416" spans="1:31" x14ac:dyDescent="0.3">
      <c r="A1416" s="230" t="s">
        <v>18584</v>
      </c>
      <c r="B1416" s="230" t="str">
        <f>Query1[[#This Row],[LAST_NAME]]</f>
        <v>JONES</v>
      </c>
      <c r="C1416" s="230" t="s">
        <v>18585</v>
      </c>
      <c r="D1416" s="230" t="s">
        <v>5788</v>
      </c>
      <c r="E1416" s="230" t="s">
        <v>18586</v>
      </c>
      <c r="F1416" s="230" t="s">
        <v>18587</v>
      </c>
      <c r="G1416" s="230" t="s">
        <v>18588</v>
      </c>
      <c r="H1416" s="230" t="str">
        <f>Query1[[#This Row],[FULL_NAME]]</f>
        <v>AHMAAD JONES</v>
      </c>
      <c r="I1416" s="230" t="s">
        <v>4096</v>
      </c>
      <c r="J1416" s="230" t="s">
        <v>18589</v>
      </c>
      <c r="K1416" s="230" t="str">
        <f>Query1[[#This Row],[ENTERPRISE_ID]]</f>
        <v>AJONES0</v>
      </c>
      <c r="L1416" s="231">
        <v>4106993381</v>
      </c>
      <c r="M1416" s="230" t="s">
        <v>5630</v>
      </c>
      <c r="N1416" s="230" t="s">
        <v>18590</v>
      </c>
      <c r="O1416" s="230"/>
      <c r="P1416" s="230" t="s">
        <v>7483</v>
      </c>
      <c r="Q1416" s="230" t="s">
        <v>541</v>
      </c>
      <c r="R1416" s="230" t="s">
        <v>9478</v>
      </c>
      <c r="S1416" s="230" t="s">
        <v>5634</v>
      </c>
      <c r="T1416" s="232">
        <v>8998</v>
      </c>
      <c r="U1416" s="230" t="s">
        <v>6464</v>
      </c>
      <c r="V1416" s="230" t="s">
        <v>6465</v>
      </c>
      <c r="W1416" s="233" t="str">
        <f>IFERROR(VLOOKUP(Query1[[#This Row],[ENTERPRISE_ID]],HR_tbl[],2, 0), "Not on HR File")</f>
        <v>HVAC Lead Installer</v>
      </c>
      <c r="X1416" s="113">
        <f>IFERROR(VLOOKUP(Query1[[#This Row],[ENTERPRISE_ID]],HR_tbl[],3,0), "Not on HR File")</f>
        <v>45816</v>
      </c>
      <c r="Y1416" s="234" t="str">
        <f>IFERROR(VLOOKUP(Query1[[#This Row],[ENTERPRISE_ID]], Addresses!$A:$Y,21,0), "Not on HR File")</f>
        <v>522 FIFTH AVE</v>
      </c>
      <c r="Z1416" s="234">
        <f>IFERROR(VLOOKUP(Query1[[#This Row],[ENTERPRISE_ID]], Addresses!$A:$Y,22,0), "Not on HR File")</f>
        <v>0</v>
      </c>
      <c r="AA1416" s="234" t="str">
        <f>IFERROR(VLOOKUP(Query1[[#This Row],[ENTERPRISE_ID]], Addresses!$A:$Y,23,0), "Not on HR File")</f>
        <v>HALETHORPE</v>
      </c>
      <c r="AB1416" s="234" t="str">
        <f>IFERROR(VLOOKUP(Query1[[#This Row],[ENTERPRISE_ID]], Addresses!$A:$Y,24,0), "Not on HR File")</f>
        <v>MD</v>
      </c>
      <c r="AC1416" s="234" t="str">
        <f>IFERROR(VLOOKUP(Query1[[#This Row],[ENTERPRISE_ID]], Addresses!$A:$Y,25,0), "Not on HR File")</f>
        <v>21227</v>
      </c>
      <c r="AD1416" s="230" t="s">
        <v>18591</v>
      </c>
      <c r="AE1416" s="235">
        <v>46086</v>
      </c>
    </row>
    <row r="1417" spans="1:31" x14ac:dyDescent="0.3">
      <c r="A1417" s="230" t="s">
        <v>16995</v>
      </c>
      <c r="B1417" s="230" t="str">
        <f>Query1[[#This Row],[LAST_NAME]]</f>
        <v>PORTER</v>
      </c>
      <c r="C1417" s="230" t="s">
        <v>16996</v>
      </c>
      <c r="D1417" s="230" t="s">
        <v>5638</v>
      </c>
      <c r="E1417" s="230" t="s">
        <v>16997</v>
      </c>
      <c r="F1417" s="230" t="s">
        <v>16998</v>
      </c>
      <c r="G1417" s="230" t="s">
        <v>16999</v>
      </c>
      <c r="H1417" s="230" t="str">
        <f>Query1[[#This Row],[FULL_NAME]]</f>
        <v>RANDY PORTER</v>
      </c>
      <c r="I1417" s="230" t="s">
        <v>4997</v>
      </c>
      <c r="J1417" s="230" t="s">
        <v>11433</v>
      </c>
      <c r="K1417" s="230" t="str">
        <f>Query1[[#This Row],[ENTERPRISE_ID]]</f>
        <v>RPORTER</v>
      </c>
      <c r="L1417" s="231">
        <v>9413102965</v>
      </c>
      <c r="M1417" s="230" t="s">
        <v>5630</v>
      </c>
      <c r="N1417" s="230" t="s">
        <v>13545</v>
      </c>
      <c r="O1417" s="230"/>
      <c r="P1417" s="230" t="s">
        <v>13546</v>
      </c>
      <c r="Q1417" s="230" t="s">
        <v>297</v>
      </c>
      <c r="R1417" s="230" t="s">
        <v>13547</v>
      </c>
      <c r="S1417" s="230" t="s">
        <v>5634</v>
      </c>
      <c r="T1417" s="232">
        <v>8998</v>
      </c>
      <c r="U1417" s="230" t="s">
        <v>8590</v>
      </c>
      <c r="V1417" s="230" t="s">
        <v>8591</v>
      </c>
      <c r="W1417" s="233" t="str">
        <f>IFERROR(VLOOKUP(Query1[[#This Row],[ENTERPRISE_ID]],HR_tbl[],2, 0), "Not on HR File")</f>
        <v>Service Technician 2, In-Home</v>
      </c>
      <c r="X1417" s="113">
        <f>IFERROR(VLOOKUP(Query1[[#This Row],[ENTERPRISE_ID]],HR_tbl[],3,0), "Not on HR File")</f>
        <v>45970</v>
      </c>
      <c r="Y1417" s="234" t="str">
        <f>IFERROR(VLOOKUP(Query1[[#This Row],[ENTERPRISE_ID]], Addresses!$A:$Y,21,0), "Not on HR File")</f>
        <v>4015 84TH CT E</v>
      </c>
      <c r="Z1417" s="234">
        <f>IFERROR(VLOOKUP(Query1[[#This Row],[ENTERPRISE_ID]], Addresses!$A:$Y,22,0), "Not on HR File")</f>
        <v>0</v>
      </c>
      <c r="AA1417" s="234" t="str">
        <f>IFERROR(VLOOKUP(Query1[[#This Row],[ENTERPRISE_ID]], Addresses!$A:$Y,23,0), "Not on HR File")</f>
        <v>PALMETTO</v>
      </c>
      <c r="AB1417" s="234" t="str">
        <f>IFERROR(VLOOKUP(Query1[[#This Row],[ENTERPRISE_ID]], Addresses!$A:$Y,24,0), "Not on HR File")</f>
        <v>FL</v>
      </c>
      <c r="AC1417" s="234" t="str">
        <f>IFERROR(VLOOKUP(Query1[[#This Row],[ENTERPRISE_ID]], Addresses!$A:$Y,25,0), "Not on HR File")</f>
        <v>34221</v>
      </c>
      <c r="AD1417" s="230" t="s">
        <v>17000</v>
      </c>
      <c r="AE1417" s="235">
        <v>46086</v>
      </c>
    </row>
    <row r="1418" spans="1:31" x14ac:dyDescent="0.3">
      <c r="A1418" s="230" t="s">
        <v>6551</v>
      </c>
      <c r="B1418" s="230" t="str">
        <f>Query1[[#This Row],[LAST_NAME]]</f>
        <v>SINGH</v>
      </c>
      <c r="C1418" s="230" t="s">
        <v>6552</v>
      </c>
      <c r="D1418" s="230" t="s">
        <v>5669</v>
      </c>
      <c r="E1418" s="230" t="s">
        <v>6553</v>
      </c>
      <c r="F1418" s="230" t="s">
        <v>6554</v>
      </c>
      <c r="G1418" s="230" t="s">
        <v>6555</v>
      </c>
      <c r="H1418" s="230" t="str">
        <f>Query1[[#This Row],[FULL_NAME]]</f>
        <v>NEEL SINGH</v>
      </c>
      <c r="I1418" s="230" t="s">
        <v>5498</v>
      </c>
      <c r="J1418" s="230" t="s">
        <v>6556</v>
      </c>
      <c r="K1418" s="230" t="str">
        <f>Query1[[#This Row],[ENTERPRISE_ID]]</f>
        <v>NSINGH1</v>
      </c>
      <c r="L1418" s="231">
        <v>3605210296</v>
      </c>
      <c r="M1418" s="230" t="s">
        <v>5630</v>
      </c>
      <c r="N1418" s="230" t="s">
        <v>6557</v>
      </c>
      <c r="O1418" s="230" t="s">
        <v>6558</v>
      </c>
      <c r="P1418" s="230" t="s">
        <v>6559</v>
      </c>
      <c r="Q1418" s="230" t="s">
        <v>1472</v>
      </c>
      <c r="R1418" s="230" t="s">
        <v>6560</v>
      </c>
      <c r="S1418" s="230" t="s">
        <v>5634</v>
      </c>
      <c r="T1418" s="232">
        <v>8998</v>
      </c>
      <c r="U1418" s="230" t="s">
        <v>1959</v>
      </c>
      <c r="V1418" s="230" t="s">
        <v>6561</v>
      </c>
      <c r="W1418" s="233" t="str">
        <f>IFERROR(VLOOKUP(Query1[[#This Row],[ENTERPRISE_ID]],HR_tbl[],2, 0), "Not on HR File")</f>
        <v>Service Technician 1, In-Home</v>
      </c>
      <c r="X1418" s="113">
        <f>IFERROR(VLOOKUP(Query1[[#This Row],[ENTERPRISE_ID]],HR_tbl[],3,0), "Not on HR File")</f>
        <v>44644</v>
      </c>
      <c r="Y1418" s="234" t="str">
        <f>IFERROR(VLOOKUP(Query1[[#This Row],[ENTERPRISE_ID]], Addresses!$A:$Y,21,0), "Not on HR File")</f>
        <v>10010 GOLDEN GIVEN RD E APT 3 TACOMA, WA 98445</v>
      </c>
      <c r="Z1418" s="234">
        <f>IFERROR(VLOOKUP(Query1[[#This Row],[ENTERPRISE_ID]], Addresses!$A:$Y,22,0), "Not on HR File")</f>
        <v>0</v>
      </c>
      <c r="AA1418" s="234" t="str">
        <f>IFERROR(VLOOKUP(Query1[[#This Row],[ENTERPRISE_ID]], Addresses!$A:$Y,23,0), "Not on HR File")</f>
        <v>TACOMA</v>
      </c>
      <c r="AB1418" s="234" t="str">
        <f>IFERROR(VLOOKUP(Query1[[#This Row],[ENTERPRISE_ID]], Addresses!$A:$Y,24,0), "Not on HR File")</f>
        <v>WA</v>
      </c>
      <c r="AC1418" s="234" t="str">
        <f>IFERROR(VLOOKUP(Query1[[#This Row],[ENTERPRISE_ID]], Addresses!$A:$Y,25,0), "Not on HR File")</f>
        <v>98445</v>
      </c>
      <c r="AD1418" s="230" t="s">
        <v>31224</v>
      </c>
      <c r="AE1418" s="235">
        <v>46086</v>
      </c>
    </row>
    <row r="1419" spans="1:31" x14ac:dyDescent="0.3">
      <c r="A1419" s="230" t="s">
        <v>3067</v>
      </c>
      <c r="B1419" s="230" t="str">
        <f>Query1[[#This Row],[LAST_NAME]]</f>
        <v>HENDERSON</v>
      </c>
      <c r="C1419" s="230" t="s">
        <v>3068</v>
      </c>
      <c r="D1419" s="230" t="s">
        <v>5990</v>
      </c>
      <c r="E1419" s="230" t="s">
        <v>10086</v>
      </c>
      <c r="F1419" s="230" t="s">
        <v>10087</v>
      </c>
      <c r="G1419" s="230" t="s">
        <v>3069</v>
      </c>
      <c r="H1419" s="230" t="str">
        <f>Query1[[#This Row],[FULL_NAME]]</f>
        <v>TARONNE HENDERSON</v>
      </c>
      <c r="I1419" s="230" t="s">
        <v>4124</v>
      </c>
      <c r="J1419" s="230" t="s">
        <v>5135</v>
      </c>
      <c r="K1419" s="230" t="str">
        <f>Query1[[#This Row],[ENTERPRISE_ID]]</f>
        <v>THENDER</v>
      </c>
      <c r="L1419" s="231">
        <v>3149011533</v>
      </c>
      <c r="M1419" s="230" t="s">
        <v>5630</v>
      </c>
      <c r="N1419" s="230" t="s">
        <v>10088</v>
      </c>
      <c r="O1419" s="230"/>
      <c r="P1419" s="230" t="s">
        <v>3073</v>
      </c>
      <c r="Q1419" s="230" t="s">
        <v>1502</v>
      </c>
      <c r="R1419" s="230" t="s">
        <v>10089</v>
      </c>
      <c r="S1419" s="230" t="s">
        <v>5916</v>
      </c>
      <c r="T1419" s="232">
        <v>8998</v>
      </c>
      <c r="U1419" s="230" t="s">
        <v>5995</v>
      </c>
      <c r="V1419" s="230" t="s">
        <v>5996</v>
      </c>
      <c r="W1419" s="233" t="str">
        <f>IFERROR(VLOOKUP(Query1[[#This Row],[ENTERPRISE_ID]],HR_tbl[],2, 0), "Not on HR File")</f>
        <v>Service Technician 1, In Home</v>
      </c>
      <c r="X1419" s="113">
        <f>IFERROR(VLOOKUP(Query1[[#This Row],[ENTERPRISE_ID]],HR_tbl[],3,0), "Not on HR File")</f>
        <v>45977</v>
      </c>
      <c r="Y1419" s="234" t="str">
        <f>IFERROR(VLOOKUP(Query1[[#This Row],[ENTERPRISE_ID]], Addresses!$A:$Y,21,0), "Not on HR File")</f>
        <v>825 BELLARMINE LN</v>
      </c>
      <c r="Z1419" s="234">
        <f>IFERROR(VLOOKUP(Query1[[#This Row],[ENTERPRISE_ID]], Addresses!$A:$Y,22,0), "Not on HR File")</f>
        <v>0</v>
      </c>
      <c r="AA1419" s="234" t="str">
        <f>IFERROR(VLOOKUP(Query1[[#This Row],[ENTERPRISE_ID]], Addresses!$A:$Y,23,0), "Not on HR File")</f>
        <v>FLORISSANT</v>
      </c>
      <c r="AB1419" s="234" t="str">
        <f>IFERROR(VLOOKUP(Query1[[#This Row],[ENTERPRISE_ID]], Addresses!$A:$Y,24,0), "Not on HR File")</f>
        <v>MO</v>
      </c>
      <c r="AC1419" s="234" t="str">
        <f>IFERROR(VLOOKUP(Query1[[#This Row],[ENTERPRISE_ID]], Addresses!$A:$Y,25,0), "Not on HR File")</f>
        <v>63031</v>
      </c>
      <c r="AD1419" s="230" t="s">
        <v>10090</v>
      </c>
      <c r="AE1419" s="235">
        <v>46086</v>
      </c>
    </row>
    <row r="1420" spans="1:31" x14ac:dyDescent="0.3">
      <c r="A1420" s="230" t="s">
        <v>3217</v>
      </c>
      <c r="B1420" s="230" t="str">
        <f>Query1[[#This Row],[LAST_NAME]]</f>
        <v>JAMES</v>
      </c>
      <c r="C1420" s="230" t="s">
        <v>3218</v>
      </c>
      <c r="D1420" s="230" t="s">
        <v>5822</v>
      </c>
      <c r="E1420" s="230" t="s">
        <v>10346</v>
      </c>
      <c r="F1420" s="230" t="s">
        <v>10347</v>
      </c>
      <c r="G1420" s="230" t="s">
        <v>3219</v>
      </c>
      <c r="H1420" s="230" t="str">
        <f>Query1[[#This Row],[FULL_NAME]]</f>
        <v>JASON JAMES</v>
      </c>
      <c r="I1420" s="230" t="s">
        <v>3968</v>
      </c>
      <c r="J1420" s="230" t="s">
        <v>4845</v>
      </c>
      <c r="K1420" s="230" t="str">
        <f>Query1[[#This Row],[ENTERPRISE_ID]]</f>
        <v>JJAMES</v>
      </c>
      <c r="L1420" s="231">
        <v>7165793078</v>
      </c>
      <c r="M1420" s="230" t="s">
        <v>5630</v>
      </c>
      <c r="N1420" s="230" t="s">
        <v>10348</v>
      </c>
      <c r="O1420" s="230"/>
      <c r="P1420" s="230" t="s">
        <v>3223</v>
      </c>
      <c r="Q1420" s="230" t="s">
        <v>318</v>
      </c>
      <c r="R1420" s="230" t="s">
        <v>10349</v>
      </c>
      <c r="S1420" s="230" t="s">
        <v>5916</v>
      </c>
      <c r="T1420" s="232">
        <v>8998</v>
      </c>
      <c r="U1420" s="230" t="s">
        <v>2418</v>
      </c>
      <c r="V1420" s="230" t="s">
        <v>5829</v>
      </c>
      <c r="W1420" s="233" t="str">
        <f>IFERROR(VLOOKUP(Query1[[#This Row],[ENTERPRISE_ID]],HR_tbl[],2, 0), "Not on HR File")</f>
        <v>Service Technician 2, In-Home</v>
      </c>
      <c r="X1420" s="113">
        <f>IFERROR(VLOOKUP(Query1[[#This Row],[ENTERPRISE_ID]],HR_tbl[],3,0), "Not on HR File")</f>
        <v>45949</v>
      </c>
      <c r="Y1420" s="234" t="str">
        <f>IFERROR(VLOOKUP(Query1[[#This Row],[ENTERPRISE_ID]], Addresses!$A:$Y,21,0), "Not on HR File")</f>
        <v>40 ALBION AVENUE</v>
      </c>
      <c r="Z1420" s="234">
        <f>IFERROR(VLOOKUP(Query1[[#This Row],[ENTERPRISE_ID]], Addresses!$A:$Y,22,0), "Not on HR File")</f>
        <v>0</v>
      </c>
      <c r="AA1420" s="234" t="str">
        <f>IFERROR(VLOOKUP(Query1[[#This Row],[ENTERPRISE_ID]], Addresses!$A:$Y,23,0), "Not on HR File")</f>
        <v>AMHERST</v>
      </c>
      <c r="AB1420" s="234" t="str">
        <f>IFERROR(VLOOKUP(Query1[[#This Row],[ENTERPRISE_ID]], Addresses!$A:$Y,24,0), "Not on HR File")</f>
        <v>NY</v>
      </c>
      <c r="AC1420" s="234" t="str">
        <f>IFERROR(VLOOKUP(Query1[[#This Row],[ENTERPRISE_ID]], Addresses!$A:$Y,25,0), "Not on HR File")</f>
        <v>14226</v>
      </c>
      <c r="AD1420" s="230" t="s">
        <v>10350</v>
      </c>
      <c r="AE1420" s="235">
        <v>46086</v>
      </c>
    </row>
    <row r="1421" spans="1:31" x14ac:dyDescent="0.3">
      <c r="A1421" s="230" t="s">
        <v>15887</v>
      </c>
      <c r="B1421" s="230" t="str">
        <f>Query1[[#This Row],[LAST_NAME]]</f>
        <v>HINES</v>
      </c>
      <c r="C1421" s="230" t="s">
        <v>15888</v>
      </c>
      <c r="D1421" s="230" t="s">
        <v>5708</v>
      </c>
      <c r="E1421" s="230" t="s">
        <v>15889</v>
      </c>
      <c r="F1421" s="230" t="s">
        <v>15890</v>
      </c>
      <c r="G1421" s="230" t="s">
        <v>15891</v>
      </c>
      <c r="H1421" s="230" t="str">
        <f>Query1[[#This Row],[FULL_NAME]]</f>
        <v>JEROME HINES</v>
      </c>
      <c r="I1421" s="230" t="s">
        <v>15892</v>
      </c>
      <c r="J1421" s="230" t="s">
        <v>10542</v>
      </c>
      <c r="K1421" s="230" t="str">
        <f>Query1[[#This Row],[ENTERPRISE_ID]]</f>
        <v>JHINES1</v>
      </c>
      <c r="L1421" s="231">
        <v>5048771417</v>
      </c>
      <c r="M1421" s="230" t="s">
        <v>5630</v>
      </c>
      <c r="N1421" s="230" t="s">
        <v>15893</v>
      </c>
      <c r="O1421" s="230"/>
      <c r="P1421" s="230" t="s">
        <v>13285</v>
      </c>
      <c r="Q1421" s="230" t="s">
        <v>287</v>
      </c>
      <c r="R1421" s="230" t="s">
        <v>15894</v>
      </c>
      <c r="S1421" s="230" t="s">
        <v>5714</v>
      </c>
      <c r="T1421" s="232">
        <v>8998</v>
      </c>
      <c r="U1421" s="230" t="s">
        <v>8649</v>
      </c>
      <c r="V1421" s="230" t="s">
        <v>8650</v>
      </c>
      <c r="W1421" s="233" t="str">
        <f>IFERROR(VLOOKUP(Query1[[#This Row],[ENTERPRISE_ID]],HR_tbl[],2, 0), "Not on HR File")</f>
        <v>HVAC Svc Tech II, Break/Fix</v>
      </c>
      <c r="X1421" s="113">
        <f>IFERROR(VLOOKUP(Query1[[#This Row],[ENTERPRISE_ID]],HR_tbl[],3,0), "Not on HR File")</f>
        <v>43839</v>
      </c>
      <c r="Y1421" s="234" t="str">
        <f>IFERROR(VLOOKUP(Query1[[#This Row],[ENTERPRISE_ID]], Addresses!$A:$Y,21,0), "Not on HR File")</f>
        <v>5439 ST. FERDINAND DR.</v>
      </c>
      <c r="Z1421" s="234">
        <f>IFERROR(VLOOKUP(Query1[[#This Row],[ENTERPRISE_ID]], Addresses!$A:$Y,22,0), "Not on HR File")</f>
        <v>0</v>
      </c>
      <c r="AA1421" s="234" t="str">
        <f>IFERROR(VLOOKUP(Query1[[#This Row],[ENTERPRISE_ID]], Addresses!$A:$Y,23,0), "Not on HR File")</f>
        <v>NEW ORLEANS</v>
      </c>
      <c r="AB1421" s="234" t="str">
        <f>IFERROR(VLOOKUP(Query1[[#This Row],[ENTERPRISE_ID]], Addresses!$A:$Y,24,0), "Not on HR File")</f>
        <v>LA</v>
      </c>
      <c r="AC1421" s="234" t="str">
        <f>IFERROR(VLOOKUP(Query1[[#This Row],[ENTERPRISE_ID]], Addresses!$A:$Y,25,0), "Not on HR File")</f>
        <v>70126</v>
      </c>
      <c r="AD1421" s="230" t="s">
        <v>15895</v>
      </c>
      <c r="AE1421" s="235">
        <v>46086</v>
      </c>
    </row>
    <row r="1422" spans="1:31" x14ac:dyDescent="0.3">
      <c r="A1422" s="230" t="s">
        <v>4220</v>
      </c>
      <c r="B1422" s="230" t="str">
        <f>Query1[[#This Row],[LAST_NAME]]</f>
        <v>POREBA</v>
      </c>
      <c r="C1422" s="230" t="s">
        <v>8045</v>
      </c>
      <c r="D1422" s="230" t="s">
        <v>5719</v>
      </c>
      <c r="E1422" s="230" t="s">
        <v>8046</v>
      </c>
      <c r="F1422" s="230" t="s">
        <v>8047</v>
      </c>
      <c r="G1422" s="230" t="s">
        <v>4222</v>
      </c>
      <c r="H1422" s="230" t="str">
        <f>Query1[[#This Row],[FULL_NAME]]</f>
        <v>TOM POREBA</v>
      </c>
      <c r="I1422" s="230" t="s">
        <v>4221</v>
      </c>
      <c r="J1422" s="230" t="s">
        <v>3937</v>
      </c>
      <c r="K1422" s="230" t="str">
        <f>Query1[[#This Row],[ENTERPRISE_ID]]</f>
        <v>TPOREBA</v>
      </c>
      <c r="L1422" s="231">
        <v>3313273001</v>
      </c>
      <c r="M1422" s="230" t="s">
        <v>5630</v>
      </c>
      <c r="N1422" s="230" t="s">
        <v>8048</v>
      </c>
      <c r="O1422" s="230"/>
      <c r="P1422" s="230" t="s">
        <v>7267</v>
      </c>
      <c r="Q1422" s="230" t="s">
        <v>250</v>
      </c>
      <c r="R1422" s="230" t="s">
        <v>8049</v>
      </c>
      <c r="S1422" s="230" t="s">
        <v>5634</v>
      </c>
      <c r="T1422" s="232">
        <v>8998</v>
      </c>
      <c r="U1422" s="230" t="s">
        <v>8050</v>
      </c>
      <c r="V1422" s="230" t="s">
        <v>8051</v>
      </c>
      <c r="W1422" s="233" t="str">
        <f>IFERROR(VLOOKUP(Query1[[#This Row],[ENTERPRISE_ID]],HR_tbl[],2, 0), "Not on HR File")</f>
        <v>Service Technician 2, In-Home</v>
      </c>
      <c r="X1422" s="113">
        <f>IFERROR(VLOOKUP(Query1[[#This Row],[ENTERPRISE_ID]],HR_tbl[],3,0), "Not on HR File")</f>
        <v>45907</v>
      </c>
      <c r="Y1422" s="234" t="str">
        <f>IFERROR(VLOOKUP(Query1[[#This Row],[ENTERPRISE_ID]], Addresses!$A:$Y,21,0), "Not on HR File")</f>
        <v>524 BRANSON DR</v>
      </c>
      <c r="Z1422" s="234">
        <f>IFERROR(VLOOKUP(Query1[[#This Row],[ENTERPRISE_ID]], Addresses!$A:$Y,22,0), "Not on HR File")</f>
        <v>0</v>
      </c>
      <c r="AA1422" s="234" t="str">
        <f>IFERROR(VLOOKUP(Query1[[#This Row],[ENTERPRISE_ID]], Addresses!$A:$Y,23,0), "Not on HR File")</f>
        <v>BATAVIA</v>
      </c>
      <c r="AB1422" s="234" t="str">
        <f>IFERROR(VLOOKUP(Query1[[#This Row],[ENTERPRISE_ID]], Addresses!$A:$Y,24,0), "Not on HR File")</f>
        <v>IL</v>
      </c>
      <c r="AC1422" s="234" t="str">
        <f>IFERROR(VLOOKUP(Query1[[#This Row],[ENTERPRISE_ID]], Addresses!$A:$Y,25,0), "Not on HR File")</f>
        <v>60510</v>
      </c>
      <c r="AD1422" s="230" t="s">
        <v>8052</v>
      </c>
      <c r="AE1422" s="235">
        <v>46086</v>
      </c>
    </row>
    <row r="1423" spans="1:31" x14ac:dyDescent="0.3">
      <c r="A1423" s="230" t="s">
        <v>17859</v>
      </c>
      <c r="B1423" s="230" t="str">
        <f>Query1[[#This Row],[LAST_NAME]]</f>
        <v>TOUGAS</v>
      </c>
      <c r="C1423" s="230" t="s">
        <v>17860</v>
      </c>
      <c r="D1423" s="230" t="s">
        <v>5682</v>
      </c>
      <c r="E1423" s="230" t="s">
        <v>17861</v>
      </c>
      <c r="F1423" s="230" t="s">
        <v>17862</v>
      </c>
      <c r="G1423" s="230" t="s">
        <v>17863</v>
      </c>
      <c r="H1423" s="230" t="str">
        <f>Query1[[#This Row],[FULL_NAME]]</f>
        <v>ZACKARY TOUGAS</v>
      </c>
      <c r="I1423" s="230" t="s">
        <v>17864</v>
      </c>
      <c r="J1423" s="230" t="s">
        <v>17865</v>
      </c>
      <c r="K1423" s="230" t="str">
        <f>Query1[[#This Row],[ENTERPRISE_ID]]</f>
        <v>ZTOUGAS</v>
      </c>
      <c r="L1423" s="231">
        <v>3365281762</v>
      </c>
      <c r="M1423" s="230" t="s">
        <v>5630</v>
      </c>
      <c r="N1423" s="230" t="s">
        <v>17866</v>
      </c>
      <c r="O1423" s="230"/>
      <c r="P1423" s="230" t="s">
        <v>17867</v>
      </c>
      <c r="Q1423" s="230" t="s">
        <v>416</v>
      </c>
      <c r="R1423" s="230" t="s">
        <v>17868</v>
      </c>
      <c r="S1423" s="230" t="s">
        <v>5738</v>
      </c>
      <c r="T1423" s="232">
        <v>8998</v>
      </c>
      <c r="U1423" s="230" t="s">
        <v>5690</v>
      </c>
      <c r="V1423" s="230" t="s">
        <v>5691</v>
      </c>
      <c r="W1423" s="233" t="str">
        <f>IFERROR(VLOOKUP(Query1[[#This Row],[ENTERPRISE_ID]],HR_tbl[],2, 0), "Not on HR File")</f>
        <v>Service Technician 1, In-Home</v>
      </c>
      <c r="X1423" s="113">
        <f>IFERROR(VLOOKUP(Query1[[#This Row],[ENTERPRISE_ID]],HR_tbl[],3,0), "Not on HR File")</f>
        <v>45683</v>
      </c>
      <c r="Y1423" s="234" t="str">
        <f>IFERROR(VLOOKUP(Query1[[#This Row],[ENTERPRISE_ID]], Addresses!$A:$Y,21,0), "Not on HR File")</f>
        <v>1651 WEATHEREND DR</v>
      </c>
      <c r="Z1423" s="234">
        <f>IFERROR(VLOOKUP(Query1[[#This Row],[ENTERPRISE_ID]], Addresses!$A:$Y,22,0), "Not on HR File")</f>
        <v>0</v>
      </c>
      <c r="AA1423" s="234" t="str">
        <f>IFERROR(VLOOKUP(Query1[[#This Row],[ENTERPRISE_ID]], Addresses!$A:$Y,23,0), "Not on HR File")</f>
        <v>RURAL HALL</v>
      </c>
      <c r="AB1423" s="234" t="str">
        <f>IFERROR(VLOOKUP(Query1[[#This Row],[ENTERPRISE_ID]], Addresses!$A:$Y,24,0), "Not on HR File")</f>
        <v>NC</v>
      </c>
      <c r="AC1423" s="234" t="str">
        <f>IFERROR(VLOOKUP(Query1[[#This Row],[ENTERPRISE_ID]], Addresses!$A:$Y,25,0), "Not on HR File")</f>
        <v>27045</v>
      </c>
      <c r="AD1423" s="230" t="s">
        <v>17869</v>
      </c>
      <c r="AE1423" s="235">
        <v>46086</v>
      </c>
    </row>
    <row r="1424" spans="1:31" x14ac:dyDescent="0.3">
      <c r="A1424" s="230" t="s">
        <v>18891</v>
      </c>
      <c r="B1424" s="230" t="str">
        <f>Query1[[#This Row],[LAST_NAME]]</f>
        <v>ESCOBEDO</v>
      </c>
      <c r="C1424" s="230" t="s">
        <v>18892</v>
      </c>
      <c r="D1424" s="230" t="s">
        <v>5647</v>
      </c>
      <c r="E1424" s="230" t="s">
        <v>18893</v>
      </c>
      <c r="F1424" s="230" t="s">
        <v>18894</v>
      </c>
      <c r="G1424" s="230" t="s">
        <v>18895</v>
      </c>
      <c r="H1424" s="230" t="str">
        <f>Query1[[#This Row],[FULL_NAME]]</f>
        <v>ROGELIO ESCOBEDO</v>
      </c>
      <c r="I1424" s="230" t="s">
        <v>18896</v>
      </c>
      <c r="J1424" s="230" t="s">
        <v>18897</v>
      </c>
      <c r="K1424" s="230" t="str">
        <f>Query1[[#This Row],[ENTERPRISE_ID]]</f>
        <v>RESCO05</v>
      </c>
      <c r="L1424" s="231">
        <v>9152161775</v>
      </c>
      <c r="M1424" s="230" t="s">
        <v>5630</v>
      </c>
      <c r="N1424" s="230" t="s">
        <v>18898</v>
      </c>
      <c r="O1424" s="230"/>
      <c r="P1424" s="230" t="s">
        <v>1703</v>
      </c>
      <c r="Q1424" s="230" t="s">
        <v>279</v>
      </c>
      <c r="R1424" s="230" t="s">
        <v>18899</v>
      </c>
      <c r="S1424" s="230" t="s">
        <v>5634</v>
      </c>
      <c r="T1424" s="232">
        <v>8998</v>
      </c>
      <c r="U1424" s="230" t="s">
        <v>3119</v>
      </c>
      <c r="V1424" s="230" t="s">
        <v>6506</v>
      </c>
      <c r="W1424" s="233" t="str">
        <f>IFERROR(VLOOKUP(Query1[[#This Row],[ENTERPRISE_ID]],HR_tbl[],2, 0), "Not on HR File")</f>
        <v>Service Technician 2, In-Home</v>
      </c>
      <c r="X1424" s="113">
        <f>IFERROR(VLOOKUP(Query1[[#This Row],[ENTERPRISE_ID]],HR_tbl[],3,0), "Not on HR File")</f>
        <v>38491</v>
      </c>
      <c r="Y1424" s="234" t="str">
        <f>IFERROR(VLOOKUP(Query1[[#This Row],[ENTERPRISE_ID]], Addresses!$A:$Y,21,0), "Not on HR File")</f>
        <v>9847 STAUBACH</v>
      </c>
      <c r="Z1424" s="234">
        <f>IFERROR(VLOOKUP(Query1[[#This Row],[ENTERPRISE_ID]], Addresses!$A:$Y,22,0), "Not on HR File")</f>
        <v>0</v>
      </c>
      <c r="AA1424" s="234" t="str">
        <f>IFERROR(VLOOKUP(Query1[[#This Row],[ENTERPRISE_ID]], Addresses!$A:$Y,23,0), "Not on HR File")</f>
        <v>EL PASO</v>
      </c>
      <c r="AB1424" s="234" t="str">
        <f>IFERROR(VLOOKUP(Query1[[#This Row],[ENTERPRISE_ID]], Addresses!$A:$Y,24,0), "Not on HR File")</f>
        <v>TX</v>
      </c>
      <c r="AC1424" s="234" t="str">
        <f>IFERROR(VLOOKUP(Query1[[#This Row],[ENTERPRISE_ID]], Addresses!$A:$Y,25,0), "Not on HR File")</f>
        <v>79927</v>
      </c>
      <c r="AD1424" s="230" t="s">
        <v>18900</v>
      </c>
      <c r="AE1424" s="235">
        <v>46086</v>
      </c>
    </row>
    <row r="1425" spans="1:31" x14ac:dyDescent="0.3">
      <c r="A1425" s="230" t="s">
        <v>15961</v>
      </c>
      <c r="B1425" s="230" t="str">
        <f>Query1[[#This Row],[LAST_NAME]]</f>
        <v>HOSEY</v>
      </c>
      <c r="C1425" s="230" t="s">
        <v>15962</v>
      </c>
      <c r="D1425" s="230" t="s">
        <v>5627</v>
      </c>
      <c r="E1425" s="230" t="s">
        <v>15963</v>
      </c>
      <c r="F1425" s="230" t="s">
        <v>15964</v>
      </c>
      <c r="G1425" s="230" t="s">
        <v>15965</v>
      </c>
      <c r="H1425" s="230" t="str">
        <f>Query1[[#This Row],[FULL_NAME]]</f>
        <v>REGINALD HOSEY</v>
      </c>
      <c r="I1425" s="230" t="s">
        <v>15966</v>
      </c>
      <c r="J1425" s="230" t="s">
        <v>15967</v>
      </c>
      <c r="K1425" s="230" t="str">
        <f>Query1[[#This Row],[ENTERPRISE_ID]]</f>
        <v>RHOSEY</v>
      </c>
      <c r="L1425" s="231">
        <v>2548781045</v>
      </c>
      <c r="M1425" s="230" t="s">
        <v>5630</v>
      </c>
      <c r="N1425" s="230" t="s">
        <v>15968</v>
      </c>
      <c r="O1425" s="230"/>
      <c r="P1425" s="230" t="s">
        <v>15969</v>
      </c>
      <c r="Q1425" s="230" t="s">
        <v>279</v>
      </c>
      <c r="R1425" s="230" t="s">
        <v>15970</v>
      </c>
      <c r="S1425" s="230" t="s">
        <v>5634</v>
      </c>
      <c r="T1425" s="232">
        <v>8998</v>
      </c>
      <c r="U1425" s="230" t="s">
        <v>5929</v>
      </c>
      <c r="V1425" s="230" t="s">
        <v>5930</v>
      </c>
      <c r="W1425" s="233" t="str">
        <f>IFERROR(VLOOKUP(Query1[[#This Row],[ENTERPRISE_ID]],HR_tbl[],2, 0), "Not on HR File")</f>
        <v>Service Technician 3, In-Home</v>
      </c>
      <c r="X1425" s="113">
        <f>IFERROR(VLOOKUP(Query1[[#This Row],[ENTERPRISE_ID]],HR_tbl[],3,0), "Not on HR File")</f>
        <v>45872</v>
      </c>
      <c r="Y1425" s="234" t="str">
        <f>IFERROR(VLOOKUP(Query1[[#This Row],[ENTERPRISE_ID]], Addresses!$A:$Y,21,0), "Not on HR File")</f>
        <v>186 HCR 2302 SOUTH</v>
      </c>
      <c r="Z1425" s="234">
        <f>IFERROR(VLOOKUP(Query1[[#This Row],[ENTERPRISE_ID]], Addresses!$A:$Y,22,0), "Not on HR File")</f>
        <v>0</v>
      </c>
      <c r="AA1425" s="234" t="str">
        <f>IFERROR(VLOOKUP(Query1[[#This Row],[ENTERPRISE_ID]], Addresses!$A:$Y,23,0), "Not on HR File")</f>
        <v>ABBOTT</v>
      </c>
      <c r="AB1425" s="234" t="str">
        <f>IFERROR(VLOOKUP(Query1[[#This Row],[ENTERPRISE_ID]], Addresses!$A:$Y,24,0), "Not on HR File")</f>
        <v>TX</v>
      </c>
      <c r="AC1425" s="234" t="str">
        <f>IFERROR(VLOOKUP(Query1[[#This Row],[ENTERPRISE_ID]], Addresses!$A:$Y,25,0), "Not on HR File")</f>
        <v>76621</v>
      </c>
      <c r="AD1425" s="230" t="s">
        <v>15971</v>
      </c>
      <c r="AE1425" s="235">
        <v>46086</v>
      </c>
    </row>
    <row r="1426" spans="1:31" x14ac:dyDescent="0.3">
      <c r="A1426" s="230" t="s">
        <v>11974</v>
      </c>
      <c r="B1426" s="230" t="str">
        <f>Query1[[#This Row],[LAST_NAME]]</f>
        <v>VILLELA</v>
      </c>
      <c r="C1426" s="230" t="s">
        <v>2188</v>
      </c>
      <c r="D1426" s="230" t="s">
        <v>6040</v>
      </c>
      <c r="E1426" s="230" t="s">
        <v>11975</v>
      </c>
      <c r="F1426" s="230" t="s">
        <v>11976</v>
      </c>
      <c r="G1426" s="230" t="s">
        <v>2189</v>
      </c>
      <c r="H1426" s="230" t="str">
        <f>Query1[[#This Row],[FULL_NAME]]</f>
        <v>RALPH VILLELA</v>
      </c>
      <c r="I1426" s="230" t="s">
        <v>4268</v>
      </c>
      <c r="J1426" s="230" t="s">
        <v>4267</v>
      </c>
      <c r="K1426" s="230" t="str">
        <f>Query1[[#This Row],[ENTERPRISE_ID]]</f>
        <v>RVILLEL</v>
      </c>
      <c r="L1426" s="231">
        <v>9094026031</v>
      </c>
      <c r="M1426" s="230" t="s">
        <v>5630</v>
      </c>
      <c r="N1426" s="230" t="s">
        <v>11977</v>
      </c>
      <c r="O1426" s="230"/>
      <c r="P1426" s="230" t="s">
        <v>10693</v>
      </c>
      <c r="Q1426" s="230" t="s">
        <v>219</v>
      </c>
      <c r="R1426" s="230" t="s">
        <v>11978</v>
      </c>
      <c r="S1426" s="230" t="s">
        <v>5714</v>
      </c>
      <c r="T1426" s="232">
        <v>8998</v>
      </c>
      <c r="U1426" s="230" t="s">
        <v>6464</v>
      </c>
      <c r="V1426" s="230" t="s">
        <v>6465</v>
      </c>
      <c r="W1426" s="233" t="str">
        <f>IFERROR(VLOOKUP(Query1[[#This Row],[ENTERPRISE_ID]],HR_tbl[],2, 0), "Not on HR File")</f>
        <v>HVAC Lead Installer</v>
      </c>
      <c r="X1426" s="113">
        <f>IFERROR(VLOOKUP(Query1[[#This Row],[ENTERPRISE_ID]],HR_tbl[],3,0), "Not on HR File")</f>
        <v>37167</v>
      </c>
      <c r="Y1426" s="234" t="str">
        <f>IFERROR(VLOOKUP(Query1[[#This Row],[ENTERPRISE_ID]], Addresses!$A:$Y,21,0), "Not on HR File")</f>
        <v>4620 PAVIA WAY</v>
      </c>
      <c r="Z1426" s="234">
        <f>IFERROR(VLOOKUP(Query1[[#This Row],[ENTERPRISE_ID]], Addresses!$A:$Y,22,0), "Not on HR File")</f>
        <v>0</v>
      </c>
      <c r="AA1426" s="234" t="str">
        <f>IFERROR(VLOOKUP(Query1[[#This Row],[ENTERPRISE_ID]], Addresses!$A:$Y,23,0), "Not on HR File")</f>
        <v>RIVERSIDE</v>
      </c>
      <c r="AB1426" s="234" t="str">
        <f>IFERROR(VLOOKUP(Query1[[#This Row],[ENTERPRISE_ID]], Addresses!$A:$Y,24,0), "Not on HR File")</f>
        <v>CA</v>
      </c>
      <c r="AC1426" s="234" t="str">
        <f>IFERROR(VLOOKUP(Query1[[#This Row],[ENTERPRISE_ID]], Addresses!$A:$Y,25,0), "Not on HR File")</f>
        <v>92505</v>
      </c>
      <c r="AD1426" s="230" t="s">
        <v>11979</v>
      </c>
      <c r="AE1426" s="235">
        <v>46086</v>
      </c>
    </row>
    <row r="1427" spans="1:31" x14ac:dyDescent="0.3">
      <c r="A1427" s="230" t="s">
        <v>11743</v>
      </c>
      <c r="B1427" s="230" t="str">
        <f>Query1[[#This Row],[LAST_NAME]]</f>
        <v>PAHOLKE</v>
      </c>
      <c r="C1427" s="230" t="s">
        <v>1926</v>
      </c>
      <c r="D1427" s="230" t="s">
        <v>5719</v>
      </c>
      <c r="E1427" s="230" t="s">
        <v>11744</v>
      </c>
      <c r="F1427" s="230" t="s">
        <v>11745</v>
      </c>
      <c r="G1427" s="230" t="s">
        <v>1927</v>
      </c>
      <c r="H1427" s="230" t="str">
        <f>Query1[[#This Row],[FULL_NAME]]</f>
        <v>ROBERT PAHOLKE</v>
      </c>
      <c r="I1427" s="230" t="s">
        <v>11746</v>
      </c>
      <c r="J1427" s="230" t="s">
        <v>4188</v>
      </c>
      <c r="K1427" s="230" t="str">
        <f>Query1[[#This Row],[ENTERPRISE_ID]]</f>
        <v>RPAHOLK</v>
      </c>
      <c r="L1427" s="231">
        <v>7089792261</v>
      </c>
      <c r="M1427" s="230" t="s">
        <v>5630</v>
      </c>
      <c r="N1427" s="230" t="s">
        <v>11747</v>
      </c>
      <c r="O1427" s="230"/>
      <c r="P1427" s="230" t="s">
        <v>11748</v>
      </c>
      <c r="Q1427" s="230" t="s">
        <v>250</v>
      </c>
      <c r="R1427" s="230" t="s">
        <v>11749</v>
      </c>
      <c r="S1427" s="230" t="s">
        <v>5634</v>
      </c>
      <c r="T1427" s="232">
        <v>8998</v>
      </c>
      <c r="U1427" s="230" t="s">
        <v>5514</v>
      </c>
      <c r="V1427" s="230"/>
      <c r="W1427" s="233" t="str">
        <f>IFERROR(VLOOKUP(Query1[[#This Row],[ENTERPRISE_ID]],HR_tbl[],2, 0), "Not on HR File")</f>
        <v>Service Technician 1, In-Home</v>
      </c>
      <c r="X1427" s="113">
        <f>IFERROR(VLOOKUP(Query1[[#This Row],[ENTERPRISE_ID]],HR_tbl[],3,0), "Not on HR File")</f>
        <v>45424</v>
      </c>
      <c r="Y1427" s="234" t="str">
        <f>IFERROR(VLOOKUP(Query1[[#This Row],[ENTERPRISE_ID]], Addresses!$A:$Y,21,0), "Not on HR File")</f>
        <v>16450 LOUIS AVE</v>
      </c>
      <c r="Z1427" s="234">
        <f>IFERROR(VLOOKUP(Query1[[#This Row],[ENTERPRISE_ID]], Addresses!$A:$Y,22,0), "Not on HR File")</f>
        <v>0</v>
      </c>
      <c r="AA1427" s="234" t="str">
        <f>IFERROR(VLOOKUP(Query1[[#This Row],[ENTERPRISE_ID]], Addresses!$A:$Y,23,0), "Not on HR File")</f>
        <v>SOUTH HOLLAND</v>
      </c>
      <c r="AB1427" s="234" t="str">
        <f>IFERROR(VLOOKUP(Query1[[#This Row],[ENTERPRISE_ID]], Addresses!$A:$Y,24,0), "Not on HR File")</f>
        <v>IL</v>
      </c>
      <c r="AC1427" s="234" t="str">
        <f>IFERROR(VLOOKUP(Query1[[#This Row],[ENTERPRISE_ID]], Addresses!$A:$Y,25,0), "Not on HR File")</f>
        <v>60473</v>
      </c>
      <c r="AD1427" s="230" t="s">
        <v>11750</v>
      </c>
      <c r="AE1427" s="235">
        <v>46086</v>
      </c>
    </row>
    <row r="1428" spans="1:31" x14ac:dyDescent="0.3">
      <c r="A1428" s="230" t="s">
        <v>10785</v>
      </c>
      <c r="B1428" s="230" t="str">
        <f>Query1[[#This Row],[LAST_NAME]]</f>
        <v>HERNANDEZ</v>
      </c>
      <c r="C1428" s="230" t="s">
        <v>10786</v>
      </c>
      <c r="D1428" s="230" t="s">
        <v>5788</v>
      </c>
      <c r="E1428" s="230" t="s">
        <v>10787</v>
      </c>
      <c r="F1428" s="230" t="s">
        <v>10788</v>
      </c>
      <c r="G1428" s="230" t="s">
        <v>10789</v>
      </c>
      <c r="H1428" s="230" t="str">
        <f>Query1[[#This Row],[FULL_NAME]]</f>
        <v>CESAR HERNANDEZ</v>
      </c>
      <c r="I1428" s="230" t="s">
        <v>9806</v>
      </c>
      <c r="J1428" s="230" t="s">
        <v>3900</v>
      </c>
      <c r="K1428" s="230" t="str">
        <f>Query1[[#This Row],[ENTERPRISE_ID]]</f>
        <v>CHER105</v>
      </c>
      <c r="L1428" s="231">
        <v>3012564058</v>
      </c>
      <c r="M1428" s="230" t="s">
        <v>5630</v>
      </c>
      <c r="N1428" s="230" t="s">
        <v>10790</v>
      </c>
      <c r="O1428" s="230"/>
      <c r="P1428" s="230" t="s">
        <v>10791</v>
      </c>
      <c r="Q1428" s="230" t="s">
        <v>541</v>
      </c>
      <c r="R1428" s="230" t="s">
        <v>10792</v>
      </c>
      <c r="S1428" s="230" t="s">
        <v>5634</v>
      </c>
      <c r="T1428" s="232">
        <v>8998</v>
      </c>
      <c r="U1428" s="230" t="s">
        <v>2539</v>
      </c>
      <c r="V1428" s="230" t="s">
        <v>6721</v>
      </c>
      <c r="W1428" s="233" t="str">
        <f>IFERROR(VLOOKUP(Query1[[#This Row],[ENTERPRISE_ID]],HR_tbl[],2, 0), "Not on HR File")</f>
        <v>Service Technician 1, In-Home</v>
      </c>
      <c r="X1428" s="113">
        <f>IFERROR(VLOOKUP(Query1[[#This Row],[ENTERPRISE_ID]],HR_tbl[],3,0), "Not on HR File")</f>
        <v>39766</v>
      </c>
      <c r="Y1428" s="234" t="str">
        <f>IFERROR(VLOOKUP(Query1[[#This Row],[ENTERPRISE_ID]], Addresses!$A:$Y,21,0), "Not on HR File")</f>
        <v>12417 PORT HAVEN DR</v>
      </c>
      <c r="Z1428" s="234">
        <f>IFERROR(VLOOKUP(Query1[[#This Row],[ENTERPRISE_ID]], Addresses!$A:$Y,22,0), "Not on HR File")</f>
        <v>0</v>
      </c>
      <c r="AA1428" s="234" t="str">
        <f>IFERROR(VLOOKUP(Query1[[#This Row],[ENTERPRISE_ID]], Addresses!$A:$Y,23,0), "Not on HR File")</f>
        <v>GERMANTOWN</v>
      </c>
      <c r="AB1428" s="234" t="str">
        <f>IFERROR(VLOOKUP(Query1[[#This Row],[ENTERPRISE_ID]], Addresses!$A:$Y,24,0), "Not on HR File")</f>
        <v>MD</v>
      </c>
      <c r="AC1428" s="234" t="str">
        <f>IFERROR(VLOOKUP(Query1[[#This Row],[ENTERPRISE_ID]], Addresses!$A:$Y,25,0), "Not on HR File")</f>
        <v>20874</v>
      </c>
      <c r="AD1428" s="230" t="s">
        <v>10793</v>
      </c>
      <c r="AE1428" s="235">
        <v>46086</v>
      </c>
    </row>
    <row r="1429" spans="1:31" x14ac:dyDescent="0.3">
      <c r="A1429" s="230" t="s">
        <v>5724</v>
      </c>
      <c r="B1429" s="230" t="str">
        <f>Query1[[#This Row],[LAST_NAME]]</f>
        <v>OWENS</v>
      </c>
      <c r="C1429" s="230" t="s">
        <v>8622</v>
      </c>
      <c r="D1429" s="230" t="s">
        <v>5708</v>
      </c>
      <c r="E1429" s="230" t="s">
        <v>8623</v>
      </c>
      <c r="F1429" s="230" t="s">
        <v>8624</v>
      </c>
      <c r="G1429" s="230" t="s">
        <v>8625</v>
      </c>
      <c r="H1429" s="230" t="str">
        <f>Query1[[#This Row],[FULL_NAME]]</f>
        <v>STEVE OWENS</v>
      </c>
      <c r="I1429" s="230" t="s">
        <v>8626</v>
      </c>
      <c r="J1429" s="230" t="s">
        <v>8627</v>
      </c>
      <c r="K1429" s="230" t="str">
        <f>Query1[[#This Row],[ENTERPRISE_ID]]</f>
        <v>SOWENS7</v>
      </c>
      <c r="L1429" s="231">
        <v>6626053549</v>
      </c>
      <c r="M1429" s="230" t="s">
        <v>5630</v>
      </c>
      <c r="N1429" s="230" t="s">
        <v>8628</v>
      </c>
      <c r="O1429" s="230"/>
      <c r="P1429" s="230" t="s">
        <v>8629</v>
      </c>
      <c r="Q1429" s="230" t="s">
        <v>477</v>
      </c>
      <c r="R1429" s="230" t="s">
        <v>8630</v>
      </c>
      <c r="S1429" s="230" t="s">
        <v>5714</v>
      </c>
      <c r="T1429" s="232">
        <v>8998</v>
      </c>
      <c r="U1429" s="230" t="s">
        <v>6367</v>
      </c>
      <c r="V1429" s="230" t="s">
        <v>7277</v>
      </c>
      <c r="W1429" s="233" t="str">
        <f>IFERROR(VLOOKUP(Query1[[#This Row],[ENTERPRISE_ID]],HR_tbl[],2, 0), "Not on HR File")</f>
        <v>Service Technician 1, In-Home</v>
      </c>
      <c r="X1429" s="113">
        <f>IFERROR(VLOOKUP(Query1[[#This Row],[ENTERPRISE_ID]],HR_tbl[],3,0), "Not on HR File")</f>
        <v>35926</v>
      </c>
      <c r="Y1429" s="234" t="str">
        <f>IFERROR(VLOOKUP(Query1[[#This Row],[ENTERPRISE_ID]], Addresses!$A:$Y,21,0), "Not on HR File")</f>
        <v>11335 HWY 371 NORTH</v>
      </c>
      <c r="Z1429" s="234">
        <f>IFERROR(VLOOKUP(Query1[[#This Row],[ENTERPRISE_ID]], Addresses!$A:$Y,22,0), "Not on HR File")</f>
        <v>0</v>
      </c>
      <c r="AA1429" s="234" t="str">
        <f>IFERROR(VLOOKUP(Query1[[#This Row],[ENTERPRISE_ID]], Addresses!$A:$Y,23,0), "Not on HR File")</f>
        <v>MARIETTA</v>
      </c>
      <c r="AB1429" s="234" t="str">
        <f>IFERROR(VLOOKUP(Query1[[#This Row],[ENTERPRISE_ID]], Addresses!$A:$Y,24,0), "Not on HR File")</f>
        <v>MS</v>
      </c>
      <c r="AC1429" s="234" t="str">
        <f>IFERROR(VLOOKUP(Query1[[#This Row],[ENTERPRISE_ID]], Addresses!$A:$Y,25,0), "Not on HR File")</f>
        <v>38856</v>
      </c>
      <c r="AD1429" s="230" t="s">
        <v>8631</v>
      </c>
      <c r="AE1429" s="235">
        <v>46086</v>
      </c>
    </row>
    <row r="1430" spans="1:31" x14ac:dyDescent="0.3">
      <c r="A1430" s="230" t="s">
        <v>3038</v>
      </c>
      <c r="B1430" s="230" t="str">
        <f>Query1[[#This Row],[LAST_NAME]]</f>
        <v>DUNCAN SR</v>
      </c>
      <c r="C1430" s="230" t="s">
        <v>3040</v>
      </c>
      <c r="D1430" s="230" t="s">
        <v>5682</v>
      </c>
      <c r="E1430" s="230" t="s">
        <v>12483</v>
      </c>
      <c r="F1430" s="230" t="s">
        <v>12484</v>
      </c>
      <c r="G1430" s="230" t="s">
        <v>3041</v>
      </c>
      <c r="H1430" s="230" t="str">
        <f>Query1[[#This Row],[FULL_NAME]]</f>
        <v>CASEY DUNCAN SR</v>
      </c>
      <c r="I1430" s="230" t="s">
        <v>4456</v>
      </c>
      <c r="J1430" s="230" t="s">
        <v>4455</v>
      </c>
      <c r="K1430" s="230" t="str">
        <f>Query1[[#This Row],[ENTERPRISE_ID]]</f>
        <v>CDUNCA0</v>
      </c>
      <c r="L1430" s="231">
        <v>8032212641</v>
      </c>
      <c r="M1430" s="230" t="s">
        <v>5630</v>
      </c>
      <c r="N1430" s="230" t="s">
        <v>12485</v>
      </c>
      <c r="O1430" s="230"/>
      <c r="P1430" s="230" t="s">
        <v>4457</v>
      </c>
      <c r="Q1430" s="230" t="s">
        <v>375</v>
      </c>
      <c r="R1430" s="230" t="s">
        <v>12486</v>
      </c>
      <c r="S1430" s="230" t="s">
        <v>5664</v>
      </c>
      <c r="T1430" s="232">
        <v>8998</v>
      </c>
      <c r="U1430" s="230" t="s">
        <v>5080</v>
      </c>
      <c r="V1430" s="230" t="s">
        <v>6495</v>
      </c>
      <c r="W1430" s="233" t="str">
        <f>IFERROR(VLOOKUP(Query1[[#This Row],[ENTERPRISE_ID]],HR_tbl[],2, 0), "Not on HR File")</f>
        <v>Service Technician 2, Trainee</v>
      </c>
      <c r="X1430" s="113">
        <f>IFERROR(VLOOKUP(Query1[[#This Row],[ENTERPRISE_ID]],HR_tbl[],3,0), "Not on HR File")</f>
        <v>46040</v>
      </c>
      <c r="Y1430" s="234" t="str">
        <f>IFERROR(VLOOKUP(Query1[[#This Row],[ENTERPRISE_ID]], Addresses!$A:$Y,21,0), "Not on HR File")</f>
        <v>Not on HR File</v>
      </c>
      <c r="Z1430" s="234" t="str">
        <f>IFERROR(VLOOKUP(Query1[[#This Row],[ENTERPRISE_ID]], Addresses!$A:$Y,22,0), "Not on HR File")</f>
        <v>Not on HR File</v>
      </c>
      <c r="AA1430" s="234" t="str">
        <f>IFERROR(VLOOKUP(Query1[[#This Row],[ENTERPRISE_ID]], Addresses!$A:$Y,23,0), "Not on HR File")</f>
        <v>Not on HR File</v>
      </c>
      <c r="AB1430" s="234" t="str">
        <f>IFERROR(VLOOKUP(Query1[[#This Row],[ENTERPRISE_ID]], Addresses!$A:$Y,24,0), "Not on HR File")</f>
        <v>Not on HR File</v>
      </c>
      <c r="AC1430" s="234" t="str">
        <f>IFERROR(VLOOKUP(Query1[[#This Row],[ENTERPRISE_ID]], Addresses!$A:$Y,25,0), "Not on HR File")</f>
        <v>Not on HR File</v>
      </c>
      <c r="AD1430" s="230" t="s">
        <v>12487</v>
      </c>
      <c r="AE1430" s="235">
        <v>46086</v>
      </c>
    </row>
    <row r="1431" spans="1:31" x14ac:dyDescent="0.3">
      <c r="A1431" s="230" t="s">
        <v>10986</v>
      </c>
      <c r="B1431" s="230" t="str">
        <f>Query1[[#This Row],[LAST_NAME]]</f>
        <v>HOUSER</v>
      </c>
      <c r="C1431" s="230" t="s">
        <v>10987</v>
      </c>
      <c r="D1431" s="230" t="s">
        <v>5729</v>
      </c>
      <c r="E1431" s="230" t="s">
        <v>10988</v>
      </c>
      <c r="F1431" s="230" t="s">
        <v>10989</v>
      </c>
      <c r="G1431" s="230" t="s">
        <v>10990</v>
      </c>
      <c r="H1431" s="230" t="str">
        <f>Query1[[#This Row],[FULL_NAME]]</f>
        <v>SLOAN HOUSER</v>
      </c>
      <c r="I1431" s="230" t="s">
        <v>10991</v>
      </c>
      <c r="J1431" s="230" t="s">
        <v>10992</v>
      </c>
      <c r="K1431" s="230" t="str">
        <f>Query1[[#This Row],[ENTERPRISE_ID]]</f>
        <v>SHOUSE3</v>
      </c>
      <c r="L1431" s="231">
        <v>4088290366</v>
      </c>
      <c r="M1431" s="230" t="s">
        <v>5630</v>
      </c>
      <c r="N1431" s="230" t="s">
        <v>10993</v>
      </c>
      <c r="O1431" s="230"/>
      <c r="P1431" s="230" t="s">
        <v>10994</v>
      </c>
      <c r="Q1431" s="230" t="s">
        <v>219</v>
      </c>
      <c r="R1431" s="230" t="s">
        <v>10995</v>
      </c>
      <c r="S1431" s="230" t="s">
        <v>5738</v>
      </c>
      <c r="T1431" s="232">
        <v>8998</v>
      </c>
      <c r="U1431" s="230" t="s">
        <v>7808</v>
      </c>
      <c r="V1431" s="230" t="s">
        <v>7809</v>
      </c>
      <c r="W1431" s="233" t="str">
        <f>IFERROR(VLOOKUP(Query1[[#This Row],[ENTERPRISE_ID]],HR_tbl[],2, 0), "Not on HR File")</f>
        <v>Service Technician 1, In-Home</v>
      </c>
      <c r="X1431" s="113">
        <f>IFERROR(VLOOKUP(Query1[[#This Row],[ENTERPRISE_ID]],HR_tbl[],3,0), "Not on HR File")</f>
        <v>43123</v>
      </c>
      <c r="Y1431" s="234" t="str">
        <f>IFERROR(VLOOKUP(Query1[[#This Row],[ENTERPRISE_ID]], Addresses!$A:$Y,21,0), "Not on HR File")</f>
        <v>810 Mansfield Dr.</v>
      </c>
      <c r="Z1431" s="234">
        <f>IFERROR(VLOOKUP(Query1[[#This Row],[ENTERPRISE_ID]], Addresses!$A:$Y,22,0), "Not on HR File")</f>
        <v>0</v>
      </c>
      <c r="AA1431" s="234" t="str">
        <f>IFERROR(VLOOKUP(Query1[[#This Row],[ENTERPRISE_ID]], Addresses!$A:$Y,23,0), "Not on HR File")</f>
        <v>San Jose</v>
      </c>
      <c r="AB1431" s="234" t="str">
        <f>IFERROR(VLOOKUP(Query1[[#This Row],[ENTERPRISE_ID]], Addresses!$A:$Y,24,0), "Not on HR File")</f>
        <v>CA</v>
      </c>
      <c r="AC1431" s="234" t="str">
        <f>IFERROR(VLOOKUP(Query1[[#This Row],[ENTERPRISE_ID]], Addresses!$A:$Y,25,0), "Not on HR File")</f>
        <v>95128</v>
      </c>
      <c r="AD1431" s="230" t="s">
        <v>10996</v>
      </c>
      <c r="AE1431" s="235">
        <v>46086</v>
      </c>
    </row>
    <row r="1432" spans="1:31" x14ac:dyDescent="0.3">
      <c r="A1432" s="230" t="s">
        <v>16576</v>
      </c>
      <c r="B1432" s="230" t="str">
        <f>Query1[[#This Row],[LAST_NAME]]</f>
        <v>MILLER</v>
      </c>
      <c r="C1432" s="230" t="s">
        <v>16577</v>
      </c>
      <c r="D1432" s="230" t="s">
        <v>5627</v>
      </c>
      <c r="E1432" s="230" t="s">
        <v>16578</v>
      </c>
      <c r="F1432" s="230" t="s">
        <v>16579</v>
      </c>
      <c r="G1432" s="230" t="s">
        <v>16580</v>
      </c>
      <c r="H1432" s="230" t="str">
        <f>Query1[[#This Row],[FULL_NAME]]</f>
        <v>JESSE MILLER</v>
      </c>
      <c r="I1432" s="230" t="s">
        <v>4472</v>
      </c>
      <c r="J1432" s="230" t="s">
        <v>16581</v>
      </c>
      <c r="K1432" s="230" t="str">
        <f>Query1[[#This Row],[ENTERPRISE_ID]]</f>
        <v>JMIL001</v>
      </c>
      <c r="L1432" s="231">
        <v>3253206971</v>
      </c>
      <c r="M1432" s="230" t="s">
        <v>5630</v>
      </c>
      <c r="N1432" s="230" t="s">
        <v>16582</v>
      </c>
      <c r="O1432" s="230"/>
      <c r="P1432" s="230" t="s">
        <v>16583</v>
      </c>
      <c r="Q1432" s="230" t="s">
        <v>279</v>
      </c>
      <c r="R1432" s="230" t="s">
        <v>16584</v>
      </c>
      <c r="S1432" s="230" t="s">
        <v>5634</v>
      </c>
      <c r="T1432" s="232">
        <v>8998</v>
      </c>
      <c r="U1432" s="230" t="s">
        <v>5929</v>
      </c>
      <c r="V1432" s="230" t="s">
        <v>5930</v>
      </c>
      <c r="W1432" s="233" t="str">
        <f>IFERROR(VLOOKUP(Query1[[#This Row],[ENTERPRISE_ID]],HR_tbl[],2, 0), "Not on HR File")</f>
        <v>Service Technician 1, In-Home</v>
      </c>
      <c r="X1432" s="113">
        <f>IFERROR(VLOOKUP(Query1[[#This Row],[ENTERPRISE_ID]],HR_tbl[],3,0), "Not on HR File")</f>
        <v>35885</v>
      </c>
      <c r="Y1432" s="234" t="str">
        <f>IFERROR(VLOOKUP(Query1[[#This Row],[ENTERPRISE_ID]], Addresses!$A:$Y,21,0), "Not on HR File")</f>
        <v>PO BOX 3316</v>
      </c>
      <c r="Z1432" s="234">
        <f>IFERROR(VLOOKUP(Query1[[#This Row],[ENTERPRISE_ID]], Addresses!$A:$Y,22,0), "Not on HR File")</f>
        <v>0</v>
      </c>
      <c r="AA1432" s="234" t="str">
        <f>IFERROR(VLOOKUP(Query1[[#This Row],[ENTERPRISE_ID]], Addresses!$A:$Y,23,0), "Not on HR File")</f>
        <v>EARLY</v>
      </c>
      <c r="AB1432" s="234" t="str">
        <f>IFERROR(VLOOKUP(Query1[[#This Row],[ENTERPRISE_ID]], Addresses!$A:$Y,24,0), "Not on HR File")</f>
        <v>TX</v>
      </c>
      <c r="AC1432" s="234" t="str">
        <f>IFERROR(VLOOKUP(Query1[[#This Row],[ENTERPRISE_ID]], Addresses!$A:$Y,25,0), "Not on HR File")</f>
        <v>76803</v>
      </c>
      <c r="AD1432" s="230" t="s">
        <v>16585</v>
      </c>
      <c r="AE1432" s="235">
        <v>46086</v>
      </c>
    </row>
    <row r="1433" spans="1:31" x14ac:dyDescent="0.3">
      <c r="A1433" s="230" t="s">
        <v>18193</v>
      </c>
      <c r="B1433" s="230" t="str">
        <f>Query1[[#This Row],[LAST_NAME]]</f>
        <v>DUFF</v>
      </c>
      <c r="C1433" s="230" t="s">
        <v>18194</v>
      </c>
      <c r="D1433" s="230" t="s">
        <v>6091</v>
      </c>
      <c r="E1433" s="230" t="s">
        <v>18195</v>
      </c>
      <c r="F1433" s="230" t="s">
        <v>18196</v>
      </c>
      <c r="G1433" s="230" t="s">
        <v>18197</v>
      </c>
      <c r="H1433" s="230" t="str">
        <f>Query1[[#This Row],[FULL_NAME]]</f>
        <v>STEVE DUFF</v>
      </c>
      <c r="I1433" s="230" t="s">
        <v>18198</v>
      </c>
      <c r="J1433" s="230" t="s">
        <v>8627</v>
      </c>
      <c r="K1433" s="230" t="str">
        <f>Query1[[#This Row],[ENTERPRISE_ID]]</f>
        <v>SDUFF2</v>
      </c>
      <c r="L1433" s="231">
        <v>5172138464</v>
      </c>
      <c r="M1433" s="230" t="s">
        <v>5630</v>
      </c>
      <c r="N1433" s="230" t="s">
        <v>18199</v>
      </c>
      <c r="O1433" s="230"/>
      <c r="P1433" s="230" t="s">
        <v>18200</v>
      </c>
      <c r="Q1433" s="230" t="s">
        <v>752</v>
      </c>
      <c r="R1433" s="230" t="s">
        <v>18201</v>
      </c>
      <c r="S1433" s="230" t="s">
        <v>5714</v>
      </c>
      <c r="T1433" s="232">
        <v>8998</v>
      </c>
      <c r="U1433" s="230" t="s">
        <v>5995</v>
      </c>
      <c r="V1433" s="230" t="s">
        <v>5996</v>
      </c>
      <c r="W1433" s="233" t="str">
        <f>IFERROR(VLOOKUP(Query1[[#This Row],[ENTERPRISE_ID]],HR_tbl[],2, 0), "Not on HR File")</f>
        <v>Service Technician 1, In Home</v>
      </c>
      <c r="X1433" s="113">
        <f>IFERROR(VLOOKUP(Query1[[#This Row],[ENTERPRISE_ID]],HR_tbl[],3,0), "Not on HR File")</f>
        <v>33175</v>
      </c>
      <c r="Y1433" s="234" t="str">
        <f>IFERROR(VLOOKUP(Query1[[#This Row],[ENTERPRISE_ID]], Addresses!$A:$Y,21,0), "Not on HR File")</f>
        <v>725 beechnut ct</v>
      </c>
      <c r="Z1433" s="234">
        <f>IFERROR(VLOOKUP(Query1[[#This Row],[ENTERPRISE_ID]], Addresses!$A:$Y,22,0), "Not on HR File")</f>
        <v>0</v>
      </c>
      <c r="AA1433" s="234" t="str">
        <f>IFERROR(VLOOKUP(Query1[[#This Row],[ENTERPRISE_ID]], Addresses!$A:$Y,23,0), "Not on HR File")</f>
        <v>Fowlerville</v>
      </c>
      <c r="AB1433" s="234" t="str">
        <f>IFERROR(VLOOKUP(Query1[[#This Row],[ENTERPRISE_ID]], Addresses!$A:$Y,24,0), "Not on HR File")</f>
        <v>MI</v>
      </c>
      <c r="AC1433" s="234" t="str">
        <f>IFERROR(VLOOKUP(Query1[[#This Row],[ENTERPRISE_ID]], Addresses!$A:$Y,25,0), "Not on HR File")</f>
        <v>48836</v>
      </c>
      <c r="AD1433" s="230" t="s">
        <v>18202</v>
      </c>
      <c r="AE1433" s="235">
        <v>46086</v>
      </c>
    </row>
    <row r="1434" spans="1:31" x14ac:dyDescent="0.3">
      <c r="A1434" s="230" t="s">
        <v>17683</v>
      </c>
      <c r="B1434" s="230" t="str">
        <f>Query1[[#This Row],[LAST_NAME]]</f>
        <v>WELLIVER</v>
      </c>
      <c r="C1434" s="230" t="s">
        <v>17684</v>
      </c>
      <c r="D1434" s="230" t="s">
        <v>6304</v>
      </c>
      <c r="E1434" s="230" t="s">
        <v>17685</v>
      </c>
      <c r="F1434" s="230" t="s">
        <v>17686</v>
      </c>
      <c r="G1434" s="230" t="s">
        <v>17687</v>
      </c>
      <c r="H1434" s="230" t="str">
        <f>Query1[[#This Row],[FULL_NAME]]</f>
        <v>PAUL WELLIVER</v>
      </c>
      <c r="I1434" s="230" t="s">
        <v>17688</v>
      </c>
      <c r="J1434" s="230" t="s">
        <v>3860</v>
      </c>
      <c r="K1434" s="230" t="str">
        <f>Query1[[#This Row],[ENTERPRISE_ID]]</f>
        <v>PWELLIV</v>
      </c>
      <c r="L1434" s="231">
        <v>7859690740</v>
      </c>
      <c r="M1434" s="230" t="s">
        <v>5630</v>
      </c>
      <c r="N1434" s="230" t="s">
        <v>17689</v>
      </c>
      <c r="O1434" s="230"/>
      <c r="P1434" s="230" t="s">
        <v>17690</v>
      </c>
      <c r="Q1434" s="230" t="s">
        <v>549</v>
      </c>
      <c r="R1434" s="230" t="s">
        <v>17691</v>
      </c>
      <c r="S1434" s="230" t="s">
        <v>5664</v>
      </c>
      <c r="T1434" s="232">
        <v>8998</v>
      </c>
      <c r="U1434" s="230" t="s">
        <v>6907</v>
      </c>
      <c r="V1434" s="230" t="s">
        <v>6908</v>
      </c>
      <c r="W1434" s="233" t="str">
        <f>IFERROR(VLOOKUP(Query1[[#This Row],[ENTERPRISE_ID]],HR_tbl[],2, 0), "Not on HR File")</f>
        <v>Service Technician 3, In-Home</v>
      </c>
      <c r="X1434" s="113">
        <f>IFERROR(VLOOKUP(Query1[[#This Row],[ENTERPRISE_ID]],HR_tbl[],3,0), "Not on HR File")</f>
        <v>45305</v>
      </c>
      <c r="Y1434" s="234" t="str">
        <f>IFERROR(VLOOKUP(Query1[[#This Row],[ENTERPRISE_ID]], Addresses!$A:$Y,21,0), "Not on HR File")</f>
        <v>1436 NE 62ND ST</v>
      </c>
      <c r="Z1434" s="234">
        <f>IFERROR(VLOOKUP(Query1[[#This Row],[ENTERPRISE_ID]], Addresses!$A:$Y,22,0), "Not on HR File")</f>
        <v>0</v>
      </c>
      <c r="AA1434" s="234" t="str">
        <f>IFERROR(VLOOKUP(Query1[[#This Row],[ENTERPRISE_ID]], Addresses!$A:$Y,23,0), "Not on HR File")</f>
        <v>TOPEKA</v>
      </c>
      <c r="AB1434" s="234" t="str">
        <f>IFERROR(VLOOKUP(Query1[[#This Row],[ENTERPRISE_ID]], Addresses!$A:$Y,24,0), "Not on HR File")</f>
        <v>KS</v>
      </c>
      <c r="AC1434" s="234" t="str">
        <f>IFERROR(VLOOKUP(Query1[[#This Row],[ENTERPRISE_ID]], Addresses!$A:$Y,25,0), "Not on HR File")</f>
        <v>66617</v>
      </c>
      <c r="AD1434" s="230" t="s">
        <v>17692</v>
      </c>
      <c r="AE1434" s="235">
        <v>46086</v>
      </c>
    </row>
    <row r="1435" spans="1:31" x14ac:dyDescent="0.3">
      <c r="A1435" s="230" t="s">
        <v>12314</v>
      </c>
      <c r="B1435" s="230" t="str">
        <f>Query1[[#This Row],[LAST_NAME]]</f>
        <v>DAVALOS</v>
      </c>
      <c r="C1435" s="230" t="s">
        <v>12315</v>
      </c>
      <c r="D1435" s="230" t="s">
        <v>5719</v>
      </c>
      <c r="E1435" s="230" t="s">
        <v>12316</v>
      </c>
      <c r="F1435" s="230" t="s">
        <v>12317</v>
      </c>
      <c r="G1435" s="230" t="s">
        <v>12318</v>
      </c>
      <c r="H1435" s="230" t="str">
        <f>Query1[[#This Row],[FULL_NAME]]</f>
        <v>ARMANDO DAVALOS</v>
      </c>
      <c r="I1435" s="230" t="s">
        <v>12319</v>
      </c>
      <c r="J1435" s="230" t="s">
        <v>4419</v>
      </c>
      <c r="K1435" s="230" t="str">
        <f>Query1[[#This Row],[ENTERPRISE_ID]]</f>
        <v>ADAVALO</v>
      </c>
      <c r="L1435" s="231">
        <v>7089322534</v>
      </c>
      <c r="M1435" s="230" t="s">
        <v>5630</v>
      </c>
      <c r="N1435" s="230" t="s">
        <v>12320</v>
      </c>
      <c r="O1435" s="230"/>
      <c r="P1435" s="230" t="s">
        <v>12321</v>
      </c>
      <c r="Q1435" s="230" t="s">
        <v>250</v>
      </c>
      <c r="R1435" s="230" t="s">
        <v>12322</v>
      </c>
      <c r="S1435" s="230" t="s">
        <v>5634</v>
      </c>
      <c r="T1435" s="232">
        <v>8998</v>
      </c>
      <c r="U1435" s="230" t="s">
        <v>4624</v>
      </c>
      <c r="V1435" s="230" t="s">
        <v>5725</v>
      </c>
      <c r="W1435" s="233" t="str">
        <f>IFERROR(VLOOKUP(Query1[[#This Row],[ENTERPRISE_ID]],HR_tbl[],2, 0), "Not on HR File")</f>
        <v>HVAC Svc Tech II, Break/Fix</v>
      </c>
      <c r="X1435" s="113">
        <f>IFERROR(VLOOKUP(Query1[[#This Row],[ENTERPRISE_ID]],HR_tbl[],3,0), "Not on HR File")</f>
        <v>44279</v>
      </c>
      <c r="Y1435" s="234" t="str">
        <f>IFERROR(VLOOKUP(Query1[[#This Row],[ENTERPRISE_ID]], Addresses!$A:$Y,21,0), "Not on HR File")</f>
        <v>1705 highland ave</v>
      </c>
      <c r="Z1435" s="234">
        <f>IFERROR(VLOOKUP(Query1[[#This Row],[ENTERPRISE_ID]], Addresses!$A:$Y,22,0), "Not on HR File")</f>
        <v>0</v>
      </c>
      <c r="AA1435" s="234" t="str">
        <f>IFERROR(VLOOKUP(Query1[[#This Row],[ENTERPRISE_ID]], Addresses!$A:$Y,23,0), "Not on HR File")</f>
        <v>Crest hill</v>
      </c>
      <c r="AB1435" s="234" t="str">
        <f>IFERROR(VLOOKUP(Query1[[#This Row],[ENTERPRISE_ID]], Addresses!$A:$Y,24,0), "Not on HR File")</f>
        <v>IL</v>
      </c>
      <c r="AC1435" s="234" t="str">
        <f>IFERROR(VLOOKUP(Query1[[#This Row],[ENTERPRISE_ID]], Addresses!$A:$Y,25,0), "Not on HR File")</f>
        <v>60403</v>
      </c>
      <c r="AD1435" s="230" t="s">
        <v>12323</v>
      </c>
      <c r="AE1435" s="235">
        <v>46086</v>
      </c>
    </row>
    <row r="1436" spans="1:31" x14ac:dyDescent="0.3">
      <c r="A1436" s="230" t="s">
        <v>3111</v>
      </c>
      <c r="B1436" s="230" t="str">
        <f>Query1[[#This Row],[LAST_NAME]]</f>
        <v>LOPEZ</v>
      </c>
      <c r="C1436" s="230" t="s">
        <v>3112</v>
      </c>
      <c r="D1436" s="230" t="s">
        <v>6524</v>
      </c>
      <c r="E1436" s="230" t="s">
        <v>6861</v>
      </c>
      <c r="F1436" s="230" t="s">
        <v>6862</v>
      </c>
      <c r="G1436" s="230" t="s">
        <v>3113</v>
      </c>
      <c r="H1436" s="230" t="str">
        <f>Query1[[#This Row],[FULL_NAME]]</f>
        <v>GEORGE LOPEZ</v>
      </c>
      <c r="I1436" s="230" t="s">
        <v>4320</v>
      </c>
      <c r="J1436" s="230" t="s">
        <v>4066</v>
      </c>
      <c r="K1436" s="230" t="str">
        <f>Query1[[#This Row],[ENTERPRISE_ID]]</f>
        <v>GLOPEZ6</v>
      </c>
      <c r="L1436" s="231">
        <v>6617411308</v>
      </c>
      <c r="M1436" s="230" t="s">
        <v>5630</v>
      </c>
      <c r="N1436" s="230" t="s">
        <v>6863</v>
      </c>
      <c r="O1436" s="230" t="s">
        <v>6864</v>
      </c>
      <c r="P1436" s="230" t="s">
        <v>559</v>
      </c>
      <c r="Q1436" s="230" t="s">
        <v>219</v>
      </c>
      <c r="R1436" s="230" t="s">
        <v>6865</v>
      </c>
      <c r="S1436" s="230" t="s">
        <v>5664</v>
      </c>
      <c r="T1436" s="232">
        <v>8998</v>
      </c>
      <c r="U1436" s="230" t="s">
        <v>6866</v>
      </c>
      <c r="V1436" s="230" t="s">
        <v>6867</v>
      </c>
      <c r="W1436" s="233" t="str">
        <f>IFERROR(VLOOKUP(Query1[[#This Row],[ENTERPRISE_ID]],HR_tbl[],2, 0), "Not on HR File")</f>
        <v>Service Technician 2, Trainee</v>
      </c>
      <c r="X1436" s="113">
        <f>IFERROR(VLOOKUP(Query1[[#This Row],[ENTERPRISE_ID]],HR_tbl[],3,0), "Not on HR File")</f>
        <v>46033</v>
      </c>
      <c r="Y1436" s="234" t="str">
        <f>IFERROR(VLOOKUP(Query1[[#This Row],[ENTERPRISE_ID]], Addresses!$A:$Y,21,0), "Not on HR File")</f>
        <v>Not on HR File</v>
      </c>
      <c r="Z1436" s="234" t="str">
        <f>IFERROR(VLOOKUP(Query1[[#This Row],[ENTERPRISE_ID]], Addresses!$A:$Y,22,0), "Not on HR File")</f>
        <v>Not on HR File</v>
      </c>
      <c r="AA1436" s="234" t="str">
        <f>IFERROR(VLOOKUP(Query1[[#This Row],[ENTERPRISE_ID]], Addresses!$A:$Y,23,0), "Not on HR File")</f>
        <v>Not on HR File</v>
      </c>
      <c r="AB1436" s="234" t="str">
        <f>IFERROR(VLOOKUP(Query1[[#This Row],[ENTERPRISE_ID]], Addresses!$A:$Y,24,0), "Not on HR File")</f>
        <v>Not on HR File</v>
      </c>
      <c r="AC1436" s="234" t="str">
        <f>IFERROR(VLOOKUP(Query1[[#This Row],[ENTERPRISE_ID]], Addresses!$A:$Y,25,0), "Not on HR File")</f>
        <v>Not on HR File</v>
      </c>
      <c r="AD1436" s="230" t="s">
        <v>6868</v>
      </c>
      <c r="AE1436" s="235">
        <v>46086</v>
      </c>
    </row>
    <row r="1437" spans="1:31" x14ac:dyDescent="0.3">
      <c r="A1437" s="230" t="s">
        <v>7754</v>
      </c>
      <c r="B1437" s="230" t="str">
        <f>Query1[[#This Row],[LAST_NAME]]</f>
        <v>MURPHY JR</v>
      </c>
      <c r="C1437" s="230" t="s">
        <v>7755</v>
      </c>
      <c r="D1437" s="230" t="s">
        <v>5769</v>
      </c>
      <c r="E1437" s="230" t="s">
        <v>7756</v>
      </c>
      <c r="F1437" s="230" t="s">
        <v>7757</v>
      </c>
      <c r="G1437" s="230" t="s">
        <v>7758</v>
      </c>
      <c r="H1437" s="230" t="str">
        <f>Query1[[#This Row],[FULL_NAME]]</f>
        <v>FRANCIS MURPHY JR</v>
      </c>
      <c r="I1437" s="230" t="s">
        <v>7759</v>
      </c>
      <c r="J1437" s="230" t="s">
        <v>5042</v>
      </c>
      <c r="K1437" s="230" t="str">
        <f>Query1[[#This Row],[ENTERPRISE_ID]]</f>
        <v>FMURPH</v>
      </c>
      <c r="L1437" s="231">
        <v>5746214274</v>
      </c>
      <c r="M1437" s="230" t="s">
        <v>5630</v>
      </c>
      <c r="N1437" s="230" t="s">
        <v>7760</v>
      </c>
      <c r="O1437" s="230"/>
      <c r="P1437" s="230" t="s">
        <v>7761</v>
      </c>
      <c r="Q1437" s="230" t="s">
        <v>773</v>
      </c>
      <c r="R1437" s="230" t="s">
        <v>7762</v>
      </c>
      <c r="S1437" s="230" t="s">
        <v>5738</v>
      </c>
      <c r="T1437" s="232">
        <v>8998</v>
      </c>
      <c r="U1437" s="230" t="s">
        <v>1706</v>
      </c>
      <c r="V1437" s="230" t="s">
        <v>7763</v>
      </c>
      <c r="W1437" s="233" t="str">
        <f>IFERROR(VLOOKUP(Query1[[#This Row],[ENTERPRISE_ID]],HR_tbl[],2, 0), "Not on HR File")</f>
        <v>Service Technician 2, In-Home</v>
      </c>
      <c r="X1437" s="113">
        <f>IFERROR(VLOOKUP(Query1[[#This Row],[ENTERPRISE_ID]],HR_tbl[],3,0), "Not on HR File")</f>
        <v>33374</v>
      </c>
      <c r="Y1437" s="234" t="str">
        <f>IFERROR(VLOOKUP(Query1[[#This Row],[ENTERPRISE_ID]], Addresses!$A:$Y,21,0), "Not on HR File")</f>
        <v>6 n MCCORMICK</v>
      </c>
      <c r="Z1437" s="234" t="str">
        <f>IFERROR(VLOOKUP(Query1[[#This Row],[ENTERPRISE_ID]], Addresses!$A:$Y,22,0), "Not on HR File")</f>
        <v>P.O. BOX 126</v>
      </c>
      <c r="AA1437" s="234" t="str">
        <f>IFERROR(VLOOKUP(Query1[[#This Row],[ENTERPRISE_ID]], Addresses!$A:$Y,23,0), "Not on HR File")</f>
        <v>HAMLET</v>
      </c>
      <c r="AB1437" s="234" t="str">
        <f>IFERROR(VLOOKUP(Query1[[#This Row],[ENTERPRISE_ID]], Addresses!$A:$Y,24,0), "Not on HR File")</f>
        <v>IN</v>
      </c>
      <c r="AC1437" s="234" t="str">
        <f>IFERROR(VLOOKUP(Query1[[#This Row],[ENTERPRISE_ID]], Addresses!$A:$Y,25,0), "Not on HR File")</f>
        <v>46532</v>
      </c>
      <c r="AD1437" s="230" t="s">
        <v>7764</v>
      </c>
      <c r="AE1437" s="235">
        <v>46086</v>
      </c>
    </row>
    <row r="1438" spans="1:31" x14ac:dyDescent="0.3">
      <c r="A1438" s="230" t="s">
        <v>1683</v>
      </c>
      <c r="B1438" s="230" t="str">
        <f>Query1[[#This Row],[LAST_NAME]]</f>
        <v>CASTO</v>
      </c>
      <c r="C1438" s="230" t="s">
        <v>1685</v>
      </c>
      <c r="D1438" s="230" t="s">
        <v>5719</v>
      </c>
      <c r="E1438" s="230" t="s">
        <v>6241</v>
      </c>
      <c r="F1438" s="230" t="s">
        <v>6242</v>
      </c>
      <c r="G1438" s="230" t="s">
        <v>1686</v>
      </c>
      <c r="H1438" s="230" t="str">
        <f>Query1[[#This Row],[FULL_NAME]]</f>
        <v>DIVONTAE CASTO</v>
      </c>
      <c r="I1438" s="230" t="s">
        <v>6243</v>
      </c>
      <c r="J1438" s="230" t="s">
        <v>6244</v>
      </c>
      <c r="K1438" s="230" t="str">
        <f>Query1[[#This Row],[ENTERPRISE_ID]]</f>
        <v>DCASTO</v>
      </c>
      <c r="L1438" s="231">
        <v>9209616281</v>
      </c>
      <c r="M1438" s="230" t="s">
        <v>5630</v>
      </c>
      <c r="N1438" s="230" t="s">
        <v>6245</v>
      </c>
      <c r="O1438" s="230" t="s">
        <v>6246</v>
      </c>
      <c r="P1438" s="230" t="s">
        <v>1690</v>
      </c>
      <c r="Q1438" s="230" t="s">
        <v>453</v>
      </c>
      <c r="R1438" s="230" t="s">
        <v>6247</v>
      </c>
      <c r="S1438" s="230" t="s">
        <v>5634</v>
      </c>
      <c r="T1438" s="232">
        <v>8998</v>
      </c>
      <c r="U1438" s="230" t="s">
        <v>6248</v>
      </c>
      <c r="V1438" s="230" t="s">
        <v>6249</v>
      </c>
      <c r="W1438" s="233" t="str">
        <f>IFERROR(VLOOKUP(Query1[[#This Row],[ENTERPRISE_ID]],HR_tbl[],2, 0), "Not on HR File")</f>
        <v>Service Technician 2, In-Home</v>
      </c>
      <c r="X1438" s="113">
        <f>IFERROR(VLOOKUP(Query1[[#This Row],[ENTERPRISE_ID]],HR_tbl[],3,0), "Not on HR File")</f>
        <v>45942</v>
      </c>
      <c r="Y1438" s="234" t="str">
        <f>IFERROR(VLOOKUP(Query1[[#This Row],[ENTERPRISE_ID]], Addresses!$A:$Y,21,0), "Not on HR File")</f>
        <v>Not on HR File</v>
      </c>
      <c r="Z1438" s="234" t="str">
        <f>IFERROR(VLOOKUP(Query1[[#This Row],[ENTERPRISE_ID]], Addresses!$A:$Y,22,0), "Not on HR File")</f>
        <v>Not on HR File</v>
      </c>
      <c r="AA1438" s="234" t="str">
        <f>IFERROR(VLOOKUP(Query1[[#This Row],[ENTERPRISE_ID]], Addresses!$A:$Y,23,0), "Not on HR File")</f>
        <v>Not on HR File</v>
      </c>
      <c r="AB1438" s="234" t="str">
        <f>IFERROR(VLOOKUP(Query1[[#This Row],[ENTERPRISE_ID]], Addresses!$A:$Y,24,0), "Not on HR File")</f>
        <v>Not on HR File</v>
      </c>
      <c r="AC1438" s="234" t="str">
        <f>IFERROR(VLOOKUP(Query1[[#This Row],[ENTERPRISE_ID]], Addresses!$A:$Y,25,0), "Not on HR File")</f>
        <v>Not on HR File</v>
      </c>
      <c r="AD1438" s="230" t="s">
        <v>6250</v>
      </c>
      <c r="AE1438" s="235">
        <v>46086</v>
      </c>
    </row>
    <row r="1439" spans="1:31" x14ac:dyDescent="0.3">
      <c r="A1439" s="230" t="s">
        <v>805</v>
      </c>
      <c r="B1439" s="230" t="str">
        <f>Query1[[#This Row],[LAST_NAME]]</f>
        <v>DICKSON</v>
      </c>
      <c r="C1439" s="230" t="s">
        <v>806</v>
      </c>
      <c r="D1439" s="230" t="s">
        <v>5669</v>
      </c>
      <c r="E1439" s="230" t="s">
        <v>7430</v>
      </c>
      <c r="F1439" s="230" t="s">
        <v>7431</v>
      </c>
      <c r="G1439" s="230" t="s">
        <v>807</v>
      </c>
      <c r="H1439" s="230" t="str">
        <f>Query1[[#This Row],[FULL_NAME]]</f>
        <v>JONATHON DICKSON</v>
      </c>
      <c r="I1439" s="230" t="s">
        <v>7432</v>
      </c>
      <c r="J1439" s="230" t="s">
        <v>7433</v>
      </c>
      <c r="K1439" s="230" t="str">
        <f>Query1[[#This Row],[ENTERPRISE_ID]]</f>
        <v>JDICKSO</v>
      </c>
      <c r="L1439" s="231">
        <v>2089482947</v>
      </c>
      <c r="M1439" s="230" t="s">
        <v>5630</v>
      </c>
      <c r="N1439" s="230" t="s">
        <v>7434</v>
      </c>
      <c r="O1439" s="230"/>
      <c r="P1439" s="230" t="s">
        <v>7435</v>
      </c>
      <c r="Q1439" s="230" t="s">
        <v>812</v>
      </c>
      <c r="R1439" s="230" t="s">
        <v>7436</v>
      </c>
      <c r="S1439" s="230" t="s">
        <v>5634</v>
      </c>
      <c r="T1439" s="232">
        <v>8998</v>
      </c>
      <c r="U1439" s="230" t="s">
        <v>1959</v>
      </c>
      <c r="V1439" s="230" t="s">
        <v>6561</v>
      </c>
      <c r="W1439" s="233" t="str">
        <f>IFERROR(VLOOKUP(Query1[[#This Row],[ENTERPRISE_ID]],HR_tbl[],2, 0), "Not on HR File")</f>
        <v>Service Technician 3, In-Home</v>
      </c>
      <c r="X1439" s="113">
        <f>IFERROR(VLOOKUP(Query1[[#This Row],[ENTERPRISE_ID]],HR_tbl[],3,0), "Not on HR File")</f>
        <v>45424</v>
      </c>
      <c r="Y1439" s="234" t="str">
        <f>IFERROR(VLOOKUP(Query1[[#This Row],[ENTERPRISE_ID]], Addresses!$A:$Y,21,0), "Not on HR File")</f>
        <v>29305 LELAND RD.</v>
      </c>
      <c r="Z1439" s="234">
        <f>IFERROR(VLOOKUP(Query1[[#This Row],[ENTERPRISE_ID]], Addresses!$A:$Y,22,0), "Not on HR File")</f>
        <v>0</v>
      </c>
      <c r="AA1439" s="234" t="str">
        <f>IFERROR(VLOOKUP(Query1[[#This Row],[ENTERPRISE_ID]], Addresses!$A:$Y,23,0), "Not on HR File")</f>
        <v>JULIAETTA</v>
      </c>
      <c r="AB1439" s="234" t="str">
        <f>IFERROR(VLOOKUP(Query1[[#This Row],[ENTERPRISE_ID]], Addresses!$A:$Y,24,0), "Not on HR File")</f>
        <v>ID</v>
      </c>
      <c r="AC1439" s="234" t="str">
        <f>IFERROR(VLOOKUP(Query1[[#This Row],[ENTERPRISE_ID]], Addresses!$A:$Y,25,0), "Not on HR File")</f>
        <v>83535</v>
      </c>
      <c r="AD1439" s="230" t="s">
        <v>7437</v>
      </c>
      <c r="AE1439" s="235">
        <v>46086</v>
      </c>
    </row>
    <row r="1440" spans="1:31" x14ac:dyDescent="0.3">
      <c r="A1440" s="230" t="s">
        <v>11538</v>
      </c>
      <c r="B1440" s="230" t="str">
        <f>Query1[[#This Row],[LAST_NAME]]</f>
        <v>GOMEZ</v>
      </c>
      <c r="C1440" s="230" t="s">
        <v>11539</v>
      </c>
      <c r="D1440" s="230" t="s">
        <v>6040</v>
      </c>
      <c r="E1440" s="230" t="s">
        <v>11540</v>
      </c>
      <c r="F1440" s="230" t="s">
        <v>11541</v>
      </c>
      <c r="G1440" s="230" t="s">
        <v>6050</v>
      </c>
      <c r="H1440" s="230" t="str">
        <f>Query1[[#This Row],[FULL_NAME]]</f>
        <v>ERNESTO GOMEZ</v>
      </c>
      <c r="I1440" s="230" t="s">
        <v>11542</v>
      </c>
      <c r="J1440" s="230" t="s">
        <v>11543</v>
      </c>
      <c r="K1440" s="230" t="str">
        <f>Query1[[#This Row],[ENTERPRISE_ID]]</f>
        <v>EGOMEZ2</v>
      </c>
      <c r="L1440" s="231">
        <v>7605808909</v>
      </c>
      <c r="M1440" s="230" t="s">
        <v>5630</v>
      </c>
      <c r="N1440" s="230" t="s">
        <v>11544</v>
      </c>
      <c r="O1440" s="230"/>
      <c r="P1440" s="230" t="s">
        <v>11545</v>
      </c>
      <c r="Q1440" s="230" t="s">
        <v>219</v>
      </c>
      <c r="R1440" s="230" t="s">
        <v>11546</v>
      </c>
      <c r="S1440" s="230" t="s">
        <v>5714</v>
      </c>
      <c r="T1440" s="232">
        <v>8998</v>
      </c>
      <c r="U1440" s="230" t="s">
        <v>5715</v>
      </c>
      <c r="V1440" s="230" t="s">
        <v>5716</v>
      </c>
      <c r="W1440" s="233" t="str">
        <f>IFERROR(VLOOKUP(Query1[[#This Row],[ENTERPRISE_ID]],HR_tbl[],2, 0), "Not on HR File")</f>
        <v>Team Lead Technician</v>
      </c>
      <c r="X1440" s="113">
        <f>IFERROR(VLOOKUP(Query1[[#This Row],[ENTERPRISE_ID]],HR_tbl[],3,0), "Not on HR File")</f>
        <v>40771</v>
      </c>
      <c r="Y1440" s="234" t="str">
        <f>IFERROR(VLOOKUP(Query1[[#This Row],[ENTERPRISE_ID]], Addresses!$A:$Y,21,0), "Not on HR File")</f>
        <v>14610 Apple Valley Rd</v>
      </c>
      <c r="Z1440" s="234">
        <f>IFERROR(VLOOKUP(Query1[[#This Row],[ENTERPRISE_ID]], Addresses!$A:$Y,22,0), "Not on HR File")</f>
        <v>0</v>
      </c>
      <c r="AA1440" s="234" t="str">
        <f>IFERROR(VLOOKUP(Query1[[#This Row],[ENTERPRISE_ID]], Addresses!$A:$Y,23,0), "Not on HR File")</f>
        <v>Apple Valley</v>
      </c>
      <c r="AB1440" s="234" t="str">
        <f>IFERROR(VLOOKUP(Query1[[#This Row],[ENTERPRISE_ID]], Addresses!$A:$Y,24,0), "Not on HR File")</f>
        <v>CA</v>
      </c>
      <c r="AC1440" s="234" t="str">
        <f>IFERROR(VLOOKUP(Query1[[#This Row],[ENTERPRISE_ID]], Addresses!$A:$Y,25,0), "Not on HR File")</f>
        <v>92307</v>
      </c>
      <c r="AD1440" s="230" t="s">
        <v>11547</v>
      </c>
      <c r="AE1440" s="235">
        <v>46086</v>
      </c>
    </row>
    <row r="1441" spans="1:31" x14ac:dyDescent="0.3">
      <c r="A1441" s="230" t="s">
        <v>2047</v>
      </c>
      <c r="B1441" s="230" t="str">
        <f>Query1[[#This Row],[LAST_NAME]]</f>
        <v>KATAWAZI</v>
      </c>
      <c r="C1441" s="230" t="s">
        <v>2049</v>
      </c>
      <c r="D1441" s="230" t="s">
        <v>5788</v>
      </c>
      <c r="E1441" s="230" t="s">
        <v>15799</v>
      </c>
      <c r="F1441" s="230" t="s">
        <v>15800</v>
      </c>
      <c r="G1441" s="230" t="s">
        <v>2050</v>
      </c>
      <c r="H1441" s="230" t="str">
        <f>Query1[[#This Row],[FULL_NAME]]</f>
        <v>ABDUL LATIF KATAWAZI</v>
      </c>
      <c r="I1441" s="230" t="s">
        <v>3853</v>
      </c>
      <c r="J1441" s="230" t="s">
        <v>3852</v>
      </c>
      <c r="K1441" s="230" t="str">
        <f>Query1[[#This Row],[ENTERPRISE_ID]]</f>
        <v>AKATAWA</v>
      </c>
      <c r="L1441" s="231">
        <v>7038631826</v>
      </c>
      <c r="M1441" s="230" t="s">
        <v>5630</v>
      </c>
      <c r="N1441" s="230" t="s">
        <v>15801</v>
      </c>
      <c r="O1441" s="230" t="s">
        <v>15802</v>
      </c>
      <c r="P1441" s="230" t="s">
        <v>11862</v>
      </c>
      <c r="Q1441" s="230" t="s">
        <v>328</v>
      </c>
      <c r="R1441" s="230" t="s">
        <v>15803</v>
      </c>
      <c r="S1441" s="230" t="s">
        <v>5634</v>
      </c>
      <c r="T1441" s="232">
        <v>8998</v>
      </c>
      <c r="U1441" s="230" t="s">
        <v>7359</v>
      </c>
      <c r="V1441" s="230" t="s">
        <v>7360</v>
      </c>
      <c r="W1441" s="233" t="str">
        <f>IFERROR(VLOOKUP(Query1[[#This Row],[ENTERPRISE_ID]],HR_tbl[],2, 0), "Not on HR File")</f>
        <v>Service Technician 3, In-Home</v>
      </c>
      <c r="X1441" s="113">
        <f>IFERROR(VLOOKUP(Query1[[#This Row],[ENTERPRISE_ID]],HR_tbl[],3,0), "Not on HR File")</f>
        <v>45858</v>
      </c>
      <c r="Y1441" s="234" t="str">
        <f>IFERROR(VLOOKUP(Query1[[#This Row],[ENTERPRISE_ID]], Addresses!$A:$Y,21,0), "Not on HR File")</f>
        <v>14065 LOTUS LANE</v>
      </c>
      <c r="Z1441" s="234" t="str">
        <f>IFERROR(VLOOKUP(Query1[[#This Row],[ENTERPRISE_ID]], Addresses!$A:$Y,22,0), "Not on HR File")</f>
        <v>UNIT 1013</v>
      </c>
      <c r="AA1441" s="234" t="str">
        <f>IFERROR(VLOOKUP(Query1[[#This Row],[ENTERPRISE_ID]], Addresses!$A:$Y,23,0), "Not on HR File")</f>
        <v>CENTREVILLE</v>
      </c>
      <c r="AB1441" s="234" t="str">
        <f>IFERROR(VLOOKUP(Query1[[#This Row],[ENTERPRISE_ID]], Addresses!$A:$Y,24,0), "Not on HR File")</f>
        <v>VA</v>
      </c>
      <c r="AC1441" s="234" t="str">
        <f>IFERROR(VLOOKUP(Query1[[#This Row],[ENTERPRISE_ID]], Addresses!$A:$Y,25,0), "Not on HR File")</f>
        <v>20120</v>
      </c>
      <c r="AD1441" s="230" t="s">
        <v>15804</v>
      </c>
      <c r="AE1441" s="235">
        <v>46086</v>
      </c>
    </row>
    <row r="1442" spans="1:31" x14ac:dyDescent="0.3">
      <c r="A1442" s="230" t="s">
        <v>9720</v>
      </c>
      <c r="B1442" s="230" t="str">
        <f>Query1[[#This Row],[LAST_NAME]]</f>
        <v>HAJARAN</v>
      </c>
      <c r="C1442" s="230" t="s">
        <v>9721</v>
      </c>
      <c r="D1442" s="230" t="s">
        <v>6091</v>
      </c>
      <c r="E1442" s="230" t="s">
        <v>9722</v>
      </c>
      <c r="F1442" s="230" t="s">
        <v>9723</v>
      </c>
      <c r="G1442" s="230" t="s">
        <v>9724</v>
      </c>
      <c r="H1442" s="230" t="str">
        <f>Query1[[#This Row],[FULL_NAME]]</f>
        <v>ABDALSLAM HAJARAN</v>
      </c>
      <c r="I1442" s="230" t="s">
        <v>9725</v>
      </c>
      <c r="J1442" s="230" t="s">
        <v>9726</v>
      </c>
      <c r="K1442" s="230" t="str">
        <f>Query1[[#This Row],[ENTERPRISE_ID]]</f>
        <v>AHAJARA</v>
      </c>
      <c r="L1442" s="231">
        <v>3135890478</v>
      </c>
      <c r="M1442" s="230" t="s">
        <v>5630</v>
      </c>
      <c r="N1442" s="230" t="s">
        <v>9727</v>
      </c>
      <c r="O1442" s="230"/>
      <c r="P1442" s="230" t="s">
        <v>9171</v>
      </c>
      <c r="Q1442" s="230" t="s">
        <v>752</v>
      </c>
      <c r="R1442" s="230" t="s">
        <v>9172</v>
      </c>
      <c r="S1442" s="230" t="s">
        <v>5664</v>
      </c>
      <c r="T1442" s="232">
        <v>8998</v>
      </c>
      <c r="U1442" s="230" t="s">
        <v>5995</v>
      </c>
      <c r="V1442" s="230" t="s">
        <v>5996</v>
      </c>
      <c r="W1442" s="233" t="str">
        <f>IFERROR(VLOOKUP(Query1[[#This Row],[ENTERPRISE_ID]],HR_tbl[],2, 0), "Not on HR File")</f>
        <v>Service Technician 1, In Home</v>
      </c>
      <c r="X1442" s="113">
        <f>IFERROR(VLOOKUP(Query1[[#This Row],[ENTERPRISE_ID]],HR_tbl[],3,0), "Not on HR File")</f>
        <v>46061</v>
      </c>
      <c r="Y1442" s="234" t="str">
        <f>IFERROR(VLOOKUP(Query1[[#This Row],[ENTERPRISE_ID]], Addresses!$A:$Y,21,0), "Not on HR File")</f>
        <v>Not on HR File</v>
      </c>
      <c r="Z1442" s="234" t="str">
        <f>IFERROR(VLOOKUP(Query1[[#This Row],[ENTERPRISE_ID]], Addresses!$A:$Y,22,0), "Not on HR File")</f>
        <v>Not on HR File</v>
      </c>
      <c r="AA1442" s="234" t="str">
        <f>IFERROR(VLOOKUP(Query1[[#This Row],[ENTERPRISE_ID]], Addresses!$A:$Y,23,0), "Not on HR File")</f>
        <v>Not on HR File</v>
      </c>
      <c r="AB1442" s="234" t="str">
        <f>IFERROR(VLOOKUP(Query1[[#This Row],[ENTERPRISE_ID]], Addresses!$A:$Y,24,0), "Not on HR File")</f>
        <v>Not on HR File</v>
      </c>
      <c r="AC1442" s="234" t="str">
        <f>IFERROR(VLOOKUP(Query1[[#This Row],[ENTERPRISE_ID]], Addresses!$A:$Y,25,0), "Not on HR File")</f>
        <v>Not on HR File</v>
      </c>
      <c r="AD1442" s="230" t="s">
        <v>9728</v>
      </c>
      <c r="AE1442" s="235">
        <v>46086</v>
      </c>
    </row>
    <row r="1443" spans="1:31" x14ac:dyDescent="0.3">
      <c r="A1443" s="230" t="s">
        <v>3194</v>
      </c>
      <c r="B1443" s="230" t="str">
        <f>Query1[[#This Row],[LAST_NAME]]</f>
        <v>KRETSCHMER</v>
      </c>
      <c r="C1443" s="230" t="s">
        <v>3195</v>
      </c>
      <c r="D1443" s="230" t="s">
        <v>5990</v>
      </c>
      <c r="E1443" s="230" t="s">
        <v>7627</v>
      </c>
      <c r="F1443" s="230" t="s">
        <v>7628</v>
      </c>
      <c r="G1443" s="230" t="s">
        <v>3196</v>
      </c>
      <c r="H1443" s="230" t="str">
        <f>Query1[[#This Row],[FULL_NAME]]</f>
        <v>ROBERT KRETSCHMER</v>
      </c>
      <c r="I1443" s="230" t="s">
        <v>4876</v>
      </c>
      <c r="J1443" s="230" t="s">
        <v>4188</v>
      </c>
      <c r="K1443" s="230" t="str">
        <f>Query1[[#This Row],[ENTERPRISE_ID]]</f>
        <v>RKRETSC</v>
      </c>
      <c r="L1443" s="231">
        <v>3144591461</v>
      </c>
      <c r="M1443" s="230" t="s">
        <v>5630</v>
      </c>
      <c r="N1443" s="230" t="s">
        <v>7629</v>
      </c>
      <c r="O1443" s="230"/>
      <c r="P1443" s="230" t="s">
        <v>7630</v>
      </c>
      <c r="Q1443" s="230" t="s">
        <v>250</v>
      </c>
      <c r="R1443" s="230" t="s">
        <v>7631</v>
      </c>
      <c r="S1443" s="230" t="s">
        <v>5916</v>
      </c>
      <c r="T1443" s="232">
        <v>8998</v>
      </c>
      <c r="U1443" s="230" t="s">
        <v>5995</v>
      </c>
      <c r="V1443" s="230" t="s">
        <v>5996</v>
      </c>
      <c r="W1443" s="233" t="str">
        <f>IFERROR(VLOOKUP(Query1[[#This Row],[ENTERPRISE_ID]],HR_tbl[],2, 0), "Not on HR File")</f>
        <v>Service Technician 1, In Home</v>
      </c>
      <c r="X1443" s="113">
        <f>IFERROR(VLOOKUP(Query1[[#This Row],[ENTERPRISE_ID]],HR_tbl[],3,0), "Not on HR File")</f>
        <v>44819</v>
      </c>
      <c r="Y1443" s="234" t="str">
        <f>IFERROR(VLOOKUP(Query1[[#This Row],[ENTERPRISE_ID]], Addresses!$A:$Y,21,0), "Not on HR File")</f>
        <v>2000 E. MAIN STREET</v>
      </c>
      <c r="Z1443" s="234">
        <f>IFERROR(VLOOKUP(Query1[[#This Row],[ENTERPRISE_ID]], Addresses!$A:$Y,22,0), "Not on HR File")</f>
        <v>0</v>
      </c>
      <c r="AA1443" s="234" t="str">
        <f>IFERROR(VLOOKUP(Query1[[#This Row],[ENTERPRISE_ID]], Addresses!$A:$Y,23,0), "Not on HR File")</f>
        <v>BELLEVILLE</v>
      </c>
      <c r="AB1443" s="234" t="str">
        <f>IFERROR(VLOOKUP(Query1[[#This Row],[ENTERPRISE_ID]], Addresses!$A:$Y,24,0), "Not on HR File")</f>
        <v>IL</v>
      </c>
      <c r="AC1443" s="234" t="str">
        <f>IFERROR(VLOOKUP(Query1[[#This Row],[ENTERPRISE_ID]], Addresses!$A:$Y,25,0), "Not on HR File")</f>
        <v>62221</v>
      </c>
      <c r="AD1443" s="230" t="s">
        <v>7632</v>
      </c>
      <c r="AE1443" s="235">
        <v>46086</v>
      </c>
    </row>
    <row r="1444" spans="1:31" x14ac:dyDescent="0.3">
      <c r="A1444" s="230" t="s">
        <v>2390</v>
      </c>
      <c r="B1444" s="230" t="str">
        <f>Query1[[#This Row],[LAST_NAME]]</f>
        <v>FERNANDEZ</v>
      </c>
      <c r="C1444" s="230" t="s">
        <v>2391</v>
      </c>
      <c r="D1444" s="230" t="s">
        <v>6339</v>
      </c>
      <c r="E1444" s="230" t="s">
        <v>14594</v>
      </c>
      <c r="F1444" s="230" t="s">
        <v>14595</v>
      </c>
      <c r="G1444" s="230" t="s">
        <v>2392</v>
      </c>
      <c r="H1444" s="230" t="str">
        <f>Query1[[#This Row],[FULL_NAME]]</f>
        <v>HECTOR FERNANDEZ</v>
      </c>
      <c r="I1444" s="230" t="s">
        <v>4890</v>
      </c>
      <c r="J1444" s="230" t="s">
        <v>4889</v>
      </c>
      <c r="K1444" s="230" t="str">
        <f>Query1[[#This Row],[ENTERPRISE_ID]]</f>
        <v>HFERNAN</v>
      </c>
      <c r="L1444" s="231">
        <v>9736260994</v>
      </c>
      <c r="M1444" s="230" t="s">
        <v>5630</v>
      </c>
      <c r="N1444" s="230" t="s">
        <v>14596</v>
      </c>
      <c r="O1444" s="230"/>
      <c r="P1444" s="230" t="s">
        <v>6858</v>
      </c>
      <c r="Q1444" s="230" t="s">
        <v>719</v>
      </c>
      <c r="R1444" s="230" t="s">
        <v>14597</v>
      </c>
      <c r="S1444" s="230" t="s">
        <v>5916</v>
      </c>
      <c r="T1444" s="232">
        <v>8998</v>
      </c>
      <c r="U1444" s="230" t="s">
        <v>8726</v>
      </c>
      <c r="V1444" s="230" t="s">
        <v>8727</v>
      </c>
      <c r="W1444" s="233" t="str">
        <f>IFERROR(VLOOKUP(Query1[[#This Row],[ENTERPRISE_ID]],HR_tbl[],2, 0), "Not on HR File")</f>
        <v>Service Technician 2, In-Home</v>
      </c>
      <c r="X1444" s="113">
        <f>IFERROR(VLOOKUP(Query1[[#This Row],[ENTERPRISE_ID]],HR_tbl[],3,0), "Not on HR File")</f>
        <v>45886</v>
      </c>
      <c r="Y1444" s="234" t="str">
        <f>IFERROR(VLOOKUP(Query1[[#This Row],[ENTERPRISE_ID]], Addresses!$A:$Y,21,0), "Not on HR File")</f>
        <v>127 ALBION AVENUE</v>
      </c>
      <c r="Z1444" s="234">
        <f>IFERROR(VLOOKUP(Query1[[#This Row],[ENTERPRISE_ID]], Addresses!$A:$Y,22,0), "Not on HR File")</f>
        <v>0</v>
      </c>
      <c r="AA1444" s="234" t="str">
        <f>IFERROR(VLOOKUP(Query1[[#This Row],[ENTERPRISE_ID]], Addresses!$A:$Y,23,0), "Not on HR File")</f>
        <v>PATERSON</v>
      </c>
      <c r="AB1444" s="234" t="str">
        <f>IFERROR(VLOOKUP(Query1[[#This Row],[ENTERPRISE_ID]], Addresses!$A:$Y,24,0), "Not on HR File")</f>
        <v>NJ</v>
      </c>
      <c r="AC1444" s="234" t="str">
        <f>IFERROR(VLOOKUP(Query1[[#This Row],[ENTERPRISE_ID]], Addresses!$A:$Y,25,0), "Not on HR File")</f>
        <v>07502</v>
      </c>
      <c r="AD1444" s="230" t="s">
        <v>14598</v>
      </c>
      <c r="AE1444" s="235">
        <v>46086</v>
      </c>
    </row>
    <row r="1445" spans="1:31" x14ac:dyDescent="0.3">
      <c r="A1445" s="230" t="s">
        <v>12761</v>
      </c>
      <c r="B1445" s="230" t="str">
        <f>Query1[[#This Row],[LAST_NAME]]</f>
        <v>TAVYANSKYY</v>
      </c>
      <c r="C1445" s="230" t="s">
        <v>957</v>
      </c>
      <c r="D1445" s="230" t="s">
        <v>5719</v>
      </c>
      <c r="E1445" s="230" t="s">
        <v>12762</v>
      </c>
      <c r="F1445" s="230" t="s">
        <v>12763</v>
      </c>
      <c r="G1445" s="230" t="s">
        <v>958</v>
      </c>
      <c r="H1445" s="230" t="str">
        <f>Query1[[#This Row],[FULL_NAME]]</f>
        <v>VLADISLAV TAVYANSKYY</v>
      </c>
      <c r="I1445" s="230" t="s">
        <v>12764</v>
      </c>
      <c r="J1445" s="230" t="s">
        <v>12765</v>
      </c>
      <c r="K1445" s="230" t="str">
        <f>Query1[[#This Row],[ENTERPRISE_ID]]</f>
        <v>VTAVYAN</v>
      </c>
      <c r="L1445" s="231">
        <v>5635790206</v>
      </c>
      <c r="M1445" s="230" t="s">
        <v>5630</v>
      </c>
      <c r="N1445" s="230" t="s">
        <v>12766</v>
      </c>
      <c r="O1445" s="230"/>
      <c r="P1445" s="230" t="s">
        <v>12767</v>
      </c>
      <c r="Q1445" s="230" t="s">
        <v>201</v>
      </c>
      <c r="R1445" s="230" t="s">
        <v>12768</v>
      </c>
      <c r="S1445" s="230" t="s">
        <v>5634</v>
      </c>
      <c r="T1445" s="232">
        <v>8998</v>
      </c>
      <c r="U1445" s="230" t="s">
        <v>6615</v>
      </c>
      <c r="V1445" s="230" t="s">
        <v>6616</v>
      </c>
      <c r="W1445" s="233" t="str">
        <f>IFERROR(VLOOKUP(Query1[[#This Row],[ENTERPRISE_ID]],HR_tbl[],2, 0), "Not on HR File")</f>
        <v>Service Technician 2, In-Home</v>
      </c>
      <c r="X1445" s="113">
        <f>IFERROR(VLOOKUP(Query1[[#This Row],[ENTERPRISE_ID]],HR_tbl[],3,0), "Not on HR File")</f>
        <v>45872</v>
      </c>
      <c r="Y1445" s="234" t="str">
        <f>IFERROR(VLOOKUP(Query1[[#This Row],[ENTERPRISE_ID]], Addresses!$A:$Y,21,0), "Not on HR File")</f>
        <v>701 ALLAMAKEE ST</v>
      </c>
      <c r="Z1445" s="234">
        <f>IFERROR(VLOOKUP(Query1[[#This Row],[ENTERPRISE_ID]], Addresses!$A:$Y,22,0), "Not on HR File")</f>
        <v>0</v>
      </c>
      <c r="AA1445" s="234" t="str">
        <f>IFERROR(VLOOKUP(Query1[[#This Row],[ENTERPRISE_ID]], Addresses!$A:$Y,23,0), "Not on HR File")</f>
        <v>WAUKON</v>
      </c>
      <c r="AB1445" s="234" t="str">
        <f>IFERROR(VLOOKUP(Query1[[#This Row],[ENTERPRISE_ID]], Addresses!$A:$Y,24,0), "Not on HR File")</f>
        <v>IA</v>
      </c>
      <c r="AC1445" s="234" t="str">
        <f>IFERROR(VLOOKUP(Query1[[#This Row],[ENTERPRISE_ID]], Addresses!$A:$Y,25,0), "Not on HR File")</f>
        <v>52172</v>
      </c>
      <c r="AD1445" s="230" t="s">
        <v>12769</v>
      </c>
      <c r="AE1445" s="235">
        <v>46086</v>
      </c>
    </row>
    <row r="1446" spans="1:31" x14ac:dyDescent="0.3">
      <c r="A1446" s="230" t="s">
        <v>6735</v>
      </c>
      <c r="B1446" s="230" t="str">
        <f>Query1[[#This Row],[LAST_NAME]]</f>
        <v>GRANADO</v>
      </c>
      <c r="C1446" s="230" t="s">
        <v>6736</v>
      </c>
      <c r="D1446" s="230" t="s">
        <v>5647</v>
      </c>
      <c r="E1446" s="230" t="s">
        <v>6737</v>
      </c>
      <c r="F1446" s="230" t="s">
        <v>6738</v>
      </c>
      <c r="G1446" s="230" t="s">
        <v>6739</v>
      </c>
      <c r="H1446" s="230" t="str">
        <f>Query1[[#This Row],[FULL_NAME]]</f>
        <v>MICHAEL GRANADO</v>
      </c>
      <c r="I1446" s="230" t="s">
        <v>6740</v>
      </c>
      <c r="J1446" s="230" t="s">
        <v>3909</v>
      </c>
      <c r="K1446" s="230" t="str">
        <f>Query1[[#This Row],[ENTERPRISE_ID]]</f>
        <v>MGRANAD</v>
      </c>
      <c r="L1446" s="231">
        <v>9158731039</v>
      </c>
      <c r="M1446" s="230" t="s">
        <v>5630</v>
      </c>
      <c r="N1446" s="230" t="s">
        <v>6741</v>
      </c>
      <c r="O1446" s="230"/>
      <c r="P1446" s="230" t="s">
        <v>6742</v>
      </c>
      <c r="Q1446" s="230" t="s">
        <v>3619</v>
      </c>
      <c r="R1446" s="230" t="s">
        <v>6743</v>
      </c>
      <c r="S1446" s="230" t="s">
        <v>5634</v>
      </c>
      <c r="T1446" s="232">
        <v>8998</v>
      </c>
      <c r="U1446" s="230" t="s">
        <v>6204</v>
      </c>
      <c r="V1446" s="230" t="s">
        <v>6205</v>
      </c>
      <c r="W1446" s="233" t="str">
        <f>IFERROR(VLOOKUP(Query1[[#This Row],[ENTERPRISE_ID]],HR_tbl[],2, 0), "Not on HR File")</f>
        <v>Service Technician 2, In-Home</v>
      </c>
      <c r="X1446" s="113">
        <f>IFERROR(VLOOKUP(Query1[[#This Row],[ENTERPRISE_ID]],HR_tbl[],3,0), "Not on HR File")</f>
        <v>44637</v>
      </c>
      <c r="Y1446" s="234" t="str">
        <f>IFERROR(VLOOKUP(Query1[[#This Row],[ENTERPRISE_ID]], Addresses!$A:$Y,21,0), "Not on HR File")</f>
        <v>1316 E MAY AVENUE</v>
      </c>
      <c r="Z1446" s="234">
        <f>IFERROR(VLOOKUP(Query1[[#This Row],[ENTERPRISE_ID]], Addresses!$A:$Y,22,0), "Not on HR File")</f>
        <v>0</v>
      </c>
      <c r="AA1446" s="234" t="str">
        <f>IFERROR(VLOOKUP(Query1[[#This Row],[ENTERPRISE_ID]], Addresses!$A:$Y,23,0), "Not on HR File")</f>
        <v>LAS CRUCES</v>
      </c>
      <c r="AB1446" s="234" t="str">
        <f>IFERROR(VLOOKUP(Query1[[#This Row],[ENTERPRISE_ID]], Addresses!$A:$Y,24,0), "Not on HR File")</f>
        <v>NM</v>
      </c>
      <c r="AC1446" s="234" t="str">
        <f>IFERROR(VLOOKUP(Query1[[#This Row],[ENTERPRISE_ID]], Addresses!$A:$Y,25,0), "Not on HR File")</f>
        <v>88001</v>
      </c>
      <c r="AD1446" s="230" t="s">
        <v>6744</v>
      </c>
      <c r="AE1446" s="235">
        <v>46086</v>
      </c>
    </row>
    <row r="1447" spans="1:31" x14ac:dyDescent="0.3">
      <c r="A1447" s="230" t="s">
        <v>10460</v>
      </c>
      <c r="B1447" s="230" t="str">
        <f>Query1[[#This Row],[LAST_NAME]]</f>
        <v>ESTES</v>
      </c>
      <c r="C1447" s="230" t="s">
        <v>10461</v>
      </c>
      <c r="D1447" s="230" t="s">
        <v>5854</v>
      </c>
      <c r="E1447" s="230" t="s">
        <v>10462</v>
      </c>
      <c r="F1447" s="230" t="s">
        <v>10463</v>
      </c>
      <c r="G1447" s="230" t="s">
        <v>7393</v>
      </c>
      <c r="H1447" s="230" t="str">
        <f>Query1[[#This Row],[FULL_NAME]]</f>
        <v>NICHOLAS ESTES</v>
      </c>
      <c r="I1447" s="230" t="s">
        <v>10464</v>
      </c>
      <c r="J1447" s="230" t="s">
        <v>4713</v>
      </c>
      <c r="K1447" s="230" t="str">
        <f>Query1[[#This Row],[ENTERPRISE_ID]]</f>
        <v>NESTES1</v>
      </c>
      <c r="L1447" s="231">
        <v>2297120121</v>
      </c>
      <c r="M1447" s="230" t="s">
        <v>5630</v>
      </c>
      <c r="N1447" s="230" t="s">
        <v>10465</v>
      </c>
      <c r="O1447" s="230"/>
      <c r="P1447" s="230" t="s">
        <v>10466</v>
      </c>
      <c r="Q1447" s="230" t="s">
        <v>575</v>
      </c>
      <c r="R1447" s="230" t="s">
        <v>10467</v>
      </c>
      <c r="S1447" s="230" t="s">
        <v>5714</v>
      </c>
      <c r="T1447" s="232">
        <v>8998</v>
      </c>
      <c r="U1447" s="230" t="s">
        <v>5715</v>
      </c>
      <c r="V1447" s="230" t="s">
        <v>5716</v>
      </c>
      <c r="W1447" s="233" t="str">
        <f>IFERROR(VLOOKUP(Query1[[#This Row],[ENTERPRISE_ID]],HR_tbl[],2, 0), "Not on HR File")</f>
        <v>Team Lead Technician</v>
      </c>
      <c r="X1447" s="113">
        <f>IFERROR(VLOOKUP(Query1[[#This Row],[ENTERPRISE_ID]],HR_tbl[],3,0), "Not on HR File")</f>
        <v>36423</v>
      </c>
      <c r="Y1447" s="234" t="str">
        <f>IFERROR(VLOOKUP(Query1[[#This Row],[ENTERPRISE_ID]], Addresses!$A:$Y,21,0), "Not on HR File")</f>
        <v>3601 GOFF ST.</v>
      </c>
      <c r="Z1447" s="234">
        <f>IFERROR(VLOOKUP(Query1[[#This Row],[ENTERPRISE_ID]], Addresses!$A:$Y,22,0), "Not on HR File")</f>
        <v>0</v>
      </c>
      <c r="AA1447" s="234" t="str">
        <f>IFERROR(VLOOKUP(Query1[[#This Row],[ENTERPRISE_ID]], Addresses!$A:$Y,23,0), "Not on HR File")</f>
        <v>TIFTON</v>
      </c>
      <c r="AB1447" s="234" t="str">
        <f>IFERROR(VLOOKUP(Query1[[#This Row],[ENTERPRISE_ID]], Addresses!$A:$Y,24,0), "Not on HR File")</f>
        <v>GA</v>
      </c>
      <c r="AC1447" s="234" t="str">
        <f>IFERROR(VLOOKUP(Query1[[#This Row],[ENTERPRISE_ID]], Addresses!$A:$Y,25,0), "Not on HR File")</f>
        <v>31794</v>
      </c>
      <c r="AD1447" s="230" t="s">
        <v>10468</v>
      </c>
      <c r="AE1447" s="235">
        <v>46086</v>
      </c>
    </row>
    <row r="1448" spans="1:31" x14ac:dyDescent="0.3">
      <c r="A1448" s="230" t="s">
        <v>272</v>
      </c>
      <c r="B1448" s="230" t="str">
        <f>Query1[[#This Row],[LAST_NAME]]</f>
        <v>TATUM</v>
      </c>
      <c r="C1448" s="230" t="s">
        <v>273</v>
      </c>
      <c r="D1448" s="230" t="s">
        <v>5627</v>
      </c>
      <c r="E1448" s="230" t="s">
        <v>14028</v>
      </c>
      <c r="F1448" s="230" t="s">
        <v>14029</v>
      </c>
      <c r="G1448" s="230" t="s">
        <v>274</v>
      </c>
      <c r="H1448" s="230" t="str">
        <f>Query1[[#This Row],[FULL_NAME]]</f>
        <v>KYLE TATUM</v>
      </c>
      <c r="I1448" s="230" t="s">
        <v>3899</v>
      </c>
      <c r="J1448" s="230" t="s">
        <v>3898</v>
      </c>
      <c r="K1448" s="230" t="str">
        <f>Query1[[#This Row],[ENTERPRISE_ID]]</f>
        <v>KTATUM3</v>
      </c>
      <c r="L1448" s="231">
        <v>8178193584</v>
      </c>
      <c r="M1448" s="230" t="s">
        <v>5630</v>
      </c>
      <c r="N1448" s="230" t="s">
        <v>14030</v>
      </c>
      <c r="O1448" s="230"/>
      <c r="P1448" s="230" t="s">
        <v>14031</v>
      </c>
      <c r="Q1448" s="230" t="s">
        <v>279</v>
      </c>
      <c r="R1448" s="230" t="s">
        <v>14032</v>
      </c>
      <c r="S1448" s="230" t="s">
        <v>5634</v>
      </c>
      <c r="T1448" s="232">
        <v>8998</v>
      </c>
      <c r="U1448" s="230" t="s">
        <v>3666</v>
      </c>
      <c r="V1448" s="230" t="s">
        <v>6483</v>
      </c>
      <c r="W1448" s="233" t="str">
        <f>IFERROR(VLOOKUP(Query1[[#This Row],[ENTERPRISE_ID]],HR_tbl[],2, 0), "Not on HR File")</f>
        <v>HVAC Svc Tech II, Break/Fix</v>
      </c>
      <c r="X1448" s="113">
        <f>IFERROR(VLOOKUP(Query1[[#This Row],[ENTERPRISE_ID]],HR_tbl[],3,0), "Not on HR File")</f>
        <v>45655</v>
      </c>
      <c r="Y1448" s="234" t="str">
        <f>IFERROR(VLOOKUP(Query1[[#This Row],[ENTERPRISE_ID]], Addresses!$A:$Y,21,0), "Not on HR File")</f>
        <v>3720 northcrest dr</v>
      </c>
      <c r="Z1448" s="234">
        <f>IFERROR(VLOOKUP(Query1[[#This Row],[ENTERPRISE_ID]], Addresses!$A:$Y,22,0), "Not on HR File")</f>
        <v>0</v>
      </c>
      <c r="AA1448" s="234" t="str">
        <f>IFERROR(VLOOKUP(Query1[[#This Row],[ENTERPRISE_ID]], Addresses!$A:$Y,23,0), "Not on HR File")</f>
        <v>Cleburne</v>
      </c>
      <c r="AB1448" s="234" t="str">
        <f>IFERROR(VLOOKUP(Query1[[#This Row],[ENTERPRISE_ID]], Addresses!$A:$Y,24,0), "Not on HR File")</f>
        <v>TX</v>
      </c>
      <c r="AC1448" s="234" t="str">
        <f>IFERROR(VLOOKUP(Query1[[#This Row],[ENTERPRISE_ID]], Addresses!$A:$Y,25,0), "Not on HR File")</f>
        <v>76031</v>
      </c>
      <c r="AD1448" s="230" t="s">
        <v>14033</v>
      </c>
      <c r="AE1448" s="235">
        <v>46086</v>
      </c>
    </row>
    <row r="1449" spans="1:31" x14ac:dyDescent="0.3">
      <c r="A1449" s="230" t="s">
        <v>17460</v>
      </c>
      <c r="B1449" s="230" t="str">
        <f>Query1[[#This Row],[LAST_NAME]]</f>
        <v>CRUICKSHANK</v>
      </c>
      <c r="C1449" s="230" t="s">
        <v>17461</v>
      </c>
      <c r="D1449" s="230" t="s">
        <v>5756</v>
      </c>
      <c r="E1449" s="230" t="s">
        <v>17462</v>
      </c>
      <c r="F1449" s="230" t="s">
        <v>17463</v>
      </c>
      <c r="G1449" s="230" t="s">
        <v>17464</v>
      </c>
      <c r="H1449" s="230" t="str">
        <f>Query1[[#This Row],[FULL_NAME]]</f>
        <v>JESSE CRUICKSHANK</v>
      </c>
      <c r="I1449" s="230" t="s">
        <v>17465</v>
      </c>
      <c r="J1449" s="230" t="s">
        <v>16581</v>
      </c>
      <c r="K1449" s="230" t="str">
        <f>Query1[[#This Row],[ENTERPRISE_ID]]</f>
        <v>JCRUIC1</v>
      </c>
      <c r="L1449" s="231">
        <v>4847676205</v>
      </c>
      <c r="M1449" s="230" t="s">
        <v>5630</v>
      </c>
      <c r="N1449" s="230" t="s">
        <v>17466</v>
      </c>
      <c r="O1449" s="230"/>
      <c r="P1449" s="230" t="s">
        <v>17467</v>
      </c>
      <c r="Q1449" s="230" t="s">
        <v>435</v>
      </c>
      <c r="R1449" s="230" t="s">
        <v>17468</v>
      </c>
      <c r="S1449" s="230" t="s">
        <v>5738</v>
      </c>
      <c r="T1449" s="232">
        <v>8998</v>
      </c>
      <c r="U1449" s="230" t="s">
        <v>5764</v>
      </c>
      <c r="V1449" s="230" t="s">
        <v>5765</v>
      </c>
      <c r="W1449" s="233" t="str">
        <f>IFERROR(VLOOKUP(Query1[[#This Row],[ENTERPRISE_ID]],HR_tbl[],2, 0), "Not on HR File")</f>
        <v>Service Technician 2, In-Home</v>
      </c>
      <c r="X1449" s="113">
        <f>IFERROR(VLOOKUP(Query1[[#This Row],[ENTERPRISE_ID]],HR_tbl[],3,0), "Not on HR File")</f>
        <v>38845</v>
      </c>
      <c r="Y1449" s="234" t="str">
        <f>IFERROR(VLOOKUP(Query1[[#This Row],[ENTERPRISE_ID]], Addresses!$A:$Y,21,0), "Not on HR File")</f>
        <v>1173 Western Road</v>
      </c>
      <c r="Z1449" s="234">
        <f>IFERROR(VLOOKUP(Query1[[#This Row],[ENTERPRISE_ID]], Addresses!$A:$Y,22,0), "Not on HR File")</f>
        <v>0</v>
      </c>
      <c r="AA1449" s="234" t="str">
        <f>IFERROR(VLOOKUP(Query1[[#This Row],[ENTERPRISE_ID]], Addresses!$A:$Y,23,0), "Not on HR File")</f>
        <v>Phoenixville</v>
      </c>
      <c r="AB1449" s="234" t="str">
        <f>IFERROR(VLOOKUP(Query1[[#This Row],[ENTERPRISE_ID]], Addresses!$A:$Y,24,0), "Not on HR File")</f>
        <v>PA</v>
      </c>
      <c r="AC1449" s="234" t="str">
        <f>IFERROR(VLOOKUP(Query1[[#This Row],[ENTERPRISE_ID]], Addresses!$A:$Y,25,0), "Not on HR File")</f>
        <v>19460</v>
      </c>
      <c r="AD1449" s="230" t="s">
        <v>17469</v>
      </c>
      <c r="AE1449" s="235">
        <v>46086</v>
      </c>
    </row>
    <row r="1450" spans="1:31" x14ac:dyDescent="0.3">
      <c r="A1450" s="230" t="s">
        <v>5202</v>
      </c>
      <c r="B1450" s="230" t="str">
        <f>Query1[[#This Row],[LAST_NAME]]</f>
        <v>BURKHAM</v>
      </c>
      <c r="C1450" s="230" t="s">
        <v>16446</v>
      </c>
      <c r="D1450" s="230" t="s">
        <v>5627</v>
      </c>
      <c r="E1450" s="230" t="s">
        <v>16447</v>
      </c>
      <c r="F1450" s="230" t="s">
        <v>16448</v>
      </c>
      <c r="G1450" s="230" t="s">
        <v>5204</v>
      </c>
      <c r="H1450" s="230" t="str">
        <f>Query1[[#This Row],[FULL_NAME]]</f>
        <v>MARCUS BURKHAM</v>
      </c>
      <c r="I1450" s="230" t="s">
        <v>5203</v>
      </c>
      <c r="J1450" s="230" t="s">
        <v>5116</v>
      </c>
      <c r="K1450" s="230" t="str">
        <f>Query1[[#This Row],[ENTERPRISE_ID]]</f>
        <v>MBURKHA</v>
      </c>
      <c r="L1450" s="231">
        <v>4698531063</v>
      </c>
      <c r="M1450" s="230" t="s">
        <v>5630</v>
      </c>
      <c r="N1450" s="230" t="s">
        <v>16449</v>
      </c>
      <c r="O1450" s="230"/>
      <c r="P1450" s="230" t="s">
        <v>16450</v>
      </c>
      <c r="Q1450" s="230" t="s">
        <v>279</v>
      </c>
      <c r="R1450" s="230" t="s">
        <v>16451</v>
      </c>
      <c r="S1450" s="230" t="s">
        <v>5634</v>
      </c>
      <c r="T1450" s="232">
        <v>8998</v>
      </c>
      <c r="U1450" s="230" t="s">
        <v>5715</v>
      </c>
      <c r="V1450" s="230" t="s">
        <v>5716</v>
      </c>
      <c r="W1450" s="233" t="str">
        <f>IFERROR(VLOOKUP(Query1[[#This Row],[ENTERPRISE_ID]],HR_tbl[],2, 0), "Not on HR File")</f>
        <v>Team Lead Technician</v>
      </c>
      <c r="X1450" s="113">
        <f>IFERROR(VLOOKUP(Query1[[#This Row],[ENTERPRISE_ID]],HR_tbl[],3,0), "Not on HR File")</f>
        <v>35102</v>
      </c>
      <c r="Y1450" s="234" t="str">
        <f>IFERROR(VLOOKUP(Query1[[#This Row],[ENTERPRISE_ID]], Addresses!$A:$Y,21,0), "Not on HR File")</f>
        <v>412 HARVEST HILL</v>
      </c>
      <c r="Z1450" s="234">
        <f>IFERROR(VLOOKUP(Query1[[#This Row],[ENTERPRISE_ID]], Addresses!$A:$Y,22,0), "Not on HR File")</f>
        <v>0</v>
      </c>
      <c r="AA1450" s="234" t="str">
        <f>IFERROR(VLOOKUP(Query1[[#This Row],[ENTERPRISE_ID]], Addresses!$A:$Y,23,0), "Not on HR File")</f>
        <v>VENUS</v>
      </c>
      <c r="AB1450" s="234" t="str">
        <f>IFERROR(VLOOKUP(Query1[[#This Row],[ENTERPRISE_ID]], Addresses!$A:$Y,24,0), "Not on HR File")</f>
        <v>TX</v>
      </c>
      <c r="AC1450" s="234" t="str">
        <f>IFERROR(VLOOKUP(Query1[[#This Row],[ENTERPRISE_ID]], Addresses!$A:$Y,25,0), "Not on HR File")</f>
        <v>76084</v>
      </c>
      <c r="AD1450" s="230" t="s">
        <v>16452</v>
      </c>
      <c r="AE1450" s="235">
        <v>46086</v>
      </c>
    </row>
    <row r="1451" spans="1:31" x14ac:dyDescent="0.3">
      <c r="A1451" s="230" t="s">
        <v>6009</v>
      </c>
      <c r="B1451" s="230" t="str">
        <f>Query1[[#This Row],[LAST_NAME]]</f>
        <v>BARRINGER</v>
      </c>
      <c r="C1451" s="230" t="s">
        <v>6010</v>
      </c>
      <c r="D1451" s="230" t="s">
        <v>5843</v>
      </c>
      <c r="E1451" s="230" t="s">
        <v>6011</v>
      </c>
      <c r="F1451" s="230" t="s">
        <v>6012</v>
      </c>
      <c r="G1451" s="230" t="s">
        <v>6013</v>
      </c>
      <c r="H1451" s="230" t="str">
        <f>Query1[[#This Row],[FULL_NAME]]</f>
        <v>DAVID BARRINGER</v>
      </c>
      <c r="I1451" s="230" t="s">
        <v>6014</v>
      </c>
      <c r="J1451" s="230" t="s">
        <v>4292</v>
      </c>
      <c r="K1451" s="230" t="str">
        <f>Query1[[#This Row],[ENTERPRISE_ID]]</f>
        <v>DBARRIN</v>
      </c>
      <c r="L1451" s="231">
        <v>9369554419</v>
      </c>
      <c r="M1451" s="230" t="s">
        <v>5630</v>
      </c>
      <c r="N1451" s="230" t="s">
        <v>6015</v>
      </c>
      <c r="O1451" s="230"/>
      <c r="P1451" s="230" t="s">
        <v>6016</v>
      </c>
      <c r="Q1451" s="230" t="s">
        <v>279</v>
      </c>
      <c r="R1451" s="230" t="s">
        <v>6017</v>
      </c>
      <c r="S1451" s="230" t="s">
        <v>5738</v>
      </c>
      <c r="T1451" s="232">
        <v>8998</v>
      </c>
      <c r="U1451" s="230" t="s">
        <v>5715</v>
      </c>
      <c r="V1451" s="230" t="s">
        <v>5716</v>
      </c>
      <c r="W1451" s="233" t="str">
        <f>IFERROR(VLOOKUP(Query1[[#This Row],[ENTERPRISE_ID]],HR_tbl[],2, 0), "Not on HR File")</f>
        <v>Team Lead Technician</v>
      </c>
      <c r="X1451" s="113">
        <f>IFERROR(VLOOKUP(Query1[[#This Row],[ENTERPRISE_ID]],HR_tbl[],3,0), "Not on HR File")</f>
        <v>40091</v>
      </c>
      <c r="Y1451" s="234" t="str">
        <f>IFERROR(VLOOKUP(Query1[[#This Row],[ENTERPRISE_ID]], Addresses!$A:$Y,21,0), "Not on HR File")</f>
        <v>126 HUNTERS GLEN</v>
      </c>
      <c r="Z1451" s="234">
        <f>IFERROR(VLOOKUP(Query1[[#This Row],[ENTERPRISE_ID]], Addresses!$A:$Y,22,0), "Not on HR File")</f>
        <v>0</v>
      </c>
      <c r="AA1451" s="234" t="str">
        <f>IFERROR(VLOOKUP(Query1[[#This Row],[ENTERPRISE_ID]], Addresses!$A:$Y,23,0), "Not on HR File")</f>
        <v>LUFKIN</v>
      </c>
      <c r="AB1451" s="234" t="str">
        <f>IFERROR(VLOOKUP(Query1[[#This Row],[ENTERPRISE_ID]], Addresses!$A:$Y,24,0), "Not on HR File")</f>
        <v>TX</v>
      </c>
      <c r="AC1451" s="234" t="str">
        <f>IFERROR(VLOOKUP(Query1[[#This Row],[ENTERPRISE_ID]], Addresses!$A:$Y,25,0), "Not on HR File")</f>
        <v>75904</v>
      </c>
      <c r="AD1451" s="230" t="s">
        <v>6018</v>
      </c>
      <c r="AE1451" s="235">
        <v>46086</v>
      </c>
    </row>
    <row r="1452" spans="1:31" x14ac:dyDescent="0.3">
      <c r="A1452" s="230" t="s">
        <v>16414</v>
      </c>
      <c r="B1452" s="230" t="str">
        <f>Query1[[#This Row],[LAST_NAME]]</f>
        <v>ROSS</v>
      </c>
      <c r="C1452" s="230" t="s">
        <v>2211</v>
      </c>
      <c r="D1452" s="230" t="s">
        <v>5719</v>
      </c>
      <c r="E1452" s="230" t="s">
        <v>16415</v>
      </c>
      <c r="F1452" s="230" t="s">
        <v>16416</v>
      </c>
      <c r="G1452" s="230" t="s">
        <v>2212</v>
      </c>
      <c r="H1452" s="230" t="str">
        <f>Query1[[#This Row],[FULL_NAME]]</f>
        <v>THOMAS ROSS</v>
      </c>
      <c r="I1452" s="230" t="s">
        <v>12960</v>
      </c>
      <c r="J1452" s="230" t="s">
        <v>4042</v>
      </c>
      <c r="K1452" s="230" t="str">
        <f>Query1[[#This Row],[ENTERPRISE_ID]]</f>
        <v>TROSS3</v>
      </c>
      <c r="L1452" s="231">
        <v>6306690104</v>
      </c>
      <c r="M1452" s="230" t="s">
        <v>5630</v>
      </c>
      <c r="N1452" s="230" t="s">
        <v>16417</v>
      </c>
      <c r="O1452" s="230"/>
      <c r="P1452" s="230" t="s">
        <v>2216</v>
      </c>
      <c r="Q1452" s="230" t="s">
        <v>250</v>
      </c>
      <c r="R1452" s="230" t="s">
        <v>16418</v>
      </c>
      <c r="S1452" s="230" t="s">
        <v>5664</v>
      </c>
      <c r="T1452" s="232">
        <v>8998</v>
      </c>
      <c r="U1452" s="230" t="s">
        <v>8050</v>
      </c>
      <c r="V1452" s="230" t="s">
        <v>8051</v>
      </c>
      <c r="W1452" s="233" t="str">
        <f>IFERROR(VLOOKUP(Query1[[#This Row],[ENTERPRISE_ID]],HR_tbl[],2, 0), "Not on HR File")</f>
        <v>Service Technician 2, In-Home</v>
      </c>
      <c r="X1452" s="113">
        <f>IFERROR(VLOOKUP(Query1[[#This Row],[ENTERPRISE_ID]],HR_tbl[],3,0), "Not on HR File")</f>
        <v>46005</v>
      </c>
      <c r="Y1452" s="234" t="str">
        <f>IFERROR(VLOOKUP(Query1[[#This Row],[ENTERPRISE_ID]], Addresses!$A:$Y,21,0), "Not on HR File")</f>
        <v>Not on HR File</v>
      </c>
      <c r="Z1452" s="234" t="str">
        <f>IFERROR(VLOOKUP(Query1[[#This Row],[ENTERPRISE_ID]], Addresses!$A:$Y,22,0), "Not on HR File")</f>
        <v>Not on HR File</v>
      </c>
      <c r="AA1452" s="234" t="str">
        <f>IFERROR(VLOOKUP(Query1[[#This Row],[ENTERPRISE_ID]], Addresses!$A:$Y,23,0), "Not on HR File")</f>
        <v>Not on HR File</v>
      </c>
      <c r="AB1452" s="234" t="str">
        <f>IFERROR(VLOOKUP(Query1[[#This Row],[ENTERPRISE_ID]], Addresses!$A:$Y,24,0), "Not on HR File")</f>
        <v>Not on HR File</v>
      </c>
      <c r="AC1452" s="234" t="str">
        <f>IFERROR(VLOOKUP(Query1[[#This Row],[ENTERPRISE_ID]], Addresses!$A:$Y,25,0), "Not on HR File")</f>
        <v>Not on HR File</v>
      </c>
      <c r="AD1452" s="230" t="s">
        <v>16419</v>
      </c>
      <c r="AE1452" s="235">
        <v>46086</v>
      </c>
    </row>
    <row r="1453" spans="1:31" x14ac:dyDescent="0.3">
      <c r="A1453" s="230" t="s">
        <v>11071</v>
      </c>
      <c r="B1453" s="230" t="str">
        <f>Query1[[#This Row],[LAST_NAME]]</f>
        <v>UHRIN</v>
      </c>
      <c r="C1453" s="230" t="s">
        <v>11072</v>
      </c>
      <c r="D1453" s="230" t="s">
        <v>6339</v>
      </c>
      <c r="E1453" s="230" t="s">
        <v>11073</v>
      </c>
      <c r="F1453" s="230" t="s">
        <v>11074</v>
      </c>
      <c r="G1453" s="230" t="s">
        <v>7222</v>
      </c>
      <c r="H1453" s="230" t="str">
        <f>Query1[[#This Row],[FULL_NAME]]</f>
        <v>THOMAS UHRIN</v>
      </c>
      <c r="I1453" s="230" t="s">
        <v>11075</v>
      </c>
      <c r="J1453" s="230" t="s">
        <v>4042</v>
      </c>
      <c r="K1453" s="230" t="str">
        <f>Query1[[#This Row],[ENTERPRISE_ID]]</f>
        <v>TUHRIN1</v>
      </c>
      <c r="L1453" s="231">
        <v>7327999013</v>
      </c>
      <c r="M1453" s="230" t="s">
        <v>5630</v>
      </c>
      <c r="N1453" s="230" t="s">
        <v>11076</v>
      </c>
      <c r="O1453" s="230"/>
      <c r="P1453" s="230" t="s">
        <v>11077</v>
      </c>
      <c r="Q1453" s="230" t="s">
        <v>435</v>
      </c>
      <c r="R1453" s="230" t="s">
        <v>11078</v>
      </c>
      <c r="S1453" s="230" t="s">
        <v>5916</v>
      </c>
      <c r="T1453" s="232">
        <v>8998</v>
      </c>
      <c r="U1453" s="230" t="s">
        <v>5715</v>
      </c>
      <c r="V1453" s="230" t="s">
        <v>5716</v>
      </c>
      <c r="W1453" s="233" t="str">
        <f>IFERROR(VLOOKUP(Query1[[#This Row],[ENTERPRISE_ID]],HR_tbl[],2, 0), "Not on HR File")</f>
        <v>Team Lead Technician</v>
      </c>
      <c r="X1453" s="113">
        <f>IFERROR(VLOOKUP(Query1[[#This Row],[ENTERPRISE_ID]],HR_tbl[],3,0), "Not on HR File")</f>
        <v>37354</v>
      </c>
      <c r="Y1453" s="234" t="str">
        <f>IFERROR(VLOOKUP(Query1[[#This Row],[ENTERPRISE_ID]], Addresses!$A:$Y,21,0), "Not on HR File")</f>
        <v>22 NORTHGATE BLVD</v>
      </c>
      <c r="Z1453" s="234">
        <f>IFERROR(VLOOKUP(Query1[[#This Row],[ENTERPRISE_ID]], Addresses!$A:$Y,22,0), "Not on HR File")</f>
        <v>0</v>
      </c>
      <c r="AA1453" s="234" t="str">
        <f>IFERROR(VLOOKUP(Query1[[#This Row],[ENTERPRISE_ID]], Addresses!$A:$Y,23,0), "Not on HR File")</f>
        <v>PALMER</v>
      </c>
      <c r="AB1453" s="234" t="str">
        <f>IFERROR(VLOOKUP(Query1[[#This Row],[ENTERPRISE_ID]], Addresses!$A:$Y,24,0), "Not on HR File")</f>
        <v>PA</v>
      </c>
      <c r="AC1453" s="234" t="str">
        <f>IFERROR(VLOOKUP(Query1[[#This Row],[ENTERPRISE_ID]], Addresses!$A:$Y,25,0), "Not on HR File")</f>
        <v>18045</v>
      </c>
      <c r="AD1453" s="230" t="s">
        <v>11079</v>
      </c>
      <c r="AE1453" s="235">
        <v>46086</v>
      </c>
    </row>
    <row r="1454" spans="1:31" x14ac:dyDescent="0.3">
      <c r="A1454" s="230" t="s">
        <v>1984</v>
      </c>
      <c r="B1454" s="230" t="str">
        <f>Query1[[#This Row],[LAST_NAME]]</f>
        <v>BENDER</v>
      </c>
      <c r="C1454" s="230" t="s">
        <v>13896</v>
      </c>
      <c r="D1454" s="230" t="s">
        <v>5990</v>
      </c>
      <c r="E1454" s="230" t="s">
        <v>13897</v>
      </c>
      <c r="F1454" s="230" t="s">
        <v>13898</v>
      </c>
      <c r="G1454" s="230" t="s">
        <v>4493</v>
      </c>
      <c r="H1454" s="230" t="str">
        <f>Query1[[#This Row],[FULL_NAME]]</f>
        <v>CHRISTOPHER BENDER</v>
      </c>
      <c r="I1454" s="230" t="s">
        <v>4492</v>
      </c>
      <c r="J1454" s="230" t="s">
        <v>4070</v>
      </c>
      <c r="K1454" s="230" t="str">
        <f>Query1[[#This Row],[ENTERPRISE_ID]]</f>
        <v>CBENDER</v>
      </c>
      <c r="L1454" s="231">
        <v>8169370067</v>
      </c>
      <c r="M1454" s="230" t="s">
        <v>5630</v>
      </c>
      <c r="N1454" s="230" t="s">
        <v>13899</v>
      </c>
      <c r="O1454" s="230"/>
      <c r="P1454" s="230" t="s">
        <v>4494</v>
      </c>
      <c r="Q1454" s="230" t="s">
        <v>1502</v>
      </c>
      <c r="R1454" s="230" t="s">
        <v>13900</v>
      </c>
      <c r="S1454" s="230" t="s">
        <v>5664</v>
      </c>
      <c r="T1454" s="232">
        <v>8998</v>
      </c>
      <c r="U1454" s="230" t="s">
        <v>5995</v>
      </c>
      <c r="V1454" s="230" t="s">
        <v>5996</v>
      </c>
      <c r="W1454" s="233" t="str">
        <f>IFERROR(VLOOKUP(Query1[[#This Row],[ENTERPRISE_ID]],HR_tbl[],2, 0), "Not on HR File")</f>
        <v>Service Technician 2, In-Home</v>
      </c>
      <c r="X1454" s="113">
        <f>IFERROR(VLOOKUP(Query1[[#This Row],[ENTERPRISE_ID]],HR_tbl[],3,0), "Not on HR File")</f>
        <v>45634</v>
      </c>
      <c r="Y1454" s="234" t="str">
        <f>IFERROR(VLOOKUP(Query1[[#This Row],[ENTERPRISE_ID]], Addresses!$A:$Y,21,0), "Not on HR File")</f>
        <v>215 MICKEY BLVD</v>
      </c>
      <c r="Z1454" s="234">
        <f>IFERROR(VLOOKUP(Query1[[#This Row],[ENTERPRISE_ID]], Addresses!$A:$Y,22,0), "Not on HR File")</f>
        <v>0</v>
      </c>
      <c r="AA1454" s="234" t="str">
        <f>IFERROR(VLOOKUP(Query1[[#This Row],[ENTERPRISE_ID]], Addresses!$A:$Y,23,0), "Not on HR File")</f>
        <v>ELSBERRY</v>
      </c>
      <c r="AB1454" s="234" t="str">
        <f>IFERROR(VLOOKUP(Query1[[#This Row],[ENTERPRISE_ID]], Addresses!$A:$Y,24,0), "Not on HR File")</f>
        <v>MO</v>
      </c>
      <c r="AC1454" s="234" t="str">
        <f>IFERROR(VLOOKUP(Query1[[#This Row],[ENTERPRISE_ID]], Addresses!$A:$Y,25,0), "Not on HR File")</f>
        <v>63343</v>
      </c>
      <c r="AD1454" s="230" t="s">
        <v>13901</v>
      </c>
      <c r="AE1454" s="235">
        <v>46086</v>
      </c>
    </row>
    <row r="1455" spans="1:31" x14ac:dyDescent="0.3">
      <c r="A1455" s="230" t="s">
        <v>10696</v>
      </c>
      <c r="B1455" s="230" t="str">
        <f>Query1[[#This Row],[LAST_NAME]]</f>
        <v>PERRELLE</v>
      </c>
      <c r="C1455" s="230" t="s">
        <v>10697</v>
      </c>
      <c r="D1455" s="230" t="s">
        <v>5822</v>
      </c>
      <c r="E1455" s="230" t="s">
        <v>10698</v>
      </c>
      <c r="F1455" s="230" t="s">
        <v>10699</v>
      </c>
      <c r="G1455" s="230" t="s">
        <v>10700</v>
      </c>
      <c r="H1455" s="230" t="str">
        <f>Query1[[#This Row],[FULL_NAME]]</f>
        <v>VINCENT PERRELLE</v>
      </c>
      <c r="I1455" s="230" t="s">
        <v>10701</v>
      </c>
      <c r="J1455" s="230" t="s">
        <v>10702</v>
      </c>
      <c r="K1455" s="230" t="str">
        <f>Query1[[#This Row],[ENTERPRISE_ID]]</f>
        <v>VPERREL</v>
      </c>
      <c r="L1455" s="231">
        <v>9146424007</v>
      </c>
      <c r="M1455" s="230" t="s">
        <v>5630</v>
      </c>
      <c r="N1455" s="230" t="s">
        <v>10703</v>
      </c>
      <c r="O1455" s="230"/>
      <c r="P1455" s="230" t="s">
        <v>10704</v>
      </c>
      <c r="Q1455" s="230" t="s">
        <v>318</v>
      </c>
      <c r="R1455" s="230" t="s">
        <v>10705</v>
      </c>
      <c r="S1455" s="230" t="s">
        <v>5916</v>
      </c>
      <c r="T1455" s="232">
        <v>8998</v>
      </c>
      <c r="U1455" s="230" t="s">
        <v>5917</v>
      </c>
      <c r="V1455" s="230" t="s">
        <v>5918</v>
      </c>
      <c r="W1455" s="233" t="str">
        <f>IFERROR(VLOOKUP(Query1[[#This Row],[ENTERPRISE_ID]],HR_tbl[],2, 0), "Not on HR File")</f>
        <v>Service Technician 2, In-Home</v>
      </c>
      <c r="X1455" s="113">
        <f>IFERROR(VLOOKUP(Query1[[#This Row],[ENTERPRISE_ID]],HR_tbl[],3,0), "Not on HR File")</f>
        <v>30901</v>
      </c>
      <c r="Y1455" s="234" t="str">
        <f>IFERROR(VLOOKUP(Query1[[#This Row],[ENTERPRISE_ID]], Addresses!$A:$Y,21,0), "Not on HR File")</f>
        <v>4 WHITTIER AVENUE</v>
      </c>
      <c r="Z1455" s="234">
        <f>IFERROR(VLOOKUP(Query1[[#This Row],[ENTERPRISE_ID]], Addresses!$A:$Y,22,0), "Not on HR File")</f>
        <v>0</v>
      </c>
      <c r="AA1455" s="234" t="str">
        <f>IFERROR(VLOOKUP(Query1[[#This Row],[ENTERPRISE_ID]], Addresses!$A:$Y,23,0), "Not on HR File")</f>
        <v>CORTLANDT MANOR</v>
      </c>
      <c r="AB1455" s="234" t="str">
        <f>IFERROR(VLOOKUP(Query1[[#This Row],[ENTERPRISE_ID]], Addresses!$A:$Y,24,0), "Not on HR File")</f>
        <v>NY</v>
      </c>
      <c r="AC1455" s="234" t="str">
        <f>IFERROR(VLOOKUP(Query1[[#This Row],[ENTERPRISE_ID]], Addresses!$A:$Y,25,0), "Not on HR File")</f>
        <v>10567</v>
      </c>
      <c r="AD1455" s="230" t="s">
        <v>10706</v>
      </c>
      <c r="AE1455" s="235">
        <v>46086</v>
      </c>
    </row>
    <row r="1456" spans="1:31" x14ac:dyDescent="0.3">
      <c r="A1456" s="230" t="s">
        <v>11689</v>
      </c>
      <c r="B1456" s="230" t="str">
        <f>Query1[[#This Row],[LAST_NAME]]</f>
        <v>HUDSON</v>
      </c>
      <c r="C1456" s="230" t="s">
        <v>11690</v>
      </c>
      <c r="D1456" s="230" t="s">
        <v>5627</v>
      </c>
      <c r="E1456" s="230" t="s">
        <v>11691</v>
      </c>
      <c r="F1456" s="230" t="s">
        <v>11692</v>
      </c>
      <c r="G1456" s="230" t="s">
        <v>11693</v>
      </c>
      <c r="H1456" s="230" t="str">
        <f>Query1[[#This Row],[FULL_NAME]]</f>
        <v>TYLER HUDSON</v>
      </c>
      <c r="I1456" s="230" t="s">
        <v>1407</v>
      </c>
      <c r="J1456" s="230" t="s">
        <v>1757</v>
      </c>
      <c r="K1456" s="230" t="str">
        <f>Query1[[#This Row],[ENTERPRISE_ID]]</f>
        <v>THUDSON</v>
      </c>
      <c r="L1456" s="231">
        <v>6824434117</v>
      </c>
      <c r="M1456" s="230" t="s">
        <v>5630</v>
      </c>
      <c r="N1456" s="230"/>
      <c r="O1456" s="230"/>
      <c r="P1456" s="230"/>
      <c r="Q1456" s="230"/>
      <c r="R1456" s="230"/>
      <c r="S1456" s="230" t="s">
        <v>5664</v>
      </c>
      <c r="T1456" s="232">
        <v>8998</v>
      </c>
      <c r="U1456" s="230" t="s">
        <v>8497</v>
      </c>
      <c r="V1456" s="230" t="s">
        <v>8498</v>
      </c>
      <c r="W1456" s="233" t="str">
        <f>IFERROR(VLOOKUP(Query1[[#This Row],[ENTERPRISE_ID]],HR_tbl[],2, 0), "Not on HR File")</f>
        <v>Service Technician 3, In-Home</v>
      </c>
      <c r="X1456" s="113">
        <f>IFERROR(VLOOKUP(Query1[[#This Row],[ENTERPRISE_ID]],HR_tbl[],3,0), "Not on HR File")</f>
        <v>45767</v>
      </c>
      <c r="Y1456" s="234" t="str">
        <f>IFERROR(VLOOKUP(Query1[[#This Row],[ENTERPRISE_ID]], Addresses!$A:$Y,21,0), "Not on HR File")</f>
        <v>6520 Browning Dr</v>
      </c>
      <c r="Z1456" s="234" t="str">
        <f>IFERROR(VLOOKUP(Query1[[#This Row],[ENTERPRISE_ID]], Addresses!$A:$Y,22,0), "Not on HR File")</f>
        <v>Apt #5107</v>
      </c>
      <c r="AA1456" s="234" t="str">
        <f>IFERROR(VLOOKUP(Query1[[#This Row],[ENTERPRISE_ID]], Addresses!$A:$Y,23,0), "Not on HR File")</f>
        <v>NORTH RICHLAND HILLS</v>
      </c>
      <c r="AB1456" s="234" t="str">
        <f>IFERROR(VLOOKUP(Query1[[#This Row],[ENTERPRISE_ID]], Addresses!$A:$Y,24,0), "Not on HR File")</f>
        <v>TX</v>
      </c>
      <c r="AC1456" s="234" t="str">
        <f>IFERROR(VLOOKUP(Query1[[#This Row],[ENTERPRISE_ID]], Addresses!$A:$Y,25,0), "Not on HR File")</f>
        <v>76180</v>
      </c>
      <c r="AD1456" s="230" t="s">
        <v>11694</v>
      </c>
      <c r="AE1456" s="235">
        <v>46086</v>
      </c>
    </row>
    <row r="1457" spans="1:31" x14ac:dyDescent="0.3">
      <c r="A1457" s="230" t="s">
        <v>13041</v>
      </c>
      <c r="B1457" s="230" t="str">
        <f>Query1[[#This Row],[LAST_NAME]]</f>
        <v>FAIRBANKS</v>
      </c>
      <c r="C1457" s="230" t="s">
        <v>13042</v>
      </c>
      <c r="D1457" s="230" t="s">
        <v>5867</v>
      </c>
      <c r="E1457" s="230" t="s">
        <v>13043</v>
      </c>
      <c r="F1457" s="230" t="s">
        <v>13044</v>
      </c>
      <c r="G1457" s="230" t="s">
        <v>13045</v>
      </c>
      <c r="H1457" s="230" t="str">
        <f>Query1[[#This Row],[FULL_NAME]]</f>
        <v>MICHAEL FAIRBANKS</v>
      </c>
      <c r="I1457" s="230" t="s">
        <v>13046</v>
      </c>
      <c r="J1457" s="230" t="s">
        <v>3909</v>
      </c>
      <c r="K1457" s="230" t="str">
        <f>Query1[[#This Row],[ENTERPRISE_ID]]</f>
        <v>MFAIRBA</v>
      </c>
      <c r="L1457" s="231">
        <v>5053629792</v>
      </c>
      <c r="M1457" s="230" t="s">
        <v>5630</v>
      </c>
      <c r="N1457" s="230" t="s">
        <v>13047</v>
      </c>
      <c r="O1457" s="230"/>
      <c r="P1457" s="230" t="s">
        <v>13048</v>
      </c>
      <c r="Q1457" s="230" t="s">
        <v>3619</v>
      </c>
      <c r="R1457" s="230" t="s">
        <v>13049</v>
      </c>
      <c r="S1457" s="230" t="s">
        <v>5634</v>
      </c>
      <c r="T1457" s="232">
        <v>8998</v>
      </c>
      <c r="U1457" s="230" t="s">
        <v>5406</v>
      </c>
      <c r="V1457" s="230" t="s">
        <v>10277</v>
      </c>
      <c r="W1457" s="233" t="str">
        <f>IFERROR(VLOOKUP(Query1[[#This Row],[ENTERPRISE_ID]],HR_tbl[],2, 0), "Not on HR File")</f>
        <v>Service Technician 1, In-Home</v>
      </c>
      <c r="X1457" s="113">
        <f>IFERROR(VLOOKUP(Query1[[#This Row],[ENTERPRISE_ID]],HR_tbl[],3,0), "Not on HR File")</f>
        <v>39364</v>
      </c>
      <c r="Y1457" s="234" t="str">
        <f>IFERROR(VLOOKUP(Query1[[#This Row],[ENTERPRISE_ID]], Addresses!$A:$Y,21,0), "Not on HR File")</f>
        <v>3216 COLMOR MEADOWS</v>
      </c>
      <c r="Z1457" s="234">
        <f>IFERROR(VLOOKUP(Query1[[#This Row],[ENTERPRISE_ID]], Addresses!$A:$Y,22,0), "Not on HR File")</f>
        <v>0</v>
      </c>
      <c r="AA1457" s="234" t="str">
        <f>IFERROR(VLOOKUP(Query1[[#This Row],[ENTERPRISE_ID]], Addresses!$A:$Y,23,0), "Not on HR File")</f>
        <v>RIO RANCHO</v>
      </c>
      <c r="AB1457" s="234" t="str">
        <f>IFERROR(VLOOKUP(Query1[[#This Row],[ENTERPRISE_ID]], Addresses!$A:$Y,24,0), "Not on HR File")</f>
        <v>NM</v>
      </c>
      <c r="AC1457" s="234" t="str">
        <f>IFERROR(VLOOKUP(Query1[[#This Row],[ENTERPRISE_ID]], Addresses!$A:$Y,25,0), "Not on HR File")</f>
        <v>87144</v>
      </c>
      <c r="AD1457" s="230" t="s">
        <v>13050</v>
      </c>
      <c r="AE1457" s="235">
        <v>46086</v>
      </c>
    </row>
    <row r="1458" spans="1:31" x14ac:dyDescent="0.3">
      <c r="A1458" s="230" t="s">
        <v>2759</v>
      </c>
      <c r="B1458" s="230" t="str">
        <f>Query1[[#This Row],[LAST_NAME]]</f>
        <v>HAMILTON</v>
      </c>
      <c r="C1458" s="230" t="s">
        <v>2760</v>
      </c>
      <c r="D1458" s="230" t="s">
        <v>5833</v>
      </c>
      <c r="E1458" s="230" t="s">
        <v>13800</v>
      </c>
      <c r="F1458" s="230" t="s">
        <v>13801</v>
      </c>
      <c r="G1458" s="230" t="s">
        <v>2761</v>
      </c>
      <c r="H1458" s="230" t="str">
        <f>Query1[[#This Row],[FULL_NAME]]</f>
        <v>SCOTT HAMILTON</v>
      </c>
      <c r="I1458" s="230" t="s">
        <v>4500</v>
      </c>
      <c r="J1458" s="230" t="s">
        <v>3795</v>
      </c>
      <c r="K1458" s="230" t="str">
        <f>Query1[[#This Row],[ENTERPRISE_ID]]</f>
        <v>SHAMIL</v>
      </c>
      <c r="L1458" s="231">
        <v>6415255369</v>
      </c>
      <c r="M1458" s="230" t="s">
        <v>5630</v>
      </c>
      <c r="N1458" s="230" t="s">
        <v>13802</v>
      </c>
      <c r="O1458" s="230"/>
      <c r="P1458" s="230" t="s">
        <v>13803</v>
      </c>
      <c r="Q1458" s="230" t="s">
        <v>201</v>
      </c>
      <c r="R1458" s="230" t="s">
        <v>13804</v>
      </c>
      <c r="S1458" s="230" t="s">
        <v>5916</v>
      </c>
      <c r="T1458" s="232">
        <v>8998</v>
      </c>
      <c r="U1458" s="230" t="s">
        <v>5840</v>
      </c>
      <c r="V1458" s="230"/>
      <c r="W1458" s="233" t="str">
        <f>IFERROR(VLOOKUP(Query1[[#This Row],[ENTERPRISE_ID]],HR_tbl[],2, 0), "Not on HR File")</f>
        <v>Service Technician 3, In-Home</v>
      </c>
      <c r="X1458" s="113">
        <f>IFERROR(VLOOKUP(Query1[[#This Row],[ENTERPRISE_ID]],HR_tbl[],3,0), "Not on HR File")</f>
        <v>32518</v>
      </c>
      <c r="Y1458" s="234" t="str">
        <f>IFERROR(VLOOKUP(Query1[[#This Row],[ENTERPRISE_ID]], Addresses!$A:$Y,21,0), "Not on HR File")</f>
        <v>1002 SOUTH 14TH STREET</v>
      </c>
      <c r="Z1458" s="234">
        <f>IFERROR(VLOOKUP(Query1[[#This Row],[ENTERPRISE_ID]], Addresses!$A:$Y,22,0), "Not on HR File")</f>
        <v>0</v>
      </c>
      <c r="AA1458" s="234" t="str">
        <f>IFERROR(VLOOKUP(Query1[[#This Row],[ENTERPRISE_ID]], Addresses!$A:$Y,23,0), "Not on HR File")</f>
        <v>CLEAR LAKE</v>
      </c>
      <c r="AB1458" s="234" t="str">
        <f>IFERROR(VLOOKUP(Query1[[#This Row],[ENTERPRISE_ID]], Addresses!$A:$Y,24,0), "Not on HR File")</f>
        <v>IA</v>
      </c>
      <c r="AC1458" s="234" t="str">
        <f>IFERROR(VLOOKUP(Query1[[#This Row],[ENTERPRISE_ID]], Addresses!$A:$Y,25,0), "Not on HR File")</f>
        <v>50428</v>
      </c>
      <c r="AD1458" s="230" t="s">
        <v>13805</v>
      </c>
      <c r="AE1458" s="235">
        <v>46086</v>
      </c>
    </row>
    <row r="1459" spans="1:31" x14ac:dyDescent="0.3">
      <c r="A1459" s="230" t="s">
        <v>3660</v>
      </c>
      <c r="B1459" s="230" t="str">
        <f>Query1[[#This Row],[LAST_NAME]]</f>
        <v>MARMOL</v>
      </c>
      <c r="C1459" s="230" t="s">
        <v>3661</v>
      </c>
      <c r="D1459" s="230" t="s">
        <v>6339</v>
      </c>
      <c r="E1459" s="230" t="s">
        <v>9645</v>
      </c>
      <c r="F1459" s="230" t="s">
        <v>9646</v>
      </c>
      <c r="G1459" s="230" t="s">
        <v>3662</v>
      </c>
      <c r="H1459" s="230" t="str">
        <f>Query1[[#This Row],[FULL_NAME]]</f>
        <v>ALBERT MARMOL</v>
      </c>
      <c r="I1459" s="230" t="s">
        <v>5327</v>
      </c>
      <c r="J1459" s="230" t="s">
        <v>5326</v>
      </c>
      <c r="K1459" s="230" t="str">
        <f>Query1[[#This Row],[ENTERPRISE_ID]]</f>
        <v>AMARMO0</v>
      </c>
      <c r="L1459" s="231">
        <v>5513372143</v>
      </c>
      <c r="M1459" s="230" t="s">
        <v>5630</v>
      </c>
      <c r="N1459" s="230" t="s">
        <v>9647</v>
      </c>
      <c r="O1459" s="230" t="s">
        <v>9648</v>
      </c>
      <c r="P1459" s="230" t="s">
        <v>9649</v>
      </c>
      <c r="Q1459" s="230" t="s">
        <v>719</v>
      </c>
      <c r="R1459" s="230" t="s">
        <v>9650</v>
      </c>
      <c r="S1459" s="230" t="s">
        <v>5916</v>
      </c>
      <c r="T1459" s="232">
        <v>8998</v>
      </c>
      <c r="U1459" s="230" t="s">
        <v>7269</v>
      </c>
      <c r="V1459" s="230" t="s">
        <v>7270</v>
      </c>
      <c r="W1459" s="233" t="str">
        <f>IFERROR(VLOOKUP(Query1[[#This Row],[ENTERPRISE_ID]],HR_tbl[],2, 0), "Not on HR File")</f>
        <v>HVAC Svc Tech II, Break/Fix</v>
      </c>
      <c r="X1459" s="113">
        <f>IFERROR(VLOOKUP(Query1[[#This Row],[ENTERPRISE_ID]],HR_tbl[],3,0), "Not on HR File")</f>
        <v>44468</v>
      </c>
      <c r="Y1459" s="234" t="str">
        <f>IFERROR(VLOOKUP(Query1[[#This Row],[ENTERPRISE_ID]], Addresses!$A:$Y,21,0), "Not on HR File")</f>
        <v>225 MT PLEASANT AVE</v>
      </c>
      <c r="Z1459" s="234">
        <f>IFERROR(VLOOKUP(Query1[[#This Row],[ENTERPRISE_ID]], Addresses!$A:$Y,22,0), "Not on HR File")</f>
        <v>0</v>
      </c>
      <c r="AA1459" s="234" t="str">
        <f>IFERROR(VLOOKUP(Query1[[#This Row],[ENTERPRISE_ID]], Addresses!$A:$Y,23,0), "Not on HR File")</f>
        <v>MAMARONECK</v>
      </c>
      <c r="AB1459" s="234" t="str">
        <f>IFERROR(VLOOKUP(Query1[[#This Row],[ENTERPRISE_ID]], Addresses!$A:$Y,24,0), "Not on HR File")</f>
        <v>NY</v>
      </c>
      <c r="AC1459" s="234" t="str">
        <f>IFERROR(VLOOKUP(Query1[[#This Row],[ENTERPRISE_ID]], Addresses!$A:$Y,25,0), "Not on HR File")</f>
        <v>10543</v>
      </c>
      <c r="AD1459" s="230" t="s">
        <v>9651</v>
      </c>
      <c r="AE1459" s="235">
        <v>46086</v>
      </c>
    </row>
    <row r="1460" spans="1:31" x14ac:dyDescent="0.3">
      <c r="A1460" s="230" t="s">
        <v>2497</v>
      </c>
      <c r="B1460" s="230" t="str">
        <f>Query1[[#This Row],[LAST_NAME]]</f>
        <v>AMARAL</v>
      </c>
      <c r="C1460" s="230" t="s">
        <v>2498</v>
      </c>
      <c r="D1460" s="230" t="s">
        <v>6100</v>
      </c>
      <c r="E1460" s="230" t="s">
        <v>6101</v>
      </c>
      <c r="F1460" s="230" t="s">
        <v>6102</v>
      </c>
      <c r="G1460" s="230" t="s">
        <v>2499</v>
      </c>
      <c r="H1460" s="230" t="str">
        <f>Query1[[#This Row],[FULL_NAME]]</f>
        <v>KENNETH AMARAL</v>
      </c>
      <c r="I1460" s="230" t="s">
        <v>5206</v>
      </c>
      <c r="J1460" s="230" t="s">
        <v>4537</v>
      </c>
      <c r="K1460" s="230" t="str">
        <f>Query1[[#This Row],[ENTERPRISE_ID]]</f>
        <v>KAMARAL</v>
      </c>
      <c r="L1460" s="231">
        <v>8088100232</v>
      </c>
      <c r="M1460" s="230" t="s">
        <v>5630</v>
      </c>
      <c r="N1460" s="230" t="s">
        <v>6103</v>
      </c>
      <c r="O1460" s="230"/>
      <c r="P1460" s="230" t="s">
        <v>4669</v>
      </c>
      <c r="Q1460" s="230" t="s">
        <v>2504</v>
      </c>
      <c r="R1460" s="230" t="s">
        <v>6104</v>
      </c>
      <c r="S1460" s="230" t="s">
        <v>5664</v>
      </c>
      <c r="T1460" s="232">
        <v>8998</v>
      </c>
      <c r="U1460" s="230" t="s">
        <v>6105</v>
      </c>
      <c r="V1460" s="230" t="s">
        <v>6106</v>
      </c>
      <c r="W1460" s="233" t="str">
        <f>IFERROR(VLOOKUP(Query1[[#This Row],[ENTERPRISE_ID]],HR_tbl[],2, 0), "Not on HR File")</f>
        <v>Service Technician 2, In-Home</v>
      </c>
      <c r="X1460" s="113">
        <f>IFERROR(VLOOKUP(Query1[[#This Row],[ENTERPRISE_ID]],HR_tbl[],3,0), "Not on HR File")</f>
        <v>45998</v>
      </c>
      <c r="Y1460" s="234" t="str">
        <f>IFERROR(VLOOKUP(Query1[[#This Row],[ENTERPRISE_ID]], Addresses!$A:$Y,21,0), "Not on HR File")</f>
        <v>Not on HR File</v>
      </c>
      <c r="Z1460" s="234" t="str">
        <f>IFERROR(VLOOKUP(Query1[[#This Row],[ENTERPRISE_ID]], Addresses!$A:$Y,22,0), "Not on HR File")</f>
        <v>Not on HR File</v>
      </c>
      <c r="AA1460" s="234" t="str">
        <f>IFERROR(VLOOKUP(Query1[[#This Row],[ENTERPRISE_ID]], Addresses!$A:$Y,23,0), "Not on HR File")</f>
        <v>Not on HR File</v>
      </c>
      <c r="AB1460" s="234" t="str">
        <f>IFERROR(VLOOKUP(Query1[[#This Row],[ENTERPRISE_ID]], Addresses!$A:$Y,24,0), "Not on HR File")</f>
        <v>Not on HR File</v>
      </c>
      <c r="AC1460" s="234" t="str">
        <f>IFERROR(VLOOKUP(Query1[[#This Row],[ENTERPRISE_ID]], Addresses!$A:$Y,25,0), "Not on HR File")</f>
        <v>Not on HR File</v>
      </c>
      <c r="AD1460" s="230" t="s">
        <v>6107</v>
      </c>
      <c r="AE1460" s="235">
        <v>46086</v>
      </c>
    </row>
    <row r="1461" spans="1:31" x14ac:dyDescent="0.3">
      <c r="A1461" s="230" t="s">
        <v>2866</v>
      </c>
      <c r="B1461" s="230" t="str">
        <f>Query1[[#This Row],[LAST_NAME]]</f>
        <v>HARTLEY</v>
      </c>
      <c r="C1461" s="230" t="s">
        <v>2867</v>
      </c>
      <c r="D1461" s="230" t="s">
        <v>6119</v>
      </c>
      <c r="E1461" s="230" t="s">
        <v>8729</v>
      </c>
      <c r="F1461" s="230" t="s">
        <v>8730</v>
      </c>
      <c r="G1461" s="230" t="s">
        <v>2868</v>
      </c>
      <c r="H1461" s="230" t="str">
        <f>Query1[[#This Row],[FULL_NAME]]</f>
        <v>JONATHAN HARTLEY</v>
      </c>
      <c r="I1461" s="230" t="s">
        <v>4974</v>
      </c>
      <c r="J1461" s="230" t="s">
        <v>4054</v>
      </c>
      <c r="K1461" s="230" t="str">
        <f>Query1[[#This Row],[ENTERPRISE_ID]]</f>
        <v>JHARTLE</v>
      </c>
      <c r="L1461" s="231">
        <v>8287230074</v>
      </c>
      <c r="M1461" s="230" t="s">
        <v>5630</v>
      </c>
      <c r="N1461" s="230" t="s">
        <v>8731</v>
      </c>
      <c r="O1461" s="230"/>
      <c r="P1461" s="230" t="s">
        <v>8732</v>
      </c>
      <c r="Q1461" s="230" t="s">
        <v>416</v>
      </c>
      <c r="R1461" s="230" t="s">
        <v>4980</v>
      </c>
      <c r="S1461" s="230" t="s">
        <v>5738</v>
      </c>
      <c r="T1461" s="232">
        <v>8998</v>
      </c>
      <c r="U1461" s="230" t="s">
        <v>8733</v>
      </c>
      <c r="V1461" s="230" t="s">
        <v>8734</v>
      </c>
      <c r="W1461" s="233" t="str">
        <f>IFERROR(VLOOKUP(Query1[[#This Row],[ENTERPRISE_ID]],HR_tbl[],2, 0), "Not on HR File")</f>
        <v>Service Technician 1, In-Home</v>
      </c>
      <c r="X1461" s="113">
        <f>IFERROR(VLOOKUP(Query1[[#This Row],[ENTERPRISE_ID]],HR_tbl[],3,0), "Not on HR File")</f>
        <v>45501</v>
      </c>
      <c r="Y1461" s="234" t="str">
        <f>IFERROR(VLOOKUP(Query1[[#This Row],[ENTERPRISE_ID]], Addresses!$A:$Y,21,0), "Not on HR File")</f>
        <v>2416 WEST LENOIR DRIVE</v>
      </c>
      <c r="Z1461" s="234">
        <f>IFERROR(VLOOKUP(Query1[[#This Row],[ENTERPRISE_ID]], Addresses!$A:$Y,22,0), "Not on HR File")</f>
        <v>0</v>
      </c>
      <c r="AA1461" s="234" t="str">
        <f>IFERROR(VLOOKUP(Query1[[#This Row],[ENTERPRISE_ID]], Addresses!$A:$Y,23,0), "Not on HR File")</f>
        <v>LENOIR</v>
      </c>
      <c r="AB1461" s="234" t="str">
        <f>IFERROR(VLOOKUP(Query1[[#This Row],[ENTERPRISE_ID]], Addresses!$A:$Y,24,0), "Not on HR File")</f>
        <v>NC</v>
      </c>
      <c r="AC1461" s="234" t="str">
        <f>IFERROR(VLOOKUP(Query1[[#This Row],[ENTERPRISE_ID]], Addresses!$A:$Y,25,0), "Not on HR File")</f>
        <v>28645</v>
      </c>
      <c r="AD1461" s="230" t="s">
        <v>8735</v>
      </c>
      <c r="AE1461" s="235">
        <v>46086</v>
      </c>
    </row>
    <row r="1462" spans="1:31" x14ac:dyDescent="0.3">
      <c r="A1462" s="230" t="s">
        <v>12503</v>
      </c>
      <c r="B1462" s="230" t="str">
        <f>Query1[[#This Row],[LAST_NAME]]</f>
        <v>MILLER III</v>
      </c>
      <c r="C1462" s="230" t="s">
        <v>12504</v>
      </c>
      <c r="D1462" s="230" t="s">
        <v>5682</v>
      </c>
      <c r="E1462" s="230" t="s">
        <v>12505</v>
      </c>
      <c r="F1462" s="230" t="s">
        <v>12506</v>
      </c>
      <c r="G1462" s="230" t="s">
        <v>12507</v>
      </c>
      <c r="H1462" s="230" t="str">
        <f>Query1[[#This Row],[FULL_NAME]]</f>
        <v>HERBERT MILLER III</v>
      </c>
      <c r="I1462" s="230" t="s">
        <v>12508</v>
      </c>
      <c r="J1462" s="230" t="s">
        <v>12509</v>
      </c>
      <c r="K1462" s="230" t="str">
        <f>Query1[[#This Row],[ENTERPRISE_ID]]</f>
        <v>HMILLE1</v>
      </c>
      <c r="L1462" s="231">
        <v>5402233686</v>
      </c>
      <c r="M1462" s="230" t="s">
        <v>5630</v>
      </c>
      <c r="N1462" s="230" t="s">
        <v>12510</v>
      </c>
      <c r="O1462" s="230"/>
      <c r="P1462" s="230" t="s">
        <v>12511</v>
      </c>
      <c r="Q1462" s="230" t="s">
        <v>328</v>
      </c>
      <c r="R1462" s="230" t="s">
        <v>12512</v>
      </c>
      <c r="S1462" s="230" t="s">
        <v>5738</v>
      </c>
      <c r="T1462" s="232">
        <v>8998</v>
      </c>
      <c r="U1462" s="230" t="s">
        <v>5581</v>
      </c>
      <c r="V1462" s="230" t="s">
        <v>6571</v>
      </c>
      <c r="W1462" s="233" t="str">
        <f>IFERROR(VLOOKUP(Query1[[#This Row],[ENTERPRISE_ID]],HR_tbl[],2, 0), "Not on HR File")</f>
        <v>Service Technician 1, In-Home</v>
      </c>
      <c r="X1462" s="113">
        <f>IFERROR(VLOOKUP(Query1[[#This Row],[ENTERPRISE_ID]],HR_tbl[],3,0), "Not on HR File")</f>
        <v>44336</v>
      </c>
      <c r="Y1462" s="234" t="str">
        <f>IFERROR(VLOOKUP(Query1[[#This Row],[ENTERPRISE_ID]], Addresses!$A:$Y,21,0), "Not on HR File")</f>
        <v>334 EAST DAFFODIL RD</v>
      </c>
      <c r="Z1462" s="234">
        <f>IFERROR(VLOOKUP(Query1[[#This Row],[ENTERPRISE_ID]], Addresses!$A:$Y,22,0), "Not on HR File")</f>
        <v>0</v>
      </c>
      <c r="AA1462" s="234" t="str">
        <f>IFERROR(VLOOKUP(Query1[[#This Row],[ENTERPRISE_ID]], Addresses!$A:$Y,23,0), "Not on HR File")</f>
        <v>RUCKERSVILLE</v>
      </c>
      <c r="AB1462" s="234" t="str">
        <f>IFERROR(VLOOKUP(Query1[[#This Row],[ENTERPRISE_ID]], Addresses!$A:$Y,24,0), "Not on HR File")</f>
        <v>VA</v>
      </c>
      <c r="AC1462" s="234" t="str">
        <f>IFERROR(VLOOKUP(Query1[[#This Row],[ENTERPRISE_ID]], Addresses!$A:$Y,25,0), "Not on HR File")</f>
        <v>22968</v>
      </c>
      <c r="AD1462" s="230" t="s">
        <v>12513</v>
      </c>
      <c r="AE1462" s="235">
        <v>46086</v>
      </c>
    </row>
    <row r="1463" spans="1:31" x14ac:dyDescent="0.3">
      <c r="A1463" s="230" t="s">
        <v>25916</v>
      </c>
      <c r="B1463" s="230" t="str">
        <f>Query1[[#This Row],[LAST_NAME]]</f>
        <v>MCKEE</v>
      </c>
      <c r="C1463" s="230" t="s">
        <v>13503</v>
      </c>
      <c r="D1463" s="230" t="s">
        <v>6304</v>
      </c>
      <c r="E1463" s="230" t="s">
        <v>13504</v>
      </c>
      <c r="F1463" s="230" t="s">
        <v>31732</v>
      </c>
      <c r="G1463" s="230" t="s">
        <v>13505</v>
      </c>
      <c r="H1463" s="230" t="str">
        <f>Query1[[#This Row],[FULL_NAME]]</f>
        <v>JARED MCKEE</v>
      </c>
      <c r="I1463" s="230" t="s">
        <v>13506</v>
      </c>
      <c r="J1463" s="230" t="s">
        <v>13507</v>
      </c>
      <c r="K1463" s="230" t="str">
        <f>Query1[[#This Row],[ENTERPRISE_ID]]</f>
        <v>JMCKEE1</v>
      </c>
      <c r="L1463" s="231">
        <v>4798000800</v>
      </c>
      <c r="M1463" s="230" t="s">
        <v>5630</v>
      </c>
      <c r="N1463" s="230" t="s">
        <v>13508</v>
      </c>
      <c r="O1463" s="230"/>
      <c r="P1463" s="230" t="s">
        <v>13509</v>
      </c>
      <c r="Q1463" s="230" t="s">
        <v>983</v>
      </c>
      <c r="R1463" s="230" t="s">
        <v>13510</v>
      </c>
      <c r="S1463" s="230" t="s">
        <v>5664</v>
      </c>
      <c r="T1463" s="232">
        <v>8998</v>
      </c>
      <c r="U1463" s="230" t="s">
        <v>6907</v>
      </c>
      <c r="V1463" s="230" t="s">
        <v>6908</v>
      </c>
      <c r="W1463" s="233" t="str">
        <f>IFERROR(VLOOKUP(Query1[[#This Row],[ENTERPRISE_ID]],HR_tbl[],2, 0), "Not on HR File")</f>
        <v>Service Technician 2, Trainee</v>
      </c>
      <c r="X1463" s="113">
        <f>IFERROR(VLOOKUP(Query1[[#This Row],[ENTERPRISE_ID]],HR_tbl[],3,0), "Not on HR File")</f>
        <v>46068</v>
      </c>
      <c r="Y1463" s="234" t="str">
        <f>IFERROR(VLOOKUP(Query1[[#This Row],[ENTERPRISE_ID]], Addresses!$A:$Y,21,0), "Not on HR File")</f>
        <v>Not on HR File</v>
      </c>
      <c r="Z1463" s="234" t="str">
        <f>IFERROR(VLOOKUP(Query1[[#This Row],[ENTERPRISE_ID]], Addresses!$A:$Y,22,0), "Not on HR File")</f>
        <v>Not on HR File</v>
      </c>
      <c r="AA1463" s="234" t="str">
        <f>IFERROR(VLOOKUP(Query1[[#This Row],[ENTERPRISE_ID]], Addresses!$A:$Y,23,0), "Not on HR File")</f>
        <v>Not on HR File</v>
      </c>
      <c r="AB1463" s="234" t="str">
        <f>IFERROR(VLOOKUP(Query1[[#This Row],[ENTERPRISE_ID]], Addresses!$A:$Y,24,0), "Not on HR File")</f>
        <v>Not on HR File</v>
      </c>
      <c r="AC1463" s="234" t="str">
        <f>IFERROR(VLOOKUP(Query1[[#This Row],[ENTERPRISE_ID]], Addresses!$A:$Y,25,0), "Not on HR File")</f>
        <v>Not on HR File</v>
      </c>
      <c r="AD1463" s="230" t="s">
        <v>13511</v>
      </c>
      <c r="AE1463" s="235">
        <v>46086</v>
      </c>
    </row>
    <row r="1464" spans="1:31" x14ac:dyDescent="0.3">
      <c r="A1464" s="230" t="s">
        <v>8225</v>
      </c>
      <c r="B1464" s="230" t="str">
        <f>Query1[[#This Row],[LAST_NAME]]</f>
        <v>HAMBLIN</v>
      </c>
      <c r="C1464" s="230" t="s">
        <v>8226</v>
      </c>
      <c r="D1464" s="230" t="s">
        <v>5822</v>
      </c>
      <c r="E1464" s="230" t="s">
        <v>8227</v>
      </c>
      <c r="F1464" s="230" t="s">
        <v>8228</v>
      </c>
      <c r="G1464" s="230" t="s">
        <v>5917</v>
      </c>
      <c r="H1464" s="230" t="str">
        <f>Query1[[#This Row],[FULL_NAME]]</f>
        <v>TRACY HAMBLIN</v>
      </c>
      <c r="I1464" s="230" t="s">
        <v>8229</v>
      </c>
      <c r="J1464" s="230" t="s">
        <v>8230</v>
      </c>
      <c r="K1464" s="230" t="str">
        <f>Query1[[#This Row],[ENTERPRISE_ID]]</f>
        <v>THAMBLI</v>
      </c>
      <c r="L1464" s="231">
        <v>6072062318</v>
      </c>
      <c r="M1464" s="230" t="s">
        <v>5630</v>
      </c>
      <c r="N1464" s="230" t="s">
        <v>8231</v>
      </c>
      <c r="O1464" s="230"/>
      <c r="P1464" s="230" t="s">
        <v>8232</v>
      </c>
      <c r="Q1464" s="230" t="s">
        <v>318</v>
      </c>
      <c r="R1464" s="230" t="s">
        <v>8233</v>
      </c>
      <c r="S1464" s="230" t="s">
        <v>5916</v>
      </c>
      <c r="T1464" s="232">
        <v>8998</v>
      </c>
      <c r="U1464" s="230" t="s">
        <v>5715</v>
      </c>
      <c r="V1464" s="230" t="s">
        <v>5716</v>
      </c>
      <c r="W1464" s="233" t="str">
        <f>IFERROR(VLOOKUP(Query1[[#This Row],[ENTERPRISE_ID]],HR_tbl[],2, 0), "Not on HR File")</f>
        <v>Team Lead Technician</v>
      </c>
      <c r="X1464" s="113">
        <f>IFERROR(VLOOKUP(Query1[[#This Row],[ENTERPRISE_ID]],HR_tbl[],3,0), "Not on HR File")</f>
        <v>38044</v>
      </c>
      <c r="Y1464" s="234" t="str">
        <f>IFERROR(VLOOKUP(Query1[[#This Row],[ENTERPRISE_ID]], Addresses!$A:$Y,21,0), "Not on HR File")</f>
        <v>2105A INDIAN HILLS RD</v>
      </c>
      <c r="Z1464" s="234">
        <f>IFERROR(VLOOKUP(Query1[[#This Row],[ENTERPRISE_ID]], Addresses!$A:$Y,22,0), "Not on HR File")</f>
        <v>0</v>
      </c>
      <c r="AA1464" s="234" t="str">
        <f>IFERROR(VLOOKUP(Query1[[#This Row],[ENTERPRISE_ID]], Addresses!$A:$Y,23,0), "Not on HR File")</f>
        <v>PAINTED POST</v>
      </c>
      <c r="AB1464" s="234" t="str">
        <f>IFERROR(VLOOKUP(Query1[[#This Row],[ENTERPRISE_ID]], Addresses!$A:$Y,24,0), "Not on HR File")</f>
        <v>NY</v>
      </c>
      <c r="AC1464" s="234" t="str">
        <f>IFERROR(VLOOKUP(Query1[[#This Row],[ENTERPRISE_ID]], Addresses!$A:$Y,25,0), "Not on HR File")</f>
        <v>14870</v>
      </c>
      <c r="AD1464" s="230" t="s">
        <v>8234</v>
      </c>
      <c r="AE1464" s="235">
        <v>46086</v>
      </c>
    </row>
    <row r="1465" spans="1:31" x14ac:dyDescent="0.3">
      <c r="A1465" s="230" t="s">
        <v>2768</v>
      </c>
      <c r="B1465" s="230" t="str">
        <f>Query1[[#This Row],[LAST_NAME]]</f>
        <v>PAREDES</v>
      </c>
      <c r="C1465" s="230" t="s">
        <v>2769</v>
      </c>
      <c r="D1465" s="230" t="s">
        <v>6524</v>
      </c>
      <c r="E1465" s="230" t="s">
        <v>12538</v>
      </c>
      <c r="F1465" s="230" t="s">
        <v>12539</v>
      </c>
      <c r="G1465" s="230" t="s">
        <v>2770</v>
      </c>
      <c r="H1465" s="230" t="str">
        <f>Query1[[#This Row],[FULL_NAME]]</f>
        <v>MICHAEL PAREDES</v>
      </c>
      <c r="I1465" s="230" t="s">
        <v>12540</v>
      </c>
      <c r="J1465" s="230" t="s">
        <v>3909</v>
      </c>
      <c r="K1465" s="230" t="str">
        <f>Query1[[#This Row],[ENTERPRISE_ID]]</f>
        <v>MPAREDE</v>
      </c>
      <c r="L1465" s="231">
        <v>4083121186</v>
      </c>
      <c r="M1465" s="230" t="s">
        <v>5630</v>
      </c>
      <c r="N1465" s="230" t="s">
        <v>12541</v>
      </c>
      <c r="O1465" s="230"/>
      <c r="P1465" s="230" t="s">
        <v>12542</v>
      </c>
      <c r="Q1465" s="230" t="s">
        <v>219</v>
      </c>
      <c r="R1465" s="230" t="s">
        <v>12543</v>
      </c>
      <c r="S1465" s="230" t="s">
        <v>5916</v>
      </c>
      <c r="T1465" s="232">
        <v>8998</v>
      </c>
      <c r="U1465" s="230" t="s">
        <v>6866</v>
      </c>
      <c r="V1465" s="230" t="s">
        <v>6867</v>
      </c>
      <c r="W1465" s="233" t="str">
        <f>IFERROR(VLOOKUP(Query1[[#This Row],[ENTERPRISE_ID]],HR_tbl[],2, 0), "Not on HR File")</f>
        <v>Service Technician 1, In-Home</v>
      </c>
      <c r="X1465" s="113">
        <f>IFERROR(VLOOKUP(Query1[[#This Row],[ENTERPRISE_ID]],HR_tbl[],3,0), "Not on HR File")</f>
        <v>32658</v>
      </c>
      <c r="Y1465" s="234" t="str">
        <f>IFERROR(VLOOKUP(Query1[[#This Row],[ENTERPRISE_ID]], Addresses!$A:$Y,21,0), "Not on HR File")</f>
        <v>379 VIA NAVONA</v>
      </c>
      <c r="Z1465" s="234">
        <f>IFERROR(VLOOKUP(Query1[[#This Row],[ENTERPRISE_ID]], Addresses!$A:$Y,22,0), "Not on HR File")</f>
        <v>0</v>
      </c>
      <c r="AA1465" s="234" t="str">
        <f>IFERROR(VLOOKUP(Query1[[#This Row],[ENTERPRISE_ID]], Addresses!$A:$Y,23,0), "Not on HR File")</f>
        <v>MORGAN HILL</v>
      </c>
      <c r="AB1465" s="234" t="str">
        <f>IFERROR(VLOOKUP(Query1[[#This Row],[ENTERPRISE_ID]], Addresses!$A:$Y,24,0), "Not on HR File")</f>
        <v>CA</v>
      </c>
      <c r="AC1465" s="234" t="str">
        <f>IFERROR(VLOOKUP(Query1[[#This Row],[ENTERPRISE_ID]], Addresses!$A:$Y,25,0), "Not on HR File")</f>
        <v>95037</v>
      </c>
      <c r="AD1465" s="230" t="s">
        <v>12544</v>
      </c>
      <c r="AE1465" s="235">
        <v>46086</v>
      </c>
    </row>
    <row r="1466" spans="1:31" x14ac:dyDescent="0.3">
      <c r="A1466" s="230" t="s">
        <v>4206</v>
      </c>
      <c r="B1466" s="230" t="str">
        <f>Query1[[#This Row],[LAST_NAME]]</f>
        <v>CHAVEZ</v>
      </c>
      <c r="C1466" s="230" t="s">
        <v>15485</v>
      </c>
      <c r="D1466" s="230" t="s">
        <v>6040</v>
      </c>
      <c r="E1466" s="230" t="s">
        <v>15486</v>
      </c>
      <c r="F1466" s="230" t="s">
        <v>15487</v>
      </c>
      <c r="G1466" s="230" t="s">
        <v>4209</v>
      </c>
      <c r="H1466" s="230" t="str">
        <f>Query1[[#This Row],[FULL_NAME]]</f>
        <v>MARK CHAVEZ</v>
      </c>
      <c r="I1466" s="230" t="s">
        <v>4208</v>
      </c>
      <c r="J1466" s="230" t="s">
        <v>4207</v>
      </c>
      <c r="K1466" s="230" t="str">
        <f>Query1[[#This Row],[ENTERPRISE_ID]]</f>
        <v>MCHAVE0</v>
      </c>
      <c r="L1466" s="231">
        <v>6266630527</v>
      </c>
      <c r="M1466" s="230" t="s">
        <v>5630</v>
      </c>
      <c r="N1466" s="230" t="s">
        <v>15488</v>
      </c>
      <c r="O1466" s="230"/>
      <c r="P1466" s="230" t="s">
        <v>15489</v>
      </c>
      <c r="Q1466" s="230" t="s">
        <v>219</v>
      </c>
      <c r="R1466" s="230" t="s">
        <v>15490</v>
      </c>
      <c r="S1466" s="230" t="s">
        <v>5714</v>
      </c>
      <c r="T1466" s="232">
        <v>8998</v>
      </c>
      <c r="U1466" s="230" t="s">
        <v>5875</v>
      </c>
      <c r="V1466" s="230" t="s">
        <v>5876</v>
      </c>
      <c r="W1466" s="233" t="str">
        <f>IFERROR(VLOOKUP(Query1[[#This Row],[ENTERPRISE_ID]],HR_tbl[],2, 0), "Not on HR File")</f>
        <v>Service Technician 2, In-Home</v>
      </c>
      <c r="X1466" s="113">
        <f>IFERROR(VLOOKUP(Query1[[#This Row],[ENTERPRISE_ID]],HR_tbl[],3,0), "Not on HR File")</f>
        <v>43024</v>
      </c>
      <c r="Y1466" s="234" t="str">
        <f>IFERROR(VLOOKUP(Query1[[#This Row],[ENTERPRISE_ID]], Addresses!$A:$Y,21,0), "Not on HR File")</f>
        <v>18202 E. PAYSON</v>
      </c>
      <c r="Z1466" s="234">
        <f>IFERROR(VLOOKUP(Query1[[#This Row],[ENTERPRISE_ID]], Addresses!$A:$Y,22,0), "Not on HR File")</f>
        <v>0</v>
      </c>
      <c r="AA1466" s="234" t="str">
        <f>IFERROR(VLOOKUP(Query1[[#This Row],[ENTERPRISE_ID]], Addresses!$A:$Y,23,0), "Not on HR File")</f>
        <v>AZUSA</v>
      </c>
      <c r="AB1466" s="234" t="str">
        <f>IFERROR(VLOOKUP(Query1[[#This Row],[ENTERPRISE_ID]], Addresses!$A:$Y,24,0), "Not on HR File")</f>
        <v>CA</v>
      </c>
      <c r="AC1466" s="234" t="str">
        <f>IFERROR(VLOOKUP(Query1[[#This Row],[ENTERPRISE_ID]], Addresses!$A:$Y,25,0), "Not on HR File")</f>
        <v>91702</v>
      </c>
      <c r="AD1466" s="230" t="s">
        <v>15491</v>
      </c>
      <c r="AE1466" s="235">
        <v>46086</v>
      </c>
    </row>
    <row r="1467" spans="1:31" x14ac:dyDescent="0.3">
      <c r="A1467" s="230" t="s">
        <v>11022</v>
      </c>
      <c r="B1467" s="230" t="str">
        <f>Query1[[#This Row],[LAST_NAME]]</f>
        <v>WILLIAMS</v>
      </c>
      <c r="C1467" s="230" t="s">
        <v>11023</v>
      </c>
      <c r="D1467" s="230" t="s">
        <v>6119</v>
      </c>
      <c r="E1467" s="230" t="s">
        <v>11024</v>
      </c>
      <c r="F1467" s="230" t="s">
        <v>11025</v>
      </c>
      <c r="G1467" s="230" t="s">
        <v>11026</v>
      </c>
      <c r="H1467" s="230" t="str">
        <f>Query1[[#This Row],[FULL_NAME]]</f>
        <v>DARRYAL WILLIAMS</v>
      </c>
      <c r="I1467" s="230" t="s">
        <v>4106</v>
      </c>
      <c r="J1467" s="230" t="s">
        <v>11027</v>
      </c>
      <c r="K1467" s="230" t="str">
        <f>Query1[[#This Row],[ENTERPRISE_ID]]</f>
        <v>DWILLI1</v>
      </c>
      <c r="L1467" s="231">
        <v>8596910027</v>
      </c>
      <c r="M1467" s="230" t="s">
        <v>5630</v>
      </c>
      <c r="N1467" s="230" t="s">
        <v>11028</v>
      </c>
      <c r="O1467" s="230"/>
      <c r="P1467" s="230" t="s">
        <v>11029</v>
      </c>
      <c r="Q1467" s="230" t="s">
        <v>366</v>
      </c>
      <c r="R1467" s="230" t="s">
        <v>11030</v>
      </c>
      <c r="S1467" s="230" t="s">
        <v>5738</v>
      </c>
      <c r="T1467" s="232">
        <v>8998</v>
      </c>
      <c r="U1467" s="230" t="s">
        <v>1117</v>
      </c>
      <c r="V1467" s="230" t="s">
        <v>6927</v>
      </c>
      <c r="W1467" s="233" t="str">
        <f>IFERROR(VLOOKUP(Query1[[#This Row],[ENTERPRISE_ID]],HR_tbl[],2, 0), "Not on HR File")</f>
        <v>Service Technician 3, In-Home</v>
      </c>
      <c r="X1467" s="113">
        <f>IFERROR(VLOOKUP(Query1[[#This Row],[ENTERPRISE_ID]],HR_tbl[],3,0), "Not on HR File")</f>
        <v>45627</v>
      </c>
      <c r="Y1467" s="234" t="str">
        <f>IFERROR(VLOOKUP(Query1[[#This Row],[ENTERPRISE_ID]], Addresses!$A:$Y,21,0), "Not on HR File")</f>
        <v>1325 HERMES AVE</v>
      </c>
      <c r="Z1467" s="234">
        <f>IFERROR(VLOOKUP(Query1[[#This Row],[ENTERPRISE_ID]], Addresses!$A:$Y,22,0), "Not on HR File")</f>
        <v>0</v>
      </c>
      <c r="AA1467" s="234" t="str">
        <f>IFERROR(VLOOKUP(Query1[[#This Row],[ENTERPRISE_ID]], Addresses!$A:$Y,23,0), "Not on HR File")</f>
        <v>COVINGTON</v>
      </c>
      <c r="AB1467" s="234" t="str">
        <f>IFERROR(VLOOKUP(Query1[[#This Row],[ENTERPRISE_ID]], Addresses!$A:$Y,24,0), "Not on HR File")</f>
        <v>KY</v>
      </c>
      <c r="AC1467" s="234" t="str">
        <f>IFERROR(VLOOKUP(Query1[[#This Row],[ENTERPRISE_ID]], Addresses!$A:$Y,25,0), "Not on HR File")</f>
        <v>41011</v>
      </c>
      <c r="AD1467" s="230" t="s">
        <v>11031</v>
      </c>
      <c r="AE1467" s="235">
        <v>46086</v>
      </c>
    </row>
    <row r="1468" spans="1:31" x14ac:dyDescent="0.3">
      <c r="A1468" s="230" t="s">
        <v>856</v>
      </c>
      <c r="B1468" s="230" t="str">
        <f>Query1[[#This Row],[LAST_NAME]]</f>
        <v>MATTHEWS</v>
      </c>
      <c r="C1468" s="230" t="s">
        <v>857</v>
      </c>
      <c r="D1468" s="230" t="s">
        <v>5682</v>
      </c>
      <c r="E1468" s="230" t="s">
        <v>16509</v>
      </c>
      <c r="F1468" s="230" t="s">
        <v>16510</v>
      </c>
      <c r="G1468" s="230" t="s">
        <v>858</v>
      </c>
      <c r="H1468" s="230" t="str">
        <f>Query1[[#This Row],[FULL_NAME]]</f>
        <v>TRENT MATTHEWS</v>
      </c>
      <c r="I1468" s="230" t="s">
        <v>16511</v>
      </c>
      <c r="J1468" s="230" t="s">
        <v>8795</v>
      </c>
      <c r="K1468" s="230" t="str">
        <f>Query1[[#This Row],[ENTERPRISE_ID]]</f>
        <v>TMATTHE</v>
      </c>
      <c r="L1468" s="231">
        <v>2523632466</v>
      </c>
      <c r="M1468" s="230" t="s">
        <v>5630</v>
      </c>
      <c r="N1468" s="230" t="s">
        <v>16512</v>
      </c>
      <c r="O1468" s="230"/>
      <c r="P1468" s="230" t="s">
        <v>16513</v>
      </c>
      <c r="Q1468" s="230" t="s">
        <v>416</v>
      </c>
      <c r="R1468" s="230" t="s">
        <v>16514</v>
      </c>
      <c r="S1468" s="230" t="s">
        <v>5738</v>
      </c>
      <c r="T1468" s="232">
        <v>8998</v>
      </c>
      <c r="U1468" s="230" t="s">
        <v>7891</v>
      </c>
      <c r="V1468" s="230" t="s">
        <v>7892</v>
      </c>
      <c r="W1468" s="233" t="str">
        <f>IFERROR(VLOOKUP(Query1[[#This Row],[ENTERPRISE_ID]],HR_tbl[],2, 0), "Not on HR File")</f>
        <v>Service Technician 2, In-Home</v>
      </c>
      <c r="X1468" s="113">
        <f>IFERROR(VLOOKUP(Query1[[#This Row],[ENTERPRISE_ID]],HR_tbl[],3,0), "Not on HR File")</f>
        <v>45935</v>
      </c>
      <c r="Y1468" s="234" t="str">
        <f>IFERROR(VLOOKUP(Query1[[#This Row],[ENTERPRISE_ID]], Addresses!$A:$Y,21,0), "Not on HR File")</f>
        <v>706 KILQUICK RD</v>
      </c>
      <c r="Z1468" s="234">
        <f>IFERROR(VLOOKUP(Query1[[#This Row],[ENTERPRISE_ID]], Addresses!$A:$Y,22,0), "Not on HR File")</f>
        <v>0</v>
      </c>
      <c r="AA1468" s="234" t="str">
        <f>IFERROR(VLOOKUP(Query1[[#This Row],[ENTERPRISE_ID]], Addresses!$A:$Y,23,0), "Not on HR File")</f>
        <v>HOBGOOD</v>
      </c>
      <c r="AB1468" s="234" t="str">
        <f>IFERROR(VLOOKUP(Query1[[#This Row],[ENTERPRISE_ID]], Addresses!$A:$Y,24,0), "Not on HR File")</f>
        <v>NC</v>
      </c>
      <c r="AC1468" s="234" t="str">
        <f>IFERROR(VLOOKUP(Query1[[#This Row],[ENTERPRISE_ID]], Addresses!$A:$Y,25,0), "Not on HR File")</f>
        <v>27843</v>
      </c>
      <c r="AD1468" s="230" t="s">
        <v>16515</v>
      </c>
      <c r="AE1468" s="235">
        <v>46086</v>
      </c>
    </row>
    <row r="1469" spans="1:31" x14ac:dyDescent="0.3">
      <c r="A1469" s="230" t="s">
        <v>8613</v>
      </c>
      <c r="B1469" s="230" t="str">
        <f>Query1[[#This Row],[LAST_NAME]]</f>
        <v>GREEN</v>
      </c>
      <c r="C1469" s="230" t="s">
        <v>8614</v>
      </c>
      <c r="D1469" s="230" t="s">
        <v>5788</v>
      </c>
      <c r="E1469" s="230" t="s">
        <v>8615</v>
      </c>
      <c r="F1469" s="230" t="s">
        <v>8616</v>
      </c>
      <c r="G1469" s="230" t="s">
        <v>8617</v>
      </c>
      <c r="H1469" s="230" t="str">
        <f>Query1[[#This Row],[FULL_NAME]]</f>
        <v>SCOTT GREEN</v>
      </c>
      <c r="I1469" s="230" t="s">
        <v>3998</v>
      </c>
      <c r="J1469" s="230" t="s">
        <v>3795</v>
      </c>
      <c r="K1469" s="230" t="str">
        <f>Query1[[#This Row],[ENTERPRISE_ID]]</f>
        <v>SGREE56</v>
      </c>
      <c r="L1469" s="231">
        <v>2402372305</v>
      </c>
      <c r="M1469" s="230" t="s">
        <v>5630</v>
      </c>
      <c r="N1469" s="230" t="s">
        <v>8618</v>
      </c>
      <c r="O1469" s="230"/>
      <c r="P1469" s="230" t="s">
        <v>8619</v>
      </c>
      <c r="Q1469" s="230" t="s">
        <v>541</v>
      </c>
      <c r="R1469" s="230" t="s">
        <v>8620</v>
      </c>
      <c r="S1469" s="230" t="s">
        <v>5634</v>
      </c>
      <c r="T1469" s="232">
        <v>8998</v>
      </c>
      <c r="U1469" s="230" t="s">
        <v>4294</v>
      </c>
      <c r="V1469" s="230" t="s">
        <v>6229</v>
      </c>
      <c r="W1469" s="233" t="str">
        <f>IFERROR(VLOOKUP(Query1[[#This Row],[ENTERPRISE_ID]],HR_tbl[],2, 0), "Not on HR File")</f>
        <v>Service Technician 1, In-Home</v>
      </c>
      <c r="X1469" s="113">
        <f>IFERROR(VLOOKUP(Query1[[#This Row],[ENTERPRISE_ID]],HR_tbl[],3,0), "Not on HR File")</f>
        <v>41967</v>
      </c>
      <c r="Y1469" s="234" t="str">
        <f>IFERROR(VLOOKUP(Query1[[#This Row],[ENTERPRISE_ID]], Addresses!$A:$Y,21,0), "Not on HR File")</f>
        <v>10701 old court road,</v>
      </c>
      <c r="Z1469" s="234">
        <f>IFERROR(VLOOKUP(Query1[[#This Row],[ENTERPRISE_ID]], Addresses!$A:$Y,22,0), "Not on HR File")</f>
        <v>0</v>
      </c>
      <c r="AA1469" s="234" t="str">
        <f>IFERROR(VLOOKUP(Query1[[#This Row],[ENTERPRISE_ID]], Addresses!$A:$Y,23,0), "Not on HR File")</f>
        <v>Woodstock</v>
      </c>
      <c r="AB1469" s="234" t="str">
        <f>IFERROR(VLOOKUP(Query1[[#This Row],[ENTERPRISE_ID]], Addresses!$A:$Y,24,0), "Not on HR File")</f>
        <v>MD</v>
      </c>
      <c r="AC1469" s="234" t="str">
        <f>IFERROR(VLOOKUP(Query1[[#This Row],[ENTERPRISE_ID]], Addresses!$A:$Y,25,0), "Not on HR File")</f>
        <v>21163</v>
      </c>
      <c r="AD1469" s="230" t="s">
        <v>8621</v>
      </c>
      <c r="AE1469" s="235">
        <v>46086</v>
      </c>
    </row>
    <row r="1470" spans="1:31" x14ac:dyDescent="0.3">
      <c r="A1470" s="230" t="s">
        <v>8708</v>
      </c>
      <c r="B1470" s="230" t="str">
        <f>Query1[[#This Row],[LAST_NAME]]</f>
        <v>MOORE</v>
      </c>
      <c r="C1470" s="230" t="s">
        <v>8709</v>
      </c>
      <c r="D1470" s="230" t="s">
        <v>5708</v>
      </c>
      <c r="E1470" s="230" t="s">
        <v>8710</v>
      </c>
      <c r="F1470" s="230" t="s">
        <v>8711</v>
      </c>
      <c r="G1470" s="230" t="s">
        <v>8712</v>
      </c>
      <c r="H1470" s="230" t="str">
        <f>Query1[[#This Row],[FULL_NAME]]</f>
        <v>JEFFREY MOORE</v>
      </c>
      <c r="I1470" s="230" t="s">
        <v>8322</v>
      </c>
      <c r="J1470" s="230" t="s">
        <v>4025</v>
      </c>
      <c r="K1470" s="230" t="str">
        <f>Query1[[#This Row],[ENTERPRISE_ID]]</f>
        <v>JMOORE0</v>
      </c>
      <c r="L1470" s="231">
        <v>8707900916</v>
      </c>
      <c r="M1470" s="230" t="s">
        <v>5630</v>
      </c>
      <c r="N1470" s="230" t="s">
        <v>8713</v>
      </c>
      <c r="O1470" s="230"/>
      <c r="P1470" s="230" t="s">
        <v>8714</v>
      </c>
      <c r="Q1470" s="230" t="s">
        <v>983</v>
      </c>
      <c r="R1470" s="230" t="s">
        <v>4179</v>
      </c>
      <c r="S1470" s="230" t="s">
        <v>5714</v>
      </c>
      <c r="T1470" s="232">
        <v>8998</v>
      </c>
      <c r="U1470" s="230" t="s">
        <v>1210</v>
      </c>
      <c r="V1470" s="230" t="s">
        <v>8715</v>
      </c>
      <c r="W1470" s="233" t="str">
        <f>IFERROR(VLOOKUP(Query1[[#This Row],[ENTERPRISE_ID]],HR_tbl[],2, 0), "Not on HR File")</f>
        <v>Service Technician 3, In-Home</v>
      </c>
      <c r="X1470" s="113">
        <f>IFERROR(VLOOKUP(Query1[[#This Row],[ENTERPRISE_ID]],HR_tbl[],3,0), "Not on HR File")</f>
        <v>45872</v>
      </c>
      <c r="Y1470" s="234" t="str">
        <f>IFERROR(VLOOKUP(Query1[[#This Row],[ENTERPRISE_ID]], Addresses!$A:$Y,21,0), "Not on HR File")</f>
        <v>311 W ELM AVE</v>
      </c>
      <c r="Z1470" s="234">
        <f>IFERROR(VLOOKUP(Query1[[#This Row],[ENTERPRISE_ID]], Addresses!$A:$Y,22,0), "Not on HR File")</f>
        <v>0</v>
      </c>
      <c r="AA1470" s="234" t="str">
        <f>IFERROR(VLOOKUP(Query1[[#This Row],[ENTERPRISE_ID]], Addresses!$A:$Y,23,0), "Not on HR File")</f>
        <v>JONESBORO</v>
      </c>
      <c r="AB1470" s="234" t="str">
        <f>IFERROR(VLOOKUP(Query1[[#This Row],[ENTERPRISE_ID]], Addresses!$A:$Y,24,0), "Not on HR File")</f>
        <v>AR</v>
      </c>
      <c r="AC1470" s="234" t="str">
        <f>IFERROR(VLOOKUP(Query1[[#This Row],[ENTERPRISE_ID]], Addresses!$A:$Y,25,0), "Not on HR File")</f>
        <v>72401</v>
      </c>
      <c r="AD1470" s="230" t="s">
        <v>8716</v>
      </c>
      <c r="AE1470" s="235">
        <v>46086</v>
      </c>
    </row>
    <row r="1471" spans="1:31" x14ac:dyDescent="0.3">
      <c r="A1471" s="230" t="s">
        <v>2432</v>
      </c>
      <c r="B1471" s="230" t="str">
        <f>Query1[[#This Row],[LAST_NAME]]</f>
        <v>MAGANA</v>
      </c>
      <c r="C1471" s="230" t="s">
        <v>2433</v>
      </c>
      <c r="D1471" s="230" t="s">
        <v>5822</v>
      </c>
      <c r="E1471" s="230" t="s">
        <v>17761</v>
      </c>
      <c r="F1471" s="230" t="s">
        <v>17762</v>
      </c>
      <c r="G1471" s="230" t="s">
        <v>2434</v>
      </c>
      <c r="H1471" s="230" t="str">
        <f>Query1[[#This Row],[FULL_NAME]]</f>
        <v>ERIC MAGANA</v>
      </c>
      <c r="I1471" s="230" t="s">
        <v>4262</v>
      </c>
      <c r="J1471" s="230" t="s">
        <v>3868</v>
      </c>
      <c r="K1471" s="230" t="str">
        <f>Query1[[#This Row],[ENTERPRISE_ID]]</f>
        <v>EMAGAN1</v>
      </c>
      <c r="L1471" s="231">
        <v>3159831656</v>
      </c>
      <c r="M1471" s="230" t="s">
        <v>5630</v>
      </c>
      <c r="N1471" s="230" t="s">
        <v>17763</v>
      </c>
      <c r="O1471" s="230"/>
      <c r="P1471" s="230" t="s">
        <v>17764</v>
      </c>
      <c r="Q1471" s="230" t="s">
        <v>318</v>
      </c>
      <c r="R1471" s="230" t="s">
        <v>17765</v>
      </c>
      <c r="S1471" s="230" t="s">
        <v>5916</v>
      </c>
      <c r="T1471" s="232">
        <v>8998</v>
      </c>
      <c r="U1471" s="230" t="s">
        <v>6588</v>
      </c>
      <c r="V1471" s="230" t="s">
        <v>6589</v>
      </c>
      <c r="W1471" s="233" t="str">
        <f>IFERROR(VLOOKUP(Query1[[#This Row],[ENTERPRISE_ID]],HR_tbl[],2, 0), "Not on HR File")</f>
        <v>Service Technician 2, In-Home</v>
      </c>
      <c r="X1471" s="113">
        <f>IFERROR(VLOOKUP(Query1[[#This Row],[ENTERPRISE_ID]],HR_tbl[],3,0), "Not on HR File")</f>
        <v>44186</v>
      </c>
      <c r="Y1471" s="234" t="str">
        <f>IFERROR(VLOOKUP(Query1[[#This Row],[ENTERPRISE_ID]], Addresses!$A:$Y,21,0), "Not on HR File")</f>
        <v>4326 ACME RD</v>
      </c>
      <c r="Z1471" s="234">
        <f>IFERROR(VLOOKUP(Query1[[#This Row],[ENTERPRISE_ID]], Addresses!$A:$Y,22,0), "Not on HR File")</f>
        <v>0</v>
      </c>
      <c r="AA1471" s="234" t="str">
        <f>IFERROR(VLOOKUP(Query1[[#This Row],[ENTERPRISE_ID]], Addresses!$A:$Y,23,0), "Not on HR File")</f>
        <v>ILION</v>
      </c>
      <c r="AB1471" s="234" t="str">
        <f>IFERROR(VLOOKUP(Query1[[#This Row],[ENTERPRISE_ID]], Addresses!$A:$Y,24,0), "Not on HR File")</f>
        <v>NY</v>
      </c>
      <c r="AC1471" s="234" t="str">
        <f>IFERROR(VLOOKUP(Query1[[#This Row],[ENTERPRISE_ID]], Addresses!$A:$Y,25,0), "Not on HR File")</f>
        <v>13357</v>
      </c>
      <c r="AD1471" s="230" t="s">
        <v>17766</v>
      </c>
      <c r="AE1471" s="235">
        <v>46086</v>
      </c>
    </row>
    <row r="1472" spans="1:31" x14ac:dyDescent="0.3">
      <c r="A1472" s="230" t="s">
        <v>1451</v>
      </c>
      <c r="B1472" s="230" t="str">
        <f>Query1[[#This Row],[LAST_NAME]]</f>
        <v>CARGILL</v>
      </c>
      <c r="C1472" s="230" t="s">
        <v>1452</v>
      </c>
      <c r="D1472" s="230" t="s">
        <v>5854</v>
      </c>
      <c r="E1472" s="230" t="s">
        <v>18514</v>
      </c>
      <c r="F1472" s="230" t="s">
        <v>18515</v>
      </c>
      <c r="G1472" s="230" t="s">
        <v>1453</v>
      </c>
      <c r="H1472" s="230" t="str">
        <f>Query1[[#This Row],[FULL_NAME]]</f>
        <v>MICHAEL CARGILL</v>
      </c>
      <c r="I1472" s="230" t="s">
        <v>18516</v>
      </c>
      <c r="J1472" s="230" t="s">
        <v>3909</v>
      </c>
      <c r="K1472" s="230" t="str">
        <f>Query1[[#This Row],[ENTERPRISE_ID]]</f>
        <v>MCARGIL</v>
      </c>
      <c r="L1472" s="231">
        <v>2055803459</v>
      </c>
      <c r="M1472" s="230" t="s">
        <v>5630</v>
      </c>
      <c r="N1472" s="230" t="s">
        <v>18517</v>
      </c>
      <c r="O1472" s="230"/>
      <c r="P1472" s="230" t="s">
        <v>18518</v>
      </c>
      <c r="Q1472" s="230" t="s">
        <v>268</v>
      </c>
      <c r="R1472" s="230" t="s">
        <v>18519</v>
      </c>
      <c r="S1472" s="230" t="s">
        <v>5714</v>
      </c>
      <c r="T1472" s="232">
        <v>8998</v>
      </c>
      <c r="U1472" s="230" t="s">
        <v>7867</v>
      </c>
      <c r="V1472" s="230" t="s">
        <v>7868</v>
      </c>
      <c r="W1472" s="233" t="str">
        <f>IFERROR(VLOOKUP(Query1[[#This Row],[ENTERPRISE_ID]],HR_tbl[],2, 0), "Not on HR File")</f>
        <v>Service Technician 1, In-Home</v>
      </c>
      <c r="X1472" s="113">
        <f>IFERROR(VLOOKUP(Query1[[#This Row],[ENTERPRISE_ID]],HR_tbl[],3,0), "Not on HR File")</f>
        <v>45144</v>
      </c>
      <c r="Y1472" s="234" t="str">
        <f>IFERROR(VLOOKUP(Query1[[#This Row],[ENTERPRISE_ID]], Addresses!$A:$Y,21,0), "Not on HR File")</f>
        <v>329 Pine Ave</v>
      </c>
      <c r="Z1472" s="234">
        <f>IFERROR(VLOOKUP(Query1[[#This Row],[ENTERPRISE_ID]], Addresses!$A:$Y,22,0), "Not on HR File")</f>
        <v>0</v>
      </c>
      <c r="AA1472" s="234" t="str">
        <f>IFERROR(VLOOKUP(Query1[[#This Row],[ENTERPRISE_ID]], Addresses!$A:$Y,23,0), "Not on HR File")</f>
        <v>Adamsville</v>
      </c>
      <c r="AB1472" s="234" t="str">
        <f>IFERROR(VLOOKUP(Query1[[#This Row],[ENTERPRISE_ID]], Addresses!$A:$Y,24,0), "Not on HR File")</f>
        <v>AL</v>
      </c>
      <c r="AC1472" s="234" t="str">
        <f>IFERROR(VLOOKUP(Query1[[#This Row],[ENTERPRISE_ID]], Addresses!$A:$Y,25,0), "Not on HR File")</f>
        <v>35005</v>
      </c>
      <c r="AD1472" s="230" t="s">
        <v>18520</v>
      </c>
      <c r="AE1472" s="235">
        <v>46086</v>
      </c>
    </row>
    <row r="1473" spans="1:31" x14ac:dyDescent="0.3">
      <c r="A1473" s="230"/>
      <c r="B1473" s="230" t="str">
        <f>Query1[[#This Row],[LAST_NAME]]</f>
        <v>COLEMAN</v>
      </c>
      <c r="C1473" s="230" t="s">
        <v>2944</v>
      </c>
      <c r="D1473" s="230" t="s">
        <v>5627</v>
      </c>
      <c r="E1473" s="230" t="s">
        <v>18079</v>
      </c>
      <c r="F1473" s="230"/>
      <c r="G1473" s="230" t="s">
        <v>2945</v>
      </c>
      <c r="H1473" s="230" t="str">
        <f>Query1[[#This Row],[FULL_NAME]]</f>
        <v>JAMES COLEMAN</v>
      </c>
      <c r="I1473" s="230" t="s">
        <v>4400</v>
      </c>
      <c r="J1473" s="230" t="s">
        <v>3968</v>
      </c>
      <c r="K1473" s="230" t="str">
        <f>Query1[[#This Row],[ENTERPRISE_ID]]</f>
        <v>JCOLEM0</v>
      </c>
      <c r="L1473" s="231">
        <v>9038692467</v>
      </c>
      <c r="M1473" s="230" t="s">
        <v>5630</v>
      </c>
      <c r="N1473" s="230" t="s">
        <v>18080</v>
      </c>
      <c r="O1473" s="230" t="s">
        <v>18081</v>
      </c>
      <c r="P1473" s="230" t="s">
        <v>8839</v>
      </c>
      <c r="Q1473" s="230" t="s">
        <v>279</v>
      </c>
      <c r="R1473" s="230" t="s">
        <v>18082</v>
      </c>
      <c r="S1473" s="230" t="s">
        <v>5634</v>
      </c>
      <c r="T1473" s="232">
        <v>8998</v>
      </c>
      <c r="U1473" s="230" t="s">
        <v>8841</v>
      </c>
      <c r="V1473" s="230" t="s">
        <v>8842</v>
      </c>
      <c r="W1473" s="233" t="str">
        <f>IFERROR(VLOOKUP(Query1[[#This Row],[ENTERPRISE_ID]],HR_tbl[],2, 0), "Not on HR File")</f>
        <v>Service Technician 3, In-Home</v>
      </c>
      <c r="X1473" s="113">
        <f>IFERROR(VLOOKUP(Query1[[#This Row],[ENTERPRISE_ID]],HR_tbl[],3,0), "Not on HR File")</f>
        <v>45816</v>
      </c>
      <c r="Y1473" s="234" t="str">
        <f>IFERROR(VLOOKUP(Query1[[#This Row],[ENTERPRISE_ID]], Addresses!$A:$Y,21,0), "Not on HR File")</f>
        <v>17905 US HIGHWAY 69S # 201D</v>
      </c>
      <c r="Z1473" s="234">
        <f>IFERROR(VLOOKUP(Query1[[#This Row],[ENTERPRISE_ID]], Addresses!$A:$Y,22,0), "Not on HR File")</f>
        <v>0</v>
      </c>
      <c r="AA1473" s="234" t="str">
        <f>IFERROR(VLOOKUP(Query1[[#This Row],[ENTERPRISE_ID]], Addresses!$A:$Y,23,0), "Not on HR File")</f>
        <v>TYLER</v>
      </c>
      <c r="AB1473" s="234" t="str">
        <f>IFERROR(VLOOKUP(Query1[[#This Row],[ENTERPRISE_ID]], Addresses!$A:$Y,24,0), "Not on HR File")</f>
        <v>TX</v>
      </c>
      <c r="AC1473" s="234" t="str">
        <f>IFERROR(VLOOKUP(Query1[[#This Row],[ENTERPRISE_ID]], Addresses!$A:$Y,25,0), "Not on HR File")</f>
        <v>75703</v>
      </c>
      <c r="AD1473" s="230" t="s">
        <v>18083</v>
      </c>
      <c r="AE1473" s="235">
        <v>46086</v>
      </c>
    </row>
    <row r="1474" spans="1:31" x14ac:dyDescent="0.3">
      <c r="A1474" s="230" t="s">
        <v>16891</v>
      </c>
      <c r="B1474" s="230" t="str">
        <f>Query1[[#This Row],[LAST_NAME]]</f>
        <v>CANDELARIO</v>
      </c>
      <c r="C1474" s="230" t="s">
        <v>16892</v>
      </c>
      <c r="D1474" s="230" t="s">
        <v>6040</v>
      </c>
      <c r="E1474" s="230" t="s">
        <v>16893</v>
      </c>
      <c r="F1474" s="230" t="s">
        <v>16894</v>
      </c>
      <c r="G1474" s="230" t="s">
        <v>16895</v>
      </c>
      <c r="H1474" s="230" t="str">
        <f>Query1[[#This Row],[FULL_NAME]]</f>
        <v>JOSE CANDELARIO</v>
      </c>
      <c r="I1474" s="230" t="s">
        <v>16896</v>
      </c>
      <c r="J1474" s="230" t="s">
        <v>4404</v>
      </c>
      <c r="K1474" s="230" t="str">
        <f>Query1[[#This Row],[ENTERPRISE_ID]]</f>
        <v>JCANDE4</v>
      </c>
      <c r="L1474" s="231">
        <v>6268240993</v>
      </c>
      <c r="M1474" s="230" t="s">
        <v>5630</v>
      </c>
      <c r="N1474" s="230" t="s">
        <v>16897</v>
      </c>
      <c r="O1474" s="230"/>
      <c r="P1474" s="230" t="s">
        <v>15763</v>
      </c>
      <c r="Q1474" s="230" t="s">
        <v>219</v>
      </c>
      <c r="R1474" s="230" t="s">
        <v>15764</v>
      </c>
      <c r="S1474" s="230" t="s">
        <v>5714</v>
      </c>
      <c r="T1474" s="232">
        <v>8998</v>
      </c>
      <c r="U1474" s="230" t="s">
        <v>5162</v>
      </c>
      <c r="V1474" s="230" t="s">
        <v>7512</v>
      </c>
      <c r="W1474" s="233" t="str">
        <f>IFERROR(VLOOKUP(Query1[[#This Row],[ENTERPRISE_ID]],HR_tbl[],2, 0), "Not on HR File")</f>
        <v>Service Technician 1, In-Home</v>
      </c>
      <c r="X1474" s="113">
        <f>IFERROR(VLOOKUP(Query1[[#This Row],[ENTERPRISE_ID]],HR_tbl[],3,0), "Not on HR File")</f>
        <v>40987</v>
      </c>
      <c r="Y1474" s="234" t="str">
        <f>IFERROR(VLOOKUP(Query1[[#This Row],[ENTERPRISE_ID]], Addresses!$A:$Y,21,0), "Not on HR File")</f>
        <v>1415 GLENELDER AVE</v>
      </c>
      <c r="Z1474" s="234">
        <f>IFERROR(VLOOKUP(Query1[[#This Row],[ENTERPRISE_ID]], Addresses!$A:$Y,22,0), "Not on HR File")</f>
        <v>0</v>
      </c>
      <c r="AA1474" s="234" t="str">
        <f>IFERROR(VLOOKUP(Query1[[#This Row],[ENTERPRISE_ID]], Addresses!$A:$Y,23,0), "Not on HR File")</f>
        <v>HACIENDA HTS</v>
      </c>
      <c r="AB1474" s="234" t="str">
        <f>IFERROR(VLOOKUP(Query1[[#This Row],[ENTERPRISE_ID]], Addresses!$A:$Y,24,0), "Not on HR File")</f>
        <v>CA</v>
      </c>
      <c r="AC1474" s="234" t="str">
        <f>IFERROR(VLOOKUP(Query1[[#This Row],[ENTERPRISE_ID]], Addresses!$A:$Y,25,0), "Not on HR File")</f>
        <v>91745-2923</v>
      </c>
      <c r="AD1474" s="230" t="s">
        <v>16898</v>
      </c>
      <c r="AE1474" s="235">
        <v>46086</v>
      </c>
    </row>
    <row r="1475" spans="1:31" x14ac:dyDescent="0.3">
      <c r="A1475" s="230" t="s">
        <v>14291</v>
      </c>
      <c r="B1475" s="230" t="str">
        <f>Query1[[#This Row],[LAST_NAME]]</f>
        <v>DIAZ</v>
      </c>
      <c r="C1475" s="230" t="s">
        <v>14292</v>
      </c>
      <c r="D1475" s="230" t="s">
        <v>6352</v>
      </c>
      <c r="E1475" s="230" t="s">
        <v>14293</v>
      </c>
      <c r="F1475" s="230" t="s">
        <v>14294</v>
      </c>
      <c r="G1475" s="230" t="s">
        <v>14295</v>
      </c>
      <c r="H1475" s="230" t="str">
        <f>Query1[[#This Row],[FULL_NAME]]</f>
        <v>LOUIE DIAZ</v>
      </c>
      <c r="I1475" s="230" t="s">
        <v>4698</v>
      </c>
      <c r="J1475" s="230" t="s">
        <v>14296</v>
      </c>
      <c r="K1475" s="230" t="str">
        <f>Query1[[#This Row],[ENTERPRISE_ID]]</f>
        <v>LDIAZ0</v>
      </c>
      <c r="L1475" s="231">
        <v>9175490203</v>
      </c>
      <c r="M1475" s="230" t="s">
        <v>5630</v>
      </c>
      <c r="N1475" s="230" t="s">
        <v>14297</v>
      </c>
      <c r="O1475" s="230" t="s">
        <v>14298</v>
      </c>
      <c r="P1475" s="230" t="s">
        <v>318</v>
      </c>
      <c r="Q1475" s="230" t="s">
        <v>318</v>
      </c>
      <c r="R1475" s="230" t="s">
        <v>14299</v>
      </c>
      <c r="S1475" s="230" t="s">
        <v>5714</v>
      </c>
      <c r="T1475" s="232">
        <v>8998</v>
      </c>
      <c r="U1475" s="230" t="s">
        <v>5377</v>
      </c>
      <c r="V1475" s="230" t="s">
        <v>6361</v>
      </c>
      <c r="W1475" s="233" t="str">
        <f>IFERROR(VLOOKUP(Query1[[#This Row],[ENTERPRISE_ID]],HR_tbl[],2, 0), "Not on HR File")</f>
        <v>Service Technician 2, In-Home</v>
      </c>
      <c r="X1475" s="113">
        <f>IFERROR(VLOOKUP(Query1[[#This Row],[ENTERPRISE_ID]],HR_tbl[],3,0), "Not on HR File")</f>
        <v>45022</v>
      </c>
      <c r="Y1475" s="234" t="str">
        <f>IFERROR(VLOOKUP(Query1[[#This Row],[ENTERPRISE_ID]], Addresses!$A:$Y,21,0), "Not on HR File")</f>
        <v>3320 Reservoir oval east</v>
      </c>
      <c r="Z1475" s="234" t="str">
        <f>IFERROR(VLOOKUP(Query1[[#This Row],[ENTERPRISE_ID]], Addresses!$A:$Y,22,0), "Not on HR File")</f>
        <v>APT LA (LOWER LEVEL)</v>
      </c>
      <c r="AA1475" s="234" t="str">
        <f>IFERROR(VLOOKUP(Query1[[#This Row],[ENTERPRISE_ID]], Addresses!$A:$Y,23,0), "Not on HR File")</f>
        <v>Bronx</v>
      </c>
      <c r="AB1475" s="234" t="str">
        <f>IFERROR(VLOOKUP(Query1[[#This Row],[ENTERPRISE_ID]], Addresses!$A:$Y,24,0), "Not on HR File")</f>
        <v>NY</v>
      </c>
      <c r="AC1475" s="234" t="str">
        <f>IFERROR(VLOOKUP(Query1[[#This Row],[ENTERPRISE_ID]], Addresses!$A:$Y,25,0), "Not on HR File")</f>
        <v>10467</v>
      </c>
      <c r="AD1475" s="230" t="s">
        <v>14300</v>
      </c>
      <c r="AE1475" s="235">
        <v>46086</v>
      </c>
    </row>
    <row r="1476" spans="1:31" x14ac:dyDescent="0.3">
      <c r="A1476" s="230" t="s">
        <v>16050</v>
      </c>
      <c r="B1476" s="230" t="str">
        <f>Query1[[#This Row],[LAST_NAME]]</f>
        <v>MACKEW</v>
      </c>
      <c r="C1476" s="230" t="s">
        <v>16051</v>
      </c>
      <c r="D1476" s="230" t="s">
        <v>6091</v>
      </c>
      <c r="E1476" s="230" t="s">
        <v>16052</v>
      </c>
      <c r="F1476" s="230" t="s">
        <v>16053</v>
      </c>
      <c r="G1476" s="230" t="s">
        <v>16054</v>
      </c>
      <c r="H1476" s="230" t="str">
        <f>Query1[[#This Row],[FULL_NAME]]</f>
        <v>CHARLES MACKEW</v>
      </c>
      <c r="I1476" s="230" t="s">
        <v>16055</v>
      </c>
      <c r="J1476" s="230" t="s">
        <v>6846</v>
      </c>
      <c r="K1476" s="230" t="str">
        <f>Query1[[#This Row],[ENTERPRISE_ID]]</f>
        <v>CMACKE2</v>
      </c>
      <c r="L1476" s="231">
        <v>5866759315</v>
      </c>
      <c r="M1476" s="230" t="s">
        <v>5630</v>
      </c>
      <c r="N1476" s="230" t="s">
        <v>16056</v>
      </c>
      <c r="O1476" s="230"/>
      <c r="P1476" s="230" t="s">
        <v>16057</v>
      </c>
      <c r="Q1476" s="230" t="s">
        <v>752</v>
      </c>
      <c r="R1476" s="230" t="s">
        <v>14684</v>
      </c>
      <c r="S1476" s="230" t="s">
        <v>5714</v>
      </c>
      <c r="T1476" s="232">
        <v>8998</v>
      </c>
      <c r="U1476" s="230" t="s">
        <v>5995</v>
      </c>
      <c r="V1476" s="230" t="s">
        <v>5996</v>
      </c>
      <c r="W1476" s="233" t="str">
        <f>IFERROR(VLOOKUP(Query1[[#This Row],[ENTERPRISE_ID]],HR_tbl[],2, 0), "Not on HR File")</f>
        <v>Lead Service Tech, In-Home</v>
      </c>
      <c r="X1476" s="113">
        <f>IFERROR(VLOOKUP(Query1[[#This Row],[ENTERPRISE_ID]],HR_tbl[],3,0), "Not on HR File")</f>
        <v>32245</v>
      </c>
      <c r="Y1476" s="234" t="str">
        <f>IFERROR(VLOOKUP(Query1[[#This Row],[ENTERPRISE_ID]], Addresses!$A:$Y,21,0), "Not on HR File")</f>
        <v>20714 STAFFORD</v>
      </c>
      <c r="Z1476" s="234">
        <f>IFERROR(VLOOKUP(Query1[[#This Row],[ENTERPRISE_ID]], Addresses!$A:$Y,22,0), "Not on HR File")</f>
        <v>0</v>
      </c>
      <c r="AA1476" s="234" t="str">
        <f>IFERROR(VLOOKUP(Query1[[#This Row],[ENTERPRISE_ID]], Addresses!$A:$Y,23,0), "Not on HR File")</f>
        <v>CLINTON TOWNSHIP</v>
      </c>
      <c r="AB1476" s="234" t="str">
        <f>IFERROR(VLOOKUP(Query1[[#This Row],[ENTERPRISE_ID]], Addresses!$A:$Y,24,0), "Not on HR File")</f>
        <v>MI</v>
      </c>
      <c r="AC1476" s="234" t="str">
        <f>IFERROR(VLOOKUP(Query1[[#This Row],[ENTERPRISE_ID]], Addresses!$A:$Y,25,0), "Not on HR File")</f>
        <v>48035</v>
      </c>
      <c r="AD1476" s="230" t="s">
        <v>16058</v>
      </c>
      <c r="AE1476" s="235">
        <v>46086</v>
      </c>
    </row>
    <row r="1477" spans="1:31" x14ac:dyDescent="0.3">
      <c r="A1477" s="230" t="s">
        <v>9863</v>
      </c>
      <c r="B1477" s="230" t="str">
        <f>Query1[[#This Row],[LAST_NAME]]</f>
        <v>DAVIS</v>
      </c>
      <c r="C1477" s="230" t="s">
        <v>9864</v>
      </c>
      <c r="D1477" s="230" t="s">
        <v>5627</v>
      </c>
      <c r="E1477" s="230" t="s">
        <v>9865</v>
      </c>
      <c r="F1477" s="230" t="s">
        <v>9866</v>
      </c>
      <c r="G1477" s="230" t="s">
        <v>9867</v>
      </c>
      <c r="H1477" s="230" t="str">
        <f>Query1[[#This Row],[FULL_NAME]]</f>
        <v>BRIAN DAVIS</v>
      </c>
      <c r="I1477" s="230" t="s">
        <v>4464</v>
      </c>
      <c r="J1477" s="230" t="s">
        <v>4028</v>
      </c>
      <c r="K1477" s="230" t="str">
        <f>Query1[[#This Row],[ENTERPRISE_ID]]</f>
        <v>BDAVI54</v>
      </c>
      <c r="L1477" s="231">
        <v>9405006238</v>
      </c>
      <c r="M1477" s="230" t="s">
        <v>5630</v>
      </c>
      <c r="N1477" s="230" t="s">
        <v>9868</v>
      </c>
      <c r="O1477" s="230"/>
      <c r="P1477" s="230" t="s">
        <v>9869</v>
      </c>
      <c r="Q1477" s="230" t="s">
        <v>279</v>
      </c>
      <c r="R1477" s="230" t="s">
        <v>9870</v>
      </c>
      <c r="S1477" s="230" t="s">
        <v>5634</v>
      </c>
      <c r="T1477" s="232">
        <v>8998</v>
      </c>
      <c r="U1477" s="230" t="s">
        <v>5204</v>
      </c>
      <c r="V1477" s="230" t="s">
        <v>5953</v>
      </c>
      <c r="W1477" s="233" t="str">
        <f>IFERROR(VLOOKUP(Query1[[#This Row],[ENTERPRISE_ID]],HR_tbl[],2, 0), "Not on HR File")</f>
        <v>Service Technician 3, In-Home</v>
      </c>
      <c r="X1477" s="113">
        <f>IFERROR(VLOOKUP(Query1[[#This Row],[ENTERPRISE_ID]],HR_tbl[],3,0), "Not on HR File")</f>
        <v>31154</v>
      </c>
      <c r="Y1477" s="234" t="str">
        <f>IFERROR(VLOOKUP(Query1[[#This Row],[ENTERPRISE_ID]], Addresses!$A:$Y,21,0), "Not on HR File")</f>
        <v>2807 HOLLYWOOD</v>
      </c>
      <c r="Z1477" s="234">
        <f>IFERROR(VLOOKUP(Query1[[#This Row],[ENTERPRISE_ID]], Addresses!$A:$Y,22,0), "Not on HR File")</f>
        <v>0</v>
      </c>
      <c r="AA1477" s="234" t="str">
        <f>IFERROR(VLOOKUP(Query1[[#This Row],[ENTERPRISE_ID]], Addresses!$A:$Y,23,0), "Not on HR File")</f>
        <v>WICHITA FALLS</v>
      </c>
      <c r="AB1477" s="234" t="str">
        <f>IFERROR(VLOOKUP(Query1[[#This Row],[ENTERPRISE_ID]], Addresses!$A:$Y,24,0), "Not on HR File")</f>
        <v>TX</v>
      </c>
      <c r="AC1477" s="234" t="str">
        <f>IFERROR(VLOOKUP(Query1[[#This Row],[ENTERPRISE_ID]], Addresses!$A:$Y,25,0), "Not on HR File")</f>
        <v>76309</v>
      </c>
      <c r="AD1477" s="230" t="s">
        <v>9871</v>
      </c>
      <c r="AE1477" s="235">
        <v>46086</v>
      </c>
    </row>
    <row r="1478" spans="1:31" x14ac:dyDescent="0.3">
      <c r="A1478" s="230" t="s">
        <v>8822</v>
      </c>
      <c r="B1478" s="230" t="str">
        <f>Query1[[#This Row],[LAST_NAME]]</f>
        <v>ROGERS</v>
      </c>
      <c r="C1478" s="230" t="s">
        <v>8823</v>
      </c>
      <c r="D1478" s="230" t="s">
        <v>6119</v>
      </c>
      <c r="E1478" s="230" t="s">
        <v>8824</v>
      </c>
      <c r="F1478" s="230" t="s">
        <v>8825</v>
      </c>
      <c r="G1478" s="230" t="s">
        <v>8826</v>
      </c>
      <c r="H1478" s="230" t="str">
        <f>Query1[[#This Row],[FULL_NAME]]</f>
        <v>MATTHEW ROGERS</v>
      </c>
      <c r="I1478" s="230" t="s">
        <v>4365</v>
      </c>
      <c r="J1478" s="230" t="s">
        <v>4374</v>
      </c>
      <c r="K1478" s="230" t="str">
        <f>Query1[[#This Row],[ENTERPRISE_ID]]</f>
        <v>MROGERS</v>
      </c>
      <c r="L1478" s="231">
        <v>8286660029</v>
      </c>
      <c r="M1478" s="230" t="s">
        <v>5630</v>
      </c>
      <c r="N1478" s="230" t="s">
        <v>8827</v>
      </c>
      <c r="O1478" s="230"/>
      <c r="P1478" s="230" t="s">
        <v>8828</v>
      </c>
      <c r="Q1478" s="230" t="s">
        <v>416</v>
      </c>
      <c r="R1478" s="230" t="s">
        <v>8829</v>
      </c>
      <c r="S1478" s="230" t="s">
        <v>5738</v>
      </c>
      <c r="T1478" s="232">
        <v>8998</v>
      </c>
      <c r="U1478" s="230" t="s">
        <v>8733</v>
      </c>
      <c r="V1478" s="230" t="s">
        <v>8734</v>
      </c>
      <c r="W1478" s="233" t="str">
        <f>IFERROR(VLOOKUP(Query1[[#This Row],[ENTERPRISE_ID]],HR_tbl[],2, 0), "Not on HR File")</f>
        <v>Service Technician 3, In-Home</v>
      </c>
      <c r="X1478" s="113">
        <f>IFERROR(VLOOKUP(Query1[[#This Row],[ENTERPRISE_ID]],HR_tbl[],3,0), "Not on HR File")</f>
        <v>45788</v>
      </c>
      <c r="Y1478" s="234" t="str">
        <f>IFERROR(VLOOKUP(Query1[[#This Row],[ENTERPRISE_ID]], Addresses!$A:$Y,21,0), "Not on HR File")</f>
        <v>2978 N OXFORD ST</v>
      </c>
      <c r="Z1478" s="234">
        <f>IFERROR(VLOOKUP(Query1[[#This Row],[ENTERPRISE_ID]], Addresses!$A:$Y,22,0), "Not on HR File")</f>
        <v>0</v>
      </c>
      <c r="AA1478" s="234" t="str">
        <f>IFERROR(VLOOKUP(Query1[[#This Row],[ENTERPRISE_ID]], Addresses!$A:$Y,23,0), "Not on HR File")</f>
        <v>CLAREMONT</v>
      </c>
      <c r="AB1478" s="234" t="str">
        <f>IFERROR(VLOOKUP(Query1[[#This Row],[ENTERPRISE_ID]], Addresses!$A:$Y,24,0), "Not on HR File")</f>
        <v>NC</v>
      </c>
      <c r="AC1478" s="234" t="str">
        <f>IFERROR(VLOOKUP(Query1[[#This Row],[ENTERPRISE_ID]], Addresses!$A:$Y,25,0), "Not on HR File")</f>
        <v>28610</v>
      </c>
      <c r="AD1478" s="230" t="s">
        <v>8830</v>
      </c>
      <c r="AE1478" s="235">
        <v>46086</v>
      </c>
    </row>
    <row r="1479" spans="1:31" x14ac:dyDescent="0.3">
      <c r="A1479" s="230" t="s">
        <v>11980</v>
      </c>
      <c r="B1479" s="230" t="str">
        <f>Query1[[#This Row],[LAST_NAME]]</f>
        <v>GONZALEZ</v>
      </c>
      <c r="C1479" s="230" t="s">
        <v>3806</v>
      </c>
      <c r="D1479" s="230" t="s">
        <v>5822</v>
      </c>
      <c r="E1479" s="230" t="s">
        <v>11981</v>
      </c>
      <c r="F1479" s="230" t="s">
        <v>11982</v>
      </c>
      <c r="G1479" s="230" t="s">
        <v>3807</v>
      </c>
      <c r="H1479" s="230" t="str">
        <f>Query1[[#This Row],[FULL_NAME]]</f>
        <v>JANCARLOS GONZALEZ</v>
      </c>
      <c r="I1479" s="230" t="s">
        <v>3809</v>
      </c>
      <c r="J1479" s="230" t="s">
        <v>3808</v>
      </c>
      <c r="K1479" s="230" t="str">
        <f>Query1[[#This Row],[ENTERPRISE_ID]]</f>
        <v>JGONZA5</v>
      </c>
      <c r="L1479" s="231">
        <v>2038874031</v>
      </c>
      <c r="M1479" s="230" t="s">
        <v>5630</v>
      </c>
      <c r="N1479" s="230" t="s">
        <v>11983</v>
      </c>
      <c r="O1479" s="230"/>
      <c r="P1479" s="230" t="s">
        <v>3810</v>
      </c>
      <c r="Q1479" s="230" t="s">
        <v>655</v>
      </c>
      <c r="R1479" s="230" t="s">
        <v>11984</v>
      </c>
      <c r="S1479" s="230" t="s">
        <v>5916</v>
      </c>
      <c r="T1479" s="232">
        <v>8998</v>
      </c>
      <c r="U1479" s="230" t="s">
        <v>7146</v>
      </c>
      <c r="V1479" s="230" t="s">
        <v>7147</v>
      </c>
      <c r="W1479" s="233" t="str">
        <f>IFERROR(VLOOKUP(Query1[[#This Row],[ENTERPRISE_ID]],HR_tbl[],2, 0), "Not on HR File")</f>
        <v>Service Technician 2, In-Home</v>
      </c>
      <c r="X1479" s="113">
        <f>IFERROR(VLOOKUP(Query1[[#This Row],[ENTERPRISE_ID]],HR_tbl[],3,0), "Not on HR File")</f>
        <v>45963</v>
      </c>
      <c r="Y1479" s="234" t="str">
        <f>IFERROR(VLOOKUP(Query1[[#This Row],[ENTERPRISE_ID]], Addresses!$A:$Y,21,0), "Not on HR File")</f>
        <v>36 2ND AVE</v>
      </c>
      <c r="Z1479" s="234">
        <f>IFERROR(VLOOKUP(Query1[[#This Row],[ENTERPRISE_ID]], Addresses!$A:$Y,22,0), "Not on HR File")</f>
        <v>0</v>
      </c>
      <c r="AA1479" s="234" t="str">
        <f>IFERROR(VLOOKUP(Query1[[#This Row],[ENTERPRISE_ID]], Addresses!$A:$Y,23,0), "Not on HR File")</f>
        <v>WATERBURY</v>
      </c>
      <c r="AB1479" s="234" t="str">
        <f>IFERROR(VLOOKUP(Query1[[#This Row],[ENTERPRISE_ID]], Addresses!$A:$Y,24,0), "Not on HR File")</f>
        <v>CT</v>
      </c>
      <c r="AC1479" s="234" t="str">
        <f>IFERROR(VLOOKUP(Query1[[#This Row],[ENTERPRISE_ID]], Addresses!$A:$Y,25,0), "Not on HR File")</f>
        <v>06710</v>
      </c>
      <c r="AD1479" s="230" t="s">
        <v>11985</v>
      </c>
      <c r="AE1479" s="235">
        <v>46086</v>
      </c>
    </row>
    <row r="1480" spans="1:31" x14ac:dyDescent="0.3">
      <c r="A1480" s="230" t="s">
        <v>5240</v>
      </c>
      <c r="B1480" s="230" t="str">
        <f>Query1[[#This Row],[LAST_NAME]]</f>
        <v>FINDLEY</v>
      </c>
      <c r="C1480" s="230" t="s">
        <v>8278</v>
      </c>
      <c r="D1480" s="230" t="s">
        <v>6304</v>
      </c>
      <c r="E1480" s="230" t="s">
        <v>8279</v>
      </c>
      <c r="F1480" s="230" t="s">
        <v>8280</v>
      </c>
      <c r="G1480" s="230" t="s">
        <v>5243</v>
      </c>
      <c r="H1480" s="230" t="str">
        <f>Query1[[#This Row],[FULL_NAME]]</f>
        <v>STACEY FINDLEY</v>
      </c>
      <c r="I1480" s="230" t="s">
        <v>5242</v>
      </c>
      <c r="J1480" s="230" t="s">
        <v>5241</v>
      </c>
      <c r="K1480" s="230" t="str">
        <f>Query1[[#This Row],[ENTERPRISE_ID]]</f>
        <v>SFINDLE</v>
      </c>
      <c r="L1480" s="231">
        <v>4178340417</v>
      </c>
      <c r="M1480" s="230" t="s">
        <v>5630</v>
      </c>
      <c r="N1480" s="230" t="s">
        <v>8281</v>
      </c>
      <c r="O1480" s="230"/>
      <c r="P1480" s="230" t="s">
        <v>8282</v>
      </c>
      <c r="Q1480" s="230" t="s">
        <v>1502</v>
      </c>
      <c r="R1480" s="230" t="s">
        <v>8283</v>
      </c>
      <c r="S1480" s="230" t="s">
        <v>5916</v>
      </c>
      <c r="T1480" s="232">
        <v>8998</v>
      </c>
      <c r="U1480" s="230" t="s">
        <v>4131</v>
      </c>
      <c r="V1480" s="230" t="s">
        <v>8284</v>
      </c>
      <c r="W1480" s="233" t="str">
        <f>IFERROR(VLOOKUP(Query1[[#This Row],[ENTERPRISE_ID]],HR_tbl[],2, 0), "Not on HR File")</f>
        <v>Service Technician 1, In-Home</v>
      </c>
      <c r="X1480" s="113">
        <f>IFERROR(VLOOKUP(Query1[[#This Row],[ENTERPRISE_ID]],HR_tbl[],3,0), "Not on HR File")</f>
        <v>30779</v>
      </c>
      <c r="Y1480" s="234" t="str">
        <f>IFERROR(VLOOKUP(Query1[[#This Row],[ENTERPRISE_ID]], Addresses!$A:$Y,21,0), "Not on HR File")</f>
        <v>3716 E FARM RD 28</v>
      </c>
      <c r="Z1480" s="234">
        <f>IFERROR(VLOOKUP(Query1[[#This Row],[ENTERPRISE_ID]], Addresses!$A:$Y,22,0), "Not on HR File")</f>
        <v>0</v>
      </c>
      <c r="AA1480" s="234" t="str">
        <f>IFERROR(VLOOKUP(Query1[[#This Row],[ENTERPRISE_ID]], Addresses!$A:$Y,23,0), "Not on HR File")</f>
        <v>FAIR GROVE</v>
      </c>
      <c r="AB1480" s="234" t="str">
        <f>IFERROR(VLOOKUP(Query1[[#This Row],[ENTERPRISE_ID]], Addresses!$A:$Y,24,0), "Not on HR File")</f>
        <v>MO</v>
      </c>
      <c r="AC1480" s="234" t="str">
        <f>IFERROR(VLOOKUP(Query1[[#This Row],[ENTERPRISE_ID]], Addresses!$A:$Y,25,0), "Not on HR File")</f>
        <v>65648</v>
      </c>
      <c r="AD1480" s="230" t="s">
        <v>8285</v>
      </c>
      <c r="AE1480" s="235">
        <v>46086</v>
      </c>
    </row>
    <row r="1481" spans="1:31" x14ac:dyDescent="0.3">
      <c r="A1481" s="230" t="s">
        <v>17116</v>
      </c>
      <c r="B1481" s="230" t="str">
        <f>Query1[[#This Row],[LAST_NAME]]</f>
        <v>MOSHER</v>
      </c>
      <c r="C1481" s="230" t="s">
        <v>17117</v>
      </c>
      <c r="D1481" s="230" t="s">
        <v>5669</v>
      </c>
      <c r="E1481" s="230" t="s">
        <v>14200</v>
      </c>
      <c r="F1481" s="230" t="s">
        <v>17118</v>
      </c>
      <c r="G1481" s="230" t="s">
        <v>17119</v>
      </c>
      <c r="H1481" s="230" t="str">
        <f>Query1[[#This Row],[FULL_NAME]]</f>
        <v>DAVID MOSHER</v>
      </c>
      <c r="I1481" s="230" t="s">
        <v>17120</v>
      </c>
      <c r="J1481" s="230" t="s">
        <v>4292</v>
      </c>
      <c r="K1481" s="230" t="str">
        <f>Query1[[#This Row],[ENTERPRISE_ID]]</f>
        <v>DMOSHE</v>
      </c>
      <c r="L1481" s="231">
        <v>4255470925</v>
      </c>
      <c r="M1481" s="230" t="s">
        <v>5630</v>
      </c>
      <c r="N1481" s="230" t="s">
        <v>17121</v>
      </c>
      <c r="O1481" s="230"/>
      <c r="P1481" s="230" t="s">
        <v>17122</v>
      </c>
      <c r="Q1481" s="230" t="s">
        <v>1472</v>
      </c>
      <c r="R1481" s="230" t="s">
        <v>17123</v>
      </c>
      <c r="S1481" s="230" t="s">
        <v>5634</v>
      </c>
      <c r="T1481" s="232">
        <v>8998</v>
      </c>
      <c r="U1481" s="230" t="s">
        <v>5751</v>
      </c>
      <c r="V1481" s="230" t="s">
        <v>5752</v>
      </c>
      <c r="W1481" s="233" t="str">
        <f>IFERROR(VLOOKUP(Query1[[#This Row],[ENTERPRISE_ID]],HR_tbl[],2, 0), "Not on HR File")</f>
        <v>Service Technician 2, In-Home</v>
      </c>
      <c r="X1481" s="113">
        <f>IFERROR(VLOOKUP(Query1[[#This Row],[ENTERPRISE_ID]],HR_tbl[],3,0), "Not on HR File")</f>
        <v>32952</v>
      </c>
      <c r="Y1481" s="234" t="str">
        <f>IFERROR(VLOOKUP(Query1[[#This Row],[ENTERPRISE_ID]], Addresses!$A:$Y,21,0), "Not on HR File")</f>
        <v>8601 RAILROAD PLACE SE.</v>
      </c>
      <c r="Z1481" s="234" t="str">
        <f>IFERROR(VLOOKUP(Query1[[#This Row],[ENTERPRISE_ID]], Addresses!$A:$Y,22,0), "Not on HR File")</f>
        <v>P.O. BOX 1923</v>
      </c>
      <c r="AA1481" s="234" t="str">
        <f>IFERROR(VLOOKUP(Query1[[#This Row],[ENTERPRISE_ID]], Addresses!$A:$Y,23,0), "Not on HR File")</f>
        <v>SNOQUALMIE</v>
      </c>
      <c r="AB1481" s="234" t="str">
        <f>IFERROR(VLOOKUP(Query1[[#This Row],[ENTERPRISE_ID]], Addresses!$A:$Y,24,0), "Not on HR File")</f>
        <v>WA</v>
      </c>
      <c r="AC1481" s="234" t="str">
        <f>IFERROR(VLOOKUP(Query1[[#This Row],[ENTERPRISE_ID]], Addresses!$A:$Y,25,0), "Not on HR File")</f>
        <v>98065</v>
      </c>
      <c r="AD1481" s="230" t="s">
        <v>17124</v>
      </c>
      <c r="AE1481" s="235">
        <v>46086</v>
      </c>
    </row>
    <row r="1482" spans="1:31" x14ac:dyDescent="0.3">
      <c r="A1482" s="230" t="s">
        <v>2935</v>
      </c>
      <c r="B1482" s="230" t="str">
        <f>Query1[[#This Row],[LAST_NAME]]</f>
        <v>GRAY</v>
      </c>
      <c r="C1482" s="230" t="s">
        <v>2936</v>
      </c>
      <c r="D1482" s="230" t="s">
        <v>6119</v>
      </c>
      <c r="E1482" s="230" t="s">
        <v>14418</v>
      </c>
      <c r="F1482" s="230" t="s">
        <v>14419</v>
      </c>
      <c r="G1482" s="230" t="s">
        <v>2937</v>
      </c>
      <c r="H1482" s="230" t="str">
        <f>Query1[[#This Row],[FULL_NAME]]</f>
        <v>JOHNNY GRAY</v>
      </c>
      <c r="I1482" s="230" t="s">
        <v>5093</v>
      </c>
      <c r="J1482" s="230" t="s">
        <v>3871</v>
      </c>
      <c r="K1482" s="230" t="str">
        <f>Query1[[#This Row],[ENTERPRISE_ID]]</f>
        <v>JGRAY7</v>
      </c>
      <c r="L1482" s="231">
        <v>8595130516</v>
      </c>
      <c r="M1482" s="230" t="s">
        <v>5630</v>
      </c>
      <c r="N1482" s="230" t="s">
        <v>14420</v>
      </c>
      <c r="O1482" s="230"/>
      <c r="P1482" s="230" t="s">
        <v>6943</v>
      </c>
      <c r="Q1482" s="230" t="s">
        <v>366</v>
      </c>
      <c r="R1482" s="230" t="s">
        <v>14421</v>
      </c>
      <c r="S1482" s="230" t="s">
        <v>5738</v>
      </c>
      <c r="T1482" s="232">
        <v>8998</v>
      </c>
      <c r="U1482" s="230" t="s">
        <v>5715</v>
      </c>
      <c r="V1482" s="230" t="s">
        <v>5716</v>
      </c>
      <c r="W1482" s="233" t="str">
        <f>IFERROR(VLOOKUP(Query1[[#This Row],[ENTERPRISE_ID]],HR_tbl[],2, 0), "Not on HR File")</f>
        <v>Team Lead Technician</v>
      </c>
      <c r="X1482" s="113">
        <f>IFERROR(VLOOKUP(Query1[[#This Row],[ENTERPRISE_ID]],HR_tbl[],3,0), "Not on HR File")</f>
        <v>42947</v>
      </c>
      <c r="Y1482" s="234" t="str">
        <f>IFERROR(VLOOKUP(Query1[[#This Row],[ENTERPRISE_ID]], Addresses!$A:$Y,21,0), "Not on HR File")</f>
        <v>951 gabbardtown road</v>
      </c>
      <c r="Z1482" s="234">
        <f>IFERROR(VLOOKUP(Query1[[#This Row],[ENTERPRISE_ID]], Addresses!$A:$Y,22,0), "Not on HR File")</f>
        <v>0</v>
      </c>
      <c r="AA1482" s="234" t="str">
        <f>IFERROR(VLOOKUP(Query1[[#This Row],[ENTERPRISE_ID]], Addresses!$A:$Y,23,0), "Not on HR File")</f>
        <v>BEREA</v>
      </c>
      <c r="AB1482" s="234" t="str">
        <f>IFERROR(VLOOKUP(Query1[[#This Row],[ENTERPRISE_ID]], Addresses!$A:$Y,24,0), "Not on HR File")</f>
        <v>KY</v>
      </c>
      <c r="AC1482" s="234" t="str">
        <f>IFERROR(VLOOKUP(Query1[[#This Row],[ENTERPRISE_ID]], Addresses!$A:$Y,25,0), "Not on HR File")</f>
        <v>40403</v>
      </c>
      <c r="AD1482" s="230" t="s">
        <v>14422</v>
      </c>
      <c r="AE1482" s="235">
        <v>46086</v>
      </c>
    </row>
    <row r="1483" spans="1:31" x14ac:dyDescent="0.3">
      <c r="A1483" s="230" t="s">
        <v>11306</v>
      </c>
      <c r="B1483" s="230" t="str">
        <f>Query1[[#This Row],[LAST_NAME]]</f>
        <v>WEST</v>
      </c>
      <c r="C1483" s="230" t="s">
        <v>11307</v>
      </c>
      <c r="D1483" s="230" t="s">
        <v>5854</v>
      </c>
      <c r="E1483" s="230" t="s">
        <v>11308</v>
      </c>
      <c r="F1483" s="230" t="s">
        <v>11309</v>
      </c>
      <c r="G1483" s="230" t="s">
        <v>11310</v>
      </c>
      <c r="H1483" s="230" t="str">
        <f>Query1[[#This Row],[FULL_NAME]]</f>
        <v>KEVIN WEST</v>
      </c>
      <c r="I1483" s="230" t="s">
        <v>4929</v>
      </c>
      <c r="J1483" s="230" t="s">
        <v>4012</v>
      </c>
      <c r="K1483" s="230" t="str">
        <f>Query1[[#This Row],[ENTERPRISE_ID]]</f>
        <v>KWEST</v>
      </c>
      <c r="L1483" s="231">
        <v>4783882107</v>
      </c>
      <c r="M1483" s="230" t="s">
        <v>5630</v>
      </c>
      <c r="N1483" s="230" t="s">
        <v>11311</v>
      </c>
      <c r="O1483" s="230"/>
      <c r="P1483" s="230" t="s">
        <v>3207</v>
      </c>
      <c r="Q1483" s="230" t="s">
        <v>575</v>
      </c>
      <c r="R1483" s="230" t="s">
        <v>11312</v>
      </c>
      <c r="S1483" s="230" t="s">
        <v>5714</v>
      </c>
      <c r="T1483" s="232">
        <v>8998</v>
      </c>
      <c r="U1483" s="230" t="s">
        <v>8529</v>
      </c>
      <c r="V1483" s="230" t="s">
        <v>8530</v>
      </c>
      <c r="W1483" s="233" t="str">
        <f>IFERROR(VLOOKUP(Query1[[#This Row],[ENTERPRISE_ID]],HR_tbl[],2, 0), "Not on HR File")</f>
        <v>Service Technician 2, In-Home</v>
      </c>
      <c r="X1483" s="113">
        <f>IFERROR(VLOOKUP(Query1[[#This Row],[ENTERPRISE_ID]],HR_tbl[],3,0), "Not on HR File")</f>
        <v>45963</v>
      </c>
      <c r="Y1483" s="234" t="str">
        <f>IFERROR(VLOOKUP(Query1[[#This Row],[ENTERPRISE_ID]], Addresses!$A:$Y,21,0), "Not on HR File")</f>
        <v>206 EDGEWATER DR</v>
      </c>
      <c r="Z1483" s="234">
        <f>IFERROR(VLOOKUP(Query1[[#This Row],[ENTERPRISE_ID]], Addresses!$A:$Y,22,0), "Not on HR File")</f>
        <v>0</v>
      </c>
      <c r="AA1483" s="234" t="str">
        <f>IFERROR(VLOOKUP(Query1[[#This Row],[ENTERPRISE_ID]], Addresses!$A:$Y,23,0), "Not on HR File")</f>
        <v>MACON</v>
      </c>
      <c r="AB1483" s="234" t="str">
        <f>IFERROR(VLOOKUP(Query1[[#This Row],[ENTERPRISE_ID]], Addresses!$A:$Y,24,0), "Not on HR File")</f>
        <v>GA</v>
      </c>
      <c r="AC1483" s="234" t="str">
        <f>IFERROR(VLOOKUP(Query1[[#This Row],[ENTERPRISE_ID]], Addresses!$A:$Y,25,0), "Not on HR File")</f>
        <v>31220</v>
      </c>
      <c r="AD1483" s="230" t="s">
        <v>11313</v>
      </c>
      <c r="AE1483" s="235">
        <v>46086</v>
      </c>
    </row>
    <row r="1484" spans="1:31" x14ac:dyDescent="0.3">
      <c r="A1484" s="230" t="s">
        <v>6445</v>
      </c>
      <c r="B1484" s="230" t="str">
        <f>Query1[[#This Row],[LAST_NAME]]</f>
        <v>MOGENSEN</v>
      </c>
      <c r="C1484" s="230" t="s">
        <v>6446</v>
      </c>
      <c r="D1484" s="230" t="s">
        <v>5843</v>
      </c>
      <c r="E1484" s="230" t="s">
        <v>6447</v>
      </c>
      <c r="F1484" s="230" t="s">
        <v>6448</v>
      </c>
      <c r="G1484" s="230" t="s">
        <v>6449</v>
      </c>
      <c r="H1484" s="230" t="str">
        <f>Query1[[#This Row],[FULL_NAME]]</f>
        <v>MICHAEL MOGENSEN</v>
      </c>
      <c r="I1484" s="230" t="s">
        <v>4774</v>
      </c>
      <c r="J1484" s="230" t="s">
        <v>3909</v>
      </c>
      <c r="K1484" s="230" t="str">
        <f>Query1[[#This Row],[ENTERPRISE_ID]]</f>
        <v>MMOGEN0</v>
      </c>
      <c r="L1484" s="231">
        <v>9367075813</v>
      </c>
      <c r="M1484" s="230" t="s">
        <v>5630</v>
      </c>
      <c r="N1484" s="230" t="s">
        <v>6450</v>
      </c>
      <c r="O1484" s="230"/>
      <c r="P1484" s="230" t="s">
        <v>6451</v>
      </c>
      <c r="Q1484" s="230" t="s">
        <v>279</v>
      </c>
      <c r="R1484" s="230" t="s">
        <v>6452</v>
      </c>
      <c r="S1484" s="230" t="s">
        <v>5738</v>
      </c>
      <c r="T1484" s="232">
        <v>8998</v>
      </c>
      <c r="U1484" s="230" t="s">
        <v>2423</v>
      </c>
      <c r="V1484" s="230" t="s">
        <v>6453</v>
      </c>
      <c r="W1484" s="233" t="str">
        <f>IFERROR(VLOOKUP(Query1[[#This Row],[ENTERPRISE_ID]],HR_tbl[],2, 0), "Not on HR File")</f>
        <v>Service Technician 1, In-Home</v>
      </c>
      <c r="X1484" s="113">
        <f>IFERROR(VLOOKUP(Query1[[#This Row],[ENTERPRISE_ID]],HR_tbl[],3,0), "Not on HR File")</f>
        <v>39878</v>
      </c>
      <c r="Y1484" s="234" t="str">
        <f>IFERROR(VLOOKUP(Query1[[#This Row],[ENTERPRISE_ID]], Addresses!$A:$Y,21,0), "Not on HR File")</f>
        <v>13259 Tom Sawyer</v>
      </c>
      <c r="Z1484" s="234">
        <f>IFERROR(VLOOKUP(Query1[[#This Row],[ENTERPRISE_ID]], Addresses!$A:$Y,22,0), "Not on HR File")</f>
        <v>0</v>
      </c>
      <c r="AA1484" s="234" t="str">
        <f>IFERROR(VLOOKUP(Query1[[#This Row],[ENTERPRISE_ID]], Addresses!$A:$Y,23,0), "Not on HR File")</f>
        <v>Willis</v>
      </c>
      <c r="AB1484" s="234" t="str">
        <f>IFERROR(VLOOKUP(Query1[[#This Row],[ENTERPRISE_ID]], Addresses!$A:$Y,24,0), "Not on HR File")</f>
        <v>TX</v>
      </c>
      <c r="AC1484" s="234" t="str">
        <f>IFERROR(VLOOKUP(Query1[[#This Row],[ENTERPRISE_ID]], Addresses!$A:$Y,25,0), "Not on HR File")</f>
        <v>77318</v>
      </c>
      <c r="AD1484" s="230" t="s">
        <v>6454</v>
      </c>
      <c r="AE1484" s="235">
        <v>46086</v>
      </c>
    </row>
    <row r="1485" spans="1:31" x14ac:dyDescent="0.3">
      <c r="A1485" s="230" t="s">
        <v>2616</v>
      </c>
      <c r="B1485" s="230" t="str">
        <f>Query1[[#This Row],[LAST_NAME]]</f>
        <v>GREEN</v>
      </c>
      <c r="C1485" s="230" t="s">
        <v>2617</v>
      </c>
      <c r="D1485" s="230" t="s">
        <v>5638</v>
      </c>
      <c r="E1485" s="230" t="s">
        <v>13462</v>
      </c>
      <c r="F1485" s="230" t="s">
        <v>13463</v>
      </c>
      <c r="G1485" s="230" t="s">
        <v>2618</v>
      </c>
      <c r="H1485" s="230" t="str">
        <f>Query1[[#This Row],[FULL_NAME]]</f>
        <v>ERIC GREEN</v>
      </c>
      <c r="I1485" s="230" t="s">
        <v>3998</v>
      </c>
      <c r="J1485" s="230" t="s">
        <v>3868</v>
      </c>
      <c r="K1485" s="230" t="str">
        <f>Query1[[#This Row],[ENTERPRISE_ID]]</f>
        <v>EGREEN9</v>
      </c>
      <c r="L1485" s="231">
        <v>3212742927</v>
      </c>
      <c r="M1485" s="230" t="s">
        <v>5630</v>
      </c>
      <c r="N1485" s="230" t="s">
        <v>13464</v>
      </c>
      <c r="O1485" s="230"/>
      <c r="P1485" s="230" t="s">
        <v>13465</v>
      </c>
      <c r="Q1485" s="230" t="s">
        <v>297</v>
      </c>
      <c r="R1485" s="230" t="s">
        <v>13466</v>
      </c>
      <c r="S1485" s="230" t="s">
        <v>5634</v>
      </c>
      <c r="T1485" s="232">
        <v>8998</v>
      </c>
      <c r="U1485" s="230" t="s">
        <v>7445</v>
      </c>
      <c r="V1485" s="230" t="s">
        <v>7446</v>
      </c>
      <c r="W1485" s="233" t="str">
        <f>IFERROR(VLOOKUP(Query1[[#This Row],[ENTERPRISE_ID]],HR_tbl[],2, 0), "Not on HR File")</f>
        <v>Service Technician 2, In-Home</v>
      </c>
      <c r="X1485" s="113">
        <f>IFERROR(VLOOKUP(Query1[[#This Row],[ENTERPRISE_ID]],HR_tbl[],3,0), "Not on HR File")</f>
        <v>37768</v>
      </c>
      <c r="Y1485" s="234" t="str">
        <f>IFERROR(VLOOKUP(Query1[[#This Row],[ENTERPRISE_ID]], Addresses!$A:$Y,21,0), "Not on HR File")</f>
        <v>6035 cannon ave</v>
      </c>
      <c r="Z1485" s="234">
        <f>IFERROR(VLOOKUP(Query1[[#This Row],[ENTERPRISE_ID]], Addresses!$A:$Y,22,0), "Not on HR File")</f>
        <v>0</v>
      </c>
      <c r="AA1485" s="234" t="str">
        <f>IFERROR(VLOOKUP(Query1[[#This Row],[ENTERPRISE_ID]], Addresses!$A:$Y,23,0), "Not on HR File")</f>
        <v>COCOA</v>
      </c>
      <c r="AB1485" s="234" t="str">
        <f>IFERROR(VLOOKUP(Query1[[#This Row],[ENTERPRISE_ID]], Addresses!$A:$Y,24,0), "Not on HR File")</f>
        <v>FL</v>
      </c>
      <c r="AC1485" s="234" t="str">
        <f>IFERROR(VLOOKUP(Query1[[#This Row],[ENTERPRISE_ID]], Addresses!$A:$Y,25,0), "Not on HR File")</f>
        <v>32927</v>
      </c>
      <c r="AD1485" s="230" t="s">
        <v>13467</v>
      </c>
      <c r="AE1485" s="235">
        <v>46086</v>
      </c>
    </row>
    <row r="1486" spans="1:31" x14ac:dyDescent="0.3">
      <c r="A1486" s="230" t="s">
        <v>2237</v>
      </c>
      <c r="B1486" s="230" t="str">
        <f>Query1[[#This Row],[LAST_NAME]]</f>
        <v>LABOY</v>
      </c>
      <c r="C1486" s="230" t="s">
        <v>2238</v>
      </c>
      <c r="D1486" s="230" t="s">
        <v>5822</v>
      </c>
      <c r="E1486" s="230" t="s">
        <v>9480</v>
      </c>
      <c r="F1486" s="230" t="s">
        <v>9481</v>
      </c>
      <c r="G1486" s="230" t="s">
        <v>2239</v>
      </c>
      <c r="H1486" s="230" t="str">
        <f>Query1[[#This Row],[FULL_NAME]]</f>
        <v>PEDRO LABOY</v>
      </c>
      <c r="I1486" s="230" t="s">
        <v>4395</v>
      </c>
      <c r="J1486" s="230" t="s">
        <v>4394</v>
      </c>
      <c r="K1486" s="230" t="str">
        <f>Query1[[#This Row],[ENTERPRISE_ID]]</f>
        <v>PLABOY</v>
      </c>
      <c r="L1486" s="231">
        <v>5189612059</v>
      </c>
      <c r="M1486" s="230" t="s">
        <v>5630</v>
      </c>
      <c r="N1486" s="230" t="s">
        <v>9482</v>
      </c>
      <c r="O1486" s="230"/>
      <c r="P1486" s="230" t="s">
        <v>1977</v>
      </c>
      <c r="Q1486" s="230" t="s">
        <v>318</v>
      </c>
      <c r="R1486" s="230" t="s">
        <v>4398</v>
      </c>
      <c r="S1486" s="230" t="s">
        <v>5916</v>
      </c>
      <c r="T1486" s="232">
        <v>8998</v>
      </c>
      <c r="U1486" s="230" t="s">
        <v>6588</v>
      </c>
      <c r="V1486" s="230" t="s">
        <v>6589</v>
      </c>
      <c r="W1486" s="233" t="str">
        <f>IFERROR(VLOOKUP(Query1[[#This Row],[ENTERPRISE_ID]],HR_tbl[],2, 0), "Not on HR File")</f>
        <v>Service Technician 3, In-Home</v>
      </c>
      <c r="X1486" s="113">
        <f>IFERROR(VLOOKUP(Query1[[#This Row],[ENTERPRISE_ID]],HR_tbl[],3,0), "Not on HR File")</f>
        <v>45823</v>
      </c>
      <c r="Y1486" s="234" t="str">
        <f>IFERROR(VLOOKUP(Query1[[#This Row],[ENTERPRISE_ID]], Addresses!$A:$Y,21,0), "Not on HR File")</f>
        <v>217 Division St.</v>
      </c>
      <c r="Z1486" s="234" t="str">
        <f>IFERROR(VLOOKUP(Query1[[#This Row],[ENTERPRISE_ID]], Addresses!$A:$Y,22,0), "Not on HR File")</f>
        <v>2ND FLOOR</v>
      </c>
      <c r="AA1486" s="234" t="str">
        <f>IFERROR(VLOOKUP(Query1[[#This Row],[ENTERPRISE_ID]], Addresses!$A:$Y,23,0), "Not on HR File")</f>
        <v>AMSTERDAM</v>
      </c>
      <c r="AB1486" s="234" t="str">
        <f>IFERROR(VLOOKUP(Query1[[#This Row],[ENTERPRISE_ID]], Addresses!$A:$Y,24,0), "Not on HR File")</f>
        <v>NY</v>
      </c>
      <c r="AC1486" s="234" t="str">
        <f>IFERROR(VLOOKUP(Query1[[#This Row],[ENTERPRISE_ID]], Addresses!$A:$Y,25,0), "Not on HR File")</f>
        <v>12010</v>
      </c>
      <c r="AD1486" s="230" t="s">
        <v>9483</v>
      </c>
      <c r="AE1486" s="235">
        <v>46086</v>
      </c>
    </row>
    <row r="1487" spans="1:31" x14ac:dyDescent="0.3">
      <c r="A1487" s="230" t="s">
        <v>31528</v>
      </c>
      <c r="B1487" s="230" t="str">
        <f>Query1[[#This Row],[LAST_NAME]]</f>
        <v>RAIGOZA JR.</v>
      </c>
      <c r="C1487" s="230" t="s">
        <v>8995</v>
      </c>
      <c r="D1487" s="230" t="s">
        <v>5719</v>
      </c>
      <c r="E1487" s="230" t="s">
        <v>8996</v>
      </c>
      <c r="F1487" s="230" t="s">
        <v>31529</v>
      </c>
      <c r="G1487" s="230" t="s">
        <v>6825</v>
      </c>
      <c r="H1487" s="230" t="str">
        <f>Query1[[#This Row],[FULL_NAME]]</f>
        <v>EFRAIN RAIGOZA JR.</v>
      </c>
      <c r="I1487" s="230" t="s">
        <v>8997</v>
      </c>
      <c r="J1487" s="230" t="s">
        <v>8998</v>
      </c>
      <c r="K1487" s="230" t="str">
        <f>Query1[[#This Row],[ENTERPRISE_ID]]</f>
        <v>ERAIGOZ</v>
      </c>
      <c r="L1487" s="231">
        <v>7737460132</v>
      </c>
      <c r="M1487" s="230" t="s">
        <v>5630</v>
      </c>
      <c r="N1487" s="230" t="s">
        <v>8999</v>
      </c>
      <c r="O1487" s="230"/>
      <c r="P1487" s="230" t="s">
        <v>9000</v>
      </c>
      <c r="Q1487" s="230" t="s">
        <v>250</v>
      </c>
      <c r="R1487" s="230" t="s">
        <v>9001</v>
      </c>
      <c r="S1487" s="230" t="s">
        <v>5634</v>
      </c>
      <c r="T1487" s="232">
        <v>8998</v>
      </c>
      <c r="U1487" s="230" t="s">
        <v>5715</v>
      </c>
      <c r="V1487" s="230" t="s">
        <v>5716</v>
      </c>
      <c r="W1487" s="233" t="str">
        <f>IFERROR(VLOOKUP(Query1[[#This Row],[ENTERPRISE_ID]],HR_tbl[],2, 0), "Not on HR File")</f>
        <v>Team Lead Technician</v>
      </c>
      <c r="X1487" s="113">
        <f>IFERROR(VLOOKUP(Query1[[#This Row],[ENTERPRISE_ID]],HR_tbl[],3,0), "Not on HR File")</f>
        <v>42135</v>
      </c>
      <c r="Y1487" s="234" t="str">
        <f>IFERROR(VLOOKUP(Query1[[#This Row],[ENTERPRISE_ID]], Addresses!$A:$Y,21,0), "Not on HR File")</f>
        <v>4904 Spring Rd</v>
      </c>
      <c r="Z1487" s="234">
        <f>IFERROR(VLOOKUP(Query1[[#This Row],[ENTERPRISE_ID]], Addresses!$A:$Y,22,0), "Not on HR File")</f>
        <v>0</v>
      </c>
      <c r="AA1487" s="234" t="str">
        <f>IFERROR(VLOOKUP(Query1[[#This Row],[ENTERPRISE_ID]], Addresses!$A:$Y,23,0), "Not on HR File")</f>
        <v>OAK LAWN</v>
      </c>
      <c r="AB1487" s="234" t="str">
        <f>IFERROR(VLOOKUP(Query1[[#This Row],[ENTERPRISE_ID]], Addresses!$A:$Y,24,0), "Not on HR File")</f>
        <v>IL</v>
      </c>
      <c r="AC1487" s="234" t="str">
        <f>IFERROR(VLOOKUP(Query1[[#This Row],[ENTERPRISE_ID]], Addresses!$A:$Y,25,0), "Not on HR File")</f>
        <v>60453</v>
      </c>
      <c r="AD1487" s="230" t="s">
        <v>9002</v>
      </c>
      <c r="AE1487" s="235">
        <v>46086</v>
      </c>
    </row>
    <row r="1488" spans="1:31" x14ac:dyDescent="0.3">
      <c r="A1488" s="230" t="s">
        <v>6259</v>
      </c>
      <c r="B1488" s="230" t="str">
        <f>Query1[[#This Row],[LAST_NAME]]</f>
        <v>GREJDUS</v>
      </c>
      <c r="C1488" s="230" t="s">
        <v>18732</v>
      </c>
      <c r="D1488" s="230" t="s">
        <v>6119</v>
      </c>
      <c r="E1488" s="230" t="s">
        <v>18733</v>
      </c>
      <c r="F1488" s="230" t="s">
        <v>18734</v>
      </c>
      <c r="G1488" s="230" t="s">
        <v>18735</v>
      </c>
      <c r="H1488" s="230" t="str">
        <f>Query1[[#This Row],[FULL_NAME]]</f>
        <v>FRANCIS GREJDUS</v>
      </c>
      <c r="I1488" s="230" t="s">
        <v>18736</v>
      </c>
      <c r="J1488" s="230" t="s">
        <v>5042</v>
      </c>
      <c r="K1488" s="230" t="str">
        <f>Query1[[#This Row],[ENTERPRISE_ID]]</f>
        <v>FGREJDU</v>
      </c>
      <c r="L1488" s="231">
        <v>8655009637</v>
      </c>
      <c r="M1488" s="230" t="s">
        <v>5630</v>
      </c>
      <c r="N1488" s="230" t="s">
        <v>18737</v>
      </c>
      <c r="O1488" s="230"/>
      <c r="P1488" s="230" t="s">
        <v>18738</v>
      </c>
      <c r="Q1488" s="230" t="s">
        <v>407</v>
      </c>
      <c r="R1488" s="230" t="s">
        <v>18739</v>
      </c>
      <c r="S1488" s="230" t="s">
        <v>5738</v>
      </c>
      <c r="T1488" s="232">
        <v>8998</v>
      </c>
      <c r="U1488" s="230" t="s">
        <v>3119</v>
      </c>
      <c r="V1488" s="230" t="s">
        <v>6506</v>
      </c>
      <c r="W1488" s="233" t="str">
        <f>IFERROR(VLOOKUP(Query1[[#This Row],[ENTERPRISE_ID]],HR_tbl[],2, 0), "Not on HR File")</f>
        <v>Service Technician 1, In-Home</v>
      </c>
      <c r="X1488" s="113">
        <f>IFERROR(VLOOKUP(Query1[[#This Row],[ENTERPRISE_ID]],HR_tbl[],3,0), "Not on HR File")</f>
        <v>38744</v>
      </c>
      <c r="Y1488" s="234" t="str">
        <f>IFERROR(VLOOKUP(Query1[[#This Row],[ENTERPRISE_ID]], Addresses!$A:$Y,21,0), "Not on HR File")</f>
        <v>121 Lakeview Cove Dr</v>
      </c>
      <c r="Z1488" s="234">
        <f>IFERROR(VLOOKUP(Query1[[#This Row],[ENTERPRISE_ID]], Addresses!$A:$Y,22,0), "Not on HR File")</f>
        <v>0</v>
      </c>
      <c r="AA1488" s="234" t="str">
        <f>IFERROR(VLOOKUP(Query1[[#This Row],[ENTERPRISE_ID]], Addresses!$A:$Y,23,0), "Not on HR File")</f>
        <v>Loudon</v>
      </c>
      <c r="AB1488" s="234" t="str">
        <f>IFERROR(VLOOKUP(Query1[[#This Row],[ENTERPRISE_ID]], Addresses!$A:$Y,24,0), "Not on HR File")</f>
        <v>TN</v>
      </c>
      <c r="AC1488" s="234" t="str">
        <f>IFERROR(VLOOKUP(Query1[[#This Row],[ENTERPRISE_ID]], Addresses!$A:$Y,25,0), "Not on HR File")</f>
        <v>37774</v>
      </c>
      <c r="AD1488" s="230" t="s">
        <v>18740</v>
      </c>
      <c r="AE1488" s="235">
        <v>46086</v>
      </c>
    </row>
    <row r="1489" spans="1:31" x14ac:dyDescent="0.3">
      <c r="A1489" s="230" t="s">
        <v>869</v>
      </c>
      <c r="B1489" s="230" t="str">
        <f>Query1[[#This Row],[LAST_NAME]]</f>
        <v>PARSON</v>
      </c>
      <c r="C1489" s="230" t="s">
        <v>871</v>
      </c>
      <c r="D1489" s="230" t="s">
        <v>5708</v>
      </c>
      <c r="E1489" s="230" t="s">
        <v>16101</v>
      </c>
      <c r="F1489" s="230" t="s">
        <v>16102</v>
      </c>
      <c r="G1489" s="230" t="s">
        <v>872</v>
      </c>
      <c r="H1489" s="230" t="str">
        <f>Query1[[#This Row],[FULL_NAME]]</f>
        <v>ANTHONY PARSON</v>
      </c>
      <c r="I1489" s="230" t="s">
        <v>4526</v>
      </c>
      <c r="J1489" s="230" t="s">
        <v>3920</v>
      </c>
      <c r="K1489" s="230" t="str">
        <f>Query1[[#This Row],[ENTERPRISE_ID]]</f>
        <v>APARSO0</v>
      </c>
      <c r="L1489" s="231">
        <v>3042209563</v>
      </c>
      <c r="M1489" s="230" t="s">
        <v>5630</v>
      </c>
      <c r="N1489" s="230" t="s">
        <v>16103</v>
      </c>
      <c r="O1489" s="230"/>
      <c r="P1489" s="230" t="s">
        <v>4527</v>
      </c>
      <c r="Q1489" s="230" t="s">
        <v>477</v>
      </c>
      <c r="R1489" s="230" t="s">
        <v>16104</v>
      </c>
      <c r="S1489" s="230" t="s">
        <v>5714</v>
      </c>
      <c r="T1489" s="232">
        <v>8998</v>
      </c>
      <c r="U1489" s="230" t="s">
        <v>7859</v>
      </c>
      <c r="V1489" s="230" t="s">
        <v>7860</v>
      </c>
      <c r="W1489" s="233" t="str">
        <f>IFERROR(VLOOKUP(Query1[[#This Row],[ENTERPRISE_ID]],HR_tbl[],2, 0), "Not on HR File")</f>
        <v>Service Technician 2, In-Home</v>
      </c>
      <c r="X1489" s="113">
        <f>IFERROR(VLOOKUP(Query1[[#This Row],[ENTERPRISE_ID]],HR_tbl[],3,0), "Not on HR File")</f>
        <v>43782</v>
      </c>
      <c r="Y1489" s="234" t="str">
        <f>IFERROR(VLOOKUP(Query1[[#This Row],[ENTERPRISE_ID]], Addresses!$A:$Y,21,0), "Not on HR File")</f>
        <v>16971 Ms 46</v>
      </c>
      <c r="Z1489" s="234">
        <f>IFERROR(VLOOKUP(Query1[[#This Row],[ENTERPRISE_ID]], Addresses!$A:$Y,22,0), "Not on HR File")</f>
        <v>0</v>
      </c>
      <c r="AA1489" s="234" t="str">
        <f>IFERROR(VLOOKUP(Query1[[#This Row],[ENTERPRISE_ID]], Addresses!$A:$Y,23,0), "Not on HR File")</f>
        <v>Pheba</v>
      </c>
      <c r="AB1489" s="234" t="str">
        <f>IFERROR(VLOOKUP(Query1[[#This Row],[ENTERPRISE_ID]], Addresses!$A:$Y,24,0), "Not on HR File")</f>
        <v>MS</v>
      </c>
      <c r="AC1489" s="234" t="str">
        <f>IFERROR(VLOOKUP(Query1[[#This Row],[ENTERPRISE_ID]], Addresses!$A:$Y,25,0), "Not on HR File")</f>
        <v>39755</v>
      </c>
      <c r="AD1489" s="230" t="s">
        <v>16105</v>
      </c>
      <c r="AE1489" s="235">
        <v>46086</v>
      </c>
    </row>
    <row r="1490" spans="1:31" x14ac:dyDescent="0.3">
      <c r="A1490" s="230"/>
      <c r="B1490" s="230" t="str">
        <f>Query1[[#This Row],[LAST_NAME]]</f>
        <v>GARCIA</v>
      </c>
      <c r="C1490" s="230" t="s">
        <v>8071</v>
      </c>
      <c r="D1490" s="230" t="s">
        <v>5647</v>
      </c>
      <c r="E1490" s="230" t="s">
        <v>8072</v>
      </c>
      <c r="F1490" s="230"/>
      <c r="G1490" s="230" t="s">
        <v>8073</v>
      </c>
      <c r="H1490" s="230" t="str">
        <f>Query1[[#This Row],[FULL_NAME]]</f>
        <v>GILBERT GARCIA</v>
      </c>
      <c r="I1490" s="230" t="s">
        <v>8074</v>
      </c>
      <c r="J1490" s="230" t="s">
        <v>8075</v>
      </c>
      <c r="K1490" s="230" t="str">
        <f>Query1[[#This Row],[ENTERPRISE_ID]]</f>
        <v>GGARCI7</v>
      </c>
      <c r="L1490" s="231">
        <v>2108750606</v>
      </c>
      <c r="M1490" s="230" t="s">
        <v>5630</v>
      </c>
      <c r="N1490" s="230" t="s">
        <v>8076</v>
      </c>
      <c r="O1490" s="230" t="s">
        <v>8077</v>
      </c>
      <c r="P1490" s="230" t="s">
        <v>335</v>
      </c>
      <c r="Q1490" s="230" t="s">
        <v>279</v>
      </c>
      <c r="R1490" s="230" t="s">
        <v>8078</v>
      </c>
      <c r="S1490" s="230" t="s">
        <v>5664</v>
      </c>
      <c r="T1490" s="232">
        <v>8998</v>
      </c>
      <c r="U1490" s="230" t="s">
        <v>7329</v>
      </c>
      <c r="V1490" s="230" t="s">
        <v>8079</v>
      </c>
      <c r="W1490" s="233" t="str">
        <f>IFERROR(VLOOKUP(Query1[[#This Row],[ENTERPRISE_ID]],HR_tbl[],2, 0), "Not on HR File")</f>
        <v>Service Technician 2, Trainee</v>
      </c>
      <c r="X1490" s="113">
        <f>IFERROR(VLOOKUP(Query1[[#This Row],[ENTERPRISE_ID]],HR_tbl[],3,0), "Not on HR File")</f>
        <v>46033</v>
      </c>
      <c r="Y1490" s="234" t="str">
        <f>IFERROR(VLOOKUP(Query1[[#This Row],[ENTERPRISE_ID]], Addresses!$A:$Y,21,0), "Not on HR File")</f>
        <v>Not on HR File</v>
      </c>
      <c r="Z1490" s="234" t="str">
        <f>IFERROR(VLOOKUP(Query1[[#This Row],[ENTERPRISE_ID]], Addresses!$A:$Y,22,0), "Not on HR File")</f>
        <v>Not on HR File</v>
      </c>
      <c r="AA1490" s="234" t="str">
        <f>IFERROR(VLOOKUP(Query1[[#This Row],[ENTERPRISE_ID]], Addresses!$A:$Y,23,0), "Not on HR File")</f>
        <v>Not on HR File</v>
      </c>
      <c r="AB1490" s="234" t="str">
        <f>IFERROR(VLOOKUP(Query1[[#This Row],[ENTERPRISE_ID]], Addresses!$A:$Y,24,0), "Not on HR File")</f>
        <v>Not on HR File</v>
      </c>
      <c r="AC1490" s="234" t="str">
        <f>IFERROR(VLOOKUP(Query1[[#This Row],[ENTERPRISE_ID]], Addresses!$A:$Y,25,0), "Not on HR File")</f>
        <v>Not on HR File</v>
      </c>
      <c r="AD1490" s="230" t="s">
        <v>8080</v>
      </c>
      <c r="AE1490" s="235">
        <v>46086</v>
      </c>
    </row>
    <row r="1491" spans="1:31" x14ac:dyDescent="0.3">
      <c r="A1491" s="230" t="s">
        <v>4151</v>
      </c>
      <c r="B1491" s="230" t="str">
        <f>Query1[[#This Row],[LAST_NAME]]</f>
        <v>RANDOLPH</v>
      </c>
      <c r="C1491" s="230" t="s">
        <v>10040</v>
      </c>
      <c r="D1491" s="230" t="s">
        <v>5769</v>
      </c>
      <c r="E1491" s="230" t="s">
        <v>10041</v>
      </c>
      <c r="F1491" s="230" t="s">
        <v>10042</v>
      </c>
      <c r="G1491" s="230" t="s">
        <v>4154</v>
      </c>
      <c r="H1491" s="230" t="str">
        <f>Query1[[#This Row],[FULL_NAME]]</f>
        <v>DRESHAWN RANDOLPH</v>
      </c>
      <c r="I1491" s="230" t="s">
        <v>4153</v>
      </c>
      <c r="J1491" s="230" t="s">
        <v>4152</v>
      </c>
      <c r="K1491" s="230" t="str">
        <f>Query1[[#This Row],[ENTERPRISE_ID]]</f>
        <v>DRANDOL</v>
      </c>
      <c r="L1491" s="231">
        <v>3099890888</v>
      </c>
      <c r="M1491" s="230" t="s">
        <v>5630</v>
      </c>
      <c r="N1491" s="230" t="s">
        <v>10043</v>
      </c>
      <c r="O1491" s="230"/>
      <c r="P1491" s="230" t="s">
        <v>4155</v>
      </c>
      <c r="Q1491" s="230" t="s">
        <v>250</v>
      </c>
      <c r="R1491" s="230" t="s">
        <v>10044</v>
      </c>
      <c r="S1491" s="230" t="s">
        <v>5738</v>
      </c>
      <c r="T1491" s="232">
        <v>8998</v>
      </c>
      <c r="U1491" s="230" t="s">
        <v>5840</v>
      </c>
      <c r="V1491" s="230"/>
      <c r="W1491" s="233" t="str">
        <f>IFERROR(VLOOKUP(Query1[[#This Row],[ENTERPRISE_ID]],HR_tbl[],2, 0), "Not on HR File")</f>
        <v>Service Technician 2, In-Home</v>
      </c>
      <c r="X1491" s="113">
        <f>IFERROR(VLOOKUP(Query1[[#This Row],[ENTERPRISE_ID]],HR_tbl[],3,0), "Not on HR File")</f>
        <v>45942</v>
      </c>
      <c r="Y1491" s="234" t="str">
        <f>IFERROR(VLOOKUP(Query1[[#This Row],[ENTERPRISE_ID]], Addresses!$A:$Y,21,0), "Not on HR File")</f>
        <v>Not on HR File</v>
      </c>
      <c r="Z1491" s="234" t="str">
        <f>IFERROR(VLOOKUP(Query1[[#This Row],[ENTERPRISE_ID]], Addresses!$A:$Y,22,0), "Not on HR File")</f>
        <v>Not on HR File</v>
      </c>
      <c r="AA1491" s="234" t="str">
        <f>IFERROR(VLOOKUP(Query1[[#This Row],[ENTERPRISE_ID]], Addresses!$A:$Y,23,0), "Not on HR File")</f>
        <v>Not on HR File</v>
      </c>
      <c r="AB1491" s="234" t="str">
        <f>IFERROR(VLOOKUP(Query1[[#This Row],[ENTERPRISE_ID]], Addresses!$A:$Y,24,0), "Not on HR File")</f>
        <v>Not on HR File</v>
      </c>
      <c r="AC1491" s="234" t="str">
        <f>IFERROR(VLOOKUP(Query1[[#This Row],[ENTERPRISE_ID]], Addresses!$A:$Y,25,0), "Not on HR File")</f>
        <v>Not on HR File</v>
      </c>
      <c r="AD1491" s="230" t="s">
        <v>10045</v>
      </c>
      <c r="AE1491" s="235">
        <v>46086</v>
      </c>
    </row>
    <row r="1492" spans="1:31" x14ac:dyDescent="0.3">
      <c r="A1492" s="230" t="s">
        <v>7744</v>
      </c>
      <c r="B1492" s="230" t="str">
        <f>Query1[[#This Row],[LAST_NAME]]</f>
        <v>GILLIS</v>
      </c>
      <c r="C1492" s="230" t="s">
        <v>7745</v>
      </c>
      <c r="D1492" s="230" t="s">
        <v>6091</v>
      </c>
      <c r="E1492" s="230" t="s">
        <v>7746</v>
      </c>
      <c r="F1492" s="230" t="s">
        <v>7747</v>
      </c>
      <c r="G1492" s="230" t="s">
        <v>7748</v>
      </c>
      <c r="H1492" s="230" t="str">
        <f>Query1[[#This Row],[FULL_NAME]]</f>
        <v>TIM GILLIS</v>
      </c>
      <c r="I1492" s="230" t="s">
        <v>5132</v>
      </c>
      <c r="J1492" s="230" t="s">
        <v>7749</v>
      </c>
      <c r="K1492" s="230" t="str">
        <f>Query1[[#This Row],[ENTERPRISE_ID]]</f>
        <v>TGILLI6</v>
      </c>
      <c r="L1492" s="231">
        <v>5866151598</v>
      </c>
      <c r="M1492" s="230" t="s">
        <v>5630</v>
      </c>
      <c r="N1492" s="230" t="s">
        <v>7750</v>
      </c>
      <c r="O1492" s="230"/>
      <c r="P1492" s="230" t="s">
        <v>7751</v>
      </c>
      <c r="Q1492" s="230" t="s">
        <v>752</v>
      </c>
      <c r="R1492" s="230" t="s">
        <v>7752</v>
      </c>
      <c r="S1492" s="230" t="s">
        <v>5714</v>
      </c>
      <c r="T1492" s="232">
        <v>8998</v>
      </c>
      <c r="U1492" s="230" t="s">
        <v>5995</v>
      </c>
      <c r="V1492" s="230" t="s">
        <v>5996</v>
      </c>
      <c r="W1492" s="233" t="str">
        <f>IFERROR(VLOOKUP(Query1[[#This Row],[ENTERPRISE_ID]],HR_tbl[],2, 0), "Not on HR File")</f>
        <v>Service Technician 2, In-Home</v>
      </c>
      <c r="X1492" s="113">
        <f>IFERROR(VLOOKUP(Query1[[#This Row],[ENTERPRISE_ID]],HR_tbl[],3,0), "Not on HR File")</f>
        <v>36654</v>
      </c>
      <c r="Y1492" s="234" t="str">
        <f>IFERROR(VLOOKUP(Query1[[#This Row],[ENTERPRISE_ID]], Addresses!$A:$Y,21,0), "Not on HR File")</f>
        <v>30493 Jo Ct</v>
      </c>
      <c r="Z1492" s="234">
        <f>IFERROR(VLOOKUP(Query1[[#This Row],[ENTERPRISE_ID]], Addresses!$A:$Y,22,0), "Not on HR File")</f>
        <v>0</v>
      </c>
      <c r="AA1492" s="234" t="str">
        <f>IFERROR(VLOOKUP(Query1[[#This Row],[ENTERPRISE_ID]], Addresses!$A:$Y,23,0), "Not on HR File")</f>
        <v>Roseville</v>
      </c>
      <c r="AB1492" s="234" t="str">
        <f>IFERROR(VLOOKUP(Query1[[#This Row],[ENTERPRISE_ID]], Addresses!$A:$Y,24,0), "Not on HR File")</f>
        <v>MI</v>
      </c>
      <c r="AC1492" s="234" t="str">
        <f>IFERROR(VLOOKUP(Query1[[#This Row],[ENTERPRISE_ID]], Addresses!$A:$Y,25,0), "Not on HR File")</f>
        <v>48066</v>
      </c>
      <c r="AD1492" s="230" t="s">
        <v>7753</v>
      </c>
      <c r="AE1492" s="235">
        <v>46086</v>
      </c>
    </row>
    <row r="1493" spans="1:31" x14ac:dyDescent="0.3">
      <c r="A1493" s="230" t="s">
        <v>7213</v>
      </c>
      <c r="B1493" s="230" t="str">
        <f>Query1[[#This Row],[LAST_NAME]]</f>
        <v>WALL</v>
      </c>
      <c r="C1493" s="230" t="s">
        <v>7214</v>
      </c>
      <c r="D1493" s="230" t="s">
        <v>6339</v>
      </c>
      <c r="E1493" s="230" t="s">
        <v>7215</v>
      </c>
      <c r="F1493" s="230" t="s">
        <v>7216</v>
      </c>
      <c r="G1493" s="230" t="s">
        <v>7217</v>
      </c>
      <c r="H1493" s="230" t="str">
        <f>Query1[[#This Row],[FULL_NAME]]</f>
        <v>KENNETH WALL</v>
      </c>
      <c r="I1493" s="230" t="s">
        <v>7218</v>
      </c>
      <c r="J1493" s="230" t="s">
        <v>4537</v>
      </c>
      <c r="K1493" s="230" t="str">
        <f>Query1[[#This Row],[ENTERPRISE_ID]]</f>
        <v>KWALL4</v>
      </c>
      <c r="L1493" s="231">
        <v>4849631294</v>
      </c>
      <c r="M1493" s="230" t="s">
        <v>5630</v>
      </c>
      <c r="N1493" s="230" t="s">
        <v>7219</v>
      </c>
      <c r="O1493" s="230"/>
      <c r="P1493" s="230" t="s">
        <v>7220</v>
      </c>
      <c r="Q1493" s="230" t="s">
        <v>435</v>
      </c>
      <c r="R1493" s="230" t="s">
        <v>7221</v>
      </c>
      <c r="S1493" s="230" t="s">
        <v>5916</v>
      </c>
      <c r="T1493" s="232">
        <v>8998</v>
      </c>
      <c r="U1493" s="230" t="s">
        <v>7222</v>
      </c>
      <c r="V1493" s="230" t="s">
        <v>7223</v>
      </c>
      <c r="W1493" s="233" t="str">
        <f>IFERROR(VLOOKUP(Query1[[#This Row],[ENTERPRISE_ID]],HR_tbl[],2, 0), "Not on HR File")</f>
        <v>Service Technician 1, In-Home</v>
      </c>
      <c r="X1493" s="113">
        <f>IFERROR(VLOOKUP(Query1[[#This Row],[ENTERPRISE_ID]],HR_tbl[],3,0), "Not on HR File")</f>
        <v>32224</v>
      </c>
      <c r="Y1493" s="234" t="str">
        <f>IFERROR(VLOOKUP(Query1[[#This Row],[ENTERPRISE_ID]], Addresses!$A:$Y,21,0), "Not on HR File")</f>
        <v>794 HEATHER LANE</v>
      </c>
      <c r="Z1493" s="234">
        <f>IFERROR(VLOOKUP(Query1[[#This Row],[ENTERPRISE_ID]], Addresses!$A:$Y,22,0), "Not on HR File")</f>
        <v>0</v>
      </c>
      <c r="AA1493" s="234" t="str">
        <f>IFERROR(VLOOKUP(Query1[[#This Row],[ENTERPRISE_ID]], Addresses!$A:$Y,23,0), "Not on HR File")</f>
        <v>EASTON</v>
      </c>
      <c r="AB1493" s="234" t="str">
        <f>IFERROR(VLOOKUP(Query1[[#This Row],[ENTERPRISE_ID]], Addresses!$A:$Y,24,0), "Not on HR File")</f>
        <v>PA</v>
      </c>
      <c r="AC1493" s="234" t="str">
        <f>IFERROR(VLOOKUP(Query1[[#This Row],[ENTERPRISE_ID]], Addresses!$A:$Y,25,0), "Not on HR File")</f>
        <v>18040</v>
      </c>
      <c r="AD1493" s="230" t="s">
        <v>7224</v>
      </c>
      <c r="AE1493" s="235">
        <v>46086</v>
      </c>
    </row>
    <row r="1494" spans="1:31" x14ac:dyDescent="0.3">
      <c r="A1494" s="230" t="s">
        <v>13806</v>
      </c>
      <c r="B1494" s="230" t="str">
        <f>Query1[[#This Row],[LAST_NAME]]</f>
        <v>AGUILAR</v>
      </c>
      <c r="C1494" s="230" t="s">
        <v>13807</v>
      </c>
      <c r="D1494" s="230" t="s">
        <v>6040</v>
      </c>
      <c r="E1494" s="230" t="s">
        <v>13808</v>
      </c>
      <c r="F1494" s="230" t="s">
        <v>13809</v>
      </c>
      <c r="G1494" s="230" t="s">
        <v>13810</v>
      </c>
      <c r="H1494" s="230" t="str">
        <f>Query1[[#This Row],[FULL_NAME]]</f>
        <v>ANTHONY AGUILAR</v>
      </c>
      <c r="I1494" s="230" t="s">
        <v>13811</v>
      </c>
      <c r="J1494" s="230" t="s">
        <v>3920</v>
      </c>
      <c r="K1494" s="230" t="str">
        <f>Query1[[#This Row],[ENTERPRISE_ID]]</f>
        <v>AAGUIL0</v>
      </c>
      <c r="L1494" s="231">
        <v>8186752032</v>
      </c>
      <c r="M1494" s="230" t="s">
        <v>5630</v>
      </c>
      <c r="N1494" s="230" t="s">
        <v>13812</v>
      </c>
      <c r="O1494" s="230" t="s">
        <v>13813</v>
      </c>
      <c r="P1494" s="230" t="s">
        <v>13814</v>
      </c>
      <c r="Q1494" s="230" t="s">
        <v>219</v>
      </c>
      <c r="R1494" s="230" t="s">
        <v>13815</v>
      </c>
      <c r="S1494" s="230" t="s">
        <v>5714</v>
      </c>
      <c r="T1494" s="232">
        <v>8998</v>
      </c>
      <c r="U1494" s="230" t="s">
        <v>6464</v>
      </c>
      <c r="V1494" s="230" t="s">
        <v>6465</v>
      </c>
      <c r="W1494" s="233" t="str">
        <f>IFERROR(VLOOKUP(Query1[[#This Row],[ENTERPRISE_ID]],HR_tbl[],2, 0), "Not on HR File")</f>
        <v>HVAC Lead Installer</v>
      </c>
      <c r="X1494" s="113">
        <f>IFERROR(VLOOKUP(Query1[[#This Row],[ENTERPRISE_ID]],HR_tbl[],3,0), "Not on HR File")</f>
        <v>44770</v>
      </c>
      <c r="Y1494" s="234" t="str">
        <f>IFERROR(VLOOKUP(Query1[[#This Row],[ENTERPRISE_ID]], Addresses!$A:$Y,21,0), "Not on HR File")</f>
        <v>4126 village dr</v>
      </c>
      <c r="Z1494" s="234" t="str">
        <f>IFERROR(VLOOKUP(Query1[[#This Row],[ENTERPRISE_ID]], Addresses!$A:$Y,22,0), "Not on HR File")</f>
        <v>Apt C</v>
      </c>
      <c r="AA1494" s="234" t="str">
        <f>IFERROR(VLOOKUP(Query1[[#This Row],[ENTERPRISE_ID]], Addresses!$A:$Y,23,0), "Not on HR File")</f>
        <v>Chino Hills</v>
      </c>
      <c r="AB1494" s="234" t="str">
        <f>IFERROR(VLOOKUP(Query1[[#This Row],[ENTERPRISE_ID]], Addresses!$A:$Y,24,0), "Not on HR File")</f>
        <v>CA</v>
      </c>
      <c r="AC1494" s="234" t="str">
        <f>IFERROR(VLOOKUP(Query1[[#This Row],[ENTERPRISE_ID]], Addresses!$A:$Y,25,0), "Not on HR File")</f>
        <v>91709</v>
      </c>
      <c r="AD1494" s="230" t="s">
        <v>13816</v>
      </c>
      <c r="AE1494" s="235">
        <v>46086</v>
      </c>
    </row>
    <row r="1495" spans="1:31" x14ac:dyDescent="0.3">
      <c r="A1495" s="230" t="s">
        <v>17432</v>
      </c>
      <c r="B1495" s="230" t="str">
        <f>Query1[[#This Row],[LAST_NAME]]</f>
        <v>FRANCIS</v>
      </c>
      <c r="C1495" s="230" t="s">
        <v>17433</v>
      </c>
      <c r="D1495" s="230" t="s">
        <v>6339</v>
      </c>
      <c r="E1495" s="230" t="s">
        <v>17434</v>
      </c>
      <c r="F1495" s="230" t="s">
        <v>17435</v>
      </c>
      <c r="G1495" s="230" t="s">
        <v>17436</v>
      </c>
      <c r="H1495" s="230" t="str">
        <f>Query1[[#This Row],[FULL_NAME]]</f>
        <v>DESMOND FRANCIS</v>
      </c>
      <c r="I1495" s="230" t="s">
        <v>5042</v>
      </c>
      <c r="J1495" s="230" t="s">
        <v>9887</v>
      </c>
      <c r="K1495" s="230" t="str">
        <f>Query1[[#This Row],[ENTERPRISE_ID]]</f>
        <v>DFRAN08</v>
      </c>
      <c r="L1495" s="231">
        <v>8624395373</v>
      </c>
      <c r="M1495" s="230" t="s">
        <v>5630</v>
      </c>
      <c r="N1495" s="230" t="s">
        <v>17437</v>
      </c>
      <c r="O1495" s="230"/>
      <c r="P1495" s="230" t="s">
        <v>6858</v>
      </c>
      <c r="Q1495" s="230" t="s">
        <v>719</v>
      </c>
      <c r="R1495" s="230" t="s">
        <v>6859</v>
      </c>
      <c r="S1495" s="230" t="s">
        <v>5916</v>
      </c>
      <c r="T1495" s="232">
        <v>8998</v>
      </c>
      <c r="U1495" s="230" t="s">
        <v>6347</v>
      </c>
      <c r="V1495" s="230" t="s">
        <v>6348</v>
      </c>
      <c r="W1495" s="233" t="str">
        <f>IFERROR(VLOOKUP(Query1[[#This Row],[ENTERPRISE_ID]],HR_tbl[],2, 0), "Not on HR File")</f>
        <v>Service Technician 1, In-Home</v>
      </c>
      <c r="X1495" s="113">
        <f>IFERROR(VLOOKUP(Query1[[#This Row],[ENTERPRISE_ID]],HR_tbl[],3,0), "Not on HR File")</f>
        <v>36018</v>
      </c>
      <c r="Y1495" s="234" t="str">
        <f>IFERROR(VLOOKUP(Query1[[#This Row],[ENTERPRISE_ID]], Addresses!$A:$Y,21,0), "Not on HR File")</f>
        <v>274 8 AVE</v>
      </c>
      <c r="Z1495" s="234">
        <f>IFERROR(VLOOKUP(Query1[[#This Row],[ENTERPRISE_ID]], Addresses!$A:$Y,22,0), "Not on HR File")</f>
        <v>0</v>
      </c>
      <c r="AA1495" s="234" t="str">
        <f>IFERROR(VLOOKUP(Query1[[#This Row],[ENTERPRISE_ID]], Addresses!$A:$Y,23,0), "Not on HR File")</f>
        <v>PATERSON</v>
      </c>
      <c r="AB1495" s="234" t="str">
        <f>IFERROR(VLOOKUP(Query1[[#This Row],[ENTERPRISE_ID]], Addresses!$A:$Y,24,0), "Not on HR File")</f>
        <v>NJ</v>
      </c>
      <c r="AC1495" s="234" t="str">
        <f>IFERROR(VLOOKUP(Query1[[#This Row],[ENTERPRISE_ID]], Addresses!$A:$Y,25,0), "Not on HR File")</f>
        <v>07514</v>
      </c>
      <c r="AD1495" s="230" t="s">
        <v>17438</v>
      </c>
      <c r="AE1495" s="235">
        <v>46086</v>
      </c>
    </row>
    <row r="1496" spans="1:31" x14ac:dyDescent="0.3">
      <c r="A1496" s="230" t="s">
        <v>2277</v>
      </c>
      <c r="B1496" s="230" t="str">
        <f>Query1[[#This Row],[LAST_NAME]]</f>
        <v>LEMUS</v>
      </c>
      <c r="C1496" s="230" t="s">
        <v>2250</v>
      </c>
      <c r="D1496" s="230" t="s">
        <v>5719</v>
      </c>
      <c r="E1496" s="230" t="s">
        <v>12442</v>
      </c>
      <c r="F1496" s="230" t="s">
        <v>12443</v>
      </c>
      <c r="G1496" s="230" t="s">
        <v>2251</v>
      </c>
      <c r="H1496" s="230" t="str">
        <f>Query1[[#This Row],[FULL_NAME]]</f>
        <v>ARMANDO LEMUS</v>
      </c>
      <c r="I1496" s="230" t="s">
        <v>4420</v>
      </c>
      <c r="J1496" s="230" t="s">
        <v>4419</v>
      </c>
      <c r="K1496" s="230" t="str">
        <f>Query1[[#This Row],[ENTERPRISE_ID]]</f>
        <v>ALEMUS2</v>
      </c>
      <c r="L1496" s="231">
        <v>7738511564</v>
      </c>
      <c r="M1496" s="230" t="s">
        <v>5630</v>
      </c>
      <c r="N1496" s="230" t="s">
        <v>12444</v>
      </c>
      <c r="O1496" s="230"/>
      <c r="P1496" s="230" t="s">
        <v>1542</v>
      </c>
      <c r="Q1496" s="230" t="s">
        <v>250</v>
      </c>
      <c r="R1496" s="230" t="s">
        <v>12445</v>
      </c>
      <c r="S1496" s="230" t="s">
        <v>5664</v>
      </c>
      <c r="T1496" s="232">
        <v>8998</v>
      </c>
      <c r="U1496" s="230" t="s">
        <v>2656</v>
      </c>
      <c r="V1496" s="230" t="s">
        <v>7263</v>
      </c>
      <c r="W1496" s="233" t="str">
        <f>IFERROR(VLOOKUP(Query1[[#This Row],[ENTERPRISE_ID]],HR_tbl[],2, 0), "Not on HR File")</f>
        <v>Service Technician 2, In-Home</v>
      </c>
      <c r="X1496" s="113">
        <f>IFERROR(VLOOKUP(Query1[[#This Row],[ENTERPRISE_ID]],HR_tbl[],3,0), "Not on HR File")</f>
        <v>46005</v>
      </c>
      <c r="Y1496" s="234" t="str">
        <f>IFERROR(VLOOKUP(Query1[[#This Row],[ENTERPRISE_ID]], Addresses!$A:$Y,21,0), "Not on HR File")</f>
        <v>Not on HR File</v>
      </c>
      <c r="Z1496" s="234" t="str">
        <f>IFERROR(VLOOKUP(Query1[[#This Row],[ENTERPRISE_ID]], Addresses!$A:$Y,22,0), "Not on HR File")</f>
        <v>Not on HR File</v>
      </c>
      <c r="AA1496" s="234" t="str">
        <f>IFERROR(VLOOKUP(Query1[[#This Row],[ENTERPRISE_ID]], Addresses!$A:$Y,23,0), "Not on HR File")</f>
        <v>Not on HR File</v>
      </c>
      <c r="AB1496" s="234" t="str">
        <f>IFERROR(VLOOKUP(Query1[[#This Row],[ENTERPRISE_ID]], Addresses!$A:$Y,24,0), "Not on HR File")</f>
        <v>Not on HR File</v>
      </c>
      <c r="AC1496" s="234" t="str">
        <f>IFERROR(VLOOKUP(Query1[[#This Row],[ENTERPRISE_ID]], Addresses!$A:$Y,25,0), "Not on HR File")</f>
        <v>Not on HR File</v>
      </c>
      <c r="AD1496" s="230" t="s">
        <v>12446</v>
      </c>
      <c r="AE1496" s="235">
        <v>46086</v>
      </c>
    </row>
    <row r="1497" spans="1:31" x14ac:dyDescent="0.3">
      <c r="A1497" s="230" t="s">
        <v>16065</v>
      </c>
      <c r="B1497" s="230" t="str">
        <f>Query1[[#This Row],[LAST_NAME]]</f>
        <v>BAY</v>
      </c>
      <c r="C1497" s="230" t="s">
        <v>16066</v>
      </c>
      <c r="D1497" s="230" t="s">
        <v>5756</v>
      </c>
      <c r="E1497" s="230" t="s">
        <v>16067</v>
      </c>
      <c r="F1497" s="230" t="s">
        <v>16068</v>
      </c>
      <c r="G1497" s="230" t="s">
        <v>16069</v>
      </c>
      <c r="H1497" s="230" t="str">
        <f>Query1[[#This Row],[FULL_NAME]]</f>
        <v>DAVID BAY</v>
      </c>
      <c r="I1497" s="230" t="s">
        <v>16070</v>
      </c>
      <c r="J1497" s="230" t="s">
        <v>4292</v>
      </c>
      <c r="K1497" s="230" t="str">
        <f>Query1[[#This Row],[ENTERPRISE_ID]]</f>
        <v>DBAY1</v>
      </c>
      <c r="L1497" s="231">
        <v>6108021239</v>
      </c>
      <c r="M1497" s="230" t="s">
        <v>5630</v>
      </c>
      <c r="N1497" s="230" t="s">
        <v>16071</v>
      </c>
      <c r="O1497" s="230"/>
      <c r="P1497" s="230" t="s">
        <v>16072</v>
      </c>
      <c r="Q1497" s="230" t="s">
        <v>435</v>
      </c>
      <c r="R1497" s="230" t="s">
        <v>16073</v>
      </c>
      <c r="S1497" s="230" t="s">
        <v>5738</v>
      </c>
      <c r="T1497" s="232">
        <v>8998</v>
      </c>
      <c r="U1497" s="230" t="s">
        <v>5764</v>
      </c>
      <c r="V1497" s="230" t="s">
        <v>5765</v>
      </c>
      <c r="W1497" s="233" t="str">
        <f>IFERROR(VLOOKUP(Query1[[#This Row],[ENTERPRISE_ID]],HR_tbl[],2, 0), "Not on HR File")</f>
        <v>Service Technician LG, In-Home</v>
      </c>
      <c r="X1497" s="113">
        <f>IFERROR(VLOOKUP(Query1[[#This Row],[ENTERPRISE_ID]],HR_tbl[],3,0), "Not on HR File")</f>
        <v>28947</v>
      </c>
      <c r="Y1497" s="234" t="str">
        <f>IFERROR(VLOOKUP(Query1[[#This Row],[ENTERPRISE_ID]], Addresses!$A:$Y,21,0), "Not on HR File")</f>
        <v>86 FEATHERBED LANE</v>
      </c>
      <c r="Z1497" s="234">
        <f>IFERROR(VLOOKUP(Query1[[#This Row],[ENTERPRISE_ID]], Addresses!$A:$Y,22,0), "Not on HR File")</f>
        <v>0</v>
      </c>
      <c r="AA1497" s="234" t="str">
        <f>IFERROR(VLOOKUP(Query1[[#This Row],[ENTERPRISE_ID]], Addresses!$A:$Y,23,0), "Not on HR File")</f>
        <v>AUDUBON</v>
      </c>
      <c r="AB1497" s="234" t="str">
        <f>IFERROR(VLOOKUP(Query1[[#This Row],[ENTERPRISE_ID]], Addresses!$A:$Y,24,0), "Not on HR File")</f>
        <v>PA</v>
      </c>
      <c r="AC1497" s="234" t="str">
        <f>IFERROR(VLOOKUP(Query1[[#This Row],[ENTERPRISE_ID]], Addresses!$A:$Y,25,0), "Not on HR File")</f>
        <v>19407</v>
      </c>
      <c r="AD1497" s="230" t="s">
        <v>16074</v>
      </c>
      <c r="AE1497" s="235">
        <v>46086</v>
      </c>
    </row>
    <row r="1498" spans="1:31" x14ac:dyDescent="0.3">
      <c r="A1498" s="230" t="s">
        <v>6698</v>
      </c>
      <c r="B1498" s="230" t="str">
        <f>Query1[[#This Row],[LAST_NAME]]</f>
        <v>PECK</v>
      </c>
      <c r="C1498" s="230" t="s">
        <v>6699</v>
      </c>
      <c r="D1498" s="230" t="s">
        <v>5788</v>
      </c>
      <c r="E1498" s="230" t="s">
        <v>6700</v>
      </c>
      <c r="F1498" s="230" t="s">
        <v>6701</v>
      </c>
      <c r="G1498" s="230" t="s">
        <v>6702</v>
      </c>
      <c r="H1498" s="230" t="str">
        <f>Query1[[#This Row],[FULL_NAME]]</f>
        <v>TERRY PECK</v>
      </c>
      <c r="I1498" s="230" t="s">
        <v>6703</v>
      </c>
      <c r="J1498" s="230" t="s">
        <v>4531</v>
      </c>
      <c r="K1498" s="230" t="str">
        <f>Query1[[#This Row],[ENTERPRISE_ID]]</f>
        <v>TPECK3</v>
      </c>
      <c r="L1498" s="231">
        <v>4439932004</v>
      </c>
      <c r="M1498" s="230" t="s">
        <v>5630</v>
      </c>
      <c r="N1498" s="230" t="s">
        <v>6704</v>
      </c>
      <c r="O1498" s="230"/>
      <c r="P1498" s="230" t="s">
        <v>6035</v>
      </c>
      <c r="Q1498" s="230" t="s">
        <v>541</v>
      </c>
      <c r="R1498" s="230" t="s">
        <v>5302</v>
      </c>
      <c r="S1498" s="230" t="s">
        <v>5634</v>
      </c>
      <c r="T1498" s="232">
        <v>8998</v>
      </c>
      <c r="U1498" s="230" t="s">
        <v>1652</v>
      </c>
      <c r="V1498" s="230" t="s">
        <v>6036</v>
      </c>
      <c r="W1498" s="233" t="str">
        <f>IFERROR(VLOOKUP(Query1[[#This Row],[ENTERPRISE_ID]],HR_tbl[],2, 0), "Not on HR File")</f>
        <v>Service Technician 1, In-Home</v>
      </c>
      <c r="X1498" s="113">
        <f>IFERROR(VLOOKUP(Query1[[#This Row],[ENTERPRISE_ID]],HR_tbl[],3,0), "Not on HR File")</f>
        <v>35268</v>
      </c>
      <c r="Y1498" s="234" t="str">
        <f>IFERROR(VLOOKUP(Query1[[#This Row],[ENTERPRISE_ID]], Addresses!$A:$Y,21,0), "Not on HR File")</f>
        <v>127 PARK TOWNE DRIVE</v>
      </c>
      <c r="Z1498" s="234">
        <f>IFERROR(VLOOKUP(Query1[[#This Row],[ENTERPRISE_ID]], Addresses!$A:$Y,22,0), "Not on HR File")</f>
        <v>0</v>
      </c>
      <c r="AA1498" s="234" t="str">
        <f>IFERROR(VLOOKUP(Query1[[#This Row],[ENTERPRISE_ID]], Addresses!$A:$Y,23,0), "Not on HR File")</f>
        <v>ELKTON</v>
      </c>
      <c r="AB1498" s="234" t="str">
        <f>IFERROR(VLOOKUP(Query1[[#This Row],[ENTERPRISE_ID]], Addresses!$A:$Y,24,0), "Not on HR File")</f>
        <v>MD</v>
      </c>
      <c r="AC1498" s="234" t="str">
        <f>IFERROR(VLOOKUP(Query1[[#This Row],[ENTERPRISE_ID]], Addresses!$A:$Y,25,0), "Not on HR File")</f>
        <v>21921</v>
      </c>
      <c r="AD1498" s="230" t="s">
        <v>6705</v>
      </c>
      <c r="AE1498" s="235">
        <v>46086</v>
      </c>
    </row>
    <row r="1499" spans="1:31" x14ac:dyDescent="0.3">
      <c r="A1499" s="230" t="s">
        <v>6706</v>
      </c>
      <c r="B1499" s="230" t="str">
        <f>Query1[[#This Row],[LAST_NAME]]</f>
        <v>ACOSTA</v>
      </c>
      <c r="C1499" s="230" t="s">
        <v>6707</v>
      </c>
      <c r="D1499" s="230" t="s">
        <v>6524</v>
      </c>
      <c r="E1499" s="230" t="s">
        <v>6708</v>
      </c>
      <c r="F1499" s="230" t="s">
        <v>6709</v>
      </c>
      <c r="G1499" s="230" t="s">
        <v>6710</v>
      </c>
      <c r="H1499" s="230" t="str">
        <f>Query1[[#This Row],[FULL_NAME]]</f>
        <v>REUBEN ACOSTA</v>
      </c>
      <c r="I1499" s="230" t="s">
        <v>6711</v>
      </c>
      <c r="J1499" s="230" t="s">
        <v>6712</v>
      </c>
      <c r="K1499" s="230" t="str">
        <f>Query1[[#This Row],[ENTERPRISE_ID]]</f>
        <v>RACOST3</v>
      </c>
      <c r="L1499" s="231">
        <v>5597963170</v>
      </c>
      <c r="M1499" s="230" t="s">
        <v>5630</v>
      </c>
      <c r="N1499" s="230" t="s">
        <v>6713</v>
      </c>
      <c r="O1499" s="230"/>
      <c r="P1499" s="230" t="s">
        <v>3841</v>
      </c>
      <c r="Q1499" s="230" t="s">
        <v>219</v>
      </c>
      <c r="R1499" s="230" t="s">
        <v>6714</v>
      </c>
      <c r="S1499" s="230" t="s">
        <v>5664</v>
      </c>
      <c r="T1499" s="232">
        <v>8998</v>
      </c>
      <c r="U1499" s="230" t="s">
        <v>5545</v>
      </c>
      <c r="V1499" s="230" t="s">
        <v>6715</v>
      </c>
      <c r="W1499" s="233" t="str">
        <f>IFERROR(VLOOKUP(Query1[[#This Row],[ENTERPRISE_ID]],HR_tbl[],2, 0), "Not on HR File")</f>
        <v>Service Technician 2, Trainee</v>
      </c>
      <c r="X1499" s="113">
        <f>IFERROR(VLOOKUP(Query1[[#This Row],[ENTERPRISE_ID]],HR_tbl[],3,0), "Not on HR File")</f>
        <v>46054</v>
      </c>
      <c r="Y1499" s="234" t="str">
        <f>IFERROR(VLOOKUP(Query1[[#This Row],[ENTERPRISE_ID]], Addresses!$A:$Y,21,0), "Not on HR File")</f>
        <v>Not on HR File</v>
      </c>
      <c r="Z1499" s="234" t="str">
        <f>IFERROR(VLOOKUP(Query1[[#This Row],[ENTERPRISE_ID]], Addresses!$A:$Y,22,0), "Not on HR File")</f>
        <v>Not on HR File</v>
      </c>
      <c r="AA1499" s="234" t="str">
        <f>IFERROR(VLOOKUP(Query1[[#This Row],[ENTERPRISE_ID]], Addresses!$A:$Y,23,0), "Not on HR File")</f>
        <v>Not on HR File</v>
      </c>
      <c r="AB1499" s="234" t="str">
        <f>IFERROR(VLOOKUP(Query1[[#This Row],[ENTERPRISE_ID]], Addresses!$A:$Y,24,0), "Not on HR File")</f>
        <v>Not on HR File</v>
      </c>
      <c r="AC1499" s="234" t="str">
        <f>IFERROR(VLOOKUP(Query1[[#This Row],[ENTERPRISE_ID]], Addresses!$A:$Y,25,0), "Not on HR File")</f>
        <v>Not on HR File</v>
      </c>
      <c r="AD1499" s="230" t="s">
        <v>6716</v>
      </c>
      <c r="AE1499" s="235">
        <v>46086</v>
      </c>
    </row>
    <row r="1500" spans="1:31" x14ac:dyDescent="0.3">
      <c r="A1500" s="230" t="s">
        <v>13343</v>
      </c>
      <c r="B1500" s="230" t="str">
        <f>Query1[[#This Row],[LAST_NAME]]</f>
        <v>BAUTISTA VILLANUEVA</v>
      </c>
      <c r="C1500" s="230" t="s">
        <v>13344</v>
      </c>
      <c r="D1500" s="230" t="s">
        <v>6040</v>
      </c>
      <c r="E1500" s="230" t="s">
        <v>13345</v>
      </c>
      <c r="F1500" s="230" t="s">
        <v>13346</v>
      </c>
      <c r="G1500" s="230" t="s">
        <v>13347</v>
      </c>
      <c r="H1500" s="230" t="str">
        <f>Query1[[#This Row],[FULL_NAME]]</f>
        <v>ALEX BAUTISTA VILLANUEVA</v>
      </c>
      <c r="I1500" s="230" t="s">
        <v>13348</v>
      </c>
      <c r="J1500" s="230" t="s">
        <v>5003</v>
      </c>
      <c r="K1500" s="230" t="str">
        <f>Query1[[#This Row],[ENTERPRISE_ID]]</f>
        <v>ABAUTIS</v>
      </c>
      <c r="L1500" s="231">
        <v>5627372632</v>
      </c>
      <c r="M1500" s="230" t="s">
        <v>5630</v>
      </c>
      <c r="N1500" s="230" t="s">
        <v>13349</v>
      </c>
      <c r="O1500" s="230"/>
      <c r="P1500" s="230" t="s">
        <v>13350</v>
      </c>
      <c r="Q1500" s="230" t="s">
        <v>219</v>
      </c>
      <c r="R1500" s="230" t="s">
        <v>13351</v>
      </c>
      <c r="S1500" s="230" t="s">
        <v>5714</v>
      </c>
      <c r="T1500" s="232">
        <v>8998</v>
      </c>
      <c r="U1500" s="230" t="s">
        <v>5162</v>
      </c>
      <c r="V1500" s="230" t="s">
        <v>7512</v>
      </c>
      <c r="W1500" s="233" t="str">
        <f>IFERROR(VLOOKUP(Query1[[#This Row],[ENTERPRISE_ID]],HR_tbl[],2, 0), "Not on HR File")</f>
        <v>Service Technician 1, In-Home</v>
      </c>
      <c r="X1500" s="113">
        <f>IFERROR(VLOOKUP(Query1[[#This Row],[ENTERPRISE_ID]],HR_tbl[],3,0), "Not on HR File")</f>
        <v>44609</v>
      </c>
      <c r="Y1500" s="234" t="str">
        <f>IFERROR(VLOOKUP(Query1[[#This Row],[ENTERPRISE_ID]], Addresses!$A:$Y,21,0), "Not on HR File")</f>
        <v>12913 RAMSEY DR.</v>
      </c>
      <c r="Z1500" s="234">
        <f>IFERROR(VLOOKUP(Query1[[#This Row],[ENTERPRISE_ID]], Addresses!$A:$Y,22,0), "Not on HR File")</f>
        <v>0</v>
      </c>
      <c r="AA1500" s="234" t="str">
        <f>IFERROR(VLOOKUP(Query1[[#This Row],[ENTERPRISE_ID]], Addresses!$A:$Y,23,0), "Not on HR File")</f>
        <v>LA MIRADA</v>
      </c>
      <c r="AB1500" s="234" t="str">
        <f>IFERROR(VLOOKUP(Query1[[#This Row],[ENTERPRISE_ID]], Addresses!$A:$Y,24,0), "Not on HR File")</f>
        <v>CA</v>
      </c>
      <c r="AC1500" s="234" t="str">
        <f>IFERROR(VLOOKUP(Query1[[#This Row],[ENTERPRISE_ID]], Addresses!$A:$Y,25,0), "Not on HR File")</f>
        <v>90638</v>
      </c>
      <c r="AD1500" s="230" t="s">
        <v>13352</v>
      </c>
      <c r="AE1500" s="235">
        <v>46086</v>
      </c>
    </row>
    <row r="1501" spans="1:31" x14ac:dyDescent="0.3">
      <c r="A1501" s="230" t="s">
        <v>1041</v>
      </c>
      <c r="B1501" s="230" t="str">
        <f>Query1[[#This Row],[LAST_NAME]]</f>
        <v>BENAVIDES</v>
      </c>
      <c r="C1501" s="230" t="s">
        <v>1042</v>
      </c>
      <c r="D1501" s="230" t="s">
        <v>5843</v>
      </c>
      <c r="E1501" s="230" t="s">
        <v>18748</v>
      </c>
      <c r="F1501" s="230" t="s">
        <v>18749</v>
      </c>
      <c r="G1501" s="230" t="s">
        <v>1043</v>
      </c>
      <c r="H1501" s="230" t="str">
        <f>Query1[[#This Row],[FULL_NAME]]</f>
        <v>MANUEL BENAVIDES</v>
      </c>
      <c r="I1501" s="230" t="s">
        <v>4792</v>
      </c>
      <c r="J1501" s="230" t="s">
        <v>4047</v>
      </c>
      <c r="K1501" s="230" t="str">
        <f>Query1[[#This Row],[ENTERPRISE_ID]]</f>
        <v>MBENAVI</v>
      </c>
      <c r="L1501" s="231">
        <v>8327950656</v>
      </c>
      <c r="M1501" s="230" t="s">
        <v>5630</v>
      </c>
      <c r="N1501" s="230" t="s">
        <v>18750</v>
      </c>
      <c r="O1501" s="230"/>
      <c r="P1501" s="230" t="s">
        <v>11192</v>
      </c>
      <c r="Q1501" s="230" t="s">
        <v>279</v>
      </c>
      <c r="R1501" s="230" t="s">
        <v>18751</v>
      </c>
      <c r="S1501" s="230" t="s">
        <v>5738</v>
      </c>
      <c r="T1501" s="232">
        <v>8998</v>
      </c>
      <c r="U1501" s="230" t="s">
        <v>6013</v>
      </c>
      <c r="V1501" s="230" t="s">
        <v>8683</v>
      </c>
      <c r="W1501" s="233" t="str">
        <f>IFERROR(VLOOKUP(Query1[[#This Row],[ENTERPRISE_ID]],HR_tbl[],2, 0), "Not on HR File")</f>
        <v>Service Technician 2, In-Home</v>
      </c>
      <c r="X1501" s="113">
        <f>IFERROR(VLOOKUP(Query1[[#This Row],[ENTERPRISE_ID]],HR_tbl[],3,0), "Not on HR File")</f>
        <v>45431</v>
      </c>
      <c r="Y1501" s="234" t="str">
        <f>IFERROR(VLOOKUP(Query1[[#This Row],[ENTERPRISE_ID]], Addresses!$A:$Y,21,0), "Not on HR File")</f>
        <v>10210 Elmbend Ct</v>
      </c>
      <c r="Z1501" s="234">
        <f>IFERROR(VLOOKUP(Query1[[#This Row],[ENTERPRISE_ID]], Addresses!$A:$Y,22,0), "Not on HR File")</f>
        <v>0</v>
      </c>
      <c r="AA1501" s="234" t="str">
        <f>IFERROR(VLOOKUP(Query1[[#This Row],[ENTERPRISE_ID]], Addresses!$A:$Y,23,0), "Not on HR File")</f>
        <v>Humble</v>
      </c>
      <c r="AB1501" s="234" t="str">
        <f>IFERROR(VLOOKUP(Query1[[#This Row],[ENTERPRISE_ID]], Addresses!$A:$Y,24,0), "Not on HR File")</f>
        <v>TX</v>
      </c>
      <c r="AC1501" s="234" t="str">
        <f>IFERROR(VLOOKUP(Query1[[#This Row],[ENTERPRISE_ID]], Addresses!$A:$Y,25,0), "Not on HR File")</f>
        <v>77338</v>
      </c>
      <c r="AD1501" s="230" t="s">
        <v>18752</v>
      </c>
      <c r="AE1501" s="235">
        <v>46086</v>
      </c>
    </row>
    <row r="1502" spans="1:31" x14ac:dyDescent="0.3">
      <c r="A1502" s="230" t="s">
        <v>1241</v>
      </c>
      <c r="B1502" s="230" t="str">
        <f>Query1[[#This Row],[LAST_NAME]]</f>
        <v>SALINAS</v>
      </c>
      <c r="C1502" s="230" t="s">
        <v>1243</v>
      </c>
      <c r="D1502" s="230" t="s">
        <v>5682</v>
      </c>
      <c r="E1502" s="230" t="s">
        <v>11829</v>
      </c>
      <c r="F1502" s="230" t="s">
        <v>11830</v>
      </c>
      <c r="G1502" s="230" t="s">
        <v>1244</v>
      </c>
      <c r="H1502" s="230" t="str">
        <f>Query1[[#This Row],[FULL_NAME]]</f>
        <v>IGNACIO SALINAS</v>
      </c>
      <c r="I1502" s="230" t="s">
        <v>2774</v>
      </c>
      <c r="J1502" s="230" t="s">
        <v>5594</v>
      </c>
      <c r="K1502" s="230" t="str">
        <f>Query1[[#This Row],[ENTERPRISE_ID]]</f>
        <v>ISALIN1</v>
      </c>
      <c r="L1502" s="231">
        <v>9194189824</v>
      </c>
      <c r="M1502" s="230" t="s">
        <v>5630</v>
      </c>
      <c r="N1502" s="230" t="s">
        <v>11831</v>
      </c>
      <c r="O1502" s="230"/>
      <c r="P1502" s="230" t="s">
        <v>1248</v>
      </c>
      <c r="Q1502" s="230" t="s">
        <v>416</v>
      </c>
      <c r="R1502" s="230" t="s">
        <v>11832</v>
      </c>
      <c r="S1502" s="230" t="s">
        <v>5738</v>
      </c>
      <c r="T1502" s="232">
        <v>8998</v>
      </c>
      <c r="U1502" s="230" t="s">
        <v>8003</v>
      </c>
      <c r="V1502" s="230" t="s">
        <v>8004</v>
      </c>
      <c r="W1502" s="233" t="str">
        <f>IFERROR(VLOOKUP(Query1[[#This Row],[ENTERPRISE_ID]],HR_tbl[],2, 0), "Not on HR File")</f>
        <v>Service Technician 1, In-Home</v>
      </c>
      <c r="X1502" s="113">
        <f>IFERROR(VLOOKUP(Query1[[#This Row],[ENTERPRISE_ID]],HR_tbl[],3,0), "Not on HR File")</f>
        <v>39483</v>
      </c>
      <c r="Y1502" s="234" t="str">
        <f>IFERROR(VLOOKUP(Query1[[#This Row],[ENTERPRISE_ID]], Addresses!$A:$Y,21,0), "Not on HR File")</f>
        <v>240 plaza dr</v>
      </c>
      <c r="Z1502" s="234" t="str">
        <f>IFERROR(VLOOKUP(Query1[[#This Row],[ENTERPRISE_ID]], Addresses!$A:$Y,22,0), "Not on HR File")</f>
        <v>Apt 5</v>
      </c>
      <c r="AA1502" s="234" t="str">
        <f>IFERROR(VLOOKUP(Query1[[#This Row],[ENTERPRISE_ID]], Addresses!$A:$Y,23,0), "Not on HR File")</f>
        <v>CHAPEL HILL</v>
      </c>
      <c r="AB1502" s="234" t="str">
        <f>IFERROR(VLOOKUP(Query1[[#This Row],[ENTERPRISE_ID]], Addresses!$A:$Y,24,0), "Not on HR File")</f>
        <v>NC</v>
      </c>
      <c r="AC1502" s="234" t="str">
        <f>IFERROR(VLOOKUP(Query1[[#This Row],[ENTERPRISE_ID]], Addresses!$A:$Y,25,0), "Not on HR File")</f>
        <v>27517</v>
      </c>
      <c r="AD1502" s="230" t="s">
        <v>11833</v>
      </c>
      <c r="AE1502" s="235">
        <v>46086</v>
      </c>
    </row>
    <row r="1503" spans="1:31" x14ac:dyDescent="0.3">
      <c r="A1503" s="230" t="s">
        <v>8561</v>
      </c>
      <c r="B1503" s="230" t="str">
        <f>Query1[[#This Row],[LAST_NAME]]</f>
        <v>SMITH</v>
      </c>
      <c r="C1503" s="230" t="s">
        <v>8562</v>
      </c>
      <c r="D1503" s="230" t="s">
        <v>5708</v>
      </c>
      <c r="E1503" s="230" t="s">
        <v>8563</v>
      </c>
      <c r="F1503" s="230" t="s">
        <v>8564</v>
      </c>
      <c r="G1503" s="230" t="s">
        <v>8565</v>
      </c>
      <c r="H1503" s="230" t="str">
        <f>Query1[[#This Row],[FULL_NAME]]</f>
        <v>GLENN SMITH</v>
      </c>
      <c r="I1503" s="230" t="s">
        <v>4459</v>
      </c>
      <c r="J1503" s="230" t="s">
        <v>5774</v>
      </c>
      <c r="K1503" s="230" t="str">
        <f>Query1[[#This Row],[ENTERPRISE_ID]]</f>
        <v>GSMIT81</v>
      </c>
      <c r="L1503" s="231">
        <v>4232555806</v>
      </c>
      <c r="M1503" s="230" t="s">
        <v>5630</v>
      </c>
      <c r="N1503" s="230" t="s">
        <v>8566</v>
      </c>
      <c r="O1503" s="230"/>
      <c r="P1503" s="230" t="s">
        <v>8567</v>
      </c>
      <c r="Q1503" s="230" t="s">
        <v>407</v>
      </c>
      <c r="R1503" s="230" t="s">
        <v>8568</v>
      </c>
      <c r="S1503" s="230" t="s">
        <v>5714</v>
      </c>
      <c r="T1503" s="232">
        <v>8998</v>
      </c>
      <c r="U1503" s="230" t="s">
        <v>8119</v>
      </c>
      <c r="V1503" s="230" t="s">
        <v>8120</v>
      </c>
      <c r="W1503" s="233" t="str">
        <f>IFERROR(VLOOKUP(Query1[[#This Row],[ENTERPRISE_ID]],HR_tbl[],2, 0), "Not on HR File")</f>
        <v>Service Technician 2, In-Home</v>
      </c>
      <c r="X1503" s="113">
        <f>IFERROR(VLOOKUP(Query1[[#This Row],[ENTERPRISE_ID]],HR_tbl[],3,0), "Not on HR File")</f>
        <v>33662</v>
      </c>
      <c r="Y1503" s="234" t="str">
        <f>IFERROR(VLOOKUP(Query1[[#This Row],[ENTERPRISE_ID]], Addresses!$A:$Y,21,0), "Not on HR File")</f>
        <v>154 WEST MONTANA AVE</v>
      </c>
      <c r="Z1503" s="234">
        <f>IFERROR(VLOOKUP(Query1[[#This Row],[ENTERPRISE_ID]], Addresses!$A:$Y,22,0), "Not on HR File")</f>
        <v>0</v>
      </c>
      <c r="AA1503" s="234" t="str">
        <f>IFERROR(VLOOKUP(Query1[[#This Row],[ENTERPRISE_ID]], Addresses!$A:$Y,23,0), "Not on HR File")</f>
        <v>WHITWELL</v>
      </c>
      <c r="AB1503" s="234" t="str">
        <f>IFERROR(VLOOKUP(Query1[[#This Row],[ENTERPRISE_ID]], Addresses!$A:$Y,24,0), "Not on HR File")</f>
        <v>TN</v>
      </c>
      <c r="AC1503" s="234" t="str">
        <f>IFERROR(VLOOKUP(Query1[[#This Row],[ENTERPRISE_ID]], Addresses!$A:$Y,25,0), "Not on HR File")</f>
        <v>37397</v>
      </c>
      <c r="AD1503" s="230" t="s">
        <v>8569</v>
      </c>
      <c r="AE1503" s="235">
        <v>46086</v>
      </c>
    </row>
    <row r="1504" spans="1:31" x14ac:dyDescent="0.3">
      <c r="A1504" s="230" t="s">
        <v>14371</v>
      </c>
      <c r="B1504" s="230" t="str">
        <f>Query1[[#This Row],[LAST_NAME]]</f>
        <v>DRIGPAL</v>
      </c>
      <c r="C1504" s="230" t="s">
        <v>14372</v>
      </c>
      <c r="D1504" s="230" t="s">
        <v>6352</v>
      </c>
      <c r="E1504" s="230" t="s">
        <v>14373</v>
      </c>
      <c r="F1504" s="230" t="s">
        <v>14374</v>
      </c>
      <c r="G1504" s="230" t="s">
        <v>14375</v>
      </c>
      <c r="H1504" s="230" t="str">
        <f>Query1[[#This Row],[FULL_NAME]]</f>
        <v>PARMANAND DRIGPAL</v>
      </c>
      <c r="I1504" s="230" t="s">
        <v>14376</v>
      </c>
      <c r="J1504" s="230" t="s">
        <v>14377</v>
      </c>
      <c r="K1504" s="230" t="str">
        <f>Query1[[#This Row],[ENTERPRISE_ID]]</f>
        <v>PDRIGPA</v>
      </c>
      <c r="L1504" s="231">
        <v>6462099926</v>
      </c>
      <c r="M1504" s="230" t="s">
        <v>5630</v>
      </c>
      <c r="N1504" s="230" t="s">
        <v>14378</v>
      </c>
      <c r="O1504" s="230" t="s">
        <v>14379</v>
      </c>
      <c r="P1504" s="230" t="s">
        <v>9317</v>
      </c>
      <c r="Q1504" s="230" t="s">
        <v>318</v>
      </c>
      <c r="R1504" s="230" t="s">
        <v>14380</v>
      </c>
      <c r="S1504" s="230" t="s">
        <v>5714</v>
      </c>
      <c r="T1504" s="232">
        <v>8998</v>
      </c>
      <c r="U1504" s="230" t="s">
        <v>5377</v>
      </c>
      <c r="V1504" s="230" t="s">
        <v>6361</v>
      </c>
      <c r="W1504" s="233" t="str">
        <f>IFERROR(VLOOKUP(Query1[[#This Row],[ENTERPRISE_ID]],HR_tbl[],2, 0), "Not on HR File")</f>
        <v>Service Technician 1, In-Home</v>
      </c>
      <c r="X1504" s="113">
        <f>IFERROR(VLOOKUP(Query1[[#This Row],[ENTERPRISE_ID]],HR_tbl[],3,0), "Not on HR File")</f>
        <v>39482</v>
      </c>
      <c r="Y1504" s="234" t="str">
        <f>IFERROR(VLOOKUP(Query1[[#This Row],[ENTERPRISE_ID]], Addresses!$A:$Y,21,0), "Not on HR File")</f>
        <v>4419 hill ave</v>
      </c>
      <c r="Z1504" s="234">
        <f>IFERROR(VLOOKUP(Query1[[#This Row],[ENTERPRISE_ID]], Addresses!$A:$Y,22,0), "Not on HR File")</f>
        <v>0</v>
      </c>
      <c r="AA1504" s="234" t="str">
        <f>IFERROR(VLOOKUP(Query1[[#This Row],[ENTERPRISE_ID]], Addresses!$A:$Y,23,0), "Not on HR File")</f>
        <v>BRONX</v>
      </c>
      <c r="AB1504" s="234" t="str">
        <f>IFERROR(VLOOKUP(Query1[[#This Row],[ENTERPRISE_ID]], Addresses!$A:$Y,24,0), "Not on HR File")</f>
        <v>NY</v>
      </c>
      <c r="AC1504" s="234" t="str">
        <f>IFERROR(VLOOKUP(Query1[[#This Row],[ENTERPRISE_ID]], Addresses!$A:$Y,25,0), "Not on HR File")</f>
        <v>10466</v>
      </c>
      <c r="AD1504" s="230" t="s">
        <v>14381</v>
      </c>
      <c r="AE1504" s="235">
        <v>46086</v>
      </c>
    </row>
    <row r="1505" spans="1:31" x14ac:dyDescent="0.3">
      <c r="A1505" s="230" t="s">
        <v>5054</v>
      </c>
      <c r="B1505" s="230" t="str">
        <f>Query1[[#This Row],[LAST_NAME]]</f>
        <v>PHELPS</v>
      </c>
      <c r="C1505" s="230" t="s">
        <v>17890</v>
      </c>
      <c r="D1505" s="230" t="s">
        <v>5822</v>
      </c>
      <c r="E1505" s="230" t="s">
        <v>17891</v>
      </c>
      <c r="F1505" s="230" t="s">
        <v>17892</v>
      </c>
      <c r="G1505" s="230" t="s">
        <v>5057</v>
      </c>
      <c r="H1505" s="230" t="str">
        <f>Query1[[#This Row],[FULL_NAME]]</f>
        <v>BERNARD PHELPS</v>
      </c>
      <c r="I1505" s="230" t="s">
        <v>5056</v>
      </c>
      <c r="J1505" s="230" t="s">
        <v>5055</v>
      </c>
      <c r="K1505" s="230" t="str">
        <f>Query1[[#This Row],[ENTERPRISE_ID]]</f>
        <v>BPHELP1</v>
      </c>
      <c r="L1505" s="231">
        <v>6073214727</v>
      </c>
      <c r="M1505" s="230" t="s">
        <v>5630</v>
      </c>
      <c r="N1505" s="230" t="s">
        <v>17893</v>
      </c>
      <c r="O1505" s="230"/>
      <c r="P1505" s="230" t="s">
        <v>17894</v>
      </c>
      <c r="Q1505" s="230" t="s">
        <v>318</v>
      </c>
      <c r="R1505" s="230" t="s">
        <v>17895</v>
      </c>
      <c r="S1505" s="230" t="s">
        <v>5916</v>
      </c>
      <c r="T1505" s="232">
        <v>8998</v>
      </c>
      <c r="U1505" s="230" t="s">
        <v>5917</v>
      </c>
      <c r="V1505" s="230" t="s">
        <v>5918</v>
      </c>
      <c r="W1505" s="233" t="str">
        <f>IFERROR(VLOOKUP(Query1[[#This Row],[ENTERPRISE_ID]],HR_tbl[],2, 0), "Not on HR File")</f>
        <v>Service Technician 1, In-Home</v>
      </c>
      <c r="X1505" s="113">
        <f>IFERROR(VLOOKUP(Query1[[#This Row],[ENTERPRISE_ID]],HR_tbl[],3,0), "Not on HR File")</f>
        <v>36549</v>
      </c>
      <c r="Y1505" s="234" t="str">
        <f>IFERROR(VLOOKUP(Query1[[#This Row],[ENTERPRISE_ID]], Addresses!$A:$Y,21,0), "Not on HR File")</f>
        <v>732 Hopkins Street</v>
      </c>
      <c r="Z1505" s="234">
        <f>IFERROR(VLOOKUP(Query1[[#This Row],[ENTERPRISE_ID]], Addresses!$A:$Y,22,0), "Not on HR File")</f>
        <v>0</v>
      </c>
      <c r="AA1505" s="234" t="str">
        <f>IFERROR(VLOOKUP(Query1[[#This Row],[ENTERPRISE_ID]], Addresses!$A:$Y,23,0), "Not on HR File")</f>
        <v>Elmira</v>
      </c>
      <c r="AB1505" s="234" t="str">
        <f>IFERROR(VLOOKUP(Query1[[#This Row],[ENTERPRISE_ID]], Addresses!$A:$Y,24,0), "Not on HR File")</f>
        <v>NY</v>
      </c>
      <c r="AC1505" s="234" t="str">
        <f>IFERROR(VLOOKUP(Query1[[#This Row],[ENTERPRISE_ID]], Addresses!$A:$Y,25,0), "Not on HR File")</f>
        <v>14904</v>
      </c>
      <c r="AD1505" s="230" t="s">
        <v>17896</v>
      </c>
      <c r="AE1505" s="235">
        <v>46086</v>
      </c>
    </row>
    <row r="1506" spans="1:31" x14ac:dyDescent="0.3">
      <c r="A1506" s="230" t="s">
        <v>4024</v>
      </c>
      <c r="B1506" s="230" t="str">
        <f>Query1[[#This Row],[LAST_NAME]]</f>
        <v>HUME</v>
      </c>
      <c r="C1506" s="230" t="s">
        <v>1591</v>
      </c>
      <c r="D1506" s="230" t="s">
        <v>5788</v>
      </c>
      <c r="E1506" s="230" t="s">
        <v>14534</v>
      </c>
      <c r="F1506" s="230" t="s">
        <v>14535</v>
      </c>
      <c r="G1506" s="230" t="s">
        <v>1592</v>
      </c>
      <c r="H1506" s="230" t="str">
        <f>Query1[[#This Row],[FULL_NAME]]</f>
        <v>JEFFREY HUME</v>
      </c>
      <c r="I1506" s="230" t="s">
        <v>4026</v>
      </c>
      <c r="J1506" s="230" t="s">
        <v>4025</v>
      </c>
      <c r="K1506" s="230" t="str">
        <f>Query1[[#This Row],[ENTERPRISE_ID]]</f>
        <v>JHUME1</v>
      </c>
      <c r="L1506" s="231">
        <v>3017930218</v>
      </c>
      <c r="M1506" s="230" t="s">
        <v>5630</v>
      </c>
      <c r="N1506" s="230" t="s">
        <v>8618</v>
      </c>
      <c r="O1506" s="230"/>
      <c r="P1506" s="230" t="s">
        <v>8619</v>
      </c>
      <c r="Q1506" s="230" t="s">
        <v>541</v>
      </c>
      <c r="R1506" s="230" t="s">
        <v>8620</v>
      </c>
      <c r="S1506" s="230" t="s">
        <v>5634</v>
      </c>
      <c r="T1506" s="232">
        <v>8998</v>
      </c>
      <c r="U1506" s="230" t="s">
        <v>4294</v>
      </c>
      <c r="V1506" s="230" t="s">
        <v>6229</v>
      </c>
      <c r="W1506" s="233" t="str">
        <f>IFERROR(VLOOKUP(Query1[[#This Row],[ENTERPRISE_ID]],HR_tbl[],2, 0), "Not on HR File")</f>
        <v>Service Technician 1, In-Home</v>
      </c>
      <c r="X1506" s="113">
        <f>IFERROR(VLOOKUP(Query1[[#This Row],[ENTERPRISE_ID]],HR_tbl[],3,0), "Not on HR File")</f>
        <v>39693</v>
      </c>
      <c r="Y1506" s="234" t="str">
        <f>IFERROR(VLOOKUP(Query1[[#This Row],[ENTERPRISE_ID]], Addresses!$A:$Y,21,0), "Not on HR File")</f>
        <v>10701 Old Court Rd</v>
      </c>
      <c r="Z1506" s="234">
        <f>IFERROR(VLOOKUP(Query1[[#This Row],[ENTERPRISE_ID]], Addresses!$A:$Y,22,0), "Not on HR File")</f>
        <v>0</v>
      </c>
      <c r="AA1506" s="234" t="str">
        <f>IFERROR(VLOOKUP(Query1[[#This Row],[ENTERPRISE_ID]], Addresses!$A:$Y,23,0), "Not on HR File")</f>
        <v>Woodstock</v>
      </c>
      <c r="AB1506" s="234" t="str">
        <f>IFERROR(VLOOKUP(Query1[[#This Row],[ENTERPRISE_ID]], Addresses!$A:$Y,24,0), "Not on HR File")</f>
        <v>MD</v>
      </c>
      <c r="AC1506" s="234" t="str">
        <f>IFERROR(VLOOKUP(Query1[[#This Row],[ENTERPRISE_ID]], Addresses!$A:$Y,25,0), "Not on HR File")</f>
        <v>21163</v>
      </c>
      <c r="AD1506" s="230" t="s">
        <v>14536</v>
      </c>
      <c r="AE1506" s="235">
        <v>46086</v>
      </c>
    </row>
    <row r="1507" spans="1:31" x14ac:dyDescent="0.3">
      <c r="A1507" s="230" t="s">
        <v>12275</v>
      </c>
      <c r="B1507" s="230" t="str">
        <f>Query1[[#This Row],[LAST_NAME]]</f>
        <v>MCDOWELL</v>
      </c>
      <c r="C1507" s="230" t="s">
        <v>15585</v>
      </c>
      <c r="D1507" s="230" t="s">
        <v>5682</v>
      </c>
      <c r="E1507" s="230" t="s">
        <v>15586</v>
      </c>
      <c r="F1507" s="230" t="s">
        <v>15587</v>
      </c>
      <c r="G1507" s="230" t="s">
        <v>15588</v>
      </c>
      <c r="H1507" s="230" t="str">
        <f>Query1[[#This Row],[FULL_NAME]]</f>
        <v>BEN MCDOWELL</v>
      </c>
      <c r="I1507" s="230" t="s">
        <v>15589</v>
      </c>
      <c r="J1507" s="230" t="s">
        <v>4469</v>
      </c>
      <c r="K1507" s="230" t="str">
        <f>Query1[[#This Row],[ENTERPRISE_ID]]</f>
        <v>BMCDOWE</v>
      </c>
      <c r="L1507" s="231">
        <v>8438779789</v>
      </c>
      <c r="M1507" s="230" t="s">
        <v>5630</v>
      </c>
      <c r="N1507" s="230" t="s">
        <v>15590</v>
      </c>
      <c r="O1507" s="230"/>
      <c r="P1507" s="230" t="s">
        <v>5021</v>
      </c>
      <c r="Q1507" s="230" t="s">
        <v>375</v>
      </c>
      <c r="R1507" s="230" t="s">
        <v>5081</v>
      </c>
      <c r="S1507" s="230" t="s">
        <v>5738</v>
      </c>
      <c r="T1507" s="232">
        <v>8998</v>
      </c>
      <c r="U1507" s="230" t="s">
        <v>5080</v>
      </c>
      <c r="V1507" s="230" t="s">
        <v>6495</v>
      </c>
      <c r="W1507" s="233" t="str">
        <f>IFERROR(VLOOKUP(Query1[[#This Row],[ENTERPRISE_ID]],HR_tbl[],2, 0), "Not on HR File")</f>
        <v>Service Technician 1, In-Home</v>
      </c>
      <c r="X1507" s="113">
        <f>IFERROR(VLOOKUP(Query1[[#This Row],[ENTERPRISE_ID]],HR_tbl[],3,0), "Not on HR File")</f>
        <v>36829</v>
      </c>
      <c r="Y1507" s="234" t="str">
        <f>IFERROR(VLOOKUP(Query1[[#This Row],[ENTERPRISE_ID]], Addresses!$A:$Y,21,0), "Not on HR File")</f>
        <v>180 AMBER LANE</v>
      </c>
      <c r="Z1507" s="234">
        <f>IFERROR(VLOOKUP(Query1[[#This Row],[ENTERPRISE_ID]], Addresses!$A:$Y,22,0), "Not on HR File")</f>
        <v>0</v>
      </c>
      <c r="AA1507" s="234" t="str">
        <f>IFERROR(VLOOKUP(Query1[[#This Row],[ENTERPRISE_ID]], Addresses!$A:$Y,23,0), "Not on HR File")</f>
        <v>CONWAY</v>
      </c>
      <c r="AB1507" s="234" t="str">
        <f>IFERROR(VLOOKUP(Query1[[#This Row],[ENTERPRISE_ID]], Addresses!$A:$Y,24,0), "Not on HR File")</f>
        <v>SC</v>
      </c>
      <c r="AC1507" s="234" t="str">
        <f>IFERROR(VLOOKUP(Query1[[#This Row],[ENTERPRISE_ID]], Addresses!$A:$Y,25,0), "Not on HR File")</f>
        <v>29526</v>
      </c>
      <c r="AD1507" s="230" t="s">
        <v>15591</v>
      </c>
      <c r="AE1507" s="235">
        <v>46086</v>
      </c>
    </row>
    <row r="1508" spans="1:31" x14ac:dyDescent="0.3">
      <c r="A1508" s="230" t="s">
        <v>2950</v>
      </c>
      <c r="B1508" s="230" t="str">
        <f>Query1[[#This Row],[LAST_NAME]]</f>
        <v>YANKIE</v>
      </c>
      <c r="C1508" s="230" t="s">
        <v>2951</v>
      </c>
      <c r="D1508" s="230" t="s">
        <v>5627</v>
      </c>
      <c r="E1508" s="230" t="s">
        <v>6140</v>
      </c>
      <c r="F1508" s="230" t="s">
        <v>6141</v>
      </c>
      <c r="G1508" s="230" t="s">
        <v>2952</v>
      </c>
      <c r="H1508" s="230" t="str">
        <f>Query1[[#This Row],[FULL_NAME]]</f>
        <v>THOMAS YANKIE</v>
      </c>
      <c r="I1508" s="230" t="s">
        <v>5219</v>
      </c>
      <c r="J1508" s="230" t="s">
        <v>4042</v>
      </c>
      <c r="K1508" s="230" t="str">
        <f>Query1[[#This Row],[ENTERPRISE_ID]]</f>
        <v>TYANKI</v>
      </c>
      <c r="L1508" s="231">
        <v>2546612737</v>
      </c>
      <c r="M1508" s="230" t="s">
        <v>5630</v>
      </c>
      <c r="N1508" s="230" t="s">
        <v>6142</v>
      </c>
      <c r="O1508" s="230"/>
      <c r="P1508" s="230" t="s">
        <v>6143</v>
      </c>
      <c r="Q1508" s="230" t="s">
        <v>279</v>
      </c>
      <c r="R1508" s="230" t="s">
        <v>6144</v>
      </c>
      <c r="S1508" s="230" t="s">
        <v>5634</v>
      </c>
      <c r="T1508" s="232">
        <v>8998</v>
      </c>
      <c r="U1508" s="230" t="s">
        <v>5204</v>
      </c>
      <c r="V1508" s="230" t="s">
        <v>5953</v>
      </c>
      <c r="W1508" s="233" t="str">
        <f>IFERROR(VLOOKUP(Query1[[#This Row],[ENTERPRISE_ID]],HR_tbl[],2, 0), "Not on HR File")</f>
        <v>Service Technician 3, In-Home</v>
      </c>
      <c r="X1508" s="113">
        <f>IFERROR(VLOOKUP(Query1[[#This Row],[ENTERPRISE_ID]],HR_tbl[],3,0), "Not on HR File")</f>
        <v>38425</v>
      </c>
      <c r="Y1508" s="234" t="str">
        <f>IFERROR(VLOOKUP(Query1[[#This Row],[ENTERPRISE_ID]], Addresses!$A:$Y,21,0), "Not on HR File")</f>
        <v>222 SE CR 3040</v>
      </c>
      <c r="Z1508" s="234">
        <f>IFERROR(VLOOKUP(Query1[[#This Row],[ENTERPRISE_ID]], Addresses!$A:$Y,22,0), "Not on HR File")</f>
        <v>0</v>
      </c>
      <c r="AA1508" s="234" t="str">
        <f>IFERROR(VLOOKUP(Query1[[#This Row],[ENTERPRISE_ID]], Addresses!$A:$Y,23,0), "Not on HR File")</f>
        <v>CORSCIANA</v>
      </c>
      <c r="AB1508" s="234" t="str">
        <f>IFERROR(VLOOKUP(Query1[[#This Row],[ENTERPRISE_ID]], Addresses!$A:$Y,24,0), "Not on HR File")</f>
        <v>TX</v>
      </c>
      <c r="AC1508" s="234" t="str">
        <f>IFERROR(VLOOKUP(Query1[[#This Row],[ENTERPRISE_ID]], Addresses!$A:$Y,25,0), "Not on HR File")</f>
        <v>75109</v>
      </c>
      <c r="AD1508" s="230" t="s">
        <v>6145</v>
      </c>
      <c r="AE1508" s="235">
        <v>46086</v>
      </c>
    </row>
    <row r="1509" spans="1:31" x14ac:dyDescent="0.3">
      <c r="A1509" s="230" t="s">
        <v>30991</v>
      </c>
      <c r="B1509" s="230" t="str">
        <f>Query1[[#This Row],[LAST_NAME]]</f>
        <v>ALSTON</v>
      </c>
      <c r="C1509" s="230" t="s">
        <v>10816</v>
      </c>
      <c r="D1509" s="230" t="s">
        <v>5682</v>
      </c>
      <c r="E1509" s="230" t="s">
        <v>10817</v>
      </c>
      <c r="F1509" s="230" t="s">
        <v>31297</v>
      </c>
      <c r="G1509" s="230" t="s">
        <v>10818</v>
      </c>
      <c r="H1509" s="230" t="str">
        <f>Query1[[#This Row],[FULL_NAME]]</f>
        <v>WILLIAM ALSTON</v>
      </c>
      <c r="I1509" s="230" t="s">
        <v>10819</v>
      </c>
      <c r="J1509" s="230" t="s">
        <v>4034</v>
      </c>
      <c r="K1509" s="230" t="str">
        <f>Query1[[#This Row],[ENTERPRISE_ID]]</f>
        <v>WALSTON</v>
      </c>
      <c r="L1509" s="231">
        <v>8437390034</v>
      </c>
      <c r="M1509" s="230" t="s">
        <v>5630</v>
      </c>
      <c r="N1509" s="230" t="s">
        <v>10820</v>
      </c>
      <c r="O1509" s="230" t="s">
        <v>10821</v>
      </c>
      <c r="P1509" s="230" t="s">
        <v>10822</v>
      </c>
      <c r="Q1509" s="230" t="s">
        <v>375</v>
      </c>
      <c r="R1509" s="230" t="s">
        <v>10823</v>
      </c>
      <c r="S1509" s="230" t="s">
        <v>5664</v>
      </c>
      <c r="T1509" s="232">
        <v>8998</v>
      </c>
      <c r="U1509" s="230" t="s">
        <v>5080</v>
      </c>
      <c r="V1509" s="230" t="s">
        <v>6495</v>
      </c>
      <c r="W1509" s="233" t="str">
        <f>IFERROR(VLOOKUP(Query1[[#This Row],[ENTERPRISE_ID]],HR_tbl[],2, 0), "Not on HR File")</f>
        <v>Service Technician 2, Trainee</v>
      </c>
      <c r="X1509" s="113">
        <f>IFERROR(VLOOKUP(Query1[[#This Row],[ENTERPRISE_ID]],HR_tbl[],3,0), "Not on HR File")</f>
        <v>46061</v>
      </c>
      <c r="Y1509" s="234" t="str">
        <f>IFERROR(VLOOKUP(Query1[[#This Row],[ENTERPRISE_ID]], Addresses!$A:$Y,21,0), "Not on HR File")</f>
        <v>Not on HR File</v>
      </c>
      <c r="Z1509" s="234" t="str">
        <f>IFERROR(VLOOKUP(Query1[[#This Row],[ENTERPRISE_ID]], Addresses!$A:$Y,22,0), "Not on HR File")</f>
        <v>Not on HR File</v>
      </c>
      <c r="AA1509" s="234" t="str">
        <f>IFERROR(VLOOKUP(Query1[[#This Row],[ENTERPRISE_ID]], Addresses!$A:$Y,23,0), "Not on HR File")</f>
        <v>Not on HR File</v>
      </c>
      <c r="AB1509" s="234" t="str">
        <f>IFERROR(VLOOKUP(Query1[[#This Row],[ENTERPRISE_ID]], Addresses!$A:$Y,24,0), "Not on HR File")</f>
        <v>Not on HR File</v>
      </c>
      <c r="AC1509" s="234" t="str">
        <f>IFERROR(VLOOKUP(Query1[[#This Row],[ENTERPRISE_ID]], Addresses!$A:$Y,25,0), "Not on HR File")</f>
        <v>Not on HR File</v>
      </c>
      <c r="AD1509" s="230" t="s">
        <v>10824</v>
      </c>
      <c r="AE1509" s="235">
        <v>46086</v>
      </c>
    </row>
    <row r="1510" spans="1:31" x14ac:dyDescent="0.3">
      <c r="A1510" s="230" t="s">
        <v>12809</v>
      </c>
      <c r="B1510" s="230" t="str">
        <f>Query1[[#This Row],[LAST_NAME]]</f>
        <v>BROWN</v>
      </c>
      <c r="C1510" s="230" t="s">
        <v>12810</v>
      </c>
      <c r="D1510" s="230" t="s">
        <v>5708</v>
      </c>
      <c r="E1510" s="230" t="s">
        <v>12811</v>
      </c>
      <c r="F1510" s="230" t="s">
        <v>12812</v>
      </c>
      <c r="G1510" s="230" t="s">
        <v>12813</v>
      </c>
      <c r="H1510" s="230" t="str">
        <f>Query1[[#This Row],[FULL_NAME]]</f>
        <v>RAYMOND BROWN</v>
      </c>
      <c r="I1510" s="230" t="s">
        <v>4839</v>
      </c>
      <c r="J1510" s="230" t="s">
        <v>3864</v>
      </c>
      <c r="K1510" s="230" t="str">
        <f>Query1[[#This Row],[ENTERPRISE_ID]]</f>
        <v>RBROWN</v>
      </c>
      <c r="L1510" s="231">
        <v>4236471660</v>
      </c>
      <c r="M1510" s="230" t="s">
        <v>5630</v>
      </c>
      <c r="N1510" s="230" t="s">
        <v>12814</v>
      </c>
      <c r="O1510" s="230"/>
      <c r="P1510" s="230" t="s">
        <v>12815</v>
      </c>
      <c r="Q1510" s="230" t="s">
        <v>407</v>
      </c>
      <c r="R1510" s="230" t="s">
        <v>12816</v>
      </c>
      <c r="S1510" s="230" t="s">
        <v>5664</v>
      </c>
      <c r="T1510" s="232">
        <v>8998</v>
      </c>
      <c r="U1510" s="230" t="s">
        <v>8119</v>
      </c>
      <c r="V1510" s="230" t="s">
        <v>8120</v>
      </c>
      <c r="W1510" s="233" t="str">
        <f>IFERROR(VLOOKUP(Query1[[#This Row],[ENTERPRISE_ID]],HR_tbl[],2, 0), "Not on HR File")</f>
        <v>Service Technician HV, In-Home</v>
      </c>
      <c r="X1510" s="113">
        <f>IFERROR(VLOOKUP(Query1[[#This Row],[ENTERPRISE_ID]],HR_tbl[],3,0), "Not on HR File")</f>
        <v>45753</v>
      </c>
      <c r="Y1510" s="234" t="str">
        <f>IFERROR(VLOOKUP(Query1[[#This Row],[ENTERPRISE_ID]], Addresses!$A:$Y,21,0), "Not on HR File")</f>
        <v>205 COUNTY ROAD 790</v>
      </c>
      <c r="Z1510" s="234">
        <f>IFERROR(VLOOKUP(Query1[[#This Row],[ENTERPRISE_ID]], Addresses!$A:$Y,22,0), "Not on HR File")</f>
        <v>0</v>
      </c>
      <c r="AA1510" s="234" t="str">
        <f>IFERROR(VLOOKUP(Query1[[#This Row],[ENTERPRISE_ID]], Addresses!$A:$Y,23,0), "Not on HR File")</f>
        <v>ETOWAH</v>
      </c>
      <c r="AB1510" s="234" t="str">
        <f>IFERROR(VLOOKUP(Query1[[#This Row],[ENTERPRISE_ID]], Addresses!$A:$Y,24,0), "Not on HR File")</f>
        <v>TN</v>
      </c>
      <c r="AC1510" s="234" t="str">
        <f>IFERROR(VLOOKUP(Query1[[#This Row],[ENTERPRISE_ID]], Addresses!$A:$Y,25,0), "Not on HR File")</f>
        <v>37331</v>
      </c>
      <c r="AD1510" s="230" t="s">
        <v>12817</v>
      </c>
      <c r="AE1510" s="235">
        <v>46086</v>
      </c>
    </row>
    <row r="1511" spans="1:31" x14ac:dyDescent="0.3">
      <c r="A1511" s="230" t="s">
        <v>12464</v>
      </c>
      <c r="B1511" s="230" t="str">
        <f>Query1[[#This Row],[LAST_NAME]]</f>
        <v>CORREA</v>
      </c>
      <c r="C1511" s="230" t="s">
        <v>12465</v>
      </c>
      <c r="D1511" s="230" t="s">
        <v>5957</v>
      </c>
      <c r="E1511" s="230" t="s">
        <v>12466</v>
      </c>
      <c r="F1511" s="230" t="s">
        <v>12467</v>
      </c>
      <c r="G1511" s="230" t="s">
        <v>12468</v>
      </c>
      <c r="H1511" s="230" t="str">
        <f>Query1[[#This Row],[FULL_NAME]]</f>
        <v>RENE CORREA</v>
      </c>
      <c r="I1511" s="230" t="s">
        <v>12469</v>
      </c>
      <c r="J1511" s="230" t="s">
        <v>1917</v>
      </c>
      <c r="K1511" s="230" t="str">
        <f>Query1[[#This Row],[ENTERPRISE_ID]]</f>
        <v>RCORRE1</v>
      </c>
      <c r="L1511" s="231">
        <v>9393950652</v>
      </c>
      <c r="M1511" s="230" t="s">
        <v>5630</v>
      </c>
      <c r="N1511" s="230" t="s">
        <v>12470</v>
      </c>
      <c r="O1511" s="230"/>
      <c r="P1511" s="230" t="s">
        <v>12295</v>
      </c>
      <c r="Q1511" s="230" t="s">
        <v>5965</v>
      </c>
      <c r="R1511" s="230" t="s">
        <v>12296</v>
      </c>
      <c r="S1511" s="230" t="s">
        <v>5634</v>
      </c>
      <c r="T1511" s="232">
        <v>8842</v>
      </c>
      <c r="U1511" s="230" t="s">
        <v>8754</v>
      </c>
      <c r="V1511" s="230" t="s">
        <v>8755</v>
      </c>
      <c r="W1511" s="233" t="str">
        <f>IFERROR(VLOOKUP(Query1[[#This Row],[ENTERPRISE_ID]],HR_tbl[],2, 0), "Not on HR File")</f>
        <v>Service Technician 2, In-Home</v>
      </c>
      <c r="X1511" s="113">
        <f>IFERROR(VLOOKUP(Query1[[#This Row],[ENTERPRISE_ID]],HR_tbl[],3,0), "Not on HR File")</f>
        <v>32577</v>
      </c>
      <c r="Y1511" s="234" t="str">
        <f>IFERROR(VLOOKUP(Query1[[#This Row],[ENTERPRISE_ID]], Addresses!$A:$Y,21,0), "Not on HR File")</f>
        <v>CALLE1 #A16</v>
      </c>
      <c r="Z1511" s="234" t="str">
        <f>IFERROR(VLOOKUP(Query1[[#This Row],[ENTERPRISE_ID]], Addresses!$A:$Y,22,0), "Not on HR File")</f>
        <v>VILLA AURORA</v>
      </c>
      <c r="AA1511" s="234" t="str">
        <f>IFERROR(VLOOKUP(Query1[[#This Row],[ENTERPRISE_ID]], Addresses!$A:$Y,23,0), "Not on HR File")</f>
        <v>CATANO</v>
      </c>
      <c r="AB1511" s="234" t="str">
        <f>IFERROR(VLOOKUP(Query1[[#This Row],[ENTERPRISE_ID]], Addresses!$A:$Y,24,0), "Not on HR File")</f>
        <v>PR</v>
      </c>
      <c r="AC1511" s="234" t="str">
        <f>IFERROR(VLOOKUP(Query1[[#This Row],[ENTERPRISE_ID]], Addresses!$A:$Y,25,0), "Not on HR File")</f>
        <v>00962</v>
      </c>
      <c r="AD1511" s="230" t="s">
        <v>12471</v>
      </c>
      <c r="AE1511" s="235">
        <v>46086</v>
      </c>
    </row>
    <row r="1512" spans="1:31" x14ac:dyDescent="0.3">
      <c r="A1512" s="230" t="s">
        <v>14400</v>
      </c>
      <c r="B1512" s="230" t="str">
        <f>Query1[[#This Row],[LAST_NAME]]</f>
        <v>RIORDAN</v>
      </c>
      <c r="C1512" s="230" t="s">
        <v>14401</v>
      </c>
      <c r="D1512" s="230" t="s">
        <v>5669</v>
      </c>
      <c r="E1512" s="230" t="s">
        <v>14402</v>
      </c>
      <c r="F1512" s="230" t="s">
        <v>14403</v>
      </c>
      <c r="G1512" s="230" t="s">
        <v>14404</v>
      </c>
      <c r="H1512" s="230" t="str">
        <f>Query1[[#This Row],[FULL_NAME]]</f>
        <v>BRIAN RIORDAN</v>
      </c>
      <c r="I1512" s="230" t="s">
        <v>14405</v>
      </c>
      <c r="J1512" s="230" t="s">
        <v>4028</v>
      </c>
      <c r="K1512" s="230" t="str">
        <f>Query1[[#This Row],[ENTERPRISE_ID]]</f>
        <v>BRIORDA</v>
      </c>
      <c r="L1512" s="231">
        <v>3606221987</v>
      </c>
      <c r="M1512" s="230" t="s">
        <v>5630</v>
      </c>
      <c r="N1512" s="230" t="s">
        <v>14406</v>
      </c>
      <c r="O1512" s="230"/>
      <c r="P1512" s="230" t="s">
        <v>14407</v>
      </c>
      <c r="Q1512" s="230" t="s">
        <v>1472</v>
      </c>
      <c r="R1512" s="230" t="s">
        <v>14408</v>
      </c>
      <c r="S1512" s="230" t="s">
        <v>5634</v>
      </c>
      <c r="T1512" s="232">
        <v>8998</v>
      </c>
      <c r="U1512" s="230" t="s">
        <v>6633</v>
      </c>
      <c r="V1512" s="230" t="s">
        <v>6634</v>
      </c>
      <c r="W1512" s="233" t="str">
        <f>IFERROR(VLOOKUP(Query1[[#This Row],[ENTERPRISE_ID]],HR_tbl[],2, 0), "Not on HR File")</f>
        <v>Service Tech - Modified Duty</v>
      </c>
      <c r="X1512" s="113">
        <f>IFERROR(VLOOKUP(Query1[[#This Row],[ENTERPRISE_ID]],HR_tbl[],3,0), "Not on HR File")</f>
        <v>44903</v>
      </c>
      <c r="Y1512" s="234" t="str">
        <f>IFERROR(VLOOKUP(Query1[[#This Row],[ENTERPRISE_ID]], Addresses!$A:$Y,21,0), "Not on HR File")</f>
        <v>12023 ABBEY LANE SW</v>
      </c>
      <c r="Z1512" s="234">
        <f>IFERROR(VLOOKUP(Query1[[#This Row],[ENTERPRISE_ID]], Addresses!$A:$Y,22,0), "Not on HR File")</f>
        <v>0</v>
      </c>
      <c r="AA1512" s="234" t="str">
        <f>IFERROR(VLOOKUP(Query1[[#This Row],[ENTERPRISE_ID]], Addresses!$A:$Y,23,0), "Not on HR File")</f>
        <v>PORT ORCHARD</v>
      </c>
      <c r="AB1512" s="234" t="str">
        <f>IFERROR(VLOOKUP(Query1[[#This Row],[ENTERPRISE_ID]], Addresses!$A:$Y,24,0), "Not on HR File")</f>
        <v>WA</v>
      </c>
      <c r="AC1512" s="234" t="str">
        <f>IFERROR(VLOOKUP(Query1[[#This Row],[ENTERPRISE_ID]], Addresses!$A:$Y,25,0), "Not on HR File")</f>
        <v>98367</v>
      </c>
      <c r="AD1512" s="230" t="s">
        <v>14409</v>
      </c>
      <c r="AE1512" s="235">
        <v>46086</v>
      </c>
    </row>
    <row r="1513" spans="1:31" x14ac:dyDescent="0.3">
      <c r="A1513" s="230" t="s">
        <v>15274</v>
      </c>
      <c r="B1513" s="230" t="str">
        <f>Query1[[#This Row],[LAST_NAME]]</f>
        <v>FARROW</v>
      </c>
      <c r="C1513" s="230" t="s">
        <v>15275</v>
      </c>
      <c r="D1513" s="230" t="s">
        <v>6304</v>
      </c>
      <c r="E1513" s="230" t="s">
        <v>15276</v>
      </c>
      <c r="F1513" s="230" t="s">
        <v>15277</v>
      </c>
      <c r="G1513" s="230" t="s">
        <v>7523</v>
      </c>
      <c r="H1513" s="230" t="str">
        <f>Query1[[#This Row],[FULL_NAME]]</f>
        <v>ROY FARROW</v>
      </c>
      <c r="I1513" s="230" t="s">
        <v>15278</v>
      </c>
      <c r="J1513" s="230" t="s">
        <v>5180</v>
      </c>
      <c r="K1513" s="230" t="str">
        <f>Query1[[#This Row],[ENTERPRISE_ID]]</f>
        <v>RFARRO</v>
      </c>
      <c r="L1513" s="231">
        <v>9188202111</v>
      </c>
      <c r="M1513" s="230" t="s">
        <v>5630</v>
      </c>
      <c r="N1513" s="230" t="s">
        <v>15279</v>
      </c>
      <c r="O1513" s="230"/>
      <c r="P1513" s="230" t="s">
        <v>15280</v>
      </c>
      <c r="Q1513" s="230" t="s">
        <v>2926</v>
      </c>
      <c r="R1513" s="230" t="s">
        <v>15281</v>
      </c>
      <c r="S1513" s="230" t="s">
        <v>5916</v>
      </c>
      <c r="T1513" s="232">
        <v>8998</v>
      </c>
      <c r="U1513" s="230" t="s">
        <v>5715</v>
      </c>
      <c r="V1513" s="230" t="s">
        <v>5716</v>
      </c>
      <c r="W1513" s="233" t="str">
        <f>IFERROR(VLOOKUP(Query1[[#This Row],[ENTERPRISE_ID]],HR_tbl[],2, 0), "Not on HR File")</f>
        <v>Team Lead Technician</v>
      </c>
      <c r="X1513" s="113">
        <f>IFERROR(VLOOKUP(Query1[[#This Row],[ENTERPRISE_ID]],HR_tbl[],3,0), "Not on HR File")</f>
        <v>35937</v>
      </c>
      <c r="Y1513" s="234" t="str">
        <f>IFERROR(VLOOKUP(Query1[[#This Row],[ENTERPRISE_ID]], Addresses!$A:$Y,21,0), "Not on HR File")</f>
        <v>907 NORTH F</v>
      </c>
      <c r="Z1513" s="234">
        <f>IFERROR(VLOOKUP(Query1[[#This Row],[ENTERPRISE_ID]], Addresses!$A:$Y,22,0), "Not on HR File")</f>
        <v>0</v>
      </c>
      <c r="AA1513" s="234" t="str">
        <f>IFERROR(VLOOKUP(Query1[[#This Row],[ENTERPRISE_ID]], Addresses!$A:$Y,23,0), "Not on HR File")</f>
        <v>MUSKOGEE</v>
      </c>
      <c r="AB1513" s="234" t="str">
        <f>IFERROR(VLOOKUP(Query1[[#This Row],[ENTERPRISE_ID]], Addresses!$A:$Y,24,0), "Not on HR File")</f>
        <v>OK</v>
      </c>
      <c r="AC1513" s="234" t="str">
        <f>IFERROR(VLOOKUP(Query1[[#This Row],[ENTERPRISE_ID]], Addresses!$A:$Y,25,0), "Not on HR File")</f>
        <v>74403</v>
      </c>
      <c r="AD1513" s="230" t="s">
        <v>15282</v>
      </c>
      <c r="AE1513" s="235">
        <v>46086</v>
      </c>
    </row>
    <row r="1514" spans="1:31" x14ac:dyDescent="0.3">
      <c r="A1514" s="230" t="s">
        <v>5426</v>
      </c>
      <c r="B1514" s="230" t="str">
        <f>Query1[[#This Row],[LAST_NAME]]</f>
        <v>KYLES</v>
      </c>
      <c r="C1514" s="230" t="s">
        <v>12844</v>
      </c>
      <c r="D1514" s="230" t="s">
        <v>5682</v>
      </c>
      <c r="E1514" s="230" t="s">
        <v>12845</v>
      </c>
      <c r="F1514" s="230" t="s">
        <v>12846</v>
      </c>
      <c r="G1514" s="230" t="s">
        <v>5429</v>
      </c>
      <c r="H1514" s="230" t="str">
        <f>Query1[[#This Row],[FULL_NAME]]</f>
        <v>KARIYAN KYLES</v>
      </c>
      <c r="I1514" s="230" t="s">
        <v>5428</v>
      </c>
      <c r="J1514" s="230" t="s">
        <v>5427</v>
      </c>
      <c r="K1514" s="230" t="str">
        <f>Query1[[#This Row],[ENTERPRISE_ID]]</f>
        <v>KKYLES</v>
      </c>
      <c r="L1514" s="231">
        <v>9105362175</v>
      </c>
      <c r="M1514" s="230" t="s">
        <v>5630</v>
      </c>
      <c r="N1514" s="230" t="s">
        <v>12847</v>
      </c>
      <c r="O1514" s="230"/>
      <c r="P1514" s="230" t="s">
        <v>7598</v>
      </c>
      <c r="Q1514" s="230" t="s">
        <v>416</v>
      </c>
      <c r="R1514" s="230" t="s">
        <v>12848</v>
      </c>
      <c r="S1514" s="230" t="s">
        <v>5664</v>
      </c>
      <c r="T1514" s="232">
        <v>8998</v>
      </c>
      <c r="U1514" s="230" t="s">
        <v>6238</v>
      </c>
      <c r="V1514" s="230" t="s">
        <v>6239</v>
      </c>
      <c r="W1514" s="233" t="str">
        <f>IFERROR(VLOOKUP(Query1[[#This Row],[ENTERPRISE_ID]],HR_tbl[],2, 0), "Not on HR File")</f>
        <v>Service Technician 2, In-Home</v>
      </c>
      <c r="X1514" s="113">
        <f>IFERROR(VLOOKUP(Query1[[#This Row],[ENTERPRISE_ID]],HR_tbl[],3,0), "Not on HR File")</f>
        <v>46026</v>
      </c>
      <c r="Y1514" s="234" t="str">
        <f>IFERROR(VLOOKUP(Query1[[#This Row],[ENTERPRISE_ID]], Addresses!$A:$Y,21,0), "Not on HR File")</f>
        <v>Not on HR File</v>
      </c>
      <c r="Z1514" s="234" t="str">
        <f>IFERROR(VLOOKUP(Query1[[#This Row],[ENTERPRISE_ID]], Addresses!$A:$Y,22,0), "Not on HR File")</f>
        <v>Not on HR File</v>
      </c>
      <c r="AA1514" s="234" t="str">
        <f>IFERROR(VLOOKUP(Query1[[#This Row],[ENTERPRISE_ID]], Addresses!$A:$Y,23,0), "Not on HR File")</f>
        <v>Not on HR File</v>
      </c>
      <c r="AB1514" s="234" t="str">
        <f>IFERROR(VLOOKUP(Query1[[#This Row],[ENTERPRISE_ID]], Addresses!$A:$Y,24,0), "Not on HR File")</f>
        <v>Not on HR File</v>
      </c>
      <c r="AC1514" s="234" t="str">
        <f>IFERROR(VLOOKUP(Query1[[#This Row],[ENTERPRISE_ID]], Addresses!$A:$Y,25,0), "Not on HR File")</f>
        <v>Not on HR File</v>
      </c>
      <c r="AD1514" s="230" t="s">
        <v>12849</v>
      </c>
      <c r="AE1514" s="235">
        <v>46086</v>
      </c>
    </row>
    <row r="1515" spans="1:31" x14ac:dyDescent="0.3">
      <c r="A1515" s="230" t="s">
        <v>3620</v>
      </c>
      <c r="B1515" s="230" t="str">
        <f>Query1[[#This Row],[LAST_NAME]]</f>
        <v>BAUTISTA LIAS</v>
      </c>
      <c r="C1515" s="230" t="s">
        <v>3622</v>
      </c>
      <c r="D1515" s="230" t="s">
        <v>6524</v>
      </c>
      <c r="E1515" s="230" t="s">
        <v>9363</v>
      </c>
      <c r="F1515" s="230" t="s">
        <v>9364</v>
      </c>
      <c r="G1515" s="230" t="s">
        <v>3623</v>
      </c>
      <c r="H1515" s="230" t="str">
        <f>Query1[[#This Row],[FULL_NAME]]</f>
        <v>FERNANDO BAUTISTA LIAS</v>
      </c>
      <c r="I1515" s="230" t="s">
        <v>5539</v>
      </c>
      <c r="J1515" s="230" t="s">
        <v>5538</v>
      </c>
      <c r="K1515" s="230" t="str">
        <f>Query1[[#This Row],[ENTERPRISE_ID]]</f>
        <v>FBAUTIS</v>
      </c>
      <c r="L1515" s="231">
        <v>5599421228</v>
      </c>
      <c r="M1515" s="230" t="s">
        <v>5630</v>
      </c>
      <c r="N1515" s="230" t="s">
        <v>9365</v>
      </c>
      <c r="O1515" s="230"/>
      <c r="P1515" s="230" t="s">
        <v>6528</v>
      </c>
      <c r="Q1515" s="230" t="s">
        <v>219</v>
      </c>
      <c r="R1515" s="230" t="s">
        <v>6714</v>
      </c>
      <c r="S1515" s="230" t="s">
        <v>5916</v>
      </c>
      <c r="T1515" s="232">
        <v>8998</v>
      </c>
      <c r="U1515" s="230" t="s">
        <v>5545</v>
      </c>
      <c r="V1515" s="230" t="s">
        <v>6715</v>
      </c>
      <c r="W1515" s="233" t="str">
        <f>IFERROR(VLOOKUP(Query1[[#This Row],[ENTERPRISE_ID]],HR_tbl[],2, 0), "Not on HR File")</f>
        <v>Service Technician 2, In-Home</v>
      </c>
      <c r="X1515" s="113">
        <f>IFERROR(VLOOKUP(Query1[[#This Row],[ENTERPRISE_ID]],HR_tbl[],3,0), "Not on HR File")</f>
        <v>45410</v>
      </c>
      <c r="Y1515" s="234" t="str">
        <f>IFERROR(VLOOKUP(Query1[[#This Row],[ENTERPRISE_ID]], Addresses!$A:$Y,21,0), "Not on HR File")</f>
        <v>4140  W WELDON AVE</v>
      </c>
      <c r="Z1515" s="234">
        <f>IFERROR(VLOOKUP(Query1[[#This Row],[ENTERPRISE_ID]], Addresses!$A:$Y,22,0), "Not on HR File")</f>
        <v>0</v>
      </c>
      <c r="AA1515" s="234" t="str">
        <f>IFERROR(VLOOKUP(Query1[[#This Row],[ENTERPRISE_ID]], Addresses!$A:$Y,23,0), "Not on HR File")</f>
        <v>FRESNO</v>
      </c>
      <c r="AB1515" s="234" t="str">
        <f>IFERROR(VLOOKUP(Query1[[#This Row],[ENTERPRISE_ID]], Addresses!$A:$Y,24,0), "Not on HR File")</f>
        <v>CA</v>
      </c>
      <c r="AC1515" s="234" t="str">
        <f>IFERROR(VLOOKUP(Query1[[#This Row],[ENTERPRISE_ID]], Addresses!$A:$Y,25,0), "Not on HR File")</f>
        <v>93722</v>
      </c>
      <c r="AD1515" s="230" t="s">
        <v>9366</v>
      </c>
      <c r="AE1515" s="235">
        <v>46086</v>
      </c>
    </row>
    <row r="1516" spans="1:31" x14ac:dyDescent="0.3">
      <c r="A1516" s="230" t="s">
        <v>17131</v>
      </c>
      <c r="B1516" s="230" t="str">
        <f>Query1[[#This Row],[LAST_NAME]]</f>
        <v>CORREA SR</v>
      </c>
      <c r="C1516" s="230" t="s">
        <v>17132</v>
      </c>
      <c r="D1516" s="230" t="s">
        <v>6339</v>
      </c>
      <c r="E1516" s="230" t="s">
        <v>7310</v>
      </c>
      <c r="F1516" s="230" t="s">
        <v>17133</v>
      </c>
      <c r="G1516" s="230" t="s">
        <v>6347</v>
      </c>
      <c r="H1516" s="230" t="str">
        <f>Query1[[#This Row],[FULL_NAME]]</f>
        <v>ANGEL CORREA SR</v>
      </c>
      <c r="I1516" s="230" t="s">
        <v>17134</v>
      </c>
      <c r="J1516" s="230" t="s">
        <v>11506</v>
      </c>
      <c r="K1516" s="230" t="str">
        <f>Query1[[#This Row],[ENTERPRISE_ID]]</f>
        <v>ACORRE</v>
      </c>
      <c r="L1516" s="231">
        <v>4845613975</v>
      </c>
      <c r="M1516" s="230" t="s">
        <v>5630</v>
      </c>
      <c r="N1516" s="230" t="s">
        <v>17135</v>
      </c>
      <c r="O1516" s="230"/>
      <c r="P1516" s="230" t="s">
        <v>17136</v>
      </c>
      <c r="Q1516" s="230" t="s">
        <v>435</v>
      </c>
      <c r="R1516" s="230" t="s">
        <v>17137</v>
      </c>
      <c r="S1516" s="230" t="s">
        <v>5916</v>
      </c>
      <c r="T1516" s="232">
        <v>8998</v>
      </c>
      <c r="U1516" s="230" t="s">
        <v>5715</v>
      </c>
      <c r="V1516" s="230" t="s">
        <v>5716</v>
      </c>
      <c r="W1516" s="233" t="str">
        <f>IFERROR(VLOOKUP(Query1[[#This Row],[ENTERPRISE_ID]],HR_tbl[],2, 0), "Not on HR File")</f>
        <v>Team Lead Technician</v>
      </c>
      <c r="X1516" s="113">
        <f>IFERROR(VLOOKUP(Query1[[#This Row],[ENTERPRISE_ID]],HR_tbl[],3,0), "Not on HR File")</f>
        <v>33122</v>
      </c>
      <c r="Y1516" s="234" t="str">
        <f>IFERROR(VLOOKUP(Query1[[#This Row],[ENTERPRISE_ID]], Addresses!$A:$Y,21,0), "Not on HR File")</f>
        <v>2640 TOMIC PLACE</v>
      </c>
      <c r="Z1516" s="234">
        <f>IFERROR(VLOOKUP(Query1[[#This Row],[ENTERPRISE_ID]], Addresses!$A:$Y,22,0), "Not on HR File")</f>
        <v>0</v>
      </c>
      <c r="AA1516" s="234" t="str">
        <f>IFERROR(VLOOKUP(Query1[[#This Row],[ENTERPRISE_ID]], Addresses!$A:$Y,23,0), "Not on HR File")</f>
        <v>BATH</v>
      </c>
      <c r="AB1516" s="234" t="str">
        <f>IFERROR(VLOOKUP(Query1[[#This Row],[ENTERPRISE_ID]], Addresses!$A:$Y,24,0), "Not on HR File")</f>
        <v>PA</v>
      </c>
      <c r="AC1516" s="234" t="str">
        <f>IFERROR(VLOOKUP(Query1[[#This Row],[ENTERPRISE_ID]], Addresses!$A:$Y,25,0), "Not on HR File")</f>
        <v>18014</v>
      </c>
      <c r="AD1516" s="230" t="s">
        <v>17138</v>
      </c>
      <c r="AE1516" s="235">
        <v>46086</v>
      </c>
    </row>
    <row r="1517" spans="1:31" x14ac:dyDescent="0.3">
      <c r="A1517" s="230" t="s">
        <v>12586</v>
      </c>
      <c r="B1517" s="230" t="str">
        <f>Query1[[#This Row],[LAST_NAME]]</f>
        <v>MAGEE</v>
      </c>
      <c r="C1517" s="230" t="s">
        <v>12587</v>
      </c>
      <c r="D1517" s="230" t="s">
        <v>6339</v>
      </c>
      <c r="E1517" s="230" t="s">
        <v>12588</v>
      </c>
      <c r="F1517" s="230" t="s">
        <v>12589</v>
      </c>
      <c r="G1517" s="230" t="s">
        <v>12590</v>
      </c>
      <c r="H1517" s="230" t="str">
        <f>Query1[[#This Row],[FULL_NAME]]</f>
        <v>WILLIAM MAGEE</v>
      </c>
      <c r="I1517" s="230" t="s">
        <v>12591</v>
      </c>
      <c r="J1517" s="230" t="s">
        <v>4034</v>
      </c>
      <c r="K1517" s="230" t="str">
        <f>Query1[[#This Row],[ENTERPRISE_ID]]</f>
        <v>WMAGEE1</v>
      </c>
      <c r="L1517" s="231">
        <v>5182537373</v>
      </c>
      <c r="M1517" s="230" t="s">
        <v>5630</v>
      </c>
      <c r="N1517" s="230" t="s">
        <v>12592</v>
      </c>
      <c r="O1517" s="230"/>
      <c r="P1517" s="230" t="s">
        <v>12593</v>
      </c>
      <c r="Q1517" s="230" t="s">
        <v>719</v>
      </c>
      <c r="R1517" s="230" t="s">
        <v>12594</v>
      </c>
      <c r="S1517" s="230" t="s">
        <v>5916</v>
      </c>
      <c r="T1517" s="232">
        <v>8998</v>
      </c>
      <c r="U1517" s="230" t="s">
        <v>8726</v>
      </c>
      <c r="V1517" s="230" t="s">
        <v>8727</v>
      </c>
      <c r="W1517" s="233" t="str">
        <f>IFERROR(VLOOKUP(Query1[[#This Row],[ENTERPRISE_ID]],HR_tbl[],2, 0), "Not on HR File")</f>
        <v>Service Technician 1, In-Home</v>
      </c>
      <c r="X1517" s="113">
        <f>IFERROR(VLOOKUP(Query1[[#This Row],[ENTERPRISE_ID]],HR_tbl[],3,0), "Not on HR File")</f>
        <v>35525</v>
      </c>
      <c r="Y1517" s="234" t="str">
        <f>IFERROR(VLOOKUP(Query1[[#This Row],[ENTERPRISE_ID]], Addresses!$A:$Y,21,0), "Not on HR File")</f>
        <v>1227 PATTERSON AVE</v>
      </c>
      <c r="Z1517" s="234">
        <f>IFERROR(VLOOKUP(Query1[[#This Row],[ENTERPRISE_ID]], Addresses!$A:$Y,22,0), "Not on HR File")</f>
        <v>0</v>
      </c>
      <c r="AA1517" s="234" t="str">
        <f>IFERROR(VLOOKUP(Query1[[#This Row],[ENTERPRISE_ID]], Addresses!$A:$Y,23,0), "Not on HR File")</f>
        <v>UNION BEACH</v>
      </c>
      <c r="AB1517" s="234" t="str">
        <f>IFERROR(VLOOKUP(Query1[[#This Row],[ENTERPRISE_ID]], Addresses!$A:$Y,24,0), "Not on HR File")</f>
        <v>NJ</v>
      </c>
      <c r="AC1517" s="234" t="str">
        <f>IFERROR(VLOOKUP(Query1[[#This Row],[ENTERPRISE_ID]], Addresses!$A:$Y,25,0), "Not on HR File")</f>
        <v>07735</v>
      </c>
      <c r="AD1517" s="230" t="s">
        <v>12595</v>
      </c>
      <c r="AE1517" s="235">
        <v>46086</v>
      </c>
    </row>
    <row r="1518" spans="1:31" x14ac:dyDescent="0.3">
      <c r="A1518" s="230" t="s">
        <v>5160</v>
      </c>
      <c r="B1518" s="230" t="str">
        <f>Query1[[#This Row],[LAST_NAME]]</f>
        <v>HENKEMEYER</v>
      </c>
      <c r="C1518" s="230" t="s">
        <v>16738</v>
      </c>
      <c r="D1518" s="230" t="s">
        <v>6040</v>
      </c>
      <c r="E1518" s="230" t="s">
        <v>16739</v>
      </c>
      <c r="F1518" s="230" t="s">
        <v>16740</v>
      </c>
      <c r="G1518" s="230" t="s">
        <v>5162</v>
      </c>
      <c r="H1518" s="230" t="str">
        <f>Query1[[#This Row],[FULL_NAME]]</f>
        <v>CHRISTOPHER HENKEMEYER</v>
      </c>
      <c r="I1518" s="230" t="s">
        <v>5161</v>
      </c>
      <c r="J1518" s="230" t="s">
        <v>4070</v>
      </c>
      <c r="K1518" s="230" t="str">
        <f>Query1[[#This Row],[ENTERPRISE_ID]]</f>
        <v>CHENKEM</v>
      </c>
      <c r="L1518" s="231">
        <v>7144872407</v>
      </c>
      <c r="M1518" s="230" t="s">
        <v>5630</v>
      </c>
      <c r="N1518" s="230" t="s">
        <v>16741</v>
      </c>
      <c r="O1518" s="230"/>
      <c r="P1518" s="230" t="s">
        <v>5163</v>
      </c>
      <c r="Q1518" s="230" t="s">
        <v>219</v>
      </c>
      <c r="R1518" s="230" t="s">
        <v>16742</v>
      </c>
      <c r="S1518" s="230" t="s">
        <v>5714</v>
      </c>
      <c r="T1518" s="232">
        <v>8998</v>
      </c>
      <c r="U1518" s="230" t="s">
        <v>5715</v>
      </c>
      <c r="V1518" s="230" t="s">
        <v>5716</v>
      </c>
      <c r="W1518" s="233" t="str">
        <f>IFERROR(VLOOKUP(Query1[[#This Row],[ENTERPRISE_ID]],HR_tbl[],2, 0), "Not on HR File")</f>
        <v>Team Lead Technician</v>
      </c>
      <c r="X1518" s="113">
        <f>IFERROR(VLOOKUP(Query1[[#This Row],[ENTERPRISE_ID]],HR_tbl[],3,0), "Not on HR File")</f>
        <v>39861</v>
      </c>
      <c r="Y1518" s="234" t="str">
        <f>IFERROR(VLOOKUP(Query1[[#This Row],[ENTERPRISE_ID]], Addresses!$A:$Y,21,0), "Not on HR File")</f>
        <v>6325 Pablo Ct</v>
      </c>
      <c r="Z1518" s="234">
        <f>IFERROR(VLOOKUP(Query1[[#This Row],[ENTERPRISE_ID]], Addresses!$A:$Y,22,0), "Not on HR File")</f>
        <v>0</v>
      </c>
      <c r="AA1518" s="234" t="str">
        <f>IFERROR(VLOOKUP(Query1[[#This Row],[ENTERPRISE_ID]], Addresses!$A:$Y,23,0), "Not on HR File")</f>
        <v>Chino</v>
      </c>
      <c r="AB1518" s="234" t="str">
        <f>IFERROR(VLOOKUP(Query1[[#This Row],[ENTERPRISE_ID]], Addresses!$A:$Y,24,0), "Not on HR File")</f>
        <v>CA</v>
      </c>
      <c r="AC1518" s="234" t="str">
        <f>IFERROR(VLOOKUP(Query1[[#This Row],[ENTERPRISE_ID]], Addresses!$A:$Y,25,0), "Not on HR File")</f>
        <v>91710</v>
      </c>
      <c r="AD1518" s="230" t="s">
        <v>16743</v>
      </c>
      <c r="AE1518" s="235">
        <v>46086</v>
      </c>
    </row>
    <row r="1519" spans="1:31" x14ac:dyDescent="0.3">
      <c r="A1519" s="230" t="s">
        <v>4922</v>
      </c>
      <c r="B1519" s="230" t="str">
        <f>Query1[[#This Row],[LAST_NAME]]</f>
        <v>VANEGAS</v>
      </c>
      <c r="C1519" s="230" t="s">
        <v>10374</v>
      </c>
      <c r="D1519" s="230" t="s">
        <v>5708</v>
      </c>
      <c r="E1519" s="230" t="s">
        <v>10375</v>
      </c>
      <c r="F1519" s="230" t="s">
        <v>10376</v>
      </c>
      <c r="G1519" s="230" t="s">
        <v>4925</v>
      </c>
      <c r="H1519" s="230" t="str">
        <f>Query1[[#This Row],[FULL_NAME]]</f>
        <v>ROBERTO VANEGAS</v>
      </c>
      <c r="I1519" s="230" t="s">
        <v>4924</v>
      </c>
      <c r="J1519" s="230" t="s">
        <v>4923</v>
      </c>
      <c r="K1519" s="230" t="str">
        <f>Query1[[#This Row],[ENTERPRISE_ID]]</f>
        <v>RVANEG0</v>
      </c>
      <c r="L1519" s="231">
        <v>5043529831</v>
      </c>
      <c r="M1519" s="230" t="s">
        <v>5630</v>
      </c>
      <c r="N1519" s="230" t="s">
        <v>10377</v>
      </c>
      <c r="O1519" s="230"/>
      <c r="P1519" s="230" t="s">
        <v>10378</v>
      </c>
      <c r="Q1519" s="230" t="s">
        <v>287</v>
      </c>
      <c r="R1519" s="230" t="s">
        <v>4927</v>
      </c>
      <c r="S1519" s="230" t="s">
        <v>5714</v>
      </c>
      <c r="T1519" s="232">
        <v>8998</v>
      </c>
      <c r="U1519" s="230" t="s">
        <v>6072</v>
      </c>
      <c r="V1519" s="230" t="s">
        <v>6073</v>
      </c>
      <c r="W1519" s="233" t="str">
        <f>IFERROR(VLOOKUP(Query1[[#This Row],[ENTERPRISE_ID]],HR_tbl[],2, 0), "Not on HR File")</f>
        <v>Service Technician 1, In-Home</v>
      </c>
      <c r="X1519" s="113">
        <f>IFERROR(VLOOKUP(Query1[[#This Row],[ENTERPRISE_ID]],HR_tbl[],3,0), "Not on HR File")</f>
        <v>39336</v>
      </c>
      <c r="Y1519" s="234" t="str">
        <f>IFERROR(VLOOKUP(Query1[[#This Row],[ENTERPRISE_ID]], Addresses!$A:$Y,21,0), "Not on HR File")</f>
        <v>3265 GLEN EAGLE LANE</v>
      </c>
      <c r="Z1519" s="234">
        <f>IFERROR(VLOOKUP(Query1[[#This Row],[ENTERPRISE_ID]], Addresses!$A:$Y,22,0), "Not on HR File")</f>
        <v>0</v>
      </c>
      <c r="AA1519" s="234" t="str">
        <f>IFERROR(VLOOKUP(Query1[[#This Row],[ENTERPRISE_ID]], Addresses!$A:$Y,23,0), "Not on HR File")</f>
        <v>KENNER</v>
      </c>
      <c r="AB1519" s="234" t="str">
        <f>IFERROR(VLOOKUP(Query1[[#This Row],[ENTERPRISE_ID]], Addresses!$A:$Y,24,0), "Not on HR File")</f>
        <v>LA</v>
      </c>
      <c r="AC1519" s="234" t="str">
        <f>IFERROR(VLOOKUP(Query1[[#This Row],[ENTERPRISE_ID]], Addresses!$A:$Y,25,0), "Not on HR File")</f>
        <v>70065</v>
      </c>
      <c r="AD1519" s="230" t="s">
        <v>10379</v>
      </c>
      <c r="AE1519" s="235">
        <v>46086</v>
      </c>
    </row>
    <row r="1520" spans="1:31" x14ac:dyDescent="0.3">
      <c r="A1520" s="230" t="s">
        <v>17404</v>
      </c>
      <c r="B1520" s="230" t="str">
        <f>Query1[[#This Row],[LAST_NAME]]</f>
        <v>BARNEY</v>
      </c>
      <c r="C1520" s="230" t="s">
        <v>17405</v>
      </c>
      <c r="D1520" s="230" t="s">
        <v>5769</v>
      </c>
      <c r="E1520" s="230" t="s">
        <v>17406</v>
      </c>
      <c r="F1520" s="230" t="s">
        <v>17407</v>
      </c>
      <c r="G1520" s="230" t="s">
        <v>17408</v>
      </c>
      <c r="H1520" s="230" t="str">
        <f>Query1[[#This Row],[FULL_NAME]]</f>
        <v>JEFFERY BARNEY</v>
      </c>
      <c r="I1520" s="230" t="s">
        <v>17409</v>
      </c>
      <c r="J1520" s="230" t="s">
        <v>4242</v>
      </c>
      <c r="K1520" s="230" t="str">
        <f>Query1[[#This Row],[ENTERPRISE_ID]]</f>
        <v>JBARNE9</v>
      </c>
      <c r="L1520" s="231">
        <v>2172000164</v>
      </c>
      <c r="M1520" s="230" t="s">
        <v>5630</v>
      </c>
      <c r="N1520" s="230" t="s">
        <v>17410</v>
      </c>
      <c r="O1520" s="230"/>
      <c r="P1520" s="230" t="s">
        <v>16704</v>
      </c>
      <c r="Q1520" s="230" t="s">
        <v>250</v>
      </c>
      <c r="R1520" s="230" t="s">
        <v>17411</v>
      </c>
      <c r="S1520" s="230" t="s">
        <v>5738</v>
      </c>
      <c r="T1520" s="232">
        <v>8998</v>
      </c>
      <c r="U1520" s="230" t="s">
        <v>7463</v>
      </c>
      <c r="V1520" s="230" t="s">
        <v>7464</v>
      </c>
      <c r="W1520" s="233" t="str">
        <f>IFERROR(VLOOKUP(Query1[[#This Row],[ENTERPRISE_ID]],HR_tbl[],2, 0), "Not on HR File")</f>
        <v>Service Technician 3, In-Home</v>
      </c>
      <c r="X1520" s="113">
        <f>IFERROR(VLOOKUP(Query1[[#This Row],[ENTERPRISE_ID]],HR_tbl[],3,0), "Not on HR File")</f>
        <v>32363</v>
      </c>
      <c r="Y1520" s="234" t="str">
        <f>IFERROR(VLOOKUP(Query1[[#This Row],[ENTERPRISE_ID]], Addresses!$A:$Y,21,0), "Not on HR File")</f>
        <v>15535 COLLEGE  AVE</v>
      </c>
      <c r="Z1520" s="234">
        <f>IFERROR(VLOOKUP(Query1[[#This Row],[ENTERPRISE_ID]], Addresses!$A:$Y,22,0), "Not on HR File")</f>
        <v>0</v>
      </c>
      <c r="AA1520" s="234" t="str">
        <f>IFERROR(VLOOKUP(Query1[[#This Row],[ENTERPRISE_ID]], Addresses!$A:$Y,23,0), "Not on HR File")</f>
        <v>GEORGETOWN</v>
      </c>
      <c r="AB1520" s="234" t="str">
        <f>IFERROR(VLOOKUP(Query1[[#This Row],[ENTERPRISE_ID]], Addresses!$A:$Y,24,0), "Not on HR File")</f>
        <v>IL</v>
      </c>
      <c r="AC1520" s="234" t="str">
        <f>IFERROR(VLOOKUP(Query1[[#This Row],[ENTERPRISE_ID]], Addresses!$A:$Y,25,0), "Not on HR File")</f>
        <v>61846</v>
      </c>
      <c r="AD1520" s="230" t="s">
        <v>17412</v>
      </c>
      <c r="AE1520" s="235">
        <v>46086</v>
      </c>
    </row>
    <row r="1521" spans="1:31" x14ac:dyDescent="0.3">
      <c r="A1521" s="230"/>
      <c r="B1521" s="230" t="str">
        <f>Query1[[#This Row],[LAST_NAME]]</f>
        <v>SAUR</v>
      </c>
      <c r="C1521" s="230" t="s">
        <v>3792</v>
      </c>
      <c r="D1521" s="230" t="s">
        <v>5822</v>
      </c>
      <c r="E1521" s="230" t="s">
        <v>17623</v>
      </c>
      <c r="F1521" s="230"/>
      <c r="G1521" s="230" t="s">
        <v>3793</v>
      </c>
      <c r="H1521" s="230" t="str">
        <f>Query1[[#This Row],[FULL_NAME]]</f>
        <v>SCOTT SAUR</v>
      </c>
      <c r="I1521" s="230" t="s">
        <v>3796</v>
      </c>
      <c r="J1521" s="230" t="s">
        <v>3795</v>
      </c>
      <c r="K1521" s="230" t="str">
        <f>Query1[[#This Row],[ENTERPRISE_ID]]</f>
        <v>SSAUR</v>
      </c>
      <c r="L1521" s="231">
        <v>8146513412</v>
      </c>
      <c r="M1521" s="230" t="s">
        <v>5630</v>
      </c>
      <c r="N1521" s="230"/>
      <c r="O1521" s="230"/>
      <c r="P1521" s="230"/>
      <c r="Q1521" s="230"/>
      <c r="R1521" s="230"/>
      <c r="S1521" s="230" t="s">
        <v>5664</v>
      </c>
      <c r="T1521" s="232">
        <v>8998</v>
      </c>
      <c r="U1521" s="230" t="s">
        <v>7146</v>
      </c>
      <c r="V1521" s="230" t="s">
        <v>7147</v>
      </c>
      <c r="W1521" s="233" t="str">
        <f>IFERROR(VLOOKUP(Query1[[#This Row],[ENTERPRISE_ID]],HR_tbl[],2, 0), "Not on HR File")</f>
        <v>Service Technician 2, In-Home</v>
      </c>
      <c r="X1521" s="113">
        <f>IFERROR(VLOOKUP(Query1[[#This Row],[ENTERPRISE_ID]],HR_tbl[],3,0), "Not on HR File")</f>
        <v>45022</v>
      </c>
      <c r="Y1521" s="234" t="str">
        <f>IFERROR(VLOOKUP(Query1[[#This Row],[ENTERPRISE_ID]], Addresses!$A:$Y,21,0), "Not on HR File")</f>
        <v>2935 MAPLE ST</v>
      </c>
      <c r="Z1521" s="234">
        <f>IFERROR(VLOOKUP(Query1[[#This Row],[ENTERPRISE_ID]], Addresses!$A:$Y,22,0), "Not on HR File")</f>
        <v>0</v>
      </c>
      <c r="AA1521" s="234" t="str">
        <f>IFERROR(VLOOKUP(Query1[[#This Row],[ENTERPRISE_ID]], Addresses!$A:$Y,23,0), "Not on HR File")</f>
        <v>ERIE</v>
      </c>
      <c r="AB1521" s="234" t="str">
        <f>IFERROR(VLOOKUP(Query1[[#This Row],[ENTERPRISE_ID]], Addresses!$A:$Y,24,0), "Not on HR File")</f>
        <v>PA</v>
      </c>
      <c r="AC1521" s="234" t="str">
        <f>IFERROR(VLOOKUP(Query1[[#This Row],[ENTERPRISE_ID]], Addresses!$A:$Y,25,0), "Not on HR File")</f>
        <v>16508</v>
      </c>
      <c r="AD1521" s="230" t="s">
        <v>17624</v>
      </c>
      <c r="AE1521" s="235">
        <v>46086</v>
      </c>
    </row>
    <row r="1522" spans="1:31" x14ac:dyDescent="0.3">
      <c r="A1522" s="230"/>
      <c r="B1522" s="230" t="str">
        <f>Query1[[#This Row],[LAST_NAME]]</f>
        <v>FRIEND</v>
      </c>
      <c r="C1522" s="230" t="s">
        <v>31500</v>
      </c>
      <c r="D1522" s="230" t="s">
        <v>5669</v>
      </c>
      <c r="E1522" s="230" t="s">
        <v>31501</v>
      </c>
      <c r="F1522" s="230"/>
      <c r="G1522" s="230" t="s">
        <v>31502</v>
      </c>
      <c r="H1522" s="230" t="str">
        <f>Query1[[#This Row],[FULL_NAME]]</f>
        <v>RYAN FRIEND</v>
      </c>
      <c r="I1522" s="230" t="s">
        <v>31503</v>
      </c>
      <c r="J1522" s="230" t="s">
        <v>4664</v>
      </c>
      <c r="K1522" s="230" t="str">
        <f>Query1[[#This Row],[ENTERPRISE_ID]]</f>
        <v>RFRIEND</v>
      </c>
      <c r="L1522" s="231"/>
      <c r="M1522" s="230" t="s">
        <v>5630</v>
      </c>
      <c r="N1522" s="230" t="s">
        <v>31504</v>
      </c>
      <c r="O1522" s="230" t="s">
        <v>31505</v>
      </c>
      <c r="P1522" s="230" t="s">
        <v>12863</v>
      </c>
      <c r="Q1522" s="230" t="s">
        <v>1472</v>
      </c>
      <c r="R1522" s="230" t="s">
        <v>31506</v>
      </c>
      <c r="S1522" s="230" t="s">
        <v>5664</v>
      </c>
      <c r="T1522" s="232">
        <v>8998</v>
      </c>
      <c r="U1522" s="230" t="s">
        <v>1959</v>
      </c>
      <c r="V1522" s="230" t="s">
        <v>6561</v>
      </c>
      <c r="W1522" s="233" t="str">
        <f>IFERROR(VLOOKUP(Query1[[#This Row],[ENTERPRISE_ID]],HR_tbl[],2, 0), "Not on HR File")</f>
        <v>Not on HR File</v>
      </c>
      <c r="X1522" s="113" t="str">
        <f>IFERROR(VLOOKUP(Query1[[#This Row],[ENTERPRISE_ID]],HR_tbl[],3,0), "Not on HR File")</f>
        <v>Not on HR File</v>
      </c>
      <c r="Y1522" s="234" t="str">
        <f>IFERROR(VLOOKUP(Query1[[#This Row],[ENTERPRISE_ID]], Addresses!$A:$Y,21,0), "Not on HR File")</f>
        <v>Not on HR File</v>
      </c>
      <c r="Z1522" s="234" t="str">
        <f>IFERROR(VLOOKUP(Query1[[#This Row],[ENTERPRISE_ID]], Addresses!$A:$Y,22,0), "Not on HR File")</f>
        <v>Not on HR File</v>
      </c>
      <c r="AA1522" s="234" t="str">
        <f>IFERROR(VLOOKUP(Query1[[#This Row],[ENTERPRISE_ID]], Addresses!$A:$Y,23,0), "Not on HR File")</f>
        <v>Not on HR File</v>
      </c>
      <c r="AB1522" s="234" t="str">
        <f>IFERROR(VLOOKUP(Query1[[#This Row],[ENTERPRISE_ID]], Addresses!$A:$Y,24,0), "Not on HR File")</f>
        <v>Not on HR File</v>
      </c>
      <c r="AC1522" s="234" t="str">
        <f>IFERROR(VLOOKUP(Query1[[#This Row],[ENTERPRISE_ID]], Addresses!$A:$Y,25,0), "Not on HR File")</f>
        <v>Not on HR File</v>
      </c>
      <c r="AD1522" s="230"/>
      <c r="AE1522" s="235">
        <v>46086</v>
      </c>
    </row>
    <row r="1523" spans="1:31" x14ac:dyDescent="0.3">
      <c r="A1523" s="230" t="s">
        <v>2416</v>
      </c>
      <c r="B1523" s="230" t="str">
        <f>Query1[[#This Row],[LAST_NAME]]</f>
        <v>EVERY</v>
      </c>
      <c r="C1523" s="230" t="s">
        <v>2417</v>
      </c>
      <c r="D1523" s="230" t="s">
        <v>5822</v>
      </c>
      <c r="E1523" s="230" t="s">
        <v>11396</v>
      </c>
      <c r="F1523" s="230" t="s">
        <v>11807</v>
      </c>
      <c r="G1523" s="230" t="s">
        <v>2418</v>
      </c>
      <c r="H1523" s="230" t="str">
        <f>Query1[[#This Row],[FULL_NAME]]</f>
        <v>WILLIAM EVERY</v>
      </c>
      <c r="I1523" s="230" t="s">
        <v>5554</v>
      </c>
      <c r="J1523" s="230" t="s">
        <v>4034</v>
      </c>
      <c r="K1523" s="230" t="str">
        <f>Query1[[#This Row],[ENTERPRISE_ID]]</f>
        <v>WEVERY1</v>
      </c>
      <c r="L1523" s="231">
        <v>5855539662</v>
      </c>
      <c r="M1523" s="230" t="s">
        <v>5630</v>
      </c>
      <c r="N1523" s="230" t="s">
        <v>11808</v>
      </c>
      <c r="O1523" s="230"/>
      <c r="P1523" s="230" t="s">
        <v>6275</v>
      </c>
      <c r="Q1523" s="230" t="s">
        <v>318</v>
      </c>
      <c r="R1523" s="230" t="s">
        <v>5067</v>
      </c>
      <c r="S1523" s="230" t="s">
        <v>5916</v>
      </c>
      <c r="T1523" s="232">
        <v>8998</v>
      </c>
      <c r="U1523" s="230" t="s">
        <v>5715</v>
      </c>
      <c r="V1523" s="230" t="s">
        <v>5716</v>
      </c>
      <c r="W1523" s="233" t="str">
        <f>IFERROR(VLOOKUP(Query1[[#This Row],[ENTERPRISE_ID]],HR_tbl[],2, 0), "Not on HR File")</f>
        <v>Team Lead Technician</v>
      </c>
      <c r="X1523" s="113">
        <f>IFERROR(VLOOKUP(Query1[[#This Row],[ENTERPRISE_ID]],HR_tbl[],3,0), "Not on HR File")</f>
        <v>34260</v>
      </c>
      <c r="Y1523" s="234" t="str">
        <f>IFERROR(VLOOKUP(Query1[[#This Row],[ENTERPRISE_ID]], Addresses!$A:$Y,21,0), "Not on HR File")</f>
        <v>61 WILELEN RD</v>
      </c>
      <c r="Z1523" s="234">
        <f>IFERROR(VLOOKUP(Query1[[#This Row],[ENTERPRISE_ID]], Addresses!$A:$Y,22,0), "Not on HR File")</f>
        <v>0</v>
      </c>
      <c r="AA1523" s="234" t="str">
        <f>IFERROR(VLOOKUP(Query1[[#This Row],[ENTERPRISE_ID]], Addresses!$A:$Y,23,0), "Not on HR File")</f>
        <v>ROCHESTER</v>
      </c>
      <c r="AB1523" s="234" t="str">
        <f>IFERROR(VLOOKUP(Query1[[#This Row],[ENTERPRISE_ID]], Addresses!$A:$Y,24,0), "Not on HR File")</f>
        <v>NY</v>
      </c>
      <c r="AC1523" s="234" t="str">
        <f>IFERROR(VLOOKUP(Query1[[#This Row],[ENTERPRISE_ID]], Addresses!$A:$Y,25,0), "Not on HR File")</f>
        <v>14624</v>
      </c>
      <c r="AD1523" s="230" t="s">
        <v>11809</v>
      </c>
      <c r="AE1523" s="235">
        <v>46086</v>
      </c>
    </row>
    <row r="1524" spans="1:31" x14ac:dyDescent="0.3">
      <c r="A1524" s="230" t="s">
        <v>14634</v>
      </c>
      <c r="B1524" s="230" t="str">
        <f>Query1[[#This Row],[LAST_NAME]]</f>
        <v>SANCHEZ PINO</v>
      </c>
      <c r="C1524" s="230" t="s">
        <v>14635</v>
      </c>
      <c r="D1524" s="230" t="s">
        <v>5638</v>
      </c>
      <c r="E1524" s="230" t="s">
        <v>14636</v>
      </c>
      <c r="F1524" s="230" t="s">
        <v>14637</v>
      </c>
      <c r="G1524" s="230" t="s">
        <v>14638</v>
      </c>
      <c r="H1524" s="230" t="str">
        <f>Query1[[#This Row],[FULL_NAME]]</f>
        <v>ROBERT SANCHEZ PINO</v>
      </c>
      <c r="I1524" s="230" t="s">
        <v>14639</v>
      </c>
      <c r="J1524" s="230" t="s">
        <v>4188</v>
      </c>
      <c r="K1524" s="230" t="str">
        <f>Query1[[#This Row],[ENTERPRISE_ID]]</f>
        <v>RSANCHE</v>
      </c>
      <c r="L1524" s="231">
        <v>9048462060</v>
      </c>
      <c r="M1524" s="230" t="s">
        <v>5630</v>
      </c>
      <c r="N1524" s="230" t="s">
        <v>14640</v>
      </c>
      <c r="O1524" s="230"/>
      <c r="P1524" s="230" t="s">
        <v>782</v>
      </c>
      <c r="Q1524" s="230" t="s">
        <v>297</v>
      </c>
      <c r="R1524" s="230" t="s">
        <v>14641</v>
      </c>
      <c r="S1524" s="230" t="s">
        <v>5634</v>
      </c>
      <c r="T1524" s="232">
        <v>8998</v>
      </c>
      <c r="U1524" s="230" t="s">
        <v>7108</v>
      </c>
      <c r="V1524" s="230" t="s">
        <v>7109</v>
      </c>
      <c r="W1524" s="233" t="str">
        <f>IFERROR(VLOOKUP(Query1[[#This Row],[ENTERPRISE_ID]],HR_tbl[],2, 0), "Not on HR File")</f>
        <v>Service Technician 2, In-Home</v>
      </c>
      <c r="X1524" s="113">
        <f>IFERROR(VLOOKUP(Query1[[#This Row],[ENTERPRISE_ID]],HR_tbl[],3,0), "Not on HR File")</f>
        <v>45956</v>
      </c>
      <c r="Y1524" s="234" t="str">
        <f>IFERROR(VLOOKUP(Query1[[#This Row],[ENTERPRISE_ID]], Addresses!$A:$Y,21,0), "Not on HR File")</f>
        <v>765 LEAFY LANE</v>
      </c>
      <c r="Z1524" s="234">
        <f>IFERROR(VLOOKUP(Query1[[#This Row],[ENTERPRISE_ID]], Addresses!$A:$Y,22,0), "Not on HR File")</f>
        <v>0</v>
      </c>
      <c r="AA1524" s="234" t="str">
        <f>IFERROR(VLOOKUP(Query1[[#This Row],[ENTERPRISE_ID]], Addresses!$A:$Y,23,0), "Not on HR File")</f>
        <v>JACKSONVILLE</v>
      </c>
      <c r="AB1524" s="234" t="str">
        <f>IFERROR(VLOOKUP(Query1[[#This Row],[ENTERPRISE_ID]], Addresses!$A:$Y,24,0), "Not on HR File")</f>
        <v>FL</v>
      </c>
      <c r="AC1524" s="234" t="str">
        <f>IFERROR(VLOOKUP(Query1[[#This Row],[ENTERPRISE_ID]], Addresses!$A:$Y,25,0), "Not on HR File")</f>
        <v>32216</v>
      </c>
      <c r="AD1524" s="230" t="s">
        <v>14642</v>
      </c>
      <c r="AE1524" s="235">
        <v>46086</v>
      </c>
    </row>
    <row r="1525" spans="1:31" x14ac:dyDescent="0.3">
      <c r="A1525" s="230" t="s">
        <v>3277</v>
      </c>
      <c r="B1525" s="230" t="str">
        <f>Query1[[#This Row],[LAST_NAME]]</f>
        <v>APRIM</v>
      </c>
      <c r="C1525" s="230" t="s">
        <v>3278</v>
      </c>
      <c r="D1525" s="230" t="s">
        <v>5719</v>
      </c>
      <c r="E1525" s="230" t="s">
        <v>12424</v>
      </c>
      <c r="F1525" s="230" t="s">
        <v>12425</v>
      </c>
      <c r="G1525" s="230" t="s">
        <v>3279</v>
      </c>
      <c r="H1525" s="230" t="str">
        <f>Query1[[#This Row],[FULL_NAME]]</f>
        <v>ADAM APRIM</v>
      </c>
      <c r="I1525" s="230" t="s">
        <v>3877</v>
      </c>
      <c r="J1525" s="230" t="s">
        <v>3876</v>
      </c>
      <c r="K1525" s="230" t="str">
        <f>Query1[[#This Row],[ENTERPRISE_ID]]</f>
        <v>AAPRIM</v>
      </c>
      <c r="L1525" s="231">
        <v>8477913657</v>
      </c>
      <c r="M1525" s="230" t="s">
        <v>5630</v>
      </c>
      <c r="N1525" s="230" t="s">
        <v>12426</v>
      </c>
      <c r="O1525" s="230" t="s">
        <v>12427</v>
      </c>
      <c r="P1525" s="230" t="s">
        <v>12428</v>
      </c>
      <c r="Q1525" s="230" t="s">
        <v>250</v>
      </c>
      <c r="R1525" s="230" t="s">
        <v>12429</v>
      </c>
      <c r="S1525" s="230" t="s">
        <v>5634</v>
      </c>
      <c r="T1525" s="232">
        <v>8998</v>
      </c>
      <c r="U1525" s="230" t="s">
        <v>2197</v>
      </c>
      <c r="V1525" s="230" t="s">
        <v>31472</v>
      </c>
      <c r="W1525" s="233" t="str">
        <f>IFERROR(VLOOKUP(Query1[[#This Row],[ENTERPRISE_ID]],HR_tbl[],2, 0), "Not on HR File")</f>
        <v>HVAC Lead Installer</v>
      </c>
      <c r="X1525" s="113">
        <f>IFERROR(VLOOKUP(Query1[[#This Row],[ENTERPRISE_ID]],HR_tbl[],3,0), "Not on HR File")</f>
        <v>45914</v>
      </c>
      <c r="Y1525" s="234" t="str">
        <f>IFERROR(VLOOKUP(Query1[[#This Row],[ENTERPRISE_ID]], Addresses!$A:$Y,21,0), "Not on HR File")</f>
        <v>183 N EAST RIVER RD</v>
      </c>
      <c r="Z1525" s="234" t="str">
        <f>IFERROR(VLOOKUP(Query1[[#This Row],[ENTERPRISE_ID]], Addresses!$A:$Y,22,0), "Not on HR File")</f>
        <v>C1</v>
      </c>
      <c r="AA1525" s="234" t="str">
        <f>IFERROR(VLOOKUP(Query1[[#This Row],[ENTERPRISE_ID]], Addresses!$A:$Y,23,0), "Not on HR File")</f>
        <v>DES PLAINES</v>
      </c>
      <c r="AB1525" s="234" t="str">
        <f>IFERROR(VLOOKUP(Query1[[#This Row],[ENTERPRISE_ID]], Addresses!$A:$Y,24,0), "Not on HR File")</f>
        <v>IL</v>
      </c>
      <c r="AC1525" s="234" t="str">
        <f>IFERROR(VLOOKUP(Query1[[#This Row],[ENTERPRISE_ID]], Addresses!$A:$Y,25,0), "Not on HR File")</f>
        <v>60016</v>
      </c>
      <c r="AD1525" s="230" t="s">
        <v>12430</v>
      </c>
      <c r="AE1525" s="235">
        <v>46086</v>
      </c>
    </row>
    <row r="1526" spans="1:31" x14ac:dyDescent="0.3">
      <c r="A1526" s="230" t="s">
        <v>3542</v>
      </c>
      <c r="B1526" s="230" t="str">
        <f>Query1[[#This Row],[LAST_NAME]]</f>
        <v>DAVENPORT</v>
      </c>
      <c r="C1526" s="230" t="s">
        <v>3543</v>
      </c>
      <c r="D1526" s="230" t="s">
        <v>5769</v>
      </c>
      <c r="E1526" s="230" t="s">
        <v>14887</v>
      </c>
      <c r="F1526" s="230" t="s">
        <v>14888</v>
      </c>
      <c r="G1526" s="230" t="s">
        <v>3544</v>
      </c>
      <c r="H1526" s="230" t="str">
        <f>Query1[[#This Row],[FULL_NAME]]</f>
        <v>CHRISTOPHER DAVENPORT</v>
      </c>
      <c r="I1526" s="230" t="s">
        <v>200</v>
      </c>
      <c r="J1526" s="230" t="s">
        <v>4070</v>
      </c>
      <c r="K1526" s="230" t="str">
        <f>Query1[[#This Row],[ENTERPRISE_ID]]</f>
        <v>CDAVENP</v>
      </c>
      <c r="L1526" s="231">
        <v>7656240252</v>
      </c>
      <c r="M1526" s="230" t="s">
        <v>5630</v>
      </c>
      <c r="N1526" s="230" t="s">
        <v>14889</v>
      </c>
      <c r="O1526" s="230" t="s">
        <v>14890</v>
      </c>
      <c r="P1526" s="230" t="s">
        <v>14891</v>
      </c>
      <c r="Q1526" s="230" t="s">
        <v>773</v>
      </c>
      <c r="R1526" s="230" t="s">
        <v>14892</v>
      </c>
      <c r="S1526" s="230" t="s">
        <v>5738</v>
      </c>
      <c r="T1526" s="232">
        <v>8998</v>
      </c>
      <c r="U1526" s="230" t="s">
        <v>8401</v>
      </c>
      <c r="V1526" s="230" t="s">
        <v>10138</v>
      </c>
      <c r="W1526" s="233" t="str">
        <f>IFERROR(VLOOKUP(Query1[[#This Row],[ENTERPRISE_ID]],HR_tbl[],2, 0), "Not on HR File")</f>
        <v>Service Technician 2, In-Home</v>
      </c>
      <c r="X1526" s="113">
        <f>IFERROR(VLOOKUP(Query1[[#This Row],[ENTERPRISE_ID]],HR_tbl[],3,0), "Not on HR File")</f>
        <v>45949</v>
      </c>
      <c r="Y1526" s="234" t="str">
        <f>IFERROR(VLOOKUP(Query1[[#This Row],[ENTERPRISE_ID]], Addresses!$A:$Y,21,0), "Not on HR File")</f>
        <v>844 HARVEST DR. APT F</v>
      </c>
      <c r="Z1526" s="234">
        <f>IFERROR(VLOOKUP(Query1[[#This Row],[ENTERPRISE_ID]], Addresses!$A:$Y,22,0), "Not on HR File")</f>
        <v>0</v>
      </c>
      <c r="AA1526" s="234" t="str">
        <f>IFERROR(VLOOKUP(Query1[[#This Row],[ENTERPRISE_ID]], Addresses!$A:$Y,23,0), "Not on HR File")</f>
        <v>INDIANAPOLIS</v>
      </c>
      <c r="AB1526" s="234" t="str">
        <f>IFERROR(VLOOKUP(Query1[[#This Row],[ENTERPRISE_ID]], Addresses!$A:$Y,24,0), "Not on HR File")</f>
        <v>IN</v>
      </c>
      <c r="AC1526" s="234" t="str">
        <f>IFERROR(VLOOKUP(Query1[[#This Row],[ENTERPRISE_ID]], Addresses!$A:$Y,25,0), "Not on HR File")</f>
        <v>46901</v>
      </c>
      <c r="AD1526" s="230" t="s">
        <v>14893</v>
      </c>
      <c r="AE1526" s="235">
        <v>46086</v>
      </c>
    </row>
    <row r="1527" spans="1:31" x14ac:dyDescent="0.3">
      <c r="A1527" s="230" t="s">
        <v>31733</v>
      </c>
      <c r="B1527" s="230" t="str">
        <f>Query1[[#This Row],[LAST_NAME]]</f>
        <v>ROSARIO-ABREU</v>
      </c>
      <c r="C1527" s="230" t="s">
        <v>17551</v>
      </c>
      <c r="D1527" s="230" t="s">
        <v>5638</v>
      </c>
      <c r="E1527" s="230" t="s">
        <v>17552</v>
      </c>
      <c r="F1527" s="230" t="s">
        <v>31734</v>
      </c>
      <c r="G1527" s="230" t="s">
        <v>17553</v>
      </c>
      <c r="H1527" s="230" t="str">
        <f>Query1[[#This Row],[FULL_NAME]]</f>
        <v>EDUARDO ROSARIO-ABREU</v>
      </c>
      <c r="I1527" s="230" t="s">
        <v>17554</v>
      </c>
      <c r="J1527" s="230" t="s">
        <v>4794</v>
      </c>
      <c r="K1527" s="230" t="str">
        <f>Query1[[#This Row],[ENTERPRISE_ID]]</f>
        <v>EROSAR</v>
      </c>
      <c r="L1527" s="231">
        <v>3528900082</v>
      </c>
      <c r="M1527" s="230" t="s">
        <v>5630</v>
      </c>
      <c r="N1527" s="230" t="s">
        <v>17555</v>
      </c>
      <c r="O1527" s="230"/>
      <c r="P1527" s="230" t="s">
        <v>13434</v>
      </c>
      <c r="Q1527" s="230" t="s">
        <v>297</v>
      </c>
      <c r="R1527" s="230" t="s">
        <v>9830</v>
      </c>
      <c r="S1527" s="230" t="s">
        <v>5664</v>
      </c>
      <c r="T1527" s="232">
        <v>8998</v>
      </c>
      <c r="U1527" s="230" t="s">
        <v>7108</v>
      </c>
      <c r="V1527" s="230" t="s">
        <v>7109</v>
      </c>
      <c r="W1527" s="233" t="str">
        <f>IFERROR(VLOOKUP(Query1[[#This Row],[ENTERPRISE_ID]],HR_tbl[],2, 0), "Not on HR File")</f>
        <v>Service Technician 1, In-Home</v>
      </c>
      <c r="X1527" s="113">
        <f>IFERROR(VLOOKUP(Query1[[#This Row],[ENTERPRISE_ID]],HR_tbl[],3,0), "Not on HR File")</f>
        <v>32843</v>
      </c>
      <c r="Y1527" s="234">
        <f>IFERROR(VLOOKUP(Query1[[#This Row],[ENTERPRISE_ID]], Addresses!$A:$Y,21,0), "Not on HR File")</f>
        <v>57</v>
      </c>
      <c r="Z1527" s="234" t="str">
        <f>IFERROR(VLOOKUP(Query1[[#This Row],[ENTERPRISE_ID]], Addresses!$A:$Y,22,0), "Not on HR File")</f>
        <v>Locust Run</v>
      </c>
      <c r="AA1527" s="234" t="str">
        <f>IFERROR(VLOOKUP(Query1[[#This Row],[ENTERPRISE_ID]], Addresses!$A:$Y,23,0), "Not on HR File")</f>
        <v>Ocala</v>
      </c>
      <c r="AB1527" s="234" t="str">
        <f>IFERROR(VLOOKUP(Query1[[#This Row],[ENTERPRISE_ID]], Addresses!$A:$Y,24,0), "Not on HR File")</f>
        <v>FL</v>
      </c>
      <c r="AC1527" s="234" t="str">
        <f>IFERROR(VLOOKUP(Query1[[#This Row],[ENTERPRISE_ID]], Addresses!$A:$Y,25,0), "Not on HR File")</f>
        <v>34472</v>
      </c>
      <c r="AD1527" s="230" t="s">
        <v>17556</v>
      </c>
      <c r="AE1527" s="235">
        <v>46086</v>
      </c>
    </row>
    <row r="1528" spans="1:31" x14ac:dyDescent="0.3">
      <c r="A1528" s="230" t="s">
        <v>1834</v>
      </c>
      <c r="B1528" s="230" t="str">
        <f>Query1[[#This Row],[LAST_NAME]]</f>
        <v>MCLIECHEY</v>
      </c>
      <c r="C1528" s="230" t="s">
        <v>1835</v>
      </c>
      <c r="D1528" s="230" t="s">
        <v>5682</v>
      </c>
      <c r="E1528" s="230" t="s">
        <v>10858</v>
      </c>
      <c r="F1528" s="230" t="s">
        <v>10859</v>
      </c>
      <c r="G1528" s="230" t="s">
        <v>1836</v>
      </c>
      <c r="H1528" s="230" t="str">
        <f>Query1[[#This Row],[FULL_NAME]]</f>
        <v>DANIEL MCLIECHEY</v>
      </c>
      <c r="I1528" s="230" t="s">
        <v>10860</v>
      </c>
      <c r="J1528" s="230" t="s">
        <v>4709</v>
      </c>
      <c r="K1528" s="230" t="str">
        <f>Query1[[#This Row],[ENTERPRISE_ID]]</f>
        <v>DMCLIEC</v>
      </c>
      <c r="L1528" s="231">
        <v>7578310437</v>
      </c>
      <c r="M1528" s="230" t="s">
        <v>5630</v>
      </c>
      <c r="N1528" s="230" t="s">
        <v>10861</v>
      </c>
      <c r="O1528" s="230"/>
      <c r="P1528" s="230" t="s">
        <v>10862</v>
      </c>
      <c r="Q1528" s="230" t="s">
        <v>328</v>
      </c>
      <c r="R1528" s="230" t="s">
        <v>10863</v>
      </c>
      <c r="S1528" s="230" t="s">
        <v>5738</v>
      </c>
      <c r="T1528" s="232">
        <v>8998</v>
      </c>
      <c r="U1528" s="230" t="s">
        <v>6655</v>
      </c>
      <c r="V1528" s="230" t="s">
        <v>6656</v>
      </c>
      <c r="W1528" s="233" t="str">
        <f>IFERROR(VLOOKUP(Query1[[#This Row],[ENTERPRISE_ID]],HR_tbl[],2, 0), "Not on HR File")</f>
        <v>Service Technician 2, In-Home</v>
      </c>
      <c r="X1528" s="113">
        <f>IFERROR(VLOOKUP(Query1[[#This Row],[ENTERPRISE_ID]],HR_tbl[],3,0), "Not on HR File")</f>
        <v>45893</v>
      </c>
      <c r="Y1528" s="234" t="str">
        <f>IFERROR(VLOOKUP(Query1[[#This Row],[ENTERPRISE_ID]], Addresses!$A:$Y,21,0), "Not on HR File")</f>
        <v>2803 MARK ST</v>
      </c>
      <c r="Z1528" s="234">
        <f>IFERROR(VLOOKUP(Query1[[#This Row],[ENTERPRISE_ID]], Addresses!$A:$Y,22,0), "Not on HR File")</f>
        <v>0</v>
      </c>
      <c r="AA1528" s="234" t="str">
        <f>IFERROR(VLOOKUP(Query1[[#This Row],[ENTERPRISE_ID]], Addresses!$A:$Y,23,0), "Not on HR File")</f>
        <v>CHESAPEAKE</v>
      </c>
      <c r="AB1528" s="234" t="str">
        <f>IFERROR(VLOOKUP(Query1[[#This Row],[ENTERPRISE_ID]], Addresses!$A:$Y,24,0), "Not on HR File")</f>
        <v>VA</v>
      </c>
      <c r="AC1528" s="234" t="str">
        <f>IFERROR(VLOOKUP(Query1[[#This Row],[ENTERPRISE_ID]], Addresses!$A:$Y,25,0), "Not on HR File")</f>
        <v>23324-2947</v>
      </c>
      <c r="AD1528" s="230" t="s">
        <v>10864</v>
      </c>
      <c r="AE1528" s="235">
        <v>46086</v>
      </c>
    </row>
    <row r="1529" spans="1:31" x14ac:dyDescent="0.3">
      <c r="A1529" s="230" t="s">
        <v>3345</v>
      </c>
      <c r="B1529" s="230" t="str">
        <f>Query1[[#This Row],[LAST_NAME]]</f>
        <v>ROBINSON</v>
      </c>
      <c r="C1529" s="230" t="s">
        <v>3348</v>
      </c>
      <c r="D1529" s="230" t="s">
        <v>5708</v>
      </c>
      <c r="E1529" s="230" t="s">
        <v>12177</v>
      </c>
      <c r="F1529" s="230" t="s">
        <v>12178</v>
      </c>
      <c r="G1529" s="230" t="s">
        <v>3349</v>
      </c>
      <c r="H1529" s="230" t="str">
        <f>Query1[[#This Row],[FULL_NAME]]</f>
        <v>KENDRICK ROBINSON</v>
      </c>
      <c r="I1529" s="230" t="s">
        <v>4109</v>
      </c>
      <c r="J1529" s="230" t="s">
        <v>4103</v>
      </c>
      <c r="K1529" s="230" t="str">
        <f>Query1[[#This Row],[ENTERPRISE_ID]]</f>
        <v>KROBIN6</v>
      </c>
      <c r="L1529" s="231">
        <v>3187530016</v>
      </c>
      <c r="M1529" s="230" t="s">
        <v>5630</v>
      </c>
      <c r="N1529" s="230" t="s">
        <v>12179</v>
      </c>
      <c r="O1529" s="230"/>
      <c r="P1529" s="230" t="s">
        <v>3560</v>
      </c>
      <c r="Q1529" s="230" t="s">
        <v>287</v>
      </c>
      <c r="R1529" s="230" t="s">
        <v>12180</v>
      </c>
      <c r="S1529" s="230" t="s">
        <v>5664</v>
      </c>
      <c r="T1529" s="232">
        <v>8998</v>
      </c>
      <c r="U1529" s="230" t="s">
        <v>7859</v>
      </c>
      <c r="V1529" s="230" t="s">
        <v>7860</v>
      </c>
      <c r="W1529" s="233" t="str">
        <f>IFERROR(VLOOKUP(Query1[[#This Row],[ENTERPRISE_ID]],HR_tbl[],2, 0), "Not on HR File")</f>
        <v>Service Technician 2, Trainee</v>
      </c>
      <c r="X1529" s="113">
        <f>IFERROR(VLOOKUP(Query1[[#This Row],[ENTERPRISE_ID]],HR_tbl[],3,0), "Not on HR File")</f>
        <v>46068</v>
      </c>
      <c r="Y1529" s="234" t="str">
        <f>IFERROR(VLOOKUP(Query1[[#This Row],[ENTERPRISE_ID]], Addresses!$A:$Y,21,0), "Not on HR File")</f>
        <v>Not on HR File</v>
      </c>
      <c r="Z1529" s="234" t="str">
        <f>IFERROR(VLOOKUP(Query1[[#This Row],[ENTERPRISE_ID]], Addresses!$A:$Y,22,0), "Not on HR File")</f>
        <v>Not on HR File</v>
      </c>
      <c r="AA1529" s="234" t="str">
        <f>IFERROR(VLOOKUP(Query1[[#This Row],[ENTERPRISE_ID]], Addresses!$A:$Y,23,0), "Not on HR File")</f>
        <v>Not on HR File</v>
      </c>
      <c r="AB1529" s="234" t="str">
        <f>IFERROR(VLOOKUP(Query1[[#This Row],[ENTERPRISE_ID]], Addresses!$A:$Y,24,0), "Not on HR File")</f>
        <v>Not on HR File</v>
      </c>
      <c r="AC1529" s="234" t="str">
        <f>IFERROR(VLOOKUP(Query1[[#This Row],[ENTERPRISE_ID]], Addresses!$A:$Y,25,0), "Not on HR File")</f>
        <v>Not on HR File</v>
      </c>
      <c r="AD1529" s="230" t="s">
        <v>12181</v>
      </c>
      <c r="AE1529" s="235">
        <v>46086</v>
      </c>
    </row>
    <row r="1530" spans="1:31" x14ac:dyDescent="0.3">
      <c r="A1530" s="230" t="s">
        <v>12246</v>
      </c>
      <c r="B1530" s="230" t="str">
        <f>Query1[[#This Row],[LAST_NAME]]</f>
        <v>MCDONALD</v>
      </c>
      <c r="C1530" s="230" t="s">
        <v>12247</v>
      </c>
      <c r="D1530" s="230" t="s">
        <v>6524</v>
      </c>
      <c r="E1530" s="230" t="s">
        <v>12248</v>
      </c>
      <c r="F1530" s="230" t="s">
        <v>12249</v>
      </c>
      <c r="G1530" s="230" t="s">
        <v>12250</v>
      </c>
      <c r="H1530" s="230" t="str">
        <f>Query1[[#This Row],[FULL_NAME]]</f>
        <v>TRAVIS MCDONALD</v>
      </c>
      <c r="I1530" s="230" t="s">
        <v>9380</v>
      </c>
      <c r="J1530" s="230" t="s">
        <v>12063</v>
      </c>
      <c r="K1530" s="230" t="str">
        <f>Query1[[#This Row],[ENTERPRISE_ID]]</f>
        <v>TMCDONA</v>
      </c>
      <c r="L1530" s="231">
        <v>6618663945</v>
      </c>
      <c r="M1530" s="230" t="s">
        <v>5630</v>
      </c>
      <c r="N1530" s="230" t="s">
        <v>12251</v>
      </c>
      <c r="O1530" s="230"/>
      <c r="P1530" s="230" t="s">
        <v>12252</v>
      </c>
      <c r="Q1530" s="230" t="s">
        <v>219</v>
      </c>
      <c r="R1530" s="230" t="s">
        <v>12253</v>
      </c>
      <c r="S1530" s="230" t="s">
        <v>5916</v>
      </c>
      <c r="T1530" s="232">
        <v>8998</v>
      </c>
      <c r="U1530" s="230" t="s">
        <v>5102</v>
      </c>
      <c r="V1530" s="230" t="s">
        <v>10123</v>
      </c>
      <c r="W1530" s="233" t="str">
        <f>IFERROR(VLOOKUP(Query1[[#This Row],[ENTERPRISE_ID]],HR_tbl[],2, 0), "Not on HR File")</f>
        <v>Service Technician 1, In-Home</v>
      </c>
      <c r="X1530" s="113">
        <f>IFERROR(VLOOKUP(Query1[[#This Row],[ENTERPRISE_ID]],HR_tbl[],3,0), "Not on HR File")</f>
        <v>44896</v>
      </c>
      <c r="Y1530" s="234" t="str">
        <f>IFERROR(VLOOKUP(Query1[[#This Row],[ENTERPRISE_ID]], Addresses!$A:$Y,21,0), "Not on HR File")</f>
        <v>1301 East Avenue I Space 414</v>
      </c>
      <c r="Z1530" s="234">
        <f>IFERROR(VLOOKUP(Query1[[#This Row],[ENTERPRISE_ID]], Addresses!$A:$Y,22,0), "Not on HR File")</f>
        <v>0</v>
      </c>
      <c r="AA1530" s="234" t="str">
        <f>IFERROR(VLOOKUP(Query1[[#This Row],[ENTERPRISE_ID]], Addresses!$A:$Y,23,0), "Not on HR File")</f>
        <v>Lancaster</v>
      </c>
      <c r="AB1530" s="234" t="str">
        <f>IFERROR(VLOOKUP(Query1[[#This Row],[ENTERPRISE_ID]], Addresses!$A:$Y,24,0), "Not on HR File")</f>
        <v>CA</v>
      </c>
      <c r="AC1530" s="234" t="str">
        <f>IFERROR(VLOOKUP(Query1[[#This Row],[ENTERPRISE_ID]], Addresses!$A:$Y,25,0), "Not on HR File")</f>
        <v>93535</v>
      </c>
      <c r="AD1530" s="230" t="s">
        <v>12254</v>
      </c>
      <c r="AE1530" s="235">
        <v>46086</v>
      </c>
    </row>
    <row r="1531" spans="1:31" x14ac:dyDescent="0.3">
      <c r="A1531" s="230" t="s">
        <v>10506</v>
      </c>
      <c r="B1531" s="230" t="str">
        <f>Query1[[#This Row],[LAST_NAME]]</f>
        <v>EBERHARDT</v>
      </c>
      <c r="C1531" s="230" t="s">
        <v>10507</v>
      </c>
      <c r="D1531" s="230" t="s">
        <v>5729</v>
      </c>
      <c r="E1531" s="230" t="s">
        <v>10508</v>
      </c>
      <c r="F1531" s="230" t="s">
        <v>10509</v>
      </c>
      <c r="G1531" s="230" t="s">
        <v>10510</v>
      </c>
      <c r="H1531" s="230" t="str">
        <f>Query1[[#This Row],[FULL_NAME]]</f>
        <v>ROBERT EBERHARDT</v>
      </c>
      <c r="I1531" s="230" t="s">
        <v>10511</v>
      </c>
      <c r="J1531" s="230" t="s">
        <v>4188</v>
      </c>
      <c r="K1531" s="230" t="str">
        <f>Query1[[#This Row],[ENTERPRISE_ID]]</f>
        <v>REBER01</v>
      </c>
      <c r="L1531" s="231">
        <v>7075337683</v>
      </c>
      <c r="M1531" s="230" t="s">
        <v>5630</v>
      </c>
      <c r="N1531" s="230" t="s">
        <v>10512</v>
      </c>
      <c r="O1531" s="230"/>
      <c r="P1531" s="230" t="s">
        <v>10513</v>
      </c>
      <c r="Q1531" s="230" t="s">
        <v>219</v>
      </c>
      <c r="R1531" s="230" t="s">
        <v>10514</v>
      </c>
      <c r="S1531" s="230" t="s">
        <v>5738</v>
      </c>
      <c r="T1531" s="232">
        <v>8998</v>
      </c>
      <c r="U1531" s="230" t="s">
        <v>8372</v>
      </c>
      <c r="V1531" s="230" t="s">
        <v>9708</v>
      </c>
      <c r="W1531" s="233" t="str">
        <f>IFERROR(VLOOKUP(Query1[[#This Row],[ENTERPRISE_ID]],HR_tbl[],2, 0), "Not on HR File")</f>
        <v>Service Technician 1, In-Home</v>
      </c>
      <c r="X1531" s="113">
        <f>IFERROR(VLOOKUP(Query1[[#This Row],[ENTERPRISE_ID]],HR_tbl[],3,0), "Not on HR File")</f>
        <v>38103</v>
      </c>
      <c r="Y1531" s="234" t="str">
        <f>IFERROR(VLOOKUP(Query1[[#This Row],[ENTERPRISE_ID]], Addresses!$A:$Y,21,0), "Not on HR File")</f>
        <v>10688 Sunset Ridge Drive</v>
      </c>
      <c r="Z1531" s="234">
        <f>IFERROR(VLOOKUP(Query1[[#This Row],[ENTERPRISE_ID]], Addresses!$A:$Y,22,0), "Not on HR File")</f>
        <v>0</v>
      </c>
      <c r="AA1531" s="234" t="str">
        <f>IFERROR(VLOOKUP(Query1[[#This Row],[ENTERPRISE_ID]], Addresses!$A:$Y,23,0), "Not on HR File")</f>
        <v>Kelseyville</v>
      </c>
      <c r="AB1531" s="234" t="str">
        <f>IFERROR(VLOOKUP(Query1[[#This Row],[ENTERPRISE_ID]], Addresses!$A:$Y,24,0), "Not on HR File")</f>
        <v>CA</v>
      </c>
      <c r="AC1531" s="234" t="str">
        <f>IFERROR(VLOOKUP(Query1[[#This Row],[ENTERPRISE_ID]], Addresses!$A:$Y,25,0), "Not on HR File")</f>
        <v>95451</v>
      </c>
      <c r="AD1531" s="230" t="s">
        <v>10515</v>
      </c>
      <c r="AE1531" s="235">
        <v>46086</v>
      </c>
    </row>
    <row r="1532" spans="1:31" x14ac:dyDescent="0.3">
      <c r="A1532" s="230" t="s">
        <v>31299</v>
      </c>
      <c r="B1532" s="230" t="str">
        <f>Query1[[#This Row],[LAST_NAME]]</f>
        <v>WIGGINS</v>
      </c>
      <c r="C1532" s="230" t="s">
        <v>16019</v>
      </c>
      <c r="D1532" s="230" t="s">
        <v>5638</v>
      </c>
      <c r="E1532" s="230" t="s">
        <v>16020</v>
      </c>
      <c r="F1532" s="230" t="s">
        <v>31300</v>
      </c>
      <c r="G1532" s="230" t="s">
        <v>5644</v>
      </c>
      <c r="H1532" s="230" t="str">
        <f>Query1[[#This Row],[FULL_NAME]]</f>
        <v>DAVID WIGGINS</v>
      </c>
      <c r="I1532" s="230" t="s">
        <v>16021</v>
      </c>
      <c r="J1532" s="230" t="s">
        <v>4292</v>
      </c>
      <c r="K1532" s="230" t="str">
        <f>Query1[[#This Row],[ENTERPRISE_ID]]</f>
        <v>DWIGGI8</v>
      </c>
      <c r="L1532" s="231">
        <v>6893274517</v>
      </c>
      <c r="M1532" s="230" t="s">
        <v>5630</v>
      </c>
      <c r="N1532" s="230" t="s">
        <v>16022</v>
      </c>
      <c r="O1532" s="230"/>
      <c r="P1532" s="230" t="s">
        <v>12393</v>
      </c>
      <c r="Q1532" s="230" t="s">
        <v>297</v>
      </c>
      <c r="R1532" s="230" t="s">
        <v>16023</v>
      </c>
      <c r="S1532" s="230" t="s">
        <v>5634</v>
      </c>
      <c r="T1532" s="232">
        <v>8998</v>
      </c>
      <c r="U1532" s="230" t="s">
        <v>5715</v>
      </c>
      <c r="V1532" s="230" t="s">
        <v>5716</v>
      </c>
      <c r="W1532" s="233" t="str">
        <f>IFERROR(VLOOKUP(Query1[[#This Row],[ENTERPRISE_ID]],HR_tbl[],2, 0), "Not on HR File")</f>
        <v>Team Lead Technician</v>
      </c>
      <c r="X1532" s="113">
        <f>IFERROR(VLOOKUP(Query1[[#This Row],[ENTERPRISE_ID]],HR_tbl[],3,0), "Not on HR File")</f>
        <v>39216</v>
      </c>
      <c r="Y1532" s="234" t="str">
        <f>IFERROR(VLOOKUP(Query1[[#This Row],[ENTERPRISE_ID]], Addresses!$A:$Y,21,0), "Not on HR File")</f>
        <v>227 Red Coach Ct</v>
      </c>
      <c r="Z1532" s="234">
        <f>IFERROR(VLOOKUP(Query1[[#This Row],[ENTERPRISE_ID]], Addresses!$A:$Y,22,0), "Not on HR File")</f>
        <v>0</v>
      </c>
      <c r="AA1532" s="234" t="str">
        <f>IFERROR(VLOOKUP(Query1[[#This Row],[ENTERPRISE_ID]], Addresses!$A:$Y,23,0), "Not on HR File")</f>
        <v>SANFORD</v>
      </c>
      <c r="AB1532" s="234" t="str">
        <f>IFERROR(VLOOKUP(Query1[[#This Row],[ENTERPRISE_ID]], Addresses!$A:$Y,24,0), "Not on HR File")</f>
        <v>FL</v>
      </c>
      <c r="AC1532" s="234" t="str">
        <f>IFERROR(VLOOKUP(Query1[[#This Row],[ENTERPRISE_ID]], Addresses!$A:$Y,25,0), "Not on HR File")</f>
        <v>32773</v>
      </c>
      <c r="AD1532" s="230" t="s">
        <v>16024</v>
      </c>
      <c r="AE1532" s="235">
        <v>46086</v>
      </c>
    </row>
    <row r="1533" spans="1:31" x14ac:dyDescent="0.3">
      <c r="A1533" s="230" t="s">
        <v>17992</v>
      </c>
      <c r="B1533" s="230" t="str">
        <f>Query1[[#This Row],[LAST_NAME]]</f>
        <v>KIVELA</v>
      </c>
      <c r="C1533" s="230" t="s">
        <v>17993</v>
      </c>
      <c r="D1533" s="230" t="s">
        <v>5719</v>
      </c>
      <c r="E1533" s="230" t="s">
        <v>17994</v>
      </c>
      <c r="F1533" s="230" t="s">
        <v>17995</v>
      </c>
      <c r="G1533" s="230" t="s">
        <v>17996</v>
      </c>
      <c r="H1533" s="230" t="str">
        <f>Query1[[#This Row],[FULL_NAME]]</f>
        <v>JAKE KIVELA</v>
      </c>
      <c r="I1533" s="230" t="s">
        <v>17997</v>
      </c>
      <c r="J1533" s="230" t="s">
        <v>17998</v>
      </c>
      <c r="K1533" s="230" t="str">
        <f>Query1[[#This Row],[ENTERPRISE_ID]]</f>
        <v>JKIVELA</v>
      </c>
      <c r="L1533" s="231">
        <v>9068692650</v>
      </c>
      <c r="M1533" s="230" t="s">
        <v>5630</v>
      </c>
      <c r="N1533" s="230" t="s">
        <v>17999</v>
      </c>
      <c r="O1533" s="230"/>
      <c r="P1533" s="230" t="s">
        <v>18000</v>
      </c>
      <c r="Q1533" s="230" t="s">
        <v>752</v>
      </c>
      <c r="R1533" s="230" t="s">
        <v>18001</v>
      </c>
      <c r="S1533" s="230" t="s">
        <v>5634</v>
      </c>
      <c r="T1533" s="232">
        <v>8998</v>
      </c>
      <c r="U1533" s="230" t="s">
        <v>3683</v>
      </c>
      <c r="V1533" s="230" t="s">
        <v>5665</v>
      </c>
      <c r="W1533" s="233" t="str">
        <f>IFERROR(VLOOKUP(Query1[[#This Row],[ENTERPRISE_ID]],HR_tbl[],2, 0), "Not on HR File")</f>
        <v>Service Technician 3, In-Home</v>
      </c>
      <c r="X1533" s="113">
        <f>IFERROR(VLOOKUP(Query1[[#This Row],[ENTERPRISE_ID]],HR_tbl[],3,0), "Not on HR File")</f>
        <v>41260</v>
      </c>
      <c r="Y1533" s="234" t="str">
        <f>IFERROR(VLOOKUP(Query1[[#This Row],[ENTERPRISE_ID]], Addresses!$A:$Y,21,0), "Not on HR File")</f>
        <v>P.O BOX 321,</v>
      </c>
      <c r="Z1533" s="234" t="str">
        <f>IFERROR(VLOOKUP(Query1[[#This Row],[ENTERPRISE_ID]], Addresses!$A:$Y,22,0), "Not on HR File")</f>
        <v>51786 TAMARACK ST</v>
      </c>
      <c r="AA1533" s="234" t="str">
        <f>IFERROR(VLOOKUP(Query1[[#This Row],[ENTERPRISE_ID]], Addresses!$A:$Y,23,0), "Not on HR File")</f>
        <v>HUBBELL</v>
      </c>
      <c r="AB1533" s="234" t="str">
        <f>IFERROR(VLOOKUP(Query1[[#This Row],[ENTERPRISE_ID]], Addresses!$A:$Y,24,0), "Not on HR File")</f>
        <v>MI</v>
      </c>
      <c r="AC1533" s="234" t="str">
        <f>IFERROR(VLOOKUP(Query1[[#This Row],[ENTERPRISE_ID]], Addresses!$A:$Y,25,0), "Not on HR File")</f>
        <v>49934</v>
      </c>
      <c r="AD1533" s="230" t="s">
        <v>18002</v>
      </c>
      <c r="AE1533" s="235">
        <v>46086</v>
      </c>
    </row>
    <row r="1534" spans="1:31" x14ac:dyDescent="0.3">
      <c r="A1534" s="230" t="s">
        <v>4509</v>
      </c>
      <c r="B1534" s="230" t="str">
        <f>Query1[[#This Row],[LAST_NAME]]</f>
        <v>HANSEN</v>
      </c>
      <c r="C1534" s="230" t="s">
        <v>9256</v>
      </c>
      <c r="D1534" s="230" t="s">
        <v>5682</v>
      </c>
      <c r="E1534" s="230" t="s">
        <v>9257</v>
      </c>
      <c r="F1534" s="230" t="s">
        <v>9258</v>
      </c>
      <c r="G1534" s="230" t="s">
        <v>4511</v>
      </c>
      <c r="H1534" s="230" t="str">
        <f>Query1[[#This Row],[FULL_NAME]]</f>
        <v>DAVID HANSEN</v>
      </c>
      <c r="I1534" s="230" t="s">
        <v>4510</v>
      </c>
      <c r="J1534" s="230" t="s">
        <v>4292</v>
      </c>
      <c r="K1534" s="230" t="str">
        <f>Query1[[#This Row],[ENTERPRISE_ID]]</f>
        <v>DHANSE9</v>
      </c>
      <c r="L1534" s="231">
        <v>4343635938</v>
      </c>
      <c r="M1534" s="230" t="s">
        <v>5630</v>
      </c>
      <c r="N1534" s="230" t="s">
        <v>9259</v>
      </c>
      <c r="O1534" s="230"/>
      <c r="P1534" s="230" t="s">
        <v>9260</v>
      </c>
      <c r="Q1534" s="230" t="s">
        <v>328</v>
      </c>
      <c r="R1534" s="230" t="s">
        <v>9261</v>
      </c>
      <c r="S1534" s="230" t="s">
        <v>5738</v>
      </c>
      <c r="T1534" s="232">
        <v>8998</v>
      </c>
      <c r="U1534" s="230" t="s">
        <v>9262</v>
      </c>
      <c r="V1534" s="230" t="s">
        <v>9263</v>
      </c>
      <c r="W1534" s="233" t="str">
        <f>IFERROR(VLOOKUP(Query1[[#This Row],[ENTERPRISE_ID]],HR_tbl[],2, 0), "Not on HR File")</f>
        <v>Service Technician 1, In-Home</v>
      </c>
      <c r="X1534" s="113">
        <f>IFERROR(VLOOKUP(Query1[[#This Row],[ENTERPRISE_ID]],HR_tbl[],3,0), "Not on HR File")</f>
        <v>42107</v>
      </c>
      <c r="Y1534" s="234" t="str">
        <f>IFERROR(VLOOKUP(Query1[[#This Row],[ENTERPRISE_ID]], Addresses!$A:$Y,21,0), "Not on HR File")</f>
        <v>1060 Goode Rd</v>
      </c>
      <c r="Z1534" s="234">
        <f>IFERROR(VLOOKUP(Query1[[#This Row],[ENTERPRISE_ID]], Addresses!$A:$Y,22,0), "Not on HR File")</f>
        <v>0</v>
      </c>
      <c r="AA1534" s="234" t="str">
        <f>IFERROR(VLOOKUP(Query1[[#This Row],[ENTERPRISE_ID]], Addresses!$A:$Y,23,0), "Not on HR File")</f>
        <v>Goode</v>
      </c>
      <c r="AB1534" s="234" t="str">
        <f>IFERROR(VLOOKUP(Query1[[#This Row],[ENTERPRISE_ID]], Addresses!$A:$Y,24,0), "Not on HR File")</f>
        <v>VA</v>
      </c>
      <c r="AC1534" s="234" t="str">
        <f>IFERROR(VLOOKUP(Query1[[#This Row],[ENTERPRISE_ID]], Addresses!$A:$Y,25,0), "Not on HR File")</f>
        <v>24556</v>
      </c>
      <c r="AD1534" s="230" t="s">
        <v>9264</v>
      </c>
      <c r="AE1534" s="235">
        <v>46086</v>
      </c>
    </row>
    <row r="1535" spans="1:31" x14ac:dyDescent="0.3">
      <c r="A1535" s="230" t="s">
        <v>14491</v>
      </c>
      <c r="B1535" s="230" t="str">
        <f>Query1[[#This Row],[LAST_NAME]]</f>
        <v>HARTZOG</v>
      </c>
      <c r="C1535" s="230" t="s">
        <v>14492</v>
      </c>
      <c r="D1535" s="230" t="s">
        <v>5682</v>
      </c>
      <c r="E1535" s="230" t="s">
        <v>14493</v>
      </c>
      <c r="F1535" s="230" t="s">
        <v>14494</v>
      </c>
      <c r="G1535" s="230" t="s">
        <v>14495</v>
      </c>
      <c r="H1535" s="230" t="str">
        <f>Query1[[#This Row],[FULL_NAME]]</f>
        <v>CLIFFORD HARTZOG</v>
      </c>
      <c r="I1535" s="230" t="s">
        <v>14496</v>
      </c>
      <c r="J1535" s="230" t="s">
        <v>7046</v>
      </c>
      <c r="K1535" s="230" t="str">
        <f>Query1[[#This Row],[ENTERPRISE_ID]]</f>
        <v>CHARTZO</v>
      </c>
      <c r="L1535" s="231">
        <v>8436473536</v>
      </c>
      <c r="M1535" s="230" t="s">
        <v>5630</v>
      </c>
      <c r="N1535" s="230" t="s">
        <v>14497</v>
      </c>
      <c r="O1535" s="230"/>
      <c r="P1535" s="230" t="s">
        <v>10822</v>
      </c>
      <c r="Q1535" s="230" t="s">
        <v>375</v>
      </c>
      <c r="R1535" s="230" t="s">
        <v>10823</v>
      </c>
      <c r="S1535" s="230" t="s">
        <v>5738</v>
      </c>
      <c r="T1535" s="232">
        <v>8998</v>
      </c>
      <c r="U1535" s="230" t="s">
        <v>8779</v>
      </c>
      <c r="V1535" s="230" t="s">
        <v>8780</v>
      </c>
      <c r="W1535" s="233" t="str">
        <f>IFERROR(VLOOKUP(Query1[[#This Row],[ENTERPRISE_ID]],HR_tbl[],2, 0), "Not on HR File")</f>
        <v>Service Technician 3, In-Home</v>
      </c>
      <c r="X1535" s="113">
        <f>IFERROR(VLOOKUP(Query1[[#This Row],[ENTERPRISE_ID]],HR_tbl[],3,0), "Not on HR File")</f>
        <v>45753</v>
      </c>
      <c r="Y1535" s="234" t="str">
        <f>IFERROR(VLOOKUP(Query1[[#This Row],[ENTERPRISE_ID]], Addresses!$A:$Y,21,0), "Not on HR File")</f>
        <v>102 HENRIETTA DR</v>
      </c>
      <c r="Z1535" s="234">
        <f>IFERROR(VLOOKUP(Query1[[#This Row],[ENTERPRISE_ID]], Addresses!$A:$Y,22,0), "Not on HR File")</f>
        <v>0</v>
      </c>
      <c r="AA1535" s="234" t="str">
        <f>IFERROR(VLOOKUP(Query1[[#This Row],[ENTERPRISE_ID]], Addresses!$A:$Y,23,0), "Not on HR File")</f>
        <v>LADSON</v>
      </c>
      <c r="AB1535" s="234" t="str">
        <f>IFERROR(VLOOKUP(Query1[[#This Row],[ENTERPRISE_ID]], Addresses!$A:$Y,24,0), "Not on HR File")</f>
        <v>SC</v>
      </c>
      <c r="AC1535" s="234" t="str">
        <f>IFERROR(VLOOKUP(Query1[[#This Row],[ENTERPRISE_ID]], Addresses!$A:$Y,25,0), "Not on HR File")</f>
        <v>29456</v>
      </c>
      <c r="AD1535" s="230" t="s">
        <v>14498</v>
      </c>
      <c r="AE1535" s="235">
        <v>46086</v>
      </c>
    </row>
    <row r="1536" spans="1:31" x14ac:dyDescent="0.3">
      <c r="A1536" s="230" t="s">
        <v>10849</v>
      </c>
      <c r="B1536" s="230" t="str">
        <f>Query1[[#This Row],[LAST_NAME]]</f>
        <v>PRICE</v>
      </c>
      <c r="C1536" s="230" t="s">
        <v>10850</v>
      </c>
      <c r="D1536" s="230" t="s">
        <v>5769</v>
      </c>
      <c r="E1536" s="230" t="s">
        <v>10851</v>
      </c>
      <c r="F1536" s="230" t="s">
        <v>10852</v>
      </c>
      <c r="G1536" s="230" t="s">
        <v>10853</v>
      </c>
      <c r="H1536" s="230" t="str">
        <f>Query1[[#This Row],[FULL_NAME]]</f>
        <v>TIMOTHY PRICE</v>
      </c>
      <c r="I1536" s="230" t="s">
        <v>4035</v>
      </c>
      <c r="J1536" s="230" t="s">
        <v>5165</v>
      </c>
      <c r="K1536" s="230" t="str">
        <f>Query1[[#This Row],[ENTERPRISE_ID]]</f>
        <v>TPRICE0</v>
      </c>
      <c r="L1536" s="231">
        <v>6183632286</v>
      </c>
      <c r="M1536" s="230" t="s">
        <v>5630</v>
      </c>
      <c r="N1536" s="230" t="s">
        <v>10854</v>
      </c>
      <c r="O1536" s="230"/>
      <c r="P1536" s="230" t="s">
        <v>10855</v>
      </c>
      <c r="Q1536" s="230" t="s">
        <v>1502</v>
      </c>
      <c r="R1536" s="230" t="s">
        <v>10856</v>
      </c>
      <c r="S1536" s="230" t="s">
        <v>5738</v>
      </c>
      <c r="T1536" s="232">
        <v>8998</v>
      </c>
      <c r="U1536" s="230" t="s">
        <v>5772</v>
      </c>
      <c r="V1536" s="230" t="s">
        <v>7211</v>
      </c>
      <c r="W1536" s="233" t="str">
        <f>IFERROR(VLOOKUP(Query1[[#This Row],[ENTERPRISE_ID]],HR_tbl[],2, 0), "Not on HR File")</f>
        <v>Service Technician 1, In-Home</v>
      </c>
      <c r="X1536" s="113">
        <f>IFERROR(VLOOKUP(Query1[[#This Row],[ENTERPRISE_ID]],HR_tbl[],3,0), "Not on HR File")</f>
        <v>44315</v>
      </c>
      <c r="Y1536" s="234" t="str">
        <f>IFERROR(VLOOKUP(Query1[[#This Row],[ENTERPRISE_ID]], Addresses!$A:$Y,21,0), "Not on HR File")</f>
        <v>1938 State Highway 34</v>
      </c>
      <c r="Z1536" s="234">
        <f>IFERROR(VLOOKUP(Query1[[#This Row],[ENTERPRISE_ID]], Addresses!$A:$Y,22,0), "Not on HR File")</f>
        <v>0</v>
      </c>
      <c r="AA1536" s="234" t="str">
        <f>IFERROR(VLOOKUP(Query1[[#This Row],[ENTERPRISE_ID]], Addresses!$A:$Y,23,0), "Not on HR File")</f>
        <v>Piedmont</v>
      </c>
      <c r="AB1536" s="234" t="str">
        <f>IFERROR(VLOOKUP(Query1[[#This Row],[ENTERPRISE_ID]], Addresses!$A:$Y,24,0), "Not on HR File")</f>
        <v>MO</v>
      </c>
      <c r="AC1536" s="234" t="str">
        <f>IFERROR(VLOOKUP(Query1[[#This Row],[ENTERPRISE_ID]], Addresses!$A:$Y,25,0), "Not on HR File")</f>
        <v>63957</v>
      </c>
      <c r="AD1536" s="230" t="s">
        <v>10857</v>
      </c>
      <c r="AE1536" s="235">
        <v>46086</v>
      </c>
    </row>
    <row r="1537" spans="1:31" x14ac:dyDescent="0.3">
      <c r="A1537" s="230" t="s">
        <v>14166</v>
      </c>
      <c r="B1537" s="230" t="str">
        <f>Query1[[#This Row],[LAST_NAME]]</f>
        <v>KRONBERG</v>
      </c>
      <c r="C1537" s="230" t="s">
        <v>14167</v>
      </c>
      <c r="D1537" s="230" t="s">
        <v>5833</v>
      </c>
      <c r="E1537" s="230" t="s">
        <v>14168</v>
      </c>
      <c r="F1537" s="230" t="s">
        <v>14169</v>
      </c>
      <c r="G1537" s="230" t="s">
        <v>14170</v>
      </c>
      <c r="H1537" s="230" t="str">
        <f>Query1[[#This Row],[FULL_NAME]]</f>
        <v>CALEB KRONBERG</v>
      </c>
      <c r="I1537" s="230" t="s">
        <v>14171</v>
      </c>
      <c r="J1537" s="230" t="s">
        <v>4183</v>
      </c>
      <c r="K1537" s="230" t="str">
        <f>Query1[[#This Row],[ENTERPRISE_ID]]</f>
        <v>CKRONBE</v>
      </c>
      <c r="L1537" s="231">
        <v>6129981482</v>
      </c>
      <c r="M1537" s="230" t="s">
        <v>5630</v>
      </c>
      <c r="N1537" s="230" t="s">
        <v>14172</v>
      </c>
      <c r="O1537" s="230"/>
      <c r="P1537" s="230" t="s">
        <v>14173</v>
      </c>
      <c r="Q1537" s="230" t="s">
        <v>955</v>
      </c>
      <c r="R1537" s="230" t="s">
        <v>14174</v>
      </c>
      <c r="S1537" s="230" t="s">
        <v>5916</v>
      </c>
      <c r="T1537" s="232">
        <v>8998</v>
      </c>
      <c r="U1537" s="230" t="s">
        <v>11098</v>
      </c>
      <c r="V1537" s="230" t="s">
        <v>11099</v>
      </c>
      <c r="W1537" s="233" t="str">
        <f>IFERROR(VLOOKUP(Query1[[#This Row],[ENTERPRISE_ID]],HR_tbl[],2, 0), "Not on HR File")</f>
        <v>Service Technician 2, In-Home</v>
      </c>
      <c r="X1537" s="113">
        <f>IFERROR(VLOOKUP(Query1[[#This Row],[ENTERPRISE_ID]],HR_tbl[],3,0), "Not on HR File")</f>
        <v>38824</v>
      </c>
      <c r="Y1537" s="234" t="str">
        <f>IFERROR(VLOOKUP(Query1[[#This Row],[ENTERPRISE_ID]], Addresses!$A:$Y,21,0), "Not on HR File")</f>
        <v>128 HARTMAN CIR</v>
      </c>
      <c r="Z1537" s="234">
        <f>IFERROR(VLOOKUP(Query1[[#This Row],[ENTERPRISE_ID]], Addresses!$A:$Y,22,0), "Not on HR File")</f>
        <v>0</v>
      </c>
      <c r="AA1537" s="234" t="str">
        <f>IFERROR(VLOOKUP(Query1[[#This Row],[ENTERPRISE_ID]], Addresses!$A:$Y,23,0), "Not on HR File")</f>
        <v>FRIDLEY</v>
      </c>
      <c r="AB1537" s="234" t="str">
        <f>IFERROR(VLOOKUP(Query1[[#This Row],[ENTERPRISE_ID]], Addresses!$A:$Y,24,0), "Not on HR File")</f>
        <v>MN</v>
      </c>
      <c r="AC1537" s="234" t="str">
        <f>IFERROR(VLOOKUP(Query1[[#This Row],[ENTERPRISE_ID]], Addresses!$A:$Y,25,0), "Not on HR File")</f>
        <v>55432</v>
      </c>
      <c r="AD1537" s="230" t="s">
        <v>14175</v>
      </c>
      <c r="AE1537" s="235">
        <v>46086</v>
      </c>
    </row>
    <row r="1538" spans="1:31" x14ac:dyDescent="0.3">
      <c r="A1538" s="230" t="s">
        <v>8669</v>
      </c>
      <c r="B1538" s="230" t="str">
        <f>Query1[[#This Row],[LAST_NAME]]</f>
        <v>MARTIN</v>
      </c>
      <c r="C1538" s="230" t="s">
        <v>8670</v>
      </c>
      <c r="D1538" s="230" t="s">
        <v>5854</v>
      </c>
      <c r="E1538" s="230" t="s">
        <v>8671</v>
      </c>
      <c r="F1538" s="230" t="s">
        <v>8672</v>
      </c>
      <c r="G1538" s="230" t="s">
        <v>7409</v>
      </c>
      <c r="H1538" s="230" t="str">
        <f>Query1[[#This Row],[FULL_NAME]]</f>
        <v>DARYL MARTIN</v>
      </c>
      <c r="I1538" s="230" t="s">
        <v>4104</v>
      </c>
      <c r="J1538" s="230" t="s">
        <v>8673</v>
      </c>
      <c r="K1538" s="230" t="str">
        <f>Query1[[#This Row],[ENTERPRISE_ID]]</f>
        <v>DMART15</v>
      </c>
      <c r="L1538" s="231">
        <v>3345204075</v>
      </c>
      <c r="M1538" s="230" t="s">
        <v>5630</v>
      </c>
      <c r="N1538" s="230" t="s">
        <v>8674</v>
      </c>
      <c r="O1538" s="230"/>
      <c r="P1538" s="230" t="s">
        <v>8675</v>
      </c>
      <c r="Q1538" s="230" t="s">
        <v>268</v>
      </c>
      <c r="R1538" s="230" t="s">
        <v>8676</v>
      </c>
      <c r="S1538" s="230" t="s">
        <v>5714</v>
      </c>
      <c r="T1538" s="232">
        <v>8998</v>
      </c>
      <c r="U1538" s="230" t="s">
        <v>7269</v>
      </c>
      <c r="V1538" s="230" t="s">
        <v>7270</v>
      </c>
      <c r="W1538" s="233" t="str">
        <f>IFERROR(VLOOKUP(Query1[[#This Row],[ENTERPRISE_ID]],HR_tbl[],2, 0), "Not on HR File")</f>
        <v>HVAC Team Lead Technician</v>
      </c>
      <c r="X1538" s="113">
        <f>IFERROR(VLOOKUP(Query1[[#This Row],[ENTERPRISE_ID]],HR_tbl[],3,0), "Not on HR File")</f>
        <v>43276</v>
      </c>
      <c r="Y1538" s="234" t="str">
        <f>IFERROR(VLOOKUP(Query1[[#This Row],[ENTERPRISE_ID]], Addresses!$A:$Y,21,0), "Not on HR File")</f>
        <v>16 Martin Dr</v>
      </c>
      <c r="Z1538" s="234">
        <f>IFERROR(VLOOKUP(Query1[[#This Row],[ENTERPRISE_ID]], Addresses!$A:$Y,22,0), "Not on HR File")</f>
        <v>0</v>
      </c>
      <c r="AA1538" s="234" t="str">
        <f>IFERROR(VLOOKUP(Query1[[#This Row],[ENTERPRISE_ID]], Addresses!$A:$Y,23,0), "Not on HR File")</f>
        <v>Phenix city</v>
      </c>
      <c r="AB1538" s="234" t="str">
        <f>IFERROR(VLOOKUP(Query1[[#This Row],[ENTERPRISE_ID]], Addresses!$A:$Y,24,0), "Not on HR File")</f>
        <v>AL</v>
      </c>
      <c r="AC1538" s="234" t="str">
        <f>IFERROR(VLOOKUP(Query1[[#This Row],[ENTERPRISE_ID]], Addresses!$A:$Y,25,0), "Not on HR File")</f>
        <v>36869</v>
      </c>
      <c r="AD1538" s="230" t="s">
        <v>8677</v>
      </c>
      <c r="AE1538" s="235">
        <v>46086</v>
      </c>
    </row>
    <row r="1539" spans="1:31" x14ac:dyDescent="0.3">
      <c r="A1539" s="230" t="s">
        <v>9097</v>
      </c>
      <c r="B1539" s="230" t="str">
        <f>Query1[[#This Row],[LAST_NAME]]</f>
        <v>BAASCH</v>
      </c>
      <c r="C1539" s="230" t="s">
        <v>9098</v>
      </c>
      <c r="D1539" s="230" t="s">
        <v>5719</v>
      </c>
      <c r="E1539" s="230" t="s">
        <v>9099</v>
      </c>
      <c r="F1539" s="230" t="s">
        <v>9100</v>
      </c>
      <c r="G1539" s="230" t="s">
        <v>9101</v>
      </c>
      <c r="H1539" s="230" t="str">
        <f>Query1[[#This Row],[FULL_NAME]]</f>
        <v>GUNNER BAASCH</v>
      </c>
      <c r="I1539" s="230" t="s">
        <v>9102</v>
      </c>
      <c r="J1539" s="230" t="s">
        <v>9103</v>
      </c>
      <c r="K1539" s="230" t="str">
        <f>Query1[[#This Row],[ENTERPRISE_ID]]</f>
        <v>GBAASCH</v>
      </c>
      <c r="L1539" s="231">
        <v>7156061399</v>
      </c>
      <c r="M1539" s="230" t="s">
        <v>5630</v>
      </c>
      <c r="N1539" s="230" t="s">
        <v>9104</v>
      </c>
      <c r="O1539" s="230" t="s">
        <v>9105</v>
      </c>
      <c r="P1539" s="230" t="s">
        <v>9106</v>
      </c>
      <c r="Q1539" s="230" t="s">
        <v>453</v>
      </c>
      <c r="R1539" s="230" t="s">
        <v>9107</v>
      </c>
      <c r="S1539" s="230" t="s">
        <v>5634</v>
      </c>
      <c r="T1539" s="232">
        <v>8998</v>
      </c>
      <c r="U1539" s="230" t="s">
        <v>6837</v>
      </c>
      <c r="V1539" s="230" t="s">
        <v>6838</v>
      </c>
      <c r="W1539" s="233" t="str">
        <f>IFERROR(VLOOKUP(Query1[[#This Row],[ENTERPRISE_ID]],HR_tbl[],2, 0), "Not on HR File")</f>
        <v>Service Technician 2, In-Home</v>
      </c>
      <c r="X1539" s="113">
        <f>IFERROR(VLOOKUP(Query1[[#This Row],[ENTERPRISE_ID]],HR_tbl[],3,0), "Not on HR File")</f>
        <v>45921</v>
      </c>
      <c r="Y1539" s="234" t="str">
        <f>IFERROR(VLOOKUP(Query1[[#This Row],[ENTERPRISE_ID]], Addresses!$A:$Y,21,0), "Not on HR File")</f>
        <v>3620 PAGE DR #2</v>
      </c>
      <c r="Z1539" s="234">
        <f>IFERROR(VLOOKUP(Query1[[#This Row],[ENTERPRISE_ID]], Addresses!$A:$Y,22,0), "Not on HR File")</f>
        <v>0</v>
      </c>
      <c r="AA1539" s="234" t="str">
        <f>IFERROR(VLOOKUP(Query1[[#This Row],[ENTERPRISE_ID]], Addresses!$A:$Y,23,0), "Not on HR File")</f>
        <v>PLOVER</v>
      </c>
      <c r="AB1539" s="234" t="str">
        <f>IFERROR(VLOOKUP(Query1[[#This Row],[ENTERPRISE_ID]], Addresses!$A:$Y,24,0), "Not on HR File")</f>
        <v>WI</v>
      </c>
      <c r="AC1539" s="234" t="str">
        <f>IFERROR(VLOOKUP(Query1[[#This Row],[ENTERPRISE_ID]], Addresses!$A:$Y,25,0), "Not on HR File")</f>
        <v>54467</v>
      </c>
      <c r="AD1539" s="230" t="s">
        <v>9108</v>
      </c>
      <c r="AE1539" s="235">
        <v>46086</v>
      </c>
    </row>
    <row r="1540" spans="1:31" x14ac:dyDescent="0.3">
      <c r="A1540" s="230" t="s">
        <v>12365</v>
      </c>
      <c r="B1540" s="230" t="str">
        <f>Query1[[#This Row],[LAST_NAME]]</f>
        <v>MUNN</v>
      </c>
      <c r="C1540" s="230" t="s">
        <v>12366</v>
      </c>
      <c r="D1540" s="230" t="s">
        <v>5682</v>
      </c>
      <c r="E1540" s="230" t="s">
        <v>12367</v>
      </c>
      <c r="F1540" s="230" t="s">
        <v>12368</v>
      </c>
      <c r="G1540" s="230" t="s">
        <v>12369</v>
      </c>
      <c r="H1540" s="230" t="str">
        <f>Query1[[#This Row],[FULL_NAME]]</f>
        <v>DANIEL MUNN</v>
      </c>
      <c r="I1540" s="230" t="s">
        <v>12370</v>
      </c>
      <c r="J1540" s="230" t="s">
        <v>4709</v>
      </c>
      <c r="K1540" s="230" t="str">
        <f>Query1[[#This Row],[ENTERPRISE_ID]]</f>
        <v>DMUNN</v>
      </c>
      <c r="L1540" s="231">
        <v>9193449251</v>
      </c>
      <c r="M1540" s="230" t="s">
        <v>5630</v>
      </c>
      <c r="N1540" s="230" t="s">
        <v>12371</v>
      </c>
      <c r="O1540" s="230"/>
      <c r="P1540" s="230" t="s">
        <v>12347</v>
      </c>
      <c r="Q1540" s="230" t="s">
        <v>416</v>
      </c>
      <c r="R1540" s="230" t="s">
        <v>12348</v>
      </c>
      <c r="S1540" s="230" t="s">
        <v>5738</v>
      </c>
      <c r="T1540" s="232">
        <v>8998</v>
      </c>
      <c r="U1540" s="230" t="s">
        <v>8003</v>
      </c>
      <c r="V1540" s="230" t="s">
        <v>8004</v>
      </c>
      <c r="W1540" s="233" t="str">
        <f>IFERROR(VLOOKUP(Query1[[#This Row],[ENTERPRISE_ID]],HR_tbl[],2, 0), "Not on HR File")</f>
        <v>Service Technician 1, In-Home</v>
      </c>
      <c r="X1540" s="113">
        <f>IFERROR(VLOOKUP(Query1[[#This Row],[ENTERPRISE_ID]],HR_tbl[],3,0), "Not on HR File")</f>
        <v>39569</v>
      </c>
      <c r="Y1540" s="234" t="str">
        <f>IFERROR(VLOOKUP(Query1[[#This Row],[ENTERPRISE_ID]], Addresses!$A:$Y,21,0), "Not on HR File")</f>
        <v>6712 EBON CT</v>
      </c>
      <c r="Z1540" s="234">
        <f>IFERROR(VLOOKUP(Query1[[#This Row],[ENTERPRISE_ID]], Addresses!$A:$Y,22,0), "Not on HR File")</f>
        <v>0</v>
      </c>
      <c r="AA1540" s="234" t="str">
        <f>IFERROR(VLOOKUP(Query1[[#This Row],[ENTERPRISE_ID]], Addresses!$A:$Y,23,0), "Not on HR File")</f>
        <v>RALEIGH</v>
      </c>
      <c r="AB1540" s="234" t="str">
        <f>IFERROR(VLOOKUP(Query1[[#This Row],[ENTERPRISE_ID]], Addresses!$A:$Y,24,0), "Not on HR File")</f>
        <v>NC</v>
      </c>
      <c r="AC1540" s="234" t="str">
        <f>IFERROR(VLOOKUP(Query1[[#This Row],[ENTERPRISE_ID]], Addresses!$A:$Y,25,0), "Not on HR File")</f>
        <v>27615</v>
      </c>
      <c r="AD1540" s="230" t="s">
        <v>12372</v>
      </c>
      <c r="AE1540" s="235">
        <v>46086</v>
      </c>
    </row>
    <row r="1541" spans="1:31" x14ac:dyDescent="0.3">
      <c r="A1541" s="230" t="s">
        <v>14475</v>
      </c>
      <c r="B1541" s="230" t="str">
        <f>Query1[[#This Row],[LAST_NAME]]</f>
        <v>MCELWAIN</v>
      </c>
      <c r="C1541" s="230" t="s">
        <v>14476</v>
      </c>
      <c r="D1541" s="230" t="s">
        <v>5708</v>
      </c>
      <c r="E1541" s="230" t="s">
        <v>14477</v>
      </c>
      <c r="F1541" s="230" t="s">
        <v>14478</v>
      </c>
      <c r="G1541" s="230" t="s">
        <v>14479</v>
      </c>
      <c r="H1541" s="230" t="str">
        <f>Query1[[#This Row],[FULL_NAME]]</f>
        <v>ROBERT MCELWAIN</v>
      </c>
      <c r="I1541" s="230" t="s">
        <v>14480</v>
      </c>
      <c r="J1541" s="230" t="s">
        <v>4188</v>
      </c>
      <c r="K1541" s="230" t="str">
        <f>Query1[[#This Row],[ENTERPRISE_ID]]</f>
        <v>RMCELWA</v>
      </c>
      <c r="L1541" s="231">
        <v>6622195968</v>
      </c>
      <c r="M1541" s="230" t="s">
        <v>5630</v>
      </c>
      <c r="N1541" s="230" t="s">
        <v>14481</v>
      </c>
      <c r="O1541" s="230"/>
      <c r="P1541" s="230" t="s">
        <v>14482</v>
      </c>
      <c r="Q1541" s="230" t="s">
        <v>477</v>
      </c>
      <c r="R1541" s="230" t="s">
        <v>14483</v>
      </c>
      <c r="S1541" s="230" t="s">
        <v>5714</v>
      </c>
      <c r="T1541" s="232">
        <v>8998</v>
      </c>
      <c r="U1541" s="230" t="s">
        <v>6367</v>
      </c>
      <c r="V1541" s="230" t="s">
        <v>7277</v>
      </c>
      <c r="W1541" s="233" t="str">
        <f>IFERROR(VLOOKUP(Query1[[#This Row],[ENTERPRISE_ID]],HR_tbl[],2, 0), "Not on HR File")</f>
        <v>Service Technician 2, In-Home</v>
      </c>
      <c r="X1541" s="113">
        <f>IFERROR(VLOOKUP(Query1[[#This Row],[ENTERPRISE_ID]],HR_tbl[],3,0), "Not on HR File")</f>
        <v>42457</v>
      </c>
      <c r="Y1541" s="234" t="str">
        <f>IFERROR(VLOOKUP(Query1[[#This Row],[ENTERPRISE_ID]], Addresses!$A:$Y,21,0), "Not on HR File")</f>
        <v>175 CHERRY ST</v>
      </c>
      <c r="Z1541" s="234">
        <f>IFERROR(VLOOKUP(Query1[[#This Row],[ENTERPRISE_ID]], Addresses!$A:$Y,22,0), "Not on HR File")</f>
        <v>0</v>
      </c>
      <c r="AA1541" s="234" t="str">
        <f>IFERROR(VLOOKUP(Query1[[#This Row],[ENTERPRISE_ID]], Addresses!$A:$Y,23,0), "Not on HR File")</f>
        <v>SHANNON</v>
      </c>
      <c r="AB1541" s="234" t="str">
        <f>IFERROR(VLOOKUP(Query1[[#This Row],[ENTERPRISE_ID]], Addresses!$A:$Y,24,0), "Not on HR File")</f>
        <v>MS</v>
      </c>
      <c r="AC1541" s="234" t="str">
        <f>IFERROR(VLOOKUP(Query1[[#This Row],[ENTERPRISE_ID]], Addresses!$A:$Y,25,0), "Not on HR File")</f>
        <v>38868</v>
      </c>
      <c r="AD1541" s="230" t="s">
        <v>14484</v>
      </c>
      <c r="AE1541" s="235">
        <v>46086</v>
      </c>
    </row>
    <row r="1542" spans="1:31" x14ac:dyDescent="0.3">
      <c r="A1542" s="230" t="s">
        <v>17063</v>
      </c>
      <c r="B1542" s="230" t="str">
        <f>Query1[[#This Row],[LAST_NAME]]</f>
        <v>JOHNSON</v>
      </c>
      <c r="C1542" s="230" t="s">
        <v>17064</v>
      </c>
      <c r="D1542" s="230" t="s">
        <v>5708</v>
      </c>
      <c r="E1542" s="230" t="s">
        <v>17065</v>
      </c>
      <c r="F1542" s="230" t="s">
        <v>17066</v>
      </c>
      <c r="G1542" s="230" t="s">
        <v>17067</v>
      </c>
      <c r="H1542" s="230" t="str">
        <f>Query1[[#This Row],[FULL_NAME]]</f>
        <v>CHRISTOPHER JOHNSON</v>
      </c>
      <c r="I1542" s="230" t="s">
        <v>3817</v>
      </c>
      <c r="J1542" s="230" t="s">
        <v>4070</v>
      </c>
      <c r="K1542" s="230" t="str">
        <f>Query1[[#This Row],[ENTERPRISE_ID]]</f>
        <v>CJOHNS1</v>
      </c>
      <c r="L1542" s="231">
        <v>4237503763</v>
      </c>
      <c r="M1542" s="230" t="s">
        <v>5630</v>
      </c>
      <c r="N1542" s="230" t="s">
        <v>17068</v>
      </c>
      <c r="O1542" s="230"/>
      <c r="P1542" s="230" t="s">
        <v>17069</v>
      </c>
      <c r="Q1542" s="230" t="s">
        <v>407</v>
      </c>
      <c r="R1542" s="230" t="s">
        <v>17070</v>
      </c>
      <c r="S1542" s="230" t="s">
        <v>5714</v>
      </c>
      <c r="T1542" s="232">
        <v>8998</v>
      </c>
      <c r="U1542" s="230" t="s">
        <v>8119</v>
      </c>
      <c r="V1542" s="230" t="s">
        <v>8120</v>
      </c>
      <c r="W1542" s="233" t="str">
        <f>IFERROR(VLOOKUP(Query1[[#This Row],[ENTERPRISE_ID]],HR_tbl[],2, 0), "Not on HR File")</f>
        <v>Service Technician 3, In-Home</v>
      </c>
      <c r="X1542" s="113">
        <f>IFERROR(VLOOKUP(Query1[[#This Row],[ENTERPRISE_ID]],HR_tbl[],3,0), "Not on HR File")</f>
        <v>44111</v>
      </c>
      <c r="Y1542" s="234" t="str">
        <f>IFERROR(VLOOKUP(Query1[[#This Row],[ENTERPRISE_ID]], Addresses!$A:$Y,21,0), "Not on HR File")</f>
        <v>1023 DENNIS AVE</v>
      </c>
      <c r="Z1542" s="234">
        <f>IFERROR(VLOOKUP(Query1[[#This Row],[ENTERPRISE_ID]], Addresses!$A:$Y,22,0), "Not on HR File")</f>
        <v>0</v>
      </c>
      <c r="AA1542" s="234" t="str">
        <f>IFERROR(VLOOKUP(Query1[[#This Row],[ENTERPRISE_ID]], Addresses!$A:$Y,23,0), "Not on HR File")</f>
        <v>JASPER</v>
      </c>
      <c r="AB1542" s="234" t="str">
        <f>IFERROR(VLOOKUP(Query1[[#This Row],[ENTERPRISE_ID]], Addresses!$A:$Y,24,0), "Not on HR File")</f>
        <v>TN</v>
      </c>
      <c r="AC1542" s="234" t="str">
        <f>IFERROR(VLOOKUP(Query1[[#This Row],[ENTERPRISE_ID]], Addresses!$A:$Y,25,0), "Not on HR File")</f>
        <v>37347</v>
      </c>
      <c r="AD1542" s="230" t="s">
        <v>17071</v>
      </c>
      <c r="AE1542" s="235">
        <v>46086</v>
      </c>
    </row>
    <row r="1543" spans="1:31" x14ac:dyDescent="0.3">
      <c r="A1543" s="230" t="s">
        <v>1807</v>
      </c>
      <c r="B1543" s="230" t="str">
        <f>Query1[[#This Row],[LAST_NAME]]</f>
        <v>WILLIAMS</v>
      </c>
      <c r="C1543" s="230" t="s">
        <v>1808</v>
      </c>
      <c r="D1543" s="230" t="s">
        <v>5769</v>
      </c>
      <c r="E1543" s="230" t="s">
        <v>17139</v>
      </c>
      <c r="F1543" s="230" t="s">
        <v>17140</v>
      </c>
      <c r="G1543" s="230" t="s">
        <v>1809</v>
      </c>
      <c r="H1543" s="230" t="str">
        <f>Query1[[#This Row],[FULL_NAME]]</f>
        <v>KALEB WILLIAMS</v>
      </c>
      <c r="I1543" s="230" t="s">
        <v>4106</v>
      </c>
      <c r="J1543" s="230" t="s">
        <v>4476</v>
      </c>
      <c r="K1543" s="230" t="str">
        <f>Query1[[#This Row],[ENTERPRISE_ID]]</f>
        <v>KWILLI0</v>
      </c>
      <c r="L1543" s="231">
        <v>7653196966</v>
      </c>
      <c r="M1543" s="230" t="s">
        <v>5630</v>
      </c>
      <c r="N1543" s="230" t="s">
        <v>17141</v>
      </c>
      <c r="O1543" s="230"/>
      <c r="P1543" s="230" t="s">
        <v>14891</v>
      </c>
      <c r="Q1543" s="230" t="s">
        <v>773</v>
      </c>
      <c r="R1543" s="230" t="s">
        <v>17142</v>
      </c>
      <c r="S1543" s="230" t="s">
        <v>5664</v>
      </c>
      <c r="T1543" s="232">
        <v>8998</v>
      </c>
      <c r="U1543" s="230" t="s">
        <v>8401</v>
      </c>
      <c r="V1543" s="230" t="s">
        <v>10138</v>
      </c>
      <c r="W1543" s="233" t="str">
        <f>IFERROR(VLOOKUP(Query1[[#This Row],[ENTERPRISE_ID]],HR_tbl[],2, 0), "Not on HR File")</f>
        <v>Service Technician 3, In-Home</v>
      </c>
      <c r="X1543" s="113">
        <f>IFERROR(VLOOKUP(Query1[[#This Row],[ENTERPRISE_ID]],HR_tbl[],3,0), "Not on HR File")</f>
        <v>45690</v>
      </c>
      <c r="Y1543" s="234" t="str">
        <f>IFERROR(VLOOKUP(Query1[[#This Row],[ENTERPRISE_ID]], Addresses!$A:$Y,21,0), "Not on HR File")</f>
        <v>1401 SOUTH WASHINGTON STREET</v>
      </c>
      <c r="Z1543" s="234">
        <f>IFERROR(VLOOKUP(Query1[[#This Row],[ENTERPRISE_ID]], Addresses!$A:$Y,22,0), "Not on HR File")</f>
        <v>0</v>
      </c>
      <c r="AA1543" s="234" t="str">
        <f>IFERROR(VLOOKUP(Query1[[#This Row],[ENTERPRISE_ID]], Addresses!$A:$Y,23,0), "Not on HR File")</f>
        <v>KOKOMO</v>
      </c>
      <c r="AB1543" s="234" t="str">
        <f>IFERROR(VLOOKUP(Query1[[#This Row],[ENTERPRISE_ID]], Addresses!$A:$Y,24,0), "Not on HR File")</f>
        <v>IN</v>
      </c>
      <c r="AC1543" s="234" t="str">
        <f>IFERROR(VLOOKUP(Query1[[#This Row],[ENTERPRISE_ID]], Addresses!$A:$Y,25,0), "Not on HR File")</f>
        <v>46902</v>
      </c>
      <c r="AD1543" s="230" t="s">
        <v>17143</v>
      </c>
      <c r="AE1543" s="235">
        <v>46086</v>
      </c>
    </row>
    <row r="1544" spans="1:31" x14ac:dyDescent="0.3">
      <c r="A1544" s="230" t="s">
        <v>4966</v>
      </c>
      <c r="B1544" s="230" t="str">
        <f>Query1[[#This Row],[LAST_NAME]]</f>
        <v>VASQUEZ</v>
      </c>
      <c r="C1544" s="230" t="s">
        <v>16384</v>
      </c>
      <c r="D1544" s="230" t="s">
        <v>6119</v>
      </c>
      <c r="E1544" s="230" t="s">
        <v>16385</v>
      </c>
      <c r="F1544" s="230" t="s">
        <v>16386</v>
      </c>
      <c r="G1544" s="230" t="s">
        <v>4968</v>
      </c>
      <c r="H1544" s="230" t="str">
        <f>Query1[[#This Row],[FULL_NAME]]</f>
        <v>ANDREW VASQUEZ</v>
      </c>
      <c r="I1544" s="230" t="s">
        <v>4967</v>
      </c>
      <c r="J1544" s="230" t="s">
        <v>4248</v>
      </c>
      <c r="K1544" s="230" t="str">
        <f>Query1[[#This Row],[ENTERPRISE_ID]]</f>
        <v>AVASQU3</v>
      </c>
      <c r="L1544" s="231">
        <v>7048340147</v>
      </c>
      <c r="M1544" s="230" t="s">
        <v>5630</v>
      </c>
      <c r="N1544" s="230" t="s">
        <v>16387</v>
      </c>
      <c r="O1544" s="230"/>
      <c r="P1544" s="230" t="s">
        <v>16388</v>
      </c>
      <c r="Q1544" s="230" t="s">
        <v>416</v>
      </c>
      <c r="R1544" s="230" t="s">
        <v>4970</v>
      </c>
      <c r="S1544" s="230" t="s">
        <v>5738</v>
      </c>
      <c r="T1544" s="232">
        <v>8998</v>
      </c>
      <c r="U1544" s="230" t="s">
        <v>411</v>
      </c>
      <c r="V1544" s="230" t="s">
        <v>11609</v>
      </c>
      <c r="W1544" s="233" t="str">
        <f>IFERROR(VLOOKUP(Query1[[#This Row],[ENTERPRISE_ID]],HR_tbl[],2, 0), "Not on HR File")</f>
        <v>Service Technician 1, In-Home</v>
      </c>
      <c r="X1544" s="113">
        <f>IFERROR(VLOOKUP(Query1[[#This Row],[ENTERPRISE_ID]],HR_tbl[],3,0), "Not on HR File")</f>
        <v>44118</v>
      </c>
      <c r="Y1544" s="234" t="str">
        <f>IFERROR(VLOOKUP(Query1[[#This Row],[ENTERPRISE_ID]], Addresses!$A:$Y,21,0), "Not on HR File")</f>
        <v>1681 plyler Lake rd</v>
      </c>
      <c r="Z1544" s="234">
        <f>IFERROR(VLOOKUP(Query1[[#This Row],[ENTERPRISE_ID]], Addresses!$A:$Y,22,0), "Not on HR File")</f>
        <v>0</v>
      </c>
      <c r="AA1544" s="234" t="str">
        <f>IFERROR(VLOOKUP(Query1[[#This Row],[ENTERPRISE_ID]], Addresses!$A:$Y,23,0), "Not on HR File")</f>
        <v>gastonia</v>
      </c>
      <c r="AB1544" s="234" t="str">
        <f>IFERROR(VLOOKUP(Query1[[#This Row],[ENTERPRISE_ID]], Addresses!$A:$Y,24,0), "Not on HR File")</f>
        <v>NC</v>
      </c>
      <c r="AC1544" s="234" t="str">
        <f>IFERROR(VLOOKUP(Query1[[#This Row],[ENTERPRISE_ID]], Addresses!$A:$Y,25,0), "Not on HR File")</f>
        <v>28054</v>
      </c>
      <c r="AD1544" s="230" t="s">
        <v>16389</v>
      </c>
      <c r="AE1544" s="235">
        <v>46086</v>
      </c>
    </row>
    <row r="1545" spans="1:31" x14ac:dyDescent="0.3">
      <c r="A1545" s="230" t="s">
        <v>10794</v>
      </c>
      <c r="B1545" s="230" t="str">
        <f>Query1[[#This Row],[LAST_NAME]]</f>
        <v>BRAGGS</v>
      </c>
      <c r="C1545" s="230" t="s">
        <v>2666</v>
      </c>
      <c r="D1545" s="230" t="s">
        <v>5708</v>
      </c>
      <c r="E1545" s="230" t="s">
        <v>10795</v>
      </c>
      <c r="F1545" s="230" t="s">
        <v>10796</v>
      </c>
      <c r="G1545" s="230" t="s">
        <v>2667</v>
      </c>
      <c r="H1545" s="230" t="str">
        <f>Query1[[#This Row],[FULL_NAME]]</f>
        <v>MACK BRAGGS</v>
      </c>
      <c r="I1545" s="230" t="s">
        <v>4178</v>
      </c>
      <c r="J1545" s="230" t="s">
        <v>4177</v>
      </c>
      <c r="K1545" s="230" t="str">
        <f>Query1[[#This Row],[ENTERPRISE_ID]]</f>
        <v>MBRAGGS</v>
      </c>
      <c r="L1545" s="231">
        <v>8704082099</v>
      </c>
      <c r="M1545" s="230" t="s">
        <v>5630</v>
      </c>
      <c r="N1545" s="230" t="s">
        <v>10797</v>
      </c>
      <c r="O1545" s="230" t="s">
        <v>10798</v>
      </c>
      <c r="P1545" s="230" t="s">
        <v>2671</v>
      </c>
      <c r="Q1545" s="230" t="s">
        <v>983</v>
      </c>
      <c r="R1545" s="230" t="s">
        <v>10799</v>
      </c>
      <c r="S1545" s="230" t="s">
        <v>5714</v>
      </c>
      <c r="T1545" s="232">
        <v>8998</v>
      </c>
      <c r="U1545" s="230" t="s">
        <v>1210</v>
      </c>
      <c r="V1545" s="230" t="s">
        <v>8715</v>
      </c>
      <c r="W1545" s="233" t="str">
        <f>IFERROR(VLOOKUP(Query1[[#This Row],[ENTERPRISE_ID]],HR_tbl[],2, 0), "Not on HR File")</f>
        <v>Service Technician 2, In-Home</v>
      </c>
      <c r="X1545" s="113">
        <f>IFERROR(VLOOKUP(Query1[[#This Row],[ENTERPRISE_ID]],HR_tbl[],3,0), "Not on HR File")</f>
        <v>45977</v>
      </c>
      <c r="Y1545" s="234" t="str">
        <f>IFERROR(VLOOKUP(Query1[[#This Row],[ENTERPRISE_ID]], Addresses!$A:$Y,21,0), "Not on HR File")</f>
        <v>983 LINKS DR APT 3</v>
      </c>
      <c r="Z1545" s="234">
        <f>IFERROR(VLOOKUP(Query1[[#This Row],[ENTERPRISE_ID]], Addresses!$A:$Y,22,0), "Not on HR File")</f>
        <v>0</v>
      </c>
      <c r="AA1545" s="234" t="str">
        <f>IFERROR(VLOOKUP(Query1[[#This Row],[ENTERPRISE_ID]], Addresses!$A:$Y,23,0), "Not on HR File")</f>
        <v>JONESBORO</v>
      </c>
      <c r="AB1545" s="234" t="str">
        <f>IFERROR(VLOOKUP(Query1[[#This Row],[ENTERPRISE_ID]], Addresses!$A:$Y,24,0), "Not on HR File")</f>
        <v>AR</v>
      </c>
      <c r="AC1545" s="234" t="str">
        <f>IFERROR(VLOOKUP(Query1[[#This Row],[ENTERPRISE_ID]], Addresses!$A:$Y,25,0), "Not on HR File")</f>
        <v>72404</v>
      </c>
      <c r="AD1545" s="230" t="s">
        <v>10800</v>
      </c>
      <c r="AE1545" s="235">
        <v>46086</v>
      </c>
    </row>
    <row r="1546" spans="1:31" x14ac:dyDescent="0.3">
      <c r="A1546" s="230" t="s">
        <v>6431</v>
      </c>
      <c r="B1546" s="230" t="str">
        <f>Query1[[#This Row],[LAST_NAME]]</f>
        <v>FIGUEROA</v>
      </c>
      <c r="C1546" s="230" t="s">
        <v>6432</v>
      </c>
      <c r="D1546" s="230" t="s">
        <v>6040</v>
      </c>
      <c r="E1546" s="230" t="s">
        <v>6433</v>
      </c>
      <c r="F1546" s="230" t="s">
        <v>6434</v>
      </c>
      <c r="G1546" s="230" t="s">
        <v>6435</v>
      </c>
      <c r="H1546" s="230" t="str">
        <f>Query1[[#This Row],[FULL_NAME]]</f>
        <v>EMMANUEL FIGUEROA</v>
      </c>
      <c r="I1546" s="230" t="s">
        <v>6436</v>
      </c>
      <c r="J1546" s="230" t="s">
        <v>6437</v>
      </c>
      <c r="K1546" s="230" t="str">
        <f>Query1[[#This Row],[ENTERPRISE_ID]]</f>
        <v>EFIGUE1</v>
      </c>
      <c r="L1546" s="231">
        <v>3239861614</v>
      </c>
      <c r="M1546" s="230" t="s">
        <v>5630</v>
      </c>
      <c r="N1546" s="230" t="s">
        <v>6438</v>
      </c>
      <c r="O1546" s="230" t="s">
        <v>6439</v>
      </c>
      <c r="P1546" s="230" t="s">
        <v>6440</v>
      </c>
      <c r="Q1546" s="230" t="s">
        <v>219</v>
      </c>
      <c r="R1546" s="230" t="s">
        <v>6441</v>
      </c>
      <c r="S1546" s="230" t="s">
        <v>5714</v>
      </c>
      <c r="T1546" s="232">
        <v>8998</v>
      </c>
      <c r="U1546" s="230" t="s">
        <v>6442</v>
      </c>
      <c r="V1546" s="230" t="s">
        <v>6443</v>
      </c>
      <c r="W1546" s="233" t="str">
        <f>IFERROR(VLOOKUP(Query1[[#This Row],[ENTERPRISE_ID]],HR_tbl[],2, 0), "Not on HR File")</f>
        <v>Service Technician 1, In-Home</v>
      </c>
      <c r="X1546" s="113">
        <f>IFERROR(VLOOKUP(Query1[[#This Row],[ENTERPRISE_ID]],HR_tbl[],3,0), "Not on HR File")</f>
        <v>44630</v>
      </c>
      <c r="Y1546" s="234" t="str">
        <f>IFERROR(VLOOKUP(Query1[[#This Row],[ENTERPRISE_ID]], Addresses!$A:$Y,21,0), "Not on HR File")</f>
        <v>9212 Burke st</v>
      </c>
      <c r="Z1546" s="234" t="str">
        <f>IFERROR(VLOOKUP(Query1[[#This Row],[ENTERPRISE_ID]], Addresses!$A:$Y,22,0), "Not on HR File")</f>
        <v>Apartment # 32</v>
      </c>
      <c r="AA1546" s="234" t="str">
        <f>IFERROR(VLOOKUP(Query1[[#This Row],[ENTERPRISE_ID]], Addresses!$A:$Y,23,0), "Not on HR File")</f>
        <v>Pico Rivera</v>
      </c>
      <c r="AB1546" s="234" t="str">
        <f>IFERROR(VLOOKUP(Query1[[#This Row],[ENTERPRISE_ID]], Addresses!$A:$Y,24,0), "Not on HR File")</f>
        <v>CA</v>
      </c>
      <c r="AC1546" s="234" t="str">
        <f>IFERROR(VLOOKUP(Query1[[#This Row],[ENTERPRISE_ID]], Addresses!$A:$Y,25,0), "Not on HR File")</f>
        <v>90660</v>
      </c>
      <c r="AD1546" s="230" t="s">
        <v>6444</v>
      </c>
      <c r="AE1546" s="235">
        <v>46086</v>
      </c>
    </row>
    <row r="1547" spans="1:31" x14ac:dyDescent="0.3">
      <c r="A1547" s="230" t="s">
        <v>923</v>
      </c>
      <c r="B1547" s="230" t="str">
        <f>Query1[[#This Row],[LAST_NAME]]</f>
        <v>FORD</v>
      </c>
      <c r="C1547" s="230" t="s">
        <v>17094</v>
      </c>
      <c r="D1547" s="230" t="s">
        <v>5843</v>
      </c>
      <c r="E1547" s="230" t="s">
        <v>17095</v>
      </c>
      <c r="F1547" s="230" t="s">
        <v>17096</v>
      </c>
      <c r="G1547" s="230" t="s">
        <v>5849</v>
      </c>
      <c r="H1547" s="230" t="str">
        <f>Query1[[#This Row],[FULL_NAME]]</f>
        <v>PAUL FORD</v>
      </c>
      <c r="I1547" s="230" t="s">
        <v>270</v>
      </c>
      <c r="J1547" s="230" t="s">
        <v>3860</v>
      </c>
      <c r="K1547" s="230" t="str">
        <f>Query1[[#This Row],[ENTERPRISE_ID]]</f>
        <v>PFORD9</v>
      </c>
      <c r="L1547" s="231">
        <v>8327970367</v>
      </c>
      <c r="M1547" s="230" t="s">
        <v>5630</v>
      </c>
      <c r="N1547" s="230" t="s">
        <v>17097</v>
      </c>
      <c r="O1547" s="230"/>
      <c r="P1547" s="230" t="s">
        <v>5847</v>
      </c>
      <c r="Q1547" s="230" t="s">
        <v>279</v>
      </c>
      <c r="R1547" s="230" t="s">
        <v>17098</v>
      </c>
      <c r="S1547" s="230" t="s">
        <v>5738</v>
      </c>
      <c r="T1547" s="232">
        <v>8998</v>
      </c>
      <c r="U1547" s="230" t="s">
        <v>5715</v>
      </c>
      <c r="V1547" s="230" t="s">
        <v>5716</v>
      </c>
      <c r="W1547" s="233" t="str">
        <f>IFERROR(VLOOKUP(Query1[[#This Row],[ENTERPRISE_ID]],HR_tbl[],2, 0), "Not on HR File")</f>
        <v>Team Lead Technician</v>
      </c>
      <c r="X1547" s="113">
        <f>IFERROR(VLOOKUP(Query1[[#This Row],[ENTERPRISE_ID]],HR_tbl[],3,0), "Not on HR File")</f>
        <v>40912</v>
      </c>
      <c r="Y1547" s="234" t="str">
        <f>IFERROR(VLOOKUP(Query1[[#This Row],[ENTERPRISE_ID]], Addresses!$A:$Y,21,0), "Not on HR File")</f>
        <v>14617 sellers rd</v>
      </c>
      <c r="Z1547" s="234">
        <f>IFERROR(VLOOKUP(Query1[[#This Row],[ENTERPRISE_ID]], Addresses!$A:$Y,22,0), "Not on HR File")</f>
        <v>0</v>
      </c>
      <c r="AA1547" s="234" t="str">
        <f>IFERROR(VLOOKUP(Query1[[#This Row],[ENTERPRISE_ID]], Addresses!$A:$Y,23,0), "Not on HR File")</f>
        <v>houston</v>
      </c>
      <c r="AB1547" s="234" t="str">
        <f>IFERROR(VLOOKUP(Query1[[#This Row],[ENTERPRISE_ID]], Addresses!$A:$Y,24,0), "Not on HR File")</f>
        <v>TX</v>
      </c>
      <c r="AC1547" s="234" t="str">
        <f>IFERROR(VLOOKUP(Query1[[#This Row],[ENTERPRISE_ID]], Addresses!$A:$Y,25,0), "Not on HR File")</f>
        <v>77060</v>
      </c>
      <c r="AD1547" s="230" t="s">
        <v>17099</v>
      </c>
      <c r="AE1547" s="235">
        <v>46086</v>
      </c>
    </row>
    <row r="1548" spans="1:31" x14ac:dyDescent="0.3">
      <c r="A1548" s="230" t="s">
        <v>3678</v>
      </c>
      <c r="B1548" s="230" t="str">
        <f>Query1[[#This Row],[LAST_NAME]]</f>
        <v>SPARKS</v>
      </c>
      <c r="C1548" s="230" t="s">
        <v>3679</v>
      </c>
      <c r="D1548" s="230" t="s">
        <v>5647</v>
      </c>
      <c r="E1548" s="230" t="s">
        <v>14485</v>
      </c>
      <c r="F1548" s="230" t="s">
        <v>14486</v>
      </c>
      <c r="G1548" s="230" t="s">
        <v>3680</v>
      </c>
      <c r="H1548" s="230" t="str">
        <f>Query1[[#This Row],[FULL_NAME]]</f>
        <v>RICKY SPARKS</v>
      </c>
      <c r="I1548" s="230" t="s">
        <v>4326</v>
      </c>
      <c r="J1548" s="230" t="s">
        <v>5491</v>
      </c>
      <c r="K1548" s="230" t="str">
        <f>Query1[[#This Row],[ENTERPRISE_ID]]</f>
        <v>RSPARK1</v>
      </c>
      <c r="L1548" s="231">
        <v>7372980260</v>
      </c>
      <c r="M1548" s="230" t="s">
        <v>5630</v>
      </c>
      <c r="N1548" s="230" t="s">
        <v>14487</v>
      </c>
      <c r="O1548" s="230"/>
      <c r="P1548" s="230" t="s">
        <v>14488</v>
      </c>
      <c r="Q1548" s="230" t="s">
        <v>279</v>
      </c>
      <c r="R1548" s="230" t="s">
        <v>14489</v>
      </c>
      <c r="S1548" s="230" t="s">
        <v>5634</v>
      </c>
      <c r="T1548" s="232">
        <v>8998</v>
      </c>
      <c r="U1548" s="230" t="s">
        <v>5715</v>
      </c>
      <c r="V1548" s="230" t="s">
        <v>5716</v>
      </c>
      <c r="W1548" s="233" t="str">
        <f>IFERROR(VLOOKUP(Query1[[#This Row],[ENTERPRISE_ID]],HR_tbl[],2, 0), "Not on HR File")</f>
        <v>Team Lead Technician</v>
      </c>
      <c r="X1548" s="113">
        <f>IFERROR(VLOOKUP(Query1[[#This Row],[ENTERPRISE_ID]],HR_tbl[],3,0), "Not on HR File")</f>
        <v>40730</v>
      </c>
      <c r="Y1548" s="234" t="str">
        <f>IFERROR(VLOOKUP(Query1[[#This Row],[ENTERPRISE_ID]], Addresses!$A:$Y,21,0), "Not on HR File")</f>
        <v>2203 Oak Ridge Rd</v>
      </c>
      <c r="Z1548" s="234">
        <f>IFERROR(VLOOKUP(Query1[[#This Row],[ENTERPRISE_ID]], Addresses!$A:$Y,22,0), "Not on HR File")</f>
        <v>0</v>
      </c>
      <c r="AA1548" s="234" t="str">
        <f>IFERROR(VLOOKUP(Query1[[#This Row],[ENTERPRISE_ID]], Addresses!$A:$Y,23,0), "Not on HR File")</f>
        <v>La Grange</v>
      </c>
      <c r="AB1548" s="234" t="str">
        <f>IFERROR(VLOOKUP(Query1[[#This Row],[ENTERPRISE_ID]], Addresses!$A:$Y,24,0), "Not on HR File")</f>
        <v>TX</v>
      </c>
      <c r="AC1548" s="234" t="str">
        <f>IFERROR(VLOOKUP(Query1[[#This Row],[ENTERPRISE_ID]], Addresses!$A:$Y,25,0), "Not on HR File")</f>
        <v>78945</v>
      </c>
      <c r="AD1548" s="230" t="s">
        <v>14490</v>
      </c>
      <c r="AE1548" s="235">
        <v>46086</v>
      </c>
    </row>
    <row r="1549" spans="1:31" x14ac:dyDescent="0.3">
      <c r="A1549" s="230" t="s">
        <v>976</v>
      </c>
      <c r="B1549" s="230" t="str">
        <f>Query1[[#This Row],[LAST_NAME]]</f>
        <v>SOCKEY</v>
      </c>
      <c r="C1549" s="230" t="s">
        <v>977</v>
      </c>
      <c r="D1549" s="230" t="s">
        <v>6304</v>
      </c>
      <c r="E1549" s="230" t="s">
        <v>13557</v>
      </c>
      <c r="F1549" s="230" t="s">
        <v>13558</v>
      </c>
      <c r="G1549" s="230" t="s">
        <v>978</v>
      </c>
      <c r="H1549" s="230" t="str">
        <f>Query1[[#This Row],[FULL_NAME]]</f>
        <v>ELI SOCKEY</v>
      </c>
      <c r="I1549" s="230" t="s">
        <v>4746</v>
      </c>
      <c r="J1549" s="230" t="s">
        <v>4114</v>
      </c>
      <c r="K1549" s="230" t="str">
        <f>Query1[[#This Row],[ENTERPRISE_ID]]</f>
        <v>ESOCKEY</v>
      </c>
      <c r="L1549" s="231">
        <v>4799770004</v>
      </c>
      <c r="M1549" s="230" t="s">
        <v>5630</v>
      </c>
      <c r="N1549" s="230" t="s">
        <v>13559</v>
      </c>
      <c r="O1549" s="230"/>
      <c r="P1549" s="230" t="s">
        <v>13560</v>
      </c>
      <c r="Q1549" s="230" t="s">
        <v>2926</v>
      </c>
      <c r="R1549" s="230" t="s">
        <v>13561</v>
      </c>
      <c r="S1549" s="230" t="s">
        <v>5916</v>
      </c>
      <c r="T1549" s="232">
        <v>8998</v>
      </c>
      <c r="U1549" s="230" t="s">
        <v>6312</v>
      </c>
      <c r="V1549" s="230" t="s">
        <v>6313</v>
      </c>
      <c r="W1549" s="233" t="str">
        <f>IFERROR(VLOOKUP(Query1[[#This Row],[ENTERPRISE_ID]],HR_tbl[],2, 0), "Not on HR File")</f>
        <v>Service Technician 3, In-Home</v>
      </c>
      <c r="X1549" s="113">
        <f>IFERROR(VLOOKUP(Query1[[#This Row],[ENTERPRISE_ID]],HR_tbl[],3,0), "Not on HR File")</f>
        <v>43284</v>
      </c>
      <c r="Y1549" s="234" t="str">
        <f>IFERROR(VLOOKUP(Query1[[#This Row],[ENTERPRISE_ID]], Addresses!$A:$Y,21,0), "Not on HR File")</f>
        <v>67059 s 4760rd</v>
      </c>
      <c r="Z1549" s="234">
        <f>IFERROR(VLOOKUP(Query1[[#This Row],[ENTERPRISE_ID]], Addresses!$A:$Y,22,0), "Not on HR File")</f>
        <v>0</v>
      </c>
      <c r="AA1549" s="234" t="str">
        <f>IFERROR(VLOOKUP(Query1[[#This Row],[ENTERPRISE_ID]], Addresses!$A:$Y,23,0), "Not on HR File")</f>
        <v>WESTVILLE</v>
      </c>
      <c r="AB1549" s="234" t="str">
        <f>IFERROR(VLOOKUP(Query1[[#This Row],[ENTERPRISE_ID]], Addresses!$A:$Y,24,0), "Not on HR File")</f>
        <v>OK</v>
      </c>
      <c r="AC1549" s="234" t="str">
        <f>IFERROR(VLOOKUP(Query1[[#This Row],[ENTERPRISE_ID]], Addresses!$A:$Y,25,0), "Not on HR File")</f>
        <v>74965</v>
      </c>
      <c r="AD1549" s="230" t="s">
        <v>13562</v>
      </c>
      <c r="AE1549" s="235">
        <v>46086</v>
      </c>
    </row>
    <row r="1550" spans="1:31" x14ac:dyDescent="0.3">
      <c r="A1550" s="230" t="s">
        <v>15291</v>
      </c>
      <c r="B1550" s="230" t="str">
        <f>Query1[[#This Row],[LAST_NAME]]</f>
        <v>REYES HERNANDEZ</v>
      </c>
      <c r="C1550" s="230" t="s">
        <v>15292</v>
      </c>
      <c r="D1550" s="230" t="s">
        <v>5638</v>
      </c>
      <c r="E1550" s="230" t="s">
        <v>15293</v>
      </c>
      <c r="F1550" s="230" t="s">
        <v>15294</v>
      </c>
      <c r="G1550" s="230" t="s">
        <v>15295</v>
      </c>
      <c r="H1550" s="230" t="str">
        <f>Query1[[#This Row],[FULL_NAME]]</f>
        <v>OMAR REYES HERNANDEZ</v>
      </c>
      <c r="I1550" s="230" t="s">
        <v>15296</v>
      </c>
      <c r="J1550" s="230" t="s">
        <v>4614</v>
      </c>
      <c r="K1550" s="230" t="str">
        <f>Query1[[#This Row],[ENTERPRISE_ID]]</f>
        <v>OREYESH</v>
      </c>
      <c r="L1550" s="231">
        <v>2398231660</v>
      </c>
      <c r="M1550" s="230" t="s">
        <v>5630</v>
      </c>
      <c r="N1550" s="230" t="s">
        <v>15297</v>
      </c>
      <c r="O1550" s="230"/>
      <c r="P1550" s="230" t="s">
        <v>15298</v>
      </c>
      <c r="Q1550" s="230" t="s">
        <v>297</v>
      </c>
      <c r="R1550" s="230" t="s">
        <v>15299</v>
      </c>
      <c r="S1550" s="230" t="s">
        <v>5634</v>
      </c>
      <c r="T1550" s="232">
        <v>8998</v>
      </c>
      <c r="U1550" s="230" t="s">
        <v>8590</v>
      </c>
      <c r="V1550" s="230" t="s">
        <v>8591</v>
      </c>
      <c r="W1550" s="233" t="str">
        <f>IFERROR(VLOOKUP(Query1[[#This Row],[ENTERPRISE_ID]],HR_tbl[],2, 0), "Not on HR File")</f>
        <v>Service Technician 3, In-Home</v>
      </c>
      <c r="X1550" s="113">
        <f>IFERROR(VLOOKUP(Query1[[#This Row],[ENTERPRISE_ID]],HR_tbl[],3,0), "Not on HR File")</f>
        <v>45872</v>
      </c>
      <c r="Y1550" s="234" t="str">
        <f>IFERROR(VLOOKUP(Query1[[#This Row],[ENTERPRISE_ID]], Addresses!$A:$Y,21,0), "Not on HR File")</f>
        <v>22013 SEASHORE CIRCLE</v>
      </c>
      <c r="Z1550" s="234">
        <f>IFERROR(VLOOKUP(Query1[[#This Row],[ENTERPRISE_ID]], Addresses!$A:$Y,22,0), "Not on HR File")</f>
        <v>0</v>
      </c>
      <c r="AA1550" s="234" t="str">
        <f>IFERROR(VLOOKUP(Query1[[#This Row],[ENTERPRISE_ID]], Addresses!$A:$Y,23,0), "Not on HR File")</f>
        <v>ESTERO</v>
      </c>
      <c r="AB1550" s="234" t="str">
        <f>IFERROR(VLOOKUP(Query1[[#This Row],[ENTERPRISE_ID]], Addresses!$A:$Y,24,0), "Not on HR File")</f>
        <v>FL</v>
      </c>
      <c r="AC1550" s="234" t="str">
        <f>IFERROR(VLOOKUP(Query1[[#This Row],[ENTERPRISE_ID]], Addresses!$A:$Y,25,0), "Not on HR File")</f>
        <v>33928</v>
      </c>
      <c r="AD1550" s="230" t="s">
        <v>15300</v>
      </c>
      <c r="AE1550" s="235">
        <v>46086</v>
      </c>
    </row>
    <row r="1551" spans="1:31" x14ac:dyDescent="0.3">
      <c r="A1551" s="230" t="s">
        <v>10279</v>
      </c>
      <c r="B1551" s="230" t="str">
        <f>Query1[[#This Row],[LAST_NAME]]</f>
        <v>CRAIG-PARKER</v>
      </c>
      <c r="C1551" s="230" t="s">
        <v>10280</v>
      </c>
      <c r="D1551" s="230" t="s">
        <v>5627</v>
      </c>
      <c r="E1551" s="230" t="s">
        <v>10281</v>
      </c>
      <c r="F1551" s="230" t="s">
        <v>10282</v>
      </c>
      <c r="G1551" s="230" t="s">
        <v>10283</v>
      </c>
      <c r="H1551" s="230" t="str">
        <f>Query1[[#This Row],[FULL_NAME]]</f>
        <v>STEPHEN CRAIG-PARKER</v>
      </c>
      <c r="I1551" s="230" t="s">
        <v>10284</v>
      </c>
      <c r="J1551" s="230" t="s">
        <v>4311</v>
      </c>
      <c r="K1551" s="230" t="str">
        <f>Query1[[#This Row],[ENTERPRISE_ID]]</f>
        <v>SCRAIGP</v>
      </c>
      <c r="L1551" s="231">
        <v>9722138196</v>
      </c>
      <c r="M1551" s="230" t="s">
        <v>5630</v>
      </c>
      <c r="N1551" s="230" t="s">
        <v>10285</v>
      </c>
      <c r="O1551" s="230"/>
      <c r="P1551" s="230" t="s">
        <v>10286</v>
      </c>
      <c r="Q1551" s="230" t="s">
        <v>279</v>
      </c>
      <c r="R1551" s="230" t="s">
        <v>10287</v>
      </c>
      <c r="S1551" s="230" t="s">
        <v>5634</v>
      </c>
      <c r="T1551" s="232">
        <v>8998</v>
      </c>
      <c r="U1551" s="230" t="s">
        <v>7944</v>
      </c>
      <c r="V1551" s="230" t="s">
        <v>7945</v>
      </c>
      <c r="W1551" s="233" t="str">
        <f>IFERROR(VLOOKUP(Query1[[#This Row],[ENTERPRISE_ID]],HR_tbl[],2, 0), "Not on HR File")</f>
        <v>Service Technician 1, In-Home</v>
      </c>
      <c r="X1551" s="113">
        <f>IFERROR(VLOOKUP(Query1[[#This Row],[ENTERPRISE_ID]],HR_tbl[],3,0), "Not on HR File")</f>
        <v>40700</v>
      </c>
      <c r="Y1551" s="234" t="str">
        <f>IFERROR(VLOOKUP(Query1[[#This Row],[ENTERPRISE_ID]], Addresses!$A:$Y,21,0), "Not on HR File")</f>
        <v>625 prairie Dell st</v>
      </c>
      <c r="Z1551" s="234">
        <f>IFERROR(VLOOKUP(Query1[[#This Row],[ENTERPRISE_ID]], Addresses!$A:$Y,22,0), "Not on HR File")</f>
        <v>0</v>
      </c>
      <c r="AA1551" s="234" t="str">
        <f>IFERROR(VLOOKUP(Query1[[#This Row],[ENTERPRISE_ID]], Addresses!$A:$Y,23,0), "Not on HR File")</f>
        <v>Lewisville</v>
      </c>
      <c r="AB1551" s="234" t="str">
        <f>IFERROR(VLOOKUP(Query1[[#This Row],[ENTERPRISE_ID]], Addresses!$A:$Y,24,0), "Not on HR File")</f>
        <v>TX</v>
      </c>
      <c r="AC1551" s="234" t="str">
        <f>IFERROR(VLOOKUP(Query1[[#This Row],[ENTERPRISE_ID]], Addresses!$A:$Y,25,0), "Not on HR File")</f>
        <v>75067</v>
      </c>
      <c r="AD1551" s="230" t="s">
        <v>10288</v>
      </c>
      <c r="AE1551" s="235">
        <v>46086</v>
      </c>
    </row>
    <row r="1552" spans="1:31" x14ac:dyDescent="0.3">
      <c r="A1552" s="230" t="s">
        <v>12708</v>
      </c>
      <c r="B1552" s="230" t="str">
        <f>Query1[[#This Row],[LAST_NAME]]</f>
        <v>VINZANT</v>
      </c>
      <c r="C1552" s="230" t="s">
        <v>12709</v>
      </c>
      <c r="D1552" s="230" t="s">
        <v>5708</v>
      </c>
      <c r="E1552" s="230" t="s">
        <v>12710</v>
      </c>
      <c r="F1552" s="230" t="s">
        <v>12711</v>
      </c>
      <c r="G1552" s="230" t="s">
        <v>12712</v>
      </c>
      <c r="H1552" s="230" t="str">
        <f>Query1[[#This Row],[FULL_NAME]]</f>
        <v>WILLIAM VINZANT</v>
      </c>
      <c r="I1552" s="230" t="s">
        <v>12713</v>
      </c>
      <c r="J1552" s="230" t="s">
        <v>4034</v>
      </c>
      <c r="K1552" s="230" t="str">
        <f>Query1[[#This Row],[ENTERPRISE_ID]]</f>
        <v>WVINZAN</v>
      </c>
      <c r="L1552" s="231">
        <v>6018623259</v>
      </c>
      <c r="M1552" s="230" t="s">
        <v>5630</v>
      </c>
      <c r="N1552" s="230" t="s">
        <v>12714</v>
      </c>
      <c r="O1552" s="230"/>
      <c r="P1552" s="230" t="s">
        <v>12715</v>
      </c>
      <c r="Q1552" s="230" t="s">
        <v>477</v>
      </c>
      <c r="R1552" s="230" t="s">
        <v>12716</v>
      </c>
      <c r="S1552" s="230" t="s">
        <v>5714</v>
      </c>
      <c r="T1552" s="232">
        <v>8998</v>
      </c>
      <c r="U1552" s="230" t="s">
        <v>6367</v>
      </c>
      <c r="V1552" s="230" t="s">
        <v>7277</v>
      </c>
      <c r="W1552" s="233" t="str">
        <f>IFERROR(VLOOKUP(Query1[[#This Row],[ENTERPRISE_ID]],HR_tbl[],2, 0), "Not on HR File")</f>
        <v>Service Technician 2, In-Home</v>
      </c>
      <c r="X1552" s="113">
        <f>IFERROR(VLOOKUP(Query1[[#This Row],[ENTERPRISE_ID]],HR_tbl[],3,0), "Not on HR File")</f>
        <v>40805</v>
      </c>
      <c r="Y1552" s="234" t="str">
        <f>IFERROR(VLOOKUP(Query1[[#This Row],[ENTERPRISE_ID]], Addresses!$A:$Y,21,0), "Not on HR File")</f>
        <v>128 Pinedale Rd.</v>
      </c>
      <c r="Z1552" s="234">
        <f>IFERROR(VLOOKUP(Query1[[#This Row],[ENTERPRISE_ID]], Addresses!$A:$Y,22,0), "Not on HR File")</f>
        <v>0</v>
      </c>
      <c r="AA1552" s="234" t="str">
        <f>IFERROR(VLOOKUP(Query1[[#This Row],[ENTERPRISE_ID]], Addresses!$A:$Y,23,0), "Not on HR File")</f>
        <v>terry</v>
      </c>
      <c r="AB1552" s="234" t="str">
        <f>IFERROR(VLOOKUP(Query1[[#This Row],[ENTERPRISE_ID]], Addresses!$A:$Y,24,0), "Not on HR File")</f>
        <v>MS</v>
      </c>
      <c r="AC1552" s="234" t="str">
        <f>IFERROR(VLOOKUP(Query1[[#This Row],[ENTERPRISE_ID]], Addresses!$A:$Y,25,0), "Not on HR File")</f>
        <v>39170</v>
      </c>
      <c r="AD1552" s="230" t="s">
        <v>12717</v>
      </c>
      <c r="AE1552" s="235">
        <v>46086</v>
      </c>
    </row>
    <row r="1553" spans="1:31" x14ac:dyDescent="0.3">
      <c r="A1553" s="230" t="s">
        <v>2107</v>
      </c>
      <c r="B1553" s="230" t="str">
        <f>Query1[[#This Row],[LAST_NAME]]</f>
        <v>LANDRUS</v>
      </c>
      <c r="C1553" s="230" t="s">
        <v>2108</v>
      </c>
      <c r="D1553" s="230" t="s">
        <v>5638</v>
      </c>
      <c r="E1553" s="230" t="s">
        <v>11221</v>
      </c>
      <c r="F1553" s="230" t="s">
        <v>11222</v>
      </c>
      <c r="G1553" s="230" t="s">
        <v>2109</v>
      </c>
      <c r="H1553" s="230" t="str">
        <f>Query1[[#This Row],[FULL_NAME]]</f>
        <v>BILLY LANDRUS</v>
      </c>
      <c r="I1553" s="230" t="s">
        <v>11223</v>
      </c>
      <c r="J1553" s="230" t="s">
        <v>11224</v>
      </c>
      <c r="K1553" s="230" t="str">
        <f>Query1[[#This Row],[ENTERPRISE_ID]]</f>
        <v>BLANDRU</v>
      </c>
      <c r="L1553" s="231">
        <v>9042409851</v>
      </c>
      <c r="M1553" s="230" t="s">
        <v>5630</v>
      </c>
      <c r="N1553" s="230" t="s">
        <v>11225</v>
      </c>
      <c r="O1553" s="230" t="s">
        <v>11226</v>
      </c>
      <c r="P1553" s="230" t="s">
        <v>11227</v>
      </c>
      <c r="Q1553" s="230" t="s">
        <v>297</v>
      </c>
      <c r="R1553" s="230" t="s">
        <v>11228</v>
      </c>
      <c r="S1553" s="230" t="s">
        <v>5634</v>
      </c>
      <c r="T1553" s="232">
        <v>8998</v>
      </c>
      <c r="U1553" s="230" t="s">
        <v>7643</v>
      </c>
      <c r="V1553" s="230" t="s">
        <v>7644</v>
      </c>
      <c r="W1553" s="233" t="str">
        <f>IFERROR(VLOOKUP(Query1[[#This Row],[ENTERPRISE_ID]],HR_tbl[],2, 0), "Not on HR File")</f>
        <v>Service Technician 1, In-Home</v>
      </c>
      <c r="X1553" s="113">
        <f>IFERROR(VLOOKUP(Query1[[#This Row],[ENTERPRISE_ID]],HR_tbl[],3,0), "Not on HR File")</f>
        <v>37340</v>
      </c>
      <c r="Y1553" s="234" t="str">
        <f>IFERROR(VLOOKUP(Query1[[#This Row],[ENTERPRISE_ID]], Addresses!$A:$Y,21,0), "Not on HR File")</f>
        <v>300 Via Castilla UNIT 102</v>
      </c>
      <c r="Z1553" s="234">
        <f>IFERROR(VLOOKUP(Query1[[#This Row],[ENTERPRISE_ID]], Addresses!$A:$Y,22,0), "Not on HR File")</f>
        <v>0</v>
      </c>
      <c r="AA1553" s="234" t="str">
        <f>IFERROR(VLOOKUP(Query1[[#This Row],[ENTERPRISE_ID]], Addresses!$A:$Y,23,0), "Not on HR File")</f>
        <v>Saint Augustine</v>
      </c>
      <c r="AB1553" s="234" t="str">
        <f>IFERROR(VLOOKUP(Query1[[#This Row],[ENTERPRISE_ID]], Addresses!$A:$Y,24,0), "Not on HR File")</f>
        <v>FL</v>
      </c>
      <c r="AC1553" s="234" t="str">
        <f>IFERROR(VLOOKUP(Query1[[#This Row],[ENTERPRISE_ID]], Addresses!$A:$Y,25,0), "Not on HR File")</f>
        <v>32095</v>
      </c>
      <c r="AD1553" s="230" t="s">
        <v>11229</v>
      </c>
      <c r="AE1553" s="235">
        <v>46086</v>
      </c>
    </row>
    <row r="1554" spans="1:31" x14ac:dyDescent="0.3">
      <c r="A1554" s="230" t="s">
        <v>31735</v>
      </c>
      <c r="B1554" s="230" t="str">
        <f>Query1[[#This Row],[LAST_NAME]]</f>
        <v>MILLS</v>
      </c>
      <c r="C1554" s="230" t="s">
        <v>2152</v>
      </c>
      <c r="D1554" s="230" t="s">
        <v>5682</v>
      </c>
      <c r="E1554" s="230" t="s">
        <v>12144</v>
      </c>
      <c r="F1554" s="230" t="s">
        <v>31736</v>
      </c>
      <c r="G1554" s="230" t="s">
        <v>2153</v>
      </c>
      <c r="H1554" s="230" t="str">
        <f>Query1[[#This Row],[FULL_NAME]]</f>
        <v>MICHAEL MILLS</v>
      </c>
      <c r="I1554" s="230" t="s">
        <v>5320</v>
      </c>
      <c r="J1554" s="230" t="s">
        <v>3909</v>
      </c>
      <c r="K1554" s="230" t="str">
        <f>Query1[[#This Row],[ENTERPRISE_ID]]</f>
        <v>MMILL56</v>
      </c>
      <c r="L1554" s="231">
        <v>9103036797</v>
      </c>
      <c r="M1554" s="230" t="s">
        <v>5630</v>
      </c>
      <c r="N1554" s="230" t="s">
        <v>12145</v>
      </c>
      <c r="O1554" s="230"/>
      <c r="P1554" s="230" t="s">
        <v>5815</v>
      </c>
      <c r="Q1554" s="230" t="s">
        <v>416</v>
      </c>
      <c r="R1554" s="230" t="s">
        <v>10808</v>
      </c>
      <c r="S1554" s="230" t="s">
        <v>5738</v>
      </c>
      <c r="T1554" s="232">
        <v>8998</v>
      </c>
      <c r="U1554" s="230" t="s">
        <v>8779</v>
      </c>
      <c r="V1554" s="230" t="s">
        <v>8780</v>
      </c>
      <c r="W1554" s="233" t="str">
        <f>IFERROR(VLOOKUP(Query1[[#This Row],[ENTERPRISE_ID]],HR_tbl[],2, 0), "Not on HR File")</f>
        <v>Service Technician 1, In-Home</v>
      </c>
      <c r="X1554" s="113">
        <f>IFERROR(VLOOKUP(Query1[[#This Row],[ENTERPRISE_ID]],HR_tbl[],3,0), "Not on HR File")</f>
        <v>42058</v>
      </c>
      <c r="Y1554" s="234" t="str">
        <f>IFERROR(VLOOKUP(Query1[[#This Row],[ENTERPRISE_ID]], Addresses!$A:$Y,21,0), "Not on HR File")</f>
        <v>610 KIMBERLY LN</v>
      </c>
      <c r="Z1554" s="234">
        <f>IFERROR(VLOOKUP(Query1[[#This Row],[ENTERPRISE_ID]], Addresses!$A:$Y,22,0), "Not on HR File")</f>
        <v>0</v>
      </c>
      <c r="AA1554" s="234" t="str">
        <f>IFERROR(VLOOKUP(Query1[[#This Row],[ENTERPRISE_ID]], Addresses!$A:$Y,23,0), "Not on HR File")</f>
        <v>JACKSONVILLE</v>
      </c>
      <c r="AB1554" s="234" t="str">
        <f>IFERROR(VLOOKUP(Query1[[#This Row],[ENTERPRISE_ID]], Addresses!$A:$Y,24,0), "Not on HR File")</f>
        <v>NC</v>
      </c>
      <c r="AC1554" s="234" t="str">
        <f>IFERROR(VLOOKUP(Query1[[#This Row],[ENTERPRISE_ID]], Addresses!$A:$Y,25,0), "Not on HR File")</f>
        <v>28546</v>
      </c>
      <c r="AD1554" s="230" t="s">
        <v>12146</v>
      </c>
      <c r="AE1554" s="235">
        <v>46086</v>
      </c>
    </row>
    <row r="1555" spans="1:31" x14ac:dyDescent="0.3">
      <c r="A1555" s="230" t="s">
        <v>6686</v>
      </c>
      <c r="B1555" s="230" t="str">
        <f>Query1[[#This Row],[LAST_NAME]]</f>
        <v>FARIAS</v>
      </c>
      <c r="C1555" s="230" t="s">
        <v>6687</v>
      </c>
      <c r="D1555" s="230" t="s">
        <v>6524</v>
      </c>
      <c r="E1555" s="230" t="s">
        <v>6688</v>
      </c>
      <c r="F1555" s="230" t="s">
        <v>6689</v>
      </c>
      <c r="G1555" s="230" t="s">
        <v>6690</v>
      </c>
      <c r="H1555" s="230" t="str">
        <f>Query1[[#This Row],[FULL_NAME]]</f>
        <v>BRIAN FARIAS</v>
      </c>
      <c r="I1555" s="230" t="s">
        <v>6691</v>
      </c>
      <c r="J1555" s="230" t="s">
        <v>4028</v>
      </c>
      <c r="K1555" s="230" t="str">
        <f>Query1[[#This Row],[ENTERPRISE_ID]]</f>
        <v>BFARIAS</v>
      </c>
      <c r="L1555" s="231">
        <v>5599296301</v>
      </c>
      <c r="M1555" s="230" t="s">
        <v>5630</v>
      </c>
      <c r="N1555" s="230" t="s">
        <v>6692</v>
      </c>
      <c r="O1555" s="230"/>
      <c r="P1555" s="230" t="s">
        <v>6693</v>
      </c>
      <c r="Q1555" s="230" t="s">
        <v>219</v>
      </c>
      <c r="R1555" s="230" t="s">
        <v>6694</v>
      </c>
      <c r="S1555" s="230" t="s">
        <v>5916</v>
      </c>
      <c r="T1555" s="232">
        <v>8998</v>
      </c>
      <c r="U1555" s="230" t="s">
        <v>6695</v>
      </c>
      <c r="V1555" s="230" t="s">
        <v>6696</v>
      </c>
      <c r="W1555" s="233" t="str">
        <f>IFERROR(VLOOKUP(Query1[[#This Row],[ENTERPRISE_ID]],HR_tbl[],2, 0), "Not on HR File")</f>
        <v>Service Technician 1, In-Home</v>
      </c>
      <c r="X1555" s="113">
        <f>IFERROR(VLOOKUP(Query1[[#This Row],[ENTERPRISE_ID]],HR_tbl[],3,0), "Not on HR File")</f>
        <v>44756</v>
      </c>
      <c r="Y1555" s="234" t="str">
        <f>IFERROR(VLOOKUP(Query1[[#This Row],[ENTERPRISE_ID]], Addresses!$A:$Y,21,0), "Not on HR File")</f>
        <v>2111 vine st</v>
      </c>
      <c r="Z1555" s="234">
        <f>IFERROR(VLOOKUP(Query1[[#This Row],[ENTERPRISE_ID]], Addresses!$A:$Y,22,0), "Not on HR File")</f>
        <v>0</v>
      </c>
      <c r="AA1555" s="234" t="str">
        <f>IFERROR(VLOOKUP(Query1[[#This Row],[ENTERPRISE_ID]], Addresses!$A:$Y,23,0), "Not on HR File")</f>
        <v>SANGER</v>
      </c>
      <c r="AB1555" s="234" t="str">
        <f>IFERROR(VLOOKUP(Query1[[#This Row],[ENTERPRISE_ID]], Addresses!$A:$Y,24,0), "Not on HR File")</f>
        <v>CA</v>
      </c>
      <c r="AC1555" s="234" t="str">
        <f>IFERROR(VLOOKUP(Query1[[#This Row],[ENTERPRISE_ID]], Addresses!$A:$Y,25,0), "Not on HR File")</f>
        <v>93657</v>
      </c>
      <c r="AD1555" s="230" t="s">
        <v>6697</v>
      </c>
      <c r="AE1555" s="235">
        <v>46086</v>
      </c>
    </row>
    <row r="1556" spans="1:31" x14ac:dyDescent="0.3">
      <c r="A1556" s="230" t="s">
        <v>5955</v>
      </c>
      <c r="B1556" s="230" t="str">
        <f>Query1[[#This Row],[LAST_NAME]]</f>
        <v>NIEVES HUERTAS</v>
      </c>
      <c r="C1556" s="230" t="s">
        <v>5956</v>
      </c>
      <c r="D1556" s="230" t="s">
        <v>5957</v>
      </c>
      <c r="E1556" s="230" t="s">
        <v>5958</v>
      </c>
      <c r="F1556" s="230" t="s">
        <v>5959</v>
      </c>
      <c r="G1556" s="230" t="s">
        <v>5960</v>
      </c>
      <c r="H1556" s="230" t="str">
        <f>Query1[[#This Row],[FULL_NAME]]</f>
        <v>NELSON NIEVES HUERTAS</v>
      </c>
      <c r="I1556" s="230" t="s">
        <v>5961</v>
      </c>
      <c r="J1556" s="230" t="s">
        <v>4931</v>
      </c>
      <c r="K1556" s="230" t="str">
        <f>Query1[[#This Row],[ENTERPRISE_ID]]</f>
        <v>NNIEVE</v>
      </c>
      <c r="L1556" s="231">
        <v>9393560251</v>
      </c>
      <c r="M1556" s="230" t="s">
        <v>5630</v>
      </c>
      <c r="N1556" s="230" t="s">
        <v>5962</v>
      </c>
      <c r="O1556" s="230" t="s">
        <v>5963</v>
      </c>
      <c r="P1556" s="230" t="s">
        <v>5964</v>
      </c>
      <c r="Q1556" s="230" t="s">
        <v>5965</v>
      </c>
      <c r="R1556" s="230" t="s">
        <v>5966</v>
      </c>
      <c r="S1556" s="230" t="s">
        <v>5916</v>
      </c>
      <c r="T1556" s="232">
        <v>8842</v>
      </c>
      <c r="U1556" s="230" t="s">
        <v>5967</v>
      </c>
      <c r="V1556" s="230" t="s">
        <v>5968</v>
      </c>
      <c r="W1556" s="233" t="str">
        <f>IFERROR(VLOOKUP(Query1[[#This Row],[ENTERPRISE_ID]],HR_tbl[],2, 0), "Not on HR File")</f>
        <v>Service Technician 1, In-Home</v>
      </c>
      <c r="X1556" s="113">
        <f>IFERROR(VLOOKUP(Query1[[#This Row],[ENTERPRISE_ID]],HR_tbl[],3,0), "Not on HR File")</f>
        <v>31246</v>
      </c>
      <c r="Y1556" s="234" t="str">
        <f>IFERROR(VLOOKUP(Query1[[#This Row],[ENTERPRISE_ID]], Addresses!$A:$Y,21,0), "Not on HR File")</f>
        <v>Valle San Luis</v>
      </c>
      <c r="Z1556" s="234" t="str">
        <f>IFERROR(VLOOKUP(Query1[[#This Row],[ENTERPRISE_ID]], Addresses!$A:$Y,22,0), "Not on HR File")</f>
        <v>185 Via de la Colina</v>
      </c>
      <c r="AA1556" s="234" t="str">
        <f>IFERROR(VLOOKUP(Query1[[#This Row],[ENTERPRISE_ID]], Addresses!$A:$Y,23,0), "Not on HR File")</f>
        <v>CAGUAS</v>
      </c>
      <c r="AB1556" s="234" t="str">
        <f>IFERROR(VLOOKUP(Query1[[#This Row],[ENTERPRISE_ID]], Addresses!$A:$Y,24,0), "Not on HR File")</f>
        <v>PR</v>
      </c>
      <c r="AC1556" s="234" t="str">
        <f>IFERROR(VLOOKUP(Query1[[#This Row],[ENTERPRISE_ID]], Addresses!$A:$Y,25,0), "Not on HR File")</f>
        <v>00725-3369</v>
      </c>
      <c r="AD1556" s="230" t="s">
        <v>5969</v>
      </c>
      <c r="AE1556" s="235">
        <v>46086</v>
      </c>
    </row>
    <row r="1557" spans="1:31" x14ac:dyDescent="0.3">
      <c r="A1557" s="230" t="s">
        <v>15404</v>
      </c>
      <c r="B1557" s="230" t="str">
        <f>Query1[[#This Row],[LAST_NAME]]</f>
        <v>WILLIAMS</v>
      </c>
      <c r="C1557" s="230" t="s">
        <v>15405</v>
      </c>
      <c r="D1557" s="230" t="s">
        <v>5756</v>
      </c>
      <c r="E1557" s="230" t="s">
        <v>15406</v>
      </c>
      <c r="F1557" s="230" t="s">
        <v>15407</v>
      </c>
      <c r="G1557" s="230" t="s">
        <v>15408</v>
      </c>
      <c r="H1557" s="230" t="str">
        <f>Query1[[#This Row],[FULL_NAME]]</f>
        <v>DERRICK WILLIAMS</v>
      </c>
      <c r="I1557" s="230" t="s">
        <v>4106</v>
      </c>
      <c r="J1557" s="230" t="s">
        <v>3986</v>
      </c>
      <c r="K1557" s="230" t="str">
        <f>Query1[[#This Row],[ENTERPRISE_ID]]</f>
        <v>DWILLI2</v>
      </c>
      <c r="L1557" s="231">
        <v>8488780013</v>
      </c>
      <c r="M1557" s="230" t="s">
        <v>5630</v>
      </c>
      <c r="N1557" s="230" t="s">
        <v>15409</v>
      </c>
      <c r="O1557" s="230" t="s">
        <v>15410</v>
      </c>
      <c r="P1557" s="230" t="s">
        <v>15411</v>
      </c>
      <c r="Q1557" s="230" t="s">
        <v>435</v>
      </c>
      <c r="R1557" s="230" t="s">
        <v>15412</v>
      </c>
      <c r="S1557" s="230" t="s">
        <v>5738</v>
      </c>
      <c r="T1557" s="232">
        <v>8998</v>
      </c>
      <c r="U1557" s="230" t="s">
        <v>5764</v>
      </c>
      <c r="V1557" s="230" t="s">
        <v>5765</v>
      </c>
      <c r="W1557" s="233" t="str">
        <f>IFERROR(VLOOKUP(Query1[[#This Row],[ENTERPRISE_ID]],HR_tbl[],2, 0), "Not on HR File")</f>
        <v>Not on HR File</v>
      </c>
      <c r="X1557" s="113" t="str">
        <f>IFERROR(VLOOKUP(Query1[[#This Row],[ENTERPRISE_ID]],HR_tbl[],3,0), "Not on HR File")</f>
        <v>Not on HR File</v>
      </c>
      <c r="Y1557" s="234" t="str">
        <f>IFERROR(VLOOKUP(Query1[[#This Row],[ENTERPRISE_ID]], Addresses!$A:$Y,21,0), "Not on HR File")</f>
        <v>Not on HR File</v>
      </c>
      <c r="Z1557" s="234" t="str">
        <f>IFERROR(VLOOKUP(Query1[[#This Row],[ENTERPRISE_ID]], Addresses!$A:$Y,22,0), "Not on HR File")</f>
        <v>Not on HR File</v>
      </c>
      <c r="AA1557" s="234" t="str">
        <f>IFERROR(VLOOKUP(Query1[[#This Row],[ENTERPRISE_ID]], Addresses!$A:$Y,23,0), "Not on HR File")</f>
        <v>Not on HR File</v>
      </c>
      <c r="AB1557" s="234" t="str">
        <f>IFERROR(VLOOKUP(Query1[[#This Row],[ENTERPRISE_ID]], Addresses!$A:$Y,24,0), "Not on HR File")</f>
        <v>Not on HR File</v>
      </c>
      <c r="AC1557" s="234" t="str">
        <f>IFERROR(VLOOKUP(Query1[[#This Row],[ENTERPRISE_ID]], Addresses!$A:$Y,25,0), "Not on HR File")</f>
        <v>Not on HR File</v>
      </c>
      <c r="AD1557" s="230" t="s">
        <v>15413</v>
      </c>
      <c r="AE1557" s="235">
        <v>46086</v>
      </c>
    </row>
    <row r="1558" spans="1:31" x14ac:dyDescent="0.3">
      <c r="A1558" s="230" t="s">
        <v>9974</v>
      </c>
      <c r="B1558" s="230" t="str">
        <f>Query1[[#This Row],[LAST_NAME]]</f>
        <v>SHABAZZ</v>
      </c>
      <c r="C1558" s="230" t="s">
        <v>9975</v>
      </c>
      <c r="D1558" s="230" t="s">
        <v>5627</v>
      </c>
      <c r="E1558" s="230" t="s">
        <v>9976</v>
      </c>
      <c r="F1558" s="230" t="s">
        <v>9977</v>
      </c>
      <c r="G1558" s="230" t="s">
        <v>9978</v>
      </c>
      <c r="H1558" s="230" t="str">
        <f>Query1[[#This Row],[FULL_NAME]]</f>
        <v>ABDUR-RAHIM SHABAZZ</v>
      </c>
      <c r="I1558" s="230" t="s">
        <v>9979</v>
      </c>
      <c r="J1558" s="230" t="s">
        <v>9980</v>
      </c>
      <c r="K1558" s="230" t="str">
        <f>Query1[[#This Row],[ENTERPRISE_ID]]</f>
        <v>ASHABAZ</v>
      </c>
      <c r="L1558" s="231">
        <v>4696535610</v>
      </c>
      <c r="M1558" s="230" t="s">
        <v>5630</v>
      </c>
      <c r="N1558" s="230" t="s">
        <v>9981</v>
      </c>
      <c r="O1558" s="230"/>
      <c r="P1558" s="230" t="s">
        <v>9982</v>
      </c>
      <c r="Q1558" s="230" t="s">
        <v>279</v>
      </c>
      <c r="R1558" s="230" t="s">
        <v>9983</v>
      </c>
      <c r="S1558" s="230" t="s">
        <v>5634</v>
      </c>
      <c r="T1558" s="232">
        <v>8998</v>
      </c>
      <c r="U1558" s="230" t="s">
        <v>3666</v>
      </c>
      <c r="V1558" s="230" t="s">
        <v>6483</v>
      </c>
      <c r="W1558" s="233" t="str">
        <f>IFERROR(VLOOKUP(Query1[[#This Row],[ENTERPRISE_ID]],HR_tbl[],2, 0), "Not on HR File")</f>
        <v>HVAC Svc Tech II, Break/Fix</v>
      </c>
      <c r="X1558" s="113">
        <f>IFERROR(VLOOKUP(Query1[[#This Row],[ENTERPRISE_ID]],HR_tbl[],3,0), "Not on HR File")</f>
        <v>45041</v>
      </c>
      <c r="Y1558" s="234" t="str">
        <f>IFERROR(VLOOKUP(Query1[[#This Row],[ENTERPRISE_ID]], Addresses!$A:$Y,21,0), "Not on HR File")</f>
        <v>3216 NTH 18TH</v>
      </c>
      <c r="Z1558" s="234">
        <f>IFERROR(VLOOKUP(Query1[[#This Row],[ENTERPRISE_ID]], Addresses!$A:$Y,22,0), "Not on HR File")</f>
        <v>0</v>
      </c>
      <c r="AA1558" s="234" t="str">
        <f>IFERROR(VLOOKUP(Query1[[#This Row],[ENTERPRISE_ID]], Addresses!$A:$Y,23,0), "Not on HR File")</f>
        <v>WACO</v>
      </c>
      <c r="AB1558" s="234" t="str">
        <f>IFERROR(VLOOKUP(Query1[[#This Row],[ENTERPRISE_ID]], Addresses!$A:$Y,24,0), "Not on HR File")</f>
        <v>TX</v>
      </c>
      <c r="AC1558" s="234" t="str">
        <f>IFERROR(VLOOKUP(Query1[[#This Row],[ENTERPRISE_ID]], Addresses!$A:$Y,25,0), "Not on HR File")</f>
        <v>76708</v>
      </c>
      <c r="AD1558" s="230" t="s">
        <v>9984</v>
      </c>
      <c r="AE1558" s="235">
        <v>46086</v>
      </c>
    </row>
    <row r="1559" spans="1:31" x14ac:dyDescent="0.3">
      <c r="A1559" s="230" t="s">
        <v>5250</v>
      </c>
      <c r="B1559" s="230" t="str">
        <f>Query1[[#This Row],[LAST_NAME]]</f>
        <v>BANKS</v>
      </c>
      <c r="C1559" s="230" t="s">
        <v>14021</v>
      </c>
      <c r="D1559" s="230" t="s">
        <v>6304</v>
      </c>
      <c r="E1559" s="230" t="s">
        <v>14022</v>
      </c>
      <c r="F1559" s="230" t="s">
        <v>14023</v>
      </c>
      <c r="G1559" s="230" t="s">
        <v>5251</v>
      </c>
      <c r="H1559" s="230" t="str">
        <f>Query1[[#This Row],[FULL_NAME]]</f>
        <v>RICHARD BANKS</v>
      </c>
      <c r="I1559" s="230" t="s">
        <v>4322</v>
      </c>
      <c r="J1559" s="230" t="s">
        <v>3953</v>
      </c>
      <c r="K1559" s="230" t="str">
        <f>Query1[[#This Row],[ENTERPRISE_ID]]</f>
        <v>RBANKS</v>
      </c>
      <c r="L1559" s="231">
        <v>9132786326</v>
      </c>
      <c r="M1559" s="230" t="s">
        <v>5630</v>
      </c>
      <c r="N1559" s="230" t="s">
        <v>14024</v>
      </c>
      <c r="O1559" s="230"/>
      <c r="P1559" s="230" t="s">
        <v>14025</v>
      </c>
      <c r="Q1559" s="230" t="s">
        <v>549</v>
      </c>
      <c r="R1559" s="230" t="s">
        <v>14026</v>
      </c>
      <c r="S1559" s="230" t="s">
        <v>5916</v>
      </c>
      <c r="T1559" s="232">
        <v>8998</v>
      </c>
      <c r="U1559" s="230" t="s">
        <v>6907</v>
      </c>
      <c r="V1559" s="230" t="s">
        <v>6908</v>
      </c>
      <c r="W1559" s="233" t="str">
        <f>IFERROR(VLOOKUP(Query1[[#This Row],[ENTERPRISE_ID]],HR_tbl[],2, 0), "Not on HR File")</f>
        <v>Service Technician 1, In-Home</v>
      </c>
      <c r="X1559" s="113">
        <f>IFERROR(VLOOKUP(Query1[[#This Row],[ENTERPRISE_ID]],HR_tbl[],3,0), "Not on HR File")</f>
        <v>44875</v>
      </c>
      <c r="Y1559" s="234" t="str">
        <f>IFERROR(VLOOKUP(Query1[[#This Row],[ENTERPRISE_ID]], Addresses!$A:$Y,21,0), "Not on HR File")</f>
        <v>5722 METCALF CT.</v>
      </c>
      <c r="Z1559" s="234">
        <f>IFERROR(VLOOKUP(Query1[[#This Row],[ENTERPRISE_ID]], Addresses!$A:$Y,22,0), "Not on HR File")</f>
        <v>0</v>
      </c>
      <c r="AA1559" s="234" t="str">
        <f>IFERROR(VLOOKUP(Query1[[#This Row],[ENTERPRISE_ID]], Addresses!$A:$Y,23,0), "Not on HR File")</f>
        <v>OVERLAND PARK</v>
      </c>
      <c r="AB1559" s="234" t="str">
        <f>IFERROR(VLOOKUP(Query1[[#This Row],[ENTERPRISE_ID]], Addresses!$A:$Y,24,0), "Not on HR File")</f>
        <v>KS</v>
      </c>
      <c r="AC1559" s="234" t="str">
        <f>IFERROR(VLOOKUP(Query1[[#This Row],[ENTERPRISE_ID]], Addresses!$A:$Y,25,0), "Not on HR File")</f>
        <v>66202</v>
      </c>
      <c r="AD1559" s="230" t="s">
        <v>14027</v>
      </c>
      <c r="AE1559" s="235">
        <v>46086</v>
      </c>
    </row>
    <row r="1560" spans="1:31" x14ac:dyDescent="0.3">
      <c r="A1560" s="230" t="s">
        <v>2331</v>
      </c>
      <c r="B1560" s="230" t="str">
        <f>Query1[[#This Row],[LAST_NAME]]</f>
        <v>CARTER</v>
      </c>
      <c r="C1560" s="230" t="s">
        <v>17880</v>
      </c>
      <c r="D1560" s="230" t="s">
        <v>5822</v>
      </c>
      <c r="E1560" s="230" t="s">
        <v>17881</v>
      </c>
      <c r="F1560" s="230" t="s">
        <v>17882</v>
      </c>
      <c r="G1560" s="230" t="s">
        <v>17883</v>
      </c>
      <c r="H1560" s="230" t="str">
        <f>Query1[[#This Row],[FULL_NAME]]</f>
        <v>TREMAINE CARTER</v>
      </c>
      <c r="I1560" s="230" t="s">
        <v>17884</v>
      </c>
      <c r="J1560" s="230" t="s">
        <v>17885</v>
      </c>
      <c r="K1560" s="230" t="str">
        <f>Query1[[#This Row],[ENTERPRISE_ID]]</f>
        <v>TCARTE3</v>
      </c>
      <c r="L1560" s="231">
        <v>8459030325</v>
      </c>
      <c r="M1560" s="230" t="s">
        <v>5630</v>
      </c>
      <c r="N1560" s="230" t="s">
        <v>17886</v>
      </c>
      <c r="O1560" s="230"/>
      <c r="P1560" s="230" t="s">
        <v>17887</v>
      </c>
      <c r="Q1560" s="230" t="s">
        <v>318</v>
      </c>
      <c r="R1560" s="230" t="s">
        <v>17888</v>
      </c>
      <c r="S1560" s="230" t="s">
        <v>5664</v>
      </c>
      <c r="T1560" s="232">
        <v>8998</v>
      </c>
      <c r="U1560" s="230" t="s">
        <v>10684</v>
      </c>
      <c r="V1560" s="230"/>
      <c r="W1560" s="233" t="str">
        <f>IFERROR(VLOOKUP(Query1[[#This Row],[ENTERPRISE_ID]],HR_tbl[],2, 0), "Not on HR File")</f>
        <v>Service Technician 2, Trainee</v>
      </c>
      <c r="X1560" s="113">
        <f>IFERROR(VLOOKUP(Query1[[#This Row],[ENTERPRISE_ID]],HR_tbl[],3,0), "Not on HR File")</f>
        <v>46068</v>
      </c>
      <c r="Y1560" s="234" t="str">
        <f>IFERROR(VLOOKUP(Query1[[#This Row],[ENTERPRISE_ID]], Addresses!$A:$Y,21,0), "Not on HR File")</f>
        <v>Not on HR File</v>
      </c>
      <c r="Z1560" s="234" t="str">
        <f>IFERROR(VLOOKUP(Query1[[#This Row],[ENTERPRISE_ID]], Addresses!$A:$Y,22,0), "Not on HR File")</f>
        <v>Not on HR File</v>
      </c>
      <c r="AA1560" s="234" t="str">
        <f>IFERROR(VLOOKUP(Query1[[#This Row],[ENTERPRISE_ID]], Addresses!$A:$Y,23,0), "Not on HR File")</f>
        <v>Not on HR File</v>
      </c>
      <c r="AB1560" s="234" t="str">
        <f>IFERROR(VLOOKUP(Query1[[#This Row],[ENTERPRISE_ID]], Addresses!$A:$Y,24,0), "Not on HR File")</f>
        <v>Not on HR File</v>
      </c>
      <c r="AC1560" s="234" t="str">
        <f>IFERROR(VLOOKUP(Query1[[#This Row],[ENTERPRISE_ID]], Addresses!$A:$Y,25,0), "Not on HR File")</f>
        <v>Not on HR File</v>
      </c>
      <c r="AD1560" s="230" t="s">
        <v>17889</v>
      </c>
      <c r="AE1560" s="235">
        <v>46086</v>
      </c>
    </row>
    <row r="1561" spans="1:31" x14ac:dyDescent="0.3">
      <c r="A1561" s="230" t="s">
        <v>12562</v>
      </c>
      <c r="B1561" s="230" t="str">
        <f>Query1[[#This Row],[LAST_NAME]]</f>
        <v>GULLEY</v>
      </c>
      <c r="C1561" s="230" t="s">
        <v>12563</v>
      </c>
      <c r="D1561" s="230" t="s">
        <v>5708</v>
      </c>
      <c r="E1561" s="230" t="s">
        <v>12564</v>
      </c>
      <c r="F1561" s="230" t="s">
        <v>12565</v>
      </c>
      <c r="G1561" s="230" t="s">
        <v>12566</v>
      </c>
      <c r="H1561" s="230" t="str">
        <f>Query1[[#This Row],[FULL_NAME]]</f>
        <v>AUNDRAY GULLEY</v>
      </c>
      <c r="I1561" s="230" t="s">
        <v>12567</v>
      </c>
      <c r="J1561" s="230" t="s">
        <v>12568</v>
      </c>
      <c r="K1561" s="230" t="str">
        <f>Query1[[#This Row],[ENTERPRISE_ID]]</f>
        <v>AGULLEY</v>
      </c>
      <c r="L1561" s="231">
        <v>5014284082</v>
      </c>
      <c r="M1561" s="230" t="s">
        <v>5630</v>
      </c>
      <c r="N1561" s="230" t="s">
        <v>12569</v>
      </c>
      <c r="O1561" s="230"/>
      <c r="P1561" s="230" t="s">
        <v>6494</v>
      </c>
      <c r="Q1561" s="230" t="s">
        <v>983</v>
      </c>
      <c r="R1561" s="230" t="s">
        <v>12570</v>
      </c>
      <c r="S1561" s="230" t="s">
        <v>5714</v>
      </c>
      <c r="T1561" s="232">
        <v>8998</v>
      </c>
      <c r="U1561" s="230" t="s">
        <v>1210</v>
      </c>
      <c r="V1561" s="230" t="s">
        <v>8715</v>
      </c>
      <c r="W1561" s="233" t="str">
        <f>IFERROR(VLOOKUP(Query1[[#This Row],[ENTERPRISE_ID]],HR_tbl[],2, 0), "Not on HR File")</f>
        <v>Service Technician 3, In-Home</v>
      </c>
      <c r="X1561" s="113">
        <f>IFERROR(VLOOKUP(Query1[[#This Row],[ENTERPRISE_ID]],HR_tbl[],3,0), "Not on HR File")</f>
        <v>45872</v>
      </c>
      <c r="Y1561" s="234" t="str">
        <f>IFERROR(VLOOKUP(Query1[[#This Row],[ENTERPRISE_ID]], Addresses!$A:$Y,21,0), "Not on HR File")</f>
        <v>1640 SOUTHERN HILLS DRIVE</v>
      </c>
      <c r="Z1561" s="234">
        <f>IFERROR(VLOOKUP(Query1[[#This Row],[ENTERPRISE_ID]], Addresses!$A:$Y,22,0), "Not on HR File")</f>
        <v>0</v>
      </c>
      <c r="AA1561" s="234" t="str">
        <f>IFERROR(VLOOKUP(Query1[[#This Row],[ENTERPRISE_ID]], Addresses!$A:$Y,23,0), "Not on HR File")</f>
        <v>CONWAY</v>
      </c>
      <c r="AB1561" s="234" t="str">
        <f>IFERROR(VLOOKUP(Query1[[#This Row],[ENTERPRISE_ID]], Addresses!$A:$Y,24,0), "Not on HR File")</f>
        <v>AR</v>
      </c>
      <c r="AC1561" s="234" t="str">
        <f>IFERROR(VLOOKUP(Query1[[#This Row],[ENTERPRISE_ID]], Addresses!$A:$Y,25,0), "Not on HR File")</f>
        <v>72034</v>
      </c>
      <c r="AD1561" s="230" t="s">
        <v>12571</v>
      </c>
      <c r="AE1561" s="235">
        <v>46086</v>
      </c>
    </row>
    <row r="1562" spans="1:31" x14ac:dyDescent="0.3">
      <c r="A1562" s="230" t="s">
        <v>16258</v>
      </c>
      <c r="B1562" s="230" t="str">
        <f>Query1[[#This Row],[LAST_NAME]]</f>
        <v>FULGHUM</v>
      </c>
      <c r="C1562" s="230" t="s">
        <v>16259</v>
      </c>
      <c r="D1562" s="230" t="s">
        <v>5682</v>
      </c>
      <c r="E1562" s="230" t="s">
        <v>16260</v>
      </c>
      <c r="F1562" s="230" t="s">
        <v>16261</v>
      </c>
      <c r="G1562" s="230" t="s">
        <v>16262</v>
      </c>
      <c r="H1562" s="230" t="str">
        <f>Query1[[#This Row],[FULL_NAME]]</f>
        <v>ANDREW FULGHUM</v>
      </c>
      <c r="I1562" s="230" t="s">
        <v>16263</v>
      </c>
      <c r="J1562" s="230" t="s">
        <v>4248</v>
      </c>
      <c r="K1562" s="230" t="str">
        <f>Query1[[#This Row],[ENTERPRISE_ID]]</f>
        <v>DFULGHU</v>
      </c>
      <c r="L1562" s="231">
        <v>3369018460</v>
      </c>
      <c r="M1562" s="230" t="s">
        <v>5630</v>
      </c>
      <c r="N1562" s="230" t="s">
        <v>16264</v>
      </c>
      <c r="O1562" s="230"/>
      <c r="P1562" s="230" t="s">
        <v>5688</v>
      </c>
      <c r="Q1562" s="230" t="s">
        <v>416</v>
      </c>
      <c r="R1562" s="230" t="s">
        <v>16265</v>
      </c>
      <c r="S1562" s="230" t="s">
        <v>5738</v>
      </c>
      <c r="T1562" s="232">
        <v>8998</v>
      </c>
      <c r="U1562" s="230" t="s">
        <v>5690</v>
      </c>
      <c r="V1562" s="230" t="s">
        <v>5691</v>
      </c>
      <c r="W1562" s="233" t="str">
        <f>IFERROR(VLOOKUP(Query1[[#This Row],[ENTERPRISE_ID]],HR_tbl[],2, 0), "Not on HR File")</f>
        <v>Service Technician 2, In-Home</v>
      </c>
      <c r="X1562" s="113">
        <f>IFERROR(VLOOKUP(Query1[[#This Row],[ENTERPRISE_ID]],HR_tbl[],3,0), "Not on HR File")</f>
        <v>43397</v>
      </c>
      <c r="Y1562" s="234" t="str">
        <f>IFERROR(VLOOKUP(Query1[[#This Row],[ENTERPRISE_ID]], Addresses!$A:$Y,21,0), "Not on HR File")</f>
        <v>2130 Woccon Path</v>
      </c>
      <c r="Z1562" s="234">
        <f>IFERROR(VLOOKUP(Query1[[#This Row],[ENTERPRISE_ID]], Addresses!$A:$Y,22,0), "Not on HR File")</f>
        <v>0</v>
      </c>
      <c r="AA1562" s="234" t="str">
        <f>IFERROR(VLOOKUP(Query1[[#This Row],[ENTERPRISE_ID]], Addresses!$A:$Y,23,0), "Not on HR File")</f>
        <v>WINSTON-SALEM</v>
      </c>
      <c r="AB1562" s="234" t="str">
        <f>IFERROR(VLOOKUP(Query1[[#This Row],[ENTERPRISE_ID]], Addresses!$A:$Y,24,0), "Not on HR File")</f>
        <v>NC</v>
      </c>
      <c r="AC1562" s="234" t="str">
        <f>IFERROR(VLOOKUP(Query1[[#This Row],[ENTERPRISE_ID]], Addresses!$A:$Y,25,0), "Not on HR File")</f>
        <v>27127</v>
      </c>
      <c r="AD1562" s="230" t="s">
        <v>16266</v>
      </c>
      <c r="AE1562" s="235">
        <v>46086</v>
      </c>
    </row>
    <row r="1563" spans="1:31" x14ac:dyDescent="0.3">
      <c r="A1563" s="230" t="s">
        <v>11323</v>
      </c>
      <c r="B1563" s="230" t="str">
        <f>Query1[[#This Row],[LAST_NAME]]</f>
        <v>RUIZ</v>
      </c>
      <c r="C1563" s="230" t="s">
        <v>11324</v>
      </c>
      <c r="D1563" s="230" t="s">
        <v>6040</v>
      </c>
      <c r="E1563" s="230" t="s">
        <v>11325</v>
      </c>
      <c r="F1563" s="230" t="s">
        <v>11326</v>
      </c>
      <c r="G1563" s="230" t="s">
        <v>11327</v>
      </c>
      <c r="H1563" s="230" t="str">
        <f>Query1[[#This Row],[FULL_NAME]]</f>
        <v>ISAAC RUIZ</v>
      </c>
      <c r="I1563" s="230" t="s">
        <v>4646</v>
      </c>
      <c r="J1563" s="230" t="s">
        <v>4606</v>
      </c>
      <c r="K1563" s="230" t="str">
        <f>Query1[[#This Row],[ENTERPRISE_ID]]</f>
        <v>IRUIZ4</v>
      </c>
      <c r="L1563" s="231">
        <v>5625698493</v>
      </c>
      <c r="M1563" s="230" t="s">
        <v>5630</v>
      </c>
      <c r="N1563" s="230" t="s">
        <v>11328</v>
      </c>
      <c r="O1563" s="230"/>
      <c r="P1563" s="230" t="s">
        <v>6996</v>
      </c>
      <c r="Q1563" s="230" t="s">
        <v>219</v>
      </c>
      <c r="R1563" s="230" t="s">
        <v>6997</v>
      </c>
      <c r="S1563" s="230" t="s">
        <v>5714</v>
      </c>
      <c r="T1563" s="232">
        <v>8998</v>
      </c>
      <c r="U1563" s="230" t="s">
        <v>5162</v>
      </c>
      <c r="V1563" s="230" t="s">
        <v>7512</v>
      </c>
      <c r="W1563" s="233" t="str">
        <f>IFERROR(VLOOKUP(Query1[[#This Row],[ENTERPRISE_ID]],HR_tbl[],2, 0), "Not on HR File")</f>
        <v>Service Technician 1, In-Home</v>
      </c>
      <c r="X1563" s="113">
        <f>IFERROR(VLOOKUP(Query1[[#This Row],[ENTERPRISE_ID]],HR_tbl[],3,0), "Not on HR File")</f>
        <v>33829</v>
      </c>
      <c r="Y1563" s="234" t="str">
        <f>IFERROR(VLOOKUP(Query1[[#This Row],[ENTERPRISE_ID]], Addresses!$A:$Y,21,0), "Not on HR File")</f>
        <v>13916 GRIDLEY RD</v>
      </c>
      <c r="Z1563" s="234">
        <f>IFERROR(VLOOKUP(Query1[[#This Row],[ENTERPRISE_ID]], Addresses!$A:$Y,22,0), "Not on HR File")</f>
        <v>0</v>
      </c>
      <c r="AA1563" s="234" t="str">
        <f>IFERROR(VLOOKUP(Query1[[#This Row],[ENTERPRISE_ID]], Addresses!$A:$Y,23,0), "Not on HR File")</f>
        <v>NORWALK</v>
      </c>
      <c r="AB1563" s="234" t="str">
        <f>IFERROR(VLOOKUP(Query1[[#This Row],[ENTERPRISE_ID]], Addresses!$A:$Y,24,0), "Not on HR File")</f>
        <v>CA</v>
      </c>
      <c r="AC1563" s="234" t="str">
        <f>IFERROR(VLOOKUP(Query1[[#This Row],[ENTERPRISE_ID]], Addresses!$A:$Y,25,0), "Not on HR File")</f>
        <v>90650</v>
      </c>
      <c r="AD1563" s="230" t="s">
        <v>11329</v>
      </c>
      <c r="AE1563" s="235">
        <v>46086</v>
      </c>
    </row>
    <row r="1564" spans="1:31" x14ac:dyDescent="0.3">
      <c r="A1564" s="230" t="s">
        <v>15164</v>
      </c>
      <c r="B1564" s="230" t="str">
        <f>Query1[[#This Row],[LAST_NAME]]</f>
        <v>SMITH</v>
      </c>
      <c r="C1564" s="230" t="s">
        <v>15165</v>
      </c>
      <c r="D1564" s="230" t="s">
        <v>5756</v>
      </c>
      <c r="E1564" s="230" t="s">
        <v>15166</v>
      </c>
      <c r="F1564" s="230" t="s">
        <v>15167</v>
      </c>
      <c r="G1564" s="230" t="s">
        <v>15168</v>
      </c>
      <c r="H1564" s="230" t="str">
        <f>Query1[[#This Row],[FULL_NAME]]</f>
        <v>STEVEN SMITH</v>
      </c>
      <c r="I1564" s="230" t="s">
        <v>4459</v>
      </c>
      <c r="J1564" s="230" t="s">
        <v>4601</v>
      </c>
      <c r="K1564" s="230" t="str">
        <f>Query1[[#This Row],[ENTERPRISE_ID]]</f>
        <v>SSMI94</v>
      </c>
      <c r="L1564" s="231">
        <v>7177067950</v>
      </c>
      <c r="M1564" s="230" t="s">
        <v>5630</v>
      </c>
      <c r="N1564" s="230" t="s">
        <v>15169</v>
      </c>
      <c r="O1564" s="230" t="s">
        <v>15170</v>
      </c>
      <c r="P1564" s="230" t="s">
        <v>1509</v>
      </c>
      <c r="Q1564" s="230" t="s">
        <v>435</v>
      </c>
      <c r="R1564" s="230" t="s">
        <v>15171</v>
      </c>
      <c r="S1564" s="230" t="s">
        <v>5738</v>
      </c>
      <c r="T1564" s="232">
        <v>8998</v>
      </c>
      <c r="U1564" s="230" t="s">
        <v>5764</v>
      </c>
      <c r="V1564" s="230" t="s">
        <v>5765</v>
      </c>
      <c r="W1564" s="233" t="str">
        <f>IFERROR(VLOOKUP(Query1[[#This Row],[ENTERPRISE_ID]],HR_tbl[],2, 0), "Not on HR File")</f>
        <v>Service Technician 1, In Home</v>
      </c>
      <c r="X1564" s="113">
        <f>IFERROR(VLOOKUP(Query1[[#This Row],[ENTERPRISE_ID]],HR_tbl[],3,0), "Not on HR File")</f>
        <v>31547</v>
      </c>
      <c r="Y1564" s="234" t="str">
        <f>IFERROR(VLOOKUP(Query1[[#This Row],[ENTERPRISE_ID]], Addresses!$A:$Y,21,0), "Not on HR File")</f>
        <v>1133 POPLAR DR.</v>
      </c>
      <c r="Z1564" s="234">
        <f>IFERROR(VLOOKUP(Query1[[#This Row],[ENTERPRISE_ID]], Addresses!$A:$Y,22,0), "Not on HR File")</f>
        <v>0</v>
      </c>
      <c r="AA1564" s="234" t="str">
        <f>IFERROR(VLOOKUP(Query1[[#This Row],[ENTERPRISE_ID]], Addresses!$A:$Y,23,0), "Not on HR File")</f>
        <v>NARVON</v>
      </c>
      <c r="AB1564" s="234" t="str">
        <f>IFERROR(VLOOKUP(Query1[[#This Row],[ENTERPRISE_ID]], Addresses!$A:$Y,24,0), "Not on HR File")</f>
        <v>PA</v>
      </c>
      <c r="AC1564" s="234" t="str">
        <f>IFERROR(VLOOKUP(Query1[[#This Row],[ENTERPRISE_ID]], Addresses!$A:$Y,25,0), "Not on HR File")</f>
        <v>17555</v>
      </c>
      <c r="AD1564" s="230" t="s">
        <v>15172</v>
      </c>
      <c r="AE1564" s="235">
        <v>46086</v>
      </c>
    </row>
    <row r="1565" spans="1:31" x14ac:dyDescent="0.3">
      <c r="A1565" s="230" t="s">
        <v>3985</v>
      </c>
      <c r="B1565" s="230" t="str">
        <f>Query1[[#This Row],[LAST_NAME]]</f>
        <v>AIDEN</v>
      </c>
      <c r="C1565" s="230" t="s">
        <v>10125</v>
      </c>
      <c r="D1565" s="230" t="s">
        <v>5682</v>
      </c>
      <c r="E1565" s="230" t="s">
        <v>10126</v>
      </c>
      <c r="F1565" s="230" t="s">
        <v>10127</v>
      </c>
      <c r="G1565" s="230" t="s">
        <v>3988</v>
      </c>
      <c r="H1565" s="230" t="str">
        <f>Query1[[#This Row],[FULL_NAME]]</f>
        <v>DERRICK AIDEN</v>
      </c>
      <c r="I1565" s="230" t="s">
        <v>3987</v>
      </c>
      <c r="J1565" s="230" t="s">
        <v>3986</v>
      </c>
      <c r="K1565" s="230" t="str">
        <f>Query1[[#This Row],[ENTERPRISE_ID]]</f>
        <v>DAIDEN</v>
      </c>
      <c r="L1565" s="231">
        <v>7572846540</v>
      </c>
      <c r="M1565" s="230" t="s">
        <v>5630</v>
      </c>
      <c r="N1565" s="230" t="s">
        <v>10128</v>
      </c>
      <c r="O1565" s="230"/>
      <c r="P1565" s="230" t="s">
        <v>6914</v>
      </c>
      <c r="Q1565" s="230" t="s">
        <v>328</v>
      </c>
      <c r="R1565" s="230" t="s">
        <v>10129</v>
      </c>
      <c r="S1565" s="230" t="s">
        <v>5738</v>
      </c>
      <c r="T1565" s="232">
        <v>8998</v>
      </c>
      <c r="U1565" s="230" t="s">
        <v>6655</v>
      </c>
      <c r="V1565" s="230" t="s">
        <v>6656</v>
      </c>
      <c r="W1565" s="233" t="str">
        <f>IFERROR(VLOOKUP(Query1[[#This Row],[ENTERPRISE_ID]],HR_tbl[],2, 0), "Not on HR File")</f>
        <v>Service Technician 1, In-Home</v>
      </c>
      <c r="X1565" s="113">
        <f>IFERROR(VLOOKUP(Query1[[#This Row],[ENTERPRISE_ID]],HR_tbl[],3,0), "Not on HR File")</f>
        <v>44329</v>
      </c>
      <c r="Y1565" s="234" t="str">
        <f>IFERROR(VLOOKUP(Query1[[#This Row],[ENTERPRISE_ID]], Addresses!$A:$Y,21,0), "Not on HR File")</f>
        <v>825 80TH STREET</v>
      </c>
      <c r="Z1565" s="234">
        <f>IFERROR(VLOOKUP(Query1[[#This Row],[ENTERPRISE_ID]], Addresses!$A:$Y,22,0), "Not on HR File")</f>
        <v>0</v>
      </c>
      <c r="AA1565" s="234" t="str">
        <f>IFERROR(VLOOKUP(Query1[[#This Row],[ENTERPRISE_ID]], Addresses!$A:$Y,23,0), "Not on HR File")</f>
        <v>NEWPORT NEWS</v>
      </c>
      <c r="AB1565" s="234" t="str">
        <f>IFERROR(VLOOKUP(Query1[[#This Row],[ENTERPRISE_ID]], Addresses!$A:$Y,24,0), "Not on HR File")</f>
        <v>VA</v>
      </c>
      <c r="AC1565" s="234" t="str">
        <f>IFERROR(VLOOKUP(Query1[[#This Row],[ENTERPRISE_ID]], Addresses!$A:$Y,25,0), "Not on HR File")</f>
        <v>23605</v>
      </c>
      <c r="AD1565" s="230" t="s">
        <v>10130</v>
      </c>
      <c r="AE1565" s="235">
        <v>46086</v>
      </c>
    </row>
    <row r="1566" spans="1:31" x14ac:dyDescent="0.3">
      <c r="A1566" s="230" t="s">
        <v>4681</v>
      </c>
      <c r="B1566" s="230" t="str">
        <f>Query1[[#This Row],[LAST_NAME]]</f>
        <v>RICKETTS</v>
      </c>
      <c r="C1566" s="230" t="s">
        <v>8219</v>
      </c>
      <c r="D1566" s="230" t="s">
        <v>6091</v>
      </c>
      <c r="E1566" s="230" t="s">
        <v>8220</v>
      </c>
      <c r="F1566" s="230" t="s">
        <v>8221</v>
      </c>
      <c r="G1566" s="230" t="s">
        <v>4683</v>
      </c>
      <c r="H1566" s="230" t="str">
        <f>Query1[[#This Row],[FULL_NAME]]</f>
        <v>KEVIN RICKETTS</v>
      </c>
      <c r="I1566" s="230" t="s">
        <v>4682</v>
      </c>
      <c r="J1566" s="230" t="s">
        <v>4012</v>
      </c>
      <c r="K1566" s="230" t="str">
        <f>Query1[[#This Row],[ENTERPRISE_ID]]</f>
        <v>KRICKET</v>
      </c>
      <c r="L1566" s="231">
        <v>2482693385</v>
      </c>
      <c r="M1566" s="230" t="s">
        <v>5630</v>
      </c>
      <c r="N1566" s="230" t="s">
        <v>8222</v>
      </c>
      <c r="O1566" s="230"/>
      <c r="P1566" s="230" t="s">
        <v>4684</v>
      </c>
      <c r="Q1566" s="230" t="s">
        <v>752</v>
      </c>
      <c r="R1566" s="230" t="s">
        <v>8223</v>
      </c>
      <c r="S1566" s="230" t="s">
        <v>5714</v>
      </c>
      <c r="T1566" s="232">
        <v>8998</v>
      </c>
      <c r="U1566" s="230" t="s">
        <v>5995</v>
      </c>
      <c r="V1566" s="230" t="s">
        <v>5996</v>
      </c>
      <c r="W1566" s="233" t="str">
        <f>IFERROR(VLOOKUP(Query1[[#This Row],[ENTERPRISE_ID]],HR_tbl[],2, 0), "Not on HR File")</f>
        <v>Lead Service Tech, In-Home</v>
      </c>
      <c r="X1566" s="113">
        <f>IFERROR(VLOOKUP(Query1[[#This Row],[ENTERPRISE_ID]],HR_tbl[],3,0), "Not on HR File")</f>
        <v>35604</v>
      </c>
      <c r="Y1566" s="234" t="str">
        <f>IFERROR(VLOOKUP(Query1[[#This Row],[ENTERPRISE_ID]], Addresses!$A:$Y,21,0), "Not on HR File")</f>
        <v>17210 RICHARD</v>
      </c>
      <c r="Z1566" s="234">
        <f>IFERROR(VLOOKUP(Query1[[#This Row],[ENTERPRISE_ID]], Addresses!$A:$Y,22,0), "Not on HR File")</f>
        <v>0</v>
      </c>
      <c r="AA1566" s="234" t="str">
        <f>IFERROR(VLOOKUP(Query1[[#This Row],[ENTERPRISE_ID]], Addresses!$A:$Y,23,0), "Not on HR File")</f>
        <v>SOUTHFIELD</v>
      </c>
      <c r="AB1566" s="234" t="str">
        <f>IFERROR(VLOOKUP(Query1[[#This Row],[ENTERPRISE_ID]], Addresses!$A:$Y,24,0), "Not on HR File")</f>
        <v>MI</v>
      </c>
      <c r="AC1566" s="234" t="str">
        <f>IFERROR(VLOOKUP(Query1[[#This Row],[ENTERPRISE_ID]], Addresses!$A:$Y,25,0), "Not on HR File")</f>
        <v>48075</v>
      </c>
      <c r="AD1566" s="230" t="s">
        <v>8224</v>
      </c>
      <c r="AE1566" s="235">
        <v>46086</v>
      </c>
    </row>
    <row r="1567" spans="1:31" x14ac:dyDescent="0.3">
      <c r="A1567" s="230" t="s">
        <v>13736</v>
      </c>
      <c r="B1567" s="230" t="str">
        <f>Query1[[#This Row],[LAST_NAME]]</f>
        <v>EDGE</v>
      </c>
      <c r="C1567" s="230" t="s">
        <v>13737</v>
      </c>
      <c r="D1567" s="230" t="s">
        <v>5854</v>
      </c>
      <c r="E1567" s="230" t="s">
        <v>13738</v>
      </c>
      <c r="F1567" s="230" t="s">
        <v>13739</v>
      </c>
      <c r="G1567" s="230" t="s">
        <v>6770</v>
      </c>
      <c r="H1567" s="230" t="str">
        <f>Query1[[#This Row],[FULL_NAME]]</f>
        <v>RUSSELL EDGE</v>
      </c>
      <c r="I1567" s="230" t="s">
        <v>526</v>
      </c>
      <c r="J1567" s="230" t="s">
        <v>4532</v>
      </c>
      <c r="K1567" s="230" t="str">
        <f>Query1[[#This Row],[ENTERPRISE_ID]]</f>
        <v>REDGE</v>
      </c>
      <c r="L1567" s="231">
        <v>7063927570</v>
      </c>
      <c r="M1567" s="230" t="s">
        <v>5630</v>
      </c>
      <c r="N1567" s="230" t="s">
        <v>13740</v>
      </c>
      <c r="O1567" s="230"/>
      <c r="P1567" s="230" t="s">
        <v>4769</v>
      </c>
      <c r="Q1567" s="230" t="s">
        <v>575</v>
      </c>
      <c r="R1567" s="230" t="s">
        <v>13741</v>
      </c>
      <c r="S1567" s="230" t="s">
        <v>5714</v>
      </c>
      <c r="T1567" s="232">
        <v>8998</v>
      </c>
      <c r="U1567" s="230" t="s">
        <v>5715</v>
      </c>
      <c r="V1567" s="230" t="s">
        <v>5716</v>
      </c>
      <c r="W1567" s="233" t="str">
        <f>IFERROR(VLOOKUP(Query1[[#This Row],[ENTERPRISE_ID]],HR_tbl[],2, 0), "Not on HR File")</f>
        <v>Team Lead Technician</v>
      </c>
      <c r="X1567" s="113">
        <f>IFERROR(VLOOKUP(Query1[[#This Row],[ENTERPRISE_ID]],HR_tbl[],3,0), "Not on HR File")</f>
        <v>34777</v>
      </c>
      <c r="Y1567" s="234" t="str">
        <f>IFERROR(VLOOKUP(Query1[[#This Row],[ENTERPRISE_ID]], Addresses!$A:$Y,21,0), "Not on HR File")</f>
        <v>478 FUNNY FARM ROAD</v>
      </c>
      <c r="Z1567" s="234">
        <f>IFERROR(VLOOKUP(Query1[[#This Row],[ENTERPRISE_ID]], Addresses!$A:$Y,22,0), "Not on HR File")</f>
        <v>0</v>
      </c>
      <c r="AA1567" s="234" t="str">
        <f>IFERROR(VLOOKUP(Query1[[#This Row],[ENTERPRISE_ID]], Addresses!$A:$Y,23,0), "Not on HR File")</f>
        <v>CLEVELAND</v>
      </c>
      <c r="AB1567" s="234" t="str">
        <f>IFERROR(VLOOKUP(Query1[[#This Row],[ENTERPRISE_ID]], Addresses!$A:$Y,24,0), "Not on HR File")</f>
        <v>GA</v>
      </c>
      <c r="AC1567" s="234" t="str">
        <f>IFERROR(VLOOKUP(Query1[[#This Row],[ENTERPRISE_ID]], Addresses!$A:$Y,25,0), "Not on HR File")</f>
        <v>30528</v>
      </c>
      <c r="AD1567" s="230" t="s">
        <v>13742</v>
      </c>
      <c r="AE1567" s="235">
        <v>46086</v>
      </c>
    </row>
    <row r="1568" spans="1:31" x14ac:dyDescent="0.3">
      <c r="A1568" s="230" t="s">
        <v>9416</v>
      </c>
      <c r="B1568" s="230" t="str">
        <f>Query1[[#This Row],[LAST_NAME]]</f>
        <v>SIMPSON</v>
      </c>
      <c r="C1568" s="230" t="s">
        <v>9417</v>
      </c>
      <c r="D1568" s="230" t="s">
        <v>5756</v>
      </c>
      <c r="E1568" s="230" t="s">
        <v>9418</v>
      </c>
      <c r="F1568" s="230" t="s">
        <v>9419</v>
      </c>
      <c r="G1568" s="230" t="s">
        <v>9420</v>
      </c>
      <c r="H1568" s="230" t="str">
        <f>Query1[[#This Row],[FULL_NAME]]</f>
        <v>GRACE SIMPSON</v>
      </c>
      <c r="I1568" s="230" t="s">
        <v>9421</v>
      </c>
      <c r="J1568" s="230" t="s">
        <v>9422</v>
      </c>
      <c r="K1568" s="230" t="str">
        <f>Query1[[#This Row],[ENTERPRISE_ID]]</f>
        <v>GSIMPSO</v>
      </c>
      <c r="L1568" s="231">
        <v>8486331059</v>
      </c>
      <c r="M1568" s="230" t="s">
        <v>5630</v>
      </c>
      <c r="N1568" s="230" t="s">
        <v>9423</v>
      </c>
      <c r="O1568" s="230"/>
      <c r="P1568" s="230" t="s">
        <v>9424</v>
      </c>
      <c r="Q1568" s="230" t="s">
        <v>435</v>
      </c>
      <c r="R1568" s="230" t="s">
        <v>9425</v>
      </c>
      <c r="S1568" s="230" t="s">
        <v>5738</v>
      </c>
      <c r="T1568" s="232">
        <v>8998</v>
      </c>
      <c r="U1568" s="230" t="s">
        <v>5764</v>
      </c>
      <c r="V1568" s="230" t="s">
        <v>5765</v>
      </c>
      <c r="W1568" s="233" t="str">
        <f>IFERROR(VLOOKUP(Query1[[#This Row],[ENTERPRISE_ID]],HR_tbl[],2, 0), "Not on HR File")</f>
        <v>Not on HR File</v>
      </c>
      <c r="X1568" s="113" t="str">
        <f>IFERROR(VLOOKUP(Query1[[#This Row],[ENTERPRISE_ID]],HR_tbl[],3,0), "Not on HR File")</f>
        <v>Not on HR File</v>
      </c>
      <c r="Y1568" s="234" t="str">
        <f>IFERROR(VLOOKUP(Query1[[#This Row],[ENTERPRISE_ID]], Addresses!$A:$Y,21,0), "Not on HR File")</f>
        <v>Not on HR File</v>
      </c>
      <c r="Z1568" s="234" t="str">
        <f>IFERROR(VLOOKUP(Query1[[#This Row],[ENTERPRISE_ID]], Addresses!$A:$Y,22,0), "Not on HR File")</f>
        <v>Not on HR File</v>
      </c>
      <c r="AA1568" s="234" t="str">
        <f>IFERROR(VLOOKUP(Query1[[#This Row],[ENTERPRISE_ID]], Addresses!$A:$Y,23,0), "Not on HR File")</f>
        <v>Not on HR File</v>
      </c>
      <c r="AB1568" s="234" t="str">
        <f>IFERROR(VLOOKUP(Query1[[#This Row],[ENTERPRISE_ID]], Addresses!$A:$Y,24,0), "Not on HR File")</f>
        <v>Not on HR File</v>
      </c>
      <c r="AC1568" s="234" t="str">
        <f>IFERROR(VLOOKUP(Query1[[#This Row],[ENTERPRISE_ID]], Addresses!$A:$Y,25,0), "Not on HR File")</f>
        <v>Not on HR File</v>
      </c>
      <c r="AD1568" s="230" t="s">
        <v>9426</v>
      </c>
      <c r="AE1568" s="235">
        <v>46086</v>
      </c>
    </row>
    <row r="1569" spans="1:31" x14ac:dyDescent="0.3">
      <c r="A1569" s="230" t="s">
        <v>13455</v>
      </c>
      <c r="B1569" s="230" t="str">
        <f>Query1[[#This Row],[LAST_NAME]]</f>
        <v>PROBST</v>
      </c>
      <c r="C1569" s="230" t="s">
        <v>1678</v>
      </c>
      <c r="D1569" s="230" t="s">
        <v>5867</v>
      </c>
      <c r="E1569" s="230" t="s">
        <v>13456</v>
      </c>
      <c r="F1569" s="230" t="s">
        <v>13457</v>
      </c>
      <c r="G1569" s="230" t="s">
        <v>1679</v>
      </c>
      <c r="H1569" s="230" t="str">
        <f>Query1[[#This Row],[FULL_NAME]]</f>
        <v>MICHAEL PROBST</v>
      </c>
      <c r="I1569" s="230" t="s">
        <v>13458</v>
      </c>
      <c r="J1569" s="230" t="s">
        <v>3909</v>
      </c>
      <c r="K1569" s="230" t="str">
        <f>Query1[[#This Row],[ENTERPRISE_ID]]</f>
        <v>MPROBST</v>
      </c>
      <c r="L1569" s="231">
        <v>4809065027</v>
      </c>
      <c r="M1569" s="230" t="s">
        <v>5630</v>
      </c>
      <c r="N1569" s="230" t="s">
        <v>13459</v>
      </c>
      <c r="O1569" s="230"/>
      <c r="P1569" s="230" t="s">
        <v>1674</v>
      </c>
      <c r="Q1569" s="230" t="s">
        <v>1675</v>
      </c>
      <c r="R1569" s="230" t="s">
        <v>13460</v>
      </c>
      <c r="S1569" s="230" t="s">
        <v>5634</v>
      </c>
      <c r="T1569" s="232">
        <v>8998</v>
      </c>
      <c r="U1569" s="230" t="s">
        <v>6154</v>
      </c>
      <c r="V1569" s="230" t="s">
        <v>31428</v>
      </c>
      <c r="W1569" s="233" t="str">
        <f>IFERROR(VLOOKUP(Query1[[#This Row],[ENTERPRISE_ID]],HR_tbl[],2, 0), "Not on HR File")</f>
        <v>Service Technician 1, In-Home</v>
      </c>
      <c r="X1569" s="113">
        <f>IFERROR(VLOOKUP(Query1[[#This Row],[ENTERPRISE_ID]],HR_tbl[],3,0), "Not on HR File")</f>
        <v>44861</v>
      </c>
      <c r="Y1569" s="234" t="str">
        <f>IFERROR(VLOOKUP(Query1[[#This Row],[ENTERPRISE_ID]], Addresses!$A:$Y,21,0), "Not on HR File")</f>
        <v>7861 E. CHAUNCEY ST.</v>
      </c>
      <c r="Z1569" s="234">
        <f>IFERROR(VLOOKUP(Query1[[#This Row],[ENTERPRISE_ID]], Addresses!$A:$Y,22,0), "Not on HR File")</f>
        <v>0</v>
      </c>
      <c r="AA1569" s="234" t="str">
        <f>IFERROR(VLOOKUP(Query1[[#This Row],[ENTERPRISE_ID]], Addresses!$A:$Y,23,0), "Not on HR File")</f>
        <v>TUCSON</v>
      </c>
      <c r="AB1569" s="234" t="str">
        <f>IFERROR(VLOOKUP(Query1[[#This Row],[ENTERPRISE_ID]], Addresses!$A:$Y,24,0), "Not on HR File")</f>
        <v>AZ</v>
      </c>
      <c r="AC1569" s="234" t="str">
        <f>IFERROR(VLOOKUP(Query1[[#This Row],[ENTERPRISE_ID]], Addresses!$A:$Y,25,0), "Not on HR File")</f>
        <v>85715</v>
      </c>
      <c r="AD1569" s="230" t="s">
        <v>13461</v>
      </c>
      <c r="AE1569" s="235">
        <v>46086</v>
      </c>
    </row>
    <row r="1570" spans="1:31" x14ac:dyDescent="0.3">
      <c r="A1570" s="230" t="s">
        <v>17308</v>
      </c>
      <c r="B1570" s="230" t="str">
        <f>Query1[[#This Row],[LAST_NAME]]</f>
        <v>HARDEN</v>
      </c>
      <c r="C1570" s="230" t="s">
        <v>17309</v>
      </c>
      <c r="D1570" s="230" t="s">
        <v>5769</v>
      </c>
      <c r="E1570" s="230" t="s">
        <v>15707</v>
      </c>
      <c r="F1570" s="230" t="s">
        <v>17310</v>
      </c>
      <c r="G1570" s="230" t="s">
        <v>7463</v>
      </c>
      <c r="H1570" s="230" t="str">
        <f>Query1[[#This Row],[FULL_NAME]]</f>
        <v>ANDREW HARDEN</v>
      </c>
      <c r="I1570" s="230" t="s">
        <v>17311</v>
      </c>
      <c r="J1570" s="230" t="s">
        <v>4248</v>
      </c>
      <c r="K1570" s="230" t="str">
        <f>Query1[[#This Row],[ENTERPRISE_ID]]</f>
        <v>AHARDE</v>
      </c>
      <c r="L1570" s="231">
        <v>8129292120</v>
      </c>
      <c r="M1570" s="230" t="s">
        <v>5630</v>
      </c>
      <c r="N1570" s="230" t="s">
        <v>17312</v>
      </c>
      <c r="O1570" s="230"/>
      <c r="P1570" s="230" t="s">
        <v>17313</v>
      </c>
      <c r="Q1570" s="230" t="s">
        <v>773</v>
      </c>
      <c r="R1570" s="230" t="s">
        <v>17314</v>
      </c>
      <c r="S1570" s="230" t="s">
        <v>5738</v>
      </c>
      <c r="T1570" s="232">
        <v>8998</v>
      </c>
      <c r="U1570" s="230" t="s">
        <v>5715</v>
      </c>
      <c r="V1570" s="230" t="s">
        <v>5716</v>
      </c>
      <c r="W1570" s="233" t="str">
        <f>IFERROR(VLOOKUP(Query1[[#This Row],[ENTERPRISE_ID]],HR_tbl[],2, 0), "Not on HR File")</f>
        <v>Team Lead Technician</v>
      </c>
      <c r="X1570" s="113">
        <f>IFERROR(VLOOKUP(Query1[[#This Row],[ENTERPRISE_ID]],HR_tbl[],3,0), "Not on HR File")</f>
        <v>30664</v>
      </c>
      <c r="Y1570" s="234" t="str">
        <f>IFERROR(VLOOKUP(Query1[[#This Row],[ENTERPRISE_ID]], Addresses!$A:$Y,21,0), "Not on HR File")</f>
        <v>16495 STATE ROAD 159</v>
      </c>
      <c r="Z1570" s="234">
        <f>IFERROR(VLOOKUP(Query1[[#This Row],[ENTERPRISE_ID]], Addresses!$A:$Y,22,0), "Not on HR File")</f>
        <v>0</v>
      </c>
      <c r="AA1570" s="234" t="str">
        <f>IFERROR(VLOOKUP(Query1[[#This Row],[ENTERPRISE_ID]], Addresses!$A:$Y,23,0), "Not on HR File")</f>
        <v>LEWIS</v>
      </c>
      <c r="AB1570" s="234" t="str">
        <f>IFERROR(VLOOKUP(Query1[[#This Row],[ENTERPRISE_ID]], Addresses!$A:$Y,24,0), "Not on HR File")</f>
        <v>IN</v>
      </c>
      <c r="AC1570" s="234" t="str">
        <f>IFERROR(VLOOKUP(Query1[[#This Row],[ENTERPRISE_ID]], Addresses!$A:$Y,25,0), "Not on HR File")</f>
        <v>47858</v>
      </c>
      <c r="AD1570" s="230" t="s">
        <v>17315</v>
      </c>
      <c r="AE1570" s="235">
        <v>46086</v>
      </c>
    </row>
    <row r="1571" spans="1:31" x14ac:dyDescent="0.3">
      <c r="A1571" s="230" t="s">
        <v>4424</v>
      </c>
      <c r="B1571" s="230" t="str">
        <f>Query1[[#This Row],[LAST_NAME]]</f>
        <v>LOPEZ</v>
      </c>
      <c r="C1571" s="230" t="s">
        <v>14248</v>
      </c>
      <c r="D1571" s="230" t="s">
        <v>5867</v>
      </c>
      <c r="E1571" s="230" t="s">
        <v>14249</v>
      </c>
      <c r="F1571" s="230" t="s">
        <v>14250</v>
      </c>
      <c r="G1571" s="230" t="s">
        <v>4426</v>
      </c>
      <c r="H1571" s="230" t="str">
        <f>Query1[[#This Row],[FULL_NAME]]</f>
        <v>JULIO LOPEZ</v>
      </c>
      <c r="I1571" s="230" t="s">
        <v>4320</v>
      </c>
      <c r="J1571" s="230" t="s">
        <v>4425</v>
      </c>
      <c r="K1571" s="230" t="str">
        <f>Query1[[#This Row],[ENTERPRISE_ID]]</f>
        <v>JLOP105</v>
      </c>
      <c r="L1571" s="231">
        <v>7609101003</v>
      </c>
      <c r="M1571" s="230" t="s">
        <v>5630</v>
      </c>
      <c r="N1571" s="230" t="s">
        <v>14251</v>
      </c>
      <c r="O1571" s="230"/>
      <c r="P1571" s="230" t="s">
        <v>14252</v>
      </c>
      <c r="Q1571" s="230" t="s">
        <v>219</v>
      </c>
      <c r="R1571" s="230" t="s">
        <v>14253</v>
      </c>
      <c r="S1571" s="230" t="s">
        <v>5634</v>
      </c>
      <c r="T1571" s="232">
        <v>8998</v>
      </c>
      <c r="U1571" s="230" t="s">
        <v>5406</v>
      </c>
      <c r="V1571" s="230" t="s">
        <v>10277</v>
      </c>
      <c r="W1571" s="233" t="str">
        <f>IFERROR(VLOOKUP(Query1[[#This Row],[ENTERPRISE_ID]],HR_tbl[],2, 0), "Not on HR File")</f>
        <v>Service Technician 2, In-Home</v>
      </c>
      <c r="X1571" s="113">
        <f>IFERROR(VLOOKUP(Query1[[#This Row],[ENTERPRISE_ID]],HR_tbl[],3,0), "Not on HR File")</f>
        <v>37845</v>
      </c>
      <c r="Y1571" s="234" t="str">
        <f>IFERROR(VLOOKUP(Query1[[#This Row],[ENTERPRISE_ID]], Addresses!$A:$Y,21,0), "Not on HR File")</f>
        <v>2840 Gram Dr</v>
      </c>
      <c r="Z1571" s="234">
        <f>IFERROR(VLOOKUP(Query1[[#This Row],[ENTERPRISE_ID]], Addresses!$A:$Y,22,0), "Not on HR File")</f>
        <v>0</v>
      </c>
      <c r="AA1571" s="234" t="str">
        <f>IFERROR(VLOOKUP(Query1[[#This Row],[ENTERPRISE_ID]], Addresses!$A:$Y,23,0), "Not on HR File")</f>
        <v>Salton City</v>
      </c>
      <c r="AB1571" s="234" t="str">
        <f>IFERROR(VLOOKUP(Query1[[#This Row],[ENTERPRISE_ID]], Addresses!$A:$Y,24,0), "Not on HR File")</f>
        <v>CA</v>
      </c>
      <c r="AC1571" s="234" t="str">
        <f>IFERROR(VLOOKUP(Query1[[#This Row],[ENTERPRISE_ID]], Addresses!$A:$Y,25,0), "Not on HR File")</f>
        <v>92274</v>
      </c>
      <c r="AD1571" s="230" t="s">
        <v>14254</v>
      </c>
      <c r="AE1571" s="235">
        <v>46086</v>
      </c>
    </row>
    <row r="1572" spans="1:31" x14ac:dyDescent="0.3">
      <c r="A1572" s="230" t="s">
        <v>10633</v>
      </c>
      <c r="B1572" s="230" t="str">
        <f>Query1[[#This Row],[LAST_NAME]]</f>
        <v>SKIDMORE</v>
      </c>
      <c r="C1572" s="230" t="s">
        <v>10634</v>
      </c>
      <c r="D1572" s="230" t="s">
        <v>5627</v>
      </c>
      <c r="E1572" s="230" t="s">
        <v>10635</v>
      </c>
      <c r="F1572" s="230" t="s">
        <v>10636</v>
      </c>
      <c r="G1572" s="230" t="s">
        <v>10637</v>
      </c>
      <c r="H1572" s="230" t="str">
        <f>Query1[[#This Row],[FULL_NAME]]</f>
        <v>BRADLEY SKIDMORE</v>
      </c>
      <c r="I1572" s="230" t="s">
        <v>10638</v>
      </c>
      <c r="J1572" s="230" t="s">
        <v>8403</v>
      </c>
      <c r="K1572" s="230" t="str">
        <f>Query1[[#This Row],[ENTERPRISE_ID]]</f>
        <v>BSKIDMO</v>
      </c>
      <c r="L1572" s="231">
        <v>9728380505</v>
      </c>
      <c r="M1572" s="230" t="s">
        <v>5630</v>
      </c>
      <c r="N1572" s="230" t="s">
        <v>10639</v>
      </c>
      <c r="O1572" s="230"/>
      <c r="P1572" s="230" t="s">
        <v>10640</v>
      </c>
      <c r="Q1572" s="230" t="s">
        <v>279</v>
      </c>
      <c r="R1572" s="230" t="s">
        <v>10641</v>
      </c>
      <c r="S1572" s="230" t="s">
        <v>5634</v>
      </c>
      <c r="T1572" s="232">
        <v>8998</v>
      </c>
      <c r="U1572" s="230" t="s">
        <v>10642</v>
      </c>
      <c r="V1572" s="230" t="s">
        <v>10643</v>
      </c>
      <c r="W1572" s="233" t="str">
        <f>IFERROR(VLOOKUP(Query1[[#This Row],[ENTERPRISE_ID]],HR_tbl[],2, 0), "Not on HR File")</f>
        <v>Service Technician 1, In-Home</v>
      </c>
      <c r="X1572" s="113">
        <f>IFERROR(VLOOKUP(Query1[[#This Row],[ENTERPRISE_ID]],HR_tbl[],3,0), "Not on HR File")</f>
        <v>44553</v>
      </c>
      <c r="Y1572" s="234" t="str">
        <f>IFERROR(VLOOKUP(Query1[[#This Row],[ENTERPRISE_ID]], Addresses!$A:$Y,21,0), "Not on HR File")</f>
        <v>203 Timber Shade Dr</v>
      </c>
      <c r="Z1572" s="234">
        <f>IFERROR(VLOOKUP(Query1[[#This Row],[ENTERPRISE_ID]], Addresses!$A:$Y,22,0), "Not on HR File")</f>
        <v>0</v>
      </c>
      <c r="AA1572" s="234" t="str">
        <f>IFERROR(VLOOKUP(Query1[[#This Row],[ENTERPRISE_ID]], Addresses!$A:$Y,23,0), "Not on HR File")</f>
        <v>Red Oak</v>
      </c>
      <c r="AB1572" s="234" t="str">
        <f>IFERROR(VLOOKUP(Query1[[#This Row],[ENTERPRISE_ID]], Addresses!$A:$Y,24,0), "Not on HR File")</f>
        <v>TX</v>
      </c>
      <c r="AC1572" s="234" t="str">
        <f>IFERROR(VLOOKUP(Query1[[#This Row],[ENTERPRISE_ID]], Addresses!$A:$Y,25,0), "Not on HR File")</f>
        <v>75154</v>
      </c>
      <c r="AD1572" s="230" t="s">
        <v>10644</v>
      </c>
      <c r="AE1572" s="235">
        <v>46086</v>
      </c>
    </row>
    <row r="1573" spans="1:31" x14ac:dyDescent="0.3">
      <c r="A1573" s="230" t="s">
        <v>9070</v>
      </c>
      <c r="B1573" s="230" t="str">
        <f>Query1[[#This Row],[LAST_NAME]]</f>
        <v>ISLAM</v>
      </c>
      <c r="C1573" s="230" t="s">
        <v>9071</v>
      </c>
      <c r="D1573" s="230" t="s">
        <v>5854</v>
      </c>
      <c r="E1573" s="230" t="s">
        <v>9072</v>
      </c>
      <c r="F1573" s="230" t="s">
        <v>9073</v>
      </c>
      <c r="G1573" s="230" t="s">
        <v>9074</v>
      </c>
      <c r="H1573" s="230" t="str">
        <f>Query1[[#This Row],[FULL_NAME]]</f>
        <v>RAKIBUL ISLAM</v>
      </c>
      <c r="I1573" s="230" t="s">
        <v>9075</v>
      </c>
      <c r="J1573" s="230" t="s">
        <v>9076</v>
      </c>
      <c r="K1573" s="230" t="str">
        <f>Query1[[#This Row],[ENTERPRISE_ID]]</f>
        <v>RISLAM</v>
      </c>
      <c r="L1573" s="231">
        <v>3349219648</v>
      </c>
      <c r="M1573" s="230" t="s">
        <v>5630</v>
      </c>
      <c r="N1573" s="230" t="s">
        <v>9077</v>
      </c>
      <c r="O1573" s="230"/>
      <c r="P1573" s="230" t="s">
        <v>9078</v>
      </c>
      <c r="Q1573" s="230" t="s">
        <v>268</v>
      </c>
      <c r="R1573" s="230" t="s">
        <v>9079</v>
      </c>
      <c r="S1573" s="230" t="s">
        <v>5664</v>
      </c>
      <c r="T1573" s="232">
        <v>8998</v>
      </c>
      <c r="U1573" s="230" t="s">
        <v>6770</v>
      </c>
      <c r="V1573" s="230" t="s">
        <v>6771</v>
      </c>
      <c r="W1573" s="233" t="str">
        <f>IFERROR(VLOOKUP(Query1[[#This Row],[ENTERPRISE_ID]],HR_tbl[],2, 0), "Not on HR File")</f>
        <v>Service Technician 2, In-Home</v>
      </c>
      <c r="X1573" s="113">
        <f>IFERROR(VLOOKUP(Query1[[#This Row],[ENTERPRISE_ID]],HR_tbl[],3,0), "Not on HR File")</f>
        <v>45949</v>
      </c>
      <c r="Y1573" s="234" t="str">
        <f>IFERROR(VLOOKUP(Query1[[#This Row],[ENTERPRISE_ID]], Addresses!$A:$Y,21,0), "Not on HR File")</f>
        <v>75 MELISON DRIVE</v>
      </c>
      <c r="Z1573" s="234" t="str">
        <f>IFERROR(VLOOKUP(Query1[[#This Row],[ENTERPRISE_ID]], Addresses!$A:$Y,22,0), "Not on HR File")</f>
        <v>MELISON DRIVE</v>
      </c>
      <c r="AA1573" s="234" t="str">
        <f>IFERROR(VLOOKUP(Query1[[#This Row],[ENTERPRISE_ID]], Addresses!$A:$Y,23,0), "Not on HR File")</f>
        <v>PIKE ROAD</v>
      </c>
      <c r="AB1573" s="234" t="str">
        <f>IFERROR(VLOOKUP(Query1[[#This Row],[ENTERPRISE_ID]], Addresses!$A:$Y,24,0), "Not on HR File")</f>
        <v>AL</v>
      </c>
      <c r="AC1573" s="234" t="str">
        <f>IFERROR(VLOOKUP(Query1[[#This Row],[ENTERPRISE_ID]], Addresses!$A:$Y,25,0), "Not on HR File")</f>
        <v>36064</v>
      </c>
      <c r="AD1573" s="230" t="s">
        <v>9080</v>
      </c>
      <c r="AE1573" s="235">
        <v>46086</v>
      </c>
    </row>
    <row r="1574" spans="1:31" x14ac:dyDescent="0.3">
      <c r="A1574" s="230" t="s">
        <v>18366</v>
      </c>
      <c r="B1574" s="230" t="str">
        <f>Query1[[#This Row],[LAST_NAME]]</f>
        <v>MITT</v>
      </c>
      <c r="C1574" s="230" t="s">
        <v>931</v>
      </c>
      <c r="D1574" s="230" t="s">
        <v>5708</v>
      </c>
      <c r="E1574" s="230" t="s">
        <v>18367</v>
      </c>
      <c r="F1574" s="230" t="s">
        <v>18368</v>
      </c>
      <c r="G1574" s="230" t="s">
        <v>932</v>
      </c>
      <c r="H1574" s="230" t="str">
        <f>Query1[[#This Row],[FULL_NAME]]</f>
        <v>JAVEN MITT</v>
      </c>
      <c r="I1574" s="230" t="s">
        <v>18369</v>
      </c>
      <c r="J1574" s="230" t="s">
        <v>18370</v>
      </c>
      <c r="K1574" s="230" t="str">
        <f>Query1[[#This Row],[ENTERPRISE_ID]]</f>
        <v>JMITT</v>
      </c>
      <c r="L1574" s="231">
        <v>2254490089</v>
      </c>
      <c r="M1574" s="230" t="s">
        <v>5630</v>
      </c>
      <c r="N1574" s="230" t="s">
        <v>18371</v>
      </c>
      <c r="O1574" s="230"/>
      <c r="P1574" s="230" t="s">
        <v>18372</v>
      </c>
      <c r="Q1574" s="230" t="s">
        <v>287</v>
      </c>
      <c r="R1574" s="230" t="s">
        <v>18373</v>
      </c>
      <c r="S1574" s="230" t="s">
        <v>5714</v>
      </c>
      <c r="T1574" s="232">
        <v>8998</v>
      </c>
      <c r="U1574" s="230" t="s">
        <v>6072</v>
      </c>
      <c r="V1574" s="230" t="s">
        <v>6073</v>
      </c>
      <c r="W1574" s="233" t="str">
        <f>IFERROR(VLOOKUP(Query1[[#This Row],[ENTERPRISE_ID]],HR_tbl[],2, 0), "Not on HR File")</f>
        <v>Service Technician 2, In-Home</v>
      </c>
      <c r="X1574" s="113">
        <f>IFERROR(VLOOKUP(Query1[[#This Row],[ENTERPRISE_ID]],HR_tbl[],3,0), "Not on HR File")</f>
        <v>45963</v>
      </c>
      <c r="Y1574" s="234" t="str">
        <f>IFERROR(VLOOKUP(Query1[[#This Row],[ENTERPRISE_ID]], Addresses!$A:$Y,21,0), "Not on HR File")</f>
        <v>3256 DOMINO STREET</v>
      </c>
      <c r="Z1574" s="234">
        <f>IFERROR(VLOOKUP(Query1[[#This Row],[ENTERPRISE_ID]], Addresses!$A:$Y,22,0), "Not on HR File")</f>
        <v>0</v>
      </c>
      <c r="AA1574" s="234" t="str">
        <f>IFERROR(VLOOKUP(Query1[[#This Row],[ENTERPRISE_ID]], Addresses!$A:$Y,23,0), "Not on HR File")</f>
        <v>VACHERIE</v>
      </c>
      <c r="AB1574" s="234" t="str">
        <f>IFERROR(VLOOKUP(Query1[[#This Row],[ENTERPRISE_ID]], Addresses!$A:$Y,24,0), "Not on HR File")</f>
        <v>LA</v>
      </c>
      <c r="AC1574" s="234" t="str">
        <f>IFERROR(VLOOKUP(Query1[[#This Row],[ENTERPRISE_ID]], Addresses!$A:$Y,25,0), "Not on HR File")</f>
        <v>70090</v>
      </c>
      <c r="AD1574" s="230" t="s">
        <v>18374</v>
      </c>
      <c r="AE1574" s="235">
        <v>46086</v>
      </c>
    </row>
    <row r="1575" spans="1:31" x14ac:dyDescent="0.3">
      <c r="A1575" s="230" t="s">
        <v>31737</v>
      </c>
      <c r="B1575" s="230" t="str">
        <f>Query1[[#This Row],[LAST_NAME]]</f>
        <v>MEADOWS</v>
      </c>
      <c r="C1575" s="230" t="s">
        <v>31486</v>
      </c>
      <c r="D1575" s="230" t="s">
        <v>5854</v>
      </c>
      <c r="E1575" s="230" t="s">
        <v>31487</v>
      </c>
      <c r="F1575" s="230" t="s">
        <v>31738</v>
      </c>
      <c r="G1575" s="230" t="s">
        <v>19050</v>
      </c>
      <c r="H1575" s="230" t="str">
        <f>Query1[[#This Row],[FULL_NAME]]</f>
        <v>JASON MEADOWS</v>
      </c>
      <c r="I1575" s="230" t="s">
        <v>31488</v>
      </c>
      <c r="J1575" s="230" t="s">
        <v>4845</v>
      </c>
      <c r="K1575" s="230" t="str">
        <f>Query1[[#This Row],[ENTERPRISE_ID]]</f>
        <v>JMEADOW</v>
      </c>
      <c r="L1575" s="231">
        <v>2513981147</v>
      </c>
      <c r="M1575" s="230" t="s">
        <v>5630</v>
      </c>
      <c r="N1575" s="230"/>
      <c r="O1575" s="230"/>
      <c r="P1575" s="230"/>
      <c r="Q1575" s="230"/>
      <c r="R1575" s="230"/>
      <c r="S1575" s="230" t="s">
        <v>5664</v>
      </c>
      <c r="T1575" s="232">
        <v>8998</v>
      </c>
      <c r="U1575" s="230" t="s">
        <v>6255</v>
      </c>
      <c r="V1575" s="230" t="s">
        <v>7926</v>
      </c>
      <c r="W1575" s="233" t="str">
        <f>IFERROR(VLOOKUP(Query1[[#This Row],[ENTERPRISE_ID]],HR_tbl[],2, 0), "Not on HR File")</f>
        <v>Service Technician 2, In-Home</v>
      </c>
      <c r="X1575" s="113">
        <f>IFERROR(VLOOKUP(Query1[[#This Row],[ENTERPRISE_ID]],HR_tbl[],3,0), "Not on HR File")</f>
        <v>45802</v>
      </c>
      <c r="Y1575" s="234" t="str">
        <f>IFERROR(VLOOKUP(Query1[[#This Row],[ENTERPRISE_ID]], Addresses!$A:$Y,21,0), "Not on HR File")</f>
        <v>19362 3 RIVERS ROAD LOT 8</v>
      </c>
      <c r="Z1575" s="234">
        <f>IFERROR(VLOOKUP(Query1[[#This Row],[ENTERPRISE_ID]], Addresses!$A:$Y,22,0), "Not on HR File")</f>
        <v>0</v>
      </c>
      <c r="AA1575" s="234" t="str">
        <f>IFERROR(VLOOKUP(Query1[[#This Row],[ENTERPRISE_ID]], Addresses!$A:$Y,23,0), "Not on HR File")</f>
        <v>SEMINOLE</v>
      </c>
      <c r="AB1575" s="234" t="str">
        <f>IFERROR(VLOOKUP(Query1[[#This Row],[ENTERPRISE_ID]], Addresses!$A:$Y,24,0), "Not on HR File")</f>
        <v>AL</v>
      </c>
      <c r="AC1575" s="234" t="str">
        <f>IFERROR(VLOOKUP(Query1[[#This Row],[ENTERPRISE_ID]], Addresses!$A:$Y,25,0), "Not on HR File")</f>
        <v>36574</v>
      </c>
      <c r="AD1575" s="230" t="s">
        <v>31489</v>
      </c>
      <c r="AE1575" s="235">
        <v>46086</v>
      </c>
    </row>
    <row r="1576" spans="1:31" x14ac:dyDescent="0.3">
      <c r="A1576" s="230" t="s">
        <v>14034</v>
      </c>
      <c r="B1576" s="230" t="str">
        <f>Query1[[#This Row],[LAST_NAME]]</f>
        <v>GATES</v>
      </c>
      <c r="C1576" s="230" t="s">
        <v>697</v>
      </c>
      <c r="D1576" s="230" t="s">
        <v>5822</v>
      </c>
      <c r="E1576" s="230" t="s">
        <v>14035</v>
      </c>
      <c r="F1576" s="230" t="s">
        <v>14036</v>
      </c>
      <c r="G1576" s="230" t="s">
        <v>698</v>
      </c>
      <c r="H1576" s="230" t="str">
        <f>Query1[[#This Row],[FULL_NAME]]</f>
        <v>DEWARREN GATES</v>
      </c>
      <c r="I1576" s="230" t="s">
        <v>5813</v>
      </c>
      <c r="J1576" s="230" t="s">
        <v>14037</v>
      </c>
      <c r="K1576" s="230" t="str">
        <f>Query1[[#This Row],[ENTERPRISE_ID]]</f>
        <v>DGATES</v>
      </c>
      <c r="L1576" s="231">
        <v>7818241638</v>
      </c>
      <c r="M1576" s="230" t="s">
        <v>5630</v>
      </c>
      <c r="N1576" s="230" t="s">
        <v>14038</v>
      </c>
      <c r="O1576" s="230" t="s">
        <v>14039</v>
      </c>
      <c r="P1576" s="230" t="s">
        <v>4153</v>
      </c>
      <c r="Q1576" s="230" t="s">
        <v>382</v>
      </c>
      <c r="R1576" s="230" t="s">
        <v>14040</v>
      </c>
      <c r="S1576" s="230" t="s">
        <v>5664</v>
      </c>
      <c r="T1576" s="232">
        <v>8998</v>
      </c>
      <c r="U1576" s="230" t="s">
        <v>6968</v>
      </c>
      <c r="V1576" s="230" t="s">
        <v>6969</v>
      </c>
      <c r="W1576" s="233" t="str">
        <f>IFERROR(VLOOKUP(Query1[[#This Row],[ENTERPRISE_ID]],HR_tbl[],2, 0), "Not on HR File")</f>
        <v>Service Technician 2, Trainee</v>
      </c>
      <c r="X1576" s="113">
        <f>IFERROR(VLOOKUP(Query1[[#This Row],[ENTERPRISE_ID]],HR_tbl[],3,0), "Not on HR File")</f>
        <v>46019</v>
      </c>
      <c r="Y1576" s="234" t="str">
        <f>IFERROR(VLOOKUP(Query1[[#This Row],[ENTERPRISE_ID]], Addresses!$A:$Y,21,0), "Not on HR File")</f>
        <v>Not on HR File</v>
      </c>
      <c r="Z1576" s="234" t="str">
        <f>IFERROR(VLOOKUP(Query1[[#This Row],[ENTERPRISE_ID]], Addresses!$A:$Y,22,0), "Not on HR File")</f>
        <v>Not on HR File</v>
      </c>
      <c r="AA1576" s="234" t="str">
        <f>IFERROR(VLOOKUP(Query1[[#This Row],[ENTERPRISE_ID]], Addresses!$A:$Y,23,0), "Not on HR File")</f>
        <v>Not on HR File</v>
      </c>
      <c r="AB1576" s="234" t="str">
        <f>IFERROR(VLOOKUP(Query1[[#This Row],[ENTERPRISE_ID]], Addresses!$A:$Y,24,0), "Not on HR File")</f>
        <v>Not on HR File</v>
      </c>
      <c r="AC1576" s="234" t="str">
        <f>IFERROR(VLOOKUP(Query1[[#This Row],[ENTERPRISE_ID]], Addresses!$A:$Y,25,0), "Not on HR File")</f>
        <v>Not on HR File</v>
      </c>
      <c r="AD1576" s="230" t="s">
        <v>14041</v>
      </c>
      <c r="AE1576" s="235">
        <v>46086</v>
      </c>
    </row>
    <row r="1577" spans="1:31" x14ac:dyDescent="0.3">
      <c r="A1577" s="230" t="s">
        <v>6745</v>
      </c>
      <c r="B1577" s="230" t="str">
        <f>Query1[[#This Row],[LAST_NAME]]</f>
        <v>NOGGLE</v>
      </c>
      <c r="C1577" s="230" t="s">
        <v>6746</v>
      </c>
      <c r="D1577" s="230" t="s">
        <v>5656</v>
      </c>
      <c r="E1577" s="230" t="s">
        <v>6747</v>
      </c>
      <c r="F1577" s="230" t="s">
        <v>6748</v>
      </c>
      <c r="G1577" s="230" t="s">
        <v>6749</v>
      </c>
      <c r="H1577" s="230" t="str">
        <f>Query1[[#This Row],[FULL_NAME]]</f>
        <v>RICHARD NOGGLE</v>
      </c>
      <c r="I1577" s="230" t="s">
        <v>6750</v>
      </c>
      <c r="J1577" s="230" t="s">
        <v>3953</v>
      </c>
      <c r="K1577" s="230" t="str">
        <f>Query1[[#This Row],[ENTERPRISE_ID]]</f>
        <v>RNOGGLE</v>
      </c>
      <c r="L1577" s="231">
        <v>2693657188</v>
      </c>
      <c r="M1577" s="230" t="s">
        <v>5630</v>
      </c>
      <c r="N1577" s="230" t="s">
        <v>6751</v>
      </c>
      <c r="O1577" s="230"/>
      <c r="P1577" s="230" t="s">
        <v>6752</v>
      </c>
      <c r="Q1577" s="230" t="s">
        <v>752</v>
      </c>
      <c r="R1577" s="230" t="s">
        <v>6753</v>
      </c>
      <c r="S1577" s="230" t="s">
        <v>5634</v>
      </c>
      <c r="T1577" s="232">
        <v>8998</v>
      </c>
      <c r="U1577" s="230" t="s">
        <v>6732</v>
      </c>
      <c r="V1577" s="230" t="s">
        <v>6733</v>
      </c>
      <c r="W1577" s="233" t="str">
        <f>IFERROR(VLOOKUP(Query1[[#This Row],[ENTERPRISE_ID]],HR_tbl[],2, 0), "Not on HR File")</f>
        <v>Service Technician 2, In-Home</v>
      </c>
      <c r="X1577" s="113">
        <f>IFERROR(VLOOKUP(Query1[[#This Row],[ENTERPRISE_ID]],HR_tbl[],3,0), "Not on HR File")</f>
        <v>44546</v>
      </c>
      <c r="Y1577" s="234" t="str">
        <f>IFERROR(VLOOKUP(Query1[[#This Row],[ENTERPRISE_ID]], Addresses!$A:$Y,21,0), "Not on HR File")</f>
        <v>8494 DOUGLAS AVE</v>
      </c>
      <c r="Z1577" s="234">
        <f>IFERROR(VLOOKUP(Query1[[#This Row],[ENTERPRISE_ID]], Addresses!$A:$Y,22,0), "Not on HR File")</f>
        <v>0</v>
      </c>
      <c r="AA1577" s="234" t="str">
        <f>IFERROR(VLOOKUP(Query1[[#This Row],[ENTERPRISE_ID]], Addresses!$A:$Y,23,0), "Not on HR File")</f>
        <v>KALAMAZOO</v>
      </c>
      <c r="AB1577" s="234" t="str">
        <f>IFERROR(VLOOKUP(Query1[[#This Row],[ENTERPRISE_ID]], Addresses!$A:$Y,24,0), "Not on HR File")</f>
        <v>MI</v>
      </c>
      <c r="AC1577" s="234" t="str">
        <f>IFERROR(VLOOKUP(Query1[[#This Row],[ENTERPRISE_ID]], Addresses!$A:$Y,25,0), "Not on HR File")</f>
        <v>49009</v>
      </c>
      <c r="AD1577" s="230" t="s">
        <v>6754</v>
      </c>
      <c r="AE1577" s="235">
        <v>46086</v>
      </c>
    </row>
    <row r="1578" spans="1:31" x14ac:dyDescent="0.3">
      <c r="A1578" s="230" t="s">
        <v>7025</v>
      </c>
      <c r="B1578" s="230" t="str">
        <f>Query1[[#This Row],[LAST_NAME]]</f>
        <v>MYERS</v>
      </c>
      <c r="C1578" s="230" t="s">
        <v>7026</v>
      </c>
      <c r="D1578" s="230" t="s">
        <v>5843</v>
      </c>
      <c r="E1578" s="230" t="s">
        <v>7027</v>
      </c>
      <c r="F1578" s="230" t="s">
        <v>7028</v>
      </c>
      <c r="G1578" s="230" t="s">
        <v>7029</v>
      </c>
      <c r="H1578" s="230" t="str">
        <f>Query1[[#This Row],[FULL_NAME]]</f>
        <v>DANIEL MYERS</v>
      </c>
      <c r="I1578" s="230" t="s">
        <v>7030</v>
      </c>
      <c r="J1578" s="230" t="s">
        <v>4709</v>
      </c>
      <c r="K1578" s="230" t="str">
        <f>Query1[[#This Row],[ENTERPRISE_ID]]</f>
        <v>DMYERS0</v>
      </c>
      <c r="L1578" s="231">
        <v>4099390153</v>
      </c>
      <c r="M1578" s="230" t="s">
        <v>5630</v>
      </c>
      <c r="N1578" s="230" t="s">
        <v>7031</v>
      </c>
      <c r="O1578" s="230"/>
      <c r="P1578" s="230" t="s">
        <v>7032</v>
      </c>
      <c r="Q1578" s="230" t="s">
        <v>279</v>
      </c>
      <c r="R1578" s="230" t="s">
        <v>7033</v>
      </c>
      <c r="S1578" s="230" t="s">
        <v>5664</v>
      </c>
      <c r="T1578" s="232">
        <v>8998</v>
      </c>
      <c r="U1578" s="230" t="s">
        <v>2423</v>
      </c>
      <c r="V1578" s="230" t="s">
        <v>6453</v>
      </c>
      <c r="W1578" s="233" t="str">
        <f>IFERROR(VLOOKUP(Query1[[#This Row],[ENTERPRISE_ID]],HR_tbl[],2, 0), "Not on HR File")</f>
        <v>Service Technician 2, In-Home</v>
      </c>
      <c r="X1578" s="113">
        <f>IFERROR(VLOOKUP(Query1[[#This Row],[ENTERPRISE_ID]],HR_tbl[],3,0), "Not on HR File")</f>
        <v>46005</v>
      </c>
      <c r="Y1578" s="234" t="str">
        <f>IFERROR(VLOOKUP(Query1[[#This Row],[ENTERPRISE_ID]], Addresses!$A:$Y,21,0), "Not on HR File")</f>
        <v>Not on HR File</v>
      </c>
      <c r="Z1578" s="234" t="str">
        <f>IFERROR(VLOOKUP(Query1[[#This Row],[ENTERPRISE_ID]], Addresses!$A:$Y,22,0), "Not on HR File")</f>
        <v>Not on HR File</v>
      </c>
      <c r="AA1578" s="234" t="str">
        <f>IFERROR(VLOOKUP(Query1[[#This Row],[ENTERPRISE_ID]], Addresses!$A:$Y,23,0), "Not on HR File")</f>
        <v>Not on HR File</v>
      </c>
      <c r="AB1578" s="234" t="str">
        <f>IFERROR(VLOOKUP(Query1[[#This Row],[ENTERPRISE_ID]], Addresses!$A:$Y,24,0), "Not on HR File")</f>
        <v>Not on HR File</v>
      </c>
      <c r="AC1578" s="234" t="str">
        <f>IFERROR(VLOOKUP(Query1[[#This Row],[ENTERPRISE_ID]], Addresses!$A:$Y,25,0), "Not on HR File")</f>
        <v>Not on HR File</v>
      </c>
      <c r="AD1578" s="230" t="s">
        <v>7034</v>
      </c>
      <c r="AE1578" s="235">
        <v>46086</v>
      </c>
    </row>
    <row r="1579" spans="1:31" x14ac:dyDescent="0.3">
      <c r="A1579" s="230" t="s">
        <v>6337</v>
      </c>
      <c r="B1579" s="230" t="str">
        <f>Query1[[#This Row],[LAST_NAME]]</f>
        <v>MCARTHUR</v>
      </c>
      <c r="C1579" s="230" t="s">
        <v>6338</v>
      </c>
      <c r="D1579" s="230" t="s">
        <v>6339</v>
      </c>
      <c r="E1579" s="230" t="s">
        <v>6340</v>
      </c>
      <c r="F1579" s="230" t="s">
        <v>6341</v>
      </c>
      <c r="G1579" s="230" t="s">
        <v>6342</v>
      </c>
      <c r="H1579" s="230" t="str">
        <f>Query1[[#This Row],[FULL_NAME]]</f>
        <v>DAVID MCARTHUR</v>
      </c>
      <c r="I1579" s="230" t="s">
        <v>6343</v>
      </c>
      <c r="J1579" s="230" t="s">
        <v>4292</v>
      </c>
      <c r="K1579" s="230" t="str">
        <f>Query1[[#This Row],[ENTERPRISE_ID]]</f>
        <v>DMCART2</v>
      </c>
      <c r="L1579" s="231">
        <v>8624398040</v>
      </c>
      <c r="M1579" s="230" t="s">
        <v>5630</v>
      </c>
      <c r="N1579" s="230" t="s">
        <v>6344</v>
      </c>
      <c r="O1579" s="230"/>
      <c r="P1579" s="230" t="s">
        <v>6345</v>
      </c>
      <c r="Q1579" s="230" t="s">
        <v>719</v>
      </c>
      <c r="R1579" s="230" t="s">
        <v>6346</v>
      </c>
      <c r="S1579" s="230" t="s">
        <v>5916</v>
      </c>
      <c r="T1579" s="232">
        <v>8998</v>
      </c>
      <c r="U1579" s="230" t="s">
        <v>6347</v>
      </c>
      <c r="V1579" s="230" t="s">
        <v>6348</v>
      </c>
      <c r="W1579" s="233" t="str">
        <f>IFERROR(VLOOKUP(Query1[[#This Row],[ENTERPRISE_ID]],HR_tbl[],2, 0), "Not on HR File")</f>
        <v>Service Technician 1, In-Home</v>
      </c>
      <c r="X1579" s="113">
        <f>IFERROR(VLOOKUP(Query1[[#This Row],[ENTERPRISE_ID]],HR_tbl[],3,0), "Not on HR File")</f>
        <v>31493</v>
      </c>
      <c r="Y1579" s="234" t="str">
        <f>IFERROR(VLOOKUP(Query1[[#This Row],[ENTERPRISE_ID]], Addresses!$A:$Y,21,0), "Not on HR File")</f>
        <v>93 CLOVE RD</v>
      </c>
      <c r="Z1579" s="234">
        <f>IFERROR(VLOOKUP(Query1[[#This Row],[ENTERPRISE_ID]], Addresses!$A:$Y,22,0), "Not on HR File")</f>
        <v>0</v>
      </c>
      <c r="AA1579" s="234" t="str">
        <f>IFERROR(VLOOKUP(Query1[[#This Row],[ENTERPRISE_ID]], Addresses!$A:$Y,23,0), "Not on HR File")</f>
        <v>SUSSEX</v>
      </c>
      <c r="AB1579" s="234" t="str">
        <f>IFERROR(VLOOKUP(Query1[[#This Row],[ENTERPRISE_ID]], Addresses!$A:$Y,24,0), "Not on HR File")</f>
        <v>NJ</v>
      </c>
      <c r="AC1579" s="234" t="str">
        <f>IFERROR(VLOOKUP(Query1[[#This Row],[ENTERPRISE_ID]], Addresses!$A:$Y,25,0), "Not on HR File")</f>
        <v>07461</v>
      </c>
      <c r="AD1579" s="230" t="s">
        <v>6349</v>
      </c>
      <c r="AE1579" s="235">
        <v>46086</v>
      </c>
    </row>
    <row r="1580" spans="1:31" x14ac:dyDescent="0.3">
      <c r="A1580" s="230" t="s">
        <v>10624</v>
      </c>
      <c r="B1580" s="230" t="str">
        <f>Query1[[#This Row],[LAST_NAME]]</f>
        <v>HANKINS</v>
      </c>
      <c r="C1580" s="230" t="s">
        <v>10625</v>
      </c>
      <c r="D1580" s="230" t="s">
        <v>6119</v>
      </c>
      <c r="E1580" s="230" t="s">
        <v>10626</v>
      </c>
      <c r="F1580" s="230" t="s">
        <v>10627</v>
      </c>
      <c r="G1580" s="230" t="s">
        <v>8733</v>
      </c>
      <c r="H1580" s="230" t="str">
        <f>Query1[[#This Row],[FULL_NAME]]</f>
        <v>BRYAN HANKINS</v>
      </c>
      <c r="I1580" s="230" t="s">
        <v>10628</v>
      </c>
      <c r="J1580" s="230" t="s">
        <v>4337</v>
      </c>
      <c r="K1580" s="230" t="str">
        <f>Query1[[#This Row],[ENTERPRISE_ID]]</f>
        <v>BHANKIN</v>
      </c>
      <c r="L1580" s="231">
        <v>8282052611</v>
      </c>
      <c r="M1580" s="230" t="s">
        <v>5630</v>
      </c>
      <c r="N1580" s="230" t="s">
        <v>10629</v>
      </c>
      <c r="O1580" s="230"/>
      <c r="P1580" s="230" t="s">
        <v>10630</v>
      </c>
      <c r="Q1580" s="230" t="s">
        <v>416</v>
      </c>
      <c r="R1580" s="230" t="s">
        <v>10631</v>
      </c>
      <c r="S1580" s="230" t="s">
        <v>5738</v>
      </c>
      <c r="T1580" s="232">
        <v>8998</v>
      </c>
      <c r="U1580" s="230" t="s">
        <v>5715</v>
      </c>
      <c r="V1580" s="230" t="s">
        <v>5716</v>
      </c>
      <c r="W1580" s="233" t="str">
        <f>IFERROR(VLOOKUP(Query1[[#This Row],[ENTERPRISE_ID]],HR_tbl[],2, 0), "Not on HR File")</f>
        <v>Team Lead Technician</v>
      </c>
      <c r="X1580" s="113">
        <f>IFERROR(VLOOKUP(Query1[[#This Row],[ENTERPRISE_ID]],HR_tbl[],3,0), "Not on HR File")</f>
        <v>44307</v>
      </c>
      <c r="Y1580" s="234" t="str">
        <f>IFERROR(VLOOKUP(Query1[[#This Row],[ENTERPRISE_ID]], Addresses!$A:$Y,21,0), "Not on HR File")</f>
        <v>914 MAGNOLIA AVE NE</v>
      </c>
      <c r="Z1580" s="234">
        <f>IFERROR(VLOOKUP(Query1[[#This Row],[ENTERPRISE_ID]], Addresses!$A:$Y,22,0), "Not on HR File")</f>
        <v>0</v>
      </c>
      <c r="AA1580" s="234" t="str">
        <f>IFERROR(VLOOKUP(Query1[[#This Row],[ENTERPRISE_ID]], Addresses!$A:$Y,23,0), "Not on HR File")</f>
        <v>VALDESE</v>
      </c>
      <c r="AB1580" s="234" t="str">
        <f>IFERROR(VLOOKUP(Query1[[#This Row],[ENTERPRISE_ID]], Addresses!$A:$Y,24,0), "Not on HR File")</f>
        <v>NC</v>
      </c>
      <c r="AC1580" s="234" t="str">
        <f>IFERROR(VLOOKUP(Query1[[#This Row],[ENTERPRISE_ID]], Addresses!$A:$Y,25,0), "Not on HR File")</f>
        <v>28690</v>
      </c>
      <c r="AD1580" s="230" t="s">
        <v>10632</v>
      </c>
      <c r="AE1580" s="235">
        <v>46086</v>
      </c>
    </row>
    <row r="1581" spans="1:31" x14ac:dyDescent="0.3">
      <c r="A1581" s="230" t="s">
        <v>329</v>
      </c>
      <c r="B1581" s="230" t="str">
        <f>Query1[[#This Row],[LAST_NAME]]</f>
        <v>LOPEZ</v>
      </c>
      <c r="C1581" s="230" t="s">
        <v>330</v>
      </c>
      <c r="D1581" s="230" t="s">
        <v>5647</v>
      </c>
      <c r="E1581" s="230" t="s">
        <v>12828</v>
      </c>
      <c r="F1581" s="230" t="s">
        <v>12829</v>
      </c>
      <c r="G1581" s="230" t="s">
        <v>331</v>
      </c>
      <c r="H1581" s="230" t="str">
        <f>Query1[[#This Row],[FULL_NAME]]</f>
        <v>JOSE LOPEZ</v>
      </c>
      <c r="I1581" s="230" t="s">
        <v>4320</v>
      </c>
      <c r="J1581" s="230" t="s">
        <v>4404</v>
      </c>
      <c r="K1581" s="230" t="str">
        <f>Query1[[#This Row],[ENTERPRISE_ID]]</f>
        <v>JLOPEZ0</v>
      </c>
      <c r="L1581" s="231">
        <v>2108753317</v>
      </c>
      <c r="M1581" s="230" t="s">
        <v>5630</v>
      </c>
      <c r="N1581" s="230" t="s">
        <v>12830</v>
      </c>
      <c r="O1581" s="230" t="s">
        <v>12831</v>
      </c>
      <c r="P1581" s="230" t="s">
        <v>6264</v>
      </c>
      <c r="Q1581" s="230" t="s">
        <v>279</v>
      </c>
      <c r="R1581" s="230" t="s">
        <v>12832</v>
      </c>
      <c r="S1581" s="230" t="s">
        <v>5634</v>
      </c>
      <c r="T1581" s="232">
        <v>8998</v>
      </c>
      <c r="U1581" s="230" t="s">
        <v>7329</v>
      </c>
      <c r="V1581" s="230" t="s">
        <v>8079</v>
      </c>
      <c r="W1581" s="233" t="str">
        <f>IFERROR(VLOOKUP(Query1[[#This Row],[ENTERPRISE_ID]],HR_tbl[],2, 0), "Not on HR File")</f>
        <v>HVAC Svc Tech II, Break/Fix</v>
      </c>
      <c r="X1581" s="113">
        <f>IFERROR(VLOOKUP(Query1[[#This Row],[ENTERPRISE_ID]],HR_tbl[],3,0), "Not on HR File")</f>
        <v>45592</v>
      </c>
      <c r="Y1581" s="234" t="str">
        <f>IFERROR(VLOOKUP(Query1[[#This Row],[ENTERPRISE_ID]], Addresses!$A:$Y,21,0), "Not on HR File")</f>
        <v>15302 JUDSON ROAD</v>
      </c>
      <c r="Z1581" s="234" t="str">
        <f>IFERROR(VLOOKUP(Query1[[#This Row],[ENTERPRISE_ID]], Addresses!$A:$Y,22,0), "Not on HR File")</f>
        <v>APT 1135</v>
      </c>
      <c r="AA1581" s="234" t="str">
        <f>IFERROR(VLOOKUP(Query1[[#This Row],[ENTERPRISE_ID]], Addresses!$A:$Y,23,0), "Not on HR File")</f>
        <v>SAN ANTONIO</v>
      </c>
      <c r="AB1581" s="234" t="str">
        <f>IFERROR(VLOOKUP(Query1[[#This Row],[ENTERPRISE_ID]], Addresses!$A:$Y,24,0), "Not on HR File")</f>
        <v>TX</v>
      </c>
      <c r="AC1581" s="234" t="str">
        <f>IFERROR(VLOOKUP(Query1[[#This Row],[ENTERPRISE_ID]], Addresses!$A:$Y,25,0), "Not on HR File")</f>
        <v>78247</v>
      </c>
      <c r="AD1581" s="230" t="s">
        <v>12833</v>
      </c>
      <c r="AE1581" s="235">
        <v>46086</v>
      </c>
    </row>
    <row r="1582" spans="1:31" x14ac:dyDescent="0.3">
      <c r="A1582" s="230" t="s">
        <v>12236</v>
      </c>
      <c r="B1582" s="230" t="str">
        <f>Query1[[#This Row],[LAST_NAME]]</f>
        <v>GAGNON</v>
      </c>
      <c r="C1582" s="230" t="s">
        <v>12237</v>
      </c>
      <c r="D1582" s="230" t="s">
        <v>5669</v>
      </c>
      <c r="E1582" s="230" t="s">
        <v>12238</v>
      </c>
      <c r="F1582" s="230" t="s">
        <v>12239</v>
      </c>
      <c r="G1582" s="230" t="s">
        <v>12240</v>
      </c>
      <c r="H1582" s="230" t="str">
        <f>Query1[[#This Row],[FULL_NAME]]</f>
        <v>PATRICK GAGNON</v>
      </c>
      <c r="I1582" s="230" t="s">
        <v>12241</v>
      </c>
      <c r="J1582" s="230" t="s">
        <v>4445</v>
      </c>
      <c r="K1582" s="230" t="str">
        <f>Query1[[#This Row],[ENTERPRISE_ID]]</f>
        <v>PGAGNON</v>
      </c>
      <c r="L1582" s="231">
        <v>3607710005</v>
      </c>
      <c r="M1582" s="230" t="s">
        <v>5630</v>
      </c>
      <c r="N1582" s="230" t="s">
        <v>12242</v>
      </c>
      <c r="O1582" s="230"/>
      <c r="P1582" s="230" t="s">
        <v>12243</v>
      </c>
      <c r="Q1582" s="230" t="s">
        <v>1472</v>
      </c>
      <c r="R1582" s="230" t="s">
        <v>12244</v>
      </c>
      <c r="S1582" s="230" t="s">
        <v>5634</v>
      </c>
      <c r="T1582" s="232">
        <v>8998</v>
      </c>
      <c r="U1582" s="230" t="s">
        <v>7080</v>
      </c>
      <c r="V1582" s="230" t="s">
        <v>7081</v>
      </c>
      <c r="W1582" s="233" t="str">
        <f>IFERROR(VLOOKUP(Query1[[#This Row],[ENTERPRISE_ID]],HR_tbl[],2, 0), "Not on HR File")</f>
        <v>Service Technician 3, In-Home</v>
      </c>
      <c r="X1582" s="113">
        <f>IFERROR(VLOOKUP(Query1[[#This Row],[ENTERPRISE_ID]],HR_tbl[],3,0), "Not on HR File")</f>
        <v>44378</v>
      </c>
      <c r="Y1582" s="234" t="str">
        <f>IFERROR(VLOOKUP(Query1[[#This Row],[ENTERPRISE_ID]], Addresses!$A:$Y,21,0), "Not on HR File")</f>
        <v>2423 Pacific ave</v>
      </c>
      <c r="Z1582" s="234">
        <f>IFERROR(VLOOKUP(Query1[[#This Row],[ENTERPRISE_ID]], Addresses!$A:$Y,22,0), "Not on HR File")</f>
        <v>0</v>
      </c>
      <c r="AA1582" s="234" t="str">
        <f>IFERROR(VLOOKUP(Query1[[#This Row],[ENTERPRISE_ID]], Addresses!$A:$Y,23,0), "Not on HR File")</f>
        <v>Aberdeen</v>
      </c>
      <c r="AB1582" s="234" t="str">
        <f>IFERROR(VLOOKUP(Query1[[#This Row],[ENTERPRISE_ID]], Addresses!$A:$Y,24,0), "Not on HR File")</f>
        <v>WA</v>
      </c>
      <c r="AC1582" s="234" t="str">
        <f>IFERROR(VLOOKUP(Query1[[#This Row],[ENTERPRISE_ID]], Addresses!$A:$Y,25,0), "Not on HR File")</f>
        <v>98520</v>
      </c>
      <c r="AD1582" s="230" t="s">
        <v>12245</v>
      </c>
      <c r="AE1582" s="235">
        <v>46086</v>
      </c>
    </row>
    <row r="1583" spans="1:31" x14ac:dyDescent="0.3">
      <c r="A1583" s="230" t="s">
        <v>1636</v>
      </c>
      <c r="B1583" s="230" t="str">
        <f>Query1[[#This Row],[LAST_NAME]]</f>
        <v>YEDRA LOPEZ</v>
      </c>
      <c r="C1583" s="230" t="s">
        <v>1637</v>
      </c>
      <c r="D1583" s="230" t="s">
        <v>6339</v>
      </c>
      <c r="E1583" s="230" t="s">
        <v>18292</v>
      </c>
      <c r="F1583" s="230" t="s">
        <v>18293</v>
      </c>
      <c r="G1583" s="230" t="s">
        <v>1638</v>
      </c>
      <c r="H1583" s="230" t="str">
        <f>Query1[[#This Row],[FULL_NAME]]</f>
        <v>JUAN YEDRA LOPEZ</v>
      </c>
      <c r="I1583" s="230" t="s">
        <v>18294</v>
      </c>
      <c r="J1583" s="230" t="s">
        <v>4132</v>
      </c>
      <c r="K1583" s="230" t="str">
        <f>Query1[[#This Row],[ENTERPRISE_ID]]</f>
        <v>JYEDRAL</v>
      </c>
      <c r="L1583" s="231">
        <v>7189731696</v>
      </c>
      <c r="M1583" s="230" t="s">
        <v>5630</v>
      </c>
      <c r="N1583" s="230" t="s">
        <v>18295</v>
      </c>
      <c r="O1583" s="230"/>
      <c r="P1583" s="230" t="s">
        <v>1642</v>
      </c>
      <c r="Q1583" s="230" t="s">
        <v>318</v>
      </c>
      <c r="R1583" s="230" t="s">
        <v>18296</v>
      </c>
      <c r="S1583" s="230" t="s">
        <v>5714</v>
      </c>
      <c r="T1583" s="232">
        <v>8998</v>
      </c>
      <c r="U1583" s="230" t="s">
        <v>7269</v>
      </c>
      <c r="V1583" s="230" t="s">
        <v>7270</v>
      </c>
      <c r="W1583" s="233" t="str">
        <f>IFERROR(VLOOKUP(Query1[[#This Row],[ENTERPRISE_ID]],HR_tbl[],2, 0), "Not on HR File")</f>
        <v>HVAC Svc Tech II, Break/Fix</v>
      </c>
      <c r="X1583" s="113">
        <f>IFERROR(VLOOKUP(Query1[[#This Row],[ENTERPRISE_ID]],HR_tbl[],3,0), "Not on HR File")</f>
        <v>45977</v>
      </c>
      <c r="Y1583" s="234" t="str">
        <f>IFERROR(VLOOKUP(Query1[[#This Row],[ENTERPRISE_ID]], Addresses!$A:$Y,21,0), "Not on HR File")</f>
        <v>11 FREEMAN PL</v>
      </c>
      <c r="Z1583" s="234">
        <f>IFERROR(VLOOKUP(Query1[[#This Row],[ENTERPRISE_ID]], Addresses!$A:$Y,22,0), "Not on HR File")</f>
        <v>0</v>
      </c>
      <c r="AA1583" s="234" t="str">
        <f>IFERROR(VLOOKUP(Query1[[#This Row],[ENTERPRISE_ID]], Addresses!$A:$Y,23,0), "Not on HR File")</f>
        <v>STATEN ISLAND</v>
      </c>
      <c r="AB1583" s="234" t="str">
        <f>IFERROR(VLOOKUP(Query1[[#This Row],[ENTERPRISE_ID]], Addresses!$A:$Y,24,0), "Not on HR File")</f>
        <v>NY</v>
      </c>
      <c r="AC1583" s="234" t="str">
        <f>IFERROR(VLOOKUP(Query1[[#This Row],[ENTERPRISE_ID]], Addresses!$A:$Y,25,0), "Not on HR File")</f>
        <v>10310</v>
      </c>
      <c r="AD1583" s="230" t="s">
        <v>18297</v>
      </c>
      <c r="AE1583" s="235">
        <v>46086</v>
      </c>
    </row>
    <row r="1584" spans="1:31" x14ac:dyDescent="0.3">
      <c r="A1584" s="230" t="s">
        <v>4649</v>
      </c>
      <c r="B1584" s="230" t="str">
        <f>Query1[[#This Row],[LAST_NAME]]</f>
        <v>LILLIE</v>
      </c>
      <c r="C1584" s="230" t="s">
        <v>16357</v>
      </c>
      <c r="D1584" s="230" t="s">
        <v>6040</v>
      </c>
      <c r="E1584" s="230" t="s">
        <v>16358</v>
      </c>
      <c r="F1584" s="230" t="s">
        <v>16359</v>
      </c>
      <c r="G1584" s="230" t="s">
        <v>4651</v>
      </c>
      <c r="H1584" s="230" t="str">
        <f>Query1[[#This Row],[FULL_NAME]]</f>
        <v>ROBERT LILLIE</v>
      </c>
      <c r="I1584" s="230" t="s">
        <v>4650</v>
      </c>
      <c r="J1584" s="230" t="s">
        <v>4188</v>
      </c>
      <c r="K1584" s="230" t="str">
        <f>Query1[[#This Row],[ENTERPRISE_ID]]</f>
        <v>RLILLIE</v>
      </c>
      <c r="L1584" s="231">
        <v>9094027800</v>
      </c>
      <c r="M1584" s="230" t="s">
        <v>5630</v>
      </c>
      <c r="N1584" s="230" t="s">
        <v>16360</v>
      </c>
      <c r="O1584" s="230" t="s">
        <v>16361</v>
      </c>
      <c r="P1584" s="230" t="s">
        <v>16362</v>
      </c>
      <c r="Q1584" s="230" t="s">
        <v>219</v>
      </c>
      <c r="R1584" s="230" t="s">
        <v>16363</v>
      </c>
      <c r="S1584" s="230" t="s">
        <v>5714</v>
      </c>
      <c r="T1584" s="232">
        <v>8998</v>
      </c>
      <c r="U1584" s="230" t="s">
        <v>7203</v>
      </c>
      <c r="V1584" s="230" t="s">
        <v>7204</v>
      </c>
      <c r="W1584" s="233" t="str">
        <f>IFERROR(VLOOKUP(Query1[[#This Row],[ENTERPRISE_ID]],HR_tbl[],2, 0), "Not on HR File")</f>
        <v>Service Technician 1, In-Home</v>
      </c>
      <c r="X1584" s="113">
        <f>IFERROR(VLOOKUP(Query1[[#This Row],[ENTERPRISE_ID]],HR_tbl[],3,0), "Not on HR File")</f>
        <v>45242</v>
      </c>
      <c r="Y1584" s="234" t="str">
        <f>IFERROR(VLOOKUP(Query1[[#This Row],[ENTERPRISE_ID]], Addresses!$A:$Y,21,0), "Not on HR File")</f>
        <v>32383 CORYDON RD</v>
      </c>
      <c r="Z1584" s="234" t="str">
        <f>IFERROR(VLOOKUP(Query1[[#This Row],[ENTERPRISE_ID]], Addresses!$A:$Y,22,0), "Not on HR File")</f>
        <v>SPACE 16</v>
      </c>
      <c r="AA1584" s="234" t="str">
        <f>IFERROR(VLOOKUP(Query1[[#This Row],[ENTERPRISE_ID]], Addresses!$A:$Y,23,0), "Not on HR File")</f>
        <v>LAKE ELSINORE</v>
      </c>
      <c r="AB1584" s="234" t="str">
        <f>IFERROR(VLOOKUP(Query1[[#This Row],[ENTERPRISE_ID]], Addresses!$A:$Y,24,0), "Not on HR File")</f>
        <v>CA</v>
      </c>
      <c r="AC1584" s="234" t="str">
        <f>IFERROR(VLOOKUP(Query1[[#This Row],[ENTERPRISE_ID]], Addresses!$A:$Y,25,0), "Not on HR File")</f>
        <v>92530</v>
      </c>
      <c r="AD1584" s="230" t="s">
        <v>16364</v>
      </c>
      <c r="AE1584" s="235">
        <v>46086</v>
      </c>
    </row>
    <row r="1585" spans="1:31" x14ac:dyDescent="0.3">
      <c r="A1585" s="230" t="s">
        <v>17083</v>
      </c>
      <c r="B1585" s="230" t="str">
        <f>Query1[[#This Row],[LAST_NAME]]</f>
        <v>CRUZ</v>
      </c>
      <c r="C1585" s="230" t="s">
        <v>17084</v>
      </c>
      <c r="D1585" s="230" t="s">
        <v>5957</v>
      </c>
      <c r="E1585" s="230" t="s">
        <v>17085</v>
      </c>
      <c r="F1585" s="230" t="s">
        <v>17086</v>
      </c>
      <c r="G1585" s="230" t="s">
        <v>17087</v>
      </c>
      <c r="H1585" s="230" t="str">
        <f>Query1[[#This Row],[FULL_NAME]]</f>
        <v>ANIBAL CRUZ</v>
      </c>
      <c r="I1585" s="230" t="s">
        <v>17088</v>
      </c>
      <c r="J1585" s="230" t="s">
        <v>17089</v>
      </c>
      <c r="K1585" s="230" t="str">
        <f>Query1[[#This Row],[ENTERPRISE_ID]]</f>
        <v>ACRUZ48</v>
      </c>
      <c r="L1585" s="231">
        <v>9397322760</v>
      </c>
      <c r="M1585" s="230" t="s">
        <v>5630</v>
      </c>
      <c r="N1585" s="230" t="s">
        <v>17090</v>
      </c>
      <c r="O1585" s="230" t="s">
        <v>17091</v>
      </c>
      <c r="P1585" s="230" t="s">
        <v>17092</v>
      </c>
      <c r="Q1585" s="230" t="s">
        <v>5965</v>
      </c>
      <c r="R1585" s="230" t="s">
        <v>12629</v>
      </c>
      <c r="S1585" s="230" t="s">
        <v>5634</v>
      </c>
      <c r="T1585" s="232">
        <v>8842</v>
      </c>
      <c r="U1585" s="230" t="s">
        <v>8754</v>
      </c>
      <c r="V1585" s="230" t="s">
        <v>8755</v>
      </c>
      <c r="W1585" s="233" t="str">
        <f>IFERROR(VLOOKUP(Query1[[#This Row],[ENTERPRISE_ID]],HR_tbl[],2, 0), "Not on HR File")</f>
        <v>Service Technician LG, In-Home</v>
      </c>
      <c r="X1585" s="113">
        <f>IFERROR(VLOOKUP(Query1[[#This Row],[ENTERPRISE_ID]],HR_tbl[],3,0), "Not on HR File")</f>
        <v>38230</v>
      </c>
      <c r="Y1585" s="234" t="str">
        <f>IFERROR(VLOOKUP(Query1[[#This Row],[ENTERPRISE_ID]], Addresses!$A:$Y,21,0), "Not on HR File")</f>
        <v>HC01 BOX 6110</v>
      </c>
      <c r="Z1585" s="234">
        <f>IFERROR(VLOOKUP(Query1[[#This Row],[ENTERPRISE_ID]], Addresses!$A:$Y,22,0), "Not on HR File")</f>
        <v>0</v>
      </c>
      <c r="AA1585" s="234" t="str">
        <f>IFERROR(VLOOKUP(Query1[[#This Row],[ENTERPRISE_ID]], Addresses!$A:$Y,23,0), "Not on HR File")</f>
        <v>SABANA HOYOS</v>
      </c>
      <c r="AB1585" s="234" t="str">
        <f>IFERROR(VLOOKUP(Query1[[#This Row],[ENTERPRISE_ID]], Addresses!$A:$Y,24,0), "Not on HR File")</f>
        <v>PR</v>
      </c>
      <c r="AC1585" s="234" t="str">
        <f>IFERROR(VLOOKUP(Query1[[#This Row],[ENTERPRISE_ID]], Addresses!$A:$Y,25,0), "Not on HR File")</f>
        <v>00688</v>
      </c>
      <c r="AD1585" s="230" t="s">
        <v>17093</v>
      </c>
      <c r="AE1585" s="235">
        <v>46086</v>
      </c>
    </row>
    <row r="1586" spans="1:31" x14ac:dyDescent="0.3">
      <c r="A1586" s="230" t="s">
        <v>2586</v>
      </c>
      <c r="B1586" s="230" t="str">
        <f>Query1[[#This Row],[LAST_NAME]]</f>
        <v>SMITH</v>
      </c>
      <c r="C1586" s="230" t="s">
        <v>2587</v>
      </c>
      <c r="D1586" s="230" t="s">
        <v>6119</v>
      </c>
      <c r="E1586" s="230" t="s">
        <v>9081</v>
      </c>
      <c r="F1586" s="230" t="s">
        <v>9082</v>
      </c>
      <c r="G1586" s="230" t="s">
        <v>2588</v>
      </c>
      <c r="H1586" s="230" t="str">
        <f>Query1[[#This Row],[FULL_NAME]]</f>
        <v>GREGORY SMITH</v>
      </c>
      <c r="I1586" s="230" t="s">
        <v>4459</v>
      </c>
      <c r="J1586" s="230" t="s">
        <v>3960</v>
      </c>
      <c r="K1586" s="230" t="str">
        <f>Query1[[#This Row],[ENTERPRISE_ID]]</f>
        <v>GSMI132</v>
      </c>
      <c r="L1586" s="231">
        <v>6144320621</v>
      </c>
      <c r="M1586" s="230" t="s">
        <v>5630</v>
      </c>
      <c r="N1586" s="230" t="s">
        <v>9083</v>
      </c>
      <c r="O1586" s="230"/>
      <c r="P1586" s="230" t="s">
        <v>9084</v>
      </c>
      <c r="Q1586" s="230" t="s">
        <v>260</v>
      </c>
      <c r="R1586" s="230" t="s">
        <v>9085</v>
      </c>
      <c r="S1586" s="230" t="s">
        <v>5738</v>
      </c>
      <c r="T1586" s="232">
        <v>8998</v>
      </c>
      <c r="U1586" s="230" t="s">
        <v>5715</v>
      </c>
      <c r="V1586" s="230" t="s">
        <v>5716</v>
      </c>
      <c r="W1586" s="233" t="str">
        <f>IFERROR(VLOOKUP(Query1[[#This Row],[ENTERPRISE_ID]],HR_tbl[],2, 0), "Not on HR File")</f>
        <v>Team Lead Technician</v>
      </c>
      <c r="X1586" s="113">
        <f>IFERROR(VLOOKUP(Query1[[#This Row],[ENTERPRISE_ID]],HR_tbl[],3,0), "Not on HR File")</f>
        <v>39038</v>
      </c>
      <c r="Y1586" s="234" t="str">
        <f>IFERROR(VLOOKUP(Query1[[#This Row],[ENTERPRISE_ID]], Addresses!$A:$Y,21,0), "Not on HR File")</f>
        <v>3307 EAKIN RD</v>
      </c>
      <c r="Z1586" s="234">
        <f>IFERROR(VLOOKUP(Query1[[#This Row],[ENTERPRISE_ID]], Addresses!$A:$Y,22,0), "Not on HR File")</f>
        <v>0</v>
      </c>
      <c r="AA1586" s="234" t="str">
        <f>IFERROR(VLOOKUP(Query1[[#This Row],[ENTERPRISE_ID]], Addresses!$A:$Y,23,0), "Not on HR File")</f>
        <v>COLUMBUS</v>
      </c>
      <c r="AB1586" s="234" t="str">
        <f>IFERROR(VLOOKUP(Query1[[#This Row],[ENTERPRISE_ID]], Addresses!$A:$Y,24,0), "Not on HR File")</f>
        <v>OH</v>
      </c>
      <c r="AC1586" s="234" t="str">
        <f>IFERROR(VLOOKUP(Query1[[#This Row],[ENTERPRISE_ID]], Addresses!$A:$Y,25,0), "Not on HR File")</f>
        <v>43204</v>
      </c>
      <c r="AD1586" s="230" t="s">
        <v>9086</v>
      </c>
      <c r="AE1586" s="235">
        <v>46086</v>
      </c>
    </row>
    <row r="1587" spans="1:31" x14ac:dyDescent="0.3">
      <c r="A1587" s="230" t="s">
        <v>16552</v>
      </c>
      <c r="B1587" s="230" t="str">
        <f>Query1[[#This Row],[LAST_NAME]]</f>
        <v>PRICE</v>
      </c>
      <c r="C1587" s="230" t="s">
        <v>16553</v>
      </c>
      <c r="D1587" s="230" t="s">
        <v>5854</v>
      </c>
      <c r="E1587" s="230" t="s">
        <v>16554</v>
      </c>
      <c r="F1587" s="230" t="s">
        <v>16555</v>
      </c>
      <c r="G1587" s="230" t="s">
        <v>16556</v>
      </c>
      <c r="H1587" s="230" t="str">
        <f>Query1[[#This Row],[FULL_NAME]]</f>
        <v>RAYMOND PRICE</v>
      </c>
      <c r="I1587" s="230" t="s">
        <v>4035</v>
      </c>
      <c r="J1587" s="230" t="s">
        <v>3864</v>
      </c>
      <c r="K1587" s="230" t="str">
        <f>Query1[[#This Row],[ENTERPRISE_ID]]</f>
        <v>RPRIC</v>
      </c>
      <c r="L1587" s="231">
        <v>2298500608</v>
      </c>
      <c r="M1587" s="230" t="s">
        <v>5630</v>
      </c>
      <c r="N1587" s="230" t="s">
        <v>16557</v>
      </c>
      <c r="O1587" s="230"/>
      <c r="P1587" s="230" t="s">
        <v>16558</v>
      </c>
      <c r="Q1587" s="230" t="s">
        <v>575</v>
      </c>
      <c r="R1587" s="230" t="s">
        <v>16559</v>
      </c>
      <c r="S1587" s="230" t="s">
        <v>5714</v>
      </c>
      <c r="T1587" s="232">
        <v>8998</v>
      </c>
      <c r="U1587" s="230" t="s">
        <v>7600</v>
      </c>
      <c r="V1587" s="230" t="s">
        <v>7601</v>
      </c>
      <c r="W1587" s="233" t="str">
        <f>IFERROR(VLOOKUP(Query1[[#This Row],[ENTERPRISE_ID]],HR_tbl[],2, 0), "Not on HR File")</f>
        <v>Service Technician 2, In-Home</v>
      </c>
      <c r="X1587" s="113">
        <f>IFERROR(VLOOKUP(Query1[[#This Row],[ENTERPRISE_ID]],HR_tbl[],3,0), "Not on HR File")</f>
        <v>36354</v>
      </c>
      <c r="Y1587" s="234" t="str">
        <f>IFERROR(VLOOKUP(Query1[[#This Row],[ENTERPRISE_ID]], Addresses!$A:$Y,21,0), "Not on HR File")</f>
        <v>650 10thAve NW</v>
      </c>
      <c r="Z1587" s="234">
        <f>IFERROR(VLOOKUP(Query1[[#This Row],[ENTERPRISE_ID]], Addresses!$A:$Y,22,0), "Not on HR File")</f>
        <v>0</v>
      </c>
      <c r="AA1587" s="234" t="str">
        <f>IFERROR(VLOOKUP(Query1[[#This Row],[ENTERPRISE_ID]], Addresses!$A:$Y,23,0), "Not on HR File")</f>
        <v>Cairo</v>
      </c>
      <c r="AB1587" s="234" t="str">
        <f>IFERROR(VLOOKUP(Query1[[#This Row],[ENTERPRISE_ID]], Addresses!$A:$Y,24,0), "Not on HR File")</f>
        <v>GA</v>
      </c>
      <c r="AC1587" s="234" t="str">
        <f>IFERROR(VLOOKUP(Query1[[#This Row],[ENTERPRISE_ID]], Addresses!$A:$Y,25,0), "Not on HR File")</f>
        <v>39828</v>
      </c>
      <c r="AD1587" s="230" t="s">
        <v>16560</v>
      </c>
      <c r="AE1587" s="235">
        <v>46086</v>
      </c>
    </row>
    <row r="1588" spans="1:31" x14ac:dyDescent="0.3">
      <c r="A1588" s="230" t="s">
        <v>13885</v>
      </c>
      <c r="B1588" s="230" t="str">
        <f>Query1[[#This Row],[LAST_NAME]]</f>
        <v>SCHEXNAYDER</v>
      </c>
      <c r="C1588" s="230" t="s">
        <v>13886</v>
      </c>
      <c r="D1588" s="230" t="s">
        <v>5729</v>
      </c>
      <c r="E1588" s="230" t="s">
        <v>13887</v>
      </c>
      <c r="F1588" s="230" t="s">
        <v>13888</v>
      </c>
      <c r="G1588" s="230" t="s">
        <v>13889</v>
      </c>
      <c r="H1588" s="230" t="str">
        <f>Query1[[#This Row],[FULL_NAME]]</f>
        <v>JUSTICE SCHEXNAYDER</v>
      </c>
      <c r="I1588" s="230" t="s">
        <v>13890</v>
      </c>
      <c r="J1588" s="230" t="s">
        <v>13891</v>
      </c>
      <c r="K1588" s="230" t="str">
        <f>Query1[[#This Row],[ENTERPRISE_ID]]</f>
        <v>JSCHEX0</v>
      </c>
      <c r="L1588" s="231">
        <v>5309531669</v>
      </c>
      <c r="M1588" s="230" t="s">
        <v>5630</v>
      </c>
      <c r="N1588" s="230" t="s">
        <v>13892</v>
      </c>
      <c r="O1588" s="230"/>
      <c r="P1588" s="230" t="s">
        <v>13893</v>
      </c>
      <c r="Q1588" s="230" t="s">
        <v>219</v>
      </c>
      <c r="R1588" s="230" t="s">
        <v>13894</v>
      </c>
      <c r="S1588" s="230" t="s">
        <v>5664</v>
      </c>
      <c r="T1588" s="232">
        <v>8998</v>
      </c>
      <c r="U1588" s="230" t="s">
        <v>8372</v>
      </c>
      <c r="V1588" s="230" t="s">
        <v>9708</v>
      </c>
      <c r="W1588" s="233" t="str">
        <f>IFERROR(VLOOKUP(Query1[[#This Row],[ENTERPRISE_ID]],HR_tbl[],2, 0), "Not on HR File")</f>
        <v>Service Technician 2, In-Home</v>
      </c>
      <c r="X1588" s="113">
        <f>IFERROR(VLOOKUP(Query1[[#This Row],[ENTERPRISE_ID]],HR_tbl[],3,0), "Not on HR File")</f>
        <v>46026</v>
      </c>
      <c r="Y1588" s="234" t="str">
        <f>IFERROR(VLOOKUP(Query1[[#This Row],[ENTERPRISE_ID]], Addresses!$A:$Y,21,0), "Not on HR File")</f>
        <v>10644 Ivey ln.</v>
      </c>
      <c r="Z1588" s="234">
        <f>IFERROR(VLOOKUP(Query1[[#This Row],[ENTERPRISE_ID]], Addresses!$A:$Y,22,0), "Not on HR File")</f>
        <v>0</v>
      </c>
      <c r="AA1588" s="234" t="str">
        <f>IFERROR(VLOOKUP(Query1[[#This Row],[ENTERPRISE_ID]], Addresses!$A:$Y,23,0), "Not on HR File")</f>
        <v>Nevada City</v>
      </c>
      <c r="AB1588" s="234" t="str">
        <f>IFERROR(VLOOKUP(Query1[[#This Row],[ENTERPRISE_ID]], Addresses!$A:$Y,24,0), "Not on HR File")</f>
        <v>CA</v>
      </c>
      <c r="AC1588" s="234" t="str">
        <f>IFERROR(VLOOKUP(Query1[[#This Row],[ENTERPRISE_ID]], Addresses!$A:$Y,25,0), "Not on HR File")</f>
        <v>95959</v>
      </c>
      <c r="AD1588" s="230" t="s">
        <v>13895</v>
      </c>
      <c r="AE1588" s="235">
        <v>46086</v>
      </c>
    </row>
    <row r="1589" spans="1:31" x14ac:dyDescent="0.3">
      <c r="A1589" s="230" t="s">
        <v>18807</v>
      </c>
      <c r="B1589" s="230" t="str">
        <f>Query1[[#This Row],[LAST_NAME]]</f>
        <v>ESTRIN</v>
      </c>
      <c r="C1589" s="230" t="s">
        <v>18808</v>
      </c>
      <c r="D1589" s="230" t="s">
        <v>6040</v>
      </c>
      <c r="E1589" s="230" t="s">
        <v>18809</v>
      </c>
      <c r="F1589" s="230" t="s">
        <v>18810</v>
      </c>
      <c r="G1589" s="230" t="s">
        <v>9202</v>
      </c>
      <c r="H1589" s="230" t="str">
        <f>Query1[[#This Row],[FULL_NAME]]</f>
        <v>BARRY ESTRIN</v>
      </c>
      <c r="I1589" s="230" t="s">
        <v>18811</v>
      </c>
      <c r="J1589" s="230" t="s">
        <v>12261</v>
      </c>
      <c r="K1589" s="230" t="str">
        <f>Query1[[#This Row],[ENTERPRISE_ID]]</f>
        <v>BESTRI</v>
      </c>
      <c r="L1589" s="231">
        <v>5624756808</v>
      </c>
      <c r="M1589" s="230" t="s">
        <v>5630</v>
      </c>
      <c r="N1589" s="230" t="s">
        <v>18812</v>
      </c>
      <c r="O1589" s="230"/>
      <c r="P1589" s="230" t="s">
        <v>18813</v>
      </c>
      <c r="Q1589" s="230" t="s">
        <v>219</v>
      </c>
      <c r="R1589" s="230" t="s">
        <v>18814</v>
      </c>
      <c r="S1589" s="230" t="s">
        <v>5714</v>
      </c>
      <c r="T1589" s="232">
        <v>8998</v>
      </c>
      <c r="U1589" s="230" t="s">
        <v>5715</v>
      </c>
      <c r="V1589" s="230" t="s">
        <v>5716</v>
      </c>
      <c r="W1589" s="233" t="str">
        <f>IFERROR(VLOOKUP(Query1[[#This Row],[ENTERPRISE_ID]],HR_tbl[],2, 0), "Not on HR File")</f>
        <v>Team Lead Technician</v>
      </c>
      <c r="X1589" s="113">
        <f>IFERROR(VLOOKUP(Query1[[#This Row],[ENTERPRISE_ID]],HR_tbl[],3,0), "Not on HR File")</f>
        <v>36907</v>
      </c>
      <c r="Y1589" s="234" t="str">
        <f>IFERROR(VLOOKUP(Query1[[#This Row],[ENTERPRISE_ID]], Addresses!$A:$Y,21,0), "Not on HR File")</f>
        <v>3728 ROXANNE AVE</v>
      </c>
      <c r="Z1589" s="234">
        <f>IFERROR(VLOOKUP(Query1[[#This Row],[ENTERPRISE_ID]], Addresses!$A:$Y,22,0), "Not on HR File")</f>
        <v>0</v>
      </c>
      <c r="AA1589" s="234" t="str">
        <f>IFERROR(VLOOKUP(Query1[[#This Row],[ENTERPRISE_ID]], Addresses!$A:$Y,23,0), "Not on HR File")</f>
        <v>LONG BEACH</v>
      </c>
      <c r="AB1589" s="234" t="str">
        <f>IFERROR(VLOOKUP(Query1[[#This Row],[ENTERPRISE_ID]], Addresses!$A:$Y,24,0), "Not on HR File")</f>
        <v>CA</v>
      </c>
      <c r="AC1589" s="234" t="str">
        <f>IFERROR(VLOOKUP(Query1[[#This Row],[ENTERPRISE_ID]], Addresses!$A:$Y,25,0), "Not on HR File")</f>
        <v>90808</v>
      </c>
      <c r="AD1589" s="230" t="s">
        <v>18815</v>
      </c>
      <c r="AE1589" s="235">
        <v>46086</v>
      </c>
    </row>
    <row r="1590" spans="1:31" x14ac:dyDescent="0.3">
      <c r="A1590" s="230" t="s">
        <v>3248</v>
      </c>
      <c r="B1590" s="230" t="str">
        <f>Query1[[#This Row],[LAST_NAME]]</f>
        <v>NIZAM</v>
      </c>
      <c r="C1590" s="230" t="s">
        <v>3250</v>
      </c>
      <c r="D1590" s="230" t="s">
        <v>5788</v>
      </c>
      <c r="E1590" s="230" t="s">
        <v>18955</v>
      </c>
      <c r="F1590" s="230" t="s">
        <v>18956</v>
      </c>
      <c r="G1590" s="230" t="s">
        <v>3251</v>
      </c>
      <c r="H1590" s="230" t="str">
        <f>Query1[[#This Row],[FULL_NAME]]</f>
        <v>MOHAMMAD HAROON NIZAM</v>
      </c>
      <c r="I1590" s="230" t="s">
        <v>5268</v>
      </c>
      <c r="J1590" s="230" t="s">
        <v>5267</v>
      </c>
      <c r="K1590" s="230" t="str">
        <f>Query1[[#This Row],[ENTERPRISE_ID]]</f>
        <v>MNIZAM</v>
      </c>
      <c r="L1590" s="231">
        <v>3013168145</v>
      </c>
      <c r="M1590" s="230" t="s">
        <v>5630</v>
      </c>
      <c r="N1590" s="230" t="s">
        <v>18957</v>
      </c>
      <c r="O1590" s="230"/>
      <c r="P1590" s="230" t="s">
        <v>18958</v>
      </c>
      <c r="Q1590" s="230" t="s">
        <v>328</v>
      </c>
      <c r="R1590" s="230" t="s">
        <v>18959</v>
      </c>
      <c r="S1590" s="230" t="s">
        <v>5634</v>
      </c>
      <c r="T1590" s="232">
        <v>8998</v>
      </c>
      <c r="U1590" s="230" t="s">
        <v>5581</v>
      </c>
      <c r="V1590" s="230" t="s">
        <v>6571</v>
      </c>
      <c r="W1590" s="233" t="str">
        <f>IFERROR(VLOOKUP(Query1[[#This Row],[ENTERPRISE_ID]],HR_tbl[],2, 0), "Not on HR File")</f>
        <v>Service Technician 2, In-Home</v>
      </c>
      <c r="X1590" s="113">
        <f>IFERROR(VLOOKUP(Query1[[#This Row],[ENTERPRISE_ID]],HR_tbl[],3,0), "Not on HR File")</f>
        <v>43024</v>
      </c>
      <c r="Y1590" s="234" t="str">
        <f>IFERROR(VLOOKUP(Query1[[#This Row],[ENTERPRISE_ID]], Addresses!$A:$Y,21,0), "Not on HR File")</f>
        <v>742 balls bluff Rd NE</v>
      </c>
      <c r="Z1590" s="234">
        <f>IFERROR(VLOOKUP(Query1[[#This Row],[ENTERPRISE_ID]], Addresses!$A:$Y,22,0), "Not on HR File")</f>
        <v>0</v>
      </c>
      <c r="AA1590" s="234" t="str">
        <f>IFERROR(VLOOKUP(Query1[[#This Row],[ENTERPRISE_ID]], Addresses!$A:$Y,23,0), "Not on HR File")</f>
        <v>Leesburg</v>
      </c>
      <c r="AB1590" s="234" t="str">
        <f>IFERROR(VLOOKUP(Query1[[#This Row],[ENTERPRISE_ID]], Addresses!$A:$Y,24,0), "Not on HR File")</f>
        <v>VA</v>
      </c>
      <c r="AC1590" s="234" t="str">
        <f>IFERROR(VLOOKUP(Query1[[#This Row],[ENTERPRISE_ID]], Addresses!$A:$Y,25,0), "Not on HR File")</f>
        <v>20176</v>
      </c>
      <c r="AD1590" s="230" t="s">
        <v>18960</v>
      </c>
      <c r="AE1590" s="235">
        <v>46086</v>
      </c>
    </row>
    <row r="1591" spans="1:31" x14ac:dyDescent="0.3">
      <c r="A1591" s="230" t="s">
        <v>31739</v>
      </c>
      <c r="B1591" s="230" t="str">
        <f>Query1[[#This Row],[LAST_NAME]]</f>
        <v>WHITE</v>
      </c>
      <c r="C1591" s="230" t="s">
        <v>1187</v>
      </c>
      <c r="D1591" s="230" t="s">
        <v>5638</v>
      </c>
      <c r="E1591" s="230" t="s">
        <v>6813</v>
      </c>
      <c r="F1591" s="230" t="s">
        <v>31740</v>
      </c>
      <c r="G1591" s="230" t="s">
        <v>1188</v>
      </c>
      <c r="H1591" s="230" t="str">
        <f>Query1[[#This Row],[FULL_NAME]]</f>
        <v>DELROY WHITE</v>
      </c>
      <c r="I1591" s="230" t="s">
        <v>4448</v>
      </c>
      <c r="J1591" s="230" t="s">
        <v>4910</v>
      </c>
      <c r="K1591" s="230" t="str">
        <f>Query1[[#This Row],[ENTERPRISE_ID]]</f>
        <v>DWHITE</v>
      </c>
      <c r="L1591" s="231">
        <v>5618843605</v>
      </c>
      <c r="M1591" s="230" t="s">
        <v>5630</v>
      </c>
      <c r="N1591" s="230" t="s">
        <v>6814</v>
      </c>
      <c r="O1591" s="230"/>
      <c r="P1591" s="230" t="s">
        <v>6181</v>
      </c>
      <c r="Q1591" s="230" t="s">
        <v>297</v>
      </c>
      <c r="R1591" s="230" t="s">
        <v>6815</v>
      </c>
      <c r="S1591" s="230" t="s">
        <v>5634</v>
      </c>
      <c r="T1591" s="232">
        <v>8998</v>
      </c>
      <c r="U1591" s="230" t="s">
        <v>6816</v>
      </c>
      <c r="V1591" s="230" t="s">
        <v>6817</v>
      </c>
      <c r="W1591" s="233" t="str">
        <f>IFERROR(VLOOKUP(Query1[[#This Row],[ENTERPRISE_ID]],HR_tbl[],2, 0), "Not on HR File")</f>
        <v>Service Technician 1, In-Home</v>
      </c>
      <c r="X1591" s="113">
        <f>IFERROR(VLOOKUP(Query1[[#This Row],[ENTERPRISE_ID]],HR_tbl[],3,0), "Not on HR File")</f>
        <v>45137</v>
      </c>
      <c r="Y1591" s="234" t="str">
        <f>IFERROR(VLOOKUP(Query1[[#This Row],[ENTERPRISE_ID]], Addresses!$A:$Y,21,0), "Not on HR File")</f>
        <v>1111 IMPERIAL LAKE RD</v>
      </c>
      <c r="Z1591" s="234">
        <f>IFERROR(VLOOKUP(Query1[[#This Row],[ENTERPRISE_ID]], Addresses!$A:$Y,22,0), "Not on HR File")</f>
        <v>0</v>
      </c>
      <c r="AA1591" s="234" t="str">
        <f>IFERROR(VLOOKUP(Query1[[#This Row],[ENTERPRISE_ID]], Addresses!$A:$Y,23,0), "Not on HR File")</f>
        <v>WEST PALM BEACH</v>
      </c>
      <c r="AB1591" s="234" t="str">
        <f>IFERROR(VLOOKUP(Query1[[#This Row],[ENTERPRISE_ID]], Addresses!$A:$Y,24,0), "Not on HR File")</f>
        <v>FL</v>
      </c>
      <c r="AC1591" s="234" t="str">
        <f>IFERROR(VLOOKUP(Query1[[#This Row],[ENTERPRISE_ID]], Addresses!$A:$Y,25,0), "Not on HR File")</f>
        <v>33413</v>
      </c>
      <c r="AD1591" s="230" t="s">
        <v>6818</v>
      </c>
      <c r="AE1591" s="235">
        <v>46086</v>
      </c>
    </row>
    <row r="1592" spans="1:31" x14ac:dyDescent="0.3">
      <c r="A1592" s="230" t="s">
        <v>16375</v>
      </c>
      <c r="B1592" s="230" t="str">
        <f>Query1[[#This Row],[LAST_NAME]]</f>
        <v>KIM</v>
      </c>
      <c r="C1592" s="230" t="s">
        <v>16376</v>
      </c>
      <c r="D1592" s="230" t="s">
        <v>5788</v>
      </c>
      <c r="E1592" s="230" t="s">
        <v>16377</v>
      </c>
      <c r="F1592" s="230" t="s">
        <v>16378</v>
      </c>
      <c r="G1592" s="230" t="s">
        <v>16379</v>
      </c>
      <c r="H1592" s="230" t="str">
        <f>Query1[[#This Row],[FULL_NAME]]</f>
        <v>MICHAEL KIM</v>
      </c>
      <c r="I1592" s="230" t="s">
        <v>11472</v>
      </c>
      <c r="J1592" s="230" t="s">
        <v>3909</v>
      </c>
      <c r="K1592" s="230" t="str">
        <f>Query1[[#This Row],[ENTERPRISE_ID]]</f>
        <v>MKIM01</v>
      </c>
      <c r="L1592" s="231">
        <v>4432729192</v>
      </c>
      <c r="M1592" s="230" t="s">
        <v>5630</v>
      </c>
      <c r="N1592" s="230" t="s">
        <v>16380</v>
      </c>
      <c r="O1592" s="230"/>
      <c r="P1592" s="230" t="s">
        <v>16381</v>
      </c>
      <c r="Q1592" s="230" t="s">
        <v>541</v>
      </c>
      <c r="R1592" s="230" t="s">
        <v>16382</v>
      </c>
      <c r="S1592" s="230" t="s">
        <v>5634</v>
      </c>
      <c r="T1592" s="232">
        <v>8998</v>
      </c>
      <c r="U1592" s="230" t="s">
        <v>7359</v>
      </c>
      <c r="V1592" s="230" t="s">
        <v>7360</v>
      </c>
      <c r="W1592" s="233" t="str">
        <f>IFERROR(VLOOKUP(Query1[[#This Row],[ENTERPRISE_ID]],HR_tbl[],2, 0), "Not on HR File")</f>
        <v>Service Technician 1, In-Home</v>
      </c>
      <c r="X1592" s="113">
        <f>IFERROR(VLOOKUP(Query1[[#This Row],[ENTERPRISE_ID]],HR_tbl[],3,0), "Not on HR File")</f>
        <v>39874</v>
      </c>
      <c r="Y1592" s="234" t="str">
        <f>IFERROR(VLOOKUP(Query1[[#This Row],[ENTERPRISE_ID]], Addresses!$A:$Y,21,0), "Not on HR File")</f>
        <v>6409 KILBROGAN COURT</v>
      </c>
      <c r="Z1592" s="234">
        <f>IFERROR(VLOOKUP(Query1[[#This Row],[ENTERPRISE_ID]], Addresses!$A:$Y,22,0), "Not on HR File")</f>
        <v>0</v>
      </c>
      <c r="AA1592" s="234" t="str">
        <f>IFERROR(VLOOKUP(Query1[[#This Row],[ENTERPRISE_ID]], Addresses!$A:$Y,23,0), "Not on HR File")</f>
        <v>CLARKSVILLE</v>
      </c>
      <c r="AB1592" s="234" t="str">
        <f>IFERROR(VLOOKUP(Query1[[#This Row],[ENTERPRISE_ID]], Addresses!$A:$Y,24,0), "Not on HR File")</f>
        <v>MD</v>
      </c>
      <c r="AC1592" s="234" t="str">
        <f>IFERROR(VLOOKUP(Query1[[#This Row],[ENTERPRISE_ID]], Addresses!$A:$Y,25,0), "Not on HR File")</f>
        <v>21029</v>
      </c>
      <c r="AD1592" s="230" t="s">
        <v>16383</v>
      </c>
      <c r="AE1592" s="235">
        <v>46086</v>
      </c>
    </row>
    <row r="1593" spans="1:31" x14ac:dyDescent="0.3">
      <c r="A1593" s="230" t="s">
        <v>2210</v>
      </c>
      <c r="B1593" s="230" t="str">
        <f>Query1[[#This Row],[LAST_NAME]]</f>
        <v>BLADES</v>
      </c>
      <c r="C1593" s="230" t="s">
        <v>13160</v>
      </c>
      <c r="D1593" s="230" t="s">
        <v>5719</v>
      </c>
      <c r="E1593" s="230" t="s">
        <v>13161</v>
      </c>
      <c r="F1593" s="230" t="s">
        <v>31741</v>
      </c>
      <c r="G1593" s="230" t="s">
        <v>13162</v>
      </c>
      <c r="H1593" s="230" t="str">
        <f>Query1[[#This Row],[FULL_NAME]]</f>
        <v>NICHOLAS BLADES</v>
      </c>
      <c r="I1593" s="230" t="s">
        <v>13163</v>
      </c>
      <c r="J1593" s="230" t="s">
        <v>4713</v>
      </c>
      <c r="K1593" s="230" t="str">
        <f>Query1[[#This Row],[ENTERPRISE_ID]]</f>
        <v>NBLADES</v>
      </c>
      <c r="L1593" s="231">
        <v>8156212365</v>
      </c>
      <c r="M1593" s="230" t="s">
        <v>5630</v>
      </c>
      <c r="N1593" s="230" t="s">
        <v>13164</v>
      </c>
      <c r="O1593" s="230"/>
      <c r="P1593" s="230" t="s">
        <v>2571</v>
      </c>
      <c r="Q1593" s="230" t="s">
        <v>250</v>
      </c>
      <c r="R1593" s="230" t="s">
        <v>13165</v>
      </c>
      <c r="S1593" s="230" t="s">
        <v>5664</v>
      </c>
      <c r="T1593" s="232">
        <v>8998</v>
      </c>
      <c r="U1593" s="230" t="s">
        <v>6615</v>
      </c>
      <c r="V1593" s="230" t="s">
        <v>6616</v>
      </c>
      <c r="W1593" s="233" t="str">
        <f>IFERROR(VLOOKUP(Query1[[#This Row],[ENTERPRISE_ID]],HR_tbl[],2, 0), "Not on HR File")</f>
        <v>Service Technician 2, Trainee</v>
      </c>
      <c r="X1593" s="113">
        <f>IFERROR(VLOOKUP(Query1[[#This Row],[ENTERPRISE_ID]],HR_tbl[],3,0), "Not on HR File")</f>
        <v>46075</v>
      </c>
      <c r="Y1593" s="234" t="str">
        <f>IFERROR(VLOOKUP(Query1[[#This Row],[ENTERPRISE_ID]], Addresses!$A:$Y,21,0), "Not on HR File")</f>
        <v>Not on HR File</v>
      </c>
      <c r="Z1593" s="234" t="str">
        <f>IFERROR(VLOOKUP(Query1[[#This Row],[ENTERPRISE_ID]], Addresses!$A:$Y,22,0), "Not on HR File")</f>
        <v>Not on HR File</v>
      </c>
      <c r="AA1593" s="234" t="str">
        <f>IFERROR(VLOOKUP(Query1[[#This Row],[ENTERPRISE_ID]], Addresses!$A:$Y,23,0), "Not on HR File")</f>
        <v>Not on HR File</v>
      </c>
      <c r="AB1593" s="234" t="str">
        <f>IFERROR(VLOOKUP(Query1[[#This Row],[ENTERPRISE_ID]], Addresses!$A:$Y,24,0), "Not on HR File")</f>
        <v>Not on HR File</v>
      </c>
      <c r="AC1593" s="234" t="str">
        <f>IFERROR(VLOOKUP(Query1[[#This Row],[ENTERPRISE_ID]], Addresses!$A:$Y,25,0), "Not on HR File")</f>
        <v>Not on HR File</v>
      </c>
      <c r="AD1593" s="230" t="s">
        <v>13166</v>
      </c>
      <c r="AE1593" s="235">
        <v>46086</v>
      </c>
    </row>
    <row r="1594" spans="1:31" x14ac:dyDescent="0.3">
      <c r="A1594" s="230" t="s">
        <v>13016</v>
      </c>
      <c r="B1594" s="230" t="str">
        <f>Query1[[#This Row],[LAST_NAME]]</f>
        <v>PAGONAS</v>
      </c>
      <c r="C1594" s="230" t="s">
        <v>1194</v>
      </c>
      <c r="D1594" s="230" t="s">
        <v>5638</v>
      </c>
      <c r="E1594" s="230" t="s">
        <v>13017</v>
      </c>
      <c r="F1594" s="230" t="s">
        <v>13018</v>
      </c>
      <c r="G1594" s="230" t="s">
        <v>1195</v>
      </c>
      <c r="H1594" s="230" t="str">
        <f>Query1[[#This Row],[FULL_NAME]]</f>
        <v>GEORGE PAGONAS</v>
      </c>
      <c r="I1594" s="230" t="s">
        <v>4919</v>
      </c>
      <c r="J1594" s="230" t="s">
        <v>4066</v>
      </c>
      <c r="K1594" s="230" t="str">
        <f>Query1[[#This Row],[ENTERPRISE_ID]]</f>
        <v>GPAGONA</v>
      </c>
      <c r="L1594" s="231">
        <v>9546052740</v>
      </c>
      <c r="M1594" s="230" t="s">
        <v>5630</v>
      </c>
      <c r="N1594" s="230" t="s">
        <v>13019</v>
      </c>
      <c r="O1594" s="230" t="s">
        <v>13020</v>
      </c>
      <c r="P1594" s="230" t="s">
        <v>13021</v>
      </c>
      <c r="Q1594" s="230" t="s">
        <v>297</v>
      </c>
      <c r="R1594" s="230" t="s">
        <v>13022</v>
      </c>
      <c r="S1594" s="230" t="s">
        <v>5634</v>
      </c>
      <c r="T1594" s="232">
        <v>8998</v>
      </c>
      <c r="U1594" s="230" t="s">
        <v>8263</v>
      </c>
      <c r="V1594" s="230" t="s">
        <v>10007</v>
      </c>
      <c r="W1594" s="233" t="str">
        <f>IFERROR(VLOOKUP(Query1[[#This Row],[ENTERPRISE_ID]],HR_tbl[],2, 0), "Not on HR File")</f>
        <v>Service Technician 2, In-Home</v>
      </c>
      <c r="X1594" s="113">
        <f>IFERROR(VLOOKUP(Query1[[#This Row],[ENTERPRISE_ID]],HR_tbl[],3,0), "Not on HR File")</f>
        <v>45914</v>
      </c>
      <c r="Y1594" s="234" t="str">
        <f>IFERROR(VLOOKUP(Query1[[#This Row],[ENTERPRISE_ID]], Addresses!$A:$Y,21,0), "Not on HR File")</f>
        <v>600 PINE DR APT 308</v>
      </c>
      <c r="Z1594" s="234">
        <f>IFERROR(VLOOKUP(Query1[[#This Row],[ENTERPRISE_ID]], Addresses!$A:$Y,22,0), "Not on HR File")</f>
        <v>0</v>
      </c>
      <c r="AA1594" s="234" t="str">
        <f>IFERROR(VLOOKUP(Query1[[#This Row],[ENTERPRISE_ID]], Addresses!$A:$Y,23,0), "Not on HR File")</f>
        <v>POMPANO BEACH</v>
      </c>
      <c r="AB1594" s="234" t="str">
        <f>IFERROR(VLOOKUP(Query1[[#This Row],[ENTERPRISE_ID]], Addresses!$A:$Y,24,0), "Not on HR File")</f>
        <v>FL</v>
      </c>
      <c r="AC1594" s="234" t="str">
        <f>IFERROR(VLOOKUP(Query1[[#This Row],[ENTERPRISE_ID]], Addresses!$A:$Y,25,0), "Not on HR File")</f>
        <v>33060</v>
      </c>
      <c r="AD1594" s="230" t="s">
        <v>13023</v>
      </c>
      <c r="AE1594" s="235">
        <v>46086</v>
      </c>
    </row>
    <row r="1595" spans="1:31" x14ac:dyDescent="0.3">
      <c r="A1595" s="230" t="s">
        <v>10580</v>
      </c>
      <c r="B1595" s="230" t="str">
        <f>Query1[[#This Row],[LAST_NAME]]</f>
        <v>ECKERT</v>
      </c>
      <c r="C1595" s="230" t="s">
        <v>10581</v>
      </c>
      <c r="D1595" s="230" t="s">
        <v>5729</v>
      </c>
      <c r="E1595" s="230" t="s">
        <v>10582</v>
      </c>
      <c r="F1595" s="230" t="s">
        <v>10583</v>
      </c>
      <c r="G1595" s="230" t="s">
        <v>10584</v>
      </c>
      <c r="H1595" s="230" t="str">
        <f>Query1[[#This Row],[FULL_NAME]]</f>
        <v>CHRISTOPHER ECKERT</v>
      </c>
      <c r="I1595" s="230" t="s">
        <v>10585</v>
      </c>
      <c r="J1595" s="230" t="s">
        <v>4070</v>
      </c>
      <c r="K1595" s="230" t="str">
        <f>Query1[[#This Row],[ENTERPRISE_ID]]</f>
        <v>CECKER0</v>
      </c>
      <c r="L1595" s="231">
        <v>4086599703</v>
      </c>
      <c r="M1595" s="230" t="s">
        <v>5630</v>
      </c>
      <c r="N1595" s="230" t="s">
        <v>10586</v>
      </c>
      <c r="O1595" s="230"/>
      <c r="P1595" s="230" t="s">
        <v>9880</v>
      </c>
      <c r="Q1595" s="230" t="s">
        <v>219</v>
      </c>
      <c r="R1595" s="230" t="s">
        <v>10587</v>
      </c>
      <c r="S1595" s="230" t="s">
        <v>5738</v>
      </c>
      <c r="T1595" s="232">
        <v>8998</v>
      </c>
      <c r="U1595" s="230" t="s">
        <v>7808</v>
      </c>
      <c r="V1595" s="230" t="s">
        <v>7809</v>
      </c>
      <c r="W1595" s="233" t="str">
        <f>IFERROR(VLOOKUP(Query1[[#This Row],[ENTERPRISE_ID]],HR_tbl[],2, 0), "Not on HR File")</f>
        <v>Service Technician 2, In-Home</v>
      </c>
      <c r="X1595" s="113">
        <f>IFERROR(VLOOKUP(Query1[[#This Row],[ENTERPRISE_ID]],HR_tbl[],3,0), "Not on HR File")</f>
        <v>39981</v>
      </c>
      <c r="Y1595" s="234" t="str">
        <f>IFERROR(VLOOKUP(Query1[[#This Row],[ENTERPRISE_ID]], Addresses!$A:$Y,21,0), "Not on HR File")</f>
        <v>5398 Dellwood Way</v>
      </c>
      <c r="Z1595" s="234" t="str">
        <f>IFERROR(VLOOKUP(Query1[[#This Row],[ENTERPRISE_ID]], Addresses!$A:$Y,22,0), "Not on HR File")</f>
        <v>APT 4</v>
      </c>
      <c r="AA1595" s="234" t="str">
        <f>IFERROR(VLOOKUP(Query1[[#This Row],[ENTERPRISE_ID]], Addresses!$A:$Y,23,0), "Not on HR File")</f>
        <v>San Jose</v>
      </c>
      <c r="AB1595" s="234" t="str">
        <f>IFERROR(VLOOKUP(Query1[[#This Row],[ENTERPRISE_ID]], Addresses!$A:$Y,24,0), "Not on HR File")</f>
        <v>CA</v>
      </c>
      <c r="AC1595" s="234" t="str">
        <f>IFERROR(VLOOKUP(Query1[[#This Row],[ENTERPRISE_ID]], Addresses!$A:$Y,25,0), "Not on HR File")</f>
        <v>95118</v>
      </c>
      <c r="AD1595" s="230" t="s">
        <v>10588</v>
      </c>
      <c r="AE1595" s="235">
        <v>46086</v>
      </c>
    </row>
    <row r="1596" spans="1:31" x14ac:dyDescent="0.3">
      <c r="A1596" s="230" t="s">
        <v>17249</v>
      </c>
      <c r="B1596" s="230" t="str">
        <f>Query1[[#This Row],[LAST_NAME]]</f>
        <v>NICASIO</v>
      </c>
      <c r="C1596" s="230" t="s">
        <v>17250</v>
      </c>
      <c r="D1596" s="230" t="s">
        <v>5647</v>
      </c>
      <c r="E1596" s="230" t="s">
        <v>17251</v>
      </c>
      <c r="F1596" s="230" t="s">
        <v>17252</v>
      </c>
      <c r="G1596" s="230" t="s">
        <v>17253</v>
      </c>
      <c r="H1596" s="230" t="str">
        <f>Query1[[#This Row],[FULL_NAME]]</f>
        <v>EDUARDO NICASIO</v>
      </c>
      <c r="I1596" s="230" t="s">
        <v>17254</v>
      </c>
      <c r="J1596" s="230" t="s">
        <v>4794</v>
      </c>
      <c r="K1596" s="230" t="str">
        <f>Query1[[#This Row],[ENTERPRISE_ID]]</f>
        <v>ENICASI</v>
      </c>
      <c r="L1596" s="231">
        <v>2109079811</v>
      </c>
      <c r="M1596" s="230" t="s">
        <v>5630</v>
      </c>
      <c r="N1596" s="230" t="s">
        <v>17255</v>
      </c>
      <c r="O1596" s="230"/>
      <c r="P1596" s="230" t="s">
        <v>7385</v>
      </c>
      <c r="Q1596" s="230" t="s">
        <v>279</v>
      </c>
      <c r="R1596" s="230" t="s">
        <v>17256</v>
      </c>
      <c r="S1596" s="230" t="s">
        <v>5634</v>
      </c>
      <c r="T1596" s="232">
        <v>8998</v>
      </c>
      <c r="U1596" s="230" t="s">
        <v>5476</v>
      </c>
      <c r="V1596" s="230" t="s">
        <v>6266</v>
      </c>
      <c r="W1596" s="233" t="str">
        <f>IFERROR(VLOOKUP(Query1[[#This Row],[ENTERPRISE_ID]],HR_tbl[],2, 0), "Not on HR File")</f>
        <v>Service Technician 3, In-Home</v>
      </c>
      <c r="X1596" s="113">
        <f>IFERROR(VLOOKUP(Query1[[#This Row],[ENTERPRISE_ID]],HR_tbl[],3,0), "Not on HR File")</f>
        <v>36645</v>
      </c>
      <c r="Y1596" s="234" t="str">
        <f>IFERROR(VLOOKUP(Query1[[#This Row],[ENTERPRISE_ID]], Addresses!$A:$Y,21,0), "Not on HR File")</f>
        <v>1707 ANN ARBOR</v>
      </c>
      <c r="Z1596" s="234">
        <f>IFERROR(VLOOKUP(Query1[[#This Row],[ENTERPRISE_ID]], Addresses!$A:$Y,22,0), "Not on HR File")</f>
        <v>0</v>
      </c>
      <c r="AA1596" s="234" t="str">
        <f>IFERROR(VLOOKUP(Query1[[#This Row],[ENTERPRISE_ID]], Addresses!$A:$Y,23,0), "Not on HR File")</f>
        <v>SAN ANTONIO</v>
      </c>
      <c r="AB1596" s="234" t="str">
        <f>IFERROR(VLOOKUP(Query1[[#This Row],[ENTERPRISE_ID]], Addresses!$A:$Y,24,0), "Not on HR File")</f>
        <v>TX</v>
      </c>
      <c r="AC1596" s="234" t="str">
        <f>IFERROR(VLOOKUP(Query1[[#This Row],[ENTERPRISE_ID]], Addresses!$A:$Y,25,0), "Not on HR File")</f>
        <v>78224</v>
      </c>
      <c r="AD1596" s="230" t="s">
        <v>17257</v>
      </c>
      <c r="AE1596" s="235">
        <v>46086</v>
      </c>
    </row>
    <row r="1597" spans="1:31" x14ac:dyDescent="0.3">
      <c r="A1597" s="230" t="s">
        <v>13581</v>
      </c>
      <c r="B1597" s="230" t="str">
        <f>Query1[[#This Row],[LAST_NAME]]</f>
        <v>CHIN</v>
      </c>
      <c r="C1597" s="230" t="s">
        <v>13582</v>
      </c>
      <c r="D1597" s="230" t="s">
        <v>6339</v>
      </c>
      <c r="E1597" s="230" t="s">
        <v>13583</v>
      </c>
      <c r="F1597" s="230" t="s">
        <v>13584</v>
      </c>
      <c r="G1597" s="230" t="s">
        <v>13585</v>
      </c>
      <c r="H1597" s="230" t="str">
        <f>Query1[[#This Row],[FULL_NAME]]</f>
        <v>KARL CHIN</v>
      </c>
      <c r="I1597" s="230" t="s">
        <v>13586</v>
      </c>
      <c r="J1597" s="230" t="s">
        <v>12007</v>
      </c>
      <c r="K1597" s="230" t="str">
        <f>Query1[[#This Row],[ENTERPRISE_ID]]</f>
        <v>KCHIN1</v>
      </c>
      <c r="L1597" s="231">
        <v>8482342741</v>
      </c>
      <c r="M1597" s="230" t="s">
        <v>5630</v>
      </c>
      <c r="N1597" s="230" t="s">
        <v>13587</v>
      </c>
      <c r="O1597" s="230"/>
      <c r="P1597" s="230" t="s">
        <v>13588</v>
      </c>
      <c r="Q1597" s="230" t="s">
        <v>719</v>
      </c>
      <c r="R1597" s="230" t="s">
        <v>8725</v>
      </c>
      <c r="S1597" s="230" t="s">
        <v>5916</v>
      </c>
      <c r="T1597" s="232">
        <v>8998</v>
      </c>
      <c r="U1597" s="230" t="s">
        <v>8726</v>
      </c>
      <c r="V1597" s="230" t="s">
        <v>8727</v>
      </c>
      <c r="W1597" s="233" t="str">
        <f>IFERROR(VLOOKUP(Query1[[#This Row],[ENTERPRISE_ID]],HR_tbl[],2, 0), "Not on HR File")</f>
        <v>Service Technician 1, In-Home</v>
      </c>
      <c r="X1597" s="113">
        <f>IFERROR(VLOOKUP(Query1[[#This Row],[ENTERPRISE_ID]],HR_tbl[],3,0), "Not on HR File")</f>
        <v>32325</v>
      </c>
      <c r="Y1597" s="234" t="str">
        <f>IFERROR(VLOOKUP(Query1[[#This Row],[ENTERPRISE_ID]], Addresses!$A:$Y,21,0), "Not on HR File")</f>
        <v>2 CRYSTAL CT</v>
      </c>
      <c r="Z1597" s="234">
        <f>IFERROR(VLOOKUP(Query1[[#This Row],[ENTERPRISE_ID]], Addresses!$A:$Y,22,0), "Not on HR File")</f>
        <v>0</v>
      </c>
      <c r="AA1597" s="234" t="str">
        <f>IFERROR(VLOOKUP(Query1[[#This Row],[ENTERPRISE_ID]], Addresses!$A:$Y,23,0), "Not on HR File")</f>
        <v>MANALPAN</v>
      </c>
      <c r="AB1597" s="234" t="str">
        <f>IFERROR(VLOOKUP(Query1[[#This Row],[ENTERPRISE_ID]], Addresses!$A:$Y,24,0), "Not on HR File")</f>
        <v>NJ</v>
      </c>
      <c r="AC1597" s="234" t="str">
        <f>IFERROR(VLOOKUP(Query1[[#This Row],[ENTERPRISE_ID]], Addresses!$A:$Y,25,0), "Not on HR File")</f>
        <v>07726</v>
      </c>
      <c r="AD1597" s="230" t="s">
        <v>13589</v>
      </c>
      <c r="AE1597" s="235">
        <v>46086</v>
      </c>
    </row>
    <row r="1598" spans="1:31" x14ac:dyDescent="0.3">
      <c r="A1598" s="230" t="s">
        <v>15218</v>
      </c>
      <c r="B1598" s="230" t="str">
        <f>Query1[[#This Row],[LAST_NAME]]</f>
        <v>LAY</v>
      </c>
      <c r="C1598" s="230" t="s">
        <v>15219</v>
      </c>
      <c r="D1598" s="230" t="s">
        <v>6352</v>
      </c>
      <c r="E1598" s="230" t="s">
        <v>15220</v>
      </c>
      <c r="F1598" s="230" t="s">
        <v>15221</v>
      </c>
      <c r="G1598" s="230" t="s">
        <v>15222</v>
      </c>
      <c r="H1598" s="230" t="str">
        <f>Query1[[#This Row],[FULL_NAME]]</f>
        <v>LU LAY</v>
      </c>
      <c r="I1598" s="230" t="s">
        <v>15223</v>
      </c>
      <c r="J1598" s="230" t="s">
        <v>15224</v>
      </c>
      <c r="K1598" s="230" t="str">
        <f>Query1[[#This Row],[ENTERPRISE_ID]]</f>
        <v>LLAY1</v>
      </c>
      <c r="L1598" s="231">
        <v>3479083358</v>
      </c>
      <c r="M1598" s="230" t="s">
        <v>5630</v>
      </c>
      <c r="N1598" s="230" t="s">
        <v>15225</v>
      </c>
      <c r="O1598" s="230"/>
      <c r="P1598" s="230" t="s">
        <v>15226</v>
      </c>
      <c r="Q1598" s="230" t="s">
        <v>318</v>
      </c>
      <c r="R1598" s="230" t="s">
        <v>15227</v>
      </c>
      <c r="S1598" s="230" t="s">
        <v>5714</v>
      </c>
      <c r="T1598" s="232">
        <v>8998</v>
      </c>
      <c r="U1598" s="230" t="s">
        <v>5377</v>
      </c>
      <c r="V1598" s="230" t="s">
        <v>6361</v>
      </c>
      <c r="W1598" s="233" t="str">
        <f>IFERROR(VLOOKUP(Query1[[#This Row],[ENTERPRISE_ID]],HR_tbl[],2, 0), "Not on HR File")</f>
        <v>Service Technician 1, In-Home</v>
      </c>
      <c r="X1598" s="113">
        <f>IFERROR(VLOOKUP(Query1[[#This Row],[ENTERPRISE_ID]],HR_tbl[],3,0), "Not on HR File")</f>
        <v>36563</v>
      </c>
      <c r="Y1598" s="234" t="str">
        <f>IFERROR(VLOOKUP(Query1[[#This Row],[ENTERPRISE_ID]], Addresses!$A:$Y,21,0), "Not on HR File")</f>
        <v>33 22 75 ST</v>
      </c>
      <c r="Z1598" s="234">
        <f>IFERROR(VLOOKUP(Query1[[#This Row],[ENTERPRISE_ID]], Addresses!$A:$Y,22,0), "Not on HR File")</f>
        <v>0</v>
      </c>
      <c r="AA1598" s="234" t="str">
        <f>IFERROR(VLOOKUP(Query1[[#This Row],[ENTERPRISE_ID]], Addresses!$A:$Y,23,0), "Not on HR File")</f>
        <v>JACKSONHEIGHS</v>
      </c>
      <c r="AB1598" s="234" t="str">
        <f>IFERROR(VLOOKUP(Query1[[#This Row],[ENTERPRISE_ID]], Addresses!$A:$Y,24,0), "Not on HR File")</f>
        <v>NY</v>
      </c>
      <c r="AC1598" s="234" t="str">
        <f>IFERROR(VLOOKUP(Query1[[#This Row],[ENTERPRISE_ID]], Addresses!$A:$Y,25,0), "Not on HR File")</f>
        <v>11372</v>
      </c>
      <c r="AD1598" s="230" t="s">
        <v>15228</v>
      </c>
      <c r="AE1598" s="235">
        <v>46086</v>
      </c>
    </row>
    <row r="1599" spans="1:31" x14ac:dyDescent="0.3">
      <c r="A1599" s="230" t="s">
        <v>1481</v>
      </c>
      <c r="B1599" s="230" t="str">
        <f>Query1[[#This Row],[LAST_NAME]]</f>
        <v>HIGGINS</v>
      </c>
      <c r="C1599" s="230" t="s">
        <v>1482</v>
      </c>
      <c r="D1599" s="230" t="s">
        <v>5669</v>
      </c>
      <c r="E1599" s="230" t="s">
        <v>8468</v>
      </c>
      <c r="F1599" s="230" t="s">
        <v>8469</v>
      </c>
      <c r="G1599" s="230" t="s">
        <v>1483</v>
      </c>
      <c r="H1599" s="230" t="str">
        <f>Query1[[#This Row],[FULL_NAME]]</f>
        <v>MARK HIGGINS</v>
      </c>
      <c r="I1599" s="230" t="s">
        <v>4276</v>
      </c>
      <c r="J1599" s="230" t="s">
        <v>4207</v>
      </c>
      <c r="K1599" s="230" t="str">
        <f>Query1[[#This Row],[ENTERPRISE_ID]]</f>
        <v>MHIGGI0</v>
      </c>
      <c r="L1599" s="231">
        <v>2085803354</v>
      </c>
      <c r="M1599" s="230" t="s">
        <v>5630</v>
      </c>
      <c r="N1599" s="230" t="s">
        <v>8470</v>
      </c>
      <c r="O1599" s="230" t="s">
        <v>8471</v>
      </c>
      <c r="P1599" s="230" t="s">
        <v>8472</v>
      </c>
      <c r="Q1599" s="230" t="s">
        <v>812</v>
      </c>
      <c r="R1599" s="230" t="s">
        <v>8473</v>
      </c>
      <c r="S1599" s="230" t="s">
        <v>5634</v>
      </c>
      <c r="T1599" s="232">
        <v>8998</v>
      </c>
      <c r="U1599" s="230" t="s">
        <v>1959</v>
      </c>
      <c r="V1599" s="230" t="s">
        <v>6561</v>
      </c>
      <c r="W1599" s="233" t="str">
        <f>IFERROR(VLOOKUP(Query1[[#This Row],[ENTERPRISE_ID]],HR_tbl[],2, 0), "Not on HR File")</f>
        <v>Service Technician 1, In-Home</v>
      </c>
      <c r="X1599" s="113">
        <f>IFERROR(VLOOKUP(Query1[[#This Row],[ENTERPRISE_ID]],HR_tbl[],3,0), "Not on HR File")</f>
        <v>44462</v>
      </c>
      <c r="Y1599" s="234" t="str">
        <f>IFERROR(VLOOKUP(Query1[[#This Row],[ENTERPRISE_ID]], Addresses!$A:$Y,21,0), "Not on HR File")</f>
        <v>1874 N Alizarin ave</v>
      </c>
      <c r="Z1599" s="234" t="str">
        <f>IFERROR(VLOOKUP(Query1[[#This Row],[ENTERPRISE_ID]], Addresses!$A:$Y,22,0), "Not on HR File")</f>
        <v>apt 2</v>
      </c>
      <c r="AA1599" s="234" t="str">
        <f>IFERROR(VLOOKUP(Query1[[#This Row],[ENTERPRISE_ID]], Addresses!$A:$Y,23,0), "Not on HR File")</f>
        <v>KUNA</v>
      </c>
      <c r="AB1599" s="234" t="str">
        <f>IFERROR(VLOOKUP(Query1[[#This Row],[ENTERPRISE_ID]], Addresses!$A:$Y,24,0), "Not on HR File")</f>
        <v>ID</v>
      </c>
      <c r="AC1599" s="234" t="str">
        <f>IFERROR(VLOOKUP(Query1[[#This Row],[ENTERPRISE_ID]], Addresses!$A:$Y,25,0), "Not on HR File")</f>
        <v>83634</v>
      </c>
      <c r="AD1599" s="230" t="s">
        <v>8474</v>
      </c>
      <c r="AE1599" s="235">
        <v>46086</v>
      </c>
    </row>
    <row r="1600" spans="1:31" x14ac:dyDescent="0.3">
      <c r="A1600" s="230" t="s">
        <v>3326</v>
      </c>
      <c r="B1600" s="230" t="str">
        <f>Query1[[#This Row],[LAST_NAME]]</f>
        <v>ALLEYNE</v>
      </c>
      <c r="C1600" s="230" t="s">
        <v>3327</v>
      </c>
      <c r="D1600" s="230" t="s">
        <v>5788</v>
      </c>
      <c r="E1600" s="230" t="s">
        <v>11611</v>
      </c>
      <c r="F1600" s="230" t="s">
        <v>11612</v>
      </c>
      <c r="G1600" s="230" t="s">
        <v>3328</v>
      </c>
      <c r="H1600" s="230" t="str">
        <f>Query1[[#This Row],[FULL_NAME]]</f>
        <v>BRIAN ALLEYNE</v>
      </c>
      <c r="I1600" s="230" t="s">
        <v>4029</v>
      </c>
      <c r="J1600" s="230" t="s">
        <v>4028</v>
      </c>
      <c r="K1600" s="230" t="str">
        <f>Query1[[#This Row],[ENTERPRISE_ID]]</f>
        <v>BALLEYN</v>
      </c>
      <c r="L1600" s="231">
        <v>4104248438</v>
      </c>
      <c r="M1600" s="230" t="s">
        <v>5630</v>
      </c>
      <c r="N1600" s="230" t="s">
        <v>11613</v>
      </c>
      <c r="O1600" s="230"/>
      <c r="P1600" s="230" t="s">
        <v>11614</v>
      </c>
      <c r="Q1600" s="230" t="s">
        <v>541</v>
      </c>
      <c r="R1600" s="230" t="s">
        <v>11615</v>
      </c>
      <c r="S1600" s="230" t="s">
        <v>5634</v>
      </c>
      <c r="T1600" s="232">
        <v>8998</v>
      </c>
      <c r="U1600" s="230" t="s">
        <v>5795</v>
      </c>
      <c r="V1600" s="230" t="s">
        <v>5796</v>
      </c>
      <c r="W1600" s="233" t="str">
        <f>IFERROR(VLOOKUP(Query1[[#This Row],[ENTERPRISE_ID]],HR_tbl[],2, 0), "Not on HR File")</f>
        <v>Service Technician 2, In-Home</v>
      </c>
      <c r="X1600" s="113">
        <f>IFERROR(VLOOKUP(Query1[[#This Row],[ENTERPRISE_ID]],HR_tbl[],3,0), "Not on HR File")</f>
        <v>38167</v>
      </c>
      <c r="Y1600" s="234" t="str">
        <f>IFERROR(VLOOKUP(Query1[[#This Row],[ENTERPRISE_ID]], Addresses!$A:$Y,21,0), "Not on HR File")</f>
        <v>6120 BLACKSMITH DR</v>
      </c>
      <c r="Z1600" s="234">
        <f>IFERROR(VLOOKUP(Query1[[#This Row],[ENTERPRISE_ID]], Addresses!$A:$Y,22,0), "Not on HR File")</f>
        <v>0</v>
      </c>
      <c r="AA1600" s="234" t="str">
        <f>IFERROR(VLOOKUP(Query1[[#This Row],[ENTERPRISE_ID]], Addresses!$A:$Y,23,0), "Not on HR File")</f>
        <v>DISTRICT HTS</v>
      </c>
      <c r="AB1600" s="234" t="str">
        <f>IFERROR(VLOOKUP(Query1[[#This Row],[ENTERPRISE_ID]], Addresses!$A:$Y,24,0), "Not on HR File")</f>
        <v>MD</v>
      </c>
      <c r="AC1600" s="234" t="str">
        <f>IFERROR(VLOOKUP(Query1[[#This Row],[ENTERPRISE_ID]], Addresses!$A:$Y,25,0), "Not on HR File")</f>
        <v>20747</v>
      </c>
      <c r="AD1600" s="230" t="s">
        <v>11616</v>
      </c>
      <c r="AE1600" s="235">
        <v>46086</v>
      </c>
    </row>
    <row r="1601" spans="1:31" x14ac:dyDescent="0.3">
      <c r="A1601" s="230" t="s">
        <v>3390</v>
      </c>
      <c r="B1601" s="230" t="str">
        <f>Query1[[#This Row],[LAST_NAME]]</f>
        <v>MORAN</v>
      </c>
      <c r="C1601" s="230" t="s">
        <v>3391</v>
      </c>
      <c r="D1601" s="230" t="s">
        <v>5788</v>
      </c>
      <c r="E1601" s="230" t="s">
        <v>16286</v>
      </c>
      <c r="F1601" s="230" t="s">
        <v>16287</v>
      </c>
      <c r="G1601" s="230" t="s">
        <v>3392</v>
      </c>
      <c r="H1601" s="230" t="str">
        <f>Query1[[#This Row],[FULL_NAME]]</f>
        <v>RICHARD MORAN</v>
      </c>
      <c r="I1601" s="230" t="s">
        <v>4246</v>
      </c>
      <c r="J1601" s="230" t="s">
        <v>3953</v>
      </c>
      <c r="K1601" s="230" t="str">
        <f>Query1[[#This Row],[ENTERPRISE_ID]]</f>
        <v>RMORAN</v>
      </c>
      <c r="L1601" s="231">
        <v>4109005964</v>
      </c>
      <c r="M1601" s="230" t="s">
        <v>5630</v>
      </c>
      <c r="N1601" s="230" t="s">
        <v>16288</v>
      </c>
      <c r="O1601" s="230"/>
      <c r="P1601" s="230" t="s">
        <v>7841</v>
      </c>
      <c r="Q1601" s="230" t="s">
        <v>541</v>
      </c>
      <c r="R1601" s="230" t="s">
        <v>16289</v>
      </c>
      <c r="S1601" s="230" t="s">
        <v>5634</v>
      </c>
      <c r="T1601" s="232">
        <v>8998</v>
      </c>
      <c r="U1601" s="230" t="s">
        <v>5795</v>
      </c>
      <c r="V1601" s="230" t="s">
        <v>5796</v>
      </c>
      <c r="W1601" s="233" t="str">
        <f>IFERROR(VLOOKUP(Query1[[#This Row],[ENTERPRISE_ID]],HR_tbl[],2, 0), "Not on HR File")</f>
        <v>Service Technician 1, In-Home</v>
      </c>
      <c r="X1601" s="113">
        <f>IFERROR(VLOOKUP(Query1[[#This Row],[ENTERPRISE_ID]],HR_tbl[],3,0), "Not on HR File")</f>
        <v>44329</v>
      </c>
      <c r="Y1601" s="234" t="str">
        <f>IFERROR(VLOOKUP(Query1[[#This Row],[ENTERPRISE_ID]], Addresses!$A:$Y,21,0), "Not on HR File")</f>
        <v>2964 Devonfield av</v>
      </c>
      <c r="Z1601" s="234">
        <f>IFERROR(VLOOKUP(Query1[[#This Row],[ENTERPRISE_ID]], Addresses!$A:$Y,22,0), "Not on HR File")</f>
        <v>0</v>
      </c>
      <c r="AA1601" s="234" t="str">
        <f>IFERROR(VLOOKUP(Query1[[#This Row],[ENTERPRISE_ID]], Addresses!$A:$Y,23,0), "Not on HR File")</f>
        <v>WALDORF</v>
      </c>
      <c r="AB1601" s="234" t="str">
        <f>IFERROR(VLOOKUP(Query1[[#This Row],[ENTERPRISE_ID]], Addresses!$A:$Y,24,0), "Not on HR File")</f>
        <v>MD</v>
      </c>
      <c r="AC1601" s="234" t="str">
        <f>IFERROR(VLOOKUP(Query1[[#This Row],[ENTERPRISE_ID]], Addresses!$A:$Y,25,0), "Not on HR File")</f>
        <v>20603</v>
      </c>
      <c r="AD1601" s="230" t="s">
        <v>16290</v>
      </c>
      <c r="AE1601" s="235">
        <v>46086</v>
      </c>
    </row>
    <row r="1602" spans="1:31" x14ac:dyDescent="0.3">
      <c r="A1602" s="230" t="s">
        <v>13769</v>
      </c>
      <c r="B1602" s="230" t="str">
        <f>Query1[[#This Row],[LAST_NAME]]</f>
        <v>GONZALEZ</v>
      </c>
      <c r="C1602" s="230" t="s">
        <v>13770</v>
      </c>
      <c r="D1602" s="230" t="s">
        <v>6524</v>
      </c>
      <c r="E1602" s="230" t="s">
        <v>13771</v>
      </c>
      <c r="F1602" s="230" t="s">
        <v>13772</v>
      </c>
      <c r="G1602" s="230" t="s">
        <v>13773</v>
      </c>
      <c r="H1602" s="230" t="str">
        <f>Query1[[#This Row],[FULL_NAME]]</f>
        <v>ALONZO GONZALEZ</v>
      </c>
      <c r="I1602" s="230" t="s">
        <v>3809</v>
      </c>
      <c r="J1602" s="230" t="s">
        <v>13774</v>
      </c>
      <c r="K1602" s="230" t="str">
        <f>Query1[[#This Row],[ENTERPRISE_ID]]</f>
        <v>AGONZA1</v>
      </c>
      <c r="L1602" s="231">
        <v>5594033208</v>
      </c>
      <c r="M1602" s="230" t="s">
        <v>5630</v>
      </c>
      <c r="N1602" s="230" t="s">
        <v>13775</v>
      </c>
      <c r="O1602" s="230"/>
      <c r="P1602" s="230" t="s">
        <v>13776</v>
      </c>
      <c r="Q1602" s="230" t="s">
        <v>219</v>
      </c>
      <c r="R1602" s="230" t="s">
        <v>13777</v>
      </c>
      <c r="S1602" s="230" t="s">
        <v>5916</v>
      </c>
      <c r="T1602" s="232">
        <v>8998</v>
      </c>
      <c r="U1602" s="230" t="s">
        <v>5545</v>
      </c>
      <c r="V1602" s="230" t="s">
        <v>6715</v>
      </c>
      <c r="W1602" s="233" t="str">
        <f>IFERROR(VLOOKUP(Query1[[#This Row],[ENTERPRISE_ID]],HR_tbl[],2, 0), "Not on HR File")</f>
        <v>Service Technician 2, In-Home</v>
      </c>
      <c r="X1602" s="113">
        <f>IFERROR(VLOOKUP(Query1[[#This Row],[ENTERPRISE_ID]],HR_tbl[],3,0), "Not on HR File")</f>
        <v>34872</v>
      </c>
      <c r="Y1602" s="234" t="str">
        <f>IFERROR(VLOOKUP(Query1[[#This Row],[ENTERPRISE_ID]], Addresses!$A:$Y,21,0), "Not on HR File")</f>
        <v>14467 WEST KEARNEY BLVD</v>
      </c>
      <c r="Z1602" s="234">
        <f>IFERROR(VLOOKUP(Query1[[#This Row],[ENTERPRISE_ID]], Addresses!$A:$Y,22,0), "Not on HR File")</f>
        <v>0</v>
      </c>
      <c r="AA1602" s="234" t="str">
        <f>IFERROR(VLOOKUP(Query1[[#This Row],[ENTERPRISE_ID]], Addresses!$A:$Y,23,0), "Not on HR File")</f>
        <v>KERMAN</v>
      </c>
      <c r="AB1602" s="234" t="str">
        <f>IFERROR(VLOOKUP(Query1[[#This Row],[ENTERPRISE_ID]], Addresses!$A:$Y,24,0), "Not on HR File")</f>
        <v>CA</v>
      </c>
      <c r="AC1602" s="234" t="str">
        <f>IFERROR(VLOOKUP(Query1[[#This Row],[ENTERPRISE_ID]], Addresses!$A:$Y,25,0), "Not on HR File")</f>
        <v>93630</v>
      </c>
      <c r="AD1602" s="230" t="s">
        <v>13778</v>
      </c>
      <c r="AE1602" s="235">
        <v>46086</v>
      </c>
    </row>
    <row r="1603" spans="1:31" x14ac:dyDescent="0.3">
      <c r="A1603" s="230" t="s">
        <v>5316</v>
      </c>
      <c r="B1603" s="230" t="str">
        <f>Query1[[#This Row],[LAST_NAME]]</f>
        <v>BARNETT</v>
      </c>
      <c r="C1603" s="230" t="s">
        <v>7862</v>
      </c>
      <c r="D1603" s="230" t="s">
        <v>5854</v>
      </c>
      <c r="E1603" s="230" t="s">
        <v>7863</v>
      </c>
      <c r="F1603" s="230" t="s">
        <v>7864</v>
      </c>
      <c r="G1603" s="230" t="s">
        <v>5319</v>
      </c>
      <c r="H1603" s="230" t="str">
        <f>Query1[[#This Row],[FULL_NAME]]</f>
        <v>CAROLYN BARNETT</v>
      </c>
      <c r="I1603" s="230" t="s">
        <v>5318</v>
      </c>
      <c r="J1603" s="230" t="s">
        <v>5317</v>
      </c>
      <c r="K1603" s="230" t="str">
        <f>Query1[[#This Row],[ENTERPRISE_ID]]</f>
        <v>CBARNET</v>
      </c>
      <c r="L1603" s="231">
        <v>2569217517</v>
      </c>
      <c r="M1603" s="230" t="s">
        <v>5630</v>
      </c>
      <c r="N1603" s="230" t="s">
        <v>7865</v>
      </c>
      <c r="O1603" s="230"/>
      <c r="P1603" s="230" t="s">
        <v>7275</v>
      </c>
      <c r="Q1603" s="230" t="s">
        <v>268</v>
      </c>
      <c r="R1603" s="230" t="s">
        <v>7866</v>
      </c>
      <c r="S1603" s="230" t="s">
        <v>5714</v>
      </c>
      <c r="T1603" s="232">
        <v>8998</v>
      </c>
      <c r="U1603" s="230" t="s">
        <v>7867</v>
      </c>
      <c r="V1603" s="230" t="s">
        <v>7868</v>
      </c>
      <c r="W1603" s="233" t="str">
        <f>IFERROR(VLOOKUP(Query1[[#This Row],[ENTERPRISE_ID]],HR_tbl[],2, 0), "Not on HR File")</f>
        <v>Service Technician 2, In-Home</v>
      </c>
      <c r="X1603" s="113">
        <f>IFERROR(VLOOKUP(Query1[[#This Row],[ENTERPRISE_ID]],HR_tbl[],3,0), "Not on HR File")</f>
        <v>45354</v>
      </c>
      <c r="Y1603" s="234" t="str">
        <f>IFERROR(VLOOKUP(Query1[[#This Row],[ENTERPRISE_ID]], Addresses!$A:$Y,21,0), "Not on HR File")</f>
        <v>506 Airport Rd</v>
      </c>
      <c r="Z1603" s="234">
        <f>IFERROR(VLOOKUP(Query1[[#This Row],[ENTERPRISE_ID]], Addresses!$A:$Y,22,0), "Not on HR File")</f>
        <v>0</v>
      </c>
      <c r="AA1603" s="234" t="str">
        <f>IFERROR(VLOOKUP(Query1[[#This Row],[ENTERPRISE_ID]], Addresses!$A:$Y,23,0), "Not on HR File")</f>
        <v>Oxford</v>
      </c>
      <c r="AB1603" s="234" t="str">
        <f>IFERROR(VLOOKUP(Query1[[#This Row],[ENTERPRISE_ID]], Addresses!$A:$Y,24,0), "Not on HR File")</f>
        <v>AL</v>
      </c>
      <c r="AC1603" s="234" t="str">
        <f>IFERROR(VLOOKUP(Query1[[#This Row],[ENTERPRISE_ID]], Addresses!$A:$Y,25,0), "Not on HR File")</f>
        <v>36203</v>
      </c>
      <c r="AD1603" s="230" t="s">
        <v>7869</v>
      </c>
      <c r="AE1603" s="235">
        <v>46086</v>
      </c>
    </row>
    <row r="1604" spans="1:31" x14ac:dyDescent="0.3">
      <c r="A1604" s="230" t="s">
        <v>7193</v>
      </c>
      <c r="B1604" s="230" t="str">
        <f>Query1[[#This Row],[LAST_NAME]]</f>
        <v>TARASYUK</v>
      </c>
      <c r="C1604" s="230" t="s">
        <v>7194</v>
      </c>
      <c r="D1604" s="230" t="s">
        <v>5867</v>
      </c>
      <c r="E1604" s="230" t="s">
        <v>7195</v>
      </c>
      <c r="F1604" s="230" t="s">
        <v>7196</v>
      </c>
      <c r="G1604" s="230" t="s">
        <v>7197</v>
      </c>
      <c r="H1604" s="230" t="str">
        <f>Query1[[#This Row],[FULL_NAME]]</f>
        <v>VICTOR TARASYUK</v>
      </c>
      <c r="I1604" s="230" t="s">
        <v>7198</v>
      </c>
      <c r="J1604" s="230" t="s">
        <v>4195</v>
      </c>
      <c r="K1604" s="230" t="str">
        <f>Query1[[#This Row],[ENTERPRISE_ID]]</f>
        <v>VTARASY</v>
      </c>
      <c r="L1604" s="231">
        <v>9499926082</v>
      </c>
      <c r="M1604" s="230" t="s">
        <v>5630</v>
      </c>
      <c r="N1604" s="230" t="s">
        <v>7199</v>
      </c>
      <c r="O1604" s="230" t="s">
        <v>7200</v>
      </c>
      <c r="P1604" s="230" t="s">
        <v>7201</v>
      </c>
      <c r="Q1604" s="230" t="s">
        <v>219</v>
      </c>
      <c r="R1604" s="230" t="s">
        <v>7202</v>
      </c>
      <c r="S1604" s="230" t="s">
        <v>5634</v>
      </c>
      <c r="T1604" s="232">
        <v>8998</v>
      </c>
      <c r="U1604" s="230" t="s">
        <v>7203</v>
      </c>
      <c r="V1604" s="230" t="s">
        <v>7204</v>
      </c>
      <c r="W1604" s="233" t="str">
        <f>IFERROR(VLOOKUP(Query1[[#This Row],[ENTERPRISE_ID]],HR_tbl[],2, 0), "Not on HR File")</f>
        <v>Service Technician 2, In-Home</v>
      </c>
      <c r="X1604" s="113">
        <f>IFERROR(VLOOKUP(Query1[[#This Row],[ENTERPRISE_ID]],HR_tbl[],3,0), "Not on HR File")</f>
        <v>38625</v>
      </c>
      <c r="Y1604" s="234" t="str">
        <f>IFERROR(VLOOKUP(Query1[[#This Row],[ENTERPRISE_ID]], Addresses!$A:$Y,21,0), "Not on HR File")</f>
        <v>30122 NIGUEL RD</v>
      </c>
      <c r="Z1604" s="234" t="str">
        <f>IFERROR(VLOOKUP(Query1[[#This Row],[ENTERPRISE_ID]], Addresses!$A:$Y,22,0), "Not on HR File")</f>
        <v>APT #151</v>
      </c>
      <c r="AA1604" s="234" t="str">
        <f>IFERROR(VLOOKUP(Query1[[#This Row],[ENTERPRISE_ID]], Addresses!$A:$Y,23,0), "Not on HR File")</f>
        <v>LAGUNA NIGUEL</v>
      </c>
      <c r="AB1604" s="234" t="str">
        <f>IFERROR(VLOOKUP(Query1[[#This Row],[ENTERPRISE_ID]], Addresses!$A:$Y,24,0), "Not on HR File")</f>
        <v>CA</v>
      </c>
      <c r="AC1604" s="234" t="str">
        <f>IFERROR(VLOOKUP(Query1[[#This Row],[ENTERPRISE_ID]], Addresses!$A:$Y,25,0), "Not on HR File")</f>
        <v>92677</v>
      </c>
      <c r="AD1604" s="230" t="s">
        <v>7205</v>
      </c>
      <c r="AE1604" s="235">
        <v>46086</v>
      </c>
    </row>
    <row r="1605" spans="1:31" x14ac:dyDescent="0.3">
      <c r="A1605" s="230" t="s">
        <v>10908</v>
      </c>
      <c r="B1605" s="230" t="str">
        <f>Query1[[#This Row],[LAST_NAME]]</f>
        <v>SARAVIA</v>
      </c>
      <c r="C1605" s="230" t="s">
        <v>10909</v>
      </c>
      <c r="D1605" s="230" t="s">
        <v>5638</v>
      </c>
      <c r="E1605" s="230" t="s">
        <v>10910</v>
      </c>
      <c r="F1605" s="230" t="s">
        <v>10911</v>
      </c>
      <c r="G1605" s="230" t="s">
        <v>10912</v>
      </c>
      <c r="H1605" s="230" t="str">
        <f>Query1[[#This Row],[FULL_NAME]]</f>
        <v>ROGER SARAVIA</v>
      </c>
      <c r="I1605" s="230" t="s">
        <v>10913</v>
      </c>
      <c r="J1605" s="230" t="s">
        <v>10914</v>
      </c>
      <c r="K1605" s="230" t="str">
        <f>Query1[[#This Row],[ENTERPRISE_ID]]</f>
        <v>RSARAVI</v>
      </c>
      <c r="L1605" s="231">
        <v>3057978065</v>
      </c>
      <c r="M1605" s="230" t="s">
        <v>5630</v>
      </c>
      <c r="N1605" s="230" t="s">
        <v>10915</v>
      </c>
      <c r="O1605" s="230"/>
      <c r="P1605" s="230" t="s">
        <v>10916</v>
      </c>
      <c r="Q1605" s="230" t="s">
        <v>297</v>
      </c>
      <c r="R1605" s="230" t="s">
        <v>10917</v>
      </c>
      <c r="S1605" s="230" t="s">
        <v>5634</v>
      </c>
      <c r="T1605" s="232">
        <v>8998</v>
      </c>
      <c r="U1605" s="230" t="s">
        <v>5987</v>
      </c>
      <c r="V1605" s="230" t="s">
        <v>5988</v>
      </c>
      <c r="W1605" s="233" t="str">
        <f>IFERROR(VLOOKUP(Query1[[#This Row],[ENTERPRISE_ID]],HR_tbl[],2, 0), "Not on HR File")</f>
        <v>Service Technician 2, In-Home</v>
      </c>
      <c r="X1605" s="113">
        <f>IFERROR(VLOOKUP(Query1[[#This Row],[ENTERPRISE_ID]],HR_tbl[],3,0), "Not on HR File")</f>
        <v>39371</v>
      </c>
      <c r="Y1605" s="234" t="str">
        <f>IFERROR(VLOOKUP(Query1[[#This Row],[ENTERPRISE_ID]], Addresses!$A:$Y,21,0), "Not on HR File")</f>
        <v>10826 SW 244th Ter</v>
      </c>
      <c r="Z1605" s="234">
        <f>IFERROR(VLOOKUP(Query1[[#This Row],[ENTERPRISE_ID]], Addresses!$A:$Y,22,0), "Not on HR File")</f>
        <v>0</v>
      </c>
      <c r="AA1605" s="234" t="str">
        <f>IFERROR(VLOOKUP(Query1[[#This Row],[ENTERPRISE_ID]], Addresses!$A:$Y,23,0), "Not on HR File")</f>
        <v>Homestead</v>
      </c>
      <c r="AB1605" s="234" t="str">
        <f>IFERROR(VLOOKUP(Query1[[#This Row],[ENTERPRISE_ID]], Addresses!$A:$Y,24,0), "Not on HR File")</f>
        <v>FL</v>
      </c>
      <c r="AC1605" s="234" t="str">
        <f>IFERROR(VLOOKUP(Query1[[#This Row],[ENTERPRISE_ID]], Addresses!$A:$Y,25,0), "Not on HR File")</f>
        <v>33032</v>
      </c>
      <c r="AD1605" s="230" t="s">
        <v>10918</v>
      </c>
      <c r="AE1605" s="235">
        <v>46086</v>
      </c>
    </row>
    <row r="1606" spans="1:31" x14ac:dyDescent="0.3">
      <c r="A1606" s="230" t="s">
        <v>12396</v>
      </c>
      <c r="B1606" s="230" t="str">
        <f>Query1[[#This Row],[LAST_NAME]]</f>
        <v>MARTIN PEREZ</v>
      </c>
      <c r="C1606" s="230" t="s">
        <v>12397</v>
      </c>
      <c r="D1606" s="230" t="s">
        <v>5638</v>
      </c>
      <c r="E1606" s="230" t="s">
        <v>12398</v>
      </c>
      <c r="F1606" s="230" t="s">
        <v>12399</v>
      </c>
      <c r="G1606" s="230" t="s">
        <v>12400</v>
      </c>
      <c r="H1606" s="230" t="str">
        <f>Query1[[#This Row],[FULL_NAME]]</f>
        <v>ROBERSY MARTIN PEREZ</v>
      </c>
      <c r="I1606" s="230" t="s">
        <v>12401</v>
      </c>
      <c r="J1606" s="230" t="s">
        <v>12402</v>
      </c>
      <c r="K1606" s="230" t="str">
        <f>Query1[[#This Row],[ENTERPRISE_ID]]</f>
        <v>RMART16</v>
      </c>
      <c r="L1606" s="231">
        <v>5613328437</v>
      </c>
      <c r="M1606" s="230" t="s">
        <v>5630</v>
      </c>
      <c r="N1606" s="230" t="s">
        <v>12403</v>
      </c>
      <c r="O1606" s="230"/>
      <c r="P1606" s="230" t="s">
        <v>12404</v>
      </c>
      <c r="Q1606" s="230" t="s">
        <v>297</v>
      </c>
      <c r="R1606" s="230" t="s">
        <v>12405</v>
      </c>
      <c r="S1606" s="230" t="s">
        <v>5634</v>
      </c>
      <c r="T1606" s="232">
        <v>8998</v>
      </c>
      <c r="U1606" s="230" t="s">
        <v>6816</v>
      </c>
      <c r="V1606" s="230" t="s">
        <v>6817</v>
      </c>
      <c r="W1606" s="233" t="str">
        <f>IFERROR(VLOOKUP(Query1[[#This Row],[ENTERPRISE_ID]],HR_tbl[],2, 0), "Not on HR File")</f>
        <v>Service Technician 3, In-Home</v>
      </c>
      <c r="X1606" s="113">
        <f>IFERROR(VLOOKUP(Query1[[#This Row],[ENTERPRISE_ID]],HR_tbl[],3,0), "Not on HR File")</f>
        <v>42499</v>
      </c>
      <c r="Y1606" s="234" t="str">
        <f>IFERROR(VLOOKUP(Query1[[#This Row],[ENTERPRISE_ID]], Addresses!$A:$Y,21,0), "Not on HR File")</f>
        <v>2437 se marseille street</v>
      </c>
      <c r="Z1606" s="234">
        <f>IFERROR(VLOOKUP(Query1[[#This Row],[ENTERPRISE_ID]], Addresses!$A:$Y,22,0), "Not on HR File")</f>
        <v>0</v>
      </c>
      <c r="AA1606" s="234" t="str">
        <f>IFERROR(VLOOKUP(Query1[[#This Row],[ENTERPRISE_ID]], Addresses!$A:$Y,23,0), "Not on HR File")</f>
        <v>port saint lucie</v>
      </c>
      <c r="AB1606" s="234" t="str">
        <f>IFERROR(VLOOKUP(Query1[[#This Row],[ENTERPRISE_ID]], Addresses!$A:$Y,24,0), "Not on HR File")</f>
        <v>FL</v>
      </c>
      <c r="AC1606" s="234" t="str">
        <f>IFERROR(VLOOKUP(Query1[[#This Row],[ENTERPRISE_ID]], Addresses!$A:$Y,25,0), "Not on HR File")</f>
        <v>34952</v>
      </c>
      <c r="AD1606" s="230" t="s">
        <v>12406</v>
      </c>
      <c r="AE1606" s="235">
        <v>46086</v>
      </c>
    </row>
    <row r="1607" spans="1:31" x14ac:dyDescent="0.3">
      <c r="A1607" s="230" t="s">
        <v>17389</v>
      </c>
      <c r="B1607" s="230" t="str">
        <f>Query1[[#This Row],[LAST_NAME]]</f>
        <v>PARKE</v>
      </c>
      <c r="C1607" s="230" t="s">
        <v>17390</v>
      </c>
      <c r="D1607" s="230" t="s">
        <v>5822</v>
      </c>
      <c r="E1607" s="230" t="s">
        <v>17391</v>
      </c>
      <c r="F1607" s="230" t="s">
        <v>17392</v>
      </c>
      <c r="G1607" s="230" t="s">
        <v>17393</v>
      </c>
      <c r="H1607" s="230" t="str">
        <f>Query1[[#This Row],[FULL_NAME]]</f>
        <v>JOSHUA PARKE</v>
      </c>
      <c r="I1607" s="230" t="s">
        <v>17394</v>
      </c>
      <c r="J1607" s="230" t="s">
        <v>3753</v>
      </c>
      <c r="K1607" s="230" t="str">
        <f>Query1[[#This Row],[ENTERPRISE_ID]]</f>
        <v>JPARKE</v>
      </c>
      <c r="L1607" s="231">
        <v>5702903590</v>
      </c>
      <c r="M1607" s="230" t="s">
        <v>5630</v>
      </c>
      <c r="N1607" s="230" t="s">
        <v>17395</v>
      </c>
      <c r="O1607" s="230"/>
      <c r="P1607" s="230" t="s">
        <v>17396</v>
      </c>
      <c r="Q1607" s="230" t="s">
        <v>435</v>
      </c>
      <c r="R1607" s="230" t="s">
        <v>17397</v>
      </c>
      <c r="S1607" s="230" t="s">
        <v>5916</v>
      </c>
      <c r="T1607" s="232">
        <v>8998</v>
      </c>
      <c r="U1607" s="230" t="s">
        <v>7770</v>
      </c>
      <c r="V1607" s="230" t="s">
        <v>7771</v>
      </c>
      <c r="W1607" s="233" t="str">
        <f>IFERROR(VLOOKUP(Query1[[#This Row],[ENTERPRISE_ID]],HR_tbl[],2, 0), "Not on HR File")</f>
        <v>Service Technician 1, In-Home</v>
      </c>
      <c r="X1607" s="113">
        <f>IFERROR(VLOOKUP(Query1[[#This Row],[ENTERPRISE_ID]],HR_tbl[],3,0), "Not on HR File")</f>
        <v>44749</v>
      </c>
      <c r="Y1607" s="234" t="str">
        <f>IFERROR(VLOOKUP(Query1[[#This Row],[ENTERPRISE_ID]], Addresses!$A:$Y,21,0), "Not on HR File")</f>
        <v>312 WILLOW ST</v>
      </c>
      <c r="Z1607" s="234">
        <f>IFERROR(VLOOKUP(Query1[[#This Row],[ENTERPRISE_ID]], Addresses!$A:$Y,22,0), "Not on HR File")</f>
        <v>0</v>
      </c>
      <c r="AA1607" s="234" t="str">
        <f>IFERROR(VLOOKUP(Query1[[#This Row],[ENTERPRISE_ID]], Addresses!$A:$Y,23,0), "Not on HR File")</f>
        <v>MONTOURSVILLE</v>
      </c>
      <c r="AB1607" s="234" t="str">
        <f>IFERROR(VLOOKUP(Query1[[#This Row],[ENTERPRISE_ID]], Addresses!$A:$Y,24,0), "Not on HR File")</f>
        <v>PA</v>
      </c>
      <c r="AC1607" s="234" t="str">
        <f>IFERROR(VLOOKUP(Query1[[#This Row],[ENTERPRISE_ID]], Addresses!$A:$Y,25,0), "Not on HR File")</f>
        <v>17754</v>
      </c>
      <c r="AD1607" s="230" t="s">
        <v>17398</v>
      </c>
      <c r="AE1607" s="235">
        <v>46086</v>
      </c>
    </row>
    <row r="1608" spans="1:31" x14ac:dyDescent="0.3">
      <c r="A1608" s="230" t="s">
        <v>5878</v>
      </c>
      <c r="B1608" s="230" t="str">
        <f>Query1[[#This Row],[LAST_NAME]]</f>
        <v>HEAREN</v>
      </c>
      <c r="C1608" s="230" t="s">
        <v>5879</v>
      </c>
      <c r="D1608" s="230" t="s">
        <v>5843</v>
      </c>
      <c r="E1608" s="230" t="s">
        <v>5880</v>
      </c>
      <c r="F1608" s="230" t="s">
        <v>5881</v>
      </c>
      <c r="G1608" s="230" t="s">
        <v>5882</v>
      </c>
      <c r="H1608" s="230" t="str">
        <f>Query1[[#This Row],[FULL_NAME]]</f>
        <v>DWAYNE HEAREN</v>
      </c>
      <c r="I1608" s="230" t="s">
        <v>5883</v>
      </c>
      <c r="J1608" s="230" t="s">
        <v>5311</v>
      </c>
      <c r="K1608" s="230" t="str">
        <f>Query1[[#This Row],[ENTERPRISE_ID]]</f>
        <v>DHEARE</v>
      </c>
      <c r="L1608" s="231">
        <v>3377810468</v>
      </c>
      <c r="M1608" s="230" t="s">
        <v>5630</v>
      </c>
      <c r="N1608" s="230" t="s">
        <v>5884</v>
      </c>
      <c r="O1608" s="230"/>
      <c r="P1608" s="230" t="s">
        <v>5885</v>
      </c>
      <c r="Q1608" s="230" t="s">
        <v>287</v>
      </c>
      <c r="R1608" s="230" t="s">
        <v>5886</v>
      </c>
      <c r="S1608" s="230" t="s">
        <v>5738</v>
      </c>
      <c r="T1608" s="232">
        <v>8998</v>
      </c>
      <c r="U1608" s="230" t="s">
        <v>5200</v>
      </c>
      <c r="V1608" s="230" t="s">
        <v>5887</v>
      </c>
      <c r="W1608" s="233" t="str">
        <f>IFERROR(VLOOKUP(Query1[[#This Row],[ENTERPRISE_ID]],HR_tbl[],2, 0), "Not on HR File")</f>
        <v>Service Technician 1, In-Home</v>
      </c>
      <c r="X1608" s="113">
        <f>IFERROR(VLOOKUP(Query1[[#This Row],[ENTERPRISE_ID]],HR_tbl[],3,0), "Not on HR File")</f>
        <v>34058</v>
      </c>
      <c r="Y1608" s="234" t="str">
        <f>IFERROR(VLOOKUP(Query1[[#This Row],[ENTERPRISE_ID]], Addresses!$A:$Y,21,0), "Not on HR File")</f>
        <v>114 LA RUE CANNES</v>
      </c>
      <c r="Z1608" s="234">
        <f>IFERROR(VLOOKUP(Query1[[#This Row],[ENTERPRISE_ID]], Addresses!$A:$Y,22,0), "Not on HR File")</f>
        <v>0</v>
      </c>
      <c r="AA1608" s="234" t="str">
        <f>IFERROR(VLOOKUP(Query1[[#This Row],[ENTERPRISE_ID]], Addresses!$A:$Y,23,0), "Not on HR File")</f>
        <v>DUSON</v>
      </c>
      <c r="AB1608" s="234" t="str">
        <f>IFERROR(VLOOKUP(Query1[[#This Row],[ENTERPRISE_ID]], Addresses!$A:$Y,24,0), "Not on HR File")</f>
        <v>LA</v>
      </c>
      <c r="AC1608" s="234" t="str">
        <f>IFERROR(VLOOKUP(Query1[[#This Row],[ENTERPRISE_ID]], Addresses!$A:$Y,25,0), "Not on HR File")</f>
        <v>70529</v>
      </c>
      <c r="AD1608" s="230" t="s">
        <v>5888</v>
      </c>
      <c r="AE1608" s="235">
        <v>46086</v>
      </c>
    </row>
    <row r="1609" spans="1:31" x14ac:dyDescent="0.3">
      <c r="A1609" s="230" t="s">
        <v>15749</v>
      </c>
      <c r="B1609" s="230" t="str">
        <f>Query1[[#This Row],[LAST_NAME]]</f>
        <v>ROBERTS</v>
      </c>
      <c r="C1609" s="230" t="s">
        <v>15750</v>
      </c>
      <c r="D1609" s="230" t="s">
        <v>5669</v>
      </c>
      <c r="E1609" s="230" t="s">
        <v>15751</v>
      </c>
      <c r="F1609" s="230" t="s">
        <v>15752</v>
      </c>
      <c r="G1609" s="230" t="s">
        <v>15753</v>
      </c>
      <c r="H1609" s="230" t="str">
        <f>Query1[[#This Row],[FULL_NAME]]</f>
        <v>BENJAMIN ROBERTS</v>
      </c>
      <c r="I1609" s="230" t="s">
        <v>5983</v>
      </c>
      <c r="J1609" s="230" t="s">
        <v>5456</v>
      </c>
      <c r="K1609" s="230" t="str">
        <f>Query1[[#This Row],[ENTERPRISE_ID]]</f>
        <v>BROBERT</v>
      </c>
      <c r="L1609" s="231">
        <v>9717124952</v>
      </c>
      <c r="M1609" s="230" t="s">
        <v>5630</v>
      </c>
      <c r="N1609" s="230" t="s">
        <v>15754</v>
      </c>
      <c r="O1609" s="230"/>
      <c r="P1609" s="230" t="s">
        <v>15755</v>
      </c>
      <c r="Q1609" s="230" t="s">
        <v>1463</v>
      </c>
      <c r="R1609" s="230" t="s">
        <v>15756</v>
      </c>
      <c r="S1609" s="230" t="s">
        <v>5634</v>
      </c>
      <c r="T1609" s="232">
        <v>8998</v>
      </c>
      <c r="U1609" s="230" t="s">
        <v>5677</v>
      </c>
      <c r="V1609" s="230" t="s">
        <v>5678</v>
      </c>
      <c r="W1609" s="233" t="str">
        <f>IFERROR(VLOOKUP(Query1[[#This Row],[ENTERPRISE_ID]],HR_tbl[],2, 0), "Not on HR File")</f>
        <v>Service Technician 2, In-Home</v>
      </c>
      <c r="X1609" s="113">
        <f>IFERROR(VLOOKUP(Query1[[#This Row],[ENTERPRISE_ID]],HR_tbl[],3,0), "Not on HR File")</f>
        <v>45466</v>
      </c>
      <c r="Y1609" s="234" t="str">
        <f>IFERROR(VLOOKUP(Query1[[#This Row],[ENTERPRISE_ID]], Addresses!$A:$Y,21,0), "Not on HR File")</f>
        <v>140 NW 12TH ST</v>
      </c>
      <c r="Z1609" s="234">
        <f>IFERROR(VLOOKUP(Query1[[#This Row],[ENTERPRISE_ID]], Addresses!$A:$Y,22,0), "Not on HR File")</f>
        <v>0</v>
      </c>
      <c r="AA1609" s="234" t="str">
        <f>IFERROR(VLOOKUP(Query1[[#This Row],[ENTERPRISE_ID]], Addresses!$A:$Y,23,0), "Not on HR File")</f>
        <v>GRESHAM</v>
      </c>
      <c r="AB1609" s="234" t="str">
        <f>IFERROR(VLOOKUP(Query1[[#This Row],[ENTERPRISE_ID]], Addresses!$A:$Y,24,0), "Not on HR File")</f>
        <v>OR</v>
      </c>
      <c r="AC1609" s="234" t="str">
        <f>IFERROR(VLOOKUP(Query1[[#This Row],[ENTERPRISE_ID]], Addresses!$A:$Y,25,0), "Not on HR File")</f>
        <v>97030</v>
      </c>
      <c r="AD1609" s="230" t="s">
        <v>15757</v>
      </c>
      <c r="AE1609" s="235">
        <v>46086</v>
      </c>
    </row>
    <row r="1610" spans="1:31" x14ac:dyDescent="0.3">
      <c r="A1610" s="230" t="s">
        <v>8762</v>
      </c>
      <c r="B1610" s="230" t="str">
        <f>Query1[[#This Row],[LAST_NAME]]</f>
        <v>RILEY</v>
      </c>
      <c r="C1610" s="230" t="s">
        <v>8763</v>
      </c>
      <c r="D1610" s="230" t="s">
        <v>5719</v>
      </c>
      <c r="E1610" s="230" t="s">
        <v>8764</v>
      </c>
      <c r="F1610" s="230" t="s">
        <v>8765</v>
      </c>
      <c r="G1610" s="230" t="s">
        <v>8766</v>
      </c>
      <c r="H1610" s="230" t="str">
        <f>Query1[[#This Row],[FULL_NAME]]</f>
        <v>MICHAEL RILEY</v>
      </c>
      <c r="I1610" s="230" t="s">
        <v>5323</v>
      </c>
      <c r="J1610" s="230" t="s">
        <v>3909</v>
      </c>
      <c r="K1610" s="230" t="str">
        <f>Query1[[#This Row],[ENTERPRISE_ID]]</f>
        <v>MRILEY</v>
      </c>
      <c r="L1610" s="231">
        <v>6306642059</v>
      </c>
      <c r="M1610" s="230" t="s">
        <v>5630</v>
      </c>
      <c r="N1610" s="230" t="s">
        <v>8767</v>
      </c>
      <c r="O1610" s="230"/>
      <c r="P1610" s="230" t="s">
        <v>8768</v>
      </c>
      <c r="Q1610" s="230" t="s">
        <v>250</v>
      </c>
      <c r="R1610" s="230" t="s">
        <v>8769</v>
      </c>
      <c r="S1610" s="230" t="s">
        <v>5634</v>
      </c>
      <c r="T1610" s="232">
        <v>8998</v>
      </c>
      <c r="U1610" s="230" t="s">
        <v>5784</v>
      </c>
      <c r="V1610" s="230" t="s">
        <v>5785</v>
      </c>
      <c r="W1610" s="233" t="str">
        <f>IFERROR(VLOOKUP(Query1[[#This Row],[ENTERPRISE_ID]],HR_tbl[],2, 0), "Not on HR File")</f>
        <v>Service Technician 1, In-Home</v>
      </c>
      <c r="X1610" s="113">
        <f>IFERROR(VLOOKUP(Query1[[#This Row],[ENTERPRISE_ID]],HR_tbl[],3,0), "Not on HR File")</f>
        <v>45137</v>
      </c>
      <c r="Y1610" s="234" t="str">
        <f>IFERROR(VLOOKUP(Query1[[#This Row],[ENTERPRISE_ID]], Addresses!$A:$Y,21,0), "Not on HR File")</f>
        <v>19 HICKORY RD</v>
      </c>
      <c r="Z1610" s="234">
        <f>IFERROR(VLOOKUP(Query1[[#This Row],[ENTERPRISE_ID]], Addresses!$A:$Y,22,0), "Not on HR File")</f>
        <v>0</v>
      </c>
      <c r="AA1610" s="234" t="str">
        <f>IFERROR(VLOOKUP(Query1[[#This Row],[ENTERPRISE_ID]], Addresses!$A:$Y,23,0), "Not on HR File")</f>
        <v>CARY</v>
      </c>
      <c r="AB1610" s="234" t="str">
        <f>IFERROR(VLOOKUP(Query1[[#This Row],[ENTERPRISE_ID]], Addresses!$A:$Y,24,0), "Not on HR File")</f>
        <v>IL</v>
      </c>
      <c r="AC1610" s="234" t="str">
        <f>IFERROR(VLOOKUP(Query1[[#This Row],[ENTERPRISE_ID]], Addresses!$A:$Y,25,0), "Not on HR File")</f>
        <v>60013</v>
      </c>
      <c r="AD1610" s="230" t="s">
        <v>8770</v>
      </c>
      <c r="AE1610" s="235">
        <v>46086</v>
      </c>
    </row>
    <row r="1611" spans="1:31" x14ac:dyDescent="0.3">
      <c r="A1611" s="230" t="s">
        <v>9786</v>
      </c>
      <c r="B1611" s="230" t="str">
        <f>Query1[[#This Row],[LAST_NAME]]</f>
        <v>COLON NIEVES</v>
      </c>
      <c r="C1611" s="230" t="s">
        <v>9787</v>
      </c>
      <c r="D1611" s="230" t="s">
        <v>5957</v>
      </c>
      <c r="E1611" s="230" t="s">
        <v>9788</v>
      </c>
      <c r="F1611" s="230" t="s">
        <v>9789</v>
      </c>
      <c r="G1611" s="230" t="s">
        <v>9790</v>
      </c>
      <c r="H1611" s="230" t="str">
        <f>Query1[[#This Row],[FULL_NAME]]</f>
        <v>JUAN COLON NIEVES</v>
      </c>
      <c r="I1611" s="230" t="s">
        <v>9791</v>
      </c>
      <c r="J1611" s="230" t="s">
        <v>4132</v>
      </c>
      <c r="K1611" s="230" t="str">
        <f>Query1[[#This Row],[ENTERPRISE_ID]]</f>
        <v>JCOLONN</v>
      </c>
      <c r="L1611" s="231">
        <v>9392936298</v>
      </c>
      <c r="M1611" s="230" t="s">
        <v>5630</v>
      </c>
      <c r="N1611" s="230" t="s">
        <v>9792</v>
      </c>
      <c r="O1611" s="230" t="s">
        <v>9793</v>
      </c>
      <c r="P1611" s="230" t="s">
        <v>6084</v>
      </c>
      <c r="Q1611" s="230" t="s">
        <v>5965</v>
      </c>
      <c r="R1611" s="230" t="s">
        <v>6085</v>
      </c>
      <c r="S1611" s="230" t="s">
        <v>5634</v>
      </c>
      <c r="T1611" s="232">
        <v>8842</v>
      </c>
      <c r="U1611" s="230" t="s">
        <v>6086</v>
      </c>
      <c r="V1611" s="230" t="s">
        <v>6087</v>
      </c>
      <c r="W1611" s="233" t="str">
        <f>IFERROR(VLOOKUP(Query1[[#This Row],[ENTERPRISE_ID]],HR_tbl[],2, 0), "Not on HR File")</f>
        <v>Service Technician 1, In-Home</v>
      </c>
      <c r="X1611" s="113">
        <f>IFERROR(VLOOKUP(Query1[[#This Row],[ENTERPRISE_ID]],HR_tbl[],3,0), "Not on HR File")</f>
        <v>30898</v>
      </c>
      <c r="Y1611" s="234" t="str">
        <f>IFERROR(VLOOKUP(Query1[[#This Row],[ENTERPRISE_ID]], Addresses!$A:$Y,21,0), "Not on HR File")</f>
        <v>RR-12 BOX 1202</v>
      </c>
      <c r="Z1611" s="234">
        <f>IFERROR(VLOOKUP(Query1[[#This Row],[ENTERPRISE_ID]], Addresses!$A:$Y,22,0), "Not on HR File")</f>
        <v>0</v>
      </c>
      <c r="AA1611" s="234" t="str">
        <f>IFERROR(VLOOKUP(Query1[[#This Row],[ENTERPRISE_ID]], Addresses!$A:$Y,23,0), "Not on HR File")</f>
        <v>BAYAMON</v>
      </c>
      <c r="AB1611" s="234" t="str">
        <f>IFERROR(VLOOKUP(Query1[[#This Row],[ENTERPRISE_ID]], Addresses!$A:$Y,24,0), "Not on HR File")</f>
        <v>PR</v>
      </c>
      <c r="AC1611" s="234" t="str">
        <f>IFERROR(VLOOKUP(Query1[[#This Row],[ENTERPRISE_ID]], Addresses!$A:$Y,25,0), "Not on HR File")</f>
        <v>00956</v>
      </c>
      <c r="AD1611" s="230" t="s">
        <v>9794</v>
      </c>
      <c r="AE1611" s="235">
        <v>46086</v>
      </c>
    </row>
    <row r="1612" spans="1:31" x14ac:dyDescent="0.3">
      <c r="A1612" s="230" t="s">
        <v>3297</v>
      </c>
      <c r="B1612" s="230" t="str">
        <f>Query1[[#This Row],[LAST_NAME]]</f>
        <v>MANEGO</v>
      </c>
      <c r="C1612" s="230" t="s">
        <v>3298</v>
      </c>
      <c r="D1612" s="230" t="s">
        <v>5708</v>
      </c>
      <c r="E1612" s="230" t="s">
        <v>12866</v>
      </c>
      <c r="F1612" s="230" t="s">
        <v>12867</v>
      </c>
      <c r="G1612" s="230" t="s">
        <v>3299</v>
      </c>
      <c r="H1612" s="230" t="str">
        <f>Query1[[#This Row],[FULL_NAME]]</f>
        <v>RICHARD MANEGO</v>
      </c>
      <c r="I1612" s="230" t="s">
        <v>3954</v>
      </c>
      <c r="J1612" s="230" t="s">
        <v>3953</v>
      </c>
      <c r="K1612" s="230" t="str">
        <f>Query1[[#This Row],[ENTERPRISE_ID]]</f>
        <v>RMANEGO</v>
      </c>
      <c r="L1612" s="231">
        <v>2289180942</v>
      </c>
      <c r="M1612" s="230" t="s">
        <v>5630</v>
      </c>
      <c r="N1612" s="230" t="s">
        <v>12868</v>
      </c>
      <c r="O1612" s="230"/>
      <c r="P1612" s="230" t="s">
        <v>8911</v>
      </c>
      <c r="Q1612" s="230" t="s">
        <v>477</v>
      </c>
      <c r="R1612" s="230" t="s">
        <v>8912</v>
      </c>
      <c r="S1612" s="230" t="s">
        <v>5714</v>
      </c>
      <c r="T1612" s="232">
        <v>8998</v>
      </c>
      <c r="U1612" s="230" t="s">
        <v>8649</v>
      </c>
      <c r="V1612" s="230" t="s">
        <v>8650</v>
      </c>
      <c r="W1612" s="233" t="str">
        <f>IFERROR(VLOOKUP(Query1[[#This Row],[ENTERPRISE_ID]],HR_tbl[],2, 0), "Not on HR File")</f>
        <v>HVAC Svc Tech II, Break/Fix</v>
      </c>
      <c r="X1612" s="113">
        <f>IFERROR(VLOOKUP(Query1[[#This Row],[ENTERPRISE_ID]],HR_tbl[],3,0), "Not on HR File")</f>
        <v>43430</v>
      </c>
      <c r="Y1612" s="234" t="str">
        <f>IFERROR(VLOOKUP(Query1[[#This Row],[ENTERPRISE_ID]], Addresses!$A:$Y,21,0), "Not on HR File")</f>
        <v>1603 23rd St</v>
      </c>
      <c r="Z1612" s="234">
        <f>IFERROR(VLOOKUP(Query1[[#This Row],[ENTERPRISE_ID]], Addresses!$A:$Y,22,0), "Not on HR File")</f>
        <v>0</v>
      </c>
      <c r="AA1612" s="234" t="str">
        <f>IFERROR(VLOOKUP(Query1[[#This Row],[ENTERPRISE_ID]], Addresses!$A:$Y,23,0), "Not on HR File")</f>
        <v>GULFPORT</v>
      </c>
      <c r="AB1612" s="234" t="str">
        <f>IFERROR(VLOOKUP(Query1[[#This Row],[ENTERPRISE_ID]], Addresses!$A:$Y,24,0), "Not on HR File")</f>
        <v>MS</v>
      </c>
      <c r="AC1612" s="234" t="str">
        <f>IFERROR(VLOOKUP(Query1[[#This Row],[ENTERPRISE_ID]], Addresses!$A:$Y,25,0), "Not on HR File")</f>
        <v>39501</v>
      </c>
      <c r="AD1612" s="230" t="s">
        <v>12869</v>
      </c>
      <c r="AE1612" s="235">
        <v>46086</v>
      </c>
    </row>
    <row r="1613" spans="1:31" x14ac:dyDescent="0.3">
      <c r="A1613" s="230" t="s">
        <v>4168</v>
      </c>
      <c r="B1613" s="230" t="str">
        <f>Query1[[#This Row],[LAST_NAME]]</f>
        <v>CRUZ RODRIGUEZ</v>
      </c>
      <c r="C1613" s="230" t="s">
        <v>12458</v>
      </c>
      <c r="D1613" s="230" t="s">
        <v>5682</v>
      </c>
      <c r="E1613" s="230" t="s">
        <v>12459</v>
      </c>
      <c r="F1613" s="230" t="s">
        <v>12460</v>
      </c>
      <c r="G1613" s="230" t="s">
        <v>4170</v>
      </c>
      <c r="H1613" s="230" t="str">
        <f>Query1[[#This Row],[FULL_NAME]]</f>
        <v>BRANDON CRUZ RODRIGUEZ</v>
      </c>
      <c r="I1613" s="230" t="s">
        <v>4169</v>
      </c>
      <c r="J1613" s="230" t="s">
        <v>3918</v>
      </c>
      <c r="K1613" s="230" t="str">
        <f>Query1[[#This Row],[ENTERPRISE_ID]]</f>
        <v>BCRUZRO</v>
      </c>
      <c r="L1613" s="231">
        <v>9105360814</v>
      </c>
      <c r="M1613" s="230" t="s">
        <v>5630</v>
      </c>
      <c r="N1613" s="230" t="s">
        <v>12461</v>
      </c>
      <c r="O1613" s="230"/>
      <c r="P1613" s="230" t="s">
        <v>4171</v>
      </c>
      <c r="Q1613" s="230" t="s">
        <v>416</v>
      </c>
      <c r="R1613" s="230" t="s">
        <v>12462</v>
      </c>
      <c r="S1613" s="230" t="s">
        <v>5664</v>
      </c>
      <c r="T1613" s="232">
        <v>8998</v>
      </c>
      <c r="U1613" s="230" t="s">
        <v>8779</v>
      </c>
      <c r="V1613" s="230" t="s">
        <v>8780</v>
      </c>
      <c r="W1613" s="233" t="str">
        <f>IFERROR(VLOOKUP(Query1[[#This Row],[ENTERPRISE_ID]],HR_tbl[],2, 0), "Not on HR File")</f>
        <v>Service Technician 2, Trainee</v>
      </c>
      <c r="X1613" s="113">
        <f>IFERROR(VLOOKUP(Query1[[#This Row],[ENTERPRISE_ID]],HR_tbl[],3,0), "Not on HR File")</f>
        <v>46040</v>
      </c>
      <c r="Y1613" s="234" t="str">
        <f>IFERROR(VLOOKUP(Query1[[#This Row],[ENTERPRISE_ID]], Addresses!$A:$Y,21,0), "Not on HR File")</f>
        <v>Not on HR File</v>
      </c>
      <c r="Z1613" s="234" t="str">
        <f>IFERROR(VLOOKUP(Query1[[#This Row],[ENTERPRISE_ID]], Addresses!$A:$Y,22,0), "Not on HR File")</f>
        <v>Not on HR File</v>
      </c>
      <c r="AA1613" s="234" t="str">
        <f>IFERROR(VLOOKUP(Query1[[#This Row],[ENTERPRISE_ID]], Addresses!$A:$Y,23,0), "Not on HR File")</f>
        <v>Not on HR File</v>
      </c>
      <c r="AB1613" s="234" t="str">
        <f>IFERROR(VLOOKUP(Query1[[#This Row],[ENTERPRISE_ID]], Addresses!$A:$Y,24,0), "Not on HR File")</f>
        <v>Not on HR File</v>
      </c>
      <c r="AC1613" s="234" t="str">
        <f>IFERROR(VLOOKUP(Query1[[#This Row],[ENTERPRISE_ID]], Addresses!$A:$Y,25,0), "Not on HR File")</f>
        <v>Not on HR File</v>
      </c>
      <c r="AD1613" s="230" t="s">
        <v>12463</v>
      </c>
      <c r="AE1613" s="235">
        <v>46086</v>
      </c>
    </row>
    <row r="1614" spans="1:31" x14ac:dyDescent="0.3">
      <c r="A1614" s="230" t="s">
        <v>15520</v>
      </c>
      <c r="B1614" s="230" t="str">
        <f>Query1[[#This Row],[LAST_NAME]]</f>
        <v>MASCHO</v>
      </c>
      <c r="C1614" s="230" t="s">
        <v>15521</v>
      </c>
      <c r="D1614" s="230" t="s">
        <v>5822</v>
      </c>
      <c r="E1614" s="230" t="s">
        <v>15522</v>
      </c>
      <c r="F1614" s="230" t="s">
        <v>15523</v>
      </c>
      <c r="G1614" s="230" t="s">
        <v>15524</v>
      </c>
      <c r="H1614" s="230" t="str">
        <f>Query1[[#This Row],[FULL_NAME]]</f>
        <v>RODNEY MASCHO</v>
      </c>
      <c r="I1614" s="230" t="s">
        <v>15525</v>
      </c>
      <c r="J1614" s="230" t="s">
        <v>15526</v>
      </c>
      <c r="K1614" s="230" t="str">
        <f>Query1[[#This Row],[ENTERPRISE_ID]]</f>
        <v>RMASCH</v>
      </c>
      <c r="L1614" s="231">
        <v>5856486116</v>
      </c>
      <c r="M1614" s="230" t="s">
        <v>5630</v>
      </c>
      <c r="N1614" s="230" t="s">
        <v>15527</v>
      </c>
      <c r="O1614" s="230"/>
      <c r="P1614" s="230" t="s">
        <v>15528</v>
      </c>
      <c r="Q1614" s="230" t="s">
        <v>318</v>
      </c>
      <c r="R1614" s="230" t="s">
        <v>15529</v>
      </c>
      <c r="S1614" s="230" t="s">
        <v>5916</v>
      </c>
      <c r="T1614" s="232">
        <v>8998</v>
      </c>
      <c r="U1614" s="230" t="s">
        <v>5917</v>
      </c>
      <c r="V1614" s="230" t="s">
        <v>5918</v>
      </c>
      <c r="W1614" s="233" t="str">
        <f>IFERROR(VLOOKUP(Query1[[#This Row],[ENTERPRISE_ID]],HR_tbl[],2, 0), "Not on HR File")</f>
        <v>Service Technician 2, In-Home</v>
      </c>
      <c r="X1614" s="113">
        <f>IFERROR(VLOOKUP(Query1[[#This Row],[ENTERPRISE_ID]],HR_tbl[],3,0), "Not on HR File")</f>
        <v>36956</v>
      </c>
      <c r="Y1614" s="234" t="str">
        <f>IFERROR(VLOOKUP(Query1[[#This Row],[ENTERPRISE_ID]], Addresses!$A:$Y,21,0), "Not on HR File")</f>
        <v>7985 RT 417</v>
      </c>
      <c r="Z1614" s="234">
        <f>IFERROR(VLOOKUP(Query1[[#This Row],[ENTERPRISE_ID]], Addresses!$A:$Y,22,0), "Not on HR File")</f>
        <v>0</v>
      </c>
      <c r="AA1614" s="234" t="str">
        <f>IFERROR(VLOOKUP(Query1[[#This Row],[ENTERPRISE_ID]], Addresses!$A:$Y,23,0), "Not on HR File")</f>
        <v>BOLIVAR</v>
      </c>
      <c r="AB1614" s="234" t="str">
        <f>IFERROR(VLOOKUP(Query1[[#This Row],[ENTERPRISE_ID]], Addresses!$A:$Y,24,0), "Not on HR File")</f>
        <v>NY</v>
      </c>
      <c r="AC1614" s="234" t="str">
        <f>IFERROR(VLOOKUP(Query1[[#This Row],[ENTERPRISE_ID]], Addresses!$A:$Y,25,0), "Not on HR File")</f>
        <v>14715</v>
      </c>
      <c r="AD1614" s="230" t="s">
        <v>15530</v>
      </c>
      <c r="AE1614" s="235">
        <v>46086</v>
      </c>
    </row>
    <row r="1615" spans="1:31" x14ac:dyDescent="0.3">
      <c r="A1615" s="230" t="s">
        <v>13977</v>
      </c>
      <c r="B1615" s="230" t="str">
        <f>Query1[[#This Row],[LAST_NAME]]</f>
        <v>THIBODAUX</v>
      </c>
      <c r="C1615" s="230" t="s">
        <v>13978</v>
      </c>
      <c r="D1615" s="230" t="s">
        <v>5708</v>
      </c>
      <c r="E1615" s="230" t="s">
        <v>13979</v>
      </c>
      <c r="F1615" s="230" t="s">
        <v>13980</v>
      </c>
      <c r="G1615" s="230" t="s">
        <v>13981</v>
      </c>
      <c r="H1615" s="230" t="str">
        <f>Query1[[#This Row],[FULL_NAME]]</f>
        <v>RONALD THIBODAUX</v>
      </c>
      <c r="I1615" s="230" t="s">
        <v>938</v>
      </c>
      <c r="J1615" s="230" t="s">
        <v>4095</v>
      </c>
      <c r="K1615" s="230" t="str">
        <f>Query1[[#This Row],[ENTERPRISE_ID]]</f>
        <v>RTHIBOD</v>
      </c>
      <c r="L1615" s="231">
        <v>2289180485</v>
      </c>
      <c r="M1615" s="230" t="s">
        <v>5630</v>
      </c>
      <c r="N1615" s="230" t="s">
        <v>13982</v>
      </c>
      <c r="O1615" s="230"/>
      <c r="P1615" s="230" t="s">
        <v>13983</v>
      </c>
      <c r="Q1615" s="230" t="s">
        <v>477</v>
      </c>
      <c r="R1615" s="230" t="s">
        <v>13984</v>
      </c>
      <c r="S1615" s="230" t="s">
        <v>5714</v>
      </c>
      <c r="T1615" s="232">
        <v>8998</v>
      </c>
      <c r="U1615" s="230" t="s">
        <v>7859</v>
      </c>
      <c r="V1615" s="230" t="s">
        <v>7860</v>
      </c>
      <c r="W1615" s="233" t="str">
        <f>IFERROR(VLOOKUP(Query1[[#This Row],[ENTERPRISE_ID]],HR_tbl[],2, 0), "Not on HR File")</f>
        <v>Service Technician 3, In-Home</v>
      </c>
      <c r="X1615" s="113">
        <f>IFERROR(VLOOKUP(Query1[[#This Row],[ENTERPRISE_ID]],HR_tbl[],3,0), "Not on HR File")</f>
        <v>45795</v>
      </c>
      <c r="Y1615" s="234" t="str">
        <f>IFERROR(VLOOKUP(Query1[[#This Row],[ENTERPRISE_ID]], Addresses!$A:$Y,21,0), "Not on HR File")</f>
        <v>4233 ORCHID ST</v>
      </c>
      <c r="Z1615" s="234">
        <f>IFERROR(VLOOKUP(Query1[[#This Row],[ENTERPRISE_ID]], Addresses!$A:$Y,22,0), "Not on HR File")</f>
        <v>0</v>
      </c>
      <c r="AA1615" s="234" t="str">
        <f>IFERROR(VLOOKUP(Query1[[#This Row],[ENTERPRISE_ID]], Addresses!$A:$Y,23,0), "Not on HR File")</f>
        <v>KILN</v>
      </c>
      <c r="AB1615" s="234" t="str">
        <f>IFERROR(VLOOKUP(Query1[[#This Row],[ENTERPRISE_ID]], Addresses!$A:$Y,24,0), "Not on HR File")</f>
        <v>MS</v>
      </c>
      <c r="AC1615" s="234" t="str">
        <f>IFERROR(VLOOKUP(Query1[[#This Row],[ENTERPRISE_ID]], Addresses!$A:$Y,25,0), "Not on HR File")</f>
        <v>39556</v>
      </c>
      <c r="AD1615" s="230" t="s">
        <v>13985</v>
      </c>
      <c r="AE1615" s="235">
        <v>46086</v>
      </c>
    </row>
    <row r="1616" spans="1:31" x14ac:dyDescent="0.3">
      <c r="A1616" s="230" t="s">
        <v>13300</v>
      </c>
      <c r="B1616" s="230" t="str">
        <f>Query1[[#This Row],[LAST_NAME]]</f>
        <v>KASSAY</v>
      </c>
      <c r="C1616" s="230" t="s">
        <v>13301</v>
      </c>
      <c r="D1616" s="230" t="s">
        <v>6119</v>
      </c>
      <c r="E1616" s="230" t="s">
        <v>13302</v>
      </c>
      <c r="F1616" s="230" t="s">
        <v>13303</v>
      </c>
      <c r="G1616" s="230" t="s">
        <v>13304</v>
      </c>
      <c r="H1616" s="230" t="str">
        <f>Query1[[#This Row],[FULL_NAME]]</f>
        <v>JEFFREY KASSAY</v>
      </c>
      <c r="I1616" s="230" t="s">
        <v>13305</v>
      </c>
      <c r="J1616" s="230" t="s">
        <v>4025</v>
      </c>
      <c r="K1616" s="230" t="str">
        <f>Query1[[#This Row],[ENTERPRISE_ID]]</f>
        <v>JKASSA</v>
      </c>
      <c r="L1616" s="231">
        <v>4402126935</v>
      </c>
      <c r="M1616" s="230" t="s">
        <v>5630</v>
      </c>
      <c r="N1616" s="230" t="s">
        <v>13306</v>
      </c>
      <c r="O1616" s="230"/>
      <c r="P1616" s="230" t="s">
        <v>13307</v>
      </c>
      <c r="Q1616" s="230" t="s">
        <v>260</v>
      </c>
      <c r="R1616" s="230" t="s">
        <v>13308</v>
      </c>
      <c r="S1616" s="230" t="s">
        <v>5738</v>
      </c>
      <c r="T1616" s="232">
        <v>8998</v>
      </c>
      <c r="U1616" s="230" t="s">
        <v>4914</v>
      </c>
      <c r="V1616" s="230" t="s">
        <v>6517</v>
      </c>
      <c r="W1616" s="233" t="str">
        <f>IFERROR(VLOOKUP(Query1[[#This Row],[ENTERPRISE_ID]],HR_tbl[],2, 0), "Not on HR File")</f>
        <v>Service Technician 2, In-Home</v>
      </c>
      <c r="X1616" s="113">
        <f>IFERROR(VLOOKUP(Query1[[#This Row],[ENTERPRISE_ID]],HR_tbl[],3,0), "Not on HR File")</f>
        <v>35622</v>
      </c>
      <c r="Y1616" s="234" t="str">
        <f>IFERROR(VLOOKUP(Query1[[#This Row],[ENTERPRISE_ID]], Addresses!$A:$Y,21,0), "Not on HR File")</f>
        <v>30 CENTRAL</v>
      </c>
      <c r="Z1616" s="234">
        <f>IFERROR(VLOOKUP(Query1[[#This Row],[ENTERPRISE_ID]], Addresses!$A:$Y,22,0), "Not on HR File")</f>
        <v>0</v>
      </c>
      <c r="AA1616" s="234" t="str">
        <f>IFERROR(VLOOKUP(Query1[[#This Row],[ENTERPRISE_ID]], Addresses!$A:$Y,23,0), "Not on HR File")</f>
        <v>ORWELL</v>
      </c>
      <c r="AB1616" s="234" t="str">
        <f>IFERROR(VLOOKUP(Query1[[#This Row],[ENTERPRISE_ID]], Addresses!$A:$Y,24,0), "Not on HR File")</f>
        <v>OH</v>
      </c>
      <c r="AC1616" s="234" t="str">
        <f>IFERROR(VLOOKUP(Query1[[#This Row],[ENTERPRISE_ID]], Addresses!$A:$Y,25,0), "Not on HR File")</f>
        <v>44076</v>
      </c>
      <c r="AD1616" s="230" t="s">
        <v>13309</v>
      </c>
      <c r="AE1616" s="235">
        <v>46086</v>
      </c>
    </row>
    <row r="1617" spans="1:31" x14ac:dyDescent="0.3">
      <c r="A1617" s="230" t="s">
        <v>11090</v>
      </c>
      <c r="B1617" s="230" t="str">
        <f>Query1[[#This Row],[LAST_NAME]]</f>
        <v>MURPHY</v>
      </c>
      <c r="C1617" s="230" t="s">
        <v>11091</v>
      </c>
      <c r="D1617" s="230" t="s">
        <v>5833</v>
      </c>
      <c r="E1617" s="230" t="s">
        <v>11092</v>
      </c>
      <c r="F1617" s="230" t="s">
        <v>11093</v>
      </c>
      <c r="G1617" s="230" t="s">
        <v>11094</v>
      </c>
      <c r="H1617" s="230" t="str">
        <f>Query1[[#This Row],[FULL_NAME]]</f>
        <v>BENJAMIN MURPHY</v>
      </c>
      <c r="I1617" s="230" t="s">
        <v>11095</v>
      </c>
      <c r="J1617" s="230" t="s">
        <v>5456</v>
      </c>
      <c r="K1617" s="230" t="str">
        <f>Query1[[#This Row],[ENTERPRISE_ID]]</f>
        <v>BMURPHY</v>
      </c>
      <c r="L1617" s="231">
        <v>7633369187</v>
      </c>
      <c r="M1617" s="230" t="s">
        <v>5630</v>
      </c>
      <c r="N1617" s="230" t="s">
        <v>11096</v>
      </c>
      <c r="O1617" s="230"/>
      <c r="P1617" s="230" t="s">
        <v>8921</v>
      </c>
      <c r="Q1617" s="230" t="s">
        <v>955</v>
      </c>
      <c r="R1617" s="230" t="s">
        <v>11097</v>
      </c>
      <c r="S1617" s="230" t="s">
        <v>5916</v>
      </c>
      <c r="T1617" s="232">
        <v>8998</v>
      </c>
      <c r="U1617" s="230" t="s">
        <v>11098</v>
      </c>
      <c r="V1617" s="230" t="s">
        <v>11099</v>
      </c>
      <c r="W1617" s="233" t="str">
        <f>IFERROR(VLOOKUP(Query1[[#This Row],[ENTERPRISE_ID]],HR_tbl[],2, 0), "Not on HR File")</f>
        <v>Service Technician 2, In-Home</v>
      </c>
      <c r="X1617" s="113">
        <f>IFERROR(VLOOKUP(Query1[[#This Row],[ENTERPRISE_ID]],HR_tbl[],3,0), "Not on HR File")</f>
        <v>44665</v>
      </c>
      <c r="Y1617" s="234" t="str">
        <f>IFERROR(VLOOKUP(Query1[[#This Row],[ENTERPRISE_ID]], Addresses!$A:$Y,21,0), "Not on HR File")</f>
        <v>3050 201ST AVE NW</v>
      </c>
      <c r="Z1617" s="234">
        <f>IFERROR(VLOOKUP(Query1[[#This Row],[ENTERPRISE_ID]], Addresses!$A:$Y,22,0), "Not on HR File")</f>
        <v>0</v>
      </c>
      <c r="AA1617" s="234" t="str">
        <f>IFERROR(VLOOKUP(Query1[[#This Row],[ENTERPRISE_ID]], Addresses!$A:$Y,23,0), "Not on HR File")</f>
        <v>OAK GROVE</v>
      </c>
      <c r="AB1617" s="234" t="str">
        <f>IFERROR(VLOOKUP(Query1[[#This Row],[ENTERPRISE_ID]], Addresses!$A:$Y,24,0), "Not on HR File")</f>
        <v>MN</v>
      </c>
      <c r="AC1617" s="234" t="str">
        <f>IFERROR(VLOOKUP(Query1[[#This Row],[ENTERPRISE_ID]], Addresses!$A:$Y,25,0), "Not on HR File")</f>
        <v>55011</v>
      </c>
      <c r="AD1617" s="230" t="s">
        <v>11100</v>
      </c>
      <c r="AE1617" s="235">
        <v>46086</v>
      </c>
    </row>
    <row r="1618" spans="1:31" x14ac:dyDescent="0.3">
      <c r="A1618" s="230" t="s">
        <v>10335</v>
      </c>
      <c r="B1618" s="230" t="str">
        <f>Query1[[#This Row],[LAST_NAME]]</f>
        <v>WELSH</v>
      </c>
      <c r="C1618" s="230" t="s">
        <v>10336</v>
      </c>
      <c r="D1618" s="230" t="s">
        <v>5719</v>
      </c>
      <c r="E1618" s="230" t="s">
        <v>10337</v>
      </c>
      <c r="F1618" s="230" t="s">
        <v>10338</v>
      </c>
      <c r="G1618" s="230" t="s">
        <v>10339</v>
      </c>
      <c r="H1618" s="230" t="str">
        <f>Query1[[#This Row],[FULL_NAME]]</f>
        <v>JOHN WELSH</v>
      </c>
      <c r="I1618" s="230" t="s">
        <v>10340</v>
      </c>
      <c r="J1618" s="230" t="s">
        <v>4282</v>
      </c>
      <c r="K1618" s="230" t="str">
        <f>Query1[[#This Row],[ENTERPRISE_ID]]</f>
        <v>JWELSH3</v>
      </c>
      <c r="L1618" s="231">
        <v>2625356183</v>
      </c>
      <c r="M1618" s="230" t="s">
        <v>5630</v>
      </c>
      <c r="N1618" s="230" t="s">
        <v>10341</v>
      </c>
      <c r="O1618" s="230" t="s">
        <v>10342</v>
      </c>
      <c r="P1618" s="230" t="s">
        <v>10343</v>
      </c>
      <c r="Q1618" s="230" t="s">
        <v>453</v>
      </c>
      <c r="R1618" s="230" t="s">
        <v>10344</v>
      </c>
      <c r="S1618" s="230" t="s">
        <v>5634</v>
      </c>
      <c r="T1618" s="232">
        <v>8998</v>
      </c>
      <c r="U1618" s="230" t="s">
        <v>6615</v>
      </c>
      <c r="V1618" s="230" t="s">
        <v>6616</v>
      </c>
      <c r="W1618" s="233" t="str">
        <f>IFERROR(VLOOKUP(Query1[[#This Row],[ENTERPRISE_ID]],HR_tbl[],2, 0), "Not on HR File")</f>
        <v>Service Technician 1, In-Home</v>
      </c>
      <c r="X1618" s="113">
        <f>IFERROR(VLOOKUP(Query1[[#This Row],[ENTERPRISE_ID]],HR_tbl[],3,0), "Not on HR File")</f>
        <v>39377</v>
      </c>
      <c r="Y1618" s="234" t="str">
        <f>IFERROR(VLOOKUP(Query1[[#This Row],[ENTERPRISE_ID]], Addresses!$A:$Y,21,0), "Not on HR File")</f>
        <v>5941 Joanne Drive</v>
      </c>
      <c r="Z1618" s="234" t="str">
        <f>IFERROR(VLOOKUP(Query1[[#This Row],[ENTERPRISE_ID]], Addresses!$A:$Y,22,0), "Not on HR File")</f>
        <v>Apt 106</v>
      </c>
      <c r="AA1618" s="234" t="str">
        <f>IFERROR(VLOOKUP(Query1[[#This Row],[ENTERPRISE_ID]], Addresses!$A:$Y,23,0), "Not on HR File")</f>
        <v>Mount Pleasant</v>
      </c>
      <c r="AB1618" s="234" t="str">
        <f>IFERROR(VLOOKUP(Query1[[#This Row],[ENTERPRISE_ID]], Addresses!$A:$Y,24,0), "Not on HR File")</f>
        <v>WI</v>
      </c>
      <c r="AC1618" s="234" t="str">
        <f>IFERROR(VLOOKUP(Query1[[#This Row],[ENTERPRISE_ID]], Addresses!$A:$Y,25,0), "Not on HR File")</f>
        <v>53406</v>
      </c>
      <c r="AD1618" s="230" t="s">
        <v>10345</v>
      </c>
      <c r="AE1618" s="235">
        <v>46086</v>
      </c>
    </row>
    <row r="1619" spans="1:31" x14ac:dyDescent="0.3">
      <c r="A1619" s="230" t="s">
        <v>13203</v>
      </c>
      <c r="B1619" s="230" t="str">
        <f>Query1[[#This Row],[LAST_NAME]]</f>
        <v>PRYOR</v>
      </c>
      <c r="C1619" s="230" t="s">
        <v>13204</v>
      </c>
      <c r="D1619" s="230" t="s">
        <v>6119</v>
      </c>
      <c r="E1619" s="230" t="s">
        <v>13205</v>
      </c>
      <c r="F1619" s="230" t="s">
        <v>13206</v>
      </c>
      <c r="G1619" s="230" t="s">
        <v>13207</v>
      </c>
      <c r="H1619" s="230" t="str">
        <f>Query1[[#This Row],[FULL_NAME]]</f>
        <v>NEIL PRYOR</v>
      </c>
      <c r="I1619" s="230" t="s">
        <v>13208</v>
      </c>
      <c r="J1619" s="230" t="s">
        <v>13209</v>
      </c>
      <c r="K1619" s="230" t="str">
        <f>Query1[[#This Row],[ENTERPRISE_ID]]</f>
        <v>NPRYOR</v>
      </c>
      <c r="L1619" s="231">
        <v>3302457673</v>
      </c>
      <c r="M1619" s="230" t="s">
        <v>5630</v>
      </c>
      <c r="N1619" s="230" t="s">
        <v>13210</v>
      </c>
      <c r="O1619" s="230"/>
      <c r="P1619" s="230" t="s">
        <v>13211</v>
      </c>
      <c r="Q1619" s="230" t="s">
        <v>260</v>
      </c>
      <c r="R1619" s="230" t="s">
        <v>13212</v>
      </c>
      <c r="S1619" s="230" t="s">
        <v>5738</v>
      </c>
      <c r="T1619" s="232">
        <v>8998</v>
      </c>
      <c r="U1619" s="230" t="s">
        <v>2588</v>
      </c>
      <c r="V1619" s="230" t="s">
        <v>6127</v>
      </c>
      <c r="W1619" s="233" t="str">
        <f>IFERROR(VLOOKUP(Query1[[#This Row],[ENTERPRISE_ID]],HR_tbl[],2, 0), "Not on HR File")</f>
        <v>Service Technician 1, In-Home</v>
      </c>
      <c r="X1619" s="113">
        <f>IFERROR(VLOOKUP(Query1[[#This Row],[ENTERPRISE_ID]],HR_tbl[],3,0), "Not on HR File")</f>
        <v>39609</v>
      </c>
      <c r="Y1619" s="234" t="str">
        <f>IFERROR(VLOOKUP(Query1[[#This Row],[ENTERPRISE_ID]], Addresses!$A:$Y,21,0), "Not on HR File")</f>
        <v>6341 duncan drive</v>
      </c>
      <c r="Z1619" s="234">
        <f>IFERROR(VLOOKUP(Query1[[#This Row],[ENTERPRISE_ID]], Addresses!$A:$Y,22,0), "Not on HR File")</f>
        <v>0</v>
      </c>
      <c r="AA1619" s="234" t="str">
        <f>IFERROR(VLOOKUP(Query1[[#This Row],[ENTERPRISE_ID]], Addresses!$A:$Y,23,0), "Not on HR File")</f>
        <v>Poland</v>
      </c>
      <c r="AB1619" s="234" t="str">
        <f>IFERROR(VLOOKUP(Query1[[#This Row],[ENTERPRISE_ID]], Addresses!$A:$Y,24,0), "Not on HR File")</f>
        <v>OH</v>
      </c>
      <c r="AC1619" s="234" t="str">
        <f>IFERROR(VLOOKUP(Query1[[#This Row],[ENTERPRISE_ID]], Addresses!$A:$Y,25,0), "Not on HR File")</f>
        <v>44514</v>
      </c>
      <c r="AD1619" s="230" t="s">
        <v>13213</v>
      </c>
      <c r="AE1619" s="235">
        <v>46086</v>
      </c>
    </row>
    <row r="1620" spans="1:31" x14ac:dyDescent="0.3">
      <c r="A1620" s="230" t="s">
        <v>18139</v>
      </c>
      <c r="B1620" s="230" t="str">
        <f>Query1[[#This Row],[LAST_NAME]]</f>
        <v>THOMSON</v>
      </c>
      <c r="C1620" s="230" t="s">
        <v>18140</v>
      </c>
      <c r="D1620" s="230" t="s">
        <v>6119</v>
      </c>
      <c r="E1620" s="230" t="s">
        <v>18141</v>
      </c>
      <c r="F1620" s="230" t="s">
        <v>18142</v>
      </c>
      <c r="G1620" s="230" t="s">
        <v>18143</v>
      </c>
      <c r="H1620" s="230" t="str">
        <f>Query1[[#This Row],[FULL_NAME]]</f>
        <v>ROBERT THOMSON</v>
      </c>
      <c r="I1620" s="230" t="s">
        <v>18144</v>
      </c>
      <c r="J1620" s="230" t="s">
        <v>4188</v>
      </c>
      <c r="K1620" s="230" t="str">
        <f>Query1[[#This Row],[ENTERPRISE_ID]]</f>
        <v>RTHOMS0</v>
      </c>
      <c r="L1620" s="231">
        <v>7043491015</v>
      </c>
      <c r="M1620" s="230" t="s">
        <v>5630</v>
      </c>
      <c r="N1620" s="230" t="s">
        <v>18145</v>
      </c>
      <c r="O1620" s="230"/>
      <c r="P1620" s="230" t="s">
        <v>1868</v>
      </c>
      <c r="Q1620" s="230" t="s">
        <v>416</v>
      </c>
      <c r="R1620" s="230" t="s">
        <v>18146</v>
      </c>
      <c r="S1620" s="230" t="s">
        <v>5738</v>
      </c>
      <c r="T1620" s="232">
        <v>8998</v>
      </c>
      <c r="U1620" s="230" t="s">
        <v>411</v>
      </c>
      <c r="V1620" s="230" t="s">
        <v>11609</v>
      </c>
      <c r="W1620" s="233" t="str">
        <f>IFERROR(VLOOKUP(Query1[[#This Row],[ENTERPRISE_ID]],HR_tbl[],2, 0), "Not on HR File")</f>
        <v>Service Technician 1, In-Home</v>
      </c>
      <c r="X1620" s="113">
        <f>IFERROR(VLOOKUP(Query1[[#This Row],[ENTERPRISE_ID]],HR_tbl[],3,0), "Not on HR File")</f>
        <v>43159</v>
      </c>
      <c r="Y1620" s="234" t="str">
        <f>IFERROR(VLOOKUP(Query1[[#This Row],[ENTERPRISE_ID]], Addresses!$A:$Y,21,0), "Not on HR File")</f>
        <v>6906 CARRIAGE WAY LANE</v>
      </c>
      <c r="Z1620" s="234">
        <f>IFERROR(VLOOKUP(Query1[[#This Row],[ENTERPRISE_ID]], Addresses!$A:$Y,22,0), "Not on HR File")</f>
        <v>0</v>
      </c>
      <c r="AA1620" s="234" t="str">
        <f>IFERROR(VLOOKUP(Query1[[#This Row],[ENTERPRISE_ID]], Addresses!$A:$Y,23,0), "Not on HR File")</f>
        <v>CHARLOTTE</v>
      </c>
      <c r="AB1620" s="234" t="str">
        <f>IFERROR(VLOOKUP(Query1[[#This Row],[ENTERPRISE_ID]], Addresses!$A:$Y,24,0), "Not on HR File")</f>
        <v>NC</v>
      </c>
      <c r="AC1620" s="234" t="str">
        <f>IFERROR(VLOOKUP(Query1[[#This Row],[ENTERPRISE_ID]], Addresses!$A:$Y,25,0), "Not on HR File")</f>
        <v>28227</v>
      </c>
      <c r="AD1620" s="230" t="s">
        <v>18147</v>
      </c>
      <c r="AE1620" s="235">
        <v>46086</v>
      </c>
    </row>
    <row r="1621" spans="1:31" x14ac:dyDescent="0.3">
      <c r="A1621" s="230" t="s">
        <v>1563</v>
      </c>
      <c r="B1621" s="230" t="str">
        <f>Query1[[#This Row],[LAST_NAME]]</f>
        <v>TERRELL</v>
      </c>
      <c r="C1621" s="230" t="s">
        <v>1564</v>
      </c>
      <c r="D1621" s="230" t="s">
        <v>5627</v>
      </c>
      <c r="E1621" s="230" t="s">
        <v>11065</v>
      </c>
      <c r="F1621" s="230" t="s">
        <v>11066</v>
      </c>
      <c r="G1621" s="230" t="s">
        <v>1565</v>
      </c>
      <c r="H1621" s="230" t="str">
        <f>Query1[[#This Row],[FULL_NAME]]</f>
        <v>KEVIN TERRELL</v>
      </c>
      <c r="I1621" s="230" t="s">
        <v>9022</v>
      </c>
      <c r="J1621" s="230" t="s">
        <v>4012</v>
      </c>
      <c r="K1621" s="230" t="str">
        <f>Query1[[#This Row],[ENTERPRISE_ID]]</f>
        <v>KTERRE2</v>
      </c>
      <c r="L1621" s="231">
        <v>9729042958</v>
      </c>
      <c r="M1621" s="230" t="s">
        <v>5630</v>
      </c>
      <c r="N1621" s="230" t="s">
        <v>11067</v>
      </c>
      <c r="O1621" s="230"/>
      <c r="P1621" s="230" t="s">
        <v>11068</v>
      </c>
      <c r="Q1621" s="230" t="s">
        <v>279</v>
      </c>
      <c r="R1621" s="230" t="s">
        <v>11069</v>
      </c>
      <c r="S1621" s="230" t="s">
        <v>5634</v>
      </c>
      <c r="T1621" s="232">
        <v>8998</v>
      </c>
      <c r="U1621" s="230" t="s">
        <v>5715</v>
      </c>
      <c r="V1621" s="230" t="s">
        <v>5716</v>
      </c>
      <c r="W1621" s="233" t="str">
        <f>IFERROR(VLOOKUP(Query1[[#This Row],[ENTERPRISE_ID]],HR_tbl[],2, 0), "Not on HR File")</f>
        <v>Team Lead Technician</v>
      </c>
      <c r="X1621" s="113">
        <f>IFERROR(VLOOKUP(Query1[[#This Row],[ENTERPRISE_ID]],HR_tbl[],3,0), "Not on HR File")</f>
        <v>40672</v>
      </c>
      <c r="Y1621" s="234" t="str">
        <f>IFERROR(VLOOKUP(Query1[[#This Row],[ENTERPRISE_ID]], Addresses!$A:$Y,21,0), "Not on HR File")</f>
        <v>219 PINECREST DRIVE</v>
      </c>
      <c r="Z1621" s="234">
        <f>IFERROR(VLOOKUP(Query1[[#This Row],[ENTERPRISE_ID]], Addresses!$A:$Y,22,0), "Not on HR File")</f>
        <v>0</v>
      </c>
      <c r="AA1621" s="234" t="str">
        <f>IFERROR(VLOOKUP(Query1[[#This Row],[ENTERPRISE_ID]], Addresses!$A:$Y,23,0), "Not on HR File")</f>
        <v>SEAGOVILLE</v>
      </c>
      <c r="AB1621" s="234" t="str">
        <f>IFERROR(VLOOKUP(Query1[[#This Row],[ENTERPRISE_ID]], Addresses!$A:$Y,24,0), "Not on HR File")</f>
        <v>TX</v>
      </c>
      <c r="AC1621" s="234" t="str">
        <f>IFERROR(VLOOKUP(Query1[[#This Row],[ENTERPRISE_ID]], Addresses!$A:$Y,25,0), "Not on HR File")</f>
        <v>75159</v>
      </c>
      <c r="AD1621" s="230" t="s">
        <v>11070</v>
      </c>
      <c r="AE1621" s="235">
        <v>46086</v>
      </c>
    </row>
    <row r="1622" spans="1:31" x14ac:dyDescent="0.3">
      <c r="A1622" s="230" t="s">
        <v>5473</v>
      </c>
      <c r="B1622" s="230" t="str">
        <f>Query1[[#This Row],[LAST_NAME]]</f>
        <v>PAPADOPOULOS</v>
      </c>
      <c r="C1622" s="230" t="s">
        <v>10237</v>
      </c>
      <c r="D1622" s="230" t="s">
        <v>5647</v>
      </c>
      <c r="E1622" s="230" t="s">
        <v>10238</v>
      </c>
      <c r="F1622" s="230" t="s">
        <v>10239</v>
      </c>
      <c r="G1622" s="230" t="s">
        <v>5476</v>
      </c>
      <c r="H1622" s="230" t="str">
        <f>Query1[[#This Row],[FULL_NAME]]</f>
        <v>DIONYSIOS PAPADOPOULOS</v>
      </c>
      <c r="I1622" s="230" t="s">
        <v>5475</v>
      </c>
      <c r="J1622" s="230" t="s">
        <v>5474</v>
      </c>
      <c r="K1622" s="230" t="str">
        <f>Query1[[#This Row],[ENTERPRISE_ID]]</f>
        <v>DPAPADO</v>
      </c>
      <c r="L1622" s="231">
        <v>2105000996</v>
      </c>
      <c r="M1622" s="230" t="s">
        <v>5630</v>
      </c>
      <c r="N1622" s="230" t="s">
        <v>10240</v>
      </c>
      <c r="O1622" s="230"/>
      <c r="P1622" s="230" t="s">
        <v>5477</v>
      </c>
      <c r="Q1622" s="230" t="s">
        <v>279</v>
      </c>
      <c r="R1622" s="230" t="s">
        <v>5480</v>
      </c>
      <c r="S1622" s="230" t="s">
        <v>5634</v>
      </c>
      <c r="T1622" s="232">
        <v>8998</v>
      </c>
      <c r="U1622" s="230" t="s">
        <v>5715</v>
      </c>
      <c r="V1622" s="230" t="s">
        <v>5716</v>
      </c>
      <c r="W1622" s="233" t="str">
        <f>IFERROR(VLOOKUP(Query1[[#This Row],[ENTERPRISE_ID]],HR_tbl[],2, 0), "Not on HR File")</f>
        <v>Team Lead Technician</v>
      </c>
      <c r="X1622" s="113">
        <f>IFERROR(VLOOKUP(Query1[[#This Row],[ENTERPRISE_ID]],HR_tbl[],3,0), "Not on HR File")</f>
        <v>32630</v>
      </c>
      <c r="Y1622" s="234" t="str">
        <f>IFERROR(VLOOKUP(Query1[[#This Row],[ENTERPRISE_ID]], Addresses!$A:$Y,21,0), "Not on HR File")</f>
        <v>1350 MISTY LN</v>
      </c>
      <c r="Z1622" s="234">
        <f>IFERROR(VLOOKUP(Query1[[#This Row],[ENTERPRISE_ID]], Addresses!$A:$Y,22,0), "Not on HR File")</f>
        <v>0</v>
      </c>
      <c r="AA1622" s="234" t="str">
        <f>IFERROR(VLOOKUP(Query1[[#This Row],[ENTERPRISE_ID]], Addresses!$A:$Y,23,0), "Not on HR File")</f>
        <v>SPRING BRANCH</v>
      </c>
      <c r="AB1622" s="234" t="str">
        <f>IFERROR(VLOOKUP(Query1[[#This Row],[ENTERPRISE_ID]], Addresses!$A:$Y,24,0), "Not on HR File")</f>
        <v>TX</v>
      </c>
      <c r="AC1622" s="234" t="str">
        <f>IFERROR(VLOOKUP(Query1[[#This Row],[ENTERPRISE_ID]], Addresses!$A:$Y,25,0), "Not on HR File")</f>
        <v>78070</v>
      </c>
      <c r="AD1622" s="230" t="s">
        <v>10241</v>
      </c>
      <c r="AE1622" s="235">
        <v>46086</v>
      </c>
    </row>
    <row r="1623" spans="1:31" x14ac:dyDescent="0.3">
      <c r="A1623" s="230" t="s">
        <v>3359</v>
      </c>
      <c r="B1623" s="230" t="str">
        <f>Query1[[#This Row],[LAST_NAME]]</f>
        <v>MAXSON</v>
      </c>
      <c r="C1623" s="230" t="s">
        <v>3360</v>
      </c>
      <c r="D1623" s="230" t="s">
        <v>6091</v>
      </c>
      <c r="E1623" s="230" t="s">
        <v>17732</v>
      </c>
      <c r="F1623" s="230" t="s">
        <v>17733</v>
      </c>
      <c r="G1623" s="230" t="s">
        <v>3361</v>
      </c>
      <c r="H1623" s="230" t="str">
        <f>Query1[[#This Row],[FULL_NAME]]</f>
        <v>KASH MAXSON</v>
      </c>
      <c r="I1623" s="230" t="s">
        <v>4121</v>
      </c>
      <c r="J1623" s="230" t="s">
        <v>4120</v>
      </c>
      <c r="K1623" s="230" t="str">
        <f>Query1[[#This Row],[ENTERPRISE_ID]]</f>
        <v>KMAXSON</v>
      </c>
      <c r="L1623" s="231">
        <v>4199735317</v>
      </c>
      <c r="M1623" s="230" t="s">
        <v>5630</v>
      </c>
      <c r="N1623" s="230" t="s">
        <v>17734</v>
      </c>
      <c r="O1623" s="230"/>
      <c r="P1623" s="230" t="s">
        <v>4122</v>
      </c>
      <c r="Q1623" s="230" t="s">
        <v>260</v>
      </c>
      <c r="R1623" s="230" t="s">
        <v>17735</v>
      </c>
      <c r="S1623" s="230" t="s">
        <v>5664</v>
      </c>
      <c r="T1623" s="232">
        <v>8998</v>
      </c>
      <c r="U1623" s="230" t="s">
        <v>5995</v>
      </c>
      <c r="V1623" s="230" t="s">
        <v>5996</v>
      </c>
      <c r="W1623" s="233" t="str">
        <f>IFERROR(VLOOKUP(Query1[[#This Row],[ENTERPRISE_ID]],HR_tbl[],2, 0), "Not on HR File")</f>
        <v>Service Technician 2, In-Home</v>
      </c>
      <c r="X1623" s="113">
        <f>IFERROR(VLOOKUP(Query1[[#This Row],[ENTERPRISE_ID]],HR_tbl[],3,0), "Not on HR File")</f>
        <v>46061</v>
      </c>
      <c r="Y1623" s="234" t="str">
        <f>IFERROR(VLOOKUP(Query1[[#This Row],[ENTERPRISE_ID]], Addresses!$A:$Y,21,0), "Not on HR File")</f>
        <v>Not on HR File</v>
      </c>
      <c r="Z1623" s="234" t="str">
        <f>IFERROR(VLOOKUP(Query1[[#This Row],[ENTERPRISE_ID]], Addresses!$A:$Y,22,0), "Not on HR File")</f>
        <v>Not on HR File</v>
      </c>
      <c r="AA1623" s="234" t="str">
        <f>IFERROR(VLOOKUP(Query1[[#This Row],[ENTERPRISE_ID]], Addresses!$A:$Y,23,0), "Not on HR File")</f>
        <v>Not on HR File</v>
      </c>
      <c r="AB1623" s="234" t="str">
        <f>IFERROR(VLOOKUP(Query1[[#This Row],[ENTERPRISE_ID]], Addresses!$A:$Y,24,0), "Not on HR File")</f>
        <v>Not on HR File</v>
      </c>
      <c r="AC1623" s="234" t="str">
        <f>IFERROR(VLOOKUP(Query1[[#This Row],[ENTERPRISE_ID]], Addresses!$A:$Y,25,0), "Not on HR File")</f>
        <v>Not on HR File</v>
      </c>
      <c r="AD1623" s="230" t="s">
        <v>17736</v>
      </c>
      <c r="AE1623" s="235">
        <v>46086</v>
      </c>
    </row>
    <row r="1624" spans="1:31" x14ac:dyDescent="0.3">
      <c r="A1624" s="230" t="s">
        <v>2977</v>
      </c>
      <c r="B1624" s="230" t="str">
        <f>Query1[[#This Row],[LAST_NAME]]</f>
        <v>BLAIR</v>
      </c>
      <c r="C1624" s="230" t="s">
        <v>2978</v>
      </c>
      <c r="D1624" s="230" t="s">
        <v>5854</v>
      </c>
      <c r="E1624" s="230" t="s">
        <v>11585</v>
      </c>
      <c r="F1624" s="230" t="s">
        <v>11586</v>
      </c>
      <c r="G1624" s="230" t="s">
        <v>2979</v>
      </c>
      <c r="H1624" s="230" t="str">
        <f>Query1[[#This Row],[FULL_NAME]]</f>
        <v>NICHOLAS BLAIR</v>
      </c>
      <c r="I1624" s="230" t="s">
        <v>4869</v>
      </c>
      <c r="J1624" s="230" t="s">
        <v>4713</v>
      </c>
      <c r="K1624" s="230" t="str">
        <f>Query1[[#This Row],[ENTERPRISE_ID]]</f>
        <v>NBLAIR</v>
      </c>
      <c r="L1624" s="231">
        <v>9124822009</v>
      </c>
      <c r="M1624" s="230" t="s">
        <v>5630</v>
      </c>
      <c r="N1624" s="230" t="s">
        <v>11587</v>
      </c>
      <c r="O1624" s="230"/>
      <c r="P1624" s="230" t="s">
        <v>5310</v>
      </c>
      <c r="Q1624" s="230" t="s">
        <v>575</v>
      </c>
      <c r="R1624" s="230" t="s">
        <v>11588</v>
      </c>
      <c r="S1624" s="230" t="s">
        <v>5714</v>
      </c>
      <c r="T1624" s="232">
        <v>8998</v>
      </c>
      <c r="U1624" s="230" t="s">
        <v>7393</v>
      </c>
      <c r="V1624" s="230" t="s">
        <v>7394</v>
      </c>
      <c r="W1624" s="233" t="str">
        <f>IFERROR(VLOOKUP(Query1[[#This Row],[ENTERPRISE_ID]],HR_tbl[],2, 0), "Not on HR File")</f>
        <v>Service Technician 2, In-Home</v>
      </c>
      <c r="X1624" s="113">
        <f>IFERROR(VLOOKUP(Query1[[#This Row],[ENTERPRISE_ID]],HR_tbl[],3,0), "Not on HR File")</f>
        <v>45956</v>
      </c>
      <c r="Y1624" s="234" t="str">
        <f>IFERROR(VLOOKUP(Query1[[#This Row],[ENTERPRISE_ID]], Addresses!$A:$Y,21,0), "Not on HR File")</f>
        <v>68 BRICKYARD RD</v>
      </c>
      <c r="Z1624" s="234">
        <f>IFERROR(VLOOKUP(Query1[[#This Row],[ENTERPRISE_ID]], Addresses!$A:$Y,22,0), "Not on HR File")</f>
        <v>0</v>
      </c>
      <c r="AA1624" s="234" t="str">
        <f>IFERROR(VLOOKUP(Query1[[#This Row],[ENTERPRISE_ID]], Addresses!$A:$Y,23,0), "Not on HR File")</f>
        <v>WAYNESVILLE</v>
      </c>
      <c r="AB1624" s="234" t="str">
        <f>IFERROR(VLOOKUP(Query1[[#This Row],[ENTERPRISE_ID]], Addresses!$A:$Y,24,0), "Not on HR File")</f>
        <v>GA</v>
      </c>
      <c r="AC1624" s="234" t="str">
        <f>IFERROR(VLOOKUP(Query1[[#This Row],[ENTERPRISE_ID]], Addresses!$A:$Y,25,0), "Not on HR File")</f>
        <v>31566</v>
      </c>
      <c r="AD1624" s="230" t="s">
        <v>11589</v>
      </c>
      <c r="AE1624" s="235">
        <v>46086</v>
      </c>
    </row>
    <row r="1625" spans="1:31" x14ac:dyDescent="0.3">
      <c r="A1625" s="230" t="s">
        <v>10046</v>
      </c>
      <c r="B1625" s="230" t="str">
        <f>Query1[[#This Row],[LAST_NAME]]</f>
        <v>OGG</v>
      </c>
      <c r="C1625" s="230" t="s">
        <v>10047</v>
      </c>
      <c r="D1625" s="230" t="s">
        <v>5822</v>
      </c>
      <c r="E1625" s="230" t="s">
        <v>10048</v>
      </c>
      <c r="F1625" s="230" t="s">
        <v>10049</v>
      </c>
      <c r="G1625" s="230" t="s">
        <v>10050</v>
      </c>
      <c r="H1625" s="230" t="str">
        <f>Query1[[#This Row],[FULL_NAME]]</f>
        <v>STEPHEN OGG</v>
      </c>
      <c r="I1625" s="230" t="s">
        <v>10051</v>
      </c>
      <c r="J1625" s="230" t="s">
        <v>4311</v>
      </c>
      <c r="K1625" s="230" t="str">
        <f>Query1[[#This Row],[ENTERPRISE_ID]]</f>
        <v>SOGG00</v>
      </c>
      <c r="L1625" s="231">
        <v>4136546113</v>
      </c>
      <c r="M1625" s="230" t="s">
        <v>5630</v>
      </c>
      <c r="N1625" s="230" t="s">
        <v>10052</v>
      </c>
      <c r="O1625" s="230"/>
      <c r="P1625" s="230" t="s">
        <v>10053</v>
      </c>
      <c r="Q1625" s="230" t="s">
        <v>382</v>
      </c>
      <c r="R1625" s="230" t="s">
        <v>10054</v>
      </c>
      <c r="S1625" s="230" t="s">
        <v>5916</v>
      </c>
      <c r="T1625" s="232">
        <v>8998</v>
      </c>
      <c r="U1625" s="230" t="s">
        <v>6968</v>
      </c>
      <c r="V1625" s="230" t="s">
        <v>6969</v>
      </c>
      <c r="W1625" s="233" t="str">
        <f>IFERROR(VLOOKUP(Query1[[#This Row],[ENTERPRISE_ID]],HR_tbl[],2, 0), "Not on HR File")</f>
        <v>Service Technician 1, In-Home</v>
      </c>
      <c r="X1625" s="113">
        <f>IFERROR(VLOOKUP(Query1[[#This Row],[ENTERPRISE_ID]],HR_tbl[],3,0), "Not on HR File")</f>
        <v>39755</v>
      </c>
      <c r="Y1625" s="234" t="str">
        <f>IFERROR(VLOOKUP(Query1[[#This Row],[ENTERPRISE_ID]], Addresses!$A:$Y,21,0), "Not on HR File")</f>
        <v>222 ROCKRIMMON STREET</v>
      </c>
      <c r="Z1625" s="234">
        <f>IFERROR(VLOOKUP(Query1[[#This Row],[ENTERPRISE_ID]], Addresses!$A:$Y,22,0), "Not on HR File")</f>
        <v>0</v>
      </c>
      <c r="AA1625" s="234" t="str">
        <f>IFERROR(VLOOKUP(Query1[[#This Row],[ENTERPRISE_ID]], Addresses!$A:$Y,23,0), "Not on HR File")</f>
        <v>BELCHERTOWN</v>
      </c>
      <c r="AB1625" s="234" t="str">
        <f>IFERROR(VLOOKUP(Query1[[#This Row],[ENTERPRISE_ID]], Addresses!$A:$Y,24,0), "Not on HR File")</f>
        <v>MA</v>
      </c>
      <c r="AC1625" s="234" t="str">
        <f>IFERROR(VLOOKUP(Query1[[#This Row],[ENTERPRISE_ID]], Addresses!$A:$Y,25,0), "Not on HR File")</f>
        <v>01007</v>
      </c>
      <c r="AD1625" s="230" t="s">
        <v>10055</v>
      </c>
      <c r="AE1625" s="235">
        <v>46086</v>
      </c>
    </row>
    <row r="1626" spans="1:31" x14ac:dyDescent="0.3">
      <c r="A1626" s="230" t="s">
        <v>672</v>
      </c>
      <c r="B1626" s="230" t="str">
        <f>Query1[[#This Row],[LAST_NAME]]</f>
        <v>PEREZ</v>
      </c>
      <c r="C1626" s="230" t="s">
        <v>673</v>
      </c>
      <c r="D1626" s="230" t="s">
        <v>5638</v>
      </c>
      <c r="E1626" s="230" t="s">
        <v>18065</v>
      </c>
      <c r="F1626" s="230" t="s">
        <v>18066</v>
      </c>
      <c r="G1626" s="230" t="s">
        <v>674</v>
      </c>
      <c r="H1626" s="230" t="str">
        <f>Query1[[#This Row],[FULL_NAME]]</f>
        <v>LUIS PEREZ</v>
      </c>
      <c r="I1626" s="230" t="s">
        <v>4008</v>
      </c>
      <c r="J1626" s="230" t="s">
        <v>4007</v>
      </c>
      <c r="K1626" s="230" t="str">
        <f>Query1[[#This Row],[ENTERPRISE_ID]]</f>
        <v>LPEREZ</v>
      </c>
      <c r="L1626" s="231">
        <v>9413100595</v>
      </c>
      <c r="M1626" s="230" t="s">
        <v>5630</v>
      </c>
      <c r="N1626" s="230" t="s">
        <v>18067</v>
      </c>
      <c r="O1626" s="230" t="s">
        <v>18068</v>
      </c>
      <c r="P1626" s="230" t="s">
        <v>678</v>
      </c>
      <c r="Q1626" s="230" t="s">
        <v>297</v>
      </c>
      <c r="R1626" s="230" t="s">
        <v>18069</v>
      </c>
      <c r="S1626" s="230" t="s">
        <v>5634</v>
      </c>
      <c r="T1626" s="232">
        <v>8998</v>
      </c>
      <c r="U1626" s="230" t="s">
        <v>8590</v>
      </c>
      <c r="V1626" s="230" t="s">
        <v>8591</v>
      </c>
      <c r="W1626" s="233" t="str">
        <f>IFERROR(VLOOKUP(Query1[[#This Row],[ENTERPRISE_ID]],HR_tbl[],2, 0), "Not on HR File")</f>
        <v>Service Technician 2, In-Home</v>
      </c>
      <c r="X1626" s="113">
        <f>IFERROR(VLOOKUP(Query1[[#This Row],[ENTERPRISE_ID]],HR_tbl[],3,0), "Not on HR File")</f>
        <v>44931</v>
      </c>
      <c r="Y1626" s="234" t="str">
        <f>IFERROR(VLOOKUP(Query1[[#This Row],[ENTERPRISE_ID]], Addresses!$A:$Y,21,0), "Not on HR File")</f>
        <v>4802 51st St West</v>
      </c>
      <c r="Z1626" s="234" t="str">
        <f>IFERROR(VLOOKUP(Query1[[#This Row],[ENTERPRISE_ID]], Addresses!$A:$Y,22,0), "Not on HR File")</f>
        <v>Apt.1019</v>
      </c>
      <c r="AA1626" s="234" t="str">
        <f>IFERROR(VLOOKUP(Query1[[#This Row],[ENTERPRISE_ID]], Addresses!$A:$Y,23,0), "Not on HR File")</f>
        <v>BRADENTON</v>
      </c>
      <c r="AB1626" s="234" t="str">
        <f>IFERROR(VLOOKUP(Query1[[#This Row],[ENTERPRISE_ID]], Addresses!$A:$Y,24,0), "Not on HR File")</f>
        <v>FL</v>
      </c>
      <c r="AC1626" s="234" t="str">
        <f>IFERROR(VLOOKUP(Query1[[#This Row],[ENTERPRISE_ID]], Addresses!$A:$Y,25,0), "Not on HR File")</f>
        <v>34210</v>
      </c>
      <c r="AD1626" s="230" t="s">
        <v>18070</v>
      </c>
      <c r="AE1626" s="235">
        <v>46086</v>
      </c>
    </row>
    <row r="1627" spans="1:31" x14ac:dyDescent="0.3">
      <c r="A1627" s="230" t="s">
        <v>17177</v>
      </c>
      <c r="B1627" s="230" t="str">
        <f>Query1[[#This Row],[LAST_NAME]]</f>
        <v>BAKER</v>
      </c>
      <c r="C1627" s="230" t="s">
        <v>17178</v>
      </c>
      <c r="D1627" s="230" t="s">
        <v>5627</v>
      </c>
      <c r="E1627" s="230" t="s">
        <v>17179</v>
      </c>
      <c r="F1627" s="230" t="s">
        <v>17180</v>
      </c>
      <c r="G1627" s="230" t="s">
        <v>17181</v>
      </c>
      <c r="H1627" s="230" t="str">
        <f>Query1[[#This Row],[FULL_NAME]]</f>
        <v>KENNETH BAKER</v>
      </c>
      <c r="I1627" s="230" t="s">
        <v>286</v>
      </c>
      <c r="J1627" s="230" t="s">
        <v>4537</v>
      </c>
      <c r="K1627" s="230" t="str">
        <f>Query1[[#This Row],[ENTERPRISE_ID]]</f>
        <v>KBAKE44</v>
      </c>
      <c r="L1627" s="231">
        <v>9034953957</v>
      </c>
      <c r="M1627" s="230" t="s">
        <v>5630</v>
      </c>
      <c r="N1627" s="230" t="s">
        <v>17182</v>
      </c>
      <c r="O1627" s="230"/>
      <c r="P1627" s="230" t="s">
        <v>4915</v>
      </c>
      <c r="Q1627" s="230" t="s">
        <v>279</v>
      </c>
      <c r="R1627" s="230" t="s">
        <v>9361</v>
      </c>
      <c r="S1627" s="230" t="s">
        <v>5634</v>
      </c>
      <c r="T1627" s="232">
        <v>8998</v>
      </c>
      <c r="U1627" s="230" t="s">
        <v>5929</v>
      </c>
      <c r="V1627" s="230" t="s">
        <v>5930</v>
      </c>
      <c r="W1627" s="233" t="str">
        <f>IFERROR(VLOOKUP(Query1[[#This Row],[ENTERPRISE_ID]],HR_tbl[],2, 0), "Not on HR File")</f>
        <v>Service Technician 3, In-Home</v>
      </c>
      <c r="X1627" s="113">
        <f>IFERROR(VLOOKUP(Query1[[#This Row],[ENTERPRISE_ID]],HR_tbl[],3,0), "Not on HR File")</f>
        <v>44378</v>
      </c>
      <c r="Y1627" s="234" t="str">
        <f>IFERROR(VLOOKUP(Query1[[#This Row],[ENTERPRISE_ID]], Addresses!$A:$Y,21,0), "Not on HR File")</f>
        <v>815 SW 41ST STREET</v>
      </c>
      <c r="Z1627" s="234">
        <f>IFERROR(VLOOKUP(Query1[[#This Row],[ENTERPRISE_ID]], Addresses!$A:$Y,22,0), "Not on HR File")</f>
        <v>0</v>
      </c>
      <c r="AA1627" s="234" t="str">
        <f>IFERROR(VLOOKUP(Query1[[#This Row],[ENTERPRISE_ID]], Addresses!$A:$Y,23,0), "Not on HR File")</f>
        <v>PARIS</v>
      </c>
      <c r="AB1627" s="234" t="str">
        <f>IFERROR(VLOOKUP(Query1[[#This Row],[ENTERPRISE_ID]], Addresses!$A:$Y,24,0), "Not on HR File")</f>
        <v>TX</v>
      </c>
      <c r="AC1627" s="234" t="str">
        <f>IFERROR(VLOOKUP(Query1[[#This Row],[ENTERPRISE_ID]], Addresses!$A:$Y,25,0), "Not on HR File")</f>
        <v>75460</v>
      </c>
      <c r="AD1627" s="230" t="s">
        <v>17183</v>
      </c>
      <c r="AE1627" s="235">
        <v>46086</v>
      </c>
    </row>
    <row r="1628" spans="1:31" x14ac:dyDescent="0.3">
      <c r="A1628" s="230" t="s">
        <v>17239</v>
      </c>
      <c r="B1628" s="230" t="str">
        <f>Query1[[#This Row],[LAST_NAME]]</f>
        <v>FLORES</v>
      </c>
      <c r="C1628" s="230" t="s">
        <v>17240</v>
      </c>
      <c r="D1628" s="230" t="s">
        <v>5957</v>
      </c>
      <c r="E1628" s="230" t="s">
        <v>17241</v>
      </c>
      <c r="F1628" s="230" t="s">
        <v>17242</v>
      </c>
      <c r="G1628" s="230" t="s">
        <v>17243</v>
      </c>
      <c r="H1628" s="230" t="str">
        <f>Query1[[#This Row],[FULL_NAME]]</f>
        <v>JOSE FLORES</v>
      </c>
      <c r="I1628" s="230" t="s">
        <v>3789</v>
      </c>
      <c r="J1628" s="230" t="s">
        <v>4404</v>
      </c>
      <c r="K1628" s="230" t="str">
        <f>Query1[[#This Row],[ENTERPRISE_ID]]</f>
        <v>JFLORE</v>
      </c>
      <c r="L1628" s="231">
        <v>7875385515</v>
      </c>
      <c r="M1628" s="230" t="s">
        <v>5630</v>
      </c>
      <c r="N1628" s="230" t="s">
        <v>17244</v>
      </c>
      <c r="O1628" s="230" t="s">
        <v>17245</v>
      </c>
      <c r="P1628" s="230" t="s">
        <v>17246</v>
      </c>
      <c r="Q1628" s="230" t="s">
        <v>5965</v>
      </c>
      <c r="R1628" s="230" t="s">
        <v>17247</v>
      </c>
      <c r="S1628" s="230" t="s">
        <v>5738</v>
      </c>
      <c r="T1628" s="232">
        <v>8842</v>
      </c>
      <c r="U1628" s="230" t="s">
        <v>6086</v>
      </c>
      <c r="V1628" s="230" t="s">
        <v>6087</v>
      </c>
      <c r="W1628" s="233" t="str">
        <f>IFERROR(VLOOKUP(Query1[[#This Row],[ENTERPRISE_ID]],HR_tbl[],2, 0), "Not on HR File")</f>
        <v>Service Technician 2, In-Home</v>
      </c>
      <c r="X1628" s="113">
        <f>IFERROR(VLOOKUP(Query1[[#This Row],[ENTERPRISE_ID]],HR_tbl[],3,0), "Not on HR File")</f>
        <v>31957</v>
      </c>
      <c r="Y1628" s="234" t="str">
        <f>IFERROR(VLOOKUP(Query1[[#This Row],[ENTERPRISE_ID]], Addresses!$A:$Y,21,0), "Not on HR File")</f>
        <v>CALLE 12 P-53 VILLAS DE SAN AGUSTIN2</v>
      </c>
      <c r="Z1628" s="234">
        <f>IFERROR(VLOOKUP(Query1[[#This Row],[ENTERPRISE_ID]], Addresses!$A:$Y,22,0), "Not on HR File")</f>
        <v>0</v>
      </c>
      <c r="AA1628" s="234" t="str">
        <f>IFERROR(VLOOKUP(Query1[[#This Row],[ENTERPRISE_ID]], Addresses!$A:$Y,23,0), "Not on HR File")</f>
        <v>BAYAMON</v>
      </c>
      <c r="AB1628" s="234" t="str">
        <f>IFERROR(VLOOKUP(Query1[[#This Row],[ENTERPRISE_ID]], Addresses!$A:$Y,24,0), "Not on HR File")</f>
        <v>PR</v>
      </c>
      <c r="AC1628" s="234" t="str">
        <f>IFERROR(VLOOKUP(Query1[[#This Row],[ENTERPRISE_ID]], Addresses!$A:$Y,25,0), "Not on HR File")</f>
        <v>00959</v>
      </c>
      <c r="AD1628" s="230" t="s">
        <v>17248</v>
      </c>
      <c r="AE1628" s="235">
        <v>46086</v>
      </c>
    </row>
    <row r="1629" spans="1:31" x14ac:dyDescent="0.3">
      <c r="A1629" s="230" t="s">
        <v>14061</v>
      </c>
      <c r="B1629" s="230" t="str">
        <f>Query1[[#This Row],[LAST_NAME]]</f>
        <v>HENDERSON</v>
      </c>
      <c r="C1629" s="230" t="s">
        <v>2687</v>
      </c>
      <c r="D1629" s="230" t="s">
        <v>5769</v>
      </c>
      <c r="E1629" s="230" t="s">
        <v>14062</v>
      </c>
      <c r="F1629" s="230" t="s">
        <v>14063</v>
      </c>
      <c r="G1629" s="230" t="s">
        <v>2688</v>
      </c>
      <c r="H1629" s="230" t="str">
        <f>Query1[[#This Row],[FULL_NAME]]</f>
        <v>OTIS HENDERSON</v>
      </c>
      <c r="I1629" s="230" t="s">
        <v>4124</v>
      </c>
      <c r="J1629" s="230" t="s">
        <v>14064</v>
      </c>
      <c r="K1629" s="230" t="str">
        <f>Query1[[#This Row],[ENTERPRISE_ID]]</f>
        <v>OHENDE0</v>
      </c>
      <c r="L1629" s="231">
        <v>4632688046</v>
      </c>
      <c r="M1629" s="230" t="s">
        <v>5630</v>
      </c>
      <c r="N1629" s="230" t="s">
        <v>14065</v>
      </c>
      <c r="O1629" s="230"/>
      <c r="P1629" s="230" t="s">
        <v>14066</v>
      </c>
      <c r="Q1629" s="230" t="s">
        <v>773</v>
      </c>
      <c r="R1629" s="230" t="s">
        <v>14067</v>
      </c>
      <c r="S1629" s="230" t="s">
        <v>5738</v>
      </c>
      <c r="T1629" s="232">
        <v>8998</v>
      </c>
      <c r="U1629" s="230" t="s">
        <v>2197</v>
      </c>
      <c r="V1629" s="230" t="s">
        <v>31472</v>
      </c>
      <c r="W1629" s="233" t="str">
        <f>IFERROR(VLOOKUP(Query1[[#This Row],[ENTERPRISE_ID]],HR_tbl[],2, 0), "Not on HR File")</f>
        <v>HVAC Svc Tech II, Break/Fix</v>
      </c>
      <c r="X1629" s="113">
        <f>IFERROR(VLOOKUP(Query1[[#This Row],[ENTERPRISE_ID]],HR_tbl[],3,0), "Not on HR File")</f>
        <v>43277</v>
      </c>
      <c r="Y1629" s="234" t="str">
        <f>IFERROR(VLOOKUP(Query1[[#This Row],[ENTERPRISE_ID]], Addresses!$A:$Y,21,0), "Not on HR File")</f>
        <v>8138 Medley st. Apt. 202</v>
      </c>
      <c r="Z1629" s="234">
        <f>IFERROR(VLOOKUP(Query1[[#This Row],[ENTERPRISE_ID]], Addresses!$A:$Y,22,0), "Not on HR File")</f>
        <v>0</v>
      </c>
      <c r="AA1629" s="234" t="str">
        <f>IFERROR(VLOOKUP(Query1[[#This Row],[ENTERPRISE_ID]], Addresses!$A:$Y,23,0), "Not on HR File")</f>
        <v>Avon</v>
      </c>
      <c r="AB1629" s="234" t="str">
        <f>IFERROR(VLOOKUP(Query1[[#This Row],[ENTERPRISE_ID]], Addresses!$A:$Y,24,0), "Not on HR File")</f>
        <v>IN</v>
      </c>
      <c r="AC1629" s="234" t="str">
        <f>IFERROR(VLOOKUP(Query1[[#This Row],[ENTERPRISE_ID]], Addresses!$A:$Y,25,0), "Not on HR File")</f>
        <v>46123</v>
      </c>
      <c r="AD1629" s="230" t="s">
        <v>14068</v>
      </c>
      <c r="AE1629" s="235">
        <v>46086</v>
      </c>
    </row>
    <row r="1630" spans="1:31" x14ac:dyDescent="0.3">
      <c r="A1630" s="230" t="s">
        <v>8952</v>
      </c>
      <c r="B1630" s="230" t="str">
        <f>Query1[[#This Row],[LAST_NAME]]</f>
        <v>PEYTON</v>
      </c>
      <c r="C1630" s="230" t="s">
        <v>8953</v>
      </c>
      <c r="D1630" s="230" t="s">
        <v>5682</v>
      </c>
      <c r="E1630" s="230" t="s">
        <v>8954</v>
      </c>
      <c r="F1630" s="230" t="s">
        <v>8955</v>
      </c>
      <c r="G1630" s="230" t="s">
        <v>8956</v>
      </c>
      <c r="H1630" s="230" t="str">
        <f>Query1[[#This Row],[FULL_NAME]]</f>
        <v>DAVID PEYTON</v>
      </c>
      <c r="I1630" s="230" t="s">
        <v>8957</v>
      </c>
      <c r="J1630" s="230" t="s">
        <v>4292</v>
      </c>
      <c r="K1630" s="230" t="str">
        <f>Query1[[#This Row],[ENTERPRISE_ID]]</f>
        <v>DPEYTON</v>
      </c>
      <c r="L1630" s="231">
        <v>5408923064</v>
      </c>
      <c r="M1630" s="230" t="s">
        <v>5630</v>
      </c>
      <c r="N1630" s="230" t="s">
        <v>8958</v>
      </c>
      <c r="O1630" s="230"/>
      <c r="P1630" s="230" t="s">
        <v>8959</v>
      </c>
      <c r="Q1630" s="230" t="s">
        <v>328</v>
      </c>
      <c r="R1630" s="230" t="s">
        <v>8960</v>
      </c>
      <c r="S1630" s="230" t="s">
        <v>5664</v>
      </c>
      <c r="T1630" s="232">
        <v>8998</v>
      </c>
      <c r="U1630" s="230" t="s">
        <v>5581</v>
      </c>
      <c r="V1630" s="230" t="s">
        <v>6571</v>
      </c>
      <c r="W1630" s="233" t="str">
        <f>IFERROR(VLOOKUP(Query1[[#This Row],[ENTERPRISE_ID]],HR_tbl[],2, 0), "Not on HR File")</f>
        <v>Service Technician 2, In-Home</v>
      </c>
      <c r="X1630" s="113">
        <f>IFERROR(VLOOKUP(Query1[[#This Row],[ENTERPRISE_ID]],HR_tbl[],3,0), "Not on HR File")</f>
        <v>46019</v>
      </c>
      <c r="Y1630" s="234" t="str">
        <f>IFERROR(VLOOKUP(Query1[[#This Row],[ENTERPRISE_ID]], Addresses!$A:$Y,21,0), "Not on HR File")</f>
        <v>Not on HR File</v>
      </c>
      <c r="Z1630" s="234" t="str">
        <f>IFERROR(VLOOKUP(Query1[[#This Row],[ENTERPRISE_ID]], Addresses!$A:$Y,22,0), "Not on HR File")</f>
        <v>Not on HR File</v>
      </c>
      <c r="AA1630" s="234" t="str">
        <f>IFERROR(VLOOKUP(Query1[[#This Row],[ENTERPRISE_ID]], Addresses!$A:$Y,23,0), "Not on HR File")</f>
        <v>Not on HR File</v>
      </c>
      <c r="AB1630" s="234" t="str">
        <f>IFERROR(VLOOKUP(Query1[[#This Row],[ENTERPRISE_ID]], Addresses!$A:$Y,24,0), "Not on HR File")</f>
        <v>Not on HR File</v>
      </c>
      <c r="AC1630" s="234" t="str">
        <f>IFERROR(VLOOKUP(Query1[[#This Row],[ENTERPRISE_ID]], Addresses!$A:$Y,25,0), "Not on HR File")</f>
        <v>Not on HR File</v>
      </c>
      <c r="AD1630" s="230" t="s">
        <v>8961</v>
      </c>
      <c r="AE1630" s="235">
        <v>46086</v>
      </c>
    </row>
    <row r="1631" spans="1:31" x14ac:dyDescent="0.3">
      <c r="A1631" s="230" t="s">
        <v>6350</v>
      </c>
      <c r="B1631" s="230" t="str">
        <f>Query1[[#This Row],[LAST_NAME]]</f>
        <v>LEMKOV</v>
      </c>
      <c r="C1631" s="230" t="s">
        <v>6351</v>
      </c>
      <c r="D1631" s="230" t="s">
        <v>6352</v>
      </c>
      <c r="E1631" s="230" t="s">
        <v>6353</v>
      </c>
      <c r="F1631" s="230" t="s">
        <v>6354</v>
      </c>
      <c r="G1631" s="230" t="s">
        <v>6355</v>
      </c>
      <c r="H1631" s="230" t="str">
        <f>Query1[[#This Row],[FULL_NAME]]</f>
        <v>JACOB LEMKOV</v>
      </c>
      <c r="I1631" s="230" t="s">
        <v>6356</v>
      </c>
      <c r="J1631" s="230" t="s">
        <v>4553</v>
      </c>
      <c r="K1631" s="230" t="str">
        <f>Query1[[#This Row],[ENTERPRISE_ID]]</f>
        <v>YLEMKO</v>
      </c>
      <c r="L1631" s="231">
        <v>6463910562</v>
      </c>
      <c r="M1631" s="230" t="s">
        <v>5630</v>
      </c>
      <c r="N1631" s="230" t="s">
        <v>6357</v>
      </c>
      <c r="O1631" s="230" t="s">
        <v>6358</v>
      </c>
      <c r="P1631" s="230" t="s">
        <v>6359</v>
      </c>
      <c r="Q1631" s="230" t="s">
        <v>318</v>
      </c>
      <c r="R1631" s="230" t="s">
        <v>6360</v>
      </c>
      <c r="S1631" s="230" t="s">
        <v>5714</v>
      </c>
      <c r="T1631" s="232">
        <v>8998</v>
      </c>
      <c r="U1631" s="230" t="s">
        <v>5377</v>
      </c>
      <c r="V1631" s="230" t="s">
        <v>6361</v>
      </c>
      <c r="W1631" s="233" t="str">
        <f>IFERROR(VLOOKUP(Query1[[#This Row],[ENTERPRISE_ID]],HR_tbl[],2, 0), "Not on HR File")</f>
        <v>Service Technician 1, In-Home</v>
      </c>
      <c r="X1631" s="113">
        <f>IFERROR(VLOOKUP(Query1[[#This Row],[ENTERPRISE_ID]],HR_tbl[],3,0), "Not on HR File")</f>
        <v>34387</v>
      </c>
      <c r="Y1631" s="234" t="str">
        <f>IFERROR(VLOOKUP(Query1[[#This Row],[ENTERPRISE_ID]], Addresses!$A:$Y,21,0), "Not on HR File")</f>
        <v>102-45 67TH ROAD</v>
      </c>
      <c r="Z1631" s="234" t="str">
        <f>IFERROR(VLOOKUP(Query1[[#This Row],[ENTERPRISE_ID]], Addresses!$A:$Y,22,0), "Not on HR File")</f>
        <v>APT. 2N</v>
      </c>
      <c r="AA1631" s="234" t="str">
        <f>IFERROR(VLOOKUP(Query1[[#This Row],[ENTERPRISE_ID]], Addresses!$A:$Y,23,0), "Not on HR File")</f>
        <v>FOREST HILLS</v>
      </c>
      <c r="AB1631" s="234" t="str">
        <f>IFERROR(VLOOKUP(Query1[[#This Row],[ENTERPRISE_ID]], Addresses!$A:$Y,24,0), "Not on HR File")</f>
        <v>NY</v>
      </c>
      <c r="AC1631" s="234" t="str">
        <f>IFERROR(VLOOKUP(Query1[[#This Row],[ENTERPRISE_ID]], Addresses!$A:$Y,25,0), "Not on HR File")</f>
        <v>11375</v>
      </c>
      <c r="AD1631" s="230" t="s">
        <v>6362</v>
      </c>
      <c r="AE1631" s="235">
        <v>46086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6298-EEEE-4811-AF35-9B2E9FF1CD8E}">
  <dimension ref="A1:H333"/>
  <sheetViews>
    <sheetView topLeftCell="A297" workbookViewId="0">
      <selection activeCell="A2" sqref="A2:H333"/>
    </sheetView>
  </sheetViews>
  <sheetFormatPr defaultRowHeight="14.4" x14ac:dyDescent="0.3"/>
  <cols>
    <col min="1" max="1" width="20.33203125" bestFit="1" customWidth="1"/>
    <col min="2" max="2" width="15.5546875" style="4" bestFit="1" customWidth="1"/>
    <col min="3" max="3" width="16" bestFit="1" customWidth="1"/>
    <col min="4" max="4" width="28" bestFit="1" customWidth="1"/>
    <col min="5" max="5" width="28.44140625" customWidth="1"/>
    <col min="6" max="6" width="27.6640625" bestFit="1" customWidth="1"/>
    <col min="7" max="7" width="35.44140625" bestFit="1" customWidth="1"/>
    <col min="8" max="8" width="27.33203125" style="4" bestFit="1" customWidth="1"/>
  </cols>
  <sheetData>
    <row r="1" spans="1:8" x14ac:dyDescent="0.3">
      <c r="A1" s="157" t="s">
        <v>19024</v>
      </c>
      <c r="B1" s="158" t="s">
        <v>167</v>
      </c>
      <c r="C1" s="157" t="s">
        <v>176</v>
      </c>
      <c r="D1" s="157" t="s">
        <v>157</v>
      </c>
      <c r="E1" s="157" t="s">
        <v>158</v>
      </c>
      <c r="F1" s="157" t="s">
        <v>159</v>
      </c>
      <c r="G1" s="157" t="s">
        <v>160</v>
      </c>
      <c r="H1" s="159" t="s">
        <v>3694</v>
      </c>
    </row>
    <row r="2" spans="1:8" x14ac:dyDescent="0.3">
      <c r="A2" t="str" cm="1">
        <f t="array" aca="1" ref="A2:H333" ca="1">_xlfn._xlws.SORT(
_xlfn.VSTACK(
_xlfn._xlws.FILTER(
CHOOSE({1,2,3,4,5,6,7,8},Enterprise!A:A,Enterprise!AK:AK,Enterprise!C:C,Enterprise!E:E,Enterprise!F:F,Enterprise!G:G,Enterprise!H:H,Enterprise!I:I),(Enterprise!Y:Y="OPEN")*(Enterprise!J:J="No")),
_xlfn._xlws.FILTER(
CHOOSE({1,2,3,4,5,6,7,8},HolmanReport!C:C,HolmanReport!Z:Z,HolmanReport!A:A,HolmanReport!D:D,HolmanReport!E:E,HolmanReport!F:F,HolmanReport!G:G,HolmanReport!H:H),
(HolmanReport!M:M="NotEnterprise")*(HolmanReport!J:J="No")*(HolmanReport!K:K="NotonEnterpriseReporting"))
),2,-1,FALSE)</f>
        <v>21116</v>
      </c>
      <c r="B2" s="4">
        <f ca="1"/>
        <v>46085</v>
      </c>
      <c r="C2" t="str">
        <f ca="1"/>
        <v>Less than 14 days</v>
      </c>
      <c r="D2" t="str">
        <f ca="1"/>
        <v>BERNARDO ESTRADA</v>
      </c>
      <c r="E2" t="str">
        <f ca="1"/>
        <v>BESTRAD</v>
      </c>
      <c r="F2" t="str">
        <f ca="1"/>
        <v>BERNARDO ESTRADA</v>
      </c>
      <c r="G2" t="str">
        <f ca="1"/>
        <v>BESTRAD</v>
      </c>
      <c r="H2" s="4" t="str">
        <f ca="1"/>
        <v>Not Assigned in TPMS!!</v>
      </c>
    </row>
    <row r="3" spans="1:8" x14ac:dyDescent="0.3">
      <c r="A3" t="str">
        <f ca="1"/>
        <v>21164</v>
      </c>
      <c r="B3" s="4">
        <f ca="1"/>
        <v>46085</v>
      </c>
      <c r="C3" t="str">
        <f ca="1"/>
        <v>Less than 14 days</v>
      </c>
      <c r="D3" t="str">
        <f ca="1"/>
        <v>ADAM APRIM</v>
      </c>
      <c r="E3" t="str">
        <f ca="1"/>
        <v>AAPRIM</v>
      </c>
      <c r="F3" t="str">
        <f ca="1"/>
        <v>ADAM APRIM</v>
      </c>
      <c r="G3" t="str">
        <f ca="1"/>
        <v>AAPRIM</v>
      </c>
      <c r="H3" s="4" t="str">
        <f ca="1"/>
        <v>Not Assigned in TPMS!!</v>
      </c>
    </row>
    <row r="4" spans="1:8" x14ac:dyDescent="0.3">
      <c r="A4" t="str">
        <f ca="1"/>
        <v>22335</v>
      </c>
      <c r="B4" s="4">
        <f ca="1"/>
        <v>46085</v>
      </c>
      <c r="C4" t="str">
        <f ca="1"/>
        <v>Less than 14 days</v>
      </c>
      <c r="D4" t="str">
        <f ca="1"/>
        <v>DORIAN WADE</v>
      </c>
      <c r="E4" t="str">
        <f ca="1"/>
        <v>DWADE</v>
      </c>
      <c r="F4" t="str">
        <f ca="1"/>
        <v>DORIAN WADE</v>
      </c>
      <c r="G4" t="str">
        <f ca="1"/>
        <v>DWADE</v>
      </c>
      <c r="H4" s="4" t="str">
        <f ca="1"/>
        <v>Not Assigned in TPMS!!</v>
      </c>
    </row>
    <row r="5" spans="1:8" x14ac:dyDescent="0.3">
      <c r="A5" t="str">
        <f ca="1"/>
        <v>22418</v>
      </c>
      <c r="B5" s="4">
        <f ca="1"/>
        <v>46085</v>
      </c>
      <c r="C5" t="str">
        <f ca="1"/>
        <v>Less than 14 days</v>
      </c>
      <c r="D5" t="str">
        <f ca="1"/>
        <v>DEMARCUS PEEPLES</v>
      </c>
      <c r="E5" t="str">
        <f ca="1"/>
        <v>DPEEPLE</v>
      </c>
      <c r="F5" t="str">
        <f ca="1"/>
        <v>DEMARCUS PEEPLES</v>
      </c>
      <c r="G5" t="str">
        <f ca="1"/>
        <v>DPEEPLE</v>
      </c>
      <c r="H5" s="4" t="str">
        <f ca="1"/>
        <v>Not Assigned in TPMS!!</v>
      </c>
    </row>
    <row r="6" spans="1:8" x14ac:dyDescent="0.3">
      <c r="A6" t="str">
        <f ca="1"/>
        <v>24144</v>
      </c>
      <c r="B6" s="4">
        <f ca="1"/>
        <v>46085</v>
      </c>
      <c r="C6" t="str">
        <f ca="1"/>
        <v>Less than 14 days</v>
      </c>
      <c r="D6" t="str">
        <f ca="1"/>
        <v>KENNETH YETTE</v>
      </c>
      <c r="E6" t="str">
        <f ca="1"/>
        <v>KYETTE</v>
      </c>
      <c r="F6" t="str">
        <f ca="1"/>
        <v>KENNETH YETTE</v>
      </c>
      <c r="G6" t="str">
        <f ca="1"/>
        <v>KYETTE</v>
      </c>
      <c r="H6" s="4" t="str">
        <f ca="1"/>
        <v>Not Assigned in TPMS!!</v>
      </c>
    </row>
    <row r="7" spans="1:8" x14ac:dyDescent="0.3">
      <c r="A7" t="str">
        <f ca="1"/>
        <v>37250</v>
      </c>
      <c r="B7" s="4">
        <f ca="1"/>
        <v>46085</v>
      </c>
      <c r="C7" t="str">
        <f ca="1"/>
        <v>Less than 14 days</v>
      </c>
      <c r="D7" t="str">
        <f ca="1"/>
        <v>ARTEZ NORMAN</v>
      </c>
      <c r="E7" t="str">
        <f ca="1"/>
        <v>ANORMA0</v>
      </c>
      <c r="F7" t="str">
        <f ca="1"/>
        <v>ARTEZ NORMAN</v>
      </c>
      <c r="G7" t="str">
        <f ca="1"/>
        <v>ANORMA0</v>
      </c>
      <c r="H7" s="4" t="str">
        <f ca="1"/>
        <v>Not Assigned in TPMS!!</v>
      </c>
    </row>
    <row r="8" spans="1:8" x14ac:dyDescent="0.3">
      <c r="A8" t="str">
        <f ca="1"/>
        <v>37322</v>
      </c>
      <c r="B8" s="4">
        <f ca="1"/>
        <v>46085</v>
      </c>
      <c r="C8" t="str">
        <f ca="1"/>
        <v>Less than 14 days</v>
      </c>
      <c r="D8" t="str">
        <f ca="1"/>
        <v>TERMAINE CARTER</v>
      </c>
      <c r="E8" t="str">
        <f ca="1"/>
        <v>RESEARCH!!</v>
      </c>
      <c r="F8" t="str">
        <f ca="1"/>
        <v>TREMAINE CARTER</v>
      </c>
      <c r="G8" t="str">
        <f ca="1"/>
        <v>TCARTE3</v>
      </c>
      <c r="H8" s="4" t="str">
        <f ca="1"/>
        <v>Not Assigned in TPMS!!</v>
      </c>
    </row>
    <row r="9" spans="1:8" x14ac:dyDescent="0.3">
      <c r="A9" t="str">
        <f ca="1"/>
        <v>46451</v>
      </c>
      <c r="B9" s="4">
        <f ca="1"/>
        <v>46085</v>
      </c>
      <c r="C9" t="str">
        <f ca="1"/>
        <v>Less than 14 days</v>
      </c>
      <c r="D9" t="str">
        <f ca="1"/>
        <v>CAROLYN GARNICA</v>
      </c>
      <c r="E9" t="str">
        <f ca="1"/>
        <v>RESEARCH!!</v>
      </c>
      <c r="F9" t="str">
        <f ca="1"/>
        <v>CAROLYN OZAKI-GARNICA</v>
      </c>
      <c r="G9" t="str">
        <f ca="1"/>
        <v>COZAKIG</v>
      </c>
      <c r="H9" s="4" t="str">
        <f ca="1"/>
        <v>Not Assigned in TPMS!!</v>
      </c>
    </row>
    <row r="10" spans="1:8" x14ac:dyDescent="0.3">
      <c r="A10" t="str">
        <f ca="1"/>
        <v>46465</v>
      </c>
      <c r="B10" s="4">
        <f ca="1"/>
        <v>46085</v>
      </c>
      <c r="C10" t="str">
        <f ca="1"/>
        <v>Less than 14 days</v>
      </c>
      <c r="D10" t="str">
        <f ca="1"/>
        <v>MARSHALL COSTELLO</v>
      </c>
      <c r="E10" t="str">
        <f ca="1"/>
        <v>MCOSTEL</v>
      </c>
      <c r="F10" t="str">
        <f ca="1"/>
        <v>MARSHALL COSTELLO</v>
      </c>
      <c r="G10" t="str">
        <f ca="1"/>
        <v>MCOSTEL</v>
      </c>
      <c r="H10" s="4" t="str">
        <f ca="1"/>
        <v>Not Assigned in TPMS!!</v>
      </c>
    </row>
    <row r="11" spans="1:8" x14ac:dyDescent="0.3">
      <c r="A11" t="str">
        <f ca="1"/>
        <v>46836</v>
      </c>
      <c r="B11" s="4">
        <f ca="1"/>
        <v>46085</v>
      </c>
      <c r="C11" t="str">
        <f ca="1"/>
        <v>Less than 14 days</v>
      </c>
      <c r="D11" t="str">
        <f ca="1"/>
        <v>CHRIS POPP</v>
      </c>
      <c r="E11" t="str">
        <f ca="1"/>
        <v>RESEARCH!!</v>
      </c>
      <c r="F11" t="str">
        <f ca="1"/>
        <v>Not Assigned in TPMS!!</v>
      </c>
      <c r="G11" t="str">
        <f ca="1"/>
        <v>Not Assigned in TPMS!!</v>
      </c>
      <c r="H11" s="4" t="str">
        <f ca="1"/>
        <v>Not Assigned in TPMS!!</v>
      </c>
    </row>
    <row r="12" spans="1:8" x14ac:dyDescent="0.3">
      <c r="A12" t="str">
        <f ca="1"/>
        <v>46940</v>
      </c>
      <c r="B12" s="4">
        <f ca="1"/>
        <v>46085</v>
      </c>
      <c r="C12" t="str">
        <f ca="1"/>
        <v>Less than 14 days</v>
      </c>
      <c r="D12" t="str">
        <f ca="1"/>
        <v>JASON JAMES</v>
      </c>
      <c r="E12" t="str">
        <f ca="1"/>
        <v>JJAMES</v>
      </c>
      <c r="F12" t="str">
        <f ca="1"/>
        <v>JASON JAMES</v>
      </c>
      <c r="G12" t="str">
        <f ca="1"/>
        <v>JJAMES</v>
      </c>
      <c r="H12" s="4" t="str">
        <f ca="1"/>
        <v>Not Assigned in TPMS!!</v>
      </c>
    </row>
    <row r="13" spans="1:8" x14ac:dyDescent="0.3">
      <c r="A13" t="str">
        <f ca="1"/>
        <v>46993</v>
      </c>
      <c r="B13" s="4">
        <f ca="1"/>
        <v>46085</v>
      </c>
      <c r="C13" t="str">
        <f ca="1"/>
        <v>Less than 14 days</v>
      </c>
      <c r="D13" t="str">
        <f ca="1"/>
        <v>RUBEN VENTURA</v>
      </c>
      <c r="E13" t="str">
        <f ca="1"/>
        <v>RVENTUR</v>
      </c>
      <c r="F13" t="str">
        <f ca="1"/>
        <v>RUBEN VENTURA</v>
      </c>
      <c r="G13" t="str">
        <f ca="1"/>
        <v>RVENTUR</v>
      </c>
      <c r="H13" s="4" t="str">
        <f ca="1"/>
        <v>Not Assigned in TPMS!!</v>
      </c>
    </row>
    <row r="14" spans="1:8" x14ac:dyDescent="0.3">
      <c r="A14" t="str">
        <f ca="1"/>
        <v>61118</v>
      </c>
      <c r="B14" s="4">
        <f ca="1"/>
        <v>46085</v>
      </c>
      <c r="C14" t="str">
        <f ca="1"/>
        <v>Less than 14 days</v>
      </c>
      <c r="D14" t="str">
        <f ca="1"/>
        <v>ALFREDO GONZALEZ</v>
      </c>
      <c r="E14" t="str">
        <f ca="1"/>
        <v>AGON248</v>
      </c>
      <c r="F14" t="str">
        <f ca="1"/>
        <v>ALFREDO GONZALEZ</v>
      </c>
      <c r="G14" t="str">
        <f ca="1"/>
        <v>AGON248</v>
      </c>
      <c r="H14" s="4" t="str">
        <f ca="1"/>
        <v>Not Assigned in TPMS!!</v>
      </c>
    </row>
    <row r="15" spans="1:8" x14ac:dyDescent="0.3">
      <c r="A15" t="str">
        <f ca="1"/>
        <v>21804</v>
      </c>
      <c r="B15" s="4">
        <f ca="1"/>
        <v>46084</v>
      </c>
      <c r="C15" t="str">
        <f ca="1"/>
        <v>Less than 14 days</v>
      </c>
      <c r="D15" t="str">
        <f ca="1"/>
        <v>MARIO RODRIGUEZ</v>
      </c>
      <c r="E15" t="str">
        <f ca="1"/>
        <v>MRODRI1</v>
      </c>
      <c r="F15" t="str">
        <f ca="1"/>
        <v>MARIO RODRIGUEZ</v>
      </c>
      <c r="G15" t="str">
        <f ca="1"/>
        <v>MRODRI1</v>
      </c>
      <c r="H15" s="4" t="str">
        <f ca="1"/>
        <v>Not Assigned in TPMS!!</v>
      </c>
    </row>
    <row r="16" spans="1:8" x14ac:dyDescent="0.3">
      <c r="A16" t="str">
        <f ca="1"/>
        <v>22032</v>
      </c>
      <c r="B16" s="4">
        <f ca="1"/>
        <v>46084</v>
      </c>
      <c r="C16" t="str">
        <f ca="1"/>
        <v>Less than 14 days</v>
      </c>
      <c r="D16" t="str">
        <f ca="1"/>
        <v>GERALD HELMER</v>
      </c>
      <c r="E16" t="str">
        <f ca="1"/>
        <v>GHELMER</v>
      </c>
      <c r="F16" t="str">
        <f ca="1"/>
        <v>GERALD HELMER</v>
      </c>
      <c r="G16" t="str">
        <f ca="1"/>
        <v>GHELMER</v>
      </c>
      <c r="H16" s="4" t="str">
        <f ca="1"/>
        <v>Not Assigned in TPMS!!</v>
      </c>
    </row>
    <row r="17" spans="1:8" x14ac:dyDescent="0.3">
      <c r="A17" t="str">
        <f ca="1"/>
        <v>23498</v>
      </c>
      <c r="B17" s="4">
        <f ca="1"/>
        <v>46084</v>
      </c>
      <c r="C17" t="str">
        <f ca="1"/>
        <v>Less than 14 days</v>
      </c>
      <c r="D17" t="str">
        <f ca="1"/>
        <v>JUSTIN GREENE</v>
      </c>
      <c r="E17" t="str">
        <f ca="1"/>
        <v>JGREENE</v>
      </c>
      <c r="F17" t="str">
        <f ca="1"/>
        <v>JUSTIN GREENE</v>
      </c>
      <c r="G17" t="str">
        <f ca="1"/>
        <v>JGREENE</v>
      </c>
      <c r="H17" s="4" t="str">
        <f ca="1"/>
        <v>Not Assigned in TPMS!!</v>
      </c>
    </row>
    <row r="18" spans="1:8" x14ac:dyDescent="0.3">
      <c r="A18" t="str">
        <f ca="1"/>
        <v>36307</v>
      </c>
      <c r="B18" s="4">
        <f ca="1"/>
        <v>46084</v>
      </c>
      <c r="C18" t="str">
        <f ca="1"/>
        <v>Less than 14 days</v>
      </c>
      <c r="D18" t="str">
        <f ca="1"/>
        <v>MICHAEL ROGERS</v>
      </c>
      <c r="E18" t="str">
        <f ca="1"/>
        <v>MROGER3</v>
      </c>
      <c r="F18" t="str">
        <f ca="1"/>
        <v>MICHAEL ROGERS</v>
      </c>
      <c r="G18" t="str">
        <f ca="1"/>
        <v>MROGER3</v>
      </c>
      <c r="H18" s="4" t="str">
        <f ca="1"/>
        <v>Not Assigned in TPMS!!</v>
      </c>
    </row>
    <row r="19" spans="1:8" x14ac:dyDescent="0.3">
      <c r="A19" t="str">
        <f ca="1"/>
        <v>36966</v>
      </c>
      <c r="B19" s="4">
        <f ca="1"/>
        <v>46084</v>
      </c>
      <c r="C19" t="str">
        <f ca="1"/>
        <v>Less than 14 days</v>
      </c>
      <c r="D19" t="str">
        <f ca="1"/>
        <v>CHRISTOPHER BENDER</v>
      </c>
      <c r="E19" t="str">
        <f ca="1"/>
        <v>CBENDER</v>
      </c>
      <c r="F19" t="str">
        <f ca="1"/>
        <v>CHRISTOPHER BENDER</v>
      </c>
      <c r="G19" t="str">
        <f ca="1"/>
        <v>CBENDER</v>
      </c>
      <c r="H19" s="4" t="str">
        <f ca="1"/>
        <v>Not Assigned in TPMS!!</v>
      </c>
    </row>
    <row r="20" spans="1:8" x14ac:dyDescent="0.3">
      <c r="A20" t="str">
        <f ca="1"/>
        <v>46597</v>
      </c>
      <c r="B20" s="4">
        <f ca="1"/>
        <v>46084</v>
      </c>
      <c r="C20" t="str">
        <f ca="1"/>
        <v>Less than 14 days</v>
      </c>
      <c r="D20" t="str">
        <f ca="1"/>
        <v>JUSTIN HOFFMAN</v>
      </c>
      <c r="E20" t="str">
        <f ca="1"/>
        <v>JHOFFM0</v>
      </c>
      <c r="F20" t="str">
        <f ca="1"/>
        <v>JUSTIN HOFFMAN</v>
      </c>
      <c r="G20" t="str">
        <f ca="1"/>
        <v>JHOFFM0</v>
      </c>
      <c r="H20" s="4" t="str">
        <f ca="1"/>
        <v>Not Assigned in TPMS!!</v>
      </c>
    </row>
    <row r="21" spans="1:8" x14ac:dyDescent="0.3">
      <c r="A21" t="str">
        <f ca="1"/>
        <v>46741</v>
      </c>
      <c r="B21" s="4">
        <f ca="1"/>
        <v>46084</v>
      </c>
      <c r="C21" t="str">
        <f ca="1"/>
        <v>Less than 14 days</v>
      </c>
      <c r="D21" t="str">
        <f ca="1"/>
        <v>JULES WILLIAMS</v>
      </c>
      <c r="E21" t="str">
        <f ca="1"/>
        <v>JWILLI8</v>
      </c>
      <c r="F21" t="str">
        <f ca="1"/>
        <v>JULES WILLIAMS</v>
      </c>
      <c r="G21" t="str">
        <f ca="1"/>
        <v>JWILLI8</v>
      </c>
      <c r="H21" s="4" t="str">
        <f ca="1"/>
        <v>Not Assigned in TPMS!!</v>
      </c>
    </row>
    <row r="22" spans="1:8" x14ac:dyDescent="0.3">
      <c r="A22" t="str">
        <f ca="1"/>
        <v>46956</v>
      </c>
      <c r="B22" s="4">
        <f ca="1"/>
        <v>46084</v>
      </c>
      <c r="C22" t="str">
        <f ca="1"/>
        <v>Less than 14 days</v>
      </c>
      <c r="D22" t="str">
        <f ca="1"/>
        <v>GEORGE KELLY</v>
      </c>
      <c r="E22" t="str">
        <f ca="1"/>
        <v>GKELL09</v>
      </c>
      <c r="F22" t="str">
        <f ca="1"/>
        <v>GEORGE KELLY</v>
      </c>
      <c r="G22" t="str">
        <f ca="1"/>
        <v>GKELL09</v>
      </c>
      <c r="H22" s="4" t="str">
        <f ca="1"/>
        <v>Not Assigned in TPMS!!</v>
      </c>
    </row>
    <row r="23" spans="1:8" x14ac:dyDescent="0.3">
      <c r="A23" t="str">
        <f ca="1"/>
        <v>61200</v>
      </c>
      <c r="B23" s="4">
        <f ca="1"/>
        <v>46084</v>
      </c>
      <c r="C23" t="str">
        <f ca="1"/>
        <v>Less than 14 days</v>
      </c>
      <c r="D23" t="str">
        <f ca="1"/>
        <v>MICHAEL GIBBS</v>
      </c>
      <c r="E23" t="str">
        <f ca="1"/>
        <v>MGIBBS</v>
      </c>
      <c r="F23" t="str">
        <f ca="1"/>
        <v>MICHAEL GIBBS</v>
      </c>
      <c r="G23" t="str">
        <f ca="1"/>
        <v>MGIBBS</v>
      </c>
      <c r="H23" s="4" t="str">
        <f ca="1"/>
        <v>Not Assigned in TPMS!!</v>
      </c>
    </row>
    <row r="24" spans="1:8" x14ac:dyDescent="0.3">
      <c r="A24" t="str">
        <f ca="1"/>
        <v>61494</v>
      </c>
      <c r="B24" s="4">
        <f ca="1"/>
        <v>46084</v>
      </c>
      <c r="C24" t="str">
        <f ca="1"/>
        <v>Less than 14 days</v>
      </c>
      <c r="D24" t="str">
        <f ca="1"/>
        <v>PAUL RUCKERT</v>
      </c>
      <c r="E24" t="str">
        <f ca="1"/>
        <v>PRUCKE</v>
      </c>
      <c r="F24" t="str">
        <f ca="1"/>
        <v>PAUL RUCKERT</v>
      </c>
      <c r="G24" t="str">
        <f ca="1"/>
        <v>PRUCKE</v>
      </c>
      <c r="H24" s="4" t="str">
        <f ca="1"/>
        <v>Not Assigned in TPMS!!</v>
      </c>
    </row>
    <row r="25" spans="1:8" x14ac:dyDescent="0.3">
      <c r="A25" t="str">
        <f ca="1"/>
        <v>61731</v>
      </c>
      <c r="B25" s="4">
        <f ca="1"/>
        <v>46084</v>
      </c>
      <c r="C25" t="str">
        <f ca="1"/>
        <v>Less than 14 days</v>
      </c>
      <c r="D25" t="str">
        <f ca="1"/>
        <v>RICK HODGES</v>
      </c>
      <c r="E25" t="str">
        <f ca="1"/>
        <v>RESEARCH!!</v>
      </c>
      <c r="F25" t="str">
        <f ca="1"/>
        <v>RICKEY HODGES JR</v>
      </c>
      <c r="G25" t="str">
        <f ca="1"/>
        <v>RHODGE4</v>
      </c>
      <c r="H25" s="4" t="str">
        <f ca="1"/>
        <v>Not Assigned in TPMS!!</v>
      </c>
    </row>
    <row r="26" spans="1:8" x14ac:dyDescent="0.3">
      <c r="A26" t="str">
        <f ca="1"/>
        <v>61817</v>
      </c>
      <c r="B26" s="4">
        <f ca="1"/>
        <v>46084</v>
      </c>
      <c r="C26" t="str">
        <f ca="1"/>
        <v>Less than 14 days</v>
      </c>
      <c r="D26" t="str">
        <f ca="1"/>
        <v>JAMES SHUMAKER</v>
      </c>
      <c r="E26" t="str">
        <f ca="1"/>
        <v>JSHUMAK</v>
      </c>
      <c r="F26" t="str">
        <f ca="1"/>
        <v>JAMES SHUMAKER</v>
      </c>
      <c r="G26" t="str">
        <f ca="1"/>
        <v>JSHUMAK</v>
      </c>
      <c r="H26" s="4" t="str">
        <f ca="1"/>
        <v>Not Assigned in TPMS!!</v>
      </c>
    </row>
    <row r="27" spans="1:8" x14ac:dyDescent="0.3">
      <c r="A27" t="str">
        <f ca="1"/>
        <v>21095</v>
      </c>
      <c r="B27" s="4">
        <f ca="1"/>
        <v>46083</v>
      </c>
      <c r="C27" t="str">
        <f ca="1"/>
        <v>Less than 14 days</v>
      </c>
      <c r="D27" t="str">
        <f ca="1"/>
        <v>JC RODRIGUEZ</v>
      </c>
      <c r="E27" t="str">
        <f ca="1"/>
        <v>JRODRI3</v>
      </c>
      <c r="F27" t="str">
        <f ca="1"/>
        <v>JC RODRIGUEZ</v>
      </c>
      <c r="G27" t="str">
        <f ca="1"/>
        <v>JRODRI3</v>
      </c>
      <c r="H27" s="4" t="str">
        <f ca="1"/>
        <v>Not Assigned in TPMS!!</v>
      </c>
    </row>
    <row r="28" spans="1:8" x14ac:dyDescent="0.3">
      <c r="A28" t="str">
        <f ca="1"/>
        <v>21731</v>
      </c>
      <c r="B28" s="4">
        <f ca="1"/>
        <v>46083</v>
      </c>
      <c r="C28" t="str">
        <f ca="1"/>
        <v>Less than 14 days</v>
      </c>
      <c r="D28" t="str">
        <f ca="1"/>
        <v>MITCHELL BRAGG</v>
      </c>
      <c r="E28" t="str">
        <f ca="1"/>
        <v>MBRAGG1</v>
      </c>
      <c r="F28" t="str">
        <f ca="1"/>
        <v>MITCHELL BRAGG</v>
      </c>
      <c r="G28" t="str">
        <f ca="1"/>
        <v>MBRAGG1</v>
      </c>
      <c r="H28" s="4" t="str">
        <f ca="1"/>
        <v>Not Assigned in TPMS!!</v>
      </c>
    </row>
    <row r="29" spans="1:8" x14ac:dyDescent="0.3">
      <c r="A29" t="str">
        <f ca="1"/>
        <v>22242</v>
      </c>
      <c r="B29" s="4">
        <f ca="1"/>
        <v>46083</v>
      </c>
      <c r="C29" t="str">
        <f ca="1"/>
        <v>Less than 14 days</v>
      </c>
      <c r="D29" t="str">
        <f ca="1"/>
        <v>JANCARLOS GONZALEZ</v>
      </c>
      <c r="E29" t="str">
        <f ca="1"/>
        <v>JGONZA5</v>
      </c>
      <c r="F29" t="str">
        <f ca="1"/>
        <v>JANCARLOS GONZALEZ</v>
      </c>
      <c r="G29" t="str">
        <f ca="1"/>
        <v>JGONZA5</v>
      </c>
      <c r="H29" s="4" t="str">
        <f ca="1"/>
        <v>Not Assigned in TPMS!!</v>
      </c>
    </row>
    <row r="30" spans="1:8" x14ac:dyDescent="0.3">
      <c r="A30" t="str">
        <f ca="1"/>
        <v>23180</v>
      </c>
      <c r="B30" s="4">
        <f ca="1"/>
        <v>46083</v>
      </c>
      <c r="C30" t="str">
        <f ca="1"/>
        <v>Less than 14 days</v>
      </c>
      <c r="D30" t="str">
        <f ca="1"/>
        <v>CHARLES MACKEW</v>
      </c>
      <c r="E30" t="str">
        <f ca="1"/>
        <v>CMACKE2</v>
      </c>
      <c r="F30" t="str">
        <f ca="1"/>
        <v>CHARLES MACKEW</v>
      </c>
      <c r="G30" t="str">
        <f ca="1"/>
        <v>CMACKE2</v>
      </c>
      <c r="H30" s="4" t="str">
        <f ca="1"/>
        <v>Not Assigned in TPMS!!</v>
      </c>
    </row>
    <row r="31" spans="1:8" x14ac:dyDescent="0.3">
      <c r="A31" t="str">
        <f ca="1"/>
        <v>23905</v>
      </c>
      <c r="B31" s="4">
        <f ca="1"/>
        <v>46083</v>
      </c>
      <c r="C31" t="str">
        <f ca="1"/>
        <v>Less than 14 days</v>
      </c>
      <c r="D31" t="str">
        <f ca="1"/>
        <v>DONALD WILSON</v>
      </c>
      <c r="E31" t="str">
        <f ca="1"/>
        <v>DWILS48</v>
      </c>
      <c r="F31" t="str">
        <f ca="1"/>
        <v>DONALD WILSON</v>
      </c>
      <c r="G31" t="str">
        <f ca="1"/>
        <v>DWILS48</v>
      </c>
      <c r="H31" s="4" t="str">
        <f ca="1"/>
        <v>Not Assigned in TPMS!!</v>
      </c>
    </row>
    <row r="32" spans="1:8" x14ac:dyDescent="0.3">
      <c r="A32" t="str">
        <f ca="1"/>
        <v>36024</v>
      </c>
      <c r="B32" s="4">
        <f ca="1"/>
        <v>46083</v>
      </c>
      <c r="C32" t="str">
        <f ca="1"/>
        <v>Less than 14 days</v>
      </c>
      <c r="D32" t="str">
        <f ca="1"/>
        <v>WALTON EDWARDS</v>
      </c>
      <c r="E32" t="str">
        <f ca="1"/>
        <v>WEDWAR3</v>
      </c>
      <c r="F32" t="str">
        <f ca="1"/>
        <v>WALTON EDWARDS</v>
      </c>
      <c r="G32" t="str">
        <f ca="1"/>
        <v>WEDWAR3</v>
      </c>
      <c r="H32" s="4" t="str">
        <f ca="1"/>
        <v>Not Assigned in TPMS!!</v>
      </c>
    </row>
    <row r="33" spans="1:8" x14ac:dyDescent="0.3">
      <c r="A33" t="str">
        <f ca="1"/>
        <v>36096</v>
      </c>
      <c r="B33" s="4">
        <f ca="1"/>
        <v>46083</v>
      </c>
      <c r="C33" t="str">
        <f ca="1"/>
        <v>Less than 14 days</v>
      </c>
      <c r="D33" t="str">
        <f ca="1"/>
        <v>SUZY LOPEZ</v>
      </c>
      <c r="E33" t="str">
        <f ca="1"/>
        <v>RESEARCH!!</v>
      </c>
      <c r="F33" t="str">
        <f ca="1"/>
        <v>JESUSA LOPEZ</v>
      </c>
      <c r="G33" t="str">
        <f ca="1"/>
        <v>JLOPE63</v>
      </c>
      <c r="H33" s="4" t="str">
        <f ca="1"/>
        <v>Not Assigned in TPMS!!</v>
      </c>
    </row>
    <row r="34" spans="1:8" x14ac:dyDescent="0.3">
      <c r="A34" t="str">
        <f ca="1"/>
        <v>36272</v>
      </c>
      <c r="B34" s="4">
        <f ca="1"/>
        <v>46083</v>
      </c>
      <c r="C34" t="str">
        <f ca="1"/>
        <v>Less than 14 days</v>
      </c>
      <c r="D34" t="str">
        <f ca="1"/>
        <v>ERIC CONSUEGRA</v>
      </c>
      <c r="E34" t="str">
        <f ca="1"/>
        <v>ECONSUE</v>
      </c>
      <c r="F34" t="str">
        <f ca="1"/>
        <v>ERIC CONSUEGRA</v>
      </c>
      <c r="G34" t="str">
        <f ca="1"/>
        <v>ECONSUE</v>
      </c>
      <c r="H34" s="4" t="str">
        <f ca="1"/>
        <v>Not Assigned in TPMS!!</v>
      </c>
    </row>
    <row r="35" spans="1:8" x14ac:dyDescent="0.3">
      <c r="A35" t="str">
        <f ca="1"/>
        <v>47040</v>
      </c>
      <c r="B35" s="4">
        <f ca="1"/>
        <v>46083</v>
      </c>
      <c r="C35" t="str">
        <f ca="1"/>
        <v>Less than 14 days</v>
      </c>
      <c r="D35" t="str">
        <f ca="1"/>
        <v>JAYLEN WARE</v>
      </c>
      <c r="E35" t="str">
        <f ca="1"/>
        <v>JWARE1</v>
      </c>
      <c r="F35" t="str">
        <f ca="1"/>
        <v>JAYLEN WARE</v>
      </c>
      <c r="G35" t="str">
        <f ca="1"/>
        <v>JWARE1</v>
      </c>
      <c r="H35" s="4" t="str">
        <f ca="1"/>
        <v>Not Assigned in TPMS!!</v>
      </c>
    </row>
    <row r="36" spans="1:8" x14ac:dyDescent="0.3">
      <c r="A36" t="str">
        <f ca="1"/>
        <v>61064</v>
      </c>
      <c r="B36" s="4">
        <f ca="1"/>
        <v>46083</v>
      </c>
      <c r="C36" t="str">
        <f ca="1"/>
        <v>Less than 14 days</v>
      </c>
      <c r="D36" t="str">
        <f ca="1"/>
        <v>JOHNNY FRYE</v>
      </c>
      <c r="E36" t="str">
        <f ca="1"/>
        <v>JFRYE1</v>
      </c>
      <c r="F36" t="str">
        <f ca="1"/>
        <v>JOHNNY FRYE</v>
      </c>
      <c r="G36" t="str">
        <f ca="1"/>
        <v>JFRYE1</v>
      </c>
      <c r="H36" s="4" t="str">
        <f ca="1"/>
        <v>Not Assigned in TPMS!!</v>
      </c>
    </row>
    <row r="37" spans="1:8" x14ac:dyDescent="0.3">
      <c r="A37" t="str">
        <f ca="1"/>
        <v>61165</v>
      </c>
      <c r="B37" s="4">
        <f ca="1"/>
        <v>46083</v>
      </c>
      <c r="C37" t="str">
        <f ca="1"/>
        <v>Less than 14 days</v>
      </c>
      <c r="D37" t="str">
        <f ca="1"/>
        <v>DAVID BARRINGER</v>
      </c>
      <c r="E37" t="str">
        <f ca="1"/>
        <v>DBARRIN</v>
      </c>
      <c r="F37" t="str">
        <f ca="1"/>
        <v>DAVID BARRINGER</v>
      </c>
      <c r="G37" t="str">
        <f ca="1"/>
        <v>DBARRIN</v>
      </c>
      <c r="H37" s="4" t="str">
        <f ca="1"/>
        <v>Not Assigned in TPMS!!</v>
      </c>
    </row>
    <row r="38" spans="1:8" x14ac:dyDescent="0.3">
      <c r="A38" t="str">
        <f ca="1"/>
        <v>61510</v>
      </c>
      <c r="B38" s="4">
        <f ca="1"/>
        <v>46083</v>
      </c>
      <c r="C38" t="str">
        <f ca="1"/>
        <v>Less than 14 days</v>
      </c>
      <c r="D38" t="str">
        <f ca="1"/>
        <v>PATRICK GEARY</v>
      </c>
      <c r="E38" t="str">
        <f ca="1"/>
        <v>PGEARY1</v>
      </c>
      <c r="F38" t="str">
        <f ca="1"/>
        <v>PATRICK GEARY</v>
      </c>
      <c r="G38" t="str">
        <f ca="1"/>
        <v>PGEARY1</v>
      </c>
      <c r="H38" s="4" t="str">
        <f ca="1"/>
        <v>Not Assigned in TPMS!!</v>
      </c>
    </row>
    <row r="39" spans="1:8" x14ac:dyDescent="0.3">
      <c r="A39" t="str">
        <f ca="1"/>
        <v>61847</v>
      </c>
      <c r="B39" s="4">
        <f ca="1"/>
        <v>46083</v>
      </c>
      <c r="C39" t="str">
        <f ca="1"/>
        <v>Less than 14 days</v>
      </c>
      <c r="D39" t="str">
        <f ca="1"/>
        <v>TYLER SPRAGUE</v>
      </c>
      <c r="E39" t="str">
        <f ca="1"/>
        <v>TSPRAG3</v>
      </c>
      <c r="F39" t="str">
        <f ca="1"/>
        <v>TYLER SPRAGUE</v>
      </c>
      <c r="G39" t="str">
        <f ca="1"/>
        <v>TSPRAG3</v>
      </c>
      <c r="H39" s="4" t="str">
        <f ca="1"/>
        <v>Not Assigned in TPMS!!</v>
      </c>
    </row>
    <row r="40" spans="1:8" x14ac:dyDescent="0.3">
      <c r="A40" t="str">
        <f ca="1"/>
        <v>61864</v>
      </c>
      <c r="B40" s="4">
        <f ca="1"/>
        <v>46083</v>
      </c>
      <c r="C40" t="str">
        <f ca="1"/>
        <v>Less than 14 days</v>
      </c>
      <c r="D40" t="str">
        <f ca="1"/>
        <v>DONNIE BREAUX, JR.</v>
      </c>
      <c r="E40" t="str">
        <f ca="1"/>
        <v>RESEARCH!!</v>
      </c>
      <c r="F40" t="str">
        <f ca="1"/>
        <v>DONNIE BREAUX</v>
      </c>
      <c r="G40" t="str">
        <f ca="1"/>
        <v>DBREAUX</v>
      </c>
      <c r="H40" s="4" t="str">
        <f ca="1"/>
        <v>Not Assigned in TPMS!!</v>
      </c>
    </row>
    <row r="41" spans="1:8" x14ac:dyDescent="0.3">
      <c r="A41" t="str">
        <f ca="1"/>
        <v>71007</v>
      </c>
      <c r="B41" s="4">
        <f ca="1"/>
        <v>46083</v>
      </c>
      <c r="C41" t="str">
        <f ca="1"/>
        <v>Less than 14 days</v>
      </c>
      <c r="D41" t="str">
        <f ca="1"/>
        <v>ALFRED LAMBERT</v>
      </c>
      <c r="E41" t="str">
        <f ca="1"/>
        <v>ALAMBE8</v>
      </c>
      <c r="F41" t="str">
        <f ca="1"/>
        <v>ALFRED LAMBERT</v>
      </c>
      <c r="G41" t="str">
        <f ca="1"/>
        <v>ALAMBE8</v>
      </c>
      <c r="H41" s="4" t="str">
        <f ca="1"/>
        <v>Not Assigned in TPMS!!</v>
      </c>
    </row>
    <row r="42" spans="1:8" x14ac:dyDescent="0.3">
      <c r="A42" t="str">
        <f ca="1"/>
        <v>08803</v>
      </c>
      <c r="B42" s="4">
        <f ca="1"/>
        <v>46083</v>
      </c>
      <c r="C42" t="str">
        <f ca="1"/>
        <v>Less than 14 days</v>
      </c>
      <c r="D42" t="str">
        <f ca="1"/>
        <v>RENDEL SANDERSON</v>
      </c>
      <c r="E42" t="str">
        <f ca="1"/>
        <v>RSANDE0</v>
      </c>
      <c r="F42" t="str">
        <f ca="1"/>
        <v>Not assigned in TPMS!!</v>
      </c>
      <c r="G42" t="str">
        <f ca="1"/>
        <v>Not assigned in TPMS!!</v>
      </c>
      <c r="H42" s="4" t="str">
        <f ca="1"/>
        <v>Not assigned in TPMS!!</v>
      </c>
    </row>
    <row r="43" spans="1:8" x14ac:dyDescent="0.3">
      <c r="A43" t="str">
        <f ca="1"/>
        <v>24114</v>
      </c>
      <c r="B43" s="4">
        <f ca="1"/>
        <v>46080</v>
      </c>
      <c r="C43" t="str">
        <f ca="1"/>
        <v>Less than 14 days</v>
      </c>
      <c r="D43" t="str">
        <f ca="1"/>
        <v>SEAN KELLY</v>
      </c>
      <c r="E43" t="str">
        <f ca="1"/>
        <v>SKELLY0</v>
      </c>
      <c r="F43" t="str">
        <f ca="1"/>
        <v>SEAN KELLY</v>
      </c>
      <c r="G43" t="str">
        <f ca="1"/>
        <v>SKELLY0</v>
      </c>
      <c r="H43" s="4" t="str">
        <f ca="1"/>
        <v>Not Assigned in TPMS!!</v>
      </c>
    </row>
    <row r="44" spans="1:8" x14ac:dyDescent="0.3">
      <c r="A44" t="str">
        <f ca="1"/>
        <v>36402</v>
      </c>
      <c r="B44" s="4">
        <f ca="1"/>
        <v>46080</v>
      </c>
      <c r="C44" t="str">
        <f ca="1"/>
        <v>Less than 14 days</v>
      </c>
      <c r="D44" t="str">
        <f ca="1"/>
        <v>ALEXANDER GUILLAUME</v>
      </c>
      <c r="E44" t="str">
        <f ca="1"/>
        <v>AGUILLA</v>
      </c>
      <c r="F44" t="str">
        <f ca="1"/>
        <v>ALEXANDER GUILLAUME</v>
      </c>
      <c r="G44" t="str">
        <f ca="1"/>
        <v>AGUILLA</v>
      </c>
      <c r="H44" s="4" t="str">
        <f ca="1"/>
        <v>Not Assigned in TPMS!!</v>
      </c>
    </row>
    <row r="45" spans="1:8" x14ac:dyDescent="0.3">
      <c r="A45" t="str">
        <f ca="1"/>
        <v>37418</v>
      </c>
      <c r="B45" s="4">
        <f ca="1"/>
        <v>46080</v>
      </c>
      <c r="C45" t="str">
        <f ca="1"/>
        <v>Less than 14 days</v>
      </c>
      <c r="D45" t="str">
        <f ca="1"/>
        <v>MARSHALL WASHINGTON</v>
      </c>
      <c r="E45" t="str">
        <f ca="1"/>
        <v>RESEARCH!!</v>
      </c>
      <c r="F45" t="str">
        <f ca="1"/>
        <v>MARSHALL WASHINGTON II</v>
      </c>
      <c r="G45" t="str">
        <f ca="1"/>
        <v>MWASHI6</v>
      </c>
      <c r="H45" s="4" t="str">
        <f ca="1"/>
        <v>Not Assigned in TPMS!!</v>
      </c>
    </row>
    <row r="46" spans="1:8" x14ac:dyDescent="0.3">
      <c r="A46" t="str">
        <f ca="1"/>
        <v>47131</v>
      </c>
      <c r="B46" s="4">
        <f ca="1"/>
        <v>46080</v>
      </c>
      <c r="C46" t="str">
        <f ca="1"/>
        <v>Less than 14 days</v>
      </c>
      <c r="D46" t="str">
        <f ca="1"/>
        <v>AUSTIN CLAIR</v>
      </c>
      <c r="E46" t="str">
        <f ca="1"/>
        <v>RESEARCH!!</v>
      </c>
      <c r="F46" t="str">
        <f ca="1"/>
        <v>Not Assigned in TPMS!!</v>
      </c>
      <c r="G46" t="str">
        <f ca="1"/>
        <v>Not Assigned in TPMS!!</v>
      </c>
      <c r="H46" s="4" t="str">
        <f ca="1"/>
        <v>Not Assigned in TPMS!!</v>
      </c>
    </row>
    <row r="47" spans="1:8" x14ac:dyDescent="0.3">
      <c r="A47" t="str">
        <f ca="1"/>
        <v>61262</v>
      </c>
      <c r="B47" s="4">
        <f ca="1"/>
        <v>46080</v>
      </c>
      <c r="C47" t="str">
        <f ca="1"/>
        <v>Less than 14 days</v>
      </c>
      <c r="D47" t="str">
        <f ca="1"/>
        <v>STACEY FINDLEY</v>
      </c>
      <c r="E47" t="str">
        <f ca="1"/>
        <v>SFINDLE</v>
      </c>
      <c r="F47" t="str">
        <f ca="1"/>
        <v>STACEY FINDLEY</v>
      </c>
      <c r="G47" t="str">
        <f ca="1"/>
        <v>SFINDLE</v>
      </c>
      <c r="H47" s="4" t="str">
        <f ca="1"/>
        <v>Not Assigned in TPMS!!</v>
      </c>
    </row>
    <row r="48" spans="1:8" x14ac:dyDescent="0.3">
      <c r="A48" t="str">
        <f ca="1"/>
        <v>21091</v>
      </c>
      <c r="B48" s="4">
        <f ca="1"/>
        <v>46079</v>
      </c>
      <c r="C48" t="str">
        <f ca="1"/>
        <v>Less than 14 days</v>
      </c>
      <c r="D48" t="str">
        <f ca="1"/>
        <v>JOHNNY QUACH</v>
      </c>
      <c r="E48" t="str">
        <f ca="1"/>
        <v>JQUACH</v>
      </c>
      <c r="F48" t="str">
        <f ca="1"/>
        <v>JOHNNY QUACH</v>
      </c>
      <c r="G48" t="str">
        <f ca="1"/>
        <v>JQUACH</v>
      </c>
      <c r="H48" s="4" t="str">
        <f ca="1"/>
        <v>Not Assigned in TPMS!!</v>
      </c>
    </row>
    <row r="49" spans="1:8" x14ac:dyDescent="0.3">
      <c r="A49" t="str">
        <f ca="1"/>
        <v>22350</v>
      </c>
      <c r="B49" s="4">
        <f ca="1"/>
        <v>46079</v>
      </c>
      <c r="C49" t="str">
        <f ca="1"/>
        <v>Less than 14 days</v>
      </c>
      <c r="D49" t="str">
        <f ca="1"/>
        <v>NOE REYES</v>
      </c>
      <c r="E49" t="str">
        <f ca="1"/>
        <v>RESEARCH!!</v>
      </c>
      <c r="F49" t="str">
        <f ca="1"/>
        <v>NOE REYES JR</v>
      </c>
      <c r="G49" t="str">
        <f ca="1"/>
        <v>NREYESJ</v>
      </c>
      <c r="H49" s="4" t="str">
        <f ca="1"/>
        <v>Not Assigned in TPMS!!</v>
      </c>
    </row>
    <row r="50" spans="1:8" x14ac:dyDescent="0.3">
      <c r="A50" t="str">
        <f ca="1"/>
        <v>23262</v>
      </c>
      <c r="B50" s="4">
        <f ca="1"/>
        <v>46079</v>
      </c>
      <c r="C50" t="str">
        <f ca="1"/>
        <v>Less than 14 days</v>
      </c>
      <c r="D50" t="str">
        <f ca="1"/>
        <v>MARTIN SANER</v>
      </c>
      <c r="E50" t="str">
        <f ca="1"/>
        <v>MSANER1</v>
      </c>
      <c r="F50" t="str">
        <f ca="1"/>
        <v>MARTIN SANER</v>
      </c>
      <c r="G50" t="str">
        <f ca="1"/>
        <v>MSANER1</v>
      </c>
      <c r="H50" s="4" t="str">
        <f ca="1"/>
        <v>Not Assigned in TPMS!!</v>
      </c>
    </row>
    <row r="51" spans="1:8" x14ac:dyDescent="0.3">
      <c r="A51" t="str">
        <f ca="1"/>
        <v>23340</v>
      </c>
      <c r="B51" s="4">
        <f ca="1"/>
        <v>46079</v>
      </c>
      <c r="C51" t="str">
        <f ca="1"/>
        <v>Less than 14 days</v>
      </c>
      <c r="D51" t="str">
        <f ca="1"/>
        <v>ZARRYU LEWIS</v>
      </c>
      <c r="E51" t="str">
        <f ca="1"/>
        <v>RESEARCH!!</v>
      </c>
      <c r="F51" t="str">
        <f ca="1"/>
        <v>ZARR-YU LEWIS</v>
      </c>
      <c r="G51" t="str">
        <f ca="1"/>
        <v>ZLEWIS</v>
      </c>
      <c r="H51" s="4" t="str">
        <f ca="1"/>
        <v>Not Assigned in TPMS!!</v>
      </c>
    </row>
    <row r="52" spans="1:8" x14ac:dyDescent="0.3">
      <c r="A52" t="str">
        <f ca="1"/>
        <v>23396</v>
      </c>
      <c r="B52" s="4">
        <f ca="1"/>
        <v>46079</v>
      </c>
      <c r="C52" t="str">
        <f ca="1"/>
        <v>Less than 14 days</v>
      </c>
      <c r="D52" t="str">
        <f ca="1"/>
        <v>KEVIN MERITHEW</v>
      </c>
      <c r="E52" t="str">
        <f ca="1"/>
        <v>KMERITH</v>
      </c>
      <c r="F52" t="str">
        <f ca="1"/>
        <v>KEVIN MERITHEW</v>
      </c>
      <c r="G52" t="str">
        <f ca="1"/>
        <v>KMERITH</v>
      </c>
      <c r="H52" s="4" t="str">
        <f ca="1"/>
        <v>Not Assigned in TPMS!!</v>
      </c>
    </row>
    <row r="53" spans="1:8" x14ac:dyDescent="0.3">
      <c r="A53" t="str">
        <f ca="1"/>
        <v>23875</v>
      </c>
      <c r="B53" s="4">
        <f ca="1"/>
        <v>46079</v>
      </c>
      <c r="C53" t="str">
        <f ca="1"/>
        <v>Less than 14 days</v>
      </c>
      <c r="D53" t="str">
        <f ca="1"/>
        <v>CHAD JONES</v>
      </c>
      <c r="E53" t="str">
        <f ca="1"/>
        <v>CJONES1</v>
      </c>
      <c r="F53" t="str">
        <f ca="1"/>
        <v>CHAD JONES</v>
      </c>
      <c r="G53" t="str">
        <f ca="1"/>
        <v>CJONES1</v>
      </c>
      <c r="H53" s="4" t="str">
        <f ca="1"/>
        <v>Not Assigned in TPMS!!</v>
      </c>
    </row>
    <row r="54" spans="1:8" x14ac:dyDescent="0.3">
      <c r="A54" t="str">
        <f ca="1"/>
        <v>36585</v>
      </c>
      <c r="B54" s="4">
        <f ca="1"/>
        <v>46079</v>
      </c>
      <c r="C54" t="str">
        <f ca="1"/>
        <v>Less than 14 days</v>
      </c>
      <c r="D54" t="str">
        <f ca="1"/>
        <v>JULIO LOPEZ</v>
      </c>
      <c r="E54" t="str">
        <f ca="1"/>
        <v>JLOP105</v>
      </c>
      <c r="F54" t="str">
        <f ca="1"/>
        <v>JULIO LOPEZ</v>
      </c>
      <c r="G54" t="str">
        <f ca="1"/>
        <v>JLOP105</v>
      </c>
      <c r="H54" s="4" t="str">
        <f ca="1"/>
        <v>Not Assigned in TPMS!!</v>
      </c>
    </row>
    <row r="55" spans="1:8" x14ac:dyDescent="0.3">
      <c r="A55" t="str">
        <f ca="1"/>
        <v>46360</v>
      </c>
      <c r="B55" s="4">
        <f ca="1"/>
        <v>46079</v>
      </c>
      <c r="C55" t="str">
        <f ca="1"/>
        <v>Less than 14 days</v>
      </c>
      <c r="D55" t="str">
        <f ca="1"/>
        <v>MASON DUPUY</v>
      </c>
      <c r="E55" t="str">
        <f ca="1"/>
        <v>MDUPUY</v>
      </c>
      <c r="F55" t="str">
        <f ca="1"/>
        <v>MASON DUPUY</v>
      </c>
      <c r="G55" t="str">
        <f ca="1"/>
        <v>MDUPUY</v>
      </c>
      <c r="H55" s="4" t="str">
        <f ca="1"/>
        <v>Not Assigned in TPMS!!</v>
      </c>
    </row>
    <row r="56" spans="1:8" x14ac:dyDescent="0.3">
      <c r="A56" t="str">
        <f ca="1"/>
        <v>46946</v>
      </c>
      <c r="B56" s="4">
        <f ca="1"/>
        <v>46079</v>
      </c>
      <c r="C56" t="str">
        <f ca="1"/>
        <v>Less than 14 days</v>
      </c>
      <c r="D56" t="str">
        <f ca="1"/>
        <v>BRIAN TURNER</v>
      </c>
      <c r="E56" t="str">
        <f ca="1"/>
        <v>BTURNER</v>
      </c>
      <c r="F56" t="str">
        <f ca="1"/>
        <v>BRIAN TURNER</v>
      </c>
      <c r="G56" t="str">
        <f ca="1"/>
        <v>BTURNER</v>
      </c>
      <c r="H56" s="4" t="str">
        <f ca="1"/>
        <v>Not Assigned in TPMS!!</v>
      </c>
    </row>
    <row r="57" spans="1:8" x14ac:dyDescent="0.3">
      <c r="A57" t="str">
        <f ca="1"/>
        <v>47159</v>
      </c>
      <c r="B57" s="4">
        <f ca="1"/>
        <v>46079</v>
      </c>
      <c r="C57" t="str">
        <f ca="1"/>
        <v>Less than 14 days</v>
      </c>
      <c r="D57" t="str">
        <f ca="1"/>
        <v>RONALD GARRETT</v>
      </c>
      <c r="E57" t="str">
        <f ca="1"/>
        <v>RGARRE3</v>
      </c>
      <c r="F57" t="str">
        <f ca="1"/>
        <v>RONALD GARRETT</v>
      </c>
      <c r="G57" t="str">
        <f ca="1"/>
        <v>RGARRE3</v>
      </c>
      <c r="H57" s="4" t="str">
        <f ca="1"/>
        <v>Not Assigned in TPMS!!</v>
      </c>
    </row>
    <row r="58" spans="1:8" x14ac:dyDescent="0.3">
      <c r="A58" t="str">
        <f ca="1"/>
        <v>61666</v>
      </c>
      <c r="B58" s="4">
        <f ca="1"/>
        <v>46079</v>
      </c>
      <c r="C58" t="str">
        <f ca="1"/>
        <v>Less than 14 days</v>
      </c>
      <c r="D58" t="str">
        <f ca="1"/>
        <v>CHRISTOPHER COOPER</v>
      </c>
      <c r="E58" t="str">
        <f ca="1"/>
        <v>CCOOPER</v>
      </c>
      <c r="F58" t="str">
        <f ca="1"/>
        <v>CHRISTOPHER COOPER</v>
      </c>
      <c r="G58" t="str">
        <f ca="1"/>
        <v>CCOOPER</v>
      </c>
      <c r="H58" s="4" t="str">
        <f ca="1"/>
        <v>Not Assigned in TPMS!!</v>
      </c>
    </row>
    <row r="59" spans="1:8" x14ac:dyDescent="0.3">
      <c r="A59" t="str">
        <f ca="1"/>
        <v>61467</v>
      </c>
      <c r="B59" s="4">
        <f ca="1"/>
        <v>46079</v>
      </c>
      <c r="C59" t="str">
        <f ca="1"/>
        <v>Less than 14 days</v>
      </c>
      <c r="D59" t="str">
        <f ca="1"/>
        <v>HAROLD LEWIS</v>
      </c>
      <c r="E59" t="str">
        <f ca="1"/>
        <v>HLEWIS7</v>
      </c>
      <c r="F59" t="str">
        <f ca="1"/>
        <v>HAROLD LEWIS</v>
      </c>
      <c r="G59" t="str">
        <f ca="1"/>
        <v>HLEWIS7</v>
      </c>
      <c r="H59" s="4" t="str">
        <f ca="1"/>
        <v>5216 N. DENVER</v>
      </c>
    </row>
    <row r="60" spans="1:8" x14ac:dyDescent="0.3">
      <c r="A60" t="str">
        <f ca="1"/>
        <v>22187</v>
      </c>
      <c r="B60" s="4">
        <f ca="1"/>
        <v>46078</v>
      </c>
      <c r="C60" t="str">
        <f ca="1"/>
        <v>Less than 14 days</v>
      </c>
      <c r="D60" t="str">
        <f ca="1"/>
        <v>JEVGEMIJS HRENOVS</v>
      </c>
      <c r="E60" t="str">
        <f ca="1"/>
        <v>RESEARCH!!</v>
      </c>
      <c r="F60" t="str">
        <f ca="1"/>
        <v>JEVGENIJS HRENOVS</v>
      </c>
      <c r="G60" t="str">
        <f ca="1"/>
        <v>JHRENOV</v>
      </c>
      <c r="H60" s="4" t="str">
        <f ca="1"/>
        <v>Not Assigned in TPMS!!</v>
      </c>
    </row>
    <row r="61" spans="1:8" x14ac:dyDescent="0.3">
      <c r="A61" t="str">
        <f ca="1"/>
        <v>36418</v>
      </c>
      <c r="B61" s="4">
        <f ca="1"/>
        <v>46078</v>
      </c>
      <c r="C61" t="str">
        <f ca="1"/>
        <v>Less than 14 days</v>
      </c>
      <c r="D61" t="str">
        <f ca="1"/>
        <v>JOSE RANGEL</v>
      </c>
      <c r="E61" t="str">
        <f ca="1"/>
        <v>JRANGEL</v>
      </c>
      <c r="F61" t="str">
        <f ca="1"/>
        <v>Not Assigned in TPMS!!</v>
      </c>
      <c r="G61" t="str">
        <f ca="1"/>
        <v>Not Assigned in TPMS!!</v>
      </c>
      <c r="H61" s="4" t="str">
        <f ca="1"/>
        <v>Not Assigned in TPMS!!</v>
      </c>
    </row>
    <row r="62" spans="1:8" x14ac:dyDescent="0.3">
      <c r="A62" t="str">
        <f ca="1"/>
        <v>46034</v>
      </c>
      <c r="B62" s="4">
        <f ca="1"/>
        <v>46078</v>
      </c>
      <c r="C62" t="str">
        <f ca="1"/>
        <v>Less than 14 days</v>
      </c>
      <c r="D62" t="str">
        <f ca="1"/>
        <v>TAJMOHAMMAD KHILWAT</v>
      </c>
      <c r="E62" t="str">
        <f ca="1"/>
        <v>TKHILWA</v>
      </c>
      <c r="F62" t="str">
        <f ca="1"/>
        <v>TAJMOHAMMAD KHILWAT</v>
      </c>
      <c r="G62" t="str">
        <f ca="1"/>
        <v>TKHILWA</v>
      </c>
      <c r="H62" s="4" t="str">
        <f ca="1"/>
        <v>Not Assigned in TPMS!!</v>
      </c>
    </row>
    <row r="63" spans="1:8" x14ac:dyDescent="0.3">
      <c r="A63" t="str">
        <f ca="1"/>
        <v>46452</v>
      </c>
      <c r="B63" s="4">
        <f ca="1"/>
        <v>46078</v>
      </c>
      <c r="C63" t="str">
        <f ca="1"/>
        <v>Less than 14 days</v>
      </c>
      <c r="D63" t="str">
        <f ca="1"/>
        <v>BRANDON WAINWRIGHT</v>
      </c>
      <c r="E63" t="str">
        <f ca="1"/>
        <v>BWAINWR</v>
      </c>
      <c r="F63" t="str">
        <f ca="1"/>
        <v>BRANDON WAINWRIGHT</v>
      </c>
      <c r="G63" t="str">
        <f ca="1"/>
        <v>BWAINWR</v>
      </c>
      <c r="H63" s="4" t="str">
        <f ca="1"/>
        <v>Not Assigned in TPMS!!</v>
      </c>
    </row>
    <row r="64" spans="1:8" x14ac:dyDescent="0.3">
      <c r="A64" t="str">
        <f ca="1"/>
        <v>61373</v>
      </c>
      <c r="B64" s="4">
        <f ca="1"/>
        <v>46078</v>
      </c>
      <c r="C64" t="str">
        <f ca="1"/>
        <v>Less than 14 days</v>
      </c>
      <c r="D64" t="str">
        <f ca="1"/>
        <v>RUSSELL EBRON</v>
      </c>
      <c r="E64" t="str">
        <f ca="1"/>
        <v>REBRON</v>
      </c>
      <c r="F64" t="str">
        <f ca="1"/>
        <v>RUSSELL EBRON</v>
      </c>
      <c r="G64" t="str">
        <f ca="1"/>
        <v>REBRON</v>
      </c>
      <c r="H64" s="4" t="str">
        <f ca="1"/>
        <v>Not Assigned in TPMS!!</v>
      </c>
    </row>
    <row r="65" spans="1:8" x14ac:dyDescent="0.3">
      <c r="A65" t="str">
        <f ca="1"/>
        <v>61842</v>
      </c>
      <c r="B65" s="4">
        <f ca="1"/>
        <v>46078</v>
      </c>
      <c r="C65" t="str">
        <f ca="1"/>
        <v>Less than 14 days</v>
      </c>
      <c r="D65" t="str">
        <f ca="1"/>
        <v>WILLIAM EVERY</v>
      </c>
      <c r="E65" t="str">
        <f ca="1"/>
        <v>WEVERY1</v>
      </c>
      <c r="F65" t="str">
        <f ca="1"/>
        <v>WILLIAM EVERY</v>
      </c>
      <c r="G65" t="str">
        <f ca="1"/>
        <v>WEVERY1</v>
      </c>
      <c r="H65" s="4" t="str">
        <f ca="1"/>
        <v>Not Assigned in TPMS!!</v>
      </c>
    </row>
    <row r="66" spans="1:8" x14ac:dyDescent="0.3">
      <c r="A66" t="str">
        <f ca="1"/>
        <v>23584</v>
      </c>
      <c r="B66" s="4">
        <f ca="1"/>
        <v>46078</v>
      </c>
      <c r="C66" t="str">
        <f ca="1"/>
        <v>Less than 14 days</v>
      </c>
      <c r="D66" t="str">
        <f ca="1"/>
        <v>ALLAN EMERSON</v>
      </c>
      <c r="E66" t="str">
        <f ca="1"/>
        <v>RESEARCH!!</v>
      </c>
      <c r="F66" t="str">
        <f ca="1"/>
        <v>Not assigned in TPMS!!</v>
      </c>
      <c r="G66" t="str">
        <f ca="1"/>
        <v>Not assigned in TPMS!!</v>
      </c>
      <c r="H66" s="4" t="str">
        <f ca="1"/>
        <v>Not assigned in TPMS!!</v>
      </c>
    </row>
    <row r="67" spans="1:8" x14ac:dyDescent="0.3">
      <c r="A67" t="str">
        <f ca="1"/>
        <v>06121</v>
      </c>
      <c r="B67" s="4">
        <f ca="1"/>
        <v>46077</v>
      </c>
      <c r="C67" t="str">
        <f ca="1"/>
        <v>Less than 14 days</v>
      </c>
      <c r="D67" t="str">
        <f ca="1"/>
        <v>SOLOMON FESSHAYE</v>
      </c>
      <c r="E67" t="str">
        <f ca="1"/>
        <v>SFESSHA</v>
      </c>
      <c r="F67" t="str">
        <f ca="1"/>
        <v>SOLOMON FESSHAYE</v>
      </c>
      <c r="G67" t="str">
        <f ca="1"/>
        <v>SFESSHA</v>
      </c>
      <c r="H67" s="4" t="str">
        <f ca="1"/>
        <v>Not Assigned in TPMS!!</v>
      </c>
    </row>
    <row r="68" spans="1:8" x14ac:dyDescent="0.3">
      <c r="A68" t="str">
        <f ca="1"/>
        <v>21234</v>
      </c>
      <c r="B68" s="4">
        <f ca="1"/>
        <v>46077</v>
      </c>
      <c r="C68" t="str">
        <f ca="1"/>
        <v>Less than 14 days</v>
      </c>
      <c r="D68" t="str">
        <f ca="1"/>
        <v>TYLER LABORDE</v>
      </c>
      <c r="E68" t="str">
        <f ca="1"/>
        <v>TLABORD</v>
      </c>
      <c r="F68" t="str">
        <f ca="1"/>
        <v>TYLER LABORDE</v>
      </c>
      <c r="G68" t="str">
        <f ca="1"/>
        <v>TLABORD</v>
      </c>
      <c r="H68" s="4" t="str">
        <f ca="1"/>
        <v>Not Assigned in TPMS!!</v>
      </c>
    </row>
    <row r="69" spans="1:8" x14ac:dyDescent="0.3">
      <c r="A69" t="str">
        <f ca="1"/>
        <v>23154</v>
      </c>
      <c r="B69" s="4">
        <f ca="1"/>
        <v>46077</v>
      </c>
      <c r="C69" t="str">
        <f ca="1"/>
        <v>Less than 14 days</v>
      </c>
      <c r="D69" t="str">
        <f ca="1"/>
        <v>ALEXIS RICE</v>
      </c>
      <c r="E69" t="str">
        <f ca="1"/>
        <v>ARICE0</v>
      </c>
      <c r="F69" t="str">
        <f ca="1"/>
        <v>ALEXIS RICE</v>
      </c>
      <c r="G69" t="str">
        <f ca="1"/>
        <v>ARICE0</v>
      </c>
      <c r="H69" s="4" t="str">
        <f ca="1"/>
        <v>Not Assigned in TPMS!!</v>
      </c>
    </row>
    <row r="70" spans="1:8" x14ac:dyDescent="0.3">
      <c r="A70" t="str">
        <f ca="1"/>
        <v>23548</v>
      </c>
      <c r="B70" s="4">
        <f ca="1"/>
        <v>46077</v>
      </c>
      <c r="C70" t="str">
        <f ca="1"/>
        <v>Less than 14 days</v>
      </c>
      <c r="D70" t="str">
        <f ca="1"/>
        <v>ROBERT GADSON</v>
      </c>
      <c r="E70" t="str">
        <f ca="1"/>
        <v>RGADSON</v>
      </c>
      <c r="F70" t="str">
        <f ca="1"/>
        <v>ROBERT GADSON</v>
      </c>
      <c r="G70" t="str">
        <f ca="1"/>
        <v>RGADSON</v>
      </c>
      <c r="H70" s="4" t="str">
        <f ca="1"/>
        <v>Not Assigned in TPMS!!</v>
      </c>
    </row>
    <row r="71" spans="1:8" x14ac:dyDescent="0.3">
      <c r="A71" t="str">
        <f ca="1"/>
        <v>23571</v>
      </c>
      <c r="B71" s="4">
        <f ca="1"/>
        <v>46077</v>
      </c>
      <c r="C71" t="str">
        <f ca="1"/>
        <v>Less than 14 days</v>
      </c>
      <c r="D71" t="str">
        <f ca="1"/>
        <v>COLE PICKFORD</v>
      </c>
      <c r="E71" t="str">
        <f ca="1"/>
        <v>CPICKFO</v>
      </c>
      <c r="F71" t="str">
        <f ca="1"/>
        <v>COLE PICKFORD</v>
      </c>
      <c r="G71" t="str">
        <f ca="1"/>
        <v>CPICKFO</v>
      </c>
      <c r="H71" s="4" t="str">
        <f ca="1"/>
        <v>Not Assigned in TPMS!!</v>
      </c>
    </row>
    <row r="72" spans="1:8" x14ac:dyDescent="0.3">
      <c r="A72" t="str">
        <f ca="1"/>
        <v>24021</v>
      </c>
      <c r="B72" s="4">
        <f ca="1"/>
        <v>46077</v>
      </c>
      <c r="C72" t="str">
        <f ca="1"/>
        <v>Less than 14 days</v>
      </c>
      <c r="D72" t="str">
        <f ca="1"/>
        <v>ALEJANDRO ZAMBRANOARREOLA</v>
      </c>
      <c r="E72" t="str">
        <f ca="1"/>
        <v>RESEARCH!!</v>
      </c>
      <c r="F72" t="str">
        <f ca="1"/>
        <v>ALEJANDRO ZAMBRANO ARREOLA</v>
      </c>
      <c r="G72" t="str">
        <f ca="1"/>
        <v>AZAMBRA</v>
      </c>
      <c r="H72" s="4" t="str">
        <f ca="1"/>
        <v>Not Assigned in TPMS!!</v>
      </c>
    </row>
    <row r="73" spans="1:8" x14ac:dyDescent="0.3">
      <c r="A73" t="str">
        <f ca="1"/>
        <v>36070</v>
      </c>
      <c r="B73" s="4">
        <f ca="1"/>
        <v>46077</v>
      </c>
      <c r="C73" t="str">
        <f ca="1"/>
        <v>Less than 14 days</v>
      </c>
      <c r="D73" t="str">
        <f ca="1"/>
        <v>STEPHEN NEIBART</v>
      </c>
      <c r="E73" t="str">
        <f ca="1"/>
        <v>RESEARCH!!</v>
      </c>
      <c r="F73" t="str">
        <f ca="1"/>
        <v>STEPHEN SABIO-NEIBART</v>
      </c>
      <c r="G73" t="str">
        <f ca="1"/>
        <v>SSABION</v>
      </c>
      <c r="H73" s="4" t="str">
        <f ca="1"/>
        <v>Not Assigned in TPMS!!</v>
      </c>
    </row>
    <row r="74" spans="1:8" x14ac:dyDescent="0.3">
      <c r="A74" t="str">
        <f ca="1"/>
        <v>36406</v>
      </c>
      <c r="B74" s="4">
        <f ca="1"/>
        <v>46077</v>
      </c>
      <c r="C74" t="str">
        <f ca="1"/>
        <v>Less than 14 days</v>
      </c>
      <c r="D74" t="str">
        <f ca="1"/>
        <v>PEDRO LABOY</v>
      </c>
      <c r="E74" t="str">
        <f ca="1"/>
        <v>PLABOY</v>
      </c>
      <c r="F74" t="str">
        <f ca="1"/>
        <v>PEDRO LABOY</v>
      </c>
      <c r="G74" t="str">
        <f ca="1"/>
        <v>PLABOY</v>
      </c>
      <c r="H74" s="4" t="str">
        <f ca="1"/>
        <v>Not Assigned in TPMS!!</v>
      </c>
    </row>
    <row r="75" spans="1:8" x14ac:dyDescent="0.3">
      <c r="A75" t="str">
        <f ca="1"/>
        <v>46908</v>
      </c>
      <c r="B75" s="4">
        <f ca="1"/>
        <v>46077</v>
      </c>
      <c r="C75" t="str">
        <f ca="1"/>
        <v>Less than 14 days</v>
      </c>
      <c r="D75" t="str">
        <f ca="1"/>
        <v>BRANDON ALLEN</v>
      </c>
      <c r="E75" t="str">
        <f ca="1"/>
        <v>BALLEN0</v>
      </c>
      <c r="F75" t="str">
        <f ca="1"/>
        <v>BRANDON ALLEN</v>
      </c>
      <c r="G75" t="str">
        <f ca="1"/>
        <v>BALLEN0</v>
      </c>
      <c r="H75" s="4" t="str">
        <f ca="1"/>
        <v>Not Assigned in TPMS!!</v>
      </c>
    </row>
    <row r="76" spans="1:8" x14ac:dyDescent="0.3">
      <c r="A76" t="str">
        <f ca="1"/>
        <v>21581</v>
      </c>
      <c r="B76" s="4">
        <f ca="1"/>
        <v>46076</v>
      </c>
      <c r="C76" t="str">
        <f ca="1"/>
        <v>Less than 14 days</v>
      </c>
      <c r="D76" t="str">
        <f ca="1"/>
        <v>LEWIS II GRAY</v>
      </c>
      <c r="E76" t="str">
        <f ca="1"/>
        <v>RESEARCH!!</v>
      </c>
      <c r="F76" t="str">
        <f ca="1"/>
        <v>LEWIS GRAY II</v>
      </c>
      <c r="G76" t="str">
        <f ca="1"/>
        <v>LGRAYI</v>
      </c>
      <c r="H76" s="4" t="str">
        <f ca="1"/>
        <v>Not Assigned in TPMS!!</v>
      </c>
    </row>
    <row r="77" spans="1:8" x14ac:dyDescent="0.3">
      <c r="A77" t="str">
        <f ca="1"/>
        <v>21884</v>
      </c>
      <c r="B77" s="4">
        <f ca="1"/>
        <v>46076</v>
      </c>
      <c r="C77" t="str">
        <f ca="1"/>
        <v>Less than 14 days</v>
      </c>
      <c r="D77" t="str">
        <f ca="1"/>
        <v>RAYMOND BOISVERT</v>
      </c>
      <c r="E77" t="str">
        <f ca="1"/>
        <v>RBOISVE</v>
      </c>
      <c r="F77" t="str">
        <f ca="1"/>
        <v>RAYMOND BOISVERT</v>
      </c>
      <c r="G77" t="str">
        <f ca="1"/>
        <v>RBOISVE</v>
      </c>
      <c r="H77" s="4" t="str">
        <f ca="1"/>
        <v>Not Assigned in TPMS!!</v>
      </c>
    </row>
    <row r="78" spans="1:8" x14ac:dyDescent="0.3">
      <c r="A78" t="str">
        <f ca="1"/>
        <v>46372</v>
      </c>
      <c r="B78" s="4">
        <f ca="1"/>
        <v>46076</v>
      </c>
      <c r="C78" t="str">
        <f ca="1"/>
        <v>Less than 14 days</v>
      </c>
      <c r="D78" t="str">
        <f ca="1"/>
        <v>BRADLEE SYMS</v>
      </c>
      <c r="E78" t="str">
        <f ca="1"/>
        <v>BSYMS</v>
      </c>
      <c r="F78" t="str">
        <f ca="1"/>
        <v>BRADLEE SYMS</v>
      </c>
      <c r="G78" t="str">
        <f ca="1"/>
        <v>BSYMS</v>
      </c>
      <c r="H78" s="4" t="str">
        <f ca="1"/>
        <v>Not Assigned in TPMS!!</v>
      </c>
    </row>
    <row r="79" spans="1:8" x14ac:dyDescent="0.3">
      <c r="A79" t="str">
        <f ca="1"/>
        <v>46688</v>
      </c>
      <c r="B79" s="4">
        <f ca="1"/>
        <v>46076</v>
      </c>
      <c r="C79" t="str">
        <f ca="1"/>
        <v>Less than 14 days</v>
      </c>
      <c r="D79" t="str">
        <f ca="1"/>
        <v>JOHN ARRINGTON</v>
      </c>
      <c r="E79" t="str">
        <f ca="1"/>
        <v>JARRING</v>
      </c>
      <c r="F79" t="str">
        <f ca="1"/>
        <v>JOHN ARRINGTON</v>
      </c>
      <c r="G79" t="str">
        <f ca="1"/>
        <v>JARRING</v>
      </c>
      <c r="H79" s="4" t="str">
        <f ca="1"/>
        <v>Not Assigned in TPMS!!</v>
      </c>
    </row>
    <row r="80" spans="1:8" x14ac:dyDescent="0.3">
      <c r="A80" t="str">
        <f ca="1"/>
        <v>46691</v>
      </c>
      <c r="B80" s="4">
        <f ca="1"/>
        <v>46076</v>
      </c>
      <c r="C80" t="str">
        <f ca="1"/>
        <v>Less than 14 days</v>
      </c>
      <c r="D80" t="str">
        <f ca="1"/>
        <v>JAMAL SINGLETON</v>
      </c>
      <c r="E80" t="str">
        <f ca="1"/>
        <v>RESEARCH!!</v>
      </c>
      <c r="F80" t="str">
        <f ca="1"/>
        <v>JAMAL SINGLETON JR</v>
      </c>
      <c r="G80" t="str">
        <f ca="1"/>
        <v>JSINGLE</v>
      </c>
      <c r="H80" s="4" t="str">
        <f ca="1"/>
        <v>Not Assigned in TPMS!!</v>
      </c>
    </row>
    <row r="81" spans="1:8" x14ac:dyDescent="0.3">
      <c r="A81" t="str">
        <f ca="1"/>
        <v>46995</v>
      </c>
      <c r="B81" s="4">
        <f ca="1"/>
        <v>46076</v>
      </c>
      <c r="C81" t="str">
        <f ca="1"/>
        <v>Less than 14 days</v>
      </c>
      <c r="D81" t="str">
        <f ca="1"/>
        <v>JEFF NORMAN</v>
      </c>
      <c r="E81" t="str">
        <f ca="1"/>
        <v>RESEARCH!!</v>
      </c>
      <c r="F81" t="str">
        <f ca="1"/>
        <v>JEFFREY NORMAN JR.</v>
      </c>
      <c r="G81" t="str">
        <f ca="1"/>
        <v>JNORMA0</v>
      </c>
      <c r="H81" s="4" t="str">
        <f ca="1"/>
        <v>Not Assigned in TPMS!!</v>
      </c>
    </row>
    <row r="82" spans="1:8" x14ac:dyDescent="0.3">
      <c r="A82" t="str">
        <f ca="1"/>
        <v>47212</v>
      </c>
      <c r="B82" s="4">
        <f ca="1"/>
        <v>46076</v>
      </c>
      <c r="C82" t="str">
        <f ca="1"/>
        <v>Less than 14 days</v>
      </c>
      <c r="D82" t="str">
        <f ca="1"/>
        <v>JOEL GUTIERREZ</v>
      </c>
      <c r="E82" t="str">
        <f ca="1"/>
        <v>JGUTIE2</v>
      </c>
      <c r="F82" t="str">
        <f ca="1"/>
        <v>JOEL GUTIERREZ</v>
      </c>
      <c r="G82" t="str">
        <f ca="1"/>
        <v>JGUTIE2</v>
      </c>
      <c r="H82" s="4" t="str">
        <f ca="1"/>
        <v>Not Assigned in TPMS!!</v>
      </c>
    </row>
    <row r="83" spans="1:8" x14ac:dyDescent="0.3">
      <c r="A83" t="str">
        <f ca="1"/>
        <v>47334</v>
      </c>
      <c r="B83" s="4">
        <f ca="1"/>
        <v>46076</v>
      </c>
      <c r="C83" t="str">
        <f ca="1"/>
        <v>Less than 14 days</v>
      </c>
      <c r="D83" t="str">
        <f ca="1"/>
        <v>CORIN NEAL</v>
      </c>
      <c r="E83" t="str">
        <f ca="1"/>
        <v>CNEAL</v>
      </c>
      <c r="F83" t="str">
        <f ca="1"/>
        <v>CORIN NEAL</v>
      </c>
      <c r="G83" t="str">
        <f ca="1"/>
        <v>CNEAL</v>
      </c>
      <c r="H83" s="4" t="str">
        <f ca="1"/>
        <v>Not Assigned in TPMS!!</v>
      </c>
    </row>
    <row r="84" spans="1:8" x14ac:dyDescent="0.3">
      <c r="A84" t="str">
        <f ca="1"/>
        <v>61845</v>
      </c>
      <c r="B84" s="4">
        <f ca="1"/>
        <v>46076</v>
      </c>
      <c r="C84" t="str">
        <f ca="1"/>
        <v>Less than 14 days</v>
      </c>
      <c r="D84" t="str">
        <f ca="1"/>
        <v>TODD WATKINS</v>
      </c>
      <c r="E84" t="str">
        <f ca="1"/>
        <v>TWATKIN</v>
      </c>
      <c r="F84" t="str">
        <f ca="1"/>
        <v>TODD WATKINS</v>
      </c>
      <c r="G84" t="str">
        <f ca="1"/>
        <v>TWATKIN</v>
      </c>
      <c r="H84" s="4" t="str">
        <f ca="1"/>
        <v>Not Assigned in TPMS!!</v>
      </c>
    </row>
    <row r="85" spans="1:8" x14ac:dyDescent="0.3">
      <c r="A85" t="str">
        <f ca="1"/>
        <v>90774</v>
      </c>
      <c r="B85" s="4">
        <f ca="1"/>
        <v>46076</v>
      </c>
      <c r="C85" t="str">
        <f ca="1"/>
        <v>Less than 14 days</v>
      </c>
      <c r="D85" t="str">
        <f ca="1"/>
        <v>IGNACIO PEREZ</v>
      </c>
      <c r="E85" t="str">
        <f ca="1"/>
        <v>IPEREZ4</v>
      </c>
      <c r="F85" t="str">
        <f ca="1"/>
        <v>IGNACIO PEREZ</v>
      </c>
      <c r="G85" t="str">
        <f ca="1"/>
        <v>IPEREZ4</v>
      </c>
      <c r="H85" s="4" t="str">
        <f ca="1"/>
        <v>Not Assigned in TPMS!!</v>
      </c>
    </row>
    <row r="86" spans="1:8" x14ac:dyDescent="0.3">
      <c r="A86" t="str">
        <f ca="1"/>
        <v>46493</v>
      </c>
      <c r="B86" s="4">
        <f ca="1"/>
        <v>46075</v>
      </c>
      <c r="C86" t="str">
        <f ca="1"/>
        <v>Less than 14 days</v>
      </c>
      <c r="D86" t="str">
        <f ca="1"/>
        <v>MICHAEL DIPIETRO</v>
      </c>
      <c r="E86" t="str">
        <f ca="1"/>
        <v>MDIPIE</v>
      </c>
      <c r="F86" t="str">
        <f ca="1"/>
        <v>MICHAEL DIPIETRO</v>
      </c>
      <c r="G86" t="str">
        <f ca="1"/>
        <v>MDIPIE</v>
      </c>
      <c r="H86" s="4" t="str">
        <f ca="1"/>
        <v>Not Assigned in TPMS!!</v>
      </c>
    </row>
    <row r="87" spans="1:8" x14ac:dyDescent="0.3">
      <c r="A87" t="str">
        <f ca="1"/>
        <v>21535</v>
      </c>
      <c r="B87" s="4">
        <f ca="1"/>
        <v>46073</v>
      </c>
      <c r="C87" t="str">
        <f ca="1"/>
        <v>Less than 14 days</v>
      </c>
      <c r="D87" t="str">
        <f ca="1"/>
        <v>RICHARD MANEGO</v>
      </c>
      <c r="E87" t="str">
        <f ca="1"/>
        <v>RMANEGO</v>
      </c>
      <c r="F87" t="str">
        <f ca="1"/>
        <v>RICHARD MANEGO</v>
      </c>
      <c r="G87" t="str">
        <f ca="1"/>
        <v>RMANEGO</v>
      </c>
      <c r="H87" s="4" t="str">
        <f ca="1"/>
        <v>Not Assigned in TPMS!!</v>
      </c>
    </row>
    <row r="88" spans="1:8" x14ac:dyDescent="0.3">
      <c r="A88" t="str">
        <f ca="1"/>
        <v>23153</v>
      </c>
      <c r="B88" s="4">
        <f ca="1"/>
        <v>46073</v>
      </c>
      <c r="C88" t="str">
        <f ca="1"/>
        <v>Less than 14 days</v>
      </c>
      <c r="D88" t="str">
        <f ca="1"/>
        <v>KENDRICK MARTIN</v>
      </c>
      <c r="E88" t="str">
        <f ca="1"/>
        <v>KMARTI4</v>
      </c>
      <c r="F88" t="str">
        <f ca="1"/>
        <v>KENDRICK ROBINSON</v>
      </c>
      <c r="G88" t="str">
        <f ca="1"/>
        <v>KROBIN6</v>
      </c>
      <c r="H88" s="4" t="str">
        <f ca="1"/>
        <v>Not Assigned in TPMS!!</v>
      </c>
    </row>
    <row r="89" spans="1:8" x14ac:dyDescent="0.3">
      <c r="A89" t="str">
        <f ca="1"/>
        <v>23167</v>
      </c>
      <c r="B89" s="4">
        <f ca="1"/>
        <v>46073</v>
      </c>
      <c r="C89" t="str">
        <f ca="1"/>
        <v>Less than 14 days</v>
      </c>
      <c r="D89" t="str">
        <f ca="1"/>
        <v>KASH MAXSON</v>
      </c>
      <c r="E89" t="str">
        <f ca="1"/>
        <v>KMAXSON</v>
      </c>
      <c r="F89" t="str">
        <f ca="1"/>
        <v>KASH MAXSON</v>
      </c>
      <c r="G89" t="str">
        <f ca="1"/>
        <v>KMAXSON</v>
      </c>
      <c r="H89" s="4" t="str">
        <f ca="1"/>
        <v>Not Assigned in TPMS!!</v>
      </c>
    </row>
    <row r="90" spans="1:8" x14ac:dyDescent="0.3">
      <c r="A90" t="str">
        <f ca="1"/>
        <v>24067</v>
      </c>
      <c r="B90" s="4">
        <f ca="1"/>
        <v>46073</v>
      </c>
      <c r="C90" t="str">
        <f ca="1"/>
        <v>Less than 14 days</v>
      </c>
      <c r="D90" t="str">
        <f ca="1"/>
        <v>BRIAN KIRK</v>
      </c>
      <c r="E90" t="str">
        <f ca="1"/>
        <v>BKIRK</v>
      </c>
      <c r="F90" t="str">
        <f ca="1"/>
        <v>BRIAN KIRK</v>
      </c>
      <c r="G90" t="str">
        <f ca="1"/>
        <v>BKIRK</v>
      </c>
      <c r="H90" s="4" t="str">
        <f ca="1"/>
        <v>Not Assigned in TPMS!!</v>
      </c>
    </row>
    <row r="91" spans="1:8" x14ac:dyDescent="0.3">
      <c r="A91" t="str">
        <f ca="1"/>
        <v>36967</v>
      </c>
      <c r="B91" s="4">
        <f ca="1"/>
        <v>46073</v>
      </c>
      <c r="C91" t="str">
        <f ca="1"/>
        <v>Less than 14 days</v>
      </c>
      <c r="D91" t="str">
        <f ca="1"/>
        <v>KOSSIVI EDOH</v>
      </c>
      <c r="E91" t="str">
        <f ca="1"/>
        <v>KEDOH</v>
      </c>
      <c r="F91" t="str">
        <f ca="1"/>
        <v>KOSSIVI EDOH</v>
      </c>
      <c r="G91" t="str">
        <f ca="1"/>
        <v>KEDOH</v>
      </c>
      <c r="H91" s="4" t="str">
        <f ca="1"/>
        <v>Not Assigned in TPMS!!</v>
      </c>
    </row>
    <row r="92" spans="1:8" x14ac:dyDescent="0.3">
      <c r="A92" t="str">
        <f ca="1"/>
        <v>23540</v>
      </c>
      <c r="B92" s="4">
        <f ca="1"/>
        <v>46072</v>
      </c>
      <c r="C92" t="str">
        <f ca="1"/>
        <v>14 plus days</v>
      </c>
      <c r="D92" t="str">
        <f ca="1"/>
        <v>JOSH STEWART</v>
      </c>
      <c r="E92" t="str">
        <f ca="1"/>
        <v>JSTEWA5</v>
      </c>
      <c r="F92" t="str">
        <f ca="1"/>
        <v>JOSH STEWART</v>
      </c>
      <c r="G92" t="str">
        <f ca="1"/>
        <v>JSTEWA5</v>
      </c>
      <c r="H92" s="4" t="str">
        <f ca="1"/>
        <v>Not Assigned in TPMS!!</v>
      </c>
    </row>
    <row r="93" spans="1:8" x14ac:dyDescent="0.3">
      <c r="A93" t="str">
        <f ca="1"/>
        <v>36793</v>
      </c>
      <c r="B93" s="4">
        <f ca="1"/>
        <v>46072</v>
      </c>
      <c r="C93" t="str">
        <f ca="1"/>
        <v>14 plus days</v>
      </c>
      <c r="D93" t="str">
        <f ca="1"/>
        <v>RICHARD MILLER</v>
      </c>
      <c r="E93" t="str">
        <f ca="1"/>
        <v>RMILLE4</v>
      </c>
      <c r="F93" t="str">
        <f ca="1"/>
        <v>RICHARD MILLER</v>
      </c>
      <c r="G93" t="str">
        <f ca="1"/>
        <v>RMILLE4</v>
      </c>
      <c r="H93" s="4" t="str">
        <f ca="1"/>
        <v>Not Assigned in TPMS!!</v>
      </c>
    </row>
    <row r="94" spans="1:8" x14ac:dyDescent="0.3">
      <c r="A94" t="str">
        <f ca="1"/>
        <v>46203</v>
      </c>
      <c r="B94" s="4">
        <f ca="1"/>
        <v>46072</v>
      </c>
      <c r="C94" t="str">
        <f ca="1"/>
        <v>14 plus days</v>
      </c>
      <c r="D94" t="str">
        <f ca="1"/>
        <v>MARK STANFORD</v>
      </c>
      <c r="E94" t="str">
        <f ca="1"/>
        <v>MSTANFO</v>
      </c>
      <c r="F94" t="str">
        <f ca="1"/>
        <v>MARK STANFORD</v>
      </c>
      <c r="G94" t="str">
        <f ca="1"/>
        <v>MSTANFO</v>
      </c>
      <c r="H94" s="4" t="str">
        <f ca="1"/>
        <v>Not Assigned in TPMS!!</v>
      </c>
    </row>
    <row r="95" spans="1:8" x14ac:dyDescent="0.3">
      <c r="A95" t="str">
        <f ca="1"/>
        <v>61688</v>
      </c>
      <c r="B95" s="4">
        <f ca="1"/>
        <v>46072</v>
      </c>
      <c r="C95" t="str">
        <f ca="1"/>
        <v>14 plus days</v>
      </c>
      <c r="D95" t="str">
        <f ca="1"/>
        <v>DONALD HANSON</v>
      </c>
      <c r="E95" t="str">
        <f ca="1"/>
        <v>DHANSO5</v>
      </c>
      <c r="F95" t="str">
        <f ca="1"/>
        <v>DONALD HANSON</v>
      </c>
      <c r="G95" t="str">
        <f ca="1"/>
        <v>DHANSO5</v>
      </c>
      <c r="H95" s="4" t="str">
        <f ca="1"/>
        <v>Not Assigned in TPMS!!</v>
      </c>
    </row>
    <row r="96" spans="1:8" x14ac:dyDescent="0.3">
      <c r="A96" t="str">
        <f ca="1"/>
        <v>61826</v>
      </c>
      <c r="B96" s="4">
        <f ca="1"/>
        <v>46072</v>
      </c>
      <c r="C96" t="str">
        <f ca="1"/>
        <v>14 plus days</v>
      </c>
      <c r="D96" t="str">
        <f ca="1"/>
        <v>FERNANDO LIAS</v>
      </c>
      <c r="E96" t="str">
        <f ca="1"/>
        <v>RESEARCH!!</v>
      </c>
      <c r="F96" t="str">
        <f ca="1"/>
        <v>FERNANDO BAUTISTA LIAS</v>
      </c>
      <c r="G96" t="str">
        <f ca="1"/>
        <v>FBAUTIS</v>
      </c>
      <c r="H96" s="4" t="str">
        <f ca="1"/>
        <v>Not Assigned in TPMS!!</v>
      </c>
    </row>
    <row r="97" spans="1:8" x14ac:dyDescent="0.3">
      <c r="A97" t="str">
        <f ca="1"/>
        <v>36317</v>
      </c>
      <c r="B97" s="4">
        <f ca="1"/>
        <v>46071</v>
      </c>
      <c r="C97" t="str">
        <f ca="1"/>
        <v>14 plus days</v>
      </c>
      <c r="D97" t="str">
        <f ca="1"/>
        <v>ISIAH LEWIS</v>
      </c>
      <c r="E97" t="str">
        <f ca="1"/>
        <v>ILEWIS</v>
      </c>
      <c r="F97" t="str">
        <f ca="1"/>
        <v>ISIAH LEWIS</v>
      </c>
      <c r="G97" t="str">
        <f ca="1"/>
        <v>ILEWIS</v>
      </c>
      <c r="H97" s="4" t="str">
        <f ca="1"/>
        <v>Not Assigned in TPMS!!</v>
      </c>
    </row>
    <row r="98" spans="1:8" x14ac:dyDescent="0.3">
      <c r="A98" t="str">
        <f ca="1"/>
        <v>37131</v>
      </c>
      <c r="B98" s="4">
        <f ca="1"/>
        <v>46071</v>
      </c>
      <c r="C98" t="str">
        <f ca="1"/>
        <v>14 plus days</v>
      </c>
      <c r="D98" t="str">
        <f ca="1"/>
        <v>JAYDIP PATEL</v>
      </c>
      <c r="E98" t="str">
        <f ca="1"/>
        <v>JPATE19</v>
      </c>
      <c r="F98" t="str">
        <f ca="1"/>
        <v>JAYDIP PATEL</v>
      </c>
      <c r="G98" t="str">
        <f ca="1"/>
        <v>JPATE19</v>
      </c>
      <c r="H98" s="4" t="str">
        <f ca="1"/>
        <v>Not Assigned in TPMS!!</v>
      </c>
    </row>
    <row r="99" spans="1:8" x14ac:dyDescent="0.3">
      <c r="A99" t="str">
        <f ca="1"/>
        <v>46259</v>
      </c>
      <c r="B99" s="4">
        <f ca="1"/>
        <v>46071</v>
      </c>
      <c r="C99" t="str">
        <f ca="1"/>
        <v>14 plus days</v>
      </c>
      <c r="D99" t="str">
        <f ca="1"/>
        <v>SERGIO SALINAS</v>
      </c>
      <c r="E99" t="str">
        <f ca="1"/>
        <v>SSALINA</v>
      </c>
      <c r="F99" t="str">
        <f ca="1"/>
        <v>SERGIO SALINAS</v>
      </c>
      <c r="G99" t="str">
        <f ca="1"/>
        <v>SSALINA</v>
      </c>
      <c r="H99" s="4" t="str">
        <f ca="1"/>
        <v>Not Assigned in TPMS!!</v>
      </c>
    </row>
    <row r="100" spans="1:8" x14ac:dyDescent="0.3">
      <c r="A100" t="str">
        <f ca="1"/>
        <v>47232</v>
      </c>
      <c r="B100" s="4">
        <f ca="1"/>
        <v>46071</v>
      </c>
      <c r="C100" t="str">
        <f ca="1"/>
        <v>14 plus days</v>
      </c>
      <c r="D100" t="str">
        <f ca="1"/>
        <v>RICHARD K GRAY</v>
      </c>
      <c r="E100" t="str">
        <f ca="1"/>
        <v>RESEARCH!!</v>
      </c>
      <c r="F100" t="str">
        <f ca="1"/>
        <v>RICHARD GRAY</v>
      </c>
      <c r="G100" t="str">
        <f ca="1"/>
        <v>RGRAY2</v>
      </c>
      <c r="H100" s="4" t="str">
        <f ca="1"/>
        <v>Not Assigned in TPMS!!</v>
      </c>
    </row>
    <row r="101" spans="1:8" x14ac:dyDescent="0.3">
      <c r="A101" t="str">
        <f ca="1"/>
        <v>61822</v>
      </c>
      <c r="B101" s="4">
        <f ca="1"/>
        <v>46071</v>
      </c>
      <c r="C101" t="str">
        <f ca="1"/>
        <v>14 plus days</v>
      </c>
      <c r="D101" t="str">
        <f ca="1"/>
        <v>FRANCISCO TORRES</v>
      </c>
      <c r="E101" t="str">
        <f ca="1"/>
        <v>FTORRES</v>
      </c>
      <c r="F101" t="str">
        <f ca="1"/>
        <v>FRANCISCO TORRES</v>
      </c>
      <c r="G101" t="str">
        <f ca="1"/>
        <v>FTORRES</v>
      </c>
      <c r="H101" s="4" t="str">
        <f ca="1"/>
        <v>Not Assigned in TPMS!!</v>
      </c>
    </row>
    <row r="102" spans="1:8" x14ac:dyDescent="0.3">
      <c r="A102" t="str">
        <f ca="1"/>
        <v>22365</v>
      </c>
      <c r="B102" s="4">
        <f ca="1"/>
        <v>46070</v>
      </c>
      <c r="C102" t="str">
        <f ca="1"/>
        <v>14 plus days</v>
      </c>
      <c r="D102" t="str">
        <f ca="1"/>
        <v>MICHAEL PEARSON</v>
      </c>
      <c r="E102" t="str">
        <f ca="1"/>
        <v>MPEARS0</v>
      </c>
      <c r="F102" t="str">
        <f ca="1"/>
        <v>MICHAEL PEARSON</v>
      </c>
      <c r="G102" t="str">
        <f ca="1"/>
        <v>MPEARS0</v>
      </c>
      <c r="H102" s="4" t="str">
        <f ca="1"/>
        <v>Not Assigned in TPMS!!</v>
      </c>
    </row>
    <row r="103" spans="1:8" x14ac:dyDescent="0.3">
      <c r="A103" t="str">
        <f ca="1"/>
        <v>23895</v>
      </c>
      <c r="B103" s="4">
        <f ca="1"/>
        <v>46070</v>
      </c>
      <c r="C103" t="str">
        <f ca="1"/>
        <v>14 plus days</v>
      </c>
      <c r="D103" t="str">
        <f ca="1"/>
        <v>ERIC KENNEDY</v>
      </c>
      <c r="E103" t="str">
        <f ca="1"/>
        <v>EKENNED</v>
      </c>
      <c r="F103" t="str">
        <f ca="1"/>
        <v>ERIC KENNEDY</v>
      </c>
      <c r="G103" t="str">
        <f ca="1"/>
        <v>EKENNED</v>
      </c>
      <c r="H103" s="4" t="str">
        <f ca="1"/>
        <v>Not Assigned in TPMS!!</v>
      </c>
    </row>
    <row r="104" spans="1:8" x14ac:dyDescent="0.3">
      <c r="A104" t="str">
        <f ca="1"/>
        <v>37344</v>
      </c>
      <c r="B104" s="4">
        <f ca="1"/>
        <v>46070</v>
      </c>
      <c r="C104" t="str">
        <f ca="1"/>
        <v>14 plus days</v>
      </c>
      <c r="D104" t="str">
        <f ca="1"/>
        <v>SADE LANGSTON</v>
      </c>
      <c r="E104" t="str">
        <f ca="1"/>
        <v>SLANGST</v>
      </c>
      <c r="F104" t="str">
        <f ca="1"/>
        <v>SADE LANGSTON</v>
      </c>
      <c r="G104" t="str">
        <f ca="1"/>
        <v>SLANGST</v>
      </c>
      <c r="H104" s="4" t="str">
        <f ca="1"/>
        <v>Not Assigned in TPMS!!</v>
      </c>
    </row>
    <row r="105" spans="1:8" x14ac:dyDescent="0.3">
      <c r="A105" t="str">
        <f ca="1"/>
        <v>47156</v>
      </c>
      <c r="B105" s="4">
        <f ca="1"/>
        <v>46070</v>
      </c>
      <c r="C105" t="str">
        <f ca="1"/>
        <v>14 plus days</v>
      </c>
      <c r="D105" t="str">
        <f ca="1"/>
        <v>COREY NEWELL</v>
      </c>
      <c r="E105" t="str">
        <f ca="1"/>
        <v>CNEWELL</v>
      </c>
      <c r="F105" t="str">
        <f ca="1"/>
        <v>COREY NEWELL</v>
      </c>
      <c r="G105" t="str">
        <f ca="1"/>
        <v>CNEWELL</v>
      </c>
      <c r="H105" s="4" t="str">
        <f ca="1"/>
        <v>Not Assigned in TPMS!!</v>
      </c>
    </row>
    <row r="106" spans="1:8" x14ac:dyDescent="0.3">
      <c r="A106" t="str">
        <f ca="1"/>
        <v>21159</v>
      </c>
      <c r="B106" s="4">
        <f ca="1"/>
        <v>46069</v>
      </c>
      <c r="C106" t="str">
        <f ca="1"/>
        <v>14 plus days</v>
      </c>
      <c r="D106" t="str">
        <f ca="1"/>
        <v>DILAN ABREU</v>
      </c>
      <c r="E106" t="str">
        <f ca="1"/>
        <v>DABREU</v>
      </c>
      <c r="F106" t="str">
        <f ca="1"/>
        <v>DILAN ABREU</v>
      </c>
      <c r="G106" t="str">
        <f ca="1"/>
        <v>DABREU</v>
      </c>
      <c r="H106" s="4" t="str">
        <f ca="1"/>
        <v>Not Assigned in TPMS!!</v>
      </c>
    </row>
    <row r="107" spans="1:8" x14ac:dyDescent="0.3">
      <c r="A107" t="str">
        <f ca="1"/>
        <v>21793</v>
      </c>
      <c r="B107" s="4">
        <f ca="1"/>
        <v>46069</v>
      </c>
      <c r="C107" t="str">
        <f ca="1"/>
        <v>14 plus days</v>
      </c>
      <c r="D107" t="str">
        <f ca="1"/>
        <v>JUAN TIZOC</v>
      </c>
      <c r="E107" t="str">
        <f ca="1"/>
        <v>JTIZOC</v>
      </c>
      <c r="F107" t="str">
        <f ca="1"/>
        <v>Not Assigned in TPMS!!</v>
      </c>
      <c r="G107" t="str">
        <f ca="1"/>
        <v>Not Assigned in TPMS!!</v>
      </c>
      <c r="H107" s="4" t="str">
        <f ca="1"/>
        <v>Not Assigned in TPMS!!</v>
      </c>
    </row>
    <row r="108" spans="1:8" x14ac:dyDescent="0.3">
      <c r="A108" t="str">
        <f ca="1"/>
        <v>36020</v>
      </c>
      <c r="B108" s="4">
        <f ca="1"/>
        <v>46069</v>
      </c>
      <c r="C108" t="str">
        <f ca="1"/>
        <v>14 plus days</v>
      </c>
      <c r="D108" t="str">
        <f ca="1"/>
        <v>CEDRIC ANDERSON</v>
      </c>
      <c r="E108" t="str">
        <f ca="1"/>
        <v>CANDER4</v>
      </c>
      <c r="F108" t="str">
        <f ca="1"/>
        <v>CEDRIC ANDERSON</v>
      </c>
      <c r="G108" t="str">
        <f ca="1"/>
        <v>CANDER4</v>
      </c>
      <c r="H108" s="4" t="str">
        <f ca="1"/>
        <v>Not Assigned in TPMS!!</v>
      </c>
    </row>
    <row r="109" spans="1:8" x14ac:dyDescent="0.3">
      <c r="A109" t="str">
        <f ca="1"/>
        <v>36273</v>
      </c>
      <c r="B109" s="4">
        <f ca="1"/>
        <v>46069</v>
      </c>
      <c r="C109" t="str">
        <f ca="1"/>
        <v>14 plus days</v>
      </c>
      <c r="D109" t="str">
        <f ca="1"/>
        <v>DYLAN YORK</v>
      </c>
      <c r="E109" t="str">
        <f ca="1"/>
        <v>DYORK</v>
      </c>
      <c r="F109" t="str">
        <f ca="1"/>
        <v>DYLAN YORK</v>
      </c>
      <c r="G109" t="str">
        <f ca="1"/>
        <v>DYORK</v>
      </c>
      <c r="H109" s="4" t="str">
        <f ca="1"/>
        <v>Not Assigned in TPMS!!</v>
      </c>
    </row>
    <row r="110" spans="1:8" x14ac:dyDescent="0.3">
      <c r="A110" t="str">
        <f ca="1"/>
        <v>37149</v>
      </c>
      <c r="B110" s="4">
        <f ca="1"/>
        <v>46069</v>
      </c>
      <c r="C110" t="str">
        <f ca="1"/>
        <v>14 plus days</v>
      </c>
      <c r="D110" t="str">
        <f ca="1"/>
        <v>TERRY RUSSELL</v>
      </c>
      <c r="E110" t="str">
        <f ca="1"/>
        <v>TRUSSE3</v>
      </c>
      <c r="F110" t="str">
        <f ca="1"/>
        <v>TERRY RUSSELL</v>
      </c>
      <c r="G110" t="str">
        <f ca="1"/>
        <v>TRUSSE3</v>
      </c>
      <c r="H110" s="4" t="str">
        <f ca="1"/>
        <v>Not Assigned in TPMS!!</v>
      </c>
    </row>
    <row r="111" spans="1:8" x14ac:dyDescent="0.3">
      <c r="A111" t="str">
        <f ca="1"/>
        <v>46143</v>
      </c>
      <c r="B111" s="4">
        <f ca="1"/>
        <v>46069</v>
      </c>
      <c r="C111" t="str">
        <f ca="1"/>
        <v>14 plus days</v>
      </c>
      <c r="D111" t="str">
        <f ca="1"/>
        <v>CONFESSOR CASTRO</v>
      </c>
      <c r="E111" t="str">
        <f ca="1"/>
        <v>CCAST40</v>
      </c>
      <c r="F111" t="str">
        <f ca="1"/>
        <v>CONFESSOR CASTRO</v>
      </c>
      <c r="G111" t="str">
        <f ca="1"/>
        <v>CCAST40</v>
      </c>
      <c r="H111" s="4" t="str">
        <f ca="1"/>
        <v>Not Assigned in TPMS!!</v>
      </c>
    </row>
    <row r="112" spans="1:8" x14ac:dyDescent="0.3">
      <c r="A112" t="str">
        <f ca="1"/>
        <v>46555</v>
      </c>
      <c r="B112" s="4">
        <f ca="1"/>
        <v>46069</v>
      </c>
      <c r="C112" t="str">
        <f ca="1"/>
        <v>14 plus days</v>
      </c>
      <c r="D112" t="str">
        <f ca="1"/>
        <v>CHRISTOPHER DAVENPORT</v>
      </c>
      <c r="E112" t="str">
        <f ca="1"/>
        <v>CDAVENP</v>
      </c>
      <c r="F112" t="str">
        <f ca="1"/>
        <v>CHRISTOPHER DAVENPORT</v>
      </c>
      <c r="G112" t="str">
        <f ca="1"/>
        <v>CDAVENP</v>
      </c>
      <c r="H112" s="4" t="str">
        <f ca="1"/>
        <v>Not Assigned in TPMS!!</v>
      </c>
    </row>
    <row r="113" spans="1:8" x14ac:dyDescent="0.3">
      <c r="A113" t="str">
        <f ca="1"/>
        <v>47021</v>
      </c>
      <c r="B113" s="4">
        <f ca="1"/>
        <v>46069</v>
      </c>
      <c r="C113" t="str">
        <f ca="1"/>
        <v>14 plus days</v>
      </c>
      <c r="D113" t="str">
        <f ca="1"/>
        <v>MICHAEL BORGES</v>
      </c>
      <c r="E113" t="str">
        <f ca="1"/>
        <v>MBORGES</v>
      </c>
      <c r="F113" t="str">
        <f ca="1"/>
        <v>MICHAEL BORGES</v>
      </c>
      <c r="G113" t="str">
        <f ca="1"/>
        <v>MBORGES</v>
      </c>
      <c r="H113" s="4" t="str">
        <f ca="1"/>
        <v>Not Assigned in TPMS!!</v>
      </c>
    </row>
    <row r="114" spans="1:8" x14ac:dyDescent="0.3">
      <c r="A114" t="str">
        <f ca="1"/>
        <v>61432</v>
      </c>
      <c r="B114" s="4">
        <f ca="1"/>
        <v>46069</v>
      </c>
      <c r="C114" t="str">
        <f ca="1"/>
        <v>14 plus days</v>
      </c>
      <c r="D114" t="str">
        <f ca="1"/>
        <v>ADAM BEHLER</v>
      </c>
      <c r="E114" t="str">
        <f ca="1"/>
        <v>ABEHLE</v>
      </c>
      <c r="F114" t="str">
        <f ca="1"/>
        <v>ADAM BEHLER</v>
      </c>
      <c r="G114" t="str">
        <f ca="1"/>
        <v>ABEHLE</v>
      </c>
      <c r="H114" s="4" t="str">
        <f ca="1"/>
        <v>Not Assigned in TPMS!!</v>
      </c>
    </row>
    <row r="115" spans="1:8" x14ac:dyDescent="0.3">
      <c r="A115" t="str">
        <f ca="1"/>
        <v>61444</v>
      </c>
      <c r="B115" s="4">
        <f ca="1"/>
        <v>46069</v>
      </c>
      <c r="C115" t="str">
        <f ca="1"/>
        <v>14 plus days</v>
      </c>
      <c r="D115" t="str">
        <f ca="1"/>
        <v>OMAR VANEGAS</v>
      </c>
      <c r="E115" t="str">
        <f ca="1"/>
        <v>OVANEGA</v>
      </c>
      <c r="F115" t="str">
        <f ca="1"/>
        <v>OMAR VANEGAS</v>
      </c>
      <c r="G115" t="str">
        <f ca="1"/>
        <v>OVANEGA</v>
      </c>
      <c r="H115" s="4" t="str">
        <f ca="1"/>
        <v>Not Assigned in TPMS!!</v>
      </c>
    </row>
    <row r="116" spans="1:8" x14ac:dyDescent="0.3">
      <c r="A116" t="str">
        <f ca="1"/>
        <v>61851</v>
      </c>
      <c r="B116" s="4">
        <f ca="1"/>
        <v>46069</v>
      </c>
      <c r="C116" t="str">
        <f ca="1"/>
        <v>14 plus days</v>
      </c>
      <c r="D116" t="str">
        <f ca="1"/>
        <v>JOHN DIMINO</v>
      </c>
      <c r="E116" t="str">
        <f ca="1"/>
        <v>JDIMINO</v>
      </c>
      <c r="F116" t="str">
        <f ca="1"/>
        <v>JOHN DIMINO</v>
      </c>
      <c r="G116" t="str">
        <f ca="1"/>
        <v>JDIMINO</v>
      </c>
      <c r="H116" s="4" t="str">
        <f ca="1"/>
        <v>Not Assigned in TPMS!!</v>
      </c>
    </row>
    <row r="117" spans="1:8" x14ac:dyDescent="0.3">
      <c r="A117" t="str">
        <f ca="1"/>
        <v>21557</v>
      </c>
      <c r="B117" s="4">
        <f ca="1"/>
        <v>46067</v>
      </c>
      <c r="C117" t="str">
        <f ca="1"/>
        <v>14 plus days</v>
      </c>
      <c r="D117" t="str">
        <f ca="1"/>
        <v>JAMES CHISOLM</v>
      </c>
      <c r="E117" t="str">
        <f ca="1"/>
        <v>JCHISOL</v>
      </c>
      <c r="F117" t="str">
        <f ca="1"/>
        <v>JAMES CHISOLM</v>
      </c>
      <c r="G117" t="str">
        <f ca="1"/>
        <v>JCHISOL</v>
      </c>
      <c r="H117" s="4" t="str">
        <f ca="1"/>
        <v>Not Assigned in TPMS!!</v>
      </c>
    </row>
    <row r="118" spans="1:8" x14ac:dyDescent="0.3">
      <c r="A118" t="str">
        <f ca="1"/>
        <v>37239</v>
      </c>
      <c r="B118" s="4">
        <f ca="1"/>
        <v>46066</v>
      </c>
      <c r="C118" t="str">
        <f ca="1"/>
        <v>14 plus days</v>
      </c>
      <c r="D118" t="str">
        <f ca="1"/>
        <v>KENNETH BERRIAN</v>
      </c>
      <c r="E118" t="str">
        <f ca="1"/>
        <v>KBERRIA</v>
      </c>
      <c r="F118" t="str">
        <f ca="1"/>
        <v>KENNETH BERRIAN</v>
      </c>
      <c r="G118" t="str">
        <f ca="1"/>
        <v>KBERRIA</v>
      </c>
      <c r="H118" s="4" t="str">
        <f ca="1"/>
        <v>Not Assigned in TPMS!!</v>
      </c>
    </row>
    <row r="119" spans="1:8" x14ac:dyDescent="0.3">
      <c r="A119" t="str">
        <f ca="1"/>
        <v>61310</v>
      </c>
      <c r="B119" s="4">
        <f ca="1"/>
        <v>46066</v>
      </c>
      <c r="C119" t="str">
        <f ca="1"/>
        <v>14 plus days</v>
      </c>
      <c r="D119" t="str">
        <f ca="1"/>
        <v>SEDIQULLAH QADERI</v>
      </c>
      <c r="E119" t="str">
        <f ca="1"/>
        <v>SQADERI</v>
      </c>
      <c r="F119" t="str">
        <f ca="1"/>
        <v>SEDIQULLAH QADERI</v>
      </c>
      <c r="G119" t="str">
        <f ca="1"/>
        <v>SQADERI</v>
      </c>
      <c r="H119" s="4" t="str">
        <f ca="1"/>
        <v>Not Assigned in TPMS!!</v>
      </c>
    </row>
    <row r="120" spans="1:8" x14ac:dyDescent="0.3">
      <c r="A120" t="str">
        <f ca="1"/>
        <v>23473</v>
      </c>
      <c r="B120" s="4">
        <f ca="1"/>
        <v>46065</v>
      </c>
      <c r="C120" t="str">
        <f ca="1"/>
        <v>21 plus days</v>
      </c>
      <c r="D120" t="str">
        <f ca="1"/>
        <v>EZEQUIEL ARES</v>
      </c>
      <c r="E120" t="str">
        <f ca="1"/>
        <v>EARES</v>
      </c>
      <c r="F120" t="str">
        <f ca="1"/>
        <v>EZEQUIEL ARES</v>
      </c>
      <c r="G120" t="str">
        <f ca="1"/>
        <v>EARES</v>
      </c>
      <c r="H120" s="4" t="str">
        <f ca="1"/>
        <v>Not Assigned in TPMS!!</v>
      </c>
    </row>
    <row r="121" spans="1:8" x14ac:dyDescent="0.3">
      <c r="A121" t="str">
        <f ca="1"/>
        <v>36202</v>
      </c>
      <c r="B121" s="4">
        <f ca="1"/>
        <v>46065</v>
      </c>
      <c r="C121" t="str">
        <f ca="1"/>
        <v>21 plus days</v>
      </c>
      <c r="D121" t="str">
        <f ca="1"/>
        <v>BAQIR BAQIR</v>
      </c>
      <c r="E121" t="str">
        <f ca="1"/>
        <v>BBAQIR</v>
      </c>
      <c r="F121" t="str">
        <f ca="1"/>
        <v>BAQIR BAQIR</v>
      </c>
      <c r="G121" t="str">
        <f ca="1"/>
        <v>BBAQIR</v>
      </c>
      <c r="H121" s="4" t="str">
        <f ca="1"/>
        <v>Not Assigned in TPMS!!</v>
      </c>
    </row>
    <row r="122" spans="1:8" x14ac:dyDescent="0.3">
      <c r="A122" t="str">
        <f ca="1"/>
        <v>36690</v>
      </c>
      <c r="B122" s="4">
        <f ca="1"/>
        <v>46065</v>
      </c>
      <c r="C122" t="str">
        <f ca="1"/>
        <v>21 plus days</v>
      </c>
      <c r="D122" t="str">
        <f ca="1"/>
        <v>SAMUEL PITTMAN</v>
      </c>
      <c r="E122" t="str">
        <f ca="1"/>
        <v>SPITTM4</v>
      </c>
      <c r="F122" t="str">
        <f ca="1"/>
        <v>SAMUEL PITTMAN</v>
      </c>
      <c r="G122" t="str">
        <f ca="1"/>
        <v>SPITTM4</v>
      </c>
      <c r="H122" s="4" t="str">
        <f ca="1"/>
        <v>Not Assigned in TPMS!!</v>
      </c>
    </row>
    <row r="123" spans="1:8" x14ac:dyDescent="0.3">
      <c r="A123" t="str">
        <f ca="1"/>
        <v>23169</v>
      </c>
      <c r="B123" s="4">
        <f ca="1"/>
        <v>46064</v>
      </c>
      <c r="C123" t="str">
        <f ca="1"/>
        <v>21 plus days</v>
      </c>
      <c r="D123" t="str">
        <f ca="1"/>
        <v>JOSEPH HENDERSON</v>
      </c>
      <c r="E123" t="str">
        <f ca="1"/>
        <v>JHENDE2</v>
      </c>
      <c r="F123" t="str">
        <f ca="1"/>
        <v>JOSEPH HENDERSON</v>
      </c>
      <c r="G123" t="str">
        <f ca="1"/>
        <v>JHENDE2</v>
      </c>
      <c r="H123" s="4" t="str">
        <f ca="1"/>
        <v>Not Assigned in TPMS!!</v>
      </c>
    </row>
    <row r="124" spans="1:8" x14ac:dyDescent="0.3">
      <c r="A124" t="str">
        <f ca="1"/>
        <v>36655</v>
      </c>
      <c r="B124" s="4">
        <f ca="1"/>
        <v>46064</v>
      </c>
      <c r="C124" t="str">
        <f ca="1"/>
        <v>21 plus days</v>
      </c>
      <c r="D124" t="str">
        <f ca="1"/>
        <v>PATRICK SKOCELAS</v>
      </c>
      <c r="E124" t="str">
        <f ca="1"/>
        <v>PSKOCEL</v>
      </c>
      <c r="F124" t="str">
        <f ca="1"/>
        <v>PATRICK SKOCELAS</v>
      </c>
      <c r="G124" t="str">
        <f ca="1"/>
        <v>PSKOCEL</v>
      </c>
      <c r="H124" s="4" t="str">
        <f ca="1"/>
        <v>Not Assigned in TPMS!!</v>
      </c>
    </row>
    <row r="125" spans="1:8" x14ac:dyDescent="0.3">
      <c r="A125" t="str">
        <f ca="1"/>
        <v>37306</v>
      </c>
      <c r="B125" s="4">
        <f ca="1"/>
        <v>46064</v>
      </c>
      <c r="C125" t="str">
        <f ca="1"/>
        <v>21 plus days</v>
      </c>
      <c r="D125" t="str">
        <f ca="1"/>
        <v>BRETT WOLFF</v>
      </c>
      <c r="E125" t="str">
        <f ca="1"/>
        <v>BWOLFF</v>
      </c>
      <c r="F125" t="str">
        <f ca="1"/>
        <v>BRETT WOLFF</v>
      </c>
      <c r="G125" t="str">
        <f ca="1"/>
        <v>BWOLFF</v>
      </c>
      <c r="H125" s="4" t="str">
        <f ca="1"/>
        <v>Not Assigned in TPMS!!</v>
      </c>
    </row>
    <row r="126" spans="1:8" x14ac:dyDescent="0.3">
      <c r="A126" t="str">
        <f ca="1"/>
        <v>46489</v>
      </c>
      <c r="B126" s="4">
        <f ca="1"/>
        <v>46064</v>
      </c>
      <c r="C126" t="str">
        <f ca="1"/>
        <v>21 plus days</v>
      </c>
      <c r="D126" t="str">
        <f ca="1"/>
        <v>KALEB REED</v>
      </c>
      <c r="E126" t="str">
        <f ca="1"/>
        <v>KREED4</v>
      </c>
      <c r="F126" t="str">
        <f ca="1"/>
        <v>KALEB REED</v>
      </c>
      <c r="G126" t="str">
        <f ca="1"/>
        <v>KREED4</v>
      </c>
      <c r="H126" s="4" t="str">
        <f ca="1"/>
        <v>Not Assigned in TPMS!!</v>
      </c>
    </row>
    <row r="127" spans="1:8" x14ac:dyDescent="0.3">
      <c r="A127" t="str">
        <f ca="1"/>
        <v>61118</v>
      </c>
      <c r="B127" s="4">
        <f ca="1"/>
        <v>46064</v>
      </c>
      <c r="C127" t="str">
        <f ca="1"/>
        <v>21 plus days</v>
      </c>
      <c r="D127" t="str">
        <f ca="1"/>
        <v>QUENTON DOUGLAS</v>
      </c>
      <c r="E127" t="str">
        <f ca="1"/>
        <v>QDOUGLA</v>
      </c>
      <c r="F127" t="str">
        <f ca="1"/>
        <v>ALFREDO GONZALEZ</v>
      </c>
      <c r="G127" t="str">
        <f ca="1"/>
        <v>AGON248</v>
      </c>
      <c r="H127" s="4" t="str">
        <f ca="1"/>
        <v>Not Assigned in TPMS!!</v>
      </c>
    </row>
    <row r="128" spans="1:8" x14ac:dyDescent="0.3">
      <c r="A128" t="str">
        <f ca="1"/>
        <v>22240</v>
      </c>
      <c r="B128" s="4">
        <f ca="1"/>
        <v>46062</v>
      </c>
      <c r="C128" t="str">
        <f ca="1"/>
        <v>21 plus days</v>
      </c>
      <c r="D128" t="str">
        <f ca="1"/>
        <v>NUHIBULLAH ISTNIKEAI</v>
      </c>
      <c r="E128" t="str">
        <f ca="1"/>
        <v>RESEARCH!!</v>
      </c>
      <c r="F128" t="str">
        <f ca="1"/>
        <v>MUHIBULLAH ISTANIKZAI</v>
      </c>
      <c r="G128" t="str">
        <f ca="1"/>
        <v>MISTANI</v>
      </c>
      <c r="H128" s="4" t="str">
        <f ca="1"/>
        <v>Not Assigned in TPMS!!</v>
      </c>
    </row>
    <row r="129" spans="1:8" x14ac:dyDescent="0.3">
      <c r="A129" t="str">
        <f ca="1"/>
        <v>36113</v>
      </c>
      <c r="B129" s="4">
        <f ca="1"/>
        <v>46062</v>
      </c>
      <c r="C129" t="str">
        <f ca="1"/>
        <v>21 plus days</v>
      </c>
      <c r="D129" t="str">
        <f ca="1"/>
        <v>GEORGE LOPEZ</v>
      </c>
      <c r="E129" t="str">
        <f ca="1"/>
        <v>GLOPEZ6</v>
      </c>
      <c r="F129" t="str">
        <f ca="1"/>
        <v>GEORGE LOPEZ</v>
      </c>
      <c r="G129" t="str">
        <f ca="1"/>
        <v>GLOPEZ6</v>
      </c>
      <c r="H129" s="4" t="str">
        <f ca="1"/>
        <v>Not Assigned in TPMS!!</v>
      </c>
    </row>
    <row r="130" spans="1:8" x14ac:dyDescent="0.3">
      <c r="A130" t="str">
        <f ca="1"/>
        <v>36196</v>
      </c>
      <c r="B130" s="4">
        <f ca="1"/>
        <v>46062</v>
      </c>
      <c r="C130" t="str">
        <f ca="1"/>
        <v>21 plus days</v>
      </c>
      <c r="D130" t="str">
        <f ca="1"/>
        <v>JAMES SABADO</v>
      </c>
      <c r="E130" t="str">
        <f ca="1"/>
        <v>JSABADO</v>
      </c>
      <c r="F130" t="str">
        <f ca="1"/>
        <v>Not Assigned in TPMS!!</v>
      </c>
      <c r="G130" t="str">
        <f ca="1"/>
        <v>Not Assigned in TPMS!!</v>
      </c>
      <c r="H130" s="4" t="str">
        <f ca="1"/>
        <v>Not Assigned in TPMS!!</v>
      </c>
    </row>
    <row r="131" spans="1:8" x14ac:dyDescent="0.3">
      <c r="A131" t="str">
        <f ca="1"/>
        <v>36842</v>
      </c>
      <c r="B131" s="4">
        <f ca="1"/>
        <v>46062</v>
      </c>
      <c r="C131" t="str">
        <f ca="1"/>
        <v>21 plus days</v>
      </c>
      <c r="D131" t="str">
        <f ca="1"/>
        <v>JOHN LINDSLEY</v>
      </c>
      <c r="E131" t="str">
        <f ca="1"/>
        <v>JLINDSL</v>
      </c>
      <c r="F131" t="str">
        <f ca="1"/>
        <v>JOHN LINDSLEY</v>
      </c>
      <c r="G131" t="str">
        <f ca="1"/>
        <v>JLINDSL</v>
      </c>
      <c r="H131" s="4" t="str">
        <f ca="1"/>
        <v>Not Assigned in TPMS!!</v>
      </c>
    </row>
    <row r="132" spans="1:8" x14ac:dyDescent="0.3">
      <c r="A132" t="str">
        <f ca="1"/>
        <v>37342</v>
      </c>
      <c r="B132" s="4">
        <f ca="1"/>
        <v>46062</v>
      </c>
      <c r="C132" t="str">
        <f ca="1"/>
        <v>21 plus days</v>
      </c>
      <c r="D132" t="str">
        <f ca="1"/>
        <v>THEODORE WHITE</v>
      </c>
      <c r="E132" t="str">
        <f ca="1"/>
        <v>TWHITE0</v>
      </c>
      <c r="F132" t="str">
        <f ca="1"/>
        <v>THEODORE WHITE</v>
      </c>
      <c r="G132" t="str">
        <f ca="1"/>
        <v>TWHITE0</v>
      </c>
      <c r="H132" s="4" t="str">
        <f ca="1"/>
        <v>Not Assigned in TPMS!!</v>
      </c>
    </row>
    <row r="133" spans="1:8" x14ac:dyDescent="0.3">
      <c r="A133" t="str">
        <f ca="1"/>
        <v>46577</v>
      </c>
      <c r="B133" s="4">
        <f ca="1"/>
        <v>46062</v>
      </c>
      <c r="C133" t="str">
        <f ca="1"/>
        <v>21 plus days</v>
      </c>
      <c r="D133" t="str">
        <f ca="1"/>
        <v>TYRONE MURRELL</v>
      </c>
      <c r="E133" t="str">
        <f ca="1"/>
        <v>TMURREL</v>
      </c>
      <c r="F133" t="str">
        <f ca="1"/>
        <v>TYRONE MURRELL</v>
      </c>
      <c r="G133" t="str">
        <f ca="1"/>
        <v>TMURREL</v>
      </c>
      <c r="H133" s="4" t="str">
        <f ca="1"/>
        <v>Not Assigned in TPMS!!</v>
      </c>
    </row>
    <row r="134" spans="1:8" x14ac:dyDescent="0.3">
      <c r="A134" t="str">
        <f ca="1"/>
        <v>46621</v>
      </c>
      <c r="B134" s="4">
        <f ca="1"/>
        <v>46062</v>
      </c>
      <c r="C134" t="str">
        <f ca="1"/>
        <v>21 plus days</v>
      </c>
      <c r="D134" t="str">
        <f ca="1"/>
        <v>RODRICK JONES</v>
      </c>
      <c r="E134" t="str">
        <f ca="1"/>
        <v>RJONES6</v>
      </c>
      <c r="F134" t="str">
        <f ca="1"/>
        <v>RODRICK JONES</v>
      </c>
      <c r="G134" t="str">
        <f ca="1"/>
        <v>RJONES6</v>
      </c>
      <c r="H134" s="4" t="str">
        <f ca="1"/>
        <v>Not Assigned in TPMS!!</v>
      </c>
    </row>
    <row r="135" spans="1:8" x14ac:dyDescent="0.3">
      <c r="A135" t="str">
        <f ca="1"/>
        <v>61302</v>
      </c>
      <c r="B135" s="4">
        <f ca="1"/>
        <v>46062</v>
      </c>
      <c r="C135" t="str">
        <f ca="1"/>
        <v>21 plus days</v>
      </c>
      <c r="D135" t="str">
        <f ca="1"/>
        <v>MOHAMMAD NIZAM</v>
      </c>
      <c r="E135" t="str">
        <f ca="1"/>
        <v>RESEARCH!!</v>
      </c>
      <c r="F135" t="str">
        <f ca="1"/>
        <v>MOHAMMAD HAROON NIZAM</v>
      </c>
      <c r="G135" t="str">
        <f ca="1"/>
        <v>MNIZAM</v>
      </c>
      <c r="H135" s="4" t="str">
        <f ca="1"/>
        <v>Not Assigned in TPMS!!</v>
      </c>
    </row>
    <row r="136" spans="1:8" x14ac:dyDescent="0.3">
      <c r="A136" t="str">
        <f ca="1"/>
        <v>23597</v>
      </c>
      <c r="B136" s="4">
        <f ca="1"/>
        <v>46060</v>
      </c>
      <c r="C136" t="str">
        <f ca="1"/>
        <v>21 plus days</v>
      </c>
      <c r="D136" t="str">
        <f ca="1"/>
        <v>VICTOR CMELA</v>
      </c>
      <c r="E136" t="str">
        <f ca="1"/>
        <v>VCMELA</v>
      </c>
      <c r="F136" t="str">
        <f ca="1"/>
        <v>VICTOR CMELA</v>
      </c>
      <c r="G136" t="str">
        <f ca="1"/>
        <v>VCMELA</v>
      </c>
      <c r="H136" s="4" t="str">
        <f ca="1"/>
        <v>Not Assigned in TPMS!!</v>
      </c>
    </row>
    <row r="137" spans="1:8" x14ac:dyDescent="0.3">
      <c r="A137" t="str">
        <f ca="1"/>
        <v>36882</v>
      </c>
      <c r="B137" s="4">
        <f ca="1"/>
        <v>46059</v>
      </c>
      <c r="C137" t="str">
        <f ca="1"/>
        <v>21 plus days</v>
      </c>
      <c r="D137" t="str">
        <f ca="1"/>
        <v>RENE CORTEZ</v>
      </c>
      <c r="E137" t="str">
        <f ca="1"/>
        <v>RCORTEZ</v>
      </c>
      <c r="F137" t="str">
        <f ca="1"/>
        <v>RENE CORTEZ</v>
      </c>
      <c r="G137" t="str">
        <f ca="1"/>
        <v>RCORTEZ</v>
      </c>
      <c r="H137" s="4" t="str">
        <f ca="1"/>
        <v>Not Assigned in TPMS!!</v>
      </c>
    </row>
    <row r="138" spans="1:8" x14ac:dyDescent="0.3">
      <c r="A138" t="str">
        <f ca="1"/>
        <v>46511</v>
      </c>
      <c r="B138" s="4">
        <f ca="1"/>
        <v>46059</v>
      </c>
      <c r="C138" t="str">
        <f ca="1"/>
        <v>21 plus days</v>
      </c>
      <c r="D138" t="str">
        <f ca="1"/>
        <v>SAIFUDIN SANGIN</v>
      </c>
      <c r="E138" t="str">
        <f ca="1"/>
        <v>SFNU0</v>
      </c>
      <c r="F138" t="str">
        <f ca="1"/>
        <v>SAIFUDIN SANGIN</v>
      </c>
      <c r="G138" t="str">
        <f ca="1"/>
        <v>SFNU0</v>
      </c>
      <c r="H138" s="4" t="str">
        <f ca="1"/>
        <v>Not Assigned in TPMS!!</v>
      </c>
    </row>
    <row r="139" spans="1:8" x14ac:dyDescent="0.3">
      <c r="A139" t="str">
        <f ca="1"/>
        <v>46560</v>
      </c>
      <c r="B139" s="4">
        <f ca="1"/>
        <v>46059</v>
      </c>
      <c r="C139" t="str">
        <f ca="1"/>
        <v>21 plus days</v>
      </c>
      <c r="D139" t="str">
        <f ca="1"/>
        <v>ROBERT KRETSCHMER</v>
      </c>
      <c r="E139" t="str">
        <f ca="1"/>
        <v>RKRETSC</v>
      </c>
      <c r="F139" t="str">
        <f ca="1"/>
        <v>ROBERT KRETSCHMER</v>
      </c>
      <c r="G139" t="str">
        <f ca="1"/>
        <v>RKRETSC</v>
      </c>
      <c r="H139" s="4" t="str">
        <f ca="1"/>
        <v>Not Assigned in TPMS!!</v>
      </c>
    </row>
    <row r="140" spans="1:8" x14ac:dyDescent="0.3">
      <c r="A140" t="str">
        <f ca="1"/>
        <v>46630</v>
      </c>
      <c r="B140" s="4">
        <f ca="1"/>
        <v>46059</v>
      </c>
      <c r="C140" t="str">
        <f ca="1"/>
        <v>21 plus days</v>
      </c>
      <c r="D140" t="str">
        <f ca="1"/>
        <v>WILLIAM POE</v>
      </c>
      <c r="E140" t="str">
        <f ca="1"/>
        <v>WPOE1</v>
      </c>
      <c r="F140" t="str">
        <f ca="1"/>
        <v>WILLIAM POE</v>
      </c>
      <c r="G140" t="str">
        <f ca="1"/>
        <v>WPOE1</v>
      </c>
      <c r="H140" s="4" t="str">
        <f ca="1"/>
        <v>Not Assigned in TPMS!!</v>
      </c>
    </row>
    <row r="141" spans="1:8" x14ac:dyDescent="0.3">
      <c r="A141" t="str">
        <f ca="1"/>
        <v>61154</v>
      </c>
      <c r="B141" s="4">
        <f ca="1"/>
        <v>46059</v>
      </c>
      <c r="C141" t="str">
        <f ca="1"/>
        <v>21 plus days</v>
      </c>
      <c r="D141" t="str">
        <f ca="1"/>
        <v>ROY RAMSEY</v>
      </c>
      <c r="E141" t="str">
        <f ca="1"/>
        <v>RRAMSE1</v>
      </c>
      <c r="F141" t="str">
        <f ca="1"/>
        <v>ROY RAMSEY</v>
      </c>
      <c r="G141" t="str">
        <f ca="1"/>
        <v>RRAMSE1</v>
      </c>
      <c r="H141" s="4" t="str">
        <f ca="1"/>
        <v>Not Assigned in TPMS!!</v>
      </c>
    </row>
    <row r="142" spans="1:8" x14ac:dyDescent="0.3">
      <c r="A142" t="str">
        <f ca="1"/>
        <v>46404</v>
      </c>
      <c r="B142" s="4">
        <f ca="1"/>
        <v>46058</v>
      </c>
      <c r="C142" t="str">
        <f ca="1"/>
        <v>28 plus days</v>
      </c>
      <c r="D142" t="str">
        <f ca="1"/>
        <v>MARTIN RODRIGUEZ</v>
      </c>
      <c r="E142" t="str">
        <f ca="1"/>
        <v>MROD198</v>
      </c>
      <c r="F142" t="str">
        <f ca="1"/>
        <v>MARTIN RODRIGUEZ</v>
      </c>
      <c r="G142" t="str">
        <f ca="1"/>
        <v>MROD198</v>
      </c>
      <c r="H142" s="4" t="str">
        <f ca="1"/>
        <v>Not Assigned in TPMS!!</v>
      </c>
    </row>
    <row r="143" spans="1:8" x14ac:dyDescent="0.3">
      <c r="A143" t="str">
        <f ca="1"/>
        <v>46863</v>
      </c>
      <c r="B143" s="4">
        <f ca="1"/>
        <v>46058</v>
      </c>
      <c r="C143" t="str">
        <f ca="1"/>
        <v>28 plus days</v>
      </c>
      <c r="D143" t="str">
        <f ca="1"/>
        <v>ANTHONY ARNOLD</v>
      </c>
      <c r="E143" t="str">
        <f ca="1"/>
        <v>AARNOLD</v>
      </c>
      <c r="F143" t="str">
        <f ca="1"/>
        <v>ANTHONY ARNOLD</v>
      </c>
      <c r="G143" t="str">
        <f ca="1"/>
        <v>AARNOLD</v>
      </c>
      <c r="H143" s="4" t="str">
        <f ca="1"/>
        <v>Not Assigned in TPMS!!</v>
      </c>
    </row>
    <row r="144" spans="1:8" x14ac:dyDescent="0.3">
      <c r="A144" t="str">
        <f ca="1"/>
        <v>37241</v>
      </c>
      <c r="B144" s="4">
        <f ca="1"/>
        <v>46057</v>
      </c>
      <c r="C144" t="str">
        <f ca="1"/>
        <v>28 plus days</v>
      </c>
      <c r="D144" t="str">
        <f ca="1"/>
        <v>MICHAEL JONES</v>
      </c>
      <c r="E144" t="str">
        <f ca="1"/>
        <v>MJONE10</v>
      </c>
      <c r="F144" t="str">
        <f ca="1"/>
        <v>MICHAEL JONES</v>
      </c>
      <c r="G144" t="str">
        <f ca="1"/>
        <v>MJONE10</v>
      </c>
      <c r="H144" s="4" t="str">
        <f ca="1"/>
        <v>Not Assigned in TPMS!!</v>
      </c>
    </row>
    <row r="145" spans="1:8" x14ac:dyDescent="0.3">
      <c r="A145" t="str">
        <f ca="1"/>
        <v>61001</v>
      </c>
      <c r="B145" s="4">
        <f ca="1"/>
        <v>46057</v>
      </c>
      <c r="C145" t="str">
        <f ca="1"/>
        <v>28 plus days</v>
      </c>
      <c r="D145" t="str">
        <f ca="1"/>
        <v>TARONNE HENDERSON</v>
      </c>
      <c r="E145" t="str">
        <f ca="1"/>
        <v>THENDER</v>
      </c>
      <c r="F145" t="str">
        <f ca="1"/>
        <v>TARONNE HENDERSON</v>
      </c>
      <c r="G145" t="str">
        <f ca="1"/>
        <v>THENDER</v>
      </c>
      <c r="H145" s="4" t="str">
        <f ca="1"/>
        <v>Not Assigned in TPMS!!</v>
      </c>
    </row>
    <row r="146" spans="1:8" x14ac:dyDescent="0.3">
      <c r="A146" t="str">
        <f ca="1"/>
        <v>71003</v>
      </c>
      <c r="B146" s="4">
        <f ca="1"/>
        <v>46057</v>
      </c>
      <c r="C146" t="str">
        <f ca="1"/>
        <v>28 plus days</v>
      </c>
      <c r="D146" t="str">
        <f ca="1"/>
        <v>AMBER KADARIYA</v>
      </c>
      <c r="E146" t="str">
        <f ca="1"/>
        <v>AKADARI</v>
      </c>
      <c r="F146" t="str">
        <f ca="1"/>
        <v>AMBER KADARIYA</v>
      </c>
      <c r="G146" t="str">
        <f ca="1"/>
        <v>AKADARI</v>
      </c>
      <c r="H146" s="4" t="str">
        <f ca="1"/>
        <v>Not Assigned in TPMS!!</v>
      </c>
    </row>
    <row r="147" spans="1:8" x14ac:dyDescent="0.3">
      <c r="A147" t="str">
        <f ca="1"/>
        <v>36953</v>
      </c>
      <c r="B147" s="4">
        <f ca="1"/>
        <v>46057</v>
      </c>
      <c r="C147" t="str">
        <f ca="1"/>
        <v>28 plus days</v>
      </c>
      <c r="D147" t="str">
        <f ca="1"/>
        <v>WYATT VANDEVELDE</v>
      </c>
      <c r="E147" t="str">
        <f ca="1"/>
        <v>WVANDEV</v>
      </c>
      <c r="F147" t="str">
        <f ca="1"/>
        <v>WYATT VANDEVELDE</v>
      </c>
      <c r="G147" t="str">
        <f ca="1"/>
        <v>WVANDEV</v>
      </c>
      <c r="H147" s="4" t="str">
        <f ca="1"/>
        <v>Not on HR File</v>
      </c>
    </row>
    <row r="148" spans="1:8" x14ac:dyDescent="0.3">
      <c r="A148" t="str">
        <f ca="1"/>
        <v>61577</v>
      </c>
      <c r="B148" s="4">
        <f ca="1"/>
        <v>46056</v>
      </c>
      <c r="C148" t="str">
        <f ca="1"/>
        <v>28 plus days</v>
      </c>
      <c r="D148" t="str">
        <f ca="1"/>
        <v>RAYMOND DELEKTA</v>
      </c>
      <c r="E148" t="str">
        <f ca="1"/>
        <v>RDELEKT</v>
      </c>
      <c r="F148" t="str">
        <f ca="1"/>
        <v>RAYMOND DELEKTA</v>
      </c>
      <c r="G148" t="str">
        <f ca="1"/>
        <v>RDELEKT</v>
      </c>
      <c r="H148" s="4" t="str">
        <f ca="1"/>
        <v>Not Assigned in TPMS!!</v>
      </c>
    </row>
    <row r="149" spans="1:8" x14ac:dyDescent="0.3">
      <c r="A149" t="str">
        <f ca="1"/>
        <v>47098</v>
      </c>
      <c r="B149" s="4">
        <f ca="1"/>
        <v>46056</v>
      </c>
      <c r="C149" t="str">
        <f ca="1"/>
        <v>28 plus days</v>
      </c>
      <c r="D149" t="str">
        <f ca="1"/>
        <v>SCOTT SAUR</v>
      </c>
      <c r="E149" t="str">
        <f ca="1"/>
        <v>SSAUR</v>
      </c>
      <c r="F149" t="str">
        <f ca="1"/>
        <v>Not assigned in TPMS!!</v>
      </c>
      <c r="G149" t="str">
        <f ca="1"/>
        <v>Not assigned in TPMS!!</v>
      </c>
      <c r="H149" s="4" t="str">
        <f ca="1"/>
        <v>Not assigned in TPMS!!</v>
      </c>
    </row>
    <row r="150" spans="1:8" x14ac:dyDescent="0.3">
      <c r="A150" t="str">
        <f ca="1"/>
        <v>24118</v>
      </c>
      <c r="B150" s="4">
        <f ca="1"/>
        <v>46055</v>
      </c>
      <c r="C150" t="str">
        <f ca="1"/>
        <v>28 plus days</v>
      </c>
      <c r="D150" t="str">
        <f ca="1"/>
        <v>VICTOR ALVAREZ</v>
      </c>
      <c r="E150" t="str">
        <f ca="1"/>
        <v>VALVAR2</v>
      </c>
      <c r="F150" t="str">
        <f ca="1"/>
        <v>VICTOR ALVAREZ</v>
      </c>
      <c r="G150" t="str">
        <f ca="1"/>
        <v>VALVAR2</v>
      </c>
      <c r="H150" s="4" t="str">
        <f ca="1"/>
        <v>Not Assigned in TPMS!!</v>
      </c>
    </row>
    <row r="151" spans="1:8" x14ac:dyDescent="0.3">
      <c r="A151" t="str">
        <f ca="1"/>
        <v>47024</v>
      </c>
      <c r="B151" s="4">
        <f ca="1"/>
        <v>46055</v>
      </c>
      <c r="C151" t="str">
        <f ca="1"/>
        <v>28 plus days</v>
      </c>
      <c r="D151" t="str">
        <f ca="1"/>
        <v>RICKEY MOTTLEY</v>
      </c>
      <c r="E151" t="str">
        <f ca="1"/>
        <v>RMOTTLE</v>
      </c>
      <c r="F151" t="str">
        <f ca="1"/>
        <v>RICKEY MOTTLEY</v>
      </c>
      <c r="G151" t="str">
        <f ca="1"/>
        <v>RMOTTLE</v>
      </c>
      <c r="H151" s="4" t="str">
        <f ca="1"/>
        <v>Not Assigned in TPMS!!</v>
      </c>
    </row>
    <row r="152" spans="1:8" x14ac:dyDescent="0.3">
      <c r="A152" t="str">
        <f ca="1"/>
        <v>47086</v>
      </c>
      <c r="B152" s="4">
        <f ca="1"/>
        <v>46055</v>
      </c>
      <c r="C152" t="str">
        <f ca="1"/>
        <v>28 plus days</v>
      </c>
      <c r="D152" t="str">
        <f ca="1"/>
        <v>CONRAD FUCHS</v>
      </c>
      <c r="E152" t="str">
        <f ca="1"/>
        <v>CFUCHS</v>
      </c>
      <c r="F152" t="str">
        <f ca="1"/>
        <v>CONRAD FUCHS</v>
      </c>
      <c r="G152" t="str">
        <f ca="1"/>
        <v>CFUCHS</v>
      </c>
      <c r="H152" s="4" t="str">
        <f ca="1"/>
        <v>Not Assigned in TPMS!!</v>
      </c>
    </row>
    <row r="153" spans="1:8" x14ac:dyDescent="0.3">
      <c r="A153" t="str">
        <f ca="1"/>
        <v>22401</v>
      </c>
      <c r="B153" s="4">
        <f ca="1"/>
        <v>46055</v>
      </c>
      <c r="C153" t="str">
        <f ca="1"/>
        <v>28 plus days</v>
      </c>
      <c r="D153" t="str">
        <f ca="1"/>
        <v>TREVON JOHNSON</v>
      </c>
      <c r="E153" t="str">
        <f ca="1"/>
        <v>TJOHNS7</v>
      </c>
      <c r="F153" t="str">
        <f ca="1"/>
        <v>TREVON JOHNSON</v>
      </c>
      <c r="G153" t="str">
        <f ca="1"/>
        <v>TJOHNS7</v>
      </c>
      <c r="H153" s="4" t="str">
        <f ca="1"/>
        <v>Not on HR File</v>
      </c>
    </row>
    <row r="154" spans="1:8" x14ac:dyDescent="0.3">
      <c r="A154" t="str">
        <f ca="1"/>
        <v>61651</v>
      </c>
      <c r="B154" s="4">
        <f ca="1"/>
        <v>46055</v>
      </c>
      <c r="C154" t="str">
        <f ca="1"/>
        <v>28 plus days</v>
      </c>
      <c r="D154" t="str">
        <f ca="1"/>
        <v>BYRON FLORES</v>
      </c>
      <c r="E154" t="str">
        <f ca="1"/>
        <v>BFLORE2</v>
      </c>
      <c r="F154" t="str">
        <f ca="1"/>
        <v>Not assigned in TPMS!!</v>
      </c>
      <c r="G154" t="str">
        <f ca="1"/>
        <v>Not assigned in TPMS!!</v>
      </c>
      <c r="H154" s="4" t="str">
        <f ca="1"/>
        <v>Not assigned in TPMS!!</v>
      </c>
    </row>
    <row r="155" spans="1:8" x14ac:dyDescent="0.3">
      <c r="A155" t="str">
        <f ca="1"/>
        <v>36191</v>
      </c>
      <c r="B155" s="4">
        <f ca="1"/>
        <v>46052</v>
      </c>
      <c r="C155" t="str">
        <f ca="1"/>
        <v>28 plus days</v>
      </c>
      <c r="D155" t="str">
        <f ca="1"/>
        <v>BRYAN BROOKER</v>
      </c>
      <c r="E155" t="str">
        <f ca="1"/>
        <v>BBROO40</v>
      </c>
      <c r="F155" t="str">
        <f ca="1"/>
        <v>Not Assigned in TPMS!!</v>
      </c>
      <c r="G155" t="str">
        <f ca="1"/>
        <v>Not Assigned in TPMS!!</v>
      </c>
      <c r="H155" s="4" t="str">
        <f ca="1"/>
        <v>Not Assigned in TPMS!!</v>
      </c>
    </row>
    <row r="156" spans="1:8" x14ac:dyDescent="0.3">
      <c r="A156" t="str">
        <f ca="1"/>
        <v>36517</v>
      </c>
      <c r="B156" s="4">
        <f ca="1"/>
        <v>46052</v>
      </c>
      <c r="C156" t="str">
        <f ca="1"/>
        <v>28 plus days</v>
      </c>
      <c r="D156" t="str">
        <f ca="1"/>
        <v>RICARDO LARA</v>
      </c>
      <c r="E156" t="str">
        <f ca="1"/>
        <v>RLARA</v>
      </c>
      <c r="F156" t="str">
        <f ca="1"/>
        <v>RICARDO LARA</v>
      </c>
      <c r="G156" t="str">
        <f ca="1"/>
        <v>RLARA</v>
      </c>
      <c r="H156" s="4" t="str">
        <f ca="1"/>
        <v>Not Assigned in TPMS!!</v>
      </c>
    </row>
    <row r="157" spans="1:8" x14ac:dyDescent="0.3">
      <c r="A157" t="str">
        <f ca="1"/>
        <v>36699</v>
      </c>
      <c r="B157" s="4">
        <f ca="1"/>
        <v>46052</v>
      </c>
      <c r="C157" t="str">
        <f ca="1"/>
        <v>28 plus days</v>
      </c>
      <c r="D157" t="str">
        <f ca="1"/>
        <v>CASEY DUNCAN</v>
      </c>
      <c r="E157" t="str">
        <f ca="1"/>
        <v>RESEARCH!!</v>
      </c>
      <c r="F157" t="str">
        <f ca="1"/>
        <v>CASEY DUNCAN SR</v>
      </c>
      <c r="G157" t="str">
        <f ca="1"/>
        <v>CDUNCA0</v>
      </c>
      <c r="H157" s="4" t="str">
        <f ca="1"/>
        <v>Not Assigned in TPMS!!</v>
      </c>
    </row>
    <row r="158" spans="1:8" x14ac:dyDescent="0.3">
      <c r="A158" t="str">
        <f ca="1"/>
        <v>36422</v>
      </c>
      <c r="B158" s="4">
        <f ca="1"/>
        <v>46052</v>
      </c>
      <c r="C158" t="str">
        <f ca="1"/>
        <v>28 plus days</v>
      </c>
      <c r="D158" t="str">
        <f ca="1"/>
        <v>JANCARLOS GONZALEZ</v>
      </c>
      <c r="E158" t="str">
        <f ca="1"/>
        <v>JGONZA5</v>
      </c>
      <c r="F158" t="str">
        <f ca="1"/>
        <v>Not assigned in TPMS!!</v>
      </c>
      <c r="G158" t="str">
        <f ca="1"/>
        <v>Not assigned in TPMS!!</v>
      </c>
      <c r="H158" s="4" t="str">
        <f ca="1"/>
        <v>Not assigned in TPMS!!</v>
      </c>
    </row>
    <row r="159" spans="1:8" x14ac:dyDescent="0.3">
      <c r="A159" t="str">
        <f ca="1"/>
        <v>37303</v>
      </c>
      <c r="B159" s="4">
        <f ca="1"/>
        <v>46051</v>
      </c>
      <c r="C159" t="str">
        <f ca="1"/>
        <v>28 plus days</v>
      </c>
      <c r="D159" t="str">
        <f ca="1"/>
        <v>CARL DIBELLO</v>
      </c>
      <c r="E159" t="str">
        <f ca="1"/>
        <v>RESEARCH!!</v>
      </c>
      <c r="F159" t="str">
        <f ca="1"/>
        <v>CARL DIBELLO II</v>
      </c>
      <c r="G159" t="str">
        <f ca="1"/>
        <v>CDIBELL</v>
      </c>
      <c r="H159" s="4" t="str">
        <f ca="1"/>
        <v>Not Assigned in TPMS!!</v>
      </c>
    </row>
    <row r="160" spans="1:8" x14ac:dyDescent="0.3">
      <c r="A160" t="str">
        <f ca="1"/>
        <v>46407</v>
      </c>
      <c r="B160" s="4">
        <f ca="1"/>
        <v>46051</v>
      </c>
      <c r="C160" t="str">
        <f ca="1"/>
        <v>28 plus days</v>
      </c>
      <c r="D160" t="str">
        <f ca="1"/>
        <v>KALEB WILLIAMS</v>
      </c>
      <c r="E160" t="str">
        <f ca="1"/>
        <v>KWILLI0</v>
      </c>
      <c r="F160" t="str">
        <f ca="1"/>
        <v>KALEB WILLIAMS</v>
      </c>
      <c r="G160" t="str">
        <f ca="1"/>
        <v>KWILLI0</v>
      </c>
      <c r="H160" s="4" t="str">
        <f ca="1"/>
        <v>Not Assigned in TPMS!!</v>
      </c>
    </row>
    <row r="161" spans="1:8" x14ac:dyDescent="0.3">
      <c r="A161" t="str">
        <f ca="1"/>
        <v>36777</v>
      </c>
      <c r="B161" s="4">
        <f ca="1"/>
        <v>46050</v>
      </c>
      <c r="C161" t="str">
        <f ca="1"/>
        <v>28 plus days</v>
      </c>
      <c r="D161" t="str">
        <f ca="1"/>
        <v>ERIC DAVIS</v>
      </c>
      <c r="E161" t="str">
        <f ca="1"/>
        <v>EDAVIS0</v>
      </c>
      <c r="F161" t="str">
        <f ca="1"/>
        <v>ERIC DAVIS</v>
      </c>
      <c r="G161" t="str">
        <f ca="1"/>
        <v>EDAVIS0</v>
      </c>
      <c r="H161" s="4" t="str">
        <f ca="1"/>
        <v>Not Assigned in TPMS!!</v>
      </c>
    </row>
    <row r="162" spans="1:8" x14ac:dyDescent="0.3">
      <c r="A162" t="str">
        <f ca="1"/>
        <v>61654</v>
      </c>
      <c r="B162" s="4">
        <f ca="1"/>
        <v>46050</v>
      </c>
      <c r="C162" t="str">
        <f ca="1"/>
        <v>28 plus days</v>
      </c>
      <c r="D162" t="str">
        <f ca="1"/>
        <v>DANIEL HEMINGWAY</v>
      </c>
      <c r="E162" t="str">
        <f ca="1"/>
        <v>DHEMING</v>
      </c>
      <c r="F162" t="str">
        <f ca="1"/>
        <v>DANIEL HEMINGWAY</v>
      </c>
      <c r="G162" t="str">
        <f ca="1"/>
        <v>DHEMING</v>
      </c>
      <c r="H162" s="4" t="str">
        <f ca="1"/>
        <v>Not Assigned in TPMS!!</v>
      </c>
    </row>
    <row r="163" spans="1:8" x14ac:dyDescent="0.3">
      <c r="A163" t="str">
        <f ca="1"/>
        <v>46164</v>
      </c>
      <c r="B163" s="4">
        <f ca="1"/>
        <v>46048</v>
      </c>
      <c r="C163" t="str">
        <f ca="1"/>
        <v>28 plus days</v>
      </c>
      <c r="D163" t="str">
        <f ca="1"/>
        <v>MARCO ARZUAGA</v>
      </c>
      <c r="E163" t="str">
        <f ca="1"/>
        <v>MARZUAG</v>
      </c>
      <c r="F163" t="str">
        <f ca="1"/>
        <v>MARCO ARZUAGA</v>
      </c>
      <c r="G163" t="str">
        <f ca="1"/>
        <v>MARZUAG</v>
      </c>
      <c r="H163" s="4" t="str">
        <f ca="1"/>
        <v>Not Assigned in TPMS!!</v>
      </c>
    </row>
    <row r="164" spans="1:8" x14ac:dyDescent="0.3">
      <c r="A164" t="str">
        <f ca="1"/>
        <v>46677</v>
      </c>
      <c r="B164" s="4">
        <f ca="1"/>
        <v>46048</v>
      </c>
      <c r="C164" t="str">
        <f ca="1"/>
        <v>28 plus days</v>
      </c>
      <c r="D164" t="str">
        <f ca="1"/>
        <v>DWIGHT PINK</v>
      </c>
      <c r="E164" t="str">
        <f ca="1"/>
        <v>DPINK2</v>
      </c>
      <c r="F164" t="str">
        <f ca="1"/>
        <v>DWIGHT PINK</v>
      </c>
      <c r="G164" t="str">
        <f ca="1"/>
        <v>DPINK2</v>
      </c>
      <c r="H164" s="4" t="str">
        <f ca="1"/>
        <v>Not Assigned in TPMS!!</v>
      </c>
    </row>
    <row r="165" spans="1:8" x14ac:dyDescent="0.3">
      <c r="A165" t="str">
        <f ca="1"/>
        <v>36051</v>
      </c>
      <c r="B165" s="4">
        <f ca="1"/>
        <v>46044</v>
      </c>
      <c r="C165" t="str">
        <f ca="1"/>
        <v>28 plus days</v>
      </c>
      <c r="D165" t="str">
        <f ca="1"/>
        <v>HABIBULLAH QURAISHI</v>
      </c>
      <c r="E165" t="str">
        <f ca="1"/>
        <v>HQURAIS</v>
      </c>
      <c r="F165" t="str">
        <f ca="1"/>
        <v>HABIBULLAH QURAISHI</v>
      </c>
      <c r="G165" t="str">
        <f ca="1"/>
        <v>HQURAIS</v>
      </c>
      <c r="H165" s="4" t="str">
        <f ca="1"/>
        <v>Not Assigned in TPMS!!</v>
      </c>
    </row>
    <row r="166" spans="1:8" x14ac:dyDescent="0.3">
      <c r="A166" t="str">
        <f ca="1"/>
        <v>36322</v>
      </c>
      <c r="B166" s="4">
        <f ca="1"/>
        <v>46044</v>
      </c>
      <c r="C166" t="str">
        <f ca="1"/>
        <v>28 plus days</v>
      </c>
      <c r="D166" t="str">
        <f ca="1"/>
        <v>WOODMAER LOUIS</v>
      </c>
      <c r="E166" t="str">
        <f ca="1"/>
        <v>WLOUIS</v>
      </c>
      <c r="F166" t="str">
        <f ca="1"/>
        <v>WOODMAER LOUIS</v>
      </c>
      <c r="G166" t="str">
        <f ca="1"/>
        <v>WLOUIS</v>
      </c>
      <c r="H166" s="4" t="str">
        <f ca="1"/>
        <v>Not Assigned in TPMS!!</v>
      </c>
    </row>
    <row r="167" spans="1:8" x14ac:dyDescent="0.3">
      <c r="A167" t="str">
        <f ca="1"/>
        <v>36876</v>
      </c>
      <c r="B167" s="4">
        <f ca="1"/>
        <v>46044</v>
      </c>
      <c r="C167" t="str">
        <f ca="1"/>
        <v>28 plus days</v>
      </c>
      <c r="D167" t="str">
        <f ca="1"/>
        <v>ADAM HUTCHINSON</v>
      </c>
      <c r="E167" t="str">
        <f ca="1"/>
        <v>AHUTCHI</v>
      </c>
      <c r="F167" t="str">
        <f ca="1"/>
        <v>ADAM HUTCHINSON</v>
      </c>
      <c r="G167" t="str">
        <f ca="1"/>
        <v>AHUTCHI</v>
      </c>
      <c r="H167" s="4" t="str">
        <f ca="1"/>
        <v>Not Assigned in TPMS!!</v>
      </c>
    </row>
    <row r="168" spans="1:8" x14ac:dyDescent="0.3">
      <c r="A168" t="str">
        <f ca="1"/>
        <v>61203</v>
      </c>
      <c r="B168" s="4">
        <f ca="1"/>
        <v>46044</v>
      </c>
      <c r="C168" t="str">
        <f ca="1"/>
        <v>28 plus days</v>
      </c>
      <c r="D168" t="str">
        <f ca="1"/>
        <v>THOMAS YANKIE</v>
      </c>
      <c r="E168" t="str">
        <f ca="1"/>
        <v>TYANKI</v>
      </c>
      <c r="F168" t="str">
        <f ca="1"/>
        <v>THOMAS YANKIE</v>
      </c>
      <c r="G168" t="str">
        <f ca="1"/>
        <v>TYANKI</v>
      </c>
      <c r="H168" s="4" t="str">
        <f ca="1"/>
        <v>Not Assigned in TPMS!!</v>
      </c>
    </row>
    <row r="169" spans="1:8" x14ac:dyDescent="0.3">
      <c r="A169" t="str">
        <f ca="1"/>
        <v>47166</v>
      </c>
      <c r="B169" s="4">
        <f ca="1"/>
        <v>46043</v>
      </c>
      <c r="C169" t="str">
        <f ca="1"/>
        <v>28 plus days</v>
      </c>
      <c r="D169" t="str">
        <f ca="1"/>
        <v>JOHNATHAN BLACK</v>
      </c>
      <c r="E169" t="str">
        <f ca="1"/>
        <v>JBLACK8</v>
      </c>
      <c r="F169" t="str">
        <f ca="1"/>
        <v>JOHNATHAN BLACK</v>
      </c>
      <c r="G169" t="str">
        <f ca="1"/>
        <v>JBLACK8</v>
      </c>
      <c r="H169" s="4" t="str">
        <f ca="1"/>
        <v>Not Assigned in TPMS!!</v>
      </c>
    </row>
    <row r="170" spans="1:8" x14ac:dyDescent="0.3">
      <c r="A170" t="str">
        <f ca="1"/>
        <v>21791</v>
      </c>
      <c r="B170" s="4">
        <f ca="1"/>
        <v>46041</v>
      </c>
      <c r="C170" t="str">
        <f ca="1"/>
        <v>28 plus days</v>
      </c>
      <c r="D170" t="str">
        <f ca="1"/>
        <v>RAFAEL REYNA</v>
      </c>
      <c r="E170" t="str">
        <f ca="1"/>
        <v>RREYNA5</v>
      </c>
      <c r="F170" t="str">
        <f ca="1"/>
        <v>RAFAEL REYNA</v>
      </c>
      <c r="G170" t="str">
        <f ca="1"/>
        <v>RREYNA5</v>
      </c>
      <c r="H170" s="4" t="str">
        <f ca="1"/>
        <v>Not Assigned in TPMS!!</v>
      </c>
    </row>
    <row r="171" spans="1:8" x14ac:dyDescent="0.3">
      <c r="A171" t="str">
        <f ca="1"/>
        <v>46821</v>
      </c>
      <c r="B171" s="4">
        <f ca="1"/>
        <v>46041</v>
      </c>
      <c r="C171" t="str">
        <f ca="1"/>
        <v>28 plus days</v>
      </c>
      <c r="D171" t="str">
        <f ca="1"/>
        <v>NICO GROVES</v>
      </c>
      <c r="E171" t="str">
        <f ca="1"/>
        <v>NGROVES</v>
      </c>
      <c r="F171" t="str">
        <f ca="1"/>
        <v>NICO GROVES</v>
      </c>
      <c r="G171" t="str">
        <f ca="1"/>
        <v>NGROVES</v>
      </c>
      <c r="H171" s="4" t="str">
        <f ca="1"/>
        <v>10 ARDMORE DRIVE</v>
      </c>
    </row>
    <row r="172" spans="1:8" x14ac:dyDescent="0.3">
      <c r="A172" t="str">
        <f ca="1"/>
        <v>21708</v>
      </c>
      <c r="B172" s="4">
        <f ca="1"/>
        <v>46039</v>
      </c>
      <c r="C172" t="str">
        <f ca="1"/>
        <v>28 plus days</v>
      </c>
      <c r="D172" t="str">
        <f ca="1"/>
        <v>ERIC GREEN</v>
      </c>
      <c r="E172" t="str">
        <f ca="1"/>
        <v>EGREEN9</v>
      </c>
      <c r="F172" t="str">
        <f ca="1"/>
        <v>ERIC GREEN</v>
      </c>
      <c r="G172" t="str">
        <f ca="1"/>
        <v>EGREEN9</v>
      </c>
      <c r="H172" s="4" t="str">
        <f ca="1"/>
        <v>Not Assigned in TPMS!!</v>
      </c>
    </row>
    <row r="173" spans="1:8" x14ac:dyDescent="0.3">
      <c r="A173" t="str">
        <f ca="1"/>
        <v>23467</v>
      </c>
      <c r="B173" s="4">
        <f ca="1"/>
        <v>46038</v>
      </c>
      <c r="C173" t="str">
        <f ca="1"/>
        <v>28 plus days</v>
      </c>
      <c r="D173" t="str">
        <f ca="1"/>
        <v>MACK BRAGGS</v>
      </c>
      <c r="E173" t="str">
        <f ca="1"/>
        <v>MBRAGGS</v>
      </c>
      <c r="F173" t="str">
        <f ca="1"/>
        <v>Not Assigned in TPMS!!</v>
      </c>
      <c r="G173" t="str">
        <f ca="1"/>
        <v>Not Assigned in TPMS!!</v>
      </c>
      <c r="H173" s="4" t="str">
        <f ca="1"/>
        <v>Not Assigned in TPMS!!</v>
      </c>
    </row>
    <row r="174" spans="1:8" x14ac:dyDescent="0.3">
      <c r="A174" t="str">
        <f ca="1"/>
        <v>23548</v>
      </c>
      <c r="B174" s="4">
        <f ca="1"/>
        <v>46038</v>
      </c>
      <c r="C174" t="str">
        <f ca="1"/>
        <v>28 plus days</v>
      </c>
      <c r="D174" t="str">
        <f ca="1"/>
        <v>KYLEN HARRIS</v>
      </c>
      <c r="E174" t="str">
        <f ca="1"/>
        <v>KHARRI3</v>
      </c>
      <c r="F174" t="str">
        <f ca="1"/>
        <v>ROBERT GADSON</v>
      </c>
      <c r="G174" t="str">
        <f ca="1"/>
        <v>RGADSON</v>
      </c>
      <c r="H174" s="4" t="str">
        <f ca="1"/>
        <v>Not Assigned in TPMS!!</v>
      </c>
    </row>
    <row r="175" spans="1:8" x14ac:dyDescent="0.3">
      <c r="A175" t="str">
        <f ca="1"/>
        <v>47392</v>
      </c>
      <c r="B175" s="4">
        <f ca="1"/>
        <v>46038</v>
      </c>
      <c r="C175" t="str">
        <f ca="1"/>
        <v>28 plus days</v>
      </c>
      <c r="D175" t="str">
        <f ca="1"/>
        <v>SONNY WINGER</v>
      </c>
      <c r="E175" t="str">
        <f ca="1"/>
        <v>SWINGER</v>
      </c>
      <c r="F175" t="str">
        <f ca="1"/>
        <v>SONNY WINGER</v>
      </c>
      <c r="G175" t="str">
        <f ca="1"/>
        <v>SWINGER</v>
      </c>
      <c r="H175" s="4" t="str">
        <f ca="1"/>
        <v>Not Assigned in TPMS!!</v>
      </c>
    </row>
    <row r="176" spans="1:8" x14ac:dyDescent="0.3">
      <c r="A176" t="str">
        <f ca="1"/>
        <v>61122</v>
      </c>
      <c r="B176" s="4">
        <f ca="1"/>
        <v>46037</v>
      </c>
      <c r="C176" t="str">
        <f ca="1"/>
        <v>28 plus days</v>
      </c>
      <c r="D176" t="str">
        <f ca="1"/>
        <v>JOHNNY GRAY</v>
      </c>
      <c r="E176" t="str">
        <f ca="1"/>
        <v>JGRAY7</v>
      </c>
      <c r="F176" t="str">
        <f ca="1"/>
        <v>JOHNNY GRAY</v>
      </c>
      <c r="G176" t="str">
        <f ca="1"/>
        <v>JGRAY7</v>
      </c>
      <c r="H176" s="4" t="str">
        <f ca="1"/>
        <v>Not Assigned in TPMS!!</v>
      </c>
    </row>
    <row r="177" spans="1:8" x14ac:dyDescent="0.3">
      <c r="A177" t="str">
        <f ca="1"/>
        <v>61354</v>
      </c>
      <c r="B177" s="4">
        <f ca="1"/>
        <v>46037</v>
      </c>
      <c r="C177" t="str">
        <f ca="1"/>
        <v>28 plus days</v>
      </c>
      <c r="D177" t="str">
        <f ca="1"/>
        <v>NICHOLAS BLAIR</v>
      </c>
      <c r="E177" t="str">
        <f ca="1"/>
        <v>NBLAIR</v>
      </c>
      <c r="F177" t="str">
        <f ca="1"/>
        <v>NICHOLAS BLAIR</v>
      </c>
      <c r="G177" t="str">
        <f ca="1"/>
        <v>NBLAIR</v>
      </c>
      <c r="H177" s="4" t="str">
        <f ca="1"/>
        <v>Not Assigned in TPMS!!</v>
      </c>
    </row>
    <row r="178" spans="1:8" x14ac:dyDescent="0.3">
      <c r="A178" t="str">
        <f ca="1"/>
        <v>61843</v>
      </c>
      <c r="B178" s="4">
        <f ca="1"/>
        <v>46037</v>
      </c>
      <c r="C178" t="str">
        <f ca="1"/>
        <v>28 plus days</v>
      </c>
      <c r="D178" t="str">
        <f ca="1"/>
        <v>ELIJAH MOQUIN</v>
      </c>
      <c r="E178" t="str">
        <f ca="1"/>
        <v>EMOQUIN</v>
      </c>
      <c r="F178" t="str">
        <f ca="1"/>
        <v>ELIJAH MOQUIN</v>
      </c>
      <c r="G178" t="str">
        <f ca="1"/>
        <v>EMOQUIN</v>
      </c>
      <c r="H178" s="4" t="str">
        <f ca="1"/>
        <v>Not Assigned in TPMS!!</v>
      </c>
    </row>
    <row r="179" spans="1:8" x14ac:dyDescent="0.3">
      <c r="A179" t="str">
        <f ca="1"/>
        <v>24117</v>
      </c>
      <c r="B179" s="4">
        <f ca="1"/>
        <v>46035</v>
      </c>
      <c r="C179" t="str">
        <f ca="1"/>
        <v>28 plus days</v>
      </c>
      <c r="D179" t="str">
        <f ca="1"/>
        <v>OTIS HENDERSON</v>
      </c>
      <c r="E179" t="str">
        <f ca="1"/>
        <v>OHENDE0</v>
      </c>
      <c r="F179" t="str">
        <f ca="1"/>
        <v>Not Assigned in TPMS!!</v>
      </c>
      <c r="G179" t="str">
        <f ca="1"/>
        <v>Not Assigned in TPMS!!</v>
      </c>
      <c r="H179" s="4" t="str">
        <f ca="1"/>
        <v>Not Assigned in TPMS!!</v>
      </c>
    </row>
    <row r="180" spans="1:8" x14ac:dyDescent="0.3">
      <c r="A180" t="str">
        <f ca="1"/>
        <v>47363</v>
      </c>
      <c r="B180" s="4">
        <f ca="1"/>
        <v>46035</v>
      </c>
      <c r="C180" t="str">
        <f ca="1"/>
        <v>28 plus days</v>
      </c>
      <c r="D180" t="str">
        <f ca="1"/>
        <v>JAMES ROCHON</v>
      </c>
      <c r="E180" t="str">
        <f ca="1"/>
        <v>JROCHON</v>
      </c>
      <c r="F180" t="str">
        <f ca="1"/>
        <v>JAMES ROCHON</v>
      </c>
      <c r="G180" t="str">
        <f ca="1"/>
        <v>JROCHON</v>
      </c>
      <c r="H180" s="4" t="str">
        <f ca="1"/>
        <v>Not Assigned in TPMS!!</v>
      </c>
    </row>
    <row r="181" spans="1:8" x14ac:dyDescent="0.3">
      <c r="A181" t="str">
        <f ca="1"/>
        <v>61569</v>
      </c>
      <c r="B181" s="4">
        <f ca="1"/>
        <v>46035</v>
      </c>
      <c r="C181" t="str">
        <f ca="1"/>
        <v>28 plus days</v>
      </c>
      <c r="D181" t="str">
        <f ca="1"/>
        <v>GEORGE LORA</v>
      </c>
      <c r="E181" t="str">
        <f ca="1"/>
        <v>RESEARCH!!</v>
      </c>
      <c r="F181" t="str">
        <f ca="1"/>
        <v>JORGE LORA</v>
      </c>
      <c r="G181" t="str">
        <f ca="1"/>
        <v>JLORA</v>
      </c>
      <c r="H181" s="4" t="str">
        <f ca="1"/>
        <v>Not Assigned in TPMS!!</v>
      </c>
    </row>
    <row r="182" spans="1:8" x14ac:dyDescent="0.3">
      <c r="A182" t="str">
        <f ca="1"/>
        <v>23289</v>
      </c>
      <c r="B182" s="4">
        <f ca="1"/>
        <v>46034</v>
      </c>
      <c r="C182" t="str">
        <f ca="1"/>
        <v>28 plus days</v>
      </c>
      <c r="D182" t="str">
        <f ca="1"/>
        <v>JUAN PUENTES</v>
      </c>
      <c r="E182" t="str">
        <f ca="1"/>
        <v>JPUENTE</v>
      </c>
      <c r="F182" t="str">
        <f ca="1"/>
        <v>JUAN PUENTES</v>
      </c>
      <c r="G182" t="str">
        <f ca="1"/>
        <v>JPUENTE</v>
      </c>
      <c r="H182" s="4" t="str">
        <f ca="1"/>
        <v>Not Assigned in TPMS!!</v>
      </c>
    </row>
    <row r="183" spans="1:8" x14ac:dyDescent="0.3">
      <c r="A183" t="str">
        <f ca="1"/>
        <v>36280</v>
      </c>
      <c r="B183" s="4">
        <f ca="1"/>
        <v>46034</v>
      </c>
      <c r="C183" t="str">
        <f ca="1"/>
        <v>28 plus days</v>
      </c>
      <c r="D183" t="str">
        <f ca="1"/>
        <v>GREGORY LAMBERT</v>
      </c>
      <c r="E183" t="str">
        <f ca="1"/>
        <v>GLAMBE0</v>
      </c>
      <c r="F183" t="str">
        <f ca="1"/>
        <v>GREGORY LAMBERT</v>
      </c>
      <c r="G183" t="str">
        <f ca="1"/>
        <v>GLAMBE0</v>
      </c>
      <c r="H183" s="4" t="str">
        <f ca="1"/>
        <v>Not Assigned in TPMS!!</v>
      </c>
    </row>
    <row r="184" spans="1:8" x14ac:dyDescent="0.3">
      <c r="A184" t="str">
        <f ca="1"/>
        <v>36443</v>
      </c>
      <c r="B184" s="4">
        <f ca="1"/>
        <v>46034</v>
      </c>
      <c r="C184" t="str">
        <f ca="1"/>
        <v>28 plus days</v>
      </c>
      <c r="D184" t="str">
        <f ca="1"/>
        <v>DANTE EVANS</v>
      </c>
      <c r="E184" t="str">
        <f ca="1"/>
        <v>RESEARCH!!</v>
      </c>
      <c r="F184" t="str">
        <f ca="1"/>
        <v>DONTA EVANS</v>
      </c>
      <c r="G184" t="str">
        <f ca="1"/>
        <v>DEVANS</v>
      </c>
      <c r="H184" s="4" t="str">
        <f ca="1"/>
        <v>Not Assigned in TPMS!!</v>
      </c>
    </row>
    <row r="185" spans="1:8" x14ac:dyDescent="0.3">
      <c r="A185" t="str">
        <f ca="1"/>
        <v>36988</v>
      </c>
      <c r="B185" s="4">
        <f ca="1"/>
        <v>46034</v>
      </c>
      <c r="C185" t="str">
        <f ca="1"/>
        <v>28 plus days</v>
      </c>
      <c r="D185" t="str">
        <f ca="1"/>
        <v>SCOTT HAMILTON</v>
      </c>
      <c r="E185" t="str">
        <f ca="1"/>
        <v>SHAMIL</v>
      </c>
      <c r="F185" t="str">
        <f ca="1"/>
        <v>SCOTT HAMILTON</v>
      </c>
      <c r="G185" t="str">
        <f ca="1"/>
        <v>SHAMIL</v>
      </c>
      <c r="H185" s="4" t="str">
        <f ca="1"/>
        <v>Not Assigned in TPMS!!</v>
      </c>
    </row>
    <row r="186" spans="1:8" x14ac:dyDescent="0.3">
      <c r="A186" t="str">
        <f ca="1"/>
        <v>37103</v>
      </c>
      <c r="B186" s="4">
        <f ca="1"/>
        <v>46034</v>
      </c>
      <c r="C186" t="str">
        <f ca="1"/>
        <v>28 plus days</v>
      </c>
      <c r="D186" t="str">
        <f ca="1"/>
        <v>MICHAEL PAREDES</v>
      </c>
      <c r="E186" t="str">
        <f ca="1"/>
        <v>MPAREDE</v>
      </c>
      <c r="F186" t="str">
        <f ca="1"/>
        <v>MICHAEL PAREDES</v>
      </c>
      <c r="G186" t="str">
        <f ca="1"/>
        <v>MPAREDE</v>
      </c>
      <c r="H186" s="4" t="str">
        <f ca="1"/>
        <v>Not Assigned in TPMS!!</v>
      </c>
    </row>
    <row r="187" spans="1:8" x14ac:dyDescent="0.3">
      <c r="A187" t="str">
        <f ca="1"/>
        <v>36845</v>
      </c>
      <c r="B187" s="4">
        <f ca="1"/>
        <v>46031</v>
      </c>
      <c r="C187" t="str">
        <f ca="1"/>
        <v>28 plus days</v>
      </c>
      <c r="D187" t="str">
        <f ca="1"/>
        <v>JONATHON DICKSON</v>
      </c>
      <c r="E187" t="str">
        <f ca="1"/>
        <v>JDICKSO</v>
      </c>
      <c r="F187" t="str">
        <f ca="1"/>
        <v>JONATHON DICKSON</v>
      </c>
      <c r="G187" t="str">
        <f ca="1"/>
        <v>JDICKSO</v>
      </c>
      <c r="H187" s="4" t="str">
        <f ca="1"/>
        <v>Not Assigned in TPMS!!</v>
      </c>
    </row>
    <row r="188" spans="1:8" x14ac:dyDescent="0.3">
      <c r="A188" t="str">
        <f ca="1"/>
        <v>46835</v>
      </c>
      <c r="B188" s="4">
        <f ca="1"/>
        <v>46031</v>
      </c>
      <c r="C188" t="str">
        <f ca="1"/>
        <v>28 plus days</v>
      </c>
      <c r="D188" t="str">
        <f ca="1"/>
        <v>JONATHAN HARTLEY</v>
      </c>
      <c r="E188" t="str">
        <f ca="1"/>
        <v>JHARTLE</v>
      </c>
      <c r="F188" t="str">
        <f ca="1"/>
        <v>JONATHAN HARTLEY</v>
      </c>
      <c r="G188" t="str">
        <f ca="1"/>
        <v>JHARTLE</v>
      </c>
      <c r="H188" s="4" t="str">
        <f ca="1"/>
        <v>Not Assigned in TPMS!!</v>
      </c>
    </row>
    <row r="189" spans="1:8" x14ac:dyDescent="0.3">
      <c r="A189" t="str">
        <f ca="1"/>
        <v>61149</v>
      </c>
      <c r="B189" s="4">
        <f ca="1"/>
        <v>46031</v>
      </c>
      <c r="C189" t="str">
        <f ca="1"/>
        <v>28 plus days</v>
      </c>
      <c r="D189" t="str">
        <f ca="1"/>
        <v>JAMES COLEMAN</v>
      </c>
      <c r="E189" t="str">
        <f ca="1"/>
        <v>JCOLEM0</v>
      </c>
      <c r="F189" t="str">
        <f ca="1"/>
        <v>Not Assigned in TPMS!!</v>
      </c>
      <c r="G189" t="str">
        <f ca="1"/>
        <v>Not Assigned in TPMS!!</v>
      </c>
      <c r="H189" s="4" t="str">
        <f ca="1"/>
        <v>Not Assigned in TPMS!!</v>
      </c>
    </row>
    <row r="190" spans="1:8" x14ac:dyDescent="0.3">
      <c r="A190" t="str">
        <f ca="1"/>
        <v>46837</v>
      </c>
      <c r="B190" s="4">
        <f ca="1"/>
        <v>46030</v>
      </c>
      <c r="C190" t="str">
        <f ca="1"/>
        <v>28 plus days</v>
      </c>
      <c r="D190" t="str">
        <f ca="1"/>
        <v>ANTHONY COVAS</v>
      </c>
      <c r="E190" t="str">
        <f ca="1"/>
        <v>ACOVAS</v>
      </c>
      <c r="F190" t="str">
        <f ca="1"/>
        <v>ANTHONY COVAS</v>
      </c>
      <c r="G190" t="str">
        <f ca="1"/>
        <v>ACOVAS</v>
      </c>
      <c r="H190" s="4" t="str">
        <f ca="1"/>
        <v>Not Assigned in TPMS!!</v>
      </c>
    </row>
    <row r="191" spans="1:8" x14ac:dyDescent="0.3">
      <c r="A191" t="str">
        <f ca="1"/>
        <v>61209</v>
      </c>
      <c r="B191" s="4">
        <f ca="1"/>
        <v>46030</v>
      </c>
      <c r="C191" t="str">
        <f ca="1"/>
        <v>28 plus days</v>
      </c>
      <c r="D191" t="str">
        <f ca="1"/>
        <v>LUIS RUIZ</v>
      </c>
      <c r="E191" t="str">
        <f ca="1"/>
        <v>LRUIZ1</v>
      </c>
      <c r="F191" t="str">
        <f ca="1"/>
        <v>LUIS RUIZ</v>
      </c>
      <c r="G191" t="str">
        <f ca="1"/>
        <v>LRUIZ1</v>
      </c>
      <c r="H191" s="4" t="str">
        <f ca="1"/>
        <v>Not Assigned in TPMS!!</v>
      </c>
    </row>
    <row r="192" spans="1:8" x14ac:dyDescent="0.3">
      <c r="A192" t="str">
        <f ca="1"/>
        <v>246091</v>
      </c>
      <c r="B192" s="4">
        <f ca="1"/>
        <v>46030</v>
      </c>
      <c r="C192" t="str">
        <f ca="1"/>
        <v>28 plus days</v>
      </c>
      <c r="D192" t="str">
        <f ca="1"/>
        <v>JALIN SHELTON</v>
      </c>
      <c r="E192" t="str">
        <f ca="1"/>
        <v>JSHELTO</v>
      </c>
      <c r="F192" t="str">
        <f ca="1"/>
        <v>Not Assigned in TPMS!!</v>
      </c>
      <c r="G192" t="str">
        <f ca="1"/>
        <v>Not Assigned in TPMS!!</v>
      </c>
      <c r="H192" s="4" t="str">
        <f ca="1"/>
        <v>Not Assigned in TPMS!!</v>
      </c>
    </row>
    <row r="193" spans="1:8" x14ac:dyDescent="0.3">
      <c r="A193" t="str">
        <f ca="1"/>
        <v>23433</v>
      </c>
      <c r="B193" s="4">
        <f ca="1"/>
        <v>46029</v>
      </c>
      <c r="C193" t="str">
        <f ca="1"/>
        <v>28 plus days</v>
      </c>
      <c r="D193" t="str">
        <f ca="1"/>
        <v>COLIN BANIK</v>
      </c>
      <c r="E193" t="str">
        <f ca="1"/>
        <v>CBANIK</v>
      </c>
      <c r="F193" t="str">
        <f ca="1"/>
        <v>COLIN BANIK</v>
      </c>
      <c r="G193" t="str">
        <f ca="1"/>
        <v>CBANIK</v>
      </c>
      <c r="H193" s="4" t="str">
        <f ca="1"/>
        <v>Not Assigned in TPMS!!</v>
      </c>
    </row>
    <row r="194" spans="1:8" x14ac:dyDescent="0.3">
      <c r="A194" t="str">
        <f ca="1"/>
        <v>24056</v>
      </c>
      <c r="B194" s="4">
        <f ca="1"/>
        <v>46029</v>
      </c>
      <c r="C194" t="str">
        <f ca="1"/>
        <v>28 plus days</v>
      </c>
      <c r="D194" t="str">
        <f ca="1"/>
        <v>RALPH VILLELA</v>
      </c>
      <c r="E194" t="str">
        <f ca="1"/>
        <v>RVILLEL</v>
      </c>
      <c r="F194" t="str">
        <f ca="1"/>
        <v>Not Assigned in TPMS!!</v>
      </c>
      <c r="G194" t="str">
        <f ca="1"/>
        <v>Not Assigned in TPMS!!</v>
      </c>
      <c r="H194" s="4" t="str">
        <f ca="1"/>
        <v>Not Assigned in TPMS!!</v>
      </c>
    </row>
    <row r="195" spans="1:8" x14ac:dyDescent="0.3">
      <c r="A195" t="str">
        <f ca="1"/>
        <v>47078</v>
      </c>
      <c r="B195" s="4">
        <f ca="1"/>
        <v>46029</v>
      </c>
      <c r="C195" t="str">
        <f ca="1"/>
        <v>28 plus days</v>
      </c>
      <c r="D195" t="str">
        <f ca="1"/>
        <v>BRANDEN FARRELL</v>
      </c>
      <c r="E195" t="str">
        <f ca="1"/>
        <v>RESEARCH!!</v>
      </c>
      <c r="F195" t="str">
        <f ca="1"/>
        <v>BRENDAN FARRELL</v>
      </c>
      <c r="G195" t="str">
        <f ca="1"/>
        <v>BFARREL</v>
      </c>
      <c r="H195" s="4" t="str">
        <f ca="1"/>
        <v>Not Assigned in TPMS!!</v>
      </c>
    </row>
    <row r="196" spans="1:8" x14ac:dyDescent="0.3">
      <c r="A196" t="str">
        <f ca="1"/>
        <v>61376</v>
      </c>
      <c r="B196" s="4">
        <f ca="1"/>
        <v>46029</v>
      </c>
      <c r="C196" t="str">
        <f ca="1"/>
        <v>28 plus days</v>
      </c>
      <c r="D196" t="str">
        <f ca="1"/>
        <v>HUNG HA</v>
      </c>
      <c r="E196" t="str">
        <f ca="1"/>
        <v>HHA000</v>
      </c>
      <c r="F196" t="str">
        <f ca="1"/>
        <v>HUNG HA</v>
      </c>
      <c r="G196" t="str">
        <f ca="1"/>
        <v>HHA000</v>
      </c>
      <c r="H196" s="4" t="str">
        <f ca="1"/>
        <v>Not Assigned in TPMS!!</v>
      </c>
    </row>
    <row r="197" spans="1:8" x14ac:dyDescent="0.3">
      <c r="A197" t="str">
        <f ca="1"/>
        <v>21222</v>
      </c>
      <c r="B197" s="4">
        <f ca="1"/>
        <v>46028</v>
      </c>
      <c r="C197" t="str">
        <f ca="1"/>
        <v>28 plus days</v>
      </c>
      <c r="D197" t="str">
        <f ca="1"/>
        <v>WILLIAM VALENTINE</v>
      </c>
      <c r="E197" t="str">
        <f ca="1"/>
        <v>WVALENT</v>
      </c>
      <c r="F197" t="str">
        <f ca="1"/>
        <v>WILLIAM VALENTINE</v>
      </c>
      <c r="G197" t="str">
        <f ca="1"/>
        <v>WVALENT</v>
      </c>
      <c r="H197" s="4" t="str">
        <f ca="1"/>
        <v>Not Assigned in TPMS!!</v>
      </c>
    </row>
    <row r="198" spans="1:8" x14ac:dyDescent="0.3">
      <c r="A198" t="str">
        <f ca="1"/>
        <v>36477</v>
      </c>
      <c r="B198" s="4">
        <f ca="1"/>
        <v>46028</v>
      </c>
      <c r="C198" t="str">
        <f ca="1"/>
        <v>28 plus days</v>
      </c>
      <c r="D198" t="str">
        <f ca="1"/>
        <v>JAYTHAN FISHER</v>
      </c>
      <c r="E198" t="str">
        <f ca="1"/>
        <v>JFISHE0</v>
      </c>
      <c r="F198" t="str">
        <f ca="1"/>
        <v>JAYTHAN FISHER</v>
      </c>
      <c r="G198" t="str">
        <f ca="1"/>
        <v>JFISHE0</v>
      </c>
      <c r="H198" s="4" t="str">
        <f ca="1"/>
        <v>Not Assigned in TPMS!!</v>
      </c>
    </row>
    <row r="199" spans="1:8" x14ac:dyDescent="0.3">
      <c r="A199" t="str">
        <f ca="1"/>
        <v>36702</v>
      </c>
      <c r="B199" s="4">
        <f ca="1"/>
        <v>46028</v>
      </c>
      <c r="C199" t="str">
        <f ca="1"/>
        <v>28 plus days</v>
      </c>
      <c r="D199" t="str">
        <f ca="1"/>
        <v>MICHAEL MARQUEZ</v>
      </c>
      <c r="E199" t="str">
        <f ca="1"/>
        <v>MMARQUE</v>
      </c>
      <c r="F199" t="str">
        <f ca="1"/>
        <v>MICHAEL MARQUEZ</v>
      </c>
      <c r="G199" t="str">
        <f ca="1"/>
        <v>MMARQUE</v>
      </c>
      <c r="H199" s="4" t="str">
        <f ca="1"/>
        <v>Not Assigned in TPMS!!</v>
      </c>
    </row>
    <row r="200" spans="1:8" x14ac:dyDescent="0.3">
      <c r="A200" t="str">
        <f ca="1"/>
        <v>46811</v>
      </c>
      <c r="B200" s="4">
        <f ca="1"/>
        <v>46028</v>
      </c>
      <c r="C200" t="str">
        <f ca="1"/>
        <v>28 plus days</v>
      </c>
      <c r="D200" t="str">
        <f ca="1"/>
        <v>JAMES SAWYER</v>
      </c>
      <c r="E200" t="str">
        <f ca="1"/>
        <v>JSAWYER</v>
      </c>
      <c r="F200" t="str">
        <f ca="1"/>
        <v>JAMES SAWYER</v>
      </c>
      <c r="G200" t="str">
        <f ca="1"/>
        <v>JSAWYER</v>
      </c>
      <c r="H200" s="4" t="str">
        <f ca="1"/>
        <v>Not Assigned in TPMS!!</v>
      </c>
    </row>
    <row r="201" spans="1:8" x14ac:dyDescent="0.3">
      <c r="A201" t="str">
        <f ca="1"/>
        <v>06610</v>
      </c>
      <c r="B201" s="4">
        <f ca="1"/>
        <v>46027</v>
      </c>
      <c r="C201" t="str">
        <f ca="1"/>
        <v>28 plus days</v>
      </c>
      <c r="D201" t="str">
        <f ca="1"/>
        <v>AUSTIN JOHNSON</v>
      </c>
      <c r="E201" t="str">
        <f ca="1"/>
        <v>AJOHNSO</v>
      </c>
      <c r="F201" t="str">
        <f ca="1"/>
        <v>Not Assigned in TPMS!!</v>
      </c>
      <c r="G201" t="str">
        <f ca="1"/>
        <v>Not Assigned in TPMS!!</v>
      </c>
      <c r="H201" s="4" t="str">
        <f ca="1"/>
        <v>Not Assigned in TPMS!!</v>
      </c>
    </row>
    <row r="202" spans="1:8" x14ac:dyDescent="0.3">
      <c r="A202" t="str">
        <f ca="1"/>
        <v>21316</v>
      </c>
      <c r="B202" s="4">
        <f ca="1"/>
        <v>46027</v>
      </c>
      <c r="C202" t="str">
        <f ca="1"/>
        <v>28 plus days</v>
      </c>
      <c r="D202" t="str">
        <f ca="1"/>
        <v>ZACHARY DYSART</v>
      </c>
      <c r="E202" t="str">
        <f ca="1"/>
        <v>ZDYSART</v>
      </c>
      <c r="F202" t="str">
        <f ca="1"/>
        <v>ZACHARY DYSART</v>
      </c>
      <c r="G202" t="str">
        <f ca="1"/>
        <v>ZDYSART</v>
      </c>
      <c r="H202" s="4" t="str">
        <f ca="1"/>
        <v>Not Assigned in TPMS!!</v>
      </c>
    </row>
    <row r="203" spans="1:8" x14ac:dyDescent="0.3">
      <c r="A203" t="str">
        <f ca="1"/>
        <v>23453</v>
      </c>
      <c r="B203" s="4">
        <f ca="1"/>
        <v>46027</v>
      </c>
      <c r="C203" t="str">
        <f ca="1"/>
        <v>28 plus days</v>
      </c>
      <c r="D203" t="str">
        <f ca="1"/>
        <v>MICHAEL MILLS</v>
      </c>
      <c r="E203" t="str">
        <f ca="1"/>
        <v>MMILL56</v>
      </c>
      <c r="F203" t="str">
        <f ca="1"/>
        <v>Not Assigned in TPMS!!</v>
      </c>
      <c r="G203" t="str">
        <f ca="1"/>
        <v>Not Assigned in TPMS!!</v>
      </c>
      <c r="H203" s="4" t="str">
        <f ca="1"/>
        <v>Not Assigned in TPMS!!</v>
      </c>
    </row>
    <row r="204" spans="1:8" x14ac:dyDescent="0.3">
      <c r="A204" t="str">
        <f ca="1"/>
        <v>61241</v>
      </c>
      <c r="B204" s="4">
        <f ca="1"/>
        <v>46024</v>
      </c>
      <c r="C204" t="str">
        <f ca="1"/>
        <v>28 plus days</v>
      </c>
      <c r="D204" t="str">
        <f ca="1"/>
        <v>JACOB DOBBS</v>
      </c>
      <c r="E204" t="str">
        <f ca="1"/>
        <v>JDOBBS</v>
      </c>
      <c r="F204" t="str">
        <f ca="1"/>
        <v>Not Assigned in TPMS!!</v>
      </c>
      <c r="G204" t="str">
        <f ca="1"/>
        <v>Not Assigned in TPMS!!</v>
      </c>
      <c r="H204" s="4" t="str">
        <f ca="1"/>
        <v>Not Assigned in TPMS!!</v>
      </c>
    </row>
    <row r="205" spans="1:8" x14ac:dyDescent="0.3">
      <c r="A205" t="str">
        <f ca="1"/>
        <v>61307</v>
      </c>
      <c r="B205" s="4">
        <f ca="1"/>
        <v>46021</v>
      </c>
      <c r="C205" t="str">
        <f ca="1"/>
        <v>28 plus days</v>
      </c>
      <c r="D205" t="str">
        <f ca="1"/>
        <v>WAYNE KELLEY</v>
      </c>
      <c r="E205" t="str">
        <f ca="1"/>
        <v>WKELLE</v>
      </c>
      <c r="F205" t="str">
        <f ca="1"/>
        <v>Not Assigned in TPMS!!</v>
      </c>
      <c r="G205" t="str">
        <f ca="1"/>
        <v>Not Assigned in TPMS!!</v>
      </c>
      <c r="H205" s="4" t="str">
        <f ca="1"/>
        <v>Not Assigned in TPMS!!</v>
      </c>
    </row>
    <row r="206" spans="1:8" x14ac:dyDescent="0.3">
      <c r="A206" t="str">
        <f ca="1"/>
        <v>61317</v>
      </c>
      <c r="B206" s="4">
        <f ca="1"/>
        <v>46021</v>
      </c>
      <c r="C206" t="str">
        <f ca="1"/>
        <v>28 plus days</v>
      </c>
      <c r="D206" t="str">
        <f ca="1"/>
        <v>MANZOORHUS SHARIFI</v>
      </c>
      <c r="E206" t="str">
        <f ca="1"/>
        <v>RESEARCH!!</v>
      </c>
      <c r="F206" t="str">
        <f ca="1"/>
        <v>MANZOORHUSSAIN SHARIFI</v>
      </c>
      <c r="G206" t="str">
        <f ca="1"/>
        <v>MSHARIF</v>
      </c>
      <c r="H206" s="4" t="str">
        <f ca="1"/>
        <v>Not Assigned in TPMS!!</v>
      </c>
    </row>
    <row r="207" spans="1:8" x14ac:dyDescent="0.3">
      <c r="A207" t="str">
        <f ca="1"/>
        <v>46794</v>
      </c>
      <c r="B207" s="4">
        <f ca="1"/>
        <v>46021</v>
      </c>
      <c r="C207" t="str">
        <f ca="1"/>
        <v>28 plus days</v>
      </c>
      <c r="D207" t="str">
        <f ca="1"/>
        <v>BOBBY COOMER</v>
      </c>
      <c r="E207" t="str">
        <f ca="1"/>
        <v>BCOOMER</v>
      </c>
      <c r="F207" t="str">
        <f ca="1"/>
        <v>BOBBY COOMER</v>
      </c>
      <c r="G207" t="str">
        <f ca="1"/>
        <v>BCOOMER</v>
      </c>
      <c r="H207" s="4" t="str">
        <f ca="1"/>
        <v>2617 5th Ave East</v>
      </c>
    </row>
    <row r="208" spans="1:8" x14ac:dyDescent="0.3">
      <c r="A208" t="str">
        <f ca="1"/>
        <v>36407</v>
      </c>
      <c r="B208" s="4">
        <f ca="1"/>
        <v>46020</v>
      </c>
      <c r="C208" t="str">
        <f ca="1"/>
        <v>28 plus days</v>
      </c>
      <c r="D208" t="str">
        <f ca="1"/>
        <v>CHRISTOPHER WURTZ</v>
      </c>
      <c r="E208" t="str">
        <f ca="1"/>
        <v>CWURTZ1</v>
      </c>
      <c r="F208" t="str">
        <f ca="1"/>
        <v>CHRISTOPHER WURTZ</v>
      </c>
      <c r="G208" t="str">
        <f ca="1"/>
        <v>CWURTZ1</v>
      </c>
      <c r="H208" s="4" t="str">
        <f ca="1"/>
        <v>Not Assigned in TPMS!!</v>
      </c>
    </row>
    <row r="209" spans="1:8" x14ac:dyDescent="0.3">
      <c r="A209" t="str">
        <f ca="1"/>
        <v>46474</v>
      </c>
      <c r="B209" s="4">
        <f ca="1"/>
        <v>46020</v>
      </c>
      <c r="C209" t="str">
        <f ca="1"/>
        <v>28 plus days</v>
      </c>
      <c r="D209" t="str">
        <f ca="1"/>
        <v>ANTHONY DITTA</v>
      </c>
      <c r="E209" t="str">
        <f ca="1"/>
        <v>ADITTA1</v>
      </c>
      <c r="F209" t="str">
        <f ca="1"/>
        <v>ANTHONY DITTA</v>
      </c>
      <c r="G209" t="str">
        <f ca="1"/>
        <v>ADITTA1</v>
      </c>
      <c r="H209" s="4" t="str">
        <f ca="1"/>
        <v>Not Assigned in TPMS!!</v>
      </c>
    </row>
    <row r="210" spans="1:8" x14ac:dyDescent="0.3">
      <c r="A210" t="str">
        <f ca="1"/>
        <v>61272</v>
      </c>
      <c r="B210" s="4">
        <f ca="1"/>
        <v>46020</v>
      </c>
      <c r="C210" t="str">
        <f ca="1"/>
        <v>28 plus days</v>
      </c>
      <c r="D210" t="str">
        <f ca="1"/>
        <v>GARY MOREHOUSE</v>
      </c>
      <c r="E210" t="str">
        <f ca="1"/>
        <v>GMOREHO</v>
      </c>
      <c r="F210" t="str">
        <f ca="1"/>
        <v>GARY MOREHOUSE</v>
      </c>
      <c r="G210" t="str">
        <f ca="1"/>
        <v>GMOREHO</v>
      </c>
      <c r="H210" s="4" t="str">
        <f ca="1"/>
        <v>Not Assigned in TPMS!!</v>
      </c>
    </row>
    <row r="211" spans="1:8" x14ac:dyDescent="0.3">
      <c r="A211" t="str">
        <f ca="1"/>
        <v>36590</v>
      </c>
      <c r="B211" s="4">
        <f ca="1"/>
        <v>46020</v>
      </c>
      <c r="C211" t="str">
        <f ca="1"/>
        <v>28 plus days</v>
      </c>
      <c r="D211" t="str">
        <f ca="1"/>
        <v>DANDRELL MCCLINTON</v>
      </c>
      <c r="E211" t="str">
        <f ca="1"/>
        <v>RESEARCH!!</v>
      </c>
      <c r="F211" t="str">
        <f ca="1"/>
        <v>Not assigned in TPMS!!</v>
      </c>
      <c r="G211" t="str">
        <f ca="1"/>
        <v>Not assigned in TPMS!!</v>
      </c>
      <c r="H211" s="4" t="str">
        <f ca="1"/>
        <v>Not assigned in TPMS!!</v>
      </c>
    </row>
    <row r="212" spans="1:8" x14ac:dyDescent="0.3">
      <c r="A212" t="str">
        <f ca="1"/>
        <v>21402</v>
      </c>
      <c r="B212" s="4">
        <f ca="1"/>
        <v>46014</v>
      </c>
      <c r="C212" t="str">
        <f ca="1"/>
        <v>28 plus days</v>
      </c>
      <c r="D212" t="str">
        <f ca="1"/>
        <v>MOHAMMAD SAHIBZADA</v>
      </c>
      <c r="E212" t="str">
        <f ca="1"/>
        <v>MSAHIBZ</v>
      </c>
      <c r="F212" t="str">
        <f ca="1"/>
        <v>MOHAMMAD SAHIBZADA</v>
      </c>
      <c r="G212" t="str">
        <f ca="1"/>
        <v>MSAHIBZ</v>
      </c>
      <c r="H212" s="4" t="str">
        <f ca="1"/>
        <v>Not Assigned in TPMS!!</v>
      </c>
    </row>
    <row r="213" spans="1:8" x14ac:dyDescent="0.3">
      <c r="A213" t="str">
        <f ca="1"/>
        <v>61101</v>
      </c>
      <c r="B213" s="4">
        <f ca="1"/>
        <v>46014</v>
      </c>
      <c r="C213" t="str">
        <f ca="1"/>
        <v>28 plus days</v>
      </c>
      <c r="D213" t="str">
        <f ca="1"/>
        <v>SAMAR AHMADY</v>
      </c>
      <c r="E213" t="str">
        <f ca="1"/>
        <v>SAHMADY</v>
      </c>
      <c r="F213" t="str">
        <f ca="1"/>
        <v>SAMAR AHMADY</v>
      </c>
      <c r="G213" t="str">
        <f ca="1"/>
        <v>SAHMADY</v>
      </c>
      <c r="H213" s="4" t="str">
        <f ca="1"/>
        <v>Not Assigned in TPMS!!</v>
      </c>
    </row>
    <row r="214" spans="1:8" x14ac:dyDescent="0.3">
      <c r="A214" t="str">
        <f ca="1"/>
        <v>23796</v>
      </c>
      <c r="B214" s="4">
        <f ca="1"/>
        <v>46013</v>
      </c>
      <c r="C214" t="str">
        <f ca="1"/>
        <v>28 plus days</v>
      </c>
      <c r="D214" t="str">
        <f ca="1"/>
        <v>CHARLES DUNCAN</v>
      </c>
      <c r="E214" t="str">
        <f ca="1"/>
        <v>CDUNCA3</v>
      </c>
      <c r="F214" t="str">
        <f ca="1"/>
        <v>Not Assigned in TPMS!!</v>
      </c>
      <c r="G214" t="str">
        <f ca="1"/>
        <v>Not Assigned in TPMS!!</v>
      </c>
      <c r="H214" s="4" t="str">
        <f ca="1"/>
        <v>Not Assigned in TPMS!!</v>
      </c>
    </row>
    <row r="215" spans="1:8" x14ac:dyDescent="0.3">
      <c r="A215" t="str">
        <f ca="1"/>
        <v>47135</v>
      </c>
      <c r="B215" s="4">
        <f ca="1"/>
        <v>46011</v>
      </c>
      <c r="C215" t="str">
        <f ca="1"/>
        <v>28 plus days</v>
      </c>
      <c r="D215" t="str">
        <f ca="1"/>
        <v>JOHNNY LYONS</v>
      </c>
      <c r="E215" t="str">
        <f ca="1"/>
        <v>RESEARCH!!</v>
      </c>
      <c r="F215" t="str">
        <f ca="1"/>
        <v>JOHN LYONS</v>
      </c>
      <c r="G215" t="str">
        <f ca="1"/>
        <v>JLYON9</v>
      </c>
      <c r="H215" s="4" t="str">
        <f ca="1"/>
        <v>Not Assigned in TPMS!!</v>
      </c>
    </row>
    <row r="216" spans="1:8" x14ac:dyDescent="0.3">
      <c r="A216" t="str">
        <f ca="1"/>
        <v>21851</v>
      </c>
      <c r="B216" s="4">
        <f ca="1"/>
        <v>46010</v>
      </c>
      <c r="C216" t="str">
        <f ca="1"/>
        <v>28 plus days</v>
      </c>
      <c r="D216" t="str">
        <f ca="1"/>
        <v>MICHAEL WRIGHT</v>
      </c>
      <c r="E216" t="str">
        <f ca="1"/>
        <v>MWRIGH0</v>
      </c>
      <c r="F216" t="str">
        <f ca="1"/>
        <v>MICHAEL WRIGHT</v>
      </c>
      <c r="G216" t="str">
        <f ca="1"/>
        <v>MWRIGH0</v>
      </c>
      <c r="H216" s="4" t="str">
        <f ca="1"/>
        <v>Not Assigned in TPMS!!</v>
      </c>
    </row>
    <row r="217" spans="1:8" x14ac:dyDescent="0.3">
      <c r="A217" t="str">
        <f ca="1"/>
        <v>46307</v>
      </c>
      <c r="B217" s="4">
        <f ca="1"/>
        <v>46010</v>
      </c>
      <c r="C217" t="str">
        <f ca="1"/>
        <v>28 plus days</v>
      </c>
      <c r="D217" t="str">
        <f ca="1"/>
        <v>SERGIO VEGA</v>
      </c>
      <c r="E217" t="str">
        <f ca="1"/>
        <v>SVEGA3</v>
      </c>
      <c r="F217" t="str">
        <f ca="1"/>
        <v>SERGIO VEGA</v>
      </c>
      <c r="G217" t="str">
        <f ca="1"/>
        <v>SVEGA3</v>
      </c>
      <c r="H217" s="4" t="str">
        <f ca="1"/>
        <v>Not Assigned in TPMS!!</v>
      </c>
    </row>
    <row r="218" spans="1:8" x14ac:dyDescent="0.3">
      <c r="A218" t="str">
        <f ca="1"/>
        <v>61406</v>
      </c>
      <c r="B218" s="4">
        <f ca="1"/>
        <v>46009</v>
      </c>
      <c r="C218" t="str">
        <f ca="1"/>
        <v>28 plus days</v>
      </c>
      <c r="D218" t="str">
        <f ca="1"/>
        <v>GREGORY BALDREE</v>
      </c>
      <c r="E218" t="str">
        <f ca="1"/>
        <v>GBALDRE</v>
      </c>
      <c r="F218" t="str">
        <f ca="1"/>
        <v>Not Assigned in TPMS!!</v>
      </c>
      <c r="G218" t="str">
        <f ca="1"/>
        <v>Not Assigned in TPMS!!</v>
      </c>
      <c r="H218" s="4" t="str">
        <f ca="1"/>
        <v>Not Assigned in TPMS!!</v>
      </c>
    </row>
    <row r="219" spans="1:8" x14ac:dyDescent="0.3">
      <c r="A219" t="str">
        <f ca="1"/>
        <v>36023</v>
      </c>
      <c r="B219" s="4">
        <f ca="1"/>
        <v>46008</v>
      </c>
      <c r="C219" t="str">
        <f ca="1"/>
        <v>28 plus days</v>
      </c>
      <c r="D219" t="str">
        <f ca="1"/>
        <v>CARTER ANDERSEN</v>
      </c>
      <c r="E219" t="str">
        <f ca="1"/>
        <v>CANDER2</v>
      </c>
      <c r="F219" t="str">
        <f ca="1"/>
        <v>CARTER ANDERSEN</v>
      </c>
      <c r="G219" t="str">
        <f ca="1"/>
        <v>CANDER2</v>
      </c>
      <c r="H219" s="4" t="str">
        <f ca="1"/>
        <v>Not Assigned in TPMS!!</v>
      </c>
    </row>
    <row r="220" spans="1:8" x14ac:dyDescent="0.3">
      <c r="A220" t="str">
        <f ca="1"/>
        <v>36605</v>
      </c>
      <c r="B220" s="4">
        <f ca="1"/>
        <v>46008</v>
      </c>
      <c r="C220" t="str">
        <f ca="1"/>
        <v>28 plus days</v>
      </c>
      <c r="D220" t="str">
        <f ca="1"/>
        <v>JOSHUA MUDGETT</v>
      </c>
      <c r="E220" t="str">
        <f ca="1"/>
        <v>JMUDGET</v>
      </c>
      <c r="F220" t="str">
        <f ca="1"/>
        <v>Not Assigned in TPMS!!</v>
      </c>
      <c r="G220" t="str">
        <f ca="1"/>
        <v>Not Assigned in TPMS!!</v>
      </c>
      <c r="H220" s="4" t="str">
        <f ca="1"/>
        <v>Not Assigned in TPMS!!</v>
      </c>
    </row>
    <row r="221" spans="1:8" x14ac:dyDescent="0.3">
      <c r="A221" t="str">
        <f ca="1"/>
        <v>46986</v>
      </c>
      <c r="B221" s="4">
        <f ca="1"/>
        <v>46008</v>
      </c>
      <c r="C221" t="str">
        <f ca="1"/>
        <v>28 plus days</v>
      </c>
      <c r="D221" t="str">
        <f ca="1"/>
        <v>DANIEL MCLIECHEY</v>
      </c>
      <c r="E221" t="str">
        <f ca="1"/>
        <v>DMCLIEC</v>
      </c>
      <c r="F221" t="str">
        <f ca="1"/>
        <v>DANIEL MCLIECHEY</v>
      </c>
      <c r="G221" t="str">
        <f ca="1"/>
        <v>DMCLIEC</v>
      </c>
      <c r="H221" s="4" t="str">
        <f ca="1"/>
        <v>Not Assigned in TPMS!!</v>
      </c>
    </row>
    <row r="222" spans="1:8" x14ac:dyDescent="0.3">
      <c r="A222" t="str">
        <f ca="1"/>
        <v>36366</v>
      </c>
      <c r="B222" s="4">
        <f ca="1"/>
        <v>46007</v>
      </c>
      <c r="C222" t="str">
        <f ca="1"/>
        <v>28 plus days</v>
      </c>
      <c r="D222" t="str">
        <f ca="1"/>
        <v>MICHAEL ANGELO</v>
      </c>
      <c r="E222" t="str">
        <f ca="1"/>
        <v>MANGELO</v>
      </c>
      <c r="F222" t="str">
        <f ca="1"/>
        <v>MICHAEL ANGELO</v>
      </c>
      <c r="G222" t="str">
        <f ca="1"/>
        <v>MANGELO</v>
      </c>
      <c r="H222" s="4" t="str">
        <f ca="1"/>
        <v>Not Assigned in TPMS!!</v>
      </c>
    </row>
    <row r="223" spans="1:8" x14ac:dyDescent="0.3">
      <c r="A223" t="str">
        <f ca="1"/>
        <v>47042</v>
      </c>
      <c r="B223" s="4">
        <f ca="1"/>
        <v>46007</v>
      </c>
      <c r="C223" t="str">
        <f ca="1"/>
        <v>28 plus days</v>
      </c>
      <c r="D223" t="str">
        <f ca="1"/>
        <v>MICHAEL GORDON</v>
      </c>
      <c r="E223" t="str">
        <f ca="1"/>
        <v>MGORD1</v>
      </c>
      <c r="F223" t="str">
        <f ca="1"/>
        <v>MICHAEL GORDON</v>
      </c>
      <c r="G223" t="str">
        <f ca="1"/>
        <v>MGORD1</v>
      </c>
      <c r="H223" s="4" t="str">
        <f ca="1"/>
        <v>Not Assigned in TPMS!!</v>
      </c>
    </row>
    <row r="224" spans="1:8" x14ac:dyDescent="0.3">
      <c r="A224" t="str">
        <f ca="1"/>
        <v>46708</v>
      </c>
      <c r="B224" s="4">
        <f ca="1"/>
        <v>46006</v>
      </c>
      <c r="C224" t="str">
        <f ca="1"/>
        <v>28 plus days</v>
      </c>
      <c r="D224" t="str">
        <f ca="1"/>
        <v>JAYSHAWN ROWLS</v>
      </c>
      <c r="E224" t="str">
        <f ca="1"/>
        <v>JROWLS</v>
      </c>
      <c r="F224" t="str">
        <f ca="1"/>
        <v>Not Assigned in TPMS!!</v>
      </c>
      <c r="G224" t="str">
        <f ca="1"/>
        <v>Not Assigned in TPMS!!</v>
      </c>
      <c r="H224" s="4" t="str">
        <f ca="1"/>
        <v>Not Assigned in TPMS!!</v>
      </c>
    </row>
    <row r="225" spans="1:8" x14ac:dyDescent="0.3">
      <c r="A225" t="str">
        <f ca="1"/>
        <v>61301</v>
      </c>
      <c r="B225" s="4">
        <f ca="1"/>
        <v>46006</v>
      </c>
      <c r="C225" t="str">
        <f ca="1"/>
        <v>28 plus days</v>
      </c>
      <c r="D225" t="str">
        <f ca="1"/>
        <v>BARRY FOLKS</v>
      </c>
      <c r="E225" t="str">
        <f ca="1"/>
        <v>BFOLKS</v>
      </c>
      <c r="F225" t="str">
        <f ca="1"/>
        <v>BARRY FOLKS</v>
      </c>
      <c r="G225" t="str">
        <f ca="1"/>
        <v>BFOLKS</v>
      </c>
      <c r="H225" s="4" t="str">
        <f ca="1"/>
        <v>Not Assigned in TPMS!!</v>
      </c>
    </row>
    <row r="226" spans="1:8" x14ac:dyDescent="0.3">
      <c r="A226" t="str">
        <f ca="1"/>
        <v>46559</v>
      </c>
      <c r="B226" s="4">
        <f ca="1"/>
        <v>46004</v>
      </c>
      <c r="C226" t="str">
        <f ca="1"/>
        <v>28 plus days</v>
      </c>
      <c r="D226" t="str">
        <f ca="1"/>
        <v>WILLIAM GARDNER</v>
      </c>
      <c r="E226" t="str">
        <f ca="1"/>
        <v>WGARDNE</v>
      </c>
      <c r="F226" t="str">
        <f ca="1"/>
        <v>Not Assigned in TPMS!!</v>
      </c>
      <c r="G226" t="str">
        <f ca="1"/>
        <v>Not Assigned in TPMS!!</v>
      </c>
      <c r="H226" s="4" t="str">
        <f ca="1"/>
        <v>Not Assigned in TPMS!!</v>
      </c>
    </row>
    <row r="227" spans="1:8" x14ac:dyDescent="0.3">
      <c r="A227" t="str">
        <f ca="1"/>
        <v>21281</v>
      </c>
      <c r="B227" s="4">
        <f ca="1"/>
        <v>46002</v>
      </c>
      <c r="C227" t="str">
        <f ca="1"/>
        <v>28 plus days</v>
      </c>
      <c r="D227" t="str">
        <f ca="1"/>
        <v>JOSHUA LEONARD</v>
      </c>
      <c r="E227" t="str">
        <f ca="1"/>
        <v>JLEONAR</v>
      </c>
      <c r="F227" t="str">
        <f ca="1"/>
        <v>JOSHUA LEONARD</v>
      </c>
      <c r="G227" t="str">
        <f ca="1"/>
        <v>JLEONAR</v>
      </c>
      <c r="H227" s="4" t="str">
        <f ca="1"/>
        <v>Not Assigned in TPMS!!</v>
      </c>
    </row>
    <row r="228" spans="1:8" x14ac:dyDescent="0.3">
      <c r="A228" t="str">
        <f ca="1"/>
        <v>46629</v>
      </c>
      <c r="B228" s="4">
        <f ca="1"/>
        <v>46002</v>
      </c>
      <c r="C228" t="str">
        <f ca="1"/>
        <v>28 plus days</v>
      </c>
      <c r="D228" t="str">
        <f ca="1"/>
        <v>FREDDIE CARABALLO</v>
      </c>
      <c r="E228" t="str">
        <f ca="1"/>
        <v>FCARABA</v>
      </c>
      <c r="F228" t="str">
        <f ca="1"/>
        <v>FREDDIE CARABALLO</v>
      </c>
      <c r="G228" t="str">
        <f ca="1"/>
        <v>FCARABA</v>
      </c>
      <c r="H228" s="4" t="str">
        <f ca="1"/>
        <v>Not Assigned in TPMS!!</v>
      </c>
    </row>
    <row r="229" spans="1:8" x14ac:dyDescent="0.3">
      <c r="A229" t="str">
        <f ca="1"/>
        <v>47315</v>
      </c>
      <c r="B229" s="4">
        <f ca="1"/>
        <v>46002</v>
      </c>
      <c r="C229" t="str">
        <f ca="1"/>
        <v>28 plus days</v>
      </c>
      <c r="D229" t="str">
        <f ca="1"/>
        <v>DANIEL MCKNIGHT</v>
      </c>
      <c r="E229" t="str">
        <f ca="1"/>
        <v>DMCKNIG</v>
      </c>
      <c r="F229" t="str">
        <f ca="1"/>
        <v>DANIEL MCKNIGHT</v>
      </c>
      <c r="G229" t="str">
        <f ca="1"/>
        <v>DMCKNIG</v>
      </c>
      <c r="H229" s="4" t="str">
        <f ca="1"/>
        <v>Not Assigned in TPMS!!</v>
      </c>
    </row>
    <row r="230" spans="1:8" x14ac:dyDescent="0.3">
      <c r="A230" t="str">
        <f ca="1"/>
        <v>61547</v>
      </c>
      <c r="B230" s="4">
        <f ca="1"/>
        <v>46002</v>
      </c>
      <c r="C230" t="str">
        <f ca="1"/>
        <v>28 plus days</v>
      </c>
      <c r="D230" t="str">
        <f ca="1"/>
        <v>IVERSON MAY</v>
      </c>
      <c r="E230" t="str">
        <f ca="1"/>
        <v>IMAY0</v>
      </c>
      <c r="F230" t="str">
        <f ca="1"/>
        <v>IVERSON MAY</v>
      </c>
      <c r="G230" t="str">
        <f ca="1"/>
        <v>IMAY0</v>
      </c>
      <c r="H230" s="4" t="str">
        <f ca="1"/>
        <v>Not Assigned in TPMS!!</v>
      </c>
    </row>
    <row r="231" spans="1:8" x14ac:dyDescent="0.3">
      <c r="A231" t="str">
        <f ca="1"/>
        <v>61148</v>
      </c>
      <c r="B231" s="4">
        <f ca="1"/>
        <v>46001</v>
      </c>
      <c r="C231" t="str">
        <f ca="1"/>
        <v>28 plus days</v>
      </c>
      <c r="D231" t="str">
        <f ca="1"/>
        <v>KEVIN TERRELL</v>
      </c>
      <c r="E231" t="str">
        <f ca="1"/>
        <v>KTERRE2</v>
      </c>
      <c r="F231" t="str">
        <f ca="1"/>
        <v>KEVIN TERRELL</v>
      </c>
      <c r="G231" t="str">
        <f ca="1"/>
        <v>KTERRE2</v>
      </c>
      <c r="H231" s="4" t="str">
        <f ca="1"/>
        <v>Not Assigned in TPMS!!</v>
      </c>
    </row>
    <row r="232" spans="1:8" x14ac:dyDescent="0.3">
      <c r="A232" t="str">
        <f ca="1"/>
        <v>47252</v>
      </c>
      <c r="B232" s="4">
        <f ca="1"/>
        <v>46000</v>
      </c>
      <c r="C232" t="str">
        <f ca="1"/>
        <v>28 plus days</v>
      </c>
      <c r="D232" t="str">
        <f ca="1"/>
        <v>TYLER BURDICK</v>
      </c>
      <c r="E232" t="str">
        <f ca="1"/>
        <v>TBURDIC</v>
      </c>
      <c r="F232" t="str">
        <f ca="1"/>
        <v>TYLER BURDICK</v>
      </c>
      <c r="G232" t="str">
        <f ca="1"/>
        <v>TBURDIC</v>
      </c>
      <c r="H232" s="4" t="str">
        <f ca="1"/>
        <v>Not Assigned in TPMS!!</v>
      </c>
    </row>
    <row r="233" spans="1:8" x14ac:dyDescent="0.3">
      <c r="A233" t="str">
        <f ca="1"/>
        <v>47273</v>
      </c>
      <c r="B233" s="4">
        <f ca="1"/>
        <v>46000</v>
      </c>
      <c r="C233" t="str">
        <f ca="1"/>
        <v>28 plus days</v>
      </c>
      <c r="D233" t="str">
        <f ca="1"/>
        <v>MARK HIGGINS</v>
      </c>
      <c r="E233" t="str">
        <f ca="1"/>
        <v>MHIGGI0</v>
      </c>
      <c r="F233" t="str">
        <f ca="1"/>
        <v>MARK HIGGINS</v>
      </c>
      <c r="G233" t="str">
        <f ca="1"/>
        <v>MHIGGI0</v>
      </c>
      <c r="H233" s="4" t="str">
        <f ca="1"/>
        <v>Not Assigned in TPMS!!</v>
      </c>
    </row>
    <row r="234" spans="1:8" x14ac:dyDescent="0.3">
      <c r="A234" t="str">
        <f ca="1"/>
        <v>61382</v>
      </c>
      <c r="B234" s="4">
        <f ca="1"/>
        <v>45999</v>
      </c>
      <c r="C234" t="str">
        <f ca="1"/>
        <v>28 plus days</v>
      </c>
      <c r="D234" t="str">
        <f ca="1"/>
        <v>JUAN YEDRA LOPEZ</v>
      </c>
      <c r="E234" t="str">
        <f ca="1"/>
        <v>JYEDRAL</v>
      </c>
      <c r="F234" t="str">
        <f ca="1"/>
        <v>JUAN YEDRA LOPEZ</v>
      </c>
      <c r="G234" t="str">
        <f ca="1"/>
        <v>JYEDRAL</v>
      </c>
      <c r="H234" s="4" t="str">
        <f ca="1"/>
        <v>Not Assigned in TPMS!!</v>
      </c>
    </row>
    <row r="235" spans="1:8" x14ac:dyDescent="0.3">
      <c r="A235" t="str">
        <f ca="1"/>
        <v>47412</v>
      </c>
      <c r="B235" s="4">
        <f ca="1"/>
        <v>45994</v>
      </c>
      <c r="C235" t="str">
        <f ca="1"/>
        <v>28 plus days</v>
      </c>
      <c r="D235" t="str">
        <f ca="1"/>
        <v>TIMOTHY HOLBROOK</v>
      </c>
      <c r="E235" t="str">
        <f ca="1"/>
        <v>THOLBRO</v>
      </c>
      <c r="F235" t="str">
        <f ca="1"/>
        <v>TIMOTHY HOLBROOK</v>
      </c>
      <c r="G235" t="str">
        <f ca="1"/>
        <v>THOLBRO</v>
      </c>
      <c r="H235" s="4" t="str">
        <f ca="1"/>
        <v>Not Assigned in TPMS!!</v>
      </c>
    </row>
    <row r="236" spans="1:8" x14ac:dyDescent="0.3">
      <c r="A236" t="str">
        <f ca="1"/>
        <v>37057</v>
      </c>
      <c r="B236" s="4">
        <f ca="1"/>
        <v>45993</v>
      </c>
      <c r="C236" t="str">
        <f ca="1"/>
        <v>28 plus days</v>
      </c>
      <c r="D236" t="str">
        <f ca="1"/>
        <v>TRENT MATTHEWS</v>
      </c>
      <c r="E236" t="str">
        <f ca="1"/>
        <v>TMATTHE</v>
      </c>
      <c r="F236" t="str">
        <f ca="1"/>
        <v>TRENT MATTHEWS</v>
      </c>
      <c r="G236" t="str">
        <f ca="1"/>
        <v>TMATTHE</v>
      </c>
      <c r="H236" s="4" t="str">
        <f ca="1"/>
        <v>Not Assigned in TPMS!!</v>
      </c>
    </row>
    <row r="237" spans="1:8" x14ac:dyDescent="0.3">
      <c r="A237" t="str">
        <f ca="1"/>
        <v>46748</v>
      </c>
      <c r="B237" s="4">
        <f ca="1"/>
        <v>45993</v>
      </c>
      <c r="C237" t="str">
        <f ca="1"/>
        <v>28 plus days</v>
      </c>
      <c r="D237" t="str">
        <f ca="1"/>
        <v>ANDREW RICHARDSON</v>
      </c>
      <c r="E237" t="str">
        <f ca="1"/>
        <v>ARICHAR</v>
      </c>
      <c r="F237" t="str">
        <f ca="1"/>
        <v>ANDREW RICHARDSON</v>
      </c>
      <c r="G237" t="str">
        <f ca="1"/>
        <v>ARICHAR</v>
      </c>
      <c r="H237" s="4" t="str">
        <f ca="1"/>
        <v>Not Assigned in TPMS!!</v>
      </c>
    </row>
    <row r="238" spans="1:8" x14ac:dyDescent="0.3">
      <c r="A238" t="str">
        <f ca="1"/>
        <v>23966</v>
      </c>
      <c r="B238" s="4">
        <f ca="1"/>
        <v>45992</v>
      </c>
      <c r="C238" t="str">
        <f ca="1"/>
        <v>28 plus days</v>
      </c>
      <c r="D238" t="str">
        <f ca="1"/>
        <v>ERIC KELLY</v>
      </c>
      <c r="E238" t="str">
        <f ca="1"/>
        <v>EKELLY</v>
      </c>
      <c r="F238" t="str">
        <f ca="1"/>
        <v>ERIC KELLY</v>
      </c>
      <c r="G238" t="str">
        <f ca="1"/>
        <v>EKELLY</v>
      </c>
      <c r="H238" s="4" t="str">
        <f ca="1"/>
        <v>Not Assigned in TPMS!!</v>
      </c>
    </row>
    <row r="239" spans="1:8" x14ac:dyDescent="0.3">
      <c r="A239" t="str">
        <f ca="1"/>
        <v>36031</v>
      </c>
      <c r="B239" s="4">
        <f ca="1"/>
        <v>45992</v>
      </c>
      <c r="C239" t="str">
        <f ca="1"/>
        <v>28 plus days</v>
      </c>
      <c r="D239" t="str">
        <f ca="1"/>
        <v>HAROLD WHEELER</v>
      </c>
      <c r="E239" t="str">
        <f ca="1"/>
        <v>HWHEELE</v>
      </c>
      <c r="F239" t="str">
        <f ca="1"/>
        <v>Not Assigned in TPMS!!</v>
      </c>
      <c r="G239" t="str">
        <f ca="1"/>
        <v>Not Assigned in TPMS!!</v>
      </c>
      <c r="H239" s="4" t="str">
        <f ca="1"/>
        <v>Not Assigned in TPMS!!</v>
      </c>
    </row>
    <row r="240" spans="1:8" x14ac:dyDescent="0.3">
      <c r="A240" t="str">
        <f ca="1"/>
        <v>46957</v>
      </c>
      <c r="B240" s="4">
        <f ca="1"/>
        <v>45992</v>
      </c>
      <c r="C240" t="str">
        <f ca="1"/>
        <v>28 plus days</v>
      </c>
      <c r="D240" t="str">
        <f ca="1"/>
        <v>ALEX BRAVAR</v>
      </c>
      <c r="E240" t="str">
        <f ca="1"/>
        <v>ABRAVAR</v>
      </c>
      <c r="F240" t="str">
        <f ca="1"/>
        <v>ALEX BRAVAR</v>
      </c>
      <c r="G240" t="str">
        <f ca="1"/>
        <v>ABRAVAR</v>
      </c>
      <c r="H240" s="4" t="str">
        <f ca="1"/>
        <v>Not Assigned in TPMS!!</v>
      </c>
    </row>
    <row r="241" spans="1:8" x14ac:dyDescent="0.3">
      <c r="A241" t="str">
        <f ca="1"/>
        <v>46880</v>
      </c>
      <c r="B241" s="4">
        <f ca="1"/>
        <v>45992</v>
      </c>
      <c r="C241" t="str">
        <f ca="1"/>
        <v>28 plus days</v>
      </c>
      <c r="D241" t="str">
        <f ca="1"/>
        <v>THEODORE DAILEY</v>
      </c>
      <c r="E241" t="str">
        <f ca="1"/>
        <v>RESEARCH!!</v>
      </c>
      <c r="F241" t="str">
        <f ca="1"/>
        <v>Not assigned in TPMS!!</v>
      </c>
      <c r="G241" t="str">
        <f ca="1"/>
        <v>Not assigned in TPMS!!</v>
      </c>
      <c r="H241" s="4" t="str">
        <f ca="1"/>
        <v>Not assigned in TPMS!!</v>
      </c>
    </row>
    <row r="242" spans="1:8" x14ac:dyDescent="0.3">
      <c r="A242" t="str">
        <f ca="1"/>
        <v>37268</v>
      </c>
      <c r="B242" s="4">
        <f ca="1"/>
        <v>45989</v>
      </c>
      <c r="C242" t="str">
        <f ca="1"/>
        <v>28 plus days</v>
      </c>
      <c r="D242" t="str">
        <f ca="1"/>
        <v>JUSTIN WILBER</v>
      </c>
      <c r="E242" t="str">
        <f ca="1"/>
        <v>JWILBER</v>
      </c>
      <c r="F242" t="str">
        <f ca="1"/>
        <v>JUSTIN WILBER</v>
      </c>
      <c r="G242" t="str">
        <f ca="1"/>
        <v>JWILBER</v>
      </c>
      <c r="H242" s="4" t="str">
        <f ca="1"/>
        <v>Not Assigned in TPMS!!</v>
      </c>
    </row>
    <row r="243" spans="1:8" x14ac:dyDescent="0.3">
      <c r="A243" t="str">
        <f ca="1"/>
        <v>46371</v>
      </c>
      <c r="B243" s="4">
        <f ca="1"/>
        <v>45987</v>
      </c>
      <c r="C243" t="str">
        <f ca="1"/>
        <v>28 plus days</v>
      </c>
      <c r="D243" t="str">
        <f ca="1"/>
        <v>CRAIG WELLS</v>
      </c>
      <c r="E243" t="str">
        <f ca="1"/>
        <v>CWELL22</v>
      </c>
      <c r="F243" t="str">
        <f ca="1"/>
        <v>CRAIG WELLS</v>
      </c>
      <c r="G243" t="str">
        <f ca="1"/>
        <v>CWELL22</v>
      </c>
      <c r="H243" s="4" t="str">
        <f ca="1"/>
        <v>Not Assigned in TPMS!!</v>
      </c>
    </row>
    <row r="244" spans="1:8" x14ac:dyDescent="0.3">
      <c r="A244" t="str">
        <f ca="1"/>
        <v>36516</v>
      </c>
      <c r="B244" s="4">
        <f ca="1"/>
        <v>45986</v>
      </c>
      <c r="C244" t="str">
        <f ca="1"/>
        <v>28 plus days</v>
      </c>
      <c r="D244" t="str">
        <f ca="1"/>
        <v>GEORGE LLOYD</v>
      </c>
      <c r="E244" t="str">
        <f ca="1"/>
        <v>GLLOYD0</v>
      </c>
      <c r="F244" t="str">
        <f ca="1"/>
        <v>GEORGE LLOYD</v>
      </c>
      <c r="G244" t="str">
        <f ca="1"/>
        <v>GLLOYD0</v>
      </c>
      <c r="H244" s="4" t="str">
        <f ca="1"/>
        <v>Not Assigned in TPMS!!</v>
      </c>
    </row>
    <row r="245" spans="1:8" x14ac:dyDescent="0.3">
      <c r="A245" t="str">
        <f ca="1"/>
        <v>47087</v>
      </c>
      <c r="B245" s="4">
        <f ca="1"/>
        <v>45982</v>
      </c>
      <c r="C245" t="str">
        <f ca="1"/>
        <v>28 plus days</v>
      </c>
      <c r="D245" t="str">
        <f ca="1"/>
        <v>MARC DAVIS</v>
      </c>
      <c r="E245" t="str">
        <f ca="1"/>
        <v>MDAVI31</v>
      </c>
      <c r="F245" t="str">
        <f ca="1"/>
        <v>MARC DAVIS</v>
      </c>
      <c r="G245" t="str">
        <f ca="1"/>
        <v>MDAVI31</v>
      </c>
      <c r="H245" s="4" t="str">
        <f ca="1"/>
        <v>Not Assigned in TPMS!!</v>
      </c>
    </row>
    <row r="246" spans="1:8" x14ac:dyDescent="0.3">
      <c r="A246" t="str">
        <f ca="1"/>
        <v>61100</v>
      </c>
      <c r="B246" s="4">
        <f ca="1"/>
        <v>45982</v>
      </c>
      <c r="C246" t="str">
        <f ca="1"/>
        <v>28 plus days</v>
      </c>
      <c r="D246" t="str">
        <f ca="1"/>
        <v>NIKITA BOYER</v>
      </c>
      <c r="E246" t="str">
        <f ca="1"/>
        <v>NBOYER</v>
      </c>
      <c r="F246" t="str">
        <f ca="1"/>
        <v>NIKITA BOYER</v>
      </c>
      <c r="G246" t="str">
        <f ca="1"/>
        <v>NBOYER</v>
      </c>
      <c r="H246" s="4" t="str">
        <f ca="1"/>
        <v>Not Assigned in TPMS!!</v>
      </c>
    </row>
    <row r="247" spans="1:8" x14ac:dyDescent="0.3">
      <c r="A247" t="str">
        <f ca="1"/>
        <v>61370</v>
      </c>
      <c r="B247" s="4">
        <f ca="1"/>
        <v>45982</v>
      </c>
      <c r="C247" t="str">
        <f ca="1"/>
        <v>28 plus days</v>
      </c>
      <c r="D247" t="str">
        <f ca="1"/>
        <v>BRIAN MILLS</v>
      </c>
      <c r="E247" t="str">
        <f ca="1"/>
        <v>BMILLS9</v>
      </c>
      <c r="F247" t="str">
        <f ca="1"/>
        <v>Not Assigned in TPMS!!</v>
      </c>
      <c r="G247" t="str">
        <f ca="1"/>
        <v>Not Assigned in TPMS!!</v>
      </c>
      <c r="H247" s="4" t="str">
        <f ca="1"/>
        <v>Not Assigned in TPMS!!</v>
      </c>
    </row>
    <row r="248" spans="1:8" x14ac:dyDescent="0.3">
      <c r="A248" t="str">
        <f ca="1"/>
        <v>61564</v>
      </c>
      <c r="B248" s="4">
        <f ca="1"/>
        <v>45982</v>
      </c>
      <c r="C248" t="str">
        <f ca="1"/>
        <v>28 plus days</v>
      </c>
      <c r="D248" t="str">
        <f ca="1"/>
        <v>JON JACKSON</v>
      </c>
      <c r="E248" t="str">
        <f ca="1"/>
        <v>JJACKS0</v>
      </c>
      <c r="F248" t="str">
        <f ca="1"/>
        <v>Not Assigned in TPMS!!</v>
      </c>
      <c r="G248" t="str">
        <f ca="1"/>
        <v>Not Assigned in TPMS!!</v>
      </c>
      <c r="H248" s="4" t="str">
        <f ca="1"/>
        <v>Not Assigned in TPMS!!</v>
      </c>
    </row>
    <row r="249" spans="1:8" x14ac:dyDescent="0.3">
      <c r="A249" t="str">
        <f ca="1"/>
        <v>46431</v>
      </c>
      <c r="B249" s="4">
        <f ca="1"/>
        <v>45981</v>
      </c>
      <c r="C249" t="str">
        <f ca="1"/>
        <v>28 plus days</v>
      </c>
      <c r="D249" t="str">
        <f ca="1"/>
        <v>ASHLEY OROZCO</v>
      </c>
      <c r="E249" t="str">
        <f ca="1"/>
        <v>AOROZCO</v>
      </c>
      <c r="F249" t="str">
        <f ca="1"/>
        <v>ASHLEY OROZCO</v>
      </c>
      <c r="G249" t="str">
        <f ca="1"/>
        <v>AOROZCO</v>
      </c>
      <c r="H249" s="4" t="str">
        <f ca="1"/>
        <v>Not Assigned in TPMS!!</v>
      </c>
    </row>
    <row r="250" spans="1:8" x14ac:dyDescent="0.3">
      <c r="A250" t="str">
        <f ca="1"/>
        <v>22249</v>
      </c>
      <c r="B250" s="4">
        <f ca="1"/>
        <v>45980</v>
      </c>
      <c r="C250" t="str">
        <f ca="1"/>
        <v>28 plus days</v>
      </c>
      <c r="D250" t="str">
        <f ca="1"/>
        <v>GEORGE JOHNSON</v>
      </c>
      <c r="E250" t="str">
        <f ca="1"/>
        <v>GJOHNS7</v>
      </c>
      <c r="F250" t="str">
        <f ca="1"/>
        <v>GEORGE JOHNSON</v>
      </c>
      <c r="G250" t="str">
        <f ca="1"/>
        <v>GJOHNS7</v>
      </c>
      <c r="H250" s="4" t="str">
        <f ca="1"/>
        <v>Not Assigned in TPMS!!</v>
      </c>
    </row>
    <row r="251" spans="1:8" x14ac:dyDescent="0.3">
      <c r="A251" t="str">
        <f ca="1"/>
        <v>36770</v>
      </c>
      <c r="B251" s="4">
        <f ca="1"/>
        <v>45980</v>
      </c>
      <c r="C251" t="str">
        <f ca="1"/>
        <v>28 plus days</v>
      </c>
      <c r="D251" t="str">
        <f ca="1"/>
        <v>LOUIS SMITH</v>
      </c>
      <c r="E251" t="str">
        <f ca="1"/>
        <v>LSMI314</v>
      </c>
      <c r="F251" t="str">
        <f ca="1"/>
        <v>LOUIS SMITH</v>
      </c>
      <c r="G251" t="str">
        <f ca="1"/>
        <v>LSMI314</v>
      </c>
      <c r="H251" s="4" t="str">
        <f ca="1"/>
        <v>Not Assigned in TPMS!!</v>
      </c>
    </row>
    <row r="252" spans="1:8" x14ac:dyDescent="0.3">
      <c r="A252" t="str">
        <f ca="1"/>
        <v>46546</v>
      </c>
      <c r="B252" s="4">
        <f ca="1"/>
        <v>45980</v>
      </c>
      <c r="C252" t="str">
        <f ca="1"/>
        <v>28 plus days</v>
      </c>
      <c r="D252" t="str">
        <f ca="1"/>
        <v>JOSHUA DICKERSON</v>
      </c>
      <c r="E252" t="str">
        <f ca="1"/>
        <v>JDICKE0</v>
      </c>
      <c r="F252" t="str">
        <f ca="1"/>
        <v>Not Assigned in TPMS!!</v>
      </c>
      <c r="G252" t="str">
        <f ca="1"/>
        <v>Not Assigned in TPMS!!</v>
      </c>
      <c r="H252" s="4" t="str">
        <f ca="1"/>
        <v>Not Assigned in TPMS!!</v>
      </c>
    </row>
    <row r="253" spans="1:8" x14ac:dyDescent="0.3">
      <c r="A253" t="str">
        <f ca="1"/>
        <v>36228</v>
      </c>
      <c r="B253" s="4">
        <f ca="1"/>
        <v>45980</v>
      </c>
      <c r="C253" t="str">
        <f ca="1"/>
        <v>28 plus days</v>
      </c>
      <c r="D253" t="str">
        <f ca="1"/>
        <v>JABARI FELTON</v>
      </c>
      <c r="E253" t="str">
        <f ca="1"/>
        <v>JFELTON</v>
      </c>
      <c r="F253" t="str">
        <f ca="1"/>
        <v>JABARI FELTON</v>
      </c>
      <c r="G253" t="str">
        <f ca="1"/>
        <v>JFELTON</v>
      </c>
      <c r="H253" s="4" t="str">
        <f ca="1"/>
        <v>2213 Saw Palmetto Ln</v>
      </c>
    </row>
    <row r="254" spans="1:8" x14ac:dyDescent="0.3">
      <c r="A254" t="str">
        <f ca="1"/>
        <v>46502</v>
      </c>
      <c r="B254" s="4">
        <f ca="1"/>
        <v>45979</v>
      </c>
      <c r="C254" t="str">
        <f ca="1"/>
        <v>28 plus days</v>
      </c>
      <c r="D254" t="str">
        <f ca="1"/>
        <v>SAYED FAKHRI</v>
      </c>
      <c r="E254" t="str">
        <f ca="1"/>
        <v>RESEARCH!!</v>
      </c>
      <c r="F254" t="str">
        <f ca="1"/>
        <v>SAYED FAROZ FAKHRI</v>
      </c>
      <c r="G254" t="str">
        <f ca="1"/>
        <v>SFAKHRI</v>
      </c>
      <c r="H254" s="4" t="str">
        <f ca="1"/>
        <v>Not Assigned in TPMS!!</v>
      </c>
    </row>
    <row r="255" spans="1:8" x14ac:dyDescent="0.3">
      <c r="A255" t="str">
        <f ca="1"/>
        <v>36315</v>
      </c>
      <c r="B255" s="4">
        <f ca="1"/>
        <v>45975</v>
      </c>
      <c r="C255" t="str">
        <f ca="1"/>
        <v>28 plus days</v>
      </c>
      <c r="D255" t="str">
        <f ca="1"/>
        <v>LUIS PEREZ</v>
      </c>
      <c r="E255" t="str">
        <f ca="1"/>
        <v>LPEREZ</v>
      </c>
      <c r="F255" t="str">
        <f ca="1"/>
        <v>LUIS PEREZ</v>
      </c>
      <c r="G255" t="str">
        <f ca="1"/>
        <v>LPEREZ</v>
      </c>
      <c r="H255" s="4" t="str">
        <f ca="1"/>
        <v>Not Assigned in TPMS!!</v>
      </c>
    </row>
    <row r="256" spans="1:8" x14ac:dyDescent="0.3">
      <c r="A256" t="str">
        <f ca="1"/>
        <v>21365</v>
      </c>
      <c r="B256" s="4">
        <f ca="1"/>
        <v>45974</v>
      </c>
      <c r="C256" t="str">
        <f ca="1"/>
        <v>28 plus days</v>
      </c>
      <c r="D256" t="str">
        <f ca="1"/>
        <v>VINCE ROSADO</v>
      </c>
      <c r="E256" t="str">
        <f ca="1"/>
        <v>RESEARCH!!</v>
      </c>
      <c r="F256" t="str">
        <f ca="1"/>
        <v>Not Assigned in TPMS!!</v>
      </c>
      <c r="G256" t="str">
        <f ca="1"/>
        <v>Not Assigned in TPMS!!</v>
      </c>
      <c r="H256" s="4" t="str">
        <f ca="1"/>
        <v>Not Assigned in TPMS!!</v>
      </c>
    </row>
    <row r="257" spans="1:8" x14ac:dyDescent="0.3">
      <c r="A257" t="str">
        <f ca="1"/>
        <v>36040</v>
      </c>
      <c r="B257" s="4">
        <f ca="1"/>
        <v>45971</v>
      </c>
      <c r="C257" t="str">
        <f ca="1"/>
        <v>28 plus days</v>
      </c>
      <c r="D257" t="str">
        <f ca="1"/>
        <v>ELISHA PEAKE</v>
      </c>
      <c r="E257" t="str">
        <f ca="1"/>
        <v>EPEAKE</v>
      </c>
      <c r="F257" t="str">
        <f ca="1"/>
        <v>ELISHA PEAKE</v>
      </c>
      <c r="G257" t="str">
        <f ca="1"/>
        <v>EPEAKE</v>
      </c>
      <c r="H257" s="4" t="str">
        <f ca="1"/>
        <v>Not Assigned in TPMS!!</v>
      </c>
    </row>
    <row r="258" spans="1:8" x14ac:dyDescent="0.3">
      <c r="A258" t="str">
        <f ca="1"/>
        <v>37125</v>
      </c>
      <c r="B258" s="4">
        <f ca="1"/>
        <v>45971</v>
      </c>
      <c r="C258" t="str">
        <f ca="1"/>
        <v>28 plus days</v>
      </c>
      <c r="D258" t="str">
        <f ca="1"/>
        <v>KAREEM WILLIAMS</v>
      </c>
      <c r="E258" t="str">
        <f ca="1"/>
        <v>KWILLI1</v>
      </c>
      <c r="F258" t="str">
        <f ca="1"/>
        <v>KAREEM WILLIAMS</v>
      </c>
      <c r="G258" t="str">
        <f ca="1"/>
        <v>KWILLI1</v>
      </c>
      <c r="H258" s="4" t="str">
        <f ca="1"/>
        <v>Not Assigned in TPMS!!</v>
      </c>
    </row>
    <row r="259" spans="1:8" x14ac:dyDescent="0.3">
      <c r="A259" t="str">
        <f ca="1"/>
        <v>46499</v>
      </c>
      <c r="B259" s="4">
        <f ca="1"/>
        <v>45968</v>
      </c>
      <c r="C259" t="str">
        <f ca="1"/>
        <v>28 plus days</v>
      </c>
      <c r="D259" t="str">
        <f ca="1"/>
        <v>MOHAMMAD HAIDARI</v>
      </c>
      <c r="E259" t="str">
        <f ca="1"/>
        <v>RESEARCH!!</v>
      </c>
      <c r="F259" t="str">
        <f ca="1"/>
        <v>TRENT TIMBER</v>
      </c>
      <c r="G259" t="str">
        <f ca="1"/>
        <v>TTIMBER</v>
      </c>
      <c r="H259" s="4" t="str">
        <f ca="1"/>
        <v>Not Assigned in TPMS!!</v>
      </c>
    </row>
    <row r="260" spans="1:8" x14ac:dyDescent="0.3">
      <c r="A260" t="str">
        <f ca="1"/>
        <v>46645</v>
      </c>
      <c r="B260" s="4">
        <f ca="1"/>
        <v>45967</v>
      </c>
      <c r="C260" t="str">
        <f ca="1"/>
        <v>28 plus days</v>
      </c>
      <c r="D260" t="str">
        <f ca="1"/>
        <v>GEORGE PAGONAS</v>
      </c>
      <c r="E260" t="str">
        <f ca="1"/>
        <v>GPAGONA</v>
      </c>
      <c r="F260" t="str">
        <f ca="1"/>
        <v>Not Assigned in TPMS!!</v>
      </c>
      <c r="G260" t="str">
        <f ca="1"/>
        <v>Not Assigned in TPMS!!</v>
      </c>
      <c r="H260" s="4" t="str">
        <f ca="1"/>
        <v>Not Assigned in TPMS!!</v>
      </c>
    </row>
    <row r="261" spans="1:8" x14ac:dyDescent="0.3">
      <c r="A261" t="str">
        <f ca="1"/>
        <v>24070</v>
      </c>
      <c r="B261" s="4">
        <f ca="1"/>
        <v>45966</v>
      </c>
      <c r="C261" t="str">
        <f ca="1"/>
        <v>28 plus days</v>
      </c>
      <c r="D261" t="str">
        <f ca="1"/>
        <v>IAN LACY</v>
      </c>
      <c r="E261" t="str">
        <f ca="1"/>
        <v>ILACY</v>
      </c>
      <c r="F261" t="str">
        <f ca="1"/>
        <v>IAN LACY</v>
      </c>
      <c r="G261" t="str">
        <f ca="1"/>
        <v>ILACY</v>
      </c>
      <c r="H261" s="4" t="str">
        <f ca="1"/>
        <v>Not Assigned in TPMS!!</v>
      </c>
    </row>
    <row r="262" spans="1:8" x14ac:dyDescent="0.3">
      <c r="A262" t="str">
        <f ca="1"/>
        <v>21076</v>
      </c>
      <c r="B262" s="4">
        <f ca="1"/>
        <v>45966</v>
      </c>
      <c r="C262" t="str">
        <f ca="1"/>
        <v>28 plus days</v>
      </c>
      <c r="D262" t="str">
        <f ca="1"/>
        <v>JOSHUA RAITTER</v>
      </c>
      <c r="E262" t="str">
        <f ca="1"/>
        <v>JRAITTE</v>
      </c>
      <c r="F262" t="str">
        <f ca="1"/>
        <v>JOSHUA RAITTER</v>
      </c>
      <c r="G262" t="str">
        <f ca="1"/>
        <v>JRAITTE</v>
      </c>
      <c r="H262" s="4" t="str">
        <f ca="1"/>
        <v>14789 S AVE 4 1/4 E</v>
      </c>
    </row>
    <row r="263" spans="1:8" x14ac:dyDescent="0.3">
      <c r="A263" t="str">
        <f ca="1"/>
        <v>23221</v>
      </c>
      <c r="B263" s="4">
        <f ca="1"/>
        <v>45965</v>
      </c>
      <c r="C263" t="str">
        <f ca="1"/>
        <v>28 plus days</v>
      </c>
      <c r="D263" t="str">
        <f ca="1"/>
        <v>ROBERT URQUHART</v>
      </c>
      <c r="E263" t="str">
        <f ca="1"/>
        <v>RURQUH</v>
      </c>
      <c r="F263" t="str">
        <f ca="1"/>
        <v>ROBERT URQUHART</v>
      </c>
      <c r="G263" t="str">
        <f ca="1"/>
        <v>RURQUH</v>
      </c>
      <c r="H263" s="4" t="str">
        <f ca="1"/>
        <v>Not Assigned in TPMS!!</v>
      </c>
    </row>
    <row r="264" spans="1:8" x14ac:dyDescent="0.3">
      <c r="A264" t="str">
        <f ca="1"/>
        <v>23921</v>
      </c>
      <c r="B264" s="4">
        <f ca="1"/>
        <v>45965</v>
      </c>
      <c r="C264" t="str">
        <f ca="1"/>
        <v>28 plus days</v>
      </c>
      <c r="D264" t="str">
        <f ca="1"/>
        <v>MICHAEL COLLINS</v>
      </c>
      <c r="E264" t="str">
        <f ca="1"/>
        <v>RESEARCH!!</v>
      </c>
      <c r="F264" t="str">
        <f ca="1"/>
        <v>Not Assigned in TPMS!!</v>
      </c>
      <c r="G264" t="str">
        <f ca="1"/>
        <v>Not Assigned in TPMS!!</v>
      </c>
      <c r="H264" s="4" t="str">
        <f ca="1"/>
        <v>Not Assigned in TPMS!!</v>
      </c>
    </row>
    <row r="265" spans="1:8" x14ac:dyDescent="0.3">
      <c r="A265" t="str">
        <f ca="1"/>
        <v>61328</v>
      </c>
      <c r="B265" s="4">
        <f ca="1"/>
        <v>45965</v>
      </c>
      <c r="C265" t="str">
        <f ca="1"/>
        <v>28 plus days</v>
      </c>
      <c r="D265" t="str">
        <f ca="1"/>
        <v>MOHAMMAD YOUSUFY</v>
      </c>
      <c r="E265" t="str">
        <f ca="1"/>
        <v>RESEARCH!!</v>
      </c>
      <c r="F265" t="str">
        <f ca="1"/>
        <v>MOHAMMAD ASIF YOUSUFY</v>
      </c>
      <c r="G265" t="str">
        <f ca="1"/>
        <v>MYOUSU0</v>
      </c>
      <c r="H265" s="4" t="str">
        <f ca="1"/>
        <v>Not Assigned in TPMS!!</v>
      </c>
    </row>
    <row r="266" spans="1:8" x14ac:dyDescent="0.3">
      <c r="A266" t="str">
        <f ca="1"/>
        <v>06585</v>
      </c>
      <c r="B266" s="4">
        <f ca="1"/>
        <v>45958</v>
      </c>
      <c r="C266" t="str">
        <f ca="1"/>
        <v>28 plus days</v>
      </c>
      <c r="D266" t="str">
        <f ca="1"/>
        <v>GREGG PAULSEN</v>
      </c>
      <c r="E266" t="str">
        <f ca="1"/>
        <v>GPAULSE</v>
      </c>
      <c r="F266" t="str">
        <f ca="1"/>
        <v>GREGG PAULSEN</v>
      </c>
      <c r="G266" t="str">
        <f ca="1"/>
        <v>GPAULSE</v>
      </c>
      <c r="H266" s="4" t="str">
        <f ca="1"/>
        <v>Not Assigned in TPMS!!</v>
      </c>
    </row>
    <row r="267" spans="1:8" x14ac:dyDescent="0.3">
      <c r="A267" t="str">
        <f ca="1"/>
        <v>36438</v>
      </c>
      <c r="B267" s="4">
        <f ca="1"/>
        <v>45958</v>
      </c>
      <c r="C267" t="str">
        <f ca="1"/>
        <v>28 plus days</v>
      </c>
      <c r="D267" t="str">
        <f ca="1"/>
        <v>BRIAN POWERS</v>
      </c>
      <c r="E267" t="str">
        <f ca="1"/>
        <v>BPOWER8</v>
      </c>
      <c r="F267" t="str">
        <f ca="1"/>
        <v>BRIAN POWERS</v>
      </c>
      <c r="G267" t="str">
        <f ca="1"/>
        <v>BPOWER8</v>
      </c>
      <c r="H267" s="4" t="str">
        <f ca="1"/>
        <v>Not Assigned in TPMS!!</v>
      </c>
    </row>
    <row r="268" spans="1:8" x14ac:dyDescent="0.3">
      <c r="A268" t="str">
        <f ca="1"/>
        <v>61309</v>
      </c>
      <c r="B268" s="4">
        <f ca="1"/>
        <v>45958</v>
      </c>
      <c r="C268" t="str">
        <f ca="1"/>
        <v>28 plus days</v>
      </c>
      <c r="D268" t="str">
        <f ca="1"/>
        <v>FARDEEN BASEL</v>
      </c>
      <c r="E268" t="str">
        <f ca="1"/>
        <v>FBASEL</v>
      </c>
      <c r="F268" t="str">
        <f ca="1"/>
        <v>SAFIULLAH MEHRABI</v>
      </c>
      <c r="G268" t="str">
        <f ca="1"/>
        <v>SMEHRAB</v>
      </c>
      <c r="H268" s="4" t="str">
        <f ca="1"/>
        <v>Not Assigned in TPMS!!</v>
      </c>
    </row>
    <row r="269" spans="1:8" x14ac:dyDescent="0.3">
      <c r="A269" t="str">
        <f ca="1"/>
        <v>46990</v>
      </c>
      <c r="B269" s="4">
        <f ca="1"/>
        <v>45957</v>
      </c>
      <c r="C269" t="str">
        <f ca="1"/>
        <v>28 plus days</v>
      </c>
      <c r="D269" t="str">
        <f ca="1"/>
        <v>MAHMOOD WALI</v>
      </c>
      <c r="E269" t="str">
        <f ca="1"/>
        <v>MWALI</v>
      </c>
      <c r="F269" t="str">
        <f ca="1"/>
        <v>MAHMOOD WALI</v>
      </c>
      <c r="G269" t="str">
        <f ca="1"/>
        <v>MWALI</v>
      </c>
      <c r="H269" s="4" t="str">
        <f ca="1"/>
        <v>Not Assigned in TPMS!!</v>
      </c>
    </row>
    <row r="270" spans="1:8" x14ac:dyDescent="0.3">
      <c r="A270" t="str">
        <f ca="1"/>
        <v>47420</v>
      </c>
      <c r="B270" s="4">
        <f ca="1"/>
        <v>45957</v>
      </c>
      <c r="C270" t="str">
        <f ca="1"/>
        <v>28 plus days</v>
      </c>
      <c r="D270" t="str">
        <f ca="1"/>
        <v>SHAQUON WISE</v>
      </c>
      <c r="E270" t="str">
        <f ca="1"/>
        <v>SWISE0</v>
      </c>
      <c r="F270" t="str">
        <f ca="1"/>
        <v>SHAQUON WISE</v>
      </c>
      <c r="G270" t="str">
        <f ca="1"/>
        <v>SWISE0</v>
      </c>
      <c r="H270" s="4" t="str">
        <f ca="1"/>
        <v>Not Assigned in TPMS!!</v>
      </c>
    </row>
    <row r="271" spans="1:8" x14ac:dyDescent="0.3">
      <c r="A271" t="str">
        <f ca="1"/>
        <v>46245</v>
      </c>
      <c r="B271" s="4">
        <f ca="1"/>
        <v>45954</v>
      </c>
      <c r="C271" t="str">
        <f ca="1"/>
        <v>28 plus days</v>
      </c>
      <c r="D271" t="str">
        <f ca="1"/>
        <v>ELI SOCKEY</v>
      </c>
      <c r="E271" t="str">
        <f ca="1"/>
        <v>ESOCKEY</v>
      </c>
      <c r="F271" t="str">
        <f ca="1"/>
        <v>ELI SOCKEY</v>
      </c>
      <c r="G271" t="str">
        <f ca="1"/>
        <v>ESOCKEY</v>
      </c>
      <c r="H271" s="4" t="str">
        <f ca="1"/>
        <v>Not Assigned in TPMS!!</v>
      </c>
    </row>
    <row r="272" spans="1:8" x14ac:dyDescent="0.3">
      <c r="A272" t="str">
        <f ca="1"/>
        <v>46490</v>
      </c>
      <c r="B272" s="4">
        <f ca="1"/>
        <v>45952</v>
      </c>
      <c r="C272" t="str">
        <f ca="1"/>
        <v>28 plus days</v>
      </c>
      <c r="D272" t="str">
        <f ca="1"/>
        <v>ROBERT GAULDEN</v>
      </c>
      <c r="E272" t="str">
        <f ca="1"/>
        <v>RESEARCH!!</v>
      </c>
      <c r="F272" t="str">
        <f ca="1"/>
        <v>NIGEL POWELL</v>
      </c>
      <c r="G272" t="str">
        <f ca="1"/>
        <v>NPOWELL</v>
      </c>
      <c r="H272" s="4" t="str">
        <f ca="1"/>
        <v>Not Assigned in TPMS!!</v>
      </c>
    </row>
    <row r="273" spans="1:8" x14ac:dyDescent="0.3">
      <c r="A273" t="str">
        <f ca="1"/>
        <v>47052</v>
      </c>
      <c r="B273" s="4">
        <f ca="1"/>
        <v>45952</v>
      </c>
      <c r="C273" t="str">
        <f ca="1"/>
        <v>28 plus days</v>
      </c>
      <c r="D273" t="str">
        <f ca="1"/>
        <v>PHILIP KARAMUZE</v>
      </c>
      <c r="E273" t="str">
        <f ca="1"/>
        <v>PKARAMU</v>
      </c>
      <c r="F273" t="str">
        <f ca="1"/>
        <v>PHILIP KARAMUZE</v>
      </c>
      <c r="G273" t="str">
        <f ca="1"/>
        <v>PKARAMU</v>
      </c>
      <c r="H273" s="4" t="str">
        <f ca="1"/>
        <v>Not Assigned in TPMS!!</v>
      </c>
    </row>
    <row r="274" spans="1:8" x14ac:dyDescent="0.3">
      <c r="A274" t="str">
        <f ca="1"/>
        <v>36417</v>
      </c>
      <c r="B274" s="4">
        <f ca="1"/>
        <v>45951</v>
      </c>
      <c r="C274" t="str">
        <f ca="1"/>
        <v>28 plus days</v>
      </c>
      <c r="D274" t="str">
        <f ca="1"/>
        <v>MICHAEL BONOMI</v>
      </c>
      <c r="E274" t="str">
        <f ca="1"/>
        <v>MBONOM</v>
      </c>
      <c r="F274" t="str">
        <f ca="1"/>
        <v>KEVIN COLEMAN</v>
      </c>
      <c r="G274" t="str">
        <f ca="1"/>
        <v>KCOLE17</v>
      </c>
      <c r="H274" s="4" t="str">
        <f ca="1"/>
        <v>Not Assigned in TPMS!!</v>
      </c>
    </row>
    <row r="275" spans="1:8" x14ac:dyDescent="0.3">
      <c r="A275" t="str">
        <f ca="1"/>
        <v>46364</v>
      </c>
      <c r="B275" s="4">
        <f ca="1"/>
        <v>45951</v>
      </c>
      <c r="C275" t="str">
        <f ca="1"/>
        <v>28 plus days</v>
      </c>
      <c r="D275" t="str">
        <f ca="1"/>
        <v>MANUEL BENAVIDES</v>
      </c>
      <c r="E275" t="str">
        <f ca="1"/>
        <v>MBENAVI</v>
      </c>
      <c r="F275" t="str">
        <f ca="1"/>
        <v>MANUEL BENAVIDES</v>
      </c>
      <c r="G275" t="str">
        <f ca="1"/>
        <v>MBENAVI</v>
      </c>
      <c r="H275" s="4" t="str">
        <f ca="1"/>
        <v>Not Assigned in TPMS!!</v>
      </c>
    </row>
    <row r="276" spans="1:8" x14ac:dyDescent="0.3">
      <c r="A276" t="str">
        <f ca="1"/>
        <v>46815</v>
      </c>
      <c r="B276" s="4">
        <f ca="1"/>
        <v>45951</v>
      </c>
      <c r="C276" t="str">
        <f ca="1"/>
        <v>28 plus days</v>
      </c>
      <c r="D276" t="str">
        <f ca="1"/>
        <v>ROBERT BROOME</v>
      </c>
      <c r="E276" t="str">
        <f ca="1"/>
        <v>RBROOME</v>
      </c>
      <c r="F276" t="str">
        <f ca="1"/>
        <v>Not Assigned in TPMS!!</v>
      </c>
      <c r="G276" t="str">
        <f ca="1"/>
        <v>Not Assigned in TPMS!!</v>
      </c>
      <c r="H276" s="4" t="str">
        <f ca="1"/>
        <v>Not Assigned in TPMS!!</v>
      </c>
    </row>
    <row r="277" spans="1:8" x14ac:dyDescent="0.3">
      <c r="A277" t="str">
        <f ca="1"/>
        <v>61316</v>
      </c>
      <c r="B277" s="4">
        <f ca="1"/>
        <v>45946</v>
      </c>
      <c r="C277" t="str">
        <f ca="1"/>
        <v>28 plus days</v>
      </c>
      <c r="D277" t="str">
        <f ca="1"/>
        <v>PAUL BRADY</v>
      </c>
      <c r="E277" t="str">
        <f ca="1"/>
        <v>PBRADY</v>
      </c>
      <c r="F277" t="str">
        <f ca="1"/>
        <v>PAUL BRADY</v>
      </c>
      <c r="G277" t="str">
        <f ca="1"/>
        <v>PBRADY</v>
      </c>
      <c r="H277" s="4" t="str">
        <f ca="1"/>
        <v>Not Assigned in TPMS!!</v>
      </c>
    </row>
    <row r="278" spans="1:8" x14ac:dyDescent="0.3">
      <c r="A278" t="str">
        <f ca="1"/>
        <v>61232</v>
      </c>
      <c r="B278" s="4">
        <f ca="1"/>
        <v>45945</v>
      </c>
      <c r="C278" t="str">
        <f ca="1"/>
        <v>28 plus days</v>
      </c>
      <c r="D278" t="str">
        <f ca="1"/>
        <v>JACOB STEVENSON</v>
      </c>
      <c r="E278" t="str">
        <f ca="1"/>
        <v>RESEARCH!!</v>
      </c>
      <c r="F278" t="str">
        <f ca="1"/>
        <v>Not Assigned in TPMS!!</v>
      </c>
      <c r="G278" t="str">
        <f ca="1"/>
        <v>Not Assigned in TPMS!!</v>
      </c>
      <c r="H278" s="4" t="str">
        <f ca="1"/>
        <v>Not Assigned in TPMS!!</v>
      </c>
    </row>
    <row r="279" spans="1:8" x14ac:dyDescent="0.3">
      <c r="A279" t="str">
        <f ca="1"/>
        <v>46873</v>
      </c>
      <c r="B279" s="4">
        <f ca="1"/>
        <v>45944</v>
      </c>
      <c r="C279" t="str">
        <f ca="1"/>
        <v>28 plus days</v>
      </c>
      <c r="D279" t="str">
        <f ca="1"/>
        <v>MICHAEL JOHNSON</v>
      </c>
      <c r="E279" t="str">
        <f ca="1"/>
        <v>MJOH304</v>
      </c>
      <c r="F279" t="str">
        <f ca="1"/>
        <v>Not Assigned in TPMS!!</v>
      </c>
      <c r="G279" t="str">
        <f ca="1"/>
        <v>Not Assigned in TPMS!!</v>
      </c>
      <c r="H279" s="4" t="str">
        <f ca="1"/>
        <v>Not Assigned in TPMS!!</v>
      </c>
    </row>
    <row r="280" spans="1:8" x14ac:dyDescent="0.3">
      <c r="A280" t="str">
        <f ca="1"/>
        <v>61192</v>
      </c>
      <c r="B280" s="4">
        <f ca="1"/>
        <v>45944</v>
      </c>
      <c r="C280" t="str">
        <f ca="1"/>
        <v>28 plus days</v>
      </c>
      <c r="D280" t="str">
        <f ca="1"/>
        <v>SERGI STRENOVYCH</v>
      </c>
      <c r="E280" t="str">
        <f ca="1"/>
        <v>RESEARCH!!</v>
      </c>
      <c r="F280" t="str">
        <f ca="1"/>
        <v>Not Assigned in TPMS!!</v>
      </c>
      <c r="G280" t="str">
        <f ca="1"/>
        <v>Not Assigned in TPMS!!</v>
      </c>
      <c r="H280" s="4" t="str">
        <f ca="1"/>
        <v>Not Assigned in TPMS!!</v>
      </c>
    </row>
    <row r="281" spans="1:8" x14ac:dyDescent="0.3">
      <c r="A281" t="str">
        <f ca="1"/>
        <v>24072</v>
      </c>
      <c r="B281" s="4">
        <f ca="1"/>
        <v>45943</v>
      </c>
      <c r="C281" t="str">
        <f ca="1"/>
        <v>28 plus days</v>
      </c>
      <c r="D281" t="str">
        <f ca="1"/>
        <v>PHILLIP WILLIAMS</v>
      </c>
      <c r="E281" t="str">
        <f ca="1"/>
        <v>PWILLI0</v>
      </c>
      <c r="F281" t="str">
        <f ca="1"/>
        <v>PHILLIP WILLIAMS</v>
      </c>
      <c r="G281" t="str">
        <f ca="1"/>
        <v>PWILLI0</v>
      </c>
      <c r="H281" s="4" t="str">
        <f ca="1"/>
        <v>Not Assigned in TPMS!!</v>
      </c>
    </row>
    <row r="282" spans="1:8" x14ac:dyDescent="0.3">
      <c r="A282" t="str">
        <f ca="1"/>
        <v>21162</v>
      </c>
      <c r="B282" s="4">
        <f ca="1"/>
        <v>45940</v>
      </c>
      <c r="C282" t="str">
        <f ca="1"/>
        <v>28 plus days</v>
      </c>
      <c r="D282" t="str">
        <f ca="1"/>
        <v>ILJIR ZULFIU</v>
      </c>
      <c r="E282" t="str">
        <f ca="1"/>
        <v>IZULFIU</v>
      </c>
      <c r="F282" t="str">
        <f ca="1"/>
        <v>ILJIR ZULFIU</v>
      </c>
      <c r="G282" t="str">
        <f ca="1"/>
        <v>IZULFIU</v>
      </c>
      <c r="H282" s="4" t="str">
        <f ca="1"/>
        <v>Not Assigned in TPMS!!</v>
      </c>
    </row>
    <row r="283" spans="1:8" x14ac:dyDescent="0.3">
      <c r="A283" t="str">
        <f ca="1"/>
        <v>46541</v>
      </c>
      <c r="B283" s="4">
        <f ca="1"/>
        <v>45940</v>
      </c>
      <c r="C283" t="str">
        <f ca="1"/>
        <v>28 plus days</v>
      </c>
      <c r="D283" t="str">
        <f ca="1"/>
        <v>ANTHONY COOK</v>
      </c>
      <c r="E283" t="str">
        <f ca="1"/>
        <v>ACOOK14</v>
      </c>
      <c r="F283" t="str">
        <f ca="1"/>
        <v>SHANE SMIDDY</v>
      </c>
      <c r="G283" t="str">
        <f ca="1"/>
        <v>SSMIDDY</v>
      </c>
      <c r="H283" s="4" t="str">
        <f ca="1"/>
        <v>Not Assigned in TPMS!!</v>
      </c>
    </row>
    <row r="284" spans="1:8" x14ac:dyDescent="0.3">
      <c r="A284" t="str">
        <f ca="1"/>
        <v>36675</v>
      </c>
      <c r="B284" s="4">
        <f ca="1"/>
        <v>45939</v>
      </c>
      <c r="C284" t="str">
        <f ca="1"/>
        <v>28 plus days</v>
      </c>
      <c r="D284" t="str">
        <f ca="1"/>
        <v>OJ BLEUS</v>
      </c>
      <c r="E284" t="str">
        <f ca="1"/>
        <v>OBLEUS</v>
      </c>
      <c r="F284" t="str">
        <f ca="1"/>
        <v>OJ BLEUS</v>
      </c>
      <c r="G284" t="str">
        <f ca="1"/>
        <v>OBLEUS</v>
      </c>
      <c r="H284" s="4" t="str">
        <f ca="1"/>
        <v>Not Assigned in TPMS!!</v>
      </c>
    </row>
    <row r="285" spans="1:8" x14ac:dyDescent="0.3">
      <c r="A285" t="str">
        <f ca="1"/>
        <v>61679</v>
      </c>
      <c r="B285" s="4">
        <f ca="1"/>
        <v>45938</v>
      </c>
      <c r="C285" t="str">
        <f ca="1"/>
        <v>28 plus days</v>
      </c>
      <c r="D285" t="str">
        <f ca="1"/>
        <v>ELIJAH JUAREZ</v>
      </c>
      <c r="E285" t="str">
        <f ca="1"/>
        <v>RESEARCH!!</v>
      </c>
      <c r="F285" t="str">
        <f ca="1"/>
        <v>Not assigned in TPMS!!</v>
      </c>
      <c r="G285" t="str">
        <f ca="1"/>
        <v>Not assigned in TPMS!!</v>
      </c>
      <c r="H285" s="4" t="str">
        <f ca="1"/>
        <v>Not assigned in TPMS!!</v>
      </c>
    </row>
    <row r="286" spans="1:8" x14ac:dyDescent="0.3">
      <c r="A286" t="str">
        <f ca="1"/>
        <v>61786</v>
      </c>
      <c r="B286" s="4">
        <f ca="1"/>
        <v>45933</v>
      </c>
      <c r="C286" t="str">
        <f ca="1"/>
        <v>28 plus days</v>
      </c>
      <c r="D286" t="str">
        <f ca="1"/>
        <v>JOHN CASEY</v>
      </c>
      <c r="E286" t="str">
        <f ca="1"/>
        <v>RESEARCH!!</v>
      </c>
      <c r="F286" t="str">
        <f ca="1"/>
        <v>Not Assigned in TPMS!!</v>
      </c>
      <c r="G286" t="str">
        <f ca="1"/>
        <v>Not Assigned in TPMS!!</v>
      </c>
      <c r="H286" s="4" t="str">
        <f ca="1"/>
        <v>Not Assigned in TPMS!!</v>
      </c>
    </row>
    <row r="287" spans="1:8" x14ac:dyDescent="0.3">
      <c r="A287" t="str">
        <f ca="1"/>
        <v>46313</v>
      </c>
      <c r="B287" s="4">
        <f ca="1"/>
        <v>45930</v>
      </c>
      <c r="C287" t="str">
        <f ca="1"/>
        <v>28 plus days</v>
      </c>
      <c r="D287" t="str">
        <f ca="1"/>
        <v>GARY SMITH</v>
      </c>
      <c r="E287" t="str">
        <f ca="1"/>
        <v>GSMIT78</v>
      </c>
      <c r="F287" t="str">
        <f ca="1"/>
        <v>GARY SMITH</v>
      </c>
      <c r="G287" t="str">
        <f ca="1"/>
        <v>GSMIT78</v>
      </c>
      <c r="H287" s="4" t="str">
        <f ca="1"/>
        <v>Not Assigned in TPMS!!</v>
      </c>
    </row>
    <row r="288" spans="1:8" x14ac:dyDescent="0.3">
      <c r="A288" t="str">
        <f ca="1"/>
        <v>46960</v>
      </c>
      <c r="B288" s="4">
        <f ca="1"/>
        <v>45922</v>
      </c>
      <c r="C288" t="str">
        <f ca="1"/>
        <v>28 plus days</v>
      </c>
      <c r="D288" t="str">
        <f ca="1"/>
        <v>AHMAD SARWARY</v>
      </c>
      <c r="E288" t="str">
        <f ca="1"/>
        <v>RESEARCH!!</v>
      </c>
      <c r="F288" t="str">
        <f ca="1"/>
        <v>AHMAD GHAYOR SARWARY</v>
      </c>
      <c r="G288" t="str">
        <f ca="1"/>
        <v>ASARWAR</v>
      </c>
      <c r="H288" s="4" t="str">
        <f ca="1"/>
        <v>Not Assigned in TPMS!!</v>
      </c>
    </row>
    <row r="289" spans="1:8" x14ac:dyDescent="0.3">
      <c r="A289" t="str">
        <f ca="1"/>
        <v>46976</v>
      </c>
      <c r="B289" s="4">
        <f ca="1"/>
        <v>45915</v>
      </c>
      <c r="C289" t="str">
        <f ca="1"/>
        <v>28 plus days</v>
      </c>
      <c r="D289" t="str">
        <f ca="1"/>
        <v>THOMAS DOHERTY</v>
      </c>
      <c r="E289" t="str">
        <f ca="1"/>
        <v>TDOHERT</v>
      </c>
      <c r="F289" t="str">
        <f ca="1"/>
        <v>THOMAS DOHERTY</v>
      </c>
      <c r="G289" t="str">
        <f ca="1"/>
        <v>TDOHERT</v>
      </c>
      <c r="H289" s="4" t="str">
        <f ca="1"/>
        <v>Not Assigned in TPMS!!</v>
      </c>
    </row>
    <row r="290" spans="1:8" x14ac:dyDescent="0.3">
      <c r="A290" t="str">
        <f ca="1"/>
        <v>23147</v>
      </c>
      <c r="B290" s="4">
        <f ca="1"/>
        <v>45913</v>
      </c>
      <c r="C290" t="str">
        <f ca="1"/>
        <v>28 plus days</v>
      </c>
      <c r="D290" t="str">
        <f ca="1"/>
        <v>SIDNEY GREEN</v>
      </c>
      <c r="E290" t="str">
        <f ca="1"/>
        <v>SGREEN</v>
      </c>
      <c r="F290" t="str">
        <f ca="1"/>
        <v>SIDNEY GREEN</v>
      </c>
      <c r="G290" t="str">
        <f ca="1"/>
        <v>SGREEN</v>
      </c>
      <c r="H290" s="4" t="str">
        <f ca="1"/>
        <v>Not Assigned in TPMS!!</v>
      </c>
    </row>
    <row r="291" spans="1:8" x14ac:dyDescent="0.3">
      <c r="A291" t="str">
        <f ca="1"/>
        <v>36597</v>
      </c>
      <c r="B291" s="4">
        <f ca="1"/>
        <v>45912</v>
      </c>
      <c r="C291" t="str">
        <f ca="1"/>
        <v>28 plus days</v>
      </c>
      <c r="D291" t="str">
        <f ca="1"/>
        <v>STEPHEN MEAD</v>
      </c>
      <c r="E291" t="str">
        <f ca="1"/>
        <v>SMEAD</v>
      </c>
      <c r="F291" t="str">
        <f ca="1"/>
        <v>STEPHEN MEAD</v>
      </c>
      <c r="G291" t="str">
        <f ca="1"/>
        <v>SMEAD</v>
      </c>
      <c r="H291" s="4" t="str">
        <f ca="1"/>
        <v>Not Assigned in TPMS!!</v>
      </c>
    </row>
    <row r="292" spans="1:8" x14ac:dyDescent="0.3">
      <c r="A292" t="str">
        <f ca="1"/>
        <v>46482</v>
      </c>
      <c r="B292" s="4">
        <f ca="1"/>
        <v>45912</v>
      </c>
      <c r="C292" t="str">
        <f ca="1"/>
        <v>28 plus days</v>
      </c>
      <c r="D292" t="str">
        <f ca="1"/>
        <v>JASON TAYLOR</v>
      </c>
      <c r="E292" t="str">
        <f ca="1"/>
        <v>JTAYL56</v>
      </c>
      <c r="F292" t="str">
        <f ca="1"/>
        <v>Not Assigned in TPMS!!</v>
      </c>
      <c r="G292" t="str">
        <f ca="1"/>
        <v>Not Assigned in TPMS!!</v>
      </c>
      <c r="H292" s="4" t="str">
        <f ca="1"/>
        <v>Not Assigned in TPMS!!</v>
      </c>
    </row>
    <row r="293" spans="1:8" x14ac:dyDescent="0.3">
      <c r="A293" t="str">
        <f ca="1"/>
        <v>46796</v>
      </c>
      <c r="B293" s="4">
        <f ca="1"/>
        <v>45911</v>
      </c>
      <c r="C293" t="str">
        <f ca="1"/>
        <v>28 plus days</v>
      </c>
      <c r="D293" t="str">
        <f ca="1"/>
        <v>JEREMY WATERS</v>
      </c>
      <c r="E293" t="str">
        <f ca="1"/>
        <v>JWATERS</v>
      </c>
      <c r="F293" t="str">
        <f ca="1"/>
        <v>JEREMY WATERS</v>
      </c>
      <c r="G293" t="str">
        <f ca="1"/>
        <v>JWATERS</v>
      </c>
      <c r="H293" s="4" t="str">
        <f ca="1"/>
        <v>Not Assigned in TPMS!!</v>
      </c>
    </row>
    <row r="294" spans="1:8" x14ac:dyDescent="0.3">
      <c r="A294" t="str">
        <f ca="1"/>
        <v>24090</v>
      </c>
      <c r="B294" s="4">
        <f ca="1"/>
        <v>45909</v>
      </c>
      <c r="C294" t="str">
        <f ca="1"/>
        <v>28 plus days</v>
      </c>
      <c r="D294" t="str">
        <f ca="1"/>
        <v>ADLER CADET</v>
      </c>
      <c r="E294" t="str">
        <f ca="1"/>
        <v>ACADET</v>
      </c>
      <c r="F294" t="str">
        <f ca="1"/>
        <v>Not Assigned in TPMS!!</v>
      </c>
      <c r="G294" t="str">
        <f ca="1"/>
        <v>Not Assigned in TPMS!!</v>
      </c>
      <c r="H294" s="4" t="str">
        <f ca="1"/>
        <v>Not Assigned in TPMS!!</v>
      </c>
    </row>
    <row r="295" spans="1:8" x14ac:dyDescent="0.3">
      <c r="A295" t="str">
        <f ca="1"/>
        <v>61462</v>
      </c>
      <c r="B295" s="4">
        <f ca="1"/>
        <v>45908</v>
      </c>
      <c r="C295" t="str">
        <f ca="1"/>
        <v>28 plus days</v>
      </c>
      <c r="D295" t="str">
        <f ca="1"/>
        <v>MIKE WRIGHT</v>
      </c>
      <c r="E295" t="str">
        <f ca="1"/>
        <v>MWRIG31</v>
      </c>
      <c r="F295" t="str">
        <f ca="1"/>
        <v>MIKE WRIGHT</v>
      </c>
      <c r="G295" t="str">
        <f ca="1"/>
        <v>MWRIG31</v>
      </c>
      <c r="H295" s="4" t="str">
        <f ca="1"/>
        <v>Not Assigned in TPMS!!</v>
      </c>
    </row>
    <row r="296" spans="1:8" x14ac:dyDescent="0.3">
      <c r="A296" t="str">
        <f ca="1"/>
        <v>46580</v>
      </c>
      <c r="B296" s="4">
        <f ca="1"/>
        <v>45903</v>
      </c>
      <c r="C296" t="str">
        <f ca="1"/>
        <v>28 plus days</v>
      </c>
      <c r="D296" t="str">
        <f ca="1"/>
        <v>DARRELL LOGAN</v>
      </c>
      <c r="E296" t="str">
        <f ca="1"/>
        <v>DLOGAN</v>
      </c>
      <c r="F296" t="str">
        <f ca="1"/>
        <v>DARRELL LOGAN</v>
      </c>
      <c r="G296" t="str">
        <f ca="1"/>
        <v>DLOGAN</v>
      </c>
      <c r="H296" s="4" t="str">
        <f ca="1"/>
        <v>Not Assigned in TPMS!!</v>
      </c>
    </row>
    <row r="297" spans="1:8" x14ac:dyDescent="0.3">
      <c r="A297" t="str">
        <f ca="1"/>
        <v>22101</v>
      </c>
      <c r="B297" s="4">
        <f ca="1"/>
        <v>45896</v>
      </c>
      <c r="C297" t="str">
        <f ca="1"/>
        <v>28 plus days</v>
      </c>
      <c r="D297" t="str">
        <f ca="1"/>
        <v>MUJEEB KHAN</v>
      </c>
      <c r="E297" t="str">
        <f ca="1"/>
        <v>MKHAN1</v>
      </c>
      <c r="F297" t="str">
        <f ca="1"/>
        <v>MUJEEB KHAN</v>
      </c>
      <c r="G297" t="str">
        <f ca="1"/>
        <v>MKHAN1</v>
      </c>
      <c r="H297" s="4" t="str">
        <f ca="1"/>
        <v>Not Assigned in TPMS!!</v>
      </c>
    </row>
    <row r="298" spans="1:8" x14ac:dyDescent="0.3">
      <c r="A298" t="str">
        <f ca="1"/>
        <v>46657</v>
      </c>
      <c r="B298" s="4">
        <f ca="1"/>
        <v>45896</v>
      </c>
      <c r="C298" t="str">
        <f ca="1"/>
        <v>28 plus days</v>
      </c>
      <c r="D298" t="str">
        <f ca="1"/>
        <v>COREY KING</v>
      </c>
      <c r="E298" t="str">
        <f ca="1"/>
        <v>CKING</v>
      </c>
      <c r="F298" t="str">
        <f ca="1"/>
        <v>Not Assigned in TPMS!!</v>
      </c>
      <c r="G298" t="str">
        <f ca="1"/>
        <v>Not Assigned in TPMS!!</v>
      </c>
      <c r="H298" s="4" t="str">
        <f ca="1"/>
        <v>Not Assigned in TPMS!!</v>
      </c>
    </row>
    <row r="299" spans="1:8" x14ac:dyDescent="0.3">
      <c r="A299" t="str">
        <f ca="1"/>
        <v>21190</v>
      </c>
      <c r="B299" s="4">
        <f ca="1"/>
        <v>45895</v>
      </c>
      <c r="C299" t="str">
        <f ca="1"/>
        <v>28 plus days</v>
      </c>
      <c r="D299" t="str">
        <f ca="1"/>
        <v>BRAD JONES</v>
      </c>
      <c r="E299" t="str">
        <f ca="1"/>
        <v>BJONES1</v>
      </c>
      <c r="F299" t="str">
        <f ca="1"/>
        <v>BRAD JONES</v>
      </c>
      <c r="G299" t="str">
        <f ca="1"/>
        <v>BJONES1</v>
      </c>
      <c r="H299" s="4" t="str">
        <f ca="1"/>
        <v>Not Assigned in TPMS!!</v>
      </c>
    </row>
    <row r="300" spans="1:8" x14ac:dyDescent="0.3">
      <c r="A300" t="str">
        <f ca="1"/>
        <v>22186</v>
      </c>
      <c r="B300" s="4">
        <f ca="1"/>
        <v>45894</v>
      </c>
      <c r="C300" t="str">
        <f ca="1"/>
        <v>28 plus days</v>
      </c>
      <c r="D300" t="str">
        <f ca="1"/>
        <v>WILLIAM PRICE</v>
      </c>
      <c r="E300" t="str">
        <f ca="1"/>
        <v>WPRICE1</v>
      </c>
      <c r="F300" t="str">
        <f ca="1"/>
        <v>WILLIAM PRICE</v>
      </c>
      <c r="G300" t="str">
        <f ca="1"/>
        <v>WPRICE1</v>
      </c>
      <c r="H300" s="4" t="str">
        <f ca="1"/>
        <v>Not Assigned in TPMS!!</v>
      </c>
    </row>
    <row r="301" spans="1:8" x14ac:dyDescent="0.3">
      <c r="A301" t="str">
        <f ca="1"/>
        <v>46759</v>
      </c>
      <c r="B301" s="4">
        <f ca="1"/>
        <v>45894</v>
      </c>
      <c r="C301" t="str">
        <f ca="1"/>
        <v>28 plus days</v>
      </c>
      <c r="D301" t="str">
        <f ca="1"/>
        <v>IGNACIO SALINAS-GONZALEZ</v>
      </c>
      <c r="E301" t="str">
        <f ca="1"/>
        <v>RESEARCH!!</v>
      </c>
      <c r="F301" t="str">
        <f ca="1"/>
        <v>IGNACIO SALINAS</v>
      </c>
      <c r="G301" t="str">
        <f ca="1"/>
        <v>ISALIN1</v>
      </c>
      <c r="H301" s="4" t="str">
        <f ca="1"/>
        <v>Not Assigned in TPMS!!</v>
      </c>
    </row>
    <row r="302" spans="1:8" x14ac:dyDescent="0.3">
      <c r="A302" t="str">
        <f ca="1"/>
        <v>46982</v>
      </c>
      <c r="B302" s="4">
        <f ca="1"/>
        <v>45890</v>
      </c>
      <c r="C302" t="str">
        <f ca="1"/>
        <v>28 plus days</v>
      </c>
      <c r="D302" t="str">
        <f ca="1"/>
        <v>JONATHAN BOULEY</v>
      </c>
      <c r="E302" t="str">
        <f ca="1"/>
        <v>RESEARCH!!</v>
      </c>
      <c r="F302" t="str">
        <f ca="1"/>
        <v>JONATHAN BOULAY</v>
      </c>
      <c r="G302" t="str">
        <f ca="1"/>
        <v>JBOULAY</v>
      </c>
      <c r="H302" s="4" t="str">
        <f ca="1"/>
        <v>Not Assigned in TPMS!!</v>
      </c>
    </row>
    <row r="303" spans="1:8" x14ac:dyDescent="0.3">
      <c r="A303" t="str">
        <f ca="1"/>
        <v>61208</v>
      </c>
      <c r="B303" s="4">
        <f ca="1"/>
        <v>45887</v>
      </c>
      <c r="C303" t="str">
        <f ca="1"/>
        <v>28 plus days</v>
      </c>
      <c r="D303" t="str">
        <f ca="1"/>
        <v>ALBERTO GONZALEZ</v>
      </c>
      <c r="E303" t="str">
        <f ca="1"/>
        <v>AGONZA4</v>
      </c>
      <c r="F303" t="str">
        <f ca="1"/>
        <v>ALBERTO GONZALEZ</v>
      </c>
      <c r="G303" t="str">
        <f ca="1"/>
        <v>AGONZA4</v>
      </c>
      <c r="H303" s="4" t="str">
        <f ca="1"/>
        <v>Not Assigned in TPMS!!</v>
      </c>
    </row>
    <row r="304" spans="1:8" x14ac:dyDescent="0.3">
      <c r="A304" t="str">
        <f ca="1"/>
        <v>37243</v>
      </c>
      <c r="B304" s="4">
        <f ca="1"/>
        <v>45884</v>
      </c>
      <c r="C304" t="str">
        <f ca="1"/>
        <v>28 plus days</v>
      </c>
      <c r="D304" t="str">
        <f ca="1"/>
        <v>OMAR HERNANDEZ</v>
      </c>
      <c r="E304" t="str">
        <f ca="1"/>
        <v>RESEARCH!!</v>
      </c>
      <c r="F304" t="str">
        <f ca="1"/>
        <v>Not Assigned in TPMS!!</v>
      </c>
      <c r="G304" t="str">
        <f ca="1"/>
        <v>Not Assigned in TPMS!!</v>
      </c>
      <c r="H304" s="4" t="str">
        <f ca="1"/>
        <v>Not Assigned in TPMS!!</v>
      </c>
    </row>
    <row r="305" spans="1:8" x14ac:dyDescent="0.3">
      <c r="A305" t="str">
        <f ca="1"/>
        <v>23150</v>
      </c>
      <c r="B305" s="4">
        <f ca="1"/>
        <v>45883</v>
      </c>
      <c r="C305" t="str">
        <f ca="1"/>
        <v>28 plus days</v>
      </c>
      <c r="D305" t="str">
        <f ca="1"/>
        <v>DAVIDW JACKSON</v>
      </c>
      <c r="E305" t="str">
        <f ca="1"/>
        <v>RESEARCH!!</v>
      </c>
      <c r="F305" t="str">
        <f ca="1"/>
        <v>Not Assigned in TPMS!!</v>
      </c>
      <c r="G305" t="str">
        <f ca="1"/>
        <v>Not Assigned in TPMS!!</v>
      </c>
      <c r="H305" s="4" t="str">
        <f ca="1"/>
        <v>Not Assigned in TPMS!!</v>
      </c>
    </row>
    <row r="306" spans="1:8" x14ac:dyDescent="0.3">
      <c r="A306" t="str">
        <f ca="1"/>
        <v>46528</v>
      </c>
      <c r="B306" s="4">
        <f ca="1"/>
        <v>45880</v>
      </c>
      <c r="C306" t="str">
        <f ca="1"/>
        <v>28 plus days</v>
      </c>
      <c r="D306" t="str">
        <f ca="1"/>
        <v>MARCUS GIBSON</v>
      </c>
      <c r="E306" t="str">
        <f ca="1"/>
        <v>MGIBSON</v>
      </c>
      <c r="F306" t="str">
        <f ca="1"/>
        <v>MARCUS GIBSON</v>
      </c>
      <c r="G306" t="str">
        <f ca="1"/>
        <v>MGIBSON</v>
      </c>
      <c r="H306" s="4" t="str">
        <f ca="1"/>
        <v>Not Assigned in TPMS!!</v>
      </c>
    </row>
    <row r="307" spans="1:8" x14ac:dyDescent="0.3">
      <c r="A307" t="str">
        <f ca="1"/>
        <v>46598</v>
      </c>
      <c r="B307" s="4">
        <f ca="1"/>
        <v>45880</v>
      </c>
      <c r="C307" t="str">
        <f ca="1"/>
        <v>28 plus days</v>
      </c>
      <c r="D307" t="str">
        <f ca="1"/>
        <v>ASCHBEA FELIX</v>
      </c>
      <c r="E307" t="str">
        <f ca="1"/>
        <v>AFELIX</v>
      </c>
      <c r="F307" t="str">
        <f ca="1"/>
        <v>ASCHBEA FELIX</v>
      </c>
      <c r="G307" t="str">
        <f ca="1"/>
        <v>AFELIX</v>
      </c>
      <c r="H307" s="4" t="str">
        <f ca="1"/>
        <v>Not Assigned in TPMS!!</v>
      </c>
    </row>
    <row r="308" spans="1:8" x14ac:dyDescent="0.3">
      <c r="A308" t="str">
        <f ca="1"/>
        <v>61320</v>
      </c>
      <c r="B308" s="4">
        <f ca="1"/>
        <v>45877</v>
      </c>
      <c r="C308" t="str">
        <f ca="1"/>
        <v>28 plus days</v>
      </c>
      <c r="D308" t="str">
        <f ca="1"/>
        <v>SHYHEIM PELLE</v>
      </c>
      <c r="E308" t="str">
        <f ca="1"/>
        <v>SPELLE</v>
      </c>
      <c r="F308" t="str">
        <f ca="1"/>
        <v>SHYHEIM PELLE</v>
      </c>
      <c r="G308" t="str">
        <f ca="1"/>
        <v>SPELLE</v>
      </c>
      <c r="H308" s="4" t="str">
        <f ca="1"/>
        <v>Not Assigned in TPMS!!</v>
      </c>
    </row>
    <row r="309" spans="1:8" x14ac:dyDescent="0.3">
      <c r="A309" t="str">
        <f ca="1"/>
        <v>46269</v>
      </c>
      <c r="B309" s="4">
        <f ca="1"/>
        <v>45876</v>
      </c>
      <c r="C309" t="str">
        <f ca="1"/>
        <v>28 plus days</v>
      </c>
      <c r="D309" t="str">
        <f ca="1"/>
        <v>HAROLD CONNER</v>
      </c>
      <c r="E309" t="str">
        <f ca="1"/>
        <v>HCONNE</v>
      </c>
      <c r="F309" t="str">
        <f ca="1"/>
        <v>HAROLD CONNER</v>
      </c>
      <c r="G309" t="str">
        <f ca="1"/>
        <v>HCONNE</v>
      </c>
      <c r="H309" s="4" t="str">
        <f ca="1"/>
        <v>Not Assigned in TPMS!!</v>
      </c>
    </row>
    <row r="310" spans="1:8" x14ac:dyDescent="0.3">
      <c r="A310" t="str">
        <f ca="1"/>
        <v>47032</v>
      </c>
      <c r="B310" s="4">
        <f ca="1"/>
        <v>45876</v>
      </c>
      <c r="C310" t="str">
        <f ca="1"/>
        <v>28 plus days</v>
      </c>
      <c r="D310" t="str">
        <f ca="1"/>
        <v>CURTIS FRANCIS</v>
      </c>
      <c r="E310" t="str">
        <f ca="1"/>
        <v>CFRANCI</v>
      </c>
      <c r="F310" t="str">
        <f ca="1"/>
        <v>CURTIS FRANCIS</v>
      </c>
      <c r="G310" t="str">
        <f ca="1"/>
        <v>CFRANCI</v>
      </c>
      <c r="H310" s="4" t="str">
        <f ca="1"/>
        <v>Not Assigned in TPMS!!</v>
      </c>
    </row>
    <row r="311" spans="1:8" x14ac:dyDescent="0.3">
      <c r="A311" t="str">
        <f ca="1"/>
        <v>21264</v>
      </c>
      <c r="B311" s="4">
        <f ca="1"/>
        <v>45875</v>
      </c>
      <c r="C311" t="str">
        <f ca="1"/>
        <v>28 plus days</v>
      </c>
      <c r="D311" t="str">
        <f ca="1"/>
        <v>JOSE LOPEZ</v>
      </c>
      <c r="E311" t="str">
        <f ca="1"/>
        <v>JLOPEZ0</v>
      </c>
      <c r="F311" t="str">
        <f ca="1"/>
        <v>JOSE LOPEZ</v>
      </c>
      <c r="G311" t="str">
        <f ca="1"/>
        <v>JLOPEZ0</v>
      </c>
      <c r="H311" s="4" t="str">
        <f ca="1"/>
        <v>Not Assigned in TPMS!!</v>
      </c>
    </row>
    <row r="312" spans="1:8" x14ac:dyDescent="0.3">
      <c r="A312" t="str">
        <f ca="1"/>
        <v>46589</v>
      </c>
      <c r="B312" s="4">
        <f ca="1"/>
        <v>45875</v>
      </c>
      <c r="C312" t="str">
        <f ca="1"/>
        <v>28 plus days</v>
      </c>
      <c r="D312" t="str">
        <f ca="1"/>
        <v>MITCHELL BECKNER</v>
      </c>
      <c r="E312" t="str">
        <f ca="1"/>
        <v>MBECKNE</v>
      </c>
      <c r="F312" t="str">
        <f ca="1"/>
        <v>MITCHELL BECKNER</v>
      </c>
      <c r="G312" t="str">
        <f ca="1"/>
        <v>MBECKNE</v>
      </c>
      <c r="H312" s="4" t="str">
        <f ca="1"/>
        <v>Not Assigned in TPMS!!</v>
      </c>
    </row>
    <row r="313" spans="1:8" x14ac:dyDescent="0.3">
      <c r="A313" t="str">
        <f ca="1"/>
        <v>36637</v>
      </c>
      <c r="B313" s="4">
        <f ca="1"/>
        <v>45874</v>
      </c>
      <c r="C313" t="str">
        <f ca="1"/>
        <v>28 plus days</v>
      </c>
      <c r="D313" t="str">
        <f ca="1"/>
        <v>JON WILSON</v>
      </c>
      <c r="E313" t="str">
        <f ca="1"/>
        <v>JWILSON</v>
      </c>
      <c r="F313" t="str">
        <f ca="1"/>
        <v>WILLIAM SCHMIDT</v>
      </c>
      <c r="G313" t="str">
        <f ca="1"/>
        <v>WSCHMI0</v>
      </c>
      <c r="H313" s="4" t="str">
        <f ca="1"/>
        <v>Not Assigned in TPMS!!</v>
      </c>
    </row>
    <row r="314" spans="1:8" x14ac:dyDescent="0.3">
      <c r="A314" t="str">
        <f ca="1"/>
        <v>47020</v>
      </c>
      <c r="B314" s="4">
        <f ca="1"/>
        <v>45869</v>
      </c>
      <c r="C314" t="str">
        <f ca="1"/>
        <v>28 plus days</v>
      </c>
      <c r="D314" t="str">
        <f ca="1"/>
        <v>SHANE KELLY</v>
      </c>
      <c r="E314" t="str">
        <f ca="1"/>
        <v>SKELLY3</v>
      </c>
      <c r="F314" t="str">
        <f ca="1"/>
        <v>Not Assigned in TPMS!!</v>
      </c>
      <c r="G314" t="str">
        <f ca="1"/>
        <v>Not Assigned in TPMS!!</v>
      </c>
      <c r="H314" s="4" t="str">
        <f ca="1"/>
        <v>Not Assigned in TPMS!!</v>
      </c>
    </row>
    <row r="315" spans="1:8" x14ac:dyDescent="0.3">
      <c r="A315" t="str">
        <f ca="1"/>
        <v>36189</v>
      </c>
      <c r="B315" s="4">
        <f ca="1"/>
        <v>45868</v>
      </c>
      <c r="C315" t="str">
        <f ca="1"/>
        <v>28 plus days</v>
      </c>
      <c r="D315" t="str">
        <f ca="1"/>
        <v>DUANE SOWARDF</v>
      </c>
      <c r="E315" t="str">
        <f ca="1"/>
        <v>RESEARCH!!</v>
      </c>
      <c r="F315" t="str">
        <f ca="1"/>
        <v>DUANE SOWARDS</v>
      </c>
      <c r="G315" t="str">
        <f ca="1"/>
        <v>DSOWARD</v>
      </c>
      <c r="H315" s="4" t="str">
        <f ca="1"/>
        <v>Not Assigned in TPMS!!</v>
      </c>
    </row>
    <row r="316" spans="1:8" x14ac:dyDescent="0.3">
      <c r="A316" t="str">
        <f ca="1"/>
        <v>46817</v>
      </c>
      <c r="B316" s="4">
        <f ca="1"/>
        <v>45868</v>
      </c>
      <c r="C316" t="str">
        <f ca="1"/>
        <v>28 plus days</v>
      </c>
      <c r="D316" t="str">
        <f ca="1"/>
        <v>BENNIE GUZMAN</v>
      </c>
      <c r="E316" t="str">
        <f ca="1"/>
        <v>BGUZMAN</v>
      </c>
      <c r="F316" t="str">
        <f ca="1"/>
        <v>Not Assigned in TPMS!!</v>
      </c>
      <c r="G316" t="str">
        <f ca="1"/>
        <v>Not Assigned in TPMS!!</v>
      </c>
      <c r="H316" s="4" t="str">
        <f ca="1"/>
        <v>Not Assigned in TPMS!!</v>
      </c>
    </row>
    <row r="317" spans="1:8" x14ac:dyDescent="0.3">
      <c r="A317" t="str">
        <f ca="1"/>
        <v>46972</v>
      </c>
      <c r="B317" s="4">
        <f ca="1"/>
        <v>45868</v>
      </c>
      <c r="C317" t="str">
        <f ca="1"/>
        <v>28 plus days</v>
      </c>
      <c r="D317" t="str">
        <f ca="1"/>
        <v>ADAM FRELICK</v>
      </c>
      <c r="E317" t="str">
        <f ca="1"/>
        <v>AFRELIC</v>
      </c>
      <c r="F317" t="str">
        <f ca="1"/>
        <v>ADAM FRELICK</v>
      </c>
      <c r="G317" t="str">
        <f ca="1"/>
        <v>AFRELIC</v>
      </c>
      <c r="H317" s="4" t="str">
        <f ca="1"/>
        <v>Not Assigned in TPMS!!</v>
      </c>
    </row>
    <row r="318" spans="1:8" x14ac:dyDescent="0.3">
      <c r="A318" t="str">
        <f ca="1"/>
        <v>46622</v>
      </c>
      <c r="B318" s="4">
        <f ca="1"/>
        <v>45867</v>
      </c>
      <c r="C318" t="str">
        <f ca="1"/>
        <v>28 plus days</v>
      </c>
      <c r="D318" t="str">
        <f ca="1"/>
        <v>GEORGE HORIATES</v>
      </c>
      <c r="E318" t="str">
        <f ca="1"/>
        <v>GHORIAT</v>
      </c>
      <c r="F318" t="str">
        <f ca="1"/>
        <v>GEORGE HORIATES</v>
      </c>
      <c r="G318" t="str">
        <f ca="1"/>
        <v>GHORIAT</v>
      </c>
      <c r="H318" s="4" t="str">
        <f ca="1"/>
        <v>Not Assigned in TPMS!!</v>
      </c>
    </row>
    <row r="319" spans="1:8" x14ac:dyDescent="0.3">
      <c r="A319" t="str">
        <f ca="1"/>
        <v>46551</v>
      </c>
      <c r="B319" s="4">
        <f ca="1"/>
        <v>45866</v>
      </c>
      <c r="C319" t="str">
        <f ca="1"/>
        <v>28 plus days</v>
      </c>
      <c r="D319" t="str">
        <f ca="1"/>
        <v>BLAIR HORNICK</v>
      </c>
      <c r="E319" t="str">
        <f ca="1"/>
        <v>BHORNIC</v>
      </c>
      <c r="F319" t="str">
        <f ca="1"/>
        <v>Not Assigned in TPMS!!</v>
      </c>
      <c r="G319" t="str">
        <f ca="1"/>
        <v>Not Assigned in TPMS!!</v>
      </c>
      <c r="H319" s="4" t="str">
        <f ca="1"/>
        <v>Not Assigned in TPMS!!</v>
      </c>
    </row>
    <row r="320" spans="1:8" x14ac:dyDescent="0.3">
      <c r="A320" t="str">
        <f ca="1"/>
        <v>46689</v>
      </c>
      <c r="B320" s="4">
        <f ca="1"/>
        <v>45861</v>
      </c>
      <c r="C320" t="str">
        <f ca="1"/>
        <v>28 plus days</v>
      </c>
      <c r="D320" t="str">
        <f ca="1"/>
        <v>AMIR BLAND-ASWAD</v>
      </c>
      <c r="E320" t="str">
        <f ca="1"/>
        <v>RESEARCH!!</v>
      </c>
      <c r="F320" t="str">
        <f ca="1"/>
        <v>AMIR BLAND</v>
      </c>
      <c r="G320" t="str">
        <f ca="1"/>
        <v>ABLAND</v>
      </c>
      <c r="H320" s="4" t="str">
        <f ca="1"/>
        <v>Not Assigned in TPMS!!</v>
      </c>
    </row>
    <row r="321" spans="1:8" x14ac:dyDescent="0.3">
      <c r="A321" t="str">
        <f ca="1"/>
        <v>46775</v>
      </c>
      <c r="B321" s="4">
        <f ca="1"/>
        <v>45861</v>
      </c>
      <c r="C321" t="str">
        <f ca="1"/>
        <v>28 plus days</v>
      </c>
      <c r="D321" t="str">
        <f ca="1"/>
        <v>CEDRIC THOMAS</v>
      </c>
      <c r="E321" t="str">
        <f ca="1"/>
        <v>CTHOMAS</v>
      </c>
      <c r="F321" t="str">
        <f ca="1"/>
        <v>CEDRIC THOMAS</v>
      </c>
      <c r="G321" t="str">
        <f ca="1"/>
        <v>CTHOMAS</v>
      </c>
      <c r="H321" s="4" t="str">
        <f ca="1"/>
        <v>Not Assigned in TPMS!!</v>
      </c>
    </row>
    <row r="322" spans="1:8" x14ac:dyDescent="0.3">
      <c r="A322" t="str">
        <f ca="1"/>
        <v>47163</v>
      </c>
      <c r="B322" s="4">
        <f ca="1"/>
        <v>45861</v>
      </c>
      <c r="C322" t="str">
        <f ca="1"/>
        <v>28 plus days</v>
      </c>
      <c r="D322" t="str">
        <f ca="1"/>
        <v>ALEX CHRISTIAN</v>
      </c>
      <c r="E322" t="str">
        <f ca="1"/>
        <v>ACHRI10</v>
      </c>
      <c r="F322" t="str">
        <f ca="1"/>
        <v>ALEX CHRISTIAN</v>
      </c>
      <c r="G322" t="str">
        <f ca="1"/>
        <v>ACHRI10</v>
      </c>
      <c r="H322" s="4" t="str">
        <f ca="1"/>
        <v>Not Assigned in TPMS!!</v>
      </c>
    </row>
    <row r="323" spans="1:8" x14ac:dyDescent="0.3">
      <c r="A323" t="str">
        <f ca="1"/>
        <v>21237</v>
      </c>
      <c r="B323" s="4">
        <f ca="1"/>
        <v>45860</v>
      </c>
      <c r="C323" t="str">
        <f ca="1"/>
        <v>28 plus days</v>
      </c>
      <c r="D323" t="str">
        <f ca="1"/>
        <v>ARTHUR HARRIS</v>
      </c>
      <c r="E323" t="str">
        <f ca="1"/>
        <v>AHARRIS</v>
      </c>
      <c r="F323" t="str">
        <f ca="1"/>
        <v>ARTHUR HARRIS</v>
      </c>
      <c r="G323" t="str">
        <f ca="1"/>
        <v>AHARRIS</v>
      </c>
      <c r="H323" s="4" t="str">
        <f ca="1"/>
        <v>Not Assigned in TPMS!!</v>
      </c>
    </row>
    <row r="324" spans="1:8" x14ac:dyDescent="0.3">
      <c r="A324" t="str">
        <f ca="1"/>
        <v>46962</v>
      </c>
      <c r="B324" s="4">
        <f ca="1"/>
        <v>45859</v>
      </c>
      <c r="C324" t="str">
        <f ca="1"/>
        <v>28 plus days</v>
      </c>
      <c r="D324" t="str">
        <f ca="1"/>
        <v>SASIULLAH MEHRABI</v>
      </c>
      <c r="E324" t="str">
        <f ca="1"/>
        <v>RESEARCH!!</v>
      </c>
      <c r="F324" t="str">
        <f ca="1"/>
        <v>Not Assigned in TPMS!!</v>
      </c>
      <c r="G324" t="str">
        <f ca="1"/>
        <v>Not Assigned in TPMS!!</v>
      </c>
      <c r="H324" s="4" t="str">
        <f ca="1"/>
        <v>Not Assigned in TPMS!!</v>
      </c>
    </row>
    <row r="325" spans="1:8" x14ac:dyDescent="0.3">
      <c r="A325" t="str">
        <f ca="1"/>
        <v>36056</v>
      </c>
      <c r="B325" s="4">
        <f ca="1"/>
        <v>45856</v>
      </c>
      <c r="C325" t="str">
        <f ca="1"/>
        <v>28 plus days</v>
      </c>
      <c r="D325" t="str">
        <f ca="1"/>
        <v>MUSTAFA EBADI</v>
      </c>
      <c r="E325" t="str">
        <f ca="1"/>
        <v>MEBADI</v>
      </c>
      <c r="F325" t="str">
        <f ca="1"/>
        <v>MUSTAFA EBADI</v>
      </c>
      <c r="G325" t="str">
        <f ca="1"/>
        <v>MEBADI</v>
      </c>
      <c r="H325" s="4" t="str">
        <f ca="1"/>
        <v>Not Assigned in TPMS!!</v>
      </c>
    </row>
    <row r="326" spans="1:8" x14ac:dyDescent="0.3">
      <c r="A326" t="str">
        <f ca="1"/>
        <v>23061</v>
      </c>
      <c r="B326" s="4">
        <f ca="1"/>
        <v>45855</v>
      </c>
      <c r="C326" t="str">
        <f ca="1"/>
        <v>28 plus days</v>
      </c>
      <c r="D326" t="str">
        <f ca="1"/>
        <v>DARYL WILLIAMS</v>
      </c>
      <c r="E326" t="str">
        <f ca="1"/>
        <v>RESEARCH!!</v>
      </c>
      <c r="F326" t="str">
        <f ca="1"/>
        <v>Not Assigned in TPMS!!</v>
      </c>
      <c r="G326" t="str">
        <f ca="1"/>
        <v>Not Assigned in TPMS!!</v>
      </c>
      <c r="H326" s="4" t="str">
        <f ca="1"/>
        <v>Not Assigned in TPMS!!</v>
      </c>
    </row>
    <row r="327" spans="1:8" x14ac:dyDescent="0.3">
      <c r="A327" t="str">
        <f ca="1"/>
        <v>46486</v>
      </c>
      <c r="B327" s="4">
        <f ca="1"/>
        <v>45855</v>
      </c>
      <c r="C327" t="str">
        <f ca="1"/>
        <v>28 plus days</v>
      </c>
      <c r="D327" t="str">
        <f ca="1"/>
        <v>JASON DADE</v>
      </c>
      <c r="E327" t="str">
        <f ca="1"/>
        <v>JDADE0</v>
      </c>
      <c r="F327" t="str">
        <f ca="1"/>
        <v>JASON DADE</v>
      </c>
      <c r="G327" t="str">
        <f ca="1"/>
        <v>JDADE0</v>
      </c>
      <c r="H327" s="4" t="str">
        <f ca="1"/>
        <v>Not Assigned in TPMS!!</v>
      </c>
    </row>
    <row r="328" spans="1:8" x14ac:dyDescent="0.3">
      <c r="A328" t="str">
        <f ca="1"/>
        <v>61212</v>
      </c>
      <c r="B328" s="4">
        <f ca="1"/>
        <v>45854</v>
      </c>
      <c r="C328" t="str">
        <f ca="1"/>
        <v>28 plus days</v>
      </c>
      <c r="D328" t="str">
        <f ca="1"/>
        <v>LATARGI FOWLER</v>
      </c>
      <c r="E328" t="str">
        <f ca="1"/>
        <v>LFOWLER</v>
      </c>
      <c r="F328" t="str">
        <f ca="1"/>
        <v>Not Assigned in TPMS!!</v>
      </c>
      <c r="G328" t="str">
        <f ca="1"/>
        <v>Not Assigned in TPMS!!</v>
      </c>
      <c r="H328" s="4" t="str">
        <f ca="1"/>
        <v>Not Assigned in TPMS!!</v>
      </c>
    </row>
    <row r="329" spans="1:8" x14ac:dyDescent="0.3">
      <c r="A329" t="str">
        <f ca="1"/>
        <v>37230</v>
      </c>
      <c r="B329" s="4">
        <f ca="1"/>
        <v>45852</v>
      </c>
      <c r="C329" t="str">
        <f ca="1"/>
        <v>28 plus days</v>
      </c>
      <c r="D329" t="str">
        <f ca="1"/>
        <v>PHILIP CAMPBELL</v>
      </c>
      <c r="E329" t="str">
        <f ca="1"/>
        <v>PCAMPBE</v>
      </c>
      <c r="F329" t="str">
        <f ca="1"/>
        <v>PHILIP CAMPBELL</v>
      </c>
      <c r="G329" t="str">
        <f ca="1"/>
        <v>PCAMPBE</v>
      </c>
      <c r="H329" s="4" t="str">
        <f ca="1"/>
        <v>Not Assigned in TPMS!!</v>
      </c>
    </row>
    <row r="330" spans="1:8" x14ac:dyDescent="0.3">
      <c r="A330" t="str">
        <f ca="1"/>
        <v>61605</v>
      </c>
      <c r="B330" s="4">
        <f ca="1"/>
        <v>45847</v>
      </c>
      <c r="C330" t="str">
        <f ca="1"/>
        <v>28 plus days</v>
      </c>
      <c r="D330" t="str">
        <f ca="1"/>
        <v>KENNETH LARMAY</v>
      </c>
      <c r="E330" t="str">
        <f ca="1"/>
        <v>RESEARCH!!</v>
      </c>
      <c r="F330" t="str">
        <f ca="1"/>
        <v>Not Assigned in TPMS!!</v>
      </c>
      <c r="G330" t="str">
        <f ca="1"/>
        <v>Not Assigned in TPMS!!</v>
      </c>
      <c r="H330" s="4" t="str">
        <f ca="1"/>
        <v>Not Assigned in TPMS!!</v>
      </c>
    </row>
    <row r="331" spans="1:8" x14ac:dyDescent="0.3">
      <c r="A331" t="str">
        <f ca="1"/>
        <v>46689</v>
      </c>
      <c r="B331" s="4">
        <f ca="1"/>
        <v>45846</v>
      </c>
      <c r="C331" t="str">
        <f ca="1"/>
        <v>28 plus days</v>
      </c>
      <c r="D331" t="str">
        <f ca="1"/>
        <v>JONATHAN MCMEINS</v>
      </c>
      <c r="E331" t="str">
        <f ca="1"/>
        <v>JMCMEIN</v>
      </c>
      <c r="F331" t="str">
        <f ca="1"/>
        <v>AMIR BLAND</v>
      </c>
      <c r="G331" t="str">
        <f ca="1"/>
        <v>ABLAND</v>
      </c>
      <c r="H331" s="4" t="str">
        <f ca="1"/>
        <v>Not Assigned in TPMS!!</v>
      </c>
    </row>
    <row r="332" spans="1:8" x14ac:dyDescent="0.3">
      <c r="A332" t="str">
        <f ca="1"/>
        <v>36902</v>
      </c>
      <c r="B332" s="4">
        <f ca="1"/>
        <v>45845</v>
      </c>
      <c r="C332" t="str">
        <f ca="1"/>
        <v>28 plus days</v>
      </c>
      <c r="D332" t="str">
        <f ca="1"/>
        <v>ROBERT SAUCEDO</v>
      </c>
      <c r="E332" t="str">
        <f ca="1"/>
        <v>RSAUCED</v>
      </c>
      <c r="F332" t="str">
        <f ca="1"/>
        <v>Not Assigned in TPMS!!</v>
      </c>
      <c r="G332" t="str">
        <f ca="1"/>
        <v>Not Assigned in TPMS!!</v>
      </c>
      <c r="H332" s="4" t="str">
        <f ca="1"/>
        <v>Not Assigned in TPMS!!</v>
      </c>
    </row>
    <row r="333" spans="1:8" x14ac:dyDescent="0.3">
      <c r="A333" t="str">
        <f ca="1"/>
        <v>36982</v>
      </c>
      <c r="B333" s="4">
        <f ca="1"/>
        <v>45839</v>
      </c>
      <c r="C333" t="str">
        <f ca="1"/>
        <v>28 plus days</v>
      </c>
      <c r="D333" t="str">
        <f ca="1"/>
        <v>WILLIAM VOKAL</v>
      </c>
      <c r="E333" t="str">
        <f ca="1"/>
        <v>WVOKAL</v>
      </c>
      <c r="F333" t="str">
        <f ca="1"/>
        <v>Not Assigned in TPMS!!</v>
      </c>
      <c r="G333" t="str">
        <f ca="1"/>
        <v>Not Assigned in TPMS!!</v>
      </c>
      <c r="H333" s="4" t="str">
        <f ca="1"/>
        <v>Not Assigned in TPMS!!</v>
      </c>
    </row>
  </sheetData>
  <autoFilter ref="A1:H340" xr:uid="{EBBE6298-EEEE-4811-AF35-9B2E9FF1CD8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725-48D8-4C75-8F00-902365437080}">
  <sheetPr>
    <tabColor rgb="FFFFC000"/>
  </sheetPr>
  <dimension ref="A1:D1715"/>
  <sheetViews>
    <sheetView workbookViewId="0">
      <selection activeCell="C1704" sqref="C1704"/>
    </sheetView>
  </sheetViews>
  <sheetFormatPr defaultRowHeight="14.4" x14ac:dyDescent="0.3"/>
  <cols>
    <col min="1" max="1" width="16.109375" bestFit="1" customWidth="1"/>
    <col min="2" max="2" width="27.109375" bestFit="1" customWidth="1"/>
    <col min="3" max="3" width="15.44140625" bestFit="1" customWidth="1"/>
    <col min="4" max="4" width="22" bestFit="1" customWidth="1"/>
  </cols>
  <sheetData>
    <row r="1" spans="1:4" x14ac:dyDescent="0.3">
      <c r="A1" t="s">
        <v>5601</v>
      </c>
      <c r="B1" t="s">
        <v>19025</v>
      </c>
      <c r="C1" t="s">
        <v>19026</v>
      </c>
      <c r="D1" t="s">
        <v>19027</v>
      </c>
    </row>
    <row r="2" spans="1:4" x14ac:dyDescent="0.3">
      <c r="A2" t="s">
        <v>14113</v>
      </c>
      <c r="B2" t="s">
        <v>19030</v>
      </c>
      <c r="C2" s="4">
        <v>38481</v>
      </c>
      <c r="D2" t="s">
        <v>5630</v>
      </c>
    </row>
    <row r="3" spans="1:4" x14ac:dyDescent="0.3">
      <c r="A3" t="s">
        <v>5080</v>
      </c>
      <c r="B3" t="s">
        <v>19028</v>
      </c>
      <c r="C3" s="4">
        <v>37067</v>
      </c>
      <c r="D3" t="s">
        <v>5630</v>
      </c>
    </row>
    <row r="4" spans="1:4" x14ac:dyDescent="0.3">
      <c r="A4" t="s">
        <v>6459</v>
      </c>
      <c r="B4" t="s">
        <v>19031</v>
      </c>
      <c r="C4" s="4">
        <v>45914</v>
      </c>
      <c r="D4" t="s">
        <v>5630</v>
      </c>
    </row>
    <row r="5" spans="1:4" x14ac:dyDescent="0.3">
      <c r="A5" t="s">
        <v>6844</v>
      </c>
      <c r="B5" t="s">
        <v>19029</v>
      </c>
      <c r="C5" s="4">
        <v>44139</v>
      </c>
      <c r="D5" t="s">
        <v>5630</v>
      </c>
    </row>
    <row r="6" spans="1:4" x14ac:dyDescent="0.3">
      <c r="A6" t="s">
        <v>18831</v>
      </c>
      <c r="B6" t="s">
        <v>19029</v>
      </c>
      <c r="C6" s="4">
        <v>43220</v>
      </c>
      <c r="D6" t="s">
        <v>5630</v>
      </c>
    </row>
    <row r="7" spans="1:4" x14ac:dyDescent="0.3">
      <c r="A7" t="s">
        <v>7393</v>
      </c>
      <c r="B7" t="s">
        <v>19028</v>
      </c>
      <c r="C7" s="4">
        <v>36423</v>
      </c>
      <c r="D7" t="s">
        <v>5630</v>
      </c>
    </row>
    <row r="8" spans="1:4" x14ac:dyDescent="0.3">
      <c r="A8" t="s">
        <v>14680</v>
      </c>
      <c r="B8" t="s">
        <v>19030</v>
      </c>
      <c r="C8" s="4">
        <v>39190</v>
      </c>
      <c r="D8" t="s">
        <v>5630</v>
      </c>
    </row>
    <row r="9" spans="1:4" x14ac:dyDescent="0.3">
      <c r="A9" t="s">
        <v>4984</v>
      </c>
      <c r="B9" t="s">
        <v>19033</v>
      </c>
      <c r="C9" s="4">
        <v>45851</v>
      </c>
      <c r="D9" t="s">
        <v>5630</v>
      </c>
    </row>
    <row r="10" spans="1:4" x14ac:dyDescent="0.3">
      <c r="A10" t="s">
        <v>6342</v>
      </c>
      <c r="B10" t="s">
        <v>19029</v>
      </c>
      <c r="C10" s="4">
        <v>31493</v>
      </c>
      <c r="D10" t="s">
        <v>5630</v>
      </c>
    </row>
    <row r="11" spans="1:4" x14ac:dyDescent="0.3">
      <c r="A11" t="s">
        <v>7796</v>
      </c>
      <c r="B11" t="s">
        <v>19029</v>
      </c>
      <c r="C11" s="4">
        <v>39762</v>
      </c>
      <c r="D11" t="s">
        <v>5630</v>
      </c>
    </row>
    <row r="12" spans="1:4" x14ac:dyDescent="0.3">
      <c r="A12" t="s">
        <v>11009</v>
      </c>
      <c r="B12" t="s">
        <v>19029</v>
      </c>
      <c r="C12" s="4">
        <v>44141</v>
      </c>
      <c r="D12" t="s">
        <v>5630</v>
      </c>
    </row>
    <row r="13" spans="1:4" x14ac:dyDescent="0.3">
      <c r="A13" t="s">
        <v>4616</v>
      </c>
      <c r="B13" t="s">
        <v>19032</v>
      </c>
      <c r="C13" s="4">
        <v>44231</v>
      </c>
      <c r="D13" t="s">
        <v>5630</v>
      </c>
    </row>
    <row r="14" spans="1:4" x14ac:dyDescent="0.3">
      <c r="A14" t="s">
        <v>4250</v>
      </c>
      <c r="B14" t="s">
        <v>19034</v>
      </c>
      <c r="C14" s="4">
        <v>46033</v>
      </c>
      <c r="D14" t="s">
        <v>5630</v>
      </c>
    </row>
    <row r="15" spans="1:4" x14ac:dyDescent="0.3">
      <c r="A15" t="s">
        <v>12747</v>
      </c>
      <c r="B15" t="s">
        <v>19032</v>
      </c>
      <c r="C15" s="4">
        <v>42836</v>
      </c>
      <c r="D15" t="s">
        <v>5630</v>
      </c>
    </row>
    <row r="16" spans="1:4" x14ac:dyDescent="0.3">
      <c r="A16" t="s">
        <v>7891</v>
      </c>
      <c r="B16" t="s">
        <v>19028</v>
      </c>
      <c r="C16" s="4">
        <v>44665</v>
      </c>
      <c r="D16" t="s">
        <v>5630</v>
      </c>
    </row>
    <row r="17" spans="1:4" x14ac:dyDescent="0.3">
      <c r="A17" t="s">
        <v>6566</v>
      </c>
      <c r="B17" t="s">
        <v>19029</v>
      </c>
      <c r="C17" s="4">
        <v>44910</v>
      </c>
      <c r="D17" t="s">
        <v>5630</v>
      </c>
    </row>
    <row r="18" spans="1:4" x14ac:dyDescent="0.3">
      <c r="A18" t="s">
        <v>14638</v>
      </c>
      <c r="B18" t="s">
        <v>19030</v>
      </c>
      <c r="C18" s="4">
        <v>45956</v>
      </c>
      <c r="D18" t="s">
        <v>5630</v>
      </c>
    </row>
    <row r="19" spans="1:4" x14ac:dyDescent="0.3">
      <c r="A19" t="s">
        <v>7999</v>
      </c>
      <c r="B19" t="s">
        <v>19029</v>
      </c>
      <c r="C19" s="4">
        <v>41757</v>
      </c>
      <c r="D19" t="s">
        <v>5630</v>
      </c>
    </row>
    <row r="20" spans="1:4" x14ac:dyDescent="0.3">
      <c r="A20" t="s">
        <v>5690</v>
      </c>
      <c r="B20" t="s">
        <v>19028</v>
      </c>
      <c r="C20" s="4">
        <v>30005</v>
      </c>
      <c r="D20" t="s">
        <v>5630</v>
      </c>
    </row>
    <row r="21" spans="1:4" x14ac:dyDescent="0.3">
      <c r="A21" t="s">
        <v>11310</v>
      </c>
      <c r="B21" t="s">
        <v>19030</v>
      </c>
      <c r="C21" s="4">
        <v>45963</v>
      </c>
      <c r="D21" t="s">
        <v>5630</v>
      </c>
    </row>
    <row r="22" spans="1:4" x14ac:dyDescent="0.3">
      <c r="A22" t="s">
        <v>2404</v>
      </c>
      <c r="B22" t="s">
        <v>19030</v>
      </c>
      <c r="C22" s="4">
        <v>45935</v>
      </c>
      <c r="D22" t="s">
        <v>5630</v>
      </c>
    </row>
    <row r="23" spans="1:4" x14ac:dyDescent="0.3">
      <c r="A23" t="s">
        <v>5451</v>
      </c>
      <c r="B23" t="s">
        <v>19030</v>
      </c>
      <c r="C23" s="4">
        <v>44932</v>
      </c>
      <c r="D23" t="s">
        <v>5630</v>
      </c>
    </row>
    <row r="24" spans="1:4" x14ac:dyDescent="0.3">
      <c r="A24" t="s">
        <v>3596</v>
      </c>
      <c r="B24" t="s">
        <v>19035</v>
      </c>
      <c r="C24" s="4">
        <v>46033</v>
      </c>
      <c r="D24" t="s">
        <v>5630</v>
      </c>
    </row>
    <row r="25" spans="1:4" x14ac:dyDescent="0.3">
      <c r="A25" t="s">
        <v>2673</v>
      </c>
      <c r="B25" t="s">
        <v>19030</v>
      </c>
      <c r="C25" s="4">
        <v>46054</v>
      </c>
      <c r="D25" t="s">
        <v>5630</v>
      </c>
    </row>
    <row r="26" spans="1:4" x14ac:dyDescent="0.3">
      <c r="A26" t="s">
        <v>16029</v>
      </c>
      <c r="B26" t="s">
        <v>19030</v>
      </c>
      <c r="C26" s="4">
        <v>45291</v>
      </c>
      <c r="D26" t="s">
        <v>5630</v>
      </c>
    </row>
    <row r="27" spans="1:4" x14ac:dyDescent="0.3">
      <c r="A27" t="s">
        <v>8754</v>
      </c>
      <c r="B27" t="s">
        <v>19028</v>
      </c>
      <c r="C27" s="4">
        <v>40807</v>
      </c>
      <c r="D27" t="s">
        <v>5630</v>
      </c>
    </row>
    <row r="28" spans="1:4" x14ac:dyDescent="0.3">
      <c r="A28" t="s">
        <v>13104</v>
      </c>
      <c r="B28" t="s">
        <v>19030</v>
      </c>
      <c r="C28" s="4">
        <v>38811</v>
      </c>
      <c r="D28" t="s">
        <v>5630</v>
      </c>
    </row>
    <row r="29" spans="1:4" x14ac:dyDescent="0.3">
      <c r="A29" t="s">
        <v>255</v>
      </c>
      <c r="B29" t="s">
        <v>19029</v>
      </c>
      <c r="C29" s="4">
        <v>45809</v>
      </c>
      <c r="D29" t="s">
        <v>5630</v>
      </c>
    </row>
    <row r="30" spans="1:4" x14ac:dyDescent="0.3">
      <c r="A30" t="s">
        <v>9262</v>
      </c>
      <c r="B30" t="s">
        <v>19028</v>
      </c>
      <c r="C30" s="4">
        <v>42156</v>
      </c>
      <c r="D30" t="s">
        <v>5630</v>
      </c>
    </row>
    <row r="31" spans="1:4" x14ac:dyDescent="0.3">
      <c r="A31" t="s">
        <v>18771</v>
      </c>
      <c r="B31" t="s">
        <v>19029</v>
      </c>
      <c r="C31" s="4">
        <v>35935</v>
      </c>
      <c r="D31" t="s">
        <v>5630</v>
      </c>
    </row>
    <row r="32" spans="1:4" x14ac:dyDescent="0.3">
      <c r="A32" t="s">
        <v>4294</v>
      </c>
      <c r="B32" t="s">
        <v>19028</v>
      </c>
      <c r="C32" s="4">
        <v>42800</v>
      </c>
      <c r="D32" t="s">
        <v>5630</v>
      </c>
    </row>
    <row r="33" spans="1:4" x14ac:dyDescent="0.3">
      <c r="A33" t="s">
        <v>7478</v>
      </c>
      <c r="B33" t="s">
        <v>19029</v>
      </c>
      <c r="C33" s="4">
        <v>45914</v>
      </c>
      <c r="D33" t="s">
        <v>5630</v>
      </c>
    </row>
    <row r="34" spans="1:4" x14ac:dyDescent="0.3">
      <c r="A34" t="s">
        <v>925</v>
      </c>
      <c r="B34" t="s">
        <v>19033</v>
      </c>
      <c r="C34" s="4">
        <v>45872</v>
      </c>
      <c r="D34" t="s">
        <v>19036</v>
      </c>
    </row>
    <row r="35" spans="1:4" x14ac:dyDescent="0.3">
      <c r="A35" t="s">
        <v>3537</v>
      </c>
      <c r="B35" t="s">
        <v>19028</v>
      </c>
      <c r="C35" s="4">
        <v>35506</v>
      </c>
      <c r="D35" t="s">
        <v>5630</v>
      </c>
    </row>
    <row r="36" spans="1:4" x14ac:dyDescent="0.3">
      <c r="A36" t="s">
        <v>4119</v>
      </c>
      <c r="B36" t="s">
        <v>19030</v>
      </c>
      <c r="C36" s="4">
        <v>45949</v>
      </c>
      <c r="D36" t="s">
        <v>5630</v>
      </c>
    </row>
    <row r="37" spans="1:4" x14ac:dyDescent="0.3">
      <c r="A37" t="s">
        <v>7898</v>
      </c>
      <c r="B37" t="s">
        <v>19030</v>
      </c>
      <c r="C37" s="4">
        <v>45963</v>
      </c>
      <c r="D37" t="s">
        <v>5630</v>
      </c>
    </row>
    <row r="38" spans="1:4" x14ac:dyDescent="0.3">
      <c r="A38" t="s">
        <v>8524</v>
      </c>
      <c r="B38" t="s">
        <v>19030</v>
      </c>
      <c r="C38" s="4">
        <v>43907</v>
      </c>
      <c r="D38" t="s">
        <v>5630</v>
      </c>
    </row>
    <row r="39" spans="1:4" x14ac:dyDescent="0.3">
      <c r="A39" t="s">
        <v>6922</v>
      </c>
      <c r="B39" t="s">
        <v>19029</v>
      </c>
      <c r="C39" s="4">
        <v>45837</v>
      </c>
      <c r="D39" t="s">
        <v>5630</v>
      </c>
    </row>
    <row r="40" spans="1:4" x14ac:dyDescent="0.3">
      <c r="A40" t="s">
        <v>8863</v>
      </c>
      <c r="B40" t="s">
        <v>19028</v>
      </c>
      <c r="C40" s="4">
        <v>28678</v>
      </c>
      <c r="D40" t="s">
        <v>5630</v>
      </c>
    </row>
    <row r="41" spans="1:4" x14ac:dyDescent="0.3">
      <c r="A41" t="s">
        <v>4818</v>
      </c>
      <c r="B41" t="s">
        <v>19029</v>
      </c>
      <c r="C41" s="4">
        <v>45522</v>
      </c>
      <c r="D41" t="s">
        <v>5630</v>
      </c>
    </row>
    <row r="42" spans="1:4" x14ac:dyDescent="0.3">
      <c r="A42" t="s">
        <v>19037</v>
      </c>
      <c r="B42" t="s">
        <v>19029</v>
      </c>
      <c r="C42" s="4">
        <v>44588</v>
      </c>
      <c r="D42" t="s">
        <v>19036</v>
      </c>
    </row>
    <row r="43" spans="1:4" x14ac:dyDescent="0.3">
      <c r="A43" t="s">
        <v>10318</v>
      </c>
      <c r="B43" t="s">
        <v>19033</v>
      </c>
      <c r="C43" s="4">
        <v>45844</v>
      </c>
      <c r="D43" t="s">
        <v>5630</v>
      </c>
    </row>
    <row r="44" spans="1:4" x14ac:dyDescent="0.3">
      <c r="A44" t="s">
        <v>674</v>
      </c>
      <c r="B44" t="s">
        <v>19030</v>
      </c>
      <c r="C44" s="4">
        <v>44931</v>
      </c>
      <c r="D44" t="s">
        <v>5630</v>
      </c>
    </row>
    <row r="45" spans="1:4" x14ac:dyDescent="0.3">
      <c r="A45" t="s">
        <v>17874</v>
      </c>
      <c r="B45" t="s">
        <v>19032</v>
      </c>
      <c r="C45" s="4">
        <v>45207</v>
      </c>
      <c r="D45" t="s">
        <v>5630</v>
      </c>
    </row>
    <row r="46" spans="1:4" x14ac:dyDescent="0.3">
      <c r="A46" t="s">
        <v>19038</v>
      </c>
      <c r="B46" t="s">
        <v>19039</v>
      </c>
      <c r="C46" s="4">
        <v>34491</v>
      </c>
      <c r="D46" t="s">
        <v>19036</v>
      </c>
    </row>
    <row r="47" spans="1:4" x14ac:dyDescent="0.3">
      <c r="A47" t="s">
        <v>1157</v>
      </c>
      <c r="B47" t="s">
        <v>19033</v>
      </c>
      <c r="C47" s="4">
        <v>45865</v>
      </c>
      <c r="D47" t="s">
        <v>5630</v>
      </c>
    </row>
    <row r="48" spans="1:4" x14ac:dyDescent="0.3">
      <c r="A48" t="s">
        <v>15637</v>
      </c>
      <c r="B48" t="s">
        <v>19033</v>
      </c>
      <c r="C48" s="4">
        <v>39482</v>
      </c>
      <c r="D48" t="s">
        <v>5630</v>
      </c>
    </row>
    <row r="49" spans="1:4" x14ac:dyDescent="0.3">
      <c r="A49" t="s">
        <v>1013</v>
      </c>
      <c r="B49" t="s">
        <v>19033</v>
      </c>
      <c r="C49" s="4">
        <v>34821</v>
      </c>
      <c r="D49" t="s">
        <v>5630</v>
      </c>
    </row>
    <row r="50" spans="1:4" x14ac:dyDescent="0.3">
      <c r="A50" t="s">
        <v>9561</v>
      </c>
      <c r="B50" t="s">
        <v>19032</v>
      </c>
      <c r="C50" s="4">
        <v>43201</v>
      </c>
      <c r="D50" t="s">
        <v>5630</v>
      </c>
    </row>
    <row r="51" spans="1:4" x14ac:dyDescent="0.3">
      <c r="A51" t="s">
        <v>8956</v>
      </c>
      <c r="B51" t="s">
        <v>19030</v>
      </c>
      <c r="C51" s="4">
        <v>46019</v>
      </c>
      <c r="D51" t="s">
        <v>5630</v>
      </c>
    </row>
    <row r="52" spans="1:4" x14ac:dyDescent="0.3">
      <c r="A52" t="s">
        <v>3184</v>
      </c>
      <c r="B52" t="s">
        <v>19034</v>
      </c>
      <c r="C52" s="4">
        <v>46047</v>
      </c>
      <c r="D52" t="s">
        <v>5630</v>
      </c>
    </row>
    <row r="53" spans="1:4" x14ac:dyDescent="0.3">
      <c r="A53" t="s">
        <v>521</v>
      </c>
      <c r="B53" t="s">
        <v>19029</v>
      </c>
      <c r="C53" s="4">
        <v>45340</v>
      </c>
      <c r="D53" t="s">
        <v>5630</v>
      </c>
    </row>
    <row r="54" spans="1:4" x14ac:dyDescent="0.3">
      <c r="A54" t="s">
        <v>1283</v>
      </c>
      <c r="B54" t="s">
        <v>19033</v>
      </c>
      <c r="C54" s="4">
        <v>38209</v>
      </c>
      <c r="D54" t="s">
        <v>5630</v>
      </c>
    </row>
    <row r="55" spans="1:4" x14ac:dyDescent="0.3">
      <c r="A55" t="s">
        <v>18361</v>
      </c>
      <c r="B55" t="s">
        <v>19033</v>
      </c>
      <c r="C55" s="4">
        <v>44188</v>
      </c>
      <c r="D55" t="s">
        <v>5630</v>
      </c>
    </row>
    <row r="56" spans="1:4" x14ac:dyDescent="0.3">
      <c r="A56" t="s">
        <v>5145</v>
      </c>
      <c r="B56" t="s">
        <v>19034</v>
      </c>
      <c r="C56" s="4">
        <v>46026</v>
      </c>
      <c r="D56" t="s">
        <v>5630</v>
      </c>
    </row>
    <row r="57" spans="1:4" x14ac:dyDescent="0.3">
      <c r="A57" t="s">
        <v>1410</v>
      </c>
      <c r="B57" t="s">
        <v>19030</v>
      </c>
      <c r="C57" s="4">
        <v>37255</v>
      </c>
      <c r="D57" t="s">
        <v>5630</v>
      </c>
    </row>
    <row r="58" spans="1:4" x14ac:dyDescent="0.3">
      <c r="A58" t="s">
        <v>4426</v>
      </c>
      <c r="B58" t="s">
        <v>19030</v>
      </c>
      <c r="C58" s="4">
        <v>37845</v>
      </c>
      <c r="D58" t="s">
        <v>5630</v>
      </c>
    </row>
    <row r="59" spans="1:4" x14ac:dyDescent="0.3">
      <c r="A59" t="s">
        <v>4505</v>
      </c>
      <c r="B59" t="s">
        <v>19030</v>
      </c>
      <c r="C59" s="4">
        <v>45949</v>
      </c>
      <c r="D59" t="s">
        <v>5630</v>
      </c>
    </row>
    <row r="60" spans="1:4" x14ac:dyDescent="0.3">
      <c r="A60" t="s">
        <v>16154</v>
      </c>
      <c r="B60" t="s">
        <v>19040</v>
      </c>
      <c r="C60" s="4">
        <v>31558</v>
      </c>
      <c r="D60" t="s">
        <v>5630</v>
      </c>
    </row>
    <row r="61" spans="1:4" x14ac:dyDescent="0.3">
      <c r="A61" t="s">
        <v>8300</v>
      </c>
      <c r="B61" t="s">
        <v>19029</v>
      </c>
      <c r="C61" s="4">
        <v>44315</v>
      </c>
      <c r="D61" t="s">
        <v>5630</v>
      </c>
    </row>
    <row r="62" spans="1:4" x14ac:dyDescent="0.3">
      <c r="A62" t="s">
        <v>19002</v>
      </c>
      <c r="B62" t="s">
        <v>19029</v>
      </c>
      <c r="C62" s="4">
        <v>34463</v>
      </c>
      <c r="D62" t="s">
        <v>5630</v>
      </c>
    </row>
    <row r="63" spans="1:4" x14ac:dyDescent="0.3">
      <c r="A63" t="s">
        <v>18044</v>
      </c>
      <c r="B63" t="s">
        <v>19029</v>
      </c>
      <c r="C63" s="4">
        <v>36857</v>
      </c>
      <c r="D63" t="s">
        <v>5630</v>
      </c>
    </row>
    <row r="64" spans="1:4" x14ac:dyDescent="0.3">
      <c r="A64" t="s">
        <v>16069</v>
      </c>
      <c r="B64" t="s">
        <v>19040</v>
      </c>
      <c r="C64" s="4">
        <v>28947</v>
      </c>
      <c r="D64" t="s">
        <v>5630</v>
      </c>
    </row>
    <row r="65" spans="1:4" x14ac:dyDescent="0.3">
      <c r="A65" t="s">
        <v>19041</v>
      </c>
      <c r="B65" t="s">
        <v>19030</v>
      </c>
      <c r="C65" s="4">
        <v>45935</v>
      </c>
      <c r="D65" t="s">
        <v>19036</v>
      </c>
    </row>
    <row r="66" spans="1:4" x14ac:dyDescent="0.3">
      <c r="A66" t="s">
        <v>18197</v>
      </c>
      <c r="B66" t="s">
        <v>19039</v>
      </c>
      <c r="C66" s="4">
        <v>33175</v>
      </c>
      <c r="D66" t="s">
        <v>5630</v>
      </c>
    </row>
    <row r="67" spans="1:4" x14ac:dyDescent="0.3">
      <c r="A67" t="s">
        <v>6595</v>
      </c>
      <c r="B67" t="s">
        <v>19029</v>
      </c>
      <c r="C67" s="4">
        <v>44300</v>
      </c>
      <c r="D67" t="s">
        <v>5630</v>
      </c>
    </row>
    <row r="68" spans="1:4" x14ac:dyDescent="0.3">
      <c r="A68" t="s">
        <v>6950</v>
      </c>
      <c r="B68" t="s">
        <v>19030</v>
      </c>
      <c r="C68" s="4">
        <v>38034</v>
      </c>
      <c r="D68" t="s">
        <v>5630</v>
      </c>
    </row>
    <row r="69" spans="1:4" x14ac:dyDescent="0.3">
      <c r="A69" t="s">
        <v>13439</v>
      </c>
      <c r="B69" t="s">
        <v>19030</v>
      </c>
      <c r="C69" s="4">
        <v>35100</v>
      </c>
      <c r="D69" t="s">
        <v>5630</v>
      </c>
    </row>
    <row r="70" spans="1:4" x14ac:dyDescent="0.3">
      <c r="A70" t="s">
        <v>2081</v>
      </c>
      <c r="B70" t="s">
        <v>19029</v>
      </c>
      <c r="C70" s="4">
        <v>38947</v>
      </c>
      <c r="D70" t="s">
        <v>5630</v>
      </c>
    </row>
    <row r="71" spans="1:4" x14ac:dyDescent="0.3">
      <c r="A71" t="s">
        <v>4086</v>
      </c>
      <c r="B71" t="s">
        <v>19030</v>
      </c>
      <c r="C71" s="4">
        <v>46005</v>
      </c>
      <c r="D71" t="s">
        <v>5630</v>
      </c>
    </row>
    <row r="72" spans="1:4" x14ac:dyDescent="0.3">
      <c r="A72" t="s">
        <v>2027</v>
      </c>
      <c r="B72" t="s">
        <v>19029</v>
      </c>
      <c r="C72" s="4">
        <v>29936</v>
      </c>
      <c r="D72" t="s">
        <v>5630</v>
      </c>
    </row>
    <row r="73" spans="1:4" x14ac:dyDescent="0.3">
      <c r="A73" t="s">
        <v>14812</v>
      </c>
      <c r="B73" t="s">
        <v>19029</v>
      </c>
      <c r="C73" s="4">
        <v>44195</v>
      </c>
      <c r="D73" t="s">
        <v>5630</v>
      </c>
    </row>
    <row r="74" spans="1:4" x14ac:dyDescent="0.3">
      <c r="A74" t="s">
        <v>12369</v>
      </c>
      <c r="B74" t="s">
        <v>19029</v>
      </c>
      <c r="C74" s="4">
        <v>39569</v>
      </c>
      <c r="D74" t="s">
        <v>5630</v>
      </c>
    </row>
    <row r="75" spans="1:4" x14ac:dyDescent="0.3">
      <c r="A75" t="s">
        <v>19042</v>
      </c>
      <c r="B75" t="s">
        <v>19033</v>
      </c>
      <c r="C75" s="4">
        <v>45354</v>
      </c>
      <c r="D75" t="s">
        <v>19036</v>
      </c>
    </row>
    <row r="76" spans="1:4" x14ac:dyDescent="0.3">
      <c r="A76" t="s">
        <v>14672</v>
      </c>
      <c r="B76" t="s">
        <v>19029</v>
      </c>
      <c r="C76" s="4">
        <v>31979</v>
      </c>
      <c r="D76" t="s">
        <v>5630</v>
      </c>
    </row>
    <row r="77" spans="1:4" x14ac:dyDescent="0.3">
      <c r="A77" t="s">
        <v>2783</v>
      </c>
      <c r="B77" t="s">
        <v>19033</v>
      </c>
      <c r="C77" s="4">
        <v>45858</v>
      </c>
      <c r="D77" t="s">
        <v>5630</v>
      </c>
    </row>
    <row r="78" spans="1:4" x14ac:dyDescent="0.3">
      <c r="A78" t="s">
        <v>8290</v>
      </c>
      <c r="B78" t="s">
        <v>19030</v>
      </c>
      <c r="C78" s="4">
        <v>39965</v>
      </c>
      <c r="D78" t="s">
        <v>5630</v>
      </c>
    </row>
    <row r="79" spans="1:4" x14ac:dyDescent="0.3">
      <c r="A79" t="s">
        <v>3380</v>
      </c>
      <c r="B79" t="s">
        <v>19034</v>
      </c>
      <c r="C79" s="4">
        <v>46061</v>
      </c>
      <c r="D79" t="s">
        <v>5630</v>
      </c>
    </row>
    <row r="80" spans="1:4" x14ac:dyDescent="0.3">
      <c r="A80" t="s">
        <v>19043</v>
      </c>
      <c r="B80" t="s">
        <v>19032</v>
      </c>
      <c r="C80" s="4">
        <v>45249</v>
      </c>
      <c r="D80" t="s">
        <v>19036</v>
      </c>
    </row>
    <row r="81" spans="1:4" x14ac:dyDescent="0.3">
      <c r="A81" t="s">
        <v>14880</v>
      </c>
      <c r="B81" t="s">
        <v>19033</v>
      </c>
      <c r="C81" s="4">
        <v>44293</v>
      </c>
      <c r="D81" t="s">
        <v>5630</v>
      </c>
    </row>
    <row r="82" spans="1:4" x14ac:dyDescent="0.3">
      <c r="A82" t="s">
        <v>18161</v>
      </c>
      <c r="B82" t="s">
        <v>19033</v>
      </c>
      <c r="C82" s="4">
        <v>35899</v>
      </c>
      <c r="D82" t="s">
        <v>5630</v>
      </c>
    </row>
    <row r="83" spans="1:4" x14ac:dyDescent="0.3">
      <c r="A83" t="s">
        <v>5214</v>
      </c>
      <c r="B83" t="s">
        <v>19044</v>
      </c>
      <c r="C83" s="4">
        <v>46005</v>
      </c>
      <c r="D83" t="s">
        <v>5630</v>
      </c>
    </row>
    <row r="84" spans="1:4" x14ac:dyDescent="0.3">
      <c r="A84" t="s">
        <v>10540</v>
      </c>
      <c r="B84" t="s">
        <v>19033</v>
      </c>
      <c r="C84" s="4">
        <v>45823</v>
      </c>
      <c r="D84" t="s">
        <v>5630</v>
      </c>
    </row>
    <row r="85" spans="1:4" x14ac:dyDescent="0.3">
      <c r="A85" t="s">
        <v>6435</v>
      </c>
      <c r="B85" t="s">
        <v>19029</v>
      </c>
      <c r="C85" s="4">
        <v>44630</v>
      </c>
      <c r="D85" t="s">
        <v>5630</v>
      </c>
    </row>
    <row r="86" spans="1:4" x14ac:dyDescent="0.3">
      <c r="A86" t="s">
        <v>1304</v>
      </c>
      <c r="B86" t="s">
        <v>19029</v>
      </c>
      <c r="C86" s="4">
        <v>45760</v>
      </c>
      <c r="D86" t="s">
        <v>5630</v>
      </c>
    </row>
    <row r="87" spans="1:4" x14ac:dyDescent="0.3">
      <c r="A87" t="s">
        <v>7538</v>
      </c>
      <c r="B87" t="s">
        <v>19029</v>
      </c>
      <c r="C87" s="4">
        <v>36756</v>
      </c>
      <c r="D87" t="s">
        <v>5630</v>
      </c>
    </row>
    <row r="88" spans="1:4" x14ac:dyDescent="0.3">
      <c r="A88" t="s">
        <v>10227</v>
      </c>
      <c r="B88" t="s">
        <v>19029</v>
      </c>
      <c r="C88" s="4">
        <v>35779</v>
      </c>
      <c r="D88" t="s">
        <v>5630</v>
      </c>
    </row>
    <row r="89" spans="1:4" x14ac:dyDescent="0.3">
      <c r="A89" t="s">
        <v>10666</v>
      </c>
      <c r="B89" t="s">
        <v>19033</v>
      </c>
      <c r="C89" s="4">
        <v>45858</v>
      </c>
      <c r="D89" t="s">
        <v>5630</v>
      </c>
    </row>
    <row r="90" spans="1:4" x14ac:dyDescent="0.3">
      <c r="A90" t="s">
        <v>5923</v>
      </c>
      <c r="B90" t="s">
        <v>19034</v>
      </c>
      <c r="C90" s="4">
        <v>46047</v>
      </c>
      <c r="D90" t="s">
        <v>5630</v>
      </c>
    </row>
    <row r="91" spans="1:4" x14ac:dyDescent="0.3">
      <c r="A91" t="s">
        <v>4064</v>
      </c>
      <c r="B91" t="s">
        <v>19030</v>
      </c>
      <c r="C91" s="4">
        <v>45928</v>
      </c>
      <c r="D91" t="s">
        <v>5630</v>
      </c>
    </row>
    <row r="92" spans="1:4" x14ac:dyDescent="0.3">
      <c r="A92" t="s">
        <v>3683</v>
      </c>
      <c r="B92" t="s">
        <v>19028</v>
      </c>
      <c r="C92" s="4">
        <v>39216</v>
      </c>
      <c r="D92" t="s">
        <v>5630</v>
      </c>
    </row>
    <row r="93" spans="1:4" x14ac:dyDescent="0.3">
      <c r="A93" t="s">
        <v>13612</v>
      </c>
      <c r="B93" t="s">
        <v>19045</v>
      </c>
      <c r="C93" s="4">
        <v>35955</v>
      </c>
      <c r="D93" t="s">
        <v>5630</v>
      </c>
    </row>
    <row r="94" spans="1:4" x14ac:dyDescent="0.3">
      <c r="A94" t="s">
        <v>644</v>
      </c>
      <c r="B94" t="s">
        <v>19029</v>
      </c>
      <c r="C94" s="4">
        <v>45858</v>
      </c>
      <c r="D94" t="s">
        <v>5630</v>
      </c>
    </row>
    <row r="95" spans="1:4" x14ac:dyDescent="0.3">
      <c r="A95" t="s">
        <v>18130</v>
      </c>
      <c r="B95" t="s">
        <v>19033</v>
      </c>
      <c r="C95" s="4">
        <v>45326</v>
      </c>
      <c r="D95" t="s">
        <v>5630</v>
      </c>
    </row>
    <row r="96" spans="1:4" x14ac:dyDescent="0.3">
      <c r="A96" t="s">
        <v>11638</v>
      </c>
      <c r="B96" t="s">
        <v>19030</v>
      </c>
      <c r="C96" s="4">
        <v>38772</v>
      </c>
      <c r="D96" t="s">
        <v>5630</v>
      </c>
    </row>
    <row r="97" spans="1:4" x14ac:dyDescent="0.3">
      <c r="A97" t="s">
        <v>6727</v>
      </c>
      <c r="B97" t="s">
        <v>19030</v>
      </c>
      <c r="C97" s="4">
        <v>35913</v>
      </c>
      <c r="D97" t="s">
        <v>5630</v>
      </c>
    </row>
    <row r="98" spans="1:4" x14ac:dyDescent="0.3">
      <c r="A98" t="s">
        <v>9640</v>
      </c>
      <c r="B98" t="s">
        <v>19034</v>
      </c>
      <c r="C98" s="4">
        <v>46033</v>
      </c>
      <c r="D98" t="s">
        <v>5630</v>
      </c>
    </row>
    <row r="99" spans="1:4" x14ac:dyDescent="0.3">
      <c r="A99" t="s">
        <v>4414</v>
      </c>
      <c r="B99" t="s">
        <v>19029</v>
      </c>
      <c r="C99" s="4">
        <v>44039</v>
      </c>
      <c r="D99" t="s">
        <v>5630</v>
      </c>
    </row>
    <row r="100" spans="1:4" x14ac:dyDescent="0.3">
      <c r="A100" t="s">
        <v>6307</v>
      </c>
      <c r="B100" t="s">
        <v>19034</v>
      </c>
      <c r="C100" s="4">
        <v>46040</v>
      </c>
      <c r="D100" t="s">
        <v>5630</v>
      </c>
    </row>
    <row r="101" spans="1:4" x14ac:dyDescent="0.3">
      <c r="A101" t="s">
        <v>13223</v>
      </c>
      <c r="B101" t="s">
        <v>19040</v>
      </c>
      <c r="C101" s="4">
        <v>43997</v>
      </c>
      <c r="D101" t="s">
        <v>5630</v>
      </c>
    </row>
    <row r="102" spans="1:4" x14ac:dyDescent="0.3">
      <c r="A102" t="s">
        <v>7470</v>
      </c>
      <c r="B102" t="s">
        <v>19033</v>
      </c>
      <c r="C102" s="4">
        <v>45008</v>
      </c>
      <c r="D102" t="s">
        <v>5630</v>
      </c>
    </row>
    <row r="103" spans="1:4" x14ac:dyDescent="0.3">
      <c r="A103" t="s">
        <v>2189</v>
      </c>
      <c r="B103" t="s">
        <v>19031</v>
      </c>
      <c r="C103" s="4">
        <v>37167</v>
      </c>
      <c r="D103" t="s">
        <v>5630</v>
      </c>
    </row>
    <row r="104" spans="1:4" x14ac:dyDescent="0.3">
      <c r="A104" t="s">
        <v>9503</v>
      </c>
      <c r="B104" t="s">
        <v>19030</v>
      </c>
      <c r="C104" s="4">
        <v>40051</v>
      </c>
      <c r="D104" t="s">
        <v>5630</v>
      </c>
    </row>
    <row r="105" spans="1:4" x14ac:dyDescent="0.3">
      <c r="A105" t="s">
        <v>7643</v>
      </c>
      <c r="B105" t="s">
        <v>19028</v>
      </c>
      <c r="C105" s="4">
        <v>33070</v>
      </c>
      <c r="D105" t="s">
        <v>5630</v>
      </c>
    </row>
    <row r="106" spans="1:4" x14ac:dyDescent="0.3">
      <c r="A106" t="s">
        <v>9216</v>
      </c>
      <c r="B106" t="s">
        <v>19030</v>
      </c>
      <c r="C106" s="4">
        <v>32279</v>
      </c>
      <c r="D106" t="s">
        <v>5630</v>
      </c>
    </row>
    <row r="107" spans="1:4" x14ac:dyDescent="0.3">
      <c r="A107" t="s">
        <v>10256</v>
      </c>
      <c r="B107" t="s">
        <v>19033</v>
      </c>
      <c r="C107" s="4">
        <v>45571</v>
      </c>
      <c r="D107" t="s">
        <v>5630</v>
      </c>
    </row>
    <row r="108" spans="1:4" x14ac:dyDescent="0.3">
      <c r="A108" t="s">
        <v>1732</v>
      </c>
      <c r="B108" t="s">
        <v>19039</v>
      </c>
      <c r="C108" s="4">
        <v>45319</v>
      </c>
      <c r="D108" t="s">
        <v>5630</v>
      </c>
    </row>
    <row r="109" spans="1:4" x14ac:dyDescent="0.3">
      <c r="A109" t="s">
        <v>7409</v>
      </c>
      <c r="B109" t="s">
        <v>19046</v>
      </c>
      <c r="C109" s="4">
        <v>43276</v>
      </c>
      <c r="D109" t="s">
        <v>5630</v>
      </c>
    </row>
    <row r="110" spans="1:4" x14ac:dyDescent="0.3">
      <c r="A110" t="s">
        <v>17262</v>
      </c>
      <c r="B110" t="s">
        <v>19033</v>
      </c>
      <c r="C110" s="4">
        <v>43446</v>
      </c>
      <c r="D110" t="s">
        <v>5630</v>
      </c>
    </row>
    <row r="111" spans="1:4" x14ac:dyDescent="0.3">
      <c r="A111" t="s">
        <v>15013</v>
      </c>
      <c r="B111" t="s">
        <v>19029</v>
      </c>
      <c r="C111" s="4">
        <v>31033</v>
      </c>
      <c r="D111" t="s">
        <v>5630</v>
      </c>
    </row>
    <row r="112" spans="1:4" x14ac:dyDescent="0.3">
      <c r="A112" t="s">
        <v>3086</v>
      </c>
      <c r="B112" t="s">
        <v>19034</v>
      </c>
      <c r="C112" s="4">
        <v>46033</v>
      </c>
      <c r="D112" t="s">
        <v>5630</v>
      </c>
    </row>
    <row r="113" spans="1:4" x14ac:dyDescent="0.3">
      <c r="A113" t="s">
        <v>17181</v>
      </c>
      <c r="B113" t="s">
        <v>19033</v>
      </c>
      <c r="C113" s="4">
        <v>44378</v>
      </c>
      <c r="D113" t="s">
        <v>5630</v>
      </c>
    </row>
    <row r="114" spans="1:4" x14ac:dyDescent="0.3">
      <c r="A114" t="s">
        <v>18588</v>
      </c>
      <c r="B114" t="s">
        <v>19031</v>
      </c>
      <c r="C114" s="4">
        <v>45816</v>
      </c>
      <c r="D114" t="s">
        <v>5630</v>
      </c>
    </row>
    <row r="115" spans="1:4" x14ac:dyDescent="0.3">
      <c r="A115" t="s">
        <v>11016</v>
      </c>
      <c r="B115" t="s">
        <v>19029</v>
      </c>
      <c r="C115" s="4">
        <v>31523</v>
      </c>
      <c r="D115" t="s">
        <v>5630</v>
      </c>
    </row>
    <row r="116" spans="1:4" x14ac:dyDescent="0.3">
      <c r="A116" t="s">
        <v>388</v>
      </c>
      <c r="B116" t="s">
        <v>19030</v>
      </c>
      <c r="C116" s="4">
        <v>44620</v>
      </c>
      <c r="D116" t="s">
        <v>5630</v>
      </c>
    </row>
    <row r="117" spans="1:4" x14ac:dyDescent="0.3">
      <c r="A117" t="s">
        <v>6901</v>
      </c>
      <c r="B117" t="s">
        <v>19034</v>
      </c>
      <c r="C117" s="4">
        <v>46040</v>
      </c>
      <c r="D117" t="s">
        <v>5630</v>
      </c>
    </row>
    <row r="118" spans="1:4" x14ac:dyDescent="0.3">
      <c r="A118" t="s">
        <v>3886</v>
      </c>
      <c r="B118" t="s">
        <v>19030</v>
      </c>
      <c r="C118" s="4">
        <v>44952</v>
      </c>
      <c r="D118" t="s">
        <v>5630</v>
      </c>
    </row>
    <row r="119" spans="1:4" x14ac:dyDescent="0.3">
      <c r="A119" t="s">
        <v>6501</v>
      </c>
      <c r="B119" t="s">
        <v>19033</v>
      </c>
      <c r="C119" s="4">
        <v>45606</v>
      </c>
      <c r="D119" t="s">
        <v>5630</v>
      </c>
    </row>
    <row r="120" spans="1:4" x14ac:dyDescent="0.3">
      <c r="A120" t="s">
        <v>8482</v>
      </c>
      <c r="B120" t="s">
        <v>19030</v>
      </c>
      <c r="C120" s="4">
        <v>31610</v>
      </c>
      <c r="D120" t="s">
        <v>5630</v>
      </c>
    </row>
    <row r="121" spans="1:4" x14ac:dyDescent="0.3">
      <c r="A121" t="s">
        <v>10050</v>
      </c>
      <c r="B121" t="s">
        <v>19029</v>
      </c>
      <c r="C121" s="4">
        <v>39755</v>
      </c>
      <c r="D121" t="s">
        <v>5630</v>
      </c>
    </row>
    <row r="122" spans="1:4" x14ac:dyDescent="0.3">
      <c r="A122" t="s">
        <v>7614</v>
      </c>
      <c r="B122" t="s">
        <v>19034</v>
      </c>
      <c r="C122" s="4">
        <v>46068</v>
      </c>
      <c r="D122" t="s">
        <v>5630</v>
      </c>
    </row>
    <row r="123" spans="1:4" x14ac:dyDescent="0.3">
      <c r="A123" t="s">
        <v>16733</v>
      </c>
      <c r="B123" t="s">
        <v>19039</v>
      </c>
      <c r="C123" s="4">
        <v>30818</v>
      </c>
      <c r="D123" t="s">
        <v>5630</v>
      </c>
    </row>
    <row r="124" spans="1:4" x14ac:dyDescent="0.3">
      <c r="A124" t="s">
        <v>6160</v>
      </c>
      <c r="B124" t="s">
        <v>19029</v>
      </c>
      <c r="C124" s="4">
        <v>45193</v>
      </c>
      <c r="D124" t="s">
        <v>5630</v>
      </c>
    </row>
    <row r="125" spans="1:4" x14ac:dyDescent="0.3">
      <c r="A125" t="s">
        <v>707</v>
      </c>
      <c r="B125" t="s">
        <v>19030</v>
      </c>
      <c r="C125" s="4">
        <v>41526</v>
      </c>
      <c r="D125" t="s">
        <v>5630</v>
      </c>
    </row>
    <row r="126" spans="1:4" x14ac:dyDescent="0.3">
      <c r="A126" t="s">
        <v>6072</v>
      </c>
      <c r="B126" t="s">
        <v>19028</v>
      </c>
      <c r="C126" s="4">
        <v>36200</v>
      </c>
      <c r="D126" t="s">
        <v>5630</v>
      </c>
    </row>
    <row r="127" spans="1:4" x14ac:dyDescent="0.3">
      <c r="A127" t="s">
        <v>19047</v>
      </c>
      <c r="B127" t="s">
        <v>19048</v>
      </c>
      <c r="C127" s="4">
        <v>45823</v>
      </c>
      <c r="D127" t="s">
        <v>19036</v>
      </c>
    </row>
    <row r="128" spans="1:4" x14ac:dyDescent="0.3">
      <c r="A128" t="s">
        <v>263</v>
      </c>
      <c r="B128" t="s">
        <v>19032</v>
      </c>
      <c r="C128" s="4">
        <v>45326</v>
      </c>
      <c r="D128" t="s">
        <v>5630</v>
      </c>
    </row>
    <row r="129" spans="1:4" x14ac:dyDescent="0.3">
      <c r="A129" t="s">
        <v>1453</v>
      </c>
      <c r="B129" t="s">
        <v>19029</v>
      </c>
      <c r="C129" s="4">
        <v>45144</v>
      </c>
      <c r="D129" t="s">
        <v>5630</v>
      </c>
    </row>
    <row r="130" spans="1:4" x14ac:dyDescent="0.3">
      <c r="A130" t="s">
        <v>2492</v>
      </c>
      <c r="B130" t="s">
        <v>19029</v>
      </c>
      <c r="C130" s="4">
        <v>35565</v>
      </c>
      <c r="D130" t="s">
        <v>5630</v>
      </c>
    </row>
    <row r="131" spans="1:4" x14ac:dyDescent="0.3">
      <c r="A131" t="s">
        <v>1599</v>
      </c>
      <c r="B131" t="s">
        <v>19030</v>
      </c>
      <c r="C131" s="4">
        <v>45914</v>
      </c>
      <c r="D131" t="s">
        <v>5630</v>
      </c>
    </row>
    <row r="132" spans="1:4" x14ac:dyDescent="0.3">
      <c r="A132" t="s">
        <v>3347</v>
      </c>
      <c r="B132" t="s">
        <v>19034</v>
      </c>
      <c r="C132" s="4">
        <v>46061</v>
      </c>
      <c r="D132" t="s">
        <v>5630</v>
      </c>
    </row>
    <row r="133" spans="1:4" x14ac:dyDescent="0.3">
      <c r="A133" t="s">
        <v>12411</v>
      </c>
      <c r="B133" t="s">
        <v>19039</v>
      </c>
      <c r="C133" s="4">
        <v>31327</v>
      </c>
      <c r="D133" t="s">
        <v>5630</v>
      </c>
    </row>
    <row r="134" spans="1:4" x14ac:dyDescent="0.3">
      <c r="A134" t="s">
        <v>16336</v>
      </c>
      <c r="B134" t="s">
        <v>19030</v>
      </c>
      <c r="C134" s="4">
        <v>41428</v>
      </c>
      <c r="D134" t="s">
        <v>5630</v>
      </c>
    </row>
    <row r="135" spans="1:4" x14ac:dyDescent="0.3">
      <c r="A135" t="s">
        <v>14102</v>
      </c>
      <c r="B135" t="s">
        <v>19039</v>
      </c>
      <c r="C135" s="4">
        <v>36182</v>
      </c>
      <c r="D135" t="s">
        <v>5630</v>
      </c>
    </row>
    <row r="136" spans="1:4" x14ac:dyDescent="0.3">
      <c r="A136" t="s">
        <v>3251</v>
      </c>
      <c r="B136" t="s">
        <v>19030</v>
      </c>
      <c r="C136" s="4">
        <v>43024</v>
      </c>
      <c r="D136" t="s">
        <v>5630</v>
      </c>
    </row>
    <row r="137" spans="1:4" x14ac:dyDescent="0.3">
      <c r="A137" t="s">
        <v>390</v>
      </c>
      <c r="B137" t="s">
        <v>19029</v>
      </c>
      <c r="C137" s="4">
        <v>45886</v>
      </c>
      <c r="D137" t="s">
        <v>5630</v>
      </c>
    </row>
    <row r="138" spans="1:4" x14ac:dyDescent="0.3">
      <c r="A138" t="s">
        <v>12882</v>
      </c>
      <c r="B138" t="s">
        <v>19030</v>
      </c>
      <c r="C138" s="4">
        <v>45298</v>
      </c>
      <c r="D138" t="s">
        <v>5630</v>
      </c>
    </row>
    <row r="139" spans="1:4" x14ac:dyDescent="0.3">
      <c r="A139" t="s">
        <v>17911</v>
      </c>
      <c r="B139" t="s">
        <v>19033</v>
      </c>
      <c r="C139" s="4">
        <v>42590</v>
      </c>
      <c r="D139" t="s">
        <v>5630</v>
      </c>
    </row>
    <row r="140" spans="1:4" x14ac:dyDescent="0.3">
      <c r="A140" t="s">
        <v>10836</v>
      </c>
      <c r="B140" t="s">
        <v>19029</v>
      </c>
      <c r="C140" s="4">
        <v>45844</v>
      </c>
      <c r="D140" t="s">
        <v>5630</v>
      </c>
    </row>
    <row r="141" spans="1:4" x14ac:dyDescent="0.3">
      <c r="A141" t="s">
        <v>19049</v>
      </c>
      <c r="B141" t="s">
        <v>19030</v>
      </c>
      <c r="C141" s="4">
        <v>37666</v>
      </c>
      <c r="D141" t="s">
        <v>19036</v>
      </c>
    </row>
    <row r="142" spans="1:4" x14ac:dyDescent="0.3">
      <c r="A142" t="s">
        <v>16793</v>
      </c>
      <c r="B142" t="s">
        <v>19029</v>
      </c>
      <c r="C142" s="4">
        <v>43003</v>
      </c>
      <c r="D142" t="s">
        <v>5630</v>
      </c>
    </row>
    <row r="143" spans="1:4" x14ac:dyDescent="0.3">
      <c r="A143" t="s">
        <v>19050</v>
      </c>
      <c r="B143" t="s">
        <v>19030</v>
      </c>
      <c r="C143" s="4">
        <v>45802</v>
      </c>
      <c r="D143" t="s">
        <v>19036</v>
      </c>
    </row>
    <row r="144" spans="1:4" x14ac:dyDescent="0.3">
      <c r="A144" t="s">
        <v>12290</v>
      </c>
      <c r="B144" t="s">
        <v>19030</v>
      </c>
      <c r="C144" s="4">
        <v>32560</v>
      </c>
      <c r="D144" t="s">
        <v>5630</v>
      </c>
    </row>
    <row r="145" spans="1:4" x14ac:dyDescent="0.3">
      <c r="A145" t="s">
        <v>15399</v>
      </c>
      <c r="B145" t="s">
        <v>19045</v>
      </c>
      <c r="C145" s="4">
        <v>45760</v>
      </c>
      <c r="D145" t="s">
        <v>5630</v>
      </c>
    </row>
    <row r="146" spans="1:4" x14ac:dyDescent="0.3">
      <c r="A146" t="s">
        <v>3321</v>
      </c>
      <c r="B146" t="s">
        <v>19029</v>
      </c>
      <c r="C146" s="4">
        <v>42408</v>
      </c>
      <c r="D146" t="s">
        <v>5630</v>
      </c>
    </row>
    <row r="147" spans="1:4" x14ac:dyDescent="0.3">
      <c r="A147" t="s">
        <v>3800</v>
      </c>
      <c r="B147" t="s">
        <v>19044</v>
      </c>
      <c r="C147" s="4">
        <v>46012</v>
      </c>
      <c r="D147" t="s">
        <v>5630</v>
      </c>
    </row>
    <row r="148" spans="1:4" x14ac:dyDescent="0.3">
      <c r="A148" t="s">
        <v>19051</v>
      </c>
      <c r="B148" t="s">
        <v>19033</v>
      </c>
      <c r="C148" s="4">
        <v>39874</v>
      </c>
      <c r="D148" t="s">
        <v>19036</v>
      </c>
    </row>
    <row r="149" spans="1:4" x14ac:dyDescent="0.3">
      <c r="A149" t="s">
        <v>2531</v>
      </c>
      <c r="B149" t="s">
        <v>19029</v>
      </c>
      <c r="C149" s="4">
        <v>36097</v>
      </c>
      <c r="D149" t="s">
        <v>5630</v>
      </c>
    </row>
    <row r="150" spans="1:4" x14ac:dyDescent="0.3">
      <c r="A150" t="s">
        <v>9989</v>
      </c>
      <c r="B150" t="s">
        <v>19030</v>
      </c>
      <c r="C150" s="4">
        <v>40757</v>
      </c>
      <c r="D150" t="s">
        <v>5630</v>
      </c>
    </row>
    <row r="151" spans="1:4" x14ac:dyDescent="0.3">
      <c r="A151" t="s">
        <v>14926</v>
      </c>
      <c r="B151" t="s">
        <v>19039</v>
      </c>
      <c r="C151" s="4">
        <v>44357</v>
      </c>
      <c r="D151" t="s">
        <v>5630</v>
      </c>
    </row>
    <row r="152" spans="1:4" x14ac:dyDescent="0.3">
      <c r="A152" t="s">
        <v>13995</v>
      </c>
      <c r="B152" t="s">
        <v>19034</v>
      </c>
      <c r="C152" s="4">
        <v>46075</v>
      </c>
      <c r="D152" t="s">
        <v>5630</v>
      </c>
    </row>
    <row r="153" spans="1:4" x14ac:dyDescent="0.3">
      <c r="A153" t="s">
        <v>5209</v>
      </c>
      <c r="B153" t="s">
        <v>19030</v>
      </c>
      <c r="C153" s="4">
        <v>45998</v>
      </c>
      <c r="D153" t="s">
        <v>5630</v>
      </c>
    </row>
    <row r="154" spans="1:4" x14ac:dyDescent="0.3">
      <c r="A154" t="s">
        <v>16480</v>
      </c>
      <c r="B154" t="s">
        <v>19033</v>
      </c>
      <c r="C154" s="4">
        <v>44230</v>
      </c>
      <c r="D154" t="s">
        <v>5630</v>
      </c>
    </row>
    <row r="155" spans="1:4" x14ac:dyDescent="0.3">
      <c r="A155" t="s">
        <v>14395</v>
      </c>
      <c r="B155" t="s">
        <v>19029</v>
      </c>
      <c r="C155" s="4">
        <v>43222</v>
      </c>
      <c r="D155" t="s">
        <v>5630</v>
      </c>
    </row>
    <row r="156" spans="1:4" x14ac:dyDescent="0.3">
      <c r="A156" t="s">
        <v>8514</v>
      </c>
      <c r="B156" t="s">
        <v>19030</v>
      </c>
      <c r="C156" s="4">
        <v>38727</v>
      </c>
      <c r="D156" t="s">
        <v>5630</v>
      </c>
    </row>
    <row r="157" spans="1:4" x14ac:dyDescent="0.3">
      <c r="A157" t="s">
        <v>7758</v>
      </c>
      <c r="B157" t="s">
        <v>19030</v>
      </c>
      <c r="C157" s="4">
        <v>33374</v>
      </c>
      <c r="D157" t="s">
        <v>5630</v>
      </c>
    </row>
    <row r="158" spans="1:4" x14ac:dyDescent="0.3">
      <c r="A158" t="s">
        <v>1476</v>
      </c>
      <c r="B158" t="s">
        <v>19030</v>
      </c>
      <c r="C158" s="4">
        <v>43152</v>
      </c>
      <c r="D158" t="s">
        <v>5630</v>
      </c>
    </row>
    <row r="159" spans="1:4" x14ac:dyDescent="0.3">
      <c r="A159" t="s">
        <v>1821</v>
      </c>
      <c r="B159" t="s">
        <v>19030</v>
      </c>
      <c r="C159" s="4">
        <v>45963</v>
      </c>
      <c r="D159" t="s">
        <v>5630</v>
      </c>
    </row>
    <row r="160" spans="1:4" x14ac:dyDescent="0.3">
      <c r="A160" t="s">
        <v>1725</v>
      </c>
      <c r="B160" t="s">
        <v>19033</v>
      </c>
      <c r="C160" s="4">
        <v>45564</v>
      </c>
      <c r="D160" t="s">
        <v>5630</v>
      </c>
    </row>
    <row r="161" spans="1:4" x14ac:dyDescent="0.3">
      <c r="A161" t="s">
        <v>16605</v>
      </c>
      <c r="B161" t="s">
        <v>19030</v>
      </c>
      <c r="C161" s="4">
        <v>45907</v>
      </c>
      <c r="D161" t="s">
        <v>5630</v>
      </c>
    </row>
    <row r="162" spans="1:4" x14ac:dyDescent="0.3">
      <c r="A162" t="s">
        <v>12016</v>
      </c>
      <c r="B162" t="s">
        <v>19030</v>
      </c>
      <c r="C162" s="4">
        <v>38828</v>
      </c>
      <c r="D162" t="s">
        <v>5630</v>
      </c>
    </row>
    <row r="163" spans="1:4" x14ac:dyDescent="0.3">
      <c r="A163" t="s">
        <v>3049</v>
      </c>
      <c r="B163" t="s">
        <v>19034</v>
      </c>
      <c r="C163" s="4">
        <v>46012</v>
      </c>
      <c r="D163" t="s">
        <v>5630</v>
      </c>
    </row>
    <row r="164" spans="1:4" x14ac:dyDescent="0.3">
      <c r="A164" t="s">
        <v>8391</v>
      </c>
      <c r="B164" t="s">
        <v>19044</v>
      </c>
      <c r="C164" s="4">
        <v>44952</v>
      </c>
      <c r="D164" t="s">
        <v>5630</v>
      </c>
    </row>
    <row r="165" spans="1:4" x14ac:dyDescent="0.3">
      <c r="A165" t="s">
        <v>18849</v>
      </c>
      <c r="B165" t="s">
        <v>19030</v>
      </c>
      <c r="C165" s="4">
        <v>45977</v>
      </c>
      <c r="D165" t="s">
        <v>5630</v>
      </c>
    </row>
    <row r="166" spans="1:4" x14ac:dyDescent="0.3">
      <c r="A166" t="s">
        <v>8826</v>
      </c>
      <c r="B166" t="s">
        <v>19033</v>
      </c>
      <c r="C166" s="4">
        <v>45788</v>
      </c>
      <c r="D166" t="s">
        <v>5630</v>
      </c>
    </row>
    <row r="167" spans="1:4" x14ac:dyDescent="0.3">
      <c r="A167" t="s">
        <v>8126</v>
      </c>
      <c r="B167" t="s">
        <v>19029</v>
      </c>
      <c r="C167" s="4">
        <v>42522</v>
      </c>
      <c r="D167" t="s">
        <v>5630</v>
      </c>
    </row>
    <row r="168" spans="1:4" x14ac:dyDescent="0.3">
      <c r="A168" t="s">
        <v>19052</v>
      </c>
      <c r="B168" t="s">
        <v>19029</v>
      </c>
      <c r="C168" s="4">
        <v>44861</v>
      </c>
      <c r="D168" t="s">
        <v>19036</v>
      </c>
    </row>
    <row r="169" spans="1:4" x14ac:dyDescent="0.3">
      <c r="A169" t="s">
        <v>11344</v>
      </c>
      <c r="B169" t="s">
        <v>19029</v>
      </c>
      <c r="C169" s="4">
        <v>37109</v>
      </c>
      <c r="D169" t="s">
        <v>5630</v>
      </c>
    </row>
    <row r="170" spans="1:4" x14ac:dyDescent="0.3">
      <c r="A170" t="s">
        <v>5593</v>
      </c>
      <c r="B170" t="s">
        <v>19029</v>
      </c>
      <c r="C170" s="4">
        <v>31873</v>
      </c>
      <c r="D170" t="s">
        <v>5630</v>
      </c>
    </row>
    <row r="171" spans="1:4" x14ac:dyDescent="0.3">
      <c r="A171" t="s">
        <v>3643</v>
      </c>
      <c r="B171" t="s">
        <v>19053</v>
      </c>
      <c r="C171" s="4">
        <v>32224</v>
      </c>
      <c r="D171" t="s">
        <v>5630</v>
      </c>
    </row>
    <row r="172" spans="1:4" x14ac:dyDescent="0.3">
      <c r="A172" t="s">
        <v>3686</v>
      </c>
      <c r="B172" t="s">
        <v>19029</v>
      </c>
      <c r="C172" s="4">
        <v>31160</v>
      </c>
      <c r="D172" t="s">
        <v>5630</v>
      </c>
    </row>
    <row r="173" spans="1:4" x14ac:dyDescent="0.3">
      <c r="A173" t="s">
        <v>12186</v>
      </c>
      <c r="B173" t="s">
        <v>19030</v>
      </c>
      <c r="C173" s="4">
        <v>32982</v>
      </c>
      <c r="D173" t="s">
        <v>5630</v>
      </c>
    </row>
    <row r="174" spans="1:4" x14ac:dyDescent="0.3">
      <c r="A174" t="s">
        <v>1519</v>
      </c>
      <c r="B174" t="s">
        <v>19029</v>
      </c>
      <c r="C174" s="4">
        <v>45704</v>
      </c>
      <c r="D174" t="s">
        <v>5630</v>
      </c>
    </row>
    <row r="175" spans="1:4" x14ac:dyDescent="0.3">
      <c r="A175" t="s">
        <v>16310</v>
      </c>
      <c r="B175" t="s">
        <v>19029</v>
      </c>
      <c r="C175" s="4">
        <v>33812</v>
      </c>
      <c r="D175" t="s">
        <v>5630</v>
      </c>
    </row>
    <row r="176" spans="1:4" x14ac:dyDescent="0.3">
      <c r="A176" t="s">
        <v>6941</v>
      </c>
      <c r="B176" t="s">
        <v>19030</v>
      </c>
      <c r="C176" s="4">
        <v>31138</v>
      </c>
      <c r="D176" t="s">
        <v>5630</v>
      </c>
    </row>
    <row r="177" spans="1:4" x14ac:dyDescent="0.3">
      <c r="A177" t="s">
        <v>1533</v>
      </c>
      <c r="B177" t="s">
        <v>19030</v>
      </c>
      <c r="C177" s="4">
        <v>44284</v>
      </c>
      <c r="D177" t="s">
        <v>5630</v>
      </c>
    </row>
    <row r="178" spans="1:4" x14ac:dyDescent="0.3">
      <c r="A178" t="s">
        <v>12654</v>
      </c>
      <c r="B178" t="s">
        <v>19029</v>
      </c>
      <c r="C178" s="4">
        <v>31482</v>
      </c>
      <c r="D178" t="s">
        <v>5630</v>
      </c>
    </row>
    <row r="179" spans="1:4" x14ac:dyDescent="0.3">
      <c r="A179" t="s">
        <v>2005</v>
      </c>
      <c r="B179" t="s">
        <v>19032</v>
      </c>
      <c r="C179" s="4">
        <v>44747</v>
      </c>
      <c r="D179" t="s">
        <v>5630</v>
      </c>
    </row>
    <row r="180" spans="1:4" x14ac:dyDescent="0.3">
      <c r="A180" t="s">
        <v>16504</v>
      </c>
      <c r="B180" t="s">
        <v>19029</v>
      </c>
      <c r="C180" s="4">
        <v>40771</v>
      </c>
      <c r="D180" t="s">
        <v>5630</v>
      </c>
    </row>
    <row r="181" spans="1:4" x14ac:dyDescent="0.3">
      <c r="A181" t="s">
        <v>14917</v>
      </c>
      <c r="B181" t="s">
        <v>19032</v>
      </c>
      <c r="C181" s="4">
        <v>45543</v>
      </c>
      <c r="D181" t="s">
        <v>5630</v>
      </c>
    </row>
    <row r="182" spans="1:4" x14ac:dyDescent="0.3">
      <c r="A182" t="s">
        <v>9633</v>
      </c>
      <c r="B182" t="s">
        <v>19053</v>
      </c>
      <c r="C182" s="4">
        <v>32265</v>
      </c>
      <c r="D182" t="s">
        <v>5630</v>
      </c>
    </row>
    <row r="183" spans="1:4" x14ac:dyDescent="0.3">
      <c r="A183" t="s">
        <v>5171</v>
      </c>
      <c r="B183" t="s">
        <v>19030</v>
      </c>
      <c r="C183" s="4">
        <v>35192</v>
      </c>
      <c r="D183" t="s">
        <v>5630</v>
      </c>
    </row>
    <row r="184" spans="1:4" x14ac:dyDescent="0.3">
      <c r="A184" t="s">
        <v>1901</v>
      </c>
      <c r="B184" t="s">
        <v>19029</v>
      </c>
      <c r="C184" s="4">
        <v>44973</v>
      </c>
      <c r="D184" t="s">
        <v>5630</v>
      </c>
    </row>
    <row r="185" spans="1:4" x14ac:dyDescent="0.3">
      <c r="A185" t="s">
        <v>15524</v>
      </c>
      <c r="B185" t="s">
        <v>19030</v>
      </c>
      <c r="C185" s="4">
        <v>36956</v>
      </c>
      <c r="D185" t="s">
        <v>5630</v>
      </c>
    </row>
    <row r="186" spans="1:4" x14ac:dyDescent="0.3">
      <c r="A186" t="s">
        <v>6777</v>
      </c>
      <c r="B186" t="s">
        <v>19039</v>
      </c>
      <c r="C186" s="4">
        <v>32013</v>
      </c>
      <c r="D186" t="s">
        <v>5630</v>
      </c>
    </row>
    <row r="187" spans="1:4" x14ac:dyDescent="0.3">
      <c r="A187" t="s">
        <v>5369</v>
      </c>
      <c r="B187" t="s">
        <v>19046</v>
      </c>
      <c r="C187" s="4">
        <v>44335</v>
      </c>
      <c r="D187" t="s">
        <v>5630</v>
      </c>
    </row>
    <row r="188" spans="1:4" x14ac:dyDescent="0.3">
      <c r="A188" t="s">
        <v>6297</v>
      </c>
      <c r="B188" t="s">
        <v>19029</v>
      </c>
      <c r="C188" s="4">
        <v>32258</v>
      </c>
      <c r="D188" t="s">
        <v>5630</v>
      </c>
    </row>
    <row r="189" spans="1:4" x14ac:dyDescent="0.3">
      <c r="A189" t="s">
        <v>5336</v>
      </c>
      <c r="B189" t="s">
        <v>19032</v>
      </c>
      <c r="C189" s="4">
        <v>42450</v>
      </c>
      <c r="D189" t="s">
        <v>5630</v>
      </c>
    </row>
    <row r="190" spans="1:4" x14ac:dyDescent="0.3">
      <c r="A190" t="s">
        <v>13162</v>
      </c>
      <c r="B190" t="s">
        <v>19034</v>
      </c>
      <c r="C190" s="4">
        <v>46075</v>
      </c>
      <c r="D190" t="s">
        <v>5630</v>
      </c>
    </row>
    <row r="191" spans="1:4" x14ac:dyDescent="0.3">
      <c r="A191" t="s">
        <v>11186</v>
      </c>
      <c r="B191" t="s">
        <v>19028</v>
      </c>
      <c r="C191" s="4">
        <v>38209</v>
      </c>
      <c r="D191" t="s">
        <v>19054</v>
      </c>
    </row>
    <row r="192" spans="1:4" x14ac:dyDescent="0.3">
      <c r="A192" t="s">
        <v>17393</v>
      </c>
      <c r="B192" t="s">
        <v>19029</v>
      </c>
      <c r="C192" s="4">
        <v>44749</v>
      </c>
      <c r="D192" t="s">
        <v>5630</v>
      </c>
    </row>
    <row r="193" spans="1:4" x14ac:dyDescent="0.3">
      <c r="A193" t="s">
        <v>5020</v>
      </c>
      <c r="B193" t="s">
        <v>19029</v>
      </c>
      <c r="C193" s="4">
        <v>42436</v>
      </c>
      <c r="D193" t="s">
        <v>5630</v>
      </c>
    </row>
    <row r="194" spans="1:4" x14ac:dyDescent="0.3">
      <c r="A194" t="s">
        <v>9269</v>
      </c>
      <c r="B194" t="s">
        <v>19029</v>
      </c>
      <c r="C194" s="4">
        <v>40399</v>
      </c>
      <c r="D194" t="s">
        <v>5630</v>
      </c>
    </row>
    <row r="195" spans="1:4" x14ac:dyDescent="0.3">
      <c r="A195" t="s">
        <v>19056</v>
      </c>
      <c r="B195" t="s">
        <v>19029</v>
      </c>
      <c r="C195" s="4">
        <v>28934</v>
      </c>
      <c r="D195" t="s">
        <v>19036</v>
      </c>
    </row>
    <row r="196" spans="1:4" x14ac:dyDescent="0.3">
      <c r="A196" t="s">
        <v>958</v>
      </c>
      <c r="B196" t="s">
        <v>19030</v>
      </c>
      <c r="C196" s="4">
        <v>45872</v>
      </c>
      <c r="D196" t="s">
        <v>5630</v>
      </c>
    </row>
    <row r="197" spans="1:4" x14ac:dyDescent="0.3">
      <c r="A197" t="s">
        <v>8817</v>
      </c>
      <c r="B197" t="s">
        <v>19029</v>
      </c>
      <c r="C197" s="4">
        <v>28716</v>
      </c>
      <c r="D197" t="s">
        <v>5630</v>
      </c>
    </row>
    <row r="198" spans="1:4" x14ac:dyDescent="0.3">
      <c r="A198" t="s">
        <v>19055</v>
      </c>
      <c r="B198" t="s">
        <v>19030</v>
      </c>
      <c r="C198" s="4">
        <v>31895</v>
      </c>
      <c r="D198" t="s">
        <v>19036</v>
      </c>
    </row>
    <row r="199" spans="1:4" x14ac:dyDescent="0.3">
      <c r="A199" t="s">
        <v>6702</v>
      </c>
      <c r="B199" t="s">
        <v>19029</v>
      </c>
      <c r="C199" s="4">
        <v>35268</v>
      </c>
      <c r="D199" t="s">
        <v>5630</v>
      </c>
    </row>
    <row r="200" spans="1:4" x14ac:dyDescent="0.3">
      <c r="A200" t="s">
        <v>17067</v>
      </c>
      <c r="B200" t="s">
        <v>19033</v>
      </c>
      <c r="C200" s="4">
        <v>44111</v>
      </c>
      <c r="D200" t="s">
        <v>5630</v>
      </c>
    </row>
    <row r="201" spans="1:4" x14ac:dyDescent="0.3">
      <c r="A201" t="s">
        <v>3575</v>
      </c>
      <c r="B201" t="s">
        <v>19033</v>
      </c>
      <c r="C201" s="4">
        <v>45844</v>
      </c>
      <c r="D201" t="s">
        <v>5630</v>
      </c>
    </row>
    <row r="202" spans="1:4" x14ac:dyDescent="0.3">
      <c r="A202" t="s">
        <v>4185</v>
      </c>
      <c r="B202" t="s">
        <v>19044</v>
      </c>
      <c r="C202" s="4">
        <v>45998</v>
      </c>
      <c r="D202" t="s">
        <v>5630</v>
      </c>
    </row>
    <row r="203" spans="1:4" x14ac:dyDescent="0.3">
      <c r="A203" t="s">
        <v>8786</v>
      </c>
      <c r="B203" t="s">
        <v>19029</v>
      </c>
      <c r="C203" s="4">
        <v>31120</v>
      </c>
      <c r="D203" t="s">
        <v>5630</v>
      </c>
    </row>
    <row r="204" spans="1:4" x14ac:dyDescent="0.3">
      <c r="A204" t="s">
        <v>1849</v>
      </c>
      <c r="B204" t="s">
        <v>19033</v>
      </c>
      <c r="C204" s="4">
        <v>45333</v>
      </c>
      <c r="D204" t="s">
        <v>5630</v>
      </c>
    </row>
    <row r="205" spans="1:4" x14ac:dyDescent="0.3">
      <c r="A205" t="s">
        <v>10593</v>
      </c>
      <c r="B205" t="s">
        <v>19029</v>
      </c>
      <c r="C205" s="4">
        <v>45550</v>
      </c>
      <c r="D205" t="s">
        <v>5630</v>
      </c>
    </row>
    <row r="206" spans="1:4" x14ac:dyDescent="0.3">
      <c r="A206" t="s">
        <v>12377</v>
      </c>
      <c r="B206" t="s">
        <v>19033</v>
      </c>
      <c r="C206" s="4">
        <v>45606</v>
      </c>
      <c r="D206" t="s">
        <v>5630</v>
      </c>
    </row>
    <row r="207" spans="1:4" x14ac:dyDescent="0.3">
      <c r="A207" t="s">
        <v>19057</v>
      </c>
      <c r="B207" t="s">
        <v>19029</v>
      </c>
      <c r="C207" s="4">
        <v>36682</v>
      </c>
      <c r="D207" t="s">
        <v>19036</v>
      </c>
    </row>
    <row r="208" spans="1:4" x14ac:dyDescent="0.3">
      <c r="A208" t="s">
        <v>16565</v>
      </c>
      <c r="B208" t="s">
        <v>19032</v>
      </c>
      <c r="C208" s="4">
        <v>45872</v>
      </c>
      <c r="D208" t="s">
        <v>5630</v>
      </c>
    </row>
    <row r="209" spans="1:4" x14ac:dyDescent="0.3">
      <c r="A209" t="s">
        <v>9834</v>
      </c>
      <c r="B209" t="s">
        <v>136</v>
      </c>
      <c r="C209" s="4">
        <v>40050</v>
      </c>
      <c r="D209" t="s">
        <v>5630</v>
      </c>
    </row>
    <row r="210" spans="1:4" x14ac:dyDescent="0.3">
      <c r="A210" t="s">
        <v>7688</v>
      </c>
      <c r="B210" t="s">
        <v>19029</v>
      </c>
      <c r="C210" s="4">
        <v>36738</v>
      </c>
      <c r="D210" t="s">
        <v>5630</v>
      </c>
    </row>
    <row r="211" spans="1:4" x14ac:dyDescent="0.3">
      <c r="A211" t="s">
        <v>18213</v>
      </c>
      <c r="B211" t="s">
        <v>19033</v>
      </c>
      <c r="C211" s="4">
        <v>37816</v>
      </c>
      <c r="D211" t="s">
        <v>5630</v>
      </c>
    </row>
    <row r="212" spans="1:4" x14ac:dyDescent="0.3">
      <c r="A212" t="s">
        <v>19058</v>
      </c>
      <c r="B212" t="s">
        <v>19030</v>
      </c>
      <c r="C212" s="4">
        <v>44202</v>
      </c>
      <c r="D212" t="s">
        <v>19036</v>
      </c>
    </row>
    <row r="213" spans="1:4" x14ac:dyDescent="0.3">
      <c r="A213" t="s">
        <v>10779</v>
      </c>
      <c r="B213" t="s">
        <v>19029</v>
      </c>
      <c r="C213" s="4">
        <v>40056</v>
      </c>
      <c r="D213" t="s">
        <v>5630</v>
      </c>
    </row>
    <row r="214" spans="1:4" x14ac:dyDescent="0.3">
      <c r="A214" t="s">
        <v>17939</v>
      </c>
      <c r="B214" t="s">
        <v>19029</v>
      </c>
      <c r="C214" s="4">
        <v>45872</v>
      </c>
      <c r="D214" t="s">
        <v>5630</v>
      </c>
    </row>
    <row r="215" spans="1:4" x14ac:dyDescent="0.3">
      <c r="A215" t="s">
        <v>19060</v>
      </c>
      <c r="B215" t="s">
        <v>19032</v>
      </c>
      <c r="C215" s="4">
        <v>43080</v>
      </c>
      <c r="D215" t="s">
        <v>19036</v>
      </c>
    </row>
    <row r="216" spans="1:4" x14ac:dyDescent="0.3">
      <c r="A216" t="s">
        <v>411</v>
      </c>
      <c r="B216" t="s">
        <v>19028</v>
      </c>
      <c r="C216" s="4">
        <v>42422</v>
      </c>
      <c r="D216" t="s">
        <v>5630</v>
      </c>
    </row>
    <row r="217" spans="1:4" x14ac:dyDescent="0.3">
      <c r="A217" t="s">
        <v>19059</v>
      </c>
      <c r="B217" t="s">
        <v>19044</v>
      </c>
      <c r="C217" s="4">
        <v>45550</v>
      </c>
      <c r="D217" t="s">
        <v>19054</v>
      </c>
    </row>
    <row r="218" spans="1:4" x14ac:dyDescent="0.3">
      <c r="A218" t="s">
        <v>6105</v>
      </c>
      <c r="B218" t="s">
        <v>19028</v>
      </c>
      <c r="C218" s="4">
        <v>41521</v>
      </c>
      <c r="D218" t="s">
        <v>5630</v>
      </c>
    </row>
    <row r="219" spans="1:4" x14ac:dyDescent="0.3">
      <c r="A219" t="s">
        <v>11140</v>
      </c>
      <c r="B219" t="s">
        <v>19030</v>
      </c>
      <c r="C219" s="4">
        <v>45984</v>
      </c>
      <c r="D219" t="s">
        <v>5630</v>
      </c>
    </row>
    <row r="220" spans="1:4" x14ac:dyDescent="0.3">
      <c r="A220" t="s">
        <v>12918</v>
      </c>
      <c r="B220" t="s">
        <v>19029</v>
      </c>
      <c r="C220" s="4">
        <v>36560</v>
      </c>
      <c r="D220" t="s">
        <v>5630</v>
      </c>
    </row>
    <row r="221" spans="1:4" x14ac:dyDescent="0.3">
      <c r="A221" t="s">
        <v>5429</v>
      </c>
      <c r="B221" t="s">
        <v>19030</v>
      </c>
      <c r="C221" s="4">
        <v>46026</v>
      </c>
      <c r="D221" t="s">
        <v>5630</v>
      </c>
    </row>
    <row r="222" spans="1:4" x14ac:dyDescent="0.3">
      <c r="A222" t="s">
        <v>19061</v>
      </c>
      <c r="B222" t="s">
        <v>136</v>
      </c>
      <c r="C222" s="4">
        <v>45242</v>
      </c>
      <c r="D222" t="s">
        <v>19036</v>
      </c>
    </row>
    <row r="223" spans="1:4" x14ac:dyDescent="0.3">
      <c r="A223" t="s">
        <v>1164</v>
      </c>
      <c r="B223" t="s">
        <v>19030</v>
      </c>
      <c r="C223" s="4">
        <v>45977</v>
      </c>
      <c r="D223" t="s">
        <v>5630</v>
      </c>
    </row>
    <row r="224" spans="1:4" x14ac:dyDescent="0.3">
      <c r="A224" t="s">
        <v>1418</v>
      </c>
      <c r="B224" t="s">
        <v>19029</v>
      </c>
      <c r="C224" s="4">
        <v>37292</v>
      </c>
      <c r="D224" t="s">
        <v>5630</v>
      </c>
    </row>
    <row r="225" spans="1:4" x14ac:dyDescent="0.3">
      <c r="A225" t="s">
        <v>17234</v>
      </c>
      <c r="B225" t="s">
        <v>19029</v>
      </c>
      <c r="C225" s="4">
        <v>38530</v>
      </c>
      <c r="D225" t="s">
        <v>5630</v>
      </c>
    </row>
    <row r="226" spans="1:4" x14ac:dyDescent="0.3">
      <c r="A226" t="s">
        <v>1816</v>
      </c>
      <c r="B226" t="s">
        <v>19029</v>
      </c>
      <c r="C226" s="4">
        <v>39951</v>
      </c>
      <c r="D226" t="s">
        <v>5630</v>
      </c>
    </row>
    <row r="227" spans="1:4" x14ac:dyDescent="0.3">
      <c r="A227" t="s">
        <v>1290</v>
      </c>
      <c r="B227" t="s">
        <v>19030</v>
      </c>
      <c r="C227" s="4">
        <v>44250</v>
      </c>
      <c r="D227" t="s">
        <v>5630</v>
      </c>
    </row>
    <row r="228" spans="1:4" x14ac:dyDescent="0.3">
      <c r="A228" t="s">
        <v>10758</v>
      </c>
      <c r="B228" t="s">
        <v>19029</v>
      </c>
      <c r="C228" s="4">
        <v>33462</v>
      </c>
      <c r="D228" t="s">
        <v>5630</v>
      </c>
    </row>
    <row r="229" spans="1:4" x14ac:dyDescent="0.3">
      <c r="A229" t="s">
        <v>8263</v>
      </c>
      <c r="B229" t="s">
        <v>19028</v>
      </c>
      <c r="C229" s="4">
        <v>41036</v>
      </c>
      <c r="D229" t="s">
        <v>5630</v>
      </c>
    </row>
    <row r="230" spans="1:4" x14ac:dyDescent="0.3">
      <c r="A230" t="s">
        <v>3349</v>
      </c>
      <c r="B230" t="s">
        <v>19034</v>
      </c>
      <c r="C230" s="4">
        <v>46068</v>
      </c>
      <c r="D230" t="s">
        <v>5630</v>
      </c>
    </row>
    <row r="231" spans="1:4" x14ac:dyDescent="0.3">
      <c r="A231" t="s">
        <v>9030</v>
      </c>
      <c r="B231" t="s">
        <v>19029</v>
      </c>
      <c r="C231" s="4">
        <v>41702</v>
      </c>
      <c r="D231" t="s">
        <v>5630</v>
      </c>
    </row>
    <row r="232" spans="1:4" x14ac:dyDescent="0.3">
      <c r="A232" t="s">
        <v>13449</v>
      </c>
      <c r="B232" t="s">
        <v>19032</v>
      </c>
      <c r="C232" s="4">
        <v>45417</v>
      </c>
      <c r="D232" t="s">
        <v>5630</v>
      </c>
    </row>
    <row r="233" spans="1:4" x14ac:dyDescent="0.3">
      <c r="A233" t="s">
        <v>11105</v>
      </c>
      <c r="B233" t="s">
        <v>19033</v>
      </c>
      <c r="C233" s="4">
        <v>45816</v>
      </c>
      <c r="D233" t="s">
        <v>5630</v>
      </c>
    </row>
    <row r="234" spans="1:4" x14ac:dyDescent="0.3">
      <c r="A234" t="s">
        <v>7594</v>
      </c>
      <c r="B234" t="s">
        <v>19029</v>
      </c>
      <c r="C234" s="4">
        <v>37970</v>
      </c>
      <c r="D234" t="s">
        <v>5630</v>
      </c>
    </row>
    <row r="235" spans="1:4" x14ac:dyDescent="0.3">
      <c r="A235" t="s">
        <v>3191</v>
      </c>
      <c r="B235" t="s">
        <v>19030</v>
      </c>
      <c r="C235" s="4">
        <v>44062</v>
      </c>
      <c r="D235" t="s">
        <v>5630</v>
      </c>
    </row>
    <row r="236" spans="1:4" x14ac:dyDescent="0.3">
      <c r="A236" t="s">
        <v>10711</v>
      </c>
      <c r="B236" t="s">
        <v>19029</v>
      </c>
      <c r="C236" s="4">
        <v>39357</v>
      </c>
      <c r="D236" t="s">
        <v>5630</v>
      </c>
    </row>
    <row r="237" spans="1:4" x14ac:dyDescent="0.3">
      <c r="A237" t="s">
        <v>2656</v>
      </c>
      <c r="B237" t="s">
        <v>19028</v>
      </c>
      <c r="C237" s="4">
        <v>34983</v>
      </c>
      <c r="D237" t="s">
        <v>5630</v>
      </c>
    </row>
    <row r="238" spans="1:4" x14ac:dyDescent="0.3">
      <c r="A238" t="s">
        <v>12335</v>
      </c>
      <c r="B238" t="s">
        <v>19030</v>
      </c>
      <c r="C238" s="4">
        <v>42282</v>
      </c>
      <c r="D238" t="s">
        <v>5630</v>
      </c>
    </row>
    <row r="239" spans="1:4" x14ac:dyDescent="0.3">
      <c r="A239" t="s">
        <v>11452</v>
      </c>
      <c r="B239" t="s">
        <v>19029</v>
      </c>
      <c r="C239" s="4">
        <v>39538</v>
      </c>
      <c r="D239" t="s">
        <v>5630</v>
      </c>
    </row>
    <row r="240" spans="1:4" x14ac:dyDescent="0.3">
      <c r="A240" t="s">
        <v>1739</v>
      </c>
      <c r="B240" t="s">
        <v>19029</v>
      </c>
      <c r="C240" s="4">
        <v>45921</v>
      </c>
      <c r="D240" t="s">
        <v>5630</v>
      </c>
    </row>
    <row r="241" spans="1:4" x14ac:dyDescent="0.3">
      <c r="A241" t="s">
        <v>16541</v>
      </c>
      <c r="B241" t="s">
        <v>19034</v>
      </c>
      <c r="C241" s="4">
        <v>46026</v>
      </c>
      <c r="D241" t="s">
        <v>5630</v>
      </c>
    </row>
    <row r="242" spans="1:4" x14ac:dyDescent="0.3">
      <c r="A242" t="s">
        <v>14989</v>
      </c>
      <c r="B242" t="s">
        <v>19032</v>
      </c>
      <c r="C242" s="4">
        <v>45816</v>
      </c>
      <c r="D242" t="s">
        <v>5630</v>
      </c>
    </row>
    <row r="243" spans="1:4" x14ac:dyDescent="0.3">
      <c r="A243" t="s">
        <v>4595</v>
      </c>
      <c r="B243" t="s">
        <v>19030</v>
      </c>
      <c r="C243" s="4">
        <v>45445</v>
      </c>
      <c r="D243" t="s">
        <v>5630</v>
      </c>
    </row>
    <row r="244" spans="1:4" x14ac:dyDescent="0.3">
      <c r="A244" t="s">
        <v>2539</v>
      </c>
      <c r="B244" t="s">
        <v>19028</v>
      </c>
      <c r="C244" s="4">
        <v>34452</v>
      </c>
      <c r="D244" t="s">
        <v>5630</v>
      </c>
    </row>
    <row r="245" spans="1:4" x14ac:dyDescent="0.3">
      <c r="A245" t="s">
        <v>481</v>
      </c>
      <c r="B245" t="s">
        <v>19029</v>
      </c>
      <c r="C245" s="4">
        <v>36927</v>
      </c>
      <c r="D245" t="s">
        <v>5630</v>
      </c>
    </row>
    <row r="246" spans="1:4" x14ac:dyDescent="0.3">
      <c r="A246" t="s">
        <v>1927</v>
      </c>
      <c r="B246" t="s">
        <v>19029</v>
      </c>
      <c r="C246" s="4">
        <v>45424</v>
      </c>
      <c r="D246" t="s">
        <v>5630</v>
      </c>
    </row>
    <row r="247" spans="1:4" x14ac:dyDescent="0.3">
      <c r="A247" t="s">
        <v>19062</v>
      </c>
      <c r="B247" t="s">
        <v>19030</v>
      </c>
      <c r="C247" s="4">
        <v>45949</v>
      </c>
      <c r="D247" t="s">
        <v>19036</v>
      </c>
    </row>
    <row r="248" spans="1:4" x14ac:dyDescent="0.3">
      <c r="A248" t="s">
        <v>3113</v>
      </c>
      <c r="B248" t="s">
        <v>19034</v>
      </c>
      <c r="C248" s="4">
        <v>46033</v>
      </c>
      <c r="D248" t="s">
        <v>5630</v>
      </c>
    </row>
    <row r="249" spans="1:4" x14ac:dyDescent="0.3">
      <c r="A249" t="s">
        <v>18735</v>
      </c>
      <c r="B249" t="s">
        <v>19029</v>
      </c>
      <c r="C249" s="4">
        <v>38744</v>
      </c>
      <c r="D249" t="s">
        <v>5630</v>
      </c>
    </row>
    <row r="250" spans="1:4" x14ac:dyDescent="0.3">
      <c r="A250" t="s">
        <v>8873</v>
      </c>
      <c r="B250" t="s">
        <v>19030</v>
      </c>
      <c r="C250" s="4">
        <v>44903</v>
      </c>
      <c r="D250" t="s">
        <v>5630</v>
      </c>
    </row>
    <row r="251" spans="1:4" x14ac:dyDescent="0.3">
      <c r="A251" t="s">
        <v>4879</v>
      </c>
      <c r="B251" t="s">
        <v>19029</v>
      </c>
      <c r="C251" s="4">
        <v>31512</v>
      </c>
      <c r="D251" t="s">
        <v>5630</v>
      </c>
    </row>
    <row r="252" spans="1:4" x14ac:dyDescent="0.3">
      <c r="A252" t="s">
        <v>3935</v>
      </c>
      <c r="B252" t="s">
        <v>19030</v>
      </c>
      <c r="C252" s="4">
        <v>45956</v>
      </c>
      <c r="D252" t="s">
        <v>5630</v>
      </c>
    </row>
    <row r="253" spans="1:4" x14ac:dyDescent="0.3">
      <c r="A253" t="s">
        <v>11199</v>
      </c>
      <c r="B253" t="s">
        <v>19030</v>
      </c>
      <c r="C253" s="4">
        <v>38418</v>
      </c>
      <c r="D253" t="s">
        <v>5630</v>
      </c>
    </row>
    <row r="254" spans="1:4" x14ac:dyDescent="0.3">
      <c r="A254" t="s">
        <v>12476</v>
      </c>
      <c r="B254" t="s">
        <v>19048</v>
      </c>
      <c r="C254" s="4">
        <v>45858</v>
      </c>
      <c r="D254" t="s">
        <v>5630</v>
      </c>
    </row>
    <row r="255" spans="1:4" x14ac:dyDescent="0.3">
      <c r="A255" t="s">
        <v>3866</v>
      </c>
      <c r="B255" t="s">
        <v>19033</v>
      </c>
      <c r="C255" s="4">
        <v>45858</v>
      </c>
      <c r="D255" t="s">
        <v>5630</v>
      </c>
    </row>
    <row r="256" spans="1:4" x14ac:dyDescent="0.3">
      <c r="A256" t="s">
        <v>14003</v>
      </c>
      <c r="B256" t="s">
        <v>19029</v>
      </c>
      <c r="C256" s="4">
        <v>42765</v>
      </c>
      <c r="D256" t="s">
        <v>5630</v>
      </c>
    </row>
    <row r="257" spans="1:4" x14ac:dyDescent="0.3">
      <c r="A257" t="s">
        <v>9669</v>
      </c>
      <c r="B257" t="s">
        <v>19030</v>
      </c>
      <c r="C257" s="4">
        <v>45900</v>
      </c>
      <c r="D257" t="s">
        <v>5630</v>
      </c>
    </row>
    <row r="258" spans="1:4" x14ac:dyDescent="0.3">
      <c r="A258" t="s">
        <v>16196</v>
      </c>
      <c r="B258" t="s">
        <v>19030</v>
      </c>
      <c r="C258" s="4">
        <v>38068</v>
      </c>
      <c r="D258" t="s">
        <v>5630</v>
      </c>
    </row>
    <row r="259" spans="1:4" x14ac:dyDescent="0.3">
      <c r="A259" t="s">
        <v>18877</v>
      </c>
      <c r="B259" t="s">
        <v>19032</v>
      </c>
      <c r="C259" s="4">
        <v>45008</v>
      </c>
      <c r="D259" t="s">
        <v>5630</v>
      </c>
    </row>
    <row r="260" spans="1:4" x14ac:dyDescent="0.3">
      <c r="A260" t="s">
        <v>18877</v>
      </c>
      <c r="B260" t="s">
        <v>19032</v>
      </c>
      <c r="C260" s="4">
        <v>45008</v>
      </c>
      <c r="D260" t="s">
        <v>5630</v>
      </c>
    </row>
    <row r="261" spans="1:4" x14ac:dyDescent="0.3">
      <c r="A261" t="s">
        <v>15249</v>
      </c>
      <c r="B261" t="s">
        <v>19030</v>
      </c>
      <c r="C261" s="4">
        <v>43355</v>
      </c>
      <c r="D261" t="s">
        <v>5630</v>
      </c>
    </row>
    <row r="262" spans="1:4" x14ac:dyDescent="0.3">
      <c r="A262" t="s">
        <v>4348</v>
      </c>
      <c r="B262" t="s">
        <v>19030</v>
      </c>
      <c r="C262" s="4">
        <v>45893</v>
      </c>
      <c r="D262" t="s">
        <v>5630</v>
      </c>
    </row>
    <row r="263" spans="1:4" x14ac:dyDescent="0.3">
      <c r="A263" t="s">
        <v>6079</v>
      </c>
      <c r="B263" t="s">
        <v>19029</v>
      </c>
      <c r="C263" s="4">
        <v>45256</v>
      </c>
      <c r="D263" t="s">
        <v>5630</v>
      </c>
    </row>
    <row r="264" spans="1:4" x14ac:dyDescent="0.3">
      <c r="A264" t="s">
        <v>15324</v>
      </c>
      <c r="B264" t="s">
        <v>19030</v>
      </c>
      <c r="C264" s="4">
        <v>36304</v>
      </c>
      <c r="D264" t="s">
        <v>5630</v>
      </c>
    </row>
    <row r="265" spans="1:4" x14ac:dyDescent="0.3">
      <c r="A265" t="s">
        <v>2165</v>
      </c>
      <c r="B265" t="s">
        <v>19039</v>
      </c>
      <c r="C265" s="4">
        <v>43733</v>
      </c>
      <c r="D265" t="s">
        <v>5630</v>
      </c>
    </row>
    <row r="266" spans="1:4" x14ac:dyDescent="0.3">
      <c r="A266" t="s">
        <v>3210</v>
      </c>
      <c r="B266" t="s">
        <v>19029</v>
      </c>
      <c r="C266" s="4">
        <v>43173</v>
      </c>
      <c r="D266" t="s">
        <v>5630</v>
      </c>
    </row>
    <row r="267" spans="1:4" x14ac:dyDescent="0.3">
      <c r="A267" t="s">
        <v>986</v>
      </c>
      <c r="B267" t="s">
        <v>19030</v>
      </c>
      <c r="C267" s="4">
        <v>45970</v>
      </c>
      <c r="D267" t="s">
        <v>5630</v>
      </c>
    </row>
    <row r="268" spans="1:4" x14ac:dyDescent="0.3">
      <c r="A268" t="s">
        <v>698</v>
      </c>
      <c r="B268" t="s">
        <v>19034</v>
      </c>
      <c r="C268" s="4">
        <v>46019</v>
      </c>
      <c r="D268" t="s">
        <v>5630</v>
      </c>
    </row>
    <row r="269" spans="1:4" x14ac:dyDescent="0.3">
      <c r="A269" t="s">
        <v>17720</v>
      </c>
      <c r="B269" t="s">
        <v>19030</v>
      </c>
      <c r="C269" s="4">
        <v>44251</v>
      </c>
      <c r="D269" t="s">
        <v>5630</v>
      </c>
    </row>
    <row r="270" spans="1:4" x14ac:dyDescent="0.3">
      <c r="A270" t="s">
        <v>3652</v>
      </c>
      <c r="B270" t="s">
        <v>19030</v>
      </c>
      <c r="C270" s="4">
        <v>40283</v>
      </c>
      <c r="D270" t="s">
        <v>5630</v>
      </c>
    </row>
    <row r="271" spans="1:4" x14ac:dyDescent="0.3">
      <c r="A271" t="s">
        <v>864</v>
      </c>
      <c r="B271" t="s">
        <v>19030</v>
      </c>
      <c r="C271" s="4">
        <v>45900</v>
      </c>
      <c r="D271" t="s">
        <v>5630</v>
      </c>
    </row>
    <row r="272" spans="1:4" x14ac:dyDescent="0.3">
      <c r="A272" t="s">
        <v>1621</v>
      </c>
      <c r="B272" t="s">
        <v>19033</v>
      </c>
      <c r="C272" s="4">
        <v>44167</v>
      </c>
      <c r="D272" t="s">
        <v>5630</v>
      </c>
    </row>
    <row r="273" spans="1:4" x14ac:dyDescent="0.3">
      <c r="A273" t="s">
        <v>18594</v>
      </c>
      <c r="B273" t="s">
        <v>19034</v>
      </c>
      <c r="C273" s="4">
        <v>46075</v>
      </c>
      <c r="D273" t="s">
        <v>5630</v>
      </c>
    </row>
    <row r="274" spans="1:4" x14ac:dyDescent="0.3">
      <c r="A274" t="s">
        <v>8057</v>
      </c>
      <c r="B274" t="s">
        <v>19030</v>
      </c>
      <c r="C274" s="4">
        <v>41477</v>
      </c>
      <c r="D274" t="s">
        <v>5630</v>
      </c>
    </row>
    <row r="275" spans="1:4" x14ac:dyDescent="0.3">
      <c r="A275" t="s">
        <v>1073</v>
      </c>
      <c r="B275" t="s">
        <v>19029</v>
      </c>
      <c r="C275" s="4">
        <v>43160</v>
      </c>
      <c r="D275" t="s">
        <v>5630</v>
      </c>
    </row>
    <row r="276" spans="1:4" x14ac:dyDescent="0.3">
      <c r="A276" t="s">
        <v>8590</v>
      </c>
      <c r="B276" t="s">
        <v>19028</v>
      </c>
      <c r="C276" s="4">
        <v>36244</v>
      </c>
      <c r="D276" t="s">
        <v>5630</v>
      </c>
    </row>
    <row r="277" spans="1:4" x14ac:dyDescent="0.3">
      <c r="A277" t="s">
        <v>5528</v>
      </c>
      <c r="B277" t="s">
        <v>19033</v>
      </c>
      <c r="C277" s="4">
        <v>45438</v>
      </c>
      <c r="D277" t="s">
        <v>5630</v>
      </c>
    </row>
    <row r="278" spans="1:4" x14ac:dyDescent="0.3">
      <c r="A278" t="s">
        <v>4796</v>
      </c>
      <c r="B278" t="s">
        <v>19033</v>
      </c>
      <c r="C278" s="4">
        <v>43192</v>
      </c>
      <c r="D278" t="s">
        <v>19054</v>
      </c>
    </row>
    <row r="279" spans="1:4" x14ac:dyDescent="0.3">
      <c r="A279" t="s">
        <v>19063</v>
      </c>
      <c r="B279" t="s">
        <v>19029</v>
      </c>
      <c r="C279" s="4">
        <v>32629</v>
      </c>
      <c r="D279" t="s">
        <v>19036</v>
      </c>
    </row>
    <row r="280" spans="1:4" x14ac:dyDescent="0.3">
      <c r="A280" t="s">
        <v>7262</v>
      </c>
      <c r="B280" t="s">
        <v>19044</v>
      </c>
      <c r="C280" s="4">
        <v>45949</v>
      </c>
      <c r="D280" t="s">
        <v>5630</v>
      </c>
    </row>
    <row r="281" spans="1:4" x14ac:dyDescent="0.3">
      <c r="A281" t="s">
        <v>7049</v>
      </c>
      <c r="B281" t="s">
        <v>19028</v>
      </c>
      <c r="C281" s="4">
        <v>35915</v>
      </c>
      <c r="D281" t="s">
        <v>5630</v>
      </c>
    </row>
    <row r="282" spans="1:4" x14ac:dyDescent="0.3">
      <c r="A282" t="s">
        <v>10414</v>
      </c>
      <c r="B282" t="s">
        <v>19029</v>
      </c>
      <c r="C282" s="4">
        <v>34388</v>
      </c>
      <c r="D282" t="s">
        <v>5630</v>
      </c>
    </row>
    <row r="283" spans="1:4" x14ac:dyDescent="0.3">
      <c r="A283" t="s">
        <v>1626</v>
      </c>
      <c r="B283" t="s">
        <v>19028</v>
      </c>
      <c r="C283" s="4">
        <v>29766</v>
      </c>
      <c r="D283" t="s">
        <v>5630</v>
      </c>
    </row>
    <row r="284" spans="1:4" x14ac:dyDescent="0.3">
      <c r="A284" t="s">
        <v>3461</v>
      </c>
      <c r="B284" t="s">
        <v>19030</v>
      </c>
      <c r="C284" s="4">
        <v>41974</v>
      </c>
      <c r="D284" t="s">
        <v>5630</v>
      </c>
    </row>
    <row r="285" spans="1:4" x14ac:dyDescent="0.3">
      <c r="A285" t="s">
        <v>9679</v>
      </c>
      <c r="B285" t="s">
        <v>19030</v>
      </c>
      <c r="C285" s="4">
        <v>45109</v>
      </c>
      <c r="D285" t="s">
        <v>5630</v>
      </c>
    </row>
    <row r="286" spans="1:4" x14ac:dyDescent="0.3">
      <c r="A286" t="s">
        <v>14495</v>
      </c>
      <c r="B286" t="s">
        <v>19033</v>
      </c>
      <c r="C286" s="4">
        <v>45753</v>
      </c>
      <c r="D286" t="s">
        <v>5630</v>
      </c>
    </row>
    <row r="287" spans="1:4" x14ac:dyDescent="0.3">
      <c r="A287" t="s">
        <v>15463</v>
      </c>
      <c r="B287" t="s">
        <v>19029</v>
      </c>
      <c r="C287" s="4">
        <v>43838</v>
      </c>
      <c r="D287" t="s">
        <v>5630</v>
      </c>
    </row>
    <row r="288" spans="1:4" x14ac:dyDescent="0.3">
      <c r="A288" t="s">
        <v>14582</v>
      </c>
      <c r="B288" t="s">
        <v>19033</v>
      </c>
      <c r="C288" s="4">
        <v>43626</v>
      </c>
      <c r="D288" t="s">
        <v>5630</v>
      </c>
    </row>
    <row r="289" spans="1:4" x14ac:dyDescent="0.3">
      <c r="A289" t="s">
        <v>13810</v>
      </c>
      <c r="B289" t="s">
        <v>19031</v>
      </c>
      <c r="C289" s="4">
        <v>44770</v>
      </c>
      <c r="D289" t="s">
        <v>5630</v>
      </c>
    </row>
    <row r="290" spans="1:4" x14ac:dyDescent="0.3">
      <c r="A290" t="s">
        <v>19064</v>
      </c>
      <c r="B290" t="s">
        <v>19029</v>
      </c>
      <c r="C290" s="4">
        <v>44071</v>
      </c>
      <c r="D290" t="s">
        <v>19065</v>
      </c>
    </row>
    <row r="291" spans="1:4" x14ac:dyDescent="0.3">
      <c r="A291" t="s">
        <v>7855</v>
      </c>
      <c r="B291" t="s">
        <v>19040</v>
      </c>
      <c r="C291" s="4">
        <v>42499</v>
      </c>
      <c r="D291" t="s">
        <v>5630</v>
      </c>
    </row>
    <row r="292" spans="1:4" x14ac:dyDescent="0.3">
      <c r="A292" t="s">
        <v>10304</v>
      </c>
      <c r="B292" t="s">
        <v>19029</v>
      </c>
      <c r="C292" s="4">
        <v>37712</v>
      </c>
      <c r="D292" t="s">
        <v>5630</v>
      </c>
    </row>
    <row r="293" spans="1:4" x14ac:dyDescent="0.3">
      <c r="A293" t="s">
        <v>13400</v>
      </c>
      <c r="B293" t="s">
        <v>19033</v>
      </c>
      <c r="C293" s="4">
        <v>45172</v>
      </c>
      <c r="D293" t="s">
        <v>5630</v>
      </c>
    </row>
    <row r="294" spans="1:4" x14ac:dyDescent="0.3">
      <c r="A294" t="s">
        <v>18920</v>
      </c>
      <c r="B294" t="s">
        <v>19029</v>
      </c>
      <c r="C294" s="4">
        <v>37006</v>
      </c>
      <c r="D294" t="s">
        <v>5630</v>
      </c>
    </row>
    <row r="295" spans="1:4" x14ac:dyDescent="0.3">
      <c r="A295" t="s">
        <v>6749</v>
      </c>
      <c r="B295" t="s">
        <v>19030</v>
      </c>
      <c r="C295" s="4">
        <v>44546</v>
      </c>
      <c r="D295" t="s">
        <v>5630</v>
      </c>
    </row>
    <row r="296" spans="1:4" x14ac:dyDescent="0.3">
      <c r="A296" t="s">
        <v>6695</v>
      </c>
      <c r="B296" t="s">
        <v>19028</v>
      </c>
      <c r="C296" s="4">
        <v>38237</v>
      </c>
      <c r="D296" t="s">
        <v>5630</v>
      </c>
    </row>
    <row r="297" spans="1:4" x14ac:dyDescent="0.3">
      <c r="A297" t="s">
        <v>8541</v>
      </c>
      <c r="B297" t="s">
        <v>19030</v>
      </c>
      <c r="C297" s="4">
        <v>45606</v>
      </c>
      <c r="D297" t="s">
        <v>5630</v>
      </c>
    </row>
    <row r="298" spans="1:4" x14ac:dyDescent="0.3">
      <c r="A298" t="s">
        <v>4166</v>
      </c>
      <c r="B298" t="s">
        <v>19030</v>
      </c>
      <c r="C298" s="4">
        <v>46019</v>
      </c>
      <c r="D298" t="s">
        <v>5630</v>
      </c>
    </row>
    <row r="299" spans="1:4" x14ac:dyDescent="0.3">
      <c r="A299" t="s">
        <v>19066</v>
      </c>
      <c r="B299" t="s">
        <v>19029</v>
      </c>
      <c r="C299" s="4">
        <v>45368</v>
      </c>
      <c r="D299" t="s">
        <v>19054</v>
      </c>
    </row>
    <row r="300" spans="1:4" x14ac:dyDescent="0.3">
      <c r="A300" t="s">
        <v>11937</v>
      </c>
      <c r="B300" t="s">
        <v>136</v>
      </c>
      <c r="C300" s="4">
        <v>36812</v>
      </c>
      <c r="D300" t="s">
        <v>5630</v>
      </c>
    </row>
    <row r="301" spans="1:4" x14ac:dyDescent="0.3">
      <c r="A301" t="s">
        <v>16809</v>
      </c>
      <c r="B301" t="s">
        <v>19029</v>
      </c>
      <c r="C301" s="4">
        <v>44861</v>
      </c>
      <c r="D301" t="s">
        <v>5630</v>
      </c>
    </row>
    <row r="302" spans="1:4" x14ac:dyDescent="0.3">
      <c r="A302" t="s">
        <v>8372</v>
      </c>
      <c r="B302" t="s">
        <v>19028</v>
      </c>
      <c r="C302" s="4">
        <v>42877</v>
      </c>
      <c r="D302" t="s">
        <v>5630</v>
      </c>
    </row>
    <row r="303" spans="1:4" x14ac:dyDescent="0.3">
      <c r="A303" t="s">
        <v>1059</v>
      </c>
      <c r="B303" t="s">
        <v>19033</v>
      </c>
      <c r="C303" s="4">
        <v>45802</v>
      </c>
      <c r="D303" t="s">
        <v>5630</v>
      </c>
    </row>
    <row r="304" spans="1:4" x14ac:dyDescent="0.3">
      <c r="A304" t="s">
        <v>11423</v>
      </c>
      <c r="B304" t="s">
        <v>19030</v>
      </c>
      <c r="C304" s="4">
        <v>43712</v>
      </c>
      <c r="D304" t="s">
        <v>5630</v>
      </c>
    </row>
    <row r="305" spans="1:4" x14ac:dyDescent="0.3">
      <c r="A305" t="s">
        <v>10520</v>
      </c>
      <c r="B305" t="s">
        <v>19030</v>
      </c>
      <c r="C305" s="4">
        <v>44812</v>
      </c>
      <c r="D305" t="s">
        <v>5630</v>
      </c>
    </row>
    <row r="306" spans="1:4" x14ac:dyDescent="0.3">
      <c r="A306" t="s">
        <v>705</v>
      </c>
      <c r="B306" t="s">
        <v>19030</v>
      </c>
      <c r="C306" s="4">
        <v>31223</v>
      </c>
      <c r="D306" t="s">
        <v>5630</v>
      </c>
    </row>
    <row r="307" spans="1:4" x14ac:dyDescent="0.3">
      <c r="A307" t="s">
        <v>7283</v>
      </c>
      <c r="B307" t="s">
        <v>19034</v>
      </c>
      <c r="C307" s="4">
        <v>46019</v>
      </c>
      <c r="D307" t="s">
        <v>5630</v>
      </c>
    </row>
    <row r="308" spans="1:4" x14ac:dyDescent="0.3">
      <c r="A308" t="s">
        <v>14782</v>
      </c>
      <c r="B308" t="s">
        <v>19030</v>
      </c>
      <c r="C308" s="4">
        <v>46026</v>
      </c>
      <c r="D308" t="s">
        <v>5630</v>
      </c>
    </row>
    <row r="309" spans="1:4" x14ac:dyDescent="0.3">
      <c r="A309" t="s">
        <v>17491</v>
      </c>
      <c r="B309" t="s">
        <v>136</v>
      </c>
      <c r="C309" s="4">
        <v>43059</v>
      </c>
      <c r="D309" t="s">
        <v>5630</v>
      </c>
    </row>
    <row r="310" spans="1:4" x14ac:dyDescent="0.3">
      <c r="A310" t="s">
        <v>5384</v>
      </c>
      <c r="B310" t="s">
        <v>19030</v>
      </c>
      <c r="C310" s="4">
        <v>42863</v>
      </c>
      <c r="D310" t="s">
        <v>5630</v>
      </c>
    </row>
    <row r="311" spans="1:4" x14ac:dyDescent="0.3">
      <c r="A311" t="s">
        <v>5395</v>
      </c>
      <c r="B311" t="s">
        <v>19033</v>
      </c>
      <c r="C311" s="4">
        <v>44307</v>
      </c>
      <c r="D311" t="s">
        <v>5630</v>
      </c>
    </row>
    <row r="312" spans="1:4" x14ac:dyDescent="0.3">
      <c r="A312" t="s">
        <v>9845</v>
      </c>
      <c r="B312" t="s">
        <v>19029</v>
      </c>
      <c r="C312" s="4">
        <v>31846</v>
      </c>
      <c r="D312" t="s">
        <v>5630</v>
      </c>
    </row>
    <row r="313" spans="1:4" x14ac:dyDescent="0.3">
      <c r="A313" t="s">
        <v>6907</v>
      </c>
      <c r="B313" t="s">
        <v>19028</v>
      </c>
      <c r="C313" s="4">
        <v>35132</v>
      </c>
      <c r="D313" t="s">
        <v>5630</v>
      </c>
    </row>
    <row r="314" spans="1:4" x14ac:dyDescent="0.3">
      <c r="A314" t="s">
        <v>17996</v>
      </c>
      <c r="B314" t="s">
        <v>19033</v>
      </c>
      <c r="C314" s="4">
        <v>41260</v>
      </c>
      <c r="D314" t="s">
        <v>5630</v>
      </c>
    </row>
    <row r="315" spans="1:4" x14ac:dyDescent="0.3">
      <c r="A315" t="s">
        <v>1760</v>
      </c>
      <c r="B315" t="s">
        <v>19029</v>
      </c>
      <c r="C315" s="4">
        <v>45956</v>
      </c>
      <c r="D315" t="s">
        <v>5630</v>
      </c>
    </row>
    <row r="316" spans="1:4" x14ac:dyDescent="0.3">
      <c r="A316" t="s">
        <v>5476</v>
      </c>
      <c r="B316" t="s">
        <v>19028</v>
      </c>
      <c r="C316" s="4">
        <v>32630</v>
      </c>
      <c r="D316" t="s">
        <v>5630</v>
      </c>
    </row>
    <row r="317" spans="1:4" x14ac:dyDescent="0.3">
      <c r="A317" t="s">
        <v>6290</v>
      </c>
      <c r="B317" t="s">
        <v>19028</v>
      </c>
      <c r="C317" s="4">
        <v>36314</v>
      </c>
      <c r="D317" t="s">
        <v>5630</v>
      </c>
    </row>
    <row r="318" spans="1:4" x14ac:dyDescent="0.3">
      <c r="A318" t="s">
        <v>2945</v>
      </c>
      <c r="B318" t="s">
        <v>19033</v>
      </c>
      <c r="C318" s="4">
        <v>45816</v>
      </c>
      <c r="D318" t="s">
        <v>5630</v>
      </c>
    </row>
    <row r="319" spans="1:4" x14ac:dyDescent="0.3">
      <c r="A319" t="s">
        <v>18059</v>
      </c>
      <c r="B319" t="s">
        <v>19029</v>
      </c>
      <c r="C319" s="4">
        <v>45830</v>
      </c>
      <c r="D319" t="s">
        <v>5630</v>
      </c>
    </row>
    <row r="320" spans="1:4" x14ac:dyDescent="0.3">
      <c r="A320" t="s">
        <v>10022</v>
      </c>
      <c r="B320" t="s">
        <v>19032</v>
      </c>
      <c r="C320" s="4">
        <v>45543</v>
      </c>
      <c r="D320" t="s">
        <v>5630</v>
      </c>
    </row>
    <row r="321" spans="1:4" x14ac:dyDescent="0.3">
      <c r="A321" t="s">
        <v>12803</v>
      </c>
      <c r="B321" t="s">
        <v>136</v>
      </c>
      <c r="C321" s="4">
        <v>35537</v>
      </c>
      <c r="D321" t="s">
        <v>5630</v>
      </c>
    </row>
    <row r="322" spans="1:4" x14ac:dyDescent="0.3">
      <c r="A322" t="s">
        <v>15445</v>
      </c>
      <c r="B322" t="s">
        <v>19029</v>
      </c>
      <c r="C322" s="4">
        <v>34031</v>
      </c>
      <c r="D322" t="s">
        <v>5630</v>
      </c>
    </row>
    <row r="323" spans="1:4" x14ac:dyDescent="0.3">
      <c r="A323" t="s">
        <v>6832</v>
      </c>
      <c r="B323" t="s">
        <v>19030</v>
      </c>
      <c r="C323" s="4">
        <v>44749</v>
      </c>
      <c r="D323" t="s">
        <v>5630</v>
      </c>
    </row>
    <row r="324" spans="1:4" x14ac:dyDescent="0.3">
      <c r="A324" t="s">
        <v>5377</v>
      </c>
      <c r="B324" t="s">
        <v>19028</v>
      </c>
      <c r="C324" s="4">
        <v>39818</v>
      </c>
      <c r="D324" t="s">
        <v>5630</v>
      </c>
    </row>
    <row r="325" spans="1:4" x14ac:dyDescent="0.3">
      <c r="A325" t="s">
        <v>7587</v>
      </c>
      <c r="B325" t="s">
        <v>19028</v>
      </c>
      <c r="C325" s="4">
        <v>42030</v>
      </c>
      <c r="D325" t="s">
        <v>5630</v>
      </c>
    </row>
    <row r="326" spans="1:4" x14ac:dyDescent="0.3">
      <c r="A326" t="s">
        <v>3680</v>
      </c>
      <c r="B326" t="s">
        <v>19028</v>
      </c>
      <c r="C326" s="4">
        <v>40730</v>
      </c>
      <c r="D326" t="s">
        <v>5630</v>
      </c>
    </row>
    <row r="327" spans="1:4" x14ac:dyDescent="0.3">
      <c r="A327" t="s">
        <v>16125</v>
      </c>
      <c r="B327" t="s">
        <v>19029</v>
      </c>
      <c r="C327" s="4">
        <v>42415</v>
      </c>
      <c r="D327" t="s">
        <v>5630</v>
      </c>
    </row>
    <row r="328" spans="1:4" x14ac:dyDescent="0.3">
      <c r="A328" t="s">
        <v>1753</v>
      </c>
      <c r="B328" t="s">
        <v>19030</v>
      </c>
      <c r="C328" s="4">
        <v>45977</v>
      </c>
      <c r="D328" t="s">
        <v>19036</v>
      </c>
    </row>
    <row r="329" spans="1:4" x14ac:dyDescent="0.3">
      <c r="A329" t="s">
        <v>18289</v>
      </c>
      <c r="B329" t="s">
        <v>19029</v>
      </c>
      <c r="C329" s="4">
        <v>30111</v>
      </c>
      <c r="D329" t="s">
        <v>5630</v>
      </c>
    </row>
    <row r="330" spans="1:4" x14ac:dyDescent="0.3">
      <c r="A330" t="s">
        <v>6512</v>
      </c>
      <c r="B330" t="s">
        <v>19029</v>
      </c>
      <c r="C330" s="4">
        <v>38852</v>
      </c>
      <c r="D330" t="s">
        <v>5630</v>
      </c>
    </row>
    <row r="331" spans="1:4" x14ac:dyDescent="0.3">
      <c r="A331" t="s">
        <v>10083</v>
      </c>
      <c r="B331" t="s">
        <v>19029</v>
      </c>
      <c r="C331" s="4">
        <v>35688</v>
      </c>
      <c r="D331" t="s">
        <v>5630</v>
      </c>
    </row>
    <row r="332" spans="1:4" x14ac:dyDescent="0.3">
      <c r="A332" t="s">
        <v>5331</v>
      </c>
      <c r="B332" t="s">
        <v>19032</v>
      </c>
      <c r="C332" s="4">
        <v>45333</v>
      </c>
      <c r="D332" t="s">
        <v>5630</v>
      </c>
    </row>
    <row r="333" spans="1:4" x14ac:dyDescent="0.3">
      <c r="A333" t="s">
        <v>8491</v>
      </c>
      <c r="B333" t="s">
        <v>19030</v>
      </c>
      <c r="C333" s="4">
        <v>36039</v>
      </c>
      <c r="D333" t="s">
        <v>5630</v>
      </c>
    </row>
    <row r="334" spans="1:4" x14ac:dyDescent="0.3">
      <c r="A334" t="s">
        <v>1512</v>
      </c>
      <c r="B334" t="s">
        <v>19032</v>
      </c>
      <c r="C334" s="4">
        <v>44622</v>
      </c>
      <c r="D334" t="s">
        <v>5630</v>
      </c>
    </row>
    <row r="335" spans="1:4" x14ac:dyDescent="0.3">
      <c r="A335" t="s">
        <v>11084</v>
      </c>
      <c r="B335" t="s">
        <v>19035</v>
      </c>
      <c r="C335" s="4">
        <v>46040</v>
      </c>
      <c r="D335" t="s">
        <v>5630</v>
      </c>
    </row>
    <row r="336" spans="1:4" x14ac:dyDescent="0.3">
      <c r="A336" t="s">
        <v>15627</v>
      </c>
      <c r="B336" t="s">
        <v>19029</v>
      </c>
      <c r="C336" s="4">
        <v>44251</v>
      </c>
      <c r="D336" t="s">
        <v>5630</v>
      </c>
    </row>
    <row r="337" spans="1:4" x14ac:dyDescent="0.3">
      <c r="A337" t="s">
        <v>3911</v>
      </c>
      <c r="B337" t="s">
        <v>19048</v>
      </c>
      <c r="C337" s="4">
        <v>45830</v>
      </c>
      <c r="D337" t="s">
        <v>5630</v>
      </c>
    </row>
    <row r="338" spans="1:4" x14ac:dyDescent="0.3">
      <c r="A338" t="s">
        <v>7080</v>
      </c>
      <c r="B338" t="s">
        <v>19028</v>
      </c>
      <c r="C338" s="4">
        <v>41568</v>
      </c>
      <c r="D338" t="s">
        <v>5630</v>
      </c>
    </row>
    <row r="339" spans="1:4" x14ac:dyDescent="0.3">
      <c r="A339" t="s">
        <v>14287</v>
      </c>
      <c r="B339" t="s">
        <v>19030</v>
      </c>
      <c r="C339" s="4">
        <v>44658</v>
      </c>
      <c r="D339" t="s">
        <v>5630</v>
      </c>
    </row>
    <row r="340" spans="1:4" x14ac:dyDescent="0.3">
      <c r="A340" t="s">
        <v>14050</v>
      </c>
      <c r="B340" t="s">
        <v>19029</v>
      </c>
      <c r="C340" s="4">
        <v>45914</v>
      </c>
      <c r="D340" t="s">
        <v>5630</v>
      </c>
    </row>
    <row r="341" spans="1:4" x14ac:dyDescent="0.3">
      <c r="A341" t="s">
        <v>830</v>
      </c>
      <c r="B341" t="s">
        <v>19030</v>
      </c>
      <c r="C341" s="4">
        <v>34103</v>
      </c>
      <c r="D341" t="s">
        <v>5630</v>
      </c>
    </row>
    <row r="342" spans="1:4" x14ac:dyDescent="0.3">
      <c r="A342" t="s">
        <v>18841</v>
      </c>
      <c r="B342" t="s">
        <v>19029</v>
      </c>
      <c r="C342" s="4">
        <v>38841</v>
      </c>
      <c r="D342" t="s">
        <v>5630</v>
      </c>
    </row>
    <row r="343" spans="1:4" x14ac:dyDescent="0.3">
      <c r="A343" t="s">
        <v>1980</v>
      </c>
      <c r="B343" t="s">
        <v>19030</v>
      </c>
      <c r="C343" s="4">
        <v>36703</v>
      </c>
      <c r="D343" t="s">
        <v>5630</v>
      </c>
    </row>
    <row r="344" spans="1:4" x14ac:dyDescent="0.3">
      <c r="A344" t="s">
        <v>3598</v>
      </c>
      <c r="B344" t="s">
        <v>19033</v>
      </c>
      <c r="C344" s="4">
        <v>45711</v>
      </c>
      <c r="D344" t="s">
        <v>5630</v>
      </c>
    </row>
    <row r="345" spans="1:4" x14ac:dyDescent="0.3">
      <c r="A345" t="s">
        <v>2839</v>
      </c>
      <c r="B345" t="s">
        <v>19033</v>
      </c>
      <c r="C345" s="4">
        <v>45886</v>
      </c>
      <c r="D345" t="s">
        <v>5630</v>
      </c>
    </row>
    <row r="346" spans="1:4" x14ac:dyDescent="0.3">
      <c r="A346" t="s">
        <v>2153</v>
      </c>
      <c r="B346" t="s">
        <v>19029</v>
      </c>
      <c r="C346" s="4">
        <v>42058</v>
      </c>
      <c r="D346" t="s">
        <v>5630</v>
      </c>
    </row>
    <row r="347" spans="1:4" x14ac:dyDescent="0.3">
      <c r="A347" t="s">
        <v>14279</v>
      </c>
      <c r="B347" t="s">
        <v>19029</v>
      </c>
      <c r="C347" s="4">
        <v>44553</v>
      </c>
      <c r="D347" t="s">
        <v>5630</v>
      </c>
    </row>
    <row r="348" spans="1:4" x14ac:dyDescent="0.3">
      <c r="A348" t="s">
        <v>5284</v>
      </c>
      <c r="B348" t="s">
        <v>19030</v>
      </c>
      <c r="C348" s="4">
        <v>42429</v>
      </c>
      <c r="D348" t="s">
        <v>5630</v>
      </c>
    </row>
    <row r="349" spans="1:4" x14ac:dyDescent="0.3">
      <c r="A349" t="s">
        <v>11377</v>
      </c>
      <c r="B349" t="s">
        <v>19029</v>
      </c>
      <c r="C349" s="4">
        <v>39385</v>
      </c>
      <c r="D349" t="s">
        <v>5630</v>
      </c>
    </row>
    <row r="350" spans="1:4" x14ac:dyDescent="0.3">
      <c r="A350" t="s">
        <v>17408</v>
      </c>
      <c r="B350" t="s">
        <v>19033</v>
      </c>
      <c r="C350" s="4">
        <v>32363</v>
      </c>
      <c r="D350" t="s">
        <v>5630</v>
      </c>
    </row>
    <row r="351" spans="1:4" x14ac:dyDescent="0.3">
      <c r="A351" t="s">
        <v>6194</v>
      </c>
      <c r="B351" t="s">
        <v>19028</v>
      </c>
      <c r="C351" s="4">
        <v>40018</v>
      </c>
      <c r="D351" t="s">
        <v>5630</v>
      </c>
    </row>
    <row r="352" spans="1:4" x14ac:dyDescent="0.3">
      <c r="A352" t="s">
        <v>5309</v>
      </c>
      <c r="B352" t="s">
        <v>19034</v>
      </c>
      <c r="C352" s="4">
        <v>46019</v>
      </c>
      <c r="D352" t="s">
        <v>5630</v>
      </c>
    </row>
    <row r="353" spans="1:4" x14ac:dyDescent="0.3">
      <c r="A353" t="s">
        <v>8748</v>
      </c>
      <c r="B353" t="s">
        <v>19030</v>
      </c>
      <c r="C353" s="4">
        <v>36197</v>
      </c>
      <c r="D353" t="s">
        <v>5630</v>
      </c>
    </row>
    <row r="354" spans="1:4" x14ac:dyDescent="0.3">
      <c r="A354" t="s">
        <v>3328</v>
      </c>
      <c r="B354" t="s">
        <v>19030</v>
      </c>
      <c r="C354" s="4">
        <v>38167</v>
      </c>
      <c r="D354" t="s">
        <v>5630</v>
      </c>
    </row>
    <row r="355" spans="1:4" x14ac:dyDescent="0.3">
      <c r="A355" t="s">
        <v>18152</v>
      </c>
      <c r="B355" t="s">
        <v>19033</v>
      </c>
      <c r="C355" s="4">
        <v>45767</v>
      </c>
      <c r="D355" t="s">
        <v>5630</v>
      </c>
    </row>
    <row r="356" spans="1:4" x14ac:dyDescent="0.3">
      <c r="A356" t="s">
        <v>4244</v>
      </c>
      <c r="B356" t="s">
        <v>19030</v>
      </c>
      <c r="C356" s="4">
        <v>45928</v>
      </c>
      <c r="D356" t="s">
        <v>5630</v>
      </c>
    </row>
    <row r="357" spans="1:4" x14ac:dyDescent="0.3">
      <c r="A357" t="s">
        <v>4004</v>
      </c>
      <c r="B357" t="s">
        <v>19030</v>
      </c>
      <c r="C357" s="4">
        <v>44714</v>
      </c>
      <c r="D357" t="s">
        <v>5630</v>
      </c>
    </row>
    <row r="358" spans="1:4" x14ac:dyDescent="0.3">
      <c r="A358" t="s">
        <v>5677</v>
      </c>
      <c r="B358" t="s">
        <v>19028</v>
      </c>
      <c r="C358" s="4">
        <v>29649</v>
      </c>
      <c r="D358" t="s">
        <v>5630</v>
      </c>
    </row>
    <row r="359" spans="1:4" x14ac:dyDescent="0.3">
      <c r="A359" t="s">
        <v>815</v>
      </c>
      <c r="B359" t="s">
        <v>19029</v>
      </c>
      <c r="C359" s="4">
        <v>45627</v>
      </c>
      <c r="D359" t="s">
        <v>5630</v>
      </c>
    </row>
    <row r="360" spans="1:4" x14ac:dyDescent="0.3">
      <c r="A360" t="s">
        <v>19067</v>
      </c>
      <c r="B360" t="s">
        <v>19029</v>
      </c>
      <c r="C360" s="4">
        <v>43628</v>
      </c>
      <c r="D360" t="s">
        <v>19036</v>
      </c>
    </row>
    <row r="361" spans="1:4" x14ac:dyDescent="0.3">
      <c r="A361" t="s">
        <v>2244</v>
      </c>
      <c r="B361" t="s">
        <v>19030</v>
      </c>
      <c r="C361" s="4">
        <v>32699</v>
      </c>
      <c r="D361" t="s">
        <v>5630</v>
      </c>
    </row>
    <row r="362" spans="1:4" x14ac:dyDescent="0.3">
      <c r="A362" t="s">
        <v>4659</v>
      </c>
      <c r="B362" t="s">
        <v>19030</v>
      </c>
      <c r="C362" s="4">
        <v>45242</v>
      </c>
      <c r="D362" t="s">
        <v>5630</v>
      </c>
    </row>
    <row r="363" spans="1:4" x14ac:dyDescent="0.3">
      <c r="A363" t="s">
        <v>13585</v>
      </c>
      <c r="B363" t="s">
        <v>19029</v>
      </c>
      <c r="C363" s="4">
        <v>32325</v>
      </c>
      <c r="D363" t="s">
        <v>5630</v>
      </c>
    </row>
    <row r="364" spans="1:4" x14ac:dyDescent="0.3">
      <c r="A364" t="s">
        <v>19068</v>
      </c>
      <c r="B364" t="s">
        <v>19028</v>
      </c>
      <c r="C364" s="4">
        <v>34975</v>
      </c>
      <c r="D364" t="s">
        <v>19036</v>
      </c>
    </row>
    <row r="365" spans="1:4" x14ac:dyDescent="0.3">
      <c r="A365" t="s">
        <v>3662</v>
      </c>
      <c r="B365" t="s">
        <v>19032</v>
      </c>
      <c r="C365" s="4">
        <v>44468</v>
      </c>
      <c r="D365" t="s">
        <v>5630</v>
      </c>
    </row>
    <row r="366" spans="1:4" x14ac:dyDescent="0.3">
      <c r="A366" t="s">
        <v>7312</v>
      </c>
      <c r="B366" t="s">
        <v>19033</v>
      </c>
      <c r="C366" s="4">
        <v>36200</v>
      </c>
      <c r="D366" t="s">
        <v>5630</v>
      </c>
    </row>
    <row r="367" spans="1:4" x14ac:dyDescent="0.3">
      <c r="A367" t="s">
        <v>2859</v>
      </c>
      <c r="B367" t="s">
        <v>19030</v>
      </c>
      <c r="C367" s="4">
        <v>45900</v>
      </c>
      <c r="D367" t="s">
        <v>5630</v>
      </c>
    </row>
    <row r="368" spans="1:4" x14ac:dyDescent="0.3">
      <c r="A368" t="s">
        <v>14303</v>
      </c>
      <c r="B368" t="s">
        <v>19034</v>
      </c>
      <c r="C368" s="4">
        <v>46075</v>
      </c>
      <c r="D368" t="s">
        <v>5630</v>
      </c>
    </row>
    <row r="369" spans="1:4" x14ac:dyDescent="0.3">
      <c r="A369" t="s">
        <v>764</v>
      </c>
      <c r="B369" t="s">
        <v>19033</v>
      </c>
      <c r="C369" s="4">
        <v>45473</v>
      </c>
      <c r="D369" t="s">
        <v>5630</v>
      </c>
    </row>
    <row r="370" spans="1:4" x14ac:dyDescent="0.3">
      <c r="A370" t="s">
        <v>15753</v>
      </c>
      <c r="B370" t="s">
        <v>19030</v>
      </c>
      <c r="C370" s="4">
        <v>45466</v>
      </c>
      <c r="D370" t="s">
        <v>5630</v>
      </c>
    </row>
    <row r="371" spans="1:4" x14ac:dyDescent="0.3">
      <c r="A371" t="s">
        <v>738</v>
      </c>
      <c r="B371" t="s">
        <v>19030</v>
      </c>
      <c r="C371" s="4">
        <v>45900</v>
      </c>
      <c r="D371" t="s">
        <v>5630</v>
      </c>
    </row>
    <row r="372" spans="1:4" x14ac:dyDescent="0.3">
      <c r="A372" t="s">
        <v>1110</v>
      </c>
      <c r="B372" t="s">
        <v>19029</v>
      </c>
      <c r="C372" s="4">
        <v>45123</v>
      </c>
      <c r="D372" t="s">
        <v>5630</v>
      </c>
    </row>
    <row r="373" spans="1:4" x14ac:dyDescent="0.3">
      <c r="A373" t="s">
        <v>6150</v>
      </c>
      <c r="B373" t="s">
        <v>19029</v>
      </c>
      <c r="C373" s="4">
        <v>45592</v>
      </c>
      <c r="D373" t="s">
        <v>5630</v>
      </c>
    </row>
    <row r="374" spans="1:4" x14ac:dyDescent="0.3">
      <c r="A374" t="s">
        <v>4895</v>
      </c>
      <c r="B374" t="s">
        <v>19028</v>
      </c>
      <c r="C374" s="4">
        <v>45193</v>
      </c>
      <c r="D374" t="s">
        <v>5630</v>
      </c>
    </row>
    <row r="375" spans="1:4" x14ac:dyDescent="0.3">
      <c r="A375" t="s">
        <v>7108</v>
      </c>
      <c r="B375" t="s">
        <v>19028</v>
      </c>
      <c r="C375" s="4">
        <v>37105</v>
      </c>
      <c r="D375" t="s">
        <v>5630</v>
      </c>
    </row>
    <row r="376" spans="1:4" x14ac:dyDescent="0.3">
      <c r="A376" t="s">
        <v>879</v>
      </c>
      <c r="B376" t="s">
        <v>19029</v>
      </c>
      <c r="C376" s="4">
        <v>45207</v>
      </c>
      <c r="D376" t="s">
        <v>5630</v>
      </c>
    </row>
    <row r="377" spans="1:4" x14ac:dyDescent="0.3">
      <c r="A377" t="s">
        <v>3267</v>
      </c>
      <c r="B377" t="s">
        <v>19032</v>
      </c>
      <c r="C377" s="4">
        <v>44629</v>
      </c>
      <c r="D377" t="s">
        <v>5630</v>
      </c>
    </row>
    <row r="378" spans="1:4" x14ac:dyDescent="0.3">
      <c r="A378" t="s">
        <v>5875</v>
      </c>
      <c r="B378" t="s">
        <v>19028</v>
      </c>
      <c r="C378" s="4">
        <v>44095</v>
      </c>
      <c r="D378" t="s">
        <v>5630</v>
      </c>
    </row>
    <row r="379" spans="1:4" x14ac:dyDescent="0.3">
      <c r="A379" t="s">
        <v>8841</v>
      </c>
      <c r="B379" t="s">
        <v>19028</v>
      </c>
      <c r="C379" s="4">
        <v>44263</v>
      </c>
      <c r="D379" t="s">
        <v>5630</v>
      </c>
    </row>
    <row r="380" spans="1:4" x14ac:dyDescent="0.3">
      <c r="A380" t="s">
        <v>3617</v>
      </c>
      <c r="B380" t="s">
        <v>19033</v>
      </c>
      <c r="C380" s="4">
        <v>40679</v>
      </c>
      <c r="D380" t="s">
        <v>5630</v>
      </c>
    </row>
    <row r="381" spans="1:4" x14ac:dyDescent="0.3">
      <c r="A381" t="s">
        <v>3758</v>
      </c>
      <c r="B381" t="s">
        <v>19033</v>
      </c>
      <c r="C381" s="4">
        <v>45606</v>
      </c>
      <c r="D381" t="s">
        <v>5630</v>
      </c>
    </row>
    <row r="382" spans="1:4" x14ac:dyDescent="0.3">
      <c r="A382" t="s">
        <v>17014</v>
      </c>
      <c r="B382" t="s">
        <v>19030</v>
      </c>
      <c r="C382" s="4">
        <v>45921</v>
      </c>
      <c r="D382" t="s">
        <v>5630</v>
      </c>
    </row>
    <row r="383" spans="1:4" x14ac:dyDescent="0.3">
      <c r="A383" t="s">
        <v>11094</v>
      </c>
      <c r="B383" t="s">
        <v>19030</v>
      </c>
      <c r="C383" s="4">
        <v>44665</v>
      </c>
      <c r="D383" t="s">
        <v>5630</v>
      </c>
    </row>
    <row r="384" spans="1:4" x14ac:dyDescent="0.3">
      <c r="A384" t="s">
        <v>1666</v>
      </c>
      <c r="B384" t="s">
        <v>19033</v>
      </c>
      <c r="C384" s="4">
        <v>45851</v>
      </c>
      <c r="D384" t="s">
        <v>5630</v>
      </c>
    </row>
    <row r="385" spans="1:4" x14ac:dyDescent="0.3">
      <c r="A385" t="s">
        <v>2881</v>
      </c>
      <c r="B385" t="s">
        <v>19034</v>
      </c>
      <c r="C385" s="4">
        <v>46026</v>
      </c>
      <c r="D385" t="s">
        <v>5630</v>
      </c>
    </row>
    <row r="386" spans="1:4" x14ac:dyDescent="0.3">
      <c r="A386" t="s">
        <v>9770</v>
      </c>
      <c r="B386" t="s">
        <v>19033</v>
      </c>
      <c r="C386" s="4">
        <v>44300</v>
      </c>
      <c r="D386" t="s">
        <v>5630</v>
      </c>
    </row>
    <row r="387" spans="1:4" x14ac:dyDescent="0.3">
      <c r="A387" t="s">
        <v>17436</v>
      </c>
      <c r="B387" t="s">
        <v>19029</v>
      </c>
      <c r="C387" s="4">
        <v>36018</v>
      </c>
      <c r="D387" t="s">
        <v>5630</v>
      </c>
    </row>
    <row r="388" spans="1:4" x14ac:dyDescent="0.3">
      <c r="A388" t="s">
        <v>15809</v>
      </c>
      <c r="B388" t="s">
        <v>19033</v>
      </c>
      <c r="C388" s="4">
        <v>45445</v>
      </c>
      <c r="D388" t="s">
        <v>5630</v>
      </c>
    </row>
    <row r="389" spans="1:4" x14ac:dyDescent="0.3">
      <c r="A389" t="s">
        <v>2688</v>
      </c>
      <c r="B389" t="s">
        <v>19032</v>
      </c>
      <c r="C389" s="4">
        <v>43277</v>
      </c>
      <c r="D389" t="s">
        <v>5630</v>
      </c>
    </row>
    <row r="390" spans="1:4" x14ac:dyDescent="0.3">
      <c r="A390" t="s">
        <v>17282</v>
      </c>
      <c r="B390" t="s">
        <v>19029</v>
      </c>
      <c r="C390" s="4">
        <v>30848</v>
      </c>
      <c r="D390" t="s">
        <v>5630</v>
      </c>
    </row>
    <row r="391" spans="1:4" x14ac:dyDescent="0.3">
      <c r="A391" t="s">
        <v>18544</v>
      </c>
      <c r="B391" t="s">
        <v>19033</v>
      </c>
      <c r="C391" s="4">
        <v>43396</v>
      </c>
      <c r="D391" t="s">
        <v>5630</v>
      </c>
    </row>
    <row r="392" spans="1:4" x14ac:dyDescent="0.3">
      <c r="A392" t="s">
        <v>16865</v>
      </c>
      <c r="B392" t="s">
        <v>19034</v>
      </c>
      <c r="C392" s="4">
        <v>46075</v>
      </c>
      <c r="D392" t="s">
        <v>5630</v>
      </c>
    </row>
    <row r="393" spans="1:4" x14ac:dyDescent="0.3">
      <c r="A393" t="s">
        <v>3315</v>
      </c>
      <c r="B393" t="s">
        <v>19033</v>
      </c>
      <c r="C393" s="4">
        <v>44588</v>
      </c>
      <c r="D393" t="s">
        <v>5630</v>
      </c>
    </row>
    <row r="394" spans="1:4" x14ac:dyDescent="0.3">
      <c r="A394" t="s">
        <v>3272</v>
      </c>
      <c r="B394" t="s">
        <v>19029</v>
      </c>
      <c r="C394" s="4">
        <v>45900</v>
      </c>
      <c r="D394" t="s">
        <v>5630</v>
      </c>
    </row>
    <row r="395" spans="1:4" x14ac:dyDescent="0.3">
      <c r="A395" t="s">
        <v>17796</v>
      </c>
      <c r="B395" t="s">
        <v>19029</v>
      </c>
      <c r="C395" s="4">
        <v>32951</v>
      </c>
      <c r="D395" t="s">
        <v>5630</v>
      </c>
    </row>
    <row r="396" spans="1:4" x14ac:dyDescent="0.3">
      <c r="A396" t="s">
        <v>5644</v>
      </c>
      <c r="B396" t="s">
        <v>19028</v>
      </c>
      <c r="C396" s="4">
        <v>39216</v>
      </c>
      <c r="D396" t="s">
        <v>5630</v>
      </c>
    </row>
    <row r="397" spans="1:4" x14ac:dyDescent="0.3">
      <c r="A397" t="s">
        <v>1119</v>
      </c>
      <c r="B397" t="s">
        <v>19030</v>
      </c>
      <c r="C397" s="4">
        <v>45914</v>
      </c>
      <c r="D397" t="s">
        <v>5630</v>
      </c>
    </row>
    <row r="398" spans="1:4" x14ac:dyDescent="0.3">
      <c r="A398" t="s">
        <v>4072</v>
      </c>
      <c r="B398" t="s">
        <v>19034</v>
      </c>
      <c r="C398" s="4">
        <v>46019</v>
      </c>
      <c r="D398" t="s">
        <v>5630</v>
      </c>
    </row>
    <row r="399" spans="1:4" x14ac:dyDescent="0.3">
      <c r="A399" t="s">
        <v>1856</v>
      </c>
      <c r="B399" t="s">
        <v>19029</v>
      </c>
      <c r="C399" s="4">
        <v>34442</v>
      </c>
      <c r="D399" t="s">
        <v>5630</v>
      </c>
    </row>
    <row r="400" spans="1:4" x14ac:dyDescent="0.3">
      <c r="A400" t="s">
        <v>10113</v>
      </c>
      <c r="B400" t="s">
        <v>19030</v>
      </c>
      <c r="C400" s="4">
        <v>36228</v>
      </c>
      <c r="D400" t="s">
        <v>5630</v>
      </c>
    </row>
    <row r="401" spans="1:4" x14ac:dyDescent="0.3">
      <c r="A401" t="s">
        <v>16949</v>
      </c>
      <c r="B401" t="s">
        <v>19039</v>
      </c>
      <c r="C401" s="4">
        <v>45151</v>
      </c>
      <c r="D401" t="s">
        <v>5630</v>
      </c>
    </row>
    <row r="402" spans="1:4" x14ac:dyDescent="0.3">
      <c r="A402" t="s">
        <v>13747</v>
      </c>
      <c r="B402" t="s">
        <v>19030</v>
      </c>
      <c r="C402" s="4">
        <v>39223</v>
      </c>
      <c r="D402" t="s">
        <v>5630</v>
      </c>
    </row>
    <row r="403" spans="1:4" x14ac:dyDescent="0.3">
      <c r="A403" t="s">
        <v>11159</v>
      </c>
      <c r="B403" t="s">
        <v>19034</v>
      </c>
      <c r="C403" s="4">
        <v>46075</v>
      </c>
      <c r="D403" t="s">
        <v>5630</v>
      </c>
    </row>
    <row r="404" spans="1:4" x14ac:dyDescent="0.3">
      <c r="A404" t="s">
        <v>8907</v>
      </c>
      <c r="B404" t="s">
        <v>19029</v>
      </c>
      <c r="C404" s="4">
        <v>45823</v>
      </c>
      <c r="D404" t="s">
        <v>5630</v>
      </c>
    </row>
    <row r="405" spans="1:4" x14ac:dyDescent="0.3">
      <c r="A405" t="s">
        <v>3392</v>
      </c>
      <c r="B405" t="s">
        <v>19029</v>
      </c>
      <c r="C405" s="4">
        <v>44329</v>
      </c>
      <c r="D405" t="s">
        <v>5630</v>
      </c>
    </row>
    <row r="406" spans="1:4" x14ac:dyDescent="0.3">
      <c r="A406" t="s">
        <v>14295</v>
      </c>
      <c r="B406" t="s">
        <v>19030</v>
      </c>
      <c r="C406" s="4">
        <v>45022</v>
      </c>
      <c r="D406" t="s">
        <v>5630</v>
      </c>
    </row>
    <row r="407" spans="1:4" x14ac:dyDescent="0.3">
      <c r="A407" t="s">
        <v>5759</v>
      </c>
      <c r="B407" t="s">
        <v>19069</v>
      </c>
      <c r="C407" s="4">
        <v>33946</v>
      </c>
      <c r="D407" t="s">
        <v>5630</v>
      </c>
    </row>
    <row r="408" spans="1:4" x14ac:dyDescent="0.3">
      <c r="A408" t="s">
        <v>3181</v>
      </c>
      <c r="B408" t="s">
        <v>19029</v>
      </c>
      <c r="C408" s="4">
        <v>36714</v>
      </c>
      <c r="D408" t="s">
        <v>5630</v>
      </c>
    </row>
    <row r="409" spans="1:4" x14ac:dyDescent="0.3">
      <c r="A409" t="s">
        <v>3041</v>
      </c>
      <c r="B409" t="s">
        <v>19034</v>
      </c>
      <c r="C409" s="4">
        <v>46040</v>
      </c>
      <c r="D409" t="s">
        <v>5630</v>
      </c>
    </row>
    <row r="410" spans="1:4" x14ac:dyDescent="0.3">
      <c r="A410" t="s">
        <v>4547</v>
      </c>
      <c r="B410" t="s">
        <v>19030</v>
      </c>
      <c r="C410" s="4">
        <v>36997</v>
      </c>
      <c r="D410" t="s">
        <v>5630</v>
      </c>
    </row>
    <row r="411" spans="1:4" x14ac:dyDescent="0.3">
      <c r="A411" t="s">
        <v>4234</v>
      </c>
      <c r="B411" t="s">
        <v>19030</v>
      </c>
      <c r="C411" s="4">
        <v>45914</v>
      </c>
      <c r="D411" t="s">
        <v>5630</v>
      </c>
    </row>
    <row r="412" spans="1:4" x14ac:dyDescent="0.3">
      <c r="A412" t="s">
        <v>5514</v>
      </c>
      <c r="B412" t="s">
        <v>19028</v>
      </c>
      <c r="C412" s="4">
        <v>31646</v>
      </c>
      <c r="D412" t="s">
        <v>19036</v>
      </c>
    </row>
    <row r="413" spans="1:4" x14ac:dyDescent="0.3">
      <c r="A413" t="s">
        <v>11564</v>
      </c>
      <c r="B413" t="s">
        <v>19030</v>
      </c>
      <c r="C413" s="4">
        <v>30635</v>
      </c>
      <c r="D413" t="s">
        <v>5630</v>
      </c>
    </row>
    <row r="414" spans="1:4" x14ac:dyDescent="0.3">
      <c r="A414" t="s">
        <v>5581</v>
      </c>
      <c r="B414" t="s">
        <v>19028</v>
      </c>
      <c r="C414" s="4">
        <v>32380</v>
      </c>
      <c r="D414" t="s">
        <v>5630</v>
      </c>
    </row>
    <row r="415" spans="1:4" x14ac:dyDescent="0.3">
      <c r="A415" t="s">
        <v>10101</v>
      </c>
      <c r="B415" t="s">
        <v>19070</v>
      </c>
      <c r="C415" s="4">
        <v>45823</v>
      </c>
      <c r="D415" t="s">
        <v>5630</v>
      </c>
    </row>
    <row r="416" spans="1:4" x14ac:dyDescent="0.3">
      <c r="A416" t="s">
        <v>6732</v>
      </c>
      <c r="B416" t="s">
        <v>19028</v>
      </c>
      <c r="C416" s="4">
        <v>44292</v>
      </c>
      <c r="D416" t="s">
        <v>5630</v>
      </c>
    </row>
    <row r="417" spans="1:4" x14ac:dyDescent="0.3">
      <c r="A417" t="s">
        <v>6854</v>
      </c>
      <c r="B417" t="s">
        <v>19028</v>
      </c>
      <c r="C417" s="4">
        <v>39281</v>
      </c>
      <c r="D417" t="s">
        <v>5630</v>
      </c>
    </row>
    <row r="418" spans="1:4" x14ac:dyDescent="0.3">
      <c r="A418" t="s">
        <v>8214</v>
      </c>
      <c r="B418" t="s">
        <v>19030</v>
      </c>
      <c r="C418" s="4">
        <v>31649</v>
      </c>
      <c r="D418" t="s">
        <v>5630</v>
      </c>
    </row>
    <row r="419" spans="1:4" x14ac:dyDescent="0.3">
      <c r="A419" t="s">
        <v>4131</v>
      </c>
      <c r="B419" t="s">
        <v>19028</v>
      </c>
      <c r="C419" s="4">
        <v>36941</v>
      </c>
      <c r="D419" t="s">
        <v>5630</v>
      </c>
    </row>
    <row r="420" spans="1:4" x14ac:dyDescent="0.3">
      <c r="A420" t="s">
        <v>1802</v>
      </c>
      <c r="B420" t="s">
        <v>19033</v>
      </c>
      <c r="C420" s="4">
        <v>43081</v>
      </c>
      <c r="D420" t="s">
        <v>5630</v>
      </c>
    </row>
    <row r="421" spans="1:4" x14ac:dyDescent="0.3">
      <c r="A421" t="s">
        <v>18475</v>
      </c>
      <c r="B421" t="s">
        <v>19029</v>
      </c>
      <c r="C421" s="4">
        <v>45991</v>
      </c>
      <c r="D421" t="s">
        <v>5630</v>
      </c>
    </row>
    <row r="422" spans="1:4" x14ac:dyDescent="0.3">
      <c r="A422" t="s">
        <v>19071</v>
      </c>
      <c r="B422" t="s">
        <v>19030</v>
      </c>
      <c r="C422" s="4">
        <v>37256</v>
      </c>
      <c r="D422" t="s">
        <v>19036</v>
      </c>
    </row>
    <row r="423" spans="1:4" x14ac:dyDescent="0.3">
      <c r="A423" t="s">
        <v>14763</v>
      </c>
      <c r="B423" t="s">
        <v>19033</v>
      </c>
      <c r="C423" s="4">
        <v>45641</v>
      </c>
      <c r="D423" t="s">
        <v>5630</v>
      </c>
    </row>
    <row r="424" spans="1:4" x14ac:dyDescent="0.3">
      <c r="A424" t="s">
        <v>3219</v>
      </c>
      <c r="B424" t="s">
        <v>19030</v>
      </c>
      <c r="C424" s="4">
        <v>45949</v>
      </c>
      <c r="D424" t="s">
        <v>5630</v>
      </c>
    </row>
    <row r="425" spans="1:4" x14ac:dyDescent="0.3">
      <c r="A425" t="s">
        <v>8990</v>
      </c>
      <c r="B425" t="s">
        <v>19029</v>
      </c>
      <c r="C425" s="4">
        <v>43395</v>
      </c>
      <c r="D425" t="s">
        <v>5630</v>
      </c>
    </row>
    <row r="426" spans="1:4" x14ac:dyDescent="0.3">
      <c r="A426" t="s">
        <v>8897</v>
      </c>
      <c r="B426" t="s">
        <v>19028</v>
      </c>
      <c r="C426" s="4">
        <v>44237</v>
      </c>
      <c r="D426" t="s">
        <v>5630</v>
      </c>
    </row>
    <row r="427" spans="1:4" x14ac:dyDescent="0.3">
      <c r="A427" t="s">
        <v>10198</v>
      </c>
      <c r="B427" t="s">
        <v>19030</v>
      </c>
      <c r="C427" s="4">
        <v>43740</v>
      </c>
      <c r="D427" t="s">
        <v>5630</v>
      </c>
    </row>
    <row r="428" spans="1:4" x14ac:dyDescent="0.3">
      <c r="A428" t="s">
        <v>8185</v>
      </c>
      <c r="B428" t="s">
        <v>19029</v>
      </c>
      <c r="C428" s="4">
        <v>45207</v>
      </c>
      <c r="D428" t="s">
        <v>5630</v>
      </c>
    </row>
    <row r="429" spans="1:4" x14ac:dyDescent="0.3">
      <c r="A429" t="s">
        <v>6816</v>
      </c>
      <c r="B429" t="s">
        <v>19028</v>
      </c>
      <c r="C429" s="4">
        <v>41582</v>
      </c>
      <c r="D429" t="s">
        <v>5630</v>
      </c>
    </row>
    <row r="430" spans="1:4" x14ac:dyDescent="0.3">
      <c r="A430" t="s">
        <v>4957</v>
      </c>
      <c r="B430" t="s">
        <v>19030</v>
      </c>
      <c r="C430" s="4">
        <v>32679</v>
      </c>
      <c r="D430" t="s">
        <v>5630</v>
      </c>
    </row>
    <row r="431" spans="1:4" x14ac:dyDescent="0.3">
      <c r="A431" t="s">
        <v>5585</v>
      </c>
      <c r="B431" t="s">
        <v>19029</v>
      </c>
      <c r="C431" s="4">
        <v>37255</v>
      </c>
      <c r="D431" t="s">
        <v>5630</v>
      </c>
    </row>
    <row r="432" spans="1:4" x14ac:dyDescent="0.3">
      <c r="A432" t="s">
        <v>3299</v>
      </c>
      <c r="B432" t="s">
        <v>19032</v>
      </c>
      <c r="C432" s="4">
        <v>43430</v>
      </c>
      <c r="D432" t="s">
        <v>5630</v>
      </c>
    </row>
    <row r="433" spans="1:4" x14ac:dyDescent="0.3">
      <c r="A433" t="s">
        <v>836</v>
      </c>
      <c r="B433" t="s">
        <v>19028</v>
      </c>
      <c r="C433" s="4">
        <v>42037</v>
      </c>
      <c r="D433" t="s">
        <v>5630</v>
      </c>
    </row>
    <row r="434" spans="1:4" x14ac:dyDescent="0.3">
      <c r="A434" t="s">
        <v>15544</v>
      </c>
      <c r="B434" t="s">
        <v>19029</v>
      </c>
      <c r="C434" s="4">
        <v>36920</v>
      </c>
      <c r="D434" t="s">
        <v>5630</v>
      </c>
    </row>
    <row r="435" spans="1:4" x14ac:dyDescent="0.3">
      <c r="A435" t="s">
        <v>10898</v>
      </c>
      <c r="B435" t="s">
        <v>19030</v>
      </c>
      <c r="C435" s="4">
        <v>45333</v>
      </c>
      <c r="D435" t="s">
        <v>5630</v>
      </c>
    </row>
    <row r="436" spans="1:4" x14ac:dyDescent="0.3">
      <c r="A436" t="s">
        <v>4159</v>
      </c>
      <c r="B436" t="s">
        <v>19030</v>
      </c>
      <c r="C436" s="4">
        <v>44609</v>
      </c>
      <c r="D436" t="s">
        <v>5630</v>
      </c>
    </row>
    <row r="437" spans="1:4" x14ac:dyDescent="0.3">
      <c r="A437" t="s">
        <v>4478</v>
      </c>
      <c r="B437" t="s">
        <v>19034</v>
      </c>
      <c r="C437" s="4">
        <v>46040</v>
      </c>
      <c r="D437" t="s">
        <v>5630</v>
      </c>
    </row>
    <row r="438" spans="1:4" x14ac:dyDescent="0.3">
      <c r="A438" t="s">
        <v>2423</v>
      </c>
      <c r="B438" t="s">
        <v>19028</v>
      </c>
      <c r="C438" s="4">
        <v>43892</v>
      </c>
      <c r="D438" t="s">
        <v>5630</v>
      </c>
    </row>
    <row r="439" spans="1:4" x14ac:dyDescent="0.3">
      <c r="A439" t="s">
        <v>785</v>
      </c>
      <c r="B439" t="s">
        <v>19029</v>
      </c>
      <c r="C439" s="4">
        <v>39052</v>
      </c>
      <c r="D439" t="s">
        <v>5630</v>
      </c>
    </row>
    <row r="440" spans="1:4" x14ac:dyDescent="0.3">
      <c r="A440" t="s">
        <v>13055</v>
      </c>
      <c r="B440" t="s">
        <v>19029</v>
      </c>
      <c r="C440" s="4">
        <v>38111</v>
      </c>
      <c r="D440" t="s">
        <v>5630</v>
      </c>
    </row>
    <row r="441" spans="1:4" x14ac:dyDescent="0.3">
      <c r="A441" t="s">
        <v>19072</v>
      </c>
      <c r="B441" t="s">
        <v>19028</v>
      </c>
      <c r="C441" s="4">
        <v>41109</v>
      </c>
      <c r="D441" t="s">
        <v>19036</v>
      </c>
    </row>
    <row r="442" spans="1:4" x14ac:dyDescent="0.3">
      <c r="A442" t="s">
        <v>6255</v>
      </c>
      <c r="B442" t="s">
        <v>19028</v>
      </c>
      <c r="C442" s="4">
        <v>37477</v>
      </c>
      <c r="D442" t="s">
        <v>5630</v>
      </c>
    </row>
    <row r="443" spans="1:4" x14ac:dyDescent="0.3">
      <c r="A443" t="s">
        <v>11676</v>
      </c>
      <c r="B443" t="s">
        <v>19030</v>
      </c>
      <c r="C443" s="4">
        <v>44251</v>
      </c>
      <c r="D443" t="s">
        <v>5630</v>
      </c>
    </row>
    <row r="444" spans="1:4" x14ac:dyDescent="0.3">
      <c r="A444" t="s">
        <v>7094</v>
      </c>
      <c r="B444" t="s">
        <v>19045</v>
      </c>
      <c r="C444" s="4">
        <v>31881</v>
      </c>
      <c r="D444" t="s">
        <v>5630</v>
      </c>
    </row>
    <row r="445" spans="1:4" x14ac:dyDescent="0.3">
      <c r="A445" t="s">
        <v>9250</v>
      </c>
      <c r="B445" t="s">
        <v>19029</v>
      </c>
      <c r="C445" s="4">
        <v>31164</v>
      </c>
      <c r="D445" t="s">
        <v>5630</v>
      </c>
    </row>
    <row r="446" spans="1:4" x14ac:dyDescent="0.3">
      <c r="A446" t="s">
        <v>19073</v>
      </c>
      <c r="B446" t="s">
        <v>19029</v>
      </c>
      <c r="C446" s="4">
        <v>29829</v>
      </c>
      <c r="D446" t="s">
        <v>19036</v>
      </c>
    </row>
    <row r="447" spans="1:4" x14ac:dyDescent="0.3">
      <c r="A447" t="s">
        <v>2344</v>
      </c>
      <c r="B447" t="s">
        <v>19030</v>
      </c>
      <c r="C447" s="4">
        <v>45977</v>
      </c>
      <c r="D447" t="s">
        <v>5630</v>
      </c>
    </row>
    <row r="448" spans="1:4" x14ac:dyDescent="0.3">
      <c r="A448" t="s">
        <v>3151</v>
      </c>
      <c r="B448" t="s">
        <v>19029</v>
      </c>
      <c r="C448" s="4">
        <v>44251</v>
      </c>
      <c r="D448" t="s">
        <v>5630</v>
      </c>
    </row>
    <row r="449" spans="1:4" x14ac:dyDescent="0.3">
      <c r="A449" t="s">
        <v>7932</v>
      </c>
      <c r="B449" t="s">
        <v>19069</v>
      </c>
      <c r="C449" s="4">
        <v>39510</v>
      </c>
      <c r="D449" t="s">
        <v>5630</v>
      </c>
    </row>
    <row r="450" spans="1:4" x14ac:dyDescent="0.3">
      <c r="A450" t="s">
        <v>7976</v>
      </c>
      <c r="B450" t="s">
        <v>19029</v>
      </c>
      <c r="C450" s="4">
        <v>39549</v>
      </c>
      <c r="D450" t="s">
        <v>5630</v>
      </c>
    </row>
    <row r="451" spans="1:4" x14ac:dyDescent="0.3">
      <c r="A451" t="s">
        <v>2442</v>
      </c>
      <c r="B451" t="s">
        <v>19029</v>
      </c>
      <c r="C451" s="4">
        <v>45620</v>
      </c>
      <c r="D451" t="s">
        <v>5630</v>
      </c>
    </row>
    <row r="452" spans="1:4" x14ac:dyDescent="0.3">
      <c r="A452" t="s">
        <v>3170</v>
      </c>
      <c r="B452" t="s">
        <v>19029</v>
      </c>
      <c r="C452" s="4">
        <v>32237</v>
      </c>
      <c r="D452" t="s">
        <v>5630</v>
      </c>
    </row>
    <row r="453" spans="1:4" x14ac:dyDescent="0.3">
      <c r="A453" t="s">
        <v>5784</v>
      </c>
      <c r="B453" t="s">
        <v>19028</v>
      </c>
      <c r="C453" s="4">
        <v>43109</v>
      </c>
      <c r="D453" t="s">
        <v>5630</v>
      </c>
    </row>
    <row r="454" spans="1:4" x14ac:dyDescent="0.3">
      <c r="A454" t="s">
        <v>681</v>
      </c>
      <c r="B454" t="s">
        <v>19033</v>
      </c>
      <c r="C454" s="4">
        <v>45291</v>
      </c>
      <c r="D454" t="s">
        <v>5630</v>
      </c>
    </row>
    <row r="455" spans="1:4" x14ac:dyDescent="0.3">
      <c r="A455" t="s">
        <v>9584</v>
      </c>
      <c r="B455" t="s">
        <v>19030</v>
      </c>
      <c r="C455" s="4">
        <v>45928</v>
      </c>
      <c r="D455" t="s">
        <v>5630</v>
      </c>
    </row>
    <row r="456" spans="1:4" x14ac:dyDescent="0.3">
      <c r="A456" t="s">
        <v>5410</v>
      </c>
      <c r="B456" t="s">
        <v>19030</v>
      </c>
      <c r="C456" s="4">
        <v>35656</v>
      </c>
      <c r="D456" t="s">
        <v>5630</v>
      </c>
    </row>
    <row r="457" spans="1:4" x14ac:dyDescent="0.3">
      <c r="A457" t="s">
        <v>14848</v>
      </c>
      <c r="B457" t="s">
        <v>19029</v>
      </c>
      <c r="C457" s="4">
        <v>30088</v>
      </c>
      <c r="D457" t="s">
        <v>5630</v>
      </c>
    </row>
    <row r="458" spans="1:4" x14ac:dyDescent="0.3">
      <c r="A458" t="s">
        <v>4559</v>
      </c>
      <c r="B458" t="s">
        <v>19029</v>
      </c>
      <c r="C458" s="4">
        <v>45179</v>
      </c>
      <c r="D458" t="s">
        <v>5630</v>
      </c>
    </row>
    <row r="459" spans="1:4" x14ac:dyDescent="0.3">
      <c r="A459" t="s">
        <v>2397</v>
      </c>
      <c r="B459" t="s">
        <v>19030</v>
      </c>
      <c r="C459" s="4">
        <v>44434</v>
      </c>
      <c r="D459" t="s">
        <v>5630</v>
      </c>
    </row>
    <row r="460" spans="1:4" x14ac:dyDescent="0.3">
      <c r="A460" t="s">
        <v>15051</v>
      </c>
      <c r="B460" t="s">
        <v>19030</v>
      </c>
      <c r="C460" s="4">
        <v>39027</v>
      </c>
      <c r="D460" t="s">
        <v>5630</v>
      </c>
    </row>
    <row r="461" spans="1:4" x14ac:dyDescent="0.3">
      <c r="A461" t="s">
        <v>5577</v>
      </c>
      <c r="B461" t="s">
        <v>19029</v>
      </c>
      <c r="C461" s="4">
        <v>39861</v>
      </c>
      <c r="D461" t="s">
        <v>5630</v>
      </c>
    </row>
    <row r="462" spans="1:4" x14ac:dyDescent="0.3">
      <c r="A462" t="s">
        <v>6426</v>
      </c>
      <c r="B462" t="s">
        <v>19029</v>
      </c>
      <c r="C462" s="4">
        <v>36927</v>
      </c>
      <c r="D462" t="s">
        <v>5630</v>
      </c>
    </row>
    <row r="463" spans="1:4" x14ac:dyDescent="0.3">
      <c r="A463" t="s">
        <v>302</v>
      </c>
      <c r="B463" t="s">
        <v>19030</v>
      </c>
      <c r="C463" s="4">
        <v>45851</v>
      </c>
      <c r="D463" t="s">
        <v>5630</v>
      </c>
    </row>
    <row r="464" spans="1:4" x14ac:dyDescent="0.3">
      <c r="A464" t="s">
        <v>14839</v>
      </c>
      <c r="B464" t="s">
        <v>19034</v>
      </c>
      <c r="C464" s="4">
        <v>46026</v>
      </c>
      <c r="D464" t="s">
        <v>5630</v>
      </c>
    </row>
    <row r="465" spans="1:4" x14ac:dyDescent="0.3">
      <c r="A465" t="s">
        <v>9113</v>
      </c>
      <c r="B465" t="s">
        <v>19030</v>
      </c>
      <c r="C465" s="4">
        <v>39036</v>
      </c>
      <c r="D465" t="s">
        <v>5630</v>
      </c>
    </row>
    <row r="466" spans="1:4" x14ac:dyDescent="0.3">
      <c r="A466" t="s">
        <v>11036</v>
      </c>
      <c r="B466" t="s">
        <v>19030</v>
      </c>
      <c r="C466" s="4">
        <v>38110</v>
      </c>
      <c r="D466" t="s">
        <v>5630</v>
      </c>
    </row>
    <row r="467" spans="1:4" x14ac:dyDescent="0.3">
      <c r="A467" t="s">
        <v>5122</v>
      </c>
      <c r="B467" t="s">
        <v>19045</v>
      </c>
      <c r="C467" s="4">
        <v>45823</v>
      </c>
      <c r="D467" t="s">
        <v>5630</v>
      </c>
    </row>
    <row r="468" spans="1:4" x14ac:dyDescent="0.3">
      <c r="A468" t="s">
        <v>1718</v>
      </c>
      <c r="B468" t="s">
        <v>19029</v>
      </c>
      <c r="C468" s="4">
        <v>45158</v>
      </c>
      <c r="D468" t="s">
        <v>5630</v>
      </c>
    </row>
    <row r="469" spans="1:4" x14ac:dyDescent="0.3">
      <c r="A469" t="s">
        <v>6881</v>
      </c>
      <c r="B469" t="s">
        <v>19032</v>
      </c>
      <c r="C469" s="4">
        <v>45291</v>
      </c>
      <c r="D469" t="s">
        <v>5630</v>
      </c>
    </row>
    <row r="470" spans="1:4" x14ac:dyDescent="0.3">
      <c r="A470" t="s">
        <v>1809</v>
      </c>
      <c r="B470" t="s">
        <v>19033</v>
      </c>
      <c r="C470" s="4">
        <v>45690</v>
      </c>
      <c r="D470" t="s">
        <v>5630</v>
      </c>
    </row>
    <row r="471" spans="1:4" x14ac:dyDescent="0.3">
      <c r="A471" t="s">
        <v>11398</v>
      </c>
      <c r="B471" t="s">
        <v>19030</v>
      </c>
      <c r="C471" s="4">
        <v>45991</v>
      </c>
      <c r="D471" t="s">
        <v>5630</v>
      </c>
    </row>
    <row r="472" spans="1:4" x14ac:dyDescent="0.3">
      <c r="A472" t="s">
        <v>13282</v>
      </c>
      <c r="B472" t="s">
        <v>19031</v>
      </c>
      <c r="C472" s="4">
        <v>43753</v>
      </c>
      <c r="D472" t="s">
        <v>5630</v>
      </c>
    </row>
    <row r="473" spans="1:4" x14ac:dyDescent="0.3">
      <c r="A473" t="s">
        <v>1173</v>
      </c>
      <c r="B473" t="s">
        <v>19033</v>
      </c>
      <c r="C473" s="4">
        <v>45816</v>
      </c>
      <c r="D473" t="s">
        <v>5630</v>
      </c>
    </row>
    <row r="474" spans="1:4" x14ac:dyDescent="0.3">
      <c r="A474" t="s">
        <v>3456</v>
      </c>
      <c r="B474" t="s">
        <v>19029</v>
      </c>
      <c r="C474" s="4">
        <v>29004</v>
      </c>
      <c r="D474" t="s">
        <v>5630</v>
      </c>
    </row>
    <row r="475" spans="1:4" x14ac:dyDescent="0.3">
      <c r="A475" t="s">
        <v>5424</v>
      </c>
      <c r="B475" t="s">
        <v>19030</v>
      </c>
      <c r="C475" s="4">
        <v>37376</v>
      </c>
      <c r="D475" t="s">
        <v>5630</v>
      </c>
    </row>
    <row r="476" spans="1:4" x14ac:dyDescent="0.3">
      <c r="A476" t="s">
        <v>6174</v>
      </c>
      <c r="B476" t="s">
        <v>19028</v>
      </c>
      <c r="C476" s="4">
        <v>36998</v>
      </c>
      <c r="D476" t="s">
        <v>5630</v>
      </c>
    </row>
    <row r="477" spans="1:4" x14ac:dyDescent="0.3">
      <c r="A477" t="s">
        <v>13304</v>
      </c>
      <c r="B477" t="s">
        <v>19030</v>
      </c>
      <c r="C477" s="4">
        <v>35622</v>
      </c>
      <c r="D477" t="s">
        <v>5630</v>
      </c>
    </row>
    <row r="478" spans="1:4" x14ac:dyDescent="0.3">
      <c r="A478" t="s">
        <v>8050</v>
      </c>
      <c r="B478" t="s">
        <v>19028</v>
      </c>
      <c r="C478" s="4">
        <v>42380</v>
      </c>
      <c r="D478" t="s">
        <v>5630</v>
      </c>
    </row>
    <row r="479" spans="1:4" x14ac:dyDescent="0.3">
      <c r="A479" t="s">
        <v>2182</v>
      </c>
      <c r="B479" t="s">
        <v>19029</v>
      </c>
      <c r="C479" s="4">
        <v>41134</v>
      </c>
      <c r="D479" t="s">
        <v>19054</v>
      </c>
    </row>
    <row r="480" spans="1:4" x14ac:dyDescent="0.3">
      <c r="A480" t="s">
        <v>4635</v>
      </c>
      <c r="B480" t="s">
        <v>19048</v>
      </c>
      <c r="C480" s="4">
        <v>45956</v>
      </c>
      <c r="D480" t="s">
        <v>5630</v>
      </c>
    </row>
    <row r="481" spans="1:4" x14ac:dyDescent="0.3">
      <c r="A481" t="s">
        <v>16424</v>
      </c>
      <c r="B481" t="s">
        <v>19029</v>
      </c>
      <c r="C481" s="4">
        <v>42397</v>
      </c>
      <c r="D481" t="s">
        <v>5630</v>
      </c>
    </row>
    <row r="482" spans="1:4" x14ac:dyDescent="0.3">
      <c r="A482" t="s">
        <v>622</v>
      </c>
      <c r="B482" t="s">
        <v>19029</v>
      </c>
      <c r="C482" s="4">
        <v>45914</v>
      </c>
      <c r="D482" t="s">
        <v>5630</v>
      </c>
    </row>
    <row r="483" spans="1:4" x14ac:dyDescent="0.3">
      <c r="A483" t="s">
        <v>6397</v>
      </c>
      <c r="B483" t="s">
        <v>19030</v>
      </c>
      <c r="C483" s="4">
        <v>45949</v>
      </c>
      <c r="D483" t="s">
        <v>5630</v>
      </c>
    </row>
    <row r="484" spans="1:4" x14ac:dyDescent="0.3">
      <c r="A484" t="s">
        <v>4651</v>
      </c>
      <c r="B484" t="s">
        <v>19029</v>
      </c>
      <c r="C484" s="4">
        <v>45242</v>
      </c>
      <c r="D484" t="s">
        <v>5630</v>
      </c>
    </row>
    <row r="485" spans="1:4" x14ac:dyDescent="0.3">
      <c r="A485" t="s">
        <v>3174</v>
      </c>
      <c r="B485" t="s">
        <v>19033</v>
      </c>
      <c r="C485" s="4">
        <v>45816</v>
      </c>
      <c r="D485" t="s">
        <v>5630</v>
      </c>
    </row>
    <row r="486" spans="1:4" x14ac:dyDescent="0.3">
      <c r="A486" t="s">
        <v>18930</v>
      </c>
      <c r="B486" t="s">
        <v>19030</v>
      </c>
      <c r="C486" s="4">
        <v>43545</v>
      </c>
      <c r="D486" t="s">
        <v>5630</v>
      </c>
    </row>
    <row r="487" spans="1:4" x14ac:dyDescent="0.3">
      <c r="A487" t="s">
        <v>3023</v>
      </c>
      <c r="B487" t="s">
        <v>19039</v>
      </c>
      <c r="C487" s="4">
        <v>39006</v>
      </c>
      <c r="D487" t="s">
        <v>5630</v>
      </c>
    </row>
    <row r="488" spans="1:4" x14ac:dyDescent="0.3">
      <c r="A488" t="s">
        <v>8945</v>
      </c>
      <c r="B488" t="s">
        <v>19030</v>
      </c>
      <c r="C488" s="4">
        <v>38381</v>
      </c>
      <c r="D488" t="s">
        <v>5630</v>
      </c>
    </row>
    <row r="489" spans="1:4" x14ac:dyDescent="0.3">
      <c r="A489" t="s">
        <v>5226</v>
      </c>
      <c r="B489" t="s">
        <v>19029</v>
      </c>
      <c r="C489" s="4">
        <v>45303</v>
      </c>
      <c r="D489" t="s">
        <v>5630</v>
      </c>
    </row>
    <row r="490" spans="1:4" x14ac:dyDescent="0.3">
      <c r="A490" t="s">
        <v>340</v>
      </c>
      <c r="B490" t="s">
        <v>19032</v>
      </c>
      <c r="C490" s="4">
        <v>45613</v>
      </c>
      <c r="D490" t="s">
        <v>5630</v>
      </c>
    </row>
    <row r="491" spans="1:4" x14ac:dyDescent="0.3">
      <c r="A491" t="s">
        <v>7523</v>
      </c>
      <c r="B491" t="s">
        <v>19028</v>
      </c>
      <c r="C491" s="4">
        <v>35937</v>
      </c>
      <c r="D491" t="s">
        <v>5630</v>
      </c>
    </row>
    <row r="492" spans="1:4" x14ac:dyDescent="0.3">
      <c r="A492" t="s">
        <v>13655</v>
      </c>
      <c r="B492" t="s">
        <v>19030</v>
      </c>
      <c r="C492" s="4">
        <v>45291</v>
      </c>
      <c r="D492" t="s">
        <v>5630</v>
      </c>
    </row>
    <row r="493" spans="1:4" x14ac:dyDescent="0.3">
      <c r="A493" t="s">
        <v>1439</v>
      </c>
      <c r="B493" t="s">
        <v>19029</v>
      </c>
      <c r="C493" s="4">
        <v>35723</v>
      </c>
      <c r="D493" t="s">
        <v>5630</v>
      </c>
    </row>
    <row r="494" spans="1:4" x14ac:dyDescent="0.3">
      <c r="A494" t="s">
        <v>3503</v>
      </c>
      <c r="B494" t="s">
        <v>19030</v>
      </c>
      <c r="C494" s="4">
        <v>38404</v>
      </c>
      <c r="D494" t="s">
        <v>5630</v>
      </c>
    </row>
    <row r="495" spans="1:4" x14ac:dyDescent="0.3">
      <c r="A495" t="s">
        <v>440</v>
      </c>
      <c r="B495" t="s">
        <v>19034</v>
      </c>
      <c r="C495" s="4">
        <v>45998</v>
      </c>
      <c r="D495" t="s">
        <v>19036</v>
      </c>
    </row>
    <row r="496" spans="1:4" x14ac:dyDescent="0.3">
      <c r="A496" t="s">
        <v>10329</v>
      </c>
      <c r="B496" t="s">
        <v>19040</v>
      </c>
      <c r="C496" s="4">
        <v>39196</v>
      </c>
      <c r="D496" t="s">
        <v>5630</v>
      </c>
    </row>
    <row r="497" spans="1:4" x14ac:dyDescent="0.3">
      <c r="A497" t="s">
        <v>4660</v>
      </c>
      <c r="B497" t="s">
        <v>19030</v>
      </c>
      <c r="C497" s="4">
        <v>44770</v>
      </c>
      <c r="D497" t="s">
        <v>5630</v>
      </c>
    </row>
    <row r="498" spans="1:4" x14ac:dyDescent="0.3">
      <c r="A498" t="s">
        <v>4660</v>
      </c>
      <c r="B498" t="s">
        <v>19030</v>
      </c>
      <c r="C498" s="4">
        <v>44770</v>
      </c>
      <c r="D498" t="s">
        <v>5630</v>
      </c>
    </row>
    <row r="499" spans="1:4" x14ac:dyDescent="0.3">
      <c r="A499" t="s">
        <v>4699</v>
      </c>
      <c r="B499" t="s">
        <v>19030</v>
      </c>
      <c r="C499" s="4">
        <v>44427</v>
      </c>
      <c r="D499" t="s">
        <v>5630</v>
      </c>
    </row>
    <row r="500" spans="1:4" x14ac:dyDescent="0.3">
      <c r="A500" t="s">
        <v>14950</v>
      </c>
      <c r="B500" t="s">
        <v>19029</v>
      </c>
      <c r="C500" s="4">
        <v>45116</v>
      </c>
      <c r="D500" t="s">
        <v>5630</v>
      </c>
    </row>
    <row r="501" spans="1:4" x14ac:dyDescent="0.3">
      <c r="A501" t="s">
        <v>7342</v>
      </c>
      <c r="B501" t="s">
        <v>19028</v>
      </c>
      <c r="C501" s="4">
        <v>44518</v>
      </c>
      <c r="D501" t="s">
        <v>5630</v>
      </c>
    </row>
    <row r="502" spans="1:4" x14ac:dyDescent="0.3">
      <c r="A502" t="s">
        <v>5488</v>
      </c>
      <c r="B502" t="s">
        <v>19033</v>
      </c>
      <c r="C502" s="4">
        <v>35345</v>
      </c>
      <c r="D502" t="s">
        <v>5630</v>
      </c>
    </row>
    <row r="503" spans="1:4" x14ac:dyDescent="0.3">
      <c r="A503" t="s">
        <v>1497</v>
      </c>
      <c r="B503" t="s">
        <v>19030</v>
      </c>
      <c r="C503" s="4">
        <v>45949</v>
      </c>
      <c r="D503" t="s">
        <v>19036</v>
      </c>
    </row>
    <row r="504" spans="1:4" x14ac:dyDescent="0.3">
      <c r="A504" t="s">
        <v>5685</v>
      </c>
      <c r="B504" t="s">
        <v>19029</v>
      </c>
      <c r="C504" s="4">
        <v>33000</v>
      </c>
      <c r="D504" t="s">
        <v>5630</v>
      </c>
    </row>
    <row r="505" spans="1:4" x14ac:dyDescent="0.3">
      <c r="A505" t="s">
        <v>5895</v>
      </c>
      <c r="B505" t="s">
        <v>19028</v>
      </c>
      <c r="C505" s="4">
        <v>43390</v>
      </c>
      <c r="D505" t="s">
        <v>5630</v>
      </c>
    </row>
    <row r="506" spans="1:4" x14ac:dyDescent="0.3">
      <c r="A506" t="s">
        <v>1052</v>
      </c>
      <c r="B506" t="s">
        <v>19033</v>
      </c>
      <c r="C506" s="4">
        <v>38733</v>
      </c>
      <c r="D506" t="s">
        <v>5630</v>
      </c>
    </row>
    <row r="507" spans="1:4" x14ac:dyDescent="0.3">
      <c r="A507" t="s">
        <v>8331</v>
      </c>
      <c r="B507" t="s">
        <v>19033</v>
      </c>
      <c r="C507" s="4">
        <v>40850</v>
      </c>
      <c r="D507" t="s">
        <v>5630</v>
      </c>
    </row>
    <row r="508" spans="1:4" x14ac:dyDescent="0.3">
      <c r="A508" t="s">
        <v>16999</v>
      </c>
      <c r="B508" t="s">
        <v>19030</v>
      </c>
      <c r="C508" s="4">
        <v>45970</v>
      </c>
      <c r="D508" t="s">
        <v>5630</v>
      </c>
    </row>
    <row r="509" spans="1:4" x14ac:dyDescent="0.3">
      <c r="A509" t="s">
        <v>6032</v>
      </c>
      <c r="B509" t="s">
        <v>19029</v>
      </c>
      <c r="C509" s="4">
        <v>40917</v>
      </c>
      <c r="D509" t="s">
        <v>5630</v>
      </c>
    </row>
    <row r="510" spans="1:4" x14ac:dyDescent="0.3">
      <c r="A510" t="s">
        <v>8529</v>
      </c>
      <c r="B510" t="s">
        <v>19028</v>
      </c>
      <c r="C510" s="4">
        <v>38926</v>
      </c>
      <c r="D510" t="s">
        <v>5630</v>
      </c>
    </row>
    <row r="511" spans="1:4" x14ac:dyDescent="0.3">
      <c r="A511" t="s">
        <v>887</v>
      </c>
      <c r="B511" t="s">
        <v>19032</v>
      </c>
      <c r="C511" s="4">
        <v>45837</v>
      </c>
      <c r="D511" t="s">
        <v>5630</v>
      </c>
    </row>
    <row r="512" spans="1:4" x14ac:dyDescent="0.3">
      <c r="A512" t="s">
        <v>12451</v>
      </c>
      <c r="B512" t="s">
        <v>19030</v>
      </c>
      <c r="C512" s="4">
        <v>45949</v>
      </c>
      <c r="D512" t="s">
        <v>5630</v>
      </c>
    </row>
    <row r="513" spans="1:4" x14ac:dyDescent="0.3">
      <c r="A513" t="s">
        <v>4874</v>
      </c>
      <c r="B513" t="s">
        <v>19030</v>
      </c>
      <c r="C513" s="4">
        <v>45991</v>
      </c>
      <c r="D513" t="s">
        <v>5630</v>
      </c>
    </row>
    <row r="514" spans="1:4" x14ac:dyDescent="0.3">
      <c r="A514" t="s">
        <v>10912</v>
      </c>
      <c r="B514" t="s">
        <v>19030</v>
      </c>
      <c r="C514" s="4">
        <v>39371</v>
      </c>
      <c r="D514" t="s">
        <v>5630</v>
      </c>
    </row>
    <row r="515" spans="1:4" x14ac:dyDescent="0.3">
      <c r="A515" t="s">
        <v>19074</v>
      </c>
      <c r="B515" t="s">
        <v>19030</v>
      </c>
      <c r="C515" s="4">
        <v>43214</v>
      </c>
      <c r="D515" t="s">
        <v>19036</v>
      </c>
    </row>
    <row r="516" spans="1:4" x14ac:dyDescent="0.3">
      <c r="A516" t="s">
        <v>3793</v>
      </c>
      <c r="B516" t="s">
        <v>19030</v>
      </c>
      <c r="C516" s="4">
        <v>45022</v>
      </c>
      <c r="D516" t="s">
        <v>5630</v>
      </c>
    </row>
    <row r="517" spans="1:4" x14ac:dyDescent="0.3">
      <c r="A517" t="s">
        <v>5967</v>
      </c>
      <c r="B517" t="s">
        <v>19028</v>
      </c>
      <c r="C517" s="4">
        <v>31246</v>
      </c>
      <c r="D517" t="s">
        <v>5630</v>
      </c>
    </row>
    <row r="518" spans="1:4" x14ac:dyDescent="0.3">
      <c r="A518" t="s">
        <v>14404</v>
      </c>
      <c r="B518" t="s">
        <v>136</v>
      </c>
      <c r="C518" s="4">
        <v>44903</v>
      </c>
      <c r="D518" t="s">
        <v>5630</v>
      </c>
    </row>
    <row r="519" spans="1:4" x14ac:dyDescent="0.3">
      <c r="A519" t="s">
        <v>7723</v>
      </c>
      <c r="B519" t="s">
        <v>19034</v>
      </c>
      <c r="C519" s="4">
        <v>46061</v>
      </c>
      <c r="D519" t="s">
        <v>5630</v>
      </c>
    </row>
    <row r="520" spans="1:4" x14ac:dyDescent="0.3">
      <c r="A520" t="s">
        <v>7255</v>
      </c>
      <c r="B520" t="s">
        <v>19034</v>
      </c>
      <c r="C520" s="4">
        <v>46075</v>
      </c>
      <c r="D520" t="s">
        <v>5630</v>
      </c>
    </row>
    <row r="521" spans="1:4" x14ac:dyDescent="0.3">
      <c r="A521" t="s">
        <v>15188</v>
      </c>
      <c r="B521" t="s">
        <v>19030</v>
      </c>
      <c r="C521" s="4">
        <v>35572</v>
      </c>
      <c r="D521" t="s">
        <v>5630</v>
      </c>
    </row>
    <row r="522" spans="1:4" x14ac:dyDescent="0.3">
      <c r="A522" t="s">
        <v>11098</v>
      </c>
      <c r="B522" t="s">
        <v>19028</v>
      </c>
      <c r="C522" s="4">
        <v>31538</v>
      </c>
      <c r="D522" t="s">
        <v>5630</v>
      </c>
    </row>
    <row r="523" spans="1:4" x14ac:dyDescent="0.3">
      <c r="A523" t="s">
        <v>6367</v>
      </c>
      <c r="B523" t="s">
        <v>19028</v>
      </c>
      <c r="C523" s="4">
        <v>31593</v>
      </c>
      <c r="D523" t="s">
        <v>5630</v>
      </c>
    </row>
    <row r="524" spans="1:4" x14ac:dyDescent="0.3">
      <c r="A524" t="s">
        <v>17741</v>
      </c>
      <c r="B524" t="s">
        <v>19070</v>
      </c>
      <c r="C524" s="4">
        <v>45020</v>
      </c>
      <c r="D524" t="s">
        <v>5630</v>
      </c>
    </row>
    <row r="525" spans="1:4" x14ac:dyDescent="0.3">
      <c r="A525" t="s">
        <v>12813</v>
      </c>
      <c r="B525" t="s">
        <v>19045</v>
      </c>
      <c r="C525" s="4">
        <v>45753</v>
      </c>
      <c r="D525" t="s">
        <v>5630</v>
      </c>
    </row>
    <row r="526" spans="1:4" x14ac:dyDescent="0.3">
      <c r="A526" t="s">
        <v>7803</v>
      </c>
      <c r="B526" t="s">
        <v>19029</v>
      </c>
      <c r="C526" s="4">
        <v>45235</v>
      </c>
      <c r="D526" t="s">
        <v>5630</v>
      </c>
    </row>
    <row r="527" spans="1:4" x14ac:dyDescent="0.3">
      <c r="A527" t="s">
        <v>514</v>
      </c>
      <c r="B527" t="s">
        <v>19030</v>
      </c>
      <c r="C527" s="4">
        <v>45564</v>
      </c>
      <c r="D527" t="s">
        <v>5630</v>
      </c>
    </row>
    <row r="528" spans="1:4" x14ac:dyDescent="0.3">
      <c r="A528" t="s">
        <v>2320</v>
      </c>
      <c r="B528" t="s">
        <v>19029</v>
      </c>
      <c r="C528" s="4">
        <v>45480</v>
      </c>
      <c r="D528" t="s">
        <v>5630</v>
      </c>
    </row>
    <row r="529" spans="1:4" x14ac:dyDescent="0.3">
      <c r="A529" t="s">
        <v>1949</v>
      </c>
      <c r="B529" t="s">
        <v>19030</v>
      </c>
      <c r="C529" s="4">
        <v>43257</v>
      </c>
      <c r="D529" t="s">
        <v>5630</v>
      </c>
    </row>
    <row r="530" spans="1:4" x14ac:dyDescent="0.3">
      <c r="A530" t="s">
        <v>3132</v>
      </c>
      <c r="B530" t="s">
        <v>19029</v>
      </c>
      <c r="C530" s="4">
        <v>45193</v>
      </c>
      <c r="D530" t="s">
        <v>5630</v>
      </c>
    </row>
    <row r="531" spans="1:4" x14ac:dyDescent="0.3">
      <c r="A531" t="s">
        <v>5089</v>
      </c>
      <c r="B531" t="s">
        <v>19028</v>
      </c>
      <c r="C531" s="4">
        <v>39088</v>
      </c>
      <c r="D531" t="s">
        <v>5630</v>
      </c>
    </row>
    <row r="532" spans="1:4" x14ac:dyDescent="0.3">
      <c r="A532" t="s">
        <v>2434</v>
      </c>
      <c r="B532" t="s">
        <v>19030</v>
      </c>
      <c r="C532" s="4">
        <v>44186</v>
      </c>
      <c r="D532" t="s">
        <v>5630</v>
      </c>
    </row>
    <row r="533" spans="1:4" x14ac:dyDescent="0.3">
      <c r="A533" t="s">
        <v>10990</v>
      </c>
      <c r="B533" t="s">
        <v>19029</v>
      </c>
      <c r="C533" s="4">
        <v>43123</v>
      </c>
      <c r="D533" t="s">
        <v>5630</v>
      </c>
    </row>
    <row r="534" spans="1:4" x14ac:dyDescent="0.3">
      <c r="A534" t="s">
        <v>16352</v>
      </c>
      <c r="B534" t="s">
        <v>19033</v>
      </c>
      <c r="C534" s="4">
        <v>37255</v>
      </c>
      <c r="D534" t="s">
        <v>5630</v>
      </c>
    </row>
    <row r="535" spans="1:4" x14ac:dyDescent="0.3">
      <c r="A535" t="s">
        <v>13764</v>
      </c>
      <c r="B535" t="s">
        <v>19033</v>
      </c>
      <c r="C535" s="4">
        <v>45879</v>
      </c>
      <c r="D535" t="s">
        <v>5630</v>
      </c>
    </row>
    <row r="536" spans="1:4" x14ac:dyDescent="0.3">
      <c r="A536" t="s">
        <v>11359</v>
      </c>
      <c r="B536" t="s">
        <v>19029</v>
      </c>
      <c r="C536" s="4">
        <v>45620</v>
      </c>
      <c r="D536" t="s">
        <v>5630</v>
      </c>
    </row>
    <row r="537" spans="1:4" x14ac:dyDescent="0.3">
      <c r="A537" t="s">
        <v>7245</v>
      </c>
      <c r="B537" t="s">
        <v>19030</v>
      </c>
      <c r="C537" s="4">
        <v>39308</v>
      </c>
      <c r="D537" t="s">
        <v>5630</v>
      </c>
    </row>
    <row r="538" spans="1:4" x14ac:dyDescent="0.3">
      <c r="A538" t="s">
        <v>11001</v>
      </c>
      <c r="B538" t="s">
        <v>19030</v>
      </c>
      <c r="C538" s="4">
        <v>45200</v>
      </c>
      <c r="D538" t="s">
        <v>5630</v>
      </c>
    </row>
    <row r="539" spans="1:4" x14ac:dyDescent="0.3">
      <c r="A539" t="s">
        <v>18623</v>
      </c>
      <c r="B539" t="s">
        <v>19033</v>
      </c>
      <c r="C539" s="4">
        <v>43593</v>
      </c>
      <c r="D539" t="s">
        <v>5630</v>
      </c>
    </row>
    <row r="540" spans="1:4" x14ac:dyDescent="0.3">
      <c r="A540" t="s">
        <v>2637</v>
      </c>
      <c r="B540" t="s">
        <v>19034</v>
      </c>
      <c r="C540" s="4">
        <v>46061</v>
      </c>
      <c r="D540" t="s">
        <v>5630</v>
      </c>
    </row>
    <row r="541" spans="1:4" x14ac:dyDescent="0.3">
      <c r="A541" t="s">
        <v>19075</v>
      </c>
      <c r="B541" t="s">
        <v>19029</v>
      </c>
      <c r="C541" s="4">
        <v>32314</v>
      </c>
      <c r="D541" t="s">
        <v>19036</v>
      </c>
    </row>
    <row r="542" spans="1:4" x14ac:dyDescent="0.3">
      <c r="A542" t="s">
        <v>3807</v>
      </c>
      <c r="B542" t="s">
        <v>19030</v>
      </c>
      <c r="C542" s="4">
        <v>45963</v>
      </c>
      <c r="D542" t="s">
        <v>5630</v>
      </c>
    </row>
    <row r="543" spans="1:4" x14ac:dyDescent="0.3">
      <c r="A543" t="s">
        <v>13632</v>
      </c>
      <c r="B543" t="s">
        <v>19040</v>
      </c>
      <c r="C543" s="4">
        <v>40676</v>
      </c>
      <c r="D543" t="s">
        <v>5630</v>
      </c>
    </row>
    <row r="544" spans="1:4" x14ac:dyDescent="0.3">
      <c r="A544" t="s">
        <v>4263</v>
      </c>
      <c r="B544" t="s">
        <v>19032</v>
      </c>
      <c r="C544" s="4">
        <v>45963</v>
      </c>
      <c r="D544" t="s">
        <v>5630</v>
      </c>
    </row>
    <row r="545" spans="1:4" x14ac:dyDescent="0.3">
      <c r="A545" t="s">
        <v>3405</v>
      </c>
      <c r="B545" t="s">
        <v>19033</v>
      </c>
      <c r="C545" s="4">
        <v>44973</v>
      </c>
      <c r="D545" t="s">
        <v>5630</v>
      </c>
    </row>
    <row r="546" spans="1:4" x14ac:dyDescent="0.3">
      <c r="A546" t="s">
        <v>9021</v>
      </c>
      <c r="B546" t="s">
        <v>19030</v>
      </c>
      <c r="C546" s="4">
        <v>45403</v>
      </c>
      <c r="D546" t="s">
        <v>5630</v>
      </c>
    </row>
    <row r="547" spans="1:4" x14ac:dyDescent="0.3">
      <c r="A547" t="s">
        <v>4487</v>
      </c>
      <c r="B547" t="s">
        <v>19033</v>
      </c>
      <c r="C547" s="4">
        <v>45529</v>
      </c>
      <c r="D547" t="s">
        <v>5630</v>
      </c>
    </row>
    <row r="548" spans="1:4" x14ac:dyDescent="0.3">
      <c r="A548" t="s">
        <v>5102</v>
      </c>
      <c r="B548" t="s">
        <v>19028</v>
      </c>
      <c r="C548" s="4">
        <v>45928</v>
      </c>
      <c r="D548" t="s">
        <v>5630</v>
      </c>
    </row>
    <row r="549" spans="1:4" x14ac:dyDescent="0.3">
      <c r="A549" t="s">
        <v>17750</v>
      </c>
      <c r="B549" t="s">
        <v>19030</v>
      </c>
      <c r="C549" s="4">
        <v>45095</v>
      </c>
      <c r="D549" t="s">
        <v>5630</v>
      </c>
    </row>
    <row r="550" spans="1:4" x14ac:dyDescent="0.3">
      <c r="A550" t="s">
        <v>13783</v>
      </c>
      <c r="B550" t="s">
        <v>19029</v>
      </c>
      <c r="C550" s="4">
        <v>43014</v>
      </c>
      <c r="D550" t="s">
        <v>5630</v>
      </c>
    </row>
    <row r="551" spans="1:4" x14ac:dyDescent="0.3">
      <c r="A551" t="s">
        <v>2690</v>
      </c>
      <c r="B551" t="s">
        <v>19035</v>
      </c>
      <c r="C551" s="4">
        <v>46047</v>
      </c>
      <c r="D551" t="s">
        <v>5630</v>
      </c>
    </row>
    <row r="552" spans="1:4" x14ac:dyDescent="0.3">
      <c r="A552" t="s">
        <v>15305</v>
      </c>
      <c r="B552" t="s">
        <v>19029</v>
      </c>
      <c r="C552" s="4">
        <v>42009</v>
      </c>
      <c r="D552" t="s">
        <v>5630</v>
      </c>
    </row>
    <row r="553" spans="1:4" x14ac:dyDescent="0.3">
      <c r="A553" t="s">
        <v>5013</v>
      </c>
      <c r="B553" t="s">
        <v>19029</v>
      </c>
      <c r="C553" s="4">
        <v>45739</v>
      </c>
      <c r="D553" t="s">
        <v>5630</v>
      </c>
    </row>
    <row r="554" spans="1:4" x14ac:dyDescent="0.3">
      <c r="A554" t="s">
        <v>5447</v>
      </c>
      <c r="B554" t="s">
        <v>19029</v>
      </c>
      <c r="C554" s="4">
        <v>35716</v>
      </c>
      <c r="D554" t="s">
        <v>5630</v>
      </c>
    </row>
    <row r="555" spans="1:4" x14ac:dyDescent="0.3">
      <c r="A555" t="s">
        <v>282</v>
      </c>
      <c r="B555" t="s">
        <v>19070</v>
      </c>
      <c r="C555" s="4">
        <v>45816</v>
      </c>
      <c r="D555" t="s">
        <v>5630</v>
      </c>
    </row>
    <row r="556" spans="1:4" x14ac:dyDescent="0.3">
      <c r="A556" t="s">
        <v>2512</v>
      </c>
      <c r="B556" t="s">
        <v>19029</v>
      </c>
      <c r="C556" s="4">
        <v>45718</v>
      </c>
      <c r="D556" t="s">
        <v>5630</v>
      </c>
    </row>
    <row r="557" spans="1:4" x14ac:dyDescent="0.3">
      <c r="A557" t="s">
        <v>2448</v>
      </c>
      <c r="B557" t="s">
        <v>19033</v>
      </c>
      <c r="C557" s="4">
        <v>45627</v>
      </c>
      <c r="D557" t="s">
        <v>19036</v>
      </c>
    </row>
    <row r="558" spans="1:4" x14ac:dyDescent="0.3">
      <c r="A558" t="s">
        <v>3922</v>
      </c>
      <c r="B558" t="s">
        <v>19032</v>
      </c>
      <c r="C558" s="4">
        <v>44785</v>
      </c>
      <c r="D558" t="s">
        <v>5630</v>
      </c>
    </row>
    <row r="559" spans="1:4" x14ac:dyDescent="0.3">
      <c r="A559" t="s">
        <v>9035</v>
      </c>
      <c r="B559" t="s">
        <v>19028</v>
      </c>
      <c r="C559" s="4">
        <v>40931</v>
      </c>
      <c r="D559" t="s">
        <v>5630</v>
      </c>
    </row>
    <row r="560" spans="1:4" x14ac:dyDescent="0.3">
      <c r="A560" t="s">
        <v>7637</v>
      </c>
      <c r="B560" t="s">
        <v>19033</v>
      </c>
      <c r="C560" s="4">
        <v>33451</v>
      </c>
      <c r="D560" t="s">
        <v>5630</v>
      </c>
    </row>
    <row r="561" spans="1:4" x14ac:dyDescent="0.3">
      <c r="A561" t="s">
        <v>1782</v>
      </c>
      <c r="B561" t="s">
        <v>19029</v>
      </c>
      <c r="C561" s="4">
        <v>44728</v>
      </c>
      <c r="D561" t="s">
        <v>5630</v>
      </c>
    </row>
    <row r="562" spans="1:4" x14ac:dyDescent="0.3">
      <c r="A562" t="s">
        <v>636</v>
      </c>
      <c r="B562" t="s">
        <v>19029</v>
      </c>
      <c r="C562" s="4">
        <v>45865</v>
      </c>
      <c r="D562" t="s">
        <v>5630</v>
      </c>
    </row>
    <row r="563" spans="1:4" x14ac:dyDescent="0.3">
      <c r="A563" t="s">
        <v>13531</v>
      </c>
      <c r="B563" t="s">
        <v>19029</v>
      </c>
      <c r="C563" s="4">
        <v>45515</v>
      </c>
      <c r="D563" t="s">
        <v>5630</v>
      </c>
    </row>
    <row r="564" spans="1:4" x14ac:dyDescent="0.3">
      <c r="A564" t="s">
        <v>13981</v>
      </c>
      <c r="B564" t="s">
        <v>19033</v>
      </c>
      <c r="C564" s="4">
        <v>45795</v>
      </c>
      <c r="D564" t="s">
        <v>5630</v>
      </c>
    </row>
    <row r="565" spans="1:4" x14ac:dyDescent="0.3">
      <c r="A565" t="s">
        <v>15675</v>
      </c>
      <c r="B565" t="s">
        <v>19034</v>
      </c>
      <c r="C565" s="4">
        <v>46033</v>
      </c>
      <c r="D565" t="s">
        <v>5630</v>
      </c>
    </row>
    <row r="566" spans="1:4" x14ac:dyDescent="0.3">
      <c r="A566" t="s">
        <v>18280</v>
      </c>
      <c r="B566" t="s">
        <v>19030</v>
      </c>
      <c r="C566" s="4">
        <v>39364</v>
      </c>
      <c r="D566" t="s">
        <v>5630</v>
      </c>
    </row>
    <row r="567" spans="1:4" x14ac:dyDescent="0.3">
      <c r="A567" t="s">
        <v>11964</v>
      </c>
      <c r="B567" t="s">
        <v>19029</v>
      </c>
      <c r="C567" s="4">
        <v>45914</v>
      </c>
      <c r="D567" t="s">
        <v>5630</v>
      </c>
    </row>
    <row r="568" spans="1:4" x14ac:dyDescent="0.3">
      <c r="A568" t="s">
        <v>1188</v>
      </c>
      <c r="B568" t="s">
        <v>19029</v>
      </c>
      <c r="C568" s="4">
        <v>45137</v>
      </c>
      <c r="D568" t="s">
        <v>5630</v>
      </c>
    </row>
    <row r="569" spans="1:4" x14ac:dyDescent="0.3">
      <c r="A569" t="s">
        <v>465</v>
      </c>
      <c r="B569" t="s">
        <v>19030</v>
      </c>
      <c r="C569" s="4">
        <v>45900</v>
      </c>
      <c r="D569" t="s">
        <v>5630</v>
      </c>
    </row>
    <row r="570" spans="1:4" x14ac:dyDescent="0.3">
      <c r="A570" t="s">
        <v>12615</v>
      </c>
      <c r="B570" t="s">
        <v>19032</v>
      </c>
      <c r="C570" s="4">
        <v>45389</v>
      </c>
      <c r="D570" t="s">
        <v>5630</v>
      </c>
    </row>
    <row r="571" spans="1:4" x14ac:dyDescent="0.3">
      <c r="A571" t="s">
        <v>1066</v>
      </c>
      <c r="B571" t="s">
        <v>19029</v>
      </c>
      <c r="C571" s="4">
        <v>42194</v>
      </c>
      <c r="D571" t="s">
        <v>5630</v>
      </c>
    </row>
    <row r="572" spans="1:4" x14ac:dyDescent="0.3">
      <c r="A572" t="s">
        <v>1432</v>
      </c>
      <c r="B572" t="s">
        <v>19029</v>
      </c>
      <c r="C572" s="4">
        <v>43066</v>
      </c>
      <c r="D572" t="s">
        <v>5630</v>
      </c>
    </row>
    <row r="573" spans="1:4" x14ac:dyDescent="0.3">
      <c r="A573" t="s">
        <v>19076</v>
      </c>
      <c r="B573" t="s">
        <v>19032</v>
      </c>
      <c r="C573" s="4">
        <v>45739</v>
      </c>
      <c r="D573" t="s">
        <v>19036</v>
      </c>
    </row>
    <row r="574" spans="1:4" x14ac:dyDescent="0.3">
      <c r="A574" t="s">
        <v>18399</v>
      </c>
      <c r="B574" t="s">
        <v>19040</v>
      </c>
      <c r="C574" s="4">
        <v>34408</v>
      </c>
      <c r="D574" t="s">
        <v>5630</v>
      </c>
    </row>
    <row r="575" spans="1:4" x14ac:dyDescent="0.3">
      <c r="A575" t="s">
        <v>11120</v>
      </c>
      <c r="B575" t="s">
        <v>19029</v>
      </c>
      <c r="C575" s="4">
        <v>41512</v>
      </c>
      <c r="D575" t="s">
        <v>5630</v>
      </c>
    </row>
    <row r="576" spans="1:4" x14ac:dyDescent="0.3">
      <c r="A576" t="s">
        <v>4603</v>
      </c>
      <c r="B576" t="s">
        <v>19032</v>
      </c>
      <c r="C576" s="4">
        <v>43388</v>
      </c>
      <c r="D576" t="s">
        <v>5630</v>
      </c>
    </row>
    <row r="577" spans="1:4" x14ac:dyDescent="0.3">
      <c r="A577" t="s">
        <v>17597</v>
      </c>
      <c r="B577" t="s">
        <v>19034</v>
      </c>
      <c r="C577" s="4">
        <v>45963</v>
      </c>
      <c r="D577" t="s">
        <v>5630</v>
      </c>
    </row>
    <row r="578" spans="1:4" x14ac:dyDescent="0.3">
      <c r="A578" t="s">
        <v>18143</v>
      </c>
      <c r="B578" t="s">
        <v>19029</v>
      </c>
      <c r="C578" s="4">
        <v>43159</v>
      </c>
      <c r="D578" t="s">
        <v>5630</v>
      </c>
    </row>
    <row r="579" spans="1:4" x14ac:dyDescent="0.3">
      <c r="A579" t="s">
        <v>2625</v>
      </c>
      <c r="B579" t="s">
        <v>19029</v>
      </c>
      <c r="C579" s="4">
        <v>35103</v>
      </c>
      <c r="D579" t="s">
        <v>5630</v>
      </c>
    </row>
    <row r="580" spans="1:4" x14ac:dyDescent="0.3">
      <c r="A580" t="s">
        <v>212</v>
      </c>
      <c r="B580" t="s">
        <v>19029</v>
      </c>
      <c r="C580" s="4">
        <v>30613</v>
      </c>
      <c r="D580" t="s">
        <v>5630</v>
      </c>
    </row>
    <row r="581" spans="1:4" x14ac:dyDescent="0.3">
      <c r="A581" t="s">
        <v>4775</v>
      </c>
      <c r="B581" t="s">
        <v>19029</v>
      </c>
      <c r="C581" s="4">
        <v>34757</v>
      </c>
      <c r="D581" t="s">
        <v>5630</v>
      </c>
    </row>
    <row r="582" spans="1:4" x14ac:dyDescent="0.3">
      <c r="A582" t="s">
        <v>19077</v>
      </c>
      <c r="B582" t="s">
        <v>19033</v>
      </c>
      <c r="C582" s="4">
        <v>45872</v>
      </c>
      <c r="D582" t="s">
        <v>19054</v>
      </c>
    </row>
    <row r="583" spans="1:4" x14ac:dyDescent="0.3">
      <c r="A583" t="s">
        <v>14375</v>
      </c>
      <c r="B583" t="s">
        <v>19029</v>
      </c>
      <c r="C583" s="4">
        <v>39482</v>
      </c>
      <c r="D583" t="s">
        <v>5630</v>
      </c>
    </row>
    <row r="584" spans="1:4" x14ac:dyDescent="0.3">
      <c r="A584" t="s">
        <v>8144</v>
      </c>
      <c r="B584" t="s">
        <v>19030</v>
      </c>
      <c r="C584" s="4">
        <v>42877</v>
      </c>
      <c r="D584" t="s">
        <v>5630</v>
      </c>
    </row>
    <row r="585" spans="1:4" x14ac:dyDescent="0.3">
      <c r="A585" t="s">
        <v>304</v>
      </c>
      <c r="B585" t="s">
        <v>19030</v>
      </c>
      <c r="C585" s="4">
        <v>45893</v>
      </c>
      <c r="D585" t="s">
        <v>5630</v>
      </c>
    </row>
    <row r="586" spans="1:4" x14ac:dyDescent="0.3">
      <c r="A586" t="s">
        <v>18787</v>
      </c>
      <c r="B586" t="s">
        <v>19030</v>
      </c>
      <c r="C586" s="4">
        <v>45942</v>
      </c>
      <c r="D586" t="s">
        <v>5630</v>
      </c>
    </row>
    <row r="587" spans="1:4" x14ac:dyDescent="0.3">
      <c r="A587" t="s">
        <v>17781</v>
      </c>
      <c r="B587" t="s">
        <v>19031</v>
      </c>
      <c r="C587" s="4">
        <v>44739</v>
      </c>
      <c r="D587" t="s">
        <v>5630</v>
      </c>
    </row>
    <row r="588" spans="1:4" x14ac:dyDescent="0.3">
      <c r="A588" t="s">
        <v>5151</v>
      </c>
      <c r="B588" t="s">
        <v>19044</v>
      </c>
      <c r="C588" s="4">
        <v>46005</v>
      </c>
      <c r="D588" t="s">
        <v>5630</v>
      </c>
    </row>
    <row r="589" spans="1:4" x14ac:dyDescent="0.3">
      <c r="A589" t="s">
        <v>3103</v>
      </c>
      <c r="B589" t="s">
        <v>19029</v>
      </c>
      <c r="C589" s="4">
        <v>45921</v>
      </c>
      <c r="D589" t="s">
        <v>5630</v>
      </c>
    </row>
    <row r="590" spans="1:4" x14ac:dyDescent="0.3">
      <c r="A590" t="s">
        <v>16379</v>
      </c>
      <c r="B590" t="s">
        <v>19029</v>
      </c>
      <c r="C590" s="4">
        <v>39874</v>
      </c>
      <c r="D590" t="s">
        <v>5630</v>
      </c>
    </row>
    <row r="591" spans="1:4" x14ac:dyDescent="0.3">
      <c r="A591" t="s">
        <v>11484</v>
      </c>
      <c r="B591" t="s">
        <v>19035</v>
      </c>
      <c r="C591" s="4">
        <v>46075</v>
      </c>
      <c r="D591" t="s">
        <v>5630</v>
      </c>
    </row>
    <row r="592" spans="1:4" x14ac:dyDescent="0.3">
      <c r="A592" t="s">
        <v>8918</v>
      </c>
      <c r="B592" t="s">
        <v>19033</v>
      </c>
      <c r="C592" s="4">
        <v>45613</v>
      </c>
      <c r="D592" t="s">
        <v>5630</v>
      </c>
    </row>
    <row r="593" spans="1:4" x14ac:dyDescent="0.3">
      <c r="A593" t="s">
        <v>5948</v>
      </c>
      <c r="B593" t="s">
        <v>19030</v>
      </c>
      <c r="C593" s="4">
        <v>44034</v>
      </c>
      <c r="D593" t="s">
        <v>5630</v>
      </c>
    </row>
    <row r="594" spans="1:4" x14ac:dyDescent="0.3">
      <c r="A594" t="s">
        <v>6759</v>
      </c>
      <c r="B594" t="s">
        <v>19033</v>
      </c>
      <c r="C594" s="4">
        <v>42528</v>
      </c>
      <c r="D594" t="s">
        <v>5630</v>
      </c>
    </row>
    <row r="595" spans="1:4" x14ac:dyDescent="0.3">
      <c r="A595" t="s">
        <v>10805</v>
      </c>
      <c r="B595" t="s">
        <v>19030</v>
      </c>
      <c r="C595" s="4">
        <v>45249</v>
      </c>
      <c r="D595" t="s">
        <v>5630</v>
      </c>
    </row>
    <row r="596" spans="1:4" x14ac:dyDescent="0.3">
      <c r="A596" t="s">
        <v>12891</v>
      </c>
      <c r="B596" t="s">
        <v>19029</v>
      </c>
      <c r="C596" s="4">
        <v>44357</v>
      </c>
      <c r="D596" t="s">
        <v>5630</v>
      </c>
    </row>
    <row r="597" spans="1:4" x14ac:dyDescent="0.3">
      <c r="A597" t="s">
        <v>4173</v>
      </c>
      <c r="B597" t="s">
        <v>19034</v>
      </c>
      <c r="C597" s="4">
        <v>46047</v>
      </c>
      <c r="D597" t="s">
        <v>5630</v>
      </c>
    </row>
    <row r="598" spans="1:4" x14ac:dyDescent="0.3">
      <c r="A598" t="s">
        <v>6489</v>
      </c>
      <c r="B598" t="s">
        <v>19045</v>
      </c>
      <c r="C598" s="4">
        <v>44056</v>
      </c>
      <c r="D598" t="s">
        <v>5630</v>
      </c>
    </row>
    <row r="599" spans="1:4" x14ac:dyDescent="0.3">
      <c r="A599" t="s">
        <v>12785</v>
      </c>
      <c r="B599" t="s">
        <v>19034</v>
      </c>
      <c r="C599" s="4">
        <v>46061</v>
      </c>
      <c r="D599" t="s">
        <v>5630</v>
      </c>
    </row>
    <row r="600" spans="1:4" x14ac:dyDescent="0.3">
      <c r="A600" t="s">
        <v>19079</v>
      </c>
      <c r="B600" t="s">
        <v>19030</v>
      </c>
      <c r="C600" s="4">
        <v>44560</v>
      </c>
      <c r="D600" t="s">
        <v>19036</v>
      </c>
    </row>
    <row r="601" spans="1:4" x14ac:dyDescent="0.3">
      <c r="A601" t="s">
        <v>2042</v>
      </c>
      <c r="B601" t="s">
        <v>19030</v>
      </c>
      <c r="C601" s="4">
        <v>45998</v>
      </c>
      <c r="D601" t="s">
        <v>5630</v>
      </c>
    </row>
    <row r="602" spans="1:4" x14ac:dyDescent="0.3">
      <c r="A602" t="s">
        <v>12635</v>
      </c>
      <c r="B602" t="s">
        <v>19033</v>
      </c>
      <c r="C602" s="4">
        <v>45851</v>
      </c>
      <c r="D602" t="s">
        <v>5630</v>
      </c>
    </row>
    <row r="603" spans="1:4" x14ac:dyDescent="0.3">
      <c r="A603" t="s">
        <v>10034</v>
      </c>
      <c r="B603" t="s">
        <v>19030</v>
      </c>
      <c r="C603" s="4">
        <v>46026</v>
      </c>
      <c r="D603" t="s">
        <v>5630</v>
      </c>
    </row>
    <row r="604" spans="1:4" x14ac:dyDescent="0.3">
      <c r="A604" t="s">
        <v>9357</v>
      </c>
      <c r="B604" t="s">
        <v>19033</v>
      </c>
      <c r="C604" s="4">
        <v>41127</v>
      </c>
      <c r="D604" t="s">
        <v>5630</v>
      </c>
    </row>
    <row r="605" spans="1:4" x14ac:dyDescent="0.3">
      <c r="A605" t="s">
        <v>237</v>
      </c>
      <c r="B605" t="s">
        <v>19029</v>
      </c>
      <c r="C605" s="4">
        <v>44602</v>
      </c>
      <c r="D605" t="s">
        <v>5630</v>
      </c>
    </row>
    <row r="606" spans="1:4" x14ac:dyDescent="0.3">
      <c r="A606" t="s">
        <v>17677</v>
      </c>
      <c r="B606" t="s">
        <v>19029</v>
      </c>
      <c r="C606" s="4">
        <v>37963</v>
      </c>
      <c r="D606" t="s">
        <v>5630</v>
      </c>
    </row>
    <row r="607" spans="1:4" x14ac:dyDescent="0.3">
      <c r="A607" t="s">
        <v>7044</v>
      </c>
      <c r="B607" t="s">
        <v>19029</v>
      </c>
      <c r="C607" s="4">
        <v>38464</v>
      </c>
      <c r="D607" t="s">
        <v>5630</v>
      </c>
    </row>
    <row r="608" spans="1:4" x14ac:dyDescent="0.3">
      <c r="A608" t="s">
        <v>19078</v>
      </c>
      <c r="B608" t="s">
        <v>19033</v>
      </c>
      <c r="C608" s="4">
        <v>41884</v>
      </c>
      <c r="D608" t="s">
        <v>19036</v>
      </c>
    </row>
    <row r="609" spans="1:4" x14ac:dyDescent="0.3">
      <c r="A609" t="s">
        <v>6555</v>
      </c>
      <c r="B609" t="s">
        <v>19029</v>
      </c>
      <c r="C609" s="4">
        <v>44644</v>
      </c>
      <c r="D609" t="s">
        <v>5630</v>
      </c>
    </row>
    <row r="610" spans="1:4" x14ac:dyDescent="0.3">
      <c r="A610" t="s">
        <v>9197</v>
      </c>
      <c r="B610" t="s">
        <v>19030</v>
      </c>
      <c r="C610" s="4">
        <v>43105</v>
      </c>
      <c r="D610" t="s">
        <v>5630</v>
      </c>
    </row>
    <row r="611" spans="1:4" x14ac:dyDescent="0.3">
      <c r="A611" t="s">
        <v>17464</v>
      </c>
      <c r="B611" t="s">
        <v>19030</v>
      </c>
      <c r="C611" s="4">
        <v>38845</v>
      </c>
      <c r="D611" t="s">
        <v>5630</v>
      </c>
    </row>
    <row r="612" spans="1:4" x14ac:dyDescent="0.3">
      <c r="A612" t="s">
        <v>14870</v>
      </c>
      <c r="B612" t="s">
        <v>19032</v>
      </c>
      <c r="C612" s="4">
        <v>45921</v>
      </c>
      <c r="D612" t="s">
        <v>5630</v>
      </c>
    </row>
    <row r="613" spans="1:4" x14ac:dyDescent="0.3">
      <c r="A613" t="s">
        <v>4731</v>
      </c>
      <c r="B613" t="s">
        <v>19029</v>
      </c>
      <c r="C613" s="4">
        <v>38481</v>
      </c>
      <c r="D613" t="s">
        <v>5630</v>
      </c>
    </row>
    <row r="614" spans="1:4" x14ac:dyDescent="0.3">
      <c r="A614" t="s">
        <v>15588</v>
      </c>
      <c r="B614" t="s">
        <v>19029</v>
      </c>
      <c r="C614" s="4">
        <v>36829</v>
      </c>
      <c r="D614" t="s">
        <v>5630</v>
      </c>
    </row>
    <row r="615" spans="1:4" x14ac:dyDescent="0.3">
      <c r="A615" t="s">
        <v>4813</v>
      </c>
      <c r="B615" t="s">
        <v>19030</v>
      </c>
      <c r="C615" s="4">
        <v>44763</v>
      </c>
      <c r="D615" t="s">
        <v>5630</v>
      </c>
    </row>
    <row r="616" spans="1:4" x14ac:dyDescent="0.3">
      <c r="A616" t="s">
        <v>10929</v>
      </c>
      <c r="B616" t="s">
        <v>19030</v>
      </c>
      <c r="C616" s="4">
        <v>41430</v>
      </c>
      <c r="D616" t="s">
        <v>5630</v>
      </c>
    </row>
    <row r="617" spans="1:4" x14ac:dyDescent="0.3">
      <c r="A617" t="s">
        <v>14745</v>
      </c>
      <c r="B617" t="s">
        <v>19029</v>
      </c>
      <c r="C617" s="4">
        <v>45774</v>
      </c>
      <c r="D617" t="s">
        <v>5630</v>
      </c>
    </row>
    <row r="618" spans="1:4" x14ac:dyDescent="0.3">
      <c r="A618" t="s">
        <v>2146</v>
      </c>
      <c r="B618" t="s">
        <v>19030</v>
      </c>
      <c r="C618" s="4">
        <v>45928</v>
      </c>
      <c r="D618" t="s">
        <v>5630</v>
      </c>
    </row>
    <row r="619" spans="1:4" x14ac:dyDescent="0.3">
      <c r="A619" t="s">
        <v>19082</v>
      </c>
      <c r="B619" t="s">
        <v>19039</v>
      </c>
      <c r="C619" s="4">
        <v>35892</v>
      </c>
      <c r="D619" t="s">
        <v>19036</v>
      </c>
    </row>
    <row r="620" spans="1:4" x14ac:dyDescent="0.3">
      <c r="A620" t="s">
        <v>19080</v>
      </c>
      <c r="B620" t="s">
        <v>19030</v>
      </c>
      <c r="C620" s="4">
        <v>37802</v>
      </c>
      <c r="D620" t="s">
        <v>19054</v>
      </c>
    </row>
    <row r="621" spans="1:4" x14ac:dyDescent="0.3">
      <c r="A621" t="s">
        <v>5857</v>
      </c>
      <c r="B621" t="s">
        <v>19030</v>
      </c>
      <c r="C621" s="4">
        <v>45949</v>
      </c>
      <c r="D621" t="s">
        <v>5630</v>
      </c>
    </row>
    <row r="622" spans="1:4" x14ac:dyDescent="0.3">
      <c r="A622" t="s">
        <v>13292</v>
      </c>
      <c r="B622" t="s">
        <v>19029</v>
      </c>
      <c r="C622" s="4">
        <v>38845</v>
      </c>
      <c r="D622" t="s">
        <v>5630</v>
      </c>
    </row>
    <row r="623" spans="1:4" x14ac:dyDescent="0.3">
      <c r="A623" t="s">
        <v>17985</v>
      </c>
      <c r="B623" t="s">
        <v>19030</v>
      </c>
      <c r="C623" s="4">
        <v>37115</v>
      </c>
      <c r="D623" t="s">
        <v>5630</v>
      </c>
    </row>
    <row r="624" spans="1:4" x14ac:dyDescent="0.3">
      <c r="A624" t="s">
        <v>1638</v>
      </c>
      <c r="B624" t="s">
        <v>19032</v>
      </c>
      <c r="C624" s="4">
        <v>45977</v>
      </c>
      <c r="D624" t="s">
        <v>5630</v>
      </c>
    </row>
    <row r="625" spans="1:4" x14ac:dyDescent="0.3">
      <c r="A625" t="s">
        <v>9241</v>
      </c>
      <c r="B625" t="s">
        <v>19029</v>
      </c>
      <c r="C625" s="4">
        <v>45942</v>
      </c>
      <c r="D625" t="s">
        <v>5630</v>
      </c>
    </row>
    <row r="626" spans="1:4" x14ac:dyDescent="0.3">
      <c r="A626" t="s">
        <v>16318</v>
      </c>
      <c r="B626" t="s">
        <v>19033</v>
      </c>
      <c r="C626" s="4">
        <v>45550</v>
      </c>
      <c r="D626" t="s">
        <v>5630</v>
      </c>
    </row>
    <row r="627" spans="1:4" x14ac:dyDescent="0.3">
      <c r="A627" t="s">
        <v>19081</v>
      </c>
      <c r="B627" t="s">
        <v>19030</v>
      </c>
      <c r="C627" s="4">
        <v>44735</v>
      </c>
      <c r="D627" t="s">
        <v>19036</v>
      </c>
    </row>
    <row r="628" spans="1:4" x14ac:dyDescent="0.3">
      <c r="A628" t="s">
        <v>8733</v>
      </c>
      <c r="B628" t="s">
        <v>19028</v>
      </c>
      <c r="C628" s="4">
        <v>44307</v>
      </c>
      <c r="D628" t="s">
        <v>5630</v>
      </c>
    </row>
    <row r="629" spans="1:4" x14ac:dyDescent="0.3">
      <c r="A629" t="s">
        <v>5372</v>
      </c>
      <c r="B629" t="s">
        <v>19034</v>
      </c>
      <c r="C629" s="4">
        <v>46040</v>
      </c>
      <c r="D629" t="s">
        <v>5630</v>
      </c>
    </row>
    <row r="630" spans="1:4" x14ac:dyDescent="0.3">
      <c r="A630" t="s">
        <v>17167</v>
      </c>
      <c r="B630" t="s">
        <v>19034</v>
      </c>
      <c r="C630" s="4">
        <v>46075</v>
      </c>
      <c r="D630" t="s">
        <v>5630</v>
      </c>
    </row>
    <row r="631" spans="1:4" x14ac:dyDescent="0.3">
      <c r="A631" t="s">
        <v>1615</v>
      </c>
      <c r="B631" t="s">
        <v>19029</v>
      </c>
      <c r="C631" s="4">
        <v>45256</v>
      </c>
      <c r="D631" t="s">
        <v>5630</v>
      </c>
    </row>
    <row r="632" spans="1:4" x14ac:dyDescent="0.3">
      <c r="A632" t="s">
        <v>12231</v>
      </c>
      <c r="B632" t="s">
        <v>19030</v>
      </c>
      <c r="C632" s="4">
        <v>44034</v>
      </c>
      <c r="D632" t="s">
        <v>5630</v>
      </c>
    </row>
    <row r="633" spans="1:4" x14ac:dyDescent="0.3">
      <c r="A633" t="s">
        <v>19083</v>
      </c>
      <c r="B633" t="s">
        <v>19030</v>
      </c>
      <c r="C633" s="4">
        <v>45907</v>
      </c>
      <c r="D633" t="s">
        <v>19036</v>
      </c>
    </row>
    <row r="634" spans="1:4" x14ac:dyDescent="0.3">
      <c r="A634" t="s">
        <v>12943</v>
      </c>
      <c r="B634" t="s">
        <v>136</v>
      </c>
      <c r="C634" s="4">
        <v>30593</v>
      </c>
      <c r="D634" t="s">
        <v>5630</v>
      </c>
    </row>
    <row r="635" spans="1:4" x14ac:dyDescent="0.3">
      <c r="A635" t="s">
        <v>9606</v>
      </c>
      <c r="B635" t="s">
        <v>19030</v>
      </c>
      <c r="C635" s="4">
        <v>45956</v>
      </c>
      <c r="D635" t="s">
        <v>19036</v>
      </c>
    </row>
    <row r="636" spans="1:4" x14ac:dyDescent="0.3">
      <c r="A636" t="s">
        <v>5739</v>
      </c>
      <c r="B636" t="s">
        <v>19028</v>
      </c>
      <c r="C636" s="4">
        <v>40689</v>
      </c>
      <c r="D636" t="s">
        <v>5630</v>
      </c>
    </row>
    <row r="637" spans="1:4" x14ac:dyDescent="0.3">
      <c r="A637" t="s">
        <v>17368</v>
      </c>
      <c r="B637" t="s">
        <v>19030</v>
      </c>
      <c r="C637" s="4">
        <v>45221</v>
      </c>
      <c r="D637" t="s">
        <v>5630</v>
      </c>
    </row>
    <row r="638" spans="1:4" x14ac:dyDescent="0.3">
      <c r="A638" t="s">
        <v>5987</v>
      </c>
      <c r="B638" t="s">
        <v>19028</v>
      </c>
      <c r="C638" s="4">
        <v>36350</v>
      </c>
      <c r="D638" t="s">
        <v>5630</v>
      </c>
    </row>
    <row r="639" spans="1:4" x14ac:dyDescent="0.3">
      <c r="A639" t="s">
        <v>15295</v>
      </c>
      <c r="B639" t="s">
        <v>19033</v>
      </c>
      <c r="C639" s="4">
        <v>45872</v>
      </c>
      <c r="D639" t="s">
        <v>5630</v>
      </c>
    </row>
    <row r="640" spans="1:4" x14ac:dyDescent="0.3">
      <c r="A640" t="s">
        <v>6066</v>
      </c>
      <c r="B640" t="s">
        <v>19030</v>
      </c>
      <c r="C640" s="4">
        <v>45970</v>
      </c>
      <c r="D640" t="s">
        <v>5630</v>
      </c>
    </row>
    <row r="641" spans="1:4" x14ac:dyDescent="0.3">
      <c r="A641" t="s">
        <v>11513</v>
      </c>
      <c r="B641" t="s">
        <v>19030</v>
      </c>
      <c r="C641" s="4">
        <v>39531</v>
      </c>
      <c r="D641" t="s">
        <v>5630</v>
      </c>
    </row>
    <row r="642" spans="1:4" x14ac:dyDescent="0.3">
      <c r="A642" t="s">
        <v>3341</v>
      </c>
      <c r="B642" t="s">
        <v>19034</v>
      </c>
      <c r="C642" s="4">
        <v>46026</v>
      </c>
      <c r="D642" t="s">
        <v>5630</v>
      </c>
    </row>
    <row r="643" spans="1:4" x14ac:dyDescent="0.3">
      <c r="A643" t="s">
        <v>3590</v>
      </c>
      <c r="B643" t="s">
        <v>19030</v>
      </c>
      <c r="C643" s="4">
        <v>45949</v>
      </c>
      <c r="D643" t="s">
        <v>5630</v>
      </c>
    </row>
    <row r="644" spans="1:4" x14ac:dyDescent="0.3">
      <c r="A644" t="s">
        <v>13145</v>
      </c>
      <c r="B644" t="s">
        <v>19029</v>
      </c>
      <c r="C644" s="4">
        <v>41162</v>
      </c>
      <c r="D644" t="s">
        <v>5630</v>
      </c>
    </row>
    <row r="645" spans="1:4" x14ac:dyDescent="0.3">
      <c r="A645" t="s">
        <v>10510</v>
      </c>
      <c r="B645" t="s">
        <v>19029</v>
      </c>
      <c r="C645" s="4">
        <v>38103</v>
      </c>
      <c r="D645" t="s">
        <v>5630</v>
      </c>
    </row>
    <row r="646" spans="1:4" x14ac:dyDescent="0.3">
      <c r="A646" t="s">
        <v>10609</v>
      </c>
      <c r="B646" t="s">
        <v>19032</v>
      </c>
      <c r="C646" s="4">
        <v>35929</v>
      </c>
      <c r="D646" t="s">
        <v>5630</v>
      </c>
    </row>
    <row r="647" spans="1:4" x14ac:dyDescent="0.3">
      <c r="A647" t="s">
        <v>15177</v>
      </c>
      <c r="B647" t="s">
        <v>19034</v>
      </c>
      <c r="C647" s="4">
        <v>46068</v>
      </c>
      <c r="D647" t="s">
        <v>5630</v>
      </c>
    </row>
    <row r="648" spans="1:4" x14ac:dyDescent="0.3">
      <c r="A648" t="s">
        <v>19084</v>
      </c>
      <c r="B648" t="s">
        <v>19039</v>
      </c>
      <c r="C648" s="4">
        <v>44994</v>
      </c>
      <c r="D648" t="s">
        <v>19036</v>
      </c>
    </row>
    <row r="649" spans="1:4" x14ac:dyDescent="0.3">
      <c r="A649" t="s">
        <v>3003</v>
      </c>
      <c r="B649" t="s">
        <v>19029</v>
      </c>
      <c r="C649" s="4">
        <v>45725</v>
      </c>
      <c r="D649" t="s">
        <v>5630</v>
      </c>
    </row>
    <row r="650" spans="1:4" x14ac:dyDescent="0.3">
      <c r="A650" t="s">
        <v>11990</v>
      </c>
      <c r="B650" t="s">
        <v>19034</v>
      </c>
      <c r="C650" s="4">
        <v>46068</v>
      </c>
      <c r="D650" t="s">
        <v>5630</v>
      </c>
    </row>
    <row r="651" spans="1:4" x14ac:dyDescent="0.3">
      <c r="A651" t="s">
        <v>6866</v>
      </c>
      <c r="B651" t="s">
        <v>19028</v>
      </c>
      <c r="C651" s="4">
        <v>39568</v>
      </c>
      <c r="D651" t="s">
        <v>5630</v>
      </c>
    </row>
    <row r="652" spans="1:4" x14ac:dyDescent="0.3">
      <c r="A652" t="s">
        <v>18457</v>
      </c>
      <c r="B652" t="s">
        <v>19030</v>
      </c>
      <c r="C652" s="4">
        <v>44062</v>
      </c>
      <c r="D652" t="s">
        <v>5630</v>
      </c>
    </row>
    <row r="653" spans="1:4" x14ac:dyDescent="0.3">
      <c r="A653" t="s">
        <v>13422</v>
      </c>
      <c r="B653" t="s">
        <v>19030</v>
      </c>
      <c r="C653" s="4">
        <v>31328</v>
      </c>
      <c r="D653" t="s">
        <v>5630</v>
      </c>
    </row>
    <row r="654" spans="1:4" x14ac:dyDescent="0.3">
      <c r="A654" t="s">
        <v>1775</v>
      </c>
      <c r="B654" t="s">
        <v>19029</v>
      </c>
      <c r="C654" s="4">
        <v>45956</v>
      </c>
      <c r="D654" t="s">
        <v>5630</v>
      </c>
    </row>
    <row r="655" spans="1:4" x14ac:dyDescent="0.3">
      <c r="A655" t="s">
        <v>6355</v>
      </c>
      <c r="B655" t="s">
        <v>19029</v>
      </c>
      <c r="C655" s="4">
        <v>34387</v>
      </c>
      <c r="D655" t="s">
        <v>5630</v>
      </c>
    </row>
    <row r="656" spans="1:4" x14ac:dyDescent="0.3">
      <c r="A656" t="s">
        <v>5870</v>
      </c>
      <c r="B656" t="s">
        <v>19029</v>
      </c>
      <c r="C656" s="4">
        <v>37882</v>
      </c>
      <c r="D656" t="s">
        <v>5630</v>
      </c>
    </row>
    <row r="657" spans="1:4" x14ac:dyDescent="0.3">
      <c r="A657" t="s">
        <v>11249</v>
      </c>
      <c r="B657" t="s">
        <v>19039</v>
      </c>
      <c r="C657" s="4">
        <v>32216</v>
      </c>
      <c r="D657" t="s">
        <v>5630</v>
      </c>
    </row>
    <row r="658" spans="1:4" x14ac:dyDescent="0.3">
      <c r="A658" t="s">
        <v>19085</v>
      </c>
      <c r="B658" t="s">
        <v>19029</v>
      </c>
      <c r="C658" s="4">
        <v>44306</v>
      </c>
      <c r="D658" t="s">
        <v>19036</v>
      </c>
    </row>
    <row r="659" spans="1:4" x14ac:dyDescent="0.3">
      <c r="A659" t="s">
        <v>9940</v>
      </c>
      <c r="B659" t="s">
        <v>19030</v>
      </c>
      <c r="C659" s="4">
        <v>44623</v>
      </c>
      <c r="D659" t="s">
        <v>5630</v>
      </c>
    </row>
    <row r="660" spans="1:4" x14ac:dyDescent="0.3">
      <c r="A660" t="s">
        <v>15222</v>
      </c>
      <c r="B660" t="s">
        <v>19029</v>
      </c>
      <c r="C660" s="4">
        <v>36563</v>
      </c>
      <c r="D660" t="s">
        <v>5630</v>
      </c>
    </row>
    <row r="661" spans="1:4" x14ac:dyDescent="0.3">
      <c r="A661" t="s">
        <v>1879</v>
      </c>
      <c r="B661" t="s">
        <v>19029</v>
      </c>
      <c r="C661" s="4">
        <v>24944</v>
      </c>
      <c r="D661" t="s">
        <v>5630</v>
      </c>
    </row>
    <row r="662" spans="1:4" x14ac:dyDescent="0.3">
      <c r="A662" t="s">
        <v>14092</v>
      </c>
      <c r="B662" t="s">
        <v>19040</v>
      </c>
      <c r="C662" s="4">
        <v>35730</v>
      </c>
      <c r="D662" t="s">
        <v>5630</v>
      </c>
    </row>
    <row r="663" spans="1:4" x14ac:dyDescent="0.3">
      <c r="A663" t="s">
        <v>1706</v>
      </c>
      <c r="B663" t="s">
        <v>19028</v>
      </c>
      <c r="C663" s="4">
        <v>36920</v>
      </c>
      <c r="D663" t="s">
        <v>5630</v>
      </c>
    </row>
    <row r="664" spans="1:4" x14ac:dyDescent="0.3">
      <c r="A664" t="s">
        <v>14645</v>
      </c>
      <c r="B664" t="s">
        <v>19035</v>
      </c>
      <c r="C664" s="4">
        <v>46075</v>
      </c>
      <c r="D664" t="s">
        <v>5630</v>
      </c>
    </row>
    <row r="665" spans="1:4" x14ac:dyDescent="0.3">
      <c r="A665" t="s">
        <v>3491</v>
      </c>
      <c r="B665" t="s">
        <v>19030</v>
      </c>
      <c r="C665" s="4">
        <v>44167</v>
      </c>
      <c r="D665" t="s">
        <v>5630</v>
      </c>
    </row>
    <row r="666" spans="1:4" x14ac:dyDescent="0.3">
      <c r="A666" t="s">
        <v>18350</v>
      </c>
      <c r="B666" t="s">
        <v>19030</v>
      </c>
      <c r="C666" s="4">
        <v>45571</v>
      </c>
      <c r="D666" t="s">
        <v>5630</v>
      </c>
    </row>
    <row r="667" spans="1:4" x14ac:dyDescent="0.3">
      <c r="A667" t="s">
        <v>7222</v>
      </c>
      <c r="B667" t="s">
        <v>19028</v>
      </c>
      <c r="C667" s="4">
        <v>37354</v>
      </c>
      <c r="D667" t="s">
        <v>5630</v>
      </c>
    </row>
    <row r="668" spans="1:4" x14ac:dyDescent="0.3">
      <c r="A668" t="s">
        <v>4840</v>
      </c>
      <c r="B668" t="s">
        <v>19039</v>
      </c>
      <c r="C668" s="4">
        <v>43174</v>
      </c>
      <c r="D668" t="s">
        <v>5630</v>
      </c>
    </row>
    <row r="669" spans="1:4" x14ac:dyDescent="0.3">
      <c r="A669" t="s">
        <v>19086</v>
      </c>
      <c r="B669" t="s">
        <v>19032</v>
      </c>
      <c r="C669" s="4">
        <v>45186</v>
      </c>
      <c r="D669" t="s">
        <v>19036</v>
      </c>
    </row>
    <row r="670" spans="1:4" x14ac:dyDescent="0.3">
      <c r="A670" t="s">
        <v>7885</v>
      </c>
      <c r="B670" t="s">
        <v>19030</v>
      </c>
      <c r="C670" s="4">
        <v>44875</v>
      </c>
      <c r="D670" t="s">
        <v>5630</v>
      </c>
    </row>
    <row r="671" spans="1:4" x14ac:dyDescent="0.3">
      <c r="A671" t="s">
        <v>1645</v>
      </c>
      <c r="B671" t="s">
        <v>19046</v>
      </c>
      <c r="C671" s="4">
        <v>37137</v>
      </c>
      <c r="D671" t="s">
        <v>5630</v>
      </c>
    </row>
    <row r="672" spans="1:4" x14ac:dyDescent="0.3">
      <c r="A672" t="s">
        <v>5825</v>
      </c>
      <c r="B672" t="s">
        <v>19034</v>
      </c>
      <c r="C672" s="4">
        <v>46068</v>
      </c>
      <c r="D672" t="s">
        <v>5630</v>
      </c>
    </row>
    <row r="673" spans="1:4" x14ac:dyDescent="0.3">
      <c r="A673" t="s">
        <v>18389</v>
      </c>
      <c r="B673" t="s">
        <v>19029</v>
      </c>
      <c r="C673" s="4">
        <v>39482</v>
      </c>
      <c r="D673" t="s">
        <v>5630</v>
      </c>
    </row>
    <row r="674" spans="1:4" x14ac:dyDescent="0.3">
      <c r="A674" t="s">
        <v>1951</v>
      </c>
      <c r="B674" t="s">
        <v>19039</v>
      </c>
      <c r="C674" s="4">
        <v>40583</v>
      </c>
      <c r="D674" t="s">
        <v>5630</v>
      </c>
    </row>
    <row r="675" spans="1:4" x14ac:dyDescent="0.3">
      <c r="A675" t="s">
        <v>3012</v>
      </c>
      <c r="B675" t="s">
        <v>19030</v>
      </c>
      <c r="C675" s="4">
        <v>45921</v>
      </c>
      <c r="D675" t="s">
        <v>5630</v>
      </c>
    </row>
    <row r="676" spans="1:4" x14ac:dyDescent="0.3">
      <c r="A676" t="s">
        <v>4884</v>
      </c>
      <c r="B676" t="s">
        <v>19030</v>
      </c>
      <c r="C676" s="4">
        <v>46005</v>
      </c>
      <c r="D676" t="s">
        <v>5630</v>
      </c>
    </row>
    <row r="677" spans="1:4" x14ac:dyDescent="0.3">
      <c r="A677" t="s">
        <v>16529</v>
      </c>
      <c r="B677" t="s">
        <v>19030</v>
      </c>
      <c r="C677" s="4">
        <v>38383</v>
      </c>
      <c r="D677" t="s">
        <v>5630</v>
      </c>
    </row>
    <row r="678" spans="1:4" x14ac:dyDescent="0.3">
      <c r="A678" t="s">
        <v>5162</v>
      </c>
      <c r="B678" t="s">
        <v>19028</v>
      </c>
      <c r="C678" s="4">
        <v>39861</v>
      </c>
      <c r="D678" t="s">
        <v>5630</v>
      </c>
    </row>
    <row r="679" spans="1:4" x14ac:dyDescent="0.3">
      <c r="A679" t="s">
        <v>16580</v>
      </c>
      <c r="B679" t="s">
        <v>19029</v>
      </c>
      <c r="C679" s="4">
        <v>35885</v>
      </c>
      <c r="D679" t="s">
        <v>5630</v>
      </c>
    </row>
    <row r="680" spans="1:4" x14ac:dyDescent="0.3">
      <c r="A680" t="s">
        <v>555</v>
      </c>
      <c r="B680" t="s">
        <v>19034</v>
      </c>
      <c r="C680" s="4">
        <v>46012</v>
      </c>
      <c r="D680" t="s">
        <v>5630</v>
      </c>
    </row>
    <row r="681" spans="1:4" x14ac:dyDescent="0.3">
      <c r="A681" t="s">
        <v>1601</v>
      </c>
      <c r="B681" t="s">
        <v>19029</v>
      </c>
      <c r="C681" s="4">
        <v>45851</v>
      </c>
      <c r="D681" t="s">
        <v>5630</v>
      </c>
    </row>
    <row r="682" spans="1:4" x14ac:dyDescent="0.3">
      <c r="A682" t="s">
        <v>9876</v>
      </c>
      <c r="B682" t="s">
        <v>19032</v>
      </c>
      <c r="C682" s="4">
        <v>43241</v>
      </c>
      <c r="D682" t="s">
        <v>5630</v>
      </c>
    </row>
    <row r="683" spans="1:4" x14ac:dyDescent="0.3">
      <c r="A683" t="s">
        <v>14080</v>
      </c>
      <c r="B683" t="s">
        <v>19033</v>
      </c>
      <c r="C683" s="4">
        <v>45704</v>
      </c>
      <c r="D683" t="s">
        <v>5630</v>
      </c>
    </row>
    <row r="684" spans="1:4" x14ac:dyDescent="0.3">
      <c r="A684" t="s">
        <v>2411</v>
      </c>
      <c r="B684" t="s">
        <v>19030</v>
      </c>
      <c r="C684" s="4">
        <v>44425</v>
      </c>
      <c r="D684" t="s">
        <v>5630</v>
      </c>
    </row>
    <row r="685" spans="1:4" x14ac:dyDescent="0.3">
      <c r="A685" t="s">
        <v>5564</v>
      </c>
      <c r="B685" t="s">
        <v>19029</v>
      </c>
      <c r="C685" s="4">
        <v>39482</v>
      </c>
      <c r="D685" t="s">
        <v>5630</v>
      </c>
    </row>
    <row r="686" spans="1:4" x14ac:dyDescent="0.3">
      <c r="A686" t="s">
        <v>13906</v>
      </c>
      <c r="B686" t="s">
        <v>19030</v>
      </c>
      <c r="C686" s="4">
        <v>39273</v>
      </c>
      <c r="D686" t="s">
        <v>5630</v>
      </c>
    </row>
    <row r="687" spans="1:4" x14ac:dyDescent="0.3">
      <c r="A687" t="s">
        <v>14698</v>
      </c>
      <c r="B687" t="s">
        <v>19033</v>
      </c>
      <c r="C687" s="4">
        <v>35900</v>
      </c>
      <c r="D687" t="s">
        <v>5630</v>
      </c>
    </row>
    <row r="688" spans="1:4" x14ac:dyDescent="0.3">
      <c r="A688" t="s">
        <v>14753</v>
      </c>
      <c r="B688" t="s">
        <v>19032</v>
      </c>
      <c r="C688" s="4">
        <v>45074</v>
      </c>
      <c r="D688" t="s">
        <v>5630</v>
      </c>
    </row>
    <row r="689" spans="1:4" x14ac:dyDescent="0.3">
      <c r="A689" t="s">
        <v>10186</v>
      </c>
      <c r="B689" t="s">
        <v>19030</v>
      </c>
      <c r="C689" s="4">
        <v>45956</v>
      </c>
      <c r="D689" t="s">
        <v>5630</v>
      </c>
    </row>
    <row r="690" spans="1:4" x14ac:dyDescent="0.3">
      <c r="A690" t="s">
        <v>3778</v>
      </c>
      <c r="B690" t="s">
        <v>19029</v>
      </c>
      <c r="C690" s="4">
        <v>45480</v>
      </c>
      <c r="D690" t="s">
        <v>5630</v>
      </c>
    </row>
    <row r="691" spans="1:4" x14ac:dyDescent="0.3">
      <c r="A691" t="s">
        <v>19087</v>
      </c>
      <c r="B691" t="s">
        <v>19030</v>
      </c>
      <c r="C691" s="4">
        <v>43789</v>
      </c>
      <c r="D691" t="s">
        <v>19036</v>
      </c>
    </row>
    <row r="692" spans="1:4" x14ac:dyDescent="0.3">
      <c r="A692" t="s">
        <v>5849</v>
      </c>
      <c r="B692" t="s">
        <v>19028</v>
      </c>
      <c r="C692" s="4">
        <v>40912</v>
      </c>
      <c r="D692" t="s">
        <v>5630</v>
      </c>
    </row>
    <row r="693" spans="1:4" x14ac:dyDescent="0.3">
      <c r="A693" t="s">
        <v>11327</v>
      </c>
      <c r="B693" t="s">
        <v>19029</v>
      </c>
      <c r="C693" s="4">
        <v>33829</v>
      </c>
      <c r="D693" t="s">
        <v>5630</v>
      </c>
    </row>
    <row r="694" spans="1:4" x14ac:dyDescent="0.3">
      <c r="A694" t="s">
        <v>16487</v>
      </c>
      <c r="B694" t="s">
        <v>19029</v>
      </c>
      <c r="C694" s="4">
        <v>45242</v>
      </c>
      <c r="D694" t="s">
        <v>5630</v>
      </c>
    </row>
    <row r="695" spans="1:4" x14ac:dyDescent="0.3">
      <c r="A695" t="s">
        <v>5458</v>
      </c>
      <c r="B695" t="s">
        <v>19030</v>
      </c>
      <c r="C695" s="4">
        <v>46012</v>
      </c>
      <c r="D695" t="s">
        <v>5630</v>
      </c>
    </row>
    <row r="696" spans="1:4" x14ac:dyDescent="0.3">
      <c r="A696" t="s">
        <v>194</v>
      </c>
      <c r="B696" t="s">
        <v>19033</v>
      </c>
      <c r="C696" s="4">
        <v>45844</v>
      </c>
      <c r="D696" t="s">
        <v>5630</v>
      </c>
    </row>
    <row r="697" spans="1:4" x14ac:dyDescent="0.3">
      <c r="A697" t="s">
        <v>15155</v>
      </c>
      <c r="B697" t="s">
        <v>19034</v>
      </c>
      <c r="C697" s="4">
        <v>46054</v>
      </c>
      <c r="D697" t="s">
        <v>5630</v>
      </c>
    </row>
    <row r="698" spans="1:4" x14ac:dyDescent="0.3">
      <c r="A698" t="s">
        <v>11955</v>
      </c>
      <c r="B698" t="s">
        <v>19039</v>
      </c>
      <c r="C698" s="4">
        <v>44630</v>
      </c>
      <c r="D698" t="s">
        <v>5630</v>
      </c>
    </row>
    <row r="699" spans="1:4" x14ac:dyDescent="0.3">
      <c r="A699" t="s">
        <v>10551</v>
      </c>
      <c r="B699" t="s">
        <v>19029</v>
      </c>
      <c r="C699" s="4">
        <v>34571</v>
      </c>
      <c r="D699" t="s">
        <v>5630</v>
      </c>
    </row>
    <row r="700" spans="1:4" x14ac:dyDescent="0.3">
      <c r="A700" t="s">
        <v>19088</v>
      </c>
      <c r="B700" t="s">
        <v>19030</v>
      </c>
      <c r="C700" s="4">
        <v>39372</v>
      </c>
      <c r="D700" t="s">
        <v>19036</v>
      </c>
    </row>
    <row r="701" spans="1:4" x14ac:dyDescent="0.3">
      <c r="A701" t="s">
        <v>4899</v>
      </c>
      <c r="B701" t="s">
        <v>19029</v>
      </c>
      <c r="C701" s="4">
        <v>41829</v>
      </c>
      <c r="D701" t="s">
        <v>5630</v>
      </c>
    </row>
    <row r="702" spans="1:4" x14ac:dyDescent="0.3">
      <c r="A702" t="s">
        <v>16457</v>
      </c>
      <c r="B702" t="s">
        <v>19030</v>
      </c>
      <c r="C702" s="4">
        <v>44491</v>
      </c>
      <c r="D702" t="s">
        <v>5630</v>
      </c>
    </row>
    <row r="703" spans="1:4" x14ac:dyDescent="0.3">
      <c r="A703" t="s">
        <v>3655</v>
      </c>
      <c r="B703" t="s">
        <v>19034</v>
      </c>
      <c r="C703" s="4">
        <v>46061</v>
      </c>
      <c r="D703" t="s">
        <v>5630</v>
      </c>
    </row>
    <row r="704" spans="1:4" x14ac:dyDescent="0.3">
      <c r="A704" t="s">
        <v>9521</v>
      </c>
      <c r="B704" t="s">
        <v>19046</v>
      </c>
      <c r="C704" s="4">
        <v>41750</v>
      </c>
      <c r="D704" t="s">
        <v>5630</v>
      </c>
    </row>
    <row r="705" spans="1:4" x14ac:dyDescent="0.3">
      <c r="A705" t="s">
        <v>8321</v>
      </c>
      <c r="B705" t="s">
        <v>19029</v>
      </c>
      <c r="C705" s="4">
        <v>45816</v>
      </c>
      <c r="D705" t="s">
        <v>5630</v>
      </c>
    </row>
    <row r="706" spans="1:4" x14ac:dyDescent="0.3">
      <c r="A706" t="s">
        <v>1467</v>
      </c>
      <c r="B706" t="s">
        <v>19030</v>
      </c>
      <c r="C706" s="4">
        <v>45956</v>
      </c>
      <c r="D706" t="s">
        <v>19036</v>
      </c>
    </row>
    <row r="707" spans="1:4" x14ac:dyDescent="0.3">
      <c r="A707" t="s">
        <v>4826</v>
      </c>
      <c r="B707" t="s">
        <v>19029</v>
      </c>
      <c r="C707" s="4">
        <v>44840</v>
      </c>
      <c r="D707" t="s">
        <v>5630</v>
      </c>
    </row>
    <row r="708" spans="1:4" x14ac:dyDescent="0.3">
      <c r="A708" t="s">
        <v>4804</v>
      </c>
      <c r="B708" t="s">
        <v>19030</v>
      </c>
      <c r="C708" s="4">
        <v>40021</v>
      </c>
      <c r="D708" t="s">
        <v>5630</v>
      </c>
    </row>
    <row r="709" spans="1:4" x14ac:dyDescent="0.3">
      <c r="A709" t="s">
        <v>1217</v>
      </c>
      <c r="B709" t="s">
        <v>19033</v>
      </c>
      <c r="C709" s="4">
        <v>45417</v>
      </c>
      <c r="D709" t="s">
        <v>5630</v>
      </c>
    </row>
    <row r="710" spans="1:4" x14ac:dyDescent="0.3">
      <c r="A710" t="s">
        <v>10642</v>
      </c>
      <c r="B710" t="s">
        <v>19028</v>
      </c>
      <c r="C710" s="4">
        <v>41246</v>
      </c>
      <c r="D710" t="s">
        <v>5630</v>
      </c>
    </row>
    <row r="711" spans="1:4" x14ac:dyDescent="0.3">
      <c r="A711" t="s">
        <v>5840</v>
      </c>
      <c r="B711" t="s">
        <v>19028</v>
      </c>
      <c r="C711" s="4">
        <v>43115</v>
      </c>
      <c r="D711" t="s">
        <v>19054</v>
      </c>
    </row>
    <row r="712" spans="1:4" x14ac:dyDescent="0.3">
      <c r="A712" t="s">
        <v>12031</v>
      </c>
      <c r="B712" t="s">
        <v>19030</v>
      </c>
      <c r="C712" s="4">
        <v>37194</v>
      </c>
      <c r="D712" t="s">
        <v>5630</v>
      </c>
    </row>
    <row r="713" spans="1:4" x14ac:dyDescent="0.3">
      <c r="A713" t="s">
        <v>10789</v>
      </c>
      <c r="B713" t="s">
        <v>19029</v>
      </c>
      <c r="C713" s="4">
        <v>39766</v>
      </c>
      <c r="D713" t="s">
        <v>5630</v>
      </c>
    </row>
    <row r="714" spans="1:4" x14ac:dyDescent="0.3">
      <c r="A714" t="s">
        <v>3544</v>
      </c>
      <c r="B714" t="s">
        <v>19030</v>
      </c>
      <c r="C714" s="4">
        <v>45949</v>
      </c>
      <c r="D714" t="s">
        <v>5630</v>
      </c>
    </row>
    <row r="715" spans="1:4" x14ac:dyDescent="0.3">
      <c r="A715" t="s">
        <v>17443</v>
      </c>
      <c r="B715" t="s">
        <v>19030</v>
      </c>
      <c r="C715" s="4">
        <v>45977</v>
      </c>
      <c r="D715" t="s">
        <v>5630</v>
      </c>
    </row>
    <row r="716" spans="1:4" x14ac:dyDescent="0.3">
      <c r="A716" t="s">
        <v>9339</v>
      </c>
      <c r="B716" t="s">
        <v>19029</v>
      </c>
      <c r="C716" s="4">
        <v>43530</v>
      </c>
      <c r="D716" t="s">
        <v>5630</v>
      </c>
    </row>
    <row r="717" spans="1:4" x14ac:dyDescent="0.3">
      <c r="A717" t="s">
        <v>16844</v>
      </c>
      <c r="B717" t="s">
        <v>19033</v>
      </c>
      <c r="C717" s="4">
        <v>44476</v>
      </c>
      <c r="D717" t="s">
        <v>5630</v>
      </c>
    </row>
    <row r="718" spans="1:4" x14ac:dyDescent="0.3">
      <c r="A718" t="s">
        <v>18509</v>
      </c>
      <c r="B718" t="s">
        <v>19029</v>
      </c>
      <c r="C718" s="4">
        <v>35783</v>
      </c>
      <c r="D718" t="s">
        <v>5630</v>
      </c>
    </row>
    <row r="719" spans="1:4" x14ac:dyDescent="0.3">
      <c r="A719" t="s">
        <v>2761</v>
      </c>
      <c r="B719" t="s">
        <v>19033</v>
      </c>
      <c r="C719" s="4">
        <v>32518</v>
      </c>
      <c r="D719" t="s">
        <v>5630</v>
      </c>
    </row>
    <row r="720" spans="1:4" x14ac:dyDescent="0.3">
      <c r="A720" t="s">
        <v>16727</v>
      </c>
      <c r="B720" t="s">
        <v>19030</v>
      </c>
      <c r="C720" s="4">
        <v>43423</v>
      </c>
      <c r="D720" t="s">
        <v>5630</v>
      </c>
    </row>
    <row r="721" spans="1:4" x14ac:dyDescent="0.3">
      <c r="A721" t="s">
        <v>11604</v>
      </c>
      <c r="B721" t="s">
        <v>19029</v>
      </c>
      <c r="C721" s="4">
        <v>34457</v>
      </c>
      <c r="D721" t="s">
        <v>5630</v>
      </c>
    </row>
    <row r="722" spans="1:4" x14ac:dyDescent="0.3">
      <c r="A722" t="s">
        <v>3749</v>
      </c>
      <c r="B722" t="s">
        <v>19030</v>
      </c>
      <c r="C722" s="4">
        <v>44231</v>
      </c>
      <c r="D722" t="s">
        <v>5630</v>
      </c>
    </row>
    <row r="723" spans="1:4" x14ac:dyDescent="0.3">
      <c r="A723" t="s">
        <v>544</v>
      </c>
      <c r="B723" t="s">
        <v>19033</v>
      </c>
      <c r="C723" s="4">
        <v>44018</v>
      </c>
      <c r="D723" t="s">
        <v>5630</v>
      </c>
    </row>
    <row r="724" spans="1:4" x14ac:dyDescent="0.3">
      <c r="A724" t="s">
        <v>17656</v>
      </c>
      <c r="B724" t="s">
        <v>19030</v>
      </c>
      <c r="C724" s="4">
        <v>40752</v>
      </c>
      <c r="D724" t="s">
        <v>5630</v>
      </c>
    </row>
    <row r="725" spans="1:4" x14ac:dyDescent="0.3">
      <c r="A725" t="s">
        <v>14479</v>
      </c>
      <c r="B725" t="s">
        <v>19030</v>
      </c>
      <c r="C725" s="4">
        <v>42457</v>
      </c>
      <c r="D725" t="s">
        <v>5630</v>
      </c>
    </row>
    <row r="726" spans="1:4" x14ac:dyDescent="0.3">
      <c r="A726" t="s">
        <v>11241</v>
      </c>
      <c r="B726" t="s">
        <v>19030</v>
      </c>
      <c r="C726" s="4">
        <v>44041</v>
      </c>
      <c r="D726" t="s">
        <v>5630</v>
      </c>
    </row>
    <row r="727" spans="1:4" x14ac:dyDescent="0.3">
      <c r="A727" t="s">
        <v>3605</v>
      </c>
      <c r="B727" t="s">
        <v>19030</v>
      </c>
      <c r="C727" s="4">
        <v>45235</v>
      </c>
      <c r="D727" t="s">
        <v>5630</v>
      </c>
    </row>
    <row r="728" spans="1:4" x14ac:dyDescent="0.3">
      <c r="A728" t="s">
        <v>8805</v>
      </c>
      <c r="B728" t="s">
        <v>19033</v>
      </c>
      <c r="C728" s="4">
        <v>45291</v>
      </c>
      <c r="D728" t="s">
        <v>5630</v>
      </c>
    </row>
    <row r="729" spans="1:4" x14ac:dyDescent="0.3">
      <c r="A729" t="s">
        <v>5234</v>
      </c>
      <c r="B729" t="s">
        <v>19030</v>
      </c>
      <c r="C729" s="4">
        <v>39888</v>
      </c>
      <c r="D729" t="s">
        <v>5630</v>
      </c>
    </row>
    <row r="730" spans="1:4" x14ac:dyDescent="0.3">
      <c r="A730" t="s">
        <v>4998</v>
      </c>
      <c r="B730" t="s">
        <v>19030</v>
      </c>
      <c r="C730" s="4">
        <v>45914</v>
      </c>
      <c r="D730" t="s">
        <v>5630</v>
      </c>
    </row>
    <row r="731" spans="1:4" x14ac:dyDescent="0.3">
      <c r="A731" t="s">
        <v>650</v>
      </c>
      <c r="B731" t="s">
        <v>19030</v>
      </c>
      <c r="C731" s="4">
        <v>45970</v>
      </c>
      <c r="D731" t="s">
        <v>5630</v>
      </c>
    </row>
    <row r="732" spans="1:4" x14ac:dyDescent="0.3">
      <c r="A732" t="s">
        <v>3110</v>
      </c>
      <c r="B732" t="s">
        <v>19029</v>
      </c>
      <c r="C732" s="4">
        <v>45410</v>
      </c>
      <c r="D732" t="s">
        <v>5630</v>
      </c>
    </row>
    <row r="733" spans="1:4" x14ac:dyDescent="0.3">
      <c r="A733" t="s">
        <v>1148</v>
      </c>
      <c r="B733" t="s">
        <v>19033</v>
      </c>
      <c r="C733" s="4">
        <v>45865</v>
      </c>
      <c r="D733" t="s">
        <v>5630</v>
      </c>
    </row>
    <row r="734" spans="1:4" x14ac:dyDescent="0.3">
      <c r="A734" t="s">
        <v>7694</v>
      </c>
      <c r="B734" t="s">
        <v>19028</v>
      </c>
      <c r="C734" s="4">
        <v>35714</v>
      </c>
      <c r="D734" t="s">
        <v>5630</v>
      </c>
    </row>
    <row r="735" spans="1:4" x14ac:dyDescent="0.3">
      <c r="A735" t="s">
        <v>6588</v>
      </c>
      <c r="B735" t="s">
        <v>19028</v>
      </c>
      <c r="C735" s="4">
        <v>36417</v>
      </c>
      <c r="D735" t="s">
        <v>5630</v>
      </c>
    </row>
    <row r="736" spans="1:4" x14ac:dyDescent="0.3">
      <c r="A736" t="s">
        <v>1459</v>
      </c>
      <c r="B736" t="s">
        <v>19029</v>
      </c>
      <c r="C736" s="4">
        <v>33947</v>
      </c>
      <c r="D736" t="s">
        <v>5630</v>
      </c>
    </row>
    <row r="737" spans="1:4" x14ac:dyDescent="0.3">
      <c r="A737" t="s">
        <v>1864</v>
      </c>
      <c r="B737" t="s">
        <v>19033</v>
      </c>
      <c r="C737" s="4">
        <v>45291</v>
      </c>
      <c r="D737" t="s">
        <v>5630</v>
      </c>
    </row>
    <row r="738" spans="1:4" x14ac:dyDescent="0.3">
      <c r="A738" t="s">
        <v>918</v>
      </c>
      <c r="B738" t="s">
        <v>19030</v>
      </c>
      <c r="C738" s="4">
        <v>45928</v>
      </c>
      <c r="D738" t="s">
        <v>5630</v>
      </c>
    </row>
    <row r="739" spans="1:4" x14ac:dyDescent="0.3">
      <c r="A739" t="s">
        <v>17507</v>
      </c>
      <c r="B739" t="s">
        <v>19029</v>
      </c>
      <c r="C739" s="4">
        <v>32671</v>
      </c>
      <c r="D739" t="s">
        <v>5630</v>
      </c>
    </row>
    <row r="740" spans="1:4" x14ac:dyDescent="0.3">
      <c r="A740" t="s">
        <v>10970</v>
      </c>
      <c r="B740" t="s">
        <v>19029</v>
      </c>
      <c r="C740" s="4">
        <v>34697</v>
      </c>
      <c r="D740" t="s">
        <v>5630</v>
      </c>
    </row>
    <row r="741" spans="1:4" x14ac:dyDescent="0.3">
      <c r="A741" t="s">
        <v>14427</v>
      </c>
      <c r="B741" t="s">
        <v>19030</v>
      </c>
      <c r="C741" s="4">
        <v>33040</v>
      </c>
      <c r="D741" t="s">
        <v>5630</v>
      </c>
    </row>
    <row r="742" spans="1:4" x14ac:dyDescent="0.3">
      <c r="A742" t="s">
        <v>4779</v>
      </c>
      <c r="B742" t="s">
        <v>19033</v>
      </c>
      <c r="C742" s="4">
        <v>45872</v>
      </c>
      <c r="D742" t="s">
        <v>19036</v>
      </c>
    </row>
    <row r="743" spans="1:4" x14ac:dyDescent="0.3">
      <c r="A743" t="s">
        <v>2708</v>
      </c>
      <c r="B743" t="s">
        <v>19029</v>
      </c>
      <c r="C743" s="4">
        <v>36185</v>
      </c>
      <c r="D743" t="s">
        <v>5630</v>
      </c>
    </row>
    <row r="744" spans="1:4" x14ac:dyDescent="0.3">
      <c r="A744" t="s">
        <v>14512</v>
      </c>
      <c r="B744" t="s">
        <v>19032</v>
      </c>
      <c r="C744" s="4">
        <v>45137</v>
      </c>
      <c r="D744" t="s">
        <v>5630</v>
      </c>
    </row>
    <row r="745" spans="1:4" x14ac:dyDescent="0.3">
      <c r="A745" t="s">
        <v>3510</v>
      </c>
      <c r="B745" t="s">
        <v>19034</v>
      </c>
      <c r="C745" s="4">
        <v>46054</v>
      </c>
      <c r="D745" t="s">
        <v>5630</v>
      </c>
    </row>
    <row r="746" spans="1:4" x14ac:dyDescent="0.3">
      <c r="A746" t="s">
        <v>3444</v>
      </c>
      <c r="B746" t="s">
        <v>19033</v>
      </c>
      <c r="C746" s="4">
        <v>41122</v>
      </c>
      <c r="D746" t="s">
        <v>5630</v>
      </c>
    </row>
    <row r="747" spans="1:4" x14ac:dyDescent="0.3">
      <c r="A747" t="s">
        <v>4608</v>
      </c>
      <c r="B747" t="s">
        <v>19032</v>
      </c>
      <c r="C747" s="4">
        <v>45935</v>
      </c>
      <c r="D747" t="s">
        <v>5630</v>
      </c>
    </row>
    <row r="748" spans="1:4" x14ac:dyDescent="0.3">
      <c r="A748" t="s">
        <v>14572</v>
      </c>
      <c r="B748" t="s">
        <v>19032</v>
      </c>
      <c r="C748" s="4">
        <v>44342</v>
      </c>
      <c r="D748" t="s">
        <v>5630</v>
      </c>
    </row>
    <row r="749" spans="1:4" x14ac:dyDescent="0.3">
      <c r="A749" t="s">
        <v>12728</v>
      </c>
      <c r="B749" t="s">
        <v>19029</v>
      </c>
      <c r="C749" s="4">
        <v>44469</v>
      </c>
      <c r="D749" t="s">
        <v>5630</v>
      </c>
    </row>
    <row r="750" spans="1:4" x14ac:dyDescent="0.3">
      <c r="A750" t="s">
        <v>15948</v>
      </c>
      <c r="B750" t="s">
        <v>19029</v>
      </c>
      <c r="C750" s="4">
        <v>45970</v>
      </c>
      <c r="D750" t="s">
        <v>5630</v>
      </c>
    </row>
    <row r="751" spans="1:4" x14ac:dyDescent="0.3">
      <c r="A751" t="s">
        <v>3988</v>
      </c>
      <c r="B751" t="s">
        <v>19029</v>
      </c>
      <c r="C751" s="4">
        <v>44329</v>
      </c>
      <c r="D751" t="s">
        <v>5630</v>
      </c>
    </row>
    <row r="752" spans="1:4" x14ac:dyDescent="0.3">
      <c r="A752" t="s">
        <v>1425</v>
      </c>
      <c r="B752" t="s">
        <v>19030</v>
      </c>
      <c r="C752" s="4">
        <v>45935</v>
      </c>
      <c r="D752" t="s">
        <v>5630</v>
      </c>
    </row>
    <row r="753" spans="1:4" x14ac:dyDescent="0.3">
      <c r="A753" t="s">
        <v>13391</v>
      </c>
      <c r="B753" t="s">
        <v>19030</v>
      </c>
      <c r="C753" s="4">
        <v>35563</v>
      </c>
      <c r="D753" t="s">
        <v>5630</v>
      </c>
    </row>
    <row r="754" spans="1:4" x14ac:dyDescent="0.3">
      <c r="A754" t="s">
        <v>12926</v>
      </c>
      <c r="B754" t="s">
        <v>19029</v>
      </c>
      <c r="C754" s="4">
        <v>30424</v>
      </c>
      <c r="D754" t="s">
        <v>5630</v>
      </c>
    </row>
    <row r="755" spans="1:4" x14ac:dyDescent="0.3">
      <c r="A755" t="s">
        <v>6837</v>
      </c>
      <c r="B755" t="s">
        <v>19028</v>
      </c>
      <c r="C755" s="4">
        <v>38740</v>
      </c>
      <c r="D755" t="s">
        <v>5630</v>
      </c>
    </row>
    <row r="756" spans="1:4" x14ac:dyDescent="0.3">
      <c r="A756" t="s">
        <v>8351</v>
      </c>
      <c r="B756" t="s">
        <v>19029</v>
      </c>
      <c r="C756" s="4">
        <v>34796</v>
      </c>
      <c r="D756" t="s">
        <v>5630</v>
      </c>
    </row>
    <row r="757" spans="1:4" x14ac:dyDescent="0.3">
      <c r="A757" t="s">
        <v>2176</v>
      </c>
      <c r="B757" t="s">
        <v>19030</v>
      </c>
      <c r="C757" s="4">
        <v>45613</v>
      </c>
      <c r="D757" t="s">
        <v>5630</v>
      </c>
    </row>
    <row r="758" spans="1:4" x14ac:dyDescent="0.3">
      <c r="A758" t="s">
        <v>7867</v>
      </c>
      <c r="B758" t="s">
        <v>19028</v>
      </c>
      <c r="C758" s="4">
        <v>34145</v>
      </c>
      <c r="D758" t="s">
        <v>5630</v>
      </c>
    </row>
    <row r="759" spans="1:4" x14ac:dyDescent="0.3">
      <c r="A759" t="s">
        <v>3160</v>
      </c>
      <c r="B759" t="s">
        <v>19033</v>
      </c>
      <c r="C759" s="4">
        <v>45816</v>
      </c>
      <c r="D759" t="s">
        <v>5630</v>
      </c>
    </row>
    <row r="760" spans="1:4" x14ac:dyDescent="0.3">
      <c r="A760" t="s">
        <v>19089</v>
      </c>
      <c r="B760" t="s">
        <v>19030</v>
      </c>
      <c r="C760" s="4">
        <v>43656</v>
      </c>
      <c r="D760" t="s">
        <v>19036</v>
      </c>
    </row>
    <row r="761" spans="1:4" x14ac:dyDescent="0.3">
      <c r="A761" t="s">
        <v>6025</v>
      </c>
      <c r="B761" t="s">
        <v>19046</v>
      </c>
      <c r="C761" s="4">
        <v>44236</v>
      </c>
      <c r="D761" t="s">
        <v>5630</v>
      </c>
    </row>
    <row r="762" spans="1:4" x14ac:dyDescent="0.3">
      <c r="A762" t="s">
        <v>16280</v>
      </c>
      <c r="B762" t="s">
        <v>19034</v>
      </c>
      <c r="C762" s="4">
        <v>46061</v>
      </c>
      <c r="D762" t="s">
        <v>5630</v>
      </c>
    </row>
    <row r="763" spans="1:4" x14ac:dyDescent="0.3">
      <c r="A763" t="s">
        <v>1942</v>
      </c>
      <c r="B763" t="s">
        <v>19030</v>
      </c>
      <c r="C763" s="4">
        <v>45900</v>
      </c>
      <c r="D763" t="s">
        <v>5630</v>
      </c>
    </row>
    <row r="764" spans="1:4" x14ac:dyDescent="0.3">
      <c r="A764" t="s">
        <v>4672</v>
      </c>
      <c r="B764" t="s">
        <v>19039</v>
      </c>
      <c r="C764" s="4">
        <v>36683</v>
      </c>
      <c r="D764" t="s">
        <v>5630</v>
      </c>
    </row>
    <row r="765" spans="1:4" x14ac:dyDescent="0.3">
      <c r="A765" t="s">
        <v>12566</v>
      </c>
      <c r="B765" t="s">
        <v>19033</v>
      </c>
      <c r="C765" s="4">
        <v>45872</v>
      </c>
      <c r="D765" t="s">
        <v>5630</v>
      </c>
    </row>
    <row r="766" spans="1:4" x14ac:dyDescent="0.3">
      <c r="A766" t="s">
        <v>8195</v>
      </c>
      <c r="B766" t="s">
        <v>19029</v>
      </c>
      <c r="C766" s="4">
        <v>42418</v>
      </c>
      <c r="D766" t="s">
        <v>5630</v>
      </c>
    </row>
    <row r="767" spans="1:4" x14ac:dyDescent="0.3">
      <c r="A767" t="s">
        <v>16054</v>
      </c>
      <c r="B767" t="s">
        <v>19053</v>
      </c>
      <c r="C767" s="4">
        <v>32245</v>
      </c>
      <c r="D767" t="s">
        <v>5630</v>
      </c>
    </row>
    <row r="768" spans="1:4" x14ac:dyDescent="0.3">
      <c r="A768" t="s">
        <v>6968</v>
      </c>
      <c r="B768" t="s">
        <v>19028</v>
      </c>
      <c r="C768" s="4">
        <v>37393</v>
      </c>
      <c r="D768" t="s">
        <v>5630</v>
      </c>
    </row>
    <row r="769" spans="1:4" x14ac:dyDescent="0.3">
      <c r="A769" t="s">
        <v>3076</v>
      </c>
      <c r="B769" t="s">
        <v>19029</v>
      </c>
      <c r="C769" s="4">
        <v>36990</v>
      </c>
      <c r="D769" t="s">
        <v>5630</v>
      </c>
    </row>
    <row r="770" spans="1:4" x14ac:dyDescent="0.3">
      <c r="A770" t="s">
        <v>578</v>
      </c>
      <c r="B770" t="s">
        <v>19030</v>
      </c>
      <c r="C770" s="4">
        <v>45921</v>
      </c>
      <c r="D770" t="s">
        <v>5630</v>
      </c>
    </row>
    <row r="771" spans="1:4" x14ac:dyDescent="0.3">
      <c r="A771" t="s">
        <v>17830</v>
      </c>
      <c r="B771" t="s">
        <v>19034</v>
      </c>
      <c r="C771" s="4">
        <v>46047</v>
      </c>
      <c r="D771" t="s">
        <v>5630</v>
      </c>
    </row>
    <row r="772" spans="1:4" x14ac:dyDescent="0.3">
      <c r="A772" t="s">
        <v>13846</v>
      </c>
      <c r="B772" t="s">
        <v>19029</v>
      </c>
      <c r="C772" s="4">
        <v>40882</v>
      </c>
      <c r="D772" t="s">
        <v>19036</v>
      </c>
    </row>
    <row r="773" spans="1:4" x14ac:dyDescent="0.3">
      <c r="A773" t="s">
        <v>12712</v>
      </c>
      <c r="B773" t="s">
        <v>19030</v>
      </c>
      <c r="C773" s="4">
        <v>40805</v>
      </c>
      <c r="D773" t="s">
        <v>5630</v>
      </c>
    </row>
    <row r="774" spans="1:4" x14ac:dyDescent="0.3">
      <c r="A774" t="s">
        <v>18485</v>
      </c>
      <c r="B774" t="s">
        <v>19029</v>
      </c>
      <c r="C774" s="4">
        <v>45228</v>
      </c>
      <c r="D774" t="s">
        <v>5630</v>
      </c>
    </row>
    <row r="775" spans="1:4" x14ac:dyDescent="0.3">
      <c r="A775" t="s">
        <v>11859</v>
      </c>
      <c r="B775" t="s">
        <v>19029</v>
      </c>
      <c r="C775" s="4">
        <v>32588</v>
      </c>
      <c r="D775" t="s">
        <v>5630</v>
      </c>
    </row>
    <row r="776" spans="1:4" x14ac:dyDescent="0.3">
      <c r="A776" t="s">
        <v>3292</v>
      </c>
      <c r="B776" t="s">
        <v>19034</v>
      </c>
      <c r="C776" s="4">
        <v>46026</v>
      </c>
      <c r="D776" t="s">
        <v>5630</v>
      </c>
    </row>
    <row r="777" spans="1:4" x14ac:dyDescent="0.3">
      <c r="A777" t="s">
        <v>15437</v>
      </c>
      <c r="B777" t="s">
        <v>19035</v>
      </c>
      <c r="C777" s="4">
        <v>46068</v>
      </c>
      <c r="D777" t="s">
        <v>5630</v>
      </c>
    </row>
    <row r="778" spans="1:4" x14ac:dyDescent="0.3">
      <c r="A778" t="s">
        <v>2293</v>
      </c>
      <c r="B778" t="s">
        <v>19033</v>
      </c>
      <c r="C778" s="4">
        <v>32512</v>
      </c>
      <c r="D778" t="s">
        <v>5630</v>
      </c>
    </row>
    <row r="779" spans="1:4" x14ac:dyDescent="0.3">
      <c r="A779" t="s">
        <v>1592</v>
      </c>
      <c r="B779" t="s">
        <v>19029</v>
      </c>
      <c r="C779" s="4">
        <v>39693</v>
      </c>
      <c r="D779" t="s">
        <v>5630</v>
      </c>
    </row>
    <row r="780" spans="1:4" x14ac:dyDescent="0.3">
      <c r="A780" t="s">
        <v>7359</v>
      </c>
      <c r="B780" t="s">
        <v>19028</v>
      </c>
      <c r="C780" s="4">
        <v>37255</v>
      </c>
      <c r="D780" t="s">
        <v>5630</v>
      </c>
    </row>
    <row r="781" spans="1:4" x14ac:dyDescent="0.3">
      <c r="A781" t="s">
        <v>934</v>
      </c>
      <c r="B781" t="s">
        <v>19033</v>
      </c>
      <c r="C781" s="4">
        <v>45767</v>
      </c>
      <c r="D781" t="s">
        <v>5630</v>
      </c>
    </row>
    <row r="782" spans="1:4" x14ac:dyDescent="0.3">
      <c r="A782" t="s">
        <v>4511</v>
      </c>
      <c r="B782" t="s">
        <v>19029</v>
      </c>
      <c r="C782" s="4">
        <v>42107</v>
      </c>
      <c r="D782" t="s">
        <v>5630</v>
      </c>
    </row>
    <row r="783" spans="1:4" x14ac:dyDescent="0.3">
      <c r="A783" t="s">
        <v>15685</v>
      </c>
      <c r="B783" t="s">
        <v>19029</v>
      </c>
      <c r="C783" s="4">
        <v>34368</v>
      </c>
      <c r="D783" t="s">
        <v>5630</v>
      </c>
    </row>
    <row r="784" spans="1:4" x14ac:dyDescent="0.3">
      <c r="A784" t="s">
        <v>10144</v>
      </c>
      <c r="B784" t="s">
        <v>19029</v>
      </c>
      <c r="C784" s="4">
        <v>43306</v>
      </c>
      <c r="D784" t="s">
        <v>5630</v>
      </c>
    </row>
    <row r="785" spans="1:4" x14ac:dyDescent="0.3">
      <c r="A785" t="s">
        <v>11026</v>
      </c>
      <c r="B785" t="s">
        <v>19033</v>
      </c>
      <c r="C785" s="4">
        <v>45627</v>
      </c>
      <c r="D785" t="s">
        <v>5630</v>
      </c>
    </row>
    <row r="786" spans="1:4" x14ac:dyDescent="0.3">
      <c r="A786" t="s">
        <v>19090</v>
      </c>
      <c r="B786" t="s">
        <v>19030</v>
      </c>
      <c r="C786" s="4">
        <v>42144</v>
      </c>
      <c r="D786" t="s">
        <v>19036</v>
      </c>
    </row>
    <row r="787" spans="1:4" x14ac:dyDescent="0.3">
      <c r="A787" t="s">
        <v>14330</v>
      </c>
      <c r="B787" t="s">
        <v>19029</v>
      </c>
      <c r="C787" s="4">
        <v>45879</v>
      </c>
      <c r="D787" t="s">
        <v>5630</v>
      </c>
    </row>
    <row r="788" spans="1:4" x14ac:dyDescent="0.3">
      <c r="A788" t="s">
        <v>11693</v>
      </c>
      <c r="B788" t="s">
        <v>19033</v>
      </c>
      <c r="C788" s="4">
        <v>45767</v>
      </c>
      <c r="D788" t="s">
        <v>5630</v>
      </c>
    </row>
    <row r="789" spans="1:4" x14ac:dyDescent="0.3">
      <c r="A789" t="s">
        <v>3370</v>
      </c>
      <c r="B789" t="s">
        <v>19034</v>
      </c>
      <c r="C789" s="4">
        <v>46061</v>
      </c>
      <c r="D789" t="s">
        <v>5630</v>
      </c>
    </row>
    <row r="790" spans="1:4" x14ac:dyDescent="0.3">
      <c r="A790" t="s">
        <v>3126</v>
      </c>
      <c r="B790" t="s">
        <v>19029</v>
      </c>
      <c r="C790" s="4">
        <v>45711</v>
      </c>
      <c r="D790" t="s">
        <v>5630</v>
      </c>
    </row>
    <row r="791" spans="1:4" x14ac:dyDescent="0.3">
      <c r="A791" t="s">
        <v>13198</v>
      </c>
      <c r="B791" t="s">
        <v>19029</v>
      </c>
      <c r="C791" s="4">
        <v>41736</v>
      </c>
      <c r="D791" t="s">
        <v>5630</v>
      </c>
    </row>
    <row r="792" spans="1:4" x14ac:dyDescent="0.3">
      <c r="A792" t="s">
        <v>17665</v>
      </c>
      <c r="B792" t="s">
        <v>19029</v>
      </c>
      <c r="C792" s="4">
        <v>34387</v>
      </c>
      <c r="D792" t="s">
        <v>5630</v>
      </c>
    </row>
    <row r="793" spans="1:4" x14ac:dyDescent="0.3">
      <c r="A793" t="s">
        <v>5503</v>
      </c>
      <c r="B793" t="s">
        <v>19033</v>
      </c>
      <c r="C793" s="4">
        <v>43362</v>
      </c>
      <c r="D793" t="s">
        <v>5630</v>
      </c>
    </row>
    <row r="794" spans="1:4" x14ac:dyDescent="0.3">
      <c r="A794" t="s">
        <v>4822</v>
      </c>
      <c r="B794" t="s">
        <v>19029</v>
      </c>
      <c r="C794" s="4">
        <v>42429</v>
      </c>
      <c r="D794" t="s">
        <v>5630</v>
      </c>
    </row>
    <row r="795" spans="1:4" x14ac:dyDescent="0.3">
      <c r="A795" t="s">
        <v>6739</v>
      </c>
      <c r="B795" t="s">
        <v>19030</v>
      </c>
      <c r="C795" s="4">
        <v>44637</v>
      </c>
      <c r="D795" t="s">
        <v>5630</v>
      </c>
    </row>
    <row r="796" spans="1:4" x14ac:dyDescent="0.3">
      <c r="A796" t="s">
        <v>2020</v>
      </c>
      <c r="B796" t="s">
        <v>19030</v>
      </c>
      <c r="C796" s="4">
        <v>45935</v>
      </c>
      <c r="D796" t="s">
        <v>5630</v>
      </c>
    </row>
    <row r="797" spans="1:4" x14ac:dyDescent="0.3">
      <c r="A797" t="s">
        <v>1896</v>
      </c>
      <c r="B797" t="s">
        <v>19032</v>
      </c>
      <c r="C797" s="4">
        <v>45001</v>
      </c>
      <c r="D797" t="s">
        <v>5630</v>
      </c>
    </row>
    <row r="798" spans="1:4" x14ac:dyDescent="0.3">
      <c r="A798" t="s">
        <v>18635</v>
      </c>
      <c r="B798" t="s">
        <v>19030</v>
      </c>
      <c r="C798" s="4">
        <v>39468</v>
      </c>
      <c r="D798" t="s">
        <v>5630</v>
      </c>
    </row>
    <row r="799" spans="1:4" x14ac:dyDescent="0.3">
      <c r="A799" t="s">
        <v>15995</v>
      </c>
      <c r="B799" t="s">
        <v>19030</v>
      </c>
      <c r="C799" s="4">
        <v>45956</v>
      </c>
      <c r="D799" t="s">
        <v>5630</v>
      </c>
    </row>
    <row r="800" spans="1:4" x14ac:dyDescent="0.3">
      <c r="A800" t="s">
        <v>1126</v>
      </c>
      <c r="B800" t="s">
        <v>19030</v>
      </c>
      <c r="C800" s="4">
        <v>45886</v>
      </c>
      <c r="D800" t="s">
        <v>5630</v>
      </c>
    </row>
    <row r="801" spans="1:4" x14ac:dyDescent="0.3">
      <c r="A801" t="s">
        <v>3640</v>
      </c>
      <c r="B801" t="s">
        <v>19029</v>
      </c>
      <c r="C801" s="4">
        <v>37255</v>
      </c>
      <c r="D801" t="s">
        <v>5630</v>
      </c>
    </row>
    <row r="802" spans="1:4" x14ac:dyDescent="0.3">
      <c r="A802" t="s">
        <v>15023</v>
      </c>
      <c r="B802" t="s">
        <v>19030</v>
      </c>
      <c r="C802" s="4">
        <v>40583</v>
      </c>
      <c r="D802" t="s">
        <v>5630</v>
      </c>
    </row>
    <row r="803" spans="1:4" x14ac:dyDescent="0.3">
      <c r="A803" t="s">
        <v>14451</v>
      </c>
      <c r="B803" t="s">
        <v>19030</v>
      </c>
      <c r="C803" s="4">
        <v>44286</v>
      </c>
      <c r="D803" t="s">
        <v>5630</v>
      </c>
    </row>
    <row r="804" spans="1:4" x14ac:dyDescent="0.3">
      <c r="A804" t="s">
        <v>7847</v>
      </c>
      <c r="B804" t="s">
        <v>19030</v>
      </c>
      <c r="C804" s="4">
        <v>32843</v>
      </c>
      <c r="D804" t="s">
        <v>5630</v>
      </c>
    </row>
    <row r="805" spans="1:4" x14ac:dyDescent="0.3">
      <c r="A805" t="s">
        <v>14469</v>
      </c>
      <c r="B805" t="s">
        <v>19030</v>
      </c>
      <c r="C805" s="4">
        <v>42415</v>
      </c>
      <c r="D805" t="s">
        <v>5630</v>
      </c>
    </row>
    <row r="806" spans="1:4" x14ac:dyDescent="0.3">
      <c r="A806" t="s">
        <v>12990</v>
      </c>
      <c r="B806" t="s">
        <v>19029</v>
      </c>
      <c r="C806" s="4">
        <v>32035</v>
      </c>
      <c r="D806" t="s">
        <v>5630</v>
      </c>
    </row>
    <row r="807" spans="1:4" x14ac:dyDescent="0.3">
      <c r="A807" t="s">
        <v>2487</v>
      </c>
      <c r="B807" t="s">
        <v>19033</v>
      </c>
      <c r="C807" s="4">
        <v>45809</v>
      </c>
      <c r="D807" t="s">
        <v>5630</v>
      </c>
    </row>
    <row r="808" spans="1:4" x14ac:dyDescent="0.3">
      <c r="A808" t="s">
        <v>18327</v>
      </c>
      <c r="B808" t="s">
        <v>19032</v>
      </c>
      <c r="C808" s="4">
        <v>45606</v>
      </c>
      <c r="D808" t="s">
        <v>5630</v>
      </c>
    </row>
    <row r="809" spans="1:4" x14ac:dyDescent="0.3">
      <c r="A809" t="s">
        <v>807</v>
      </c>
      <c r="B809" t="s">
        <v>19033</v>
      </c>
      <c r="C809" s="4">
        <v>45424</v>
      </c>
      <c r="D809" t="s">
        <v>5630</v>
      </c>
    </row>
    <row r="810" spans="1:4" x14ac:dyDescent="0.3">
      <c r="A810" t="s">
        <v>988</v>
      </c>
      <c r="B810" t="s">
        <v>19029</v>
      </c>
      <c r="C810" s="4">
        <v>41225</v>
      </c>
      <c r="D810" t="s">
        <v>5630</v>
      </c>
    </row>
    <row r="811" spans="1:4" x14ac:dyDescent="0.3">
      <c r="A811" t="s">
        <v>17863</v>
      </c>
      <c r="B811" t="s">
        <v>19029</v>
      </c>
      <c r="C811" s="4">
        <v>45683</v>
      </c>
      <c r="D811" t="s">
        <v>5630</v>
      </c>
    </row>
    <row r="812" spans="1:4" x14ac:dyDescent="0.3">
      <c r="A812" t="s">
        <v>3264</v>
      </c>
      <c r="B812" t="s">
        <v>19029</v>
      </c>
      <c r="C812" s="4">
        <v>42401</v>
      </c>
      <c r="D812" t="s">
        <v>5630</v>
      </c>
    </row>
    <row r="813" spans="1:4" x14ac:dyDescent="0.3">
      <c r="A813" t="s">
        <v>10700</v>
      </c>
      <c r="B813" t="s">
        <v>19030</v>
      </c>
      <c r="C813" s="4">
        <v>30901</v>
      </c>
      <c r="D813" t="s">
        <v>5630</v>
      </c>
    </row>
    <row r="814" spans="1:4" x14ac:dyDescent="0.3">
      <c r="A814" t="s">
        <v>950</v>
      </c>
      <c r="B814" t="s">
        <v>19030</v>
      </c>
      <c r="C814" s="4">
        <v>45963</v>
      </c>
      <c r="D814" t="s">
        <v>5630</v>
      </c>
    </row>
    <row r="815" spans="1:4" x14ac:dyDescent="0.3">
      <c r="A815" t="s">
        <v>4325</v>
      </c>
      <c r="B815" t="s">
        <v>19033</v>
      </c>
      <c r="C815" s="4">
        <v>31224</v>
      </c>
      <c r="D815" t="s">
        <v>5630</v>
      </c>
    </row>
    <row r="816" spans="1:4" x14ac:dyDescent="0.3">
      <c r="A816" t="s">
        <v>4762</v>
      </c>
      <c r="B816" t="s">
        <v>19029</v>
      </c>
      <c r="C816" s="4">
        <v>43906</v>
      </c>
      <c r="D816" t="s">
        <v>5630</v>
      </c>
    </row>
    <row r="817" spans="1:4" x14ac:dyDescent="0.3">
      <c r="A817" t="s">
        <v>9306</v>
      </c>
      <c r="B817" t="s">
        <v>19031</v>
      </c>
      <c r="C817" s="4">
        <v>42898</v>
      </c>
      <c r="D817" t="s">
        <v>5630</v>
      </c>
    </row>
    <row r="818" spans="1:4" x14ac:dyDescent="0.3">
      <c r="A818" t="s">
        <v>16834</v>
      </c>
      <c r="B818" t="s">
        <v>19030</v>
      </c>
      <c r="C818" s="4">
        <v>42828</v>
      </c>
      <c r="D818" t="s">
        <v>5630</v>
      </c>
    </row>
    <row r="819" spans="1:4" x14ac:dyDescent="0.3">
      <c r="A819" t="s">
        <v>2650</v>
      </c>
      <c r="B819" t="s">
        <v>19030</v>
      </c>
      <c r="C819" s="4">
        <v>46005</v>
      </c>
      <c r="D819" t="s">
        <v>5630</v>
      </c>
    </row>
    <row r="820" spans="1:4" x14ac:dyDescent="0.3">
      <c r="A820" t="s">
        <v>6347</v>
      </c>
      <c r="B820" t="s">
        <v>19028</v>
      </c>
      <c r="C820" s="4">
        <v>33122</v>
      </c>
      <c r="D820" t="s">
        <v>5630</v>
      </c>
    </row>
    <row r="821" spans="1:4" x14ac:dyDescent="0.3">
      <c r="A821" t="s">
        <v>792</v>
      </c>
      <c r="B821" t="s">
        <v>19033</v>
      </c>
      <c r="C821" s="4">
        <v>44180</v>
      </c>
      <c r="D821" t="s">
        <v>5630</v>
      </c>
    </row>
    <row r="822" spans="1:4" x14ac:dyDescent="0.3">
      <c r="A822" t="s">
        <v>2524</v>
      </c>
      <c r="B822" t="s">
        <v>19030</v>
      </c>
      <c r="C822" s="4">
        <v>32574</v>
      </c>
      <c r="D822" t="s">
        <v>5630</v>
      </c>
    </row>
    <row r="823" spans="1:4" x14ac:dyDescent="0.3">
      <c r="A823" t="s">
        <v>7416</v>
      </c>
      <c r="B823" t="s">
        <v>19030</v>
      </c>
      <c r="C823" s="4">
        <v>45963</v>
      </c>
      <c r="D823" t="s">
        <v>5630</v>
      </c>
    </row>
    <row r="824" spans="1:4" x14ac:dyDescent="0.3">
      <c r="A824" t="s">
        <v>10530</v>
      </c>
      <c r="B824" t="s">
        <v>19033</v>
      </c>
      <c r="C824" s="4">
        <v>45788</v>
      </c>
      <c r="D824" t="s">
        <v>5630</v>
      </c>
    </row>
    <row r="825" spans="1:4" x14ac:dyDescent="0.3">
      <c r="A825" t="s">
        <v>12969</v>
      </c>
      <c r="B825" t="s">
        <v>19029</v>
      </c>
      <c r="C825" s="4">
        <v>39881</v>
      </c>
      <c r="D825" t="s">
        <v>5630</v>
      </c>
    </row>
    <row r="826" spans="1:4" x14ac:dyDescent="0.3">
      <c r="A826" t="s">
        <v>8113</v>
      </c>
      <c r="B826" t="s">
        <v>19034</v>
      </c>
      <c r="C826" s="4">
        <v>46068</v>
      </c>
      <c r="D826" t="s">
        <v>5630</v>
      </c>
    </row>
    <row r="827" spans="1:4" x14ac:dyDescent="0.3">
      <c r="A827" t="s">
        <v>15553</v>
      </c>
      <c r="B827" t="s">
        <v>19030</v>
      </c>
      <c r="C827" s="4">
        <v>44651</v>
      </c>
      <c r="D827" t="s">
        <v>5630</v>
      </c>
    </row>
    <row r="828" spans="1:4" x14ac:dyDescent="0.3">
      <c r="A828" t="s">
        <v>8341</v>
      </c>
      <c r="B828" t="s">
        <v>19033</v>
      </c>
      <c r="C828" s="4">
        <v>43446</v>
      </c>
      <c r="D828" t="s">
        <v>5630</v>
      </c>
    </row>
    <row r="829" spans="1:4" x14ac:dyDescent="0.3">
      <c r="A829" t="s">
        <v>8766</v>
      </c>
      <c r="B829" t="s">
        <v>19029</v>
      </c>
      <c r="C829" s="4">
        <v>45137</v>
      </c>
      <c r="D829" t="s">
        <v>5630</v>
      </c>
    </row>
    <row r="830" spans="1:4" x14ac:dyDescent="0.3">
      <c r="A830" t="s">
        <v>570</v>
      </c>
      <c r="B830" t="s">
        <v>19029</v>
      </c>
      <c r="C830" s="4">
        <v>42534</v>
      </c>
      <c r="D830" t="s">
        <v>5630</v>
      </c>
    </row>
    <row r="831" spans="1:4" x14ac:dyDescent="0.3">
      <c r="A831" t="s">
        <v>18494</v>
      </c>
      <c r="B831" t="s">
        <v>19032</v>
      </c>
      <c r="C831" s="4">
        <v>45998</v>
      </c>
      <c r="D831" t="s">
        <v>5630</v>
      </c>
    </row>
    <row r="832" spans="1:4" x14ac:dyDescent="0.3">
      <c r="A832" t="s">
        <v>19091</v>
      </c>
      <c r="B832" t="s">
        <v>19030</v>
      </c>
      <c r="C832" s="4">
        <v>45900</v>
      </c>
      <c r="D832" t="s">
        <v>19036</v>
      </c>
    </row>
    <row r="833" spans="1:4" x14ac:dyDescent="0.3">
      <c r="A833" t="s">
        <v>4288</v>
      </c>
      <c r="B833" t="s">
        <v>19029</v>
      </c>
      <c r="C833" s="4">
        <v>39588</v>
      </c>
      <c r="D833" t="s">
        <v>5630</v>
      </c>
    </row>
    <row r="834" spans="1:4" x14ac:dyDescent="0.3">
      <c r="A834" t="s">
        <v>3091</v>
      </c>
      <c r="B834" t="s">
        <v>19034</v>
      </c>
      <c r="C834" s="4">
        <v>46040</v>
      </c>
      <c r="D834" t="s">
        <v>5630</v>
      </c>
    </row>
    <row r="835" spans="1:4" x14ac:dyDescent="0.3">
      <c r="A835" t="s">
        <v>2518</v>
      </c>
      <c r="B835" t="s">
        <v>19030</v>
      </c>
      <c r="C835" s="4">
        <v>45998</v>
      </c>
      <c r="D835" t="s">
        <v>5630</v>
      </c>
    </row>
    <row r="836" spans="1:4" x14ac:dyDescent="0.3">
      <c r="A836" t="s">
        <v>19092</v>
      </c>
      <c r="B836" t="s">
        <v>19048</v>
      </c>
      <c r="C836" s="4">
        <v>45438</v>
      </c>
      <c r="D836" t="s">
        <v>19036</v>
      </c>
    </row>
    <row r="837" spans="1:4" x14ac:dyDescent="0.3">
      <c r="A837" t="s">
        <v>16089</v>
      </c>
      <c r="B837" t="s">
        <v>19033</v>
      </c>
      <c r="C837" s="4">
        <v>44966</v>
      </c>
      <c r="D837" t="s">
        <v>5630</v>
      </c>
    </row>
    <row r="838" spans="1:4" x14ac:dyDescent="0.3">
      <c r="A838" t="s">
        <v>10680</v>
      </c>
      <c r="B838" t="s">
        <v>19034</v>
      </c>
      <c r="C838" s="4">
        <v>46075</v>
      </c>
      <c r="D838" t="s">
        <v>5630</v>
      </c>
    </row>
    <row r="839" spans="1:4" x14ac:dyDescent="0.3">
      <c r="A839" t="s">
        <v>8099</v>
      </c>
      <c r="B839" t="s">
        <v>19028</v>
      </c>
      <c r="C839" s="4">
        <v>38481</v>
      </c>
      <c r="D839" t="s">
        <v>5630</v>
      </c>
    </row>
    <row r="840" spans="1:4" x14ac:dyDescent="0.3">
      <c r="A840" t="s">
        <v>7966</v>
      </c>
      <c r="B840" t="s">
        <v>19032</v>
      </c>
      <c r="C840" s="4">
        <v>43003</v>
      </c>
      <c r="D840" t="s">
        <v>5630</v>
      </c>
    </row>
    <row r="841" spans="1:4" x14ac:dyDescent="0.3">
      <c r="A841" t="s">
        <v>13879</v>
      </c>
      <c r="B841" t="s">
        <v>19034</v>
      </c>
      <c r="C841" s="4">
        <v>46054</v>
      </c>
      <c r="D841" t="s">
        <v>5630</v>
      </c>
    </row>
    <row r="842" spans="1:4" x14ac:dyDescent="0.3">
      <c r="A842" t="s">
        <v>13853</v>
      </c>
      <c r="B842" t="s">
        <v>19030</v>
      </c>
      <c r="C842" s="4">
        <v>46012</v>
      </c>
      <c r="D842" t="s">
        <v>5630</v>
      </c>
    </row>
    <row r="843" spans="1:4" x14ac:dyDescent="0.3">
      <c r="A843" t="s">
        <v>19093</v>
      </c>
      <c r="B843" t="s">
        <v>19030</v>
      </c>
      <c r="C843" s="4">
        <v>30789</v>
      </c>
      <c r="D843" t="s">
        <v>19036</v>
      </c>
    </row>
    <row r="844" spans="1:4" x14ac:dyDescent="0.3">
      <c r="A844" t="s">
        <v>2358</v>
      </c>
      <c r="B844" t="s">
        <v>19029</v>
      </c>
      <c r="C844" s="4">
        <v>43460</v>
      </c>
      <c r="D844" t="s">
        <v>5630</v>
      </c>
    </row>
    <row r="845" spans="1:4" x14ac:dyDescent="0.3">
      <c r="A845" t="s">
        <v>19094</v>
      </c>
      <c r="B845" t="s">
        <v>19030</v>
      </c>
      <c r="C845" s="4">
        <v>32771</v>
      </c>
      <c r="D845" t="s">
        <v>19036</v>
      </c>
    </row>
    <row r="846" spans="1:4" x14ac:dyDescent="0.3">
      <c r="A846" t="s">
        <v>8401</v>
      </c>
      <c r="B846" t="s">
        <v>19028</v>
      </c>
      <c r="C846" s="4">
        <v>43515</v>
      </c>
      <c r="D846" t="s">
        <v>5630</v>
      </c>
    </row>
    <row r="847" spans="1:4" x14ac:dyDescent="0.3">
      <c r="A847" t="s">
        <v>12215</v>
      </c>
      <c r="B847" t="s">
        <v>19033</v>
      </c>
      <c r="C847" s="4">
        <v>40100</v>
      </c>
      <c r="D847" t="s">
        <v>5630</v>
      </c>
    </row>
    <row r="848" spans="1:4" x14ac:dyDescent="0.3">
      <c r="A848" t="s">
        <v>4925</v>
      </c>
      <c r="B848" t="s">
        <v>19029</v>
      </c>
      <c r="C848" s="4">
        <v>39336</v>
      </c>
      <c r="D848" t="s">
        <v>5630</v>
      </c>
    </row>
    <row r="849" spans="1:4" x14ac:dyDescent="0.3">
      <c r="A849" t="s">
        <v>12625</v>
      </c>
      <c r="B849" t="s">
        <v>19029</v>
      </c>
      <c r="C849" s="4">
        <v>32189</v>
      </c>
      <c r="D849" t="s">
        <v>5630</v>
      </c>
    </row>
    <row r="850" spans="1:4" x14ac:dyDescent="0.3">
      <c r="A850" t="s">
        <v>9202</v>
      </c>
      <c r="B850" t="s">
        <v>19028</v>
      </c>
      <c r="C850" s="4">
        <v>36907</v>
      </c>
      <c r="D850" t="s">
        <v>5630</v>
      </c>
    </row>
    <row r="851" spans="1:4" x14ac:dyDescent="0.3">
      <c r="A851" t="s">
        <v>18971</v>
      </c>
      <c r="B851" t="s">
        <v>19030</v>
      </c>
      <c r="C851" s="4">
        <v>45242</v>
      </c>
      <c r="D851" t="s">
        <v>5630</v>
      </c>
    </row>
    <row r="852" spans="1:4" x14ac:dyDescent="0.3">
      <c r="A852" t="s">
        <v>14612</v>
      </c>
      <c r="B852" t="s">
        <v>19032</v>
      </c>
      <c r="C852" s="4">
        <v>41036</v>
      </c>
      <c r="D852" t="s">
        <v>5630</v>
      </c>
    </row>
    <row r="853" spans="1:4" x14ac:dyDescent="0.3">
      <c r="A853" t="s">
        <v>10339</v>
      </c>
      <c r="B853" t="s">
        <v>19029</v>
      </c>
      <c r="C853" s="4">
        <v>39377</v>
      </c>
      <c r="D853" t="s">
        <v>5630</v>
      </c>
    </row>
    <row r="854" spans="1:4" x14ac:dyDescent="0.3">
      <c r="A854" t="s">
        <v>9091</v>
      </c>
      <c r="B854" t="s">
        <v>19030</v>
      </c>
      <c r="C854" s="4">
        <v>37725</v>
      </c>
      <c r="D854" t="s">
        <v>5630</v>
      </c>
    </row>
    <row r="855" spans="1:4" x14ac:dyDescent="0.3">
      <c r="A855" t="s">
        <v>5751</v>
      </c>
      <c r="B855" t="s">
        <v>19028</v>
      </c>
      <c r="C855" s="4">
        <v>39505</v>
      </c>
      <c r="D855" t="s">
        <v>5630</v>
      </c>
    </row>
    <row r="856" spans="1:4" x14ac:dyDescent="0.3">
      <c r="A856" t="s">
        <v>18609</v>
      </c>
      <c r="B856" t="s">
        <v>19030</v>
      </c>
      <c r="C856" s="4">
        <v>32497</v>
      </c>
      <c r="D856" t="s">
        <v>5630</v>
      </c>
    </row>
    <row r="857" spans="1:4" x14ac:dyDescent="0.3">
      <c r="A857" t="s">
        <v>14125</v>
      </c>
      <c r="B857" t="s">
        <v>19029</v>
      </c>
      <c r="C857" s="4">
        <v>37698</v>
      </c>
      <c r="D857" t="s">
        <v>5630</v>
      </c>
    </row>
    <row r="858" spans="1:4" x14ac:dyDescent="0.3">
      <c r="A858" t="s">
        <v>13000</v>
      </c>
      <c r="B858" t="s">
        <v>19070</v>
      </c>
      <c r="C858" s="4">
        <v>45865</v>
      </c>
      <c r="D858" t="s">
        <v>5630</v>
      </c>
    </row>
    <row r="859" spans="1:4" x14ac:dyDescent="0.3">
      <c r="A859" t="s">
        <v>1226</v>
      </c>
      <c r="B859" t="s">
        <v>19030</v>
      </c>
      <c r="C859" s="4">
        <v>45851</v>
      </c>
      <c r="D859" t="s">
        <v>5630</v>
      </c>
    </row>
    <row r="860" spans="1:4" x14ac:dyDescent="0.3">
      <c r="A860" t="s">
        <v>12104</v>
      </c>
      <c r="B860" t="s">
        <v>19029</v>
      </c>
      <c r="C860" s="4">
        <v>44462</v>
      </c>
      <c r="D860" t="s">
        <v>5630</v>
      </c>
    </row>
    <row r="861" spans="1:4" x14ac:dyDescent="0.3">
      <c r="A861" t="s">
        <v>4226</v>
      </c>
      <c r="B861" t="s">
        <v>19030</v>
      </c>
      <c r="C861" s="4">
        <v>44273</v>
      </c>
      <c r="D861" t="s">
        <v>5630</v>
      </c>
    </row>
    <row r="862" spans="1:4" x14ac:dyDescent="0.3">
      <c r="A862" t="s">
        <v>2921</v>
      </c>
      <c r="B862" t="s">
        <v>19032</v>
      </c>
      <c r="C862" s="4">
        <v>45725</v>
      </c>
      <c r="D862" t="s">
        <v>5630</v>
      </c>
    </row>
    <row r="863" spans="1:4" x14ac:dyDescent="0.3">
      <c r="A863" t="s">
        <v>9867</v>
      </c>
      <c r="B863" t="s">
        <v>19033</v>
      </c>
      <c r="C863" s="4">
        <v>31154</v>
      </c>
      <c r="D863" t="s">
        <v>5630</v>
      </c>
    </row>
    <row r="864" spans="1:4" x14ac:dyDescent="0.3">
      <c r="A864" t="s">
        <v>13045</v>
      </c>
      <c r="B864" t="s">
        <v>19029</v>
      </c>
      <c r="C864" s="4">
        <v>39364</v>
      </c>
      <c r="D864" t="s">
        <v>5630</v>
      </c>
    </row>
    <row r="865" spans="1:4" x14ac:dyDescent="0.3">
      <c r="A865" t="s">
        <v>2468</v>
      </c>
      <c r="B865" t="s">
        <v>19030</v>
      </c>
      <c r="C865" s="4">
        <v>42101</v>
      </c>
      <c r="D865" t="s">
        <v>5630</v>
      </c>
    </row>
    <row r="866" spans="1:4" x14ac:dyDescent="0.3">
      <c r="A866" t="s">
        <v>18885</v>
      </c>
      <c r="B866" t="s">
        <v>19030</v>
      </c>
      <c r="C866" s="4">
        <v>45186</v>
      </c>
      <c r="D866" t="s">
        <v>5630</v>
      </c>
    </row>
    <row r="867" spans="1:4" x14ac:dyDescent="0.3">
      <c r="A867" t="s">
        <v>10155</v>
      </c>
      <c r="B867" t="s">
        <v>19029</v>
      </c>
      <c r="C867" s="4">
        <v>41813</v>
      </c>
      <c r="D867" t="s">
        <v>5630</v>
      </c>
    </row>
    <row r="868" spans="1:4" x14ac:dyDescent="0.3">
      <c r="A868" t="s">
        <v>2392</v>
      </c>
      <c r="B868" t="s">
        <v>19030</v>
      </c>
      <c r="C868" s="4">
        <v>45886</v>
      </c>
      <c r="D868" t="s">
        <v>5630</v>
      </c>
    </row>
    <row r="869" spans="1:4" x14ac:dyDescent="0.3">
      <c r="A869" t="s">
        <v>17456</v>
      </c>
      <c r="B869" t="s">
        <v>19029</v>
      </c>
      <c r="C869" s="4">
        <v>29782</v>
      </c>
      <c r="D869" t="s">
        <v>5630</v>
      </c>
    </row>
    <row r="870" spans="1:4" x14ac:dyDescent="0.3">
      <c r="A870" t="s">
        <v>11470</v>
      </c>
      <c r="B870" t="s">
        <v>19029</v>
      </c>
      <c r="C870" s="4">
        <v>41310</v>
      </c>
      <c r="D870" t="s">
        <v>5630</v>
      </c>
    </row>
    <row r="871" spans="1:4" x14ac:dyDescent="0.3">
      <c r="A871" t="s">
        <v>17289</v>
      </c>
      <c r="B871" t="s">
        <v>19034</v>
      </c>
      <c r="C871" s="4">
        <v>46047</v>
      </c>
      <c r="D871" t="s">
        <v>5630</v>
      </c>
    </row>
    <row r="872" spans="1:4" x14ac:dyDescent="0.3">
      <c r="A872" t="s">
        <v>11793</v>
      </c>
      <c r="B872" t="s">
        <v>19034</v>
      </c>
      <c r="C872" s="4">
        <v>46075</v>
      </c>
      <c r="D872" t="s">
        <v>5630</v>
      </c>
    </row>
    <row r="873" spans="1:4" x14ac:dyDescent="0.3">
      <c r="A873" t="s">
        <v>331</v>
      </c>
      <c r="B873" t="s">
        <v>19032</v>
      </c>
      <c r="C873" s="4">
        <v>45592</v>
      </c>
      <c r="D873" t="s">
        <v>5630</v>
      </c>
    </row>
    <row r="874" spans="1:4" x14ac:dyDescent="0.3">
      <c r="A874" t="s">
        <v>4808</v>
      </c>
      <c r="B874" t="s">
        <v>19029</v>
      </c>
      <c r="C874" s="4">
        <v>32456</v>
      </c>
      <c r="D874" t="s">
        <v>5630</v>
      </c>
    </row>
    <row r="875" spans="1:4" x14ac:dyDescent="0.3">
      <c r="A875" t="s">
        <v>8741</v>
      </c>
      <c r="B875" t="s">
        <v>19028</v>
      </c>
      <c r="C875" s="4">
        <v>33889</v>
      </c>
      <c r="D875" t="s">
        <v>5630</v>
      </c>
    </row>
    <row r="876" spans="1:4" x14ac:dyDescent="0.3">
      <c r="A876" t="s">
        <v>1364</v>
      </c>
      <c r="B876" t="s">
        <v>19030</v>
      </c>
      <c r="C876" s="4">
        <v>43165</v>
      </c>
      <c r="D876" t="s">
        <v>5630</v>
      </c>
    </row>
    <row r="877" spans="1:4" x14ac:dyDescent="0.3">
      <c r="A877" t="s">
        <v>19095</v>
      </c>
      <c r="B877" t="s">
        <v>19030</v>
      </c>
      <c r="C877" s="4">
        <v>45893</v>
      </c>
      <c r="D877" t="s">
        <v>19036</v>
      </c>
    </row>
    <row r="878" spans="1:4" x14ac:dyDescent="0.3">
      <c r="A878" t="s">
        <v>4555</v>
      </c>
      <c r="B878" t="s">
        <v>19029</v>
      </c>
      <c r="C878" s="4">
        <v>44630</v>
      </c>
      <c r="D878" t="s">
        <v>5630</v>
      </c>
    </row>
    <row r="879" spans="1:4" x14ac:dyDescent="0.3">
      <c r="A879" t="s">
        <v>3409</v>
      </c>
      <c r="B879" t="s">
        <v>19030</v>
      </c>
      <c r="C879" s="4">
        <v>46012</v>
      </c>
      <c r="D879" t="s">
        <v>5630</v>
      </c>
    </row>
    <row r="880" spans="1:4" x14ac:dyDescent="0.3">
      <c r="A880" t="s">
        <v>13372</v>
      </c>
      <c r="B880" t="s">
        <v>19034</v>
      </c>
      <c r="C880" s="4">
        <v>46068</v>
      </c>
      <c r="D880" t="s">
        <v>5630</v>
      </c>
    </row>
    <row r="881" spans="1:4" x14ac:dyDescent="0.3">
      <c r="A881" t="s">
        <v>2286</v>
      </c>
      <c r="B881" t="s">
        <v>19030</v>
      </c>
      <c r="C881" s="4">
        <v>43705</v>
      </c>
      <c r="D881" t="s">
        <v>5630</v>
      </c>
    </row>
    <row r="882" spans="1:4" x14ac:dyDescent="0.3">
      <c r="A882" t="s">
        <v>16300</v>
      </c>
      <c r="B882" t="s">
        <v>19029</v>
      </c>
      <c r="C882" s="4">
        <v>36327</v>
      </c>
      <c r="D882" t="s">
        <v>5630</v>
      </c>
    </row>
    <row r="883" spans="1:4" x14ac:dyDescent="0.3">
      <c r="A883" t="s">
        <v>11431</v>
      </c>
      <c r="B883" t="s">
        <v>19032</v>
      </c>
      <c r="C883" s="4">
        <v>43405</v>
      </c>
      <c r="D883" t="s">
        <v>5630</v>
      </c>
    </row>
    <row r="884" spans="1:4" x14ac:dyDescent="0.3">
      <c r="A884" t="s">
        <v>1505</v>
      </c>
      <c r="B884" t="s">
        <v>19028</v>
      </c>
      <c r="C884" s="4">
        <v>32373</v>
      </c>
      <c r="D884" t="s">
        <v>5630</v>
      </c>
    </row>
    <row r="885" spans="1:4" x14ac:dyDescent="0.3">
      <c r="A885" t="s">
        <v>19096</v>
      </c>
      <c r="B885" t="s">
        <v>19033</v>
      </c>
      <c r="C885" s="4">
        <v>40665</v>
      </c>
      <c r="D885" t="s">
        <v>19036</v>
      </c>
    </row>
    <row r="886" spans="1:4" x14ac:dyDescent="0.3">
      <c r="A886" t="s">
        <v>17050</v>
      </c>
      <c r="B886" t="s">
        <v>19030</v>
      </c>
      <c r="C886" s="4">
        <v>37349</v>
      </c>
      <c r="D886" t="s">
        <v>5630</v>
      </c>
    </row>
    <row r="887" spans="1:4" x14ac:dyDescent="0.3">
      <c r="A887" t="s">
        <v>4204</v>
      </c>
      <c r="B887" t="s">
        <v>19029</v>
      </c>
      <c r="C887" s="4">
        <v>26742</v>
      </c>
      <c r="D887" t="s">
        <v>5630</v>
      </c>
    </row>
    <row r="888" spans="1:4" x14ac:dyDescent="0.3">
      <c r="A888" t="s">
        <v>11682</v>
      </c>
      <c r="B888" t="s">
        <v>19069</v>
      </c>
      <c r="C888" s="4">
        <v>33086</v>
      </c>
      <c r="D888" t="s">
        <v>5630</v>
      </c>
    </row>
    <row r="889" spans="1:4" x14ac:dyDescent="0.3">
      <c r="A889" t="s">
        <v>3892</v>
      </c>
      <c r="B889" t="s">
        <v>19029</v>
      </c>
      <c r="C889" s="4">
        <v>44903</v>
      </c>
      <c r="D889" t="s">
        <v>5630</v>
      </c>
    </row>
    <row r="890" spans="1:4" x14ac:dyDescent="0.3">
      <c r="A890" t="s">
        <v>4128</v>
      </c>
      <c r="B890" t="s">
        <v>19053</v>
      </c>
      <c r="C890" s="4">
        <v>30826</v>
      </c>
      <c r="D890" t="s">
        <v>5630</v>
      </c>
    </row>
    <row r="891" spans="1:4" x14ac:dyDescent="0.3">
      <c r="A891" t="s">
        <v>9745</v>
      </c>
      <c r="B891" t="s">
        <v>19032</v>
      </c>
      <c r="C891" s="4">
        <v>45123</v>
      </c>
      <c r="D891" t="s">
        <v>5630</v>
      </c>
    </row>
    <row r="892" spans="1:4" x14ac:dyDescent="0.3">
      <c r="A892" t="s">
        <v>4056</v>
      </c>
      <c r="B892" t="s">
        <v>19033</v>
      </c>
      <c r="C892" s="4">
        <v>44686</v>
      </c>
      <c r="D892" t="s">
        <v>5630</v>
      </c>
    </row>
    <row r="893" spans="1:4" x14ac:dyDescent="0.3">
      <c r="A893" t="s">
        <v>19097</v>
      </c>
      <c r="B893" t="s">
        <v>19029</v>
      </c>
      <c r="C893" s="4">
        <v>45186</v>
      </c>
      <c r="D893" t="s">
        <v>19036</v>
      </c>
    </row>
    <row r="894" spans="1:4" x14ac:dyDescent="0.3">
      <c r="A894" t="s">
        <v>16004</v>
      </c>
      <c r="B894" t="s">
        <v>19029</v>
      </c>
      <c r="C894" s="4">
        <v>37746</v>
      </c>
      <c r="D894" t="s">
        <v>5630</v>
      </c>
    </row>
    <row r="895" spans="1:4" x14ac:dyDescent="0.3">
      <c r="A895" t="s">
        <v>11532</v>
      </c>
      <c r="B895" t="s">
        <v>19029</v>
      </c>
      <c r="C895" s="4">
        <v>34956</v>
      </c>
      <c r="D895" t="s">
        <v>5630</v>
      </c>
    </row>
    <row r="896" spans="1:4" x14ac:dyDescent="0.3">
      <c r="A896" t="s">
        <v>4149</v>
      </c>
      <c r="B896" t="s">
        <v>19032</v>
      </c>
      <c r="C896" s="4">
        <v>45851</v>
      </c>
      <c r="D896" t="s">
        <v>5630</v>
      </c>
    </row>
    <row r="897" spans="1:4" x14ac:dyDescent="0.3">
      <c r="A897" t="s">
        <v>9053</v>
      </c>
      <c r="B897" t="s">
        <v>19034</v>
      </c>
      <c r="C897" s="4">
        <v>46033</v>
      </c>
      <c r="D897" t="s">
        <v>5630</v>
      </c>
    </row>
    <row r="898" spans="1:4" x14ac:dyDescent="0.3">
      <c r="A898" t="s">
        <v>585</v>
      </c>
      <c r="B898" t="s">
        <v>19032</v>
      </c>
      <c r="C898" s="4">
        <v>45907</v>
      </c>
      <c r="D898" t="s">
        <v>5630</v>
      </c>
    </row>
    <row r="899" spans="1:4" x14ac:dyDescent="0.3">
      <c r="A899" t="s">
        <v>7217</v>
      </c>
      <c r="B899" t="s">
        <v>19029</v>
      </c>
      <c r="C899" s="4">
        <v>32224</v>
      </c>
      <c r="D899" t="s">
        <v>5630</v>
      </c>
    </row>
    <row r="900" spans="1:4" x14ac:dyDescent="0.3">
      <c r="A900" t="s">
        <v>13171</v>
      </c>
      <c r="B900" t="s">
        <v>19048</v>
      </c>
      <c r="C900" s="4">
        <v>45942</v>
      </c>
      <c r="D900" t="s">
        <v>5630</v>
      </c>
    </row>
    <row r="901" spans="1:4" x14ac:dyDescent="0.3">
      <c r="A901" t="s">
        <v>4449</v>
      </c>
      <c r="B901" t="s">
        <v>19029</v>
      </c>
      <c r="C901" s="4">
        <v>44083</v>
      </c>
      <c r="D901" t="s">
        <v>5630</v>
      </c>
    </row>
    <row r="902" spans="1:4" x14ac:dyDescent="0.3">
      <c r="A902" t="s">
        <v>11656</v>
      </c>
      <c r="B902" t="s">
        <v>19033</v>
      </c>
      <c r="C902" s="4">
        <v>44441</v>
      </c>
      <c r="D902" t="s">
        <v>5630</v>
      </c>
    </row>
    <row r="903" spans="1:4" x14ac:dyDescent="0.3">
      <c r="A903" t="s">
        <v>2813</v>
      </c>
      <c r="B903" t="s">
        <v>19034</v>
      </c>
      <c r="C903" s="4">
        <v>46068</v>
      </c>
      <c r="D903" t="s">
        <v>5630</v>
      </c>
    </row>
    <row r="904" spans="1:4" x14ac:dyDescent="0.3">
      <c r="A904" t="s">
        <v>6993</v>
      </c>
      <c r="B904" t="s">
        <v>19031</v>
      </c>
      <c r="C904" s="4">
        <v>45089</v>
      </c>
      <c r="D904" t="s">
        <v>5630</v>
      </c>
    </row>
    <row r="905" spans="1:4" x14ac:dyDescent="0.3">
      <c r="A905" t="s">
        <v>3516</v>
      </c>
      <c r="B905" t="s">
        <v>19029</v>
      </c>
      <c r="C905" s="4">
        <v>43892</v>
      </c>
      <c r="D905" t="s">
        <v>5630</v>
      </c>
    </row>
    <row r="906" spans="1:4" x14ac:dyDescent="0.3">
      <c r="A906" t="s">
        <v>1891</v>
      </c>
      <c r="B906" t="s">
        <v>19033</v>
      </c>
      <c r="C906" s="4">
        <v>42772</v>
      </c>
      <c r="D906" t="s">
        <v>5630</v>
      </c>
    </row>
    <row r="907" spans="1:4" x14ac:dyDescent="0.3">
      <c r="A907" t="s">
        <v>12605</v>
      </c>
      <c r="B907" t="s">
        <v>19029</v>
      </c>
      <c r="C907" s="4">
        <v>43600</v>
      </c>
      <c r="D907" t="s">
        <v>5630</v>
      </c>
    </row>
    <row r="908" spans="1:4" x14ac:dyDescent="0.3">
      <c r="A908" t="s">
        <v>4766</v>
      </c>
      <c r="B908" t="s">
        <v>19033</v>
      </c>
      <c r="C908" s="4">
        <v>43600</v>
      </c>
      <c r="D908" t="s">
        <v>5630</v>
      </c>
    </row>
    <row r="909" spans="1:4" x14ac:dyDescent="0.3">
      <c r="A909" t="s">
        <v>4277</v>
      </c>
      <c r="B909" t="s">
        <v>19032</v>
      </c>
      <c r="C909" s="4">
        <v>45697</v>
      </c>
      <c r="D909" t="s">
        <v>5630</v>
      </c>
    </row>
    <row r="910" spans="1:4" x14ac:dyDescent="0.3">
      <c r="A910" t="s">
        <v>6471</v>
      </c>
      <c r="B910" t="s">
        <v>19030</v>
      </c>
      <c r="C910" s="4">
        <v>45032</v>
      </c>
      <c r="D910" t="s">
        <v>5630</v>
      </c>
    </row>
    <row r="911" spans="1:4" x14ac:dyDescent="0.3">
      <c r="A911" t="s">
        <v>9137</v>
      </c>
      <c r="B911" t="s">
        <v>19029</v>
      </c>
      <c r="C911" s="4">
        <v>28997</v>
      </c>
      <c r="D911" t="s">
        <v>5630</v>
      </c>
    </row>
    <row r="912" spans="1:4" x14ac:dyDescent="0.3">
      <c r="A912" t="s">
        <v>18572</v>
      </c>
      <c r="B912" t="s">
        <v>19030</v>
      </c>
      <c r="C912" s="4">
        <v>42024</v>
      </c>
      <c r="D912" t="s">
        <v>5630</v>
      </c>
    </row>
    <row r="913" spans="1:4" x14ac:dyDescent="0.3">
      <c r="A913" t="s">
        <v>11151</v>
      </c>
      <c r="B913" t="s">
        <v>19030</v>
      </c>
      <c r="C913" s="4">
        <v>45053</v>
      </c>
      <c r="D913" t="s">
        <v>5630</v>
      </c>
    </row>
    <row r="914" spans="1:4" x14ac:dyDescent="0.3">
      <c r="A914" t="s">
        <v>9514</v>
      </c>
      <c r="B914" t="s">
        <v>19032</v>
      </c>
      <c r="C914" s="4">
        <v>40623</v>
      </c>
      <c r="D914" t="s">
        <v>5630</v>
      </c>
    </row>
    <row r="915" spans="1:4" x14ac:dyDescent="0.3">
      <c r="A915" t="s">
        <v>19098</v>
      </c>
      <c r="B915" t="s">
        <v>19028</v>
      </c>
      <c r="C915" s="4">
        <v>36081</v>
      </c>
      <c r="D915" t="s">
        <v>19036</v>
      </c>
    </row>
    <row r="916" spans="1:4" x14ac:dyDescent="0.3">
      <c r="A916" t="s">
        <v>5917</v>
      </c>
      <c r="B916" t="s">
        <v>19028</v>
      </c>
      <c r="C916" s="4">
        <v>38044</v>
      </c>
      <c r="D916" t="s">
        <v>5630</v>
      </c>
    </row>
    <row r="917" spans="1:4" x14ac:dyDescent="0.3">
      <c r="A917" t="s">
        <v>5247</v>
      </c>
      <c r="B917" t="s">
        <v>19029</v>
      </c>
      <c r="C917" s="4">
        <v>45015</v>
      </c>
      <c r="D917" t="s">
        <v>5630</v>
      </c>
    </row>
    <row r="918" spans="1:4" x14ac:dyDescent="0.3">
      <c r="A918" t="s">
        <v>4376</v>
      </c>
      <c r="B918" t="s">
        <v>19032</v>
      </c>
      <c r="C918" s="4">
        <v>45970</v>
      </c>
      <c r="D918" t="s">
        <v>5630</v>
      </c>
    </row>
    <row r="919" spans="1:4" x14ac:dyDescent="0.3">
      <c r="A919" t="s">
        <v>3333</v>
      </c>
      <c r="B919" t="s">
        <v>19029</v>
      </c>
      <c r="C919" s="4">
        <v>45760</v>
      </c>
      <c r="D919" t="s">
        <v>5630</v>
      </c>
    </row>
    <row r="920" spans="1:4" x14ac:dyDescent="0.3">
      <c r="A920" t="s">
        <v>12959</v>
      </c>
      <c r="B920" t="s">
        <v>19030</v>
      </c>
      <c r="C920" s="4">
        <v>45039</v>
      </c>
      <c r="D920" t="s">
        <v>5630</v>
      </c>
    </row>
    <row r="921" spans="1:4" x14ac:dyDescent="0.3">
      <c r="A921" t="s">
        <v>6334</v>
      </c>
      <c r="B921" t="s">
        <v>19028</v>
      </c>
      <c r="C921" s="4">
        <v>40668</v>
      </c>
      <c r="D921" t="s">
        <v>5630</v>
      </c>
    </row>
    <row r="922" spans="1:4" x14ac:dyDescent="0.3">
      <c r="A922" t="s">
        <v>13347</v>
      </c>
      <c r="B922" t="s">
        <v>19029</v>
      </c>
      <c r="C922" s="4">
        <v>44609</v>
      </c>
      <c r="D922" t="s">
        <v>5630</v>
      </c>
    </row>
    <row r="923" spans="1:4" x14ac:dyDescent="0.3">
      <c r="A923" t="s">
        <v>14225</v>
      </c>
      <c r="B923" t="s">
        <v>19029</v>
      </c>
      <c r="C923" s="4">
        <v>45900</v>
      </c>
      <c r="D923" t="s">
        <v>5630</v>
      </c>
    </row>
    <row r="924" spans="1:4" x14ac:dyDescent="0.3">
      <c r="A924" t="s">
        <v>17707</v>
      </c>
      <c r="B924" t="s">
        <v>19033</v>
      </c>
      <c r="C924" s="4">
        <v>43551</v>
      </c>
      <c r="D924" t="s">
        <v>5630</v>
      </c>
    </row>
    <row r="925" spans="1:4" x14ac:dyDescent="0.3">
      <c r="A925" t="s">
        <v>1767</v>
      </c>
      <c r="B925" t="s">
        <v>19029</v>
      </c>
      <c r="C925" s="4">
        <v>45001</v>
      </c>
      <c r="D925" t="s">
        <v>5630</v>
      </c>
    </row>
    <row r="926" spans="1:4" x14ac:dyDescent="0.3">
      <c r="A926" t="s">
        <v>7014</v>
      </c>
      <c r="B926" t="s">
        <v>19028</v>
      </c>
      <c r="C926" s="4">
        <v>31880</v>
      </c>
      <c r="D926" t="s">
        <v>5630</v>
      </c>
    </row>
    <row r="927" spans="1:4" x14ac:dyDescent="0.3">
      <c r="A927" t="s">
        <v>6216</v>
      </c>
      <c r="B927" t="s">
        <v>19028</v>
      </c>
      <c r="C927" s="4">
        <v>37851</v>
      </c>
      <c r="D927" t="s">
        <v>5630</v>
      </c>
    </row>
    <row r="928" spans="1:4" x14ac:dyDescent="0.3">
      <c r="A928" t="s">
        <v>16434</v>
      </c>
      <c r="B928" t="s">
        <v>19029</v>
      </c>
      <c r="C928" s="4">
        <v>45291</v>
      </c>
      <c r="D928" t="s">
        <v>5630</v>
      </c>
    </row>
    <row r="929" spans="1:4" x14ac:dyDescent="0.3">
      <c r="A929" t="s">
        <v>8585</v>
      </c>
      <c r="B929" t="s">
        <v>19030</v>
      </c>
      <c r="C929" s="4">
        <v>45137</v>
      </c>
      <c r="D929" t="s">
        <v>5630</v>
      </c>
    </row>
    <row r="930" spans="1:4" x14ac:dyDescent="0.3">
      <c r="A930" t="s">
        <v>10853</v>
      </c>
      <c r="B930" t="s">
        <v>19029</v>
      </c>
      <c r="C930" s="4">
        <v>44315</v>
      </c>
      <c r="D930" t="s">
        <v>5630</v>
      </c>
    </row>
    <row r="931" spans="1:4" x14ac:dyDescent="0.3">
      <c r="A931" t="s">
        <v>4726</v>
      </c>
      <c r="B931" t="s">
        <v>19030</v>
      </c>
      <c r="C931" s="4">
        <v>44413</v>
      </c>
      <c r="D931" t="s">
        <v>5630</v>
      </c>
    </row>
    <row r="932" spans="1:4" x14ac:dyDescent="0.3">
      <c r="A932" t="s">
        <v>9780</v>
      </c>
      <c r="B932" t="s">
        <v>19029</v>
      </c>
      <c r="C932" s="4">
        <v>28219</v>
      </c>
      <c r="D932" t="s">
        <v>5630</v>
      </c>
    </row>
    <row r="933" spans="1:4" x14ac:dyDescent="0.3">
      <c r="A933" t="s">
        <v>14414</v>
      </c>
      <c r="B933" t="s">
        <v>19030</v>
      </c>
      <c r="C933" s="4">
        <v>37255</v>
      </c>
      <c r="D933" t="s">
        <v>5630</v>
      </c>
    </row>
    <row r="934" spans="1:4" x14ac:dyDescent="0.3">
      <c r="A934" t="s">
        <v>1448</v>
      </c>
      <c r="B934" t="s">
        <v>19029</v>
      </c>
      <c r="C934" s="4">
        <v>45872</v>
      </c>
      <c r="D934" t="s">
        <v>5630</v>
      </c>
    </row>
    <row r="935" spans="1:4" x14ac:dyDescent="0.3">
      <c r="A935" t="s">
        <v>14541</v>
      </c>
      <c r="B935" t="s">
        <v>19030</v>
      </c>
      <c r="C935" s="4">
        <v>45823</v>
      </c>
      <c r="D935" t="s">
        <v>5630</v>
      </c>
    </row>
    <row r="936" spans="1:4" x14ac:dyDescent="0.3">
      <c r="A936" t="s">
        <v>2170</v>
      </c>
      <c r="B936" t="s">
        <v>19032</v>
      </c>
      <c r="C936" s="4">
        <v>44225</v>
      </c>
      <c r="D936" t="s">
        <v>5630</v>
      </c>
    </row>
    <row r="937" spans="1:4" x14ac:dyDescent="0.3">
      <c r="A937" t="s">
        <v>723</v>
      </c>
      <c r="B937" t="s">
        <v>19033</v>
      </c>
      <c r="C937" s="4">
        <v>45347</v>
      </c>
      <c r="D937" t="s">
        <v>5630</v>
      </c>
    </row>
    <row r="938" spans="1:4" x14ac:dyDescent="0.3">
      <c r="A938" t="s">
        <v>6628</v>
      </c>
      <c r="B938" t="s">
        <v>136</v>
      </c>
      <c r="C938" s="4">
        <v>42473</v>
      </c>
      <c r="D938" t="s">
        <v>5630</v>
      </c>
    </row>
    <row r="939" spans="1:4" x14ac:dyDescent="0.3">
      <c r="A939" t="s">
        <v>6675</v>
      </c>
      <c r="B939" t="s">
        <v>19029</v>
      </c>
      <c r="C939" s="4">
        <v>34877</v>
      </c>
      <c r="D939" t="s">
        <v>5630</v>
      </c>
    </row>
    <row r="940" spans="1:4" x14ac:dyDescent="0.3">
      <c r="A940" t="s">
        <v>3473</v>
      </c>
      <c r="B940" t="s">
        <v>19030</v>
      </c>
      <c r="C940" s="4">
        <v>46005</v>
      </c>
      <c r="D940" t="s">
        <v>5630</v>
      </c>
    </row>
    <row r="941" spans="1:4" x14ac:dyDescent="0.3">
      <c r="A941" t="s">
        <v>15909</v>
      </c>
      <c r="B941" t="s">
        <v>19029</v>
      </c>
      <c r="C941" s="4">
        <v>35668</v>
      </c>
      <c r="D941" t="s">
        <v>5630</v>
      </c>
    </row>
    <row r="942" spans="1:4" x14ac:dyDescent="0.3">
      <c r="A942" t="s">
        <v>16167</v>
      </c>
      <c r="B942" t="s">
        <v>19033</v>
      </c>
      <c r="C942" s="4">
        <v>45844</v>
      </c>
      <c r="D942" t="s">
        <v>5630</v>
      </c>
    </row>
    <row r="943" spans="1:4" x14ac:dyDescent="0.3">
      <c r="A943" t="s">
        <v>1920</v>
      </c>
      <c r="B943" t="s">
        <v>19029</v>
      </c>
      <c r="C943" s="4">
        <v>45914</v>
      </c>
      <c r="D943" t="s">
        <v>19036</v>
      </c>
    </row>
    <row r="944" spans="1:4" x14ac:dyDescent="0.3">
      <c r="A944" t="s">
        <v>5361</v>
      </c>
      <c r="B944" t="s">
        <v>19046</v>
      </c>
      <c r="C944" s="4">
        <v>44020</v>
      </c>
      <c r="D944" t="s">
        <v>5630</v>
      </c>
    </row>
    <row r="945" spans="1:4" x14ac:dyDescent="0.3">
      <c r="A945" t="s">
        <v>274</v>
      </c>
      <c r="B945" t="s">
        <v>19032</v>
      </c>
      <c r="C945" s="4">
        <v>45655</v>
      </c>
      <c r="D945" t="s">
        <v>5630</v>
      </c>
    </row>
    <row r="946" spans="1:4" x14ac:dyDescent="0.3">
      <c r="A946" t="s">
        <v>11318</v>
      </c>
      <c r="B946" t="s">
        <v>19029</v>
      </c>
      <c r="C946" s="4">
        <v>45627</v>
      </c>
      <c r="D946" t="s">
        <v>5630</v>
      </c>
    </row>
    <row r="947" spans="1:4" x14ac:dyDescent="0.3">
      <c r="A947" t="s">
        <v>12138</v>
      </c>
      <c r="B947" t="s">
        <v>19029</v>
      </c>
      <c r="C947" s="4">
        <v>30071</v>
      </c>
      <c r="D947" t="s">
        <v>5630</v>
      </c>
    </row>
    <row r="948" spans="1:4" x14ac:dyDescent="0.3">
      <c r="A948" t="s">
        <v>9733</v>
      </c>
      <c r="B948" t="s">
        <v>19029</v>
      </c>
      <c r="C948" s="4">
        <v>45102</v>
      </c>
      <c r="D948" t="s">
        <v>5630</v>
      </c>
    </row>
    <row r="949" spans="1:4" x14ac:dyDescent="0.3">
      <c r="A949" t="s">
        <v>19099</v>
      </c>
      <c r="B949" t="s">
        <v>19030</v>
      </c>
      <c r="C949" s="4">
        <v>37876</v>
      </c>
      <c r="D949" t="s">
        <v>19036</v>
      </c>
    </row>
    <row r="950" spans="1:4" x14ac:dyDescent="0.3">
      <c r="A950" t="s">
        <v>17813</v>
      </c>
      <c r="B950" t="s">
        <v>19029</v>
      </c>
      <c r="C950" s="4">
        <v>42905</v>
      </c>
      <c r="D950" t="s">
        <v>5630</v>
      </c>
    </row>
    <row r="951" spans="1:4" x14ac:dyDescent="0.3">
      <c r="A951" t="s">
        <v>3258</v>
      </c>
      <c r="B951" t="s">
        <v>19030</v>
      </c>
      <c r="C951" s="4">
        <v>45305</v>
      </c>
      <c r="D951" t="s">
        <v>5630</v>
      </c>
    </row>
    <row r="952" spans="1:4" x14ac:dyDescent="0.3">
      <c r="A952" t="s">
        <v>1403</v>
      </c>
      <c r="B952" t="s">
        <v>19030</v>
      </c>
      <c r="C952" s="4">
        <v>44658</v>
      </c>
      <c r="D952" t="s">
        <v>5630</v>
      </c>
    </row>
    <row r="953" spans="1:4" x14ac:dyDescent="0.3">
      <c r="A953" t="s">
        <v>9379</v>
      </c>
      <c r="B953" t="s">
        <v>19030</v>
      </c>
      <c r="C953" s="4">
        <v>45900</v>
      </c>
      <c r="D953" t="s">
        <v>5630</v>
      </c>
    </row>
    <row r="954" spans="1:4" x14ac:dyDescent="0.3">
      <c r="A954" t="s">
        <v>658</v>
      </c>
      <c r="B954" t="s">
        <v>19029</v>
      </c>
      <c r="C954" s="4">
        <v>45319</v>
      </c>
      <c r="D954" t="s">
        <v>5630</v>
      </c>
    </row>
    <row r="955" spans="1:4" x14ac:dyDescent="0.3">
      <c r="A955" t="s">
        <v>17271</v>
      </c>
      <c r="B955" t="s">
        <v>19030</v>
      </c>
      <c r="C955" s="4">
        <v>33696</v>
      </c>
      <c r="D955" t="s">
        <v>5630</v>
      </c>
    </row>
    <row r="956" spans="1:4" x14ac:dyDescent="0.3">
      <c r="A956" t="s">
        <v>2258</v>
      </c>
      <c r="B956" t="s">
        <v>19030</v>
      </c>
      <c r="C956" s="4">
        <v>45998</v>
      </c>
      <c r="D956" t="s">
        <v>5630</v>
      </c>
    </row>
    <row r="957" spans="1:4" x14ac:dyDescent="0.3">
      <c r="A957" t="s">
        <v>2547</v>
      </c>
      <c r="B957" t="s">
        <v>19030</v>
      </c>
      <c r="C957" s="4">
        <v>44188</v>
      </c>
      <c r="D957" t="s">
        <v>5630</v>
      </c>
    </row>
    <row r="958" spans="1:4" x14ac:dyDescent="0.3">
      <c r="A958" t="s">
        <v>1096</v>
      </c>
      <c r="B958" t="s">
        <v>19030</v>
      </c>
      <c r="C958" s="4">
        <v>44427</v>
      </c>
      <c r="D958" t="s">
        <v>5630</v>
      </c>
    </row>
    <row r="959" spans="1:4" x14ac:dyDescent="0.3">
      <c r="A959" t="s">
        <v>1297</v>
      </c>
      <c r="B959" t="s">
        <v>19030</v>
      </c>
      <c r="C959" s="4">
        <v>45879</v>
      </c>
      <c r="D959" t="s">
        <v>5630</v>
      </c>
    </row>
    <row r="960" spans="1:4" x14ac:dyDescent="0.3">
      <c r="A960" t="s">
        <v>19100</v>
      </c>
      <c r="B960" t="s">
        <v>19029</v>
      </c>
      <c r="C960" s="4">
        <v>41016</v>
      </c>
      <c r="D960" t="s">
        <v>19054</v>
      </c>
    </row>
    <row r="961" spans="1:4" x14ac:dyDescent="0.3">
      <c r="A961" t="s">
        <v>12694</v>
      </c>
      <c r="B961" t="s">
        <v>19029</v>
      </c>
      <c r="C961" s="4">
        <v>44770</v>
      </c>
      <c r="D961" t="s">
        <v>5630</v>
      </c>
    </row>
    <row r="962" spans="1:4" x14ac:dyDescent="0.3">
      <c r="A962" t="s">
        <v>2279</v>
      </c>
      <c r="B962" t="s">
        <v>19030</v>
      </c>
      <c r="C962" s="4">
        <v>45998</v>
      </c>
      <c r="D962" t="s">
        <v>5630</v>
      </c>
    </row>
    <row r="963" spans="1:4" x14ac:dyDescent="0.3">
      <c r="A963" t="s">
        <v>7445</v>
      </c>
      <c r="B963" t="s">
        <v>19028</v>
      </c>
      <c r="C963" s="4">
        <v>43214</v>
      </c>
      <c r="D963" t="s">
        <v>5630</v>
      </c>
    </row>
    <row r="964" spans="1:4" x14ac:dyDescent="0.3">
      <c r="A964" t="s">
        <v>15837</v>
      </c>
      <c r="B964" t="s">
        <v>19029</v>
      </c>
      <c r="C964" s="4">
        <v>30708</v>
      </c>
      <c r="D964" t="s">
        <v>5630</v>
      </c>
    </row>
    <row r="965" spans="1:4" x14ac:dyDescent="0.3">
      <c r="A965" t="s">
        <v>4954</v>
      </c>
      <c r="B965" t="s">
        <v>19048</v>
      </c>
      <c r="C965" s="4">
        <v>45914</v>
      </c>
      <c r="D965" t="s">
        <v>5630</v>
      </c>
    </row>
    <row r="966" spans="1:4" x14ac:dyDescent="0.3">
      <c r="A966" t="s">
        <v>10649</v>
      </c>
      <c r="B966" t="s">
        <v>19040</v>
      </c>
      <c r="C966" s="4">
        <v>33009</v>
      </c>
      <c r="D966" t="s">
        <v>5630</v>
      </c>
    </row>
    <row r="967" spans="1:4" x14ac:dyDescent="0.3">
      <c r="A967" t="s">
        <v>6238</v>
      </c>
      <c r="B967" t="s">
        <v>19028</v>
      </c>
      <c r="C967" s="4">
        <v>42009</v>
      </c>
      <c r="D967" t="s">
        <v>5630</v>
      </c>
    </row>
    <row r="968" spans="1:4" x14ac:dyDescent="0.3">
      <c r="A968" t="s">
        <v>1633</v>
      </c>
      <c r="B968" t="s">
        <v>19028</v>
      </c>
      <c r="C968" s="4">
        <v>42121</v>
      </c>
      <c r="D968" t="s">
        <v>5630</v>
      </c>
    </row>
    <row r="969" spans="1:4" x14ac:dyDescent="0.3">
      <c r="A969" t="s">
        <v>9895</v>
      </c>
      <c r="B969" t="s">
        <v>19029</v>
      </c>
      <c r="C969" s="4">
        <v>37664</v>
      </c>
      <c r="D969" t="s">
        <v>5630</v>
      </c>
    </row>
    <row r="970" spans="1:4" x14ac:dyDescent="0.3">
      <c r="A970" t="s">
        <v>5553</v>
      </c>
      <c r="B970" t="s">
        <v>19030</v>
      </c>
      <c r="C970" s="4">
        <v>39125</v>
      </c>
      <c r="D970" t="s">
        <v>5630</v>
      </c>
    </row>
    <row r="971" spans="1:4" x14ac:dyDescent="0.3">
      <c r="A971" t="s">
        <v>15665</v>
      </c>
      <c r="B971" t="s">
        <v>19069</v>
      </c>
      <c r="C971" s="4">
        <v>31649</v>
      </c>
      <c r="D971" t="s">
        <v>5630</v>
      </c>
    </row>
    <row r="972" spans="1:4" x14ac:dyDescent="0.3">
      <c r="A972" t="s">
        <v>430</v>
      </c>
      <c r="B972" t="s">
        <v>19029</v>
      </c>
      <c r="C972" s="4">
        <v>41414</v>
      </c>
      <c r="D972" t="s">
        <v>5630</v>
      </c>
    </row>
    <row r="973" spans="1:4" x14ac:dyDescent="0.3">
      <c r="A973" t="s">
        <v>7134</v>
      </c>
      <c r="B973" t="s">
        <v>19028</v>
      </c>
      <c r="C973" s="4">
        <v>45123</v>
      </c>
      <c r="D973" t="s">
        <v>5630</v>
      </c>
    </row>
    <row r="974" spans="1:4" x14ac:dyDescent="0.3">
      <c r="A974" t="s">
        <v>5324</v>
      </c>
      <c r="B974" t="s">
        <v>19031</v>
      </c>
      <c r="C974" s="4">
        <v>46068</v>
      </c>
      <c r="D974" t="s">
        <v>5630</v>
      </c>
    </row>
    <row r="975" spans="1:4" x14ac:dyDescent="0.3">
      <c r="A975" t="s">
        <v>1746</v>
      </c>
      <c r="B975" t="s">
        <v>19029</v>
      </c>
      <c r="C975" s="4">
        <v>45935</v>
      </c>
      <c r="D975" t="s">
        <v>5630</v>
      </c>
    </row>
    <row r="976" spans="1:4" x14ac:dyDescent="0.3">
      <c r="A976" t="s">
        <v>18563</v>
      </c>
      <c r="B976" t="s">
        <v>19030</v>
      </c>
      <c r="C976" s="4">
        <v>46012</v>
      </c>
      <c r="D976" t="s">
        <v>5630</v>
      </c>
    </row>
    <row r="977" spans="1:4" x14ac:dyDescent="0.3">
      <c r="A977" t="s">
        <v>12400</v>
      </c>
      <c r="B977" t="s">
        <v>19033</v>
      </c>
      <c r="C977" s="4">
        <v>42499</v>
      </c>
      <c r="D977" t="s">
        <v>5630</v>
      </c>
    </row>
    <row r="978" spans="1:4" x14ac:dyDescent="0.3">
      <c r="A978" t="s">
        <v>9687</v>
      </c>
      <c r="B978" t="s">
        <v>19029</v>
      </c>
      <c r="C978" s="4">
        <v>30859</v>
      </c>
      <c r="D978" t="s">
        <v>5630</v>
      </c>
    </row>
    <row r="979" spans="1:4" x14ac:dyDescent="0.3">
      <c r="A979" t="s">
        <v>7329</v>
      </c>
      <c r="B979" t="s">
        <v>19046</v>
      </c>
      <c r="C979" s="4">
        <v>32237</v>
      </c>
      <c r="D979" t="s">
        <v>5630</v>
      </c>
    </row>
    <row r="980" spans="1:4" x14ac:dyDescent="0.3">
      <c r="A980" t="s">
        <v>1959</v>
      </c>
      <c r="B980" t="s">
        <v>19028</v>
      </c>
      <c r="C980" s="4">
        <v>43369</v>
      </c>
      <c r="D980" t="s">
        <v>5630</v>
      </c>
    </row>
    <row r="981" spans="1:4" x14ac:dyDescent="0.3">
      <c r="A981" t="s">
        <v>19101</v>
      </c>
      <c r="B981" t="s">
        <v>19029</v>
      </c>
      <c r="C981" s="4">
        <v>43014</v>
      </c>
      <c r="D981" t="s">
        <v>19054</v>
      </c>
    </row>
    <row r="982" spans="1:4" x14ac:dyDescent="0.3">
      <c r="A982" t="s">
        <v>8003</v>
      </c>
      <c r="B982" t="s">
        <v>19028</v>
      </c>
      <c r="C982" s="4">
        <v>36227</v>
      </c>
      <c r="D982" t="s">
        <v>5630</v>
      </c>
    </row>
    <row r="983" spans="1:4" x14ac:dyDescent="0.3">
      <c r="A983" t="s">
        <v>15382</v>
      </c>
      <c r="B983" t="s">
        <v>19034</v>
      </c>
      <c r="C983" s="4">
        <v>46061</v>
      </c>
      <c r="D983" t="s">
        <v>5630</v>
      </c>
    </row>
    <row r="984" spans="1:4" x14ac:dyDescent="0.3">
      <c r="A984" t="s">
        <v>19102</v>
      </c>
      <c r="B984" t="s">
        <v>19030</v>
      </c>
      <c r="C984" s="4">
        <v>45494</v>
      </c>
      <c r="D984" t="s">
        <v>19036</v>
      </c>
    </row>
    <row r="985" spans="1:4" x14ac:dyDescent="0.3">
      <c r="A985" t="s">
        <v>12161</v>
      </c>
      <c r="B985" t="s">
        <v>19039</v>
      </c>
      <c r="C985" s="4">
        <v>44567</v>
      </c>
      <c r="D985" t="s">
        <v>5630</v>
      </c>
    </row>
    <row r="986" spans="1:4" x14ac:dyDescent="0.3">
      <c r="A986" t="s">
        <v>13414</v>
      </c>
      <c r="B986" t="s">
        <v>19030</v>
      </c>
      <c r="C986" s="4">
        <v>45935</v>
      </c>
      <c r="D986" t="s">
        <v>5630</v>
      </c>
    </row>
    <row r="987" spans="1:4" x14ac:dyDescent="0.3">
      <c r="A987" t="s">
        <v>2787</v>
      </c>
      <c r="B987" t="s">
        <v>19029</v>
      </c>
      <c r="C987" s="4">
        <v>45158</v>
      </c>
      <c r="D987" t="s">
        <v>5630</v>
      </c>
    </row>
    <row r="988" spans="1:4" x14ac:dyDescent="0.3">
      <c r="A988" t="s">
        <v>15770</v>
      </c>
      <c r="B988" t="s">
        <v>19039</v>
      </c>
      <c r="C988" s="4">
        <v>27554</v>
      </c>
      <c r="D988" t="s">
        <v>5630</v>
      </c>
    </row>
    <row r="989" spans="1:4" x14ac:dyDescent="0.3">
      <c r="A989" t="s">
        <v>8712</v>
      </c>
      <c r="B989" t="s">
        <v>19033</v>
      </c>
      <c r="C989" s="4">
        <v>45872</v>
      </c>
      <c r="D989" t="s">
        <v>5630</v>
      </c>
    </row>
    <row r="990" spans="1:4" x14ac:dyDescent="0.3">
      <c r="A990" t="s">
        <v>3674</v>
      </c>
      <c r="B990" t="s">
        <v>19029</v>
      </c>
      <c r="C990" s="4">
        <v>44693</v>
      </c>
      <c r="D990" t="s">
        <v>5630</v>
      </c>
    </row>
    <row r="991" spans="1:4" x14ac:dyDescent="0.3">
      <c r="A991" t="s">
        <v>6248</v>
      </c>
      <c r="B991" t="s">
        <v>19028</v>
      </c>
      <c r="C991" s="4">
        <v>38544</v>
      </c>
      <c r="D991" t="s">
        <v>5630</v>
      </c>
    </row>
    <row r="992" spans="1:4" x14ac:dyDescent="0.3">
      <c r="A992" t="s">
        <v>5204</v>
      </c>
      <c r="B992" t="s">
        <v>19028</v>
      </c>
      <c r="C992" s="4">
        <v>35102</v>
      </c>
      <c r="D992" t="s">
        <v>5630</v>
      </c>
    </row>
    <row r="993" spans="1:4" x14ac:dyDescent="0.3">
      <c r="A993" t="s">
        <v>19103</v>
      </c>
      <c r="B993" t="s">
        <v>19033</v>
      </c>
      <c r="C993" s="4">
        <v>37255</v>
      </c>
      <c r="D993" t="s">
        <v>19036</v>
      </c>
    </row>
    <row r="994" spans="1:4" x14ac:dyDescent="0.3">
      <c r="A994" t="s">
        <v>12344</v>
      </c>
      <c r="B994" t="s">
        <v>19029</v>
      </c>
      <c r="C994" s="4">
        <v>38748</v>
      </c>
      <c r="D994" t="s">
        <v>5630</v>
      </c>
    </row>
    <row r="995" spans="1:4" x14ac:dyDescent="0.3">
      <c r="A995" t="s">
        <v>8106</v>
      </c>
      <c r="B995" t="s">
        <v>19030</v>
      </c>
      <c r="C995" s="4">
        <v>45935</v>
      </c>
      <c r="D995" t="s">
        <v>5630</v>
      </c>
    </row>
    <row r="996" spans="1:4" x14ac:dyDescent="0.3">
      <c r="A996" t="s">
        <v>12644</v>
      </c>
      <c r="B996" t="s">
        <v>19030</v>
      </c>
      <c r="C996" s="4">
        <v>37903</v>
      </c>
      <c r="D996" t="s">
        <v>5630</v>
      </c>
    </row>
    <row r="997" spans="1:4" x14ac:dyDescent="0.3">
      <c r="A997" t="s">
        <v>1328</v>
      </c>
      <c r="B997" t="s">
        <v>19029</v>
      </c>
      <c r="C997" s="4">
        <v>39034</v>
      </c>
      <c r="D997" t="s">
        <v>5630</v>
      </c>
    </row>
    <row r="998" spans="1:4" x14ac:dyDescent="0.3">
      <c r="A998" t="s">
        <v>10690</v>
      </c>
      <c r="B998" t="s">
        <v>19029</v>
      </c>
      <c r="C998" s="4">
        <v>32896</v>
      </c>
      <c r="D998" t="s">
        <v>5630</v>
      </c>
    </row>
    <row r="999" spans="1:4" x14ac:dyDescent="0.3">
      <c r="A999" t="s">
        <v>2715</v>
      </c>
      <c r="B999" t="s">
        <v>19029</v>
      </c>
      <c r="C999" s="4">
        <v>43607</v>
      </c>
      <c r="D999" t="s">
        <v>5630</v>
      </c>
    </row>
    <row r="1000" spans="1:4" x14ac:dyDescent="0.3">
      <c r="A1000" t="s">
        <v>15891</v>
      </c>
      <c r="B1000" t="s">
        <v>19032</v>
      </c>
      <c r="C1000" s="4">
        <v>43839</v>
      </c>
      <c r="D1000" t="s">
        <v>5630</v>
      </c>
    </row>
    <row r="1001" spans="1:4" x14ac:dyDescent="0.3">
      <c r="A1001" t="s">
        <v>7381</v>
      </c>
      <c r="B1001" t="s">
        <v>19029</v>
      </c>
      <c r="C1001" s="4">
        <v>40987</v>
      </c>
      <c r="D1001" t="s">
        <v>5630</v>
      </c>
    </row>
    <row r="1002" spans="1:4" x14ac:dyDescent="0.3">
      <c r="A1002" t="s">
        <v>6272</v>
      </c>
      <c r="B1002" t="s">
        <v>19029</v>
      </c>
      <c r="C1002" s="4">
        <v>31347</v>
      </c>
      <c r="D1002" t="s">
        <v>5630</v>
      </c>
    </row>
    <row r="1003" spans="1:4" x14ac:dyDescent="0.3">
      <c r="A1003" t="s">
        <v>7607</v>
      </c>
      <c r="B1003" t="s">
        <v>19028</v>
      </c>
      <c r="C1003" s="4">
        <v>39601</v>
      </c>
      <c r="D1003" t="s">
        <v>5630</v>
      </c>
    </row>
    <row r="1004" spans="1:4" x14ac:dyDescent="0.3">
      <c r="A1004" t="s">
        <v>17854</v>
      </c>
      <c r="B1004" t="s">
        <v>19029</v>
      </c>
      <c r="C1004" s="4">
        <v>36976</v>
      </c>
      <c r="D1004" t="s">
        <v>5630</v>
      </c>
    </row>
    <row r="1005" spans="1:4" x14ac:dyDescent="0.3">
      <c r="A1005" t="s">
        <v>1907</v>
      </c>
      <c r="B1005" t="s">
        <v>19029</v>
      </c>
      <c r="C1005" s="4">
        <v>45914</v>
      </c>
      <c r="D1005" t="s">
        <v>5630</v>
      </c>
    </row>
    <row r="1006" spans="1:4" x14ac:dyDescent="0.3">
      <c r="A1006" t="s">
        <v>3862</v>
      </c>
      <c r="B1006" t="s">
        <v>19032</v>
      </c>
      <c r="C1006" s="4">
        <v>45614</v>
      </c>
      <c r="D1006" t="s">
        <v>5630</v>
      </c>
    </row>
    <row r="1007" spans="1:4" x14ac:dyDescent="0.3">
      <c r="A1007" t="s">
        <v>3556</v>
      </c>
      <c r="B1007" t="s">
        <v>19030</v>
      </c>
      <c r="C1007" s="4">
        <v>45942</v>
      </c>
      <c r="D1007" t="s">
        <v>5630</v>
      </c>
    </row>
    <row r="1008" spans="1:4" x14ac:dyDescent="0.3">
      <c r="A1008" t="s">
        <v>19104</v>
      </c>
      <c r="B1008" t="s">
        <v>19030</v>
      </c>
      <c r="C1008" s="4">
        <v>45921</v>
      </c>
      <c r="D1008" t="s">
        <v>19036</v>
      </c>
    </row>
    <row r="1009" spans="1:4" x14ac:dyDescent="0.3">
      <c r="A1009" t="s">
        <v>14159</v>
      </c>
      <c r="B1009" t="s">
        <v>19029</v>
      </c>
      <c r="C1009" s="4">
        <v>44896</v>
      </c>
      <c r="D1009" t="s">
        <v>5630</v>
      </c>
    </row>
    <row r="1010" spans="1:4" x14ac:dyDescent="0.3">
      <c r="A1010" t="s">
        <v>5812</v>
      </c>
      <c r="B1010" t="s">
        <v>19046</v>
      </c>
      <c r="C1010" s="4">
        <v>42086</v>
      </c>
      <c r="D1010" t="s">
        <v>5630</v>
      </c>
    </row>
    <row r="1011" spans="1:4" x14ac:dyDescent="0.3">
      <c r="A1011" t="s">
        <v>3549</v>
      </c>
      <c r="B1011" t="s">
        <v>19030</v>
      </c>
      <c r="C1011" s="4">
        <v>38986</v>
      </c>
      <c r="D1011" t="s">
        <v>5630</v>
      </c>
    </row>
    <row r="1012" spans="1:4" x14ac:dyDescent="0.3">
      <c r="A1012" t="s">
        <v>16938</v>
      </c>
      <c r="B1012" t="s">
        <v>19029</v>
      </c>
      <c r="C1012" s="4">
        <v>32189</v>
      </c>
      <c r="D1012" t="s">
        <v>5630</v>
      </c>
    </row>
    <row r="1013" spans="1:4" x14ac:dyDescent="0.3">
      <c r="A1013" t="s">
        <v>2239</v>
      </c>
      <c r="B1013" t="s">
        <v>19033</v>
      </c>
      <c r="C1013" s="4">
        <v>45823</v>
      </c>
      <c r="D1013" t="s">
        <v>5630</v>
      </c>
    </row>
    <row r="1014" spans="1:4" x14ac:dyDescent="0.3">
      <c r="A1014" t="s">
        <v>18904</v>
      </c>
      <c r="B1014" t="s">
        <v>19034</v>
      </c>
      <c r="C1014" s="4">
        <v>46040</v>
      </c>
      <c r="D1014" t="s">
        <v>5630</v>
      </c>
    </row>
    <row r="1015" spans="1:4" x14ac:dyDescent="0.3">
      <c r="A1015" t="s">
        <v>4772</v>
      </c>
      <c r="B1015" t="s">
        <v>19029</v>
      </c>
      <c r="C1015" s="4">
        <v>40623</v>
      </c>
      <c r="D1015" t="s">
        <v>5630</v>
      </c>
    </row>
    <row r="1016" spans="1:4" x14ac:dyDescent="0.3">
      <c r="A1016" t="s">
        <v>2251</v>
      </c>
      <c r="B1016" t="s">
        <v>19030</v>
      </c>
      <c r="C1016" s="4">
        <v>46005</v>
      </c>
      <c r="D1016" t="s">
        <v>5630</v>
      </c>
    </row>
    <row r="1017" spans="1:4" x14ac:dyDescent="0.3">
      <c r="A1017" t="s">
        <v>7187</v>
      </c>
      <c r="B1017" t="s">
        <v>19029</v>
      </c>
      <c r="C1017" s="4">
        <v>44476</v>
      </c>
      <c r="D1017" t="s">
        <v>5630</v>
      </c>
    </row>
    <row r="1018" spans="1:4" x14ac:dyDescent="0.3">
      <c r="A1018" t="s">
        <v>18914</v>
      </c>
      <c r="B1018" t="s">
        <v>19029</v>
      </c>
      <c r="C1018" s="4">
        <v>45186</v>
      </c>
      <c r="D1018" t="s">
        <v>5630</v>
      </c>
    </row>
    <row r="1019" spans="1:4" x14ac:dyDescent="0.3">
      <c r="A1019" t="s">
        <v>9805</v>
      </c>
      <c r="B1019" t="s">
        <v>19030</v>
      </c>
      <c r="C1019" s="4">
        <v>42185</v>
      </c>
      <c r="D1019" t="s">
        <v>5630</v>
      </c>
    </row>
    <row r="1020" spans="1:4" x14ac:dyDescent="0.3">
      <c r="A1020" t="s">
        <v>6894</v>
      </c>
      <c r="B1020" t="s">
        <v>19028</v>
      </c>
      <c r="C1020" s="4">
        <v>42276</v>
      </c>
      <c r="D1020" t="s">
        <v>5630</v>
      </c>
    </row>
    <row r="1021" spans="1:4" x14ac:dyDescent="0.3">
      <c r="A1021" t="s">
        <v>8073</v>
      </c>
      <c r="B1021" t="s">
        <v>19034</v>
      </c>
      <c r="C1021" s="4">
        <v>46033</v>
      </c>
      <c r="D1021" t="s">
        <v>5630</v>
      </c>
    </row>
    <row r="1022" spans="1:4" x14ac:dyDescent="0.3">
      <c r="A1022" t="s">
        <v>4049</v>
      </c>
      <c r="B1022" t="s">
        <v>19030</v>
      </c>
      <c r="C1022" s="4">
        <v>45900</v>
      </c>
      <c r="D1022" t="s">
        <v>5630</v>
      </c>
    </row>
    <row r="1023" spans="1:4" x14ac:dyDescent="0.3">
      <c r="A1023" t="s">
        <v>1608</v>
      </c>
      <c r="B1023" t="s">
        <v>19029</v>
      </c>
      <c r="C1023" s="4">
        <v>45739</v>
      </c>
      <c r="D1023" t="s">
        <v>5630</v>
      </c>
    </row>
    <row r="1024" spans="1:4" x14ac:dyDescent="0.3">
      <c r="A1024" t="s">
        <v>19105</v>
      </c>
      <c r="B1024" t="s">
        <v>19029</v>
      </c>
      <c r="C1024" s="4">
        <v>35508</v>
      </c>
      <c r="D1024" t="s">
        <v>19036</v>
      </c>
    </row>
    <row r="1025" spans="1:4" x14ac:dyDescent="0.3">
      <c r="A1025" t="s">
        <v>5494</v>
      </c>
      <c r="B1025" t="s">
        <v>19033</v>
      </c>
      <c r="C1025" s="4">
        <v>42452</v>
      </c>
      <c r="D1025" t="s">
        <v>5630</v>
      </c>
    </row>
    <row r="1026" spans="1:4" x14ac:dyDescent="0.3">
      <c r="A1026" t="s">
        <v>2588</v>
      </c>
      <c r="B1026" t="s">
        <v>19028</v>
      </c>
      <c r="C1026" s="4">
        <v>39038</v>
      </c>
      <c r="D1026" t="s">
        <v>5630</v>
      </c>
    </row>
    <row r="1027" spans="1:4" x14ac:dyDescent="0.3">
      <c r="A1027" t="s">
        <v>5699</v>
      </c>
      <c r="B1027" t="s">
        <v>19028</v>
      </c>
      <c r="C1027" s="4">
        <v>36341</v>
      </c>
      <c r="D1027" t="s">
        <v>5630</v>
      </c>
    </row>
    <row r="1028" spans="1:4" x14ac:dyDescent="0.3">
      <c r="A1028" t="s">
        <v>5929</v>
      </c>
      <c r="B1028" t="s">
        <v>19028</v>
      </c>
      <c r="C1028" s="4">
        <v>37255</v>
      </c>
      <c r="D1028" t="s">
        <v>5630</v>
      </c>
    </row>
    <row r="1029" spans="1:4" x14ac:dyDescent="0.3">
      <c r="A1029" t="s">
        <v>1551</v>
      </c>
      <c r="B1029" t="s">
        <v>19029</v>
      </c>
      <c r="C1029" s="4">
        <v>45214</v>
      </c>
      <c r="D1029" t="s">
        <v>5630</v>
      </c>
    </row>
    <row r="1030" spans="1:4" x14ac:dyDescent="0.3">
      <c r="A1030" t="s">
        <v>18763</v>
      </c>
      <c r="B1030" t="s">
        <v>19039</v>
      </c>
      <c r="C1030" s="4">
        <v>30838</v>
      </c>
      <c r="D1030" t="s">
        <v>5630</v>
      </c>
    </row>
    <row r="1031" spans="1:4" x14ac:dyDescent="0.3">
      <c r="A1031" t="s">
        <v>6655</v>
      </c>
      <c r="B1031" t="s">
        <v>19028</v>
      </c>
      <c r="C1031" s="4">
        <v>44420</v>
      </c>
      <c r="D1031" t="s">
        <v>5630</v>
      </c>
    </row>
    <row r="1032" spans="1:4" x14ac:dyDescent="0.3">
      <c r="A1032" t="s">
        <v>6535</v>
      </c>
      <c r="B1032" t="s">
        <v>19033</v>
      </c>
      <c r="C1032" s="4">
        <v>44693</v>
      </c>
      <c r="D1032" t="s">
        <v>5630</v>
      </c>
    </row>
    <row r="1033" spans="1:4" x14ac:dyDescent="0.3">
      <c r="A1033" t="s">
        <v>3947</v>
      </c>
      <c r="B1033" t="s">
        <v>19030</v>
      </c>
      <c r="C1033" s="4">
        <v>45837</v>
      </c>
      <c r="D1033" t="s">
        <v>5630</v>
      </c>
    </row>
    <row r="1034" spans="1:4" x14ac:dyDescent="0.3">
      <c r="A1034" t="s">
        <v>6650</v>
      </c>
      <c r="B1034" t="s">
        <v>19029</v>
      </c>
      <c r="C1034" s="4">
        <v>46012</v>
      </c>
      <c r="D1034" t="s">
        <v>5630</v>
      </c>
    </row>
    <row r="1035" spans="1:4" x14ac:dyDescent="0.3">
      <c r="A1035" t="s">
        <v>12822</v>
      </c>
      <c r="B1035" t="s">
        <v>19030</v>
      </c>
      <c r="C1035" s="4">
        <v>44277</v>
      </c>
      <c r="D1035" t="s">
        <v>5630</v>
      </c>
    </row>
    <row r="1036" spans="1:4" x14ac:dyDescent="0.3">
      <c r="A1036" t="s">
        <v>11838</v>
      </c>
      <c r="B1036" t="s">
        <v>19033</v>
      </c>
      <c r="C1036" s="4">
        <v>40352</v>
      </c>
      <c r="D1036" t="s">
        <v>5630</v>
      </c>
    </row>
    <row r="1037" spans="1:4" x14ac:dyDescent="0.3">
      <c r="A1037" t="s">
        <v>19106</v>
      </c>
      <c r="B1037" t="s">
        <v>19030</v>
      </c>
      <c r="C1037" s="4">
        <v>44483</v>
      </c>
      <c r="D1037" t="s">
        <v>19036</v>
      </c>
    </row>
    <row r="1038" spans="1:4" x14ac:dyDescent="0.3">
      <c r="A1038" t="s">
        <v>12122</v>
      </c>
      <c r="B1038" t="s">
        <v>19029</v>
      </c>
      <c r="C1038" s="4">
        <v>45879</v>
      </c>
      <c r="D1038" t="s">
        <v>5630</v>
      </c>
    </row>
    <row r="1039" spans="1:4" x14ac:dyDescent="0.3">
      <c r="A1039" t="s">
        <v>4116</v>
      </c>
      <c r="B1039" t="s">
        <v>19029</v>
      </c>
      <c r="C1039" s="4">
        <v>42037</v>
      </c>
      <c r="D1039" t="s">
        <v>5630</v>
      </c>
    </row>
    <row r="1040" spans="1:4" x14ac:dyDescent="0.3">
      <c r="A1040" t="s">
        <v>1005</v>
      </c>
      <c r="B1040" t="s">
        <v>19029</v>
      </c>
      <c r="C1040" s="4">
        <v>44258</v>
      </c>
      <c r="D1040" t="s">
        <v>5630</v>
      </c>
    </row>
    <row r="1041" spans="1:4" x14ac:dyDescent="0.3">
      <c r="A1041" t="s">
        <v>11046</v>
      </c>
      <c r="B1041" t="s">
        <v>19033</v>
      </c>
      <c r="C1041" s="4">
        <v>45865</v>
      </c>
      <c r="D1041" t="s">
        <v>5630</v>
      </c>
    </row>
    <row r="1042" spans="1:4" x14ac:dyDescent="0.3">
      <c r="A1042" t="s">
        <v>13970</v>
      </c>
      <c r="B1042" t="s">
        <v>19029</v>
      </c>
      <c r="C1042" s="4">
        <v>38896</v>
      </c>
      <c r="D1042" t="s">
        <v>5630</v>
      </c>
    </row>
    <row r="1043" spans="1:4" x14ac:dyDescent="0.3">
      <c r="A1043" t="s">
        <v>12005</v>
      </c>
      <c r="B1043" t="s">
        <v>19033</v>
      </c>
      <c r="C1043" s="4">
        <v>45886</v>
      </c>
      <c r="D1043" t="s">
        <v>5630</v>
      </c>
    </row>
    <row r="1044" spans="1:4" x14ac:dyDescent="0.3">
      <c r="A1044" t="s">
        <v>6204</v>
      </c>
      <c r="B1044" t="s">
        <v>19028</v>
      </c>
      <c r="C1044" s="4">
        <v>41204</v>
      </c>
      <c r="D1044" t="s">
        <v>5630</v>
      </c>
    </row>
    <row r="1045" spans="1:4" x14ac:dyDescent="0.3">
      <c r="A1045" t="s">
        <v>9101</v>
      </c>
      <c r="B1045" t="s">
        <v>19030</v>
      </c>
      <c r="C1045" s="4">
        <v>45921</v>
      </c>
      <c r="D1045" t="s">
        <v>5630</v>
      </c>
    </row>
    <row r="1046" spans="1:4" x14ac:dyDescent="0.3">
      <c r="A1046" t="s">
        <v>502</v>
      </c>
      <c r="B1046" t="s">
        <v>19030</v>
      </c>
      <c r="C1046" s="4">
        <v>44455</v>
      </c>
      <c r="D1046" t="s">
        <v>5630</v>
      </c>
    </row>
    <row r="1047" spans="1:4" x14ac:dyDescent="0.3">
      <c r="A1047" t="s">
        <v>3366</v>
      </c>
      <c r="B1047" t="s">
        <v>19030</v>
      </c>
      <c r="C1047" s="4">
        <v>45053</v>
      </c>
      <c r="D1047" t="s">
        <v>5630</v>
      </c>
    </row>
    <row r="1048" spans="1:4" x14ac:dyDescent="0.3">
      <c r="A1048" t="s">
        <v>14822</v>
      </c>
      <c r="B1048" t="s">
        <v>19030</v>
      </c>
      <c r="C1048" s="4">
        <v>45718</v>
      </c>
      <c r="D1048" t="s">
        <v>5630</v>
      </c>
    </row>
    <row r="1049" spans="1:4" x14ac:dyDescent="0.3">
      <c r="A1049" t="s">
        <v>19109</v>
      </c>
      <c r="B1049" t="s">
        <v>19040</v>
      </c>
      <c r="C1049" s="4">
        <v>32195</v>
      </c>
      <c r="D1049" t="s">
        <v>19036</v>
      </c>
    </row>
    <row r="1050" spans="1:4" x14ac:dyDescent="0.3">
      <c r="A1050" t="s">
        <v>13331</v>
      </c>
      <c r="B1050" t="s">
        <v>19034</v>
      </c>
      <c r="C1050" s="4">
        <v>46047</v>
      </c>
      <c r="D1050" t="s">
        <v>5630</v>
      </c>
    </row>
    <row r="1051" spans="1:4" x14ac:dyDescent="0.3">
      <c r="A1051" t="s">
        <v>19107</v>
      </c>
      <c r="B1051" t="s">
        <v>19030</v>
      </c>
      <c r="C1051" s="4">
        <v>45928</v>
      </c>
      <c r="D1051" t="s">
        <v>19036</v>
      </c>
    </row>
    <row r="1052" spans="1:4" x14ac:dyDescent="0.3">
      <c r="A1052" t="s">
        <v>12468</v>
      </c>
      <c r="B1052" t="s">
        <v>19030</v>
      </c>
      <c r="C1052" s="4">
        <v>32577</v>
      </c>
      <c r="D1052" t="s">
        <v>5630</v>
      </c>
    </row>
    <row r="1053" spans="1:4" x14ac:dyDescent="0.3">
      <c r="A1053" t="s">
        <v>4991</v>
      </c>
      <c r="B1053" t="s">
        <v>19030</v>
      </c>
      <c r="C1053" s="4">
        <v>38625</v>
      </c>
      <c r="D1053" t="s">
        <v>5630</v>
      </c>
    </row>
    <row r="1054" spans="1:4" x14ac:dyDescent="0.3">
      <c r="A1054" t="s">
        <v>19108</v>
      </c>
      <c r="B1054" t="s">
        <v>19030</v>
      </c>
      <c r="C1054" s="4">
        <v>38411</v>
      </c>
      <c r="D1054" t="s">
        <v>19036</v>
      </c>
    </row>
    <row r="1055" spans="1:4" x14ac:dyDescent="0.3">
      <c r="A1055" t="s">
        <v>2378</v>
      </c>
      <c r="B1055" t="s">
        <v>19030</v>
      </c>
      <c r="C1055" s="4">
        <v>35898</v>
      </c>
      <c r="D1055" t="s">
        <v>5630</v>
      </c>
    </row>
    <row r="1056" spans="1:4" x14ac:dyDescent="0.3">
      <c r="A1056" t="s">
        <v>11594</v>
      </c>
      <c r="B1056" t="s">
        <v>19030</v>
      </c>
      <c r="C1056" s="4">
        <v>43894</v>
      </c>
      <c r="D1056" t="s">
        <v>5630</v>
      </c>
    </row>
    <row r="1057" spans="1:4" x14ac:dyDescent="0.3">
      <c r="A1057" t="s">
        <v>2868</v>
      </c>
      <c r="B1057" t="s">
        <v>19029</v>
      </c>
      <c r="C1057" s="4">
        <v>45501</v>
      </c>
      <c r="D1057" t="s">
        <v>5630</v>
      </c>
    </row>
    <row r="1058" spans="1:4" x14ac:dyDescent="0.3">
      <c r="A1058" t="s">
        <v>1999</v>
      </c>
      <c r="B1058" t="s">
        <v>19029</v>
      </c>
      <c r="C1058" s="4">
        <v>45214</v>
      </c>
      <c r="D1058" t="s">
        <v>5630</v>
      </c>
    </row>
    <row r="1059" spans="1:4" x14ac:dyDescent="0.3">
      <c r="A1059" t="s">
        <v>19110</v>
      </c>
      <c r="B1059" t="s">
        <v>19029</v>
      </c>
      <c r="C1059" s="4">
        <v>40784</v>
      </c>
      <c r="D1059" t="s">
        <v>19036</v>
      </c>
    </row>
    <row r="1060" spans="1:4" x14ac:dyDescent="0.3">
      <c r="A1060" t="s">
        <v>7518</v>
      </c>
      <c r="B1060" t="s">
        <v>19033</v>
      </c>
      <c r="C1060" s="4">
        <v>38359</v>
      </c>
      <c r="D1060" t="s">
        <v>5630</v>
      </c>
    </row>
    <row r="1061" spans="1:4" x14ac:dyDescent="0.3">
      <c r="A1061" t="s">
        <v>10434</v>
      </c>
      <c r="B1061" t="s">
        <v>19029</v>
      </c>
      <c r="C1061" s="4">
        <v>43731</v>
      </c>
      <c r="D1061" t="s">
        <v>5630</v>
      </c>
    </row>
    <row r="1062" spans="1:4" x14ac:dyDescent="0.3">
      <c r="A1062" t="s">
        <v>5238</v>
      </c>
      <c r="B1062" t="s">
        <v>19034</v>
      </c>
      <c r="C1062" s="4">
        <v>46005</v>
      </c>
      <c r="D1062" t="s">
        <v>5630</v>
      </c>
    </row>
    <row r="1063" spans="1:4" x14ac:dyDescent="0.3">
      <c r="A1063" t="s">
        <v>15743</v>
      </c>
      <c r="B1063" t="s">
        <v>19033</v>
      </c>
      <c r="C1063" s="4">
        <v>35745</v>
      </c>
      <c r="D1063" t="s">
        <v>5630</v>
      </c>
    </row>
    <row r="1064" spans="1:4" x14ac:dyDescent="0.3">
      <c r="A1064" t="s">
        <v>14999</v>
      </c>
      <c r="B1064" t="s">
        <v>19029</v>
      </c>
      <c r="C1064" s="4">
        <v>38478</v>
      </c>
      <c r="D1064" t="s">
        <v>5630</v>
      </c>
    </row>
    <row r="1065" spans="1:4" x14ac:dyDescent="0.3">
      <c r="A1065" t="s">
        <v>714</v>
      </c>
      <c r="B1065" t="s">
        <v>19039</v>
      </c>
      <c r="C1065" s="4">
        <v>31432</v>
      </c>
      <c r="D1065" t="s">
        <v>5630</v>
      </c>
    </row>
    <row r="1066" spans="1:4" x14ac:dyDescent="0.3">
      <c r="A1066" t="s">
        <v>7197</v>
      </c>
      <c r="B1066" t="s">
        <v>19030</v>
      </c>
      <c r="C1066" s="4">
        <v>38625</v>
      </c>
      <c r="D1066" t="s">
        <v>5630</v>
      </c>
    </row>
    <row r="1067" spans="1:4" x14ac:dyDescent="0.3">
      <c r="A1067" t="s">
        <v>1021</v>
      </c>
      <c r="B1067" t="s">
        <v>19029</v>
      </c>
      <c r="C1067" s="4">
        <v>45242</v>
      </c>
      <c r="D1067" t="s">
        <v>5630</v>
      </c>
    </row>
    <row r="1068" spans="1:4" x14ac:dyDescent="0.3">
      <c r="A1068" t="s">
        <v>1586</v>
      </c>
      <c r="B1068" t="s">
        <v>19030</v>
      </c>
      <c r="C1068" s="4">
        <v>45753</v>
      </c>
      <c r="D1068" t="s">
        <v>5630</v>
      </c>
    </row>
    <row r="1069" spans="1:4" x14ac:dyDescent="0.3">
      <c r="A1069" t="s">
        <v>3235</v>
      </c>
      <c r="B1069" t="s">
        <v>19034</v>
      </c>
      <c r="C1069" s="4">
        <v>46040</v>
      </c>
      <c r="D1069" t="s">
        <v>5630</v>
      </c>
    </row>
    <row r="1070" spans="1:4" x14ac:dyDescent="0.3">
      <c r="A1070" t="s">
        <v>18700</v>
      </c>
      <c r="B1070" t="s">
        <v>19030</v>
      </c>
      <c r="C1070" s="4">
        <v>45998</v>
      </c>
      <c r="D1070" t="s">
        <v>5630</v>
      </c>
    </row>
    <row r="1071" spans="1:4" x14ac:dyDescent="0.3">
      <c r="A1071" t="s">
        <v>12076</v>
      </c>
      <c r="B1071" t="s">
        <v>19030</v>
      </c>
      <c r="C1071" s="4">
        <v>43194</v>
      </c>
      <c r="D1071" t="s">
        <v>5630</v>
      </c>
    </row>
    <row r="1072" spans="1:4" x14ac:dyDescent="0.3">
      <c r="A1072" t="s">
        <v>6013</v>
      </c>
      <c r="B1072" t="s">
        <v>19028</v>
      </c>
      <c r="C1072" s="4">
        <v>40091</v>
      </c>
      <c r="D1072" t="s">
        <v>5630</v>
      </c>
    </row>
    <row r="1073" spans="1:4" x14ac:dyDescent="0.3">
      <c r="A1073" t="s">
        <v>2034</v>
      </c>
      <c r="B1073" t="s">
        <v>19029</v>
      </c>
      <c r="C1073" s="4">
        <v>45984</v>
      </c>
      <c r="D1073" t="s">
        <v>5630</v>
      </c>
    </row>
    <row r="1074" spans="1:4" x14ac:dyDescent="0.3">
      <c r="A1074" t="s">
        <v>17148</v>
      </c>
      <c r="B1074" t="s">
        <v>19030</v>
      </c>
      <c r="C1074" s="4">
        <v>43286</v>
      </c>
      <c r="D1074" t="s">
        <v>5630</v>
      </c>
    </row>
    <row r="1075" spans="1:4" x14ac:dyDescent="0.3">
      <c r="A1075" t="s">
        <v>889</v>
      </c>
      <c r="B1075" t="s">
        <v>19030</v>
      </c>
      <c r="C1075" s="4">
        <v>46005</v>
      </c>
      <c r="D1075" t="s">
        <v>5630</v>
      </c>
    </row>
    <row r="1076" spans="1:4" x14ac:dyDescent="0.3">
      <c r="A1076" t="s">
        <v>15076</v>
      </c>
      <c r="B1076" t="s">
        <v>19030</v>
      </c>
      <c r="C1076" s="4">
        <v>37659</v>
      </c>
      <c r="D1076" t="s">
        <v>5630</v>
      </c>
    </row>
    <row r="1077" spans="1:4" x14ac:dyDescent="0.3">
      <c r="A1077" t="s">
        <v>4687</v>
      </c>
      <c r="B1077" t="s">
        <v>19039</v>
      </c>
      <c r="C1077" s="4">
        <v>32910</v>
      </c>
      <c r="D1077" t="s">
        <v>19036</v>
      </c>
    </row>
    <row r="1078" spans="1:4" x14ac:dyDescent="0.3">
      <c r="A1078" t="s">
        <v>3387</v>
      </c>
      <c r="B1078" t="s">
        <v>19029</v>
      </c>
      <c r="C1078" s="4">
        <v>45179</v>
      </c>
      <c r="D1078" t="s">
        <v>5630</v>
      </c>
    </row>
    <row r="1079" spans="1:4" x14ac:dyDescent="0.3">
      <c r="A1079" t="s">
        <v>11737</v>
      </c>
      <c r="B1079" t="s">
        <v>19030</v>
      </c>
      <c r="C1079" s="4">
        <v>41904</v>
      </c>
      <c r="D1079" t="s">
        <v>5630</v>
      </c>
    </row>
    <row r="1080" spans="1:4" x14ac:dyDescent="0.3">
      <c r="A1080" t="s">
        <v>8775</v>
      </c>
      <c r="B1080" t="s">
        <v>19030</v>
      </c>
      <c r="C1080" s="4">
        <v>45984</v>
      </c>
      <c r="D1080" t="s">
        <v>5630</v>
      </c>
    </row>
    <row r="1081" spans="1:4" x14ac:dyDescent="0.3">
      <c r="A1081" t="s">
        <v>7141</v>
      </c>
      <c r="B1081" t="s">
        <v>19029</v>
      </c>
      <c r="C1081" s="4">
        <v>35222</v>
      </c>
      <c r="D1081" t="s">
        <v>5630</v>
      </c>
    </row>
    <row r="1082" spans="1:4" x14ac:dyDescent="0.3">
      <c r="A1082" t="s">
        <v>14907</v>
      </c>
      <c r="B1082" t="s">
        <v>19034</v>
      </c>
      <c r="C1082" s="4">
        <v>45984</v>
      </c>
      <c r="D1082" t="s">
        <v>5630</v>
      </c>
    </row>
    <row r="1083" spans="1:4" x14ac:dyDescent="0.3">
      <c r="A1083" t="s">
        <v>18379</v>
      </c>
      <c r="B1083" t="s">
        <v>19029</v>
      </c>
      <c r="C1083" s="4">
        <v>40400</v>
      </c>
      <c r="D1083" t="s">
        <v>5630</v>
      </c>
    </row>
    <row r="1084" spans="1:4" x14ac:dyDescent="0.3">
      <c r="A1084" t="s">
        <v>9389</v>
      </c>
      <c r="B1084" t="s">
        <v>19029</v>
      </c>
      <c r="C1084" s="4">
        <v>30545</v>
      </c>
      <c r="D1084" t="s">
        <v>5630</v>
      </c>
    </row>
    <row r="1085" spans="1:4" x14ac:dyDescent="0.3">
      <c r="A1085" t="s">
        <v>15339</v>
      </c>
      <c r="B1085" t="s">
        <v>19029</v>
      </c>
      <c r="C1085" s="4">
        <v>34375</v>
      </c>
      <c r="D1085" t="s">
        <v>5630</v>
      </c>
    </row>
    <row r="1086" spans="1:4" x14ac:dyDescent="0.3">
      <c r="A1086" t="s">
        <v>15314</v>
      </c>
      <c r="B1086" t="s">
        <v>19029</v>
      </c>
      <c r="C1086" s="4">
        <v>38132</v>
      </c>
      <c r="D1086" t="s">
        <v>5630</v>
      </c>
    </row>
    <row r="1087" spans="1:4" x14ac:dyDescent="0.3">
      <c r="A1087" t="s">
        <v>16928</v>
      </c>
      <c r="B1087" t="s">
        <v>19030</v>
      </c>
      <c r="C1087" s="4">
        <v>34722</v>
      </c>
      <c r="D1087" t="s">
        <v>5630</v>
      </c>
    </row>
    <row r="1088" spans="1:4" x14ac:dyDescent="0.3">
      <c r="A1088" t="s">
        <v>629</v>
      </c>
      <c r="B1088" t="s">
        <v>19033</v>
      </c>
      <c r="C1088" s="4">
        <v>44658</v>
      </c>
      <c r="D1088" t="s">
        <v>5630</v>
      </c>
    </row>
    <row r="1089" spans="1:4" x14ac:dyDescent="0.3">
      <c r="A1089" t="s">
        <v>1036</v>
      </c>
      <c r="B1089" t="s">
        <v>19029</v>
      </c>
      <c r="C1089" s="4">
        <v>45445</v>
      </c>
      <c r="D1089" t="s">
        <v>5630</v>
      </c>
    </row>
    <row r="1090" spans="1:4" x14ac:dyDescent="0.3">
      <c r="A1090" t="s">
        <v>17553</v>
      </c>
      <c r="B1090" t="s">
        <v>19029</v>
      </c>
      <c r="C1090" s="4">
        <v>32843</v>
      </c>
      <c r="D1090" t="s">
        <v>5630</v>
      </c>
    </row>
    <row r="1091" spans="1:4" x14ac:dyDescent="0.3">
      <c r="A1091" t="s">
        <v>16262</v>
      </c>
      <c r="B1091" t="s">
        <v>19030</v>
      </c>
      <c r="C1091" s="4">
        <v>43397</v>
      </c>
      <c r="D1091" t="s">
        <v>5630</v>
      </c>
    </row>
    <row r="1092" spans="1:4" x14ac:dyDescent="0.3">
      <c r="A1092" t="s">
        <v>7787</v>
      </c>
      <c r="B1092" t="s">
        <v>19029</v>
      </c>
      <c r="C1092" s="4">
        <v>37005</v>
      </c>
      <c r="D1092" t="s">
        <v>5630</v>
      </c>
    </row>
    <row r="1093" spans="1:4" x14ac:dyDescent="0.3">
      <c r="A1093" t="s">
        <v>15868</v>
      </c>
      <c r="B1093" t="s">
        <v>19030</v>
      </c>
      <c r="C1093" s="4">
        <v>40386</v>
      </c>
      <c r="D1093" t="s">
        <v>5630</v>
      </c>
    </row>
    <row r="1094" spans="1:4" x14ac:dyDescent="0.3">
      <c r="A1094" t="s">
        <v>19112</v>
      </c>
      <c r="B1094" t="s">
        <v>19034</v>
      </c>
      <c r="C1094" s="4">
        <v>46033</v>
      </c>
      <c r="D1094" t="s">
        <v>5630</v>
      </c>
    </row>
    <row r="1095" spans="1:4" x14ac:dyDescent="0.3">
      <c r="A1095" t="s">
        <v>19111</v>
      </c>
      <c r="B1095" t="s">
        <v>19029</v>
      </c>
      <c r="C1095" s="4">
        <v>43360</v>
      </c>
      <c r="D1095" t="s">
        <v>19036</v>
      </c>
    </row>
    <row r="1096" spans="1:4" x14ac:dyDescent="0.3">
      <c r="A1096" t="s">
        <v>16271</v>
      </c>
      <c r="B1096" t="s">
        <v>19029</v>
      </c>
      <c r="C1096" s="4">
        <v>45634</v>
      </c>
      <c r="D1096" t="s">
        <v>5630</v>
      </c>
    </row>
    <row r="1097" spans="1:4" x14ac:dyDescent="0.3">
      <c r="A1097" t="s">
        <v>3445</v>
      </c>
      <c r="B1097" t="s">
        <v>19034</v>
      </c>
      <c r="C1097" s="4">
        <v>46054</v>
      </c>
      <c r="D1097" t="s">
        <v>5630</v>
      </c>
    </row>
    <row r="1098" spans="1:4" x14ac:dyDescent="0.3">
      <c r="A1098" t="s">
        <v>971</v>
      </c>
      <c r="B1098" t="s">
        <v>19029</v>
      </c>
      <c r="C1098" s="4">
        <v>44336</v>
      </c>
      <c r="D1098" t="s">
        <v>5630</v>
      </c>
    </row>
    <row r="1099" spans="1:4" x14ac:dyDescent="0.3">
      <c r="A1099" t="s">
        <v>3435</v>
      </c>
      <c r="B1099" t="s">
        <v>19030</v>
      </c>
      <c r="C1099" s="4">
        <v>41337</v>
      </c>
      <c r="D1099" t="s">
        <v>5630</v>
      </c>
    </row>
    <row r="1100" spans="1:4" x14ac:dyDescent="0.3">
      <c r="A1100" t="s">
        <v>16546</v>
      </c>
      <c r="B1100" t="s">
        <v>19030</v>
      </c>
      <c r="C1100" s="4">
        <v>45991</v>
      </c>
      <c r="D1100" t="s">
        <v>5630</v>
      </c>
    </row>
    <row r="1101" spans="1:4" x14ac:dyDescent="0.3">
      <c r="A1101" t="s">
        <v>6094</v>
      </c>
      <c r="B1101" t="s">
        <v>19039</v>
      </c>
      <c r="C1101" s="4">
        <v>32496</v>
      </c>
      <c r="D1101" t="s">
        <v>5630</v>
      </c>
    </row>
    <row r="1102" spans="1:4" x14ac:dyDescent="0.3">
      <c r="A1102" t="s">
        <v>3354</v>
      </c>
      <c r="B1102" t="s">
        <v>19034</v>
      </c>
      <c r="C1102" s="4">
        <v>46054</v>
      </c>
      <c r="D1102" t="s">
        <v>5630</v>
      </c>
    </row>
    <row r="1103" spans="1:4" x14ac:dyDescent="0.3">
      <c r="A1103" t="s">
        <v>1251</v>
      </c>
      <c r="B1103" t="s">
        <v>19033</v>
      </c>
      <c r="C1103" s="4">
        <v>45851</v>
      </c>
      <c r="D1103" t="s">
        <v>5630</v>
      </c>
    </row>
    <row r="1104" spans="1:4" x14ac:dyDescent="0.3">
      <c r="A1104" t="s">
        <v>7065</v>
      </c>
      <c r="B1104" t="s">
        <v>19029</v>
      </c>
      <c r="C1104" s="4">
        <v>31600</v>
      </c>
      <c r="D1104" t="s">
        <v>5630</v>
      </c>
    </row>
    <row r="1105" spans="1:4" x14ac:dyDescent="0.3">
      <c r="A1105" t="s">
        <v>4736</v>
      </c>
      <c r="B1105" t="s">
        <v>19032</v>
      </c>
      <c r="C1105" s="4">
        <v>44272</v>
      </c>
      <c r="D1105" t="s">
        <v>5630</v>
      </c>
    </row>
    <row r="1106" spans="1:4" x14ac:dyDescent="0.3">
      <c r="A1106" t="s">
        <v>13773</v>
      </c>
      <c r="B1106" t="s">
        <v>19030</v>
      </c>
      <c r="C1106" s="4">
        <v>34872</v>
      </c>
      <c r="D1106" t="s">
        <v>5630</v>
      </c>
    </row>
    <row r="1107" spans="1:4" x14ac:dyDescent="0.3">
      <c r="A1107" t="s">
        <v>2302</v>
      </c>
      <c r="B1107" t="s">
        <v>19029</v>
      </c>
      <c r="C1107" s="4">
        <v>41176</v>
      </c>
      <c r="D1107" t="s">
        <v>5630</v>
      </c>
    </row>
    <row r="1108" spans="1:4" x14ac:dyDescent="0.3">
      <c r="A1108" t="s">
        <v>12354</v>
      </c>
      <c r="B1108" t="s">
        <v>19029</v>
      </c>
      <c r="C1108" s="4">
        <v>41204</v>
      </c>
      <c r="D1108" t="s">
        <v>5630</v>
      </c>
    </row>
    <row r="1109" spans="1:4" x14ac:dyDescent="0.3">
      <c r="A1109" t="s">
        <v>5258</v>
      </c>
      <c r="B1109" t="s">
        <v>19030</v>
      </c>
      <c r="C1109" s="4">
        <v>45907</v>
      </c>
      <c r="D1109" t="s">
        <v>5630</v>
      </c>
    </row>
    <row r="1110" spans="1:4" x14ac:dyDescent="0.3">
      <c r="A1110" t="s">
        <v>3417</v>
      </c>
      <c r="B1110" t="s">
        <v>19034</v>
      </c>
      <c r="C1110" s="4">
        <v>46054</v>
      </c>
      <c r="D1110" t="s">
        <v>5630</v>
      </c>
    </row>
    <row r="1111" spans="1:4" x14ac:dyDescent="0.3">
      <c r="A1111" t="s">
        <v>2057</v>
      </c>
      <c r="B1111" t="s">
        <v>19029</v>
      </c>
      <c r="C1111" s="4">
        <v>44994</v>
      </c>
      <c r="D1111" t="s">
        <v>5630</v>
      </c>
    </row>
    <row r="1112" spans="1:4" x14ac:dyDescent="0.3">
      <c r="A1112" t="s">
        <v>3583</v>
      </c>
      <c r="B1112" t="s">
        <v>19044</v>
      </c>
      <c r="C1112" s="4">
        <v>46033</v>
      </c>
      <c r="D1112" t="s">
        <v>5630</v>
      </c>
    </row>
    <row r="1113" spans="1:4" x14ac:dyDescent="0.3">
      <c r="A1113" t="s">
        <v>18539</v>
      </c>
      <c r="B1113" t="s">
        <v>19033</v>
      </c>
      <c r="C1113" s="4">
        <v>45844</v>
      </c>
      <c r="D1113" t="s">
        <v>5630</v>
      </c>
    </row>
    <row r="1114" spans="1:4" x14ac:dyDescent="0.3">
      <c r="A1114" t="s">
        <v>9613</v>
      </c>
      <c r="B1114" t="s">
        <v>19029</v>
      </c>
      <c r="C1114" s="4">
        <v>45718</v>
      </c>
      <c r="D1114" t="s">
        <v>5630</v>
      </c>
    </row>
    <row r="1115" spans="1:4" x14ac:dyDescent="0.3">
      <c r="A1115" t="s">
        <v>18778</v>
      </c>
      <c r="B1115" t="s">
        <v>19029</v>
      </c>
      <c r="C1115" s="4">
        <v>45732</v>
      </c>
      <c r="D1115" t="s">
        <v>5630</v>
      </c>
    </row>
    <row r="1116" spans="1:4" x14ac:dyDescent="0.3">
      <c r="A1116" t="s">
        <v>1357</v>
      </c>
      <c r="B1116" t="s">
        <v>19030</v>
      </c>
      <c r="C1116" s="4">
        <v>43201</v>
      </c>
      <c r="D1116" t="s">
        <v>5630</v>
      </c>
    </row>
    <row r="1117" spans="1:4" x14ac:dyDescent="0.3">
      <c r="A1117" t="s">
        <v>18181</v>
      </c>
      <c r="B1117" t="s">
        <v>19034</v>
      </c>
      <c r="C1117" s="4">
        <v>46061</v>
      </c>
      <c r="D1117" t="s">
        <v>5630</v>
      </c>
    </row>
    <row r="1118" spans="1:4" x14ac:dyDescent="0.3">
      <c r="A1118" t="s">
        <v>2212</v>
      </c>
      <c r="B1118" t="s">
        <v>19030</v>
      </c>
      <c r="C1118" s="4">
        <v>46005</v>
      </c>
      <c r="D1118" t="s">
        <v>5630</v>
      </c>
    </row>
    <row r="1119" spans="1:4" x14ac:dyDescent="0.3">
      <c r="A1119" t="s">
        <v>13179</v>
      </c>
      <c r="B1119" t="s">
        <v>19034</v>
      </c>
      <c r="C1119" s="4">
        <v>46047</v>
      </c>
      <c r="D1119" t="s">
        <v>5630</v>
      </c>
    </row>
    <row r="1120" spans="1:4" x14ac:dyDescent="0.3">
      <c r="A1120" t="s">
        <v>911</v>
      </c>
      <c r="B1120" t="s">
        <v>19030</v>
      </c>
      <c r="C1120" s="4">
        <v>45032</v>
      </c>
      <c r="D1120" t="s">
        <v>19036</v>
      </c>
    </row>
    <row r="1121" spans="1:4" x14ac:dyDescent="0.3">
      <c r="A1121" t="s">
        <v>8935</v>
      </c>
      <c r="B1121" t="s">
        <v>19029</v>
      </c>
      <c r="C1121" s="4">
        <v>45585</v>
      </c>
      <c r="D1121" t="s">
        <v>5630</v>
      </c>
    </row>
    <row r="1122" spans="1:4" x14ac:dyDescent="0.3">
      <c r="A1122" t="s">
        <v>19113</v>
      </c>
      <c r="B1122" t="s">
        <v>19030</v>
      </c>
      <c r="C1122" s="4">
        <v>43719</v>
      </c>
      <c r="D1122" t="s">
        <v>19054</v>
      </c>
    </row>
    <row r="1123" spans="1:4" x14ac:dyDescent="0.3">
      <c r="A1123" t="s">
        <v>3308</v>
      </c>
      <c r="B1123" t="s">
        <v>19029</v>
      </c>
      <c r="C1123" s="4">
        <v>32594</v>
      </c>
      <c r="D1123" t="s">
        <v>5630</v>
      </c>
    </row>
    <row r="1124" spans="1:4" x14ac:dyDescent="0.3">
      <c r="A1124" t="s">
        <v>7029</v>
      </c>
      <c r="B1124" t="s">
        <v>19030</v>
      </c>
      <c r="C1124" s="4">
        <v>46005</v>
      </c>
      <c r="D1124" t="s">
        <v>5630</v>
      </c>
    </row>
    <row r="1125" spans="1:4" x14ac:dyDescent="0.3">
      <c r="A1125" t="s">
        <v>4352</v>
      </c>
      <c r="B1125" t="s">
        <v>19030</v>
      </c>
      <c r="C1125" s="4">
        <v>45760</v>
      </c>
      <c r="D1125" t="s">
        <v>5630</v>
      </c>
    </row>
    <row r="1126" spans="1:4" x14ac:dyDescent="0.3">
      <c r="A1126" t="s">
        <v>7582</v>
      </c>
      <c r="B1126" t="s">
        <v>19029</v>
      </c>
      <c r="C1126" s="4">
        <v>41144</v>
      </c>
      <c r="D1126" t="s">
        <v>5630</v>
      </c>
    </row>
    <row r="1127" spans="1:4" x14ac:dyDescent="0.3">
      <c r="A1127" t="s">
        <v>18525</v>
      </c>
      <c r="B1127" t="s">
        <v>19033</v>
      </c>
      <c r="C1127" s="4">
        <v>37271</v>
      </c>
      <c r="D1127" t="s">
        <v>5630</v>
      </c>
    </row>
    <row r="1128" spans="1:4" x14ac:dyDescent="0.3">
      <c r="A1128" t="s">
        <v>1271</v>
      </c>
      <c r="B1128" t="s">
        <v>19033</v>
      </c>
      <c r="C1128" s="4">
        <v>45851</v>
      </c>
      <c r="D1128" t="s">
        <v>5630</v>
      </c>
    </row>
    <row r="1129" spans="1:4" x14ac:dyDescent="0.3">
      <c r="A1129" t="s">
        <v>747</v>
      </c>
      <c r="B1129" t="s">
        <v>19029</v>
      </c>
      <c r="C1129" s="4">
        <v>44546</v>
      </c>
      <c r="D1129" t="s">
        <v>5630</v>
      </c>
    </row>
    <row r="1130" spans="1:4" x14ac:dyDescent="0.3">
      <c r="A1130" t="s">
        <v>3119</v>
      </c>
      <c r="B1130" t="s">
        <v>19028</v>
      </c>
      <c r="C1130" s="4">
        <v>41828</v>
      </c>
      <c r="D1130" t="s">
        <v>5630</v>
      </c>
    </row>
    <row r="1131" spans="1:4" x14ac:dyDescent="0.3">
      <c r="A1131" t="s">
        <v>16964</v>
      </c>
      <c r="B1131" t="s">
        <v>19045</v>
      </c>
      <c r="C1131" s="4">
        <v>44924</v>
      </c>
      <c r="D1131" t="s">
        <v>5630</v>
      </c>
    </row>
    <row r="1132" spans="1:4" x14ac:dyDescent="0.3">
      <c r="A1132" t="s">
        <v>18820</v>
      </c>
      <c r="B1132" t="s">
        <v>19030</v>
      </c>
      <c r="C1132" s="4">
        <v>31993</v>
      </c>
      <c r="D1132" t="s">
        <v>5630</v>
      </c>
    </row>
    <row r="1133" spans="1:4" x14ac:dyDescent="0.3">
      <c r="A1133" t="s">
        <v>858</v>
      </c>
      <c r="B1133" t="s">
        <v>19030</v>
      </c>
      <c r="C1133" s="4">
        <v>45935</v>
      </c>
      <c r="D1133" t="s">
        <v>5630</v>
      </c>
    </row>
    <row r="1134" spans="1:4" x14ac:dyDescent="0.3">
      <c r="A1134" t="s">
        <v>17226</v>
      </c>
      <c r="B1134" t="s">
        <v>19035</v>
      </c>
      <c r="C1134" s="4">
        <v>46068</v>
      </c>
      <c r="D1134" t="s">
        <v>5630</v>
      </c>
    </row>
    <row r="1135" spans="1:4" x14ac:dyDescent="0.3">
      <c r="A1135" t="s">
        <v>4791</v>
      </c>
      <c r="B1135" t="s">
        <v>19040</v>
      </c>
      <c r="C1135" s="4">
        <v>32972</v>
      </c>
      <c r="D1135" t="s">
        <v>5630</v>
      </c>
    </row>
    <row r="1136" spans="1:4" x14ac:dyDescent="0.3">
      <c r="A1136" t="s">
        <v>13207</v>
      </c>
      <c r="B1136" t="s">
        <v>19029</v>
      </c>
      <c r="C1136" s="4">
        <v>39609</v>
      </c>
      <c r="D1136" t="s">
        <v>5630</v>
      </c>
    </row>
    <row r="1137" spans="1:4" x14ac:dyDescent="0.3">
      <c r="A1137" t="s">
        <v>3611</v>
      </c>
      <c r="B1137" t="s">
        <v>19033</v>
      </c>
      <c r="C1137" s="4">
        <v>42227</v>
      </c>
      <c r="D1137" t="s">
        <v>5630</v>
      </c>
    </row>
    <row r="1138" spans="1:4" x14ac:dyDescent="0.3">
      <c r="A1138" t="s">
        <v>5836</v>
      </c>
      <c r="B1138" t="s">
        <v>19029</v>
      </c>
      <c r="C1138" s="4">
        <v>31089</v>
      </c>
      <c r="D1138" t="s">
        <v>5630</v>
      </c>
    </row>
    <row r="1139" spans="1:4" x14ac:dyDescent="0.3">
      <c r="A1139" t="s">
        <v>17210</v>
      </c>
      <c r="B1139" t="s">
        <v>19032</v>
      </c>
      <c r="C1139" s="4">
        <v>31950</v>
      </c>
      <c r="D1139" t="s">
        <v>5630</v>
      </c>
    </row>
    <row r="1140" spans="1:4" x14ac:dyDescent="0.3">
      <c r="A1140" t="s">
        <v>8649</v>
      </c>
      <c r="B1140" t="s">
        <v>136</v>
      </c>
      <c r="C1140" s="4">
        <v>42478</v>
      </c>
      <c r="D1140" t="s">
        <v>5630</v>
      </c>
    </row>
    <row r="1141" spans="1:4" x14ac:dyDescent="0.3">
      <c r="A1141" t="s">
        <v>6710</v>
      </c>
      <c r="B1141" t="s">
        <v>19034</v>
      </c>
      <c r="C1141" s="4">
        <v>46054</v>
      </c>
      <c r="D1141" t="s">
        <v>5630</v>
      </c>
    </row>
    <row r="1142" spans="1:4" x14ac:dyDescent="0.3">
      <c r="A1142" t="s">
        <v>10484</v>
      </c>
      <c r="B1142" t="s">
        <v>19029</v>
      </c>
      <c r="C1142" s="4">
        <v>37306</v>
      </c>
      <c r="D1142" t="s">
        <v>5630</v>
      </c>
    </row>
    <row r="1143" spans="1:4" x14ac:dyDescent="0.3">
      <c r="A1143" t="s">
        <v>6331</v>
      </c>
      <c r="B1143" t="s">
        <v>19029</v>
      </c>
      <c r="C1143" s="4">
        <v>43383</v>
      </c>
      <c r="D1143" t="s">
        <v>5630</v>
      </c>
    </row>
    <row r="1144" spans="1:4" x14ac:dyDescent="0.3">
      <c r="A1144" t="s">
        <v>5057</v>
      </c>
      <c r="B1144" t="s">
        <v>19029</v>
      </c>
      <c r="C1144" s="4">
        <v>36549</v>
      </c>
      <c r="D1144" t="s">
        <v>5630</v>
      </c>
    </row>
    <row r="1145" spans="1:4" x14ac:dyDescent="0.3">
      <c r="A1145" t="s">
        <v>3951</v>
      </c>
      <c r="B1145" t="s">
        <v>19030</v>
      </c>
      <c r="C1145" s="4">
        <v>45963</v>
      </c>
      <c r="D1145" t="s">
        <v>5630</v>
      </c>
    </row>
    <row r="1146" spans="1:4" x14ac:dyDescent="0.3">
      <c r="A1146" t="s">
        <v>2371</v>
      </c>
      <c r="B1146" t="s">
        <v>19030</v>
      </c>
      <c r="C1146" s="4">
        <v>45886</v>
      </c>
      <c r="D1146" t="s">
        <v>5630</v>
      </c>
    </row>
    <row r="1147" spans="1:4" x14ac:dyDescent="0.3">
      <c r="A1147" t="s">
        <v>16875</v>
      </c>
      <c r="B1147" t="s">
        <v>19039</v>
      </c>
      <c r="C1147" s="4">
        <v>44609</v>
      </c>
      <c r="D1147" t="s">
        <v>5630</v>
      </c>
    </row>
    <row r="1148" spans="1:4" x14ac:dyDescent="0.3">
      <c r="A1148" t="s">
        <v>8884</v>
      </c>
      <c r="B1148" t="s">
        <v>19028</v>
      </c>
      <c r="C1148" s="4">
        <v>42171</v>
      </c>
      <c r="D1148" t="s">
        <v>5630</v>
      </c>
    </row>
    <row r="1149" spans="1:4" x14ac:dyDescent="0.3">
      <c r="A1149" t="s">
        <v>3530</v>
      </c>
      <c r="B1149" t="s">
        <v>19044</v>
      </c>
      <c r="C1149" s="4">
        <v>46061</v>
      </c>
      <c r="D1149" t="s">
        <v>5630</v>
      </c>
    </row>
    <row r="1150" spans="1:4" x14ac:dyDescent="0.3">
      <c r="A1150" t="s">
        <v>1872</v>
      </c>
      <c r="B1150" t="s">
        <v>19028</v>
      </c>
      <c r="C1150" s="4">
        <v>44076</v>
      </c>
      <c r="D1150" t="s">
        <v>5630</v>
      </c>
    </row>
    <row r="1151" spans="1:4" x14ac:dyDescent="0.3">
      <c r="A1151" t="s">
        <v>11920</v>
      </c>
      <c r="B1151" t="s">
        <v>19039</v>
      </c>
      <c r="C1151" s="4">
        <v>30793</v>
      </c>
      <c r="D1151" t="s">
        <v>5630</v>
      </c>
    </row>
    <row r="1152" spans="1:4" x14ac:dyDescent="0.3">
      <c r="A1152" t="s">
        <v>18171</v>
      </c>
      <c r="B1152" t="s">
        <v>19030</v>
      </c>
      <c r="C1152" s="4">
        <v>45900</v>
      </c>
      <c r="D1152" t="s">
        <v>5630</v>
      </c>
    </row>
    <row r="1153" spans="1:4" x14ac:dyDescent="0.3">
      <c r="A1153" t="s">
        <v>2712</v>
      </c>
      <c r="B1153" t="s">
        <v>19034</v>
      </c>
      <c r="C1153" s="4">
        <v>46033</v>
      </c>
      <c r="D1153" t="s">
        <v>5630</v>
      </c>
    </row>
    <row r="1154" spans="1:4" x14ac:dyDescent="0.3">
      <c r="A1154" t="s">
        <v>7229</v>
      </c>
      <c r="B1154" t="s">
        <v>19039</v>
      </c>
      <c r="C1154" s="4">
        <v>45312</v>
      </c>
      <c r="D1154" t="s">
        <v>5630</v>
      </c>
    </row>
    <row r="1155" spans="1:4" x14ac:dyDescent="0.3">
      <c r="A1155" t="s">
        <v>2225</v>
      </c>
      <c r="B1155" t="s">
        <v>19029</v>
      </c>
      <c r="C1155" s="4">
        <v>45263</v>
      </c>
      <c r="D1155" t="s">
        <v>5630</v>
      </c>
    </row>
    <row r="1156" spans="1:4" x14ac:dyDescent="0.3">
      <c r="A1156" t="s">
        <v>2418</v>
      </c>
      <c r="B1156" t="s">
        <v>19028</v>
      </c>
      <c r="C1156" s="4">
        <v>34260</v>
      </c>
      <c r="D1156" t="s">
        <v>5630</v>
      </c>
    </row>
    <row r="1157" spans="1:4" x14ac:dyDescent="0.3">
      <c r="A1157" t="s">
        <v>9660</v>
      </c>
      <c r="B1157" t="s">
        <v>19030</v>
      </c>
      <c r="C1157" s="4">
        <v>42058</v>
      </c>
      <c r="D1157" t="s">
        <v>5630</v>
      </c>
    </row>
    <row r="1158" spans="1:4" x14ac:dyDescent="0.3">
      <c r="A1158" t="s">
        <v>11903</v>
      </c>
      <c r="B1158" t="s">
        <v>136</v>
      </c>
      <c r="C1158" s="4">
        <v>30821</v>
      </c>
      <c r="D1158" t="s">
        <v>5630</v>
      </c>
    </row>
    <row r="1159" spans="1:4" x14ac:dyDescent="0.3">
      <c r="A1159" t="s">
        <v>18895</v>
      </c>
      <c r="B1159" t="s">
        <v>19030</v>
      </c>
      <c r="C1159" s="4">
        <v>38491</v>
      </c>
      <c r="D1159" t="s">
        <v>5630</v>
      </c>
    </row>
    <row r="1160" spans="1:4" x14ac:dyDescent="0.3">
      <c r="A1160" t="s">
        <v>7349</v>
      </c>
      <c r="B1160" t="s">
        <v>19030</v>
      </c>
      <c r="C1160" s="4">
        <v>46012</v>
      </c>
      <c r="D1160" t="s">
        <v>5630</v>
      </c>
    </row>
    <row r="1161" spans="1:4" x14ac:dyDescent="0.3">
      <c r="A1161" t="s">
        <v>13275</v>
      </c>
      <c r="B1161" t="s">
        <v>19030</v>
      </c>
      <c r="C1161" s="4">
        <v>38558</v>
      </c>
      <c r="D1161" t="s">
        <v>5630</v>
      </c>
    </row>
    <row r="1162" spans="1:4" x14ac:dyDescent="0.3">
      <c r="A1162" t="s">
        <v>11869</v>
      </c>
      <c r="B1162" t="s">
        <v>19030</v>
      </c>
      <c r="C1162" s="4">
        <v>38881</v>
      </c>
      <c r="D1162" t="s">
        <v>5630</v>
      </c>
    </row>
    <row r="1163" spans="1:4" x14ac:dyDescent="0.3">
      <c r="A1163" t="s">
        <v>5802</v>
      </c>
      <c r="B1163" t="s">
        <v>19029</v>
      </c>
      <c r="C1163" s="4">
        <v>41239</v>
      </c>
      <c r="D1163" t="s">
        <v>5630</v>
      </c>
    </row>
    <row r="1164" spans="1:4" x14ac:dyDescent="0.3">
      <c r="A1164" t="s">
        <v>16079</v>
      </c>
      <c r="B1164" t="s">
        <v>19029</v>
      </c>
      <c r="C1164" s="4">
        <v>31146</v>
      </c>
      <c r="D1164" t="s">
        <v>5630</v>
      </c>
    </row>
    <row r="1165" spans="1:4" x14ac:dyDescent="0.3">
      <c r="A1165" t="s">
        <v>4786</v>
      </c>
      <c r="B1165" t="s">
        <v>19029</v>
      </c>
      <c r="C1165" s="4">
        <v>29019</v>
      </c>
      <c r="D1165" t="s">
        <v>5630</v>
      </c>
    </row>
    <row r="1166" spans="1:4" x14ac:dyDescent="0.3">
      <c r="A1166" t="s">
        <v>1576</v>
      </c>
      <c r="B1166" t="s">
        <v>19030</v>
      </c>
      <c r="C1166" s="4">
        <v>36283</v>
      </c>
      <c r="D1166" t="s">
        <v>5630</v>
      </c>
    </row>
    <row r="1167" spans="1:4" x14ac:dyDescent="0.3">
      <c r="A1167" t="s">
        <v>4844</v>
      </c>
      <c r="B1167" t="s">
        <v>19034</v>
      </c>
      <c r="C1167" s="4">
        <v>46054</v>
      </c>
      <c r="D1167" t="s">
        <v>5630</v>
      </c>
    </row>
    <row r="1168" spans="1:4" x14ac:dyDescent="0.3">
      <c r="A1168" t="s">
        <v>12250</v>
      </c>
      <c r="B1168" t="s">
        <v>19029</v>
      </c>
      <c r="C1168" s="4">
        <v>44896</v>
      </c>
      <c r="D1168" t="s">
        <v>5630</v>
      </c>
    </row>
    <row r="1169" spans="1:4" x14ac:dyDescent="0.3">
      <c r="A1169" t="s">
        <v>18667</v>
      </c>
      <c r="B1169" t="s">
        <v>136</v>
      </c>
      <c r="C1169" s="4">
        <v>45011</v>
      </c>
      <c r="D1169" t="s">
        <v>5630</v>
      </c>
    </row>
    <row r="1170" spans="1:4" x14ac:dyDescent="0.3">
      <c r="A1170" t="s">
        <v>15428</v>
      </c>
      <c r="B1170" t="s">
        <v>19033</v>
      </c>
      <c r="C1170" s="4">
        <v>31845</v>
      </c>
      <c r="D1170" t="s">
        <v>5630</v>
      </c>
    </row>
    <row r="1171" spans="1:4" x14ac:dyDescent="0.3">
      <c r="A1171" t="s">
        <v>3035</v>
      </c>
      <c r="B1171" t="s">
        <v>19030</v>
      </c>
      <c r="C1171" s="4">
        <v>45277</v>
      </c>
      <c r="D1171" t="s">
        <v>5630</v>
      </c>
    </row>
    <row r="1172" spans="1:4" x14ac:dyDescent="0.3">
      <c r="A1172" t="s">
        <v>13381</v>
      </c>
      <c r="B1172" t="s">
        <v>19032</v>
      </c>
      <c r="C1172" s="4">
        <v>37298</v>
      </c>
      <c r="D1172" t="s">
        <v>5630</v>
      </c>
    </row>
    <row r="1173" spans="1:4" x14ac:dyDescent="0.3">
      <c r="A1173" t="s">
        <v>2095</v>
      </c>
      <c r="B1173" t="s">
        <v>19029</v>
      </c>
      <c r="C1173" s="4">
        <v>46005</v>
      </c>
      <c r="D1173" t="s">
        <v>5630</v>
      </c>
    </row>
    <row r="1174" spans="1:4" x14ac:dyDescent="0.3">
      <c r="A1174" t="s">
        <v>5389</v>
      </c>
      <c r="B1174" t="s">
        <v>19033</v>
      </c>
      <c r="C1174" s="4">
        <v>42821</v>
      </c>
      <c r="D1174" t="s">
        <v>5630</v>
      </c>
    </row>
    <row r="1175" spans="1:4" x14ac:dyDescent="0.3">
      <c r="A1175" t="s">
        <v>8835</v>
      </c>
      <c r="B1175" t="s">
        <v>19033</v>
      </c>
      <c r="C1175" s="4">
        <v>44826</v>
      </c>
      <c r="D1175" t="s">
        <v>5630</v>
      </c>
    </row>
    <row r="1176" spans="1:4" x14ac:dyDescent="0.3">
      <c r="A1176" t="s">
        <v>6798</v>
      </c>
      <c r="B1176" t="s">
        <v>19040</v>
      </c>
      <c r="C1176" s="4">
        <v>35005</v>
      </c>
      <c r="D1176" t="s">
        <v>5630</v>
      </c>
    </row>
    <row r="1177" spans="1:4" x14ac:dyDescent="0.3">
      <c r="A1177" t="s">
        <v>17587</v>
      </c>
      <c r="B1177" t="s">
        <v>19034</v>
      </c>
      <c r="C1177" s="4">
        <v>46075</v>
      </c>
      <c r="D1177" t="s">
        <v>5630</v>
      </c>
    </row>
    <row r="1178" spans="1:4" x14ac:dyDescent="0.3">
      <c r="A1178" t="s">
        <v>2104</v>
      </c>
      <c r="B1178" t="s">
        <v>19030</v>
      </c>
      <c r="C1178" s="4">
        <v>45991</v>
      </c>
      <c r="D1178" t="s">
        <v>5630</v>
      </c>
    </row>
    <row r="1179" spans="1:4" x14ac:dyDescent="0.3">
      <c r="A1179" t="s">
        <v>1342</v>
      </c>
      <c r="B1179" t="s">
        <v>19033</v>
      </c>
      <c r="C1179" s="4">
        <v>44434</v>
      </c>
      <c r="D1179" t="s">
        <v>5630</v>
      </c>
    </row>
    <row r="1180" spans="1:4" x14ac:dyDescent="0.3">
      <c r="A1180" t="s">
        <v>19114</v>
      </c>
      <c r="B1180" t="s">
        <v>19030</v>
      </c>
      <c r="C1180" s="4">
        <v>45977</v>
      </c>
      <c r="D1180" t="s">
        <v>19036</v>
      </c>
    </row>
    <row r="1181" spans="1:4" x14ac:dyDescent="0.3">
      <c r="A1181" t="s">
        <v>18265</v>
      </c>
      <c r="B1181" t="s">
        <v>19029</v>
      </c>
      <c r="C1181" s="4">
        <v>42100</v>
      </c>
      <c r="D1181" t="s">
        <v>5630</v>
      </c>
    </row>
    <row r="1182" spans="1:4" x14ac:dyDescent="0.3">
      <c r="A1182" t="s">
        <v>1913</v>
      </c>
      <c r="B1182" t="s">
        <v>19033</v>
      </c>
      <c r="C1182" s="4">
        <v>45571</v>
      </c>
      <c r="D1182" t="s">
        <v>5630</v>
      </c>
    </row>
    <row r="1183" spans="1:4" x14ac:dyDescent="0.3">
      <c r="A1183" t="s">
        <v>5193</v>
      </c>
      <c r="B1183" t="s">
        <v>19033</v>
      </c>
      <c r="C1183" s="4">
        <v>44756</v>
      </c>
      <c r="D1183" t="s">
        <v>5630</v>
      </c>
    </row>
    <row r="1184" spans="1:4" x14ac:dyDescent="0.3">
      <c r="A1184" t="s">
        <v>2667</v>
      </c>
      <c r="B1184" t="s">
        <v>19030</v>
      </c>
      <c r="C1184" s="4">
        <v>45977</v>
      </c>
      <c r="D1184" t="s">
        <v>5630</v>
      </c>
    </row>
    <row r="1185" spans="1:4" x14ac:dyDescent="0.3">
      <c r="A1185" t="s">
        <v>7009</v>
      </c>
      <c r="B1185" t="s">
        <v>19040</v>
      </c>
      <c r="C1185" s="4">
        <v>32616</v>
      </c>
      <c r="D1185" t="s">
        <v>5630</v>
      </c>
    </row>
    <row r="1186" spans="1:4" x14ac:dyDescent="0.3">
      <c r="A1186" t="s">
        <v>5442</v>
      </c>
      <c r="B1186" t="s">
        <v>19029</v>
      </c>
      <c r="C1186" s="4">
        <v>30068</v>
      </c>
      <c r="D1186" t="s">
        <v>5630</v>
      </c>
    </row>
    <row r="1187" spans="1:4" x14ac:dyDescent="0.3">
      <c r="A1187" t="s">
        <v>15258</v>
      </c>
      <c r="B1187" t="s">
        <v>19029</v>
      </c>
      <c r="C1187" s="4">
        <v>45578</v>
      </c>
      <c r="D1187" t="s">
        <v>5630</v>
      </c>
    </row>
    <row r="1188" spans="1:4" x14ac:dyDescent="0.3">
      <c r="A1188" t="s">
        <v>9790</v>
      </c>
      <c r="B1188" t="s">
        <v>19029</v>
      </c>
      <c r="C1188" s="4">
        <v>30898</v>
      </c>
      <c r="D1188" t="s">
        <v>5630</v>
      </c>
    </row>
    <row r="1189" spans="1:4" x14ac:dyDescent="0.3">
      <c r="A1189" t="s">
        <v>5772</v>
      </c>
      <c r="B1189" t="s">
        <v>19028</v>
      </c>
      <c r="C1189" s="4">
        <v>42457</v>
      </c>
      <c r="D1189" t="s">
        <v>5630</v>
      </c>
    </row>
    <row r="1190" spans="1:4" x14ac:dyDescent="0.3">
      <c r="A1190" t="s">
        <v>2952</v>
      </c>
      <c r="B1190" t="s">
        <v>19033</v>
      </c>
      <c r="C1190" s="4">
        <v>38425</v>
      </c>
      <c r="D1190" t="s">
        <v>5630</v>
      </c>
    </row>
    <row r="1191" spans="1:4" x14ac:dyDescent="0.3">
      <c r="A1191" t="s">
        <v>778</v>
      </c>
      <c r="B1191" t="s">
        <v>19030</v>
      </c>
      <c r="C1191" s="4">
        <v>45592</v>
      </c>
      <c r="D1191" t="s">
        <v>5630</v>
      </c>
    </row>
    <row r="1192" spans="1:4" x14ac:dyDescent="0.3">
      <c r="A1192" t="s">
        <v>17975</v>
      </c>
      <c r="B1192" t="s">
        <v>19029</v>
      </c>
      <c r="C1192" s="4">
        <v>40847</v>
      </c>
      <c r="D1192" t="s">
        <v>5630</v>
      </c>
    </row>
    <row r="1193" spans="1:4" x14ac:dyDescent="0.3">
      <c r="A1193" t="s">
        <v>5732</v>
      </c>
      <c r="B1193" t="s">
        <v>19030</v>
      </c>
      <c r="C1193" s="4">
        <v>37958</v>
      </c>
      <c r="D1193" t="s">
        <v>5630</v>
      </c>
    </row>
    <row r="1194" spans="1:4" x14ac:dyDescent="0.3">
      <c r="A1194" t="s">
        <v>8010</v>
      </c>
      <c r="B1194" t="s">
        <v>19028</v>
      </c>
      <c r="C1194" s="4">
        <v>36934</v>
      </c>
      <c r="D1194" t="s">
        <v>5630</v>
      </c>
    </row>
    <row r="1195" spans="1:4" x14ac:dyDescent="0.3">
      <c r="A1195" t="s">
        <v>18984</v>
      </c>
      <c r="B1195" t="s">
        <v>19029</v>
      </c>
      <c r="C1195" s="4">
        <v>37879</v>
      </c>
      <c r="D1195" t="s">
        <v>5630</v>
      </c>
    </row>
    <row r="1196" spans="1:4" x14ac:dyDescent="0.3">
      <c r="A1196" t="s">
        <v>14521</v>
      </c>
      <c r="B1196" t="s">
        <v>19030</v>
      </c>
      <c r="C1196" s="4">
        <v>37740</v>
      </c>
      <c r="D1196" t="s">
        <v>5630</v>
      </c>
    </row>
    <row r="1197" spans="1:4" x14ac:dyDescent="0.3">
      <c r="A1197" t="s">
        <v>9046</v>
      </c>
      <c r="B1197" t="s">
        <v>19028</v>
      </c>
      <c r="C1197" s="4">
        <v>37255</v>
      </c>
      <c r="D1197" t="s">
        <v>5630</v>
      </c>
    </row>
    <row r="1198" spans="1:4" x14ac:dyDescent="0.3">
      <c r="A1198" t="s">
        <v>10165</v>
      </c>
      <c r="B1198" t="s">
        <v>19030</v>
      </c>
      <c r="C1198" s="4">
        <v>46012</v>
      </c>
      <c r="D1198" t="s">
        <v>5630</v>
      </c>
    </row>
    <row r="1199" spans="1:4" x14ac:dyDescent="0.3">
      <c r="A1199" t="s">
        <v>5109</v>
      </c>
      <c r="B1199" t="s">
        <v>19029</v>
      </c>
      <c r="C1199" s="4">
        <v>40840</v>
      </c>
      <c r="D1199" t="s">
        <v>5630</v>
      </c>
    </row>
    <row r="1200" spans="1:4" x14ac:dyDescent="0.3">
      <c r="A1200" t="s">
        <v>19115</v>
      </c>
      <c r="B1200" t="s">
        <v>19029</v>
      </c>
      <c r="C1200" s="4">
        <v>44686</v>
      </c>
      <c r="D1200" t="s">
        <v>19036</v>
      </c>
    </row>
    <row r="1201" spans="1:4" x14ac:dyDescent="0.3">
      <c r="A1201" t="s">
        <v>10618</v>
      </c>
      <c r="B1201" t="s">
        <v>19033</v>
      </c>
      <c r="C1201" s="4">
        <v>33050</v>
      </c>
      <c r="D1201" t="s">
        <v>5630</v>
      </c>
    </row>
    <row r="1202" spans="1:4" x14ac:dyDescent="0.3">
      <c r="A1202" t="s">
        <v>9956</v>
      </c>
      <c r="B1202" t="s">
        <v>19030</v>
      </c>
      <c r="C1202" s="4">
        <v>46033</v>
      </c>
      <c r="D1202" t="s">
        <v>5630</v>
      </c>
    </row>
    <row r="1203" spans="1:4" x14ac:dyDescent="0.3">
      <c r="A1203" t="s">
        <v>4642</v>
      </c>
      <c r="B1203" t="s">
        <v>19030</v>
      </c>
      <c r="C1203" s="4">
        <v>45970</v>
      </c>
      <c r="D1203" t="s">
        <v>5630</v>
      </c>
    </row>
    <row r="1204" spans="1:4" x14ac:dyDescent="0.3">
      <c r="A1204" t="s">
        <v>17687</v>
      </c>
      <c r="B1204" t="s">
        <v>19033</v>
      </c>
      <c r="C1204" s="4">
        <v>45305</v>
      </c>
      <c r="D1204" t="s">
        <v>5630</v>
      </c>
    </row>
    <row r="1205" spans="1:4" x14ac:dyDescent="0.3">
      <c r="A1205" t="s">
        <v>15777</v>
      </c>
      <c r="B1205" t="s">
        <v>19034</v>
      </c>
      <c r="C1205" s="4">
        <v>46061</v>
      </c>
      <c r="D1205" t="s">
        <v>5630</v>
      </c>
    </row>
    <row r="1206" spans="1:4" x14ac:dyDescent="0.3">
      <c r="A1206" t="s">
        <v>13922</v>
      </c>
      <c r="B1206" t="s">
        <v>19030</v>
      </c>
      <c r="C1206" s="4">
        <v>40420</v>
      </c>
      <c r="D1206" t="s">
        <v>5630</v>
      </c>
    </row>
    <row r="1207" spans="1:4" x14ac:dyDescent="0.3">
      <c r="A1207" t="s">
        <v>12677</v>
      </c>
      <c r="B1207" t="s">
        <v>19029</v>
      </c>
      <c r="C1207" s="4">
        <v>45662</v>
      </c>
      <c r="D1207" t="s">
        <v>5630</v>
      </c>
    </row>
    <row r="1208" spans="1:4" x14ac:dyDescent="0.3">
      <c r="A1208" t="s">
        <v>6003</v>
      </c>
      <c r="B1208" t="s">
        <v>19030</v>
      </c>
      <c r="C1208" s="4">
        <v>43220</v>
      </c>
      <c r="D1208" t="s">
        <v>5630</v>
      </c>
    </row>
    <row r="1209" spans="1:4" x14ac:dyDescent="0.3">
      <c r="A1209" t="s">
        <v>15932</v>
      </c>
      <c r="B1209" t="s">
        <v>19029</v>
      </c>
      <c r="C1209" s="4">
        <v>40357</v>
      </c>
      <c r="D1209" t="s">
        <v>5630</v>
      </c>
    </row>
    <row r="1210" spans="1:4" x14ac:dyDescent="0.3">
      <c r="A1210" t="s">
        <v>3628</v>
      </c>
      <c r="B1210" t="s">
        <v>19029</v>
      </c>
      <c r="C1210" s="4">
        <v>44637</v>
      </c>
      <c r="D1210" t="s">
        <v>5630</v>
      </c>
    </row>
    <row r="1211" spans="1:4" x14ac:dyDescent="0.3">
      <c r="A1211" t="s">
        <v>12086</v>
      </c>
      <c r="B1211" t="s">
        <v>19030</v>
      </c>
      <c r="C1211" s="4">
        <v>36262</v>
      </c>
      <c r="D1211" t="s">
        <v>5630</v>
      </c>
    </row>
    <row r="1212" spans="1:4" x14ac:dyDescent="0.3">
      <c r="A1212" t="s">
        <v>2308</v>
      </c>
      <c r="B1212" t="s">
        <v>19029</v>
      </c>
      <c r="C1212" s="4">
        <v>39133</v>
      </c>
      <c r="D1212" t="s">
        <v>5630</v>
      </c>
    </row>
    <row r="1213" spans="1:4" x14ac:dyDescent="0.3">
      <c r="A1213" t="s">
        <v>15856</v>
      </c>
      <c r="B1213" t="s">
        <v>19039</v>
      </c>
      <c r="C1213" s="4">
        <v>44357</v>
      </c>
      <c r="D1213" t="s">
        <v>5630</v>
      </c>
    </row>
    <row r="1214" spans="1:4" x14ac:dyDescent="0.3">
      <c r="A1214" t="s">
        <v>292</v>
      </c>
      <c r="B1214" t="s">
        <v>19033</v>
      </c>
      <c r="C1214" s="4">
        <v>45242</v>
      </c>
      <c r="D1214" t="s">
        <v>5630</v>
      </c>
    </row>
    <row r="1215" spans="1:4" x14ac:dyDescent="0.3">
      <c r="A1215" t="s">
        <v>5981</v>
      </c>
      <c r="B1215" t="s">
        <v>19030</v>
      </c>
      <c r="C1215" s="4">
        <v>43621</v>
      </c>
      <c r="D1215" t="s">
        <v>5630</v>
      </c>
    </row>
    <row r="1216" spans="1:4" x14ac:dyDescent="0.3">
      <c r="A1216" t="s">
        <v>3066</v>
      </c>
      <c r="B1216" t="s">
        <v>19030</v>
      </c>
      <c r="C1216" s="4">
        <v>42261</v>
      </c>
      <c r="D1216" t="s">
        <v>5630</v>
      </c>
    </row>
    <row r="1217" spans="1:4" x14ac:dyDescent="0.3">
      <c r="A1217" t="s">
        <v>10218</v>
      </c>
      <c r="B1217" t="s">
        <v>19030</v>
      </c>
      <c r="C1217" s="4">
        <v>39034</v>
      </c>
      <c r="D1217" t="s">
        <v>5630</v>
      </c>
    </row>
    <row r="1218" spans="1:4" x14ac:dyDescent="0.3">
      <c r="A1218" t="s">
        <v>5882</v>
      </c>
      <c r="B1218" t="s">
        <v>19029</v>
      </c>
      <c r="C1218" s="4">
        <v>34058</v>
      </c>
      <c r="D1218" t="s">
        <v>5630</v>
      </c>
    </row>
    <row r="1219" spans="1:4" x14ac:dyDescent="0.3">
      <c r="A1219" t="s">
        <v>5184</v>
      </c>
      <c r="B1219" t="s">
        <v>19033</v>
      </c>
      <c r="C1219" s="4">
        <v>41457</v>
      </c>
      <c r="D1219" t="s">
        <v>5630</v>
      </c>
    </row>
    <row r="1220" spans="1:4" x14ac:dyDescent="0.3">
      <c r="A1220" t="s">
        <v>614</v>
      </c>
      <c r="B1220" t="s">
        <v>19029</v>
      </c>
      <c r="C1220" s="4">
        <v>44658</v>
      </c>
      <c r="D1220" t="s">
        <v>5630</v>
      </c>
    </row>
    <row r="1221" spans="1:4" x14ac:dyDescent="0.3">
      <c r="A1221" t="s">
        <v>13357</v>
      </c>
      <c r="B1221" t="s">
        <v>19030</v>
      </c>
      <c r="C1221" s="4">
        <v>46012</v>
      </c>
      <c r="D1221" t="s">
        <v>5630</v>
      </c>
    </row>
    <row r="1222" spans="1:4" x14ac:dyDescent="0.3">
      <c r="A1222" t="s">
        <v>13492</v>
      </c>
      <c r="B1222" t="s">
        <v>19040</v>
      </c>
      <c r="C1222" s="4">
        <v>40735</v>
      </c>
      <c r="D1222" t="s">
        <v>5630</v>
      </c>
    </row>
    <row r="1223" spans="1:4" x14ac:dyDescent="0.3">
      <c r="A1223" t="s">
        <v>9431</v>
      </c>
      <c r="B1223" t="s">
        <v>19033</v>
      </c>
      <c r="C1223" s="4">
        <v>39306</v>
      </c>
      <c r="D1223" t="s">
        <v>5630</v>
      </c>
    </row>
    <row r="1224" spans="1:4" x14ac:dyDescent="0.3">
      <c r="A1224" t="s">
        <v>1134</v>
      </c>
      <c r="B1224" t="s">
        <v>19029</v>
      </c>
      <c r="C1224" s="4">
        <v>44672</v>
      </c>
      <c r="D1224" t="s">
        <v>5630</v>
      </c>
    </row>
    <row r="1225" spans="1:4" x14ac:dyDescent="0.3">
      <c r="A1225" t="s">
        <v>4305</v>
      </c>
      <c r="B1225" t="s">
        <v>19034</v>
      </c>
      <c r="C1225" s="4">
        <v>46068</v>
      </c>
      <c r="D1225" t="s">
        <v>5630</v>
      </c>
    </row>
    <row r="1226" spans="1:4" x14ac:dyDescent="0.3">
      <c r="A1226" t="s">
        <v>19116</v>
      </c>
      <c r="B1226" t="s">
        <v>19030</v>
      </c>
      <c r="C1226" s="4">
        <v>45081</v>
      </c>
      <c r="D1226" t="s">
        <v>19036</v>
      </c>
    </row>
    <row r="1227" spans="1:4" x14ac:dyDescent="0.3">
      <c r="A1227" t="s">
        <v>17844</v>
      </c>
      <c r="B1227" t="s">
        <v>19030</v>
      </c>
      <c r="C1227" s="4">
        <v>35898</v>
      </c>
      <c r="D1227" t="s">
        <v>5630</v>
      </c>
    </row>
    <row r="1228" spans="1:4" x14ac:dyDescent="0.3">
      <c r="A1228" t="s">
        <v>370</v>
      </c>
      <c r="B1228" t="s">
        <v>19033</v>
      </c>
      <c r="C1228" s="4">
        <v>45746</v>
      </c>
      <c r="D1228" t="s">
        <v>5630</v>
      </c>
    </row>
    <row r="1229" spans="1:4" x14ac:dyDescent="0.3">
      <c r="A1229" t="s">
        <v>9041</v>
      </c>
      <c r="B1229" t="s">
        <v>19034</v>
      </c>
      <c r="C1229" s="4">
        <v>46040</v>
      </c>
      <c r="D1229" t="s">
        <v>5630</v>
      </c>
    </row>
    <row r="1230" spans="1:4" x14ac:dyDescent="0.3">
      <c r="A1230" t="s">
        <v>8565</v>
      </c>
      <c r="B1230" t="s">
        <v>19030</v>
      </c>
      <c r="C1230" s="4">
        <v>33662</v>
      </c>
      <c r="D1230" t="s">
        <v>5630</v>
      </c>
    </row>
    <row r="1231" spans="1:4" x14ac:dyDescent="0.3">
      <c r="A1231" t="s">
        <v>10175</v>
      </c>
      <c r="B1231" t="s">
        <v>19033</v>
      </c>
      <c r="C1231" s="4">
        <v>45067</v>
      </c>
      <c r="D1231" t="s">
        <v>5630</v>
      </c>
    </row>
    <row r="1232" spans="1:4" x14ac:dyDescent="0.3">
      <c r="A1232" t="s">
        <v>5461</v>
      </c>
      <c r="B1232" t="s">
        <v>19030</v>
      </c>
      <c r="C1232" s="4">
        <v>45991</v>
      </c>
      <c r="D1232" t="s">
        <v>5630</v>
      </c>
    </row>
    <row r="1233" spans="1:4" x14ac:dyDescent="0.3">
      <c r="A1233" t="s">
        <v>3361</v>
      </c>
      <c r="B1233" t="s">
        <v>19030</v>
      </c>
      <c r="C1233" s="4">
        <v>46061</v>
      </c>
      <c r="D1233" t="s">
        <v>5630</v>
      </c>
    </row>
    <row r="1234" spans="1:4" x14ac:dyDescent="0.3">
      <c r="A1234" t="s">
        <v>19117</v>
      </c>
      <c r="B1234" t="s">
        <v>19030</v>
      </c>
      <c r="C1234" s="4">
        <v>25379</v>
      </c>
      <c r="D1234" t="s">
        <v>19036</v>
      </c>
    </row>
    <row r="1235" spans="1:4" x14ac:dyDescent="0.3">
      <c r="A1235" t="s">
        <v>9409</v>
      </c>
      <c r="B1235" t="s">
        <v>19030</v>
      </c>
      <c r="C1235" s="4">
        <v>39371</v>
      </c>
      <c r="D1235" t="s">
        <v>5630</v>
      </c>
    </row>
    <row r="1236" spans="1:4" x14ac:dyDescent="0.3">
      <c r="A1236" t="s">
        <v>19118</v>
      </c>
      <c r="B1236" t="s">
        <v>19030</v>
      </c>
      <c r="C1236" s="4">
        <v>39268</v>
      </c>
      <c r="D1236" t="s">
        <v>19036</v>
      </c>
    </row>
    <row r="1237" spans="1:4" x14ac:dyDescent="0.3">
      <c r="A1237" t="s">
        <v>1886</v>
      </c>
      <c r="B1237" t="s">
        <v>19030</v>
      </c>
      <c r="C1237" s="4">
        <v>42450</v>
      </c>
      <c r="D1237" t="s">
        <v>5630</v>
      </c>
    </row>
    <row r="1238" spans="1:4" x14ac:dyDescent="0.3">
      <c r="A1238" t="s">
        <v>11621</v>
      </c>
      <c r="B1238" t="s">
        <v>19033</v>
      </c>
      <c r="C1238" s="4">
        <v>36210</v>
      </c>
      <c r="D1238" t="s">
        <v>5630</v>
      </c>
    </row>
    <row r="1239" spans="1:4" x14ac:dyDescent="0.3">
      <c r="A1239" t="s">
        <v>15656</v>
      </c>
      <c r="B1239" t="s">
        <v>19034</v>
      </c>
      <c r="C1239" s="4">
        <v>46075</v>
      </c>
      <c r="D1239" t="s">
        <v>5630</v>
      </c>
    </row>
    <row r="1240" spans="1:4" x14ac:dyDescent="0.3">
      <c r="A1240" t="s">
        <v>8779</v>
      </c>
      <c r="B1240" t="s">
        <v>19028</v>
      </c>
      <c r="C1240" s="4">
        <v>45032</v>
      </c>
      <c r="D1240" t="s">
        <v>5630</v>
      </c>
    </row>
    <row r="1241" spans="1:4" x14ac:dyDescent="0.3">
      <c r="A1241" t="s">
        <v>7452</v>
      </c>
      <c r="B1241" t="s">
        <v>19030</v>
      </c>
      <c r="C1241" s="4">
        <v>45921</v>
      </c>
      <c r="D1241" t="s">
        <v>5630</v>
      </c>
    </row>
    <row r="1242" spans="1:4" x14ac:dyDescent="0.3">
      <c r="A1242" t="s">
        <v>18802</v>
      </c>
      <c r="B1242" t="s">
        <v>19034</v>
      </c>
      <c r="C1242" s="4">
        <v>46061</v>
      </c>
      <c r="D1242" t="s">
        <v>5630</v>
      </c>
    </row>
    <row r="1243" spans="1:4" x14ac:dyDescent="0.3">
      <c r="A1243" t="s">
        <v>1043</v>
      </c>
      <c r="B1243" t="s">
        <v>19030</v>
      </c>
      <c r="C1243" s="4">
        <v>45431</v>
      </c>
      <c r="D1243" t="s">
        <v>5630</v>
      </c>
    </row>
    <row r="1244" spans="1:4" x14ac:dyDescent="0.3">
      <c r="A1244" t="s">
        <v>11130</v>
      </c>
      <c r="B1244" t="s">
        <v>19029</v>
      </c>
      <c r="C1244" s="4">
        <v>41561</v>
      </c>
      <c r="D1244" t="s">
        <v>5630</v>
      </c>
    </row>
    <row r="1245" spans="1:4" x14ac:dyDescent="0.3">
      <c r="A1245" t="s">
        <v>17805</v>
      </c>
      <c r="B1245" t="s">
        <v>19030</v>
      </c>
      <c r="C1245" s="4">
        <v>38502</v>
      </c>
      <c r="D1245" t="s">
        <v>5630</v>
      </c>
    </row>
    <row r="1246" spans="1:4" x14ac:dyDescent="0.3">
      <c r="A1246" t="s">
        <v>9400</v>
      </c>
      <c r="B1246" t="s">
        <v>19030</v>
      </c>
      <c r="C1246" s="4">
        <v>45872</v>
      </c>
      <c r="D1246" t="s">
        <v>5630</v>
      </c>
    </row>
    <row r="1247" spans="1:4" x14ac:dyDescent="0.3">
      <c r="A1247" t="s">
        <v>2326</v>
      </c>
      <c r="B1247" t="s">
        <v>19029</v>
      </c>
      <c r="C1247" s="4">
        <v>44917</v>
      </c>
      <c r="D1247" t="s">
        <v>5630</v>
      </c>
    </row>
    <row r="1248" spans="1:4" x14ac:dyDescent="0.3">
      <c r="A1248" t="s">
        <v>4219</v>
      </c>
      <c r="B1248" t="s">
        <v>19030</v>
      </c>
      <c r="C1248" s="4">
        <v>45970</v>
      </c>
      <c r="D1248" t="s">
        <v>5630</v>
      </c>
    </row>
    <row r="1249" spans="1:4" x14ac:dyDescent="0.3">
      <c r="A1249" t="s">
        <v>16241</v>
      </c>
      <c r="B1249" t="s">
        <v>19029</v>
      </c>
      <c r="C1249" s="4">
        <v>43229</v>
      </c>
      <c r="D1249" t="s">
        <v>5630</v>
      </c>
    </row>
    <row r="1250" spans="1:4" x14ac:dyDescent="0.3">
      <c r="A1250" t="s">
        <v>11182</v>
      </c>
      <c r="B1250" t="s">
        <v>19034</v>
      </c>
      <c r="C1250" s="4">
        <v>46033</v>
      </c>
      <c r="D1250" t="s">
        <v>5630</v>
      </c>
    </row>
    <row r="1251" spans="1:4" x14ac:dyDescent="0.3">
      <c r="A1251" t="s">
        <v>11300</v>
      </c>
      <c r="B1251" t="s">
        <v>19034</v>
      </c>
      <c r="C1251" s="4">
        <v>46075</v>
      </c>
      <c r="D1251" t="s">
        <v>5630</v>
      </c>
    </row>
    <row r="1252" spans="1:4" x14ac:dyDescent="0.3">
      <c r="A1252" t="s">
        <v>16327</v>
      </c>
      <c r="B1252" t="s">
        <v>19030</v>
      </c>
      <c r="C1252" s="4">
        <v>45431</v>
      </c>
      <c r="D1252" t="s">
        <v>5630</v>
      </c>
    </row>
    <row r="1253" spans="1:4" x14ac:dyDescent="0.3">
      <c r="A1253" t="s">
        <v>7075</v>
      </c>
      <c r="B1253" t="s">
        <v>19033</v>
      </c>
      <c r="C1253" s="4">
        <v>45872</v>
      </c>
      <c r="D1253" t="s">
        <v>5630</v>
      </c>
    </row>
    <row r="1254" spans="1:4" x14ac:dyDescent="0.3">
      <c r="A1254" t="s">
        <v>11699</v>
      </c>
      <c r="B1254" t="s">
        <v>19030</v>
      </c>
      <c r="C1254" s="4">
        <v>41926</v>
      </c>
      <c r="D1254" t="s">
        <v>5630</v>
      </c>
    </row>
    <row r="1255" spans="1:4" x14ac:dyDescent="0.3">
      <c r="A1255" t="s">
        <v>5188</v>
      </c>
      <c r="B1255" t="s">
        <v>19030</v>
      </c>
      <c r="C1255" s="4">
        <v>45158</v>
      </c>
      <c r="D1255" t="s">
        <v>5630</v>
      </c>
    </row>
    <row r="1256" spans="1:4" x14ac:dyDescent="0.3">
      <c r="A1256" t="s">
        <v>4799</v>
      </c>
      <c r="B1256" t="s">
        <v>19030</v>
      </c>
      <c r="C1256" s="4">
        <v>35513</v>
      </c>
      <c r="D1256" t="s">
        <v>5630</v>
      </c>
    </row>
    <row r="1257" spans="1:4" x14ac:dyDescent="0.3">
      <c r="A1257" t="s">
        <v>13960</v>
      </c>
      <c r="B1257" t="s">
        <v>19032</v>
      </c>
      <c r="C1257" s="4">
        <v>41855</v>
      </c>
      <c r="D1257" t="s">
        <v>5630</v>
      </c>
    </row>
    <row r="1258" spans="1:4" x14ac:dyDescent="0.3">
      <c r="A1258" t="s">
        <v>13112</v>
      </c>
      <c r="B1258" t="s">
        <v>19029</v>
      </c>
      <c r="C1258" s="4">
        <v>31126</v>
      </c>
      <c r="D1258" t="s">
        <v>5630</v>
      </c>
    </row>
    <row r="1259" spans="1:4" x14ac:dyDescent="0.3">
      <c r="A1259" t="s">
        <v>19119</v>
      </c>
      <c r="B1259" t="s">
        <v>19030</v>
      </c>
      <c r="C1259" s="4">
        <v>41778</v>
      </c>
      <c r="D1259" t="s">
        <v>19036</v>
      </c>
    </row>
    <row r="1260" spans="1:4" x14ac:dyDescent="0.3">
      <c r="A1260" t="s">
        <v>5499</v>
      </c>
      <c r="B1260" t="s">
        <v>19030</v>
      </c>
      <c r="C1260" s="4">
        <v>38111</v>
      </c>
      <c r="D1260" t="s">
        <v>5630</v>
      </c>
    </row>
    <row r="1261" spans="1:4" x14ac:dyDescent="0.3">
      <c r="A1261" t="s">
        <v>15965</v>
      </c>
      <c r="B1261" t="s">
        <v>19033</v>
      </c>
      <c r="C1261" s="4">
        <v>45872</v>
      </c>
      <c r="D1261" t="s">
        <v>5630</v>
      </c>
    </row>
    <row r="1262" spans="1:4" x14ac:dyDescent="0.3">
      <c r="A1262" t="s">
        <v>15535</v>
      </c>
      <c r="B1262" t="s">
        <v>19029</v>
      </c>
      <c r="C1262" s="4">
        <v>42373</v>
      </c>
      <c r="D1262" t="s">
        <v>5630</v>
      </c>
    </row>
    <row r="1263" spans="1:4" x14ac:dyDescent="0.3">
      <c r="A1263" t="s">
        <v>10584</v>
      </c>
      <c r="B1263" t="s">
        <v>19030</v>
      </c>
      <c r="C1263" s="4">
        <v>39981</v>
      </c>
      <c r="D1263" t="s">
        <v>5630</v>
      </c>
    </row>
    <row r="1264" spans="1:4" x14ac:dyDescent="0.3">
      <c r="A1264" t="s">
        <v>13128</v>
      </c>
      <c r="B1264" t="s">
        <v>19039</v>
      </c>
      <c r="C1264" s="4">
        <v>30613</v>
      </c>
      <c r="D1264" t="s">
        <v>5630</v>
      </c>
    </row>
    <row r="1265" spans="1:4" x14ac:dyDescent="0.3">
      <c r="A1265" t="s">
        <v>8497</v>
      </c>
      <c r="B1265" t="s">
        <v>19028</v>
      </c>
      <c r="C1265" s="4">
        <v>40224</v>
      </c>
      <c r="D1265" t="s">
        <v>5630</v>
      </c>
    </row>
    <row r="1266" spans="1:4" x14ac:dyDescent="0.3">
      <c r="A1266" t="s">
        <v>7463</v>
      </c>
      <c r="B1266" t="s">
        <v>19028</v>
      </c>
      <c r="C1266" s="4">
        <v>30664</v>
      </c>
      <c r="D1266" t="s">
        <v>5630</v>
      </c>
    </row>
    <row r="1267" spans="1:4" x14ac:dyDescent="0.3">
      <c r="A1267" t="s">
        <v>14170</v>
      </c>
      <c r="B1267" t="s">
        <v>19030</v>
      </c>
      <c r="C1267" s="4">
        <v>38824</v>
      </c>
      <c r="D1267" t="s">
        <v>5630</v>
      </c>
    </row>
    <row r="1268" spans="1:4" x14ac:dyDescent="0.3">
      <c r="A1268" t="s">
        <v>3226</v>
      </c>
      <c r="B1268" t="s">
        <v>19030</v>
      </c>
      <c r="C1268" s="4">
        <v>39181</v>
      </c>
      <c r="D1268" t="s">
        <v>5630</v>
      </c>
    </row>
    <row r="1269" spans="1:4" x14ac:dyDescent="0.3">
      <c r="A1269" t="s">
        <v>2461</v>
      </c>
      <c r="B1269" t="s">
        <v>19028</v>
      </c>
      <c r="C1269" s="4">
        <v>30994</v>
      </c>
      <c r="D1269" t="s">
        <v>5630</v>
      </c>
    </row>
    <row r="1270" spans="1:4" x14ac:dyDescent="0.3">
      <c r="A1270" t="s">
        <v>14935</v>
      </c>
      <c r="B1270" t="s">
        <v>19030</v>
      </c>
      <c r="C1270" s="4">
        <v>45207</v>
      </c>
      <c r="D1270" t="s">
        <v>5630</v>
      </c>
    </row>
    <row r="1271" spans="1:4" x14ac:dyDescent="0.3">
      <c r="A1271" t="s">
        <v>5672</v>
      </c>
      <c r="B1271" t="s">
        <v>19033</v>
      </c>
      <c r="C1271" s="4">
        <v>42038</v>
      </c>
      <c r="D1271" t="s">
        <v>5630</v>
      </c>
    </row>
    <row r="1272" spans="1:4" x14ac:dyDescent="0.3">
      <c r="A1272" t="s">
        <v>1836</v>
      </c>
      <c r="B1272" t="s">
        <v>19030</v>
      </c>
      <c r="C1272" s="4">
        <v>45893</v>
      </c>
      <c r="D1272" t="s">
        <v>5630</v>
      </c>
    </row>
    <row r="1273" spans="1:4" x14ac:dyDescent="0.3">
      <c r="A1273" t="s">
        <v>5141</v>
      </c>
      <c r="B1273" t="s">
        <v>19030</v>
      </c>
      <c r="C1273" s="4">
        <v>41396</v>
      </c>
      <c r="D1273" t="s">
        <v>5630</v>
      </c>
    </row>
    <row r="1274" spans="1:4" x14ac:dyDescent="0.3">
      <c r="A1274" t="s">
        <v>12308</v>
      </c>
      <c r="B1274" t="s">
        <v>19040</v>
      </c>
      <c r="C1274" s="4">
        <v>38173</v>
      </c>
      <c r="D1274" t="s">
        <v>5630</v>
      </c>
    </row>
    <row r="1275" spans="1:4" x14ac:dyDescent="0.3">
      <c r="A1275" t="s">
        <v>19120</v>
      </c>
      <c r="B1275" t="s">
        <v>19029</v>
      </c>
      <c r="C1275" s="4">
        <v>45326</v>
      </c>
      <c r="D1275" t="s">
        <v>19036</v>
      </c>
    </row>
    <row r="1276" spans="1:4" x14ac:dyDescent="0.3">
      <c r="A1276" t="s">
        <v>8381</v>
      </c>
      <c r="B1276" t="s">
        <v>19029</v>
      </c>
      <c r="C1276" s="4">
        <v>30040</v>
      </c>
      <c r="D1276" t="s">
        <v>5630</v>
      </c>
    </row>
    <row r="1277" spans="1:4" x14ac:dyDescent="0.3">
      <c r="A1277" t="s">
        <v>7548</v>
      </c>
      <c r="B1277" t="s">
        <v>19028</v>
      </c>
      <c r="C1277" s="4">
        <v>39860</v>
      </c>
      <c r="D1277" t="s">
        <v>5630</v>
      </c>
    </row>
    <row r="1278" spans="1:4" x14ac:dyDescent="0.3">
      <c r="A1278" t="s">
        <v>3052</v>
      </c>
      <c r="B1278" t="s">
        <v>19033</v>
      </c>
      <c r="C1278" s="4">
        <v>38874</v>
      </c>
      <c r="D1278" t="s">
        <v>5630</v>
      </c>
    </row>
    <row r="1279" spans="1:4" x14ac:dyDescent="0.3">
      <c r="A1279" t="s">
        <v>5076</v>
      </c>
      <c r="B1279" t="s">
        <v>19033</v>
      </c>
      <c r="C1279" s="4">
        <v>44819</v>
      </c>
      <c r="D1279" t="s">
        <v>5630</v>
      </c>
    </row>
    <row r="1280" spans="1:4" x14ac:dyDescent="0.3">
      <c r="A1280" t="s">
        <v>9949</v>
      </c>
      <c r="B1280" t="s">
        <v>19030</v>
      </c>
      <c r="C1280" s="4">
        <v>45053</v>
      </c>
      <c r="D1280" t="s">
        <v>5630</v>
      </c>
    </row>
    <row r="1281" spans="1:4" x14ac:dyDescent="0.3">
      <c r="A1281" t="s">
        <v>13929</v>
      </c>
      <c r="B1281" t="s">
        <v>19032</v>
      </c>
      <c r="C1281" s="4">
        <v>44608</v>
      </c>
      <c r="D1281" t="s">
        <v>5630</v>
      </c>
    </row>
    <row r="1282" spans="1:4" x14ac:dyDescent="0.3">
      <c r="A1282" t="s">
        <v>17030</v>
      </c>
      <c r="B1282" t="s">
        <v>19029</v>
      </c>
      <c r="C1282" s="4">
        <v>38763</v>
      </c>
      <c r="D1282" t="s">
        <v>5630</v>
      </c>
    </row>
    <row r="1283" spans="1:4" x14ac:dyDescent="0.3">
      <c r="A1283" t="s">
        <v>5275</v>
      </c>
      <c r="B1283" t="s">
        <v>19030</v>
      </c>
      <c r="C1283" s="4">
        <v>40882</v>
      </c>
      <c r="D1283" t="s">
        <v>5630</v>
      </c>
    </row>
    <row r="1284" spans="1:4" x14ac:dyDescent="0.3">
      <c r="A1284" t="s">
        <v>19121</v>
      </c>
      <c r="B1284" t="s">
        <v>19029</v>
      </c>
      <c r="C1284" s="4">
        <v>32294</v>
      </c>
      <c r="D1284" t="s">
        <v>19036</v>
      </c>
    </row>
    <row r="1285" spans="1:4" x14ac:dyDescent="0.3">
      <c r="A1285" t="s">
        <v>4830</v>
      </c>
      <c r="B1285" t="s">
        <v>19033</v>
      </c>
      <c r="C1285" s="4">
        <v>45788</v>
      </c>
      <c r="D1285" t="s">
        <v>5630</v>
      </c>
    </row>
    <row r="1286" spans="1:4" x14ac:dyDescent="0.3">
      <c r="A1286" t="s">
        <v>1693</v>
      </c>
      <c r="B1286" t="s">
        <v>19030</v>
      </c>
      <c r="C1286" s="4">
        <v>45970</v>
      </c>
      <c r="D1286" t="s">
        <v>5630</v>
      </c>
    </row>
    <row r="1287" spans="1:4" x14ac:dyDescent="0.3">
      <c r="A1287" t="s">
        <v>13505</v>
      </c>
      <c r="B1287" t="s">
        <v>19034</v>
      </c>
      <c r="C1287" s="4">
        <v>46068</v>
      </c>
      <c r="D1287" t="s">
        <v>5630</v>
      </c>
    </row>
    <row r="1288" spans="1:4" x14ac:dyDescent="0.3">
      <c r="A1288" t="s">
        <v>11848</v>
      </c>
      <c r="B1288" t="s">
        <v>19033</v>
      </c>
      <c r="C1288" s="4">
        <v>45837</v>
      </c>
      <c r="D1288" t="s">
        <v>5630</v>
      </c>
    </row>
    <row r="1289" spans="1:4" x14ac:dyDescent="0.3">
      <c r="A1289" t="s">
        <v>1224</v>
      </c>
      <c r="B1289" t="s">
        <v>19030</v>
      </c>
      <c r="C1289" s="4">
        <v>45837</v>
      </c>
      <c r="D1289" t="s">
        <v>5630</v>
      </c>
    </row>
    <row r="1290" spans="1:4" x14ac:dyDescent="0.3">
      <c r="A1290" t="s">
        <v>16776</v>
      </c>
      <c r="B1290" t="s">
        <v>19029</v>
      </c>
      <c r="C1290" s="4">
        <v>39223</v>
      </c>
      <c r="D1290" t="s">
        <v>5630</v>
      </c>
    </row>
    <row r="1291" spans="1:4" x14ac:dyDescent="0.3">
      <c r="A1291" t="s">
        <v>17350</v>
      </c>
      <c r="B1291" t="s">
        <v>19029</v>
      </c>
      <c r="C1291" s="4">
        <v>30783</v>
      </c>
      <c r="D1291" t="s">
        <v>5630</v>
      </c>
    </row>
    <row r="1292" spans="1:4" x14ac:dyDescent="0.3">
      <c r="A1292" t="s">
        <v>4343</v>
      </c>
      <c r="B1292" t="s">
        <v>19029</v>
      </c>
      <c r="C1292" s="4">
        <v>45893</v>
      </c>
      <c r="D1292" t="s">
        <v>5630</v>
      </c>
    </row>
    <row r="1293" spans="1:4" x14ac:dyDescent="0.3">
      <c r="A1293" t="s">
        <v>15796</v>
      </c>
      <c r="B1293" t="s">
        <v>136</v>
      </c>
      <c r="C1293" s="4">
        <v>43957</v>
      </c>
      <c r="D1293" t="s">
        <v>5630</v>
      </c>
    </row>
    <row r="1294" spans="1:4" x14ac:dyDescent="0.3">
      <c r="A1294" t="s">
        <v>16556</v>
      </c>
      <c r="B1294" t="s">
        <v>19030</v>
      </c>
      <c r="C1294" s="4">
        <v>36354</v>
      </c>
      <c r="D1294" t="s">
        <v>5630</v>
      </c>
    </row>
    <row r="1295" spans="1:4" x14ac:dyDescent="0.3">
      <c r="A1295" t="s">
        <v>2770</v>
      </c>
      <c r="B1295" t="s">
        <v>19029</v>
      </c>
      <c r="C1295" s="4">
        <v>32658</v>
      </c>
      <c r="D1295" t="s">
        <v>5630</v>
      </c>
    </row>
    <row r="1296" spans="1:4" x14ac:dyDescent="0.3">
      <c r="A1296" t="s">
        <v>2507</v>
      </c>
      <c r="B1296" t="s">
        <v>19029</v>
      </c>
      <c r="C1296" s="4">
        <v>36873</v>
      </c>
      <c r="D1296" t="s">
        <v>5630</v>
      </c>
    </row>
    <row r="1297" spans="1:4" x14ac:dyDescent="0.3">
      <c r="A1297" t="s">
        <v>3623</v>
      </c>
      <c r="B1297" t="s">
        <v>19030</v>
      </c>
      <c r="C1297" s="4">
        <v>45410</v>
      </c>
      <c r="D1297" t="s">
        <v>5630</v>
      </c>
    </row>
    <row r="1298" spans="1:4" x14ac:dyDescent="0.3">
      <c r="A1298" t="s">
        <v>5795</v>
      </c>
      <c r="B1298" t="s">
        <v>19028</v>
      </c>
      <c r="C1298" s="4">
        <v>40588</v>
      </c>
      <c r="D1298" t="s">
        <v>5630</v>
      </c>
    </row>
    <row r="1299" spans="1:4" x14ac:dyDescent="0.3">
      <c r="A1299" t="s">
        <v>5522</v>
      </c>
      <c r="B1299" t="s">
        <v>19029</v>
      </c>
      <c r="C1299" s="4">
        <v>30117</v>
      </c>
      <c r="D1299" t="s">
        <v>5630</v>
      </c>
    </row>
    <row r="1300" spans="1:4" x14ac:dyDescent="0.3">
      <c r="A1300" t="s">
        <v>10939</v>
      </c>
      <c r="B1300" t="s">
        <v>19033</v>
      </c>
      <c r="C1300" s="4">
        <v>41319</v>
      </c>
      <c r="D1300" t="s">
        <v>5630</v>
      </c>
    </row>
    <row r="1301" spans="1:4" x14ac:dyDescent="0.3">
      <c r="A1301" t="s">
        <v>10208</v>
      </c>
      <c r="B1301" t="s">
        <v>19032</v>
      </c>
      <c r="C1301" s="4">
        <v>44277</v>
      </c>
      <c r="D1301" t="s">
        <v>5630</v>
      </c>
    </row>
    <row r="1302" spans="1:4" x14ac:dyDescent="0.3">
      <c r="A1302" t="s">
        <v>3633</v>
      </c>
      <c r="B1302" t="s">
        <v>19032</v>
      </c>
      <c r="C1302" s="4">
        <v>45137</v>
      </c>
      <c r="D1302" t="s">
        <v>5630</v>
      </c>
    </row>
    <row r="1303" spans="1:4" x14ac:dyDescent="0.3">
      <c r="A1303" t="s">
        <v>15453</v>
      </c>
      <c r="B1303" t="s">
        <v>19029</v>
      </c>
      <c r="C1303" s="4">
        <v>42394</v>
      </c>
      <c r="D1303" t="s">
        <v>5630</v>
      </c>
    </row>
    <row r="1304" spans="1:4" x14ac:dyDescent="0.3">
      <c r="A1304" t="s">
        <v>6615</v>
      </c>
      <c r="B1304" t="s">
        <v>19028</v>
      </c>
      <c r="C1304" s="4">
        <v>38418</v>
      </c>
      <c r="D1304" t="s">
        <v>5630</v>
      </c>
    </row>
    <row r="1305" spans="1:4" x14ac:dyDescent="0.3">
      <c r="A1305" t="s">
        <v>3282</v>
      </c>
      <c r="B1305" t="s">
        <v>19032</v>
      </c>
      <c r="C1305" s="4">
        <v>45333</v>
      </c>
      <c r="D1305" t="s">
        <v>5630</v>
      </c>
    </row>
    <row r="1306" spans="1:4" x14ac:dyDescent="0.3">
      <c r="A1306" t="s">
        <v>1686</v>
      </c>
      <c r="B1306" t="s">
        <v>19030</v>
      </c>
      <c r="C1306" s="4">
        <v>45942</v>
      </c>
      <c r="D1306" t="s">
        <v>5630</v>
      </c>
    </row>
    <row r="1307" spans="1:4" x14ac:dyDescent="0.3">
      <c r="A1307" t="s">
        <v>9967</v>
      </c>
      <c r="B1307" t="s">
        <v>19040</v>
      </c>
      <c r="C1307" s="4">
        <v>27657</v>
      </c>
      <c r="D1307" t="s">
        <v>5630</v>
      </c>
    </row>
    <row r="1308" spans="1:4" x14ac:dyDescent="0.3">
      <c r="A1308" t="s">
        <v>15700</v>
      </c>
      <c r="B1308" t="s">
        <v>19033</v>
      </c>
      <c r="C1308" s="4">
        <v>45466</v>
      </c>
      <c r="D1308" t="s">
        <v>5630</v>
      </c>
    </row>
    <row r="1309" spans="1:4" x14ac:dyDescent="0.3">
      <c r="A1309" t="s">
        <v>5156</v>
      </c>
      <c r="B1309" t="s">
        <v>19029</v>
      </c>
      <c r="C1309" s="4">
        <v>40819</v>
      </c>
      <c r="D1309" t="s">
        <v>5630</v>
      </c>
    </row>
    <row r="1310" spans="1:4" x14ac:dyDescent="0.3">
      <c r="A1310" t="s">
        <v>13298</v>
      </c>
      <c r="B1310" t="s">
        <v>19029</v>
      </c>
      <c r="C1310" s="4">
        <v>45872</v>
      </c>
      <c r="D1310" t="s">
        <v>5630</v>
      </c>
    </row>
    <row r="1311" spans="1:4" x14ac:dyDescent="0.3">
      <c r="A1311" t="s">
        <v>11504</v>
      </c>
      <c r="B1311" t="s">
        <v>19029</v>
      </c>
      <c r="C1311" s="4">
        <v>36836</v>
      </c>
      <c r="D1311" t="s">
        <v>5630</v>
      </c>
    </row>
    <row r="1312" spans="1:4" x14ac:dyDescent="0.3">
      <c r="A1312" t="s">
        <v>13252</v>
      </c>
      <c r="B1312" t="s">
        <v>19030</v>
      </c>
      <c r="C1312" s="4">
        <v>44420</v>
      </c>
      <c r="D1312" t="s">
        <v>5630</v>
      </c>
    </row>
    <row r="1313" spans="1:4" x14ac:dyDescent="0.3">
      <c r="A1313" t="s">
        <v>10980</v>
      </c>
      <c r="B1313" t="s">
        <v>19029</v>
      </c>
      <c r="C1313" s="4">
        <v>29761</v>
      </c>
      <c r="D1313" t="s">
        <v>5630</v>
      </c>
    </row>
    <row r="1314" spans="1:4" x14ac:dyDescent="0.3">
      <c r="A1314" t="s">
        <v>18409</v>
      </c>
      <c r="B1314" t="s">
        <v>136</v>
      </c>
      <c r="C1314" s="4">
        <v>32380</v>
      </c>
      <c r="D1314" t="s">
        <v>5630</v>
      </c>
    </row>
    <row r="1315" spans="1:4" x14ac:dyDescent="0.3">
      <c r="A1315" t="s">
        <v>13665</v>
      </c>
      <c r="B1315" t="s">
        <v>19039</v>
      </c>
      <c r="C1315" s="4">
        <v>31539</v>
      </c>
      <c r="D1315" t="s">
        <v>5630</v>
      </c>
    </row>
    <row r="1316" spans="1:4" x14ac:dyDescent="0.3">
      <c r="A1316" t="s">
        <v>9624</v>
      </c>
      <c r="B1316" t="s">
        <v>19034</v>
      </c>
      <c r="C1316" s="4">
        <v>46033</v>
      </c>
      <c r="D1316" t="s">
        <v>5630</v>
      </c>
    </row>
    <row r="1317" spans="1:4" x14ac:dyDescent="0.3">
      <c r="A1317" t="s">
        <v>2581</v>
      </c>
      <c r="B1317" t="s">
        <v>19030</v>
      </c>
      <c r="C1317" s="4">
        <v>38602</v>
      </c>
      <c r="D1317" t="s">
        <v>5630</v>
      </c>
    </row>
    <row r="1318" spans="1:4" x14ac:dyDescent="0.3">
      <c r="A1318" t="s">
        <v>13514</v>
      </c>
      <c r="B1318" t="s">
        <v>19030</v>
      </c>
      <c r="C1318" s="4">
        <v>42291</v>
      </c>
      <c r="D1318" t="s">
        <v>5630</v>
      </c>
    </row>
    <row r="1319" spans="1:4" x14ac:dyDescent="0.3">
      <c r="A1319" t="s">
        <v>7299</v>
      </c>
      <c r="B1319" t="s">
        <v>19029</v>
      </c>
      <c r="C1319" s="4">
        <v>32829</v>
      </c>
      <c r="D1319" t="s">
        <v>5630</v>
      </c>
    </row>
    <row r="1320" spans="1:4" x14ac:dyDescent="0.3">
      <c r="A1320" t="s">
        <v>1842</v>
      </c>
      <c r="B1320" t="s">
        <v>19029</v>
      </c>
      <c r="C1320" s="4">
        <v>35636</v>
      </c>
      <c r="D1320" t="s">
        <v>5630</v>
      </c>
    </row>
    <row r="1321" spans="1:4" x14ac:dyDescent="0.3">
      <c r="A1321" t="s">
        <v>1966</v>
      </c>
      <c r="B1321" t="s">
        <v>19029</v>
      </c>
      <c r="C1321" s="4">
        <v>42135</v>
      </c>
      <c r="D1321" t="s">
        <v>5630</v>
      </c>
    </row>
    <row r="1322" spans="1:4" x14ac:dyDescent="0.3">
      <c r="A1322" t="s">
        <v>8245</v>
      </c>
      <c r="B1322" t="s">
        <v>19030</v>
      </c>
      <c r="C1322" s="4">
        <v>44931</v>
      </c>
      <c r="D1322" t="s">
        <v>5630</v>
      </c>
    </row>
    <row r="1323" spans="1:4" x14ac:dyDescent="0.3">
      <c r="A1323" t="s">
        <v>6982</v>
      </c>
      <c r="B1323" t="s">
        <v>19030</v>
      </c>
      <c r="C1323" s="4">
        <v>36670</v>
      </c>
      <c r="D1323" t="s">
        <v>5630</v>
      </c>
    </row>
    <row r="1324" spans="1:4" x14ac:dyDescent="0.3">
      <c r="A1324" t="s">
        <v>844</v>
      </c>
      <c r="B1324" t="s">
        <v>19029</v>
      </c>
      <c r="C1324" s="4">
        <v>44406</v>
      </c>
      <c r="D1324" t="s">
        <v>5630</v>
      </c>
    </row>
    <row r="1325" spans="1:4" x14ac:dyDescent="0.3">
      <c r="A1325" t="s">
        <v>9714</v>
      </c>
      <c r="B1325" t="s">
        <v>19029</v>
      </c>
      <c r="C1325" s="4">
        <v>44200</v>
      </c>
      <c r="D1325" t="s">
        <v>5630</v>
      </c>
    </row>
    <row r="1326" spans="1:4" x14ac:dyDescent="0.3">
      <c r="A1326" t="s">
        <v>19122</v>
      </c>
      <c r="B1326" t="s">
        <v>19029</v>
      </c>
      <c r="C1326" s="4">
        <v>45795</v>
      </c>
      <c r="D1326" t="s">
        <v>19036</v>
      </c>
    </row>
    <row r="1327" spans="1:4" x14ac:dyDescent="0.3">
      <c r="A1327" t="s">
        <v>16975</v>
      </c>
      <c r="B1327" t="s">
        <v>19029</v>
      </c>
      <c r="C1327" s="4">
        <v>36200</v>
      </c>
      <c r="D1327" t="s">
        <v>5630</v>
      </c>
    </row>
    <row r="1328" spans="1:4" x14ac:dyDescent="0.3">
      <c r="A1328" t="s">
        <v>8414</v>
      </c>
      <c r="B1328" t="s">
        <v>19034</v>
      </c>
      <c r="C1328" s="4">
        <v>46061</v>
      </c>
      <c r="D1328" t="s">
        <v>5630</v>
      </c>
    </row>
    <row r="1329" spans="1:4" x14ac:dyDescent="0.3">
      <c r="A1329" t="s">
        <v>563</v>
      </c>
      <c r="B1329" t="s">
        <v>19029</v>
      </c>
      <c r="C1329" s="4">
        <v>44777</v>
      </c>
      <c r="D1329" t="s">
        <v>5630</v>
      </c>
    </row>
    <row r="1330" spans="1:4" x14ac:dyDescent="0.3">
      <c r="A1330" t="s">
        <v>19123</v>
      </c>
      <c r="B1330" t="s">
        <v>19030</v>
      </c>
      <c r="C1330" s="4">
        <v>45655</v>
      </c>
      <c r="D1330" t="s">
        <v>19036</v>
      </c>
    </row>
    <row r="1331" spans="1:4" x14ac:dyDescent="0.3">
      <c r="A1331" t="s">
        <v>4097</v>
      </c>
      <c r="B1331" t="s">
        <v>19032</v>
      </c>
      <c r="C1331" s="4">
        <v>44742</v>
      </c>
      <c r="D1331" t="s">
        <v>5630</v>
      </c>
    </row>
    <row r="1332" spans="1:4" x14ac:dyDescent="0.3">
      <c r="A1332" t="s">
        <v>438</v>
      </c>
      <c r="B1332" t="s">
        <v>19030</v>
      </c>
      <c r="C1332" s="4">
        <v>45935</v>
      </c>
      <c r="D1332" t="s">
        <v>5630</v>
      </c>
    </row>
    <row r="1333" spans="1:4" x14ac:dyDescent="0.3">
      <c r="A1333" t="s">
        <v>13621</v>
      </c>
      <c r="B1333" t="s">
        <v>19034</v>
      </c>
      <c r="C1333" s="4">
        <v>46068</v>
      </c>
      <c r="D1333" t="s">
        <v>5630</v>
      </c>
    </row>
    <row r="1334" spans="1:4" x14ac:dyDescent="0.3">
      <c r="A1334" t="s">
        <v>10766</v>
      </c>
      <c r="B1334" t="s">
        <v>19029</v>
      </c>
      <c r="C1334" s="4">
        <v>38224</v>
      </c>
      <c r="D1334" t="s">
        <v>5630</v>
      </c>
    </row>
    <row r="1335" spans="1:4" x14ac:dyDescent="0.3">
      <c r="A1335" t="s">
        <v>19124</v>
      </c>
      <c r="B1335" t="s">
        <v>19030</v>
      </c>
      <c r="C1335" s="4">
        <v>44756</v>
      </c>
      <c r="D1335" t="s">
        <v>19036</v>
      </c>
    </row>
    <row r="1336" spans="1:4" x14ac:dyDescent="0.3">
      <c r="A1336" t="s">
        <v>2159</v>
      </c>
      <c r="B1336" t="s">
        <v>19070</v>
      </c>
      <c r="C1336" s="4">
        <v>45830</v>
      </c>
      <c r="D1336" t="s">
        <v>5630</v>
      </c>
    </row>
    <row r="1337" spans="1:4" x14ac:dyDescent="0.3">
      <c r="A1337" t="s">
        <v>13542</v>
      </c>
      <c r="B1337" t="s">
        <v>19034</v>
      </c>
      <c r="C1337" s="4">
        <v>46054</v>
      </c>
      <c r="D1337" t="s">
        <v>5630</v>
      </c>
    </row>
    <row r="1338" spans="1:4" x14ac:dyDescent="0.3">
      <c r="A1338" t="s">
        <v>6312</v>
      </c>
      <c r="B1338" t="s">
        <v>19028</v>
      </c>
      <c r="C1338" s="4">
        <v>30837</v>
      </c>
      <c r="D1338" t="s">
        <v>5630</v>
      </c>
    </row>
    <row r="1339" spans="1:4" x14ac:dyDescent="0.3">
      <c r="A1339" t="s">
        <v>7859</v>
      </c>
      <c r="B1339" t="s">
        <v>19028</v>
      </c>
      <c r="C1339" s="4">
        <v>35235</v>
      </c>
      <c r="D1339" t="s">
        <v>5630</v>
      </c>
    </row>
    <row r="1340" spans="1:4" x14ac:dyDescent="0.3">
      <c r="A1340" t="s">
        <v>5936</v>
      </c>
      <c r="B1340" t="s">
        <v>19030</v>
      </c>
      <c r="C1340" s="4">
        <v>45200</v>
      </c>
      <c r="D1340" t="s">
        <v>5630</v>
      </c>
    </row>
    <row r="1341" spans="1:4" x14ac:dyDescent="0.3">
      <c r="A1341" t="s">
        <v>5406</v>
      </c>
      <c r="B1341" t="s">
        <v>19028</v>
      </c>
      <c r="C1341" s="4">
        <v>36290</v>
      </c>
      <c r="D1341" t="s">
        <v>5630</v>
      </c>
    </row>
    <row r="1342" spans="1:4" x14ac:dyDescent="0.3">
      <c r="A1342" t="s">
        <v>13094</v>
      </c>
      <c r="B1342" t="s">
        <v>19029</v>
      </c>
      <c r="C1342" s="4">
        <v>32097</v>
      </c>
      <c r="D1342" t="s">
        <v>5630</v>
      </c>
    </row>
    <row r="1343" spans="1:4" x14ac:dyDescent="0.3">
      <c r="A1343" t="s">
        <v>1795</v>
      </c>
      <c r="B1343" t="s">
        <v>19029</v>
      </c>
      <c r="C1343" s="4">
        <v>32656</v>
      </c>
      <c r="D1343" t="s">
        <v>5630</v>
      </c>
    </row>
    <row r="1344" spans="1:4" x14ac:dyDescent="0.3">
      <c r="A1344" t="s">
        <v>419</v>
      </c>
      <c r="B1344" t="s">
        <v>19029</v>
      </c>
      <c r="C1344" s="4">
        <v>45851</v>
      </c>
      <c r="D1344" t="s">
        <v>5630</v>
      </c>
    </row>
    <row r="1345" spans="1:4" x14ac:dyDescent="0.3">
      <c r="A1345" t="s">
        <v>823</v>
      </c>
      <c r="B1345" t="s">
        <v>19029</v>
      </c>
      <c r="C1345" s="4">
        <v>45725</v>
      </c>
      <c r="D1345" t="s">
        <v>5630</v>
      </c>
    </row>
    <row r="1346" spans="1:4" x14ac:dyDescent="0.3">
      <c r="A1346" t="s">
        <v>3646</v>
      </c>
      <c r="B1346" t="s">
        <v>19030</v>
      </c>
      <c r="C1346" s="4">
        <v>42744</v>
      </c>
      <c r="D1346" t="s">
        <v>5630</v>
      </c>
    </row>
    <row r="1347" spans="1:4" x14ac:dyDescent="0.3">
      <c r="A1347" t="s">
        <v>18249</v>
      </c>
      <c r="B1347" t="s">
        <v>19029</v>
      </c>
      <c r="C1347" s="4">
        <v>30621</v>
      </c>
      <c r="D1347" t="s">
        <v>5630</v>
      </c>
    </row>
    <row r="1348" spans="1:4" x14ac:dyDescent="0.3">
      <c r="A1348" t="s">
        <v>10818</v>
      </c>
      <c r="B1348" t="s">
        <v>19034</v>
      </c>
      <c r="C1348" s="4">
        <v>46061</v>
      </c>
      <c r="D1348" t="s">
        <v>5630</v>
      </c>
    </row>
    <row r="1349" spans="1:4" x14ac:dyDescent="0.3">
      <c r="A1349" t="s">
        <v>6122</v>
      </c>
      <c r="B1349" t="s">
        <v>19040</v>
      </c>
      <c r="C1349" s="4">
        <v>34272</v>
      </c>
      <c r="D1349" t="s">
        <v>5630</v>
      </c>
    </row>
    <row r="1350" spans="1:4" x14ac:dyDescent="0.3">
      <c r="A1350" t="s">
        <v>18425</v>
      </c>
      <c r="B1350" t="s">
        <v>19048</v>
      </c>
      <c r="C1350" s="4">
        <v>46040</v>
      </c>
      <c r="D1350" t="s">
        <v>5630</v>
      </c>
    </row>
    <row r="1351" spans="1:4" x14ac:dyDescent="0.3">
      <c r="A1351" t="s">
        <v>16369</v>
      </c>
      <c r="B1351" t="s">
        <v>19030</v>
      </c>
      <c r="C1351" s="4">
        <v>34199</v>
      </c>
      <c r="D1351" t="s">
        <v>5630</v>
      </c>
    </row>
    <row r="1352" spans="1:4" x14ac:dyDescent="0.3">
      <c r="A1352" t="s">
        <v>4867</v>
      </c>
      <c r="B1352" t="s">
        <v>19030</v>
      </c>
      <c r="C1352" s="4">
        <v>44910</v>
      </c>
      <c r="D1352" t="s">
        <v>5630</v>
      </c>
    </row>
    <row r="1353" spans="1:4" x14ac:dyDescent="0.3">
      <c r="A1353" t="s">
        <v>7777</v>
      </c>
      <c r="B1353" t="s">
        <v>19029</v>
      </c>
      <c r="C1353" s="4">
        <v>40714</v>
      </c>
      <c r="D1353" t="s">
        <v>5630</v>
      </c>
    </row>
    <row r="1354" spans="1:4" x14ac:dyDescent="0.3">
      <c r="A1354" t="s">
        <v>1581</v>
      </c>
      <c r="B1354" t="s">
        <v>19030</v>
      </c>
      <c r="C1354" s="4">
        <v>45438</v>
      </c>
      <c r="D1354" t="s">
        <v>5630</v>
      </c>
    </row>
    <row r="1355" spans="1:4" x14ac:dyDescent="0.3">
      <c r="A1355" t="s">
        <v>2482</v>
      </c>
      <c r="B1355" t="s">
        <v>19030</v>
      </c>
      <c r="C1355" s="4">
        <v>45921</v>
      </c>
      <c r="D1355" t="s">
        <v>5630</v>
      </c>
    </row>
    <row r="1356" spans="1:4" x14ac:dyDescent="0.3">
      <c r="A1356" t="s">
        <v>19125</v>
      </c>
      <c r="B1356" t="s">
        <v>19034</v>
      </c>
      <c r="C1356" s="4">
        <v>46012</v>
      </c>
      <c r="D1356" t="s">
        <v>19036</v>
      </c>
    </row>
    <row r="1357" spans="1:4" x14ac:dyDescent="0.3">
      <c r="A1357" t="s">
        <v>4680</v>
      </c>
      <c r="B1357" t="s">
        <v>19039</v>
      </c>
      <c r="C1357" s="4">
        <v>39560</v>
      </c>
      <c r="D1357" t="s">
        <v>5630</v>
      </c>
    </row>
    <row r="1358" spans="1:4" x14ac:dyDescent="0.3">
      <c r="A1358" t="s">
        <v>2065</v>
      </c>
      <c r="B1358" t="s">
        <v>19034</v>
      </c>
      <c r="C1358" s="4">
        <v>46005</v>
      </c>
      <c r="D1358" t="s">
        <v>5630</v>
      </c>
    </row>
    <row r="1359" spans="1:4" x14ac:dyDescent="0.3">
      <c r="A1359" t="s">
        <v>3243</v>
      </c>
      <c r="B1359" t="s">
        <v>19029</v>
      </c>
      <c r="C1359" s="4">
        <v>43157</v>
      </c>
      <c r="D1359" t="s">
        <v>5630</v>
      </c>
    </row>
    <row r="1360" spans="1:4" x14ac:dyDescent="0.3">
      <c r="A1360" t="s">
        <v>12318</v>
      </c>
      <c r="B1360" t="s">
        <v>19032</v>
      </c>
      <c r="C1360" s="4">
        <v>44279</v>
      </c>
      <c r="D1360" t="s">
        <v>5630</v>
      </c>
    </row>
    <row r="1361" spans="1:4" x14ac:dyDescent="0.3">
      <c r="A1361" t="s">
        <v>12270</v>
      </c>
      <c r="B1361" t="s">
        <v>19030</v>
      </c>
      <c r="C1361" s="4">
        <v>44749</v>
      </c>
      <c r="D1361" t="s">
        <v>5630</v>
      </c>
    </row>
    <row r="1362" spans="1:4" x14ac:dyDescent="0.3">
      <c r="A1362" t="s">
        <v>3196</v>
      </c>
      <c r="B1362" t="s">
        <v>19039</v>
      </c>
      <c r="C1362" s="4">
        <v>44819</v>
      </c>
      <c r="D1362" t="s">
        <v>5630</v>
      </c>
    </row>
    <row r="1363" spans="1:4" x14ac:dyDescent="0.3">
      <c r="A1363" t="s">
        <v>2122</v>
      </c>
      <c r="B1363" t="s">
        <v>19030</v>
      </c>
      <c r="C1363" s="4">
        <v>45900</v>
      </c>
      <c r="D1363" t="s">
        <v>5630</v>
      </c>
    </row>
    <row r="1364" spans="1:4" x14ac:dyDescent="0.3">
      <c r="A1364" t="s">
        <v>17629</v>
      </c>
      <c r="B1364" t="s">
        <v>19029</v>
      </c>
      <c r="C1364" s="4">
        <v>31120</v>
      </c>
      <c r="D1364" t="s">
        <v>5630</v>
      </c>
    </row>
    <row r="1365" spans="1:4" x14ac:dyDescent="0.3">
      <c r="A1365" t="s">
        <v>18095</v>
      </c>
      <c r="B1365" t="s">
        <v>19029</v>
      </c>
      <c r="C1365" s="4">
        <v>40336</v>
      </c>
      <c r="D1365" t="s">
        <v>5630</v>
      </c>
    </row>
    <row r="1366" spans="1:4" x14ac:dyDescent="0.3">
      <c r="A1366" t="s">
        <v>14653</v>
      </c>
      <c r="B1366" t="s">
        <v>19034</v>
      </c>
      <c r="C1366" s="4">
        <v>46075</v>
      </c>
      <c r="D1366" t="s">
        <v>5630</v>
      </c>
    </row>
    <row r="1367" spans="1:4" x14ac:dyDescent="0.3">
      <c r="A1367" t="s">
        <v>14859</v>
      </c>
      <c r="B1367" t="s">
        <v>19030</v>
      </c>
      <c r="C1367" s="4">
        <v>33067</v>
      </c>
      <c r="D1367" t="s">
        <v>5630</v>
      </c>
    </row>
    <row r="1368" spans="1:4" x14ac:dyDescent="0.3">
      <c r="A1368" t="s">
        <v>10424</v>
      </c>
      <c r="B1368" t="s">
        <v>19032</v>
      </c>
      <c r="C1368" s="4">
        <v>45977</v>
      </c>
      <c r="D1368" t="s">
        <v>5630</v>
      </c>
    </row>
    <row r="1369" spans="1:4" x14ac:dyDescent="0.3">
      <c r="A1369" t="s">
        <v>1195</v>
      </c>
      <c r="B1369" t="s">
        <v>19030</v>
      </c>
      <c r="C1369" s="4">
        <v>45914</v>
      </c>
      <c r="D1369" t="s">
        <v>5630</v>
      </c>
    </row>
    <row r="1370" spans="1:4" x14ac:dyDescent="0.3">
      <c r="A1370" t="s">
        <v>5746</v>
      </c>
      <c r="B1370" t="s">
        <v>19029</v>
      </c>
      <c r="C1370" s="4">
        <v>42143</v>
      </c>
      <c r="D1370" t="s">
        <v>5630</v>
      </c>
    </row>
    <row r="1371" spans="1:4" x14ac:dyDescent="0.3">
      <c r="A1371" t="s">
        <v>5399</v>
      </c>
      <c r="B1371" t="s">
        <v>19033</v>
      </c>
      <c r="C1371" s="4">
        <v>44448</v>
      </c>
      <c r="D1371" t="s">
        <v>5630</v>
      </c>
    </row>
    <row r="1372" spans="1:4" x14ac:dyDescent="0.3">
      <c r="A1372" t="s">
        <v>12240</v>
      </c>
      <c r="B1372" t="s">
        <v>19033</v>
      </c>
      <c r="C1372" s="4">
        <v>44378</v>
      </c>
      <c r="D1372" t="s">
        <v>5630</v>
      </c>
    </row>
    <row r="1373" spans="1:4" x14ac:dyDescent="0.3">
      <c r="A1373" t="s">
        <v>9153</v>
      </c>
      <c r="B1373" t="s">
        <v>19053</v>
      </c>
      <c r="C1373" s="4">
        <v>35528</v>
      </c>
      <c r="D1373" t="s">
        <v>5630</v>
      </c>
    </row>
    <row r="1374" spans="1:4" x14ac:dyDescent="0.3">
      <c r="A1374" t="s">
        <v>18554</v>
      </c>
      <c r="B1374" t="s">
        <v>19032</v>
      </c>
      <c r="C1374" s="4">
        <v>39399</v>
      </c>
      <c r="D1374" t="s">
        <v>5630</v>
      </c>
    </row>
    <row r="1375" spans="1:4" x14ac:dyDescent="0.3">
      <c r="A1375" t="s">
        <v>16711</v>
      </c>
      <c r="B1375" t="s">
        <v>19033</v>
      </c>
      <c r="C1375" s="4">
        <v>45515</v>
      </c>
      <c r="D1375" t="s">
        <v>5630</v>
      </c>
    </row>
    <row r="1376" spans="1:4" x14ac:dyDescent="0.3">
      <c r="A1376" t="s">
        <v>2552</v>
      </c>
      <c r="B1376" t="s">
        <v>19032</v>
      </c>
      <c r="C1376" s="4">
        <v>44567</v>
      </c>
      <c r="D1376" t="s">
        <v>5630</v>
      </c>
    </row>
    <row r="1377" spans="1:4" x14ac:dyDescent="0.3">
      <c r="A1377" t="s">
        <v>5243</v>
      </c>
      <c r="B1377" t="s">
        <v>19029</v>
      </c>
      <c r="C1377" s="4">
        <v>30779</v>
      </c>
      <c r="D1377" t="s">
        <v>5630</v>
      </c>
    </row>
    <row r="1378" spans="1:4" x14ac:dyDescent="0.3">
      <c r="A1378" t="s">
        <v>10283</v>
      </c>
      <c r="B1378" t="s">
        <v>19029</v>
      </c>
      <c r="C1378" s="4">
        <v>40700</v>
      </c>
      <c r="D1378" t="s">
        <v>5630</v>
      </c>
    </row>
    <row r="1379" spans="1:4" x14ac:dyDescent="0.3">
      <c r="A1379" t="s">
        <v>9280</v>
      </c>
      <c r="B1379" t="s">
        <v>19029</v>
      </c>
      <c r="C1379" s="4">
        <v>45977</v>
      </c>
      <c r="D1379" t="s">
        <v>5630</v>
      </c>
    </row>
    <row r="1380" spans="1:4" x14ac:dyDescent="0.3">
      <c r="A1380" t="s">
        <v>2232</v>
      </c>
      <c r="B1380" t="s">
        <v>19030</v>
      </c>
      <c r="C1380" s="4">
        <v>45998</v>
      </c>
      <c r="D1380" t="s">
        <v>5630</v>
      </c>
    </row>
    <row r="1381" spans="1:4" x14ac:dyDescent="0.3">
      <c r="A1381" t="s">
        <v>3815</v>
      </c>
      <c r="B1381" t="s">
        <v>19030</v>
      </c>
      <c r="C1381" s="4">
        <v>46019</v>
      </c>
      <c r="D1381" t="s">
        <v>5630</v>
      </c>
    </row>
    <row r="1382" spans="1:4" x14ac:dyDescent="0.3">
      <c r="A1382" t="s">
        <v>17883</v>
      </c>
      <c r="B1382" t="s">
        <v>19034</v>
      </c>
      <c r="C1382" s="4">
        <v>46068</v>
      </c>
      <c r="D1382" t="s">
        <v>5630</v>
      </c>
    </row>
    <row r="1383" spans="1:4" x14ac:dyDescent="0.3">
      <c r="A1383" t="s">
        <v>1210</v>
      </c>
      <c r="B1383" t="s">
        <v>19028</v>
      </c>
      <c r="C1383" s="4">
        <v>45557</v>
      </c>
      <c r="D1383" t="s">
        <v>5630</v>
      </c>
    </row>
    <row r="1384" spans="1:4" x14ac:dyDescent="0.3">
      <c r="A1384" t="s">
        <v>17253</v>
      </c>
      <c r="B1384" t="s">
        <v>19033</v>
      </c>
      <c r="C1384" s="4">
        <v>36645</v>
      </c>
      <c r="D1384" t="s">
        <v>5630</v>
      </c>
    </row>
    <row r="1385" spans="1:4" x14ac:dyDescent="0.3">
      <c r="A1385" t="s">
        <v>19126</v>
      </c>
      <c r="B1385" t="s">
        <v>19029</v>
      </c>
      <c r="C1385" s="4">
        <v>26679</v>
      </c>
      <c r="D1385" t="s">
        <v>19036</v>
      </c>
    </row>
    <row r="1386" spans="1:4" x14ac:dyDescent="0.3">
      <c r="A1386" t="s">
        <v>12838</v>
      </c>
      <c r="B1386" t="s">
        <v>19053</v>
      </c>
      <c r="C1386" s="4">
        <v>34142</v>
      </c>
      <c r="D1386" t="s">
        <v>5630</v>
      </c>
    </row>
    <row r="1387" spans="1:4" x14ac:dyDescent="0.3">
      <c r="A1387" t="s">
        <v>6043</v>
      </c>
      <c r="B1387" t="s">
        <v>19029</v>
      </c>
      <c r="C1387" s="4">
        <v>38530</v>
      </c>
      <c r="D1387" t="s">
        <v>5630</v>
      </c>
    </row>
    <row r="1388" spans="1:4" x14ac:dyDescent="0.3">
      <c r="A1388" t="s">
        <v>963</v>
      </c>
      <c r="B1388" t="s">
        <v>19033</v>
      </c>
      <c r="C1388" s="4">
        <v>45067</v>
      </c>
      <c r="D1388" t="s">
        <v>5630</v>
      </c>
    </row>
    <row r="1389" spans="1:4" x14ac:dyDescent="0.3">
      <c r="A1389" t="s">
        <v>19127</v>
      </c>
      <c r="B1389" t="s">
        <v>19039</v>
      </c>
      <c r="C1389" s="4">
        <v>34458</v>
      </c>
      <c r="D1389" t="s">
        <v>19036</v>
      </c>
    </row>
    <row r="1390" spans="1:4" x14ac:dyDescent="0.3">
      <c r="A1390" t="s">
        <v>3203</v>
      </c>
      <c r="B1390" t="s">
        <v>19032</v>
      </c>
      <c r="C1390" s="4">
        <v>46005</v>
      </c>
      <c r="D1390" t="s">
        <v>5630</v>
      </c>
    </row>
    <row r="1391" spans="1:4" x14ac:dyDescent="0.3">
      <c r="A1391" t="s">
        <v>6319</v>
      </c>
      <c r="B1391" t="s">
        <v>19032</v>
      </c>
      <c r="C1391" s="4">
        <v>42443</v>
      </c>
      <c r="D1391" t="s">
        <v>5630</v>
      </c>
    </row>
    <row r="1392" spans="1:4" x14ac:dyDescent="0.3">
      <c r="A1392" t="s">
        <v>18036</v>
      </c>
      <c r="B1392" t="s">
        <v>19029</v>
      </c>
      <c r="C1392" s="4">
        <v>41491</v>
      </c>
      <c r="D1392" t="s">
        <v>5630</v>
      </c>
    </row>
    <row r="1393" spans="1:4" x14ac:dyDescent="0.3">
      <c r="A1393" t="s">
        <v>16206</v>
      </c>
      <c r="B1393" t="s">
        <v>19032</v>
      </c>
      <c r="C1393" s="4">
        <v>36601</v>
      </c>
      <c r="D1393" t="s">
        <v>5630</v>
      </c>
    </row>
    <row r="1394" spans="1:4" x14ac:dyDescent="0.3">
      <c r="A1394" t="s">
        <v>9923</v>
      </c>
      <c r="B1394" t="s">
        <v>19029</v>
      </c>
      <c r="C1394" s="4">
        <v>38867</v>
      </c>
      <c r="D1394" t="s">
        <v>5630</v>
      </c>
    </row>
    <row r="1395" spans="1:4" x14ac:dyDescent="0.3">
      <c r="A1395" t="s">
        <v>2220</v>
      </c>
      <c r="B1395" t="s">
        <v>19029</v>
      </c>
      <c r="C1395" s="4">
        <v>45704</v>
      </c>
      <c r="D1395" t="s">
        <v>5630</v>
      </c>
    </row>
    <row r="1396" spans="1:4" x14ac:dyDescent="0.3">
      <c r="A1396" t="s">
        <v>6133</v>
      </c>
      <c r="B1396" t="s">
        <v>19032</v>
      </c>
      <c r="C1396" s="4">
        <v>44251</v>
      </c>
      <c r="D1396" t="s">
        <v>5630</v>
      </c>
    </row>
    <row r="1397" spans="1:4" x14ac:dyDescent="0.3">
      <c r="A1397" t="s">
        <v>4279</v>
      </c>
      <c r="B1397" t="s">
        <v>19032</v>
      </c>
      <c r="C1397" s="4">
        <v>46005</v>
      </c>
      <c r="D1397" t="s">
        <v>5630</v>
      </c>
    </row>
    <row r="1398" spans="1:4" x14ac:dyDescent="0.3">
      <c r="A1398" t="s">
        <v>902</v>
      </c>
      <c r="B1398" t="s">
        <v>19030</v>
      </c>
      <c r="C1398" s="4">
        <v>45907</v>
      </c>
      <c r="D1398" t="s">
        <v>5630</v>
      </c>
    </row>
    <row r="1399" spans="1:4" x14ac:dyDescent="0.3">
      <c r="A1399" t="s">
        <v>932</v>
      </c>
      <c r="B1399" t="s">
        <v>19030</v>
      </c>
      <c r="C1399" s="4">
        <v>45963</v>
      </c>
      <c r="D1399" t="s">
        <v>5630</v>
      </c>
    </row>
    <row r="1400" spans="1:4" x14ac:dyDescent="0.3">
      <c r="A1400" t="s">
        <v>17378</v>
      </c>
      <c r="B1400" t="s">
        <v>19029</v>
      </c>
      <c r="C1400" s="4">
        <v>37522</v>
      </c>
      <c r="D1400" t="s">
        <v>5630</v>
      </c>
    </row>
    <row r="1401" spans="1:4" x14ac:dyDescent="0.3">
      <c r="A1401" t="s">
        <v>9905</v>
      </c>
      <c r="B1401" t="s">
        <v>19028</v>
      </c>
      <c r="C1401" s="4">
        <v>35768</v>
      </c>
      <c r="D1401" t="s">
        <v>5630</v>
      </c>
    </row>
    <row r="1402" spans="1:4" x14ac:dyDescent="0.3">
      <c r="A1402" t="s">
        <v>15478</v>
      </c>
      <c r="B1402" t="s">
        <v>19030</v>
      </c>
      <c r="C1402" s="4">
        <v>45242</v>
      </c>
      <c r="D1402" t="s">
        <v>5630</v>
      </c>
    </row>
    <row r="1403" spans="1:4" x14ac:dyDescent="0.3">
      <c r="A1403" t="s">
        <v>349</v>
      </c>
      <c r="B1403" t="s">
        <v>19031</v>
      </c>
      <c r="C1403" s="4">
        <v>45928</v>
      </c>
      <c r="D1403" t="s">
        <v>5630</v>
      </c>
    </row>
    <row r="1404" spans="1:4" x14ac:dyDescent="0.3">
      <c r="A1404" t="s">
        <v>6408</v>
      </c>
      <c r="B1404" t="s">
        <v>19029</v>
      </c>
      <c r="C1404" s="4">
        <v>35712</v>
      </c>
      <c r="D1404" t="s">
        <v>5630</v>
      </c>
    </row>
    <row r="1405" spans="1:4" x14ac:dyDescent="0.3">
      <c r="A1405" t="s">
        <v>18714</v>
      </c>
      <c r="B1405" t="s">
        <v>19030</v>
      </c>
      <c r="C1405" s="4">
        <v>33497</v>
      </c>
      <c r="D1405" t="s">
        <v>5630</v>
      </c>
    </row>
    <row r="1406" spans="1:4" x14ac:dyDescent="0.3">
      <c r="A1406" t="s">
        <v>17920</v>
      </c>
      <c r="B1406" t="s">
        <v>19030</v>
      </c>
      <c r="C1406" s="4">
        <v>46005</v>
      </c>
      <c r="D1406" t="s">
        <v>5630</v>
      </c>
    </row>
    <row r="1407" spans="1:4" x14ac:dyDescent="0.3">
      <c r="A1407" t="s">
        <v>3498</v>
      </c>
      <c r="B1407" t="s">
        <v>19029</v>
      </c>
      <c r="C1407" s="4">
        <v>45984</v>
      </c>
      <c r="D1407" t="s">
        <v>5630</v>
      </c>
    </row>
    <row r="1408" spans="1:4" x14ac:dyDescent="0.3">
      <c r="A1408" t="s">
        <v>18340</v>
      </c>
      <c r="B1408" t="s">
        <v>19030</v>
      </c>
      <c r="C1408" s="4">
        <v>44756</v>
      </c>
      <c r="D1408" t="s">
        <v>5630</v>
      </c>
    </row>
    <row r="1409" spans="1:4" x14ac:dyDescent="0.3">
      <c r="A1409" t="s">
        <v>19128</v>
      </c>
      <c r="B1409" t="s">
        <v>19030</v>
      </c>
      <c r="C1409" s="4">
        <v>31950</v>
      </c>
      <c r="D1409" t="s">
        <v>19036</v>
      </c>
    </row>
    <row r="1410" spans="1:4" x14ac:dyDescent="0.3">
      <c r="A1410" t="s">
        <v>18013</v>
      </c>
      <c r="B1410" t="s">
        <v>19033</v>
      </c>
      <c r="C1410" s="4">
        <v>45837</v>
      </c>
      <c r="D1410" t="s">
        <v>5630</v>
      </c>
    </row>
    <row r="1411" spans="1:4" x14ac:dyDescent="0.3">
      <c r="A1411" t="s">
        <v>18119</v>
      </c>
      <c r="B1411" t="s">
        <v>19029</v>
      </c>
      <c r="C1411" s="4">
        <v>40091</v>
      </c>
      <c r="D1411" t="s">
        <v>5630</v>
      </c>
    </row>
    <row r="1412" spans="1:4" x14ac:dyDescent="0.3">
      <c r="A1412" t="s">
        <v>1385</v>
      </c>
      <c r="B1412" t="s">
        <v>19033</v>
      </c>
      <c r="C1412" s="4">
        <v>45865</v>
      </c>
      <c r="D1412" t="s">
        <v>5630</v>
      </c>
    </row>
    <row r="1413" spans="1:4" x14ac:dyDescent="0.3">
      <c r="A1413" t="s">
        <v>1789</v>
      </c>
      <c r="B1413" t="s">
        <v>19030</v>
      </c>
      <c r="C1413" s="4">
        <v>44980</v>
      </c>
      <c r="D1413" t="s">
        <v>5630</v>
      </c>
    </row>
    <row r="1414" spans="1:4" x14ac:dyDescent="0.3">
      <c r="A1414" t="s">
        <v>2265</v>
      </c>
      <c r="B1414" t="s">
        <v>19034</v>
      </c>
      <c r="C1414" s="4">
        <v>46005</v>
      </c>
      <c r="D1414" t="s">
        <v>5630</v>
      </c>
    </row>
    <row r="1415" spans="1:4" x14ac:dyDescent="0.3">
      <c r="A1415" t="s">
        <v>3570</v>
      </c>
      <c r="B1415" t="s">
        <v>19034</v>
      </c>
      <c r="C1415" s="4">
        <v>46047</v>
      </c>
      <c r="D1415" t="s">
        <v>5630</v>
      </c>
    </row>
    <row r="1416" spans="1:4" x14ac:dyDescent="0.3">
      <c r="A1416" t="s">
        <v>4392</v>
      </c>
      <c r="B1416" t="s">
        <v>19033</v>
      </c>
      <c r="C1416" s="4">
        <v>45851</v>
      </c>
      <c r="D1416" t="s">
        <v>19036</v>
      </c>
    </row>
    <row r="1417" spans="1:4" x14ac:dyDescent="0.3">
      <c r="A1417" t="s">
        <v>15648</v>
      </c>
      <c r="B1417" t="s">
        <v>19030</v>
      </c>
      <c r="C1417" s="4">
        <v>45858</v>
      </c>
      <c r="D1417" t="s">
        <v>5630</v>
      </c>
    </row>
    <row r="1418" spans="1:4" x14ac:dyDescent="0.3">
      <c r="A1418" t="s">
        <v>1238</v>
      </c>
      <c r="B1418" t="s">
        <v>19029</v>
      </c>
      <c r="C1418" s="4">
        <v>45949</v>
      </c>
      <c r="D1418" t="s">
        <v>5630</v>
      </c>
    </row>
    <row r="1419" spans="1:4" x14ac:dyDescent="0.3">
      <c r="A1419" t="s">
        <v>6825</v>
      </c>
      <c r="B1419" t="s">
        <v>19028</v>
      </c>
      <c r="C1419" s="4">
        <v>42135</v>
      </c>
      <c r="D1419" t="s">
        <v>5630</v>
      </c>
    </row>
    <row r="1420" spans="1:4" x14ac:dyDescent="0.3">
      <c r="A1420" t="s">
        <v>19129</v>
      </c>
      <c r="B1420" t="s">
        <v>19032</v>
      </c>
      <c r="C1420" s="4">
        <v>45928</v>
      </c>
      <c r="D1420" t="s">
        <v>19036</v>
      </c>
    </row>
    <row r="1421" spans="1:4" x14ac:dyDescent="0.3">
      <c r="A1421" t="s">
        <v>14551</v>
      </c>
      <c r="B1421" t="s">
        <v>19034</v>
      </c>
      <c r="C1421" s="4">
        <v>46061</v>
      </c>
      <c r="D1421" t="s">
        <v>5630</v>
      </c>
    </row>
    <row r="1422" spans="1:4" x14ac:dyDescent="0.3">
      <c r="A1422" t="s">
        <v>18302</v>
      </c>
      <c r="B1422" t="s">
        <v>19040</v>
      </c>
      <c r="C1422" s="4">
        <v>36635</v>
      </c>
      <c r="D1422" t="s">
        <v>5630</v>
      </c>
    </row>
    <row r="1423" spans="1:4" x14ac:dyDescent="0.3">
      <c r="A1423" t="s">
        <v>4154</v>
      </c>
      <c r="B1423" t="s">
        <v>19030</v>
      </c>
      <c r="C1423" s="4">
        <v>45942</v>
      </c>
      <c r="D1423" t="s">
        <v>5630</v>
      </c>
    </row>
    <row r="1424" spans="1:4" x14ac:dyDescent="0.3">
      <c r="A1424" t="s">
        <v>2567</v>
      </c>
      <c r="B1424" t="s">
        <v>19030</v>
      </c>
      <c r="C1424" s="4">
        <v>45998</v>
      </c>
      <c r="D1424" t="s">
        <v>5630</v>
      </c>
    </row>
    <row r="1425" spans="1:4" x14ac:dyDescent="0.3">
      <c r="A1425" t="s">
        <v>16162</v>
      </c>
      <c r="B1425" t="s">
        <v>19030</v>
      </c>
      <c r="C1425" s="4">
        <v>45081</v>
      </c>
      <c r="D1425" t="s">
        <v>5630</v>
      </c>
    </row>
    <row r="1426" spans="1:4" x14ac:dyDescent="0.3">
      <c r="A1426" t="s">
        <v>607</v>
      </c>
      <c r="B1426" t="s">
        <v>19029</v>
      </c>
      <c r="C1426" s="4">
        <v>39538</v>
      </c>
      <c r="D1426" t="s">
        <v>5630</v>
      </c>
    </row>
    <row r="1427" spans="1:4" x14ac:dyDescent="0.3">
      <c r="A1427" t="s">
        <v>3285</v>
      </c>
      <c r="B1427" t="s">
        <v>19046</v>
      </c>
      <c r="C1427" s="4">
        <v>40641</v>
      </c>
      <c r="D1427" t="s">
        <v>5630</v>
      </c>
    </row>
    <row r="1428" spans="1:4" x14ac:dyDescent="0.3">
      <c r="A1428" t="s">
        <v>11210</v>
      </c>
      <c r="B1428" t="s">
        <v>19033</v>
      </c>
      <c r="C1428" s="4">
        <v>37088</v>
      </c>
      <c r="D1428" t="s">
        <v>5630</v>
      </c>
    </row>
    <row r="1429" spans="1:4" x14ac:dyDescent="0.3">
      <c r="A1429" t="s">
        <v>6112</v>
      </c>
      <c r="B1429" t="s">
        <v>19040</v>
      </c>
      <c r="C1429" s="4">
        <v>38083</v>
      </c>
      <c r="D1429" t="s">
        <v>5630</v>
      </c>
    </row>
    <row r="1430" spans="1:4" x14ac:dyDescent="0.3">
      <c r="A1430" t="s">
        <v>14503</v>
      </c>
      <c r="B1430" t="s">
        <v>19030</v>
      </c>
      <c r="C1430" s="4">
        <v>31013</v>
      </c>
      <c r="D1430" t="s">
        <v>5630</v>
      </c>
    </row>
    <row r="1431" spans="1:4" x14ac:dyDescent="0.3">
      <c r="A1431" t="s">
        <v>5545</v>
      </c>
      <c r="B1431" t="s">
        <v>19028</v>
      </c>
      <c r="C1431" s="4">
        <v>44336</v>
      </c>
      <c r="D1431" t="s">
        <v>5630</v>
      </c>
    </row>
    <row r="1432" spans="1:4" x14ac:dyDescent="0.3">
      <c r="A1432" t="s">
        <v>3096</v>
      </c>
      <c r="B1432" t="s">
        <v>19030</v>
      </c>
      <c r="C1432" s="4">
        <v>32317</v>
      </c>
      <c r="D1432" t="s">
        <v>5630</v>
      </c>
    </row>
    <row r="1433" spans="1:4" x14ac:dyDescent="0.3">
      <c r="A1433" t="s">
        <v>18949</v>
      </c>
      <c r="B1433" t="s">
        <v>19029</v>
      </c>
      <c r="C1433" s="4">
        <v>42079</v>
      </c>
      <c r="D1433" t="s">
        <v>5630</v>
      </c>
    </row>
    <row r="1434" spans="1:4" x14ac:dyDescent="0.3">
      <c r="A1434" t="s">
        <v>13794</v>
      </c>
      <c r="B1434" t="s">
        <v>19053</v>
      </c>
      <c r="C1434" s="4">
        <v>34428</v>
      </c>
      <c r="D1434" t="s">
        <v>5630</v>
      </c>
    </row>
    <row r="1435" spans="1:4" x14ac:dyDescent="0.3">
      <c r="A1435" t="s">
        <v>16885</v>
      </c>
      <c r="B1435" t="s">
        <v>19034</v>
      </c>
      <c r="C1435" s="4">
        <v>46005</v>
      </c>
      <c r="D1435" t="s">
        <v>5630</v>
      </c>
    </row>
    <row r="1436" spans="1:4" x14ac:dyDescent="0.3">
      <c r="A1436" t="s">
        <v>1545</v>
      </c>
      <c r="B1436" t="s">
        <v>19030</v>
      </c>
      <c r="C1436" s="4">
        <v>44504</v>
      </c>
      <c r="D1436" t="s">
        <v>19036</v>
      </c>
    </row>
    <row r="1437" spans="1:4" x14ac:dyDescent="0.3">
      <c r="A1437" t="s">
        <v>8021</v>
      </c>
      <c r="B1437" t="s">
        <v>19029</v>
      </c>
      <c r="C1437" s="4">
        <v>45949</v>
      </c>
      <c r="D1437" t="s">
        <v>5630</v>
      </c>
    </row>
    <row r="1438" spans="1:4" x14ac:dyDescent="0.3">
      <c r="A1438" t="s">
        <v>11523</v>
      </c>
      <c r="B1438" t="s">
        <v>19030</v>
      </c>
      <c r="C1438" s="4">
        <v>44160</v>
      </c>
      <c r="D1438" t="s">
        <v>5630</v>
      </c>
    </row>
    <row r="1439" spans="1:4" x14ac:dyDescent="0.3">
      <c r="A1439" t="s">
        <v>6277</v>
      </c>
      <c r="B1439" t="s">
        <v>19028</v>
      </c>
      <c r="C1439" s="4">
        <v>43118</v>
      </c>
      <c r="D1439" t="s">
        <v>5630</v>
      </c>
    </row>
    <row r="1440" spans="1:4" x14ac:dyDescent="0.3">
      <c r="A1440" t="s">
        <v>9978</v>
      </c>
      <c r="B1440" t="s">
        <v>19032</v>
      </c>
      <c r="C1440" s="4">
        <v>45041</v>
      </c>
      <c r="D1440" t="s">
        <v>5630</v>
      </c>
    </row>
    <row r="1441" spans="1:4" x14ac:dyDescent="0.3">
      <c r="A1441" t="s">
        <v>1278</v>
      </c>
      <c r="B1441" t="s">
        <v>19029</v>
      </c>
      <c r="C1441" s="4">
        <v>35957</v>
      </c>
      <c r="D1441" t="s">
        <v>5630</v>
      </c>
    </row>
    <row r="1442" spans="1:4" x14ac:dyDescent="0.3">
      <c r="A1442" t="s">
        <v>16639</v>
      </c>
      <c r="B1442" t="s">
        <v>19034</v>
      </c>
      <c r="C1442" s="4">
        <v>46012</v>
      </c>
      <c r="D1442" t="s">
        <v>5630</v>
      </c>
    </row>
    <row r="1443" spans="1:4" x14ac:dyDescent="0.3">
      <c r="A1443" t="s">
        <v>6788</v>
      </c>
      <c r="B1443" t="s">
        <v>19032</v>
      </c>
      <c r="C1443" s="4">
        <v>45529</v>
      </c>
      <c r="D1443" t="s">
        <v>5630</v>
      </c>
    </row>
    <row r="1444" spans="1:4" x14ac:dyDescent="0.3">
      <c r="A1444" t="s">
        <v>13189</v>
      </c>
      <c r="B1444" t="s">
        <v>19033</v>
      </c>
      <c r="C1444" s="4">
        <v>38755</v>
      </c>
      <c r="D1444" t="s">
        <v>5630</v>
      </c>
    </row>
    <row r="1445" spans="1:4" x14ac:dyDescent="0.3">
      <c r="A1445" t="s">
        <v>17087</v>
      </c>
      <c r="B1445" t="s">
        <v>19040</v>
      </c>
      <c r="C1445" s="4">
        <v>38230</v>
      </c>
      <c r="D1445" t="s">
        <v>5630</v>
      </c>
    </row>
    <row r="1446" spans="1:4" x14ac:dyDescent="0.3">
      <c r="A1446" t="s">
        <v>8643</v>
      </c>
      <c r="B1446" t="s">
        <v>19029</v>
      </c>
      <c r="C1446" s="4">
        <v>32393</v>
      </c>
      <c r="D1446" t="s">
        <v>5630</v>
      </c>
    </row>
    <row r="1447" spans="1:4" x14ac:dyDescent="0.3">
      <c r="A1447" t="s">
        <v>11773</v>
      </c>
      <c r="B1447" t="s">
        <v>19029</v>
      </c>
      <c r="C1447" s="4">
        <v>42089</v>
      </c>
      <c r="D1447" t="s">
        <v>5630</v>
      </c>
    </row>
    <row r="1448" spans="1:4" x14ac:dyDescent="0.3">
      <c r="A1448" t="s">
        <v>3742</v>
      </c>
      <c r="B1448" t="s">
        <v>19029</v>
      </c>
      <c r="C1448" s="4">
        <v>45298</v>
      </c>
      <c r="D1448" t="s">
        <v>5630</v>
      </c>
    </row>
    <row r="1449" spans="1:4" x14ac:dyDescent="0.3">
      <c r="A1449" t="s">
        <v>16648</v>
      </c>
      <c r="B1449" t="s">
        <v>19029</v>
      </c>
      <c r="C1449" s="4">
        <v>45571</v>
      </c>
      <c r="D1449" t="s">
        <v>5630</v>
      </c>
    </row>
    <row r="1450" spans="1:4" x14ac:dyDescent="0.3">
      <c r="A1450" t="s">
        <v>2205</v>
      </c>
      <c r="B1450" t="s">
        <v>19048</v>
      </c>
      <c r="C1450" s="4">
        <v>46012</v>
      </c>
      <c r="D1450" t="s">
        <v>5630</v>
      </c>
    </row>
    <row r="1451" spans="1:4" x14ac:dyDescent="0.3">
      <c r="A1451" t="s">
        <v>488</v>
      </c>
      <c r="B1451" t="s">
        <v>19029</v>
      </c>
      <c r="C1451" s="4">
        <v>42499</v>
      </c>
      <c r="D1451" t="s">
        <v>5630</v>
      </c>
    </row>
    <row r="1452" spans="1:4" x14ac:dyDescent="0.3">
      <c r="A1452" t="s">
        <v>17771</v>
      </c>
      <c r="B1452" t="s">
        <v>19029</v>
      </c>
      <c r="C1452" s="4">
        <v>36964</v>
      </c>
      <c r="D1452" t="s">
        <v>5630</v>
      </c>
    </row>
    <row r="1453" spans="1:4" x14ac:dyDescent="0.3">
      <c r="A1453" t="s">
        <v>18467</v>
      </c>
      <c r="B1453" t="s">
        <v>19029</v>
      </c>
      <c r="C1453" s="4">
        <v>45144</v>
      </c>
      <c r="D1453" t="s">
        <v>5630</v>
      </c>
    </row>
    <row r="1454" spans="1:4" x14ac:dyDescent="0.3">
      <c r="A1454" t="s">
        <v>16895</v>
      </c>
      <c r="B1454" t="s">
        <v>19029</v>
      </c>
      <c r="C1454" s="4">
        <v>40987</v>
      </c>
      <c r="D1454" t="s">
        <v>5630</v>
      </c>
    </row>
    <row r="1455" spans="1:4" x14ac:dyDescent="0.3">
      <c r="A1455" t="s">
        <v>6690</v>
      </c>
      <c r="B1455" t="s">
        <v>19029</v>
      </c>
      <c r="C1455" s="4">
        <v>44756</v>
      </c>
      <c r="D1455" t="s">
        <v>5630</v>
      </c>
    </row>
    <row r="1456" spans="1:4" x14ac:dyDescent="0.3">
      <c r="A1456" t="s">
        <v>17201</v>
      </c>
      <c r="B1456" t="s">
        <v>19029</v>
      </c>
      <c r="C1456" s="4">
        <v>37255</v>
      </c>
      <c r="D1456" t="s">
        <v>5630</v>
      </c>
    </row>
    <row r="1457" spans="1:4" x14ac:dyDescent="0.3">
      <c r="A1457" t="s">
        <v>12507</v>
      </c>
      <c r="B1457" t="s">
        <v>19029</v>
      </c>
      <c r="C1457" s="4">
        <v>44336</v>
      </c>
      <c r="D1457" t="s">
        <v>5630</v>
      </c>
    </row>
    <row r="1458" spans="1:4" x14ac:dyDescent="0.3">
      <c r="A1458" t="s">
        <v>15987</v>
      </c>
      <c r="B1458" t="s">
        <v>19029</v>
      </c>
      <c r="C1458" s="4">
        <v>37060</v>
      </c>
      <c r="D1458" t="s">
        <v>5630</v>
      </c>
    </row>
    <row r="1459" spans="1:4" x14ac:dyDescent="0.3">
      <c r="A1459" t="s">
        <v>4961</v>
      </c>
      <c r="B1459" t="s">
        <v>19034</v>
      </c>
      <c r="C1459" s="4">
        <v>46047</v>
      </c>
      <c r="D1459" t="s">
        <v>5630</v>
      </c>
    </row>
    <row r="1460" spans="1:4" x14ac:dyDescent="0.3">
      <c r="A1460" t="s">
        <v>15604</v>
      </c>
      <c r="B1460" t="s">
        <v>19035</v>
      </c>
      <c r="C1460" s="4">
        <v>45900</v>
      </c>
      <c r="D1460" t="s">
        <v>5630</v>
      </c>
    </row>
    <row r="1461" spans="1:4" x14ac:dyDescent="0.3">
      <c r="A1461" t="s">
        <v>13243</v>
      </c>
      <c r="B1461" t="s">
        <v>19034</v>
      </c>
      <c r="C1461" s="4">
        <v>46075</v>
      </c>
      <c r="D1461" t="s">
        <v>5630</v>
      </c>
    </row>
    <row r="1462" spans="1:4" x14ac:dyDescent="0.3">
      <c r="A1462" t="s">
        <v>10949</v>
      </c>
      <c r="B1462" t="s">
        <v>19039</v>
      </c>
      <c r="C1462" s="4">
        <v>37255</v>
      </c>
      <c r="D1462" t="s">
        <v>5630</v>
      </c>
    </row>
    <row r="1463" spans="1:4" x14ac:dyDescent="0.3">
      <c r="A1463" t="s">
        <v>2659</v>
      </c>
      <c r="B1463" t="s">
        <v>19030</v>
      </c>
      <c r="C1463" s="4">
        <v>45963</v>
      </c>
      <c r="D1463" t="s">
        <v>5630</v>
      </c>
    </row>
    <row r="1464" spans="1:4" x14ac:dyDescent="0.3">
      <c r="A1464" t="s">
        <v>10013</v>
      </c>
      <c r="B1464" t="s">
        <v>19029</v>
      </c>
      <c r="C1464" s="4">
        <v>45823</v>
      </c>
      <c r="D1464" t="s">
        <v>5630</v>
      </c>
    </row>
    <row r="1465" spans="1:4" x14ac:dyDescent="0.3">
      <c r="A1465" t="s">
        <v>3785</v>
      </c>
      <c r="B1465" t="s">
        <v>19033</v>
      </c>
      <c r="C1465" s="4">
        <v>41855</v>
      </c>
      <c r="D1465" t="s">
        <v>5630</v>
      </c>
    </row>
    <row r="1466" spans="1:4" x14ac:dyDescent="0.3">
      <c r="A1466" t="s">
        <v>8689</v>
      </c>
      <c r="B1466" t="s">
        <v>19033</v>
      </c>
      <c r="C1466" s="4">
        <v>43187</v>
      </c>
      <c r="D1466" t="s">
        <v>5630</v>
      </c>
    </row>
    <row r="1467" spans="1:4" x14ac:dyDescent="0.3">
      <c r="A1467" t="s">
        <v>948</v>
      </c>
      <c r="B1467" t="s">
        <v>19033</v>
      </c>
      <c r="C1467" s="4">
        <v>45865</v>
      </c>
      <c r="D1467" t="s">
        <v>19036</v>
      </c>
    </row>
    <row r="1468" spans="1:4" x14ac:dyDescent="0.3">
      <c r="A1468" t="s">
        <v>6378</v>
      </c>
      <c r="B1468" t="s">
        <v>19033</v>
      </c>
      <c r="C1468" s="4">
        <v>44167</v>
      </c>
      <c r="D1468" t="s">
        <v>5630</v>
      </c>
    </row>
    <row r="1469" spans="1:4" x14ac:dyDescent="0.3">
      <c r="A1469" t="s">
        <v>5175</v>
      </c>
      <c r="B1469" t="s">
        <v>19030</v>
      </c>
      <c r="C1469" s="4">
        <v>45298</v>
      </c>
      <c r="D1469" t="s">
        <v>5630</v>
      </c>
    </row>
    <row r="1470" spans="1:4" x14ac:dyDescent="0.3">
      <c r="A1470" t="s">
        <v>19130</v>
      </c>
      <c r="B1470" t="s">
        <v>19033</v>
      </c>
      <c r="C1470" s="4">
        <v>38042</v>
      </c>
      <c r="D1470" t="s">
        <v>19036</v>
      </c>
    </row>
    <row r="1471" spans="1:4" x14ac:dyDescent="0.3">
      <c r="A1471" t="s">
        <v>2701</v>
      </c>
      <c r="B1471" t="s">
        <v>19029</v>
      </c>
      <c r="C1471" s="4">
        <v>45207</v>
      </c>
      <c r="D1471" t="s">
        <v>5630</v>
      </c>
    </row>
    <row r="1472" spans="1:4" x14ac:dyDescent="0.3">
      <c r="A1472" t="s">
        <v>731</v>
      </c>
      <c r="B1472" t="s">
        <v>19030</v>
      </c>
      <c r="C1472" s="4">
        <v>44258</v>
      </c>
      <c r="D1472" t="s">
        <v>5630</v>
      </c>
    </row>
    <row r="1473" spans="1:4" x14ac:dyDescent="0.3">
      <c r="A1473" t="s">
        <v>15880</v>
      </c>
      <c r="B1473" t="s">
        <v>19030</v>
      </c>
      <c r="C1473" s="4">
        <v>31999</v>
      </c>
      <c r="D1473" t="s">
        <v>5630</v>
      </c>
    </row>
    <row r="1474" spans="1:4" x14ac:dyDescent="0.3">
      <c r="A1474" t="s">
        <v>7124</v>
      </c>
      <c r="B1474" t="s">
        <v>19028</v>
      </c>
      <c r="C1474" s="4">
        <v>40630</v>
      </c>
      <c r="D1474" t="s">
        <v>5630</v>
      </c>
    </row>
    <row r="1475" spans="1:4" x14ac:dyDescent="0.3">
      <c r="A1475" t="s">
        <v>17570</v>
      </c>
      <c r="B1475" t="s">
        <v>19030</v>
      </c>
      <c r="C1475" s="4">
        <v>45956</v>
      </c>
      <c r="D1475" t="s">
        <v>5630</v>
      </c>
    </row>
    <row r="1476" spans="1:4" x14ac:dyDescent="0.3">
      <c r="A1476" t="s">
        <v>8094</v>
      </c>
      <c r="B1476" t="s">
        <v>19029</v>
      </c>
      <c r="C1476" s="4">
        <v>42150</v>
      </c>
      <c r="D1476" t="s">
        <v>5630</v>
      </c>
    </row>
    <row r="1477" spans="1:4" x14ac:dyDescent="0.3">
      <c r="A1477" t="s">
        <v>2072</v>
      </c>
      <c r="B1477" t="s">
        <v>19029</v>
      </c>
      <c r="C1477" s="4">
        <v>40785</v>
      </c>
      <c r="D1477" t="s">
        <v>5630</v>
      </c>
    </row>
    <row r="1478" spans="1:4" x14ac:dyDescent="0.3">
      <c r="A1478" t="s">
        <v>7874</v>
      </c>
      <c r="B1478" t="s">
        <v>19034</v>
      </c>
      <c r="C1478" s="4">
        <v>46054</v>
      </c>
      <c r="D1478" t="s">
        <v>5630</v>
      </c>
    </row>
    <row r="1479" spans="1:4" x14ac:dyDescent="0.3">
      <c r="A1479" t="s">
        <v>4683</v>
      </c>
      <c r="B1479" t="s">
        <v>19053</v>
      </c>
      <c r="C1479" s="4">
        <v>35604</v>
      </c>
      <c r="D1479" t="s">
        <v>5630</v>
      </c>
    </row>
    <row r="1480" spans="1:4" x14ac:dyDescent="0.3">
      <c r="A1480" t="s">
        <v>5099</v>
      </c>
      <c r="B1480" t="s">
        <v>19033</v>
      </c>
      <c r="C1480" s="4">
        <v>44162</v>
      </c>
      <c r="D1480" t="s">
        <v>5630</v>
      </c>
    </row>
    <row r="1481" spans="1:4" x14ac:dyDescent="0.3">
      <c r="A1481" t="s">
        <v>9545</v>
      </c>
      <c r="B1481" t="s">
        <v>19029</v>
      </c>
      <c r="C1481" s="4">
        <v>31616</v>
      </c>
      <c r="D1481" t="s">
        <v>5630</v>
      </c>
    </row>
    <row r="1482" spans="1:4" x14ac:dyDescent="0.3">
      <c r="A1482" t="s">
        <v>7146</v>
      </c>
      <c r="B1482" t="s">
        <v>19028</v>
      </c>
      <c r="C1482" s="4">
        <v>31511</v>
      </c>
      <c r="D1482" t="s">
        <v>5630</v>
      </c>
    </row>
    <row r="1483" spans="1:4" x14ac:dyDescent="0.3">
      <c r="A1483" t="s">
        <v>4107</v>
      </c>
      <c r="B1483" t="s">
        <v>19030</v>
      </c>
      <c r="C1483" s="4">
        <v>45914</v>
      </c>
      <c r="D1483" t="s">
        <v>5630</v>
      </c>
    </row>
    <row r="1484" spans="1:4" x14ac:dyDescent="0.3">
      <c r="A1484" t="s">
        <v>19131</v>
      </c>
      <c r="B1484" t="s">
        <v>19040</v>
      </c>
      <c r="C1484" s="4">
        <v>44784</v>
      </c>
      <c r="D1484" t="s">
        <v>19036</v>
      </c>
    </row>
    <row r="1485" spans="1:4" x14ac:dyDescent="0.3">
      <c r="A1485" t="s">
        <v>5255</v>
      </c>
      <c r="B1485" t="s">
        <v>19029</v>
      </c>
      <c r="C1485" s="4">
        <v>37403</v>
      </c>
      <c r="D1485" t="s">
        <v>5630</v>
      </c>
    </row>
    <row r="1486" spans="1:4" x14ac:dyDescent="0.3">
      <c r="A1486" t="s">
        <v>2827</v>
      </c>
      <c r="B1486" t="s">
        <v>19030</v>
      </c>
      <c r="C1486" s="4">
        <v>44798</v>
      </c>
      <c r="D1486" t="s">
        <v>5630</v>
      </c>
    </row>
    <row r="1487" spans="1:4" x14ac:dyDescent="0.3">
      <c r="A1487" t="s">
        <v>12854</v>
      </c>
      <c r="B1487" t="s">
        <v>19033</v>
      </c>
      <c r="C1487" s="4">
        <v>40813</v>
      </c>
      <c r="D1487" t="s">
        <v>5630</v>
      </c>
    </row>
    <row r="1488" spans="1:4" x14ac:dyDescent="0.3">
      <c r="A1488" t="s">
        <v>5418</v>
      </c>
      <c r="B1488" t="s">
        <v>19029</v>
      </c>
      <c r="C1488" s="4">
        <v>44553</v>
      </c>
      <c r="D1488" t="s">
        <v>5630</v>
      </c>
    </row>
    <row r="1489" spans="1:4" x14ac:dyDescent="0.3">
      <c r="A1489" t="s">
        <v>16753</v>
      </c>
      <c r="B1489" t="s">
        <v>19029</v>
      </c>
      <c r="C1489" s="4">
        <v>40836</v>
      </c>
      <c r="D1489" t="s">
        <v>5630</v>
      </c>
    </row>
    <row r="1490" spans="1:4" x14ac:dyDescent="0.3">
      <c r="A1490" t="s">
        <v>17422</v>
      </c>
      <c r="B1490" t="s">
        <v>19039</v>
      </c>
      <c r="C1490" s="4">
        <v>28689</v>
      </c>
      <c r="D1490" t="s">
        <v>5630</v>
      </c>
    </row>
    <row r="1491" spans="1:4" x14ac:dyDescent="0.3">
      <c r="A1491" t="s">
        <v>941</v>
      </c>
      <c r="B1491" t="s">
        <v>19029</v>
      </c>
      <c r="C1491" s="4">
        <v>45984</v>
      </c>
      <c r="D1491" t="s">
        <v>5630</v>
      </c>
    </row>
    <row r="1492" spans="1:4" x14ac:dyDescent="0.3">
      <c r="A1492" t="s">
        <v>16687</v>
      </c>
      <c r="B1492" t="s">
        <v>19029</v>
      </c>
      <c r="C1492" s="4">
        <v>39119</v>
      </c>
      <c r="D1492" t="s">
        <v>5630</v>
      </c>
    </row>
    <row r="1493" spans="1:4" x14ac:dyDescent="0.3">
      <c r="A1493" t="s">
        <v>3237</v>
      </c>
      <c r="B1493" t="s">
        <v>19029</v>
      </c>
      <c r="C1493" s="4">
        <v>32161</v>
      </c>
      <c r="D1493" t="s">
        <v>5630</v>
      </c>
    </row>
    <row r="1494" spans="1:4" x14ac:dyDescent="0.3">
      <c r="A1494" t="s">
        <v>16144</v>
      </c>
      <c r="B1494" t="s">
        <v>19030</v>
      </c>
      <c r="C1494" s="4">
        <v>43832</v>
      </c>
      <c r="D1494" t="s">
        <v>5630</v>
      </c>
    </row>
    <row r="1495" spans="1:4" x14ac:dyDescent="0.3">
      <c r="A1495" t="s">
        <v>12061</v>
      </c>
      <c r="B1495" t="s">
        <v>19029</v>
      </c>
      <c r="C1495" s="4">
        <v>45008</v>
      </c>
      <c r="D1495" t="s">
        <v>5630</v>
      </c>
    </row>
    <row r="1496" spans="1:4" x14ac:dyDescent="0.3">
      <c r="A1496" t="s">
        <v>529</v>
      </c>
      <c r="B1496" t="s">
        <v>19029</v>
      </c>
      <c r="C1496" s="4">
        <v>42954</v>
      </c>
      <c r="D1496" t="s">
        <v>5630</v>
      </c>
    </row>
    <row r="1497" spans="1:4" x14ac:dyDescent="0.3">
      <c r="A1497" t="s">
        <v>12281</v>
      </c>
      <c r="B1497" t="s">
        <v>19030</v>
      </c>
      <c r="C1497" s="4">
        <v>44427</v>
      </c>
      <c r="D1497" t="s">
        <v>5630</v>
      </c>
    </row>
    <row r="1498" spans="1:4" x14ac:dyDescent="0.3">
      <c r="A1498" t="s">
        <v>16394</v>
      </c>
      <c r="B1498" t="s">
        <v>19032</v>
      </c>
      <c r="C1498" s="4">
        <v>44708</v>
      </c>
      <c r="D1498" t="s">
        <v>5630</v>
      </c>
    </row>
    <row r="1499" spans="1:4" x14ac:dyDescent="0.3">
      <c r="A1499" t="s">
        <v>5659</v>
      </c>
      <c r="B1499" t="s">
        <v>19034</v>
      </c>
      <c r="C1499" s="4">
        <v>46047</v>
      </c>
      <c r="D1499" t="s">
        <v>5630</v>
      </c>
    </row>
    <row r="1500" spans="1:4" x14ac:dyDescent="0.3">
      <c r="A1500" t="s">
        <v>16819</v>
      </c>
      <c r="B1500" t="s">
        <v>19029</v>
      </c>
      <c r="C1500" s="4">
        <v>37258</v>
      </c>
      <c r="D1500" t="s">
        <v>5630</v>
      </c>
    </row>
    <row r="1501" spans="1:4" x14ac:dyDescent="0.3">
      <c r="A1501" t="s">
        <v>19132</v>
      </c>
      <c r="B1501" t="s">
        <v>19032</v>
      </c>
      <c r="C1501" s="4">
        <v>44840</v>
      </c>
      <c r="D1501" t="s">
        <v>19036</v>
      </c>
    </row>
    <row r="1502" spans="1:4" x14ac:dyDescent="0.3">
      <c r="A1502" t="s">
        <v>16493</v>
      </c>
      <c r="B1502" t="s">
        <v>19034</v>
      </c>
      <c r="C1502" s="4">
        <v>46068</v>
      </c>
      <c r="D1502" t="s">
        <v>5630</v>
      </c>
    </row>
    <row r="1503" spans="1:4" x14ac:dyDescent="0.3">
      <c r="A1503" t="s">
        <v>5509</v>
      </c>
      <c r="B1503" t="s">
        <v>19029</v>
      </c>
      <c r="C1503" s="4">
        <v>39189</v>
      </c>
      <c r="D1503" t="s">
        <v>5630</v>
      </c>
    </row>
    <row r="1504" spans="1:4" x14ac:dyDescent="0.3">
      <c r="A1504" t="s">
        <v>8574</v>
      </c>
      <c r="B1504" t="s">
        <v>19033</v>
      </c>
      <c r="C1504" s="4">
        <v>31799</v>
      </c>
      <c r="D1504" t="s">
        <v>5630</v>
      </c>
    </row>
    <row r="1505" spans="1:4" x14ac:dyDescent="0.3">
      <c r="A1505" t="s">
        <v>19134</v>
      </c>
      <c r="B1505" t="s">
        <v>19048</v>
      </c>
      <c r="C1505" s="4">
        <v>45837</v>
      </c>
      <c r="D1505" t="s">
        <v>19036</v>
      </c>
    </row>
    <row r="1506" spans="1:4" x14ac:dyDescent="0.3">
      <c r="A1506" t="s">
        <v>19133</v>
      </c>
      <c r="B1506" t="s">
        <v>19029</v>
      </c>
      <c r="C1506" s="4">
        <v>40385</v>
      </c>
      <c r="D1506" t="s">
        <v>19036</v>
      </c>
    </row>
    <row r="1507" spans="1:4" x14ac:dyDescent="0.3">
      <c r="A1507" t="s">
        <v>3230</v>
      </c>
      <c r="B1507" t="s">
        <v>19030</v>
      </c>
      <c r="C1507" s="4">
        <v>45935</v>
      </c>
      <c r="D1507" t="s">
        <v>5630</v>
      </c>
    </row>
    <row r="1508" spans="1:4" x14ac:dyDescent="0.3">
      <c r="A1508" t="s">
        <v>6284</v>
      </c>
      <c r="B1508" t="s">
        <v>19029</v>
      </c>
      <c r="C1508" s="4">
        <v>43108</v>
      </c>
      <c r="D1508" t="s">
        <v>5630</v>
      </c>
    </row>
    <row r="1509" spans="1:4" x14ac:dyDescent="0.3">
      <c r="A1509" t="s">
        <v>9475</v>
      </c>
      <c r="B1509" t="s">
        <v>19030</v>
      </c>
      <c r="C1509" s="4">
        <v>40504</v>
      </c>
      <c r="D1509" t="s">
        <v>5630</v>
      </c>
    </row>
    <row r="1510" spans="1:4" x14ac:dyDescent="0.3">
      <c r="A1510" t="s">
        <v>3467</v>
      </c>
      <c r="B1510" t="s">
        <v>19033</v>
      </c>
      <c r="C1510" s="4">
        <v>43066</v>
      </c>
      <c r="D1510" t="s">
        <v>5630</v>
      </c>
    </row>
    <row r="1511" spans="1:4" x14ac:dyDescent="0.3">
      <c r="A1511" t="s">
        <v>4014</v>
      </c>
      <c r="B1511" t="s">
        <v>19033</v>
      </c>
      <c r="C1511" s="4">
        <v>39916</v>
      </c>
      <c r="D1511" t="s">
        <v>5630</v>
      </c>
    </row>
    <row r="1512" spans="1:4" x14ac:dyDescent="0.3">
      <c r="A1512" t="s">
        <v>8456</v>
      </c>
      <c r="B1512" t="s">
        <v>136</v>
      </c>
      <c r="C1512" s="4">
        <v>44721</v>
      </c>
      <c r="D1512" t="s">
        <v>5630</v>
      </c>
    </row>
    <row r="1513" spans="1:4" x14ac:dyDescent="0.3">
      <c r="A1513" t="s">
        <v>7808</v>
      </c>
      <c r="B1513" t="s">
        <v>19028</v>
      </c>
      <c r="C1513" s="4">
        <v>41620</v>
      </c>
      <c r="D1513" t="s">
        <v>5630</v>
      </c>
    </row>
    <row r="1514" spans="1:4" x14ac:dyDescent="0.3">
      <c r="A1514" t="s">
        <v>7944</v>
      </c>
      <c r="B1514" t="s">
        <v>19028</v>
      </c>
      <c r="C1514" s="4">
        <v>32175</v>
      </c>
      <c r="D1514" t="s">
        <v>5630</v>
      </c>
    </row>
    <row r="1515" spans="1:4" x14ac:dyDescent="0.3">
      <c r="A1515" t="s">
        <v>15716</v>
      </c>
      <c r="B1515" t="s">
        <v>19030</v>
      </c>
      <c r="C1515" s="4">
        <v>45942</v>
      </c>
      <c r="D1515" t="s">
        <v>5630</v>
      </c>
    </row>
    <row r="1516" spans="1:4" x14ac:dyDescent="0.3">
      <c r="A1516" t="s">
        <v>3996</v>
      </c>
      <c r="B1516" t="s">
        <v>19030</v>
      </c>
      <c r="C1516" s="4">
        <v>38488</v>
      </c>
      <c r="D1516" t="s">
        <v>5630</v>
      </c>
    </row>
    <row r="1517" spans="1:4" x14ac:dyDescent="0.3">
      <c r="A1517" t="s">
        <v>12590</v>
      </c>
      <c r="B1517" t="s">
        <v>19029</v>
      </c>
      <c r="C1517" s="4">
        <v>35525</v>
      </c>
      <c r="D1517" t="s">
        <v>5630</v>
      </c>
    </row>
    <row r="1518" spans="1:4" x14ac:dyDescent="0.3">
      <c r="A1518" t="s">
        <v>9226</v>
      </c>
      <c r="B1518" t="s">
        <v>19033</v>
      </c>
      <c r="C1518" s="4">
        <v>45830</v>
      </c>
      <c r="D1518" t="s">
        <v>5630</v>
      </c>
    </row>
    <row r="1519" spans="1:4" x14ac:dyDescent="0.3">
      <c r="A1519" t="s">
        <v>19135</v>
      </c>
      <c r="B1519" t="s">
        <v>19033</v>
      </c>
      <c r="C1519" s="4">
        <v>30193</v>
      </c>
      <c r="D1519" t="s">
        <v>19054</v>
      </c>
    </row>
    <row r="1520" spans="1:4" x14ac:dyDescent="0.3">
      <c r="A1520" t="s">
        <v>9074</v>
      </c>
      <c r="B1520" t="s">
        <v>19030</v>
      </c>
      <c r="C1520" s="4">
        <v>45949</v>
      </c>
      <c r="D1520" t="s">
        <v>5630</v>
      </c>
    </row>
    <row r="1521" spans="1:4" x14ac:dyDescent="0.3">
      <c r="A1521" t="s">
        <v>7203</v>
      </c>
      <c r="B1521" t="s">
        <v>19028</v>
      </c>
      <c r="C1521" s="4">
        <v>31090</v>
      </c>
      <c r="D1521" t="s">
        <v>5630</v>
      </c>
    </row>
    <row r="1522" spans="1:4" x14ac:dyDescent="0.3">
      <c r="A1522" t="s">
        <v>12774</v>
      </c>
      <c r="B1522" t="s">
        <v>19033</v>
      </c>
      <c r="C1522" s="4">
        <v>45067</v>
      </c>
      <c r="D1522" t="s">
        <v>5630</v>
      </c>
    </row>
    <row r="1523" spans="1:4" x14ac:dyDescent="0.3">
      <c r="A1523" t="s">
        <v>5414</v>
      </c>
      <c r="B1523" t="s">
        <v>19029</v>
      </c>
      <c r="C1523" s="4">
        <v>40722</v>
      </c>
      <c r="D1523" t="s">
        <v>5630</v>
      </c>
    </row>
    <row r="1524" spans="1:4" x14ac:dyDescent="0.3">
      <c r="A1524" t="s">
        <v>6211</v>
      </c>
      <c r="B1524" t="s">
        <v>19033</v>
      </c>
      <c r="C1524" s="4">
        <v>42387</v>
      </c>
      <c r="D1524" t="s">
        <v>5630</v>
      </c>
    </row>
    <row r="1525" spans="1:4" x14ac:dyDescent="0.3">
      <c r="A1525" t="s">
        <v>14346</v>
      </c>
      <c r="B1525" t="s">
        <v>19029</v>
      </c>
      <c r="C1525" s="4">
        <v>33870</v>
      </c>
      <c r="D1525" t="s">
        <v>5630</v>
      </c>
    </row>
    <row r="1526" spans="1:4" x14ac:dyDescent="0.3">
      <c r="A1526" t="s">
        <v>872</v>
      </c>
      <c r="B1526" t="s">
        <v>19030</v>
      </c>
      <c r="C1526" s="4">
        <v>43782</v>
      </c>
      <c r="D1526" t="s">
        <v>5630</v>
      </c>
    </row>
    <row r="1527" spans="1:4" x14ac:dyDescent="0.3">
      <c r="A1527" t="s">
        <v>978</v>
      </c>
      <c r="B1527" t="s">
        <v>19033</v>
      </c>
      <c r="C1527" s="4">
        <v>43284</v>
      </c>
      <c r="D1527" t="s">
        <v>5630</v>
      </c>
    </row>
    <row r="1528" spans="1:4" x14ac:dyDescent="0.3">
      <c r="A1528" t="s">
        <v>17058</v>
      </c>
      <c r="B1528" t="s">
        <v>19030</v>
      </c>
      <c r="C1528" s="4">
        <v>26805</v>
      </c>
      <c r="D1528" t="s">
        <v>5630</v>
      </c>
    </row>
    <row r="1529" spans="1:4" x14ac:dyDescent="0.3">
      <c r="A1529" t="s">
        <v>12206</v>
      </c>
      <c r="B1529" t="s">
        <v>19039</v>
      </c>
      <c r="C1529" s="4">
        <v>31264</v>
      </c>
      <c r="D1529" t="s">
        <v>5630</v>
      </c>
    </row>
    <row r="1530" spans="1:4" x14ac:dyDescent="0.3">
      <c r="A1530" t="s">
        <v>9168</v>
      </c>
      <c r="B1530" t="s">
        <v>19039</v>
      </c>
      <c r="C1530" s="4">
        <v>44314</v>
      </c>
      <c r="D1530" t="s">
        <v>5630</v>
      </c>
    </row>
    <row r="1531" spans="1:4" x14ac:dyDescent="0.3">
      <c r="A1531" t="s">
        <v>3452</v>
      </c>
      <c r="B1531" t="s">
        <v>19030</v>
      </c>
      <c r="C1531" s="4">
        <v>45998</v>
      </c>
      <c r="D1531" t="s">
        <v>5630</v>
      </c>
    </row>
    <row r="1532" spans="1:4" x14ac:dyDescent="0.3">
      <c r="A1532" t="s">
        <v>1181</v>
      </c>
      <c r="B1532" t="s">
        <v>19033</v>
      </c>
      <c r="C1532" s="4">
        <v>44833</v>
      </c>
      <c r="D1532" t="s">
        <v>5630</v>
      </c>
    </row>
    <row r="1533" spans="1:4" x14ac:dyDescent="0.3">
      <c r="A1533" t="s">
        <v>14459</v>
      </c>
      <c r="B1533" t="s">
        <v>136</v>
      </c>
      <c r="C1533" s="4">
        <v>31246</v>
      </c>
      <c r="D1533" t="s">
        <v>5630</v>
      </c>
    </row>
    <row r="1534" spans="1:4" x14ac:dyDescent="0.3">
      <c r="A1534" t="s">
        <v>15483</v>
      </c>
      <c r="B1534" t="s">
        <v>19030</v>
      </c>
      <c r="C1534" s="4">
        <v>45914</v>
      </c>
      <c r="D1534" t="s">
        <v>5630</v>
      </c>
    </row>
    <row r="1535" spans="1:4" x14ac:dyDescent="0.3">
      <c r="A1535" t="s">
        <v>17517</v>
      </c>
      <c r="B1535" t="s">
        <v>19030</v>
      </c>
      <c r="C1535" s="4">
        <v>44258</v>
      </c>
      <c r="D1535" t="s">
        <v>5630</v>
      </c>
    </row>
    <row r="1536" spans="1:4" x14ac:dyDescent="0.3">
      <c r="A1536" t="s">
        <v>10265</v>
      </c>
      <c r="B1536" t="s">
        <v>19029</v>
      </c>
      <c r="C1536" s="4">
        <v>31901</v>
      </c>
      <c r="D1536" t="s">
        <v>5630</v>
      </c>
    </row>
    <row r="1537" spans="1:4" x14ac:dyDescent="0.3">
      <c r="A1537" t="s">
        <v>4624</v>
      </c>
      <c r="B1537" t="s">
        <v>19046</v>
      </c>
      <c r="C1537" s="4">
        <v>42534</v>
      </c>
      <c r="D1537" t="s">
        <v>5630</v>
      </c>
    </row>
    <row r="1538" spans="1:4" x14ac:dyDescent="0.3">
      <c r="A1538" t="s">
        <v>15232</v>
      </c>
      <c r="B1538" t="s">
        <v>19029</v>
      </c>
      <c r="C1538" s="4">
        <v>34317</v>
      </c>
      <c r="D1538" t="s">
        <v>5630</v>
      </c>
    </row>
    <row r="1539" spans="1:4" x14ac:dyDescent="0.3">
      <c r="A1539" t="s">
        <v>6086</v>
      </c>
      <c r="B1539" t="s">
        <v>19028</v>
      </c>
      <c r="C1539" s="4">
        <v>37986</v>
      </c>
      <c r="D1539" t="s">
        <v>5630</v>
      </c>
    </row>
    <row r="1540" spans="1:4" x14ac:dyDescent="0.3">
      <c r="A1540" t="s">
        <v>16467</v>
      </c>
      <c r="B1540" t="s">
        <v>19029</v>
      </c>
      <c r="C1540" s="4">
        <v>44763</v>
      </c>
      <c r="D1540" t="s">
        <v>5630</v>
      </c>
    </row>
    <row r="1541" spans="1:4" x14ac:dyDescent="0.3">
      <c r="A1541" t="s">
        <v>2300</v>
      </c>
      <c r="B1541" t="s">
        <v>19029</v>
      </c>
      <c r="C1541" s="4">
        <v>42380</v>
      </c>
      <c r="D1541" t="s">
        <v>5630</v>
      </c>
    </row>
    <row r="1542" spans="1:4" x14ac:dyDescent="0.3">
      <c r="A1542" t="s">
        <v>13036</v>
      </c>
      <c r="B1542" t="s">
        <v>19029</v>
      </c>
      <c r="C1542" s="4">
        <v>37000</v>
      </c>
      <c r="D1542" t="s">
        <v>5630</v>
      </c>
    </row>
    <row r="1543" spans="1:4" x14ac:dyDescent="0.3">
      <c r="A1543" t="s">
        <v>8119</v>
      </c>
      <c r="B1543" t="s">
        <v>19028</v>
      </c>
      <c r="C1543" s="4">
        <v>42093</v>
      </c>
      <c r="D1543" t="s">
        <v>5630</v>
      </c>
    </row>
    <row r="1544" spans="1:4" x14ac:dyDescent="0.3">
      <c r="A1544" t="s">
        <v>2937</v>
      </c>
      <c r="B1544" t="s">
        <v>19028</v>
      </c>
      <c r="C1544" s="4">
        <v>42947</v>
      </c>
      <c r="D1544" t="s">
        <v>5630</v>
      </c>
    </row>
    <row r="1545" spans="1:4" x14ac:dyDescent="0.3">
      <c r="A1545" t="s">
        <v>10448</v>
      </c>
      <c r="B1545" t="s">
        <v>19033</v>
      </c>
      <c r="C1545" s="4">
        <v>35871</v>
      </c>
      <c r="D1545" t="s">
        <v>5630</v>
      </c>
    </row>
    <row r="1546" spans="1:4" x14ac:dyDescent="0.3">
      <c r="A1546" t="s">
        <v>1141</v>
      </c>
      <c r="B1546" t="s">
        <v>19033</v>
      </c>
      <c r="C1546" s="4">
        <v>32125</v>
      </c>
      <c r="D1546" t="s">
        <v>5630</v>
      </c>
    </row>
    <row r="1547" spans="1:4" x14ac:dyDescent="0.3">
      <c r="A1547" t="s">
        <v>13869</v>
      </c>
      <c r="B1547" t="s">
        <v>19030</v>
      </c>
      <c r="C1547" s="4">
        <v>39384</v>
      </c>
      <c r="D1547" t="s">
        <v>5630</v>
      </c>
    </row>
    <row r="1548" spans="1:4" x14ac:dyDescent="0.3">
      <c r="A1548" t="s">
        <v>2050</v>
      </c>
      <c r="B1548" t="s">
        <v>19033</v>
      </c>
      <c r="C1548" s="4">
        <v>45858</v>
      </c>
      <c r="D1548" t="s">
        <v>5630</v>
      </c>
    </row>
    <row r="1549" spans="1:4" x14ac:dyDescent="0.3">
      <c r="A1549" t="s">
        <v>17119</v>
      </c>
      <c r="B1549" t="s">
        <v>19030</v>
      </c>
      <c r="C1549" s="4">
        <v>32952</v>
      </c>
      <c r="D1549" t="s">
        <v>5630</v>
      </c>
    </row>
    <row r="1550" spans="1:4" x14ac:dyDescent="0.3">
      <c r="A1550" t="s">
        <v>17534</v>
      </c>
      <c r="B1550" t="s">
        <v>19030</v>
      </c>
      <c r="C1550" s="4">
        <v>34145</v>
      </c>
      <c r="D1550" t="s">
        <v>5630</v>
      </c>
    </row>
    <row r="1551" spans="1:4" x14ac:dyDescent="0.3">
      <c r="A1551" t="s">
        <v>4197</v>
      </c>
      <c r="B1551" t="s">
        <v>19034</v>
      </c>
      <c r="C1551" s="4">
        <v>46047</v>
      </c>
      <c r="D1551" t="s">
        <v>5630</v>
      </c>
    </row>
    <row r="1552" spans="1:4" x14ac:dyDescent="0.3">
      <c r="A1552" t="s">
        <v>13686</v>
      </c>
      <c r="B1552" t="s">
        <v>19029</v>
      </c>
      <c r="C1552" s="4">
        <v>31552</v>
      </c>
      <c r="D1552" t="s">
        <v>5630</v>
      </c>
    </row>
    <row r="1553" spans="1:4" x14ac:dyDescent="0.3">
      <c r="A1553" t="s">
        <v>8617</v>
      </c>
      <c r="B1553" t="s">
        <v>19029</v>
      </c>
      <c r="C1553" s="4">
        <v>41967</v>
      </c>
      <c r="D1553" t="s">
        <v>5630</v>
      </c>
    </row>
    <row r="1554" spans="1:4" x14ac:dyDescent="0.3">
      <c r="A1554" t="s">
        <v>14364</v>
      </c>
      <c r="B1554" t="s">
        <v>19029</v>
      </c>
      <c r="C1554" s="4">
        <v>45641</v>
      </c>
      <c r="D1554" t="s">
        <v>5630</v>
      </c>
    </row>
    <row r="1555" spans="1:4" x14ac:dyDescent="0.3">
      <c r="A1555" t="s">
        <v>15818</v>
      </c>
      <c r="B1555" t="s">
        <v>19033</v>
      </c>
      <c r="C1555" s="4">
        <v>44378</v>
      </c>
      <c r="D1555" t="s">
        <v>5630</v>
      </c>
    </row>
    <row r="1556" spans="1:4" x14ac:dyDescent="0.3">
      <c r="A1556" t="s">
        <v>7177</v>
      </c>
      <c r="B1556" t="s">
        <v>19030</v>
      </c>
      <c r="C1556" s="4">
        <v>45935</v>
      </c>
      <c r="D1556" t="s">
        <v>5630</v>
      </c>
    </row>
    <row r="1557" spans="1:4" x14ac:dyDescent="0.3">
      <c r="A1557" t="s">
        <v>19136</v>
      </c>
      <c r="B1557" t="s">
        <v>19030</v>
      </c>
      <c r="C1557" s="4">
        <v>45900</v>
      </c>
      <c r="D1557" t="s">
        <v>19036</v>
      </c>
    </row>
    <row r="1558" spans="1:4" x14ac:dyDescent="0.3">
      <c r="A1558" t="s">
        <v>6050</v>
      </c>
      <c r="B1558" t="s">
        <v>19028</v>
      </c>
      <c r="C1558" s="4">
        <v>40771</v>
      </c>
      <c r="D1558" t="s">
        <v>5630</v>
      </c>
    </row>
    <row r="1559" spans="1:4" x14ac:dyDescent="0.3">
      <c r="A1559" t="s">
        <v>9820</v>
      </c>
      <c r="B1559" t="s">
        <v>19030</v>
      </c>
      <c r="C1559" s="4">
        <v>45893</v>
      </c>
      <c r="D1559" t="s">
        <v>5630</v>
      </c>
    </row>
    <row r="1560" spans="1:4" x14ac:dyDescent="0.3">
      <c r="A1560" t="s">
        <v>7770</v>
      </c>
      <c r="B1560" t="s">
        <v>19028</v>
      </c>
      <c r="C1560" s="4">
        <v>43619</v>
      </c>
      <c r="D1560" t="s">
        <v>5630</v>
      </c>
    </row>
    <row r="1561" spans="1:4" x14ac:dyDescent="0.3">
      <c r="A1561" t="s">
        <v>1992</v>
      </c>
      <c r="B1561" t="s">
        <v>19033</v>
      </c>
      <c r="C1561" s="4">
        <v>45830</v>
      </c>
      <c r="D1561" t="s">
        <v>5630</v>
      </c>
    </row>
    <row r="1562" spans="1:4" x14ac:dyDescent="0.3">
      <c r="A1562" t="s">
        <v>8311</v>
      </c>
      <c r="B1562" t="s">
        <v>19033</v>
      </c>
      <c r="C1562" s="4">
        <v>33233</v>
      </c>
      <c r="D1562" t="s">
        <v>5630</v>
      </c>
    </row>
    <row r="1563" spans="1:4" x14ac:dyDescent="0.3">
      <c r="A1563" t="s">
        <v>5200</v>
      </c>
      <c r="B1563" t="s">
        <v>19028</v>
      </c>
      <c r="C1563" s="4">
        <v>43656</v>
      </c>
      <c r="D1563" t="s">
        <v>5630</v>
      </c>
    </row>
    <row r="1564" spans="1:4" x14ac:dyDescent="0.3">
      <c r="A1564" t="s">
        <v>5381</v>
      </c>
      <c r="B1564" t="s">
        <v>19030</v>
      </c>
      <c r="C1564" s="4">
        <v>45907</v>
      </c>
      <c r="D1564" t="s">
        <v>5630</v>
      </c>
    </row>
    <row r="1565" spans="1:4" x14ac:dyDescent="0.3">
      <c r="A1565" t="s">
        <v>2574</v>
      </c>
      <c r="B1565" t="s">
        <v>19029</v>
      </c>
      <c r="C1565" s="4">
        <v>40028</v>
      </c>
      <c r="D1565" t="s">
        <v>5630</v>
      </c>
    </row>
    <row r="1566" spans="1:4" x14ac:dyDescent="0.3">
      <c r="A1566" t="s">
        <v>3069</v>
      </c>
      <c r="B1566" t="s">
        <v>19039</v>
      </c>
      <c r="C1566" s="4">
        <v>45977</v>
      </c>
      <c r="D1566" t="s">
        <v>5630</v>
      </c>
    </row>
    <row r="1567" spans="1:4" x14ac:dyDescent="0.3">
      <c r="A1567" t="s">
        <v>13601</v>
      </c>
      <c r="B1567" t="s">
        <v>19033</v>
      </c>
      <c r="C1567" s="4">
        <v>43551</v>
      </c>
      <c r="D1567" t="s">
        <v>5630</v>
      </c>
    </row>
    <row r="1568" spans="1:4" x14ac:dyDescent="0.3">
      <c r="A1568" t="s">
        <v>4564</v>
      </c>
      <c r="B1568" t="s">
        <v>19034</v>
      </c>
      <c r="C1568" s="4">
        <v>46061</v>
      </c>
      <c r="D1568" t="s">
        <v>5630</v>
      </c>
    </row>
    <row r="1569" spans="1:4" x14ac:dyDescent="0.3">
      <c r="A1569" t="s">
        <v>4968</v>
      </c>
      <c r="B1569" t="s">
        <v>19029</v>
      </c>
      <c r="C1569" s="4">
        <v>44118</v>
      </c>
      <c r="D1569" t="s">
        <v>5630</v>
      </c>
    </row>
    <row r="1570" spans="1:4" x14ac:dyDescent="0.3">
      <c r="A1570" t="s">
        <v>6154</v>
      </c>
      <c r="B1570" t="s">
        <v>19028</v>
      </c>
      <c r="C1570" s="4">
        <v>44013</v>
      </c>
      <c r="D1570" t="s">
        <v>19036</v>
      </c>
    </row>
    <row r="1571" spans="1:4" x14ac:dyDescent="0.3">
      <c r="A1571" t="s">
        <v>6442</v>
      </c>
      <c r="B1571" t="s">
        <v>19028</v>
      </c>
      <c r="C1571" s="4">
        <v>30935</v>
      </c>
      <c r="D1571" t="s">
        <v>5630</v>
      </c>
    </row>
    <row r="1572" spans="1:4" x14ac:dyDescent="0.3">
      <c r="A1572" t="s">
        <v>9178</v>
      </c>
      <c r="B1572" t="s">
        <v>19029</v>
      </c>
      <c r="C1572" s="4">
        <v>44966</v>
      </c>
      <c r="D1572" t="s">
        <v>5630</v>
      </c>
    </row>
    <row r="1573" spans="1:4" x14ac:dyDescent="0.3">
      <c r="A1573" t="s">
        <v>7530</v>
      </c>
      <c r="B1573" t="s">
        <v>19028</v>
      </c>
      <c r="C1573" s="4">
        <v>42431</v>
      </c>
      <c r="D1573" t="s">
        <v>5630</v>
      </c>
    </row>
    <row r="1574" spans="1:4" x14ac:dyDescent="0.3">
      <c r="A1574" t="s">
        <v>14968</v>
      </c>
      <c r="B1574" t="s">
        <v>19029</v>
      </c>
      <c r="C1574" s="4">
        <v>45928</v>
      </c>
      <c r="D1574" t="s">
        <v>5630</v>
      </c>
    </row>
    <row r="1575" spans="1:4" x14ac:dyDescent="0.3">
      <c r="A1575" t="s">
        <v>9724</v>
      </c>
      <c r="B1575" t="s">
        <v>19039</v>
      </c>
      <c r="C1575" s="4">
        <v>46061</v>
      </c>
      <c r="D1575" t="s">
        <v>5630</v>
      </c>
    </row>
    <row r="1576" spans="1:4" x14ac:dyDescent="0.3">
      <c r="A1576" t="s">
        <v>3424</v>
      </c>
      <c r="B1576" t="s">
        <v>19029</v>
      </c>
      <c r="C1576" s="4">
        <v>45865</v>
      </c>
      <c r="D1576" t="s">
        <v>5630</v>
      </c>
    </row>
    <row r="1577" spans="1:4" x14ac:dyDescent="0.3">
      <c r="A1577" t="s">
        <v>7489</v>
      </c>
      <c r="B1577" t="s">
        <v>19034</v>
      </c>
      <c r="C1577" s="4">
        <v>46005</v>
      </c>
      <c r="D1577" t="s">
        <v>5630</v>
      </c>
    </row>
    <row r="1578" spans="1:4" x14ac:dyDescent="0.3">
      <c r="A1578" t="s">
        <v>3261</v>
      </c>
      <c r="B1578" t="s">
        <v>19033</v>
      </c>
      <c r="C1578" s="4">
        <v>44441</v>
      </c>
      <c r="D1578" t="s">
        <v>5630</v>
      </c>
    </row>
    <row r="1579" spans="1:4" x14ac:dyDescent="0.3">
      <c r="A1579" t="s">
        <v>3488</v>
      </c>
      <c r="B1579" t="s">
        <v>19032</v>
      </c>
      <c r="C1579" s="4">
        <v>44426</v>
      </c>
      <c r="D1579" t="s">
        <v>5630</v>
      </c>
    </row>
    <row r="1580" spans="1:4" x14ac:dyDescent="0.3">
      <c r="A1580" t="s">
        <v>17613</v>
      </c>
      <c r="B1580" t="s">
        <v>19034</v>
      </c>
      <c r="C1580" s="4">
        <v>46075</v>
      </c>
      <c r="D1580" t="s">
        <v>5630</v>
      </c>
    </row>
    <row r="1581" spans="1:4" x14ac:dyDescent="0.3">
      <c r="A1581" t="s">
        <v>5902</v>
      </c>
      <c r="B1581" t="s">
        <v>19032</v>
      </c>
      <c r="C1581" s="4">
        <v>45634</v>
      </c>
      <c r="D1581" t="s">
        <v>5630</v>
      </c>
    </row>
    <row r="1582" spans="1:4" x14ac:dyDescent="0.3">
      <c r="A1582" t="s">
        <v>1679</v>
      </c>
      <c r="B1582" t="s">
        <v>19029</v>
      </c>
      <c r="C1582" s="4">
        <v>44861</v>
      </c>
      <c r="D1582" t="s">
        <v>5630</v>
      </c>
    </row>
    <row r="1583" spans="1:4" x14ac:dyDescent="0.3">
      <c r="A1583" t="s">
        <v>2499</v>
      </c>
      <c r="B1583" t="s">
        <v>19030</v>
      </c>
      <c r="C1583" s="4">
        <v>45998</v>
      </c>
      <c r="D1583" t="s">
        <v>5630</v>
      </c>
    </row>
    <row r="1584" spans="1:4" x14ac:dyDescent="0.3">
      <c r="A1584" t="s">
        <v>5251</v>
      </c>
      <c r="B1584" t="s">
        <v>19029</v>
      </c>
      <c r="C1584" s="4">
        <v>44875</v>
      </c>
      <c r="D1584" t="s">
        <v>5630</v>
      </c>
    </row>
    <row r="1585" spans="1:4" x14ac:dyDescent="0.3">
      <c r="A1585" t="s">
        <v>3482</v>
      </c>
      <c r="B1585" t="s">
        <v>19029</v>
      </c>
      <c r="C1585" s="4">
        <v>45200</v>
      </c>
      <c r="D1585" t="s">
        <v>5630</v>
      </c>
    </row>
    <row r="1586" spans="1:4" x14ac:dyDescent="0.3">
      <c r="A1586" t="s">
        <v>15090</v>
      </c>
      <c r="B1586" t="s">
        <v>19029</v>
      </c>
      <c r="C1586" s="4">
        <v>31754</v>
      </c>
      <c r="D1586" t="s">
        <v>5630</v>
      </c>
    </row>
    <row r="1587" spans="1:4" x14ac:dyDescent="0.3">
      <c r="A1587" t="s">
        <v>1028</v>
      </c>
      <c r="B1587" t="s">
        <v>19030</v>
      </c>
      <c r="C1587" s="4">
        <v>31131</v>
      </c>
      <c r="D1587" t="s">
        <v>5630</v>
      </c>
    </row>
    <row r="1588" spans="1:4" x14ac:dyDescent="0.3">
      <c r="A1588" t="s">
        <v>593</v>
      </c>
      <c r="B1588" t="s">
        <v>19046</v>
      </c>
      <c r="C1588" s="4">
        <v>44699</v>
      </c>
      <c r="D1588" t="s">
        <v>5630</v>
      </c>
    </row>
    <row r="1589" spans="1:4" x14ac:dyDescent="0.3">
      <c r="A1589" t="s">
        <v>18992</v>
      </c>
      <c r="B1589" t="s">
        <v>19032</v>
      </c>
      <c r="C1589" s="4">
        <v>27967</v>
      </c>
      <c r="D1589" t="s">
        <v>5630</v>
      </c>
    </row>
    <row r="1590" spans="1:4" x14ac:dyDescent="0.3">
      <c r="A1590" t="s">
        <v>1103</v>
      </c>
      <c r="B1590" t="s">
        <v>19030</v>
      </c>
      <c r="C1590" s="4">
        <v>44209</v>
      </c>
      <c r="D1590" t="s">
        <v>5630</v>
      </c>
    </row>
    <row r="1591" spans="1:4" x14ac:dyDescent="0.3">
      <c r="A1591" t="s">
        <v>1371</v>
      </c>
      <c r="B1591" t="s">
        <v>19030</v>
      </c>
      <c r="C1591" s="4">
        <v>43948</v>
      </c>
      <c r="D1591" t="s">
        <v>5630</v>
      </c>
    </row>
    <row r="1592" spans="1:4" x14ac:dyDescent="0.3">
      <c r="A1592" t="s">
        <v>12935</v>
      </c>
      <c r="B1592" t="s">
        <v>19033</v>
      </c>
      <c r="C1592" s="4">
        <v>45032</v>
      </c>
      <c r="D1592" t="s">
        <v>5630</v>
      </c>
    </row>
    <row r="1593" spans="1:4" x14ac:dyDescent="0.3">
      <c r="A1593" t="s">
        <v>5262</v>
      </c>
      <c r="B1593" t="s">
        <v>19030</v>
      </c>
      <c r="C1593" s="4">
        <v>42366</v>
      </c>
      <c r="D1593" t="s">
        <v>5630</v>
      </c>
    </row>
    <row r="1594" spans="1:4" x14ac:dyDescent="0.3">
      <c r="A1594" t="s">
        <v>3523</v>
      </c>
      <c r="B1594" t="s">
        <v>19030</v>
      </c>
      <c r="C1594" s="4">
        <v>44504</v>
      </c>
      <c r="D1594" t="s">
        <v>5630</v>
      </c>
    </row>
    <row r="1595" spans="1:4" x14ac:dyDescent="0.3">
      <c r="A1595" t="s">
        <v>1711</v>
      </c>
      <c r="B1595" t="s">
        <v>19030</v>
      </c>
      <c r="C1595" s="4">
        <v>45998</v>
      </c>
      <c r="D1595" t="s">
        <v>5630</v>
      </c>
    </row>
    <row r="1596" spans="1:4" x14ac:dyDescent="0.3">
      <c r="A1596" t="s">
        <v>11413</v>
      </c>
      <c r="B1596" t="s">
        <v>19029</v>
      </c>
      <c r="C1596" s="4">
        <v>45816</v>
      </c>
      <c r="D1596" t="s">
        <v>5630</v>
      </c>
    </row>
    <row r="1597" spans="1:4" x14ac:dyDescent="0.3">
      <c r="A1597" t="s">
        <v>11801</v>
      </c>
      <c r="B1597" t="s">
        <v>19034</v>
      </c>
      <c r="C1597" s="4">
        <v>46075</v>
      </c>
      <c r="D1597" t="s">
        <v>5630</v>
      </c>
    </row>
    <row r="1598" spans="1:4" x14ac:dyDescent="0.3">
      <c r="A1598" t="s">
        <v>1117</v>
      </c>
      <c r="B1598" t="s">
        <v>19028</v>
      </c>
      <c r="C1598" s="4">
        <v>42093</v>
      </c>
      <c r="D1598" t="s">
        <v>5630</v>
      </c>
    </row>
    <row r="1599" spans="1:4" x14ac:dyDescent="0.3">
      <c r="A1599" t="s">
        <v>1973</v>
      </c>
      <c r="B1599" t="s">
        <v>19030</v>
      </c>
      <c r="C1599" s="4">
        <v>45963</v>
      </c>
      <c r="D1599" t="s">
        <v>5630</v>
      </c>
    </row>
    <row r="1600" spans="1:4" x14ac:dyDescent="0.3">
      <c r="A1600" t="s">
        <v>8625</v>
      </c>
      <c r="B1600" t="s">
        <v>19029</v>
      </c>
      <c r="C1600" s="4">
        <v>35926</v>
      </c>
      <c r="D1600" t="s">
        <v>5630</v>
      </c>
    </row>
    <row r="1601" spans="1:4" x14ac:dyDescent="0.3">
      <c r="A1601" t="s">
        <v>13889</v>
      </c>
      <c r="B1601" t="s">
        <v>19030</v>
      </c>
      <c r="C1601" s="4">
        <v>46026</v>
      </c>
      <c r="D1601" t="s">
        <v>5630</v>
      </c>
    </row>
    <row r="1602" spans="1:4" x14ac:dyDescent="0.3">
      <c r="A1602" t="s">
        <v>10637</v>
      </c>
      <c r="B1602" t="s">
        <v>19029</v>
      </c>
      <c r="C1602" s="4">
        <v>44553</v>
      </c>
      <c r="D1602" t="s">
        <v>5630</v>
      </c>
    </row>
    <row r="1603" spans="1:4" x14ac:dyDescent="0.3">
      <c r="A1603" t="s">
        <v>2752</v>
      </c>
      <c r="B1603" t="s">
        <v>19029</v>
      </c>
      <c r="C1603" s="4">
        <v>45718</v>
      </c>
      <c r="D1603" t="s">
        <v>5630</v>
      </c>
    </row>
    <row r="1604" spans="1:4" x14ac:dyDescent="0.3">
      <c r="A1604" t="s">
        <v>8726</v>
      </c>
      <c r="B1604" t="s">
        <v>19028</v>
      </c>
      <c r="C1604" s="4">
        <v>32529</v>
      </c>
      <c r="D1604" t="s">
        <v>5630</v>
      </c>
    </row>
    <row r="1605" spans="1:4" x14ac:dyDescent="0.3">
      <c r="A1605" t="s">
        <v>17297</v>
      </c>
      <c r="B1605" t="s">
        <v>19029</v>
      </c>
      <c r="C1605" s="4">
        <v>31126</v>
      </c>
      <c r="D1605" t="s">
        <v>5630</v>
      </c>
    </row>
    <row r="1606" spans="1:4" x14ac:dyDescent="0.3">
      <c r="A1606" t="s">
        <v>1828</v>
      </c>
      <c r="B1606" t="s">
        <v>19035</v>
      </c>
      <c r="C1606" s="4">
        <v>45942</v>
      </c>
      <c r="D1606" t="s">
        <v>5630</v>
      </c>
    </row>
    <row r="1607" spans="1:4" x14ac:dyDescent="0.3">
      <c r="A1607" t="s">
        <v>6464</v>
      </c>
      <c r="B1607" t="s">
        <v>19046</v>
      </c>
      <c r="C1607" s="4">
        <v>41372</v>
      </c>
      <c r="D1607" t="s">
        <v>5630</v>
      </c>
    </row>
    <row r="1608" spans="1:4" x14ac:dyDescent="0.3">
      <c r="A1608" t="s">
        <v>7709</v>
      </c>
      <c r="B1608" t="s">
        <v>19028</v>
      </c>
      <c r="C1608" s="4">
        <v>37727</v>
      </c>
      <c r="D1608" t="s">
        <v>5630</v>
      </c>
    </row>
    <row r="1609" spans="1:4" x14ac:dyDescent="0.3">
      <c r="A1609" t="s">
        <v>5472</v>
      </c>
      <c r="B1609" t="s">
        <v>19030</v>
      </c>
      <c r="C1609" s="4">
        <v>45781</v>
      </c>
      <c r="D1609" t="s">
        <v>5630</v>
      </c>
    </row>
    <row r="1610" spans="1:4" x14ac:dyDescent="0.3">
      <c r="A1610" t="s">
        <v>18021</v>
      </c>
      <c r="B1610" t="s">
        <v>19029</v>
      </c>
      <c r="C1610" s="4">
        <v>36122</v>
      </c>
      <c r="D1610" t="s">
        <v>5630</v>
      </c>
    </row>
    <row r="1611" spans="1:4" x14ac:dyDescent="0.3">
      <c r="A1611" t="s">
        <v>5524</v>
      </c>
      <c r="B1611" t="s">
        <v>19029</v>
      </c>
      <c r="C1611" s="4">
        <v>45410</v>
      </c>
      <c r="D1611" t="s">
        <v>5630</v>
      </c>
    </row>
    <row r="1612" spans="1:4" x14ac:dyDescent="0.3">
      <c r="A1612" t="s">
        <v>14718</v>
      </c>
      <c r="B1612" t="s">
        <v>19034</v>
      </c>
      <c r="C1612" s="4">
        <v>46075</v>
      </c>
      <c r="D1612" t="s">
        <v>5630</v>
      </c>
    </row>
    <row r="1613" spans="1:4" x14ac:dyDescent="0.3">
      <c r="A1613" t="s">
        <v>2088</v>
      </c>
      <c r="B1613" t="s">
        <v>19032</v>
      </c>
      <c r="C1613" s="4">
        <v>45872</v>
      </c>
      <c r="D1613" t="s">
        <v>5630</v>
      </c>
    </row>
    <row r="1614" spans="1:4" x14ac:dyDescent="0.3">
      <c r="A1614" t="s">
        <v>7153</v>
      </c>
      <c r="B1614" t="s">
        <v>19029</v>
      </c>
      <c r="C1614" s="4">
        <v>43684</v>
      </c>
      <c r="D1614" t="s">
        <v>5630</v>
      </c>
    </row>
    <row r="1615" spans="1:4" x14ac:dyDescent="0.3">
      <c r="A1615" t="s">
        <v>4209</v>
      </c>
      <c r="B1615" t="s">
        <v>19030</v>
      </c>
      <c r="C1615" s="4">
        <v>43024</v>
      </c>
      <c r="D1615" t="s">
        <v>5630</v>
      </c>
    </row>
    <row r="1616" spans="1:4" x14ac:dyDescent="0.3">
      <c r="A1616" t="s">
        <v>11441</v>
      </c>
      <c r="B1616" t="s">
        <v>19030</v>
      </c>
      <c r="C1616" s="4">
        <v>39533</v>
      </c>
      <c r="D1616" t="s">
        <v>5630</v>
      </c>
    </row>
    <row r="1617" spans="1:4" x14ac:dyDescent="0.3">
      <c r="A1617" t="s">
        <v>1659</v>
      </c>
      <c r="B1617" t="s">
        <v>19030</v>
      </c>
      <c r="C1617" s="4">
        <v>45949</v>
      </c>
      <c r="D1617" t="s">
        <v>5630</v>
      </c>
    </row>
    <row r="1618" spans="1:4" x14ac:dyDescent="0.3">
      <c r="A1618" t="s">
        <v>15266</v>
      </c>
      <c r="B1618" t="s">
        <v>19030</v>
      </c>
      <c r="C1618" s="4">
        <v>45956</v>
      </c>
      <c r="D1618" t="s">
        <v>5630</v>
      </c>
    </row>
    <row r="1619" spans="1:4" x14ac:dyDescent="0.3">
      <c r="A1619" t="s">
        <v>2844</v>
      </c>
      <c r="B1619" t="s">
        <v>19030</v>
      </c>
      <c r="C1619" s="4">
        <v>36983</v>
      </c>
      <c r="D1619" t="s">
        <v>5630</v>
      </c>
    </row>
    <row r="1620" spans="1:4" x14ac:dyDescent="0.3">
      <c r="A1620" t="s">
        <v>3061</v>
      </c>
      <c r="B1620" t="s">
        <v>19028</v>
      </c>
      <c r="C1620" s="4">
        <v>41157</v>
      </c>
      <c r="D1620" t="s">
        <v>5630</v>
      </c>
    </row>
    <row r="1621" spans="1:4" x14ac:dyDescent="0.3">
      <c r="A1621" t="s">
        <v>7748</v>
      </c>
      <c r="B1621" t="s">
        <v>19030</v>
      </c>
      <c r="C1621" s="4">
        <v>36654</v>
      </c>
      <c r="D1621" t="s">
        <v>5630</v>
      </c>
    </row>
    <row r="1622" spans="1:4" x14ac:dyDescent="0.3">
      <c r="A1622" t="s">
        <v>2364</v>
      </c>
      <c r="B1622" t="s">
        <v>19029</v>
      </c>
      <c r="C1622" s="4">
        <v>41645</v>
      </c>
      <c r="D1622" t="s">
        <v>5630</v>
      </c>
    </row>
    <row r="1623" spans="1:4" x14ac:dyDescent="0.3">
      <c r="A1623" t="s">
        <v>4222</v>
      </c>
      <c r="B1623" t="s">
        <v>19030</v>
      </c>
      <c r="C1623" s="4">
        <v>45907</v>
      </c>
      <c r="D1623" t="s">
        <v>5630</v>
      </c>
    </row>
    <row r="1624" spans="1:4" x14ac:dyDescent="0.3">
      <c r="A1624" t="s">
        <v>313</v>
      </c>
      <c r="B1624" t="s">
        <v>19032</v>
      </c>
      <c r="C1624" s="4">
        <v>45858</v>
      </c>
      <c r="D1624" t="s">
        <v>5630</v>
      </c>
    </row>
    <row r="1625" spans="1:4" x14ac:dyDescent="0.3">
      <c r="A1625" t="s">
        <v>15168</v>
      </c>
      <c r="B1625" t="s">
        <v>19039</v>
      </c>
      <c r="C1625" s="4">
        <v>31547</v>
      </c>
      <c r="D1625" t="s">
        <v>5630</v>
      </c>
    </row>
    <row r="1626" spans="1:4" x14ac:dyDescent="0.3">
      <c r="A1626" t="s">
        <v>4044</v>
      </c>
      <c r="B1626" t="s">
        <v>19030</v>
      </c>
      <c r="C1626" s="4">
        <v>44907</v>
      </c>
      <c r="D1626" t="s">
        <v>5630</v>
      </c>
    </row>
    <row r="1627" spans="1:4" x14ac:dyDescent="0.3">
      <c r="A1627" t="s">
        <v>14601</v>
      </c>
      <c r="B1627" t="s">
        <v>19033</v>
      </c>
      <c r="C1627" s="4">
        <v>36934</v>
      </c>
      <c r="D1627" t="s">
        <v>5630</v>
      </c>
    </row>
    <row r="1628" spans="1:4" x14ac:dyDescent="0.3">
      <c r="A1628" t="s">
        <v>2109</v>
      </c>
      <c r="B1628" t="s">
        <v>19029</v>
      </c>
      <c r="C1628" s="4">
        <v>37340</v>
      </c>
      <c r="D1628" t="s">
        <v>5630</v>
      </c>
    </row>
    <row r="1629" spans="1:4" x14ac:dyDescent="0.3">
      <c r="A1629" t="s">
        <v>7557</v>
      </c>
      <c r="B1629" t="s">
        <v>19030</v>
      </c>
      <c r="C1629" s="4">
        <v>46019</v>
      </c>
      <c r="D1629" t="s">
        <v>5630</v>
      </c>
    </row>
    <row r="1630" spans="1:4" x14ac:dyDescent="0.3">
      <c r="A1630" t="s">
        <v>12549</v>
      </c>
      <c r="B1630" t="s">
        <v>19033</v>
      </c>
      <c r="C1630" s="4">
        <v>44875</v>
      </c>
      <c r="D1630" t="s">
        <v>5630</v>
      </c>
    </row>
    <row r="1631" spans="1:4" x14ac:dyDescent="0.3">
      <c r="A1631" t="s">
        <v>17243</v>
      </c>
      <c r="B1631" t="s">
        <v>19030</v>
      </c>
      <c r="C1631" s="4">
        <v>31957</v>
      </c>
      <c r="D1631" t="s">
        <v>5630</v>
      </c>
    </row>
    <row r="1632" spans="1:4" x14ac:dyDescent="0.3">
      <c r="A1632" t="s">
        <v>6770</v>
      </c>
      <c r="B1632" t="s">
        <v>19028</v>
      </c>
      <c r="C1632" s="4">
        <v>34777</v>
      </c>
      <c r="D1632" t="s">
        <v>5630</v>
      </c>
    </row>
    <row r="1633" spans="1:4" x14ac:dyDescent="0.3">
      <c r="A1633" t="s">
        <v>2351</v>
      </c>
      <c r="B1633" t="s">
        <v>19033</v>
      </c>
      <c r="C1633" s="4">
        <v>45858</v>
      </c>
      <c r="D1633" t="s">
        <v>5630</v>
      </c>
    </row>
    <row r="1634" spans="1:4" x14ac:dyDescent="0.3">
      <c r="A1634" t="s">
        <v>13262</v>
      </c>
      <c r="B1634" t="s">
        <v>19029</v>
      </c>
      <c r="C1634" s="4">
        <v>31027</v>
      </c>
      <c r="D1634" t="s">
        <v>5630</v>
      </c>
    </row>
    <row r="1635" spans="1:4" x14ac:dyDescent="0.3">
      <c r="A1635" t="s">
        <v>3137</v>
      </c>
      <c r="B1635" t="s">
        <v>19029</v>
      </c>
      <c r="C1635" s="4">
        <v>32400</v>
      </c>
      <c r="D1635" t="s">
        <v>5630</v>
      </c>
    </row>
    <row r="1636" spans="1:4" x14ac:dyDescent="0.3">
      <c r="A1636" t="s">
        <v>4834</v>
      </c>
      <c r="B1636" t="s">
        <v>19034</v>
      </c>
      <c r="C1636" s="4">
        <v>46005</v>
      </c>
      <c r="D1636" t="s">
        <v>5630</v>
      </c>
    </row>
    <row r="1637" spans="1:4" x14ac:dyDescent="0.3">
      <c r="A1637" t="s">
        <v>7824</v>
      </c>
      <c r="B1637" t="s">
        <v>19033</v>
      </c>
      <c r="C1637" s="4">
        <v>32721</v>
      </c>
      <c r="D1637" t="s">
        <v>5630</v>
      </c>
    </row>
    <row r="1638" spans="1:4" x14ac:dyDescent="0.3">
      <c r="A1638" t="s">
        <v>15922</v>
      </c>
      <c r="B1638" t="s">
        <v>19033</v>
      </c>
      <c r="C1638" s="4">
        <v>42605</v>
      </c>
      <c r="D1638" t="s">
        <v>5630</v>
      </c>
    </row>
    <row r="1639" spans="1:4" x14ac:dyDescent="0.3">
      <c r="A1639" t="s">
        <v>19137</v>
      </c>
      <c r="B1639" t="s">
        <v>19030</v>
      </c>
      <c r="C1639" s="4">
        <v>44931</v>
      </c>
      <c r="D1639" t="s">
        <v>19036</v>
      </c>
    </row>
    <row r="1640" spans="1:4" x14ac:dyDescent="0.3">
      <c r="A1640" t="s">
        <v>1490</v>
      </c>
      <c r="B1640" t="s">
        <v>19030</v>
      </c>
      <c r="C1640" s="4">
        <v>44896</v>
      </c>
      <c r="D1640" t="s">
        <v>5630</v>
      </c>
    </row>
    <row r="1641" spans="1:4" x14ac:dyDescent="0.3">
      <c r="A1641" t="s">
        <v>9067</v>
      </c>
      <c r="B1641" t="s">
        <v>19028</v>
      </c>
      <c r="C1641" s="4">
        <v>37109</v>
      </c>
      <c r="D1641" t="s">
        <v>5630</v>
      </c>
    </row>
    <row r="1642" spans="1:4" x14ac:dyDescent="0.3">
      <c r="A1642" t="s">
        <v>2618</v>
      </c>
      <c r="B1642" t="s">
        <v>19030</v>
      </c>
      <c r="C1642" s="4">
        <v>37768</v>
      </c>
      <c r="D1642" t="s">
        <v>5630</v>
      </c>
    </row>
    <row r="1643" spans="1:4" x14ac:dyDescent="0.3">
      <c r="A1643" t="s">
        <v>2012</v>
      </c>
      <c r="B1643" t="s">
        <v>19030</v>
      </c>
      <c r="C1643" s="4">
        <v>38988</v>
      </c>
      <c r="D1643" t="s">
        <v>5630</v>
      </c>
    </row>
    <row r="1644" spans="1:4" x14ac:dyDescent="0.3">
      <c r="A1644" t="s">
        <v>7104</v>
      </c>
      <c r="B1644" t="s">
        <v>19033</v>
      </c>
      <c r="C1644" s="4">
        <v>43600</v>
      </c>
      <c r="D1644" t="s">
        <v>5630</v>
      </c>
    </row>
    <row r="1645" spans="1:4" x14ac:dyDescent="0.3">
      <c r="A1645" t="s">
        <v>19138</v>
      </c>
      <c r="B1645" t="s">
        <v>19033</v>
      </c>
      <c r="C1645" s="4">
        <v>45865</v>
      </c>
      <c r="D1645" t="s">
        <v>19036</v>
      </c>
    </row>
    <row r="1646" spans="1:4" x14ac:dyDescent="0.3">
      <c r="A1646" t="s">
        <v>1335</v>
      </c>
      <c r="B1646" t="s">
        <v>19033</v>
      </c>
      <c r="C1646" s="4">
        <v>45879</v>
      </c>
      <c r="D1646" t="s">
        <v>5630</v>
      </c>
    </row>
    <row r="1647" spans="1:4" x14ac:dyDescent="0.3">
      <c r="A1647" t="s">
        <v>15849</v>
      </c>
      <c r="B1647" t="s">
        <v>19039</v>
      </c>
      <c r="C1647" s="4">
        <v>37255</v>
      </c>
      <c r="D1647" t="s">
        <v>5630</v>
      </c>
    </row>
    <row r="1648" spans="1:4" x14ac:dyDescent="0.3">
      <c r="A1648" t="s">
        <v>8037</v>
      </c>
      <c r="B1648" t="s">
        <v>19032</v>
      </c>
      <c r="C1648" s="4">
        <v>28220</v>
      </c>
      <c r="D1648" t="s">
        <v>5630</v>
      </c>
    </row>
    <row r="1649" spans="1:4" x14ac:dyDescent="0.3">
      <c r="A1649" t="s">
        <v>7401</v>
      </c>
      <c r="B1649" t="s">
        <v>19046</v>
      </c>
      <c r="C1649" s="4">
        <v>37893</v>
      </c>
      <c r="D1649" t="s">
        <v>5630</v>
      </c>
    </row>
    <row r="1650" spans="1:4" x14ac:dyDescent="0.3">
      <c r="A1650" t="s">
        <v>16921</v>
      </c>
      <c r="B1650" t="s">
        <v>19034</v>
      </c>
      <c r="C1650" s="4">
        <v>46047</v>
      </c>
      <c r="D1650" t="s">
        <v>5630</v>
      </c>
    </row>
    <row r="1651" spans="1:4" x14ac:dyDescent="0.3">
      <c r="A1651" t="s">
        <v>5348</v>
      </c>
      <c r="B1651" t="s">
        <v>19035</v>
      </c>
      <c r="C1651" s="4">
        <v>46047</v>
      </c>
      <c r="D1651" t="s">
        <v>5630</v>
      </c>
    </row>
    <row r="1652" spans="1:4" x14ac:dyDescent="0.3">
      <c r="A1652" t="s">
        <v>1652</v>
      </c>
      <c r="B1652" t="s">
        <v>19028</v>
      </c>
      <c r="C1652" s="4">
        <v>36934</v>
      </c>
      <c r="D1652" t="s">
        <v>5630</v>
      </c>
    </row>
    <row r="1653" spans="1:4" x14ac:dyDescent="0.3">
      <c r="A1653" t="s">
        <v>5298</v>
      </c>
      <c r="B1653" t="s">
        <v>19029</v>
      </c>
      <c r="C1653" s="4">
        <v>44111</v>
      </c>
      <c r="D1653" t="s">
        <v>5630</v>
      </c>
    </row>
    <row r="1654" spans="1:4" x14ac:dyDescent="0.3">
      <c r="A1654" t="s">
        <v>12497</v>
      </c>
      <c r="B1654" t="s">
        <v>19040</v>
      </c>
      <c r="C1654" s="4">
        <v>35851</v>
      </c>
      <c r="D1654" t="s">
        <v>5630</v>
      </c>
    </row>
    <row r="1655" spans="1:4" x14ac:dyDescent="0.3">
      <c r="A1655" t="s">
        <v>12260</v>
      </c>
      <c r="B1655" t="s">
        <v>19029</v>
      </c>
      <c r="C1655" s="4">
        <v>44649</v>
      </c>
      <c r="D1655" t="s">
        <v>5630</v>
      </c>
    </row>
    <row r="1656" spans="1:4" x14ac:dyDescent="0.3">
      <c r="A1656" t="s">
        <v>1483</v>
      </c>
      <c r="B1656" t="s">
        <v>19029</v>
      </c>
      <c r="C1656" s="4">
        <v>44462</v>
      </c>
      <c r="D1656" t="s">
        <v>5630</v>
      </c>
    </row>
    <row r="1657" spans="1:4" x14ac:dyDescent="0.3">
      <c r="A1657" t="s">
        <v>11387</v>
      </c>
      <c r="B1657" t="s">
        <v>19030</v>
      </c>
      <c r="C1657" s="4">
        <v>46012</v>
      </c>
      <c r="D1657" t="s">
        <v>5630</v>
      </c>
    </row>
    <row r="1658" spans="1:4" x14ac:dyDescent="0.3">
      <c r="A1658" t="s">
        <v>2739</v>
      </c>
      <c r="B1658" t="s">
        <v>19029</v>
      </c>
      <c r="C1658" s="4">
        <v>45865</v>
      </c>
      <c r="D1658" t="s">
        <v>5630</v>
      </c>
    </row>
    <row r="1659" spans="1:4" x14ac:dyDescent="0.3">
      <c r="A1659" t="s">
        <v>19012</v>
      </c>
      <c r="B1659" t="s">
        <v>19029</v>
      </c>
      <c r="C1659" s="4">
        <v>45130</v>
      </c>
      <c r="D1659" t="s">
        <v>5630</v>
      </c>
    </row>
    <row r="1660" spans="1:4" x14ac:dyDescent="0.3">
      <c r="A1660" t="s">
        <v>4914</v>
      </c>
      <c r="B1660" t="s">
        <v>19028</v>
      </c>
      <c r="C1660" s="4">
        <v>41277</v>
      </c>
      <c r="D1660" t="s">
        <v>5630</v>
      </c>
    </row>
    <row r="1661" spans="1:4" x14ac:dyDescent="0.3">
      <c r="A1661" t="s">
        <v>12151</v>
      </c>
      <c r="B1661" t="s">
        <v>19029</v>
      </c>
      <c r="C1661" s="4">
        <v>36601</v>
      </c>
      <c r="D1661" t="s">
        <v>5630</v>
      </c>
    </row>
    <row r="1662" spans="1:4" x14ac:dyDescent="0.3">
      <c r="A1662" t="s">
        <v>1538</v>
      </c>
      <c r="B1662" t="s">
        <v>19030</v>
      </c>
      <c r="C1662" s="4">
        <v>45963</v>
      </c>
      <c r="D1662" t="s">
        <v>5630</v>
      </c>
    </row>
    <row r="1663" spans="1:4" x14ac:dyDescent="0.3">
      <c r="A1663" t="s">
        <v>1321</v>
      </c>
      <c r="B1663" t="s">
        <v>19033</v>
      </c>
      <c r="C1663" s="4">
        <v>43747</v>
      </c>
      <c r="D1663" t="s">
        <v>5630</v>
      </c>
    </row>
    <row r="1664" spans="1:4" x14ac:dyDescent="0.3">
      <c r="A1664" t="s">
        <v>4493</v>
      </c>
      <c r="B1664" t="s">
        <v>19030</v>
      </c>
      <c r="C1664" s="4">
        <v>45634</v>
      </c>
      <c r="D1664" t="s">
        <v>5630</v>
      </c>
    </row>
    <row r="1665" spans="1:4" x14ac:dyDescent="0.3">
      <c r="A1665" t="s">
        <v>12390</v>
      </c>
      <c r="B1665" t="s">
        <v>19029</v>
      </c>
      <c r="C1665" s="4">
        <v>40154</v>
      </c>
      <c r="D1665" t="s">
        <v>5630</v>
      </c>
    </row>
    <row r="1666" spans="1:4" x14ac:dyDescent="0.3">
      <c r="A1666" t="s">
        <v>13567</v>
      </c>
      <c r="B1666" t="s">
        <v>19030</v>
      </c>
      <c r="C1666" s="4">
        <v>28210</v>
      </c>
      <c r="D1666" t="s">
        <v>5630</v>
      </c>
    </row>
    <row r="1667" spans="1:4" x14ac:dyDescent="0.3">
      <c r="A1667" t="s">
        <v>1244</v>
      </c>
      <c r="B1667" t="s">
        <v>19029</v>
      </c>
      <c r="C1667" s="4">
        <v>39483</v>
      </c>
      <c r="D1667" t="s">
        <v>5630</v>
      </c>
    </row>
    <row r="1668" spans="1:4" x14ac:dyDescent="0.3">
      <c r="A1668" t="s">
        <v>6640</v>
      </c>
      <c r="B1668" t="s">
        <v>19040</v>
      </c>
      <c r="C1668" s="4">
        <v>29480</v>
      </c>
      <c r="D1668" t="s">
        <v>5630</v>
      </c>
    </row>
    <row r="1669" spans="1:4" x14ac:dyDescent="0.3">
      <c r="A1669" t="s">
        <v>19139</v>
      </c>
      <c r="B1669" t="s">
        <v>19029</v>
      </c>
      <c r="C1669" s="4">
        <v>45207</v>
      </c>
      <c r="D1669" t="s">
        <v>19036</v>
      </c>
    </row>
    <row r="1670" spans="1:4" x14ac:dyDescent="0.3">
      <c r="A1670" t="s">
        <v>3030</v>
      </c>
      <c r="B1670" t="s">
        <v>19030</v>
      </c>
      <c r="C1670" s="4">
        <v>45935</v>
      </c>
      <c r="D1670" t="s">
        <v>5630</v>
      </c>
    </row>
    <row r="1671" spans="1:4" x14ac:dyDescent="0.3">
      <c r="A1671" t="s">
        <v>600</v>
      </c>
      <c r="B1671" t="s">
        <v>19030</v>
      </c>
      <c r="C1671" s="4">
        <v>31574</v>
      </c>
      <c r="D1671" t="s">
        <v>5630</v>
      </c>
    </row>
    <row r="1672" spans="1:4" x14ac:dyDescent="0.3">
      <c r="A1672" t="s">
        <v>2558</v>
      </c>
      <c r="B1672" t="s">
        <v>19033</v>
      </c>
      <c r="C1672" s="4">
        <v>45823</v>
      </c>
      <c r="D1672" t="s">
        <v>5630</v>
      </c>
    </row>
    <row r="1673" spans="1:4" x14ac:dyDescent="0.3">
      <c r="A1673" t="s">
        <v>5432</v>
      </c>
      <c r="B1673" t="s">
        <v>19029</v>
      </c>
      <c r="C1673" s="4">
        <v>31537</v>
      </c>
      <c r="D1673" t="s">
        <v>5630</v>
      </c>
    </row>
    <row r="1674" spans="1:4" x14ac:dyDescent="0.3">
      <c r="A1674" t="s">
        <v>17041</v>
      </c>
      <c r="B1674" t="s">
        <v>19029</v>
      </c>
      <c r="C1674" s="4">
        <v>32715</v>
      </c>
      <c r="D1674" t="s">
        <v>5630</v>
      </c>
    </row>
    <row r="1675" spans="1:4" x14ac:dyDescent="0.3">
      <c r="A1675" t="s">
        <v>2197</v>
      </c>
      <c r="B1675" t="s">
        <v>19046</v>
      </c>
      <c r="C1675" s="4">
        <v>46005</v>
      </c>
      <c r="D1675" t="s">
        <v>5630</v>
      </c>
    </row>
    <row r="1676" spans="1:4" x14ac:dyDescent="0.3">
      <c r="A1676" t="s">
        <v>16189</v>
      </c>
      <c r="B1676" t="s">
        <v>19033</v>
      </c>
      <c r="C1676" s="4">
        <v>44798</v>
      </c>
      <c r="D1676" t="s">
        <v>5630</v>
      </c>
    </row>
    <row r="1677" spans="1:4" x14ac:dyDescent="0.3">
      <c r="A1677" t="s">
        <v>6188</v>
      </c>
      <c r="B1677" t="s">
        <v>19029</v>
      </c>
      <c r="C1677" s="4">
        <v>45928</v>
      </c>
      <c r="D1677" t="s">
        <v>5630</v>
      </c>
    </row>
    <row r="1678" spans="1:4" x14ac:dyDescent="0.3">
      <c r="A1678" t="s">
        <v>5569</v>
      </c>
      <c r="B1678" t="s">
        <v>19033</v>
      </c>
      <c r="C1678" s="4">
        <v>39944</v>
      </c>
      <c r="D1678" t="s">
        <v>5630</v>
      </c>
    </row>
    <row r="1679" spans="1:4" x14ac:dyDescent="0.3">
      <c r="A1679" t="s">
        <v>1526</v>
      </c>
      <c r="B1679" t="s">
        <v>19029</v>
      </c>
      <c r="C1679" s="4">
        <v>32973</v>
      </c>
      <c r="D1679" t="s">
        <v>5630</v>
      </c>
    </row>
    <row r="1680" spans="1:4" x14ac:dyDescent="0.3">
      <c r="A1680" t="s">
        <v>10746</v>
      </c>
      <c r="B1680" t="s">
        <v>19032</v>
      </c>
      <c r="C1680" s="4">
        <v>45543</v>
      </c>
      <c r="D1680" t="s">
        <v>5630</v>
      </c>
    </row>
    <row r="1681" spans="1:4" x14ac:dyDescent="0.3">
      <c r="A1681" t="s">
        <v>11763</v>
      </c>
      <c r="B1681" t="s">
        <v>19029</v>
      </c>
      <c r="C1681" s="4">
        <v>32633</v>
      </c>
      <c r="D1681" t="s">
        <v>5630</v>
      </c>
    </row>
    <row r="1682" spans="1:4" x14ac:dyDescent="0.3">
      <c r="A1682" t="s">
        <v>4170</v>
      </c>
      <c r="B1682" t="s">
        <v>19034</v>
      </c>
      <c r="C1682" s="4">
        <v>46040</v>
      </c>
      <c r="D1682" t="s">
        <v>5630</v>
      </c>
    </row>
    <row r="1683" spans="1:4" x14ac:dyDescent="0.3">
      <c r="A1683" t="s">
        <v>19140</v>
      </c>
      <c r="B1683" t="s">
        <v>19029</v>
      </c>
      <c r="C1683" s="4">
        <v>36298</v>
      </c>
      <c r="D1683" t="s">
        <v>19036</v>
      </c>
    </row>
    <row r="1684" spans="1:4" x14ac:dyDescent="0.3">
      <c r="A1684" t="s">
        <v>15105</v>
      </c>
      <c r="B1684" t="s">
        <v>19029</v>
      </c>
      <c r="C1684" s="4">
        <v>45578</v>
      </c>
      <c r="D1684" t="s">
        <v>5630</v>
      </c>
    </row>
    <row r="1685" spans="1:4" x14ac:dyDescent="0.3">
      <c r="A1685" t="s">
        <v>16766</v>
      </c>
      <c r="B1685" t="s">
        <v>19030</v>
      </c>
      <c r="C1685" s="4">
        <v>32650</v>
      </c>
      <c r="D1685" t="s">
        <v>5630</v>
      </c>
    </row>
    <row r="1686" spans="1:4" x14ac:dyDescent="0.3">
      <c r="A1686" t="s">
        <v>6449</v>
      </c>
      <c r="B1686" t="s">
        <v>19029</v>
      </c>
      <c r="C1686" s="4">
        <v>39878</v>
      </c>
      <c r="D1686" t="s">
        <v>5630</v>
      </c>
    </row>
    <row r="1687" spans="1:4" x14ac:dyDescent="0.3">
      <c r="A1687" t="s">
        <v>5038</v>
      </c>
      <c r="B1687" t="s">
        <v>19029</v>
      </c>
      <c r="C1687" s="4">
        <v>45144</v>
      </c>
      <c r="D1687" t="s">
        <v>5630</v>
      </c>
    </row>
    <row r="1688" spans="1:4" x14ac:dyDescent="0.3">
      <c r="A1688" t="s">
        <v>3279</v>
      </c>
      <c r="B1688" t="s">
        <v>19031</v>
      </c>
      <c r="C1688" s="4">
        <v>45914</v>
      </c>
      <c r="D1688" t="s">
        <v>5630</v>
      </c>
    </row>
    <row r="1689" spans="1:4" x14ac:dyDescent="0.3">
      <c r="A1689" t="s">
        <v>19141</v>
      </c>
      <c r="B1689" t="s">
        <v>19029</v>
      </c>
      <c r="C1689" s="4">
        <v>45907</v>
      </c>
      <c r="D1689" t="s">
        <v>19036</v>
      </c>
    </row>
    <row r="1690" spans="1:4" x14ac:dyDescent="0.3">
      <c r="A1690" t="s">
        <v>5960</v>
      </c>
      <c r="B1690" t="s">
        <v>19029</v>
      </c>
      <c r="C1690" s="4">
        <v>31246</v>
      </c>
      <c r="D1690" t="s">
        <v>5630</v>
      </c>
    </row>
    <row r="1691" spans="1:4" x14ac:dyDescent="0.3">
      <c r="A1691" t="s">
        <v>19142</v>
      </c>
      <c r="B1691" t="s">
        <v>19030</v>
      </c>
      <c r="C1691" s="4">
        <v>43705</v>
      </c>
      <c r="D1691" t="s">
        <v>19036</v>
      </c>
    </row>
    <row r="1692" spans="1:4" x14ac:dyDescent="0.3">
      <c r="A1692" t="s">
        <v>5319</v>
      </c>
      <c r="B1692" t="s">
        <v>19030</v>
      </c>
      <c r="C1692" s="4">
        <v>45354</v>
      </c>
      <c r="D1692" t="s">
        <v>5630</v>
      </c>
    </row>
    <row r="1693" spans="1:4" x14ac:dyDescent="0.3">
      <c r="A1693" t="s">
        <v>3563</v>
      </c>
      <c r="B1693" t="s">
        <v>19029</v>
      </c>
      <c r="C1693" s="4">
        <v>36896</v>
      </c>
      <c r="D1693" t="s">
        <v>5630</v>
      </c>
    </row>
    <row r="1694" spans="1:4" x14ac:dyDescent="0.3">
      <c r="A1694" t="s">
        <v>2453</v>
      </c>
      <c r="B1694" t="s">
        <v>19033</v>
      </c>
      <c r="C1694" s="4">
        <v>42961</v>
      </c>
      <c r="D1694" t="s">
        <v>5630</v>
      </c>
    </row>
    <row r="1695" spans="1:4" x14ac:dyDescent="0.3">
      <c r="A1695" t="s">
        <v>6413</v>
      </c>
      <c r="B1695" t="s">
        <v>19028</v>
      </c>
      <c r="C1695" s="4">
        <v>30761</v>
      </c>
      <c r="D1695" t="s">
        <v>5630</v>
      </c>
    </row>
    <row r="1696" spans="1:4" x14ac:dyDescent="0.3">
      <c r="A1696" t="s">
        <v>1558</v>
      </c>
      <c r="B1696" t="s">
        <v>19030</v>
      </c>
      <c r="C1696" s="4">
        <v>42885</v>
      </c>
      <c r="D1696" t="s">
        <v>5630</v>
      </c>
    </row>
    <row r="1697" spans="1:4" x14ac:dyDescent="0.3">
      <c r="A1697" t="s">
        <v>14628</v>
      </c>
      <c r="B1697" t="s">
        <v>19029</v>
      </c>
      <c r="C1697" s="4">
        <v>29382</v>
      </c>
      <c r="D1697" t="s">
        <v>5630</v>
      </c>
    </row>
    <row r="1698" spans="1:4" x14ac:dyDescent="0.3">
      <c r="A1698" t="s">
        <v>12874</v>
      </c>
      <c r="B1698" t="s">
        <v>19030</v>
      </c>
      <c r="C1698" s="4">
        <v>40400</v>
      </c>
      <c r="D1698" t="s">
        <v>5630</v>
      </c>
    </row>
    <row r="1699" spans="1:4" x14ac:dyDescent="0.3">
      <c r="A1699" t="s">
        <v>13729</v>
      </c>
      <c r="B1699" t="s">
        <v>19030</v>
      </c>
      <c r="C1699" s="4">
        <v>39708</v>
      </c>
      <c r="D1699" t="s">
        <v>5630</v>
      </c>
    </row>
    <row r="1700" spans="1:4" x14ac:dyDescent="0.3">
      <c r="A1700" t="s">
        <v>17580</v>
      </c>
      <c r="B1700" t="s">
        <v>19030</v>
      </c>
      <c r="C1700" s="4">
        <v>44595</v>
      </c>
      <c r="D1700" t="s">
        <v>5630</v>
      </c>
    </row>
    <row r="1701" spans="1:4" x14ac:dyDescent="0.3">
      <c r="A1701" t="s">
        <v>2979</v>
      </c>
      <c r="B1701" t="s">
        <v>19030</v>
      </c>
      <c r="C1701" s="4">
        <v>45956</v>
      </c>
      <c r="D1701" t="s">
        <v>5630</v>
      </c>
    </row>
    <row r="1702" spans="1:4" x14ac:dyDescent="0.3">
      <c r="A1702" t="s">
        <v>9856</v>
      </c>
      <c r="B1702" t="s">
        <v>19029</v>
      </c>
      <c r="C1702" s="4">
        <v>45837</v>
      </c>
      <c r="D1702" t="s">
        <v>5630</v>
      </c>
    </row>
    <row r="1703" spans="1:4" x14ac:dyDescent="0.3">
      <c r="A1703" t="s">
        <v>10559</v>
      </c>
      <c r="B1703" t="s">
        <v>19033</v>
      </c>
      <c r="C1703" s="4">
        <v>45165</v>
      </c>
      <c r="D1703" t="s">
        <v>5630</v>
      </c>
    </row>
    <row r="1704" spans="1:4" x14ac:dyDescent="0.3">
      <c r="A1704" t="s">
        <v>15900</v>
      </c>
      <c r="B1704" t="s">
        <v>19029</v>
      </c>
      <c r="C1704" s="4">
        <v>27582</v>
      </c>
      <c r="D1704" t="s">
        <v>5630</v>
      </c>
    </row>
    <row r="1705" spans="1:4" x14ac:dyDescent="0.3">
      <c r="A1705" t="s">
        <v>19143</v>
      </c>
      <c r="B1705" t="s">
        <v>19029</v>
      </c>
      <c r="C1705" s="4">
        <v>45130</v>
      </c>
      <c r="D1705" t="s">
        <v>19036</v>
      </c>
    </row>
    <row r="1706" spans="1:4" x14ac:dyDescent="0.3">
      <c r="A1706" t="s">
        <v>5549</v>
      </c>
      <c r="B1706" t="s">
        <v>19029</v>
      </c>
      <c r="C1706" s="4">
        <v>45823</v>
      </c>
      <c r="D1706" t="s">
        <v>5630</v>
      </c>
    </row>
    <row r="1707" spans="1:4" x14ac:dyDescent="0.3">
      <c r="A1707" t="s">
        <v>10737</v>
      </c>
      <c r="B1707" t="s">
        <v>19030</v>
      </c>
      <c r="C1707" s="4">
        <v>43136</v>
      </c>
      <c r="D1707" t="s">
        <v>5630</v>
      </c>
    </row>
    <row r="1708" spans="1:4" x14ac:dyDescent="0.3">
      <c r="A1708" t="s">
        <v>8721</v>
      </c>
      <c r="B1708" t="s">
        <v>19029</v>
      </c>
      <c r="C1708" s="4">
        <v>39053</v>
      </c>
      <c r="D1708" t="s">
        <v>5630</v>
      </c>
    </row>
    <row r="1709" spans="1:4" x14ac:dyDescent="0.3">
      <c r="A1709" t="s">
        <v>3666</v>
      </c>
      <c r="B1709" t="s">
        <v>19046</v>
      </c>
      <c r="C1709" s="4">
        <v>44747</v>
      </c>
      <c r="D1709" t="s">
        <v>5630</v>
      </c>
    </row>
    <row r="1710" spans="1:4" x14ac:dyDescent="0.3">
      <c r="A1710" t="s">
        <v>5017</v>
      </c>
      <c r="B1710" t="s">
        <v>19029</v>
      </c>
      <c r="C1710" s="4">
        <v>43262</v>
      </c>
      <c r="D1710" t="s">
        <v>5630</v>
      </c>
    </row>
    <row r="1711" spans="1:4" x14ac:dyDescent="0.3">
      <c r="A1711" t="s">
        <v>10060</v>
      </c>
      <c r="B1711" t="s">
        <v>19033</v>
      </c>
      <c r="C1711" s="4">
        <v>43194</v>
      </c>
      <c r="D1711" t="s">
        <v>5630</v>
      </c>
    </row>
    <row r="1712" spans="1:4" x14ac:dyDescent="0.3">
      <c r="A1712" t="s">
        <v>1264</v>
      </c>
      <c r="B1712" t="s">
        <v>19030</v>
      </c>
      <c r="C1712" s="4">
        <v>45935</v>
      </c>
      <c r="D1712" t="s">
        <v>5630</v>
      </c>
    </row>
    <row r="1713" spans="1:4" x14ac:dyDescent="0.3">
      <c r="A1713" t="s">
        <v>3939</v>
      </c>
      <c r="B1713" t="s">
        <v>19029</v>
      </c>
      <c r="C1713" s="4">
        <v>36929</v>
      </c>
      <c r="D1713" t="s">
        <v>19036</v>
      </c>
    </row>
    <row r="1714" spans="1:4" x14ac:dyDescent="0.3">
      <c r="A1714" t="s">
        <v>16039</v>
      </c>
      <c r="B1714" t="s">
        <v>19030</v>
      </c>
      <c r="C1714" s="4">
        <v>45977</v>
      </c>
      <c r="D1714" t="s">
        <v>5630</v>
      </c>
    </row>
    <row r="1715" spans="1:4" x14ac:dyDescent="0.3">
      <c r="A1715" t="s">
        <v>1565</v>
      </c>
      <c r="B1715" t="s">
        <v>19028</v>
      </c>
      <c r="C1715" s="4">
        <v>40672</v>
      </c>
      <c r="D1715" t="s">
        <v>5630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1EA8-2721-4CAF-9FCB-431B3B484B24}">
  <dimension ref="A1:Y2580"/>
  <sheetViews>
    <sheetView workbookViewId="0">
      <pane ySplit="1" topLeftCell="A2547" activePane="bottomLeft" state="frozen"/>
      <selection pane="bottomLeft" activeCell="A2581" sqref="A2581"/>
    </sheetView>
  </sheetViews>
  <sheetFormatPr defaultColWidth="9.109375" defaultRowHeight="14.4" x14ac:dyDescent="0.3"/>
  <cols>
    <col min="1" max="1" width="11.5546875" style="104" bestFit="1" customWidth="1"/>
    <col min="2" max="2" width="12" style="104" bestFit="1" customWidth="1"/>
    <col min="3" max="3" width="24.109375" style="104" customWidth="1"/>
    <col min="4" max="4" width="12.44140625" style="104" bestFit="1" customWidth="1"/>
    <col min="5" max="5" width="6.44140625" style="104" customWidth="1"/>
    <col min="6" max="6" width="9" style="104" bestFit="1" customWidth="1"/>
    <col min="7" max="7" width="29.6640625" style="104" bestFit="1" customWidth="1"/>
    <col min="8" max="8" width="13.109375" style="104" bestFit="1" customWidth="1"/>
    <col min="9" max="9" width="9.33203125" style="104" bestFit="1" customWidth="1"/>
    <col min="10" max="10" width="7.109375" style="104" bestFit="1" customWidth="1"/>
    <col min="11" max="11" width="7.33203125" style="104" bestFit="1" customWidth="1"/>
    <col min="12" max="12" width="8.44140625" style="104" bestFit="1" customWidth="1"/>
    <col min="13" max="13" width="16.6640625" style="104" bestFit="1" customWidth="1"/>
    <col min="14" max="14" width="8.88671875" style="104" bestFit="1" customWidth="1"/>
    <col min="15" max="15" width="11.33203125" style="104" bestFit="1" customWidth="1"/>
    <col min="16" max="16" width="11" style="104" bestFit="1" customWidth="1"/>
    <col min="17" max="18" width="10.6640625" style="104" bestFit="1" customWidth="1"/>
    <col min="19" max="19" width="9.33203125" style="104" bestFit="1" customWidth="1"/>
    <col min="20" max="20" width="17.5546875" style="104" bestFit="1" customWidth="1"/>
    <col min="21" max="21" width="27.5546875" style="104" customWidth="1"/>
    <col min="22" max="22" width="17.5546875" style="104" customWidth="1"/>
    <col min="23" max="23" width="22.109375" style="104" bestFit="1" customWidth="1"/>
    <col min="24" max="24" width="10.44140625" style="104" bestFit="1" customWidth="1"/>
    <col min="25" max="25" width="11.33203125" style="104" bestFit="1" customWidth="1"/>
    <col min="26" max="16384" width="9.109375" style="104"/>
  </cols>
  <sheetData>
    <row r="1" spans="1:25" s="87" customFormat="1" x14ac:dyDescent="0.3">
      <c r="A1" s="91" t="s">
        <v>19144</v>
      </c>
      <c r="B1" s="92" t="s">
        <v>19145</v>
      </c>
      <c r="C1" s="93" t="s">
        <v>19146</v>
      </c>
      <c r="D1" s="93" t="s">
        <v>19147</v>
      </c>
      <c r="E1" s="93" t="s">
        <v>19148</v>
      </c>
      <c r="F1" s="92" t="s">
        <v>19149</v>
      </c>
      <c r="G1" s="93" t="s">
        <v>19150</v>
      </c>
      <c r="H1" s="93" t="s">
        <v>19151</v>
      </c>
      <c r="I1" s="93" t="s">
        <v>19152</v>
      </c>
      <c r="J1" s="92" t="s">
        <v>19153</v>
      </c>
      <c r="K1" s="92" t="s">
        <v>3703</v>
      </c>
      <c r="L1" s="92" t="s">
        <v>19154</v>
      </c>
      <c r="M1" s="93" t="s">
        <v>19155</v>
      </c>
      <c r="N1" s="93" t="s">
        <v>19156</v>
      </c>
      <c r="O1" s="93" t="s">
        <v>19157</v>
      </c>
      <c r="P1" s="93" t="s">
        <v>19158</v>
      </c>
      <c r="Q1" s="93" t="s">
        <v>19159</v>
      </c>
      <c r="R1" s="93" t="s">
        <v>19160</v>
      </c>
      <c r="S1" s="93" t="s">
        <v>19161</v>
      </c>
      <c r="T1" s="93" t="s">
        <v>19162</v>
      </c>
      <c r="U1" s="93" t="s">
        <v>19163</v>
      </c>
      <c r="V1" s="93" t="s">
        <v>19164</v>
      </c>
      <c r="W1" s="93" t="s">
        <v>19165</v>
      </c>
      <c r="X1" s="93" t="s">
        <v>19166</v>
      </c>
      <c r="Y1" s="92" t="s">
        <v>19167</v>
      </c>
    </row>
    <row r="2" spans="1:25" s="87" customFormat="1" x14ac:dyDescent="0.3">
      <c r="A2" s="94" t="str">
        <f t="shared" ref="A2" si="0">TRIM(D2)</f>
        <v/>
      </c>
      <c r="B2" s="95" t="s">
        <v>19168</v>
      </c>
      <c r="C2" s="96" t="s">
        <v>19169</v>
      </c>
      <c r="D2" s="96"/>
      <c r="E2" s="96" t="s">
        <v>19170</v>
      </c>
      <c r="F2" s="95" t="s">
        <v>19171</v>
      </c>
      <c r="G2" s="96" t="s">
        <v>19029</v>
      </c>
      <c r="H2" s="96" t="s">
        <v>19172</v>
      </c>
      <c r="I2" s="96" t="s">
        <v>19173</v>
      </c>
      <c r="J2" s="95" t="s">
        <v>19174</v>
      </c>
      <c r="K2" s="95" t="s">
        <v>19175</v>
      </c>
      <c r="L2" s="95" t="s">
        <v>16610</v>
      </c>
      <c r="M2" s="96" t="s">
        <v>9597</v>
      </c>
      <c r="N2" s="96" t="s">
        <v>219</v>
      </c>
      <c r="O2" s="97">
        <v>45662</v>
      </c>
      <c r="P2" s="97">
        <v>45662</v>
      </c>
      <c r="Q2" s="97">
        <v>45662</v>
      </c>
      <c r="R2" s="96">
        <v>267</v>
      </c>
      <c r="S2" s="96">
        <v>0</v>
      </c>
      <c r="T2" s="96" t="s">
        <v>19176</v>
      </c>
      <c r="U2" s="96" t="s">
        <v>19177</v>
      </c>
      <c r="V2" s="96"/>
      <c r="W2" s="96" t="s">
        <v>4048</v>
      </c>
      <c r="X2" s="96" t="s">
        <v>219</v>
      </c>
      <c r="Y2" s="95" t="s">
        <v>19178</v>
      </c>
    </row>
    <row r="3" spans="1:25" s="87" customFormat="1" x14ac:dyDescent="0.3">
      <c r="A3" s="94" t="str">
        <f t="shared" ref="A3:A66" si="1">TRIM(D3)</f>
        <v/>
      </c>
      <c r="B3" s="95" t="s">
        <v>19179</v>
      </c>
      <c r="C3" s="96" t="s">
        <v>19180</v>
      </c>
      <c r="D3" s="96"/>
      <c r="E3" s="96" t="s">
        <v>5630</v>
      </c>
      <c r="F3" s="95" t="s">
        <v>19181</v>
      </c>
      <c r="G3" s="96" t="s">
        <v>19030</v>
      </c>
      <c r="H3" s="96" t="s">
        <v>19172</v>
      </c>
      <c r="I3" s="96" t="s">
        <v>19173</v>
      </c>
      <c r="J3" s="95" t="s">
        <v>19174</v>
      </c>
      <c r="K3" s="95" t="s">
        <v>19175</v>
      </c>
      <c r="L3" s="95" t="s">
        <v>19182</v>
      </c>
      <c r="M3" s="96" t="s">
        <v>9597</v>
      </c>
      <c r="N3" s="96" t="s">
        <v>219</v>
      </c>
      <c r="O3" s="97">
        <v>45928</v>
      </c>
      <c r="P3" s="97">
        <v>45928</v>
      </c>
      <c r="Q3" s="97">
        <v>45928</v>
      </c>
      <c r="R3" s="96">
        <v>1</v>
      </c>
      <c r="S3" s="96">
        <v>0</v>
      </c>
      <c r="T3" s="96" t="s">
        <v>19183</v>
      </c>
      <c r="U3" s="96" t="s">
        <v>19184</v>
      </c>
      <c r="V3" s="96"/>
      <c r="W3" s="96" t="s">
        <v>19185</v>
      </c>
      <c r="X3" s="96" t="s">
        <v>219</v>
      </c>
      <c r="Y3" s="95" t="s">
        <v>19186</v>
      </c>
    </row>
    <row r="4" spans="1:25" s="87" customFormat="1" x14ac:dyDescent="0.3">
      <c r="A4" s="94" t="str">
        <f t="shared" si="1"/>
        <v/>
      </c>
      <c r="B4" s="95" t="s">
        <v>19187</v>
      </c>
      <c r="C4" s="96" t="s">
        <v>19188</v>
      </c>
      <c r="D4" s="96"/>
      <c r="E4" s="96" t="s">
        <v>19170</v>
      </c>
      <c r="F4" s="95" t="s">
        <v>19171</v>
      </c>
      <c r="G4" s="96" t="s">
        <v>19029</v>
      </c>
      <c r="H4" s="96" t="s">
        <v>19172</v>
      </c>
      <c r="I4" s="96" t="s">
        <v>19173</v>
      </c>
      <c r="J4" s="95" t="s">
        <v>19189</v>
      </c>
      <c r="K4" s="95" t="s">
        <v>19190</v>
      </c>
      <c r="L4" s="95" t="s">
        <v>19191</v>
      </c>
      <c r="M4" s="96" t="s">
        <v>19192</v>
      </c>
      <c r="N4" s="96" t="s">
        <v>297</v>
      </c>
      <c r="O4" s="97">
        <v>45795</v>
      </c>
      <c r="P4" s="97">
        <v>45795</v>
      </c>
      <c r="Q4" s="97">
        <v>45795</v>
      </c>
      <c r="R4" s="96">
        <v>134</v>
      </c>
      <c r="S4" s="96">
        <v>0</v>
      </c>
      <c r="T4" s="96" t="s">
        <v>19193</v>
      </c>
      <c r="U4" s="96" t="s">
        <v>19194</v>
      </c>
      <c r="V4" s="96"/>
      <c r="W4" s="96" t="s">
        <v>19195</v>
      </c>
      <c r="X4" s="96" t="s">
        <v>297</v>
      </c>
      <c r="Y4" s="95" t="s">
        <v>19196</v>
      </c>
    </row>
    <row r="5" spans="1:25" s="87" customFormat="1" x14ac:dyDescent="0.3">
      <c r="A5" s="94" t="str">
        <f t="shared" si="1"/>
        <v/>
      </c>
      <c r="B5" s="95" t="s">
        <v>19197</v>
      </c>
      <c r="C5" s="96" t="s">
        <v>19198</v>
      </c>
      <c r="D5" s="96"/>
      <c r="E5" s="96" t="s">
        <v>19170</v>
      </c>
      <c r="F5" s="95" t="s">
        <v>19199</v>
      </c>
      <c r="G5" s="96" t="s">
        <v>19045</v>
      </c>
      <c r="H5" s="96" t="s">
        <v>19172</v>
      </c>
      <c r="I5" s="96" t="s">
        <v>19173</v>
      </c>
      <c r="J5" s="95" t="s">
        <v>19189</v>
      </c>
      <c r="K5" s="95" t="s">
        <v>19200</v>
      </c>
      <c r="L5" s="95" t="s">
        <v>19201</v>
      </c>
      <c r="M5" s="96" t="s">
        <v>8876</v>
      </c>
      <c r="N5" s="96" t="s">
        <v>752</v>
      </c>
      <c r="O5" s="97">
        <v>45697</v>
      </c>
      <c r="P5" s="97">
        <v>45697</v>
      </c>
      <c r="Q5" s="97">
        <v>45697</v>
      </c>
      <c r="R5" s="96">
        <v>232</v>
      </c>
      <c r="S5" s="96">
        <v>0</v>
      </c>
      <c r="T5" s="96" t="s">
        <v>19176</v>
      </c>
      <c r="U5" s="96" t="s">
        <v>19202</v>
      </c>
      <c r="V5" s="96"/>
      <c r="W5" s="96" t="s">
        <v>3100</v>
      </c>
      <c r="X5" s="96" t="s">
        <v>260</v>
      </c>
      <c r="Y5" s="95" t="s">
        <v>10235</v>
      </c>
    </row>
    <row r="6" spans="1:25" s="87" customFormat="1" x14ac:dyDescent="0.3">
      <c r="A6" s="94" t="str">
        <f t="shared" si="1"/>
        <v>aacuna</v>
      </c>
      <c r="B6" s="95" t="s">
        <v>19203</v>
      </c>
      <c r="C6" s="96" t="s">
        <v>19204</v>
      </c>
      <c r="D6" s="96" t="s">
        <v>19205</v>
      </c>
      <c r="E6" s="96" t="s">
        <v>5630</v>
      </c>
      <c r="F6" s="95" t="s">
        <v>19206</v>
      </c>
      <c r="G6" s="96" t="s">
        <v>136</v>
      </c>
      <c r="H6" s="96" t="s">
        <v>19172</v>
      </c>
      <c r="I6" s="96" t="s">
        <v>19173</v>
      </c>
      <c r="J6" s="95" t="s">
        <v>19174</v>
      </c>
      <c r="K6" s="95" t="s">
        <v>19207</v>
      </c>
      <c r="L6" s="95" t="s">
        <v>19208</v>
      </c>
      <c r="M6" s="96" t="s">
        <v>10249</v>
      </c>
      <c r="N6" s="96" t="s">
        <v>219</v>
      </c>
      <c r="O6" s="97">
        <v>38783</v>
      </c>
      <c r="P6" s="97">
        <v>45123</v>
      </c>
      <c r="Q6" s="97">
        <v>45123</v>
      </c>
      <c r="R6" s="96">
        <v>806</v>
      </c>
      <c r="S6" s="96">
        <v>2</v>
      </c>
      <c r="T6" s="96" t="s">
        <v>19209</v>
      </c>
      <c r="U6" s="96" t="s">
        <v>19210</v>
      </c>
      <c r="V6" s="96" t="s">
        <v>19211</v>
      </c>
      <c r="W6" s="96" t="s">
        <v>14665</v>
      </c>
      <c r="X6" s="96" t="s">
        <v>219</v>
      </c>
      <c r="Y6" s="95" t="s">
        <v>14666</v>
      </c>
    </row>
    <row r="7" spans="1:25" s="87" customFormat="1" x14ac:dyDescent="0.3">
      <c r="A7" s="94" t="str">
        <f t="shared" si="1"/>
        <v>aadamow</v>
      </c>
      <c r="B7" s="95" t="s">
        <v>19212</v>
      </c>
      <c r="C7" s="96" t="s">
        <v>19213</v>
      </c>
      <c r="D7" s="96" t="s">
        <v>19214</v>
      </c>
      <c r="E7" s="96" t="s">
        <v>5630</v>
      </c>
      <c r="F7" s="95" t="s">
        <v>19215</v>
      </c>
      <c r="G7" s="96" t="s">
        <v>19033</v>
      </c>
      <c r="H7" s="96" t="s">
        <v>19172</v>
      </c>
      <c r="I7" s="96" t="s">
        <v>19173</v>
      </c>
      <c r="J7" s="95" t="s">
        <v>19174</v>
      </c>
      <c r="K7" s="95" t="s">
        <v>19216</v>
      </c>
      <c r="L7" s="95" t="s">
        <v>19217</v>
      </c>
      <c r="M7" s="96" t="s">
        <v>19218</v>
      </c>
      <c r="N7" s="96" t="s">
        <v>453</v>
      </c>
      <c r="O7" s="97">
        <v>45858</v>
      </c>
      <c r="P7" s="97">
        <v>45858</v>
      </c>
      <c r="Q7" s="97">
        <v>45858</v>
      </c>
      <c r="R7" s="96">
        <v>71</v>
      </c>
      <c r="S7" s="96">
        <v>0</v>
      </c>
      <c r="T7" s="96" t="s">
        <v>19219</v>
      </c>
      <c r="U7" s="96" t="s">
        <v>19220</v>
      </c>
      <c r="V7" s="96"/>
      <c r="W7" s="96" t="s">
        <v>19221</v>
      </c>
      <c r="X7" s="96" t="s">
        <v>453</v>
      </c>
      <c r="Y7" s="95" t="s">
        <v>19222</v>
      </c>
    </row>
    <row r="8" spans="1:25" s="87" customFormat="1" x14ac:dyDescent="0.3">
      <c r="A8" s="94" t="str">
        <f t="shared" si="1"/>
        <v>aaguil0</v>
      </c>
      <c r="B8" s="95" t="s">
        <v>19223</v>
      </c>
      <c r="C8" s="96" t="s">
        <v>19224</v>
      </c>
      <c r="D8" s="96" t="s">
        <v>19225</v>
      </c>
      <c r="E8" s="96" t="s">
        <v>5630</v>
      </c>
      <c r="F8" s="95" t="s">
        <v>19226</v>
      </c>
      <c r="G8" s="96" t="s">
        <v>19031</v>
      </c>
      <c r="H8" s="96" t="s">
        <v>19227</v>
      </c>
      <c r="I8" s="96" t="s">
        <v>19173</v>
      </c>
      <c r="J8" s="95" t="s">
        <v>19174</v>
      </c>
      <c r="K8" s="95" t="s">
        <v>19207</v>
      </c>
      <c r="L8" s="95" t="s">
        <v>19208</v>
      </c>
      <c r="M8" s="96" t="s">
        <v>10249</v>
      </c>
      <c r="N8" s="96" t="s">
        <v>219</v>
      </c>
      <c r="O8" s="97">
        <v>44770</v>
      </c>
      <c r="P8" s="97">
        <v>44770</v>
      </c>
      <c r="Q8" s="97">
        <v>44770</v>
      </c>
      <c r="R8" s="96">
        <v>1159</v>
      </c>
      <c r="S8" s="96">
        <v>3</v>
      </c>
      <c r="T8" s="96" t="s">
        <v>19228</v>
      </c>
      <c r="U8" s="96" t="s">
        <v>19229</v>
      </c>
      <c r="V8" s="96" t="s">
        <v>19230</v>
      </c>
      <c r="W8" s="96" t="s">
        <v>19231</v>
      </c>
      <c r="X8" s="96" t="s">
        <v>219</v>
      </c>
      <c r="Y8" s="95" t="s">
        <v>19232</v>
      </c>
    </row>
    <row r="9" spans="1:25" s="87" customFormat="1" x14ac:dyDescent="0.3">
      <c r="A9" s="94" t="str">
        <f t="shared" si="1"/>
        <v>aalbarr</v>
      </c>
      <c r="B9" s="95" t="s">
        <v>19233</v>
      </c>
      <c r="C9" s="96" t="s">
        <v>19234</v>
      </c>
      <c r="D9" s="96" t="s">
        <v>19235</v>
      </c>
      <c r="E9" s="96" t="s">
        <v>19170</v>
      </c>
      <c r="F9" s="95" t="s">
        <v>19236</v>
      </c>
      <c r="G9" s="96" t="s">
        <v>19032</v>
      </c>
      <c r="H9" s="96" t="s">
        <v>19227</v>
      </c>
      <c r="I9" s="96" t="s">
        <v>19173</v>
      </c>
      <c r="J9" s="95" t="s">
        <v>19174</v>
      </c>
      <c r="K9" s="95" t="s">
        <v>19216</v>
      </c>
      <c r="L9" s="95" t="s">
        <v>19237</v>
      </c>
      <c r="M9" s="96" t="s">
        <v>19238</v>
      </c>
      <c r="N9" s="96" t="s">
        <v>250</v>
      </c>
      <c r="O9" s="97">
        <v>45032</v>
      </c>
      <c r="P9" s="97">
        <v>45032</v>
      </c>
      <c r="Q9" s="97">
        <v>45032</v>
      </c>
      <c r="R9" s="96">
        <v>897</v>
      </c>
      <c r="S9" s="96">
        <v>2</v>
      </c>
      <c r="T9" s="96" t="s">
        <v>19209</v>
      </c>
      <c r="U9" s="96" t="s">
        <v>19239</v>
      </c>
      <c r="V9" s="96"/>
      <c r="W9" s="96" t="s">
        <v>19240</v>
      </c>
      <c r="X9" s="96" t="s">
        <v>250</v>
      </c>
      <c r="Y9" s="95" t="s">
        <v>19241</v>
      </c>
    </row>
    <row r="10" spans="1:25" s="87" customFormat="1" x14ac:dyDescent="0.3">
      <c r="A10" s="94" t="str">
        <f t="shared" si="1"/>
        <v>aalexa5</v>
      </c>
      <c r="B10" s="95" t="s">
        <v>19242</v>
      </c>
      <c r="C10" s="96" t="s">
        <v>19243</v>
      </c>
      <c r="D10" s="96" t="s">
        <v>19244</v>
      </c>
      <c r="E10" s="96" t="s">
        <v>5630</v>
      </c>
      <c r="F10" s="95" t="s">
        <v>19171</v>
      </c>
      <c r="G10" s="96" t="s">
        <v>19029</v>
      </c>
      <c r="H10" s="96" t="s">
        <v>19172</v>
      </c>
      <c r="I10" s="96" t="s">
        <v>19173</v>
      </c>
      <c r="J10" s="95" t="s">
        <v>19174</v>
      </c>
      <c r="K10" s="95" t="s">
        <v>19245</v>
      </c>
      <c r="L10" s="95" t="s">
        <v>19246</v>
      </c>
      <c r="M10" s="96" t="s">
        <v>14665</v>
      </c>
      <c r="N10" s="96" t="s">
        <v>219</v>
      </c>
      <c r="O10" s="97">
        <v>41736</v>
      </c>
      <c r="P10" s="97">
        <v>41736</v>
      </c>
      <c r="Q10" s="97">
        <v>41736</v>
      </c>
      <c r="R10" s="96">
        <v>4193</v>
      </c>
      <c r="S10" s="96">
        <v>11</v>
      </c>
      <c r="T10" s="96" t="s">
        <v>19247</v>
      </c>
      <c r="U10" s="96" t="s">
        <v>19248</v>
      </c>
      <c r="V10" s="96"/>
      <c r="W10" s="96" t="s">
        <v>11062</v>
      </c>
      <c r="X10" s="96" t="s">
        <v>219</v>
      </c>
      <c r="Y10" s="95" t="s">
        <v>11063</v>
      </c>
    </row>
    <row r="11" spans="1:25" s="87" customFormat="1" x14ac:dyDescent="0.3">
      <c r="A11" s="94" t="str">
        <f t="shared" si="1"/>
        <v>aalnajj</v>
      </c>
      <c r="B11" s="95" t="s">
        <v>19249</v>
      </c>
      <c r="C11" s="96" t="s">
        <v>19250</v>
      </c>
      <c r="D11" s="96" t="s">
        <v>19251</v>
      </c>
      <c r="E11" s="96" t="s">
        <v>19036</v>
      </c>
      <c r="F11" s="95" t="s">
        <v>19171</v>
      </c>
      <c r="G11" s="96" t="s">
        <v>19029</v>
      </c>
      <c r="H11" s="96" t="s">
        <v>19172</v>
      </c>
      <c r="I11" s="96" t="s">
        <v>19173</v>
      </c>
      <c r="J11" s="95" t="s">
        <v>19189</v>
      </c>
      <c r="K11" s="95" t="s">
        <v>19190</v>
      </c>
      <c r="L11" s="95" t="s">
        <v>19252</v>
      </c>
      <c r="M11" s="96" t="s">
        <v>10322</v>
      </c>
      <c r="N11" s="96" t="s">
        <v>297</v>
      </c>
      <c r="O11" s="97">
        <v>45221</v>
      </c>
      <c r="P11" s="97">
        <v>45221</v>
      </c>
      <c r="Q11" s="97">
        <v>45221</v>
      </c>
      <c r="R11" s="96">
        <v>708</v>
      </c>
      <c r="S11" s="96">
        <v>1</v>
      </c>
      <c r="T11" s="96" t="s">
        <v>19209</v>
      </c>
      <c r="U11" s="96" t="s">
        <v>19253</v>
      </c>
      <c r="V11" s="96" t="s">
        <v>19254</v>
      </c>
      <c r="W11" s="96" t="s">
        <v>3997</v>
      </c>
      <c r="X11" s="96" t="s">
        <v>297</v>
      </c>
      <c r="Y11" s="95" t="s">
        <v>19255</v>
      </c>
    </row>
    <row r="12" spans="1:25" s="87" customFormat="1" x14ac:dyDescent="0.3">
      <c r="A12" s="94" t="str">
        <f t="shared" si="1"/>
        <v>AALVARA</v>
      </c>
      <c r="B12" s="95" t="s">
        <v>19256</v>
      </c>
      <c r="C12" s="96" t="s">
        <v>19257</v>
      </c>
      <c r="D12" s="96" t="s">
        <v>1795</v>
      </c>
      <c r="E12" s="96" t="s">
        <v>5630</v>
      </c>
      <c r="F12" s="95" t="s">
        <v>19171</v>
      </c>
      <c r="G12" s="96" t="s">
        <v>19029</v>
      </c>
      <c r="H12" s="96" t="s">
        <v>19172</v>
      </c>
      <c r="I12" s="96" t="s">
        <v>19173</v>
      </c>
      <c r="J12" s="95" t="s">
        <v>19174</v>
      </c>
      <c r="K12" s="95" t="s">
        <v>19258</v>
      </c>
      <c r="L12" s="95" t="s">
        <v>19259</v>
      </c>
      <c r="M12" s="96" t="s">
        <v>19260</v>
      </c>
      <c r="N12" s="96" t="s">
        <v>279</v>
      </c>
      <c r="O12" s="97">
        <v>32656</v>
      </c>
      <c r="P12" s="97">
        <v>32656</v>
      </c>
      <c r="Q12" s="97">
        <v>32656</v>
      </c>
      <c r="R12" s="96">
        <v>13273</v>
      </c>
      <c r="S12" s="96">
        <v>36</v>
      </c>
      <c r="T12" s="96" t="s">
        <v>19261</v>
      </c>
      <c r="U12" s="130" t="s">
        <v>19262</v>
      </c>
      <c r="V12" s="131"/>
      <c r="W12" s="131" t="s">
        <v>1799</v>
      </c>
      <c r="X12" s="131" t="s">
        <v>279</v>
      </c>
      <c r="Y12" s="130" t="s">
        <v>7943</v>
      </c>
    </row>
    <row r="13" spans="1:25" s="87" customFormat="1" x14ac:dyDescent="0.3">
      <c r="A13" s="94" t="str">
        <f t="shared" si="1"/>
        <v>aanacle</v>
      </c>
      <c r="B13" s="95" t="s">
        <v>19263</v>
      </c>
      <c r="C13" s="96" t="s">
        <v>19264</v>
      </c>
      <c r="D13" s="96" t="s">
        <v>19265</v>
      </c>
      <c r="E13" s="96" t="s">
        <v>19170</v>
      </c>
      <c r="F13" s="95" t="s">
        <v>19181</v>
      </c>
      <c r="G13" s="96" t="s">
        <v>19030</v>
      </c>
      <c r="H13" s="96" t="s">
        <v>19172</v>
      </c>
      <c r="I13" s="96" t="s">
        <v>19173</v>
      </c>
      <c r="J13" s="95" t="s">
        <v>19189</v>
      </c>
      <c r="K13" s="95" t="s">
        <v>19190</v>
      </c>
      <c r="L13" s="95" t="s">
        <v>19252</v>
      </c>
      <c r="M13" s="96" t="s">
        <v>10322</v>
      </c>
      <c r="N13" s="96" t="s">
        <v>297</v>
      </c>
      <c r="O13" s="97">
        <v>45144</v>
      </c>
      <c r="P13" s="97">
        <v>45144</v>
      </c>
      <c r="Q13" s="97">
        <v>45144</v>
      </c>
      <c r="R13" s="96">
        <v>785</v>
      </c>
      <c r="S13" s="96">
        <v>2</v>
      </c>
      <c r="T13" s="96" t="s">
        <v>19209</v>
      </c>
      <c r="U13" s="96" t="s">
        <v>19266</v>
      </c>
      <c r="V13" s="96" t="s">
        <v>19267</v>
      </c>
      <c r="W13" s="96" t="s">
        <v>1185</v>
      </c>
      <c r="X13" s="96" t="s">
        <v>297</v>
      </c>
      <c r="Y13" s="95" t="s">
        <v>19268</v>
      </c>
    </row>
    <row r="14" spans="1:25" s="87" customFormat="1" x14ac:dyDescent="0.3">
      <c r="A14" s="94" t="str">
        <f t="shared" si="1"/>
        <v>aander2</v>
      </c>
      <c r="B14" s="95" t="s">
        <v>19269</v>
      </c>
      <c r="C14" s="96" t="s">
        <v>19270</v>
      </c>
      <c r="D14" s="96" t="s">
        <v>19271</v>
      </c>
      <c r="E14" s="96" t="s">
        <v>5630</v>
      </c>
      <c r="F14" s="95" t="s">
        <v>19272</v>
      </c>
      <c r="G14" s="96" t="s">
        <v>19048</v>
      </c>
      <c r="H14" s="96" t="s">
        <v>19227</v>
      </c>
      <c r="I14" s="96" t="s">
        <v>19173</v>
      </c>
      <c r="J14" s="95" t="s">
        <v>19189</v>
      </c>
      <c r="K14" s="95" t="s">
        <v>19273</v>
      </c>
      <c r="L14" s="95" t="s">
        <v>19274</v>
      </c>
      <c r="M14" s="96" t="s">
        <v>7733</v>
      </c>
      <c r="N14" s="96" t="s">
        <v>328</v>
      </c>
      <c r="O14" s="97">
        <v>45676</v>
      </c>
      <c r="P14" s="97">
        <v>45676</v>
      </c>
      <c r="Q14" s="97">
        <v>45676</v>
      </c>
      <c r="R14" s="96">
        <v>253</v>
      </c>
      <c r="S14" s="96">
        <v>0</v>
      </c>
      <c r="T14" s="96" t="s">
        <v>19176</v>
      </c>
      <c r="U14" s="96" t="s">
        <v>19275</v>
      </c>
      <c r="V14" s="96"/>
      <c r="W14" s="96" t="s">
        <v>19276</v>
      </c>
      <c r="X14" s="96" t="s">
        <v>416</v>
      </c>
      <c r="Y14" s="95" t="s">
        <v>19277</v>
      </c>
    </row>
    <row r="15" spans="1:25" s="87" customFormat="1" x14ac:dyDescent="0.3">
      <c r="A15" s="94" t="str">
        <f t="shared" si="1"/>
        <v>aaprim</v>
      </c>
      <c r="B15" s="95" t="s">
        <v>19278</v>
      </c>
      <c r="C15" s="96" t="s">
        <v>19279</v>
      </c>
      <c r="D15" s="96" t="s">
        <v>19280</v>
      </c>
      <c r="E15" s="96" t="s">
        <v>5630</v>
      </c>
      <c r="F15" s="95" t="s">
        <v>19226</v>
      </c>
      <c r="G15" s="96" t="s">
        <v>19031</v>
      </c>
      <c r="H15" s="96" t="s">
        <v>19227</v>
      </c>
      <c r="I15" s="96" t="s">
        <v>19173</v>
      </c>
      <c r="J15" s="95" t="s">
        <v>19174</v>
      </c>
      <c r="K15" s="95" t="s">
        <v>19216</v>
      </c>
      <c r="L15" s="95" t="s">
        <v>19237</v>
      </c>
      <c r="M15" s="96" t="s">
        <v>19238</v>
      </c>
      <c r="N15" s="96" t="s">
        <v>250</v>
      </c>
      <c r="O15" s="97">
        <v>45914</v>
      </c>
      <c r="P15" s="97">
        <v>45914</v>
      </c>
      <c r="Q15" s="97">
        <v>45914</v>
      </c>
      <c r="R15" s="96">
        <v>15</v>
      </c>
      <c r="S15" s="96">
        <v>0</v>
      </c>
      <c r="T15" s="96" t="s">
        <v>19183</v>
      </c>
      <c r="U15" s="96" t="s">
        <v>19281</v>
      </c>
      <c r="V15" s="96" t="s">
        <v>19282</v>
      </c>
      <c r="W15" s="96" t="s">
        <v>3878</v>
      </c>
      <c r="X15" s="96" t="s">
        <v>250</v>
      </c>
      <c r="Y15" s="95" t="s">
        <v>12429</v>
      </c>
    </row>
    <row r="16" spans="1:25" s="87" customFormat="1" x14ac:dyDescent="0.3">
      <c r="A16" s="94" t="str">
        <f t="shared" si="1"/>
        <v>AARELLA</v>
      </c>
      <c r="B16" s="95" t="s">
        <v>19283</v>
      </c>
      <c r="C16" s="96" t="s">
        <v>19284</v>
      </c>
      <c r="D16" s="96" t="s">
        <v>6194</v>
      </c>
      <c r="E16" s="96" t="s">
        <v>5630</v>
      </c>
      <c r="F16" s="95" t="s">
        <v>19285</v>
      </c>
      <c r="G16" s="96" t="s">
        <v>19028</v>
      </c>
      <c r="H16" s="96" t="s">
        <v>19172</v>
      </c>
      <c r="I16" s="96" t="s">
        <v>19173</v>
      </c>
      <c r="J16" s="95" t="s">
        <v>19174</v>
      </c>
      <c r="K16" s="95" t="s">
        <v>19175</v>
      </c>
      <c r="L16" s="95" t="s">
        <v>16610</v>
      </c>
      <c r="M16" s="96" t="s">
        <v>9597</v>
      </c>
      <c r="N16" s="96" t="s">
        <v>219</v>
      </c>
      <c r="O16" s="97">
        <v>40018</v>
      </c>
      <c r="P16" s="97">
        <v>40018</v>
      </c>
      <c r="Q16" s="97">
        <v>40018</v>
      </c>
      <c r="R16" s="96">
        <v>5911</v>
      </c>
      <c r="S16" s="96">
        <v>16</v>
      </c>
      <c r="T16" s="96" t="s">
        <v>19261</v>
      </c>
      <c r="U16" s="96" t="s">
        <v>19286</v>
      </c>
      <c r="V16" s="96"/>
      <c r="W16" s="96" t="s">
        <v>7058</v>
      </c>
      <c r="X16" s="96" t="s">
        <v>219</v>
      </c>
      <c r="Y16" s="95" t="s">
        <v>7059</v>
      </c>
    </row>
    <row r="17" spans="1:25" s="87" customFormat="1" x14ac:dyDescent="0.3">
      <c r="A17" s="94" t="str">
        <f t="shared" si="1"/>
        <v>aarnold</v>
      </c>
      <c r="B17" s="95" t="s">
        <v>19287</v>
      </c>
      <c r="C17" s="96" t="s">
        <v>19288</v>
      </c>
      <c r="D17" s="95" t="s">
        <v>19289</v>
      </c>
      <c r="E17" s="96" t="s">
        <v>5630</v>
      </c>
      <c r="F17" s="96"/>
      <c r="G17" s="96"/>
      <c r="H17" s="96"/>
      <c r="I17" s="96"/>
      <c r="J17" s="96"/>
      <c r="K17" s="96"/>
      <c r="L17" s="96"/>
      <c r="M17" s="96"/>
      <c r="N17" s="96"/>
      <c r="O17" s="97">
        <v>45935</v>
      </c>
      <c r="P17" s="96"/>
      <c r="Q17" s="97">
        <v>45935</v>
      </c>
      <c r="R17" s="96"/>
      <c r="S17" s="96"/>
      <c r="T17" s="96"/>
      <c r="U17" s="95" t="s">
        <v>16254</v>
      </c>
      <c r="V17" s="96"/>
      <c r="W17" s="96" t="s">
        <v>19290</v>
      </c>
      <c r="X17" s="96" t="s">
        <v>773</v>
      </c>
      <c r="Y17" s="95" t="s">
        <v>16256</v>
      </c>
    </row>
    <row r="18" spans="1:25" s="87" customFormat="1" x14ac:dyDescent="0.3">
      <c r="A18" s="94" t="str">
        <f t="shared" si="1"/>
        <v>aasghar</v>
      </c>
      <c r="B18" s="95" t="s">
        <v>19291</v>
      </c>
      <c r="C18" s="96" t="s">
        <v>19292</v>
      </c>
      <c r="D18" s="96" t="s">
        <v>19293</v>
      </c>
      <c r="E18" s="96" t="s">
        <v>5630</v>
      </c>
      <c r="F18" s="95" t="s">
        <v>19215</v>
      </c>
      <c r="G18" s="96" t="s">
        <v>19033</v>
      </c>
      <c r="H18" s="96" t="s">
        <v>19172</v>
      </c>
      <c r="I18" s="96" t="s">
        <v>19173</v>
      </c>
      <c r="J18" s="95" t="s">
        <v>19189</v>
      </c>
      <c r="K18" s="95" t="s">
        <v>19294</v>
      </c>
      <c r="L18" s="95" t="s">
        <v>19295</v>
      </c>
      <c r="M18" s="96" t="s">
        <v>19296</v>
      </c>
      <c r="N18" s="96" t="s">
        <v>541</v>
      </c>
      <c r="O18" s="97">
        <v>45165</v>
      </c>
      <c r="P18" s="97">
        <v>45165</v>
      </c>
      <c r="Q18" s="97">
        <v>45165</v>
      </c>
      <c r="R18" s="96">
        <v>764</v>
      </c>
      <c r="S18" s="96">
        <v>2</v>
      </c>
      <c r="T18" s="96" t="s">
        <v>19209</v>
      </c>
      <c r="U18" s="96" t="s">
        <v>19297</v>
      </c>
      <c r="V18" s="96" t="s">
        <v>6493</v>
      </c>
      <c r="W18" s="96" t="s">
        <v>1516</v>
      </c>
      <c r="X18" s="96" t="s">
        <v>328</v>
      </c>
      <c r="Y18" s="95" t="s">
        <v>10565</v>
      </c>
    </row>
    <row r="19" spans="1:25" s="87" customFormat="1" x14ac:dyDescent="0.3">
      <c r="A19" s="94" t="str">
        <f t="shared" si="1"/>
        <v>aash0</v>
      </c>
      <c r="B19" s="95" t="s">
        <v>19298</v>
      </c>
      <c r="C19" s="96" t="s">
        <v>19299</v>
      </c>
      <c r="D19" s="96" t="s">
        <v>19300</v>
      </c>
      <c r="E19" s="96" t="s">
        <v>19170</v>
      </c>
      <c r="F19" s="95" t="s">
        <v>19215</v>
      </c>
      <c r="G19" s="96" t="s">
        <v>19033</v>
      </c>
      <c r="H19" s="96" t="s">
        <v>19172</v>
      </c>
      <c r="I19" s="96" t="s">
        <v>19173</v>
      </c>
      <c r="J19" s="95" t="s">
        <v>19174</v>
      </c>
      <c r="K19" s="95" t="s">
        <v>19301</v>
      </c>
      <c r="L19" s="95" t="s">
        <v>19302</v>
      </c>
      <c r="M19" s="96" t="s">
        <v>19303</v>
      </c>
      <c r="N19" s="96" t="s">
        <v>3134</v>
      </c>
      <c r="O19" s="97">
        <v>45130</v>
      </c>
      <c r="P19" s="97">
        <v>45130</v>
      </c>
      <c r="Q19" s="97">
        <v>45130</v>
      </c>
      <c r="R19" s="96">
        <v>799</v>
      </c>
      <c r="S19" s="96">
        <v>2</v>
      </c>
      <c r="T19" s="96" t="s">
        <v>19209</v>
      </c>
      <c r="U19" s="96" t="s">
        <v>19304</v>
      </c>
      <c r="V19" s="96"/>
      <c r="W19" s="96" t="s">
        <v>19305</v>
      </c>
      <c r="X19" s="96" t="s">
        <v>3134</v>
      </c>
      <c r="Y19" s="95" t="s">
        <v>19306</v>
      </c>
    </row>
    <row r="20" spans="1:25" s="87" customFormat="1" x14ac:dyDescent="0.3">
      <c r="A20" s="94" t="str">
        <f t="shared" si="1"/>
        <v>AATRISC</v>
      </c>
      <c r="B20" s="95" t="s">
        <v>19307</v>
      </c>
      <c r="C20" s="96" t="s">
        <v>19308</v>
      </c>
      <c r="D20" s="96" t="s">
        <v>11504</v>
      </c>
      <c r="E20" s="96" t="s">
        <v>5630</v>
      </c>
      <c r="F20" s="95" t="s">
        <v>19171</v>
      </c>
      <c r="G20" s="96" t="s">
        <v>19029</v>
      </c>
      <c r="H20" s="96" t="s">
        <v>19172</v>
      </c>
      <c r="I20" s="96" t="s">
        <v>19173</v>
      </c>
      <c r="J20" s="95" t="s">
        <v>19174</v>
      </c>
      <c r="K20" s="95" t="s">
        <v>19309</v>
      </c>
      <c r="L20" s="95" t="s">
        <v>19310</v>
      </c>
      <c r="M20" s="96" t="s">
        <v>6528</v>
      </c>
      <c r="N20" s="96" t="s">
        <v>219</v>
      </c>
      <c r="O20" s="97">
        <v>36836</v>
      </c>
      <c r="P20" s="97">
        <v>36836</v>
      </c>
      <c r="Q20" s="97">
        <v>36836</v>
      </c>
      <c r="R20" s="96">
        <v>9093</v>
      </c>
      <c r="S20" s="96">
        <v>24</v>
      </c>
      <c r="T20" s="96" t="s">
        <v>19261</v>
      </c>
      <c r="U20" s="96" t="s">
        <v>11507</v>
      </c>
      <c r="V20" s="96"/>
      <c r="W20" s="96" t="s">
        <v>6953</v>
      </c>
      <c r="X20" s="96" t="s">
        <v>219</v>
      </c>
      <c r="Y20" s="95" t="s">
        <v>6954</v>
      </c>
    </row>
    <row r="21" spans="1:25" s="87" customFormat="1" x14ac:dyDescent="0.3">
      <c r="A21" s="94" t="str">
        <f t="shared" si="1"/>
        <v>aatta</v>
      </c>
      <c r="B21" s="95" t="s">
        <v>19311</v>
      </c>
      <c r="C21" s="96" t="s">
        <v>19312</v>
      </c>
      <c r="D21" s="96" t="s">
        <v>19313</v>
      </c>
      <c r="E21" s="96" t="s">
        <v>5630</v>
      </c>
      <c r="F21" s="95" t="s">
        <v>19171</v>
      </c>
      <c r="G21" s="96" t="s">
        <v>19029</v>
      </c>
      <c r="H21" s="96" t="s">
        <v>19172</v>
      </c>
      <c r="I21" s="96" t="s">
        <v>19173</v>
      </c>
      <c r="J21" s="95" t="s">
        <v>19189</v>
      </c>
      <c r="K21" s="95" t="s">
        <v>19294</v>
      </c>
      <c r="L21" s="95" t="s">
        <v>19295</v>
      </c>
      <c r="M21" s="96" t="s">
        <v>19296</v>
      </c>
      <c r="N21" s="96" t="s">
        <v>541</v>
      </c>
      <c r="O21" s="97">
        <v>44111</v>
      </c>
      <c r="P21" s="97">
        <v>44111</v>
      </c>
      <c r="Q21" s="97">
        <v>44111</v>
      </c>
      <c r="R21" s="96">
        <v>1818</v>
      </c>
      <c r="S21" s="96">
        <v>4</v>
      </c>
      <c r="T21" s="96" t="s">
        <v>19228</v>
      </c>
      <c r="U21" s="96" t="s">
        <v>5791</v>
      </c>
      <c r="V21" s="96" t="s">
        <v>19314</v>
      </c>
      <c r="W21" s="96" t="s">
        <v>5793</v>
      </c>
      <c r="X21" s="96" t="s">
        <v>328</v>
      </c>
      <c r="Y21" s="95" t="s">
        <v>5794</v>
      </c>
    </row>
    <row r="22" spans="1:25" s="87" customFormat="1" x14ac:dyDescent="0.3">
      <c r="A22" s="94" t="str">
        <f t="shared" si="1"/>
        <v>aayubi</v>
      </c>
      <c r="B22" s="95" t="s">
        <v>19315</v>
      </c>
      <c r="C22" s="96" t="s">
        <v>19316</v>
      </c>
      <c r="D22" s="96" t="s">
        <v>19317</v>
      </c>
      <c r="E22" s="96" t="s">
        <v>19036</v>
      </c>
      <c r="F22" s="95" t="s">
        <v>19236</v>
      </c>
      <c r="G22" s="96" t="s">
        <v>19032</v>
      </c>
      <c r="H22" s="96" t="s">
        <v>19227</v>
      </c>
      <c r="I22" s="96" t="s">
        <v>19173</v>
      </c>
      <c r="J22" s="95" t="s">
        <v>19174</v>
      </c>
      <c r="K22" s="95" t="s">
        <v>19245</v>
      </c>
      <c r="L22" s="95" t="s">
        <v>19318</v>
      </c>
      <c r="M22" s="96" t="s">
        <v>19319</v>
      </c>
      <c r="N22" s="96" t="s">
        <v>1675</v>
      </c>
      <c r="O22" s="97">
        <v>43409</v>
      </c>
      <c r="P22" s="97">
        <v>43409</v>
      </c>
      <c r="Q22" s="97">
        <v>43409</v>
      </c>
      <c r="R22" s="96">
        <v>2520</v>
      </c>
      <c r="S22" s="96">
        <v>6</v>
      </c>
      <c r="T22" s="96" t="s">
        <v>19247</v>
      </c>
      <c r="U22" s="96" t="s">
        <v>19320</v>
      </c>
      <c r="V22" s="96"/>
      <c r="W22" s="96" t="s">
        <v>1674</v>
      </c>
      <c r="X22" s="96" t="s">
        <v>1675</v>
      </c>
      <c r="Y22" s="95" t="s">
        <v>13696</v>
      </c>
    </row>
    <row r="23" spans="1:25" s="87" customFormat="1" x14ac:dyDescent="0.3">
      <c r="A23" s="94" t="str">
        <f t="shared" si="1"/>
        <v>abalice</v>
      </c>
      <c r="B23" s="95" t="s">
        <v>19321</v>
      </c>
      <c r="C23" s="96" t="s">
        <v>19322</v>
      </c>
      <c r="D23" s="96" t="s">
        <v>19323</v>
      </c>
      <c r="E23" s="96" t="s">
        <v>5630</v>
      </c>
      <c r="F23" s="95" t="s">
        <v>19236</v>
      </c>
      <c r="G23" s="96" t="s">
        <v>19032</v>
      </c>
      <c r="H23" s="96" t="s">
        <v>19227</v>
      </c>
      <c r="I23" s="96" t="s">
        <v>19173</v>
      </c>
      <c r="J23" s="95" t="s">
        <v>19174</v>
      </c>
      <c r="K23" s="95" t="s">
        <v>19216</v>
      </c>
      <c r="L23" s="95" t="s">
        <v>19237</v>
      </c>
      <c r="M23" s="96" t="s">
        <v>19238</v>
      </c>
      <c r="N23" s="96" t="s">
        <v>250</v>
      </c>
      <c r="O23" s="97">
        <v>44785</v>
      </c>
      <c r="P23" s="97">
        <v>44785</v>
      </c>
      <c r="Q23" s="97">
        <v>44785</v>
      </c>
      <c r="R23" s="96">
        <v>1144</v>
      </c>
      <c r="S23" s="96">
        <v>3</v>
      </c>
      <c r="T23" s="96" t="s">
        <v>19228</v>
      </c>
      <c r="U23" s="96" t="s">
        <v>19324</v>
      </c>
      <c r="V23" s="96"/>
      <c r="W23" s="96" t="s">
        <v>3923</v>
      </c>
      <c r="X23" s="96" t="s">
        <v>250</v>
      </c>
      <c r="Y23" s="95" t="s">
        <v>5724</v>
      </c>
    </row>
    <row r="24" spans="1:25" s="87" customFormat="1" x14ac:dyDescent="0.3">
      <c r="A24" s="94" t="str">
        <f t="shared" si="1"/>
        <v>abautis</v>
      </c>
      <c r="B24" s="95" t="s">
        <v>19325</v>
      </c>
      <c r="C24" s="96" t="s">
        <v>19326</v>
      </c>
      <c r="D24" s="96" t="s">
        <v>19327</v>
      </c>
      <c r="E24" s="96" t="s">
        <v>5630</v>
      </c>
      <c r="F24" s="95" t="s">
        <v>19171</v>
      </c>
      <c r="G24" s="96" t="s">
        <v>19029</v>
      </c>
      <c r="H24" s="96" t="s">
        <v>19172</v>
      </c>
      <c r="I24" s="96" t="s">
        <v>19173</v>
      </c>
      <c r="J24" s="95" t="s">
        <v>19174</v>
      </c>
      <c r="K24" s="95" t="s">
        <v>19207</v>
      </c>
      <c r="L24" s="95" t="s">
        <v>19208</v>
      </c>
      <c r="M24" s="96" t="s">
        <v>10249</v>
      </c>
      <c r="N24" s="96" t="s">
        <v>219</v>
      </c>
      <c r="O24" s="97">
        <v>44609</v>
      </c>
      <c r="P24" s="97">
        <v>44609</v>
      </c>
      <c r="Q24" s="97">
        <v>44609</v>
      </c>
      <c r="R24" s="96">
        <v>1320</v>
      </c>
      <c r="S24" s="96">
        <v>3</v>
      </c>
      <c r="T24" s="96" t="s">
        <v>19228</v>
      </c>
      <c r="U24" s="96" t="s">
        <v>19328</v>
      </c>
      <c r="V24" s="96"/>
      <c r="W24" s="96" t="s">
        <v>19329</v>
      </c>
      <c r="X24" s="96" t="s">
        <v>219</v>
      </c>
      <c r="Y24" s="95" t="s">
        <v>13351</v>
      </c>
    </row>
    <row r="25" spans="1:25" s="87" customFormat="1" x14ac:dyDescent="0.3">
      <c r="A25" s="94" t="str">
        <f t="shared" si="1"/>
        <v>ABECKLE</v>
      </c>
      <c r="B25" s="95" t="s">
        <v>19330</v>
      </c>
      <c r="C25" s="96" t="s">
        <v>19331</v>
      </c>
      <c r="D25" s="96" t="s">
        <v>19332</v>
      </c>
      <c r="E25" s="96" t="s">
        <v>19170</v>
      </c>
      <c r="F25" s="95" t="s">
        <v>19181</v>
      </c>
      <c r="G25" s="96" t="s">
        <v>19030</v>
      </c>
      <c r="H25" s="96" t="s">
        <v>19172</v>
      </c>
      <c r="I25" s="96" t="s">
        <v>19173</v>
      </c>
      <c r="J25" s="95" t="s">
        <v>19189</v>
      </c>
      <c r="K25" s="95" t="s">
        <v>19333</v>
      </c>
      <c r="L25" s="95" t="s">
        <v>19334</v>
      </c>
      <c r="M25" s="96" t="s">
        <v>9382</v>
      </c>
      <c r="N25" s="96" t="s">
        <v>366</v>
      </c>
      <c r="O25" s="97">
        <v>39433</v>
      </c>
      <c r="P25" s="97">
        <v>39433</v>
      </c>
      <c r="Q25" s="97">
        <v>39433</v>
      </c>
      <c r="R25" s="96">
        <v>6496</v>
      </c>
      <c r="S25" s="96">
        <v>17</v>
      </c>
      <c r="T25" s="96" t="s">
        <v>19261</v>
      </c>
      <c r="U25" s="96" t="s">
        <v>19335</v>
      </c>
      <c r="V25" s="96"/>
      <c r="W25" s="96" t="s">
        <v>19336</v>
      </c>
      <c r="X25" s="96" t="s">
        <v>416</v>
      </c>
      <c r="Y25" s="95" t="s">
        <v>19337</v>
      </c>
    </row>
    <row r="26" spans="1:25" s="87" customFormat="1" x14ac:dyDescent="0.3">
      <c r="A26" s="94" t="str">
        <f t="shared" si="1"/>
        <v>ABEHLE</v>
      </c>
      <c r="B26" s="95" t="s">
        <v>19338</v>
      </c>
      <c r="C26" s="96" t="s">
        <v>19339</v>
      </c>
      <c r="D26" s="96" t="s">
        <v>1645</v>
      </c>
      <c r="E26" s="96" t="s">
        <v>5630</v>
      </c>
      <c r="F26" s="95" t="s">
        <v>19340</v>
      </c>
      <c r="G26" s="96" t="s">
        <v>19341</v>
      </c>
      <c r="H26" s="96" t="s">
        <v>19227</v>
      </c>
      <c r="I26" s="96" t="s">
        <v>19173</v>
      </c>
      <c r="J26" s="95" t="s">
        <v>19174</v>
      </c>
      <c r="K26" s="95" t="s">
        <v>19175</v>
      </c>
      <c r="L26" s="95" t="s">
        <v>19182</v>
      </c>
      <c r="M26" s="96" t="s">
        <v>9597</v>
      </c>
      <c r="N26" s="96" t="s">
        <v>219</v>
      </c>
      <c r="O26" s="97">
        <v>37137</v>
      </c>
      <c r="P26" s="97">
        <v>37137</v>
      </c>
      <c r="Q26" s="97">
        <v>37137</v>
      </c>
      <c r="R26" s="96">
        <v>8792</v>
      </c>
      <c r="S26" s="96">
        <v>24</v>
      </c>
      <c r="T26" s="96" t="s">
        <v>19261</v>
      </c>
      <c r="U26" s="96" t="s">
        <v>16410</v>
      </c>
      <c r="V26" s="96"/>
      <c r="W26" s="96" t="s">
        <v>16411</v>
      </c>
      <c r="X26" s="96" t="s">
        <v>219</v>
      </c>
      <c r="Y26" s="95" t="s">
        <v>16412</v>
      </c>
    </row>
    <row r="27" spans="1:25" s="87" customFormat="1" x14ac:dyDescent="0.3">
      <c r="A27" s="94" t="str">
        <f t="shared" si="1"/>
        <v>abejte</v>
      </c>
      <c r="B27" s="95" t="s">
        <v>19342</v>
      </c>
      <c r="C27" s="96" t="s">
        <v>19343</v>
      </c>
      <c r="D27" s="96" t="s">
        <v>19344</v>
      </c>
      <c r="E27" s="96" t="s">
        <v>5630</v>
      </c>
      <c r="F27" s="95" t="s">
        <v>19181</v>
      </c>
      <c r="G27" s="96" t="s">
        <v>19030</v>
      </c>
      <c r="H27" s="96" t="s">
        <v>19172</v>
      </c>
      <c r="I27" s="96" t="s">
        <v>19173</v>
      </c>
      <c r="J27" s="95" t="s">
        <v>19189</v>
      </c>
      <c r="K27" s="95" t="s">
        <v>19345</v>
      </c>
      <c r="L27" s="95" t="s">
        <v>19346</v>
      </c>
      <c r="M27" s="96" t="s">
        <v>19347</v>
      </c>
      <c r="N27" s="96" t="s">
        <v>382</v>
      </c>
      <c r="O27" s="97">
        <v>41396</v>
      </c>
      <c r="P27" s="97">
        <v>41396</v>
      </c>
      <c r="Q27" s="97">
        <v>41396</v>
      </c>
      <c r="R27" s="96">
        <v>4533</v>
      </c>
      <c r="S27" s="96">
        <v>12</v>
      </c>
      <c r="T27" s="96" t="s">
        <v>19247</v>
      </c>
      <c r="U27" s="96" t="s">
        <v>19348</v>
      </c>
      <c r="V27" s="96" t="s">
        <v>19349</v>
      </c>
      <c r="W27" s="96" t="s">
        <v>19350</v>
      </c>
      <c r="X27" s="96" t="s">
        <v>382</v>
      </c>
      <c r="Y27" s="95" t="s">
        <v>7703</v>
      </c>
    </row>
    <row r="28" spans="1:25" s="87" customFormat="1" x14ac:dyDescent="0.3">
      <c r="A28" s="94" t="str">
        <f t="shared" si="1"/>
        <v>aberik</v>
      </c>
      <c r="B28" s="95" t="s">
        <v>19351</v>
      </c>
      <c r="C28" s="96" t="s">
        <v>19352</v>
      </c>
      <c r="D28" s="96" t="s">
        <v>19353</v>
      </c>
      <c r="E28" s="96" t="s">
        <v>5630</v>
      </c>
      <c r="F28" s="95" t="s">
        <v>19181</v>
      </c>
      <c r="G28" s="96" t="s">
        <v>19030</v>
      </c>
      <c r="H28" s="96" t="s">
        <v>19172</v>
      </c>
      <c r="I28" s="96" t="s">
        <v>19173</v>
      </c>
      <c r="J28" s="95" t="s">
        <v>19174</v>
      </c>
      <c r="K28" s="95" t="s">
        <v>19216</v>
      </c>
      <c r="L28" s="95" t="s">
        <v>19237</v>
      </c>
      <c r="M28" s="96" t="s">
        <v>19238</v>
      </c>
      <c r="N28" s="96" t="s">
        <v>250</v>
      </c>
      <c r="O28" s="97">
        <v>45914</v>
      </c>
      <c r="P28" s="97">
        <v>45914</v>
      </c>
      <c r="Q28" s="97">
        <v>45914</v>
      </c>
      <c r="R28" s="96">
        <v>15</v>
      </c>
      <c r="S28" s="96">
        <v>0</v>
      </c>
      <c r="T28" s="96" t="s">
        <v>19183</v>
      </c>
      <c r="U28" s="96" t="s">
        <v>19354</v>
      </c>
      <c r="V28" s="96"/>
      <c r="W28" s="96" t="s">
        <v>19355</v>
      </c>
      <c r="X28" s="96" t="s">
        <v>250</v>
      </c>
      <c r="Y28" s="95" t="s">
        <v>19356</v>
      </c>
    </row>
    <row r="29" spans="1:25" s="87" customFormat="1" x14ac:dyDescent="0.3">
      <c r="A29" s="94" t="str">
        <f t="shared" si="1"/>
        <v>abiblej</v>
      </c>
      <c r="B29" s="95" t="s">
        <v>19357</v>
      </c>
      <c r="C29" s="96" t="s">
        <v>19358</v>
      </c>
      <c r="D29" s="96" t="s">
        <v>19359</v>
      </c>
      <c r="E29" s="96" t="s">
        <v>5630</v>
      </c>
      <c r="F29" s="95" t="s">
        <v>19215</v>
      </c>
      <c r="G29" s="96" t="s">
        <v>19033</v>
      </c>
      <c r="H29" s="96" t="s">
        <v>19172</v>
      </c>
      <c r="I29" s="96" t="s">
        <v>19173</v>
      </c>
      <c r="J29" s="95" t="s">
        <v>19174</v>
      </c>
      <c r="K29" s="95" t="s">
        <v>19360</v>
      </c>
      <c r="L29" s="95" t="s">
        <v>19361</v>
      </c>
      <c r="M29" s="96" t="s">
        <v>19362</v>
      </c>
      <c r="N29" s="96" t="s">
        <v>1463</v>
      </c>
      <c r="O29" s="97">
        <v>42038</v>
      </c>
      <c r="P29" s="97">
        <v>42038</v>
      </c>
      <c r="Q29" s="97">
        <v>42038</v>
      </c>
      <c r="R29" s="96">
        <v>3891</v>
      </c>
      <c r="S29" s="96">
        <v>10</v>
      </c>
      <c r="T29" s="96" t="s">
        <v>19247</v>
      </c>
      <c r="U29" s="96" t="s">
        <v>19363</v>
      </c>
      <c r="V29" s="96"/>
      <c r="W29" s="96" t="s">
        <v>5675</v>
      </c>
      <c r="X29" s="96" t="s">
        <v>1463</v>
      </c>
      <c r="Y29" s="95" t="s">
        <v>5676</v>
      </c>
    </row>
    <row r="30" spans="1:25" s="87" customFormat="1" x14ac:dyDescent="0.3">
      <c r="A30" s="94" t="str">
        <f t="shared" si="1"/>
        <v>ablake0</v>
      </c>
      <c r="B30" s="95" t="s">
        <v>19364</v>
      </c>
      <c r="C30" s="96" t="s">
        <v>19365</v>
      </c>
      <c r="D30" s="96" t="s">
        <v>19366</v>
      </c>
      <c r="E30" s="96" t="s">
        <v>19170</v>
      </c>
      <c r="F30" s="95" t="s">
        <v>19236</v>
      </c>
      <c r="G30" s="96" t="s">
        <v>19032</v>
      </c>
      <c r="H30" s="96" t="s">
        <v>19227</v>
      </c>
      <c r="I30" s="96" t="s">
        <v>19173</v>
      </c>
      <c r="J30" s="95" t="s">
        <v>19189</v>
      </c>
      <c r="K30" s="95" t="s">
        <v>19294</v>
      </c>
      <c r="L30" s="95" t="s">
        <v>19295</v>
      </c>
      <c r="M30" s="96" t="s">
        <v>19296</v>
      </c>
      <c r="N30" s="96" t="s">
        <v>541</v>
      </c>
      <c r="O30" s="97">
        <v>42432</v>
      </c>
      <c r="P30" s="97">
        <v>42432</v>
      </c>
      <c r="Q30" s="97">
        <v>42432</v>
      </c>
      <c r="R30" s="96">
        <v>3497</v>
      </c>
      <c r="S30" s="96">
        <v>9</v>
      </c>
      <c r="T30" s="96" t="s">
        <v>19247</v>
      </c>
      <c r="U30" s="96" t="s">
        <v>19367</v>
      </c>
      <c r="V30" s="96"/>
      <c r="W30" s="96" t="s">
        <v>1082</v>
      </c>
      <c r="X30" s="96" t="s">
        <v>1083</v>
      </c>
      <c r="Y30" s="95" t="s">
        <v>19368</v>
      </c>
    </row>
    <row r="31" spans="1:25" s="87" customFormat="1" x14ac:dyDescent="0.3">
      <c r="A31" s="94" t="str">
        <f t="shared" si="1"/>
        <v>abland</v>
      </c>
      <c r="B31" s="95" t="s">
        <v>19369</v>
      </c>
      <c r="C31" s="96" t="s">
        <v>19370</v>
      </c>
      <c r="D31" s="96" t="s">
        <v>19371</v>
      </c>
      <c r="E31" s="96" t="s">
        <v>5630</v>
      </c>
      <c r="F31" s="95" t="s">
        <v>19372</v>
      </c>
      <c r="G31" s="96" t="s">
        <v>19373</v>
      </c>
      <c r="H31" s="96" t="s">
        <v>19172</v>
      </c>
      <c r="I31" s="96" t="s">
        <v>19173</v>
      </c>
      <c r="J31" s="95" t="s">
        <v>19189</v>
      </c>
      <c r="K31" s="95" t="s">
        <v>19374</v>
      </c>
      <c r="L31" s="95" t="s">
        <v>19375</v>
      </c>
      <c r="M31" s="96" t="s">
        <v>19376</v>
      </c>
      <c r="N31" s="96" t="s">
        <v>575</v>
      </c>
      <c r="O31" s="97">
        <v>39032</v>
      </c>
      <c r="P31" s="97">
        <v>45851</v>
      </c>
      <c r="Q31" s="97">
        <v>45851</v>
      </c>
      <c r="R31" s="96">
        <v>78</v>
      </c>
      <c r="S31" s="96">
        <v>0</v>
      </c>
      <c r="T31" s="96" t="s">
        <v>19219</v>
      </c>
      <c r="U31" s="96" t="s">
        <v>19377</v>
      </c>
      <c r="V31" s="96"/>
      <c r="W31" s="96" t="s">
        <v>19378</v>
      </c>
      <c r="X31" s="96" t="s">
        <v>575</v>
      </c>
      <c r="Y31" s="95" t="s">
        <v>7682</v>
      </c>
    </row>
    <row r="32" spans="1:25" s="87" customFormat="1" x14ac:dyDescent="0.3">
      <c r="A32" s="94" t="str">
        <f t="shared" si="1"/>
        <v>abrady</v>
      </c>
      <c r="B32" s="95" t="s">
        <v>19379</v>
      </c>
      <c r="C32" s="96" t="s">
        <v>19380</v>
      </c>
      <c r="D32" s="96" t="s">
        <v>19381</v>
      </c>
      <c r="E32" s="96" t="s">
        <v>19170</v>
      </c>
      <c r="F32" s="95" t="s">
        <v>19382</v>
      </c>
      <c r="G32" s="96" t="s">
        <v>19045</v>
      </c>
      <c r="H32" s="96" t="s">
        <v>19172</v>
      </c>
      <c r="I32" s="96" t="s">
        <v>19173</v>
      </c>
      <c r="J32" s="95" t="s">
        <v>19189</v>
      </c>
      <c r="K32" s="95" t="s">
        <v>19273</v>
      </c>
      <c r="L32" s="95" t="s">
        <v>19274</v>
      </c>
      <c r="M32" s="96" t="s">
        <v>7733</v>
      </c>
      <c r="N32" s="96" t="s">
        <v>328</v>
      </c>
      <c r="O32" s="97">
        <v>45235</v>
      </c>
      <c r="P32" s="97">
        <v>45235</v>
      </c>
      <c r="Q32" s="97">
        <v>45235</v>
      </c>
      <c r="R32" s="96">
        <v>694</v>
      </c>
      <c r="S32" s="96">
        <v>1</v>
      </c>
      <c r="T32" s="96" t="s">
        <v>19209</v>
      </c>
      <c r="U32" s="96" t="s">
        <v>19383</v>
      </c>
      <c r="V32" s="96"/>
      <c r="W32" s="96" t="s">
        <v>6494</v>
      </c>
      <c r="X32" s="96" t="s">
        <v>375</v>
      </c>
      <c r="Y32" s="95" t="s">
        <v>5081</v>
      </c>
    </row>
    <row r="33" spans="1:25" s="87" customFormat="1" x14ac:dyDescent="0.3">
      <c r="A33" s="94" t="str">
        <f t="shared" si="1"/>
        <v>ABRANTL</v>
      </c>
      <c r="B33" s="95" t="s">
        <v>19384</v>
      </c>
      <c r="C33" s="96" t="s">
        <v>19385</v>
      </c>
      <c r="D33" s="96" t="s">
        <v>4204</v>
      </c>
      <c r="E33" s="96" t="s">
        <v>5630</v>
      </c>
      <c r="F33" s="95" t="s">
        <v>19386</v>
      </c>
      <c r="G33" s="96" t="s">
        <v>19387</v>
      </c>
      <c r="H33" s="96" t="s">
        <v>19172</v>
      </c>
      <c r="I33" s="96" t="s">
        <v>19173</v>
      </c>
      <c r="J33" s="95" t="s">
        <v>19189</v>
      </c>
      <c r="K33" s="95" t="s">
        <v>19374</v>
      </c>
      <c r="L33" s="95" t="s">
        <v>19375</v>
      </c>
      <c r="M33" s="96" t="s">
        <v>19376</v>
      </c>
      <c r="N33" s="96" t="s">
        <v>575</v>
      </c>
      <c r="O33" s="97">
        <v>26742</v>
      </c>
      <c r="P33" s="97">
        <v>26742</v>
      </c>
      <c r="Q33" s="97">
        <v>26742</v>
      </c>
      <c r="R33" s="96">
        <v>19187</v>
      </c>
      <c r="S33" s="96">
        <v>52</v>
      </c>
      <c r="T33" s="96" t="s">
        <v>19261</v>
      </c>
      <c r="U33" s="96" t="s">
        <v>14798</v>
      </c>
      <c r="V33" s="96"/>
      <c r="W33" s="96" t="s">
        <v>5353</v>
      </c>
      <c r="X33" s="96" t="s">
        <v>575</v>
      </c>
      <c r="Y33" s="95" t="s">
        <v>14800</v>
      </c>
    </row>
    <row r="34" spans="1:25" s="87" customFormat="1" x14ac:dyDescent="0.3">
      <c r="A34" s="94" t="str">
        <f t="shared" si="1"/>
        <v>abravar</v>
      </c>
      <c r="B34" s="95" t="s">
        <v>19388</v>
      </c>
      <c r="C34" s="96" t="s">
        <v>19389</v>
      </c>
      <c r="D34" s="96" t="s">
        <v>19390</v>
      </c>
      <c r="E34" s="96" t="s">
        <v>5630</v>
      </c>
      <c r="F34" s="95" t="s">
        <v>19181</v>
      </c>
      <c r="G34" s="96" t="s">
        <v>19030</v>
      </c>
      <c r="H34" s="96" t="s">
        <v>19172</v>
      </c>
      <c r="I34" s="96" t="s">
        <v>19173</v>
      </c>
      <c r="J34" s="95" t="s">
        <v>19189</v>
      </c>
      <c r="K34" s="95" t="s">
        <v>19273</v>
      </c>
      <c r="L34" s="95" t="s">
        <v>19274</v>
      </c>
      <c r="M34" s="96" t="s">
        <v>7733</v>
      </c>
      <c r="N34" s="96" t="s">
        <v>328</v>
      </c>
      <c r="O34" s="97">
        <v>42065</v>
      </c>
      <c r="P34" s="97">
        <v>44250</v>
      </c>
      <c r="Q34" s="97">
        <v>44250</v>
      </c>
      <c r="R34" s="96">
        <v>1679</v>
      </c>
      <c r="S34" s="96">
        <v>4</v>
      </c>
      <c r="T34" s="96" t="s">
        <v>19228</v>
      </c>
      <c r="U34" s="96" t="s">
        <v>19391</v>
      </c>
      <c r="V34" s="96"/>
      <c r="W34" s="96" t="s">
        <v>3839</v>
      </c>
      <c r="X34" s="96" t="s">
        <v>328</v>
      </c>
      <c r="Y34" s="95" t="s">
        <v>8325</v>
      </c>
    </row>
    <row r="35" spans="1:25" s="87" customFormat="1" x14ac:dyDescent="0.3">
      <c r="A35" s="94" t="str">
        <f t="shared" si="1"/>
        <v>abrook0</v>
      </c>
      <c r="B35" s="95" t="s">
        <v>19392</v>
      </c>
      <c r="C35" s="96" t="s">
        <v>19393</v>
      </c>
      <c r="D35" s="96" t="s">
        <v>19394</v>
      </c>
      <c r="E35" s="96" t="s">
        <v>5630</v>
      </c>
      <c r="F35" s="95" t="s">
        <v>19395</v>
      </c>
      <c r="G35" s="96" t="s">
        <v>19030</v>
      </c>
      <c r="H35" s="96" t="s">
        <v>19172</v>
      </c>
      <c r="I35" s="96" t="s">
        <v>19173</v>
      </c>
      <c r="J35" s="95" t="s">
        <v>19189</v>
      </c>
      <c r="K35" s="95" t="s">
        <v>19200</v>
      </c>
      <c r="L35" s="95" t="s">
        <v>19200</v>
      </c>
      <c r="M35" s="96" t="s">
        <v>19396</v>
      </c>
      <c r="N35" s="96" t="s">
        <v>752</v>
      </c>
      <c r="O35" s="97">
        <v>45032</v>
      </c>
      <c r="P35" s="97">
        <v>45032</v>
      </c>
      <c r="Q35" s="97">
        <v>45032</v>
      </c>
      <c r="R35" s="96">
        <v>897</v>
      </c>
      <c r="S35" s="96">
        <v>2</v>
      </c>
      <c r="T35" s="96" t="s">
        <v>19209</v>
      </c>
      <c r="U35" s="130" t="s">
        <v>19397</v>
      </c>
      <c r="V35" s="131"/>
      <c r="W35" s="131" t="s">
        <v>9171</v>
      </c>
      <c r="X35" s="131" t="s">
        <v>752</v>
      </c>
      <c r="Y35" s="130" t="s">
        <v>17537</v>
      </c>
    </row>
    <row r="36" spans="1:25" s="87" customFormat="1" x14ac:dyDescent="0.3">
      <c r="A36" s="94" t="str">
        <f t="shared" si="1"/>
        <v>abrown0</v>
      </c>
      <c r="B36" s="95" t="s">
        <v>19398</v>
      </c>
      <c r="C36" s="96" t="s">
        <v>19399</v>
      </c>
      <c r="D36" s="96" t="s">
        <v>19400</v>
      </c>
      <c r="E36" s="96" t="s">
        <v>5630</v>
      </c>
      <c r="F36" s="95" t="s">
        <v>19171</v>
      </c>
      <c r="G36" s="96" t="s">
        <v>19029</v>
      </c>
      <c r="H36" s="96" t="s">
        <v>19172</v>
      </c>
      <c r="I36" s="96" t="s">
        <v>19173</v>
      </c>
      <c r="J36" s="95" t="s">
        <v>19174</v>
      </c>
      <c r="K36" s="95" t="s">
        <v>19401</v>
      </c>
      <c r="L36" s="95" t="s">
        <v>17382</v>
      </c>
      <c r="M36" s="96" t="s">
        <v>8645</v>
      </c>
      <c r="N36" s="96" t="s">
        <v>407</v>
      </c>
      <c r="O36" s="97">
        <v>45823</v>
      </c>
      <c r="P36" s="97">
        <v>45823</v>
      </c>
      <c r="Q36" s="97">
        <v>45823</v>
      </c>
      <c r="R36" s="96">
        <v>106</v>
      </c>
      <c r="S36" s="96">
        <v>0</v>
      </c>
      <c r="T36" s="96" t="s">
        <v>19193</v>
      </c>
      <c r="U36" s="96" t="s">
        <v>19402</v>
      </c>
      <c r="V36" s="96"/>
      <c r="W36" s="96" t="s">
        <v>868</v>
      </c>
      <c r="X36" s="96" t="s">
        <v>477</v>
      </c>
      <c r="Y36" s="95" t="s">
        <v>8912</v>
      </c>
    </row>
    <row r="37" spans="1:25" s="87" customFormat="1" x14ac:dyDescent="0.3">
      <c r="A37" s="94" t="str">
        <f t="shared" si="1"/>
        <v>abroyle</v>
      </c>
      <c r="B37" s="95" t="s">
        <v>19403</v>
      </c>
      <c r="C37" s="96" t="s">
        <v>19404</v>
      </c>
      <c r="D37" s="96" t="s">
        <v>19405</v>
      </c>
      <c r="E37" s="96" t="s">
        <v>19170</v>
      </c>
      <c r="F37" s="95" t="s">
        <v>19215</v>
      </c>
      <c r="G37" s="96" t="s">
        <v>19033</v>
      </c>
      <c r="H37" s="96" t="s">
        <v>19172</v>
      </c>
      <c r="I37" s="96" t="s">
        <v>19173</v>
      </c>
      <c r="J37" s="95" t="s">
        <v>19174</v>
      </c>
      <c r="K37" s="95" t="s">
        <v>19401</v>
      </c>
      <c r="L37" s="95" t="s">
        <v>17382</v>
      </c>
      <c r="M37" s="96" t="s">
        <v>8645</v>
      </c>
      <c r="N37" s="96" t="s">
        <v>407</v>
      </c>
      <c r="O37" s="97">
        <v>45718</v>
      </c>
      <c r="P37" s="97">
        <v>45718</v>
      </c>
      <c r="Q37" s="97">
        <v>45718</v>
      </c>
      <c r="R37" s="96">
        <v>211</v>
      </c>
      <c r="S37" s="96">
        <v>0</v>
      </c>
      <c r="T37" s="96" t="s">
        <v>19176</v>
      </c>
      <c r="U37" s="96" t="s">
        <v>19406</v>
      </c>
      <c r="V37" s="96"/>
      <c r="W37" s="96" t="s">
        <v>4769</v>
      </c>
      <c r="X37" s="96" t="s">
        <v>407</v>
      </c>
      <c r="Y37" s="95" t="s">
        <v>19407</v>
      </c>
    </row>
    <row r="38" spans="1:25" s="87" customFormat="1" x14ac:dyDescent="0.3">
      <c r="A38" s="94" t="str">
        <f t="shared" si="1"/>
        <v>abyrd0</v>
      </c>
      <c r="B38" s="95" t="s">
        <v>19408</v>
      </c>
      <c r="C38" s="96" t="s">
        <v>19409</v>
      </c>
      <c r="D38" s="96" t="s">
        <v>19410</v>
      </c>
      <c r="E38" s="96" t="s">
        <v>5630</v>
      </c>
      <c r="F38" s="95" t="s">
        <v>19272</v>
      </c>
      <c r="G38" s="96" t="s">
        <v>19048</v>
      </c>
      <c r="H38" s="96" t="s">
        <v>19227</v>
      </c>
      <c r="I38" s="96" t="s">
        <v>19173</v>
      </c>
      <c r="J38" s="95" t="s">
        <v>19189</v>
      </c>
      <c r="K38" s="95" t="s">
        <v>19374</v>
      </c>
      <c r="L38" s="95" t="s">
        <v>19375</v>
      </c>
      <c r="M38" s="96" t="s">
        <v>19376</v>
      </c>
      <c r="N38" s="96" t="s">
        <v>575</v>
      </c>
      <c r="O38" s="97">
        <v>45914</v>
      </c>
      <c r="P38" s="97">
        <v>45914</v>
      </c>
      <c r="Q38" s="97">
        <v>45914</v>
      </c>
      <c r="R38" s="96">
        <v>15</v>
      </c>
      <c r="S38" s="96">
        <v>0</v>
      </c>
      <c r="T38" s="96" t="s">
        <v>19183</v>
      </c>
      <c r="U38" s="96" t="s">
        <v>19411</v>
      </c>
      <c r="V38" s="96">
        <v>1504</v>
      </c>
      <c r="W38" s="96" t="s">
        <v>5353</v>
      </c>
      <c r="X38" s="96" t="s">
        <v>575</v>
      </c>
      <c r="Y38" s="95" t="s">
        <v>14800</v>
      </c>
    </row>
    <row r="39" spans="1:25" s="87" customFormat="1" x14ac:dyDescent="0.3">
      <c r="A39" s="94" t="str">
        <f t="shared" si="1"/>
        <v>acadet</v>
      </c>
      <c r="B39" s="95" t="s">
        <v>19412</v>
      </c>
      <c r="C39" s="96" t="s">
        <v>19413</v>
      </c>
      <c r="D39" s="96" t="s">
        <v>19414</v>
      </c>
      <c r="E39" s="96" t="s">
        <v>5630</v>
      </c>
      <c r="F39" s="95" t="s">
        <v>19236</v>
      </c>
      <c r="G39" s="96" t="s">
        <v>19032</v>
      </c>
      <c r="H39" s="96" t="s">
        <v>19227</v>
      </c>
      <c r="I39" s="96" t="s">
        <v>19173</v>
      </c>
      <c r="J39" s="95" t="s">
        <v>19189</v>
      </c>
      <c r="K39" s="95" t="s">
        <v>19415</v>
      </c>
      <c r="L39" s="95" t="s">
        <v>6684</v>
      </c>
      <c r="M39" s="96" t="s">
        <v>19416</v>
      </c>
      <c r="N39" s="96" t="s">
        <v>318</v>
      </c>
      <c r="O39" s="97">
        <v>45907</v>
      </c>
      <c r="P39" s="97">
        <v>45907</v>
      </c>
      <c r="Q39" s="97">
        <v>45907</v>
      </c>
      <c r="R39" s="96">
        <v>22</v>
      </c>
      <c r="S39" s="96">
        <v>0</v>
      </c>
      <c r="T39" s="96" t="s">
        <v>19183</v>
      </c>
      <c r="U39" s="96" t="s">
        <v>12951</v>
      </c>
      <c r="V39" s="96"/>
      <c r="W39" s="96" t="s">
        <v>12952</v>
      </c>
      <c r="X39" s="96" t="s">
        <v>318</v>
      </c>
      <c r="Y39" s="95" t="s">
        <v>12953</v>
      </c>
    </row>
    <row r="40" spans="1:25" s="87" customFormat="1" x14ac:dyDescent="0.3">
      <c r="A40" s="94" t="str">
        <f t="shared" si="1"/>
        <v>ACANAL2</v>
      </c>
      <c r="B40" s="95" t="s">
        <v>19417</v>
      </c>
      <c r="C40" s="96" t="s">
        <v>19418</v>
      </c>
      <c r="D40" s="96" t="s">
        <v>12290</v>
      </c>
      <c r="E40" s="96" t="s">
        <v>5630</v>
      </c>
      <c r="F40" s="95" t="s">
        <v>19181</v>
      </c>
      <c r="G40" s="96" t="s">
        <v>19030</v>
      </c>
      <c r="H40" s="96" t="s">
        <v>19172</v>
      </c>
      <c r="I40" s="96" t="s">
        <v>19419</v>
      </c>
      <c r="J40" s="95" t="s">
        <v>19189</v>
      </c>
      <c r="K40" s="95" t="s">
        <v>19420</v>
      </c>
      <c r="L40" s="95" t="s">
        <v>19420</v>
      </c>
      <c r="M40" s="96" t="s">
        <v>19421</v>
      </c>
      <c r="N40" s="96" t="s">
        <v>5965</v>
      </c>
      <c r="O40" s="97">
        <v>32560</v>
      </c>
      <c r="P40" s="97">
        <v>32560</v>
      </c>
      <c r="Q40" s="97">
        <v>32560</v>
      </c>
      <c r="R40" s="96">
        <v>13369</v>
      </c>
      <c r="S40" s="96">
        <v>36</v>
      </c>
      <c r="T40" s="96" t="s">
        <v>19261</v>
      </c>
      <c r="U40" s="130" t="s">
        <v>19422</v>
      </c>
      <c r="V40" s="131"/>
      <c r="W40" s="131" t="s">
        <v>19423</v>
      </c>
      <c r="X40" s="131" t="s">
        <v>5965</v>
      </c>
      <c r="Y40" s="130" t="s">
        <v>12296</v>
      </c>
    </row>
    <row r="41" spans="1:25" s="87" customFormat="1" x14ac:dyDescent="0.3">
      <c r="A41" s="94" t="str">
        <f t="shared" si="1"/>
        <v>ACHANEY</v>
      </c>
      <c r="B41" s="95" t="s">
        <v>19424</v>
      </c>
      <c r="C41" s="96" t="s">
        <v>19425</v>
      </c>
      <c r="D41" s="96" t="s">
        <v>2574</v>
      </c>
      <c r="E41" s="96" t="s">
        <v>5630</v>
      </c>
      <c r="F41" s="95" t="s">
        <v>19171</v>
      </c>
      <c r="G41" s="96" t="s">
        <v>19029</v>
      </c>
      <c r="H41" s="96" t="s">
        <v>19172</v>
      </c>
      <c r="I41" s="96" t="s">
        <v>19173</v>
      </c>
      <c r="J41" s="95" t="s">
        <v>19174</v>
      </c>
      <c r="K41" s="95" t="s">
        <v>19245</v>
      </c>
      <c r="L41" s="95" t="s">
        <v>19246</v>
      </c>
      <c r="M41" s="96" t="s">
        <v>14665</v>
      </c>
      <c r="N41" s="96" t="s">
        <v>219</v>
      </c>
      <c r="O41" s="97">
        <v>40028</v>
      </c>
      <c r="P41" s="97">
        <v>40028</v>
      </c>
      <c r="Q41" s="97">
        <v>40028</v>
      </c>
      <c r="R41" s="96">
        <v>5901</v>
      </c>
      <c r="S41" s="96">
        <v>16</v>
      </c>
      <c r="T41" s="96" t="s">
        <v>19261</v>
      </c>
      <c r="U41" s="96" t="s">
        <v>19426</v>
      </c>
      <c r="V41" s="96"/>
      <c r="W41" s="96" t="s">
        <v>19427</v>
      </c>
      <c r="X41" s="96" t="s">
        <v>219</v>
      </c>
      <c r="Y41" s="95" t="s">
        <v>12055</v>
      </c>
    </row>
    <row r="42" spans="1:25" s="87" customFormat="1" x14ac:dyDescent="0.3">
      <c r="A42" s="94" t="str">
        <f t="shared" si="1"/>
        <v>achavi0</v>
      </c>
      <c r="B42" s="95" t="s">
        <v>19428</v>
      </c>
      <c r="C42" s="96" t="s">
        <v>19429</v>
      </c>
      <c r="D42" s="96" t="s">
        <v>19430</v>
      </c>
      <c r="E42" s="96" t="s">
        <v>5630</v>
      </c>
      <c r="F42" s="95" t="s">
        <v>19215</v>
      </c>
      <c r="G42" s="96" t="s">
        <v>19033</v>
      </c>
      <c r="H42" s="96" t="s">
        <v>19172</v>
      </c>
      <c r="I42" s="96" t="s">
        <v>19173</v>
      </c>
      <c r="J42" s="95" t="s">
        <v>19174</v>
      </c>
      <c r="K42" s="95" t="s">
        <v>19431</v>
      </c>
      <c r="L42" s="95" t="s">
        <v>19432</v>
      </c>
      <c r="M42" s="96" t="s">
        <v>6264</v>
      </c>
      <c r="N42" s="96" t="s">
        <v>279</v>
      </c>
      <c r="O42" s="97">
        <v>44230</v>
      </c>
      <c r="P42" s="97">
        <v>44230</v>
      </c>
      <c r="Q42" s="97">
        <v>44230</v>
      </c>
      <c r="R42" s="96">
        <v>1699</v>
      </c>
      <c r="S42" s="96">
        <v>4</v>
      </c>
      <c r="T42" s="96" t="s">
        <v>19228</v>
      </c>
      <c r="U42" s="96" t="s">
        <v>19433</v>
      </c>
      <c r="V42" s="96"/>
      <c r="W42" s="96" t="s">
        <v>19434</v>
      </c>
      <c r="X42" s="96" t="s">
        <v>3619</v>
      </c>
      <c r="Y42" s="95" t="s">
        <v>8397</v>
      </c>
    </row>
    <row r="43" spans="1:25" s="87" customFormat="1" x14ac:dyDescent="0.3">
      <c r="A43" s="94" t="str">
        <f t="shared" si="1"/>
        <v>ACHRI10</v>
      </c>
      <c r="B43" s="95" t="s">
        <v>19435</v>
      </c>
      <c r="C43" s="96" t="s">
        <v>19436</v>
      </c>
      <c r="D43" s="96" t="s">
        <v>1439</v>
      </c>
      <c r="E43" s="96" t="s">
        <v>5630</v>
      </c>
      <c r="F43" s="95" t="s">
        <v>19386</v>
      </c>
      <c r="G43" s="96" t="s">
        <v>19387</v>
      </c>
      <c r="H43" s="96" t="s">
        <v>19172</v>
      </c>
      <c r="I43" s="96" t="s">
        <v>19173</v>
      </c>
      <c r="J43" s="95" t="s">
        <v>19189</v>
      </c>
      <c r="K43" s="95" t="s">
        <v>19374</v>
      </c>
      <c r="L43" s="95" t="s">
        <v>19375</v>
      </c>
      <c r="M43" s="96" t="s">
        <v>19376</v>
      </c>
      <c r="N43" s="96" t="s">
        <v>575</v>
      </c>
      <c r="O43" s="97">
        <v>35723</v>
      </c>
      <c r="P43" s="97">
        <v>35723</v>
      </c>
      <c r="Q43" s="97">
        <v>35723</v>
      </c>
      <c r="R43" s="96">
        <v>10206</v>
      </c>
      <c r="S43" s="96">
        <v>27</v>
      </c>
      <c r="T43" s="96" t="s">
        <v>19261</v>
      </c>
      <c r="U43" s="96" t="s">
        <v>19437</v>
      </c>
      <c r="V43" s="96"/>
      <c r="W43" s="96" t="s">
        <v>1443</v>
      </c>
      <c r="X43" s="96" t="s">
        <v>575</v>
      </c>
      <c r="Y43" s="95" t="s">
        <v>13702</v>
      </c>
    </row>
    <row r="44" spans="1:25" s="87" customFormat="1" x14ac:dyDescent="0.3">
      <c r="A44" s="94" t="str">
        <f t="shared" si="1"/>
        <v>aclark</v>
      </c>
      <c r="B44" s="95" t="s">
        <v>19438</v>
      </c>
      <c r="C44" s="96" t="s">
        <v>19439</v>
      </c>
      <c r="D44" s="96" t="s">
        <v>19440</v>
      </c>
      <c r="E44" s="96" t="s">
        <v>5630</v>
      </c>
      <c r="F44" s="95" t="s">
        <v>19171</v>
      </c>
      <c r="G44" s="96" t="s">
        <v>19029</v>
      </c>
      <c r="H44" s="96" t="s">
        <v>19172</v>
      </c>
      <c r="I44" s="96" t="s">
        <v>19173</v>
      </c>
      <c r="J44" s="95" t="s">
        <v>19174</v>
      </c>
      <c r="K44" s="95" t="s">
        <v>19401</v>
      </c>
      <c r="L44" s="95" t="s">
        <v>17382</v>
      </c>
      <c r="M44" s="96" t="s">
        <v>8645</v>
      </c>
      <c r="N44" s="96" t="s">
        <v>407</v>
      </c>
      <c r="O44" s="97">
        <v>45837</v>
      </c>
      <c r="P44" s="97">
        <v>45837</v>
      </c>
      <c r="Q44" s="97">
        <v>45837</v>
      </c>
      <c r="R44" s="96">
        <v>92</v>
      </c>
      <c r="S44" s="96">
        <v>0</v>
      </c>
      <c r="T44" s="96" t="s">
        <v>19193</v>
      </c>
      <c r="U44" s="96" t="s">
        <v>19441</v>
      </c>
      <c r="V44" s="96"/>
      <c r="W44" s="96" t="s">
        <v>19442</v>
      </c>
      <c r="X44" s="96" t="s">
        <v>407</v>
      </c>
      <c r="Y44" s="95" t="s">
        <v>19443</v>
      </c>
    </row>
    <row r="45" spans="1:25" s="87" customFormat="1" x14ac:dyDescent="0.3">
      <c r="A45" s="94" t="str">
        <f t="shared" si="1"/>
        <v>aclayto</v>
      </c>
      <c r="B45" s="95" t="s">
        <v>19444</v>
      </c>
      <c r="C45" s="96" t="s">
        <v>19445</v>
      </c>
      <c r="D45" s="96" t="s">
        <v>19446</v>
      </c>
      <c r="E45" s="96" t="s">
        <v>19170</v>
      </c>
      <c r="F45" s="95" t="s">
        <v>19215</v>
      </c>
      <c r="G45" s="96" t="s">
        <v>19033</v>
      </c>
      <c r="H45" s="96" t="s">
        <v>19172</v>
      </c>
      <c r="I45" s="96" t="s">
        <v>19173</v>
      </c>
      <c r="J45" s="95" t="s">
        <v>19189</v>
      </c>
      <c r="K45" s="95" t="s">
        <v>19333</v>
      </c>
      <c r="L45" s="95" t="s">
        <v>19447</v>
      </c>
      <c r="M45" s="96" t="s">
        <v>9382</v>
      </c>
      <c r="N45" s="96" t="s">
        <v>366</v>
      </c>
      <c r="O45" s="97">
        <v>45872</v>
      </c>
      <c r="P45" s="97">
        <v>45872</v>
      </c>
      <c r="Q45" s="97">
        <v>45872</v>
      </c>
      <c r="R45" s="96">
        <v>57</v>
      </c>
      <c r="S45" s="96">
        <v>0</v>
      </c>
      <c r="T45" s="96" t="s">
        <v>19448</v>
      </c>
      <c r="U45" s="96" t="s">
        <v>19449</v>
      </c>
      <c r="V45" s="96"/>
      <c r="W45" s="96" t="s">
        <v>19450</v>
      </c>
      <c r="X45" s="96" t="s">
        <v>407</v>
      </c>
      <c r="Y45" s="95" t="s">
        <v>19451</v>
      </c>
    </row>
    <row r="46" spans="1:25" s="87" customFormat="1" x14ac:dyDescent="0.3">
      <c r="A46" s="94" t="str">
        <f t="shared" si="1"/>
        <v>acobb</v>
      </c>
      <c r="B46" s="95" t="s">
        <v>19452</v>
      </c>
      <c r="C46" s="96" t="s">
        <v>19453</v>
      </c>
      <c r="D46" s="96" t="s">
        <v>19454</v>
      </c>
      <c r="E46" s="96" t="s">
        <v>19036</v>
      </c>
      <c r="F46" s="95" t="s">
        <v>19181</v>
      </c>
      <c r="G46" s="96" t="s">
        <v>19030</v>
      </c>
      <c r="H46" s="96" t="s">
        <v>19172</v>
      </c>
      <c r="I46" s="96" t="s">
        <v>19173</v>
      </c>
      <c r="J46" s="95" t="s">
        <v>19174</v>
      </c>
      <c r="K46" s="95" t="s">
        <v>19455</v>
      </c>
      <c r="L46" s="95" t="s">
        <v>19456</v>
      </c>
      <c r="M46" s="96" t="s">
        <v>19457</v>
      </c>
      <c r="N46" s="96" t="s">
        <v>2504</v>
      </c>
      <c r="O46" s="97">
        <v>44560</v>
      </c>
      <c r="P46" s="97">
        <v>44560</v>
      </c>
      <c r="Q46" s="97">
        <v>44560</v>
      </c>
      <c r="R46" s="96">
        <v>1369</v>
      </c>
      <c r="S46" s="96">
        <v>3</v>
      </c>
      <c r="T46" s="96" t="s">
        <v>19228</v>
      </c>
      <c r="U46" s="96" t="s">
        <v>19458</v>
      </c>
      <c r="V46" s="96"/>
      <c r="W46" s="96" t="s">
        <v>19459</v>
      </c>
      <c r="X46" s="96" t="s">
        <v>2504</v>
      </c>
      <c r="Y46" s="95" t="s">
        <v>11821</v>
      </c>
    </row>
    <row r="47" spans="1:25" s="87" customFormat="1" x14ac:dyDescent="0.3">
      <c r="A47" s="94" t="str">
        <f t="shared" si="1"/>
        <v>acolind</v>
      </c>
      <c r="B47" s="95" t="s">
        <v>19460</v>
      </c>
      <c r="C47" s="96" t="s">
        <v>19461</v>
      </c>
      <c r="D47" s="96" t="s">
        <v>19462</v>
      </c>
      <c r="E47" s="96" t="s">
        <v>5630</v>
      </c>
      <c r="F47" s="95" t="s">
        <v>19171</v>
      </c>
      <c r="G47" s="96" t="s">
        <v>19029</v>
      </c>
      <c r="H47" s="96" t="s">
        <v>19172</v>
      </c>
      <c r="I47" s="96" t="s">
        <v>19173</v>
      </c>
      <c r="J47" s="95" t="s">
        <v>19189</v>
      </c>
      <c r="K47" s="95" t="s">
        <v>19415</v>
      </c>
      <c r="L47" s="95" t="s">
        <v>6684</v>
      </c>
      <c r="M47" s="96" t="s">
        <v>19416</v>
      </c>
      <c r="N47" s="96" t="s">
        <v>318</v>
      </c>
      <c r="O47" s="97">
        <v>44327</v>
      </c>
      <c r="P47" s="97">
        <v>44478</v>
      </c>
      <c r="Q47" s="97">
        <v>44327</v>
      </c>
      <c r="R47" s="96">
        <v>1602</v>
      </c>
      <c r="S47" s="96">
        <v>4</v>
      </c>
      <c r="T47" s="96" t="s">
        <v>19228</v>
      </c>
      <c r="U47" s="96" t="s">
        <v>19463</v>
      </c>
      <c r="V47" s="96"/>
      <c r="W47" s="96" t="s">
        <v>4393</v>
      </c>
      <c r="X47" s="96" t="s">
        <v>318</v>
      </c>
      <c r="Y47" s="95" t="s">
        <v>7341</v>
      </c>
    </row>
    <row r="48" spans="1:25" s="87" customFormat="1" x14ac:dyDescent="0.3">
      <c r="A48" s="94" t="str">
        <f t="shared" si="1"/>
        <v>acook14</v>
      </c>
      <c r="B48" s="95" t="s">
        <v>19464</v>
      </c>
      <c r="C48" s="96" t="s">
        <v>19465</v>
      </c>
      <c r="D48" s="96" t="s">
        <v>19466</v>
      </c>
      <c r="E48" s="96" t="s">
        <v>5630</v>
      </c>
      <c r="F48" s="95" t="s">
        <v>19285</v>
      </c>
      <c r="G48" s="96" t="s">
        <v>19028</v>
      </c>
      <c r="H48" s="96" t="s">
        <v>19172</v>
      </c>
      <c r="I48" s="96" t="s">
        <v>19173</v>
      </c>
      <c r="J48" s="95" t="s">
        <v>19189</v>
      </c>
      <c r="K48" s="95" t="s">
        <v>19333</v>
      </c>
      <c r="L48" s="95" t="s">
        <v>19467</v>
      </c>
      <c r="M48" s="96" t="s">
        <v>9084</v>
      </c>
      <c r="N48" s="96" t="s">
        <v>260</v>
      </c>
      <c r="O48" s="97">
        <v>42093</v>
      </c>
      <c r="P48" s="97">
        <v>42093</v>
      </c>
      <c r="Q48" s="97">
        <v>42093</v>
      </c>
      <c r="R48" s="96">
        <v>3836</v>
      </c>
      <c r="S48" s="96">
        <v>10</v>
      </c>
      <c r="T48" s="96" t="s">
        <v>19247</v>
      </c>
      <c r="U48" s="96" t="s">
        <v>19468</v>
      </c>
      <c r="V48" s="96"/>
      <c r="W48" s="96" t="s">
        <v>10501</v>
      </c>
      <c r="X48" s="96" t="s">
        <v>366</v>
      </c>
      <c r="Y48" s="95" t="s">
        <v>9573</v>
      </c>
    </row>
    <row r="49" spans="1:25" s="87" customFormat="1" x14ac:dyDescent="0.3">
      <c r="A49" s="94" t="str">
        <f t="shared" si="1"/>
        <v>ACORRE</v>
      </c>
      <c r="B49" s="95" t="s">
        <v>19469</v>
      </c>
      <c r="C49" s="96" t="s">
        <v>19470</v>
      </c>
      <c r="D49" s="96" t="s">
        <v>6347</v>
      </c>
      <c r="E49" s="96" t="s">
        <v>5630</v>
      </c>
      <c r="F49" s="95" t="s">
        <v>19285</v>
      </c>
      <c r="G49" s="96" t="s">
        <v>19028</v>
      </c>
      <c r="H49" s="96" t="s">
        <v>19172</v>
      </c>
      <c r="I49" s="96" t="s">
        <v>19173</v>
      </c>
      <c r="J49" s="95" t="s">
        <v>19189</v>
      </c>
      <c r="K49" s="95" t="s">
        <v>19471</v>
      </c>
      <c r="L49" s="95" t="s">
        <v>14086</v>
      </c>
      <c r="M49" s="96" t="s">
        <v>19472</v>
      </c>
      <c r="N49" s="96" t="s">
        <v>435</v>
      </c>
      <c r="O49" s="97">
        <v>33122</v>
      </c>
      <c r="P49" s="97">
        <v>33122</v>
      </c>
      <c r="Q49" s="97">
        <v>33122</v>
      </c>
      <c r="R49" s="96">
        <v>12807</v>
      </c>
      <c r="S49" s="96">
        <v>35</v>
      </c>
      <c r="T49" s="96" t="s">
        <v>19261</v>
      </c>
      <c r="U49" s="96" t="s">
        <v>17135</v>
      </c>
      <c r="V49" s="96"/>
      <c r="W49" s="96" t="s">
        <v>17136</v>
      </c>
      <c r="X49" s="96" t="s">
        <v>435</v>
      </c>
      <c r="Y49" s="95" t="s">
        <v>17137</v>
      </c>
    </row>
    <row r="50" spans="1:25" s="87" customFormat="1" x14ac:dyDescent="0.3">
      <c r="A50" s="94" t="str">
        <f t="shared" si="1"/>
        <v>acovas</v>
      </c>
      <c r="B50" s="95" t="s">
        <v>19473</v>
      </c>
      <c r="C50" s="96" t="s">
        <v>19474</v>
      </c>
      <c r="D50" s="96" t="s">
        <v>19475</v>
      </c>
      <c r="E50" s="96" t="s">
        <v>5630</v>
      </c>
      <c r="F50" s="95" t="s">
        <v>19181</v>
      </c>
      <c r="G50" s="96" t="s">
        <v>19030</v>
      </c>
      <c r="H50" s="96" t="s">
        <v>19172</v>
      </c>
      <c r="I50" s="96" t="s">
        <v>19173</v>
      </c>
      <c r="J50" s="95" t="s">
        <v>19189</v>
      </c>
      <c r="K50" s="95" t="s">
        <v>19333</v>
      </c>
      <c r="L50" s="95" t="s">
        <v>19467</v>
      </c>
      <c r="M50" s="96" t="s">
        <v>9084</v>
      </c>
      <c r="N50" s="96" t="s">
        <v>260</v>
      </c>
      <c r="O50" s="97">
        <v>44425</v>
      </c>
      <c r="P50" s="97">
        <v>44425</v>
      </c>
      <c r="Q50" s="97">
        <v>44425</v>
      </c>
      <c r="R50" s="96">
        <v>1504</v>
      </c>
      <c r="S50" s="96">
        <v>4</v>
      </c>
      <c r="T50" s="96" t="s">
        <v>19228</v>
      </c>
      <c r="U50" s="96" t="s">
        <v>19476</v>
      </c>
      <c r="V50" s="96"/>
      <c r="W50" s="96" t="s">
        <v>19477</v>
      </c>
      <c r="X50" s="96" t="s">
        <v>260</v>
      </c>
      <c r="Y50" s="95" t="s">
        <v>11286</v>
      </c>
    </row>
    <row r="51" spans="1:25" s="87" customFormat="1" x14ac:dyDescent="0.3">
      <c r="A51" s="94" t="str">
        <f t="shared" si="1"/>
        <v>ACRUZ48</v>
      </c>
      <c r="B51" s="95" t="s">
        <v>19478</v>
      </c>
      <c r="C51" s="96" t="s">
        <v>19479</v>
      </c>
      <c r="D51" s="96" t="s">
        <v>17087</v>
      </c>
      <c r="E51" s="96" t="s">
        <v>5630</v>
      </c>
      <c r="F51" s="95" t="s">
        <v>19480</v>
      </c>
      <c r="G51" s="96" t="s">
        <v>19040</v>
      </c>
      <c r="H51" s="96" t="s">
        <v>19172</v>
      </c>
      <c r="I51" s="96" t="s">
        <v>19419</v>
      </c>
      <c r="J51" s="95" t="s">
        <v>19189</v>
      </c>
      <c r="K51" s="95" t="s">
        <v>19420</v>
      </c>
      <c r="L51" s="95" t="s">
        <v>19420</v>
      </c>
      <c r="M51" s="96" t="s">
        <v>19421</v>
      </c>
      <c r="N51" s="96" t="s">
        <v>5965</v>
      </c>
      <c r="O51" s="97">
        <v>38230</v>
      </c>
      <c r="P51" s="97">
        <v>38230</v>
      </c>
      <c r="Q51" s="97">
        <v>38230</v>
      </c>
      <c r="R51" s="96">
        <v>7699</v>
      </c>
      <c r="S51" s="96">
        <v>21</v>
      </c>
      <c r="T51" s="96" t="s">
        <v>19261</v>
      </c>
      <c r="U51" s="96" t="s">
        <v>19481</v>
      </c>
      <c r="V51" s="96"/>
      <c r="W51" s="96" t="s">
        <v>19482</v>
      </c>
      <c r="X51" s="96" t="s">
        <v>5965</v>
      </c>
      <c r="Y51" s="95" t="s">
        <v>19483</v>
      </c>
    </row>
    <row r="52" spans="1:25" s="87" customFormat="1" x14ac:dyDescent="0.3">
      <c r="A52" s="94" t="str">
        <f t="shared" si="1"/>
        <v>adavalo</v>
      </c>
      <c r="B52" s="95" t="s">
        <v>19484</v>
      </c>
      <c r="C52" s="96" t="s">
        <v>19485</v>
      </c>
      <c r="D52" s="96" t="s">
        <v>19486</v>
      </c>
      <c r="E52" s="96" t="s">
        <v>5630</v>
      </c>
      <c r="F52" s="95" t="s">
        <v>19236</v>
      </c>
      <c r="G52" s="96" t="s">
        <v>19032</v>
      </c>
      <c r="H52" s="96" t="s">
        <v>19227</v>
      </c>
      <c r="I52" s="96" t="s">
        <v>19173</v>
      </c>
      <c r="J52" s="95" t="s">
        <v>19174</v>
      </c>
      <c r="K52" s="95" t="s">
        <v>19216</v>
      </c>
      <c r="L52" s="95" t="s">
        <v>19237</v>
      </c>
      <c r="M52" s="96" t="s">
        <v>19238</v>
      </c>
      <c r="N52" s="96" t="s">
        <v>250</v>
      </c>
      <c r="O52" s="97">
        <v>44279</v>
      </c>
      <c r="P52" s="97">
        <v>44279</v>
      </c>
      <c r="Q52" s="97">
        <v>44279</v>
      </c>
      <c r="R52" s="96">
        <v>1650</v>
      </c>
      <c r="S52" s="96">
        <v>4</v>
      </c>
      <c r="T52" s="96" t="s">
        <v>19228</v>
      </c>
      <c r="U52" s="96" t="s">
        <v>19487</v>
      </c>
      <c r="V52" s="96"/>
      <c r="W52" s="96" t="s">
        <v>19488</v>
      </c>
      <c r="X52" s="96" t="s">
        <v>250</v>
      </c>
      <c r="Y52" s="95" t="s">
        <v>12322</v>
      </c>
    </row>
    <row r="53" spans="1:25" s="87" customFormat="1" x14ac:dyDescent="0.3">
      <c r="A53" s="94" t="str">
        <f t="shared" si="1"/>
        <v>adavis4</v>
      </c>
      <c r="B53" s="95" t="s">
        <v>19489</v>
      </c>
      <c r="C53" s="96" t="s">
        <v>19490</v>
      </c>
      <c r="D53" s="96" t="s">
        <v>19491</v>
      </c>
      <c r="E53" s="96" t="s">
        <v>19170</v>
      </c>
      <c r="F53" s="95" t="s">
        <v>19372</v>
      </c>
      <c r="G53" s="96" t="s">
        <v>19373</v>
      </c>
      <c r="H53" s="96" t="s">
        <v>19172</v>
      </c>
      <c r="I53" s="96" t="s">
        <v>19173</v>
      </c>
      <c r="J53" s="95" t="s">
        <v>19189</v>
      </c>
      <c r="K53" s="95" t="s">
        <v>19374</v>
      </c>
      <c r="L53" s="95" t="s">
        <v>19492</v>
      </c>
      <c r="M53" s="96" t="s">
        <v>19493</v>
      </c>
      <c r="N53" s="96" t="s">
        <v>268</v>
      </c>
      <c r="O53" s="97">
        <v>45879</v>
      </c>
      <c r="P53" s="97">
        <v>45879</v>
      </c>
      <c r="Q53" s="97">
        <v>45879</v>
      </c>
      <c r="R53" s="96">
        <v>50</v>
      </c>
      <c r="S53" s="96">
        <v>0</v>
      </c>
      <c r="T53" s="96" t="s">
        <v>19448</v>
      </c>
      <c r="U53" s="96" t="s">
        <v>19494</v>
      </c>
      <c r="V53" s="96" t="s">
        <v>19495</v>
      </c>
      <c r="W53" s="96" t="s">
        <v>19496</v>
      </c>
      <c r="X53" s="96" t="s">
        <v>268</v>
      </c>
      <c r="Y53" s="95" t="s">
        <v>19497</v>
      </c>
    </row>
    <row r="54" spans="1:25" s="87" customFormat="1" x14ac:dyDescent="0.3">
      <c r="A54" s="94" t="str">
        <f t="shared" si="1"/>
        <v>adeguz0</v>
      </c>
      <c r="B54" s="95" t="s">
        <v>19498</v>
      </c>
      <c r="C54" s="96" t="s">
        <v>19499</v>
      </c>
      <c r="D54" s="96" t="s">
        <v>19500</v>
      </c>
      <c r="E54" s="96" t="s">
        <v>5630</v>
      </c>
      <c r="F54" s="95" t="s">
        <v>19181</v>
      </c>
      <c r="G54" s="96" t="s">
        <v>19030</v>
      </c>
      <c r="H54" s="96" t="s">
        <v>19172</v>
      </c>
      <c r="I54" s="96" t="s">
        <v>19173</v>
      </c>
      <c r="J54" s="95" t="s">
        <v>19174</v>
      </c>
      <c r="K54" s="95" t="s">
        <v>19175</v>
      </c>
      <c r="L54" s="95" t="s">
        <v>16610</v>
      </c>
      <c r="M54" s="96" t="s">
        <v>9597</v>
      </c>
      <c r="N54" s="96" t="s">
        <v>219</v>
      </c>
      <c r="O54" s="97">
        <v>42291</v>
      </c>
      <c r="P54" s="97">
        <v>42291</v>
      </c>
      <c r="Q54" s="97">
        <v>42291</v>
      </c>
      <c r="R54" s="96">
        <v>3638</v>
      </c>
      <c r="S54" s="96">
        <v>9</v>
      </c>
      <c r="T54" s="96" t="s">
        <v>19247</v>
      </c>
      <c r="U54" s="96" t="s">
        <v>19501</v>
      </c>
      <c r="V54" s="96"/>
      <c r="W54" s="96" t="s">
        <v>19502</v>
      </c>
      <c r="X54" s="96" t="s">
        <v>219</v>
      </c>
      <c r="Y54" s="95" t="s">
        <v>19503</v>
      </c>
    </row>
    <row r="55" spans="1:25" s="87" customFormat="1" x14ac:dyDescent="0.3">
      <c r="A55" s="94" t="str">
        <f t="shared" si="1"/>
        <v>adelac1</v>
      </c>
      <c r="B55" s="95" t="s">
        <v>19504</v>
      </c>
      <c r="C55" s="96" t="s">
        <v>19505</v>
      </c>
      <c r="D55" s="96" t="s">
        <v>19506</v>
      </c>
      <c r="E55" s="96" t="s">
        <v>5630</v>
      </c>
      <c r="F55" s="95" t="s">
        <v>19171</v>
      </c>
      <c r="G55" s="96" t="s">
        <v>19029</v>
      </c>
      <c r="H55" s="96" t="s">
        <v>19172</v>
      </c>
      <c r="I55" s="96" t="s">
        <v>19173</v>
      </c>
      <c r="J55" s="95" t="s">
        <v>19174</v>
      </c>
      <c r="K55" s="95" t="s">
        <v>19175</v>
      </c>
      <c r="L55" s="95" t="s">
        <v>16610</v>
      </c>
      <c r="M55" s="96" t="s">
        <v>9597</v>
      </c>
      <c r="N55" s="96" t="s">
        <v>219</v>
      </c>
      <c r="O55" s="97">
        <v>43257</v>
      </c>
      <c r="P55" s="97">
        <v>43257</v>
      </c>
      <c r="Q55" s="97">
        <v>43257</v>
      </c>
      <c r="R55" s="96">
        <v>2672</v>
      </c>
      <c r="S55" s="96">
        <v>7</v>
      </c>
      <c r="T55" s="96" t="s">
        <v>19247</v>
      </c>
      <c r="U55" s="96" t="s">
        <v>19507</v>
      </c>
      <c r="V55" s="96"/>
      <c r="W55" s="96" t="s">
        <v>19508</v>
      </c>
      <c r="X55" s="96" t="s">
        <v>219</v>
      </c>
      <c r="Y55" s="95" t="s">
        <v>19509</v>
      </c>
    </row>
    <row r="56" spans="1:25" s="87" customFormat="1" x14ac:dyDescent="0.3">
      <c r="A56" s="94" t="str">
        <f t="shared" si="1"/>
        <v>adelafu</v>
      </c>
      <c r="B56" s="95" t="s">
        <v>19510</v>
      </c>
      <c r="C56" s="96" t="s">
        <v>19511</v>
      </c>
      <c r="D56" s="96" t="s">
        <v>19512</v>
      </c>
      <c r="E56" s="96" t="s">
        <v>5630</v>
      </c>
      <c r="F56" s="95" t="s">
        <v>19236</v>
      </c>
      <c r="G56" s="96" t="s">
        <v>19032</v>
      </c>
      <c r="H56" s="96" t="s">
        <v>19227</v>
      </c>
      <c r="I56" s="96" t="s">
        <v>19173</v>
      </c>
      <c r="J56" s="95" t="s">
        <v>19174</v>
      </c>
      <c r="K56" s="95" t="s">
        <v>19309</v>
      </c>
      <c r="L56" s="95" t="s">
        <v>19513</v>
      </c>
      <c r="M56" s="96" t="s">
        <v>6528</v>
      </c>
      <c r="N56" s="96" t="s">
        <v>219</v>
      </c>
      <c r="O56" s="97">
        <v>45410</v>
      </c>
      <c r="P56" s="97">
        <v>45410</v>
      </c>
      <c r="Q56" s="97">
        <v>45410</v>
      </c>
      <c r="R56" s="96">
        <v>519</v>
      </c>
      <c r="S56" s="96">
        <v>1</v>
      </c>
      <c r="T56" s="96" t="s">
        <v>19209</v>
      </c>
      <c r="U56" s="96" t="s">
        <v>19514</v>
      </c>
      <c r="V56" s="96">
        <v>205</v>
      </c>
      <c r="W56" s="96" t="s">
        <v>2457</v>
      </c>
      <c r="X56" s="96" t="s">
        <v>219</v>
      </c>
      <c r="Y56" s="95" t="s">
        <v>19515</v>
      </c>
    </row>
    <row r="57" spans="1:25" s="87" customFormat="1" x14ac:dyDescent="0.3">
      <c r="A57" s="94" t="str">
        <f t="shared" si="1"/>
        <v>ADEVENT</v>
      </c>
      <c r="B57" s="95" t="s">
        <v>19516</v>
      </c>
      <c r="C57" s="96" t="s">
        <v>19517</v>
      </c>
      <c r="D57" s="96" t="s">
        <v>3652</v>
      </c>
      <c r="E57" s="96" t="s">
        <v>5630</v>
      </c>
      <c r="F57" s="95" t="s">
        <v>19181</v>
      </c>
      <c r="G57" s="96" t="s">
        <v>19030</v>
      </c>
      <c r="H57" s="96" t="s">
        <v>19172</v>
      </c>
      <c r="I57" s="96" t="s">
        <v>19173</v>
      </c>
      <c r="J57" s="95" t="s">
        <v>19174</v>
      </c>
      <c r="K57" s="95" t="s">
        <v>19175</v>
      </c>
      <c r="L57" s="95" t="s">
        <v>16610</v>
      </c>
      <c r="M57" s="96" t="s">
        <v>9597</v>
      </c>
      <c r="N57" s="96" t="s">
        <v>219</v>
      </c>
      <c r="O57" s="97">
        <v>40283</v>
      </c>
      <c r="P57" s="97">
        <v>40850</v>
      </c>
      <c r="Q57" s="97">
        <v>40283</v>
      </c>
      <c r="R57" s="96">
        <v>5646</v>
      </c>
      <c r="S57" s="96">
        <v>15</v>
      </c>
      <c r="T57" s="96" t="s">
        <v>19247</v>
      </c>
      <c r="U57" s="96" t="s">
        <v>19518</v>
      </c>
      <c r="V57" s="96"/>
      <c r="W57" s="96" t="s">
        <v>6892</v>
      </c>
      <c r="X57" s="96" t="s">
        <v>219</v>
      </c>
      <c r="Y57" s="95" t="s">
        <v>6893</v>
      </c>
    </row>
    <row r="58" spans="1:25" s="87" customFormat="1" x14ac:dyDescent="0.3">
      <c r="A58" s="94" t="str">
        <f t="shared" si="1"/>
        <v>adiaz2</v>
      </c>
      <c r="B58" s="95" t="s">
        <v>19519</v>
      </c>
      <c r="C58" s="96" t="s">
        <v>19520</v>
      </c>
      <c r="D58" s="96" t="s">
        <v>19521</v>
      </c>
      <c r="E58" s="96" t="s">
        <v>5630</v>
      </c>
      <c r="F58" s="95" t="s">
        <v>19181</v>
      </c>
      <c r="G58" s="96" t="s">
        <v>19030</v>
      </c>
      <c r="H58" s="96" t="s">
        <v>19172</v>
      </c>
      <c r="I58" s="96" t="s">
        <v>19173</v>
      </c>
      <c r="J58" s="95" t="s">
        <v>19174</v>
      </c>
      <c r="K58" s="95" t="s">
        <v>19522</v>
      </c>
      <c r="L58" s="95" t="s">
        <v>19523</v>
      </c>
      <c r="M58" s="96" t="s">
        <v>7156</v>
      </c>
      <c r="N58" s="96" t="s">
        <v>773</v>
      </c>
      <c r="O58" s="97">
        <v>44427</v>
      </c>
      <c r="P58" s="97">
        <v>44427</v>
      </c>
      <c r="Q58" s="97">
        <v>44427</v>
      </c>
      <c r="R58" s="96">
        <v>1502</v>
      </c>
      <c r="S58" s="96">
        <v>4</v>
      </c>
      <c r="T58" s="96" t="s">
        <v>19228</v>
      </c>
      <c r="U58" s="96" t="s">
        <v>19524</v>
      </c>
      <c r="V58" s="96"/>
      <c r="W58" s="96" t="s">
        <v>19525</v>
      </c>
      <c r="X58" s="96" t="s">
        <v>773</v>
      </c>
      <c r="Y58" s="95" t="s">
        <v>19526</v>
      </c>
    </row>
    <row r="59" spans="1:25" s="87" customFormat="1" x14ac:dyDescent="0.3">
      <c r="A59" s="94" t="str">
        <f t="shared" si="1"/>
        <v>ADITTA1</v>
      </c>
      <c r="B59" s="95" t="s">
        <v>19527</v>
      </c>
      <c r="C59" s="96" t="s">
        <v>19528</v>
      </c>
      <c r="D59" s="96" t="s">
        <v>2378</v>
      </c>
      <c r="E59" s="96" t="s">
        <v>19036</v>
      </c>
      <c r="F59" s="95" t="s">
        <v>19181</v>
      </c>
      <c r="G59" s="96" t="s">
        <v>19030</v>
      </c>
      <c r="H59" s="96" t="s">
        <v>19172</v>
      </c>
      <c r="I59" s="96" t="s">
        <v>19173</v>
      </c>
      <c r="J59" s="95" t="s">
        <v>19189</v>
      </c>
      <c r="K59" s="95" t="s">
        <v>19294</v>
      </c>
      <c r="L59" s="95" t="s">
        <v>19295</v>
      </c>
      <c r="M59" s="96" t="s">
        <v>19296</v>
      </c>
      <c r="N59" s="96" t="s">
        <v>541</v>
      </c>
      <c r="O59" s="97">
        <v>35898</v>
      </c>
      <c r="P59" s="97">
        <v>35898</v>
      </c>
      <c r="Q59" s="97">
        <v>35898</v>
      </c>
      <c r="R59" s="96">
        <v>10031</v>
      </c>
      <c r="S59" s="96">
        <v>27</v>
      </c>
      <c r="T59" s="96" t="s">
        <v>19261</v>
      </c>
      <c r="U59" s="96" t="s">
        <v>19529</v>
      </c>
      <c r="V59" s="96"/>
      <c r="W59" s="96" t="s">
        <v>2382</v>
      </c>
      <c r="X59" s="96" t="s">
        <v>541</v>
      </c>
      <c r="Y59" s="95" t="s">
        <v>13709</v>
      </c>
    </row>
    <row r="60" spans="1:25" s="87" customFormat="1" x14ac:dyDescent="0.3">
      <c r="A60" s="94" t="str">
        <f t="shared" si="1"/>
        <v>ADORSE3</v>
      </c>
      <c r="B60" s="95" t="s">
        <v>19530</v>
      </c>
      <c r="C60" s="96" t="s">
        <v>19531</v>
      </c>
      <c r="D60" s="96" t="s">
        <v>19532</v>
      </c>
      <c r="E60" s="96" t="s">
        <v>19036</v>
      </c>
      <c r="F60" s="95" t="s">
        <v>19171</v>
      </c>
      <c r="G60" s="96" t="s">
        <v>19029</v>
      </c>
      <c r="H60" s="96" t="s">
        <v>19172</v>
      </c>
      <c r="I60" s="96" t="s">
        <v>19173</v>
      </c>
      <c r="J60" s="95" t="s">
        <v>19189</v>
      </c>
      <c r="K60" s="95" t="s">
        <v>19190</v>
      </c>
      <c r="L60" s="95" t="s">
        <v>19533</v>
      </c>
      <c r="M60" s="96" t="s">
        <v>19192</v>
      </c>
      <c r="N60" s="96" t="s">
        <v>297</v>
      </c>
      <c r="O60" s="97">
        <v>32028</v>
      </c>
      <c r="P60" s="97">
        <v>32028</v>
      </c>
      <c r="Q60" s="97">
        <v>32028</v>
      </c>
      <c r="R60" s="96">
        <v>13901</v>
      </c>
      <c r="S60" s="96">
        <v>38</v>
      </c>
      <c r="T60" s="96" t="s">
        <v>19261</v>
      </c>
      <c r="U60" s="96" t="s">
        <v>19534</v>
      </c>
      <c r="V60" s="96"/>
      <c r="W60" s="96" t="s">
        <v>19535</v>
      </c>
      <c r="X60" s="96" t="s">
        <v>297</v>
      </c>
      <c r="Y60" s="95" t="s">
        <v>19536</v>
      </c>
    </row>
    <row r="61" spans="1:25" s="87" customFormat="1" x14ac:dyDescent="0.3">
      <c r="A61" s="94" t="str">
        <f t="shared" si="1"/>
        <v>adougla</v>
      </c>
      <c r="B61" s="95" t="s">
        <v>19537</v>
      </c>
      <c r="C61" s="96" t="s">
        <v>19538</v>
      </c>
      <c r="D61" s="96" t="s">
        <v>19539</v>
      </c>
      <c r="E61" s="96" t="s">
        <v>19170</v>
      </c>
      <c r="F61" s="95" t="s">
        <v>19171</v>
      </c>
      <c r="G61" s="96" t="s">
        <v>19029</v>
      </c>
      <c r="H61" s="96" t="s">
        <v>19172</v>
      </c>
      <c r="I61" s="96" t="s">
        <v>19173</v>
      </c>
      <c r="J61" s="95" t="s">
        <v>19174</v>
      </c>
      <c r="K61" s="95" t="s">
        <v>19455</v>
      </c>
      <c r="L61" s="95" t="s">
        <v>19456</v>
      </c>
      <c r="M61" s="96" t="s">
        <v>19457</v>
      </c>
      <c r="N61" s="96" t="s">
        <v>2504</v>
      </c>
      <c r="O61" s="97">
        <v>45662</v>
      </c>
      <c r="P61" s="97">
        <v>45662</v>
      </c>
      <c r="Q61" s="97">
        <v>45662</v>
      </c>
      <c r="R61" s="96">
        <v>267</v>
      </c>
      <c r="S61" s="96">
        <v>0</v>
      </c>
      <c r="T61" s="96" t="s">
        <v>19176</v>
      </c>
      <c r="U61" s="96" t="s">
        <v>19540</v>
      </c>
      <c r="V61" s="96" t="s">
        <v>19541</v>
      </c>
      <c r="W61" s="96" t="s">
        <v>19542</v>
      </c>
      <c r="X61" s="96" t="s">
        <v>2504</v>
      </c>
      <c r="Y61" s="95" t="s">
        <v>19543</v>
      </c>
    </row>
    <row r="62" spans="1:25" s="87" customFormat="1" x14ac:dyDescent="0.3">
      <c r="A62" s="94" t="str">
        <f t="shared" si="1"/>
        <v>aekwelu</v>
      </c>
      <c r="B62" s="95" t="s">
        <v>19544</v>
      </c>
      <c r="C62" s="96" t="s">
        <v>19545</v>
      </c>
      <c r="D62" s="96" t="s">
        <v>19546</v>
      </c>
      <c r="E62" s="96" t="s">
        <v>19170</v>
      </c>
      <c r="F62" s="95" t="s">
        <v>19181</v>
      </c>
      <c r="G62" s="96" t="s">
        <v>19030</v>
      </c>
      <c r="H62" s="96" t="s">
        <v>19172</v>
      </c>
      <c r="I62" s="96" t="s">
        <v>19173</v>
      </c>
      <c r="J62" s="95" t="s">
        <v>19174</v>
      </c>
      <c r="K62" s="95" t="s">
        <v>19258</v>
      </c>
      <c r="L62" s="95" t="s">
        <v>19259</v>
      </c>
      <c r="M62" s="96" t="s">
        <v>19260</v>
      </c>
      <c r="N62" s="96" t="s">
        <v>279</v>
      </c>
      <c r="O62" s="97">
        <v>41386</v>
      </c>
      <c r="P62" s="97">
        <v>41386</v>
      </c>
      <c r="Q62" s="97">
        <v>41386</v>
      </c>
      <c r="R62" s="96">
        <v>4543</v>
      </c>
      <c r="S62" s="96">
        <v>12</v>
      </c>
      <c r="T62" s="96" t="s">
        <v>19247</v>
      </c>
      <c r="U62" s="96" t="s">
        <v>19547</v>
      </c>
      <c r="V62" s="96"/>
      <c r="W62" s="96" t="s">
        <v>9461</v>
      </c>
      <c r="X62" s="96" t="s">
        <v>279</v>
      </c>
      <c r="Y62" s="95" t="s">
        <v>19548</v>
      </c>
    </row>
    <row r="63" spans="1:25" s="87" customFormat="1" x14ac:dyDescent="0.3">
      <c r="A63" s="94" t="str">
        <f t="shared" si="1"/>
        <v>AELSER</v>
      </c>
      <c r="B63" s="95" t="s">
        <v>19549</v>
      </c>
      <c r="C63" s="96" t="s">
        <v>19550</v>
      </c>
      <c r="D63" s="96" t="s">
        <v>9989</v>
      </c>
      <c r="E63" s="96" t="s">
        <v>5630</v>
      </c>
      <c r="F63" s="95" t="s">
        <v>19181</v>
      </c>
      <c r="G63" s="96" t="s">
        <v>19030</v>
      </c>
      <c r="H63" s="96" t="s">
        <v>19172</v>
      </c>
      <c r="I63" s="96" t="s">
        <v>19173</v>
      </c>
      <c r="J63" s="95" t="s">
        <v>19189</v>
      </c>
      <c r="K63" s="95" t="s">
        <v>19345</v>
      </c>
      <c r="L63" s="95" t="s">
        <v>19551</v>
      </c>
      <c r="M63" s="96" t="s">
        <v>19552</v>
      </c>
      <c r="N63" s="96" t="s">
        <v>318</v>
      </c>
      <c r="O63" s="97">
        <v>40757</v>
      </c>
      <c r="P63" s="97">
        <v>40757</v>
      </c>
      <c r="Q63" s="97">
        <v>40757</v>
      </c>
      <c r="R63" s="96">
        <v>5172</v>
      </c>
      <c r="S63" s="96">
        <v>14</v>
      </c>
      <c r="T63" s="96" t="s">
        <v>19247</v>
      </c>
      <c r="U63" s="100" t="s">
        <v>19553</v>
      </c>
      <c r="V63" s="100">
        <v>0</v>
      </c>
      <c r="W63" s="100" t="s">
        <v>19554</v>
      </c>
      <c r="X63" s="100" t="s">
        <v>318</v>
      </c>
      <c r="Y63" s="100" t="s">
        <v>19555</v>
      </c>
    </row>
    <row r="64" spans="1:25" s="87" customFormat="1" x14ac:dyDescent="0.3">
      <c r="A64" s="94" t="str">
        <f t="shared" si="1"/>
        <v>aemerso</v>
      </c>
      <c r="B64" s="95" t="s">
        <v>19556</v>
      </c>
      <c r="C64" s="96" t="s">
        <v>19557</v>
      </c>
      <c r="D64" s="96" t="s">
        <v>19558</v>
      </c>
      <c r="E64" s="96" t="s">
        <v>5630</v>
      </c>
      <c r="F64" s="95" t="s">
        <v>19171</v>
      </c>
      <c r="G64" s="96" t="s">
        <v>19029</v>
      </c>
      <c r="H64" s="96" t="s">
        <v>19172</v>
      </c>
      <c r="I64" s="96" t="s">
        <v>19173</v>
      </c>
      <c r="J64" s="95" t="s">
        <v>19189</v>
      </c>
      <c r="K64" s="95" t="s">
        <v>19333</v>
      </c>
      <c r="L64" s="95" t="s">
        <v>19334</v>
      </c>
      <c r="M64" s="96" t="s">
        <v>9382</v>
      </c>
      <c r="N64" s="96" t="s">
        <v>366</v>
      </c>
      <c r="O64" s="97">
        <v>44539</v>
      </c>
      <c r="P64" s="97">
        <v>44539</v>
      </c>
      <c r="Q64" s="97">
        <v>44539</v>
      </c>
      <c r="R64" s="96">
        <v>1390</v>
      </c>
      <c r="S64" s="96">
        <v>3</v>
      </c>
      <c r="T64" s="96" t="s">
        <v>19228</v>
      </c>
      <c r="U64" s="96" t="s">
        <v>19559</v>
      </c>
      <c r="V64" s="96"/>
      <c r="W64" s="96" t="s">
        <v>3822</v>
      </c>
      <c r="X64" s="96" t="s">
        <v>260</v>
      </c>
      <c r="Y64" s="95" t="s">
        <v>19560</v>
      </c>
    </row>
    <row r="65" spans="1:25" s="87" customFormat="1" x14ac:dyDescent="0.3">
      <c r="A65" s="94" t="str">
        <f t="shared" si="1"/>
        <v>aengen</v>
      </c>
      <c r="B65" s="95" t="s">
        <v>19561</v>
      </c>
      <c r="C65" s="96" t="s">
        <v>19562</v>
      </c>
      <c r="D65" s="96" t="s">
        <v>19563</v>
      </c>
      <c r="E65" s="96" t="s">
        <v>5630</v>
      </c>
      <c r="F65" s="95" t="s">
        <v>19171</v>
      </c>
      <c r="G65" s="96" t="s">
        <v>19029</v>
      </c>
      <c r="H65" s="96" t="s">
        <v>19172</v>
      </c>
      <c r="I65" s="96" t="s">
        <v>19173</v>
      </c>
      <c r="J65" s="95" t="s">
        <v>19174</v>
      </c>
      <c r="K65" s="95" t="s">
        <v>19175</v>
      </c>
      <c r="L65" s="95" t="s">
        <v>16610</v>
      </c>
      <c r="M65" s="96" t="s">
        <v>9597</v>
      </c>
      <c r="N65" s="96" t="s">
        <v>219</v>
      </c>
      <c r="O65" s="97">
        <v>42499</v>
      </c>
      <c r="P65" s="97">
        <v>42499</v>
      </c>
      <c r="Q65" s="97">
        <v>42499</v>
      </c>
      <c r="R65" s="96">
        <v>3430</v>
      </c>
      <c r="S65" s="96">
        <v>9</v>
      </c>
      <c r="T65" s="96" t="s">
        <v>19247</v>
      </c>
      <c r="U65" s="96" t="s">
        <v>19564</v>
      </c>
      <c r="V65" s="96" t="s">
        <v>14310</v>
      </c>
      <c r="W65" s="96" t="s">
        <v>16723</v>
      </c>
      <c r="X65" s="96" t="s">
        <v>219</v>
      </c>
      <c r="Y65" s="95" t="s">
        <v>16698</v>
      </c>
    </row>
    <row r="66" spans="1:25" s="87" customFormat="1" x14ac:dyDescent="0.3">
      <c r="A66" s="94" t="str">
        <f t="shared" si="1"/>
        <v>AESPOSI</v>
      </c>
      <c r="B66" s="95" t="s">
        <v>19565</v>
      </c>
      <c r="C66" s="96" t="s">
        <v>19566</v>
      </c>
      <c r="D66" s="96" t="s">
        <v>3226</v>
      </c>
      <c r="E66" s="96" t="s">
        <v>5630</v>
      </c>
      <c r="F66" s="95" t="s">
        <v>19181</v>
      </c>
      <c r="G66" s="96" t="s">
        <v>19030</v>
      </c>
      <c r="H66" s="96" t="s">
        <v>19172</v>
      </c>
      <c r="I66" s="96" t="s">
        <v>19173</v>
      </c>
      <c r="J66" s="95" t="s">
        <v>19189</v>
      </c>
      <c r="K66" s="95" t="s">
        <v>19273</v>
      </c>
      <c r="L66" s="95" t="s">
        <v>19274</v>
      </c>
      <c r="M66" s="96" t="s">
        <v>7733</v>
      </c>
      <c r="N66" s="96" t="s">
        <v>328</v>
      </c>
      <c r="O66" s="97">
        <v>39181</v>
      </c>
      <c r="P66" s="97">
        <v>39181</v>
      </c>
      <c r="Q66" s="97">
        <v>39181</v>
      </c>
      <c r="R66" s="96">
        <v>6748</v>
      </c>
      <c r="S66" s="96">
        <v>18</v>
      </c>
      <c r="T66" s="96" t="s">
        <v>19261</v>
      </c>
      <c r="U66" s="96" t="s">
        <v>19567</v>
      </c>
      <c r="V66" s="96"/>
      <c r="W66" s="96" t="s">
        <v>5015</v>
      </c>
      <c r="X66" s="96" t="s">
        <v>328</v>
      </c>
      <c r="Y66" s="95" t="s">
        <v>4206</v>
      </c>
    </row>
    <row r="67" spans="1:25" s="87" customFormat="1" x14ac:dyDescent="0.3">
      <c r="A67" s="94" t="str">
        <f t="shared" ref="A67:A130" si="2">TRIM(D67)</f>
        <v>aestrad</v>
      </c>
      <c r="B67" s="95" t="s">
        <v>19568</v>
      </c>
      <c r="C67" s="96" t="s">
        <v>19569</v>
      </c>
      <c r="D67" s="96" t="s">
        <v>19570</v>
      </c>
      <c r="E67" s="96" t="s">
        <v>5630</v>
      </c>
      <c r="F67" s="95" t="s">
        <v>19181</v>
      </c>
      <c r="G67" s="96" t="s">
        <v>19030</v>
      </c>
      <c r="H67" s="96" t="s">
        <v>19172</v>
      </c>
      <c r="I67" s="96" t="s">
        <v>19173</v>
      </c>
      <c r="J67" s="95" t="s">
        <v>19189</v>
      </c>
      <c r="K67" s="95" t="s">
        <v>19345</v>
      </c>
      <c r="L67" s="95" t="s">
        <v>19346</v>
      </c>
      <c r="M67" s="96" t="s">
        <v>19347</v>
      </c>
      <c r="N67" s="96" t="s">
        <v>382</v>
      </c>
      <c r="O67" s="97">
        <v>45928</v>
      </c>
      <c r="P67" s="97">
        <v>45928</v>
      </c>
      <c r="Q67" s="97">
        <v>45928</v>
      </c>
      <c r="R67" s="96">
        <v>1</v>
      </c>
      <c r="S67" s="96">
        <v>0</v>
      </c>
      <c r="T67" s="96" t="s">
        <v>19183</v>
      </c>
      <c r="U67" s="96" t="s">
        <v>19571</v>
      </c>
      <c r="V67" s="96"/>
      <c r="W67" s="96" t="s">
        <v>2143</v>
      </c>
      <c r="X67" s="96" t="s">
        <v>693</v>
      </c>
      <c r="Y67" s="95" t="s">
        <v>13361</v>
      </c>
    </row>
    <row r="68" spans="1:25" s="87" customFormat="1" x14ac:dyDescent="0.3">
      <c r="A68" s="94" t="str">
        <f t="shared" si="2"/>
        <v>AFALCO1</v>
      </c>
      <c r="B68" s="95" t="s">
        <v>19572</v>
      </c>
      <c r="C68" s="96" t="s">
        <v>19573</v>
      </c>
      <c r="D68" s="96" t="s">
        <v>6798</v>
      </c>
      <c r="E68" s="96" t="s">
        <v>5630</v>
      </c>
      <c r="F68" s="95" t="s">
        <v>19480</v>
      </c>
      <c r="G68" s="96" t="s">
        <v>19040</v>
      </c>
      <c r="H68" s="96" t="s">
        <v>19172</v>
      </c>
      <c r="I68" s="96" t="s">
        <v>19419</v>
      </c>
      <c r="J68" s="95" t="s">
        <v>19189</v>
      </c>
      <c r="K68" s="95" t="s">
        <v>19420</v>
      </c>
      <c r="L68" s="95" t="s">
        <v>19420</v>
      </c>
      <c r="M68" s="96" t="s">
        <v>19421</v>
      </c>
      <c r="N68" s="96" t="s">
        <v>5965</v>
      </c>
      <c r="O68" s="97">
        <v>35005</v>
      </c>
      <c r="P68" s="97">
        <v>35005</v>
      </c>
      <c r="Q68" s="97">
        <v>35005</v>
      </c>
      <c r="R68" s="96">
        <v>10924</v>
      </c>
      <c r="S68" s="96">
        <v>29</v>
      </c>
      <c r="T68" s="96" t="s">
        <v>19261</v>
      </c>
      <c r="U68" s="96" t="s">
        <v>19574</v>
      </c>
      <c r="V68" s="96" t="s">
        <v>19575</v>
      </c>
      <c r="W68" s="96" t="s">
        <v>14140</v>
      </c>
      <c r="X68" s="96" t="s">
        <v>5965</v>
      </c>
      <c r="Y68" s="95" t="s">
        <v>6804</v>
      </c>
    </row>
    <row r="69" spans="1:25" s="87" customFormat="1" x14ac:dyDescent="0.3">
      <c r="A69" s="94" t="str">
        <f t="shared" si="2"/>
        <v>afavazz</v>
      </c>
      <c r="B69" s="95" t="s">
        <v>19576</v>
      </c>
      <c r="C69" s="96" t="s">
        <v>19577</v>
      </c>
      <c r="D69" s="96" t="s">
        <v>19578</v>
      </c>
      <c r="E69" s="96" t="s">
        <v>5630</v>
      </c>
      <c r="F69" s="95" t="s">
        <v>19395</v>
      </c>
      <c r="G69" s="96" t="s">
        <v>19030</v>
      </c>
      <c r="H69" s="96" t="s">
        <v>19172</v>
      </c>
      <c r="I69" s="96" t="s">
        <v>19173</v>
      </c>
      <c r="J69" s="95" t="s">
        <v>19174</v>
      </c>
      <c r="K69" s="95" t="s">
        <v>19579</v>
      </c>
      <c r="L69" s="95" t="s">
        <v>19579</v>
      </c>
      <c r="M69" s="96" t="s">
        <v>19580</v>
      </c>
      <c r="N69" s="96" t="s">
        <v>1502</v>
      </c>
      <c r="O69" s="97">
        <v>41451</v>
      </c>
      <c r="P69" s="97">
        <v>44931</v>
      </c>
      <c r="Q69" s="97">
        <v>44931</v>
      </c>
      <c r="R69" s="96">
        <v>998</v>
      </c>
      <c r="S69" s="96">
        <v>2</v>
      </c>
      <c r="T69" s="96" t="s">
        <v>19209</v>
      </c>
      <c r="U69" s="96" t="s">
        <v>8247</v>
      </c>
      <c r="V69" s="96"/>
      <c r="W69" s="96" t="s">
        <v>8248</v>
      </c>
      <c r="X69" s="96" t="s">
        <v>1502</v>
      </c>
      <c r="Y69" s="95" t="s">
        <v>8249</v>
      </c>
    </row>
    <row r="70" spans="1:25" s="87" customFormat="1" x14ac:dyDescent="0.3">
      <c r="A70" s="94" t="str">
        <f t="shared" si="2"/>
        <v>afelix</v>
      </c>
      <c r="B70" s="95" t="s">
        <v>19581</v>
      </c>
      <c r="C70" s="96" t="s">
        <v>19582</v>
      </c>
      <c r="D70" s="96" t="s">
        <v>19583</v>
      </c>
      <c r="E70" s="96" t="s">
        <v>5630</v>
      </c>
      <c r="F70" s="95" t="s">
        <v>19215</v>
      </c>
      <c r="G70" s="96" t="s">
        <v>19033</v>
      </c>
      <c r="H70" s="96" t="s">
        <v>19172</v>
      </c>
      <c r="I70" s="96" t="s">
        <v>19173</v>
      </c>
      <c r="J70" s="95" t="s">
        <v>19189</v>
      </c>
      <c r="K70" s="95" t="s">
        <v>19415</v>
      </c>
      <c r="L70" s="95" t="s">
        <v>6684</v>
      </c>
      <c r="M70" s="96" t="s">
        <v>19416</v>
      </c>
      <c r="N70" s="96" t="s">
        <v>318</v>
      </c>
      <c r="O70" s="97">
        <v>45865</v>
      </c>
      <c r="P70" s="97">
        <v>45865</v>
      </c>
      <c r="Q70" s="97">
        <v>45865</v>
      </c>
      <c r="R70" s="96">
        <v>64</v>
      </c>
      <c r="S70" s="96">
        <v>0</v>
      </c>
      <c r="T70" s="96" t="s">
        <v>19219</v>
      </c>
      <c r="U70" s="96" t="s">
        <v>19584</v>
      </c>
      <c r="V70" s="96" t="s">
        <v>19585</v>
      </c>
      <c r="W70" s="96" t="s">
        <v>1161</v>
      </c>
      <c r="X70" s="96" t="s">
        <v>318</v>
      </c>
      <c r="Y70" s="95" t="s">
        <v>19586</v>
      </c>
    </row>
    <row r="71" spans="1:25" s="87" customFormat="1" x14ac:dyDescent="0.3">
      <c r="A71" s="94" t="str">
        <f t="shared" si="2"/>
        <v>afergu0</v>
      </c>
      <c r="B71" s="95" t="s">
        <v>19587</v>
      </c>
      <c r="C71" s="96" t="s">
        <v>19588</v>
      </c>
      <c r="D71" s="96" t="s">
        <v>19589</v>
      </c>
      <c r="E71" s="96" t="s">
        <v>19170</v>
      </c>
      <c r="F71" s="95" t="s">
        <v>19171</v>
      </c>
      <c r="G71" s="96" t="s">
        <v>19029</v>
      </c>
      <c r="H71" s="96" t="s">
        <v>19172</v>
      </c>
      <c r="I71" s="96" t="s">
        <v>19173</v>
      </c>
      <c r="J71" s="95" t="s">
        <v>19189</v>
      </c>
      <c r="K71" s="95" t="s">
        <v>19333</v>
      </c>
      <c r="L71" s="95" t="s">
        <v>19467</v>
      </c>
      <c r="M71" s="96" t="s">
        <v>9084</v>
      </c>
      <c r="N71" s="96" t="s">
        <v>260</v>
      </c>
      <c r="O71" s="97">
        <v>45816</v>
      </c>
      <c r="P71" s="97">
        <v>45816</v>
      </c>
      <c r="Q71" s="97">
        <v>45816</v>
      </c>
      <c r="R71" s="96">
        <v>113</v>
      </c>
      <c r="S71" s="96">
        <v>0</v>
      </c>
      <c r="T71" s="96" t="s">
        <v>19193</v>
      </c>
      <c r="U71" s="96" t="s">
        <v>19590</v>
      </c>
      <c r="V71" s="96"/>
      <c r="W71" s="96" t="s">
        <v>19591</v>
      </c>
      <c r="X71" s="96" t="s">
        <v>260</v>
      </c>
      <c r="Y71" s="95" t="s">
        <v>19592</v>
      </c>
    </row>
    <row r="72" spans="1:25" s="87" customFormat="1" x14ac:dyDescent="0.3">
      <c r="A72" s="94" t="str">
        <f t="shared" si="2"/>
        <v>afergus</v>
      </c>
      <c r="B72" s="95" t="s">
        <v>19593</v>
      </c>
      <c r="C72" s="96" t="s">
        <v>19594</v>
      </c>
      <c r="D72" s="96" t="s">
        <v>19595</v>
      </c>
      <c r="E72" s="96" t="s">
        <v>19170</v>
      </c>
      <c r="F72" s="95" t="s">
        <v>19236</v>
      </c>
      <c r="G72" s="96" t="s">
        <v>19032</v>
      </c>
      <c r="H72" s="96" t="s">
        <v>19227</v>
      </c>
      <c r="I72" s="96" t="s">
        <v>19173</v>
      </c>
      <c r="J72" s="95" t="s">
        <v>19189</v>
      </c>
      <c r="K72" s="95" t="s">
        <v>19273</v>
      </c>
      <c r="L72" s="95" t="s">
        <v>19274</v>
      </c>
      <c r="M72" s="96" t="s">
        <v>7733</v>
      </c>
      <c r="N72" s="96" t="s">
        <v>328</v>
      </c>
      <c r="O72" s="97">
        <v>45795</v>
      </c>
      <c r="P72" s="97">
        <v>45795</v>
      </c>
      <c r="Q72" s="97">
        <v>45795</v>
      </c>
      <c r="R72" s="96">
        <v>134</v>
      </c>
      <c r="S72" s="96">
        <v>0</v>
      </c>
      <c r="T72" s="96" t="s">
        <v>19193</v>
      </c>
      <c r="U72" s="96" t="s">
        <v>19596</v>
      </c>
      <c r="V72" s="96"/>
      <c r="W72" s="96" t="s">
        <v>789</v>
      </c>
      <c r="X72" s="96" t="s">
        <v>328</v>
      </c>
      <c r="Y72" s="95" t="s">
        <v>19597</v>
      </c>
    </row>
    <row r="73" spans="1:25" s="87" customFormat="1" x14ac:dyDescent="0.3">
      <c r="A73" s="94" t="str">
        <f t="shared" si="2"/>
        <v>aferna4</v>
      </c>
      <c r="B73" s="95" t="s">
        <v>19598</v>
      </c>
      <c r="C73" s="96" t="s">
        <v>19599</v>
      </c>
      <c r="D73" s="96" t="s">
        <v>19600</v>
      </c>
      <c r="E73" s="96" t="s">
        <v>19170</v>
      </c>
      <c r="F73" s="95" t="s">
        <v>19181</v>
      </c>
      <c r="G73" s="96" t="s">
        <v>19030</v>
      </c>
      <c r="H73" s="96" t="s">
        <v>19172</v>
      </c>
      <c r="I73" s="96" t="s">
        <v>19173</v>
      </c>
      <c r="J73" s="95" t="s">
        <v>19189</v>
      </c>
      <c r="K73" s="95" t="s">
        <v>19294</v>
      </c>
      <c r="L73" s="95" t="s">
        <v>19295</v>
      </c>
      <c r="M73" s="96" t="s">
        <v>19296</v>
      </c>
      <c r="N73" s="96" t="s">
        <v>541</v>
      </c>
      <c r="O73" s="97">
        <v>44202</v>
      </c>
      <c r="P73" s="97">
        <v>44202</v>
      </c>
      <c r="Q73" s="97">
        <v>44202</v>
      </c>
      <c r="R73" s="96">
        <v>1727</v>
      </c>
      <c r="S73" s="96">
        <v>4</v>
      </c>
      <c r="T73" s="96" t="s">
        <v>19228</v>
      </c>
      <c r="U73" s="96" t="s">
        <v>19601</v>
      </c>
      <c r="V73" s="96"/>
      <c r="W73" s="96" t="s">
        <v>19602</v>
      </c>
      <c r="X73" s="96" t="s">
        <v>541</v>
      </c>
      <c r="Y73" s="95" t="s">
        <v>19603</v>
      </c>
    </row>
    <row r="74" spans="1:25" s="87" customFormat="1" x14ac:dyDescent="0.3">
      <c r="A74" s="94" t="str">
        <f t="shared" si="2"/>
        <v>AFERRAR</v>
      </c>
      <c r="B74" s="95" t="s">
        <v>19604</v>
      </c>
      <c r="C74" s="96" t="s">
        <v>19605</v>
      </c>
      <c r="D74" s="96" t="s">
        <v>19606</v>
      </c>
      <c r="E74" s="96" t="s">
        <v>5630</v>
      </c>
      <c r="F74" s="95" t="s">
        <v>19171</v>
      </c>
      <c r="G74" s="96" t="s">
        <v>19029</v>
      </c>
      <c r="H74" s="96" t="s">
        <v>19172</v>
      </c>
      <c r="I74" s="96" t="s">
        <v>19173</v>
      </c>
      <c r="J74" s="95" t="s">
        <v>19174</v>
      </c>
      <c r="K74" s="95" t="s">
        <v>19522</v>
      </c>
      <c r="L74" s="95" t="s">
        <v>19523</v>
      </c>
      <c r="M74" s="96" t="s">
        <v>7156</v>
      </c>
      <c r="N74" s="96" t="s">
        <v>773</v>
      </c>
      <c r="O74" s="97">
        <v>29698</v>
      </c>
      <c r="P74" s="97">
        <v>29698</v>
      </c>
      <c r="Q74" s="97">
        <v>29698</v>
      </c>
      <c r="R74" s="96">
        <v>16231</v>
      </c>
      <c r="S74" s="96">
        <v>44</v>
      </c>
      <c r="T74" s="96" t="s">
        <v>19261</v>
      </c>
      <c r="U74" s="96" t="s">
        <v>19607</v>
      </c>
      <c r="V74" s="96"/>
      <c r="W74" s="96" t="s">
        <v>19608</v>
      </c>
      <c r="X74" s="96" t="s">
        <v>250</v>
      </c>
      <c r="Y74" s="95" t="s">
        <v>17693</v>
      </c>
    </row>
    <row r="75" spans="1:25" s="87" customFormat="1" x14ac:dyDescent="0.3">
      <c r="A75" s="94" t="str">
        <f t="shared" si="2"/>
        <v>aferrei</v>
      </c>
      <c r="B75" s="95" t="s">
        <v>19609</v>
      </c>
      <c r="C75" s="96" t="s">
        <v>19610</v>
      </c>
      <c r="D75" s="96" t="s">
        <v>19611</v>
      </c>
      <c r="E75" s="96" t="s">
        <v>5630</v>
      </c>
      <c r="F75" s="95" t="s">
        <v>19181</v>
      </c>
      <c r="G75" s="96" t="s">
        <v>19030</v>
      </c>
      <c r="H75" s="96" t="s">
        <v>19172</v>
      </c>
      <c r="I75" s="96" t="s">
        <v>19173</v>
      </c>
      <c r="J75" s="95" t="s">
        <v>19189</v>
      </c>
      <c r="K75" s="95" t="s">
        <v>19345</v>
      </c>
      <c r="L75" s="95" t="s">
        <v>19346</v>
      </c>
      <c r="M75" s="96" t="s">
        <v>19347</v>
      </c>
      <c r="N75" s="96" t="s">
        <v>382</v>
      </c>
      <c r="O75" s="97">
        <v>44277</v>
      </c>
      <c r="P75" s="97">
        <v>44277</v>
      </c>
      <c r="Q75" s="97">
        <v>44277</v>
      </c>
      <c r="R75" s="96">
        <v>1652</v>
      </c>
      <c r="S75" s="96">
        <v>4</v>
      </c>
      <c r="T75" s="96" t="s">
        <v>19228</v>
      </c>
      <c r="U75" s="96" t="s">
        <v>11218</v>
      </c>
      <c r="V75" s="96"/>
      <c r="W75" s="96" t="s">
        <v>3007</v>
      </c>
      <c r="X75" s="96" t="s">
        <v>382</v>
      </c>
      <c r="Y75" s="95" t="s">
        <v>11219</v>
      </c>
    </row>
    <row r="76" spans="1:25" s="87" customFormat="1" x14ac:dyDescent="0.3">
      <c r="A76" s="94" t="str">
        <f t="shared" si="2"/>
        <v>afickes</v>
      </c>
      <c r="B76" s="95" t="s">
        <v>19612</v>
      </c>
      <c r="C76" s="96" t="s">
        <v>19613</v>
      </c>
      <c r="D76" s="96" t="s">
        <v>19614</v>
      </c>
      <c r="E76" s="96" t="s">
        <v>19170</v>
      </c>
      <c r="F76" s="95" t="s">
        <v>19285</v>
      </c>
      <c r="G76" s="96" t="s">
        <v>19028</v>
      </c>
      <c r="H76" s="96" t="s">
        <v>19172</v>
      </c>
      <c r="I76" s="96" t="s">
        <v>19173</v>
      </c>
      <c r="J76" s="95" t="s">
        <v>19174</v>
      </c>
      <c r="K76" s="95" t="s">
        <v>19522</v>
      </c>
      <c r="L76" s="95" t="s">
        <v>19523</v>
      </c>
      <c r="M76" s="96" t="s">
        <v>7156</v>
      </c>
      <c r="N76" s="96" t="s">
        <v>773</v>
      </c>
      <c r="O76" s="97">
        <v>43712</v>
      </c>
      <c r="P76" s="97">
        <v>43712</v>
      </c>
      <c r="Q76" s="97">
        <v>43712</v>
      </c>
      <c r="R76" s="96">
        <v>2217</v>
      </c>
      <c r="S76" s="96">
        <v>6</v>
      </c>
      <c r="T76" s="96" t="s">
        <v>19247</v>
      </c>
      <c r="U76" s="96" t="s">
        <v>19615</v>
      </c>
      <c r="V76" s="96"/>
      <c r="W76" s="96" t="s">
        <v>19616</v>
      </c>
      <c r="X76" s="96" t="s">
        <v>250</v>
      </c>
      <c r="Y76" s="95" t="s">
        <v>19617</v>
      </c>
    </row>
    <row r="77" spans="1:25" s="87" customFormat="1" x14ac:dyDescent="0.3">
      <c r="A77" s="94" t="str">
        <f t="shared" si="2"/>
        <v>afiglio</v>
      </c>
      <c r="B77" s="95" t="s">
        <v>19618</v>
      </c>
      <c r="C77" s="96" t="s">
        <v>19619</v>
      </c>
      <c r="D77" s="96" t="s">
        <v>19620</v>
      </c>
      <c r="E77" s="96" t="s">
        <v>5630</v>
      </c>
      <c r="F77" s="95" t="s">
        <v>19181</v>
      </c>
      <c r="G77" s="96" t="s">
        <v>19030</v>
      </c>
      <c r="H77" s="96" t="s">
        <v>19172</v>
      </c>
      <c r="I77" s="96" t="s">
        <v>19173</v>
      </c>
      <c r="J77" s="95" t="s">
        <v>19189</v>
      </c>
      <c r="K77" s="95" t="s">
        <v>19345</v>
      </c>
      <c r="L77" s="95" t="s">
        <v>19346</v>
      </c>
      <c r="M77" s="96" t="s">
        <v>19347</v>
      </c>
      <c r="N77" s="96" t="s">
        <v>382</v>
      </c>
      <c r="O77" s="97">
        <v>45914</v>
      </c>
      <c r="P77" s="97">
        <v>45914</v>
      </c>
      <c r="Q77" s="97">
        <v>45914</v>
      </c>
      <c r="R77" s="96">
        <v>15</v>
      </c>
      <c r="S77" s="96">
        <v>0</v>
      </c>
      <c r="T77" s="96" t="s">
        <v>19183</v>
      </c>
      <c r="U77" s="96" t="s">
        <v>19621</v>
      </c>
      <c r="V77" s="96"/>
      <c r="W77" s="96" t="s">
        <v>954</v>
      </c>
      <c r="X77" s="96" t="s">
        <v>382</v>
      </c>
      <c r="Y77" s="95" t="s">
        <v>19622</v>
      </c>
    </row>
    <row r="78" spans="1:25" s="87" customFormat="1" x14ac:dyDescent="0.3">
      <c r="A78" s="94" t="str">
        <f t="shared" si="2"/>
        <v>afiguer</v>
      </c>
      <c r="B78" s="95" t="s">
        <v>19623</v>
      </c>
      <c r="C78" s="96" t="s">
        <v>19624</v>
      </c>
      <c r="D78" s="96" t="s">
        <v>19625</v>
      </c>
      <c r="E78" s="96" t="s">
        <v>19170</v>
      </c>
      <c r="F78" s="95" t="s">
        <v>19171</v>
      </c>
      <c r="G78" s="96" t="s">
        <v>19029</v>
      </c>
      <c r="H78" s="96" t="s">
        <v>19172</v>
      </c>
      <c r="I78" s="96" t="s">
        <v>19173</v>
      </c>
      <c r="J78" s="95" t="s">
        <v>19189</v>
      </c>
      <c r="K78" s="95" t="s">
        <v>19374</v>
      </c>
      <c r="L78" s="95" t="s">
        <v>19375</v>
      </c>
      <c r="M78" s="96" t="s">
        <v>19376</v>
      </c>
      <c r="N78" s="96" t="s">
        <v>575</v>
      </c>
      <c r="O78" s="97">
        <v>45690</v>
      </c>
      <c r="P78" s="97">
        <v>45690</v>
      </c>
      <c r="Q78" s="97">
        <v>45690</v>
      </c>
      <c r="R78" s="96">
        <v>239</v>
      </c>
      <c r="S78" s="96">
        <v>0</v>
      </c>
      <c r="T78" s="96" t="s">
        <v>19176</v>
      </c>
      <c r="U78" s="96" t="s">
        <v>19626</v>
      </c>
      <c r="V78" s="96"/>
      <c r="W78" s="96" t="s">
        <v>19627</v>
      </c>
      <c r="X78" s="96" t="s">
        <v>575</v>
      </c>
      <c r="Y78" s="95" t="s">
        <v>19628</v>
      </c>
    </row>
    <row r="79" spans="1:25" s="87" customFormat="1" x14ac:dyDescent="0.3">
      <c r="A79" s="94" t="str">
        <f t="shared" si="2"/>
        <v>afoster</v>
      </c>
      <c r="B79" s="95" t="s">
        <v>19629</v>
      </c>
      <c r="C79" s="96" t="s">
        <v>19630</v>
      </c>
      <c r="D79" s="96" t="s">
        <v>19631</v>
      </c>
      <c r="E79" s="96" t="s">
        <v>19170</v>
      </c>
      <c r="F79" s="95" t="s">
        <v>19632</v>
      </c>
      <c r="G79" s="96" t="s">
        <v>19633</v>
      </c>
      <c r="H79" s="96" t="s">
        <v>19172</v>
      </c>
      <c r="I79" s="96" t="s">
        <v>19173</v>
      </c>
      <c r="J79" s="95" t="s">
        <v>19189</v>
      </c>
      <c r="K79" s="95" t="s">
        <v>19374</v>
      </c>
      <c r="L79" s="95" t="s">
        <v>19492</v>
      </c>
      <c r="M79" s="96" t="s">
        <v>19493</v>
      </c>
      <c r="N79" s="96" t="s">
        <v>268</v>
      </c>
      <c r="O79" s="97">
        <v>45795</v>
      </c>
      <c r="P79" s="97">
        <v>45795</v>
      </c>
      <c r="Q79" s="97">
        <v>45795</v>
      </c>
      <c r="R79" s="96">
        <v>134</v>
      </c>
      <c r="S79" s="96">
        <v>0</v>
      </c>
      <c r="T79" s="96" t="s">
        <v>19193</v>
      </c>
      <c r="U79" s="96" t="s">
        <v>19634</v>
      </c>
      <c r="V79" s="96"/>
      <c r="W79" s="96" t="s">
        <v>267</v>
      </c>
      <c r="X79" s="96" t="s">
        <v>268</v>
      </c>
      <c r="Y79" s="95" t="s">
        <v>5354</v>
      </c>
    </row>
    <row r="80" spans="1:25" s="87" customFormat="1" x14ac:dyDescent="0.3">
      <c r="A80" s="94" t="str">
        <f t="shared" si="2"/>
        <v>afrelic</v>
      </c>
      <c r="B80" s="95" t="s">
        <v>19635</v>
      </c>
      <c r="C80" s="96" t="s">
        <v>19636</v>
      </c>
      <c r="D80" s="96" t="s">
        <v>19637</v>
      </c>
      <c r="E80" s="96" t="s">
        <v>5630</v>
      </c>
      <c r="F80" s="95" t="s">
        <v>19215</v>
      </c>
      <c r="G80" s="96" t="s">
        <v>19033</v>
      </c>
      <c r="H80" s="96" t="s">
        <v>19172</v>
      </c>
      <c r="I80" s="96" t="s">
        <v>19173</v>
      </c>
      <c r="J80" s="95" t="s">
        <v>19189</v>
      </c>
      <c r="K80" s="95" t="s">
        <v>19273</v>
      </c>
      <c r="L80" s="95" t="s">
        <v>19274</v>
      </c>
      <c r="M80" s="96" t="s">
        <v>7733</v>
      </c>
      <c r="N80" s="96" t="s">
        <v>328</v>
      </c>
      <c r="O80" s="97">
        <v>43747</v>
      </c>
      <c r="P80" s="97">
        <v>43747</v>
      </c>
      <c r="Q80" s="97">
        <v>43747</v>
      </c>
      <c r="R80" s="96">
        <v>2182</v>
      </c>
      <c r="S80" s="96">
        <v>5</v>
      </c>
      <c r="T80" s="96" t="s">
        <v>19228</v>
      </c>
      <c r="U80" s="96" t="s">
        <v>19638</v>
      </c>
      <c r="V80" s="96"/>
      <c r="W80" s="96" t="s">
        <v>14439</v>
      </c>
      <c r="X80" s="96" t="s">
        <v>328</v>
      </c>
      <c r="Y80" s="95" t="s">
        <v>14440</v>
      </c>
    </row>
    <row r="81" spans="1:25" s="87" customFormat="1" x14ac:dyDescent="0.3">
      <c r="A81" s="94" t="str">
        <f t="shared" si="2"/>
        <v>afruche</v>
      </c>
      <c r="B81" s="95" t="s">
        <v>19639</v>
      </c>
      <c r="C81" s="96" t="s">
        <v>19640</v>
      </c>
      <c r="D81" s="96" t="s">
        <v>19641</v>
      </c>
      <c r="E81" s="96" t="s">
        <v>5630</v>
      </c>
      <c r="F81" s="95" t="s">
        <v>19215</v>
      </c>
      <c r="G81" s="96" t="s">
        <v>19033</v>
      </c>
      <c r="H81" s="96" t="s">
        <v>19172</v>
      </c>
      <c r="I81" s="96" t="s">
        <v>19173</v>
      </c>
      <c r="J81" s="95" t="s">
        <v>19174</v>
      </c>
      <c r="K81" s="95" t="s">
        <v>19175</v>
      </c>
      <c r="L81" s="95" t="s">
        <v>16610</v>
      </c>
      <c r="M81" s="96" t="s">
        <v>9597</v>
      </c>
      <c r="N81" s="96" t="s">
        <v>219</v>
      </c>
      <c r="O81" s="97">
        <v>45008</v>
      </c>
      <c r="P81" s="97">
        <v>45008</v>
      </c>
      <c r="Q81" s="97">
        <v>45008</v>
      </c>
      <c r="R81" s="96">
        <v>921</v>
      </c>
      <c r="S81" s="96">
        <v>2</v>
      </c>
      <c r="T81" s="96" t="s">
        <v>19209</v>
      </c>
      <c r="U81" s="96" t="s">
        <v>19642</v>
      </c>
      <c r="V81" s="96"/>
      <c r="W81" s="96" t="s">
        <v>19643</v>
      </c>
      <c r="X81" s="96" t="s">
        <v>219</v>
      </c>
      <c r="Y81" s="95" t="s">
        <v>19644</v>
      </c>
    </row>
    <row r="82" spans="1:25" s="87" customFormat="1" x14ac:dyDescent="0.3">
      <c r="A82" s="94" t="str">
        <f t="shared" si="2"/>
        <v>AFRYE1</v>
      </c>
      <c r="B82" s="95" t="s">
        <v>19645</v>
      </c>
      <c r="C82" s="96" t="s">
        <v>19646</v>
      </c>
      <c r="D82" s="96" t="s">
        <v>19647</v>
      </c>
      <c r="E82" s="96" t="s">
        <v>5630</v>
      </c>
      <c r="F82" s="95" t="s">
        <v>19171</v>
      </c>
      <c r="G82" s="96" t="s">
        <v>19029</v>
      </c>
      <c r="H82" s="96" t="s">
        <v>19172</v>
      </c>
      <c r="I82" s="96" t="s">
        <v>19173</v>
      </c>
      <c r="J82" s="95" t="s">
        <v>19174</v>
      </c>
      <c r="K82" s="95" t="s">
        <v>19431</v>
      </c>
      <c r="L82" s="95" t="s">
        <v>19432</v>
      </c>
      <c r="M82" s="96" t="s">
        <v>6264</v>
      </c>
      <c r="N82" s="96" t="s">
        <v>279</v>
      </c>
      <c r="O82" s="97">
        <v>41036</v>
      </c>
      <c r="P82" s="97">
        <v>41036</v>
      </c>
      <c r="Q82" s="97">
        <v>41036</v>
      </c>
      <c r="R82" s="96">
        <v>4893</v>
      </c>
      <c r="S82" s="96">
        <v>13</v>
      </c>
      <c r="T82" s="96" t="s">
        <v>19247</v>
      </c>
      <c r="U82" s="96" t="s">
        <v>19648</v>
      </c>
      <c r="V82" s="96"/>
      <c r="W82" s="96" t="s">
        <v>335</v>
      </c>
      <c r="X82" s="96" t="s">
        <v>279</v>
      </c>
      <c r="Y82" s="95" t="s">
        <v>19649</v>
      </c>
    </row>
    <row r="83" spans="1:25" s="87" customFormat="1" x14ac:dyDescent="0.3">
      <c r="A83" s="94" t="str">
        <f t="shared" si="2"/>
        <v>AGALDIN</v>
      </c>
      <c r="B83" s="95" t="s">
        <v>19650</v>
      </c>
      <c r="C83" s="96" t="s">
        <v>19651</v>
      </c>
      <c r="D83" s="96" t="s">
        <v>8263</v>
      </c>
      <c r="E83" s="96" t="s">
        <v>5630</v>
      </c>
      <c r="F83" s="95" t="s">
        <v>19285</v>
      </c>
      <c r="G83" s="96" t="s">
        <v>19028</v>
      </c>
      <c r="H83" s="96" t="s">
        <v>19172</v>
      </c>
      <c r="I83" s="96" t="s">
        <v>19173</v>
      </c>
      <c r="J83" s="95" t="s">
        <v>19189</v>
      </c>
      <c r="K83" s="95" t="s">
        <v>19190</v>
      </c>
      <c r="L83" s="95" t="s">
        <v>19252</v>
      </c>
      <c r="M83" s="96" t="s">
        <v>10322</v>
      </c>
      <c r="N83" s="96" t="s">
        <v>297</v>
      </c>
      <c r="O83" s="97">
        <v>41036</v>
      </c>
      <c r="P83" s="97">
        <v>41036</v>
      </c>
      <c r="Q83" s="97">
        <v>41036</v>
      </c>
      <c r="R83" s="96">
        <v>4893</v>
      </c>
      <c r="S83" s="96">
        <v>13</v>
      </c>
      <c r="T83" s="96" t="s">
        <v>19247</v>
      </c>
      <c r="U83" s="96" t="s">
        <v>19652</v>
      </c>
      <c r="V83" s="96"/>
      <c r="W83" s="96" t="s">
        <v>8267</v>
      </c>
      <c r="X83" s="96" t="s">
        <v>297</v>
      </c>
      <c r="Y83" s="95" t="s">
        <v>8268</v>
      </c>
    </row>
    <row r="84" spans="1:25" s="87" customFormat="1" x14ac:dyDescent="0.3">
      <c r="A84" s="94" t="str">
        <f t="shared" si="2"/>
        <v>agambl0</v>
      </c>
      <c r="B84" s="95" t="s">
        <v>19653</v>
      </c>
      <c r="C84" s="96" t="s">
        <v>19654</v>
      </c>
      <c r="D84" s="96" t="s">
        <v>19655</v>
      </c>
      <c r="E84" s="96" t="s">
        <v>5630</v>
      </c>
      <c r="F84" s="95" t="s">
        <v>19372</v>
      </c>
      <c r="G84" s="96" t="s">
        <v>19373</v>
      </c>
      <c r="H84" s="96" t="s">
        <v>19172</v>
      </c>
      <c r="I84" s="96" t="s">
        <v>19173</v>
      </c>
      <c r="J84" s="95" t="s">
        <v>19189</v>
      </c>
      <c r="K84" s="95" t="s">
        <v>19374</v>
      </c>
      <c r="L84" s="95" t="s">
        <v>19375</v>
      </c>
      <c r="M84" s="96" t="s">
        <v>19376</v>
      </c>
      <c r="N84" s="96" t="s">
        <v>575</v>
      </c>
      <c r="O84" s="97">
        <v>42079</v>
      </c>
      <c r="P84" s="97">
        <v>45914</v>
      </c>
      <c r="Q84" s="97">
        <v>45914</v>
      </c>
      <c r="R84" s="96">
        <v>15</v>
      </c>
      <c r="S84" s="96">
        <v>0</v>
      </c>
      <c r="T84" s="96" t="s">
        <v>19183</v>
      </c>
      <c r="U84" s="96" t="s">
        <v>19656</v>
      </c>
      <c r="V84" s="96"/>
      <c r="W84" s="96" t="s">
        <v>19657</v>
      </c>
      <c r="X84" s="96" t="s">
        <v>268</v>
      </c>
      <c r="Y84" s="95" t="s">
        <v>15484</v>
      </c>
    </row>
    <row r="85" spans="1:25" s="87" customFormat="1" x14ac:dyDescent="0.3">
      <c r="A85" s="94" t="str">
        <f t="shared" si="2"/>
        <v>AGAME05</v>
      </c>
      <c r="B85" s="95" t="s">
        <v>19658</v>
      </c>
      <c r="C85" s="96" t="s">
        <v>19659</v>
      </c>
      <c r="D85" s="96" t="s">
        <v>4731</v>
      </c>
      <c r="E85" s="96" t="s">
        <v>5630</v>
      </c>
      <c r="F85" s="95" t="s">
        <v>19171</v>
      </c>
      <c r="G85" s="96" t="s">
        <v>19029</v>
      </c>
      <c r="H85" s="96" t="s">
        <v>19172</v>
      </c>
      <c r="I85" s="96" t="s">
        <v>19173</v>
      </c>
      <c r="J85" s="95" t="s">
        <v>19174</v>
      </c>
      <c r="K85" s="95" t="s">
        <v>19431</v>
      </c>
      <c r="L85" s="95" t="s">
        <v>19432</v>
      </c>
      <c r="M85" s="96" t="s">
        <v>6264</v>
      </c>
      <c r="N85" s="96" t="s">
        <v>279</v>
      </c>
      <c r="O85" s="97">
        <v>38481</v>
      </c>
      <c r="P85" s="97">
        <v>38481</v>
      </c>
      <c r="Q85" s="97">
        <v>38481</v>
      </c>
      <c r="R85" s="96">
        <v>7448</v>
      </c>
      <c r="S85" s="96">
        <v>20</v>
      </c>
      <c r="T85" s="96" t="s">
        <v>19261</v>
      </c>
      <c r="U85" s="96" t="s">
        <v>19660</v>
      </c>
      <c r="V85" s="96">
        <v>305</v>
      </c>
      <c r="W85" s="96" t="s">
        <v>4732</v>
      </c>
      <c r="X85" s="96" t="s">
        <v>279</v>
      </c>
      <c r="Y85" s="95" t="s">
        <v>6203</v>
      </c>
    </row>
    <row r="86" spans="1:25" s="87" customFormat="1" x14ac:dyDescent="0.3">
      <c r="A86" s="94" t="str">
        <f t="shared" si="2"/>
        <v>agary</v>
      </c>
      <c r="B86" s="95" t="s">
        <v>19661</v>
      </c>
      <c r="C86" s="96" t="s">
        <v>19662</v>
      </c>
      <c r="D86" s="96" t="s">
        <v>19663</v>
      </c>
      <c r="E86" s="96" t="s">
        <v>5630</v>
      </c>
      <c r="F86" s="95" t="s">
        <v>19215</v>
      </c>
      <c r="G86" s="96" t="s">
        <v>19033</v>
      </c>
      <c r="H86" s="96" t="s">
        <v>19172</v>
      </c>
      <c r="I86" s="96" t="s">
        <v>19173</v>
      </c>
      <c r="J86" s="95" t="s">
        <v>19174</v>
      </c>
      <c r="K86" s="95" t="s">
        <v>19401</v>
      </c>
      <c r="L86" s="95" t="s">
        <v>17382</v>
      </c>
      <c r="M86" s="96" t="s">
        <v>8645</v>
      </c>
      <c r="N86" s="96" t="s">
        <v>407</v>
      </c>
      <c r="O86" s="97">
        <v>45865</v>
      </c>
      <c r="P86" s="97">
        <v>45865</v>
      </c>
      <c r="Q86" s="97">
        <v>45865</v>
      </c>
      <c r="R86" s="96">
        <v>64</v>
      </c>
      <c r="S86" s="96">
        <v>0</v>
      </c>
      <c r="T86" s="96" t="s">
        <v>19219</v>
      </c>
      <c r="U86" s="96" t="s">
        <v>19664</v>
      </c>
      <c r="V86" s="96"/>
      <c r="W86" s="96" t="s">
        <v>582</v>
      </c>
      <c r="X86" s="96" t="s">
        <v>407</v>
      </c>
      <c r="Y86" s="95" t="s">
        <v>19665</v>
      </c>
    </row>
    <row r="87" spans="1:25" s="87" customFormat="1" x14ac:dyDescent="0.3">
      <c r="A87" s="94" t="str">
        <f t="shared" si="2"/>
        <v>agarza</v>
      </c>
      <c r="B87" s="95" t="s">
        <v>19666</v>
      </c>
      <c r="C87" s="96" t="s">
        <v>19667</v>
      </c>
      <c r="D87" s="96" t="s">
        <v>19668</v>
      </c>
      <c r="E87" s="96" t="s">
        <v>5630</v>
      </c>
      <c r="F87" s="95" t="s">
        <v>19171</v>
      </c>
      <c r="G87" s="96" t="s">
        <v>19029</v>
      </c>
      <c r="H87" s="96" t="s">
        <v>19172</v>
      </c>
      <c r="I87" s="96" t="s">
        <v>19173</v>
      </c>
      <c r="J87" s="95" t="s">
        <v>19174</v>
      </c>
      <c r="K87" s="95" t="s">
        <v>19431</v>
      </c>
      <c r="L87" s="95" t="s">
        <v>19432</v>
      </c>
      <c r="M87" s="96" t="s">
        <v>6264</v>
      </c>
      <c r="N87" s="96" t="s">
        <v>279</v>
      </c>
      <c r="O87" s="97">
        <v>44952</v>
      </c>
      <c r="P87" s="97">
        <v>44952</v>
      </c>
      <c r="Q87" s="97">
        <v>44952</v>
      </c>
      <c r="R87" s="96">
        <v>977</v>
      </c>
      <c r="S87" s="96">
        <v>2</v>
      </c>
      <c r="T87" s="96" t="s">
        <v>19209</v>
      </c>
      <c r="U87" s="96" t="s">
        <v>19669</v>
      </c>
      <c r="V87" s="96"/>
      <c r="W87" s="96" t="s">
        <v>19670</v>
      </c>
      <c r="X87" s="96" t="s">
        <v>279</v>
      </c>
      <c r="Y87" s="95" t="s">
        <v>8395</v>
      </c>
    </row>
    <row r="88" spans="1:25" s="87" customFormat="1" x14ac:dyDescent="0.3">
      <c r="A88" s="94" t="str">
        <f t="shared" si="2"/>
        <v>aghulam</v>
      </c>
      <c r="B88" s="95" t="s">
        <v>19671</v>
      </c>
      <c r="C88" s="96" t="s">
        <v>19672</v>
      </c>
      <c r="D88" s="96" t="s">
        <v>19673</v>
      </c>
      <c r="E88" s="96" t="s">
        <v>5630</v>
      </c>
      <c r="F88" s="95" t="s">
        <v>19171</v>
      </c>
      <c r="G88" s="96" t="s">
        <v>19029</v>
      </c>
      <c r="H88" s="96" t="s">
        <v>19172</v>
      </c>
      <c r="I88" s="96" t="s">
        <v>19173</v>
      </c>
      <c r="J88" s="95" t="s">
        <v>19189</v>
      </c>
      <c r="K88" s="95" t="s">
        <v>19294</v>
      </c>
      <c r="L88" s="95" t="s">
        <v>19295</v>
      </c>
      <c r="M88" s="96" t="s">
        <v>19296</v>
      </c>
      <c r="N88" s="96" t="s">
        <v>541</v>
      </c>
      <c r="O88" s="97">
        <v>45914</v>
      </c>
      <c r="P88" s="97">
        <v>45914</v>
      </c>
      <c r="Q88" s="97">
        <v>45914</v>
      </c>
      <c r="R88" s="96">
        <v>15</v>
      </c>
      <c r="S88" s="96">
        <v>0</v>
      </c>
      <c r="T88" s="96" t="s">
        <v>19183</v>
      </c>
      <c r="U88" s="96" t="s">
        <v>19674</v>
      </c>
      <c r="V88" s="96"/>
      <c r="W88" s="96" t="s">
        <v>4295</v>
      </c>
      <c r="X88" s="96" t="s">
        <v>541</v>
      </c>
      <c r="Y88" s="95" t="s">
        <v>3919</v>
      </c>
    </row>
    <row r="89" spans="1:25" s="87" customFormat="1" x14ac:dyDescent="0.3">
      <c r="A89" s="94" t="str">
        <f t="shared" si="2"/>
        <v>agiles</v>
      </c>
      <c r="B89" s="95" t="s">
        <v>19675</v>
      </c>
      <c r="C89" s="96" t="s">
        <v>19676</v>
      </c>
      <c r="D89" s="96" t="s">
        <v>19677</v>
      </c>
      <c r="E89" s="96" t="s">
        <v>19170</v>
      </c>
      <c r="F89" s="95" t="s">
        <v>19171</v>
      </c>
      <c r="G89" s="96" t="s">
        <v>19029</v>
      </c>
      <c r="H89" s="96" t="s">
        <v>19172</v>
      </c>
      <c r="I89" s="96" t="s">
        <v>19173</v>
      </c>
      <c r="J89" s="95" t="s">
        <v>19174</v>
      </c>
      <c r="K89" s="95" t="s">
        <v>19216</v>
      </c>
      <c r="L89" s="95" t="s">
        <v>19237</v>
      </c>
      <c r="M89" s="96" t="s">
        <v>19238</v>
      </c>
      <c r="N89" s="96" t="s">
        <v>250</v>
      </c>
      <c r="O89" s="97">
        <v>45158</v>
      </c>
      <c r="P89" s="97">
        <v>45158</v>
      </c>
      <c r="Q89" s="97">
        <v>45158</v>
      </c>
      <c r="R89" s="96">
        <v>771</v>
      </c>
      <c r="S89" s="96">
        <v>2</v>
      </c>
      <c r="T89" s="96" t="s">
        <v>19209</v>
      </c>
      <c r="U89" s="96" t="s">
        <v>19678</v>
      </c>
      <c r="V89" s="96" t="s">
        <v>19679</v>
      </c>
      <c r="W89" s="96" t="s">
        <v>19680</v>
      </c>
      <c r="X89" s="96" t="s">
        <v>250</v>
      </c>
      <c r="Y89" s="95" t="s">
        <v>19681</v>
      </c>
    </row>
    <row r="90" spans="1:25" s="87" customFormat="1" x14ac:dyDescent="0.3">
      <c r="A90" s="94" t="str">
        <f t="shared" si="2"/>
        <v>agill</v>
      </c>
      <c r="B90" s="95" t="s">
        <v>19682</v>
      </c>
      <c r="C90" s="96" t="s">
        <v>19683</v>
      </c>
      <c r="D90" s="96" t="s">
        <v>19684</v>
      </c>
      <c r="E90" s="96" t="s">
        <v>19036</v>
      </c>
      <c r="F90" s="95" t="s">
        <v>19171</v>
      </c>
      <c r="G90" s="96" t="s">
        <v>19029</v>
      </c>
      <c r="H90" s="96" t="s">
        <v>19172</v>
      </c>
      <c r="I90" s="96" t="s">
        <v>19173</v>
      </c>
      <c r="J90" s="95" t="s">
        <v>19174</v>
      </c>
      <c r="K90" s="95" t="s">
        <v>19455</v>
      </c>
      <c r="L90" s="95" t="s">
        <v>19456</v>
      </c>
      <c r="M90" s="96" t="s">
        <v>19457</v>
      </c>
      <c r="N90" s="96" t="s">
        <v>2504</v>
      </c>
      <c r="O90" s="97">
        <v>44861</v>
      </c>
      <c r="P90" s="97">
        <v>44861</v>
      </c>
      <c r="Q90" s="97">
        <v>44861</v>
      </c>
      <c r="R90" s="96">
        <v>1068</v>
      </c>
      <c r="S90" s="96">
        <v>2</v>
      </c>
      <c r="T90" s="96" t="s">
        <v>19209</v>
      </c>
      <c r="U90" s="96" t="s">
        <v>19685</v>
      </c>
      <c r="V90" s="96" t="s">
        <v>19686</v>
      </c>
      <c r="W90" s="96" t="s">
        <v>11673</v>
      </c>
      <c r="X90" s="96" t="s">
        <v>2504</v>
      </c>
      <c r="Y90" s="95" t="s">
        <v>11674</v>
      </c>
    </row>
    <row r="91" spans="1:25" s="87" customFormat="1" x14ac:dyDescent="0.3">
      <c r="A91" s="94" t="str">
        <f t="shared" si="2"/>
        <v>agillis</v>
      </c>
      <c r="B91" s="95" t="s">
        <v>19687</v>
      </c>
      <c r="C91" s="96" t="s">
        <v>19688</v>
      </c>
      <c r="D91" s="96" t="s">
        <v>19689</v>
      </c>
      <c r="E91" s="96" t="s">
        <v>5630</v>
      </c>
      <c r="F91" s="95" t="s">
        <v>19386</v>
      </c>
      <c r="G91" s="96" t="s">
        <v>19387</v>
      </c>
      <c r="H91" s="96" t="s">
        <v>19172</v>
      </c>
      <c r="I91" s="96" t="s">
        <v>19173</v>
      </c>
      <c r="J91" s="95" t="s">
        <v>19189</v>
      </c>
      <c r="K91" s="95" t="s">
        <v>19374</v>
      </c>
      <c r="L91" s="95" t="s">
        <v>19375</v>
      </c>
      <c r="M91" s="96" t="s">
        <v>19376</v>
      </c>
      <c r="N91" s="96" t="s">
        <v>575</v>
      </c>
      <c r="O91" s="97">
        <v>38075</v>
      </c>
      <c r="P91" s="97">
        <v>45704</v>
      </c>
      <c r="Q91" s="97">
        <v>45704</v>
      </c>
      <c r="R91" s="96">
        <v>225</v>
      </c>
      <c r="S91" s="96">
        <v>0</v>
      </c>
      <c r="T91" s="96" t="s">
        <v>19176</v>
      </c>
      <c r="U91" s="96" t="s">
        <v>19690</v>
      </c>
      <c r="V91" s="96"/>
      <c r="W91" s="96" t="s">
        <v>6975</v>
      </c>
      <c r="X91" s="96" t="s">
        <v>575</v>
      </c>
      <c r="Y91" s="95" t="s">
        <v>6976</v>
      </c>
    </row>
    <row r="92" spans="1:25" s="87" customFormat="1" x14ac:dyDescent="0.3">
      <c r="A92" s="94" t="str">
        <f t="shared" si="2"/>
        <v>AGON248</v>
      </c>
      <c r="B92" s="95" t="s">
        <v>19691</v>
      </c>
      <c r="C92" s="96" t="s">
        <v>19692</v>
      </c>
      <c r="D92" s="96" t="s">
        <v>3237</v>
      </c>
      <c r="E92" s="96" t="s">
        <v>5630</v>
      </c>
      <c r="F92" s="95" t="s">
        <v>19171</v>
      </c>
      <c r="G92" s="96" t="s">
        <v>19029</v>
      </c>
      <c r="H92" s="96" t="s">
        <v>19172</v>
      </c>
      <c r="I92" s="96" t="s">
        <v>19173</v>
      </c>
      <c r="J92" s="95" t="s">
        <v>19174</v>
      </c>
      <c r="K92" s="95" t="s">
        <v>19245</v>
      </c>
      <c r="L92" s="95" t="s">
        <v>19246</v>
      </c>
      <c r="M92" s="96" t="s">
        <v>14665</v>
      </c>
      <c r="N92" s="96" t="s">
        <v>219</v>
      </c>
      <c r="O92" s="97">
        <v>32161</v>
      </c>
      <c r="P92" s="97">
        <v>32161</v>
      </c>
      <c r="Q92" s="97">
        <v>32161</v>
      </c>
      <c r="R92" s="96">
        <v>13768</v>
      </c>
      <c r="S92" s="96">
        <v>37</v>
      </c>
      <c r="T92" s="96" t="s">
        <v>19261</v>
      </c>
      <c r="U92" s="96" t="s">
        <v>19693</v>
      </c>
      <c r="V92" s="96"/>
      <c r="W92" s="96" t="s">
        <v>4289</v>
      </c>
      <c r="X92" s="96" t="s">
        <v>219</v>
      </c>
      <c r="Y92" s="95" t="s">
        <v>14622</v>
      </c>
    </row>
    <row r="93" spans="1:25" s="87" customFormat="1" x14ac:dyDescent="0.3">
      <c r="A93" s="94" t="str">
        <f t="shared" si="2"/>
        <v>AGONZA1</v>
      </c>
      <c r="B93" s="95" t="s">
        <v>19694</v>
      </c>
      <c r="C93" s="96" t="s">
        <v>19695</v>
      </c>
      <c r="D93" s="96" t="s">
        <v>13773</v>
      </c>
      <c r="E93" s="96" t="s">
        <v>19036</v>
      </c>
      <c r="F93" s="95" t="s">
        <v>19181</v>
      </c>
      <c r="G93" s="96" t="s">
        <v>19030</v>
      </c>
      <c r="H93" s="96" t="s">
        <v>19172</v>
      </c>
      <c r="I93" s="96" t="s">
        <v>19173</v>
      </c>
      <c r="J93" s="95" t="s">
        <v>19174</v>
      </c>
      <c r="K93" s="95" t="s">
        <v>19309</v>
      </c>
      <c r="L93" s="95" t="s">
        <v>19513</v>
      </c>
      <c r="M93" s="96" t="s">
        <v>6528</v>
      </c>
      <c r="N93" s="96" t="s">
        <v>219</v>
      </c>
      <c r="O93" s="97">
        <v>34872</v>
      </c>
      <c r="P93" s="97">
        <v>34872</v>
      </c>
      <c r="Q93" s="97">
        <v>34872</v>
      </c>
      <c r="R93" s="96">
        <v>11057</v>
      </c>
      <c r="S93" s="96">
        <v>30</v>
      </c>
      <c r="T93" s="96" t="s">
        <v>19261</v>
      </c>
      <c r="U93" s="96" t="s">
        <v>19696</v>
      </c>
      <c r="V93" s="96"/>
      <c r="W93" s="96" t="s">
        <v>19697</v>
      </c>
      <c r="X93" s="96" t="s">
        <v>219</v>
      </c>
      <c r="Y93" s="95" t="s">
        <v>13777</v>
      </c>
    </row>
    <row r="94" spans="1:25" s="87" customFormat="1" x14ac:dyDescent="0.3">
      <c r="A94" s="94" t="str">
        <f t="shared" si="2"/>
        <v>AGONZA4</v>
      </c>
      <c r="B94" s="95" t="s">
        <v>19698</v>
      </c>
      <c r="C94" s="96" t="s">
        <v>19699</v>
      </c>
      <c r="D94" s="96" t="s">
        <v>1576</v>
      </c>
      <c r="E94" s="96" t="s">
        <v>5630</v>
      </c>
      <c r="F94" s="95" t="s">
        <v>19181</v>
      </c>
      <c r="G94" s="96" t="s">
        <v>19030</v>
      </c>
      <c r="H94" s="96" t="s">
        <v>19172</v>
      </c>
      <c r="I94" s="96" t="s">
        <v>19173</v>
      </c>
      <c r="J94" s="95" t="s">
        <v>19174</v>
      </c>
      <c r="K94" s="95" t="s">
        <v>19258</v>
      </c>
      <c r="L94" s="95" t="s">
        <v>19259</v>
      </c>
      <c r="M94" s="96" t="s">
        <v>19260</v>
      </c>
      <c r="N94" s="96" t="s">
        <v>279</v>
      </c>
      <c r="O94" s="97">
        <v>36283</v>
      </c>
      <c r="P94" s="97">
        <v>36283</v>
      </c>
      <c r="Q94" s="97">
        <v>36283</v>
      </c>
      <c r="R94" s="96">
        <v>9646</v>
      </c>
      <c r="S94" s="96">
        <v>26</v>
      </c>
      <c r="T94" s="96" t="s">
        <v>19261</v>
      </c>
      <c r="U94" s="96" t="s">
        <v>17478</v>
      </c>
      <c r="V94" s="96"/>
      <c r="W94" s="96" t="s">
        <v>19700</v>
      </c>
      <c r="X94" s="96" t="s">
        <v>279</v>
      </c>
      <c r="Y94" s="95" t="s">
        <v>17480</v>
      </c>
    </row>
    <row r="95" spans="1:25" s="87" customFormat="1" x14ac:dyDescent="0.3">
      <c r="A95" s="94" t="str">
        <f t="shared" si="2"/>
        <v>AGOSNE1</v>
      </c>
      <c r="B95" s="95" t="s">
        <v>19701</v>
      </c>
      <c r="C95" s="96" t="s">
        <v>19702</v>
      </c>
      <c r="D95" s="96" t="s">
        <v>18635</v>
      </c>
      <c r="E95" s="96" t="s">
        <v>5630</v>
      </c>
      <c r="F95" s="95" t="s">
        <v>19181</v>
      </c>
      <c r="G95" s="96" t="s">
        <v>19030</v>
      </c>
      <c r="H95" s="96" t="s">
        <v>19172</v>
      </c>
      <c r="I95" s="96" t="s">
        <v>19173</v>
      </c>
      <c r="J95" s="95" t="s">
        <v>19174</v>
      </c>
      <c r="K95" s="95" t="s">
        <v>19258</v>
      </c>
      <c r="L95" s="95" t="s">
        <v>19259</v>
      </c>
      <c r="M95" s="96" t="s">
        <v>19260</v>
      </c>
      <c r="N95" s="96" t="s">
        <v>279</v>
      </c>
      <c r="O95" s="97">
        <v>39468</v>
      </c>
      <c r="P95" s="97">
        <v>39468</v>
      </c>
      <c r="Q95" s="97">
        <v>39468</v>
      </c>
      <c r="R95" s="96">
        <v>6461</v>
      </c>
      <c r="S95" s="96">
        <v>17</v>
      </c>
      <c r="T95" s="96" t="s">
        <v>19261</v>
      </c>
      <c r="U95" s="96" t="s">
        <v>19703</v>
      </c>
      <c r="V95" s="96"/>
      <c r="W95" s="96" t="s">
        <v>19704</v>
      </c>
      <c r="X95" s="96" t="s">
        <v>279</v>
      </c>
      <c r="Y95" s="95" t="s">
        <v>18639</v>
      </c>
    </row>
    <row r="96" spans="1:25" s="87" customFormat="1" x14ac:dyDescent="0.3">
      <c r="A96" s="94" t="str">
        <f t="shared" si="2"/>
        <v>agulley</v>
      </c>
      <c r="B96" s="95" t="s">
        <v>19705</v>
      </c>
      <c r="C96" s="96" t="s">
        <v>19706</v>
      </c>
      <c r="D96" s="96" t="s">
        <v>19707</v>
      </c>
      <c r="E96" s="96" t="s">
        <v>5630</v>
      </c>
      <c r="F96" s="95" t="s">
        <v>19181</v>
      </c>
      <c r="G96" s="96" t="s">
        <v>19030</v>
      </c>
      <c r="H96" s="96" t="s">
        <v>19172</v>
      </c>
      <c r="I96" s="96" t="s">
        <v>19173</v>
      </c>
      <c r="J96" s="95" t="s">
        <v>19174</v>
      </c>
      <c r="K96" s="95" t="s">
        <v>19401</v>
      </c>
      <c r="L96" s="95" t="s">
        <v>17382</v>
      </c>
      <c r="M96" s="96" t="s">
        <v>8645</v>
      </c>
      <c r="N96" s="96" t="s">
        <v>407</v>
      </c>
      <c r="O96" s="97">
        <v>45872</v>
      </c>
      <c r="P96" s="97">
        <v>45872</v>
      </c>
      <c r="Q96" s="97">
        <v>45872</v>
      </c>
      <c r="R96" s="96">
        <v>57</v>
      </c>
      <c r="S96" s="96">
        <v>0</v>
      </c>
      <c r="T96" s="96" t="s">
        <v>19448</v>
      </c>
      <c r="U96" s="96" t="s">
        <v>19708</v>
      </c>
      <c r="V96" s="96"/>
      <c r="W96" s="96" t="s">
        <v>5021</v>
      </c>
      <c r="X96" s="96" t="s">
        <v>983</v>
      </c>
      <c r="Y96" s="95" t="s">
        <v>12570</v>
      </c>
    </row>
    <row r="97" spans="1:25" s="87" customFormat="1" x14ac:dyDescent="0.3">
      <c r="A97" s="94" t="str">
        <f t="shared" si="2"/>
        <v>AHARDE</v>
      </c>
      <c r="B97" s="95" t="s">
        <v>19709</v>
      </c>
      <c r="C97" s="96" t="s">
        <v>19710</v>
      </c>
      <c r="D97" s="96" t="s">
        <v>7463</v>
      </c>
      <c r="E97" s="96" t="s">
        <v>5630</v>
      </c>
      <c r="F97" s="95" t="s">
        <v>19285</v>
      </c>
      <c r="G97" s="96" t="s">
        <v>19028</v>
      </c>
      <c r="H97" s="96" t="s">
        <v>19172</v>
      </c>
      <c r="I97" s="96" t="s">
        <v>19173</v>
      </c>
      <c r="J97" s="95" t="s">
        <v>19174</v>
      </c>
      <c r="K97" s="95" t="s">
        <v>19522</v>
      </c>
      <c r="L97" s="95" t="s">
        <v>19523</v>
      </c>
      <c r="M97" s="96" t="s">
        <v>7156</v>
      </c>
      <c r="N97" s="96" t="s">
        <v>773</v>
      </c>
      <c r="O97" s="97">
        <v>30664</v>
      </c>
      <c r="P97" s="97">
        <v>44905</v>
      </c>
      <c r="Q97" s="97">
        <v>30664</v>
      </c>
      <c r="R97" s="96">
        <v>15265</v>
      </c>
      <c r="S97" s="96">
        <v>41</v>
      </c>
      <c r="T97" s="96" t="s">
        <v>19261</v>
      </c>
      <c r="U97" s="96" t="s">
        <v>19711</v>
      </c>
      <c r="V97" s="96"/>
      <c r="W97" s="96" t="s">
        <v>3979</v>
      </c>
      <c r="X97" s="96" t="s">
        <v>773</v>
      </c>
      <c r="Y97" s="95" t="s">
        <v>17314</v>
      </c>
    </row>
    <row r="98" spans="1:25" s="87" customFormat="1" x14ac:dyDescent="0.3">
      <c r="A98" s="94" t="str">
        <f t="shared" si="2"/>
        <v>AHARPE</v>
      </c>
      <c r="B98" s="95" t="s">
        <v>19712</v>
      </c>
      <c r="C98" s="96" t="s">
        <v>19713</v>
      </c>
      <c r="D98" s="96" t="s">
        <v>19714</v>
      </c>
      <c r="E98" s="96" t="s">
        <v>19715</v>
      </c>
      <c r="F98" s="95" t="s">
        <v>19171</v>
      </c>
      <c r="G98" s="96" t="s">
        <v>19029</v>
      </c>
      <c r="H98" s="96" t="s">
        <v>19172</v>
      </c>
      <c r="I98" s="96" t="s">
        <v>19173</v>
      </c>
      <c r="J98" s="95" t="s">
        <v>19174</v>
      </c>
      <c r="K98" s="95" t="s">
        <v>19716</v>
      </c>
      <c r="L98" s="95" t="s">
        <v>19717</v>
      </c>
      <c r="M98" s="96" t="s">
        <v>5847</v>
      </c>
      <c r="N98" s="96" t="s">
        <v>279</v>
      </c>
      <c r="O98" s="97">
        <v>33981</v>
      </c>
      <c r="P98" s="97">
        <v>33981</v>
      </c>
      <c r="Q98" s="97">
        <v>33981</v>
      </c>
      <c r="R98" s="96">
        <v>11948</v>
      </c>
      <c r="S98" s="96">
        <v>32</v>
      </c>
      <c r="T98" s="96" t="s">
        <v>19261</v>
      </c>
      <c r="U98" s="96" t="s">
        <v>19718</v>
      </c>
      <c r="V98" s="96"/>
      <c r="W98" s="96" t="s">
        <v>3841</v>
      </c>
      <c r="X98" s="96" t="s">
        <v>279</v>
      </c>
      <c r="Y98" s="95" t="s">
        <v>19719</v>
      </c>
    </row>
    <row r="99" spans="1:25" s="87" customFormat="1" x14ac:dyDescent="0.3">
      <c r="A99" s="94" t="str">
        <f t="shared" si="2"/>
        <v>aharri0</v>
      </c>
      <c r="B99" s="95" t="s">
        <v>19720</v>
      </c>
      <c r="C99" s="96" t="s">
        <v>19721</v>
      </c>
      <c r="D99" s="96" t="s">
        <v>19722</v>
      </c>
      <c r="E99" s="96" t="s">
        <v>5630</v>
      </c>
      <c r="F99" s="95" t="s">
        <v>19372</v>
      </c>
      <c r="G99" s="96" t="s">
        <v>19373</v>
      </c>
      <c r="H99" s="96" t="s">
        <v>19172</v>
      </c>
      <c r="I99" s="96" t="s">
        <v>19173</v>
      </c>
      <c r="J99" s="95" t="s">
        <v>19189</v>
      </c>
      <c r="K99" s="95" t="s">
        <v>19374</v>
      </c>
      <c r="L99" s="95" t="s">
        <v>19375</v>
      </c>
      <c r="M99" s="96" t="s">
        <v>19376</v>
      </c>
      <c r="N99" s="96" t="s">
        <v>575</v>
      </c>
      <c r="O99" s="97">
        <v>45886</v>
      </c>
      <c r="P99" s="97">
        <v>45886</v>
      </c>
      <c r="Q99" s="97">
        <v>45886</v>
      </c>
      <c r="R99" s="96">
        <v>43</v>
      </c>
      <c r="S99" s="96">
        <v>0</v>
      </c>
      <c r="T99" s="96" t="s">
        <v>19448</v>
      </c>
      <c r="U99" s="96" t="s">
        <v>19723</v>
      </c>
      <c r="V99" s="96"/>
      <c r="W99" s="96" t="s">
        <v>1443</v>
      </c>
      <c r="X99" s="96" t="s">
        <v>575</v>
      </c>
      <c r="Y99" s="95" t="s">
        <v>13702</v>
      </c>
    </row>
    <row r="100" spans="1:25" s="87" customFormat="1" x14ac:dyDescent="0.3">
      <c r="A100" s="94" t="str">
        <f t="shared" si="2"/>
        <v>aharris</v>
      </c>
      <c r="B100" s="95" t="s">
        <v>19724</v>
      </c>
      <c r="C100" s="96" t="s">
        <v>19725</v>
      </c>
      <c r="D100" s="96" t="s">
        <v>19726</v>
      </c>
      <c r="E100" s="96" t="s">
        <v>5630</v>
      </c>
      <c r="F100" s="95" t="s">
        <v>19236</v>
      </c>
      <c r="G100" s="96" t="s">
        <v>19032</v>
      </c>
      <c r="H100" s="96" t="s">
        <v>19227</v>
      </c>
      <c r="I100" s="96" t="s">
        <v>19173</v>
      </c>
      <c r="J100" s="95" t="s">
        <v>19189</v>
      </c>
      <c r="K100" s="95" t="s">
        <v>19415</v>
      </c>
      <c r="L100" s="95" t="s">
        <v>6684</v>
      </c>
      <c r="M100" s="96" t="s">
        <v>19416</v>
      </c>
      <c r="N100" s="96" t="s">
        <v>318</v>
      </c>
      <c r="O100" s="97">
        <v>45858</v>
      </c>
      <c r="P100" s="97">
        <v>45858</v>
      </c>
      <c r="Q100" s="97">
        <v>45858</v>
      </c>
      <c r="R100" s="96">
        <v>71</v>
      </c>
      <c r="S100" s="96">
        <v>0</v>
      </c>
      <c r="T100" s="96" t="s">
        <v>19219</v>
      </c>
      <c r="U100" s="96" t="s">
        <v>19727</v>
      </c>
      <c r="V100" s="96" t="s">
        <v>19728</v>
      </c>
      <c r="W100" s="96" t="s">
        <v>317</v>
      </c>
      <c r="X100" s="96" t="s">
        <v>318</v>
      </c>
      <c r="Y100" s="95" t="s">
        <v>14246</v>
      </c>
    </row>
    <row r="101" spans="1:25" s="87" customFormat="1" x14ac:dyDescent="0.3">
      <c r="A101" s="94" t="str">
        <f t="shared" si="2"/>
        <v>ahartwe</v>
      </c>
      <c r="B101" s="95" t="s">
        <v>19729</v>
      </c>
      <c r="C101" s="96" t="s">
        <v>19730</v>
      </c>
      <c r="D101" s="96" t="s">
        <v>19731</v>
      </c>
      <c r="E101" s="96" t="s">
        <v>5630</v>
      </c>
      <c r="F101" s="95" t="s">
        <v>19171</v>
      </c>
      <c r="G101" s="96" t="s">
        <v>19029</v>
      </c>
      <c r="H101" s="96" t="s">
        <v>19172</v>
      </c>
      <c r="I101" s="96" t="s">
        <v>19173</v>
      </c>
      <c r="J101" s="95" t="s">
        <v>19189</v>
      </c>
      <c r="K101" s="95" t="s">
        <v>19273</v>
      </c>
      <c r="L101" s="95" t="s">
        <v>19274</v>
      </c>
      <c r="M101" s="96" t="s">
        <v>7733</v>
      </c>
      <c r="N101" s="96" t="s">
        <v>328</v>
      </c>
      <c r="O101" s="97">
        <v>44469</v>
      </c>
      <c r="P101" s="97">
        <v>44469</v>
      </c>
      <c r="Q101" s="97">
        <v>44469</v>
      </c>
      <c r="R101" s="96">
        <v>1460</v>
      </c>
      <c r="S101" s="96">
        <v>4</v>
      </c>
      <c r="T101" s="96" t="s">
        <v>19228</v>
      </c>
      <c r="U101" s="96" t="s">
        <v>19732</v>
      </c>
      <c r="V101" s="96"/>
      <c r="W101" s="96" t="s">
        <v>1123</v>
      </c>
      <c r="X101" s="96" t="s">
        <v>416</v>
      </c>
      <c r="Y101" s="95" t="s">
        <v>12732</v>
      </c>
    </row>
    <row r="102" spans="1:25" s="87" customFormat="1" x14ac:dyDescent="0.3">
      <c r="A102" s="94" t="str">
        <f t="shared" si="2"/>
        <v>aherbs</v>
      </c>
      <c r="B102" s="95" t="s">
        <v>19733</v>
      </c>
      <c r="C102" s="96" t="s">
        <v>19734</v>
      </c>
      <c r="D102" s="96" t="s">
        <v>19735</v>
      </c>
      <c r="E102" s="96" t="s">
        <v>5630</v>
      </c>
      <c r="F102" s="95" t="s">
        <v>19181</v>
      </c>
      <c r="G102" s="96" t="s">
        <v>19030</v>
      </c>
      <c r="H102" s="96" t="s">
        <v>19172</v>
      </c>
      <c r="I102" s="96" t="s">
        <v>19173</v>
      </c>
      <c r="J102" s="95" t="s">
        <v>19189</v>
      </c>
      <c r="K102" s="95" t="s">
        <v>19190</v>
      </c>
      <c r="L102" s="95" t="s">
        <v>19191</v>
      </c>
      <c r="M102" s="96" t="s">
        <v>19192</v>
      </c>
      <c r="N102" s="96" t="s">
        <v>297</v>
      </c>
      <c r="O102" s="97">
        <v>34127</v>
      </c>
      <c r="P102" s="97">
        <v>44041</v>
      </c>
      <c r="Q102" s="97">
        <v>44041</v>
      </c>
      <c r="R102" s="96">
        <v>1888</v>
      </c>
      <c r="S102" s="96">
        <v>5</v>
      </c>
      <c r="T102" s="96" t="s">
        <v>19228</v>
      </c>
      <c r="U102" s="96" t="s">
        <v>19736</v>
      </c>
      <c r="V102" s="96"/>
      <c r="W102" s="96" t="s">
        <v>3999</v>
      </c>
      <c r="X102" s="96" t="s">
        <v>297</v>
      </c>
      <c r="Y102" s="95" t="s">
        <v>8083</v>
      </c>
    </row>
    <row r="103" spans="1:25" s="87" customFormat="1" x14ac:dyDescent="0.3">
      <c r="A103" s="94" t="str">
        <f t="shared" si="2"/>
        <v>ahollis</v>
      </c>
      <c r="B103" s="95" t="s">
        <v>19737</v>
      </c>
      <c r="C103" s="96" t="s">
        <v>19738</v>
      </c>
      <c r="D103" s="96" t="s">
        <v>19739</v>
      </c>
      <c r="E103" s="96" t="s">
        <v>5630</v>
      </c>
      <c r="F103" s="95" t="s">
        <v>19372</v>
      </c>
      <c r="G103" s="96" t="s">
        <v>19373</v>
      </c>
      <c r="H103" s="96" t="s">
        <v>19172</v>
      </c>
      <c r="I103" s="96" t="s">
        <v>19173</v>
      </c>
      <c r="J103" s="95" t="s">
        <v>19189</v>
      </c>
      <c r="K103" s="95" t="s">
        <v>19374</v>
      </c>
      <c r="L103" s="95" t="s">
        <v>19375</v>
      </c>
      <c r="M103" s="96" t="s">
        <v>19376</v>
      </c>
      <c r="N103" s="96" t="s">
        <v>575</v>
      </c>
      <c r="O103" s="97">
        <v>45844</v>
      </c>
      <c r="P103" s="97">
        <v>45844</v>
      </c>
      <c r="Q103" s="97">
        <v>45844</v>
      </c>
      <c r="R103" s="96">
        <v>85</v>
      </c>
      <c r="S103" s="96">
        <v>0</v>
      </c>
      <c r="T103" s="96" t="s">
        <v>19219</v>
      </c>
      <c r="U103" s="96" t="s">
        <v>19740</v>
      </c>
      <c r="V103" s="96"/>
      <c r="W103" s="96" t="s">
        <v>1436</v>
      </c>
      <c r="X103" s="96" t="s">
        <v>575</v>
      </c>
      <c r="Y103" s="95" t="s">
        <v>12175</v>
      </c>
    </row>
    <row r="104" spans="1:25" s="87" customFormat="1" x14ac:dyDescent="0.3">
      <c r="A104" s="94" t="str">
        <f t="shared" si="2"/>
        <v>aholme0</v>
      </c>
      <c r="B104" s="95" t="s">
        <v>19741</v>
      </c>
      <c r="C104" s="96" t="s">
        <v>19742</v>
      </c>
      <c r="D104" s="96" t="s">
        <v>19743</v>
      </c>
      <c r="E104" s="96" t="s">
        <v>5630</v>
      </c>
      <c r="F104" s="95" t="s">
        <v>19226</v>
      </c>
      <c r="G104" s="96" t="s">
        <v>19031</v>
      </c>
      <c r="H104" s="96" t="s">
        <v>19227</v>
      </c>
      <c r="I104" s="96" t="s">
        <v>19173</v>
      </c>
      <c r="J104" s="95" t="s">
        <v>19174</v>
      </c>
      <c r="K104" s="95" t="s">
        <v>19245</v>
      </c>
      <c r="L104" s="95" t="s">
        <v>19318</v>
      </c>
      <c r="M104" s="96" t="s">
        <v>19319</v>
      </c>
      <c r="N104" s="96" t="s">
        <v>1675</v>
      </c>
      <c r="O104" s="97">
        <v>45816</v>
      </c>
      <c r="P104" s="97">
        <v>45816</v>
      </c>
      <c r="Q104" s="97">
        <v>45816</v>
      </c>
      <c r="R104" s="96">
        <v>113</v>
      </c>
      <c r="S104" s="96">
        <v>0</v>
      </c>
      <c r="T104" s="96" t="s">
        <v>19193</v>
      </c>
      <c r="U104" s="96" t="s">
        <v>19744</v>
      </c>
      <c r="V104" s="96" t="s">
        <v>19745</v>
      </c>
      <c r="W104" s="96" t="s">
        <v>8075</v>
      </c>
      <c r="X104" s="96" t="s">
        <v>1675</v>
      </c>
      <c r="Y104" s="95" t="s">
        <v>19746</v>
      </c>
    </row>
    <row r="105" spans="1:25" s="87" customFormat="1" x14ac:dyDescent="0.3">
      <c r="A105" s="94" t="str">
        <f t="shared" si="2"/>
        <v>aholme1</v>
      </c>
      <c r="B105" s="95" t="s">
        <v>19747</v>
      </c>
      <c r="C105" s="96" t="s">
        <v>19748</v>
      </c>
      <c r="D105" s="96" t="s">
        <v>19749</v>
      </c>
      <c r="E105" s="96" t="s">
        <v>5630</v>
      </c>
      <c r="F105" s="95" t="s">
        <v>19226</v>
      </c>
      <c r="G105" s="96" t="s">
        <v>19031</v>
      </c>
      <c r="H105" s="96" t="s">
        <v>19227</v>
      </c>
      <c r="I105" s="96" t="s">
        <v>19173</v>
      </c>
      <c r="J105" s="95" t="s">
        <v>19189</v>
      </c>
      <c r="K105" s="95" t="s">
        <v>19374</v>
      </c>
      <c r="L105" s="95" t="s">
        <v>19375</v>
      </c>
      <c r="M105" s="96" t="s">
        <v>19376</v>
      </c>
      <c r="N105" s="96" t="s">
        <v>575</v>
      </c>
      <c r="O105" s="97">
        <v>33733</v>
      </c>
      <c r="P105" s="97">
        <v>45837</v>
      </c>
      <c r="Q105" s="97">
        <v>45837</v>
      </c>
      <c r="R105" s="96">
        <v>92</v>
      </c>
      <c r="S105" s="96">
        <v>0</v>
      </c>
      <c r="T105" s="96" t="s">
        <v>19193</v>
      </c>
      <c r="U105" s="96" t="s">
        <v>19750</v>
      </c>
      <c r="V105" s="96">
        <v>7301</v>
      </c>
      <c r="W105" s="96" t="s">
        <v>4112</v>
      </c>
      <c r="X105" s="96" t="s">
        <v>575</v>
      </c>
      <c r="Y105" s="95" t="s">
        <v>19751</v>
      </c>
    </row>
    <row r="106" spans="1:25" s="87" customFormat="1" x14ac:dyDescent="0.3">
      <c r="A106" s="94" t="str">
        <f t="shared" si="2"/>
        <v>ahorter</v>
      </c>
      <c r="B106" s="95" t="s">
        <v>19752</v>
      </c>
      <c r="C106" s="96" t="s">
        <v>19753</v>
      </c>
      <c r="D106" s="96" t="s">
        <v>19754</v>
      </c>
      <c r="E106" s="96" t="s">
        <v>19170</v>
      </c>
      <c r="F106" s="95" t="s">
        <v>19171</v>
      </c>
      <c r="G106" s="96" t="s">
        <v>19029</v>
      </c>
      <c r="H106" s="96" t="s">
        <v>19172</v>
      </c>
      <c r="I106" s="96" t="s">
        <v>19173</v>
      </c>
      <c r="J106" s="95" t="s">
        <v>19189</v>
      </c>
      <c r="K106" s="95" t="s">
        <v>19294</v>
      </c>
      <c r="L106" s="95" t="s">
        <v>19295</v>
      </c>
      <c r="M106" s="96" t="s">
        <v>19296</v>
      </c>
      <c r="N106" s="96" t="s">
        <v>541</v>
      </c>
      <c r="O106" s="97">
        <v>43278</v>
      </c>
      <c r="P106" s="97">
        <v>43278</v>
      </c>
      <c r="Q106" s="97">
        <v>43278</v>
      </c>
      <c r="R106" s="96">
        <v>2651</v>
      </c>
      <c r="S106" s="96">
        <v>7</v>
      </c>
      <c r="T106" s="96" t="s">
        <v>19247</v>
      </c>
      <c r="U106" s="96" t="s">
        <v>19755</v>
      </c>
      <c r="V106" s="96"/>
      <c r="W106" s="96" t="s">
        <v>19756</v>
      </c>
      <c r="X106" s="96" t="s">
        <v>541</v>
      </c>
      <c r="Y106" s="95" t="s">
        <v>6228</v>
      </c>
    </row>
    <row r="107" spans="1:25" s="87" customFormat="1" x14ac:dyDescent="0.3">
      <c r="A107" s="94" t="str">
        <f t="shared" si="2"/>
        <v>ahutchi</v>
      </c>
      <c r="B107" s="95" t="s">
        <v>19757</v>
      </c>
      <c r="C107" s="96" t="s">
        <v>19758</v>
      </c>
      <c r="D107" s="96" t="s">
        <v>19759</v>
      </c>
      <c r="E107" s="96" t="s">
        <v>5630</v>
      </c>
      <c r="F107" s="95" t="s">
        <v>19171</v>
      </c>
      <c r="G107" s="96" t="s">
        <v>19029</v>
      </c>
      <c r="H107" s="96" t="s">
        <v>19172</v>
      </c>
      <c r="I107" s="96" t="s">
        <v>19173</v>
      </c>
      <c r="J107" s="95" t="s">
        <v>19174</v>
      </c>
      <c r="K107" s="95" t="s">
        <v>19431</v>
      </c>
      <c r="L107" s="95" t="s">
        <v>19432</v>
      </c>
      <c r="M107" s="96" t="s">
        <v>6264</v>
      </c>
      <c r="N107" s="96" t="s">
        <v>279</v>
      </c>
      <c r="O107" s="97">
        <v>45718</v>
      </c>
      <c r="P107" s="97">
        <v>45718</v>
      </c>
      <c r="Q107" s="97">
        <v>45718</v>
      </c>
      <c r="R107" s="96">
        <v>211</v>
      </c>
      <c r="S107" s="96">
        <v>0</v>
      </c>
      <c r="T107" s="96" t="s">
        <v>19176</v>
      </c>
      <c r="U107" s="96" t="s">
        <v>19760</v>
      </c>
      <c r="V107" s="96"/>
      <c r="W107" s="96" t="s">
        <v>2754</v>
      </c>
      <c r="X107" s="96" t="s">
        <v>279</v>
      </c>
      <c r="Y107" s="95" t="s">
        <v>5652</v>
      </c>
    </row>
    <row r="108" spans="1:25" s="87" customFormat="1" x14ac:dyDescent="0.3">
      <c r="A108" s="94" t="str">
        <f t="shared" si="2"/>
        <v>ajacobo</v>
      </c>
      <c r="B108" s="95" t="s">
        <v>19761</v>
      </c>
      <c r="C108" s="96" t="s">
        <v>19762</v>
      </c>
      <c r="D108" s="96" t="s">
        <v>19763</v>
      </c>
      <c r="E108" s="96" t="s">
        <v>19170</v>
      </c>
      <c r="F108" s="95" t="s">
        <v>19236</v>
      </c>
      <c r="G108" s="96" t="s">
        <v>19032</v>
      </c>
      <c r="H108" s="96" t="s">
        <v>19227</v>
      </c>
      <c r="I108" s="96" t="s">
        <v>19173</v>
      </c>
      <c r="J108" s="95" t="s">
        <v>19174</v>
      </c>
      <c r="K108" s="95" t="s">
        <v>19401</v>
      </c>
      <c r="L108" s="95" t="s">
        <v>19764</v>
      </c>
      <c r="M108" s="96" t="s">
        <v>8645</v>
      </c>
      <c r="N108" s="96" t="s">
        <v>407</v>
      </c>
      <c r="O108" s="97">
        <v>45760</v>
      </c>
      <c r="P108" s="97">
        <v>45760</v>
      </c>
      <c r="Q108" s="97">
        <v>45760</v>
      </c>
      <c r="R108" s="96">
        <v>169</v>
      </c>
      <c r="S108" s="96">
        <v>0</v>
      </c>
      <c r="T108" s="96" t="s">
        <v>19193</v>
      </c>
      <c r="U108" s="96" t="s">
        <v>19765</v>
      </c>
      <c r="V108" s="96"/>
      <c r="W108" s="96" t="s">
        <v>3599</v>
      </c>
      <c r="X108" s="96" t="s">
        <v>407</v>
      </c>
      <c r="Y108" s="95" t="s">
        <v>11767</v>
      </c>
    </row>
    <row r="109" spans="1:25" s="87" customFormat="1" x14ac:dyDescent="0.3">
      <c r="A109" s="94" t="str">
        <f t="shared" si="2"/>
        <v>ajacque</v>
      </c>
      <c r="B109" s="95" t="s">
        <v>19766</v>
      </c>
      <c r="C109" s="96" t="s">
        <v>19767</v>
      </c>
      <c r="D109" s="96" t="s">
        <v>19768</v>
      </c>
      <c r="E109" s="96" t="s">
        <v>19170</v>
      </c>
      <c r="F109" s="95" t="s">
        <v>19236</v>
      </c>
      <c r="G109" s="96" t="s">
        <v>19032</v>
      </c>
      <c r="H109" s="96" t="s">
        <v>19227</v>
      </c>
      <c r="I109" s="96" t="s">
        <v>19173</v>
      </c>
      <c r="J109" s="95" t="s">
        <v>19189</v>
      </c>
      <c r="K109" s="95" t="s">
        <v>19273</v>
      </c>
      <c r="L109" s="95" t="s">
        <v>19274</v>
      </c>
      <c r="M109" s="96" t="s">
        <v>7733</v>
      </c>
      <c r="N109" s="96" t="s">
        <v>328</v>
      </c>
      <c r="O109" s="97">
        <v>44924</v>
      </c>
      <c r="P109" s="97">
        <v>44924</v>
      </c>
      <c r="Q109" s="97">
        <v>44924</v>
      </c>
      <c r="R109" s="96">
        <v>1005</v>
      </c>
      <c r="S109" s="96">
        <v>2</v>
      </c>
      <c r="T109" s="96" t="s">
        <v>19209</v>
      </c>
      <c r="U109" s="96" t="s">
        <v>19769</v>
      </c>
      <c r="V109" s="96"/>
      <c r="W109" s="96" t="s">
        <v>19770</v>
      </c>
      <c r="X109" s="96" t="s">
        <v>375</v>
      </c>
      <c r="Y109" s="95" t="s">
        <v>19771</v>
      </c>
    </row>
    <row r="110" spans="1:25" s="87" customFormat="1" x14ac:dyDescent="0.3">
      <c r="A110" s="94" t="str">
        <f t="shared" si="2"/>
        <v>ajaffal</v>
      </c>
      <c r="B110" s="95" t="s">
        <v>19772</v>
      </c>
      <c r="C110" s="96" t="s">
        <v>19773</v>
      </c>
      <c r="D110" s="95" t="s">
        <v>19774</v>
      </c>
      <c r="E110" s="96"/>
      <c r="F110" s="96"/>
      <c r="G110" s="96"/>
      <c r="H110" s="96"/>
      <c r="I110" s="96"/>
      <c r="J110" s="96"/>
      <c r="K110" s="96" t="s">
        <v>19333</v>
      </c>
      <c r="L110" s="96"/>
      <c r="M110" s="96"/>
      <c r="N110" s="96"/>
      <c r="O110" s="97">
        <v>45956</v>
      </c>
      <c r="P110" s="96">
        <v>45956</v>
      </c>
      <c r="Q110" s="97">
        <v>45956</v>
      </c>
      <c r="R110" s="96"/>
      <c r="S110" s="96"/>
      <c r="T110" s="96"/>
      <c r="U110" s="95" t="s">
        <v>19775</v>
      </c>
      <c r="V110" s="96"/>
      <c r="W110" s="96" t="s">
        <v>19776</v>
      </c>
      <c r="X110" s="96" t="s">
        <v>260</v>
      </c>
      <c r="Y110" s="95" t="s">
        <v>19777</v>
      </c>
    </row>
    <row r="111" spans="1:25" s="87" customFormat="1" x14ac:dyDescent="0.3">
      <c r="A111" s="94" t="str">
        <f t="shared" si="2"/>
        <v>ajewett</v>
      </c>
      <c r="B111" s="95" t="s">
        <v>19778</v>
      </c>
      <c r="C111" s="96" t="s">
        <v>19779</v>
      </c>
      <c r="D111" s="96" t="s">
        <v>19780</v>
      </c>
      <c r="E111" s="96" t="s">
        <v>19170</v>
      </c>
      <c r="F111" s="95" t="s">
        <v>19171</v>
      </c>
      <c r="G111" s="96" t="s">
        <v>19029</v>
      </c>
      <c r="H111" s="96" t="s">
        <v>19172</v>
      </c>
      <c r="I111" s="96" t="s">
        <v>19173</v>
      </c>
      <c r="J111" s="95" t="s">
        <v>19189</v>
      </c>
      <c r="K111" s="95" t="s">
        <v>19333</v>
      </c>
      <c r="L111" s="95" t="s">
        <v>19467</v>
      </c>
      <c r="M111" s="96" t="s">
        <v>9084</v>
      </c>
      <c r="N111" s="96" t="s">
        <v>260</v>
      </c>
      <c r="O111" s="97">
        <v>45641</v>
      </c>
      <c r="P111" s="97">
        <v>45641</v>
      </c>
      <c r="Q111" s="97">
        <v>45641</v>
      </c>
      <c r="R111" s="96">
        <v>288</v>
      </c>
      <c r="S111" s="96">
        <v>0</v>
      </c>
      <c r="T111" s="96" t="s">
        <v>19176</v>
      </c>
      <c r="U111" s="96" t="s">
        <v>19781</v>
      </c>
      <c r="V111" s="96" t="s">
        <v>10798</v>
      </c>
      <c r="W111" s="96" t="s">
        <v>19782</v>
      </c>
      <c r="X111" s="96" t="s">
        <v>260</v>
      </c>
      <c r="Y111" s="95" t="s">
        <v>19783</v>
      </c>
    </row>
    <row r="112" spans="1:25" s="87" customFormat="1" x14ac:dyDescent="0.3">
      <c r="A112" s="94" t="str">
        <f t="shared" si="2"/>
        <v>ajohns0</v>
      </c>
      <c r="B112" s="95" t="s">
        <v>19784</v>
      </c>
      <c r="C112" s="96" t="s">
        <v>19785</v>
      </c>
      <c r="D112" s="96" t="s">
        <v>19786</v>
      </c>
      <c r="E112" s="96" t="s">
        <v>19170</v>
      </c>
      <c r="F112" s="95" t="s">
        <v>19171</v>
      </c>
      <c r="G112" s="96" t="s">
        <v>19029</v>
      </c>
      <c r="H112" s="96" t="s">
        <v>19172</v>
      </c>
      <c r="I112" s="96" t="s">
        <v>19173</v>
      </c>
      <c r="J112" s="95" t="s">
        <v>19174</v>
      </c>
      <c r="K112" s="95" t="s">
        <v>19401</v>
      </c>
      <c r="L112" s="95" t="s">
        <v>19764</v>
      </c>
      <c r="M112" s="96" t="s">
        <v>8645</v>
      </c>
      <c r="N112" s="96" t="s">
        <v>407</v>
      </c>
      <c r="O112" s="97">
        <v>45001</v>
      </c>
      <c r="P112" s="97">
        <v>45001</v>
      </c>
      <c r="Q112" s="97">
        <v>45001</v>
      </c>
      <c r="R112" s="96">
        <v>928</v>
      </c>
      <c r="S112" s="96">
        <v>2</v>
      </c>
      <c r="T112" s="96" t="s">
        <v>19209</v>
      </c>
      <c r="U112" s="96" t="s">
        <v>19787</v>
      </c>
      <c r="V112" s="96"/>
      <c r="W112" s="96" t="s">
        <v>19788</v>
      </c>
      <c r="X112" s="96" t="s">
        <v>477</v>
      </c>
      <c r="Y112" s="95" t="s">
        <v>16969</v>
      </c>
    </row>
    <row r="113" spans="1:25" s="87" customFormat="1" x14ac:dyDescent="0.3">
      <c r="A113" s="94" t="str">
        <f t="shared" si="2"/>
        <v>ajohnso</v>
      </c>
      <c r="B113" s="95" t="s">
        <v>19789</v>
      </c>
      <c r="C113" s="96" t="s">
        <v>19790</v>
      </c>
      <c r="D113" s="96" t="s">
        <v>19791</v>
      </c>
      <c r="E113" s="96" t="s">
        <v>5630</v>
      </c>
      <c r="F113" s="95" t="s">
        <v>19171</v>
      </c>
      <c r="G113" s="96" t="s">
        <v>19029</v>
      </c>
      <c r="H113" s="96" t="s">
        <v>19172</v>
      </c>
      <c r="I113" s="96" t="s">
        <v>19173</v>
      </c>
      <c r="J113" s="95" t="s">
        <v>19174</v>
      </c>
      <c r="K113" s="95" t="s">
        <v>19175</v>
      </c>
      <c r="L113" s="95" t="s">
        <v>19182</v>
      </c>
      <c r="M113" s="96" t="s">
        <v>9597</v>
      </c>
      <c r="N113" s="96" t="s">
        <v>219</v>
      </c>
      <c r="O113" s="97">
        <v>44994</v>
      </c>
      <c r="P113" s="97">
        <v>44994</v>
      </c>
      <c r="Q113" s="97">
        <v>44994</v>
      </c>
      <c r="R113" s="96">
        <v>935</v>
      </c>
      <c r="S113" s="96">
        <v>2</v>
      </c>
      <c r="T113" s="96" t="s">
        <v>19209</v>
      </c>
      <c r="U113" s="96" t="s">
        <v>19792</v>
      </c>
      <c r="V113" s="96"/>
      <c r="W113" s="96" t="s">
        <v>19793</v>
      </c>
      <c r="X113" s="96" t="s">
        <v>219</v>
      </c>
      <c r="Y113" s="95" t="s">
        <v>7088</v>
      </c>
    </row>
    <row r="114" spans="1:25" s="87" customFormat="1" x14ac:dyDescent="0.3">
      <c r="A114" s="94" t="str">
        <f t="shared" si="2"/>
        <v>ajones0</v>
      </c>
      <c r="B114" s="95" t="s">
        <v>19794</v>
      </c>
      <c r="C114" s="96" t="s">
        <v>19795</v>
      </c>
      <c r="D114" s="96" t="s">
        <v>19796</v>
      </c>
      <c r="E114" s="96" t="s">
        <v>5630</v>
      </c>
      <c r="F114" s="95" t="s">
        <v>19797</v>
      </c>
      <c r="G114" s="96" t="s">
        <v>19070</v>
      </c>
      <c r="H114" s="96" t="s">
        <v>19227</v>
      </c>
      <c r="I114" s="96" t="s">
        <v>19173</v>
      </c>
      <c r="J114" s="95" t="s">
        <v>19189</v>
      </c>
      <c r="K114" s="95" t="s">
        <v>19294</v>
      </c>
      <c r="L114" s="95" t="s">
        <v>19295</v>
      </c>
      <c r="M114" s="96" t="s">
        <v>19296</v>
      </c>
      <c r="N114" s="96" t="s">
        <v>541</v>
      </c>
      <c r="O114" s="97">
        <v>45816</v>
      </c>
      <c r="P114" s="97">
        <v>45816</v>
      </c>
      <c r="Q114" s="97">
        <v>45816</v>
      </c>
      <c r="R114" s="96">
        <v>113</v>
      </c>
      <c r="S114" s="96">
        <v>0</v>
      </c>
      <c r="T114" s="96" t="s">
        <v>19193</v>
      </c>
      <c r="U114" s="96" t="s">
        <v>19798</v>
      </c>
      <c r="V114" s="96"/>
      <c r="W114" s="96" t="s">
        <v>14747</v>
      </c>
      <c r="X114" s="96" t="s">
        <v>541</v>
      </c>
      <c r="Y114" s="95" t="s">
        <v>9478</v>
      </c>
    </row>
    <row r="115" spans="1:25" s="87" customFormat="1" x14ac:dyDescent="0.3">
      <c r="A115" s="94" t="str">
        <f t="shared" si="2"/>
        <v>ajones1</v>
      </c>
      <c r="B115" s="95" t="s">
        <v>19799</v>
      </c>
      <c r="C115" s="96" t="s">
        <v>19800</v>
      </c>
      <c r="D115" s="96" t="s">
        <v>19801</v>
      </c>
      <c r="E115" s="96" t="s">
        <v>19170</v>
      </c>
      <c r="F115" s="95" t="s">
        <v>19181</v>
      </c>
      <c r="G115" s="96" t="s">
        <v>19030</v>
      </c>
      <c r="H115" s="96" t="s">
        <v>19172</v>
      </c>
      <c r="I115" s="96" t="s">
        <v>19173</v>
      </c>
      <c r="J115" s="95" t="s">
        <v>19174</v>
      </c>
      <c r="K115" s="95" t="s">
        <v>19802</v>
      </c>
      <c r="L115" s="95" t="s">
        <v>19803</v>
      </c>
      <c r="M115" s="96" t="s">
        <v>19804</v>
      </c>
      <c r="N115" s="96" t="s">
        <v>549</v>
      </c>
      <c r="O115" s="97">
        <v>45613</v>
      </c>
      <c r="P115" s="97">
        <v>45613</v>
      </c>
      <c r="Q115" s="97">
        <v>45613</v>
      </c>
      <c r="R115" s="96">
        <v>316</v>
      </c>
      <c r="S115" s="96">
        <v>0</v>
      </c>
      <c r="T115" s="96" t="s">
        <v>19176</v>
      </c>
      <c r="U115" s="96" t="s">
        <v>19805</v>
      </c>
      <c r="V115" s="96"/>
      <c r="W115" s="96" t="s">
        <v>3940</v>
      </c>
      <c r="X115" s="96" t="s">
        <v>1502</v>
      </c>
      <c r="Y115" s="95" t="s">
        <v>19806</v>
      </c>
    </row>
    <row r="116" spans="1:25" s="87" customFormat="1" x14ac:dyDescent="0.3">
      <c r="A116" s="94" t="str">
        <f t="shared" si="2"/>
        <v>akadari</v>
      </c>
      <c r="B116" s="95" t="s">
        <v>19807</v>
      </c>
      <c r="C116" s="96" t="s">
        <v>19808</v>
      </c>
      <c r="D116" s="95" t="s">
        <v>19809</v>
      </c>
      <c r="E116" s="96" t="s">
        <v>5630</v>
      </c>
      <c r="F116" s="96"/>
      <c r="G116" s="96"/>
      <c r="H116" s="96"/>
      <c r="I116" s="96"/>
      <c r="J116" s="96"/>
      <c r="K116" s="96"/>
      <c r="L116" s="96"/>
      <c r="M116" s="96"/>
      <c r="N116" s="96"/>
      <c r="O116" s="97">
        <v>45935</v>
      </c>
      <c r="P116" s="96"/>
      <c r="Q116" s="97">
        <v>45935</v>
      </c>
      <c r="R116" s="96"/>
      <c r="S116" s="96"/>
      <c r="T116" s="96"/>
      <c r="U116" s="95" t="s">
        <v>19810</v>
      </c>
      <c r="V116" s="96"/>
      <c r="W116" s="96" t="s">
        <v>5123</v>
      </c>
      <c r="X116" s="96" t="s">
        <v>435</v>
      </c>
      <c r="Y116" s="95" t="s">
        <v>8508</v>
      </c>
    </row>
    <row r="117" spans="1:25" s="87" customFormat="1" x14ac:dyDescent="0.3">
      <c r="A117" s="94" t="str">
        <f t="shared" si="2"/>
        <v>akatawa</v>
      </c>
      <c r="B117" s="95" t="s">
        <v>19811</v>
      </c>
      <c r="C117" s="96" t="s">
        <v>19812</v>
      </c>
      <c r="D117" s="96" t="s">
        <v>19813</v>
      </c>
      <c r="E117" s="96" t="s">
        <v>5630</v>
      </c>
      <c r="F117" s="95" t="s">
        <v>19215</v>
      </c>
      <c r="G117" s="96" t="s">
        <v>19033</v>
      </c>
      <c r="H117" s="96" t="s">
        <v>19172</v>
      </c>
      <c r="I117" s="96" t="s">
        <v>19173</v>
      </c>
      <c r="J117" s="95" t="s">
        <v>19189</v>
      </c>
      <c r="K117" s="95" t="s">
        <v>19294</v>
      </c>
      <c r="L117" s="95" t="s">
        <v>19295</v>
      </c>
      <c r="M117" s="96" t="s">
        <v>19296</v>
      </c>
      <c r="N117" s="96" t="s">
        <v>541</v>
      </c>
      <c r="O117" s="97">
        <v>45858</v>
      </c>
      <c r="P117" s="97">
        <v>45858</v>
      </c>
      <c r="Q117" s="97">
        <v>45858</v>
      </c>
      <c r="R117" s="96">
        <v>71</v>
      </c>
      <c r="S117" s="96">
        <v>0</v>
      </c>
      <c r="T117" s="96" t="s">
        <v>19219</v>
      </c>
      <c r="U117" s="96" t="s">
        <v>19814</v>
      </c>
      <c r="V117" s="96" t="s">
        <v>19815</v>
      </c>
      <c r="W117" s="96" t="s">
        <v>2054</v>
      </c>
      <c r="X117" s="96" t="s">
        <v>328</v>
      </c>
      <c r="Y117" s="95" t="s">
        <v>15803</v>
      </c>
    </row>
    <row r="118" spans="1:25" s="87" customFormat="1" x14ac:dyDescent="0.3">
      <c r="A118" s="94" t="str">
        <f t="shared" si="2"/>
        <v>akellam</v>
      </c>
      <c r="B118" s="95" t="s">
        <v>19816</v>
      </c>
      <c r="C118" s="96" t="s">
        <v>19817</v>
      </c>
      <c r="D118" s="96" t="s">
        <v>19818</v>
      </c>
      <c r="E118" s="96" t="s">
        <v>5630</v>
      </c>
      <c r="F118" s="95" t="s">
        <v>19181</v>
      </c>
      <c r="G118" s="96" t="s">
        <v>19030</v>
      </c>
      <c r="H118" s="96" t="s">
        <v>19172</v>
      </c>
      <c r="I118" s="96" t="s">
        <v>19173</v>
      </c>
      <c r="J118" s="95" t="s">
        <v>19174</v>
      </c>
      <c r="K118" s="95" t="s">
        <v>19301</v>
      </c>
      <c r="L118" s="95" t="s">
        <v>19301</v>
      </c>
      <c r="M118" s="96" t="s">
        <v>19819</v>
      </c>
      <c r="N118" s="96" t="s">
        <v>760</v>
      </c>
      <c r="O118" s="97">
        <v>45921</v>
      </c>
      <c r="P118" s="97">
        <v>45921</v>
      </c>
      <c r="Q118" s="97">
        <v>45921</v>
      </c>
      <c r="R118" s="96">
        <v>8</v>
      </c>
      <c r="S118" s="96">
        <v>0</v>
      </c>
      <c r="T118" s="96" t="s">
        <v>19183</v>
      </c>
      <c r="U118" s="96" t="s">
        <v>19820</v>
      </c>
      <c r="V118" s="96"/>
      <c r="W118" s="96" t="s">
        <v>4523</v>
      </c>
      <c r="X118" s="96" t="s">
        <v>760</v>
      </c>
      <c r="Y118" s="95" t="s">
        <v>19821</v>
      </c>
    </row>
    <row r="119" spans="1:25" s="87" customFormat="1" x14ac:dyDescent="0.3">
      <c r="A119" s="94" t="str">
        <f t="shared" si="2"/>
        <v>AKEMPF1</v>
      </c>
      <c r="B119" s="95" t="s">
        <v>19822</v>
      </c>
      <c r="C119" s="96" t="s">
        <v>19823</v>
      </c>
      <c r="D119" s="96" t="s">
        <v>7009</v>
      </c>
      <c r="E119" s="96" t="s">
        <v>5630</v>
      </c>
      <c r="F119" s="95" t="s">
        <v>19480</v>
      </c>
      <c r="G119" s="96" t="s">
        <v>19040</v>
      </c>
      <c r="H119" s="96" t="s">
        <v>19172</v>
      </c>
      <c r="I119" s="96" t="s">
        <v>19173</v>
      </c>
      <c r="J119" s="95" t="s">
        <v>19189</v>
      </c>
      <c r="K119" s="95" t="s">
        <v>19217</v>
      </c>
      <c r="L119" s="95" t="s">
        <v>19824</v>
      </c>
      <c r="M119" s="96" t="s">
        <v>19825</v>
      </c>
      <c r="N119" s="96" t="s">
        <v>752</v>
      </c>
      <c r="O119" s="97">
        <v>32616</v>
      </c>
      <c r="P119" s="97">
        <v>38158</v>
      </c>
      <c r="Q119" s="97">
        <v>32616</v>
      </c>
      <c r="R119" s="96">
        <v>13313</v>
      </c>
      <c r="S119" s="96">
        <v>36</v>
      </c>
      <c r="T119" s="96" t="s">
        <v>19261</v>
      </c>
      <c r="U119" s="96" t="s">
        <v>19826</v>
      </c>
      <c r="V119" s="96" t="s">
        <v>19827</v>
      </c>
      <c r="W119" s="96" t="s">
        <v>19828</v>
      </c>
      <c r="X119" s="96" t="s">
        <v>752</v>
      </c>
      <c r="Y119" s="95" t="s">
        <v>7013</v>
      </c>
    </row>
    <row r="120" spans="1:25" s="87" customFormat="1" x14ac:dyDescent="0.3">
      <c r="A120" s="94" t="str">
        <f t="shared" si="2"/>
        <v>akhalil</v>
      </c>
      <c r="B120" s="95" t="s">
        <v>19829</v>
      </c>
      <c r="C120" s="96" t="s">
        <v>19830</v>
      </c>
      <c r="D120" s="96" t="s">
        <v>19831</v>
      </c>
      <c r="E120" s="96" t="s">
        <v>19170</v>
      </c>
      <c r="F120" s="95" t="s">
        <v>19171</v>
      </c>
      <c r="G120" s="96" t="s">
        <v>19029</v>
      </c>
      <c r="H120" s="96" t="s">
        <v>19172</v>
      </c>
      <c r="I120" s="96" t="s">
        <v>19173</v>
      </c>
      <c r="J120" s="95" t="s">
        <v>19174</v>
      </c>
      <c r="K120" s="95" t="s">
        <v>19175</v>
      </c>
      <c r="L120" s="95" t="s">
        <v>16610</v>
      </c>
      <c r="M120" s="96" t="s">
        <v>9597</v>
      </c>
      <c r="N120" s="96" t="s">
        <v>219</v>
      </c>
      <c r="O120" s="97">
        <v>45235</v>
      </c>
      <c r="P120" s="97">
        <v>45235</v>
      </c>
      <c r="Q120" s="97">
        <v>45235</v>
      </c>
      <c r="R120" s="96">
        <v>694</v>
      </c>
      <c r="S120" s="96">
        <v>1</v>
      </c>
      <c r="T120" s="96" t="s">
        <v>19209</v>
      </c>
      <c r="U120" s="96" t="s">
        <v>19832</v>
      </c>
      <c r="V120" s="96"/>
      <c r="W120" s="96" t="s">
        <v>518</v>
      </c>
      <c r="X120" s="96" t="s">
        <v>219</v>
      </c>
      <c r="Y120" s="95" t="s">
        <v>19833</v>
      </c>
    </row>
    <row r="121" spans="1:25" s="87" customFormat="1" x14ac:dyDescent="0.3">
      <c r="A121" s="94" t="str">
        <f t="shared" si="2"/>
        <v>akovace</v>
      </c>
      <c r="B121" s="95" t="s">
        <v>19834</v>
      </c>
      <c r="C121" s="96" t="s">
        <v>19835</v>
      </c>
      <c r="D121" s="96" t="s">
        <v>19836</v>
      </c>
      <c r="E121" s="96" t="s">
        <v>19170</v>
      </c>
      <c r="F121" s="95" t="s">
        <v>19181</v>
      </c>
      <c r="G121" s="96" t="s">
        <v>19030</v>
      </c>
      <c r="H121" s="96" t="s">
        <v>19172</v>
      </c>
      <c r="I121" s="96" t="s">
        <v>19173</v>
      </c>
      <c r="J121" s="95" t="s">
        <v>19189</v>
      </c>
      <c r="K121" s="95" t="s">
        <v>19345</v>
      </c>
      <c r="L121" s="95" t="s">
        <v>19837</v>
      </c>
      <c r="M121" s="96" t="s">
        <v>6275</v>
      </c>
      <c r="N121" s="96" t="s">
        <v>318</v>
      </c>
      <c r="O121" s="97">
        <v>45207</v>
      </c>
      <c r="P121" s="97">
        <v>45207</v>
      </c>
      <c r="Q121" s="97">
        <v>45207</v>
      </c>
      <c r="R121" s="96">
        <v>722</v>
      </c>
      <c r="S121" s="96">
        <v>1</v>
      </c>
      <c r="T121" s="96" t="s">
        <v>19209</v>
      </c>
      <c r="U121" s="96" t="s">
        <v>19838</v>
      </c>
      <c r="V121" s="96"/>
      <c r="W121" s="96" t="s">
        <v>4174</v>
      </c>
      <c r="X121" s="96" t="s">
        <v>318</v>
      </c>
      <c r="Y121" s="95" t="s">
        <v>10395</v>
      </c>
    </row>
    <row r="122" spans="1:25" s="87" customFormat="1" x14ac:dyDescent="0.3">
      <c r="A122" s="94" t="str">
        <f t="shared" si="2"/>
        <v>akuhn</v>
      </c>
      <c r="B122" s="95" t="s">
        <v>19839</v>
      </c>
      <c r="C122" s="96" t="s">
        <v>19840</v>
      </c>
      <c r="D122" s="96" t="s">
        <v>19841</v>
      </c>
      <c r="E122" s="96" t="s">
        <v>5630</v>
      </c>
      <c r="F122" s="95" t="s">
        <v>19215</v>
      </c>
      <c r="G122" s="96" t="s">
        <v>19033</v>
      </c>
      <c r="H122" s="96" t="s">
        <v>19172</v>
      </c>
      <c r="I122" s="96" t="s">
        <v>19173</v>
      </c>
      <c r="J122" s="95" t="s">
        <v>19174</v>
      </c>
      <c r="K122" s="95" t="s">
        <v>19522</v>
      </c>
      <c r="L122" s="95" t="s">
        <v>19523</v>
      </c>
      <c r="M122" s="96" t="s">
        <v>7156</v>
      </c>
      <c r="N122" s="96" t="s">
        <v>773</v>
      </c>
      <c r="O122" s="97">
        <v>45872</v>
      </c>
      <c r="P122" s="97">
        <v>45872</v>
      </c>
      <c r="Q122" s="97">
        <v>45872</v>
      </c>
      <c r="R122" s="96">
        <v>57</v>
      </c>
      <c r="S122" s="96">
        <v>0</v>
      </c>
      <c r="T122" s="96" t="s">
        <v>19448</v>
      </c>
      <c r="U122" s="96" t="s">
        <v>19842</v>
      </c>
      <c r="V122" s="96"/>
      <c r="W122" s="96" t="s">
        <v>19843</v>
      </c>
      <c r="X122" s="96" t="s">
        <v>773</v>
      </c>
      <c r="Y122" s="95" t="s">
        <v>19844</v>
      </c>
    </row>
    <row r="123" spans="1:25" s="87" customFormat="1" x14ac:dyDescent="0.3">
      <c r="A123" s="94" t="str">
        <f t="shared" si="2"/>
        <v>alacey</v>
      </c>
      <c r="B123" s="95" t="s">
        <v>19179</v>
      </c>
      <c r="C123" s="96" t="s">
        <v>19180</v>
      </c>
      <c r="D123" s="95" t="s">
        <v>19845</v>
      </c>
      <c r="E123" s="96" t="s">
        <v>5630</v>
      </c>
      <c r="F123" s="96"/>
      <c r="G123" s="96"/>
      <c r="H123" s="96"/>
      <c r="I123" s="96"/>
      <c r="J123" s="96"/>
      <c r="K123" s="96"/>
      <c r="L123" s="96"/>
      <c r="M123" s="96"/>
      <c r="N123" s="96"/>
      <c r="O123" s="97">
        <v>45928</v>
      </c>
      <c r="P123" s="96"/>
      <c r="Q123" s="97">
        <v>45928</v>
      </c>
      <c r="R123" s="96"/>
      <c r="S123" s="96"/>
      <c r="T123" s="96"/>
      <c r="U123" s="95" t="s">
        <v>19184</v>
      </c>
      <c r="V123" s="96"/>
      <c r="W123" s="96" t="s">
        <v>19185</v>
      </c>
      <c r="X123" s="96" t="s">
        <v>219</v>
      </c>
      <c r="Y123" s="95" t="s">
        <v>19186</v>
      </c>
    </row>
    <row r="124" spans="1:25" s="87" customFormat="1" x14ac:dyDescent="0.3">
      <c r="A124" s="94" t="str">
        <f t="shared" si="2"/>
        <v>ALAMBE8</v>
      </c>
      <c r="B124" s="95" t="s">
        <v>19846</v>
      </c>
      <c r="C124" s="96" t="s">
        <v>19847</v>
      </c>
      <c r="D124" s="96" t="s">
        <v>5581</v>
      </c>
      <c r="E124" s="96" t="s">
        <v>5630</v>
      </c>
      <c r="F124" s="95" t="s">
        <v>19285</v>
      </c>
      <c r="G124" s="96" t="s">
        <v>19028</v>
      </c>
      <c r="H124" s="96" t="s">
        <v>19172</v>
      </c>
      <c r="I124" s="96" t="s">
        <v>19173</v>
      </c>
      <c r="J124" s="95" t="s">
        <v>19189</v>
      </c>
      <c r="K124" s="95" t="s">
        <v>19273</v>
      </c>
      <c r="L124" s="95" t="s">
        <v>19274</v>
      </c>
      <c r="M124" s="96" t="s">
        <v>7733</v>
      </c>
      <c r="N124" s="96" t="s">
        <v>328</v>
      </c>
      <c r="O124" s="97">
        <v>32380</v>
      </c>
      <c r="P124" s="97">
        <v>32380</v>
      </c>
      <c r="Q124" s="97">
        <v>32380</v>
      </c>
      <c r="R124" s="96">
        <v>13549</v>
      </c>
      <c r="S124" s="96">
        <v>37</v>
      </c>
      <c r="T124" s="96" t="s">
        <v>19261</v>
      </c>
      <c r="U124" s="96" t="s">
        <v>12910</v>
      </c>
      <c r="V124" s="96"/>
      <c r="W124" s="96" t="s">
        <v>5582</v>
      </c>
      <c r="X124" s="96" t="s">
        <v>328</v>
      </c>
      <c r="Y124" s="95" t="s">
        <v>12912</v>
      </c>
    </row>
    <row r="125" spans="1:25" s="87" customFormat="1" x14ac:dyDescent="0.3">
      <c r="A125" s="94" t="str">
        <f t="shared" si="2"/>
        <v>alance</v>
      </c>
      <c r="B125" s="95" t="s">
        <v>19848</v>
      </c>
      <c r="C125" s="96" t="s">
        <v>19849</v>
      </c>
      <c r="D125" s="96" t="s">
        <v>19850</v>
      </c>
      <c r="E125" s="96" t="s">
        <v>5630</v>
      </c>
      <c r="F125" s="95" t="s">
        <v>19171</v>
      </c>
      <c r="G125" s="96" t="s">
        <v>19029</v>
      </c>
      <c r="H125" s="96" t="s">
        <v>19172</v>
      </c>
      <c r="I125" s="96" t="s">
        <v>19173</v>
      </c>
      <c r="J125" s="95" t="s">
        <v>19174</v>
      </c>
      <c r="K125" s="95" t="s">
        <v>19216</v>
      </c>
      <c r="L125" s="95" t="s">
        <v>19217</v>
      </c>
      <c r="M125" s="96" t="s">
        <v>19218</v>
      </c>
      <c r="N125" s="96" t="s">
        <v>453</v>
      </c>
      <c r="O125" s="97">
        <v>45823</v>
      </c>
      <c r="P125" s="97">
        <v>45823</v>
      </c>
      <c r="Q125" s="97">
        <v>45823</v>
      </c>
      <c r="R125" s="96">
        <v>106</v>
      </c>
      <c r="S125" s="96">
        <v>0</v>
      </c>
      <c r="T125" s="96" t="s">
        <v>19193</v>
      </c>
      <c r="U125" s="96" t="s">
        <v>19851</v>
      </c>
      <c r="V125" s="96"/>
      <c r="W125" s="96" t="s">
        <v>19852</v>
      </c>
      <c r="X125" s="96" t="s">
        <v>453</v>
      </c>
      <c r="Y125" s="95" t="s">
        <v>10016</v>
      </c>
    </row>
    <row r="126" spans="1:25" s="87" customFormat="1" x14ac:dyDescent="0.3">
      <c r="A126" s="94" t="str">
        <f t="shared" si="2"/>
        <v>alane</v>
      </c>
      <c r="B126" s="95" t="s">
        <v>19853</v>
      </c>
      <c r="C126" s="96" t="s">
        <v>19854</v>
      </c>
      <c r="D126" s="96" t="s">
        <v>19855</v>
      </c>
      <c r="E126" s="96" t="s">
        <v>19170</v>
      </c>
      <c r="F126" s="95" t="s">
        <v>19171</v>
      </c>
      <c r="G126" s="96" t="s">
        <v>19029</v>
      </c>
      <c r="H126" s="96" t="s">
        <v>19172</v>
      </c>
      <c r="I126" s="96" t="s">
        <v>19173</v>
      </c>
      <c r="J126" s="95" t="s">
        <v>19189</v>
      </c>
      <c r="K126" s="95" t="s">
        <v>19273</v>
      </c>
      <c r="L126" s="95" t="s">
        <v>19274</v>
      </c>
      <c r="M126" s="96" t="s">
        <v>7733</v>
      </c>
      <c r="N126" s="96" t="s">
        <v>328</v>
      </c>
      <c r="O126" s="97">
        <v>45739</v>
      </c>
      <c r="P126" s="97">
        <v>45739</v>
      </c>
      <c r="Q126" s="97">
        <v>45739</v>
      </c>
      <c r="R126" s="96">
        <v>190</v>
      </c>
      <c r="S126" s="96">
        <v>0</v>
      </c>
      <c r="T126" s="96" t="s">
        <v>19176</v>
      </c>
      <c r="U126" s="96" t="s">
        <v>19856</v>
      </c>
      <c r="V126" s="96"/>
      <c r="W126" s="96" t="s">
        <v>19857</v>
      </c>
      <c r="X126" s="96" t="s">
        <v>328</v>
      </c>
      <c r="Y126" s="95" t="s">
        <v>19858</v>
      </c>
    </row>
    <row r="127" spans="1:25" s="87" customFormat="1" x14ac:dyDescent="0.3">
      <c r="A127" s="94" t="str">
        <f t="shared" si="2"/>
        <v>ALARSE</v>
      </c>
      <c r="B127" s="95" t="s">
        <v>19859</v>
      </c>
      <c r="C127" s="96" t="s">
        <v>19860</v>
      </c>
      <c r="D127" s="96" t="s">
        <v>10329</v>
      </c>
      <c r="E127" s="96" t="s">
        <v>5630</v>
      </c>
      <c r="F127" s="95" t="s">
        <v>19480</v>
      </c>
      <c r="G127" s="96" t="s">
        <v>19040</v>
      </c>
      <c r="H127" s="96" t="s">
        <v>19172</v>
      </c>
      <c r="I127" s="96" t="s">
        <v>19173</v>
      </c>
      <c r="J127" s="95" t="s">
        <v>19189</v>
      </c>
      <c r="K127" s="95" t="s">
        <v>19415</v>
      </c>
      <c r="L127" s="95" t="s">
        <v>6684</v>
      </c>
      <c r="M127" s="96" t="s">
        <v>19416</v>
      </c>
      <c r="N127" s="96" t="s">
        <v>318</v>
      </c>
      <c r="O127" s="97">
        <v>24166</v>
      </c>
      <c r="P127" s="97">
        <v>39196</v>
      </c>
      <c r="Q127" s="97">
        <v>39196</v>
      </c>
      <c r="R127" s="96">
        <v>6733</v>
      </c>
      <c r="S127" s="96">
        <v>18</v>
      </c>
      <c r="T127" s="96" t="s">
        <v>19261</v>
      </c>
      <c r="U127" s="96" t="s">
        <v>19861</v>
      </c>
      <c r="V127" s="96"/>
      <c r="W127" s="96" t="s">
        <v>19862</v>
      </c>
      <c r="X127" s="96" t="s">
        <v>318</v>
      </c>
      <c r="Y127" s="95" t="s">
        <v>10333</v>
      </c>
    </row>
    <row r="128" spans="1:25" s="87" customFormat="1" x14ac:dyDescent="0.3">
      <c r="A128" s="94" t="str">
        <f t="shared" si="2"/>
        <v>ALEAL3</v>
      </c>
      <c r="B128" s="95" t="s">
        <v>19863</v>
      </c>
      <c r="C128" s="96" t="s">
        <v>19864</v>
      </c>
      <c r="D128" s="96" t="s">
        <v>5488</v>
      </c>
      <c r="E128" s="96" t="s">
        <v>5630</v>
      </c>
      <c r="F128" s="95" t="s">
        <v>19215</v>
      </c>
      <c r="G128" s="96" t="s">
        <v>19033</v>
      </c>
      <c r="H128" s="96" t="s">
        <v>19172</v>
      </c>
      <c r="I128" s="96" t="s">
        <v>19173</v>
      </c>
      <c r="J128" s="95" t="s">
        <v>19174</v>
      </c>
      <c r="K128" s="95" t="s">
        <v>19431</v>
      </c>
      <c r="L128" s="95" t="s">
        <v>19432</v>
      </c>
      <c r="M128" s="96" t="s">
        <v>6264</v>
      </c>
      <c r="N128" s="96" t="s">
        <v>279</v>
      </c>
      <c r="O128" s="97">
        <v>35345</v>
      </c>
      <c r="P128" s="97">
        <v>35345</v>
      </c>
      <c r="Q128" s="97">
        <v>35345</v>
      </c>
      <c r="R128" s="96">
        <v>10584</v>
      </c>
      <c r="S128" s="96">
        <v>28</v>
      </c>
      <c r="T128" s="96" t="s">
        <v>19261</v>
      </c>
      <c r="U128" s="96" t="s">
        <v>19865</v>
      </c>
      <c r="V128" s="96"/>
      <c r="W128" s="96" t="s">
        <v>5489</v>
      </c>
      <c r="X128" s="96" t="s">
        <v>279</v>
      </c>
      <c r="Y128" s="95" t="s">
        <v>18796</v>
      </c>
    </row>
    <row r="129" spans="1:25" s="87" customFormat="1" x14ac:dyDescent="0.3">
      <c r="A129" s="94" t="str">
        <f t="shared" si="2"/>
        <v>aleonme</v>
      </c>
      <c r="B129" s="95" t="s">
        <v>19866</v>
      </c>
      <c r="C129" s="96" t="s">
        <v>19867</v>
      </c>
      <c r="D129" s="96" t="s">
        <v>19868</v>
      </c>
      <c r="E129" s="96" t="s">
        <v>19170</v>
      </c>
      <c r="F129" s="95" t="s">
        <v>19171</v>
      </c>
      <c r="G129" s="96" t="s">
        <v>19029</v>
      </c>
      <c r="H129" s="96" t="s">
        <v>19172</v>
      </c>
      <c r="I129" s="96" t="s">
        <v>19173</v>
      </c>
      <c r="J129" s="95" t="s">
        <v>19174</v>
      </c>
      <c r="K129" s="95" t="s">
        <v>19175</v>
      </c>
      <c r="L129" s="95" t="s">
        <v>19182</v>
      </c>
      <c r="M129" s="96" t="s">
        <v>9597</v>
      </c>
      <c r="N129" s="96" t="s">
        <v>219</v>
      </c>
      <c r="O129" s="97">
        <v>45536</v>
      </c>
      <c r="P129" s="97">
        <v>45536</v>
      </c>
      <c r="Q129" s="97">
        <v>45536</v>
      </c>
      <c r="R129" s="96">
        <v>393</v>
      </c>
      <c r="S129" s="96">
        <v>1</v>
      </c>
      <c r="T129" s="96" t="s">
        <v>19209</v>
      </c>
      <c r="U129" s="96" t="s">
        <v>19869</v>
      </c>
      <c r="V129" s="96"/>
      <c r="W129" s="96" t="s">
        <v>492</v>
      </c>
      <c r="X129" s="96" t="s">
        <v>219</v>
      </c>
      <c r="Y129" s="95" t="s">
        <v>19870</v>
      </c>
    </row>
    <row r="130" spans="1:25" s="87" customFormat="1" x14ac:dyDescent="0.3">
      <c r="A130" s="94" t="str">
        <f t="shared" si="2"/>
        <v>alopez</v>
      </c>
      <c r="B130" s="95" t="s">
        <v>19871</v>
      </c>
      <c r="C130" s="96" t="s">
        <v>19872</v>
      </c>
      <c r="D130" s="96" t="s">
        <v>19873</v>
      </c>
      <c r="E130" s="96" t="s">
        <v>5630</v>
      </c>
      <c r="F130" s="95" t="s">
        <v>19236</v>
      </c>
      <c r="G130" s="96" t="s">
        <v>19032</v>
      </c>
      <c r="H130" s="96" t="s">
        <v>19227</v>
      </c>
      <c r="I130" s="96" t="s">
        <v>19173</v>
      </c>
      <c r="J130" s="95" t="s">
        <v>19174</v>
      </c>
      <c r="K130" s="95" t="s">
        <v>19309</v>
      </c>
      <c r="L130" s="95" t="s">
        <v>19513</v>
      </c>
      <c r="M130" s="96" t="s">
        <v>6528</v>
      </c>
      <c r="N130" s="96" t="s">
        <v>219</v>
      </c>
      <c r="O130" s="97">
        <v>45921</v>
      </c>
      <c r="P130" s="97">
        <v>45921</v>
      </c>
      <c r="Q130" s="97">
        <v>45921</v>
      </c>
      <c r="R130" s="96">
        <v>8</v>
      </c>
      <c r="S130" s="96">
        <v>0</v>
      </c>
      <c r="T130" s="96" t="s">
        <v>19183</v>
      </c>
      <c r="U130" s="96" t="s">
        <v>19874</v>
      </c>
      <c r="V130" s="96"/>
      <c r="W130" s="96" t="s">
        <v>19875</v>
      </c>
      <c r="X130" s="96" t="s">
        <v>219</v>
      </c>
      <c r="Y130" s="95" t="s">
        <v>14874</v>
      </c>
    </row>
    <row r="131" spans="1:25" s="87" customFormat="1" x14ac:dyDescent="0.3">
      <c r="A131" s="94" t="str">
        <f t="shared" ref="A131:A194" si="3">TRIM(D131)</f>
        <v>alopez0</v>
      </c>
      <c r="B131" s="95" t="s">
        <v>19876</v>
      </c>
      <c r="C131" s="96" t="s">
        <v>19877</v>
      </c>
      <c r="D131" s="96" t="s">
        <v>19878</v>
      </c>
      <c r="E131" s="96" t="s">
        <v>5630</v>
      </c>
      <c r="F131" s="95" t="s">
        <v>19215</v>
      </c>
      <c r="G131" s="96" t="s">
        <v>19033</v>
      </c>
      <c r="H131" s="96" t="s">
        <v>19172</v>
      </c>
      <c r="I131" s="96" t="s">
        <v>19173</v>
      </c>
      <c r="J131" s="95" t="s">
        <v>19174</v>
      </c>
      <c r="K131" s="95" t="s">
        <v>19716</v>
      </c>
      <c r="L131" s="95" t="s">
        <v>19717</v>
      </c>
      <c r="M131" s="96" t="s">
        <v>5847</v>
      </c>
      <c r="N131" s="96" t="s">
        <v>279</v>
      </c>
      <c r="O131" s="97">
        <v>43600</v>
      </c>
      <c r="P131" s="97">
        <v>43600</v>
      </c>
      <c r="Q131" s="97">
        <v>43600</v>
      </c>
      <c r="R131" s="96">
        <v>2329</v>
      </c>
      <c r="S131" s="96">
        <v>6</v>
      </c>
      <c r="T131" s="96" t="s">
        <v>19247</v>
      </c>
      <c r="U131" s="132" t="s">
        <v>19879</v>
      </c>
      <c r="V131" s="98"/>
      <c r="W131" s="98" t="s">
        <v>1032</v>
      </c>
      <c r="X131" s="98" t="s">
        <v>279</v>
      </c>
      <c r="Y131" s="132" t="s">
        <v>19880</v>
      </c>
    </row>
    <row r="132" spans="1:25" s="87" customFormat="1" x14ac:dyDescent="0.3">
      <c r="A132" s="94" t="str">
        <f t="shared" si="3"/>
        <v>alopez3</v>
      </c>
      <c r="B132" s="95" t="s">
        <v>19881</v>
      </c>
      <c r="C132" s="96" t="s">
        <v>19882</v>
      </c>
      <c r="D132" s="96" t="s">
        <v>19883</v>
      </c>
      <c r="E132" s="96" t="s">
        <v>19170</v>
      </c>
      <c r="F132" s="95" t="s">
        <v>19215</v>
      </c>
      <c r="G132" s="96" t="s">
        <v>19033</v>
      </c>
      <c r="H132" s="96" t="s">
        <v>19172</v>
      </c>
      <c r="I132" s="96" t="s">
        <v>19173</v>
      </c>
      <c r="J132" s="95" t="s">
        <v>19174</v>
      </c>
      <c r="K132" s="95" t="s">
        <v>19431</v>
      </c>
      <c r="L132" s="95" t="s">
        <v>19432</v>
      </c>
      <c r="M132" s="96" t="s">
        <v>6264</v>
      </c>
      <c r="N132" s="96" t="s">
        <v>279</v>
      </c>
      <c r="O132" s="97">
        <v>45606</v>
      </c>
      <c r="P132" s="97">
        <v>45606</v>
      </c>
      <c r="Q132" s="97">
        <v>45606</v>
      </c>
      <c r="R132" s="96">
        <v>323</v>
      </c>
      <c r="S132" s="96">
        <v>0</v>
      </c>
      <c r="T132" s="96" t="s">
        <v>19176</v>
      </c>
      <c r="U132" s="96" t="s">
        <v>19884</v>
      </c>
      <c r="V132" s="96" t="s">
        <v>19885</v>
      </c>
      <c r="W132" s="96" t="s">
        <v>4134</v>
      </c>
      <c r="X132" s="96" t="s">
        <v>279</v>
      </c>
      <c r="Y132" s="95" t="s">
        <v>10389</v>
      </c>
    </row>
    <row r="133" spans="1:25" s="87" customFormat="1" x14ac:dyDescent="0.3">
      <c r="A133" s="94" t="str">
        <f t="shared" si="3"/>
        <v>alopez5</v>
      </c>
      <c r="B133" s="95" t="s">
        <v>19886</v>
      </c>
      <c r="C133" s="96" t="s">
        <v>19887</v>
      </c>
      <c r="D133" s="96" t="s">
        <v>19888</v>
      </c>
      <c r="E133" s="96" t="s">
        <v>5630</v>
      </c>
      <c r="F133" s="95" t="s">
        <v>19181</v>
      </c>
      <c r="G133" s="96" t="s">
        <v>19030</v>
      </c>
      <c r="H133" s="96" t="s">
        <v>19172</v>
      </c>
      <c r="I133" s="96" t="s">
        <v>19173</v>
      </c>
      <c r="J133" s="95" t="s">
        <v>19174</v>
      </c>
      <c r="K133" s="95" t="s">
        <v>19245</v>
      </c>
      <c r="L133" s="95" t="s">
        <v>19246</v>
      </c>
      <c r="M133" s="96" t="s">
        <v>14665</v>
      </c>
      <c r="N133" s="96" t="s">
        <v>219</v>
      </c>
      <c r="O133" s="97">
        <v>36921</v>
      </c>
      <c r="P133" s="97">
        <v>44491</v>
      </c>
      <c r="Q133" s="97">
        <v>44491</v>
      </c>
      <c r="R133" s="96">
        <v>1438</v>
      </c>
      <c r="S133" s="96">
        <v>3</v>
      </c>
      <c r="T133" s="96" t="s">
        <v>19228</v>
      </c>
      <c r="U133" s="96" t="s">
        <v>19889</v>
      </c>
      <c r="V133" s="96"/>
      <c r="W133" s="96" t="s">
        <v>19890</v>
      </c>
      <c r="X133" s="96" t="s">
        <v>219</v>
      </c>
      <c r="Y133" s="95" t="s">
        <v>16461</v>
      </c>
    </row>
    <row r="134" spans="1:25" s="87" customFormat="1" x14ac:dyDescent="0.3">
      <c r="A134" s="94" t="str">
        <f t="shared" si="3"/>
        <v>AMACHUS</v>
      </c>
      <c r="B134" s="95" t="s">
        <v>19891</v>
      </c>
      <c r="C134" s="96" t="s">
        <v>19892</v>
      </c>
      <c r="D134" s="96" t="s">
        <v>19893</v>
      </c>
      <c r="E134" s="96" t="s">
        <v>5630</v>
      </c>
      <c r="F134" s="95" t="s">
        <v>19480</v>
      </c>
      <c r="G134" s="96" t="s">
        <v>19040</v>
      </c>
      <c r="H134" s="96" t="s">
        <v>19172</v>
      </c>
      <c r="I134" s="96" t="s">
        <v>19173</v>
      </c>
      <c r="J134" s="95" t="s">
        <v>19189</v>
      </c>
      <c r="K134" s="95" t="s">
        <v>19333</v>
      </c>
      <c r="L134" s="95" t="s">
        <v>19467</v>
      </c>
      <c r="M134" s="96" t="s">
        <v>9084</v>
      </c>
      <c r="N134" s="96" t="s">
        <v>260</v>
      </c>
      <c r="O134" s="97">
        <v>31146</v>
      </c>
      <c r="P134" s="97">
        <v>31146</v>
      </c>
      <c r="Q134" s="97">
        <v>31146</v>
      </c>
      <c r="R134" s="96">
        <v>14783</v>
      </c>
      <c r="S134" s="96">
        <v>40</v>
      </c>
      <c r="T134" s="96" t="s">
        <v>19261</v>
      </c>
      <c r="U134" s="96" t="s">
        <v>19894</v>
      </c>
      <c r="V134" s="96"/>
      <c r="W134" s="96" t="s">
        <v>19895</v>
      </c>
      <c r="X134" s="96" t="s">
        <v>260</v>
      </c>
      <c r="Y134" s="95" t="s">
        <v>19896</v>
      </c>
    </row>
    <row r="135" spans="1:25" s="87" customFormat="1" x14ac:dyDescent="0.3">
      <c r="A135" s="94" t="str">
        <f t="shared" si="3"/>
        <v>amaihan</v>
      </c>
      <c r="B135" s="95" t="s">
        <v>19897</v>
      </c>
      <c r="C135" s="96" t="s">
        <v>19898</v>
      </c>
      <c r="D135" s="96" t="s">
        <v>19899</v>
      </c>
      <c r="E135" s="96" t="s">
        <v>19036</v>
      </c>
      <c r="F135" s="95" t="s">
        <v>19181</v>
      </c>
      <c r="G135" s="96" t="s">
        <v>19030</v>
      </c>
      <c r="H135" s="96" t="s">
        <v>19172</v>
      </c>
      <c r="I135" s="96" t="s">
        <v>19173</v>
      </c>
      <c r="J135" s="95" t="s">
        <v>19174</v>
      </c>
      <c r="K135" s="95" t="s">
        <v>19401</v>
      </c>
      <c r="L135" s="95" t="s">
        <v>17382</v>
      </c>
      <c r="M135" s="96" t="s">
        <v>8645</v>
      </c>
      <c r="N135" s="96" t="s">
        <v>407</v>
      </c>
      <c r="O135" s="97">
        <v>43159</v>
      </c>
      <c r="P135" s="97">
        <v>45081</v>
      </c>
      <c r="Q135" s="97">
        <v>45081</v>
      </c>
      <c r="R135" s="96">
        <v>848</v>
      </c>
      <c r="S135" s="96">
        <v>2</v>
      </c>
      <c r="T135" s="96" t="s">
        <v>19209</v>
      </c>
      <c r="U135" s="96" t="s">
        <v>19900</v>
      </c>
      <c r="V135" s="96"/>
      <c r="W135" s="96" t="s">
        <v>19901</v>
      </c>
      <c r="X135" s="96" t="s">
        <v>407</v>
      </c>
      <c r="Y135" s="95" t="s">
        <v>19902</v>
      </c>
    </row>
    <row r="136" spans="1:25" s="87" customFormat="1" x14ac:dyDescent="0.3">
      <c r="A136" s="94" t="str">
        <f t="shared" si="3"/>
        <v>amaldyb</v>
      </c>
      <c r="B136" s="95" t="s">
        <v>19903</v>
      </c>
      <c r="C136" s="96" t="s">
        <v>19904</v>
      </c>
      <c r="D136" s="96" t="s">
        <v>19905</v>
      </c>
      <c r="E136" s="96" t="s">
        <v>19170</v>
      </c>
      <c r="F136" s="95" t="s">
        <v>19171</v>
      </c>
      <c r="G136" s="96" t="s">
        <v>19029</v>
      </c>
      <c r="H136" s="96" t="s">
        <v>19172</v>
      </c>
      <c r="I136" s="96" t="s">
        <v>19173</v>
      </c>
      <c r="J136" s="95" t="s">
        <v>19174</v>
      </c>
      <c r="K136" s="95" t="s">
        <v>19360</v>
      </c>
      <c r="L136" s="95" t="s">
        <v>19361</v>
      </c>
      <c r="M136" s="96" t="s">
        <v>19362</v>
      </c>
      <c r="N136" s="96" t="s">
        <v>1463</v>
      </c>
      <c r="O136" s="97">
        <v>45137</v>
      </c>
      <c r="P136" s="97">
        <v>45137</v>
      </c>
      <c r="Q136" s="97">
        <v>45137</v>
      </c>
      <c r="R136" s="96">
        <v>792</v>
      </c>
      <c r="S136" s="96">
        <v>2</v>
      </c>
      <c r="T136" s="96" t="s">
        <v>19209</v>
      </c>
      <c r="U136" s="96" t="s">
        <v>19906</v>
      </c>
      <c r="V136" s="96" t="s">
        <v>19907</v>
      </c>
      <c r="W136" s="96" t="s">
        <v>2229</v>
      </c>
      <c r="X136" s="96" t="s">
        <v>1472</v>
      </c>
      <c r="Y136" s="95" t="s">
        <v>19908</v>
      </c>
    </row>
    <row r="137" spans="1:25" s="87" customFormat="1" x14ac:dyDescent="0.3">
      <c r="A137" s="94" t="str">
        <f t="shared" si="3"/>
        <v>amar182</v>
      </c>
      <c r="B137" s="95" t="s">
        <v>19909</v>
      </c>
      <c r="C137" s="96" t="s">
        <v>19910</v>
      </c>
      <c r="D137" s="96" t="s">
        <v>19911</v>
      </c>
      <c r="E137" s="96" t="s">
        <v>5630</v>
      </c>
      <c r="F137" s="95" t="s">
        <v>19171</v>
      </c>
      <c r="G137" s="96" t="s">
        <v>19029</v>
      </c>
      <c r="H137" s="96" t="s">
        <v>19172</v>
      </c>
      <c r="I137" s="96" t="s">
        <v>19173</v>
      </c>
      <c r="J137" s="95" t="s">
        <v>19189</v>
      </c>
      <c r="K137" s="95" t="s">
        <v>19345</v>
      </c>
      <c r="L137" s="95" t="s">
        <v>19346</v>
      </c>
      <c r="M137" s="96" t="s">
        <v>19347</v>
      </c>
      <c r="N137" s="96" t="s">
        <v>382</v>
      </c>
      <c r="O137" s="97">
        <v>42170</v>
      </c>
      <c r="P137" s="97">
        <v>44102</v>
      </c>
      <c r="Q137" s="97">
        <v>44102</v>
      </c>
      <c r="R137" s="96">
        <v>1827</v>
      </c>
      <c r="S137" s="96">
        <v>5</v>
      </c>
      <c r="T137" s="96" t="s">
        <v>19228</v>
      </c>
      <c r="U137" s="96" t="s">
        <v>19912</v>
      </c>
      <c r="V137" s="96"/>
      <c r="W137" s="96" t="s">
        <v>19913</v>
      </c>
      <c r="X137" s="96" t="s">
        <v>382</v>
      </c>
      <c r="Y137" s="95" t="s">
        <v>19914</v>
      </c>
    </row>
    <row r="138" spans="1:25" s="87" customFormat="1" x14ac:dyDescent="0.3">
      <c r="A138" s="94" t="str">
        <f t="shared" si="3"/>
        <v>amar324</v>
      </c>
      <c r="B138" s="95" t="s">
        <v>19915</v>
      </c>
      <c r="C138" s="96" t="s">
        <v>19916</v>
      </c>
      <c r="D138" s="96" t="s">
        <v>19917</v>
      </c>
      <c r="E138" s="96" t="s">
        <v>5630</v>
      </c>
      <c r="F138" s="95" t="s">
        <v>19236</v>
      </c>
      <c r="G138" s="96" t="s">
        <v>19032</v>
      </c>
      <c r="H138" s="96" t="s">
        <v>19227</v>
      </c>
      <c r="I138" s="96" t="s">
        <v>19173</v>
      </c>
      <c r="J138" s="95" t="s">
        <v>19174</v>
      </c>
      <c r="K138" s="95" t="s">
        <v>19309</v>
      </c>
      <c r="L138" s="95" t="s">
        <v>19918</v>
      </c>
      <c r="M138" s="96" t="s">
        <v>18106</v>
      </c>
      <c r="N138" s="96" t="s">
        <v>4327</v>
      </c>
      <c r="O138" s="97">
        <v>37538</v>
      </c>
      <c r="P138" s="97">
        <v>44223</v>
      </c>
      <c r="Q138" s="97">
        <v>39253</v>
      </c>
      <c r="R138" s="96">
        <v>6676</v>
      </c>
      <c r="S138" s="96">
        <v>18</v>
      </c>
      <c r="T138" s="96" t="s">
        <v>19261</v>
      </c>
      <c r="U138" s="96" t="s">
        <v>19919</v>
      </c>
      <c r="V138" s="96"/>
      <c r="W138" s="96" t="s">
        <v>4809</v>
      </c>
      <c r="X138" s="96" t="s">
        <v>4327</v>
      </c>
      <c r="Y138" s="95" t="s">
        <v>18107</v>
      </c>
    </row>
    <row r="139" spans="1:25" s="87" customFormat="1" x14ac:dyDescent="0.3">
      <c r="A139" s="94" t="str">
        <f t="shared" si="3"/>
        <v>amarmo0</v>
      </c>
      <c r="B139" s="95" t="s">
        <v>19920</v>
      </c>
      <c r="C139" s="96" t="s">
        <v>19921</v>
      </c>
      <c r="D139" s="96" t="s">
        <v>19922</v>
      </c>
      <c r="E139" s="96" t="s">
        <v>5630</v>
      </c>
      <c r="F139" s="95" t="s">
        <v>19236</v>
      </c>
      <c r="G139" s="96" t="s">
        <v>19032</v>
      </c>
      <c r="H139" s="96" t="s">
        <v>19227</v>
      </c>
      <c r="I139" s="96" t="s">
        <v>19173</v>
      </c>
      <c r="J139" s="95" t="s">
        <v>19189</v>
      </c>
      <c r="K139" s="95" t="s">
        <v>19471</v>
      </c>
      <c r="L139" s="95" t="s">
        <v>19923</v>
      </c>
      <c r="M139" s="96" t="s">
        <v>19924</v>
      </c>
      <c r="N139" s="96" t="s">
        <v>318</v>
      </c>
      <c r="O139" s="97">
        <v>44468</v>
      </c>
      <c r="P139" s="97">
        <v>44468</v>
      </c>
      <c r="Q139" s="97">
        <v>44468</v>
      </c>
      <c r="R139" s="96">
        <v>1461</v>
      </c>
      <c r="S139" s="96">
        <v>4</v>
      </c>
      <c r="T139" s="96" t="s">
        <v>19228</v>
      </c>
      <c r="U139" s="96" t="s">
        <v>19925</v>
      </c>
      <c r="V139" s="96"/>
      <c r="W139" s="96" t="s">
        <v>19926</v>
      </c>
      <c r="X139" s="96" t="s">
        <v>318</v>
      </c>
      <c r="Y139" s="95" t="s">
        <v>19927</v>
      </c>
    </row>
    <row r="140" spans="1:25" s="87" customFormat="1" x14ac:dyDescent="0.3">
      <c r="A140" s="94" t="str">
        <f t="shared" si="3"/>
        <v>amarti3</v>
      </c>
      <c r="B140" s="95" t="s">
        <v>19928</v>
      </c>
      <c r="C140" s="96" t="s">
        <v>19929</v>
      </c>
      <c r="D140" s="96" t="s">
        <v>19930</v>
      </c>
      <c r="E140" s="96" t="s">
        <v>19170</v>
      </c>
      <c r="F140" s="95" t="s">
        <v>19181</v>
      </c>
      <c r="G140" s="96" t="s">
        <v>19030</v>
      </c>
      <c r="H140" s="96" t="s">
        <v>19172</v>
      </c>
      <c r="I140" s="96" t="s">
        <v>19173</v>
      </c>
      <c r="J140" s="95" t="s">
        <v>19174</v>
      </c>
      <c r="K140" s="95" t="s">
        <v>19207</v>
      </c>
      <c r="L140" s="95" t="s">
        <v>19208</v>
      </c>
      <c r="M140" s="96" t="s">
        <v>10249</v>
      </c>
      <c r="N140" s="96" t="s">
        <v>219</v>
      </c>
      <c r="O140" s="97">
        <v>45564</v>
      </c>
      <c r="P140" s="97">
        <v>45564</v>
      </c>
      <c r="Q140" s="97">
        <v>45564</v>
      </c>
      <c r="R140" s="96">
        <v>365</v>
      </c>
      <c r="S140" s="96">
        <v>1</v>
      </c>
      <c r="T140" s="96" t="s">
        <v>19209</v>
      </c>
      <c r="U140" s="96">
        <v>2921</v>
      </c>
      <c r="V140" s="96" t="s">
        <v>19931</v>
      </c>
      <c r="W140" s="96" t="s">
        <v>4819</v>
      </c>
      <c r="X140" s="96" t="s">
        <v>219</v>
      </c>
      <c r="Y140" s="95" t="s">
        <v>19932</v>
      </c>
    </row>
    <row r="141" spans="1:25" s="87" customFormat="1" x14ac:dyDescent="0.3">
      <c r="A141" s="94" t="str">
        <f t="shared" si="3"/>
        <v>amartin</v>
      </c>
      <c r="B141" s="95" t="s">
        <v>19933</v>
      </c>
      <c r="C141" s="96" t="s">
        <v>19934</v>
      </c>
      <c r="D141" s="96" t="s">
        <v>19935</v>
      </c>
      <c r="E141" s="96" t="s">
        <v>5630</v>
      </c>
      <c r="F141" s="95" t="s">
        <v>19226</v>
      </c>
      <c r="G141" s="96" t="s">
        <v>19031</v>
      </c>
      <c r="H141" s="96" t="s">
        <v>19227</v>
      </c>
      <c r="I141" s="96" t="s">
        <v>19173</v>
      </c>
      <c r="J141" s="95" t="s">
        <v>19174</v>
      </c>
      <c r="K141" s="95" t="s">
        <v>19716</v>
      </c>
      <c r="L141" s="95" t="s">
        <v>19717</v>
      </c>
      <c r="M141" s="96" t="s">
        <v>5847</v>
      </c>
      <c r="N141" s="96" t="s">
        <v>279</v>
      </c>
      <c r="O141" s="97">
        <v>44739</v>
      </c>
      <c r="P141" s="97">
        <v>44739</v>
      </c>
      <c r="Q141" s="97">
        <v>44739</v>
      </c>
      <c r="R141" s="96">
        <v>1190</v>
      </c>
      <c r="S141" s="96">
        <v>3</v>
      </c>
      <c r="T141" s="96" t="s">
        <v>19228</v>
      </c>
      <c r="U141" s="96" t="s">
        <v>19936</v>
      </c>
      <c r="V141" s="96"/>
      <c r="W141" s="96" t="s">
        <v>7733</v>
      </c>
      <c r="X141" s="96" t="s">
        <v>279</v>
      </c>
      <c r="Y141" s="95" t="s">
        <v>7734</v>
      </c>
    </row>
    <row r="142" spans="1:25" s="87" customFormat="1" x14ac:dyDescent="0.3">
      <c r="A142" s="94" t="str">
        <f t="shared" si="3"/>
        <v>amckenz</v>
      </c>
      <c r="B142" s="95" t="s">
        <v>19937</v>
      </c>
      <c r="C142" s="96" t="s">
        <v>19938</v>
      </c>
      <c r="D142" s="96" t="s">
        <v>19939</v>
      </c>
      <c r="E142" s="96" t="s">
        <v>5630</v>
      </c>
      <c r="F142" s="95" t="s">
        <v>19372</v>
      </c>
      <c r="G142" s="96" t="s">
        <v>19373</v>
      </c>
      <c r="H142" s="96" t="s">
        <v>19172</v>
      </c>
      <c r="I142" s="96" t="s">
        <v>19173</v>
      </c>
      <c r="J142" s="95" t="s">
        <v>19189</v>
      </c>
      <c r="K142" s="95" t="s">
        <v>19374</v>
      </c>
      <c r="L142" s="95" t="s">
        <v>19375</v>
      </c>
      <c r="M142" s="96" t="s">
        <v>19376</v>
      </c>
      <c r="N142" s="96" t="s">
        <v>575</v>
      </c>
      <c r="O142" s="97">
        <v>45900</v>
      </c>
      <c r="P142" s="97">
        <v>45900</v>
      </c>
      <c r="Q142" s="97">
        <v>45900</v>
      </c>
      <c r="R142" s="96">
        <v>29</v>
      </c>
      <c r="S142" s="96">
        <v>0</v>
      </c>
      <c r="T142" s="96" t="s">
        <v>19183</v>
      </c>
      <c r="U142" s="96" t="s">
        <v>19940</v>
      </c>
      <c r="V142" s="96"/>
      <c r="W142" s="96" t="s">
        <v>4205</v>
      </c>
      <c r="X142" s="96" t="s">
        <v>575</v>
      </c>
      <c r="Y142" s="95" t="s">
        <v>19941</v>
      </c>
    </row>
    <row r="143" spans="1:25" s="87" customFormat="1" x14ac:dyDescent="0.3">
      <c r="A143" s="94" t="str">
        <f t="shared" si="3"/>
        <v>ameherz</v>
      </c>
      <c r="B143" s="95" t="s">
        <v>19942</v>
      </c>
      <c r="C143" s="96" t="s">
        <v>19943</v>
      </c>
      <c r="D143" s="96" t="s">
        <v>19944</v>
      </c>
      <c r="E143" s="96" t="s">
        <v>19170</v>
      </c>
      <c r="F143" s="95" t="s">
        <v>19181</v>
      </c>
      <c r="G143" s="96" t="s">
        <v>19030</v>
      </c>
      <c r="H143" s="96" t="s">
        <v>19172</v>
      </c>
      <c r="I143" s="96" t="s">
        <v>19173</v>
      </c>
      <c r="J143" s="95" t="s">
        <v>19189</v>
      </c>
      <c r="K143" s="95" t="s">
        <v>19294</v>
      </c>
      <c r="L143" s="95" t="s">
        <v>19295</v>
      </c>
      <c r="M143" s="96" t="s">
        <v>19296</v>
      </c>
      <c r="N143" s="96" t="s">
        <v>541</v>
      </c>
      <c r="O143" s="97">
        <v>44427</v>
      </c>
      <c r="P143" s="97">
        <v>44427</v>
      </c>
      <c r="Q143" s="97">
        <v>44427</v>
      </c>
      <c r="R143" s="96">
        <v>1502</v>
      </c>
      <c r="S143" s="96">
        <v>4</v>
      </c>
      <c r="T143" s="96" t="s">
        <v>19228</v>
      </c>
      <c r="U143" s="96" t="s">
        <v>19945</v>
      </c>
      <c r="V143" s="96"/>
      <c r="W143" s="96" t="s">
        <v>19946</v>
      </c>
      <c r="X143" s="96" t="s">
        <v>328</v>
      </c>
      <c r="Y143" s="95" t="s">
        <v>10169</v>
      </c>
    </row>
    <row r="144" spans="1:25" s="87" customFormat="1" x14ac:dyDescent="0.3">
      <c r="A144" s="94" t="str">
        <f t="shared" si="3"/>
        <v>AMENK1</v>
      </c>
      <c r="B144" s="95" t="s">
        <v>19947</v>
      </c>
      <c r="C144" s="96" t="s">
        <v>19948</v>
      </c>
      <c r="D144" s="96" t="s">
        <v>19949</v>
      </c>
      <c r="E144" s="96" t="s">
        <v>19715</v>
      </c>
      <c r="F144" s="95" t="s">
        <v>19181</v>
      </c>
      <c r="G144" s="96" t="s">
        <v>19030</v>
      </c>
      <c r="H144" s="96" t="s">
        <v>19172</v>
      </c>
      <c r="I144" s="96" t="s">
        <v>19173</v>
      </c>
      <c r="J144" s="95" t="s">
        <v>19174</v>
      </c>
      <c r="K144" s="95" t="s">
        <v>19216</v>
      </c>
      <c r="L144" s="95" t="s">
        <v>19237</v>
      </c>
      <c r="M144" s="96" t="s">
        <v>19238</v>
      </c>
      <c r="N144" s="96" t="s">
        <v>250</v>
      </c>
      <c r="O144" s="97">
        <v>36612</v>
      </c>
      <c r="P144" s="97">
        <v>36612</v>
      </c>
      <c r="Q144" s="97">
        <v>36612</v>
      </c>
      <c r="R144" s="96">
        <v>9317</v>
      </c>
      <c r="S144" s="96">
        <v>25</v>
      </c>
      <c r="T144" s="96" t="s">
        <v>19261</v>
      </c>
      <c r="U144" s="96" t="s">
        <v>19950</v>
      </c>
      <c r="V144" s="96"/>
      <c r="W144" s="96" t="s">
        <v>1542</v>
      </c>
      <c r="X144" s="96" t="s">
        <v>250</v>
      </c>
      <c r="Y144" s="95" t="s">
        <v>19951</v>
      </c>
    </row>
    <row r="145" spans="1:25" s="87" customFormat="1" x14ac:dyDescent="0.3">
      <c r="A145" s="94" t="str">
        <f t="shared" si="3"/>
        <v>amonria</v>
      </c>
      <c r="B145" s="95" t="s">
        <v>19952</v>
      </c>
      <c r="C145" s="96" t="s">
        <v>19953</v>
      </c>
      <c r="D145" s="96" t="s">
        <v>19954</v>
      </c>
      <c r="E145" s="96" t="s">
        <v>5630</v>
      </c>
      <c r="F145" s="95" t="s">
        <v>19215</v>
      </c>
      <c r="G145" s="96" t="s">
        <v>19033</v>
      </c>
      <c r="H145" s="96" t="s">
        <v>19172</v>
      </c>
      <c r="I145" s="96" t="s">
        <v>19173</v>
      </c>
      <c r="J145" s="95" t="s">
        <v>19174</v>
      </c>
      <c r="K145" s="95" t="s">
        <v>19431</v>
      </c>
      <c r="L145" s="95" t="s">
        <v>19432</v>
      </c>
      <c r="M145" s="96" t="s">
        <v>6264</v>
      </c>
      <c r="N145" s="96" t="s">
        <v>279</v>
      </c>
      <c r="O145" s="97">
        <v>45893</v>
      </c>
      <c r="P145" s="97">
        <v>45893</v>
      </c>
      <c r="Q145" s="97">
        <v>45893</v>
      </c>
      <c r="R145" s="96">
        <v>36</v>
      </c>
      <c r="S145" s="96">
        <v>0</v>
      </c>
      <c r="T145" s="96" t="s">
        <v>19448</v>
      </c>
      <c r="U145" s="96" t="s">
        <v>19955</v>
      </c>
      <c r="V145" s="96"/>
      <c r="W145" s="96" t="s">
        <v>804</v>
      </c>
      <c r="X145" s="96" t="s">
        <v>279</v>
      </c>
      <c r="Y145" s="95" t="s">
        <v>5532</v>
      </c>
    </row>
    <row r="146" spans="1:25" s="87" customFormat="1" x14ac:dyDescent="0.3">
      <c r="A146" s="94" t="str">
        <f t="shared" si="3"/>
        <v>amoral0</v>
      </c>
      <c r="B146" s="95" t="s">
        <v>19956</v>
      </c>
      <c r="C146" s="96" t="s">
        <v>19957</v>
      </c>
      <c r="D146" s="96" t="s">
        <v>19958</v>
      </c>
      <c r="E146" s="96" t="s">
        <v>19170</v>
      </c>
      <c r="F146" s="95" t="s">
        <v>19181</v>
      </c>
      <c r="G146" s="96" t="s">
        <v>19030</v>
      </c>
      <c r="H146" s="96" t="s">
        <v>19172</v>
      </c>
      <c r="I146" s="96" t="s">
        <v>19173</v>
      </c>
      <c r="J146" s="95" t="s">
        <v>19189</v>
      </c>
      <c r="K146" s="95" t="s">
        <v>19415</v>
      </c>
      <c r="L146" s="95" t="s">
        <v>6684</v>
      </c>
      <c r="M146" s="96" t="s">
        <v>19416</v>
      </c>
      <c r="N146" s="96" t="s">
        <v>318</v>
      </c>
      <c r="O146" s="97">
        <v>45001</v>
      </c>
      <c r="P146" s="97">
        <v>45001</v>
      </c>
      <c r="Q146" s="97">
        <v>45001</v>
      </c>
      <c r="R146" s="96">
        <v>928</v>
      </c>
      <c r="S146" s="96">
        <v>2</v>
      </c>
      <c r="T146" s="96" t="s">
        <v>19209</v>
      </c>
      <c r="U146" s="96" t="s">
        <v>19959</v>
      </c>
      <c r="V146" s="96">
        <v>570</v>
      </c>
      <c r="W146" s="96" t="s">
        <v>1161</v>
      </c>
      <c r="X146" s="96" t="s">
        <v>318</v>
      </c>
      <c r="Y146" s="95" t="s">
        <v>19960</v>
      </c>
    </row>
    <row r="147" spans="1:25" s="87" customFormat="1" x14ac:dyDescent="0.3">
      <c r="A147" s="94" t="str">
        <f t="shared" si="3"/>
        <v>AMORESC</v>
      </c>
      <c r="B147" s="95" t="s">
        <v>19961</v>
      </c>
      <c r="C147" s="96" t="s">
        <v>19962</v>
      </c>
      <c r="D147" s="96" t="s">
        <v>18992</v>
      </c>
      <c r="E147" s="96" t="s">
        <v>5630</v>
      </c>
      <c r="F147" s="95" t="s">
        <v>19236</v>
      </c>
      <c r="G147" s="96" t="s">
        <v>19032</v>
      </c>
      <c r="H147" s="96" t="s">
        <v>19227</v>
      </c>
      <c r="I147" s="96" t="s">
        <v>19173</v>
      </c>
      <c r="J147" s="95" t="s">
        <v>19189</v>
      </c>
      <c r="K147" s="95" t="s">
        <v>19190</v>
      </c>
      <c r="L147" s="95" t="s">
        <v>19191</v>
      </c>
      <c r="M147" s="96" t="s">
        <v>19192</v>
      </c>
      <c r="N147" s="96" t="s">
        <v>297</v>
      </c>
      <c r="O147" s="97">
        <v>27967</v>
      </c>
      <c r="P147" s="97">
        <v>27967</v>
      </c>
      <c r="Q147" s="97">
        <v>27967</v>
      </c>
      <c r="R147" s="96">
        <v>17962</v>
      </c>
      <c r="S147" s="96">
        <v>49</v>
      </c>
      <c r="T147" s="96" t="s">
        <v>19261</v>
      </c>
      <c r="U147" s="96" t="s">
        <v>19963</v>
      </c>
      <c r="V147" s="96"/>
      <c r="W147" s="96" t="s">
        <v>5338</v>
      </c>
      <c r="X147" s="96" t="s">
        <v>297</v>
      </c>
      <c r="Y147" s="95" t="s">
        <v>18996</v>
      </c>
    </row>
    <row r="148" spans="1:25" s="87" customFormat="1" x14ac:dyDescent="0.3">
      <c r="A148" s="94" t="str">
        <f t="shared" si="3"/>
        <v>AMORO03</v>
      </c>
      <c r="B148" s="95" t="s">
        <v>19964</v>
      </c>
      <c r="C148" s="96" t="s">
        <v>19965</v>
      </c>
      <c r="D148" s="96" t="s">
        <v>6043</v>
      </c>
      <c r="E148" s="96" t="s">
        <v>5630</v>
      </c>
      <c r="F148" s="95" t="s">
        <v>19171</v>
      </c>
      <c r="G148" s="96" t="s">
        <v>19029</v>
      </c>
      <c r="H148" s="96" t="s">
        <v>19172</v>
      </c>
      <c r="I148" s="96" t="s">
        <v>19173</v>
      </c>
      <c r="J148" s="95" t="s">
        <v>19174</v>
      </c>
      <c r="K148" s="95" t="s">
        <v>19207</v>
      </c>
      <c r="L148" s="95" t="s">
        <v>19208</v>
      </c>
      <c r="M148" s="96" t="s">
        <v>10249</v>
      </c>
      <c r="N148" s="96" t="s">
        <v>219</v>
      </c>
      <c r="O148" s="97">
        <v>38530</v>
      </c>
      <c r="P148" s="97">
        <v>38530</v>
      </c>
      <c r="Q148" s="97">
        <v>38530</v>
      </c>
      <c r="R148" s="96">
        <v>7399</v>
      </c>
      <c r="S148" s="96">
        <v>20</v>
      </c>
      <c r="T148" s="96" t="s">
        <v>19261</v>
      </c>
      <c r="U148" s="96" t="s">
        <v>19966</v>
      </c>
      <c r="V148" s="96"/>
      <c r="W148" s="96" t="s">
        <v>19967</v>
      </c>
      <c r="X148" s="96" t="s">
        <v>219</v>
      </c>
      <c r="Y148" s="95" t="s">
        <v>6049</v>
      </c>
    </row>
    <row r="149" spans="1:25" s="87" customFormat="1" x14ac:dyDescent="0.3">
      <c r="A149" s="94" t="str">
        <f t="shared" si="3"/>
        <v>anamaty</v>
      </c>
      <c r="B149" s="95" t="s">
        <v>19968</v>
      </c>
      <c r="C149" s="96" t="s">
        <v>19969</v>
      </c>
      <c r="D149" s="96" t="s">
        <v>19970</v>
      </c>
      <c r="E149" s="96" t="s">
        <v>19170</v>
      </c>
      <c r="F149" s="95" t="s">
        <v>19171</v>
      </c>
      <c r="G149" s="96" t="s">
        <v>19029</v>
      </c>
      <c r="H149" s="96" t="s">
        <v>19172</v>
      </c>
      <c r="I149" s="96" t="s">
        <v>19173</v>
      </c>
      <c r="J149" s="95" t="s">
        <v>19189</v>
      </c>
      <c r="K149" s="95" t="s">
        <v>19294</v>
      </c>
      <c r="L149" s="95" t="s">
        <v>19295</v>
      </c>
      <c r="M149" s="96" t="s">
        <v>19296</v>
      </c>
      <c r="N149" s="96" t="s">
        <v>541</v>
      </c>
      <c r="O149" s="97">
        <v>44847</v>
      </c>
      <c r="P149" s="97">
        <v>44847</v>
      </c>
      <c r="Q149" s="97">
        <v>44847</v>
      </c>
      <c r="R149" s="96">
        <v>1082</v>
      </c>
      <c r="S149" s="96">
        <v>2</v>
      </c>
      <c r="T149" s="96" t="s">
        <v>19209</v>
      </c>
      <c r="U149" s="96" t="s">
        <v>19971</v>
      </c>
      <c r="V149" s="96"/>
      <c r="W149" s="96" t="s">
        <v>12274</v>
      </c>
      <c r="X149" s="96" t="s">
        <v>328</v>
      </c>
      <c r="Y149" s="95" t="s">
        <v>19972</v>
      </c>
    </row>
    <row r="150" spans="1:25" s="87" customFormat="1" x14ac:dyDescent="0.3">
      <c r="A150" s="94" t="str">
        <f t="shared" si="3"/>
        <v>aniknej</v>
      </c>
      <c r="B150" s="95" t="s">
        <v>19973</v>
      </c>
      <c r="C150" s="96" t="s">
        <v>19974</v>
      </c>
      <c r="D150" s="96" t="s">
        <v>19975</v>
      </c>
      <c r="E150" s="96" t="s">
        <v>5630</v>
      </c>
      <c r="F150" s="95" t="s">
        <v>19181</v>
      </c>
      <c r="G150" s="96" t="s">
        <v>19030</v>
      </c>
      <c r="H150" s="96" t="s">
        <v>19172</v>
      </c>
      <c r="I150" s="96" t="s">
        <v>19173</v>
      </c>
      <c r="J150" s="95" t="s">
        <v>19174</v>
      </c>
      <c r="K150" s="95" t="s">
        <v>19175</v>
      </c>
      <c r="L150" s="95" t="s">
        <v>16610</v>
      </c>
      <c r="M150" s="96" t="s">
        <v>9597</v>
      </c>
      <c r="N150" s="96" t="s">
        <v>219</v>
      </c>
      <c r="O150" s="97">
        <v>42032</v>
      </c>
      <c r="P150" s="97">
        <v>42032</v>
      </c>
      <c r="Q150" s="97">
        <v>42032</v>
      </c>
      <c r="R150" s="96">
        <v>3897</v>
      </c>
      <c r="S150" s="96">
        <v>10</v>
      </c>
      <c r="T150" s="96" t="s">
        <v>19247</v>
      </c>
      <c r="U150" s="96" t="s">
        <v>19976</v>
      </c>
      <c r="V150" s="96"/>
      <c r="W150" s="96" t="s">
        <v>17023</v>
      </c>
      <c r="X150" s="96" t="s">
        <v>219</v>
      </c>
      <c r="Y150" s="95" t="s">
        <v>19833</v>
      </c>
    </row>
    <row r="151" spans="1:25" s="87" customFormat="1" x14ac:dyDescent="0.3">
      <c r="A151" s="94" t="str">
        <f t="shared" si="3"/>
        <v>anorma0</v>
      </c>
      <c r="B151" s="95" t="s">
        <v>19977</v>
      </c>
      <c r="C151" s="96" t="s">
        <v>19978</v>
      </c>
      <c r="D151" s="96" t="s">
        <v>19979</v>
      </c>
      <c r="E151" s="96" t="s">
        <v>5630</v>
      </c>
      <c r="F151" s="95" t="s">
        <v>19171</v>
      </c>
      <c r="G151" s="96" t="s">
        <v>19029</v>
      </c>
      <c r="H151" s="96" t="s">
        <v>19172</v>
      </c>
      <c r="I151" s="96" t="s">
        <v>19173</v>
      </c>
      <c r="J151" s="95" t="s">
        <v>19189</v>
      </c>
      <c r="K151" s="95" t="s">
        <v>19190</v>
      </c>
      <c r="L151" s="95" t="s">
        <v>19252</v>
      </c>
      <c r="M151" s="96" t="s">
        <v>10322</v>
      </c>
      <c r="N151" s="96" t="s">
        <v>297</v>
      </c>
      <c r="O151" s="97">
        <v>45214</v>
      </c>
      <c r="P151" s="97">
        <v>45214</v>
      </c>
      <c r="Q151" s="97">
        <v>45214</v>
      </c>
      <c r="R151" s="96">
        <v>715</v>
      </c>
      <c r="S151" s="96">
        <v>1</v>
      </c>
      <c r="T151" s="96" t="s">
        <v>19209</v>
      </c>
      <c r="U151" s="96" t="s">
        <v>19980</v>
      </c>
      <c r="V151" s="96"/>
      <c r="W151" s="96" t="s">
        <v>1185</v>
      </c>
      <c r="X151" s="96" t="s">
        <v>297</v>
      </c>
      <c r="Y151" s="95" t="s">
        <v>19981</v>
      </c>
    </row>
    <row r="152" spans="1:25" s="87" customFormat="1" x14ac:dyDescent="0.3">
      <c r="A152" s="94" t="str">
        <f t="shared" si="3"/>
        <v>aobermu</v>
      </c>
      <c r="B152" s="95" t="s">
        <v>19982</v>
      </c>
      <c r="C152" s="96" t="s">
        <v>19983</v>
      </c>
      <c r="D152" s="96" t="s">
        <v>19984</v>
      </c>
      <c r="E152" s="96" t="s">
        <v>19170</v>
      </c>
      <c r="F152" s="95" t="s">
        <v>19171</v>
      </c>
      <c r="G152" s="96" t="s">
        <v>19029</v>
      </c>
      <c r="H152" s="96" t="s">
        <v>19172</v>
      </c>
      <c r="I152" s="96" t="s">
        <v>19173</v>
      </c>
      <c r="J152" s="95" t="s">
        <v>19189</v>
      </c>
      <c r="K152" s="95" t="s">
        <v>19190</v>
      </c>
      <c r="L152" s="95" t="s">
        <v>19252</v>
      </c>
      <c r="M152" s="96" t="s">
        <v>10322</v>
      </c>
      <c r="N152" s="96" t="s">
        <v>297</v>
      </c>
      <c r="O152" s="97">
        <v>44791</v>
      </c>
      <c r="P152" s="97">
        <v>44791</v>
      </c>
      <c r="Q152" s="97">
        <v>44791</v>
      </c>
      <c r="R152" s="96">
        <v>1138</v>
      </c>
      <c r="S152" s="96">
        <v>3</v>
      </c>
      <c r="T152" s="96" t="s">
        <v>19228</v>
      </c>
      <c r="U152" s="96" t="s">
        <v>19985</v>
      </c>
      <c r="V152" s="96"/>
      <c r="W152" s="96" t="s">
        <v>18461</v>
      </c>
      <c r="X152" s="96" t="s">
        <v>297</v>
      </c>
      <c r="Y152" s="95" t="s">
        <v>18462</v>
      </c>
    </row>
    <row r="153" spans="1:25" s="87" customFormat="1" x14ac:dyDescent="0.3">
      <c r="A153" s="94" t="str">
        <f t="shared" si="3"/>
        <v>aorozco</v>
      </c>
      <c r="B153" s="95" t="s">
        <v>19986</v>
      </c>
      <c r="C153" s="96" t="s">
        <v>19987</v>
      </c>
      <c r="D153" s="96" t="s">
        <v>19988</v>
      </c>
      <c r="E153" s="96" t="s">
        <v>5630</v>
      </c>
      <c r="F153" s="95" t="s">
        <v>19215</v>
      </c>
      <c r="G153" s="96" t="s">
        <v>19033</v>
      </c>
      <c r="H153" s="96" t="s">
        <v>19172</v>
      </c>
      <c r="I153" s="96" t="s">
        <v>19173</v>
      </c>
      <c r="J153" s="95" t="s">
        <v>19174</v>
      </c>
      <c r="K153" s="95" t="s">
        <v>19207</v>
      </c>
      <c r="L153" s="95" t="s">
        <v>19208</v>
      </c>
      <c r="M153" s="96" t="s">
        <v>10249</v>
      </c>
      <c r="N153" s="96" t="s">
        <v>219</v>
      </c>
      <c r="O153" s="97">
        <v>45802</v>
      </c>
      <c r="P153" s="97">
        <v>45802</v>
      </c>
      <c r="Q153" s="97">
        <v>45802</v>
      </c>
      <c r="R153" s="96">
        <v>127</v>
      </c>
      <c r="S153" s="96">
        <v>0</v>
      </c>
      <c r="T153" s="96" t="s">
        <v>19193</v>
      </c>
      <c r="U153" s="96" t="s">
        <v>19989</v>
      </c>
      <c r="V153" s="96"/>
      <c r="W153" s="96" t="s">
        <v>19990</v>
      </c>
      <c r="X153" s="96" t="s">
        <v>219</v>
      </c>
      <c r="Y153" s="95" t="s">
        <v>18663</v>
      </c>
    </row>
    <row r="154" spans="1:25" s="87" customFormat="1" x14ac:dyDescent="0.3">
      <c r="A154" s="94" t="str">
        <f t="shared" si="3"/>
        <v>AORTI43</v>
      </c>
      <c r="B154" s="95" t="s">
        <v>19991</v>
      </c>
      <c r="C154" s="96" t="s">
        <v>19992</v>
      </c>
      <c r="D154" s="96" t="s">
        <v>19993</v>
      </c>
      <c r="E154" s="96" t="s">
        <v>19170</v>
      </c>
      <c r="F154" s="95" t="s">
        <v>19171</v>
      </c>
      <c r="G154" s="96" t="s">
        <v>19029</v>
      </c>
      <c r="H154" s="96" t="s">
        <v>19172</v>
      </c>
      <c r="I154" s="96" t="s">
        <v>19173</v>
      </c>
      <c r="J154" s="95" t="s">
        <v>19174</v>
      </c>
      <c r="K154" s="95" t="s">
        <v>19431</v>
      </c>
      <c r="L154" s="95" t="s">
        <v>19432</v>
      </c>
      <c r="M154" s="96" t="s">
        <v>6264</v>
      </c>
      <c r="N154" s="96" t="s">
        <v>279</v>
      </c>
      <c r="O154" s="97">
        <v>38365</v>
      </c>
      <c r="P154" s="97">
        <v>38365</v>
      </c>
      <c r="Q154" s="97">
        <v>38365</v>
      </c>
      <c r="R154" s="96">
        <v>7564</v>
      </c>
      <c r="S154" s="96">
        <v>20</v>
      </c>
      <c r="T154" s="96" t="s">
        <v>19261</v>
      </c>
      <c r="U154" s="96" t="s">
        <v>19994</v>
      </c>
      <c r="V154" s="96"/>
      <c r="W154" s="96" t="s">
        <v>6264</v>
      </c>
      <c r="X154" s="96" t="s">
        <v>279</v>
      </c>
      <c r="Y154" s="95" t="s">
        <v>10773</v>
      </c>
    </row>
    <row r="155" spans="1:25" s="87" customFormat="1" x14ac:dyDescent="0.3">
      <c r="A155" s="94" t="str">
        <f t="shared" si="3"/>
        <v>aosburn</v>
      </c>
      <c r="B155" s="95" t="s">
        <v>19995</v>
      </c>
      <c r="C155" s="96" t="s">
        <v>19996</v>
      </c>
      <c r="D155" s="96" t="s">
        <v>19997</v>
      </c>
      <c r="E155" s="96" t="s">
        <v>5630</v>
      </c>
      <c r="F155" s="95" t="s">
        <v>19215</v>
      </c>
      <c r="G155" s="96" t="s">
        <v>19033</v>
      </c>
      <c r="H155" s="96" t="s">
        <v>19172</v>
      </c>
      <c r="I155" s="96" t="s">
        <v>19173</v>
      </c>
      <c r="J155" s="95" t="s">
        <v>19174</v>
      </c>
      <c r="K155" s="95" t="s">
        <v>19802</v>
      </c>
      <c r="L155" s="95" t="s">
        <v>19803</v>
      </c>
      <c r="M155" s="96" t="s">
        <v>19804</v>
      </c>
      <c r="N155" s="96" t="s">
        <v>549</v>
      </c>
      <c r="O155" s="97">
        <v>44448</v>
      </c>
      <c r="P155" s="97">
        <v>44448</v>
      </c>
      <c r="Q155" s="97">
        <v>44448</v>
      </c>
      <c r="R155" s="96">
        <v>1481</v>
      </c>
      <c r="S155" s="96">
        <v>4</v>
      </c>
      <c r="T155" s="96" t="s">
        <v>19228</v>
      </c>
      <c r="U155" s="96" t="s">
        <v>19998</v>
      </c>
      <c r="V155" s="96"/>
      <c r="W155" s="96" t="s">
        <v>16346</v>
      </c>
      <c r="X155" s="96" t="s">
        <v>2926</v>
      </c>
      <c r="Y155" s="95" t="s">
        <v>5403</v>
      </c>
    </row>
    <row r="156" spans="1:25" s="87" customFormat="1" x14ac:dyDescent="0.3">
      <c r="A156" s="94" t="str">
        <f t="shared" si="3"/>
        <v>aparker</v>
      </c>
      <c r="B156" s="95" t="s">
        <v>19999</v>
      </c>
      <c r="C156" s="96" t="s">
        <v>20000</v>
      </c>
      <c r="D156" s="96" t="s">
        <v>20001</v>
      </c>
      <c r="E156" s="96" t="s">
        <v>5630</v>
      </c>
      <c r="F156" s="95" t="s">
        <v>19171</v>
      </c>
      <c r="G156" s="96" t="s">
        <v>19029</v>
      </c>
      <c r="H156" s="96" t="s">
        <v>19172</v>
      </c>
      <c r="I156" s="96" t="s">
        <v>19173</v>
      </c>
      <c r="J156" s="95" t="s">
        <v>19174</v>
      </c>
      <c r="K156" s="95" t="s">
        <v>19245</v>
      </c>
      <c r="L156" s="95" t="s">
        <v>20002</v>
      </c>
      <c r="M156" s="96" t="s">
        <v>19319</v>
      </c>
      <c r="N156" s="96" t="s">
        <v>1675</v>
      </c>
      <c r="O156" s="97">
        <v>45480</v>
      </c>
      <c r="P156" s="97">
        <v>45480</v>
      </c>
      <c r="Q156" s="97">
        <v>45480</v>
      </c>
      <c r="R156" s="96">
        <v>449</v>
      </c>
      <c r="S156" s="96">
        <v>1</v>
      </c>
      <c r="T156" s="96" t="s">
        <v>19209</v>
      </c>
      <c r="U156" s="96" t="s">
        <v>20003</v>
      </c>
      <c r="V156" s="96"/>
      <c r="W156" s="96" t="s">
        <v>1674</v>
      </c>
      <c r="X156" s="96" t="s">
        <v>1675</v>
      </c>
      <c r="Y156" s="95" t="s">
        <v>14767</v>
      </c>
    </row>
    <row r="157" spans="1:25" s="87" customFormat="1" x14ac:dyDescent="0.3">
      <c r="A157" s="94" t="str">
        <f t="shared" si="3"/>
        <v>aparkin</v>
      </c>
      <c r="B157" s="95" t="s">
        <v>20004</v>
      </c>
      <c r="C157" s="96" t="s">
        <v>20005</v>
      </c>
      <c r="D157" s="96" t="s">
        <v>20006</v>
      </c>
      <c r="E157" s="96" t="s">
        <v>5630</v>
      </c>
      <c r="F157" s="95" t="s">
        <v>19171</v>
      </c>
      <c r="G157" s="96" t="s">
        <v>19029</v>
      </c>
      <c r="H157" s="96" t="s">
        <v>19172</v>
      </c>
      <c r="I157" s="96" t="s">
        <v>19173</v>
      </c>
      <c r="J157" s="95" t="s">
        <v>19189</v>
      </c>
      <c r="K157" s="95" t="s">
        <v>19415</v>
      </c>
      <c r="L157" s="95" t="s">
        <v>6684</v>
      </c>
      <c r="M157" s="96" t="s">
        <v>19416</v>
      </c>
      <c r="N157" s="96" t="s">
        <v>318</v>
      </c>
      <c r="O157" s="97">
        <v>45578</v>
      </c>
      <c r="P157" s="97">
        <v>45578</v>
      </c>
      <c r="Q157" s="97">
        <v>45578</v>
      </c>
      <c r="R157" s="96">
        <v>351</v>
      </c>
      <c r="S157" s="96">
        <v>0</v>
      </c>
      <c r="T157" s="96" t="s">
        <v>19176</v>
      </c>
      <c r="U157" s="96" t="s">
        <v>20007</v>
      </c>
      <c r="V157" s="96"/>
      <c r="W157" s="96" t="s">
        <v>20008</v>
      </c>
      <c r="X157" s="96" t="s">
        <v>318</v>
      </c>
      <c r="Y157" s="95" t="s">
        <v>15262</v>
      </c>
    </row>
    <row r="158" spans="1:25" s="87" customFormat="1" x14ac:dyDescent="0.3">
      <c r="A158" s="94" t="str">
        <f t="shared" si="3"/>
        <v>aparso0</v>
      </c>
      <c r="B158" s="95" t="s">
        <v>20009</v>
      </c>
      <c r="C158" s="96" t="s">
        <v>20010</v>
      </c>
      <c r="D158" s="96" t="s">
        <v>20011</v>
      </c>
      <c r="E158" s="96" t="s">
        <v>5630</v>
      </c>
      <c r="F158" s="95" t="s">
        <v>19181</v>
      </c>
      <c r="G158" s="96" t="s">
        <v>19030</v>
      </c>
      <c r="H158" s="96" t="s">
        <v>19172</v>
      </c>
      <c r="I158" s="96" t="s">
        <v>19173</v>
      </c>
      <c r="J158" s="95" t="s">
        <v>19174</v>
      </c>
      <c r="K158" s="95" t="s">
        <v>19401</v>
      </c>
      <c r="L158" s="95" t="s">
        <v>19764</v>
      </c>
      <c r="M158" s="96" t="s">
        <v>8645</v>
      </c>
      <c r="N158" s="96" t="s">
        <v>407</v>
      </c>
      <c r="O158" s="97">
        <v>42885</v>
      </c>
      <c r="P158" s="97">
        <v>43782</v>
      </c>
      <c r="Q158" s="97">
        <v>43782</v>
      </c>
      <c r="R158" s="96">
        <v>2147</v>
      </c>
      <c r="S158" s="96">
        <v>5</v>
      </c>
      <c r="T158" s="96" t="s">
        <v>19228</v>
      </c>
      <c r="U158" s="96" t="s">
        <v>20012</v>
      </c>
      <c r="V158" s="96"/>
      <c r="W158" s="96" t="s">
        <v>20013</v>
      </c>
      <c r="X158" s="96" t="s">
        <v>477</v>
      </c>
      <c r="Y158" s="95" t="s">
        <v>16104</v>
      </c>
    </row>
    <row r="159" spans="1:25" s="87" customFormat="1" x14ac:dyDescent="0.3">
      <c r="A159" s="94" t="str">
        <f t="shared" si="3"/>
        <v>APEREZJ</v>
      </c>
      <c r="B159" s="95" t="s">
        <v>20014</v>
      </c>
      <c r="C159" s="96" t="s">
        <v>20015</v>
      </c>
      <c r="D159" s="96" t="s">
        <v>10779</v>
      </c>
      <c r="E159" s="96" t="s">
        <v>5630</v>
      </c>
      <c r="F159" s="95" t="s">
        <v>19171</v>
      </c>
      <c r="G159" s="96" t="s">
        <v>19029</v>
      </c>
      <c r="H159" s="96" t="s">
        <v>19172</v>
      </c>
      <c r="I159" s="96" t="s">
        <v>19173</v>
      </c>
      <c r="J159" s="95" t="s">
        <v>19174</v>
      </c>
      <c r="K159" s="95" t="s">
        <v>19245</v>
      </c>
      <c r="L159" s="95" t="s">
        <v>19246</v>
      </c>
      <c r="M159" s="96" t="s">
        <v>14665</v>
      </c>
      <c r="N159" s="96" t="s">
        <v>219</v>
      </c>
      <c r="O159" s="97">
        <v>40056</v>
      </c>
      <c r="P159" s="97">
        <v>40056</v>
      </c>
      <c r="Q159" s="97">
        <v>40056</v>
      </c>
      <c r="R159" s="96">
        <v>5873</v>
      </c>
      <c r="S159" s="96">
        <v>16</v>
      </c>
      <c r="T159" s="96" t="s">
        <v>19261</v>
      </c>
      <c r="U159" s="96" t="s">
        <v>10782</v>
      </c>
      <c r="V159" s="96"/>
      <c r="W159" s="96" t="s">
        <v>10783</v>
      </c>
      <c r="X159" s="96" t="s">
        <v>219</v>
      </c>
      <c r="Y159" s="95" t="s">
        <v>8450</v>
      </c>
    </row>
    <row r="160" spans="1:25" s="87" customFormat="1" x14ac:dyDescent="0.3">
      <c r="A160" s="94" t="str">
        <f t="shared" si="3"/>
        <v>aperry</v>
      </c>
      <c r="B160" s="95" t="s">
        <v>20016</v>
      </c>
      <c r="C160" s="96" t="s">
        <v>20017</v>
      </c>
      <c r="D160" s="96" t="s">
        <v>20018</v>
      </c>
      <c r="E160" s="96" t="s">
        <v>19170</v>
      </c>
      <c r="F160" s="95" t="s">
        <v>19171</v>
      </c>
      <c r="G160" s="96" t="s">
        <v>19029</v>
      </c>
      <c r="H160" s="96" t="s">
        <v>19172</v>
      </c>
      <c r="I160" s="96" t="s">
        <v>19173</v>
      </c>
      <c r="J160" s="95" t="s">
        <v>19189</v>
      </c>
      <c r="K160" s="95" t="s">
        <v>19333</v>
      </c>
      <c r="L160" s="95" t="s">
        <v>19334</v>
      </c>
      <c r="M160" s="96" t="s">
        <v>9382</v>
      </c>
      <c r="N160" s="96" t="s">
        <v>366</v>
      </c>
      <c r="O160" s="97">
        <v>45669</v>
      </c>
      <c r="P160" s="97">
        <v>45669</v>
      </c>
      <c r="Q160" s="97">
        <v>45669</v>
      </c>
      <c r="R160" s="96">
        <v>260</v>
      </c>
      <c r="S160" s="96">
        <v>0</v>
      </c>
      <c r="T160" s="96" t="s">
        <v>19176</v>
      </c>
      <c r="U160" s="96" t="s">
        <v>20019</v>
      </c>
      <c r="V160" s="96" t="s">
        <v>9316</v>
      </c>
      <c r="W160" s="96" t="s">
        <v>460</v>
      </c>
      <c r="X160" s="96" t="s">
        <v>366</v>
      </c>
      <c r="Y160" s="95" t="s">
        <v>11030</v>
      </c>
    </row>
    <row r="161" spans="1:25" s="87" customFormat="1" x14ac:dyDescent="0.3">
      <c r="A161" s="94" t="str">
        <f t="shared" si="3"/>
        <v>apoitie</v>
      </c>
      <c r="B161" s="95" t="s">
        <v>20020</v>
      </c>
      <c r="C161" s="96" t="s">
        <v>20021</v>
      </c>
      <c r="D161" s="96" t="s">
        <v>20022</v>
      </c>
      <c r="E161" s="96" t="s">
        <v>5630</v>
      </c>
      <c r="F161" s="95" t="s">
        <v>19215</v>
      </c>
      <c r="G161" s="96" t="s">
        <v>19033</v>
      </c>
      <c r="H161" s="96" t="s">
        <v>19172</v>
      </c>
      <c r="I161" s="96" t="s">
        <v>19173</v>
      </c>
      <c r="J161" s="95" t="s">
        <v>19189</v>
      </c>
      <c r="K161" s="95" t="s">
        <v>19415</v>
      </c>
      <c r="L161" s="95" t="s">
        <v>6684</v>
      </c>
      <c r="M161" s="96" t="s">
        <v>19416</v>
      </c>
      <c r="N161" s="96" t="s">
        <v>318</v>
      </c>
      <c r="O161" s="97">
        <v>41568</v>
      </c>
      <c r="P161" s="97">
        <v>44819</v>
      </c>
      <c r="Q161" s="97">
        <v>44819</v>
      </c>
      <c r="R161" s="96">
        <v>1110</v>
      </c>
      <c r="S161" s="96">
        <v>3</v>
      </c>
      <c r="T161" s="96" t="s">
        <v>19228</v>
      </c>
      <c r="U161" s="96" t="s">
        <v>14832</v>
      </c>
      <c r="V161" s="96"/>
      <c r="W161" s="96" t="s">
        <v>20023</v>
      </c>
      <c r="X161" s="96" t="s">
        <v>318</v>
      </c>
      <c r="Y161" s="95" t="s">
        <v>14834</v>
      </c>
    </row>
    <row r="162" spans="1:25" s="87" customFormat="1" x14ac:dyDescent="0.3">
      <c r="A162" s="94" t="str">
        <f t="shared" si="3"/>
        <v>apottin</v>
      </c>
      <c r="B162" s="95" t="s">
        <v>20024</v>
      </c>
      <c r="C162" s="96" t="s">
        <v>20025</v>
      </c>
      <c r="D162" s="96" t="s">
        <v>20026</v>
      </c>
      <c r="E162" s="96" t="s">
        <v>19170</v>
      </c>
      <c r="F162" s="95" t="s">
        <v>19181</v>
      </c>
      <c r="G162" s="96" t="s">
        <v>19030</v>
      </c>
      <c r="H162" s="96" t="s">
        <v>19172</v>
      </c>
      <c r="I162" s="96" t="s">
        <v>19173</v>
      </c>
      <c r="J162" s="95" t="s">
        <v>19189</v>
      </c>
      <c r="K162" s="95" t="s">
        <v>19190</v>
      </c>
      <c r="L162" s="95" t="s">
        <v>19252</v>
      </c>
      <c r="M162" s="96" t="s">
        <v>10322</v>
      </c>
      <c r="N162" s="96" t="s">
        <v>297</v>
      </c>
      <c r="O162" s="97">
        <v>45655</v>
      </c>
      <c r="P162" s="97">
        <v>45655</v>
      </c>
      <c r="Q162" s="97">
        <v>45655</v>
      </c>
      <c r="R162" s="96">
        <v>274</v>
      </c>
      <c r="S162" s="96">
        <v>0</v>
      </c>
      <c r="T162" s="96" t="s">
        <v>19176</v>
      </c>
      <c r="U162" s="96" t="s">
        <v>20027</v>
      </c>
      <c r="V162" s="96"/>
      <c r="W162" s="96" t="s">
        <v>20028</v>
      </c>
      <c r="X162" s="96" t="s">
        <v>297</v>
      </c>
      <c r="Y162" s="95" t="s">
        <v>20029</v>
      </c>
    </row>
    <row r="163" spans="1:25" s="87" customFormat="1" x14ac:dyDescent="0.3">
      <c r="A163" s="94" t="str">
        <f t="shared" si="3"/>
        <v>aprim</v>
      </c>
      <c r="B163" s="95" t="s">
        <v>20030</v>
      </c>
      <c r="C163" s="96" t="s">
        <v>20031</v>
      </c>
      <c r="D163" s="96" t="s">
        <v>20032</v>
      </c>
      <c r="E163" s="96" t="s">
        <v>19170</v>
      </c>
      <c r="F163" s="95" t="s">
        <v>19171</v>
      </c>
      <c r="G163" s="96" t="s">
        <v>19029</v>
      </c>
      <c r="H163" s="96" t="s">
        <v>19172</v>
      </c>
      <c r="I163" s="96" t="s">
        <v>19173</v>
      </c>
      <c r="J163" s="95" t="s">
        <v>19189</v>
      </c>
      <c r="K163" s="95" t="s">
        <v>19217</v>
      </c>
      <c r="L163" s="95" t="s">
        <v>19824</v>
      </c>
      <c r="M163" s="96" t="s">
        <v>19825</v>
      </c>
      <c r="N163" s="96" t="s">
        <v>752</v>
      </c>
      <c r="O163" s="97">
        <v>44251</v>
      </c>
      <c r="P163" s="97">
        <v>44251</v>
      </c>
      <c r="Q163" s="97">
        <v>44251</v>
      </c>
      <c r="R163" s="96">
        <v>1678</v>
      </c>
      <c r="S163" s="96">
        <v>4</v>
      </c>
      <c r="T163" s="96" t="s">
        <v>19228</v>
      </c>
      <c r="U163" s="96" t="s">
        <v>20033</v>
      </c>
      <c r="V163" s="96" t="s">
        <v>20034</v>
      </c>
      <c r="W163" s="96" t="s">
        <v>19825</v>
      </c>
      <c r="X163" s="96" t="s">
        <v>752</v>
      </c>
      <c r="Y163" s="95" t="s">
        <v>20035</v>
      </c>
    </row>
    <row r="164" spans="1:25" s="87" customFormat="1" x14ac:dyDescent="0.3">
      <c r="A164" s="94" t="str">
        <f t="shared" si="3"/>
        <v>aquiles</v>
      </c>
      <c r="B164" s="95" t="s">
        <v>20036</v>
      </c>
      <c r="C164" s="96" t="s">
        <v>20037</v>
      </c>
      <c r="D164" s="96" t="s">
        <v>20038</v>
      </c>
      <c r="E164" s="96" t="s">
        <v>5630</v>
      </c>
      <c r="F164" s="95" t="s">
        <v>19215</v>
      </c>
      <c r="G164" s="96" t="s">
        <v>19033</v>
      </c>
      <c r="H164" s="96" t="s">
        <v>19172</v>
      </c>
      <c r="I164" s="96" t="s">
        <v>19173</v>
      </c>
      <c r="J164" s="95" t="s">
        <v>19189</v>
      </c>
      <c r="K164" s="95" t="s">
        <v>19415</v>
      </c>
      <c r="L164" s="95" t="s">
        <v>6684</v>
      </c>
      <c r="M164" s="96" t="s">
        <v>19416</v>
      </c>
      <c r="N164" s="96" t="s">
        <v>318</v>
      </c>
      <c r="O164" s="97">
        <v>45858</v>
      </c>
      <c r="P164" s="97">
        <v>45858</v>
      </c>
      <c r="Q164" s="97">
        <v>45858</v>
      </c>
      <c r="R164" s="96">
        <v>71</v>
      </c>
      <c r="S164" s="96">
        <v>0</v>
      </c>
      <c r="T164" s="96" t="s">
        <v>19219</v>
      </c>
      <c r="U164" s="96" t="s">
        <v>20039</v>
      </c>
      <c r="V164" s="96"/>
      <c r="W164" s="96" t="s">
        <v>20040</v>
      </c>
      <c r="X164" s="96" t="s">
        <v>318</v>
      </c>
      <c r="Y164" s="95" t="s">
        <v>20041</v>
      </c>
    </row>
    <row r="165" spans="1:25" s="87" customFormat="1" x14ac:dyDescent="0.3">
      <c r="A165" s="94" t="str">
        <f t="shared" si="3"/>
        <v>arashed</v>
      </c>
      <c r="B165" s="95" t="s">
        <v>20042</v>
      </c>
      <c r="C165" s="96" t="s">
        <v>20043</v>
      </c>
      <c r="D165" s="96" t="s">
        <v>20044</v>
      </c>
      <c r="E165" s="96" t="s">
        <v>5630</v>
      </c>
      <c r="F165" s="95" t="s">
        <v>19181</v>
      </c>
      <c r="G165" s="96" t="s">
        <v>19030</v>
      </c>
      <c r="H165" s="96" t="s">
        <v>19172</v>
      </c>
      <c r="I165" s="96" t="s">
        <v>19173</v>
      </c>
      <c r="J165" s="95" t="s">
        <v>19174</v>
      </c>
      <c r="K165" s="95" t="s">
        <v>19216</v>
      </c>
      <c r="L165" s="95" t="s">
        <v>19237</v>
      </c>
      <c r="M165" s="96" t="s">
        <v>19238</v>
      </c>
      <c r="N165" s="96" t="s">
        <v>250</v>
      </c>
      <c r="O165" s="97">
        <v>45914</v>
      </c>
      <c r="P165" s="97">
        <v>45914</v>
      </c>
      <c r="Q165" s="97">
        <v>45914</v>
      </c>
      <c r="R165" s="96">
        <v>15</v>
      </c>
      <c r="S165" s="96">
        <v>0</v>
      </c>
      <c r="T165" s="96" t="s">
        <v>19183</v>
      </c>
      <c r="U165" s="96" t="s">
        <v>20045</v>
      </c>
      <c r="V165" s="96"/>
      <c r="W165" s="96" t="s">
        <v>4235</v>
      </c>
      <c r="X165" s="96" t="s">
        <v>250</v>
      </c>
      <c r="Y165" s="95" t="s">
        <v>16661</v>
      </c>
    </row>
    <row r="166" spans="1:25" s="87" customFormat="1" x14ac:dyDescent="0.3">
      <c r="A166" s="94" t="str">
        <f t="shared" si="3"/>
        <v>areid</v>
      </c>
      <c r="B166" s="95" t="s">
        <v>20046</v>
      </c>
      <c r="C166" s="96" t="s">
        <v>20047</v>
      </c>
      <c r="D166" s="96" t="s">
        <v>20048</v>
      </c>
      <c r="E166" s="96" t="s">
        <v>5630</v>
      </c>
      <c r="F166" s="95" t="s">
        <v>19372</v>
      </c>
      <c r="G166" s="96" t="s">
        <v>19373</v>
      </c>
      <c r="H166" s="96" t="s">
        <v>19172</v>
      </c>
      <c r="I166" s="96" t="s">
        <v>19173</v>
      </c>
      <c r="J166" s="95" t="s">
        <v>19189</v>
      </c>
      <c r="K166" s="95" t="s">
        <v>19374</v>
      </c>
      <c r="L166" s="95" t="s">
        <v>19375</v>
      </c>
      <c r="M166" s="96" t="s">
        <v>19376</v>
      </c>
      <c r="N166" s="96" t="s">
        <v>575</v>
      </c>
      <c r="O166" s="97">
        <v>45858</v>
      </c>
      <c r="P166" s="97">
        <v>45858</v>
      </c>
      <c r="Q166" s="97">
        <v>45858</v>
      </c>
      <c r="R166" s="96">
        <v>71</v>
      </c>
      <c r="S166" s="96">
        <v>0</v>
      </c>
      <c r="T166" s="96" t="s">
        <v>19219</v>
      </c>
      <c r="U166" s="96" t="s">
        <v>20049</v>
      </c>
      <c r="V166" s="96"/>
      <c r="W166" s="96" t="s">
        <v>20050</v>
      </c>
      <c r="X166" s="96" t="s">
        <v>268</v>
      </c>
      <c r="Y166" s="95" t="s">
        <v>20051</v>
      </c>
    </row>
    <row r="167" spans="1:25" s="87" customFormat="1" x14ac:dyDescent="0.3">
      <c r="A167" s="94" t="str">
        <f t="shared" si="3"/>
        <v>aretchi</v>
      </c>
      <c r="B167" s="95" t="s">
        <v>20052</v>
      </c>
      <c r="C167" s="96" t="s">
        <v>20053</v>
      </c>
      <c r="D167" s="96" t="s">
        <v>20054</v>
      </c>
      <c r="E167" s="96" t="s">
        <v>19170</v>
      </c>
      <c r="F167" s="95" t="s">
        <v>19181</v>
      </c>
      <c r="G167" s="96" t="s">
        <v>19030</v>
      </c>
      <c r="H167" s="96" t="s">
        <v>19172</v>
      </c>
      <c r="I167" s="96" t="s">
        <v>19173</v>
      </c>
      <c r="J167" s="95" t="s">
        <v>19174</v>
      </c>
      <c r="K167" s="95" t="s">
        <v>19207</v>
      </c>
      <c r="L167" s="95" t="s">
        <v>19208</v>
      </c>
      <c r="M167" s="96" t="s">
        <v>10249</v>
      </c>
      <c r="N167" s="96" t="s">
        <v>219</v>
      </c>
      <c r="O167" s="97">
        <v>43600</v>
      </c>
      <c r="P167" s="97">
        <v>43600</v>
      </c>
      <c r="Q167" s="97">
        <v>43600</v>
      </c>
      <c r="R167" s="96">
        <v>2329</v>
      </c>
      <c r="S167" s="96">
        <v>6</v>
      </c>
      <c r="T167" s="96" t="s">
        <v>19247</v>
      </c>
      <c r="U167" s="96" t="s">
        <v>20055</v>
      </c>
      <c r="V167" s="96"/>
      <c r="W167" s="96" t="s">
        <v>4625</v>
      </c>
      <c r="X167" s="96" t="s">
        <v>219</v>
      </c>
      <c r="Y167" s="95" t="s">
        <v>20056</v>
      </c>
    </row>
    <row r="168" spans="1:25" s="87" customFormat="1" x14ac:dyDescent="0.3">
      <c r="A168" s="94" t="str">
        <f t="shared" si="3"/>
        <v>arichar</v>
      </c>
      <c r="B168" s="95" t="s">
        <v>20057</v>
      </c>
      <c r="C168" s="96" t="s">
        <v>20058</v>
      </c>
      <c r="D168" s="95" t="s">
        <v>20059</v>
      </c>
      <c r="E168" s="95" t="s">
        <v>20057</v>
      </c>
      <c r="F168" s="96"/>
      <c r="G168" s="97"/>
      <c r="H168" s="97"/>
      <c r="I168" s="97"/>
      <c r="J168" s="97"/>
      <c r="K168" s="95" t="s">
        <v>19273</v>
      </c>
      <c r="L168" s="97"/>
      <c r="M168" s="97"/>
      <c r="N168" s="97"/>
      <c r="O168" s="97"/>
      <c r="P168" s="97">
        <v>45949</v>
      </c>
      <c r="Q168" s="97">
        <v>45949</v>
      </c>
      <c r="R168" s="97"/>
      <c r="S168" s="97"/>
      <c r="T168" s="97"/>
      <c r="U168" s="95" t="s">
        <v>20060</v>
      </c>
      <c r="V168" s="96"/>
      <c r="W168" s="96" t="s">
        <v>662</v>
      </c>
      <c r="X168" s="96" t="s">
        <v>416</v>
      </c>
      <c r="Y168" s="95" t="s">
        <v>10149</v>
      </c>
    </row>
    <row r="169" spans="1:25" s="87" customFormat="1" x14ac:dyDescent="0.3">
      <c r="A169" s="94" t="str">
        <f t="shared" si="3"/>
        <v>arinald</v>
      </c>
      <c r="B169" s="95" t="s">
        <v>20061</v>
      </c>
      <c r="C169" s="96" t="s">
        <v>20062</v>
      </c>
      <c r="D169" s="96" t="s">
        <v>20063</v>
      </c>
      <c r="E169" s="96" t="s">
        <v>5630</v>
      </c>
      <c r="F169" s="95" t="s">
        <v>19181</v>
      </c>
      <c r="G169" s="96" t="s">
        <v>19030</v>
      </c>
      <c r="H169" s="96" t="s">
        <v>19172</v>
      </c>
      <c r="I169" s="96" t="s">
        <v>19173</v>
      </c>
      <c r="J169" s="95" t="s">
        <v>19189</v>
      </c>
      <c r="K169" s="95" t="s">
        <v>19190</v>
      </c>
      <c r="L169" s="95" t="s">
        <v>19191</v>
      </c>
      <c r="M169" s="96" t="s">
        <v>19192</v>
      </c>
      <c r="N169" s="96" t="s">
        <v>297</v>
      </c>
      <c r="O169" s="97">
        <v>45907</v>
      </c>
      <c r="P169" s="97">
        <v>45907</v>
      </c>
      <c r="Q169" s="97">
        <v>45907</v>
      </c>
      <c r="R169" s="96">
        <v>22</v>
      </c>
      <c r="S169" s="96">
        <v>0</v>
      </c>
      <c r="T169" s="96" t="s">
        <v>19183</v>
      </c>
      <c r="U169" s="95" t="s">
        <v>20064</v>
      </c>
      <c r="V169" s="96"/>
      <c r="W169" s="96" t="s">
        <v>20065</v>
      </c>
      <c r="X169" s="96" t="s">
        <v>297</v>
      </c>
      <c r="Y169" s="95" t="s">
        <v>20066</v>
      </c>
    </row>
    <row r="170" spans="1:25" s="87" customFormat="1" x14ac:dyDescent="0.3">
      <c r="A170" s="94" t="str">
        <f t="shared" si="3"/>
        <v>arodger</v>
      </c>
      <c r="B170" s="95" t="s">
        <v>20067</v>
      </c>
      <c r="C170" s="96" t="s">
        <v>20068</v>
      </c>
      <c r="D170" s="96" t="s">
        <v>20069</v>
      </c>
      <c r="E170" s="96" t="s">
        <v>5630</v>
      </c>
      <c r="F170" s="95" t="s">
        <v>19171</v>
      </c>
      <c r="G170" s="96" t="s">
        <v>19029</v>
      </c>
      <c r="H170" s="96" t="s">
        <v>19172</v>
      </c>
      <c r="I170" s="96" t="s">
        <v>19173</v>
      </c>
      <c r="J170" s="95" t="s">
        <v>19174</v>
      </c>
      <c r="K170" s="95" t="s">
        <v>20070</v>
      </c>
      <c r="L170" s="95" t="s">
        <v>20071</v>
      </c>
      <c r="M170" s="96" t="s">
        <v>20072</v>
      </c>
      <c r="N170" s="96" t="s">
        <v>955</v>
      </c>
      <c r="O170" s="97">
        <v>45816</v>
      </c>
      <c r="P170" s="97">
        <v>45816</v>
      </c>
      <c r="Q170" s="97">
        <v>45816</v>
      </c>
      <c r="R170" s="96">
        <v>113</v>
      </c>
      <c r="S170" s="96">
        <v>0</v>
      </c>
      <c r="T170" s="96" t="s">
        <v>19193</v>
      </c>
      <c r="U170" s="96" t="s">
        <v>20073</v>
      </c>
      <c r="V170" s="96" t="s">
        <v>20074</v>
      </c>
      <c r="W170" s="96" t="s">
        <v>20075</v>
      </c>
      <c r="X170" s="96" t="s">
        <v>955</v>
      </c>
      <c r="Y170" s="95" t="s">
        <v>20076</v>
      </c>
    </row>
    <row r="171" spans="1:25" s="87" customFormat="1" x14ac:dyDescent="0.3">
      <c r="A171" s="94" t="str">
        <f t="shared" si="3"/>
        <v>arogers</v>
      </c>
      <c r="B171" s="95" t="s">
        <v>20077</v>
      </c>
      <c r="C171" s="96" t="s">
        <v>20078</v>
      </c>
      <c r="D171" s="96" t="s">
        <v>20079</v>
      </c>
      <c r="E171" s="96" t="s">
        <v>5630</v>
      </c>
      <c r="F171" s="95" t="s">
        <v>19171</v>
      </c>
      <c r="G171" s="96" t="s">
        <v>19029</v>
      </c>
      <c r="H171" s="96" t="s">
        <v>19172</v>
      </c>
      <c r="I171" s="96" t="s">
        <v>19173</v>
      </c>
      <c r="J171" s="95" t="s">
        <v>19174</v>
      </c>
      <c r="K171" s="95" t="s">
        <v>19401</v>
      </c>
      <c r="L171" s="95" t="s">
        <v>17382</v>
      </c>
      <c r="M171" s="96" t="s">
        <v>8645</v>
      </c>
      <c r="N171" s="96" t="s">
        <v>407</v>
      </c>
      <c r="O171" s="97">
        <v>45781</v>
      </c>
      <c r="P171" s="97">
        <v>45781</v>
      </c>
      <c r="Q171" s="97">
        <v>45781</v>
      </c>
      <c r="R171" s="96">
        <v>148</v>
      </c>
      <c r="S171" s="96">
        <v>0</v>
      </c>
      <c r="T171" s="96" t="s">
        <v>19193</v>
      </c>
      <c r="U171" s="96" t="s">
        <v>20080</v>
      </c>
      <c r="V171" s="96"/>
      <c r="W171" s="96" t="s">
        <v>20081</v>
      </c>
      <c r="X171" s="96" t="s">
        <v>407</v>
      </c>
      <c r="Y171" s="95" t="s">
        <v>20082</v>
      </c>
    </row>
    <row r="172" spans="1:25" s="87" customFormat="1" x14ac:dyDescent="0.3">
      <c r="A172" s="94" t="str">
        <f t="shared" si="3"/>
        <v>aroot</v>
      </c>
      <c r="B172" s="95" t="s">
        <v>20083</v>
      </c>
      <c r="C172" s="96" t="s">
        <v>20084</v>
      </c>
      <c r="D172" s="96" t="s">
        <v>20085</v>
      </c>
      <c r="E172" s="96" t="s">
        <v>19170</v>
      </c>
      <c r="F172" s="95" t="s">
        <v>19171</v>
      </c>
      <c r="G172" s="96" t="s">
        <v>19029</v>
      </c>
      <c r="H172" s="96" t="s">
        <v>19172</v>
      </c>
      <c r="I172" s="96" t="s">
        <v>19173</v>
      </c>
      <c r="J172" s="95" t="s">
        <v>19174</v>
      </c>
      <c r="K172" s="95" t="s">
        <v>19175</v>
      </c>
      <c r="L172" s="95" t="s">
        <v>20086</v>
      </c>
      <c r="M172" s="96" t="s">
        <v>6579</v>
      </c>
      <c r="N172" s="96" t="s">
        <v>4327</v>
      </c>
      <c r="O172" s="97">
        <v>45578</v>
      </c>
      <c r="P172" s="97">
        <v>45578</v>
      </c>
      <c r="Q172" s="97">
        <v>45578</v>
      </c>
      <c r="R172" s="96">
        <v>351</v>
      </c>
      <c r="S172" s="96">
        <v>0</v>
      </c>
      <c r="T172" s="96" t="s">
        <v>19176</v>
      </c>
      <c r="U172" s="96" t="s">
        <v>20087</v>
      </c>
      <c r="V172" s="96"/>
      <c r="W172" s="96" t="s">
        <v>20088</v>
      </c>
      <c r="X172" s="96" t="s">
        <v>4327</v>
      </c>
      <c r="Y172" s="95" t="s">
        <v>20089</v>
      </c>
    </row>
    <row r="173" spans="1:25" s="87" customFormat="1" x14ac:dyDescent="0.3">
      <c r="A173" s="94" t="str">
        <f t="shared" si="3"/>
        <v>arotter</v>
      </c>
      <c r="B173" s="95" t="s">
        <v>20090</v>
      </c>
      <c r="C173" s="96" t="s">
        <v>20091</v>
      </c>
      <c r="D173" s="96" t="s">
        <v>20092</v>
      </c>
      <c r="E173" s="96" t="s">
        <v>5630</v>
      </c>
      <c r="F173" s="95" t="s">
        <v>19285</v>
      </c>
      <c r="G173" s="96" t="s">
        <v>19028</v>
      </c>
      <c r="H173" s="96" t="s">
        <v>19172</v>
      </c>
      <c r="I173" s="96" t="s">
        <v>19173</v>
      </c>
      <c r="J173" s="95" t="s">
        <v>19189</v>
      </c>
      <c r="K173" s="95" t="s">
        <v>19415</v>
      </c>
      <c r="L173" s="95" t="s">
        <v>6684</v>
      </c>
      <c r="M173" s="96" t="s">
        <v>19416</v>
      </c>
      <c r="N173" s="96" t="s">
        <v>318</v>
      </c>
      <c r="O173" s="97">
        <v>44518</v>
      </c>
      <c r="P173" s="97">
        <v>44518</v>
      </c>
      <c r="Q173" s="97">
        <v>44518</v>
      </c>
      <c r="R173" s="96">
        <v>1411</v>
      </c>
      <c r="S173" s="96">
        <v>3</v>
      </c>
      <c r="T173" s="96" t="s">
        <v>19228</v>
      </c>
      <c r="U173" s="96" t="s">
        <v>20093</v>
      </c>
      <c r="V173" s="96"/>
      <c r="W173" s="96" t="s">
        <v>20094</v>
      </c>
      <c r="X173" s="96" t="s">
        <v>318</v>
      </c>
      <c r="Y173" s="95" t="s">
        <v>15506</v>
      </c>
    </row>
    <row r="174" spans="1:25" s="87" customFormat="1" x14ac:dyDescent="0.3">
      <c r="A174" s="94" t="str">
        <f t="shared" si="3"/>
        <v>aruiz0</v>
      </c>
      <c r="B174" s="95" t="s">
        <v>20095</v>
      </c>
      <c r="C174" s="96" t="s">
        <v>20096</v>
      </c>
      <c r="D174" s="96" t="s">
        <v>20097</v>
      </c>
      <c r="E174" s="96" t="s">
        <v>19170</v>
      </c>
      <c r="F174" s="95" t="s">
        <v>19272</v>
      </c>
      <c r="G174" s="96" t="s">
        <v>19048</v>
      </c>
      <c r="H174" s="96" t="s">
        <v>19227</v>
      </c>
      <c r="I174" s="96" t="s">
        <v>19173</v>
      </c>
      <c r="J174" s="95" t="s">
        <v>19174</v>
      </c>
      <c r="K174" s="95" t="s">
        <v>19216</v>
      </c>
      <c r="L174" s="95" t="s">
        <v>19237</v>
      </c>
      <c r="M174" s="96" t="s">
        <v>19238</v>
      </c>
      <c r="N174" s="96" t="s">
        <v>250</v>
      </c>
      <c r="O174" s="97">
        <v>43956</v>
      </c>
      <c r="P174" s="97">
        <v>43956</v>
      </c>
      <c r="Q174" s="97">
        <v>43956</v>
      </c>
      <c r="R174" s="96">
        <v>1973</v>
      </c>
      <c r="S174" s="96">
        <v>5</v>
      </c>
      <c r="T174" s="96" t="s">
        <v>19228</v>
      </c>
      <c r="U174" s="96" t="s">
        <v>20098</v>
      </c>
      <c r="V174" s="96"/>
      <c r="W174" s="96" t="s">
        <v>2571</v>
      </c>
      <c r="X174" s="96" t="s">
        <v>250</v>
      </c>
      <c r="Y174" s="95" t="s">
        <v>13165</v>
      </c>
    </row>
    <row r="175" spans="1:25" s="87" customFormat="1" x14ac:dyDescent="0.3">
      <c r="A175" s="94" t="str">
        <f t="shared" si="3"/>
        <v>ASABOSH</v>
      </c>
      <c r="B175" s="95" t="s">
        <v>20099</v>
      </c>
      <c r="C175" s="96" t="s">
        <v>20100</v>
      </c>
      <c r="D175" s="96" t="s">
        <v>17665</v>
      </c>
      <c r="E175" s="96" t="s">
        <v>5630</v>
      </c>
      <c r="F175" s="95" t="s">
        <v>19171</v>
      </c>
      <c r="G175" s="96" t="s">
        <v>19029</v>
      </c>
      <c r="H175" s="96" t="s">
        <v>19172</v>
      </c>
      <c r="I175" s="96" t="s">
        <v>19173</v>
      </c>
      <c r="J175" s="95" t="s">
        <v>19189</v>
      </c>
      <c r="K175" s="95" t="s">
        <v>19415</v>
      </c>
      <c r="L175" s="95" t="s">
        <v>6684</v>
      </c>
      <c r="M175" s="96" t="s">
        <v>19416</v>
      </c>
      <c r="N175" s="96" t="s">
        <v>318</v>
      </c>
      <c r="O175" s="97">
        <v>34387</v>
      </c>
      <c r="P175" s="97">
        <v>34387</v>
      </c>
      <c r="Q175" s="97">
        <v>34387</v>
      </c>
      <c r="R175" s="96">
        <v>11542</v>
      </c>
      <c r="S175" s="96">
        <v>31</v>
      </c>
      <c r="T175" s="96" t="s">
        <v>19261</v>
      </c>
      <c r="U175" s="96" t="s">
        <v>20101</v>
      </c>
      <c r="V175" s="96" t="s">
        <v>20102</v>
      </c>
      <c r="W175" s="96" t="s">
        <v>1161</v>
      </c>
      <c r="X175" s="96" t="s">
        <v>318</v>
      </c>
      <c r="Y175" s="95" t="s">
        <v>20103</v>
      </c>
    </row>
    <row r="176" spans="1:25" s="87" customFormat="1" x14ac:dyDescent="0.3">
      <c r="A176" s="94" t="str">
        <f t="shared" si="3"/>
        <v>asalam</v>
      </c>
      <c r="B176" s="95" t="s">
        <v>20104</v>
      </c>
      <c r="C176" s="96" t="s">
        <v>20105</v>
      </c>
      <c r="D176" s="96" t="s">
        <v>20106</v>
      </c>
      <c r="E176" s="96" t="s">
        <v>5630</v>
      </c>
      <c r="F176" s="95" t="s">
        <v>19181</v>
      </c>
      <c r="G176" s="96" t="s">
        <v>19030</v>
      </c>
      <c r="H176" s="96" t="s">
        <v>19172</v>
      </c>
      <c r="I176" s="96" t="s">
        <v>19173</v>
      </c>
      <c r="J176" s="95" t="s">
        <v>19189</v>
      </c>
      <c r="K176" s="95" t="s">
        <v>19294</v>
      </c>
      <c r="L176" s="95" t="s">
        <v>19295</v>
      </c>
      <c r="M176" s="96" t="s">
        <v>19296</v>
      </c>
      <c r="N176" s="96" t="s">
        <v>541</v>
      </c>
      <c r="O176" s="97">
        <v>44455</v>
      </c>
      <c r="P176" s="97">
        <v>44455</v>
      </c>
      <c r="Q176" s="97">
        <v>44455</v>
      </c>
      <c r="R176" s="96">
        <v>1474</v>
      </c>
      <c r="S176" s="96">
        <v>4</v>
      </c>
      <c r="T176" s="96" t="s">
        <v>19228</v>
      </c>
      <c r="U176" s="96" t="s">
        <v>20107</v>
      </c>
      <c r="V176" s="96" t="s">
        <v>20108</v>
      </c>
      <c r="W176" s="96" t="s">
        <v>399</v>
      </c>
      <c r="X176" s="96" t="s">
        <v>328</v>
      </c>
      <c r="Y176" s="95" t="s">
        <v>17564</v>
      </c>
    </row>
    <row r="177" spans="1:25" s="87" customFormat="1" x14ac:dyDescent="0.3">
      <c r="A177" s="94" t="str">
        <f t="shared" si="3"/>
        <v>asalvad</v>
      </c>
      <c r="B177" s="95" t="s">
        <v>20109</v>
      </c>
      <c r="C177" s="96" t="s">
        <v>20110</v>
      </c>
      <c r="D177" s="96" t="s">
        <v>20111</v>
      </c>
      <c r="E177" s="96" t="s">
        <v>5630</v>
      </c>
      <c r="F177" s="95" t="s">
        <v>19215</v>
      </c>
      <c r="G177" s="96" t="s">
        <v>19033</v>
      </c>
      <c r="H177" s="96" t="s">
        <v>19172</v>
      </c>
      <c r="I177" s="96" t="s">
        <v>19173</v>
      </c>
      <c r="J177" s="95" t="s">
        <v>19174</v>
      </c>
      <c r="K177" s="95" t="s">
        <v>19207</v>
      </c>
      <c r="L177" s="95" t="s">
        <v>19208</v>
      </c>
      <c r="M177" s="96" t="s">
        <v>10249</v>
      </c>
      <c r="N177" s="96" t="s">
        <v>219</v>
      </c>
      <c r="O177" s="97">
        <v>45830</v>
      </c>
      <c r="P177" s="97">
        <v>45830</v>
      </c>
      <c r="Q177" s="97">
        <v>45830</v>
      </c>
      <c r="R177" s="96">
        <v>99</v>
      </c>
      <c r="S177" s="96">
        <v>0</v>
      </c>
      <c r="T177" s="96" t="s">
        <v>19193</v>
      </c>
      <c r="U177" s="96" t="s">
        <v>20112</v>
      </c>
      <c r="V177" s="96"/>
      <c r="W177" s="96" t="s">
        <v>232</v>
      </c>
      <c r="X177" s="96" t="s">
        <v>219</v>
      </c>
      <c r="Y177" s="95" t="s">
        <v>20113</v>
      </c>
    </row>
    <row r="178" spans="1:25" s="87" customFormat="1" x14ac:dyDescent="0.3">
      <c r="A178" s="94" t="str">
        <f t="shared" si="3"/>
        <v>asamad0</v>
      </c>
      <c r="B178" s="95" t="s">
        <v>20114</v>
      </c>
      <c r="C178" s="96" t="s">
        <v>20115</v>
      </c>
      <c r="D178" s="96" t="s">
        <v>20116</v>
      </c>
      <c r="E178" s="96" t="s">
        <v>5630</v>
      </c>
      <c r="F178" s="95" t="s">
        <v>19171</v>
      </c>
      <c r="G178" s="96" t="s">
        <v>19029</v>
      </c>
      <c r="H178" s="96" t="s">
        <v>19172</v>
      </c>
      <c r="I178" s="96" t="s">
        <v>19173</v>
      </c>
      <c r="J178" s="95" t="s">
        <v>19174</v>
      </c>
      <c r="K178" s="95" t="s">
        <v>19175</v>
      </c>
      <c r="L178" s="95" t="s">
        <v>19182</v>
      </c>
      <c r="M178" s="96" t="s">
        <v>9597</v>
      </c>
      <c r="N178" s="96" t="s">
        <v>219</v>
      </c>
      <c r="O178" s="97">
        <v>45473</v>
      </c>
      <c r="P178" s="97">
        <v>45473</v>
      </c>
      <c r="Q178" s="97">
        <v>45473</v>
      </c>
      <c r="R178" s="96">
        <v>456</v>
      </c>
      <c r="S178" s="96">
        <v>1</v>
      </c>
      <c r="T178" s="96" t="s">
        <v>19209</v>
      </c>
      <c r="U178" s="130" t="s">
        <v>20117</v>
      </c>
      <c r="V178" s="130" t="s">
        <v>20118</v>
      </c>
      <c r="W178" s="131" t="s">
        <v>492</v>
      </c>
      <c r="X178" s="131" t="s">
        <v>219</v>
      </c>
      <c r="Y178" s="130" t="s">
        <v>16698</v>
      </c>
    </row>
    <row r="179" spans="1:25" s="87" customFormat="1" x14ac:dyDescent="0.3">
      <c r="A179" s="94" t="str">
        <f t="shared" si="3"/>
        <v>asammon</v>
      </c>
      <c r="B179" s="95" t="s">
        <v>20119</v>
      </c>
      <c r="C179" s="96" t="s">
        <v>20120</v>
      </c>
      <c r="D179" s="96" t="s">
        <v>20121</v>
      </c>
      <c r="E179" s="96" t="s">
        <v>5630</v>
      </c>
      <c r="F179" s="95" t="s">
        <v>19181</v>
      </c>
      <c r="G179" s="96" t="s">
        <v>19030</v>
      </c>
      <c r="H179" s="96" t="s">
        <v>19172</v>
      </c>
      <c r="I179" s="96" t="s">
        <v>19173</v>
      </c>
      <c r="J179" s="95" t="s">
        <v>19189</v>
      </c>
      <c r="K179" s="95" t="s">
        <v>19333</v>
      </c>
      <c r="L179" s="95" t="s">
        <v>19467</v>
      </c>
      <c r="M179" s="96" t="s">
        <v>9084</v>
      </c>
      <c r="N179" s="96" t="s">
        <v>260</v>
      </c>
      <c r="O179" s="97">
        <v>45893</v>
      </c>
      <c r="P179" s="97">
        <v>45893</v>
      </c>
      <c r="Q179" s="97">
        <v>45893</v>
      </c>
      <c r="R179" s="96">
        <v>36</v>
      </c>
      <c r="S179" s="96">
        <v>0</v>
      </c>
      <c r="T179" s="96" t="s">
        <v>19448</v>
      </c>
      <c r="U179" s="96" t="s">
        <v>20122</v>
      </c>
      <c r="V179" s="96"/>
      <c r="W179" s="96" t="s">
        <v>1152</v>
      </c>
      <c r="X179" s="96" t="s">
        <v>1153</v>
      </c>
      <c r="Y179" s="95" t="s">
        <v>20123</v>
      </c>
    </row>
    <row r="180" spans="1:25" s="87" customFormat="1" x14ac:dyDescent="0.3">
      <c r="A180" s="94" t="str">
        <f t="shared" si="3"/>
        <v>asant10</v>
      </c>
      <c r="B180" s="95" t="s">
        <v>20124</v>
      </c>
      <c r="C180" s="96" t="s">
        <v>20125</v>
      </c>
      <c r="D180" s="96" t="s">
        <v>20126</v>
      </c>
      <c r="E180" s="96" t="s">
        <v>19170</v>
      </c>
      <c r="F180" s="95" t="s">
        <v>19236</v>
      </c>
      <c r="G180" s="96" t="s">
        <v>19032</v>
      </c>
      <c r="H180" s="96" t="s">
        <v>19227</v>
      </c>
      <c r="I180" s="96" t="s">
        <v>19173</v>
      </c>
      <c r="J180" s="95" t="s">
        <v>19189</v>
      </c>
      <c r="K180" s="95" t="s">
        <v>19190</v>
      </c>
      <c r="L180" s="95" t="s">
        <v>19191</v>
      </c>
      <c r="M180" s="96" t="s">
        <v>19192</v>
      </c>
      <c r="N180" s="96" t="s">
        <v>297</v>
      </c>
      <c r="O180" s="97">
        <v>44215</v>
      </c>
      <c r="P180" s="97">
        <v>44215</v>
      </c>
      <c r="Q180" s="97">
        <v>44215</v>
      </c>
      <c r="R180" s="96">
        <v>1714</v>
      </c>
      <c r="S180" s="96">
        <v>4</v>
      </c>
      <c r="T180" s="96" t="s">
        <v>19228</v>
      </c>
      <c r="U180" s="96" t="s">
        <v>20127</v>
      </c>
      <c r="V180" s="96"/>
      <c r="W180" s="96" t="s">
        <v>20128</v>
      </c>
      <c r="X180" s="96" t="s">
        <v>297</v>
      </c>
      <c r="Y180" s="95" t="s">
        <v>20129</v>
      </c>
    </row>
    <row r="181" spans="1:25" s="87" customFormat="1" x14ac:dyDescent="0.3">
      <c r="A181" s="94" t="str">
        <f t="shared" si="3"/>
        <v>asarwar</v>
      </c>
      <c r="B181" s="95" t="s">
        <v>20130</v>
      </c>
      <c r="C181" s="96" t="s">
        <v>20131</v>
      </c>
      <c r="D181" s="96" t="s">
        <v>20132</v>
      </c>
      <c r="E181" s="96" t="s">
        <v>5630</v>
      </c>
      <c r="F181" s="95" t="s">
        <v>19181</v>
      </c>
      <c r="G181" s="96" t="s">
        <v>19030</v>
      </c>
      <c r="H181" s="96" t="s">
        <v>19172</v>
      </c>
      <c r="I181" s="96" t="s">
        <v>19173</v>
      </c>
      <c r="J181" s="95" t="s">
        <v>19189</v>
      </c>
      <c r="K181" s="95" t="s">
        <v>19294</v>
      </c>
      <c r="L181" s="95" t="s">
        <v>19295</v>
      </c>
      <c r="M181" s="96" t="s">
        <v>19296</v>
      </c>
      <c r="N181" s="96" t="s">
        <v>541</v>
      </c>
      <c r="O181" s="97">
        <v>45879</v>
      </c>
      <c r="P181" s="97">
        <v>45879</v>
      </c>
      <c r="Q181" s="97">
        <v>45879</v>
      </c>
      <c r="R181" s="96">
        <v>50</v>
      </c>
      <c r="S181" s="96">
        <v>0</v>
      </c>
      <c r="T181" s="96" t="s">
        <v>19448</v>
      </c>
      <c r="U181" s="96" t="s">
        <v>20133</v>
      </c>
      <c r="V181" s="96"/>
      <c r="W181" s="96" t="s">
        <v>5007</v>
      </c>
      <c r="X181" s="96" t="s">
        <v>328</v>
      </c>
      <c r="Y181" s="95" t="s">
        <v>10923</v>
      </c>
    </row>
    <row r="182" spans="1:25" s="87" customFormat="1" x14ac:dyDescent="0.3">
      <c r="A182" s="94" t="str">
        <f t="shared" si="3"/>
        <v>aschaef</v>
      </c>
      <c r="B182" s="95" t="s">
        <v>20134</v>
      </c>
      <c r="C182" s="96" t="s">
        <v>20135</v>
      </c>
      <c r="D182" s="96" t="s">
        <v>20136</v>
      </c>
      <c r="E182" s="96" t="s">
        <v>19170</v>
      </c>
      <c r="F182" s="95" t="s">
        <v>19181</v>
      </c>
      <c r="G182" s="96" t="s">
        <v>19030</v>
      </c>
      <c r="H182" s="96" t="s">
        <v>19172</v>
      </c>
      <c r="I182" s="96" t="s">
        <v>19173</v>
      </c>
      <c r="J182" s="95" t="s">
        <v>19189</v>
      </c>
      <c r="K182" s="95" t="s">
        <v>19345</v>
      </c>
      <c r="L182" s="95" t="s">
        <v>19346</v>
      </c>
      <c r="M182" s="96" t="s">
        <v>19347</v>
      </c>
      <c r="N182" s="96" t="s">
        <v>382</v>
      </c>
      <c r="O182" s="97">
        <v>45914</v>
      </c>
      <c r="P182" s="97">
        <v>45914</v>
      </c>
      <c r="Q182" s="97">
        <v>45914</v>
      </c>
      <c r="R182" s="96">
        <v>15</v>
      </c>
      <c r="S182" s="96">
        <v>0</v>
      </c>
      <c r="T182" s="96" t="s">
        <v>19183</v>
      </c>
      <c r="U182" s="96" t="s">
        <v>20137</v>
      </c>
      <c r="V182" s="96" t="s">
        <v>10798</v>
      </c>
      <c r="W182" s="96" t="s">
        <v>20138</v>
      </c>
      <c r="X182" s="96" t="s">
        <v>655</v>
      </c>
      <c r="Y182" s="95" t="s">
        <v>20139</v>
      </c>
    </row>
    <row r="183" spans="1:25" s="87" customFormat="1" x14ac:dyDescent="0.3">
      <c r="A183" s="94" t="str">
        <f t="shared" si="3"/>
        <v>aseddiq</v>
      </c>
      <c r="B183" s="95" t="s">
        <v>20140</v>
      </c>
      <c r="C183" s="96" t="s">
        <v>20141</v>
      </c>
      <c r="D183" s="96" t="s">
        <v>20142</v>
      </c>
      <c r="E183" s="96" t="s">
        <v>19170</v>
      </c>
      <c r="F183" s="95" t="s">
        <v>19181</v>
      </c>
      <c r="G183" s="96" t="s">
        <v>19030</v>
      </c>
      <c r="H183" s="96" t="s">
        <v>19172</v>
      </c>
      <c r="I183" s="96" t="s">
        <v>19173</v>
      </c>
      <c r="J183" s="95" t="s">
        <v>19189</v>
      </c>
      <c r="K183" s="95" t="s">
        <v>19294</v>
      </c>
      <c r="L183" s="95" t="s">
        <v>19295</v>
      </c>
      <c r="M183" s="96" t="s">
        <v>19296</v>
      </c>
      <c r="N183" s="96" t="s">
        <v>541</v>
      </c>
      <c r="O183" s="97">
        <v>44707</v>
      </c>
      <c r="P183" s="97">
        <v>44707</v>
      </c>
      <c r="Q183" s="97">
        <v>44707</v>
      </c>
      <c r="R183" s="96">
        <v>1222</v>
      </c>
      <c r="S183" s="96">
        <v>3</v>
      </c>
      <c r="T183" s="96" t="s">
        <v>19228</v>
      </c>
      <c r="U183" s="96" t="s">
        <v>20143</v>
      </c>
      <c r="V183" s="96"/>
      <c r="W183" s="96" t="s">
        <v>8256</v>
      </c>
      <c r="X183" s="96" t="s">
        <v>328</v>
      </c>
      <c r="Y183" s="95" t="s">
        <v>8257</v>
      </c>
    </row>
    <row r="184" spans="1:25" s="87" customFormat="1" x14ac:dyDescent="0.3">
      <c r="A184" s="94" t="str">
        <f t="shared" si="3"/>
        <v>ashabaz</v>
      </c>
      <c r="B184" s="95" t="s">
        <v>20144</v>
      </c>
      <c r="C184" s="96" t="s">
        <v>20145</v>
      </c>
      <c r="D184" s="96" t="s">
        <v>20146</v>
      </c>
      <c r="E184" s="96" t="s">
        <v>5630</v>
      </c>
      <c r="F184" s="95" t="s">
        <v>19236</v>
      </c>
      <c r="G184" s="96" t="s">
        <v>19032</v>
      </c>
      <c r="H184" s="96" t="s">
        <v>19227</v>
      </c>
      <c r="I184" s="96" t="s">
        <v>19173</v>
      </c>
      <c r="J184" s="95" t="s">
        <v>19174</v>
      </c>
      <c r="K184" s="95" t="s">
        <v>19258</v>
      </c>
      <c r="L184" s="95" t="s">
        <v>19259</v>
      </c>
      <c r="M184" s="96" t="s">
        <v>19260</v>
      </c>
      <c r="N184" s="96" t="s">
        <v>279</v>
      </c>
      <c r="O184" s="97">
        <v>42206</v>
      </c>
      <c r="P184" s="97">
        <v>45046</v>
      </c>
      <c r="Q184" s="97">
        <v>45041</v>
      </c>
      <c r="R184" s="96">
        <v>888</v>
      </c>
      <c r="S184" s="96">
        <v>2</v>
      </c>
      <c r="T184" s="96" t="s">
        <v>19209</v>
      </c>
      <c r="U184" s="96" t="s">
        <v>20147</v>
      </c>
      <c r="V184" s="96"/>
      <c r="W184" s="96" t="s">
        <v>20148</v>
      </c>
      <c r="X184" s="96" t="s">
        <v>279</v>
      </c>
      <c r="Y184" s="95" t="s">
        <v>9983</v>
      </c>
    </row>
    <row r="185" spans="1:25" s="87" customFormat="1" x14ac:dyDescent="0.3">
      <c r="A185" s="94" t="str">
        <f t="shared" si="3"/>
        <v>asimano</v>
      </c>
      <c r="B185" s="95" t="s">
        <v>20149</v>
      </c>
      <c r="C185" s="96" t="s">
        <v>20150</v>
      </c>
      <c r="D185" s="96" t="s">
        <v>20151</v>
      </c>
      <c r="E185" s="96" t="s">
        <v>5630</v>
      </c>
      <c r="F185" s="95" t="s">
        <v>19215</v>
      </c>
      <c r="G185" s="96" t="s">
        <v>19033</v>
      </c>
      <c r="H185" s="96" t="s">
        <v>19172</v>
      </c>
      <c r="I185" s="96" t="s">
        <v>19173</v>
      </c>
      <c r="J185" s="95" t="s">
        <v>19189</v>
      </c>
      <c r="K185" s="95" t="s">
        <v>19217</v>
      </c>
      <c r="L185" s="95" t="s">
        <v>19824</v>
      </c>
      <c r="M185" s="96" t="s">
        <v>19825</v>
      </c>
      <c r="N185" s="96" t="s">
        <v>752</v>
      </c>
      <c r="O185" s="97">
        <v>45844</v>
      </c>
      <c r="P185" s="97">
        <v>45844</v>
      </c>
      <c r="Q185" s="97">
        <v>45844</v>
      </c>
      <c r="R185" s="96">
        <v>85</v>
      </c>
      <c r="S185" s="96">
        <v>0</v>
      </c>
      <c r="T185" s="96" t="s">
        <v>19219</v>
      </c>
      <c r="U185" s="99" t="s">
        <v>20152</v>
      </c>
      <c r="V185" s="100"/>
      <c r="W185" s="100" t="s">
        <v>20153</v>
      </c>
      <c r="X185" s="100" t="s">
        <v>752</v>
      </c>
      <c r="Y185" s="99" t="s">
        <v>20154</v>
      </c>
    </row>
    <row r="186" spans="1:25" s="87" customFormat="1" x14ac:dyDescent="0.3">
      <c r="A186" s="94" t="str">
        <f t="shared" si="3"/>
        <v>asimond</v>
      </c>
      <c r="B186" s="95" t="s">
        <v>20155</v>
      </c>
      <c r="C186" s="96" t="s">
        <v>20156</v>
      </c>
      <c r="D186" s="96" t="s">
        <v>20157</v>
      </c>
      <c r="E186" s="96" t="s">
        <v>5630</v>
      </c>
      <c r="F186" s="95" t="s">
        <v>19171</v>
      </c>
      <c r="G186" s="96" t="s">
        <v>19029</v>
      </c>
      <c r="H186" s="96" t="s">
        <v>19172</v>
      </c>
      <c r="I186" s="96" t="s">
        <v>19173</v>
      </c>
      <c r="J186" s="95" t="s">
        <v>19189</v>
      </c>
      <c r="K186" s="95" t="s">
        <v>19345</v>
      </c>
      <c r="L186" s="95" t="s">
        <v>20158</v>
      </c>
      <c r="M186" s="96" t="s">
        <v>20159</v>
      </c>
      <c r="N186" s="96" t="s">
        <v>1354</v>
      </c>
      <c r="O186" s="97">
        <v>45144</v>
      </c>
      <c r="P186" s="97">
        <v>45144</v>
      </c>
      <c r="Q186" s="97">
        <v>45144</v>
      </c>
      <c r="R186" s="96">
        <v>785</v>
      </c>
      <c r="S186" s="96">
        <v>2</v>
      </c>
      <c r="T186" s="96" t="s">
        <v>19209</v>
      </c>
      <c r="U186" s="96" t="s">
        <v>9064</v>
      </c>
      <c r="V186" s="96"/>
      <c r="W186" s="96" t="s">
        <v>9065</v>
      </c>
      <c r="X186" s="96" t="s">
        <v>1354</v>
      </c>
      <c r="Y186" s="95" t="s">
        <v>9066</v>
      </c>
    </row>
    <row r="187" spans="1:25" s="87" customFormat="1" x14ac:dyDescent="0.3">
      <c r="A187" s="94" t="str">
        <f t="shared" si="3"/>
        <v>ASINOP</v>
      </c>
      <c r="B187" s="95" t="s">
        <v>20160</v>
      </c>
      <c r="C187" s="96" t="s">
        <v>20161</v>
      </c>
      <c r="D187" s="96" t="s">
        <v>9687</v>
      </c>
      <c r="E187" s="96" t="s">
        <v>5630</v>
      </c>
      <c r="F187" s="95" t="s">
        <v>19171</v>
      </c>
      <c r="G187" s="96" t="s">
        <v>19029</v>
      </c>
      <c r="H187" s="96" t="s">
        <v>19172</v>
      </c>
      <c r="I187" s="96" t="s">
        <v>19173</v>
      </c>
      <c r="J187" s="95" t="s">
        <v>19189</v>
      </c>
      <c r="K187" s="95" t="s">
        <v>19345</v>
      </c>
      <c r="L187" s="95" t="s">
        <v>20162</v>
      </c>
      <c r="M187" s="96" t="s">
        <v>20163</v>
      </c>
      <c r="N187" s="96" t="s">
        <v>655</v>
      </c>
      <c r="O187" s="97">
        <v>30859</v>
      </c>
      <c r="P187" s="97">
        <v>30859</v>
      </c>
      <c r="Q187" s="97">
        <v>30859</v>
      </c>
      <c r="R187" s="96">
        <v>15070</v>
      </c>
      <c r="S187" s="96">
        <v>41</v>
      </c>
      <c r="T187" s="96" t="s">
        <v>19261</v>
      </c>
      <c r="U187" s="96" t="s">
        <v>20164</v>
      </c>
      <c r="V187" s="96"/>
      <c r="W187" s="96" t="s">
        <v>20165</v>
      </c>
      <c r="X187" s="96" t="s">
        <v>655</v>
      </c>
      <c r="Y187" s="95" t="s">
        <v>9691</v>
      </c>
    </row>
    <row r="188" spans="1:25" s="87" customFormat="1" x14ac:dyDescent="0.3">
      <c r="A188" s="94" t="str">
        <f t="shared" si="3"/>
        <v>asmith2</v>
      </c>
      <c r="B188" s="95" t="s">
        <v>20166</v>
      </c>
      <c r="C188" s="96" t="s">
        <v>20167</v>
      </c>
      <c r="D188" s="96" t="s">
        <v>20168</v>
      </c>
      <c r="E188" s="96" t="s">
        <v>5630</v>
      </c>
      <c r="F188" s="95" t="s">
        <v>19236</v>
      </c>
      <c r="G188" s="96" t="s">
        <v>19032</v>
      </c>
      <c r="H188" s="96" t="s">
        <v>19227</v>
      </c>
      <c r="I188" s="96" t="s">
        <v>19173</v>
      </c>
      <c r="J188" s="95" t="s">
        <v>19189</v>
      </c>
      <c r="K188" s="95" t="s">
        <v>19374</v>
      </c>
      <c r="L188" s="95" t="s">
        <v>19492</v>
      </c>
      <c r="M188" s="96" t="s">
        <v>19493</v>
      </c>
      <c r="N188" s="96" t="s">
        <v>268</v>
      </c>
      <c r="O188" s="97">
        <v>45326</v>
      </c>
      <c r="P188" s="97">
        <v>45326</v>
      </c>
      <c r="Q188" s="97">
        <v>45326</v>
      </c>
      <c r="R188" s="96">
        <v>603</v>
      </c>
      <c r="S188" s="96">
        <v>1</v>
      </c>
      <c r="T188" s="96" t="s">
        <v>19209</v>
      </c>
      <c r="U188" s="96" t="s">
        <v>20169</v>
      </c>
      <c r="V188" s="96"/>
      <c r="W188" s="96" t="s">
        <v>267</v>
      </c>
      <c r="X188" s="96" t="s">
        <v>268</v>
      </c>
      <c r="Y188" s="95" t="s">
        <v>20170</v>
      </c>
    </row>
    <row r="189" spans="1:25" s="87" customFormat="1" x14ac:dyDescent="0.3">
      <c r="A189" s="94" t="str">
        <f t="shared" si="3"/>
        <v>ASOBIEC</v>
      </c>
      <c r="B189" s="95" t="s">
        <v>20171</v>
      </c>
      <c r="C189" s="96" t="s">
        <v>20172</v>
      </c>
      <c r="D189" s="96" t="s">
        <v>14628</v>
      </c>
      <c r="E189" s="96" t="s">
        <v>5630</v>
      </c>
      <c r="F189" s="95" t="s">
        <v>19171</v>
      </c>
      <c r="G189" s="96" t="s">
        <v>19029</v>
      </c>
      <c r="H189" s="96" t="s">
        <v>19172</v>
      </c>
      <c r="I189" s="96" t="s">
        <v>19173</v>
      </c>
      <c r="J189" s="95" t="s">
        <v>19189</v>
      </c>
      <c r="K189" s="95" t="s">
        <v>19471</v>
      </c>
      <c r="L189" s="95" t="s">
        <v>14086</v>
      </c>
      <c r="M189" s="96" t="s">
        <v>19472</v>
      </c>
      <c r="N189" s="96" t="s">
        <v>435</v>
      </c>
      <c r="O189" s="97">
        <v>29382</v>
      </c>
      <c r="P189" s="97">
        <v>29382</v>
      </c>
      <c r="Q189" s="97">
        <v>29382</v>
      </c>
      <c r="R189" s="96">
        <v>16547</v>
      </c>
      <c r="S189" s="96">
        <v>45</v>
      </c>
      <c r="T189" s="96" t="s">
        <v>19261</v>
      </c>
      <c r="U189" s="96" t="s">
        <v>20173</v>
      </c>
      <c r="V189" s="96"/>
      <c r="W189" s="96" t="s">
        <v>20174</v>
      </c>
      <c r="X189" s="96" t="s">
        <v>435</v>
      </c>
      <c r="Y189" s="95" t="s">
        <v>14632</v>
      </c>
    </row>
    <row r="190" spans="1:25" s="87" customFormat="1" x14ac:dyDescent="0.3">
      <c r="A190" s="94" t="str">
        <f t="shared" si="3"/>
        <v>astanku</v>
      </c>
      <c r="B190" s="95" t="s">
        <v>20175</v>
      </c>
      <c r="C190" s="96" t="s">
        <v>20176</v>
      </c>
      <c r="D190" s="96" t="s">
        <v>20177</v>
      </c>
      <c r="E190" s="96" t="s">
        <v>19170</v>
      </c>
      <c r="F190" s="95" t="s">
        <v>19181</v>
      </c>
      <c r="G190" s="96" t="s">
        <v>19030</v>
      </c>
      <c r="H190" s="96" t="s">
        <v>19172</v>
      </c>
      <c r="I190" s="96" t="s">
        <v>19173</v>
      </c>
      <c r="J190" s="95" t="s">
        <v>19189</v>
      </c>
      <c r="K190" s="95" t="s">
        <v>19273</v>
      </c>
      <c r="L190" s="95" t="s">
        <v>19274</v>
      </c>
      <c r="M190" s="96" t="s">
        <v>7733</v>
      </c>
      <c r="N190" s="96" t="s">
        <v>328</v>
      </c>
      <c r="O190" s="97">
        <v>43704</v>
      </c>
      <c r="P190" s="97">
        <v>44223</v>
      </c>
      <c r="Q190" s="97">
        <v>44223</v>
      </c>
      <c r="R190" s="96">
        <v>1706</v>
      </c>
      <c r="S190" s="96">
        <v>4</v>
      </c>
      <c r="T190" s="96" t="s">
        <v>19228</v>
      </c>
      <c r="U190" s="96" t="s">
        <v>20178</v>
      </c>
      <c r="V190" s="96"/>
      <c r="W190" s="96" t="s">
        <v>20179</v>
      </c>
      <c r="X190" s="96" t="s">
        <v>375</v>
      </c>
      <c r="Y190" s="95" t="s">
        <v>20180</v>
      </c>
    </row>
    <row r="191" spans="1:25" s="87" customFormat="1" x14ac:dyDescent="0.3">
      <c r="A191" s="94" t="str">
        <f t="shared" si="3"/>
        <v>astclai</v>
      </c>
      <c r="B191" s="95" t="s">
        <v>20181</v>
      </c>
      <c r="C191" s="96" t="s">
        <v>20182</v>
      </c>
      <c r="D191" s="96" t="s">
        <v>20183</v>
      </c>
      <c r="E191" s="96" t="s">
        <v>5630</v>
      </c>
      <c r="F191" s="95" t="s">
        <v>19372</v>
      </c>
      <c r="G191" s="96" t="s">
        <v>19373</v>
      </c>
      <c r="H191" s="96" t="s">
        <v>19172</v>
      </c>
      <c r="I191" s="96" t="s">
        <v>19173</v>
      </c>
      <c r="J191" s="95" t="s">
        <v>19189</v>
      </c>
      <c r="K191" s="95" t="s">
        <v>19374</v>
      </c>
      <c r="L191" s="95" t="s">
        <v>19375</v>
      </c>
      <c r="M191" s="96" t="s">
        <v>19376</v>
      </c>
      <c r="N191" s="96" t="s">
        <v>575</v>
      </c>
      <c r="O191" s="97">
        <v>45900</v>
      </c>
      <c r="P191" s="97">
        <v>45900</v>
      </c>
      <c r="Q191" s="97">
        <v>45900</v>
      </c>
      <c r="R191" s="96">
        <v>29</v>
      </c>
      <c r="S191" s="96">
        <v>0</v>
      </c>
      <c r="T191" s="96" t="s">
        <v>19183</v>
      </c>
      <c r="U191" s="96" t="s">
        <v>20184</v>
      </c>
      <c r="V191" s="96"/>
      <c r="W191" s="96" t="s">
        <v>1946</v>
      </c>
      <c r="X191" s="96" t="s">
        <v>268</v>
      </c>
      <c r="Y191" s="95" t="s">
        <v>14012</v>
      </c>
    </row>
    <row r="192" spans="1:25" s="87" customFormat="1" x14ac:dyDescent="0.3">
      <c r="A192" s="94" t="str">
        <f t="shared" si="3"/>
        <v>asteph4</v>
      </c>
      <c r="B192" s="95" t="s">
        <v>20185</v>
      </c>
      <c r="C192" s="96" t="s">
        <v>20186</v>
      </c>
      <c r="D192" s="96" t="s">
        <v>20187</v>
      </c>
      <c r="E192" s="96" t="s">
        <v>5630</v>
      </c>
      <c r="F192" s="95" t="s">
        <v>19285</v>
      </c>
      <c r="G192" s="96" t="s">
        <v>19028</v>
      </c>
      <c r="H192" s="96" t="s">
        <v>19172</v>
      </c>
      <c r="I192" s="96" t="s">
        <v>19173</v>
      </c>
      <c r="J192" s="95" t="s">
        <v>19174</v>
      </c>
      <c r="K192" s="95" t="s">
        <v>19716</v>
      </c>
      <c r="L192" s="95" t="s">
        <v>19717</v>
      </c>
      <c r="M192" s="96" t="s">
        <v>5847</v>
      </c>
      <c r="N192" s="96" t="s">
        <v>279</v>
      </c>
      <c r="O192" s="97">
        <v>43892</v>
      </c>
      <c r="P192" s="97">
        <v>43892</v>
      </c>
      <c r="Q192" s="97">
        <v>43892</v>
      </c>
      <c r="R192" s="96">
        <v>2037</v>
      </c>
      <c r="S192" s="96">
        <v>5</v>
      </c>
      <c r="T192" s="96" t="s">
        <v>19228</v>
      </c>
      <c r="U192" s="96" t="s">
        <v>20188</v>
      </c>
      <c r="V192" s="96"/>
      <c r="W192" s="96" t="s">
        <v>12705</v>
      </c>
      <c r="X192" s="96" t="s">
        <v>279</v>
      </c>
      <c r="Y192" s="95" t="s">
        <v>12706</v>
      </c>
    </row>
    <row r="193" spans="1:25" s="87" customFormat="1" x14ac:dyDescent="0.3">
      <c r="A193" s="94" t="str">
        <f t="shared" si="3"/>
        <v>astrick</v>
      </c>
      <c r="B193" s="95" t="s">
        <v>20189</v>
      </c>
      <c r="C193" s="96" t="s">
        <v>20190</v>
      </c>
      <c r="D193" s="96" t="s">
        <v>20191</v>
      </c>
      <c r="E193" s="96" t="s">
        <v>19170</v>
      </c>
      <c r="F193" s="95" t="s">
        <v>19215</v>
      </c>
      <c r="G193" s="96" t="s">
        <v>19033</v>
      </c>
      <c r="H193" s="96" t="s">
        <v>19172</v>
      </c>
      <c r="I193" s="96" t="s">
        <v>19173</v>
      </c>
      <c r="J193" s="95" t="s">
        <v>19174</v>
      </c>
      <c r="K193" s="95" t="s">
        <v>19309</v>
      </c>
      <c r="L193" s="95" t="s">
        <v>19918</v>
      </c>
      <c r="M193" s="96" t="s">
        <v>18106</v>
      </c>
      <c r="N193" s="96" t="s">
        <v>4327</v>
      </c>
      <c r="O193" s="97">
        <v>44875</v>
      </c>
      <c r="P193" s="97">
        <v>44875</v>
      </c>
      <c r="Q193" s="97">
        <v>44875</v>
      </c>
      <c r="R193" s="96">
        <v>1054</v>
      </c>
      <c r="S193" s="96">
        <v>2</v>
      </c>
      <c r="T193" s="96" t="s">
        <v>19209</v>
      </c>
      <c r="U193" s="96" t="s">
        <v>20192</v>
      </c>
      <c r="V193" s="96"/>
      <c r="W193" s="96" t="s">
        <v>20193</v>
      </c>
      <c r="X193" s="96" t="s">
        <v>4327</v>
      </c>
      <c r="Y193" s="95" t="s">
        <v>20194</v>
      </c>
    </row>
    <row r="194" spans="1:25" s="87" customFormat="1" x14ac:dyDescent="0.3">
      <c r="A194" s="94" t="str">
        <f t="shared" si="3"/>
        <v>ASTURNS</v>
      </c>
      <c r="B194" s="95" t="s">
        <v>20195</v>
      </c>
      <c r="C194" s="96" t="s">
        <v>20196</v>
      </c>
      <c r="D194" s="96" t="s">
        <v>4772</v>
      </c>
      <c r="E194" s="96" t="s">
        <v>5630</v>
      </c>
      <c r="F194" s="95" t="s">
        <v>19171</v>
      </c>
      <c r="G194" s="96" t="s">
        <v>19029</v>
      </c>
      <c r="H194" s="96" t="s">
        <v>19172</v>
      </c>
      <c r="I194" s="96" t="s">
        <v>19173</v>
      </c>
      <c r="J194" s="95" t="s">
        <v>19174</v>
      </c>
      <c r="K194" s="95" t="s">
        <v>19716</v>
      </c>
      <c r="L194" s="95" t="s">
        <v>19717</v>
      </c>
      <c r="M194" s="96" t="s">
        <v>5847</v>
      </c>
      <c r="N194" s="96" t="s">
        <v>279</v>
      </c>
      <c r="O194" s="97">
        <v>34920</v>
      </c>
      <c r="P194" s="97">
        <v>40623</v>
      </c>
      <c r="Q194" s="97">
        <v>40623</v>
      </c>
      <c r="R194" s="96">
        <v>5306</v>
      </c>
      <c r="S194" s="96">
        <v>14</v>
      </c>
      <c r="T194" s="96" t="s">
        <v>19247</v>
      </c>
      <c r="U194" s="96" t="s">
        <v>20197</v>
      </c>
      <c r="V194" s="96"/>
      <c r="W194" s="96" t="s">
        <v>1032</v>
      </c>
      <c r="X194" s="96" t="s">
        <v>279</v>
      </c>
      <c r="Y194" s="95" t="s">
        <v>5848</v>
      </c>
    </row>
    <row r="195" spans="1:25" s="87" customFormat="1" x14ac:dyDescent="0.3">
      <c r="A195" s="94" t="str">
        <f t="shared" ref="A195:A258" si="4">TRIM(D195)</f>
        <v>athoma0</v>
      </c>
      <c r="B195" s="95" t="s">
        <v>20198</v>
      </c>
      <c r="C195" s="96" t="s">
        <v>20199</v>
      </c>
      <c r="D195" s="96" t="s">
        <v>20200</v>
      </c>
      <c r="E195" s="96" t="s">
        <v>5630</v>
      </c>
      <c r="F195" s="95" t="s">
        <v>19215</v>
      </c>
      <c r="G195" s="96" t="s">
        <v>19033</v>
      </c>
      <c r="H195" s="96" t="s">
        <v>19172</v>
      </c>
      <c r="I195" s="96" t="s">
        <v>19173</v>
      </c>
      <c r="J195" s="95" t="s">
        <v>19174</v>
      </c>
      <c r="K195" s="95" t="s">
        <v>19401</v>
      </c>
      <c r="L195" s="95" t="s">
        <v>20201</v>
      </c>
      <c r="M195" s="96" t="s">
        <v>17220</v>
      </c>
      <c r="N195" s="96" t="s">
        <v>297</v>
      </c>
      <c r="O195" s="97">
        <v>45837</v>
      </c>
      <c r="P195" s="97">
        <v>45837</v>
      </c>
      <c r="Q195" s="97">
        <v>45837</v>
      </c>
      <c r="R195" s="96">
        <v>92</v>
      </c>
      <c r="S195" s="96">
        <v>0</v>
      </c>
      <c r="T195" s="96" t="s">
        <v>19193</v>
      </c>
      <c r="U195" s="96" t="s">
        <v>20202</v>
      </c>
      <c r="V195" s="96"/>
      <c r="W195" s="96" t="s">
        <v>13554</v>
      </c>
      <c r="X195" s="96" t="s">
        <v>287</v>
      </c>
      <c r="Y195" s="95" t="s">
        <v>20203</v>
      </c>
    </row>
    <row r="196" spans="1:25" s="87" customFormat="1" x14ac:dyDescent="0.3">
      <c r="A196" s="94" t="str">
        <f t="shared" si="4"/>
        <v>ATHOMP4</v>
      </c>
      <c r="B196" s="95" t="s">
        <v>20204</v>
      </c>
      <c r="C196" s="96" t="s">
        <v>20205</v>
      </c>
      <c r="D196" s="96" t="s">
        <v>20206</v>
      </c>
      <c r="E196" s="96" t="s">
        <v>5630</v>
      </c>
      <c r="F196" s="95" t="s">
        <v>19181</v>
      </c>
      <c r="G196" s="96" t="s">
        <v>19030</v>
      </c>
      <c r="H196" s="96" t="s">
        <v>19172</v>
      </c>
      <c r="I196" s="96" t="s">
        <v>19173</v>
      </c>
      <c r="J196" s="95" t="s">
        <v>19174</v>
      </c>
      <c r="K196" s="95" t="s">
        <v>19716</v>
      </c>
      <c r="L196" s="95" t="s">
        <v>19717</v>
      </c>
      <c r="M196" s="96" t="s">
        <v>5847</v>
      </c>
      <c r="N196" s="96" t="s">
        <v>279</v>
      </c>
      <c r="O196" s="97">
        <v>29711</v>
      </c>
      <c r="P196" s="97">
        <v>29711</v>
      </c>
      <c r="Q196" s="97">
        <v>29711</v>
      </c>
      <c r="R196" s="96">
        <v>16218</v>
      </c>
      <c r="S196" s="96">
        <v>44</v>
      </c>
      <c r="T196" s="96" t="s">
        <v>19261</v>
      </c>
      <c r="U196" s="96" t="s">
        <v>20207</v>
      </c>
      <c r="V196" s="96"/>
      <c r="W196" s="96" t="s">
        <v>1032</v>
      </c>
      <c r="X196" s="96" t="s">
        <v>279</v>
      </c>
      <c r="Y196" s="95" t="s">
        <v>20208</v>
      </c>
    </row>
    <row r="197" spans="1:25" s="87" customFormat="1" x14ac:dyDescent="0.3">
      <c r="A197" s="94" t="str">
        <f t="shared" si="4"/>
        <v>ATHREAD</v>
      </c>
      <c r="B197" s="95" t="s">
        <v>20209</v>
      </c>
      <c r="C197" s="96" t="s">
        <v>20210</v>
      </c>
      <c r="D197" s="96" t="s">
        <v>18399</v>
      </c>
      <c r="E197" s="96" t="s">
        <v>5630</v>
      </c>
      <c r="F197" s="95" t="s">
        <v>20211</v>
      </c>
      <c r="G197" s="96" t="s">
        <v>19040</v>
      </c>
      <c r="H197" s="96" t="s">
        <v>19172</v>
      </c>
      <c r="I197" s="96" t="s">
        <v>19173</v>
      </c>
      <c r="J197" s="95" t="s">
        <v>19174</v>
      </c>
      <c r="K197" s="95" t="s">
        <v>19579</v>
      </c>
      <c r="L197" s="95" t="s">
        <v>19579</v>
      </c>
      <c r="M197" s="96" t="s">
        <v>19580</v>
      </c>
      <c r="N197" s="96" t="s">
        <v>1502</v>
      </c>
      <c r="O197" s="97">
        <v>34408</v>
      </c>
      <c r="P197" s="97">
        <v>34408</v>
      </c>
      <c r="Q197" s="97">
        <v>34408</v>
      </c>
      <c r="R197" s="96">
        <v>11521</v>
      </c>
      <c r="S197" s="96">
        <v>31</v>
      </c>
      <c r="T197" s="96" t="s">
        <v>19261</v>
      </c>
      <c r="U197" s="96" t="s">
        <v>18402</v>
      </c>
      <c r="V197" s="96"/>
      <c r="W197" s="96" t="s">
        <v>18403</v>
      </c>
      <c r="X197" s="96" t="s">
        <v>1502</v>
      </c>
      <c r="Y197" s="95" t="s">
        <v>20212</v>
      </c>
    </row>
    <row r="198" spans="1:25" s="87" customFormat="1" x14ac:dyDescent="0.3">
      <c r="A198" s="94" t="str">
        <f t="shared" si="4"/>
        <v>atien0</v>
      </c>
      <c r="B198" s="95" t="s">
        <v>20213</v>
      </c>
      <c r="C198" s="96" t="s">
        <v>20214</v>
      </c>
      <c r="D198" s="96" t="s">
        <v>20215</v>
      </c>
      <c r="E198" s="96" t="s">
        <v>5630</v>
      </c>
      <c r="F198" s="95" t="s">
        <v>19181</v>
      </c>
      <c r="G198" s="96" t="s">
        <v>19030</v>
      </c>
      <c r="H198" s="96" t="s">
        <v>19172</v>
      </c>
      <c r="I198" s="96" t="s">
        <v>19173</v>
      </c>
      <c r="J198" s="95" t="s">
        <v>19174</v>
      </c>
      <c r="K198" s="95" t="s">
        <v>19207</v>
      </c>
      <c r="L198" s="95" t="s">
        <v>19208</v>
      </c>
      <c r="M198" s="96" t="s">
        <v>10249</v>
      </c>
      <c r="N198" s="96" t="s">
        <v>219</v>
      </c>
      <c r="O198" s="97">
        <v>41428</v>
      </c>
      <c r="P198" s="97">
        <v>41428</v>
      </c>
      <c r="Q198" s="97">
        <v>41428</v>
      </c>
      <c r="R198" s="96">
        <v>4501</v>
      </c>
      <c r="S198" s="96">
        <v>12</v>
      </c>
      <c r="T198" s="96" t="s">
        <v>19247</v>
      </c>
      <c r="U198" s="96" t="s">
        <v>16338</v>
      </c>
      <c r="V198" s="96"/>
      <c r="W198" s="96" t="s">
        <v>16339</v>
      </c>
      <c r="X198" s="96" t="s">
        <v>219</v>
      </c>
      <c r="Y198" s="95" t="s">
        <v>16340</v>
      </c>
    </row>
    <row r="199" spans="1:25" s="87" customFormat="1" x14ac:dyDescent="0.3">
      <c r="A199" s="94" t="str">
        <f t="shared" si="4"/>
        <v>atruitt</v>
      </c>
      <c r="B199" s="95" t="s">
        <v>20216</v>
      </c>
      <c r="C199" s="96" t="s">
        <v>20217</v>
      </c>
      <c r="D199" s="96" t="s">
        <v>20218</v>
      </c>
      <c r="E199" s="96" t="s">
        <v>19170</v>
      </c>
      <c r="F199" s="95" t="s">
        <v>19171</v>
      </c>
      <c r="G199" s="96" t="s">
        <v>19029</v>
      </c>
      <c r="H199" s="96" t="s">
        <v>19172</v>
      </c>
      <c r="I199" s="96" t="s">
        <v>19173</v>
      </c>
      <c r="J199" s="95" t="s">
        <v>19174</v>
      </c>
      <c r="K199" s="95" t="s">
        <v>19431</v>
      </c>
      <c r="L199" s="95" t="s">
        <v>19432</v>
      </c>
      <c r="M199" s="96" t="s">
        <v>6264</v>
      </c>
      <c r="N199" s="96" t="s">
        <v>279</v>
      </c>
      <c r="O199" s="97">
        <v>45662</v>
      </c>
      <c r="P199" s="97">
        <v>45662</v>
      </c>
      <c r="Q199" s="97">
        <v>45662</v>
      </c>
      <c r="R199" s="96">
        <v>267</v>
      </c>
      <c r="S199" s="96">
        <v>0</v>
      </c>
      <c r="T199" s="96" t="s">
        <v>19176</v>
      </c>
      <c r="U199" s="96" t="s">
        <v>20219</v>
      </c>
      <c r="V199" s="96"/>
      <c r="W199" s="96" t="s">
        <v>967</v>
      </c>
      <c r="X199" s="96" t="s">
        <v>279</v>
      </c>
      <c r="Y199" s="95" t="s">
        <v>4717</v>
      </c>
    </row>
    <row r="200" spans="1:25" s="87" customFormat="1" x14ac:dyDescent="0.3">
      <c r="A200" s="94" t="str">
        <f t="shared" si="4"/>
        <v>atrujil</v>
      </c>
      <c r="B200" s="95" t="s">
        <v>20220</v>
      </c>
      <c r="C200" s="96" t="s">
        <v>20221</v>
      </c>
      <c r="D200" s="96" t="s">
        <v>20222</v>
      </c>
      <c r="E200" s="96" t="s">
        <v>19170</v>
      </c>
      <c r="F200" s="95" t="s">
        <v>19171</v>
      </c>
      <c r="G200" s="96" t="s">
        <v>19029</v>
      </c>
      <c r="H200" s="96" t="s">
        <v>19172</v>
      </c>
      <c r="I200" s="96" t="s">
        <v>19173</v>
      </c>
      <c r="J200" s="95" t="s">
        <v>19174</v>
      </c>
      <c r="K200" s="95" t="s">
        <v>19309</v>
      </c>
      <c r="L200" s="95" t="s">
        <v>19310</v>
      </c>
      <c r="M200" s="96" t="s">
        <v>6528</v>
      </c>
      <c r="N200" s="96" t="s">
        <v>219</v>
      </c>
      <c r="O200" s="97">
        <v>45179</v>
      </c>
      <c r="P200" s="97">
        <v>45179</v>
      </c>
      <c r="Q200" s="97">
        <v>45179</v>
      </c>
      <c r="R200" s="96">
        <v>750</v>
      </c>
      <c r="S200" s="96">
        <v>2</v>
      </c>
      <c r="T200" s="96" t="s">
        <v>19209</v>
      </c>
      <c r="U200" s="96" t="s">
        <v>20223</v>
      </c>
      <c r="V200" s="96"/>
      <c r="W200" s="96" t="s">
        <v>20224</v>
      </c>
      <c r="X200" s="96" t="s">
        <v>219</v>
      </c>
      <c r="Y200" s="95" t="s">
        <v>20225</v>
      </c>
    </row>
    <row r="201" spans="1:25" s="87" customFormat="1" x14ac:dyDescent="0.3">
      <c r="A201" s="94" t="str">
        <f t="shared" si="4"/>
        <v>aulloa</v>
      </c>
      <c r="B201" s="95" t="s">
        <v>20226</v>
      </c>
      <c r="C201" s="96" t="s">
        <v>20227</v>
      </c>
      <c r="D201" s="96" t="s">
        <v>20228</v>
      </c>
      <c r="E201" s="96" t="s">
        <v>19170</v>
      </c>
      <c r="F201" s="95" t="s">
        <v>19181</v>
      </c>
      <c r="G201" s="96" t="s">
        <v>19030</v>
      </c>
      <c r="H201" s="96" t="s">
        <v>19172</v>
      </c>
      <c r="I201" s="96" t="s">
        <v>19173</v>
      </c>
      <c r="J201" s="95" t="s">
        <v>19189</v>
      </c>
      <c r="K201" s="95" t="s">
        <v>19345</v>
      </c>
      <c r="L201" s="95" t="s">
        <v>19837</v>
      </c>
      <c r="M201" s="96" t="s">
        <v>6275</v>
      </c>
      <c r="N201" s="96" t="s">
        <v>318</v>
      </c>
      <c r="O201" s="97">
        <v>45830</v>
      </c>
      <c r="P201" s="97">
        <v>45830</v>
      </c>
      <c r="Q201" s="97">
        <v>45830</v>
      </c>
      <c r="R201" s="96">
        <v>99</v>
      </c>
      <c r="S201" s="96">
        <v>0</v>
      </c>
      <c r="T201" s="96" t="s">
        <v>19193</v>
      </c>
      <c r="U201" s="96" t="s">
        <v>20229</v>
      </c>
      <c r="V201" s="96"/>
      <c r="W201" s="96" t="s">
        <v>317</v>
      </c>
      <c r="X201" s="96" t="s">
        <v>318</v>
      </c>
      <c r="Y201" s="95" t="s">
        <v>20230</v>
      </c>
    </row>
    <row r="202" spans="1:25" s="87" customFormat="1" x14ac:dyDescent="0.3">
      <c r="A202" s="94" t="str">
        <f t="shared" si="4"/>
        <v>aurriba</v>
      </c>
      <c r="B202" s="95" t="s">
        <v>20231</v>
      </c>
      <c r="C202" s="96" t="s">
        <v>20232</v>
      </c>
      <c r="D202" s="96" t="s">
        <v>20233</v>
      </c>
      <c r="E202" s="96" t="s">
        <v>5630</v>
      </c>
      <c r="F202" s="95" t="s">
        <v>19285</v>
      </c>
      <c r="G202" s="96" t="s">
        <v>19028</v>
      </c>
      <c r="H202" s="96" t="s">
        <v>19172</v>
      </c>
      <c r="I202" s="96" t="s">
        <v>19173</v>
      </c>
      <c r="J202" s="95" t="s">
        <v>19189</v>
      </c>
      <c r="K202" s="95" t="s">
        <v>19190</v>
      </c>
      <c r="L202" s="95" t="s">
        <v>19191</v>
      </c>
      <c r="M202" s="96" t="s">
        <v>19192</v>
      </c>
      <c r="N202" s="96" t="s">
        <v>297</v>
      </c>
      <c r="O202" s="97">
        <v>43214</v>
      </c>
      <c r="P202" s="97">
        <v>43214</v>
      </c>
      <c r="Q202" s="97">
        <v>43214</v>
      </c>
      <c r="R202" s="96">
        <v>2715</v>
      </c>
      <c r="S202" s="96">
        <v>7</v>
      </c>
      <c r="T202" s="96" t="s">
        <v>19247</v>
      </c>
      <c r="U202" s="96" t="s">
        <v>20234</v>
      </c>
      <c r="V202" s="96"/>
      <c r="W202" s="96" t="s">
        <v>11295</v>
      </c>
      <c r="X202" s="96" t="s">
        <v>297</v>
      </c>
      <c r="Y202" s="95" t="s">
        <v>11296</v>
      </c>
    </row>
    <row r="203" spans="1:25" s="87" customFormat="1" x14ac:dyDescent="0.3">
      <c r="A203" s="94" t="str">
        <f t="shared" si="4"/>
        <v>aurusky</v>
      </c>
      <c r="B203" s="95" t="s">
        <v>20235</v>
      </c>
      <c r="C203" s="96" t="s">
        <v>20236</v>
      </c>
      <c r="D203" s="96" t="s">
        <v>20237</v>
      </c>
      <c r="E203" s="96" t="s">
        <v>5630</v>
      </c>
      <c r="F203" s="95" t="s">
        <v>19215</v>
      </c>
      <c r="G203" s="96" t="s">
        <v>19033</v>
      </c>
      <c r="H203" s="96" t="s">
        <v>19172</v>
      </c>
      <c r="I203" s="96" t="s">
        <v>19173</v>
      </c>
      <c r="J203" s="95" t="s">
        <v>19189</v>
      </c>
      <c r="K203" s="95" t="s">
        <v>19345</v>
      </c>
      <c r="L203" s="95" t="s">
        <v>19551</v>
      </c>
      <c r="M203" s="96" t="s">
        <v>19552</v>
      </c>
      <c r="N203" s="96" t="s">
        <v>318</v>
      </c>
      <c r="O203" s="97">
        <v>45823</v>
      </c>
      <c r="P203" s="97">
        <v>45823</v>
      </c>
      <c r="Q203" s="97">
        <v>45823</v>
      </c>
      <c r="R203" s="96">
        <v>106</v>
      </c>
      <c r="S203" s="96">
        <v>0</v>
      </c>
      <c r="T203" s="96" t="s">
        <v>19193</v>
      </c>
      <c r="U203" s="96" t="s">
        <v>20238</v>
      </c>
      <c r="V203" s="96"/>
      <c r="W203" s="96" t="s">
        <v>5374</v>
      </c>
      <c r="X203" s="96" t="s">
        <v>318</v>
      </c>
      <c r="Y203" s="95" t="s">
        <v>8419</v>
      </c>
    </row>
    <row r="204" spans="1:25" s="87" customFormat="1" x14ac:dyDescent="0.3">
      <c r="A204" s="94" t="str">
        <f t="shared" si="4"/>
        <v>aushako</v>
      </c>
      <c r="B204" s="95" t="s">
        <v>20239</v>
      </c>
      <c r="C204" s="96" t="s">
        <v>20240</v>
      </c>
      <c r="D204" s="96" t="s">
        <v>20241</v>
      </c>
      <c r="E204" s="96" t="s">
        <v>5630</v>
      </c>
      <c r="F204" s="95" t="s">
        <v>19215</v>
      </c>
      <c r="G204" s="96" t="s">
        <v>19033</v>
      </c>
      <c r="H204" s="96" t="s">
        <v>19172</v>
      </c>
      <c r="I204" s="96" t="s">
        <v>19173</v>
      </c>
      <c r="J204" s="95" t="s">
        <v>19174</v>
      </c>
      <c r="K204" s="95" t="s">
        <v>19207</v>
      </c>
      <c r="L204" s="95" t="s">
        <v>19208</v>
      </c>
      <c r="M204" s="96" t="s">
        <v>10249</v>
      </c>
      <c r="N204" s="96" t="s">
        <v>219</v>
      </c>
      <c r="O204" s="97">
        <v>45550</v>
      </c>
      <c r="P204" s="97">
        <v>45550</v>
      </c>
      <c r="Q204" s="97">
        <v>45550</v>
      </c>
      <c r="R204" s="96">
        <v>379</v>
      </c>
      <c r="S204" s="96">
        <v>1</v>
      </c>
      <c r="T204" s="96" t="s">
        <v>19209</v>
      </c>
      <c r="U204" s="96" t="s">
        <v>20242</v>
      </c>
      <c r="V204" s="96"/>
      <c r="W204" s="96" t="s">
        <v>4767</v>
      </c>
      <c r="X204" s="96" t="s">
        <v>219</v>
      </c>
      <c r="Y204" s="95" t="s">
        <v>16322</v>
      </c>
    </row>
    <row r="205" spans="1:25" s="87" customFormat="1" x14ac:dyDescent="0.3">
      <c r="A205" s="94" t="str">
        <f t="shared" si="4"/>
        <v>avasqu3</v>
      </c>
      <c r="B205" s="95" t="s">
        <v>20243</v>
      </c>
      <c r="C205" s="96" t="s">
        <v>20244</v>
      </c>
      <c r="D205" s="96" t="s">
        <v>20245</v>
      </c>
      <c r="E205" s="96" t="s">
        <v>5630</v>
      </c>
      <c r="F205" s="95" t="s">
        <v>19171</v>
      </c>
      <c r="G205" s="96" t="s">
        <v>19029</v>
      </c>
      <c r="H205" s="96" t="s">
        <v>19172</v>
      </c>
      <c r="I205" s="96" t="s">
        <v>19173</v>
      </c>
      <c r="J205" s="95" t="s">
        <v>19189</v>
      </c>
      <c r="K205" s="95" t="s">
        <v>19333</v>
      </c>
      <c r="L205" s="95" t="s">
        <v>19334</v>
      </c>
      <c r="M205" s="96" t="s">
        <v>9382</v>
      </c>
      <c r="N205" s="96" t="s">
        <v>366</v>
      </c>
      <c r="O205" s="97">
        <v>44118</v>
      </c>
      <c r="P205" s="97">
        <v>44777</v>
      </c>
      <c r="Q205" s="97">
        <v>44118</v>
      </c>
      <c r="R205" s="96">
        <v>1811</v>
      </c>
      <c r="S205" s="96">
        <v>4</v>
      </c>
      <c r="T205" s="96" t="s">
        <v>19228</v>
      </c>
      <c r="U205" s="96" t="s">
        <v>20246</v>
      </c>
      <c r="V205" s="96"/>
      <c r="W205" s="96" t="s">
        <v>20247</v>
      </c>
      <c r="X205" s="96" t="s">
        <v>416</v>
      </c>
      <c r="Y205" s="95" t="s">
        <v>4970</v>
      </c>
    </row>
    <row r="206" spans="1:25" s="87" customFormat="1" x14ac:dyDescent="0.3">
      <c r="A206" s="94" t="str">
        <f t="shared" si="4"/>
        <v>avega0</v>
      </c>
      <c r="B206" s="95" t="s">
        <v>20248</v>
      </c>
      <c r="C206" s="96" t="s">
        <v>20249</v>
      </c>
      <c r="D206" s="96" t="s">
        <v>20250</v>
      </c>
      <c r="E206" s="96" t="s">
        <v>5630</v>
      </c>
      <c r="F206" s="95" t="s">
        <v>19236</v>
      </c>
      <c r="G206" s="96" t="s">
        <v>19032</v>
      </c>
      <c r="H206" s="96" t="s">
        <v>19227</v>
      </c>
      <c r="I206" s="96" t="s">
        <v>19173</v>
      </c>
      <c r="J206" s="95" t="s">
        <v>19174</v>
      </c>
      <c r="K206" s="95" t="s">
        <v>19258</v>
      </c>
      <c r="L206" s="95" t="s">
        <v>19259</v>
      </c>
      <c r="M206" s="96" t="s">
        <v>19260</v>
      </c>
      <c r="N206" s="96" t="s">
        <v>279</v>
      </c>
      <c r="O206" s="97">
        <v>45606</v>
      </c>
      <c r="P206" s="97">
        <v>45606</v>
      </c>
      <c r="Q206" s="97">
        <v>45606</v>
      </c>
      <c r="R206" s="96">
        <v>323</v>
      </c>
      <c r="S206" s="96">
        <v>0</v>
      </c>
      <c r="T206" s="96" t="s">
        <v>19176</v>
      </c>
      <c r="U206" s="96" t="s">
        <v>20251</v>
      </c>
      <c r="V206" s="96"/>
      <c r="W206" s="96" t="s">
        <v>20252</v>
      </c>
      <c r="X206" s="96" t="s">
        <v>279</v>
      </c>
      <c r="Y206" s="95" t="s">
        <v>18330</v>
      </c>
    </row>
    <row r="207" spans="1:25" s="87" customFormat="1" x14ac:dyDescent="0.3">
      <c r="A207" s="94" t="str">
        <f t="shared" si="4"/>
        <v>avenega</v>
      </c>
      <c r="B207" s="95" t="s">
        <v>20253</v>
      </c>
      <c r="C207" s="96" t="s">
        <v>20254</v>
      </c>
      <c r="D207" s="96" t="s">
        <v>20255</v>
      </c>
      <c r="E207" s="96" t="s">
        <v>19170</v>
      </c>
      <c r="F207" s="95" t="s">
        <v>19181</v>
      </c>
      <c r="G207" s="96" t="s">
        <v>19030</v>
      </c>
      <c r="H207" s="96" t="s">
        <v>19172</v>
      </c>
      <c r="I207" s="96" t="s">
        <v>19173</v>
      </c>
      <c r="J207" s="95" t="s">
        <v>19174</v>
      </c>
      <c r="K207" s="95" t="s">
        <v>19175</v>
      </c>
      <c r="L207" s="95" t="s">
        <v>19182</v>
      </c>
      <c r="M207" s="96" t="s">
        <v>9597</v>
      </c>
      <c r="N207" s="96" t="s">
        <v>219</v>
      </c>
      <c r="O207" s="97">
        <v>45088</v>
      </c>
      <c r="P207" s="97">
        <v>45088</v>
      </c>
      <c r="Q207" s="97">
        <v>45088</v>
      </c>
      <c r="R207" s="96">
        <v>841</v>
      </c>
      <c r="S207" s="96">
        <v>2</v>
      </c>
      <c r="T207" s="96" t="s">
        <v>19209</v>
      </c>
      <c r="U207" s="96" t="s">
        <v>20256</v>
      </c>
      <c r="V207" s="96"/>
      <c r="W207" s="96" t="s">
        <v>9587</v>
      </c>
      <c r="X207" s="96" t="s">
        <v>219</v>
      </c>
      <c r="Y207" s="95" t="s">
        <v>20257</v>
      </c>
    </row>
    <row r="208" spans="1:25" s="87" customFormat="1" x14ac:dyDescent="0.3">
      <c r="A208" s="94" t="str">
        <f t="shared" si="4"/>
        <v>avincen</v>
      </c>
      <c r="B208" s="95" t="s">
        <v>20258</v>
      </c>
      <c r="C208" s="96" t="s">
        <v>20259</v>
      </c>
      <c r="D208" s="96" t="s">
        <v>20260</v>
      </c>
      <c r="E208" s="96" t="s">
        <v>5630</v>
      </c>
      <c r="F208" s="95" t="s">
        <v>20261</v>
      </c>
      <c r="G208" s="96" t="s">
        <v>19039</v>
      </c>
      <c r="H208" s="96" t="s">
        <v>19172</v>
      </c>
      <c r="I208" s="96" t="s">
        <v>19173</v>
      </c>
      <c r="J208" s="95" t="s">
        <v>19189</v>
      </c>
      <c r="K208" s="95" t="s">
        <v>20262</v>
      </c>
      <c r="L208" s="95" t="s">
        <v>20263</v>
      </c>
      <c r="M208" s="96" t="s">
        <v>20264</v>
      </c>
      <c r="N208" s="96" t="s">
        <v>435</v>
      </c>
      <c r="O208" s="97">
        <v>44630</v>
      </c>
      <c r="P208" s="97">
        <v>44630</v>
      </c>
      <c r="Q208" s="97">
        <v>44630</v>
      </c>
      <c r="R208" s="96">
        <v>1299</v>
      </c>
      <c r="S208" s="96">
        <v>3</v>
      </c>
      <c r="T208" s="96" t="s">
        <v>19228</v>
      </c>
      <c r="U208" s="96" t="s">
        <v>20265</v>
      </c>
      <c r="V208" s="96"/>
      <c r="W208" s="96" t="s">
        <v>11957</v>
      </c>
      <c r="X208" s="96" t="s">
        <v>1153</v>
      </c>
      <c r="Y208" s="95" t="s">
        <v>11958</v>
      </c>
    </row>
    <row r="209" spans="1:25" s="87" customFormat="1" x14ac:dyDescent="0.3">
      <c r="A209" s="94" t="str">
        <f t="shared" si="4"/>
        <v>AVOLOSH</v>
      </c>
      <c r="B209" s="95" t="s">
        <v>20266</v>
      </c>
      <c r="C209" s="96" t="s">
        <v>20267</v>
      </c>
      <c r="D209" s="96" t="s">
        <v>20268</v>
      </c>
      <c r="E209" s="96" t="s">
        <v>5630</v>
      </c>
      <c r="F209" s="95" t="s">
        <v>19171</v>
      </c>
      <c r="G209" s="96" t="s">
        <v>19029</v>
      </c>
      <c r="H209" s="96" t="s">
        <v>19172</v>
      </c>
      <c r="I209" s="96" t="s">
        <v>19173</v>
      </c>
      <c r="J209" s="95" t="s">
        <v>19189</v>
      </c>
      <c r="K209" s="95" t="s">
        <v>19345</v>
      </c>
      <c r="L209" s="95" t="s">
        <v>19346</v>
      </c>
      <c r="M209" s="96" t="s">
        <v>19347</v>
      </c>
      <c r="N209" s="96" t="s">
        <v>382</v>
      </c>
      <c r="O209" s="97">
        <v>39881</v>
      </c>
      <c r="P209" s="97">
        <v>39881</v>
      </c>
      <c r="Q209" s="97">
        <v>39881</v>
      </c>
      <c r="R209" s="96">
        <v>6048</v>
      </c>
      <c r="S209" s="96">
        <v>16</v>
      </c>
      <c r="T209" s="96" t="s">
        <v>19261</v>
      </c>
      <c r="U209" s="96" t="s">
        <v>20269</v>
      </c>
      <c r="V209" s="96"/>
      <c r="W209" s="96" t="s">
        <v>20270</v>
      </c>
      <c r="X209" s="96" t="s">
        <v>382</v>
      </c>
      <c r="Y209" s="95" t="s">
        <v>20271</v>
      </c>
    </row>
    <row r="210" spans="1:25" s="87" customFormat="1" x14ac:dyDescent="0.3">
      <c r="A210" s="94" t="str">
        <f t="shared" si="4"/>
        <v>AWAHMAN</v>
      </c>
      <c r="B210" s="95" t="s">
        <v>20272</v>
      </c>
      <c r="C210" s="96" t="s">
        <v>20273</v>
      </c>
      <c r="D210" s="96" t="s">
        <v>17234</v>
      </c>
      <c r="E210" s="96" t="s">
        <v>5630</v>
      </c>
      <c r="F210" s="95" t="s">
        <v>19171</v>
      </c>
      <c r="G210" s="96" t="s">
        <v>19029</v>
      </c>
      <c r="H210" s="96" t="s">
        <v>19172</v>
      </c>
      <c r="I210" s="96" t="s">
        <v>19173</v>
      </c>
      <c r="J210" s="95" t="s">
        <v>19189</v>
      </c>
      <c r="K210" s="95" t="s">
        <v>19190</v>
      </c>
      <c r="L210" s="95" t="s">
        <v>19252</v>
      </c>
      <c r="M210" s="96" t="s">
        <v>10322</v>
      </c>
      <c r="N210" s="96" t="s">
        <v>297</v>
      </c>
      <c r="O210" s="97">
        <v>38530</v>
      </c>
      <c r="P210" s="97">
        <v>38530</v>
      </c>
      <c r="Q210" s="97">
        <v>38530</v>
      </c>
      <c r="R210" s="96">
        <v>7399</v>
      </c>
      <c r="S210" s="96">
        <v>20</v>
      </c>
      <c r="T210" s="96" t="s">
        <v>19261</v>
      </c>
      <c r="U210" s="96" t="s">
        <v>20274</v>
      </c>
      <c r="V210" s="96"/>
      <c r="W210" s="96" t="s">
        <v>4377</v>
      </c>
      <c r="X210" s="96" t="s">
        <v>297</v>
      </c>
      <c r="Y210" s="95" t="s">
        <v>17237</v>
      </c>
    </row>
    <row r="211" spans="1:25" s="87" customFormat="1" x14ac:dyDescent="0.3">
      <c r="A211" s="94" t="str">
        <f t="shared" si="4"/>
        <v>AWATTER</v>
      </c>
      <c r="B211" s="95" t="s">
        <v>20275</v>
      </c>
      <c r="C211" s="96" t="s">
        <v>20276</v>
      </c>
      <c r="D211" s="96" t="s">
        <v>13381</v>
      </c>
      <c r="E211" s="96" t="s">
        <v>5630</v>
      </c>
      <c r="F211" s="95" t="s">
        <v>19236</v>
      </c>
      <c r="G211" s="96" t="s">
        <v>19032</v>
      </c>
      <c r="H211" s="96" t="s">
        <v>19227</v>
      </c>
      <c r="I211" s="96" t="s">
        <v>19173</v>
      </c>
      <c r="J211" s="95" t="s">
        <v>19189</v>
      </c>
      <c r="K211" s="95" t="s">
        <v>19190</v>
      </c>
      <c r="L211" s="95" t="s">
        <v>19191</v>
      </c>
      <c r="M211" s="96" t="s">
        <v>19192</v>
      </c>
      <c r="N211" s="96" t="s">
        <v>297</v>
      </c>
      <c r="O211" s="97">
        <v>37298</v>
      </c>
      <c r="P211" s="97">
        <v>37298</v>
      </c>
      <c r="Q211" s="97">
        <v>37298</v>
      </c>
      <c r="R211" s="96">
        <v>8631</v>
      </c>
      <c r="S211" s="96">
        <v>23</v>
      </c>
      <c r="T211" s="96" t="s">
        <v>19261</v>
      </c>
      <c r="U211" s="96" t="s">
        <v>20277</v>
      </c>
      <c r="V211" s="96"/>
      <c r="W211" s="96" t="s">
        <v>3296</v>
      </c>
      <c r="X211" s="96" t="s">
        <v>297</v>
      </c>
      <c r="Y211" s="95" t="s">
        <v>13385</v>
      </c>
    </row>
    <row r="212" spans="1:25" s="87" customFormat="1" x14ac:dyDescent="0.3">
      <c r="A212" s="94" t="str">
        <f t="shared" si="4"/>
        <v>aweaver</v>
      </c>
      <c r="B212" s="95" t="s">
        <v>20278</v>
      </c>
      <c r="C212" s="96" t="s">
        <v>20279</v>
      </c>
      <c r="D212" s="96" t="s">
        <v>20280</v>
      </c>
      <c r="E212" s="96" t="s">
        <v>5630</v>
      </c>
      <c r="F212" s="95" t="s">
        <v>19171</v>
      </c>
      <c r="G212" s="96" t="s">
        <v>19029</v>
      </c>
      <c r="H212" s="96" t="s">
        <v>19172</v>
      </c>
      <c r="I212" s="96" t="s">
        <v>19173</v>
      </c>
      <c r="J212" s="95" t="s">
        <v>19189</v>
      </c>
      <c r="K212" s="95" t="s">
        <v>19273</v>
      </c>
      <c r="L212" s="95" t="s">
        <v>19274</v>
      </c>
      <c r="M212" s="96" t="s">
        <v>7733</v>
      </c>
      <c r="N212" s="96" t="s">
        <v>328</v>
      </c>
      <c r="O212" s="97">
        <v>45816</v>
      </c>
      <c r="P212" s="97">
        <v>45816</v>
      </c>
      <c r="Q212" s="97">
        <v>45816</v>
      </c>
      <c r="R212" s="96">
        <v>113</v>
      </c>
      <c r="S212" s="96">
        <v>0</v>
      </c>
      <c r="T212" s="96" t="s">
        <v>19193</v>
      </c>
      <c r="U212" s="96" t="s">
        <v>20281</v>
      </c>
      <c r="V212" s="96"/>
      <c r="W212" s="96" t="s">
        <v>327</v>
      </c>
      <c r="X212" s="96" t="s">
        <v>328</v>
      </c>
      <c r="Y212" s="95" t="s">
        <v>9123</v>
      </c>
    </row>
    <row r="213" spans="1:25" s="87" customFormat="1" x14ac:dyDescent="0.3">
      <c r="A213" s="94" t="str">
        <f t="shared" si="4"/>
        <v>AWIL358</v>
      </c>
      <c r="B213" s="95" t="s">
        <v>20282</v>
      </c>
      <c r="C213" s="96" t="s">
        <v>20283</v>
      </c>
      <c r="D213" s="96" t="s">
        <v>7600</v>
      </c>
      <c r="E213" s="96" t="s">
        <v>5630</v>
      </c>
      <c r="F213" s="95" t="s">
        <v>19285</v>
      </c>
      <c r="G213" s="96" t="s">
        <v>19028</v>
      </c>
      <c r="H213" s="96" t="s">
        <v>19172</v>
      </c>
      <c r="I213" s="96" t="s">
        <v>19173</v>
      </c>
      <c r="J213" s="95" t="s">
        <v>19189</v>
      </c>
      <c r="K213" s="95" t="s">
        <v>19374</v>
      </c>
      <c r="L213" s="95" t="s">
        <v>19375</v>
      </c>
      <c r="M213" s="96" t="s">
        <v>19376</v>
      </c>
      <c r="N213" s="96" t="s">
        <v>575</v>
      </c>
      <c r="O213" s="97">
        <v>39055</v>
      </c>
      <c r="P213" s="97">
        <v>39055</v>
      </c>
      <c r="Q213" s="97">
        <v>39055</v>
      </c>
      <c r="R213" s="96">
        <v>6874</v>
      </c>
      <c r="S213" s="96">
        <v>18</v>
      </c>
      <c r="T213" s="96" t="s">
        <v>19261</v>
      </c>
      <c r="U213" s="96" t="s">
        <v>20284</v>
      </c>
      <c r="V213" s="96"/>
      <c r="W213" s="96" t="s">
        <v>3439</v>
      </c>
      <c r="X213" s="96" t="s">
        <v>575</v>
      </c>
      <c r="Y213" s="95" t="s">
        <v>7675</v>
      </c>
    </row>
    <row r="214" spans="1:25" s="87" customFormat="1" x14ac:dyDescent="0.3">
      <c r="A214" s="94" t="str">
        <f t="shared" si="4"/>
        <v>awilli0</v>
      </c>
      <c r="B214" s="95" t="s">
        <v>20285</v>
      </c>
      <c r="C214" s="96" t="s">
        <v>20286</v>
      </c>
      <c r="D214" s="96" t="s">
        <v>20287</v>
      </c>
      <c r="E214" s="96" t="s">
        <v>5630</v>
      </c>
      <c r="F214" s="95" t="s">
        <v>19171</v>
      </c>
      <c r="G214" s="96" t="s">
        <v>19029</v>
      </c>
      <c r="H214" s="96" t="s">
        <v>19172</v>
      </c>
      <c r="I214" s="96" t="s">
        <v>19173</v>
      </c>
      <c r="J214" s="95" t="s">
        <v>19174</v>
      </c>
      <c r="K214" s="95" t="s">
        <v>19258</v>
      </c>
      <c r="L214" s="95" t="s">
        <v>19259</v>
      </c>
      <c r="M214" s="96" t="s">
        <v>19260</v>
      </c>
      <c r="N214" s="96" t="s">
        <v>279</v>
      </c>
      <c r="O214" s="97">
        <v>45550</v>
      </c>
      <c r="P214" s="97">
        <v>45550</v>
      </c>
      <c r="Q214" s="97">
        <v>45550</v>
      </c>
      <c r="R214" s="96">
        <v>379</v>
      </c>
      <c r="S214" s="96">
        <v>1</v>
      </c>
      <c r="T214" s="96" t="s">
        <v>19209</v>
      </c>
      <c r="U214" s="96" t="s">
        <v>20288</v>
      </c>
      <c r="V214" s="96"/>
      <c r="W214" s="96" t="s">
        <v>20289</v>
      </c>
      <c r="X214" s="96" t="s">
        <v>279</v>
      </c>
      <c r="Y214" s="95" t="s">
        <v>13149</v>
      </c>
    </row>
    <row r="215" spans="1:25" s="87" customFormat="1" x14ac:dyDescent="0.3">
      <c r="A215" s="94" t="str">
        <f t="shared" si="4"/>
        <v>awilli3</v>
      </c>
      <c r="B215" s="95" t="s">
        <v>20290</v>
      </c>
      <c r="C215" s="96" t="s">
        <v>20291</v>
      </c>
      <c r="D215" s="96" t="s">
        <v>20292</v>
      </c>
      <c r="E215" s="96" t="s">
        <v>5630</v>
      </c>
      <c r="F215" s="95" t="s">
        <v>19340</v>
      </c>
      <c r="G215" s="96" t="s">
        <v>19341</v>
      </c>
      <c r="H215" s="96" t="s">
        <v>19227</v>
      </c>
      <c r="I215" s="96" t="s">
        <v>19173</v>
      </c>
      <c r="J215" s="95" t="s">
        <v>19189</v>
      </c>
      <c r="K215" s="95" t="s">
        <v>19273</v>
      </c>
      <c r="L215" s="95" t="s">
        <v>19274</v>
      </c>
      <c r="M215" s="96" t="s">
        <v>7733</v>
      </c>
      <c r="N215" s="96" t="s">
        <v>328</v>
      </c>
      <c r="O215" s="97">
        <v>44236</v>
      </c>
      <c r="P215" s="97">
        <v>44236</v>
      </c>
      <c r="Q215" s="97">
        <v>44236</v>
      </c>
      <c r="R215" s="96">
        <v>1693</v>
      </c>
      <c r="S215" s="96">
        <v>4</v>
      </c>
      <c r="T215" s="96" t="s">
        <v>19228</v>
      </c>
      <c r="U215" s="96" t="s">
        <v>8655</v>
      </c>
      <c r="V215" s="96"/>
      <c r="W215" s="96" t="s">
        <v>8656</v>
      </c>
      <c r="X215" s="96" t="s">
        <v>328</v>
      </c>
      <c r="Y215" s="95" t="s">
        <v>8657</v>
      </c>
    </row>
    <row r="216" spans="1:25" s="87" customFormat="1" x14ac:dyDescent="0.3">
      <c r="A216" s="94" t="str">
        <f t="shared" si="4"/>
        <v>awillia</v>
      </c>
      <c r="B216" s="95" t="s">
        <v>20293</v>
      </c>
      <c r="C216" s="96" t="s">
        <v>20294</v>
      </c>
      <c r="D216" s="95" t="s">
        <v>20295</v>
      </c>
      <c r="E216" s="96"/>
      <c r="F216" s="96"/>
      <c r="G216" s="96"/>
      <c r="H216" s="96"/>
      <c r="I216" s="96"/>
      <c r="J216" s="96"/>
      <c r="K216" s="96" t="s">
        <v>19374</v>
      </c>
      <c r="L216" s="96"/>
      <c r="M216" s="96"/>
      <c r="N216" s="96"/>
      <c r="O216" s="97">
        <v>45956</v>
      </c>
      <c r="P216" s="96">
        <v>45956</v>
      </c>
      <c r="Q216" s="97">
        <v>45956</v>
      </c>
      <c r="R216" s="96"/>
      <c r="S216" s="96"/>
      <c r="T216" s="96"/>
      <c r="U216" s="95" t="s">
        <v>20296</v>
      </c>
      <c r="V216" s="96"/>
      <c r="W216" s="96" t="s">
        <v>20297</v>
      </c>
      <c r="X216" s="96" t="s">
        <v>575</v>
      </c>
      <c r="Y216" s="95" t="s">
        <v>20298</v>
      </c>
    </row>
    <row r="217" spans="1:25" s="87" customFormat="1" x14ac:dyDescent="0.3">
      <c r="A217" s="94" t="str">
        <f t="shared" si="4"/>
        <v>awunder</v>
      </c>
      <c r="B217" s="95" t="s">
        <v>20299</v>
      </c>
      <c r="C217" s="96" t="s">
        <v>20300</v>
      </c>
      <c r="D217" s="96" t="s">
        <v>20301</v>
      </c>
      <c r="E217" s="96" t="s">
        <v>5630</v>
      </c>
      <c r="F217" s="95" t="s">
        <v>19171</v>
      </c>
      <c r="G217" s="96" t="s">
        <v>19029</v>
      </c>
      <c r="H217" s="96" t="s">
        <v>19172</v>
      </c>
      <c r="I217" s="96" t="s">
        <v>19173</v>
      </c>
      <c r="J217" s="95" t="s">
        <v>19189</v>
      </c>
      <c r="K217" s="95" t="s">
        <v>19294</v>
      </c>
      <c r="L217" s="95" t="s">
        <v>19295</v>
      </c>
      <c r="M217" s="96" t="s">
        <v>19296</v>
      </c>
      <c r="N217" s="96" t="s">
        <v>541</v>
      </c>
      <c r="O217" s="97">
        <v>45613</v>
      </c>
      <c r="P217" s="97">
        <v>45613</v>
      </c>
      <c r="Q217" s="97">
        <v>45613</v>
      </c>
      <c r="R217" s="96">
        <v>316</v>
      </c>
      <c r="S217" s="96">
        <v>0</v>
      </c>
      <c r="T217" s="96" t="s">
        <v>19176</v>
      </c>
      <c r="U217" s="96" t="s">
        <v>20302</v>
      </c>
      <c r="V217" s="96"/>
      <c r="W217" s="96" t="s">
        <v>20303</v>
      </c>
      <c r="X217" s="96" t="s">
        <v>541</v>
      </c>
      <c r="Y217" s="95" t="s">
        <v>20304</v>
      </c>
    </row>
    <row r="218" spans="1:25" s="87" customFormat="1" x14ac:dyDescent="0.3">
      <c r="A218" s="94" t="str">
        <f t="shared" si="4"/>
        <v>ayates</v>
      </c>
      <c r="B218" s="95" t="s">
        <v>20305</v>
      </c>
      <c r="C218" s="96" t="s">
        <v>20306</v>
      </c>
      <c r="D218" s="96" t="s">
        <v>20307</v>
      </c>
      <c r="E218" s="96" t="s">
        <v>19170</v>
      </c>
      <c r="F218" s="95" t="s">
        <v>19171</v>
      </c>
      <c r="G218" s="96" t="s">
        <v>19029</v>
      </c>
      <c r="H218" s="96" t="s">
        <v>19172</v>
      </c>
      <c r="I218" s="96" t="s">
        <v>19173</v>
      </c>
      <c r="J218" s="95" t="s">
        <v>19174</v>
      </c>
      <c r="K218" s="95" t="s">
        <v>19401</v>
      </c>
      <c r="L218" s="95" t="s">
        <v>17382</v>
      </c>
      <c r="M218" s="96" t="s">
        <v>8645</v>
      </c>
      <c r="N218" s="96" t="s">
        <v>407</v>
      </c>
      <c r="O218" s="97">
        <v>45732</v>
      </c>
      <c r="P218" s="97">
        <v>45732</v>
      </c>
      <c r="Q218" s="97">
        <v>45732</v>
      </c>
      <c r="R218" s="96">
        <v>197</v>
      </c>
      <c r="S218" s="96">
        <v>0</v>
      </c>
      <c r="T218" s="96" t="s">
        <v>19176</v>
      </c>
      <c r="U218" s="96" t="s">
        <v>20308</v>
      </c>
      <c r="V218" s="96" t="s">
        <v>20309</v>
      </c>
      <c r="W218" s="96" t="s">
        <v>17291</v>
      </c>
      <c r="X218" s="96" t="s">
        <v>407</v>
      </c>
      <c r="Y218" s="95" t="s">
        <v>20310</v>
      </c>
    </row>
    <row r="219" spans="1:25" s="87" customFormat="1" x14ac:dyDescent="0.3">
      <c r="A219" s="94" t="str">
        <f t="shared" si="4"/>
        <v>ayoung</v>
      </c>
      <c r="B219" s="95" t="s">
        <v>20311</v>
      </c>
      <c r="C219" s="96" t="s">
        <v>20312</v>
      </c>
      <c r="D219" s="95" t="s">
        <v>20313</v>
      </c>
      <c r="E219" s="96" t="s">
        <v>5630</v>
      </c>
      <c r="F219" s="96"/>
      <c r="G219" s="96"/>
      <c r="H219" s="96"/>
      <c r="I219" s="96"/>
      <c r="J219" s="96"/>
      <c r="K219" s="96"/>
      <c r="L219" s="96"/>
      <c r="M219" s="96"/>
      <c r="N219" s="96"/>
      <c r="O219" s="97">
        <v>45935</v>
      </c>
      <c r="P219" s="96"/>
      <c r="Q219" s="97">
        <v>45935</v>
      </c>
      <c r="R219" s="96"/>
      <c r="S219" s="96"/>
      <c r="T219" s="96"/>
      <c r="U219" s="95" t="s">
        <v>20314</v>
      </c>
      <c r="V219" s="96"/>
      <c r="W219" s="96" t="s">
        <v>3231</v>
      </c>
      <c r="X219" s="96" t="s">
        <v>655</v>
      </c>
      <c r="Y219" s="95" t="s">
        <v>13367</v>
      </c>
    </row>
    <row r="220" spans="1:25" s="87" customFormat="1" x14ac:dyDescent="0.3">
      <c r="A220" s="94" t="str">
        <f t="shared" si="4"/>
        <v>AZEGER</v>
      </c>
      <c r="B220" s="95" t="s">
        <v>20315</v>
      </c>
      <c r="C220" s="96" t="s">
        <v>20316</v>
      </c>
      <c r="D220" s="96" t="s">
        <v>2531</v>
      </c>
      <c r="E220" s="96" t="s">
        <v>5630</v>
      </c>
      <c r="F220" s="95" t="s">
        <v>19171</v>
      </c>
      <c r="G220" s="96" t="s">
        <v>19029</v>
      </c>
      <c r="H220" s="96" t="s">
        <v>19172</v>
      </c>
      <c r="I220" s="96" t="s">
        <v>19173</v>
      </c>
      <c r="J220" s="95" t="s">
        <v>19189</v>
      </c>
      <c r="K220" s="95" t="s">
        <v>19294</v>
      </c>
      <c r="L220" s="95" t="s">
        <v>19295</v>
      </c>
      <c r="M220" s="96" t="s">
        <v>19296</v>
      </c>
      <c r="N220" s="96" t="s">
        <v>541</v>
      </c>
      <c r="O220" s="97">
        <v>36097</v>
      </c>
      <c r="P220" s="97">
        <v>36097</v>
      </c>
      <c r="Q220" s="97">
        <v>36097</v>
      </c>
      <c r="R220" s="96">
        <v>9832</v>
      </c>
      <c r="S220" s="96">
        <v>26</v>
      </c>
      <c r="T220" s="96" t="s">
        <v>19261</v>
      </c>
      <c r="U220" s="96" t="s">
        <v>18644</v>
      </c>
      <c r="V220" s="96"/>
      <c r="W220" s="96" t="s">
        <v>16902</v>
      </c>
      <c r="X220" s="96" t="s">
        <v>619</v>
      </c>
      <c r="Y220" s="95" t="s">
        <v>16903</v>
      </c>
    </row>
    <row r="221" spans="1:25" s="87" customFormat="1" x14ac:dyDescent="0.3">
      <c r="A221" s="94" t="str">
        <f t="shared" si="4"/>
        <v>azeid</v>
      </c>
      <c r="B221" s="95" t="s">
        <v>20317</v>
      </c>
      <c r="C221" s="96" t="s">
        <v>20318</v>
      </c>
      <c r="D221" s="96" t="s">
        <v>20319</v>
      </c>
      <c r="E221" s="96" t="s">
        <v>5630</v>
      </c>
      <c r="F221" s="95" t="s">
        <v>19340</v>
      </c>
      <c r="G221" s="96" t="s">
        <v>19341</v>
      </c>
      <c r="H221" s="96" t="s">
        <v>19227</v>
      </c>
      <c r="I221" s="96" t="s">
        <v>19173</v>
      </c>
      <c r="J221" s="95" t="s">
        <v>19174</v>
      </c>
      <c r="K221" s="95" t="s">
        <v>19216</v>
      </c>
      <c r="L221" s="95" t="s">
        <v>19237</v>
      </c>
      <c r="M221" s="96" t="s">
        <v>19238</v>
      </c>
      <c r="N221" s="96" t="s">
        <v>250</v>
      </c>
      <c r="O221" s="97">
        <v>42534</v>
      </c>
      <c r="P221" s="97">
        <v>42534</v>
      </c>
      <c r="Q221" s="97">
        <v>42534</v>
      </c>
      <c r="R221" s="96">
        <v>3395</v>
      </c>
      <c r="S221" s="96">
        <v>9</v>
      </c>
      <c r="T221" s="96" t="s">
        <v>19247</v>
      </c>
      <c r="U221" s="96" t="s">
        <v>20320</v>
      </c>
      <c r="V221" s="96"/>
      <c r="W221" s="96" t="s">
        <v>4625</v>
      </c>
      <c r="X221" s="96" t="s">
        <v>250</v>
      </c>
      <c r="Y221" s="95" t="s">
        <v>15513</v>
      </c>
    </row>
    <row r="222" spans="1:25" s="87" customFormat="1" x14ac:dyDescent="0.3">
      <c r="A222" s="94" t="str">
        <f t="shared" si="4"/>
        <v>AZERMEN</v>
      </c>
      <c r="B222" s="95" t="s">
        <v>20321</v>
      </c>
      <c r="C222" s="96" t="s">
        <v>20322</v>
      </c>
      <c r="D222" s="96" t="s">
        <v>20323</v>
      </c>
      <c r="E222" s="96" t="s">
        <v>19715</v>
      </c>
      <c r="F222" s="95" t="s">
        <v>19181</v>
      </c>
      <c r="G222" s="96" t="s">
        <v>19030</v>
      </c>
      <c r="H222" s="96" t="s">
        <v>19172</v>
      </c>
      <c r="I222" s="96" t="s">
        <v>19173</v>
      </c>
      <c r="J222" s="95" t="s">
        <v>19174</v>
      </c>
      <c r="K222" s="95" t="s">
        <v>19309</v>
      </c>
      <c r="L222" s="95" t="s">
        <v>19513</v>
      </c>
      <c r="M222" s="96" t="s">
        <v>6528</v>
      </c>
      <c r="N222" s="96" t="s">
        <v>219</v>
      </c>
      <c r="O222" s="97">
        <v>34407</v>
      </c>
      <c r="P222" s="97">
        <v>34407</v>
      </c>
      <c r="Q222" s="97">
        <v>34407</v>
      </c>
      <c r="R222" s="96">
        <v>11522</v>
      </c>
      <c r="S222" s="96">
        <v>31</v>
      </c>
      <c r="T222" s="96" t="s">
        <v>19261</v>
      </c>
      <c r="U222" s="96" t="s">
        <v>20324</v>
      </c>
      <c r="V222" s="96"/>
      <c r="W222" s="96" t="s">
        <v>2290</v>
      </c>
      <c r="X222" s="96" t="s">
        <v>219</v>
      </c>
      <c r="Y222" s="95" t="s">
        <v>6762</v>
      </c>
    </row>
    <row r="223" spans="1:25" s="87" customFormat="1" x14ac:dyDescent="0.3">
      <c r="A223" s="94" t="str">
        <f t="shared" si="4"/>
        <v>balle13</v>
      </c>
      <c r="B223" s="95" t="s">
        <v>20325</v>
      </c>
      <c r="C223" s="96" t="s">
        <v>20326</v>
      </c>
      <c r="D223" s="96" t="s">
        <v>20327</v>
      </c>
      <c r="E223" s="96" t="s">
        <v>19170</v>
      </c>
      <c r="F223" s="95" t="s">
        <v>19215</v>
      </c>
      <c r="G223" s="96" t="s">
        <v>19033</v>
      </c>
      <c r="H223" s="96" t="s">
        <v>19172</v>
      </c>
      <c r="I223" s="96" t="s">
        <v>19173</v>
      </c>
      <c r="J223" s="95" t="s">
        <v>19174</v>
      </c>
      <c r="K223" s="95" t="s">
        <v>20070</v>
      </c>
      <c r="L223" s="95" t="s">
        <v>20328</v>
      </c>
      <c r="M223" s="96" t="s">
        <v>10269</v>
      </c>
      <c r="N223" s="96" t="s">
        <v>201</v>
      </c>
      <c r="O223" s="97">
        <v>42198</v>
      </c>
      <c r="P223" s="97">
        <v>42198</v>
      </c>
      <c r="Q223" s="97">
        <v>42198</v>
      </c>
      <c r="R223" s="96">
        <v>3731</v>
      </c>
      <c r="S223" s="96">
        <v>10</v>
      </c>
      <c r="T223" s="96" t="s">
        <v>19247</v>
      </c>
      <c r="U223" s="96" t="s">
        <v>20329</v>
      </c>
      <c r="V223" s="96"/>
      <c r="W223" s="96" t="s">
        <v>20330</v>
      </c>
      <c r="X223" s="96" t="s">
        <v>201</v>
      </c>
      <c r="Y223" s="95" t="s">
        <v>20331</v>
      </c>
    </row>
    <row r="224" spans="1:25" s="87" customFormat="1" x14ac:dyDescent="0.3">
      <c r="A224" s="94" t="str">
        <f t="shared" si="4"/>
        <v>ballen</v>
      </c>
      <c r="B224" s="95" t="s">
        <v>20332</v>
      </c>
      <c r="C224" s="96" t="s">
        <v>20333</v>
      </c>
      <c r="D224" s="96" t="s">
        <v>20334</v>
      </c>
      <c r="E224" s="96" t="s">
        <v>19170</v>
      </c>
      <c r="F224" s="95" t="s">
        <v>19215</v>
      </c>
      <c r="G224" s="96" t="s">
        <v>19033</v>
      </c>
      <c r="H224" s="96" t="s">
        <v>19172</v>
      </c>
      <c r="I224" s="96" t="s">
        <v>19173</v>
      </c>
      <c r="J224" s="95" t="s">
        <v>19189</v>
      </c>
      <c r="K224" s="95" t="s">
        <v>19345</v>
      </c>
      <c r="L224" s="95" t="s">
        <v>20162</v>
      </c>
      <c r="M224" s="96" t="s">
        <v>20163</v>
      </c>
      <c r="N224" s="96" t="s">
        <v>655</v>
      </c>
      <c r="O224" s="97">
        <v>45375</v>
      </c>
      <c r="P224" s="97">
        <v>45375</v>
      </c>
      <c r="Q224" s="97">
        <v>45375</v>
      </c>
      <c r="R224" s="96">
        <v>554</v>
      </c>
      <c r="S224" s="96">
        <v>1</v>
      </c>
      <c r="T224" s="96" t="s">
        <v>19209</v>
      </c>
      <c r="U224" s="96" t="s">
        <v>20335</v>
      </c>
      <c r="V224" s="96"/>
      <c r="W224" s="96" t="s">
        <v>4556</v>
      </c>
      <c r="X224" s="96" t="s">
        <v>435</v>
      </c>
      <c r="Y224" s="95" t="s">
        <v>20336</v>
      </c>
    </row>
    <row r="225" spans="1:25" s="87" customFormat="1" x14ac:dyDescent="0.3">
      <c r="A225" s="94" t="str">
        <f t="shared" si="4"/>
        <v>ballen0</v>
      </c>
      <c r="B225" s="95" t="s">
        <v>20337</v>
      </c>
      <c r="C225" s="96" t="s">
        <v>20338</v>
      </c>
      <c r="D225" s="96" t="s">
        <v>20339</v>
      </c>
      <c r="E225" s="96" t="s">
        <v>5630</v>
      </c>
      <c r="F225" s="95" t="s">
        <v>19215</v>
      </c>
      <c r="G225" s="96" t="s">
        <v>19033</v>
      </c>
      <c r="H225" s="96" t="s">
        <v>19172</v>
      </c>
      <c r="I225" s="96" t="s">
        <v>19173</v>
      </c>
      <c r="J225" s="95" t="s">
        <v>19174</v>
      </c>
      <c r="K225" s="95" t="s">
        <v>19401</v>
      </c>
      <c r="L225" s="95" t="s">
        <v>19764</v>
      </c>
      <c r="M225" s="96" t="s">
        <v>8645</v>
      </c>
      <c r="N225" s="96" t="s">
        <v>407</v>
      </c>
      <c r="O225" s="97">
        <v>45844</v>
      </c>
      <c r="P225" s="97">
        <v>45844</v>
      </c>
      <c r="Q225" s="97">
        <v>45844</v>
      </c>
      <c r="R225" s="96">
        <v>85</v>
      </c>
      <c r="S225" s="96">
        <v>0</v>
      </c>
      <c r="T225" s="96" t="s">
        <v>19219</v>
      </c>
      <c r="U225" s="96" t="s">
        <v>17620</v>
      </c>
      <c r="V225" s="96"/>
      <c r="W225" s="96" t="s">
        <v>4915</v>
      </c>
      <c r="X225" s="96" t="s">
        <v>407</v>
      </c>
      <c r="Y225" s="95" t="s">
        <v>17621</v>
      </c>
    </row>
    <row r="226" spans="1:25" s="87" customFormat="1" x14ac:dyDescent="0.3">
      <c r="A226" s="94" t="str">
        <f t="shared" si="4"/>
        <v>BALLEYN</v>
      </c>
      <c r="B226" s="95" t="s">
        <v>20340</v>
      </c>
      <c r="C226" s="96" t="s">
        <v>20341</v>
      </c>
      <c r="D226" s="96" t="s">
        <v>3328</v>
      </c>
      <c r="E226" s="96" t="s">
        <v>5630</v>
      </c>
      <c r="F226" s="95" t="s">
        <v>19181</v>
      </c>
      <c r="G226" s="96" t="s">
        <v>19030</v>
      </c>
      <c r="H226" s="96" t="s">
        <v>19172</v>
      </c>
      <c r="I226" s="96" t="s">
        <v>19173</v>
      </c>
      <c r="J226" s="95" t="s">
        <v>19189</v>
      </c>
      <c r="K226" s="95" t="s">
        <v>19294</v>
      </c>
      <c r="L226" s="95" t="s">
        <v>19295</v>
      </c>
      <c r="M226" s="96" t="s">
        <v>19296</v>
      </c>
      <c r="N226" s="96" t="s">
        <v>541</v>
      </c>
      <c r="O226" s="97">
        <v>38167</v>
      </c>
      <c r="P226" s="97">
        <v>38167</v>
      </c>
      <c r="Q226" s="97">
        <v>38167</v>
      </c>
      <c r="R226" s="96">
        <v>7762</v>
      </c>
      <c r="S226" s="96">
        <v>21</v>
      </c>
      <c r="T226" s="96" t="s">
        <v>19261</v>
      </c>
      <c r="U226" s="96" t="s">
        <v>20342</v>
      </c>
      <c r="V226" s="96"/>
      <c r="W226" s="96" t="s">
        <v>20343</v>
      </c>
      <c r="X226" s="96" t="s">
        <v>541</v>
      </c>
      <c r="Y226" s="95" t="s">
        <v>11615</v>
      </c>
    </row>
    <row r="227" spans="1:25" s="87" customFormat="1" x14ac:dyDescent="0.3">
      <c r="A227" s="94" t="str">
        <f t="shared" si="4"/>
        <v>bbaqir</v>
      </c>
      <c r="B227" s="95" t="s">
        <v>20344</v>
      </c>
      <c r="C227" s="96" t="s">
        <v>20345</v>
      </c>
      <c r="D227" s="96" t="s">
        <v>20346</v>
      </c>
      <c r="E227" s="96" t="s">
        <v>5630</v>
      </c>
      <c r="F227" s="95" t="s">
        <v>19171</v>
      </c>
      <c r="G227" s="96" t="s">
        <v>19029</v>
      </c>
      <c r="H227" s="96" t="s">
        <v>19172</v>
      </c>
      <c r="I227" s="96" t="s">
        <v>19173</v>
      </c>
      <c r="J227" s="95" t="s">
        <v>19189</v>
      </c>
      <c r="K227" s="95" t="s">
        <v>19294</v>
      </c>
      <c r="L227" s="95" t="s">
        <v>19295</v>
      </c>
      <c r="M227" s="96" t="s">
        <v>19296</v>
      </c>
      <c r="N227" s="96" t="s">
        <v>541</v>
      </c>
      <c r="O227" s="97">
        <v>45711</v>
      </c>
      <c r="P227" s="97">
        <v>45711</v>
      </c>
      <c r="Q227" s="97">
        <v>45711</v>
      </c>
      <c r="R227" s="96">
        <v>218</v>
      </c>
      <c r="S227" s="96">
        <v>0</v>
      </c>
      <c r="T227" s="96" t="s">
        <v>19176</v>
      </c>
      <c r="U227" s="96" t="s">
        <v>7357</v>
      </c>
      <c r="V227" s="96"/>
      <c r="W227" s="96" t="s">
        <v>611</v>
      </c>
      <c r="X227" s="96" t="s">
        <v>541</v>
      </c>
      <c r="Y227" s="95" t="s">
        <v>7358</v>
      </c>
    </row>
    <row r="228" spans="1:25" s="87" customFormat="1" x14ac:dyDescent="0.3">
      <c r="A228" s="94" t="str">
        <f t="shared" si="4"/>
        <v>bbauer</v>
      </c>
      <c r="B228" s="95" t="s">
        <v>20347</v>
      </c>
      <c r="C228" s="96" t="s">
        <v>20348</v>
      </c>
      <c r="D228" s="96" t="s">
        <v>20349</v>
      </c>
      <c r="E228" s="96" t="s">
        <v>19170</v>
      </c>
      <c r="F228" s="95" t="s">
        <v>19181</v>
      </c>
      <c r="G228" s="96" t="s">
        <v>19030</v>
      </c>
      <c r="H228" s="96" t="s">
        <v>19172</v>
      </c>
      <c r="I228" s="96" t="s">
        <v>19173</v>
      </c>
      <c r="J228" s="95" t="s">
        <v>19174</v>
      </c>
      <c r="K228" s="95" t="s">
        <v>19522</v>
      </c>
      <c r="L228" s="95" t="s">
        <v>19523</v>
      </c>
      <c r="M228" s="96" t="s">
        <v>7156</v>
      </c>
      <c r="N228" s="96" t="s">
        <v>773</v>
      </c>
      <c r="O228" s="97">
        <v>45830</v>
      </c>
      <c r="P228" s="97">
        <v>45830</v>
      </c>
      <c r="Q228" s="97">
        <v>45830</v>
      </c>
      <c r="R228" s="96">
        <v>99</v>
      </c>
      <c r="S228" s="96">
        <v>0</v>
      </c>
      <c r="T228" s="96" t="s">
        <v>19193</v>
      </c>
      <c r="U228" s="96" t="s">
        <v>20350</v>
      </c>
      <c r="V228" s="96"/>
      <c r="W228" s="96" t="s">
        <v>20351</v>
      </c>
      <c r="X228" s="96" t="s">
        <v>773</v>
      </c>
      <c r="Y228" s="95" t="s">
        <v>20352</v>
      </c>
    </row>
    <row r="229" spans="1:25" s="87" customFormat="1" x14ac:dyDescent="0.3">
      <c r="A229" s="94" t="str">
        <f t="shared" si="4"/>
        <v>BBELL14</v>
      </c>
      <c r="B229" s="95" t="s">
        <v>20353</v>
      </c>
      <c r="C229" s="96" t="s">
        <v>20354</v>
      </c>
      <c r="D229" s="96" t="s">
        <v>16206</v>
      </c>
      <c r="E229" s="96" t="s">
        <v>5630</v>
      </c>
      <c r="F229" s="95" t="s">
        <v>19236</v>
      </c>
      <c r="G229" s="96" t="s">
        <v>19032</v>
      </c>
      <c r="H229" s="96" t="s">
        <v>19227</v>
      </c>
      <c r="I229" s="96" t="s">
        <v>19173</v>
      </c>
      <c r="J229" s="95" t="s">
        <v>19174</v>
      </c>
      <c r="K229" s="95" t="s">
        <v>19401</v>
      </c>
      <c r="L229" s="95" t="s">
        <v>17382</v>
      </c>
      <c r="M229" s="96" t="s">
        <v>8645</v>
      </c>
      <c r="N229" s="96" t="s">
        <v>407</v>
      </c>
      <c r="O229" s="97">
        <v>36601</v>
      </c>
      <c r="P229" s="97">
        <v>36601</v>
      </c>
      <c r="Q229" s="97">
        <v>36601</v>
      </c>
      <c r="R229" s="96">
        <v>9328</v>
      </c>
      <c r="S229" s="96">
        <v>25</v>
      </c>
      <c r="T229" s="96" t="s">
        <v>19261</v>
      </c>
      <c r="U229" s="96" t="s">
        <v>20355</v>
      </c>
      <c r="V229" s="96"/>
      <c r="W229" s="96" t="s">
        <v>1868</v>
      </c>
      <c r="X229" s="96" t="s">
        <v>407</v>
      </c>
      <c r="Y229" s="95" t="s">
        <v>16208</v>
      </c>
    </row>
    <row r="230" spans="1:25" s="87" customFormat="1" x14ac:dyDescent="0.3">
      <c r="A230" s="94" t="str">
        <f t="shared" si="4"/>
        <v>BBICKFO</v>
      </c>
      <c r="B230" s="95" t="s">
        <v>20356</v>
      </c>
      <c r="C230" s="96" t="s">
        <v>20357</v>
      </c>
      <c r="D230" s="96" t="s">
        <v>9967</v>
      </c>
      <c r="E230" s="96" t="s">
        <v>5630</v>
      </c>
      <c r="F230" s="95" t="s">
        <v>19480</v>
      </c>
      <c r="G230" s="96" t="s">
        <v>19040</v>
      </c>
      <c r="H230" s="96" t="s">
        <v>19172</v>
      </c>
      <c r="I230" s="96" t="s">
        <v>19173</v>
      </c>
      <c r="J230" s="95" t="s">
        <v>19189</v>
      </c>
      <c r="K230" s="95" t="s">
        <v>19345</v>
      </c>
      <c r="L230" s="95" t="s">
        <v>20358</v>
      </c>
      <c r="M230" s="96" t="s">
        <v>20359</v>
      </c>
      <c r="N230" s="96" t="s">
        <v>686</v>
      </c>
      <c r="O230" s="97">
        <v>27657</v>
      </c>
      <c r="P230" s="97">
        <v>27657</v>
      </c>
      <c r="Q230" s="97">
        <v>27657</v>
      </c>
      <c r="R230" s="96">
        <v>18272</v>
      </c>
      <c r="S230" s="96">
        <v>50</v>
      </c>
      <c r="T230" s="96" t="s">
        <v>19261</v>
      </c>
      <c r="U230" s="96" t="s">
        <v>20360</v>
      </c>
      <c r="V230" s="96"/>
      <c r="W230" s="96" t="s">
        <v>20361</v>
      </c>
      <c r="X230" s="96" t="s">
        <v>686</v>
      </c>
      <c r="Y230" s="95" t="s">
        <v>20362</v>
      </c>
    </row>
    <row r="231" spans="1:25" s="87" customFormat="1" x14ac:dyDescent="0.3">
      <c r="A231" s="94" t="str">
        <f t="shared" si="4"/>
        <v>bblack8</v>
      </c>
      <c r="B231" s="95" t="s">
        <v>20363</v>
      </c>
      <c r="C231" s="96" t="s">
        <v>20364</v>
      </c>
      <c r="D231" s="96" t="s">
        <v>20365</v>
      </c>
      <c r="E231" s="96" t="s">
        <v>5630</v>
      </c>
      <c r="F231" s="95" t="s">
        <v>19206</v>
      </c>
      <c r="G231" s="96" t="s">
        <v>136</v>
      </c>
      <c r="H231" s="96" t="s">
        <v>19172</v>
      </c>
      <c r="I231" s="96" t="s">
        <v>19173</v>
      </c>
      <c r="J231" s="95" t="s">
        <v>19189</v>
      </c>
      <c r="K231" s="95" t="s">
        <v>19273</v>
      </c>
      <c r="L231" s="95" t="s">
        <v>19274</v>
      </c>
      <c r="M231" s="96" t="s">
        <v>7733</v>
      </c>
      <c r="N231" s="96" t="s">
        <v>328</v>
      </c>
      <c r="O231" s="97">
        <v>43059</v>
      </c>
      <c r="P231" s="97">
        <v>43059</v>
      </c>
      <c r="Q231" s="97">
        <v>43059</v>
      </c>
      <c r="R231" s="96">
        <v>2870</v>
      </c>
      <c r="S231" s="96">
        <v>7</v>
      </c>
      <c r="T231" s="96" t="s">
        <v>19247</v>
      </c>
      <c r="U231" s="96" t="s">
        <v>20366</v>
      </c>
      <c r="V231" s="96"/>
      <c r="W231" s="96" t="s">
        <v>982</v>
      </c>
      <c r="X231" s="96" t="s">
        <v>416</v>
      </c>
      <c r="Y231" s="95" t="s">
        <v>17494</v>
      </c>
    </row>
    <row r="232" spans="1:25" s="87" customFormat="1" x14ac:dyDescent="0.3">
      <c r="A232" s="94" t="str">
        <f t="shared" si="4"/>
        <v>bbradl0</v>
      </c>
      <c r="B232" s="95" t="s">
        <v>20367</v>
      </c>
      <c r="C232" s="96" t="s">
        <v>20368</v>
      </c>
      <c r="D232" s="96" t="s">
        <v>20369</v>
      </c>
      <c r="E232" s="96" t="s">
        <v>19170</v>
      </c>
      <c r="F232" s="95" t="s">
        <v>20370</v>
      </c>
      <c r="G232" s="96" t="s">
        <v>20371</v>
      </c>
      <c r="H232" s="96" t="s">
        <v>19172</v>
      </c>
      <c r="I232" s="96" t="s">
        <v>19173</v>
      </c>
      <c r="J232" s="95" t="s">
        <v>19189</v>
      </c>
      <c r="K232" s="95" t="s">
        <v>19374</v>
      </c>
      <c r="L232" s="95" t="s">
        <v>19375</v>
      </c>
      <c r="M232" s="96" t="s">
        <v>19376</v>
      </c>
      <c r="N232" s="96" t="s">
        <v>575</v>
      </c>
      <c r="O232" s="97">
        <v>41737</v>
      </c>
      <c r="P232" s="97">
        <v>41737</v>
      </c>
      <c r="Q232" s="97">
        <v>41737</v>
      </c>
      <c r="R232" s="96">
        <v>4192</v>
      </c>
      <c r="S232" s="96">
        <v>11</v>
      </c>
      <c r="T232" s="96" t="s">
        <v>19247</v>
      </c>
      <c r="U232" s="96" t="s">
        <v>20372</v>
      </c>
      <c r="V232" s="96"/>
      <c r="W232" s="96" t="s">
        <v>20373</v>
      </c>
      <c r="X232" s="96" t="s">
        <v>575</v>
      </c>
      <c r="Y232" s="95" t="s">
        <v>12920</v>
      </c>
    </row>
    <row r="233" spans="1:25" s="87" customFormat="1" x14ac:dyDescent="0.3">
      <c r="A233" s="94" t="str">
        <f t="shared" si="4"/>
        <v>bbradle</v>
      </c>
      <c r="B233" s="95" t="s">
        <v>20374</v>
      </c>
      <c r="C233" s="96" t="s">
        <v>20375</v>
      </c>
      <c r="D233" s="96" t="s">
        <v>20376</v>
      </c>
      <c r="E233" s="96" t="s">
        <v>5630</v>
      </c>
      <c r="F233" s="95" t="s">
        <v>19215</v>
      </c>
      <c r="G233" s="96" t="s">
        <v>19033</v>
      </c>
      <c r="H233" s="96" t="s">
        <v>19172</v>
      </c>
      <c r="I233" s="96" t="s">
        <v>19173</v>
      </c>
      <c r="J233" s="95" t="s">
        <v>19174</v>
      </c>
      <c r="K233" s="95" t="s">
        <v>19522</v>
      </c>
      <c r="L233" s="95" t="s">
        <v>19523</v>
      </c>
      <c r="M233" s="96" t="s">
        <v>7156</v>
      </c>
      <c r="N233" s="96" t="s">
        <v>773</v>
      </c>
      <c r="O233" s="97">
        <v>40491</v>
      </c>
      <c r="P233" s="97">
        <v>44987</v>
      </c>
      <c r="Q233" s="97">
        <v>44987</v>
      </c>
      <c r="R233" s="96">
        <v>942</v>
      </c>
      <c r="S233" s="96">
        <v>2</v>
      </c>
      <c r="T233" s="96" t="s">
        <v>19209</v>
      </c>
      <c r="U233" s="96" t="s">
        <v>20377</v>
      </c>
      <c r="V233" s="96"/>
      <c r="W233" s="96" t="s">
        <v>20378</v>
      </c>
      <c r="X233" s="96" t="s">
        <v>250</v>
      </c>
      <c r="Y233" s="95" t="s">
        <v>20379</v>
      </c>
    </row>
    <row r="234" spans="1:25" s="87" customFormat="1" x14ac:dyDescent="0.3">
      <c r="A234" s="94" t="str">
        <f t="shared" si="4"/>
        <v>BBREWST</v>
      </c>
      <c r="B234" s="95" t="s">
        <v>20380</v>
      </c>
      <c r="C234" s="96" t="s">
        <v>20381</v>
      </c>
      <c r="D234" s="96" t="s">
        <v>13112</v>
      </c>
      <c r="E234" s="96" t="s">
        <v>5630</v>
      </c>
      <c r="F234" s="95" t="s">
        <v>19171</v>
      </c>
      <c r="G234" s="96" t="s">
        <v>19029</v>
      </c>
      <c r="H234" s="96" t="s">
        <v>19172</v>
      </c>
      <c r="I234" s="96" t="s">
        <v>19173</v>
      </c>
      <c r="J234" s="95" t="s">
        <v>19174</v>
      </c>
      <c r="K234" s="95" t="s">
        <v>19401</v>
      </c>
      <c r="L234" s="95" t="s">
        <v>19764</v>
      </c>
      <c r="M234" s="96" t="s">
        <v>8645</v>
      </c>
      <c r="N234" s="96" t="s">
        <v>407</v>
      </c>
      <c r="O234" s="97">
        <v>31126</v>
      </c>
      <c r="P234" s="97">
        <v>31126</v>
      </c>
      <c r="Q234" s="97">
        <v>31126</v>
      </c>
      <c r="R234" s="96">
        <v>14803</v>
      </c>
      <c r="S234" s="96">
        <v>40</v>
      </c>
      <c r="T234" s="96" t="s">
        <v>19261</v>
      </c>
      <c r="U234" s="96" t="s">
        <v>20382</v>
      </c>
      <c r="V234" s="96"/>
      <c r="W234" s="96" t="s">
        <v>1287</v>
      </c>
      <c r="X234" s="96" t="s">
        <v>477</v>
      </c>
      <c r="Y234" s="95" t="s">
        <v>13117</v>
      </c>
    </row>
    <row r="235" spans="1:25" s="87" customFormat="1" x14ac:dyDescent="0.3">
      <c r="A235" s="94" t="str">
        <f t="shared" si="4"/>
        <v>BBROO40</v>
      </c>
      <c r="B235" s="95" t="s">
        <v>20383</v>
      </c>
      <c r="C235" s="96" t="s">
        <v>20384</v>
      </c>
      <c r="D235" s="96" t="s">
        <v>3023</v>
      </c>
      <c r="E235" s="96" t="s">
        <v>5630</v>
      </c>
      <c r="F235" s="95" t="s">
        <v>20261</v>
      </c>
      <c r="G235" s="96" t="s">
        <v>19039</v>
      </c>
      <c r="H235" s="96" t="s">
        <v>19172</v>
      </c>
      <c r="I235" s="96" t="s">
        <v>19173</v>
      </c>
      <c r="J235" s="95" t="s">
        <v>19189</v>
      </c>
      <c r="K235" s="95" t="s">
        <v>20262</v>
      </c>
      <c r="L235" s="95" t="s">
        <v>20263</v>
      </c>
      <c r="M235" s="96" t="s">
        <v>20264</v>
      </c>
      <c r="N235" s="96" t="s">
        <v>435</v>
      </c>
      <c r="O235" s="97">
        <v>39006</v>
      </c>
      <c r="P235" s="97">
        <v>39006</v>
      </c>
      <c r="Q235" s="97">
        <v>39006</v>
      </c>
      <c r="R235" s="96">
        <v>6923</v>
      </c>
      <c r="S235" s="96">
        <v>18</v>
      </c>
      <c r="T235" s="96" t="s">
        <v>19261</v>
      </c>
      <c r="U235" s="96" t="s">
        <v>20385</v>
      </c>
      <c r="V235" s="96"/>
      <c r="W235" s="96" t="s">
        <v>4339</v>
      </c>
      <c r="X235" s="96" t="s">
        <v>435</v>
      </c>
      <c r="Y235" s="95" t="s">
        <v>12070</v>
      </c>
    </row>
    <row r="236" spans="1:25" s="87" customFormat="1" x14ac:dyDescent="0.3">
      <c r="A236" s="94" t="str">
        <f t="shared" si="4"/>
        <v>bbrownl</v>
      </c>
      <c r="B236" s="95" t="s">
        <v>20386</v>
      </c>
      <c r="C236" s="96" t="s">
        <v>20387</v>
      </c>
      <c r="D236" s="96" t="s">
        <v>20388</v>
      </c>
      <c r="E236" s="96" t="s">
        <v>5630</v>
      </c>
      <c r="F236" s="95" t="s">
        <v>19285</v>
      </c>
      <c r="G236" s="96" t="s">
        <v>19028</v>
      </c>
      <c r="H236" s="96" t="s">
        <v>19172</v>
      </c>
      <c r="I236" s="96" t="s">
        <v>19173</v>
      </c>
      <c r="J236" s="95" t="s">
        <v>19174</v>
      </c>
      <c r="K236" s="95" t="s">
        <v>19401</v>
      </c>
      <c r="L236" s="95" t="s">
        <v>19764</v>
      </c>
      <c r="M236" s="96" t="s">
        <v>8645</v>
      </c>
      <c r="N236" s="96" t="s">
        <v>407</v>
      </c>
      <c r="O236" s="97">
        <v>43957</v>
      </c>
      <c r="P236" s="97">
        <v>43957</v>
      </c>
      <c r="Q236" s="97">
        <v>43957</v>
      </c>
      <c r="R236" s="96">
        <v>1972</v>
      </c>
      <c r="S236" s="96">
        <v>5</v>
      </c>
      <c r="T236" s="96" t="s">
        <v>19228</v>
      </c>
      <c r="U236" s="96" t="s">
        <v>20389</v>
      </c>
      <c r="V236" s="96"/>
      <c r="W236" s="96" t="s">
        <v>20390</v>
      </c>
      <c r="X236" s="96" t="s">
        <v>477</v>
      </c>
      <c r="Y236" s="95" t="s">
        <v>20391</v>
      </c>
    </row>
    <row r="237" spans="1:25" s="87" customFormat="1" x14ac:dyDescent="0.3">
      <c r="A237" s="94" t="str">
        <f t="shared" si="4"/>
        <v>bburch</v>
      </c>
      <c r="B237" s="95" t="s">
        <v>20392</v>
      </c>
      <c r="C237" s="96" t="s">
        <v>20393</v>
      </c>
      <c r="D237" s="96" t="s">
        <v>20394</v>
      </c>
      <c r="E237" s="96" t="s">
        <v>19170</v>
      </c>
      <c r="F237" s="95" t="s">
        <v>20370</v>
      </c>
      <c r="G237" s="96" t="s">
        <v>20371</v>
      </c>
      <c r="H237" s="96" t="s">
        <v>19172</v>
      </c>
      <c r="I237" s="96" t="s">
        <v>19173</v>
      </c>
      <c r="J237" s="95" t="s">
        <v>19189</v>
      </c>
      <c r="K237" s="95" t="s">
        <v>19374</v>
      </c>
      <c r="L237" s="95" t="s">
        <v>19375</v>
      </c>
      <c r="M237" s="96" t="s">
        <v>19376</v>
      </c>
      <c r="N237" s="96" t="s">
        <v>575</v>
      </c>
      <c r="O237" s="97">
        <v>45242</v>
      </c>
      <c r="P237" s="97">
        <v>45242</v>
      </c>
      <c r="Q237" s="97">
        <v>45242</v>
      </c>
      <c r="R237" s="96">
        <v>687</v>
      </c>
      <c r="S237" s="96">
        <v>1</v>
      </c>
      <c r="T237" s="96" t="s">
        <v>19209</v>
      </c>
      <c r="U237" s="96" t="s">
        <v>20395</v>
      </c>
      <c r="V237" s="96"/>
      <c r="W237" s="96" t="s">
        <v>20396</v>
      </c>
      <c r="X237" s="96" t="s">
        <v>575</v>
      </c>
      <c r="Y237" s="95" t="s">
        <v>20397</v>
      </c>
    </row>
    <row r="238" spans="1:25" s="87" customFormat="1" x14ac:dyDescent="0.3">
      <c r="A238" s="94" t="str">
        <f t="shared" si="4"/>
        <v>BBURK11</v>
      </c>
      <c r="B238" s="95" t="s">
        <v>20398</v>
      </c>
      <c r="C238" s="96" t="s">
        <v>20399</v>
      </c>
      <c r="D238" s="96" t="s">
        <v>5802</v>
      </c>
      <c r="E238" s="96" t="s">
        <v>5630</v>
      </c>
      <c r="F238" s="95" t="s">
        <v>19171</v>
      </c>
      <c r="G238" s="96" t="s">
        <v>19029</v>
      </c>
      <c r="H238" s="96" t="s">
        <v>19172</v>
      </c>
      <c r="I238" s="96" t="s">
        <v>19173</v>
      </c>
      <c r="J238" s="95" t="s">
        <v>19174</v>
      </c>
      <c r="K238" s="95" t="s">
        <v>19360</v>
      </c>
      <c r="L238" s="95" t="s">
        <v>19361</v>
      </c>
      <c r="M238" s="96" t="s">
        <v>19362</v>
      </c>
      <c r="N238" s="96" t="s">
        <v>1463</v>
      </c>
      <c r="O238" s="97">
        <v>41239</v>
      </c>
      <c r="P238" s="97">
        <v>41239</v>
      </c>
      <c r="Q238" s="97">
        <v>41239</v>
      </c>
      <c r="R238" s="96">
        <v>4690</v>
      </c>
      <c r="S238" s="96">
        <v>12</v>
      </c>
      <c r="T238" s="96" t="s">
        <v>19247</v>
      </c>
      <c r="U238" s="96" t="s">
        <v>20400</v>
      </c>
      <c r="V238" s="96"/>
      <c r="W238" s="96" t="s">
        <v>5805</v>
      </c>
      <c r="X238" s="96" t="s">
        <v>1463</v>
      </c>
      <c r="Y238" s="95" t="s">
        <v>5806</v>
      </c>
    </row>
    <row r="239" spans="1:25" s="87" customFormat="1" x14ac:dyDescent="0.3">
      <c r="A239" s="94" t="str">
        <f t="shared" si="4"/>
        <v>BCABANA</v>
      </c>
      <c r="B239" s="95" t="s">
        <v>20401</v>
      </c>
      <c r="C239" s="96" t="s">
        <v>20402</v>
      </c>
      <c r="D239" s="96" t="s">
        <v>13922</v>
      </c>
      <c r="E239" s="96" t="s">
        <v>5630</v>
      </c>
      <c r="F239" s="95" t="s">
        <v>19181</v>
      </c>
      <c r="G239" s="96" t="s">
        <v>19030</v>
      </c>
      <c r="H239" s="96" t="s">
        <v>19172</v>
      </c>
      <c r="I239" s="96" t="s">
        <v>19173</v>
      </c>
      <c r="J239" s="95" t="s">
        <v>19174</v>
      </c>
      <c r="K239" s="95" t="s">
        <v>19455</v>
      </c>
      <c r="L239" s="95" t="s">
        <v>19456</v>
      </c>
      <c r="M239" s="96" t="s">
        <v>19457</v>
      </c>
      <c r="N239" s="96" t="s">
        <v>2504</v>
      </c>
      <c r="O239" s="97">
        <v>40420</v>
      </c>
      <c r="P239" s="97">
        <v>40420</v>
      </c>
      <c r="Q239" s="97">
        <v>40420</v>
      </c>
      <c r="R239" s="96">
        <v>5509</v>
      </c>
      <c r="S239" s="96">
        <v>15</v>
      </c>
      <c r="T239" s="96" t="s">
        <v>19247</v>
      </c>
      <c r="U239" s="96" t="s">
        <v>13925</v>
      </c>
      <c r="V239" s="96"/>
      <c r="W239" s="96" t="s">
        <v>4669</v>
      </c>
      <c r="X239" s="96" t="s">
        <v>2504</v>
      </c>
      <c r="Y239" s="95" t="s">
        <v>6104</v>
      </c>
    </row>
    <row r="240" spans="1:25" s="87" customFormat="1" x14ac:dyDescent="0.3">
      <c r="A240" s="94" t="str">
        <f t="shared" si="4"/>
        <v>BCANNO</v>
      </c>
      <c r="B240" s="95" t="s">
        <v>20403</v>
      </c>
      <c r="C240" s="96" t="s">
        <v>20404</v>
      </c>
      <c r="D240" s="96" t="s">
        <v>20405</v>
      </c>
      <c r="E240" s="96" t="s">
        <v>19715</v>
      </c>
      <c r="F240" s="95" t="s">
        <v>19285</v>
      </c>
      <c r="G240" s="96" t="s">
        <v>19028</v>
      </c>
      <c r="H240" s="96" t="s">
        <v>19172</v>
      </c>
      <c r="I240" s="96" t="s">
        <v>19173</v>
      </c>
      <c r="J240" s="95" t="s">
        <v>19189</v>
      </c>
      <c r="K240" s="95" t="s">
        <v>19273</v>
      </c>
      <c r="L240" s="95" t="s">
        <v>19274</v>
      </c>
      <c r="M240" s="96" t="s">
        <v>7733</v>
      </c>
      <c r="N240" s="96" t="s">
        <v>328</v>
      </c>
      <c r="O240" s="97">
        <v>31189</v>
      </c>
      <c r="P240" s="97">
        <v>31189</v>
      </c>
      <c r="Q240" s="97">
        <v>31189</v>
      </c>
      <c r="R240" s="96">
        <v>14740</v>
      </c>
      <c r="S240" s="96">
        <v>40</v>
      </c>
      <c r="T240" s="96" t="s">
        <v>19261</v>
      </c>
      <c r="U240" s="96" t="s">
        <v>20406</v>
      </c>
      <c r="V240" s="96"/>
      <c r="W240" s="96" t="s">
        <v>17500</v>
      </c>
      <c r="X240" s="96" t="s">
        <v>375</v>
      </c>
      <c r="Y240" s="95" t="s">
        <v>20407</v>
      </c>
    </row>
    <row r="241" spans="1:25" s="87" customFormat="1" x14ac:dyDescent="0.3">
      <c r="A241" s="94" t="str">
        <f t="shared" si="4"/>
        <v>bclar25</v>
      </c>
      <c r="B241" s="95" t="s">
        <v>20408</v>
      </c>
      <c r="C241" s="96" t="s">
        <v>20409</v>
      </c>
      <c r="D241" s="96" t="s">
        <v>20410</v>
      </c>
      <c r="E241" s="96" t="s">
        <v>19170</v>
      </c>
      <c r="F241" s="95" t="s">
        <v>19171</v>
      </c>
      <c r="G241" s="96" t="s">
        <v>19029</v>
      </c>
      <c r="H241" s="96" t="s">
        <v>19172</v>
      </c>
      <c r="I241" s="96" t="s">
        <v>19173</v>
      </c>
      <c r="J241" s="95" t="s">
        <v>19189</v>
      </c>
      <c r="K241" s="95" t="s">
        <v>19345</v>
      </c>
      <c r="L241" s="95" t="s">
        <v>19837</v>
      </c>
      <c r="M241" s="96" t="s">
        <v>6275</v>
      </c>
      <c r="N241" s="96" t="s">
        <v>318</v>
      </c>
      <c r="O241" s="97">
        <v>40679</v>
      </c>
      <c r="P241" s="97">
        <v>42947</v>
      </c>
      <c r="Q241" s="97">
        <v>40679</v>
      </c>
      <c r="R241" s="96">
        <v>5250</v>
      </c>
      <c r="S241" s="96">
        <v>14</v>
      </c>
      <c r="T241" s="96" t="s">
        <v>19247</v>
      </c>
      <c r="U241" t="s">
        <v>20411</v>
      </c>
      <c r="V241"/>
      <c r="W241" t="s">
        <v>20412</v>
      </c>
      <c r="X241" t="s">
        <v>435</v>
      </c>
      <c r="Y241" s="42" t="s">
        <v>20413</v>
      </c>
    </row>
    <row r="242" spans="1:25" s="87" customFormat="1" x14ac:dyDescent="0.3">
      <c r="A242" s="94" t="str">
        <f t="shared" si="4"/>
        <v>bclark0</v>
      </c>
      <c r="B242" s="95" t="s">
        <v>20414</v>
      </c>
      <c r="C242" s="96" t="s">
        <v>20415</v>
      </c>
      <c r="D242" s="96" t="s">
        <v>20416</v>
      </c>
      <c r="E242" s="96" t="s">
        <v>19170</v>
      </c>
      <c r="F242" s="95" t="s">
        <v>19171</v>
      </c>
      <c r="G242" s="96" t="s">
        <v>19029</v>
      </c>
      <c r="H242" s="96" t="s">
        <v>19172</v>
      </c>
      <c r="I242" s="96" t="s">
        <v>19173</v>
      </c>
      <c r="J242" s="95" t="s">
        <v>19174</v>
      </c>
      <c r="K242" s="95" t="s">
        <v>19802</v>
      </c>
      <c r="L242" s="95" t="s">
        <v>19803</v>
      </c>
      <c r="M242" s="96" t="s">
        <v>19804</v>
      </c>
      <c r="N242" s="96" t="s">
        <v>549</v>
      </c>
      <c r="O242" s="97">
        <v>45655</v>
      </c>
      <c r="P242" s="97">
        <v>45655</v>
      </c>
      <c r="Q242" s="97">
        <v>45655</v>
      </c>
      <c r="R242" s="96">
        <v>274</v>
      </c>
      <c r="S242" s="96">
        <v>0</v>
      </c>
      <c r="T242" s="96" t="s">
        <v>19176</v>
      </c>
      <c r="U242" s="96" t="s">
        <v>20417</v>
      </c>
      <c r="V242" s="96" t="s">
        <v>20418</v>
      </c>
      <c r="W242" s="96" t="s">
        <v>20419</v>
      </c>
      <c r="X242" s="96" t="s">
        <v>1502</v>
      </c>
      <c r="Y242" s="95" t="s">
        <v>20420</v>
      </c>
    </row>
    <row r="243" spans="1:25" s="87" customFormat="1" x14ac:dyDescent="0.3">
      <c r="A243" s="94" t="str">
        <f t="shared" si="4"/>
        <v>bclaspi</v>
      </c>
      <c r="B243" s="95" t="s">
        <v>20421</v>
      </c>
      <c r="C243" s="96" t="s">
        <v>20422</v>
      </c>
      <c r="D243" s="96" t="s">
        <v>20423</v>
      </c>
      <c r="E243" s="96" t="s">
        <v>5630</v>
      </c>
      <c r="F243" s="95" t="s">
        <v>19181</v>
      </c>
      <c r="G243" s="96" t="s">
        <v>19030</v>
      </c>
      <c r="H243" s="96" t="s">
        <v>19172</v>
      </c>
      <c r="I243" s="96" t="s">
        <v>19173</v>
      </c>
      <c r="J243" s="95" t="s">
        <v>19174</v>
      </c>
      <c r="K243" s="95" t="s">
        <v>19216</v>
      </c>
      <c r="L243" s="95" t="s">
        <v>20424</v>
      </c>
      <c r="M243" s="96" t="s">
        <v>20425</v>
      </c>
      <c r="N243" s="96" t="s">
        <v>201</v>
      </c>
      <c r="O243" s="97">
        <v>45445</v>
      </c>
      <c r="P243" s="97">
        <v>45445</v>
      </c>
      <c r="Q243" s="97">
        <v>45445</v>
      </c>
      <c r="R243" s="96">
        <v>484</v>
      </c>
      <c r="S243" s="96">
        <v>1</v>
      </c>
      <c r="T243" s="96" t="s">
        <v>19209</v>
      </c>
      <c r="U243" s="96" t="s">
        <v>20426</v>
      </c>
      <c r="V243" s="96"/>
      <c r="W243" s="96" t="s">
        <v>4596</v>
      </c>
      <c r="X243" s="96" t="s">
        <v>201</v>
      </c>
      <c r="Y243" s="95" t="s">
        <v>13758</v>
      </c>
    </row>
    <row r="244" spans="1:25" s="87" customFormat="1" x14ac:dyDescent="0.3">
      <c r="A244" s="94" t="str">
        <f t="shared" si="4"/>
        <v>bclemon</v>
      </c>
      <c r="B244" s="95" t="s">
        <v>20427</v>
      </c>
      <c r="C244" s="96" t="s">
        <v>20428</v>
      </c>
      <c r="D244" s="96" t="s">
        <v>20429</v>
      </c>
      <c r="E244" s="96" t="s">
        <v>19170</v>
      </c>
      <c r="F244" s="95" t="s">
        <v>19171</v>
      </c>
      <c r="G244" s="96" t="s">
        <v>19029</v>
      </c>
      <c r="H244" s="96" t="s">
        <v>19172</v>
      </c>
      <c r="I244" s="96" t="s">
        <v>19173</v>
      </c>
      <c r="J244" s="95" t="s">
        <v>19189</v>
      </c>
      <c r="K244" s="95" t="s">
        <v>19273</v>
      </c>
      <c r="L244" s="95" t="s">
        <v>19274</v>
      </c>
      <c r="M244" s="96" t="s">
        <v>7733</v>
      </c>
      <c r="N244" s="96" t="s">
        <v>328</v>
      </c>
      <c r="O244" s="97">
        <v>44651</v>
      </c>
      <c r="P244" s="97">
        <v>45263</v>
      </c>
      <c r="Q244" s="97">
        <v>45263</v>
      </c>
      <c r="R244" s="96">
        <v>666</v>
      </c>
      <c r="S244" s="96">
        <v>1</v>
      </c>
      <c r="T244" s="96" t="s">
        <v>19209</v>
      </c>
      <c r="U244" s="96" t="s">
        <v>20430</v>
      </c>
      <c r="V244" s="96"/>
      <c r="W244" s="96" t="s">
        <v>20431</v>
      </c>
      <c r="X244" s="96" t="s">
        <v>375</v>
      </c>
      <c r="Y244" s="95" t="s">
        <v>20432</v>
      </c>
    </row>
    <row r="245" spans="1:25" s="87" customFormat="1" x14ac:dyDescent="0.3">
      <c r="A245" s="94" t="str">
        <f t="shared" si="4"/>
        <v>bcoomer</v>
      </c>
      <c r="B245" s="95" t="s">
        <v>20433</v>
      </c>
      <c r="C245" s="96" t="s">
        <v>20434</v>
      </c>
      <c r="D245" s="96" t="s">
        <v>20435</v>
      </c>
      <c r="E245" s="96" t="s">
        <v>5630</v>
      </c>
      <c r="F245" s="95" t="s">
        <v>19215</v>
      </c>
      <c r="G245" s="96" t="s">
        <v>19033</v>
      </c>
      <c r="H245" s="96" t="s">
        <v>19172</v>
      </c>
      <c r="I245" s="96" t="s">
        <v>19173</v>
      </c>
      <c r="J245" s="95" t="s">
        <v>19189</v>
      </c>
      <c r="K245" s="95" t="s">
        <v>19333</v>
      </c>
      <c r="L245" s="95" t="s">
        <v>19447</v>
      </c>
      <c r="M245" s="96" t="s">
        <v>9382</v>
      </c>
      <c r="N245" s="96" t="s">
        <v>366</v>
      </c>
      <c r="O245" s="97">
        <v>45606</v>
      </c>
      <c r="P245" s="97">
        <v>45606</v>
      </c>
      <c r="Q245" s="97">
        <v>45606</v>
      </c>
      <c r="R245" s="96">
        <v>323</v>
      </c>
      <c r="S245" s="96">
        <v>0</v>
      </c>
      <c r="T245" s="96" t="s">
        <v>19176</v>
      </c>
      <c r="U245" s="96" t="s">
        <v>3759</v>
      </c>
      <c r="V245" s="96"/>
      <c r="W245" s="96" t="s">
        <v>3762</v>
      </c>
      <c r="X245" s="96" t="s">
        <v>328</v>
      </c>
      <c r="Y245" s="95" t="s">
        <v>9469</v>
      </c>
    </row>
    <row r="246" spans="1:25" s="87" customFormat="1" x14ac:dyDescent="0.3">
      <c r="A246" s="94" t="str">
        <f t="shared" si="4"/>
        <v>bcrawfo</v>
      </c>
      <c r="B246" s="95" t="s">
        <v>20436</v>
      </c>
      <c r="C246" s="96" t="s">
        <v>20437</v>
      </c>
      <c r="D246" s="96" t="s">
        <v>20438</v>
      </c>
      <c r="E246" s="96" t="s">
        <v>5630</v>
      </c>
      <c r="F246" s="95" t="s">
        <v>19171</v>
      </c>
      <c r="G246" s="96" t="s">
        <v>19029</v>
      </c>
      <c r="H246" s="96" t="s">
        <v>19172</v>
      </c>
      <c r="I246" s="96" t="s">
        <v>19173</v>
      </c>
      <c r="J246" s="95" t="s">
        <v>19174</v>
      </c>
      <c r="K246" s="95" t="s">
        <v>19175</v>
      </c>
      <c r="L246" s="95" t="s">
        <v>19182</v>
      </c>
      <c r="M246" s="96" t="s">
        <v>9597</v>
      </c>
      <c r="N246" s="96" t="s">
        <v>219</v>
      </c>
      <c r="O246" s="97">
        <v>45102</v>
      </c>
      <c r="P246" s="97">
        <v>45102</v>
      </c>
      <c r="Q246" s="97">
        <v>45102</v>
      </c>
      <c r="R246" s="96">
        <v>827</v>
      </c>
      <c r="S246" s="96">
        <v>2</v>
      </c>
      <c r="T246" s="96" t="s">
        <v>19209</v>
      </c>
      <c r="U246" s="96" t="s">
        <v>20439</v>
      </c>
      <c r="V246" s="96"/>
      <c r="W246" s="96" t="s">
        <v>19185</v>
      </c>
      <c r="X246" s="96" t="s">
        <v>219</v>
      </c>
      <c r="Y246" s="95" t="s">
        <v>9736</v>
      </c>
    </row>
    <row r="247" spans="1:25" s="87" customFormat="1" x14ac:dyDescent="0.3">
      <c r="A247" s="94" t="str">
        <f t="shared" si="4"/>
        <v>BCURTI</v>
      </c>
      <c r="B247" s="95" t="s">
        <v>20440</v>
      </c>
      <c r="C247" s="96" t="s">
        <v>20441</v>
      </c>
      <c r="D247" s="96" t="s">
        <v>13391</v>
      </c>
      <c r="E247" s="96" t="s">
        <v>5630</v>
      </c>
      <c r="F247" s="95" t="s">
        <v>19181</v>
      </c>
      <c r="G247" s="96" t="s">
        <v>19030</v>
      </c>
      <c r="H247" s="96" t="s">
        <v>19172</v>
      </c>
      <c r="I247" s="96" t="s">
        <v>19173</v>
      </c>
      <c r="J247" s="95" t="s">
        <v>19174</v>
      </c>
      <c r="K247" s="95" t="s">
        <v>19258</v>
      </c>
      <c r="L247" s="95" t="s">
        <v>19259</v>
      </c>
      <c r="M247" s="96" t="s">
        <v>19260</v>
      </c>
      <c r="N247" s="96" t="s">
        <v>279</v>
      </c>
      <c r="O247" s="97">
        <v>35563</v>
      </c>
      <c r="P247" s="97">
        <v>35563</v>
      </c>
      <c r="Q247" s="97">
        <v>35563</v>
      </c>
      <c r="R247" s="96">
        <v>10366</v>
      </c>
      <c r="S247" s="96">
        <v>28</v>
      </c>
      <c r="T247" s="96" t="s">
        <v>19261</v>
      </c>
      <c r="U247" s="96" t="s">
        <v>20442</v>
      </c>
      <c r="V247" s="96"/>
      <c r="W247" s="96" t="s">
        <v>20443</v>
      </c>
      <c r="X247" s="96" t="s">
        <v>279</v>
      </c>
      <c r="Y247" s="95" t="s">
        <v>13394</v>
      </c>
    </row>
    <row r="248" spans="1:25" s="87" customFormat="1" x14ac:dyDescent="0.3">
      <c r="A248" s="94" t="str">
        <f t="shared" si="4"/>
        <v>bczeck</v>
      </c>
      <c r="B248" s="95" t="s">
        <v>20444</v>
      </c>
      <c r="C248" s="96" t="s">
        <v>20445</v>
      </c>
      <c r="D248" s="96" t="s">
        <v>20446</v>
      </c>
      <c r="E248" s="96" t="s">
        <v>19170</v>
      </c>
      <c r="F248" s="95" t="s">
        <v>19372</v>
      </c>
      <c r="G248" s="96" t="s">
        <v>19373</v>
      </c>
      <c r="H248" s="96" t="s">
        <v>19172</v>
      </c>
      <c r="I248" s="96" t="s">
        <v>19173</v>
      </c>
      <c r="J248" s="95" t="s">
        <v>19189</v>
      </c>
      <c r="K248" s="95" t="s">
        <v>19374</v>
      </c>
      <c r="L248" s="95" t="s">
        <v>20447</v>
      </c>
      <c r="M248" s="96" t="s">
        <v>17220</v>
      </c>
      <c r="N248" s="96" t="s">
        <v>297</v>
      </c>
      <c r="O248" s="97">
        <v>45795</v>
      </c>
      <c r="P248" s="97">
        <v>45795</v>
      </c>
      <c r="Q248" s="97">
        <v>45795</v>
      </c>
      <c r="R248" s="96">
        <v>134</v>
      </c>
      <c r="S248" s="96">
        <v>0</v>
      </c>
      <c r="T248" s="96" t="s">
        <v>19193</v>
      </c>
      <c r="U248" s="96" t="s">
        <v>20448</v>
      </c>
      <c r="V248" s="96"/>
      <c r="W248" s="96" t="s">
        <v>296</v>
      </c>
      <c r="X248" s="96" t="s">
        <v>297</v>
      </c>
      <c r="Y248" s="95" t="s">
        <v>20449</v>
      </c>
    </row>
    <row r="249" spans="1:25" s="87" customFormat="1" x14ac:dyDescent="0.3">
      <c r="A249" s="94" t="str">
        <f t="shared" si="4"/>
        <v>BDAVI54</v>
      </c>
      <c r="B249" s="95" t="s">
        <v>20450</v>
      </c>
      <c r="C249" s="96" t="s">
        <v>20451</v>
      </c>
      <c r="D249" s="96" t="s">
        <v>9867</v>
      </c>
      <c r="E249" s="96" t="s">
        <v>5630</v>
      </c>
      <c r="F249" s="95" t="s">
        <v>19215</v>
      </c>
      <c r="G249" s="96" t="s">
        <v>19033</v>
      </c>
      <c r="H249" s="96" t="s">
        <v>19172</v>
      </c>
      <c r="I249" s="96" t="s">
        <v>19173</v>
      </c>
      <c r="J249" s="95" t="s">
        <v>19174</v>
      </c>
      <c r="K249" s="95" t="s">
        <v>19258</v>
      </c>
      <c r="L249" s="95" t="s">
        <v>19259</v>
      </c>
      <c r="M249" s="96" t="s">
        <v>19260</v>
      </c>
      <c r="N249" s="96" t="s">
        <v>279</v>
      </c>
      <c r="O249" s="97">
        <v>31154</v>
      </c>
      <c r="P249" s="97">
        <v>31154</v>
      </c>
      <c r="Q249" s="97">
        <v>31154</v>
      </c>
      <c r="R249" s="96">
        <v>14775</v>
      </c>
      <c r="S249" s="96">
        <v>40</v>
      </c>
      <c r="T249" s="96" t="s">
        <v>19261</v>
      </c>
      <c r="U249" t="s">
        <v>20452</v>
      </c>
      <c r="V249"/>
      <c r="W249" t="s">
        <v>20453</v>
      </c>
      <c r="X249" t="s">
        <v>279</v>
      </c>
      <c r="Y249" s="42" t="s">
        <v>9870</v>
      </c>
    </row>
    <row r="250" spans="1:25" s="87" customFormat="1" x14ac:dyDescent="0.3">
      <c r="A250" s="94" t="str">
        <f t="shared" si="4"/>
        <v>bdelacr</v>
      </c>
      <c r="B250" s="95" t="s">
        <v>20454</v>
      </c>
      <c r="C250" s="96" t="s">
        <v>20455</v>
      </c>
      <c r="D250" s="96" t="s">
        <v>20456</v>
      </c>
      <c r="E250" s="96" t="s">
        <v>19170</v>
      </c>
      <c r="F250" s="95" t="s">
        <v>19171</v>
      </c>
      <c r="G250" s="96" t="s">
        <v>19029</v>
      </c>
      <c r="H250" s="96" t="s">
        <v>19172</v>
      </c>
      <c r="I250" s="96" t="s">
        <v>19173</v>
      </c>
      <c r="J250" s="95" t="s">
        <v>19189</v>
      </c>
      <c r="K250" s="95" t="s">
        <v>19273</v>
      </c>
      <c r="L250" s="95" t="s">
        <v>19274</v>
      </c>
      <c r="M250" s="96" t="s">
        <v>7733</v>
      </c>
      <c r="N250" s="96" t="s">
        <v>328</v>
      </c>
      <c r="O250" s="97">
        <v>44441</v>
      </c>
      <c r="P250" s="97">
        <v>44441</v>
      </c>
      <c r="Q250" s="97">
        <v>44441</v>
      </c>
      <c r="R250" s="96">
        <v>1488</v>
      </c>
      <c r="S250" s="96">
        <v>4</v>
      </c>
      <c r="T250" s="96" t="s">
        <v>19228</v>
      </c>
      <c r="U250" s="96" t="s">
        <v>20457</v>
      </c>
      <c r="V250" s="96" t="s">
        <v>20458</v>
      </c>
      <c r="W250" s="96" t="s">
        <v>3839</v>
      </c>
      <c r="X250" s="96" t="s">
        <v>328</v>
      </c>
      <c r="Y250" s="95" t="s">
        <v>8325</v>
      </c>
    </row>
    <row r="251" spans="1:25" s="87" customFormat="1" x14ac:dyDescent="0.3">
      <c r="A251" s="94" t="str">
        <f t="shared" si="4"/>
        <v>bderoia</v>
      </c>
      <c r="B251" s="95" t="s">
        <v>20459</v>
      </c>
      <c r="C251" s="96" t="s">
        <v>20460</v>
      </c>
      <c r="D251" s="96" t="s">
        <v>20461</v>
      </c>
      <c r="E251" s="96" t="s">
        <v>5630</v>
      </c>
      <c r="F251" s="95" t="s">
        <v>19215</v>
      </c>
      <c r="G251" s="96" t="s">
        <v>19033</v>
      </c>
      <c r="H251" s="96" t="s">
        <v>19172</v>
      </c>
      <c r="I251" s="96" t="s">
        <v>19173</v>
      </c>
      <c r="J251" s="95" t="s">
        <v>19174</v>
      </c>
      <c r="K251" s="95" t="s">
        <v>19802</v>
      </c>
      <c r="L251" s="95" t="s">
        <v>19803</v>
      </c>
      <c r="M251" s="96" t="s">
        <v>19804</v>
      </c>
      <c r="N251" s="96" t="s">
        <v>549</v>
      </c>
      <c r="O251" s="97">
        <v>45396</v>
      </c>
      <c r="P251" s="97">
        <v>45774</v>
      </c>
      <c r="Q251" s="97">
        <v>45396</v>
      </c>
      <c r="R251" s="96">
        <v>533</v>
      </c>
      <c r="S251" s="96">
        <v>1</v>
      </c>
      <c r="T251" s="96" t="s">
        <v>19209</v>
      </c>
      <c r="U251" s="96" t="s">
        <v>20462</v>
      </c>
      <c r="V251" s="96" t="s">
        <v>20463</v>
      </c>
      <c r="W251" s="96" t="s">
        <v>20464</v>
      </c>
      <c r="X251" s="96" t="s">
        <v>2926</v>
      </c>
      <c r="Y251" s="95" t="s">
        <v>20465</v>
      </c>
    </row>
    <row r="252" spans="1:25" s="87" customFormat="1" x14ac:dyDescent="0.3">
      <c r="A252" s="94" t="str">
        <f t="shared" si="4"/>
        <v>BDOUANG</v>
      </c>
      <c r="B252" s="95" t="s">
        <v>20466</v>
      </c>
      <c r="C252" s="96" t="s">
        <v>20467</v>
      </c>
      <c r="D252" s="96" t="s">
        <v>17656</v>
      </c>
      <c r="E252" s="96" t="s">
        <v>5630</v>
      </c>
      <c r="F252" s="95" t="s">
        <v>19181</v>
      </c>
      <c r="G252" s="96" t="s">
        <v>19030</v>
      </c>
      <c r="H252" s="96" t="s">
        <v>19172</v>
      </c>
      <c r="I252" s="96" t="s">
        <v>19173</v>
      </c>
      <c r="J252" s="95" t="s">
        <v>19174</v>
      </c>
      <c r="K252" s="95" t="s">
        <v>19175</v>
      </c>
      <c r="L252" s="95" t="s">
        <v>16610</v>
      </c>
      <c r="M252" s="96" t="s">
        <v>9597</v>
      </c>
      <c r="N252" s="96" t="s">
        <v>219</v>
      </c>
      <c r="O252" s="97">
        <v>40752</v>
      </c>
      <c r="P252" s="97">
        <v>40752</v>
      </c>
      <c r="Q252" s="97">
        <v>40752</v>
      </c>
      <c r="R252" s="96">
        <v>5177</v>
      </c>
      <c r="S252" s="96">
        <v>14</v>
      </c>
      <c r="T252" s="96" t="s">
        <v>19247</v>
      </c>
      <c r="U252" s="96" t="s">
        <v>20468</v>
      </c>
      <c r="V252" s="96"/>
      <c r="W252" s="96" t="s">
        <v>6892</v>
      </c>
      <c r="X252" s="96" t="s">
        <v>219</v>
      </c>
      <c r="Y252" s="95" t="s">
        <v>9889</v>
      </c>
    </row>
    <row r="253" spans="1:25" s="87" customFormat="1" x14ac:dyDescent="0.3">
      <c r="A253" s="94" t="str">
        <f t="shared" si="4"/>
        <v>bdrazic</v>
      </c>
      <c r="B253" s="95" t="s">
        <v>20469</v>
      </c>
      <c r="C253" s="96" t="s">
        <v>20470</v>
      </c>
      <c r="D253" s="96" t="s">
        <v>20471</v>
      </c>
      <c r="E253" s="96" t="s">
        <v>5630</v>
      </c>
      <c r="F253" s="95" t="s">
        <v>19181</v>
      </c>
      <c r="G253" s="96" t="s">
        <v>19030</v>
      </c>
      <c r="H253" s="96" t="s">
        <v>19172</v>
      </c>
      <c r="I253" s="96" t="s">
        <v>19173</v>
      </c>
      <c r="J253" s="95" t="s">
        <v>19189</v>
      </c>
      <c r="K253" s="95" t="s">
        <v>19345</v>
      </c>
      <c r="L253" s="95" t="s">
        <v>19837</v>
      </c>
      <c r="M253" s="96" t="s">
        <v>6275</v>
      </c>
      <c r="N253" s="96" t="s">
        <v>318</v>
      </c>
      <c r="O253" s="97">
        <v>45928</v>
      </c>
      <c r="P253" s="97">
        <v>45928</v>
      </c>
      <c r="Q253" s="97">
        <v>45928</v>
      </c>
      <c r="R253" s="96">
        <v>1</v>
      </c>
      <c r="S253" s="96">
        <v>0</v>
      </c>
      <c r="T253" s="96" t="s">
        <v>19183</v>
      </c>
      <c r="U253" s="96" t="s">
        <v>20472</v>
      </c>
      <c r="V253" s="96" t="s">
        <v>20473</v>
      </c>
      <c r="W253" s="96" t="s">
        <v>4576</v>
      </c>
      <c r="X253" s="96" t="s">
        <v>318</v>
      </c>
      <c r="Y253" s="95" t="s">
        <v>16624</v>
      </c>
    </row>
    <row r="254" spans="1:25" s="87" customFormat="1" x14ac:dyDescent="0.3">
      <c r="A254" s="94" t="str">
        <f t="shared" si="4"/>
        <v>bdunla1</v>
      </c>
      <c r="B254" s="95" t="s">
        <v>20474</v>
      </c>
      <c r="C254" s="96" t="s">
        <v>20475</v>
      </c>
      <c r="D254" s="96" t="s">
        <v>20476</v>
      </c>
      <c r="E254" s="96" t="s">
        <v>5630</v>
      </c>
      <c r="F254" s="95" t="s">
        <v>19171</v>
      </c>
      <c r="G254" s="96" t="s">
        <v>19029</v>
      </c>
      <c r="H254" s="96" t="s">
        <v>19172</v>
      </c>
      <c r="I254" s="96" t="s">
        <v>19173</v>
      </c>
      <c r="J254" s="95" t="s">
        <v>19189</v>
      </c>
      <c r="K254" s="95" t="s">
        <v>19471</v>
      </c>
      <c r="L254" s="95" t="s">
        <v>14086</v>
      </c>
      <c r="M254" s="96" t="s">
        <v>19472</v>
      </c>
      <c r="N254" s="96" t="s">
        <v>435</v>
      </c>
      <c r="O254" s="97">
        <v>39497</v>
      </c>
      <c r="P254" s="97">
        <v>44462</v>
      </c>
      <c r="Q254" s="97">
        <v>44462</v>
      </c>
      <c r="R254" s="96">
        <v>1467</v>
      </c>
      <c r="S254" s="96">
        <v>4</v>
      </c>
      <c r="T254" s="96" t="s">
        <v>19228</v>
      </c>
      <c r="U254" s="96" t="s">
        <v>20477</v>
      </c>
      <c r="V254" s="96"/>
      <c r="W254" s="96" t="s">
        <v>20478</v>
      </c>
      <c r="X254" s="96" t="s">
        <v>719</v>
      </c>
      <c r="Y254" s="95" t="s">
        <v>20479</v>
      </c>
    </row>
    <row r="255" spans="1:25" s="87" customFormat="1" x14ac:dyDescent="0.3">
      <c r="A255" s="94" t="str">
        <f t="shared" si="4"/>
        <v>BEBANK</v>
      </c>
      <c r="B255" s="95" t="s">
        <v>20480</v>
      </c>
      <c r="C255" s="96" t="s">
        <v>20481</v>
      </c>
      <c r="D255" s="96" t="s">
        <v>10980</v>
      </c>
      <c r="E255" s="96" t="s">
        <v>5630</v>
      </c>
      <c r="F255" s="95" t="s">
        <v>19480</v>
      </c>
      <c r="G255" s="96" t="s">
        <v>19040</v>
      </c>
      <c r="H255" s="96" t="s">
        <v>19172</v>
      </c>
      <c r="I255" s="96" t="s">
        <v>19173</v>
      </c>
      <c r="J255" s="95" t="s">
        <v>19189</v>
      </c>
      <c r="K255" s="95" t="s">
        <v>19190</v>
      </c>
      <c r="L255" s="95" t="s">
        <v>19252</v>
      </c>
      <c r="M255" s="96" t="s">
        <v>10322</v>
      </c>
      <c r="N255" s="96" t="s">
        <v>297</v>
      </c>
      <c r="O255" s="97">
        <v>29761</v>
      </c>
      <c r="P255" s="97">
        <v>29761</v>
      </c>
      <c r="Q255" s="97">
        <v>29761</v>
      </c>
      <c r="R255" s="96">
        <v>16168</v>
      </c>
      <c r="S255" s="96">
        <v>44</v>
      </c>
      <c r="T255" s="96" t="s">
        <v>19261</v>
      </c>
      <c r="U255" s="96" t="s">
        <v>20482</v>
      </c>
      <c r="V255" s="96"/>
      <c r="W255" s="96" t="s">
        <v>20483</v>
      </c>
      <c r="X255" s="96" t="s">
        <v>297</v>
      </c>
      <c r="Y255" s="95" t="s">
        <v>20484</v>
      </c>
    </row>
    <row r="256" spans="1:25" s="87" customFormat="1" x14ac:dyDescent="0.3">
      <c r="A256" s="94" t="str">
        <f t="shared" si="4"/>
        <v>bestrad</v>
      </c>
      <c r="B256" s="95" t="s">
        <v>20485</v>
      </c>
      <c r="C256" s="96" t="s">
        <v>20486</v>
      </c>
      <c r="D256" s="96" t="s">
        <v>20487</v>
      </c>
      <c r="E256" s="96" t="s">
        <v>5630</v>
      </c>
      <c r="F256" s="95" t="s">
        <v>19171</v>
      </c>
      <c r="G256" s="96" t="s">
        <v>19029</v>
      </c>
      <c r="H256" s="96" t="s">
        <v>19172</v>
      </c>
      <c r="I256" s="96" t="s">
        <v>19173</v>
      </c>
      <c r="J256" s="95" t="s">
        <v>19174</v>
      </c>
      <c r="K256" s="95" t="s">
        <v>19207</v>
      </c>
      <c r="L256" s="95" t="s">
        <v>19208</v>
      </c>
      <c r="M256" s="96" t="s">
        <v>10249</v>
      </c>
      <c r="N256" s="96" t="s">
        <v>219</v>
      </c>
      <c r="O256" s="97">
        <v>44770</v>
      </c>
      <c r="P256" s="97">
        <v>44770</v>
      </c>
      <c r="Q256" s="97">
        <v>44770</v>
      </c>
      <c r="R256" s="96">
        <v>1159</v>
      </c>
      <c r="S256" s="96">
        <v>3</v>
      </c>
      <c r="T256" s="96" t="s">
        <v>19228</v>
      </c>
      <c r="U256" s="96" t="s">
        <v>20488</v>
      </c>
      <c r="V256" s="96"/>
      <c r="W256" s="96" t="s">
        <v>20489</v>
      </c>
      <c r="X256" s="96" t="s">
        <v>219</v>
      </c>
      <c r="Y256" s="95" t="s">
        <v>12699</v>
      </c>
    </row>
    <row r="257" spans="1:25" s="87" customFormat="1" x14ac:dyDescent="0.3">
      <c r="A257" s="94" t="str">
        <f t="shared" si="4"/>
        <v>BESTRI</v>
      </c>
      <c r="B257" s="95" t="s">
        <v>20490</v>
      </c>
      <c r="C257" s="96" t="s">
        <v>20491</v>
      </c>
      <c r="D257" s="96" t="s">
        <v>9202</v>
      </c>
      <c r="E257" s="96" t="s">
        <v>5630</v>
      </c>
      <c r="F257" s="95" t="s">
        <v>19285</v>
      </c>
      <c r="G257" s="96" t="s">
        <v>19028</v>
      </c>
      <c r="H257" s="96" t="s">
        <v>19172</v>
      </c>
      <c r="I257" s="96" t="s">
        <v>19173</v>
      </c>
      <c r="J257" s="95" t="s">
        <v>19174</v>
      </c>
      <c r="K257" s="95" t="s">
        <v>19207</v>
      </c>
      <c r="L257" s="95" t="s">
        <v>19208</v>
      </c>
      <c r="M257" s="96" t="s">
        <v>10249</v>
      </c>
      <c r="N257" s="96" t="s">
        <v>219</v>
      </c>
      <c r="O257" s="97">
        <v>36907</v>
      </c>
      <c r="P257" s="97">
        <v>36907</v>
      </c>
      <c r="Q257" s="97">
        <v>36907</v>
      </c>
      <c r="R257" s="96">
        <v>9022</v>
      </c>
      <c r="S257" s="96">
        <v>24</v>
      </c>
      <c r="T257" s="96" t="s">
        <v>19261</v>
      </c>
      <c r="U257" s="96" t="s">
        <v>20492</v>
      </c>
      <c r="V257" s="96"/>
      <c r="W257" s="96" t="s">
        <v>5416</v>
      </c>
      <c r="X257" s="96" t="s">
        <v>219</v>
      </c>
      <c r="Y257" s="95" t="s">
        <v>18814</v>
      </c>
    </row>
    <row r="258" spans="1:25" s="87" customFormat="1" x14ac:dyDescent="0.3">
      <c r="A258" s="94" t="str">
        <f t="shared" si="4"/>
        <v>bexcond</v>
      </c>
      <c r="B258" s="95" t="s">
        <v>20493</v>
      </c>
      <c r="C258" s="96" t="s">
        <v>20494</v>
      </c>
      <c r="D258" s="96" t="s">
        <v>20495</v>
      </c>
      <c r="E258" s="96" t="s">
        <v>5630</v>
      </c>
      <c r="F258" s="95" t="s">
        <v>19285</v>
      </c>
      <c r="G258" s="96" t="s">
        <v>19028</v>
      </c>
      <c r="H258" s="96" t="s">
        <v>19172</v>
      </c>
      <c r="I258" s="96" t="s">
        <v>19173</v>
      </c>
      <c r="J258" s="95" t="s">
        <v>19174</v>
      </c>
      <c r="K258" s="95" t="s">
        <v>19175</v>
      </c>
      <c r="L258" s="95" t="s">
        <v>16610</v>
      </c>
      <c r="M258" s="96" t="s">
        <v>9597</v>
      </c>
      <c r="N258" s="96" t="s">
        <v>219</v>
      </c>
      <c r="O258" s="97">
        <v>41620</v>
      </c>
      <c r="P258" s="97">
        <v>41620</v>
      </c>
      <c r="Q258" s="97">
        <v>41620</v>
      </c>
      <c r="R258" s="96">
        <v>4309</v>
      </c>
      <c r="S258" s="96">
        <v>11</v>
      </c>
      <c r="T258" s="96" t="s">
        <v>19247</v>
      </c>
      <c r="U258" s="96" t="s">
        <v>20496</v>
      </c>
      <c r="V258" s="96"/>
      <c r="W258" s="96" t="s">
        <v>10994</v>
      </c>
      <c r="X258" s="96" t="s">
        <v>219</v>
      </c>
      <c r="Y258" s="95" t="s">
        <v>14192</v>
      </c>
    </row>
    <row r="259" spans="1:25" s="87" customFormat="1" x14ac:dyDescent="0.3">
      <c r="A259" s="94" t="str">
        <f t="shared" ref="A259:A322" si="5">TRIM(D259)</f>
        <v>bfarias</v>
      </c>
      <c r="B259" s="95" t="s">
        <v>20497</v>
      </c>
      <c r="C259" s="96" t="s">
        <v>20498</v>
      </c>
      <c r="D259" s="96" t="s">
        <v>20499</v>
      </c>
      <c r="E259" s="96" t="s">
        <v>5630</v>
      </c>
      <c r="F259" s="95" t="s">
        <v>19171</v>
      </c>
      <c r="G259" s="96" t="s">
        <v>19029</v>
      </c>
      <c r="H259" s="96" t="s">
        <v>19172</v>
      </c>
      <c r="I259" s="96" t="s">
        <v>19173</v>
      </c>
      <c r="J259" s="95" t="s">
        <v>19174</v>
      </c>
      <c r="K259" s="95" t="s">
        <v>19309</v>
      </c>
      <c r="L259" s="95" t="s">
        <v>19513</v>
      </c>
      <c r="M259" s="96" t="s">
        <v>6528</v>
      </c>
      <c r="N259" s="96" t="s">
        <v>219</v>
      </c>
      <c r="O259" s="97">
        <v>44756</v>
      </c>
      <c r="P259" s="97">
        <v>44756</v>
      </c>
      <c r="Q259" s="97">
        <v>44756</v>
      </c>
      <c r="R259" s="96">
        <v>1173</v>
      </c>
      <c r="S259" s="96">
        <v>3</v>
      </c>
      <c r="T259" s="96" t="s">
        <v>19228</v>
      </c>
      <c r="U259" s="96" t="s">
        <v>20500</v>
      </c>
      <c r="V259" s="96"/>
      <c r="W259" s="96" t="s">
        <v>4440</v>
      </c>
      <c r="X259" s="96" t="s">
        <v>219</v>
      </c>
      <c r="Y259" s="95" t="s">
        <v>6694</v>
      </c>
    </row>
    <row r="260" spans="1:25" s="87" customFormat="1" x14ac:dyDescent="0.3">
      <c r="A260" s="94" t="str">
        <f t="shared" si="5"/>
        <v>bfarrel</v>
      </c>
      <c r="B260" s="95" t="s">
        <v>20501</v>
      </c>
      <c r="C260" s="96" t="s">
        <v>20502</v>
      </c>
      <c r="D260" s="96" t="s">
        <v>20503</v>
      </c>
      <c r="E260" s="96" t="s">
        <v>5630</v>
      </c>
      <c r="F260" s="95" t="s">
        <v>19171</v>
      </c>
      <c r="G260" s="96" t="s">
        <v>19029</v>
      </c>
      <c r="H260" s="96" t="s">
        <v>19172</v>
      </c>
      <c r="I260" s="96" t="s">
        <v>19173</v>
      </c>
      <c r="J260" s="95" t="s">
        <v>19189</v>
      </c>
      <c r="K260" s="95" t="s">
        <v>19345</v>
      </c>
      <c r="L260" s="95" t="s">
        <v>19837</v>
      </c>
      <c r="M260" s="96" t="s">
        <v>6275</v>
      </c>
      <c r="N260" s="96" t="s">
        <v>318</v>
      </c>
      <c r="O260" s="97">
        <v>45620</v>
      </c>
      <c r="P260" s="97">
        <v>45620</v>
      </c>
      <c r="Q260" s="97">
        <v>45620</v>
      </c>
      <c r="R260" s="96">
        <v>309</v>
      </c>
      <c r="S260" s="96">
        <v>0</v>
      </c>
      <c r="T260" s="96" t="s">
        <v>19176</v>
      </c>
      <c r="U260" s="96" t="s">
        <v>20504</v>
      </c>
      <c r="V260" s="96"/>
      <c r="W260" s="96" t="s">
        <v>20505</v>
      </c>
      <c r="X260" s="96" t="s">
        <v>318</v>
      </c>
      <c r="Y260" s="95" t="s">
        <v>6587</v>
      </c>
    </row>
    <row r="261" spans="1:25" s="87" customFormat="1" x14ac:dyDescent="0.3">
      <c r="A261" s="94" t="str">
        <f t="shared" si="5"/>
        <v>bfergu0</v>
      </c>
      <c r="B261" s="95" t="s">
        <v>20506</v>
      </c>
      <c r="C261" s="96" t="s">
        <v>20507</v>
      </c>
      <c r="D261" s="95" t="s">
        <v>20508</v>
      </c>
      <c r="E261" s="96"/>
      <c r="F261" s="96"/>
      <c r="G261" s="96"/>
      <c r="H261" s="96"/>
      <c r="I261" s="96"/>
      <c r="J261" s="96"/>
      <c r="K261" s="96" t="s">
        <v>19374</v>
      </c>
      <c r="L261" s="96"/>
      <c r="M261" s="96"/>
      <c r="N261" s="96"/>
      <c r="O261" s="97">
        <v>45956</v>
      </c>
      <c r="P261" s="96">
        <v>45956</v>
      </c>
      <c r="Q261" s="97">
        <v>45956</v>
      </c>
      <c r="R261" s="96"/>
      <c r="S261" s="96"/>
      <c r="T261" s="96"/>
      <c r="U261" s="95" t="s">
        <v>14982</v>
      </c>
      <c r="V261" s="96"/>
      <c r="W261" s="96" t="s">
        <v>1946</v>
      </c>
      <c r="X261" s="96" t="s">
        <v>268</v>
      </c>
      <c r="Y261" s="95" t="s">
        <v>14983</v>
      </c>
    </row>
    <row r="262" spans="1:25" s="87" customFormat="1" x14ac:dyDescent="0.3">
      <c r="A262" s="94" t="str">
        <f t="shared" si="5"/>
        <v>bfergus</v>
      </c>
      <c r="B262" s="95" t="s">
        <v>20509</v>
      </c>
      <c r="C262" s="96" t="s">
        <v>20507</v>
      </c>
      <c r="D262" s="96" t="s">
        <v>20510</v>
      </c>
      <c r="E262" s="96" t="s">
        <v>19170</v>
      </c>
      <c r="F262" s="95" t="s">
        <v>20370</v>
      </c>
      <c r="G262" s="96" t="s">
        <v>20371</v>
      </c>
      <c r="H262" s="96" t="s">
        <v>19172</v>
      </c>
      <c r="I262" s="96" t="s">
        <v>19173</v>
      </c>
      <c r="J262" s="95" t="s">
        <v>19174</v>
      </c>
      <c r="K262" s="95" t="s">
        <v>19245</v>
      </c>
      <c r="L262" s="95" t="s">
        <v>19318</v>
      </c>
      <c r="M262" s="96" t="s">
        <v>19319</v>
      </c>
      <c r="N262" s="96" t="s">
        <v>1675</v>
      </c>
      <c r="O262" s="97">
        <v>45277</v>
      </c>
      <c r="P262" s="97">
        <v>45277</v>
      </c>
      <c r="Q262" s="97">
        <v>45277</v>
      </c>
      <c r="R262" s="96">
        <v>652</v>
      </c>
      <c r="S262" s="96">
        <v>1</v>
      </c>
      <c r="T262" s="96" t="s">
        <v>19209</v>
      </c>
      <c r="U262" s="96" t="s">
        <v>20511</v>
      </c>
      <c r="V262" s="96" t="s">
        <v>20512</v>
      </c>
      <c r="W262" s="96" t="s">
        <v>20513</v>
      </c>
      <c r="X262" s="96" t="s">
        <v>1675</v>
      </c>
      <c r="Y262" s="95" t="s">
        <v>20514</v>
      </c>
    </row>
    <row r="263" spans="1:25" s="87" customFormat="1" x14ac:dyDescent="0.3">
      <c r="A263" s="94" t="str">
        <f t="shared" si="5"/>
        <v>bflore2</v>
      </c>
      <c r="B263" s="95" t="s">
        <v>20515</v>
      </c>
      <c r="C263" s="96" t="s">
        <v>20516</v>
      </c>
      <c r="D263" s="96" t="s">
        <v>20517</v>
      </c>
      <c r="E263" s="96" t="s">
        <v>5630</v>
      </c>
      <c r="F263" s="95" t="s">
        <v>19215</v>
      </c>
      <c r="G263" s="96" t="s">
        <v>19033</v>
      </c>
      <c r="H263" s="96" t="s">
        <v>19172</v>
      </c>
      <c r="I263" s="96" t="s">
        <v>19173</v>
      </c>
      <c r="J263" s="95" t="s">
        <v>19174</v>
      </c>
      <c r="K263" s="95" t="s">
        <v>19401</v>
      </c>
      <c r="L263" s="95" t="s">
        <v>20201</v>
      </c>
      <c r="M263" s="96" t="s">
        <v>17220</v>
      </c>
      <c r="N263" s="96" t="s">
        <v>297</v>
      </c>
      <c r="O263" s="97">
        <v>41855</v>
      </c>
      <c r="P263" s="97">
        <v>41855</v>
      </c>
      <c r="Q263" s="97">
        <v>41855</v>
      </c>
      <c r="R263" s="96">
        <v>4074</v>
      </c>
      <c r="S263" s="96">
        <v>11</v>
      </c>
      <c r="T263" s="96" t="s">
        <v>19247</v>
      </c>
      <c r="U263" s="96" t="s">
        <v>3786</v>
      </c>
      <c r="V263" s="96"/>
      <c r="W263" s="96" t="s">
        <v>15781</v>
      </c>
      <c r="X263" s="96" t="s">
        <v>287</v>
      </c>
      <c r="Y263" s="95" t="s">
        <v>15782</v>
      </c>
    </row>
    <row r="264" spans="1:25" s="87" customFormat="1" x14ac:dyDescent="0.3">
      <c r="A264" s="94" t="str">
        <f t="shared" si="5"/>
        <v>bfolks</v>
      </c>
      <c r="B264" s="95" t="s">
        <v>20518</v>
      </c>
      <c r="C264" s="96" t="s">
        <v>20519</v>
      </c>
      <c r="D264" s="96" t="s">
        <v>20520</v>
      </c>
      <c r="E264" s="96" t="s">
        <v>5630</v>
      </c>
      <c r="F264" s="95" t="s">
        <v>19181</v>
      </c>
      <c r="G264" s="96" t="s">
        <v>19030</v>
      </c>
      <c r="H264" s="96" t="s">
        <v>19172</v>
      </c>
      <c r="I264" s="96" t="s">
        <v>19173</v>
      </c>
      <c r="J264" s="95" t="s">
        <v>19189</v>
      </c>
      <c r="K264" s="95" t="s">
        <v>19294</v>
      </c>
      <c r="L264" s="95" t="s">
        <v>19295</v>
      </c>
      <c r="M264" s="96" t="s">
        <v>19296</v>
      </c>
      <c r="N264" s="96" t="s">
        <v>541</v>
      </c>
      <c r="O264" s="97">
        <v>35368</v>
      </c>
      <c r="P264" s="97">
        <v>42450</v>
      </c>
      <c r="Q264" s="97">
        <v>42450</v>
      </c>
      <c r="R264" s="96">
        <v>3479</v>
      </c>
      <c r="S264" s="96">
        <v>9</v>
      </c>
      <c r="T264" s="96" t="s">
        <v>19247</v>
      </c>
      <c r="U264" s="96" t="s">
        <v>18449</v>
      </c>
      <c r="V264" s="96"/>
      <c r="W264" s="96" t="s">
        <v>18450</v>
      </c>
      <c r="X264" s="96" t="s">
        <v>619</v>
      </c>
      <c r="Y264" s="95" t="s">
        <v>18451</v>
      </c>
    </row>
    <row r="265" spans="1:25" s="87" customFormat="1" x14ac:dyDescent="0.3">
      <c r="A265" s="94" t="str">
        <f t="shared" si="5"/>
        <v>bfullen</v>
      </c>
      <c r="B265" s="95" t="s">
        <v>20521</v>
      </c>
      <c r="C265" s="96" t="s">
        <v>20522</v>
      </c>
      <c r="D265" s="96" t="s">
        <v>20523</v>
      </c>
      <c r="E265" s="96" t="s">
        <v>5630</v>
      </c>
      <c r="F265" s="95" t="s">
        <v>19171</v>
      </c>
      <c r="G265" s="96" t="s">
        <v>19029</v>
      </c>
      <c r="H265" s="96" t="s">
        <v>19172</v>
      </c>
      <c r="I265" s="96" t="s">
        <v>19173</v>
      </c>
      <c r="J265" s="95" t="s">
        <v>19189</v>
      </c>
      <c r="K265" s="95" t="s">
        <v>19333</v>
      </c>
      <c r="L265" s="95" t="s">
        <v>19467</v>
      </c>
      <c r="M265" s="96" t="s">
        <v>9084</v>
      </c>
      <c r="N265" s="96" t="s">
        <v>260</v>
      </c>
      <c r="O265" s="97">
        <v>45760</v>
      </c>
      <c r="P265" s="97">
        <v>45760</v>
      </c>
      <c r="Q265" s="97">
        <v>45760</v>
      </c>
      <c r="R265" s="96">
        <v>169</v>
      </c>
      <c r="S265" s="96">
        <v>0</v>
      </c>
      <c r="T265" s="96" t="s">
        <v>19193</v>
      </c>
      <c r="U265" s="96" t="s">
        <v>20524</v>
      </c>
      <c r="V265" s="96"/>
      <c r="W265" s="96" t="s">
        <v>20525</v>
      </c>
      <c r="X265" s="96" t="s">
        <v>260</v>
      </c>
      <c r="Y265" s="95" t="s">
        <v>20526</v>
      </c>
    </row>
    <row r="266" spans="1:25" s="87" customFormat="1" x14ac:dyDescent="0.3">
      <c r="A266" s="94" t="str">
        <f t="shared" si="5"/>
        <v>BGAMBRE</v>
      </c>
      <c r="B266" s="95" t="s">
        <v>20527</v>
      </c>
      <c r="C266" s="96" t="s">
        <v>20528</v>
      </c>
      <c r="D266" s="96" t="s">
        <v>6367</v>
      </c>
      <c r="E266" s="96" t="s">
        <v>5630</v>
      </c>
      <c r="F266" s="95" t="s">
        <v>19285</v>
      </c>
      <c r="G266" s="96" t="s">
        <v>19028</v>
      </c>
      <c r="H266" s="96" t="s">
        <v>19172</v>
      </c>
      <c r="I266" s="96" t="s">
        <v>19173</v>
      </c>
      <c r="J266" s="95" t="s">
        <v>19174</v>
      </c>
      <c r="K266" s="95" t="s">
        <v>19401</v>
      </c>
      <c r="L266" s="95" t="s">
        <v>19764</v>
      </c>
      <c r="M266" s="96" t="s">
        <v>8645</v>
      </c>
      <c r="N266" s="96" t="s">
        <v>407</v>
      </c>
      <c r="O266" s="97">
        <v>31593</v>
      </c>
      <c r="P266" s="97">
        <v>31593</v>
      </c>
      <c r="Q266" s="97">
        <v>31593</v>
      </c>
      <c r="R266" s="96">
        <v>14336</v>
      </c>
      <c r="S266" s="96">
        <v>39</v>
      </c>
      <c r="T266" s="96" t="s">
        <v>19261</v>
      </c>
      <c r="U266" s="96" t="s">
        <v>6370</v>
      </c>
      <c r="V266" s="96"/>
      <c r="W266" s="96" t="s">
        <v>1487</v>
      </c>
      <c r="X266" s="96" t="s">
        <v>477</v>
      </c>
      <c r="Y266" s="95" t="s">
        <v>6372</v>
      </c>
    </row>
    <row r="267" spans="1:25" s="87" customFormat="1" x14ac:dyDescent="0.3">
      <c r="A267" s="94" t="str">
        <f t="shared" si="5"/>
        <v>BGARDNE</v>
      </c>
      <c r="B267" s="95" t="s">
        <v>20529</v>
      </c>
      <c r="C267" s="96" t="s">
        <v>20530</v>
      </c>
      <c r="D267" s="96" t="s">
        <v>20531</v>
      </c>
      <c r="E267" s="96" t="s">
        <v>19170</v>
      </c>
      <c r="F267" s="95" t="s">
        <v>19171</v>
      </c>
      <c r="G267" s="96" t="s">
        <v>19029</v>
      </c>
      <c r="H267" s="96" t="s">
        <v>19172</v>
      </c>
      <c r="I267" s="96" t="s">
        <v>19173</v>
      </c>
      <c r="J267" s="95" t="s">
        <v>19189</v>
      </c>
      <c r="K267" s="95" t="s">
        <v>19471</v>
      </c>
      <c r="L267" s="95" t="s">
        <v>14086</v>
      </c>
      <c r="M267" s="96" t="s">
        <v>19472</v>
      </c>
      <c r="N267" s="96" t="s">
        <v>435</v>
      </c>
      <c r="O267" s="97">
        <v>35275</v>
      </c>
      <c r="P267" s="97">
        <v>35275</v>
      </c>
      <c r="Q267" s="97">
        <v>35275</v>
      </c>
      <c r="R267" s="96">
        <v>10654</v>
      </c>
      <c r="S267" s="96">
        <v>29</v>
      </c>
      <c r="T267" s="96" t="s">
        <v>19261</v>
      </c>
      <c r="U267" s="96" t="s">
        <v>20532</v>
      </c>
      <c r="V267" s="96"/>
      <c r="W267" s="96" t="s">
        <v>20533</v>
      </c>
      <c r="X267" s="96" t="s">
        <v>435</v>
      </c>
      <c r="Y267" s="95" t="s">
        <v>20534</v>
      </c>
    </row>
    <row r="268" spans="1:25" s="87" customFormat="1" x14ac:dyDescent="0.3">
      <c r="A268" s="94" t="str">
        <f t="shared" si="5"/>
        <v>bgatso1</v>
      </c>
      <c r="B268" s="95" t="s">
        <v>20535</v>
      </c>
      <c r="C268" s="96" t="s">
        <v>20536</v>
      </c>
      <c r="D268" s="96" t="s">
        <v>20537</v>
      </c>
      <c r="E268" s="96" t="s">
        <v>5630</v>
      </c>
      <c r="F268" s="95" t="s">
        <v>19480</v>
      </c>
      <c r="G268" s="96" t="s">
        <v>19040</v>
      </c>
      <c r="H268" s="96" t="s">
        <v>19172</v>
      </c>
      <c r="I268" s="96" t="s">
        <v>19173</v>
      </c>
      <c r="J268" s="95" t="s">
        <v>19174</v>
      </c>
      <c r="K268" s="95" t="s">
        <v>19401</v>
      </c>
      <c r="L268" s="95" t="s">
        <v>19764</v>
      </c>
      <c r="M268" s="96" t="s">
        <v>8645</v>
      </c>
      <c r="N268" s="96" t="s">
        <v>407</v>
      </c>
      <c r="O268" s="97">
        <v>42499</v>
      </c>
      <c r="P268" s="97">
        <v>42499</v>
      </c>
      <c r="Q268" s="97">
        <v>42499</v>
      </c>
      <c r="R268" s="96">
        <v>3430</v>
      </c>
      <c r="S268" s="96">
        <v>9</v>
      </c>
      <c r="T268" s="96" t="s">
        <v>19247</v>
      </c>
      <c r="U268" s="96" t="s">
        <v>20538</v>
      </c>
      <c r="V268" s="96"/>
      <c r="W268" s="96" t="s">
        <v>4678</v>
      </c>
      <c r="X268" s="96" t="s">
        <v>279</v>
      </c>
      <c r="Y268" s="95" t="s">
        <v>7858</v>
      </c>
    </row>
    <row r="269" spans="1:25" s="87" customFormat="1" x14ac:dyDescent="0.3">
      <c r="A269" s="94" t="str">
        <f t="shared" si="5"/>
        <v>bgebber</v>
      </c>
      <c r="B269" s="95" t="s">
        <v>20539</v>
      </c>
      <c r="C269" s="96" t="s">
        <v>20540</v>
      </c>
      <c r="D269" s="96" t="s">
        <v>20541</v>
      </c>
      <c r="E269" s="96" t="s">
        <v>5630</v>
      </c>
      <c r="F269" s="95" t="s">
        <v>19181</v>
      </c>
      <c r="G269" s="96" t="s">
        <v>19030</v>
      </c>
      <c r="H269" s="96" t="s">
        <v>19172</v>
      </c>
      <c r="I269" s="96" t="s">
        <v>19173</v>
      </c>
      <c r="J269" s="95" t="s">
        <v>19174</v>
      </c>
      <c r="K269" s="95" t="s">
        <v>19431</v>
      </c>
      <c r="L269" s="95" t="s">
        <v>19432</v>
      </c>
      <c r="M269" s="96" t="s">
        <v>6264</v>
      </c>
      <c r="N269" s="96" t="s">
        <v>279</v>
      </c>
      <c r="O269" s="97">
        <v>45900</v>
      </c>
      <c r="P269" s="97">
        <v>45900</v>
      </c>
      <c r="Q269" s="97">
        <v>45900</v>
      </c>
      <c r="R269" s="96">
        <v>29</v>
      </c>
      <c r="S269" s="96">
        <v>0</v>
      </c>
      <c r="T269" s="96" t="s">
        <v>19183</v>
      </c>
      <c r="U269" s="96" t="s">
        <v>20542</v>
      </c>
      <c r="V269" s="96"/>
      <c r="W269" s="96" t="s">
        <v>4471</v>
      </c>
      <c r="X269" s="96" t="s">
        <v>279</v>
      </c>
      <c r="Y269" s="95" t="s">
        <v>16593</v>
      </c>
    </row>
    <row r="270" spans="1:25" s="87" customFormat="1" x14ac:dyDescent="0.3">
      <c r="A270" s="94" t="str">
        <f t="shared" si="5"/>
        <v>bgibson</v>
      </c>
      <c r="B270" s="95" t="s">
        <v>20543</v>
      </c>
      <c r="C270" s="96" t="s">
        <v>20544</v>
      </c>
      <c r="D270" s="96" t="s">
        <v>20545</v>
      </c>
      <c r="E270" s="96" t="s">
        <v>19036</v>
      </c>
      <c r="F270" s="95" t="s">
        <v>19215</v>
      </c>
      <c r="G270" s="96" t="s">
        <v>19033</v>
      </c>
      <c r="H270" s="96" t="s">
        <v>19172</v>
      </c>
      <c r="I270" s="96" t="s">
        <v>19173</v>
      </c>
      <c r="J270" s="95" t="s">
        <v>19174</v>
      </c>
      <c r="K270" s="95" t="s">
        <v>19258</v>
      </c>
      <c r="L270" s="95" t="s">
        <v>19259</v>
      </c>
      <c r="M270" s="96" t="s">
        <v>19260</v>
      </c>
      <c r="N270" s="96" t="s">
        <v>279</v>
      </c>
      <c r="O270" s="97">
        <v>45858</v>
      </c>
      <c r="P270" s="97">
        <v>45858</v>
      </c>
      <c r="Q270" s="97">
        <v>45858</v>
      </c>
      <c r="R270" s="96">
        <v>71</v>
      </c>
      <c r="S270" s="96">
        <v>0</v>
      </c>
      <c r="T270" s="96" t="s">
        <v>19219</v>
      </c>
      <c r="U270" s="96" t="s">
        <v>20546</v>
      </c>
      <c r="V270" s="96" t="s">
        <v>20547</v>
      </c>
      <c r="W270" s="96" t="s">
        <v>1001</v>
      </c>
      <c r="X270" s="96" t="s">
        <v>279</v>
      </c>
      <c r="Y270" s="95" t="s">
        <v>20548</v>
      </c>
    </row>
    <row r="271" spans="1:25" s="87" customFormat="1" x14ac:dyDescent="0.3">
      <c r="A271" s="94" t="str">
        <f t="shared" si="5"/>
        <v>bgrahne</v>
      </c>
      <c r="B271" s="95" t="s">
        <v>20549</v>
      </c>
      <c r="C271" s="96" t="s">
        <v>20550</v>
      </c>
      <c r="D271" s="96" t="s">
        <v>20551</v>
      </c>
      <c r="E271" s="96" t="s">
        <v>19170</v>
      </c>
      <c r="F271" s="95" t="s">
        <v>19181</v>
      </c>
      <c r="G271" s="96" t="s">
        <v>19030</v>
      </c>
      <c r="H271" s="96" t="s">
        <v>19172</v>
      </c>
      <c r="I271" s="96" t="s">
        <v>19173</v>
      </c>
      <c r="J271" s="95" t="s">
        <v>19174</v>
      </c>
      <c r="K271" s="95" t="s">
        <v>19802</v>
      </c>
      <c r="L271" s="95" t="s">
        <v>19803</v>
      </c>
      <c r="M271" s="96" t="s">
        <v>19804</v>
      </c>
      <c r="N271" s="96" t="s">
        <v>549</v>
      </c>
      <c r="O271" s="97">
        <v>45718</v>
      </c>
      <c r="P271" s="97">
        <v>45718</v>
      </c>
      <c r="Q271" s="97">
        <v>45718</v>
      </c>
      <c r="R271" s="96">
        <v>211</v>
      </c>
      <c r="S271" s="96">
        <v>0</v>
      </c>
      <c r="T271" s="96" t="s">
        <v>19176</v>
      </c>
      <c r="U271" s="96" t="s">
        <v>20552</v>
      </c>
      <c r="V271" s="96"/>
      <c r="W271" s="96" t="s">
        <v>13057</v>
      </c>
      <c r="X271" s="96" t="s">
        <v>549</v>
      </c>
      <c r="Y271" s="95" t="s">
        <v>20553</v>
      </c>
    </row>
    <row r="272" spans="1:25" s="87" customFormat="1" x14ac:dyDescent="0.3">
      <c r="A272" s="94" t="str">
        <f t="shared" si="5"/>
        <v>bgrubbj</v>
      </c>
      <c r="B272" s="95" t="s">
        <v>20554</v>
      </c>
      <c r="C272" s="96" t="s">
        <v>20555</v>
      </c>
      <c r="D272" s="96" t="s">
        <v>20556</v>
      </c>
      <c r="E272" s="96" t="s">
        <v>19036</v>
      </c>
      <c r="F272" s="95" t="s">
        <v>19215</v>
      </c>
      <c r="G272" s="96" t="s">
        <v>19033</v>
      </c>
      <c r="H272" s="96" t="s">
        <v>19172</v>
      </c>
      <c r="I272" s="96" t="s">
        <v>19173</v>
      </c>
      <c r="J272" s="95" t="s">
        <v>19189</v>
      </c>
      <c r="K272" s="95" t="s">
        <v>19333</v>
      </c>
      <c r="L272" s="95" t="s">
        <v>19467</v>
      </c>
      <c r="M272" s="96" t="s">
        <v>9084</v>
      </c>
      <c r="N272" s="96" t="s">
        <v>260</v>
      </c>
      <c r="O272" s="97">
        <v>45354</v>
      </c>
      <c r="P272" s="97">
        <v>45354</v>
      </c>
      <c r="Q272" s="97">
        <v>45354</v>
      </c>
      <c r="R272" s="96">
        <v>575</v>
      </c>
      <c r="S272" s="96">
        <v>1</v>
      </c>
      <c r="T272" s="96" t="s">
        <v>19209</v>
      </c>
      <c r="U272" s="96" t="s">
        <v>20557</v>
      </c>
      <c r="V272" s="96"/>
      <c r="W272" s="96" t="s">
        <v>1436</v>
      </c>
      <c r="X272" s="96" t="s">
        <v>260</v>
      </c>
      <c r="Y272" s="95" t="s">
        <v>20558</v>
      </c>
    </row>
    <row r="273" spans="1:25" s="87" customFormat="1" x14ac:dyDescent="0.3">
      <c r="A273" s="94" t="str">
        <f t="shared" si="5"/>
        <v>bguarig</v>
      </c>
      <c r="B273" s="95" t="s">
        <v>20559</v>
      </c>
      <c r="C273" s="96" t="s">
        <v>20560</v>
      </c>
      <c r="D273" s="96" t="s">
        <v>20561</v>
      </c>
      <c r="E273" s="96" t="s">
        <v>19170</v>
      </c>
      <c r="F273" s="95" t="s">
        <v>19171</v>
      </c>
      <c r="G273" s="96" t="s">
        <v>19029</v>
      </c>
      <c r="H273" s="96" t="s">
        <v>19172</v>
      </c>
      <c r="I273" s="96" t="s">
        <v>19173</v>
      </c>
      <c r="J273" s="95" t="s">
        <v>19189</v>
      </c>
      <c r="K273" s="95" t="s">
        <v>19345</v>
      </c>
      <c r="L273" s="95" t="s">
        <v>19837</v>
      </c>
      <c r="M273" s="96" t="s">
        <v>6275</v>
      </c>
      <c r="N273" s="96" t="s">
        <v>318</v>
      </c>
      <c r="O273" s="97">
        <v>45732</v>
      </c>
      <c r="P273" s="97">
        <v>45732</v>
      </c>
      <c r="Q273" s="97">
        <v>45732</v>
      </c>
      <c r="R273" s="96">
        <v>197</v>
      </c>
      <c r="S273" s="96">
        <v>0</v>
      </c>
      <c r="T273" s="96" t="s">
        <v>19176</v>
      </c>
      <c r="U273" s="96" t="s">
        <v>20562</v>
      </c>
      <c r="V273" s="96"/>
      <c r="W273" s="96" t="s">
        <v>20563</v>
      </c>
      <c r="X273" s="96" t="s">
        <v>318</v>
      </c>
      <c r="Y273" s="95" t="s">
        <v>20564</v>
      </c>
    </row>
    <row r="274" spans="1:25" s="87" customFormat="1" x14ac:dyDescent="0.3">
      <c r="A274" s="94" t="str">
        <f t="shared" si="5"/>
        <v>bguzman</v>
      </c>
      <c r="B274" s="95" t="s">
        <v>20565</v>
      </c>
      <c r="C274" s="96" t="s">
        <v>20566</v>
      </c>
      <c r="D274" s="96" t="s">
        <v>20567</v>
      </c>
      <c r="E274" s="96" t="s">
        <v>5630</v>
      </c>
      <c r="F274" s="95" t="s">
        <v>19171</v>
      </c>
      <c r="G274" s="96" t="s">
        <v>19029</v>
      </c>
      <c r="H274" s="96" t="s">
        <v>19172</v>
      </c>
      <c r="I274" s="96" t="s">
        <v>19173</v>
      </c>
      <c r="J274" s="95" t="s">
        <v>19189</v>
      </c>
      <c r="K274" s="95" t="s">
        <v>19190</v>
      </c>
      <c r="L274" s="95" t="s">
        <v>19191</v>
      </c>
      <c r="M274" s="96" t="s">
        <v>19192</v>
      </c>
      <c r="N274" s="96" t="s">
        <v>297</v>
      </c>
      <c r="O274" s="97">
        <v>45851</v>
      </c>
      <c r="P274" s="97">
        <v>45851</v>
      </c>
      <c r="Q274" s="97">
        <v>45851</v>
      </c>
      <c r="R274" s="96">
        <v>78</v>
      </c>
      <c r="S274" s="96">
        <v>0</v>
      </c>
      <c r="T274" s="96" t="s">
        <v>19219</v>
      </c>
      <c r="U274" s="96" t="s">
        <v>20568</v>
      </c>
      <c r="V274" s="96" t="s">
        <v>20569</v>
      </c>
      <c r="W274" s="96" t="s">
        <v>15045</v>
      </c>
      <c r="X274" s="96" t="s">
        <v>297</v>
      </c>
      <c r="Y274" s="95" t="s">
        <v>6663</v>
      </c>
    </row>
    <row r="275" spans="1:25" s="87" customFormat="1" x14ac:dyDescent="0.3">
      <c r="A275" s="94" t="str">
        <f t="shared" si="5"/>
        <v>bhagedo</v>
      </c>
      <c r="B275" s="95" t="s">
        <v>20570</v>
      </c>
      <c r="C275" s="96" t="s">
        <v>20571</v>
      </c>
      <c r="D275" s="96" t="s">
        <v>20572</v>
      </c>
      <c r="E275" s="96" t="s">
        <v>5630</v>
      </c>
      <c r="F275" s="95" t="s">
        <v>19171</v>
      </c>
      <c r="G275" s="96" t="s">
        <v>19029</v>
      </c>
      <c r="H275" s="96" t="s">
        <v>19172</v>
      </c>
      <c r="I275" s="96" t="s">
        <v>19173</v>
      </c>
      <c r="J275" s="95" t="s">
        <v>19174</v>
      </c>
      <c r="K275" s="95" t="s">
        <v>19245</v>
      </c>
      <c r="L275" s="95" t="s">
        <v>20002</v>
      </c>
      <c r="M275" s="96" t="s">
        <v>19319</v>
      </c>
      <c r="N275" s="96" t="s">
        <v>1675</v>
      </c>
      <c r="O275" s="97">
        <v>41491</v>
      </c>
      <c r="P275" s="97">
        <v>41491</v>
      </c>
      <c r="Q275" s="97">
        <v>41491</v>
      </c>
      <c r="R275" s="96">
        <v>4438</v>
      </c>
      <c r="S275" s="96">
        <v>12</v>
      </c>
      <c r="T275" s="96" t="s">
        <v>19247</v>
      </c>
      <c r="U275" s="96" t="s">
        <v>20573</v>
      </c>
      <c r="V275" s="96"/>
      <c r="W275" s="96" t="s">
        <v>13936</v>
      </c>
      <c r="X275" s="96" t="s">
        <v>1675</v>
      </c>
      <c r="Y275" s="95" t="s">
        <v>18039</v>
      </c>
    </row>
    <row r="276" spans="1:25" s="87" customFormat="1" x14ac:dyDescent="0.3">
      <c r="A276" s="94" t="str">
        <f t="shared" si="5"/>
        <v>bhagger</v>
      </c>
      <c r="B276" s="95" t="s">
        <v>20574</v>
      </c>
      <c r="C276" s="96" t="s">
        <v>20575</v>
      </c>
      <c r="D276" s="96" t="s">
        <v>20576</v>
      </c>
      <c r="E276" s="96" t="s">
        <v>5630</v>
      </c>
      <c r="F276" s="95" t="s">
        <v>19215</v>
      </c>
      <c r="G276" s="96" t="s">
        <v>19033</v>
      </c>
      <c r="H276" s="96" t="s">
        <v>19172</v>
      </c>
      <c r="I276" s="96" t="s">
        <v>19173</v>
      </c>
      <c r="J276" s="95" t="s">
        <v>19174</v>
      </c>
      <c r="K276" s="95" t="s">
        <v>19522</v>
      </c>
      <c r="L276" s="95" t="s">
        <v>19523</v>
      </c>
      <c r="M276" s="96" t="s">
        <v>7156</v>
      </c>
      <c r="N276" s="96" t="s">
        <v>773</v>
      </c>
      <c r="O276" s="97">
        <v>44300</v>
      </c>
      <c r="P276" s="97">
        <v>44300</v>
      </c>
      <c r="Q276" s="97">
        <v>44300</v>
      </c>
      <c r="R276" s="96">
        <v>1629</v>
      </c>
      <c r="S276" s="96">
        <v>4</v>
      </c>
      <c r="T276" s="96" t="s">
        <v>19228</v>
      </c>
      <c r="U276" s="96" t="s">
        <v>20577</v>
      </c>
      <c r="V276" s="96"/>
      <c r="W276" s="96" t="s">
        <v>20578</v>
      </c>
      <c r="X276" s="96" t="s">
        <v>1502</v>
      </c>
      <c r="Y276" s="95" t="s">
        <v>9774</v>
      </c>
    </row>
    <row r="277" spans="1:25" s="87" customFormat="1" x14ac:dyDescent="0.3">
      <c r="A277" s="94" t="str">
        <f t="shared" si="5"/>
        <v>bhalim</v>
      </c>
      <c r="B277" s="95" t="s">
        <v>20579</v>
      </c>
      <c r="C277" s="96" t="s">
        <v>20580</v>
      </c>
      <c r="D277" s="96" t="s">
        <v>20581</v>
      </c>
      <c r="E277" s="96" t="s">
        <v>19170</v>
      </c>
      <c r="F277" s="95" t="s">
        <v>19181</v>
      </c>
      <c r="G277" s="96" t="s">
        <v>19030</v>
      </c>
      <c r="H277" s="96" t="s">
        <v>19172</v>
      </c>
      <c r="I277" s="96" t="s">
        <v>19173</v>
      </c>
      <c r="J277" s="95" t="s">
        <v>19189</v>
      </c>
      <c r="K277" s="95" t="s">
        <v>19273</v>
      </c>
      <c r="L277" s="95" t="s">
        <v>19274</v>
      </c>
      <c r="M277" s="96" t="s">
        <v>7733</v>
      </c>
      <c r="N277" s="96" t="s">
        <v>328</v>
      </c>
      <c r="O277" s="97">
        <v>45655</v>
      </c>
      <c r="P277" s="97">
        <v>45655</v>
      </c>
      <c r="Q277" s="97">
        <v>45655</v>
      </c>
      <c r="R277" s="96">
        <v>274</v>
      </c>
      <c r="S277" s="96">
        <v>0</v>
      </c>
      <c r="T277" s="96" t="s">
        <v>19176</v>
      </c>
      <c r="U277" s="96" t="s">
        <v>20582</v>
      </c>
      <c r="V277" s="96"/>
      <c r="W277" s="96" t="s">
        <v>20583</v>
      </c>
      <c r="X277" s="96" t="s">
        <v>328</v>
      </c>
      <c r="Y277" s="95" t="s">
        <v>6915</v>
      </c>
    </row>
    <row r="278" spans="1:25" s="87" customFormat="1" x14ac:dyDescent="0.3">
      <c r="A278" s="94" t="str">
        <f t="shared" si="5"/>
        <v>bhankin</v>
      </c>
      <c r="B278" s="95" t="s">
        <v>20584</v>
      </c>
      <c r="C278" s="96" t="s">
        <v>20585</v>
      </c>
      <c r="D278" s="96" t="s">
        <v>20586</v>
      </c>
      <c r="E278" s="96" t="s">
        <v>5630</v>
      </c>
      <c r="F278" s="95" t="s">
        <v>19171</v>
      </c>
      <c r="G278" s="96" t="s">
        <v>19029</v>
      </c>
      <c r="H278" s="96" t="s">
        <v>19172</v>
      </c>
      <c r="I278" s="96" t="s">
        <v>19173</v>
      </c>
      <c r="J278" s="95" t="s">
        <v>19189</v>
      </c>
      <c r="K278" s="95" t="s">
        <v>19333</v>
      </c>
      <c r="L278" s="95" t="s">
        <v>19447</v>
      </c>
      <c r="M278" s="96" t="s">
        <v>9382</v>
      </c>
      <c r="N278" s="96" t="s">
        <v>366</v>
      </c>
      <c r="O278" s="97">
        <v>44307</v>
      </c>
      <c r="P278" s="97">
        <v>44307</v>
      </c>
      <c r="Q278" s="97">
        <v>44307</v>
      </c>
      <c r="R278" s="96">
        <v>1622</v>
      </c>
      <c r="S278" s="96">
        <v>4</v>
      </c>
      <c r="T278" s="96" t="s">
        <v>19228</v>
      </c>
      <c r="U278" s="96" t="s">
        <v>20587</v>
      </c>
      <c r="V278" s="96"/>
      <c r="W278" s="96" t="s">
        <v>20588</v>
      </c>
      <c r="X278" s="96" t="s">
        <v>416</v>
      </c>
      <c r="Y278" s="95" t="s">
        <v>10631</v>
      </c>
    </row>
    <row r="279" spans="1:25" s="87" customFormat="1" x14ac:dyDescent="0.3">
      <c r="A279" s="94" t="str">
        <f t="shared" si="5"/>
        <v>bhornic</v>
      </c>
      <c r="B279" s="95" t="s">
        <v>20589</v>
      </c>
      <c r="C279" s="96" t="s">
        <v>20590</v>
      </c>
      <c r="D279" s="96" t="s">
        <v>20591</v>
      </c>
      <c r="E279" s="96" t="s">
        <v>5630</v>
      </c>
      <c r="F279" s="95" t="s">
        <v>19395</v>
      </c>
      <c r="G279" s="96" t="s">
        <v>19030</v>
      </c>
      <c r="H279" s="96" t="s">
        <v>19172</v>
      </c>
      <c r="I279" s="96" t="s">
        <v>19173</v>
      </c>
      <c r="J279" s="95" t="s">
        <v>19189</v>
      </c>
      <c r="K279" s="95" t="s">
        <v>20262</v>
      </c>
      <c r="L279" s="95" t="s">
        <v>20263</v>
      </c>
      <c r="M279" s="96" t="s">
        <v>20264</v>
      </c>
      <c r="N279" s="96" t="s">
        <v>435</v>
      </c>
      <c r="O279" s="97">
        <v>44798</v>
      </c>
      <c r="P279" s="97">
        <v>44798</v>
      </c>
      <c r="Q279" s="97">
        <v>44798</v>
      </c>
      <c r="R279" s="96">
        <v>1131</v>
      </c>
      <c r="S279" s="96">
        <v>3</v>
      </c>
      <c r="T279" s="96" t="s">
        <v>19228</v>
      </c>
      <c r="U279" s="96" t="s">
        <v>20592</v>
      </c>
      <c r="V279" s="96"/>
      <c r="W279" s="96" t="s">
        <v>4871</v>
      </c>
      <c r="X279" s="96" t="s">
        <v>435</v>
      </c>
      <c r="Y279" s="95" t="s">
        <v>7239</v>
      </c>
    </row>
    <row r="280" spans="1:25" s="87" customFormat="1" x14ac:dyDescent="0.3">
      <c r="A280" s="94" t="str">
        <f t="shared" si="5"/>
        <v>BJACK69</v>
      </c>
      <c r="B280" s="95" t="s">
        <v>20593</v>
      </c>
      <c r="C280" s="96" t="s">
        <v>20594</v>
      </c>
      <c r="D280" s="96" t="s">
        <v>20595</v>
      </c>
      <c r="E280" s="96" t="s">
        <v>5630</v>
      </c>
      <c r="F280" s="95" t="s">
        <v>19285</v>
      </c>
      <c r="G280" s="96" t="s">
        <v>19028</v>
      </c>
      <c r="H280" s="96" t="s">
        <v>19172</v>
      </c>
      <c r="I280" s="96" t="s">
        <v>19173</v>
      </c>
      <c r="J280" s="95" t="s">
        <v>19174</v>
      </c>
      <c r="K280" s="95" t="s">
        <v>19802</v>
      </c>
      <c r="L280" s="95" t="s">
        <v>19803</v>
      </c>
      <c r="M280" s="96" t="s">
        <v>19804</v>
      </c>
      <c r="N280" s="96" t="s">
        <v>549</v>
      </c>
      <c r="O280" s="97">
        <v>40575</v>
      </c>
      <c r="P280" s="97">
        <v>40575</v>
      </c>
      <c r="Q280" s="97">
        <v>40575</v>
      </c>
      <c r="R280" s="96">
        <v>5354</v>
      </c>
      <c r="S280" s="96">
        <v>14</v>
      </c>
      <c r="T280" s="96" t="s">
        <v>19247</v>
      </c>
      <c r="U280" s="96" t="s">
        <v>20596</v>
      </c>
      <c r="V280" s="96"/>
      <c r="W280" s="96" t="s">
        <v>20597</v>
      </c>
      <c r="X280" s="96" t="s">
        <v>549</v>
      </c>
      <c r="Y280" s="95" t="s">
        <v>20598</v>
      </c>
    </row>
    <row r="281" spans="1:25" s="87" customFormat="1" x14ac:dyDescent="0.3">
      <c r="A281" s="94" t="str">
        <f t="shared" si="5"/>
        <v>bjohns0</v>
      </c>
      <c r="B281" s="95" t="s">
        <v>20599</v>
      </c>
      <c r="C281" s="96" t="s">
        <v>20600</v>
      </c>
      <c r="D281" s="96" t="s">
        <v>20601</v>
      </c>
      <c r="E281" s="96" t="s">
        <v>19170</v>
      </c>
      <c r="F281" s="95" t="s">
        <v>20261</v>
      </c>
      <c r="G281" s="96" t="s">
        <v>19039</v>
      </c>
      <c r="H281" s="96" t="s">
        <v>19172</v>
      </c>
      <c r="I281" s="96" t="s">
        <v>19173</v>
      </c>
      <c r="J281" s="95" t="s">
        <v>19174</v>
      </c>
      <c r="K281" s="95" t="s">
        <v>19579</v>
      </c>
      <c r="L281" s="95" t="s">
        <v>19579</v>
      </c>
      <c r="M281" s="96" t="s">
        <v>19580</v>
      </c>
      <c r="N281" s="96" t="s">
        <v>1502</v>
      </c>
      <c r="O281" s="97">
        <v>45599</v>
      </c>
      <c r="P281" s="97">
        <v>45599</v>
      </c>
      <c r="Q281" s="97">
        <v>45599</v>
      </c>
      <c r="R281" s="96">
        <v>330</v>
      </c>
      <c r="S281" s="96">
        <v>0</v>
      </c>
      <c r="T281" s="96" t="s">
        <v>19176</v>
      </c>
      <c r="U281" s="96" t="s">
        <v>20602</v>
      </c>
      <c r="V281" s="96"/>
      <c r="W281" s="96" t="s">
        <v>20603</v>
      </c>
      <c r="X281" s="96" t="s">
        <v>1502</v>
      </c>
      <c r="Y281" s="95" t="s">
        <v>20604</v>
      </c>
    </row>
    <row r="282" spans="1:25" s="87" customFormat="1" x14ac:dyDescent="0.3">
      <c r="A282" s="94" t="str">
        <f t="shared" si="5"/>
        <v>BJONE79</v>
      </c>
      <c r="B282" s="95" t="s">
        <v>20605</v>
      </c>
      <c r="C282" s="96" t="s">
        <v>20606</v>
      </c>
      <c r="D282" s="96" t="s">
        <v>17534</v>
      </c>
      <c r="E282" s="96" t="s">
        <v>5630</v>
      </c>
      <c r="F282" s="95" t="s">
        <v>19395</v>
      </c>
      <c r="G282" s="96" t="s">
        <v>19030</v>
      </c>
      <c r="H282" s="96" t="s">
        <v>19172</v>
      </c>
      <c r="I282" s="96" t="s">
        <v>19173</v>
      </c>
      <c r="J282" s="95" t="s">
        <v>19189</v>
      </c>
      <c r="K282" s="95" t="s">
        <v>19200</v>
      </c>
      <c r="L282" s="95" t="s">
        <v>19200</v>
      </c>
      <c r="M282" s="96" t="s">
        <v>19396</v>
      </c>
      <c r="N282" s="96" t="s">
        <v>752</v>
      </c>
      <c r="O282" s="97">
        <v>34145</v>
      </c>
      <c r="P282" s="97">
        <v>34145</v>
      </c>
      <c r="Q282" s="97">
        <v>34145</v>
      </c>
      <c r="R282" s="96">
        <v>11784</v>
      </c>
      <c r="S282" s="96">
        <v>32</v>
      </c>
      <c r="T282" s="96" t="s">
        <v>19261</v>
      </c>
      <c r="U282" s="96" t="s">
        <v>20607</v>
      </c>
      <c r="V282" s="96" t="s">
        <v>20608</v>
      </c>
      <c r="W282" s="96" t="s">
        <v>9171</v>
      </c>
      <c r="X282" s="96" t="s">
        <v>752</v>
      </c>
      <c r="Y282" s="95" t="s">
        <v>17537</v>
      </c>
    </row>
    <row r="283" spans="1:25" s="87" customFormat="1" x14ac:dyDescent="0.3">
      <c r="A283" s="94" t="str">
        <f t="shared" si="5"/>
        <v>BJONE84</v>
      </c>
      <c r="B283" s="95" t="s">
        <v>20609</v>
      </c>
      <c r="C283" s="96" t="s">
        <v>20610</v>
      </c>
      <c r="D283" s="96" t="s">
        <v>20611</v>
      </c>
      <c r="E283" s="96" t="s">
        <v>19715</v>
      </c>
      <c r="F283" s="95" t="s">
        <v>19171</v>
      </c>
      <c r="G283" s="96" t="s">
        <v>19029</v>
      </c>
      <c r="H283" s="96" t="s">
        <v>19172</v>
      </c>
      <c r="I283" s="96" t="s">
        <v>19173</v>
      </c>
      <c r="J283" s="95" t="s">
        <v>19174</v>
      </c>
      <c r="K283" s="95" t="s">
        <v>19258</v>
      </c>
      <c r="L283" s="95" t="s">
        <v>19259</v>
      </c>
      <c r="M283" s="96" t="s">
        <v>19260</v>
      </c>
      <c r="N283" s="96" t="s">
        <v>279</v>
      </c>
      <c r="O283" s="97">
        <v>28051</v>
      </c>
      <c r="P283" s="97">
        <v>28051</v>
      </c>
      <c r="Q283" s="97">
        <v>28051</v>
      </c>
      <c r="R283" s="96">
        <v>17878</v>
      </c>
      <c r="S283" s="96">
        <v>48</v>
      </c>
      <c r="T283" s="96" t="s">
        <v>19261</v>
      </c>
      <c r="U283" s="96" t="s">
        <v>20612</v>
      </c>
      <c r="V283" s="96"/>
      <c r="W283" s="96" t="s">
        <v>4787</v>
      </c>
      <c r="X283" s="96" t="s">
        <v>279</v>
      </c>
      <c r="Y283" s="95" t="s">
        <v>18313</v>
      </c>
    </row>
    <row r="284" spans="1:25" s="87" customFormat="1" x14ac:dyDescent="0.3">
      <c r="A284" s="94" t="str">
        <f t="shared" si="5"/>
        <v>bjones1</v>
      </c>
      <c r="B284" s="95" t="s">
        <v>20613</v>
      </c>
      <c r="C284" s="96" t="s">
        <v>20614</v>
      </c>
      <c r="D284" s="96" t="s">
        <v>20615</v>
      </c>
      <c r="E284" s="96" t="s">
        <v>5630</v>
      </c>
      <c r="F284" s="95" t="s">
        <v>20616</v>
      </c>
      <c r="G284" s="96" t="s">
        <v>20617</v>
      </c>
      <c r="H284" s="96" t="s">
        <v>19172</v>
      </c>
      <c r="I284" s="96" t="s">
        <v>19173</v>
      </c>
      <c r="J284" s="95" t="s">
        <v>19189</v>
      </c>
      <c r="K284" s="95" t="s">
        <v>19374</v>
      </c>
      <c r="L284" s="95" t="s">
        <v>20447</v>
      </c>
      <c r="M284" s="96" t="s">
        <v>17220</v>
      </c>
      <c r="N284" s="96" t="s">
        <v>297</v>
      </c>
      <c r="O284" s="97">
        <v>45242</v>
      </c>
      <c r="P284" s="97">
        <v>45242</v>
      </c>
      <c r="Q284" s="97">
        <v>45242</v>
      </c>
      <c r="R284" s="96">
        <v>687</v>
      </c>
      <c r="S284" s="96">
        <v>1</v>
      </c>
      <c r="T284" s="96" t="s">
        <v>19209</v>
      </c>
      <c r="U284" s="96" t="s">
        <v>20618</v>
      </c>
      <c r="V284" s="96"/>
      <c r="W284" s="96" t="s">
        <v>296</v>
      </c>
      <c r="X284" s="96" t="s">
        <v>297</v>
      </c>
      <c r="Y284" s="95" t="s">
        <v>17221</v>
      </c>
    </row>
    <row r="285" spans="1:25" s="87" customFormat="1" x14ac:dyDescent="0.3">
      <c r="A285" s="94" t="str">
        <f t="shared" si="5"/>
        <v>bkirk</v>
      </c>
      <c r="B285" s="95" t="s">
        <v>20619</v>
      </c>
      <c r="C285" s="96" t="s">
        <v>20620</v>
      </c>
      <c r="D285" s="96" t="s">
        <v>20621</v>
      </c>
      <c r="E285" s="96" t="s">
        <v>5630</v>
      </c>
      <c r="F285" s="95" t="s">
        <v>19171</v>
      </c>
      <c r="G285" s="96" t="s">
        <v>19029</v>
      </c>
      <c r="H285" s="96" t="s">
        <v>19172</v>
      </c>
      <c r="I285" s="96" t="s">
        <v>19173</v>
      </c>
      <c r="J285" s="95" t="s">
        <v>19174</v>
      </c>
      <c r="K285" s="95" t="s">
        <v>19207</v>
      </c>
      <c r="L285" s="95" t="s">
        <v>19208</v>
      </c>
      <c r="M285" s="96" t="s">
        <v>10249</v>
      </c>
      <c r="N285" s="96" t="s">
        <v>219</v>
      </c>
      <c r="O285" s="97">
        <v>44777</v>
      </c>
      <c r="P285" s="97">
        <v>44777</v>
      </c>
      <c r="Q285" s="97">
        <v>44777</v>
      </c>
      <c r="R285" s="96">
        <v>1152</v>
      </c>
      <c r="S285" s="96">
        <v>3</v>
      </c>
      <c r="T285" s="96" t="s">
        <v>19228</v>
      </c>
      <c r="U285" s="96" t="s">
        <v>20622</v>
      </c>
      <c r="V285" s="96"/>
      <c r="W285" s="96" t="s">
        <v>567</v>
      </c>
      <c r="X285" s="96" t="s">
        <v>219</v>
      </c>
      <c r="Y285" s="95" t="s">
        <v>6173</v>
      </c>
    </row>
    <row r="286" spans="1:25" s="87" customFormat="1" x14ac:dyDescent="0.3">
      <c r="A286" s="94" t="str">
        <f t="shared" si="5"/>
        <v>BKRUMME</v>
      </c>
      <c r="B286" s="95" t="s">
        <v>20623</v>
      </c>
      <c r="C286" s="96" t="s">
        <v>20624</v>
      </c>
      <c r="D286" s="96" t="s">
        <v>9153</v>
      </c>
      <c r="E286" s="96" t="s">
        <v>5630</v>
      </c>
      <c r="F286" s="95" t="s">
        <v>20625</v>
      </c>
      <c r="G286" s="96" t="s">
        <v>19053</v>
      </c>
      <c r="H286" s="96" t="s">
        <v>19172</v>
      </c>
      <c r="I286" s="96" t="s">
        <v>19173</v>
      </c>
      <c r="J286" s="95" t="s">
        <v>19174</v>
      </c>
      <c r="K286" s="95" t="s">
        <v>19579</v>
      </c>
      <c r="L286" s="95" t="s">
        <v>20626</v>
      </c>
      <c r="M286" s="96" t="s">
        <v>7630</v>
      </c>
      <c r="N286" s="96" t="s">
        <v>250</v>
      </c>
      <c r="O286" s="97">
        <v>35528</v>
      </c>
      <c r="P286" s="97">
        <v>35528</v>
      </c>
      <c r="Q286" s="97">
        <v>35528</v>
      </c>
      <c r="R286" s="96">
        <v>10401</v>
      </c>
      <c r="S286" s="96">
        <v>28</v>
      </c>
      <c r="T286" s="96" t="s">
        <v>19261</v>
      </c>
      <c r="U286" s="96" t="s">
        <v>20627</v>
      </c>
      <c r="V286" s="96"/>
      <c r="W286" s="96" t="s">
        <v>20628</v>
      </c>
      <c r="X286" s="96" t="s">
        <v>250</v>
      </c>
      <c r="Y286" s="95" t="s">
        <v>9158</v>
      </c>
    </row>
    <row r="287" spans="1:25" s="87" customFormat="1" x14ac:dyDescent="0.3">
      <c r="A287" s="94" t="str">
        <f t="shared" si="5"/>
        <v>BLANDRU</v>
      </c>
      <c r="B287" s="95" t="s">
        <v>20629</v>
      </c>
      <c r="C287" s="96" t="s">
        <v>20630</v>
      </c>
      <c r="D287" s="96" t="s">
        <v>2109</v>
      </c>
      <c r="E287" s="96" t="s">
        <v>5630</v>
      </c>
      <c r="F287" s="95" t="s">
        <v>19171</v>
      </c>
      <c r="G287" s="96" t="s">
        <v>19029</v>
      </c>
      <c r="H287" s="96" t="s">
        <v>19172</v>
      </c>
      <c r="I287" s="96" t="s">
        <v>19173</v>
      </c>
      <c r="J287" s="95" t="s">
        <v>19189</v>
      </c>
      <c r="K287" s="95" t="s">
        <v>19190</v>
      </c>
      <c r="L287" s="95" t="s">
        <v>19252</v>
      </c>
      <c r="M287" s="96" t="s">
        <v>10322</v>
      </c>
      <c r="N287" s="96" t="s">
        <v>297</v>
      </c>
      <c r="O287" s="97">
        <v>37340</v>
      </c>
      <c r="P287" s="97">
        <v>37340</v>
      </c>
      <c r="Q287" s="97">
        <v>37340</v>
      </c>
      <c r="R287" s="96">
        <v>8589</v>
      </c>
      <c r="S287" s="96">
        <v>23</v>
      </c>
      <c r="T287" s="96" t="s">
        <v>19261</v>
      </c>
      <c r="U287" s="96" t="s">
        <v>20631</v>
      </c>
      <c r="V287" s="96"/>
      <c r="W287" s="96" t="s">
        <v>11227</v>
      </c>
      <c r="X287" s="96" t="s">
        <v>297</v>
      </c>
      <c r="Y287" s="95" t="s">
        <v>11228</v>
      </c>
    </row>
    <row r="288" spans="1:25" s="87" customFormat="1" x14ac:dyDescent="0.3">
      <c r="A288" s="94" t="str">
        <f t="shared" si="5"/>
        <v>BLONG3</v>
      </c>
      <c r="B288" s="95" t="s">
        <v>20632</v>
      </c>
      <c r="C288" s="96" t="s">
        <v>20633</v>
      </c>
      <c r="D288" s="96" t="s">
        <v>7688</v>
      </c>
      <c r="E288" s="96" t="s">
        <v>5630</v>
      </c>
      <c r="F288" s="95" t="s">
        <v>19171</v>
      </c>
      <c r="G288" s="96" t="s">
        <v>19029</v>
      </c>
      <c r="H288" s="96" t="s">
        <v>19172</v>
      </c>
      <c r="I288" s="96" t="s">
        <v>19173</v>
      </c>
      <c r="J288" s="95" t="s">
        <v>19189</v>
      </c>
      <c r="K288" s="95" t="s">
        <v>19333</v>
      </c>
      <c r="L288" s="95" t="s">
        <v>19467</v>
      </c>
      <c r="M288" s="96" t="s">
        <v>9084</v>
      </c>
      <c r="N288" s="96" t="s">
        <v>260</v>
      </c>
      <c r="O288" s="97">
        <v>36738</v>
      </c>
      <c r="P288" s="97">
        <v>36738</v>
      </c>
      <c r="Q288" s="97">
        <v>36738</v>
      </c>
      <c r="R288" s="96">
        <v>9191</v>
      </c>
      <c r="S288" s="96">
        <v>25</v>
      </c>
      <c r="T288" s="96" t="s">
        <v>19261</v>
      </c>
      <c r="U288" s="96" t="s">
        <v>20634</v>
      </c>
      <c r="V288" s="96"/>
      <c r="W288" s="96" t="s">
        <v>9084</v>
      </c>
      <c r="X288" s="96" t="s">
        <v>260</v>
      </c>
      <c r="Y288" s="95" t="s">
        <v>9085</v>
      </c>
    </row>
    <row r="289" spans="1:25" s="87" customFormat="1" x14ac:dyDescent="0.3">
      <c r="A289" s="94" t="str">
        <f t="shared" si="5"/>
        <v>blott</v>
      </c>
      <c r="B289" s="95" t="s">
        <v>20635</v>
      </c>
      <c r="C289" s="96" t="s">
        <v>20636</v>
      </c>
      <c r="D289" s="96" t="s">
        <v>20637</v>
      </c>
      <c r="E289" s="96" t="s">
        <v>5630</v>
      </c>
      <c r="F289" s="95" t="s">
        <v>19215</v>
      </c>
      <c r="G289" s="96" t="s">
        <v>19033</v>
      </c>
      <c r="H289" s="96" t="s">
        <v>19172</v>
      </c>
      <c r="I289" s="96" t="s">
        <v>19173</v>
      </c>
      <c r="J289" s="95" t="s">
        <v>19174</v>
      </c>
      <c r="K289" s="95" t="s">
        <v>19401</v>
      </c>
      <c r="L289" s="95" t="s">
        <v>20201</v>
      </c>
      <c r="M289" s="96" t="s">
        <v>17220</v>
      </c>
      <c r="N289" s="96" t="s">
        <v>297</v>
      </c>
      <c r="O289" s="97">
        <v>45445</v>
      </c>
      <c r="P289" s="97">
        <v>45445</v>
      </c>
      <c r="Q289" s="97">
        <v>45445</v>
      </c>
      <c r="R289" s="96">
        <v>484</v>
      </c>
      <c r="S289" s="96">
        <v>1</v>
      </c>
      <c r="T289" s="96" t="s">
        <v>19209</v>
      </c>
      <c r="U289" s="96" t="s">
        <v>20638</v>
      </c>
      <c r="V289" s="96"/>
      <c r="W289" s="96" t="s">
        <v>20639</v>
      </c>
      <c r="X289" s="96" t="s">
        <v>477</v>
      </c>
      <c r="Y289" s="95" t="s">
        <v>15333</v>
      </c>
    </row>
    <row r="290" spans="1:25" s="87" customFormat="1" x14ac:dyDescent="0.3">
      <c r="A290" s="94" t="str">
        <f t="shared" si="5"/>
        <v>blucero</v>
      </c>
      <c r="B290" s="95" t="s">
        <v>20640</v>
      </c>
      <c r="C290" s="96" t="s">
        <v>20641</v>
      </c>
      <c r="D290" s="96" t="s">
        <v>20642</v>
      </c>
      <c r="E290" s="96" t="s">
        <v>5630</v>
      </c>
      <c r="F290" s="95" t="s">
        <v>19215</v>
      </c>
      <c r="G290" s="96" t="s">
        <v>19033</v>
      </c>
      <c r="H290" s="96" t="s">
        <v>19172</v>
      </c>
      <c r="I290" s="96" t="s">
        <v>19173</v>
      </c>
      <c r="J290" s="95" t="s">
        <v>19189</v>
      </c>
      <c r="K290" s="95" t="s">
        <v>19190</v>
      </c>
      <c r="L290" s="95" t="s">
        <v>19252</v>
      </c>
      <c r="M290" s="96" t="s">
        <v>10322</v>
      </c>
      <c r="N290" s="96" t="s">
        <v>297</v>
      </c>
      <c r="O290" s="97">
        <v>45844</v>
      </c>
      <c r="P290" s="97">
        <v>45844</v>
      </c>
      <c r="Q290" s="97">
        <v>45844</v>
      </c>
      <c r="R290" s="96">
        <v>85</v>
      </c>
      <c r="S290" s="96">
        <v>0</v>
      </c>
      <c r="T290" s="96" t="s">
        <v>19219</v>
      </c>
      <c r="U290" s="96" t="s">
        <v>20643</v>
      </c>
      <c r="V290" s="96"/>
      <c r="W290" s="96" t="s">
        <v>17213</v>
      </c>
      <c r="X290" s="96" t="s">
        <v>297</v>
      </c>
      <c r="Y290" s="95" t="s">
        <v>20644</v>
      </c>
    </row>
    <row r="291" spans="1:25" s="87" customFormat="1" x14ac:dyDescent="0.3">
      <c r="A291" s="94" t="str">
        <f t="shared" si="5"/>
        <v>BLUU1</v>
      </c>
      <c r="B291" s="95" t="s">
        <v>20645</v>
      </c>
      <c r="C291" s="96" t="s">
        <v>20646</v>
      </c>
      <c r="D291" s="96" t="s">
        <v>8214</v>
      </c>
      <c r="E291" s="96" t="s">
        <v>5630</v>
      </c>
      <c r="F291" s="95" t="s">
        <v>19181</v>
      </c>
      <c r="G291" s="96" t="s">
        <v>19030</v>
      </c>
      <c r="H291" s="96" t="s">
        <v>19172</v>
      </c>
      <c r="I291" s="96" t="s">
        <v>19173</v>
      </c>
      <c r="J291" s="95" t="s">
        <v>19174</v>
      </c>
      <c r="K291" s="95" t="s">
        <v>19309</v>
      </c>
      <c r="L291" s="95" t="s">
        <v>19513</v>
      </c>
      <c r="M291" s="96" t="s">
        <v>6528</v>
      </c>
      <c r="N291" s="96" t="s">
        <v>219</v>
      </c>
      <c r="O291" s="97">
        <v>31649</v>
      </c>
      <c r="P291" s="97">
        <v>31649</v>
      </c>
      <c r="Q291" s="97">
        <v>31649</v>
      </c>
      <c r="R291" s="96">
        <v>14280</v>
      </c>
      <c r="S291" s="96">
        <v>39</v>
      </c>
      <c r="T291" s="96" t="s">
        <v>19261</v>
      </c>
      <c r="U291" s="96" t="s">
        <v>20647</v>
      </c>
      <c r="V291" s="96"/>
      <c r="W291" s="96" t="s">
        <v>20648</v>
      </c>
      <c r="X291" s="96" t="s">
        <v>219</v>
      </c>
      <c r="Y291" s="95" t="s">
        <v>4661</v>
      </c>
    </row>
    <row r="292" spans="1:25" s="87" customFormat="1" x14ac:dyDescent="0.3">
      <c r="A292" s="94" t="str">
        <f t="shared" si="5"/>
        <v>bmalkas</v>
      </c>
      <c r="B292" s="95" t="s">
        <v>20649</v>
      </c>
      <c r="C292" s="96" t="s">
        <v>20650</v>
      </c>
      <c r="D292" s="96" t="s">
        <v>20651</v>
      </c>
      <c r="E292" s="96" t="s">
        <v>19170</v>
      </c>
      <c r="F292" s="95" t="s">
        <v>19215</v>
      </c>
      <c r="G292" s="96" t="s">
        <v>19033</v>
      </c>
      <c r="H292" s="96" t="s">
        <v>19172</v>
      </c>
      <c r="I292" s="96" t="s">
        <v>19173</v>
      </c>
      <c r="J292" s="95" t="s">
        <v>19174</v>
      </c>
      <c r="K292" s="95" t="s">
        <v>19360</v>
      </c>
      <c r="L292" s="95" t="s">
        <v>19361</v>
      </c>
      <c r="M292" s="96" t="s">
        <v>19362</v>
      </c>
      <c r="N292" s="96" t="s">
        <v>1463</v>
      </c>
      <c r="O292" s="97">
        <v>43537</v>
      </c>
      <c r="P292" s="97">
        <v>43537</v>
      </c>
      <c r="Q292" s="97">
        <v>43537</v>
      </c>
      <c r="R292" s="96">
        <v>2392</v>
      </c>
      <c r="S292" s="96">
        <v>6</v>
      </c>
      <c r="T292" s="96" t="s">
        <v>19247</v>
      </c>
      <c r="U292" s="96" t="s">
        <v>20652</v>
      </c>
      <c r="V292" s="96"/>
      <c r="W292" s="96" t="s">
        <v>20653</v>
      </c>
      <c r="X292" s="96" t="s">
        <v>1472</v>
      </c>
      <c r="Y292" s="95" t="s">
        <v>20654</v>
      </c>
    </row>
    <row r="293" spans="1:25" s="87" customFormat="1" x14ac:dyDescent="0.3">
      <c r="A293" s="94" t="str">
        <f t="shared" si="5"/>
        <v>BMCDOWE</v>
      </c>
      <c r="B293" s="95" t="s">
        <v>20655</v>
      </c>
      <c r="C293" s="96" t="s">
        <v>20656</v>
      </c>
      <c r="D293" s="96" t="s">
        <v>15588</v>
      </c>
      <c r="E293" s="96" t="s">
        <v>5630</v>
      </c>
      <c r="F293" s="95" t="s">
        <v>19171</v>
      </c>
      <c r="G293" s="96" t="s">
        <v>19029</v>
      </c>
      <c r="H293" s="96" t="s">
        <v>19172</v>
      </c>
      <c r="I293" s="96" t="s">
        <v>19173</v>
      </c>
      <c r="J293" s="95" t="s">
        <v>19189</v>
      </c>
      <c r="K293" s="95" t="s">
        <v>19273</v>
      </c>
      <c r="L293" s="95" t="s">
        <v>19274</v>
      </c>
      <c r="M293" s="96" t="s">
        <v>7733</v>
      </c>
      <c r="N293" s="96" t="s">
        <v>328</v>
      </c>
      <c r="O293" s="97">
        <v>36829</v>
      </c>
      <c r="P293" s="97">
        <v>36829</v>
      </c>
      <c r="Q293" s="97">
        <v>36829</v>
      </c>
      <c r="R293" s="96">
        <v>9100</v>
      </c>
      <c r="S293" s="96">
        <v>24</v>
      </c>
      <c r="T293" s="96" t="s">
        <v>19261</v>
      </c>
      <c r="U293" s="96" t="s">
        <v>15590</v>
      </c>
      <c r="V293" s="96"/>
      <c r="W293" s="96" t="s">
        <v>5021</v>
      </c>
      <c r="X293" s="96" t="s">
        <v>375</v>
      </c>
      <c r="Y293" s="95" t="s">
        <v>5081</v>
      </c>
    </row>
    <row r="294" spans="1:25" s="87" customFormat="1" x14ac:dyDescent="0.3">
      <c r="A294" s="94" t="str">
        <f t="shared" si="5"/>
        <v>bmckell</v>
      </c>
      <c r="B294" s="95" t="s">
        <v>20657</v>
      </c>
      <c r="C294" s="96" t="s">
        <v>20658</v>
      </c>
      <c r="D294" s="96" t="s">
        <v>20659</v>
      </c>
      <c r="E294" s="96" t="s">
        <v>5630</v>
      </c>
      <c r="F294" s="95" t="s">
        <v>19181</v>
      </c>
      <c r="G294" s="96" t="s">
        <v>19030</v>
      </c>
      <c r="H294" s="96" t="s">
        <v>19172</v>
      </c>
      <c r="I294" s="96" t="s">
        <v>19173</v>
      </c>
      <c r="J294" s="95" t="s">
        <v>19174</v>
      </c>
      <c r="K294" s="95" t="s">
        <v>19522</v>
      </c>
      <c r="L294" s="95" t="s">
        <v>20660</v>
      </c>
      <c r="M294" s="96" t="s">
        <v>11295</v>
      </c>
      <c r="N294" s="96" t="s">
        <v>201</v>
      </c>
      <c r="O294" s="97">
        <v>44609</v>
      </c>
      <c r="P294" s="97">
        <v>44609</v>
      </c>
      <c r="Q294" s="97">
        <v>44609</v>
      </c>
      <c r="R294" s="96">
        <v>1320</v>
      </c>
      <c r="S294" s="96">
        <v>3</v>
      </c>
      <c r="T294" s="96" t="s">
        <v>19228</v>
      </c>
      <c r="U294" s="96" t="s">
        <v>20661</v>
      </c>
      <c r="V294" s="96"/>
      <c r="W294" s="96" t="s">
        <v>7122</v>
      </c>
      <c r="X294" s="96" t="s">
        <v>201</v>
      </c>
      <c r="Y294" s="95" t="s">
        <v>7123</v>
      </c>
    </row>
    <row r="295" spans="1:25" s="87" customFormat="1" x14ac:dyDescent="0.3">
      <c r="A295" s="94" t="str">
        <f t="shared" si="5"/>
        <v>BMILL31</v>
      </c>
      <c r="B295" s="95" t="s">
        <v>20662</v>
      </c>
      <c r="C295" s="96" t="s">
        <v>20663</v>
      </c>
      <c r="D295" s="96" t="s">
        <v>19121</v>
      </c>
      <c r="E295" s="96" t="s">
        <v>19036</v>
      </c>
      <c r="F295" s="95" t="s">
        <v>19171</v>
      </c>
      <c r="G295" s="96" t="s">
        <v>19029</v>
      </c>
      <c r="H295" s="96" t="s">
        <v>19172</v>
      </c>
      <c r="I295" s="96" t="s">
        <v>19173</v>
      </c>
      <c r="J295" s="95" t="s">
        <v>19174</v>
      </c>
      <c r="K295" s="95" t="s">
        <v>19175</v>
      </c>
      <c r="L295" s="95" t="s">
        <v>16610</v>
      </c>
      <c r="M295" s="96" t="s">
        <v>9597</v>
      </c>
      <c r="N295" s="96" t="s">
        <v>219</v>
      </c>
      <c r="O295" s="97">
        <v>32294</v>
      </c>
      <c r="P295" s="97">
        <v>32294</v>
      </c>
      <c r="Q295" s="97">
        <v>32294</v>
      </c>
      <c r="R295" s="96">
        <v>13635</v>
      </c>
      <c r="S295" s="96">
        <v>37</v>
      </c>
      <c r="T295" s="96" t="s">
        <v>19261</v>
      </c>
      <c r="U295" s="96" t="s">
        <v>20664</v>
      </c>
      <c r="V295" s="96"/>
      <c r="W295" s="96" t="s">
        <v>5736</v>
      </c>
      <c r="X295" s="96" t="s">
        <v>219</v>
      </c>
      <c r="Y295" s="95" t="s">
        <v>20665</v>
      </c>
    </row>
    <row r="296" spans="1:25" s="87" customFormat="1" x14ac:dyDescent="0.3">
      <c r="A296" s="94" t="str">
        <f t="shared" si="5"/>
        <v>bmills9</v>
      </c>
      <c r="B296" s="95" t="s">
        <v>20666</v>
      </c>
      <c r="C296" s="96" t="s">
        <v>20667</v>
      </c>
      <c r="D296" s="96" t="s">
        <v>20668</v>
      </c>
      <c r="E296" s="96" t="s">
        <v>5630</v>
      </c>
      <c r="F296" s="95" t="s">
        <v>19285</v>
      </c>
      <c r="G296" s="96" t="s">
        <v>19028</v>
      </c>
      <c r="H296" s="96" t="s">
        <v>19172</v>
      </c>
      <c r="I296" s="96" t="s">
        <v>19173</v>
      </c>
      <c r="J296" s="95" t="s">
        <v>19174</v>
      </c>
      <c r="K296" s="95" t="s">
        <v>19802</v>
      </c>
      <c r="L296" s="95" t="s">
        <v>19803</v>
      </c>
      <c r="M296" s="96" t="s">
        <v>19804</v>
      </c>
      <c r="N296" s="96" t="s">
        <v>549</v>
      </c>
      <c r="O296" s="97">
        <v>42121</v>
      </c>
      <c r="P296" s="97">
        <v>42121</v>
      </c>
      <c r="Q296" s="97">
        <v>42121</v>
      </c>
      <c r="R296" s="96">
        <v>3808</v>
      </c>
      <c r="S296" s="96">
        <v>10</v>
      </c>
      <c r="T296" s="96" t="s">
        <v>19247</v>
      </c>
      <c r="U296" s="96" t="s">
        <v>20669</v>
      </c>
      <c r="V296" s="96"/>
      <c r="W296" s="96" t="s">
        <v>8165</v>
      </c>
      <c r="X296" s="96" t="s">
        <v>549</v>
      </c>
      <c r="Y296" s="95" t="s">
        <v>16400</v>
      </c>
    </row>
    <row r="297" spans="1:25" s="87" customFormat="1" x14ac:dyDescent="0.3">
      <c r="A297" s="94" t="str">
        <f t="shared" si="5"/>
        <v>bmontie</v>
      </c>
      <c r="B297" s="95" t="s">
        <v>20670</v>
      </c>
      <c r="C297" s="96" t="s">
        <v>20671</v>
      </c>
      <c r="D297" s="96" t="s">
        <v>20672</v>
      </c>
      <c r="E297" s="96" t="s">
        <v>5630</v>
      </c>
      <c r="F297" s="95" t="s">
        <v>19181</v>
      </c>
      <c r="G297" s="96" t="s">
        <v>19030</v>
      </c>
      <c r="H297" s="96" t="s">
        <v>19172</v>
      </c>
      <c r="I297" s="96" t="s">
        <v>19173</v>
      </c>
      <c r="J297" s="95" t="s">
        <v>19174</v>
      </c>
      <c r="K297" s="95" t="s">
        <v>19309</v>
      </c>
      <c r="L297" s="95" t="s">
        <v>19513</v>
      </c>
      <c r="M297" s="96" t="s">
        <v>6528</v>
      </c>
      <c r="N297" s="96" t="s">
        <v>219</v>
      </c>
      <c r="O297" s="97">
        <v>44595</v>
      </c>
      <c r="P297" s="97">
        <v>44595</v>
      </c>
      <c r="Q297" s="97">
        <v>44595</v>
      </c>
      <c r="R297" s="96">
        <v>1334</v>
      </c>
      <c r="S297" s="96">
        <v>3</v>
      </c>
      <c r="T297" s="96" t="s">
        <v>19228</v>
      </c>
      <c r="U297" s="96" t="s">
        <v>20673</v>
      </c>
      <c r="V297" s="96"/>
      <c r="W297" s="96" t="s">
        <v>20674</v>
      </c>
      <c r="X297" s="96" t="s">
        <v>219</v>
      </c>
      <c r="Y297" s="95" t="s">
        <v>20675</v>
      </c>
    </row>
    <row r="298" spans="1:25" s="87" customFormat="1" x14ac:dyDescent="0.3">
      <c r="A298" s="94" t="str">
        <f t="shared" si="5"/>
        <v>bmorg21</v>
      </c>
      <c r="B298" s="95" t="s">
        <v>20676</v>
      </c>
      <c r="C298" s="96" t="s">
        <v>20677</v>
      </c>
      <c r="D298" s="96" t="s">
        <v>20678</v>
      </c>
      <c r="E298" s="96" t="s">
        <v>19170</v>
      </c>
      <c r="F298" s="95" t="s">
        <v>19181</v>
      </c>
      <c r="G298" s="96" t="s">
        <v>19030</v>
      </c>
      <c r="H298" s="96" t="s">
        <v>19172</v>
      </c>
      <c r="I298" s="96" t="s">
        <v>19173</v>
      </c>
      <c r="J298" s="95" t="s">
        <v>19189</v>
      </c>
      <c r="K298" s="95" t="s">
        <v>19217</v>
      </c>
      <c r="L298" s="95" t="s">
        <v>19824</v>
      </c>
      <c r="M298" s="96" t="s">
        <v>19825</v>
      </c>
      <c r="N298" s="96" t="s">
        <v>752</v>
      </c>
      <c r="O298" s="97">
        <v>41646</v>
      </c>
      <c r="P298" s="97">
        <v>41646</v>
      </c>
      <c r="Q298" s="97">
        <v>41646</v>
      </c>
      <c r="R298" s="96">
        <v>4283</v>
      </c>
      <c r="S298" s="96">
        <v>11</v>
      </c>
      <c r="T298" s="96" t="s">
        <v>19247</v>
      </c>
      <c r="U298" s="96" t="s">
        <v>20679</v>
      </c>
      <c r="V298" s="96"/>
      <c r="W298" s="96" t="s">
        <v>20680</v>
      </c>
      <c r="X298" s="96" t="s">
        <v>752</v>
      </c>
      <c r="Y298" s="95" t="s">
        <v>20681</v>
      </c>
    </row>
    <row r="299" spans="1:25" s="87" customFormat="1" x14ac:dyDescent="0.3">
      <c r="A299" s="94" t="str">
        <f t="shared" si="5"/>
        <v>BMORSE2</v>
      </c>
      <c r="B299" s="95" t="s">
        <v>20682</v>
      </c>
      <c r="C299" s="96" t="s">
        <v>20683</v>
      </c>
      <c r="D299" s="96" t="s">
        <v>17041</v>
      </c>
      <c r="E299" s="96" t="s">
        <v>19036</v>
      </c>
      <c r="F299" s="95" t="s">
        <v>19171</v>
      </c>
      <c r="G299" s="96" t="s">
        <v>19029</v>
      </c>
      <c r="H299" s="96" t="s">
        <v>19172</v>
      </c>
      <c r="I299" s="96" t="s">
        <v>19173</v>
      </c>
      <c r="J299" s="95" t="s">
        <v>19174</v>
      </c>
      <c r="K299" s="95" t="s">
        <v>19245</v>
      </c>
      <c r="L299" s="95" t="s">
        <v>20684</v>
      </c>
      <c r="M299" s="96" t="s">
        <v>14665</v>
      </c>
      <c r="N299" s="96" t="s">
        <v>219</v>
      </c>
      <c r="O299" s="97">
        <v>32715</v>
      </c>
      <c r="P299" s="97">
        <v>32715</v>
      </c>
      <c r="Q299" s="97">
        <v>32715</v>
      </c>
      <c r="R299" s="96">
        <v>13214</v>
      </c>
      <c r="S299" s="96">
        <v>36</v>
      </c>
      <c r="T299" s="96" t="s">
        <v>19261</v>
      </c>
      <c r="U299" s="96" t="s">
        <v>17044</v>
      </c>
      <c r="V299" s="96"/>
      <c r="W299" s="96" t="s">
        <v>3056</v>
      </c>
      <c r="X299" s="96" t="s">
        <v>219</v>
      </c>
      <c r="Y299" s="95" t="s">
        <v>11782</v>
      </c>
    </row>
    <row r="300" spans="1:25" s="87" customFormat="1" x14ac:dyDescent="0.3">
      <c r="A300" s="94" t="str">
        <f t="shared" si="5"/>
        <v>bmower</v>
      </c>
      <c r="B300" s="95" t="s">
        <v>20685</v>
      </c>
      <c r="C300" s="96" t="s">
        <v>20686</v>
      </c>
      <c r="D300" s="96" t="s">
        <v>20687</v>
      </c>
      <c r="E300" s="96" t="s">
        <v>19170</v>
      </c>
      <c r="F300" s="95" t="s">
        <v>19171</v>
      </c>
      <c r="G300" s="96" t="s">
        <v>19029</v>
      </c>
      <c r="H300" s="96" t="s">
        <v>19172</v>
      </c>
      <c r="I300" s="96" t="s">
        <v>19173</v>
      </c>
      <c r="J300" s="95" t="s">
        <v>19189</v>
      </c>
      <c r="K300" s="95" t="s">
        <v>19345</v>
      </c>
      <c r="L300" s="95" t="s">
        <v>19551</v>
      </c>
      <c r="M300" s="96" t="s">
        <v>19552</v>
      </c>
      <c r="N300" s="96" t="s">
        <v>318</v>
      </c>
      <c r="O300" s="97">
        <v>42304</v>
      </c>
      <c r="P300" s="97">
        <v>42304</v>
      </c>
      <c r="Q300" s="97">
        <v>42304</v>
      </c>
      <c r="R300" s="96">
        <v>3625</v>
      </c>
      <c r="S300" s="96">
        <v>9</v>
      </c>
      <c r="T300" s="96" t="s">
        <v>19247</v>
      </c>
      <c r="U300" s="96" t="s">
        <v>20688</v>
      </c>
      <c r="V300" s="96"/>
      <c r="W300" s="96" t="s">
        <v>20689</v>
      </c>
      <c r="X300" s="96" t="s">
        <v>318</v>
      </c>
      <c r="Y300" s="95" t="s">
        <v>20690</v>
      </c>
    </row>
    <row r="301" spans="1:25" s="87" customFormat="1" x14ac:dyDescent="0.3">
      <c r="A301" s="94" t="str">
        <f t="shared" si="5"/>
        <v>bmurphy</v>
      </c>
      <c r="B301" s="95" t="s">
        <v>20691</v>
      </c>
      <c r="C301" s="96" t="s">
        <v>20692</v>
      </c>
      <c r="D301" s="96" t="s">
        <v>20693</v>
      </c>
      <c r="E301" s="96" t="s">
        <v>5630</v>
      </c>
      <c r="F301" s="95" t="s">
        <v>19181</v>
      </c>
      <c r="G301" s="96" t="s">
        <v>19030</v>
      </c>
      <c r="H301" s="96" t="s">
        <v>19172</v>
      </c>
      <c r="I301" s="96" t="s">
        <v>19173</v>
      </c>
      <c r="J301" s="95" t="s">
        <v>19174</v>
      </c>
      <c r="K301" s="95" t="s">
        <v>20070</v>
      </c>
      <c r="L301" s="95" t="s">
        <v>20694</v>
      </c>
      <c r="M301" s="96" t="s">
        <v>20072</v>
      </c>
      <c r="N301" s="96" t="s">
        <v>955</v>
      </c>
      <c r="O301" s="97">
        <v>44665</v>
      </c>
      <c r="P301" s="97">
        <v>44665</v>
      </c>
      <c r="Q301" s="97">
        <v>44665</v>
      </c>
      <c r="R301" s="96">
        <v>1264</v>
      </c>
      <c r="S301" s="96">
        <v>3</v>
      </c>
      <c r="T301" s="96" t="s">
        <v>19228</v>
      </c>
      <c r="U301" s="96" t="s">
        <v>20695</v>
      </c>
      <c r="V301" s="96"/>
      <c r="W301" s="96" t="s">
        <v>20696</v>
      </c>
      <c r="X301" s="96" t="s">
        <v>955</v>
      </c>
      <c r="Y301" s="95" t="s">
        <v>11097</v>
      </c>
    </row>
    <row r="302" spans="1:25" s="87" customFormat="1" x14ac:dyDescent="0.3">
      <c r="A302" s="94" t="str">
        <f t="shared" si="5"/>
        <v>bmurrel</v>
      </c>
      <c r="B302" s="95" t="s">
        <v>20697</v>
      </c>
      <c r="C302" s="96" t="s">
        <v>20698</v>
      </c>
      <c r="D302" s="96" t="s">
        <v>20699</v>
      </c>
      <c r="E302" s="96" t="s">
        <v>19170</v>
      </c>
      <c r="F302" s="95" t="s">
        <v>19395</v>
      </c>
      <c r="G302" s="96" t="s">
        <v>19030</v>
      </c>
      <c r="H302" s="96" t="s">
        <v>19172</v>
      </c>
      <c r="I302" s="96" t="s">
        <v>19173</v>
      </c>
      <c r="J302" s="95" t="s">
        <v>19189</v>
      </c>
      <c r="K302" s="95" t="s">
        <v>20262</v>
      </c>
      <c r="L302" s="95" t="s">
        <v>20263</v>
      </c>
      <c r="M302" s="96" t="s">
        <v>20264</v>
      </c>
      <c r="N302" s="96" t="s">
        <v>435</v>
      </c>
      <c r="O302" s="97">
        <v>42926</v>
      </c>
      <c r="P302" s="97">
        <v>42926</v>
      </c>
      <c r="Q302" s="97">
        <v>42926</v>
      </c>
      <c r="R302" s="96">
        <v>3003</v>
      </c>
      <c r="S302" s="96">
        <v>8</v>
      </c>
      <c r="T302" s="96" t="s">
        <v>19247</v>
      </c>
      <c r="U302" s="96" t="s">
        <v>20700</v>
      </c>
      <c r="V302" s="96"/>
      <c r="W302" s="96" t="s">
        <v>10221</v>
      </c>
      <c r="X302" s="96" t="s">
        <v>435</v>
      </c>
      <c r="Y302" s="95" t="s">
        <v>10222</v>
      </c>
    </row>
    <row r="303" spans="1:25" s="87" customFormat="1" x14ac:dyDescent="0.3">
      <c r="A303" s="94" t="str">
        <f t="shared" si="5"/>
        <v>bnelson</v>
      </c>
      <c r="B303" s="95" t="s">
        <v>20701</v>
      </c>
      <c r="C303" s="96" t="s">
        <v>20702</v>
      </c>
      <c r="D303" s="96" t="s">
        <v>20703</v>
      </c>
      <c r="E303" s="96" t="s">
        <v>19170</v>
      </c>
      <c r="F303" s="95" t="s">
        <v>19382</v>
      </c>
      <c r="G303" s="96" t="s">
        <v>19045</v>
      </c>
      <c r="H303" s="96" t="s">
        <v>19172</v>
      </c>
      <c r="I303" s="96" t="s">
        <v>19173</v>
      </c>
      <c r="J303" s="95" t="s">
        <v>19189</v>
      </c>
      <c r="K303" s="95" t="s">
        <v>19273</v>
      </c>
      <c r="L303" s="95" t="s">
        <v>19274</v>
      </c>
      <c r="M303" s="96" t="s">
        <v>7733</v>
      </c>
      <c r="N303" s="96" t="s">
        <v>328</v>
      </c>
      <c r="O303" s="97">
        <v>45277</v>
      </c>
      <c r="P303" s="97">
        <v>45277</v>
      </c>
      <c r="Q303" s="97">
        <v>45277</v>
      </c>
      <c r="R303" s="96">
        <v>652</v>
      </c>
      <c r="S303" s="96">
        <v>1</v>
      </c>
      <c r="T303" s="96" t="s">
        <v>19209</v>
      </c>
      <c r="U303" s="96" t="s">
        <v>20704</v>
      </c>
      <c r="V303" s="96"/>
      <c r="W303" s="96" t="s">
        <v>20705</v>
      </c>
      <c r="X303" s="96" t="s">
        <v>375</v>
      </c>
      <c r="Y303" s="95" t="s">
        <v>20706</v>
      </c>
    </row>
    <row r="304" spans="1:25" s="87" customFormat="1" x14ac:dyDescent="0.3">
      <c r="A304" s="94" t="str">
        <f t="shared" si="5"/>
        <v>bnovemb</v>
      </c>
      <c r="B304" s="95" t="s">
        <v>20707</v>
      </c>
      <c r="C304" s="96" t="s">
        <v>20708</v>
      </c>
      <c r="D304" s="96" t="s">
        <v>20709</v>
      </c>
      <c r="E304" s="96" t="s">
        <v>5630</v>
      </c>
      <c r="F304" s="95" t="s">
        <v>19171</v>
      </c>
      <c r="G304" s="96" t="s">
        <v>19029</v>
      </c>
      <c r="H304" s="96" t="s">
        <v>19172</v>
      </c>
      <c r="I304" s="96" t="s">
        <v>19173</v>
      </c>
      <c r="J304" s="95" t="s">
        <v>19174</v>
      </c>
      <c r="K304" s="95" t="s">
        <v>19360</v>
      </c>
      <c r="L304" s="95" t="s">
        <v>19361</v>
      </c>
      <c r="M304" s="96" t="s">
        <v>19362</v>
      </c>
      <c r="N304" s="96" t="s">
        <v>1463</v>
      </c>
      <c r="O304" s="97">
        <v>44476</v>
      </c>
      <c r="P304" s="97">
        <v>44476</v>
      </c>
      <c r="Q304" s="97">
        <v>44476</v>
      </c>
      <c r="R304" s="96">
        <v>1453</v>
      </c>
      <c r="S304" s="96">
        <v>3</v>
      </c>
      <c r="T304" s="96" t="s">
        <v>19228</v>
      </c>
      <c r="U304" s="96" t="s">
        <v>20710</v>
      </c>
      <c r="V304" s="96"/>
      <c r="W304" s="96" t="s">
        <v>7190</v>
      </c>
      <c r="X304" s="96" t="s">
        <v>1472</v>
      </c>
      <c r="Y304" s="95" t="s">
        <v>7191</v>
      </c>
    </row>
    <row r="305" spans="1:25" s="87" customFormat="1" x14ac:dyDescent="0.3">
      <c r="A305" s="94" t="str">
        <f t="shared" si="5"/>
        <v>bochoa</v>
      </c>
      <c r="B305" s="95" t="s">
        <v>20711</v>
      </c>
      <c r="C305" s="96" t="s">
        <v>20712</v>
      </c>
      <c r="D305" s="96" t="s">
        <v>20713</v>
      </c>
      <c r="E305" s="96" t="s">
        <v>19170</v>
      </c>
      <c r="F305" s="95" t="s">
        <v>19181</v>
      </c>
      <c r="G305" s="96" t="s">
        <v>19030</v>
      </c>
      <c r="H305" s="96" t="s">
        <v>19172</v>
      </c>
      <c r="I305" s="96" t="s">
        <v>19173</v>
      </c>
      <c r="J305" s="95" t="s">
        <v>19174</v>
      </c>
      <c r="K305" s="95" t="s">
        <v>19258</v>
      </c>
      <c r="L305" s="95" t="s">
        <v>19259</v>
      </c>
      <c r="M305" s="96" t="s">
        <v>19260</v>
      </c>
      <c r="N305" s="96" t="s">
        <v>279</v>
      </c>
      <c r="O305" s="97">
        <v>45326</v>
      </c>
      <c r="P305" s="97">
        <v>45326</v>
      </c>
      <c r="Q305" s="97">
        <v>45326</v>
      </c>
      <c r="R305" s="96">
        <v>603</v>
      </c>
      <c r="S305" s="96">
        <v>1</v>
      </c>
      <c r="T305" s="96" t="s">
        <v>19209</v>
      </c>
      <c r="U305" s="96" t="s">
        <v>20714</v>
      </c>
      <c r="V305" s="96"/>
      <c r="W305" s="96" t="s">
        <v>1001</v>
      </c>
      <c r="X305" s="96" t="s">
        <v>279</v>
      </c>
      <c r="Y305" s="95" t="s">
        <v>18805</v>
      </c>
    </row>
    <row r="306" spans="1:25" s="87" customFormat="1" x14ac:dyDescent="0.3">
      <c r="A306" s="94" t="str">
        <f t="shared" si="5"/>
        <v>BPALMAT</v>
      </c>
      <c r="B306" s="95" t="s">
        <v>20715</v>
      </c>
      <c r="C306" s="96" t="s">
        <v>20716</v>
      </c>
      <c r="D306" s="96" t="s">
        <v>20717</v>
      </c>
      <c r="E306" s="96" t="s">
        <v>19715</v>
      </c>
      <c r="F306" s="95" t="s">
        <v>19181</v>
      </c>
      <c r="G306" s="96" t="s">
        <v>19030</v>
      </c>
      <c r="H306" s="96" t="s">
        <v>19172</v>
      </c>
      <c r="I306" s="96" t="s">
        <v>19173</v>
      </c>
      <c r="J306" s="95" t="s">
        <v>19174</v>
      </c>
      <c r="K306" s="95" t="s">
        <v>19309</v>
      </c>
      <c r="L306" s="95" t="s">
        <v>19513</v>
      </c>
      <c r="M306" s="96" t="s">
        <v>6528</v>
      </c>
      <c r="N306" s="96" t="s">
        <v>219</v>
      </c>
      <c r="O306" s="97">
        <v>33585</v>
      </c>
      <c r="P306" s="97">
        <v>33585</v>
      </c>
      <c r="Q306" s="97">
        <v>33585</v>
      </c>
      <c r="R306" s="96">
        <v>12344</v>
      </c>
      <c r="S306" s="96">
        <v>33</v>
      </c>
      <c r="T306" s="96" t="s">
        <v>19261</v>
      </c>
      <c r="U306" s="96" t="s">
        <v>20718</v>
      </c>
      <c r="V306" s="96"/>
      <c r="W306" s="96" t="s">
        <v>3841</v>
      </c>
      <c r="X306" s="96" t="s">
        <v>219</v>
      </c>
      <c r="Y306" s="95" t="s">
        <v>6714</v>
      </c>
    </row>
    <row r="307" spans="1:25" s="87" customFormat="1" x14ac:dyDescent="0.3">
      <c r="A307" s="94" t="str">
        <f t="shared" si="5"/>
        <v>bpawlak</v>
      </c>
      <c r="B307" s="95" t="s">
        <v>20719</v>
      </c>
      <c r="C307" s="96" t="s">
        <v>20720</v>
      </c>
      <c r="D307" s="96" t="s">
        <v>20721</v>
      </c>
      <c r="E307" s="96" t="s">
        <v>19170</v>
      </c>
      <c r="F307" s="95" t="s">
        <v>19236</v>
      </c>
      <c r="G307" s="96" t="s">
        <v>19032</v>
      </c>
      <c r="H307" s="96" t="s">
        <v>19227</v>
      </c>
      <c r="I307" s="96" t="s">
        <v>19173</v>
      </c>
      <c r="J307" s="95" t="s">
        <v>19189</v>
      </c>
      <c r="K307" s="95" t="s">
        <v>19471</v>
      </c>
      <c r="L307" s="95" t="s">
        <v>20722</v>
      </c>
      <c r="M307" s="96" t="s">
        <v>20723</v>
      </c>
      <c r="N307" s="96" t="s">
        <v>719</v>
      </c>
      <c r="O307" s="97">
        <v>44377</v>
      </c>
      <c r="P307" s="97">
        <v>44377</v>
      </c>
      <c r="Q307" s="97">
        <v>44377</v>
      </c>
      <c r="R307" s="96">
        <v>1552</v>
      </c>
      <c r="S307" s="96">
        <v>4</v>
      </c>
      <c r="T307" s="96" t="s">
        <v>19228</v>
      </c>
      <c r="U307" s="96" t="s">
        <v>20724</v>
      </c>
      <c r="V307" s="96"/>
      <c r="W307" s="96" t="s">
        <v>20725</v>
      </c>
      <c r="X307" s="96" t="s">
        <v>719</v>
      </c>
      <c r="Y307" s="95" t="s">
        <v>20726</v>
      </c>
    </row>
    <row r="308" spans="1:25" s="87" customFormat="1" x14ac:dyDescent="0.3">
      <c r="A308" s="94" t="str">
        <f t="shared" si="5"/>
        <v>bperez</v>
      </c>
      <c r="B308" s="95" t="s">
        <v>20727</v>
      </c>
      <c r="C308" s="96" t="s">
        <v>20728</v>
      </c>
      <c r="D308" s="96" t="s">
        <v>20729</v>
      </c>
      <c r="E308" s="96" t="s">
        <v>19170</v>
      </c>
      <c r="F308" s="95" t="s">
        <v>19171</v>
      </c>
      <c r="G308" s="96" t="s">
        <v>19029</v>
      </c>
      <c r="H308" s="96" t="s">
        <v>19172</v>
      </c>
      <c r="I308" s="96" t="s">
        <v>19173</v>
      </c>
      <c r="J308" s="95" t="s">
        <v>19189</v>
      </c>
      <c r="K308" s="95" t="s">
        <v>19471</v>
      </c>
      <c r="L308" s="95" t="s">
        <v>14086</v>
      </c>
      <c r="M308" s="96" t="s">
        <v>19472</v>
      </c>
      <c r="N308" s="96" t="s">
        <v>435</v>
      </c>
      <c r="O308" s="97">
        <v>45613</v>
      </c>
      <c r="P308" s="97">
        <v>45613</v>
      </c>
      <c r="Q308" s="97">
        <v>45613</v>
      </c>
      <c r="R308" s="96">
        <v>316</v>
      </c>
      <c r="S308" s="96">
        <v>0</v>
      </c>
      <c r="T308" s="96" t="s">
        <v>19176</v>
      </c>
      <c r="U308" s="96" t="s">
        <v>20730</v>
      </c>
      <c r="V308" s="96"/>
      <c r="W308" s="96" t="s">
        <v>20731</v>
      </c>
      <c r="X308" s="96" t="s">
        <v>435</v>
      </c>
      <c r="Y308" s="95" t="s">
        <v>20732</v>
      </c>
    </row>
    <row r="309" spans="1:25" s="87" customFormat="1" x14ac:dyDescent="0.3">
      <c r="A309" s="94" t="str">
        <f t="shared" si="5"/>
        <v>bperkin</v>
      </c>
      <c r="B309" s="95" t="s">
        <v>20733</v>
      </c>
      <c r="C309" s="96" t="s">
        <v>20734</v>
      </c>
      <c r="D309" s="96" t="s">
        <v>20735</v>
      </c>
      <c r="E309" s="96" t="s">
        <v>5630</v>
      </c>
      <c r="F309" s="95" t="s">
        <v>19215</v>
      </c>
      <c r="G309" s="96" t="s">
        <v>19033</v>
      </c>
      <c r="H309" s="96" t="s">
        <v>19172</v>
      </c>
      <c r="I309" s="96" t="s">
        <v>19173</v>
      </c>
      <c r="J309" s="95" t="s">
        <v>19174</v>
      </c>
      <c r="K309" s="95" t="s">
        <v>19522</v>
      </c>
      <c r="L309" s="95" t="s">
        <v>19523</v>
      </c>
      <c r="M309" s="96" t="s">
        <v>7156</v>
      </c>
      <c r="N309" s="96" t="s">
        <v>773</v>
      </c>
      <c r="O309" s="97">
        <v>44188</v>
      </c>
      <c r="P309" s="97">
        <v>44188</v>
      </c>
      <c r="Q309" s="97">
        <v>44188</v>
      </c>
      <c r="R309" s="96">
        <v>1741</v>
      </c>
      <c r="S309" s="96">
        <v>4</v>
      </c>
      <c r="T309" s="96" t="s">
        <v>19228</v>
      </c>
      <c r="U309" s="96" t="s">
        <v>20736</v>
      </c>
      <c r="V309" s="96"/>
      <c r="W309" s="96" t="s">
        <v>1509</v>
      </c>
      <c r="X309" s="96" t="s">
        <v>250</v>
      </c>
      <c r="Y309" s="95" t="s">
        <v>20737</v>
      </c>
    </row>
    <row r="310" spans="1:25" s="87" customFormat="1" x14ac:dyDescent="0.3">
      <c r="A310" s="94" t="str">
        <f t="shared" si="5"/>
        <v>BPHELP1</v>
      </c>
      <c r="B310" s="95" t="s">
        <v>20738</v>
      </c>
      <c r="C310" s="96" t="s">
        <v>20739</v>
      </c>
      <c r="D310" s="96" t="s">
        <v>5057</v>
      </c>
      <c r="E310" s="96" t="s">
        <v>5630</v>
      </c>
      <c r="F310" s="95" t="s">
        <v>19171</v>
      </c>
      <c r="G310" s="96" t="s">
        <v>19029</v>
      </c>
      <c r="H310" s="96" t="s">
        <v>19172</v>
      </c>
      <c r="I310" s="96" t="s">
        <v>19173</v>
      </c>
      <c r="J310" s="95" t="s">
        <v>19189</v>
      </c>
      <c r="K310" s="95" t="s">
        <v>19345</v>
      </c>
      <c r="L310" s="95" t="s">
        <v>19837</v>
      </c>
      <c r="M310" s="96" t="s">
        <v>6275</v>
      </c>
      <c r="N310" s="96" t="s">
        <v>318</v>
      </c>
      <c r="O310" s="97">
        <v>36184</v>
      </c>
      <c r="P310" s="97">
        <v>36549</v>
      </c>
      <c r="Q310" s="97">
        <v>36549</v>
      </c>
      <c r="R310" s="96">
        <v>9380</v>
      </c>
      <c r="S310" s="96">
        <v>25</v>
      </c>
      <c r="T310" s="96" t="s">
        <v>19261</v>
      </c>
      <c r="U310" s="96" t="s">
        <v>17893</v>
      </c>
      <c r="V310" s="96"/>
      <c r="W310" s="96" t="s">
        <v>17894</v>
      </c>
      <c r="X310" s="96" t="s">
        <v>318</v>
      </c>
      <c r="Y310" s="95" t="s">
        <v>17895</v>
      </c>
    </row>
    <row r="311" spans="1:25" s="87" customFormat="1" x14ac:dyDescent="0.3">
      <c r="A311" s="94" t="str">
        <f t="shared" si="5"/>
        <v>BPOWER8</v>
      </c>
      <c r="B311" s="95" t="s">
        <v>20740</v>
      </c>
      <c r="C311" s="96" t="s">
        <v>20741</v>
      </c>
      <c r="D311" s="96" t="s">
        <v>714</v>
      </c>
      <c r="E311" s="96" t="s">
        <v>5630</v>
      </c>
      <c r="F311" s="95" t="s">
        <v>20261</v>
      </c>
      <c r="G311" s="96" t="s">
        <v>19039</v>
      </c>
      <c r="H311" s="96" t="s">
        <v>19172</v>
      </c>
      <c r="I311" s="96" t="s">
        <v>19173</v>
      </c>
      <c r="J311" s="95" t="s">
        <v>19189</v>
      </c>
      <c r="K311" s="95" t="s">
        <v>20742</v>
      </c>
      <c r="L311" s="95" t="s">
        <v>20743</v>
      </c>
      <c r="M311" s="96" t="s">
        <v>20744</v>
      </c>
      <c r="N311" s="96" t="s">
        <v>719</v>
      </c>
      <c r="O311" s="97">
        <v>31432</v>
      </c>
      <c r="P311" s="97">
        <v>31432</v>
      </c>
      <c r="Q311" s="97">
        <v>31432</v>
      </c>
      <c r="R311" s="96">
        <v>14497</v>
      </c>
      <c r="S311" s="96">
        <v>39</v>
      </c>
      <c r="T311" s="96" t="s">
        <v>19261</v>
      </c>
      <c r="U311" s="96" t="s">
        <v>20745</v>
      </c>
      <c r="V311" s="96"/>
      <c r="W311" s="96" t="s">
        <v>718</v>
      </c>
      <c r="X311" s="96" t="s">
        <v>719</v>
      </c>
      <c r="Y311" s="95" t="s">
        <v>15942</v>
      </c>
    </row>
    <row r="312" spans="1:25" s="87" customFormat="1" x14ac:dyDescent="0.3">
      <c r="A312" s="94" t="str">
        <f t="shared" si="5"/>
        <v>brange</v>
      </c>
      <c r="B312" s="95" t="s">
        <v>20746</v>
      </c>
      <c r="C312" s="96" t="s">
        <v>20747</v>
      </c>
      <c r="D312" s="96" t="s">
        <v>20748</v>
      </c>
      <c r="E312" s="96" t="s">
        <v>19170</v>
      </c>
      <c r="F312" s="95" t="s">
        <v>19171</v>
      </c>
      <c r="G312" s="96" t="s">
        <v>19029</v>
      </c>
      <c r="H312" s="96" t="s">
        <v>19172</v>
      </c>
      <c r="I312" s="96" t="s">
        <v>19173</v>
      </c>
      <c r="J312" s="95" t="s">
        <v>19189</v>
      </c>
      <c r="K312" s="95" t="s">
        <v>19374</v>
      </c>
      <c r="L312" s="95" t="s">
        <v>19375</v>
      </c>
      <c r="M312" s="96" t="s">
        <v>19376</v>
      </c>
      <c r="N312" s="96" t="s">
        <v>575</v>
      </c>
      <c r="O312" s="97">
        <v>40386</v>
      </c>
      <c r="P312" s="97">
        <v>45627</v>
      </c>
      <c r="Q312" s="97">
        <v>45627</v>
      </c>
      <c r="R312" s="96">
        <v>302</v>
      </c>
      <c r="S312" s="96">
        <v>0</v>
      </c>
      <c r="T312" s="96" t="s">
        <v>19176</v>
      </c>
      <c r="U312" s="96" t="s">
        <v>20749</v>
      </c>
      <c r="V312" s="96"/>
      <c r="W312" s="96" t="s">
        <v>922</v>
      </c>
      <c r="X312" s="96" t="s">
        <v>575</v>
      </c>
      <c r="Y312" s="95" t="s">
        <v>20750</v>
      </c>
    </row>
    <row r="313" spans="1:25" s="87" customFormat="1" x14ac:dyDescent="0.3">
      <c r="A313" s="94" t="str">
        <f t="shared" si="5"/>
        <v>bredd</v>
      </c>
      <c r="B313" s="95" t="s">
        <v>20751</v>
      </c>
      <c r="C313" s="96" t="s">
        <v>20752</v>
      </c>
      <c r="D313" s="96" t="s">
        <v>20753</v>
      </c>
      <c r="E313" s="96" t="s">
        <v>5630</v>
      </c>
      <c r="F313" s="95" t="s">
        <v>19236</v>
      </c>
      <c r="G313" s="96" t="s">
        <v>19032</v>
      </c>
      <c r="H313" s="96" t="s">
        <v>19227</v>
      </c>
      <c r="I313" s="96" t="s">
        <v>19173</v>
      </c>
      <c r="J313" s="95" t="s">
        <v>19189</v>
      </c>
      <c r="K313" s="95" t="s">
        <v>19273</v>
      </c>
      <c r="L313" s="95" t="s">
        <v>19274</v>
      </c>
      <c r="M313" s="96" t="s">
        <v>7733</v>
      </c>
      <c r="N313" s="96" t="s">
        <v>328</v>
      </c>
      <c r="O313" s="97">
        <v>45564</v>
      </c>
      <c r="P313" s="97">
        <v>45564</v>
      </c>
      <c r="Q313" s="97">
        <v>45564</v>
      </c>
      <c r="R313" s="96">
        <v>365</v>
      </c>
      <c r="S313" s="96">
        <v>1</v>
      </c>
      <c r="T313" s="96" t="s">
        <v>19209</v>
      </c>
      <c r="U313" s="96" t="s">
        <v>20754</v>
      </c>
      <c r="V313" s="96"/>
      <c r="W313" s="96" t="s">
        <v>12347</v>
      </c>
      <c r="X313" s="96" t="s">
        <v>416</v>
      </c>
      <c r="Y313" s="95" t="s">
        <v>16861</v>
      </c>
    </row>
    <row r="314" spans="1:25" s="87" customFormat="1" x14ac:dyDescent="0.3">
      <c r="A314" s="94" t="str">
        <f t="shared" si="5"/>
        <v>breynol</v>
      </c>
      <c r="B314" s="95" t="s">
        <v>20755</v>
      </c>
      <c r="C314" s="96" t="s">
        <v>20756</v>
      </c>
      <c r="D314" s="96" t="s">
        <v>20757</v>
      </c>
      <c r="E314" s="96" t="s">
        <v>19170</v>
      </c>
      <c r="F314" s="95" t="s">
        <v>19236</v>
      </c>
      <c r="G314" s="96" t="s">
        <v>19032</v>
      </c>
      <c r="H314" s="96" t="s">
        <v>19227</v>
      </c>
      <c r="I314" s="96" t="s">
        <v>19173</v>
      </c>
      <c r="J314" s="95" t="s">
        <v>19189</v>
      </c>
      <c r="K314" s="95" t="s">
        <v>19374</v>
      </c>
      <c r="L314" s="95" t="s">
        <v>19492</v>
      </c>
      <c r="M314" s="96" t="s">
        <v>19493</v>
      </c>
      <c r="N314" s="96" t="s">
        <v>268</v>
      </c>
      <c r="O314" s="97">
        <v>45263</v>
      </c>
      <c r="P314" s="97">
        <v>45263</v>
      </c>
      <c r="Q314" s="97">
        <v>45263</v>
      </c>
      <c r="R314" s="96">
        <v>666</v>
      </c>
      <c r="S314" s="96">
        <v>1</v>
      </c>
      <c r="T314" s="96" t="s">
        <v>19209</v>
      </c>
      <c r="U314" s="96" t="s">
        <v>20758</v>
      </c>
      <c r="V314" s="96"/>
      <c r="W314" s="96" t="s">
        <v>20759</v>
      </c>
      <c r="X314" s="96" t="s">
        <v>268</v>
      </c>
      <c r="Y314" s="95" t="s">
        <v>20760</v>
      </c>
    </row>
    <row r="315" spans="1:25" s="87" customFormat="1" x14ac:dyDescent="0.3">
      <c r="A315" s="94" t="str">
        <f t="shared" si="5"/>
        <v>briffle</v>
      </c>
      <c r="B315" s="95" t="s">
        <v>20761</v>
      </c>
      <c r="C315" s="96" t="s">
        <v>20762</v>
      </c>
      <c r="D315" s="96" t="s">
        <v>20763</v>
      </c>
      <c r="E315" s="96" t="s">
        <v>19170</v>
      </c>
      <c r="F315" s="95" t="s">
        <v>19171</v>
      </c>
      <c r="G315" s="96" t="s">
        <v>19029</v>
      </c>
      <c r="H315" s="96" t="s">
        <v>19172</v>
      </c>
      <c r="I315" s="96" t="s">
        <v>19173</v>
      </c>
      <c r="J315" s="95" t="s">
        <v>19189</v>
      </c>
      <c r="K315" s="95" t="s">
        <v>19374</v>
      </c>
      <c r="L315" s="95" t="s">
        <v>19492</v>
      </c>
      <c r="M315" s="96" t="s">
        <v>19493</v>
      </c>
      <c r="N315" s="96" t="s">
        <v>268</v>
      </c>
      <c r="O315" s="97">
        <v>45459</v>
      </c>
      <c r="P315" s="97">
        <v>45459</v>
      </c>
      <c r="Q315" s="97">
        <v>45459</v>
      </c>
      <c r="R315" s="96">
        <v>470</v>
      </c>
      <c r="S315" s="96">
        <v>1</v>
      </c>
      <c r="T315" s="96" t="s">
        <v>19209</v>
      </c>
      <c r="U315" s="96" t="s">
        <v>20764</v>
      </c>
      <c r="V315" s="96"/>
      <c r="W315" s="96" t="s">
        <v>19477</v>
      </c>
      <c r="X315" s="96" t="s">
        <v>297</v>
      </c>
      <c r="Y315" s="95" t="s">
        <v>20765</v>
      </c>
    </row>
    <row r="316" spans="1:25" s="87" customFormat="1" x14ac:dyDescent="0.3">
      <c r="A316" s="94" t="str">
        <f t="shared" si="5"/>
        <v>bring0</v>
      </c>
      <c r="B316" s="95" t="s">
        <v>20766</v>
      </c>
      <c r="C316" s="96" t="s">
        <v>20767</v>
      </c>
      <c r="D316" s="96" t="s">
        <v>20768</v>
      </c>
      <c r="E316" s="96" t="s">
        <v>5630</v>
      </c>
      <c r="F316" s="95" t="s">
        <v>19215</v>
      </c>
      <c r="G316" s="96" t="s">
        <v>19033</v>
      </c>
      <c r="H316" s="96" t="s">
        <v>19172</v>
      </c>
      <c r="I316" s="96" t="s">
        <v>19173</v>
      </c>
      <c r="J316" s="95" t="s">
        <v>19174</v>
      </c>
      <c r="K316" s="95" t="s">
        <v>19360</v>
      </c>
      <c r="L316" s="95" t="s">
        <v>20769</v>
      </c>
      <c r="M316" s="96" t="s">
        <v>19362</v>
      </c>
      <c r="N316" s="96" t="s">
        <v>1463</v>
      </c>
      <c r="O316" s="97">
        <v>45067</v>
      </c>
      <c r="P316" s="97">
        <v>45067</v>
      </c>
      <c r="Q316" s="97">
        <v>45067</v>
      </c>
      <c r="R316" s="96">
        <v>862</v>
      </c>
      <c r="S316" s="96">
        <v>2</v>
      </c>
      <c r="T316" s="96" t="s">
        <v>19209</v>
      </c>
      <c r="U316" s="96" t="s">
        <v>20770</v>
      </c>
      <c r="V316" s="96"/>
      <c r="W316" s="96" t="s">
        <v>10179</v>
      </c>
      <c r="X316" s="96" t="s">
        <v>1463</v>
      </c>
      <c r="Y316" s="95" t="s">
        <v>10180</v>
      </c>
    </row>
    <row r="317" spans="1:25" s="87" customFormat="1" x14ac:dyDescent="0.3">
      <c r="A317" s="94" t="str">
        <f t="shared" si="5"/>
        <v>briorda</v>
      </c>
      <c r="B317" s="95" t="s">
        <v>20771</v>
      </c>
      <c r="C317" s="96" t="s">
        <v>20772</v>
      </c>
      <c r="D317" s="96" t="s">
        <v>20773</v>
      </c>
      <c r="E317" s="96" t="s">
        <v>5630</v>
      </c>
      <c r="F317" s="95" t="s">
        <v>19206</v>
      </c>
      <c r="G317" s="96" t="s">
        <v>136</v>
      </c>
      <c r="H317" s="96" t="s">
        <v>19172</v>
      </c>
      <c r="I317" s="96" t="s">
        <v>19173</v>
      </c>
      <c r="J317" s="95" t="s">
        <v>19174</v>
      </c>
      <c r="K317" s="95" t="s">
        <v>19360</v>
      </c>
      <c r="L317" s="95" t="s">
        <v>19361</v>
      </c>
      <c r="M317" s="96" t="s">
        <v>19362</v>
      </c>
      <c r="N317" s="96" t="s">
        <v>1463</v>
      </c>
      <c r="O317" s="97">
        <v>33060</v>
      </c>
      <c r="P317" s="97">
        <v>44903</v>
      </c>
      <c r="Q317" s="97">
        <v>44903</v>
      </c>
      <c r="R317" s="96">
        <v>1026</v>
      </c>
      <c r="S317" s="96">
        <v>2</v>
      </c>
      <c r="T317" s="96" t="s">
        <v>19209</v>
      </c>
      <c r="U317" s="96" t="s">
        <v>20774</v>
      </c>
      <c r="V317" s="96"/>
      <c r="W317" s="96" t="s">
        <v>20775</v>
      </c>
      <c r="X317" s="96" t="s">
        <v>1472</v>
      </c>
      <c r="Y317" s="95" t="s">
        <v>14408</v>
      </c>
    </row>
    <row r="318" spans="1:25" s="87" customFormat="1" x14ac:dyDescent="0.3">
      <c r="A318" s="94" t="str">
        <f t="shared" si="5"/>
        <v>brobert</v>
      </c>
      <c r="B318" s="95" t="s">
        <v>20776</v>
      </c>
      <c r="C318" s="96" t="s">
        <v>20777</v>
      </c>
      <c r="D318" s="96" t="s">
        <v>20778</v>
      </c>
      <c r="E318" s="96" t="s">
        <v>5630</v>
      </c>
      <c r="F318" s="95" t="s">
        <v>19181</v>
      </c>
      <c r="G318" s="96" t="s">
        <v>19030</v>
      </c>
      <c r="H318" s="96" t="s">
        <v>19172</v>
      </c>
      <c r="I318" s="96" t="s">
        <v>19173</v>
      </c>
      <c r="J318" s="95" t="s">
        <v>19174</v>
      </c>
      <c r="K318" s="95" t="s">
        <v>19360</v>
      </c>
      <c r="L318" s="95" t="s">
        <v>19361</v>
      </c>
      <c r="M318" s="96" t="s">
        <v>19362</v>
      </c>
      <c r="N318" s="96" t="s">
        <v>1463</v>
      </c>
      <c r="O318" s="97">
        <v>45466</v>
      </c>
      <c r="P318" s="97">
        <v>45466</v>
      </c>
      <c r="Q318" s="97">
        <v>45466</v>
      </c>
      <c r="R318" s="96">
        <v>463</v>
      </c>
      <c r="S318" s="96">
        <v>1</v>
      </c>
      <c r="T318" s="96" t="s">
        <v>19209</v>
      </c>
      <c r="U318" s="96" t="s">
        <v>15754</v>
      </c>
      <c r="V318" s="96"/>
      <c r="W318" s="96" t="s">
        <v>20779</v>
      </c>
      <c r="X318" s="96" t="s">
        <v>1463</v>
      </c>
      <c r="Y318" s="95" t="s">
        <v>15756</v>
      </c>
    </row>
    <row r="319" spans="1:25" s="87" customFormat="1" x14ac:dyDescent="0.3">
      <c r="A319" s="94" t="str">
        <f t="shared" si="5"/>
        <v>brogers</v>
      </c>
      <c r="B319" s="95" t="s">
        <v>20780</v>
      </c>
      <c r="C319" s="96" t="s">
        <v>20781</v>
      </c>
      <c r="D319" s="96" t="s">
        <v>20782</v>
      </c>
      <c r="E319" s="96" t="s">
        <v>19170</v>
      </c>
      <c r="F319" s="95" t="s">
        <v>19236</v>
      </c>
      <c r="G319" s="96" t="s">
        <v>19032</v>
      </c>
      <c r="H319" s="96" t="s">
        <v>19227</v>
      </c>
      <c r="I319" s="96" t="s">
        <v>19173</v>
      </c>
      <c r="J319" s="95" t="s">
        <v>19174</v>
      </c>
      <c r="K319" s="95" t="s">
        <v>19245</v>
      </c>
      <c r="L319" s="95" t="s">
        <v>19246</v>
      </c>
      <c r="M319" s="96" t="s">
        <v>14665</v>
      </c>
      <c r="N319" s="96" t="s">
        <v>219</v>
      </c>
      <c r="O319" s="97">
        <v>38833</v>
      </c>
      <c r="P319" s="97">
        <v>45592</v>
      </c>
      <c r="Q319" s="97">
        <v>45592</v>
      </c>
      <c r="R319" s="96">
        <v>337</v>
      </c>
      <c r="S319" s="96">
        <v>0</v>
      </c>
      <c r="T319" s="96" t="s">
        <v>19176</v>
      </c>
      <c r="U319" s="96" t="s">
        <v>20783</v>
      </c>
      <c r="V319" s="96"/>
      <c r="W319" s="96" t="s">
        <v>12054</v>
      </c>
      <c r="X319" s="96" t="s">
        <v>219</v>
      </c>
      <c r="Y319" s="95" t="s">
        <v>20784</v>
      </c>
    </row>
    <row r="320" spans="1:25" s="87" customFormat="1" x14ac:dyDescent="0.3">
      <c r="A320" s="94" t="str">
        <f t="shared" si="5"/>
        <v>broot</v>
      </c>
      <c r="B320" s="95" t="s">
        <v>20785</v>
      </c>
      <c r="C320" s="96" t="s">
        <v>20786</v>
      </c>
      <c r="D320" s="96" t="s">
        <v>20787</v>
      </c>
      <c r="E320" s="96" t="s">
        <v>19170</v>
      </c>
      <c r="F320" s="95" t="s">
        <v>19480</v>
      </c>
      <c r="G320" s="96" t="s">
        <v>19040</v>
      </c>
      <c r="H320" s="96" t="s">
        <v>19172</v>
      </c>
      <c r="I320" s="96" t="s">
        <v>19173</v>
      </c>
      <c r="J320" s="95" t="s">
        <v>19189</v>
      </c>
      <c r="K320" s="95" t="s">
        <v>19333</v>
      </c>
      <c r="L320" s="95" t="s">
        <v>19334</v>
      </c>
      <c r="M320" s="96" t="s">
        <v>9382</v>
      </c>
      <c r="N320" s="96" t="s">
        <v>366</v>
      </c>
      <c r="O320" s="97">
        <v>44931</v>
      </c>
      <c r="P320" s="97">
        <v>44931</v>
      </c>
      <c r="Q320" s="97">
        <v>44931</v>
      </c>
      <c r="R320" s="96">
        <v>998</v>
      </c>
      <c r="S320" s="96">
        <v>2</v>
      </c>
      <c r="T320" s="96" t="s">
        <v>19209</v>
      </c>
      <c r="U320" s="96" t="s">
        <v>20788</v>
      </c>
      <c r="V320" s="96"/>
      <c r="W320" s="96" t="s">
        <v>20789</v>
      </c>
      <c r="X320" s="96" t="s">
        <v>366</v>
      </c>
      <c r="Y320" s="95" t="s">
        <v>20790</v>
      </c>
    </row>
    <row r="321" spans="1:25" s="87" customFormat="1" x14ac:dyDescent="0.3">
      <c r="A321" s="94" t="str">
        <f t="shared" si="5"/>
        <v>bshelto</v>
      </c>
      <c r="B321" s="95" t="s">
        <v>20791</v>
      </c>
      <c r="C321" s="96" t="s">
        <v>20792</v>
      </c>
      <c r="D321" s="96" t="s">
        <v>20793</v>
      </c>
      <c r="E321" s="96" t="s">
        <v>5630</v>
      </c>
      <c r="F321" s="95" t="s">
        <v>19215</v>
      </c>
      <c r="G321" s="96" t="s">
        <v>19033</v>
      </c>
      <c r="H321" s="96" t="s">
        <v>19172</v>
      </c>
      <c r="I321" s="96" t="s">
        <v>19173</v>
      </c>
      <c r="J321" s="95" t="s">
        <v>19189</v>
      </c>
      <c r="K321" s="95" t="s">
        <v>19333</v>
      </c>
      <c r="L321" s="95" t="s">
        <v>19447</v>
      </c>
      <c r="M321" s="96" t="s">
        <v>9382</v>
      </c>
      <c r="N321" s="96" t="s">
        <v>366</v>
      </c>
      <c r="O321" s="97">
        <v>45865</v>
      </c>
      <c r="P321" s="97">
        <v>45865</v>
      </c>
      <c r="Q321" s="97">
        <v>45865</v>
      </c>
      <c r="R321" s="96">
        <v>64</v>
      </c>
      <c r="S321" s="96">
        <v>0</v>
      </c>
      <c r="T321" s="96" t="s">
        <v>19219</v>
      </c>
      <c r="U321" s="96" t="s">
        <v>20794</v>
      </c>
      <c r="V321" s="96"/>
      <c r="W321" s="96" t="s">
        <v>20795</v>
      </c>
      <c r="X321" s="96" t="s">
        <v>407</v>
      </c>
      <c r="Y321" s="95" t="s">
        <v>20796</v>
      </c>
    </row>
    <row r="322" spans="1:25" s="87" customFormat="1" x14ac:dyDescent="0.3">
      <c r="A322" s="94" t="str">
        <f t="shared" si="5"/>
        <v>bskidmo</v>
      </c>
      <c r="B322" s="95" t="s">
        <v>20797</v>
      </c>
      <c r="C322" s="96" t="s">
        <v>20798</v>
      </c>
      <c r="D322" s="96" t="s">
        <v>20799</v>
      </c>
      <c r="E322" s="96" t="s">
        <v>5630</v>
      </c>
      <c r="F322" s="95" t="s">
        <v>19171</v>
      </c>
      <c r="G322" s="96" t="s">
        <v>19029</v>
      </c>
      <c r="H322" s="96" t="s">
        <v>19172</v>
      </c>
      <c r="I322" s="96" t="s">
        <v>19173</v>
      </c>
      <c r="J322" s="95" t="s">
        <v>19174</v>
      </c>
      <c r="K322" s="95" t="s">
        <v>19258</v>
      </c>
      <c r="L322" s="95" t="s">
        <v>19259</v>
      </c>
      <c r="M322" s="96" t="s">
        <v>19260</v>
      </c>
      <c r="N322" s="96" t="s">
        <v>279</v>
      </c>
      <c r="O322" s="97">
        <v>44553</v>
      </c>
      <c r="P322" s="97">
        <v>44553</v>
      </c>
      <c r="Q322" s="97">
        <v>44553</v>
      </c>
      <c r="R322" s="96">
        <v>1376</v>
      </c>
      <c r="S322" s="96">
        <v>3</v>
      </c>
      <c r="T322" s="96" t="s">
        <v>19228</v>
      </c>
      <c r="U322" s="96" t="s">
        <v>10639</v>
      </c>
      <c r="V322" s="96"/>
      <c r="W322" s="96" t="s">
        <v>10640</v>
      </c>
      <c r="X322" s="96" t="s">
        <v>279</v>
      </c>
      <c r="Y322" s="95" t="s">
        <v>10641</v>
      </c>
    </row>
    <row r="323" spans="1:25" s="87" customFormat="1" x14ac:dyDescent="0.3">
      <c r="A323" s="94" t="str">
        <f t="shared" ref="A323:A386" si="6">TRIM(D323)</f>
        <v>BSLATTE</v>
      </c>
      <c r="B323" s="95" t="s">
        <v>20800</v>
      </c>
      <c r="C323" s="96" t="s">
        <v>20801</v>
      </c>
      <c r="D323" s="96" t="s">
        <v>6640</v>
      </c>
      <c r="E323" s="96" t="s">
        <v>5630</v>
      </c>
      <c r="F323" s="95" t="s">
        <v>19480</v>
      </c>
      <c r="G323" s="96" t="s">
        <v>19040</v>
      </c>
      <c r="H323" s="96" t="s">
        <v>19172</v>
      </c>
      <c r="I323" s="96" t="s">
        <v>19173</v>
      </c>
      <c r="J323" s="95" t="s">
        <v>19189</v>
      </c>
      <c r="K323" s="95" t="s">
        <v>19471</v>
      </c>
      <c r="L323" s="95" t="s">
        <v>20722</v>
      </c>
      <c r="M323" s="96" t="s">
        <v>20723</v>
      </c>
      <c r="N323" s="96" t="s">
        <v>719</v>
      </c>
      <c r="O323" s="97">
        <v>29480</v>
      </c>
      <c r="P323" s="97">
        <v>29480</v>
      </c>
      <c r="Q323" s="97">
        <v>29480</v>
      </c>
      <c r="R323" s="96">
        <v>16449</v>
      </c>
      <c r="S323" s="96">
        <v>45</v>
      </c>
      <c r="T323" s="96" t="s">
        <v>19261</v>
      </c>
      <c r="U323" s="96" t="s">
        <v>20802</v>
      </c>
      <c r="V323" s="96"/>
      <c r="W323" s="96" t="s">
        <v>20803</v>
      </c>
      <c r="X323" s="96" t="s">
        <v>719</v>
      </c>
      <c r="Y323" s="95" t="s">
        <v>6644</v>
      </c>
    </row>
    <row r="324" spans="1:25" s="87" customFormat="1" x14ac:dyDescent="0.3">
      <c r="A324" s="94" t="str">
        <f t="shared" si="6"/>
        <v>bsmith</v>
      </c>
      <c r="B324" s="95" t="s">
        <v>20804</v>
      </c>
      <c r="C324" s="96" t="s">
        <v>20805</v>
      </c>
      <c r="D324" s="96" t="s">
        <v>20806</v>
      </c>
      <c r="E324" s="96" t="s">
        <v>19170</v>
      </c>
      <c r="F324" s="95" t="s">
        <v>19171</v>
      </c>
      <c r="G324" s="96" t="s">
        <v>19029</v>
      </c>
      <c r="H324" s="96" t="s">
        <v>19172</v>
      </c>
      <c r="I324" s="96" t="s">
        <v>19173</v>
      </c>
      <c r="J324" s="95" t="s">
        <v>19174</v>
      </c>
      <c r="K324" s="95" t="s">
        <v>19716</v>
      </c>
      <c r="L324" s="95" t="s">
        <v>19717</v>
      </c>
      <c r="M324" s="96" t="s">
        <v>5847</v>
      </c>
      <c r="N324" s="96" t="s">
        <v>279</v>
      </c>
      <c r="O324" s="97">
        <v>45242</v>
      </c>
      <c r="P324" s="97">
        <v>45242</v>
      </c>
      <c r="Q324" s="97">
        <v>45242</v>
      </c>
      <c r="R324" s="96">
        <v>687</v>
      </c>
      <c r="S324" s="96">
        <v>1</v>
      </c>
      <c r="T324" s="96" t="s">
        <v>19209</v>
      </c>
      <c r="U324" t="s">
        <v>20807</v>
      </c>
      <c r="V324"/>
      <c r="W324" t="s">
        <v>1032</v>
      </c>
      <c r="X324" t="s">
        <v>279</v>
      </c>
      <c r="Y324" s="42" t="s">
        <v>20808</v>
      </c>
    </row>
    <row r="325" spans="1:25" s="87" customFormat="1" x14ac:dyDescent="0.3">
      <c r="A325" s="94" t="str">
        <f t="shared" si="6"/>
        <v>BSOKOLO</v>
      </c>
      <c r="B325" s="95" t="s">
        <v>20809</v>
      </c>
      <c r="C325" s="96" t="s">
        <v>20810</v>
      </c>
      <c r="D325" s="96" t="s">
        <v>3640</v>
      </c>
      <c r="E325" s="96" t="s">
        <v>5630</v>
      </c>
      <c r="F325" s="95" t="s">
        <v>19171</v>
      </c>
      <c r="G325" s="96" t="s">
        <v>19029</v>
      </c>
      <c r="H325" s="96" t="s">
        <v>19172</v>
      </c>
      <c r="I325" s="96" t="s">
        <v>19173</v>
      </c>
      <c r="J325" s="95" t="s">
        <v>19189</v>
      </c>
      <c r="K325" s="95" t="s">
        <v>19333</v>
      </c>
      <c r="L325" s="95" t="s">
        <v>19467</v>
      </c>
      <c r="M325" s="96" t="s">
        <v>9084</v>
      </c>
      <c r="N325" s="96" t="s">
        <v>260</v>
      </c>
      <c r="O325" s="97">
        <v>37255</v>
      </c>
      <c r="P325" s="97">
        <v>37255</v>
      </c>
      <c r="Q325" s="97">
        <v>37255</v>
      </c>
      <c r="R325" s="96">
        <v>8674</v>
      </c>
      <c r="S325" s="96">
        <v>23</v>
      </c>
      <c r="T325" s="96" t="s">
        <v>19261</v>
      </c>
      <c r="U325" s="96" t="s">
        <v>20811</v>
      </c>
      <c r="V325" s="96"/>
      <c r="W325" s="96" t="s">
        <v>15392</v>
      </c>
      <c r="X325" s="96" t="s">
        <v>435</v>
      </c>
      <c r="Y325" s="95" t="s">
        <v>15393</v>
      </c>
    </row>
    <row r="326" spans="1:25" s="87" customFormat="1" x14ac:dyDescent="0.3">
      <c r="A326" s="94" t="str">
        <f t="shared" si="6"/>
        <v>bstewa4</v>
      </c>
      <c r="B326" s="95" t="s">
        <v>20812</v>
      </c>
      <c r="C326" s="96" t="s">
        <v>20813</v>
      </c>
      <c r="D326" s="96" t="s">
        <v>20814</v>
      </c>
      <c r="E326" s="96" t="s">
        <v>19170</v>
      </c>
      <c r="F326" s="95" t="s">
        <v>19181</v>
      </c>
      <c r="G326" s="96" t="s">
        <v>19030</v>
      </c>
      <c r="H326" s="96" t="s">
        <v>19172</v>
      </c>
      <c r="I326" s="96" t="s">
        <v>19173</v>
      </c>
      <c r="J326" s="95" t="s">
        <v>19174</v>
      </c>
      <c r="K326" s="95" t="s">
        <v>19245</v>
      </c>
      <c r="L326" s="95" t="s">
        <v>20002</v>
      </c>
      <c r="M326" s="96" t="s">
        <v>19319</v>
      </c>
      <c r="N326" s="96" t="s">
        <v>1675</v>
      </c>
      <c r="O326" s="97">
        <v>41772</v>
      </c>
      <c r="P326" s="97">
        <v>43145</v>
      </c>
      <c r="Q326" s="97">
        <v>43145</v>
      </c>
      <c r="R326" s="96">
        <v>2784</v>
      </c>
      <c r="S326" s="96">
        <v>7</v>
      </c>
      <c r="T326" s="96" t="s">
        <v>19247</v>
      </c>
      <c r="U326" s="96" t="s">
        <v>20815</v>
      </c>
      <c r="V326" s="96"/>
      <c r="W326" s="96" t="s">
        <v>20816</v>
      </c>
      <c r="X326" s="96" t="s">
        <v>1675</v>
      </c>
      <c r="Y326" s="95" t="s">
        <v>20817</v>
      </c>
    </row>
    <row r="327" spans="1:25" s="87" customFormat="1" x14ac:dyDescent="0.3">
      <c r="A327" s="94" t="str">
        <f t="shared" si="6"/>
        <v>BSTOWEL</v>
      </c>
      <c r="B327" s="95" t="s">
        <v>20818</v>
      </c>
      <c r="C327" s="96" t="s">
        <v>20819</v>
      </c>
      <c r="D327" s="96" t="s">
        <v>13262</v>
      </c>
      <c r="E327" s="96" t="s">
        <v>5630</v>
      </c>
      <c r="F327" s="95" t="s">
        <v>19171</v>
      </c>
      <c r="G327" s="96" t="s">
        <v>19029</v>
      </c>
      <c r="H327" s="96" t="s">
        <v>19172</v>
      </c>
      <c r="I327" s="96" t="s">
        <v>19173</v>
      </c>
      <c r="J327" s="95" t="s">
        <v>19174</v>
      </c>
      <c r="K327" s="95" t="s">
        <v>19207</v>
      </c>
      <c r="L327" s="95" t="s">
        <v>19208</v>
      </c>
      <c r="M327" s="96" t="s">
        <v>10249</v>
      </c>
      <c r="N327" s="96" t="s">
        <v>219</v>
      </c>
      <c r="O327" s="97">
        <v>31027</v>
      </c>
      <c r="P327" s="97">
        <v>31027</v>
      </c>
      <c r="Q327" s="97">
        <v>31027</v>
      </c>
      <c r="R327" s="96">
        <v>14902</v>
      </c>
      <c r="S327" s="96">
        <v>40</v>
      </c>
      <c r="T327" s="96" t="s">
        <v>19261</v>
      </c>
      <c r="U327" s="96" t="s">
        <v>20820</v>
      </c>
      <c r="V327" s="96"/>
      <c r="W327" s="96" t="s">
        <v>13265</v>
      </c>
      <c r="X327" s="96" t="s">
        <v>219</v>
      </c>
      <c r="Y327" s="95" t="s">
        <v>13266</v>
      </c>
    </row>
    <row r="328" spans="1:25" s="87" customFormat="1" x14ac:dyDescent="0.3">
      <c r="A328" s="94" t="str">
        <f t="shared" si="6"/>
        <v>BSTRAYE</v>
      </c>
      <c r="B328" s="95" t="s">
        <v>20821</v>
      </c>
      <c r="C328" s="96" t="s">
        <v>20822</v>
      </c>
      <c r="D328" s="96" t="s">
        <v>20823</v>
      </c>
      <c r="E328" s="96" t="s">
        <v>19715</v>
      </c>
      <c r="F328" s="95" t="s">
        <v>19181</v>
      </c>
      <c r="G328" s="96" t="s">
        <v>19030</v>
      </c>
      <c r="H328" s="96" t="s">
        <v>19172</v>
      </c>
      <c r="I328" s="96" t="s">
        <v>19173</v>
      </c>
      <c r="J328" s="95" t="s">
        <v>19189</v>
      </c>
      <c r="K328" s="95" t="s">
        <v>19190</v>
      </c>
      <c r="L328" s="95" t="s">
        <v>19191</v>
      </c>
      <c r="M328" s="96" t="s">
        <v>19192</v>
      </c>
      <c r="N328" s="96" t="s">
        <v>297</v>
      </c>
      <c r="O328" s="97">
        <v>27457</v>
      </c>
      <c r="P328" s="97">
        <v>27457</v>
      </c>
      <c r="Q328" s="97">
        <v>27457</v>
      </c>
      <c r="R328" s="96">
        <v>18472</v>
      </c>
      <c r="S328" s="96">
        <v>50</v>
      </c>
      <c r="T328" s="96" t="s">
        <v>19261</v>
      </c>
      <c r="U328" s="96" t="s">
        <v>20824</v>
      </c>
      <c r="V328" s="96"/>
      <c r="W328" s="96" t="s">
        <v>20825</v>
      </c>
      <c r="X328" s="96" t="s">
        <v>297</v>
      </c>
      <c r="Y328" s="95" t="s">
        <v>20826</v>
      </c>
    </row>
    <row r="329" spans="1:25" s="87" customFormat="1" x14ac:dyDescent="0.3">
      <c r="A329" s="94" t="str">
        <f t="shared" si="6"/>
        <v>bsultze</v>
      </c>
      <c r="B329" s="95" t="s">
        <v>20827</v>
      </c>
      <c r="C329" s="96" t="s">
        <v>20828</v>
      </c>
      <c r="D329" s="96" t="s">
        <v>20829</v>
      </c>
      <c r="E329" s="96" t="s">
        <v>19036</v>
      </c>
      <c r="F329" s="95" t="s">
        <v>19181</v>
      </c>
      <c r="G329" s="96" t="s">
        <v>19030</v>
      </c>
      <c r="H329" s="96" t="s">
        <v>19172</v>
      </c>
      <c r="I329" s="96" t="s">
        <v>19173</v>
      </c>
      <c r="J329" s="95" t="s">
        <v>19174</v>
      </c>
      <c r="K329" s="95" t="s">
        <v>19455</v>
      </c>
      <c r="L329" s="95" t="s">
        <v>19456</v>
      </c>
      <c r="M329" s="96" t="s">
        <v>19457</v>
      </c>
      <c r="N329" s="96" t="s">
        <v>2504</v>
      </c>
      <c r="O329" s="97">
        <v>38782</v>
      </c>
      <c r="P329" s="97">
        <v>45494</v>
      </c>
      <c r="Q329" s="97">
        <v>45494</v>
      </c>
      <c r="R329" s="96">
        <v>435</v>
      </c>
      <c r="S329" s="96">
        <v>1</v>
      </c>
      <c r="T329" s="96" t="s">
        <v>19209</v>
      </c>
      <c r="U329" s="96" t="s">
        <v>20830</v>
      </c>
      <c r="V329" s="96"/>
      <c r="W329" s="96" t="s">
        <v>20831</v>
      </c>
      <c r="X329" s="96" t="s">
        <v>2504</v>
      </c>
      <c r="Y329" s="95" t="s">
        <v>20832</v>
      </c>
    </row>
    <row r="330" spans="1:25" s="87" customFormat="1" x14ac:dyDescent="0.3">
      <c r="A330" s="94" t="str">
        <f t="shared" si="6"/>
        <v>btenenb</v>
      </c>
      <c r="B330" s="95" t="s">
        <v>20833</v>
      </c>
      <c r="C330" s="96" t="s">
        <v>20834</v>
      </c>
      <c r="D330" s="96" t="s">
        <v>20835</v>
      </c>
      <c r="E330" s="96" t="s">
        <v>5630</v>
      </c>
      <c r="F330" s="95" t="s">
        <v>19181</v>
      </c>
      <c r="G330" s="96" t="s">
        <v>19030</v>
      </c>
      <c r="H330" s="96" t="s">
        <v>19172</v>
      </c>
      <c r="I330" s="96" t="s">
        <v>19173</v>
      </c>
      <c r="J330" s="95" t="s">
        <v>19189</v>
      </c>
      <c r="K330" s="95" t="s">
        <v>19333</v>
      </c>
      <c r="L330" s="95" t="s">
        <v>19447</v>
      </c>
      <c r="M330" s="96" t="s">
        <v>9382</v>
      </c>
      <c r="N330" s="96" t="s">
        <v>366</v>
      </c>
      <c r="O330" s="97">
        <v>45907</v>
      </c>
      <c r="P330" s="97">
        <v>45907</v>
      </c>
      <c r="Q330" s="97">
        <v>45907</v>
      </c>
      <c r="R330" s="96">
        <v>22</v>
      </c>
      <c r="S330" s="96">
        <v>0</v>
      </c>
      <c r="T330" s="96" t="s">
        <v>19183</v>
      </c>
      <c r="U330" s="96" t="s">
        <v>20836</v>
      </c>
      <c r="V330" s="96"/>
      <c r="W330" s="96" t="s">
        <v>20837</v>
      </c>
      <c r="X330" s="96" t="s">
        <v>416</v>
      </c>
      <c r="Y330" s="95" t="s">
        <v>16610</v>
      </c>
    </row>
    <row r="331" spans="1:25" s="87" customFormat="1" x14ac:dyDescent="0.3">
      <c r="A331" s="94" t="str">
        <f t="shared" si="6"/>
        <v>bteter</v>
      </c>
      <c r="B331" s="95" t="s">
        <v>20838</v>
      </c>
      <c r="C331" s="96" t="s">
        <v>20839</v>
      </c>
      <c r="D331" s="96" t="s">
        <v>20840</v>
      </c>
      <c r="E331" s="96" t="s">
        <v>19170</v>
      </c>
      <c r="F331" s="95" t="s">
        <v>19181</v>
      </c>
      <c r="G331" s="96" t="s">
        <v>19030</v>
      </c>
      <c r="H331" s="96" t="s">
        <v>19172</v>
      </c>
      <c r="I331" s="96" t="s">
        <v>19173</v>
      </c>
      <c r="J331" s="95" t="s">
        <v>19189</v>
      </c>
      <c r="K331" s="95" t="s">
        <v>19294</v>
      </c>
      <c r="L331" s="95" t="s">
        <v>19295</v>
      </c>
      <c r="M331" s="96" t="s">
        <v>19296</v>
      </c>
      <c r="N331" s="96" t="s">
        <v>541</v>
      </c>
      <c r="O331" s="97">
        <v>44938</v>
      </c>
      <c r="P331" s="97">
        <v>44938</v>
      </c>
      <c r="Q331" s="97">
        <v>44938</v>
      </c>
      <c r="R331" s="96">
        <v>991</v>
      </c>
      <c r="S331" s="96">
        <v>2</v>
      </c>
      <c r="T331" s="96" t="s">
        <v>19209</v>
      </c>
      <c r="U331" s="96" t="s">
        <v>20841</v>
      </c>
      <c r="V331" s="96"/>
      <c r="W331" s="96" t="s">
        <v>20842</v>
      </c>
      <c r="X331" s="96" t="s">
        <v>541</v>
      </c>
      <c r="Y331" s="95" t="s">
        <v>20843</v>
      </c>
    </row>
    <row r="332" spans="1:25" s="87" customFormat="1" x14ac:dyDescent="0.3">
      <c r="A332" s="94" t="str">
        <f t="shared" si="6"/>
        <v>bthoma5</v>
      </c>
      <c r="B332" s="95" t="s">
        <v>20844</v>
      </c>
      <c r="C332" s="96" t="s">
        <v>20845</v>
      </c>
      <c r="D332" s="96" t="s">
        <v>20846</v>
      </c>
      <c r="E332" s="96" t="s">
        <v>5630</v>
      </c>
      <c r="F332" s="95" t="s">
        <v>19215</v>
      </c>
      <c r="G332" s="96" t="s">
        <v>19033</v>
      </c>
      <c r="H332" s="96" t="s">
        <v>19172</v>
      </c>
      <c r="I332" s="96" t="s">
        <v>19173</v>
      </c>
      <c r="J332" s="95" t="s">
        <v>19189</v>
      </c>
      <c r="K332" s="95" t="s">
        <v>19190</v>
      </c>
      <c r="L332" s="95" t="s">
        <v>19191</v>
      </c>
      <c r="M332" s="96" t="s">
        <v>19192</v>
      </c>
      <c r="N332" s="96" t="s">
        <v>297</v>
      </c>
      <c r="O332" s="97">
        <v>43187</v>
      </c>
      <c r="P332" s="97">
        <v>43187</v>
      </c>
      <c r="Q332" s="97">
        <v>43187</v>
      </c>
      <c r="R332" s="96">
        <v>2742</v>
      </c>
      <c r="S332" s="96">
        <v>7</v>
      </c>
      <c r="T332" s="96" t="s">
        <v>19247</v>
      </c>
      <c r="U332" s="96" t="s">
        <v>20847</v>
      </c>
      <c r="V332" s="96"/>
      <c r="W332" s="96" t="s">
        <v>8692</v>
      </c>
      <c r="X332" s="96" t="s">
        <v>297</v>
      </c>
      <c r="Y332" s="95" t="s">
        <v>8693</v>
      </c>
    </row>
    <row r="333" spans="1:25" s="87" customFormat="1" x14ac:dyDescent="0.3">
      <c r="A333" s="94" t="str">
        <f t="shared" si="6"/>
        <v>bthomas</v>
      </c>
      <c r="B333" s="95" t="s">
        <v>20848</v>
      </c>
      <c r="C333" s="96" t="s">
        <v>20849</v>
      </c>
      <c r="D333" s="96" t="s">
        <v>20850</v>
      </c>
      <c r="E333" s="96" t="s">
        <v>5630</v>
      </c>
      <c r="F333" s="95" t="s">
        <v>19215</v>
      </c>
      <c r="G333" s="96" t="s">
        <v>19033</v>
      </c>
      <c r="H333" s="96" t="s">
        <v>19172</v>
      </c>
      <c r="I333" s="96" t="s">
        <v>19173</v>
      </c>
      <c r="J333" s="95" t="s">
        <v>19174</v>
      </c>
      <c r="K333" s="95" t="s">
        <v>19401</v>
      </c>
      <c r="L333" s="95" t="s">
        <v>19764</v>
      </c>
      <c r="M333" s="96" t="s">
        <v>8645</v>
      </c>
      <c r="N333" s="96" t="s">
        <v>407</v>
      </c>
      <c r="O333" s="97">
        <v>44649</v>
      </c>
      <c r="P333" s="97">
        <v>44649</v>
      </c>
      <c r="Q333" s="97">
        <v>44649</v>
      </c>
      <c r="R333" s="96">
        <v>1280</v>
      </c>
      <c r="S333" s="96">
        <v>3</v>
      </c>
      <c r="T333" s="96" t="s">
        <v>19228</v>
      </c>
      <c r="U333" s="96" t="s">
        <v>20851</v>
      </c>
      <c r="V333" s="96"/>
      <c r="W333" s="96" t="s">
        <v>12263</v>
      </c>
      <c r="X333" s="96" t="s">
        <v>477</v>
      </c>
      <c r="Y333" s="95" t="s">
        <v>12264</v>
      </c>
    </row>
    <row r="334" spans="1:25" s="87" customFormat="1" x14ac:dyDescent="0.3">
      <c r="A334" s="94" t="str">
        <f t="shared" si="6"/>
        <v>BTIERNE</v>
      </c>
      <c r="B334" s="95" t="s">
        <v>20852</v>
      </c>
      <c r="C334" s="96" t="s">
        <v>20853</v>
      </c>
      <c r="D334" s="96" t="s">
        <v>17271</v>
      </c>
      <c r="E334" s="96" t="s">
        <v>5630</v>
      </c>
      <c r="F334" s="95" t="s">
        <v>19181</v>
      </c>
      <c r="G334" s="96" t="s">
        <v>19030</v>
      </c>
      <c r="H334" s="96" t="s">
        <v>19172</v>
      </c>
      <c r="I334" s="96" t="s">
        <v>19173</v>
      </c>
      <c r="J334" s="95" t="s">
        <v>19189</v>
      </c>
      <c r="K334" s="95" t="s">
        <v>19415</v>
      </c>
      <c r="L334" s="95" t="s">
        <v>6684</v>
      </c>
      <c r="M334" s="96" t="s">
        <v>19416</v>
      </c>
      <c r="N334" s="96" t="s">
        <v>318</v>
      </c>
      <c r="O334" s="97">
        <v>33696</v>
      </c>
      <c r="P334" s="97">
        <v>33696</v>
      </c>
      <c r="Q334" s="97">
        <v>33696</v>
      </c>
      <c r="R334" s="96">
        <v>12233</v>
      </c>
      <c r="S334" s="96">
        <v>33</v>
      </c>
      <c r="T334" s="96" t="s">
        <v>19261</v>
      </c>
      <c r="U334" s="96" t="s">
        <v>20854</v>
      </c>
      <c r="V334" s="96"/>
      <c r="W334" s="96" t="s">
        <v>20855</v>
      </c>
      <c r="X334" s="96" t="s">
        <v>318</v>
      </c>
      <c r="Y334" s="95" t="s">
        <v>17276</v>
      </c>
    </row>
    <row r="335" spans="1:25" s="87" customFormat="1" x14ac:dyDescent="0.3">
      <c r="A335" s="94" t="str">
        <f t="shared" si="6"/>
        <v>BTOLLEF</v>
      </c>
      <c r="B335" s="95" t="s">
        <v>20856</v>
      </c>
      <c r="C335" s="96" t="s">
        <v>20857</v>
      </c>
      <c r="D335" s="96" t="s">
        <v>20858</v>
      </c>
      <c r="E335" s="96" t="s">
        <v>19715</v>
      </c>
      <c r="F335" s="95" t="s">
        <v>19480</v>
      </c>
      <c r="G335" s="96" t="s">
        <v>19040</v>
      </c>
      <c r="H335" s="96" t="s">
        <v>19172</v>
      </c>
      <c r="I335" s="96" t="s">
        <v>19173</v>
      </c>
      <c r="J335" s="95" t="s">
        <v>19174</v>
      </c>
      <c r="K335" s="95" t="s">
        <v>20070</v>
      </c>
      <c r="L335" s="95" t="s">
        <v>20694</v>
      </c>
      <c r="M335" s="96" t="s">
        <v>20072</v>
      </c>
      <c r="N335" s="96" t="s">
        <v>955</v>
      </c>
      <c r="O335" s="97">
        <v>29881</v>
      </c>
      <c r="P335" s="97">
        <v>29881</v>
      </c>
      <c r="Q335" s="97">
        <v>29881</v>
      </c>
      <c r="R335" s="96">
        <v>16048</v>
      </c>
      <c r="S335" s="96">
        <v>43</v>
      </c>
      <c r="T335" s="96" t="s">
        <v>19261</v>
      </c>
      <c r="U335" s="96" t="s">
        <v>20859</v>
      </c>
      <c r="V335" s="96"/>
      <c r="W335" s="96" t="s">
        <v>20860</v>
      </c>
      <c r="X335" s="96" t="s">
        <v>955</v>
      </c>
      <c r="Y335" s="95" t="s">
        <v>13098</v>
      </c>
    </row>
    <row r="336" spans="1:25" s="87" customFormat="1" x14ac:dyDescent="0.3">
      <c r="A336" s="94" t="str">
        <f t="shared" si="6"/>
        <v>bturner</v>
      </c>
      <c r="B336" s="95" t="s">
        <v>20861</v>
      </c>
      <c r="C336" s="96" t="s">
        <v>20862</v>
      </c>
      <c r="D336" s="96" t="s">
        <v>20863</v>
      </c>
      <c r="E336" s="96" t="s">
        <v>5630</v>
      </c>
      <c r="F336" s="95" t="s">
        <v>19171</v>
      </c>
      <c r="G336" s="96" t="s">
        <v>19029</v>
      </c>
      <c r="H336" s="96" t="s">
        <v>19172</v>
      </c>
      <c r="I336" s="96" t="s">
        <v>19173</v>
      </c>
      <c r="J336" s="95" t="s">
        <v>19189</v>
      </c>
      <c r="K336" s="95" t="s">
        <v>19333</v>
      </c>
      <c r="L336" s="95" t="s">
        <v>19467</v>
      </c>
      <c r="M336" s="96" t="s">
        <v>9084</v>
      </c>
      <c r="N336" s="96" t="s">
        <v>260</v>
      </c>
      <c r="O336" s="97">
        <v>45865</v>
      </c>
      <c r="P336" s="97">
        <v>45865</v>
      </c>
      <c r="Q336" s="97">
        <v>45865</v>
      </c>
      <c r="R336" s="96">
        <v>64</v>
      </c>
      <c r="S336" s="96">
        <v>0</v>
      </c>
      <c r="T336" s="96" t="s">
        <v>19219</v>
      </c>
      <c r="U336" s="96" t="s">
        <v>20864</v>
      </c>
      <c r="V336" s="96"/>
      <c r="W336" s="96" t="s">
        <v>640</v>
      </c>
      <c r="X336" s="96" t="s">
        <v>260</v>
      </c>
      <c r="Y336" s="95" t="s">
        <v>14532</v>
      </c>
    </row>
    <row r="337" spans="1:25" s="87" customFormat="1" x14ac:dyDescent="0.3">
      <c r="A337" s="94" t="str">
        <f t="shared" si="6"/>
        <v>bvaden</v>
      </c>
      <c r="B337" s="95" t="s">
        <v>20865</v>
      </c>
      <c r="C337" s="96" t="s">
        <v>20866</v>
      </c>
      <c r="D337" s="96" t="s">
        <v>20867</v>
      </c>
      <c r="E337" s="96" t="s">
        <v>19170</v>
      </c>
      <c r="F337" s="95" t="s">
        <v>19171</v>
      </c>
      <c r="G337" s="96" t="s">
        <v>19029</v>
      </c>
      <c r="H337" s="96" t="s">
        <v>19172</v>
      </c>
      <c r="I337" s="96" t="s">
        <v>19173</v>
      </c>
      <c r="J337" s="95" t="s">
        <v>19174</v>
      </c>
      <c r="K337" s="95" t="s">
        <v>19802</v>
      </c>
      <c r="L337" s="95" t="s">
        <v>19803</v>
      </c>
      <c r="M337" s="96" t="s">
        <v>19804</v>
      </c>
      <c r="N337" s="96" t="s">
        <v>549</v>
      </c>
      <c r="O337" s="97">
        <v>45739</v>
      </c>
      <c r="P337" s="97">
        <v>45739</v>
      </c>
      <c r="Q337" s="97">
        <v>45739</v>
      </c>
      <c r="R337" s="96">
        <v>190</v>
      </c>
      <c r="S337" s="96">
        <v>0</v>
      </c>
      <c r="T337" s="96" t="s">
        <v>19176</v>
      </c>
      <c r="U337" s="96" t="s">
        <v>20868</v>
      </c>
      <c r="V337" s="96"/>
      <c r="W337" s="96" t="s">
        <v>20869</v>
      </c>
      <c r="X337" s="96" t="s">
        <v>1502</v>
      </c>
      <c r="Y337" s="95" t="s">
        <v>20870</v>
      </c>
    </row>
    <row r="338" spans="1:25" s="87" customFormat="1" x14ac:dyDescent="0.3">
      <c r="A338" s="94" t="str">
        <f t="shared" si="6"/>
        <v>bwainwr</v>
      </c>
      <c r="B338" s="95" t="s">
        <v>20871</v>
      </c>
      <c r="C338" s="96" t="s">
        <v>20872</v>
      </c>
      <c r="D338" s="96" t="s">
        <v>20873</v>
      </c>
      <c r="E338" s="96" t="s">
        <v>5630</v>
      </c>
      <c r="F338" s="95" t="s">
        <v>19171</v>
      </c>
      <c r="G338" s="96" t="s">
        <v>19029</v>
      </c>
      <c r="H338" s="96" t="s">
        <v>19172</v>
      </c>
      <c r="I338" s="96" t="s">
        <v>19173</v>
      </c>
      <c r="J338" s="95" t="s">
        <v>19174</v>
      </c>
      <c r="K338" s="95" t="s">
        <v>19309</v>
      </c>
      <c r="L338" s="95" t="s">
        <v>19513</v>
      </c>
      <c r="M338" s="96" t="s">
        <v>6528</v>
      </c>
      <c r="N338" s="96" t="s">
        <v>219</v>
      </c>
      <c r="O338" s="97">
        <v>44840</v>
      </c>
      <c r="P338" s="97">
        <v>44840</v>
      </c>
      <c r="Q338" s="97">
        <v>44840</v>
      </c>
      <c r="R338" s="96">
        <v>1089</v>
      </c>
      <c r="S338" s="96">
        <v>2</v>
      </c>
      <c r="T338" s="96" t="s">
        <v>19209</v>
      </c>
      <c r="U338" s="96" t="s">
        <v>10121</v>
      </c>
      <c r="V338" s="96"/>
      <c r="W338" s="96" t="s">
        <v>559</v>
      </c>
      <c r="X338" s="96" t="s">
        <v>219</v>
      </c>
      <c r="Y338" s="95" t="s">
        <v>10122</v>
      </c>
    </row>
    <row r="339" spans="1:25" s="87" customFormat="1" x14ac:dyDescent="0.3">
      <c r="A339" s="94" t="str">
        <f t="shared" si="6"/>
        <v>bwatki7</v>
      </c>
      <c r="B339" s="95" t="s">
        <v>20874</v>
      </c>
      <c r="C339" s="96" t="s">
        <v>20875</v>
      </c>
      <c r="D339" s="96" t="s">
        <v>20876</v>
      </c>
      <c r="E339" s="96" t="s">
        <v>5630</v>
      </c>
      <c r="F339" s="95" t="s">
        <v>19236</v>
      </c>
      <c r="G339" s="96" t="s">
        <v>19032</v>
      </c>
      <c r="H339" s="96" t="s">
        <v>19227</v>
      </c>
      <c r="I339" s="96" t="s">
        <v>19173</v>
      </c>
      <c r="J339" s="95" t="s">
        <v>19189</v>
      </c>
      <c r="K339" s="95" t="s">
        <v>19333</v>
      </c>
      <c r="L339" s="95" t="s">
        <v>19334</v>
      </c>
      <c r="M339" s="96" t="s">
        <v>9382</v>
      </c>
      <c r="N339" s="96" t="s">
        <v>366</v>
      </c>
      <c r="O339" s="97">
        <v>35929</v>
      </c>
      <c r="P339" s="97">
        <v>43468</v>
      </c>
      <c r="Q339" s="97">
        <v>35929</v>
      </c>
      <c r="R339" s="96">
        <v>10000</v>
      </c>
      <c r="S339" s="96">
        <v>27</v>
      </c>
      <c r="T339" s="96" t="s">
        <v>19261</v>
      </c>
      <c r="U339" s="96" t="s">
        <v>20877</v>
      </c>
      <c r="V339" s="96"/>
      <c r="W339" s="96" t="s">
        <v>20878</v>
      </c>
      <c r="X339" s="96" t="s">
        <v>366</v>
      </c>
      <c r="Y339" s="95" t="s">
        <v>10612</v>
      </c>
    </row>
    <row r="340" spans="1:25" s="87" customFormat="1" x14ac:dyDescent="0.3">
      <c r="A340" s="94" t="str">
        <f t="shared" si="6"/>
        <v>bwebb4</v>
      </c>
      <c r="B340" s="95" t="s">
        <v>20879</v>
      </c>
      <c r="C340" s="96" t="s">
        <v>20880</v>
      </c>
      <c r="D340" s="96" t="s">
        <v>20881</v>
      </c>
      <c r="E340" s="96" t="s">
        <v>5630</v>
      </c>
      <c r="F340" s="95" t="s">
        <v>19171</v>
      </c>
      <c r="G340" s="96" t="s">
        <v>19029</v>
      </c>
      <c r="H340" s="96" t="s">
        <v>19172</v>
      </c>
      <c r="I340" s="96" t="s">
        <v>19173</v>
      </c>
      <c r="J340" s="95" t="s">
        <v>19174</v>
      </c>
      <c r="K340" s="95" t="s">
        <v>19431</v>
      </c>
      <c r="L340" s="95" t="s">
        <v>19432</v>
      </c>
      <c r="M340" s="96" t="s">
        <v>6264</v>
      </c>
      <c r="N340" s="96" t="s">
        <v>279</v>
      </c>
      <c r="O340" s="97">
        <v>43460</v>
      </c>
      <c r="P340" s="97">
        <v>43460</v>
      </c>
      <c r="Q340" s="97">
        <v>43460</v>
      </c>
      <c r="R340" s="96">
        <v>2469</v>
      </c>
      <c r="S340" s="96">
        <v>6</v>
      </c>
      <c r="T340" s="96" t="s">
        <v>19247</v>
      </c>
      <c r="U340" s="96" t="s">
        <v>20882</v>
      </c>
      <c r="V340" s="96"/>
      <c r="W340" s="96" t="s">
        <v>20883</v>
      </c>
      <c r="X340" s="96" t="s">
        <v>279</v>
      </c>
      <c r="Y340" s="95" t="s">
        <v>12132</v>
      </c>
    </row>
    <row r="341" spans="1:25" s="87" customFormat="1" x14ac:dyDescent="0.3">
      <c r="A341" s="94" t="str">
        <f t="shared" si="6"/>
        <v>BWIL167</v>
      </c>
      <c r="B341" s="95" t="s">
        <v>20884</v>
      </c>
      <c r="C341" s="96" t="s">
        <v>20885</v>
      </c>
      <c r="D341" s="96" t="s">
        <v>2012</v>
      </c>
      <c r="E341" s="96" t="s">
        <v>5630</v>
      </c>
      <c r="F341" s="95" t="s">
        <v>19181</v>
      </c>
      <c r="G341" s="96" t="s">
        <v>19030</v>
      </c>
      <c r="H341" s="96" t="s">
        <v>19172</v>
      </c>
      <c r="I341" s="96" t="s">
        <v>19173</v>
      </c>
      <c r="J341" s="95" t="s">
        <v>19174</v>
      </c>
      <c r="K341" s="95" t="s">
        <v>19401</v>
      </c>
      <c r="L341" s="95" t="s">
        <v>20201</v>
      </c>
      <c r="M341" s="96" t="s">
        <v>17220</v>
      </c>
      <c r="N341" s="96" t="s">
        <v>297</v>
      </c>
      <c r="O341" s="97">
        <v>38988</v>
      </c>
      <c r="P341" s="97">
        <v>38988</v>
      </c>
      <c r="Q341" s="97">
        <v>38988</v>
      </c>
      <c r="R341" s="96">
        <v>6941</v>
      </c>
      <c r="S341" s="96">
        <v>19</v>
      </c>
      <c r="T341" s="96" t="s">
        <v>19261</v>
      </c>
      <c r="U341" s="96" t="s">
        <v>20886</v>
      </c>
      <c r="V341" s="96"/>
      <c r="W341" s="96" t="s">
        <v>20887</v>
      </c>
      <c r="X341" s="96" t="s">
        <v>287</v>
      </c>
      <c r="Y341" s="95" t="s">
        <v>12170</v>
      </c>
    </row>
    <row r="342" spans="1:25" s="87" customFormat="1" x14ac:dyDescent="0.3">
      <c r="A342" s="94" t="str">
        <f t="shared" si="6"/>
        <v>bwohltm</v>
      </c>
      <c r="B342" s="95" t="s">
        <v>20888</v>
      </c>
      <c r="C342" s="96" t="s">
        <v>20889</v>
      </c>
      <c r="D342" s="96" t="s">
        <v>20890</v>
      </c>
      <c r="E342" s="96" t="s">
        <v>5630</v>
      </c>
      <c r="F342" s="95" t="s">
        <v>19171</v>
      </c>
      <c r="G342" s="96" t="s">
        <v>19029</v>
      </c>
      <c r="H342" s="96" t="s">
        <v>19172</v>
      </c>
      <c r="I342" s="96" t="s">
        <v>19173</v>
      </c>
      <c r="J342" s="95" t="s">
        <v>19189</v>
      </c>
      <c r="K342" s="95" t="s">
        <v>19471</v>
      </c>
      <c r="L342" s="95" t="s">
        <v>20722</v>
      </c>
      <c r="M342" s="96" t="s">
        <v>20723</v>
      </c>
      <c r="N342" s="96" t="s">
        <v>719</v>
      </c>
      <c r="O342" s="97">
        <v>41806</v>
      </c>
      <c r="P342" s="97">
        <v>43600</v>
      </c>
      <c r="Q342" s="97">
        <v>43600</v>
      </c>
      <c r="R342" s="96">
        <v>2329</v>
      </c>
      <c r="S342" s="96">
        <v>6</v>
      </c>
      <c r="T342" s="96" t="s">
        <v>19247</v>
      </c>
      <c r="U342" s="96" t="s">
        <v>20891</v>
      </c>
      <c r="V342" s="96"/>
      <c r="W342" s="96" t="s">
        <v>20892</v>
      </c>
      <c r="X342" s="96" t="s">
        <v>719</v>
      </c>
      <c r="Y342" s="95" t="s">
        <v>12609</v>
      </c>
    </row>
    <row r="343" spans="1:25" s="87" customFormat="1" x14ac:dyDescent="0.3">
      <c r="A343" s="94" t="str">
        <f t="shared" si="6"/>
        <v>bwolff</v>
      </c>
      <c r="B343" s="95" t="s">
        <v>20893</v>
      </c>
      <c r="C343" s="96" t="s">
        <v>20894</v>
      </c>
      <c r="D343" s="96" t="s">
        <v>20895</v>
      </c>
      <c r="E343" s="96" t="s">
        <v>5630</v>
      </c>
      <c r="F343" s="95" t="s">
        <v>19171</v>
      </c>
      <c r="G343" s="96" t="s">
        <v>19029</v>
      </c>
      <c r="H343" s="96" t="s">
        <v>19172</v>
      </c>
      <c r="I343" s="96" t="s">
        <v>19173</v>
      </c>
      <c r="J343" s="95" t="s">
        <v>19189</v>
      </c>
      <c r="K343" s="95" t="s">
        <v>19345</v>
      </c>
      <c r="L343" s="95" t="s">
        <v>19837</v>
      </c>
      <c r="M343" s="96" t="s">
        <v>6275</v>
      </c>
      <c r="N343" s="96" t="s">
        <v>318</v>
      </c>
      <c r="O343" s="97">
        <v>44917</v>
      </c>
      <c r="P343" s="97">
        <v>44917</v>
      </c>
      <c r="Q343" s="97">
        <v>44917</v>
      </c>
      <c r="R343" s="96">
        <v>1012</v>
      </c>
      <c r="S343" s="96">
        <v>2</v>
      </c>
      <c r="T343" s="96" t="s">
        <v>19209</v>
      </c>
      <c r="U343" s="96" t="s">
        <v>20896</v>
      </c>
      <c r="V343" s="96"/>
      <c r="W343" s="96" t="s">
        <v>3167</v>
      </c>
      <c r="X343" s="96" t="s">
        <v>318</v>
      </c>
      <c r="Y343" s="95" t="s">
        <v>16475</v>
      </c>
    </row>
    <row r="344" spans="1:25" s="87" customFormat="1" x14ac:dyDescent="0.3">
      <c r="A344" s="94" t="str">
        <f t="shared" si="6"/>
        <v>bwoods</v>
      </c>
      <c r="B344" s="95" t="s">
        <v>20897</v>
      </c>
      <c r="C344" s="96" t="s">
        <v>20898</v>
      </c>
      <c r="D344" s="96" t="s">
        <v>20899</v>
      </c>
      <c r="E344" s="96" t="s">
        <v>5630</v>
      </c>
      <c r="F344" s="95" t="s">
        <v>19285</v>
      </c>
      <c r="G344" s="96" t="s">
        <v>19028</v>
      </c>
      <c r="H344" s="96" t="s">
        <v>19172</v>
      </c>
      <c r="I344" s="96" t="s">
        <v>19173</v>
      </c>
      <c r="J344" s="95" t="s">
        <v>19174</v>
      </c>
      <c r="K344" s="95" t="s">
        <v>19522</v>
      </c>
      <c r="L344" s="95" t="s">
        <v>19523</v>
      </c>
      <c r="M344" s="96" t="s">
        <v>7156</v>
      </c>
      <c r="N344" s="96" t="s">
        <v>773</v>
      </c>
      <c r="O344" s="97">
        <v>40819</v>
      </c>
      <c r="P344" s="97">
        <v>43515</v>
      </c>
      <c r="Q344" s="97">
        <v>43515</v>
      </c>
      <c r="R344" s="96">
        <v>2414</v>
      </c>
      <c r="S344" s="96">
        <v>6</v>
      </c>
      <c r="T344" s="96" t="s">
        <v>19247</v>
      </c>
      <c r="U344" s="99" t="s">
        <v>20900</v>
      </c>
      <c r="V344" s="100"/>
      <c r="W344" s="100" t="s">
        <v>20351</v>
      </c>
      <c r="X344" s="100" t="s">
        <v>773</v>
      </c>
      <c r="Y344" s="99" t="s">
        <v>8406</v>
      </c>
    </row>
    <row r="345" spans="1:25" s="87" customFormat="1" x14ac:dyDescent="0.3">
      <c r="A345" s="94" t="str">
        <f t="shared" si="6"/>
        <v>bwrigh0</v>
      </c>
      <c r="B345" s="95" t="s">
        <v>20901</v>
      </c>
      <c r="C345" s="96" t="s">
        <v>20902</v>
      </c>
      <c r="D345" s="96" t="s">
        <v>20903</v>
      </c>
      <c r="E345" s="96" t="s">
        <v>19170</v>
      </c>
      <c r="F345" s="95" t="s">
        <v>19181</v>
      </c>
      <c r="G345" s="96" t="s">
        <v>19030</v>
      </c>
      <c r="H345" s="96" t="s">
        <v>19172</v>
      </c>
      <c r="I345" s="96" t="s">
        <v>19173</v>
      </c>
      <c r="J345" s="95" t="s">
        <v>19174</v>
      </c>
      <c r="K345" s="95" t="s">
        <v>19401</v>
      </c>
      <c r="L345" s="95" t="s">
        <v>19764</v>
      </c>
      <c r="M345" s="96" t="s">
        <v>8645</v>
      </c>
      <c r="N345" s="96" t="s">
        <v>407</v>
      </c>
      <c r="O345" s="97">
        <v>45634</v>
      </c>
      <c r="P345" s="97">
        <v>45634</v>
      </c>
      <c r="Q345" s="97">
        <v>45634</v>
      </c>
      <c r="R345" s="96">
        <v>295</v>
      </c>
      <c r="S345" s="96">
        <v>0</v>
      </c>
      <c r="T345" s="96" t="s">
        <v>19176</v>
      </c>
      <c r="U345" s="96" t="s">
        <v>20904</v>
      </c>
      <c r="V345" s="96"/>
      <c r="W345" s="96" t="s">
        <v>20905</v>
      </c>
      <c r="X345" s="96" t="s">
        <v>983</v>
      </c>
      <c r="Y345" s="95" t="s">
        <v>5713</v>
      </c>
    </row>
    <row r="346" spans="1:25" s="87" customFormat="1" x14ac:dyDescent="0.3">
      <c r="A346" s="94" t="str">
        <f t="shared" si="6"/>
        <v>CAGAYE</v>
      </c>
      <c r="B346" s="95" t="s">
        <v>20906</v>
      </c>
      <c r="C346" s="96" t="s">
        <v>20907</v>
      </c>
      <c r="D346" s="96" t="s">
        <v>6907</v>
      </c>
      <c r="E346" s="96" t="s">
        <v>5630</v>
      </c>
      <c r="F346" s="95" t="s">
        <v>19285</v>
      </c>
      <c r="G346" s="96" t="s">
        <v>19028</v>
      </c>
      <c r="H346" s="96" t="s">
        <v>19172</v>
      </c>
      <c r="I346" s="96" t="s">
        <v>19173</v>
      </c>
      <c r="J346" s="95" t="s">
        <v>19174</v>
      </c>
      <c r="K346" s="95" t="s">
        <v>19802</v>
      </c>
      <c r="L346" s="95" t="s">
        <v>19803</v>
      </c>
      <c r="M346" s="96" t="s">
        <v>19804</v>
      </c>
      <c r="N346" s="96" t="s">
        <v>549</v>
      </c>
      <c r="O346" s="97">
        <v>35132</v>
      </c>
      <c r="P346" s="97">
        <v>35132</v>
      </c>
      <c r="Q346" s="97">
        <v>35132</v>
      </c>
      <c r="R346" s="96">
        <v>10797</v>
      </c>
      <c r="S346" s="96">
        <v>29</v>
      </c>
      <c r="T346" s="96" t="s">
        <v>19261</v>
      </c>
      <c r="U346" s="96" t="s">
        <v>20908</v>
      </c>
      <c r="V346" s="96"/>
      <c r="W346" s="96" t="s">
        <v>5252</v>
      </c>
      <c r="X346" s="96" t="s">
        <v>549</v>
      </c>
      <c r="Y346" s="95" t="s">
        <v>15135</v>
      </c>
    </row>
    <row r="347" spans="1:25" s="87" customFormat="1" x14ac:dyDescent="0.3">
      <c r="A347" s="94" t="str">
        <f t="shared" si="6"/>
        <v>camaya</v>
      </c>
      <c r="B347" s="95" t="s">
        <v>20909</v>
      </c>
      <c r="C347" s="96" t="s">
        <v>20910</v>
      </c>
      <c r="D347" s="96" t="s">
        <v>20911</v>
      </c>
      <c r="E347" s="96" t="s">
        <v>19170</v>
      </c>
      <c r="F347" s="95" t="s">
        <v>19181</v>
      </c>
      <c r="G347" s="96" t="s">
        <v>19030</v>
      </c>
      <c r="H347" s="96" t="s">
        <v>19172</v>
      </c>
      <c r="I347" s="96" t="s">
        <v>19173</v>
      </c>
      <c r="J347" s="95" t="s">
        <v>19174</v>
      </c>
      <c r="K347" s="95" t="s">
        <v>19175</v>
      </c>
      <c r="L347" s="95" t="s">
        <v>16610</v>
      </c>
      <c r="M347" s="96" t="s">
        <v>9597</v>
      </c>
      <c r="N347" s="96" t="s">
        <v>219</v>
      </c>
      <c r="O347" s="97">
        <v>43628</v>
      </c>
      <c r="P347" s="97">
        <v>45389</v>
      </c>
      <c r="Q347" s="97">
        <v>45389</v>
      </c>
      <c r="R347" s="96">
        <v>540</v>
      </c>
      <c r="S347" s="96">
        <v>1</v>
      </c>
      <c r="T347" s="96" t="s">
        <v>19209</v>
      </c>
      <c r="U347" s="96" t="s">
        <v>20912</v>
      </c>
      <c r="V347" s="96"/>
      <c r="W347" s="96" t="s">
        <v>20913</v>
      </c>
      <c r="X347" s="96" t="s">
        <v>219</v>
      </c>
      <c r="Y347" s="95" t="s">
        <v>7059</v>
      </c>
    </row>
    <row r="348" spans="1:25" s="87" customFormat="1" x14ac:dyDescent="0.3">
      <c r="A348" s="94" t="str">
        <f t="shared" si="6"/>
        <v>cander2</v>
      </c>
      <c r="B348" s="95" t="s">
        <v>20914</v>
      </c>
      <c r="C348" s="96" t="s">
        <v>20915</v>
      </c>
      <c r="D348" s="95" t="s">
        <v>20916</v>
      </c>
      <c r="E348" s="96" t="s">
        <v>5630</v>
      </c>
      <c r="F348" s="96"/>
      <c r="G348" s="96"/>
      <c r="H348" s="96"/>
      <c r="I348" s="96"/>
      <c r="J348" s="96"/>
      <c r="K348" s="96"/>
      <c r="L348" s="96"/>
      <c r="M348" s="96"/>
      <c r="N348" s="96"/>
      <c r="O348" s="97">
        <v>45935</v>
      </c>
      <c r="P348" s="96"/>
      <c r="Q348" s="97">
        <v>45935</v>
      </c>
      <c r="R348" s="96"/>
      <c r="S348" s="96"/>
      <c r="T348" s="96"/>
      <c r="U348" s="95" t="s">
        <v>20917</v>
      </c>
      <c r="V348" s="96"/>
      <c r="W348" s="96" t="s">
        <v>18687</v>
      </c>
      <c r="X348" s="96" t="s">
        <v>541</v>
      </c>
      <c r="Y348" s="95" t="s">
        <v>18688</v>
      </c>
    </row>
    <row r="349" spans="1:25" s="87" customFormat="1" x14ac:dyDescent="0.3">
      <c r="A349" s="94" t="str">
        <f t="shared" si="6"/>
        <v>CANDER4</v>
      </c>
      <c r="B349" s="95" t="s">
        <v>20918</v>
      </c>
      <c r="C349" s="96" t="s">
        <v>20919</v>
      </c>
      <c r="D349" s="96" t="s">
        <v>600</v>
      </c>
      <c r="E349" s="96" t="s">
        <v>5630</v>
      </c>
      <c r="F349" s="95" t="s">
        <v>19181</v>
      </c>
      <c r="G349" s="96" t="s">
        <v>19030</v>
      </c>
      <c r="H349" s="96" t="s">
        <v>19172</v>
      </c>
      <c r="I349" s="96" t="s">
        <v>19173</v>
      </c>
      <c r="J349" s="95" t="s">
        <v>19189</v>
      </c>
      <c r="K349" s="95" t="s">
        <v>19294</v>
      </c>
      <c r="L349" s="95" t="s">
        <v>19295</v>
      </c>
      <c r="M349" s="96" t="s">
        <v>19296</v>
      </c>
      <c r="N349" s="96" t="s">
        <v>541</v>
      </c>
      <c r="O349" s="97">
        <v>31574</v>
      </c>
      <c r="P349" s="97">
        <v>31574</v>
      </c>
      <c r="Q349" s="97">
        <v>31574</v>
      </c>
      <c r="R349" s="96">
        <v>14355</v>
      </c>
      <c r="S349" s="96">
        <v>39</v>
      </c>
      <c r="T349" s="96" t="s">
        <v>19261</v>
      </c>
      <c r="U349" s="96" t="s">
        <v>20920</v>
      </c>
      <c r="V349" s="96"/>
      <c r="W349" s="96" t="s">
        <v>4297</v>
      </c>
      <c r="X349" s="96" t="s">
        <v>541</v>
      </c>
      <c r="Y349" s="95" t="s">
        <v>6810</v>
      </c>
    </row>
    <row r="350" spans="1:25" s="87" customFormat="1" x14ac:dyDescent="0.3">
      <c r="A350" s="94" t="str">
        <f t="shared" si="6"/>
        <v>caquila</v>
      </c>
      <c r="B350" s="95" t="s">
        <v>20921</v>
      </c>
      <c r="C350" s="96" t="s">
        <v>20922</v>
      </c>
      <c r="D350" s="96" t="s">
        <v>20923</v>
      </c>
      <c r="E350" s="96" t="s">
        <v>5630</v>
      </c>
      <c r="F350" s="95" t="s">
        <v>19226</v>
      </c>
      <c r="G350" s="96" t="s">
        <v>19031</v>
      </c>
      <c r="H350" s="96" t="s">
        <v>19227</v>
      </c>
      <c r="I350" s="96" t="s">
        <v>19173</v>
      </c>
      <c r="J350" s="95" t="s">
        <v>19189</v>
      </c>
      <c r="K350" s="95" t="s">
        <v>19294</v>
      </c>
      <c r="L350" s="95" t="s">
        <v>19295</v>
      </c>
      <c r="M350" s="96" t="s">
        <v>19296</v>
      </c>
      <c r="N350" s="96" t="s">
        <v>541</v>
      </c>
      <c r="O350" s="97">
        <v>42898</v>
      </c>
      <c r="P350" s="97">
        <v>42898</v>
      </c>
      <c r="Q350" s="97">
        <v>42898</v>
      </c>
      <c r="R350" s="96">
        <v>3031</v>
      </c>
      <c r="S350" s="96">
        <v>8</v>
      </c>
      <c r="T350" s="96" t="s">
        <v>19247</v>
      </c>
      <c r="U350" s="96" t="s">
        <v>20924</v>
      </c>
      <c r="V350" s="96"/>
      <c r="W350" s="96" t="s">
        <v>9309</v>
      </c>
      <c r="X350" s="96" t="s">
        <v>541</v>
      </c>
      <c r="Y350" s="95" t="s">
        <v>9310</v>
      </c>
    </row>
    <row r="351" spans="1:25" s="87" customFormat="1" x14ac:dyDescent="0.3">
      <c r="A351" s="94" t="str">
        <f t="shared" si="6"/>
        <v>CARMST8</v>
      </c>
      <c r="B351" s="95" t="s">
        <v>20925</v>
      </c>
      <c r="C351" s="96" t="s">
        <v>20926</v>
      </c>
      <c r="D351" s="96" t="s">
        <v>6408</v>
      </c>
      <c r="E351" s="96" t="s">
        <v>5630</v>
      </c>
      <c r="F351" s="95" t="s">
        <v>19171</v>
      </c>
      <c r="G351" s="96" t="s">
        <v>19029</v>
      </c>
      <c r="H351" s="96" t="s">
        <v>19172</v>
      </c>
      <c r="I351" s="96" t="s">
        <v>19173</v>
      </c>
      <c r="J351" s="95" t="s">
        <v>19174</v>
      </c>
      <c r="K351" s="95" t="s">
        <v>19245</v>
      </c>
      <c r="L351" s="95" t="s">
        <v>19246</v>
      </c>
      <c r="M351" s="96" t="s">
        <v>14665</v>
      </c>
      <c r="N351" s="96" t="s">
        <v>219</v>
      </c>
      <c r="O351" s="97">
        <v>35712</v>
      </c>
      <c r="P351" s="97">
        <v>35712</v>
      </c>
      <c r="Q351" s="97">
        <v>35712</v>
      </c>
      <c r="R351" s="96">
        <v>10217</v>
      </c>
      <c r="S351" s="96">
        <v>27</v>
      </c>
      <c r="T351" s="96" t="s">
        <v>19261</v>
      </c>
      <c r="U351" s="96" t="s">
        <v>20927</v>
      </c>
      <c r="V351" s="96"/>
      <c r="W351" s="96" t="s">
        <v>6411</v>
      </c>
      <c r="X351" s="96" t="s">
        <v>219</v>
      </c>
      <c r="Y351" s="95" t="s">
        <v>6412</v>
      </c>
    </row>
    <row r="352" spans="1:25" s="87" customFormat="1" x14ac:dyDescent="0.3">
      <c r="A352" s="94" t="str">
        <f t="shared" si="6"/>
        <v>cbanik</v>
      </c>
      <c r="B352" s="95" t="s">
        <v>20928</v>
      </c>
      <c r="C352" s="96" t="s">
        <v>20929</v>
      </c>
      <c r="D352" s="96" t="s">
        <v>20930</v>
      </c>
      <c r="E352" s="96" t="s">
        <v>5630</v>
      </c>
      <c r="F352" s="95" t="s">
        <v>19181</v>
      </c>
      <c r="G352" s="96" t="s">
        <v>19030</v>
      </c>
      <c r="H352" s="96" t="s">
        <v>19172</v>
      </c>
      <c r="I352" s="96" t="s">
        <v>19173</v>
      </c>
      <c r="J352" s="95" t="s">
        <v>19189</v>
      </c>
      <c r="K352" s="95" t="s">
        <v>19345</v>
      </c>
      <c r="L352" s="95" t="s">
        <v>19346</v>
      </c>
      <c r="M352" s="96" t="s">
        <v>19347</v>
      </c>
      <c r="N352" s="96" t="s">
        <v>382</v>
      </c>
      <c r="O352" s="97">
        <v>45928</v>
      </c>
      <c r="P352" s="97">
        <v>45928</v>
      </c>
      <c r="Q352" s="97">
        <v>45928</v>
      </c>
      <c r="R352" s="96">
        <v>1</v>
      </c>
      <c r="S352" s="96">
        <v>0</v>
      </c>
      <c r="T352" s="96" t="s">
        <v>19183</v>
      </c>
      <c r="U352" s="96" t="s">
        <v>20931</v>
      </c>
      <c r="V352" s="96"/>
      <c r="W352" s="96" t="s">
        <v>893</v>
      </c>
      <c r="X352" s="96" t="s">
        <v>382</v>
      </c>
      <c r="Y352" s="95" t="s">
        <v>20932</v>
      </c>
    </row>
    <row r="353" spans="1:25" s="87" customFormat="1" x14ac:dyDescent="0.3">
      <c r="A353" s="94" t="str">
        <f t="shared" si="6"/>
        <v>CBARBA2</v>
      </c>
      <c r="B353" s="95" t="s">
        <v>20933</v>
      </c>
      <c r="C353" s="96" t="s">
        <v>20934</v>
      </c>
      <c r="D353" s="96" t="s">
        <v>14672</v>
      </c>
      <c r="E353" s="96" t="s">
        <v>5630</v>
      </c>
      <c r="F353" s="95" t="s">
        <v>19480</v>
      </c>
      <c r="G353" s="96" t="s">
        <v>19040</v>
      </c>
      <c r="H353" s="96" t="s">
        <v>19172</v>
      </c>
      <c r="I353" s="96" t="s">
        <v>19173</v>
      </c>
      <c r="J353" s="95" t="s">
        <v>19174</v>
      </c>
      <c r="K353" s="95" t="s">
        <v>19207</v>
      </c>
      <c r="L353" s="95" t="s">
        <v>19208</v>
      </c>
      <c r="M353" s="96" t="s">
        <v>10249</v>
      </c>
      <c r="N353" s="96" t="s">
        <v>219</v>
      </c>
      <c r="O353" s="97">
        <v>31979</v>
      </c>
      <c r="P353" s="97">
        <v>31979</v>
      </c>
      <c r="Q353" s="97">
        <v>31979</v>
      </c>
      <c r="R353" s="96">
        <v>13950</v>
      </c>
      <c r="S353" s="96">
        <v>38</v>
      </c>
      <c r="T353" s="96" t="s">
        <v>19261</v>
      </c>
      <c r="U353" s="96" t="s">
        <v>20935</v>
      </c>
      <c r="V353" s="96"/>
      <c r="W353" s="96" t="s">
        <v>20936</v>
      </c>
      <c r="X353" s="96" t="s">
        <v>219</v>
      </c>
      <c r="Y353" s="95" t="s">
        <v>11204</v>
      </c>
    </row>
    <row r="354" spans="1:25" s="87" customFormat="1" x14ac:dyDescent="0.3">
      <c r="A354" s="94" t="str">
        <f t="shared" si="6"/>
        <v>CBARLO</v>
      </c>
      <c r="B354" s="95" t="s">
        <v>20937</v>
      </c>
      <c r="C354" s="96" t="s">
        <v>20938</v>
      </c>
      <c r="D354" s="96" t="s">
        <v>12838</v>
      </c>
      <c r="E354" s="96" t="s">
        <v>5630</v>
      </c>
      <c r="F354" s="95" t="s">
        <v>20625</v>
      </c>
      <c r="G354" s="96" t="s">
        <v>19053</v>
      </c>
      <c r="H354" s="96" t="s">
        <v>19172</v>
      </c>
      <c r="I354" s="96" t="s">
        <v>19173</v>
      </c>
      <c r="J354" s="95" t="s">
        <v>19189</v>
      </c>
      <c r="K354" s="95" t="s">
        <v>19200</v>
      </c>
      <c r="L354" s="95" t="s">
        <v>19200</v>
      </c>
      <c r="M354" s="96" t="s">
        <v>19396</v>
      </c>
      <c r="N354" s="96" t="s">
        <v>752</v>
      </c>
      <c r="O354" s="97">
        <v>34142</v>
      </c>
      <c r="P354" s="97">
        <v>34142</v>
      </c>
      <c r="Q354" s="97">
        <v>34142</v>
      </c>
      <c r="R354" s="96">
        <v>11787</v>
      </c>
      <c r="S354" s="96">
        <v>32</v>
      </c>
      <c r="T354" s="96" t="s">
        <v>19261</v>
      </c>
      <c r="U354" s="96" t="s">
        <v>20939</v>
      </c>
      <c r="V354" s="96"/>
      <c r="W354" s="96" t="s">
        <v>20940</v>
      </c>
      <c r="X354" s="96" t="s">
        <v>752</v>
      </c>
      <c r="Y354" s="95" t="s">
        <v>12842</v>
      </c>
    </row>
    <row r="355" spans="1:25" s="87" customFormat="1" x14ac:dyDescent="0.3">
      <c r="A355" s="94" t="str">
        <f t="shared" si="6"/>
        <v>cbarnes</v>
      </c>
      <c r="B355" s="95" t="s">
        <v>20941</v>
      </c>
      <c r="C355" s="96" t="s">
        <v>20942</v>
      </c>
      <c r="D355" s="96" t="s">
        <v>20943</v>
      </c>
      <c r="E355" s="96" t="s">
        <v>5630</v>
      </c>
      <c r="F355" s="95" t="s">
        <v>19215</v>
      </c>
      <c r="G355" s="96" t="s">
        <v>19033</v>
      </c>
      <c r="H355" s="96" t="s">
        <v>19172</v>
      </c>
      <c r="I355" s="96" t="s">
        <v>19173</v>
      </c>
      <c r="J355" s="95" t="s">
        <v>19174</v>
      </c>
      <c r="K355" s="95" t="s">
        <v>19301</v>
      </c>
      <c r="L355" s="95" t="s">
        <v>19301</v>
      </c>
      <c r="M355" s="96" t="s">
        <v>19819</v>
      </c>
      <c r="N355" s="96" t="s">
        <v>760</v>
      </c>
      <c r="O355" s="97">
        <v>45858</v>
      </c>
      <c r="P355" s="97">
        <v>45858</v>
      </c>
      <c r="Q355" s="97">
        <v>45858</v>
      </c>
      <c r="R355" s="96">
        <v>71</v>
      </c>
      <c r="S355" s="96">
        <v>0</v>
      </c>
      <c r="T355" s="96" t="s">
        <v>19219</v>
      </c>
      <c r="U355" s="96" t="s">
        <v>11352</v>
      </c>
      <c r="V355" s="96"/>
      <c r="W355" s="96" t="s">
        <v>9209</v>
      </c>
      <c r="X355" s="96" t="s">
        <v>760</v>
      </c>
      <c r="Y355" s="95" t="s">
        <v>11353</v>
      </c>
    </row>
    <row r="356" spans="1:25" s="87" customFormat="1" x14ac:dyDescent="0.3">
      <c r="A356" s="94" t="str">
        <f t="shared" si="6"/>
        <v>cbarnet</v>
      </c>
      <c r="B356" s="95" t="s">
        <v>20944</v>
      </c>
      <c r="C356" s="96" t="s">
        <v>20945</v>
      </c>
      <c r="D356" s="96" t="s">
        <v>20946</v>
      </c>
      <c r="E356" s="96" t="s">
        <v>5630</v>
      </c>
      <c r="F356" s="95" t="s">
        <v>20370</v>
      </c>
      <c r="G356" s="96" t="s">
        <v>20371</v>
      </c>
      <c r="H356" s="96" t="s">
        <v>19172</v>
      </c>
      <c r="I356" s="96" t="s">
        <v>19173</v>
      </c>
      <c r="J356" s="95" t="s">
        <v>19189</v>
      </c>
      <c r="K356" s="95" t="s">
        <v>19374</v>
      </c>
      <c r="L356" s="95" t="s">
        <v>19492</v>
      </c>
      <c r="M356" s="96" t="s">
        <v>19493</v>
      </c>
      <c r="N356" s="96" t="s">
        <v>268</v>
      </c>
      <c r="O356" s="97">
        <v>40721</v>
      </c>
      <c r="P356" s="97">
        <v>45354</v>
      </c>
      <c r="Q356" s="97">
        <v>45354</v>
      </c>
      <c r="R356" s="96">
        <v>575</v>
      </c>
      <c r="S356" s="96">
        <v>1</v>
      </c>
      <c r="T356" s="96" t="s">
        <v>19209</v>
      </c>
      <c r="U356" s="96" t="s">
        <v>7865</v>
      </c>
      <c r="V356" s="96"/>
      <c r="W356" s="96" t="s">
        <v>7275</v>
      </c>
      <c r="X356" s="96" t="s">
        <v>268</v>
      </c>
      <c r="Y356" s="95" t="s">
        <v>7866</v>
      </c>
    </row>
    <row r="357" spans="1:25" s="87" customFormat="1" x14ac:dyDescent="0.3">
      <c r="A357" s="94" t="str">
        <f t="shared" si="6"/>
        <v>cbeaubi</v>
      </c>
      <c r="B357" s="95" t="s">
        <v>20947</v>
      </c>
      <c r="C357" s="96" t="s">
        <v>20948</v>
      </c>
      <c r="D357" s="96" t="s">
        <v>20949</v>
      </c>
      <c r="E357" s="96" t="s">
        <v>5630</v>
      </c>
      <c r="F357" s="95" t="s">
        <v>19215</v>
      </c>
      <c r="G357" s="96" t="s">
        <v>19033</v>
      </c>
      <c r="H357" s="96" t="s">
        <v>19172</v>
      </c>
      <c r="I357" s="96" t="s">
        <v>19173</v>
      </c>
      <c r="J357" s="95" t="s">
        <v>19174</v>
      </c>
      <c r="K357" s="95" t="s">
        <v>19309</v>
      </c>
      <c r="L357" s="95" t="s">
        <v>19310</v>
      </c>
      <c r="M357" s="96" t="s">
        <v>6528</v>
      </c>
      <c r="N357" s="96" t="s">
        <v>219</v>
      </c>
      <c r="O357" s="97">
        <v>44966</v>
      </c>
      <c r="P357" s="97">
        <v>44966</v>
      </c>
      <c r="Q357" s="97">
        <v>44966</v>
      </c>
      <c r="R357" s="96">
        <v>963</v>
      </c>
      <c r="S357" s="96">
        <v>2</v>
      </c>
      <c r="T357" s="96" t="s">
        <v>19209</v>
      </c>
      <c r="U357" s="96" t="s">
        <v>20950</v>
      </c>
      <c r="V357" s="96"/>
      <c r="W357" s="96" t="s">
        <v>20951</v>
      </c>
      <c r="X357" s="96" t="s">
        <v>219</v>
      </c>
      <c r="Y357" s="95" t="s">
        <v>16093</v>
      </c>
    </row>
    <row r="358" spans="1:25" s="87" customFormat="1" x14ac:dyDescent="0.3">
      <c r="A358" s="94" t="str">
        <f t="shared" si="6"/>
        <v>cbecker</v>
      </c>
      <c r="B358" s="95" t="s">
        <v>20952</v>
      </c>
      <c r="C358" s="96" t="s">
        <v>20953</v>
      </c>
      <c r="D358" s="96" t="s">
        <v>20954</v>
      </c>
      <c r="E358" s="96" t="s">
        <v>19170</v>
      </c>
      <c r="F358" s="95" t="s">
        <v>19181</v>
      </c>
      <c r="G358" s="96" t="s">
        <v>19030</v>
      </c>
      <c r="H358" s="96" t="s">
        <v>19172</v>
      </c>
      <c r="I358" s="96" t="s">
        <v>19173</v>
      </c>
      <c r="J358" s="95" t="s">
        <v>19174</v>
      </c>
      <c r="K358" s="95" t="s">
        <v>20070</v>
      </c>
      <c r="L358" s="95" t="s">
        <v>20694</v>
      </c>
      <c r="M358" s="96" t="s">
        <v>20072</v>
      </c>
      <c r="N358" s="96" t="s">
        <v>955</v>
      </c>
      <c r="O358" s="97">
        <v>45008</v>
      </c>
      <c r="P358" s="97">
        <v>45634</v>
      </c>
      <c r="Q358" s="97">
        <v>45635</v>
      </c>
      <c r="R358" s="96">
        <v>294</v>
      </c>
      <c r="S358" s="96">
        <v>0</v>
      </c>
      <c r="T358" s="96" t="s">
        <v>19176</v>
      </c>
      <c r="U358" s="96" t="s">
        <v>20955</v>
      </c>
      <c r="V358" s="96"/>
      <c r="W358" s="96" t="s">
        <v>4174</v>
      </c>
      <c r="X358" s="96" t="s">
        <v>2135</v>
      </c>
      <c r="Y358" s="95" t="s">
        <v>20956</v>
      </c>
    </row>
    <row r="359" spans="1:25" s="87" customFormat="1" x14ac:dyDescent="0.3">
      <c r="A359" s="94" t="str">
        <f t="shared" si="6"/>
        <v>cbender</v>
      </c>
      <c r="B359" s="95" t="s">
        <v>20957</v>
      </c>
      <c r="C359" s="96" t="s">
        <v>20958</v>
      </c>
      <c r="D359" s="96" t="s">
        <v>20959</v>
      </c>
      <c r="E359" s="96" t="s">
        <v>5630</v>
      </c>
      <c r="F359" s="95" t="s">
        <v>19395</v>
      </c>
      <c r="G359" s="96" t="s">
        <v>19030</v>
      </c>
      <c r="H359" s="96" t="s">
        <v>19172</v>
      </c>
      <c r="I359" s="96" t="s">
        <v>19173</v>
      </c>
      <c r="J359" s="95" t="s">
        <v>19174</v>
      </c>
      <c r="K359" s="95" t="s">
        <v>19579</v>
      </c>
      <c r="L359" s="95" t="s">
        <v>19579</v>
      </c>
      <c r="M359" s="96" t="s">
        <v>19580</v>
      </c>
      <c r="N359" s="96" t="s">
        <v>1502</v>
      </c>
      <c r="O359" s="97">
        <v>45634</v>
      </c>
      <c r="P359" s="97">
        <v>45634</v>
      </c>
      <c r="Q359" s="97">
        <v>45634</v>
      </c>
      <c r="R359" s="96">
        <v>295</v>
      </c>
      <c r="S359" s="96">
        <v>0</v>
      </c>
      <c r="T359" s="96" t="s">
        <v>19176</v>
      </c>
      <c r="U359" s="96" t="s">
        <v>13899</v>
      </c>
      <c r="V359" s="96"/>
      <c r="W359" s="96" t="s">
        <v>4494</v>
      </c>
      <c r="X359" s="96" t="s">
        <v>1502</v>
      </c>
      <c r="Y359" s="95" t="s">
        <v>13900</v>
      </c>
    </row>
    <row r="360" spans="1:25" s="87" customFormat="1" x14ac:dyDescent="0.3">
      <c r="A360" s="94" t="str">
        <f t="shared" si="6"/>
        <v>cbooke0</v>
      </c>
      <c r="B360" s="95" t="s">
        <v>20960</v>
      </c>
      <c r="C360" s="96" t="s">
        <v>20961</v>
      </c>
      <c r="D360" s="96" t="s">
        <v>20962</v>
      </c>
      <c r="E360" s="96" t="s">
        <v>5630</v>
      </c>
      <c r="F360" s="95" t="s">
        <v>19171</v>
      </c>
      <c r="G360" s="96" t="s">
        <v>19029</v>
      </c>
      <c r="H360" s="96" t="s">
        <v>19172</v>
      </c>
      <c r="I360" s="96" t="s">
        <v>19173</v>
      </c>
      <c r="J360" s="95" t="s">
        <v>19174</v>
      </c>
      <c r="K360" s="95" t="s">
        <v>19245</v>
      </c>
      <c r="L360" s="95" t="s">
        <v>20002</v>
      </c>
      <c r="M360" s="96" t="s">
        <v>19319</v>
      </c>
      <c r="N360" s="96" t="s">
        <v>1675</v>
      </c>
      <c r="O360" s="97">
        <v>43003</v>
      </c>
      <c r="P360" s="97">
        <v>43003</v>
      </c>
      <c r="Q360" s="97">
        <v>43003</v>
      </c>
      <c r="R360" s="96">
        <v>2926</v>
      </c>
      <c r="S360" s="96">
        <v>8</v>
      </c>
      <c r="T360" s="96" t="s">
        <v>19247</v>
      </c>
      <c r="U360" s="96" t="s">
        <v>16795</v>
      </c>
      <c r="V360" s="96"/>
      <c r="W360" s="96" t="s">
        <v>16796</v>
      </c>
      <c r="X360" s="96" t="s">
        <v>1675</v>
      </c>
      <c r="Y360" s="95" t="s">
        <v>16797</v>
      </c>
    </row>
    <row r="361" spans="1:25" s="87" customFormat="1" x14ac:dyDescent="0.3">
      <c r="A361" s="94" t="str">
        <f t="shared" si="6"/>
        <v>CBOXAL</v>
      </c>
      <c r="B361" s="95" t="s">
        <v>20963</v>
      </c>
      <c r="C361" s="96" t="s">
        <v>20964</v>
      </c>
      <c r="D361" s="96" t="s">
        <v>20965</v>
      </c>
      <c r="E361" s="96" t="s">
        <v>19715</v>
      </c>
      <c r="F361" s="95" t="s">
        <v>19171</v>
      </c>
      <c r="G361" s="96" t="s">
        <v>19029</v>
      </c>
      <c r="H361" s="96" t="s">
        <v>19172</v>
      </c>
      <c r="I361" s="96" t="s">
        <v>19173</v>
      </c>
      <c r="J361" s="95" t="s">
        <v>19189</v>
      </c>
      <c r="K361" s="95" t="s">
        <v>19294</v>
      </c>
      <c r="L361" s="95" t="s">
        <v>19295</v>
      </c>
      <c r="M361" s="96" t="s">
        <v>19296</v>
      </c>
      <c r="N361" s="96" t="s">
        <v>541</v>
      </c>
      <c r="O361" s="97">
        <v>35926</v>
      </c>
      <c r="P361" s="97">
        <v>35926</v>
      </c>
      <c r="Q361" s="97">
        <v>35926</v>
      </c>
      <c r="R361" s="96">
        <v>10003</v>
      </c>
      <c r="S361" s="96">
        <v>27</v>
      </c>
      <c r="T361" s="96" t="s">
        <v>19261</v>
      </c>
      <c r="U361" s="96" t="s">
        <v>20966</v>
      </c>
      <c r="V361" s="96"/>
      <c r="W361" s="96" t="s">
        <v>2543</v>
      </c>
      <c r="X361" s="96" t="s">
        <v>541</v>
      </c>
      <c r="Y361" s="95" t="s">
        <v>20967</v>
      </c>
    </row>
    <row r="362" spans="1:25" s="87" customFormat="1" x14ac:dyDescent="0.3">
      <c r="A362" s="94" t="str">
        <f t="shared" si="6"/>
        <v>cbraidi</v>
      </c>
      <c r="B362" s="95" t="s">
        <v>20968</v>
      </c>
      <c r="C362" s="96" t="s">
        <v>20969</v>
      </c>
      <c r="D362" s="96" t="s">
        <v>20970</v>
      </c>
      <c r="E362" s="96" t="s">
        <v>5630</v>
      </c>
      <c r="F362" s="95" t="s">
        <v>19171</v>
      </c>
      <c r="G362" s="96" t="s">
        <v>19029</v>
      </c>
      <c r="H362" s="96" t="s">
        <v>19172</v>
      </c>
      <c r="I362" s="96" t="s">
        <v>19173</v>
      </c>
      <c r="J362" s="95" t="s">
        <v>19189</v>
      </c>
      <c r="K362" s="95" t="s">
        <v>19345</v>
      </c>
      <c r="L362" s="95" t="s">
        <v>19837</v>
      </c>
      <c r="M362" s="96" t="s">
        <v>6275</v>
      </c>
      <c r="N362" s="96" t="s">
        <v>318</v>
      </c>
      <c r="O362" s="97">
        <v>42079</v>
      </c>
      <c r="P362" s="97">
        <v>42079</v>
      </c>
      <c r="Q362" s="97">
        <v>42079</v>
      </c>
      <c r="R362" s="96">
        <v>3850</v>
      </c>
      <c r="S362" s="96">
        <v>10</v>
      </c>
      <c r="T362" s="96" t="s">
        <v>19247</v>
      </c>
      <c r="U362" s="96" t="s">
        <v>20971</v>
      </c>
      <c r="V362" s="96"/>
      <c r="W362" s="96" t="s">
        <v>18952</v>
      </c>
      <c r="X362" s="96" t="s">
        <v>318</v>
      </c>
      <c r="Y362" s="95" t="s">
        <v>18953</v>
      </c>
    </row>
    <row r="363" spans="1:25" s="87" customFormat="1" x14ac:dyDescent="0.3">
      <c r="A363" s="94" t="str">
        <f t="shared" si="6"/>
        <v>CBROW23</v>
      </c>
      <c r="B363" s="95" t="s">
        <v>20972</v>
      </c>
      <c r="C363" s="96" t="s">
        <v>20973</v>
      </c>
      <c r="D363" s="96" t="s">
        <v>20974</v>
      </c>
      <c r="E363" s="96" t="s">
        <v>19036</v>
      </c>
      <c r="F363" s="95" t="s">
        <v>19171</v>
      </c>
      <c r="G363" s="96" t="s">
        <v>19029</v>
      </c>
      <c r="H363" s="96" t="s">
        <v>19172</v>
      </c>
      <c r="I363" s="96" t="s">
        <v>19173</v>
      </c>
      <c r="J363" s="95" t="s">
        <v>19174</v>
      </c>
      <c r="K363" s="95" t="s">
        <v>19258</v>
      </c>
      <c r="L363" s="95" t="s">
        <v>19259</v>
      </c>
      <c r="M363" s="96" t="s">
        <v>19260</v>
      </c>
      <c r="N363" s="96" t="s">
        <v>279</v>
      </c>
      <c r="O363" s="97">
        <v>39875</v>
      </c>
      <c r="P363" s="97">
        <v>39875</v>
      </c>
      <c r="Q363" s="97">
        <v>39875</v>
      </c>
      <c r="R363" s="96">
        <v>6054</v>
      </c>
      <c r="S363" s="96">
        <v>16</v>
      </c>
      <c r="T363" s="96" t="s">
        <v>19261</v>
      </c>
      <c r="U363" s="96" t="s">
        <v>20975</v>
      </c>
      <c r="V363" s="96"/>
      <c r="W363" s="96" t="s">
        <v>20976</v>
      </c>
      <c r="X363" s="96" t="s">
        <v>279</v>
      </c>
      <c r="Y363" s="95" t="s">
        <v>20977</v>
      </c>
    </row>
    <row r="364" spans="1:25" s="87" customFormat="1" x14ac:dyDescent="0.3">
      <c r="A364" s="94" t="str">
        <f t="shared" si="6"/>
        <v>ccarter</v>
      </c>
      <c r="B364" s="95" t="s">
        <v>20978</v>
      </c>
      <c r="C364" s="96" t="s">
        <v>20979</v>
      </c>
      <c r="D364" s="96" t="s">
        <v>20980</v>
      </c>
      <c r="E364" s="96" t="s">
        <v>19036</v>
      </c>
      <c r="F364" s="95" t="s">
        <v>19171</v>
      </c>
      <c r="G364" s="96" t="s">
        <v>19029</v>
      </c>
      <c r="H364" s="96" t="s">
        <v>19172</v>
      </c>
      <c r="I364" s="96" t="s">
        <v>19173</v>
      </c>
      <c r="J364" s="95" t="s">
        <v>19174</v>
      </c>
      <c r="K364" s="95" t="s">
        <v>19401</v>
      </c>
      <c r="L364" s="95" t="s">
        <v>17382</v>
      </c>
      <c r="M364" s="96" t="s">
        <v>8645</v>
      </c>
      <c r="N364" s="96" t="s">
        <v>407</v>
      </c>
      <c r="O364" s="97">
        <v>45718</v>
      </c>
      <c r="P364" s="97">
        <v>45718</v>
      </c>
      <c r="Q364" s="97">
        <v>45718</v>
      </c>
      <c r="R364" s="96">
        <v>211</v>
      </c>
      <c r="S364" s="96">
        <v>0</v>
      </c>
      <c r="T364" s="96" t="s">
        <v>19176</v>
      </c>
      <c r="U364" s="96" t="s">
        <v>20981</v>
      </c>
      <c r="V364" s="96"/>
      <c r="W364" s="96" t="s">
        <v>1509</v>
      </c>
      <c r="X364" s="96" t="s">
        <v>407</v>
      </c>
      <c r="Y364" s="95" t="s">
        <v>20982</v>
      </c>
    </row>
    <row r="365" spans="1:25" s="87" customFormat="1" x14ac:dyDescent="0.3">
      <c r="A365" s="94" t="str">
        <f t="shared" si="6"/>
        <v>ccasemo</v>
      </c>
      <c r="B365" s="95" t="s">
        <v>20983</v>
      </c>
      <c r="C365" s="96" t="s">
        <v>20984</v>
      </c>
      <c r="D365" s="96" t="s">
        <v>20985</v>
      </c>
      <c r="E365" s="96" t="s">
        <v>5630</v>
      </c>
      <c r="F365" s="95" t="s">
        <v>19181</v>
      </c>
      <c r="G365" s="96" t="s">
        <v>19030</v>
      </c>
      <c r="H365" s="96" t="s">
        <v>19172</v>
      </c>
      <c r="I365" s="96" t="s">
        <v>19173</v>
      </c>
      <c r="J365" s="95" t="s">
        <v>19189</v>
      </c>
      <c r="K365" s="95" t="s">
        <v>19217</v>
      </c>
      <c r="L365" s="95" t="s">
        <v>19824</v>
      </c>
      <c r="M365" s="96" t="s">
        <v>19825</v>
      </c>
      <c r="N365" s="96" t="s">
        <v>752</v>
      </c>
      <c r="O365" s="97">
        <v>43220</v>
      </c>
      <c r="P365" s="97">
        <v>45165</v>
      </c>
      <c r="Q365" s="97">
        <v>45165</v>
      </c>
      <c r="R365" s="96">
        <v>764</v>
      </c>
      <c r="S365" s="96">
        <v>2</v>
      </c>
      <c r="T365" s="96" t="s">
        <v>19209</v>
      </c>
      <c r="U365" s="96" t="s">
        <v>20986</v>
      </c>
      <c r="V365" s="96"/>
      <c r="W365" s="96" t="s">
        <v>20987</v>
      </c>
      <c r="X365" s="96" t="s">
        <v>752</v>
      </c>
      <c r="Y365" s="95" t="s">
        <v>20988</v>
      </c>
    </row>
    <row r="366" spans="1:25" s="87" customFormat="1" x14ac:dyDescent="0.3">
      <c r="A366" s="94" t="str">
        <f t="shared" si="6"/>
        <v>CCAST40</v>
      </c>
      <c r="B366" s="95" t="s">
        <v>20989</v>
      </c>
      <c r="C366" s="96" t="s">
        <v>20990</v>
      </c>
      <c r="D366" s="96" t="s">
        <v>3503</v>
      </c>
      <c r="E366" s="96" t="s">
        <v>5630</v>
      </c>
      <c r="F366" s="95" t="s">
        <v>19181</v>
      </c>
      <c r="G366" s="96" t="s">
        <v>19030</v>
      </c>
      <c r="H366" s="96" t="s">
        <v>19172</v>
      </c>
      <c r="I366" s="96" t="s">
        <v>19173</v>
      </c>
      <c r="J366" s="95" t="s">
        <v>19174</v>
      </c>
      <c r="K366" s="95" t="s">
        <v>19216</v>
      </c>
      <c r="L366" s="95" t="s">
        <v>19237</v>
      </c>
      <c r="M366" s="96" t="s">
        <v>19238</v>
      </c>
      <c r="N366" s="96" t="s">
        <v>250</v>
      </c>
      <c r="O366" s="97">
        <v>38404</v>
      </c>
      <c r="P366" s="97">
        <v>38404</v>
      </c>
      <c r="Q366" s="97">
        <v>38404</v>
      </c>
      <c r="R366" s="96">
        <v>7525</v>
      </c>
      <c r="S366" s="96">
        <v>20</v>
      </c>
      <c r="T366" s="96" t="s">
        <v>19261</v>
      </c>
      <c r="U366" s="96" t="s">
        <v>9530</v>
      </c>
      <c r="V366" s="96"/>
      <c r="W366" s="96" t="s">
        <v>9531</v>
      </c>
      <c r="X366" s="96" t="s">
        <v>250</v>
      </c>
      <c r="Y366" s="95" t="s">
        <v>9532</v>
      </c>
    </row>
    <row r="367" spans="1:25" s="87" customFormat="1" x14ac:dyDescent="0.3">
      <c r="A367" s="94" t="str">
        <f t="shared" si="6"/>
        <v>CCHAPLI</v>
      </c>
      <c r="B367" s="95" t="s">
        <v>20991</v>
      </c>
      <c r="C367" s="96" t="s">
        <v>20992</v>
      </c>
      <c r="D367" s="96" t="s">
        <v>14612</v>
      </c>
      <c r="E367" s="96" t="s">
        <v>5630</v>
      </c>
      <c r="F367" s="95" t="s">
        <v>19236</v>
      </c>
      <c r="G367" s="96" t="s">
        <v>19032</v>
      </c>
      <c r="H367" s="96" t="s">
        <v>19227</v>
      </c>
      <c r="I367" s="96" t="s">
        <v>19173</v>
      </c>
      <c r="J367" s="95" t="s">
        <v>19174</v>
      </c>
      <c r="K367" s="95" t="s">
        <v>19216</v>
      </c>
      <c r="L367" s="95" t="s">
        <v>19237</v>
      </c>
      <c r="M367" s="96" t="s">
        <v>19238</v>
      </c>
      <c r="N367" s="96" t="s">
        <v>250</v>
      </c>
      <c r="O367" s="97">
        <v>41036</v>
      </c>
      <c r="P367" s="97">
        <v>41036</v>
      </c>
      <c r="Q367" s="97">
        <v>41036</v>
      </c>
      <c r="R367" s="96">
        <v>4893</v>
      </c>
      <c r="S367" s="96">
        <v>13</v>
      </c>
      <c r="T367" s="96" t="s">
        <v>19247</v>
      </c>
      <c r="U367" s="96" t="s">
        <v>20993</v>
      </c>
      <c r="V367" s="96"/>
      <c r="W367" s="96" t="s">
        <v>20994</v>
      </c>
      <c r="X367" s="96" t="s">
        <v>250</v>
      </c>
      <c r="Y367" s="95" t="s">
        <v>20995</v>
      </c>
    </row>
    <row r="368" spans="1:25" s="87" customFormat="1" x14ac:dyDescent="0.3">
      <c r="A368" s="94" t="str">
        <f t="shared" si="6"/>
        <v>CCHETTA</v>
      </c>
      <c r="B368" s="95" t="s">
        <v>20996</v>
      </c>
      <c r="C368" s="96" t="s">
        <v>20997</v>
      </c>
      <c r="D368" s="96" t="s">
        <v>20998</v>
      </c>
      <c r="E368" s="96" t="s">
        <v>19715</v>
      </c>
      <c r="F368" s="95" t="s">
        <v>19171</v>
      </c>
      <c r="G368" s="96" t="s">
        <v>19029</v>
      </c>
      <c r="H368" s="96" t="s">
        <v>19172</v>
      </c>
      <c r="I368" s="96" t="s">
        <v>19173</v>
      </c>
      <c r="J368" s="95" t="s">
        <v>19189</v>
      </c>
      <c r="K368" s="95" t="s">
        <v>19190</v>
      </c>
      <c r="L368" s="95" t="s">
        <v>19191</v>
      </c>
      <c r="M368" s="96" t="s">
        <v>19192</v>
      </c>
      <c r="N368" s="96" t="s">
        <v>297</v>
      </c>
      <c r="O368" s="97">
        <v>39055</v>
      </c>
      <c r="P368" s="97">
        <v>39055</v>
      </c>
      <c r="Q368" s="97">
        <v>39055</v>
      </c>
      <c r="R368" s="96">
        <v>6874</v>
      </c>
      <c r="S368" s="96">
        <v>18</v>
      </c>
      <c r="T368" s="96" t="s">
        <v>19261</v>
      </c>
      <c r="U368" s="96" t="s">
        <v>20999</v>
      </c>
      <c r="V368" s="96"/>
      <c r="W368" s="96" t="s">
        <v>1407</v>
      </c>
      <c r="X368" s="96" t="s">
        <v>297</v>
      </c>
      <c r="Y368" s="95" t="s">
        <v>21000</v>
      </c>
    </row>
    <row r="369" spans="1:25" s="87" customFormat="1" x14ac:dyDescent="0.3">
      <c r="A369" s="94" t="str">
        <f t="shared" si="6"/>
        <v>ccoulte</v>
      </c>
      <c r="B369" s="95" t="s">
        <v>21001</v>
      </c>
      <c r="C369" s="96" t="s">
        <v>21002</v>
      </c>
      <c r="D369" s="96" t="s">
        <v>21003</v>
      </c>
      <c r="E369" s="96" t="s">
        <v>19170</v>
      </c>
      <c r="F369" s="95" t="s">
        <v>19215</v>
      </c>
      <c r="G369" s="96" t="s">
        <v>19033</v>
      </c>
      <c r="H369" s="96" t="s">
        <v>19172</v>
      </c>
      <c r="I369" s="96" t="s">
        <v>19173</v>
      </c>
      <c r="J369" s="95" t="s">
        <v>19174</v>
      </c>
      <c r="K369" s="95" t="s">
        <v>19258</v>
      </c>
      <c r="L369" s="95" t="s">
        <v>19259</v>
      </c>
      <c r="M369" s="96" t="s">
        <v>19260</v>
      </c>
      <c r="N369" s="96" t="s">
        <v>279</v>
      </c>
      <c r="O369" s="97">
        <v>44707</v>
      </c>
      <c r="P369" s="97">
        <v>44707</v>
      </c>
      <c r="Q369" s="97">
        <v>44707</v>
      </c>
      <c r="R369" s="96">
        <v>1222</v>
      </c>
      <c r="S369" s="96">
        <v>3</v>
      </c>
      <c r="T369" s="96" t="s">
        <v>19228</v>
      </c>
      <c r="U369" s="96" t="s">
        <v>21004</v>
      </c>
      <c r="V369" s="96"/>
      <c r="W369" s="96" t="s">
        <v>21005</v>
      </c>
      <c r="X369" s="96" t="s">
        <v>279</v>
      </c>
      <c r="Y369" s="95" t="s">
        <v>21006</v>
      </c>
    </row>
    <row r="370" spans="1:25" s="87" customFormat="1" x14ac:dyDescent="0.3">
      <c r="A370" s="94" t="str">
        <f t="shared" si="6"/>
        <v>CCRARY1</v>
      </c>
      <c r="B370" s="95" t="s">
        <v>21007</v>
      </c>
      <c r="C370" s="96" t="s">
        <v>21008</v>
      </c>
      <c r="D370" s="96" t="s">
        <v>21009</v>
      </c>
      <c r="E370" s="96" t="s">
        <v>19715</v>
      </c>
      <c r="F370" s="95" t="s">
        <v>19386</v>
      </c>
      <c r="G370" s="96" t="s">
        <v>19387</v>
      </c>
      <c r="H370" s="96" t="s">
        <v>19172</v>
      </c>
      <c r="I370" s="96" t="s">
        <v>19173</v>
      </c>
      <c r="J370" s="95" t="s">
        <v>19174</v>
      </c>
      <c r="K370" s="95" t="s">
        <v>19245</v>
      </c>
      <c r="L370" s="95" t="s">
        <v>19318</v>
      </c>
      <c r="M370" s="96" t="s">
        <v>19319</v>
      </c>
      <c r="N370" s="96" t="s">
        <v>1675</v>
      </c>
      <c r="O370" s="97">
        <v>35787</v>
      </c>
      <c r="P370" s="97">
        <v>35787</v>
      </c>
      <c r="Q370" s="97">
        <v>35787</v>
      </c>
      <c r="R370" s="96">
        <v>10142</v>
      </c>
      <c r="S370" s="96">
        <v>27</v>
      </c>
      <c r="T370" s="96" t="s">
        <v>19261</v>
      </c>
      <c r="U370" s="96" t="s">
        <v>21010</v>
      </c>
      <c r="V370" s="96"/>
      <c r="W370" s="96" t="s">
        <v>20513</v>
      </c>
      <c r="X370" s="96" t="s">
        <v>1675</v>
      </c>
      <c r="Y370" s="95" t="s">
        <v>12357</v>
      </c>
    </row>
    <row r="371" spans="1:25" s="87" customFormat="1" x14ac:dyDescent="0.3">
      <c r="A371" s="94" t="str">
        <f t="shared" si="6"/>
        <v>ccurry0</v>
      </c>
      <c r="B371" s="95" t="s">
        <v>21011</v>
      </c>
      <c r="C371" s="96" t="s">
        <v>21012</v>
      </c>
      <c r="D371" s="96" t="s">
        <v>21013</v>
      </c>
      <c r="E371" s="96" t="s">
        <v>5630</v>
      </c>
      <c r="F371" s="95" t="s">
        <v>19171</v>
      </c>
      <c r="G371" s="96" t="s">
        <v>19029</v>
      </c>
      <c r="H371" s="96" t="s">
        <v>19172</v>
      </c>
      <c r="I371" s="96" t="s">
        <v>19173</v>
      </c>
      <c r="J371" s="95" t="s">
        <v>19174</v>
      </c>
      <c r="K371" s="95" t="s">
        <v>19245</v>
      </c>
      <c r="L371" s="95" t="s">
        <v>19246</v>
      </c>
      <c r="M371" s="96" t="s">
        <v>14665</v>
      </c>
      <c r="N371" s="96" t="s">
        <v>219</v>
      </c>
      <c r="O371" s="97">
        <v>45459</v>
      </c>
      <c r="P371" s="97">
        <v>45459</v>
      </c>
      <c r="Q371" s="97">
        <v>45459</v>
      </c>
      <c r="R371" s="96">
        <v>470</v>
      </c>
      <c r="S371" s="96">
        <v>1</v>
      </c>
      <c r="T371" s="96" t="s">
        <v>19209</v>
      </c>
      <c r="U371" s="96" t="s">
        <v>21014</v>
      </c>
      <c r="V371" s="96">
        <v>100</v>
      </c>
      <c r="W371" s="96" t="s">
        <v>12054</v>
      </c>
      <c r="X371" s="96" t="s">
        <v>219</v>
      </c>
      <c r="Y371" s="95" t="s">
        <v>21015</v>
      </c>
    </row>
    <row r="372" spans="1:25" s="87" customFormat="1" x14ac:dyDescent="0.3">
      <c r="A372" s="94" t="str">
        <f t="shared" si="6"/>
        <v>cdarnel</v>
      </c>
      <c r="B372" s="95" t="s">
        <v>21016</v>
      </c>
      <c r="C372" s="96" t="s">
        <v>21017</v>
      </c>
      <c r="D372" s="96" t="s">
        <v>21018</v>
      </c>
      <c r="E372" s="96" t="s">
        <v>5630</v>
      </c>
      <c r="F372" s="95" t="s">
        <v>19171</v>
      </c>
      <c r="G372" s="96" t="s">
        <v>19029</v>
      </c>
      <c r="H372" s="96" t="s">
        <v>19172</v>
      </c>
      <c r="I372" s="96" t="s">
        <v>19173</v>
      </c>
      <c r="J372" s="95" t="s">
        <v>19189</v>
      </c>
      <c r="K372" s="95" t="s">
        <v>19273</v>
      </c>
      <c r="L372" s="95" t="s">
        <v>19274</v>
      </c>
      <c r="M372" s="96" t="s">
        <v>7733</v>
      </c>
      <c r="N372" s="96" t="s">
        <v>328</v>
      </c>
      <c r="O372" s="97">
        <v>44139</v>
      </c>
      <c r="P372" s="97">
        <v>44139</v>
      </c>
      <c r="Q372" s="97">
        <v>44139</v>
      </c>
      <c r="R372" s="96">
        <v>1790</v>
      </c>
      <c r="S372" s="96">
        <v>4</v>
      </c>
      <c r="T372" s="96" t="s">
        <v>19228</v>
      </c>
      <c r="U372" s="96" t="s">
        <v>6847</v>
      </c>
      <c r="V372" s="96"/>
      <c r="W372" s="96" t="s">
        <v>6035</v>
      </c>
      <c r="X372" s="96" t="s">
        <v>328</v>
      </c>
      <c r="Y372" s="95" t="s">
        <v>6848</v>
      </c>
    </row>
    <row r="373" spans="1:25" s="87" customFormat="1" x14ac:dyDescent="0.3">
      <c r="A373" s="94" t="str">
        <f t="shared" si="6"/>
        <v>cdavenp</v>
      </c>
      <c r="B373" s="95" t="s">
        <v>21019</v>
      </c>
      <c r="C373" s="96" t="s">
        <v>21020</v>
      </c>
      <c r="D373" s="95" t="s">
        <v>21021</v>
      </c>
      <c r="E373" s="95" t="s">
        <v>21019</v>
      </c>
      <c r="F373" s="96"/>
      <c r="G373" s="97"/>
      <c r="H373" s="97"/>
      <c r="I373" s="97"/>
      <c r="J373" s="97"/>
      <c r="K373" s="95" t="s">
        <v>19522</v>
      </c>
      <c r="L373" s="97"/>
      <c r="M373" s="97"/>
      <c r="N373" s="97"/>
      <c r="O373" s="97"/>
      <c r="P373" s="97">
        <v>45949</v>
      </c>
      <c r="Q373" s="97">
        <v>45949</v>
      </c>
      <c r="R373" s="97"/>
      <c r="S373" s="97"/>
      <c r="T373" s="97"/>
      <c r="U373" s="130" t="s">
        <v>21022</v>
      </c>
      <c r="V373" s="131"/>
      <c r="W373" s="131" t="s">
        <v>3374</v>
      </c>
      <c r="X373" s="131" t="s">
        <v>773</v>
      </c>
      <c r="Y373" s="130" t="s">
        <v>14892</v>
      </c>
    </row>
    <row r="374" spans="1:25" s="87" customFormat="1" x14ac:dyDescent="0.3">
      <c r="A374" s="94" t="str">
        <f t="shared" si="6"/>
        <v>cdeanes</v>
      </c>
      <c r="B374" s="95" t="s">
        <v>21023</v>
      </c>
      <c r="C374" s="96" t="s">
        <v>21024</v>
      </c>
      <c r="D374" s="96" t="s">
        <v>21025</v>
      </c>
      <c r="E374" s="96" t="s">
        <v>19036</v>
      </c>
      <c r="F374" s="95" t="s">
        <v>19236</v>
      </c>
      <c r="G374" s="96" t="s">
        <v>19032</v>
      </c>
      <c r="H374" s="96" t="s">
        <v>19227</v>
      </c>
      <c r="I374" s="96" t="s">
        <v>19173</v>
      </c>
      <c r="J374" s="95" t="s">
        <v>19189</v>
      </c>
      <c r="K374" s="95" t="s">
        <v>19294</v>
      </c>
      <c r="L374" s="95" t="s">
        <v>19295</v>
      </c>
      <c r="M374" s="96" t="s">
        <v>19296</v>
      </c>
      <c r="N374" s="96" t="s">
        <v>541</v>
      </c>
      <c r="O374" s="97">
        <v>45739</v>
      </c>
      <c r="P374" s="97">
        <v>45739</v>
      </c>
      <c r="Q374" s="97">
        <v>45739</v>
      </c>
      <c r="R374" s="96">
        <v>190</v>
      </c>
      <c r="S374" s="96">
        <v>0</v>
      </c>
      <c r="T374" s="96" t="s">
        <v>19176</v>
      </c>
      <c r="U374" s="96" t="s">
        <v>21026</v>
      </c>
      <c r="V374" s="96"/>
      <c r="W374" s="96" t="s">
        <v>6006</v>
      </c>
      <c r="X374" s="96" t="s">
        <v>619</v>
      </c>
      <c r="Y374" s="95" t="s">
        <v>21027</v>
      </c>
    </row>
    <row r="375" spans="1:25" s="87" customFormat="1" x14ac:dyDescent="0.3">
      <c r="A375" s="94" t="str">
        <f t="shared" si="6"/>
        <v>CDEGRA1</v>
      </c>
      <c r="B375" s="95" t="s">
        <v>21028</v>
      </c>
      <c r="C375" s="96" t="s">
        <v>21029</v>
      </c>
      <c r="D375" s="96" t="s">
        <v>21030</v>
      </c>
      <c r="E375" s="96" t="s">
        <v>19054</v>
      </c>
      <c r="F375" s="95" t="s">
        <v>19215</v>
      </c>
      <c r="G375" s="96" t="s">
        <v>19033</v>
      </c>
      <c r="H375" s="96" t="s">
        <v>19172</v>
      </c>
      <c r="I375" s="96" t="s">
        <v>19173</v>
      </c>
      <c r="J375" s="95" t="s">
        <v>19174</v>
      </c>
      <c r="K375" s="95" t="s">
        <v>19216</v>
      </c>
      <c r="L375" s="95" t="s">
        <v>19217</v>
      </c>
      <c r="M375" s="96" t="s">
        <v>19218</v>
      </c>
      <c r="N375" s="96" t="s">
        <v>453</v>
      </c>
      <c r="O375" s="97">
        <v>39524</v>
      </c>
      <c r="P375" s="97">
        <v>39524</v>
      </c>
      <c r="Q375" s="97">
        <v>39524</v>
      </c>
      <c r="R375" s="96">
        <v>6405</v>
      </c>
      <c r="S375" s="96">
        <v>17</v>
      </c>
      <c r="T375" s="96" t="s">
        <v>19261</v>
      </c>
      <c r="U375" s="96" t="s">
        <v>21031</v>
      </c>
      <c r="V375" s="96"/>
      <c r="W375" s="96" t="s">
        <v>4043</v>
      </c>
      <c r="X375" s="96" t="s">
        <v>752</v>
      </c>
      <c r="Y375" s="95" t="s">
        <v>21032</v>
      </c>
    </row>
    <row r="376" spans="1:25" s="87" customFormat="1" x14ac:dyDescent="0.3">
      <c r="A376" s="94" t="str">
        <f t="shared" si="6"/>
        <v>cdelice</v>
      </c>
      <c r="B376" s="95" t="s">
        <v>21033</v>
      </c>
      <c r="C376" s="96" t="s">
        <v>21034</v>
      </c>
      <c r="D376" s="96" t="s">
        <v>21035</v>
      </c>
      <c r="E376" s="96" t="s">
        <v>5630</v>
      </c>
      <c r="F376" s="95" t="s">
        <v>19236</v>
      </c>
      <c r="G376" s="96" t="s">
        <v>19032</v>
      </c>
      <c r="H376" s="96" t="s">
        <v>19227</v>
      </c>
      <c r="I376" s="96" t="s">
        <v>19173</v>
      </c>
      <c r="J376" s="95" t="s">
        <v>19189</v>
      </c>
      <c r="K376" s="95" t="s">
        <v>19374</v>
      </c>
      <c r="L376" s="95" t="s">
        <v>19375</v>
      </c>
      <c r="M376" s="96" t="s">
        <v>19376</v>
      </c>
      <c r="N376" s="96" t="s">
        <v>575</v>
      </c>
      <c r="O376" s="97">
        <v>45200</v>
      </c>
      <c r="P376" s="97">
        <v>45200</v>
      </c>
      <c r="Q376" s="97">
        <v>45200</v>
      </c>
      <c r="R376" s="96">
        <v>729</v>
      </c>
      <c r="S376" s="96">
        <v>1</v>
      </c>
      <c r="T376" s="96" t="s">
        <v>19209</v>
      </c>
      <c r="U376" s="96" t="s">
        <v>21036</v>
      </c>
      <c r="V376" s="96" t="s">
        <v>9467</v>
      </c>
      <c r="W376" s="96" t="s">
        <v>21037</v>
      </c>
      <c r="X376" s="96" t="s">
        <v>575</v>
      </c>
      <c r="Y376" s="95" t="s">
        <v>21038</v>
      </c>
    </row>
    <row r="377" spans="1:25" s="87" customFormat="1" x14ac:dyDescent="0.3">
      <c r="A377" s="94" t="str">
        <f t="shared" si="6"/>
        <v>cdibell</v>
      </c>
      <c r="B377" s="95" t="s">
        <v>21039</v>
      </c>
      <c r="C377" s="96" t="s">
        <v>21040</v>
      </c>
      <c r="D377" s="95" t="s">
        <v>21041</v>
      </c>
      <c r="E377" s="96"/>
      <c r="F377" s="96"/>
      <c r="G377" s="96"/>
      <c r="H377" s="96"/>
      <c r="I377" s="96"/>
      <c r="J377" s="96"/>
      <c r="K377" s="96" t="s">
        <v>19345</v>
      </c>
      <c r="L377" s="96"/>
      <c r="M377" s="96"/>
      <c r="N377" s="96"/>
      <c r="O377" s="97">
        <v>45956</v>
      </c>
      <c r="P377" s="96">
        <v>45956</v>
      </c>
      <c r="Q377" s="97">
        <v>45956</v>
      </c>
      <c r="R377" s="96"/>
      <c r="S377" s="96"/>
      <c r="T377" s="96"/>
      <c r="U377" s="95" t="s">
        <v>21042</v>
      </c>
      <c r="V377" s="96" t="s">
        <v>18862</v>
      </c>
      <c r="W377" s="96" t="s">
        <v>1779</v>
      </c>
      <c r="X377" s="96" t="s">
        <v>318</v>
      </c>
      <c r="Y377" s="95" t="s">
        <v>4569</v>
      </c>
    </row>
    <row r="378" spans="1:25" s="87" customFormat="1" x14ac:dyDescent="0.3">
      <c r="A378" s="94" t="str">
        <f t="shared" si="6"/>
        <v>cdiop</v>
      </c>
      <c r="B378" s="95" t="s">
        <v>21043</v>
      </c>
      <c r="C378" s="96" t="s">
        <v>21044</v>
      </c>
      <c r="D378" s="96" t="s">
        <v>21045</v>
      </c>
      <c r="E378" s="96" t="s">
        <v>19170</v>
      </c>
      <c r="F378" s="95" t="s">
        <v>19181</v>
      </c>
      <c r="G378" s="96" t="s">
        <v>19030</v>
      </c>
      <c r="H378" s="96" t="s">
        <v>19172</v>
      </c>
      <c r="I378" s="96" t="s">
        <v>19173</v>
      </c>
      <c r="J378" s="95" t="s">
        <v>19189</v>
      </c>
      <c r="K378" s="95" t="s">
        <v>19273</v>
      </c>
      <c r="L378" s="95" t="s">
        <v>19274</v>
      </c>
      <c r="M378" s="96" t="s">
        <v>7733</v>
      </c>
      <c r="N378" s="96" t="s">
        <v>328</v>
      </c>
      <c r="O378" s="97">
        <v>44251</v>
      </c>
      <c r="P378" s="97">
        <v>44251</v>
      </c>
      <c r="Q378" s="97">
        <v>44251</v>
      </c>
      <c r="R378" s="96">
        <v>1678</v>
      </c>
      <c r="S378" s="96">
        <v>4</v>
      </c>
      <c r="T378" s="96" t="s">
        <v>19228</v>
      </c>
      <c r="U378" s="96" t="s">
        <v>21046</v>
      </c>
      <c r="V378" s="96" t="s">
        <v>21047</v>
      </c>
      <c r="W378" s="96" t="s">
        <v>789</v>
      </c>
      <c r="X378" s="96" t="s">
        <v>328</v>
      </c>
      <c r="Y378" s="95" t="s">
        <v>21048</v>
      </c>
    </row>
    <row r="379" spans="1:25" s="87" customFormat="1" x14ac:dyDescent="0.3">
      <c r="A379" s="94" t="str">
        <f t="shared" si="6"/>
        <v>CDONHAM</v>
      </c>
      <c r="B379" s="95" t="s">
        <v>21049</v>
      </c>
      <c r="C379" s="96" t="s">
        <v>21050</v>
      </c>
      <c r="D379" s="96" t="s">
        <v>5089</v>
      </c>
      <c r="E379" s="96" t="s">
        <v>5630</v>
      </c>
      <c r="F379" s="95" t="s">
        <v>19285</v>
      </c>
      <c r="G379" s="96" t="s">
        <v>19028</v>
      </c>
      <c r="H379" s="96" t="s">
        <v>19172</v>
      </c>
      <c r="I379" s="96" t="s">
        <v>19173</v>
      </c>
      <c r="J379" s="95" t="s">
        <v>19174</v>
      </c>
      <c r="K379" s="95" t="s">
        <v>19309</v>
      </c>
      <c r="L379" s="95" t="s">
        <v>19918</v>
      </c>
      <c r="M379" s="96" t="s">
        <v>18106</v>
      </c>
      <c r="N379" s="96" t="s">
        <v>4327</v>
      </c>
      <c r="O379" s="97">
        <v>39088</v>
      </c>
      <c r="P379" s="97">
        <v>39088</v>
      </c>
      <c r="Q379" s="97">
        <v>39088</v>
      </c>
      <c r="R379" s="96">
        <v>6841</v>
      </c>
      <c r="S379" s="96">
        <v>18</v>
      </c>
      <c r="T379" s="96" t="s">
        <v>19261</v>
      </c>
      <c r="U379" s="96" t="s">
        <v>21051</v>
      </c>
      <c r="V379" s="96"/>
      <c r="W379" s="96" t="s">
        <v>4809</v>
      </c>
      <c r="X379" s="96" t="s">
        <v>4327</v>
      </c>
      <c r="Y379" s="95" t="s">
        <v>7375</v>
      </c>
    </row>
    <row r="380" spans="1:25" s="87" customFormat="1" x14ac:dyDescent="0.3">
      <c r="A380" s="94" t="str">
        <f t="shared" si="6"/>
        <v>cdove</v>
      </c>
      <c r="B380" s="95" t="s">
        <v>21052</v>
      </c>
      <c r="C380" s="96" t="s">
        <v>21053</v>
      </c>
      <c r="D380" s="96" t="s">
        <v>21054</v>
      </c>
      <c r="E380" s="96" t="s">
        <v>19036</v>
      </c>
      <c r="F380" s="95" t="s">
        <v>19171</v>
      </c>
      <c r="G380" s="96" t="s">
        <v>19029</v>
      </c>
      <c r="H380" s="96" t="s">
        <v>19172</v>
      </c>
      <c r="I380" s="96" t="s">
        <v>19173</v>
      </c>
      <c r="J380" s="95" t="s">
        <v>19189</v>
      </c>
      <c r="K380" s="95" t="s">
        <v>19294</v>
      </c>
      <c r="L380" s="95" t="s">
        <v>19295</v>
      </c>
      <c r="M380" s="96" t="s">
        <v>19296</v>
      </c>
      <c r="N380" s="96" t="s">
        <v>541</v>
      </c>
      <c r="O380" s="97">
        <v>36434</v>
      </c>
      <c r="P380" s="97">
        <v>45914</v>
      </c>
      <c r="Q380" s="97">
        <v>45914</v>
      </c>
      <c r="R380" s="96">
        <v>15</v>
      </c>
      <c r="S380" s="96">
        <v>0</v>
      </c>
      <c r="T380" s="96" t="s">
        <v>19183</v>
      </c>
      <c r="U380" s="96" t="s">
        <v>21055</v>
      </c>
      <c r="V380" s="96"/>
      <c r="W380" s="96" t="s">
        <v>21056</v>
      </c>
      <c r="X380" s="96" t="s">
        <v>435</v>
      </c>
      <c r="Y380" s="95" t="s">
        <v>21057</v>
      </c>
    </row>
    <row r="381" spans="1:25" s="87" customFormat="1" x14ac:dyDescent="0.3">
      <c r="A381" s="94" t="str">
        <f t="shared" si="6"/>
        <v>cdunca3</v>
      </c>
      <c r="B381" s="95" t="s">
        <v>21058</v>
      </c>
      <c r="C381" s="96" t="s">
        <v>21059</v>
      </c>
      <c r="D381" s="96" t="s">
        <v>21060</v>
      </c>
      <c r="E381" s="96" t="s">
        <v>5630</v>
      </c>
      <c r="F381" s="95" t="s">
        <v>19285</v>
      </c>
      <c r="G381" s="96" t="s">
        <v>19028</v>
      </c>
      <c r="H381" s="96" t="s">
        <v>19172</v>
      </c>
      <c r="I381" s="96" t="s">
        <v>19173</v>
      </c>
      <c r="J381" s="95" t="s">
        <v>19174</v>
      </c>
      <c r="K381" s="95" t="s">
        <v>19360</v>
      </c>
      <c r="L381" s="95" t="s">
        <v>19361</v>
      </c>
      <c r="M381" s="96" t="s">
        <v>19362</v>
      </c>
      <c r="N381" s="96" t="s">
        <v>1463</v>
      </c>
      <c r="O381" s="97">
        <v>43369</v>
      </c>
      <c r="P381" s="97">
        <v>43369</v>
      </c>
      <c r="Q381" s="97">
        <v>43369</v>
      </c>
      <c r="R381" s="96">
        <v>2560</v>
      </c>
      <c r="S381" s="96">
        <v>7</v>
      </c>
      <c r="T381" s="96" t="s">
        <v>19247</v>
      </c>
      <c r="U381" s="96" t="s">
        <v>21061</v>
      </c>
      <c r="V381" s="96"/>
      <c r="W381" s="96" t="s">
        <v>7190</v>
      </c>
      <c r="X381" s="96" t="s">
        <v>1472</v>
      </c>
      <c r="Y381" s="95" t="s">
        <v>7191</v>
      </c>
    </row>
    <row r="382" spans="1:25" s="87" customFormat="1" x14ac:dyDescent="0.3">
      <c r="A382" s="94" t="str">
        <f t="shared" si="6"/>
        <v>CECKER0</v>
      </c>
      <c r="B382" s="95" t="s">
        <v>21062</v>
      </c>
      <c r="C382" s="96" t="s">
        <v>21063</v>
      </c>
      <c r="D382" s="96" t="s">
        <v>10584</v>
      </c>
      <c r="E382" s="96" t="s">
        <v>5630</v>
      </c>
      <c r="F382" s="95" t="s">
        <v>19181</v>
      </c>
      <c r="G382" s="96" t="s">
        <v>19030</v>
      </c>
      <c r="H382" s="96" t="s">
        <v>19172</v>
      </c>
      <c r="I382" s="96" t="s">
        <v>19173</v>
      </c>
      <c r="J382" s="95" t="s">
        <v>19174</v>
      </c>
      <c r="K382" s="95" t="s">
        <v>19175</v>
      </c>
      <c r="L382" s="95" t="s">
        <v>16610</v>
      </c>
      <c r="M382" s="96" t="s">
        <v>9597</v>
      </c>
      <c r="N382" s="96" t="s">
        <v>219</v>
      </c>
      <c r="O382" s="97">
        <v>36799</v>
      </c>
      <c r="P382" s="97">
        <v>39981</v>
      </c>
      <c r="Q382" s="97">
        <v>39981</v>
      </c>
      <c r="R382" s="96">
        <v>5948</v>
      </c>
      <c r="S382" s="96">
        <v>16</v>
      </c>
      <c r="T382" s="96" t="s">
        <v>19261</v>
      </c>
      <c r="U382" s="96" t="s">
        <v>21064</v>
      </c>
      <c r="V382" s="96" t="s">
        <v>21065</v>
      </c>
      <c r="W382" s="96" t="s">
        <v>9880</v>
      </c>
      <c r="X382" s="96" t="s">
        <v>219</v>
      </c>
      <c r="Y382" s="95" t="s">
        <v>10587</v>
      </c>
    </row>
    <row r="383" spans="1:25" s="87" customFormat="1" x14ac:dyDescent="0.3">
      <c r="A383" s="94" t="str">
        <f t="shared" si="6"/>
        <v>CEDWAR1</v>
      </c>
      <c r="B383" s="95" t="s">
        <v>21066</v>
      </c>
      <c r="C383" s="96" t="s">
        <v>21067</v>
      </c>
      <c r="D383" s="96" t="s">
        <v>17422</v>
      </c>
      <c r="E383" s="96" t="s">
        <v>5630</v>
      </c>
      <c r="F383" s="95" t="s">
        <v>20261</v>
      </c>
      <c r="G383" s="96" t="s">
        <v>19039</v>
      </c>
      <c r="H383" s="96" t="s">
        <v>19172</v>
      </c>
      <c r="I383" s="96" t="s">
        <v>19173</v>
      </c>
      <c r="J383" s="95" t="s">
        <v>19189</v>
      </c>
      <c r="K383" s="95" t="s">
        <v>19200</v>
      </c>
      <c r="L383" s="95" t="s">
        <v>19200</v>
      </c>
      <c r="M383" s="96" t="s">
        <v>19396</v>
      </c>
      <c r="N383" s="96" t="s">
        <v>752</v>
      </c>
      <c r="O383" s="97">
        <v>28689</v>
      </c>
      <c r="P383" s="97">
        <v>28689</v>
      </c>
      <c r="Q383" s="97">
        <v>28689</v>
      </c>
      <c r="R383" s="96">
        <v>17240</v>
      </c>
      <c r="S383" s="96">
        <v>47</v>
      </c>
      <c r="T383" s="96" t="s">
        <v>19261</v>
      </c>
      <c r="U383" s="96" t="s">
        <v>21068</v>
      </c>
      <c r="V383" s="96"/>
      <c r="W383" s="96" t="s">
        <v>1649</v>
      </c>
      <c r="X383" s="96" t="s">
        <v>752</v>
      </c>
      <c r="Y383" s="95" t="s">
        <v>7752</v>
      </c>
    </row>
    <row r="384" spans="1:25" s="87" customFormat="1" x14ac:dyDescent="0.3">
      <c r="A384" s="94" t="str">
        <f t="shared" si="6"/>
        <v>cevans</v>
      </c>
      <c r="B384" s="95" t="s">
        <v>21069</v>
      </c>
      <c r="C384" s="96" t="s">
        <v>21070</v>
      </c>
      <c r="D384" s="96" t="s">
        <v>21071</v>
      </c>
      <c r="E384" s="96" t="s">
        <v>19170</v>
      </c>
      <c r="F384" s="95" t="s">
        <v>19171</v>
      </c>
      <c r="G384" s="96" t="s">
        <v>19029</v>
      </c>
      <c r="H384" s="96" t="s">
        <v>19172</v>
      </c>
      <c r="I384" s="96" t="s">
        <v>19173</v>
      </c>
      <c r="J384" s="95" t="s">
        <v>19189</v>
      </c>
      <c r="K384" s="95" t="s">
        <v>19190</v>
      </c>
      <c r="L384" s="95" t="s">
        <v>19191</v>
      </c>
      <c r="M384" s="96" t="s">
        <v>19192</v>
      </c>
      <c r="N384" s="96" t="s">
        <v>297</v>
      </c>
      <c r="O384" s="97">
        <v>45207</v>
      </c>
      <c r="P384" s="97">
        <v>45207</v>
      </c>
      <c r="Q384" s="97">
        <v>45207</v>
      </c>
      <c r="R384" s="96">
        <v>722</v>
      </c>
      <c r="S384" s="96">
        <v>1</v>
      </c>
      <c r="T384" s="96" t="s">
        <v>19209</v>
      </c>
      <c r="U384" s="96" t="s">
        <v>21072</v>
      </c>
      <c r="V384" s="96"/>
      <c r="W384" s="96" t="s">
        <v>21073</v>
      </c>
      <c r="X384" s="96" t="s">
        <v>297</v>
      </c>
      <c r="Y384" s="95" t="s">
        <v>21074</v>
      </c>
    </row>
    <row r="385" spans="1:25" s="87" customFormat="1" x14ac:dyDescent="0.3">
      <c r="A385" s="94" t="str">
        <f t="shared" si="6"/>
        <v>cfair</v>
      </c>
      <c r="B385" s="95" t="s">
        <v>21075</v>
      </c>
      <c r="C385" s="96" t="s">
        <v>21076</v>
      </c>
      <c r="D385" s="96" t="s">
        <v>21077</v>
      </c>
      <c r="E385" s="96" t="s">
        <v>19170</v>
      </c>
      <c r="F385" s="95" t="s">
        <v>19181</v>
      </c>
      <c r="G385" s="96" t="s">
        <v>19030</v>
      </c>
      <c r="H385" s="96" t="s">
        <v>19172</v>
      </c>
      <c r="I385" s="96" t="s">
        <v>19173</v>
      </c>
      <c r="J385" s="95" t="s">
        <v>19174</v>
      </c>
      <c r="K385" s="95" t="s">
        <v>19455</v>
      </c>
      <c r="L385" s="95" t="s">
        <v>19456</v>
      </c>
      <c r="M385" s="96" t="s">
        <v>19457</v>
      </c>
      <c r="N385" s="96" t="s">
        <v>2504</v>
      </c>
      <c r="O385" s="97">
        <v>45270</v>
      </c>
      <c r="P385" s="97">
        <v>45683</v>
      </c>
      <c r="Q385" s="97">
        <v>45683</v>
      </c>
      <c r="R385" s="96">
        <v>246</v>
      </c>
      <c r="S385" s="96">
        <v>0</v>
      </c>
      <c r="T385" s="96" t="s">
        <v>19176</v>
      </c>
      <c r="U385" s="96" t="s">
        <v>21078</v>
      </c>
      <c r="V385" s="96" t="s">
        <v>21079</v>
      </c>
      <c r="W385" s="96" t="s">
        <v>5210</v>
      </c>
      <c r="X385" s="96" t="s">
        <v>2504</v>
      </c>
      <c r="Y385" s="95" t="s">
        <v>8740</v>
      </c>
    </row>
    <row r="386" spans="1:25" s="87" customFormat="1" x14ac:dyDescent="0.3">
      <c r="A386" s="94" t="str">
        <f t="shared" si="6"/>
        <v>cfelton</v>
      </c>
      <c r="B386" s="95" t="s">
        <v>21080</v>
      </c>
      <c r="C386" s="96" t="s">
        <v>21081</v>
      </c>
      <c r="D386" s="96" t="s">
        <v>21082</v>
      </c>
      <c r="E386" s="96" t="s">
        <v>19170</v>
      </c>
      <c r="F386" s="95" t="s">
        <v>19181</v>
      </c>
      <c r="G386" s="96" t="s">
        <v>19030</v>
      </c>
      <c r="H386" s="96" t="s">
        <v>19172</v>
      </c>
      <c r="I386" s="96" t="s">
        <v>19173</v>
      </c>
      <c r="J386" s="95" t="s">
        <v>19189</v>
      </c>
      <c r="K386" s="95" t="s">
        <v>19345</v>
      </c>
      <c r="L386" s="95" t="s">
        <v>19346</v>
      </c>
      <c r="M386" s="96" t="s">
        <v>19347</v>
      </c>
      <c r="N386" s="96" t="s">
        <v>382</v>
      </c>
      <c r="O386" s="97">
        <v>44693</v>
      </c>
      <c r="P386" s="97">
        <v>44693</v>
      </c>
      <c r="Q386" s="97">
        <v>44693</v>
      </c>
      <c r="R386" s="96">
        <v>1236</v>
      </c>
      <c r="S386" s="96">
        <v>3</v>
      </c>
      <c r="T386" s="96" t="s">
        <v>19228</v>
      </c>
      <c r="U386" s="96" t="s">
        <v>21083</v>
      </c>
      <c r="V386" s="96" t="s">
        <v>21084</v>
      </c>
      <c r="W386" s="96" t="s">
        <v>21085</v>
      </c>
      <c r="X386" s="96" t="s">
        <v>382</v>
      </c>
      <c r="Y386" s="95" t="s">
        <v>21086</v>
      </c>
    </row>
    <row r="387" spans="1:25" s="87" customFormat="1" x14ac:dyDescent="0.3">
      <c r="A387" s="94" t="str">
        <f t="shared" ref="A387:A450" si="7">TRIM(D387)</f>
        <v>cfelts</v>
      </c>
      <c r="B387" s="95" t="s">
        <v>21087</v>
      </c>
      <c r="C387" s="96" t="s">
        <v>21088</v>
      </c>
      <c r="D387" s="96" t="s">
        <v>21089</v>
      </c>
      <c r="E387" s="96" t="s">
        <v>5630</v>
      </c>
      <c r="F387" s="95" t="s">
        <v>19171</v>
      </c>
      <c r="G387" s="96" t="s">
        <v>19029</v>
      </c>
      <c r="H387" s="96" t="s">
        <v>19172</v>
      </c>
      <c r="I387" s="96" t="s">
        <v>19173</v>
      </c>
      <c r="J387" s="95" t="s">
        <v>19174</v>
      </c>
      <c r="K387" s="95" t="s">
        <v>19431</v>
      </c>
      <c r="L387" s="95" t="s">
        <v>19432</v>
      </c>
      <c r="M387" s="96" t="s">
        <v>6264</v>
      </c>
      <c r="N387" s="96" t="s">
        <v>279</v>
      </c>
      <c r="O387" s="97">
        <v>45725</v>
      </c>
      <c r="P387" s="97">
        <v>45725</v>
      </c>
      <c r="Q387" s="97">
        <v>45725</v>
      </c>
      <c r="R387" s="96">
        <v>204</v>
      </c>
      <c r="S387" s="96">
        <v>0</v>
      </c>
      <c r="T387" s="96" t="s">
        <v>19176</v>
      </c>
      <c r="U387" s="99" t="s">
        <v>18653</v>
      </c>
      <c r="V387" s="100"/>
      <c r="W387" s="100" t="s">
        <v>18654</v>
      </c>
      <c r="X387" s="100" t="s">
        <v>279</v>
      </c>
      <c r="Y387" s="99" t="s">
        <v>18655</v>
      </c>
    </row>
    <row r="388" spans="1:25" s="87" customFormat="1" x14ac:dyDescent="0.3">
      <c r="A388" s="94" t="str">
        <f t="shared" si="7"/>
        <v>CFLETC1</v>
      </c>
      <c r="B388" s="95" t="s">
        <v>21090</v>
      </c>
      <c r="C388" s="96" t="s">
        <v>21091</v>
      </c>
      <c r="D388" s="96" t="s">
        <v>16310</v>
      </c>
      <c r="E388" s="96" t="s">
        <v>5630</v>
      </c>
      <c r="F388" s="95" t="s">
        <v>19386</v>
      </c>
      <c r="G388" s="96" t="s">
        <v>19387</v>
      </c>
      <c r="H388" s="96" t="s">
        <v>19172</v>
      </c>
      <c r="I388" s="96" t="s">
        <v>19173</v>
      </c>
      <c r="J388" s="95" t="s">
        <v>19189</v>
      </c>
      <c r="K388" s="95" t="s">
        <v>19374</v>
      </c>
      <c r="L388" s="95" t="s">
        <v>19492</v>
      </c>
      <c r="M388" s="96" t="s">
        <v>19493</v>
      </c>
      <c r="N388" s="96" t="s">
        <v>268</v>
      </c>
      <c r="O388" s="97">
        <v>33812</v>
      </c>
      <c r="P388" s="97">
        <v>33812</v>
      </c>
      <c r="Q388" s="97">
        <v>33812</v>
      </c>
      <c r="R388" s="96">
        <v>12117</v>
      </c>
      <c r="S388" s="96">
        <v>33</v>
      </c>
      <c r="T388" s="96" t="s">
        <v>19261</v>
      </c>
      <c r="U388" s="96" t="s">
        <v>21092</v>
      </c>
      <c r="V388" s="96"/>
      <c r="W388" s="96" t="s">
        <v>772</v>
      </c>
      <c r="X388" s="96" t="s">
        <v>268</v>
      </c>
      <c r="Y388" s="95" t="s">
        <v>16312</v>
      </c>
    </row>
    <row r="389" spans="1:25" s="87" customFormat="1" x14ac:dyDescent="0.3">
      <c r="A389" s="94" t="str">
        <f t="shared" si="7"/>
        <v>cford7</v>
      </c>
      <c r="B389" s="95" t="s">
        <v>21093</v>
      </c>
      <c r="C389" s="96" t="s">
        <v>21094</v>
      </c>
      <c r="D389" s="96" t="s">
        <v>21095</v>
      </c>
      <c r="E389" s="96" t="s">
        <v>19036</v>
      </c>
      <c r="F389" s="95" t="s">
        <v>19285</v>
      </c>
      <c r="G389" s="96" t="s">
        <v>19028</v>
      </c>
      <c r="H389" s="96" t="s">
        <v>19172</v>
      </c>
      <c r="I389" s="96" t="s">
        <v>19173</v>
      </c>
      <c r="J389" s="95" t="s">
        <v>19174</v>
      </c>
      <c r="K389" s="95" t="s">
        <v>19301</v>
      </c>
      <c r="L389" s="95" t="s">
        <v>19301</v>
      </c>
      <c r="M389" s="96" t="s">
        <v>19819</v>
      </c>
      <c r="N389" s="96" t="s">
        <v>760</v>
      </c>
      <c r="O389" s="97">
        <v>43390</v>
      </c>
      <c r="P389" s="97">
        <v>43390</v>
      </c>
      <c r="Q389" s="97">
        <v>43390</v>
      </c>
      <c r="R389" s="96">
        <v>2539</v>
      </c>
      <c r="S389" s="96">
        <v>6</v>
      </c>
      <c r="T389" s="96" t="s">
        <v>19247</v>
      </c>
      <c r="U389" s="100" t="s">
        <v>21096</v>
      </c>
      <c r="V389" s="100" t="s">
        <v>21097</v>
      </c>
      <c r="W389" s="100" t="s">
        <v>9058</v>
      </c>
      <c r="X389" s="100" t="s">
        <v>760</v>
      </c>
      <c r="Y389" s="100" t="s">
        <v>21098</v>
      </c>
    </row>
    <row r="390" spans="1:25" s="87" customFormat="1" x14ac:dyDescent="0.3">
      <c r="A390" s="94" t="str">
        <f t="shared" si="7"/>
        <v>cfranci</v>
      </c>
      <c r="B390" s="95" t="s">
        <v>21099</v>
      </c>
      <c r="C390" s="96" t="s">
        <v>21100</v>
      </c>
      <c r="D390" s="96" t="s">
        <v>21101</v>
      </c>
      <c r="E390" s="96" t="s">
        <v>5630</v>
      </c>
      <c r="F390" s="95" t="s">
        <v>19215</v>
      </c>
      <c r="G390" s="96" t="s">
        <v>19033</v>
      </c>
      <c r="H390" s="96" t="s">
        <v>19172</v>
      </c>
      <c r="I390" s="96" t="s">
        <v>19173</v>
      </c>
      <c r="J390" s="95" t="s">
        <v>19189</v>
      </c>
      <c r="K390" s="95" t="s">
        <v>19190</v>
      </c>
      <c r="L390" s="95" t="s">
        <v>19252</v>
      </c>
      <c r="M390" s="96" t="s">
        <v>10322</v>
      </c>
      <c r="N390" s="96" t="s">
        <v>297</v>
      </c>
      <c r="O390" s="97">
        <v>45865</v>
      </c>
      <c r="P390" s="97">
        <v>45865</v>
      </c>
      <c r="Q390" s="97">
        <v>45865</v>
      </c>
      <c r="R390" s="96">
        <v>64</v>
      </c>
      <c r="S390" s="96">
        <v>0</v>
      </c>
      <c r="T390" s="96" t="s">
        <v>19219</v>
      </c>
      <c r="U390" s="96" t="s">
        <v>21102</v>
      </c>
      <c r="V390" s="96"/>
      <c r="W390" s="96" t="s">
        <v>1185</v>
      </c>
      <c r="X390" s="96" t="s">
        <v>297</v>
      </c>
      <c r="Y390" s="95" t="s">
        <v>13501</v>
      </c>
    </row>
    <row r="391" spans="1:25" s="87" customFormat="1" x14ac:dyDescent="0.3">
      <c r="A391" s="94" t="str">
        <f t="shared" si="7"/>
        <v>cfuchs</v>
      </c>
      <c r="B391" s="95" t="s">
        <v>21103</v>
      </c>
      <c r="C391" s="96" t="s">
        <v>21104</v>
      </c>
      <c r="D391" s="96" t="s">
        <v>21105</v>
      </c>
      <c r="E391" s="96" t="s">
        <v>5630</v>
      </c>
      <c r="F391" s="95" t="s">
        <v>19181</v>
      </c>
      <c r="G391" s="96" t="s">
        <v>19030</v>
      </c>
      <c r="H391" s="96" t="s">
        <v>19172</v>
      </c>
      <c r="I391" s="96" t="s">
        <v>19173</v>
      </c>
      <c r="J391" s="95" t="s">
        <v>19189</v>
      </c>
      <c r="K391" s="95" t="s">
        <v>19345</v>
      </c>
      <c r="L391" s="95" t="s">
        <v>19837</v>
      </c>
      <c r="M391" s="96" t="s">
        <v>6275</v>
      </c>
      <c r="N391" s="96" t="s">
        <v>318</v>
      </c>
      <c r="O391" s="97">
        <v>42261</v>
      </c>
      <c r="P391" s="97">
        <v>42261</v>
      </c>
      <c r="Q391" s="97">
        <v>42261</v>
      </c>
      <c r="R391" s="96">
        <v>3668</v>
      </c>
      <c r="S391" s="96">
        <v>10</v>
      </c>
      <c r="T391" s="96" t="s">
        <v>19247</v>
      </c>
      <c r="U391" s="96" t="s">
        <v>21106</v>
      </c>
      <c r="V391" s="96" t="s">
        <v>21107</v>
      </c>
      <c r="W391" s="96" t="s">
        <v>6275</v>
      </c>
      <c r="X391" s="96" t="s">
        <v>318</v>
      </c>
      <c r="Y391" s="95" t="s">
        <v>21108</v>
      </c>
    </row>
    <row r="392" spans="1:25" s="87" customFormat="1" x14ac:dyDescent="0.3">
      <c r="A392" s="94" t="str">
        <f t="shared" si="7"/>
        <v>cgalbre</v>
      </c>
      <c r="B392" s="95" t="s">
        <v>21109</v>
      </c>
      <c r="C392" s="96" t="s">
        <v>21110</v>
      </c>
      <c r="D392" s="96" t="s">
        <v>21111</v>
      </c>
      <c r="E392" s="96" t="s">
        <v>5630</v>
      </c>
      <c r="F392" s="95" t="s">
        <v>19285</v>
      </c>
      <c r="G392" s="96" t="s">
        <v>19028</v>
      </c>
      <c r="H392" s="96" t="s">
        <v>19172</v>
      </c>
      <c r="I392" s="96" t="s">
        <v>19173</v>
      </c>
      <c r="J392" s="95" t="s">
        <v>19174</v>
      </c>
      <c r="K392" s="95" t="s">
        <v>19258</v>
      </c>
      <c r="L392" s="95" t="s">
        <v>19259</v>
      </c>
      <c r="M392" s="96" t="s">
        <v>19260</v>
      </c>
      <c r="N392" s="96" t="s">
        <v>279</v>
      </c>
      <c r="O392" s="97">
        <v>41568</v>
      </c>
      <c r="P392" s="97">
        <v>44812</v>
      </c>
      <c r="Q392" s="97">
        <v>44812</v>
      </c>
      <c r="R392" s="96">
        <v>1117</v>
      </c>
      <c r="S392" s="96">
        <v>3</v>
      </c>
      <c r="T392" s="96" t="s">
        <v>19228</v>
      </c>
      <c r="U392" s="96" t="s">
        <v>21112</v>
      </c>
      <c r="V392" s="96"/>
      <c r="W392" s="96" t="s">
        <v>7473</v>
      </c>
      <c r="X392" s="96" t="s">
        <v>279</v>
      </c>
      <c r="Y392" s="95" t="s">
        <v>7474</v>
      </c>
    </row>
    <row r="393" spans="1:25" s="87" customFormat="1" x14ac:dyDescent="0.3">
      <c r="A393" s="94" t="str">
        <f t="shared" si="7"/>
        <v>cgarit</v>
      </c>
      <c r="B393" s="95" t="s">
        <v>21113</v>
      </c>
      <c r="C393" s="96" t="s">
        <v>21114</v>
      </c>
      <c r="D393" s="96" t="s">
        <v>21115</v>
      </c>
      <c r="E393" s="96" t="s">
        <v>19170</v>
      </c>
      <c r="F393" s="95" t="s">
        <v>19215</v>
      </c>
      <c r="G393" s="96" t="s">
        <v>19033</v>
      </c>
      <c r="H393" s="96" t="s">
        <v>19172</v>
      </c>
      <c r="I393" s="96" t="s">
        <v>19173</v>
      </c>
      <c r="J393" s="95" t="s">
        <v>19174</v>
      </c>
      <c r="K393" s="95" t="s">
        <v>19716</v>
      </c>
      <c r="L393" s="95" t="s">
        <v>19717</v>
      </c>
      <c r="M393" s="96" t="s">
        <v>5847</v>
      </c>
      <c r="N393" s="96" t="s">
        <v>279</v>
      </c>
      <c r="O393" s="97">
        <v>45200</v>
      </c>
      <c r="P393" s="97">
        <v>45200</v>
      </c>
      <c r="Q393" s="97">
        <v>45200</v>
      </c>
      <c r="R393" s="96">
        <v>729</v>
      </c>
      <c r="S393" s="96">
        <v>1</v>
      </c>
      <c r="T393" s="96" t="s">
        <v>19209</v>
      </c>
      <c r="U393" s="96" t="s">
        <v>21116</v>
      </c>
      <c r="V393" s="96"/>
      <c r="W393" s="96" t="s">
        <v>1946</v>
      </c>
      <c r="X393" s="96" t="s">
        <v>279</v>
      </c>
      <c r="Y393" s="95" t="s">
        <v>21117</v>
      </c>
    </row>
    <row r="394" spans="1:25" s="87" customFormat="1" x14ac:dyDescent="0.3">
      <c r="A394" s="94" t="str">
        <f t="shared" si="7"/>
        <v>CGOLLIN</v>
      </c>
      <c r="B394" s="95" t="s">
        <v>21118</v>
      </c>
      <c r="C394" s="96" t="s">
        <v>21119</v>
      </c>
      <c r="D394" s="96" t="s">
        <v>2081</v>
      </c>
      <c r="E394" s="96" t="s">
        <v>5630</v>
      </c>
      <c r="F394" s="95" t="s">
        <v>19171</v>
      </c>
      <c r="G394" s="96" t="s">
        <v>19029</v>
      </c>
      <c r="H394" s="96" t="s">
        <v>19172</v>
      </c>
      <c r="I394" s="96" t="s">
        <v>19173</v>
      </c>
      <c r="J394" s="95" t="s">
        <v>19174</v>
      </c>
      <c r="K394" s="95" t="s">
        <v>19309</v>
      </c>
      <c r="L394" s="95" t="s">
        <v>19513</v>
      </c>
      <c r="M394" s="96" t="s">
        <v>6528</v>
      </c>
      <c r="N394" s="96" t="s">
        <v>219</v>
      </c>
      <c r="O394" s="97">
        <v>38947</v>
      </c>
      <c r="P394" s="97">
        <v>38947</v>
      </c>
      <c r="Q394" s="97">
        <v>38947</v>
      </c>
      <c r="R394" s="96">
        <v>6982</v>
      </c>
      <c r="S394" s="96">
        <v>19</v>
      </c>
      <c r="T394" s="96" t="s">
        <v>19261</v>
      </c>
      <c r="U394" s="96" t="s">
        <v>21120</v>
      </c>
      <c r="V394" s="96"/>
      <c r="W394" s="96" t="s">
        <v>8069</v>
      </c>
      <c r="X394" s="96" t="s">
        <v>219</v>
      </c>
      <c r="Y394" s="95" t="s">
        <v>5541</v>
      </c>
    </row>
    <row r="395" spans="1:25" s="87" customFormat="1" x14ac:dyDescent="0.3">
      <c r="A395" s="94" t="str">
        <f t="shared" si="7"/>
        <v>cgomez2</v>
      </c>
      <c r="B395" s="95" t="s">
        <v>21121</v>
      </c>
      <c r="C395" s="96" t="s">
        <v>21122</v>
      </c>
      <c r="D395" s="96" t="s">
        <v>21123</v>
      </c>
      <c r="E395" s="96" t="s">
        <v>19170</v>
      </c>
      <c r="F395" s="95" t="s">
        <v>19272</v>
      </c>
      <c r="G395" s="96" t="s">
        <v>19048</v>
      </c>
      <c r="H395" s="96" t="s">
        <v>19227</v>
      </c>
      <c r="I395" s="96" t="s">
        <v>19173</v>
      </c>
      <c r="J395" s="95" t="s">
        <v>19189</v>
      </c>
      <c r="K395" s="95" t="s">
        <v>19190</v>
      </c>
      <c r="L395" s="95" t="s">
        <v>19191</v>
      </c>
      <c r="M395" s="96" t="s">
        <v>19192</v>
      </c>
      <c r="N395" s="96" t="s">
        <v>297</v>
      </c>
      <c r="O395" s="97">
        <v>45452</v>
      </c>
      <c r="P395" s="97">
        <v>45452</v>
      </c>
      <c r="Q395" s="97">
        <v>45452</v>
      </c>
      <c r="R395" s="96">
        <v>477</v>
      </c>
      <c r="S395" s="96">
        <v>1</v>
      </c>
      <c r="T395" s="96" t="s">
        <v>19209</v>
      </c>
      <c r="U395" s="96" t="s">
        <v>21124</v>
      </c>
      <c r="V395" s="96" t="s">
        <v>8077</v>
      </c>
      <c r="W395" s="96" t="s">
        <v>3296</v>
      </c>
      <c r="X395" s="96" t="s">
        <v>297</v>
      </c>
      <c r="Y395" s="95" t="s">
        <v>21125</v>
      </c>
    </row>
    <row r="396" spans="1:25" s="87" customFormat="1" x14ac:dyDescent="0.3">
      <c r="A396" s="94" t="str">
        <f t="shared" si="7"/>
        <v>cgonza1</v>
      </c>
      <c r="B396" s="95" t="s">
        <v>21126</v>
      </c>
      <c r="C396" s="96" t="s">
        <v>21127</v>
      </c>
      <c r="D396" s="96" t="s">
        <v>21128</v>
      </c>
      <c r="E396" s="96" t="s">
        <v>5630</v>
      </c>
      <c r="F396" s="95" t="s">
        <v>19272</v>
      </c>
      <c r="G396" s="96" t="s">
        <v>19048</v>
      </c>
      <c r="H396" s="96" t="s">
        <v>19227</v>
      </c>
      <c r="I396" s="96" t="s">
        <v>19173</v>
      </c>
      <c r="J396" s="95" t="s">
        <v>19189</v>
      </c>
      <c r="K396" s="95" t="s">
        <v>19190</v>
      </c>
      <c r="L396" s="95" t="s">
        <v>19191</v>
      </c>
      <c r="M396" s="96" t="s">
        <v>19192</v>
      </c>
      <c r="N396" s="96" t="s">
        <v>297</v>
      </c>
      <c r="O396" s="97">
        <v>45613</v>
      </c>
      <c r="P396" s="97">
        <v>45613</v>
      </c>
      <c r="Q396" s="97">
        <v>45613</v>
      </c>
      <c r="R396" s="96">
        <v>316</v>
      </c>
      <c r="S396" s="96">
        <v>0</v>
      </c>
      <c r="T396" s="96" t="s">
        <v>19176</v>
      </c>
      <c r="U396" s="96" t="s">
        <v>21129</v>
      </c>
      <c r="V396" s="96"/>
      <c r="W396" s="96" t="s">
        <v>4377</v>
      </c>
      <c r="X396" s="96" t="s">
        <v>297</v>
      </c>
      <c r="Y396" s="95" t="s">
        <v>21130</v>
      </c>
    </row>
    <row r="397" spans="1:25" s="87" customFormat="1" x14ac:dyDescent="0.3">
      <c r="A397" s="94" t="str">
        <f t="shared" si="7"/>
        <v>CGOODWI</v>
      </c>
      <c r="B397" s="95" t="s">
        <v>21131</v>
      </c>
      <c r="C397" s="96" t="s">
        <v>21132</v>
      </c>
      <c r="D397" s="96" t="s">
        <v>12206</v>
      </c>
      <c r="E397" s="96" t="s">
        <v>5630</v>
      </c>
      <c r="F397" s="95" t="s">
        <v>20261</v>
      </c>
      <c r="G397" s="96" t="s">
        <v>19039</v>
      </c>
      <c r="H397" s="96" t="s">
        <v>19172</v>
      </c>
      <c r="I397" s="96" t="s">
        <v>19173</v>
      </c>
      <c r="J397" s="95" t="s">
        <v>19174</v>
      </c>
      <c r="K397" s="95" t="s">
        <v>19579</v>
      </c>
      <c r="L397" s="95" t="s">
        <v>20626</v>
      </c>
      <c r="M397" s="96" t="s">
        <v>7630</v>
      </c>
      <c r="N397" s="96" t="s">
        <v>250</v>
      </c>
      <c r="O397" s="97">
        <v>31264</v>
      </c>
      <c r="P397" s="97">
        <v>31264</v>
      </c>
      <c r="Q397" s="97">
        <v>31264</v>
      </c>
      <c r="R397" s="96">
        <v>14665</v>
      </c>
      <c r="S397" s="96">
        <v>40</v>
      </c>
      <c r="T397" s="96" t="s">
        <v>19261</v>
      </c>
      <c r="U397" s="96" t="s">
        <v>21133</v>
      </c>
      <c r="V397" s="96"/>
      <c r="W397" s="96" t="s">
        <v>12208</v>
      </c>
      <c r="X397" s="96" t="s">
        <v>250</v>
      </c>
      <c r="Y397" s="95" t="s">
        <v>12209</v>
      </c>
    </row>
    <row r="398" spans="1:25" s="87" customFormat="1" x14ac:dyDescent="0.3">
      <c r="A398" s="94" t="str">
        <f t="shared" si="7"/>
        <v>cgordon</v>
      </c>
      <c r="B398" s="95" t="s">
        <v>21134</v>
      </c>
      <c r="C398" s="96" t="s">
        <v>21135</v>
      </c>
      <c r="D398" s="96" t="s">
        <v>21136</v>
      </c>
      <c r="E398" s="96" t="s">
        <v>19170</v>
      </c>
      <c r="F398" s="95" t="s">
        <v>19181</v>
      </c>
      <c r="G398" s="96" t="s">
        <v>19030</v>
      </c>
      <c r="H398" s="96" t="s">
        <v>19172</v>
      </c>
      <c r="I398" s="96" t="s">
        <v>19173</v>
      </c>
      <c r="J398" s="95" t="s">
        <v>19174</v>
      </c>
      <c r="K398" s="95" t="s">
        <v>19401</v>
      </c>
      <c r="L398" s="95" t="s">
        <v>19764</v>
      </c>
      <c r="M398" s="96" t="s">
        <v>8645</v>
      </c>
      <c r="N398" s="96" t="s">
        <v>407</v>
      </c>
      <c r="O398" s="97">
        <v>36374</v>
      </c>
      <c r="P398" s="97">
        <v>45683</v>
      </c>
      <c r="Q398" s="97">
        <v>45662</v>
      </c>
      <c r="R398" s="96">
        <v>267</v>
      </c>
      <c r="S398" s="96">
        <v>0</v>
      </c>
      <c r="T398" s="96" t="s">
        <v>19176</v>
      </c>
      <c r="U398" s="96" t="s">
        <v>21137</v>
      </c>
      <c r="V398" s="96"/>
      <c r="W398" s="96" t="s">
        <v>359</v>
      </c>
      <c r="X398" s="96" t="s">
        <v>983</v>
      </c>
      <c r="Y398" s="95" t="s">
        <v>7133</v>
      </c>
    </row>
    <row r="399" spans="1:25" s="87" customFormat="1" x14ac:dyDescent="0.3">
      <c r="A399" s="94" t="str">
        <f t="shared" si="7"/>
        <v>cgravit</v>
      </c>
      <c r="B399" s="95" t="s">
        <v>21138</v>
      </c>
      <c r="C399" s="96" t="s">
        <v>21139</v>
      </c>
      <c r="D399" s="96" t="s">
        <v>21140</v>
      </c>
      <c r="E399" s="96" t="s">
        <v>19170</v>
      </c>
      <c r="F399" s="95" t="s">
        <v>19285</v>
      </c>
      <c r="G399" s="96" t="s">
        <v>19028</v>
      </c>
      <c r="H399" s="96" t="s">
        <v>19172</v>
      </c>
      <c r="I399" s="96" t="s">
        <v>19173</v>
      </c>
      <c r="J399" s="95" t="s">
        <v>19189</v>
      </c>
      <c r="K399" s="95" t="s">
        <v>19374</v>
      </c>
      <c r="L399" s="95" t="s">
        <v>19492</v>
      </c>
      <c r="M399" s="96" t="s">
        <v>19493</v>
      </c>
      <c r="N399" s="96" t="s">
        <v>268</v>
      </c>
      <c r="O399" s="97">
        <v>43486</v>
      </c>
      <c r="P399" s="97">
        <v>43486</v>
      </c>
      <c r="Q399" s="97">
        <v>43486</v>
      </c>
      <c r="R399" s="96">
        <v>2443</v>
      </c>
      <c r="S399" s="96">
        <v>6</v>
      </c>
      <c r="T399" s="96" t="s">
        <v>19247</v>
      </c>
      <c r="U399" s="96" t="s">
        <v>21141</v>
      </c>
      <c r="V399" s="96"/>
      <c r="W399" s="96" t="s">
        <v>21142</v>
      </c>
      <c r="X399" s="96" t="s">
        <v>268</v>
      </c>
      <c r="Y399" s="95" t="s">
        <v>21143</v>
      </c>
    </row>
    <row r="400" spans="1:25" s="87" customFormat="1" x14ac:dyDescent="0.3">
      <c r="A400" s="94" t="str">
        <f t="shared" si="7"/>
        <v>cgreene</v>
      </c>
      <c r="B400" s="95" t="s">
        <v>21144</v>
      </c>
      <c r="C400" s="96" t="s">
        <v>21145</v>
      </c>
      <c r="D400" s="96" t="s">
        <v>21146</v>
      </c>
      <c r="E400" s="96" t="s">
        <v>19170</v>
      </c>
      <c r="F400" s="95" t="s">
        <v>19181</v>
      </c>
      <c r="G400" s="96" t="s">
        <v>19030</v>
      </c>
      <c r="H400" s="96" t="s">
        <v>19172</v>
      </c>
      <c r="I400" s="96" t="s">
        <v>19173</v>
      </c>
      <c r="J400" s="95" t="s">
        <v>19189</v>
      </c>
      <c r="K400" s="95" t="s">
        <v>19190</v>
      </c>
      <c r="L400" s="95" t="s">
        <v>19191</v>
      </c>
      <c r="M400" s="96" t="s">
        <v>19192</v>
      </c>
      <c r="N400" s="96" t="s">
        <v>297</v>
      </c>
      <c r="O400" s="97">
        <v>44364</v>
      </c>
      <c r="P400" s="97">
        <v>45585</v>
      </c>
      <c r="Q400" s="97">
        <v>45585</v>
      </c>
      <c r="R400" s="96">
        <v>344</v>
      </c>
      <c r="S400" s="96">
        <v>0</v>
      </c>
      <c r="T400" s="96" t="s">
        <v>19176</v>
      </c>
      <c r="U400" s="96" t="s">
        <v>21147</v>
      </c>
      <c r="V400" s="96"/>
      <c r="W400" s="96" t="s">
        <v>782</v>
      </c>
      <c r="X400" s="96" t="s">
        <v>297</v>
      </c>
      <c r="Y400" s="95" t="s">
        <v>21148</v>
      </c>
    </row>
    <row r="401" spans="1:25" s="87" customFormat="1" x14ac:dyDescent="0.3">
      <c r="A401" s="94" t="str">
        <f t="shared" si="7"/>
        <v>cgriffi</v>
      </c>
      <c r="B401" s="95" t="s">
        <v>21149</v>
      </c>
      <c r="C401" s="96" t="s">
        <v>21150</v>
      </c>
      <c r="D401" s="96" t="s">
        <v>21151</v>
      </c>
      <c r="E401" s="96" t="s">
        <v>19170</v>
      </c>
      <c r="F401" s="95" t="s">
        <v>19171</v>
      </c>
      <c r="G401" s="96" t="s">
        <v>19029</v>
      </c>
      <c r="H401" s="96" t="s">
        <v>19172</v>
      </c>
      <c r="I401" s="96" t="s">
        <v>19173</v>
      </c>
      <c r="J401" s="95" t="s">
        <v>19189</v>
      </c>
      <c r="K401" s="95" t="s">
        <v>19273</v>
      </c>
      <c r="L401" s="95" t="s">
        <v>19274</v>
      </c>
      <c r="M401" s="96" t="s">
        <v>7733</v>
      </c>
      <c r="N401" s="96" t="s">
        <v>328</v>
      </c>
      <c r="O401" s="97">
        <v>45221</v>
      </c>
      <c r="P401" s="97">
        <v>45221</v>
      </c>
      <c r="Q401" s="97">
        <v>45221</v>
      </c>
      <c r="R401" s="96">
        <v>708</v>
      </c>
      <c r="S401" s="96">
        <v>1</v>
      </c>
      <c r="T401" s="96" t="s">
        <v>19209</v>
      </c>
      <c r="U401" s="96" t="s">
        <v>21152</v>
      </c>
      <c r="V401" s="96"/>
      <c r="W401" s="96" t="s">
        <v>3839</v>
      </c>
      <c r="X401" s="96" t="s">
        <v>328</v>
      </c>
      <c r="Y401" s="95" t="s">
        <v>21153</v>
      </c>
    </row>
    <row r="402" spans="1:25" s="87" customFormat="1" x14ac:dyDescent="0.3">
      <c r="A402" s="94" t="str">
        <f t="shared" si="7"/>
        <v>cgroulx</v>
      </c>
      <c r="B402" s="95" t="s">
        <v>21154</v>
      </c>
      <c r="C402" s="96" t="s">
        <v>21155</v>
      </c>
      <c r="D402" s="96" t="s">
        <v>21156</v>
      </c>
      <c r="E402" s="96" t="s">
        <v>19036</v>
      </c>
      <c r="F402" s="95" t="s">
        <v>19181</v>
      </c>
      <c r="G402" s="96" t="s">
        <v>19030</v>
      </c>
      <c r="H402" s="96" t="s">
        <v>19172</v>
      </c>
      <c r="I402" s="96" t="s">
        <v>19173</v>
      </c>
      <c r="J402" s="95" t="s">
        <v>19189</v>
      </c>
      <c r="K402" s="95" t="s">
        <v>19217</v>
      </c>
      <c r="L402" s="95" t="s">
        <v>19824</v>
      </c>
      <c r="M402" s="96" t="s">
        <v>19825</v>
      </c>
      <c r="N402" s="96" t="s">
        <v>752</v>
      </c>
      <c r="O402" s="97">
        <v>42205</v>
      </c>
      <c r="P402" s="97">
        <v>44735</v>
      </c>
      <c r="Q402" s="97">
        <v>44735</v>
      </c>
      <c r="R402" s="96">
        <v>1194</v>
      </c>
      <c r="S402" s="96">
        <v>3</v>
      </c>
      <c r="T402" s="96" t="s">
        <v>19228</v>
      </c>
      <c r="U402" s="96" t="s">
        <v>21157</v>
      </c>
      <c r="V402" s="96"/>
      <c r="W402" s="96" t="s">
        <v>18318</v>
      </c>
      <c r="X402" s="96" t="s">
        <v>752</v>
      </c>
      <c r="Y402" s="95" t="s">
        <v>21158</v>
      </c>
    </row>
    <row r="403" spans="1:25" s="87" customFormat="1" x14ac:dyDescent="0.3">
      <c r="A403" s="94" t="str">
        <f t="shared" si="7"/>
        <v>chand</v>
      </c>
      <c r="B403" s="95" t="s">
        <v>21159</v>
      </c>
      <c r="C403" s="96" t="s">
        <v>21160</v>
      </c>
      <c r="D403" s="96" t="s">
        <v>21161</v>
      </c>
      <c r="E403" s="96" t="s">
        <v>19170</v>
      </c>
      <c r="F403" s="95" t="s">
        <v>19181</v>
      </c>
      <c r="G403" s="96" t="s">
        <v>19030</v>
      </c>
      <c r="H403" s="96" t="s">
        <v>19172</v>
      </c>
      <c r="I403" s="96" t="s">
        <v>19173</v>
      </c>
      <c r="J403" s="95" t="s">
        <v>19189</v>
      </c>
      <c r="K403" s="95" t="s">
        <v>19273</v>
      </c>
      <c r="L403" s="95" t="s">
        <v>19274</v>
      </c>
      <c r="M403" s="96" t="s">
        <v>7733</v>
      </c>
      <c r="N403" s="96" t="s">
        <v>328</v>
      </c>
      <c r="O403" s="97">
        <v>45753</v>
      </c>
      <c r="P403" s="97">
        <v>45753</v>
      </c>
      <c r="Q403" s="97">
        <v>45753</v>
      </c>
      <c r="R403" s="96">
        <v>176</v>
      </c>
      <c r="S403" s="96">
        <v>0</v>
      </c>
      <c r="T403" s="96" t="s">
        <v>19193</v>
      </c>
      <c r="U403" s="96" t="s">
        <v>21162</v>
      </c>
      <c r="V403" s="96"/>
      <c r="W403" s="96" t="s">
        <v>21163</v>
      </c>
      <c r="X403" s="96" t="s">
        <v>416</v>
      </c>
      <c r="Y403" s="95" t="s">
        <v>21164</v>
      </c>
    </row>
    <row r="404" spans="1:25" s="87" customFormat="1" x14ac:dyDescent="0.3">
      <c r="A404" s="94" t="str">
        <f t="shared" si="7"/>
        <v>charmor</v>
      </c>
      <c r="B404" s="95" t="s">
        <v>21165</v>
      </c>
      <c r="C404" s="96" t="s">
        <v>21166</v>
      </c>
      <c r="D404" s="96" t="s">
        <v>21167</v>
      </c>
      <c r="E404" s="96" t="s">
        <v>19170</v>
      </c>
      <c r="F404" s="95" t="s">
        <v>19181</v>
      </c>
      <c r="G404" s="96" t="s">
        <v>19030</v>
      </c>
      <c r="H404" s="96" t="s">
        <v>19172</v>
      </c>
      <c r="I404" s="96" t="s">
        <v>19173</v>
      </c>
      <c r="J404" s="95" t="s">
        <v>19174</v>
      </c>
      <c r="K404" s="95" t="s">
        <v>19802</v>
      </c>
      <c r="L404" s="95" t="s">
        <v>19803</v>
      </c>
      <c r="M404" s="96" t="s">
        <v>19804</v>
      </c>
      <c r="N404" s="96" t="s">
        <v>549</v>
      </c>
      <c r="O404" s="97">
        <v>45571</v>
      </c>
      <c r="P404" s="97">
        <v>45571</v>
      </c>
      <c r="Q404" s="97">
        <v>45571</v>
      </c>
      <c r="R404" s="96">
        <v>358</v>
      </c>
      <c r="S404" s="96">
        <v>0</v>
      </c>
      <c r="T404" s="96" t="s">
        <v>19176</v>
      </c>
      <c r="U404" s="96" t="s">
        <v>21168</v>
      </c>
      <c r="V404" s="96" t="s">
        <v>21169</v>
      </c>
      <c r="W404" s="96" t="s">
        <v>21170</v>
      </c>
      <c r="X404" s="96" t="s">
        <v>549</v>
      </c>
      <c r="Y404" s="95" t="s">
        <v>21171</v>
      </c>
    </row>
    <row r="405" spans="1:25" s="87" customFormat="1" x14ac:dyDescent="0.3">
      <c r="A405" s="94" t="str">
        <f t="shared" si="7"/>
        <v>chartzo</v>
      </c>
      <c r="B405" s="95" t="s">
        <v>21172</v>
      </c>
      <c r="C405" s="96" t="s">
        <v>21173</v>
      </c>
      <c r="D405" s="96" t="s">
        <v>21174</v>
      </c>
      <c r="E405" s="96" t="s">
        <v>5630</v>
      </c>
      <c r="F405" s="95" t="s">
        <v>19215</v>
      </c>
      <c r="G405" s="96" t="s">
        <v>19033</v>
      </c>
      <c r="H405" s="96" t="s">
        <v>19172</v>
      </c>
      <c r="I405" s="96" t="s">
        <v>19173</v>
      </c>
      <c r="J405" s="95" t="s">
        <v>19189</v>
      </c>
      <c r="K405" s="95" t="s">
        <v>19273</v>
      </c>
      <c r="L405" s="95" t="s">
        <v>19274</v>
      </c>
      <c r="M405" s="96" t="s">
        <v>7733</v>
      </c>
      <c r="N405" s="96" t="s">
        <v>328</v>
      </c>
      <c r="O405" s="97">
        <v>45753</v>
      </c>
      <c r="P405" s="97">
        <v>45753</v>
      </c>
      <c r="Q405" s="97">
        <v>45753</v>
      </c>
      <c r="R405" s="96">
        <v>176</v>
      </c>
      <c r="S405" s="96">
        <v>0</v>
      </c>
      <c r="T405" s="96" t="s">
        <v>19193</v>
      </c>
      <c r="U405" s="96" t="s">
        <v>14497</v>
      </c>
      <c r="V405" s="96"/>
      <c r="W405" s="96" t="s">
        <v>10822</v>
      </c>
      <c r="X405" s="96" t="s">
        <v>375</v>
      </c>
      <c r="Y405" s="95" t="s">
        <v>10823</v>
      </c>
    </row>
    <row r="406" spans="1:25" s="87" customFormat="1" x14ac:dyDescent="0.3">
      <c r="A406" s="94" t="str">
        <f t="shared" si="7"/>
        <v>CHASHIM</v>
      </c>
      <c r="B406" s="95" t="s">
        <v>21175</v>
      </c>
      <c r="C406" s="96" t="s">
        <v>21176</v>
      </c>
      <c r="D406" s="96" t="s">
        <v>21177</v>
      </c>
      <c r="E406" s="96" t="s">
        <v>5630</v>
      </c>
      <c r="F406" s="95" t="s">
        <v>19206</v>
      </c>
      <c r="G406" s="96" t="s">
        <v>136</v>
      </c>
      <c r="H406" s="96" t="s">
        <v>19172</v>
      </c>
      <c r="I406" s="96" t="s">
        <v>19173</v>
      </c>
      <c r="J406" s="95" t="s">
        <v>19174</v>
      </c>
      <c r="K406" s="95" t="s">
        <v>19455</v>
      </c>
      <c r="L406" s="95" t="s">
        <v>19456</v>
      </c>
      <c r="M406" s="96" t="s">
        <v>19457</v>
      </c>
      <c r="N406" s="96" t="s">
        <v>2504</v>
      </c>
      <c r="O406" s="97">
        <v>31250</v>
      </c>
      <c r="P406" s="97">
        <v>31250</v>
      </c>
      <c r="Q406" s="97">
        <v>31250</v>
      </c>
      <c r="R406" s="96">
        <v>14679</v>
      </c>
      <c r="S406" s="96">
        <v>40</v>
      </c>
      <c r="T406" s="96" t="s">
        <v>19261</v>
      </c>
      <c r="U406" s="96" t="s">
        <v>21178</v>
      </c>
      <c r="V406" s="96"/>
      <c r="W406" s="96" t="s">
        <v>21179</v>
      </c>
      <c r="X406" s="96" t="s">
        <v>2504</v>
      </c>
      <c r="Y406" s="95" t="s">
        <v>21180</v>
      </c>
    </row>
    <row r="407" spans="1:25" s="87" customFormat="1" x14ac:dyDescent="0.3">
      <c r="A407" s="94" t="str">
        <f t="shared" si="7"/>
        <v>chearo0</v>
      </c>
      <c r="B407" s="95" t="s">
        <v>21181</v>
      </c>
      <c r="C407" s="96" t="s">
        <v>21182</v>
      </c>
      <c r="D407" s="96" t="s">
        <v>21183</v>
      </c>
      <c r="E407" s="96" t="s">
        <v>5630</v>
      </c>
      <c r="F407" s="95" t="s">
        <v>19181</v>
      </c>
      <c r="G407" s="96" t="s">
        <v>19030</v>
      </c>
      <c r="H407" s="96" t="s">
        <v>19172</v>
      </c>
      <c r="I407" s="96" t="s">
        <v>19173</v>
      </c>
      <c r="J407" s="95" t="s">
        <v>19174</v>
      </c>
      <c r="K407" s="95" t="s">
        <v>19401</v>
      </c>
      <c r="L407" s="95" t="s">
        <v>19764</v>
      </c>
      <c r="M407" s="96" t="s">
        <v>8645</v>
      </c>
      <c r="N407" s="96" t="s">
        <v>407</v>
      </c>
      <c r="O407" s="97">
        <v>42024</v>
      </c>
      <c r="P407" s="97">
        <v>42024</v>
      </c>
      <c r="Q407" s="97">
        <v>42024</v>
      </c>
      <c r="R407" s="96">
        <v>3905</v>
      </c>
      <c r="S407" s="96">
        <v>10</v>
      </c>
      <c r="T407" s="96" t="s">
        <v>19247</v>
      </c>
      <c r="U407" s="96" t="s">
        <v>18574</v>
      </c>
      <c r="V407" s="96"/>
      <c r="W407" s="96" t="s">
        <v>18575</v>
      </c>
      <c r="X407" s="96" t="s">
        <v>407</v>
      </c>
      <c r="Y407" s="95" t="s">
        <v>18576</v>
      </c>
    </row>
    <row r="408" spans="1:25" s="87" customFormat="1" x14ac:dyDescent="0.3">
      <c r="A408" s="94" t="str">
        <f t="shared" si="7"/>
        <v>CHENKEM</v>
      </c>
      <c r="B408" s="95" t="s">
        <v>21184</v>
      </c>
      <c r="C408" s="96" t="s">
        <v>21185</v>
      </c>
      <c r="D408" s="96" t="s">
        <v>5162</v>
      </c>
      <c r="E408" s="96" t="s">
        <v>5630</v>
      </c>
      <c r="F408" s="95" t="s">
        <v>19285</v>
      </c>
      <c r="G408" s="96" t="s">
        <v>19028</v>
      </c>
      <c r="H408" s="96" t="s">
        <v>19172</v>
      </c>
      <c r="I408" s="96" t="s">
        <v>19173</v>
      </c>
      <c r="J408" s="95" t="s">
        <v>19174</v>
      </c>
      <c r="K408" s="95" t="s">
        <v>19207</v>
      </c>
      <c r="L408" s="95" t="s">
        <v>19208</v>
      </c>
      <c r="M408" s="96" t="s">
        <v>10249</v>
      </c>
      <c r="N408" s="96" t="s">
        <v>219</v>
      </c>
      <c r="O408" s="97">
        <v>39861</v>
      </c>
      <c r="P408" s="97">
        <v>39861</v>
      </c>
      <c r="Q408" s="97">
        <v>39861</v>
      </c>
      <c r="R408" s="96">
        <v>6068</v>
      </c>
      <c r="S408" s="96">
        <v>16</v>
      </c>
      <c r="T408" s="96" t="s">
        <v>19261</v>
      </c>
      <c r="U408" s="96" t="s">
        <v>21186</v>
      </c>
      <c r="V408" s="96"/>
      <c r="W408" s="96" t="s">
        <v>18942</v>
      </c>
      <c r="X408" s="96" t="s">
        <v>219</v>
      </c>
      <c r="Y408" s="95" t="s">
        <v>16742</v>
      </c>
    </row>
    <row r="409" spans="1:25" s="87" customFormat="1" x14ac:dyDescent="0.3">
      <c r="A409" s="94" t="str">
        <f t="shared" si="7"/>
        <v>chensha</v>
      </c>
      <c r="B409" s="95" t="s">
        <v>21187</v>
      </c>
      <c r="C409" s="96" t="s">
        <v>21188</v>
      </c>
      <c r="D409" s="96" t="s">
        <v>21189</v>
      </c>
      <c r="E409" s="96" t="s">
        <v>19170</v>
      </c>
      <c r="F409" s="95" t="s">
        <v>19171</v>
      </c>
      <c r="G409" s="96" t="s">
        <v>19029</v>
      </c>
      <c r="H409" s="96" t="s">
        <v>19172</v>
      </c>
      <c r="I409" s="96" t="s">
        <v>19173</v>
      </c>
      <c r="J409" s="95" t="s">
        <v>19189</v>
      </c>
      <c r="K409" s="95" t="s">
        <v>19345</v>
      </c>
      <c r="L409" s="95" t="s">
        <v>21190</v>
      </c>
      <c r="M409" s="96" t="s">
        <v>9044</v>
      </c>
      <c r="N409" s="96" t="s">
        <v>693</v>
      </c>
      <c r="O409" s="97">
        <v>45452</v>
      </c>
      <c r="P409" s="97">
        <v>45452</v>
      </c>
      <c r="Q409" s="97">
        <v>45452</v>
      </c>
      <c r="R409" s="96">
        <v>477</v>
      </c>
      <c r="S409" s="96">
        <v>1</v>
      </c>
      <c r="T409" s="96" t="s">
        <v>19209</v>
      </c>
      <c r="U409" s="96" t="s">
        <v>21191</v>
      </c>
      <c r="V409" s="96"/>
      <c r="W409" s="96" t="s">
        <v>1860</v>
      </c>
      <c r="X409" s="96" t="s">
        <v>693</v>
      </c>
      <c r="Y409" s="95" t="s">
        <v>21192</v>
      </c>
    </row>
    <row r="410" spans="1:25" s="87" customFormat="1" x14ac:dyDescent="0.3">
      <c r="A410" s="94" t="str">
        <f t="shared" si="7"/>
        <v>CHER105</v>
      </c>
      <c r="B410" s="95" t="s">
        <v>21193</v>
      </c>
      <c r="C410" s="96" t="s">
        <v>21194</v>
      </c>
      <c r="D410" s="96" t="s">
        <v>10789</v>
      </c>
      <c r="E410" s="96" t="s">
        <v>5630</v>
      </c>
      <c r="F410" s="95" t="s">
        <v>19171</v>
      </c>
      <c r="G410" s="96" t="s">
        <v>19029</v>
      </c>
      <c r="H410" s="96" t="s">
        <v>19172</v>
      </c>
      <c r="I410" s="96" t="s">
        <v>19173</v>
      </c>
      <c r="J410" s="95" t="s">
        <v>19189</v>
      </c>
      <c r="K410" s="95" t="s">
        <v>19294</v>
      </c>
      <c r="L410" s="95" t="s">
        <v>19295</v>
      </c>
      <c r="M410" s="96" t="s">
        <v>19296</v>
      </c>
      <c r="N410" s="96" t="s">
        <v>541</v>
      </c>
      <c r="O410" s="97">
        <v>39766</v>
      </c>
      <c r="P410" s="97">
        <v>43073</v>
      </c>
      <c r="Q410" s="97">
        <v>39766</v>
      </c>
      <c r="R410" s="96">
        <v>6163</v>
      </c>
      <c r="S410" s="96">
        <v>16</v>
      </c>
      <c r="T410" s="96" t="s">
        <v>19261</v>
      </c>
      <c r="U410" s="96" t="s">
        <v>21195</v>
      </c>
      <c r="V410" s="96"/>
      <c r="W410" s="96" t="s">
        <v>21196</v>
      </c>
      <c r="X410" s="96" t="s">
        <v>541</v>
      </c>
      <c r="Y410" s="95" t="s">
        <v>10792</v>
      </c>
    </row>
    <row r="411" spans="1:25" s="87" customFormat="1" x14ac:dyDescent="0.3">
      <c r="A411" s="94" t="str">
        <f t="shared" si="7"/>
        <v>chobgoo</v>
      </c>
      <c r="B411" s="95" t="s">
        <v>21197</v>
      </c>
      <c r="C411" s="96" t="s">
        <v>21198</v>
      </c>
      <c r="D411" s="96" t="s">
        <v>21199</v>
      </c>
      <c r="E411" s="96" t="s">
        <v>19170</v>
      </c>
      <c r="F411" s="95" t="s">
        <v>19171</v>
      </c>
      <c r="G411" s="96" t="s">
        <v>19029</v>
      </c>
      <c r="H411" s="96" t="s">
        <v>19172</v>
      </c>
      <c r="I411" s="96" t="s">
        <v>19173</v>
      </c>
      <c r="J411" s="95" t="s">
        <v>19189</v>
      </c>
      <c r="K411" s="95" t="s">
        <v>19374</v>
      </c>
      <c r="L411" s="95" t="s">
        <v>19492</v>
      </c>
      <c r="M411" s="96" t="s">
        <v>19493</v>
      </c>
      <c r="N411" s="96" t="s">
        <v>268</v>
      </c>
      <c r="O411" s="97">
        <v>42849</v>
      </c>
      <c r="P411" s="97">
        <v>44223</v>
      </c>
      <c r="Q411" s="97">
        <v>44223</v>
      </c>
      <c r="R411" s="96">
        <v>1706</v>
      </c>
      <c r="S411" s="96">
        <v>4</v>
      </c>
      <c r="T411" s="96" t="s">
        <v>19228</v>
      </c>
      <c r="U411" s="96" t="s">
        <v>21200</v>
      </c>
      <c r="V411" s="96"/>
      <c r="W411" s="96" t="s">
        <v>21201</v>
      </c>
      <c r="X411" s="96" t="s">
        <v>268</v>
      </c>
      <c r="Y411" s="95" t="s">
        <v>21202</v>
      </c>
    </row>
    <row r="412" spans="1:25" s="87" customFormat="1" x14ac:dyDescent="0.3">
      <c r="A412" s="94" t="str">
        <f t="shared" si="7"/>
        <v>chopkin</v>
      </c>
      <c r="B412" s="95" t="s">
        <v>21203</v>
      </c>
      <c r="C412" s="96" t="s">
        <v>21204</v>
      </c>
      <c r="D412" s="96" t="s">
        <v>21205</v>
      </c>
      <c r="E412" s="96" t="s">
        <v>19170</v>
      </c>
      <c r="F412" s="95" t="s">
        <v>19215</v>
      </c>
      <c r="G412" s="96" t="s">
        <v>19033</v>
      </c>
      <c r="H412" s="96" t="s">
        <v>19172</v>
      </c>
      <c r="I412" s="96" t="s">
        <v>19173</v>
      </c>
      <c r="J412" s="95" t="s">
        <v>19174</v>
      </c>
      <c r="K412" s="95" t="s">
        <v>19802</v>
      </c>
      <c r="L412" s="95" t="s">
        <v>19803</v>
      </c>
      <c r="M412" s="96" t="s">
        <v>19804</v>
      </c>
      <c r="N412" s="96" t="s">
        <v>549</v>
      </c>
      <c r="O412" s="97">
        <v>45081</v>
      </c>
      <c r="P412" s="97">
        <v>45081</v>
      </c>
      <c r="Q412" s="97">
        <v>45081</v>
      </c>
      <c r="R412" s="96">
        <v>848</v>
      </c>
      <c r="S412" s="96">
        <v>2</v>
      </c>
      <c r="T412" s="96" t="s">
        <v>19209</v>
      </c>
      <c r="U412" s="96" t="s">
        <v>21206</v>
      </c>
      <c r="V412" s="96"/>
      <c r="W412" s="96" t="s">
        <v>3940</v>
      </c>
      <c r="X412" s="96" t="s">
        <v>1502</v>
      </c>
      <c r="Y412" s="95" t="s">
        <v>21207</v>
      </c>
    </row>
    <row r="413" spans="1:25" s="87" customFormat="1" x14ac:dyDescent="0.3">
      <c r="A413" s="94" t="str">
        <f t="shared" si="7"/>
        <v>chorne</v>
      </c>
      <c r="B413" s="95" t="s">
        <v>21208</v>
      </c>
      <c r="C413" s="96" t="s">
        <v>21209</v>
      </c>
      <c r="D413" s="96" t="s">
        <v>21210</v>
      </c>
      <c r="E413" s="96" t="s">
        <v>19170</v>
      </c>
      <c r="F413" s="95" t="s">
        <v>19181</v>
      </c>
      <c r="G413" s="96" t="s">
        <v>19030</v>
      </c>
      <c r="H413" s="96" t="s">
        <v>19172</v>
      </c>
      <c r="I413" s="96" t="s">
        <v>19173</v>
      </c>
      <c r="J413" s="95" t="s">
        <v>19174</v>
      </c>
      <c r="K413" s="95" t="s">
        <v>19401</v>
      </c>
      <c r="L413" s="95" t="s">
        <v>19764</v>
      </c>
      <c r="M413" s="96" t="s">
        <v>8645</v>
      </c>
      <c r="N413" s="96" t="s">
        <v>407</v>
      </c>
      <c r="O413" s="97">
        <v>45704</v>
      </c>
      <c r="P413" s="97">
        <v>45704</v>
      </c>
      <c r="Q413" s="97">
        <v>45704</v>
      </c>
      <c r="R413" s="96">
        <v>225</v>
      </c>
      <c r="S413" s="96">
        <v>0</v>
      </c>
      <c r="T413" s="96" t="s">
        <v>19176</v>
      </c>
      <c r="U413" s="96" t="s">
        <v>21211</v>
      </c>
      <c r="V413" s="96"/>
      <c r="W413" s="96" t="s">
        <v>21212</v>
      </c>
      <c r="X413" s="96" t="s">
        <v>407</v>
      </c>
      <c r="Y413" s="95" t="s">
        <v>21213</v>
      </c>
    </row>
    <row r="414" spans="1:25" s="87" customFormat="1" x14ac:dyDescent="0.3">
      <c r="A414" s="94" t="str">
        <f t="shared" si="7"/>
        <v>choward</v>
      </c>
      <c r="B414" s="95" t="s">
        <v>21214</v>
      </c>
      <c r="C414" s="96" t="s">
        <v>21215</v>
      </c>
      <c r="D414" s="96" t="s">
        <v>21216</v>
      </c>
      <c r="E414" s="96" t="s">
        <v>19170</v>
      </c>
      <c r="F414" s="95" t="s">
        <v>19632</v>
      </c>
      <c r="G414" s="96" t="s">
        <v>19633</v>
      </c>
      <c r="H414" s="96" t="s">
        <v>19172</v>
      </c>
      <c r="I414" s="96" t="s">
        <v>19173</v>
      </c>
      <c r="J414" s="95" t="s">
        <v>19189</v>
      </c>
      <c r="K414" s="95" t="s">
        <v>19374</v>
      </c>
      <c r="L414" s="95" t="s">
        <v>19492</v>
      </c>
      <c r="M414" s="96" t="s">
        <v>19493</v>
      </c>
      <c r="N414" s="96" t="s">
        <v>268</v>
      </c>
      <c r="O414" s="97">
        <v>45697</v>
      </c>
      <c r="P414" s="97">
        <v>45697</v>
      </c>
      <c r="Q414" s="97">
        <v>45697</v>
      </c>
      <c r="R414" s="96">
        <v>232</v>
      </c>
      <c r="S414" s="96">
        <v>0</v>
      </c>
      <c r="T414" s="96" t="s">
        <v>19176</v>
      </c>
      <c r="U414" s="96" t="s">
        <v>21217</v>
      </c>
      <c r="V414" s="96"/>
      <c r="W414" s="96" t="s">
        <v>21218</v>
      </c>
      <c r="X414" s="96" t="s">
        <v>268</v>
      </c>
      <c r="Y414" s="95" t="s">
        <v>21219</v>
      </c>
    </row>
    <row r="415" spans="1:25" s="87" customFormat="1" x14ac:dyDescent="0.3">
      <c r="A415" s="94" t="str">
        <f t="shared" si="7"/>
        <v>cianual</v>
      </c>
      <c r="B415" s="95" t="s">
        <v>21220</v>
      </c>
      <c r="C415" s="96" t="s">
        <v>21221</v>
      </c>
      <c r="D415" s="96" t="s">
        <v>21222</v>
      </c>
      <c r="E415" s="96" t="s">
        <v>19170</v>
      </c>
      <c r="F415" s="95" t="s">
        <v>19236</v>
      </c>
      <c r="G415" s="96" t="s">
        <v>19032</v>
      </c>
      <c r="H415" s="96" t="s">
        <v>19227</v>
      </c>
      <c r="I415" s="96" t="s">
        <v>19173</v>
      </c>
      <c r="J415" s="95" t="s">
        <v>19189</v>
      </c>
      <c r="K415" s="95" t="s">
        <v>19190</v>
      </c>
      <c r="L415" s="95" t="s">
        <v>19191</v>
      </c>
      <c r="M415" s="96" t="s">
        <v>19192</v>
      </c>
      <c r="N415" s="96" t="s">
        <v>297</v>
      </c>
      <c r="O415" s="97">
        <v>36221</v>
      </c>
      <c r="P415" s="97">
        <v>45886</v>
      </c>
      <c r="Q415" s="97">
        <v>45886</v>
      </c>
      <c r="R415" s="96">
        <v>43</v>
      </c>
      <c r="S415" s="96">
        <v>0</v>
      </c>
      <c r="T415" s="96" t="s">
        <v>19448</v>
      </c>
      <c r="U415" s="96" t="s">
        <v>21223</v>
      </c>
      <c r="V415" s="96"/>
      <c r="W415" s="96" t="s">
        <v>21224</v>
      </c>
      <c r="X415" s="96" t="s">
        <v>297</v>
      </c>
      <c r="Y415" s="95" t="s">
        <v>9435</v>
      </c>
    </row>
    <row r="416" spans="1:25" s="87" customFormat="1" x14ac:dyDescent="0.3">
      <c r="A416" s="94" t="str">
        <f t="shared" si="7"/>
        <v>cisle</v>
      </c>
      <c r="B416" s="95" t="s">
        <v>21225</v>
      </c>
      <c r="C416" s="96" t="s">
        <v>21226</v>
      </c>
      <c r="D416" s="96" t="s">
        <v>21227</v>
      </c>
      <c r="E416" s="96" t="s">
        <v>19170</v>
      </c>
      <c r="F416" s="95" t="s">
        <v>19181</v>
      </c>
      <c r="G416" s="96" t="s">
        <v>19030</v>
      </c>
      <c r="H416" s="96" t="s">
        <v>19172</v>
      </c>
      <c r="I416" s="96" t="s">
        <v>19173</v>
      </c>
      <c r="J416" s="95" t="s">
        <v>19174</v>
      </c>
      <c r="K416" s="95" t="s">
        <v>20070</v>
      </c>
      <c r="L416" s="95" t="s">
        <v>20694</v>
      </c>
      <c r="M416" s="96" t="s">
        <v>20072</v>
      </c>
      <c r="N416" s="96" t="s">
        <v>955</v>
      </c>
      <c r="O416" s="97">
        <v>44931</v>
      </c>
      <c r="P416" s="97">
        <v>44931</v>
      </c>
      <c r="Q416" s="97">
        <v>44931</v>
      </c>
      <c r="R416" s="96">
        <v>998</v>
      </c>
      <c r="S416" s="96">
        <v>2</v>
      </c>
      <c r="T416" s="96" t="s">
        <v>19209</v>
      </c>
      <c r="U416" s="96" t="s">
        <v>21228</v>
      </c>
      <c r="V416" s="96"/>
      <c r="W416" s="96" t="s">
        <v>21229</v>
      </c>
      <c r="X416" s="96" t="s">
        <v>955</v>
      </c>
      <c r="Y416" s="95" t="s">
        <v>21230</v>
      </c>
    </row>
    <row r="417" spans="1:25" s="87" customFormat="1" x14ac:dyDescent="0.3">
      <c r="A417" s="94" t="str">
        <f t="shared" si="7"/>
        <v>CJAC005</v>
      </c>
      <c r="B417" s="95" t="s">
        <v>21231</v>
      </c>
      <c r="C417" s="96" t="s">
        <v>21232</v>
      </c>
      <c r="D417" s="96" t="s">
        <v>19075</v>
      </c>
      <c r="E417" s="96" t="s">
        <v>19036</v>
      </c>
      <c r="F417" s="95" t="s">
        <v>19171</v>
      </c>
      <c r="G417" s="96" t="s">
        <v>19029</v>
      </c>
      <c r="H417" s="96" t="s">
        <v>19172</v>
      </c>
      <c r="I417" s="96" t="s">
        <v>19173</v>
      </c>
      <c r="J417" s="95" t="s">
        <v>19189</v>
      </c>
      <c r="K417" s="95" t="s">
        <v>19333</v>
      </c>
      <c r="L417" s="95" t="s">
        <v>19334</v>
      </c>
      <c r="M417" s="96" t="s">
        <v>9382</v>
      </c>
      <c r="N417" s="96" t="s">
        <v>366</v>
      </c>
      <c r="O417" s="97">
        <v>32314</v>
      </c>
      <c r="P417" s="97">
        <v>32314</v>
      </c>
      <c r="Q417" s="97">
        <v>32314</v>
      </c>
      <c r="R417" s="96">
        <v>13615</v>
      </c>
      <c r="S417" s="96">
        <v>37</v>
      </c>
      <c r="T417" s="96" t="s">
        <v>19261</v>
      </c>
      <c r="U417" s="96" t="s">
        <v>21233</v>
      </c>
      <c r="V417" s="96"/>
      <c r="W417" s="96" t="s">
        <v>21234</v>
      </c>
      <c r="X417" s="96" t="s">
        <v>375</v>
      </c>
      <c r="Y417" s="95" t="s">
        <v>21235</v>
      </c>
    </row>
    <row r="418" spans="1:25" s="87" customFormat="1" x14ac:dyDescent="0.3">
      <c r="A418" s="94" t="str">
        <f t="shared" si="7"/>
        <v>cjacob</v>
      </c>
      <c r="B418" s="95" t="s">
        <v>21236</v>
      </c>
      <c r="C418" s="96" t="s">
        <v>21237</v>
      </c>
      <c r="D418" s="96" t="s">
        <v>21238</v>
      </c>
      <c r="E418" s="96" t="s">
        <v>19170</v>
      </c>
      <c r="F418" s="95" t="s">
        <v>19395</v>
      </c>
      <c r="G418" s="96" t="s">
        <v>19030</v>
      </c>
      <c r="H418" s="96" t="s">
        <v>19172</v>
      </c>
      <c r="I418" s="96" t="s">
        <v>19173</v>
      </c>
      <c r="J418" s="95" t="s">
        <v>19189</v>
      </c>
      <c r="K418" s="95" t="s">
        <v>19200</v>
      </c>
      <c r="L418" s="95" t="s">
        <v>19200</v>
      </c>
      <c r="M418" s="96" t="s">
        <v>19396</v>
      </c>
      <c r="N418" s="96" t="s">
        <v>752</v>
      </c>
      <c r="O418" s="97">
        <v>45179</v>
      </c>
      <c r="P418" s="97">
        <v>45179</v>
      </c>
      <c r="Q418" s="97">
        <v>45179</v>
      </c>
      <c r="R418" s="96">
        <v>750</v>
      </c>
      <c r="S418" s="96">
        <v>2</v>
      </c>
      <c r="T418" s="96" t="s">
        <v>19209</v>
      </c>
      <c r="U418" s="96" t="s">
        <v>21239</v>
      </c>
      <c r="V418" s="96"/>
      <c r="W418" s="96" t="s">
        <v>1955</v>
      </c>
      <c r="X418" s="96" t="s">
        <v>752</v>
      </c>
      <c r="Y418" s="95" t="s">
        <v>21240</v>
      </c>
    </row>
    <row r="419" spans="1:25" s="87" customFormat="1" x14ac:dyDescent="0.3">
      <c r="A419" s="94" t="str">
        <f t="shared" si="7"/>
        <v>cjohns1</v>
      </c>
      <c r="B419" s="95" t="s">
        <v>21241</v>
      </c>
      <c r="C419" s="96" t="s">
        <v>21242</v>
      </c>
      <c r="D419" s="96" t="s">
        <v>21243</v>
      </c>
      <c r="E419" s="96" t="s">
        <v>5630</v>
      </c>
      <c r="F419" s="95" t="s">
        <v>19181</v>
      </c>
      <c r="G419" s="96" t="s">
        <v>19030</v>
      </c>
      <c r="H419" s="96" t="s">
        <v>19172</v>
      </c>
      <c r="I419" s="96" t="s">
        <v>19173</v>
      </c>
      <c r="J419" s="95" t="s">
        <v>19174</v>
      </c>
      <c r="K419" s="95" t="s">
        <v>19401</v>
      </c>
      <c r="L419" s="95" t="s">
        <v>17382</v>
      </c>
      <c r="M419" s="96" t="s">
        <v>8645</v>
      </c>
      <c r="N419" s="96" t="s">
        <v>407</v>
      </c>
      <c r="O419" s="97">
        <v>44111</v>
      </c>
      <c r="P419" s="97">
        <v>44111</v>
      </c>
      <c r="Q419" s="97">
        <v>44111</v>
      </c>
      <c r="R419" s="96">
        <v>1818</v>
      </c>
      <c r="S419" s="96">
        <v>4</v>
      </c>
      <c r="T419" s="96" t="s">
        <v>19228</v>
      </c>
      <c r="U419" s="96" t="s">
        <v>21244</v>
      </c>
      <c r="V419" s="96"/>
      <c r="W419" s="96" t="s">
        <v>1530</v>
      </c>
      <c r="X419" s="96" t="s">
        <v>407</v>
      </c>
      <c r="Y419" s="95" t="s">
        <v>17070</v>
      </c>
    </row>
    <row r="420" spans="1:25" s="87" customFormat="1" x14ac:dyDescent="0.3">
      <c r="A420" s="94" t="str">
        <f t="shared" si="7"/>
        <v>cjones0</v>
      </c>
      <c r="B420" s="95" t="s">
        <v>21245</v>
      </c>
      <c r="C420" s="96" t="s">
        <v>21246</v>
      </c>
      <c r="D420" s="96" t="s">
        <v>21247</v>
      </c>
      <c r="E420" s="96" t="s">
        <v>19170</v>
      </c>
      <c r="F420" s="95" t="s">
        <v>19181</v>
      </c>
      <c r="G420" s="96" t="s">
        <v>19030</v>
      </c>
      <c r="H420" s="96" t="s">
        <v>19172</v>
      </c>
      <c r="I420" s="96" t="s">
        <v>19173</v>
      </c>
      <c r="J420" s="95" t="s">
        <v>19174</v>
      </c>
      <c r="K420" s="95" t="s">
        <v>19258</v>
      </c>
      <c r="L420" s="95" t="s">
        <v>19259</v>
      </c>
      <c r="M420" s="96" t="s">
        <v>19260</v>
      </c>
      <c r="N420" s="96" t="s">
        <v>279</v>
      </c>
      <c r="O420" s="97">
        <v>45466</v>
      </c>
      <c r="P420" s="97">
        <v>45466</v>
      </c>
      <c r="Q420" s="97">
        <v>45466</v>
      </c>
      <c r="R420" s="96">
        <v>463</v>
      </c>
      <c r="S420" s="96">
        <v>1</v>
      </c>
      <c r="T420" s="96" t="s">
        <v>19209</v>
      </c>
      <c r="U420" s="96" t="s">
        <v>21248</v>
      </c>
      <c r="V420" s="96"/>
      <c r="W420" s="96" t="s">
        <v>21249</v>
      </c>
      <c r="X420" s="96" t="s">
        <v>279</v>
      </c>
      <c r="Y420" s="95" t="s">
        <v>21250</v>
      </c>
    </row>
    <row r="421" spans="1:25" s="87" customFormat="1" x14ac:dyDescent="0.3">
      <c r="A421" s="94" t="str">
        <f t="shared" si="7"/>
        <v>cjones1</v>
      </c>
      <c r="B421" s="95" t="s">
        <v>21251</v>
      </c>
      <c r="C421" s="96" t="s">
        <v>21252</v>
      </c>
      <c r="D421" s="96" t="s">
        <v>21253</v>
      </c>
      <c r="E421" s="96" t="s">
        <v>5630</v>
      </c>
      <c r="F421" s="95" t="s">
        <v>19171</v>
      </c>
      <c r="G421" s="96" t="s">
        <v>19029</v>
      </c>
      <c r="H421" s="96" t="s">
        <v>19172</v>
      </c>
      <c r="I421" s="96" t="s">
        <v>19173</v>
      </c>
      <c r="J421" s="95" t="s">
        <v>19174</v>
      </c>
      <c r="K421" s="95" t="s">
        <v>19216</v>
      </c>
      <c r="L421" s="95" t="s">
        <v>19237</v>
      </c>
      <c r="M421" s="96" t="s">
        <v>19238</v>
      </c>
      <c r="N421" s="96" t="s">
        <v>250</v>
      </c>
      <c r="O421" s="97">
        <v>45921</v>
      </c>
      <c r="P421" s="97">
        <v>45921</v>
      </c>
      <c r="Q421" s="97">
        <v>45921</v>
      </c>
      <c r="R421" s="96">
        <v>8</v>
      </c>
      <c r="S421" s="96">
        <v>0</v>
      </c>
      <c r="T421" s="96" t="s">
        <v>19183</v>
      </c>
      <c r="U421" s="96" t="s">
        <v>21254</v>
      </c>
      <c r="V421" s="96"/>
      <c r="W421" s="96" t="s">
        <v>21255</v>
      </c>
      <c r="X421" s="96" t="s">
        <v>250</v>
      </c>
      <c r="Y421" s="95" t="s">
        <v>14240</v>
      </c>
    </row>
    <row r="422" spans="1:25" s="87" customFormat="1" x14ac:dyDescent="0.3">
      <c r="A422" s="94" t="str">
        <f t="shared" si="7"/>
        <v>ckamika</v>
      </c>
      <c r="B422" s="95" t="s">
        <v>21256</v>
      </c>
      <c r="C422" s="96" t="s">
        <v>21257</v>
      </c>
      <c r="D422" s="96" t="s">
        <v>21258</v>
      </c>
      <c r="E422" s="96" t="s">
        <v>19170</v>
      </c>
      <c r="F422" s="95" t="s">
        <v>19181</v>
      </c>
      <c r="G422" s="96" t="s">
        <v>19030</v>
      </c>
      <c r="H422" s="96" t="s">
        <v>19172</v>
      </c>
      <c r="I422" s="96" t="s">
        <v>19173</v>
      </c>
      <c r="J422" s="95" t="s">
        <v>19174</v>
      </c>
      <c r="K422" s="95" t="s">
        <v>19455</v>
      </c>
      <c r="L422" s="95" t="s">
        <v>19456</v>
      </c>
      <c r="M422" s="96" t="s">
        <v>19457</v>
      </c>
      <c r="N422" s="96" t="s">
        <v>2504</v>
      </c>
      <c r="O422" s="97">
        <v>30802</v>
      </c>
      <c r="P422" s="97">
        <v>42626</v>
      </c>
      <c r="Q422" s="97">
        <v>42626</v>
      </c>
      <c r="R422" s="96">
        <v>3303</v>
      </c>
      <c r="S422" s="96">
        <v>9</v>
      </c>
      <c r="T422" s="96" t="s">
        <v>19247</v>
      </c>
      <c r="U422" s="96" t="s">
        <v>21259</v>
      </c>
      <c r="V422" s="96"/>
      <c r="W422" s="96" t="s">
        <v>21260</v>
      </c>
      <c r="X422" s="96" t="s">
        <v>2504</v>
      </c>
      <c r="Y422" s="95" t="s">
        <v>21261</v>
      </c>
    </row>
    <row r="423" spans="1:25" s="87" customFormat="1" x14ac:dyDescent="0.3">
      <c r="A423" s="94" t="str">
        <f t="shared" si="7"/>
        <v>ckidd0</v>
      </c>
      <c r="B423" s="95" t="s">
        <v>21262</v>
      </c>
      <c r="C423" s="96" t="s">
        <v>21263</v>
      </c>
      <c r="D423" s="96" t="s">
        <v>21264</v>
      </c>
      <c r="E423" s="96" t="s">
        <v>5630</v>
      </c>
      <c r="F423" s="95" t="s">
        <v>19215</v>
      </c>
      <c r="G423" s="96" t="s">
        <v>19033</v>
      </c>
      <c r="H423" s="96" t="s">
        <v>19172</v>
      </c>
      <c r="I423" s="96" t="s">
        <v>19173</v>
      </c>
      <c r="J423" s="95" t="s">
        <v>19174</v>
      </c>
      <c r="K423" s="95" t="s">
        <v>19258</v>
      </c>
      <c r="L423" s="95" t="s">
        <v>19259</v>
      </c>
      <c r="M423" s="96" t="s">
        <v>19260</v>
      </c>
      <c r="N423" s="96" t="s">
        <v>279</v>
      </c>
      <c r="O423" s="97">
        <v>42562</v>
      </c>
      <c r="P423" s="97">
        <v>42821</v>
      </c>
      <c r="Q423" s="97">
        <v>42821</v>
      </c>
      <c r="R423" s="96">
        <v>3108</v>
      </c>
      <c r="S423" s="96">
        <v>8</v>
      </c>
      <c r="T423" s="96" t="s">
        <v>19247</v>
      </c>
      <c r="U423" s="96" t="s">
        <v>21265</v>
      </c>
      <c r="V423" s="96"/>
      <c r="W423" s="96" t="s">
        <v>5390</v>
      </c>
      <c r="X423" s="96" t="s">
        <v>279</v>
      </c>
      <c r="Y423" s="95" t="s">
        <v>7428</v>
      </c>
    </row>
    <row r="424" spans="1:25" s="87" customFormat="1" x14ac:dyDescent="0.3">
      <c r="A424" s="94" t="str">
        <f t="shared" si="7"/>
        <v>ckillee</v>
      </c>
      <c r="B424" s="95" t="s">
        <v>21266</v>
      </c>
      <c r="C424" s="96" t="s">
        <v>21267</v>
      </c>
      <c r="D424" s="96" t="s">
        <v>21268</v>
      </c>
      <c r="E424" s="96" t="s">
        <v>19170</v>
      </c>
      <c r="F424" s="95" t="s">
        <v>19181</v>
      </c>
      <c r="G424" s="96" t="s">
        <v>19030</v>
      </c>
      <c r="H424" s="96" t="s">
        <v>19172</v>
      </c>
      <c r="I424" s="96" t="s">
        <v>19173</v>
      </c>
      <c r="J424" s="95" t="s">
        <v>19189</v>
      </c>
      <c r="K424" s="95" t="s">
        <v>19345</v>
      </c>
      <c r="L424" s="95" t="s">
        <v>20162</v>
      </c>
      <c r="M424" s="96" t="s">
        <v>20163</v>
      </c>
      <c r="N424" s="96" t="s">
        <v>655</v>
      </c>
      <c r="O424" s="97">
        <v>41829</v>
      </c>
      <c r="P424" s="97">
        <v>41829</v>
      </c>
      <c r="Q424" s="97">
        <v>41829</v>
      </c>
      <c r="R424" s="96">
        <v>4100</v>
      </c>
      <c r="S424" s="96">
        <v>11</v>
      </c>
      <c r="T424" s="96" t="s">
        <v>19247</v>
      </c>
      <c r="U424" s="96" t="s">
        <v>21269</v>
      </c>
      <c r="V424" s="96"/>
      <c r="W424" s="96" t="s">
        <v>21270</v>
      </c>
      <c r="X424" s="96" t="s">
        <v>655</v>
      </c>
      <c r="Y424" s="95" t="s">
        <v>21271</v>
      </c>
    </row>
    <row r="425" spans="1:25" s="87" customFormat="1" x14ac:dyDescent="0.3">
      <c r="A425" s="94" t="str">
        <f t="shared" si="7"/>
        <v>cking</v>
      </c>
      <c r="B425" s="95" t="s">
        <v>21272</v>
      </c>
      <c r="C425" s="96" t="s">
        <v>21273</v>
      </c>
      <c r="D425" s="96" t="s">
        <v>21274</v>
      </c>
      <c r="E425" s="96" t="s">
        <v>5630</v>
      </c>
      <c r="F425" s="95" t="s">
        <v>19181</v>
      </c>
      <c r="G425" s="96" t="s">
        <v>19030</v>
      </c>
      <c r="H425" s="96" t="s">
        <v>19172</v>
      </c>
      <c r="I425" s="96" t="s">
        <v>19173</v>
      </c>
      <c r="J425" s="95" t="s">
        <v>19174</v>
      </c>
      <c r="K425" s="95" t="s">
        <v>19401</v>
      </c>
      <c r="L425" s="95" t="s">
        <v>19764</v>
      </c>
      <c r="M425" s="96" t="s">
        <v>8645</v>
      </c>
      <c r="N425" s="96" t="s">
        <v>407</v>
      </c>
      <c r="O425" s="97">
        <v>39324</v>
      </c>
      <c r="P425" s="97">
        <v>45886</v>
      </c>
      <c r="Q425" s="97">
        <v>45886</v>
      </c>
      <c r="R425" s="96">
        <v>43</v>
      </c>
      <c r="S425" s="96">
        <v>0</v>
      </c>
      <c r="T425" s="96" t="s">
        <v>19448</v>
      </c>
      <c r="U425" s="96" t="s">
        <v>21275</v>
      </c>
      <c r="V425" s="96"/>
      <c r="W425" s="96" t="s">
        <v>21276</v>
      </c>
      <c r="X425" s="96" t="s">
        <v>477</v>
      </c>
      <c r="Y425" s="95" t="s">
        <v>15333</v>
      </c>
    </row>
    <row r="426" spans="1:25" s="87" customFormat="1" x14ac:dyDescent="0.3">
      <c r="A426" s="94" t="str">
        <f t="shared" si="7"/>
        <v>CKRONBE</v>
      </c>
      <c r="B426" s="95" t="s">
        <v>21277</v>
      </c>
      <c r="C426" s="96" t="s">
        <v>21278</v>
      </c>
      <c r="D426" s="96" t="s">
        <v>14170</v>
      </c>
      <c r="E426" s="96" t="s">
        <v>5630</v>
      </c>
      <c r="F426" s="95" t="s">
        <v>19181</v>
      </c>
      <c r="G426" s="96" t="s">
        <v>19030</v>
      </c>
      <c r="H426" s="96" t="s">
        <v>19172</v>
      </c>
      <c r="I426" s="96" t="s">
        <v>19173</v>
      </c>
      <c r="J426" s="95" t="s">
        <v>19174</v>
      </c>
      <c r="K426" s="95" t="s">
        <v>20070</v>
      </c>
      <c r="L426" s="95" t="s">
        <v>20694</v>
      </c>
      <c r="M426" s="96" t="s">
        <v>20072</v>
      </c>
      <c r="N426" s="96" t="s">
        <v>955</v>
      </c>
      <c r="O426" s="97">
        <v>38824</v>
      </c>
      <c r="P426" s="97">
        <v>38824</v>
      </c>
      <c r="Q426" s="97">
        <v>38824</v>
      </c>
      <c r="R426" s="96">
        <v>7105</v>
      </c>
      <c r="S426" s="96">
        <v>19</v>
      </c>
      <c r="T426" s="96" t="s">
        <v>19261</v>
      </c>
      <c r="U426" s="96" t="s">
        <v>21279</v>
      </c>
      <c r="V426" s="96"/>
      <c r="W426" s="96" t="s">
        <v>21280</v>
      </c>
      <c r="X426" s="96" t="s">
        <v>955</v>
      </c>
      <c r="Y426" s="95" t="s">
        <v>14174</v>
      </c>
    </row>
    <row r="427" spans="1:25" s="87" customFormat="1" x14ac:dyDescent="0.3">
      <c r="A427" s="94" t="str">
        <f t="shared" si="7"/>
        <v>clarson</v>
      </c>
      <c r="B427" s="95" t="s">
        <v>21281</v>
      </c>
      <c r="C427" s="96" t="s">
        <v>21282</v>
      </c>
      <c r="D427" s="96" t="s">
        <v>21283</v>
      </c>
      <c r="E427" s="96" t="s">
        <v>5630</v>
      </c>
      <c r="F427" s="95" t="s">
        <v>19215</v>
      </c>
      <c r="G427" s="96" t="s">
        <v>19033</v>
      </c>
      <c r="H427" s="96" t="s">
        <v>19172</v>
      </c>
      <c r="I427" s="96" t="s">
        <v>19173</v>
      </c>
      <c r="J427" s="95" t="s">
        <v>19174</v>
      </c>
      <c r="K427" s="95" t="s">
        <v>19802</v>
      </c>
      <c r="L427" s="95" t="s">
        <v>19803</v>
      </c>
      <c r="M427" s="96" t="s">
        <v>19804</v>
      </c>
      <c r="N427" s="96" t="s">
        <v>549</v>
      </c>
      <c r="O427" s="97">
        <v>33098</v>
      </c>
      <c r="P427" s="97">
        <v>44302</v>
      </c>
      <c r="Q427" s="97">
        <v>44307</v>
      </c>
      <c r="R427" s="96">
        <v>1622</v>
      </c>
      <c r="S427" s="96">
        <v>4</v>
      </c>
      <c r="T427" s="96" t="s">
        <v>19228</v>
      </c>
      <c r="U427" s="96" t="s">
        <v>21284</v>
      </c>
      <c r="V427" s="96"/>
      <c r="W427" s="96" t="s">
        <v>21285</v>
      </c>
      <c r="X427" s="96" t="s">
        <v>1502</v>
      </c>
      <c r="Y427" s="95" t="s">
        <v>18242</v>
      </c>
    </row>
    <row r="428" spans="1:25" s="87" customFormat="1" x14ac:dyDescent="0.3">
      <c r="A428" s="94" t="str">
        <f t="shared" si="7"/>
        <v>clazaru</v>
      </c>
      <c r="B428" s="95" t="s">
        <v>21286</v>
      </c>
      <c r="C428" s="96" t="s">
        <v>21287</v>
      </c>
      <c r="D428" s="96" t="s">
        <v>21288</v>
      </c>
      <c r="E428" s="96" t="s">
        <v>19170</v>
      </c>
      <c r="F428" s="95" t="s">
        <v>20370</v>
      </c>
      <c r="G428" s="96" t="s">
        <v>20371</v>
      </c>
      <c r="H428" s="96" t="s">
        <v>19172</v>
      </c>
      <c r="I428" s="96" t="s">
        <v>19173</v>
      </c>
      <c r="J428" s="95" t="s">
        <v>19189</v>
      </c>
      <c r="K428" s="95" t="s">
        <v>19374</v>
      </c>
      <c r="L428" s="95" t="s">
        <v>19375</v>
      </c>
      <c r="M428" s="96" t="s">
        <v>19376</v>
      </c>
      <c r="N428" s="96" t="s">
        <v>575</v>
      </c>
      <c r="O428" s="97">
        <v>45207</v>
      </c>
      <c r="P428" s="97">
        <v>45207</v>
      </c>
      <c r="Q428" s="97">
        <v>45207</v>
      </c>
      <c r="R428" s="96">
        <v>722</v>
      </c>
      <c r="S428" s="96">
        <v>1</v>
      </c>
      <c r="T428" s="96" t="s">
        <v>19209</v>
      </c>
      <c r="U428" s="96" t="s">
        <v>21289</v>
      </c>
      <c r="V428" s="96"/>
      <c r="W428" s="96" t="s">
        <v>4190</v>
      </c>
      <c r="X428" s="96" t="s">
        <v>575</v>
      </c>
      <c r="Y428" s="95" t="s">
        <v>21290</v>
      </c>
    </row>
    <row r="429" spans="1:25" s="87" customFormat="1" x14ac:dyDescent="0.3">
      <c r="A429" s="94" t="str">
        <f t="shared" si="7"/>
        <v>clee0</v>
      </c>
      <c r="B429" s="95" t="s">
        <v>21291</v>
      </c>
      <c r="C429" s="96" t="s">
        <v>21292</v>
      </c>
      <c r="D429" s="96" t="s">
        <v>21293</v>
      </c>
      <c r="E429" s="96" t="s">
        <v>19170</v>
      </c>
      <c r="F429" s="95" t="s">
        <v>19181</v>
      </c>
      <c r="G429" s="96" t="s">
        <v>19030</v>
      </c>
      <c r="H429" s="96" t="s">
        <v>19172</v>
      </c>
      <c r="I429" s="96" t="s">
        <v>19173</v>
      </c>
      <c r="J429" s="95" t="s">
        <v>19174</v>
      </c>
      <c r="K429" s="95" t="s">
        <v>19216</v>
      </c>
      <c r="L429" s="95" t="s">
        <v>19237</v>
      </c>
      <c r="M429" s="96" t="s">
        <v>19238</v>
      </c>
      <c r="N429" s="96" t="s">
        <v>250</v>
      </c>
      <c r="O429" s="97">
        <v>45669</v>
      </c>
      <c r="P429" s="97">
        <v>45669</v>
      </c>
      <c r="Q429" s="97">
        <v>45669</v>
      </c>
      <c r="R429" s="96">
        <v>260</v>
      </c>
      <c r="S429" s="96">
        <v>0</v>
      </c>
      <c r="T429" s="96" t="s">
        <v>19176</v>
      </c>
      <c r="U429" s="96" t="s">
        <v>21294</v>
      </c>
      <c r="V429" s="96"/>
      <c r="W429" s="96" t="s">
        <v>2571</v>
      </c>
      <c r="X429" s="96" t="s">
        <v>250</v>
      </c>
      <c r="Y429" s="95" t="s">
        <v>16871</v>
      </c>
    </row>
    <row r="430" spans="1:25" s="87" customFormat="1" x14ac:dyDescent="0.3">
      <c r="A430" s="94" t="str">
        <f t="shared" si="7"/>
        <v>clewis</v>
      </c>
      <c r="B430" s="95" t="s">
        <v>21295</v>
      </c>
      <c r="C430" s="96" t="s">
        <v>21296</v>
      </c>
      <c r="D430" s="96" t="s">
        <v>21297</v>
      </c>
      <c r="E430" s="96" t="s">
        <v>5630</v>
      </c>
      <c r="F430" s="95" t="s">
        <v>19215</v>
      </c>
      <c r="G430" s="96" t="s">
        <v>19033</v>
      </c>
      <c r="H430" s="96" t="s">
        <v>19172</v>
      </c>
      <c r="I430" s="96" t="s">
        <v>19173</v>
      </c>
      <c r="J430" s="95" t="s">
        <v>19174</v>
      </c>
      <c r="K430" s="95" t="s">
        <v>19401</v>
      </c>
      <c r="L430" s="95" t="s">
        <v>19764</v>
      </c>
      <c r="M430" s="96" t="s">
        <v>8645</v>
      </c>
      <c r="N430" s="96" t="s">
        <v>407</v>
      </c>
      <c r="O430" s="97">
        <v>45865</v>
      </c>
      <c r="P430" s="97">
        <v>45865</v>
      </c>
      <c r="Q430" s="97">
        <v>45865</v>
      </c>
      <c r="R430" s="96">
        <v>64</v>
      </c>
      <c r="S430" s="96">
        <v>0</v>
      </c>
      <c r="T430" s="96" t="s">
        <v>19219</v>
      </c>
      <c r="U430" s="96" t="s">
        <v>21298</v>
      </c>
      <c r="V430" s="96"/>
      <c r="W430" s="96" t="s">
        <v>359</v>
      </c>
      <c r="X430" s="96" t="s">
        <v>983</v>
      </c>
      <c r="Y430" s="95" t="s">
        <v>7133</v>
      </c>
    </row>
    <row r="431" spans="1:25" s="87" customFormat="1" x14ac:dyDescent="0.3">
      <c r="A431" s="94" t="str">
        <f t="shared" si="7"/>
        <v>clingaf</v>
      </c>
      <c r="B431" s="95" t="s">
        <v>21299</v>
      </c>
      <c r="C431" s="96" t="s">
        <v>21300</v>
      </c>
      <c r="D431" s="96" t="s">
        <v>21301</v>
      </c>
      <c r="E431" s="96" t="s">
        <v>5630</v>
      </c>
      <c r="F431" s="95" t="s">
        <v>19171</v>
      </c>
      <c r="G431" s="96" t="s">
        <v>19029</v>
      </c>
      <c r="H431" s="96" t="s">
        <v>19172</v>
      </c>
      <c r="I431" s="96" t="s">
        <v>19173</v>
      </c>
      <c r="J431" s="95" t="s">
        <v>19189</v>
      </c>
      <c r="K431" s="95" t="s">
        <v>19190</v>
      </c>
      <c r="L431" s="95" t="s">
        <v>19191</v>
      </c>
      <c r="M431" s="96" t="s">
        <v>19192</v>
      </c>
      <c r="N431" s="96" t="s">
        <v>297</v>
      </c>
      <c r="O431" s="97">
        <v>45480</v>
      </c>
      <c r="P431" s="97">
        <v>45480</v>
      </c>
      <c r="Q431" s="97">
        <v>45480</v>
      </c>
      <c r="R431" s="96">
        <v>449</v>
      </c>
      <c r="S431" s="96">
        <v>1</v>
      </c>
      <c r="T431" s="96" t="s">
        <v>19209</v>
      </c>
      <c r="U431" s="96" t="s">
        <v>21302</v>
      </c>
      <c r="V431" s="96"/>
      <c r="W431" s="96" t="s">
        <v>782</v>
      </c>
      <c r="X431" s="96" t="s">
        <v>297</v>
      </c>
      <c r="Y431" s="95" t="s">
        <v>13595</v>
      </c>
    </row>
    <row r="432" spans="1:25" s="87" customFormat="1" x14ac:dyDescent="0.3">
      <c r="A432" s="94" t="str">
        <f t="shared" si="7"/>
        <v>cloerwa</v>
      </c>
      <c r="B432" s="95" t="s">
        <v>21303</v>
      </c>
      <c r="C432" s="96" t="s">
        <v>21304</v>
      </c>
      <c r="D432" s="96" t="s">
        <v>21305</v>
      </c>
      <c r="E432" s="96" t="s">
        <v>5630</v>
      </c>
      <c r="F432" s="95" t="s">
        <v>19171</v>
      </c>
      <c r="G432" s="96" t="s">
        <v>19029</v>
      </c>
      <c r="H432" s="96" t="s">
        <v>19172</v>
      </c>
      <c r="I432" s="96" t="s">
        <v>19173</v>
      </c>
      <c r="J432" s="95" t="s">
        <v>19174</v>
      </c>
      <c r="K432" s="95" t="s">
        <v>19216</v>
      </c>
      <c r="L432" s="95" t="s">
        <v>19237</v>
      </c>
      <c r="M432" s="96" t="s">
        <v>19238</v>
      </c>
      <c r="N432" s="96" t="s">
        <v>250</v>
      </c>
      <c r="O432" s="97">
        <v>41561</v>
      </c>
      <c r="P432" s="97">
        <v>41561</v>
      </c>
      <c r="Q432" s="97">
        <v>41561</v>
      </c>
      <c r="R432" s="96">
        <v>4368</v>
      </c>
      <c r="S432" s="96">
        <v>11</v>
      </c>
      <c r="T432" s="96" t="s">
        <v>19247</v>
      </c>
      <c r="U432" s="96" t="s">
        <v>11132</v>
      </c>
      <c r="V432" s="96"/>
      <c r="W432" s="96" t="s">
        <v>21306</v>
      </c>
      <c r="X432" s="96" t="s">
        <v>250</v>
      </c>
      <c r="Y432" s="95" t="s">
        <v>11134</v>
      </c>
    </row>
    <row r="433" spans="1:25" s="87" customFormat="1" x14ac:dyDescent="0.3">
      <c r="A433" s="94" t="str">
        <f t="shared" si="7"/>
        <v>CLOWE3</v>
      </c>
      <c r="B433" s="95" t="s">
        <v>21307</v>
      </c>
      <c r="C433" s="96" t="s">
        <v>21308</v>
      </c>
      <c r="D433" s="96" t="s">
        <v>21309</v>
      </c>
      <c r="E433" s="96" t="s">
        <v>19170</v>
      </c>
      <c r="F433" s="95" t="s">
        <v>19285</v>
      </c>
      <c r="G433" s="96" t="s">
        <v>19028</v>
      </c>
      <c r="H433" s="96" t="s">
        <v>19172</v>
      </c>
      <c r="I433" s="96" t="s">
        <v>19173</v>
      </c>
      <c r="J433" s="95" t="s">
        <v>19189</v>
      </c>
      <c r="K433" s="95" t="s">
        <v>19374</v>
      </c>
      <c r="L433" s="95" t="s">
        <v>19375</v>
      </c>
      <c r="M433" s="96" t="s">
        <v>19376</v>
      </c>
      <c r="N433" s="96" t="s">
        <v>575</v>
      </c>
      <c r="O433" s="97">
        <v>36101</v>
      </c>
      <c r="P433" s="97">
        <v>39888</v>
      </c>
      <c r="Q433" s="97">
        <v>39888</v>
      </c>
      <c r="R433" s="96">
        <v>6041</v>
      </c>
      <c r="S433" s="96">
        <v>16</v>
      </c>
      <c r="T433" s="96" t="s">
        <v>19261</v>
      </c>
      <c r="U433" s="96" t="s">
        <v>21310</v>
      </c>
      <c r="V433" s="96" t="s">
        <v>21311</v>
      </c>
      <c r="W433" s="96" t="s">
        <v>3148</v>
      </c>
      <c r="X433" s="96" t="s">
        <v>297</v>
      </c>
      <c r="Y433" s="95" t="s">
        <v>21312</v>
      </c>
    </row>
    <row r="434" spans="1:25" s="87" customFormat="1" x14ac:dyDescent="0.3">
      <c r="A434" s="94" t="str">
        <f t="shared" si="7"/>
        <v>clowry</v>
      </c>
      <c r="B434" s="95" t="s">
        <v>21313</v>
      </c>
      <c r="C434" s="96" t="s">
        <v>21314</v>
      </c>
      <c r="D434" s="96" t="s">
        <v>21315</v>
      </c>
      <c r="E434" s="96" t="s">
        <v>5630</v>
      </c>
      <c r="F434" s="95" t="s">
        <v>19215</v>
      </c>
      <c r="G434" s="96" t="s">
        <v>19033</v>
      </c>
      <c r="H434" s="96" t="s">
        <v>19172</v>
      </c>
      <c r="I434" s="96" t="s">
        <v>19173</v>
      </c>
      <c r="J434" s="95" t="s">
        <v>19189</v>
      </c>
      <c r="K434" s="95" t="s">
        <v>19333</v>
      </c>
      <c r="L434" s="95" t="s">
        <v>19467</v>
      </c>
      <c r="M434" s="96" t="s">
        <v>9084</v>
      </c>
      <c r="N434" s="96" t="s">
        <v>260</v>
      </c>
      <c r="O434" s="97">
        <v>43102</v>
      </c>
      <c r="P434" s="97">
        <v>43102</v>
      </c>
      <c r="Q434" s="97">
        <v>43102</v>
      </c>
      <c r="R434" s="96">
        <v>2827</v>
      </c>
      <c r="S434" s="96">
        <v>7</v>
      </c>
      <c r="T434" s="96" t="s">
        <v>19247</v>
      </c>
      <c r="U434" s="96" t="s">
        <v>21316</v>
      </c>
      <c r="V434" s="96"/>
      <c r="W434" s="96" t="s">
        <v>21317</v>
      </c>
      <c r="X434" s="96" t="s">
        <v>260</v>
      </c>
      <c r="Y434" s="95" t="s">
        <v>21318</v>
      </c>
    </row>
    <row r="435" spans="1:25" s="87" customFormat="1" x14ac:dyDescent="0.3">
      <c r="A435" s="94" t="str">
        <f t="shared" si="7"/>
        <v>clugo</v>
      </c>
      <c r="B435" s="95" t="s">
        <v>21319</v>
      </c>
      <c r="C435" s="96" t="s">
        <v>21320</v>
      </c>
      <c r="D435" s="96" t="s">
        <v>21321</v>
      </c>
      <c r="E435" s="96" t="s">
        <v>5630</v>
      </c>
      <c r="F435" s="95" t="s">
        <v>19171</v>
      </c>
      <c r="G435" s="96" t="s">
        <v>19029</v>
      </c>
      <c r="H435" s="96" t="s">
        <v>19172</v>
      </c>
      <c r="I435" s="96" t="s">
        <v>19173</v>
      </c>
      <c r="J435" s="95" t="s">
        <v>19189</v>
      </c>
      <c r="K435" s="95" t="s">
        <v>19273</v>
      </c>
      <c r="L435" s="95" t="s">
        <v>19274</v>
      </c>
      <c r="M435" s="96" t="s">
        <v>7733</v>
      </c>
      <c r="N435" s="96" t="s">
        <v>328</v>
      </c>
      <c r="O435" s="97">
        <v>45928</v>
      </c>
      <c r="P435" s="97">
        <v>45928</v>
      </c>
      <c r="Q435" s="97">
        <v>45928</v>
      </c>
      <c r="R435" s="96">
        <v>1</v>
      </c>
      <c r="S435" s="96">
        <v>0</v>
      </c>
      <c r="T435" s="96" t="s">
        <v>19183</v>
      </c>
      <c r="U435" s="96" t="s">
        <v>21322</v>
      </c>
      <c r="V435" s="96"/>
      <c r="W435" s="96" t="s">
        <v>2807</v>
      </c>
      <c r="X435" s="96" t="s">
        <v>328</v>
      </c>
      <c r="Y435" s="95" t="s">
        <v>21323</v>
      </c>
    </row>
    <row r="436" spans="1:25" s="87" customFormat="1" x14ac:dyDescent="0.3">
      <c r="A436" s="94" t="str">
        <f t="shared" si="7"/>
        <v>CMACKE2</v>
      </c>
      <c r="B436" s="95" t="s">
        <v>21324</v>
      </c>
      <c r="C436" s="96" t="s">
        <v>21325</v>
      </c>
      <c r="D436" s="96" t="s">
        <v>16054</v>
      </c>
      <c r="E436" s="96" t="s">
        <v>5630</v>
      </c>
      <c r="F436" s="95" t="s">
        <v>20625</v>
      </c>
      <c r="G436" s="96" t="s">
        <v>19053</v>
      </c>
      <c r="H436" s="96" t="s">
        <v>19172</v>
      </c>
      <c r="I436" s="96" t="s">
        <v>19173</v>
      </c>
      <c r="J436" s="95" t="s">
        <v>19189</v>
      </c>
      <c r="K436" s="95" t="s">
        <v>19200</v>
      </c>
      <c r="L436" s="95" t="s">
        <v>19200</v>
      </c>
      <c r="M436" s="96" t="s">
        <v>19396</v>
      </c>
      <c r="N436" s="96" t="s">
        <v>752</v>
      </c>
      <c r="O436" s="97">
        <v>32245</v>
      </c>
      <c r="P436" s="97">
        <v>32245</v>
      </c>
      <c r="Q436" s="97">
        <v>32245</v>
      </c>
      <c r="R436" s="96">
        <v>13684</v>
      </c>
      <c r="S436" s="96">
        <v>37</v>
      </c>
      <c r="T436" s="96" t="s">
        <v>19261</v>
      </c>
      <c r="U436" s="96" t="s">
        <v>16056</v>
      </c>
      <c r="V436" s="96"/>
      <c r="W436" s="96" t="s">
        <v>21326</v>
      </c>
      <c r="X436" s="96" t="s">
        <v>752</v>
      </c>
      <c r="Y436" s="95" t="s">
        <v>14684</v>
      </c>
    </row>
    <row r="437" spans="1:25" s="87" customFormat="1" x14ac:dyDescent="0.3">
      <c r="A437" s="94" t="str">
        <f t="shared" si="7"/>
        <v>cmaeser</v>
      </c>
      <c r="B437" s="95" t="s">
        <v>21327</v>
      </c>
      <c r="C437" s="96" t="s">
        <v>21328</v>
      </c>
      <c r="D437" s="96" t="s">
        <v>21329</v>
      </c>
      <c r="E437" s="96" t="s">
        <v>19170</v>
      </c>
      <c r="F437" s="95" t="s">
        <v>19171</v>
      </c>
      <c r="G437" s="96" t="s">
        <v>19029</v>
      </c>
      <c r="H437" s="96" t="s">
        <v>19172</v>
      </c>
      <c r="I437" s="96" t="s">
        <v>19173</v>
      </c>
      <c r="J437" s="95" t="s">
        <v>19174</v>
      </c>
      <c r="K437" s="95" t="s">
        <v>19522</v>
      </c>
      <c r="L437" s="95" t="s">
        <v>19523</v>
      </c>
      <c r="M437" s="96" t="s">
        <v>7156</v>
      </c>
      <c r="N437" s="96" t="s">
        <v>773</v>
      </c>
      <c r="O437" s="97">
        <v>43586</v>
      </c>
      <c r="P437" s="97">
        <v>43586</v>
      </c>
      <c r="Q437" s="97">
        <v>43586</v>
      </c>
      <c r="R437" s="96">
        <v>2343</v>
      </c>
      <c r="S437" s="96">
        <v>6</v>
      </c>
      <c r="T437" s="96" t="s">
        <v>19247</v>
      </c>
      <c r="U437" s="96" t="s">
        <v>21330</v>
      </c>
      <c r="V437" s="96"/>
      <c r="W437" s="96" t="s">
        <v>21331</v>
      </c>
      <c r="X437" s="96" t="s">
        <v>250</v>
      </c>
      <c r="Y437" s="95" t="s">
        <v>21332</v>
      </c>
    </row>
    <row r="438" spans="1:25" s="87" customFormat="1" x14ac:dyDescent="0.3">
      <c r="A438" s="94" t="str">
        <f t="shared" si="7"/>
        <v>CMAGAN3</v>
      </c>
      <c r="B438" s="95" t="s">
        <v>21333</v>
      </c>
      <c r="C438" s="96" t="s">
        <v>21334</v>
      </c>
      <c r="D438" s="96" t="s">
        <v>21335</v>
      </c>
      <c r="E438" s="96" t="s">
        <v>19170</v>
      </c>
      <c r="F438" s="95" t="s">
        <v>19181</v>
      </c>
      <c r="G438" s="96" t="s">
        <v>19030</v>
      </c>
      <c r="H438" s="96" t="s">
        <v>19172</v>
      </c>
      <c r="I438" s="96" t="s">
        <v>19173</v>
      </c>
      <c r="J438" s="95" t="s">
        <v>19174</v>
      </c>
      <c r="K438" s="95" t="s">
        <v>19455</v>
      </c>
      <c r="L438" s="95" t="s">
        <v>19456</v>
      </c>
      <c r="M438" s="96" t="s">
        <v>19457</v>
      </c>
      <c r="N438" s="96" t="s">
        <v>2504</v>
      </c>
      <c r="O438" s="97">
        <v>37632</v>
      </c>
      <c r="P438" s="97">
        <v>41092</v>
      </c>
      <c r="Q438" s="97">
        <v>37632</v>
      </c>
      <c r="R438" s="96">
        <v>8297</v>
      </c>
      <c r="S438" s="96">
        <v>22</v>
      </c>
      <c r="T438" s="96" t="s">
        <v>19261</v>
      </c>
      <c r="U438" s="96" t="s">
        <v>21336</v>
      </c>
      <c r="V438" s="96"/>
      <c r="W438" s="96" t="s">
        <v>4669</v>
      </c>
      <c r="X438" s="96" t="s">
        <v>2504</v>
      </c>
      <c r="Y438" s="95" t="s">
        <v>6104</v>
      </c>
    </row>
    <row r="439" spans="1:25" s="87" customFormat="1" x14ac:dyDescent="0.3">
      <c r="A439" s="94" t="str">
        <f t="shared" si="7"/>
        <v>cmalumb</v>
      </c>
      <c r="B439" s="95" t="s">
        <v>21337</v>
      </c>
      <c r="C439" s="96" t="s">
        <v>21338</v>
      </c>
      <c r="D439" s="96" t="s">
        <v>21339</v>
      </c>
      <c r="E439" s="96" t="s">
        <v>5630</v>
      </c>
      <c r="F439" s="95" t="s">
        <v>19215</v>
      </c>
      <c r="G439" s="96" t="s">
        <v>19033</v>
      </c>
      <c r="H439" s="96" t="s">
        <v>19172</v>
      </c>
      <c r="I439" s="96" t="s">
        <v>19173</v>
      </c>
      <c r="J439" s="95" t="s">
        <v>19189</v>
      </c>
      <c r="K439" s="95" t="s">
        <v>19333</v>
      </c>
      <c r="L439" s="95" t="s">
        <v>19334</v>
      </c>
      <c r="M439" s="96" t="s">
        <v>9382</v>
      </c>
      <c r="N439" s="96" t="s">
        <v>366</v>
      </c>
      <c r="O439" s="97">
        <v>45704</v>
      </c>
      <c r="P439" s="97">
        <v>45704</v>
      </c>
      <c r="Q439" s="97">
        <v>45704</v>
      </c>
      <c r="R439" s="96">
        <v>225</v>
      </c>
      <c r="S439" s="96">
        <v>0</v>
      </c>
      <c r="T439" s="96" t="s">
        <v>19176</v>
      </c>
      <c r="U439" s="100" t="s">
        <v>21340</v>
      </c>
      <c r="V439" s="100"/>
      <c r="W439" s="100" t="s">
        <v>3739</v>
      </c>
      <c r="X439" s="100" t="s">
        <v>366</v>
      </c>
      <c r="Y439" s="99" t="s">
        <v>21341</v>
      </c>
    </row>
    <row r="440" spans="1:25" s="87" customFormat="1" x14ac:dyDescent="0.3">
      <c r="A440" s="94" t="str">
        <f t="shared" si="7"/>
        <v>cmansfi</v>
      </c>
      <c r="B440" s="95" t="s">
        <v>21342</v>
      </c>
      <c r="C440" s="96" t="s">
        <v>21343</v>
      </c>
      <c r="D440" s="96" t="s">
        <v>21344</v>
      </c>
      <c r="E440" s="96" t="s">
        <v>5630</v>
      </c>
      <c r="F440" s="95" t="s">
        <v>19181</v>
      </c>
      <c r="G440" s="96" t="s">
        <v>19030</v>
      </c>
      <c r="H440" s="96" t="s">
        <v>19172</v>
      </c>
      <c r="I440" s="96" t="s">
        <v>19173</v>
      </c>
      <c r="J440" s="95" t="s">
        <v>19189</v>
      </c>
      <c r="K440" s="95" t="s">
        <v>19333</v>
      </c>
      <c r="L440" s="95" t="s">
        <v>19467</v>
      </c>
      <c r="M440" s="96" t="s">
        <v>9084</v>
      </c>
      <c r="N440" s="96" t="s">
        <v>260</v>
      </c>
      <c r="O440" s="97">
        <v>43257</v>
      </c>
      <c r="P440" s="97">
        <v>43257</v>
      </c>
      <c r="Q440" s="97">
        <v>43257</v>
      </c>
      <c r="R440" s="96">
        <v>2672</v>
      </c>
      <c r="S440" s="96">
        <v>7</v>
      </c>
      <c r="T440" s="96" t="s">
        <v>19247</v>
      </c>
      <c r="U440" s="96" t="s">
        <v>21345</v>
      </c>
      <c r="V440" s="96"/>
      <c r="W440" s="96" t="s">
        <v>1955</v>
      </c>
      <c r="X440" s="96" t="s">
        <v>260</v>
      </c>
      <c r="Y440" s="95" t="s">
        <v>18420</v>
      </c>
    </row>
    <row r="441" spans="1:25" s="87" customFormat="1" x14ac:dyDescent="0.3">
      <c r="A441" s="94" t="str">
        <f t="shared" si="7"/>
        <v>CMANTO</v>
      </c>
      <c r="B441" s="95" t="s">
        <v>21346</v>
      </c>
      <c r="C441" s="96" t="s">
        <v>21347</v>
      </c>
      <c r="D441" s="96" t="s">
        <v>10448</v>
      </c>
      <c r="E441" s="96" t="s">
        <v>5630</v>
      </c>
      <c r="F441" s="95" t="s">
        <v>19215</v>
      </c>
      <c r="G441" s="96" t="s">
        <v>19033</v>
      </c>
      <c r="H441" s="96" t="s">
        <v>19172</v>
      </c>
      <c r="I441" s="96" t="s">
        <v>19173</v>
      </c>
      <c r="J441" s="95" t="s">
        <v>19174</v>
      </c>
      <c r="K441" s="95" t="s">
        <v>19401</v>
      </c>
      <c r="L441" s="95" t="s">
        <v>20201</v>
      </c>
      <c r="M441" s="96" t="s">
        <v>17220</v>
      </c>
      <c r="N441" s="96" t="s">
        <v>297</v>
      </c>
      <c r="O441" s="97">
        <v>35871</v>
      </c>
      <c r="P441" s="97">
        <v>35871</v>
      </c>
      <c r="Q441" s="97">
        <v>35871</v>
      </c>
      <c r="R441" s="96">
        <v>10058</v>
      </c>
      <c r="S441" s="96">
        <v>27</v>
      </c>
      <c r="T441" s="96" t="s">
        <v>19261</v>
      </c>
      <c r="U441" s="96" t="s">
        <v>21348</v>
      </c>
      <c r="V441" s="96"/>
      <c r="W441" s="96" t="s">
        <v>10451</v>
      </c>
      <c r="X441" s="96" t="s">
        <v>287</v>
      </c>
      <c r="Y441" s="95" t="s">
        <v>10452</v>
      </c>
    </row>
    <row r="442" spans="1:25" s="87" customFormat="1" x14ac:dyDescent="0.3">
      <c r="A442" s="94" t="str">
        <f t="shared" si="7"/>
        <v>cmart11</v>
      </c>
      <c r="B442" s="95" t="s">
        <v>21349</v>
      </c>
      <c r="C442" s="96" t="s">
        <v>21350</v>
      </c>
      <c r="D442" s="96" t="s">
        <v>21351</v>
      </c>
      <c r="E442" s="96" t="s">
        <v>19170</v>
      </c>
      <c r="F442" s="95" t="s">
        <v>19171</v>
      </c>
      <c r="G442" s="96" t="s">
        <v>19029</v>
      </c>
      <c r="H442" s="96" t="s">
        <v>19172</v>
      </c>
      <c r="I442" s="96" t="s">
        <v>19173</v>
      </c>
      <c r="J442" s="95" t="s">
        <v>19174</v>
      </c>
      <c r="K442" s="95" t="s">
        <v>19802</v>
      </c>
      <c r="L442" s="95" t="s">
        <v>19803</v>
      </c>
      <c r="M442" s="96" t="s">
        <v>19804</v>
      </c>
      <c r="N442" s="96" t="s">
        <v>549</v>
      </c>
      <c r="O442" s="97">
        <v>43312</v>
      </c>
      <c r="P442" s="97">
        <v>43312</v>
      </c>
      <c r="Q442" s="97">
        <v>43312</v>
      </c>
      <c r="R442" s="96">
        <v>2617</v>
      </c>
      <c r="S442" s="96">
        <v>7</v>
      </c>
      <c r="T442" s="96" t="s">
        <v>19247</v>
      </c>
      <c r="U442" s="96" t="s">
        <v>21352</v>
      </c>
      <c r="V442" s="96"/>
      <c r="W442" s="96" t="s">
        <v>21353</v>
      </c>
      <c r="X442" s="96" t="s">
        <v>1502</v>
      </c>
      <c r="Y442" s="95" t="s">
        <v>21354</v>
      </c>
    </row>
    <row r="443" spans="1:25" s="87" customFormat="1" x14ac:dyDescent="0.3">
      <c r="A443" s="94" t="str">
        <f t="shared" si="7"/>
        <v>cmartel</v>
      </c>
      <c r="B443" s="95" t="s">
        <v>21355</v>
      </c>
      <c r="C443" s="96" t="s">
        <v>21356</v>
      </c>
      <c r="D443" s="95" t="s">
        <v>21357</v>
      </c>
      <c r="E443" s="96" t="s">
        <v>5630</v>
      </c>
      <c r="F443" s="96"/>
      <c r="G443" s="96"/>
      <c r="H443" s="96"/>
      <c r="I443" s="96"/>
      <c r="J443" s="96"/>
      <c r="K443" s="96"/>
      <c r="L443" s="96"/>
      <c r="M443" s="96"/>
      <c r="N443" s="96"/>
      <c r="O443" s="97">
        <v>45935</v>
      </c>
      <c r="P443" s="96"/>
      <c r="Q443" s="97">
        <v>45935</v>
      </c>
      <c r="R443" s="96"/>
      <c r="S443" s="96"/>
      <c r="T443" s="96"/>
      <c r="U443" s="95" t="s">
        <v>21358</v>
      </c>
      <c r="V443" s="96"/>
      <c r="W443" s="96" t="s">
        <v>21359</v>
      </c>
      <c r="X443" s="96" t="s">
        <v>453</v>
      </c>
      <c r="Y443" s="95" t="s">
        <v>21360</v>
      </c>
    </row>
    <row r="444" spans="1:25" s="87" customFormat="1" x14ac:dyDescent="0.3">
      <c r="A444" s="94" t="str">
        <f t="shared" si="7"/>
        <v>cmason6</v>
      </c>
      <c r="B444" s="95" t="s">
        <v>21361</v>
      </c>
      <c r="C444" s="96" t="s">
        <v>21362</v>
      </c>
      <c r="D444" s="96" t="s">
        <v>21363</v>
      </c>
      <c r="E444" s="96" t="s">
        <v>19170</v>
      </c>
      <c r="F444" s="95" t="s">
        <v>19285</v>
      </c>
      <c r="G444" s="96" t="s">
        <v>19028</v>
      </c>
      <c r="H444" s="96" t="s">
        <v>19172</v>
      </c>
      <c r="I444" s="96" t="s">
        <v>19173</v>
      </c>
      <c r="J444" s="95" t="s">
        <v>19189</v>
      </c>
      <c r="K444" s="95" t="s">
        <v>19333</v>
      </c>
      <c r="L444" s="95" t="s">
        <v>19467</v>
      </c>
      <c r="M444" s="96" t="s">
        <v>9084</v>
      </c>
      <c r="N444" s="96" t="s">
        <v>260</v>
      </c>
      <c r="O444" s="97">
        <v>41896</v>
      </c>
      <c r="P444" s="97">
        <v>43628</v>
      </c>
      <c r="Q444" s="97">
        <v>43642</v>
      </c>
      <c r="R444" s="96">
        <v>2287</v>
      </c>
      <c r="S444" s="96">
        <v>6</v>
      </c>
      <c r="T444" s="96" t="s">
        <v>19247</v>
      </c>
      <c r="U444" s="96" t="s">
        <v>21364</v>
      </c>
      <c r="V444" s="96"/>
      <c r="W444" s="96" t="s">
        <v>21365</v>
      </c>
      <c r="X444" s="96" t="s">
        <v>260</v>
      </c>
      <c r="Y444" s="95" t="s">
        <v>21366</v>
      </c>
    </row>
    <row r="445" spans="1:25" s="87" customFormat="1" x14ac:dyDescent="0.3">
      <c r="A445" s="94" t="str">
        <f t="shared" si="7"/>
        <v>CMCCAMY</v>
      </c>
      <c r="B445" s="95" t="s">
        <v>21367</v>
      </c>
      <c r="C445" s="96" t="s">
        <v>21368</v>
      </c>
      <c r="D445" s="96" t="s">
        <v>13869</v>
      </c>
      <c r="E445" s="96" t="s">
        <v>5630</v>
      </c>
      <c r="F445" s="95" t="s">
        <v>19181</v>
      </c>
      <c r="G445" s="96" t="s">
        <v>19030</v>
      </c>
      <c r="H445" s="96" t="s">
        <v>19172</v>
      </c>
      <c r="I445" s="96" t="s">
        <v>19173</v>
      </c>
      <c r="J445" s="95" t="s">
        <v>19174</v>
      </c>
      <c r="K445" s="95" t="s">
        <v>19522</v>
      </c>
      <c r="L445" s="95" t="s">
        <v>19523</v>
      </c>
      <c r="M445" s="96" t="s">
        <v>7156</v>
      </c>
      <c r="N445" s="96" t="s">
        <v>773</v>
      </c>
      <c r="O445" s="97">
        <v>36535</v>
      </c>
      <c r="P445" s="97">
        <v>39384</v>
      </c>
      <c r="Q445" s="97">
        <v>39384</v>
      </c>
      <c r="R445" s="96">
        <v>6545</v>
      </c>
      <c r="S445" s="96">
        <v>17</v>
      </c>
      <c r="T445" s="96" t="s">
        <v>19261</v>
      </c>
      <c r="U445" s="96" t="s">
        <v>21369</v>
      </c>
      <c r="V445" s="96" t="s">
        <v>21370</v>
      </c>
      <c r="W445" s="96" t="s">
        <v>21371</v>
      </c>
      <c r="X445" s="96" t="s">
        <v>250</v>
      </c>
      <c r="Y445" s="95" t="s">
        <v>13873</v>
      </c>
    </row>
    <row r="446" spans="1:25" s="87" customFormat="1" x14ac:dyDescent="0.3">
      <c r="A446" s="94" t="str">
        <f t="shared" si="7"/>
        <v>cmcclai</v>
      </c>
      <c r="B446" s="95" t="s">
        <v>21372</v>
      </c>
      <c r="C446" s="96" t="s">
        <v>21373</v>
      </c>
      <c r="D446" s="96" t="s">
        <v>21374</v>
      </c>
      <c r="E446" s="96" t="s">
        <v>19170</v>
      </c>
      <c r="F446" s="95" t="s">
        <v>19181</v>
      </c>
      <c r="G446" s="96" t="s">
        <v>19030</v>
      </c>
      <c r="H446" s="96" t="s">
        <v>19172</v>
      </c>
      <c r="I446" s="96" t="s">
        <v>19173</v>
      </c>
      <c r="J446" s="95" t="s">
        <v>19174</v>
      </c>
      <c r="K446" s="95" t="s">
        <v>20070</v>
      </c>
      <c r="L446" s="95" t="s">
        <v>20328</v>
      </c>
      <c r="M446" s="96" t="s">
        <v>10269</v>
      </c>
      <c r="N446" s="96" t="s">
        <v>201</v>
      </c>
      <c r="O446" s="97">
        <v>45662</v>
      </c>
      <c r="P446" s="97">
        <v>45662</v>
      </c>
      <c r="Q446" s="97">
        <v>45662</v>
      </c>
      <c r="R446" s="96">
        <v>267</v>
      </c>
      <c r="S446" s="96">
        <v>0</v>
      </c>
      <c r="T446" s="96" t="s">
        <v>19176</v>
      </c>
      <c r="U446" s="96" t="s">
        <v>21375</v>
      </c>
      <c r="V446" s="96"/>
      <c r="W446" s="96" t="s">
        <v>21376</v>
      </c>
      <c r="X446" s="96" t="s">
        <v>2135</v>
      </c>
      <c r="Y446" s="95" t="s">
        <v>21377</v>
      </c>
    </row>
    <row r="447" spans="1:25" s="87" customFormat="1" x14ac:dyDescent="0.3">
      <c r="A447" s="94" t="str">
        <f t="shared" si="7"/>
        <v>CMIL207</v>
      </c>
      <c r="B447" s="95" t="s">
        <v>21378</v>
      </c>
      <c r="C447" s="96" t="s">
        <v>21379</v>
      </c>
      <c r="D447" s="96" t="s">
        <v>21380</v>
      </c>
      <c r="E447" s="96" t="s">
        <v>5630</v>
      </c>
      <c r="F447" s="95" t="s">
        <v>19215</v>
      </c>
      <c r="G447" s="96" t="s">
        <v>19033</v>
      </c>
      <c r="H447" s="96" t="s">
        <v>19172</v>
      </c>
      <c r="I447" s="96" t="s">
        <v>19173</v>
      </c>
      <c r="J447" s="95" t="s">
        <v>19189</v>
      </c>
      <c r="K447" s="95" t="s">
        <v>19217</v>
      </c>
      <c r="L447" s="95" t="s">
        <v>19824</v>
      </c>
      <c r="M447" s="96" t="s">
        <v>19825</v>
      </c>
      <c r="N447" s="96" t="s">
        <v>752</v>
      </c>
      <c r="O447" s="97">
        <v>38529</v>
      </c>
      <c r="P447" s="97">
        <v>38529</v>
      </c>
      <c r="Q447" s="97">
        <v>38529</v>
      </c>
      <c r="R447" s="96">
        <v>7400</v>
      </c>
      <c r="S447" s="96">
        <v>20</v>
      </c>
      <c r="T447" s="96" t="s">
        <v>19261</v>
      </c>
      <c r="U447" s="96" t="s">
        <v>21381</v>
      </c>
      <c r="V447" s="96"/>
      <c r="W447" s="96" t="s">
        <v>3772</v>
      </c>
      <c r="X447" s="96" t="s">
        <v>752</v>
      </c>
      <c r="Y447" s="95" t="s">
        <v>3775</v>
      </c>
    </row>
    <row r="448" spans="1:25" s="87" customFormat="1" x14ac:dyDescent="0.3">
      <c r="A448" s="94" t="str">
        <f t="shared" si="7"/>
        <v>cmirand</v>
      </c>
      <c r="B448" s="95" t="s">
        <v>21382</v>
      </c>
      <c r="C448" s="96" t="s">
        <v>21383</v>
      </c>
      <c r="D448" s="96" t="s">
        <v>21384</v>
      </c>
      <c r="E448" s="96" t="s">
        <v>5630</v>
      </c>
      <c r="F448" s="95" t="s">
        <v>19236</v>
      </c>
      <c r="G448" s="96" t="s">
        <v>19032</v>
      </c>
      <c r="H448" s="96" t="s">
        <v>19227</v>
      </c>
      <c r="I448" s="96" t="s">
        <v>19173</v>
      </c>
      <c r="J448" s="95" t="s">
        <v>19189</v>
      </c>
      <c r="K448" s="95" t="s">
        <v>19294</v>
      </c>
      <c r="L448" s="95" t="s">
        <v>19295</v>
      </c>
      <c r="M448" s="96" t="s">
        <v>19296</v>
      </c>
      <c r="N448" s="96" t="s">
        <v>541</v>
      </c>
      <c r="O448" s="97">
        <v>43754</v>
      </c>
      <c r="P448" s="97">
        <v>45333</v>
      </c>
      <c r="Q448" s="97">
        <v>45333</v>
      </c>
      <c r="R448" s="96">
        <v>596</v>
      </c>
      <c r="S448" s="96">
        <v>1</v>
      </c>
      <c r="T448" s="96" t="s">
        <v>19209</v>
      </c>
      <c r="U448" s="96" t="s">
        <v>21385</v>
      </c>
      <c r="V448" s="96"/>
      <c r="W448" s="96" t="s">
        <v>21386</v>
      </c>
      <c r="X448" s="96" t="s">
        <v>1153</v>
      </c>
      <c r="Y448" s="95" t="s">
        <v>7400</v>
      </c>
    </row>
    <row r="449" spans="1:25" s="87" customFormat="1" x14ac:dyDescent="0.3">
      <c r="A449" s="94" t="str">
        <f t="shared" si="7"/>
        <v>cmoffit</v>
      </c>
      <c r="B449" s="95" t="s">
        <v>21387</v>
      </c>
      <c r="C449" s="96" t="s">
        <v>21388</v>
      </c>
      <c r="D449" s="96" t="s">
        <v>21389</v>
      </c>
      <c r="E449" s="96" t="s">
        <v>19170</v>
      </c>
      <c r="F449" s="95" t="s">
        <v>20261</v>
      </c>
      <c r="G449" s="96" t="s">
        <v>19039</v>
      </c>
      <c r="H449" s="96" t="s">
        <v>19172</v>
      </c>
      <c r="I449" s="96" t="s">
        <v>19173</v>
      </c>
      <c r="J449" s="95" t="s">
        <v>19189</v>
      </c>
      <c r="K449" s="95" t="s">
        <v>20262</v>
      </c>
      <c r="L449" s="95" t="s">
        <v>20263</v>
      </c>
      <c r="M449" s="96" t="s">
        <v>20264</v>
      </c>
      <c r="N449" s="96" t="s">
        <v>435</v>
      </c>
      <c r="O449" s="97">
        <v>42296</v>
      </c>
      <c r="P449" s="97">
        <v>42296</v>
      </c>
      <c r="Q449" s="97">
        <v>42296</v>
      </c>
      <c r="R449" s="96">
        <v>3633</v>
      </c>
      <c r="S449" s="96">
        <v>9</v>
      </c>
      <c r="T449" s="96" t="s">
        <v>19247</v>
      </c>
      <c r="U449" s="96" t="s">
        <v>21390</v>
      </c>
      <c r="V449" s="96"/>
      <c r="W449" s="96" t="s">
        <v>21391</v>
      </c>
      <c r="X449" s="96" t="s">
        <v>435</v>
      </c>
      <c r="Y449" s="95" t="s">
        <v>21392</v>
      </c>
    </row>
    <row r="450" spans="1:25" s="87" customFormat="1" x14ac:dyDescent="0.3">
      <c r="A450" s="94" t="str">
        <f t="shared" si="7"/>
        <v>cmontgo</v>
      </c>
      <c r="B450" s="95" t="s">
        <v>21393</v>
      </c>
      <c r="C450" s="96" t="s">
        <v>21394</v>
      </c>
      <c r="D450" s="96" t="s">
        <v>21395</v>
      </c>
      <c r="E450" s="96" t="s">
        <v>5630</v>
      </c>
      <c r="F450" s="95" t="s">
        <v>19181</v>
      </c>
      <c r="G450" s="96" t="s">
        <v>19030</v>
      </c>
      <c r="H450" s="96" t="s">
        <v>19172</v>
      </c>
      <c r="I450" s="96" t="s">
        <v>19173</v>
      </c>
      <c r="J450" s="95" t="s">
        <v>19174</v>
      </c>
      <c r="K450" s="95" t="s">
        <v>20070</v>
      </c>
      <c r="L450" s="95" t="s">
        <v>20694</v>
      </c>
      <c r="M450" s="96" t="s">
        <v>20072</v>
      </c>
      <c r="N450" s="96" t="s">
        <v>955</v>
      </c>
      <c r="O450" s="97">
        <v>45879</v>
      </c>
      <c r="P450" s="97">
        <v>45879</v>
      </c>
      <c r="Q450" s="97">
        <v>45879</v>
      </c>
      <c r="R450" s="96">
        <v>50</v>
      </c>
      <c r="S450" s="96">
        <v>0</v>
      </c>
      <c r="T450" s="96" t="s">
        <v>19448</v>
      </c>
      <c r="U450" s="96" t="s">
        <v>21396</v>
      </c>
      <c r="V450" s="96" t="s">
        <v>21397</v>
      </c>
      <c r="W450" s="96" t="s">
        <v>15830</v>
      </c>
      <c r="X450" s="96" t="s">
        <v>955</v>
      </c>
      <c r="Y450" s="95" t="s">
        <v>21398</v>
      </c>
    </row>
    <row r="451" spans="1:25" s="87" customFormat="1" x14ac:dyDescent="0.3">
      <c r="A451" s="94" t="str">
        <f t="shared" ref="A451:A514" si="8">TRIM(D451)</f>
        <v>cnapier</v>
      </c>
      <c r="B451" s="95" t="s">
        <v>21399</v>
      </c>
      <c r="C451" s="96" t="s">
        <v>21400</v>
      </c>
      <c r="D451" s="96" t="s">
        <v>21401</v>
      </c>
      <c r="E451" s="96" t="s">
        <v>5630</v>
      </c>
      <c r="F451" s="95" t="s">
        <v>19181</v>
      </c>
      <c r="G451" s="96" t="s">
        <v>19030</v>
      </c>
      <c r="H451" s="96" t="s">
        <v>19172</v>
      </c>
      <c r="I451" s="96" t="s">
        <v>19173</v>
      </c>
      <c r="J451" s="95" t="s">
        <v>19174</v>
      </c>
      <c r="K451" s="95" t="s">
        <v>19401</v>
      </c>
      <c r="L451" s="95" t="s">
        <v>17382</v>
      </c>
      <c r="M451" s="96" t="s">
        <v>8645</v>
      </c>
      <c r="N451" s="96" t="s">
        <v>407</v>
      </c>
      <c r="O451" s="97">
        <v>45900</v>
      </c>
      <c r="P451" s="97">
        <v>45900</v>
      </c>
      <c r="Q451" s="97">
        <v>45900</v>
      </c>
      <c r="R451" s="96">
        <v>29</v>
      </c>
      <c r="S451" s="96">
        <v>0</v>
      </c>
      <c r="T451" s="96" t="s">
        <v>19183</v>
      </c>
      <c r="U451" s="96" t="s">
        <v>21402</v>
      </c>
      <c r="V451" s="96"/>
      <c r="W451" s="96" t="s">
        <v>21403</v>
      </c>
      <c r="X451" s="96" t="s">
        <v>983</v>
      </c>
      <c r="Y451" s="95" t="s">
        <v>21404</v>
      </c>
    </row>
    <row r="452" spans="1:25" s="87" customFormat="1" x14ac:dyDescent="0.3">
      <c r="A452" s="94" t="str">
        <f t="shared" si="8"/>
        <v>cneal</v>
      </c>
      <c r="B452" s="95" t="s">
        <v>21405</v>
      </c>
      <c r="C452" s="96" t="s">
        <v>21406</v>
      </c>
      <c r="D452" s="96" t="s">
        <v>21407</v>
      </c>
      <c r="E452" s="96" t="s">
        <v>19036</v>
      </c>
      <c r="F452" s="95" t="s">
        <v>19236</v>
      </c>
      <c r="G452" s="96" t="s">
        <v>19032</v>
      </c>
      <c r="H452" s="96" t="s">
        <v>19227</v>
      </c>
      <c r="I452" s="96" t="s">
        <v>19173</v>
      </c>
      <c r="J452" s="95" t="s">
        <v>19189</v>
      </c>
      <c r="K452" s="95" t="s">
        <v>19273</v>
      </c>
      <c r="L452" s="95" t="s">
        <v>19274</v>
      </c>
      <c r="M452" s="96" t="s">
        <v>7733</v>
      </c>
      <c r="N452" s="96" t="s">
        <v>328</v>
      </c>
      <c r="O452" s="97">
        <v>45137</v>
      </c>
      <c r="P452" s="97">
        <v>45137</v>
      </c>
      <c r="Q452" s="97">
        <v>45137</v>
      </c>
      <c r="R452" s="96">
        <v>792</v>
      </c>
      <c r="S452" s="96">
        <v>2</v>
      </c>
      <c r="T452" s="96" t="s">
        <v>19209</v>
      </c>
      <c r="U452" s="96" t="s">
        <v>12516</v>
      </c>
      <c r="V452" s="96"/>
      <c r="W452" s="96" t="s">
        <v>12517</v>
      </c>
      <c r="X452" s="96" t="s">
        <v>328</v>
      </c>
      <c r="Y452" s="95" t="s">
        <v>12518</v>
      </c>
    </row>
    <row r="453" spans="1:25" s="87" customFormat="1" x14ac:dyDescent="0.3">
      <c r="A453" s="94" t="str">
        <f t="shared" si="8"/>
        <v>cnewell</v>
      </c>
      <c r="B453" s="95" t="s">
        <v>21408</v>
      </c>
      <c r="C453" s="96" t="s">
        <v>21409</v>
      </c>
      <c r="D453" s="96" t="s">
        <v>21410</v>
      </c>
      <c r="E453" s="96" t="s">
        <v>5630</v>
      </c>
      <c r="F453" s="95" t="s">
        <v>19372</v>
      </c>
      <c r="G453" s="96" t="s">
        <v>19373</v>
      </c>
      <c r="H453" s="96" t="s">
        <v>19172</v>
      </c>
      <c r="I453" s="96" t="s">
        <v>19173</v>
      </c>
      <c r="J453" s="95" t="s">
        <v>19189</v>
      </c>
      <c r="K453" s="95" t="s">
        <v>19374</v>
      </c>
      <c r="L453" s="95" t="s">
        <v>19492</v>
      </c>
      <c r="M453" s="96" t="s">
        <v>19493</v>
      </c>
      <c r="N453" s="96" t="s">
        <v>268</v>
      </c>
      <c r="O453" s="97">
        <v>45851</v>
      </c>
      <c r="P453" s="97">
        <v>45851</v>
      </c>
      <c r="Q453" s="97">
        <v>45851</v>
      </c>
      <c r="R453" s="96">
        <v>78</v>
      </c>
      <c r="S453" s="96">
        <v>0</v>
      </c>
      <c r="T453" s="96" t="s">
        <v>19219</v>
      </c>
      <c r="U453" s="96" t="s">
        <v>18029</v>
      </c>
      <c r="V453" s="96"/>
      <c r="W453" s="96" t="s">
        <v>15668</v>
      </c>
      <c r="X453" s="96" t="s">
        <v>268</v>
      </c>
      <c r="Y453" s="95" t="s">
        <v>18030</v>
      </c>
    </row>
    <row r="454" spans="1:25" s="87" customFormat="1" x14ac:dyDescent="0.3">
      <c r="A454" s="94" t="str">
        <f t="shared" si="8"/>
        <v>cochoa8</v>
      </c>
      <c r="B454" s="95" t="s">
        <v>21411</v>
      </c>
      <c r="C454" s="96" t="s">
        <v>21412</v>
      </c>
      <c r="D454" s="96" t="s">
        <v>21413</v>
      </c>
      <c r="E454" s="96" t="s">
        <v>5630</v>
      </c>
      <c r="F454" s="95" t="s">
        <v>19236</v>
      </c>
      <c r="G454" s="96" t="s">
        <v>19032</v>
      </c>
      <c r="H454" s="96" t="s">
        <v>19227</v>
      </c>
      <c r="I454" s="96" t="s">
        <v>19173</v>
      </c>
      <c r="J454" s="95" t="s">
        <v>19174</v>
      </c>
      <c r="K454" s="95" t="s">
        <v>19207</v>
      </c>
      <c r="L454" s="95" t="s">
        <v>19208</v>
      </c>
      <c r="M454" s="96" t="s">
        <v>10249</v>
      </c>
      <c r="N454" s="96" t="s">
        <v>219</v>
      </c>
      <c r="O454" s="97">
        <v>42836</v>
      </c>
      <c r="P454" s="97">
        <v>42836</v>
      </c>
      <c r="Q454" s="97">
        <v>42836</v>
      </c>
      <c r="R454" s="96">
        <v>3093</v>
      </c>
      <c r="S454" s="96">
        <v>8</v>
      </c>
      <c r="T454" s="96" t="s">
        <v>19247</v>
      </c>
      <c r="U454" s="96" t="s">
        <v>12748</v>
      </c>
      <c r="V454" s="96"/>
      <c r="W454" s="96" t="s">
        <v>21414</v>
      </c>
      <c r="X454" s="96" t="s">
        <v>219</v>
      </c>
      <c r="Y454" s="95" t="s">
        <v>12750</v>
      </c>
    </row>
    <row r="455" spans="1:25" s="87" customFormat="1" x14ac:dyDescent="0.3">
      <c r="A455" s="94" t="str">
        <f t="shared" si="8"/>
        <v>CODDEN1</v>
      </c>
      <c r="B455" s="95" t="s">
        <v>21415</v>
      </c>
      <c r="C455" s="96" t="s">
        <v>21416</v>
      </c>
      <c r="D455" s="96" t="s">
        <v>21417</v>
      </c>
      <c r="E455" s="96" t="s">
        <v>19715</v>
      </c>
      <c r="F455" s="95" t="s">
        <v>19181</v>
      </c>
      <c r="G455" s="96" t="s">
        <v>19030</v>
      </c>
      <c r="H455" s="96" t="s">
        <v>19172</v>
      </c>
      <c r="I455" s="96" t="s">
        <v>19173</v>
      </c>
      <c r="J455" s="95" t="s">
        <v>19174</v>
      </c>
      <c r="K455" s="95" t="s">
        <v>20070</v>
      </c>
      <c r="L455" s="95" t="s">
        <v>20071</v>
      </c>
      <c r="M455" s="96" t="s">
        <v>20072</v>
      </c>
      <c r="N455" s="96" t="s">
        <v>955</v>
      </c>
      <c r="O455" s="97">
        <v>36633</v>
      </c>
      <c r="P455" s="97">
        <v>39412</v>
      </c>
      <c r="Q455" s="97">
        <v>36633</v>
      </c>
      <c r="R455" s="96">
        <v>9296</v>
      </c>
      <c r="S455" s="96">
        <v>25</v>
      </c>
      <c r="T455" s="96" t="s">
        <v>19261</v>
      </c>
      <c r="U455" s="96" t="s">
        <v>21418</v>
      </c>
      <c r="V455" s="96"/>
      <c r="W455" s="96" t="s">
        <v>21419</v>
      </c>
      <c r="X455" s="96" t="s">
        <v>841</v>
      </c>
      <c r="Y455" s="95" t="s">
        <v>11554</v>
      </c>
    </row>
    <row r="456" spans="1:25" s="87" customFormat="1" x14ac:dyDescent="0.3">
      <c r="A456" s="94" t="str">
        <f t="shared" si="8"/>
        <v>cokoye</v>
      </c>
      <c r="B456" s="95" t="s">
        <v>21420</v>
      </c>
      <c r="C456" s="96" t="s">
        <v>21421</v>
      </c>
      <c r="D456" s="96" t="s">
        <v>21422</v>
      </c>
      <c r="E456" s="96" t="s">
        <v>5630</v>
      </c>
      <c r="F456" s="95" t="s">
        <v>19181</v>
      </c>
      <c r="G456" s="96" t="s">
        <v>19030</v>
      </c>
      <c r="H456" s="96" t="s">
        <v>19172</v>
      </c>
      <c r="I456" s="96" t="s">
        <v>19173</v>
      </c>
      <c r="J456" s="95" t="s">
        <v>19174</v>
      </c>
      <c r="K456" s="95" t="s">
        <v>19175</v>
      </c>
      <c r="L456" s="95" t="s">
        <v>16610</v>
      </c>
      <c r="M456" s="96" t="s">
        <v>9597</v>
      </c>
      <c r="N456" s="96" t="s">
        <v>219</v>
      </c>
      <c r="O456" s="97">
        <v>44931</v>
      </c>
      <c r="P456" s="97">
        <v>44931</v>
      </c>
      <c r="Q456" s="97">
        <v>44931</v>
      </c>
      <c r="R456" s="96">
        <v>998</v>
      </c>
      <c r="S456" s="96">
        <v>2</v>
      </c>
      <c r="T456" s="96" t="s">
        <v>19209</v>
      </c>
      <c r="U456" s="96" t="s">
        <v>21423</v>
      </c>
      <c r="V456" s="96" t="s">
        <v>18259</v>
      </c>
      <c r="W456" s="96" t="s">
        <v>21424</v>
      </c>
      <c r="X456" s="96" t="s">
        <v>219</v>
      </c>
      <c r="Y456" s="95" t="s">
        <v>21425</v>
      </c>
    </row>
    <row r="457" spans="1:25" s="87" customFormat="1" x14ac:dyDescent="0.3">
      <c r="A457" s="94" t="str">
        <f t="shared" si="8"/>
        <v>coliver</v>
      </c>
      <c r="B457" s="95" t="s">
        <v>21426</v>
      </c>
      <c r="C457" s="96" t="s">
        <v>21427</v>
      </c>
      <c r="D457" s="96" t="s">
        <v>21428</v>
      </c>
      <c r="E457" s="96" t="s">
        <v>5630</v>
      </c>
      <c r="F457" s="95" t="s">
        <v>20370</v>
      </c>
      <c r="G457" s="96" t="s">
        <v>20371</v>
      </c>
      <c r="H457" s="96" t="s">
        <v>19172</v>
      </c>
      <c r="I457" s="96" t="s">
        <v>19173</v>
      </c>
      <c r="J457" s="95" t="s">
        <v>19189</v>
      </c>
      <c r="K457" s="95" t="s">
        <v>19374</v>
      </c>
      <c r="L457" s="95" t="s">
        <v>19375</v>
      </c>
      <c r="M457" s="96" t="s">
        <v>19376</v>
      </c>
      <c r="N457" s="96" t="s">
        <v>575</v>
      </c>
      <c r="O457" s="97">
        <v>45095</v>
      </c>
      <c r="P457" s="97">
        <v>45095</v>
      </c>
      <c r="Q457" s="97">
        <v>45095</v>
      </c>
      <c r="R457" s="96">
        <v>834</v>
      </c>
      <c r="S457" s="96">
        <v>2</v>
      </c>
      <c r="T457" s="96" t="s">
        <v>19209</v>
      </c>
      <c r="U457" s="96" t="s">
        <v>21429</v>
      </c>
      <c r="V457" s="96"/>
      <c r="W457" s="96" t="s">
        <v>3207</v>
      </c>
      <c r="X457" s="96" t="s">
        <v>575</v>
      </c>
      <c r="Y457" s="95" t="s">
        <v>21430</v>
      </c>
    </row>
    <row r="458" spans="1:25" s="87" customFormat="1" x14ac:dyDescent="0.3">
      <c r="A458" s="94" t="str">
        <f t="shared" si="8"/>
        <v>COZAKIG</v>
      </c>
      <c r="B458" s="95" t="s">
        <v>21431</v>
      </c>
      <c r="C458" s="96" t="s">
        <v>21432</v>
      </c>
      <c r="D458" s="96" t="s">
        <v>9137</v>
      </c>
      <c r="E458" s="96" t="s">
        <v>5630</v>
      </c>
      <c r="F458" s="95" t="s">
        <v>19171</v>
      </c>
      <c r="G458" s="96" t="s">
        <v>19029</v>
      </c>
      <c r="H458" s="96" t="s">
        <v>19172</v>
      </c>
      <c r="I458" s="96" t="s">
        <v>19173</v>
      </c>
      <c r="J458" s="95" t="s">
        <v>19174</v>
      </c>
      <c r="K458" s="95" t="s">
        <v>19207</v>
      </c>
      <c r="L458" s="95" t="s">
        <v>19208</v>
      </c>
      <c r="M458" s="96" t="s">
        <v>10249</v>
      </c>
      <c r="N458" s="96" t="s">
        <v>219</v>
      </c>
      <c r="O458" s="97">
        <v>28997</v>
      </c>
      <c r="P458" s="97">
        <v>28997</v>
      </c>
      <c r="Q458" s="97">
        <v>28997</v>
      </c>
      <c r="R458" s="96">
        <v>16932</v>
      </c>
      <c r="S458" s="96">
        <v>46</v>
      </c>
      <c r="T458" s="96" t="s">
        <v>19261</v>
      </c>
      <c r="U458" s="96" t="s">
        <v>9139</v>
      </c>
      <c r="V458" s="96"/>
      <c r="W458" s="96" t="s">
        <v>9140</v>
      </c>
      <c r="X458" s="96" t="s">
        <v>219</v>
      </c>
      <c r="Y458" s="95" t="s">
        <v>9141</v>
      </c>
    </row>
    <row r="459" spans="1:25" s="87" customFormat="1" x14ac:dyDescent="0.3">
      <c r="A459" s="94" t="str">
        <f t="shared" si="8"/>
        <v>cpadget</v>
      </c>
      <c r="B459" s="95" t="s">
        <v>21433</v>
      </c>
      <c r="C459" s="96" t="s">
        <v>21434</v>
      </c>
      <c r="D459" s="96" t="s">
        <v>21435</v>
      </c>
      <c r="E459" s="96" t="s">
        <v>5630</v>
      </c>
      <c r="F459" s="95" t="s">
        <v>19386</v>
      </c>
      <c r="G459" s="96" t="s">
        <v>19387</v>
      </c>
      <c r="H459" s="96" t="s">
        <v>19172</v>
      </c>
      <c r="I459" s="96" t="s">
        <v>19173</v>
      </c>
      <c r="J459" s="95" t="s">
        <v>19189</v>
      </c>
      <c r="K459" s="95" t="s">
        <v>19374</v>
      </c>
      <c r="L459" s="95" t="s">
        <v>19375</v>
      </c>
      <c r="M459" s="96" t="s">
        <v>19376</v>
      </c>
      <c r="N459" s="96" t="s">
        <v>575</v>
      </c>
      <c r="O459" s="97">
        <v>45690</v>
      </c>
      <c r="P459" s="97">
        <v>45690</v>
      </c>
      <c r="Q459" s="97">
        <v>45690</v>
      </c>
      <c r="R459" s="96">
        <v>239</v>
      </c>
      <c r="S459" s="96">
        <v>0</v>
      </c>
      <c r="T459" s="96" t="s">
        <v>19176</v>
      </c>
      <c r="U459" s="96" t="s">
        <v>21436</v>
      </c>
      <c r="V459" s="96"/>
      <c r="W459" s="96" t="s">
        <v>21437</v>
      </c>
      <c r="X459" s="96" t="s">
        <v>575</v>
      </c>
      <c r="Y459" s="95" t="s">
        <v>7599</v>
      </c>
    </row>
    <row r="460" spans="1:25" s="87" customFormat="1" x14ac:dyDescent="0.3">
      <c r="A460" s="94" t="str">
        <f t="shared" si="8"/>
        <v>cpeeple</v>
      </c>
      <c r="B460" s="95" t="s">
        <v>21438</v>
      </c>
      <c r="C460" s="96" t="s">
        <v>21439</v>
      </c>
      <c r="D460" s="96" t="s">
        <v>21440</v>
      </c>
      <c r="E460" s="96" t="s">
        <v>5630</v>
      </c>
      <c r="F460" s="95" t="s">
        <v>19215</v>
      </c>
      <c r="G460" s="96" t="s">
        <v>19033</v>
      </c>
      <c r="H460" s="96" t="s">
        <v>19172</v>
      </c>
      <c r="I460" s="96" t="s">
        <v>19173</v>
      </c>
      <c r="J460" s="95" t="s">
        <v>19174</v>
      </c>
      <c r="K460" s="95" t="s">
        <v>19802</v>
      </c>
      <c r="L460" s="95" t="s">
        <v>19803</v>
      </c>
      <c r="M460" s="96" t="s">
        <v>19804</v>
      </c>
      <c r="N460" s="96" t="s">
        <v>549</v>
      </c>
      <c r="O460" s="97">
        <v>44378</v>
      </c>
      <c r="P460" s="97">
        <v>44378</v>
      </c>
      <c r="Q460" s="97">
        <v>44378</v>
      </c>
      <c r="R460" s="96">
        <v>1551</v>
      </c>
      <c r="S460" s="96">
        <v>4</v>
      </c>
      <c r="T460" s="96" t="s">
        <v>19228</v>
      </c>
      <c r="U460" s="96" t="s">
        <v>21441</v>
      </c>
      <c r="V460" s="96"/>
      <c r="W460" s="96" t="s">
        <v>548</v>
      </c>
      <c r="X460" s="96" t="s">
        <v>549</v>
      </c>
      <c r="Y460" s="95" t="s">
        <v>15822</v>
      </c>
    </row>
    <row r="461" spans="1:25" s="87" customFormat="1" x14ac:dyDescent="0.3">
      <c r="A461" s="94" t="str">
        <f t="shared" si="8"/>
        <v>cperrin</v>
      </c>
      <c r="B461" s="95" t="s">
        <v>21442</v>
      </c>
      <c r="C461" s="96" t="s">
        <v>21443</v>
      </c>
      <c r="D461" s="96" t="s">
        <v>21444</v>
      </c>
      <c r="E461" s="96" t="s">
        <v>19170</v>
      </c>
      <c r="F461" s="95" t="s">
        <v>19181</v>
      </c>
      <c r="G461" s="96" t="s">
        <v>19030</v>
      </c>
      <c r="H461" s="96" t="s">
        <v>19172</v>
      </c>
      <c r="I461" s="96" t="s">
        <v>19173</v>
      </c>
      <c r="J461" s="95" t="s">
        <v>19189</v>
      </c>
      <c r="K461" s="95" t="s">
        <v>19345</v>
      </c>
      <c r="L461" s="95" t="s">
        <v>19551</v>
      </c>
      <c r="M461" s="96" t="s">
        <v>19552</v>
      </c>
      <c r="N461" s="96" t="s">
        <v>318</v>
      </c>
      <c r="O461" s="97">
        <v>44994</v>
      </c>
      <c r="P461" s="97">
        <v>44994</v>
      </c>
      <c r="Q461" s="97">
        <v>44994</v>
      </c>
      <c r="R461" s="96">
        <v>935</v>
      </c>
      <c r="S461" s="96">
        <v>2</v>
      </c>
      <c r="T461" s="96" t="s">
        <v>19209</v>
      </c>
      <c r="U461" s="96" t="s">
        <v>21445</v>
      </c>
      <c r="V461" s="96"/>
      <c r="W461" s="96" t="s">
        <v>21446</v>
      </c>
      <c r="X461" s="96" t="s">
        <v>318</v>
      </c>
      <c r="Y461" s="95" t="s">
        <v>21447</v>
      </c>
    </row>
    <row r="462" spans="1:25" s="87" customFormat="1" x14ac:dyDescent="0.3">
      <c r="A462" s="94" t="str">
        <f t="shared" si="8"/>
        <v>cplumme</v>
      </c>
      <c r="B462" s="95" t="s">
        <v>21448</v>
      </c>
      <c r="C462" s="96" t="s">
        <v>21449</v>
      </c>
      <c r="D462" s="96" t="s">
        <v>21450</v>
      </c>
      <c r="E462" s="96" t="s">
        <v>5630</v>
      </c>
      <c r="F462" s="95" t="s">
        <v>19226</v>
      </c>
      <c r="G462" s="96" t="s">
        <v>19031</v>
      </c>
      <c r="H462" s="96" t="s">
        <v>19227</v>
      </c>
      <c r="I462" s="96" t="s">
        <v>19173</v>
      </c>
      <c r="J462" s="95" t="s">
        <v>19174</v>
      </c>
      <c r="K462" s="95" t="s">
        <v>19401</v>
      </c>
      <c r="L462" s="95" t="s">
        <v>20201</v>
      </c>
      <c r="M462" s="96" t="s">
        <v>17220</v>
      </c>
      <c r="N462" s="96" t="s">
        <v>297</v>
      </c>
      <c r="O462" s="97">
        <v>42422</v>
      </c>
      <c r="P462" s="97">
        <v>43753</v>
      </c>
      <c r="Q462" s="97">
        <v>43753</v>
      </c>
      <c r="R462" s="96">
        <v>2176</v>
      </c>
      <c r="S462" s="96">
        <v>5</v>
      </c>
      <c r="T462" s="96" t="s">
        <v>19228</v>
      </c>
      <c r="U462" s="96" t="s">
        <v>21451</v>
      </c>
      <c r="V462" s="96"/>
      <c r="W462" s="96" t="s">
        <v>13554</v>
      </c>
      <c r="X462" s="96" t="s">
        <v>287</v>
      </c>
      <c r="Y462" s="95" t="s">
        <v>13286</v>
      </c>
    </row>
    <row r="463" spans="1:25" s="87" customFormat="1" x14ac:dyDescent="0.3">
      <c r="A463" s="94" t="str">
        <f t="shared" si="8"/>
        <v>CPOPP1</v>
      </c>
      <c r="B463" s="95" t="s">
        <v>21452</v>
      </c>
      <c r="C463" s="96" t="s">
        <v>21453</v>
      </c>
      <c r="D463" s="96" t="s">
        <v>7694</v>
      </c>
      <c r="E463" s="96" t="s">
        <v>5630</v>
      </c>
      <c r="F463" s="95" t="s">
        <v>19285</v>
      </c>
      <c r="G463" s="96" t="s">
        <v>19028</v>
      </c>
      <c r="H463" s="96" t="s">
        <v>19172</v>
      </c>
      <c r="I463" s="96" t="s">
        <v>19173</v>
      </c>
      <c r="J463" s="95" t="s">
        <v>19189</v>
      </c>
      <c r="K463" s="95" t="s">
        <v>19333</v>
      </c>
      <c r="L463" s="95" t="s">
        <v>19334</v>
      </c>
      <c r="M463" s="96" t="s">
        <v>9382</v>
      </c>
      <c r="N463" s="96" t="s">
        <v>366</v>
      </c>
      <c r="O463" s="97">
        <v>35714</v>
      </c>
      <c r="P463" s="97">
        <v>35714</v>
      </c>
      <c r="Q463" s="97">
        <v>35714</v>
      </c>
      <c r="R463" s="96">
        <v>10215</v>
      </c>
      <c r="S463" s="96">
        <v>27</v>
      </c>
      <c r="T463" s="96" t="s">
        <v>19261</v>
      </c>
      <c r="U463" s="96" t="s">
        <v>21454</v>
      </c>
      <c r="V463" s="96"/>
      <c r="W463" s="96" t="s">
        <v>21455</v>
      </c>
      <c r="X463" s="96" t="s">
        <v>260</v>
      </c>
      <c r="Y463" s="95" t="s">
        <v>12049</v>
      </c>
    </row>
    <row r="464" spans="1:25" s="87" customFormat="1" x14ac:dyDescent="0.3">
      <c r="A464" s="94" t="str">
        <f t="shared" si="8"/>
        <v>cpoppe</v>
      </c>
      <c r="B464" s="95" t="s">
        <v>21456</v>
      </c>
      <c r="C464" s="96" t="s">
        <v>21457</v>
      </c>
      <c r="D464" s="96" t="s">
        <v>21458</v>
      </c>
      <c r="E464" s="96" t="s">
        <v>19170</v>
      </c>
      <c r="F464" s="95" t="s">
        <v>19181</v>
      </c>
      <c r="G464" s="96" t="s">
        <v>19030</v>
      </c>
      <c r="H464" s="96" t="s">
        <v>19172</v>
      </c>
      <c r="I464" s="96" t="s">
        <v>19173</v>
      </c>
      <c r="J464" s="95" t="s">
        <v>19189</v>
      </c>
      <c r="K464" s="95" t="s">
        <v>19273</v>
      </c>
      <c r="L464" s="95" t="s">
        <v>19274</v>
      </c>
      <c r="M464" s="96" t="s">
        <v>7733</v>
      </c>
      <c r="N464" s="96" t="s">
        <v>328</v>
      </c>
      <c r="O464" s="97">
        <v>42317</v>
      </c>
      <c r="P464" s="97">
        <v>45046</v>
      </c>
      <c r="Q464" s="97">
        <v>45046</v>
      </c>
      <c r="R464" s="96">
        <v>883</v>
      </c>
      <c r="S464" s="96">
        <v>2</v>
      </c>
      <c r="T464" s="96" t="s">
        <v>19209</v>
      </c>
      <c r="U464" s="96" t="s">
        <v>21459</v>
      </c>
      <c r="V464" s="96" t="s">
        <v>21460</v>
      </c>
      <c r="W464" s="96" t="s">
        <v>21461</v>
      </c>
      <c r="X464" s="96" t="s">
        <v>328</v>
      </c>
      <c r="Y464" s="95" t="s">
        <v>21462</v>
      </c>
    </row>
    <row r="465" spans="1:25" s="87" customFormat="1" x14ac:dyDescent="0.3">
      <c r="A465" s="94" t="str">
        <f t="shared" si="8"/>
        <v>cpruit</v>
      </c>
      <c r="B465" s="95" t="s">
        <v>21463</v>
      </c>
      <c r="C465" s="96" t="s">
        <v>21464</v>
      </c>
      <c r="D465" s="96" t="s">
        <v>21465</v>
      </c>
      <c r="E465" s="96" t="s">
        <v>19170</v>
      </c>
      <c r="F465" s="95" t="s">
        <v>19215</v>
      </c>
      <c r="G465" s="96" t="s">
        <v>19033</v>
      </c>
      <c r="H465" s="96" t="s">
        <v>19172</v>
      </c>
      <c r="I465" s="96" t="s">
        <v>19173</v>
      </c>
      <c r="J465" s="95" t="s">
        <v>19174</v>
      </c>
      <c r="K465" s="95" t="s">
        <v>19360</v>
      </c>
      <c r="L465" s="95" t="s">
        <v>19361</v>
      </c>
      <c r="M465" s="96" t="s">
        <v>19362</v>
      </c>
      <c r="N465" s="96" t="s">
        <v>1463</v>
      </c>
      <c r="O465" s="97">
        <v>43488</v>
      </c>
      <c r="P465" s="97">
        <v>43488</v>
      </c>
      <c r="Q465" s="97">
        <v>43488</v>
      </c>
      <c r="R465" s="96">
        <v>2441</v>
      </c>
      <c r="S465" s="96">
        <v>6</v>
      </c>
      <c r="T465" s="96" t="s">
        <v>19247</v>
      </c>
      <c r="U465" s="96" t="s">
        <v>21466</v>
      </c>
      <c r="V465" s="96"/>
      <c r="W465" s="96" t="s">
        <v>21467</v>
      </c>
      <c r="X465" s="96" t="s">
        <v>1472</v>
      </c>
      <c r="Y465" s="95" t="s">
        <v>21468</v>
      </c>
    </row>
    <row r="466" spans="1:25" s="87" customFormat="1" x14ac:dyDescent="0.3">
      <c r="A466" s="94" t="str">
        <f t="shared" si="8"/>
        <v>CRADKOW</v>
      </c>
      <c r="B466" s="95" t="s">
        <v>21469</v>
      </c>
      <c r="C466" s="96" t="s">
        <v>21470</v>
      </c>
      <c r="D466" s="96" t="s">
        <v>21471</v>
      </c>
      <c r="E466" s="96" t="s">
        <v>19715</v>
      </c>
      <c r="F466" s="95" t="s">
        <v>19480</v>
      </c>
      <c r="G466" s="96" t="s">
        <v>19040</v>
      </c>
      <c r="H466" s="96" t="s">
        <v>19172</v>
      </c>
      <c r="I466" s="96" t="s">
        <v>19173</v>
      </c>
      <c r="J466" s="95" t="s">
        <v>19189</v>
      </c>
      <c r="K466" s="95" t="s">
        <v>19190</v>
      </c>
      <c r="L466" s="95" t="s">
        <v>19191</v>
      </c>
      <c r="M466" s="96" t="s">
        <v>19192</v>
      </c>
      <c r="N466" s="96" t="s">
        <v>297</v>
      </c>
      <c r="O466" s="97">
        <v>32359</v>
      </c>
      <c r="P466" s="97">
        <v>32359</v>
      </c>
      <c r="Q466" s="97">
        <v>32359</v>
      </c>
      <c r="R466" s="96">
        <v>13570</v>
      </c>
      <c r="S466" s="96">
        <v>37</v>
      </c>
      <c r="T466" s="96" t="s">
        <v>19261</v>
      </c>
      <c r="U466" s="96" t="s">
        <v>21472</v>
      </c>
      <c r="V466" s="96"/>
      <c r="W466" s="96" t="s">
        <v>21473</v>
      </c>
      <c r="X466" s="96" t="s">
        <v>297</v>
      </c>
      <c r="Y466" s="95" t="s">
        <v>21474</v>
      </c>
    </row>
    <row r="467" spans="1:25" s="87" customFormat="1" x14ac:dyDescent="0.3">
      <c r="A467" s="94" t="str">
        <f t="shared" si="8"/>
        <v>credwin</v>
      </c>
      <c r="B467" s="95" t="s">
        <v>21475</v>
      </c>
      <c r="C467" s="96" t="s">
        <v>21476</v>
      </c>
      <c r="D467" s="96" t="s">
        <v>21477</v>
      </c>
      <c r="E467" s="96" t="s">
        <v>19170</v>
      </c>
      <c r="F467" s="95" t="s">
        <v>19171</v>
      </c>
      <c r="G467" s="96" t="s">
        <v>19029</v>
      </c>
      <c r="H467" s="96" t="s">
        <v>19172</v>
      </c>
      <c r="I467" s="96" t="s">
        <v>19173</v>
      </c>
      <c r="J467" s="95" t="s">
        <v>19189</v>
      </c>
      <c r="K467" s="95" t="s">
        <v>19333</v>
      </c>
      <c r="L467" s="95" t="s">
        <v>21478</v>
      </c>
      <c r="M467" s="96" t="s">
        <v>9382</v>
      </c>
      <c r="N467" s="96" t="s">
        <v>366</v>
      </c>
      <c r="O467" s="97">
        <v>45627</v>
      </c>
      <c r="P467" s="97">
        <v>45627</v>
      </c>
      <c r="Q467" s="97">
        <v>45627</v>
      </c>
      <c r="R467" s="96">
        <v>302</v>
      </c>
      <c r="S467" s="96">
        <v>0</v>
      </c>
      <c r="T467" s="96" t="s">
        <v>19176</v>
      </c>
      <c r="U467" s="96" t="s">
        <v>21479</v>
      </c>
      <c r="V467" s="96"/>
      <c r="W467" s="96" t="s">
        <v>21480</v>
      </c>
      <c r="X467" s="96" t="s">
        <v>366</v>
      </c>
      <c r="Y467" s="95" t="s">
        <v>21481</v>
      </c>
    </row>
    <row r="468" spans="1:25" s="87" customFormat="1" x14ac:dyDescent="0.3">
      <c r="A468" s="94" t="str">
        <f t="shared" si="8"/>
        <v>CREYE37</v>
      </c>
      <c r="B468" s="95" t="s">
        <v>21482</v>
      </c>
      <c r="C468" s="96" t="s">
        <v>21483</v>
      </c>
      <c r="D468" s="96" t="s">
        <v>21484</v>
      </c>
      <c r="E468" s="96" t="s">
        <v>5630</v>
      </c>
      <c r="F468" s="95" t="s">
        <v>19285</v>
      </c>
      <c r="G468" s="96" t="s">
        <v>19028</v>
      </c>
      <c r="H468" s="96" t="s">
        <v>19172</v>
      </c>
      <c r="I468" s="96" t="s">
        <v>19173</v>
      </c>
      <c r="J468" s="95" t="s">
        <v>19174</v>
      </c>
      <c r="K468" s="95" t="s">
        <v>19207</v>
      </c>
      <c r="L468" s="95" t="s">
        <v>19208</v>
      </c>
      <c r="M468" s="96" t="s">
        <v>10249</v>
      </c>
      <c r="N468" s="96" t="s">
        <v>219</v>
      </c>
      <c r="O468" s="97">
        <v>38572</v>
      </c>
      <c r="P468" s="97">
        <v>38572</v>
      </c>
      <c r="Q468" s="97">
        <v>38572</v>
      </c>
      <c r="R468" s="96">
        <v>7357</v>
      </c>
      <c r="S468" s="96">
        <v>20</v>
      </c>
      <c r="T468" s="96" t="s">
        <v>19261</v>
      </c>
      <c r="U468" s="96" t="s">
        <v>21485</v>
      </c>
      <c r="V468" s="96"/>
      <c r="W468" s="96" t="s">
        <v>21486</v>
      </c>
      <c r="X468" s="96" t="s">
        <v>219</v>
      </c>
      <c r="Y468" s="95" t="s">
        <v>21487</v>
      </c>
    </row>
    <row r="469" spans="1:25" s="87" customFormat="1" x14ac:dyDescent="0.3">
      <c r="A469" s="94" t="str">
        <f t="shared" si="8"/>
        <v>crixey</v>
      </c>
      <c r="B469" s="95" t="s">
        <v>21488</v>
      </c>
      <c r="C469" s="96" t="s">
        <v>21489</v>
      </c>
      <c r="D469" s="95" t="s">
        <v>21490</v>
      </c>
      <c r="E469" s="96"/>
      <c r="F469" s="96"/>
      <c r="G469" s="96"/>
      <c r="H469" s="96"/>
      <c r="I469" s="96"/>
      <c r="J469" s="96"/>
      <c r="K469" s="96" t="s">
        <v>19273</v>
      </c>
      <c r="L469" s="96"/>
      <c r="M469" s="96"/>
      <c r="N469" s="96"/>
      <c r="O469" s="97">
        <v>45956</v>
      </c>
      <c r="P469" s="96">
        <v>45956</v>
      </c>
      <c r="Q469" s="97">
        <v>45956</v>
      </c>
      <c r="R469" s="96"/>
      <c r="S469" s="96"/>
      <c r="T469" s="96"/>
      <c r="U469" s="95" t="s">
        <v>21491</v>
      </c>
      <c r="V469" s="96"/>
      <c r="W469" s="96" t="s">
        <v>9607</v>
      </c>
      <c r="X469" s="96" t="s">
        <v>328</v>
      </c>
      <c r="Y469" s="95" t="s">
        <v>9608</v>
      </c>
    </row>
    <row r="470" spans="1:25" s="87" customFormat="1" x14ac:dyDescent="0.3">
      <c r="A470" s="94" t="str">
        <f t="shared" si="8"/>
        <v>crobbi2</v>
      </c>
      <c r="B470" s="95" t="s">
        <v>21492</v>
      </c>
      <c r="C470" s="96" t="s">
        <v>21493</v>
      </c>
      <c r="D470" s="96" t="s">
        <v>21494</v>
      </c>
      <c r="E470" s="96" t="s">
        <v>5630</v>
      </c>
      <c r="F470" s="95" t="s">
        <v>19285</v>
      </c>
      <c r="G470" s="96" t="s">
        <v>19028</v>
      </c>
      <c r="H470" s="96" t="s">
        <v>19172</v>
      </c>
      <c r="I470" s="96" t="s">
        <v>19173</v>
      </c>
      <c r="J470" s="95" t="s">
        <v>19174</v>
      </c>
      <c r="K470" s="95" t="s">
        <v>19522</v>
      </c>
      <c r="L470" s="95" t="s">
        <v>19523</v>
      </c>
      <c r="M470" s="96" t="s">
        <v>7156</v>
      </c>
      <c r="N470" s="96" t="s">
        <v>773</v>
      </c>
      <c r="O470" s="97">
        <v>43115</v>
      </c>
      <c r="P470" s="97">
        <v>43115</v>
      </c>
      <c r="Q470" s="97">
        <v>43115</v>
      </c>
      <c r="R470" s="96">
        <v>2814</v>
      </c>
      <c r="S470" s="96">
        <v>7</v>
      </c>
      <c r="T470" s="96" t="s">
        <v>19247</v>
      </c>
      <c r="U470" s="96" t="s">
        <v>21495</v>
      </c>
      <c r="V470" s="96"/>
      <c r="W470" s="96" t="s">
        <v>21496</v>
      </c>
      <c r="X470" s="96" t="s">
        <v>1502</v>
      </c>
      <c r="Y470" s="95" t="s">
        <v>21497</v>
      </c>
    </row>
    <row r="471" spans="1:25" s="87" customFormat="1" x14ac:dyDescent="0.3">
      <c r="A471" s="94" t="str">
        <f t="shared" si="8"/>
        <v>CROBE43</v>
      </c>
      <c r="B471" s="95" t="s">
        <v>21498</v>
      </c>
      <c r="C471" s="96" t="s">
        <v>21499</v>
      </c>
      <c r="D471" s="96" t="s">
        <v>15232</v>
      </c>
      <c r="E471" s="96" t="s">
        <v>5630</v>
      </c>
      <c r="F471" s="95" t="s">
        <v>19171</v>
      </c>
      <c r="G471" s="96" t="s">
        <v>19029</v>
      </c>
      <c r="H471" s="96" t="s">
        <v>19172</v>
      </c>
      <c r="I471" s="96" t="s">
        <v>19173</v>
      </c>
      <c r="J471" s="95" t="s">
        <v>19189</v>
      </c>
      <c r="K471" s="95" t="s">
        <v>19415</v>
      </c>
      <c r="L471" s="95" t="s">
        <v>6684</v>
      </c>
      <c r="M471" s="96" t="s">
        <v>19416</v>
      </c>
      <c r="N471" s="96" t="s">
        <v>318</v>
      </c>
      <c r="O471" s="97">
        <v>34317</v>
      </c>
      <c r="P471" s="97">
        <v>34317</v>
      </c>
      <c r="Q471" s="97">
        <v>34317</v>
      </c>
      <c r="R471" s="96">
        <v>11612</v>
      </c>
      <c r="S471" s="96">
        <v>31</v>
      </c>
      <c r="T471" s="96" t="s">
        <v>19261</v>
      </c>
      <c r="U471" s="96" t="s">
        <v>21500</v>
      </c>
      <c r="V471" s="96"/>
      <c r="W471" s="96" t="s">
        <v>21501</v>
      </c>
      <c r="X471" s="96" t="s">
        <v>318</v>
      </c>
      <c r="Y471" s="95" t="s">
        <v>15236</v>
      </c>
    </row>
    <row r="472" spans="1:25" s="87" customFormat="1" x14ac:dyDescent="0.3">
      <c r="A472" s="94" t="str">
        <f t="shared" si="8"/>
        <v>crobert</v>
      </c>
      <c r="B472" s="95" t="s">
        <v>21502</v>
      </c>
      <c r="C472" s="96" t="s">
        <v>21503</v>
      </c>
      <c r="D472" s="95" t="s">
        <v>21504</v>
      </c>
      <c r="E472" s="96" t="s">
        <v>5630</v>
      </c>
      <c r="F472" s="96"/>
      <c r="G472" s="96"/>
      <c r="H472" s="96"/>
      <c r="I472" s="96"/>
      <c r="J472" s="96"/>
      <c r="K472" s="96"/>
      <c r="L472" s="96"/>
      <c r="M472" s="96"/>
      <c r="N472" s="96"/>
      <c r="O472" s="97">
        <v>45935</v>
      </c>
      <c r="P472" s="96"/>
      <c r="Q472" s="97">
        <v>45935</v>
      </c>
      <c r="R472" s="96"/>
      <c r="S472" s="96"/>
      <c r="T472" s="96"/>
      <c r="U472" s="95" t="s">
        <v>8108</v>
      </c>
      <c r="V472" s="96"/>
      <c r="W472" s="96" t="s">
        <v>460</v>
      </c>
      <c r="X472" s="96" t="s">
        <v>287</v>
      </c>
      <c r="Y472" s="95" t="s">
        <v>8109</v>
      </c>
    </row>
    <row r="473" spans="1:25" s="87" customFormat="1" x14ac:dyDescent="0.3">
      <c r="A473" s="94" t="str">
        <f t="shared" si="8"/>
        <v>crodr10</v>
      </c>
      <c r="B473" s="95" t="s">
        <v>21505</v>
      </c>
      <c r="C473" s="96" t="s">
        <v>21506</v>
      </c>
      <c r="D473" s="96" t="s">
        <v>21507</v>
      </c>
      <c r="E473" s="96" t="s">
        <v>19170</v>
      </c>
      <c r="F473" s="95" t="s">
        <v>19181</v>
      </c>
      <c r="G473" s="96" t="s">
        <v>19030</v>
      </c>
      <c r="H473" s="96" t="s">
        <v>19172</v>
      </c>
      <c r="I473" s="96" t="s">
        <v>19173</v>
      </c>
      <c r="J473" s="95" t="s">
        <v>19174</v>
      </c>
      <c r="K473" s="95" t="s">
        <v>19216</v>
      </c>
      <c r="L473" s="95" t="s">
        <v>19237</v>
      </c>
      <c r="M473" s="96" t="s">
        <v>19238</v>
      </c>
      <c r="N473" s="96" t="s">
        <v>250</v>
      </c>
      <c r="O473" s="97">
        <v>44239</v>
      </c>
      <c r="P473" s="97">
        <v>44607</v>
      </c>
      <c r="Q473" s="97">
        <v>44239</v>
      </c>
      <c r="R473" s="96">
        <v>1690</v>
      </c>
      <c r="S473" s="96">
        <v>4</v>
      </c>
      <c r="T473" s="96" t="s">
        <v>19228</v>
      </c>
      <c r="U473" s="96" t="s">
        <v>21508</v>
      </c>
      <c r="V473" s="96"/>
      <c r="W473" s="96" t="s">
        <v>1542</v>
      </c>
      <c r="X473" s="96" t="s">
        <v>250</v>
      </c>
      <c r="Y473" s="95" t="s">
        <v>4592</v>
      </c>
    </row>
    <row r="474" spans="1:25" s="87" customFormat="1" x14ac:dyDescent="0.3">
      <c r="A474" s="94" t="str">
        <f t="shared" si="8"/>
        <v>CRODR18</v>
      </c>
      <c r="B474" s="95" t="s">
        <v>21509</v>
      </c>
      <c r="C474" s="96" t="s">
        <v>21510</v>
      </c>
      <c r="D474" s="96" t="s">
        <v>5739</v>
      </c>
      <c r="E474" s="96" t="s">
        <v>5630</v>
      </c>
      <c r="F474" s="95" t="s">
        <v>19285</v>
      </c>
      <c r="G474" s="96" t="s">
        <v>19028</v>
      </c>
      <c r="H474" s="96" t="s">
        <v>19172</v>
      </c>
      <c r="I474" s="96" t="s">
        <v>19173</v>
      </c>
      <c r="J474" s="95" t="s">
        <v>19174</v>
      </c>
      <c r="K474" s="95" t="s">
        <v>19175</v>
      </c>
      <c r="L474" s="95" t="s">
        <v>16610</v>
      </c>
      <c r="M474" s="96" t="s">
        <v>9597</v>
      </c>
      <c r="N474" s="96" t="s">
        <v>219</v>
      </c>
      <c r="O474" s="97">
        <v>40689</v>
      </c>
      <c r="P474" s="97">
        <v>40689</v>
      </c>
      <c r="Q474" s="97">
        <v>40689</v>
      </c>
      <c r="R474" s="96">
        <v>5240</v>
      </c>
      <c r="S474" s="96">
        <v>14</v>
      </c>
      <c r="T474" s="96" t="s">
        <v>19247</v>
      </c>
      <c r="U474" s="96" t="s">
        <v>21511</v>
      </c>
      <c r="V474" s="96"/>
      <c r="W474" s="96" t="s">
        <v>7817</v>
      </c>
      <c r="X474" s="96" t="s">
        <v>219</v>
      </c>
      <c r="Y474" s="95" t="s">
        <v>7818</v>
      </c>
    </row>
    <row r="475" spans="1:25" s="87" customFormat="1" x14ac:dyDescent="0.3">
      <c r="A475" s="94" t="str">
        <f t="shared" si="8"/>
        <v>crogge</v>
      </c>
      <c r="B475" s="95" t="s">
        <v>21512</v>
      </c>
      <c r="C475" s="96" t="s">
        <v>21513</v>
      </c>
      <c r="D475" s="96" t="s">
        <v>21514</v>
      </c>
      <c r="E475" s="96" t="s">
        <v>19170</v>
      </c>
      <c r="F475" s="95" t="s">
        <v>19171</v>
      </c>
      <c r="G475" s="96" t="s">
        <v>19029</v>
      </c>
      <c r="H475" s="96" t="s">
        <v>19172</v>
      </c>
      <c r="I475" s="96" t="s">
        <v>19173</v>
      </c>
      <c r="J475" s="95" t="s">
        <v>19174</v>
      </c>
      <c r="K475" s="95" t="s">
        <v>19216</v>
      </c>
      <c r="L475" s="95" t="s">
        <v>19217</v>
      </c>
      <c r="M475" s="96" t="s">
        <v>19218</v>
      </c>
      <c r="N475" s="96" t="s">
        <v>453</v>
      </c>
      <c r="O475" s="97">
        <v>45837</v>
      </c>
      <c r="P475" s="97">
        <v>45837</v>
      </c>
      <c r="Q475" s="97">
        <v>45837</v>
      </c>
      <c r="R475" s="96">
        <v>92</v>
      </c>
      <c r="S475" s="96">
        <v>0</v>
      </c>
      <c r="T475" s="96" t="s">
        <v>19193</v>
      </c>
      <c r="U475" t="s">
        <v>21515</v>
      </c>
      <c r="V475"/>
      <c r="W475" t="s">
        <v>17445</v>
      </c>
      <c r="X475" t="s">
        <v>453</v>
      </c>
      <c r="Y475" s="42" t="s">
        <v>21516</v>
      </c>
    </row>
    <row r="476" spans="1:25" s="87" customFormat="1" x14ac:dyDescent="0.3">
      <c r="A476" s="94" t="str">
        <f t="shared" si="8"/>
        <v>crosa</v>
      </c>
      <c r="B476" s="95" t="s">
        <v>21517</v>
      </c>
      <c r="C476" s="96" t="s">
        <v>21518</v>
      </c>
      <c r="D476" s="96" t="s">
        <v>21519</v>
      </c>
      <c r="E476" s="96" t="s">
        <v>19170</v>
      </c>
      <c r="F476" s="95" t="s">
        <v>19236</v>
      </c>
      <c r="G476" s="96" t="s">
        <v>19032</v>
      </c>
      <c r="H476" s="96" t="s">
        <v>19227</v>
      </c>
      <c r="I476" s="96" t="s">
        <v>19173</v>
      </c>
      <c r="J476" s="95" t="s">
        <v>19189</v>
      </c>
      <c r="K476" s="95" t="s">
        <v>19471</v>
      </c>
      <c r="L476" s="95" t="s">
        <v>19923</v>
      </c>
      <c r="M476" s="96" t="s">
        <v>19924</v>
      </c>
      <c r="N476" s="96" t="s">
        <v>318</v>
      </c>
      <c r="O476" s="97">
        <v>44840</v>
      </c>
      <c r="P476" s="97">
        <v>44840</v>
      </c>
      <c r="Q476" s="97">
        <v>44840</v>
      </c>
      <c r="R476" s="96">
        <v>1089</v>
      </c>
      <c r="S476" s="96">
        <v>2</v>
      </c>
      <c r="T476" s="96" t="s">
        <v>19209</v>
      </c>
      <c r="U476" s="96" t="s">
        <v>21520</v>
      </c>
      <c r="V476" s="96"/>
      <c r="W476" s="96" t="s">
        <v>317</v>
      </c>
      <c r="X476" s="96" t="s">
        <v>318</v>
      </c>
      <c r="Y476" s="95" t="s">
        <v>21521</v>
      </c>
    </row>
    <row r="477" spans="1:25" s="87" customFormat="1" x14ac:dyDescent="0.3">
      <c r="A477" s="94" t="str">
        <f t="shared" si="8"/>
        <v>crosale</v>
      </c>
      <c r="B477" s="95" t="s">
        <v>21522</v>
      </c>
      <c r="C477" s="96" t="s">
        <v>21523</v>
      </c>
      <c r="D477" s="96" t="s">
        <v>21524</v>
      </c>
      <c r="E477" s="96" t="s">
        <v>5630</v>
      </c>
      <c r="F477" s="95" t="s">
        <v>19171</v>
      </c>
      <c r="G477" s="96" t="s">
        <v>19029</v>
      </c>
      <c r="H477" s="96" t="s">
        <v>19172</v>
      </c>
      <c r="I477" s="96" t="s">
        <v>19173</v>
      </c>
      <c r="J477" s="95" t="s">
        <v>19174</v>
      </c>
      <c r="K477" s="95" t="s">
        <v>19207</v>
      </c>
      <c r="L477" s="95" t="s">
        <v>19208</v>
      </c>
      <c r="M477" s="96" t="s">
        <v>10249</v>
      </c>
      <c r="N477" s="96" t="s">
        <v>219</v>
      </c>
      <c r="O477" s="97">
        <v>44553</v>
      </c>
      <c r="P477" s="97">
        <v>44553</v>
      </c>
      <c r="Q477" s="97">
        <v>44553</v>
      </c>
      <c r="R477" s="96">
        <v>1376</v>
      </c>
      <c r="S477" s="96">
        <v>3</v>
      </c>
      <c r="T477" s="96" t="s">
        <v>19228</v>
      </c>
      <c r="U477" s="96" t="s">
        <v>21525</v>
      </c>
      <c r="V477" s="96" t="s">
        <v>21526</v>
      </c>
      <c r="W477" s="96" t="s">
        <v>4819</v>
      </c>
      <c r="X477" s="96" t="s">
        <v>219</v>
      </c>
      <c r="Y477" s="95" t="s">
        <v>18504</v>
      </c>
    </row>
    <row r="478" spans="1:25" s="87" customFormat="1" x14ac:dyDescent="0.3">
      <c r="A478" s="94" t="str">
        <f t="shared" si="8"/>
        <v>cross</v>
      </c>
      <c r="B478" s="95" t="s">
        <v>21527</v>
      </c>
      <c r="C478" s="96" t="s">
        <v>21528</v>
      </c>
      <c r="D478" s="96" t="s">
        <v>21529</v>
      </c>
      <c r="E478" s="96" t="s">
        <v>19170</v>
      </c>
      <c r="F478" s="95" t="s">
        <v>19171</v>
      </c>
      <c r="G478" s="96" t="s">
        <v>19029</v>
      </c>
      <c r="H478" s="96" t="s">
        <v>19172</v>
      </c>
      <c r="I478" s="96" t="s">
        <v>19173</v>
      </c>
      <c r="J478" s="95" t="s">
        <v>19174</v>
      </c>
      <c r="K478" s="95" t="s">
        <v>19216</v>
      </c>
      <c r="L478" s="95" t="s">
        <v>19237</v>
      </c>
      <c r="M478" s="96" t="s">
        <v>19238</v>
      </c>
      <c r="N478" s="96" t="s">
        <v>250</v>
      </c>
      <c r="O478" s="97">
        <v>45620</v>
      </c>
      <c r="P478" s="97">
        <v>45620</v>
      </c>
      <c r="Q478" s="97">
        <v>45620</v>
      </c>
      <c r="R478" s="96">
        <v>309</v>
      </c>
      <c r="S478" s="96">
        <v>0</v>
      </c>
      <c r="T478" s="96" t="s">
        <v>19176</v>
      </c>
      <c r="U478" s="96" t="s">
        <v>21530</v>
      </c>
      <c r="V478" s="96"/>
      <c r="W478" s="96" t="s">
        <v>21531</v>
      </c>
      <c r="X478" s="96" t="s">
        <v>250</v>
      </c>
      <c r="Y478" s="95" t="s">
        <v>9549</v>
      </c>
    </row>
    <row r="479" spans="1:25" s="87" customFormat="1" x14ac:dyDescent="0.3">
      <c r="A479" s="94" t="str">
        <f t="shared" si="8"/>
        <v>cscalla</v>
      </c>
      <c r="B479" s="95" t="s">
        <v>21532</v>
      </c>
      <c r="C479" s="96" t="s">
        <v>21533</v>
      </c>
      <c r="D479" s="96" t="s">
        <v>21534</v>
      </c>
      <c r="E479" s="96" t="s">
        <v>5630</v>
      </c>
      <c r="F479" s="95" t="s">
        <v>19171</v>
      </c>
      <c r="G479" s="96" t="s">
        <v>19029</v>
      </c>
      <c r="H479" s="96" t="s">
        <v>19172</v>
      </c>
      <c r="I479" s="96" t="s">
        <v>19173</v>
      </c>
      <c r="J479" s="95" t="s">
        <v>19174</v>
      </c>
      <c r="K479" s="95" t="s">
        <v>19716</v>
      </c>
      <c r="L479" s="95" t="s">
        <v>21535</v>
      </c>
      <c r="M479" s="96" t="s">
        <v>17220</v>
      </c>
      <c r="N479" s="96" t="s">
        <v>297</v>
      </c>
      <c r="O479" s="97">
        <v>45886</v>
      </c>
      <c r="P479" s="97">
        <v>45886</v>
      </c>
      <c r="Q479" s="97">
        <v>45886</v>
      </c>
      <c r="R479" s="96">
        <v>43</v>
      </c>
      <c r="S479" s="96">
        <v>0</v>
      </c>
      <c r="T479" s="96" t="s">
        <v>19448</v>
      </c>
      <c r="U479" s="96" t="s">
        <v>21536</v>
      </c>
      <c r="V479" s="96"/>
      <c r="W479" s="96" t="s">
        <v>21537</v>
      </c>
      <c r="X479" s="96" t="s">
        <v>287</v>
      </c>
      <c r="Y479" s="95" t="s">
        <v>21538</v>
      </c>
    </row>
    <row r="480" spans="1:25" s="87" customFormat="1" x14ac:dyDescent="0.3">
      <c r="A480" s="94" t="str">
        <f t="shared" si="8"/>
        <v>cschaef</v>
      </c>
      <c r="B480" s="95" t="s">
        <v>21539</v>
      </c>
      <c r="C480" s="96" t="s">
        <v>21540</v>
      </c>
      <c r="D480" s="96" t="s">
        <v>21541</v>
      </c>
      <c r="E480" s="96" t="s">
        <v>5630</v>
      </c>
      <c r="F480" s="95" t="s">
        <v>19340</v>
      </c>
      <c r="G480" s="96" t="s">
        <v>19341</v>
      </c>
      <c r="H480" s="96" t="s">
        <v>19227</v>
      </c>
      <c r="I480" s="96" t="s">
        <v>19173</v>
      </c>
      <c r="J480" s="95" t="s">
        <v>19174</v>
      </c>
      <c r="K480" s="95" t="s">
        <v>19258</v>
      </c>
      <c r="L480" s="95" t="s">
        <v>19259</v>
      </c>
      <c r="M480" s="96" t="s">
        <v>19260</v>
      </c>
      <c r="N480" s="96" t="s">
        <v>279</v>
      </c>
      <c r="O480" s="97">
        <v>44747</v>
      </c>
      <c r="P480" s="97">
        <v>44747</v>
      </c>
      <c r="Q480" s="97">
        <v>44747</v>
      </c>
      <c r="R480" s="96">
        <v>1182</v>
      </c>
      <c r="S480" s="96">
        <v>3</v>
      </c>
      <c r="T480" s="96" t="s">
        <v>19228</v>
      </c>
      <c r="U480" s="96" t="s">
        <v>21542</v>
      </c>
      <c r="V480" s="96"/>
      <c r="W480" s="96" t="s">
        <v>10958</v>
      </c>
      <c r="X480" s="96" t="s">
        <v>279</v>
      </c>
      <c r="Y480" s="95" t="s">
        <v>5345</v>
      </c>
    </row>
    <row r="481" spans="1:25" s="87" customFormat="1" x14ac:dyDescent="0.3">
      <c r="A481" s="94" t="str">
        <f t="shared" si="8"/>
        <v>cscott</v>
      </c>
      <c r="B481" s="95" t="s">
        <v>21543</v>
      </c>
      <c r="C481" s="96" t="s">
        <v>21544</v>
      </c>
      <c r="D481" s="96" t="s">
        <v>21545</v>
      </c>
      <c r="E481" s="96" t="s">
        <v>5630</v>
      </c>
      <c r="F481" s="95" t="s">
        <v>19285</v>
      </c>
      <c r="G481" s="96" t="s">
        <v>19028</v>
      </c>
      <c r="H481" s="96" t="s">
        <v>19172</v>
      </c>
      <c r="I481" s="96" t="s">
        <v>19173</v>
      </c>
      <c r="J481" s="95" t="s">
        <v>19174</v>
      </c>
      <c r="K481" s="95" t="s">
        <v>19455</v>
      </c>
      <c r="L481" s="95" t="s">
        <v>19456</v>
      </c>
      <c r="M481" s="96" t="s">
        <v>19457</v>
      </c>
      <c r="N481" s="96" t="s">
        <v>2504</v>
      </c>
      <c r="O481" s="97">
        <v>41521</v>
      </c>
      <c r="P481" s="97">
        <v>41521</v>
      </c>
      <c r="Q481" s="97">
        <v>41521</v>
      </c>
      <c r="R481" s="96">
        <v>4408</v>
      </c>
      <c r="S481" s="96">
        <v>12</v>
      </c>
      <c r="T481" s="96" t="s">
        <v>19247</v>
      </c>
      <c r="U481" s="96" t="s">
        <v>21546</v>
      </c>
      <c r="V481" s="96" t="s">
        <v>21547</v>
      </c>
      <c r="W481" s="96" t="s">
        <v>19459</v>
      </c>
      <c r="X481" s="96" t="s">
        <v>2504</v>
      </c>
      <c r="Y481" s="95" t="s">
        <v>11821</v>
      </c>
    </row>
    <row r="482" spans="1:25" s="87" customFormat="1" x14ac:dyDescent="0.3">
      <c r="A482" s="94" t="str">
        <f t="shared" si="8"/>
        <v>csealy</v>
      </c>
      <c r="B482" s="95" t="s">
        <v>21548</v>
      </c>
      <c r="C482" s="96" t="s">
        <v>21549</v>
      </c>
      <c r="D482" s="96" t="s">
        <v>21550</v>
      </c>
      <c r="E482" s="96" t="s">
        <v>5630</v>
      </c>
      <c r="F482" s="95" t="s">
        <v>19215</v>
      </c>
      <c r="G482" s="96" t="s">
        <v>19033</v>
      </c>
      <c r="H482" s="96" t="s">
        <v>19172</v>
      </c>
      <c r="I482" s="96" t="s">
        <v>19173</v>
      </c>
      <c r="J482" s="95" t="s">
        <v>19174</v>
      </c>
      <c r="K482" s="95" t="s">
        <v>19401</v>
      </c>
      <c r="L482" s="95" t="s">
        <v>17382</v>
      </c>
      <c r="M482" s="96" t="s">
        <v>8645</v>
      </c>
      <c r="N482" s="96" t="s">
        <v>407</v>
      </c>
      <c r="O482" s="97">
        <v>45767</v>
      </c>
      <c r="P482" s="97">
        <v>45767</v>
      </c>
      <c r="Q482" s="97">
        <v>45767</v>
      </c>
      <c r="R482" s="96">
        <v>162</v>
      </c>
      <c r="S482" s="96">
        <v>0</v>
      </c>
      <c r="T482" s="96" t="s">
        <v>19193</v>
      </c>
      <c r="U482" s="96" t="s">
        <v>21551</v>
      </c>
      <c r="V482" s="96"/>
      <c r="W482" s="96" t="s">
        <v>21552</v>
      </c>
      <c r="X482" s="96" t="s">
        <v>477</v>
      </c>
      <c r="Y482" s="95" t="s">
        <v>18155</v>
      </c>
    </row>
    <row r="483" spans="1:25" s="87" customFormat="1" x14ac:dyDescent="0.3">
      <c r="A483" s="94" t="str">
        <f t="shared" si="8"/>
        <v>cshaw0</v>
      </c>
      <c r="B483" s="95" t="s">
        <v>21553</v>
      </c>
      <c r="C483" s="96" t="s">
        <v>21554</v>
      </c>
      <c r="D483" s="96" t="s">
        <v>21555</v>
      </c>
      <c r="E483" s="96" t="s">
        <v>19170</v>
      </c>
      <c r="F483" s="95" t="s">
        <v>19171</v>
      </c>
      <c r="G483" s="96" t="s">
        <v>19029</v>
      </c>
      <c r="H483" s="96" t="s">
        <v>19172</v>
      </c>
      <c r="I483" s="96" t="s">
        <v>19173</v>
      </c>
      <c r="J483" s="95" t="s">
        <v>19189</v>
      </c>
      <c r="K483" s="95" t="s">
        <v>19374</v>
      </c>
      <c r="L483" s="95" t="s">
        <v>19492</v>
      </c>
      <c r="M483" s="96" t="s">
        <v>19493</v>
      </c>
      <c r="N483" s="96" t="s">
        <v>268</v>
      </c>
      <c r="O483" s="97">
        <v>44588</v>
      </c>
      <c r="P483" s="97">
        <v>44588</v>
      </c>
      <c r="Q483" s="97">
        <v>44588</v>
      </c>
      <c r="R483" s="96">
        <v>1341</v>
      </c>
      <c r="S483" s="96">
        <v>3</v>
      </c>
      <c r="T483" s="96" t="s">
        <v>19228</v>
      </c>
      <c r="U483" s="96" t="s">
        <v>21556</v>
      </c>
      <c r="V483" s="96"/>
      <c r="W483" s="96" t="s">
        <v>3255</v>
      </c>
      <c r="X483" s="96" t="s">
        <v>268</v>
      </c>
      <c r="Y483" s="95" t="s">
        <v>21557</v>
      </c>
    </row>
    <row r="484" spans="1:25" s="87" customFormat="1" x14ac:dyDescent="0.3">
      <c r="A484" s="94" t="str">
        <f t="shared" si="8"/>
        <v>CSILVA5</v>
      </c>
      <c r="B484" s="95" t="s">
        <v>21558</v>
      </c>
      <c r="C484" s="96" t="s">
        <v>21559</v>
      </c>
      <c r="D484" s="96" t="s">
        <v>21560</v>
      </c>
      <c r="E484" s="96" t="s">
        <v>19715</v>
      </c>
      <c r="F484" s="95" t="s">
        <v>19285</v>
      </c>
      <c r="G484" s="96" t="s">
        <v>19028</v>
      </c>
      <c r="H484" s="96" t="s">
        <v>19172</v>
      </c>
      <c r="I484" s="96" t="s">
        <v>19173</v>
      </c>
      <c r="J484" s="95" t="s">
        <v>19174</v>
      </c>
      <c r="K484" s="95" t="s">
        <v>19716</v>
      </c>
      <c r="L484" s="95" t="s">
        <v>19717</v>
      </c>
      <c r="M484" s="96" t="s">
        <v>5847</v>
      </c>
      <c r="N484" s="96" t="s">
        <v>279</v>
      </c>
      <c r="O484" s="97">
        <v>32329</v>
      </c>
      <c r="P484" s="97">
        <v>32329</v>
      </c>
      <c r="Q484" s="97">
        <v>32329</v>
      </c>
      <c r="R484" s="96">
        <v>13600</v>
      </c>
      <c r="S484" s="96">
        <v>37</v>
      </c>
      <c r="T484" s="96" t="s">
        <v>19261</v>
      </c>
      <c r="U484" s="96" t="s">
        <v>21561</v>
      </c>
      <c r="V484" s="96"/>
      <c r="W484" s="96" t="s">
        <v>21562</v>
      </c>
      <c r="X484" s="96" t="s">
        <v>279</v>
      </c>
      <c r="Y484" s="95" t="s">
        <v>21563</v>
      </c>
    </row>
    <row r="485" spans="1:25" s="87" customFormat="1" x14ac:dyDescent="0.3">
      <c r="A485" s="94" t="str">
        <f t="shared" si="8"/>
        <v>CSKWARC</v>
      </c>
      <c r="B485" s="95" t="s">
        <v>21564</v>
      </c>
      <c r="C485" s="96" t="s">
        <v>21565</v>
      </c>
      <c r="D485" s="96" t="s">
        <v>13036</v>
      </c>
      <c r="E485" s="96" t="s">
        <v>5630</v>
      </c>
      <c r="F485" s="95" t="s">
        <v>19171</v>
      </c>
      <c r="G485" s="96" t="s">
        <v>19029</v>
      </c>
      <c r="H485" s="96" t="s">
        <v>19172</v>
      </c>
      <c r="I485" s="96" t="s">
        <v>19173</v>
      </c>
      <c r="J485" s="95" t="s">
        <v>19174</v>
      </c>
      <c r="K485" s="95" t="s">
        <v>19216</v>
      </c>
      <c r="L485" s="95" t="s">
        <v>19237</v>
      </c>
      <c r="M485" s="96" t="s">
        <v>19238</v>
      </c>
      <c r="N485" s="96" t="s">
        <v>250</v>
      </c>
      <c r="O485" s="97">
        <v>37000</v>
      </c>
      <c r="P485" s="97">
        <v>37000</v>
      </c>
      <c r="Q485" s="97">
        <v>37000</v>
      </c>
      <c r="R485" s="96">
        <v>8929</v>
      </c>
      <c r="S485" s="96">
        <v>24</v>
      </c>
      <c r="T485" s="96" t="s">
        <v>19261</v>
      </c>
      <c r="U485" s="96" t="s">
        <v>21566</v>
      </c>
      <c r="V485" s="96"/>
      <c r="W485" s="96" t="s">
        <v>2216</v>
      </c>
      <c r="X485" s="96" t="s">
        <v>250</v>
      </c>
      <c r="Y485" s="95" t="s">
        <v>13039</v>
      </c>
    </row>
    <row r="486" spans="1:25" s="87" customFormat="1" x14ac:dyDescent="0.3">
      <c r="A486" s="94" t="str">
        <f t="shared" si="8"/>
        <v>CSLAUG4</v>
      </c>
      <c r="B486" s="95" t="s">
        <v>21567</v>
      </c>
      <c r="C486" s="96" t="s">
        <v>21568</v>
      </c>
      <c r="D486" s="96" t="s">
        <v>12874</v>
      </c>
      <c r="E486" s="96" t="s">
        <v>5630</v>
      </c>
      <c r="F486" s="95" t="s">
        <v>19181</v>
      </c>
      <c r="G486" s="96" t="s">
        <v>19030</v>
      </c>
      <c r="H486" s="96" t="s">
        <v>19172</v>
      </c>
      <c r="I486" s="96" t="s">
        <v>19173</v>
      </c>
      <c r="J486" s="95" t="s">
        <v>19174</v>
      </c>
      <c r="K486" s="95" t="s">
        <v>19175</v>
      </c>
      <c r="L486" s="95" t="s">
        <v>19182</v>
      </c>
      <c r="M486" s="96" t="s">
        <v>9597</v>
      </c>
      <c r="N486" s="96" t="s">
        <v>219</v>
      </c>
      <c r="O486" s="97">
        <v>40400</v>
      </c>
      <c r="P486" s="97">
        <v>40400</v>
      </c>
      <c r="Q486" s="97">
        <v>40400</v>
      </c>
      <c r="R486" s="96">
        <v>5529</v>
      </c>
      <c r="S486" s="96">
        <v>15</v>
      </c>
      <c r="T486" s="96" t="s">
        <v>19247</v>
      </c>
      <c r="U486" s="96" t="s">
        <v>21569</v>
      </c>
      <c r="V486" s="96"/>
      <c r="W486" s="96" t="s">
        <v>3495</v>
      </c>
      <c r="X486" s="96" t="s">
        <v>219</v>
      </c>
      <c r="Y486" s="95" t="s">
        <v>12876</v>
      </c>
    </row>
    <row r="487" spans="1:25" s="87" customFormat="1" x14ac:dyDescent="0.3">
      <c r="A487" s="94" t="str">
        <f t="shared" si="8"/>
        <v>CSMEE00</v>
      </c>
      <c r="B487" s="95" t="s">
        <v>21570</v>
      </c>
      <c r="C487" s="96" t="s">
        <v>21571</v>
      </c>
      <c r="D487" s="96" t="s">
        <v>7044</v>
      </c>
      <c r="E487" s="96" t="s">
        <v>5630</v>
      </c>
      <c r="F487" s="95" t="s">
        <v>19171</v>
      </c>
      <c r="G487" s="96" t="s">
        <v>19029</v>
      </c>
      <c r="H487" s="96" t="s">
        <v>19172</v>
      </c>
      <c r="I487" s="96" t="s">
        <v>19173</v>
      </c>
      <c r="J487" s="95" t="s">
        <v>19174</v>
      </c>
      <c r="K487" s="95" t="s">
        <v>19309</v>
      </c>
      <c r="L487" s="95" t="s">
        <v>19513</v>
      </c>
      <c r="M487" s="96" t="s">
        <v>6528</v>
      </c>
      <c r="N487" s="96" t="s">
        <v>219</v>
      </c>
      <c r="O487" s="97">
        <v>38464</v>
      </c>
      <c r="P487" s="97">
        <v>38464</v>
      </c>
      <c r="Q487" s="97">
        <v>38464</v>
      </c>
      <c r="R487" s="96">
        <v>7465</v>
      </c>
      <c r="S487" s="96">
        <v>20</v>
      </c>
      <c r="T487" s="96" t="s">
        <v>19261</v>
      </c>
      <c r="U487" s="96" t="s">
        <v>21572</v>
      </c>
      <c r="V487" s="96"/>
      <c r="W487" s="96" t="s">
        <v>2092</v>
      </c>
      <c r="X487" s="96" t="s">
        <v>219</v>
      </c>
      <c r="Y487" s="95" t="s">
        <v>5537</v>
      </c>
    </row>
    <row r="488" spans="1:25" s="87" customFormat="1" x14ac:dyDescent="0.3">
      <c r="A488" s="94" t="str">
        <f t="shared" si="8"/>
        <v>CSMI118</v>
      </c>
      <c r="B488" s="95" t="s">
        <v>21573</v>
      </c>
      <c r="C488" s="96" t="s">
        <v>21574</v>
      </c>
      <c r="D488" s="96" t="s">
        <v>21575</v>
      </c>
      <c r="E488" s="96" t="s">
        <v>19715</v>
      </c>
      <c r="F488" s="95" t="s">
        <v>19171</v>
      </c>
      <c r="G488" s="96" t="s">
        <v>19029</v>
      </c>
      <c r="H488" s="96" t="s">
        <v>19172</v>
      </c>
      <c r="I488" s="96" t="s">
        <v>19173</v>
      </c>
      <c r="J488" s="95" t="s">
        <v>19174</v>
      </c>
      <c r="K488" s="95" t="s">
        <v>19401</v>
      </c>
      <c r="L488" s="95" t="s">
        <v>20201</v>
      </c>
      <c r="M488" s="96" t="s">
        <v>17220</v>
      </c>
      <c r="N488" s="96" t="s">
        <v>297</v>
      </c>
      <c r="O488" s="97">
        <v>37369</v>
      </c>
      <c r="P488" s="97">
        <v>37369</v>
      </c>
      <c r="Q488" s="97">
        <v>37369</v>
      </c>
      <c r="R488" s="96">
        <v>8560</v>
      </c>
      <c r="S488" s="96">
        <v>23</v>
      </c>
      <c r="T488" s="96" t="s">
        <v>19261</v>
      </c>
      <c r="U488" s="96" t="s">
        <v>21576</v>
      </c>
      <c r="V488" s="96"/>
      <c r="W488" s="96" t="s">
        <v>21577</v>
      </c>
      <c r="X488" s="96" t="s">
        <v>287</v>
      </c>
      <c r="Y488" s="95" t="s">
        <v>21578</v>
      </c>
    </row>
    <row r="489" spans="1:25" s="87" customFormat="1" x14ac:dyDescent="0.3">
      <c r="A489" s="94" t="str">
        <f t="shared" si="8"/>
        <v>cstanle</v>
      </c>
      <c r="B489" s="95" t="s">
        <v>21579</v>
      </c>
      <c r="C489" s="96" t="s">
        <v>21580</v>
      </c>
      <c r="D489" s="96" t="s">
        <v>21581</v>
      </c>
      <c r="E489" s="96" t="s">
        <v>19170</v>
      </c>
      <c r="F489" s="95" t="s">
        <v>19236</v>
      </c>
      <c r="G489" s="96" t="s">
        <v>19032</v>
      </c>
      <c r="H489" s="96" t="s">
        <v>19227</v>
      </c>
      <c r="I489" s="96" t="s">
        <v>19173</v>
      </c>
      <c r="J489" s="95" t="s">
        <v>19174</v>
      </c>
      <c r="K489" s="95" t="s">
        <v>19216</v>
      </c>
      <c r="L489" s="95" t="s">
        <v>19237</v>
      </c>
      <c r="M489" s="96" t="s">
        <v>19238</v>
      </c>
      <c r="N489" s="96" t="s">
        <v>250</v>
      </c>
      <c r="O489" s="97">
        <v>45599</v>
      </c>
      <c r="P489" s="97">
        <v>45599</v>
      </c>
      <c r="Q489" s="97">
        <v>45599</v>
      </c>
      <c r="R489" s="96">
        <v>330</v>
      </c>
      <c r="S489" s="96">
        <v>0</v>
      </c>
      <c r="T489" s="96" t="s">
        <v>19176</v>
      </c>
      <c r="U489" s="96" t="s">
        <v>21582</v>
      </c>
      <c r="V489" s="96"/>
      <c r="W489" s="96" t="s">
        <v>21583</v>
      </c>
      <c r="X489" s="96" t="s">
        <v>453</v>
      </c>
      <c r="Y489" s="95" t="s">
        <v>21584</v>
      </c>
    </row>
    <row r="490" spans="1:25" s="87" customFormat="1" x14ac:dyDescent="0.3">
      <c r="A490" s="94" t="str">
        <f t="shared" si="8"/>
        <v>cstarne</v>
      </c>
      <c r="B490" s="95" t="s">
        <v>21585</v>
      </c>
      <c r="C490" s="96" t="s">
        <v>21586</v>
      </c>
      <c r="D490" s="96" t="s">
        <v>21587</v>
      </c>
      <c r="E490" s="96" t="s">
        <v>19036</v>
      </c>
      <c r="F490" s="95" t="s">
        <v>19215</v>
      </c>
      <c r="G490" s="96" t="s">
        <v>19033</v>
      </c>
      <c r="H490" s="96" t="s">
        <v>19172</v>
      </c>
      <c r="I490" s="96" t="s">
        <v>19173</v>
      </c>
      <c r="J490" s="95" t="s">
        <v>19174</v>
      </c>
      <c r="K490" s="95" t="s">
        <v>20070</v>
      </c>
      <c r="L490" s="95" t="s">
        <v>20328</v>
      </c>
      <c r="M490" s="96" t="s">
        <v>10269</v>
      </c>
      <c r="N490" s="96" t="s">
        <v>201</v>
      </c>
      <c r="O490" s="97">
        <v>44215</v>
      </c>
      <c r="P490" s="97">
        <v>45368</v>
      </c>
      <c r="Q490" s="97">
        <v>45368</v>
      </c>
      <c r="R490" s="96">
        <v>561</v>
      </c>
      <c r="S490" s="96">
        <v>1</v>
      </c>
      <c r="T490" s="96" t="s">
        <v>19209</v>
      </c>
      <c r="U490" s="96" t="s">
        <v>21588</v>
      </c>
      <c r="V490" s="96"/>
      <c r="W490" s="96" t="s">
        <v>21589</v>
      </c>
      <c r="X490" s="96" t="s">
        <v>201</v>
      </c>
      <c r="Y490" s="95" t="s">
        <v>21590</v>
      </c>
    </row>
    <row r="491" spans="1:25" s="87" customFormat="1" x14ac:dyDescent="0.3">
      <c r="A491" s="94" t="str">
        <f t="shared" si="8"/>
        <v>csturke</v>
      </c>
      <c r="B491" s="95" t="s">
        <v>21591</v>
      </c>
      <c r="C491" s="96" t="s">
        <v>21592</v>
      </c>
      <c r="D491" s="96" t="s">
        <v>21593</v>
      </c>
      <c r="E491" s="96" t="s">
        <v>19170</v>
      </c>
      <c r="F491" s="95" t="s">
        <v>19181</v>
      </c>
      <c r="G491" s="96" t="s">
        <v>19030</v>
      </c>
      <c r="H491" s="96" t="s">
        <v>19172</v>
      </c>
      <c r="I491" s="96" t="s">
        <v>19173</v>
      </c>
      <c r="J491" s="95" t="s">
        <v>19174</v>
      </c>
      <c r="K491" s="95" t="s">
        <v>19216</v>
      </c>
      <c r="L491" s="95" t="s">
        <v>19237</v>
      </c>
      <c r="M491" s="96" t="s">
        <v>19238</v>
      </c>
      <c r="N491" s="96" t="s">
        <v>250</v>
      </c>
      <c r="O491" s="97">
        <v>41495</v>
      </c>
      <c r="P491" s="97">
        <v>44686</v>
      </c>
      <c r="Q491" s="97">
        <v>44686</v>
      </c>
      <c r="R491" s="96">
        <v>1243</v>
      </c>
      <c r="S491" s="96">
        <v>3</v>
      </c>
      <c r="T491" s="96" t="s">
        <v>19228</v>
      </c>
      <c r="U491" s="96" t="s">
        <v>21594</v>
      </c>
      <c r="V491" s="96" t="s">
        <v>21595</v>
      </c>
      <c r="W491" s="96" t="s">
        <v>21596</v>
      </c>
      <c r="X491" s="96" t="s">
        <v>250</v>
      </c>
      <c r="Y491" s="95" t="s">
        <v>21597</v>
      </c>
    </row>
    <row r="492" spans="1:25" s="87" customFormat="1" x14ac:dyDescent="0.3">
      <c r="A492" s="94" t="str">
        <f t="shared" si="8"/>
        <v>csutton</v>
      </c>
      <c r="B492" s="95" t="s">
        <v>21598</v>
      </c>
      <c r="C492" s="96" t="s">
        <v>21599</v>
      </c>
      <c r="D492" s="96" t="s">
        <v>21600</v>
      </c>
      <c r="E492" s="96" t="s">
        <v>5630</v>
      </c>
      <c r="F492" s="95" t="s">
        <v>19215</v>
      </c>
      <c r="G492" s="96" t="s">
        <v>19033</v>
      </c>
      <c r="H492" s="96" t="s">
        <v>19172</v>
      </c>
      <c r="I492" s="96" t="s">
        <v>19173</v>
      </c>
      <c r="J492" s="95" t="s">
        <v>19174</v>
      </c>
      <c r="K492" s="95" t="s">
        <v>19522</v>
      </c>
      <c r="L492" s="95" t="s">
        <v>19523</v>
      </c>
      <c r="M492" s="96" t="s">
        <v>7156</v>
      </c>
      <c r="N492" s="96" t="s">
        <v>773</v>
      </c>
      <c r="O492" s="97">
        <v>45879</v>
      </c>
      <c r="P492" s="97">
        <v>45879</v>
      </c>
      <c r="Q492" s="97">
        <v>45879</v>
      </c>
      <c r="R492" s="96">
        <v>50</v>
      </c>
      <c r="S492" s="96">
        <v>0</v>
      </c>
      <c r="T492" s="96" t="s">
        <v>19448</v>
      </c>
      <c r="U492" s="130" t="s">
        <v>13766</v>
      </c>
      <c r="V492" s="130" t="s">
        <v>5630</v>
      </c>
      <c r="W492" s="131" t="s">
        <v>13767</v>
      </c>
      <c r="X492" s="131" t="s">
        <v>366</v>
      </c>
      <c r="Y492" s="130" t="s">
        <v>7562</v>
      </c>
    </row>
    <row r="493" spans="1:25" s="87" customFormat="1" x14ac:dyDescent="0.3">
      <c r="A493" s="94" t="str">
        <f t="shared" si="8"/>
        <v>ctayl14</v>
      </c>
      <c r="B493" s="95" t="s">
        <v>21601</v>
      </c>
      <c r="C493" s="96" t="s">
        <v>21602</v>
      </c>
      <c r="D493" s="96" t="s">
        <v>21603</v>
      </c>
      <c r="E493" s="96" t="s">
        <v>5630</v>
      </c>
      <c r="F493" s="95" t="s">
        <v>19181</v>
      </c>
      <c r="G493" s="96" t="s">
        <v>19030</v>
      </c>
      <c r="H493" s="96" t="s">
        <v>19172</v>
      </c>
      <c r="I493" s="96" t="s">
        <v>19173</v>
      </c>
      <c r="J493" s="95" t="s">
        <v>19174</v>
      </c>
      <c r="K493" s="95" t="s">
        <v>19401</v>
      </c>
      <c r="L493" s="95" t="s">
        <v>20201</v>
      </c>
      <c r="M493" s="96" t="s">
        <v>17220</v>
      </c>
      <c r="N493" s="96" t="s">
        <v>297</v>
      </c>
      <c r="O493" s="97">
        <v>43719</v>
      </c>
      <c r="P493" s="97">
        <v>43719</v>
      </c>
      <c r="Q493" s="97">
        <v>43719</v>
      </c>
      <c r="R493" s="96">
        <v>2210</v>
      </c>
      <c r="S493" s="96">
        <v>6</v>
      </c>
      <c r="T493" s="96" t="s">
        <v>19247</v>
      </c>
      <c r="U493" s="96" t="s">
        <v>21604</v>
      </c>
      <c r="V493" s="96"/>
      <c r="W493" s="96" t="s">
        <v>20639</v>
      </c>
      <c r="X493" s="96" t="s">
        <v>477</v>
      </c>
      <c r="Y493" s="95" t="s">
        <v>15333</v>
      </c>
    </row>
    <row r="494" spans="1:25" s="87" customFormat="1" x14ac:dyDescent="0.3">
      <c r="A494" s="94" t="str">
        <f t="shared" si="8"/>
        <v>ctaylor</v>
      </c>
      <c r="B494" s="95" t="s">
        <v>21605</v>
      </c>
      <c r="C494" s="96" t="s">
        <v>21606</v>
      </c>
      <c r="D494" s="96" t="s">
        <v>21607</v>
      </c>
      <c r="E494" s="96" t="s">
        <v>19170</v>
      </c>
      <c r="F494" s="95" t="s">
        <v>19236</v>
      </c>
      <c r="G494" s="96" t="s">
        <v>19032</v>
      </c>
      <c r="H494" s="96" t="s">
        <v>19227</v>
      </c>
      <c r="I494" s="96" t="s">
        <v>19173</v>
      </c>
      <c r="J494" s="95" t="s">
        <v>19189</v>
      </c>
      <c r="K494" s="95" t="s">
        <v>19273</v>
      </c>
      <c r="L494" s="95" t="s">
        <v>19274</v>
      </c>
      <c r="M494" s="96" t="s">
        <v>7733</v>
      </c>
      <c r="N494" s="96" t="s">
        <v>328</v>
      </c>
      <c r="O494" s="97">
        <v>39158</v>
      </c>
      <c r="P494" s="97">
        <v>45711</v>
      </c>
      <c r="Q494" s="97">
        <v>45711</v>
      </c>
      <c r="R494" s="96">
        <v>218</v>
      </c>
      <c r="S494" s="96">
        <v>0</v>
      </c>
      <c r="T494" s="96" t="s">
        <v>19176</v>
      </c>
      <c r="U494" s="96" t="s">
        <v>21608</v>
      </c>
      <c r="V494" s="96"/>
      <c r="W494" s="96" t="s">
        <v>3839</v>
      </c>
      <c r="X494" s="96" t="s">
        <v>328</v>
      </c>
      <c r="Y494" s="95" t="s">
        <v>8325</v>
      </c>
    </row>
    <row r="495" spans="1:25" s="87" customFormat="1" x14ac:dyDescent="0.3">
      <c r="A495" s="94" t="str">
        <f t="shared" si="8"/>
        <v>cthomas</v>
      </c>
      <c r="B495" s="95" t="s">
        <v>21609</v>
      </c>
      <c r="C495" s="96" t="s">
        <v>21610</v>
      </c>
      <c r="D495" s="96" t="s">
        <v>21611</v>
      </c>
      <c r="E495" s="96" t="s">
        <v>5630</v>
      </c>
      <c r="F495" s="95" t="s">
        <v>19215</v>
      </c>
      <c r="G495" s="96" t="s">
        <v>19033</v>
      </c>
      <c r="H495" s="96" t="s">
        <v>19172</v>
      </c>
      <c r="I495" s="96" t="s">
        <v>19173</v>
      </c>
      <c r="J495" s="95" t="s">
        <v>19189</v>
      </c>
      <c r="K495" s="95" t="s">
        <v>19273</v>
      </c>
      <c r="L495" s="95" t="s">
        <v>19274</v>
      </c>
      <c r="M495" s="96" t="s">
        <v>7733</v>
      </c>
      <c r="N495" s="96" t="s">
        <v>328</v>
      </c>
      <c r="O495" s="97">
        <v>45851</v>
      </c>
      <c r="P495" s="97">
        <v>45851</v>
      </c>
      <c r="Q495" s="97">
        <v>45851</v>
      </c>
      <c r="R495" s="96">
        <v>78</v>
      </c>
      <c r="S495" s="96">
        <v>0</v>
      </c>
      <c r="T495" s="96" t="s">
        <v>19219</v>
      </c>
      <c r="U495" s="96">
        <v>310</v>
      </c>
      <c r="V495" s="96" t="s">
        <v>21612</v>
      </c>
      <c r="W495" s="96" t="s">
        <v>1255</v>
      </c>
      <c r="X495" s="96" t="s">
        <v>416</v>
      </c>
      <c r="Y495" s="95" t="s">
        <v>11999</v>
      </c>
    </row>
    <row r="496" spans="1:25" s="87" customFormat="1" x14ac:dyDescent="0.3">
      <c r="A496" s="94" t="str">
        <f t="shared" si="8"/>
        <v>ctillis</v>
      </c>
      <c r="B496" s="95" t="s">
        <v>21613</v>
      </c>
      <c r="C496" s="96" t="s">
        <v>21614</v>
      </c>
      <c r="D496" s="96" t="s">
        <v>21615</v>
      </c>
      <c r="E496" s="96" t="s">
        <v>19170</v>
      </c>
      <c r="F496" s="95" t="s">
        <v>19236</v>
      </c>
      <c r="G496" s="96" t="s">
        <v>19032</v>
      </c>
      <c r="H496" s="96" t="s">
        <v>19227</v>
      </c>
      <c r="I496" s="96" t="s">
        <v>19173</v>
      </c>
      <c r="J496" s="95" t="s">
        <v>19174</v>
      </c>
      <c r="K496" s="95" t="s">
        <v>19207</v>
      </c>
      <c r="L496" s="95" t="s">
        <v>19208</v>
      </c>
      <c r="M496" s="96" t="s">
        <v>10249</v>
      </c>
      <c r="N496" s="96" t="s">
        <v>219</v>
      </c>
      <c r="O496" s="97">
        <v>44924</v>
      </c>
      <c r="P496" s="97">
        <v>44924</v>
      </c>
      <c r="Q496" s="97">
        <v>44924</v>
      </c>
      <c r="R496" s="96">
        <v>1005</v>
      </c>
      <c r="S496" s="96">
        <v>2</v>
      </c>
      <c r="T496" s="96" t="s">
        <v>19209</v>
      </c>
      <c r="U496" s="96" t="s">
        <v>21616</v>
      </c>
      <c r="V496" s="96"/>
      <c r="W496" s="96" t="s">
        <v>21617</v>
      </c>
      <c r="X496" s="96" t="s">
        <v>219</v>
      </c>
      <c r="Y496" s="95" t="s">
        <v>21618</v>
      </c>
    </row>
    <row r="497" spans="1:25" s="87" customFormat="1" x14ac:dyDescent="0.3">
      <c r="A497" s="94" t="str">
        <f t="shared" si="8"/>
        <v>CVASQUE</v>
      </c>
      <c r="B497" s="95" t="s">
        <v>21619</v>
      </c>
      <c r="C497" s="96" t="s">
        <v>21620</v>
      </c>
      <c r="D497" s="96" t="s">
        <v>6426</v>
      </c>
      <c r="E497" s="96" t="s">
        <v>5630</v>
      </c>
      <c r="F497" s="95" t="s">
        <v>19171</v>
      </c>
      <c r="G497" s="96" t="s">
        <v>19029</v>
      </c>
      <c r="H497" s="96" t="s">
        <v>19172</v>
      </c>
      <c r="I497" s="96" t="s">
        <v>19173</v>
      </c>
      <c r="J497" s="95" t="s">
        <v>19174</v>
      </c>
      <c r="K497" s="95" t="s">
        <v>19431</v>
      </c>
      <c r="L497" s="95" t="s">
        <v>19432</v>
      </c>
      <c r="M497" s="96" t="s">
        <v>6264</v>
      </c>
      <c r="N497" s="96" t="s">
        <v>279</v>
      </c>
      <c r="O497" s="97">
        <v>36927</v>
      </c>
      <c r="P497" s="97">
        <v>36927</v>
      </c>
      <c r="Q497" s="97">
        <v>36927</v>
      </c>
      <c r="R497" s="96">
        <v>9002</v>
      </c>
      <c r="S497" s="96">
        <v>24</v>
      </c>
      <c r="T497" s="96" t="s">
        <v>19261</v>
      </c>
      <c r="U497" s="96" t="s">
        <v>21621</v>
      </c>
      <c r="V497" s="96"/>
      <c r="W497" s="96" t="s">
        <v>975</v>
      </c>
      <c r="X497" s="96" t="s">
        <v>279</v>
      </c>
      <c r="Y497" s="95" t="s">
        <v>6429</v>
      </c>
    </row>
    <row r="498" spans="1:25" s="87" customFormat="1" x14ac:dyDescent="0.3">
      <c r="A498" s="94" t="str">
        <f t="shared" si="8"/>
        <v>CWALKE5</v>
      </c>
      <c r="B498" s="95" t="s">
        <v>21622</v>
      </c>
      <c r="C498" s="96" t="s">
        <v>21623</v>
      </c>
      <c r="D498" s="96" t="s">
        <v>19071</v>
      </c>
      <c r="E498" s="96" t="s">
        <v>19036</v>
      </c>
      <c r="F498" s="95" t="s">
        <v>19181</v>
      </c>
      <c r="G498" s="96" t="s">
        <v>19030</v>
      </c>
      <c r="H498" s="96" t="s">
        <v>19172</v>
      </c>
      <c r="I498" s="96" t="s">
        <v>19173</v>
      </c>
      <c r="J498" s="95" t="s">
        <v>19189</v>
      </c>
      <c r="K498" s="95" t="s">
        <v>19190</v>
      </c>
      <c r="L498" s="95" t="s">
        <v>19252</v>
      </c>
      <c r="M498" s="96" t="s">
        <v>10322</v>
      </c>
      <c r="N498" s="96" t="s">
        <v>297</v>
      </c>
      <c r="O498" s="97">
        <v>37256</v>
      </c>
      <c r="P498" s="97">
        <v>37256</v>
      </c>
      <c r="Q498" s="97">
        <v>37256</v>
      </c>
      <c r="R498" s="96">
        <v>8673</v>
      </c>
      <c r="S498" s="96">
        <v>23</v>
      </c>
      <c r="T498" s="96" t="s">
        <v>19261</v>
      </c>
      <c r="U498" s="96" t="s">
        <v>21624</v>
      </c>
      <c r="V498" s="96" t="s">
        <v>21625</v>
      </c>
      <c r="W498" s="96" t="s">
        <v>21626</v>
      </c>
      <c r="X498" s="96" t="s">
        <v>297</v>
      </c>
      <c r="Y498" s="95" t="s">
        <v>21627</v>
      </c>
    </row>
    <row r="499" spans="1:25" s="87" customFormat="1" x14ac:dyDescent="0.3">
      <c r="A499" s="94" t="str">
        <f t="shared" si="8"/>
        <v>cwalla1</v>
      </c>
      <c r="B499" s="95" t="s">
        <v>21628</v>
      </c>
      <c r="C499" s="96" t="s">
        <v>21629</v>
      </c>
      <c r="D499" s="96" t="s">
        <v>21630</v>
      </c>
      <c r="E499" s="96" t="s">
        <v>5630</v>
      </c>
      <c r="F499" s="95" t="s">
        <v>19285</v>
      </c>
      <c r="G499" s="96" t="s">
        <v>19028</v>
      </c>
      <c r="H499" s="96" t="s">
        <v>19172</v>
      </c>
      <c r="I499" s="96" t="s">
        <v>19173</v>
      </c>
      <c r="J499" s="95" t="s">
        <v>19174</v>
      </c>
      <c r="K499" s="95" t="s">
        <v>19216</v>
      </c>
      <c r="L499" s="95" t="s">
        <v>19237</v>
      </c>
      <c r="M499" s="96" t="s">
        <v>19238</v>
      </c>
      <c r="N499" s="96" t="s">
        <v>250</v>
      </c>
      <c r="O499" s="97">
        <v>42380</v>
      </c>
      <c r="P499" s="97">
        <v>42380</v>
      </c>
      <c r="Q499" s="97">
        <v>42380</v>
      </c>
      <c r="R499" s="96">
        <v>3549</v>
      </c>
      <c r="S499" s="96">
        <v>9</v>
      </c>
      <c r="T499" s="96" t="s">
        <v>19247</v>
      </c>
      <c r="U499" s="96" t="s">
        <v>21631</v>
      </c>
      <c r="V499" s="96"/>
      <c r="W499" s="96" t="s">
        <v>21632</v>
      </c>
      <c r="X499" s="96" t="s">
        <v>250</v>
      </c>
      <c r="Y499" s="95" t="s">
        <v>17701</v>
      </c>
    </row>
    <row r="500" spans="1:25" s="87" customFormat="1" x14ac:dyDescent="0.3">
      <c r="A500" s="94" t="str">
        <f t="shared" si="8"/>
        <v>cwatki0</v>
      </c>
      <c r="B500" s="95" t="s">
        <v>21633</v>
      </c>
      <c r="C500" s="96" t="s">
        <v>21634</v>
      </c>
      <c r="D500" s="96" t="s">
        <v>21635</v>
      </c>
      <c r="E500" s="96" t="s">
        <v>19170</v>
      </c>
      <c r="F500" s="95" t="s">
        <v>19171</v>
      </c>
      <c r="G500" s="96" t="s">
        <v>19029</v>
      </c>
      <c r="H500" s="96" t="s">
        <v>19172</v>
      </c>
      <c r="I500" s="96" t="s">
        <v>19173</v>
      </c>
      <c r="J500" s="95" t="s">
        <v>19189</v>
      </c>
      <c r="K500" s="95" t="s">
        <v>19333</v>
      </c>
      <c r="L500" s="95" t="s">
        <v>19467</v>
      </c>
      <c r="M500" s="96" t="s">
        <v>9084</v>
      </c>
      <c r="N500" s="96" t="s">
        <v>260</v>
      </c>
      <c r="O500" s="97">
        <v>43861</v>
      </c>
      <c r="P500" s="97">
        <v>43861</v>
      </c>
      <c r="Q500" s="97">
        <v>43861</v>
      </c>
      <c r="R500" s="96">
        <v>2068</v>
      </c>
      <c r="S500" s="96">
        <v>5</v>
      </c>
      <c r="T500" s="96" t="s">
        <v>19228</v>
      </c>
      <c r="U500" s="96" t="s">
        <v>21636</v>
      </c>
      <c r="V500" s="96"/>
      <c r="W500" s="96" t="s">
        <v>1436</v>
      </c>
      <c r="X500" s="96" t="s">
        <v>260</v>
      </c>
      <c r="Y500" s="95" t="s">
        <v>21637</v>
      </c>
    </row>
    <row r="501" spans="1:25" s="87" customFormat="1" x14ac:dyDescent="0.3">
      <c r="A501" s="94" t="str">
        <f t="shared" si="8"/>
        <v>CWELCOM</v>
      </c>
      <c r="B501" s="95" t="s">
        <v>21638</v>
      </c>
      <c r="C501" s="96" t="s">
        <v>21639</v>
      </c>
      <c r="D501" s="96" t="s">
        <v>7108</v>
      </c>
      <c r="E501" s="96" t="s">
        <v>5630</v>
      </c>
      <c r="F501" s="95" t="s">
        <v>19285</v>
      </c>
      <c r="G501" s="96" t="s">
        <v>19028</v>
      </c>
      <c r="H501" s="96" t="s">
        <v>19172</v>
      </c>
      <c r="I501" s="96" t="s">
        <v>19173</v>
      </c>
      <c r="J501" s="95" t="s">
        <v>19189</v>
      </c>
      <c r="K501" s="95" t="s">
        <v>19190</v>
      </c>
      <c r="L501" s="95" t="s">
        <v>19191</v>
      </c>
      <c r="M501" s="96" t="s">
        <v>19192</v>
      </c>
      <c r="N501" s="96" t="s">
        <v>297</v>
      </c>
      <c r="O501" s="97">
        <v>37105</v>
      </c>
      <c r="P501" s="97">
        <v>37105</v>
      </c>
      <c r="Q501" s="97">
        <v>37105</v>
      </c>
      <c r="R501" s="96">
        <v>8824</v>
      </c>
      <c r="S501" s="96">
        <v>24</v>
      </c>
      <c r="T501" s="96" t="s">
        <v>19261</v>
      </c>
      <c r="U501" s="96" t="s">
        <v>13433</v>
      </c>
      <c r="V501" s="96"/>
      <c r="W501" s="96" t="s">
        <v>3018</v>
      </c>
      <c r="X501" s="96" t="s">
        <v>297</v>
      </c>
      <c r="Y501" s="95" t="s">
        <v>13435</v>
      </c>
    </row>
    <row r="502" spans="1:25" s="87" customFormat="1" x14ac:dyDescent="0.3">
      <c r="A502" s="94" t="str">
        <f t="shared" si="8"/>
        <v>CWELL22</v>
      </c>
      <c r="B502" s="95" t="s">
        <v>21640</v>
      </c>
      <c r="C502" s="96" t="s">
        <v>21641</v>
      </c>
      <c r="D502" s="96" t="s">
        <v>1052</v>
      </c>
      <c r="E502" s="96" t="s">
        <v>5630</v>
      </c>
      <c r="F502" s="95" t="s">
        <v>19215</v>
      </c>
      <c r="G502" s="96" t="s">
        <v>19033</v>
      </c>
      <c r="H502" s="96" t="s">
        <v>19172</v>
      </c>
      <c r="I502" s="96" t="s">
        <v>19173</v>
      </c>
      <c r="J502" s="95" t="s">
        <v>19174</v>
      </c>
      <c r="K502" s="95" t="s">
        <v>19716</v>
      </c>
      <c r="L502" s="95" t="s">
        <v>19717</v>
      </c>
      <c r="M502" s="96" t="s">
        <v>5847</v>
      </c>
      <c r="N502" s="96" t="s">
        <v>279</v>
      </c>
      <c r="O502" s="97">
        <v>38733</v>
      </c>
      <c r="P502" s="97">
        <v>38733</v>
      </c>
      <c r="Q502" s="97">
        <v>38733</v>
      </c>
      <c r="R502" s="96">
        <v>7196</v>
      </c>
      <c r="S502" s="96">
        <v>19</v>
      </c>
      <c r="T502" s="96" t="s">
        <v>19261</v>
      </c>
      <c r="U502" s="96" t="s">
        <v>21642</v>
      </c>
      <c r="V502" s="96"/>
      <c r="W502" s="96" t="s">
        <v>21643</v>
      </c>
      <c r="X502" s="96" t="s">
        <v>279</v>
      </c>
      <c r="Y502" s="95" t="s">
        <v>18077</v>
      </c>
    </row>
    <row r="503" spans="1:25" s="87" customFormat="1" x14ac:dyDescent="0.3">
      <c r="A503" s="94" t="str">
        <f t="shared" si="8"/>
        <v>cweyand</v>
      </c>
      <c r="B503" s="95" t="s">
        <v>21644</v>
      </c>
      <c r="C503" s="96" t="s">
        <v>21645</v>
      </c>
      <c r="D503" s="96" t="s">
        <v>21646</v>
      </c>
      <c r="E503" s="96" t="s">
        <v>19170</v>
      </c>
      <c r="F503" s="95" t="s">
        <v>19181</v>
      </c>
      <c r="G503" s="96" t="s">
        <v>19030</v>
      </c>
      <c r="H503" s="96" t="s">
        <v>19172</v>
      </c>
      <c r="I503" s="96" t="s">
        <v>19173</v>
      </c>
      <c r="J503" s="95" t="s">
        <v>19189</v>
      </c>
      <c r="K503" s="95" t="s">
        <v>19333</v>
      </c>
      <c r="L503" s="95" t="s">
        <v>19467</v>
      </c>
      <c r="M503" s="96" t="s">
        <v>9084</v>
      </c>
      <c r="N503" s="96" t="s">
        <v>260</v>
      </c>
      <c r="O503" s="97">
        <v>45032</v>
      </c>
      <c r="P503" s="97">
        <v>45445</v>
      </c>
      <c r="Q503" s="97">
        <v>45032</v>
      </c>
      <c r="R503" s="96">
        <v>897</v>
      </c>
      <c r="S503" s="96">
        <v>2</v>
      </c>
      <c r="T503" s="96" t="s">
        <v>19209</v>
      </c>
      <c r="U503" s="96" t="s">
        <v>21647</v>
      </c>
      <c r="V503" s="96"/>
      <c r="W503" s="96" t="s">
        <v>21648</v>
      </c>
      <c r="X503" s="96" t="s">
        <v>260</v>
      </c>
      <c r="Y503" s="95" t="s">
        <v>21649</v>
      </c>
    </row>
    <row r="504" spans="1:25" s="87" customFormat="1" x14ac:dyDescent="0.3">
      <c r="A504" s="94" t="str">
        <f t="shared" si="8"/>
        <v>CWILCHE</v>
      </c>
      <c r="B504" s="95" t="s">
        <v>21650</v>
      </c>
      <c r="C504" s="96" t="s">
        <v>21651</v>
      </c>
      <c r="D504" s="96" t="s">
        <v>8497</v>
      </c>
      <c r="E504" s="96" t="s">
        <v>5630</v>
      </c>
      <c r="F504" s="95" t="s">
        <v>19285</v>
      </c>
      <c r="G504" s="96" t="s">
        <v>19028</v>
      </c>
      <c r="H504" s="96" t="s">
        <v>19172</v>
      </c>
      <c r="I504" s="96" t="s">
        <v>19173</v>
      </c>
      <c r="J504" s="95" t="s">
        <v>19174</v>
      </c>
      <c r="K504" s="95" t="s">
        <v>19258</v>
      </c>
      <c r="L504" s="95" t="s">
        <v>19259</v>
      </c>
      <c r="M504" s="96" t="s">
        <v>19260</v>
      </c>
      <c r="N504" s="96" t="s">
        <v>279</v>
      </c>
      <c r="O504" s="97">
        <v>40224</v>
      </c>
      <c r="P504" s="97">
        <v>40224</v>
      </c>
      <c r="Q504" s="97">
        <v>40224</v>
      </c>
      <c r="R504" s="96">
        <v>5705</v>
      </c>
      <c r="S504" s="96">
        <v>15</v>
      </c>
      <c r="T504" s="96" t="s">
        <v>19247</v>
      </c>
      <c r="U504" s="96" t="s">
        <v>21652</v>
      </c>
      <c r="V504" s="96"/>
      <c r="W504" s="96" t="s">
        <v>8983</v>
      </c>
      <c r="X504" s="96" t="s">
        <v>279</v>
      </c>
      <c r="Y504" s="95" t="s">
        <v>8984</v>
      </c>
    </row>
    <row r="505" spans="1:25" s="87" customFormat="1" x14ac:dyDescent="0.3">
      <c r="A505" s="94" t="str">
        <f t="shared" si="8"/>
        <v>cwillin</v>
      </c>
      <c r="B505" s="95" t="s">
        <v>21653</v>
      </c>
      <c r="C505" s="96" t="s">
        <v>21654</v>
      </c>
      <c r="D505" s="95" t="s">
        <v>21655</v>
      </c>
      <c r="E505" s="96" t="s">
        <v>5630</v>
      </c>
      <c r="F505" s="96"/>
      <c r="G505" s="96"/>
      <c r="H505" s="96"/>
      <c r="I505" s="96"/>
      <c r="J505" s="96"/>
      <c r="K505" s="96"/>
      <c r="L505" s="96"/>
      <c r="M505" s="96"/>
      <c r="N505" s="96"/>
      <c r="O505" s="97">
        <v>45935</v>
      </c>
      <c r="P505" s="96"/>
      <c r="Q505" s="97">
        <v>45935</v>
      </c>
      <c r="R505" s="96"/>
      <c r="S505" s="96"/>
      <c r="T505" s="96"/>
      <c r="U505" s="95" t="s">
        <v>21656</v>
      </c>
      <c r="V505" s="95" t="s">
        <v>21657</v>
      </c>
      <c r="W505" s="96" t="s">
        <v>2528</v>
      </c>
      <c r="X505" s="96" t="s">
        <v>1472</v>
      </c>
      <c r="Y505" s="95" t="s">
        <v>21658</v>
      </c>
    </row>
    <row r="506" spans="1:25" s="87" customFormat="1" x14ac:dyDescent="0.3">
      <c r="A506" s="94" t="str">
        <f t="shared" si="8"/>
        <v>cwilso1</v>
      </c>
      <c r="B506" s="95" t="s">
        <v>21659</v>
      </c>
      <c r="C506" s="96" t="s">
        <v>21660</v>
      </c>
      <c r="D506" s="96" t="s">
        <v>21661</v>
      </c>
      <c r="E506" s="96" t="s">
        <v>19170</v>
      </c>
      <c r="F506" s="95" t="s">
        <v>19181</v>
      </c>
      <c r="G506" s="96" t="s">
        <v>19030</v>
      </c>
      <c r="H506" s="96" t="s">
        <v>19172</v>
      </c>
      <c r="I506" s="96" t="s">
        <v>19173</v>
      </c>
      <c r="J506" s="95" t="s">
        <v>19189</v>
      </c>
      <c r="K506" s="95" t="s">
        <v>19333</v>
      </c>
      <c r="L506" s="95" t="s">
        <v>19447</v>
      </c>
      <c r="M506" s="96" t="s">
        <v>9382</v>
      </c>
      <c r="N506" s="96" t="s">
        <v>366</v>
      </c>
      <c r="O506" s="97">
        <v>45305</v>
      </c>
      <c r="P506" s="97">
        <v>45305</v>
      </c>
      <c r="Q506" s="97">
        <v>45305</v>
      </c>
      <c r="R506" s="96">
        <v>624</v>
      </c>
      <c r="S506" s="96">
        <v>1</v>
      </c>
      <c r="T506" s="96" t="s">
        <v>19209</v>
      </c>
      <c r="U506" s="96" t="s">
        <v>21662</v>
      </c>
      <c r="V506" s="96"/>
      <c r="W506" s="96" t="s">
        <v>21663</v>
      </c>
      <c r="X506" s="96" t="s">
        <v>375</v>
      </c>
      <c r="Y506" s="95" t="s">
        <v>21664</v>
      </c>
    </row>
    <row r="507" spans="1:25" s="87" customFormat="1" x14ac:dyDescent="0.3">
      <c r="A507" s="94" t="str">
        <f t="shared" si="8"/>
        <v>CWURTZ1</v>
      </c>
      <c r="B507" s="95" t="s">
        <v>21665</v>
      </c>
      <c r="C507" s="96" t="s">
        <v>21666</v>
      </c>
      <c r="D507" s="96" t="s">
        <v>2244</v>
      </c>
      <c r="E507" s="96" t="s">
        <v>5630</v>
      </c>
      <c r="F507" s="95" t="s">
        <v>19181</v>
      </c>
      <c r="G507" s="96" t="s">
        <v>19030</v>
      </c>
      <c r="H507" s="96" t="s">
        <v>19172</v>
      </c>
      <c r="I507" s="96" t="s">
        <v>19173</v>
      </c>
      <c r="J507" s="95" t="s">
        <v>19189</v>
      </c>
      <c r="K507" s="95" t="s">
        <v>19345</v>
      </c>
      <c r="L507" s="95" t="s">
        <v>20162</v>
      </c>
      <c r="M507" s="96" t="s">
        <v>20163</v>
      </c>
      <c r="N507" s="96" t="s">
        <v>655</v>
      </c>
      <c r="O507" s="97">
        <v>32699</v>
      </c>
      <c r="P507" s="97">
        <v>32699</v>
      </c>
      <c r="Q507" s="97">
        <v>32699</v>
      </c>
      <c r="R507" s="96">
        <v>13230</v>
      </c>
      <c r="S507" s="96">
        <v>36</v>
      </c>
      <c r="T507" s="96" t="s">
        <v>19261</v>
      </c>
      <c r="U507" s="96" t="s">
        <v>17759</v>
      </c>
      <c r="V507" s="96"/>
      <c r="W507" s="96" t="s">
        <v>16957</v>
      </c>
      <c r="X507" s="96" t="s">
        <v>435</v>
      </c>
      <c r="Y507" s="95" t="s">
        <v>16958</v>
      </c>
    </row>
    <row r="508" spans="1:25" s="87" customFormat="1" x14ac:dyDescent="0.3">
      <c r="A508" s="94" t="str">
        <f t="shared" si="8"/>
        <v>CYARZA</v>
      </c>
      <c r="B508" s="95" t="s">
        <v>21667</v>
      </c>
      <c r="C508" s="96" t="s">
        <v>21668</v>
      </c>
      <c r="D508" s="96" t="s">
        <v>14125</v>
      </c>
      <c r="E508" s="96" t="s">
        <v>5630</v>
      </c>
      <c r="F508" s="95" t="s">
        <v>19171</v>
      </c>
      <c r="G508" s="96" t="s">
        <v>19029</v>
      </c>
      <c r="H508" s="96" t="s">
        <v>19172</v>
      </c>
      <c r="I508" s="96" t="s">
        <v>19173</v>
      </c>
      <c r="J508" s="95" t="s">
        <v>19174</v>
      </c>
      <c r="K508" s="95" t="s">
        <v>19207</v>
      </c>
      <c r="L508" s="95" t="s">
        <v>19208</v>
      </c>
      <c r="M508" s="96" t="s">
        <v>10249</v>
      </c>
      <c r="N508" s="96" t="s">
        <v>219</v>
      </c>
      <c r="O508" s="97">
        <v>37698</v>
      </c>
      <c r="P508" s="97">
        <v>37698</v>
      </c>
      <c r="Q508" s="97">
        <v>37698</v>
      </c>
      <c r="R508" s="96">
        <v>8231</v>
      </c>
      <c r="S508" s="96">
        <v>22</v>
      </c>
      <c r="T508" s="96" t="s">
        <v>19261</v>
      </c>
      <c r="U508" s="96" t="s">
        <v>21669</v>
      </c>
      <c r="V508" s="96"/>
      <c r="W508" s="96" t="s">
        <v>14129</v>
      </c>
      <c r="X508" s="96" t="s">
        <v>219</v>
      </c>
      <c r="Y508" s="95" t="s">
        <v>14130</v>
      </c>
    </row>
    <row r="509" spans="1:25" s="87" customFormat="1" x14ac:dyDescent="0.3">
      <c r="A509" s="94" t="str">
        <f t="shared" si="8"/>
        <v>dabbott</v>
      </c>
      <c r="B509" s="95" t="s">
        <v>21670</v>
      </c>
      <c r="C509" s="96" t="s">
        <v>21671</v>
      </c>
      <c r="D509" s="95" t="s">
        <v>21672</v>
      </c>
      <c r="E509" s="95" t="s">
        <v>21670</v>
      </c>
      <c r="F509" s="96"/>
      <c r="G509" s="97"/>
      <c r="H509" s="97"/>
      <c r="I509" s="97"/>
      <c r="J509" s="97"/>
      <c r="K509" s="95" t="s">
        <v>20070</v>
      </c>
      <c r="L509" s="97"/>
      <c r="M509" s="97"/>
      <c r="N509" s="97"/>
      <c r="O509" s="97"/>
      <c r="P509" s="97">
        <v>45949</v>
      </c>
      <c r="Q509" s="97">
        <v>45949</v>
      </c>
      <c r="R509" s="97"/>
      <c r="S509" s="97"/>
      <c r="T509" s="97"/>
      <c r="U509" s="95" t="s">
        <v>21673</v>
      </c>
      <c r="V509" s="96"/>
      <c r="W509" s="96" t="s">
        <v>4098</v>
      </c>
      <c r="X509" s="96" t="s">
        <v>2135</v>
      </c>
      <c r="Y509" s="95" t="s">
        <v>21674</v>
      </c>
    </row>
    <row r="510" spans="1:25" s="87" customFormat="1" x14ac:dyDescent="0.3">
      <c r="A510" s="94" t="str">
        <f t="shared" si="8"/>
        <v>dabreu</v>
      </c>
      <c r="B510" s="95" t="s">
        <v>21675</v>
      </c>
      <c r="C510" s="96" t="s">
        <v>21676</v>
      </c>
      <c r="D510" s="96" t="s">
        <v>21677</v>
      </c>
      <c r="E510" s="96" t="s">
        <v>5630</v>
      </c>
      <c r="F510" s="95" t="s">
        <v>19171</v>
      </c>
      <c r="G510" s="96" t="s">
        <v>19029</v>
      </c>
      <c r="H510" s="96" t="s">
        <v>19172</v>
      </c>
      <c r="I510" s="96" t="s">
        <v>19173</v>
      </c>
      <c r="J510" s="95" t="s">
        <v>19174</v>
      </c>
      <c r="K510" s="95" t="s">
        <v>19216</v>
      </c>
      <c r="L510" s="95" t="s">
        <v>19237</v>
      </c>
      <c r="M510" s="96" t="s">
        <v>19238</v>
      </c>
      <c r="N510" s="96" t="s">
        <v>250</v>
      </c>
      <c r="O510" s="97">
        <v>45900</v>
      </c>
      <c r="P510" s="97">
        <v>45900</v>
      </c>
      <c r="Q510" s="97">
        <v>45900</v>
      </c>
      <c r="R510" s="96">
        <v>29</v>
      </c>
      <c r="S510" s="96">
        <v>0</v>
      </c>
      <c r="T510" s="96" t="s">
        <v>19183</v>
      </c>
      <c r="U510" s="96" t="s">
        <v>21678</v>
      </c>
      <c r="V510" s="96">
        <v>1</v>
      </c>
      <c r="W510" s="96" t="s">
        <v>1542</v>
      </c>
      <c r="X510" s="96" t="s">
        <v>250</v>
      </c>
      <c r="Y510" s="95" t="s">
        <v>7505</v>
      </c>
    </row>
    <row r="511" spans="1:25" s="87" customFormat="1" x14ac:dyDescent="0.3">
      <c r="A511" s="94" t="str">
        <f t="shared" si="8"/>
        <v>daiden</v>
      </c>
      <c r="B511" s="95" t="s">
        <v>21679</v>
      </c>
      <c r="C511" s="96" t="s">
        <v>21680</v>
      </c>
      <c r="D511" s="96" t="s">
        <v>21681</v>
      </c>
      <c r="E511" s="96" t="s">
        <v>5630</v>
      </c>
      <c r="F511" s="95" t="s">
        <v>19171</v>
      </c>
      <c r="G511" s="96" t="s">
        <v>19029</v>
      </c>
      <c r="H511" s="96" t="s">
        <v>19172</v>
      </c>
      <c r="I511" s="96" t="s">
        <v>19173</v>
      </c>
      <c r="J511" s="95" t="s">
        <v>19189</v>
      </c>
      <c r="K511" s="95" t="s">
        <v>19273</v>
      </c>
      <c r="L511" s="95" t="s">
        <v>19274</v>
      </c>
      <c r="M511" s="96" t="s">
        <v>7733</v>
      </c>
      <c r="N511" s="96" t="s">
        <v>328</v>
      </c>
      <c r="O511" s="97">
        <v>44329</v>
      </c>
      <c r="P511" s="97">
        <v>44329</v>
      </c>
      <c r="Q511" s="97">
        <v>44329</v>
      </c>
      <c r="R511" s="96">
        <v>1600</v>
      </c>
      <c r="S511" s="96">
        <v>4</v>
      </c>
      <c r="T511" s="96" t="s">
        <v>19228</v>
      </c>
      <c r="U511" s="96" t="s">
        <v>21682</v>
      </c>
      <c r="V511" s="96"/>
      <c r="W511" s="96" t="s">
        <v>3227</v>
      </c>
      <c r="X511" s="96" t="s">
        <v>328</v>
      </c>
      <c r="Y511" s="95" t="s">
        <v>10129</v>
      </c>
    </row>
    <row r="512" spans="1:25" s="87" customFormat="1" x14ac:dyDescent="0.3">
      <c r="A512" s="94" t="str">
        <f t="shared" si="8"/>
        <v>damezcu</v>
      </c>
      <c r="B512" s="95" t="s">
        <v>21683</v>
      </c>
      <c r="C512" s="96" t="s">
        <v>21684</v>
      </c>
      <c r="D512" s="96" t="s">
        <v>21685</v>
      </c>
      <c r="E512" s="96" t="s">
        <v>5630</v>
      </c>
      <c r="F512" s="95" t="s">
        <v>19181</v>
      </c>
      <c r="G512" s="96" t="s">
        <v>19030</v>
      </c>
      <c r="H512" s="96" t="s">
        <v>19172</v>
      </c>
      <c r="I512" s="96" t="s">
        <v>19173</v>
      </c>
      <c r="J512" s="95" t="s">
        <v>19174</v>
      </c>
      <c r="K512" s="95" t="s">
        <v>19245</v>
      </c>
      <c r="L512" s="95" t="s">
        <v>19246</v>
      </c>
      <c r="M512" s="96" t="s">
        <v>14665</v>
      </c>
      <c r="N512" s="96" t="s">
        <v>219</v>
      </c>
      <c r="O512" s="97">
        <v>45900</v>
      </c>
      <c r="P512" s="97">
        <v>45900</v>
      </c>
      <c r="Q512" s="97">
        <v>45900</v>
      </c>
      <c r="R512" s="96">
        <v>29</v>
      </c>
      <c r="S512" s="96">
        <v>0</v>
      </c>
      <c r="T512" s="96" t="s">
        <v>19183</v>
      </c>
      <c r="U512" s="96" t="s">
        <v>21686</v>
      </c>
      <c r="V512" s="96"/>
      <c r="W512" s="96" t="s">
        <v>742</v>
      </c>
      <c r="X512" s="96" t="s">
        <v>219</v>
      </c>
      <c r="Y512" s="95" t="s">
        <v>21687</v>
      </c>
    </row>
    <row r="513" spans="1:25" s="87" customFormat="1" x14ac:dyDescent="0.3">
      <c r="A513" s="94" t="str">
        <f t="shared" si="8"/>
        <v>dandrep</v>
      </c>
      <c r="B513" s="95" t="s">
        <v>21688</v>
      </c>
      <c r="C513" s="96" t="s">
        <v>21689</v>
      </c>
      <c r="D513" s="96" t="s">
        <v>21690</v>
      </c>
      <c r="E513" s="96" t="s">
        <v>5630</v>
      </c>
      <c r="F513" s="95" t="s">
        <v>19181</v>
      </c>
      <c r="G513" s="96" t="s">
        <v>19030</v>
      </c>
      <c r="H513" s="96" t="s">
        <v>19172</v>
      </c>
      <c r="I513" s="96" t="s">
        <v>19173</v>
      </c>
      <c r="J513" s="95" t="s">
        <v>19174</v>
      </c>
      <c r="K513" s="95" t="s">
        <v>19716</v>
      </c>
      <c r="L513" s="95" t="s">
        <v>21535</v>
      </c>
      <c r="M513" s="96" t="s">
        <v>17220</v>
      </c>
      <c r="N513" s="96" t="s">
        <v>297</v>
      </c>
      <c r="O513" s="97">
        <v>35954</v>
      </c>
      <c r="P513" s="97">
        <v>45718</v>
      </c>
      <c r="Q513" s="97">
        <v>45718</v>
      </c>
      <c r="R513" s="96">
        <v>211</v>
      </c>
      <c r="S513" s="96">
        <v>0</v>
      </c>
      <c r="T513" s="96" t="s">
        <v>19176</v>
      </c>
      <c r="U513" s="96" t="s">
        <v>21691</v>
      </c>
      <c r="V513" s="96"/>
      <c r="W513" s="96" t="s">
        <v>21692</v>
      </c>
      <c r="X513" s="96" t="s">
        <v>287</v>
      </c>
      <c r="Y513" s="95" t="s">
        <v>14827</v>
      </c>
    </row>
    <row r="514" spans="1:25" s="87" customFormat="1" x14ac:dyDescent="0.3">
      <c r="A514" s="94" t="str">
        <f t="shared" si="8"/>
        <v>davila</v>
      </c>
      <c r="B514" s="95" t="s">
        <v>21693</v>
      </c>
      <c r="C514" s="96" t="s">
        <v>21694</v>
      </c>
      <c r="D514" s="96" t="s">
        <v>21695</v>
      </c>
      <c r="E514" s="96" t="s">
        <v>5630</v>
      </c>
      <c r="F514" s="95" t="s">
        <v>19236</v>
      </c>
      <c r="G514" s="96" t="s">
        <v>19032</v>
      </c>
      <c r="H514" s="96" t="s">
        <v>19227</v>
      </c>
      <c r="I514" s="96" t="s">
        <v>19173</v>
      </c>
      <c r="J514" s="95" t="s">
        <v>19189</v>
      </c>
      <c r="K514" s="95" t="s">
        <v>19333</v>
      </c>
      <c r="L514" s="95" t="s">
        <v>19334</v>
      </c>
      <c r="M514" s="96" t="s">
        <v>9382</v>
      </c>
      <c r="N514" s="96" t="s">
        <v>366</v>
      </c>
      <c r="O514" s="97">
        <v>45928</v>
      </c>
      <c r="P514" s="97">
        <v>45928</v>
      </c>
      <c r="Q514" s="97">
        <v>45928</v>
      </c>
      <c r="R514" s="96">
        <v>1</v>
      </c>
      <c r="S514" s="96">
        <v>0</v>
      </c>
      <c r="T514" s="96" t="s">
        <v>19183</v>
      </c>
      <c r="U514" s="96" t="s">
        <v>21696</v>
      </c>
      <c r="V514" s="96"/>
      <c r="W514" s="96" t="s">
        <v>1268</v>
      </c>
      <c r="X514" s="96" t="s">
        <v>375</v>
      </c>
      <c r="Y514" s="95" t="s">
        <v>21697</v>
      </c>
    </row>
    <row r="515" spans="1:25" s="87" customFormat="1" x14ac:dyDescent="0.3">
      <c r="A515" s="94" t="str">
        <f t="shared" ref="A515:A578" si="9">TRIM(D515)</f>
        <v>dbailey</v>
      </c>
      <c r="B515" s="95" t="s">
        <v>21698</v>
      </c>
      <c r="C515" s="96" t="s">
        <v>21699</v>
      </c>
      <c r="D515" s="96" t="s">
        <v>21700</v>
      </c>
      <c r="E515" s="96" t="s">
        <v>5630</v>
      </c>
      <c r="F515" s="95" t="s">
        <v>19171</v>
      </c>
      <c r="G515" s="96" t="s">
        <v>19029</v>
      </c>
      <c r="H515" s="96" t="s">
        <v>19172</v>
      </c>
      <c r="I515" s="96" t="s">
        <v>19173</v>
      </c>
      <c r="J515" s="95" t="s">
        <v>19174</v>
      </c>
      <c r="K515" s="95" t="s">
        <v>19175</v>
      </c>
      <c r="L515" s="95" t="s">
        <v>16610</v>
      </c>
      <c r="M515" s="96" t="s">
        <v>9597</v>
      </c>
      <c r="N515" s="96" t="s">
        <v>219</v>
      </c>
      <c r="O515" s="97">
        <v>45718</v>
      </c>
      <c r="P515" s="97">
        <v>45718</v>
      </c>
      <c r="Q515" s="97">
        <v>45718</v>
      </c>
      <c r="R515" s="96">
        <v>211</v>
      </c>
      <c r="S515" s="96">
        <v>0</v>
      </c>
      <c r="T515" s="96" t="s">
        <v>19176</v>
      </c>
      <c r="U515" s="96" t="s">
        <v>21701</v>
      </c>
      <c r="V515" s="96"/>
      <c r="W515" s="96" t="s">
        <v>9617</v>
      </c>
      <c r="X515" s="96" t="s">
        <v>219</v>
      </c>
      <c r="Y515" s="95" t="s">
        <v>9618</v>
      </c>
    </row>
    <row r="516" spans="1:25" s="87" customFormat="1" x14ac:dyDescent="0.3">
      <c r="A516" s="94" t="str">
        <f t="shared" si="9"/>
        <v>DBALABA</v>
      </c>
      <c r="B516" s="95" t="s">
        <v>21702</v>
      </c>
      <c r="C516" s="96" t="s">
        <v>21703</v>
      </c>
      <c r="D516" s="96" t="s">
        <v>6837</v>
      </c>
      <c r="E516" s="96" t="s">
        <v>5630</v>
      </c>
      <c r="F516" s="95" t="s">
        <v>19285</v>
      </c>
      <c r="G516" s="96" t="s">
        <v>19028</v>
      </c>
      <c r="H516" s="96" t="s">
        <v>19172</v>
      </c>
      <c r="I516" s="96" t="s">
        <v>19173</v>
      </c>
      <c r="J516" s="95" t="s">
        <v>19174</v>
      </c>
      <c r="K516" s="95" t="s">
        <v>19216</v>
      </c>
      <c r="L516" s="95" t="s">
        <v>19237</v>
      </c>
      <c r="M516" s="96" t="s">
        <v>19238</v>
      </c>
      <c r="N516" s="96" t="s">
        <v>250</v>
      </c>
      <c r="O516" s="97">
        <v>38740</v>
      </c>
      <c r="P516" s="97">
        <v>38740</v>
      </c>
      <c r="Q516" s="97">
        <v>38740</v>
      </c>
      <c r="R516" s="96">
        <v>7189</v>
      </c>
      <c r="S516" s="96">
        <v>19</v>
      </c>
      <c r="T516" s="96" t="s">
        <v>19261</v>
      </c>
      <c r="U516" s="96" t="s">
        <v>21704</v>
      </c>
      <c r="V516" s="96"/>
      <c r="W516" s="96" t="s">
        <v>21705</v>
      </c>
      <c r="X516" s="96" t="s">
        <v>250</v>
      </c>
      <c r="Y516" s="95" t="s">
        <v>16119</v>
      </c>
    </row>
    <row r="517" spans="1:25" s="87" customFormat="1" x14ac:dyDescent="0.3">
      <c r="A517" s="94" t="str">
        <f t="shared" si="9"/>
        <v>DBANKST</v>
      </c>
      <c r="B517" s="95" t="s">
        <v>21706</v>
      </c>
      <c r="C517" s="96" t="s">
        <v>21707</v>
      </c>
      <c r="D517" s="96" t="s">
        <v>17854</v>
      </c>
      <c r="E517" s="96" t="s">
        <v>5630</v>
      </c>
      <c r="F517" s="95" t="s">
        <v>19171</v>
      </c>
      <c r="G517" s="96" t="s">
        <v>19029</v>
      </c>
      <c r="H517" s="96" t="s">
        <v>19172</v>
      </c>
      <c r="I517" s="96" t="s">
        <v>19173</v>
      </c>
      <c r="J517" s="95" t="s">
        <v>19174</v>
      </c>
      <c r="K517" s="95" t="s">
        <v>19401</v>
      </c>
      <c r="L517" s="95" t="s">
        <v>20201</v>
      </c>
      <c r="M517" s="96" t="s">
        <v>17220</v>
      </c>
      <c r="N517" s="96" t="s">
        <v>297</v>
      </c>
      <c r="O517" s="97">
        <v>36976</v>
      </c>
      <c r="P517" s="97">
        <v>36976</v>
      </c>
      <c r="Q517" s="97">
        <v>36976</v>
      </c>
      <c r="R517" s="96">
        <v>8953</v>
      </c>
      <c r="S517" s="96">
        <v>24</v>
      </c>
      <c r="T517" s="96" t="s">
        <v>19261</v>
      </c>
      <c r="U517" s="96" t="s">
        <v>21708</v>
      </c>
      <c r="V517" s="96"/>
      <c r="W517" s="96" t="s">
        <v>21709</v>
      </c>
      <c r="X517" s="96" t="s">
        <v>287</v>
      </c>
      <c r="Y517" s="95" t="s">
        <v>17857</v>
      </c>
    </row>
    <row r="518" spans="1:25" s="87" customFormat="1" x14ac:dyDescent="0.3">
      <c r="A518" s="94" t="str">
        <f t="shared" si="9"/>
        <v>dbarnes</v>
      </c>
      <c r="B518" s="95" t="s">
        <v>21710</v>
      </c>
      <c r="C518" s="96" t="s">
        <v>21711</v>
      </c>
      <c r="D518" s="96" t="s">
        <v>21712</v>
      </c>
      <c r="E518" s="96" t="s">
        <v>5630</v>
      </c>
      <c r="F518" s="95" t="s">
        <v>19171</v>
      </c>
      <c r="G518" s="96" t="s">
        <v>19029</v>
      </c>
      <c r="H518" s="96" t="s">
        <v>19172</v>
      </c>
      <c r="I518" s="96" t="s">
        <v>19173</v>
      </c>
      <c r="J518" s="95" t="s">
        <v>19174</v>
      </c>
      <c r="K518" s="95" t="s">
        <v>19401</v>
      </c>
      <c r="L518" s="95" t="s">
        <v>17382</v>
      </c>
      <c r="M518" s="96" t="s">
        <v>8645</v>
      </c>
      <c r="N518" s="96" t="s">
        <v>407</v>
      </c>
      <c r="O518" s="97">
        <v>45914</v>
      </c>
      <c r="P518" s="97">
        <v>45914</v>
      </c>
      <c r="Q518" s="97">
        <v>45914</v>
      </c>
      <c r="R518" s="96">
        <v>15</v>
      </c>
      <c r="S518" s="96">
        <v>0</v>
      </c>
      <c r="T518" s="96" t="s">
        <v>19183</v>
      </c>
      <c r="U518" s="96" t="s">
        <v>21713</v>
      </c>
      <c r="V518" s="96"/>
      <c r="W518" s="96" t="s">
        <v>21714</v>
      </c>
      <c r="X518" s="96" t="s">
        <v>477</v>
      </c>
      <c r="Y518" s="95" t="s">
        <v>14053</v>
      </c>
    </row>
    <row r="519" spans="1:25" s="87" customFormat="1" x14ac:dyDescent="0.3">
      <c r="A519" s="94" t="str">
        <f t="shared" si="9"/>
        <v>DBARRIN</v>
      </c>
      <c r="B519" s="95" t="s">
        <v>21715</v>
      </c>
      <c r="C519" s="96" t="s">
        <v>21716</v>
      </c>
      <c r="D519" s="96" t="s">
        <v>6013</v>
      </c>
      <c r="E519" s="96" t="s">
        <v>5630</v>
      </c>
      <c r="F519" s="95" t="s">
        <v>19285</v>
      </c>
      <c r="G519" s="96" t="s">
        <v>19028</v>
      </c>
      <c r="H519" s="96" t="s">
        <v>19172</v>
      </c>
      <c r="I519" s="96" t="s">
        <v>19173</v>
      </c>
      <c r="J519" s="95" t="s">
        <v>19174</v>
      </c>
      <c r="K519" s="95" t="s">
        <v>19716</v>
      </c>
      <c r="L519" s="95" t="s">
        <v>19717</v>
      </c>
      <c r="M519" s="96" t="s">
        <v>5847</v>
      </c>
      <c r="N519" s="96" t="s">
        <v>279</v>
      </c>
      <c r="O519" s="97">
        <v>40091</v>
      </c>
      <c r="P519" s="97">
        <v>40091</v>
      </c>
      <c r="Q519" s="97">
        <v>40091</v>
      </c>
      <c r="R519" s="96">
        <v>5838</v>
      </c>
      <c r="S519" s="96">
        <v>15</v>
      </c>
      <c r="T519" s="96" t="s">
        <v>19247</v>
      </c>
      <c r="U519" s="96" t="s">
        <v>21717</v>
      </c>
      <c r="V519" s="96"/>
      <c r="W519" s="96" t="s">
        <v>1017</v>
      </c>
      <c r="X519" s="96" t="s">
        <v>279</v>
      </c>
      <c r="Y519" s="95" t="s">
        <v>6017</v>
      </c>
    </row>
    <row r="520" spans="1:25" s="87" customFormat="1" x14ac:dyDescent="0.3">
      <c r="A520" s="94" t="str">
        <f t="shared" si="9"/>
        <v>DBAY1</v>
      </c>
      <c r="B520" s="95" t="s">
        <v>21718</v>
      </c>
      <c r="C520" s="96" t="s">
        <v>21719</v>
      </c>
      <c r="D520" s="96" t="s">
        <v>16069</v>
      </c>
      <c r="E520" s="96" t="s">
        <v>5630</v>
      </c>
      <c r="F520" s="95" t="s">
        <v>20211</v>
      </c>
      <c r="G520" s="96" t="s">
        <v>19040</v>
      </c>
      <c r="H520" s="96" t="s">
        <v>19172</v>
      </c>
      <c r="I520" s="96" t="s">
        <v>19173</v>
      </c>
      <c r="J520" s="95" t="s">
        <v>19189</v>
      </c>
      <c r="K520" s="95" t="s">
        <v>20742</v>
      </c>
      <c r="L520" s="95" t="s">
        <v>20742</v>
      </c>
      <c r="M520" s="96" t="s">
        <v>21720</v>
      </c>
      <c r="N520" s="96" t="s">
        <v>435</v>
      </c>
      <c r="O520" s="97">
        <v>28947</v>
      </c>
      <c r="P520" s="97">
        <v>28947</v>
      </c>
      <c r="Q520" s="97">
        <v>28947</v>
      </c>
      <c r="R520" s="96">
        <v>16982</v>
      </c>
      <c r="S520" s="96">
        <v>46</v>
      </c>
      <c r="T520" s="96" t="s">
        <v>19261</v>
      </c>
      <c r="U520" s="96" t="s">
        <v>21721</v>
      </c>
      <c r="V520" s="96"/>
      <c r="W520" s="96" t="s">
        <v>21722</v>
      </c>
      <c r="X520" s="96" t="s">
        <v>435</v>
      </c>
      <c r="Y520" s="95" t="s">
        <v>21723</v>
      </c>
    </row>
    <row r="521" spans="1:25" s="87" customFormat="1" x14ac:dyDescent="0.3">
      <c r="A521" s="94" t="str">
        <f t="shared" si="9"/>
        <v>dbell</v>
      </c>
      <c r="B521" s="95" t="s">
        <v>21724</v>
      </c>
      <c r="C521" s="96" t="s">
        <v>21725</v>
      </c>
      <c r="D521" s="96" t="s">
        <v>21726</v>
      </c>
      <c r="E521" s="96" t="s">
        <v>5630</v>
      </c>
      <c r="F521" s="95" t="s">
        <v>19215</v>
      </c>
      <c r="G521" s="96" t="s">
        <v>19033</v>
      </c>
      <c r="H521" s="96" t="s">
        <v>19172</v>
      </c>
      <c r="I521" s="96" t="s">
        <v>19173</v>
      </c>
      <c r="J521" s="95" t="s">
        <v>19174</v>
      </c>
      <c r="K521" s="95" t="s">
        <v>19401</v>
      </c>
      <c r="L521" s="95" t="s">
        <v>20201</v>
      </c>
      <c r="M521" s="96" t="s">
        <v>17220</v>
      </c>
      <c r="N521" s="96" t="s">
        <v>297</v>
      </c>
      <c r="O521" s="97">
        <v>45872</v>
      </c>
      <c r="P521" s="97">
        <v>45872</v>
      </c>
      <c r="Q521" s="97">
        <v>45872</v>
      </c>
      <c r="R521" s="96">
        <v>57</v>
      </c>
      <c r="S521" s="96">
        <v>0</v>
      </c>
      <c r="T521" s="96" t="s">
        <v>19448</v>
      </c>
      <c r="U521" s="96" t="s">
        <v>21727</v>
      </c>
      <c r="V521" s="96"/>
      <c r="W521" s="96" t="s">
        <v>21728</v>
      </c>
      <c r="X521" s="96" t="s">
        <v>287</v>
      </c>
      <c r="Y521" s="95" t="s">
        <v>21729</v>
      </c>
    </row>
    <row r="522" spans="1:25" s="87" customFormat="1" x14ac:dyDescent="0.3">
      <c r="A522" s="94" t="str">
        <f t="shared" si="9"/>
        <v>DBEM00</v>
      </c>
      <c r="B522" s="95" t="s">
        <v>21730</v>
      </c>
      <c r="C522" s="96" t="s">
        <v>21731</v>
      </c>
      <c r="D522" s="96" t="s">
        <v>10218</v>
      </c>
      <c r="E522" s="96" t="s">
        <v>5630</v>
      </c>
      <c r="F522" s="95" t="s">
        <v>19395</v>
      </c>
      <c r="G522" s="96" t="s">
        <v>19030</v>
      </c>
      <c r="H522" s="96" t="s">
        <v>19172</v>
      </c>
      <c r="I522" s="96" t="s">
        <v>19173</v>
      </c>
      <c r="J522" s="95" t="s">
        <v>19189</v>
      </c>
      <c r="K522" s="95" t="s">
        <v>20262</v>
      </c>
      <c r="L522" s="95" t="s">
        <v>20263</v>
      </c>
      <c r="M522" s="96" t="s">
        <v>20264</v>
      </c>
      <c r="N522" s="96" t="s">
        <v>435</v>
      </c>
      <c r="O522" s="97">
        <v>39034</v>
      </c>
      <c r="P522" s="97">
        <v>39034</v>
      </c>
      <c r="Q522" s="97">
        <v>39034</v>
      </c>
      <c r="R522" s="96">
        <v>6895</v>
      </c>
      <c r="S522" s="96">
        <v>18</v>
      </c>
      <c r="T522" s="96" t="s">
        <v>19261</v>
      </c>
      <c r="U522" s="96" t="s">
        <v>21732</v>
      </c>
      <c r="V522" s="96"/>
      <c r="W522" s="96" t="s">
        <v>21733</v>
      </c>
      <c r="X522" s="96" t="s">
        <v>435</v>
      </c>
      <c r="Y522" s="95" t="s">
        <v>10222</v>
      </c>
    </row>
    <row r="523" spans="1:25" s="87" customFormat="1" x14ac:dyDescent="0.3">
      <c r="A523" s="94" t="str">
        <f t="shared" si="9"/>
        <v>DBLUM2</v>
      </c>
      <c r="B523" s="95" t="s">
        <v>21734</v>
      </c>
      <c r="C523" s="96" t="s">
        <v>21735</v>
      </c>
      <c r="D523" s="96" t="s">
        <v>9633</v>
      </c>
      <c r="E523" s="96" t="s">
        <v>5630</v>
      </c>
      <c r="F523" s="95" t="s">
        <v>20625</v>
      </c>
      <c r="G523" s="96" t="s">
        <v>19053</v>
      </c>
      <c r="H523" s="96" t="s">
        <v>19172</v>
      </c>
      <c r="I523" s="96" t="s">
        <v>19173</v>
      </c>
      <c r="J523" s="95" t="s">
        <v>19174</v>
      </c>
      <c r="K523" s="95" t="s">
        <v>19579</v>
      </c>
      <c r="L523" s="95" t="s">
        <v>20626</v>
      </c>
      <c r="M523" s="96" t="s">
        <v>7630</v>
      </c>
      <c r="N523" s="96" t="s">
        <v>250</v>
      </c>
      <c r="O523" s="97">
        <v>32265</v>
      </c>
      <c r="P523" s="97">
        <v>32265</v>
      </c>
      <c r="Q523" s="97">
        <v>32265</v>
      </c>
      <c r="R523" s="96">
        <v>13664</v>
      </c>
      <c r="S523" s="96">
        <v>37</v>
      </c>
      <c r="T523" s="96" t="s">
        <v>19261</v>
      </c>
      <c r="U523" s="96" t="s">
        <v>9636</v>
      </c>
      <c r="V523" s="96"/>
      <c r="W523" s="96" t="s">
        <v>4045</v>
      </c>
      <c r="X523" s="96" t="s">
        <v>250</v>
      </c>
      <c r="Y523" s="95" t="s">
        <v>5994</v>
      </c>
    </row>
    <row r="524" spans="1:25" s="87" customFormat="1" x14ac:dyDescent="0.3">
      <c r="A524" s="94" t="str">
        <f t="shared" si="9"/>
        <v>dboyer0</v>
      </c>
      <c r="B524" s="95" t="s">
        <v>21736</v>
      </c>
      <c r="C524" s="96" t="s">
        <v>21737</v>
      </c>
      <c r="D524" s="96" t="s">
        <v>21738</v>
      </c>
      <c r="E524" s="96" t="s">
        <v>5630</v>
      </c>
      <c r="F524" s="95" t="s">
        <v>20261</v>
      </c>
      <c r="G524" s="96" t="s">
        <v>19039</v>
      </c>
      <c r="H524" s="96" t="s">
        <v>19172</v>
      </c>
      <c r="I524" s="96" t="s">
        <v>19173</v>
      </c>
      <c r="J524" s="95" t="s">
        <v>19189</v>
      </c>
      <c r="K524" s="95" t="s">
        <v>19200</v>
      </c>
      <c r="L524" s="95" t="s">
        <v>19200</v>
      </c>
      <c r="M524" s="96" t="s">
        <v>19396</v>
      </c>
      <c r="N524" s="96" t="s">
        <v>752</v>
      </c>
      <c r="O524" s="97">
        <v>44357</v>
      </c>
      <c r="P524" s="97">
        <v>44357</v>
      </c>
      <c r="Q524" s="97">
        <v>44357</v>
      </c>
      <c r="R524" s="96">
        <v>1572</v>
      </c>
      <c r="S524" s="96">
        <v>4</v>
      </c>
      <c r="T524" s="96" t="s">
        <v>19228</v>
      </c>
      <c r="U524" s="96" t="s">
        <v>21739</v>
      </c>
      <c r="V524" s="96"/>
      <c r="W524" s="96" t="s">
        <v>6097</v>
      </c>
      <c r="X524" s="96" t="s">
        <v>752</v>
      </c>
      <c r="Y524" s="95" t="s">
        <v>6098</v>
      </c>
    </row>
    <row r="525" spans="1:25" s="87" customFormat="1" x14ac:dyDescent="0.3">
      <c r="A525" s="94" t="str">
        <f t="shared" si="9"/>
        <v>dbradf0</v>
      </c>
      <c r="B525" s="95" t="s">
        <v>21740</v>
      </c>
      <c r="C525" s="96" t="s">
        <v>21741</v>
      </c>
      <c r="D525" s="96" t="s">
        <v>21742</v>
      </c>
      <c r="E525" s="96" t="s">
        <v>19170</v>
      </c>
      <c r="F525" s="95" t="s">
        <v>19181</v>
      </c>
      <c r="G525" s="96" t="s">
        <v>19030</v>
      </c>
      <c r="H525" s="96" t="s">
        <v>19172</v>
      </c>
      <c r="I525" s="96" t="s">
        <v>19173</v>
      </c>
      <c r="J525" s="95" t="s">
        <v>19189</v>
      </c>
      <c r="K525" s="95" t="s">
        <v>19294</v>
      </c>
      <c r="L525" s="95" t="s">
        <v>19295</v>
      </c>
      <c r="M525" s="96" t="s">
        <v>19296</v>
      </c>
      <c r="N525" s="96" t="s">
        <v>541</v>
      </c>
      <c r="O525" s="97">
        <v>39353</v>
      </c>
      <c r="P525" s="97">
        <v>45578</v>
      </c>
      <c r="Q525" s="97">
        <v>45578</v>
      </c>
      <c r="R525" s="96">
        <v>351</v>
      </c>
      <c r="S525" s="96">
        <v>0</v>
      </c>
      <c r="T525" s="96" t="s">
        <v>19176</v>
      </c>
      <c r="U525" s="96" t="s">
        <v>21743</v>
      </c>
      <c r="V525" s="96"/>
      <c r="W525" s="96" t="s">
        <v>2375</v>
      </c>
      <c r="X525" s="96" t="s">
        <v>619</v>
      </c>
      <c r="Y525" s="95" t="s">
        <v>11789</v>
      </c>
    </row>
    <row r="526" spans="1:25" s="87" customFormat="1" x14ac:dyDescent="0.3">
      <c r="A526" s="94" t="str">
        <f t="shared" si="9"/>
        <v>dbrame</v>
      </c>
      <c r="B526" s="95" t="s">
        <v>21744</v>
      </c>
      <c r="C526" s="96" t="s">
        <v>21745</v>
      </c>
      <c r="D526" s="96" t="s">
        <v>21746</v>
      </c>
      <c r="E526" s="96" t="s">
        <v>19170</v>
      </c>
      <c r="F526" s="95" t="s">
        <v>19181</v>
      </c>
      <c r="G526" s="96" t="s">
        <v>19030</v>
      </c>
      <c r="H526" s="96" t="s">
        <v>19172</v>
      </c>
      <c r="I526" s="96" t="s">
        <v>19173</v>
      </c>
      <c r="J526" s="95" t="s">
        <v>19174</v>
      </c>
      <c r="K526" s="95" t="s">
        <v>19216</v>
      </c>
      <c r="L526" s="95" t="s">
        <v>19237</v>
      </c>
      <c r="M526" s="96" t="s">
        <v>19238</v>
      </c>
      <c r="N526" s="96" t="s">
        <v>250</v>
      </c>
      <c r="O526" s="97">
        <v>44630</v>
      </c>
      <c r="P526" s="97">
        <v>44630</v>
      </c>
      <c r="Q526" s="97">
        <v>44630</v>
      </c>
      <c r="R526" s="96">
        <v>1299</v>
      </c>
      <c r="S526" s="96">
        <v>3</v>
      </c>
      <c r="T526" s="96" t="s">
        <v>19228</v>
      </c>
      <c r="U526" s="96" t="s">
        <v>21747</v>
      </c>
      <c r="V526" s="96"/>
      <c r="W526" s="96" t="s">
        <v>4230</v>
      </c>
      <c r="X526" s="96" t="s">
        <v>773</v>
      </c>
      <c r="Y526" s="95" t="s">
        <v>1807</v>
      </c>
    </row>
    <row r="527" spans="1:25" s="87" customFormat="1" x14ac:dyDescent="0.3">
      <c r="A527" s="94" t="str">
        <f t="shared" si="9"/>
        <v>DBRASWE</v>
      </c>
      <c r="B527" s="95" t="s">
        <v>21748</v>
      </c>
      <c r="C527" s="96" t="s">
        <v>21749</v>
      </c>
      <c r="D527" s="96" t="s">
        <v>21750</v>
      </c>
      <c r="E527" s="96" t="s">
        <v>19170</v>
      </c>
      <c r="F527" s="95" t="s">
        <v>19386</v>
      </c>
      <c r="G527" s="96" t="s">
        <v>19387</v>
      </c>
      <c r="H527" s="96" t="s">
        <v>19172</v>
      </c>
      <c r="I527" s="96" t="s">
        <v>19173</v>
      </c>
      <c r="J527" s="95" t="s">
        <v>19189</v>
      </c>
      <c r="K527" s="95" t="s">
        <v>19374</v>
      </c>
      <c r="L527" s="95" t="s">
        <v>19492</v>
      </c>
      <c r="M527" s="96" t="s">
        <v>19493</v>
      </c>
      <c r="N527" s="96" t="s">
        <v>268</v>
      </c>
      <c r="O527" s="97">
        <v>38926</v>
      </c>
      <c r="P527" s="97">
        <v>38926</v>
      </c>
      <c r="Q527" s="97">
        <v>38926</v>
      </c>
      <c r="R527" s="96">
        <v>7003</v>
      </c>
      <c r="S527" s="96">
        <v>19</v>
      </c>
      <c r="T527" s="96" t="s">
        <v>19261</v>
      </c>
      <c r="U527" s="96" t="s">
        <v>21751</v>
      </c>
      <c r="V527" s="96"/>
      <c r="W527" s="96" t="s">
        <v>21752</v>
      </c>
      <c r="X527" s="96" t="s">
        <v>268</v>
      </c>
      <c r="Y527" s="95" t="s">
        <v>21753</v>
      </c>
    </row>
    <row r="528" spans="1:25" s="87" customFormat="1" x14ac:dyDescent="0.3">
      <c r="A528" s="94" t="str">
        <f t="shared" si="9"/>
        <v>dbreaux</v>
      </c>
      <c r="B528" s="95" t="s">
        <v>21754</v>
      </c>
      <c r="C528" s="96" t="s">
        <v>21755</v>
      </c>
      <c r="D528" s="95" t="s">
        <v>21756</v>
      </c>
      <c r="E528" s="96"/>
      <c r="F528" s="96"/>
      <c r="G528" s="96"/>
      <c r="H528" s="96"/>
      <c r="I528" s="96"/>
      <c r="J528" s="96"/>
      <c r="K528" s="96" t="s">
        <v>19401</v>
      </c>
      <c r="L528" s="96"/>
      <c r="M528" s="96"/>
      <c r="N528" s="96"/>
      <c r="O528" s="97">
        <v>45956</v>
      </c>
      <c r="P528" s="96">
        <v>45956</v>
      </c>
      <c r="Q528" s="97">
        <v>45956</v>
      </c>
      <c r="R528" s="96"/>
      <c r="S528" s="96"/>
      <c r="T528" s="96"/>
      <c r="U528" s="95" t="s">
        <v>15998</v>
      </c>
      <c r="V528" s="96"/>
      <c r="W528" s="96" t="s">
        <v>938</v>
      </c>
      <c r="X528" s="96" t="s">
        <v>287</v>
      </c>
      <c r="Y528" s="95" t="s">
        <v>10064</v>
      </c>
    </row>
    <row r="529" spans="1:25" s="87" customFormat="1" x14ac:dyDescent="0.3">
      <c r="A529" s="94" t="str">
        <f t="shared" si="9"/>
        <v>dbrooks</v>
      </c>
      <c r="B529" s="95" t="s">
        <v>21757</v>
      </c>
      <c r="C529" s="96" t="s">
        <v>21758</v>
      </c>
      <c r="D529" s="96" t="s">
        <v>21759</v>
      </c>
      <c r="E529" s="96" t="s">
        <v>5630</v>
      </c>
      <c r="F529" s="95" t="s">
        <v>19171</v>
      </c>
      <c r="G529" s="96" t="s">
        <v>19029</v>
      </c>
      <c r="H529" s="96" t="s">
        <v>19172</v>
      </c>
      <c r="I529" s="96" t="s">
        <v>19173</v>
      </c>
      <c r="J529" s="95" t="s">
        <v>19174</v>
      </c>
      <c r="K529" s="95" t="s">
        <v>19216</v>
      </c>
      <c r="L529" s="95" t="s">
        <v>19237</v>
      </c>
      <c r="M529" s="96" t="s">
        <v>19238</v>
      </c>
      <c r="N529" s="96" t="s">
        <v>250</v>
      </c>
      <c r="O529" s="97">
        <v>44763</v>
      </c>
      <c r="P529" s="97">
        <v>44763</v>
      </c>
      <c r="Q529" s="97">
        <v>44763</v>
      </c>
      <c r="R529" s="96">
        <v>1166</v>
      </c>
      <c r="S529" s="96">
        <v>3</v>
      </c>
      <c r="T529" s="96" t="s">
        <v>19228</v>
      </c>
      <c r="U529" s="96" t="s">
        <v>16468</v>
      </c>
      <c r="V529" s="96"/>
      <c r="W529" s="96" t="s">
        <v>16469</v>
      </c>
      <c r="X529" s="96" t="s">
        <v>250</v>
      </c>
      <c r="Y529" s="95" t="s">
        <v>16470</v>
      </c>
    </row>
    <row r="530" spans="1:25" s="87" customFormat="1" x14ac:dyDescent="0.3">
      <c r="A530" s="94" t="str">
        <f t="shared" si="9"/>
        <v>dburge0</v>
      </c>
      <c r="B530" s="95" t="s">
        <v>21760</v>
      </c>
      <c r="C530" s="96" t="s">
        <v>21761</v>
      </c>
      <c r="D530" s="96" t="s">
        <v>21762</v>
      </c>
      <c r="E530" s="96" t="s">
        <v>5630</v>
      </c>
      <c r="F530" s="95" t="s">
        <v>20261</v>
      </c>
      <c r="G530" s="96" t="s">
        <v>19039</v>
      </c>
      <c r="H530" s="96" t="s">
        <v>19172</v>
      </c>
      <c r="I530" s="96" t="s">
        <v>19173</v>
      </c>
      <c r="J530" s="95" t="s">
        <v>19189</v>
      </c>
      <c r="K530" s="95" t="s">
        <v>19200</v>
      </c>
      <c r="L530" s="95" t="s">
        <v>19200</v>
      </c>
      <c r="M530" s="96" t="s">
        <v>19396</v>
      </c>
      <c r="N530" s="96" t="s">
        <v>752</v>
      </c>
      <c r="O530" s="97">
        <v>44567</v>
      </c>
      <c r="P530" s="97">
        <v>44567</v>
      </c>
      <c r="Q530" s="97">
        <v>44567</v>
      </c>
      <c r="R530" s="96">
        <v>1362</v>
      </c>
      <c r="S530" s="96">
        <v>3</v>
      </c>
      <c r="T530" s="96" t="s">
        <v>19228</v>
      </c>
      <c r="U530" s="96" t="s">
        <v>21763</v>
      </c>
      <c r="V530" s="96"/>
      <c r="W530" s="96" t="s">
        <v>21764</v>
      </c>
      <c r="X530" s="96" t="s">
        <v>752</v>
      </c>
      <c r="Y530" s="95" t="s">
        <v>12164</v>
      </c>
    </row>
    <row r="531" spans="1:25" s="87" customFormat="1" x14ac:dyDescent="0.3">
      <c r="A531" s="94" t="str">
        <f t="shared" si="9"/>
        <v>dburgos</v>
      </c>
      <c r="B531" s="95" t="s">
        <v>21765</v>
      </c>
      <c r="C531" s="96" t="s">
        <v>21766</v>
      </c>
      <c r="D531" s="96" t="s">
        <v>21767</v>
      </c>
      <c r="E531" s="96" t="s">
        <v>19036</v>
      </c>
      <c r="F531" s="95" t="s">
        <v>19171</v>
      </c>
      <c r="G531" s="96" t="s">
        <v>19029</v>
      </c>
      <c r="H531" s="96" t="s">
        <v>19172</v>
      </c>
      <c r="I531" s="96" t="s">
        <v>19173</v>
      </c>
      <c r="J531" s="95" t="s">
        <v>19189</v>
      </c>
      <c r="K531" s="95" t="s">
        <v>19190</v>
      </c>
      <c r="L531" s="95" t="s">
        <v>19252</v>
      </c>
      <c r="M531" s="96" t="s">
        <v>10322</v>
      </c>
      <c r="N531" s="96" t="s">
        <v>297</v>
      </c>
      <c r="O531" s="97">
        <v>45214</v>
      </c>
      <c r="P531" s="97">
        <v>45214</v>
      </c>
      <c r="Q531" s="97">
        <v>45214</v>
      </c>
      <c r="R531" s="96">
        <v>715</v>
      </c>
      <c r="S531" s="96">
        <v>1</v>
      </c>
      <c r="T531" s="96" t="s">
        <v>19209</v>
      </c>
      <c r="U531" s="96" t="s">
        <v>21768</v>
      </c>
      <c r="V531" s="96"/>
      <c r="W531" s="96" t="s">
        <v>21769</v>
      </c>
      <c r="X531" s="96" t="s">
        <v>297</v>
      </c>
      <c r="Y531" s="95" t="s">
        <v>21770</v>
      </c>
    </row>
    <row r="532" spans="1:25" s="87" customFormat="1" x14ac:dyDescent="0.3">
      <c r="A532" s="94" t="str">
        <f t="shared" si="9"/>
        <v>dcabrer</v>
      </c>
      <c r="B532" s="95" t="s">
        <v>21771</v>
      </c>
      <c r="C532" s="96" t="s">
        <v>21772</v>
      </c>
      <c r="D532" s="96" t="s">
        <v>21773</v>
      </c>
      <c r="E532" s="96" t="s">
        <v>19170</v>
      </c>
      <c r="F532" s="95" t="s">
        <v>19181</v>
      </c>
      <c r="G532" s="96" t="s">
        <v>19030</v>
      </c>
      <c r="H532" s="96" t="s">
        <v>19172</v>
      </c>
      <c r="I532" s="96" t="s">
        <v>19173</v>
      </c>
      <c r="J532" s="95" t="s">
        <v>19174</v>
      </c>
      <c r="K532" s="95" t="s">
        <v>19431</v>
      </c>
      <c r="L532" s="95" t="s">
        <v>19432</v>
      </c>
      <c r="M532" s="96" t="s">
        <v>6264</v>
      </c>
      <c r="N532" s="96" t="s">
        <v>279</v>
      </c>
      <c r="O532" s="97">
        <v>44329</v>
      </c>
      <c r="P532" s="97">
        <v>44329</v>
      </c>
      <c r="Q532" s="97">
        <v>44329</v>
      </c>
      <c r="R532" s="96">
        <v>1600</v>
      </c>
      <c r="S532" s="96">
        <v>4</v>
      </c>
      <c r="T532" s="96" t="s">
        <v>19228</v>
      </c>
      <c r="U532" s="96" t="s">
        <v>21774</v>
      </c>
      <c r="V532" s="96"/>
      <c r="W532" s="96" t="s">
        <v>21775</v>
      </c>
      <c r="X532" s="96" t="s">
        <v>279</v>
      </c>
      <c r="Y532" s="95" t="s">
        <v>21776</v>
      </c>
    </row>
    <row r="533" spans="1:25" s="87" customFormat="1" x14ac:dyDescent="0.3">
      <c r="A533" s="94" t="str">
        <f t="shared" si="9"/>
        <v>dcary</v>
      </c>
      <c r="B533" s="95" t="s">
        <v>21777</v>
      </c>
      <c r="C533" s="96" t="s">
        <v>21778</v>
      </c>
      <c r="D533" s="96" t="s">
        <v>21779</v>
      </c>
      <c r="E533" s="96" t="s">
        <v>5630</v>
      </c>
      <c r="F533" s="95" t="s">
        <v>19215</v>
      </c>
      <c r="G533" s="96" t="s">
        <v>19033</v>
      </c>
      <c r="H533" s="96" t="s">
        <v>19172</v>
      </c>
      <c r="I533" s="96" t="s">
        <v>19173</v>
      </c>
      <c r="J533" s="95" t="s">
        <v>19189</v>
      </c>
      <c r="K533" s="95" t="s">
        <v>19273</v>
      </c>
      <c r="L533" s="95" t="s">
        <v>19274</v>
      </c>
      <c r="M533" s="96" t="s">
        <v>7733</v>
      </c>
      <c r="N533" s="96" t="s">
        <v>328</v>
      </c>
      <c r="O533" s="97">
        <v>44237</v>
      </c>
      <c r="P533" s="97">
        <v>44672</v>
      </c>
      <c r="Q533" s="97">
        <v>44237</v>
      </c>
      <c r="R533" s="96">
        <v>1692</v>
      </c>
      <c r="S533" s="96">
        <v>4</v>
      </c>
      <c r="T533" s="96" t="s">
        <v>19228</v>
      </c>
      <c r="U533" s="96" t="s">
        <v>21780</v>
      </c>
      <c r="V533" s="96"/>
      <c r="W533" s="96" t="s">
        <v>4875</v>
      </c>
      <c r="X533" s="96" t="s">
        <v>328</v>
      </c>
      <c r="Y533" s="95" t="s">
        <v>8901</v>
      </c>
    </row>
    <row r="534" spans="1:25" s="87" customFormat="1" x14ac:dyDescent="0.3">
      <c r="A534" s="94" t="str">
        <f t="shared" si="9"/>
        <v>DCHASE3</v>
      </c>
      <c r="B534" s="95" t="s">
        <v>21781</v>
      </c>
      <c r="C534" s="96" t="s">
        <v>21782</v>
      </c>
      <c r="D534" s="96" t="s">
        <v>18302</v>
      </c>
      <c r="E534" s="96" t="s">
        <v>5630</v>
      </c>
      <c r="F534" s="95" t="s">
        <v>19480</v>
      </c>
      <c r="G534" s="96" t="s">
        <v>19040</v>
      </c>
      <c r="H534" s="96" t="s">
        <v>19172</v>
      </c>
      <c r="I534" s="96" t="s">
        <v>19173</v>
      </c>
      <c r="J534" s="95" t="s">
        <v>19189</v>
      </c>
      <c r="K534" s="95" t="s">
        <v>19217</v>
      </c>
      <c r="L534" s="95" t="s">
        <v>19824</v>
      </c>
      <c r="M534" s="96" t="s">
        <v>19825</v>
      </c>
      <c r="N534" s="96" t="s">
        <v>752</v>
      </c>
      <c r="O534" s="97">
        <v>36635</v>
      </c>
      <c r="P534" s="97">
        <v>37732</v>
      </c>
      <c r="Q534" s="97">
        <v>36635</v>
      </c>
      <c r="R534" s="96">
        <v>9294</v>
      </c>
      <c r="S534" s="96">
        <v>25</v>
      </c>
      <c r="T534" s="96" t="s">
        <v>19261</v>
      </c>
      <c r="U534" s="96" t="s">
        <v>21783</v>
      </c>
      <c r="V534" s="96"/>
      <c r="W534" s="96" t="s">
        <v>21784</v>
      </c>
      <c r="X534" s="96" t="s">
        <v>752</v>
      </c>
      <c r="Y534" s="95" t="s">
        <v>18306</v>
      </c>
    </row>
    <row r="535" spans="1:25" s="87" customFormat="1" x14ac:dyDescent="0.3">
      <c r="A535" s="94" t="str">
        <f t="shared" si="9"/>
        <v>dchildr</v>
      </c>
      <c r="B535" s="95" t="s">
        <v>21785</v>
      </c>
      <c r="C535" s="96" t="s">
        <v>21786</v>
      </c>
      <c r="D535" s="96" t="s">
        <v>21787</v>
      </c>
      <c r="E535" s="96" t="s">
        <v>19170</v>
      </c>
      <c r="F535" s="95" t="s">
        <v>19386</v>
      </c>
      <c r="G535" s="96" t="s">
        <v>19387</v>
      </c>
      <c r="H535" s="96" t="s">
        <v>19172</v>
      </c>
      <c r="I535" s="96" t="s">
        <v>19173</v>
      </c>
      <c r="J535" s="95" t="s">
        <v>19189</v>
      </c>
      <c r="K535" s="95" t="s">
        <v>19374</v>
      </c>
      <c r="L535" s="95" t="s">
        <v>20447</v>
      </c>
      <c r="M535" s="96" t="s">
        <v>17220</v>
      </c>
      <c r="N535" s="96" t="s">
        <v>297</v>
      </c>
      <c r="O535" s="97">
        <v>45291</v>
      </c>
      <c r="P535" s="97">
        <v>45291</v>
      </c>
      <c r="Q535" s="97">
        <v>45291</v>
      </c>
      <c r="R535" s="96">
        <v>638</v>
      </c>
      <c r="S535" s="96">
        <v>1</v>
      </c>
      <c r="T535" s="96" t="s">
        <v>19209</v>
      </c>
      <c r="U535" s="96" t="s">
        <v>21788</v>
      </c>
      <c r="V535" s="96"/>
      <c r="W535" s="96" t="s">
        <v>21789</v>
      </c>
      <c r="X535" s="96" t="s">
        <v>297</v>
      </c>
      <c r="Y535" s="95" t="s">
        <v>13579</v>
      </c>
    </row>
    <row r="536" spans="1:25" s="87" customFormat="1" x14ac:dyDescent="0.3">
      <c r="A536" s="94" t="str">
        <f t="shared" si="9"/>
        <v>dclause</v>
      </c>
      <c r="B536" s="95" t="s">
        <v>21790</v>
      </c>
      <c r="C536" s="96" t="s">
        <v>21791</v>
      </c>
      <c r="D536" s="96" t="s">
        <v>21792</v>
      </c>
      <c r="E536" s="96" t="s">
        <v>5630</v>
      </c>
      <c r="F536" s="95" t="s">
        <v>19171</v>
      </c>
      <c r="G536" s="96" t="s">
        <v>19029</v>
      </c>
      <c r="H536" s="96" t="s">
        <v>19172</v>
      </c>
      <c r="I536" s="96" t="s">
        <v>19173</v>
      </c>
      <c r="J536" s="95" t="s">
        <v>19174</v>
      </c>
      <c r="K536" s="95" t="s">
        <v>19522</v>
      </c>
      <c r="L536" s="95" t="s">
        <v>19523</v>
      </c>
      <c r="M536" s="96" t="s">
        <v>7156</v>
      </c>
      <c r="N536" s="96" t="s">
        <v>773</v>
      </c>
      <c r="O536" s="97">
        <v>43684</v>
      </c>
      <c r="P536" s="97">
        <v>43684</v>
      </c>
      <c r="Q536" s="97">
        <v>43684</v>
      </c>
      <c r="R536" s="96">
        <v>2245</v>
      </c>
      <c r="S536" s="96">
        <v>6</v>
      </c>
      <c r="T536" s="96" t="s">
        <v>19247</v>
      </c>
      <c r="U536" s="96" t="s">
        <v>21793</v>
      </c>
      <c r="V536" s="96"/>
      <c r="W536" s="96" t="s">
        <v>3374</v>
      </c>
      <c r="X536" s="96" t="s">
        <v>773</v>
      </c>
      <c r="Y536" s="95" t="s">
        <v>7157</v>
      </c>
    </row>
    <row r="537" spans="1:25" s="87" customFormat="1" x14ac:dyDescent="0.3">
      <c r="A537" s="94" t="str">
        <f t="shared" si="9"/>
        <v>DCOLUNG</v>
      </c>
      <c r="B537" s="95" t="s">
        <v>21794</v>
      </c>
      <c r="C537" s="96" t="s">
        <v>21795</v>
      </c>
      <c r="D537" s="96" t="s">
        <v>7582</v>
      </c>
      <c r="E537" s="96" t="s">
        <v>5630</v>
      </c>
      <c r="F537" s="95" t="s">
        <v>19171</v>
      </c>
      <c r="G537" s="96" t="s">
        <v>19029</v>
      </c>
      <c r="H537" s="96" t="s">
        <v>19172</v>
      </c>
      <c r="I537" s="96" t="s">
        <v>19173</v>
      </c>
      <c r="J537" s="95" t="s">
        <v>19174</v>
      </c>
      <c r="K537" s="95" t="s">
        <v>19207</v>
      </c>
      <c r="L537" s="95" t="s">
        <v>19208</v>
      </c>
      <c r="M537" s="96" t="s">
        <v>10249</v>
      </c>
      <c r="N537" s="96" t="s">
        <v>219</v>
      </c>
      <c r="O537" s="97">
        <v>34927</v>
      </c>
      <c r="P537" s="97">
        <v>41144</v>
      </c>
      <c r="Q537" s="97">
        <v>41144</v>
      </c>
      <c r="R537" s="96">
        <v>4785</v>
      </c>
      <c r="S537" s="96">
        <v>13</v>
      </c>
      <c r="T537" s="96" t="s">
        <v>19247</v>
      </c>
      <c r="U537" s="96" t="s">
        <v>21796</v>
      </c>
      <c r="V537" s="96"/>
      <c r="W537" s="96" t="s">
        <v>4264</v>
      </c>
      <c r="X537" s="96" t="s">
        <v>219</v>
      </c>
      <c r="Y537" s="95" t="s">
        <v>21797</v>
      </c>
    </row>
    <row r="538" spans="1:25" s="87" customFormat="1" x14ac:dyDescent="0.3">
      <c r="A538" s="94" t="str">
        <f t="shared" si="9"/>
        <v>dcranfo</v>
      </c>
      <c r="B538" s="95" t="s">
        <v>21798</v>
      </c>
      <c r="C538" s="96" t="s">
        <v>21799</v>
      </c>
      <c r="D538" s="96" t="s">
        <v>21800</v>
      </c>
      <c r="E538" s="96" t="s">
        <v>19036</v>
      </c>
      <c r="F538" s="95" t="s">
        <v>19171</v>
      </c>
      <c r="G538" s="96" t="s">
        <v>19029</v>
      </c>
      <c r="H538" s="96" t="s">
        <v>19172</v>
      </c>
      <c r="I538" s="96" t="s">
        <v>19173</v>
      </c>
      <c r="J538" s="95" t="s">
        <v>19174</v>
      </c>
      <c r="K538" s="95" t="s">
        <v>19401</v>
      </c>
      <c r="L538" s="95" t="s">
        <v>19764</v>
      </c>
      <c r="M538" s="96" t="s">
        <v>8645</v>
      </c>
      <c r="N538" s="96" t="s">
        <v>407</v>
      </c>
      <c r="O538" s="97">
        <v>44306</v>
      </c>
      <c r="P538" s="97">
        <v>44306</v>
      </c>
      <c r="Q538" s="97">
        <v>44306</v>
      </c>
      <c r="R538" s="96">
        <v>1623</v>
      </c>
      <c r="S538" s="96">
        <v>4</v>
      </c>
      <c r="T538" s="96" t="s">
        <v>19228</v>
      </c>
      <c r="U538" s="96" t="s">
        <v>21801</v>
      </c>
      <c r="V538" s="96"/>
      <c r="W538" s="96" t="s">
        <v>21802</v>
      </c>
      <c r="X538" s="96" t="s">
        <v>983</v>
      </c>
      <c r="Y538" s="95" t="s">
        <v>21803</v>
      </c>
    </row>
    <row r="539" spans="1:25" s="87" customFormat="1" x14ac:dyDescent="0.3">
      <c r="A539" s="94" t="str">
        <f t="shared" si="9"/>
        <v>dcrawfo</v>
      </c>
      <c r="B539" s="95" t="s">
        <v>21804</v>
      </c>
      <c r="C539" s="96" t="s">
        <v>21805</v>
      </c>
      <c r="D539" s="96" t="s">
        <v>21806</v>
      </c>
      <c r="E539" s="96" t="s">
        <v>19170</v>
      </c>
      <c r="F539" s="95" t="s">
        <v>19181</v>
      </c>
      <c r="G539" s="96" t="s">
        <v>19030</v>
      </c>
      <c r="H539" s="96" t="s">
        <v>19172</v>
      </c>
      <c r="I539" s="96" t="s">
        <v>19173</v>
      </c>
      <c r="J539" s="95" t="s">
        <v>19189</v>
      </c>
      <c r="K539" s="95" t="s">
        <v>19374</v>
      </c>
      <c r="L539" s="95" t="s">
        <v>19375</v>
      </c>
      <c r="M539" s="96" t="s">
        <v>19376</v>
      </c>
      <c r="N539" s="96" t="s">
        <v>575</v>
      </c>
      <c r="O539" s="97">
        <v>45802</v>
      </c>
      <c r="P539" s="97">
        <v>45802</v>
      </c>
      <c r="Q539" s="97">
        <v>45802</v>
      </c>
      <c r="R539" s="96">
        <v>127</v>
      </c>
      <c r="S539" s="96">
        <v>0</v>
      </c>
      <c r="T539" s="96" t="s">
        <v>19193</v>
      </c>
      <c r="U539" s="96" t="s">
        <v>21807</v>
      </c>
      <c r="V539" s="96"/>
      <c r="W539" s="96" t="s">
        <v>21808</v>
      </c>
      <c r="X539" s="96" t="s">
        <v>575</v>
      </c>
      <c r="Y539" s="95" t="s">
        <v>21809</v>
      </c>
    </row>
    <row r="540" spans="1:25" s="87" customFormat="1" x14ac:dyDescent="0.3">
      <c r="A540" s="94" t="str">
        <f t="shared" si="9"/>
        <v>dcraycr</v>
      </c>
      <c r="B540" s="95" t="s">
        <v>21810</v>
      </c>
      <c r="C540" s="96" t="s">
        <v>21811</v>
      </c>
      <c r="D540" s="96" t="s">
        <v>21812</v>
      </c>
      <c r="E540" s="96" t="s">
        <v>5630</v>
      </c>
      <c r="F540" s="95" t="s">
        <v>19181</v>
      </c>
      <c r="G540" s="96" t="s">
        <v>19030</v>
      </c>
      <c r="H540" s="96" t="s">
        <v>19172</v>
      </c>
      <c r="I540" s="96" t="s">
        <v>19173</v>
      </c>
      <c r="J540" s="95" t="s">
        <v>19189</v>
      </c>
      <c r="K540" s="95" t="s">
        <v>19333</v>
      </c>
      <c r="L540" s="95" t="s">
        <v>19334</v>
      </c>
      <c r="M540" s="96" t="s">
        <v>9382</v>
      </c>
      <c r="N540" s="96" t="s">
        <v>366</v>
      </c>
      <c r="O540" s="97">
        <v>43894</v>
      </c>
      <c r="P540" s="97">
        <v>43894</v>
      </c>
      <c r="Q540" s="97">
        <v>43894</v>
      </c>
      <c r="R540" s="96">
        <v>2035</v>
      </c>
      <c r="S540" s="96">
        <v>5</v>
      </c>
      <c r="T540" s="96" t="s">
        <v>19228</v>
      </c>
      <c r="U540" s="96" t="s">
        <v>11596</v>
      </c>
      <c r="V540" s="96"/>
      <c r="W540" s="96" t="s">
        <v>16443</v>
      </c>
      <c r="X540" s="96" t="s">
        <v>260</v>
      </c>
      <c r="Y540" s="95" t="s">
        <v>11598</v>
      </c>
    </row>
    <row r="541" spans="1:25" s="87" customFormat="1" x14ac:dyDescent="0.3">
      <c r="A541" s="94" t="str">
        <f t="shared" si="9"/>
        <v>dcrensh</v>
      </c>
      <c r="B541" s="95" t="s">
        <v>21813</v>
      </c>
      <c r="C541" s="96" t="s">
        <v>21814</v>
      </c>
      <c r="D541" s="96" t="s">
        <v>21815</v>
      </c>
      <c r="E541" s="96" t="s">
        <v>5630</v>
      </c>
      <c r="F541" s="95" t="s">
        <v>19171</v>
      </c>
      <c r="G541" s="96" t="s">
        <v>19029</v>
      </c>
      <c r="H541" s="96" t="s">
        <v>19172</v>
      </c>
      <c r="I541" s="96" t="s">
        <v>19173</v>
      </c>
      <c r="J541" s="95" t="s">
        <v>19174</v>
      </c>
      <c r="K541" s="95" t="s">
        <v>19401</v>
      </c>
      <c r="L541" s="95" t="s">
        <v>19764</v>
      </c>
      <c r="M541" s="96" t="s">
        <v>8645</v>
      </c>
      <c r="N541" s="96" t="s">
        <v>407</v>
      </c>
      <c r="O541" s="97">
        <v>45487</v>
      </c>
      <c r="P541" s="97">
        <v>45487</v>
      </c>
      <c r="Q541" s="97">
        <v>45487</v>
      </c>
      <c r="R541" s="96">
        <v>442</v>
      </c>
      <c r="S541" s="96">
        <v>1</v>
      </c>
      <c r="T541" s="96" t="s">
        <v>19209</v>
      </c>
      <c r="U541" s="96" t="s">
        <v>21816</v>
      </c>
      <c r="V541" s="96"/>
      <c r="W541" s="96" t="s">
        <v>21817</v>
      </c>
      <c r="X541" s="96" t="s">
        <v>287</v>
      </c>
      <c r="Y541" s="95" t="s">
        <v>21818</v>
      </c>
    </row>
    <row r="542" spans="1:25" s="87" customFormat="1" x14ac:dyDescent="0.3">
      <c r="A542" s="94" t="str">
        <f t="shared" si="9"/>
        <v>dcrew</v>
      </c>
      <c r="B542" s="95" t="s">
        <v>21819</v>
      </c>
      <c r="C542" s="96" t="s">
        <v>21820</v>
      </c>
      <c r="D542" s="96" t="s">
        <v>21821</v>
      </c>
      <c r="E542" s="96" t="s">
        <v>5630</v>
      </c>
      <c r="F542" s="95" t="s">
        <v>19285</v>
      </c>
      <c r="G542" s="96" t="s">
        <v>19028</v>
      </c>
      <c r="H542" s="96" t="s">
        <v>19172</v>
      </c>
      <c r="I542" s="96" t="s">
        <v>19173</v>
      </c>
      <c r="J542" s="95" t="s">
        <v>19174</v>
      </c>
      <c r="K542" s="95" t="s">
        <v>19301</v>
      </c>
      <c r="L542" s="95" t="s">
        <v>19301</v>
      </c>
      <c r="M542" s="96" t="s">
        <v>19819</v>
      </c>
      <c r="N542" s="96" t="s">
        <v>760</v>
      </c>
      <c r="O542" s="97">
        <v>44076</v>
      </c>
      <c r="P542" s="97">
        <v>44076</v>
      </c>
      <c r="Q542" s="97">
        <v>44076</v>
      </c>
      <c r="R542" s="96">
        <v>1853</v>
      </c>
      <c r="S542" s="96">
        <v>5</v>
      </c>
      <c r="T542" s="96" t="s">
        <v>19228</v>
      </c>
      <c r="U542" s="96" t="s">
        <v>21822</v>
      </c>
      <c r="V542" s="96"/>
      <c r="W542" s="96" t="s">
        <v>21823</v>
      </c>
      <c r="X542" s="96" t="s">
        <v>760</v>
      </c>
      <c r="Y542" s="95" t="s">
        <v>21824</v>
      </c>
    </row>
    <row r="543" spans="1:25" s="87" customFormat="1" x14ac:dyDescent="0.3">
      <c r="A543" s="94" t="str">
        <f t="shared" si="9"/>
        <v>DDAHLK</v>
      </c>
      <c r="B543" s="95" t="s">
        <v>21825</v>
      </c>
      <c r="C543" s="96" t="s">
        <v>21826</v>
      </c>
      <c r="D543" s="96" t="s">
        <v>18509</v>
      </c>
      <c r="E543" s="96" t="s">
        <v>5630</v>
      </c>
      <c r="F543" s="95" t="s">
        <v>19171</v>
      </c>
      <c r="G543" s="96" t="s">
        <v>19029</v>
      </c>
      <c r="H543" s="96" t="s">
        <v>19172</v>
      </c>
      <c r="I543" s="96" t="s">
        <v>19173</v>
      </c>
      <c r="J543" s="95" t="s">
        <v>19174</v>
      </c>
      <c r="K543" s="95" t="s">
        <v>19258</v>
      </c>
      <c r="L543" s="95" t="s">
        <v>19259</v>
      </c>
      <c r="M543" s="96" t="s">
        <v>19260</v>
      </c>
      <c r="N543" s="96" t="s">
        <v>279</v>
      </c>
      <c r="O543" s="97">
        <v>35783</v>
      </c>
      <c r="P543" s="97">
        <v>35783</v>
      </c>
      <c r="Q543" s="97">
        <v>35783</v>
      </c>
      <c r="R543" s="96">
        <v>10146</v>
      </c>
      <c r="S543" s="96">
        <v>27</v>
      </c>
      <c r="T543" s="96" t="s">
        <v>19261</v>
      </c>
      <c r="U543" s="96" t="s">
        <v>21827</v>
      </c>
      <c r="V543" s="96"/>
      <c r="W543" s="96" t="s">
        <v>6631</v>
      </c>
      <c r="X543" s="96" t="s">
        <v>279</v>
      </c>
      <c r="Y543" s="95" t="s">
        <v>18512</v>
      </c>
    </row>
    <row r="544" spans="1:25" s="87" customFormat="1" x14ac:dyDescent="0.3">
      <c r="A544" s="94" t="str">
        <f t="shared" si="9"/>
        <v>ddailey</v>
      </c>
      <c r="B544" s="95" t="s">
        <v>21828</v>
      </c>
      <c r="C544" s="96" t="s">
        <v>21829</v>
      </c>
      <c r="D544" s="96" t="s">
        <v>21830</v>
      </c>
      <c r="E544" s="96" t="s">
        <v>5630</v>
      </c>
      <c r="F544" s="95" t="s">
        <v>19181</v>
      </c>
      <c r="G544" s="96" t="s">
        <v>19030</v>
      </c>
      <c r="H544" s="96" t="s">
        <v>19172</v>
      </c>
      <c r="I544" s="96" t="s">
        <v>19173</v>
      </c>
      <c r="J544" s="95" t="s">
        <v>19174</v>
      </c>
      <c r="K544" s="95" t="s">
        <v>19216</v>
      </c>
      <c r="L544" s="95" t="s">
        <v>19217</v>
      </c>
      <c r="M544" s="96" t="s">
        <v>19218</v>
      </c>
      <c r="N544" s="96" t="s">
        <v>453</v>
      </c>
      <c r="O544" s="97">
        <v>44286</v>
      </c>
      <c r="P544" s="97">
        <v>44286</v>
      </c>
      <c r="Q544" s="97">
        <v>44286</v>
      </c>
      <c r="R544" s="96">
        <v>1643</v>
      </c>
      <c r="S544" s="96">
        <v>4</v>
      </c>
      <c r="T544" s="96" t="s">
        <v>19228</v>
      </c>
      <c r="U544" s="96" t="s">
        <v>21831</v>
      </c>
      <c r="V544" s="96"/>
      <c r="W544" s="96" t="s">
        <v>21832</v>
      </c>
      <c r="X544" s="96" t="s">
        <v>453</v>
      </c>
      <c r="Y544" s="95" t="s">
        <v>21833</v>
      </c>
    </row>
    <row r="545" spans="1:25" s="87" customFormat="1" x14ac:dyDescent="0.3">
      <c r="A545" s="94" t="str">
        <f t="shared" si="9"/>
        <v>ddaniel</v>
      </c>
      <c r="B545" s="95" t="s">
        <v>21834</v>
      </c>
      <c r="C545" s="96" t="s">
        <v>21835</v>
      </c>
      <c r="D545" s="96" t="s">
        <v>21836</v>
      </c>
      <c r="E545" s="96" t="s">
        <v>5630</v>
      </c>
      <c r="F545" s="95" t="s">
        <v>19181</v>
      </c>
      <c r="G545" s="96" t="s">
        <v>19030</v>
      </c>
      <c r="H545" s="96" t="s">
        <v>19172</v>
      </c>
      <c r="I545" s="96" t="s">
        <v>19173</v>
      </c>
      <c r="J545" s="95" t="s">
        <v>19189</v>
      </c>
      <c r="K545" s="95" t="s">
        <v>19294</v>
      </c>
      <c r="L545" s="95" t="s">
        <v>19295</v>
      </c>
      <c r="M545" s="96" t="s">
        <v>19296</v>
      </c>
      <c r="N545" s="96" t="s">
        <v>541</v>
      </c>
      <c r="O545" s="97">
        <v>45893</v>
      </c>
      <c r="P545" s="97">
        <v>45893</v>
      </c>
      <c r="Q545" s="97">
        <v>45893</v>
      </c>
      <c r="R545" s="96">
        <v>36</v>
      </c>
      <c r="S545" s="96">
        <v>0</v>
      </c>
      <c r="T545" s="96" t="s">
        <v>19448</v>
      </c>
      <c r="U545" s="96" t="s">
        <v>21837</v>
      </c>
      <c r="V545" s="96"/>
      <c r="W545" s="96" t="s">
        <v>5072</v>
      </c>
      <c r="X545" s="96" t="s">
        <v>619</v>
      </c>
      <c r="Y545" s="95" t="s">
        <v>21838</v>
      </c>
    </row>
    <row r="546" spans="1:25" s="87" customFormat="1" x14ac:dyDescent="0.3">
      <c r="A546" s="94" t="str">
        <f t="shared" si="9"/>
        <v>DDAV1</v>
      </c>
      <c r="B546" s="95" t="s">
        <v>21839</v>
      </c>
      <c r="C546" s="96" t="s">
        <v>21840</v>
      </c>
      <c r="D546" s="96" t="s">
        <v>8351</v>
      </c>
      <c r="E546" s="96" t="s">
        <v>5630</v>
      </c>
      <c r="F546" s="95" t="s">
        <v>19171</v>
      </c>
      <c r="G546" s="96" t="s">
        <v>19029</v>
      </c>
      <c r="H546" s="96" t="s">
        <v>19172</v>
      </c>
      <c r="I546" s="96" t="s">
        <v>19173</v>
      </c>
      <c r="J546" s="95" t="s">
        <v>19189</v>
      </c>
      <c r="K546" s="95" t="s">
        <v>19333</v>
      </c>
      <c r="L546" s="95" t="s">
        <v>19467</v>
      </c>
      <c r="M546" s="96" t="s">
        <v>9084</v>
      </c>
      <c r="N546" s="96" t="s">
        <v>260</v>
      </c>
      <c r="O546" s="97">
        <v>34796</v>
      </c>
      <c r="P546" s="97">
        <v>34796</v>
      </c>
      <c r="Q546" s="97">
        <v>34796</v>
      </c>
      <c r="R546" s="96">
        <v>11133</v>
      </c>
      <c r="S546" s="96">
        <v>30</v>
      </c>
      <c r="T546" s="96" t="s">
        <v>19261</v>
      </c>
      <c r="U546" s="96" t="s">
        <v>21841</v>
      </c>
      <c r="V546" s="96"/>
      <c r="W546" s="96" t="s">
        <v>19477</v>
      </c>
      <c r="X546" s="96" t="s">
        <v>260</v>
      </c>
      <c r="Y546" s="95" t="s">
        <v>8355</v>
      </c>
    </row>
    <row r="547" spans="1:25" s="87" customFormat="1" x14ac:dyDescent="0.3">
      <c r="A547" s="94" t="str">
        <f t="shared" si="9"/>
        <v>DDAV3</v>
      </c>
      <c r="B547" s="95" t="s">
        <v>21842</v>
      </c>
      <c r="C547" s="96" t="s">
        <v>21843</v>
      </c>
      <c r="D547" s="96" t="s">
        <v>15987</v>
      </c>
      <c r="E547" s="96" t="s">
        <v>5630</v>
      </c>
      <c r="F547" s="95" t="s">
        <v>19171</v>
      </c>
      <c r="G547" s="96" t="s">
        <v>19029</v>
      </c>
      <c r="H547" s="96" t="s">
        <v>19172</v>
      </c>
      <c r="I547" s="96" t="s">
        <v>19173</v>
      </c>
      <c r="J547" s="95" t="s">
        <v>19189</v>
      </c>
      <c r="K547" s="95" t="s">
        <v>19471</v>
      </c>
      <c r="L547" s="95" t="s">
        <v>14086</v>
      </c>
      <c r="M547" s="96" t="s">
        <v>19472</v>
      </c>
      <c r="N547" s="96" t="s">
        <v>435</v>
      </c>
      <c r="O547" s="97">
        <v>37060</v>
      </c>
      <c r="P547" s="97">
        <v>37060</v>
      </c>
      <c r="Q547" s="97">
        <v>37060</v>
      </c>
      <c r="R547" s="96">
        <v>8869</v>
      </c>
      <c r="S547" s="96">
        <v>24</v>
      </c>
      <c r="T547" s="96" t="s">
        <v>19261</v>
      </c>
      <c r="U547" s="96" t="s">
        <v>21844</v>
      </c>
      <c r="V547" s="96"/>
      <c r="W547" s="96" t="s">
        <v>21845</v>
      </c>
      <c r="X547" s="96" t="s">
        <v>435</v>
      </c>
      <c r="Y547" s="95" t="s">
        <v>15990</v>
      </c>
    </row>
    <row r="548" spans="1:25" s="87" customFormat="1" x14ac:dyDescent="0.3">
      <c r="A548" s="94" t="str">
        <f t="shared" si="9"/>
        <v>ddebord</v>
      </c>
      <c r="B548" s="95" t="s">
        <v>21846</v>
      </c>
      <c r="C548" s="96" t="s">
        <v>21847</v>
      </c>
      <c r="D548" s="96" t="s">
        <v>21848</v>
      </c>
      <c r="E548" s="96" t="s">
        <v>19170</v>
      </c>
      <c r="F548" s="95" t="s">
        <v>19272</v>
      </c>
      <c r="G548" s="96" t="s">
        <v>19048</v>
      </c>
      <c r="H548" s="96" t="s">
        <v>19227</v>
      </c>
      <c r="I548" s="96" t="s">
        <v>19173</v>
      </c>
      <c r="J548" s="95" t="s">
        <v>19174</v>
      </c>
      <c r="K548" s="95" t="s">
        <v>19245</v>
      </c>
      <c r="L548" s="95" t="s">
        <v>19318</v>
      </c>
      <c r="M548" s="96" t="s">
        <v>19319</v>
      </c>
      <c r="N548" s="96" t="s">
        <v>1675</v>
      </c>
      <c r="O548" s="97">
        <v>45410</v>
      </c>
      <c r="P548" s="97">
        <v>45410</v>
      </c>
      <c r="Q548" s="97">
        <v>45410</v>
      </c>
      <c r="R548" s="96">
        <v>519</v>
      </c>
      <c r="S548" s="96">
        <v>1</v>
      </c>
      <c r="T548" s="96" t="s">
        <v>19209</v>
      </c>
      <c r="U548" s="96" t="s">
        <v>21849</v>
      </c>
      <c r="V548" s="96" t="s">
        <v>21850</v>
      </c>
      <c r="W548" s="96" t="s">
        <v>21851</v>
      </c>
      <c r="X548" s="96" t="s">
        <v>1675</v>
      </c>
      <c r="Y548" s="95" t="s">
        <v>21852</v>
      </c>
    </row>
    <row r="549" spans="1:25" s="87" customFormat="1" x14ac:dyDescent="0.3">
      <c r="A549" s="94" t="str">
        <f t="shared" si="9"/>
        <v>DDEVITT</v>
      </c>
      <c r="B549" s="95" t="s">
        <v>21853</v>
      </c>
      <c r="C549" s="96" t="s">
        <v>21854</v>
      </c>
      <c r="D549" s="96" t="s">
        <v>21855</v>
      </c>
      <c r="E549" s="96" t="s">
        <v>5630</v>
      </c>
      <c r="F549" s="95" t="s">
        <v>19171</v>
      </c>
      <c r="G549" s="96" t="s">
        <v>19029</v>
      </c>
      <c r="H549" s="96" t="s">
        <v>19172</v>
      </c>
      <c r="I549" s="96" t="s">
        <v>19173</v>
      </c>
      <c r="J549" s="95" t="s">
        <v>19174</v>
      </c>
      <c r="K549" s="95" t="s">
        <v>19245</v>
      </c>
      <c r="L549" s="95" t="s">
        <v>20684</v>
      </c>
      <c r="M549" s="96" t="s">
        <v>14665</v>
      </c>
      <c r="N549" s="96" t="s">
        <v>219</v>
      </c>
      <c r="O549" s="97">
        <v>39371</v>
      </c>
      <c r="P549" s="97">
        <v>39371</v>
      </c>
      <c r="Q549" s="97">
        <v>39371</v>
      </c>
      <c r="R549" s="96">
        <v>6558</v>
      </c>
      <c r="S549" s="96">
        <v>17</v>
      </c>
      <c r="T549" s="96" t="s">
        <v>19261</v>
      </c>
      <c r="U549" s="96" t="s">
        <v>21856</v>
      </c>
      <c r="V549" s="96"/>
      <c r="W549" s="96" t="s">
        <v>21857</v>
      </c>
      <c r="X549" s="96" t="s">
        <v>219</v>
      </c>
      <c r="Y549" s="95" t="s">
        <v>21858</v>
      </c>
    </row>
    <row r="550" spans="1:25" s="87" customFormat="1" x14ac:dyDescent="0.3">
      <c r="A550" s="94" t="str">
        <f t="shared" si="9"/>
        <v>ddunne0</v>
      </c>
      <c r="B550" s="95" t="s">
        <v>21859</v>
      </c>
      <c r="C550" s="96" t="s">
        <v>21860</v>
      </c>
      <c r="D550" s="96" t="s">
        <v>21861</v>
      </c>
      <c r="E550" s="96" t="s">
        <v>19170</v>
      </c>
      <c r="F550" s="95" t="s">
        <v>19181</v>
      </c>
      <c r="G550" s="96" t="s">
        <v>19030</v>
      </c>
      <c r="H550" s="96" t="s">
        <v>19172</v>
      </c>
      <c r="I550" s="96" t="s">
        <v>19173</v>
      </c>
      <c r="J550" s="95" t="s">
        <v>19174</v>
      </c>
      <c r="K550" s="95" t="s">
        <v>19216</v>
      </c>
      <c r="L550" s="95" t="s">
        <v>19237</v>
      </c>
      <c r="M550" s="96" t="s">
        <v>19238</v>
      </c>
      <c r="N550" s="96" t="s">
        <v>250</v>
      </c>
      <c r="O550" s="97">
        <v>44931</v>
      </c>
      <c r="P550" s="97">
        <v>44931</v>
      </c>
      <c r="Q550" s="97">
        <v>44931</v>
      </c>
      <c r="R550" s="96">
        <v>998</v>
      </c>
      <c r="S550" s="96">
        <v>2</v>
      </c>
      <c r="T550" s="96" t="s">
        <v>19209</v>
      </c>
      <c r="U550" s="96" t="s">
        <v>21862</v>
      </c>
      <c r="V550" s="96"/>
      <c r="W550" s="96" t="s">
        <v>21863</v>
      </c>
      <c r="X550" s="96" t="s">
        <v>250</v>
      </c>
      <c r="Y550" s="95" t="s">
        <v>21864</v>
      </c>
    </row>
    <row r="551" spans="1:25" s="87" customFormat="1" x14ac:dyDescent="0.3">
      <c r="A551" s="94" t="str">
        <f t="shared" si="9"/>
        <v>DEGOLF1</v>
      </c>
      <c r="B551" s="95" t="s">
        <v>21865</v>
      </c>
      <c r="C551" s="96" t="s">
        <v>21866</v>
      </c>
      <c r="D551" s="96" t="s">
        <v>7359</v>
      </c>
      <c r="E551" s="96" t="s">
        <v>5630</v>
      </c>
      <c r="F551" s="95" t="s">
        <v>19285</v>
      </c>
      <c r="G551" s="96" t="s">
        <v>19028</v>
      </c>
      <c r="H551" s="96" t="s">
        <v>19172</v>
      </c>
      <c r="I551" s="96" t="s">
        <v>19173</v>
      </c>
      <c r="J551" s="95" t="s">
        <v>19189</v>
      </c>
      <c r="K551" s="95" t="s">
        <v>19294</v>
      </c>
      <c r="L551" s="95" t="s">
        <v>19295</v>
      </c>
      <c r="M551" s="96" t="s">
        <v>19296</v>
      </c>
      <c r="N551" s="96" t="s">
        <v>541</v>
      </c>
      <c r="O551" s="97">
        <v>34936</v>
      </c>
      <c r="P551" s="97">
        <v>37255</v>
      </c>
      <c r="Q551" s="97">
        <v>37255</v>
      </c>
      <c r="R551" s="96">
        <v>8674</v>
      </c>
      <c r="S551" s="96">
        <v>23</v>
      </c>
      <c r="T551" s="96" t="s">
        <v>19261</v>
      </c>
      <c r="U551" s="96" t="s">
        <v>21867</v>
      </c>
      <c r="V551" s="96"/>
      <c r="W551" s="96" t="s">
        <v>21868</v>
      </c>
      <c r="X551" s="96" t="s">
        <v>1153</v>
      </c>
      <c r="Y551" s="95" t="s">
        <v>11583</v>
      </c>
    </row>
    <row r="552" spans="1:25" s="87" customFormat="1" x14ac:dyDescent="0.3">
      <c r="A552" s="94" t="str">
        <f t="shared" si="9"/>
        <v>deiting</v>
      </c>
      <c r="B552" s="95" t="s">
        <v>21869</v>
      </c>
      <c r="C552" s="96" t="s">
        <v>21870</v>
      </c>
      <c r="D552" s="96" t="s">
        <v>21871</v>
      </c>
      <c r="E552" s="96" t="s">
        <v>5630</v>
      </c>
      <c r="F552" s="95" t="s">
        <v>19171</v>
      </c>
      <c r="G552" s="96" t="s">
        <v>19029</v>
      </c>
      <c r="H552" s="96" t="s">
        <v>19172</v>
      </c>
      <c r="I552" s="96" t="s">
        <v>19173</v>
      </c>
      <c r="J552" s="95" t="s">
        <v>19189</v>
      </c>
      <c r="K552" s="95" t="s">
        <v>19273</v>
      </c>
      <c r="L552" s="95" t="s">
        <v>19274</v>
      </c>
      <c r="M552" s="96" t="s">
        <v>7733</v>
      </c>
      <c r="N552" s="96" t="s">
        <v>328</v>
      </c>
      <c r="O552" s="97">
        <v>40077</v>
      </c>
      <c r="P552" s="97">
        <v>45228</v>
      </c>
      <c r="Q552" s="97">
        <v>45228</v>
      </c>
      <c r="R552" s="96">
        <v>701</v>
      </c>
      <c r="S552" s="96">
        <v>1</v>
      </c>
      <c r="T552" s="96" t="s">
        <v>19209</v>
      </c>
      <c r="U552" s="96" t="s">
        <v>21872</v>
      </c>
      <c r="V552" s="96"/>
      <c r="W552" s="96" t="s">
        <v>21873</v>
      </c>
      <c r="X552" s="96" t="s">
        <v>375</v>
      </c>
      <c r="Y552" s="95" t="s">
        <v>18488</v>
      </c>
    </row>
    <row r="553" spans="1:25" s="87" customFormat="1" x14ac:dyDescent="0.3">
      <c r="A553" s="94" t="str">
        <f t="shared" si="9"/>
        <v>descorc</v>
      </c>
      <c r="B553" s="95" t="s">
        <v>21874</v>
      </c>
      <c r="C553" s="96" t="s">
        <v>21875</v>
      </c>
      <c r="D553" s="96" t="s">
        <v>21876</v>
      </c>
      <c r="E553" s="96" t="s">
        <v>5630</v>
      </c>
      <c r="F553" s="95" t="s">
        <v>19236</v>
      </c>
      <c r="G553" s="96" t="s">
        <v>19032</v>
      </c>
      <c r="H553" s="96" t="s">
        <v>19227</v>
      </c>
      <c r="I553" s="96" t="s">
        <v>19173</v>
      </c>
      <c r="J553" s="95" t="s">
        <v>19174</v>
      </c>
      <c r="K553" s="95" t="s">
        <v>19216</v>
      </c>
      <c r="L553" s="95" t="s">
        <v>19237</v>
      </c>
      <c r="M553" s="96" t="s">
        <v>19238</v>
      </c>
      <c r="N553" s="96" t="s">
        <v>250</v>
      </c>
      <c r="O553" s="97">
        <v>44426</v>
      </c>
      <c r="P553" s="97">
        <v>44426</v>
      </c>
      <c r="Q553" s="97">
        <v>44426</v>
      </c>
      <c r="R553" s="96">
        <v>1503</v>
      </c>
      <c r="S553" s="96">
        <v>4</v>
      </c>
      <c r="T553" s="96" t="s">
        <v>19228</v>
      </c>
      <c r="U553" s="96" t="s">
        <v>21877</v>
      </c>
      <c r="V553" s="96"/>
      <c r="W553" s="96" t="s">
        <v>9000</v>
      </c>
      <c r="X553" s="96" t="s">
        <v>250</v>
      </c>
      <c r="Y553" s="95" t="s">
        <v>9001</v>
      </c>
    </row>
    <row r="554" spans="1:25" s="87" customFormat="1" x14ac:dyDescent="0.3">
      <c r="A554" s="94" t="str">
        <f t="shared" si="9"/>
        <v>despina</v>
      </c>
      <c r="B554" s="95" t="s">
        <v>21878</v>
      </c>
      <c r="C554" s="96" t="s">
        <v>21879</v>
      </c>
      <c r="D554" s="96" t="s">
        <v>21880</v>
      </c>
      <c r="E554" s="96" t="s">
        <v>19170</v>
      </c>
      <c r="F554" s="95" t="s">
        <v>19181</v>
      </c>
      <c r="G554" s="96" t="s">
        <v>19030</v>
      </c>
      <c r="H554" s="96" t="s">
        <v>19172</v>
      </c>
      <c r="I554" s="96" t="s">
        <v>19173</v>
      </c>
      <c r="J554" s="95" t="s">
        <v>19174</v>
      </c>
      <c r="K554" s="95" t="s">
        <v>19258</v>
      </c>
      <c r="L554" s="95" t="s">
        <v>19259</v>
      </c>
      <c r="M554" s="96" t="s">
        <v>19260</v>
      </c>
      <c r="N554" s="96" t="s">
        <v>279</v>
      </c>
      <c r="O554" s="97">
        <v>45207</v>
      </c>
      <c r="P554" s="97">
        <v>45207</v>
      </c>
      <c r="Q554" s="97">
        <v>45207</v>
      </c>
      <c r="R554" s="96">
        <v>722</v>
      </c>
      <c r="S554" s="96">
        <v>1</v>
      </c>
      <c r="T554" s="96" t="s">
        <v>19209</v>
      </c>
      <c r="U554" s="96" t="s">
        <v>21881</v>
      </c>
      <c r="V554" s="96"/>
      <c r="W554" s="96" t="s">
        <v>1001</v>
      </c>
      <c r="X554" s="96" t="s">
        <v>279</v>
      </c>
      <c r="Y554" s="95" t="s">
        <v>21882</v>
      </c>
    </row>
    <row r="555" spans="1:25" s="87" customFormat="1" x14ac:dyDescent="0.3">
      <c r="A555" s="94" t="str">
        <f t="shared" si="9"/>
        <v>devans</v>
      </c>
      <c r="B555" s="95" t="s">
        <v>21883</v>
      </c>
      <c r="C555" s="96" t="s">
        <v>21884</v>
      </c>
      <c r="D555" s="96" t="s">
        <v>21885</v>
      </c>
      <c r="E555" s="96" t="s">
        <v>5630</v>
      </c>
      <c r="F555" s="95" t="s">
        <v>19215</v>
      </c>
      <c r="G555" s="96" t="s">
        <v>19033</v>
      </c>
      <c r="H555" s="96" t="s">
        <v>19172</v>
      </c>
      <c r="I555" s="96" t="s">
        <v>19173</v>
      </c>
      <c r="J555" s="95" t="s">
        <v>19189</v>
      </c>
      <c r="K555" s="95" t="s">
        <v>19294</v>
      </c>
      <c r="L555" s="95" t="s">
        <v>19295</v>
      </c>
      <c r="M555" s="96" t="s">
        <v>19296</v>
      </c>
      <c r="N555" s="96" t="s">
        <v>541</v>
      </c>
      <c r="O555" s="97">
        <v>45347</v>
      </c>
      <c r="P555" s="97">
        <v>45347</v>
      </c>
      <c r="Q555" s="97">
        <v>45347</v>
      </c>
      <c r="R555" s="96">
        <v>582</v>
      </c>
      <c r="S555" s="96">
        <v>1</v>
      </c>
      <c r="T555" s="96" t="s">
        <v>19209</v>
      </c>
      <c r="U555" s="100" t="s">
        <v>21886</v>
      </c>
      <c r="V555" s="100"/>
      <c r="W555" s="100" t="s">
        <v>7483</v>
      </c>
      <c r="X555" s="100" t="s">
        <v>541</v>
      </c>
      <c r="Y555" s="99" t="s">
        <v>17430</v>
      </c>
    </row>
    <row r="556" spans="1:25" s="87" customFormat="1" x14ac:dyDescent="0.3">
      <c r="A556" s="94" t="str">
        <f t="shared" si="9"/>
        <v>devans0</v>
      </c>
      <c r="B556" s="95" t="s">
        <v>21887</v>
      </c>
      <c r="C556" s="96" t="s">
        <v>21888</v>
      </c>
      <c r="D556" s="96" t="s">
        <v>21889</v>
      </c>
      <c r="E556" s="96" t="s">
        <v>19170</v>
      </c>
      <c r="F556" s="95" t="s">
        <v>19236</v>
      </c>
      <c r="G556" s="96" t="s">
        <v>19032</v>
      </c>
      <c r="H556" s="96" t="s">
        <v>19227</v>
      </c>
      <c r="I556" s="96" t="s">
        <v>19173</v>
      </c>
      <c r="J556" s="95" t="s">
        <v>19174</v>
      </c>
      <c r="K556" s="95" t="s">
        <v>19301</v>
      </c>
      <c r="L556" s="95" t="s">
        <v>19301</v>
      </c>
      <c r="M556" s="96" t="s">
        <v>19819</v>
      </c>
      <c r="N556" s="96" t="s">
        <v>760</v>
      </c>
      <c r="O556" s="97">
        <v>44669</v>
      </c>
      <c r="P556" s="97">
        <v>44669</v>
      </c>
      <c r="Q556" s="97">
        <v>44669</v>
      </c>
      <c r="R556" s="96">
        <v>1260</v>
      </c>
      <c r="S556" s="96">
        <v>3</v>
      </c>
      <c r="T556" s="96" t="s">
        <v>19228</v>
      </c>
      <c r="U556" s="96" t="s">
        <v>21890</v>
      </c>
      <c r="V556" s="96"/>
      <c r="W556" s="96" t="s">
        <v>21891</v>
      </c>
      <c r="X556" s="96" t="s">
        <v>760</v>
      </c>
      <c r="Y556" s="95" t="s">
        <v>21892</v>
      </c>
    </row>
    <row r="557" spans="1:25" s="87" customFormat="1" x14ac:dyDescent="0.3">
      <c r="A557" s="94" t="str">
        <f t="shared" si="9"/>
        <v>deveill</v>
      </c>
      <c r="B557" s="95" t="s">
        <v>21893</v>
      </c>
      <c r="C557" s="96" t="s">
        <v>21894</v>
      </c>
      <c r="D557" s="96" t="s">
        <v>21895</v>
      </c>
      <c r="E557" s="96" t="s">
        <v>5630</v>
      </c>
      <c r="F557" s="95" t="s">
        <v>19236</v>
      </c>
      <c r="G557" s="96" t="s">
        <v>19032</v>
      </c>
      <c r="H557" s="96" t="s">
        <v>19227</v>
      </c>
      <c r="I557" s="96" t="s">
        <v>19173</v>
      </c>
      <c r="J557" s="95" t="s">
        <v>19189</v>
      </c>
      <c r="K557" s="95" t="s">
        <v>19294</v>
      </c>
      <c r="L557" s="95" t="s">
        <v>19295</v>
      </c>
      <c r="M557" s="96" t="s">
        <v>19296</v>
      </c>
      <c r="N557" s="96" t="s">
        <v>541</v>
      </c>
      <c r="O557" s="97">
        <v>38980</v>
      </c>
      <c r="P557" s="97">
        <v>45872</v>
      </c>
      <c r="Q557" s="97">
        <v>45872</v>
      </c>
      <c r="R557" s="96">
        <v>57</v>
      </c>
      <c r="S557" s="96">
        <v>0</v>
      </c>
      <c r="T557" s="96" t="s">
        <v>19448</v>
      </c>
      <c r="U557" s="96" t="s">
        <v>21896</v>
      </c>
      <c r="V557" s="96"/>
      <c r="W557" s="96" t="s">
        <v>4295</v>
      </c>
      <c r="X557" s="96" t="s">
        <v>541</v>
      </c>
      <c r="Y557" s="95" t="s">
        <v>13167</v>
      </c>
    </row>
    <row r="558" spans="1:25" s="87" customFormat="1" x14ac:dyDescent="0.3">
      <c r="A558" s="94" t="str">
        <f t="shared" si="9"/>
        <v>dfahrin</v>
      </c>
      <c r="B558" s="95" t="s">
        <v>21897</v>
      </c>
      <c r="C558" s="96" t="s">
        <v>21898</v>
      </c>
      <c r="D558" s="96" t="s">
        <v>21899</v>
      </c>
      <c r="E558" s="96" t="s">
        <v>5630</v>
      </c>
      <c r="F558" s="95" t="s">
        <v>19215</v>
      </c>
      <c r="G558" s="96" t="s">
        <v>19033</v>
      </c>
      <c r="H558" s="96" t="s">
        <v>19172</v>
      </c>
      <c r="I558" s="96" t="s">
        <v>19173</v>
      </c>
      <c r="J558" s="95" t="s">
        <v>19174</v>
      </c>
      <c r="K558" s="95" t="s">
        <v>19301</v>
      </c>
      <c r="L558" s="95" t="s">
        <v>19302</v>
      </c>
      <c r="M558" s="96" t="s">
        <v>19303</v>
      </c>
      <c r="N558" s="96" t="s">
        <v>3134</v>
      </c>
      <c r="O558" s="97">
        <v>43551</v>
      </c>
      <c r="P558" s="97">
        <v>43551</v>
      </c>
      <c r="Q558" s="97">
        <v>43551</v>
      </c>
      <c r="R558" s="96">
        <v>2378</v>
      </c>
      <c r="S558" s="96">
        <v>6</v>
      </c>
      <c r="T558" s="96" t="s">
        <v>19247</v>
      </c>
      <c r="U558" s="96" t="s">
        <v>21900</v>
      </c>
      <c r="V558" s="96"/>
      <c r="W558" s="96" t="s">
        <v>21901</v>
      </c>
      <c r="X558" s="96" t="s">
        <v>3134</v>
      </c>
      <c r="Y558" s="95" t="s">
        <v>13606</v>
      </c>
    </row>
    <row r="559" spans="1:25" s="87" customFormat="1" x14ac:dyDescent="0.3">
      <c r="A559" s="94" t="str">
        <f t="shared" si="9"/>
        <v>dfalls</v>
      </c>
      <c r="B559" s="95" t="s">
        <v>21902</v>
      </c>
      <c r="C559" s="96" t="s">
        <v>21903</v>
      </c>
      <c r="D559" s="96" t="s">
        <v>21904</v>
      </c>
      <c r="E559" s="96" t="s">
        <v>5630</v>
      </c>
      <c r="F559" s="95" t="s">
        <v>19272</v>
      </c>
      <c r="G559" s="96" t="s">
        <v>19048</v>
      </c>
      <c r="H559" s="96" t="s">
        <v>19227</v>
      </c>
      <c r="I559" s="96" t="s">
        <v>19173</v>
      </c>
      <c r="J559" s="95" t="s">
        <v>19174</v>
      </c>
      <c r="K559" s="95" t="s">
        <v>19309</v>
      </c>
      <c r="L559" s="95" t="s">
        <v>19513</v>
      </c>
      <c r="M559" s="96" t="s">
        <v>6528</v>
      </c>
      <c r="N559" s="96" t="s">
        <v>219</v>
      </c>
      <c r="O559" s="97">
        <v>36557</v>
      </c>
      <c r="P559" s="97">
        <v>45823</v>
      </c>
      <c r="Q559" s="97">
        <v>45823</v>
      </c>
      <c r="R559" s="96">
        <v>106</v>
      </c>
      <c r="S559" s="96">
        <v>0</v>
      </c>
      <c r="T559" s="96" t="s">
        <v>19193</v>
      </c>
      <c r="U559" s="96" t="s">
        <v>21905</v>
      </c>
      <c r="V559" s="96"/>
      <c r="W559" s="96" t="s">
        <v>7002</v>
      </c>
      <c r="X559" s="96" t="s">
        <v>219</v>
      </c>
      <c r="Y559" s="95" t="s">
        <v>21906</v>
      </c>
    </row>
    <row r="560" spans="1:25" s="87" customFormat="1" x14ac:dyDescent="0.3">
      <c r="A560" s="94" t="str">
        <f t="shared" si="9"/>
        <v>DFARME5</v>
      </c>
      <c r="B560" s="95" t="s">
        <v>21907</v>
      </c>
      <c r="C560" s="96" t="s">
        <v>21908</v>
      </c>
      <c r="D560" s="96" t="s">
        <v>11763</v>
      </c>
      <c r="E560" s="96" t="s">
        <v>5630</v>
      </c>
      <c r="F560" s="95" t="s">
        <v>19171</v>
      </c>
      <c r="G560" s="96" t="s">
        <v>19029</v>
      </c>
      <c r="H560" s="96" t="s">
        <v>19172</v>
      </c>
      <c r="I560" s="96" t="s">
        <v>19173</v>
      </c>
      <c r="J560" s="95" t="s">
        <v>19174</v>
      </c>
      <c r="K560" s="95" t="s">
        <v>19401</v>
      </c>
      <c r="L560" s="95" t="s">
        <v>19764</v>
      </c>
      <c r="M560" s="96" t="s">
        <v>8645</v>
      </c>
      <c r="N560" s="96" t="s">
        <v>407</v>
      </c>
      <c r="O560" s="97">
        <v>32633</v>
      </c>
      <c r="P560" s="97">
        <v>32633</v>
      </c>
      <c r="Q560" s="97">
        <v>32633</v>
      </c>
      <c r="R560" s="96">
        <v>13296</v>
      </c>
      <c r="S560" s="96">
        <v>36</v>
      </c>
      <c r="T560" s="96" t="s">
        <v>19261</v>
      </c>
      <c r="U560" s="96" t="s">
        <v>21909</v>
      </c>
      <c r="V560" s="96"/>
      <c r="W560" s="96" t="s">
        <v>3599</v>
      </c>
      <c r="X560" s="96" t="s">
        <v>407</v>
      </c>
      <c r="Y560" s="95" t="s">
        <v>11767</v>
      </c>
    </row>
    <row r="561" spans="1:25" s="87" customFormat="1" x14ac:dyDescent="0.3">
      <c r="A561" s="94" t="str">
        <f t="shared" si="9"/>
        <v>DFOURN1</v>
      </c>
      <c r="B561" s="95" t="s">
        <v>21910</v>
      </c>
      <c r="C561" s="96" t="s">
        <v>21911</v>
      </c>
      <c r="D561" s="96" t="s">
        <v>13846</v>
      </c>
      <c r="E561" s="96" t="s">
        <v>5630</v>
      </c>
      <c r="F561" s="95" t="s">
        <v>19171</v>
      </c>
      <c r="G561" s="96" t="s">
        <v>19029</v>
      </c>
      <c r="H561" s="96" t="s">
        <v>19172</v>
      </c>
      <c r="I561" s="96" t="s">
        <v>19173</v>
      </c>
      <c r="J561" s="95" t="s">
        <v>19189</v>
      </c>
      <c r="K561" s="95" t="s">
        <v>19345</v>
      </c>
      <c r="L561" s="95" t="s">
        <v>20162</v>
      </c>
      <c r="M561" s="96" t="s">
        <v>20163</v>
      </c>
      <c r="N561" s="96" t="s">
        <v>655</v>
      </c>
      <c r="O561" s="97">
        <v>40882</v>
      </c>
      <c r="P561" s="97">
        <v>40882</v>
      </c>
      <c r="Q561" s="97">
        <v>40882</v>
      </c>
      <c r="R561" s="96">
        <v>5047</v>
      </c>
      <c r="S561" s="96">
        <v>13</v>
      </c>
      <c r="T561" s="96" t="s">
        <v>19247</v>
      </c>
      <c r="U561" s="96" t="s">
        <v>13847</v>
      </c>
      <c r="V561" s="96"/>
      <c r="W561" s="96" t="s">
        <v>5515</v>
      </c>
      <c r="X561" s="96" t="s">
        <v>655</v>
      </c>
      <c r="Y561" s="95" t="s">
        <v>21912</v>
      </c>
    </row>
    <row r="562" spans="1:25" s="87" customFormat="1" x14ac:dyDescent="0.3">
      <c r="A562" s="94" t="str">
        <f t="shared" si="9"/>
        <v>DFOUSE1</v>
      </c>
      <c r="B562" s="95" t="s">
        <v>21913</v>
      </c>
      <c r="C562" s="96" t="s">
        <v>21914</v>
      </c>
      <c r="D562" s="96" t="s">
        <v>14459</v>
      </c>
      <c r="E562" s="96" t="s">
        <v>5630</v>
      </c>
      <c r="F562" s="95" t="s">
        <v>19206</v>
      </c>
      <c r="G562" s="96" t="s">
        <v>136</v>
      </c>
      <c r="H562" s="96" t="s">
        <v>19172</v>
      </c>
      <c r="I562" s="96" t="s">
        <v>19173</v>
      </c>
      <c r="J562" s="95" t="s">
        <v>19174</v>
      </c>
      <c r="K562" s="95" t="s">
        <v>19207</v>
      </c>
      <c r="L562" s="95" t="s">
        <v>19208</v>
      </c>
      <c r="M562" s="96" t="s">
        <v>10249</v>
      </c>
      <c r="N562" s="96" t="s">
        <v>219</v>
      </c>
      <c r="O562" s="97">
        <v>31246</v>
      </c>
      <c r="P562" s="97">
        <v>31246</v>
      </c>
      <c r="Q562" s="97">
        <v>31246</v>
      </c>
      <c r="R562" s="96">
        <v>14683</v>
      </c>
      <c r="S562" s="96">
        <v>40</v>
      </c>
      <c r="T562" s="96" t="s">
        <v>19261</v>
      </c>
      <c r="U562" s="96" t="s">
        <v>21915</v>
      </c>
      <c r="V562" s="96"/>
      <c r="W562" s="96" t="s">
        <v>21916</v>
      </c>
      <c r="X562" s="96" t="s">
        <v>219</v>
      </c>
      <c r="Y562" s="95" t="s">
        <v>14463</v>
      </c>
    </row>
    <row r="563" spans="1:25" s="87" customFormat="1" x14ac:dyDescent="0.3">
      <c r="A563" s="94" t="str">
        <f t="shared" si="9"/>
        <v>DFRAN08</v>
      </c>
      <c r="B563" s="95" t="s">
        <v>21917</v>
      </c>
      <c r="C563" s="96" t="s">
        <v>21918</v>
      </c>
      <c r="D563" s="96" t="s">
        <v>17436</v>
      </c>
      <c r="E563" s="96" t="s">
        <v>5630</v>
      </c>
      <c r="F563" s="95" t="s">
        <v>19171</v>
      </c>
      <c r="G563" s="96" t="s">
        <v>19029</v>
      </c>
      <c r="H563" s="96" t="s">
        <v>19172</v>
      </c>
      <c r="I563" s="96" t="s">
        <v>19173</v>
      </c>
      <c r="J563" s="95" t="s">
        <v>19189</v>
      </c>
      <c r="K563" s="95" t="s">
        <v>19471</v>
      </c>
      <c r="L563" s="95" t="s">
        <v>20722</v>
      </c>
      <c r="M563" s="96" t="s">
        <v>20723</v>
      </c>
      <c r="N563" s="96" t="s">
        <v>719</v>
      </c>
      <c r="O563" s="97">
        <v>36018</v>
      </c>
      <c r="P563" s="97">
        <v>36018</v>
      </c>
      <c r="Q563" s="97">
        <v>36018</v>
      </c>
      <c r="R563" s="96">
        <v>9911</v>
      </c>
      <c r="S563" s="96">
        <v>27</v>
      </c>
      <c r="T563" s="96" t="s">
        <v>19261</v>
      </c>
      <c r="U563" s="96" t="s">
        <v>21919</v>
      </c>
      <c r="V563" s="96"/>
      <c r="W563" s="96" t="s">
        <v>4891</v>
      </c>
      <c r="X563" s="96" t="s">
        <v>719</v>
      </c>
      <c r="Y563" s="95" t="s">
        <v>6859</v>
      </c>
    </row>
    <row r="564" spans="1:25" s="87" customFormat="1" x14ac:dyDescent="0.3">
      <c r="A564" s="94" t="str">
        <f t="shared" si="9"/>
        <v>dfredri</v>
      </c>
      <c r="B564" s="95" t="s">
        <v>21920</v>
      </c>
      <c r="C564" s="96" t="s">
        <v>21921</v>
      </c>
      <c r="D564" s="96" t="s">
        <v>21922</v>
      </c>
      <c r="E564" s="96" t="s">
        <v>19170</v>
      </c>
      <c r="F564" s="95" t="s">
        <v>19285</v>
      </c>
      <c r="G564" s="96" t="s">
        <v>19028</v>
      </c>
      <c r="H564" s="96" t="s">
        <v>19172</v>
      </c>
      <c r="I564" s="96" t="s">
        <v>19173</v>
      </c>
      <c r="J564" s="95" t="s">
        <v>19174</v>
      </c>
      <c r="K564" s="95" t="s">
        <v>19301</v>
      </c>
      <c r="L564" s="95" t="s">
        <v>19302</v>
      </c>
      <c r="M564" s="96" t="s">
        <v>19303</v>
      </c>
      <c r="N564" s="96" t="s">
        <v>3134</v>
      </c>
      <c r="O564" s="97">
        <v>45081</v>
      </c>
      <c r="P564" s="97">
        <v>45081</v>
      </c>
      <c r="Q564" s="97">
        <v>45081</v>
      </c>
      <c r="R564" s="96">
        <v>848</v>
      </c>
      <c r="S564" s="96">
        <v>2</v>
      </c>
      <c r="T564" s="96" t="s">
        <v>19209</v>
      </c>
      <c r="U564" s="96" t="s">
        <v>21923</v>
      </c>
      <c r="V564" s="96"/>
      <c r="W564" s="96" t="s">
        <v>21924</v>
      </c>
      <c r="X564" s="96" t="s">
        <v>3134</v>
      </c>
      <c r="Y564" s="95" t="s">
        <v>21925</v>
      </c>
    </row>
    <row r="565" spans="1:25" s="87" customFormat="1" x14ac:dyDescent="0.3">
      <c r="A565" s="94" t="str">
        <f t="shared" si="9"/>
        <v>dfreema</v>
      </c>
      <c r="B565" s="95" t="s">
        <v>21926</v>
      </c>
      <c r="C565" s="96" t="s">
        <v>21927</v>
      </c>
      <c r="D565" s="96" t="s">
        <v>21928</v>
      </c>
      <c r="E565" s="96" t="s">
        <v>19170</v>
      </c>
      <c r="F565" s="95" t="s">
        <v>19171</v>
      </c>
      <c r="G565" s="96" t="s">
        <v>19029</v>
      </c>
      <c r="H565" s="96" t="s">
        <v>19172</v>
      </c>
      <c r="I565" s="96" t="s">
        <v>19173</v>
      </c>
      <c r="J565" s="95" t="s">
        <v>19189</v>
      </c>
      <c r="K565" s="95" t="s">
        <v>19333</v>
      </c>
      <c r="L565" s="95" t="s">
        <v>19447</v>
      </c>
      <c r="M565" s="96" t="s">
        <v>9382</v>
      </c>
      <c r="N565" s="96" t="s">
        <v>366</v>
      </c>
      <c r="O565" s="97">
        <v>45340</v>
      </c>
      <c r="P565" s="97">
        <v>45760</v>
      </c>
      <c r="Q565" s="97">
        <v>45760</v>
      </c>
      <c r="R565" s="96">
        <v>169</v>
      </c>
      <c r="S565" s="96">
        <v>0</v>
      </c>
      <c r="T565" s="96" t="s">
        <v>19193</v>
      </c>
      <c r="U565" s="96" t="s">
        <v>21929</v>
      </c>
      <c r="V565" s="96"/>
      <c r="W565" s="96" t="s">
        <v>21930</v>
      </c>
      <c r="X565" s="96" t="s">
        <v>375</v>
      </c>
      <c r="Y565" s="95" t="s">
        <v>21931</v>
      </c>
    </row>
    <row r="566" spans="1:25" s="87" customFormat="1" x14ac:dyDescent="0.3">
      <c r="A566" s="94" t="str">
        <f t="shared" si="9"/>
        <v>dfulghu</v>
      </c>
      <c r="B566" s="95" t="s">
        <v>21932</v>
      </c>
      <c r="C566" s="96" t="s">
        <v>21933</v>
      </c>
      <c r="D566" s="96" t="s">
        <v>21934</v>
      </c>
      <c r="E566" s="96" t="s">
        <v>5630</v>
      </c>
      <c r="F566" s="95" t="s">
        <v>19181</v>
      </c>
      <c r="G566" s="96" t="s">
        <v>19030</v>
      </c>
      <c r="H566" s="96" t="s">
        <v>19172</v>
      </c>
      <c r="I566" s="96" t="s">
        <v>19173</v>
      </c>
      <c r="J566" s="95" t="s">
        <v>19189</v>
      </c>
      <c r="K566" s="95" t="s">
        <v>19273</v>
      </c>
      <c r="L566" s="95" t="s">
        <v>19274</v>
      </c>
      <c r="M566" s="96" t="s">
        <v>7733</v>
      </c>
      <c r="N566" s="96" t="s">
        <v>328</v>
      </c>
      <c r="O566" s="97">
        <v>43397</v>
      </c>
      <c r="P566" s="97">
        <v>43397</v>
      </c>
      <c r="Q566" s="97">
        <v>43397</v>
      </c>
      <c r="R566" s="96">
        <v>2532</v>
      </c>
      <c r="S566" s="96">
        <v>6</v>
      </c>
      <c r="T566" s="96" t="s">
        <v>19247</v>
      </c>
      <c r="U566" s="96" t="s">
        <v>16264</v>
      </c>
      <c r="V566" s="96"/>
      <c r="W566" s="96" t="s">
        <v>2408</v>
      </c>
      <c r="X566" s="96" t="s">
        <v>416</v>
      </c>
      <c r="Y566" s="95" t="s">
        <v>16265</v>
      </c>
    </row>
    <row r="567" spans="1:25" s="87" customFormat="1" x14ac:dyDescent="0.3">
      <c r="A567" s="94" t="str">
        <f t="shared" si="9"/>
        <v>DGEIGE</v>
      </c>
      <c r="B567" s="95" t="s">
        <v>21935</v>
      </c>
      <c r="C567" s="96" t="s">
        <v>21936</v>
      </c>
      <c r="D567" s="96" t="s">
        <v>13794</v>
      </c>
      <c r="E567" s="96" t="s">
        <v>5630</v>
      </c>
      <c r="F567" s="95" t="s">
        <v>20625</v>
      </c>
      <c r="G567" s="96" t="s">
        <v>19053</v>
      </c>
      <c r="H567" s="96" t="s">
        <v>19172</v>
      </c>
      <c r="I567" s="96" t="s">
        <v>19173</v>
      </c>
      <c r="J567" s="95" t="s">
        <v>19189</v>
      </c>
      <c r="K567" s="95" t="s">
        <v>19200</v>
      </c>
      <c r="L567" s="95" t="s">
        <v>19200</v>
      </c>
      <c r="M567" s="96" t="s">
        <v>19396</v>
      </c>
      <c r="N567" s="96" t="s">
        <v>752</v>
      </c>
      <c r="O567" s="97">
        <v>34428</v>
      </c>
      <c r="P567" s="97">
        <v>34428</v>
      </c>
      <c r="Q567" s="97">
        <v>34428</v>
      </c>
      <c r="R567" s="96">
        <v>11501</v>
      </c>
      <c r="S567" s="96">
        <v>31</v>
      </c>
      <c r="T567" s="96" t="s">
        <v>19261</v>
      </c>
      <c r="U567" s="96" t="s">
        <v>13796</v>
      </c>
      <c r="V567" s="96"/>
      <c r="W567" s="96" t="s">
        <v>13797</v>
      </c>
      <c r="X567" s="96" t="s">
        <v>752</v>
      </c>
      <c r="Y567" s="95" t="s">
        <v>13798</v>
      </c>
    </row>
    <row r="568" spans="1:25" s="87" customFormat="1" x14ac:dyDescent="0.3">
      <c r="A568" s="94" t="str">
        <f t="shared" si="9"/>
        <v>DGOME3</v>
      </c>
      <c r="B568" s="95" t="s">
        <v>21937</v>
      </c>
      <c r="C568" s="96" t="s">
        <v>21938</v>
      </c>
      <c r="D568" s="96" t="s">
        <v>21939</v>
      </c>
      <c r="E568" s="96" t="s">
        <v>19715</v>
      </c>
      <c r="F568" s="95" t="s">
        <v>20625</v>
      </c>
      <c r="G568" s="96" t="s">
        <v>19053</v>
      </c>
      <c r="H568" s="96" t="s">
        <v>19172</v>
      </c>
      <c r="I568" s="96" t="s">
        <v>19173</v>
      </c>
      <c r="J568" s="95" t="s">
        <v>19174</v>
      </c>
      <c r="K568" s="95" t="s">
        <v>19579</v>
      </c>
      <c r="L568" s="95" t="s">
        <v>19579</v>
      </c>
      <c r="M568" s="96" t="s">
        <v>19580</v>
      </c>
      <c r="N568" s="96" t="s">
        <v>1502</v>
      </c>
      <c r="O568" s="97">
        <v>31614</v>
      </c>
      <c r="P568" s="97">
        <v>31614</v>
      </c>
      <c r="Q568" s="97">
        <v>31614</v>
      </c>
      <c r="R568" s="96">
        <v>14315</v>
      </c>
      <c r="S568" s="96">
        <v>39</v>
      </c>
      <c r="T568" s="96" t="s">
        <v>19261</v>
      </c>
      <c r="U568" s="96" t="s">
        <v>21940</v>
      </c>
      <c r="V568" s="96"/>
      <c r="W568" s="96" t="s">
        <v>21941</v>
      </c>
      <c r="X568" s="96" t="s">
        <v>1502</v>
      </c>
      <c r="Y568" s="95" t="s">
        <v>21942</v>
      </c>
    </row>
    <row r="569" spans="1:25" s="87" customFormat="1" x14ac:dyDescent="0.3">
      <c r="A569" s="94" t="str">
        <f t="shared" si="9"/>
        <v>dgunter</v>
      </c>
      <c r="B569" s="95" t="s">
        <v>21943</v>
      </c>
      <c r="C569" s="96" t="s">
        <v>21944</v>
      </c>
      <c r="D569" s="96" t="s">
        <v>21945</v>
      </c>
      <c r="E569" s="96" t="s">
        <v>19170</v>
      </c>
      <c r="F569" s="95" t="s">
        <v>19215</v>
      </c>
      <c r="G569" s="96" t="s">
        <v>19033</v>
      </c>
      <c r="H569" s="96" t="s">
        <v>19172</v>
      </c>
      <c r="I569" s="96" t="s">
        <v>19173</v>
      </c>
      <c r="J569" s="95" t="s">
        <v>19189</v>
      </c>
      <c r="K569" s="95" t="s">
        <v>19333</v>
      </c>
      <c r="L569" s="95" t="s">
        <v>19447</v>
      </c>
      <c r="M569" s="96" t="s">
        <v>9382</v>
      </c>
      <c r="N569" s="96" t="s">
        <v>366</v>
      </c>
      <c r="O569" s="97">
        <v>45501</v>
      </c>
      <c r="P569" s="97">
        <v>45501</v>
      </c>
      <c r="Q569" s="97">
        <v>45501</v>
      </c>
      <c r="R569" s="96">
        <v>428</v>
      </c>
      <c r="S569" s="96">
        <v>1</v>
      </c>
      <c r="T569" s="96" t="s">
        <v>19209</v>
      </c>
      <c r="U569" s="96" t="s">
        <v>21946</v>
      </c>
      <c r="V569" s="96"/>
      <c r="W569" s="96" t="s">
        <v>21947</v>
      </c>
      <c r="X569" s="96" t="s">
        <v>416</v>
      </c>
      <c r="Y569" s="95" t="s">
        <v>21948</v>
      </c>
    </row>
    <row r="570" spans="1:25" s="87" customFormat="1" x14ac:dyDescent="0.3">
      <c r="A570" s="94" t="str">
        <f t="shared" si="9"/>
        <v>dgutie1</v>
      </c>
      <c r="B570" s="95" t="s">
        <v>21949</v>
      </c>
      <c r="C570" s="96" t="s">
        <v>21950</v>
      </c>
      <c r="D570" s="96" t="s">
        <v>21951</v>
      </c>
      <c r="E570" s="96" t="s">
        <v>5630</v>
      </c>
      <c r="F570" s="95" t="s">
        <v>19171</v>
      </c>
      <c r="G570" s="96" t="s">
        <v>19029</v>
      </c>
      <c r="H570" s="96" t="s">
        <v>19172</v>
      </c>
      <c r="I570" s="96" t="s">
        <v>19173</v>
      </c>
      <c r="J570" s="95" t="s">
        <v>19174</v>
      </c>
      <c r="K570" s="95" t="s">
        <v>19360</v>
      </c>
      <c r="L570" s="95" t="s">
        <v>20769</v>
      </c>
      <c r="M570" s="96" t="s">
        <v>19362</v>
      </c>
      <c r="N570" s="96" t="s">
        <v>1463</v>
      </c>
      <c r="O570" s="97">
        <v>45361</v>
      </c>
      <c r="P570" s="97">
        <v>45361</v>
      </c>
      <c r="Q570" s="97">
        <v>45361</v>
      </c>
      <c r="R570" s="96">
        <v>568</v>
      </c>
      <c r="S570" s="96">
        <v>1</v>
      </c>
      <c r="T570" s="96" t="s">
        <v>19209</v>
      </c>
      <c r="U570" s="96" t="s">
        <v>21952</v>
      </c>
      <c r="V570" s="96"/>
      <c r="W570" s="96" t="s">
        <v>21953</v>
      </c>
      <c r="X570" s="96" t="s">
        <v>1463</v>
      </c>
      <c r="Y570" s="95" t="s">
        <v>21954</v>
      </c>
    </row>
    <row r="571" spans="1:25" s="87" customFormat="1" x14ac:dyDescent="0.3">
      <c r="A571" s="94" t="str">
        <f t="shared" si="9"/>
        <v>dhagger</v>
      </c>
      <c r="B571" s="95" t="s">
        <v>21955</v>
      </c>
      <c r="C571" s="96" t="s">
        <v>21956</v>
      </c>
      <c r="D571" s="96" t="s">
        <v>21957</v>
      </c>
      <c r="E571" s="96" t="s">
        <v>5630</v>
      </c>
      <c r="F571" s="95" t="s">
        <v>19181</v>
      </c>
      <c r="G571" s="96" t="s">
        <v>19030</v>
      </c>
      <c r="H571" s="96" t="s">
        <v>19172</v>
      </c>
      <c r="I571" s="96" t="s">
        <v>19173</v>
      </c>
      <c r="J571" s="95" t="s">
        <v>19189</v>
      </c>
      <c r="K571" s="95" t="s">
        <v>19333</v>
      </c>
      <c r="L571" s="95" t="s">
        <v>19334</v>
      </c>
      <c r="M571" s="96" t="s">
        <v>9382</v>
      </c>
      <c r="N571" s="96" t="s">
        <v>366</v>
      </c>
      <c r="O571" s="97">
        <v>45886</v>
      </c>
      <c r="P571" s="97">
        <v>45886</v>
      </c>
      <c r="Q571" s="97">
        <v>45886</v>
      </c>
      <c r="R571" s="96">
        <v>43</v>
      </c>
      <c r="S571" s="96">
        <v>0</v>
      </c>
      <c r="T571" s="96" t="s">
        <v>19448</v>
      </c>
      <c r="U571" s="96" t="s">
        <v>21958</v>
      </c>
      <c r="V571" s="96"/>
      <c r="W571" s="96" t="s">
        <v>789</v>
      </c>
      <c r="X571" s="96" t="s">
        <v>773</v>
      </c>
      <c r="Y571" s="95" t="s">
        <v>1510</v>
      </c>
    </row>
    <row r="572" spans="1:25" s="87" customFormat="1" x14ac:dyDescent="0.3">
      <c r="A572" s="94" t="str">
        <f t="shared" si="9"/>
        <v>dhaley</v>
      </c>
      <c r="B572" s="95" t="s">
        <v>21959</v>
      </c>
      <c r="C572" s="96" t="s">
        <v>21960</v>
      </c>
      <c r="D572" s="96" t="s">
        <v>21961</v>
      </c>
      <c r="E572" s="96" t="s">
        <v>5630</v>
      </c>
      <c r="F572" s="95" t="s">
        <v>19171</v>
      </c>
      <c r="G572" s="96" t="s">
        <v>19029</v>
      </c>
      <c r="H572" s="96" t="s">
        <v>19172</v>
      </c>
      <c r="I572" s="96" t="s">
        <v>19173</v>
      </c>
      <c r="J572" s="95" t="s">
        <v>19174</v>
      </c>
      <c r="K572" s="95" t="s">
        <v>19207</v>
      </c>
      <c r="L572" s="95" t="s">
        <v>19208</v>
      </c>
      <c r="M572" s="96" t="s">
        <v>10249</v>
      </c>
      <c r="N572" s="96" t="s">
        <v>219</v>
      </c>
      <c r="O572" s="97">
        <v>45522</v>
      </c>
      <c r="P572" s="97">
        <v>45522</v>
      </c>
      <c r="Q572" s="97">
        <v>45522</v>
      </c>
      <c r="R572" s="96">
        <v>407</v>
      </c>
      <c r="S572" s="96">
        <v>1</v>
      </c>
      <c r="T572" s="96" t="s">
        <v>19209</v>
      </c>
      <c r="U572" s="96" t="s">
        <v>21962</v>
      </c>
      <c r="V572" s="96"/>
      <c r="W572" s="96" t="s">
        <v>4819</v>
      </c>
      <c r="X572" s="96" t="s">
        <v>219</v>
      </c>
      <c r="Y572" s="95" t="s">
        <v>16617</v>
      </c>
    </row>
    <row r="573" spans="1:25" s="87" customFormat="1" x14ac:dyDescent="0.3">
      <c r="A573" s="94" t="str">
        <f t="shared" si="9"/>
        <v>dhallii</v>
      </c>
      <c r="B573" s="95" t="s">
        <v>21963</v>
      </c>
      <c r="C573" s="96" t="s">
        <v>21964</v>
      </c>
      <c r="D573" s="96" t="s">
        <v>21965</v>
      </c>
      <c r="E573" s="96" t="s">
        <v>19170</v>
      </c>
      <c r="F573" s="95" t="s">
        <v>20370</v>
      </c>
      <c r="G573" s="96" t="s">
        <v>20371</v>
      </c>
      <c r="H573" s="96" t="s">
        <v>19172</v>
      </c>
      <c r="I573" s="96" t="s">
        <v>19173</v>
      </c>
      <c r="J573" s="95" t="s">
        <v>19189</v>
      </c>
      <c r="K573" s="95" t="s">
        <v>19374</v>
      </c>
      <c r="L573" s="95" t="s">
        <v>19375</v>
      </c>
      <c r="M573" s="96" t="s">
        <v>19376</v>
      </c>
      <c r="N573" s="96" t="s">
        <v>575</v>
      </c>
      <c r="O573" s="97">
        <v>45158</v>
      </c>
      <c r="P573" s="97">
        <v>45158</v>
      </c>
      <c r="Q573" s="97">
        <v>45158</v>
      </c>
      <c r="R573" s="96">
        <v>771</v>
      </c>
      <c r="S573" s="96">
        <v>2</v>
      </c>
      <c r="T573" s="96" t="s">
        <v>19209</v>
      </c>
      <c r="U573" s="96" t="s">
        <v>21966</v>
      </c>
      <c r="V573" s="96"/>
      <c r="W573" s="96" t="s">
        <v>3439</v>
      </c>
      <c r="X573" s="96" t="s">
        <v>575</v>
      </c>
      <c r="Y573" s="95" t="s">
        <v>7675</v>
      </c>
    </row>
    <row r="574" spans="1:25" s="87" customFormat="1" x14ac:dyDescent="0.3">
      <c r="A574" s="94" t="str">
        <f t="shared" si="9"/>
        <v>dhammet</v>
      </c>
      <c r="B574" s="95" t="s">
        <v>21967</v>
      </c>
      <c r="C574" s="96" t="s">
        <v>21968</v>
      </c>
      <c r="D574" s="96" t="s">
        <v>21969</v>
      </c>
      <c r="E574" s="96" t="s">
        <v>19170</v>
      </c>
      <c r="F574" s="95" t="s">
        <v>19215</v>
      </c>
      <c r="G574" s="96" t="s">
        <v>19033</v>
      </c>
      <c r="H574" s="96" t="s">
        <v>19172</v>
      </c>
      <c r="I574" s="96" t="s">
        <v>19173</v>
      </c>
      <c r="J574" s="95" t="s">
        <v>19174</v>
      </c>
      <c r="K574" s="95" t="s">
        <v>20070</v>
      </c>
      <c r="L574" s="95" t="s">
        <v>20328</v>
      </c>
      <c r="M574" s="96" t="s">
        <v>10269</v>
      </c>
      <c r="N574" s="96" t="s">
        <v>201</v>
      </c>
      <c r="O574" s="97">
        <v>45858</v>
      </c>
      <c r="P574" s="97">
        <v>45858</v>
      </c>
      <c r="Q574" s="97">
        <v>45858</v>
      </c>
      <c r="R574" s="96">
        <v>71</v>
      </c>
      <c r="S574" s="96">
        <v>0</v>
      </c>
      <c r="T574" s="96" t="s">
        <v>19219</v>
      </c>
      <c r="U574" s="96" t="s">
        <v>21970</v>
      </c>
      <c r="V574" s="96"/>
      <c r="W574" s="96" t="s">
        <v>21971</v>
      </c>
      <c r="X574" s="96" t="s">
        <v>201</v>
      </c>
      <c r="Y574" s="95" t="s">
        <v>21972</v>
      </c>
    </row>
    <row r="575" spans="1:25" s="87" customFormat="1" x14ac:dyDescent="0.3">
      <c r="A575" s="94" t="str">
        <f t="shared" si="9"/>
        <v>dhandsb</v>
      </c>
      <c r="B575" s="95" t="s">
        <v>21973</v>
      </c>
      <c r="C575" s="96" t="s">
        <v>21974</v>
      </c>
      <c r="D575" s="96" t="s">
        <v>21975</v>
      </c>
      <c r="E575" s="96" t="s">
        <v>5630</v>
      </c>
      <c r="F575" s="95" t="s">
        <v>19171</v>
      </c>
      <c r="G575" s="96" t="s">
        <v>19029</v>
      </c>
      <c r="H575" s="96" t="s">
        <v>19172</v>
      </c>
      <c r="I575" s="96" t="s">
        <v>19173</v>
      </c>
      <c r="J575" s="95" t="s">
        <v>19174</v>
      </c>
      <c r="K575" s="95" t="s">
        <v>19245</v>
      </c>
      <c r="L575" s="95" t="s">
        <v>20002</v>
      </c>
      <c r="M575" s="96" t="s">
        <v>19319</v>
      </c>
      <c r="N575" s="96" t="s">
        <v>1675</v>
      </c>
      <c r="O575" s="97">
        <v>44910</v>
      </c>
      <c r="P575" s="97">
        <v>45634</v>
      </c>
      <c r="Q575" s="97">
        <v>45634</v>
      </c>
      <c r="R575" s="96">
        <v>295</v>
      </c>
      <c r="S575" s="96">
        <v>0</v>
      </c>
      <c r="T575" s="96" t="s">
        <v>19176</v>
      </c>
      <c r="U575" s="96" t="s">
        <v>21976</v>
      </c>
      <c r="V575" s="96"/>
      <c r="W575" s="96" t="s">
        <v>21977</v>
      </c>
      <c r="X575" s="96" t="s">
        <v>1675</v>
      </c>
      <c r="Y575" s="95" t="s">
        <v>8939</v>
      </c>
    </row>
    <row r="576" spans="1:25" s="87" customFormat="1" x14ac:dyDescent="0.3">
      <c r="A576" s="94" t="str">
        <f t="shared" si="9"/>
        <v>dhanse9</v>
      </c>
      <c r="B576" s="95" t="s">
        <v>21978</v>
      </c>
      <c r="C576" s="96" t="s">
        <v>21979</v>
      </c>
      <c r="D576" s="96" t="s">
        <v>21980</v>
      </c>
      <c r="E576" s="96" t="s">
        <v>5630</v>
      </c>
      <c r="F576" s="95" t="s">
        <v>19171</v>
      </c>
      <c r="G576" s="96" t="s">
        <v>19029</v>
      </c>
      <c r="H576" s="96" t="s">
        <v>19172</v>
      </c>
      <c r="I576" s="96" t="s">
        <v>19173</v>
      </c>
      <c r="J576" s="95" t="s">
        <v>19189</v>
      </c>
      <c r="K576" s="95" t="s">
        <v>19273</v>
      </c>
      <c r="L576" s="95" t="s">
        <v>19274</v>
      </c>
      <c r="M576" s="96" t="s">
        <v>7733</v>
      </c>
      <c r="N576" s="96" t="s">
        <v>328</v>
      </c>
      <c r="O576" s="97">
        <v>42107</v>
      </c>
      <c r="P576" s="97">
        <v>42107</v>
      </c>
      <c r="Q576" s="97">
        <v>42107</v>
      </c>
      <c r="R576" s="96">
        <v>3822</v>
      </c>
      <c r="S576" s="96">
        <v>10</v>
      </c>
      <c r="T576" s="96" t="s">
        <v>19247</v>
      </c>
      <c r="U576" s="96" t="s">
        <v>21981</v>
      </c>
      <c r="V576" s="96"/>
      <c r="W576" s="96" t="s">
        <v>9260</v>
      </c>
      <c r="X576" s="96" t="s">
        <v>328</v>
      </c>
      <c r="Y576" s="95" t="s">
        <v>9261</v>
      </c>
    </row>
    <row r="577" spans="1:25" s="87" customFormat="1" x14ac:dyDescent="0.3">
      <c r="A577" s="94" t="str">
        <f t="shared" si="9"/>
        <v>DHANSO5</v>
      </c>
      <c r="B577" s="95" t="s">
        <v>21982</v>
      </c>
      <c r="C577" s="96" t="s">
        <v>21983</v>
      </c>
      <c r="D577" s="96" t="s">
        <v>3686</v>
      </c>
      <c r="E577" s="96" t="s">
        <v>5630</v>
      </c>
      <c r="F577" s="95" t="s">
        <v>19171</v>
      </c>
      <c r="G577" s="96" t="s">
        <v>19029</v>
      </c>
      <c r="H577" s="96" t="s">
        <v>19172</v>
      </c>
      <c r="I577" s="96" t="s">
        <v>19173</v>
      </c>
      <c r="J577" s="95" t="s">
        <v>19174</v>
      </c>
      <c r="K577" s="95" t="s">
        <v>19431</v>
      </c>
      <c r="L577" s="95" t="s">
        <v>19432</v>
      </c>
      <c r="M577" s="96" t="s">
        <v>6264</v>
      </c>
      <c r="N577" s="96" t="s">
        <v>279</v>
      </c>
      <c r="O577" s="97">
        <v>31160</v>
      </c>
      <c r="P577" s="97">
        <v>31160</v>
      </c>
      <c r="Q577" s="97">
        <v>31160</v>
      </c>
      <c r="R577" s="96">
        <v>14769</v>
      </c>
      <c r="S577" s="96">
        <v>40</v>
      </c>
      <c r="T577" s="96" t="s">
        <v>19261</v>
      </c>
      <c r="U577" s="96" t="s">
        <v>21984</v>
      </c>
      <c r="V577" s="96"/>
      <c r="W577" s="96" t="s">
        <v>7322</v>
      </c>
      <c r="X577" s="96" t="s">
        <v>279</v>
      </c>
      <c r="Y577" s="95" t="s">
        <v>7323</v>
      </c>
    </row>
    <row r="578" spans="1:25" s="87" customFormat="1" x14ac:dyDescent="0.3">
      <c r="A578" s="94" t="str">
        <f t="shared" si="9"/>
        <v>dharri2</v>
      </c>
      <c r="B578" s="95" t="s">
        <v>21985</v>
      </c>
      <c r="C578" s="96" t="s">
        <v>21986</v>
      </c>
      <c r="D578" s="96" t="s">
        <v>21987</v>
      </c>
      <c r="E578" s="96" t="s">
        <v>5630</v>
      </c>
      <c r="F578" s="95" t="s">
        <v>19181</v>
      </c>
      <c r="G578" s="96" t="s">
        <v>19030</v>
      </c>
      <c r="H578" s="96" t="s">
        <v>19172</v>
      </c>
      <c r="I578" s="96" t="s">
        <v>19173</v>
      </c>
      <c r="J578" s="95" t="s">
        <v>19174</v>
      </c>
      <c r="K578" s="95" t="s">
        <v>19401</v>
      </c>
      <c r="L578" s="95" t="s">
        <v>19764</v>
      </c>
      <c r="M578" s="96" t="s">
        <v>8645</v>
      </c>
      <c r="N578" s="96" t="s">
        <v>407</v>
      </c>
      <c r="O578" s="97">
        <v>42877</v>
      </c>
      <c r="P578" s="97">
        <v>42877</v>
      </c>
      <c r="Q578" s="97">
        <v>42877</v>
      </c>
      <c r="R578" s="96">
        <v>3052</v>
      </c>
      <c r="S578" s="96">
        <v>8</v>
      </c>
      <c r="T578" s="96" t="s">
        <v>19247</v>
      </c>
      <c r="U578" s="96" t="s">
        <v>8146</v>
      </c>
      <c r="V578" s="96"/>
      <c r="W578" s="96" t="s">
        <v>3560</v>
      </c>
      <c r="X578" s="96" t="s">
        <v>287</v>
      </c>
      <c r="Y578" s="95" t="s">
        <v>8148</v>
      </c>
    </row>
    <row r="579" spans="1:25" s="87" customFormat="1" x14ac:dyDescent="0.3">
      <c r="A579" s="94" t="str">
        <f t="shared" ref="A579:A642" si="10">TRIM(D579)</f>
        <v>dhawley</v>
      </c>
      <c r="B579" s="95" t="s">
        <v>21988</v>
      </c>
      <c r="C579" s="96" t="s">
        <v>21989</v>
      </c>
      <c r="D579" s="96" t="s">
        <v>21990</v>
      </c>
      <c r="E579" s="96" t="s">
        <v>19036</v>
      </c>
      <c r="F579" s="95" t="s">
        <v>19171</v>
      </c>
      <c r="G579" s="96" t="s">
        <v>19029</v>
      </c>
      <c r="H579" s="96" t="s">
        <v>19172</v>
      </c>
      <c r="I579" s="96" t="s">
        <v>19173</v>
      </c>
      <c r="J579" s="95" t="s">
        <v>19189</v>
      </c>
      <c r="K579" s="95" t="s">
        <v>19345</v>
      </c>
      <c r="L579" s="95" t="s">
        <v>19346</v>
      </c>
      <c r="M579" s="96" t="s">
        <v>19347</v>
      </c>
      <c r="N579" s="96" t="s">
        <v>382</v>
      </c>
      <c r="O579" s="97">
        <v>45186</v>
      </c>
      <c r="P579" s="97">
        <v>45186</v>
      </c>
      <c r="Q579" s="97">
        <v>45186</v>
      </c>
      <c r="R579" s="96">
        <v>743</v>
      </c>
      <c r="S579" s="96">
        <v>2</v>
      </c>
      <c r="T579" s="96" t="s">
        <v>19209</v>
      </c>
      <c r="U579" s="96" t="s">
        <v>21991</v>
      </c>
      <c r="V579" s="96">
        <v>22</v>
      </c>
      <c r="W579" s="96" t="s">
        <v>21992</v>
      </c>
      <c r="X579" s="96" t="s">
        <v>382</v>
      </c>
      <c r="Y579" s="95" t="s">
        <v>21993</v>
      </c>
    </row>
    <row r="580" spans="1:25" s="87" customFormat="1" x14ac:dyDescent="0.3">
      <c r="A580" s="94" t="str">
        <f t="shared" si="10"/>
        <v>dhayne0</v>
      </c>
      <c r="B580" s="95" t="s">
        <v>21994</v>
      </c>
      <c r="C580" s="96" t="s">
        <v>21995</v>
      </c>
      <c r="D580" s="96" t="s">
        <v>21996</v>
      </c>
      <c r="E580" s="96" t="s">
        <v>5630</v>
      </c>
      <c r="F580" s="95" t="s">
        <v>19236</v>
      </c>
      <c r="G580" s="96" t="s">
        <v>19032</v>
      </c>
      <c r="H580" s="96" t="s">
        <v>19227</v>
      </c>
      <c r="I580" s="96" t="s">
        <v>19173</v>
      </c>
      <c r="J580" s="95" t="s">
        <v>19174</v>
      </c>
      <c r="K580" s="95" t="s">
        <v>19207</v>
      </c>
      <c r="L580" s="95" t="s">
        <v>19208</v>
      </c>
      <c r="M580" s="96" t="s">
        <v>10249</v>
      </c>
      <c r="N580" s="96" t="s">
        <v>219</v>
      </c>
      <c r="O580" s="97">
        <v>45291</v>
      </c>
      <c r="P580" s="97">
        <v>45291</v>
      </c>
      <c r="Q580" s="97">
        <v>45291</v>
      </c>
      <c r="R580" s="96">
        <v>638</v>
      </c>
      <c r="S580" s="96">
        <v>1</v>
      </c>
      <c r="T580" s="96" t="s">
        <v>19209</v>
      </c>
      <c r="U580" s="96" t="s">
        <v>6884</v>
      </c>
      <c r="V580" s="96"/>
      <c r="W580" s="96" t="s">
        <v>4767</v>
      </c>
      <c r="X580" s="96" t="s">
        <v>219</v>
      </c>
      <c r="Y580" s="95" t="s">
        <v>6886</v>
      </c>
    </row>
    <row r="581" spans="1:25" s="87" customFormat="1" x14ac:dyDescent="0.3">
      <c r="A581" s="94" t="str">
        <f t="shared" si="10"/>
        <v>DHEARE</v>
      </c>
      <c r="B581" s="95" t="s">
        <v>21997</v>
      </c>
      <c r="C581" s="96" t="s">
        <v>21998</v>
      </c>
      <c r="D581" s="96" t="s">
        <v>5882</v>
      </c>
      <c r="E581" s="96" t="s">
        <v>5630</v>
      </c>
      <c r="F581" s="95" t="s">
        <v>19171</v>
      </c>
      <c r="G581" s="96" t="s">
        <v>19029</v>
      </c>
      <c r="H581" s="96" t="s">
        <v>19172</v>
      </c>
      <c r="I581" s="96" t="s">
        <v>19173</v>
      </c>
      <c r="J581" s="95" t="s">
        <v>19174</v>
      </c>
      <c r="K581" s="95" t="s">
        <v>19716</v>
      </c>
      <c r="L581" s="95" t="s">
        <v>21535</v>
      </c>
      <c r="M581" s="96" t="s">
        <v>17220</v>
      </c>
      <c r="N581" s="96" t="s">
        <v>297</v>
      </c>
      <c r="O581" s="97">
        <v>34058</v>
      </c>
      <c r="P581" s="97">
        <v>34058</v>
      </c>
      <c r="Q581" s="97">
        <v>34058</v>
      </c>
      <c r="R581" s="96">
        <v>11871</v>
      </c>
      <c r="S581" s="96">
        <v>32</v>
      </c>
      <c r="T581" s="96" t="s">
        <v>19261</v>
      </c>
      <c r="U581" s="96" t="s">
        <v>21999</v>
      </c>
      <c r="V581" s="96"/>
      <c r="W581" s="96" t="s">
        <v>22000</v>
      </c>
      <c r="X581" s="96" t="s">
        <v>287</v>
      </c>
      <c r="Y581" s="95" t="s">
        <v>5886</v>
      </c>
    </row>
    <row r="582" spans="1:25" s="87" customFormat="1" x14ac:dyDescent="0.3">
      <c r="A582" s="94" t="str">
        <f t="shared" si="10"/>
        <v>DHEARTF</v>
      </c>
      <c r="B582" s="95" t="s">
        <v>22001</v>
      </c>
      <c r="C582" s="96" t="s">
        <v>22002</v>
      </c>
      <c r="D582" s="96" t="s">
        <v>22003</v>
      </c>
      <c r="E582" s="96" t="s">
        <v>19715</v>
      </c>
      <c r="F582" s="95" t="s">
        <v>19171</v>
      </c>
      <c r="G582" s="96" t="s">
        <v>19029</v>
      </c>
      <c r="H582" s="96" t="s">
        <v>19172</v>
      </c>
      <c r="I582" s="96" t="s">
        <v>19173</v>
      </c>
      <c r="J582" s="95" t="s">
        <v>19189</v>
      </c>
      <c r="K582" s="95" t="s">
        <v>19190</v>
      </c>
      <c r="L582" s="95" t="s">
        <v>19191</v>
      </c>
      <c r="M582" s="96" t="s">
        <v>19192</v>
      </c>
      <c r="N582" s="96" t="s">
        <v>297</v>
      </c>
      <c r="O582" s="97">
        <v>31503</v>
      </c>
      <c r="P582" s="97">
        <v>31503</v>
      </c>
      <c r="Q582" s="97">
        <v>31503</v>
      </c>
      <c r="R582" s="96">
        <v>14426</v>
      </c>
      <c r="S582" s="96">
        <v>39</v>
      </c>
      <c r="T582" s="96" t="s">
        <v>19261</v>
      </c>
      <c r="U582" s="96" t="s">
        <v>22004</v>
      </c>
      <c r="V582" s="96"/>
      <c r="W582" s="96" t="s">
        <v>3296</v>
      </c>
      <c r="X582" s="96" t="s">
        <v>297</v>
      </c>
      <c r="Y582" s="95" t="s">
        <v>22005</v>
      </c>
    </row>
    <row r="583" spans="1:25" s="87" customFormat="1" x14ac:dyDescent="0.3">
      <c r="A583" s="94" t="str">
        <f t="shared" si="10"/>
        <v>dheming</v>
      </c>
      <c r="B583" s="95" t="s">
        <v>22006</v>
      </c>
      <c r="C583" s="96" t="s">
        <v>22007</v>
      </c>
      <c r="D583" s="96" t="s">
        <v>22008</v>
      </c>
      <c r="E583" s="96" t="s">
        <v>5630</v>
      </c>
      <c r="F583" s="95" t="s">
        <v>19181</v>
      </c>
      <c r="G583" s="96" t="s">
        <v>19030</v>
      </c>
      <c r="H583" s="96" t="s">
        <v>19172</v>
      </c>
      <c r="I583" s="96" t="s">
        <v>19173</v>
      </c>
      <c r="J583" s="95" t="s">
        <v>19174</v>
      </c>
      <c r="K583" s="95" t="s">
        <v>19401</v>
      </c>
      <c r="L583" s="95" t="s">
        <v>17382</v>
      </c>
      <c r="M583" s="96" t="s">
        <v>8645</v>
      </c>
      <c r="N583" s="96" t="s">
        <v>407</v>
      </c>
      <c r="O583" s="97">
        <v>45921</v>
      </c>
      <c r="P583" s="97">
        <v>45921</v>
      </c>
      <c r="Q583" s="97">
        <v>45921</v>
      </c>
      <c r="R583" s="96">
        <v>8</v>
      </c>
      <c r="S583" s="96">
        <v>0</v>
      </c>
      <c r="T583" s="96" t="s">
        <v>19183</v>
      </c>
      <c r="U583" s="96" t="s">
        <v>22009</v>
      </c>
      <c r="V583" s="96"/>
      <c r="W583" s="96" t="s">
        <v>3599</v>
      </c>
      <c r="X583" s="96" t="s">
        <v>407</v>
      </c>
      <c r="Y583" s="95" t="s">
        <v>8605</v>
      </c>
    </row>
    <row r="584" spans="1:25" s="87" customFormat="1" x14ac:dyDescent="0.3">
      <c r="A584" s="94" t="str">
        <f t="shared" si="10"/>
        <v>dhill1</v>
      </c>
      <c r="B584" s="95" t="s">
        <v>22010</v>
      </c>
      <c r="C584" s="96" t="s">
        <v>22011</v>
      </c>
      <c r="D584" s="96" t="s">
        <v>22012</v>
      </c>
      <c r="E584" s="96" t="s">
        <v>19054</v>
      </c>
      <c r="F584" s="95" t="s">
        <v>19215</v>
      </c>
      <c r="G584" s="96" t="s">
        <v>19033</v>
      </c>
      <c r="H584" s="96" t="s">
        <v>19172</v>
      </c>
      <c r="I584" s="96" t="s">
        <v>19173</v>
      </c>
      <c r="J584" s="95" t="s">
        <v>19174</v>
      </c>
      <c r="K584" s="95" t="s">
        <v>19431</v>
      </c>
      <c r="L584" s="95" t="s">
        <v>19432</v>
      </c>
      <c r="M584" s="96" t="s">
        <v>6264</v>
      </c>
      <c r="N584" s="96" t="s">
        <v>279</v>
      </c>
      <c r="O584" s="97">
        <v>45571</v>
      </c>
      <c r="P584" s="97">
        <v>45571</v>
      </c>
      <c r="Q584" s="97">
        <v>45571</v>
      </c>
      <c r="R584" s="96">
        <v>358</v>
      </c>
      <c r="S584" s="96">
        <v>0</v>
      </c>
      <c r="T584" s="96" t="s">
        <v>19176</v>
      </c>
      <c r="U584" s="96" t="s">
        <v>22013</v>
      </c>
      <c r="V584" s="96"/>
      <c r="W584" s="96" t="s">
        <v>22014</v>
      </c>
      <c r="X584" s="96" t="s">
        <v>279</v>
      </c>
      <c r="Y584" s="95" t="s">
        <v>10259</v>
      </c>
    </row>
    <row r="585" spans="1:25" s="87" customFormat="1" x14ac:dyDescent="0.3">
      <c r="A585" s="94" t="str">
        <f t="shared" si="10"/>
        <v>dhollis</v>
      </c>
      <c r="B585" s="95" t="s">
        <v>22015</v>
      </c>
      <c r="C585" s="96" t="s">
        <v>22016</v>
      </c>
      <c r="D585" s="96" t="s">
        <v>22017</v>
      </c>
      <c r="E585" s="96" t="s">
        <v>19170</v>
      </c>
      <c r="F585" s="95" t="s">
        <v>19386</v>
      </c>
      <c r="G585" s="96" t="s">
        <v>19387</v>
      </c>
      <c r="H585" s="96" t="s">
        <v>19172</v>
      </c>
      <c r="I585" s="96" t="s">
        <v>19173</v>
      </c>
      <c r="J585" s="95" t="s">
        <v>19189</v>
      </c>
      <c r="K585" s="95" t="s">
        <v>19374</v>
      </c>
      <c r="L585" s="95" t="s">
        <v>19375</v>
      </c>
      <c r="M585" s="96" t="s">
        <v>19376</v>
      </c>
      <c r="N585" s="96" t="s">
        <v>575</v>
      </c>
      <c r="O585" s="97">
        <v>45200</v>
      </c>
      <c r="P585" s="97">
        <v>45200</v>
      </c>
      <c r="Q585" s="97">
        <v>45200</v>
      </c>
      <c r="R585" s="96">
        <v>729</v>
      </c>
      <c r="S585" s="96">
        <v>1</v>
      </c>
      <c r="T585" s="96" t="s">
        <v>19209</v>
      </c>
      <c r="U585" s="96" t="s">
        <v>22018</v>
      </c>
      <c r="V585" s="96"/>
      <c r="W585" s="96" t="s">
        <v>22019</v>
      </c>
      <c r="X585" s="96" t="s">
        <v>575</v>
      </c>
      <c r="Y585" s="95" t="s">
        <v>22020</v>
      </c>
    </row>
    <row r="586" spans="1:25" s="87" customFormat="1" x14ac:dyDescent="0.3">
      <c r="A586" s="94" t="str">
        <f t="shared" si="10"/>
        <v>dhooper</v>
      </c>
      <c r="B586" s="95" t="s">
        <v>22021</v>
      </c>
      <c r="C586" s="96" t="s">
        <v>22022</v>
      </c>
      <c r="D586" s="96" t="s">
        <v>22023</v>
      </c>
      <c r="E586" s="96" t="s">
        <v>5630</v>
      </c>
      <c r="F586" s="95" t="s">
        <v>19171</v>
      </c>
      <c r="G586" s="96" t="s">
        <v>19029</v>
      </c>
      <c r="H586" s="96" t="s">
        <v>19172</v>
      </c>
      <c r="I586" s="96" t="s">
        <v>19173</v>
      </c>
      <c r="J586" s="95" t="s">
        <v>19189</v>
      </c>
      <c r="K586" s="95" t="s">
        <v>19333</v>
      </c>
      <c r="L586" s="95" t="s">
        <v>19334</v>
      </c>
      <c r="M586" s="96" t="s">
        <v>9382</v>
      </c>
      <c r="N586" s="96" t="s">
        <v>366</v>
      </c>
      <c r="O586" s="97">
        <v>45830</v>
      </c>
      <c r="P586" s="97">
        <v>45830</v>
      </c>
      <c r="Q586" s="97">
        <v>45830</v>
      </c>
      <c r="R586" s="96">
        <v>99</v>
      </c>
      <c r="S586" s="96">
        <v>0</v>
      </c>
      <c r="T586" s="96" t="s">
        <v>19193</v>
      </c>
      <c r="U586" s="96" t="s">
        <v>22024</v>
      </c>
      <c r="V586" s="96"/>
      <c r="W586" s="96" t="s">
        <v>18062</v>
      </c>
      <c r="X586" s="96" t="s">
        <v>773</v>
      </c>
      <c r="Y586" s="95" t="s">
        <v>18063</v>
      </c>
    </row>
    <row r="587" spans="1:25" s="87" customFormat="1" x14ac:dyDescent="0.3">
      <c r="A587" s="94" t="str">
        <f t="shared" si="10"/>
        <v>dhorto0</v>
      </c>
      <c r="B587" s="95" t="s">
        <v>22025</v>
      </c>
      <c r="C587" s="96" t="s">
        <v>22026</v>
      </c>
      <c r="D587" s="96" t="s">
        <v>22027</v>
      </c>
      <c r="E587" s="96" t="s">
        <v>19170</v>
      </c>
      <c r="F587" s="95" t="s">
        <v>19181</v>
      </c>
      <c r="G587" s="96" t="s">
        <v>19030</v>
      </c>
      <c r="H587" s="96" t="s">
        <v>19172</v>
      </c>
      <c r="I587" s="96" t="s">
        <v>19173</v>
      </c>
      <c r="J587" s="95" t="s">
        <v>19174</v>
      </c>
      <c r="K587" s="95" t="s">
        <v>19258</v>
      </c>
      <c r="L587" s="95" t="s">
        <v>19259</v>
      </c>
      <c r="M587" s="96" t="s">
        <v>19260</v>
      </c>
      <c r="N587" s="96" t="s">
        <v>279</v>
      </c>
      <c r="O587" s="97">
        <v>44357</v>
      </c>
      <c r="P587" s="97">
        <v>44357</v>
      </c>
      <c r="Q587" s="97">
        <v>44357</v>
      </c>
      <c r="R587" s="96">
        <v>1572</v>
      </c>
      <c r="S587" s="96">
        <v>4</v>
      </c>
      <c r="T587" s="96" t="s">
        <v>19228</v>
      </c>
      <c r="U587" s="96" t="s">
        <v>22028</v>
      </c>
      <c r="V587" s="96"/>
      <c r="W587" s="96" t="s">
        <v>4465</v>
      </c>
      <c r="X587" s="96" t="s">
        <v>279</v>
      </c>
      <c r="Y587" s="95" t="s">
        <v>6622</v>
      </c>
    </row>
    <row r="588" spans="1:25" s="87" customFormat="1" x14ac:dyDescent="0.3">
      <c r="A588" s="94" t="str">
        <f t="shared" si="10"/>
        <v>DHOWEL5</v>
      </c>
      <c r="B588" s="95" t="s">
        <v>22029</v>
      </c>
      <c r="C588" s="96" t="s">
        <v>22030</v>
      </c>
      <c r="D588" s="96" t="s">
        <v>1626</v>
      </c>
      <c r="E588" s="96" t="s">
        <v>5630</v>
      </c>
      <c r="F588" s="95" t="s">
        <v>19285</v>
      </c>
      <c r="G588" s="96" t="s">
        <v>19028</v>
      </c>
      <c r="H588" s="96" t="s">
        <v>19172</v>
      </c>
      <c r="I588" s="96" t="s">
        <v>19173</v>
      </c>
      <c r="J588" s="95" t="s">
        <v>19189</v>
      </c>
      <c r="K588" s="95" t="s">
        <v>19374</v>
      </c>
      <c r="L588" s="95" t="s">
        <v>19375</v>
      </c>
      <c r="M588" s="96" t="s">
        <v>19376</v>
      </c>
      <c r="N588" s="96" t="s">
        <v>575</v>
      </c>
      <c r="O588" s="97">
        <v>29766</v>
      </c>
      <c r="P588" s="97">
        <v>29766</v>
      </c>
      <c r="Q588" s="97">
        <v>29766</v>
      </c>
      <c r="R588" s="96">
        <v>16163</v>
      </c>
      <c r="S588" s="96">
        <v>44</v>
      </c>
      <c r="T588" s="96" t="s">
        <v>19261</v>
      </c>
      <c r="U588" s="96" t="s">
        <v>22031</v>
      </c>
      <c r="V588" s="96"/>
      <c r="W588" s="96" t="s">
        <v>344</v>
      </c>
      <c r="X588" s="96" t="s">
        <v>575</v>
      </c>
      <c r="Y588" s="95" t="s">
        <v>10192</v>
      </c>
    </row>
    <row r="589" spans="1:25" s="87" customFormat="1" x14ac:dyDescent="0.3">
      <c r="A589" s="94" t="str">
        <f t="shared" si="10"/>
        <v>DHUBBAR</v>
      </c>
      <c r="B589" s="95" t="s">
        <v>22032</v>
      </c>
      <c r="C589" s="96" t="s">
        <v>22033</v>
      </c>
      <c r="D589" s="96" t="s">
        <v>18249</v>
      </c>
      <c r="E589" s="96" t="s">
        <v>5630</v>
      </c>
      <c r="F589" s="95" t="s">
        <v>19171</v>
      </c>
      <c r="G589" s="96" t="s">
        <v>19029</v>
      </c>
      <c r="H589" s="96" t="s">
        <v>19172</v>
      </c>
      <c r="I589" s="96" t="s">
        <v>19173</v>
      </c>
      <c r="J589" s="95" t="s">
        <v>19189</v>
      </c>
      <c r="K589" s="95" t="s">
        <v>19471</v>
      </c>
      <c r="L589" s="95" t="s">
        <v>20722</v>
      </c>
      <c r="M589" s="96" t="s">
        <v>20723</v>
      </c>
      <c r="N589" s="96" t="s">
        <v>719</v>
      </c>
      <c r="O589" s="97">
        <v>30621</v>
      </c>
      <c r="P589" s="97">
        <v>30621</v>
      </c>
      <c r="Q589" s="97">
        <v>30621</v>
      </c>
      <c r="R589" s="96">
        <v>15308</v>
      </c>
      <c r="S589" s="96">
        <v>41</v>
      </c>
      <c r="T589" s="96" t="s">
        <v>19261</v>
      </c>
      <c r="U589" s="96" t="s">
        <v>22034</v>
      </c>
      <c r="V589" s="96"/>
      <c r="W589" s="96" t="s">
        <v>18252</v>
      </c>
      <c r="X589" s="96" t="s">
        <v>719</v>
      </c>
      <c r="Y589" s="95" t="s">
        <v>18253</v>
      </c>
    </row>
    <row r="590" spans="1:25" s="87" customFormat="1" x14ac:dyDescent="0.3">
      <c r="A590" s="94" t="str">
        <f t="shared" si="10"/>
        <v>DHUDSO4</v>
      </c>
      <c r="B590" s="95" t="s">
        <v>22035</v>
      </c>
      <c r="C590" s="96" t="s">
        <v>22036</v>
      </c>
      <c r="D590" s="96" t="s">
        <v>15445</v>
      </c>
      <c r="E590" s="96" t="s">
        <v>5630</v>
      </c>
      <c r="F590" s="95" t="s">
        <v>19171</v>
      </c>
      <c r="G590" s="96" t="s">
        <v>19029</v>
      </c>
      <c r="H590" s="96" t="s">
        <v>19172</v>
      </c>
      <c r="I590" s="96" t="s">
        <v>19173</v>
      </c>
      <c r="J590" s="95" t="s">
        <v>19189</v>
      </c>
      <c r="K590" s="95" t="s">
        <v>19190</v>
      </c>
      <c r="L590" s="95" t="s">
        <v>19252</v>
      </c>
      <c r="M590" s="96" t="s">
        <v>10322</v>
      </c>
      <c r="N590" s="96" t="s">
        <v>297</v>
      </c>
      <c r="O590" s="97">
        <v>34031</v>
      </c>
      <c r="P590" s="97">
        <v>34031</v>
      </c>
      <c r="Q590" s="97">
        <v>34031</v>
      </c>
      <c r="R590" s="96">
        <v>11898</v>
      </c>
      <c r="S590" s="96">
        <v>32</v>
      </c>
      <c r="T590" s="96" t="s">
        <v>19261</v>
      </c>
      <c r="U590" s="96" t="s">
        <v>15446</v>
      </c>
      <c r="V590" s="96"/>
      <c r="W590" s="96" t="s">
        <v>4377</v>
      </c>
      <c r="X590" s="96" t="s">
        <v>297</v>
      </c>
      <c r="Y590" s="95" t="s">
        <v>15447</v>
      </c>
    </row>
    <row r="591" spans="1:25" s="87" customFormat="1" x14ac:dyDescent="0.3">
      <c r="A591" s="94" t="str">
        <f t="shared" si="10"/>
        <v>dhumph4</v>
      </c>
      <c r="B591" s="95" t="s">
        <v>22037</v>
      </c>
      <c r="C591" s="96" t="s">
        <v>22038</v>
      </c>
      <c r="D591" s="96" t="s">
        <v>22039</v>
      </c>
      <c r="E591" s="96" t="s">
        <v>5630</v>
      </c>
      <c r="F591" s="95" t="s">
        <v>19285</v>
      </c>
      <c r="G591" s="96" t="s">
        <v>19028</v>
      </c>
      <c r="H591" s="96" t="s">
        <v>19172</v>
      </c>
      <c r="I591" s="96" t="s">
        <v>19173</v>
      </c>
      <c r="J591" s="95" t="s">
        <v>19174</v>
      </c>
      <c r="K591" s="95" t="s">
        <v>19360</v>
      </c>
      <c r="L591" s="95" t="s">
        <v>19361</v>
      </c>
      <c r="M591" s="96" t="s">
        <v>19362</v>
      </c>
      <c r="N591" s="96" t="s">
        <v>1463</v>
      </c>
      <c r="O591" s="97">
        <v>41568</v>
      </c>
      <c r="P591" s="97">
        <v>41568</v>
      </c>
      <c r="Q591" s="97">
        <v>41568</v>
      </c>
      <c r="R591" s="96">
        <v>4361</v>
      </c>
      <c r="S591" s="96">
        <v>11</v>
      </c>
      <c r="T591" s="96" t="s">
        <v>19247</v>
      </c>
      <c r="U591" s="96" t="s">
        <v>22040</v>
      </c>
      <c r="V591" s="96"/>
      <c r="W591" s="96" t="s">
        <v>22041</v>
      </c>
      <c r="X591" s="96" t="s">
        <v>1472</v>
      </c>
      <c r="Y591" s="95" t="s">
        <v>12098</v>
      </c>
    </row>
    <row r="592" spans="1:25" s="87" customFormat="1" x14ac:dyDescent="0.3">
      <c r="A592" s="94" t="str">
        <f t="shared" si="10"/>
        <v>dhutchi</v>
      </c>
      <c r="B592" s="95" t="s">
        <v>22042</v>
      </c>
      <c r="C592" s="96" t="s">
        <v>22043</v>
      </c>
      <c r="D592" s="96" t="s">
        <v>22044</v>
      </c>
      <c r="E592" s="96" t="s">
        <v>19170</v>
      </c>
      <c r="F592" s="95" t="s">
        <v>20261</v>
      </c>
      <c r="G592" s="96" t="s">
        <v>19039</v>
      </c>
      <c r="H592" s="96" t="s">
        <v>19172</v>
      </c>
      <c r="I592" s="96" t="s">
        <v>19173</v>
      </c>
      <c r="J592" s="95" t="s">
        <v>19189</v>
      </c>
      <c r="K592" s="95" t="s">
        <v>19200</v>
      </c>
      <c r="L592" s="95" t="s">
        <v>19201</v>
      </c>
      <c r="M592" s="96" t="s">
        <v>8876</v>
      </c>
      <c r="N592" s="96" t="s">
        <v>752</v>
      </c>
      <c r="O592" s="97">
        <v>45039</v>
      </c>
      <c r="P592" s="97">
        <v>45039</v>
      </c>
      <c r="Q592" s="97">
        <v>45039</v>
      </c>
      <c r="R592" s="96">
        <v>890</v>
      </c>
      <c r="S592" s="96">
        <v>2</v>
      </c>
      <c r="T592" s="96" t="s">
        <v>19209</v>
      </c>
      <c r="U592" s="96" t="s">
        <v>22045</v>
      </c>
      <c r="V592" s="96"/>
      <c r="W592" s="96" t="s">
        <v>3100</v>
      </c>
      <c r="X592" s="96" t="s">
        <v>260</v>
      </c>
      <c r="Y592" s="95" t="s">
        <v>13944</v>
      </c>
    </row>
    <row r="593" spans="1:25" s="87" customFormat="1" x14ac:dyDescent="0.3">
      <c r="A593" s="94" t="str">
        <f t="shared" si="10"/>
        <v>djack89</v>
      </c>
      <c r="B593" s="95" t="s">
        <v>22046</v>
      </c>
      <c r="C593" s="96" t="s">
        <v>22047</v>
      </c>
      <c r="D593" s="96" t="s">
        <v>22048</v>
      </c>
      <c r="E593" s="96" t="s">
        <v>5630</v>
      </c>
      <c r="F593" s="95" t="s">
        <v>19181</v>
      </c>
      <c r="G593" s="96" t="s">
        <v>19030</v>
      </c>
      <c r="H593" s="96" t="s">
        <v>19172</v>
      </c>
      <c r="I593" s="96" t="s">
        <v>19173</v>
      </c>
      <c r="J593" s="95" t="s">
        <v>19174</v>
      </c>
      <c r="K593" s="95" t="s">
        <v>19216</v>
      </c>
      <c r="L593" s="95" t="s">
        <v>19237</v>
      </c>
      <c r="M593" s="96" t="s">
        <v>19238</v>
      </c>
      <c r="N593" s="96" t="s">
        <v>250</v>
      </c>
      <c r="O593" s="97">
        <v>37030</v>
      </c>
      <c r="P593" s="97">
        <v>42058</v>
      </c>
      <c r="Q593" s="97">
        <v>42058</v>
      </c>
      <c r="R593" s="96">
        <v>3871</v>
      </c>
      <c r="S593" s="96">
        <v>10</v>
      </c>
      <c r="T593" s="96" t="s">
        <v>19247</v>
      </c>
      <c r="U593" s="96" t="s">
        <v>9662</v>
      </c>
      <c r="V593" s="96"/>
      <c r="W593" s="96" t="s">
        <v>22049</v>
      </c>
      <c r="X593" s="96" t="s">
        <v>250</v>
      </c>
      <c r="Y593" s="95" t="s">
        <v>9489</v>
      </c>
    </row>
    <row r="594" spans="1:25" s="87" customFormat="1" x14ac:dyDescent="0.3">
      <c r="A594" s="94" t="str">
        <f t="shared" si="10"/>
        <v>djacks2</v>
      </c>
      <c r="B594" s="95" t="s">
        <v>22050</v>
      </c>
      <c r="C594" s="96" t="s">
        <v>22051</v>
      </c>
      <c r="D594" s="96" t="s">
        <v>22052</v>
      </c>
      <c r="E594" s="96" t="s">
        <v>5630</v>
      </c>
      <c r="F594" s="95" t="s">
        <v>19171</v>
      </c>
      <c r="G594" s="96" t="s">
        <v>19029</v>
      </c>
      <c r="H594" s="96" t="s">
        <v>19172</v>
      </c>
      <c r="I594" s="96" t="s">
        <v>19173</v>
      </c>
      <c r="J594" s="95" t="s">
        <v>19174</v>
      </c>
      <c r="K594" s="95" t="s">
        <v>19401</v>
      </c>
      <c r="L594" s="95" t="s">
        <v>19764</v>
      </c>
      <c r="M594" s="96" t="s">
        <v>8645</v>
      </c>
      <c r="N594" s="96" t="s">
        <v>407</v>
      </c>
      <c r="O594" s="97">
        <v>45872</v>
      </c>
      <c r="P594" s="97">
        <v>45872</v>
      </c>
      <c r="Q594" s="97">
        <v>45872</v>
      </c>
      <c r="R594" s="96">
        <v>57</v>
      </c>
      <c r="S594" s="96">
        <v>0</v>
      </c>
      <c r="T594" s="96" t="s">
        <v>19448</v>
      </c>
      <c r="U594" s="99" t="s">
        <v>22053</v>
      </c>
      <c r="V594" s="100"/>
      <c r="W594" s="100" t="s">
        <v>22054</v>
      </c>
      <c r="X594" s="100" t="s">
        <v>477</v>
      </c>
      <c r="Y594" s="99" t="s">
        <v>22055</v>
      </c>
    </row>
    <row r="595" spans="1:25" s="87" customFormat="1" x14ac:dyDescent="0.3">
      <c r="A595" s="94" t="str">
        <f t="shared" si="10"/>
        <v>djanis</v>
      </c>
      <c r="B595" s="95" t="s">
        <v>22056</v>
      </c>
      <c r="C595" s="96" t="s">
        <v>22057</v>
      </c>
      <c r="D595" s="96" t="s">
        <v>22058</v>
      </c>
      <c r="E595" s="96" t="s">
        <v>19170</v>
      </c>
      <c r="F595" s="95" t="s">
        <v>20261</v>
      </c>
      <c r="G595" s="96" t="s">
        <v>19039</v>
      </c>
      <c r="H595" s="96" t="s">
        <v>19172</v>
      </c>
      <c r="I595" s="96" t="s">
        <v>19173</v>
      </c>
      <c r="J595" s="95" t="s">
        <v>19189</v>
      </c>
      <c r="K595" s="95" t="s">
        <v>20262</v>
      </c>
      <c r="L595" s="95" t="s">
        <v>20263</v>
      </c>
      <c r="M595" s="96" t="s">
        <v>20264</v>
      </c>
      <c r="N595" s="96" t="s">
        <v>435</v>
      </c>
      <c r="O595" s="97">
        <v>45585</v>
      </c>
      <c r="P595" s="97">
        <v>45585</v>
      </c>
      <c r="Q595" s="97">
        <v>45585</v>
      </c>
      <c r="R595" s="96">
        <v>344</v>
      </c>
      <c r="S595" s="96">
        <v>0</v>
      </c>
      <c r="T595" s="96" t="s">
        <v>19176</v>
      </c>
      <c r="U595" s="96" t="s">
        <v>22059</v>
      </c>
      <c r="V595" s="96"/>
      <c r="W595" s="96" t="s">
        <v>22060</v>
      </c>
      <c r="X595" s="96" t="s">
        <v>435</v>
      </c>
      <c r="Y595" s="95" t="s">
        <v>22061</v>
      </c>
    </row>
    <row r="596" spans="1:25" s="87" customFormat="1" x14ac:dyDescent="0.3">
      <c r="A596" s="94" t="str">
        <f t="shared" si="10"/>
        <v>DJASINS</v>
      </c>
      <c r="B596" s="95" t="s">
        <v>22062</v>
      </c>
      <c r="C596" s="96" t="s">
        <v>22063</v>
      </c>
      <c r="D596" s="96" t="s">
        <v>7637</v>
      </c>
      <c r="E596" s="96" t="s">
        <v>5630</v>
      </c>
      <c r="F596" s="95" t="s">
        <v>19171</v>
      </c>
      <c r="G596" s="96" t="s">
        <v>19029</v>
      </c>
      <c r="H596" s="96" t="s">
        <v>19172</v>
      </c>
      <c r="I596" s="96" t="s">
        <v>19173</v>
      </c>
      <c r="J596" s="95" t="s">
        <v>19189</v>
      </c>
      <c r="K596" s="95" t="s">
        <v>19190</v>
      </c>
      <c r="L596" s="95" t="s">
        <v>19252</v>
      </c>
      <c r="M596" s="96" t="s">
        <v>10322</v>
      </c>
      <c r="N596" s="96" t="s">
        <v>297</v>
      </c>
      <c r="O596" s="97">
        <v>33451</v>
      </c>
      <c r="P596" s="97">
        <v>33451</v>
      </c>
      <c r="Q596" s="97">
        <v>33451</v>
      </c>
      <c r="R596" s="96">
        <v>12478</v>
      </c>
      <c r="S596" s="96">
        <v>34</v>
      </c>
      <c r="T596" s="96" t="s">
        <v>19261</v>
      </c>
      <c r="U596" s="96" t="s">
        <v>22064</v>
      </c>
      <c r="V596" s="96"/>
      <c r="W596" s="96" t="s">
        <v>22065</v>
      </c>
      <c r="X596" s="96" t="s">
        <v>297</v>
      </c>
      <c r="Y596" s="95" t="s">
        <v>7642</v>
      </c>
    </row>
    <row r="597" spans="1:25" s="87" customFormat="1" x14ac:dyDescent="0.3">
      <c r="A597" s="94" t="str">
        <f t="shared" si="10"/>
        <v>djeanni</v>
      </c>
      <c r="B597" s="95" t="s">
        <v>22066</v>
      </c>
      <c r="C597" s="96" t="s">
        <v>22067</v>
      </c>
      <c r="D597" s="96" t="s">
        <v>22068</v>
      </c>
      <c r="E597" s="96" t="s">
        <v>5630</v>
      </c>
      <c r="F597" s="95" t="s">
        <v>19181</v>
      </c>
      <c r="G597" s="96" t="s">
        <v>19030</v>
      </c>
      <c r="H597" s="96" t="s">
        <v>19172</v>
      </c>
      <c r="I597" s="96" t="s">
        <v>19173</v>
      </c>
      <c r="J597" s="95" t="s">
        <v>19174</v>
      </c>
      <c r="K597" s="95" t="s">
        <v>19716</v>
      </c>
      <c r="L597" s="95" t="s">
        <v>21535</v>
      </c>
      <c r="M597" s="96" t="s">
        <v>17220</v>
      </c>
      <c r="N597" s="96" t="s">
        <v>297</v>
      </c>
      <c r="O597" s="97">
        <v>45053</v>
      </c>
      <c r="P597" s="97">
        <v>45053</v>
      </c>
      <c r="Q597" s="97">
        <v>45053</v>
      </c>
      <c r="R597" s="96">
        <v>876</v>
      </c>
      <c r="S597" s="96">
        <v>2</v>
      </c>
      <c r="T597" s="96" t="s">
        <v>19209</v>
      </c>
      <c r="U597" s="96" t="s">
        <v>22069</v>
      </c>
      <c r="V597" s="96"/>
      <c r="W597" s="96" t="s">
        <v>4143</v>
      </c>
      <c r="X597" s="96" t="s">
        <v>287</v>
      </c>
      <c r="Y597" s="95" t="s">
        <v>16048</v>
      </c>
    </row>
    <row r="598" spans="1:25" s="87" customFormat="1" x14ac:dyDescent="0.3">
      <c r="A598" s="94" t="str">
        <f t="shared" si="10"/>
        <v>djohnst</v>
      </c>
      <c r="B598" s="95" t="s">
        <v>22070</v>
      </c>
      <c r="C598" s="96" t="s">
        <v>22071</v>
      </c>
      <c r="D598" s="96" t="s">
        <v>22072</v>
      </c>
      <c r="E598" s="96" t="s">
        <v>19170</v>
      </c>
      <c r="F598" s="95" t="s">
        <v>19181</v>
      </c>
      <c r="G598" s="96" t="s">
        <v>19030</v>
      </c>
      <c r="H598" s="96" t="s">
        <v>19172</v>
      </c>
      <c r="I598" s="96" t="s">
        <v>19173</v>
      </c>
      <c r="J598" s="95" t="s">
        <v>19174</v>
      </c>
      <c r="K598" s="95" t="s">
        <v>19216</v>
      </c>
      <c r="L598" s="95" t="s">
        <v>19217</v>
      </c>
      <c r="M598" s="96" t="s">
        <v>19218</v>
      </c>
      <c r="N598" s="96" t="s">
        <v>453</v>
      </c>
      <c r="O598" s="97">
        <v>45634</v>
      </c>
      <c r="P598" s="97">
        <v>45634</v>
      </c>
      <c r="Q598" s="97">
        <v>45634</v>
      </c>
      <c r="R598" s="96">
        <v>295</v>
      </c>
      <c r="S598" s="96">
        <v>0</v>
      </c>
      <c r="T598" s="96" t="s">
        <v>19176</v>
      </c>
      <c r="U598" s="96" t="s">
        <v>22073</v>
      </c>
      <c r="V598" s="96"/>
      <c r="W598" s="96" t="s">
        <v>22074</v>
      </c>
      <c r="X598" s="96" t="s">
        <v>453</v>
      </c>
      <c r="Y598" s="95" t="s">
        <v>22075</v>
      </c>
    </row>
    <row r="599" spans="1:25" s="87" customFormat="1" x14ac:dyDescent="0.3">
      <c r="A599" s="94" t="str">
        <f t="shared" si="10"/>
        <v>DJON118</v>
      </c>
      <c r="B599" s="95" t="s">
        <v>22076</v>
      </c>
      <c r="C599" s="96" t="s">
        <v>22077</v>
      </c>
      <c r="D599" s="96" t="s">
        <v>9035</v>
      </c>
      <c r="E599" s="96" t="s">
        <v>5630</v>
      </c>
      <c r="F599" s="95" t="s">
        <v>19285</v>
      </c>
      <c r="G599" s="96" t="s">
        <v>19028</v>
      </c>
      <c r="H599" s="96" t="s">
        <v>19172</v>
      </c>
      <c r="I599" s="96" t="s">
        <v>19173</v>
      </c>
      <c r="J599" s="95" t="s">
        <v>19189</v>
      </c>
      <c r="K599" s="95" t="s">
        <v>19333</v>
      </c>
      <c r="L599" s="95" t="s">
        <v>19334</v>
      </c>
      <c r="M599" s="96" t="s">
        <v>9382</v>
      </c>
      <c r="N599" s="96" t="s">
        <v>366</v>
      </c>
      <c r="O599" s="97">
        <v>40931</v>
      </c>
      <c r="P599" s="97">
        <v>40931</v>
      </c>
      <c r="Q599" s="97">
        <v>40931</v>
      </c>
      <c r="R599" s="96">
        <v>4998</v>
      </c>
      <c r="S599" s="96">
        <v>13</v>
      </c>
      <c r="T599" s="96" t="s">
        <v>19247</v>
      </c>
      <c r="U599" s="96" t="s">
        <v>22078</v>
      </c>
      <c r="V599" s="96"/>
      <c r="W599" s="96" t="s">
        <v>22079</v>
      </c>
      <c r="X599" s="96" t="s">
        <v>328</v>
      </c>
      <c r="Y599" s="95" t="s">
        <v>13014</v>
      </c>
    </row>
    <row r="600" spans="1:25" s="87" customFormat="1" x14ac:dyDescent="0.3">
      <c r="A600" s="94" t="str">
        <f t="shared" si="10"/>
        <v>djones3</v>
      </c>
      <c r="B600" s="95" t="s">
        <v>22080</v>
      </c>
      <c r="C600" s="96" t="s">
        <v>22081</v>
      </c>
      <c r="D600" s="96" t="s">
        <v>22082</v>
      </c>
      <c r="E600" s="96" t="s">
        <v>19170</v>
      </c>
      <c r="F600" s="95" t="s">
        <v>19171</v>
      </c>
      <c r="G600" s="96" t="s">
        <v>19029</v>
      </c>
      <c r="H600" s="96" t="s">
        <v>19172</v>
      </c>
      <c r="I600" s="96" t="s">
        <v>19173</v>
      </c>
      <c r="J600" s="95" t="s">
        <v>19189</v>
      </c>
      <c r="K600" s="95" t="s">
        <v>19415</v>
      </c>
      <c r="L600" s="95" t="s">
        <v>6684</v>
      </c>
      <c r="M600" s="96" t="s">
        <v>19416</v>
      </c>
      <c r="N600" s="96" t="s">
        <v>318</v>
      </c>
      <c r="O600" s="97">
        <v>45746</v>
      </c>
      <c r="P600" s="97">
        <v>45746</v>
      </c>
      <c r="Q600" s="97">
        <v>45746</v>
      </c>
      <c r="R600" s="96">
        <v>183</v>
      </c>
      <c r="S600" s="96">
        <v>0</v>
      </c>
      <c r="T600" s="96" t="s">
        <v>19193</v>
      </c>
      <c r="U600" s="96" t="s">
        <v>22083</v>
      </c>
      <c r="V600" s="96"/>
      <c r="W600" s="96" t="s">
        <v>640</v>
      </c>
      <c r="X600" s="96" t="s">
        <v>719</v>
      </c>
      <c r="Y600" s="95" t="s">
        <v>22084</v>
      </c>
    </row>
    <row r="601" spans="1:25" s="87" customFormat="1" x14ac:dyDescent="0.3">
      <c r="A601" s="94" t="str">
        <f t="shared" si="10"/>
        <v>DKACZM1</v>
      </c>
      <c r="B601" s="95" t="s">
        <v>22085</v>
      </c>
      <c r="C601" s="96" t="s">
        <v>22086</v>
      </c>
      <c r="D601" s="96" t="s">
        <v>9113</v>
      </c>
      <c r="E601" s="96" t="s">
        <v>5630</v>
      </c>
      <c r="F601" s="95" t="s">
        <v>19181</v>
      </c>
      <c r="G601" s="96" t="s">
        <v>19030</v>
      </c>
      <c r="H601" s="96" t="s">
        <v>19172</v>
      </c>
      <c r="I601" s="96" t="s">
        <v>19173</v>
      </c>
      <c r="J601" s="95" t="s">
        <v>19189</v>
      </c>
      <c r="K601" s="95" t="s">
        <v>19333</v>
      </c>
      <c r="L601" s="95" t="s">
        <v>19467</v>
      </c>
      <c r="M601" s="96" t="s">
        <v>9084</v>
      </c>
      <c r="N601" s="96" t="s">
        <v>260</v>
      </c>
      <c r="O601" s="97">
        <v>37255</v>
      </c>
      <c r="P601" s="97">
        <v>39036</v>
      </c>
      <c r="Q601" s="97">
        <v>39036</v>
      </c>
      <c r="R601" s="96">
        <v>6893</v>
      </c>
      <c r="S601" s="96">
        <v>18</v>
      </c>
      <c r="T601" s="96" t="s">
        <v>19261</v>
      </c>
      <c r="U601" s="96" t="s">
        <v>22087</v>
      </c>
      <c r="V601" s="96"/>
      <c r="W601" s="96" t="s">
        <v>22088</v>
      </c>
      <c r="X601" s="96" t="s">
        <v>260</v>
      </c>
      <c r="Y601" s="95" t="s">
        <v>9117</v>
      </c>
    </row>
    <row r="602" spans="1:25" s="87" customFormat="1" x14ac:dyDescent="0.3">
      <c r="A602" s="94" t="str">
        <f t="shared" si="10"/>
        <v>DKANADA</v>
      </c>
      <c r="B602" s="95" t="s">
        <v>22089</v>
      </c>
      <c r="C602" s="96" t="s">
        <v>22090</v>
      </c>
      <c r="D602" s="96" t="s">
        <v>13906</v>
      </c>
      <c r="E602" s="96" t="s">
        <v>5630</v>
      </c>
      <c r="F602" s="95" t="s">
        <v>19395</v>
      </c>
      <c r="G602" s="96" t="s">
        <v>19030</v>
      </c>
      <c r="H602" s="96" t="s">
        <v>19172</v>
      </c>
      <c r="I602" s="96" t="s">
        <v>19173</v>
      </c>
      <c r="J602" s="95" t="s">
        <v>19189</v>
      </c>
      <c r="K602" s="95" t="s">
        <v>19200</v>
      </c>
      <c r="L602" s="95" t="s">
        <v>19200</v>
      </c>
      <c r="M602" s="96" t="s">
        <v>19396</v>
      </c>
      <c r="N602" s="96" t="s">
        <v>752</v>
      </c>
      <c r="O602" s="97">
        <v>39273</v>
      </c>
      <c r="P602" s="97">
        <v>39273</v>
      </c>
      <c r="Q602" s="97">
        <v>39273</v>
      </c>
      <c r="R602" s="96">
        <v>6656</v>
      </c>
      <c r="S602" s="96">
        <v>18</v>
      </c>
      <c r="T602" s="96" t="s">
        <v>19261</v>
      </c>
      <c r="U602" s="96" t="s">
        <v>13909</v>
      </c>
      <c r="V602" s="96"/>
      <c r="W602" s="96" t="s">
        <v>13910</v>
      </c>
      <c r="X602" s="96" t="s">
        <v>752</v>
      </c>
      <c r="Y602" s="95" t="s">
        <v>13911</v>
      </c>
    </row>
    <row r="603" spans="1:25" s="87" customFormat="1" x14ac:dyDescent="0.3">
      <c r="A603" s="94" t="str">
        <f t="shared" si="10"/>
        <v>DKELLE4</v>
      </c>
      <c r="B603" s="95" t="s">
        <v>22091</v>
      </c>
      <c r="C603" s="96" t="s">
        <v>22092</v>
      </c>
      <c r="D603" s="96" t="s">
        <v>19057</v>
      </c>
      <c r="E603" s="96" t="s">
        <v>19036</v>
      </c>
      <c r="F603" s="95" t="s">
        <v>19171</v>
      </c>
      <c r="G603" s="96" t="s">
        <v>19029</v>
      </c>
      <c r="H603" s="96" t="s">
        <v>19172</v>
      </c>
      <c r="I603" s="96" t="s">
        <v>19173</v>
      </c>
      <c r="J603" s="95" t="s">
        <v>19189</v>
      </c>
      <c r="K603" s="95" t="s">
        <v>19471</v>
      </c>
      <c r="L603" s="95" t="s">
        <v>20722</v>
      </c>
      <c r="M603" s="96" t="s">
        <v>20723</v>
      </c>
      <c r="N603" s="96" t="s">
        <v>719</v>
      </c>
      <c r="O603" s="97">
        <v>36682</v>
      </c>
      <c r="P603" s="97">
        <v>36682</v>
      </c>
      <c r="Q603" s="97">
        <v>36682</v>
      </c>
      <c r="R603" s="96">
        <v>9247</v>
      </c>
      <c r="S603" s="96">
        <v>25</v>
      </c>
      <c r="T603" s="96" t="s">
        <v>19261</v>
      </c>
      <c r="U603" s="96" t="s">
        <v>22093</v>
      </c>
      <c r="V603" s="96"/>
      <c r="W603" s="96" t="s">
        <v>10427</v>
      </c>
      <c r="X603" s="96" t="s">
        <v>719</v>
      </c>
      <c r="Y603" s="95" t="s">
        <v>10428</v>
      </c>
    </row>
    <row r="604" spans="1:25" s="87" customFormat="1" x14ac:dyDescent="0.3">
      <c r="A604" s="94" t="str">
        <f t="shared" si="10"/>
        <v>dkinn</v>
      </c>
      <c r="B604" s="95" t="s">
        <v>22094</v>
      </c>
      <c r="C604" s="96" t="s">
        <v>22095</v>
      </c>
      <c r="D604" s="96" t="s">
        <v>22096</v>
      </c>
      <c r="E604" s="96" t="s">
        <v>5630</v>
      </c>
      <c r="F604" s="95" t="s">
        <v>19171</v>
      </c>
      <c r="G604" s="96" t="s">
        <v>19029</v>
      </c>
      <c r="H604" s="96" t="s">
        <v>19172</v>
      </c>
      <c r="I604" s="96" t="s">
        <v>19173</v>
      </c>
      <c r="J604" s="95" t="s">
        <v>19189</v>
      </c>
      <c r="K604" s="95" t="s">
        <v>19273</v>
      </c>
      <c r="L604" s="95" t="s">
        <v>19274</v>
      </c>
      <c r="M604" s="96" t="s">
        <v>7733</v>
      </c>
      <c r="N604" s="96" t="s">
        <v>328</v>
      </c>
      <c r="O604" s="97">
        <v>44910</v>
      </c>
      <c r="P604" s="97">
        <v>44910</v>
      </c>
      <c r="Q604" s="97">
        <v>44910</v>
      </c>
      <c r="R604" s="96">
        <v>1019</v>
      </c>
      <c r="S604" s="96">
        <v>2</v>
      </c>
      <c r="T604" s="96" t="s">
        <v>19209</v>
      </c>
      <c r="U604" s="96" t="s">
        <v>22097</v>
      </c>
      <c r="V604" s="96"/>
      <c r="W604" s="96" t="s">
        <v>8117</v>
      </c>
      <c r="X604" s="96" t="s">
        <v>328</v>
      </c>
      <c r="Y604" s="95" t="s">
        <v>6570</v>
      </c>
    </row>
    <row r="605" spans="1:25" s="87" customFormat="1" x14ac:dyDescent="0.3">
      <c r="A605" s="94" t="str">
        <f t="shared" si="10"/>
        <v>dkumach</v>
      </c>
      <c r="B605" s="95" t="s">
        <v>22098</v>
      </c>
      <c r="C605" s="96" t="s">
        <v>22099</v>
      </c>
      <c r="D605" s="96" t="s">
        <v>22100</v>
      </c>
      <c r="E605" s="96" t="s">
        <v>5630</v>
      </c>
      <c r="F605" s="95" t="s">
        <v>19171</v>
      </c>
      <c r="G605" s="96" t="s">
        <v>19029</v>
      </c>
      <c r="H605" s="96" t="s">
        <v>19172</v>
      </c>
      <c r="I605" s="96" t="s">
        <v>19173</v>
      </c>
      <c r="J605" s="95" t="s">
        <v>19189</v>
      </c>
      <c r="K605" s="95" t="s">
        <v>19415</v>
      </c>
      <c r="L605" s="95" t="s">
        <v>6684</v>
      </c>
      <c r="M605" s="96" t="s">
        <v>19416</v>
      </c>
      <c r="N605" s="96" t="s">
        <v>318</v>
      </c>
      <c r="O605" s="97">
        <v>45116</v>
      </c>
      <c r="P605" s="97">
        <v>45116</v>
      </c>
      <c r="Q605" s="97">
        <v>45116</v>
      </c>
      <c r="R605" s="96">
        <v>813</v>
      </c>
      <c r="S605" s="96">
        <v>2</v>
      </c>
      <c r="T605" s="96" t="s">
        <v>19209</v>
      </c>
      <c r="U605" s="96" t="s">
        <v>22101</v>
      </c>
      <c r="V605" s="96"/>
      <c r="W605" s="96" t="s">
        <v>14524</v>
      </c>
      <c r="X605" s="96" t="s">
        <v>318</v>
      </c>
      <c r="Y605" s="95" t="s">
        <v>14955</v>
      </c>
    </row>
    <row r="606" spans="1:25" s="87" customFormat="1" x14ac:dyDescent="0.3">
      <c r="A606" s="94" t="str">
        <f t="shared" si="10"/>
        <v>DKURANI</v>
      </c>
      <c r="B606" s="95" t="s">
        <v>22102</v>
      </c>
      <c r="C606" s="96" t="s">
        <v>22103</v>
      </c>
      <c r="D606" s="96" t="s">
        <v>22104</v>
      </c>
      <c r="E606" s="96" t="s">
        <v>19715</v>
      </c>
      <c r="F606" s="95" t="s">
        <v>19171</v>
      </c>
      <c r="G606" s="96" t="s">
        <v>19029</v>
      </c>
      <c r="H606" s="96" t="s">
        <v>19172</v>
      </c>
      <c r="I606" s="96" t="s">
        <v>19173</v>
      </c>
      <c r="J606" s="95" t="s">
        <v>19174</v>
      </c>
      <c r="K606" s="95" t="s">
        <v>19455</v>
      </c>
      <c r="L606" s="95" t="s">
        <v>19456</v>
      </c>
      <c r="M606" s="96" t="s">
        <v>19457</v>
      </c>
      <c r="N606" s="96" t="s">
        <v>2504</v>
      </c>
      <c r="O606" s="97">
        <v>26700</v>
      </c>
      <c r="P606" s="97">
        <v>26700</v>
      </c>
      <c r="Q606" s="97">
        <v>26700</v>
      </c>
      <c r="R606" s="96">
        <v>19229</v>
      </c>
      <c r="S606" s="96">
        <v>52</v>
      </c>
      <c r="T606" s="96" t="s">
        <v>19261</v>
      </c>
      <c r="U606" s="96" t="s">
        <v>22105</v>
      </c>
      <c r="V606" s="96"/>
      <c r="W606" s="96" t="s">
        <v>22106</v>
      </c>
      <c r="X606" s="96" t="s">
        <v>2504</v>
      </c>
      <c r="Y606" s="95" t="s">
        <v>22107</v>
      </c>
    </row>
    <row r="607" spans="1:25" s="87" customFormat="1" x14ac:dyDescent="0.3">
      <c r="A607" s="94" t="str">
        <f t="shared" si="10"/>
        <v>DLADZYG</v>
      </c>
      <c r="B607" s="95" t="s">
        <v>22108</v>
      </c>
      <c r="C607" s="96" t="s">
        <v>22109</v>
      </c>
      <c r="D607" s="96" t="s">
        <v>13729</v>
      </c>
      <c r="E607" s="96" t="s">
        <v>5630</v>
      </c>
      <c r="F607" s="95" t="s">
        <v>19181</v>
      </c>
      <c r="G607" s="96" t="s">
        <v>19030</v>
      </c>
      <c r="H607" s="96" t="s">
        <v>19172</v>
      </c>
      <c r="I607" s="96" t="s">
        <v>19173</v>
      </c>
      <c r="J607" s="95" t="s">
        <v>19189</v>
      </c>
      <c r="K607" s="95" t="s">
        <v>19273</v>
      </c>
      <c r="L607" s="95" t="s">
        <v>19274</v>
      </c>
      <c r="M607" s="96" t="s">
        <v>7733</v>
      </c>
      <c r="N607" s="96" t="s">
        <v>328</v>
      </c>
      <c r="O607" s="97">
        <v>39708</v>
      </c>
      <c r="P607" s="97">
        <v>39708</v>
      </c>
      <c r="Q607" s="97">
        <v>39708</v>
      </c>
      <c r="R607" s="96">
        <v>6221</v>
      </c>
      <c r="S607" s="96">
        <v>17</v>
      </c>
      <c r="T607" s="96" t="s">
        <v>19261</v>
      </c>
      <c r="U607" s="96" t="s">
        <v>22110</v>
      </c>
      <c r="V607" s="96"/>
      <c r="W607" s="96" t="s">
        <v>13733</v>
      </c>
      <c r="X607" s="96" t="s">
        <v>416</v>
      </c>
      <c r="Y607" s="95" t="s">
        <v>13734</v>
      </c>
    </row>
    <row r="608" spans="1:25" s="87" customFormat="1" x14ac:dyDescent="0.3">
      <c r="A608" s="94" t="str">
        <f t="shared" si="10"/>
        <v>DLANE3</v>
      </c>
      <c r="B608" s="95" t="s">
        <v>22111</v>
      </c>
      <c r="C608" s="96" t="s">
        <v>22112</v>
      </c>
      <c r="D608" s="96" t="s">
        <v>17210</v>
      </c>
      <c r="E608" s="96" t="s">
        <v>5630</v>
      </c>
      <c r="F608" s="95" t="s">
        <v>19236</v>
      </c>
      <c r="G608" s="96" t="s">
        <v>19032</v>
      </c>
      <c r="H608" s="96" t="s">
        <v>19227</v>
      </c>
      <c r="I608" s="96" t="s">
        <v>19173</v>
      </c>
      <c r="J608" s="95" t="s">
        <v>19189</v>
      </c>
      <c r="K608" s="95" t="s">
        <v>19190</v>
      </c>
      <c r="L608" s="95" t="s">
        <v>19252</v>
      </c>
      <c r="M608" s="96" t="s">
        <v>10322</v>
      </c>
      <c r="N608" s="96" t="s">
        <v>297</v>
      </c>
      <c r="O608" s="97">
        <v>31950</v>
      </c>
      <c r="P608" s="97">
        <v>31950</v>
      </c>
      <c r="Q608" s="97">
        <v>31950</v>
      </c>
      <c r="R608" s="96">
        <v>13979</v>
      </c>
      <c r="S608" s="96">
        <v>38</v>
      </c>
      <c r="T608" s="96" t="s">
        <v>19261</v>
      </c>
      <c r="U608" s="96" t="s">
        <v>22113</v>
      </c>
      <c r="V608" s="96"/>
      <c r="W608" s="96" t="s">
        <v>17213</v>
      </c>
      <c r="X608" s="96" t="s">
        <v>297</v>
      </c>
      <c r="Y608" s="95" t="s">
        <v>17214</v>
      </c>
    </row>
    <row r="609" spans="1:25" s="87" customFormat="1" x14ac:dyDescent="0.3">
      <c r="A609" s="94" t="str">
        <f t="shared" si="10"/>
        <v>dlemos</v>
      </c>
      <c r="B609" s="95" t="s">
        <v>22114</v>
      </c>
      <c r="C609" s="96" t="s">
        <v>22115</v>
      </c>
      <c r="D609" s="96" t="s">
        <v>22116</v>
      </c>
      <c r="E609" s="96" t="s">
        <v>5630</v>
      </c>
      <c r="F609" s="95" t="s">
        <v>19215</v>
      </c>
      <c r="G609" s="96" t="s">
        <v>19033</v>
      </c>
      <c r="H609" s="96" t="s">
        <v>19172</v>
      </c>
      <c r="I609" s="96" t="s">
        <v>19173</v>
      </c>
      <c r="J609" s="95" t="s">
        <v>19174</v>
      </c>
      <c r="K609" s="95" t="s">
        <v>19431</v>
      </c>
      <c r="L609" s="95" t="s">
        <v>19432</v>
      </c>
      <c r="M609" s="96" t="s">
        <v>6264</v>
      </c>
      <c r="N609" s="96" t="s">
        <v>279</v>
      </c>
      <c r="O609" s="97">
        <v>45606</v>
      </c>
      <c r="P609" s="97">
        <v>45606</v>
      </c>
      <c r="Q609" s="97">
        <v>45606</v>
      </c>
      <c r="R609" s="96">
        <v>323</v>
      </c>
      <c r="S609" s="96">
        <v>0</v>
      </c>
      <c r="T609" s="96" t="s">
        <v>19176</v>
      </c>
      <c r="U609" s="96" t="s">
        <v>22117</v>
      </c>
      <c r="V609" s="96"/>
      <c r="W609" s="96" t="s">
        <v>1703</v>
      </c>
      <c r="X609" s="96" t="s">
        <v>279</v>
      </c>
      <c r="Y609" s="95" t="s">
        <v>6505</v>
      </c>
    </row>
    <row r="610" spans="1:25" s="87" customFormat="1" x14ac:dyDescent="0.3">
      <c r="A610" s="94" t="str">
        <f t="shared" si="10"/>
        <v>dlewis</v>
      </c>
      <c r="B610" s="95" t="s">
        <v>22118</v>
      </c>
      <c r="C610" s="96" t="s">
        <v>22119</v>
      </c>
      <c r="D610" s="96" t="s">
        <v>22120</v>
      </c>
      <c r="E610" s="96" t="s">
        <v>19170</v>
      </c>
      <c r="F610" s="95" t="s">
        <v>19171</v>
      </c>
      <c r="G610" s="96" t="s">
        <v>19029</v>
      </c>
      <c r="H610" s="96" t="s">
        <v>19172</v>
      </c>
      <c r="I610" s="96" t="s">
        <v>19173</v>
      </c>
      <c r="J610" s="95" t="s">
        <v>19174</v>
      </c>
      <c r="K610" s="95" t="s">
        <v>19401</v>
      </c>
      <c r="L610" s="95" t="s">
        <v>19764</v>
      </c>
      <c r="M610" s="96" t="s">
        <v>8645</v>
      </c>
      <c r="N610" s="96" t="s">
        <v>407</v>
      </c>
      <c r="O610" s="97">
        <v>45452</v>
      </c>
      <c r="P610" s="97">
        <v>45452</v>
      </c>
      <c r="Q610" s="97">
        <v>45452</v>
      </c>
      <c r="R610" s="96">
        <v>477</v>
      </c>
      <c r="S610" s="96">
        <v>1</v>
      </c>
      <c r="T610" s="96" t="s">
        <v>19209</v>
      </c>
      <c r="U610" t="s">
        <v>22121</v>
      </c>
      <c r="V610"/>
      <c r="W610" t="s">
        <v>359</v>
      </c>
      <c r="X610" t="s">
        <v>983</v>
      </c>
      <c r="Y610" s="42" t="s">
        <v>7133</v>
      </c>
    </row>
    <row r="611" spans="1:25" s="87" customFormat="1" x14ac:dyDescent="0.3">
      <c r="A611" s="94" t="str">
        <f t="shared" si="10"/>
        <v>dlogan</v>
      </c>
      <c r="B611" s="95" t="s">
        <v>22122</v>
      </c>
      <c r="C611" s="96" t="s">
        <v>22123</v>
      </c>
      <c r="D611" s="96" t="s">
        <v>22124</v>
      </c>
      <c r="E611" s="96" t="s">
        <v>5630</v>
      </c>
      <c r="F611" s="95" t="s">
        <v>19171</v>
      </c>
      <c r="G611" s="96" t="s">
        <v>19029</v>
      </c>
      <c r="H611" s="96" t="s">
        <v>19172</v>
      </c>
      <c r="I611" s="96" t="s">
        <v>19173</v>
      </c>
      <c r="J611" s="95" t="s">
        <v>19189</v>
      </c>
      <c r="K611" s="95" t="s">
        <v>19471</v>
      </c>
      <c r="L611" s="95" t="s">
        <v>20722</v>
      </c>
      <c r="M611" s="96" t="s">
        <v>20723</v>
      </c>
      <c r="N611" s="96" t="s">
        <v>719</v>
      </c>
      <c r="O611" s="97">
        <v>42944</v>
      </c>
      <c r="P611" s="97">
        <v>44672</v>
      </c>
      <c r="Q611" s="97">
        <v>44672</v>
      </c>
      <c r="R611" s="96">
        <v>1257</v>
      </c>
      <c r="S611" s="96">
        <v>3</v>
      </c>
      <c r="T611" s="96" t="s">
        <v>19228</v>
      </c>
      <c r="U611" s="96" t="s">
        <v>22125</v>
      </c>
      <c r="V611" s="96"/>
      <c r="W611" s="96" t="s">
        <v>22126</v>
      </c>
      <c r="X611" s="96" t="s">
        <v>719</v>
      </c>
      <c r="Y611" s="95" t="s">
        <v>22127</v>
      </c>
    </row>
    <row r="612" spans="1:25" s="87" customFormat="1" x14ac:dyDescent="0.3">
      <c r="A612" s="94" t="str">
        <f t="shared" si="10"/>
        <v>DLOSARD</v>
      </c>
      <c r="B612" s="95" t="s">
        <v>22128</v>
      </c>
      <c r="C612" s="96" t="s">
        <v>22129</v>
      </c>
      <c r="D612" s="96" t="s">
        <v>19099</v>
      </c>
      <c r="E612" s="96" t="s">
        <v>19036</v>
      </c>
      <c r="F612" s="95" t="s">
        <v>19181</v>
      </c>
      <c r="G612" s="96" t="s">
        <v>19030</v>
      </c>
      <c r="H612" s="96" t="s">
        <v>19172</v>
      </c>
      <c r="I612" s="96" t="s">
        <v>19173</v>
      </c>
      <c r="J612" s="95" t="s">
        <v>19189</v>
      </c>
      <c r="K612" s="95" t="s">
        <v>19345</v>
      </c>
      <c r="L612" s="95" t="s">
        <v>21190</v>
      </c>
      <c r="M612" s="96" t="s">
        <v>9044</v>
      </c>
      <c r="N612" s="96" t="s">
        <v>693</v>
      </c>
      <c r="O612" s="97">
        <v>37876</v>
      </c>
      <c r="P612" s="97">
        <v>37876</v>
      </c>
      <c r="Q612" s="97">
        <v>37876</v>
      </c>
      <c r="R612" s="96">
        <v>8053</v>
      </c>
      <c r="S612" s="96">
        <v>22</v>
      </c>
      <c r="T612" s="96" t="s">
        <v>19261</v>
      </c>
      <c r="U612" s="96" t="s">
        <v>22130</v>
      </c>
      <c r="V612" s="96"/>
      <c r="W612" s="96" t="s">
        <v>22131</v>
      </c>
      <c r="X612" s="96" t="s">
        <v>693</v>
      </c>
      <c r="Y612" s="95" t="s">
        <v>22132</v>
      </c>
    </row>
    <row r="613" spans="1:25" s="87" customFormat="1" x14ac:dyDescent="0.3">
      <c r="A613" s="94" t="str">
        <f t="shared" si="10"/>
        <v>dloving</v>
      </c>
      <c r="B613" s="95" t="s">
        <v>22133</v>
      </c>
      <c r="C613" s="96" t="s">
        <v>22134</v>
      </c>
      <c r="D613" s="96" t="s">
        <v>22135</v>
      </c>
      <c r="E613" s="96" t="s">
        <v>19170</v>
      </c>
      <c r="F613" s="95" t="s">
        <v>19171</v>
      </c>
      <c r="G613" s="96" t="s">
        <v>19029</v>
      </c>
      <c r="H613" s="96" t="s">
        <v>19172</v>
      </c>
      <c r="I613" s="96" t="s">
        <v>19173</v>
      </c>
      <c r="J613" s="95" t="s">
        <v>19189</v>
      </c>
      <c r="K613" s="95" t="s">
        <v>19273</v>
      </c>
      <c r="L613" s="95" t="s">
        <v>19274</v>
      </c>
      <c r="M613" s="96" t="s">
        <v>7733</v>
      </c>
      <c r="N613" s="96" t="s">
        <v>328</v>
      </c>
      <c r="O613" s="97">
        <v>45704</v>
      </c>
      <c r="P613" s="97">
        <v>45704</v>
      </c>
      <c r="Q613" s="97">
        <v>45704</v>
      </c>
      <c r="R613" s="96">
        <v>225</v>
      </c>
      <c r="S613" s="96">
        <v>0</v>
      </c>
      <c r="T613" s="96" t="s">
        <v>19176</v>
      </c>
      <c r="U613" s="96" t="s">
        <v>22136</v>
      </c>
      <c r="V613" s="96"/>
      <c r="W613" s="96" t="s">
        <v>22137</v>
      </c>
      <c r="X613" s="96" t="s">
        <v>328</v>
      </c>
      <c r="Y613" s="95" t="s">
        <v>22138</v>
      </c>
    </row>
    <row r="614" spans="1:25" s="87" customFormat="1" x14ac:dyDescent="0.3">
      <c r="A614" s="94" t="str">
        <f t="shared" si="10"/>
        <v>dluna</v>
      </c>
      <c r="B614" s="95" t="s">
        <v>22139</v>
      </c>
      <c r="C614" s="96" t="s">
        <v>22140</v>
      </c>
      <c r="D614" s="96" t="s">
        <v>22141</v>
      </c>
      <c r="E614" s="96" t="s">
        <v>19170</v>
      </c>
      <c r="F614" s="95" t="s">
        <v>19171</v>
      </c>
      <c r="G614" s="96" t="s">
        <v>19029</v>
      </c>
      <c r="H614" s="96" t="s">
        <v>19172</v>
      </c>
      <c r="I614" s="96" t="s">
        <v>19173</v>
      </c>
      <c r="J614" s="95" t="s">
        <v>19174</v>
      </c>
      <c r="K614" s="95" t="s">
        <v>19431</v>
      </c>
      <c r="L614" s="95" t="s">
        <v>19432</v>
      </c>
      <c r="M614" s="96" t="s">
        <v>6264</v>
      </c>
      <c r="N614" s="96" t="s">
        <v>279</v>
      </c>
      <c r="O614" s="97">
        <v>45627</v>
      </c>
      <c r="P614" s="97">
        <v>45627</v>
      </c>
      <c r="Q614" s="97">
        <v>45627</v>
      </c>
      <c r="R614" s="96">
        <v>302</v>
      </c>
      <c r="S614" s="96">
        <v>0</v>
      </c>
      <c r="T614" s="96" t="s">
        <v>19176</v>
      </c>
      <c r="U614" t="s">
        <v>22142</v>
      </c>
      <c r="V614"/>
      <c r="W614" t="s">
        <v>992</v>
      </c>
      <c r="X614" t="s">
        <v>279</v>
      </c>
      <c r="Y614" s="42" t="s">
        <v>22143</v>
      </c>
    </row>
    <row r="615" spans="1:25" s="87" customFormat="1" x14ac:dyDescent="0.3">
      <c r="A615" s="94" t="str">
        <f t="shared" si="10"/>
        <v>dlyle0</v>
      </c>
      <c r="B615" s="95" t="s">
        <v>22144</v>
      </c>
      <c r="C615" s="96" t="s">
        <v>22145</v>
      </c>
      <c r="D615" s="96" t="s">
        <v>22146</v>
      </c>
      <c r="E615" s="96" t="s">
        <v>5630</v>
      </c>
      <c r="F615" s="95" t="s">
        <v>19236</v>
      </c>
      <c r="G615" s="96" t="s">
        <v>19032</v>
      </c>
      <c r="H615" s="96" t="s">
        <v>19227</v>
      </c>
      <c r="I615" s="96" t="s">
        <v>19173</v>
      </c>
      <c r="J615" s="95" t="s">
        <v>19174</v>
      </c>
      <c r="K615" s="95" t="s">
        <v>19716</v>
      </c>
      <c r="L615" s="95" t="s">
        <v>19717</v>
      </c>
      <c r="M615" s="96" t="s">
        <v>5847</v>
      </c>
      <c r="N615" s="96" t="s">
        <v>279</v>
      </c>
      <c r="O615" s="97">
        <v>44356</v>
      </c>
      <c r="P615" s="97">
        <v>45207</v>
      </c>
      <c r="Q615" s="97">
        <v>45207</v>
      </c>
      <c r="R615" s="96">
        <v>722</v>
      </c>
      <c r="S615" s="96">
        <v>1</v>
      </c>
      <c r="T615" s="96" t="s">
        <v>19209</v>
      </c>
      <c r="U615" s="96" t="s">
        <v>22147</v>
      </c>
      <c r="V615" s="96"/>
      <c r="W615" s="96" t="s">
        <v>5847</v>
      </c>
      <c r="X615" s="96" t="s">
        <v>279</v>
      </c>
      <c r="Y615" s="95" t="s">
        <v>17878</v>
      </c>
    </row>
    <row r="616" spans="1:25" s="87" customFormat="1" x14ac:dyDescent="0.3">
      <c r="A616" s="94" t="str">
        <f t="shared" si="10"/>
        <v>dlynn</v>
      </c>
      <c r="B616" s="95" t="s">
        <v>22148</v>
      </c>
      <c r="C616" s="96" t="s">
        <v>22149</v>
      </c>
      <c r="D616" s="96" t="s">
        <v>22150</v>
      </c>
      <c r="E616" s="96" t="s">
        <v>5630</v>
      </c>
      <c r="F616" s="95" t="s">
        <v>19372</v>
      </c>
      <c r="G616" s="96" t="s">
        <v>19373</v>
      </c>
      <c r="H616" s="96" t="s">
        <v>19172</v>
      </c>
      <c r="I616" s="96" t="s">
        <v>19173</v>
      </c>
      <c r="J616" s="95" t="s">
        <v>19189</v>
      </c>
      <c r="K616" s="95" t="s">
        <v>19374</v>
      </c>
      <c r="L616" s="95" t="s">
        <v>19492</v>
      </c>
      <c r="M616" s="96" t="s">
        <v>19493</v>
      </c>
      <c r="N616" s="96" t="s">
        <v>268</v>
      </c>
      <c r="O616" s="97">
        <v>45753</v>
      </c>
      <c r="P616" s="97">
        <v>45753</v>
      </c>
      <c r="Q616" s="97">
        <v>45753</v>
      </c>
      <c r="R616" s="96">
        <v>176</v>
      </c>
      <c r="S616" s="96">
        <v>0</v>
      </c>
      <c r="T616" s="96" t="s">
        <v>19193</v>
      </c>
      <c r="U616" s="96" t="s">
        <v>22151</v>
      </c>
      <c r="V616" s="96">
        <v>203</v>
      </c>
      <c r="W616" s="96" t="s">
        <v>22152</v>
      </c>
      <c r="X616" s="96" t="s">
        <v>297</v>
      </c>
      <c r="Y616" s="95" t="s">
        <v>22153</v>
      </c>
    </row>
    <row r="617" spans="1:25" s="87" customFormat="1" x14ac:dyDescent="0.3">
      <c r="A617" s="94" t="str">
        <f t="shared" si="10"/>
        <v>DMADARA</v>
      </c>
      <c r="B617" s="95" t="s">
        <v>22154</v>
      </c>
      <c r="C617" s="96" t="s">
        <v>22155</v>
      </c>
      <c r="D617" s="96" t="s">
        <v>22156</v>
      </c>
      <c r="E617" s="96" t="s">
        <v>19715</v>
      </c>
      <c r="F617" s="95" t="s">
        <v>19480</v>
      </c>
      <c r="G617" s="96" t="s">
        <v>19040</v>
      </c>
      <c r="H617" s="96" t="s">
        <v>19172</v>
      </c>
      <c r="I617" s="96" t="s">
        <v>19173</v>
      </c>
      <c r="J617" s="95" t="s">
        <v>19189</v>
      </c>
      <c r="K617" s="95" t="s">
        <v>19273</v>
      </c>
      <c r="L617" s="95" t="s">
        <v>19274</v>
      </c>
      <c r="M617" s="96" t="s">
        <v>7733</v>
      </c>
      <c r="N617" s="96" t="s">
        <v>328</v>
      </c>
      <c r="O617" s="97">
        <v>37357</v>
      </c>
      <c r="P617" s="97">
        <v>37683</v>
      </c>
      <c r="Q617" s="97">
        <v>37357</v>
      </c>
      <c r="R617" s="96">
        <v>8572</v>
      </c>
      <c r="S617" s="96">
        <v>23</v>
      </c>
      <c r="T617" s="96" t="s">
        <v>19261</v>
      </c>
      <c r="U617" s="96" t="s">
        <v>22157</v>
      </c>
      <c r="V617" s="96"/>
      <c r="W617" s="96" t="s">
        <v>8760</v>
      </c>
      <c r="X617" s="96" t="s">
        <v>328</v>
      </c>
      <c r="Y617" s="95" t="s">
        <v>22158</v>
      </c>
    </row>
    <row r="618" spans="1:25" s="87" customFormat="1" x14ac:dyDescent="0.3">
      <c r="A618" s="94" t="str">
        <f t="shared" si="10"/>
        <v>DMANSFI</v>
      </c>
      <c r="B618" s="95" t="s">
        <v>22159</v>
      </c>
      <c r="C618" s="96" t="s">
        <v>22160</v>
      </c>
      <c r="D618" s="96" t="s">
        <v>19038</v>
      </c>
      <c r="E618" s="96" t="s">
        <v>19036</v>
      </c>
      <c r="F618" s="95" t="s">
        <v>20261</v>
      </c>
      <c r="G618" s="96" t="s">
        <v>19039</v>
      </c>
      <c r="H618" s="96" t="s">
        <v>19172</v>
      </c>
      <c r="I618" s="96" t="s">
        <v>19173</v>
      </c>
      <c r="J618" s="95" t="s">
        <v>19189</v>
      </c>
      <c r="K618" s="95" t="s">
        <v>20262</v>
      </c>
      <c r="L618" s="95" t="s">
        <v>20263</v>
      </c>
      <c r="M618" s="96" t="s">
        <v>20264</v>
      </c>
      <c r="N618" s="96" t="s">
        <v>435</v>
      </c>
      <c r="O618" s="97">
        <v>34491</v>
      </c>
      <c r="P618" s="97">
        <v>34491</v>
      </c>
      <c r="Q618" s="97">
        <v>34491</v>
      </c>
      <c r="R618" s="96">
        <v>11438</v>
      </c>
      <c r="S618" s="96">
        <v>31</v>
      </c>
      <c r="T618" s="96" t="s">
        <v>19261</v>
      </c>
      <c r="U618" s="96" t="s">
        <v>22161</v>
      </c>
      <c r="V618" s="96"/>
      <c r="W618" s="96" t="s">
        <v>22162</v>
      </c>
      <c r="X618" s="96" t="s">
        <v>435</v>
      </c>
      <c r="Y618" s="95" t="s">
        <v>22163</v>
      </c>
    </row>
    <row r="619" spans="1:25" s="87" customFormat="1" x14ac:dyDescent="0.3">
      <c r="A619" s="94" t="str">
        <f t="shared" si="10"/>
        <v>dmar101</v>
      </c>
      <c r="B619" s="95" t="s">
        <v>22164</v>
      </c>
      <c r="C619" s="96" t="s">
        <v>22165</v>
      </c>
      <c r="D619" s="96" t="s">
        <v>22166</v>
      </c>
      <c r="E619" s="96" t="s">
        <v>5630</v>
      </c>
      <c r="F619" s="95" t="s">
        <v>19171</v>
      </c>
      <c r="G619" s="96" t="s">
        <v>19029</v>
      </c>
      <c r="H619" s="96" t="s">
        <v>19172</v>
      </c>
      <c r="I619" s="96" t="s">
        <v>19173</v>
      </c>
      <c r="J619" s="95" t="s">
        <v>19174</v>
      </c>
      <c r="K619" s="95" t="s">
        <v>19802</v>
      </c>
      <c r="L619" s="95" t="s">
        <v>19803</v>
      </c>
      <c r="M619" s="96" t="s">
        <v>19804</v>
      </c>
      <c r="N619" s="96" t="s">
        <v>549</v>
      </c>
      <c r="O619" s="97">
        <v>41813</v>
      </c>
      <c r="P619" s="97">
        <v>41813</v>
      </c>
      <c r="Q619" s="97">
        <v>41813</v>
      </c>
      <c r="R619" s="96">
        <v>4116</v>
      </c>
      <c r="S619" s="96">
        <v>11</v>
      </c>
      <c r="T619" s="96" t="s">
        <v>19247</v>
      </c>
      <c r="U619" s="96" t="s">
        <v>22167</v>
      </c>
      <c r="V619" s="96"/>
      <c r="W619" s="96" t="s">
        <v>10158</v>
      </c>
      <c r="X619" s="96" t="s">
        <v>1502</v>
      </c>
      <c r="Y619" s="95" t="s">
        <v>10159</v>
      </c>
    </row>
    <row r="620" spans="1:25" s="87" customFormat="1" x14ac:dyDescent="0.3">
      <c r="A620" s="94" t="str">
        <f t="shared" si="10"/>
        <v>dmaree</v>
      </c>
      <c r="B620" s="95" t="s">
        <v>22168</v>
      </c>
      <c r="C620" s="96" t="s">
        <v>22169</v>
      </c>
      <c r="D620" s="96" t="s">
        <v>22170</v>
      </c>
      <c r="E620" s="96" t="s">
        <v>19054</v>
      </c>
      <c r="F620" s="95" t="s">
        <v>19272</v>
      </c>
      <c r="G620" s="96" t="s">
        <v>19048</v>
      </c>
      <c r="H620" s="96" t="s">
        <v>19227</v>
      </c>
      <c r="I620" s="96" t="s">
        <v>19173</v>
      </c>
      <c r="J620" s="95" t="s">
        <v>19174</v>
      </c>
      <c r="K620" s="95" t="s">
        <v>19207</v>
      </c>
      <c r="L620" s="95" t="s">
        <v>19208</v>
      </c>
      <c r="M620" s="96" t="s">
        <v>10249</v>
      </c>
      <c r="N620" s="96" t="s">
        <v>219</v>
      </c>
      <c r="O620" s="97">
        <v>45438</v>
      </c>
      <c r="P620" s="97">
        <v>45438</v>
      </c>
      <c r="Q620" s="97">
        <v>45438</v>
      </c>
      <c r="R620" s="96">
        <v>491</v>
      </c>
      <c r="S620" s="96">
        <v>1</v>
      </c>
      <c r="T620" s="96" t="s">
        <v>19209</v>
      </c>
      <c r="U620" s="96" t="s">
        <v>22171</v>
      </c>
      <c r="V620" s="96"/>
      <c r="W620" s="96" t="s">
        <v>4814</v>
      </c>
      <c r="X620" s="96" t="s">
        <v>219</v>
      </c>
      <c r="Y620" s="95" t="s">
        <v>22172</v>
      </c>
    </row>
    <row r="621" spans="1:25" s="87" customFormat="1" x14ac:dyDescent="0.3">
      <c r="A621" s="94" t="str">
        <f t="shared" si="10"/>
        <v>dmart15</v>
      </c>
      <c r="B621" s="95" t="s">
        <v>22173</v>
      </c>
      <c r="C621" s="96" t="s">
        <v>22174</v>
      </c>
      <c r="D621" s="96" t="s">
        <v>22175</v>
      </c>
      <c r="E621" s="96" t="s">
        <v>19036</v>
      </c>
      <c r="F621" s="95" t="s">
        <v>19340</v>
      </c>
      <c r="G621" s="96" t="s">
        <v>19341</v>
      </c>
      <c r="H621" s="96" t="s">
        <v>19227</v>
      </c>
      <c r="I621" s="96" t="s">
        <v>19173</v>
      </c>
      <c r="J621" s="95" t="s">
        <v>19189</v>
      </c>
      <c r="K621" s="95" t="s">
        <v>19374</v>
      </c>
      <c r="L621" s="95" t="s">
        <v>19492</v>
      </c>
      <c r="M621" s="96" t="s">
        <v>19493</v>
      </c>
      <c r="N621" s="96" t="s">
        <v>268</v>
      </c>
      <c r="O621" s="97">
        <v>43276</v>
      </c>
      <c r="P621" s="97">
        <v>43276</v>
      </c>
      <c r="Q621" s="97">
        <v>43276</v>
      </c>
      <c r="R621" s="96">
        <v>2653</v>
      </c>
      <c r="S621" s="96">
        <v>7</v>
      </c>
      <c r="T621" s="96" t="s">
        <v>19247</v>
      </c>
      <c r="U621" s="96" t="s">
        <v>22176</v>
      </c>
      <c r="V621" s="96"/>
      <c r="W621" s="96" t="s">
        <v>22177</v>
      </c>
      <c r="X621" s="96" t="s">
        <v>268</v>
      </c>
      <c r="Y621" s="95" t="s">
        <v>8676</v>
      </c>
    </row>
    <row r="622" spans="1:25" s="87" customFormat="1" x14ac:dyDescent="0.3">
      <c r="A622" s="94" t="str">
        <f t="shared" si="10"/>
        <v>dmarti0</v>
      </c>
      <c r="B622" s="95" t="s">
        <v>22178</v>
      </c>
      <c r="C622" s="96" t="s">
        <v>22179</v>
      </c>
      <c r="D622" s="96" t="s">
        <v>22180</v>
      </c>
      <c r="E622" s="96" t="s">
        <v>5630</v>
      </c>
      <c r="F622" s="95" t="s">
        <v>19171</v>
      </c>
      <c r="G622" s="96" t="s">
        <v>19029</v>
      </c>
      <c r="H622" s="96" t="s">
        <v>19172</v>
      </c>
      <c r="I622" s="96" t="s">
        <v>19173</v>
      </c>
      <c r="J622" s="95" t="s">
        <v>19174</v>
      </c>
      <c r="K622" s="95" t="s">
        <v>19401</v>
      </c>
      <c r="L622" s="95" t="s">
        <v>19764</v>
      </c>
      <c r="M622" s="96" t="s">
        <v>8645</v>
      </c>
      <c r="N622" s="96" t="s">
        <v>407</v>
      </c>
      <c r="O622" s="97">
        <v>45620</v>
      </c>
      <c r="P622" s="97">
        <v>45620</v>
      </c>
      <c r="Q622" s="97">
        <v>45620</v>
      </c>
      <c r="R622" s="96">
        <v>309</v>
      </c>
      <c r="S622" s="96">
        <v>0</v>
      </c>
      <c r="T622" s="96" t="s">
        <v>19176</v>
      </c>
      <c r="U622" s="96" t="s">
        <v>22181</v>
      </c>
      <c r="V622" s="96"/>
      <c r="W622" s="96" t="s">
        <v>4019</v>
      </c>
      <c r="X622" s="96" t="s">
        <v>983</v>
      </c>
      <c r="Y622" s="95" t="s">
        <v>11363</v>
      </c>
    </row>
    <row r="623" spans="1:25" s="87" customFormat="1" x14ac:dyDescent="0.3">
      <c r="A623" s="94" t="str">
        <f t="shared" si="10"/>
        <v>DMAZE</v>
      </c>
      <c r="B623" s="95" t="s">
        <v>22182</v>
      </c>
      <c r="C623" s="96" t="s">
        <v>22183</v>
      </c>
      <c r="D623" s="96" t="s">
        <v>13104</v>
      </c>
      <c r="E623" s="96" t="s">
        <v>5630</v>
      </c>
      <c r="F623" s="95" t="s">
        <v>19181</v>
      </c>
      <c r="G623" s="96" t="s">
        <v>19030</v>
      </c>
      <c r="H623" s="96" t="s">
        <v>19172</v>
      </c>
      <c r="I623" s="96" t="s">
        <v>19173</v>
      </c>
      <c r="J623" s="95" t="s">
        <v>19174</v>
      </c>
      <c r="K623" s="95" t="s">
        <v>19309</v>
      </c>
      <c r="L623" s="95" t="s">
        <v>19513</v>
      </c>
      <c r="M623" s="96" t="s">
        <v>6528</v>
      </c>
      <c r="N623" s="96" t="s">
        <v>219</v>
      </c>
      <c r="O623" s="97">
        <v>38811</v>
      </c>
      <c r="P623" s="97">
        <v>38811</v>
      </c>
      <c r="Q623" s="97">
        <v>38811</v>
      </c>
      <c r="R623" s="96">
        <v>7118</v>
      </c>
      <c r="S623" s="96">
        <v>19</v>
      </c>
      <c r="T623" s="96" t="s">
        <v>19261</v>
      </c>
      <c r="U623" s="96" t="s">
        <v>22184</v>
      </c>
      <c r="V623" s="96"/>
      <c r="W623" s="96" t="s">
        <v>2085</v>
      </c>
      <c r="X623" s="96" t="s">
        <v>219</v>
      </c>
      <c r="Y623" s="95" t="s">
        <v>11280</v>
      </c>
    </row>
    <row r="624" spans="1:25" s="87" customFormat="1" x14ac:dyDescent="0.3">
      <c r="A624" s="94" t="str">
        <f t="shared" si="10"/>
        <v>DMCART2</v>
      </c>
      <c r="B624" s="95" t="s">
        <v>22185</v>
      </c>
      <c r="C624" s="96" t="s">
        <v>22186</v>
      </c>
      <c r="D624" s="96" t="s">
        <v>6342</v>
      </c>
      <c r="E624" s="96" t="s">
        <v>5630</v>
      </c>
      <c r="F624" s="95" t="s">
        <v>19480</v>
      </c>
      <c r="G624" s="96" t="s">
        <v>19040</v>
      </c>
      <c r="H624" s="96" t="s">
        <v>19172</v>
      </c>
      <c r="I624" s="96" t="s">
        <v>19173</v>
      </c>
      <c r="J624" s="95" t="s">
        <v>19189</v>
      </c>
      <c r="K624" s="95" t="s">
        <v>19471</v>
      </c>
      <c r="L624" s="95" t="s">
        <v>20722</v>
      </c>
      <c r="M624" s="96" t="s">
        <v>20723</v>
      </c>
      <c r="N624" s="96" t="s">
        <v>719</v>
      </c>
      <c r="O624" s="97">
        <v>31493</v>
      </c>
      <c r="P624" s="97">
        <v>31493</v>
      </c>
      <c r="Q624" s="97">
        <v>31493</v>
      </c>
      <c r="R624" s="96">
        <v>14436</v>
      </c>
      <c r="S624" s="96">
        <v>39</v>
      </c>
      <c r="T624" s="96" t="s">
        <v>19261</v>
      </c>
      <c r="U624" s="96" t="s">
        <v>22187</v>
      </c>
      <c r="V624" s="96"/>
      <c r="W624" s="96" t="s">
        <v>22188</v>
      </c>
      <c r="X624" s="96" t="s">
        <v>719</v>
      </c>
      <c r="Y624" s="95" t="s">
        <v>6346</v>
      </c>
    </row>
    <row r="625" spans="1:25" s="87" customFormat="1" x14ac:dyDescent="0.3">
      <c r="A625" s="94" t="str">
        <f t="shared" si="10"/>
        <v>dmcclin</v>
      </c>
      <c r="B625" s="95" t="s">
        <v>22189</v>
      </c>
      <c r="C625" s="96" t="s">
        <v>22190</v>
      </c>
      <c r="D625" s="96" t="s">
        <v>22191</v>
      </c>
      <c r="E625" s="96" t="s">
        <v>5630</v>
      </c>
      <c r="F625" s="95" t="s">
        <v>19215</v>
      </c>
      <c r="G625" s="96" t="s">
        <v>19033</v>
      </c>
      <c r="H625" s="96" t="s">
        <v>19172</v>
      </c>
      <c r="I625" s="96" t="s">
        <v>19173</v>
      </c>
      <c r="J625" s="95" t="s">
        <v>19189</v>
      </c>
      <c r="K625" s="95" t="s">
        <v>19217</v>
      </c>
      <c r="L625" s="95" t="s">
        <v>19824</v>
      </c>
      <c r="M625" s="96" t="s">
        <v>19825</v>
      </c>
      <c r="N625" s="96" t="s">
        <v>752</v>
      </c>
      <c r="O625" s="97">
        <v>45788</v>
      </c>
      <c r="P625" s="97">
        <v>45788</v>
      </c>
      <c r="Q625" s="97">
        <v>45788</v>
      </c>
      <c r="R625" s="96">
        <v>141</v>
      </c>
      <c r="S625" s="96">
        <v>0</v>
      </c>
      <c r="T625" s="96" t="s">
        <v>19193</v>
      </c>
      <c r="U625" s="96" t="s">
        <v>22192</v>
      </c>
      <c r="V625" s="96">
        <v>1</v>
      </c>
      <c r="W625" s="96" t="s">
        <v>22193</v>
      </c>
      <c r="X625" s="96" t="s">
        <v>752</v>
      </c>
      <c r="Y625" s="95" t="s">
        <v>3775</v>
      </c>
    </row>
    <row r="626" spans="1:25" s="87" customFormat="1" x14ac:dyDescent="0.3">
      <c r="A626" s="94" t="str">
        <f t="shared" si="10"/>
        <v>DMCCOY8</v>
      </c>
      <c r="B626" s="95" t="s">
        <v>22194</v>
      </c>
      <c r="C626" s="96" t="s">
        <v>22195</v>
      </c>
      <c r="D626" s="96" t="s">
        <v>13422</v>
      </c>
      <c r="E626" s="96" t="s">
        <v>5630</v>
      </c>
      <c r="F626" s="95" t="s">
        <v>19181</v>
      </c>
      <c r="G626" s="96" t="s">
        <v>19030</v>
      </c>
      <c r="H626" s="96" t="s">
        <v>19172</v>
      </c>
      <c r="I626" s="96" t="s">
        <v>19173</v>
      </c>
      <c r="J626" s="95" t="s">
        <v>19189</v>
      </c>
      <c r="K626" s="95" t="s">
        <v>19471</v>
      </c>
      <c r="L626" s="95" t="s">
        <v>20722</v>
      </c>
      <c r="M626" s="96" t="s">
        <v>20723</v>
      </c>
      <c r="N626" s="96" t="s">
        <v>719</v>
      </c>
      <c r="O626" s="97">
        <v>31328</v>
      </c>
      <c r="P626" s="97">
        <v>31328</v>
      </c>
      <c r="Q626" s="97">
        <v>31328</v>
      </c>
      <c r="R626" s="96">
        <v>14601</v>
      </c>
      <c r="S626" s="96">
        <v>40</v>
      </c>
      <c r="T626" s="96" t="s">
        <v>19261</v>
      </c>
      <c r="U626" s="96" t="s">
        <v>22196</v>
      </c>
      <c r="V626" s="96"/>
      <c r="W626" s="96" t="s">
        <v>4045</v>
      </c>
      <c r="X626" s="96" t="s">
        <v>719</v>
      </c>
      <c r="Y626" s="95" t="s">
        <v>13425</v>
      </c>
    </row>
    <row r="627" spans="1:25" s="87" customFormat="1" x14ac:dyDescent="0.3">
      <c r="A627" s="94" t="str">
        <f t="shared" si="10"/>
        <v>DMCDON1</v>
      </c>
      <c r="B627" s="95" t="s">
        <v>22197</v>
      </c>
      <c r="C627" s="96" t="s">
        <v>22198</v>
      </c>
      <c r="D627" s="96" t="s">
        <v>12654</v>
      </c>
      <c r="E627" s="96" t="s">
        <v>5630</v>
      </c>
      <c r="F627" s="95" t="s">
        <v>19171</v>
      </c>
      <c r="G627" s="96" t="s">
        <v>19029</v>
      </c>
      <c r="H627" s="96" t="s">
        <v>19172</v>
      </c>
      <c r="I627" s="96" t="s">
        <v>19173</v>
      </c>
      <c r="J627" s="95" t="s">
        <v>19174</v>
      </c>
      <c r="K627" s="95" t="s">
        <v>19360</v>
      </c>
      <c r="L627" s="95" t="s">
        <v>19361</v>
      </c>
      <c r="M627" s="96" t="s">
        <v>19362</v>
      </c>
      <c r="N627" s="96" t="s">
        <v>1463</v>
      </c>
      <c r="O627" s="97">
        <v>31482</v>
      </c>
      <c r="P627" s="97">
        <v>31482</v>
      </c>
      <c r="Q627" s="97">
        <v>31482</v>
      </c>
      <c r="R627" s="96">
        <v>14447</v>
      </c>
      <c r="S627" s="96">
        <v>39</v>
      </c>
      <c r="T627" s="96" t="s">
        <v>19261</v>
      </c>
      <c r="U627" s="96" t="s">
        <v>22199</v>
      </c>
      <c r="V627" s="96"/>
      <c r="W627" s="96" t="s">
        <v>22200</v>
      </c>
      <c r="X627" s="96" t="s">
        <v>1472</v>
      </c>
      <c r="Y627" s="95" t="s">
        <v>22201</v>
      </c>
    </row>
    <row r="628" spans="1:25" s="87" customFormat="1" x14ac:dyDescent="0.3">
      <c r="A628" s="94" t="str">
        <f t="shared" si="10"/>
        <v>dmckin0</v>
      </c>
      <c r="B628" s="95" t="s">
        <v>22202</v>
      </c>
      <c r="C628" s="96" t="s">
        <v>22203</v>
      </c>
      <c r="D628" s="96" t="s">
        <v>22204</v>
      </c>
      <c r="E628" s="96" t="s">
        <v>19036</v>
      </c>
      <c r="F628" s="95" t="s">
        <v>19236</v>
      </c>
      <c r="G628" s="96" t="s">
        <v>19032</v>
      </c>
      <c r="H628" s="96" t="s">
        <v>19227</v>
      </c>
      <c r="I628" s="96" t="s">
        <v>19173</v>
      </c>
      <c r="J628" s="95" t="s">
        <v>19189</v>
      </c>
      <c r="K628" s="95" t="s">
        <v>19333</v>
      </c>
      <c r="L628" s="95" t="s">
        <v>19334</v>
      </c>
      <c r="M628" s="96" t="s">
        <v>9382</v>
      </c>
      <c r="N628" s="96" t="s">
        <v>366</v>
      </c>
      <c r="O628" s="97">
        <v>40679</v>
      </c>
      <c r="P628" s="97">
        <v>44707</v>
      </c>
      <c r="Q628" s="97">
        <v>43943</v>
      </c>
      <c r="R628" s="96">
        <v>1986</v>
      </c>
      <c r="S628" s="96">
        <v>5</v>
      </c>
      <c r="T628" s="96" t="s">
        <v>19228</v>
      </c>
      <c r="U628" s="96" t="s">
        <v>22205</v>
      </c>
      <c r="V628" s="96"/>
      <c r="W628" s="96" t="s">
        <v>22206</v>
      </c>
      <c r="X628" s="96" t="s">
        <v>366</v>
      </c>
      <c r="Y628" s="95" t="s">
        <v>22207</v>
      </c>
    </row>
    <row r="629" spans="1:25" s="87" customFormat="1" x14ac:dyDescent="0.3">
      <c r="A629" s="94" t="str">
        <f t="shared" si="10"/>
        <v>DMCKNIG</v>
      </c>
      <c r="B629" s="95" t="s">
        <v>22208</v>
      </c>
      <c r="C629" s="96" t="s">
        <v>22209</v>
      </c>
      <c r="D629" s="96" t="s">
        <v>1505</v>
      </c>
      <c r="E629" s="96" t="s">
        <v>5630</v>
      </c>
      <c r="F629" s="95" t="s">
        <v>19285</v>
      </c>
      <c r="G629" s="96" t="s">
        <v>19028</v>
      </c>
      <c r="H629" s="96" t="s">
        <v>19172</v>
      </c>
      <c r="I629" s="96" t="s">
        <v>19173</v>
      </c>
      <c r="J629" s="95" t="s">
        <v>19174</v>
      </c>
      <c r="K629" s="95" t="s">
        <v>19802</v>
      </c>
      <c r="L629" s="95" t="s">
        <v>19803</v>
      </c>
      <c r="M629" s="96" t="s">
        <v>19804</v>
      </c>
      <c r="N629" s="96" t="s">
        <v>549</v>
      </c>
      <c r="O629" s="97">
        <v>32373</v>
      </c>
      <c r="P629" s="97">
        <v>32373</v>
      </c>
      <c r="Q629" s="97">
        <v>32373</v>
      </c>
      <c r="R629" s="96">
        <v>13556</v>
      </c>
      <c r="S629" s="96">
        <v>37</v>
      </c>
      <c r="T629" s="96" t="s">
        <v>19261</v>
      </c>
      <c r="U629" s="96" t="s">
        <v>22210</v>
      </c>
      <c r="V629" s="96"/>
      <c r="W629" s="96" t="s">
        <v>5106</v>
      </c>
      <c r="X629" s="96" t="s">
        <v>1502</v>
      </c>
      <c r="Y629" s="95" t="s">
        <v>10847</v>
      </c>
    </row>
    <row r="630" spans="1:25" s="87" customFormat="1" x14ac:dyDescent="0.3">
      <c r="A630" s="94" t="str">
        <f t="shared" si="10"/>
        <v>dmclea0</v>
      </c>
      <c r="B630" s="95" t="s">
        <v>22211</v>
      </c>
      <c r="C630" s="96" t="s">
        <v>22212</v>
      </c>
      <c r="D630" s="96" t="s">
        <v>22213</v>
      </c>
      <c r="E630" s="96" t="s">
        <v>5630</v>
      </c>
      <c r="F630" s="95" t="s">
        <v>19285</v>
      </c>
      <c r="G630" s="96" t="s">
        <v>19028</v>
      </c>
      <c r="H630" s="96" t="s">
        <v>19172</v>
      </c>
      <c r="I630" s="96" t="s">
        <v>19173</v>
      </c>
      <c r="J630" s="95" t="s">
        <v>19189</v>
      </c>
      <c r="K630" s="95" t="s">
        <v>19345</v>
      </c>
      <c r="L630" s="95" t="s">
        <v>20162</v>
      </c>
      <c r="M630" s="96" t="s">
        <v>20163</v>
      </c>
      <c r="N630" s="96" t="s">
        <v>655</v>
      </c>
      <c r="O630" s="97">
        <v>43619</v>
      </c>
      <c r="P630" s="97">
        <v>43619</v>
      </c>
      <c r="Q630" s="97">
        <v>43619</v>
      </c>
      <c r="R630" s="96">
        <v>2310</v>
      </c>
      <c r="S630" s="96">
        <v>6</v>
      </c>
      <c r="T630" s="96" t="s">
        <v>19247</v>
      </c>
      <c r="U630" s="96" t="s">
        <v>22214</v>
      </c>
      <c r="V630" s="96"/>
      <c r="W630" s="96" t="s">
        <v>22215</v>
      </c>
      <c r="X630" s="96" t="s">
        <v>435</v>
      </c>
      <c r="Y630" s="95" t="s">
        <v>8857</v>
      </c>
    </row>
    <row r="631" spans="1:25" s="87" customFormat="1" x14ac:dyDescent="0.3">
      <c r="A631" s="94" t="str">
        <f t="shared" si="10"/>
        <v>dmcliec</v>
      </c>
      <c r="B631" s="95" t="s">
        <v>22216</v>
      </c>
      <c r="C631" s="96" t="s">
        <v>22217</v>
      </c>
      <c r="D631" s="96" t="s">
        <v>22218</v>
      </c>
      <c r="E631" s="96" t="s">
        <v>5630</v>
      </c>
      <c r="F631" s="95" t="s">
        <v>19181</v>
      </c>
      <c r="G631" s="96" t="s">
        <v>19030</v>
      </c>
      <c r="H631" s="96" t="s">
        <v>19172</v>
      </c>
      <c r="I631" s="96" t="s">
        <v>19173</v>
      </c>
      <c r="J631" s="95" t="s">
        <v>19189</v>
      </c>
      <c r="K631" s="95" t="s">
        <v>19273</v>
      </c>
      <c r="L631" s="95" t="s">
        <v>19274</v>
      </c>
      <c r="M631" s="96" t="s">
        <v>7733</v>
      </c>
      <c r="N631" s="96" t="s">
        <v>328</v>
      </c>
      <c r="O631" s="97">
        <v>45893</v>
      </c>
      <c r="P631" s="97">
        <v>45893</v>
      </c>
      <c r="Q631" s="97">
        <v>45893</v>
      </c>
      <c r="R631" s="96">
        <v>36</v>
      </c>
      <c r="S631" s="96">
        <v>0</v>
      </c>
      <c r="T631" s="96" t="s">
        <v>19448</v>
      </c>
      <c r="U631" s="96" t="s">
        <v>10861</v>
      </c>
      <c r="V631" s="96"/>
      <c r="W631" s="96" t="s">
        <v>425</v>
      </c>
      <c r="X631" s="96" t="s">
        <v>328</v>
      </c>
      <c r="Y631" s="95" t="s">
        <v>22219</v>
      </c>
    </row>
    <row r="632" spans="1:25" s="87" customFormat="1" x14ac:dyDescent="0.3">
      <c r="A632" s="94" t="str">
        <f t="shared" si="10"/>
        <v>DMEDEI0</v>
      </c>
      <c r="B632" s="95" t="s">
        <v>22220</v>
      </c>
      <c r="C632" s="96" t="s">
        <v>22221</v>
      </c>
      <c r="D632" s="96" t="s">
        <v>22222</v>
      </c>
      <c r="E632" s="96" t="s">
        <v>19170</v>
      </c>
      <c r="F632" s="95" t="s">
        <v>19215</v>
      </c>
      <c r="G632" s="96" t="s">
        <v>19033</v>
      </c>
      <c r="H632" s="96" t="s">
        <v>19172</v>
      </c>
      <c r="I632" s="96" t="s">
        <v>19173</v>
      </c>
      <c r="J632" s="95" t="s">
        <v>19174</v>
      </c>
      <c r="K632" s="95" t="s">
        <v>19455</v>
      </c>
      <c r="L632" s="95" t="s">
        <v>19456</v>
      </c>
      <c r="M632" s="96" t="s">
        <v>19457</v>
      </c>
      <c r="N632" s="96" t="s">
        <v>2504</v>
      </c>
      <c r="O632" s="97">
        <v>40735</v>
      </c>
      <c r="P632" s="97">
        <v>40735</v>
      </c>
      <c r="Q632" s="97">
        <v>40735</v>
      </c>
      <c r="R632" s="96">
        <v>5194</v>
      </c>
      <c r="S632" s="96">
        <v>14</v>
      </c>
      <c r="T632" s="96" t="s">
        <v>19247</v>
      </c>
      <c r="U632" s="96" t="s">
        <v>22223</v>
      </c>
      <c r="V632" s="96"/>
      <c r="W632" s="96" t="s">
        <v>22224</v>
      </c>
      <c r="X632" s="96" t="s">
        <v>2504</v>
      </c>
      <c r="Y632" s="95" t="s">
        <v>22225</v>
      </c>
    </row>
    <row r="633" spans="1:25" s="87" customFormat="1" x14ac:dyDescent="0.3">
      <c r="A633" s="94" t="str">
        <f t="shared" si="10"/>
        <v>dmedran</v>
      </c>
      <c r="B633" s="95" t="s">
        <v>22226</v>
      </c>
      <c r="C633" s="96" t="s">
        <v>22227</v>
      </c>
      <c r="D633" s="96" t="s">
        <v>22228</v>
      </c>
      <c r="E633" s="96" t="s">
        <v>5630</v>
      </c>
      <c r="F633" s="95" t="s">
        <v>19215</v>
      </c>
      <c r="G633" s="96" t="s">
        <v>19033</v>
      </c>
      <c r="H633" s="96" t="s">
        <v>19172</v>
      </c>
      <c r="I633" s="96" t="s">
        <v>19173</v>
      </c>
      <c r="J633" s="95" t="s">
        <v>19174</v>
      </c>
      <c r="K633" s="95" t="s">
        <v>19258</v>
      </c>
      <c r="L633" s="95" t="s">
        <v>19259</v>
      </c>
      <c r="M633" s="96" t="s">
        <v>19260</v>
      </c>
      <c r="N633" s="96" t="s">
        <v>279</v>
      </c>
      <c r="O633" s="97">
        <v>45753</v>
      </c>
      <c r="P633" s="97">
        <v>45753</v>
      </c>
      <c r="Q633" s="97">
        <v>45753</v>
      </c>
      <c r="R633" s="96">
        <v>176</v>
      </c>
      <c r="S633" s="96">
        <v>0</v>
      </c>
      <c r="T633" s="96" t="s">
        <v>19193</v>
      </c>
      <c r="U633" s="96" t="s">
        <v>22229</v>
      </c>
      <c r="V633" s="96"/>
      <c r="W633" s="96" t="s">
        <v>1799</v>
      </c>
      <c r="X633" s="96" t="s">
        <v>279</v>
      </c>
      <c r="Y633" s="95" t="s">
        <v>22230</v>
      </c>
    </row>
    <row r="634" spans="1:25" s="87" customFormat="1" x14ac:dyDescent="0.3">
      <c r="A634" s="94" t="str">
        <f t="shared" si="10"/>
        <v>dmeller</v>
      </c>
      <c r="B634" s="95" t="s">
        <v>22231</v>
      </c>
      <c r="C634" s="96" t="s">
        <v>22232</v>
      </c>
      <c r="D634" s="96" t="s">
        <v>22233</v>
      </c>
      <c r="E634" s="96" t="s">
        <v>5630</v>
      </c>
      <c r="F634" s="95" t="s">
        <v>19181</v>
      </c>
      <c r="G634" s="96" t="s">
        <v>19030</v>
      </c>
      <c r="H634" s="96" t="s">
        <v>19172</v>
      </c>
      <c r="I634" s="96" t="s">
        <v>19173</v>
      </c>
      <c r="J634" s="95" t="s">
        <v>19189</v>
      </c>
      <c r="K634" s="95" t="s">
        <v>19294</v>
      </c>
      <c r="L634" s="95" t="s">
        <v>19295</v>
      </c>
      <c r="M634" s="96" t="s">
        <v>19296</v>
      </c>
      <c r="N634" s="96" t="s">
        <v>541</v>
      </c>
      <c r="O634" s="97">
        <v>45305</v>
      </c>
      <c r="P634" s="97">
        <v>45305</v>
      </c>
      <c r="Q634" s="97">
        <v>45305</v>
      </c>
      <c r="R634" s="96">
        <v>624</v>
      </c>
      <c r="S634" s="96">
        <v>1</v>
      </c>
      <c r="T634" s="96" t="s">
        <v>19209</v>
      </c>
      <c r="U634" s="96" t="s">
        <v>22234</v>
      </c>
      <c r="V634" s="96"/>
      <c r="W634" s="96" t="s">
        <v>4295</v>
      </c>
      <c r="X634" s="96" t="s">
        <v>541</v>
      </c>
      <c r="Y634" s="95" t="s">
        <v>22235</v>
      </c>
    </row>
    <row r="635" spans="1:25" s="87" customFormat="1" x14ac:dyDescent="0.3">
      <c r="A635" s="94" t="str">
        <f t="shared" si="10"/>
        <v>DMERED5</v>
      </c>
      <c r="B635" s="95" t="s">
        <v>22236</v>
      </c>
      <c r="C635" s="96" t="s">
        <v>22237</v>
      </c>
      <c r="D635" s="96" t="s">
        <v>16504</v>
      </c>
      <c r="E635" s="96" t="s">
        <v>5630</v>
      </c>
      <c r="F635" s="95" t="s">
        <v>19171</v>
      </c>
      <c r="G635" s="96" t="s">
        <v>19029</v>
      </c>
      <c r="H635" s="96" t="s">
        <v>19172</v>
      </c>
      <c r="I635" s="96" t="s">
        <v>19173</v>
      </c>
      <c r="J635" s="95" t="s">
        <v>19174</v>
      </c>
      <c r="K635" s="95" t="s">
        <v>19207</v>
      </c>
      <c r="L635" s="95" t="s">
        <v>19208</v>
      </c>
      <c r="M635" s="96" t="s">
        <v>10249</v>
      </c>
      <c r="N635" s="96" t="s">
        <v>219</v>
      </c>
      <c r="O635" s="97">
        <v>40771</v>
      </c>
      <c r="P635" s="97">
        <v>40771</v>
      </c>
      <c r="Q635" s="97">
        <v>40771</v>
      </c>
      <c r="R635" s="96">
        <v>5158</v>
      </c>
      <c r="S635" s="96">
        <v>14</v>
      </c>
      <c r="T635" s="96" t="s">
        <v>19247</v>
      </c>
      <c r="U635" s="96" t="s">
        <v>22238</v>
      </c>
      <c r="V635" s="96"/>
      <c r="W635" s="96" t="s">
        <v>2193</v>
      </c>
      <c r="X635" s="96" t="s">
        <v>219</v>
      </c>
      <c r="Y635" s="95" t="s">
        <v>16507</v>
      </c>
    </row>
    <row r="636" spans="1:25" s="87" customFormat="1" x14ac:dyDescent="0.3">
      <c r="A636" s="94" t="str">
        <f t="shared" si="10"/>
        <v>dmetrop</v>
      </c>
      <c r="B636" s="95" t="s">
        <v>22239</v>
      </c>
      <c r="C636" s="96" t="s">
        <v>22240</v>
      </c>
      <c r="D636" s="96" t="s">
        <v>22241</v>
      </c>
      <c r="E636" s="96" t="s">
        <v>5630</v>
      </c>
      <c r="F636" s="95" t="s">
        <v>19181</v>
      </c>
      <c r="G636" s="96" t="s">
        <v>19030</v>
      </c>
      <c r="H636" s="96" t="s">
        <v>19172</v>
      </c>
      <c r="I636" s="96" t="s">
        <v>19173</v>
      </c>
      <c r="J636" s="95" t="s">
        <v>19174</v>
      </c>
      <c r="K636" s="95" t="s">
        <v>19216</v>
      </c>
      <c r="L636" s="95" t="s">
        <v>19237</v>
      </c>
      <c r="M636" s="96" t="s">
        <v>19238</v>
      </c>
      <c r="N636" s="96" t="s">
        <v>250</v>
      </c>
      <c r="O636" s="97">
        <v>41477</v>
      </c>
      <c r="P636" s="97">
        <v>41477</v>
      </c>
      <c r="Q636" s="97">
        <v>41477</v>
      </c>
      <c r="R636" s="96">
        <v>4452</v>
      </c>
      <c r="S636" s="96">
        <v>12</v>
      </c>
      <c r="T636" s="96" t="s">
        <v>19247</v>
      </c>
      <c r="U636" s="96" t="s">
        <v>8060</v>
      </c>
      <c r="V636" s="96"/>
      <c r="W636" s="96" t="s">
        <v>8061</v>
      </c>
      <c r="X636" s="96" t="s">
        <v>250</v>
      </c>
      <c r="Y636" s="95" t="s">
        <v>8062</v>
      </c>
    </row>
    <row r="637" spans="1:25" s="87" customFormat="1" x14ac:dyDescent="0.3">
      <c r="A637" s="94" t="str">
        <f t="shared" si="10"/>
        <v>DMEYE1</v>
      </c>
      <c r="B637" s="95" t="s">
        <v>22242</v>
      </c>
      <c r="C637" s="96" t="s">
        <v>22243</v>
      </c>
      <c r="D637" s="96" t="s">
        <v>22244</v>
      </c>
      <c r="E637" s="96" t="s">
        <v>5630</v>
      </c>
      <c r="F637" s="95" t="s">
        <v>19215</v>
      </c>
      <c r="G637" s="96" t="s">
        <v>19033</v>
      </c>
      <c r="H637" s="96" t="s">
        <v>19172</v>
      </c>
      <c r="I637" s="96" t="s">
        <v>19173</v>
      </c>
      <c r="J637" s="95" t="s">
        <v>19174</v>
      </c>
      <c r="K637" s="95" t="s">
        <v>19360</v>
      </c>
      <c r="L637" s="95" t="s">
        <v>20769</v>
      </c>
      <c r="M637" s="96" t="s">
        <v>19362</v>
      </c>
      <c r="N637" s="96" t="s">
        <v>1463</v>
      </c>
      <c r="O637" s="97">
        <v>36927</v>
      </c>
      <c r="P637" s="97">
        <v>36927</v>
      </c>
      <c r="Q637" s="97">
        <v>36927</v>
      </c>
      <c r="R637" s="96">
        <v>9002</v>
      </c>
      <c r="S637" s="96">
        <v>24</v>
      </c>
      <c r="T637" s="96" t="s">
        <v>19261</v>
      </c>
      <c r="U637" s="96" t="s">
        <v>22245</v>
      </c>
      <c r="V637" s="96"/>
      <c r="W637" s="96" t="s">
        <v>20779</v>
      </c>
      <c r="X637" s="96" t="s">
        <v>1463</v>
      </c>
      <c r="Y637" s="95" t="s">
        <v>22246</v>
      </c>
    </row>
    <row r="638" spans="1:25" s="87" customFormat="1" x14ac:dyDescent="0.3">
      <c r="A638" s="94" t="str">
        <f t="shared" si="10"/>
        <v>dmeyer</v>
      </c>
      <c r="B638" s="95" t="s">
        <v>22247</v>
      </c>
      <c r="C638" s="96" t="s">
        <v>22248</v>
      </c>
      <c r="D638" s="96" t="s">
        <v>22249</v>
      </c>
      <c r="E638" s="96" t="s">
        <v>19170</v>
      </c>
      <c r="F638" s="95" t="s">
        <v>19181</v>
      </c>
      <c r="G638" s="96" t="s">
        <v>19030</v>
      </c>
      <c r="H638" s="96" t="s">
        <v>19172</v>
      </c>
      <c r="I638" s="96" t="s">
        <v>19173</v>
      </c>
      <c r="J638" s="95" t="s">
        <v>19174</v>
      </c>
      <c r="K638" s="95" t="s">
        <v>19216</v>
      </c>
      <c r="L638" s="95" t="s">
        <v>19217</v>
      </c>
      <c r="M638" s="96" t="s">
        <v>19218</v>
      </c>
      <c r="N638" s="96" t="s">
        <v>453</v>
      </c>
      <c r="O638" s="97">
        <v>45655</v>
      </c>
      <c r="P638" s="97">
        <v>45655</v>
      </c>
      <c r="Q638" s="97">
        <v>45655</v>
      </c>
      <c r="R638" s="96">
        <v>274</v>
      </c>
      <c r="S638" s="96">
        <v>0</v>
      </c>
      <c r="T638" s="96" t="s">
        <v>19176</v>
      </c>
      <c r="U638" s="96" t="s">
        <v>22250</v>
      </c>
      <c r="V638" s="96"/>
      <c r="W638" s="96" t="s">
        <v>22251</v>
      </c>
      <c r="X638" s="96" t="s">
        <v>453</v>
      </c>
      <c r="Y638" s="95" t="s">
        <v>22252</v>
      </c>
    </row>
    <row r="639" spans="1:25" s="87" customFormat="1" x14ac:dyDescent="0.3">
      <c r="A639" s="94" t="str">
        <f t="shared" si="10"/>
        <v>dmizell</v>
      </c>
      <c r="B639" s="95" t="s">
        <v>22253</v>
      </c>
      <c r="C639" s="96" t="s">
        <v>22254</v>
      </c>
      <c r="D639" s="96" t="s">
        <v>22255</v>
      </c>
      <c r="E639" s="96" t="s">
        <v>5630</v>
      </c>
      <c r="F639" s="95" t="s">
        <v>19171</v>
      </c>
      <c r="G639" s="96" t="s">
        <v>19029</v>
      </c>
      <c r="H639" s="96" t="s">
        <v>19172</v>
      </c>
      <c r="I639" s="96" t="s">
        <v>19173</v>
      </c>
      <c r="J639" s="95" t="s">
        <v>19189</v>
      </c>
      <c r="K639" s="95" t="s">
        <v>19273</v>
      </c>
      <c r="L639" s="95" t="s">
        <v>19274</v>
      </c>
      <c r="M639" s="96" t="s">
        <v>7733</v>
      </c>
      <c r="N639" s="96" t="s">
        <v>328</v>
      </c>
      <c r="O639" s="97">
        <v>45928</v>
      </c>
      <c r="P639" s="97">
        <v>45928</v>
      </c>
      <c r="Q639" s="97">
        <v>45928</v>
      </c>
      <c r="R639" s="96">
        <v>1</v>
      </c>
      <c r="S639" s="96">
        <v>0</v>
      </c>
      <c r="T639" s="96" t="s">
        <v>19183</v>
      </c>
      <c r="U639" s="96" t="s">
        <v>22256</v>
      </c>
      <c r="V639" s="96"/>
      <c r="W639" s="96" t="s">
        <v>1082</v>
      </c>
      <c r="X639" s="96" t="s">
        <v>416</v>
      </c>
      <c r="Y639" s="95" t="s">
        <v>22257</v>
      </c>
    </row>
    <row r="640" spans="1:25" s="87" customFormat="1" x14ac:dyDescent="0.3">
      <c r="A640" s="94" t="str">
        <f t="shared" si="10"/>
        <v>dmoore</v>
      </c>
      <c r="B640" s="95" t="s">
        <v>22258</v>
      </c>
      <c r="C640" s="96" t="s">
        <v>22259</v>
      </c>
      <c r="D640" s="96" t="s">
        <v>22260</v>
      </c>
      <c r="E640" s="96" t="s">
        <v>5630</v>
      </c>
      <c r="F640" s="95" t="s">
        <v>19171</v>
      </c>
      <c r="G640" s="96" t="s">
        <v>19029</v>
      </c>
      <c r="H640" s="96" t="s">
        <v>19172</v>
      </c>
      <c r="I640" s="96" t="s">
        <v>19173</v>
      </c>
      <c r="J640" s="95" t="s">
        <v>19189</v>
      </c>
      <c r="K640" s="95" t="s">
        <v>19273</v>
      </c>
      <c r="L640" s="95" t="s">
        <v>19274</v>
      </c>
      <c r="M640" s="96" t="s">
        <v>7733</v>
      </c>
      <c r="N640" s="96" t="s">
        <v>328</v>
      </c>
      <c r="O640" s="97">
        <v>45816</v>
      </c>
      <c r="P640" s="97">
        <v>45816</v>
      </c>
      <c r="Q640" s="97">
        <v>45816</v>
      </c>
      <c r="R640" s="96">
        <v>113</v>
      </c>
      <c r="S640" s="96">
        <v>0</v>
      </c>
      <c r="T640" s="96" t="s">
        <v>19193</v>
      </c>
      <c r="U640" s="96" t="s">
        <v>8324</v>
      </c>
      <c r="V640" s="96"/>
      <c r="W640" s="96" t="s">
        <v>3839</v>
      </c>
      <c r="X640" s="96" t="s">
        <v>328</v>
      </c>
      <c r="Y640" s="95" t="s">
        <v>8325</v>
      </c>
    </row>
    <row r="641" spans="1:25" s="87" customFormat="1" x14ac:dyDescent="0.3">
      <c r="A641" s="94" t="str">
        <f t="shared" si="10"/>
        <v>DMOSER5</v>
      </c>
      <c r="B641" s="95" t="s">
        <v>22261</v>
      </c>
      <c r="C641" s="96" t="s">
        <v>22262</v>
      </c>
      <c r="D641" s="96" t="s">
        <v>22263</v>
      </c>
      <c r="E641" s="96" t="s">
        <v>19170</v>
      </c>
      <c r="F641" s="95" t="s">
        <v>19171</v>
      </c>
      <c r="G641" s="96" t="s">
        <v>19029</v>
      </c>
      <c r="H641" s="96" t="s">
        <v>19172</v>
      </c>
      <c r="I641" s="96" t="s">
        <v>19173</v>
      </c>
      <c r="J641" s="95" t="s">
        <v>19174</v>
      </c>
      <c r="K641" s="95" t="s">
        <v>19245</v>
      </c>
      <c r="L641" s="95" t="s">
        <v>19318</v>
      </c>
      <c r="M641" s="96" t="s">
        <v>19319</v>
      </c>
      <c r="N641" s="96" t="s">
        <v>1675</v>
      </c>
      <c r="O641" s="97">
        <v>36616</v>
      </c>
      <c r="P641" s="97">
        <v>36616</v>
      </c>
      <c r="Q641" s="97">
        <v>36616</v>
      </c>
      <c r="R641" s="96">
        <v>9313</v>
      </c>
      <c r="S641" s="96">
        <v>25</v>
      </c>
      <c r="T641" s="96" t="s">
        <v>19261</v>
      </c>
      <c r="U641" s="96" t="s">
        <v>22264</v>
      </c>
      <c r="V641" s="96"/>
      <c r="W641" s="96" t="s">
        <v>22265</v>
      </c>
      <c r="X641" s="96" t="s">
        <v>1675</v>
      </c>
      <c r="Y641" s="95" t="s">
        <v>22266</v>
      </c>
    </row>
    <row r="642" spans="1:25" s="87" customFormat="1" x14ac:dyDescent="0.3">
      <c r="A642" s="94" t="str">
        <f t="shared" si="10"/>
        <v>DMOSHE</v>
      </c>
      <c r="B642" s="95" t="s">
        <v>22267</v>
      </c>
      <c r="C642" s="96" t="s">
        <v>22268</v>
      </c>
      <c r="D642" s="96" t="s">
        <v>17119</v>
      </c>
      <c r="E642" s="96" t="s">
        <v>5630</v>
      </c>
      <c r="F642" s="95" t="s">
        <v>19181</v>
      </c>
      <c r="G642" s="96" t="s">
        <v>19030</v>
      </c>
      <c r="H642" s="96" t="s">
        <v>19172</v>
      </c>
      <c r="I642" s="96" t="s">
        <v>19173</v>
      </c>
      <c r="J642" s="95" t="s">
        <v>19174</v>
      </c>
      <c r="K642" s="95" t="s">
        <v>19360</v>
      </c>
      <c r="L642" s="95" t="s">
        <v>19361</v>
      </c>
      <c r="M642" s="96" t="s">
        <v>19362</v>
      </c>
      <c r="N642" s="96" t="s">
        <v>1463</v>
      </c>
      <c r="O642" s="97">
        <v>32952</v>
      </c>
      <c r="P642" s="97">
        <v>32952</v>
      </c>
      <c r="Q642" s="97">
        <v>32952</v>
      </c>
      <c r="R642" s="96">
        <v>12977</v>
      </c>
      <c r="S642" s="96">
        <v>35</v>
      </c>
      <c r="T642" s="96" t="s">
        <v>19261</v>
      </c>
      <c r="U642" s="96" t="s">
        <v>22269</v>
      </c>
      <c r="V642" s="96" t="s">
        <v>22270</v>
      </c>
      <c r="W642" s="96" t="s">
        <v>22271</v>
      </c>
      <c r="X642" s="96" t="s">
        <v>1472</v>
      </c>
      <c r="Y642" s="95" t="s">
        <v>17123</v>
      </c>
    </row>
    <row r="643" spans="1:25" s="87" customFormat="1" x14ac:dyDescent="0.3">
      <c r="A643" s="94" t="str">
        <f t="shared" ref="A643:A706" si="11">TRIM(D643)</f>
        <v>DMOSIER</v>
      </c>
      <c r="B643" s="95" t="s">
        <v>22272</v>
      </c>
      <c r="C643" s="96" t="s">
        <v>22273</v>
      </c>
      <c r="D643" s="96" t="s">
        <v>15637</v>
      </c>
      <c r="E643" s="96" t="s">
        <v>5630</v>
      </c>
      <c r="F643" s="95" t="s">
        <v>19215</v>
      </c>
      <c r="G643" s="96" t="s">
        <v>19033</v>
      </c>
      <c r="H643" s="96" t="s">
        <v>19172</v>
      </c>
      <c r="I643" s="96" t="s">
        <v>19173</v>
      </c>
      <c r="J643" s="95" t="s">
        <v>19174</v>
      </c>
      <c r="K643" s="95" t="s">
        <v>20070</v>
      </c>
      <c r="L643" s="95" t="s">
        <v>20328</v>
      </c>
      <c r="M643" s="96" t="s">
        <v>10269</v>
      </c>
      <c r="N643" s="96" t="s">
        <v>201</v>
      </c>
      <c r="O643" s="97">
        <v>39482</v>
      </c>
      <c r="P643" s="97">
        <v>39482</v>
      </c>
      <c r="Q643" s="97">
        <v>39482</v>
      </c>
      <c r="R643" s="96">
        <v>6447</v>
      </c>
      <c r="S643" s="96">
        <v>17</v>
      </c>
      <c r="T643" s="96" t="s">
        <v>19261</v>
      </c>
      <c r="U643" s="96" t="s">
        <v>15640</v>
      </c>
      <c r="V643" s="96"/>
      <c r="W643" s="96" t="s">
        <v>4162</v>
      </c>
      <c r="X643" s="96" t="s">
        <v>201</v>
      </c>
      <c r="Y643" s="95" t="s">
        <v>15642</v>
      </c>
    </row>
    <row r="644" spans="1:25" s="87" customFormat="1" x14ac:dyDescent="0.3">
      <c r="A644" s="94" t="str">
        <f t="shared" si="11"/>
        <v>dmulle</v>
      </c>
      <c r="B644" s="95" t="s">
        <v>22274</v>
      </c>
      <c r="C644" s="96" t="s">
        <v>22275</v>
      </c>
      <c r="D644" s="96" t="s">
        <v>22276</v>
      </c>
      <c r="E644" s="96" t="s">
        <v>19170</v>
      </c>
      <c r="F644" s="95" t="s">
        <v>19171</v>
      </c>
      <c r="G644" s="96" t="s">
        <v>19029</v>
      </c>
      <c r="H644" s="96" t="s">
        <v>19172</v>
      </c>
      <c r="I644" s="96" t="s">
        <v>19173</v>
      </c>
      <c r="J644" s="95" t="s">
        <v>19189</v>
      </c>
      <c r="K644" s="95" t="s">
        <v>19273</v>
      </c>
      <c r="L644" s="95" t="s">
        <v>19274</v>
      </c>
      <c r="M644" s="96" t="s">
        <v>7733</v>
      </c>
      <c r="N644" s="96" t="s">
        <v>328</v>
      </c>
      <c r="O644" s="97">
        <v>35877</v>
      </c>
      <c r="P644" s="97">
        <v>45074</v>
      </c>
      <c r="Q644" s="97">
        <v>45074</v>
      </c>
      <c r="R644" s="96">
        <v>855</v>
      </c>
      <c r="S644" s="96">
        <v>2</v>
      </c>
      <c r="T644" s="96" t="s">
        <v>19209</v>
      </c>
      <c r="U644" s="96" t="s">
        <v>22277</v>
      </c>
      <c r="V644" s="96"/>
      <c r="W644" s="96" t="s">
        <v>22278</v>
      </c>
      <c r="X644" s="96" t="s">
        <v>416</v>
      </c>
      <c r="Y644" s="95" t="s">
        <v>22279</v>
      </c>
    </row>
    <row r="645" spans="1:25" s="87" customFormat="1" x14ac:dyDescent="0.3">
      <c r="A645" s="94" t="str">
        <f t="shared" si="11"/>
        <v>DMUNN</v>
      </c>
      <c r="B645" s="95" t="s">
        <v>22280</v>
      </c>
      <c r="C645" s="96" t="s">
        <v>22281</v>
      </c>
      <c r="D645" s="96" t="s">
        <v>12369</v>
      </c>
      <c r="E645" s="96" t="s">
        <v>5630</v>
      </c>
      <c r="F645" s="95" t="s">
        <v>19171</v>
      </c>
      <c r="G645" s="96" t="s">
        <v>19029</v>
      </c>
      <c r="H645" s="96" t="s">
        <v>19172</v>
      </c>
      <c r="I645" s="96" t="s">
        <v>19173</v>
      </c>
      <c r="J645" s="95" t="s">
        <v>19189</v>
      </c>
      <c r="K645" s="95" t="s">
        <v>19273</v>
      </c>
      <c r="L645" s="95" t="s">
        <v>19274</v>
      </c>
      <c r="M645" s="96" t="s">
        <v>7733</v>
      </c>
      <c r="N645" s="96" t="s">
        <v>328</v>
      </c>
      <c r="O645" s="97">
        <v>39569</v>
      </c>
      <c r="P645" s="97">
        <v>39569</v>
      </c>
      <c r="Q645" s="97">
        <v>39569</v>
      </c>
      <c r="R645" s="96">
        <v>6360</v>
      </c>
      <c r="S645" s="96">
        <v>17</v>
      </c>
      <c r="T645" s="96" t="s">
        <v>19261</v>
      </c>
      <c r="U645" s="96" t="s">
        <v>12371</v>
      </c>
      <c r="V645" s="96"/>
      <c r="W645" s="96" t="s">
        <v>12347</v>
      </c>
      <c r="X645" s="96" t="s">
        <v>416</v>
      </c>
      <c r="Y645" s="95" t="s">
        <v>12348</v>
      </c>
    </row>
    <row r="646" spans="1:25" s="87" customFormat="1" x14ac:dyDescent="0.3">
      <c r="A646" s="94" t="str">
        <f t="shared" si="11"/>
        <v>dmyers</v>
      </c>
      <c r="B646" s="95" t="s">
        <v>22282</v>
      </c>
      <c r="C646" s="96" t="s">
        <v>22283</v>
      </c>
      <c r="D646" s="96" t="s">
        <v>22284</v>
      </c>
      <c r="E646" s="96" t="s">
        <v>5630</v>
      </c>
      <c r="F646" s="95" t="s">
        <v>19171</v>
      </c>
      <c r="G646" s="96" t="s">
        <v>19029</v>
      </c>
      <c r="H646" s="96" t="s">
        <v>19172</v>
      </c>
      <c r="I646" s="96" t="s">
        <v>19173</v>
      </c>
      <c r="J646" s="95" t="s">
        <v>19174</v>
      </c>
      <c r="K646" s="95" t="s">
        <v>19401</v>
      </c>
      <c r="L646" s="95" t="s">
        <v>19764</v>
      </c>
      <c r="M646" s="96" t="s">
        <v>8645</v>
      </c>
      <c r="N646" s="96" t="s">
        <v>407</v>
      </c>
      <c r="O646" s="97">
        <v>45242</v>
      </c>
      <c r="P646" s="97">
        <v>45242</v>
      </c>
      <c r="Q646" s="97">
        <v>45242</v>
      </c>
      <c r="R646" s="96">
        <v>687</v>
      </c>
      <c r="S646" s="96">
        <v>1</v>
      </c>
      <c r="T646" s="96" t="s">
        <v>19209</v>
      </c>
      <c r="U646" s="96" t="s">
        <v>22285</v>
      </c>
      <c r="V646" s="96"/>
      <c r="W646" s="96" t="s">
        <v>3599</v>
      </c>
      <c r="X646" s="96" t="s">
        <v>407</v>
      </c>
      <c r="Y646" s="95" t="s">
        <v>22286</v>
      </c>
    </row>
    <row r="647" spans="1:25" s="87" customFormat="1" x14ac:dyDescent="0.3">
      <c r="A647" s="94" t="str">
        <f t="shared" si="11"/>
        <v>dneal</v>
      </c>
      <c r="B647" s="95" t="s">
        <v>22287</v>
      </c>
      <c r="C647" s="96" t="s">
        <v>22288</v>
      </c>
      <c r="D647" s="96" t="s">
        <v>22289</v>
      </c>
      <c r="E647" s="96" t="s">
        <v>5630</v>
      </c>
      <c r="F647" s="95" t="s">
        <v>19215</v>
      </c>
      <c r="G647" s="96" t="s">
        <v>19033</v>
      </c>
      <c r="H647" s="96" t="s">
        <v>19172</v>
      </c>
      <c r="I647" s="96" t="s">
        <v>19173</v>
      </c>
      <c r="J647" s="95" t="s">
        <v>19174</v>
      </c>
      <c r="K647" s="95" t="s">
        <v>19401</v>
      </c>
      <c r="L647" s="95" t="s">
        <v>19764</v>
      </c>
      <c r="M647" s="96" t="s">
        <v>8645</v>
      </c>
      <c r="N647" s="96" t="s">
        <v>407</v>
      </c>
      <c r="O647" s="97">
        <v>45865</v>
      </c>
      <c r="P647" s="97">
        <v>45865</v>
      </c>
      <c r="Q647" s="97">
        <v>45865</v>
      </c>
      <c r="R647" s="96">
        <v>64</v>
      </c>
      <c r="S647" s="96">
        <v>0</v>
      </c>
      <c r="T647" s="96" t="s">
        <v>19219</v>
      </c>
      <c r="U647" s="96" t="s">
        <v>22290</v>
      </c>
      <c r="V647" s="96"/>
      <c r="W647" s="96" t="s">
        <v>359</v>
      </c>
      <c r="X647" s="96" t="s">
        <v>983</v>
      </c>
      <c r="Y647" s="95" t="s">
        <v>7133</v>
      </c>
    </row>
    <row r="648" spans="1:25" s="87" customFormat="1" x14ac:dyDescent="0.3">
      <c r="A648" s="94" t="str">
        <f t="shared" si="11"/>
        <v>DNIGHTH</v>
      </c>
      <c r="B648" s="95" t="s">
        <v>22291</v>
      </c>
      <c r="C648" s="96" t="s">
        <v>22292</v>
      </c>
      <c r="D648" s="96" t="s">
        <v>8010</v>
      </c>
      <c r="E648" s="96" t="s">
        <v>5630</v>
      </c>
      <c r="F648" s="95" t="s">
        <v>19285</v>
      </c>
      <c r="G648" s="96" t="s">
        <v>19028</v>
      </c>
      <c r="H648" s="96" t="s">
        <v>19172</v>
      </c>
      <c r="I648" s="96" t="s">
        <v>19173</v>
      </c>
      <c r="J648" s="95" t="s">
        <v>19174</v>
      </c>
      <c r="K648" s="95" t="s">
        <v>19802</v>
      </c>
      <c r="L648" s="95" t="s">
        <v>19803</v>
      </c>
      <c r="M648" s="96" t="s">
        <v>19804</v>
      </c>
      <c r="N648" s="96" t="s">
        <v>549</v>
      </c>
      <c r="O648" s="97">
        <v>36934</v>
      </c>
      <c r="P648" s="97">
        <v>36934</v>
      </c>
      <c r="Q648" s="97">
        <v>36934</v>
      </c>
      <c r="R648" s="96">
        <v>8995</v>
      </c>
      <c r="S648" s="96">
        <v>24</v>
      </c>
      <c r="T648" s="96" t="s">
        <v>19261</v>
      </c>
      <c r="U648" s="96" t="s">
        <v>22293</v>
      </c>
      <c r="V648" s="96"/>
      <c r="W648" s="96" t="s">
        <v>22294</v>
      </c>
      <c r="X648" s="96" t="s">
        <v>1502</v>
      </c>
      <c r="Y648" s="95" t="s">
        <v>8015</v>
      </c>
    </row>
    <row r="649" spans="1:25" s="87" customFormat="1" x14ac:dyDescent="0.3">
      <c r="A649" s="94" t="str">
        <f t="shared" si="11"/>
        <v>DNIGREL</v>
      </c>
      <c r="B649" s="95" t="s">
        <v>22295</v>
      </c>
      <c r="C649" s="96" t="s">
        <v>22296</v>
      </c>
      <c r="D649" s="96" t="s">
        <v>22297</v>
      </c>
      <c r="E649" s="96" t="s">
        <v>19170</v>
      </c>
      <c r="F649" s="95" t="s">
        <v>19171</v>
      </c>
      <c r="G649" s="96" t="s">
        <v>19029</v>
      </c>
      <c r="H649" s="96" t="s">
        <v>19172</v>
      </c>
      <c r="I649" s="96" t="s">
        <v>19173</v>
      </c>
      <c r="J649" s="95" t="s">
        <v>19189</v>
      </c>
      <c r="K649" s="95" t="s">
        <v>19471</v>
      </c>
      <c r="L649" s="95" t="s">
        <v>14086</v>
      </c>
      <c r="M649" s="96" t="s">
        <v>19472</v>
      </c>
      <c r="N649" s="96" t="s">
        <v>435</v>
      </c>
      <c r="O649" s="97">
        <v>33028</v>
      </c>
      <c r="P649" s="97">
        <v>33028</v>
      </c>
      <c r="Q649" s="97">
        <v>33028</v>
      </c>
      <c r="R649" s="96">
        <v>12901</v>
      </c>
      <c r="S649" s="96">
        <v>35</v>
      </c>
      <c r="T649" s="96" t="s">
        <v>19261</v>
      </c>
      <c r="U649" s="96" t="s">
        <v>22298</v>
      </c>
      <c r="V649" s="96"/>
      <c r="W649" s="96" t="s">
        <v>22299</v>
      </c>
      <c r="X649" s="96" t="s">
        <v>435</v>
      </c>
      <c r="Y649" s="95" t="s">
        <v>22300</v>
      </c>
    </row>
    <row r="650" spans="1:25" s="87" customFormat="1" x14ac:dyDescent="0.3">
      <c r="A650" s="94" t="str">
        <f t="shared" si="11"/>
        <v>dochoa</v>
      </c>
      <c r="B650" s="95" t="s">
        <v>22301</v>
      </c>
      <c r="C650" s="96" t="s">
        <v>22302</v>
      </c>
      <c r="D650" s="96" t="s">
        <v>22303</v>
      </c>
      <c r="E650" s="96" t="s">
        <v>19170</v>
      </c>
      <c r="F650" s="95" t="s">
        <v>19181</v>
      </c>
      <c r="G650" s="96" t="s">
        <v>19030</v>
      </c>
      <c r="H650" s="96" t="s">
        <v>19172</v>
      </c>
      <c r="I650" s="96" t="s">
        <v>19173</v>
      </c>
      <c r="J650" s="95" t="s">
        <v>19174</v>
      </c>
      <c r="K650" s="95" t="s">
        <v>19258</v>
      </c>
      <c r="L650" s="95" t="s">
        <v>19259</v>
      </c>
      <c r="M650" s="96" t="s">
        <v>19260</v>
      </c>
      <c r="N650" s="96" t="s">
        <v>279</v>
      </c>
      <c r="O650" s="97">
        <v>45221</v>
      </c>
      <c r="P650" s="97">
        <v>45221</v>
      </c>
      <c r="Q650" s="97">
        <v>45221</v>
      </c>
      <c r="R650" s="96">
        <v>708</v>
      </c>
      <c r="S650" s="96">
        <v>1</v>
      </c>
      <c r="T650" s="96" t="s">
        <v>19209</v>
      </c>
      <c r="U650" s="96" t="s">
        <v>20714</v>
      </c>
      <c r="V650" s="96"/>
      <c r="W650" s="96" t="s">
        <v>1001</v>
      </c>
      <c r="X650" s="96" t="s">
        <v>279</v>
      </c>
      <c r="Y650" s="95" t="s">
        <v>18805</v>
      </c>
    </row>
    <row r="651" spans="1:25" s="87" customFormat="1" x14ac:dyDescent="0.3">
      <c r="A651" s="94" t="str">
        <f t="shared" si="11"/>
        <v>dortiz</v>
      </c>
      <c r="B651" s="95" t="s">
        <v>22304</v>
      </c>
      <c r="C651" s="96" t="s">
        <v>22305</v>
      </c>
      <c r="D651" s="96" t="s">
        <v>22306</v>
      </c>
      <c r="E651" s="96" t="s">
        <v>19170</v>
      </c>
      <c r="F651" s="95" t="s">
        <v>19236</v>
      </c>
      <c r="G651" s="96" t="s">
        <v>19032</v>
      </c>
      <c r="H651" s="96" t="s">
        <v>19227</v>
      </c>
      <c r="I651" s="96" t="s">
        <v>19173</v>
      </c>
      <c r="J651" s="95" t="s">
        <v>19174</v>
      </c>
      <c r="K651" s="95" t="s">
        <v>19309</v>
      </c>
      <c r="L651" s="95" t="s">
        <v>19513</v>
      </c>
      <c r="M651" s="96" t="s">
        <v>6528</v>
      </c>
      <c r="N651" s="96" t="s">
        <v>219</v>
      </c>
      <c r="O651" s="97">
        <v>45557</v>
      </c>
      <c r="P651" s="97">
        <v>45557</v>
      </c>
      <c r="Q651" s="97">
        <v>45557</v>
      </c>
      <c r="R651" s="96">
        <v>372</v>
      </c>
      <c r="S651" s="96">
        <v>1</v>
      </c>
      <c r="T651" s="96" t="s">
        <v>19209</v>
      </c>
      <c r="U651" s="96" t="s">
        <v>22307</v>
      </c>
      <c r="V651" s="96"/>
      <c r="W651" s="96" t="s">
        <v>559</v>
      </c>
      <c r="X651" s="96" t="s">
        <v>219</v>
      </c>
      <c r="Y651" s="95" t="s">
        <v>15319</v>
      </c>
    </row>
    <row r="652" spans="1:25" s="87" customFormat="1" x14ac:dyDescent="0.3">
      <c r="A652" s="94" t="str">
        <f t="shared" si="11"/>
        <v>dozuna</v>
      </c>
      <c r="B652" s="95" t="s">
        <v>22308</v>
      </c>
      <c r="C652" s="96" t="s">
        <v>22309</v>
      </c>
      <c r="D652" s="96" t="s">
        <v>22310</v>
      </c>
      <c r="E652" s="96" t="s">
        <v>5630</v>
      </c>
      <c r="F652" s="95" t="s">
        <v>19181</v>
      </c>
      <c r="G652" s="96" t="s">
        <v>19030</v>
      </c>
      <c r="H652" s="96" t="s">
        <v>19172</v>
      </c>
      <c r="I652" s="96" t="s">
        <v>19173</v>
      </c>
      <c r="J652" s="95" t="s">
        <v>19189</v>
      </c>
      <c r="K652" s="95" t="s">
        <v>19345</v>
      </c>
      <c r="L652" s="95" t="s">
        <v>21190</v>
      </c>
      <c r="M652" s="96" t="s">
        <v>9044</v>
      </c>
      <c r="N652" s="96" t="s">
        <v>693</v>
      </c>
      <c r="O652" s="97">
        <v>43201</v>
      </c>
      <c r="P652" s="97">
        <v>43201</v>
      </c>
      <c r="Q652" s="97">
        <v>43201</v>
      </c>
      <c r="R652" s="96">
        <v>2728</v>
      </c>
      <c r="S652" s="96">
        <v>7</v>
      </c>
      <c r="T652" s="96" t="s">
        <v>19247</v>
      </c>
      <c r="U652" s="96" t="s">
        <v>22311</v>
      </c>
      <c r="V652" s="96"/>
      <c r="W652" s="96" t="s">
        <v>4388</v>
      </c>
      <c r="X652" s="96" t="s">
        <v>693</v>
      </c>
      <c r="Y652" s="95" t="s">
        <v>11054</v>
      </c>
    </row>
    <row r="653" spans="1:25" s="87" customFormat="1" x14ac:dyDescent="0.3">
      <c r="A653" s="94" t="str">
        <f t="shared" si="11"/>
        <v>dpanko</v>
      </c>
      <c r="B653" s="95" t="s">
        <v>22312</v>
      </c>
      <c r="C653" s="96" t="s">
        <v>22313</v>
      </c>
      <c r="D653" s="96" t="s">
        <v>22314</v>
      </c>
      <c r="E653" s="96" t="s">
        <v>5630</v>
      </c>
      <c r="F653" s="95" t="s">
        <v>19480</v>
      </c>
      <c r="G653" s="96" t="s">
        <v>19040</v>
      </c>
      <c r="H653" s="96" t="s">
        <v>19172</v>
      </c>
      <c r="I653" s="96" t="s">
        <v>19173</v>
      </c>
      <c r="J653" s="95" t="s">
        <v>19189</v>
      </c>
      <c r="K653" s="95" t="s">
        <v>19345</v>
      </c>
      <c r="L653" s="95" t="s">
        <v>20162</v>
      </c>
      <c r="M653" s="96" t="s">
        <v>20163</v>
      </c>
      <c r="N653" s="96" t="s">
        <v>655</v>
      </c>
      <c r="O653" s="97">
        <v>30869</v>
      </c>
      <c r="P653" s="97">
        <v>43997</v>
      </c>
      <c r="Q653" s="97">
        <v>43997</v>
      </c>
      <c r="R653" s="96">
        <v>1932</v>
      </c>
      <c r="S653" s="96">
        <v>5</v>
      </c>
      <c r="T653" s="96" t="s">
        <v>19228</v>
      </c>
      <c r="U653" s="96" t="s">
        <v>13225</v>
      </c>
      <c r="V653" s="96"/>
      <c r="W653" s="96" t="s">
        <v>12274</v>
      </c>
      <c r="X653" s="96" t="s">
        <v>382</v>
      </c>
      <c r="Y653" s="95" t="s">
        <v>13226</v>
      </c>
    </row>
    <row r="654" spans="1:25" s="87" customFormat="1" x14ac:dyDescent="0.3">
      <c r="A654" s="94" t="str">
        <f t="shared" si="11"/>
        <v>DPAPADO</v>
      </c>
      <c r="B654" s="95" t="s">
        <v>22315</v>
      </c>
      <c r="C654" s="96" t="s">
        <v>22316</v>
      </c>
      <c r="D654" s="96" t="s">
        <v>5476</v>
      </c>
      <c r="E654" s="96" t="s">
        <v>5630</v>
      </c>
      <c r="F654" s="95" t="s">
        <v>19285</v>
      </c>
      <c r="G654" s="96" t="s">
        <v>19028</v>
      </c>
      <c r="H654" s="96" t="s">
        <v>19172</v>
      </c>
      <c r="I654" s="96" t="s">
        <v>19173</v>
      </c>
      <c r="J654" s="95" t="s">
        <v>19174</v>
      </c>
      <c r="K654" s="95" t="s">
        <v>19431</v>
      </c>
      <c r="L654" s="95" t="s">
        <v>19432</v>
      </c>
      <c r="M654" s="96" t="s">
        <v>6264</v>
      </c>
      <c r="N654" s="96" t="s">
        <v>279</v>
      </c>
      <c r="O654" s="97">
        <v>32630</v>
      </c>
      <c r="P654" s="97">
        <v>32630</v>
      </c>
      <c r="Q654" s="97">
        <v>32630</v>
      </c>
      <c r="R654" s="96">
        <v>13299</v>
      </c>
      <c r="S654" s="96">
        <v>36</v>
      </c>
      <c r="T654" s="96" t="s">
        <v>19261</v>
      </c>
      <c r="U654" s="96" t="s">
        <v>10240</v>
      </c>
      <c r="V654" s="96"/>
      <c r="W654" s="96" t="s">
        <v>5477</v>
      </c>
      <c r="X654" s="96" t="s">
        <v>279</v>
      </c>
      <c r="Y654" s="95" t="s">
        <v>5480</v>
      </c>
    </row>
    <row r="655" spans="1:25" s="87" customFormat="1" x14ac:dyDescent="0.3">
      <c r="A655" s="94" t="str">
        <f t="shared" si="11"/>
        <v>dpark28</v>
      </c>
      <c r="B655" s="95" t="s">
        <v>22317</v>
      </c>
      <c r="C655" s="96" t="s">
        <v>22318</v>
      </c>
      <c r="D655" s="96" t="s">
        <v>22319</v>
      </c>
      <c r="E655" s="96" t="s">
        <v>5630</v>
      </c>
      <c r="F655" s="95" t="s">
        <v>19285</v>
      </c>
      <c r="G655" s="96" t="s">
        <v>19028</v>
      </c>
      <c r="H655" s="96" t="s">
        <v>19172</v>
      </c>
      <c r="I655" s="96" t="s">
        <v>19173</v>
      </c>
      <c r="J655" s="95" t="s">
        <v>19174</v>
      </c>
      <c r="K655" s="95" t="s">
        <v>19175</v>
      </c>
      <c r="L655" s="95" t="s">
        <v>16610</v>
      </c>
      <c r="M655" s="96" t="s">
        <v>9597</v>
      </c>
      <c r="N655" s="96" t="s">
        <v>219</v>
      </c>
      <c r="O655" s="97">
        <v>42276</v>
      </c>
      <c r="P655" s="97">
        <v>42276</v>
      </c>
      <c r="Q655" s="97">
        <v>42276</v>
      </c>
      <c r="R655" s="96">
        <v>3653</v>
      </c>
      <c r="S655" s="96">
        <v>10</v>
      </c>
      <c r="T655" s="96" t="s">
        <v>19247</v>
      </c>
      <c r="U655" s="96" t="s">
        <v>22320</v>
      </c>
      <c r="V655" s="96"/>
      <c r="W655" s="96" t="s">
        <v>5306</v>
      </c>
      <c r="X655" s="96" t="s">
        <v>219</v>
      </c>
      <c r="Y655" s="95" t="s">
        <v>9889</v>
      </c>
    </row>
    <row r="656" spans="1:25" s="87" customFormat="1" x14ac:dyDescent="0.3">
      <c r="A656" s="94" t="str">
        <f t="shared" si="11"/>
        <v>DPARKS3</v>
      </c>
      <c r="B656" s="95" t="s">
        <v>22321</v>
      </c>
      <c r="C656" s="96" t="s">
        <v>22322</v>
      </c>
      <c r="D656" s="96" t="s">
        <v>19109</v>
      </c>
      <c r="E656" s="96" t="s">
        <v>5630</v>
      </c>
      <c r="F656" s="95" t="s">
        <v>19480</v>
      </c>
      <c r="G656" s="96" t="s">
        <v>19040</v>
      </c>
      <c r="H656" s="96" t="s">
        <v>19172</v>
      </c>
      <c r="I656" s="96" t="s">
        <v>19173</v>
      </c>
      <c r="J656" s="95" t="s">
        <v>19189</v>
      </c>
      <c r="K656" s="95" t="s">
        <v>19471</v>
      </c>
      <c r="L656" s="95" t="s">
        <v>20722</v>
      </c>
      <c r="M656" s="96" t="s">
        <v>20723</v>
      </c>
      <c r="N656" s="96" t="s">
        <v>719</v>
      </c>
      <c r="O656" s="97">
        <v>32195</v>
      </c>
      <c r="P656" s="97">
        <v>32195</v>
      </c>
      <c r="Q656" s="97">
        <v>32195</v>
      </c>
      <c r="R656" s="96">
        <v>13734</v>
      </c>
      <c r="S656" s="96">
        <v>37</v>
      </c>
      <c r="T656" s="96" t="s">
        <v>19261</v>
      </c>
      <c r="U656" s="96" t="s">
        <v>22323</v>
      </c>
      <c r="V656" s="96"/>
      <c r="W656" s="96" t="s">
        <v>22324</v>
      </c>
      <c r="X656" s="96" t="s">
        <v>719</v>
      </c>
      <c r="Y656" s="95" t="s">
        <v>22325</v>
      </c>
    </row>
    <row r="657" spans="1:25" s="87" customFormat="1" x14ac:dyDescent="0.3">
      <c r="A657" s="94" t="str">
        <f t="shared" si="11"/>
        <v>dparton</v>
      </c>
      <c r="B657" s="95" t="s">
        <v>22326</v>
      </c>
      <c r="C657" s="96" t="s">
        <v>22327</v>
      </c>
      <c r="D657" s="96" t="s">
        <v>22328</v>
      </c>
      <c r="E657" s="96" t="s">
        <v>19170</v>
      </c>
      <c r="F657" s="95" t="s">
        <v>19171</v>
      </c>
      <c r="G657" s="96" t="s">
        <v>19029</v>
      </c>
      <c r="H657" s="96" t="s">
        <v>19172</v>
      </c>
      <c r="I657" s="96" t="s">
        <v>19173</v>
      </c>
      <c r="J657" s="95" t="s">
        <v>19174</v>
      </c>
      <c r="K657" s="95" t="s">
        <v>19522</v>
      </c>
      <c r="L657" s="95" t="s">
        <v>19523</v>
      </c>
      <c r="M657" s="96" t="s">
        <v>7156</v>
      </c>
      <c r="N657" s="96" t="s">
        <v>773</v>
      </c>
      <c r="O657" s="97">
        <v>44672</v>
      </c>
      <c r="P657" s="97">
        <v>44672</v>
      </c>
      <c r="Q657" s="97">
        <v>44672</v>
      </c>
      <c r="R657" s="96">
        <v>1257</v>
      </c>
      <c r="S657" s="96">
        <v>3</v>
      </c>
      <c r="T657" s="96" t="s">
        <v>19228</v>
      </c>
      <c r="U657" s="96" t="s">
        <v>22329</v>
      </c>
      <c r="V657" s="96"/>
      <c r="W657" s="96" t="s">
        <v>4790</v>
      </c>
      <c r="X657" s="96" t="s">
        <v>773</v>
      </c>
      <c r="Y657" s="95" t="s">
        <v>4685</v>
      </c>
    </row>
    <row r="658" spans="1:25" s="87" customFormat="1" x14ac:dyDescent="0.3">
      <c r="A658" s="94" t="str">
        <f t="shared" si="11"/>
        <v>dperry0</v>
      </c>
      <c r="B658" s="95" t="s">
        <v>22330</v>
      </c>
      <c r="C658" s="96" t="s">
        <v>22331</v>
      </c>
      <c r="D658" s="96" t="s">
        <v>22332</v>
      </c>
      <c r="E658" s="96" t="s">
        <v>19170</v>
      </c>
      <c r="F658" s="95" t="s">
        <v>19171</v>
      </c>
      <c r="G658" s="96" t="s">
        <v>19029</v>
      </c>
      <c r="H658" s="96" t="s">
        <v>19172</v>
      </c>
      <c r="I658" s="96" t="s">
        <v>19173</v>
      </c>
      <c r="J658" s="95" t="s">
        <v>19189</v>
      </c>
      <c r="K658" s="95" t="s">
        <v>19333</v>
      </c>
      <c r="L658" s="95" t="s">
        <v>21478</v>
      </c>
      <c r="M658" s="96" t="s">
        <v>9382</v>
      </c>
      <c r="N658" s="96" t="s">
        <v>366</v>
      </c>
      <c r="O658" s="97">
        <v>45291</v>
      </c>
      <c r="P658" s="97">
        <v>45291</v>
      </c>
      <c r="Q658" s="97">
        <v>45291</v>
      </c>
      <c r="R658" s="96">
        <v>638</v>
      </c>
      <c r="S658" s="96">
        <v>1</v>
      </c>
      <c r="T658" s="96" t="s">
        <v>19209</v>
      </c>
      <c r="U658" s="96" t="s">
        <v>22333</v>
      </c>
      <c r="V658" s="96"/>
      <c r="W658" s="96" t="s">
        <v>3579</v>
      </c>
      <c r="X658" s="96" t="s">
        <v>366</v>
      </c>
      <c r="Y658" s="95" t="s">
        <v>22334</v>
      </c>
    </row>
    <row r="659" spans="1:25" s="87" customFormat="1" x14ac:dyDescent="0.3">
      <c r="A659" s="94" t="str">
        <f t="shared" si="11"/>
        <v>DPHELP</v>
      </c>
      <c r="B659" s="95" t="s">
        <v>22335</v>
      </c>
      <c r="C659" s="96" t="s">
        <v>22336</v>
      </c>
      <c r="D659" s="96" t="s">
        <v>5447</v>
      </c>
      <c r="E659" s="96" t="s">
        <v>5630</v>
      </c>
      <c r="F659" s="95" t="s">
        <v>19171</v>
      </c>
      <c r="G659" s="96" t="s">
        <v>19029</v>
      </c>
      <c r="H659" s="96" t="s">
        <v>19172</v>
      </c>
      <c r="I659" s="96" t="s">
        <v>19173</v>
      </c>
      <c r="J659" s="95" t="s">
        <v>19174</v>
      </c>
      <c r="K659" s="95" t="s">
        <v>19245</v>
      </c>
      <c r="L659" s="95" t="s">
        <v>20002</v>
      </c>
      <c r="M659" s="96" t="s">
        <v>19319</v>
      </c>
      <c r="N659" s="96" t="s">
        <v>1675</v>
      </c>
      <c r="O659" s="97">
        <v>35716</v>
      </c>
      <c r="P659" s="97">
        <v>35716</v>
      </c>
      <c r="Q659" s="97">
        <v>35716</v>
      </c>
      <c r="R659" s="96">
        <v>10213</v>
      </c>
      <c r="S659" s="96">
        <v>27</v>
      </c>
      <c r="T659" s="96" t="s">
        <v>19261</v>
      </c>
      <c r="U659" s="96" t="s">
        <v>22337</v>
      </c>
      <c r="V659" s="96">
        <v>36</v>
      </c>
      <c r="W659" s="96" t="s">
        <v>6152</v>
      </c>
      <c r="X659" s="96" t="s">
        <v>1675</v>
      </c>
      <c r="Y659" s="95" t="s">
        <v>13696</v>
      </c>
    </row>
    <row r="660" spans="1:25" s="87" customFormat="1" x14ac:dyDescent="0.3">
      <c r="A660" s="94" t="str">
        <f t="shared" si="11"/>
        <v>dphelps</v>
      </c>
      <c r="B660" s="95" t="s">
        <v>22338</v>
      </c>
      <c r="C660" s="96" t="s">
        <v>22339</v>
      </c>
      <c r="D660" s="96" t="s">
        <v>22340</v>
      </c>
      <c r="E660" s="96" t="s">
        <v>5630</v>
      </c>
      <c r="F660" s="95" t="s">
        <v>19171</v>
      </c>
      <c r="G660" s="96" t="s">
        <v>19029</v>
      </c>
      <c r="H660" s="96" t="s">
        <v>19172</v>
      </c>
      <c r="I660" s="96" t="s">
        <v>19173</v>
      </c>
      <c r="J660" s="95" t="s">
        <v>19174</v>
      </c>
      <c r="K660" s="95" t="s">
        <v>19401</v>
      </c>
      <c r="L660" s="95" t="s">
        <v>19764</v>
      </c>
      <c r="M660" s="96" t="s">
        <v>8645</v>
      </c>
      <c r="N660" s="96" t="s">
        <v>407</v>
      </c>
      <c r="O660" s="97">
        <v>45557</v>
      </c>
      <c r="P660" s="97">
        <v>45557</v>
      </c>
      <c r="Q660" s="97">
        <v>45557</v>
      </c>
      <c r="R660" s="96">
        <v>372</v>
      </c>
      <c r="S660" s="96">
        <v>1</v>
      </c>
      <c r="T660" s="96" t="s">
        <v>19209</v>
      </c>
      <c r="U660" s="96" t="s">
        <v>22341</v>
      </c>
      <c r="V660" s="96"/>
      <c r="W660" s="96" t="s">
        <v>20905</v>
      </c>
      <c r="X660" s="96" t="s">
        <v>983</v>
      </c>
      <c r="Y660" s="95" t="s">
        <v>5713</v>
      </c>
    </row>
    <row r="661" spans="1:25" s="87" customFormat="1" x14ac:dyDescent="0.3">
      <c r="A661" s="94" t="str">
        <f t="shared" si="11"/>
        <v>DPINK2</v>
      </c>
      <c r="B661" s="95" t="s">
        <v>22342</v>
      </c>
      <c r="C661" s="96" t="s">
        <v>22343</v>
      </c>
      <c r="D661" s="96" t="s">
        <v>2844</v>
      </c>
      <c r="E661" s="96" t="s">
        <v>5630</v>
      </c>
      <c r="F661" s="95" t="s">
        <v>19181</v>
      </c>
      <c r="G661" s="96" t="s">
        <v>19030</v>
      </c>
      <c r="H661" s="96" t="s">
        <v>19172</v>
      </c>
      <c r="I661" s="96" t="s">
        <v>19173</v>
      </c>
      <c r="J661" s="95" t="s">
        <v>19189</v>
      </c>
      <c r="K661" s="95" t="s">
        <v>19190</v>
      </c>
      <c r="L661" s="95" t="s">
        <v>19252</v>
      </c>
      <c r="M661" s="96" t="s">
        <v>10322</v>
      </c>
      <c r="N661" s="96" t="s">
        <v>297</v>
      </c>
      <c r="O661" s="97">
        <v>36983</v>
      </c>
      <c r="P661" s="97">
        <v>36983</v>
      </c>
      <c r="Q661" s="97">
        <v>36983</v>
      </c>
      <c r="R661" s="96">
        <v>8946</v>
      </c>
      <c r="S661" s="96">
        <v>24</v>
      </c>
      <c r="T661" s="96" t="s">
        <v>19261</v>
      </c>
      <c r="U661" s="96" t="s">
        <v>22344</v>
      </c>
      <c r="V661" s="96"/>
      <c r="W661" s="96" t="s">
        <v>4911</v>
      </c>
      <c r="X661" s="96" t="s">
        <v>297</v>
      </c>
      <c r="Y661" s="95" t="s">
        <v>12599</v>
      </c>
    </row>
    <row r="662" spans="1:25" s="87" customFormat="1" x14ac:dyDescent="0.3">
      <c r="A662" s="94" t="str">
        <f t="shared" si="11"/>
        <v>dplant</v>
      </c>
      <c r="B662" s="95" t="s">
        <v>22345</v>
      </c>
      <c r="C662" s="96" t="s">
        <v>22346</v>
      </c>
      <c r="D662" s="96" t="s">
        <v>22347</v>
      </c>
      <c r="E662" s="96" t="s">
        <v>19170</v>
      </c>
      <c r="F662" s="95" t="s">
        <v>20616</v>
      </c>
      <c r="G662" s="96" t="s">
        <v>20617</v>
      </c>
      <c r="H662" s="96" t="s">
        <v>19172</v>
      </c>
      <c r="I662" s="96" t="s">
        <v>19173</v>
      </c>
      <c r="J662" s="95" t="s">
        <v>19189</v>
      </c>
      <c r="K662" s="95" t="s">
        <v>19374</v>
      </c>
      <c r="L662" s="95" t="s">
        <v>19492</v>
      </c>
      <c r="M662" s="96" t="s">
        <v>19493</v>
      </c>
      <c r="N662" s="96" t="s">
        <v>268</v>
      </c>
      <c r="O662" s="97">
        <v>43390</v>
      </c>
      <c r="P662" s="97">
        <v>43390</v>
      </c>
      <c r="Q662" s="97">
        <v>43390</v>
      </c>
      <c r="R662" s="96">
        <v>2539</v>
      </c>
      <c r="S662" s="96">
        <v>6</v>
      </c>
      <c r="T662" s="96" t="s">
        <v>19247</v>
      </c>
      <c r="U662" s="96" t="s">
        <v>22348</v>
      </c>
      <c r="V662" s="96"/>
      <c r="W662" s="96" t="s">
        <v>22349</v>
      </c>
      <c r="X662" s="96" t="s">
        <v>268</v>
      </c>
      <c r="Y662" s="95" t="s">
        <v>22350</v>
      </c>
    </row>
    <row r="663" spans="1:25" s="87" customFormat="1" x14ac:dyDescent="0.3">
      <c r="A663" s="94" t="str">
        <f t="shared" si="11"/>
        <v>dporter</v>
      </c>
      <c r="B663" s="95" t="s">
        <v>22351</v>
      </c>
      <c r="C663" s="96" t="s">
        <v>22352</v>
      </c>
      <c r="D663" s="96" t="s">
        <v>22353</v>
      </c>
      <c r="E663" s="96" t="s">
        <v>5630</v>
      </c>
      <c r="F663" s="95" t="s">
        <v>19181</v>
      </c>
      <c r="G663" s="96" t="s">
        <v>19030</v>
      </c>
      <c r="H663" s="96" t="s">
        <v>19172</v>
      </c>
      <c r="I663" s="96" t="s">
        <v>19173</v>
      </c>
      <c r="J663" s="95" t="s">
        <v>19174</v>
      </c>
      <c r="K663" s="95" t="s">
        <v>19401</v>
      </c>
      <c r="L663" s="95" t="s">
        <v>17382</v>
      </c>
      <c r="M663" s="96" t="s">
        <v>8645</v>
      </c>
      <c r="N663" s="96" t="s">
        <v>407</v>
      </c>
      <c r="O663" s="97">
        <v>45914</v>
      </c>
      <c r="P663" s="97">
        <v>45914</v>
      </c>
      <c r="Q663" s="97">
        <v>45914</v>
      </c>
      <c r="R663" s="96">
        <v>15</v>
      </c>
      <c r="S663" s="96">
        <v>0</v>
      </c>
      <c r="T663" s="96" t="s">
        <v>19183</v>
      </c>
      <c r="U663" s="96" t="s">
        <v>22354</v>
      </c>
      <c r="V663" s="96"/>
      <c r="W663" s="96" t="s">
        <v>3599</v>
      </c>
      <c r="X663" s="96" t="s">
        <v>407</v>
      </c>
      <c r="Y663" s="95" t="s">
        <v>18965</v>
      </c>
    </row>
    <row r="664" spans="1:25" s="87" customFormat="1" x14ac:dyDescent="0.3">
      <c r="A664" s="94" t="str">
        <f t="shared" si="11"/>
        <v>dpritch</v>
      </c>
      <c r="B664" s="95" t="s">
        <v>22355</v>
      </c>
      <c r="C664" s="96" t="s">
        <v>22356</v>
      </c>
      <c r="D664" s="96" t="s">
        <v>22357</v>
      </c>
      <c r="E664" s="96" t="s">
        <v>5630</v>
      </c>
      <c r="F664" s="95" t="s">
        <v>19236</v>
      </c>
      <c r="G664" s="96" t="s">
        <v>19032</v>
      </c>
      <c r="H664" s="96" t="s">
        <v>19227</v>
      </c>
      <c r="I664" s="96" t="s">
        <v>19173</v>
      </c>
      <c r="J664" s="95" t="s">
        <v>19174</v>
      </c>
      <c r="K664" s="95" t="s">
        <v>19431</v>
      </c>
      <c r="L664" s="95" t="s">
        <v>19432</v>
      </c>
      <c r="M664" s="96" t="s">
        <v>6264</v>
      </c>
      <c r="N664" s="96" t="s">
        <v>279</v>
      </c>
      <c r="O664" s="97">
        <v>45781</v>
      </c>
      <c r="P664" s="97">
        <v>45781</v>
      </c>
      <c r="Q664" s="97">
        <v>45781</v>
      </c>
      <c r="R664" s="96">
        <v>148</v>
      </c>
      <c r="S664" s="96">
        <v>0</v>
      </c>
      <c r="T664" s="96" t="s">
        <v>19193</v>
      </c>
      <c r="U664" s="96" t="s">
        <v>22358</v>
      </c>
      <c r="V664" s="96"/>
      <c r="W664" s="96" t="s">
        <v>21775</v>
      </c>
      <c r="X664" s="96" t="s">
        <v>279</v>
      </c>
      <c r="Y664" s="95" t="s">
        <v>22359</v>
      </c>
    </row>
    <row r="665" spans="1:25" s="87" customFormat="1" x14ac:dyDescent="0.3">
      <c r="A665" s="94" t="str">
        <f t="shared" si="11"/>
        <v>DPULLI</v>
      </c>
      <c r="B665" s="95" t="s">
        <v>22360</v>
      </c>
      <c r="C665" s="96" t="s">
        <v>22361</v>
      </c>
      <c r="D665" s="96" t="s">
        <v>17507</v>
      </c>
      <c r="E665" s="96" t="s">
        <v>5630</v>
      </c>
      <c r="F665" s="95" t="s">
        <v>19171</v>
      </c>
      <c r="G665" s="96" t="s">
        <v>19029</v>
      </c>
      <c r="H665" s="96" t="s">
        <v>19172</v>
      </c>
      <c r="I665" s="96" t="s">
        <v>19173</v>
      </c>
      <c r="J665" s="95" t="s">
        <v>19189</v>
      </c>
      <c r="K665" s="95" t="s">
        <v>19333</v>
      </c>
      <c r="L665" s="95" t="s">
        <v>19467</v>
      </c>
      <c r="M665" s="96" t="s">
        <v>9084</v>
      </c>
      <c r="N665" s="96" t="s">
        <v>260</v>
      </c>
      <c r="O665" s="97">
        <v>32671</v>
      </c>
      <c r="P665" s="97">
        <v>32671</v>
      </c>
      <c r="Q665" s="97">
        <v>32671</v>
      </c>
      <c r="R665" s="96">
        <v>13258</v>
      </c>
      <c r="S665" s="96">
        <v>36</v>
      </c>
      <c r="T665" s="96" t="s">
        <v>19261</v>
      </c>
      <c r="U665" s="96" t="s">
        <v>22362</v>
      </c>
      <c r="V665" s="96"/>
      <c r="W665" s="96" t="s">
        <v>17510</v>
      </c>
      <c r="X665" s="96" t="s">
        <v>260</v>
      </c>
      <c r="Y665" s="95" t="s">
        <v>17511</v>
      </c>
    </row>
    <row r="666" spans="1:25" s="87" customFormat="1" x14ac:dyDescent="0.3">
      <c r="A666" s="94" t="str">
        <f t="shared" si="11"/>
        <v>DPUNARO</v>
      </c>
      <c r="B666" s="95" t="s">
        <v>22363</v>
      </c>
      <c r="C666" s="96" t="s">
        <v>22364</v>
      </c>
      <c r="D666" s="96" t="s">
        <v>6442</v>
      </c>
      <c r="E666" s="96" t="s">
        <v>5630</v>
      </c>
      <c r="F666" s="95" t="s">
        <v>19285</v>
      </c>
      <c r="G666" s="96" t="s">
        <v>19028</v>
      </c>
      <c r="H666" s="96" t="s">
        <v>19172</v>
      </c>
      <c r="I666" s="96" t="s">
        <v>19173</v>
      </c>
      <c r="J666" s="95" t="s">
        <v>19174</v>
      </c>
      <c r="K666" s="95" t="s">
        <v>19245</v>
      </c>
      <c r="L666" s="95" t="s">
        <v>19246</v>
      </c>
      <c r="M666" s="96" t="s">
        <v>14665</v>
      </c>
      <c r="N666" s="96" t="s">
        <v>219</v>
      </c>
      <c r="O666" s="97">
        <v>30935</v>
      </c>
      <c r="P666" s="97">
        <v>30935</v>
      </c>
      <c r="Q666" s="97">
        <v>30935</v>
      </c>
      <c r="R666" s="96">
        <v>14994</v>
      </c>
      <c r="S666" s="96">
        <v>41</v>
      </c>
      <c r="T666" s="96" t="s">
        <v>19261</v>
      </c>
      <c r="U666" s="96" t="s">
        <v>22365</v>
      </c>
      <c r="V666" s="96"/>
      <c r="W666" s="96" t="s">
        <v>22366</v>
      </c>
      <c r="X666" s="96" t="s">
        <v>219</v>
      </c>
      <c r="Y666" s="95" t="s">
        <v>8450</v>
      </c>
    </row>
    <row r="667" spans="1:25" s="87" customFormat="1" x14ac:dyDescent="0.3">
      <c r="A667" s="94" t="str">
        <f t="shared" si="11"/>
        <v>dqustan</v>
      </c>
      <c r="B667" s="95" t="s">
        <v>22367</v>
      </c>
      <c r="C667" s="96" t="s">
        <v>22368</v>
      </c>
      <c r="D667" s="96" t="s">
        <v>22369</v>
      </c>
      <c r="E667" s="96" t="s">
        <v>5630</v>
      </c>
      <c r="F667" s="95" t="s">
        <v>19395</v>
      </c>
      <c r="G667" s="96" t="s">
        <v>19030</v>
      </c>
      <c r="H667" s="96" t="s">
        <v>19172</v>
      </c>
      <c r="I667" s="96" t="s">
        <v>19173</v>
      </c>
      <c r="J667" s="95" t="s">
        <v>19189</v>
      </c>
      <c r="K667" s="95" t="s">
        <v>19200</v>
      </c>
      <c r="L667" s="95" t="s">
        <v>19200</v>
      </c>
      <c r="M667" s="96" t="s">
        <v>19396</v>
      </c>
      <c r="N667" s="96" t="s">
        <v>752</v>
      </c>
      <c r="O667" s="97">
        <v>44903</v>
      </c>
      <c r="P667" s="97">
        <v>44903</v>
      </c>
      <c r="Q667" s="97">
        <v>44903</v>
      </c>
      <c r="R667" s="96">
        <v>1026</v>
      </c>
      <c r="S667" s="96">
        <v>2</v>
      </c>
      <c r="T667" s="96" t="s">
        <v>19209</v>
      </c>
      <c r="U667" s="96" t="s">
        <v>22370</v>
      </c>
      <c r="V667" s="96"/>
      <c r="W667" s="96" t="s">
        <v>22371</v>
      </c>
      <c r="X667" s="96" t="s">
        <v>752</v>
      </c>
      <c r="Y667" s="95" t="s">
        <v>8877</v>
      </c>
    </row>
    <row r="668" spans="1:25" s="87" customFormat="1" x14ac:dyDescent="0.3">
      <c r="A668" s="94" t="str">
        <f t="shared" si="11"/>
        <v>DRAMIR4</v>
      </c>
      <c r="B668" s="95" t="s">
        <v>22372</v>
      </c>
      <c r="C668" s="96" t="s">
        <v>22373</v>
      </c>
      <c r="D668" s="96" t="s">
        <v>22374</v>
      </c>
      <c r="E668" s="96" t="s">
        <v>19170</v>
      </c>
      <c r="F668" s="95" t="s">
        <v>19171</v>
      </c>
      <c r="G668" s="96" t="s">
        <v>19029</v>
      </c>
      <c r="H668" s="96" t="s">
        <v>19172</v>
      </c>
      <c r="I668" s="96" t="s">
        <v>19173</v>
      </c>
      <c r="J668" s="95" t="s">
        <v>19174</v>
      </c>
      <c r="K668" s="95" t="s">
        <v>19301</v>
      </c>
      <c r="L668" s="95" t="s">
        <v>19301</v>
      </c>
      <c r="M668" s="96" t="s">
        <v>19819</v>
      </c>
      <c r="N668" s="96" t="s">
        <v>760</v>
      </c>
      <c r="O668" s="97">
        <v>35325</v>
      </c>
      <c r="P668" s="97">
        <v>35325</v>
      </c>
      <c r="Q668" s="97">
        <v>35325</v>
      </c>
      <c r="R668" s="96">
        <v>10604</v>
      </c>
      <c r="S668" s="96">
        <v>29</v>
      </c>
      <c r="T668" s="96" t="s">
        <v>19261</v>
      </c>
      <c r="U668" s="96" t="s">
        <v>22375</v>
      </c>
      <c r="V668" s="96"/>
      <c r="W668" s="96" t="s">
        <v>9209</v>
      </c>
      <c r="X668" s="96" t="s">
        <v>760</v>
      </c>
      <c r="Y668" s="95" t="s">
        <v>22376</v>
      </c>
    </row>
    <row r="669" spans="1:25" s="87" customFormat="1" x14ac:dyDescent="0.3">
      <c r="A669" s="94" t="str">
        <f t="shared" si="11"/>
        <v>DREIFSC</v>
      </c>
      <c r="B669" s="95" t="s">
        <v>22377</v>
      </c>
      <c r="C669" s="96" t="s">
        <v>22378</v>
      </c>
      <c r="D669" s="96" t="s">
        <v>16733</v>
      </c>
      <c r="E669" s="96" t="s">
        <v>5630</v>
      </c>
      <c r="F669" s="95" t="s">
        <v>20261</v>
      </c>
      <c r="G669" s="96" t="s">
        <v>19039</v>
      </c>
      <c r="H669" s="96" t="s">
        <v>19172</v>
      </c>
      <c r="I669" s="96" t="s">
        <v>19173</v>
      </c>
      <c r="J669" s="95" t="s">
        <v>19174</v>
      </c>
      <c r="K669" s="95" t="s">
        <v>19579</v>
      </c>
      <c r="L669" s="95" t="s">
        <v>20626</v>
      </c>
      <c r="M669" s="96" t="s">
        <v>7630</v>
      </c>
      <c r="N669" s="96" t="s">
        <v>250</v>
      </c>
      <c r="O669" s="97">
        <v>30818</v>
      </c>
      <c r="P669" s="97">
        <v>30818</v>
      </c>
      <c r="Q669" s="97">
        <v>30818</v>
      </c>
      <c r="R669" s="96">
        <v>15111</v>
      </c>
      <c r="S669" s="96">
        <v>41</v>
      </c>
      <c r="T669" s="96" t="s">
        <v>19261</v>
      </c>
      <c r="U669" s="96" t="s">
        <v>22379</v>
      </c>
      <c r="V669" s="96"/>
      <c r="W669" s="96" t="s">
        <v>582</v>
      </c>
      <c r="X669" s="96" t="s">
        <v>250</v>
      </c>
      <c r="Y669" s="95" t="s">
        <v>16736</v>
      </c>
    </row>
    <row r="670" spans="1:25" s="87" customFormat="1" x14ac:dyDescent="0.3">
      <c r="A670" s="94" t="str">
        <f t="shared" si="11"/>
        <v>DREYES2</v>
      </c>
      <c r="B670" s="95" t="s">
        <v>22380</v>
      </c>
      <c r="C670" s="96" t="s">
        <v>22381</v>
      </c>
      <c r="D670" s="96" t="s">
        <v>12918</v>
      </c>
      <c r="E670" s="96" t="s">
        <v>5630</v>
      </c>
      <c r="F670" s="95" t="s">
        <v>19386</v>
      </c>
      <c r="G670" s="96" t="s">
        <v>19387</v>
      </c>
      <c r="H670" s="96" t="s">
        <v>19172</v>
      </c>
      <c r="I670" s="96" t="s">
        <v>19173</v>
      </c>
      <c r="J670" s="95" t="s">
        <v>19189</v>
      </c>
      <c r="K670" s="95" t="s">
        <v>19374</v>
      </c>
      <c r="L670" s="95" t="s">
        <v>19375</v>
      </c>
      <c r="M670" s="96" t="s">
        <v>19376</v>
      </c>
      <c r="N670" s="96" t="s">
        <v>575</v>
      </c>
      <c r="O670" s="97">
        <v>36560</v>
      </c>
      <c r="P670" s="97">
        <v>36560</v>
      </c>
      <c r="Q670" s="97">
        <v>36560</v>
      </c>
      <c r="R670" s="96">
        <v>9369</v>
      </c>
      <c r="S670" s="96">
        <v>25</v>
      </c>
      <c r="T670" s="96" t="s">
        <v>19261</v>
      </c>
      <c r="U670" s="96" t="s">
        <v>22382</v>
      </c>
      <c r="V670" s="96"/>
      <c r="W670" s="96" t="s">
        <v>6125</v>
      </c>
      <c r="X670" s="96" t="s">
        <v>575</v>
      </c>
      <c r="Y670" s="95" t="s">
        <v>12920</v>
      </c>
    </row>
    <row r="671" spans="1:25" s="87" customFormat="1" x14ac:dyDescent="0.3">
      <c r="A671" s="94" t="str">
        <f t="shared" si="11"/>
        <v>drich13</v>
      </c>
      <c r="B671" s="95" t="s">
        <v>22383</v>
      </c>
      <c r="C671" s="96" t="s">
        <v>22384</v>
      </c>
      <c r="D671" s="96" t="s">
        <v>22385</v>
      </c>
      <c r="E671" s="96" t="s">
        <v>19170</v>
      </c>
      <c r="F671" s="95" t="s">
        <v>19181</v>
      </c>
      <c r="G671" s="96" t="s">
        <v>19030</v>
      </c>
      <c r="H671" s="96" t="s">
        <v>19172</v>
      </c>
      <c r="I671" s="96" t="s">
        <v>19173</v>
      </c>
      <c r="J671" s="95" t="s">
        <v>19189</v>
      </c>
      <c r="K671" s="95" t="s">
        <v>19273</v>
      </c>
      <c r="L671" s="95" t="s">
        <v>19274</v>
      </c>
      <c r="M671" s="96" t="s">
        <v>7733</v>
      </c>
      <c r="N671" s="96" t="s">
        <v>328</v>
      </c>
      <c r="O671" s="97">
        <v>43189</v>
      </c>
      <c r="P671" s="97">
        <v>43189</v>
      </c>
      <c r="Q671" s="97">
        <v>43189</v>
      </c>
      <c r="R671" s="96">
        <v>2740</v>
      </c>
      <c r="S671" s="96">
        <v>7</v>
      </c>
      <c r="T671" s="96" t="s">
        <v>19247</v>
      </c>
      <c r="U671" s="96" t="s">
        <v>22386</v>
      </c>
      <c r="V671" s="96"/>
      <c r="W671" s="96" t="s">
        <v>17500</v>
      </c>
      <c r="X671" s="96" t="s">
        <v>375</v>
      </c>
      <c r="Y671" s="95" t="s">
        <v>17501</v>
      </c>
    </row>
    <row r="672" spans="1:25" s="87" customFormat="1" x14ac:dyDescent="0.3">
      <c r="A672" s="94" t="str">
        <f t="shared" si="11"/>
        <v>driver0</v>
      </c>
      <c r="B672" s="95" t="s">
        <v>22387</v>
      </c>
      <c r="C672" s="96" t="s">
        <v>22388</v>
      </c>
      <c r="D672" s="96" t="s">
        <v>22389</v>
      </c>
      <c r="E672" s="96" t="s">
        <v>5630</v>
      </c>
      <c r="F672" s="95" t="s">
        <v>19171</v>
      </c>
      <c r="G672" s="96" t="s">
        <v>19029</v>
      </c>
      <c r="H672" s="96" t="s">
        <v>19172</v>
      </c>
      <c r="I672" s="96" t="s">
        <v>19173</v>
      </c>
      <c r="J672" s="95" t="s">
        <v>19174</v>
      </c>
      <c r="K672" s="95" t="s">
        <v>19455</v>
      </c>
      <c r="L672" s="95" t="s">
        <v>19456</v>
      </c>
      <c r="M672" s="96" t="s">
        <v>19457</v>
      </c>
      <c r="N672" s="96" t="s">
        <v>2504</v>
      </c>
      <c r="O672" s="97">
        <v>45466</v>
      </c>
      <c r="P672" s="97">
        <v>45466</v>
      </c>
      <c r="Q672" s="97">
        <v>45466</v>
      </c>
      <c r="R672" s="96">
        <v>463</v>
      </c>
      <c r="S672" s="96">
        <v>1</v>
      </c>
      <c r="T672" s="96" t="s">
        <v>19209</v>
      </c>
      <c r="U672" s="96" t="s">
        <v>22390</v>
      </c>
      <c r="V672" s="96"/>
      <c r="W672" s="96" t="s">
        <v>22391</v>
      </c>
      <c r="X672" s="96" t="s">
        <v>2504</v>
      </c>
      <c r="Y672" s="95" t="s">
        <v>22392</v>
      </c>
    </row>
    <row r="673" spans="1:25" s="87" customFormat="1" x14ac:dyDescent="0.3">
      <c r="A673" s="94" t="str">
        <f t="shared" si="11"/>
        <v>drobins</v>
      </c>
      <c r="B673" s="95" t="s">
        <v>22393</v>
      </c>
      <c r="C673" s="96" t="s">
        <v>22394</v>
      </c>
      <c r="D673" s="96" t="s">
        <v>22395</v>
      </c>
      <c r="E673" s="96" t="s">
        <v>19170</v>
      </c>
      <c r="F673" s="95" t="s">
        <v>19632</v>
      </c>
      <c r="G673" s="96" t="s">
        <v>19633</v>
      </c>
      <c r="H673" s="96" t="s">
        <v>19172</v>
      </c>
      <c r="I673" s="96" t="s">
        <v>19173</v>
      </c>
      <c r="J673" s="95" t="s">
        <v>19189</v>
      </c>
      <c r="K673" s="95" t="s">
        <v>19374</v>
      </c>
      <c r="L673" s="95" t="s">
        <v>19375</v>
      </c>
      <c r="M673" s="96" t="s">
        <v>19376</v>
      </c>
      <c r="N673" s="96" t="s">
        <v>575</v>
      </c>
      <c r="O673" s="97">
        <v>45837</v>
      </c>
      <c r="P673" s="97">
        <v>45837</v>
      </c>
      <c r="Q673" s="97">
        <v>45837</v>
      </c>
      <c r="R673" s="96">
        <v>92</v>
      </c>
      <c r="S673" s="96">
        <v>0</v>
      </c>
      <c r="T673" s="96" t="s">
        <v>19193</v>
      </c>
      <c r="U673" s="96" t="s">
        <v>22396</v>
      </c>
      <c r="V673" s="96"/>
      <c r="W673" s="96" t="s">
        <v>22397</v>
      </c>
      <c r="X673" s="96" t="s">
        <v>575</v>
      </c>
      <c r="Y673" s="95" t="s">
        <v>22398</v>
      </c>
    </row>
    <row r="674" spans="1:25" s="87" customFormat="1" x14ac:dyDescent="0.3">
      <c r="A674" s="94" t="str">
        <f t="shared" si="11"/>
        <v>drusse7</v>
      </c>
      <c r="B674" s="95" t="s">
        <v>22399</v>
      </c>
      <c r="C674" s="96" t="s">
        <v>22400</v>
      </c>
      <c r="D674" s="96" t="s">
        <v>22401</v>
      </c>
      <c r="E674" s="96" t="s">
        <v>19170</v>
      </c>
      <c r="F674" s="95" t="s">
        <v>19181</v>
      </c>
      <c r="G674" s="96" t="s">
        <v>19030</v>
      </c>
      <c r="H674" s="96" t="s">
        <v>19172</v>
      </c>
      <c r="I674" s="96" t="s">
        <v>19173</v>
      </c>
      <c r="J674" s="95" t="s">
        <v>19189</v>
      </c>
      <c r="K674" s="95" t="s">
        <v>19217</v>
      </c>
      <c r="L674" s="95" t="s">
        <v>19824</v>
      </c>
      <c r="M674" s="96" t="s">
        <v>19825</v>
      </c>
      <c r="N674" s="96" t="s">
        <v>752</v>
      </c>
      <c r="O674" s="97">
        <v>43074</v>
      </c>
      <c r="P674" s="97">
        <v>43074</v>
      </c>
      <c r="Q674" s="97">
        <v>43074</v>
      </c>
      <c r="R674" s="96">
        <v>2855</v>
      </c>
      <c r="S674" s="96">
        <v>7</v>
      </c>
      <c r="T674" s="96" t="s">
        <v>19247</v>
      </c>
      <c r="U674" s="96" t="s">
        <v>22402</v>
      </c>
      <c r="V674" s="96"/>
      <c r="W674" s="96" t="s">
        <v>22403</v>
      </c>
      <c r="X674" s="96" t="s">
        <v>752</v>
      </c>
      <c r="Y674" s="95" t="s">
        <v>22404</v>
      </c>
    </row>
    <row r="675" spans="1:25" s="87" customFormat="1" x14ac:dyDescent="0.3">
      <c r="A675" s="94" t="str">
        <f t="shared" si="11"/>
        <v>DRUSSEL</v>
      </c>
      <c r="B675" s="95" t="s">
        <v>22405</v>
      </c>
      <c r="C675" s="96" t="s">
        <v>22406</v>
      </c>
      <c r="D675" s="96" t="s">
        <v>22407</v>
      </c>
      <c r="E675" s="96" t="s">
        <v>19715</v>
      </c>
      <c r="F675" s="95" t="s">
        <v>19181</v>
      </c>
      <c r="G675" s="96" t="s">
        <v>19030</v>
      </c>
      <c r="H675" s="96" t="s">
        <v>19172</v>
      </c>
      <c r="I675" s="96" t="s">
        <v>19173</v>
      </c>
      <c r="J675" s="95" t="s">
        <v>19174</v>
      </c>
      <c r="K675" s="95" t="s">
        <v>19522</v>
      </c>
      <c r="L675" s="95" t="s">
        <v>19523</v>
      </c>
      <c r="M675" s="96" t="s">
        <v>7156</v>
      </c>
      <c r="N675" s="96" t="s">
        <v>773</v>
      </c>
      <c r="O675" s="97">
        <v>28555</v>
      </c>
      <c r="P675" s="97">
        <v>28555</v>
      </c>
      <c r="Q675" s="97">
        <v>28555</v>
      </c>
      <c r="R675" s="96">
        <v>17374</v>
      </c>
      <c r="S675" s="96">
        <v>47</v>
      </c>
      <c r="T675" s="96" t="s">
        <v>19261</v>
      </c>
      <c r="U675" s="96" t="s">
        <v>22408</v>
      </c>
      <c r="V675" s="96"/>
      <c r="W675" s="96" t="s">
        <v>17887</v>
      </c>
      <c r="X675" s="96" t="s">
        <v>773</v>
      </c>
      <c r="Y675" s="95" t="s">
        <v>22409</v>
      </c>
    </row>
    <row r="676" spans="1:25" s="87" customFormat="1" x14ac:dyDescent="0.3">
      <c r="A676" s="94" t="str">
        <f t="shared" si="11"/>
        <v>dsaintf</v>
      </c>
      <c r="B676" s="95" t="s">
        <v>22410</v>
      </c>
      <c r="C676" s="96" t="s">
        <v>22411</v>
      </c>
      <c r="D676" s="96" t="s">
        <v>22412</v>
      </c>
      <c r="E676" s="96" t="s">
        <v>19170</v>
      </c>
      <c r="F676" s="95" t="s">
        <v>19272</v>
      </c>
      <c r="G676" s="96" t="s">
        <v>19048</v>
      </c>
      <c r="H676" s="96" t="s">
        <v>19227</v>
      </c>
      <c r="I676" s="96" t="s">
        <v>19173</v>
      </c>
      <c r="J676" s="95" t="s">
        <v>19189</v>
      </c>
      <c r="K676" s="95" t="s">
        <v>19190</v>
      </c>
      <c r="L676" s="95" t="s">
        <v>19191</v>
      </c>
      <c r="M676" s="96" t="s">
        <v>19192</v>
      </c>
      <c r="N676" s="96" t="s">
        <v>297</v>
      </c>
      <c r="O676" s="97">
        <v>45095</v>
      </c>
      <c r="P676" s="97">
        <v>45095</v>
      </c>
      <c r="Q676" s="97">
        <v>45095</v>
      </c>
      <c r="R676" s="96">
        <v>834</v>
      </c>
      <c r="S676" s="96">
        <v>2</v>
      </c>
      <c r="T676" s="96" t="s">
        <v>19209</v>
      </c>
      <c r="U676" s="96" t="s">
        <v>22413</v>
      </c>
      <c r="V676" s="96"/>
      <c r="W676" s="96" t="s">
        <v>22414</v>
      </c>
      <c r="X676" s="96" t="s">
        <v>297</v>
      </c>
      <c r="Y676" s="95" t="s">
        <v>22415</v>
      </c>
    </row>
    <row r="677" spans="1:25" s="87" customFormat="1" x14ac:dyDescent="0.3">
      <c r="A677" s="94" t="str">
        <f t="shared" si="11"/>
        <v>dsartor</v>
      </c>
      <c r="B677" s="95" t="s">
        <v>22416</v>
      </c>
      <c r="C677" s="96" t="s">
        <v>22417</v>
      </c>
      <c r="D677" s="96" t="s">
        <v>22418</v>
      </c>
      <c r="E677" s="96" t="s">
        <v>19170</v>
      </c>
      <c r="F677" s="95" t="s">
        <v>19236</v>
      </c>
      <c r="G677" s="96" t="s">
        <v>19032</v>
      </c>
      <c r="H677" s="96" t="s">
        <v>19227</v>
      </c>
      <c r="I677" s="96" t="s">
        <v>19173</v>
      </c>
      <c r="J677" s="95" t="s">
        <v>19189</v>
      </c>
      <c r="K677" s="95" t="s">
        <v>19273</v>
      </c>
      <c r="L677" s="95" t="s">
        <v>19274</v>
      </c>
      <c r="M677" s="96" t="s">
        <v>7733</v>
      </c>
      <c r="N677" s="96" t="s">
        <v>328</v>
      </c>
      <c r="O677" s="97">
        <v>45249</v>
      </c>
      <c r="P677" s="97">
        <v>45249</v>
      </c>
      <c r="Q677" s="97">
        <v>45249</v>
      </c>
      <c r="R677" s="96">
        <v>680</v>
      </c>
      <c r="S677" s="96">
        <v>1</v>
      </c>
      <c r="T677" s="96" t="s">
        <v>19209</v>
      </c>
      <c r="U677" s="96" t="s">
        <v>22419</v>
      </c>
      <c r="V677" s="96"/>
      <c r="W677" s="96" t="s">
        <v>1268</v>
      </c>
      <c r="X677" s="96" t="s">
        <v>375</v>
      </c>
      <c r="Y677" s="95" t="s">
        <v>22420</v>
      </c>
    </row>
    <row r="678" spans="1:25" s="87" customFormat="1" x14ac:dyDescent="0.3">
      <c r="A678" s="94" t="str">
        <f t="shared" si="11"/>
        <v>dschmi2</v>
      </c>
      <c r="B678" s="95" t="s">
        <v>22421</v>
      </c>
      <c r="C678" s="96" t="s">
        <v>22422</v>
      </c>
      <c r="D678" s="96" t="s">
        <v>22423</v>
      </c>
      <c r="E678" s="96" t="s">
        <v>19170</v>
      </c>
      <c r="F678" s="95" t="s">
        <v>19215</v>
      </c>
      <c r="G678" s="96" t="s">
        <v>19033</v>
      </c>
      <c r="H678" s="96" t="s">
        <v>19172</v>
      </c>
      <c r="I678" s="96" t="s">
        <v>19173</v>
      </c>
      <c r="J678" s="95" t="s">
        <v>19174</v>
      </c>
      <c r="K678" s="95" t="s">
        <v>19522</v>
      </c>
      <c r="L678" s="95" t="s">
        <v>19523</v>
      </c>
      <c r="M678" s="96" t="s">
        <v>7156</v>
      </c>
      <c r="N678" s="96" t="s">
        <v>773</v>
      </c>
      <c r="O678" s="97">
        <v>43252</v>
      </c>
      <c r="P678" s="97">
        <v>44274</v>
      </c>
      <c r="Q678" s="97">
        <v>44274</v>
      </c>
      <c r="R678" s="96">
        <v>1655</v>
      </c>
      <c r="S678" s="96">
        <v>4</v>
      </c>
      <c r="T678" s="96" t="s">
        <v>19228</v>
      </c>
      <c r="U678" s="96" t="s">
        <v>22424</v>
      </c>
      <c r="V678" s="96"/>
      <c r="W678" s="96" t="s">
        <v>22425</v>
      </c>
      <c r="X678" s="96" t="s">
        <v>250</v>
      </c>
      <c r="Y678" s="95" t="s">
        <v>22426</v>
      </c>
    </row>
    <row r="679" spans="1:25" s="87" customFormat="1" x14ac:dyDescent="0.3">
      <c r="A679" s="94" t="str">
        <f t="shared" si="11"/>
        <v>dschult</v>
      </c>
      <c r="B679" s="95" t="s">
        <v>22427</v>
      </c>
      <c r="C679" s="96" t="s">
        <v>22428</v>
      </c>
      <c r="D679" s="96" t="s">
        <v>22429</v>
      </c>
      <c r="E679" s="96" t="s">
        <v>19170</v>
      </c>
      <c r="F679" s="95" t="s">
        <v>19181</v>
      </c>
      <c r="G679" s="96" t="s">
        <v>19030</v>
      </c>
      <c r="H679" s="96" t="s">
        <v>19172</v>
      </c>
      <c r="I679" s="96" t="s">
        <v>19173</v>
      </c>
      <c r="J679" s="95" t="s">
        <v>19174</v>
      </c>
      <c r="K679" s="95" t="s">
        <v>20070</v>
      </c>
      <c r="L679" s="95" t="s">
        <v>20071</v>
      </c>
      <c r="M679" s="96" t="s">
        <v>20072</v>
      </c>
      <c r="N679" s="96" t="s">
        <v>955</v>
      </c>
      <c r="O679" s="97">
        <v>44854</v>
      </c>
      <c r="P679" s="97">
        <v>44854</v>
      </c>
      <c r="Q679" s="97">
        <v>44854</v>
      </c>
      <c r="R679" s="96">
        <v>1075</v>
      </c>
      <c r="S679" s="96">
        <v>2</v>
      </c>
      <c r="T679" s="96" t="s">
        <v>19209</v>
      </c>
      <c r="U679" s="96" t="s">
        <v>22430</v>
      </c>
      <c r="V679" s="96"/>
      <c r="W679" s="96" t="s">
        <v>22431</v>
      </c>
      <c r="X679" s="96" t="s">
        <v>2135</v>
      </c>
      <c r="Y679" s="95" t="s">
        <v>22432</v>
      </c>
    </row>
    <row r="680" spans="1:25" s="87" customFormat="1" x14ac:dyDescent="0.3">
      <c r="A680" s="94" t="str">
        <f t="shared" si="11"/>
        <v>dscott</v>
      </c>
      <c r="B680" s="95" t="s">
        <v>22433</v>
      </c>
      <c r="C680" s="96" t="s">
        <v>22434</v>
      </c>
      <c r="D680" s="96" t="s">
        <v>22435</v>
      </c>
      <c r="E680" s="96" t="s">
        <v>19170</v>
      </c>
      <c r="F680" s="95" t="s">
        <v>19181</v>
      </c>
      <c r="G680" s="96" t="s">
        <v>19030</v>
      </c>
      <c r="H680" s="96" t="s">
        <v>19172</v>
      </c>
      <c r="I680" s="96" t="s">
        <v>19173</v>
      </c>
      <c r="J680" s="95" t="s">
        <v>19189</v>
      </c>
      <c r="K680" s="95" t="s">
        <v>19374</v>
      </c>
      <c r="L680" s="95" t="s">
        <v>19375</v>
      </c>
      <c r="M680" s="96" t="s">
        <v>19376</v>
      </c>
      <c r="N680" s="96" t="s">
        <v>575</v>
      </c>
      <c r="O680" s="97">
        <v>45697</v>
      </c>
      <c r="P680" s="97">
        <v>45697</v>
      </c>
      <c r="Q680" s="97">
        <v>45697</v>
      </c>
      <c r="R680" s="96">
        <v>232</v>
      </c>
      <c r="S680" s="96">
        <v>0</v>
      </c>
      <c r="T680" s="96" t="s">
        <v>19176</v>
      </c>
      <c r="U680" s="96" t="s">
        <v>22436</v>
      </c>
      <c r="V680" s="96"/>
      <c r="W680" s="96" t="s">
        <v>22437</v>
      </c>
      <c r="X680" s="96" t="s">
        <v>575</v>
      </c>
      <c r="Y680" s="95" t="s">
        <v>22438</v>
      </c>
    </row>
    <row r="681" spans="1:25" s="87" customFormat="1" x14ac:dyDescent="0.3">
      <c r="A681" s="94" t="str">
        <f t="shared" si="11"/>
        <v>dscott0</v>
      </c>
      <c r="B681" s="95" t="s">
        <v>22439</v>
      </c>
      <c r="C681" s="96" t="s">
        <v>22440</v>
      </c>
      <c r="D681" s="95" t="s">
        <v>22441</v>
      </c>
      <c r="E681" s="96"/>
      <c r="F681" s="96"/>
      <c r="G681" s="96"/>
      <c r="H681" s="96"/>
      <c r="I681" s="96"/>
      <c r="J681" s="96"/>
      <c r="K681" s="96" t="s">
        <v>19345</v>
      </c>
      <c r="L681" s="96"/>
      <c r="M681" s="96"/>
      <c r="N681" s="96"/>
      <c r="O681" s="97">
        <v>45956</v>
      </c>
      <c r="P681" s="96">
        <v>45956</v>
      </c>
      <c r="Q681" s="97">
        <v>45956</v>
      </c>
      <c r="R681" s="96"/>
      <c r="S681" s="96"/>
      <c r="T681" s="96"/>
      <c r="U681" s="95" t="s">
        <v>22442</v>
      </c>
      <c r="V681" s="96" t="s">
        <v>21065</v>
      </c>
      <c r="W681" s="96" t="s">
        <v>2330</v>
      </c>
      <c r="X681" s="96" t="s">
        <v>318</v>
      </c>
      <c r="Y681" s="95" t="s">
        <v>5002</v>
      </c>
    </row>
    <row r="682" spans="1:25" s="87" customFormat="1" x14ac:dyDescent="0.3">
      <c r="A682" s="94" t="str">
        <f t="shared" si="11"/>
        <v>dshaw</v>
      </c>
      <c r="B682" s="95" t="s">
        <v>22443</v>
      </c>
      <c r="C682" s="96" t="s">
        <v>22444</v>
      </c>
      <c r="D682" s="96" t="s">
        <v>22445</v>
      </c>
      <c r="E682" s="96" t="s">
        <v>19170</v>
      </c>
      <c r="F682" s="95" t="s">
        <v>19199</v>
      </c>
      <c r="G682" s="96" t="s">
        <v>19045</v>
      </c>
      <c r="H682" s="96" t="s">
        <v>19172</v>
      </c>
      <c r="I682" s="96" t="s">
        <v>19173</v>
      </c>
      <c r="J682" s="95" t="s">
        <v>19189</v>
      </c>
      <c r="K682" s="95" t="s">
        <v>20262</v>
      </c>
      <c r="L682" s="95" t="s">
        <v>20263</v>
      </c>
      <c r="M682" s="96" t="s">
        <v>20264</v>
      </c>
      <c r="N682" s="96" t="s">
        <v>435</v>
      </c>
      <c r="O682" s="97">
        <v>45830</v>
      </c>
      <c r="P682" s="97">
        <v>45830</v>
      </c>
      <c r="Q682" s="97">
        <v>45830</v>
      </c>
      <c r="R682" s="96">
        <v>99</v>
      </c>
      <c r="S682" s="96">
        <v>0</v>
      </c>
      <c r="T682" s="96" t="s">
        <v>19193</v>
      </c>
      <c r="U682" s="96" t="s">
        <v>22446</v>
      </c>
      <c r="V682" s="96" t="s">
        <v>22447</v>
      </c>
      <c r="W682" s="96" t="s">
        <v>22448</v>
      </c>
      <c r="X682" s="96" t="s">
        <v>260</v>
      </c>
      <c r="Y682" s="95" t="s">
        <v>22449</v>
      </c>
    </row>
    <row r="683" spans="1:25" s="87" customFormat="1" x14ac:dyDescent="0.3">
      <c r="A683" s="94" t="str">
        <f t="shared" si="11"/>
        <v>DSHUFOR</v>
      </c>
      <c r="B683" s="95" t="s">
        <v>22450</v>
      </c>
      <c r="C683" s="96" t="s">
        <v>22451</v>
      </c>
      <c r="D683" s="96" t="s">
        <v>11564</v>
      </c>
      <c r="E683" s="96" t="s">
        <v>5630</v>
      </c>
      <c r="F683" s="95" t="s">
        <v>19181</v>
      </c>
      <c r="G683" s="96" t="s">
        <v>19030</v>
      </c>
      <c r="H683" s="96" t="s">
        <v>19172</v>
      </c>
      <c r="I683" s="96" t="s">
        <v>19173</v>
      </c>
      <c r="J683" s="95" t="s">
        <v>19189</v>
      </c>
      <c r="K683" s="95" t="s">
        <v>19415</v>
      </c>
      <c r="L683" s="95" t="s">
        <v>6684</v>
      </c>
      <c r="M683" s="96" t="s">
        <v>19416</v>
      </c>
      <c r="N683" s="96" t="s">
        <v>318</v>
      </c>
      <c r="O683" s="97">
        <v>30635</v>
      </c>
      <c r="P683" s="97">
        <v>30635</v>
      </c>
      <c r="Q683" s="97">
        <v>30635</v>
      </c>
      <c r="R683" s="96">
        <v>15294</v>
      </c>
      <c r="S683" s="96">
        <v>41</v>
      </c>
      <c r="T683" s="96" t="s">
        <v>19261</v>
      </c>
      <c r="U683" s="96" t="s">
        <v>22452</v>
      </c>
      <c r="V683" s="96"/>
      <c r="W683" s="96" t="s">
        <v>22453</v>
      </c>
      <c r="X683" s="96" t="s">
        <v>318</v>
      </c>
      <c r="Y683" s="95" t="s">
        <v>22454</v>
      </c>
    </row>
    <row r="684" spans="1:25" s="87" customFormat="1" x14ac:dyDescent="0.3">
      <c r="A684" s="94" t="str">
        <f t="shared" si="11"/>
        <v>dsims</v>
      </c>
      <c r="B684" s="95" t="s">
        <v>22455</v>
      </c>
      <c r="C684" s="96" t="s">
        <v>22456</v>
      </c>
      <c r="D684" s="96" t="s">
        <v>22457</v>
      </c>
      <c r="E684" s="96" t="s">
        <v>5630</v>
      </c>
      <c r="F684" s="95" t="s">
        <v>20261</v>
      </c>
      <c r="G684" s="96" t="s">
        <v>19039</v>
      </c>
      <c r="H684" s="96" t="s">
        <v>19172</v>
      </c>
      <c r="I684" s="96" t="s">
        <v>19173</v>
      </c>
      <c r="J684" s="95" t="s">
        <v>19189</v>
      </c>
      <c r="K684" s="95" t="s">
        <v>19200</v>
      </c>
      <c r="L684" s="95" t="s">
        <v>19200</v>
      </c>
      <c r="M684" s="96" t="s">
        <v>19396</v>
      </c>
      <c r="N684" s="96" t="s">
        <v>752</v>
      </c>
      <c r="O684" s="97">
        <v>45291</v>
      </c>
      <c r="P684" s="97">
        <v>45291</v>
      </c>
      <c r="Q684" s="97">
        <v>45291</v>
      </c>
      <c r="R684" s="96">
        <v>638</v>
      </c>
      <c r="S684" s="96">
        <v>1</v>
      </c>
      <c r="T684" s="96" t="s">
        <v>19209</v>
      </c>
      <c r="U684" s="96" t="s">
        <v>22458</v>
      </c>
      <c r="V684" s="96"/>
      <c r="W684" s="96" t="s">
        <v>6475</v>
      </c>
      <c r="X684" s="96" t="s">
        <v>752</v>
      </c>
      <c r="Y684" s="95" t="s">
        <v>15730</v>
      </c>
    </row>
    <row r="685" spans="1:25" s="87" customFormat="1" x14ac:dyDescent="0.3">
      <c r="A685" s="94" t="str">
        <f t="shared" si="11"/>
        <v>dsmith</v>
      </c>
      <c r="B685" s="95" t="s">
        <v>22459</v>
      </c>
      <c r="C685" s="96" t="s">
        <v>22460</v>
      </c>
      <c r="D685" s="96" t="s">
        <v>22461</v>
      </c>
      <c r="E685" s="96" t="s">
        <v>19170</v>
      </c>
      <c r="F685" s="95" t="s">
        <v>19171</v>
      </c>
      <c r="G685" s="96" t="s">
        <v>19029</v>
      </c>
      <c r="H685" s="96" t="s">
        <v>19172</v>
      </c>
      <c r="I685" s="96" t="s">
        <v>19173</v>
      </c>
      <c r="J685" s="95" t="s">
        <v>19174</v>
      </c>
      <c r="K685" s="95" t="s">
        <v>19401</v>
      </c>
      <c r="L685" s="95" t="s">
        <v>20201</v>
      </c>
      <c r="M685" s="96" t="s">
        <v>17220</v>
      </c>
      <c r="N685" s="96" t="s">
        <v>297</v>
      </c>
      <c r="O685" s="97">
        <v>45739</v>
      </c>
      <c r="P685" s="97">
        <v>45739</v>
      </c>
      <c r="Q685" s="97">
        <v>45739</v>
      </c>
      <c r="R685" s="96">
        <v>190</v>
      </c>
      <c r="S685" s="96">
        <v>0</v>
      </c>
      <c r="T685" s="96" t="s">
        <v>19176</v>
      </c>
      <c r="U685" s="96" t="s">
        <v>22462</v>
      </c>
      <c r="V685" s="96"/>
      <c r="W685" s="96" t="s">
        <v>13554</v>
      </c>
      <c r="X685" s="96" t="s">
        <v>287</v>
      </c>
      <c r="Y685" s="95" t="s">
        <v>15894</v>
      </c>
    </row>
    <row r="686" spans="1:25" s="87" customFormat="1" x14ac:dyDescent="0.3">
      <c r="A686" s="94" t="str">
        <f t="shared" si="11"/>
        <v>dsmith0</v>
      </c>
      <c r="B686" s="95" t="s">
        <v>22463</v>
      </c>
      <c r="C686" s="96" t="s">
        <v>22464</v>
      </c>
      <c r="D686" s="96" t="s">
        <v>22465</v>
      </c>
      <c r="E686" s="96" t="s">
        <v>5630</v>
      </c>
      <c r="F686" s="95" t="s">
        <v>19171</v>
      </c>
      <c r="G686" s="96" t="s">
        <v>19029</v>
      </c>
      <c r="H686" s="96" t="s">
        <v>19172</v>
      </c>
      <c r="I686" s="96" t="s">
        <v>19173</v>
      </c>
      <c r="J686" s="95" t="s">
        <v>19189</v>
      </c>
      <c r="K686" s="95" t="s">
        <v>19345</v>
      </c>
      <c r="L686" s="95" t="s">
        <v>19551</v>
      </c>
      <c r="M686" s="96" t="s">
        <v>19552</v>
      </c>
      <c r="N686" s="96" t="s">
        <v>318</v>
      </c>
      <c r="O686" s="97">
        <v>38586</v>
      </c>
      <c r="P686" s="97">
        <v>45753</v>
      </c>
      <c r="Q686" s="97">
        <v>45753</v>
      </c>
      <c r="R686" s="96">
        <v>176</v>
      </c>
      <c r="S686" s="96">
        <v>0</v>
      </c>
      <c r="T686" s="96" t="s">
        <v>19193</v>
      </c>
      <c r="U686" s="96" t="s">
        <v>22466</v>
      </c>
      <c r="V686" s="96" t="s">
        <v>22467</v>
      </c>
      <c r="W686" s="96" t="s">
        <v>22468</v>
      </c>
      <c r="X686" s="96" t="s">
        <v>318</v>
      </c>
      <c r="Y686" s="95" t="s">
        <v>22469</v>
      </c>
    </row>
    <row r="687" spans="1:25" s="87" customFormat="1" x14ac:dyDescent="0.3">
      <c r="A687" s="94" t="str">
        <f t="shared" si="11"/>
        <v>dsoward</v>
      </c>
      <c r="B687" s="95" t="s">
        <v>22470</v>
      </c>
      <c r="C687" s="96" t="s">
        <v>22471</v>
      </c>
      <c r="D687" s="96" t="s">
        <v>22472</v>
      </c>
      <c r="E687" s="96" t="s">
        <v>5630</v>
      </c>
      <c r="F687" s="95" t="s">
        <v>19171</v>
      </c>
      <c r="G687" s="96" t="s">
        <v>19029</v>
      </c>
      <c r="H687" s="96" t="s">
        <v>19172</v>
      </c>
      <c r="I687" s="96" t="s">
        <v>19173</v>
      </c>
      <c r="J687" s="95" t="s">
        <v>19189</v>
      </c>
      <c r="K687" s="95" t="s">
        <v>19333</v>
      </c>
      <c r="L687" s="95" t="s">
        <v>19467</v>
      </c>
      <c r="M687" s="96" t="s">
        <v>9084</v>
      </c>
      <c r="N687" s="96" t="s">
        <v>260</v>
      </c>
      <c r="O687" s="97">
        <v>45858</v>
      </c>
      <c r="P687" s="97">
        <v>45858</v>
      </c>
      <c r="Q687" s="97">
        <v>45858</v>
      </c>
      <c r="R687" s="96">
        <v>71</v>
      </c>
      <c r="S687" s="96">
        <v>0</v>
      </c>
      <c r="T687" s="96" t="s">
        <v>19219</v>
      </c>
      <c r="U687" s="96" t="s">
        <v>22473</v>
      </c>
      <c r="V687" s="96"/>
      <c r="W687" s="96" t="s">
        <v>597</v>
      </c>
      <c r="X687" s="96" t="s">
        <v>260</v>
      </c>
      <c r="Y687" s="95" t="s">
        <v>16539</v>
      </c>
    </row>
    <row r="688" spans="1:25" s="87" customFormat="1" x14ac:dyDescent="0.3">
      <c r="A688" s="94" t="str">
        <f t="shared" si="11"/>
        <v>dspring</v>
      </c>
      <c r="B688" s="95" t="s">
        <v>22474</v>
      </c>
      <c r="C688" s="96" t="s">
        <v>22475</v>
      </c>
      <c r="D688" s="96" t="s">
        <v>22476</v>
      </c>
      <c r="E688" s="96" t="s">
        <v>5630</v>
      </c>
      <c r="F688" s="95" t="s">
        <v>19215</v>
      </c>
      <c r="G688" s="96" t="s">
        <v>19033</v>
      </c>
      <c r="H688" s="96" t="s">
        <v>19172</v>
      </c>
      <c r="I688" s="96" t="s">
        <v>19173</v>
      </c>
      <c r="J688" s="95" t="s">
        <v>19174</v>
      </c>
      <c r="K688" s="95" t="s">
        <v>19258</v>
      </c>
      <c r="L688" s="95" t="s">
        <v>19259</v>
      </c>
      <c r="M688" s="96" t="s">
        <v>19260</v>
      </c>
      <c r="N688" s="96" t="s">
        <v>279</v>
      </c>
      <c r="O688" s="97">
        <v>41271</v>
      </c>
      <c r="P688" s="97">
        <v>45879</v>
      </c>
      <c r="Q688" s="97">
        <v>45879</v>
      </c>
      <c r="R688" s="96">
        <v>50</v>
      </c>
      <c r="S688" s="96">
        <v>0</v>
      </c>
      <c r="T688" s="96" t="s">
        <v>19448</v>
      </c>
      <c r="U688" s="96" t="s">
        <v>22477</v>
      </c>
      <c r="V688" s="96"/>
      <c r="W688" s="96" t="s">
        <v>1799</v>
      </c>
      <c r="X688" s="96" t="s">
        <v>279</v>
      </c>
      <c r="Y688" s="95" t="s">
        <v>22478</v>
      </c>
    </row>
    <row r="689" spans="1:25" s="87" customFormat="1" x14ac:dyDescent="0.3">
      <c r="A689" s="94" t="str">
        <f t="shared" si="11"/>
        <v>dstacho</v>
      </c>
      <c r="B689" s="95" t="s">
        <v>22479</v>
      </c>
      <c r="C689" s="96" t="s">
        <v>22480</v>
      </c>
      <c r="D689" s="96" t="s">
        <v>22481</v>
      </c>
      <c r="E689" s="96" t="s">
        <v>19170</v>
      </c>
      <c r="F689" s="95" t="s">
        <v>19171</v>
      </c>
      <c r="G689" s="96" t="s">
        <v>19029</v>
      </c>
      <c r="H689" s="96" t="s">
        <v>19172</v>
      </c>
      <c r="I689" s="96" t="s">
        <v>19173</v>
      </c>
      <c r="J689" s="95" t="s">
        <v>19189</v>
      </c>
      <c r="K689" s="95" t="s">
        <v>19333</v>
      </c>
      <c r="L689" s="95" t="s">
        <v>19467</v>
      </c>
      <c r="M689" s="96" t="s">
        <v>9084</v>
      </c>
      <c r="N689" s="96" t="s">
        <v>260</v>
      </c>
      <c r="O689" s="97">
        <v>44286</v>
      </c>
      <c r="P689" s="97">
        <v>45613</v>
      </c>
      <c r="Q689" s="97">
        <v>45606</v>
      </c>
      <c r="R689" s="96">
        <v>323</v>
      </c>
      <c r="S689" s="96">
        <v>0</v>
      </c>
      <c r="T689" s="96" t="s">
        <v>19176</v>
      </c>
      <c r="U689" s="96" t="s">
        <v>22482</v>
      </c>
      <c r="V689" s="96"/>
      <c r="W689" s="96" t="s">
        <v>22483</v>
      </c>
      <c r="X689" s="96" t="s">
        <v>260</v>
      </c>
      <c r="Y689" s="95" t="s">
        <v>22484</v>
      </c>
    </row>
    <row r="690" spans="1:25" s="87" customFormat="1" x14ac:dyDescent="0.3">
      <c r="A690" s="94" t="str">
        <f t="shared" si="11"/>
        <v>DSTINNE</v>
      </c>
      <c r="B690" s="95" t="s">
        <v>22485</v>
      </c>
      <c r="C690" s="96" t="s">
        <v>22486</v>
      </c>
      <c r="D690" s="96" t="s">
        <v>22487</v>
      </c>
      <c r="E690" s="96" t="s">
        <v>19170</v>
      </c>
      <c r="F690" s="95" t="s">
        <v>19181</v>
      </c>
      <c r="G690" s="96" t="s">
        <v>19030</v>
      </c>
      <c r="H690" s="96" t="s">
        <v>19172</v>
      </c>
      <c r="I690" s="96" t="s">
        <v>19173</v>
      </c>
      <c r="J690" s="95" t="s">
        <v>19174</v>
      </c>
      <c r="K690" s="95" t="s">
        <v>19245</v>
      </c>
      <c r="L690" s="95" t="s">
        <v>19318</v>
      </c>
      <c r="M690" s="96" t="s">
        <v>19319</v>
      </c>
      <c r="N690" s="96" t="s">
        <v>1675</v>
      </c>
      <c r="O690" s="97">
        <v>31805</v>
      </c>
      <c r="P690" s="97">
        <v>31805</v>
      </c>
      <c r="Q690" s="97">
        <v>31805</v>
      </c>
      <c r="R690" s="96">
        <v>14124</v>
      </c>
      <c r="S690" s="96">
        <v>38</v>
      </c>
      <c r="T690" s="96" t="s">
        <v>19261</v>
      </c>
      <c r="U690" s="96" t="s">
        <v>22488</v>
      </c>
      <c r="V690" s="96"/>
      <c r="W690" s="96" t="s">
        <v>22489</v>
      </c>
      <c r="X690" s="96" t="s">
        <v>1675</v>
      </c>
      <c r="Y690" s="95" t="s">
        <v>14793</v>
      </c>
    </row>
    <row r="691" spans="1:25" s="87" customFormat="1" x14ac:dyDescent="0.3">
      <c r="A691" s="94" t="str">
        <f t="shared" si="11"/>
        <v>dstraw0</v>
      </c>
      <c r="B691" s="95" t="s">
        <v>22490</v>
      </c>
      <c r="C691" s="96" t="s">
        <v>22491</v>
      </c>
      <c r="D691" s="96" t="s">
        <v>22492</v>
      </c>
      <c r="E691" s="96" t="s">
        <v>5630</v>
      </c>
      <c r="F691" s="95" t="s">
        <v>19285</v>
      </c>
      <c r="G691" s="96" t="s">
        <v>19028</v>
      </c>
      <c r="H691" s="96" t="s">
        <v>19172</v>
      </c>
      <c r="I691" s="96" t="s">
        <v>19173</v>
      </c>
      <c r="J691" s="95" t="s">
        <v>19189</v>
      </c>
      <c r="K691" s="95" t="s">
        <v>19294</v>
      </c>
      <c r="L691" s="95" t="s">
        <v>19295</v>
      </c>
      <c r="M691" s="96" t="s">
        <v>19296</v>
      </c>
      <c r="N691" s="96" t="s">
        <v>541</v>
      </c>
      <c r="O691" s="97">
        <v>42800</v>
      </c>
      <c r="P691" s="97">
        <v>44987</v>
      </c>
      <c r="Q691" s="97">
        <v>42800</v>
      </c>
      <c r="R691" s="96">
        <v>3129</v>
      </c>
      <c r="S691" s="96">
        <v>8</v>
      </c>
      <c r="T691" s="96" t="s">
        <v>19247</v>
      </c>
      <c r="U691" s="96" t="s">
        <v>22493</v>
      </c>
      <c r="V691" s="96"/>
      <c r="W691" s="96" t="s">
        <v>4295</v>
      </c>
      <c r="X691" s="96" t="s">
        <v>541</v>
      </c>
      <c r="Y691" s="95" t="s">
        <v>311</v>
      </c>
    </row>
    <row r="692" spans="1:25" s="87" customFormat="1" x14ac:dyDescent="0.3">
      <c r="A692" s="94" t="str">
        <f t="shared" si="11"/>
        <v>dsulli0</v>
      </c>
      <c r="B692" s="95" t="s">
        <v>22494</v>
      </c>
      <c r="C692" s="96" t="s">
        <v>22495</v>
      </c>
      <c r="D692" s="96" t="s">
        <v>22496</v>
      </c>
      <c r="E692" s="96" t="s">
        <v>19170</v>
      </c>
      <c r="F692" s="95" t="s">
        <v>19382</v>
      </c>
      <c r="G692" s="96" t="s">
        <v>19045</v>
      </c>
      <c r="H692" s="96" t="s">
        <v>19172</v>
      </c>
      <c r="I692" s="96" t="s">
        <v>19173</v>
      </c>
      <c r="J692" s="95" t="s">
        <v>19189</v>
      </c>
      <c r="K692" s="95" t="s">
        <v>19273</v>
      </c>
      <c r="L692" s="95" t="s">
        <v>19274</v>
      </c>
      <c r="M692" s="96" t="s">
        <v>7733</v>
      </c>
      <c r="N692" s="96" t="s">
        <v>328</v>
      </c>
      <c r="O692" s="97">
        <v>44567</v>
      </c>
      <c r="P692" s="97">
        <v>44567</v>
      </c>
      <c r="Q692" s="97">
        <v>44567</v>
      </c>
      <c r="R692" s="96">
        <v>1362</v>
      </c>
      <c r="S692" s="96">
        <v>3</v>
      </c>
      <c r="T692" s="96" t="s">
        <v>19228</v>
      </c>
      <c r="U692" s="96" t="s">
        <v>22497</v>
      </c>
      <c r="V692" s="96" t="s">
        <v>22497</v>
      </c>
      <c r="W692" s="96" t="s">
        <v>20179</v>
      </c>
      <c r="X692" s="96" t="s">
        <v>375</v>
      </c>
      <c r="Y692" s="95" t="s">
        <v>20180</v>
      </c>
    </row>
    <row r="693" spans="1:25" s="87" customFormat="1" x14ac:dyDescent="0.3">
      <c r="A693" s="94" t="str">
        <f t="shared" si="11"/>
        <v>dswager</v>
      </c>
      <c r="B693" s="95" t="s">
        <v>22498</v>
      </c>
      <c r="C693" s="96" t="s">
        <v>22499</v>
      </c>
      <c r="D693" s="96" t="s">
        <v>22500</v>
      </c>
      <c r="E693" s="96" t="s">
        <v>5630</v>
      </c>
      <c r="F693" s="95" t="s">
        <v>19215</v>
      </c>
      <c r="G693" s="96" t="s">
        <v>19033</v>
      </c>
      <c r="H693" s="96" t="s">
        <v>19172</v>
      </c>
      <c r="I693" s="96" t="s">
        <v>19173</v>
      </c>
      <c r="J693" s="95" t="s">
        <v>19189</v>
      </c>
      <c r="K693" s="95" t="s">
        <v>19217</v>
      </c>
      <c r="L693" s="95" t="s">
        <v>19824</v>
      </c>
      <c r="M693" s="96" t="s">
        <v>19825</v>
      </c>
      <c r="N693" s="96" t="s">
        <v>752</v>
      </c>
      <c r="O693" s="97">
        <v>45893</v>
      </c>
      <c r="P693" s="97">
        <v>45893</v>
      </c>
      <c r="Q693" s="97">
        <v>45893</v>
      </c>
      <c r="R693" s="96">
        <v>36</v>
      </c>
      <c r="S693" s="96">
        <v>0</v>
      </c>
      <c r="T693" s="96" t="s">
        <v>19448</v>
      </c>
      <c r="U693" s="96" t="s">
        <v>22501</v>
      </c>
      <c r="V693" s="96" t="s">
        <v>22502</v>
      </c>
      <c r="W693" s="96" t="s">
        <v>751</v>
      </c>
      <c r="X693" s="96" t="s">
        <v>752</v>
      </c>
      <c r="Y693" s="95" t="s">
        <v>22503</v>
      </c>
    </row>
    <row r="694" spans="1:25" s="87" customFormat="1" x14ac:dyDescent="0.3">
      <c r="A694" s="94" t="str">
        <f t="shared" si="11"/>
        <v>DTHO129</v>
      </c>
      <c r="B694" s="95" t="s">
        <v>22504</v>
      </c>
      <c r="C694" s="96" t="s">
        <v>22505</v>
      </c>
      <c r="D694" s="96" t="s">
        <v>19133</v>
      </c>
      <c r="E694" s="96" t="s">
        <v>19036</v>
      </c>
      <c r="F694" s="95" t="s">
        <v>19171</v>
      </c>
      <c r="G694" s="96" t="s">
        <v>19029</v>
      </c>
      <c r="H694" s="96" t="s">
        <v>19172</v>
      </c>
      <c r="I694" s="96" t="s">
        <v>19173</v>
      </c>
      <c r="J694" s="95" t="s">
        <v>19189</v>
      </c>
      <c r="K694" s="95" t="s">
        <v>19294</v>
      </c>
      <c r="L694" s="95" t="s">
        <v>19295</v>
      </c>
      <c r="M694" s="96" t="s">
        <v>19296</v>
      </c>
      <c r="N694" s="96" t="s">
        <v>541</v>
      </c>
      <c r="O694" s="97">
        <v>40385</v>
      </c>
      <c r="P694" s="97">
        <v>40385</v>
      </c>
      <c r="Q694" s="97">
        <v>40385</v>
      </c>
      <c r="R694" s="96">
        <v>5544</v>
      </c>
      <c r="S694" s="96">
        <v>15</v>
      </c>
      <c r="T694" s="96" t="s">
        <v>19247</v>
      </c>
      <c r="U694" s="96" t="s">
        <v>22506</v>
      </c>
      <c r="V694" s="96"/>
      <c r="W694" s="96" t="s">
        <v>22507</v>
      </c>
      <c r="X694" s="96" t="s">
        <v>541</v>
      </c>
      <c r="Y694" s="95" t="s">
        <v>22508</v>
      </c>
    </row>
    <row r="695" spans="1:25" s="87" customFormat="1" x14ac:dyDescent="0.3">
      <c r="A695" s="94" t="str">
        <f t="shared" si="11"/>
        <v>dtolch</v>
      </c>
      <c r="B695" s="95" t="s">
        <v>22509</v>
      </c>
      <c r="C695" s="96" t="s">
        <v>22510</v>
      </c>
      <c r="D695" s="96" t="s">
        <v>22511</v>
      </c>
      <c r="E695" s="96" t="s">
        <v>19170</v>
      </c>
      <c r="F695" s="95" t="s">
        <v>19171</v>
      </c>
      <c r="G695" s="96" t="s">
        <v>19029</v>
      </c>
      <c r="H695" s="96" t="s">
        <v>19172</v>
      </c>
      <c r="I695" s="96" t="s">
        <v>19173</v>
      </c>
      <c r="J695" s="95" t="s">
        <v>19174</v>
      </c>
      <c r="K695" s="95" t="s">
        <v>19522</v>
      </c>
      <c r="L695" s="95" t="s">
        <v>19523</v>
      </c>
      <c r="M695" s="96" t="s">
        <v>7156</v>
      </c>
      <c r="N695" s="96" t="s">
        <v>773</v>
      </c>
      <c r="O695" s="97">
        <v>45732</v>
      </c>
      <c r="P695" s="97">
        <v>45732</v>
      </c>
      <c r="Q695" s="97">
        <v>45732</v>
      </c>
      <c r="R695" s="96">
        <v>197</v>
      </c>
      <c r="S695" s="96">
        <v>0</v>
      </c>
      <c r="T695" s="96" t="s">
        <v>19176</v>
      </c>
      <c r="U695" s="96" t="s">
        <v>22512</v>
      </c>
      <c r="V695" s="96"/>
      <c r="W695" s="96" t="s">
        <v>22513</v>
      </c>
      <c r="X695" s="96" t="s">
        <v>250</v>
      </c>
      <c r="Y695" s="95" t="s">
        <v>22514</v>
      </c>
    </row>
    <row r="696" spans="1:25" s="87" customFormat="1" x14ac:dyDescent="0.3">
      <c r="A696" s="94" t="str">
        <f t="shared" si="11"/>
        <v>dvanloa</v>
      </c>
      <c r="B696" s="95" t="s">
        <v>22515</v>
      </c>
      <c r="C696" s="96" t="s">
        <v>22516</v>
      </c>
      <c r="D696" s="96" t="s">
        <v>22517</v>
      </c>
      <c r="E696" s="96" t="s">
        <v>19170</v>
      </c>
      <c r="F696" s="95" t="s">
        <v>19181</v>
      </c>
      <c r="G696" s="96" t="s">
        <v>19030</v>
      </c>
      <c r="H696" s="96" t="s">
        <v>19172</v>
      </c>
      <c r="I696" s="96" t="s">
        <v>19173</v>
      </c>
      <c r="J696" s="95" t="s">
        <v>19189</v>
      </c>
      <c r="K696" s="95" t="s">
        <v>19345</v>
      </c>
      <c r="L696" s="95" t="s">
        <v>20162</v>
      </c>
      <c r="M696" s="96" t="s">
        <v>20163</v>
      </c>
      <c r="N696" s="96" t="s">
        <v>655</v>
      </c>
      <c r="O696" s="97">
        <v>44497</v>
      </c>
      <c r="P696" s="97">
        <v>44497</v>
      </c>
      <c r="Q696" s="97">
        <v>44497</v>
      </c>
      <c r="R696" s="96">
        <v>1432</v>
      </c>
      <c r="S696" s="96">
        <v>3</v>
      </c>
      <c r="T696" s="96" t="s">
        <v>19228</v>
      </c>
      <c r="U696" s="96" t="s">
        <v>22518</v>
      </c>
      <c r="V696" s="96" t="s">
        <v>20309</v>
      </c>
      <c r="W696" s="96" t="s">
        <v>22519</v>
      </c>
      <c r="X696" s="96" t="s">
        <v>655</v>
      </c>
      <c r="Y696" s="95" t="s">
        <v>22520</v>
      </c>
    </row>
    <row r="697" spans="1:25" s="87" customFormat="1" x14ac:dyDescent="0.3">
      <c r="A697" s="94" t="str">
        <f t="shared" si="11"/>
        <v>dvlerah</v>
      </c>
      <c r="B697" s="95" t="s">
        <v>22521</v>
      </c>
      <c r="C697" s="96" t="s">
        <v>22522</v>
      </c>
      <c r="D697" s="96" t="s">
        <v>22523</v>
      </c>
      <c r="E697" s="96" t="s">
        <v>19170</v>
      </c>
      <c r="F697" s="95" t="s">
        <v>19171</v>
      </c>
      <c r="G697" s="96" t="s">
        <v>19029</v>
      </c>
      <c r="H697" s="96" t="s">
        <v>19172</v>
      </c>
      <c r="I697" s="96" t="s">
        <v>19173</v>
      </c>
      <c r="J697" s="95" t="s">
        <v>19174</v>
      </c>
      <c r="K697" s="95" t="s">
        <v>19216</v>
      </c>
      <c r="L697" s="95" t="s">
        <v>19217</v>
      </c>
      <c r="M697" s="96" t="s">
        <v>19218</v>
      </c>
      <c r="N697" s="96" t="s">
        <v>453</v>
      </c>
      <c r="O697" s="97">
        <v>45613</v>
      </c>
      <c r="P697" s="97">
        <v>45613</v>
      </c>
      <c r="Q697" s="97">
        <v>45613</v>
      </c>
      <c r="R697" s="96">
        <v>316</v>
      </c>
      <c r="S697" s="96">
        <v>0</v>
      </c>
      <c r="T697" s="96" t="s">
        <v>19176</v>
      </c>
      <c r="U697" s="96" t="s">
        <v>22524</v>
      </c>
      <c r="V697" s="96"/>
      <c r="W697" s="96" t="s">
        <v>3171</v>
      </c>
      <c r="X697" s="96" t="s">
        <v>250</v>
      </c>
      <c r="Y697" s="95" t="s">
        <v>22525</v>
      </c>
    </row>
    <row r="698" spans="1:25" s="87" customFormat="1" x14ac:dyDescent="0.3">
      <c r="A698" s="94" t="str">
        <f t="shared" si="11"/>
        <v>dvolkin</v>
      </c>
      <c r="B698" s="95" t="s">
        <v>22526</v>
      </c>
      <c r="C698" s="96" t="s">
        <v>22527</v>
      </c>
      <c r="D698" s="96" t="s">
        <v>22528</v>
      </c>
      <c r="E698" s="96" t="s">
        <v>5630</v>
      </c>
      <c r="F698" s="95" t="s">
        <v>19171</v>
      </c>
      <c r="G698" s="96" t="s">
        <v>19029</v>
      </c>
      <c r="H698" s="96" t="s">
        <v>19172</v>
      </c>
      <c r="I698" s="96" t="s">
        <v>19173</v>
      </c>
      <c r="J698" s="95" t="s">
        <v>19174</v>
      </c>
      <c r="K698" s="95" t="s">
        <v>19258</v>
      </c>
      <c r="L698" s="95" t="s">
        <v>19259</v>
      </c>
      <c r="M698" s="96" t="s">
        <v>19260</v>
      </c>
      <c r="N698" s="96" t="s">
        <v>279</v>
      </c>
      <c r="O698" s="97">
        <v>42089</v>
      </c>
      <c r="P698" s="97">
        <v>42431</v>
      </c>
      <c r="Q698" s="97">
        <v>42089</v>
      </c>
      <c r="R698" s="96">
        <v>3840</v>
      </c>
      <c r="S698" s="96">
        <v>10</v>
      </c>
      <c r="T698" s="96" t="s">
        <v>19247</v>
      </c>
      <c r="U698" s="96" t="s">
        <v>22529</v>
      </c>
      <c r="V698" s="96"/>
      <c r="W698" s="96" t="s">
        <v>20453</v>
      </c>
      <c r="X698" s="96" t="s">
        <v>279</v>
      </c>
      <c r="Y698" s="95" t="s">
        <v>11776</v>
      </c>
    </row>
    <row r="699" spans="1:25" s="87" customFormat="1" x14ac:dyDescent="0.3">
      <c r="A699" s="94" t="str">
        <f t="shared" si="11"/>
        <v>dwade</v>
      </c>
      <c r="B699" s="95" t="s">
        <v>22530</v>
      </c>
      <c r="C699" s="96" t="s">
        <v>22531</v>
      </c>
      <c r="D699" s="95" t="s">
        <v>22532</v>
      </c>
      <c r="E699" s="96" t="s">
        <v>5630</v>
      </c>
      <c r="F699" s="96"/>
      <c r="G699" s="96"/>
      <c r="H699" s="96"/>
      <c r="I699" s="96"/>
      <c r="J699" s="96"/>
      <c r="K699" s="96"/>
      <c r="L699" s="96"/>
      <c r="M699" s="96"/>
      <c r="N699" s="96"/>
      <c r="O699" s="97">
        <v>45935</v>
      </c>
      <c r="P699" s="96"/>
      <c r="Q699" s="97">
        <v>45935</v>
      </c>
      <c r="R699" s="96"/>
      <c r="S699" s="96"/>
      <c r="T699" s="96"/>
      <c r="U699" s="95" t="s">
        <v>10471</v>
      </c>
      <c r="V699" s="96"/>
      <c r="W699" s="96" t="s">
        <v>444</v>
      </c>
      <c r="X699" s="96" t="s">
        <v>445</v>
      </c>
      <c r="Y699" s="95" t="s">
        <v>10472</v>
      </c>
    </row>
    <row r="700" spans="1:25" s="87" customFormat="1" x14ac:dyDescent="0.3">
      <c r="A700" s="94" t="str">
        <f t="shared" si="11"/>
        <v>dwatkin</v>
      </c>
      <c r="B700" s="95" t="s">
        <v>22533</v>
      </c>
      <c r="C700" s="96" t="s">
        <v>22534</v>
      </c>
      <c r="D700" s="96" t="s">
        <v>22535</v>
      </c>
      <c r="E700" s="96" t="s">
        <v>19170</v>
      </c>
      <c r="F700" s="95" t="s">
        <v>20370</v>
      </c>
      <c r="G700" s="96" t="s">
        <v>20371</v>
      </c>
      <c r="H700" s="96" t="s">
        <v>19172</v>
      </c>
      <c r="I700" s="96" t="s">
        <v>19173</v>
      </c>
      <c r="J700" s="95" t="s">
        <v>19189</v>
      </c>
      <c r="K700" s="95" t="s">
        <v>19374</v>
      </c>
      <c r="L700" s="95" t="s">
        <v>19492</v>
      </c>
      <c r="M700" s="96" t="s">
        <v>19493</v>
      </c>
      <c r="N700" s="96" t="s">
        <v>268</v>
      </c>
      <c r="O700" s="97">
        <v>44553</v>
      </c>
      <c r="P700" s="97">
        <v>44553</v>
      </c>
      <c r="Q700" s="97">
        <v>44553</v>
      </c>
      <c r="R700" s="96">
        <v>1376</v>
      </c>
      <c r="S700" s="96">
        <v>3</v>
      </c>
      <c r="T700" s="96" t="s">
        <v>19228</v>
      </c>
      <c r="U700" s="96" t="s">
        <v>22536</v>
      </c>
      <c r="V700" s="96"/>
      <c r="W700" s="96" t="s">
        <v>22537</v>
      </c>
      <c r="X700" s="96" t="s">
        <v>268</v>
      </c>
      <c r="Y700" s="95" t="s">
        <v>22538</v>
      </c>
    </row>
    <row r="701" spans="1:25" s="87" customFormat="1" x14ac:dyDescent="0.3">
      <c r="A701" s="94" t="str">
        <f t="shared" si="11"/>
        <v>dwhippl</v>
      </c>
      <c r="B701" s="95" t="s">
        <v>22539</v>
      </c>
      <c r="C701" s="96" t="s">
        <v>22540</v>
      </c>
      <c r="D701" s="96" t="s">
        <v>22541</v>
      </c>
      <c r="E701" s="96" t="s">
        <v>5630</v>
      </c>
      <c r="F701" s="95" t="s">
        <v>19215</v>
      </c>
      <c r="G701" s="96" t="s">
        <v>19033</v>
      </c>
      <c r="H701" s="96" t="s">
        <v>19172</v>
      </c>
      <c r="I701" s="96" t="s">
        <v>19173</v>
      </c>
      <c r="J701" s="95" t="s">
        <v>19174</v>
      </c>
      <c r="K701" s="95" t="s">
        <v>19301</v>
      </c>
      <c r="L701" s="95" t="s">
        <v>19302</v>
      </c>
      <c r="M701" s="96" t="s">
        <v>19303</v>
      </c>
      <c r="N701" s="96" t="s">
        <v>3134</v>
      </c>
      <c r="O701" s="97">
        <v>43355</v>
      </c>
      <c r="P701" s="97">
        <v>45690</v>
      </c>
      <c r="Q701" s="97">
        <v>45690</v>
      </c>
      <c r="R701" s="96">
        <v>239</v>
      </c>
      <c r="S701" s="96">
        <v>0</v>
      </c>
      <c r="T701" s="96" t="s">
        <v>19176</v>
      </c>
      <c r="U701" s="96" t="s">
        <v>22542</v>
      </c>
      <c r="V701" s="96" t="s">
        <v>22543</v>
      </c>
      <c r="W701" s="96" t="s">
        <v>22544</v>
      </c>
      <c r="X701" s="96" t="s">
        <v>3134</v>
      </c>
      <c r="Y701" s="95" t="s">
        <v>22545</v>
      </c>
    </row>
    <row r="702" spans="1:25" s="87" customFormat="1" x14ac:dyDescent="0.3">
      <c r="A702" s="94" t="str">
        <f t="shared" si="11"/>
        <v>DWHIT45</v>
      </c>
      <c r="B702" s="95" t="s">
        <v>22546</v>
      </c>
      <c r="C702" s="96" t="s">
        <v>22547</v>
      </c>
      <c r="D702" s="96" t="s">
        <v>22548</v>
      </c>
      <c r="E702" s="96" t="s">
        <v>19170</v>
      </c>
      <c r="F702" s="95" t="s">
        <v>19181</v>
      </c>
      <c r="G702" s="96" t="s">
        <v>19030</v>
      </c>
      <c r="H702" s="96" t="s">
        <v>19172</v>
      </c>
      <c r="I702" s="96" t="s">
        <v>19173</v>
      </c>
      <c r="J702" s="95" t="s">
        <v>19174</v>
      </c>
      <c r="K702" s="95" t="s">
        <v>19175</v>
      </c>
      <c r="L702" s="95" t="s">
        <v>20086</v>
      </c>
      <c r="M702" s="96" t="s">
        <v>6579</v>
      </c>
      <c r="N702" s="96" t="s">
        <v>4327</v>
      </c>
      <c r="O702" s="97">
        <v>32216</v>
      </c>
      <c r="P702" s="97">
        <v>32216</v>
      </c>
      <c r="Q702" s="97">
        <v>32216</v>
      </c>
      <c r="R702" s="96">
        <v>13713</v>
      </c>
      <c r="S702" s="96">
        <v>37</v>
      </c>
      <c r="T702" s="96" t="s">
        <v>19261</v>
      </c>
      <c r="U702" s="96" t="s">
        <v>22549</v>
      </c>
      <c r="V702" s="96"/>
      <c r="W702" s="96" t="s">
        <v>3818</v>
      </c>
      <c r="X702" s="96" t="s">
        <v>4327</v>
      </c>
      <c r="Y702" s="95" t="s">
        <v>22550</v>
      </c>
    </row>
    <row r="703" spans="1:25" s="87" customFormat="1" x14ac:dyDescent="0.3">
      <c r="A703" s="94" t="str">
        <f t="shared" si="11"/>
        <v>dwhite</v>
      </c>
      <c r="B703" s="95" t="s">
        <v>22551</v>
      </c>
      <c r="C703" s="96" t="s">
        <v>22552</v>
      </c>
      <c r="D703" s="96" t="s">
        <v>22553</v>
      </c>
      <c r="E703" s="96" t="s">
        <v>5630</v>
      </c>
      <c r="F703" s="95" t="s">
        <v>19171</v>
      </c>
      <c r="G703" s="96" t="s">
        <v>19029</v>
      </c>
      <c r="H703" s="96" t="s">
        <v>19172</v>
      </c>
      <c r="I703" s="96" t="s">
        <v>19173</v>
      </c>
      <c r="J703" s="95" t="s">
        <v>19189</v>
      </c>
      <c r="K703" s="95" t="s">
        <v>19190</v>
      </c>
      <c r="L703" s="95" t="s">
        <v>19252</v>
      </c>
      <c r="M703" s="96" t="s">
        <v>10322</v>
      </c>
      <c r="N703" s="96" t="s">
        <v>297</v>
      </c>
      <c r="O703" s="97">
        <v>45137</v>
      </c>
      <c r="P703" s="97">
        <v>45137</v>
      </c>
      <c r="Q703" s="97">
        <v>45137</v>
      </c>
      <c r="R703" s="96">
        <v>792</v>
      </c>
      <c r="S703" s="96">
        <v>2</v>
      </c>
      <c r="T703" s="96" t="s">
        <v>19209</v>
      </c>
      <c r="U703" s="96" t="s">
        <v>22554</v>
      </c>
      <c r="V703" s="96"/>
      <c r="W703" s="96" t="s">
        <v>4911</v>
      </c>
      <c r="X703" s="96" t="s">
        <v>297</v>
      </c>
      <c r="Y703" s="95" t="s">
        <v>6815</v>
      </c>
    </row>
    <row r="704" spans="1:25" s="87" customFormat="1" x14ac:dyDescent="0.3">
      <c r="A704" s="94" t="str">
        <f t="shared" si="11"/>
        <v>dwhite0</v>
      </c>
      <c r="B704" s="95" t="s">
        <v>22555</v>
      </c>
      <c r="C704" s="96" t="s">
        <v>22556</v>
      </c>
      <c r="D704" s="96" t="s">
        <v>22557</v>
      </c>
      <c r="E704" s="96" t="s">
        <v>5630</v>
      </c>
      <c r="F704" s="95" t="s">
        <v>19215</v>
      </c>
      <c r="G704" s="96" t="s">
        <v>19033</v>
      </c>
      <c r="H704" s="96" t="s">
        <v>19172</v>
      </c>
      <c r="I704" s="96" t="s">
        <v>19173</v>
      </c>
      <c r="J704" s="95" t="s">
        <v>19189</v>
      </c>
      <c r="K704" s="95" t="s">
        <v>19190</v>
      </c>
      <c r="L704" s="95" t="s">
        <v>19191</v>
      </c>
      <c r="M704" s="96" t="s">
        <v>19192</v>
      </c>
      <c r="N704" s="96" t="s">
        <v>297</v>
      </c>
      <c r="O704" s="97">
        <v>43600</v>
      </c>
      <c r="P704" s="97">
        <v>43600</v>
      </c>
      <c r="Q704" s="97">
        <v>43600</v>
      </c>
      <c r="R704" s="96">
        <v>2329</v>
      </c>
      <c r="S704" s="96">
        <v>6</v>
      </c>
      <c r="T704" s="96" t="s">
        <v>19247</v>
      </c>
      <c r="U704" s="96" t="s">
        <v>22558</v>
      </c>
      <c r="V704" s="96"/>
      <c r="W704" s="96" t="s">
        <v>1145</v>
      </c>
      <c r="X704" s="96" t="s">
        <v>297</v>
      </c>
      <c r="Y704" s="95" t="s">
        <v>7107</v>
      </c>
    </row>
    <row r="705" spans="1:25" s="87" customFormat="1" x14ac:dyDescent="0.3">
      <c r="A705" s="94" t="str">
        <f t="shared" si="11"/>
        <v>DWIGGI8</v>
      </c>
      <c r="B705" s="95" t="s">
        <v>22559</v>
      </c>
      <c r="C705" s="96" t="s">
        <v>22560</v>
      </c>
      <c r="D705" s="96" t="s">
        <v>5644</v>
      </c>
      <c r="E705" s="96" t="s">
        <v>5630</v>
      </c>
      <c r="F705" s="95" t="s">
        <v>19285</v>
      </c>
      <c r="G705" s="96" t="s">
        <v>19028</v>
      </c>
      <c r="H705" s="96" t="s">
        <v>19172</v>
      </c>
      <c r="I705" s="96" t="s">
        <v>19173</v>
      </c>
      <c r="J705" s="95" t="s">
        <v>19189</v>
      </c>
      <c r="K705" s="95" t="s">
        <v>19190</v>
      </c>
      <c r="L705" s="95" t="s">
        <v>19191</v>
      </c>
      <c r="M705" s="96" t="s">
        <v>19192</v>
      </c>
      <c r="N705" s="96" t="s">
        <v>297</v>
      </c>
      <c r="O705" s="97">
        <v>39216</v>
      </c>
      <c r="P705" s="97">
        <v>39216</v>
      </c>
      <c r="Q705" s="97">
        <v>39216</v>
      </c>
      <c r="R705" s="96">
        <v>6713</v>
      </c>
      <c r="S705" s="96">
        <v>18</v>
      </c>
      <c r="T705" s="96" t="s">
        <v>19261</v>
      </c>
      <c r="U705" s="96" t="s">
        <v>22561</v>
      </c>
      <c r="V705" s="96"/>
      <c r="W705" s="96" t="s">
        <v>2401</v>
      </c>
      <c r="X705" s="96" t="s">
        <v>297</v>
      </c>
      <c r="Y705" s="95" t="s">
        <v>16023</v>
      </c>
    </row>
    <row r="706" spans="1:25" s="87" customFormat="1" x14ac:dyDescent="0.3">
      <c r="A706" s="94" t="str">
        <f t="shared" si="11"/>
        <v>dwilli1</v>
      </c>
      <c r="B706" s="95" t="s">
        <v>22562</v>
      </c>
      <c r="C706" s="96" t="s">
        <v>22563</v>
      </c>
      <c r="D706" s="96" t="s">
        <v>22564</v>
      </c>
      <c r="E706" s="96" t="s">
        <v>5630</v>
      </c>
      <c r="F706" s="95" t="s">
        <v>19215</v>
      </c>
      <c r="G706" s="96" t="s">
        <v>19033</v>
      </c>
      <c r="H706" s="96" t="s">
        <v>19172</v>
      </c>
      <c r="I706" s="96" t="s">
        <v>19173</v>
      </c>
      <c r="J706" s="95" t="s">
        <v>19189</v>
      </c>
      <c r="K706" s="95" t="s">
        <v>19333</v>
      </c>
      <c r="L706" s="95" t="s">
        <v>19447</v>
      </c>
      <c r="M706" s="96" t="s">
        <v>9382</v>
      </c>
      <c r="N706" s="96" t="s">
        <v>366</v>
      </c>
      <c r="O706" s="97">
        <v>45627</v>
      </c>
      <c r="P706" s="97">
        <v>45627</v>
      </c>
      <c r="Q706" s="97">
        <v>45627</v>
      </c>
      <c r="R706" s="96">
        <v>302</v>
      </c>
      <c r="S706" s="96">
        <v>0</v>
      </c>
      <c r="T706" s="96" t="s">
        <v>19176</v>
      </c>
      <c r="U706" s="96" t="s">
        <v>22565</v>
      </c>
      <c r="V706" s="96"/>
      <c r="W706" s="96" t="s">
        <v>460</v>
      </c>
      <c r="X706" s="96" t="s">
        <v>366</v>
      </c>
      <c r="Y706" s="95" t="s">
        <v>11030</v>
      </c>
    </row>
    <row r="707" spans="1:25" s="87" customFormat="1" x14ac:dyDescent="0.3">
      <c r="A707" s="94" t="str">
        <f t="shared" ref="A707:A770" si="12">TRIM(D707)</f>
        <v>DWILS48</v>
      </c>
      <c r="B707" s="95" t="s">
        <v>22566</v>
      </c>
      <c r="C707" s="96" t="s">
        <v>22567</v>
      </c>
      <c r="D707" s="96" t="s">
        <v>2182</v>
      </c>
      <c r="E707" s="96" t="s">
        <v>5630</v>
      </c>
      <c r="F707" s="95" t="s">
        <v>19171</v>
      </c>
      <c r="G707" s="96" t="s">
        <v>19029</v>
      </c>
      <c r="H707" s="96" t="s">
        <v>19172</v>
      </c>
      <c r="I707" s="96" t="s">
        <v>19173</v>
      </c>
      <c r="J707" s="95" t="s">
        <v>19189</v>
      </c>
      <c r="K707" s="95" t="s">
        <v>19294</v>
      </c>
      <c r="L707" s="95" t="s">
        <v>19295</v>
      </c>
      <c r="M707" s="96" t="s">
        <v>19296</v>
      </c>
      <c r="N707" s="96" t="s">
        <v>541</v>
      </c>
      <c r="O707" s="97">
        <v>41134</v>
      </c>
      <c r="P707" s="97">
        <v>41134</v>
      </c>
      <c r="Q707" s="97">
        <v>41134</v>
      </c>
      <c r="R707" s="96">
        <v>4795</v>
      </c>
      <c r="S707" s="96">
        <v>13</v>
      </c>
      <c r="T707" s="96" t="s">
        <v>19247</v>
      </c>
      <c r="U707" s="96" t="s">
        <v>22568</v>
      </c>
      <c r="V707" s="96"/>
      <c r="W707" s="96" t="s">
        <v>2186</v>
      </c>
      <c r="X707" s="96" t="s">
        <v>541</v>
      </c>
      <c r="Y707" s="95" t="s">
        <v>22569</v>
      </c>
    </row>
    <row r="708" spans="1:25" s="87" customFormat="1" x14ac:dyDescent="0.3">
      <c r="A708" s="94" t="str">
        <f t="shared" si="12"/>
        <v>DWILSO1</v>
      </c>
      <c r="B708" s="95" t="s">
        <v>22570</v>
      </c>
      <c r="C708" s="96" t="s">
        <v>22571</v>
      </c>
      <c r="D708" s="96" t="s">
        <v>22572</v>
      </c>
      <c r="E708" s="96" t="s">
        <v>19715</v>
      </c>
      <c r="F708" s="95" t="s">
        <v>20261</v>
      </c>
      <c r="G708" s="96" t="s">
        <v>19039</v>
      </c>
      <c r="H708" s="96" t="s">
        <v>19172</v>
      </c>
      <c r="I708" s="96" t="s">
        <v>19173</v>
      </c>
      <c r="J708" s="95" t="s">
        <v>19189</v>
      </c>
      <c r="K708" s="95" t="s">
        <v>19200</v>
      </c>
      <c r="L708" s="95" t="s">
        <v>19200</v>
      </c>
      <c r="M708" s="96" t="s">
        <v>19396</v>
      </c>
      <c r="N708" s="96" t="s">
        <v>752</v>
      </c>
      <c r="O708" s="97">
        <v>37255</v>
      </c>
      <c r="P708" s="97">
        <v>37255</v>
      </c>
      <c r="Q708" s="97">
        <v>37255</v>
      </c>
      <c r="R708" s="96">
        <v>8674</v>
      </c>
      <c r="S708" s="96">
        <v>23</v>
      </c>
      <c r="T708" s="96" t="s">
        <v>19261</v>
      </c>
      <c r="U708" s="96" t="s">
        <v>22573</v>
      </c>
      <c r="V708" s="96"/>
      <c r="W708" s="96" t="s">
        <v>22574</v>
      </c>
      <c r="X708" s="96" t="s">
        <v>752</v>
      </c>
      <c r="Y708" s="95" t="s">
        <v>22575</v>
      </c>
    </row>
    <row r="709" spans="1:25" s="87" customFormat="1" x14ac:dyDescent="0.3">
      <c r="A709" s="94" t="str">
        <f t="shared" si="12"/>
        <v>DWILTSH</v>
      </c>
      <c r="B709" s="95" t="s">
        <v>22576</v>
      </c>
      <c r="C709" s="96" t="s">
        <v>22577</v>
      </c>
      <c r="D709" s="96" t="s">
        <v>11249</v>
      </c>
      <c r="E709" s="96" t="s">
        <v>5630</v>
      </c>
      <c r="F709" s="95" t="s">
        <v>20261</v>
      </c>
      <c r="G709" s="96" t="s">
        <v>19039</v>
      </c>
      <c r="H709" s="96" t="s">
        <v>19172</v>
      </c>
      <c r="I709" s="96" t="s">
        <v>19173</v>
      </c>
      <c r="J709" s="95" t="s">
        <v>19189</v>
      </c>
      <c r="K709" s="95" t="s">
        <v>20742</v>
      </c>
      <c r="L709" s="95" t="s">
        <v>20742</v>
      </c>
      <c r="M709" s="96" t="s">
        <v>21720</v>
      </c>
      <c r="N709" s="96" t="s">
        <v>435</v>
      </c>
      <c r="O709" s="97">
        <v>32216</v>
      </c>
      <c r="P709" s="97">
        <v>32216</v>
      </c>
      <c r="Q709" s="97">
        <v>32216</v>
      </c>
      <c r="R709" s="96">
        <v>13713</v>
      </c>
      <c r="S709" s="96">
        <v>37</v>
      </c>
      <c r="T709" s="96" t="s">
        <v>19261</v>
      </c>
      <c r="U709" s="96" t="s">
        <v>22578</v>
      </c>
      <c r="V709" s="96"/>
      <c r="W709" s="96" t="s">
        <v>22579</v>
      </c>
      <c r="X709" s="96" t="s">
        <v>435</v>
      </c>
      <c r="Y709" s="95" t="s">
        <v>11253</v>
      </c>
    </row>
    <row r="710" spans="1:25" s="87" customFormat="1" x14ac:dyDescent="0.3">
      <c r="A710" s="94" t="str">
        <f t="shared" si="12"/>
        <v>dwoods</v>
      </c>
      <c r="B710" s="95" t="s">
        <v>22580</v>
      </c>
      <c r="C710" s="96" t="s">
        <v>22581</v>
      </c>
      <c r="D710" s="96" t="s">
        <v>22582</v>
      </c>
      <c r="E710" s="96" t="s">
        <v>5630</v>
      </c>
      <c r="F710" s="95" t="s">
        <v>19171</v>
      </c>
      <c r="G710" s="96" t="s">
        <v>19029</v>
      </c>
      <c r="H710" s="96" t="s">
        <v>19172</v>
      </c>
      <c r="I710" s="96" t="s">
        <v>19173</v>
      </c>
      <c r="J710" s="95" t="s">
        <v>19174</v>
      </c>
      <c r="K710" s="95" t="s">
        <v>19522</v>
      </c>
      <c r="L710" s="95" t="s">
        <v>19523</v>
      </c>
      <c r="M710" s="96" t="s">
        <v>7156</v>
      </c>
      <c r="N710" s="96" t="s">
        <v>773</v>
      </c>
      <c r="O710" s="97">
        <v>42905</v>
      </c>
      <c r="P710" s="97">
        <v>42905</v>
      </c>
      <c r="Q710" s="97">
        <v>42905</v>
      </c>
      <c r="R710" s="96">
        <v>3024</v>
      </c>
      <c r="S710" s="96">
        <v>8</v>
      </c>
      <c r="T710" s="96" t="s">
        <v>19247</v>
      </c>
      <c r="U710" s="96" t="s">
        <v>22583</v>
      </c>
      <c r="V710" s="96"/>
      <c r="W710" s="96" t="s">
        <v>1509</v>
      </c>
      <c r="X710" s="96" t="s">
        <v>250</v>
      </c>
      <c r="Y710" s="95" t="s">
        <v>17815</v>
      </c>
    </row>
    <row r="711" spans="1:25" s="87" customFormat="1" x14ac:dyDescent="0.3">
      <c r="A711" s="94" t="str">
        <f t="shared" si="12"/>
        <v>dwoods0</v>
      </c>
      <c r="B711" s="95" t="s">
        <v>22584</v>
      </c>
      <c r="C711" s="96" t="s">
        <v>22585</v>
      </c>
      <c r="D711" s="96" t="s">
        <v>22586</v>
      </c>
      <c r="E711" s="96" t="s">
        <v>5630</v>
      </c>
      <c r="F711" s="95" t="s">
        <v>20370</v>
      </c>
      <c r="G711" s="96" t="s">
        <v>20371</v>
      </c>
      <c r="H711" s="96" t="s">
        <v>19172</v>
      </c>
      <c r="I711" s="96" t="s">
        <v>19173</v>
      </c>
      <c r="J711" s="95" t="s">
        <v>19189</v>
      </c>
      <c r="K711" s="95" t="s">
        <v>19374</v>
      </c>
      <c r="L711" s="95" t="s">
        <v>19375</v>
      </c>
      <c r="M711" s="96" t="s">
        <v>19376</v>
      </c>
      <c r="N711" s="96" t="s">
        <v>575</v>
      </c>
      <c r="O711" s="97">
        <v>45613</v>
      </c>
      <c r="P711" s="97">
        <v>45641</v>
      </c>
      <c r="Q711" s="97">
        <v>45613</v>
      </c>
      <c r="R711" s="96">
        <v>316</v>
      </c>
      <c r="S711" s="96">
        <v>0</v>
      </c>
      <c r="T711" s="96" t="s">
        <v>19176</v>
      </c>
      <c r="U711" s="96" t="s">
        <v>22587</v>
      </c>
      <c r="V711" s="96"/>
      <c r="W711" s="96" t="s">
        <v>20883</v>
      </c>
      <c r="X711" s="96" t="s">
        <v>575</v>
      </c>
      <c r="Y711" s="95" t="s">
        <v>22588</v>
      </c>
    </row>
    <row r="712" spans="1:25" s="87" customFormat="1" x14ac:dyDescent="0.3">
      <c r="A712" s="94" t="str">
        <f t="shared" si="12"/>
        <v>dyork</v>
      </c>
      <c r="B712" s="95" t="s">
        <v>22589</v>
      </c>
      <c r="C712" s="96" t="s">
        <v>22590</v>
      </c>
      <c r="D712" s="96" t="s">
        <v>22591</v>
      </c>
      <c r="E712" s="96" t="s">
        <v>5630</v>
      </c>
      <c r="F712" s="95" t="s">
        <v>19171</v>
      </c>
      <c r="G712" s="96" t="s">
        <v>19029</v>
      </c>
      <c r="H712" s="96" t="s">
        <v>19172</v>
      </c>
      <c r="I712" s="96" t="s">
        <v>19173</v>
      </c>
      <c r="J712" s="95" t="s">
        <v>19189</v>
      </c>
      <c r="K712" s="95" t="s">
        <v>19333</v>
      </c>
      <c r="L712" s="95" t="s">
        <v>19447</v>
      </c>
      <c r="M712" s="96" t="s">
        <v>9382</v>
      </c>
      <c r="N712" s="96" t="s">
        <v>366</v>
      </c>
      <c r="O712" s="97">
        <v>45865</v>
      </c>
      <c r="P712" s="97">
        <v>45865</v>
      </c>
      <c r="Q712" s="97">
        <v>45865</v>
      </c>
      <c r="R712" s="96">
        <v>64</v>
      </c>
      <c r="S712" s="96">
        <v>0</v>
      </c>
      <c r="T712" s="96" t="s">
        <v>19219</v>
      </c>
      <c r="U712" s="96" t="s">
        <v>15059</v>
      </c>
      <c r="V712" s="96"/>
      <c r="W712" s="96" t="s">
        <v>4359</v>
      </c>
      <c r="X712" s="96" t="s">
        <v>366</v>
      </c>
      <c r="Y712" s="95" t="s">
        <v>22592</v>
      </c>
    </row>
    <row r="713" spans="1:25" s="87" customFormat="1" x14ac:dyDescent="0.3">
      <c r="A713" s="94" t="str">
        <f t="shared" si="12"/>
        <v>dyoung</v>
      </c>
      <c r="B713" s="95" t="s">
        <v>22593</v>
      </c>
      <c r="C713" s="96" t="s">
        <v>22594</v>
      </c>
      <c r="D713" s="96" t="s">
        <v>22595</v>
      </c>
      <c r="E713" s="96" t="s">
        <v>5630</v>
      </c>
      <c r="F713" s="95" t="s">
        <v>19215</v>
      </c>
      <c r="G713" s="96" t="s">
        <v>19033</v>
      </c>
      <c r="H713" s="96" t="s">
        <v>19172</v>
      </c>
      <c r="I713" s="96" t="s">
        <v>19173</v>
      </c>
      <c r="J713" s="95" t="s">
        <v>19174</v>
      </c>
      <c r="K713" s="95" t="s">
        <v>19301</v>
      </c>
      <c r="L713" s="95" t="s">
        <v>19302</v>
      </c>
      <c r="M713" s="96" t="s">
        <v>19303</v>
      </c>
      <c r="N713" s="96" t="s">
        <v>3134</v>
      </c>
      <c r="O713" s="97">
        <v>45291</v>
      </c>
      <c r="P713" s="97">
        <v>45291</v>
      </c>
      <c r="Q713" s="97">
        <v>45291</v>
      </c>
      <c r="R713" s="96">
        <v>638</v>
      </c>
      <c r="S713" s="96">
        <v>1</v>
      </c>
      <c r="T713" s="96" t="s">
        <v>19209</v>
      </c>
      <c r="U713" s="96" t="s">
        <v>22596</v>
      </c>
      <c r="V713" s="96"/>
      <c r="W713" s="96" t="s">
        <v>685</v>
      </c>
      <c r="X713" s="96" t="s">
        <v>3134</v>
      </c>
      <c r="Y713" s="95" t="s">
        <v>22597</v>
      </c>
    </row>
    <row r="714" spans="1:25" s="87" customFormat="1" x14ac:dyDescent="0.3">
      <c r="A714" s="94" t="str">
        <f t="shared" si="12"/>
        <v>dzbacni</v>
      </c>
      <c r="B714" s="95" t="s">
        <v>22598</v>
      </c>
      <c r="C714" s="96" t="s">
        <v>22599</v>
      </c>
      <c r="D714" s="95" t="s">
        <v>22600</v>
      </c>
      <c r="E714" s="96" t="s">
        <v>5630</v>
      </c>
      <c r="F714" s="96"/>
      <c r="G714" s="96"/>
      <c r="H714" s="96"/>
      <c r="I714" s="96"/>
      <c r="J714" s="96"/>
      <c r="K714" s="96"/>
      <c r="L714" s="96"/>
      <c r="M714" s="96"/>
      <c r="N714" s="96"/>
      <c r="O714" s="97">
        <v>45935</v>
      </c>
      <c r="P714" s="96"/>
      <c r="Q714" s="97">
        <v>45935</v>
      </c>
      <c r="R714" s="96"/>
      <c r="S714" s="96"/>
      <c r="T714" s="96"/>
      <c r="U714" s="95" t="s">
        <v>22601</v>
      </c>
      <c r="V714" s="96"/>
      <c r="W714" s="96" t="s">
        <v>16886</v>
      </c>
      <c r="X714" s="96" t="s">
        <v>955</v>
      </c>
      <c r="Y714" s="95" t="s">
        <v>22602</v>
      </c>
    </row>
    <row r="715" spans="1:25" s="87" customFormat="1" x14ac:dyDescent="0.3">
      <c r="A715" s="94" t="str">
        <f t="shared" si="12"/>
        <v>eabdulk</v>
      </c>
      <c r="B715" s="95" t="s">
        <v>22603</v>
      </c>
      <c r="C715" s="96" t="s">
        <v>22604</v>
      </c>
      <c r="D715" s="96" t="s">
        <v>22605</v>
      </c>
      <c r="E715" s="96" t="s">
        <v>19170</v>
      </c>
      <c r="F715" s="95" t="s">
        <v>19171</v>
      </c>
      <c r="G715" s="96" t="s">
        <v>19029</v>
      </c>
      <c r="H715" s="96" t="s">
        <v>19172</v>
      </c>
      <c r="I715" s="96" t="s">
        <v>19173</v>
      </c>
      <c r="J715" s="95" t="s">
        <v>19174</v>
      </c>
      <c r="K715" s="95" t="s">
        <v>19716</v>
      </c>
      <c r="L715" s="95" t="s">
        <v>19717</v>
      </c>
      <c r="M715" s="96" t="s">
        <v>5847</v>
      </c>
      <c r="N715" s="96" t="s">
        <v>279</v>
      </c>
      <c r="O715" s="97">
        <v>45557</v>
      </c>
      <c r="P715" s="97">
        <v>45557</v>
      </c>
      <c r="Q715" s="97">
        <v>45557</v>
      </c>
      <c r="R715" s="96">
        <v>372</v>
      </c>
      <c r="S715" s="96">
        <v>1</v>
      </c>
      <c r="T715" s="96" t="s">
        <v>19209</v>
      </c>
      <c r="U715" s="96" t="s">
        <v>22606</v>
      </c>
      <c r="V715" s="96"/>
      <c r="W715" s="96" t="s">
        <v>1032</v>
      </c>
      <c r="X715" s="96" t="s">
        <v>279</v>
      </c>
      <c r="Y715" s="95" t="s">
        <v>22607</v>
      </c>
    </row>
    <row r="716" spans="1:25" s="87" customFormat="1" x14ac:dyDescent="0.3">
      <c r="A716" s="94" t="str">
        <f t="shared" si="12"/>
        <v>ealva</v>
      </c>
      <c r="B716" s="95" t="s">
        <v>22608</v>
      </c>
      <c r="C716" s="96" t="s">
        <v>22609</v>
      </c>
      <c r="D716" s="96" t="s">
        <v>22610</v>
      </c>
      <c r="E716" s="96" t="s">
        <v>5630</v>
      </c>
      <c r="F716" s="95" t="s">
        <v>19181</v>
      </c>
      <c r="G716" s="96" t="s">
        <v>19030</v>
      </c>
      <c r="H716" s="96" t="s">
        <v>19172</v>
      </c>
      <c r="I716" s="96" t="s">
        <v>19173</v>
      </c>
      <c r="J716" s="95" t="s">
        <v>19174</v>
      </c>
      <c r="K716" s="95" t="s">
        <v>19207</v>
      </c>
      <c r="L716" s="95" t="s">
        <v>19208</v>
      </c>
      <c r="M716" s="96" t="s">
        <v>10249</v>
      </c>
      <c r="N716" s="96" t="s">
        <v>219</v>
      </c>
      <c r="O716" s="97">
        <v>43621</v>
      </c>
      <c r="P716" s="97">
        <v>45228</v>
      </c>
      <c r="Q716" s="97">
        <v>45228</v>
      </c>
      <c r="R716" s="96">
        <v>701</v>
      </c>
      <c r="S716" s="96">
        <v>1</v>
      </c>
      <c r="T716" s="96" t="s">
        <v>19209</v>
      </c>
      <c r="U716" s="96" t="s">
        <v>22611</v>
      </c>
      <c r="V716" s="96"/>
      <c r="W716" s="96" t="s">
        <v>8459</v>
      </c>
      <c r="X716" s="96" t="s">
        <v>219</v>
      </c>
      <c r="Y716" s="95" t="s">
        <v>22612</v>
      </c>
    </row>
    <row r="717" spans="1:25" s="87" customFormat="1" x14ac:dyDescent="0.3">
      <c r="A717" s="94" t="str">
        <f t="shared" si="12"/>
        <v>ealva0</v>
      </c>
      <c r="B717" s="95" t="s">
        <v>22613</v>
      </c>
      <c r="C717" s="96" t="s">
        <v>22614</v>
      </c>
      <c r="D717" s="96" t="s">
        <v>22615</v>
      </c>
      <c r="E717" s="96" t="s">
        <v>19170</v>
      </c>
      <c r="F717" s="95" t="s">
        <v>19181</v>
      </c>
      <c r="G717" s="96" t="s">
        <v>19030</v>
      </c>
      <c r="H717" s="96" t="s">
        <v>19172</v>
      </c>
      <c r="I717" s="96" t="s">
        <v>19173</v>
      </c>
      <c r="J717" s="95" t="s">
        <v>19174</v>
      </c>
      <c r="K717" s="95" t="s">
        <v>19716</v>
      </c>
      <c r="L717" s="95" t="s">
        <v>19717</v>
      </c>
      <c r="M717" s="96" t="s">
        <v>5847</v>
      </c>
      <c r="N717" s="96" t="s">
        <v>279</v>
      </c>
      <c r="O717" s="97">
        <v>43755</v>
      </c>
      <c r="P717" s="97">
        <v>43755</v>
      </c>
      <c r="Q717" s="97">
        <v>43755</v>
      </c>
      <c r="R717" s="96">
        <v>2174</v>
      </c>
      <c r="S717" s="96">
        <v>5</v>
      </c>
      <c r="T717" s="96" t="s">
        <v>19228</v>
      </c>
      <c r="U717" s="96" t="s">
        <v>22616</v>
      </c>
      <c r="V717" s="96"/>
      <c r="W717" s="96" t="s">
        <v>3841</v>
      </c>
      <c r="X717" s="96" t="s">
        <v>279</v>
      </c>
      <c r="Y717" s="95" t="s">
        <v>19719</v>
      </c>
    </row>
    <row r="718" spans="1:25" s="87" customFormat="1" x14ac:dyDescent="0.3">
      <c r="A718" s="94" t="str">
        <f t="shared" si="12"/>
        <v>eares</v>
      </c>
      <c r="B718" s="95" t="s">
        <v>22617</v>
      </c>
      <c r="C718" s="96" t="s">
        <v>22618</v>
      </c>
      <c r="D718" s="96" t="s">
        <v>22619</v>
      </c>
      <c r="E718" s="96" t="s">
        <v>5630</v>
      </c>
      <c r="F718" s="95" t="s">
        <v>19171</v>
      </c>
      <c r="G718" s="96" t="s">
        <v>19029</v>
      </c>
      <c r="H718" s="96" t="s">
        <v>19172</v>
      </c>
      <c r="I718" s="96" t="s">
        <v>19173</v>
      </c>
      <c r="J718" s="95" t="s">
        <v>19174</v>
      </c>
      <c r="K718" s="95" t="s">
        <v>19401</v>
      </c>
      <c r="L718" s="95" t="s">
        <v>19764</v>
      </c>
      <c r="M718" s="96" t="s">
        <v>8645</v>
      </c>
      <c r="N718" s="96" t="s">
        <v>407</v>
      </c>
      <c r="O718" s="97">
        <v>45921</v>
      </c>
      <c r="P718" s="97">
        <v>45921</v>
      </c>
      <c r="Q718" s="97">
        <v>45921</v>
      </c>
      <c r="R718" s="96">
        <v>8</v>
      </c>
      <c r="S718" s="96">
        <v>0</v>
      </c>
      <c r="T718" s="96" t="s">
        <v>19183</v>
      </c>
      <c r="U718" s="96" t="s">
        <v>22620</v>
      </c>
      <c r="V718" s="96"/>
      <c r="W718" s="96" t="s">
        <v>3107</v>
      </c>
      <c r="X718" s="96" t="s">
        <v>477</v>
      </c>
      <c r="Y718" s="95" t="s">
        <v>7276</v>
      </c>
    </row>
    <row r="719" spans="1:25" s="87" customFormat="1" x14ac:dyDescent="0.3">
      <c r="A719" s="94" t="str">
        <f t="shared" si="12"/>
        <v>EAROCHO</v>
      </c>
      <c r="B719" s="95" t="s">
        <v>22621</v>
      </c>
      <c r="C719" s="96" t="s">
        <v>22622</v>
      </c>
      <c r="D719" s="96" t="s">
        <v>17629</v>
      </c>
      <c r="E719" s="96" t="s">
        <v>5630</v>
      </c>
      <c r="F719" s="95" t="s">
        <v>19171</v>
      </c>
      <c r="G719" s="96" t="s">
        <v>19029</v>
      </c>
      <c r="H719" s="96" t="s">
        <v>19172</v>
      </c>
      <c r="I719" s="96" t="s">
        <v>19419</v>
      </c>
      <c r="J719" s="95" t="s">
        <v>19189</v>
      </c>
      <c r="K719" s="95" t="s">
        <v>19420</v>
      </c>
      <c r="L719" s="95" t="s">
        <v>19420</v>
      </c>
      <c r="M719" s="96" t="s">
        <v>19421</v>
      </c>
      <c r="N719" s="96" t="s">
        <v>5965</v>
      </c>
      <c r="O719" s="97">
        <v>31120</v>
      </c>
      <c r="P719" s="97">
        <v>31120</v>
      </c>
      <c r="Q719" s="97">
        <v>31120</v>
      </c>
      <c r="R719" s="96">
        <v>14809</v>
      </c>
      <c r="S719" s="96">
        <v>40</v>
      </c>
      <c r="T719" s="96" t="s">
        <v>19261</v>
      </c>
      <c r="U719" s="96" t="s">
        <v>22623</v>
      </c>
      <c r="V719" s="96" t="s">
        <v>22624</v>
      </c>
      <c r="W719" s="96" t="s">
        <v>14140</v>
      </c>
      <c r="X719" s="96" t="s">
        <v>5965</v>
      </c>
      <c r="Y719" s="95" t="s">
        <v>8790</v>
      </c>
    </row>
    <row r="720" spans="1:25" s="87" customFormat="1" x14ac:dyDescent="0.3">
      <c r="A720" s="94" t="str">
        <f t="shared" si="12"/>
        <v>ebanuel</v>
      </c>
      <c r="B720" s="95" t="s">
        <v>22625</v>
      </c>
      <c r="C720" s="96" t="s">
        <v>22626</v>
      </c>
      <c r="D720" s="96" t="s">
        <v>22627</v>
      </c>
      <c r="E720" s="96" t="s">
        <v>5630</v>
      </c>
      <c r="F720" s="95" t="s">
        <v>19236</v>
      </c>
      <c r="G720" s="96" t="s">
        <v>19032</v>
      </c>
      <c r="H720" s="96" t="s">
        <v>19227</v>
      </c>
      <c r="I720" s="96" t="s">
        <v>19173</v>
      </c>
      <c r="J720" s="95" t="s">
        <v>19174</v>
      </c>
      <c r="K720" s="95" t="s">
        <v>19309</v>
      </c>
      <c r="L720" s="95" t="s">
        <v>19513</v>
      </c>
      <c r="M720" s="96" t="s">
        <v>6528</v>
      </c>
      <c r="N720" s="96" t="s">
        <v>219</v>
      </c>
      <c r="O720" s="97">
        <v>45529</v>
      </c>
      <c r="P720" s="97">
        <v>45529</v>
      </c>
      <c r="Q720" s="97">
        <v>45529</v>
      </c>
      <c r="R720" s="96">
        <v>400</v>
      </c>
      <c r="S720" s="96">
        <v>1</v>
      </c>
      <c r="T720" s="96" t="s">
        <v>19209</v>
      </c>
      <c r="U720" s="96" t="s">
        <v>22628</v>
      </c>
      <c r="V720" s="96"/>
      <c r="W720" s="96" t="s">
        <v>3841</v>
      </c>
      <c r="X720" s="96" t="s">
        <v>219</v>
      </c>
      <c r="Y720" s="95" t="s">
        <v>6792</v>
      </c>
    </row>
    <row r="721" spans="1:25" s="87" customFormat="1" x14ac:dyDescent="0.3">
      <c r="A721" s="94" t="str">
        <f t="shared" si="12"/>
        <v>ebaraja</v>
      </c>
      <c r="B721" s="95" t="s">
        <v>22629</v>
      </c>
      <c r="C721" s="96" t="s">
        <v>22630</v>
      </c>
      <c r="D721" s="96" t="s">
        <v>22631</v>
      </c>
      <c r="E721" s="96" t="s">
        <v>5630</v>
      </c>
      <c r="F721" s="95" t="s">
        <v>19181</v>
      </c>
      <c r="G721" s="96" t="s">
        <v>19030</v>
      </c>
      <c r="H721" s="96" t="s">
        <v>19172</v>
      </c>
      <c r="I721" s="96" t="s">
        <v>19173</v>
      </c>
      <c r="J721" s="95" t="s">
        <v>19174</v>
      </c>
      <c r="K721" s="95" t="s">
        <v>19207</v>
      </c>
      <c r="L721" s="95" t="s">
        <v>19208</v>
      </c>
      <c r="M721" s="96" t="s">
        <v>10249</v>
      </c>
      <c r="N721" s="96" t="s">
        <v>219</v>
      </c>
      <c r="O721" s="97">
        <v>43740</v>
      </c>
      <c r="P721" s="97">
        <v>43740</v>
      </c>
      <c r="Q721" s="97">
        <v>43740</v>
      </c>
      <c r="R721" s="96">
        <v>2189</v>
      </c>
      <c r="S721" s="96">
        <v>5</v>
      </c>
      <c r="T721" s="96" t="s">
        <v>19228</v>
      </c>
      <c r="U721" s="96" t="s">
        <v>22632</v>
      </c>
      <c r="V721" s="96"/>
      <c r="W721" s="96" t="s">
        <v>22633</v>
      </c>
      <c r="X721" s="96" t="s">
        <v>219</v>
      </c>
      <c r="Y721" s="95" t="s">
        <v>10202</v>
      </c>
    </row>
    <row r="722" spans="1:25" s="87" customFormat="1" x14ac:dyDescent="0.3">
      <c r="A722" s="94" t="str">
        <f t="shared" si="12"/>
        <v>ebarret</v>
      </c>
      <c r="B722" s="95" t="s">
        <v>22634</v>
      </c>
      <c r="C722" s="96" t="s">
        <v>22635</v>
      </c>
      <c r="D722" s="96" t="s">
        <v>22636</v>
      </c>
      <c r="E722" s="96" t="s">
        <v>19170</v>
      </c>
      <c r="F722" s="95" t="s">
        <v>19171</v>
      </c>
      <c r="G722" s="96" t="s">
        <v>19029</v>
      </c>
      <c r="H722" s="96" t="s">
        <v>19172</v>
      </c>
      <c r="I722" s="96" t="s">
        <v>19173</v>
      </c>
      <c r="J722" s="95" t="s">
        <v>19189</v>
      </c>
      <c r="K722" s="95" t="s">
        <v>19345</v>
      </c>
      <c r="L722" s="95" t="s">
        <v>19551</v>
      </c>
      <c r="M722" s="96" t="s">
        <v>19552</v>
      </c>
      <c r="N722" s="96" t="s">
        <v>318</v>
      </c>
      <c r="O722" s="97">
        <v>40001</v>
      </c>
      <c r="P722" s="97">
        <v>45809</v>
      </c>
      <c r="Q722" s="97">
        <v>45809</v>
      </c>
      <c r="R722" s="96">
        <v>120</v>
      </c>
      <c r="S722" s="96">
        <v>0</v>
      </c>
      <c r="T722" s="96" t="s">
        <v>19193</v>
      </c>
      <c r="U722" s="96" t="s">
        <v>22637</v>
      </c>
      <c r="V722" s="96"/>
      <c r="W722" s="96" t="s">
        <v>5001</v>
      </c>
      <c r="X722" s="96" t="s">
        <v>318</v>
      </c>
      <c r="Y722" s="95" t="s">
        <v>22638</v>
      </c>
    </row>
    <row r="723" spans="1:25" s="87" customFormat="1" x14ac:dyDescent="0.3">
      <c r="A723" s="94" t="str">
        <f t="shared" si="12"/>
        <v>ebrown</v>
      </c>
      <c r="B723" s="95" t="s">
        <v>22639</v>
      </c>
      <c r="C723" s="96" t="s">
        <v>22640</v>
      </c>
      <c r="D723" s="96" t="s">
        <v>22641</v>
      </c>
      <c r="E723" s="96" t="s">
        <v>5630</v>
      </c>
      <c r="F723" s="95" t="s">
        <v>19171</v>
      </c>
      <c r="G723" s="96" t="s">
        <v>19029</v>
      </c>
      <c r="H723" s="96" t="s">
        <v>19172</v>
      </c>
      <c r="I723" s="96" t="s">
        <v>19173</v>
      </c>
      <c r="J723" s="95" t="s">
        <v>19189</v>
      </c>
      <c r="K723" s="95" t="s">
        <v>19333</v>
      </c>
      <c r="L723" s="95" t="s">
        <v>19467</v>
      </c>
      <c r="M723" s="96" t="s">
        <v>9084</v>
      </c>
      <c r="N723" s="96" t="s">
        <v>260</v>
      </c>
      <c r="O723" s="97">
        <v>45361</v>
      </c>
      <c r="P723" s="97">
        <v>45361</v>
      </c>
      <c r="Q723" s="97">
        <v>45361</v>
      </c>
      <c r="R723" s="96">
        <v>568</v>
      </c>
      <c r="S723" s="96">
        <v>1</v>
      </c>
      <c r="T723" s="96" t="s">
        <v>19209</v>
      </c>
      <c r="U723" s="96" t="s">
        <v>22642</v>
      </c>
      <c r="V723" s="96"/>
      <c r="W723" s="96" t="s">
        <v>22643</v>
      </c>
      <c r="X723" s="96" t="s">
        <v>260</v>
      </c>
      <c r="Y723" s="95" t="s">
        <v>22644</v>
      </c>
    </row>
    <row r="724" spans="1:25" s="87" customFormat="1" x14ac:dyDescent="0.3">
      <c r="A724" s="94" t="str">
        <f t="shared" si="12"/>
        <v>EBRYA10</v>
      </c>
      <c r="B724" s="95" t="s">
        <v>22645</v>
      </c>
      <c r="C724" s="96" t="s">
        <v>22646</v>
      </c>
      <c r="D724" s="96" t="s">
        <v>11869</v>
      </c>
      <c r="E724" s="96" t="s">
        <v>5630</v>
      </c>
      <c r="F724" s="95" t="s">
        <v>19181</v>
      </c>
      <c r="G724" s="96" t="s">
        <v>19030</v>
      </c>
      <c r="H724" s="96" t="s">
        <v>19172</v>
      </c>
      <c r="I724" s="96" t="s">
        <v>19173</v>
      </c>
      <c r="J724" s="95" t="s">
        <v>19174</v>
      </c>
      <c r="K724" s="95" t="s">
        <v>19245</v>
      </c>
      <c r="L724" s="95" t="s">
        <v>19246</v>
      </c>
      <c r="M724" s="96" t="s">
        <v>14665</v>
      </c>
      <c r="N724" s="96" t="s">
        <v>219</v>
      </c>
      <c r="O724" s="97">
        <v>38881</v>
      </c>
      <c r="P724" s="97">
        <v>38881</v>
      </c>
      <c r="Q724" s="97">
        <v>38881</v>
      </c>
      <c r="R724" s="96">
        <v>7048</v>
      </c>
      <c r="S724" s="96">
        <v>19</v>
      </c>
      <c r="T724" s="96" t="s">
        <v>19261</v>
      </c>
      <c r="U724" s="96" t="s">
        <v>22647</v>
      </c>
      <c r="V724" s="96">
        <v>99</v>
      </c>
      <c r="W724" s="96" t="s">
        <v>11873</v>
      </c>
      <c r="X724" s="96" t="s">
        <v>219</v>
      </c>
      <c r="Y724" s="95" t="s">
        <v>11874</v>
      </c>
    </row>
    <row r="725" spans="1:25" s="87" customFormat="1" x14ac:dyDescent="0.3">
      <c r="A725" s="94" t="str">
        <f t="shared" si="12"/>
        <v>ecain</v>
      </c>
      <c r="B725" s="95" t="s">
        <v>22648</v>
      </c>
      <c r="C725" s="96" t="s">
        <v>22649</v>
      </c>
      <c r="D725" s="96" t="s">
        <v>22650</v>
      </c>
      <c r="E725" s="96" t="s">
        <v>19036</v>
      </c>
      <c r="F725" s="95" t="s">
        <v>19181</v>
      </c>
      <c r="G725" s="96" t="s">
        <v>19030</v>
      </c>
      <c r="H725" s="96" t="s">
        <v>19172</v>
      </c>
      <c r="I725" s="96" t="s">
        <v>19173</v>
      </c>
      <c r="J725" s="95" t="s">
        <v>19189</v>
      </c>
      <c r="K725" s="95" t="s">
        <v>19345</v>
      </c>
      <c r="L725" s="95" t="s">
        <v>20162</v>
      </c>
      <c r="M725" s="96" t="s">
        <v>20163</v>
      </c>
      <c r="N725" s="96" t="s">
        <v>655</v>
      </c>
      <c r="O725" s="97">
        <v>44756</v>
      </c>
      <c r="P725" s="97">
        <v>44756</v>
      </c>
      <c r="Q725" s="97">
        <v>44756</v>
      </c>
      <c r="R725" s="96">
        <v>1173</v>
      </c>
      <c r="S725" s="96">
        <v>3</v>
      </c>
      <c r="T725" s="96" t="s">
        <v>19228</v>
      </c>
      <c r="U725" s="96" t="s">
        <v>22651</v>
      </c>
      <c r="V725" s="96"/>
      <c r="W725" s="96" t="s">
        <v>1422</v>
      </c>
      <c r="X725" s="96" t="s">
        <v>655</v>
      </c>
      <c r="Y725" s="95" t="s">
        <v>22652</v>
      </c>
    </row>
    <row r="726" spans="1:25" s="87" customFormat="1" x14ac:dyDescent="0.3">
      <c r="A726" s="94" t="str">
        <f t="shared" si="12"/>
        <v>ECASTR3</v>
      </c>
      <c r="B726" s="95" t="s">
        <v>22653</v>
      </c>
      <c r="C726" s="96" t="s">
        <v>22654</v>
      </c>
      <c r="D726" s="96" t="s">
        <v>22655</v>
      </c>
      <c r="E726" s="96" t="s">
        <v>19170</v>
      </c>
      <c r="F726" s="95" t="s">
        <v>19382</v>
      </c>
      <c r="G726" s="96" t="s">
        <v>19045</v>
      </c>
      <c r="H726" s="96" t="s">
        <v>19172</v>
      </c>
      <c r="I726" s="96" t="s">
        <v>19419</v>
      </c>
      <c r="J726" s="95" t="s">
        <v>19189</v>
      </c>
      <c r="K726" s="95" t="s">
        <v>19420</v>
      </c>
      <c r="L726" s="95" t="s">
        <v>19420</v>
      </c>
      <c r="M726" s="96" t="s">
        <v>19421</v>
      </c>
      <c r="N726" s="96" t="s">
        <v>5965</v>
      </c>
      <c r="O726" s="97">
        <v>35231</v>
      </c>
      <c r="P726" s="97">
        <v>35231</v>
      </c>
      <c r="Q726" s="97">
        <v>35231</v>
      </c>
      <c r="R726" s="96">
        <v>10698</v>
      </c>
      <c r="S726" s="96">
        <v>29</v>
      </c>
      <c r="T726" s="96" t="s">
        <v>19261</v>
      </c>
      <c r="U726" s="96" t="s">
        <v>22656</v>
      </c>
      <c r="V726" s="96" t="s">
        <v>22657</v>
      </c>
      <c r="W726" s="96" t="s">
        <v>14140</v>
      </c>
      <c r="X726" s="96" t="s">
        <v>5965</v>
      </c>
      <c r="Y726" s="95" t="s">
        <v>22658</v>
      </c>
    </row>
    <row r="727" spans="1:25" s="87" customFormat="1" x14ac:dyDescent="0.3">
      <c r="A727" s="94" t="str">
        <f t="shared" si="12"/>
        <v>ecenter</v>
      </c>
      <c r="B727" s="95" t="s">
        <v>22659</v>
      </c>
      <c r="C727" s="96" t="s">
        <v>22660</v>
      </c>
      <c r="D727" s="96" t="s">
        <v>22661</v>
      </c>
      <c r="E727" s="96" t="s">
        <v>19170</v>
      </c>
      <c r="F727" s="95" t="s">
        <v>19215</v>
      </c>
      <c r="G727" s="96" t="s">
        <v>19033</v>
      </c>
      <c r="H727" s="96" t="s">
        <v>19172</v>
      </c>
      <c r="I727" s="96" t="s">
        <v>19173</v>
      </c>
      <c r="J727" s="95" t="s">
        <v>19189</v>
      </c>
      <c r="K727" s="95" t="s">
        <v>19333</v>
      </c>
      <c r="L727" s="95" t="s">
        <v>19447</v>
      </c>
      <c r="M727" s="96" t="s">
        <v>9382</v>
      </c>
      <c r="N727" s="96" t="s">
        <v>366</v>
      </c>
      <c r="O727" s="97">
        <v>43045</v>
      </c>
      <c r="P727" s="97">
        <v>45739</v>
      </c>
      <c r="Q727" s="97">
        <v>45739</v>
      </c>
      <c r="R727" s="96">
        <v>190</v>
      </c>
      <c r="S727" s="96">
        <v>0</v>
      </c>
      <c r="T727" s="96" t="s">
        <v>19176</v>
      </c>
      <c r="U727" s="96" t="s">
        <v>22662</v>
      </c>
      <c r="V727" s="96"/>
      <c r="W727" s="96" t="s">
        <v>22663</v>
      </c>
      <c r="X727" s="96" t="s">
        <v>366</v>
      </c>
      <c r="Y727" s="95" t="s">
        <v>22664</v>
      </c>
    </row>
    <row r="728" spans="1:25" s="87" customFormat="1" x14ac:dyDescent="0.3">
      <c r="A728" s="94" t="str">
        <f t="shared" si="12"/>
        <v>ECHAVI0</v>
      </c>
      <c r="B728" s="95" t="s">
        <v>22665</v>
      </c>
      <c r="C728" s="96" t="s">
        <v>22666</v>
      </c>
      <c r="D728" s="96" t="s">
        <v>6204</v>
      </c>
      <c r="E728" s="96" t="s">
        <v>5630</v>
      </c>
      <c r="F728" s="95" t="s">
        <v>19285</v>
      </c>
      <c r="G728" s="96" t="s">
        <v>19028</v>
      </c>
      <c r="H728" s="96" t="s">
        <v>19172</v>
      </c>
      <c r="I728" s="96" t="s">
        <v>19173</v>
      </c>
      <c r="J728" s="95" t="s">
        <v>19174</v>
      </c>
      <c r="K728" s="95" t="s">
        <v>19431</v>
      </c>
      <c r="L728" s="95" t="s">
        <v>19432</v>
      </c>
      <c r="M728" s="96" t="s">
        <v>6264</v>
      </c>
      <c r="N728" s="96" t="s">
        <v>279</v>
      </c>
      <c r="O728" s="97">
        <v>41204</v>
      </c>
      <c r="P728" s="97">
        <v>41204</v>
      </c>
      <c r="Q728" s="97">
        <v>41204</v>
      </c>
      <c r="R728" s="96">
        <v>4725</v>
      </c>
      <c r="S728" s="96">
        <v>12</v>
      </c>
      <c r="T728" s="96" t="s">
        <v>19247</v>
      </c>
      <c r="U728" s="96" t="s">
        <v>22667</v>
      </c>
      <c r="V728" s="96"/>
      <c r="W728" s="96" t="s">
        <v>22668</v>
      </c>
      <c r="X728" s="96" t="s">
        <v>279</v>
      </c>
      <c r="Y728" s="95" t="s">
        <v>14739</v>
      </c>
    </row>
    <row r="729" spans="1:25" s="87" customFormat="1" x14ac:dyDescent="0.3">
      <c r="A729" s="94" t="str">
        <f t="shared" si="12"/>
        <v>ECLAUDI</v>
      </c>
      <c r="B729" s="95" t="s">
        <v>22669</v>
      </c>
      <c r="C729" s="96" t="s">
        <v>22670</v>
      </c>
      <c r="D729" s="96" t="s">
        <v>18213</v>
      </c>
      <c r="E729" s="96" t="s">
        <v>5630</v>
      </c>
      <c r="F729" s="95" t="s">
        <v>19215</v>
      </c>
      <c r="G729" s="96" t="s">
        <v>19033</v>
      </c>
      <c r="H729" s="96" t="s">
        <v>19172</v>
      </c>
      <c r="I729" s="96" t="s">
        <v>19419</v>
      </c>
      <c r="J729" s="95" t="s">
        <v>19189</v>
      </c>
      <c r="K729" s="95" t="s">
        <v>19420</v>
      </c>
      <c r="L729" s="95" t="s">
        <v>19420</v>
      </c>
      <c r="M729" s="96" t="s">
        <v>19421</v>
      </c>
      <c r="N729" s="96" t="s">
        <v>5965</v>
      </c>
      <c r="O729" s="97">
        <v>37816</v>
      </c>
      <c r="P729" s="97">
        <v>37816</v>
      </c>
      <c r="Q729" s="97">
        <v>37816</v>
      </c>
      <c r="R729" s="96">
        <v>8113</v>
      </c>
      <c r="S729" s="96">
        <v>22</v>
      </c>
      <c r="T729" s="96" t="s">
        <v>19261</v>
      </c>
      <c r="U729" s="96" t="s">
        <v>22671</v>
      </c>
      <c r="V729" s="96"/>
      <c r="W729" s="96" t="s">
        <v>22672</v>
      </c>
      <c r="X729" s="96" t="s">
        <v>5965</v>
      </c>
      <c r="Y729" s="95" t="s">
        <v>5966</v>
      </c>
    </row>
    <row r="730" spans="1:25" s="87" customFormat="1" x14ac:dyDescent="0.3">
      <c r="A730" s="94" t="str">
        <f t="shared" si="12"/>
        <v>ECOLLIN</v>
      </c>
      <c r="B730" s="95" t="s">
        <v>22673</v>
      </c>
      <c r="C730" s="96" t="s">
        <v>22674</v>
      </c>
      <c r="D730" s="96" t="s">
        <v>5522</v>
      </c>
      <c r="E730" s="96" t="s">
        <v>5630</v>
      </c>
      <c r="F730" s="95" t="s">
        <v>19171</v>
      </c>
      <c r="G730" s="96" t="s">
        <v>19029</v>
      </c>
      <c r="H730" s="96" t="s">
        <v>19172</v>
      </c>
      <c r="I730" s="96" t="s">
        <v>19173</v>
      </c>
      <c r="J730" s="95" t="s">
        <v>19174</v>
      </c>
      <c r="K730" s="95" t="s">
        <v>19802</v>
      </c>
      <c r="L730" s="95" t="s">
        <v>19803</v>
      </c>
      <c r="M730" s="96" t="s">
        <v>19804</v>
      </c>
      <c r="N730" s="96" t="s">
        <v>549</v>
      </c>
      <c r="O730" s="97">
        <v>30117</v>
      </c>
      <c r="P730" s="97">
        <v>30117</v>
      </c>
      <c r="Q730" s="97">
        <v>30117</v>
      </c>
      <c r="R730" s="96">
        <v>15812</v>
      </c>
      <c r="S730" s="96">
        <v>43</v>
      </c>
      <c r="T730" s="96" t="s">
        <v>19261</v>
      </c>
      <c r="U730" s="96" t="s">
        <v>22675</v>
      </c>
      <c r="V730" s="96"/>
      <c r="W730" s="96" t="s">
        <v>3940</v>
      </c>
      <c r="X730" s="96" t="s">
        <v>549</v>
      </c>
      <c r="Y730" s="95" t="s">
        <v>13680</v>
      </c>
    </row>
    <row r="731" spans="1:25" s="87" customFormat="1" x14ac:dyDescent="0.3">
      <c r="A731" s="94" t="str">
        <f t="shared" si="12"/>
        <v>econsue</v>
      </c>
      <c r="B731" s="95" t="s">
        <v>22676</v>
      </c>
      <c r="C731" s="96" t="s">
        <v>22677</v>
      </c>
      <c r="D731" s="96" t="s">
        <v>22678</v>
      </c>
      <c r="E731" s="96" t="s">
        <v>5630</v>
      </c>
      <c r="F731" s="95" t="s">
        <v>19215</v>
      </c>
      <c r="G731" s="96" t="s">
        <v>19033</v>
      </c>
      <c r="H731" s="96" t="s">
        <v>19172</v>
      </c>
      <c r="I731" s="96" t="s">
        <v>19173</v>
      </c>
      <c r="J731" s="95" t="s">
        <v>19189</v>
      </c>
      <c r="K731" s="95" t="s">
        <v>19273</v>
      </c>
      <c r="L731" s="95" t="s">
        <v>19274</v>
      </c>
      <c r="M731" s="96" t="s">
        <v>7733</v>
      </c>
      <c r="N731" s="96" t="s">
        <v>328</v>
      </c>
      <c r="O731" s="97">
        <v>45746</v>
      </c>
      <c r="P731" s="97">
        <v>45746</v>
      </c>
      <c r="Q731" s="97">
        <v>45746</v>
      </c>
      <c r="R731" s="96">
        <v>183</v>
      </c>
      <c r="S731" s="96">
        <v>0</v>
      </c>
      <c r="T731" s="96" t="s">
        <v>19193</v>
      </c>
      <c r="U731" s="100" t="s">
        <v>22679</v>
      </c>
      <c r="V731" s="100">
        <v>0</v>
      </c>
      <c r="W731" s="100" t="s">
        <v>22680</v>
      </c>
      <c r="X731" s="100" t="s">
        <v>375</v>
      </c>
      <c r="Y731" s="100" t="s">
        <v>22681</v>
      </c>
    </row>
    <row r="732" spans="1:25" s="87" customFormat="1" x14ac:dyDescent="0.3">
      <c r="A732" s="94" t="str">
        <f t="shared" si="12"/>
        <v>ecorrei</v>
      </c>
      <c r="B732" s="95" t="s">
        <v>22682</v>
      </c>
      <c r="C732" s="96" t="s">
        <v>22683</v>
      </c>
      <c r="D732" s="96" t="s">
        <v>22684</v>
      </c>
      <c r="E732" s="96" t="s">
        <v>5630</v>
      </c>
      <c r="F732" s="95" t="s">
        <v>19181</v>
      </c>
      <c r="G732" s="96" t="s">
        <v>19030</v>
      </c>
      <c r="H732" s="96" t="s">
        <v>19172</v>
      </c>
      <c r="I732" s="96" t="s">
        <v>19173</v>
      </c>
      <c r="J732" s="95" t="s">
        <v>19189</v>
      </c>
      <c r="K732" s="95" t="s">
        <v>19273</v>
      </c>
      <c r="L732" s="95" t="s">
        <v>19274</v>
      </c>
      <c r="M732" s="96" t="s">
        <v>7733</v>
      </c>
      <c r="N732" s="96" t="s">
        <v>328</v>
      </c>
      <c r="O732" s="97">
        <v>44875</v>
      </c>
      <c r="P732" s="97">
        <v>44875</v>
      </c>
      <c r="Q732" s="97">
        <v>44875</v>
      </c>
      <c r="R732" s="96">
        <v>1054</v>
      </c>
      <c r="S732" s="96">
        <v>2</v>
      </c>
      <c r="T732" s="96" t="s">
        <v>19209</v>
      </c>
      <c r="U732" s="96" t="s">
        <v>22685</v>
      </c>
      <c r="V732" s="96"/>
      <c r="W732" s="96" t="s">
        <v>22686</v>
      </c>
      <c r="X732" s="96" t="s">
        <v>416</v>
      </c>
      <c r="Y732" s="95" t="s">
        <v>7890</v>
      </c>
    </row>
    <row r="733" spans="1:25" s="87" customFormat="1" x14ac:dyDescent="0.3">
      <c r="A733" s="94" t="str">
        <f t="shared" si="12"/>
        <v>ecriso0</v>
      </c>
      <c r="B733" s="95" t="s">
        <v>22687</v>
      </c>
      <c r="C733" s="96" t="s">
        <v>22688</v>
      </c>
      <c r="D733" s="96" t="s">
        <v>22689</v>
      </c>
      <c r="E733" s="96" t="s">
        <v>19170</v>
      </c>
      <c r="F733" s="95" t="s">
        <v>19171</v>
      </c>
      <c r="G733" s="96" t="s">
        <v>19029</v>
      </c>
      <c r="H733" s="96" t="s">
        <v>19172</v>
      </c>
      <c r="I733" s="96" t="s">
        <v>19173</v>
      </c>
      <c r="J733" s="95" t="s">
        <v>19174</v>
      </c>
      <c r="K733" s="95" t="s">
        <v>19455</v>
      </c>
      <c r="L733" s="95" t="s">
        <v>19456</v>
      </c>
      <c r="M733" s="96" t="s">
        <v>19457</v>
      </c>
      <c r="N733" s="96" t="s">
        <v>2504</v>
      </c>
      <c r="O733" s="97">
        <v>42367</v>
      </c>
      <c r="P733" s="97">
        <v>42367</v>
      </c>
      <c r="Q733" s="97">
        <v>42367</v>
      </c>
      <c r="R733" s="96">
        <v>3562</v>
      </c>
      <c r="S733" s="96">
        <v>9</v>
      </c>
      <c r="T733" s="96" t="s">
        <v>19247</v>
      </c>
      <c r="U733" s="96" t="s">
        <v>22690</v>
      </c>
      <c r="V733" s="96"/>
      <c r="W733" s="96" t="s">
        <v>4669</v>
      </c>
      <c r="X733" s="96" t="s">
        <v>2504</v>
      </c>
      <c r="Y733" s="95" t="s">
        <v>6104</v>
      </c>
    </row>
    <row r="734" spans="1:25" s="87" customFormat="1" x14ac:dyDescent="0.3">
      <c r="A734" s="94" t="str">
        <f t="shared" si="12"/>
        <v>ecruz2</v>
      </c>
      <c r="B734" s="95" t="s">
        <v>22691</v>
      </c>
      <c r="C734" s="96" t="s">
        <v>22692</v>
      </c>
      <c r="D734" s="96" t="s">
        <v>22693</v>
      </c>
      <c r="E734" s="96" t="s">
        <v>19170</v>
      </c>
      <c r="F734" s="95" t="s">
        <v>19236</v>
      </c>
      <c r="G734" s="96" t="s">
        <v>19032</v>
      </c>
      <c r="H734" s="96" t="s">
        <v>19227</v>
      </c>
      <c r="I734" s="96" t="s">
        <v>19173</v>
      </c>
      <c r="J734" s="95" t="s">
        <v>19174</v>
      </c>
      <c r="K734" s="95" t="s">
        <v>19716</v>
      </c>
      <c r="L734" s="95" t="s">
        <v>19717</v>
      </c>
      <c r="M734" s="96" t="s">
        <v>5847</v>
      </c>
      <c r="N734" s="96" t="s">
        <v>279</v>
      </c>
      <c r="O734" s="97">
        <v>44305</v>
      </c>
      <c r="P734" s="97">
        <v>44305</v>
      </c>
      <c r="Q734" s="97">
        <v>44305</v>
      </c>
      <c r="R734" s="96">
        <v>1624</v>
      </c>
      <c r="S734" s="96">
        <v>4</v>
      </c>
      <c r="T734" s="96" t="s">
        <v>19228</v>
      </c>
      <c r="U734" s="96" t="s">
        <v>22694</v>
      </c>
      <c r="V734" s="96"/>
      <c r="W734" s="96" t="s">
        <v>22695</v>
      </c>
      <c r="X734" s="96" t="s">
        <v>279</v>
      </c>
      <c r="Y734" s="95" t="s">
        <v>22696</v>
      </c>
    </row>
    <row r="735" spans="1:25" s="87" customFormat="1" x14ac:dyDescent="0.3">
      <c r="A735" s="94" t="str">
        <f t="shared" si="12"/>
        <v>edavis0</v>
      </c>
      <c r="B735" s="95" t="s">
        <v>22697</v>
      </c>
      <c r="C735" s="96" t="s">
        <v>22698</v>
      </c>
      <c r="D735" s="96" t="s">
        <v>22699</v>
      </c>
      <c r="E735" s="96" t="s">
        <v>5630</v>
      </c>
      <c r="F735" s="95" t="s">
        <v>19215</v>
      </c>
      <c r="G735" s="96" t="s">
        <v>19033</v>
      </c>
      <c r="H735" s="96" t="s">
        <v>19172</v>
      </c>
      <c r="I735" s="96" t="s">
        <v>19173</v>
      </c>
      <c r="J735" s="95" t="s">
        <v>19174</v>
      </c>
      <c r="K735" s="95" t="s">
        <v>19258</v>
      </c>
      <c r="L735" s="95" t="s">
        <v>19259</v>
      </c>
      <c r="M735" s="96" t="s">
        <v>19260</v>
      </c>
      <c r="N735" s="96" t="s">
        <v>279</v>
      </c>
      <c r="O735" s="97">
        <v>44180</v>
      </c>
      <c r="P735" s="97">
        <v>44180</v>
      </c>
      <c r="Q735" s="97">
        <v>44180</v>
      </c>
      <c r="R735" s="96">
        <v>1749</v>
      </c>
      <c r="S735" s="96">
        <v>4</v>
      </c>
      <c r="T735" s="96" t="s">
        <v>19228</v>
      </c>
      <c r="U735" s="96" t="s">
        <v>22700</v>
      </c>
      <c r="V735" s="96"/>
      <c r="W735" s="96" t="s">
        <v>4465</v>
      </c>
      <c r="X735" s="96" t="s">
        <v>279</v>
      </c>
      <c r="Y735" s="95" t="s">
        <v>6622</v>
      </c>
    </row>
    <row r="736" spans="1:25" s="87" customFormat="1" x14ac:dyDescent="0.3">
      <c r="A736" s="94" t="str">
        <f t="shared" si="12"/>
        <v>edenis</v>
      </c>
      <c r="B736" s="95" t="s">
        <v>22701</v>
      </c>
      <c r="C736" s="96" t="s">
        <v>22702</v>
      </c>
      <c r="D736" s="96" t="s">
        <v>22703</v>
      </c>
      <c r="E736" s="96" t="s">
        <v>5630</v>
      </c>
      <c r="F736" s="95" t="s">
        <v>19181</v>
      </c>
      <c r="G736" s="96" t="s">
        <v>19030</v>
      </c>
      <c r="H736" s="96" t="s">
        <v>19172</v>
      </c>
      <c r="I736" s="96" t="s">
        <v>19173</v>
      </c>
      <c r="J736" s="95" t="s">
        <v>19189</v>
      </c>
      <c r="K736" s="95" t="s">
        <v>19345</v>
      </c>
      <c r="L736" s="95" t="s">
        <v>19346</v>
      </c>
      <c r="M736" s="96" t="s">
        <v>19347</v>
      </c>
      <c r="N736" s="96" t="s">
        <v>382</v>
      </c>
      <c r="O736" s="97">
        <v>43165</v>
      </c>
      <c r="P736" s="97">
        <v>43165</v>
      </c>
      <c r="Q736" s="97">
        <v>43165</v>
      </c>
      <c r="R736" s="96">
        <v>2764</v>
      </c>
      <c r="S736" s="96">
        <v>7</v>
      </c>
      <c r="T736" s="96" t="s">
        <v>19247</v>
      </c>
      <c r="U736" s="100" t="s">
        <v>22704</v>
      </c>
      <c r="V736" s="100"/>
      <c r="W736" s="100" t="s">
        <v>17548</v>
      </c>
      <c r="X736" s="100" t="s">
        <v>382</v>
      </c>
      <c r="Y736" s="99" t="s">
        <v>17549</v>
      </c>
    </row>
    <row r="737" spans="1:25" s="87" customFormat="1" x14ac:dyDescent="0.3">
      <c r="A737" s="94" t="str">
        <f t="shared" si="12"/>
        <v>edesroc</v>
      </c>
      <c r="B737" s="95" t="s">
        <v>22705</v>
      </c>
      <c r="C737" s="96" t="s">
        <v>22706</v>
      </c>
      <c r="D737" s="96" t="s">
        <v>22707</v>
      </c>
      <c r="E737" s="96" t="s">
        <v>19170</v>
      </c>
      <c r="F737" s="95" t="s">
        <v>19181</v>
      </c>
      <c r="G737" s="96" t="s">
        <v>19030</v>
      </c>
      <c r="H737" s="96" t="s">
        <v>19172</v>
      </c>
      <c r="I737" s="96" t="s">
        <v>19173</v>
      </c>
      <c r="J737" s="95" t="s">
        <v>19174</v>
      </c>
      <c r="K737" s="95" t="s">
        <v>19455</v>
      </c>
      <c r="L737" s="95" t="s">
        <v>19456</v>
      </c>
      <c r="M737" s="96" t="s">
        <v>19457</v>
      </c>
      <c r="N737" s="96" t="s">
        <v>2504</v>
      </c>
      <c r="O737" s="97">
        <v>45641</v>
      </c>
      <c r="P737" s="97">
        <v>45641</v>
      </c>
      <c r="Q737" s="97">
        <v>45641</v>
      </c>
      <c r="R737" s="96">
        <v>288</v>
      </c>
      <c r="S737" s="96">
        <v>0</v>
      </c>
      <c r="T737" s="96" t="s">
        <v>19176</v>
      </c>
      <c r="U737" s="96" t="s">
        <v>22708</v>
      </c>
      <c r="V737" s="96"/>
      <c r="W737" s="96" t="s">
        <v>22709</v>
      </c>
      <c r="X737" s="96" t="s">
        <v>2504</v>
      </c>
      <c r="Y737" s="95" t="s">
        <v>22710</v>
      </c>
    </row>
    <row r="738" spans="1:25" s="87" customFormat="1" x14ac:dyDescent="0.3">
      <c r="A738" s="94" t="str">
        <f t="shared" si="12"/>
        <v>EDOBSON</v>
      </c>
      <c r="B738" s="95" t="s">
        <v>22711</v>
      </c>
      <c r="C738" s="96" t="s">
        <v>22712</v>
      </c>
      <c r="D738" s="96" t="s">
        <v>22713</v>
      </c>
      <c r="E738" s="96" t="s">
        <v>19170</v>
      </c>
      <c r="F738" s="95" t="s">
        <v>19285</v>
      </c>
      <c r="G738" s="96" t="s">
        <v>19028</v>
      </c>
      <c r="H738" s="96" t="s">
        <v>19172</v>
      </c>
      <c r="I738" s="96" t="s">
        <v>19173</v>
      </c>
      <c r="J738" s="95" t="s">
        <v>19189</v>
      </c>
      <c r="K738" s="95" t="s">
        <v>19333</v>
      </c>
      <c r="L738" s="95" t="s">
        <v>19467</v>
      </c>
      <c r="M738" s="96" t="s">
        <v>9084</v>
      </c>
      <c r="N738" s="96" t="s">
        <v>260</v>
      </c>
      <c r="O738" s="97">
        <v>39734</v>
      </c>
      <c r="P738" s="97">
        <v>39734</v>
      </c>
      <c r="Q738" s="97">
        <v>39734</v>
      </c>
      <c r="R738" s="96">
        <v>6195</v>
      </c>
      <c r="S738" s="96">
        <v>16</v>
      </c>
      <c r="T738" s="96" t="s">
        <v>19261</v>
      </c>
      <c r="U738" s="96" t="s">
        <v>22714</v>
      </c>
      <c r="V738" s="96"/>
      <c r="W738" s="96" t="s">
        <v>22715</v>
      </c>
      <c r="X738" s="96" t="s">
        <v>260</v>
      </c>
      <c r="Y738" s="95" t="s">
        <v>22716</v>
      </c>
    </row>
    <row r="739" spans="1:25" s="87" customFormat="1" x14ac:dyDescent="0.3">
      <c r="A739" s="94" t="str">
        <f t="shared" si="12"/>
        <v>eennis</v>
      </c>
      <c r="B739" s="95" t="s">
        <v>22717</v>
      </c>
      <c r="C739" s="96" t="s">
        <v>22718</v>
      </c>
      <c r="D739" s="96" t="s">
        <v>22719</v>
      </c>
      <c r="E739" s="96" t="s">
        <v>5630</v>
      </c>
      <c r="F739" s="95" t="s">
        <v>19181</v>
      </c>
      <c r="G739" s="96" t="s">
        <v>19030</v>
      </c>
      <c r="H739" s="96" t="s">
        <v>19172</v>
      </c>
      <c r="I739" s="96" t="s">
        <v>19173</v>
      </c>
      <c r="J739" s="95" t="s">
        <v>19189</v>
      </c>
      <c r="K739" s="95" t="s">
        <v>19294</v>
      </c>
      <c r="L739" s="95" t="s">
        <v>19295</v>
      </c>
      <c r="M739" s="96" t="s">
        <v>19296</v>
      </c>
      <c r="N739" s="96" t="s">
        <v>541</v>
      </c>
      <c r="O739" s="97">
        <v>45886</v>
      </c>
      <c r="P739" s="97">
        <v>45886</v>
      </c>
      <c r="Q739" s="97">
        <v>45886</v>
      </c>
      <c r="R739" s="96">
        <v>43</v>
      </c>
      <c r="S739" s="96">
        <v>0</v>
      </c>
      <c r="T739" s="96" t="s">
        <v>19448</v>
      </c>
      <c r="U739" s="96" t="s">
        <v>22720</v>
      </c>
      <c r="V739" s="96"/>
      <c r="W739" s="96" t="s">
        <v>22721</v>
      </c>
      <c r="X739" s="96" t="s">
        <v>619</v>
      </c>
      <c r="Y739" s="95" t="s">
        <v>18321</v>
      </c>
    </row>
    <row r="740" spans="1:25" s="87" customFormat="1" x14ac:dyDescent="0.3">
      <c r="A740" s="94" t="str">
        <f t="shared" si="12"/>
        <v>EESPARZ</v>
      </c>
      <c r="B740" s="95" t="s">
        <v>22722</v>
      </c>
      <c r="C740" s="96" t="s">
        <v>22723</v>
      </c>
      <c r="D740" s="96" t="s">
        <v>22724</v>
      </c>
      <c r="E740" s="96" t="s">
        <v>19170</v>
      </c>
      <c r="F740" s="95" t="s">
        <v>19285</v>
      </c>
      <c r="G740" s="96" t="s">
        <v>19028</v>
      </c>
      <c r="H740" s="96" t="s">
        <v>19172</v>
      </c>
      <c r="I740" s="96" t="s">
        <v>19173</v>
      </c>
      <c r="J740" s="95" t="s">
        <v>19174</v>
      </c>
      <c r="K740" s="95" t="s">
        <v>19216</v>
      </c>
      <c r="L740" s="95" t="s">
        <v>19237</v>
      </c>
      <c r="M740" s="96" t="s">
        <v>19238</v>
      </c>
      <c r="N740" s="96" t="s">
        <v>250</v>
      </c>
      <c r="O740" s="97">
        <v>36738</v>
      </c>
      <c r="P740" s="97">
        <v>42368</v>
      </c>
      <c r="Q740" s="97">
        <v>36738</v>
      </c>
      <c r="R740" s="96">
        <v>9191</v>
      </c>
      <c r="S740" s="96">
        <v>25</v>
      </c>
      <c r="T740" s="96" t="s">
        <v>19261</v>
      </c>
      <c r="U740" s="96" t="s">
        <v>22725</v>
      </c>
      <c r="V740" s="96"/>
      <c r="W740" s="96" t="s">
        <v>22726</v>
      </c>
      <c r="X740" s="96" t="s">
        <v>250</v>
      </c>
      <c r="Y740" s="95" t="s">
        <v>22727</v>
      </c>
    </row>
    <row r="741" spans="1:25" s="87" customFormat="1" x14ac:dyDescent="0.3">
      <c r="A741" s="94" t="str">
        <f t="shared" si="12"/>
        <v>eespino</v>
      </c>
      <c r="B741" s="95" t="s">
        <v>22728</v>
      </c>
      <c r="C741" s="96" t="s">
        <v>22729</v>
      </c>
      <c r="D741" s="96" t="s">
        <v>22730</v>
      </c>
      <c r="E741" s="96" t="s">
        <v>5630</v>
      </c>
      <c r="F741" s="95" t="s">
        <v>19171</v>
      </c>
      <c r="G741" s="96" t="s">
        <v>19029</v>
      </c>
      <c r="H741" s="96" t="s">
        <v>19172</v>
      </c>
      <c r="I741" s="96" t="s">
        <v>19173</v>
      </c>
      <c r="J741" s="95" t="s">
        <v>19174</v>
      </c>
      <c r="K741" s="95" t="s">
        <v>19309</v>
      </c>
      <c r="L741" s="95" t="s">
        <v>19310</v>
      </c>
      <c r="M741" s="96" t="s">
        <v>6528</v>
      </c>
      <c r="N741" s="96" t="s">
        <v>219</v>
      </c>
      <c r="O741" s="97">
        <v>45522</v>
      </c>
      <c r="P741" s="97">
        <v>45522</v>
      </c>
      <c r="Q741" s="97">
        <v>45522</v>
      </c>
      <c r="R741" s="96">
        <v>407</v>
      </c>
      <c r="S741" s="96">
        <v>1</v>
      </c>
      <c r="T741" s="96" t="s">
        <v>19209</v>
      </c>
      <c r="U741" s="96" t="s">
        <v>22731</v>
      </c>
      <c r="V741" s="96"/>
      <c r="W741" s="96" t="s">
        <v>2774</v>
      </c>
      <c r="X741" s="96" t="s">
        <v>219</v>
      </c>
      <c r="Y741" s="95" t="s">
        <v>15356</v>
      </c>
    </row>
    <row r="742" spans="1:25" s="87" customFormat="1" x14ac:dyDescent="0.3">
      <c r="A742" s="94" t="str">
        <f t="shared" si="12"/>
        <v>efigue1</v>
      </c>
      <c r="B742" s="95" t="s">
        <v>22732</v>
      </c>
      <c r="C742" s="96" t="s">
        <v>22733</v>
      </c>
      <c r="D742" s="96" t="s">
        <v>22734</v>
      </c>
      <c r="E742" s="96" t="s">
        <v>5630</v>
      </c>
      <c r="F742" s="95" t="s">
        <v>19171</v>
      </c>
      <c r="G742" s="96" t="s">
        <v>19029</v>
      </c>
      <c r="H742" s="96" t="s">
        <v>19172</v>
      </c>
      <c r="I742" s="96" t="s">
        <v>19173</v>
      </c>
      <c r="J742" s="95" t="s">
        <v>19174</v>
      </c>
      <c r="K742" s="95" t="s">
        <v>19207</v>
      </c>
      <c r="L742" s="95" t="s">
        <v>19208</v>
      </c>
      <c r="M742" s="96" t="s">
        <v>10249</v>
      </c>
      <c r="N742" s="96" t="s">
        <v>219</v>
      </c>
      <c r="O742" s="97">
        <v>44630</v>
      </c>
      <c r="P742" s="97">
        <v>44630</v>
      </c>
      <c r="Q742" s="97">
        <v>44630</v>
      </c>
      <c r="R742" s="96">
        <v>1299</v>
      </c>
      <c r="S742" s="96">
        <v>3</v>
      </c>
      <c r="T742" s="96" t="s">
        <v>19228</v>
      </c>
      <c r="U742" s="96" t="s">
        <v>22735</v>
      </c>
      <c r="V742" s="96" t="s">
        <v>22736</v>
      </c>
      <c r="W742" s="96" t="s">
        <v>6440</v>
      </c>
      <c r="X742" s="96" t="s">
        <v>219</v>
      </c>
      <c r="Y742" s="95" t="s">
        <v>6441</v>
      </c>
    </row>
    <row r="743" spans="1:25" s="87" customFormat="1" x14ac:dyDescent="0.3">
      <c r="A743" s="94" t="str">
        <f t="shared" si="12"/>
        <v>EFRAN24</v>
      </c>
      <c r="B743" s="95" t="s">
        <v>22737</v>
      </c>
      <c r="C743" s="96" t="s">
        <v>22738</v>
      </c>
      <c r="D743" s="96" t="s">
        <v>13275</v>
      </c>
      <c r="E743" s="96" t="s">
        <v>5630</v>
      </c>
      <c r="F743" s="95" t="s">
        <v>19181</v>
      </c>
      <c r="G743" s="96" t="s">
        <v>19030</v>
      </c>
      <c r="H743" s="96" t="s">
        <v>19172</v>
      </c>
      <c r="I743" s="96" t="s">
        <v>19173</v>
      </c>
      <c r="J743" s="95" t="s">
        <v>19174</v>
      </c>
      <c r="K743" s="95" t="s">
        <v>19175</v>
      </c>
      <c r="L743" s="95" t="s">
        <v>16610</v>
      </c>
      <c r="M743" s="96" t="s">
        <v>9597</v>
      </c>
      <c r="N743" s="96" t="s">
        <v>219</v>
      </c>
      <c r="O743" s="97">
        <v>38558</v>
      </c>
      <c r="P743" s="97">
        <v>38558</v>
      </c>
      <c r="Q743" s="97">
        <v>38558</v>
      </c>
      <c r="R743" s="96">
        <v>7371</v>
      </c>
      <c r="S743" s="96">
        <v>20</v>
      </c>
      <c r="T743" s="96" t="s">
        <v>19261</v>
      </c>
      <c r="U743" s="96" t="s">
        <v>22739</v>
      </c>
      <c r="V743" s="96"/>
      <c r="W743" s="96" t="s">
        <v>5306</v>
      </c>
      <c r="X743" s="96" t="s">
        <v>219</v>
      </c>
      <c r="Y743" s="95" t="s">
        <v>6893</v>
      </c>
    </row>
    <row r="744" spans="1:25" s="87" customFormat="1" x14ac:dyDescent="0.3">
      <c r="A744" s="94" t="str">
        <f t="shared" si="12"/>
        <v>EFUSCOL</v>
      </c>
      <c r="B744" s="95" t="s">
        <v>22740</v>
      </c>
      <c r="C744" s="96" t="s">
        <v>22741</v>
      </c>
      <c r="D744" s="96" t="s">
        <v>19055</v>
      </c>
      <c r="E744" s="96" t="s">
        <v>5630</v>
      </c>
      <c r="F744" s="95" t="s">
        <v>19181</v>
      </c>
      <c r="G744" s="96" t="s">
        <v>19030</v>
      </c>
      <c r="H744" s="96" t="s">
        <v>19172</v>
      </c>
      <c r="I744" s="96" t="s">
        <v>19173</v>
      </c>
      <c r="J744" s="95" t="s">
        <v>19189</v>
      </c>
      <c r="K744" s="95" t="s">
        <v>19471</v>
      </c>
      <c r="L744" s="95" t="s">
        <v>20722</v>
      </c>
      <c r="M744" s="96" t="s">
        <v>20723</v>
      </c>
      <c r="N744" s="96" t="s">
        <v>719</v>
      </c>
      <c r="O744" s="97">
        <v>31895</v>
      </c>
      <c r="P744" s="97">
        <v>31895</v>
      </c>
      <c r="Q744" s="97">
        <v>31895</v>
      </c>
      <c r="R744" s="96">
        <v>14034</v>
      </c>
      <c r="S744" s="96">
        <v>38</v>
      </c>
      <c r="T744" s="96" t="s">
        <v>19261</v>
      </c>
      <c r="U744" s="96" t="s">
        <v>22742</v>
      </c>
      <c r="V744" s="96"/>
      <c r="W744" s="96" t="s">
        <v>22743</v>
      </c>
      <c r="X744" s="96" t="s">
        <v>719</v>
      </c>
      <c r="Y744" s="95" t="s">
        <v>22744</v>
      </c>
    </row>
    <row r="745" spans="1:25" s="87" customFormat="1" x14ac:dyDescent="0.3">
      <c r="A745" s="94" t="str">
        <f t="shared" si="12"/>
        <v>egarden</v>
      </c>
      <c r="B745" s="95" t="s">
        <v>22745</v>
      </c>
      <c r="C745" s="96" t="s">
        <v>22746</v>
      </c>
      <c r="D745" s="96" t="s">
        <v>22747</v>
      </c>
      <c r="E745" s="96" t="s">
        <v>19170</v>
      </c>
      <c r="F745" s="95" t="s">
        <v>19181</v>
      </c>
      <c r="G745" s="96" t="s">
        <v>19030</v>
      </c>
      <c r="H745" s="96" t="s">
        <v>19172</v>
      </c>
      <c r="I745" s="96" t="s">
        <v>19173</v>
      </c>
      <c r="J745" s="95" t="s">
        <v>19189</v>
      </c>
      <c r="K745" s="95" t="s">
        <v>19471</v>
      </c>
      <c r="L745" s="95" t="s">
        <v>20722</v>
      </c>
      <c r="M745" s="96" t="s">
        <v>20723</v>
      </c>
      <c r="N745" s="96" t="s">
        <v>719</v>
      </c>
      <c r="O745" s="97">
        <v>45228</v>
      </c>
      <c r="P745" s="97">
        <v>45228</v>
      </c>
      <c r="Q745" s="97">
        <v>45228</v>
      </c>
      <c r="R745" s="96">
        <v>701</v>
      </c>
      <c r="S745" s="96">
        <v>1</v>
      </c>
      <c r="T745" s="96" t="s">
        <v>19209</v>
      </c>
      <c r="U745" s="96" t="s">
        <v>22748</v>
      </c>
      <c r="V745" s="96" t="s">
        <v>22749</v>
      </c>
      <c r="W745" s="96" t="s">
        <v>22750</v>
      </c>
      <c r="X745" s="96" t="s">
        <v>719</v>
      </c>
      <c r="Y745" s="95" t="s">
        <v>22751</v>
      </c>
    </row>
    <row r="746" spans="1:25" s="87" customFormat="1" x14ac:dyDescent="0.3">
      <c r="A746" s="94" t="str">
        <f t="shared" si="12"/>
        <v>EGOMEZ2</v>
      </c>
      <c r="B746" s="95" t="s">
        <v>22752</v>
      </c>
      <c r="C746" s="96" t="s">
        <v>22753</v>
      </c>
      <c r="D746" s="96" t="s">
        <v>6050</v>
      </c>
      <c r="E746" s="96" t="s">
        <v>5630</v>
      </c>
      <c r="F746" s="95" t="s">
        <v>19285</v>
      </c>
      <c r="G746" s="96" t="s">
        <v>19028</v>
      </c>
      <c r="H746" s="96" t="s">
        <v>19172</v>
      </c>
      <c r="I746" s="96" t="s">
        <v>19173</v>
      </c>
      <c r="J746" s="95" t="s">
        <v>19174</v>
      </c>
      <c r="K746" s="95" t="s">
        <v>19207</v>
      </c>
      <c r="L746" s="95" t="s">
        <v>19208</v>
      </c>
      <c r="M746" s="96" t="s">
        <v>10249</v>
      </c>
      <c r="N746" s="96" t="s">
        <v>219</v>
      </c>
      <c r="O746" s="97">
        <v>40771</v>
      </c>
      <c r="P746" s="97">
        <v>40771</v>
      </c>
      <c r="Q746" s="97">
        <v>40771</v>
      </c>
      <c r="R746" s="96">
        <v>5158</v>
      </c>
      <c r="S746" s="96">
        <v>14</v>
      </c>
      <c r="T746" s="96" t="s">
        <v>19247</v>
      </c>
      <c r="U746" s="96" t="s">
        <v>11544</v>
      </c>
      <c r="V746" s="96"/>
      <c r="W746" s="96" t="s">
        <v>11545</v>
      </c>
      <c r="X746" s="96" t="s">
        <v>219</v>
      </c>
      <c r="Y746" s="95" t="s">
        <v>11546</v>
      </c>
    </row>
    <row r="747" spans="1:25" s="87" customFormat="1" x14ac:dyDescent="0.3">
      <c r="A747" s="94" t="str">
        <f t="shared" si="12"/>
        <v>egonza9</v>
      </c>
      <c r="B747" s="95" t="s">
        <v>22754</v>
      </c>
      <c r="C747" s="96" t="s">
        <v>22755</v>
      </c>
      <c r="D747" s="96" t="s">
        <v>22756</v>
      </c>
      <c r="E747" s="96" t="s">
        <v>5630</v>
      </c>
      <c r="F747" s="95" t="s">
        <v>19340</v>
      </c>
      <c r="G747" s="96" t="s">
        <v>19341</v>
      </c>
      <c r="H747" s="96" t="s">
        <v>19227</v>
      </c>
      <c r="I747" s="96" t="s">
        <v>19173</v>
      </c>
      <c r="J747" s="95" t="s">
        <v>19189</v>
      </c>
      <c r="K747" s="95" t="s">
        <v>19294</v>
      </c>
      <c r="L747" s="95" t="s">
        <v>19295</v>
      </c>
      <c r="M747" s="96" t="s">
        <v>19296</v>
      </c>
      <c r="N747" s="96" t="s">
        <v>541</v>
      </c>
      <c r="O747" s="97">
        <v>44020</v>
      </c>
      <c r="P747" s="97">
        <v>44020</v>
      </c>
      <c r="Q747" s="97">
        <v>44020</v>
      </c>
      <c r="R747" s="96">
        <v>1909</v>
      </c>
      <c r="S747" s="96">
        <v>5</v>
      </c>
      <c r="T747" s="96" t="s">
        <v>19228</v>
      </c>
      <c r="U747" s="96" t="s">
        <v>22757</v>
      </c>
      <c r="V747" s="96"/>
      <c r="W747" s="96" t="s">
        <v>5362</v>
      </c>
      <c r="X747" s="96" t="s">
        <v>328</v>
      </c>
      <c r="Y747" s="95" t="s">
        <v>5363</v>
      </c>
    </row>
    <row r="748" spans="1:25" s="87" customFormat="1" x14ac:dyDescent="0.3">
      <c r="A748" s="94" t="str">
        <f t="shared" si="12"/>
        <v>egordon</v>
      </c>
      <c r="B748" s="95" t="s">
        <v>22758</v>
      </c>
      <c r="C748" s="96" t="s">
        <v>22759</v>
      </c>
      <c r="D748" s="96" t="s">
        <v>22760</v>
      </c>
      <c r="E748" s="96" t="s">
        <v>19170</v>
      </c>
      <c r="F748" s="95" t="s">
        <v>19236</v>
      </c>
      <c r="G748" s="96" t="s">
        <v>19032</v>
      </c>
      <c r="H748" s="96" t="s">
        <v>19227</v>
      </c>
      <c r="I748" s="96" t="s">
        <v>19173</v>
      </c>
      <c r="J748" s="95" t="s">
        <v>19189</v>
      </c>
      <c r="K748" s="95" t="s">
        <v>19471</v>
      </c>
      <c r="L748" s="95" t="s">
        <v>20722</v>
      </c>
      <c r="M748" s="96" t="s">
        <v>20723</v>
      </c>
      <c r="N748" s="96" t="s">
        <v>719</v>
      </c>
      <c r="O748" s="97">
        <v>44811</v>
      </c>
      <c r="P748" s="97">
        <v>44811</v>
      </c>
      <c r="Q748" s="97">
        <v>44811</v>
      </c>
      <c r="R748" s="96">
        <v>1118</v>
      </c>
      <c r="S748" s="96">
        <v>3</v>
      </c>
      <c r="T748" s="96" t="s">
        <v>19228</v>
      </c>
      <c r="U748" s="96" t="s">
        <v>22761</v>
      </c>
      <c r="V748" s="96"/>
      <c r="W748" s="96" t="s">
        <v>22762</v>
      </c>
      <c r="X748" s="96" t="s">
        <v>719</v>
      </c>
      <c r="Y748" s="95" t="s">
        <v>22763</v>
      </c>
    </row>
    <row r="749" spans="1:25" s="87" customFormat="1" x14ac:dyDescent="0.3">
      <c r="A749" s="94" t="str">
        <f t="shared" si="12"/>
        <v>egrant</v>
      </c>
      <c r="B749" s="95" t="s">
        <v>22764</v>
      </c>
      <c r="C749" s="96" t="s">
        <v>22765</v>
      </c>
      <c r="D749" s="96" t="s">
        <v>22766</v>
      </c>
      <c r="E749" s="96" t="s">
        <v>19170</v>
      </c>
      <c r="F749" s="95" t="s">
        <v>19236</v>
      </c>
      <c r="G749" s="96" t="s">
        <v>19032</v>
      </c>
      <c r="H749" s="96" t="s">
        <v>19227</v>
      </c>
      <c r="I749" s="96" t="s">
        <v>19173</v>
      </c>
      <c r="J749" s="95" t="s">
        <v>19189</v>
      </c>
      <c r="K749" s="95" t="s">
        <v>19190</v>
      </c>
      <c r="L749" s="95" t="s">
        <v>19191</v>
      </c>
      <c r="M749" s="96" t="s">
        <v>19192</v>
      </c>
      <c r="N749" s="96" t="s">
        <v>297</v>
      </c>
      <c r="O749" s="97">
        <v>45410</v>
      </c>
      <c r="P749" s="97">
        <v>45410</v>
      </c>
      <c r="Q749" s="97">
        <v>45410</v>
      </c>
      <c r="R749" s="96">
        <v>519</v>
      </c>
      <c r="S749" s="96">
        <v>1</v>
      </c>
      <c r="T749" s="96" t="s">
        <v>19209</v>
      </c>
      <c r="U749" s="96" t="s">
        <v>22767</v>
      </c>
      <c r="V749" s="96"/>
      <c r="W749" s="96" t="s">
        <v>22768</v>
      </c>
      <c r="X749" s="96" t="s">
        <v>297</v>
      </c>
      <c r="Y749" s="95" t="s">
        <v>22769</v>
      </c>
    </row>
    <row r="750" spans="1:25" s="87" customFormat="1" x14ac:dyDescent="0.3">
      <c r="A750" s="94" t="str">
        <f t="shared" si="12"/>
        <v>EGREEN9</v>
      </c>
      <c r="B750" s="95" t="s">
        <v>22770</v>
      </c>
      <c r="C750" s="96" t="s">
        <v>22771</v>
      </c>
      <c r="D750" s="96" t="s">
        <v>2618</v>
      </c>
      <c r="E750" s="96" t="s">
        <v>5630</v>
      </c>
      <c r="F750" s="95" t="s">
        <v>19181</v>
      </c>
      <c r="G750" s="96" t="s">
        <v>19030</v>
      </c>
      <c r="H750" s="96" t="s">
        <v>19172</v>
      </c>
      <c r="I750" s="96" t="s">
        <v>19173</v>
      </c>
      <c r="J750" s="95" t="s">
        <v>19189</v>
      </c>
      <c r="K750" s="95" t="s">
        <v>19190</v>
      </c>
      <c r="L750" s="95" t="s">
        <v>19191</v>
      </c>
      <c r="M750" s="96" t="s">
        <v>19192</v>
      </c>
      <c r="N750" s="96" t="s">
        <v>297</v>
      </c>
      <c r="O750" s="97">
        <v>37768</v>
      </c>
      <c r="P750" s="97">
        <v>37768</v>
      </c>
      <c r="Q750" s="97">
        <v>37768</v>
      </c>
      <c r="R750" s="96">
        <v>8161</v>
      </c>
      <c r="S750" s="96">
        <v>22</v>
      </c>
      <c r="T750" s="96" t="s">
        <v>19261</v>
      </c>
      <c r="U750" s="96" t="s">
        <v>22772</v>
      </c>
      <c r="V750" s="96"/>
      <c r="W750" s="96" t="s">
        <v>3999</v>
      </c>
      <c r="X750" s="96" t="s">
        <v>297</v>
      </c>
      <c r="Y750" s="95" t="s">
        <v>13466</v>
      </c>
    </row>
    <row r="751" spans="1:25" s="87" customFormat="1" x14ac:dyDescent="0.3">
      <c r="A751" s="94" t="str">
        <f t="shared" si="12"/>
        <v>EGROSSM</v>
      </c>
      <c r="B751" s="95" t="s">
        <v>22773</v>
      </c>
      <c r="C751" s="96" t="s">
        <v>22774</v>
      </c>
      <c r="D751" s="96" t="s">
        <v>4879</v>
      </c>
      <c r="E751" s="96" t="s">
        <v>5630</v>
      </c>
      <c r="F751" s="95" t="s">
        <v>19171</v>
      </c>
      <c r="G751" s="96" t="s">
        <v>19029</v>
      </c>
      <c r="H751" s="96" t="s">
        <v>19172</v>
      </c>
      <c r="I751" s="96" t="s">
        <v>19173</v>
      </c>
      <c r="J751" s="95" t="s">
        <v>19174</v>
      </c>
      <c r="K751" s="95" t="s">
        <v>20070</v>
      </c>
      <c r="L751" s="95" t="s">
        <v>20328</v>
      </c>
      <c r="M751" s="96" t="s">
        <v>10269</v>
      </c>
      <c r="N751" s="96" t="s">
        <v>201</v>
      </c>
      <c r="O751" s="97">
        <v>31512</v>
      </c>
      <c r="P751" s="97">
        <v>31512</v>
      </c>
      <c r="Q751" s="97">
        <v>31512</v>
      </c>
      <c r="R751" s="96">
        <v>14417</v>
      </c>
      <c r="S751" s="96">
        <v>39</v>
      </c>
      <c r="T751" s="96" t="s">
        <v>19261</v>
      </c>
      <c r="U751" s="96" t="s">
        <v>22775</v>
      </c>
      <c r="V751" s="96"/>
      <c r="W751" s="96" t="s">
        <v>4880</v>
      </c>
      <c r="X751" s="96" t="s">
        <v>201</v>
      </c>
      <c r="Y751" s="95" t="s">
        <v>14074</v>
      </c>
    </row>
    <row r="752" spans="1:25" s="87" customFormat="1" x14ac:dyDescent="0.3">
      <c r="A752" s="94" t="str">
        <f t="shared" si="12"/>
        <v>egrullo</v>
      </c>
      <c r="B752" s="95" t="s">
        <v>22776</v>
      </c>
      <c r="C752" s="96" t="s">
        <v>22777</v>
      </c>
      <c r="D752" s="96" t="s">
        <v>22778</v>
      </c>
      <c r="E752" s="96" t="s">
        <v>5630</v>
      </c>
      <c r="F752" s="95" t="s">
        <v>19181</v>
      </c>
      <c r="G752" s="96" t="s">
        <v>19030</v>
      </c>
      <c r="H752" s="96" t="s">
        <v>19172</v>
      </c>
      <c r="I752" s="96" t="s">
        <v>19173</v>
      </c>
      <c r="J752" s="95" t="s">
        <v>19189</v>
      </c>
      <c r="K752" s="95" t="s">
        <v>19345</v>
      </c>
      <c r="L752" s="95" t="s">
        <v>21190</v>
      </c>
      <c r="M752" s="96" t="s">
        <v>9044</v>
      </c>
      <c r="N752" s="96" t="s">
        <v>693</v>
      </c>
      <c r="O752" s="97">
        <v>44658</v>
      </c>
      <c r="P752" s="97">
        <v>44658</v>
      </c>
      <c r="Q752" s="97">
        <v>44658</v>
      </c>
      <c r="R752" s="96">
        <v>1271</v>
      </c>
      <c r="S752" s="96">
        <v>3</v>
      </c>
      <c r="T752" s="96" t="s">
        <v>19228</v>
      </c>
      <c r="U752" s="96" t="s">
        <v>22779</v>
      </c>
      <c r="V752" s="96"/>
      <c r="W752" s="96" t="s">
        <v>4388</v>
      </c>
      <c r="X752" s="96" t="s">
        <v>693</v>
      </c>
      <c r="Y752" s="95" t="s">
        <v>11054</v>
      </c>
    </row>
    <row r="753" spans="1:25" s="87" customFormat="1" x14ac:dyDescent="0.3">
      <c r="A753" s="94" t="str">
        <f t="shared" si="12"/>
        <v>eharris</v>
      </c>
      <c r="B753" s="95" t="s">
        <v>22780</v>
      </c>
      <c r="C753" s="96" t="s">
        <v>22781</v>
      </c>
      <c r="D753" s="96" t="s">
        <v>22782</v>
      </c>
      <c r="E753" s="96" t="s">
        <v>19170</v>
      </c>
      <c r="F753" s="95" t="s">
        <v>20370</v>
      </c>
      <c r="G753" s="96" t="s">
        <v>20371</v>
      </c>
      <c r="H753" s="96" t="s">
        <v>19172</v>
      </c>
      <c r="I753" s="96" t="s">
        <v>19173</v>
      </c>
      <c r="J753" s="95" t="s">
        <v>19189</v>
      </c>
      <c r="K753" s="95" t="s">
        <v>19374</v>
      </c>
      <c r="L753" s="95" t="s">
        <v>19375</v>
      </c>
      <c r="M753" s="96" t="s">
        <v>19376</v>
      </c>
      <c r="N753" s="96" t="s">
        <v>575</v>
      </c>
      <c r="O753" s="97">
        <v>43586</v>
      </c>
      <c r="P753" s="97">
        <v>45697</v>
      </c>
      <c r="Q753" s="97">
        <v>45697</v>
      </c>
      <c r="R753" s="96">
        <v>232</v>
      </c>
      <c r="S753" s="96">
        <v>0</v>
      </c>
      <c r="T753" s="96" t="s">
        <v>19176</v>
      </c>
      <c r="U753" s="96" t="s">
        <v>22783</v>
      </c>
      <c r="V753" s="96"/>
      <c r="W753" s="96" t="s">
        <v>1230</v>
      </c>
      <c r="X753" s="96" t="s">
        <v>575</v>
      </c>
      <c r="Y753" s="95" t="s">
        <v>22784</v>
      </c>
    </row>
    <row r="754" spans="1:25" s="87" customFormat="1" x14ac:dyDescent="0.3">
      <c r="A754" s="94" t="str">
        <f t="shared" si="12"/>
        <v>ehern27</v>
      </c>
      <c r="B754" s="95" t="s">
        <v>22785</v>
      </c>
      <c r="C754" s="96" t="s">
        <v>22786</v>
      </c>
      <c r="D754" s="96" t="s">
        <v>22787</v>
      </c>
      <c r="E754" s="96" t="s">
        <v>5630</v>
      </c>
      <c r="F754" s="95" t="s">
        <v>19181</v>
      </c>
      <c r="G754" s="96" t="s">
        <v>19030</v>
      </c>
      <c r="H754" s="96" t="s">
        <v>19172</v>
      </c>
      <c r="I754" s="96" t="s">
        <v>19173</v>
      </c>
      <c r="J754" s="95" t="s">
        <v>19189</v>
      </c>
      <c r="K754" s="95" t="s">
        <v>19190</v>
      </c>
      <c r="L754" s="95" t="s">
        <v>19191</v>
      </c>
      <c r="M754" s="96" t="s">
        <v>19192</v>
      </c>
      <c r="N754" s="96" t="s">
        <v>297</v>
      </c>
      <c r="O754" s="97">
        <v>42185</v>
      </c>
      <c r="P754" s="97">
        <v>42185</v>
      </c>
      <c r="Q754" s="97">
        <v>42185</v>
      </c>
      <c r="R754" s="96">
        <v>3744</v>
      </c>
      <c r="S754" s="96">
        <v>10</v>
      </c>
      <c r="T754" s="96" t="s">
        <v>19247</v>
      </c>
      <c r="U754" s="96" t="s">
        <v>9807</v>
      </c>
      <c r="V754" s="96"/>
      <c r="W754" s="96" t="s">
        <v>9808</v>
      </c>
      <c r="X754" s="96" t="s">
        <v>297</v>
      </c>
      <c r="Y754" s="95" t="s">
        <v>9809</v>
      </c>
    </row>
    <row r="755" spans="1:25" s="87" customFormat="1" x14ac:dyDescent="0.3">
      <c r="A755" s="94" t="str">
        <f t="shared" si="12"/>
        <v>eherron</v>
      </c>
      <c r="B755" s="95" t="s">
        <v>22788</v>
      </c>
      <c r="C755" s="96" t="s">
        <v>22789</v>
      </c>
      <c r="D755" s="96" t="s">
        <v>22790</v>
      </c>
      <c r="E755" s="96" t="s">
        <v>19170</v>
      </c>
      <c r="F755" s="95" t="s">
        <v>19199</v>
      </c>
      <c r="G755" s="96" t="s">
        <v>19045</v>
      </c>
      <c r="H755" s="96" t="s">
        <v>19172</v>
      </c>
      <c r="I755" s="96" t="s">
        <v>19173</v>
      </c>
      <c r="J755" s="95" t="s">
        <v>19189</v>
      </c>
      <c r="K755" s="95" t="s">
        <v>20742</v>
      </c>
      <c r="L755" s="95" t="s">
        <v>20742</v>
      </c>
      <c r="M755" s="96" t="s">
        <v>21720</v>
      </c>
      <c r="N755" s="96" t="s">
        <v>435</v>
      </c>
      <c r="O755" s="97">
        <v>44462</v>
      </c>
      <c r="P755" s="97">
        <v>44462</v>
      </c>
      <c r="Q755" s="97">
        <v>44462</v>
      </c>
      <c r="R755" s="96">
        <v>1467</v>
      </c>
      <c r="S755" s="96">
        <v>4</v>
      </c>
      <c r="T755" s="96" t="s">
        <v>19228</v>
      </c>
      <c r="U755" s="96" t="s">
        <v>22791</v>
      </c>
      <c r="V755" s="96"/>
      <c r="W755" s="96" t="s">
        <v>15411</v>
      </c>
      <c r="X755" s="96" t="s">
        <v>435</v>
      </c>
      <c r="Y755" s="95" t="s">
        <v>22792</v>
      </c>
    </row>
    <row r="756" spans="1:25" s="87" customFormat="1" x14ac:dyDescent="0.3">
      <c r="A756" s="94" t="str">
        <f t="shared" si="12"/>
        <v>EHILLJ</v>
      </c>
      <c r="B756" s="95" t="s">
        <v>22793</v>
      </c>
      <c r="C756" s="96" t="s">
        <v>22794</v>
      </c>
      <c r="D756" s="96" t="s">
        <v>8037</v>
      </c>
      <c r="E756" s="96" t="s">
        <v>5630</v>
      </c>
      <c r="F756" s="95" t="s">
        <v>19236</v>
      </c>
      <c r="G756" s="96" t="s">
        <v>19032</v>
      </c>
      <c r="H756" s="96" t="s">
        <v>19227</v>
      </c>
      <c r="I756" s="96" t="s">
        <v>19173</v>
      </c>
      <c r="J756" s="95" t="s">
        <v>19189</v>
      </c>
      <c r="K756" s="95" t="s">
        <v>19333</v>
      </c>
      <c r="L756" s="95" t="s">
        <v>19334</v>
      </c>
      <c r="M756" s="96" t="s">
        <v>9382</v>
      </c>
      <c r="N756" s="96" t="s">
        <v>366</v>
      </c>
      <c r="O756" s="97">
        <v>28220</v>
      </c>
      <c r="P756" s="97">
        <v>28220</v>
      </c>
      <c r="Q756" s="97">
        <v>28220</v>
      </c>
      <c r="R756" s="96">
        <v>17709</v>
      </c>
      <c r="S756" s="96">
        <v>48</v>
      </c>
      <c r="T756" s="96" t="s">
        <v>19261</v>
      </c>
      <c r="U756" s="96" t="s">
        <v>22795</v>
      </c>
      <c r="V756" s="96"/>
      <c r="W756" s="96" t="s">
        <v>22796</v>
      </c>
      <c r="X756" s="96" t="s">
        <v>260</v>
      </c>
      <c r="Y756" s="95" t="s">
        <v>8042</v>
      </c>
    </row>
    <row r="757" spans="1:25" s="87" customFormat="1" x14ac:dyDescent="0.3">
      <c r="A757" s="94" t="str">
        <f t="shared" si="12"/>
        <v>einfant</v>
      </c>
      <c r="B757" s="95" t="s">
        <v>22797</v>
      </c>
      <c r="C757" s="96" t="s">
        <v>22798</v>
      </c>
      <c r="D757" s="96" t="s">
        <v>22799</v>
      </c>
      <c r="E757" s="96" t="s">
        <v>19036</v>
      </c>
      <c r="F757" s="95" t="s">
        <v>19236</v>
      </c>
      <c r="G757" s="96" t="s">
        <v>19032</v>
      </c>
      <c r="H757" s="96" t="s">
        <v>19227</v>
      </c>
      <c r="I757" s="96" t="s">
        <v>19173</v>
      </c>
      <c r="J757" s="95" t="s">
        <v>19189</v>
      </c>
      <c r="K757" s="95" t="s">
        <v>19190</v>
      </c>
      <c r="L757" s="95" t="s">
        <v>19191</v>
      </c>
      <c r="M757" s="96" t="s">
        <v>19192</v>
      </c>
      <c r="N757" s="96" t="s">
        <v>297</v>
      </c>
      <c r="O757" s="97">
        <v>37707</v>
      </c>
      <c r="P757" s="97">
        <v>45123</v>
      </c>
      <c r="Q757" s="97">
        <v>45123</v>
      </c>
      <c r="R757" s="96">
        <v>806</v>
      </c>
      <c r="S757" s="96">
        <v>2</v>
      </c>
      <c r="T757" s="96" t="s">
        <v>19209</v>
      </c>
      <c r="U757" s="96" t="s">
        <v>22800</v>
      </c>
      <c r="V757" s="96"/>
      <c r="W757" s="96" t="s">
        <v>4377</v>
      </c>
      <c r="X757" s="96" t="s">
        <v>297</v>
      </c>
      <c r="Y757" s="95" t="s">
        <v>9749</v>
      </c>
    </row>
    <row r="758" spans="1:25" s="87" customFormat="1" x14ac:dyDescent="0.3">
      <c r="A758" s="94" t="str">
        <f t="shared" si="12"/>
        <v>eisbell</v>
      </c>
      <c r="B758" s="95" t="s">
        <v>22801</v>
      </c>
      <c r="C758" s="96" t="s">
        <v>22802</v>
      </c>
      <c r="D758" s="96" t="s">
        <v>22803</v>
      </c>
      <c r="E758" s="96" t="s">
        <v>19170</v>
      </c>
      <c r="F758" s="95" t="s">
        <v>19632</v>
      </c>
      <c r="G758" s="96" t="s">
        <v>19633</v>
      </c>
      <c r="H758" s="96" t="s">
        <v>19172</v>
      </c>
      <c r="I758" s="96" t="s">
        <v>19173</v>
      </c>
      <c r="J758" s="95" t="s">
        <v>19189</v>
      </c>
      <c r="K758" s="95" t="s">
        <v>19374</v>
      </c>
      <c r="L758" s="95" t="s">
        <v>19492</v>
      </c>
      <c r="M758" s="96" t="s">
        <v>19493</v>
      </c>
      <c r="N758" s="96" t="s">
        <v>268</v>
      </c>
      <c r="O758" s="97">
        <v>45893</v>
      </c>
      <c r="P758" s="97">
        <v>45893</v>
      </c>
      <c r="Q758" s="97">
        <v>45893</v>
      </c>
      <c r="R758" s="96">
        <v>36</v>
      </c>
      <c r="S758" s="96">
        <v>0</v>
      </c>
      <c r="T758" s="96" t="s">
        <v>19448</v>
      </c>
      <c r="U758" s="96" t="s">
        <v>22804</v>
      </c>
      <c r="V758" s="96"/>
      <c r="W758" s="96" t="s">
        <v>22805</v>
      </c>
      <c r="X758" s="96" t="s">
        <v>477</v>
      </c>
      <c r="Y758" s="95" t="s">
        <v>22806</v>
      </c>
    </row>
    <row r="759" spans="1:25" s="87" customFormat="1" x14ac:dyDescent="0.3">
      <c r="A759" s="94" t="str">
        <f t="shared" si="12"/>
        <v>ejaureg</v>
      </c>
      <c r="B759" s="95" t="s">
        <v>22807</v>
      </c>
      <c r="C759" s="96" t="s">
        <v>22808</v>
      </c>
      <c r="D759" s="96" t="s">
        <v>22809</v>
      </c>
      <c r="E759" s="96" t="s">
        <v>19170</v>
      </c>
      <c r="F759" s="95" t="s">
        <v>19181</v>
      </c>
      <c r="G759" s="96" t="s">
        <v>19030</v>
      </c>
      <c r="H759" s="96" t="s">
        <v>19172</v>
      </c>
      <c r="I759" s="96" t="s">
        <v>19173</v>
      </c>
      <c r="J759" s="95" t="s">
        <v>19174</v>
      </c>
      <c r="K759" s="95" t="s">
        <v>19431</v>
      </c>
      <c r="L759" s="95" t="s">
        <v>19432</v>
      </c>
      <c r="M759" s="96" t="s">
        <v>6264</v>
      </c>
      <c r="N759" s="96" t="s">
        <v>279</v>
      </c>
      <c r="O759" s="97">
        <v>43222</v>
      </c>
      <c r="P759" s="97">
        <v>43222</v>
      </c>
      <c r="Q759" s="97">
        <v>43222</v>
      </c>
      <c r="R759" s="96">
        <v>2707</v>
      </c>
      <c r="S759" s="96">
        <v>7</v>
      </c>
      <c r="T759" s="96" t="s">
        <v>19247</v>
      </c>
      <c r="U759" s="96" t="s">
        <v>22810</v>
      </c>
      <c r="V759" s="96"/>
      <c r="W759" s="96" t="s">
        <v>22811</v>
      </c>
      <c r="X759" s="96" t="s">
        <v>279</v>
      </c>
      <c r="Y759" s="95" t="s">
        <v>22812</v>
      </c>
    </row>
    <row r="760" spans="1:25" s="87" customFormat="1" x14ac:dyDescent="0.3">
      <c r="A760" s="94" t="str">
        <f t="shared" si="12"/>
        <v>ejean</v>
      </c>
      <c r="B760" s="95" t="s">
        <v>22813</v>
      </c>
      <c r="C760" s="96" t="s">
        <v>22814</v>
      </c>
      <c r="D760" s="96" t="s">
        <v>22815</v>
      </c>
      <c r="E760" s="96" t="s">
        <v>5630</v>
      </c>
      <c r="F760" s="95" t="s">
        <v>19236</v>
      </c>
      <c r="G760" s="96" t="s">
        <v>19032</v>
      </c>
      <c r="H760" s="96" t="s">
        <v>19227</v>
      </c>
      <c r="I760" s="96" t="s">
        <v>19173</v>
      </c>
      <c r="J760" s="95" t="s">
        <v>19189</v>
      </c>
      <c r="K760" s="95" t="s">
        <v>19190</v>
      </c>
      <c r="L760" s="95" t="s">
        <v>19252</v>
      </c>
      <c r="M760" s="96" t="s">
        <v>10322</v>
      </c>
      <c r="N760" s="96" t="s">
        <v>297</v>
      </c>
      <c r="O760" s="97">
        <v>43852</v>
      </c>
      <c r="P760" s="97">
        <v>45032</v>
      </c>
      <c r="Q760" s="97">
        <v>45022</v>
      </c>
      <c r="R760" s="96">
        <v>907</v>
      </c>
      <c r="S760" s="96">
        <v>2</v>
      </c>
      <c r="T760" s="96" t="s">
        <v>19209</v>
      </c>
      <c r="U760" s="96" t="s">
        <v>22816</v>
      </c>
      <c r="V760" s="96"/>
      <c r="W760" s="96" t="s">
        <v>22817</v>
      </c>
      <c r="X760" s="96" t="s">
        <v>297</v>
      </c>
      <c r="Y760" s="95" t="s">
        <v>22818</v>
      </c>
    </row>
    <row r="761" spans="1:25" s="87" customFormat="1" x14ac:dyDescent="0.3">
      <c r="A761" s="94" t="str">
        <f t="shared" si="12"/>
        <v>ejuarez</v>
      </c>
      <c r="B761" s="95" t="s">
        <v>22819</v>
      </c>
      <c r="C761" s="96" t="s">
        <v>22820</v>
      </c>
      <c r="D761" s="96" t="s">
        <v>22821</v>
      </c>
      <c r="E761" s="96" t="s">
        <v>5630</v>
      </c>
      <c r="F761" s="95" t="s">
        <v>19171</v>
      </c>
      <c r="G761" s="96" t="s">
        <v>19029</v>
      </c>
      <c r="H761" s="96" t="s">
        <v>19172</v>
      </c>
      <c r="I761" s="96" t="s">
        <v>19173</v>
      </c>
      <c r="J761" s="95" t="s">
        <v>19174</v>
      </c>
      <c r="K761" s="95" t="s">
        <v>19431</v>
      </c>
      <c r="L761" s="95" t="s">
        <v>19432</v>
      </c>
      <c r="M761" s="96" t="s">
        <v>6264</v>
      </c>
      <c r="N761" s="96" t="s">
        <v>279</v>
      </c>
      <c r="O761" s="97">
        <v>44805</v>
      </c>
      <c r="P761" s="97">
        <v>44805</v>
      </c>
      <c r="Q761" s="97">
        <v>44805</v>
      </c>
      <c r="R761" s="96">
        <v>1124</v>
      </c>
      <c r="S761" s="96">
        <v>3</v>
      </c>
      <c r="T761" s="96" t="s">
        <v>19228</v>
      </c>
      <c r="U761" s="96" t="s">
        <v>22822</v>
      </c>
      <c r="V761" s="96" t="s">
        <v>22823</v>
      </c>
      <c r="W761" s="96" t="s">
        <v>22824</v>
      </c>
      <c r="X761" s="96" t="s">
        <v>279</v>
      </c>
      <c r="Y761" s="95" t="s">
        <v>22825</v>
      </c>
    </row>
    <row r="762" spans="1:25" s="87" customFormat="1" x14ac:dyDescent="0.3">
      <c r="A762" s="94" t="str">
        <f t="shared" si="12"/>
        <v>ekelly</v>
      </c>
      <c r="B762" s="95" t="s">
        <v>22826</v>
      </c>
      <c r="C762" s="96" t="s">
        <v>22827</v>
      </c>
      <c r="D762" s="96" t="s">
        <v>22828</v>
      </c>
      <c r="E762" s="96" t="s">
        <v>5630</v>
      </c>
      <c r="F762" s="95" t="s">
        <v>19215</v>
      </c>
      <c r="G762" s="96" t="s">
        <v>19033</v>
      </c>
      <c r="H762" s="96" t="s">
        <v>19172</v>
      </c>
      <c r="I762" s="96" t="s">
        <v>19173</v>
      </c>
      <c r="J762" s="95" t="s">
        <v>19174</v>
      </c>
      <c r="K762" s="95" t="s">
        <v>19802</v>
      </c>
      <c r="L762" s="95" t="s">
        <v>19803</v>
      </c>
      <c r="M762" s="96" t="s">
        <v>19804</v>
      </c>
      <c r="N762" s="96" t="s">
        <v>549</v>
      </c>
      <c r="O762" s="97">
        <v>35338</v>
      </c>
      <c r="P762" s="97">
        <v>44018</v>
      </c>
      <c r="Q762" s="97">
        <v>44018</v>
      </c>
      <c r="R762" s="96">
        <v>1911</v>
      </c>
      <c r="S762" s="96">
        <v>5</v>
      </c>
      <c r="T762" s="96" t="s">
        <v>19228</v>
      </c>
      <c r="U762" s="96" t="s">
        <v>22829</v>
      </c>
      <c r="V762" s="96"/>
      <c r="W762" s="96" t="s">
        <v>4978</v>
      </c>
      <c r="X762" s="96" t="s">
        <v>549</v>
      </c>
      <c r="Y762" s="95" t="s">
        <v>8928</v>
      </c>
    </row>
    <row r="763" spans="1:25" s="87" customFormat="1" x14ac:dyDescent="0.3">
      <c r="A763" s="94" t="str">
        <f t="shared" si="12"/>
        <v>ekenned</v>
      </c>
      <c r="B763" s="95" t="s">
        <v>22830</v>
      </c>
      <c r="C763" s="96" t="s">
        <v>22831</v>
      </c>
      <c r="D763" s="96" t="s">
        <v>22832</v>
      </c>
      <c r="E763" s="96" t="s">
        <v>5630</v>
      </c>
      <c r="F763" s="95" t="s">
        <v>19171</v>
      </c>
      <c r="G763" s="96" t="s">
        <v>19029</v>
      </c>
      <c r="H763" s="96" t="s">
        <v>19172</v>
      </c>
      <c r="I763" s="96" t="s">
        <v>19173</v>
      </c>
      <c r="J763" s="95" t="s">
        <v>19189</v>
      </c>
      <c r="K763" s="95" t="s">
        <v>19294</v>
      </c>
      <c r="L763" s="95" t="s">
        <v>19295</v>
      </c>
      <c r="M763" s="96" t="s">
        <v>19296</v>
      </c>
      <c r="N763" s="96" t="s">
        <v>541</v>
      </c>
      <c r="O763" s="97">
        <v>39736</v>
      </c>
      <c r="P763" s="97">
        <v>45179</v>
      </c>
      <c r="Q763" s="97">
        <v>45179</v>
      </c>
      <c r="R763" s="96">
        <v>750</v>
      </c>
      <c r="S763" s="96">
        <v>2</v>
      </c>
      <c r="T763" s="96" t="s">
        <v>19209</v>
      </c>
      <c r="U763" s="96" t="s">
        <v>22833</v>
      </c>
      <c r="V763" s="96"/>
      <c r="W763" s="96" t="s">
        <v>618</v>
      </c>
      <c r="X763" s="96" t="s">
        <v>619</v>
      </c>
      <c r="Y763" s="95" t="s">
        <v>13122</v>
      </c>
    </row>
    <row r="764" spans="1:25" s="87" customFormat="1" x14ac:dyDescent="0.3">
      <c r="A764" s="94" t="str">
        <f t="shared" si="12"/>
        <v>EKUNTUS</v>
      </c>
      <c r="B764" s="95" t="s">
        <v>22834</v>
      </c>
      <c r="C764" s="96" t="s">
        <v>22835</v>
      </c>
      <c r="D764" s="96" t="s">
        <v>5759</v>
      </c>
      <c r="E764" s="96" t="s">
        <v>5630</v>
      </c>
      <c r="F764" s="95" t="s">
        <v>22836</v>
      </c>
      <c r="G764" s="96" t="s">
        <v>19069</v>
      </c>
      <c r="H764" s="96" t="s">
        <v>19172</v>
      </c>
      <c r="I764" s="96" t="s">
        <v>19173</v>
      </c>
      <c r="J764" s="95" t="s">
        <v>19189</v>
      </c>
      <c r="K764" s="95" t="s">
        <v>20742</v>
      </c>
      <c r="L764" s="95" t="s">
        <v>20742</v>
      </c>
      <c r="M764" s="96" t="s">
        <v>21720</v>
      </c>
      <c r="N764" s="96" t="s">
        <v>435</v>
      </c>
      <c r="O764" s="97">
        <v>33946</v>
      </c>
      <c r="P764" s="97">
        <v>33946</v>
      </c>
      <c r="Q764" s="97">
        <v>33946</v>
      </c>
      <c r="R764" s="96">
        <v>11983</v>
      </c>
      <c r="S764" s="96">
        <v>32</v>
      </c>
      <c r="T764" s="96" t="s">
        <v>19261</v>
      </c>
      <c r="U764" s="96" t="s">
        <v>5761</v>
      </c>
      <c r="V764" s="96"/>
      <c r="W764" s="96" t="s">
        <v>5762</v>
      </c>
      <c r="X764" s="96" t="s">
        <v>435</v>
      </c>
      <c r="Y764" s="95" t="s">
        <v>5763</v>
      </c>
    </row>
    <row r="765" spans="1:25" s="87" customFormat="1" x14ac:dyDescent="0.3">
      <c r="A765" s="94" t="str">
        <f t="shared" si="12"/>
        <v>elajoie</v>
      </c>
      <c r="B765" s="95" t="s">
        <v>22837</v>
      </c>
      <c r="C765" s="96" t="s">
        <v>22838</v>
      </c>
      <c r="D765" s="96" t="s">
        <v>22839</v>
      </c>
      <c r="E765" s="96" t="s">
        <v>19170</v>
      </c>
      <c r="F765" s="95" t="s">
        <v>19171</v>
      </c>
      <c r="G765" s="96" t="s">
        <v>19029</v>
      </c>
      <c r="H765" s="96" t="s">
        <v>19172</v>
      </c>
      <c r="I765" s="96" t="s">
        <v>19173</v>
      </c>
      <c r="J765" s="95" t="s">
        <v>19189</v>
      </c>
      <c r="K765" s="95" t="s">
        <v>19374</v>
      </c>
      <c r="L765" s="95" t="s">
        <v>19375</v>
      </c>
      <c r="M765" s="96" t="s">
        <v>19376</v>
      </c>
      <c r="N765" s="96" t="s">
        <v>575</v>
      </c>
      <c r="O765" s="97">
        <v>45032</v>
      </c>
      <c r="P765" s="97">
        <v>45032</v>
      </c>
      <c r="Q765" s="97">
        <v>45032</v>
      </c>
      <c r="R765" s="96">
        <v>897</v>
      </c>
      <c r="S765" s="96">
        <v>2</v>
      </c>
      <c r="T765" s="96" t="s">
        <v>19209</v>
      </c>
      <c r="U765" s="96" t="s">
        <v>22840</v>
      </c>
      <c r="V765" s="96"/>
      <c r="W765" s="96" t="s">
        <v>22841</v>
      </c>
      <c r="X765" s="96" t="s">
        <v>575</v>
      </c>
      <c r="Y765" s="95" t="s">
        <v>22842</v>
      </c>
    </row>
    <row r="766" spans="1:25" s="87" customFormat="1" x14ac:dyDescent="0.3">
      <c r="A766" s="94" t="str">
        <f t="shared" si="12"/>
        <v>eleon</v>
      </c>
      <c r="B766" s="95" t="s">
        <v>22843</v>
      </c>
      <c r="C766" s="96" t="s">
        <v>22844</v>
      </c>
      <c r="D766" s="96" t="s">
        <v>22845</v>
      </c>
      <c r="E766" s="96" t="s">
        <v>5630</v>
      </c>
      <c r="F766" s="95" t="s">
        <v>19215</v>
      </c>
      <c r="G766" s="96" t="s">
        <v>19033</v>
      </c>
      <c r="H766" s="96" t="s">
        <v>19172</v>
      </c>
      <c r="I766" s="96" t="s">
        <v>19173</v>
      </c>
      <c r="J766" s="95" t="s">
        <v>19174</v>
      </c>
      <c r="K766" s="95" t="s">
        <v>19258</v>
      </c>
      <c r="L766" s="95" t="s">
        <v>19259</v>
      </c>
      <c r="M766" s="96" t="s">
        <v>19260</v>
      </c>
      <c r="N766" s="96" t="s">
        <v>279</v>
      </c>
      <c r="O766" s="97">
        <v>44826</v>
      </c>
      <c r="P766" s="97">
        <v>44826</v>
      </c>
      <c r="Q766" s="97">
        <v>44826</v>
      </c>
      <c r="R766" s="96">
        <v>1103</v>
      </c>
      <c r="S766" s="96">
        <v>3</v>
      </c>
      <c r="T766" s="96" t="s">
        <v>19228</v>
      </c>
      <c r="U766" s="96" t="s">
        <v>8838</v>
      </c>
      <c r="V766" s="96"/>
      <c r="W766" s="96" t="s">
        <v>1757</v>
      </c>
      <c r="X766" s="96" t="s">
        <v>279</v>
      </c>
      <c r="Y766" s="95" t="s">
        <v>8840</v>
      </c>
    </row>
    <row r="767" spans="1:25" s="87" customFormat="1" x14ac:dyDescent="0.3">
      <c r="A767" s="94" t="str">
        <f t="shared" si="12"/>
        <v>elindse</v>
      </c>
      <c r="B767" s="95" t="s">
        <v>22846</v>
      </c>
      <c r="C767" s="96" t="s">
        <v>22847</v>
      </c>
      <c r="D767" s="96" t="s">
        <v>22848</v>
      </c>
      <c r="E767" s="96" t="s">
        <v>5630</v>
      </c>
      <c r="F767" s="95" t="s">
        <v>19386</v>
      </c>
      <c r="G767" s="96" t="s">
        <v>19387</v>
      </c>
      <c r="H767" s="96" t="s">
        <v>19172</v>
      </c>
      <c r="I767" s="96" t="s">
        <v>19173</v>
      </c>
      <c r="J767" s="95" t="s">
        <v>19189</v>
      </c>
      <c r="K767" s="95" t="s">
        <v>19374</v>
      </c>
      <c r="L767" s="95" t="s">
        <v>19375</v>
      </c>
      <c r="M767" s="96" t="s">
        <v>19376</v>
      </c>
      <c r="N767" s="96" t="s">
        <v>575</v>
      </c>
      <c r="O767" s="97">
        <v>42037</v>
      </c>
      <c r="P767" s="97">
        <v>42037</v>
      </c>
      <c r="Q767" s="97">
        <v>42037</v>
      </c>
      <c r="R767" s="96">
        <v>3892</v>
      </c>
      <c r="S767" s="96">
        <v>10</v>
      </c>
      <c r="T767" s="96" t="s">
        <v>19247</v>
      </c>
      <c r="U767" s="96" t="s">
        <v>22849</v>
      </c>
      <c r="V767" s="96"/>
      <c r="W767" s="96" t="s">
        <v>22850</v>
      </c>
      <c r="X767" s="96" t="s">
        <v>575</v>
      </c>
      <c r="Y767" s="95" t="s">
        <v>22851</v>
      </c>
    </row>
    <row r="768" spans="1:25" s="87" customFormat="1" x14ac:dyDescent="0.3">
      <c r="A768" s="94" t="str">
        <f t="shared" si="12"/>
        <v>elope18</v>
      </c>
      <c r="B768" s="95" t="s">
        <v>22852</v>
      </c>
      <c r="C768" s="96" t="s">
        <v>22853</v>
      </c>
      <c r="D768" s="96" t="s">
        <v>22854</v>
      </c>
      <c r="E768" s="96" t="s">
        <v>5630</v>
      </c>
      <c r="F768" s="95" t="s">
        <v>19171</v>
      </c>
      <c r="G768" s="96" t="s">
        <v>19029</v>
      </c>
      <c r="H768" s="96" t="s">
        <v>19172</v>
      </c>
      <c r="I768" s="96" t="s">
        <v>19173</v>
      </c>
      <c r="J768" s="95" t="s">
        <v>19174</v>
      </c>
      <c r="K768" s="95" t="s">
        <v>19360</v>
      </c>
      <c r="L768" s="95" t="s">
        <v>19361</v>
      </c>
      <c r="M768" s="96" t="s">
        <v>19362</v>
      </c>
      <c r="N768" s="96" t="s">
        <v>1463</v>
      </c>
      <c r="O768" s="97">
        <v>43530</v>
      </c>
      <c r="P768" s="97">
        <v>43530</v>
      </c>
      <c r="Q768" s="97">
        <v>43530</v>
      </c>
      <c r="R768" s="96">
        <v>2399</v>
      </c>
      <c r="S768" s="96">
        <v>6</v>
      </c>
      <c r="T768" s="96" t="s">
        <v>19247</v>
      </c>
      <c r="U768" s="96" t="s">
        <v>22855</v>
      </c>
      <c r="V768" s="96"/>
      <c r="W768" s="96" t="s">
        <v>2528</v>
      </c>
      <c r="X768" s="96" t="s">
        <v>1472</v>
      </c>
      <c r="Y768" s="95" t="s">
        <v>9342</v>
      </c>
    </row>
    <row r="769" spans="1:25" s="87" customFormat="1" x14ac:dyDescent="0.3">
      <c r="A769" s="94" t="str">
        <f t="shared" si="12"/>
        <v>emagan1</v>
      </c>
      <c r="B769" s="95" t="s">
        <v>22856</v>
      </c>
      <c r="C769" s="96" t="s">
        <v>22857</v>
      </c>
      <c r="D769" s="96" t="s">
        <v>22858</v>
      </c>
      <c r="E769" s="96" t="s">
        <v>5630</v>
      </c>
      <c r="F769" s="95" t="s">
        <v>19181</v>
      </c>
      <c r="G769" s="96" t="s">
        <v>19030</v>
      </c>
      <c r="H769" s="96" t="s">
        <v>19172</v>
      </c>
      <c r="I769" s="96" t="s">
        <v>19173</v>
      </c>
      <c r="J769" s="95" t="s">
        <v>19189</v>
      </c>
      <c r="K769" s="95" t="s">
        <v>19345</v>
      </c>
      <c r="L769" s="95" t="s">
        <v>19837</v>
      </c>
      <c r="M769" s="96" t="s">
        <v>6275</v>
      </c>
      <c r="N769" s="96" t="s">
        <v>318</v>
      </c>
      <c r="O769" s="97">
        <v>44186</v>
      </c>
      <c r="P769" s="97">
        <v>44186</v>
      </c>
      <c r="Q769" s="97">
        <v>44186</v>
      </c>
      <c r="R769" s="96">
        <v>1743</v>
      </c>
      <c r="S769" s="96">
        <v>4</v>
      </c>
      <c r="T769" s="96" t="s">
        <v>19228</v>
      </c>
      <c r="U769" s="96" t="s">
        <v>17763</v>
      </c>
      <c r="V769" s="96"/>
      <c r="W769" s="96" t="s">
        <v>5049</v>
      </c>
      <c r="X769" s="96" t="s">
        <v>318</v>
      </c>
      <c r="Y769" s="95" t="s">
        <v>17765</v>
      </c>
    </row>
    <row r="770" spans="1:25" s="87" customFormat="1" x14ac:dyDescent="0.3">
      <c r="A770" s="94" t="str">
        <f t="shared" si="12"/>
        <v>emarks</v>
      </c>
      <c r="B770" s="95" t="s">
        <v>22859</v>
      </c>
      <c r="C770" s="96" t="s">
        <v>22860</v>
      </c>
      <c r="D770" s="95" t="s">
        <v>22861</v>
      </c>
      <c r="E770" s="96" t="s">
        <v>5630</v>
      </c>
      <c r="F770" s="96"/>
      <c r="G770" s="96"/>
      <c r="H770" s="96"/>
      <c r="I770" s="96"/>
      <c r="J770" s="96"/>
      <c r="K770" s="96"/>
      <c r="L770" s="96"/>
      <c r="M770" s="96"/>
      <c r="N770" s="96"/>
      <c r="O770" s="97">
        <v>45935</v>
      </c>
      <c r="P770" s="96"/>
      <c r="Q770" s="97">
        <v>45935</v>
      </c>
      <c r="R770" s="96"/>
      <c r="S770" s="96"/>
      <c r="T770" s="96"/>
      <c r="U770" s="95" t="s">
        <v>22862</v>
      </c>
      <c r="V770" s="96"/>
      <c r="W770" s="96" t="s">
        <v>21170</v>
      </c>
      <c r="X770" s="96" t="s">
        <v>983</v>
      </c>
      <c r="Y770" s="95" t="s">
        <v>22863</v>
      </c>
    </row>
    <row r="771" spans="1:25" s="87" customFormat="1" x14ac:dyDescent="0.3">
      <c r="A771" s="94" t="str">
        <f t="shared" ref="A771:A834" si="13">TRIM(D771)</f>
        <v>emarlow</v>
      </c>
      <c r="B771" s="95" t="s">
        <v>22864</v>
      </c>
      <c r="C771" s="96" t="s">
        <v>22865</v>
      </c>
      <c r="D771" s="96" t="s">
        <v>22866</v>
      </c>
      <c r="E771" s="96" t="s">
        <v>19170</v>
      </c>
      <c r="F771" s="95" t="s">
        <v>19215</v>
      </c>
      <c r="G771" s="96" t="s">
        <v>19033</v>
      </c>
      <c r="H771" s="96" t="s">
        <v>19172</v>
      </c>
      <c r="I771" s="96" t="s">
        <v>19173</v>
      </c>
      <c r="J771" s="95" t="s">
        <v>19174</v>
      </c>
      <c r="K771" s="95" t="s">
        <v>19455</v>
      </c>
      <c r="L771" s="95" t="s">
        <v>19456</v>
      </c>
      <c r="M771" s="96" t="s">
        <v>19457</v>
      </c>
      <c r="N771" s="96" t="s">
        <v>2504</v>
      </c>
      <c r="O771" s="97">
        <v>41134</v>
      </c>
      <c r="P771" s="97">
        <v>45599</v>
      </c>
      <c r="Q771" s="97">
        <v>45599</v>
      </c>
      <c r="R771" s="96">
        <v>330</v>
      </c>
      <c r="S771" s="96">
        <v>0</v>
      </c>
      <c r="T771" s="96" t="s">
        <v>19176</v>
      </c>
      <c r="U771" s="96" t="s">
        <v>22867</v>
      </c>
      <c r="V771" s="96"/>
      <c r="W771" s="96" t="s">
        <v>22868</v>
      </c>
      <c r="X771" s="96" t="s">
        <v>2504</v>
      </c>
      <c r="Y771" s="95" t="s">
        <v>22869</v>
      </c>
    </row>
    <row r="772" spans="1:25" s="87" customFormat="1" x14ac:dyDescent="0.3">
      <c r="A772" s="94" t="str">
        <f t="shared" si="13"/>
        <v>EMARSHA</v>
      </c>
      <c r="B772" s="95" t="s">
        <v>22870</v>
      </c>
      <c r="C772" s="96" t="s">
        <v>22871</v>
      </c>
      <c r="D772" s="96" t="s">
        <v>8863</v>
      </c>
      <c r="E772" s="96" t="s">
        <v>5630</v>
      </c>
      <c r="F772" s="95" t="s">
        <v>19285</v>
      </c>
      <c r="G772" s="96" t="s">
        <v>19028</v>
      </c>
      <c r="H772" s="96" t="s">
        <v>19172</v>
      </c>
      <c r="I772" s="96" t="s">
        <v>19173</v>
      </c>
      <c r="J772" s="95" t="s">
        <v>19174</v>
      </c>
      <c r="K772" s="95" t="s">
        <v>19716</v>
      </c>
      <c r="L772" s="95" t="s">
        <v>19717</v>
      </c>
      <c r="M772" s="96" t="s">
        <v>5847</v>
      </c>
      <c r="N772" s="96" t="s">
        <v>279</v>
      </c>
      <c r="O772" s="97">
        <v>28678</v>
      </c>
      <c r="P772" s="97">
        <v>28678</v>
      </c>
      <c r="Q772" s="97">
        <v>28678</v>
      </c>
      <c r="R772" s="96">
        <v>17251</v>
      </c>
      <c r="S772" s="96">
        <v>47</v>
      </c>
      <c r="T772" s="96" t="s">
        <v>19261</v>
      </c>
      <c r="U772" s="96" t="s">
        <v>22872</v>
      </c>
      <c r="V772" s="96"/>
      <c r="W772" s="96" t="s">
        <v>22873</v>
      </c>
      <c r="X772" s="96" t="s">
        <v>279</v>
      </c>
      <c r="Y772" s="95" t="s">
        <v>8867</v>
      </c>
    </row>
    <row r="773" spans="1:25" s="87" customFormat="1" x14ac:dyDescent="0.3">
      <c r="A773" s="94" t="str">
        <f t="shared" si="13"/>
        <v>emcghee</v>
      </c>
      <c r="B773" s="95" t="s">
        <v>22874</v>
      </c>
      <c r="C773" s="96" t="s">
        <v>22875</v>
      </c>
      <c r="D773" s="96" t="s">
        <v>22876</v>
      </c>
      <c r="E773" s="96" t="s">
        <v>19170</v>
      </c>
      <c r="F773" s="95" t="s">
        <v>19372</v>
      </c>
      <c r="G773" s="96" t="s">
        <v>19373</v>
      </c>
      <c r="H773" s="96" t="s">
        <v>19172</v>
      </c>
      <c r="I773" s="96" t="s">
        <v>19173</v>
      </c>
      <c r="J773" s="95" t="s">
        <v>19189</v>
      </c>
      <c r="K773" s="95" t="s">
        <v>19374</v>
      </c>
      <c r="L773" s="95" t="s">
        <v>19375</v>
      </c>
      <c r="M773" s="96" t="s">
        <v>19376</v>
      </c>
      <c r="N773" s="96" t="s">
        <v>575</v>
      </c>
      <c r="O773" s="97">
        <v>45837</v>
      </c>
      <c r="P773" s="97">
        <v>45837</v>
      </c>
      <c r="Q773" s="97">
        <v>45837</v>
      </c>
      <c r="R773" s="96">
        <v>92</v>
      </c>
      <c r="S773" s="96">
        <v>0</v>
      </c>
      <c r="T773" s="96" t="s">
        <v>19193</v>
      </c>
      <c r="U773" s="96" t="s">
        <v>22877</v>
      </c>
      <c r="V773" s="96"/>
      <c r="W773" s="96" t="s">
        <v>922</v>
      </c>
      <c r="X773" s="96" t="s">
        <v>575</v>
      </c>
      <c r="Y773" s="95" t="s">
        <v>22878</v>
      </c>
    </row>
    <row r="774" spans="1:25" s="87" customFormat="1" x14ac:dyDescent="0.3">
      <c r="A774" s="94" t="str">
        <f t="shared" si="13"/>
        <v>emendes</v>
      </c>
      <c r="B774" s="95" t="s">
        <v>22879</v>
      </c>
      <c r="C774" s="96" t="s">
        <v>22880</v>
      </c>
      <c r="D774" s="96" t="s">
        <v>22881</v>
      </c>
      <c r="E774" s="96" t="s">
        <v>19036</v>
      </c>
      <c r="F774" s="95" t="s">
        <v>19171</v>
      </c>
      <c r="G774" s="96" t="s">
        <v>19029</v>
      </c>
      <c r="H774" s="96" t="s">
        <v>19172</v>
      </c>
      <c r="I774" s="96" t="s">
        <v>19173</v>
      </c>
      <c r="J774" s="95" t="s">
        <v>19189</v>
      </c>
      <c r="K774" s="95" t="s">
        <v>19190</v>
      </c>
      <c r="L774" s="95" t="s">
        <v>19191</v>
      </c>
      <c r="M774" s="96" t="s">
        <v>19192</v>
      </c>
      <c r="N774" s="96" t="s">
        <v>297</v>
      </c>
      <c r="O774" s="97">
        <v>45130</v>
      </c>
      <c r="P774" s="97">
        <v>45130</v>
      </c>
      <c r="Q774" s="97">
        <v>45130</v>
      </c>
      <c r="R774" s="96">
        <v>799</v>
      </c>
      <c r="S774" s="96">
        <v>2</v>
      </c>
      <c r="T774" s="96" t="s">
        <v>19209</v>
      </c>
      <c r="U774" s="96" t="s">
        <v>22882</v>
      </c>
      <c r="V774" s="96"/>
      <c r="W774" s="96" t="s">
        <v>1996</v>
      </c>
      <c r="X774" s="96" t="s">
        <v>297</v>
      </c>
      <c r="Y774" s="95" t="s">
        <v>22883</v>
      </c>
    </row>
    <row r="775" spans="1:25" s="87" customFormat="1" x14ac:dyDescent="0.3">
      <c r="A775" s="94" t="str">
        <f t="shared" si="13"/>
        <v>emohame</v>
      </c>
      <c r="B775" s="95" t="s">
        <v>22884</v>
      </c>
      <c r="C775" s="96" t="s">
        <v>22885</v>
      </c>
      <c r="D775" s="96" t="s">
        <v>22886</v>
      </c>
      <c r="E775" s="96" t="s">
        <v>5630</v>
      </c>
      <c r="F775" s="95" t="s">
        <v>19215</v>
      </c>
      <c r="G775" s="96" t="s">
        <v>19033</v>
      </c>
      <c r="H775" s="96" t="s">
        <v>19172</v>
      </c>
      <c r="I775" s="96" t="s">
        <v>19173</v>
      </c>
      <c r="J775" s="95" t="s">
        <v>19174</v>
      </c>
      <c r="K775" s="95" t="s">
        <v>19207</v>
      </c>
      <c r="L775" s="95" t="s">
        <v>19208</v>
      </c>
      <c r="M775" s="96" t="s">
        <v>10249</v>
      </c>
      <c r="N775" s="96" t="s">
        <v>219</v>
      </c>
      <c r="O775" s="97">
        <v>43593</v>
      </c>
      <c r="P775" s="97">
        <v>43593</v>
      </c>
      <c r="Q775" s="97">
        <v>43593</v>
      </c>
      <c r="R775" s="96">
        <v>2336</v>
      </c>
      <c r="S775" s="96">
        <v>6</v>
      </c>
      <c r="T775" s="96" t="s">
        <v>19247</v>
      </c>
      <c r="U775" s="96" t="s">
        <v>22887</v>
      </c>
      <c r="V775" s="96"/>
      <c r="W775" s="96" t="s">
        <v>22888</v>
      </c>
      <c r="X775" s="96" t="s">
        <v>219</v>
      </c>
      <c r="Y775" s="95" t="s">
        <v>18629</v>
      </c>
    </row>
    <row r="776" spans="1:25" s="87" customFormat="1" x14ac:dyDescent="0.3">
      <c r="A776" s="94" t="str">
        <f t="shared" si="13"/>
        <v>EMORAL9</v>
      </c>
      <c r="B776" s="95" t="s">
        <v>22889</v>
      </c>
      <c r="C776" s="96" t="s">
        <v>22890</v>
      </c>
      <c r="D776" s="96" t="s">
        <v>9514</v>
      </c>
      <c r="E776" s="96" t="s">
        <v>5630</v>
      </c>
      <c r="F776" s="95" t="s">
        <v>19236</v>
      </c>
      <c r="G776" s="96" t="s">
        <v>19032</v>
      </c>
      <c r="H776" s="96" t="s">
        <v>19227</v>
      </c>
      <c r="I776" s="96" t="s">
        <v>19173</v>
      </c>
      <c r="J776" s="95" t="s">
        <v>19174</v>
      </c>
      <c r="K776" s="95" t="s">
        <v>19207</v>
      </c>
      <c r="L776" s="95" t="s">
        <v>19208</v>
      </c>
      <c r="M776" s="96" t="s">
        <v>10249</v>
      </c>
      <c r="N776" s="96" t="s">
        <v>219</v>
      </c>
      <c r="O776" s="97">
        <v>40623</v>
      </c>
      <c r="P776" s="97">
        <v>40623</v>
      </c>
      <c r="Q776" s="97">
        <v>40623</v>
      </c>
      <c r="R776" s="96">
        <v>5306</v>
      </c>
      <c r="S776" s="96">
        <v>14</v>
      </c>
      <c r="T776" s="96" t="s">
        <v>19247</v>
      </c>
      <c r="U776" s="96" t="s">
        <v>22891</v>
      </c>
      <c r="V776" s="96" t="s">
        <v>9316</v>
      </c>
      <c r="W776" s="96" t="s">
        <v>4819</v>
      </c>
      <c r="X776" s="96" t="s">
        <v>219</v>
      </c>
      <c r="Y776" s="95" t="s">
        <v>9520</v>
      </c>
    </row>
    <row r="777" spans="1:25" s="87" customFormat="1" x14ac:dyDescent="0.3">
      <c r="A777" s="94" t="str">
        <f t="shared" si="13"/>
        <v>emorey</v>
      </c>
      <c r="B777" s="95" t="s">
        <v>22892</v>
      </c>
      <c r="C777" s="96" t="s">
        <v>22893</v>
      </c>
      <c r="D777" s="96" t="s">
        <v>22894</v>
      </c>
      <c r="E777" s="96" t="s">
        <v>19170</v>
      </c>
      <c r="F777" s="95" t="s">
        <v>19171</v>
      </c>
      <c r="G777" s="96" t="s">
        <v>19029</v>
      </c>
      <c r="H777" s="96" t="s">
        <v>19172</v>
      </c>
      <c r="I777" s="96" t="s">
        <v>19173</v>
      </c>
      <c r="J777" s="95" t="s">
        <v>19189</v>
      </c>
      <c r="K777" s="95" t="s">
        <v>19345</v>
      </c>
      <c r="L777" s="95" t="s">
        <v>20162</v>
      </c>
      <c r="M777" s="96" t="s">
        <v>20163</v>
      </c>
      <c r="N777" s="96" t="s">
        <v>655</v>
      </c>
      <c r="O777" s="97">
        <v>44462</v>
      </c>
      <c r="P777" s="97">
        <v>44462</v>
      </c>
      <c r="Q777" s="97">
        <v>44462</v>
      </c>
      <c r="R777" s="96">
        <v>1467</v>
      </c>
      <c r="S777" s="96">
        <v>4</v>
      </c>
      <c r="T777" s="96" t="s">
        <v>19228</v>
      </c>
      <c r="U777" s="96" t="s">
        <v>22895</v>
      </c>
      <c r="V777" s="96"/>
      <c r="W777" s="96" t="s">
        <v>22896</v>
      </c>
      <c r="X777" s="96" t="s">
        <v>655</v>
      </c>
      <c r="Y777" s="95" t="s">
        <v>4403</v>
      </c>
    </row>
    <row r="778" spans="1:25" s="87" customFormat="1" x14ac:dyDescent="0.3">
      <c r="A778" s="94" t="str">
        <f t="shared" si="13"/>
        <v>emoya1</v>
      </c>
      <c r="B778" s="95" t="s">
        <v>22897</v>
      </c>
      <c r="C778" s="96" t="s">
        <v>22898</v>
      </c>
      <c r="D778" s="96" t="s">
        <v>22899</v>
      </c>
      <c r="E778" s="96" t="s">
        <v>5630</v>
      </c>
      <c r="F778" s="95" t="s">
        <v>19215</v>
      </c>
      <c r="G778" s="96" t="s">
        <v>19033</v>
      </c>
      <c r="H778" s="96" t="s">
        <v>19172</v>
      </c>
      <c r="I778" s="96" t="s">
        <v>19173</v>
      </c>
      <c r="J778" s="95" t="s">
        <v>19174</v>
      </c>
      <c r="K778" s="95" t="s">
        <v>19716</v>
      </c>
      <c r="L778" s="95" t="s">
        <v>19717</v>
      </c>
      <c r="M778" s="96" t="s">
        <v>5847</v>
      </c>
      <c r="N778" s="96" t="s">
        <v>279</v>
      </c>
      <c r="O778" s="97">
        <v>43192</v>
      </c>
      <c r="P778" s="97">
        <v>43192</v>
      </c>
      <c r="Q778" s="97">
        <v>43192</v>
      </c>
      <c r="R778" s="96">
        <v>2737</v>
      </c>
      <c r="S778" s="96">
        <v>7</v>
      </c>
      <c r="T778" s="96" t="s">
        <v>19247</v>
      </c>
      <c r="U778" s="96" t="s">
        <v>22900</v>
      </c>
      <c r="V778" s="96"/>
      <c r="W778" s="96" t="s">
        <v>4797</v>
      </c>
      <c r="X778" s="96" t="s">
        <v>279</v>
      </c>
      <c r="Y778" s="95" t="s">
        <v>22901</v>
      </c>
    </row>
    <row r="779" spans="1:25" s="87" customFormat="1" x14ac:dyDescent="0.3">
      <c r="A779" s="94" t="str">
        <f t="shared" si="13"/>
        <v>ENICASI</v>
      </c>
      <c r="B779" s="95" t="s">
        <v>22902</v>
      </c>
      <c r="C779" s="96" t="s">
        <v>22903</v>
      </c>
      <c r="D779" s="96" t="s">
        <v>17253</v>
      </c>
      <c r="E779" s="96" t="s">
        <v>5630</v>
      </c>
      <c r="F779" s="95" t="s">
        <v>19215</v>
      </c>
      <c r="G779" s="96" t="s">
        <v>19033</v>
      </c>
      <c r="H779" s="96" t="s">
        <v>19172</v>
      </c>
      <c r="I779" s="96" t="s">
        <v>19173</v>
      </c>
      <c r="J779" s="95" t="s">
        <v>19174</v>
      </c>
      <c r="K779" s="95" t="s">
        <v>19431</v>
      </c>
      <c r="L779" s="95" t="s">
        <v>19432</v>
      </c>
      <c r="M779" s="96" t="s">
        <v>6264</v>
      </c>
      <c r="N779" s="96" t="s">
        <v>279</v>
      </c>
      <c r="O779" s="97">
        <v>36645</v>
      </c>
      <c r="P779" s="97">
        <v>36645</v>
      </c>
      <c r="Q779" s="97">
        <v>36645</v>
      </c>
      <c r="R779" s="96">
        <v>9284</v>
      </c>
      <c r="S779" s="96">
        <v>25</v>
      </c>
      <c r="T779" s="96" t="s">
        <v>19261</v>
      </c>
      <c r="U779" s="96" t="s">
        <v>22904</v>
      </c>
      <c r="V779" s="96"/>
      <c r="W779" s="96" t="s">
        <v>335</v>
      </c>
      <c r="X779" s="96" t="s">
        <v>279</v>
      </c>
      <c r="Y779" s="95" t="s">
        <v>17256</v>
      </c>
    </row>
    <row r="780" spans="1:25" s="87" customFormat="1" x14ac:dyDescent="0.3">
      <c r="A780" s="94" t="str">
        <f t="shared" si="13"/>
        <v>enieve0</v>
      </c>
      <c r="B780" s="95" t="s">
        <v>22905</v>
      </c>
      <c r="C780" s="96" t="s">
        <v>22906</v>
      </c>
      <c r="D780" s="96" t="s">
        <v>22907</v>
      </c>
      <c r="E780" s="96" t="s">
        <v>5630</v>
      </c>
      <c r="F780" s="95" t="s">
        <v>19285</v>
      </c>
      <c r="G780" s="96" t="s">
        <v>19028</v>
      </c>
      <c r="H780" s="96" t="s">
        <v>19172</v>
      </c>
      <c r="I780" s="96" t="s">
        <v>19173</v>
      </c>
      <c r="J780" s="95" t="s">
        <v>19189</v>
      </c>
      <c r="K780" s="95" t="s">
        <v>19190</v>
      </c>
      <c r="L780" s="95" t="s">
        <v>19191</v>
      </c>
      <c r="M780" s="96" t="s">
        <v>19192</v>
      </c>
      <c r="N780" s="96" t="s">
        <v>297</v>
      </c>
      <c r="O780" s="97">
        <v>42171</v>
      </c>
      <c r="P780" s="97">
        <v>42171</v>
      </c>
      <c r="Q780" s="97">
        <v>42171</v>
      </c>
      <c r="R780" s="96">
        <v>3758</v>
      </c>
      <c r="S780" s="96">
        <v>10</v>
      </c>
      <c r="T780" s="96" t="s">
        <v>19247</v>
      </c>
      <c r="U780" s="96" t="s">
        <v>12114</v>
      </c>
      <c r="V780" s="96"/>
      <c r="W780" s="96" t="s">
        <v>12115</v>
      </c>
      <c r="X780" s="96" t="s">
        <v>297</v>
      </c>
      <c r="Y780" s="95" t="s">
        <v>12116</v>
      </c>
    </row>
    <row r="781" spans="1:25" s="87" customFormat="1" x14ac:dyDescent="0.3">
      <c r="A781" s="94" t="str">
        <f t="shared" si="13"/>
        <v>epalme1</v>
      </c>
      <c r="B781" s="95" t="s">
        <v>22908</v>
      </c>
      <c r="C781" s="96" t="s">
        <v>22909</v>
      </c>
      <c r="D781" s="96" t="s">
        <v>22910</v>
      </c>
      <c r="E781" s="96" t="s">
        <v>5630</v>
      </c>
      <c r="F781" s="95" t="s">
        <v>19236</v>
      </c>
      <c r="G781" s="96" t="s">
        <v>19032</v>
      </c>
      <c r="H781" s="96" t="s">
        <v>19227</v>
      </c>
      <c r="I781" s="96" t="s">
        <v>19173</v>
      </c>
      <c r="J781" s="95" t="s">
        <v>19174</v>
      </c>
      <c r="K781" s="95" t="s">
        <v>19245</v>
      </c>
      <c r="L781" s="95" t="s">
        <v>19318</v>
      </c>
      <c r="M781" s="96" t="s">
        <v>19319</v>
      </c>
      <c r="N781" s="96" t="s">
        <v>1675</v>
      </c>
      <c r="O781" s="97">
        <v>43670</v>
      </c>
      <c r="P781" s="97">
        <v>44747</v>
      </c>
      <c r="Q781" s="97">
        <v>44747</v>
      </c>
      <c r="R781" s="96">
        <v>1182</v>
      </c>
      <c r="S781" s="96">
        <v>3</v>
      </c>
      <c r="T781" s="96" t="s">
        <v>19228</v>
      </c>
      <c r="U781" s="96" t="s">
        <v>22911</v>
      </c>
      <c r="V781" s="96"/>
      <c r="W781" s="96" t="s">
        <v>22912</v>
      </c>
      <c r="X781" s="96" t="s">
        <v>1675</v>
      </c>
      <c r="Y781" s="95" t="s">
        <v>7551</v>
      </c>
    </row>
    <row r="782" spans="1:25" s="87" customFormat="1" x14ac:dyDescent="0.3">
      <c r="A782" s="94" t="str">
        <f t="shared" si="13"/>
        <v>epeake</v>
      </c>
      <c r="B782" s="95" t="s">
        <v>22913</v>
      </c>
      <c r="C782" s="96" t="s">
        <v>22914</v>
      </c>
      <c r="D782" s="96" t="s">
        <v>22915</v>
      </c>
      <c r="E782" s="96" t="s">
        <v>5630</v>
      </c>
      <c r="F782" s="95" t="s">
        <v>19171</v>
      </c>
      <c r="G782" s="96" t="s">
        <v>19029</v>
      </c>
      <c r="H782" s="96" t="s">
        <v>19172</v>
      </c>
      <c r="I782" s="96" t="s">
        <v>19173</v>
      </c>
      <c r="J782" s="95" t="s">
        <v>19189</v>
      </c>
      <c r="K782" s="95" t="s">
        <v>19294</v>
      </c>
      <c r="L782" s="95" t="s">
        <v>19295</v>
      </c>
      <c r="M782" s="96" t="s">
        <v>19296</v>
      </c>
      <c r="N782" s="96" t="s">
        <v>541</v>
      </c>
      <c r="O782" s="97">
        <v>45914</v>
      </c>
      <c r="P782" s="97">
        <v>45914</v>
      </c>
      <c r="Q782" s="97">
        <v>45914</v>
      </c>
      <c r="R782" s="96">
        <v>15</v>
      </c>
      <c r="S782" s="96">
        <v>0</v>
      </c>
      <c r="T782" s="96" t="s">
        <v>19183</v>
      </c>
      <c r="U782" s="100" t="s">
        <v>22916</v>
      </c>
      <c r="V782" s="100">
        <v>0</v>
      </c>
      <c r="W782" s="100" t="s">
        <v>22917</v>
      </c>
      <c r="X782" s="100" t="s">
        <v>541</v>
      </c>
      <c r="Y782" s="100" t="s">
        <v>22918</v>
      </c>
    </row>
    <row r="783" spans="1:25" s="87" customFormat="1" x14ac:dyDescent="0.3">
      <c r="A783" s="94" t="str">
        <f t="shared" si="13"/>
        <v>EPERE2</v>
      </c>
      <c r="B783" s="95" t="s">
        <v>22919</v>
      </c>
      <c r="C783" s="96" t="s">
        <v>22920</v>
      </c>
      <c r="D783" s="96" t="s">
        <v>22921</v>
      </c>
      <c r="E783" s="96" t="s">
        <v>19715</v>
      </c>
      <c r="F783" s="95" t="s">
        <v>19171</v>
      </c>
      <c r="G783" s="96" t="s">
        <v>19029</v>
      </c>
      <c r="H783" s="96" t="s">
        <v>19172</v>
      </c>
      <c r="I783" s="96" t="s">
        <v>19419</v>
      </c>
      <c r="J783" s="95" t="s">
        <v>19189</v>
      </c>
      <c r="K783" s="95" t="s">
        <v>19420</v>
      </c>
      <c r="L783" s="95" t="s">
        <v>19420</v>
      </c>
      <c r="M783" s="96" t="s">
        <v>19421</v>
      </c>
      <c r="N783" s="96" t="s">
        <v>5965</v>
      </c>
      <c r="O783" s="97">
        <v>30562</v>
      </c>
      <c r="P783" s="97">
        <v>30562</v>
      </c>
      <c r="Q783" s="97">
        <v>30562</v>
      </c>
      <c r="R783" s="96">
        <v>15367</v>
      </c>
      <c r="S783" s="96">
        <v>42</v>
      </c>
      <c r="T783" s="96" t="s">
        <v>19261</v>
      </c>
      <c r="U783" s="96" t="s">
        <v>22922</v>
      </c>
      <c r="V783" s="96" t="s">
        <v>22923</v>
      </c>
      <c r="W783" s="96" t="s">
        <v>22924</v>
      </c>
      <c r="X783" s="96" t="s">
        <v>5965</v>
      </c>
      <c r="Y783" s="95" t="s">
        <v>22925</v>
      </c>
    </row>
    <row r="784" spans="1:25" s="87" customFormat="1" x14ac:dyDescent="0.3">
      <c r="A784" s="94" t="str">
        <f t="shared" si="13"/>
        <v>eperezs</v>
      </c>
      <c r="B784" s="95" t="s">
        <v>22926</v>
      </c>
      <c r="C784" s="96" t="s">
        <v>22927</v>
      </c>
      <c r="D784" s="96" t="s">
        <v>22928</v>
      </c>
      <c r="E784" s="96" t="s">
        <v>5630</v>
      </c>
      <c r="F784" s="95" t="s">
        <v>19236</v>
      </c>
      <c r="G784" s="96" t="s">
        <v>19032</v>
      </c>
      <c r="H784" s="96" t="s">
        <v>19227</v>
      </c>
      <c r="I784" s="96" t="s">
        <v>19173</v>
      </c>
      <c r="J784" s="95" t="s">
        <v>19189</v>
      </c>
      <c r="K784" s="95" t="s">
        <v>19190</v>
      </c>
      <c r="L784" s="95" t="s">
        <v>19191</v>
      </c>
      <c r="M784" s="96" t="s">
        <v>19192</v>
      </c>
      <c r="N784" s="96" t="s">
        <v>297</v>
      </c>
      <c r="O784" s="97">
        <v>45872</v>
      </c>
      <c r="P784" s="97">
        <v>45872</v>
      </c>
      <c r="Q784" s="97">
        <v>45872</v>
      </c>
      <c r="R784" s="96">
        <v>57</v>
      </c>
      <c r="S784" s="96">
        <v>0</v>
      </c>
      <c r="T784" s="96" t="s">
        <v>19448</v>
      </c>
      <c r="U784" s="96" t="s">
        <v>22929</v>
      </c>
      <c r="V784" s="96"/>
      <c r="W784" s="96" t="s">
        <v>13546</v>
      </c>
      <c r="X784" s="96" t="s">
        <v>297</v>
      </c>
      <c r="Y784" s="95" t="s">
        <v>13547</v>
      </c>
    </row>
    <row r="785" spans="1:25" s="87" customFormat="1" x14ac:dyDescent="0.3">
      <c r="A785" s="94" t="str">
        <f t="shared" si="13"/>
        <v>epeters</v>
      </c>
      <c r="B785" s="95" t="s">
        <v>22930</v>
      </c>
      <c r="C785" s="96" t="s">
        <v>22931</v>
      </c>
      <c r="D785" s="96" t="s">
        <v>22932</v>
      </c>
      <c r="E785" s="96" t="s">
        <v>19170</v>
      </c>
      <c r="F785" s="95" t="s">
        <v>19215</v>
      </c>
      <c r="G785" s="96" t="s">
        <v>19033</v>
      </c>
      <c r="H785" s="96" t="s">
        <v>19172</v>
      </c>
      <c r="I785" s="96" t="s">
        <v>19173</v>
      </c>
      <c r="J785" s="95" t="s">
        <v>19174</v>
      </c>
      <c r="K785" s="95" t="s">
        <v>19455</v>
      </c>
      <c r="L785" s="95" t="s">
        <v>19456</v>
      </c>
      <c r="M785" s="96" t="s">
        <v>19457</v>
      </c>
      <c r="N785" s="96" t="s">
        <v>2504</v>
      </c>
      <c r="O785" s="97">
        <v>44854</v>
      </c>
      <c r="P785" s="97">
        <v>45501</v>
      </c>
      <c r="Q785" s="97">
        <v>44854</v>
      </c>
      <c r="R785" s="96">
        <v>1075</v>
      </c>
      <c r="S785" s="96">
        <v>2</v>
      </c>
      <c r="T785" s="96" t="s">
        <v>19209</v>
      </c>
      <c r="U785" s="96" t="s">
        <v>22933</v>
      </c>
      <c r="V785" s="96" t="s">
        <v>22934</v>
      </c>
      <c r="W785" s="96" t="s">
        <v>22709</v>
      </c>
      <c r="X785" s="96" t="s">
        <v>2504</v>
      </c>
      <c r="Y785" s="95" t="s">
        <v>22935</v>
      </c>
    </row>
    <row r="786" spans="1:25" s="87" customFormat="1" x14ac:dyDescent="0.3">
      <c r="A786" s="94" t="str">
        <f t="shared" si="13"/>
        <v>EPRESTI</v>
      </c>
      <c r="B786" s="95" t="s">
        <v>22936</v>
      </c>
      <c r="C786" s="96" t="s">
        <v>22937</v>
      </c>
      <c r="D786" s="96" t="s">
        <v>4128</v>
      </c>
      <c r="E786" s="96" t="s">
        <v>5630</v>
      </c>
      <c r="F786" s="95" t="s">
        <v>20625</v>
      </c>
      <c r="G786" s="96" t="s">
        <v>19053</v>
      </c>
      <c r="H786" s="96" t="s">
        <v>19172</v>
      </c>
      <c r="I786" s="96" t="s">
        <v>19173</v>
      </c>
      <c r="J786" s="95" t="s">
        <v>19189</v>
      </c>
      <c r="K786" s="95" t="s">
        <v>19200</v>
      </c>
      <c r="L786" s="95" t="s">
        <v>19200</v>
      </c>
      <c r="M786" s="96" t="s">
        <v>19396</v>
      </c>
      <c r="N786" s="96" t="s">
        <v>752</v>
      </c>
      <c r="O786" s="97">
        <v>30826</v>
      </c>
      <c r="P786" s="97">
        <v>30826</v>
      </c>
      <c r="Q786" s="97">
        <v>30826</v>
      </c>
      <c r="R786" s="96">
        <v>15103</v>
      </c>
      <c r="S786" s="96">
        <v>41</v>
      </c>
      <c r="T786" s="96" t="s">
        <v>19261</v>
      </c>
      <c r="U786" s="96" t="s">
        <v>22938</v>
      </c>
      <c r="V786" s="96"/>
      <c r="W786" s="96" t="s">
        <v>3579</v>
      </c>
      <c r="X786" s="96" t="s">
        <v>752</v>
      </c>
      <c r="Y786" s="95" t="s">
        <v>15084</v>
      </c>
    </row>
    <row r="787" spans="1:25" s="87" customFormat="1" x14ac:dyDescent="0.3">
      <c r="A787" s="94" t="str">
        <f t="shared" si="13"/>
        <v>eraigoz</v>
      </c>
      <c r="B787" s="95" t="s">
        <v>22939</v>
      </c>
      <c r="C787" s="96" t="s">
        <v>22940</v>
      </c>
      <c r="D787" s="96" t="s">
        <v>22941</v>
      </c>
      <c r="E787" s="96" t="s">
        <v>5630</v>
      </c>
      <c r="F787" s="95" t="s">
        <v>19285</v>
      </c>
      <c r="G787" s="96" t="s">
        <v>19028</v>
      </c>
      <c r="H787" s="96" t="s">
        <v>19172</v>
      </c>
      <c r="I787" s="96" t="s">
        <v>19173</v>
      </c>
      <c r="J787" s="95" t="s">
        <v>19174</v>
      </c>
      <c r="K787" s="95" t="s">
        <v>19216</v>
      </c>
      <c r="L787" s="95" t="s">
        <v>19237</v>
      </c>
      <c r="M787" s="96" t="s">
        <v>19238</v>
      </c>
      <c r="N787" s="96" t="s">
        <v>250</v>
      </c>
      <c r="O787" s="97">
        <v>42135</v>
      </c>
      <c r="P787" s="97">
        <v>42135</v>
      </c>
      <c r="Q787" s="97">
        <v>42135</v>
      </c>
      <c r="R787" s="96">
        <v>3794</v>
      </c>
      <c r="S787" s="96">
        <v>10</v>
      </c>
      <c r="T787" s="96" t="s">
        <v>19247</v>
      </c>
      <c r="U787" s="96" t="s">
        <v>8999</v>
      </c>
      <c r="V787" s="96"/>
      <c r="W787" s="96" t="s">
        <v>3449</v>
      </c>
      <c r="X787" s="96" t="s">
        <v>250</v>
      </c>
      <c r="Y787" s="95" t="s">
        <v>9001</v>
      </c>
    </row>
    <row r="788" spans="1:25" s="87" customFormat="1" x14ac:dyDescent="0.3">
      <c r="A788" s="94" t="str">
        <f t="shared" si="13"/>
        <v>erayo</v>
      </c>
      <c r="B788" s="95" t="s">
        <v>22942</v>
      </c>
      <c r="C788" s="96" t="s">
        <v>22943</v>
      </c>
      <c r="D788" s="96" t="s">
        <v>22944</v>
      </c>
      <c r="E788" s="96" t="s">
        <v>5630</v>
      </c>
      <c r="F788" s="95" t="s">
        <v>19171</v>
      </c>
      <c r="G788" s="96" t="s">
        <v>19029</v>
      </c>
      <c r="H788" s="96" t="s">
        <v>19172</v>
      </c>
      <c r="I788" s="96" t="s">
        <v>19173</v>
      </c>
      <c r="J788" s="95" t="s">
        <v>19174</v>
      </c>
      <c r="K788" s="95" t="s">
        <v>19216</v>
      </c>
      <c r="L788" s="95" t="s">
        <v>19237</v>
      </c>
      <c r="M788" s="96" t="s">
        <v>19238</v>
      </c>
      <c r="N788" s="96" t="s">
        <v>250</v>
      </c>
      <c r="O788" s="97">
        <v>44903</v>
      </c>
      <c r="P788" s="97">
        <v>44903</v>
      </c>
      <c r="Q788" s="97">
        <v>44903</v>
      </c>
      <c r="R788" s="96">
        <v>1026</v>
      </c>
      <c r="S788" s="96">
        <v>2</v>
      </c>
      <c r="T788" s="96" t="s">
        <v>19209</v>
      </c>
      <c r="U788" s="96" t="s">
        <v>22945</v>
      </c>
      <c r="V788" s="96"/>
      <c r="W788" s="96" t="s">
        <v>3893</v>
      </c>
      <c r="X788" s="96" t="s">
        <v>250</v>
      </c>
      <c r="Y788" s="95" t="s">
        <v>14019</v>
      </c>
    </row>
    <row r="789" spans="1:25" s="87" customFormat="1" x14ac:dyDescent="0.3">
      <c r="A789" s="94" t="str">
        <f t="shared" si="13"/>
        <v>ereyno2</v>
      </c>
      <c r="B789" s="95" t="s">
        <v>22946</v>
      </c>
      <c r="C789" s="96" t="s">
        <v>22947</v>
      </c>
      <c r="D789" s="96" t="s">
        <v>22948</v>
      </c>
      <c r="E789" s="96" t="s">
        <v>5630</v>
      </c>
      <c r="F789" s="95" t="s">
        <v>19171</v>
      </c>
      <c r="G789" s="96" t="s">
        <v>19029</v>
      </c>
      <c r="H789" s="96" t="s">
        <v>19172</v>
      </c>
      <c r="I789" s="96" t="s">
        <v>19173</v>
      </c>
      <c r="J789" s="95" t="s">
        <v>19174</v>
      </c>
      <c r="K789" s="95" t="s">
        <v>19207</v>
      </c>
      <c r="L789" s="95" t="s">
        <v>19208</v>
      </c>
      <c r="M789" s="96" t="s">
        <v>10249</v>
      </c>
      <c r="N789" s="96" t="s">
        <v>219</v>
      </c>
      <c r="O789" s="97">
        <v>43222</v>
      </c>
      <c r="P789" s="97">
        <v>43222</v>
      </c>
      <c r="Q789" s="97">
        <v>43222</v>
      </c>
      <c r="R789" s="96">
        <v>2707</v>
      </c>
      <c r="S789" s="96">
        <v>7</v>
      </c>
      <c r="T789" s="96" t="s">
        <v>19247</v>
      </c>
      <c r="U789" s="96" t="s">
        <v>22949</v>
      </c>
      <c r="V789" s="96"/>
      <c r="W789" s="96" t="s">
        <v>22950</v>
      </c>
      <c r="X789" s="96" t="s">
        <v>219</v>
      </c>
      <c r="Y789" s="95" t="s">
        <v>14398</v>
      </c>
    </row>
    <row r="790" spans="1:25" s="87" customFormat="1" x14ac:dyDescent="0.3">
      <c r="A790" s="94" t="str">
        <f t="shared" si="13"/>
        <v>erodrig</v>
      </c>
      <c r="B790" s="95" t="s">
        <v>22951</v>
      </c>
      <c r="C790" s="96" t="s">
        <v>22952</v>
      </c>
      <c r="D790" s="96" t="s">
        <v>22953</v>
      </c>
      <c r="E790" s="96" t="s">
        <v>5630</v>
      </c>
      <c r="F790" s="95" t="s">
        <v>19236</v>
      </c>
      <c r="G790" s="96" t="s">
        <v>19032</v>
      </c>
      <c r="H790" s="96" t="s">
        <v>19227</v>
      </c>
      <c r="I790" s="96" t="s">
        <v>19173</v>
      </c>
      <c r="J790" s="95" t="s">
        <v>19174</v>
      </c>
      <c r="K790" s="95" t="s">
        <v>19431</v>
      </c>
      <c r="L790" s="95" t="s">
        <v>19432</v>
      </c>
      <c r="M790" s="96" t="s">
        <v>6264</v>
      </c>
      <c r="N790" s="96" t="s">
        <v>279</v>
      </c>
      <c r="O790" s="97">
        <v>45900</v>
      </c>
      <c r="P790" s="97">
        <v>45900</v>
      </c>
      <c r="Q790" s="97">
        <v>45900</v>
      </c>
      <c r="R790" s="96">
        <v>29</v>
      </c>
      <c r="S790" s="96">
        <v>0</v>
      </c>
      <c r="T790" s="96" t="s">
        <v>19183</v>
      </c>
      <c r="U790" s="96" t="s">
        <v>22954</v>
      </c>
      <c r="V790" s="96"/>
      <c r="W790" s="96" t="s">
        <v>335</v>
      </c>
      <c r="X790" s="96" t="s">
        <v>279</v>
      </c>
      <c r="Y790" s="95" t="s">
        <v>22955</v>
      </c>
    </row>
    <row r="791" spans="1:25" s="87" customFormat="1" x14ac:dyDescent="0.3">
      <c r="A791" s="94" t="str">
        <f t="shared" si="13"/>
        <v>EROSAR</v>
      </c>
      <c r="B791" s="95" t="s">
        <v>22956</v>
      </c>
      <c r="C791" s="96" t="s">
        <v>22957</v>
      </c>
      <c r="D791" s="96" t="s">
        <v>17553</v>
      </c>
      <c r="E791" s="96" t="s">
        <v>5630</v>
      </c>
      <c r="F791" s="95" t="s">
        <v>19171</v>
      </c>
      <c r="G791" s="96" t="s">
        <v>19029</v>
      </c>
      <c r="H791" s="96" t="s">
        <v>19172</v>
      </c>
      <c r="I791" s="96" t="s">
        <v>19173</v>
      </c>
      <c r="J791" s="95" t="s">
        <v>19189</v>
      </c>
      <c r="K791" s="95" t="s">
        <v>19190</v>
      </c>
      <c r="L791" s="95" t="s">
        <v>19191</v>
      </c>
      <c r="M791" s="96" t="s">
        <v>19192</v>
      </c>
      <c r="N791" s="96" t="s">
        <v>297</v>
      </c>
      <c r="O791" s="97">
        <v>32843</v>
      </c>
      <c r="P791" s="97">
        <v>32843</v>
      </c>
      <c r="Q791" s="97">
        <v>32843</v>
      </c>
      <c r="R791" s="96">
        <v>13086</v>
      </c>
      <c r="S791" s="96">
        <v>35</v>
      </c>
      <c r="T791" s="96" t="s">
        <v>19261</v>
      </c>
      <c r="U791" s="96">
        <v>57</v>
      </c>
      <c r="V791" s="96" t="s">
        <v>22958</v>
      </c>
      <c r="W791" s="96" t="s">
        <v>13434</v>
      </c>
      <c r="X791" s="96" t="s">
        <v>297</v>
      </c>
      <c r="Y791" s="95" t="s">
        <v>9830</v>
      </c>
    </row>
    <row r="792" spans="1:25" s="87" customFormat="1" x14ac:dyDescent="0.3">
      <c r="A792" s="94" t="str">
        <f t="shared" si="13"/>
        <v>eross</v>
      </c>
      <c r="B792" s="95" t="s">
        <v>22959</v>
      </c>
      <c r="C792" s="96" t="s">
        <v>22960</v>
      </c>
      <c r="D792" s="96" t="s">
        <v>22961</v>
      </c>
      <c r="E792" s="96" t="s">
        <v>5630</v>
      </c>
      <c r="F792" s="95" t="s">
        <v>19181</v>
      </c>
      <c r="G792" s="96" t="s">
        <v>19030</v>
      </c>
      <c r="H792" s="96" t="s">
        <v>19172</v>
      </c>
      <c r="I792" s="96" t="s">
        <v>19173</v>
      </c>
      <c r="J792" s="95" t="s">
        <v>19174</v>
      </c>
      <c r="K792" s="95" t="s">
        <v>19522</v>
      </c>
      <c r="L792" s="95" t="s">
        <v>19523</v>
      </c>
      <c r="M792" s="96" t="s">
        <v>7156</v>
      </c>
      <c r="N792" s="96" t="s">
        <v>773</v>
      </c>
      <c r="O792" s="97">
        <v>45039</v>
      </c>
      <c r="P792" s="97">
        <v>45039</v>
      </c>
      <c r="Q792" s="97">
        <v>45039</v>
      </c>
      <c r="R792" s="96">
        <v>890</v>
      </c>
      <c r="S792" s="96">
        <v>2</v>
      </c>
      <c r="T792" s="96" t="s">
        <v>19209</v>
      </c>
      <c r="U792" s="96" t="s">
        <v>22962</v>
      </c>
      <c r="V792" s="96"/>
      <c r="W792" s="96" t="s">
        <v>1779</v>
      </c>
      <c r="X792" s="96" t="s">
        <v>773</v>
      </c>
      <c r="Y792" s="95" t="s">
        <v>12963</v>
      </c>
    </row>
    <row r="793" spans="1:25" s="87" customFormat="1" x14ac:dyDescent="0.3">
      <c r="A793" s="94" t="str">
        <f t="shared" si="13"/>
        <v>eruiz</v>
      </c>
      <c r="B793" s="95" t="s">
        <v>22963</v>
      </c>
      <c r="C793" s="96" t="s">
        <v>22964</v>
      </c>
      <c r="D793" s="96" t="s">
        <v>22965</v>
      </c>
      <c r="E793" s="96" t="s">
        <v>5630</v>
      </c>
      <c r="F793" s="95" t="s">
        <v>19171</v>
      </c>
      <c r="G793" s="96" t="s">
        <v>19029</v>
      </c>
      <c r="H793" s="96" t="s">
        <v>19172</v>
      </c>
      <c r="I793" s="96" t="s">
        <v>19173</v>
      </c>
      <c r="J793" s="95" t="s">
        <v>19174</v>
      </c>
      <c r="K793" s="95" t="s">
        <v>19716</v>
      </c>
      <c r="L793" s="95" t="s">
        <v>19717</v>
      </c>
      <c r="M793" s="96" t="s">
        <v>5847</v>
      </c>
      <c r="N793" s="96" t="s">
        <v>279</v>
      </c>
      <c r="O793" s="97">
        <v>45242</v>
      </c>
      <c r="P793" s="97">
        <v>45242</v>
      </c>
      <c r="Q793" s="97">
        <v>45242</v>
      </c>
      <c r="R793" s="96">
        <v>687</v>
      </c>
      <c r="S793" s="96">
        <v>1</v>
      </c>
      <c r="T793" s="96" t="s">
        <v>19209</v>
      </c>
      <c r="U793" s="96" t="s">
        <v>22966</v>
      </c>
      <c r="V793" s="96"/>
      <c r="W793" s="96" t="s">
        <v>4647</v>
      </c>
      <c r="X793" s="96" t="s">
        <v>279</v>
      </c>
      <c r="Y793" s="95" t="s">
        <v>12225</v>
      </c>
    </row>
    <row r="794" spans="1:25" s="87" customFormat="1" x14ac:dyDescent="0.3">
      <c r="A794" s="94" t="str">
        <f t="shared" si="13"/>
        <v>ERYAN3</v>
      </c>
      <c r="B794" s="95" t="s">
        <v>22967</v>
      </c>
      <c r="C794" s="96" t="s">
        <v>22968</v>
      </c>
      <c r="D794" s="96" t="s">
        <v>15770</v>
      </c>
      <c r="E794" s="96" t="s">
        <v>5630</v>
      </c>
      <c r="F794" s="95" t="s">
        <v>20261</v>
      </c>
      <c r="G794" s="96" t="s">
        <v>19039</v>
      </c>
      <c r="H794" s="96" t="s">
        <v>19172</v>
      </c>
      <c r="I794" s="96" t="s">
        <v>19173</v>
      </c>
      <c r="J794" s="95" t="s">
        <v>19189</v>
      </c>
      <c r="K794" s="95" t="s">
        <v>20742</v>
      </c>
      <c r="L794" s="95" t="s">
        <v>20742</v>
      </c>
      <c r="M794" s="96" t="s">
        <v>21720</v>
      </c>
      <c r="N794" s="96" t="s">
        <v>435</v>
      </c>
      <c r="O794" s="97">
        <v>27554</v>
      </c>
      <c r="P794" s="97">
        <v>27554</v>
      </c>
      <c r="Q794" s="97">
        <v>27554</v>
      </c>
      <c r="R794" s="96">
        <v>18375</v>
      </c>
      <c r="S794" s="96">
        <v>50</v>
      </c>
      <c r="T794" s="96" t="s">
        <v>19261</v>
      </c>
      <c r="U794" s="96" t="s">
        <v>22969</v>
      </c>
      <c r="V794" s="96"/>
      <c r="W794" s="96" t="s">
        <v>4841</v>
      </c>
      <c r="X794" s="96" t="s">
        <v>435</v>
      </c>
      <c r="Y794" s="95" t="s">
        <v>13649</v>
      </c>
    </row>
    <row r="795" spans="1:25" s="87" customFormat="1" x14ac:dyDescent="0.3">
      <c r="A795" s="94" t="str">
        <f t="shared" si="13"/>
        <v>esamard</v>
      </c>
      <c r="B795" s="95" t="s">
        <v>22970</v>
      </c>
      <c r="C795" s="96" t="s">
        <v>22971</v>
      </c>
      <c r="D795" s="96" t="s">
        <v>22972</v>
      </c>
      <c r="E795" s="96" t="s">
        <v>5630</v>
      </c>
      <c r="F795" s="95" t="s">
        <v>19181</v>
      </c>
      <c r="G795" s="96" t="s">
        <v>19030</v>
      </c>
      <c r="H795" s="96" t="s">
        <v>19172</v>
      </c>
      <c r="I795" s="96" t="s">
        <v>19173</v>
      </c>
      <c r="J795" s="95" t="s">
        <v>19174</v>
      </c>
      <c r="K795" s="95" t="s">
        <v>19216</v>
      </c>
      <c r="L795" s="95" t="s">
        <v>19237</v>
      </c>
      <c r="M795" s="96" t="s">
        <v>19238</v>
      </c>
      <c r="N795" s="96" t="s">
        <v>250</v>
      </c>
      <c r="O795" s="97">
        <v>45907</v>
      </c>
      <c r="P795" s="97">
        <v>45907</v>
      </c>
      <c r="Q795" s="97">
        <v>45907</v>
      </c>
      <c r="R795" s="96">
        <v>22</v>
      </c>
      <c r="S795" s="96">
        <v>0</v>
      </c>
      <c r="T795" s="96" t="s">
        <v>19183</v>
      </c>
      <c r="U795" s="96" t="s">
        <v>22973</v>
      </c>
      <c r="V795" s="96"/>
      <c r="W795" s="96" t="s">
        <v>7471</v>
      </c>
      <c r="X795" s="96" t="s">
        <v>250</v>
      </c>
      <c r="Y795" s="95" t="s">
        <v>22974</v>
      </c>
    </row>
    <row r="796" spans="1:25" s="87" customFormat="1" x14ac:dyDescent="0.3">
      <c r="A796" s="94" t="str">
        <f t="shared" si="13"/>
        <v>esanch0</v>
      </c>
      <c r="B796" s="95" t="s">
        <v>22975</v>
      </c>
      <c r="C796" s="96" t="s">
        <v>22976</v>
      </c>
      <c r="D796" s="96" t="s">
        <v>22977</v>
      </c>
      <c r="E796" s="96" t="s">
        <v>5630</v>
      </c>
      <c r="F796" s="95" t="s">
        <v>19340</v>
      </c>
      <c r="G796" s="96" t="s">
        <v>19341</v>
      </c>
      <c r="H796" s="96" t="s">
        <v>19227</v>
      </c>
      <c r="I796" s="96" t="s">
        <v>19173</v>
      </c>
      <c r="J796" s="95" t="s">
        <v>19174</v>
      </c>
      <c r="K796" s="95" t="s">
        <v>19207</v>
      </c>
      <c r="L796" s="95" t="s">
        <v>19208</v>
      </c>
      <c r="M796" s="96" t="s">
        <v>10249</v>
      </c>
      <c r="N796" s="96" t="s">
        <v>219</v>
      </c>
      <c r="O796" s="97">
        <v>38820</v>
      </c>
      <c r="P796" s="97">
        <v>44335</v>
      </c>
      <c r="Q796" s="97">
        <v>44335</v>
      </c>
      <c r="R796" s="96">
        <v>1594</v>
      </c>
      <c r="S796" s="96">
        <v>4</v>
      </c>
      <c r="T796" s="96" t="s">
        <v>19228</v>
      </c>
      <c r="U796" s="96" t="s">
        <v>22978</v>
      </c>
      <c r="V796" s="96"/>
      <c r="W796" s="96" t="s">
        <v>1573</v>
      </c>
      <c r="X796" s="96" t="s">
        <v>219</v>
      </c>
      <c r="Y796" s="95" t="s">
        <v>16183</v>
      </c>
    </row>
    <row r="797" spans="1:25" s="87" customFormat="1" x14ac:dyDescent="0.3">
      <c r="A797" s="94" t="str">
        <f t="shared" si="13"/>
        <v>esanch1</v>
      </c>
      <c r="B797" s="95" t="s">
        <v>22979</v>
      </c>
      <c r="C797" s="96" t="s">
        <v>22980</v>
      </c>
      <c r="D797" s="96" t="s">
        <v>22981</v>
      </c>
      <c r="E797" s="96" t="s">
        <v>19170</v>
      </c>
      <c r="F797" s="95" t="s">
        <v>19215</v>
      </c>
      <c r="G797" s="96" t="s">
        <v>19033</v>
      </c>
      <c r="H797" s="96" t="s">
        <v>19172</v>
      </c>
      <c r="I797" s="96" t="s">
        <v>19173</v>
      </c>
      <c r="J797" s="95" t="s">
        <v>19174</v>
      </c>
      <c r="K797" s="95" t="s">
        <v>19401</v>
      </c>
      <c r="L797" s="95" t="s">
        <v>17382</v>
      </c>
      <c r="M797" s="96" t="s">
        <v>8645</v>
      </c>
      <c r="N797" s="96" t="s">
        <v>407</v>
      </c>
      <c r="O797" s="97">
        <v>45823</v>
      </c>
      <c r="P797" s="97">
        <v>45823</v>
      </c>
      <c r="Q797" s="97">
        <v>45823</v>
      </c>
      <c r="R797" s="96">
        <v>106</v>
      </c>
      <c r="S797" s="96">
        <v>0</v>
      </c>
      <c r="T797" s="96" t="s">
        <v>19193</v>
      </c>
      <c r="U797" s="96" t="s">
        <v>22982</v>
      </c>
      <c r="V797" s="96"/>
      <c r="W797" s="96" t="s">
        <v>3587</v>
      </c>
      <c r="X797" s="96" t="s">
        <v>477</v>
      </c>
      <c r="Y797" s="95" t="s">
        <v>22983</v>
      </c>
    </row>
    <row r="798" spans="1:25" s="87" customFormat="1" x14ac:dyDescent="0.3">
      <c r="A798" s="94" t="str">
        <f t="shared" si="13"/>
        <v>esanon</v>
      </c>
      <c r="B798" s="95" t="s">
        <v>22984</v>
      </c>
      <c r="C798" s="96" t="s">
        <v>22985</v>
      </c>
      <c r="D798" s="96" t="s">
        <v>22986</v>
      </c>
      <c r="E798" s="96" t="s">
        <v>19170</v>
      </c>
      <c r="F798" s="95" t="s">
        <v>19181</v>
      </c>
      <c r="G798" s="96" t="s">
        <v>19030</v>
      </c>
      <c r="H798" s="96" t="s">
        <v>19172</v>
      </c>
      <c r="I798" s="96" t="s">
        <v>19173</v>
      </c>
      <c r="J798" s="95" t="s">
        <v>19189</v>
      </c>
      <c r="K798" s="95" t="s">
        <v>19190</v>
      </c>
      <c r="L798" s="95" t="s">
        <v>19191</v>
      </c>
      <c r="M798" s="96" t="s">
        <v>19192</v>
      </c>
      <c r="N798" s="96" t="s">
        <v>297</v>
      </c>
      <c r="O798" s="97">
        <v>44371</v>
      </c>
      <c r="P798" s="97">
        <v>45277</v>
      </c>
      <c r="Q798" s="97">
        <v>45277</v>
      </c>
      <c r="R798" s="96">
        <v>652</v>
      </c>
      <c r="S798" s="96">
        <v>1</v>
      </c>
      <c r="T798" s="96" t="s">
        <v>19209</v>
      </c>
      <c r="U798" s="96" t="s">
        <v>22987</v>
      </c>
      <c r="V798" s="96" t="s">
        <v>21047</v>
      </c>
      <c r="W798" s="96" t="s">
        <v>19192</v>
      </c>
      <c r="X798" s="96" t="s">
        <v>297</v>
      </c>
      <c r="Y798" s="95" t="s">
        <v>4076</v>
      </c>
    </row>
    <row r="799" spans="1:25" s="87" customFormat="1" x14ac:dyDescent="0.3">
      <c r="A799" s="94" t="str">
        <f t="shared" si="13"/>
        <v>escalzo</v>
      </c>
      <c r="B799" s="95" t="s">
        <v>22988</v>
      </c>
      <c r="C799" s="96" t="s">
        <v>22989</v>
      </c>
      <c r="D799" s="96" t="s">
        <v>22990</v>
      </c>
      <c r="E799" s="96" t="s">
        <v>19036</v>
      </c>
      <c r="F799" s="95" t="s">
        <v>19171</v>
      </c>
      <c r="G799" s="96" t="s">
        <v>19029</v>
      </c>
      <c r="H799" s="96" t="s">
        <v>19172</v>
      </c>
      <c r="I799" s="96" t="s">
        <v>19173</v>
      </c>
      <c r="J799" s="95" t="s">
        <v>19189</v>
      </c>
      <c r="K799" s="95" t="s">
        <v>19190</v>
      </c>
      <c r="L799" s="95" t="s">
        <v>19252</v>
      </c>
      <c r="M799" s="96" t="s">
        <v>10322</v>
      </c>
      <c r="N799" s="96" t="s">
        <v>297</v>
      </c>
      <c r="O799" s="97">
        <v>45207</v>
      </c>
      <c r="P799" s="97">
        <v>45207</v>
      </c>
      <c r="Q799" s="97">
        <v>45207</v>
      </c>
      <c r="R799" s="96">
        <v>722</v>
      </c>
      <c r="S799" s="96">
        <v>1</v>
      </c>
      <c r="T799" s="96" t="s">
        <v>19209</v>
      </c>
      <c r="U799" s="96" t="s">
        <v>22991</v>
      </c>
      <c r="V799" s="96"/>
      <c r="W799" s="96" t="s">
        <v>678</v>
      </c>
      <c r="X799" s="96" t="s">
        <v>297</v>
      </c>
      <c r="Y799" s="95" t="s">
        <v>22992</v>
      </c>
    </row>
    <row r="800" spans="1:25" s="87" customFormat="1" x14ac:dyDescent="0.3">
      <c r="A800" s="94" t="str">
        <f t="shared" si="13"/>
        <v>eshilli</v>
      </c>
      <c r="B800" s="95" t="s">
        <v>22993</v>
      </c>
      <c r="C800" s="96" t="s">
        <v>22994</v>
      </c>
      <c r="D800" s="96" t="s">
        <v>22995</v>
      </c>
      <c r="E800" s="96" t="s">
        <v>5630</v>
      </c>
      <c r="F800" s="95" t="s">
        <v>19395</v>
      </c>
      <c r="G800" s="96" t="s">
        <v>19030</v>
      </c>
      <c r="H800" s="96" t="s">
        <v>19172</v>
      </c>
      <c r="I800" s="96" t="s">
        <v>19173</v>
      </c>
      <c r="J800" s="95" t="s">
        <v>19174</v>
      </c>
      <c r="K800" s="95" t="s">
        <v>19579</v>
      </c>
      <c r="L800" s="95" t="s">
        <v>19579</v>
      </c>
      <c r="M800" s="96" t="s">
        <v>19580</v>
      </c>
      <c r="N800" s="96" t="s">
        <v>1502</v>
      </c>
      <c r="O800" s="97">
        <v>45179</v>
      </c>
      <c r="P800" s="97">
        <v>45179</v>
      </c>
      <c r="Q800" s="97">
        <v>45179</v>
      </c>
      <c r="R800" s="96">
        <v>750</v>
      </c>
      <c r="S800" s="96">
        <v>2</v>
      </c>
      <c r="T800" s="96" t="s">
        <v>19209</v>
      </c>
      <c r="U800" s="96" t="s">
        <v>22996</v>
      </c>
      <c r="V800" s="96"/>
      <c r="W800" s="96" t="s">
        <v>22997</v>
      </c>
      <c r="X800" s="96" t="s">
        <v>1502</v>
      </c>
      <c r="Y800" s="95" t="s">
        <v>21942</v>
      </c>
    </row>
    <row r="801" spans="1:25" s="87" customFormat="1" x14ac:dyDescent="0.3">
      <c r="A801" s="94" t="str">
        <f t="shared" si="13"/>
        <v>esockey</v>
      </c>
      <c r="B801" s="95" t="s">
        <v>22998</v>
      </c>
      <c r="C801" s="96" t="s">
        <v>22999</v>
      </c>
      <c r="D801" s="96" t="s">
        <v>23000</v>
      </c>
      <c r="E801" s="96" t="s">
        <v>5630</v>
      </c>
      <c r="F801" s="95" t="s">
        <v>19215</v>
      </c>
      <c r="G801" s="96" t="s">
        <v>19033</v>
      </c>
      <c r="H801" s="96" t="s">
        <v>19172</v>
      </c>
      <c r="I801" s="96" t="s">
        <v>19173</v>
      </c>
      <c r="J801" s="95" t="s">
        <v>19174</v>
      </c>
      <c r="K801" s="95" t="s">
        <v>19802</v>
      </c>
      <c r="L801" s="95" t="s">
        <v>19803</v>
      </c>
      <c r="M801" s="96" t="s">
        <v>19804</v>
      </c>
      <c r="N801" s="96" t="s">
        <v>549</v>
      </c>
      <c r="O801" s="97">
        <v>43284</v>
      </c>
      <c r="P801" s="97">
        <v>43284</v>
      </c>
      <c r="Q801" s="97">
        <v>43284</v>
      </c>
      <c r="R801" s="96">
        <v>2645</v>
      </c>
      <c r="S801" s="96">
        <v>7</v>
      </c>
      <c r="T801" s="96" t="s">
        <v>19247</v>
      </c>
      <c r="U801" s="96" t="s">
        <v>23001</v>
      </c>
      <c r="V801" s="96"/>
      <c r="W801" s="96" t="s">
        <v>4747</v>
      </c>
      <c r="X801" s="96" t="s">
        <v>2926</v>
      </c>
      <c r="Y801" s="95" t="s">
        <v>13561</v>
      </c>
    </row>
    <row r="802" spans="1:25" s="87" customFormat="1" x14ac:dyDescent="0.3">
      <c r="A802" s="94" t="str">
        <f t="shared" si="13"/>
        <v>esoldi</v>
      </c>
      <c r="B802" s="95" t="s">
        <v>23002</v>
      </c>
      <c r="C802" s="96" t="s">
        <v>23003</v>
      </c>
      <c r="D802" s="96" t="s">
        <v>23004</v>
      </c>
      <c r="E802" s="96" t="s">
        <v>19170</v>
      </c>
      <c r="F802" s="95" t="s">
        <v>19181</v>
      </c>
      <c r="G802" s="96" t="s">
        <v>19030</v>
      </c>
      <c r="H802" s="96" t="s">
        <v>19172</v>
      </c>
      <c r="I802" s="96" t="s">
        <v>19173</v>
      </c>
      <c r="J802" s="95" t="s">
        <v>19174</v>
      </c>
      <c r="K802" s="95" t="s">
        <v>19309</v>
      </c>
      <c r="L802" s="95" t="s">
        <v>19513</v>
      </c>
      <c r="M802" s="96" t="s">
        <v>6528</v>
      </c>
      <c r="N802" s="96" t="s">
        <v>219</v>
      </c>
      <c r="O802" s="97">
        <v>44349</v>
      </c>
      <c r="P802" s="97">
        <v>44349</v>
      </c>
      <c r="Q802" s="97">
        <v>44349</v>
      </c>
      <c r="R802" s="96">
        <v>1580</v>
      </c>
      <c r="S802" s="96">
        <v>4</v>
      </c>
      <c r="T802" s="96" t="s">
        <v>19228</v>
      </c>
      <c r="U802" s="96" t="s">
        <v>23005</v>
      </c>
      <c r="V802" s="96"/>
      <c r="W802" s="96" t="s">
        <v>2092</v>
      </c>
      <c r="X802" s="96" t="s">
        <v>219</v>
      </c>
      <c r="Y802" s="95" t="s">
        <v>5537</v>
      </c>
    </row>
    <row r="803" spans="1:25" s="87" customFormat="1" x14ac:dyDescent="0.3">
      <c r="A803" s="94" t="str">
        <f t="shared" si="13"/>
        <v>etaylo2</v>
      </c>
      <c r="B803" s="95" t="s">
        <v>23006</v>
      </c>
      <c r="C803" s="96" t="s">
        <v>23007</v>
      </c>
      <c r="D803" s="96" t="s">
        <v>23008</v>
      </c>
      <c r="E803" s="96" t="s">
        <v>5630</v>
      </c>
      <c r="F803" s="95" t="s">
        <v>19236</v>
      </c>
      <c r="G803" s="96" t="s">
        <v>19032</v>
      </c>
      <c r="H803" s="96" t="s">
        <v>19227</v>
      </c>
      <c r="I803" s="96" t="s">
        <v>19173</v>
      </c>
      <c r="J803" s="95" t="s">
        <v>19189</v>
      </c>
      <c r="K803" s="95" t="s">
        <v>19374</v>
      </c>
      <c r="L803" s="95" t="s">
        <v>19375</v>
      </c>
      <c r="M803" s="96" t="s">
        <v>19376</v>
      </c>
      <c r="N803" s="96" t="s">
        <v>575</v>
      </c>
      <c r="O803" s="97">
        <v>37565</v>
      </c>
      <c r="P803" s="97">
        <v>44453</v>
      </c>
      <c r="Q803" s="97">
        <v>44453</v>
      </c>
      <c r="R803" s="96">
        <v>1476</v>
      </c>
      <c r="S803" s="96">
        <v>4</v>
      </c>
      <c r="T803" s="96" t="s">
        <v>19228</v>
      </c>
      <c r="U803" s="96" t="s">
        <v>23009</v>
      </c>
      <c r="V803" s="96"/>
      <c r="W803" s="96" t="s">
        <v>23010</v>
      </c>
      <c r="X803" s="96" t="s">
        <v>575</v>
      </c>
      <c r="Y803" s="95" t="s">
        <v>23011</v>
      </c>
    </row>
    <row r="804" spans="1:25" s="87" customFormat="1" x14ac:dyDescent="0.3">
      <c r="A804" s="94" t="str">
        <f t="shared" si="13"/>
        <v>etipton</v>
      </c>
      <c r="B804" s="95" t="s">
        <v>23012</v>
      </c>
      <c r="C804" s="96" t="s">
        <v>23013</v>
      </c>
      <c r="D804" s="95" t="s">
        <v>23014</v>
      </c>
      <c r="E804" s="96"/>
      <c r="F804" s="96"/>
      <c r="G804" s="96"/>
      <c r="H804" s="96"/>
      <c r="I804" s="96"/>
      <c r="J804" s="96"/>
      <c r="K804" s="96" t="s">
        <v>19273</v>
      </c>
      <c r="L804" s="96"/>
      <c r="M804" s="96"/>
      <c r="N804" s="96"/>
      <c r="O804" s="97">
        <v>45956</v>
      </c>
      <c r="P804" s="96">
        <v>45956</v>
      </c>
      <c r="Q804" s="97">
        <v>45956</v>
      </c>
      <c r="R804" s="96"/>
      <c r="S804" s="96"/>
      <c r="T804" s="96"/>
      <c r="U804" s="100" t="s">
        <v>23015</v>
      </c>
      <c r="V804" s="100">
        <v>0</v>
      </c>
      <c r="W804" s="100" t="s">
        <v>23016</v>
      </c>
      <c r="X804" s="100" t="s">
        <v>328</v>
      </c>
      <c r="Y804" s="100" t="s">
        <v>23017</v>
      </c>
    </row>
    <row r="805" spans="1:25" s="87" customFormat="1" x14ac:dyDescent="0.3">
      <c r="A805" s="94" t="str">
        <f t="shared" si="13"/>
        <v>ETORR24</v>
      </c>
      <c r="B805" s="95" t="s">
        <v>23018</v>
      </c>
      <c r="C805" s="96" t="s">
        <v>23019</v>
      </c>
      <c r="D805" s="96" t="s">
        <v>16753</v>
      </c>
      <c r="E805" s="96" t="s">
        <v>5630</v>
      </c>
      <c r="F805" s="95" t="s">
        <v>19171</v>
      </c>
      <c r="G805" s="96" t="s">
        <v>19029</v>
      </c>
      <c r="H805" s="96" t="s">
        <v>19172</v>
      </c>
      <c r="I805" s="96" t="s">
        <v>19419</v>
      </c>
      <c r="J805" s="95" t="s">
        <v>19189</v>
      </c>
      <c r="K805" s="95" t="s">
        <v>19420</v>
      </c>
      <c r="L805" s="95" t="s">
        <v>19420</v>
      </c>
      <c r="M805" s="96" t="s">
        <v>19421</v>
      </c>
      <c r="N805" s="96" t="s">
        <v>5965</v>
      </c>
      <c r="O805" s="97">
        <v>40836</v>
      </c>
      <c r="P805" s="97">
        <v>40836</v>
      </c>
      <c r="Q805" s="97">
        <v>40836</v>
      </c>
      <c r="R805" s="96">
        <v>5093</v>
      </c>
      <c r="S805" s="96">
        <v>13</v>
      </c>
      <c r="T805" s="96" t="s">
        <v>19247</v>
      </c>
      <c r="U805" s="96" t="s">
        <v>23020</v>
      </c>
      <c r="V805" s="96"/>
      <c r="W805" s="96" t="s">
        <v>17246</v>
      </c>
      <c r="X805" s="96" t="s">
        <v>5965</v>
      </c>
      <c r="Y805" s="95" t="s">
        <v>6085</v>
      </c>
    </row>
    <row r="806" spans="1:25" s="87" customFormat="1" x14ac:dyDescent="0.3">
      <c r="A806" s="94" t="str">
        <f t="shared" si="13"/>
        <v>EVAZQUE</v>
      </c>
      <c r="B806" s="95" t="s">
        <v>23021</v>
      </c>
      <c r="C806" s="96" t="s">
        <v>23022</v>
      </c>
      <c r="D806" s="96" t="s">
        <v>16975</v>
      </c>
      <c r="E806" s="96" t="s">
        <v>5630</v>
      </c>
      <c r="F806" s="95" t="s">
        <v>19171</v>
      </c>
      <c r="G806" s="96" t="s">
        <v>19029</v>
      </c>
      <c r="H806" s="96" t="s">
        <v>19172</v>
      </c>
      <c r="I806" s="96" t="s">
        <v>19419</v>
      </c>
      <c r="J806" s="95" t="s">
        <v>19189</v>
      </c>
      <c r="K806" s="95" t="s">
        <v>19420</v>
      </c>
      <c r="L806" s="95" t="s">
        <v>19420</v>
      </c>
      <c r="M806" s="96" t="s">
        <v>19421</v>
      </c>
      <c r="N806" s="96" t="s">
        <v>5965</v>
      </c>
      <c r="O806" s="97">
        <v>36200</v>
      </c>
      <c r="P806" s="97">
        <v>36200</v>
      </c>
      <c r="Q806" s="97">
        <v>36200</v>
      </c>
      <c r="R806" s="96">
        <v>9729</v>
      </c>
      <c r="S806" s="96">
        <v>26</v>
      </c>
      <c r="T806" s="96" t="s">
        <v>19261</v>
      </c>
      <c r="U806" s="96" t="s">
        <v>23023</v>
      </c>
      <c r="V806" s="96"/>
      <c r="W806" s="96" t="s">
        <v>23024</v>
      </c>
      <c r="X806" s="96" t="s">
        <v>5965</v>
      </c>
      <c r="Y806" s="95" t="s">
        <v>23025</v>
      </c>
    </row>
    <row r="807" spans="1:25" s="87" customFormat="1" x14ac:dyDescent="0.3">
      <c r="A807" s="94" t="str">
        <f t="shared" si="13"/>
        <v>evenega</v>
      </c>
      <c r="B807" s="95" t="s">
        <v>23026</v>
      </c>
      <c r="C807" s="96" t="s">
        <v>23027</v>
      </c>
      <c r="D807" s="96" t="s">
        <v>23028</v>
      </c>
      <c r="E807" s="96" t="s">
        <v>19170</v>
      </c>
      <c r="F807" s="95" t="s">
        <v>19171</v>
      </c>
      <c r="G807" s="96" t="s">
        <v>19029</v>
      </c>
      <c r="H807" s="96" t="s">
        <v>19172</v>
      </c>
      <c r="I807" s="96" t="s">
        <v>19173</v>
      </c>
      <c r="J807" s="95" t="s">
        <v>19174</v>
      </c>
      <c r="K807" s="95" t="s">
        <v>19175</v>
      </c>
      <c r="L807" s="95" t="s">
        <v>19182</v>
      </c>
      <c r="M807" s="96" t="s">
        <v>9597</v>
      </c>
      <c r="N807" s="96" t="s">
        <v>219</v>
      </c>
      <c r="O807" s="97">
        <v>45522</v>
      </c>
      <c r="P807" s="97">
        <v>45522</v>
      </c>
      <c r="Q807" s="97">
        <v>45522</v>
      </c>
      <c r="R807" s="96">
        <v>407</v>
      </c>
      <c r="S807" s="96">
        <v>1</v>
      </c>
      <c r="T807" s="96" t="s">
        <v>19209</v>
      </c>
      <c r="U807" s="96" t="s">
        <v>23029</v>
      </c>
      <c r="V807" s="96"/>
      <c r="W807" s="96" t="s">
        <v>6631</v>
      </c>
      <c r="X807" s="96" t="s">
        <v>219</v>
      </c>
      <c r="Y807" s="95" t="s">
        <v>20257</v>
      </c>
    </row>
    <row r="808" spans="1:25" s="87" customFormat="1" x14ac:dyDescent="0.3">
      <c r="A808" s="94" t="str">
        <f t="shared" si="13"/>
        <v>ewallac</v>
      </c>
      <c r="B808" s="95" t="s">
        <v>23030</v>
      </c>
      <c r="C808" s="96" t="s">
        <v>23031</v>
      </c>
      <c r="D808" s="96" t="s">
        <v>23032</v>
      </c>
      <c r="E808" s="96" t="s">
        <v>19170</v>
      </c>
      <c r="F808" s="95" t="s">
        <v>19797</v>
      </c>
      <c r="G808" s="96" t="s">
        <v>19070</v>
      </c>
      <c r="H808" s="96" t="s">
        <v>19227</v>
      </c>
      <c r="I808" s="96" t="s">
        <v>19173</v>
      </c>
      <c r="J808" s="95" t="s">
        <v>19189</v>
      </c>
      <c r="K808" s="95" t="s">
        <v>19374</v>
      </c>
      <c r="L808" s="95" t="s">
        <v>19492</v>
      </c>
      <c r="M808" s="96" t="s">
        <v>19493</v>
      </c>
      <c r="N808" s="96" t="s">
        <v>268</v>
      </c>
      <c r="O808" s="97">
        <v>45844</v>
      </c>
      <c r="P808" s="97">
        <v>45844</v>
      </c>
      <c r="Q808" s="97">
        <v>45844</v>
      </c>
      <c r="R808" s="96">
        <v>85</v>
      </c>
      <c r="S808" s="96">
        <v>0</v>
      </c>
      <c r="T808" s="96" t="s">
        <v>19219</v>
      </c>
      <c r="U808" s="96" t="s">
        <v>23033</v>
      </c>
      <c r="V808" s="96"/>
      <c r="W808" s="96" t="s">
        <v>915</v>
      </c>
      <c r="X808" s="96" t="s">
        <v>268</v>
      </c>
      <c r="Y808" s="95" t="s">
        <v>23034</v>
      </c>
    </row>
    <row r="809" spans="1:25" s="87" customFormat="1" x14ac:dyDescent="0.3">
      <c r="A809" s="94" t="str">
        <f t="shared" si="13"/>
        <v>ewatson</v>
      </c>
      <c r="B809" s="95" t="s">
        <v>23035</v>
      </c>
      <c r="C809" s="96" t="s">
        <v>23036</v>
      </c>
      <c r="D809" s="96" t="s">
        <v>23037</v>
      </c>
      <c r="E809" s="96" t="s">
        <v>5630</v>
      </c>
      <c r="F809" s="95" t="s">
        <v>19171</v>
      </c>
      <c r="G809" s="96" t="s">
        <v>19029</v>
      </c>
      <c r="H809" s="96" t="s">
        <v>19172</v>
      </c>
      <c r="I809" s="96" t="s">
        <v>19173</v>
      </c>
      <c r="J809" s="95" t="s">
        <v>19189</v>
      </c>
      <c r="K809" s="95" t="s">
        <v>19190</v>
      </c>
      <c r="L809" s="95" t="s">
        <v>19533</v>
      </c>
      <c r="M809" s="96" t="s">
        <v>19192</v>
      </c>
      <c r="N809" s="96" t="s">
        <v>297</v>
      </c>
      <c r="O809" s="97">
        <v>44104</v>
      </c>
      <c r="P809" s="97">
        <v>44104</v>
      </c>
      <c r="Q809" s="97">
        <v>44104</v>
      </c>
      <c r="R809" s="96">
        <v>1825</v>
      </c>
      <c r="S809" s="96">
        <v>5</v>
      </c>
      <c r="T809" s="96" t="s">
        <v>19228</v>
      </c>
      <c r="U809" s="96" t="s">
        <v>23038</v>
      </c>
      <c r="V809" s="96"/>
      <c r="W809" s="96" t="s">
        <v>23039</v>
      </c>
      <c r="X809" s="96" t="s">
        <v>297</v>
      </c>
      <c r="Y809" s="95" t="s">
        <v>23040</v>
      </c>
    </row>
    <row r="810" spans="1:25" s="87" customFormat="1" x14ac:dyDescent="0.3">
      <c r="A810" s="94" t="str">
        <f t="shared" si="13"/>
        <v>EWILSO</v>
      </c>
      <c r="B810" s="95" t="s">
        <v>23041</v>
      </c>
      <c r="C810" s="96" t="s">
        <v>23042</v>
      </c>
      <c r="D810" s="96" t="s">
        <v>7141</v>
      </c>
      <c r="E810" s="96" t="s">
        <v>5630</v>
      </c>
      <c r="F810" s="95" t="s">
        <v>19171</v>
      </c>
      <c r="G810" s="96" t="s">
        <v>19029</v>
      </c>
      <c r="H810" s="96" t="s">
        <v>19172</v>
      </c>
      <c r="I810" s="96" t="s">
        <v>19173</v>
      </c>
      <c r="J810" s="95" t="s">
        <v>19189</v>
      </c>
      <c r="K810" s="95" t="s">
        <v>19345</v>
      </c>
      <c r="L810" s="95" t="s">
        <v>20162</v>
      </c>
      <c r="M810" s="96" t="s">
        <v>20163</v>
      </c>
      <c r="N810" s="96" t="s">
        <v>655</v>
      </c>
      <c r="O810" s="97">
        <v>34795</v>
      </c>
      <c r="P810" s="97">
        <v>35222</v>
      </c>
      <c r="Q810" s="97">
        <v>35222</v>
      </c>
      <c r="R810" s="96">
        <v>10707</v>
      </c>
      <c r="S810" s="96">
        <v>29</v>
      </c>
      <c r="T810" s="96" t="s">
        <v>19261</v>
      </c>
      <c r="U810" s="96" t="s">
        <v>23043</v>
      </c>
      <c r="V810" s="96" t="s">
        <v>23044</v>
      </c>
      <c r="W810" s="96" t="s">
        <v>7144</v>
      </c>
      <c r="X810" s="96" t="s">
        <v>655</v>
      </c>
      <c r="Y810" s="95" t="s">
        <v>7145</v>
      </c>
    </row>
    <row r="811" spans="1:25" s="87" customFormat="1" x14ac:dyDescent="0.3">
      <c r="A811" s="94" t="str">
        <f t="shared" si="13"/>
        <v>farroyo</v>
      </c>
      <c r="B811" s="95" t="s">
        <v>23045</v>
      </c>
      <c r="C811" s="96" t="s">
        <v>23046</v>
      </c>
      <c r="D811" s="95" t="s">
        <v>23047</v>
      </c>
      <c r="E811" s="96"/>
      <c r="F811" s="96"/>
      <c r="G811" s="96"/>
      <c r="H811" s="96"/>
      <c r="I811" s="96"/>
      <c r="J811" s="96"/>
      <c r="K811" s="96" t="s">
        <v>19175</v>
      </c>
      <c r="L811" s="96"/>
      <c r="M811" s="96"/>
      <c r="N811" s="96"/>
      <c r="O811" s="97">
        <v>45956</v>
      </c>
      <c r="P811" s="96">
        <v>45956</v>
      </c>
      <c r="Q811" s="97">
        <v>45956</v>
      </c>
      <c r="R811" s="96"/>
      <c r="S811" s="96"/>
      <c r="T811" s="96"/>
      <c r="U811" s="95" t="s">
        <v>17572</v>
      </c>
      <c r="V811" s="96"/>
      <c r="W811" s="96" t="s">
        <v>17573</v>
      </c>
      <c r="X811" s="96" t="s">
        <v>4327</v>
      </c>
      <c r="Y811" s="95" t="s">
        <v>17574</v>
      </c>
    </row>
    <row r="812" spans="1:25" s="87" customFormat="1" x14ac:dyDescent="0.3">
      <c r="A812" s="94" t="str">
        <f t="shared" si="13"/>
        <v>farya</v>
      </c>
      <c r="B812" s="95" t="s">
        <v>23048</v>
      </c>
      <c r="C812" s="96" t="s">
        <v>23049</v>
      </c>
      <c r="D812" s="96" t="s">
        <v>23050</v>
      </c>
      <c r="E812" s="96" t="s">
        <v>19170</v>
      </c>
      <c r="F812" s="95" t="s">
        <v>19171</v>
      </c>
      <c r="G812" s="96" t="s">
        <v>19029</v>
      </c>
      <c r="H812" s="96" t="s">
        <v>19172</v>
      </c>
      <c r="I812" s="96" t="s">
        <v>19173</v>
      </c>
      <c r="J812" s="95" t="s">
        <v>19189</v>
      </c>
      <c r="K812" s="95" t="s">
        <v>19294</v>
      </c>
      <c r="L812" s="95" t="s">
        <v>19295</v>
      </c>
      <c r="M812" s="96" t="s">
        <v>19296</v>
      </c>
      <c r="N812" s="96" t="s">
        <v>541</v>
      </c>
      <c r="O812" s="97">
        <v>44749</v>
      </c>
      <c r="P812" s="97">
        <v>44749</v>
      </c>
      <c r="Q812" s="97">
        <v>44749</v>
      </c>
      <c r="R812" s="96">
        <v>1180</v>
      </c>
      <c r="S812" s="96">
        <v>3</v>
      </c>
      <c r="T812" s="96" t="s">
        <v>19228</v>
      </c>
      <c r="U812" s="96" t="s">
        <v>23051</v>
      </c>
      <c r="V812" s="96"/>
      <c r="W812" s="96" t="s">
        <v>23052</v>
      </c>
      <c r="X812" s="96" t="s">
        <v>541</v>
      </c>
      <c r="Y812" s="95" t="s">
        <v>23053</v>
      </c>
    </row>
    <row r="813" spans="1:25" s="87" customFormat="1" x14ac:dyDescent="0.3">
      <c r="A813" s="94" t="str">
        <f t="shared" si="13"/>
        <v>fbasel</v>
      </c>
      <c r="B813" s="95" t="s">
        <v>23054</v>
      </c>
      <c r="C813" s="96" t="s">
        <v>23055</v>
      </c>
      <c r="D813" s="96" t="s">
        <v>23056</v>
      </c>
      <c r="E813" s="96" t="s">
        <v>5630</v>
      </c>
      <c r="F813" s="95" t="s">
        <v>19181</v>
      </c>
      <c r="G813" s="96" t="s">
        <v>19030</v>
      </c>
      <c r="H813" s="96" t="s">
        <v>19172</v>
      </c>
      <c r="I813" s="96" t="s">
        <v>19173</v>
      </c>
      <c r="J813" s="95" t="s">
        <v>19189</v>
      </c>
      <c r="K813" s="95" t="s">
        <v>19294</v>
      </c>
      <c r="L813" s="95" t="s">
        <v>19295</v>
      </c>
      <c r="M813" s="96" t="s">
        <v>19296</v>
      </c>
      <c r="N813" s="96" t="s">
        <v>541</v>
      </c>
      <c r="O813" s="97">
        <v>45914</v>
      </c>
      <c r="P813" s="97">
        <v>45914</v>
      </c>
      <c r="Q813" s="97">
        <v>45914</v>
      </c>
      <c r="R813" s="96">
        <v>15</v>
      </c>
      <c r="S813" s="96">
        <v>0</v>
      </c>
      <c r="T813" s="96" t="s">
        <v>19183</v>
      </c>
      <c r="U813" s="96" t="s">
        <v>23057</v>
      </c>
      <c r="V813" s="96" t="s">
        <v>18259</v>
      </c>
      <c r="W813" s="96" t="s">
        <v>11498</v>
      </c>
      <c r="X813" s="96" t="s">
        <v>328</v>
      </c>
      <c r="Y813" s="95" t="s">
        <v>5278</v>
      </c>
    </row>
    <row r="814" spans="1:25" s="87" customFormat="1" x14ac:dyDescent="0.3">
      <c r="A814" s="94" t="str">
        <f t="shared" si="13"/>
        <v>fbautis</v>
      </c>
      <c r="B814" s="95" t="s">
        <v>23058</v>
      </c>
      <c r="C814" s="96" t="s">
        <v>23059</v>
      </c>
      <c r="D814" s="96" t="s">
        <v>23060</v>
      </c>
      <c r="E814" s="96" t="s">
        <v>5630</v>
      </c>
      <c r="F814" s="95" t="s">
        <v>19181</v>
      </c>
      <c r="G814" s="96" t="s">
        <v>19030</v>
      </c>
      <c r="H814" s="96" t="s">
        <v>19172</v>
      </c>
      <c r="I814" s="96" t="s">
        <v>19173</v>
      </c>
      <c r="J814" s="95" t="s">
        <v>19174</v>
      </c>
      <c r="K814" s="95" t="s">
        <v>19309</v>
      </c>
      <c r="L814" s="95" t="s">
        <v>19513</v>
      </c>
      <c r="M814" s="96" t="s">
        <v>6528</v>
      </c>
      <c r="N814" s="96" t="s">
        <v>219</v>
      </c>
      <c r="O814" s="97">
        <v>45410</v>
      </c>
      <c r="P814" s="97">
        <v>45410</v>
      </c>
      <c r="Q814" s="97">
        <v>45410</v>
      </c>
      <c r="R814" s="96">
        <v>519</v>
      </c>
      <c r="S814" s="96">
        <v>1</v>
      </c>
      <c r="T814" s="96" t="s">
        <v>19209</v>
      </c>
      <c r="U814" s="96" t="s">
        <v>23061</v>
      </c>
      <c r="V814" s="96"/>
      <c r="W814" s="96" t="s">
        <v>3841</v>
      </c>
      <c r="X814" s="96" t="s">
        <v>219</v>
      </c>
      <c r="Y814" s="95" t="s">
        <v>6714</v>
      </c>
    </row>
    <row r="815" spans="1:25" s="87" customFormat="1" x14ac:dyDescent="0.3">
      <c r="A815" s="94" t="str">
        <f t="shared" si="13"/>
        <v>fbennet</v>
      </c>
      <c r="B815" s="95" t="s">
        <v>23062</v>
      </c>
      <c r="C815" s="96" t="s">
        <v>23063</v>
      </c>
      <c r="D815" s="96" t="s">
        <v>23064</v>
      </c>
      <c r="E815" s="96" t="s">
        <v>19170</v>
      </c>
      <c r="F815" s="95" t="s">
        <v>19226</v>
      </c>
      <c r="G815" s="96" t="s">
        <v>19031</v>
      </c>
      <c r="H815" s="96" t="s">
        <v>19227</v>
      </c>
      <c r="I815" s="96" t="s">
        <v>19173</v>
      </c>
      <c r="J815" s="95" t="s">
        <v>19174</v>
      </c>
      <c r="K815" s="95" t="s">
        <v>19431</v>
      </c>
      <c r="L815" s="95" t="s">
        <v>19432</v>
      </c>
      <c r="M815" s="96" t="s">
        <v>6264</v>
      </c>
      <c r="N815" s="96" t="s">
        <v>279</v>
      </c>
      <c r="O815" s="97">
        <v>45774</v>
      </c>
      <c r="P815" s="97">
        <v>45774</v>
      </c>
      <c r="Q815" s="97">
        <v>45774</v>
      </c>
      <c r="R815" s="96">
        <v>155</v>
      </c>
      <c r="S815" s="96">
        <v>0</v>
      </c>
      <c r="T815" s="96" t="s">
        <v>19193</v>
      </c>
      <c r="U815" s="96" t="s">
        <v>23065</v>
      </c>
      <c r="V815" s="96"/>
      <c r="W815" s="96" t="s">
        <v>582</v>
      </c>
      <c r="X815" s="96" t="s">
        <v>375</v>
      </c>
      <c r="Y815" s="95" t="s">
        <v>16235</v>
      </c>
    </row>
    <row r="816" spans="1:25" s="87" customFormat="1" x14ac:dyDescent="0.3">
      <c r="A816" s="94" t="str">
        <f t="shared" si="13"/>
        <v>fboda</v>
      </c>
      <c r="B816" s="95" t="s">
        <v>23066</v>
      </c>
      <c r="C816" s="96" t="s">
        <v>23067</v>
      </c>
      <c r="D816" s="95" t="s">
        <v>23068</v>
      </c>
      <c r="E816" s="95" t="s">
        <v>23066</v>
      </c>
      <c r="F816" s="96"/>
      <c r="G816" s="97"/>
      <c r="H816" s="97"/>
      <c r="I816" s="97"/>
      <c r="J816" s="97"/>
      <c r="K816" s="95" t="s">
        <v>19345</v>
      </c>
      <c r="L816" s="97"/>
      <c r="M816" s="97"/>
      <c r="N816" s="97"/>
      <c r="O816" s="97"/>
      <c r="P816" s="97">
        <v>45949</v>
      </c>
      <c r="Q816" s="97">
        <v>45949</v>
      </c>
      <c r="R816" s="97"/>
      <c r="S816" s="97"/>
      <c r="T816" s="97"/>
      <c r="U816" s="95" t="s">
        <v>23069</v>
      </c>
      <c r="V816" s="95" t="s">
        <v>23070</v>
      </c>
      <c r="W816" s="96" t="s">
        <v>23071</v>
      </c>
      <c r="X816" s="96" t="s">
        <v>318</v>
      </c>
      <c r="Y816" s="95" t="s">
        <v>23072</v>
      </c>
    </row>
    <row r="817" spans="1:25" s="87" customFormat="1" x14ac:dyDescent="0.3">
      <c r="A817" s="94" t="str">
        <f t="shared" si="13"/>
        <v>FBOGOPO</v>
      </c>
      <c r="B817" s="95" t="s">
        <v>23073</v>
      </c>
      <c r="C817" s="96" t="s">
        <v>23074</v>
      </c>
      <c r="D817" s="96" t="s">
        <v>8721</v>
      </c>
      <c r="E817" s="96" t="s">
        <v>5630</v>
      </c>
      <c r="F817" s="95" t="s">
        <v>19181</v>
      </c>
      <c r="G817" s="96" t="s">
        <v>19030</v>
      </c>
      <c r="H817" s="96" t="s">
        <v>19172</v>
      </c>
      <c r="I817" s="96" t="s">
        <v>19173</v>
      </c>
      <c r="J817" s="95" t="s">
        <v>19189</v>
      </c>
      <c r="K817" s="95" t="s">
        <v>19471</v>
      </c>
      <c r="L817" s="95" t="s">
        <v>20722</v>
      </c>
      <c r="M817" s="96" t="s">
        <v>20723</v>
      </c>
      <c r="N817" s="96" t="s">
        <v>719</v>
      </c>
      <c r="O817" s="97">
        <v>39053</v>
      </c>
      <c r="P817" s="97">
        <v>39053</v>
      </c>
      <c r="Q817" s="97">
        <v>39053</v>
      </c>
      <c r="R817" s="96">
        <v>6876</v>
      </c>
      <c r="S817" s="96">
        <v>18</v>
      </c>
      <c r="T817" s="96" t="s">
        <v>19261</v>
      </c>
      <c r="U817" s="96" t="s">
        <v>23075</v>
      </c>
      <c r="V817" s="96"/>
      <c r="W817" s="96" t="s">
        <v>13588</v>
      </c>
      <c r="X817" s="96" t="s">
        <v>719</v>
      </c>
      <c r="Y817" s="95" t="s">
        <v>8725</v>
      </c>
    </row>
    <row r="818" spans="1:25" s="87" customFormat="1" x14ac:dyDescent="0.3">
      <c r="A818" s="94" t="str">
        <f t="shared" si="13"/>
        <v>fcabrer</v>
      </c>
      <c r="B818" s="95" t="s">
        <v>23076</v>
      </c>
      <c r="C818" s="96" t="s">
        <v>23077</v>
      </c>
      <c r="D818" s="96" t="s">
        <v>23078</v>
      </c>
      <c r="E818" s="96" t="s">
        <v>5630</v>
      </c>
      <c r="F818" s="95" t="s">
        <v>19181</v>
      </c>
      <c r="G818" s="96" t="s">
        <v>19030</v>
      </c>
      <c r="H818" s="96" t="s">
        <v>19172</v>
      </c>
      <c r="I818" s="96" t="s">
        <v>19173</v>
      </c>
      <c r="J818" s="95" t="s">
        <v>19189</v>
      </c>
      <c r="K818" s="95" t="s">
        <v>19190</v>
      </c>
      <c r="L818" s="95" t="s">
        <v>19252</v>
      </c>
      <c r="M818" s="96" t="s">
        <v>10322</v>
      </c>
      <c r="N818" s="96" t="s">
        <v>297</v>
      </c>
      <c r="O818" s="97">
        <v>45242</v>
      </c>
      <c r="P818" s="97">
        <v>45242</v>
      </c>
      <c r="Q818" s="97">
        <v>45242</v>
      </c>
      <c r="R818" s="96">
        <v>687</v>
      </c>
      <c r="S818" s="96">
        <v>1</v>
      </c>
      <c r="T818" s="96" t="s">
        <v>19209</v>
      </c>
      <c r="U818" s="96" t="s">
        <v>15480</v>
      </c>
      <c r="V818" s="96"/>
      <c r="W818" s="96" t="s">
        <v>6600</v>
      </c>
      <c r="X818" s="96" t="s">
        <v>297</v>
      </c>
      <c r="Y818" s="95" t="s">
        <v>15481</v>
      </c>
    </row>
    <row r="819" spans="1:25" s="87" customFormat="1" x14ac:dyDescent="0.3">
      <c r="A819" s="94" t="str">
        <f t="shared" si="13"/>
        <v>fcamare</v>
      </c>
      <c r="B819" s="95" t="s">
        <v>23079</v>
      </c>
      <c r="C819" s="96" t="s">
        <v>23080</v>
      </c>
      <c r="D819" s="96" t="s">
        <v>23081</v>
      </c>
      <c r="E819" s="96" t="s">
        <v>19170</v>
      </c>
      <c r="F819" s="95" t="s">
        <v>19181</v>
      </c>
      <c r="G819" s="96" t="s">
        <v>19030</v>
      </c>
      <c r="H819" s="96" t="s">
        <v>19172</v>
      </c>
      <c r="I819" s="96" t="s">
        <v>19173</v>
      </c>
      <c r="J819" s="95" t="s">
        <v>19174</v>
      </c>
      <c r="K819" s="95" t="s">
        <v>19716</v>
      </c>
      <c r="L819" s="95" t="s">
        <v>19717</v>
      </c>
      <c r="M819" s="96" t="s">
        <v>5847</v>
      </c>
      <c r="N819" s="96" t="s">
        <v>279</v>
      </c>
      <c r="O819" s="97">
        <v>43145</v>
      </c>
      <c r="P819" s="97">
        <v>43145</v>
      </c>
      <c r="Q819" s="97">
        <v>43145</v>
      </c>
      <c r="R819" s="96">
        <v>2784</v>
      </c>
      <c r="S819" s="96">
        <v>7</v>
      </c>
      <c r="T819" s="96" t="s">
        <v>19247</v>
      </c>
      <c r="U819" s="96" t="s">
        <v>23082</v>
      </c>
      <c r="V819" s="96"/>
      <c r="W819" s="96" t="s">
        <v>23083</v>
      </c>
      <c r="X819" s="96" t="s">
        <v>279</v>
      </c>
      <c r="Y819" s="95" t="s">
        <v>23084</v>
      </c>
    </row>
    <row r="820" spans="1:25" s="87" customFormat="1" x14ac:dyDescent="0.3">
      <c r="A820" s="94" t="str">
        <f t="shared" si="13"/>
        <v>fcarab0</v>
      </c>
      <c r="B820" s="95" t="s">
        <v>23085</v>
      </c>
      <c r="C820" s="96" t="s">
        <v>23086</v>
      </c>
      <c r="D820" s="96" t="s">
        <v>23087</v>
      </c>
      <c r="E820" s="96" t="s">
        <v>19170</v>
      </c>
      <c r="F820" s="95" t="s">
        <v>19181</v>
      </c>
      <c r="G820" s="96" t="s">
        <v>19030</v>
      </c>
      <c r="H820" s="96" t="s">
        <v>19172</v>
      </c>
      <c r="I820" s="96" t="s">
        <v>19173</v>
      </c>
      <c r="J820" s="95" t="s">
        <v>19189</v>
      </c>
      <c r="K820" s="95" t="s">
        <v>19190</v>
      </c>
      <c r="L820" s="95" t="s">
        <v>19191</v>
      </c>
      <c r="M820" s="96" t="s">
        <v>19192</v>
      </c>
      <c r="N820" s="96" t="s">
        <v>297</v>
      </c>
      <c r="O820" s="97">
        <v>36724</v>
      </c>
      <c r="P820" s="97">
        <v>45830</v>
      </c>
      <c r="Q820" s="97">
        <v>45830</v>
      </c>
      <c r="R820" s="96">
        <v>99</v>
      </c>
      <c r="S820" s="96">
        <v>0</v>
      </c>
      <c r="T820" s="96" t="s">
        <v>19193</v>
      </c>
      <c r="U820" s="96" t="s">
        <v>23088</v>
      </c>
      <c r="V820" s="96"/>
      <c r="W820" s="96" t="s">
        <v>782</v>
      </c>
      <c r="X820" s="96" t="s">
        <v>297</v>
      </c>
      <c r="Y820" s="95" t="s">
        <v>14641</v>
      </c>
    </row>
    <row r="821" spans="1:25" s="87" customFormat="1" x14ac:dyDescent="0.3">
      <c r="A821" s="94" t="str">
        <f t="shared" si="13"/>
        <v>fcaraba</v>
      </c>
      <c r="B821" s="95" t="s">
        <v>23089</v>
      </c>
      <c r="C821" s="96" t="s">
        <v>23090</v>
      </c>
      <c r="D821" s="96" t="s">
        <v>23091</v>
      </c>
      <c r="E821" s="96" t="s">
        <v>19036</v>
      </c>
      <c r="F821" s="95" t="s">
        <v>19215</v>
      </c>
      <c r="G821" s="96" t="s">
        <v>19033</v>
      </c>
      <c r="H821" s="96" t="s">
        <v>19172</v>
      </c>
      <c r="I821" s="96" t="s">
        <v>19173</v>
      </c>
      <c r="J821" s="95" t="s">
        <v>19189</v>
      </c>
      <c r="K821" s="95" t="s">
        <v>19190</v>
      </c>
      <c r="L821" s="95" t="s">
        <v>19252</v>
      </c>
      <c r="M821" s="96" t="s">
        <v>10322</v>
      </c>
      <c r="N821" s="96" t="s">
        <v>297</v>
      </c>
      <c r="O821" s="97">
        <v>44833</v>
      </c>
      <c r="P821" s="97">
        <v>44833</v>
      </c>
      <c r="Q821" s="97">
        <v>44833</v>
      </c>
      <c r="R821" s="96">
        <v>1096</v>
      </c>
      <c r="S821" s="96">
        <v>3</v>
      </c>
      <c r="T821" s="96" t="s">
        <v>19228</v>
      </c>
      <c r="U821" s="96" t="s">
        <v>23092</v>
      </c>
      <c r="V821" s="96"/>
      <c r="W821" s="96" t="s">
        <v>1185</v>
      </c>
      <c r="X821" s="96" t="s">
        <v>297</v>
      </c>
      <c r="Y821" s="95" t="s">
        <v>8883</v>
      </c>
    </row>
    <row r="822" spans="1:25" s="87" customFormat="1" x14ac:dyDescent="0.3">
      <c r="A822" s="94" t="str">
        <f t="shared" si="13"/>
        <v>fcrawle</v>
      </c>
      <c r="B822" s="95" t="s">
        <v>23093</v>
      </c>
      <c r="C822" s="96" t="s">
        <v>23094</v>
      </c>
      <c r="D822" s="96" t="s">
        <v>23095</v>
      </c>
      <c r="E822" s="96" t="s">
        <v>5630</v>
      </c>
      <c r="F822" s="95" t="s">
        <v>19215</v>
      </c>
      <c r="G822" s="96" t="s">
        <v>19033</v>
      </c>
      <c r="H822" s="96" t="s">
        <v>19172</v>
      </c>
      <c r="I822" s="96" t="s">
        <v>19173</v>
      </c>
      <c r="J822" s="95" t="s">
        <v>19174</v>
      </c>
      <c r="K822" s="95" t="s">
        <v>19802</v>
      </c>
      <c r="L822" s="95" t="s">
        <v>19803</v>
      </c>
      <c r="M822" s="96" t="s">
        <v>19804</v>
      </c>
      <c r="N822" s="96" t="s">
        <v>549</v>
      </c>
      <c r="O822" s="97">
        <v>41884</v>
      </c>
      <c r="P822" s="97">
        <v>41884</v>
      </c>
      <c r="Q822" s="97">
        <v>41884</v>
      </c>
      <c r="R822" s="96">
        <v>4045</v>
      </c>
      <c r="S822" s="96">
        <v>11</v>
      </c>
      <c r="T822" s="96" t="s">
        <v>19247</v>
      </c>
      <c r="U822" s="96" t="s">
        <v>23096</v>
      </c>
      <c r="V822" s="96"/>
      <c r="W822" s="96" t="s">
        <v>23097</v>
      </c>
      <c r="X822" s="96" t="s">
        <v>549</v>
      </c>
      <c r="Y822" s="95" t="s">
        <v>23098</v>
      </c>
    </row>
    <row r="823" spans="1:25" s="87" customFormat="1" x14ac:dyDescent="0.3">
      <c r="A823" s="94" t="str">
        <f t="shared" si="13"/>
        <v>ffigaro</v>
      </c>
      <c r="B823" s="95" t="s">
        <v>23099</v>
      </c>
      <c r="C823" s="96" t="s">
        <v>23100</v>
      </c>
      <c r="D823" s="96" t="s">
        <v>23101</v>
      </c>
      <c r="E823" s="96" t="s">
        <v>19036</v>
      </c>
      <c r="F823" s="95" t="s">
        <v>19181</v>
      </c>
      <c r="G823" s="96" t="s">
        <v>19030</v>
      </c>
      <c r="H823" s="96" t="s">
        <v>19172</v>
      </c>
      <c r="I823" s="96" t="s">
        <v>19173</v>
      </c>
      <c r="J823" s="95" t="s">
        <v>19189</v>
      </c>
      <c r="K823" s="95" t="s">
        <v>19345</v>
      </c>
      <c r="L823" s="95" t="s">
        <v>19346</v>
      </c>
      <c r="M823" s="96" t="s">
        <v>19347</v>
      </c>
      <c r="N823" s="96" t="s">
        <v>382</v>
      </c>
      <c r="O823" s="97">
        <v>44279</v>
      </c>
      <c r="P823" s="97">
        <v>44279</v>
      </c>
      <c r="Q823" s="97">
        <v>44279</v>
      </c>
      <c r="R823" s="96">
        <v>1650</v>
      </c>
      <c r="S823" s="96">
        <v>4</v>
      </c>
      <c r="T823" s="96" t="s">
        <v>19228</v>
      </c>
      <c r="U823" s="96" t="s">
        <v>23102</v>
      </c>
      <c r="V823" s="96"/>
      <c r="W823" s="96" t="s">
        <v>5940</v>
      </c>
      <c r="X823" s="96" t="s">
        <v>382</v>
      </c>
      <c r="Y823" s="95" t="s">
        <v>5941</v>
      </c>
    </row>
    <row r="824" spans="1:25" s="87" customFormat="1" x14ac:dyDescent="0.3">
      <c r="A824" s="94" t="str">
        <f t="shared" si="13"/>
        <v>fgarci1</v>
      </c>
      <c r="B824" s="95" t="s">
        <v>23103</v>
      </c>
      <c r="C824" s="96" t="s">
        <v>23104</v>
      </c>
      <c r="D824" s="96" t="s">
        <v>23105</v>
      </c>
      <c r="E824" s="96" t="s">
        <v>5630</v>
      </c>
      <c r="F824" s="95" t="s">
        <v>19215</v>
      </c>
      <c r="G824" s="96" t="s">
        <v>19033</v>
      </c>
      <c r="H824" s="96" t="s">
        <v>19172</v>
      </c>
      <c r="I824" s="96" t="s">
        <v>19173</v>
      </c>
      <c r="J824" s="95" t="s">
        <v>19174</v>
      </c>
      <c r="K824" s="95" t="s">
        <v>19431</v>
      </c>
      <c r="L824" s="95" t="s">
        <v>19432</v>
      </c>
      <c r="M824" s="96" t="s">
        <v>6264</v>
      </c>
      <c r="N824" s="96" t="s">
        <v>279</v>
      </c>
      <c r="O824" s="97">
        <v>45872</v>
      </c>
      <c r="P824" s="97">
        <v>45872</v>
      </c>
      <c r="Q824" s="97">
        <v>45872</v>
      </c>
      <c r="R824" s="96">
        <v>57</v>
      </c>
      <c r="S824" s="96">
        <v>0</v>
      </c>
      <c r="T824" s="96" t="s">
        <v>19448</v>
      </c>
      <c r="U824" s="96" t="s">
        <v>23106</v>
      </c>
      <c r="V824" s="96" t="s">
        <v>23107</v>
      </c>
      <c r="W824" s="96" t="s">
        <v>4737</v>
      </c>
      <c r="X824" s="96" t="s">
        <v>279</v>
      </c>
      <c r="Y824" s="95" t="s">
        <v>16705</v>
      </c>
    </row>
    <row r="825" spans="1:25" s="87" customFormat="1" x14ac:dyDescent="0.3">
      <c r="A825" s="94" t="str">
        <f t="shared" si="13"/>
        <v>fgaydos</v>
      </c>
      <c r="B825" s="95" t="s">
        <v>23108</v>
      </c>
      <c r="C825" s="96" t="s">
        <v>23109</v>
      </c>
      <c r="D825" s="96" t="s">
        <v>23110</v>
      </c>
      <c r="E825" s="96" t="s">
        <v>5630</v>
      </c>
      <c r="F825" s="95" t="s">
        <v>19171</v>
      </c>
      <c r="G825" s="96" t="s">
        <v>19029</v>
      </c>
      <c r="H825" s="96" t="s">
        <v>19172</v>
      </c>
      <c r="I825" s="96" t="s">
        <v>19173</v>
      </c>
      <c r="J825" s="95" t="s">
        <v>19189</v>
      </c>
      <c r="K825" s="95" t="s">
        <v>19333</v>
      </c>
      <c r="L825" s="95" t="s">
        <v>19467</v>
      </c>
      <c r="M825" s="96" t="s">
        <v>9084</v>
      </c>
      <c r="N825" s="96" t="s">
        <v>260</v>
      </c>
      <c r="O825" s="97">
        <v>32209</v>
      </c>
      <c r="P825" s="97">
        <v>44553</v>
      </c>
      <c r="Q825" s="97">
        <v>44553</v>
      </c>
      <c r="R825" s="96">
        <v>1376</v>
      </c>
      <c r="S825" s="96">
        <v>3</v>
      </c>
      <c r="T825" s="96" t="s">
        <v>19228</v>
      </c>
      <c r="U825" s="96" t="s">
        <v>23111</v>
      </c>
      <c r="V825" s="96"/>
      <c r="W825" s="96" t="s">
        <v>4769</v>
      </c>
      <c r="X825" s="96" t="s">
        <v>260</v>
      </c>
      <c r="Y825" s="95" t="s">
        <v>12501</v>
      </c>
    </row>
    <row r="826" spans="1:25" s="87" customFormat="1" x14ac:dyDescent="0.3">
      <c r="A826" s="94" t="str">
        <f t="shared" si="13"/>
        <v>FGOUGH1</v>
      </c>
      <c r="B826" s="95" t="s">
        <v>23112</v>
      </c>
      <c r="C826" s="96" t="s">
        <v>23113</v>
      </c>
      <c r="D826" s="96" t="s">
        <v>19126</v>
      </c>
      <c r="E826" s="96" t="s">
        <v>5630</v>
      </c>
      <c r="F826" s="95" t="s">
        <v>19171</v>
      </c>
      <c r="G826" s="96" t="s">
        <v>19029</v>
      </c>
      <c r="H826" s="96" t="s">
        <v>19172</v>
      </c>
      <c r="I826" s="96" t="s">
        <v>19173</v>
      </c>
      <c r="J826" s="95" t="s">
        <v>19189</v>
      </c>
      <c r="K826" s="95" t="s">
        <v>19190</v>
      </c>
      <c r="L826" s="95" t="s">
        <v>19533</v>
      </c>
      <c r="M826" s="96" t="s">
        <v>19192</v>
      </c>
      <c r="N826" s="96" t="s">
        <v>297</v>
      </c>
      <c r="O826" s="97">
        <v>26679</v>
      </c>
      <c r="P826" s="97">
        <v>26679</v>
      </c>
      <c r="Q826" s="97">
        <v>26679</v>
      </c>
      <c r="R826" s="96">
        <v>19250</v>
      </c>
      <c r="S826" s="96">
        <v>52</v>
      </c>
      <c r="T826" s="96" t="s">
        <v>19261</v>
      </c>
      <c r="U826" s="96" t="s">
        <v>23114</v>
      </c>
      <c r="V826" s="96"/>
      <c r="W826" s="96" t="s">
        <v>23115</v>
      </c>
      <c r="X826" s="96" t="s">
        <v>297</v>
      </c>
      <c r="Y826" s="95" t="s">
        <v>23116</v>
      </c>
    </row>
    <row r="827" spans="1:25" s="87" customFormat="1" x14ac:dyDescent="0.3">
      <c r="A827" s="94" t="str">
        <f t="shared" si="13"/>
        <v>FGREJDU</v>
      </c>
      <c r="B827" s="95" t="s">
        <v>23117</v>
      </c>
      <c r="C827" s="96" t="s">
        <v>23118</v>
      </c>
      <c r="D827" s="96" t="s">
        <v>18735</v>
      </c>
      <c r="E827" s="96" t="s">
        <v>5630</v>
      </c>
      <c r="F827" s="95" t="s">
        <v>19480</v>
      </c>
      <c r="G827" s="96" t="s">
        <v>19040</v>
      </c>
      <c r="H827" s="96" t="s">
        <v>19172</v>
      </c>
      <c r="I827" s="96" t="s">
        <v>19173</v>
      </c>
      <c r="J827" s="95" t="s">
        <v>19189</v>
      </c>
      <c r="K827" s="95" t="s">
        <v>19333</v>
      </c>
      <c r="L827" s="95" t="s">
        <v>19447</v>
      </c>
      <c r="M827" s="96" t="s">
        <v>9382</v>
      </c>
      <c r="N827" s="96" t="s">
        <v>366</v>
      </c>
      <c r="O827" s="97">
        <v>38744</v>
      </c>
      <c r="P827" s="97">
        <v>38744</v>
      </c>
      <c r="Q827" s="97">
        <v>38744</v>
      </c>
      <c r="R827" s="96">
        <v>7185</v>
      </c>
      <c r="S827" s="96">
        <v>19</v>
      </c>
      <c r="T827" s="96" t="s">
        <v>19261</v>
      </c>
      <c r="U827" s="96" t="s">
        <v>23119</v>
      </c>
      <c r="V827" s="96"/>
      <c r="W827" s="96" t="s">
        <v>23120</v>
      </c>
      <c r="X827" s="96" t="s">
        <v>407</v>
      </c>
      <c r="Y827" s="95" t="s">
        <v>18739</v>
      </c>
    </row>
    <row r="828" spans="1:25" s="87" customFormat="1" x14ac:dyDescent="0.3">
      <c r="A828" s="94" t="str">
        <f t="shared" si="13"/>
        <v>fhamza</v>
      </c>
      <c r="B828" s="95" t="s">
        <v>23121</v>
      </c>
      <c r="C828" s="96" t="s">
        <v>23122</v>
      </c>
      <c r="D828" s="96" t="s">
        <v>23123</v>
      </c>
      <c r="E828" s="96" t="s">
        <v>5630</v>
      </c>
      <c r="F828" s="95" t="s">
        <v>19181</v>
      </c>
      <c r="G828" s="96" t="s">
        <v>19030</v>
      </c>
      <c r="H828" s="96" t="s">
        <v>19172</v>
      </c>
      <c r="I828" s="96" t="s">
        <v>19173</v>
      </c>
      <c r="J828" s="95" t="s">
        <v>19189</v>
      </c>
      <c r="K828" s="95" t="s">
        <v>19294</v>
      </c>
      <c r="L828" s="95" t="s">
        <v>19295</v>
      </c>
      <c r="M828" s="96" t="s">
        <v>19296</v>
      </c>
      <c r="N828" s="96" t="s">
        <v>541</v>
      </c>
      <c r="O828" s="97">
        <v>44209</v>
      </c>
      <c r="P828" s="97">
        <v>44209</v>
      </c>
      <c r="Q828" s="97">
        <v>44209</v>
      </c>
      <c r="R828" s="96">
        <v>1720</v>
      </c>
      <c r="S828" s="96">
        <v>4</v>
      </c>
      <c r="T828" s="96" t="s">
        <v>19228</v>
      </c>
      <c r="U828" s="96" t="s">
        <v>23124</v>
      </c>
      <c r="V828" s="96"/>
      <c r="W828" s="96" t="s">
        <v>8256</v>
      </c>
      <c r="X828" s="96" t="s">
        <v>328</v>
      </c>
      <c r="Y828" s="95" t="s">
        <v>8257</v>
      </c>
    </row>
    <row r="829" spans="1:25" s="87" customFormat="1" x14ac:dyDescent="0.3">
      <c r="A829" s="94" t="str">
        <f t="shared" si="13"/>
        <v>FHERNA4</v>
      </c>
      <c r="B829" s="95" t="s">
        <v>23125</v>
      </c>
      <c r="C829" s="96" t="s">
        <v>23126</v>
      </c>
      <c r="D829" s="96" t="s">
        <v>1028</v>
      </c>
      <c r="E829" s="96" t="s">
        <v>5630</v>
      </c>
      <c r="F829" s="95" t="s">
        <v>19181</v>
      </c>
      <c r="G829" s="96" t="s">
        <v>19030</v>
      </c>
      <c r="H829" s="96" t="s">
        <v>19172</v>
      </c>
      <c r="I829" s="96" t="s">
        <v>19173</v>
      </c>
      <c r="J829" s="95" t="s">
        <v>19174</v>
      </c>
      <c r="K829" s="95" t="s">
        <v>19716</v>
      </c>
      <c r="L829" s="95" t="s">
        <v>19717</v>
      </c>
      <c r="M829" s="96" t="s">
        <v>5847</v>
      </c>
      <c r="N829" s="96" t="s">
        <v>279</v>
      </c>
      <c r="O829" s="97">
        <v>31131</v>
      </c>
      <c r="P829" s="97">
        <v>31131</v>
      </c>
      <c r="Q829" s="97">
        <v>31131</v>
      </c>
      <c r="R829" s="96">
        <v>14798</v>
      </c>
      <c r="S829" s="96">
        <v>40</v>
      </c>
      <c r="T829" s="96" t="s">
        <v>19261</v>
      </c>
      <c r="U829" s="96" t="s">
        <v>23127</v>
      </c>
      <c r="V829" s="96"/>
      <c r="W829" s="96" t="s">
        <v>1032</v>
      </c>
      <c r="X829" s="96" t="s">
        <v>279</v>
      </c>
      <c r="Y829" s="95" t="s">
        <v>9814</v>
      </c>
    </row>
    <row r="830" spans="1:25" s="87" customFormat="1" x14ac:dyDescent="0.3">
      <c r="A830" s="94" t="str">
        <f t="shared" si="13"/>
        <v>fhiggin</v>
      </c>
      <c r="B830" s="95" t="s">
        <v>23128</v>
      </c>
      <c r="C830" s="96" t="s">
        <v>23129</v>
      </c>
      <c r="D830" s="96" t="s">
        <v>23130</v>
      </c>
      <c r="E830" s="96" t="s">
        <v>5630</v>
      </c>
      <c r="F830" s="95" t="s">
        <v>19236</v>
      </c>
      <c r="G830" s="96" t="s">
        <v>19032</v>
      </c>
      <c r="H830" s="96" t="s">
        <v>19227</v>
      </c>
      <c r="I830" s="96" t="s">
        <v>19173</v>
      </c>
      <c r="J830" s="95" t="s">
        <v>19174</v>
      </c>
      <c r="K830" s="95" t="s">
        <v>19401</v>
      </c>
      <c r="L830" s="95" t="s">
        <v>17382</v>
      </c>
      <c r="M830" s="96" t="s">
        <v>8645</v>
      </c>
      <c r="N830" s="96" t="s">
        <v>407</v>
      </c>
      <c r="O830" s="97">
        <v>35956</v>
      </c>
      <c r="P830" s="97">
        <v>45697</v>
      </c>
      <c r="Q830" s="97">
        <v>45697</v>
      </c>
      <c r="R830" s="96">
        <v>232</v>
      </c>
      <c r="S830" s="96">
        <v>0</v>
      </c>
      <c r="T830" s="96" t="s">
        <v>19176</v>
      </c>
      <c r="U830" s="96" t="s">
        <v>15975</v>
      </c>
      <c r="V830" s="96"/>
      <c r="W830" s="96" t="s">
        <v>1287</v>
      </c>
      <c r="X830" s="96" t="s">
        <v>477</v>
      </c>
      <c r="Y830" s="95" t="s">
        <v>13117</v>
      </c>
    </row>
    <row r="831" spans="1:25" s="87" customFormat="1" x14ac:dyDescent="0.3">
      <c r="A831" s="94" t="str">
        <f t="shared" si="13"/>
        <v>FHIGH00</v>
      </c>
      <c r="B831" s="95" t="s">
        <v>23131</v>
      </c>
      <c r="C831" s="96" t="s">
        <v>23132</v>
      </c>
      <c r="D831" s="96" t="s">
        <v>4991</v>
      </c>
      <c r="E831" s="96" t="s">
        <v>5630</v>
      </c>
      <c r="F831" s="95" t="s">
        <v>19181</v>
      </c>
      <c r="G831" s="96" t="s">
        <v>19030</v>
      </c>
      <c r="H831" s="96" t="s">
        <v>19172</v>
      </c>
      <c r="I831" s="96" t="s">
        <v>19173</v>
      </c>
      <c r="J831" s="95" t="s">
        <v>19174</v>
      </c>
      <c r="K831" s="95" t="s">
        <v>19401</v>
      </c>
      <c r="L831" s="95" t="s">
        <v>17382</v>
      </c>
      <c r="M831" s="96" t="s">
        <v>8645</v>
      </c>
      <c r="N831" s="96" t="s">
        <v>407</v>
      </c>
      <c r="O831" s="97">
        <v>38625</v>
      </c>
      <c r="P831" s="97">
        <v>38625</v>
      </c>
      <c r="Q831" s="97">
        <v>38625</v>
      </c>
      <c r="R831" s="96">
        <v>7304</v>
      </c>
      <c r="S831" s="96">
        <v>20</v>
      </c>
      <c r="T831" s="96" t="s">
        <v>19261</v>
      </c>
      <c r="U831" s="96" t="s">
        <v>23133</v>
      </c>
      <c r="V831" s="96"/>
      <c r="W831" s="96" t="s">
        <v>4992</v>
      </c>
      <c r="X831" s="96" t="s">
        <v>407</v>
      </c>
      <c r="Y831" s="95" t="s">
        <v>7651</v>
      </c>
    </row>
    <row r="832" spans="1:25" s="87" customFormat="1" x14ac:dyDescent="0.3">
      <c r="A832" s="94" t="str">
        <f t="shared" si="13"/>
        <v>fjohns4</v>
      </c>
      <c r="B832" s="95" t="s">
        <v>23134</v>
      </c>
      <c r="C832" s="96" t="s">
        <v>23135</v>
      </c>
      <c r="D832" s="96" t="s">
        <v>23136</v>
      </c>
      <c r="E832" s="96" t="s">
        <v>19170</v>
      </c>
      <c r="F832" s="95" t="s">
        <v>19181</v>
      </c>
      <c r="G832" s="96" t="s">
        <v>19030</v>
      </c>
      <c r="H832" s="96" t="s">
        <v>19172</v>
      </c>
      <c r="I832" s="96" t="s">
        <v>19173</v>
      </c>
      <c r="J832" s="95" t="s">
        <v>19189</v>
      </c>
      <c r="K832" s="95" t="s">
        <v>19273</v>
      </c>
      <c r="L832" s="95" t="s">
        <v>19274</v>
      </c>
      <c r="M832" s="96" t="s">
        <v>7733</v>
      </c>
      <c r="N832" s="96" t="s">
        <v>328</v>
      </c>
      <c r="O832" s="97">
        <v>43390</v>
      </c>
      <c r="P832" s="97">
        <v>43390</v>
      </c>
      <c r="Q832" s="97">
        <v>43390</v>
      </c>
      <c r="R832" s="96">
        <v>2539</v>
      </c>
      <c r="S832" s="96">
        <v>6</v>
      </c>
      <c r="T832" s="96" t="s">
        <v>19247</v>
      </c>
      <c r="U832" s="96" t="s">
        <v>23137</v>
      </c>
      <c r="V832" s="96"/>
      <c r="W832" s="96" t="s">
        <v>23138</v>
      </c>
      <c r="X832" s="96" t="s">
        <v>416</v>
      </c>
      <c r="Y832" s="95" t="s">
        <v>23139</v>
      </c>
    </row>
    <row r="833" spans="1:25" s="87" customFormat="1" x14ac:dyDescent="0.3">
      <c r="A833" s="94" t="str">
        <f t="shared" si="13"/>
        <v>fjones0</v>
      </c>
      <c r="B833" s="95" t="s">
        <v>23140</v>
      </c>
      <c r="C833" s="96" t="s">
        <v>23141</v>
      </c>
      <c r="D833" s="95" t="s">
        <v>23142</v>
      </c>
      <c r="E833" s="96"/>
      <c r="F833" s="96"/>
      <c r="G833" s="96"/>
      <c r="H833" s="96"/>
      <c r="I833" s="96"/>
      <c r="J833" s="96"/>
      <c r="K833" s="96" t="s">
        <v>19345</v>
      </c>
      <c r="L833" s="96"/>
      <c r="M833" s="96"/>
      <c r="N833" s="96"/>
      <c r="O833" s="97">
        <v>45956</v>
      </c>
      <c r="P833" s="96">
        <v>45956</v>
      </c>
      <c r="Q833" s="97">
        <v>45956</v>
      </c>
      <c r="R833" s="96"/>
      <c r="S833" s="96"/>
      <c r="T833" s="96"/>
      <c r="U833" s="95" t="s">
        <v>23143</v>
      </c>
      <c r="V833" s="96"/>
      <c r="W833" s="96" t="s">
        <v>23144</v>
      </c>
      <c r="X833" s="96" t="s">
        <v>318</v>
      </c>
      <c r="Y833" s="95" t="s">
        <v>23145</v>
      </c>
    </row>
    <row r="834" spans="1:25" s="87" customFormat="1" x14ac:dyDescent="0.3">
      <c r="A834" s="94" t="str">
        <f t="shared" si="13"/>
        <v>FKILLIN</v>
      </c>
      <c r="B834" s="95" t="s">
        <v>23146</v>
      </c>
      <c r="C834" s="96" t="s">
        <v>23147</v>
      </c>
      <c r="D834" s="96" t="s">
        <v>11682</v>
      </c>
      <c r="E834" s="96" t="s">
        <v>5630</v>
      </c>
      <c r="F834" s="95" t="s">
        <v>22836</v>
      </c>
      <c r="G834" s="96" t="s">
        <v>19069</v>
      </c>
      <c r="H834" s="96" t="s">
        <v>19172</v>
      </c>
      <c r="I834" s="96" t="s">
        <v>19173</v>
      </c>
      <c r="J834" s="95" t="s">
        <v>19189</v>
      </c>
      <c r="K834" s="95" t="s">
        <v>20262</v>
      </c>
      <c r="L834" s="95" t="s">
        <v>20263</v>
      </c>
      <c r="M834" s="96" t="s">
        <v>20264</v>
      </c>
      <c r="N834" s="96" t="s">
        <v>435</v>
      </c>
      <c r="O834" s="97">
        <v>33086</v>
      </c>
      <c r="P834" s="97">
        <v>33086</v>
      </c>
      <c r="Q834" s="97">
        <v>33086</v>
      </c>
      <c r="R834" s="96">
        <v>12843</v>
      </c>
      <c r="S834" s="96">
        <v>35</v>
      </c>
      <c r="T834" s="96" t="s">
        <v>19261</v>
      </c>
      <c r="U834" s="96" t="s">
        <v>11685</v>
      </c>
      <c r="V834" s="96"/>
      <c r="W834" s="96" t="s">
        <v>11686</v>
      </c>
      <c r="X834" s="96" t="s">
        <v>435</v>
      </c>
      <c r="Y834" s="95" t="s">
        <v>11687</v>
      </c>
    </row>
    <row r="835" spans="1:25" s="87" customFormat="1" x14ac:dyDescent="0.3">
      <c r="A835" s="94" t="str">
        <f t="shared" ref="A835:A898" si="14">TRIM(D835)</f>
        <v>fmacy</v>
      </c>
      <c r="B835" s="95" t="s">
        <v>23148</v>
      </c>
      <c r="C835" s="96" t="s">
        <v>23149</v>
      </c>
      <c r="D835" s="96" t="s">
        <v>23150</v>
      </c>
      <c r="E835" s="96" t="s">
        <v>19170</v>
      </c>
      <c r="F835" s="95" t="s">
        <v>19181</v>
      </c>
      <c r="G835" s="96" t="s">
        <v>19030</v>
      </c>
      <c r="H835" s="96" t="s">
        <v>19172</v>
      </c>
      <c r="I835" s="96" t="s">
        <v>19173</v>
      </c>
      <c r="J835" s="95" t="s">
        <v>19189</v>
      </c>
      <c r="K835" s="95" t="s">
        <v>19374</v>
      </c>
      <c r="L835" s="95" t="s">
        <v>19375</v>
      </c>
      <c r="M835" s="96" t="s">
        <v>19376</v>
      </c>
      <c r="N835" s="96" t="s">
        <v>575</v>
      </c>
      <c r="O835" s="97">
        <v>45788</v>
      </c>
      <c r="P835" s="97">
        <v>45788</v>
      </c>
      <c r="Q835" s="97">
        <v>45788</v>
      </c>
      <c r="R835" s="96">
        <v>141</v>
      </c>
      <c r="S835" s="96">
        <v>0</v>
      </c>
      <c r="T835" s="96" t="s">
        <v>19193</v>
      </c>
      <c r="U835" s="96" t="s">
        <v>23151</v>
      </c>
      <c r="V835" s="96"/>
      <c r="W835" s="96" t="s">
        <v>3037</v>
      </c>
      <c r="X835" s="96" t="s">
        <v>575</v>
      </c>
      <c r="Y835" s="95" t="s">
        <v>23152</v>
      </c>
    </row>
    <row r="836" spans="1:25" s="87" customFormat="1" x14ac:dyDescent="0.3">
      <c r="A836" s="94" t="str">
        <f t="shared" si="14"/>
        <v>FMAGA01</v>
      </c>
      <c r="B836" s="95" t="s">
        <v>23153</v>
      </c>
      <c r="C836" s="96" t="s">
        <v>23154</v>
      </c>
      <c r="D836" s="96" t="s">
        <v>12644</v>
      </c>
      <c r="E836" s="96" t="s">
        <v>5630</v>
      </c>
      <c r="F836" s="95" t="s">
        <v>19181</v>
      </c>
      <c r="G836" s="96" t="s">
        <v>19030</v>
      </c>
      <c r="H836" s="96" t="s">
        <v>19172</v>
      </c>
      <c r="I836" s="96" t="s">
        <v>19173</v>
      </c>
      <c r="J836" s="95" t="s">
        <v>19174</v>
      </c>
      <c r="K836" s="95" t="s">
        <v>19309</v>
      </c>
      <c r="L836" s="95" t="s">
        <v>19310</v>
      </c>
      <c r="M836" s="96" t="s">
        <v>6528</v>
      </c>
      <c r="N836" s="96" t="s">
        <v>219</v>
      </c>
      <c r="O836" s="97">
        <v>37903</v>
      </c>
      <c r="P836" s="97">
        <v>37903</v>
      </c>
      <c r="Q836" s="97">
        <v>37903</v>
      </c>
      <c r="R836" s="96">
        <v>8026</v>
      </c>
      <c r="S836" s="96">
        <v>21</v>
      </c>
      <c r="T836" s="96" t="s">
        <v>19261</v>
      </c>
      <c r="U836" s="96" t="s">
        <v>23155</v>
      </c>
      <c r="V836" s="96" t="s">
        <v>23156</v>
      </c>
      <c r="W836" s="96" t="s">
        <v>2774</v>
      </c>
      <c r="X836" s="96" t="s">
        <v>219</v>
      </c>
      <c r="Y836" s="95" t="s">
        <v>12648</v>
      </c>
    </row>
    <row r="837" spans="1:25" s="87" customFormat="1" x14ac:dyDescent="0.3">
      <c r="A837" s="94" t="str">
        <f t="shared" si="14"/>
        <v>FMETZGE</v>
      </c>
      <c r="B837" s="95" t="s">
        <v>23157</v>
      </c>
      <c r="C837" s="96" t="s">
        <v>23158</v>
      </c>
      <c r="D837" s="96" t="s">
        <v>18379</v>
      </c>
      <c r="E837" s="96" t="s">
        <v>5630</v>
      </c>
      <c r="F837" s="95" t="s">
        <v>19171</v>
      </c>
      <c r="G837" s="96" t="s">
        <v>19029</v>
      </c>
      <c r="H837" s="96" t="s">
        <v>19172</v>
      </c>
      <c r="I837" s="96" t="s">
        <v>19173</v>
      </c>
      <c r="J837" s="95" t="s">
        <v>19174</v>
      </c>
      <c r="K837" s="95" t="s">
        <v>19207</v>
      </c>
      <c r="L837" s="95" t="s">
        <v>19208</v>
      </c>
      <c r="M837" s="96" t="s">
        <v>10249</v>
      </c>
      <c r="N837" s="96" t="s">
        <v>219</v>
      </c>
      <c r="O837" s="97">
        <v>40400</v>
      </c>
      <c r="P837" s="97">
        <v>40400</v>
      </c>
      <c r="Q837" s="97">
        <v>40400</v>
      </c>
      <c r="R837" s="96">
        <v>5529</v>
      </c>
      <c r="S837" s="96">
        <v>15</v>
      </c>
      <c r="T837" s="96" t="s">
        <v>19247</v>
      </c>
      <c r="U837" s="96" t="s">
        <v>23159</v>
      </c>
      <c r="V837" s="96" t="s">
        <v>23160</v>
      </c>
      <c r="W837" s="96" t="s">
        <v>18382</v>
      </c>
      <c r="X837" s="96" t="s">
        <v>219</v>
      </c>
      <c r="Y837" s="95" t="s">
        <v>18383</v>
      </c>
    </row>
    <row r="838" spans="1:25" s="87" customFormat="1" x14ac:dyDescent="0.3">
      <c r="A838" s="94" t="str">
        <f t="shared" si="14"/>
        <v>FMEYER</v>
      </c>
      <c r="B838" s="95" t="s">
        <v>23161</v>
      </c>
      <c r="C838" s="96" t="s">
        <v>23162</v>
      </c>
      <c r="D838" s="96" t="s">
        <v>19103</v>
      </c>
      <c r="E838" s="96" t="s">
        <v>19036</v>
      </c>
      <c r="F838" s="95" t="s">
        <v>19215</v>
      </c>
      <c r="G838" s="96" t="s">
        <v>19033</v>
      </c>
      <c r="H838" s="96" t="s">
        <v>19172</v>
      </c>
      <c r="I838" s="96" t="s">
        <v>19173</v>
      </c>
      <c r="J838" s="95" t="s">
        <v>19174</v>
      </c>
      <c r="K838" s="95" t="s">
        <v>19245</v>
      </c>
      <c r="L838" s="95" t="s">
        <v>19246</v>
      </c>
      <c r="M838" s="96" t="s">
        <v>14665</v>
      </c>
      <c r="N838" s="96" t="s">
        <v>219</v>
      </c>
      <c r="O838" s="97">
        <v>37255</v>
      </c>
      <c r="P838" s="97">
        <v>37255</v>
      </c>
      <c r="Q838" s="97">
        <v>37255</v>
      </c>
      <c r="R838" s="96">
        <v>8674</v>
      </c>
      <c r="S838" s="96">
        <v>23</v>
      </c>
      <c r="T838" s="96" t="s">
        <v>19261</v>
      </c>
      <c r="U838" s="96" t="s">
        <v>23163</v>
      </c>
      <c r="V838" s="96" t="s">
        <v>23164</v>
      </c>
      <c r="W838" s="96" t="s">
        <v>23165</v>
      </c>
      <c r="X838" s="96" t="s">
        <v>219</v>
      </c>
      <c r="Y838" s="95" t="s">
        <v>23166</v>
      </c>
    </row>
    <row r="839" spans="1:25" s="87" customFormat="1" x14ac:dyDescent="0.3">
      <c r="A839" s="94" t="str">
        <f t="shared" si="14"/>
        <v>FMINER1</v>
      </c>
      <c r="B839" s="95" t="s">
        <v>23167</v>
      </c>
      <c r="C839" s="96" t="s">
        <v>23168</v>
      </c>
      <c r="D839" s="96" t="s">
        <v>11532</v>
      </c>
      <c r="E839" s="96" t="s">
        <v>5630</v>
      </c>
      <c r="F839" s="95" t="s">
        <v>19171</v>
      </c>
      <c r="G839" s="96" t="s">
        <v>19029</v>
      </c>
      <c r="H839" s="96" t="s">
        <v>19172</v>
      </c>
      <c r="I839" s="96" t="s">
        <v>19173</v>
      </c>
      <c r="J839" s="95" t="s">
        <v>19174</v>
      </c>
      <c r="K839" s="95" t="s">
        <v>20070</v>
      </c>
      <c r="L839" s="95" t="s">
        <v>20071</v>
      </c>
      <c r="M839" s="96" t="s">
        <v>20072</v>
      </c>
      <c r="N839" s="96" t="s">
        <v>955</v>
      </c>
      <c r="O839" s="97">
        <v>34956</v>
      </c>
      <c r="P839" s="97">
        <v>34956</v>
      </c>
      <c r="Q839" s="97">
        <v>34956</v>
      </c>
      <c r="R839" s="96">
        <v>10973</v>
      </c>
      <c r="S839" s="96">
        <v>30</v>
      </c>
      <c r="T839" s="96" t="s">
        <v>19261</v>
      </c>
      <c r="U839" s="96" t="s">
        <v>23169</v>
      </c>
      <c r="V839" s="96"/>
      <c r="W839" s="96" t="s">
        <v>23170</v>
      </c>
      <c r="X839" s="96" t="s">
        <v>453</v>
      </c>
      <c r="Y839" s="95" t="s">
        <v>11536</v>
      </c>
    </row>
    <row r="840" spans="1:25" s="87" customFormat="1" x14ac:dyDescent="0.3">
      <c r="A840" s="94" t="str">
        <f t="shared" si="14"/>
        <v>FMURPH</v>
      </c>
      <c r="B840" s="95" t="s">
        <v>23171</v>
      </c>
      <c r="C840" s="96" t="s">
        <v>23172</v>
      </c>
      <c r="D840" s="96" t="s">
        <v>7758</v>
      </c>
      <c r="E840" s="96" t="s">
        <v>5630</v>
      </c>
      <c r="F840" s="95" t="s">
        <v>19181</v>
      </c>
      <c r="G840" s="96" t="s">
        <v>19030</v>
      </c>
      <c r="H840" s="96" t="s">
        <v>19172</v>
      </c>
      <c r="I840" s="96" t="s">
        <v>19173</v>
      </c>
      <c r="J840" s="95" t="s">
        <v>19174</v>
      </c>
      <c r="K840" s="95" t="s">
        <v>19522</v>
      </c>
      <c r="L840" s="95" t="s">
        <v>19523</v>
      </c>
      <c r="M840" s="96" t="s">
        <v>7156</v>
      </c>
      <c r="N840" s="96" t="s">
        <v>773</v>
      </c>
      <c r="O840" s="97">
        <v>33374</v>
      </c>
      <c r="P840" s="97">
        <v>33374</v>
      </c>
      <c r="Q840" s="97">
        <v>33374</v>
      </c>
      <c r="R840" s="96">
        <v>12555</v>
      </c>
      <c r="S840" s="96">
        <v>34</v>
      </c>
      <c r="T840" s="96" t="s">
        <v>19261</v>
      </c>
      <c r="U840" s="96" t="s">
        <v>23173</v>
      </c>
      <c r="V840" s="96" t="s">
        <v>23174</v>
      </c>
      <c r="W840" s="96" t="s">
        <v>23175</v>
      </c>
      <c r="X840" s="96" t="s">
        <v>773</v>
      </c>
      <c r="Y840" s="95" t="s">
        <v>7762</v>
      </c>
    </row>
    <row r="841" spans="1:25" s="87" customFormat="1" x14ac:dyDescent="0.3">
      <c r="A841" s="94" t="str">
        <f t="shared" si="14"/>
        <v>fngo0</v>
      </c>
      <c r="B841" s="95" t="s">
        <v>23176</v>
      </c>
      <c r="C841" s="96" t="s">
        <v>23177</v>
      </c>
      <c r="D841" s="96" t="s">
        <v>23178</v>
      </c>
      <c r="E841" s="96" t="s">
        <v>19170</v>
      </c>
      <c r="F841" s="95" t="s">
        <v>19171</v>
      </c>
      <c r="G841" s="96" t="s">
        <v>19029</v>
      </c>
      <c r="H841" s="96" t="s">
        <v>19172</v>
      </c>
      <c r="I841" s="96" t="s">
        <v>19173</v>
      </c>
      <c r="J841" s="95" t="s">
        <v>19174</v>
      </c>
      <c r="K841" s="95" t="s">
        <v>19207</v>
      </c>
      <c r="L841" s="95" t="s">
        <v>19208</v>
      </c>
      <c r="M841" s="96" t="s">
        <v>10249</v>
      </c>
      <c r="N841" s="96" t="s">
        <v>219</v>
      </c>
      <c r="O841" s="97">
        <v>44104</v>
      </c>
      <c r="P841" s="97">
        <v>44104</v>
      </c>
      <c r="Q841" s="97">
        <v>44104</v>
      </c>
      <c r="R841" s="96">
        <v>1825</v>
      </c>
      <c r="S841" s="96">
        <v>5</v>
      </c>
      <c r="T841" s="96" t="s">
        <v>19228</v>
      </c>
      <c r="U841" s="96" t="s">
        <v>23179</v>
      </c>
      <c r="V841" s="96"/>
      <c r="W841" s="96" t="s">
        <v>10598</v>
      </c>
      <c r="X841" s="96" t="s">
        <v>219</v>
      </c>
      <c r="Y841" s="95" t="s">
        <v>10599</v>
      </c>
    </row>
    <row r="842" spans="1:25" s="87" customFormat="1" x14ac:dyDescent="0.3">
      <c r="A842" s="94" t="str">
        <f t="shared" si="14"/>
        <v>FORTHME</v>
      </c>
      <c r="B842" s="95" t="s">
        <v>23180</v>
      </c>
      <c r="C842" s="96" t="s">
        <v>23181</v>
      </c>
      <c r="D842" s="96" t="s">
        <v>23182</v>
      </c>
      <c r="E842" s="96" t="s">
        <v>19170</v>
      </c>
      <c r="F842" s="95" t="s">
        <v>19181</v>
      </c>
      <c r="G842" s="96" t="s">
        <v>19030</v>
      </c>
      <c r="H842" s="96" t="s">
        <v>19172</v>
      </c>
      <c r="I842" s="96" t="s">
        <v>19173</v>
      </c>
      <c r="J842" s="95" t="s">
        <v>19174</v>
      </c>
      <c r="K842" s="95" t="s">
        <v>19360</v>
      </c>
      <c r="L842" s="95" t="s">
        <v>19361</v>
      </c>
      <c r="M842" s="96" t="s">
        <v>19362</v>
      </c>
      <c r="N842" s="96" t="s">
        <v>1463</v>
      </c>
      <c r="O842" s="97">
        <v>39189</v>
      </c>
      <c r="P842" s="97">
        <v>39189</v>
      </c>
      <c r="Q842" s="97">
        <v>39189</v>
      </c>
      <c r="R842" s="96">
        <v>6740</v>
      </c>
      <c r="S842" s="96">
        <v>18</v>
      </c>
      <c r="T842" s="96" t="s">
        <v>19261</v>
      </c>
      <c r="U842" s="96" t="s">
        <v>23183</v>
      </c>
      <c r="V842" s="96"/>
      <c r="W842" s="96" t="s">
        <v>20270</v>
      </c>
      <c r="X842" s="96" t="s">
        <v>1472</v>
      </c>
      <c r="Y842" s="95" t="s">
        <v>23184</v>
      </c>
    </row>
    <row r="843" spans="1:25" s="87" customFormat="1" x14ac:dyDescent="0.3">
      <c r="A843" s="94" t="str">
        <f t="shared" si="14"/>
        <v>fpaneda</v>
      </c>
      <c r="B843" s="95" t="s">
        <v>23185</v>
      </c>
      <c r="C843" s="96" t="s">
        <v>23186</v>
      </c>
      <c r="D843" s="96" t="s">
        <v>23187</v>
      </c>
      <c r="E843" s="96" t="s">
        <v>5630</v>
      </c>
      <c r="F843" s="95" t="s">
        <v>19215</v>
      </c>
      <c r="G843" s="96" t="s">
        <v>19033</v>
      </c>
      <c r="H843" s="96" t="s">
        <v>19172</v>
      </c>
      <c r="I843" s="96" t="s">
        <v>19173</v>
      </c>
      <c r="J843" s="95" t="s">
        <v>19174</v>
      </c>
      <c r="K843" s="95" t="s">
        <v>19309</v>
      </c>
      <c r="L843" s="95" t="s">
        <v>19513</v>
      </c>
      <c r="M843" s="96" t="s">
        <v>6528</v>
      </c>
      <c r="N843" s="96" t="s">
        <v>219</v>
      </c>
      <c r="O843" s="97">
        <v>43396</v>
      </c>
      <c r="P843" s="97">
        <v>43396</v>
      </c>
      <c r="Q843" s="97">
        <v>43396</v>
      </c>
      <c r="R843" s="96">
        <v>2533</v>
      </c>
      <c r="S843" s="96">
        <v>6</v>
      </c>
      <c r="T843" s="96" t="s">
        <v>19247</v>
      </c>
      <c r="U843" s="96" t="s">
        <v>23188</v>
      </c>
      <c r="V843" s="96"/>
      <c r="W843" s="96" t="s">
        <v>2290</v>
      </c>
      <c r="X843" s="96" t="s">
        <v>219</v>
      </c>
      <c r="Y843" s="95" t="s">
        <v>18548</v>
      </c>
    </row>
    <row r="844" spans="1:25" s="87" customFormat="1" x14ac:dyDescent="0.3">
      <c r="A844" s="94" t="str">
        <f t="shared" si="14"/>
        <v>FPIPER</v>
      </c>
      <c r="B844" s="95" t="s">
        <v>23189</v>
      </c>
      <c r="C844" s="96" t="s">
        <v>23190</v>
      </c>
      <c r="D844" s="96" t="s">
        <v>13492</v>
      </c>
      <c r="E844" s="96" t="s">
        <v>5630</v>
      </c>
      <c r="F844" s="95" t="s">
        <v>19480</v>
      </c>
      <c r="G844" s="96" t="s">
        <v>19040</v>
      </c>
      <c r="H844" s="96" t="s">
        <v>19172</v>
      </c>
      <c r="I844" s="96" t="s">
        <v>19173</v>
      </c>
      <c r="J844" s="95" t="s">
        <v>19189</v>
      </c>
      <c r="K844" s="95" t="s">
        <v>19345</v>
      </c>
      <c r="L844" s="95" t="s">
        <v>19551</v>
      </c>
      <c r="M844" s="96" t="s">
        <v>19552</v>
      </c>
      <c r="N844" s="96" t="s">
        <v>318</v>
      </c>
      <c r="O844" s="97">
        <v>40735</v>
      </c>
      <c r="P844" s="97">
        <v>40735</v>
      </c>
      <c r="Q844" s="97">
        <v>40735</v>
      </c>
      <c r="R844" s="96">
        <v>5194</v>
      </c>
      <c r="S844" s="96">
        <v>14</v>
      </c>
      <c r="T844" s="96" t="s">
        <v>19247</v>
      </c>
      <c r="U844" s="96" t="s">
        <v>23191</v>
      </c>
      <c r="V844" s="96"/>
      <c r="W844" s="96" t="s">
        <v>23192</v>
      </c>
      <c r="X844" s="96" t="s">
        <v>318</v>
      </c>
      <c r="Y844" s="95" t="s">
        <v>13495</v>
      </c>
    </row>
    <row r="845" spans="1:25" s="87" customFormat="1" x14ac:dyDescent="0.3">
      <c r="A845" s="94" t="str">
        <f t="shared" si="14"/>
        <v>FSION1</v>
      </c>
      <c r="B845" s="95" t="s">
        <v>23193</v>
      </c>
      <c r="C845" s="96" t="s">
        <v>23194</v>
      </c>
      <c r="D845" s="96" t="s">
        <v>23195</v>
      </c>
      <c r="E845" s="96" t="s">
        <v>19715</v>
      </c>
      <c r="F845" s="95" t="s">
        <v>19171</v>
      </c>
      <c r="G845" s="96" t="s">
        <v>19029</v>
      </c>
      <c r="H845" s="96" t="s">
        <v>19172</v>
      </c>
      <c r="I845" s="96" t="s">
        <v>19173</v>
      </c>
      <c r="J845" s="95" t="s">
        <v>19189</v>
      </c>
      <c r="K845" s="95" t="s">
        <v>19471</v>
      </c>
      <c r="L845" s="95" t="s">
        <v>20722</v>
      </c>
      <c r="M845" s="96" t="s">
        <v>20723</v>
      </c>
      <c r="N845" s="96" t="s">
        <v>719</v>
      </c>
      <c r="O845" s="97">
        <v>26007</v>
      </c>
      <c r="P845" s="97">
        <v>36191</v>
      </c>
      <c r="Q845" s="97">
        <v>26007</v>
      </c>
      <c r="R845" s="96">
        <v>19922</v>
      </c>
      <c r="S845" s="96">
        <v>54</v>
      </c>
      <c r="T845" s="96" t="s">
        <v>19261</v>
      </c>
      <c r="U845" s="96" t="s">
        <v>23196</v>
      </c>
      <c r="V845" s="96"/>
      <c r="W845" s="96" t="s">
        <v>23197</v>
      </c>
      <c r="X845" s="96" t="s">
        <v>719</v>
      </c>
      <c r="Y845" s="95" t="s">
        <v>23198</v>
      </c>
    </row>
    <row r="846" spans="1:25" s="87" customFormat="1" x14ac:dyDescent="0.3">
      <c r="A846" s="94" t="str">
        <f t="shared" si="14"/>
        <v>fstanle</v>
      </c>
      <c r="B846" s="95" t="s">
        <v>23199</v>
      </c>
      <c r="C846" s="96" t="s">
        <v>23200</v>
      </c>
      <c r="D846" s="96" t="s">
        <v>23201</v>
      </c>
      <c r="E846" s="96" t="s">
        <v>19170</v>
      </c>
      <c r="F846" s="95" t="s">
        <v>19215</v>
      </c>
      <c r="G846" s="96" t="s">
        <v>19033</v>
      </c>
      <c r="H846" s="96" t="s">
        <v>19172</v>
      </c>
      <c r="I846" s="96" t="s">
        <v>19173</v>
      </c>
      <c r="J846" s="95" t="s">
        <v>19189</v>
      </c>
      <c r="K846" s="95" t="s">
        <v>19333</v>
      </c>
      <c r="L846" s="95" t="s">
        <v>19447</v>
      </c>
      <c r="M846" s="96" t="s">
        <v>9382</v>
      </c>
      <c r="N846" s="96" t="s">
        <v>366</v>
      </c>
      <c r="O846" s="97">
        <v>45732</v>
      </c>
      <c r="P846" s="97">
        <v>45732</v>
      </c>
      <c r="Q846" s="97">
        <v>45732</v>
      </c>
      <c r="R846" s="96">
        <v>197</v>
      </c>
      <c r="S846" s="96">
        <v>0</v>
      </c>
      <c r="T846" s="96" t="s">
        <v>19176</v>
      </c>
      <c r="U846" s="96" t="s">
        <v>23202</v>
      </c>
      <c r="V846" s="96" t="s">
        <v>9316</v>
      </c>
      <c r="W846" s="96" t="s">
        <v>18062</v>
      </c>
      <c r="X846" s="96" t="s">
        <v>773</v>
      </c>
      <c r="Y846" s="95" t="s">
        <v>18063</v>
      </c>
    </row>
    <row r="847" spans="1:25" s="87" customFormat="1" x14ac:dyDescent="0.3">
      <c r="A847" s="94" t="str">
        <f t="shared" si="14"/>
        <v>ftorres</v>
      </c>
      <c r="B847" s="95" t="s">
        <v>23203</v>
      </c>
      <c r="C847" s="96" t="s">
        <v>23204</v>
      </c>
      <c r="D847" s="96" t="s">
        <v>23205</v>
      </c>
      <c r="E847" s="96" t="s">
        <v>5630</v>
      </c>
      <c r="F847" s="95" t="s">
        <v>19171</v>
      </c>
      <c r="G847" s="96" t="s">
        <v>19029</v>
      </c>
      <c r="H847" s="96" t="s">
        <v>19172</v>
      </c>
      <c r="I847" s="96" t="s">
        <v>19173</v>
      </c>
      <c r="J847" s="95" t="s">
        <v>19174</v>
      </c>
      <c r="K847" s="95" t="s">
        <v>19309</v>
      </c>
      <c r="L847" s="95" t="s">
        <v>19513</v>
      </c>
      <c r="M847" s="96" t="s">
        <v>6528</v>
      </c>
      <c r="N847" s="96" t="s">
        <v>219</v>
      </c>
      <c r="O847" s="97">
        <v>44637</v>
      </c>
      <c r="P847" s="97">
        <v>44637</v>
      </c>
      <c r="Q847" s="97">
        <v>44637</v>
      </c>
      <c r="R847" s="96">
        <v>1292</v>
      </c>
      <c r="S847" s="96">
        <v>3</v>
      </c>
      <c r="T847" s="96" t="s">
        <v>19228</v>
      </c>
      <c r="U847" s="96" t="s">
        <v>23206</v>
      </c>
      <c r="V847" s="96"/>
      <c r="W847" s="96" t="s">
        <v>2092</v>
      </c>
      <c r="X847" s="96" t="s">
        <v>219</v>
      </c>
      <c r="Y847" s="95" t="s">
        <v>13217</v>
      </c>
    </row>
    <row r="848" spans="1:25" s="87" customFormat="1" x14ac:dyDescent="0.3">
      <c r="A848" s="94" t="str">
        <f t="shared" si="14"/>
        <v>FVASQUE</v>
      </c>
      <c r="B848" s="95" t="s">
        <v>23207</v>
      </c>
      <c r="C848" s="96" t="s">
        <v>23208</v>
      </c>
      <c r="D848" s="96" t="s">
        <v>6174</v>
      </c>
      <c r="E848" s="96" t="s">
        <v>5630</v>
      </c>
      <c r="F848" s="95" t="s">
        <v>19285</v>
      </c>
      <c r="G848" s="96" t="s">
        <v>19028</v>
      </c>
      <c r="H848" s="96" t="s">
        <v>19172</v>
      </c>
      <c r="I848" s="96" t="s">
        <v>19173</v>
      </c>
      <c r="J848" s="95" t="s">
        <v>19174</v>
      </c>
      <c r="K848" s="95" t="s">
        <v>19207</v>
      </c>
      <c r="L848" s="95" t="s">
        <v>19208</v>
      </c>
      <c r="M848" s="96" t="s">
        <v>10249</v>
      </c>
      <c r="N848" s="96" t="s">
        <v>219</v>
      </c>
      <c r="O848" s="97">
        <v>36998</v>
      </c>
      <c r="P848" s="97">
        <v>36998</v>
      </c>
      <c r="Q848" s="97">
        <v>36998</v>
      </c>
      <c r="R848" s="96">
        <v>8931</v>
      </c>
      <c r="S848" s="96">
        <v>24</v>
      </c>
      <c r="T848" s="96" t="s">
        <v>19261</v>
      </c>
      <c r="U848" s="96" t="s">
        <v>23209</v>
      </c>
      <c r="V848" s="96" t="s">
        <v>23210</v>
      </c>
      <c r="W848" s="96" t="s">
        <v>23211</v>
      </c>
      <c r="X848" s="96" t="s">
        <v>219</v>
      </c>
      <c r="Y848" s="95" t="s">
        <v>15118</v>
      </c>
    </row>
    <row r="849" spans="1:25" s="87" customFormat="1" x14ac:dyDescent="0.3">
      <c r="A849" s="94" t="str">
        <f t="shared" si="14"/>
        <v>fvela</v>
      </c>
      <c r="B849" s="95" t="s">
        <v>23212</v>
      </c>
      <c r="C849" s="96" t="s">
        <v>23213</v>
      </c>
      <c r="D849" s="96" t="s">
        <v>23214</v>
      </c>
      <c r="E849" s="96" t="s">
        <v>5630</v>
      </c>
      <c r="F849" s="95" t="s">
        <v>19171</v>
      </c>
      <c r="G849" s="96" t="s">
        <v>19029</v>
      </c>
      <c r="H849" s="96" t="s">
        <v>19172</v>
      </c>
      <c r="I849" s="96" t="s">
        <v>19173</v>
      </c>
      <c r="J849" s="95" t="s">
        <v>19189</v>
      </c>
      <c r="K849" s="95" t="s">
        <v>19273</v>
      </c>
      <c r="L849" s="95" t="s">
        <v>19274</v>
      </c>
      <c r="M849" s="96" t="s">
        <v>7733</v>
      </c>
      <c r="N849" s="96" t="s">
        <v>328</v>
      </c>
      <c r="O849" s="97">
        <v>45928</v>
      </c>
      <c r="P849" s="97">
        <v>45928</v>
      </c>
      <c r="Q849" s="97">
        <v>45928</v>
      </c>
      <c r="R849" s="96">
        <v>1</v>
      </c>
      <c r="S849" s="96">
        <v>0</v>
      </c>
      <c r="T849" s="96" t="s">
        <v>19183</v>
      </c>
      <c r="U849" s="96" t="s">
        <v>23215</v>
      </c>
      <c r="V849" s="96"/>
      <c r="W849" s="96" t="s">
        <v>23216</v>
      </c>
      <c r="X849" s="96" t="s">
        <v>328</v>
      </c>
      <c r="Y849" s="95" t="s">
        <v>23217</v>
      </c>
    </row>
    <row r="850" spans="1:25" s="87" customFormat="1" x14ac:dyDescent="0.3">
      <c r="A850" s="94" t="str">
        <f t="shared" si="14"/>
        <v>fvershi</v>
      </c>
      <c r="B850" s="95" t="s">
        <v>23218</v>
      </c>
      <c r="C850" s="96" t="s">
        <v>23219</v>
      </c>
      <c r="D850" s="96" t="s">
        <v>23220</v>
      </c>
      <c r="E850" s="96" t="s">
        <v>5630</v>
      </c>
      <c r="F850" s="95" t="s">
        <v>19215</v>
      </c>
      <c r="G850" s="96" t="s">
        <v>19033</v>
      </c>
      <c r="H850" s="96" t="s">
        <v>19172</v>
      </c>
      <c r="I850" s="96" t="s">
        <v>19173</v>
      </c>
      <c r="J850" s="95" t="s">
        <v>19174</v>
      </c>
      <c r="K850" s="95" t="s">
        <v>19716</v>
      </c>
      <c r="L850" s="95" t="s">
        <v>19717</v>
      </c>
      <c r="M850" s="96" t="s">
        <v>5847</v>
      </c>
      <c r="N850" s="96" t="s">
        <v>279</v>
      </c>
      <c r="O850" s="97">
        <v>41457</v>
      </c>
      <c r="P850" s="97">
        <v>41457</v>
      </c>
      <c r="Q850" s="97">
        <v>41457</v>
      </c>
      <c r="R850" s="96">
        <v>4472</v>
      </c>
      <c r="S850" s="96">
        <v>12</v>
      </c>
      <c r="T850" s="96" t="s">
        <v>19247</v>
      </c>
      <c r="U850" s="96" t="s">
        <v>23221</v>
      </c>
      <c r="V850" s="96"/>
      <c r="W850" s="96" t="s">
        <v>5847</v>
      </c>
      <c r="X850" s="96" t="s">
        <v>279</v>
      </c>
      <c r="Y850" s="95" t="s">
        <v>10892</v>
      </c>
    </row>
    <row r="851" spans="1:25" s="87" customFormat="1" x14ac:dyDescent="0.3">
      <c r="A851" s="94" t="str">
        <f t="shared" si="14"/>
        <v>FVIERA</v>
      </c>
      <c r="B851" s="95" t="s">
        <v>23222</v>
      </c>
      <c r="C851" s="96" t="s">
        <v>23223</v>
      </c>
      <c r="D851" s="96" t="s">
        <v>9905</v>
      </c>
      <c r="E851" s="96" t="s">
        <v>5630</v>
      </c>
      <c r="F851" s="95" t="s">
        <v>19285</v>
      </c>
      <c r="G851" s="96" t="s">
        <v>19028</v>
      </c>
      <c r="H851" s="96" t="s">
        <v>19172</v>
      </c>
      <c r="I851" s="96" t="s">
        <v>19173</v>
      </c>
      <c r="J851" s="95" t="s">
        <v>19174</v>
      </c>
      <c r="K851" s="95" t="s">
        <v>19216</v>
      </c>
      <c r="L851" s="95" t="s">
        <v>19237</v>
      </c>
      <c r="M851" s="96" t="s">
        <v>19238</v>
      </c>
      <c r="N851" s="96" t="s">
        <v>250</v>
      </c>
      <c r="O851" s="97">
        <v>35768</v>
      </c>
      <c r="P851" s="97">
        <v>35768</v>
      </c>
      <c r="Q851" s="97">
        <v>35768</v>
      </c>
      <c r="R851" s="96">
        <v>10161</v>
      </c>
      <c r="S851" s="96">
        <v>27</v>
      </c>
      <c r="T851" s="96" t="s">
        <v>19261</v>
      </c>
      <c r="U851" s="96" t="s">
        <v>23224</v>
      </c>
      <c r="V851" s="96"/>
      <c r="W851" s="96" t="s">
        <v>10106</v>
      </c>
      <c r="X851" s="96" t="s">
        <v>250</v>
      </c>
      <c r="Y851" s="95" t="s">
        <v>23225</v>
      </c>
    </row>
    <row r="852" spans="1:25" s="87" customFormat="1" x14ac:dyDescent="0.3">
      <c r="A852" s="94" t="str">
        <f t="shared" si="14"/>
        <v>fwarman</v>
      </c>
      <c r="B852" s="95" t="s">
        <v>23226</v>
      </c>
      <c r="C852" s="96" t="s">
        <v>23227</v>
      </c>
      <c r="D852" s="96" t="s">
        <v>23228</v>
      </c>
      <c r="E852" s="96" t="s">
        <v>19170</v>
      </c>
      <c r="F852" s="95" t="s">
        <v>19181</v>
      </c>
      <c r="G852" s="96" t="s">
        <v>19030</v>
      </c>
      <c r="H852" s="96" t="s">
        <v>19172</v>
      </c>
      <c r="I852" s="96" t="s">
        <v>19173</v>
      </c>
      <c r="J852" s="95" t="s">
        <v>19189</v>
      </c>
      <c r="K852" s="95" t="s">
        <v>19345</v>
      </c>
      <c r="L852" s="95" t="s">
        <v>20162</v>
      </c>
      <c r="M852" s="96" t="s">
        <v>20163</v>
      </c>
      <c r="N852" s="96" t="s">
        <v>655</v>
      </c>
      <c r="O852" s="97">
        <v>44476</v>
      </c>
      <c r="P852" s="97">
        <v>45585</v>
      </c>
      <c r="Q852" s="97">
        <v>45585</v>
      </c>
      <c r="R852" s="96">
        <v>344</v>
      </c>
      <c r="S852" s="96">
        <v>0</v>
      </c>
      <c r="T852" s="96" t="s">
        <v>19176</v>
      </c>
      <c r="U852" s="96" t="s">
        <v>23229</v>
      </c>
      <c r="V852" s="96"/>
      <c r="W852" s="96" t="s">
        <v>23230</v>
      </c>
      <c r="X852" s="96" t="s">
        <v>435</v>
      </c>
      <c r="Y852" s="95" t="s">
        <v>23231</v>
      </c>
    </row>
    <row r="853" spans="1:25" s="87" customFormat="1" x14ac:dyDescent="0.3">
      <c r="A853" s="94" t="str">
        <f t="shared" si="14"/>
        <v>fyanez0</v>
      </c>
      <c r="B853" s="95" t="s">
        <v>23232</v>
      </c>
      <c r="C853" s="96" t="s">
        <v>23233</v>
      </c>
      <c r="D853" s="96" t="s">
        <v>23234</v>
      </c>
      <c r="E853" s="96" t="s">
        <v>5630</v>
      </c>
      <c r="F853" s="95" t="s">
        <v>19171</v>
      </c>
      <c r="G853" s="96" t="s">
        <v>19029</v>
      </c>
      <c r="H853" s="96" t="s">
        <v>19172</v>
      </c>
      <c r="I853" s="96" t="s">
        <v>19173</v>
      </c>
      <c r="J853" s="95" t="s">
        <v>19174</v>
      </c>
      <c r="K853" s="95" t="s">
        <v>19431</v>
      </c>
      <c r="L853" s="95" t="s">
        <v>19432</v>
      </c>
      <c r="M853" s="96" t="s">
        <v>6264</v>
      </c>
      <c r="N853" s="96" t="s">
        <v>279</v>
      </c>
      <c r="O853" s="97">
        <v>39626</v>
      </c>
      <c r="P853" s="97">
        <v>44258</v>
      </c>
      <c r="Q853" s="97">
        <v>44258</v>
      </c>
      <c r="R853" s="96">
        <v>1671</v>
      </c>
      <c r="S853" s="96">
        <v>4</v>
      </c>
      <c r="T853" s="96" t="s">
        <v>19228</v>
      </c>
      <c r="U853" s="96" t="s">
        <v>23235</v>
      </c>
      <c r="V853" s="96"/>
      <c r="W853" s="96" t="s">
        <v>1009</v>
      </c>
      <c r="X853" s="96" t="s">
        <v>279</v>
      </c>
      <c r="Y853" s="95" t="s">
        <v>18229</v>
      </c>
    </row>
    <row r="854" spans="1:25" s="87" customFormat="1" x14ac:dyDescent="0.3">
      <c r="A854" s="94" t="str">
        <f t="shared" si="14"/>
        <v>gacord</v>
      </c>
      <c r="B854" s="95" t="s">
        <v>23236</v>
      </c>
      <c r="C854" s="96" t="s">
        <v>23237</v>
      </c>
      <c r="D854" s="96" t="s">
        <v>23238</v>
      </c>
      <c r="E854" s="96" t="s">
        <v>5630</v>
      </c>
      <c r="F854" s="95" t="s">
        <v>19171</v>
      </c>
      <c r="G854" s="96" t="s">
        <v>19029</v>
      </c>
      <c r="H854" s="96" t="s">
        <v>19172</v>
      </c>
      <c r="I854" s="96" t="s">
        <v>19173</v>
      </c>
      <c r="J854" s="95" t="s">
        <v>19189</v>
      </c>
      <c r="K854" s="95" t="s">
        <v>19273</v>
      </c>
      <c r="L854" s="95" t="s">
        <v>19274</v>
      </c>
      <c r="M854" s="96" t="s">
        <v>7733</v>
      </c>
      <c r="N854" s="96" t="s">
        <v>328</v>
      </c>
      <c r="O854" s="97">
        <v>45739</v>
      </c>
      <c r="P854" s="97">
        <v>45739</v>
      </c>
      <c r="Q854" s="97">
        <v>45739</v>
      </c>
      <c r="R854" s="96">
        <v>190</v>
      </c>
      <c r="S854" s="96">
        <v>0</v>
      </c>
      <c r="T854" s="96" t="s">
        <v>19176</v>
      </c>
      <c r="U854" s="96" t="s">
        <v>23239</v>
      </c>
      <c r="V854" s="96" t="s">
        <v>23240</v>
      </c>
      <c r="W854" s="96" t="s">
        <v>3839</v>
      </c>
      <c r="X854" s="96" t="s">
        <v>328</v>
      </c>
      <c r="Y854" s="95" t="s">
        <v>23241</v>
      </c>
    </row>
    <row r="855" spans="1:25" s="87" customFormat="1" x14ac:dyDescent="0.3">
      <c r="A855" s="94" t="str">
        <f t="shared" si="14"/>
        <v>GALVAR4</v>
      </c>
      <c r="B855" s="95" t="s">
        <v>23242</v>
      </c>
      <c r="C855" s="96" t="s">
        <v>23243</v>
      </c>
      <c r="D855" s="96" t="s">
        <v>15909</v>
      </c>
      <c r="E855" s="96" t="s">
        <v>5630</v>
      </c>
      <c r="F855" s="95" t="s">
        <v>19171</v>
      </c>
      <c r="G855" s="96" t="s">
        <v>19029</v>
      </c>
      <c r="H855" s="96" t="s">
        <v>19172</v>
      </c>
      <c r="I855" s="96" t="s">
        <v>19173</v>
      </c>
      <c r="J855" s="95" t="s">
        <v>19174</v>
      </c>
      <c r="K855" s="95" t="s">
        <v>19207</v>
      </c>
      <c r="L855" s="95" t="s">
        <v>19208</v>
      </c>
      <c r="M855" s="96" t="s">
        <v>10249</v>
      </c>
      <c r="N855" s="96" t="s">
        <v>219</v>
      </c>
      <c r="O855" s="97">
        <v>35668</v>
      </c>
      <c r="P855" s="97">
        <v>35668</v>
      </c>
      <c r="Q855" s="97">
        <v>35668</v>
      </c>
      <c r="R855" s="96">
        <v>10261</v>
      </c>
      <c r="S855" s="96">
        <v>28</v>
      </c>
      <c r="T855" s="96" t="s">
        <v>19261</v>
      </c>
      <c r="U855" s="96" t="s">
        <v>23244</v>
      </c>
      <c r="V855" s="96"/>
      <c r="W855" s="96" t="s">
        <v>654</v>
      </c>
      <c r="X855" s="96" t="s">
        <v>219</v>
      </c>
      <c r="Y855" s="95" t="s">
        <v>6997</v>
      </c>
    </row>
    <row r="856" spans="1:25" s="87" customFormat="1" x14ac:dyDescent="0.3">
      <c r="A856" s="94" t="str">
        <f t="shared" si="14"/>
        <v>GANDER2</v>
      </c>
      <c r="B856" s="95" t="s">
        <v>23245</v>
      </c>
      <c r="C856" s="96" t="s">
        <v>23246</v>
      </c>
      <c r="D856" s="96" t="s">
        <v>23247</v>
      </c>
      <c r="E856" s="96" t="s">
        <v>19715</v>
      </c>
      <c r="F856" s="95" t="s">
        <v>19171</v>
      </c>
      <c r="G856" s="96" t="s">
        <v>19029</v>
      </c>
      <c r="H856" s="96" t="s">
        <v>19172</v>
      </c>
      <c r="I856" s="96" t="s">
        <v>19173</v>
      </c>
      <c r="J856" s="95" t="s">
        <v>19174</v>
      </c>
      <c r="K856" s="95" t="s">
        <v>19360</v>
      </c>
      <c r="L856" s="95" t="s">
        <v>23248</v>
      </c>
      <c r="M856" s="96" t="s">
        <v>19362</v>
      </c>
      <c r="N856" s="96" t="s">
        <v>1463</v>
      </c>
      <c r="O856" s="97">
        <v>31604</v>
      </c>
      <c r="P856" s="97">
        <v>31604</v>
      </c>
      <c r="Q856" s="97">
        <v>31604</v>
      </c>
      <c r="R856" s="96">
        <v>14325</v>
      </c>
      <c r="S856" s="96">
        <v>39</v>
      </c>
      <c r="T856" s="96" t="s">
        <v>19261</v>
      </c>
      <c r="U856" s="96" t="s">
        <v>23249</v>
      </c>
      <c r="V856" s="96"/>
      <c r="W856" s="96" t="s">
        <v>23250</v>
      </c>
      <c r="X856" s="96" t="s">
        <v>812</v>
      </c>
      <c r="Y856" s="95" t="s">
        <v>23251</v>
      </c>
    </row>
    <row r="857" spans="1:25" s="87" customFormat="1" x14ac:dyDescent="0.3">
      <c r="A857" s="94" t="str">
        <f t="shared" si="14"/>
        <v>gascenc</v>
      </c>
      <c r="B857" s="95" t="s">
        <v>23252</v>
      </c>
      <c r="C857" s="96" t="s">
        <v>23253</v>
      </c>
      <c r="D857" s="96" t="s">
        <v>23254</v>
      </c>
      <c r="E857" s="96" t="s">
        <v>5630</v>
      </c>
      <c r="F857" s="95" t="s">
        <v>19171</v>
      </c>
      <c r="G857" s="96" t="s">
        <v>19029</v>
      </c>
      <c r="H857" s="96" t="s">
        <v>19172</v>
      </c>
      <c r="I857" s="96" t="s">
        <v>19173</v>
      </c>
      <c r="J857" s="95" t="s">
        <v>19174</v>
      </c>
      <c r="K857" s="95" t="s">
        <v>19207</v>
      </c>
      <c r="L857" s="95" t="s">
        <v>19208</v>
      </c>
      <c r="M857" s="96" t="s">
        <v>10249</v>
      </c>
      <c r="N857" s="96" t="s">
        <v>219</v>
      </c>
      <c r="O857" s="97">
        <v>45473</v>
      </c>
      <c r="P857" s="97">
        <v>45473</v>
      </c>
      <c r="Q857" s="97">
        <v>45473</v>
      </c>
      <c r="R857" s="96">
        <v>456</v>
      </c>
      <c r="S857" s="96">
        <v>1</v>
      </c>
      <c r="T857" s="96" t="s">
        <v>19209</v>
      </c>
      <c r="U857" s="96" t="s">
        <v>23255</v>
      </c>
      <c r="V857" s="96"/>
      <c r="W857" s="96" t="s">
        <v>21916</v>
      </c>
      <c r="X857" s="96" t="s">
        <v>219</v>
      </c>
      <c r="Y857" s="95" t="s">
        <v>14463</v>
      </c>
    </row>
    <row r="858" spans="1:25" s="87" customFormat="1" x14ac:dyDescent="0.3">
      <c r="A858" s="94" t="str">
        <f t="shared" si="14"/>
        <v>gbaasch</v>
      </c>
      <c r="B858" s="95" t="s">
        <v>23256</v>
      </c>
      <c r="C858" s="96" t="s">
        <v>23257</v>
      </c>
      <c r="D858" s="96" t="s">
        <v>23258</v>
      </c>
      <c r="E858" s="96" t="s">
        <v>5630</v>
      </c>
      <c r="F858" s="95" t="s">
        <v>19181</v>
      </c>
      <c r="G858" s="96" t="s">
        <v>19030</v>
      </c>
      <c r="H858" s="96" t="s">
        <v>19172</v>
      </c>
      <c r="I858" s="96" t="s">
        <v>19173</v>
      </c>
      <c r="J858" s="95" t="s">
        <v>19174</v>
      </c>
      <c r="K858" s="95" t="s">
        <v>19216</v>
      </c>
      <c r="L858" s="95" t="s">
        <v>19237</v>
      </c>
      <c r="M858" s="96" t="s">
        <v>19238</v>
      </c>
      <c r="N858" s="96" t="s">
        <v>250</v>
      </c>
      <c r="O858" s="97">
        <v>45921</v>
      </c>
      <c r="P858" s="97">
        <v>45921</v>
      </c>
      <c r="Q858" s="97">
        <v>45921</v>
      </c>
      <c r="R858" s="96">
        <v>8</v>
      </c>
      <c r="S858" s="96">
        <v>0</v>
      </c>
      <c r="T858" s="96" t="s">
        <v>19183</v>
      </c>
      <c r="U858" s="96" t="s">
        <v>23259</v>
      </c>
      <c r="V858" s="96"/>
      <c r="W858" s="96" t="s">
        <v>23260</v>
      </c>
      <c r="X858" s="96" t="s">
        <v>453</v>
      </c>
      <c r="Y858" s="95" t="s">
        <v>9107</v>
      </c>
    </row>
    <row r="859" spans="1:25" s="87" customFormat="1" x14ac:dyDescent="0.3">
      <c r="A859" s="94" t="str">
        <f t="shared" si="14"/>
        <v>gbaldre</v>
      </c>
      <c r="B859" s="95" t="s">
        <v>23261</v>
      </c>
      <c r="C859" s="96" t="s">
        <v>23262</v>
      </c>
      <c r="D859" s="96" t="s">
        <v>23263</v>
      </c>
      <c r="E859" s="96" t="s">
        <v>5630</v>
      </c>
      <c r="F859" s="95" t="s">
        <v>19236</v>
      </c>
      <c r="G859" s="96" t="s">
        <v>19032</v>
      </c>
      <c r="H859" s="96" t="s">
        <v>19227</v>
      </c>
      <c r="I859" s="96" t="s">
        <v>19173</v>
      </c>
      <c r="J859" s="95" t="s">
        <v>19189</v>
      </c>
      <c r="K859" s="95" t="s">
        <v>19374</v>
      </c>
      <c r="L859" s="95" t="s">
        <v>19492</v>
      </c>
      <c r="M859" s="96" t="s">
        <v>19493</v>
      </c>
      <c r="N859" s="96" t="s">
        <v>268</v>
      </c>
      <c r="O859" s="97">
        <v>44707</v>
      </c>
      <c r="P859" s="97">
        <v>45001</v>
      </c>
      <c r="Q859" s="97">
        <v>45001</v>
      </c>
      <c r="R859" s="96">
        <v>928</v>
      </c>
      <c r="S859" s="96">
        <v>2</v>
      </c>
      <c r="T859" s="96" t="s">
        <v>19209</v>
      </c>
      <c r="U859" s="96" t="s">
        <v>23264</v>
      </c>
      <c r="V859" s="96"/>
      <c r="W859" s="96" t="s">
        <v>15242</v>
      </c>
      <c r="X859" s="96" t="s">
        <v>575</v>
      </c>
      <c r="Y859" s="95" t="s">
        <v>15243</v>
      </c>
    </row>
    <row r="860" spans="1:25" s="87" customFormat="1" x14ac:dyDescent="0.3">
      <c r="A860" s="94" t="str">
        <f t="shared" si="14"/>
        <v>GBARRO0</v>
      </c>
      <c r="B860" s="95" t="s">
        <v>23265</v>
      </c>
      <c r="C860" s="96" t="s">
        <v>23266</v>
      </c>
      <c r="D860" s="96" t="s">
        <v>11452</v>
      </c>
      <c r="E860" s="96" t="s">
        <v>5630</v>
      </c>
      <c r="F860" s="95" t="s">
        <v>19386</v>
      </c>
      <c r="G860" s="96" t="s">
        <v>19387</v>
      </c>
      <c r="H860" s="96" t="s">
        <v>19172</v>
      </c>
      <c r="I860" s="96" t="s">
        <v>19173</v>
      </c>
      <c r="J860" s="95" t="s">
        <v>19174</v>
      </c>
      <c r="K860" s="95" t="s">
        <v>19245</v>
      </c>
      <c r="L860" s="95" t="s">
        <v>19318</v>
      </c>
      <c r="M860" s="96" t="s">
        <v>19319</v>
      </c>
      <c r="N860" s="96" t="s">
        <v>1675</v>
      </c>
      <c r="O860" s="97">
        <v>39538</v>
      </c>
      <c r="P860" s="97">
        <v>39538</v>
      </c>
      <c r="Q860" s="97">
        <v>39538</v>
      </c>
      <c r="R860" s="96">
        <v>6391</v>
      </c>
      <c r="S860" s="96">
        <v>17</v>
      </c>
      <c r="T860" s="96" t="s">
        <v>19261</v>
      </c>
      <c r="U860" s="96" t="s">
        <v>23267</v>
      </c>
      <c r="V860" s="96"/>
      <c r="W860" s="96" t="s">
        <v>23268</v>
      </c>
      <c r="X860" s="96" t="s">
        <v>1675</v>
      </c>
      <c r="Y860" s="95" t="s">
        <v>11457</v>
      </c>
    </row>
    <row r="861" spans="1:25" s="87" customFormat="1" x14ac:dyDescent="0.3">
      <c r="A861" s="94" t="str">
        <f t="shared" si="14"/>
        <v>gboos</v>
      </c>
      <c r="B861" s="95" t="s">
        <v>23269</v>
      </c>
      <c r="C861" s="96" t="s">
        <v>23270</v>
      </c>
      <c r="D861" s="96" t="s">
        <v>23271</v>
      </c>
      <c r="E861" s="96" t="s">
        <v>5630</v>
      </c>
      <c r="F861" s="95" t="s">
        <v>19215</v>
      </c>
      <c r="G861" s="96" t="s">
        <v>19033</v>
      </c>
      <c r="H861" s="96" t="s">
        <v>19172</v>
      </c>
      <c r="I861" s="96" t="s">
        <v>19173</v>
      </c>
      <c r="J861" s="95" t="s">
        <v>19174</v>
      </c>
      <c r="K861" s="95" t="s">
        <v>19309</v>
      </c>
      <c r="L861" s="95" t="s">
        <v>19513</v>
      </c>
      <c r="M861" s="96" t="s">
        <v>6528</v>
      </c>
      <c r="N861" s="96" t="s">
        <v>219</v>
      </c>
      <c r="O861" s="97">
        <v>44448</v>
      </c>
      <c r="P861" s="97">
        <v>44448</v>
      </c>
      <c r="Q861" s="97">
        <v>44448</v>
      </c>
      <c r="R861" s="96">
        <v>1481</v>
      </c>
      <c r="S861" s="96">
        <v>4</v>
      </c>
      <c r="T861" s="96" t="s">
        <v>19228</v>
      </c>
      <c r="U861" s="96" t="s">
        <v>23272</v>
      </c>
      <c r="V861" s="96"/>
      <c r="W861" s="96" t="s">
        <v>3841</v>
      </c>
      <c r="X861" s="96" t="s">
        <v>219</v>
      </c>
      <c r="Y861" s="95" t="s">
        <v>6792</v>
      </c>
    </row>
    <row r="862" spans="1:25" s="87" customFormat="1" x14ac:dyDescent="0.3">
      <c r="A862" s="94" t="str">
        <f t="shared" si="14"/>
        <v>GBRITTA</v>
      </c>
      <c r="B862" s="95" t="s">
        <v>23273</v>
      </c>
      <c r="C862" s="96" t="s">
        <v>23274</v>
      </c>
      <c r="D862" s="96" t="s">
        <v>19056</v>
      </c>
      <c r="E862" s="96" t="s">
        <v>5630</v>
      </c>
      <c r="F862" s="95" t="s">
        <v>19206</v>
      </c>
      <c r="G862" s="96" t="s">
        <v>136</v>
      </c>
      <c r="H862" s="96" t="s">
        <v>19172</v>
      </c>
      <c r="I862" s="96" t="s">
        <v>19173</v>
      </c>
      <c r="J862" s="95" t="s">
        <v>19174</v>
      </c>
      <c r="K862" s="95" t="s">
        <v>19207</v>
      </c>
      <c r="L862" s="95" t="s">
        <v>19208</v>
      </c>
      <c r="M862" s="96" t="s">
        <v>10249</v>
      </c>
      <c r="N862" s="96" t="s">
        <v>219</v>
      </c>
      <c r="O862" s="97">
        <v>28934</v>
      </c>
      <c r="P862" s="97">
        <v>28934</v>
      </c>
      <c r="Q862" s="97">
        <v>28934</v>
      </c>
      <c r="R862" s="96">
        <v>16995</v>
      </c>
      <c r="S862" s="96">
        <v>46</v>
      </c>
      <c r="T862" s="96" t="s">
        <v>19261</v>
      </c>
      <c r="U862" s="96" t="s">
        <v>23275</v>
      </c>
      <c r="V862" s="96"/>
      <c r="W862" s="96" t="s">
        <v>567</v>
      </c>
      <c r="X862" s="96" t="s">
        <v>219</v>
      </c>
      <c r="Y862" s="95" t="s">
        <v>23276</v>
      </c>
    </row>
    <row r="863" spans="1:25" s="87" customFormat="1" x14ac:dyDescent="0.3">
      <c r="A863" s="94" t="str">
        <f t="shared" si="14"/>
        <v>gcadena</v>
      </c>
      <c r="B863" s="95" t="s">
        <v>23277</v>
      </c>
      <c r="C863" s="96" t="s">
        <v>23278</v>
      </c>
      <c r="D863" s="96" t="s">
        <v>23279</v>
      </c>
      <c r="E863" s="96" t="s">
        <v>19036</v>
      </c>
      <c r="F863" s="95" t="s">
        <v>19181</v>
      </c>
      <c r="G863" s="96" t="s">
        <v>19030</v>
      </c>
      <c r="H863" s="96" t="s">
        <v>19172</v>
      </c>
      <c r="I863" s="96" t="s">
        <v>19173</v>
      </c>
      <c r="J863" s="95" t="s">
        <v>19174</v>
      </c>
      <c r="K863" s="95" t="s">
        <v>19309</v>
      </c>
      <c r="L863" s="95" t="s">
        <v>19310</v>
      </c>
      <c r="M863" s="96" t="s">
        <v>6528</v>
      </c>
      <c r="N863" s="96" t="s">
        <v>219</v>
      </c>
      <c r="O863" s="97">
        <v>44931</v>
      </c>
      <c r="P863" s="97">
        <v>44931</v>
      </c>
      <c r="Q863" s="97">
        <v>44931</v>
      </c>
      <c r="R863" s="96">
        <v>998</v>
      </c>
      <c r="S863" s="96">
        <v>2</v>
      </c>
      <c r="T863" s="96" t="s">
        <v>19209</v>
      </c>
      <c r="U863" s="96" t="s">
        <v>23280</v>
      </c>
      <c r="V863" s="96"/>
      <c r="W863" s="96" t="s">
        <v>2774</v>
      </c>
      <c r="X863" s="96" t="s">
        <v>219</v>
      </c>
      <c r="Y863" s="95" t="s">
        <v>12648</v>
      </c>
    </row>
    <row r="864" spans="1:25" s="87" customFormat="1" x14ac:dyDescent="0.3">
      <c r="A864" s="94" t="str">
        <f t="shared" si="14"/>
        <v>gcombs</v>
      </c>
      <c r="B864" s="95" t="s">
        <v>23281</v>
      </c>
      <c r="C864" s="96" t="s">
        <v>23282</v>
      </c>
      <c r="D864" s="96" t="s">
        <v>23283</v>
      </c>
      <c r="E864" s="96" t="s">
        <v>5630</v>
      </c>
      <c r="F864" s="95" t="s">
        <v>19372</v>
      </c>
      <c r="G864" s="96" t="s">
        <v>19373</v>
      </c>
      <c r="H864" s="96" t="s">
        <v>19172</v>
      </c>
      <c r="I864" s="96" t="s">
        <v>19173</v>
      </c>
      <c r="J864" s="95" t="s">
        <v>19189</v>
      </c>
      <c r="K864" s="95" t="s">
        <v>19374</v>
      </c>
      <c r="L864" s="95" t="s">
        <v>19375</v>
      </c>
      <c r="M864" s="96" t="s">
        <v>19376</v>
      </c>
      <c r="N864" s="96" t="s">
        <v>575</v>
      </c>
      <c r="O864" s="97">
        <v>45823</v>
      </c>
      <c r="P864" s="97">
        <v>45823</v>
      </c>
      <c r="Q864" s="97">
        <v>45823</v>
      </c>
      <c r="R864" s="96">
        <v>106</v>
      </c>
      <c r="S864" s="96">
        <v>0</v>
      </c>
      <c r="T864" s="96" t="s">
        <v>19193</v>
      </c>
      <c r="U864" s="96" t="s">
        <v>23284</v>
      </c>
      <c r="V864" s="96" t="s">
        <v>23285</v>
      </c>
      <c r="W864" s="96" t="s">
        <v>922</v>
      </c>
      <c r="X864" s="96" t="s">
        <v>575</v>
      </c>
      <c r="Y864" s="95" t="s">
        <v>20750</v>
      </c>
    </row>
    <row r="865" spans="1:25" s="87" customFormat="1" x14ac:dyDescent="0.3">
      <c r="A865" s="94" t="str">
        <f t="shared" si="14"/>
        <v>GCUTLE</v>
      </c>
      <c r="B865" s="95" t="s">
        <v>23286</v>
      </c>
      <c r="C865" s="96" t="s">
        <v>23287</v>
      </c>
      <c r="D865" s="96" t="s">
        <v>13686</v>
      </c>
      <c r="E865" s="96" t="s">
        <v>5630</v>
      </c>
      <c r="F865" s="95" t="s">
        <v>19171</v>
      </c>
      <c r="G865" s="96" t="s">
        <v>19029</v>
      </c>
      <c r="H865" s="96" t="s">
        <v>19172</v>
      </c>
      <c r="I865" s="96" t="s">
        <v>19173</v>
      </c>
      <c r="J865" s="95" t="s">
        <v>19174</v>
      </c>
      <c r="K865" s="95" t="s">
        <v>19258</v>
      </c>
      <c r="L865" s="95" t="s">
        <v>19259</v>
      </c>
      <c r="M865" s="96" t="s">
        <v>19260</v>
      </c>
      <c r="N865" s="96" t="s">
        <v>279</v>
      </c>
      <c r="O865" s="97">
        <v>31552</v>
      </c>
      <c r="P865" s="97">
        <v>31552</v>
      </c>
      <c r="Q865" s="97">
        <v>31552</v>
      </c>
      <c r="R865" s="96">
        <v>14377</v>
      </c>
      <c r="S865" s="96">
        <v>39</v>
      </c>
      <c r="T865" s="96" t="s">
        <v>19261</v>
      </c>
      <c r="U865" s="96" t="s">
        <v>13688</v>
      </c>
      <c r="V865" s="96"/>
      <c r="W865" s="96" t="s">
        <v>13689</v>
      </c>
      <c r="X865" s="96" t="s">
        <v>279</v>
      </c>
      <c r="Y865" s="95" t="s">
        <v>13690</v>
      </c>
    </row>
    <row r="866" spans="1:25" s="87" customFormat="1" x14ac:dyDescent="0.3">
      <c r="A866" s="94" t="str">
        <f t="shared" si="14"/>
        <v>GDELAIR</v>
      </c>
      <c r="B866" s="95" t="s">
        <v>23288</v>
      </c>
      <c r="C866" s="96" t="s">
        <v>23289</v>
      </c>
      <c r="D866" s="96" t="s">
        <v>23290</v>
      </c>
      <c r="E866" s="96" t="s">
        <v>19170</v>
      </c>
      <c r="F866" s="95" t="s">
        <v>19480</v>
      </c>
      <c r="G866" s="96" t="s">
        <v>19040</v>
      </c>
      <c r="H866" s="96" t="s">
        <v>19172</v>
      </c>
      <c r="I866" s="96" t="s">
        <v>19173</v>
      </c>
      <c r="J866" s="95" t="s">
        <v>19189</v>
      </c>
      <c r="K866" s="95" t="s">
        <v>19345</v>
      </c>
      <c r="L866" s="95" t="s">
        <v>21190</v>
      </c>
      <c r="M866" s="96" t="s">
        <v>9044</v>
      </c>
      <c r="N866" s="96" t="s">
        <v>693</v>
      </c>
      <c r="O866" s="97">
        <v>36269</v>
      </c>
      <c r="P866" s="97">
        <v>37363</v>
      </c>
      <c r="Q866" s="97">
        <v>37363</v>
      </c>
      <c r="R866" s="96">
        <v>8566</v>
      </c>
      <c r="S866" s="96">
        <v>23</v>
      </c>
      <c r="T866" s="96" t="s">
        <v>19261</v>
      </c>
      <c r="U866" s="96" t="s">
        <v>23291</v>
      </c>
      <c r="V866" s="96"/>
      <c r="W866" s="96" t="s">
        <v>1846</v>
      </c>
      <c r="X866" s="96" t="s">
        <v>693</v>
      </c>
      <c r="Y866" s="95" t="s">
        <v>13844</v>
      </c>
    </row>
    <row r="867" spans="1:25" s="87" customFormat="1" x14ac:dyDescent="0.3">
      <c r="A867" s="94" t="str">
        <f t="shared" si="14"/>
        <v>gdelbuo</v>
      </c>
      <c r="B867" s="95" t="s">
        <v>23292</v>
      </c>
      <c r="C867" s="96" t="s">
        <v>23293</v>
      </c>
      <c r="D867" s="96" t="s">
        <v>23294</v>
      </c>
      <c r="E867" s="96" t="s">
        <v>19170</v>
      </c>
      <c r="F867" s="95" t="s">
        <v>19171</v>
      </c>
      <c r="G867" s="96" t="s">
        <v>19029</v>
      </c>
      <c r="H867" s="96" t="s">
        <v>19172</v>
      </c>
      <c r="I867" s="96" t="s">
        <v>19173</v>
      </c>
      <c r="J867" s="95" t="s">
        <v>19174</v>
      </c>
      <c r="K867" s="95" t="s">
        <v>19207</v>
      </c>
      <c r="L867" s="95" t="s">
        <v>19208</v>
      </c>
      <c r="M867" s="96" t="s">
        <v>10249</v>
      </c>
      <c r="N867" s="96" t="s">
        <v>219</v>
      </c>
      <c r="O867" s="97">
        <v>41568</v>
      </c>
      <c r="P867" s="97">
        <v>41568</v>
      </c>
      <c r="Q867" s="97">
        <v>41568</v>
      </c>
      <c r="R867" s="96">
        <v>4361</v>
      </c>
      <c r="S867" s="96">
        <v>11</v>
      </c>
      <c r="T867" s="96" t="s">
        <v>19247</v>
      </c>
      <c r="U867" s="96" t="s">
        <v>23295</v>
      </c>
      <c r="V867" s="96" t="s">
        <v>23296</v>
      </c>
      <c r="W867" s="96" t="s">
        <v>7585</v>
      </c>
      <c r="X867" s="96" t="s">
        <v>219</v>
      </c>
      <c r="Y867" s="95" t="s">
        <v>23297</v>
      </c>
    </row>
    <row r="868" spans="1:25" s="87" customFormat="1" x14ac:dyDescent="0.3">
      <c r="A868" s="94" t="str">
        <f t="shared" si="14"/>
        <v>GDYE3</v>
      </c>
      <c r="B868" s="95" t="s">
        <v>23298</v>
      </c>
      <c r="C868" s="96" t="s">
        <v>23299</v>
      </c>
      <c r="D868" s="96" t="s">
        <v>8574</v>
      </c>
      <c r="E868" s="96" t="s">
        <v>5630</v>
      </c>
      <c r="F868" s="95" t="s">
        <v>19215</v>
      </c>
      <c r="G868" s="96" t="s">
        <v>19033</v>
      </c>
      <c r="H868" s="96" t="s">
        <v>19172</v>
      </c>
      <c r="I868" s="96" t="s">
        <v>19173</v>
      </c>
      <c r="J868" s="95" t="s">
        <v>19174</v>
      </c>
      <c r="K868" s="95" t="s">
        <v>19802</v>
      </c>
      <c r="L868" s="95" t="s">
        <v>19803</v>
      </c>
      <c r="M868" s="96" t="s">
        <v>19804</v>
      </c>
      <c r="N868" s="96" t="s">
        <v>549</v>
      </c>
      <c r="O868" s="97">
        <v>31799</v>
      </c>
      <c r="P868" s="97">
        <v>31799</v>
      </c>
      <c r="Q868" s="97">
        <v>31799</v>
      </c>
      <c r="R868" s="96">
        <v>14130</v>
      </c>
      <c r="S868" s="96">
        <v>38</v>
      </c>
      <c r="T868" s="96" t="s">
        <v>19261</v>
      </c>
      <c r="U868" s="96" t="s">
        <v>23300</v>
      </c>
      <c r="V868" s="96"/>
      <c r="W868" s="96" t="s">
        <v>23301</v>
      </c>
      <c r="X868" s="96" t="s">
        <v>1502</v>
      </c>
      <c r="Y868" s="95" t="s">
        <v>8578</v>
      </c>
    </row>
    <row r="869" spans="1:25" s="87" customFormat="1" x14ac:dyDescent="0.3">
      <c r="A869" s="94" t="str">
        <f t="shared" si="14"/>
        <v>geverha</v>
      </c>
      <c r="B869" s="95" t="s">
        <v>23302</v>
      </c>
      <c r="C869" s="96" t="s">
        <v>23303</v>
      </c>
      <c r="D869" s="96" t="s">
        <v>23304</v>
      </c>
      <c r="E869" s="96" t="s">
        <v>19036</v>
      </c>
      <c r="F869" s="95" t="s">
        <v>19171</v>
      </c>
      <c r="G869" s="96" t="s">
        <v>19029</v>
      </c>
      <c r="H869" s="96" t="s">
        <v>19172</v>
      </c>
      <c r="I869" s="96" t="s">
        <v>19173</v>
      </c>
      <c r="J869" s="95" t="s">
        <v>19189</v>
      </c>
      <c r="K869" s="95" t="s">
        <v>19273</v>
      </c>
      <c r="L869" s="95" t="s">
        <v>19274</v>
      </c>
      <c r="M869" s="96" t="s">
        <v>7733</v>
      </c>
      <c r="N869" s="96" t="s">
        <v>328</v>
      </c>
      <c r="O869" s="97">
        <v>45186</v>
      </c>
      <c r="P869" s="97">
        <v>45186</v>
      </c>
      <c r="Q869" s="97">
        <v>45186</v>
      </c>
      <c r="R869" s="96">
        <v>743</v>
      </c>
      <c r="S869" s="96">
        <v>2</v>
      </c>
      <c r="T869" s="96" t="s">
        <v>19209</v>
      </c>
      <c r="U869" s="96" t="s">
        <v>23305</v>
      </c>
      <c r="V869" s="96"/>
      <c r="W869" s="96" t="s">
        <v>23306</v>
      </c>
      <c r="X869" s="96" t="s">
        <v>416</v>
      </c>
      <c r="Y869" s="95" t="s">
        <v>23307</v>
      </c>
    </row>
    <row r="870" spans="1:25" s="87" customFormat="1" x14ac:dyDescent="0.3">
      <c r="A870" s="94" t="str">
        <f t="shared" si="14"/>
        <v>GFELON1</v>
      </c>
      <c r="B870" s="95" t="s">
        <v>23308</v>
      </c>
      <c r="C870" s="96" t="s">
        <v>23309</v>
      </c>
      <c r="D870" s="96" t="s">
        <v>12497</v>
      </c>
      <c r="E870" s="96" t="s">
        <v>5630</v>
      </c>
      <c r="F870" s="95" t="s">
        <v>19480</v>
      </c>
      <c r="G870" s="96" t="s">
        <v>19040</v>
      </c>
      <c r="H870" s="96" t="s">
        <v>19172</v>
      </c>
      <c r="I870" s="96" t="s">
        <v>19173</v>
      </c>
      <c r="J870" s="95" t="s">
        <v>19189</v>
      </c>
      <c r="K870" s="95" t="s">
        <v>19333</v>
      </c>
      <c r="L870" s="95" t="s">
        <v>19467</v>
      </c>
      <c r="M870" s="96" t="s">
        <v>9084</v>
      </c>
      <c r="N870" s="96" t="s">
        <v>260</v>
      </c>
      <c r="O870" s="97">
        <v>35851</v>
      </c>
      <c r="P870" s="97">
        <v>35851</v>
      </c>
      <c r="Q870" s="97">
        <v>35851</v>
      </c>
      <c r="R870" s="96">
        <v>10078</v>
      </c>
      <c r="S870" s="96">
        <v>27</v>
      </c>
      <c r="T870" s="96" t="s">
        <v>19261</v>
      </c>
      <c r="U870" s="96" t="s">
        <v>12499</v>
      </c>
      <c r="V870" s="96"/>
      <c r="W870" s="96" t="s">
        <v>4769</v>
      </c>
      <c r="X870" s="96" t="s">
        <v>260</v>
      </c>
      <c r="Y870" s="95" t="s">
        <v>12501</v>
      </c>
    </row>
    <row r="871" spans="1:25" s="87" customFormat="1" x14ac:dyDescent="0.3">
      <c r="A871" s="94" t="str">
        <f t="shared" si="14"/>
        <v>GFINK</v>
      </c>
      <c r="B871" s="95" t="s">
        <v>23310</v>
      </c>
      <c r="C871" s="96" t="s">
        <v>23311</v>
      </c>
      <c r="D871" s="96" t="s">
        <v>16776</v>
      </c>
      <c r="E871" s="96" t="s">
        <v>5630</v>
      </c>
      <c r="F871" s="95" t="s">
        <v>19171</v>
      </c>
      <c r="G871" s="96" t="s">
        <v>19029</v>
      </c>
      <c r="H871" s="96" t="s">
        <v>19172</v>
      </c>
      <c r="I871" s="96" t="s">
        <v>19173</v>
      </c>
      <c r="J871" s="95" t="s">
        <v>19189</v>
      </c>
      <c r="K871" s="95" t="s">
        <v>19471</v>
      </c>
      <c r="L871" s="95" t="s">
        <v>14086</v>
      </c>
      <c r="M871" s="96" t="s">
        <v>19472</v>
      </c>
      <c r="N871" s="96" t="s">
        <v>435</v>
      </c>
      <c r="O871" s="97">
        <v>39223</v>
      </c>
      <c r="P871" s="97">
        <v>39223</v>
      </c>
      <c r="Q871" s="97">
        <v>39223</v>
      </c>
      <c r="R871" s="96">
        <v>6706</v>
      </c>
      <c r="S871" s="96">
        <v>18</v>
      </c>
      <c r="T871" s="96" t="s">
        <v>19261</v>
      </c>
      <c r="U871" s="96" t="s">
        <v>23312</v>
      </c>
      <c r="V871" s="96"/>
      <c r="W871" s="96" t="s">
        <v>23313</v>
      </c>
      <c r="X871" s="96" t="s">
        <v>435</v>
      </c>
      <c r="Y871" s="95" t="s">
        <v>16780</v>
      </c>
    </row>
    <row r="872" spans="1:25" s="87" customFormat="1" x14ac:dyDescent="0.3">
      <c r="A872" s="94" t="str">
        <f t="shared" si="14"/>
        <v>ggalvez</v>
      </c>
      <c r="B872" s="95" t="s">
        <v>23314</v>
      </c>
      <c r="C872" s="96" t="s">
        <v>23315</v>
      </c>
      <c r="D872" s="96" t="s">
        <v>23316</v>
      </c>
      <c r="E872" s="96" t="s">
        <v>19170</v>
      </c>
      <c r="F872" s="95" t="s">
        <v>19181</v>
      </c>
      <c r="G872" s="96" t="s">
        <v>19030</v>
      </c>
      <c r="H872" s="96" t="s">
        <v>19172</v>
      </c>
      <c r="I872" s="96" t="s">
        <v>19173</v>
      </c>
      <c r="J872" s="95" t="s">
        <v>19174</v>
      </c>
      <c r="K872" s="95" t="s">
        <v>19431</v>
      </c>
      <c r="L872" s="95" t="s">
        <v>19432</v>
      </c>
      <c r="M872" s="96" t="s">
        <v>6264</v>
      </c>
      <c r="N872" s="96" t="s">
        <v>279</v>
      </c>
      <c r="O872" s="97">
        <v>38736</v>
      </c>
      <c r="P872" s="97">
        <v>45487</v>
      </c>
      <c r="Q872" s="97">
        <v>45487</v>
      </c>
      <c r="R872" s="96">
        <v>442</v>
      </c>
      <c r="S872" s="96">
        <v>1</v>
      </c>
      <c r="T872" s="96" t="s">
        <v>19209</v>
      </c>
      <c r="U872" s="96" t="s">
        <v>23317</v>
      </c>
      <c r="V872" s="96"/>
      <c r="W872" s="96" t="s">
        <v>335</v>
      </c>
      <c r="X872" s="96" t="s">
        <v>279</v>
      </c>
      <c r="Y872" s="95" t="s">
        <v>23318</v>
      </c>
    </row>
    <row r="873" spans="1:25" s="87" customFormat="1" x14ac:dyDescent="0.3">
      <c r="A873" s="94" t="str">
        <f t="shared" si="14"/>
        <v>ggwin</v>
      </c>
      <c r="B873" s="95" t="s">
        <v>23319</v>
      </c>
      <c r="C873" s="96" t="s">
        <v>23320</v>
      </c>
      <c r="D873" s="96" t="s">
        <v>23321</v>
      </c>
      <c r="E873" s="96" t="s">
        <v>5630</v>
      </c>
      <c r="F873" s="95" t="s">
        <v>19215</v>
      </c>
      <c r="G873" s="96" t="s">
        <v>19033</v>
      </c>
      <c r="H873" s="96" t="s">
        <v>19172</v>
      </c>
      <c r="I873" s="96" t="s">
        <v>19173</v>
      </c>
      <c r="J873" s="95" t="s">
        <v>19174</v>
      </c>
      <c r="K873" s="95" t="s">
        <v>19401</v>
      </c>
      <c r="L873" s="95" t="s">
        <v>19764</v>
      </c>
      <c r="M873" s="96" t="s">
        <v>8645</v>
      </c>
      <c r="N873" s="96" t="s">
        <v>407</v>
      </c>
      <c r="O873" s="97">
        <v>43152</v>
      </c>
      <c r="P873" s="97">
        <v>43152</v>
      </c>
      <c r="Q873" s="97">
        <v>43152</v>
      </c>
      <c r="R873" s="96">
        <v>2777</v>
      </c>
      <c r="S873" s="96">
        <v>7</v>
      </c>
      <c r="T873" s="96" t="s">
        <v>19247</v>
      </c>
      <c r="U873" s="96" t="s">
        <v>23322</v>
      </c>
      <c r="V873" s="96"/>
      <c r="W873" s="96" t="s">
        <v>3599</v>
      </c>
      <c r="X873" s="96" t="s">
        <v>407</v>
      </c>
      <c r="Y873" s="95" t="s">
        <v>23323</v>
      </c>
    </row>
    <row r="874" spans="1:25" s="87" customFormat="1" x14ac:dyDescent="0.3">
      <c r="A874" s="94" t="str">
        <f t="shared" si="14"/>
        <v>ghammon</v>
      </c>
      <c r="B874" s="95" t="s">
        <v>23324</v>
      </c>
      <c r="C874" s="96" t="s">
        <v>23325</v>
      </c>
      <c r="D874" s="96" t="s">
        <v>23326</v>
      </c>
      <c r="E874" s="96" t="s">
        <v>19036</v>
      </c>
      <c r="F874" s="95" t="s">
        <v>20261</v>
      </c>
      <c r="G874" s="96" t="s">
        <v>19039</v>
      </c>
      <c r="H874" s="96" t="s">
        <v>19172</v>
      </c>
      <c r="I874" s="96" t="s">
        <v>19173</v>
      </c>
      <c r="J874" s="95" t="s">
        <v>19174</v>
      </c>
      <c r="K874" s="95" t="s">
        <v>19579</v>
      </c>
      <c r="L874" s="95" t="s">
        <v>19579</v>
      </c>
      <c r="M874" s="96" t="s">
        <v>19580</v>
      </c>
      <c r="N874" s="96" t="s">
        <v>1502</v>
      </c>
      <c r="O874" s="97">
        <v>43733</v>
      </c>
      <c r="P874" s="97">
        <v>43733</v>
      </c>
      <c r="Q874" s="97">
        <v>43733</v>
      </c>
      <c r="R874" s="96">
        <v>2196</v>
      </c>
      <c r="S874" s="96">
        <v>6</v>
      </c>
      <c r="T874" s="96" t="s">
        <v>19247</v>
      </c>
      <c r="U874" s="96" t="s">
        <v>23327</v>
      </c>
      <c r="V874" s="96"/>
      <c r="W874" s="96" t="s">
        <v>16574</v>
      </c>
      <c r="X874" s="96" t="s">
        <v>1502</v>
      </c>
      <c r="Y874" s="95" t="s">
        <v>10089</v>
      </c>
    </row>
    <row r="875" spans="1:25" s="87" customFormat="1" x14ac:dyDescent="0.3">
      <c r="A875" s="94" t="str">
        <f t="shared" si="14"/>
        <v>gharris</v>
      </c>
      <c r="B875" s="95" t="s">
        <v>23328</v>
      </c>
      <c r="C875" s="96" t="s">
        <v>23329</v>
      </c>
      <c r="D875" s="96" t="s">
        <v>23330</v>
      </c>
      <c r="E875" s="96" t="s">
        <v>19170</v>
      </c>
      <c r="F875" s="95" t="s">
        <v>19236</v>
      </c>
      <c r="G875" s="96" t="s">
        <v>19032</v>
      </c>
      <c r="H875" s="96" t="s">
        <v>19227</v>
      </c>
      <c r="I875" s="96" t="s">
        <v>19173</v>
      </c>
      <c r="J875" s="95" t="s">
        <v>19174</v>
      </c>
      <c r="K875" s="95" t="s">
        <v>19401</v>
      </c>
      <c r="L875" s="95" t="s">
        <v>19764</v>
      </c>
      <c r="M875" s="96" t="s">
        <v>8645</v>
      </c>
      <c r="N875" s="96" t="s">
        <v>407</v>
      </c>
      <c r="O875" s="97">
        <v>45739</v>
      </c>
      <c r="P875" s="97">
        <v>45739</v>
      </c>
      <c r="Q875" s="97">
        <v>45739</v>
      </c>
      <c r="R875" s="96">
        <v>190</v>
      </c>
      <c r="S875" s="96">
        <v>0</v>
      </c>
      <c r="T875" s="96" t="s">
        <v>19176</v>
      </c>
      <c r="U875" s="96" t="s">
        <v>23331</v>
      </c>
      <c r="V875" s="96"/>
      <c r="W875" s="96" t="s">
        <v>3599</v>
      </c>
      <c r="X875" s="96" t="s">
        <v>407</v>
      </c>
      <c r="Y875" s="95" t="s">
        <v>23332</v>
      </c>
    </row>
    <row r="876" spans="1:25" s="87" customFormat="1" x14ac:dyDescent="0.3">
      <c r="A876" s="94" t="str">
        <f t="shared" si="14"/>
        <v>GHART01</v>
      </c>
      <c r="B876" s="95" t="s">
        <v>23333</v>
      </c>
      <c r="C876" s="96" t="s">
        <v>23334</v>
      </c>
      <c r="D876" s="96" t="s">
        <v>23335</v>
      </c>
      <c r="E876" s="96" t="s">
        <v>19170</v>
      </c>
      <c r="F876" s="95" t="s">
        <v>19171</v>
      </c>
      <c r="G876" s="96" t="s">
        <v>19029</v>
      </c>
      <c r="H876" s="96" t="s">
        <v>19172</v>
      </c>
      <c r="I876" s="96" t="s">
        <v>19173</v>
      </c>
      <c r="J876" s="95" t="s">
        <v>19174</v>
      </c>
      <c r="K876" s="95" t="s">
        <v>19245</v>
      </c>
      <c r="L876" s="95" t="s">
        <v>20002</v>
      </c>
      <c r="M876" s="96" t="s">
        <v>19319</v>
      </c>
      <c r="N876" s="96" t="s">
        <v>1675</v>
      </c>
      <c r="O876" s="97">
        <v>33740</v>
      </c>
      <c r="P876" s="97">
        <v>37909</v>
      </c>
      <c r="Q876" s="97">
        <v>33740</v>
      </c>
      <c r="R876" s="96">
        <v>12189</v>
      </c>
      <c r="S876" s="96">
        <v>33</v>
      </c>
      <c r="T876" s="96" t="s">
        <v>19261</v>
      </c>
      <c r="U876" s="96" t="s">
        <v>23336</v>
      </c>
      <c r="V876" s="96"/>
      <c r="W876" s="96" t="s">
        <v>1674</v>
      </c>
      <c r="X876" s="96" t="s">
        <v>1675</v>
      </c>
      <c r="Y876" s="95" t="s">
        <v>5448</v>
      </c>
    </row>
    <row r="877" spans="1:25" s="87" customFormat="1" x14ac:dyDescent="0.3">
      <c r="A877" s="94" t="str">
        <f t="shared" si="14"/>
        <v>GHAZELW</v>
      </c>
      <c r="B877" s="95" t="s">
        <v>23337</v>
      </c>
      <c r="C877" s="96" t="s">
        <v>23338</v>
      </c>
      <c r="D877" s="96" t="s">
        <v>6032</v>
      </c>
      <c r="E877" s="96" t="s">
        <v>5630</v>
      </c>
      <c r="F877" s="95" t="s">
        <v>19171</v>
      </c>
      <c r="G877" s="96" t="s">
        <v>19029</v>
      </c>
      <c r="H877" s="96" t="s">
        <v>19172</v>
      </c>
      <c r="I877" s="96" t="s">
        <v>19173</v>
      </c>
      <c r="J877" s="95" t="s">
        <v>19189</v>
      </c>
      <c r="K877" s="95" t="s">
        <v>19294</v>
      </c>
      <c r="L877" s="95" t="s">
        <v>19295</v>
      </c>
      <c r="M877" s="96" t="s">
        <v>19296</v>
      </c>
      <c r="N877" s="96" t="s">
        <v>541</v>
      </c>
      <c r="O877" s="97">
        <v>40917</v>
      </c>
      <c r="P877" s="97">
        <v>40917</v>
      </c>
      <c r="Q877" s="97">
        <v>40917</v>
      </c>
      <c r="R877" s="96">
        <v>5012</v>
      </c>
      <c r="S877" s="96">
        <v>13</v>
      </c>
      <c r="T877" s="96" t="s">
        <v>19247</v>
      </c>
      <c r="U877" s="96" t="s">
        <v>23339</v>
      </c>
      <c r="V877" s="96"/>
      <c r="W877" s="96" t="s">
        <v>1555</v>
      </c>
      <c r="X877" s="96" t="s">
        <v>541</v>
      </c>
      <c r="Y877" s="95" t="s">
        <v>5302</v>
      </c>
    </row>
    <row r="878" spans="1:25" s="87" customFormat="1" x14ac:dyDescent="0.3">
      <c r="A878" s="94" t="str">
        <f t="shared" si="14"/>
        <v>ghebroc</v>
      </c>
      <c r="B878" s="95" t="s">
        <v>23340</v>
      </c>
      <c r="C878" s="96" t="s">
        <v>23341</v>
      </c>
      <c r="D878" s="96" t="s">
        <v>23342</v>
      </c>
      <c r="E878" s="96" t="s">
        <v>5630</v>
      </c>
      <c r="F878" s="95" t="s">
        <v>19181</v>
      </c>
      <c r="G878" s="96" t="s">
        <v>19030</v>
      </c>
      <c r="H878" s="96" t="s">
        <v>19172</v>
      </c>
      <c r="I878" s="96" t="s">
        <v>19173</v>
      </c>
      <c r="J878" s="95" t="s">
        <v>19189</v>
      </c>
      <c r="K878" s="95" t="s">
        <v>19333</v>
      </c>
      <c r="L878" s="95" t="s">
        <v>19447</v>
      </c>
      <c r="M878" s="96" t="s">
        <v>9382</v>
      </c>
      <c r="N878" s="96" t="s">
        <v>366</v>
      </c>
      <c r="O878" s="97">
        <v>40808</v>
      </c>
      <c r="P878" s="97">
        <v>45886</v>
      </c>
      <c r="Q878" s="97">
        <v>45886</v>
      </c>
      <c r="R878" s="96">
        <v>43</v>
      </c>
      <c r="S878" s="96">
        <v>0</v>
      </c>
      <c r="T878" s="96" t="s">
        <v>19448</v>
      </c>
      <c r="U878" s="96" t="s">
        <v>23343</v>
      </c>
      <c r="V878" s="96"/>
      <c r="W878" s="96" t="s">
        <v>4711</v>
      </c>
      <c r="X878" s="96" t="s">
        <v>366</v>
      </c>
      <c r="Y878" s="95" t="s">
        <v>23344</v>
      </c>
    </row>
    <row r="879" spans="1:25" s="87" customFormat="1" x14ac:dyDescent="0.3">
      <c r="A879" s="94" t="str">
        <f t="shared" si="14"/>
        <v>GHEDGE</v>
      </c>
      <c r="B879" s="95" t="s">
        <v>23345</v>
      </c>
      <c r="C879" s="96" t="s">
        <v>23346</v>
      </c>
      <c r="D879" s="96" t="s">
        <v>23347</v>
      </c>
      <c r="E879" s="96" t="s">
        <v>19170</v>
      </c>
      <c r="F879" s="95" t="s">
        <v>19181</v>
      </c>
      <c r="G879" s="96" t="s">
        <v>19030</v>
      </c>
      <c r="H879" s="96" t="s">
        <v>19172</v>
      </c>
      <c r="I879" s="96" t="s">
        <v>19173</v>
      </c>
      <c r="J879" s="95" t="s">
        <v>19174</v>
      </c>
      <c r="K879" s="95" t="s">
        <v>19245</v>
      </c>
      <c r="L879" s="95" t="s">
        <v>20002</v>
      </c>
      <c r="M879" s="96" t="s">
        <v>19319</v>
      </c>
      <c r="N879" s="96" t="s">
        <v>1675</v>
      </c>
      <c r="O879" s="97">
        <v>35263</v>
      </c>
      <c r="P879" s="97">
        <v>35263</v>
      </c>
      <c r="Q879" s="97">
        <v>35263</v>
      </c>
      <c r="R879" s="96">
        <v>10666</v>
      </c>
      <c r="S879" s="96">
        <v>29</v>
      </c>
      <c r="T879" s="96" t="s">
        <v>19261</v>
      </c>
      <c r="U879" s="96" t="s">
        <v>23348</v>
      </c>
      <c r="V879" s="96"/>
      <c r="W879" s="96" t="s">
        <v>23349</v>
      </c>
      <c r="X879" s="96" t="s">
        <v>1675</v>
      </c>
      <c r="Y879" s="95" t="s">
        <v>23350</v>
      </c>
    </row>
    <row r="880" spans="1:25" s="87" customFormat="1" x14ac:dyDescent="0.3">
      <c r="A880" s="94" t="str">
        <f t="shared" si="14"/>
        <v>GHEMPHI</v>
      </c>
      <c r="B880" s="95" t="s">
        <v>23351</v>
      </c>
      <c r="C880" s="96" t="s">
        <v>23352</v>
      </c>
      <c r="D880" s="96" t="s">
        <v>23353</v>
      </c>
      <c r="E880" s="96" t="s">
        <v>19715</v>
      </c>
      <c r="F880" s="95" t="s">
        <v>19171</v>
      </c>
      <c r="G880" s="96" t="s">
        <v>19029</v>
      </c>
      <c r="H880" s="96" t="s">
        <v>19172</v>
      </c>
      <c r="I880" s="96" t="s">
        <v>19173</v>
      </c>
      <c r="J880" s="95" t="s">
        <v>19174</v>
      </c>
      <c r="K880" s="95" t="s">
        <v>19207</v>
      </c>
      <c r="L880" s="95" t="s">
        <v>19208</v>
      </c>
      <c r="M880" s="96" t="s">
        <v>10249</v>
      </c>
      <c r="N880" s="96" t="s">
        <v>219</v>
      </c>
      <c r="O880" s="97">
        <v>29068</v>
      </c>
      <c r="P880" s="97">
        <v>37634</v>
      </c>
      <c r="Q880" s="97">
        <v>37634</v>
      </c>
      <c r="R880" s="96">
        <v>8295</v>
      </c>
      <c r="S880" s="96">
        <v>22</v>
      </c>
      <c r="T880" s="96" t="s">
        <v>19261</v>
      </c>
      <c r="U880" s="96" t="s">
        <v>23354</v>
      </c>
      <c r="V880" s="96"/>
      <c r="W880" s="96" t="s">
        <v>23355</v>
      </c>
      <c r="X880" s="96" t="s">
        <v>219</v>
      </c>
      <c r="Y880" s="95" t="s">
        <v>23356</v>
      </c>
    </row>
    <row r="881" spans="1:25" s="87" customFormat="1" x14ac:dyDescent="0.3">
      <c r="A881" s="94" t="str">
        <f t="shared" si="14"/>
        <v>ghernan</v>
      </c>
      <c r="B881" s="95" t="s">
        <v>23357</v>
      </c>
      <c r="C881" s="96" t="s">
        <v>23358</v>
      </c>
      <c r="D881" s="95" t="s">
        <v>23359</v>
      </c>
      <c r="E881" s="95" t="s">
        <v>23357</v>
      </c>
      <c r="F881" s="96"/>
      <c r="G881" s="97"/>
      <c r="H881" s="97"/>
      <c r="I881" s="97"/>
      <c r="J881" s="97"/>
      <c r="K881" s="95" t="s">
        <v>19190</v>
      </c>
      <c r="L881" s="97"/>
      <c r="M881" s="97"/>
      <c r="N881" s="97"/>
      <c r="O881" s="97"/>
      <c r="P881" s="97">
        <v>45949</v>
      </c>
      <c r="Q881" s="97">
        <v>45949</v>
      </c>
      <c r="R881" s="97"/>
      <c r="S881" s="97"/>
      <c r="T881" s="97"/>
      <c r="U881" s="95" t="s">
        <v>23360</v>
      </c>
      <c r="V881" s="96"/>
      <c r="W881" s="96" t="s">
        <v>23361</v>
      </c>
      <c r="X881" s="96" t="s">
        <v>297</v>
      </c>
      <c r="Y881" s="95" t="s">
        <v>23362</v>
      </c>
    </row>
    <row r="882" spans="1:25" s="87" customFormat="1" x14ac:dyDescent="0.3">
      <c r="A882" s="94" t="str">
        <f t="shared" si="14"/>
        <v>ghoriat</v>
      </c>
      <c r="B882" s="95" t="s">
        <v>23363</v>
      </c>
      <c r="C882" s="96" t="s">
        <v>23364</v>
      </c>
      <c r="D882" s="96" t="s">
        <v>23365</v>
      </c>
      <c r="E882" s="96" t="s">
        <v>5630</v>
      </c>
      <c r="F882" s="95" t="s">
        <v>19215</v>
      </c>
      <c r="G882" s="96" t="s">
        <v>19033</v>
      </c>
      <c r="H882" s="96" t="s">
        <v>19172</v>
      </c>
      <c r="I882" s="96" t="s">
        <v>19173</v>
      </c>
      <c r="J882" s="95" t="s">
        <v>19189</v>
      </c>
      <c r="K882" s="95" t="s">
        <v>19190</v>
      </c>
      <c r="L882" s="95" t="s">
        <v>19191</v>
      </c>
      <c r="M882" s="96" t="s">
        <v>19192</v>
      </c>
      <c r="N882" s="96" t="s">
        <v>297</v>
      </c>
      <c r="O882" s="97">
        <v>45816</v>
      </c>
      <c r="P882" s="97">
        <v>45816</v>
      </c>
      <c r="Q882" s="97">
        <v>45816</v>
      </c>
      <c r="R882" s="96">
        <v>113</v>
      </c>
      <c r="S882" s="96">
        <v>0</v>
      </c>
      <c r="T882" s="96" t="s">
        <v>19193</v>
      </c>
      <c r="U882" s="96" t="s">
        <v>11725</v>
      </c>
      <c r="V882" s="96" t="s">
        <v>2504</v>
      </c>
      <c r="W882" s="96" t="s">
        <v>1177</v>
      </c>
      <c r="X882" s="96" t="s">
        <v>297</v>
      </c>
      <c r="Y882" s="95" t="s">
        <v>11726</v>
      </c>
    </row>
    <row r="883" spans="1:25" s="87" customFormat="1" x14ac:dyDescent="0.3">
      <c r="A883" s="94" t="str">
        <f t="shared" si="14"/>
        <v>GHUTH</v>
      </c>
      <c r="B883" s="95" t="s">
        <v>23366</v>
      </c>
      <c r="C883" s="96" t="s">
        <v>23367</v>
      </c>
      <c r="D883" s="96" t="s">
        <v>6512</v>
      </c>
      <c r="E883" s="96" t="s">
        <v>5630</v>
      </c>
      <c r="F883" s="95" t="s">
        <v>19171</v>
      </c>
      <c r="G883" s="96" t="s">
        <v>19029</v>
      </c>
      <c r="H883" s="96" t="s">
        <v>19172</v>
      </c>
      <c r="I883" s="96" t="s">
        <v>19173</v>
      </c>
      <c r="J883" s="95" t="s">
        <v>19189</v>
      </c>
      <c r="K883" s="95" t="s">
        <v>19333</v>
      </c>
      <c r="L883" s="95" t="s">
        <v>19467</v>
      </c>
      <c r="M883" s="96" t="s">
        <v>9084</v>
      </c>
      <c r="N883" s="96" t="s">
        <v>260</v>
      </c>
      <c r="O883" s="97">
        <v>38852</v>
      </c>
      <c r="P883" s="97">
        <v>38852</v>
      </c>
      <c r="Q883" s="97">
        <v>38852</v>
      </c>
      <c r="R883" s="96">
        <v>7077</v>
      </c>
      <c r="S883" s="96">
        <v>19</v>
      </c>
      <c r="T883" s="96" t="s">
        <v>19261</v>
      </c>
      <c r="U883" s="96" t="s">
        <v>23368</v>
      </c>
      <c r="V883" s="96"/>
      <c r="W883" s="96" t="s">
        <v>23369</v>
      </c>
      <c r="X883" s="96" t="s">
        <v>260</v>
      </c>
      <c r="Y883" s="95" t="s">
        <v>6516</v>
      </c>
    </row>
    <row r="884" spans="1:25" s="87" customFormat="1" x14ac:dyDescent="0.3">
      <c r="A884" s="94" t="str">
        <f t="shared" si="14"/>
        <v>gjohn71</v>
      </c>
      <c r="B884" s="95" t="s">
        <v>23370</v>
      </c>
      <c r="C884" s="96" t="s">
        <v>23371</v>
      </c>
      <c r="D884" s="96" t="s">
        <v>23372</v>
      </c>
      <c r="E884" s="96" t="s">
        <v>19715</v>
      </c>
      <c r="F884" s="95" t="s">
        <v>19171</v>
      </c>
      <c r="G884" s="96" t="s">
        <v>19029</v>
      </c>
      <c r="H884" s="96" t="s">
        <v>19172</v>
      </c>
      <c r="I884" s="96" t="s">
        <v>19173</v>
      </c>
      <c r="J884" s="95" t="s">
        <v>19174</v>
      </c>
      <c r="K884" s="95" t="s">
        <v>19360</v>
      </c>
      <c r="L884" s="95" t="s">
        <v>19361</v>
      </c>
      <c r="M884" s="96" t="s">
        <v>19362</v>
      </c>
      <c r="N884" s="96" t="s">
        <v>1463</v>
      </c>
      <c r="O884" s="97">
        <v>31208</v>
      </c>
      <c r="P884" s="97">
        <v>43320</v>
      </c>
      <c r="Q884" s="97">
        <v>31208</v>
      </c>
      <c r="R884" s="96">
        <v>14721</v>
      </c>
      <c r="S884" s="96">
        <v>40</v>
      </c>
      <c r="T884" s="96" t="s">
        <v>19261</v>
      </c>
      <c r="U884" s="96" t="s">
        <v>23373</v>
      </c>
      <c r="V884" s="96"/>
      <c r="W884" s="96" t="s">
        <v>23374</v>
      </c>
      <c r="X884" s="96" t="s">
        <v>1472</v>
      </c>
      <c r="Y884" s="95" t="s">
        <v>23375</v>
      </c>
    </row>
    <row r="885" spans="1:25" s="87" customFormat="1" x14ac:dyDescent="0.3">
      <c r="A885" s="94" t="str">
        <f t="shared" si="14"/>
        <v>gjohns7</v>
      </c>
      <c r="B885" s="95" t="s">
        <v>23376</v>
      </c>
      <c r="C885" s="96" t="s">
        <v>23377</v>
      </c>
      <c r="D885" s="96" t="s">
        <v>23378</v>
      </c>
      <c r="E885" s="96" t="s">
        <v>5630</v>
      </c>
      <c r="F885" s="95" t="s">
        <v>19171</v>
      </c>
      <c r="G885" s="96" t="s">
        <v>19029</v>
      </c>
      <c r="H885" s="96" t="s">
        <v>19172</v>
      </c>
      <c r="I885" s="96" t="s">
        <v>19173</v>
      </c>
      <c r="J885" s="95" t="s">
        <v>19189</v>
      </c>
      <c r="K885" s="95" t="s">
        <v>19345</v>
      </c>
      <c r="L885" s="95" t="s">
        <v>20162</v>
      </c>
      <c r="M885" s="96" t="s">
        <v>20163</v>
      </c>
      <c r="N885" s="96" t="s">
        <v>655</v>
      </c>
      <c r="O885" s="97">
        <v>41414</v>
      </c>
      <c r="P885" s="97">
        <v>41414</v>
      </c>
      <c r="Q885" s="97">
        <v>41414</v>
      </c>
      <c r="R885" s="96">
        <v>4515</v>
      </c>
      <c r="S885" s="96">
        <v>12</v>
      </c>
      <c r="T885" s="96" t="s">
        <v>19247</v>
      </c>
      <c r="U885" s="96" t="s">
        <v>16956</v>
      </c>
      <c r="V885" s="96"/>
      <c r="W885" s="96" t="s">
        <v>23379</v>
      </c>
      <c r="X885" s="96" t="s">
        <v>435</v>
      </c>
      <c r="Y885" s="95" t="s">
        <v>16958</v>
      </c>
    </row>
    <row r="886" spans="1:25" s="87" customFormat="1" x14ac:dyDescent="0.3">
      <c r="A886" s="94" t="str">
        <f t="shared" si="14"/>
        <v>GKELL09</v>
      </c>
      <c r="B886" s="95" t="s">
        <v>23380</v>
      </c>
      <c r="C886" s="96" t="s">
        <v>23381</v>
      </c>
      <c r="D886" s="96" t="s">
        <v>10551</v>
      </c>
      <c r="E886" s="96" t="s">
        <v>5630</v>
      </c>
      <c r="F886" s="95" t="s">
        <v>19171</v>
      </c>
      <c r="G886" s="96" t="s">
        <v>19029</v>
      </c>
      <c r="H886" s="96" t="s">
        <v>19172</v>
      </c>
      <c r="I886" s="96" t="s">
        <v>19173</v>
      </c>
      <c r="J886" s="95" t="s">
        <v>19189</v>
      </c>
      <c r="K886" s="95" t="s">
        <v>19273</v>
      </c>
      <c r="L886" s="95" t="s">
        <v>19274</v>
      </c>
      <c r="M886" s="96" t="s">
        <v>7733</v>
      </c>
      <c r="N886" s="96" t="s">
        <v>328</v>
      </c>
      <c r="O886" s="97">
        <v>34571</v>
      </c>
      <c r="P886" s="97">
        <v>34571</v>
      </c>
      <c r="Q886" s="97">
        <v>34571</v>
      </c>
      <c r="R886" s="96">
        <v>11358</v>
      </c>
      <c r="S886" s="96">
        <v>31</v>
      </c>
      <c r="T886" s="96" t="s">
        <v>19261</v>
      </c>
      <c r="U886" s="96" t="s">
        <v>23382</v>
      </c>
      <c r="V886" s="96"/>
      <c r="W886" s="96" t="s">
        <v>982</v>
      </c>
      <c r="X886" s="96" t="s">
        <v>416</v>
      </c>
      <c r="Y886" s="95" t="s">
        <v>10553</v>
      </c>
    </row>
    <row r="887" spans="1:25" s="87" customFormat="1" x14ac:dyDescent="0.3">
      <c r="A887" s="94" t="str">
        <f t="shared" si="14"/>
        <v>gkirts</v>
      </c>
      <c r="B887" s="95" t="s">
        <v>23383</v>
      </c>
      <c r="C887" s="96" t="s">
        <v>23384</v>
      </c>
      <c r="D887" s="96" t="s">
        <v>23385</v>
      </c>
      <c r="E887" s="96" t="s">
        <v>5630</v>
      </c>
      <c r="F887" s="95" t="s">
        <v>19236</v>
      </c>
      <c r="G887" s="96" t="s">
        <v>19032</v>
      </c>
      <c r="H887" s="96" t="s">
        <v>19227</v>
      </c>
      <c r="I887" s="96" t="s">
        <v>19173</v>
      </c>
      <c r="J887" s="95" t="s">
        <v>19174</v>
      </c>
      <c r="K887" s="95" t="s">
        <v>19207</v>
      </c>
      <c r="L887" s="95" t="s">
        <v>19208</v>
      </c>
      <c r="M887" s="96" t="s">
        <v>10249</v>
      </c>
      <c r="N887" s="96" t="s">
        <v>219</v>
      </c>
      <c r="O887" s="97">
        <v>41414</v>
      </c>
      <c r="P887" s="97">
        <v>41414</v>
      </c>
      <c r="Q887" s="97">
        <v>41414</v>
      </c>
      <c r="R887" s="96">
        <v>4515</v>
      </c>
      <c r="S887" s="96">
        <v>12</v>
      </c>
      <c r="T887" s="96" t="s">
        <v>19247</v>
      </c>
      <c r="U887" s="96" t="s">
        <v>23386</v>
      </c>
      <c r="V887" s="96"/>
      <c r="W887" s="96" t="s">
        <v>23387</v>
      </c>
      <c r="X887" s="96" t="s">
        <v>219</v>
      </c>
      <c r="Y887" s="95" t="s">
        <v>23388</v>
      </c>
    </row>
    <row r="888" spans="1:25" s="87" customFormat="1" x14ac:dyDescent="0.3">
      <c r="A888" s="94" t="str">
        <f t="shared" si="14"/>
        <v>glackey</v>
      </c>
      <c r="B888" s="95" t="s">
        <v>23389</v>
      </c>
      <c r="C888" s="96" t="s">
        <v>23390</v>
      </c>
      <c r="D888" s="96" t="s">
        <v>23391</v>
      </c>
      <c r="E888" s="96" t="s">
        <v>19170</v>
      </c>
      <c r="F888" s="95" t="s">
        <v>19236</v>
      </c>
      <c r="G888" s="96" t="s">
        <v>19032</v>
      </c>
      <c r="H888" s="96" t="s">
        <v>19227</v>
      </c>
      <c r="I888" s="96" t="s">
        <v>19173</v>
      </c>
      <c r="J888" s="95" t="s">
        <v>19189</v>
      </c>
      <c r="K888" s="95" t="s">
        <v>19374</v>
      </c>
      <c r="L888" s="95" t="s">
        <v>19375</v>
      </c>
      <c r="M888" s="96" t="s">
        <v>19376</v>
      </c>
      <c r="N888" s="96" t="s">
        <v>575</v>
      </c>
      <c r="O888" s="97">
        <v>45641</v>
      </c>
      <c r="P888" s="97">
        <v>45641</v>
      </c>
      <c r="Q888" s="97">
        <v>45641</v>
      </c>
      <c r="R888" s="96">
        <v>288</v>
      </c>
      <c r="S888" s="96">
        <v>0</v>
      </c>
      <c r="T888" s="96" t="s">
        <v>19176</v>
      </c>
      <c r="U888" s="96" t="s">
        <v>23392</v>
      </c>
      <c r="V888" s="96"/>
      <c r="W888" s="96" t="s">
        <v>460</v>
      </c>
      <c r="X888" s="96" t="s">
        <v>575</v>
      </c>
      <c r="Y888" s="95" t="s">
        <v>23393</v>
      </c>
    </row>
    <row r="889" spans="1:25" s="87" customFormat="1" x14ac:dyDescent="0.3">
      <c r="A889" s="94" t="str">
        <f t="shared" si="14"/>
        <v>glambe0</v>
      </c>
      <c r="B889" s="95" t="s">
        <v>23394</v>
      </c>
      <c r="C889" s="96" t="s">
        <v>23395</v>
      </c>
      <c r="D889" s="96" t="s">
        <v>23396</v>
      </c>
      <c r="E889" s="96" t="s">
        <v>5630</v>
      </c>
      <c r="F889" s="95" t="s">
        <v>19171</v>
      </c>
      <c r="G889" s="96" t="s">
        <v>19029</v>
      </c>
      <c r="H889" s="96" t="s">
        <v>19172</v>
      </c>
      <c r="I889" s="96" t="s">
        <v>19173</v>
      </c>
      <c r="J889" s="95" t="s">
        <v>19189</v>
      </c>
      <c r="K889" s="95" t="s">
        <v>19273</v>
      </c>
      <c r="L889" s="95" t="s">
        <v>19274</v>
      </c>
      <c r="M889" s="96" t="s">
        <v>7733</v>
      </c>
      <c r="N889" s="96" t="s">
        <v>328</v>
      </c>
      <c r="O889" s="97">
        <v>43607</v>
      </c>
      <c r="P889" s="97">
        <v>43607</v>
      </c>
      <c r="Q889" s="97">
        <v>43607</v>
      </c>
      <c r="R889" s="96">
        <v>2322</v>
      </c>
      <c r="S889" s="96">
        <v>6</v>
      </c>
      <c r="T889" s="96" t="s">
        <v>19247</v>
      </c>
      <c r="U889" s="96" t="s">
        <v>23397</v>
      </c>
      <c r="V889" s="96"/>
      <c r="W889" s="96" t="s">
        <v>2719</v>
      </c>
      <c r="X889" s="96" t="s">
        <v>416</v>
      </c>
      <c r="Y889" s="95" t="s">
        <v>10660</v>
      </c>
    </row>
    <row r="890" spans="1:25" s="87" customFormat="1" x14ac:dyDescent="0.3">
      <c r="A890" s="94" t="str">
        <f t="shared" si="14"/>
        <v>glapont</v>
      </c>
      <c r="B890" s="95" t="s">
        <v>23398</v>
      </c>
      <c r="C890" s="96" t="s">
        <v>23399</v>
      </c>
      <c r="D890" s="96" t="s">
        <v>23400</v>
      </c>
      <c r="E890" s="96" t="s">
        <v>5630</v>
      </c>
      <c r="F890" s="95" t="s">
        <v>19215</v>
      </c>
      <c r="G890" s="96" t="s">
        <v>19033</v>
      </c>
      <c r="H890" s="96" t="s">
        <v>19172</v>
      </c>
      <c r="I890" s="96" t="s">
        <v>19173</v>
      </c>
      <c r="J890" s="95" t="s">
        <v>19174</v>
      </c>
      <c r="K890" s="95" t="s">
        <v>19360</v>
      </c>
      <c r="L890" s="95" t="s">
        <v>19361</v>
      </c>
      <c r="M890" s="96" t="s">
        <v>19362</v>
      </c>
      <c r="N890" s="96" t="s">
        <v>1463</v>
      </c>
      <c r="O890" s="97">
        <v>44162</v>
      </c>
      <c r="P890" s="97">
        <v>44162</v>
      </c>
      <c r="Q890" s="97">
        <v>44162</v>
      </c>
      <c r="R890" s="96">
        <v>1767</v>
      </c>
      <c r="S890" s="96">
        <v>4</v>
      </c>
      <c r="T890" s="96" t="s">
        <v>19228</v>
      </c>
      <c r="U890" s="96" t="s">
        <v>23401</v>
      </c>
      <c r="V890" s="96"/>
      <c r="W890" s="96" t="s">
        <v>5100</v>
      </c>
      <c r="X890" s="96" t="s">
        <v>1472</v>
      </c>
      <c r="Y890" s="95" t="s">
        <v>16110</v>
      </c>
    </row>
    <row r="891" spans="1:25" s="87" customFormat="1" x14ac:dyDescent="0.3">
      <c r="A891" s="94" t="str">
        <f t="shared" si="14"/>
        <v>glee0</v>
      </c>
      <c r="B891" s="95" t="s">
        <v>23402</v>
      </c>
      <c r="C891" s="96" t="s">
        <v>23403</v>
      </c>
      <c r="D891" s="96" t="s">
        <v>23404</v>
      </c>
      <c r="E891" s="96" t="s">
        <v>19170</v>
      </c>
      <c r="F891" s="95" t="s">
        <v>19181</v>
      </c>
      <c r="G891" s="96" t="s">
        <v>19030</v>
      </c>
      <c r="H891" s="96" t="s">
        <v>19172</v>
      </c>
      <c r="I891" s="96" t="s">
        <v>19173</v>
      </c>
      <c r="J891" s="95" t="s">
        <v>19174</v>
      </c>
      <c r="K891" s="95" t="s">
        <v>19401</v>
      </c>
      <c r="L891" s="95" t="s">
        <v>19764</v>
      </c>
      <c r="M891" s="96" t="s">
        <v>8645</v>
      </c>
      <c r="N891" s="96" t="s">
        <v>407</v>
      </c>
      <c r="O891" s="97">
        <v>45844</v>
      </c>
      <c r="P891" s="97">
        <v>45844</v>
      </c>
      <c r="Q891" s="97">
        <v>45844</v>
      </c>
      <c r="R891" s="96">
        <v>85</v>
      </c>
      <c r="S891" s="96">
        <v>0</v>
      </c>
      <c r="T891" s="96" t="s">
        <v>19219</v>
      </c>
      <c r="U891" s="96" t="s">
        <v>23405</v>
      </c>
      <c r="V891" s="96"/>
      <c r="W891" s="96" t="s">
        <v>20390</v>
      </c>
      <c r="X891" s="96" t="s">
        <v>477</v>
      </c>
      <c r="Y891" s="95" t="s">
        <v>20391</v>
      </c>
    </row>
    <row r="892" spans="1:25" s="87" customFormat="1" x14ac:dyDescent="0.3">
      <c r="A892" s="94" t="str">
        <f t="shared" si="14"/>
        <v>glloyd0</v>
      </c>
      <c r="B892" s="95" t="s">
        <v>23406</v>
      </c>
      <c r="C892" s="96" t="s">
        <v>23407</v>
      </c>
      <c r="D892" s="96" t="s">
        <v>23408</v>
      </c>
      <c r="E892" s="96" t="s">
        <v>5630</v>
      </c>
      <c r="F892" s="95" t="s">
        <v>19181</v>
      </c>
      <c r="G892" s="96" t="s">
        <v>19030</v>
      </c>
      <c r="H892" s="96" t="s">
        <v>19172</v>
      </c>
      <c r="I892" s="96" t="s">
        <v>19173</v>
      </c>
      <c r="J892" s="95" t="s">
        <v>19189</v>
      </c>
      <c r="K892" s="95" t="s">
        <v>19190</v>
      </c>
      <c r="L892" s="95" t="s">
        <v>19191</v>
      </c>
      <c r="M892" s="96" t="s">
        <v>19192</v>
      </c>
      <c r="N892" s="96" t="s">
        <v>297</v>
      </c>
      <c r="O892" s="97">
        <v>44258</v>
      </c>
      <c r="P892" s="97">
        <v>44258</v>
      </c>
      <c r="Q892" s="97">
        <v>44258</v>
      </c>
      <c r="R892" s="96">
        <v>1671</v>
      </c>
      <c r="S892" s="96">
        <v>4</v>
      </c>
      <c r="T892" s="96" t="s">
        <v>19228</v>
      </c>
      <c r="U892" s="96" t="s">
        <v>17319</v>
      </c>
      <c r="V892" s="96"/>
      <c r="W892" s="96" t="s">
        <v>23409</v>
      </c>
      <c r="X892" s="96" t="s">
        <v>297</v>
      </c>
      <c r="Y892" s="95" t="s">
        <v>23410</v>
      </c>
    </row>
    <row r="893" spans="1:25" s="87" customFormat="1" x14ac:dyDescent="0.3">
      <c r="A893" s="94" t="str">
        <f t="shared" si="14"/>
        <v>gloyd</v>
      </c>
      <c r="B893" s="95" t="s">
        <v>23411</v>
      </c>
      <c r="C893" s="96" t="s">
        <v>23412</v>
      </c>
      <c r="D893" s="96" t="s">
        <v>23413</v>
      </c>
      <c r="E893" s="96" t="s">
        <v>5630</v>
      </c>
      <c r="F893" s="95" t="s">
        <v>19171</v>
      </c>
      <c r="G893" s="96" t="s">
        <v>19029</v>
      </c>
      <c r="H893" s="96" t="s">
        <v>19172</v>
      </c>
      <c r="I893" s="96" t="s">
        <v>19173</v>
      </c>
      <c r="J893" s="95" t="s">
        <v>19174</v>
      </c>
      <c r="K893" s="95" t="s">
        <v>19802</v>
      </c>
      <c r="L893" s="95" t="s">
        <v>19803</v>
      </c>
      <c r="M893" s="96" t="s">
        <v>19804</v>
      </c>
      <c r="N893" s="96" t="s">
        <v>549</v>
      </c>
      <c r="O893" s="97">
        <v>45662</v>
      </c>
      <c r="P893" s="97">
        <v>45662</v>
      </c>
      <c r="Q893" s="97">
        <v>45662</v>
      </c>
      <c r="R893" s="96">
        <v>267</v>
      </c>
      <c r="S893" s="96">
        <v>0</v>
      </c>
      <c r="T893" s="96" t="s">
        <v>19176</v>
      </c>
      <c r="U893" s="96" t="s">
        <v>23414</v>
      </c>
      <c r="V893" s="96" t="s">
        <v>23415</v>
      </c>
      <c r="W893" s="96" t="s">
        <v>23416</v>
      </c>
      <c r="X893" s="96" t="s">
        <v>983</v>
      </c>
      <c r="Y893" s="95" t="s">
        <v>23417</v>
      </c>
    </row>
    <row r="894" spans="1:25" s="87" customFormat="1" x14ac:dyDescent="0.3">
      <c r="A894" s="94" t="str">
        <f t="shared" si="14"/>
        <v>GLUMAN</v>
      </c>
      <c r="B894" s="95" t="s">
        <v>23418</v>
      </c>
      <c r="C894" s="96" t="s">
        <v>23419</v>
      </c>
      <c r="D894" s="96" t="s">
        <v>23420</v>
      </c>
      <c r="E894" s="96" t="s">
        <v>19715</v>
      </c>
      <c r="F894" s="95" t="s">
        <v>19171</v>
      </c>
      <c r="G894" s="96" t="s">
        <v>19029</v>
      </c>
      <c r="H894" s="96" t="s">
        <v>19172</v>
      </c>
      <c r="I894" s="96" t="s">
        <v>19173</v>
      </c>
      <c r="J894" s="95" t="s">
        <v>19174</v>
      </c>
      <c r="K894" s="95" t="s">
        <v>19216</v>
      </c>
      <c r="L894" s="95" t="s">
        <v>19237</v>
      </c>
      <c r="M894" s="96" t="s">
        <v>19238</v>
      </c>
      <c r="N894" s="96" t="s">
        <v>250</v>
      </c>
      <c r="O894" s="97">
        <v>36440</v>
      </c>
      <c r="P894" s="97">
        <v>36440</v>
      </c>
      <c r="Q894" s="97">
        <v>36440</v>
      </c>
      <c r="R894" s="96">
        <v>9489</v>
      </c>
      <c r="S894" s="96">
        <v>25</v>
      </c>
      <c r="T894" s="96" t="s">
        <v>19261</v>
      </c>
      <c r="U894" s="96" t="s">
        <v>23421</v>
      </c>
      <c r="V894" s="96"/>
      <c r="W894" s="96" t="s">
        <v>4406</v>
      </c>
      <c r="X894" s="96" t="s">
        <v>250</v>
      </c>
      <c r="Y894" s="95" t="s">
        <v>23422</v>
      </c>
    </row>
    <row r="895" spans="1:25" s="87" customFormat="1" x14ac:dyDescent="0.3">
      <c r="A895" s="94" t="str">
        <f t="shared" si="14"/>
        <v>gmalaka</v>
      </c>
      <c r="B895" s="95" t="s">
        <v>23423</v>
      </c>
      <c r="C895" s="96" t="s">
        <v>23424</v>
      </c>
      <c r="D895" s="96" t="s">
        <v>23425</v>
      </c>
      <c r="E895" s="96" t="s">
        <v>5630</v>
      </c>
      <c r="F895" s="95" t="s">
        <v>19215</v>
      </c>
      <c r="G895" s="96" t="s">
        <v>19033</v>
      </c>
      <c r="H895" s="96" t="s">
        <v>19172</v>
      </c>
      <c r="I895" s="96" t="s">
        <v>19173</v>
      </c>
      <c r="J895" s="95" t="s">
        <v>19174</v>
      </c>
      <c r="K895" s="95" t="s">
        <v>19455</v>
      </c>
      <c r="L895" s="95" t="s">
        <v>19456</v>
      </c>
      <c r="M895" s="96" t="s">
        <v>19457</v>
      </c>
      <c r="N895" s="96" t="s">
        <v>2504</v>
      </c>
      <c r="O895" s="97">
        <v>31643</v>
      </c>
      <c r="P895" s="97">
        <v>44013</v>
      </c>
      <c r="Q895" s="97">
        <v>44013</v>
      </c>
      <c r="R895" s="96">
        <v>1916</v>
      </c>
      <c r="S895" s="96">
        <v>5</v>
      </c>
      <c r="T895" s="96" t="s">
        <v>19228</v>
      </c>
      <c r="U895" s="96" t="s">
        <v>23426</v>
      </c>
      <c r="V895" s="96"/>
      <c r="W895" s="96" t="s">
        <v>11673</v>
      </c>
      <c r="X895" s="96" t="s">
        <v>2504</v>
      </c>
      <c r="Y895" s="95" t="s">
        <v>11674</v>
      </c>
    </row>
    <row r="896" spans="1:25" s="87" customFormat="1" x14ac:dyDescent="0.3">
      <c r="A896" s="94" t="str">
        <f t="shared" si="14"/>
        <v>GMANASY</v>
      </c>
      <c r="B896" s="95" t="s">
        <v>23427</v>
      </c>
      <c r="C896" s="96" t="s">
        <v>23428</v>
      </c>
      <c r="D896" s="96" t="s">
        <v>7245</v>
      </c>
      <c r="E896" s="96" t="s">
        <v>5630</v>
      </c>
      <c r="F896" s="95" t="s">
        <v>19181</v>
      </c>
      <c r="G896" s="96" t="s">
        <v>19030</v>
      </c>
      <c r="H896" s="96" t="s">
        <v>19172</v>
      </c>
      <c r="I896" s="96" t="s">
        <v>19173</v>
      </c>
      <c r="J896" s="95" t="s">
        <v>19174</v>
      </c>
      <c r="K896" s="95" t="s">
        <v>19207</v>
      </c>
      <c r="L896" s="95" t="s">
        <v>19208</v>
      </c>
      <c r="M896" s="96" t="s">
        <v>10249</v>
      </c>
      <c r="N896" s="96" t="s">
        <v>219</v>
      </c>
      <c r="O896" s="97">
        <v>39308</v>
      </c>
      <c r="P896" s="97">
        <v>39308</v>
      </c>
      <c r="Q896" s="97">
        <v>39308</v>
      </c>
      <c r="R896" s="96">
        <v>6621</v>
      </c>
      <c r="S896" s="96">
        <v>18</v>
      </c>
      <c r="T896" s="96" t="s">
        <v>19261</v>
      </c>
      <c r="U896" s="96" t="s">
        <v>23429</v>
      </c>
      <c r="V896" s="96" t="s">
        <v>23430</v>
      </c>
      <c r="W896" s="96" t="s">
        <v>23431</v>
      </c>
      <c r="X896" s="96" t="s">
        <v>219</v>
      </c>
      <c r="Y896" s="95" t="s">
        <v>23432</v>
      </c>
    </row>
    <row r="897" spans="1:25" s="87" customFormat="1" x14ac:dyDescent="0.3">
      <c r="A897" s="94" t="str">
        <f t="shared" si="14"/>
        <v>GMANDER</v>
      </c>
      <c r="B897" s="95" t="s">
        <v>23433</v>
      </c>
      <c r="C897" s="96" t="s">
        <v>23434</v>
      </c>
      <c r="D897" s="96" t="s">
        <v>9409</v>
      </c>
      <c r="E897" s="96" t="s">
        <v>5630</v>
      </c>
      <c r="F897" s="95" t="s">
        <v>19181</v>
      </c>
      <c r="G897" s="96" t="s">
        <v>19030</v>
      </c>
      <c r="H897" s="96" t="s">
        <v>19172</v>
      </c>
      <c r="I897" s="96" t="s">
        <v>19173</v>
      </c>
      <c r="J897" s="95" t="s">
        <v>19189</v>
      </c>
      <c r="K897" s="95" t="s">
        <v>19190</v>
      </c>
      <c r="L897" s="95" t="s">
        <v>19252</v>
      </c>
      <c r="M897" s="96" t="s">
        <v>10322</v>
      </c>
      <c r="N897" s="96" t="s">
        <v>297</v>
      </c>
      <c r="O897" s="97">
        <v>39371</v>
      </c>
      <c r="P897" s="97">
        <v>39371</v>
      </c>
      <c r="Q897" s="97">
        <v>39371</v>
      </c>
      <c r="R897" s="96">
        <v>6558</v>
      </c>
      <c r="S897" s="96">
        <v>17</v>
      </c>
      <c r="T897" s="96" t="s">
        <v>19261</v>
      </c>
      <c r="U897" s="96" t="s">
        <v>23435</v>
      </c>
      <c r="V897" s="96"/>
      <c r="W897" s="96" t="s">
        <v>23436</v>
      </c>
      <c r="X897" s="96" t="s">
        <v>297</v>
      </c>
      <c r="Y897" s="95" t="s">
        <v>9414</v>
      </c>
    </row>
    <row r="898" spans="1:25" s="87" customFormat="1" x14ac:dyDescent="0.3">
      <c r="A898" s="94" t="str">
        <f t="shared" si="14"/>
        <v>GMART9</v>
      </c>
      <c r="B898" s="95" t="s">
        <v>23437</v>
      </c>
      <c r="C898" s="96" t="s">
        <v>23438</v>
      </c>
      <c r="D898" s="96" t="s">
        <v>15837</v>
      </c>
      <c r="E898" s="96" t="s">
        <v>5630</v>
      </c>
      <c r="F898" s="95" t="s">
        <v>19171</v>
      </c>
      <c r="G898" s="96" t="s">
        <v>19029</v>
      </c>
      <c r="H898" s="96" t="s">
        <v>19172</v>
      </c>
      <c r="I898" s="96" t="s">
        <v>19419</v>
      </c>
      <c r="J898" s="95" t="s">
        <v>19189</v>
      </c>
      <c r="K898" s="95" t="s">
        <v>19420</v>
      </c>
      <c r="L898" s="95" t="s">
        <v>19420</v>
      </c>
      <c r="M898" s="96" t="s">
        <v>19421</v>
      </c>
      <c r="N898" s="96" t="s">
        <v>5965</v>
      </c>
      <c r="O898" s="97">
        <v>30708</v>
      </c>
      <c r="P898" s="97">
        <v>30708</v>
      </c>
      <c r="Q898" s="97">
        <v>30708</v>
      </c>
      <c r="R898" s="96">
        <v>15221</v>
      </c>
      <c r="S898" s="96">
        <v>41</v>
      </c>
      <c r="T898" s="96" t="s">
        <v>19261</v>
      </c>
      <c r="U898" s="96" t="s">
        <v>23439</v>
      </c>
      <c r="V898" s="96" t="s">
        <v>23440</v>
      </c>
      <c r="W898" s="96" t="s">
        <v>17246</v>
      </c>
      <c r="X898" s="96" t="s">
        <v>5965</v>
      </c>
      <c r="Y898" s="95" t="s">
        <v>6085</v>
      </c>
    </row>
    <row r="899" spans="1:25" s="87" customFormat="1" x14ac:dyDescent="0.3">
      <c r="A899" s="94" t="str">
        <f t="shared" ref="A899:A962" si="15">TRIM(D899)</f>
        <v>gmattso</v>
      </c>
      <c r="B899" s="95" t="s">
        <v>23441</v>
      </c>
      <c r="C899" s="96" t="s">
        <v>23442</v>
      </c>
      <c r="D899" s="96" t="s">
        <v>23443</v>
      </c>
      <c r="E899" s="96" t="s">
        <v>5630</v>
      </c>
      <c r="F899" s="95" t="s">
        <v>19181</v>
      </c>
      <c r="G899" s="96" t="s">
        <v>19030</v>
      </c>
      <c r="H899" s="96" t="s">
        <v>19172</v>
      </c>
      <c r="I899" s="96" t="s">
        <v>19173</v>
      </c>
      <c r="J899" s="95" t="s">
        <v>19189</v>
      </c>
      <c r="K899" s="95" t="s">
        <v>19345</v>
      </c>
      <c r="L899" s="95" t="s">
        <v>19346</v>
      </c>
      <c r="M899" s="96" t="s">
        <v>19347</v>
      </c>
      <c r="N899" s="96" t="s">
        <v>382</v>
      </c>
      <c r="O899" s="97">
        <v>42114</v>
      </c>
      <c r="P899" s="97">
        <v>42114</v>
      </c>
      <c r="Q899" s="97">
        <v>42114</v>
      </c>
      <c r="R899" s="96">
        <v>3815</v>
      </c>
      <c r="S899" s="96">
        <v>10</v>
      </c>
      <c r="T899" s="96" t="s">
        <v>19247</v>
      </c>
      <c r="U899" s="96" t="s">
        <v>23444</v>
      </c>
      <c r="V899" s="96"/>
      <c r="W899" s="96" t="s">
        <v>1955</v>
      </c>
      <c r="X899" s="96" t="s">
        <v>693</v>
      </c>
      <c r="Y899" s="95" t="s">
        <v>23445</v>
      </c>
    </row>
    <row r="900" spans="1:25" s="87" customFormat="1" x14ac:dyDescent="0.3">
      <c r="A900" s="94" t="str">
        <f t="shared" si="15"/>
        <v>gmichae</v>
      </c>
      <c r="B900" s="95" t="s">
        <v>23446</v>
      </c>
      <c r="C900" s="96" t="s">
        <v>23447</v>
      </c>
      <c r="D900" s="96" t="s">
        <v>23448</v>
      </c>
      <c r="E900" s="96" t="s">
        <v>19170</v>
      </c>
      <c r="F900" s="95" t="s">
        <v>19236</v>
      </c>
      <c r="G900" s="96" t="s">
        <v>19032</v>
      </c>
      <c r="H900" s="96" t="s">
        <v>19227</v>
      </c>
      <c r="I900" s="96" t="s">
        <v>19173</v>
      </c>
      <c r="J900" s="95" t="s">
        <v>19189</v>
      </c>
      <c r="K900" s="95" t="s">
        <v>19294</v>
      </c>
      <c r="L900" s="95" t="s">
        <v>19295</v>
      </c>
      <c r="M900" s="96" t="s">
        <v>19296</v>
      </c>
      <c r="N900" s="96" t="s">
        <v>541</v>
      </c>
      <c r="O900" s="97">
        <v>43677</v>
      </c>
      <c r="P900" s="97">
        <v>45228</v>
      </c>
      <c r="Q900" s="97">
        <v>45228</v>
      </c>
      <c r="R900" s="96">
        <v>701</v>
      </c>
      <c r="S900" s="96">
        <v>1</v>
      </c>
      <c r="T900" s="96" t="s">
        <v>19209</v>
      </c>
      <c r="U900" s="96" t="s">
        <v>23449</v>
      </c>
      <c r="V900" s="96"/>
      <c r="W900" s="96" t="s">
        <v>23450</v>
      </c>
      <c r="X900" s="96" t="s">
        <v>541</v>
      </c>
      <c r="Y900" s="95" t="s">
        <v>23451</v>
      </c>
    </row>
    <row r="901" spans="1:25" s="87" customFormat="1" x14ac:dyDescent="0.3">
      <c r="A901" s="94" t="str">
        <f t="shared" si="15"/>
        <v>gmiller</v>
      </c>
      <c r="B901" s="95" t="s">
        <v>23452</v>
      </c>
      <c r="C901" s="96" t="s">
        <v>23453</v>
      </c>
      <c r="D901" s="96" t="s">
        <v>23454</v>
      </c>
      <c r="E901" s="96" t="s">
        <v>5630</v>
      </c>
      <c r="F901" s="95" t="s">
        <v>19215</v>
      </c>
      <c r="G901" s="96" t="s">
        <v>19033</v>
      </c>
      <c r="H901" s="96" t="s">
        <v>19172</v>
      </c>
      <c r="I901" s="96" t="s">
        <v>19173</v>
      </c>
      <c r="J901" s="95" t="s">
        <v>19174</v>
      </c>
      <c r="K901" s="95" t="s">
        <v>19802</v>
      </c>
      <c r="L901" s="95" t="s">
        <v>19803</v>
      </c>
      <c r="M901" s="96" t="s">
        <v>19804</v>
      </c>
      <c r="N901" s="96" t="s">
        <v>549</v>
      </c>
      <c r="O901" s="97">
        <v>45830</v>
      </c>
      <c r="P901" s="97">
        <v>45830</v>
      </c>
      <c r="Q901" s="97">
        <v>45830</v>
      </c>
      <c r="R901" s="96">
        <v>99</v>
      </c>
      <c r="S901" s="96">
        <v>0</v>
      </c>
      <c r="T901" s="96" t="s">
        <v>19193</v>
      </c>
      <c r="U901" s="96" t="s">
        <v>23455</v>
      </c>
      <c r="V901" s="96"/>
      <c r="W901" s="96" t="s">
        <v>4252</v>
      </c>
      <c r="X901" s="96" t="s">
        <v>2926</v>
      </c>
      <c r="Y901" s="95" t="s">
        <v>4253</v>
      </c>
    </row>
    <row r="902" spans="1:25" s="87" customFormat="1" x14ac:dyDescent="0.3">
      <c r="A902" s="94" t="str">
        <f t="shared" si="15"/>
        <v>GMOREHO</v>
      </c>
      <c r="B902" s="95" t="s">
        <v>23456</v>
      </c>
      <c r="C902" s="96" t="s">
        <v>23457</v>
      </c>
      <c r="D902" s="96" t="s">
        <v>2524</v>
      </c>
      <c r="E902" s="96" t="s">
        <v>5630</v>
      </c>
      <c r="F902" s="95" t="s">
        <v>19181</v>
      </c>
      <c r="G902" s="96" t="s">
        <v>19030</v>
      </c>
      <c r="H902" s="96" t="s">
        <v>19172</v>
      </c>
      <c r="I902" s="96" t="s">
        <v>19173</v>
      </c>
      <c r="J902" s="95" t="s">
        <v>19174</v>
      </c>
      <c r="K902" s="95" t="s">
        <v>19360</v>
      </c>
      <c r="L902" s="95" t="s">
        <v>19361</v>
      </c>
      <c r="M902" s="96" t="s">
        <v>19362</v>
      </c>
      <c r="N902" s="96" t="s">
        <v>1463</v>
      </c>
      <c r="O902" s="97">
        <v>32574</v>
      </c>
      <c r="P902" s="97">
        <v>32574</v>
      </c>
      <c r="Q902" s="97">
        <v>32574</v>
      </c>
      <c r="R902" s="96">
        <v>13355</v>
      </c>
      <c r="S902" s="96">
        <v>36</v>
      </c>
      <c r="T902" s="96" t="s">
        <v>19261</v>
      </c>
      <c r="U902" s="96" t="s">
        <v>16589</v>
      </c>
      <c r="V902" s="96"/>
      <c r="W902" s="96" t="s">
        <v>16590</v>
      </c>
      <c r="X902" s="96" t="s">
        <v>1472</v>
      </c>
      <c r="Y902" s="95" t="s">
        <v>16591</v>
      </c>
    </row>
    <row r="903" spans="1:25" s="87" customFormat="1" x14ac:dyDescent="0.3">
      <c r="A903" s="94" t="str">
        <f t="shared" si="15"/>
        <v>GMOSKAL</v>
      </c>
      <c r="B903" s="95" t="s">
        <v>23458</v>
      </c>
      <c r="C903" s="96" t="s">
        <v>23459</v>
      </c>
      <c r="D903" s="96" t="s">
        <v>13439</v>
      </c>
      <c r="E903" s="96" t="s">
        <v>5630</v>
      </c>
      <c r="F903" s="95" t="s">
        <v>19181</v>
      </c>
      <c r="G903" s="96" t="s">
        <v>19030</v>
      </c>
      <c r="H903" s="96" t="s">
        <v>19172</v>
      </c>
      <c r="I903" s="96" t="s">
        <v>19173</v>
      </c>
      <c r="J903" s="95" t="s">
        <v>19174</v>
      </c>
      <c r="K903" s="95" t="s">
        <v>19522</v>
      </c>
      <c r="L903" s="95" t="s">
        <v>19523</v>
      </c>
      <c r="M903" s="96" t="s">
        <v>7156</v>
      </c>
      <c r="N903" s="96" t="s">
        <v>773</v>
      </c>
      <c r="O903" s="97">
        <v>35100</v>
      </c>
      <c r="P903" s="97">
        <v>35100</v>
      </c>
      <c r="Q903" s="97">
        <v>35100</v>
      </c>
      <c r="R903" s="96">
        <v>10829</v>
      </c>
      <c r="S903" s="96">
        <v>29</v>
      </c>
      <c r="T903" s="96" t="s">
        <v>19261</v>
      </c>
      <c r="U903" s="96" t="s">
        <v>23460</v>
      </c>
      <c r="V903" s="96"/>
      <c r="W903" s="96" t="s">
        <v>23461</v>
      </c>
      <c r="X903" s="96" t="s">
        <v>773</v>
      </c>
      <c r="Y903" s="95" t="s">
        <v>13443</v>
      </c>
    </row>
    <row r="904" spans="1:25" s="87" customFormat="1" x14ac:dyDescent="0.3">
      <c r="A904" s="94" t="str">
        <f t="shared" si="15"/>
        <v>gomara</v>
      </c>
      <c r="B904" s="95" t="s">
        <v>23462</v>
      </c>
      <c r="C904" s="96" t="s">
        <v>23463</v>
      </c>
      <c r="D904" s="96" t="s">
        <v>23464</v>
      </c>
      <c r="E904" s="96" t="s">
        <v>5630</v>
      </c>
      <c r="F904" s="95" t="s">
        <v>19215</v>
      </c>
      <c r="G904" s="96" t="s">
        <v>19033</v>
      </c>
      <c r="H904" s="96" t="s">
        <v>19172</v>
      </c>
      <c r="I904" s="96" t="s">
        <v>19173</v>
      </c>
      <c r="J904" s="95" t="s">
        <v>19174</v>
      </c>
      <c r="K904" s="95" t="s">
        <v>19216</v>
      </c>
      <c r="L904" s="95" t="s">
        <v>19217</v>
      </c>
      <c r="M904" s="96" t="s">
        <v>19218</v>
      </c>
      <c r="N904" s="96" t="s">
        <v>453</v>
      </c>
      <c r="O904" s="97">
        <v>45837</v>
      </c>
      <c r="P904" s="97">
        <v>45837</v>
      </c>
      <c r="Q904" s="97">
        <v>45837</v>
      </c>
      <c r="R904" s="96">
        <v>92</v>
      </c>
      <c r="S904" s="96">
        <v>0</v>
      </c>
      <c r="T904" s="96" t="s">
        <v>19193</v>
      </c>
      <c r="U904" s="96" t="s">
        <v>23465</v>
      </c>
      <c r="V904" s="96"/>
      <c r="W904" s="96" t="s">
        <v>23466</v>
      </c>
      <c r="X904" s="96" t="s">
        <v>453</v>
      </c>
      <c r="Y904" s="95" t="s">
        <v>23467</v>
      </c>
    </row>
    <row r="905" spans="1:25" s="87" customFormat="1" x14ac:dyDescent="0.3">
      <c r="A905" s="94" t="str">
        <f t="shared" si="15"/>
        <v>goterom</v>
      </c>
      <c r="B905" s="95" t="s">
        <v>23468</v>
      </c>
      <c r="C905" s="96" t="s">
        <v>23469</v>
      </c>
      <c r="D905" s="96" t="s">
        <v>23470</v>
      </c>
      <c r="E905" s="96" t="s">
        <v>19170</v>
      </c>
      <c r="F905" s="95" t="s">
        <v>19181</v>
      </c>
      <c r="G905" s="96" t="s">
        <v>19030</v>
      </c>
      <c r="H905" s="96" t="s">
        <v>19172</v>
      </c>
      <c r="I905" s="96" t="s">
        <v>19419</v>
      </c>
      <c r="J905" s="95" t="s">
        <v>19189</v>
      </c>
      <c r="K905" s="95" t="s">
        <v>19420</v>
      </c>
      <c r="L905" s="95" t="s">
        <v>19420</v>
      </c>
      <c r="M905" s="96" t="s">
        <v>19421</v>
      </c>
      <c r="N905" s="96" t="s">
        <v>5965</v>
      </c>
      <c r="O905" s="97">
        <v>43166</v>
      </c>
      <c r="P905" s="97">
        <v>43166</v>
      </c>
      <c r="Q905" s="97">
        <v>43166</v>
      </c>
      <c r="R905" s="96">
        <v>2763</v>
      </c>
      <c r="S905" s="96">
        <v>7</v>
      </c>
      <c r="T905" s="96" t="s">
        <v>19247</v>
      </c>
      <c r="U905" s="96" t="s">
        <v>23471</v>
      </c>
      <c r="V905" s="96"/>
      <c r="W905" s="96" t="s">
        <v>23472</v>
      </c>
      <c r="X905" s="96" t="s">
        <v>5965</v>
      </c>
      <c r="Y905" s="95" t="s">
        <v>23473</v>
      </c>
    </row>
    <row r="906" spans="1:25" s="87" customFormat="1" x14ac:dyDescent="0.3">
      <c r="A906" s="94" t="str">
        <f t="shared" si="15"/>
        <v>GPADIL6</v>
      </c>
      <c r="B906" s="95" t="s">
        <v>23474</v>
      </c>
      <c r="C906" s="96" t="s">
        <v>23475</v>
      </c>
      <c r="D906" s="96" t="s">
        <v>988</v>
      </c>
      <c r="E906" s="96" t="s">
        <v>5630</v>
      </c>
      <c r="F906" s="95" t="s">
        <v>19171</v>
      </c>
      <c r="G906" s="96" t="s">
        <v>19029</v>
      </c>
      <c r="H906" s="96" t="s">
        <v>19172</v>
      </c>
      <c r="I906" s="96" t="s">
        <v>19173</v>
      </c>
      <c r="J906" s="95" t="s">
        <v>19174</v>
      </c>
      <c r="K906" s="95" t="s">
        <v>19431</v>
      </c>
      <c r="L906" s="95" t="s">
        <v>19432</v>
      </c>
      <c r="M906" s="96" t="s">
        <v>6264</v>
      </c>
      <c r="N906" s="96" t="s">
        <v>279</v>
      </c>
      <c r="O906" s="97">
        <v>41225</v>
      </c>
      <c r="P906" s="97">
        <v>41225</v>
      </c>
      <c r="Q906" s="97">
        <v>41225</v>
      </c>
      <c r="R906" s="96">
        <v>4704</v>
      </c>
      <c r="S906" s="96">
        <v>12</v>
      </c>
      <c r="T906" s="96" t="s">
        <v>19247</v>
      </c>
      <c r="U906" s="96" t="s">
        <v>23476</v>
      </c>
      <c r="V906" s="96"/>
      <c r="W906" s="96" t="s">
        <v>6264</v>
      </c>
      <c r="X906" s="96" t="s">
        <v>279</v>
      </c>
      <c r="Y906" s="95" t="s">
        <v>13471</v>
      </c>
    </row>
    <row r="907" spans="1:25" s="87" customFormat="1" x14ac:dyDescent="0.3">
      <c r="A907" s="94" t="str">
        <f t="shared" si="15"/>
        <v>gpagona</v>
      </c>
      <c r="B907" s="95" t="s">
        <v>23477</v>
      </c>
      <c r="C907" s="96" t="s">
        <v>23478</v>
      </c>
      <c r="D907" s="96" t="s">
        <v>23479</v>
      </c>
      <c r="E907" s="96" t="s">
        <v>5630</v>
      </c>
      <c r="F907" s="95" t="s">
        <v>19171</v>
      </c>
      <c r="G907" s="96" t="s">
        <v>19029</v>
      </c>
      <c r="H907" s="96" t="s">
        <v>19172</v>
      </c>
      <c r="I907" s="96" t="s">
        <v>19173</v>
      </c>
      <c r="J907" s="95" t="s">
        <v>19189</v>
      </c>
      <c r="K907" s="95" t="s">
        <v>19190</v>
      </c>
      <c r="L907" s="95" t="s">
        <v>19252</v>
      </c>
      <c r="M907" s="96" t="s">
        <v>10322</v>
      </c>
      <c r="N907" s="96" t="s">
        <v>297</v>
      </c>
      <c r="O907" s="97">
        <v>45914</v>
      </c>
      <c r="P907" s="97">
        <v>45914</v>
      </c>
      <c r="Q907" s="97">
        <v>45914</v>
      </c>
      <c r="R907" s="96">
        <v>15</v>
      </c>
      <c r="S907" s="96">
        <v>0</v>
      </c>
      <c r="T907" s="96" t="s">
        <v>19183</v>
      </c>
      <c r="U907" s="96" t="s">
        <v>23480</v>
      </c>
      <c r="V907" s="96"/>
      <c r="W907" s="96" t="s">
        <v>1199</v>
      </c>
      <c r="X907" s="96" t="s">
        <v>297</v>
      </c>
      <c r="Y907" s="95" t="s">
        <v>13022</v>
      </c>
    </row>
    <row r="908" spans="1:25" s="87" customFormat="1" x14ac:dyDescent="0.3">
      <c r="A908" s="94" t="str">
        <f t="shared" si="15"/>
        <v>gpaulse</v>
      </c>
      <c r="B908" s="95" t="s">
        <v>23481</v>
      </c>
      <c r="C908" s="96" t="s">
        <v>23482</v>
      </c>
      <c r="D908" s="96" t="s">
        <v>23483</v>
      </c>
      <c r="E908" s="96" t="s">
        <v>5630</v>
      </c>
      <c r="F908" s="95" t="s">
        <v>19215</v>
      </c>
      <c r="G908" s="96" t="s">
        <v>19033</v>
      </c>
      <c r="H908" s="96" t="s">
        <v>19172</v>
      </c>
      <c r="I908" s="96" t="s">
        <v>19173</v>
      </c>
      <c r="J908" s="95" t="s">
        <v>19174</v>
      </c>
      <c r="K908" s="95" t="s">
        <v>19522</v>
      </c>
      <c r="L908" s="95" t="s">
        <v>20660</v>
      </c>
      <c r="M908" s="96" t="s">
        <v>11295</v>
      </c>
      <c r="N908" s="96" t="s">
        <v>201</v>
      </c>
      <c r="O908" s="97">
        <v>38832</v>
      </c>
      <c r="P908" s="97">
        <v>45844</v>
      </c>
      <c r="Q908" s="97">
        <v>45844</v>
      </c>
      <c r="R908" s="96">
        <v>85</v>
      </c>
      <c r="S908" s="96">
        <v>0</v>
      </c>
      <c r="T908" s="96" t="s">
        <v>19219</v>
      </c>
      <c r="U908" s="96" t="s">
        <v>23484</v>
      </c>
      <c r="V908" s="96"/>
      <c r="W908" s="96" t="s">
        <v>9190</v>
      </c>
      <c r="X908" s="96" t="s">
        <v>201</v>
      </c>
      <c r="Y908" s="95" t="s">
        <v>9191</v>
      </c>
    </row>
    <row r="909" spans="1:25" s="87" customFormat="1" x14ac:dyDescent="0.3">
      <c r="A909" s="94" t="str">
        <f t="shared" si="15"/>
        <v>griggi1</v>
      </c>
      <c r="B909" s="95" t="s">
        <v>23485</v>
      </c>
      <c r="C909" s="96" t="s">
        <v>23486</v>
      </c>
      <c r="D909" s="96" t="s">
        <v>23487</v>
      </c>
      <c r="E909" s="96" t="s">
        <v>5630</v>
      </c>
      <c r="F909" s="95" t="s">
        <v>19236</v>
      </c>
      <c r="G909" s="96" t="s">
        <v>19032</v>
      </c>
      <c r="H909" s="96" t="s">
        <v>19227</v>
      </c>
      <c r="I909" s="96" t="s">
        <v>19173</v>
      </c>
      <c r="J909" s="95" t="s">
        <v>19174</v>
      </c>
      <c r="K909" s="95" t="s">
        <v>19175</v>
      </c>
      <c r="L909" s="95" t="s">
        <v>16610</v>
      </c>
      <c r="M909" s="96" t="s">
        <v>9597</v>
      </c>
      <c r="N909" s="96" t="s">
        <v>219</v>
      </c>
      <c r="O909" s="97">
        <v>43241</v>
      </c>
      <c r="P909" s="97">
        <v>43241</v>
      </c>
      <c r="Q909" s="97">
        <v>43241</v>
      </c>
      <c r="R909" s="96">
        <v>2688</v>
      </c>
      <c r="S909" s="96">
        <v>7</v>
      </c>
      <c r="T909" s="96" t="s">
        <v>19247</v>
      </c>
      <c r="U909" s="96" t="s">
        <v>23488</v>
      </c>
      <c r="V909" s="96"/>
      <c r="W909" s="96" t="s">
        <v>7806</v>
      </c>
      <c r="X909" s="96" t="s">
        <v>219</v>
      </c>
      <c r="Y909" s="95" t="s">
        <v>7807</v>
      </c>
    </row>
    <row r="910" spans="1:25" s="87" customFormat="1" x14ac:dyDescent="0.3">
      <c r="A910" s="94" t="str">
        <f t="shared" si="15"/>
        <v>GROWAN1</v>
      </c>
      <c r="B910" s="95" t="s">
        <v>23489</v>
      </c>
      <c r="C910" s="96" t="s">
        <v>23490</v>
      </c>
      <c r="D910" s="96" t="s">
        <v>6413</v>
      </c>
      <c r="E910" s="96" t="s">
        <v>5630</v>
      </c>
      <c r="F910" s="95" t="s">
        <v>19285</v>
      </c>
      <c r="G910" s="96" t="s">
        <v>19028</v>
      </c>
      <c r="H910" s="96" t="s">
        <v>19172</v>
      </c>
      <c r="I910" s="96" t="s">
        <v>19173</v>
      </c>
      <c r="J910" s="95" t="s">
        <v>19174</v>
      </c>
      <c r="K910" s="95" t="s">
        <v>19245</v>
      </c>
      <c r="L910" s="95" t="s">
        <v>19246</v>
      </c>
      <c r="M910" s="96" t="s">
        <v>14665</v>
      </c>
      <c r="N910" s="96" t="s">
        <v>219</v>
      </c>
      <c r="O910" s="97">
        <v>30761</v>
      </c>
      <c r="P910" s="97">
        <v>30761</v>
      </c>
      <c r="Q910" s="97">
        <v>30761</v>
      </c>
      <c r="R910" s="96">
        <v>15168</v>
      </c>
      <c r="S910" s="96">
        <v>41</v>
      </c>
      <c r="T910" s="96" t="s">
        <v>19261</v>
      </c>
      <c r="U910" s="96" t="s">
        <v>23491</v>
      </c>
      <c r="V910" s="96"/>
      <c r="W910" s="96" t="s">
        <v>13201</v>
      </c>
      <c r="X910" s="96" t="s">
        <v>219</v>
      </c>
      <c r="Y910" s="95" t="s">
        <v>11063</v>
      </c>
    </row>
    <row r="911" spans="1:25" s="87" customFormat="1" x14ac:dyDescent="0.3">
      <c r="A911" s="94" t="str">
        <f t="shared" si="15"/>
        <v>gsander</v>
      </c>
      <c r="B911" s="95" t="s">
        <v>23492</v>
      </c>
      <c r="C911" s="96" t="s">
        <v>23493</v>
      </c>
      <c r="D911" s="96" t="s">
        <v>23494</v>
      </c>
      <c r="E911" s="96" t="s">
        <v>19170</v>
      </c>
      <c r="F911" s="95" t="s">
        <v>19171</v>
      </c>
      <c r="G911" s="96" t="s">
        <v>19029</v>
      </c>
      <c r="H911" s="96" t="s">
        <v>19172</v>
      </c>
      <c r="I911" s="96" t="s">
        <v>19173</v>
      </c>
      <c r="J911" s="95" t="s">
        <v>19189</v>
      </c>
      <c r="K911" s="95" t="s">
        <v>19190</v>
      </c>
      <c r="L911" s="95" t="s">
        <v>19191</v>
      </c>
      <c r="M911" s="96" t="s">
        <v>19192</v>
      </c>
      <c r="N911" s="96" t="s">
        <v>297</v>
      </c>
      <c r="O911" s="97">
        <v>45221</v>
      </c>
      <c r="P911" s="97">
        <v>45221</v>
      </c>
      <c r="Q911" s="97">
        <v>45221</v>
      </c>
      <c r="R911" s="96">
        <v>708</v>
      </c>
      <c r="S911" s="96">
        <v>1</v>
      </c>
      <c r="T911" s="96" t="s">
        <v>19209</v>
      </c>
      <c r="U911" s="96" t="s">
        <v>23495</v>
      </c>
      <c r="V911" s="96"/>
      <c r="W911" s="96" t="s">
        <v>23496</v>
      </c>
      <c r="X911" s="96" t="s">
        <v>297</v>
      </c>
      <c r="Y911" s="95" t="s">
        <v>23497</v>
      </c>
    </row>
    <row r="912" spans="1:25" s="87" customFormat="1" x14ac:dyDescent="0.3">
      <c r="A912" s="94" t="str">
        <f t="shared" si="15"/>
        <v>gsarcen</v>
      </c>
      <c r="B912" s="95" t="s">
        <v>23498</v>
      </c>
      <c r="C912" s="96" t="s">
        <v>23499</v>
      </c>
      <c r="D912" s="96" t="s">
        <v>23500</v>
      </c>
      <c r="E912" s="96" t="s">
        <v>19170</v>
      </c>
      <c r="F912" s="95" t="s">
        <v>19181</v>
      </c>
      <c r="G912" s="96" t="s">
        <v>19030</v>
      </c>
      <c r="H912" s="96" t="s">
        <v>19172</v>
      </c>
      <c r="I912" s="96" t="s">
        <v>19173</v>
      </c>
      <c r="J912" s="95" t="s">
        <v>19174</v>
      </c>
      <c r="K912" s="95" t="s">
        <v>19309</v>
      </c>
      <c r="L912" s="95" t="s">
        <v>19918</v>
      </c>
      <c r="M912" s="96" t="s">
        <v>18106</v>
      </c>
      <c r="N912" s="96" t="s">
        <v>4327</v>
      </c>
      <c r="O912" s="97">
        <v>45340</v>
      </c>
      <c r="P912" s="97">
        <v>45340</v>
      </c>
      <c r="Q912" s="97">
        <v>45340</v>
      </c>
      <c r="R912" s="96">
        <v>589</v>
      </c>
      <c r="S912" s="96">
        <v>1</v>
      </c>
      <c r="T912" s="96" t="s">
        <v>19209</v>
      </c>
      <c r="U912" s="96" t="s">
        <v>23501</v>
      </c>
      <c r="V912" s="96"/>
      <c r="W912" s="96" t="s">
        <v>4809</v>
      </c>
      <c r="X912" s="96" t="s">
        <v>4327</v>
      </c>
      <c r="Y912" s="95" t="s">
        <v>6986</v>
      </c>
    </row>
    <row r="913" spans="1:25" s="87" customFormat="1" x14ac:dyDescent="0.3">
      <c r="A913" s="94" t="str">
        <f t="shared" si="15"/>
        <v>gshelto</v>
      </c>
      <c r="B913" s="95" t="s">
        <v>23502</v>
      </c>
      <c r="C913" s="96" t="s">
        <v>23503</v>
      </c>
      <c r="D913" s="96" t="s">
        <v>23504</v>
      </c>
      <c r="E913" s="96" t="s">
        <v>5630</v>
      </c>
      <c r="F913" s="95" t="s">
        <v>19171</v>
      </c>
      <c r="G913" s="96" t="s">
        <v>19029</v>
      </c>
      <c r="H913" s="96" t="s">
        <v>19172</v>
      </c>
      <c r="I913" s="96" t="s">
        <v>19173</v>
      </c>
      <c r="J913" s="95" t="s">
        <v>19174</v>
      </c>
      <c r="K913" s="95" t="s">
        <v>19245</v>
      </c>
      <c r="L913" s="95" t="s">
        <v>20002</v>
      </c>
      <c r="M913" s="96" t="s">
        <v>19319</v>
      </c>
      <c r="N913" s="96" t="s">
        <v>1675</v>
      </c>
      <c r="O913" s="97">
        <v>43117</v>
      </c>
      <c r="P913" s="97">
        <v>45592</v>
      </c>
      <c r="Q913" s="97">
        <v>45592</v>
      </c>
      <c r="R913" s="96">
        <v>337</v>
      </c>
      <c r="S913" s="96">
        <v>0</v>
      </c>
      <c r="T913" s="96" t="s">
        <v>19176</v>
      </c>
      <c r="U913" s="96" t="s">
        <v>23505</v>
      </c>
      <c r="V913" s="96"/>
      <c r="W913" s="96" t="s">
        <v>1674</v>
      </c>
      <c r="X913" s="96" t="s">
        <v>1675</v>
      </c>
      <c r="Y913" s="95" t="s">
        <v>6153</v>
      </c>
    </row>
    <row r="914" spans="1:25" s="87" customFormat="1" x14ac:dyDescent="0.3">
      <c r="A914" s="94" t="str">
        <f t="shared" si="15"/>
        <v>gshen</v>
      </c>
      <c r="B914" s="95" t="s">
        <v>23506</v>
      </c>
      <c r="C914" s="96" t="s">
        <v>23507</v>
      </c>
      <c r="D914" s="96" t="s">
        <v>23508</v>
      </c>
      <c r="E914" s="96" t="s">
        <v>5630</v>
      </c>
      <c r="F914" s="95" t="s">
        <v>19171</v>
      </c>
      <c r="G914" s="96" t="s">
        <v>19029</v>
      </c>
      <c r="H914" s="96" t="s">
        <v>19172</v>
      </c>
      <c r="I914" s="96" t="s">
        <v>19173</v>
      </c>
      <c r="J914" s="95" t="s">
        <v>19189</v>
      </c>
      <c r="K914" s="95" t="s">
        <v>19345</v>
      </c>
      <c r="L914" s="95" t="s">
        <v>19346</v>
      </c>
      <c r="M914" s="96" t="s">
        <v>19347</v>
      </c>
      <c r="N914" s="96" t="s">
        <v>382</v>
      </c>
      <c r="O914" s="97">
        <v>43731</v>
      </c>
      <c r="P914" s="97">
        <v>43731</v>
      </c>
      <c r="Q914" s="97">
        <v>43731</v>
      </c>
      <c r="R914" s="96">
        <v>2198</v>
      </c>
      <c r="S914" s="96">
        <v>6</v>
      </c>
      <c r="T914" s="96" t="s">
        <v>19247</v>
      </c>
      <c r="U914" s="96" t="s">
        <v>23509</v>
      </c>
      <c r="V914" s="96"/>
      <c r="W914" s="96" t="s">
        <v>10439</v>
      </c>
      <c r="X914" s="96" t="s">
        <v>382</v>
      </c>
      <c r="Y914" s="95" t="s">
        <v>10440</v>
      </c>
    </row>
    <row r="915" spans="1:25" s="87" customFormat="1" x14ac:dyDescent="0.3">
      <c r="A915" s="94" t="str">
        <f t="shared" si="15"/>
        <v>GSMI132</v>
      </c>
      <c r="B915" s="95" t="s">
        <v>23510</v>
      </c>
      <c r="C915" s="96" t="s">
        <v>23511</v>
      </c>
      <c r="D915" s="96" t="s">
        <v>2588</v>
      </c>
      <c r="E915" s="96" t="s">
        <v>5630</v>
      </c>
      <c r="F915" s="95" t="s">
        <v>19285</v>
      </c>
      <c r="G915" s="96" t="s">
        <v>19028</v>
      </c>
      <c r="H915" s="96" t="s">
        <v>19172</v>
      </c>
      <c r="I915" s="96" t="s">
        <v>19173</v>
      </c>
      <c r="J915" s="95" t="s">
        <v>19189</v>
      </c>
      <c r="K915" s="95" t="s">
        <v>19333</v>
      </c>
      <c r="L915" s="95" t="s">
        <v>19467</v>
      </c>
      <c r="M915" s="96" t="s">
        <v>9084</v>
      </c>
      <c r="N915" s="96" t="s">
        <v>260</v>
      </c>
      <c r="O915" s="97">
        <v>36119</v>
      </c>
      <c r="P915" s="97">
        <v>39038</v>
      </c>
      <c r="Q915" s="97">
        <v>39038</v>
      </c>
      <c r="R915" s="96">
        <v>6891</v>
      </c>
      <c r="S915" s="96">
        <v>18</v>
      </c>
      <c r="T915" s="96" t="s">
        <v>19261</v>
      </c>
      <c r="U915" s="96" t="s">
        <v>23512</v>
      </c>
      <c r="V915" s="96"/>
      <c r="W915" s="96" t="s">
        <v>1436</v>
      </c>
      <c r="X915" s="96" t="s">
        <v>260</v>
      </c>
      <c r="Y915" s="95" t="s">
        <v>9085</v>
      </c>
    </row>
    <row r="916" spans="1:25" s="87" customFormat="1" x14ac:dyDescent="0.3">
      <c r="A916" s="94" t="str">
        <f t="shared" si="15"/>
        <v>GSMIT78</v>
      </c>
      <c r="B916" s="95" t="s">
        <v>23513</v>
      </c>
      <c r="C916" s="96" t="s">
        <v>23514</v>
      </c>
      <c r="D916" s="96" t="s">
        <v>1013</v>
      </c>
      <c r="E916" s="96" t="s">
        <v>5630</v>
      </c>
      <c r="F916" s="95" t="s">
        <v>19215</v>
      </c>
      <c r="G916" s="96" t="s">
        <v>19033</v>
      </c>
      <c r="H916" s="96" t="s">
        <v>19172</v>
      </c>
      <c r="I916" s="96" t="s">
        <v>19173</v>
      </c>
      <c r="J916" s="95" t="s">
        <v>19174</v>
      </c>
      <c r="K916" s="95" t="s">
        <v>19716</v>
      </c>
      <c r="L916" s="95" t="s">
        <v>19717</v>
      </c>
      <c r="M916" s="96" t="s">
        <v>5847</v>
      </c>
      <c r="N916" s="96" t="s">
        <v>279</v>
      </c>
      <c r="O916" s="97">
        <v>34821</v>
      </c>
      <c r="P916" s="97">
        <v>34821</v>
      </c>
      <c r="Q916" s="97">
        <v>34821</v>
      </c>
      <c r="R916" s="96">
        <v>11108</v>
      </c>
      <c r="S916" s="96">
        <v>30</v>
      </c>
      <c r="T916" s="96" t="s">
        <v>19261</v>
      </c>
      <c r="U916" s="96" t="s">
        <v>23515</v>
      </c>
      <c r="V916" s="96"/>
      <c r="W916" s="96" t="s">
        <v>1017</v>
      </c>
      <c r="X916" s="96" t="s">
        <v>279</v>
      </c>
      <c r="Y916" s="95" t="s">
        <v>6017</v>
      </c>
    </row>
    <row r="917" spans="1:25" s="87" customFormat="1" x14ac:dyDescent="0.3">
      <c r="A917" s="94" t="str">
        <f t="shared" si="15"/>
        <v>GSMIT81</v>
      </c>
      <c r="B917" s="95" t="s">
        <v>23516</v>
      </c>
      <c r="C917" s="96" t="s">
        <v>23517</v>
      </c>
      <c r="D917" s="96" t="s">
        <v>8565</v>
      </c>
      <c r="E917" s="96" t="s">
        <v>5630</v>
      </c>
      <c r="F917" s="95" t="s">
        <v>19181</v>
      </c>
      <c r="G917" s="96" t="s">
        <v>19030</v>
      </c>
      <c r="H917" s="96" t="s">
        <v>19172</v>
      </c>
      <c r="I917" s="96" t="s">
        <v>19173</v>
      </c>
      <c r="J917" s="95" t="s">
        <v>19174</v>
      </c>
      <c r="K917" s="95" t="s">
        <v>19401</v>
      </c>
      <c r="L917" s="95" t="s">
        <v>17382</v>
      </c>
      <c r="M917" s="96" t="s">
        <v>8645</v>
      </c>
      <c r="N917" s="96" t="s">
        <v>407</v>
      </c>
      <c r="O917" s="97">
        <v>33662</v>
      </c>
      <c r="P917" s="97">
        <v>33662</v>
      </c>
      <c r="Q917" s="97">
        <v>33662</v>
      </c>
      <c r="R917" s="96">
        <v>12267</v>
      </c>
      <c r="S917" s="96">
        <v>33</v>
      </c>
      <c r="T917" s="96" t="s">
        <v>19261</v>
      </c>
      <c r="U917" s="96" t="s">
        <v>23518</v>
      </c>
      <c r="V917" s="96"/>
      <c r="W917" s="96" t="s">
        <v>23519</v>
      </c>
      <c r="X917" s="96" t="s">
        <v>407</v>
      </c>
      <c r="Y917" s="95" t="s">
        <v>8568</v>
      </c>
    </row>
    <row r="918" spans="1:25" s="87" customFormat="1" x14ac:dyDescent="0.3">
      <c r="A918" s="94" t="str">
        <f t="shared" si="15"/>
        <v>gsmith0</v>
      </c>
      <c r="B918" s="95" t="s">
        <v>23520</v>
      </c>
      <c r="C918" s="96" t="s">
        <v>23514</v>
      </c>
      <c r="D918" s="96" t="s">
        <v>23521</v>
      </c>
      <c r="E918" s="96" t="s">
        <v>19170</v>
      </c>
      <c r="F918" s="95" t="s">
        <v>19285</v>
      </c>
      <c r="G918" s="96" t="s">
        <v>19028</v>
      </c>
      <c r="H918" s="96" t="s">
        <v>19172</v>
      </c>
      <c r="I918" s="96" t="s">
        <v>19173</v>
      </c>
      <c r="J918" s="95" t="s">
        <v>19174</v>
      </c>
      <c r="K918" s="95" t="s">
        <v>19401</v>
      </c>
      <c r="L918" s="95" t="s">
        <v>19764</v>
      </c>
      <c r="M918" s="96" t="s">
        <v>8645</v>
      </c>
      <c r="N918" s="96" t="s">
        <v>407</v>
      </c>
      <c r="O918" s="97">
        <v>43045</v>
      </c>
      <c r="P918" s="97">
        <v>44027</v>
      </c>
      <c r="Q918" s="97">
        <v>44027</v>
      </c>
      <c r="R918" s="96">
        <v>1902</v>
      </c>
      <c r="S918" s="96">
        <v>5</v>
      </c>
      <c r="T918" s="96" t="s">
        <v>19228</v>
      </c>
      <c r="U918" s="96" t="s">
        <v>23522</v>
      </c>
      <c r="V918" s="96"/>
      <c r="W918" s="96" t="s">
        <v>23523</v>
      </c>
      <c r="X918" s="96" t="s">
        <v>407</v>
      </c>
      <c r="Y918" s="95" t="s">
        <v>23524</v>
      </c>
    </row>
    <row r="919" spans="1:25" s="87" customFormat="1" x14ac:dyDescent="0.3">
      <c r="A919" s="94" t="str">
        <f t="shared" si="15"/>
        <v>gsorrel</v>
      </c>
      <c r="B919" s="95" t="s">
        <v>23525</v>
      </c>
      <c r="C919" s="96" t="s">
        <v>23526</v>
      </c>
      <c r="D919" s="96" t="s">
        <v>23527</v>
      </c>
      <c r="E919" s="96" t="s">
        <v>19054</v>
      </c>
      <c r="F919" s="95" t="s">
        <v>19215</v>
      </c>
      <c r="G919" s="96" t="s">
        <v>19033</v>
      </c>
      <c r="H919" s="96" t="s">
        <v>19172</v>
      </c>
      <c r="I919" s="96" t="s">
        <v>19173</v>
      </c>
      <c r="J919" s="95" t="s">
        <v>19189</v>
      </c>
      <c r="K919" s="95" t="s">
        <v>19333</v>
      </c>
      <c r="L919" s="95" t="s">
        <v>21478</v>
      </c>
      <c r="M919" s="96" t="s">
        <v>9382</v>
      </c>
      <c r="N919" s="96" t="s">
        <v>366</v>
      </c>
      <c r="O919" s="97">
        <v>37277</v>
      </c>
      <c r="P919" s="97">
        <v>45291</v>
      </c>
      <c r="Q919" s="97">
        <v>45291</v>
      </c>
      <c r="R919" s="96">
        <v>638</v>
      </c>
      <c r="S919" s="96">
        <v>1</v>
      </c>
      <c r="T919" s="96" t="s">
        <v>19209</v>
      </c>
      <c r="U919" s="132" t="s">
        <v>23528</v>
      </c>
      <c r="V919" s="98"/>
      <c r="W919" s="98" t="s">
        <v>23529</v>
      </c>
      <c r="X919" s="98" t="s">
        <v>366</v>
      </c>
      <c r="Y919" s="132" t="s">
        <v>14730</v>
      </c>
    </row>
    <row r="920" spans="1:25" s="87" customFormat="1" x14ac:dyDescent="0.3">
      <c r="A920" s="94" t="str">
        <f t="shared" si="15"/>
        <v>gstrong</v>
      </c>
      <c r="B920" s="95" t="s">
        <v>23530</v>
      </c>
      <c r="C920" s="96" t="s">
        <v>23531</v>
      </c>
      <c r="D920" s="96" t="s">
        <v>23532</v>
      </c>
      <c r="E920" s="96" t="s">
        <v>5630</v>
      </c>
      <c r="F920" s="95" t="s">
        <v>19171</v>
      </c>
      <c r="G920" s="96" t="s">
        <v>19029</v>
      </c>
      <c r="H920" s="96" t="s">
        <v>19172</v>
      </c>
      <c r="I920" s="96" t="s">
        <v>19173</v>
      </c>
      <c r="J920" s="95" t="s">
        <v>19189</v>
      </c>
      <c r="K920" s="95" t="s">
        <v>19333</v>
      </c>
      <c r="L920" s="95" t="s">
        <v>19447</v>
      </c>
      <c r="M920" s="96" t="s">
        <v>9382</v>
      </c>
      <c r="N920" s="96" t="s">
        <v>366</v>
      </c>
      <c r="O920" s="97">
        <v>45739</v>
      </c>
      <c r="P920" s="97">
        <v>45739</v>
      </c>
      <c r="Q920" s="97">
        <v>45739</v>
      </c>
      <c r="R920" s="96">
        <v>190</v>
      </c>
      <c r="S920" s="96">
        <v>0</v>
      </c>
      <c r="T920" s="96" t="s">
        <v>19176</v>
      </c>
      <c r="U920" s="99" t="s">
        <v>23533</v>
      </c>
      <c r="V920" s="100"/>
      <c r="W920" s="100" t="s">
        <v>23534</v>
      </c>
      <c r="X920" s="100" t="s">
        <v>260</v>
      </c>
      <c r="Y920" s="99" t="s">
        <v>23535</v>
      </c>
    </row>
    <row r="921" spans="1:25" s="87" customFormat="1" x14ac:dyDescent="0.3">
      <c r="A921" s="94" t="str">
        <f t="shared" si="15"/>
        <v>gswift</v>
      </c>
      <c r="B921" s="95" t="s">
        <v>23536</v>
      </c>
      <c r="C921" s="96" t="s">
        <v>23537</v>
      </c>
      <c r="D921" s="96" t="s">
        <v>23538</v>
      </c>
      <c r="E921" s="96" t="s">
        <v>5630</v>
      </c>
      <c r="F921" s="95" t="s">
        <v>19285</v>
      </c>
      <c r="G921" s="96" t="s">
        <v>19028</v>
      </c>
      <c r="H921" s="96" t="s">
        <v>19172</v>
      </c>
      <c r="I921" s="96" t="s">
        <v>19173</v>
      </c>
      <c r="J921" s="95" t="s">
        <v>19174</v>
      </c>
      <c r="K921" s="95" t="s">
        <v>19522</v>
      </c>
      <c r="L921" s="95" t="s">
        <v>19523</v>
      </c>
      <c r="M921" s="96" t="s">
        <v>7156</v>
      </c>
      <c r="N921" s="96" t="s">
        <v>773</v>
      </c>
      <c r="O921" s="97">
        <v>41512</v>
      </c>
      <c r="P921" s="97">
        <v>42457</v>
      </c>
      <c r="Q921" s="97">
        <v>42457</v>
      </c>
      <c r="R921" s="96">
        <v>3472</v>
      </c>
      <c r="S921" s="96">
        <v>9</v>
      </c>
      <c r="T921" s="96" t="s">
        <v>19247</v>
      </c>
      <c r="U921" s="96" t="s">
        <v>23539</v>
      </c>
      <c r="V921" s="96"/>
      <c r="W921" s="96" t="s">
        <v>23540</v>
      </c>
      <c r="X921" s="96" t="s">
        <v>1502</v>
      </c>
      <c r="Y921" s="95" t="s">
        <v>5777</v>
      </c>
    </row>
    <row r="922" spans="1:25" s="87" customFormat="1" x14ac:dyDescent="0.3">
      <c r="A922" s="94" t="str">
        <f t="shared" si="15"/>
        <v>gtenori</v>
      </c>
      <c r="B922" s="95" t="s">
        <v>23541</v>
      </c>
      <c r="C922" s="96" t="s">
        <v>23542</v>
      </c>
      <c r="D922" s="96" t="s">
        <v>23543</v>
      </c>
      <c r="E922" s="96" t="s">
        <v>5630</v>
      </c>
      <c r="F922" s="95" t="s">
        <v>19215</v>
      </c>
      <c r="G922" s="96" t="s">
        <v>19033</v>
      </c>
      <c r="H922" s="96" t="s">
        <v>19172</v>
      </c>
      <c r="I922" s="96" t="s">
        <v>19173</v>
      </c>
      <c r="J922" s="95" t="s">
        <v>19189</v>
      </c>
      <c r="K922" s="95" t="s">
        <v>19273</v>
      </c>
      <c r="L922" s="95" t="s">
        <v>19274</v>
      </c>
      <c r="M922" s="96" t="s">
        <v>7733</v>
      </c>
      <c r="N922" s="96" t="s">
        <v>328</v>
      </c>
      <c r="O922" s="97">
        <v>44693</v>
      </c>
      <c r="P922" s="97">
        <v>44693</v>
      </c>
      <c r="Q922" s="97">
        <v>44693</v>
      </c>
      <c r="R922" s="96">
        <v>1236</v>
      </c>
      <c r="S922" s="96">
        <v>3</v>
      </c>
      <c r="T922" s="96" t="s">
        <v>19228</v>
      </c>
      <c r="U922" s="96" t="s">
        <v>23544</v>
      </c>
      <c r="V922" s="96"/>
      <c r="W922" s="96" t="s">
        <v>6494</v>
      </c>
      <c r="X922" s="96" t="s">
        <v>375</v>
      </c>
      <c r="Y922" s="95" t="s">
        <v>5081</v>
      </c>
    </row>
    <row r="923" spans="1:25" s="87" customFormat="1" x14ac:dyDescent="0.3">
      <c r="A923" s="94" t="str">
        <f t="shared" si="15"/>
        <v>gvaldov</v>
      </c>
      <c r="B923" s="95" t="s">
        <v>23545</v>
      </c>
      <c r="C923" s="96" t="s">
        <v>23546</v>
      </c>
      <c r="D923" s="96" t="s">
        <v>23547</v>
      </c>
      <c r="E923" s="96" t="s">
        <v>19170</v>
      </c>
      <c r="F923" s="95" t="s">
        <v>19171</v>
      </c>
      <c r="G923" s="96" t="s">
        <v>19029</v>
      </c>
      <c r="H923" s="96" t="s">
        <v>19172</v>
      </c>
      <c r="I923" s="96" t="s">
        <v>19173</v>
      </c>
      <c r="J923" s="95" t="s">
        <v>19174</v>
      </c>
      <c r="K923" s="95" t="s">
        <v>19431</v>
      </c>
      <c r="L923" s="95" t="s">
        <v>19432</v>
      </c>
      <c r="M923" s="96" t="s">
        <v>6264</v>
      </c>
      <c r="N923" s="96" t="s">
        <v>279</v>
      </c>
      <c r="O923" s="97">
        <v>45221</v>
      </c>
      <c r="P923" s="97">
        <v>45221</v>
      </c>
      <c r="Q923" s="97">
        <v>45221</v>
      </c>
      <c r="R923" s="96">
        <v>708</v>
      </c>
      <c r="S923" s="96">
        <v>1</v>
      </c>
      <c r="T923" s="96" t="s">
        <v>19209</v>
      </c>
      <c r="U923" s="96" t="s">
        <v>23548</v>
      </c>
      <c r="V923" s="96"/>
      <c r="W923" s="96" t="s">
        <v>335</v>
      </c>
      <c r="X923" s="96" t="s">
        <v>279</v>
      </c>
      <c r="Y923" s="95" t="s">
        <v>12832</v>
      </c>
    </row>
    <row r="924" spans="1:25" s="87" customFormat="1" x14ac:dyDescent="0.3">
      <c r="A924" s="94" t="str">
        <f t="shared" si="15"/>
        <v>GVICKER</v>
      </c>
      <c r="B924" s="95" t="s">
        <v>23549</v>
      </c>
      <c r="C924" s="96" t="s">
        <v>23550</v>
      </c>
      <c r="D924" s="96" t="s">
        <v>19002</v>
      </c>
      <c r="E924" s="96" t="s">
        <v>5630</v>
      </c>
      <c r="F924" s="95" t="s">
        <v>19171</v>
      </c>
      <c r="G924" s="96" t="s">
        <v>19029</v>
      </c>
      <c r="H924" s="96" t="s">
        <v>19172</v>
      </c>
      <c r="I924" s="96" t="s">
        <v>19173</v>
      </c>
      <c r="J924" s="95" t="s">
        <v>19189</v>
      </c>
      <c r="K924" s="95" t="s">
        <v>19471</v>
      </c>
      <c r="L924" s="95" t="s">
        <v>20722</v>
      </c>
      <c r="M924" s="96" t="s">
        <v>20723</v>
      </c>
      <c r="N924" s="96" t="s">
        <v>719</v>
      </c>
      <c r="O924" s="97">
        <v>34463</v>
      </c>
      <c r="P924" s="97">
        <v>34463</v>
      </c>
      <c r="Q924" s="97">
        <v>34463</v>
      </c>
      <c r="R924" s="96">
        <v>11466</v>
      </c>
      <c r="S924" s="96">
        <v>31</v>
      </c>
      <c r="T924" s="96" t="s">
        <v>19261</v>
      </c>
      <c r="U924" s="96" t="s">
        <v>23551</v>
      </c>
      <c r="V924" s="96"/>
      <c r="W924" s="96" t="s">
        <v>12034</v>
      </c>
      <c r="X924" s="96" t="s">
        <v>719</v>
      </c>
      <c r="Y924" s="95" t="s">
        <v>19006</v>
      </c>
    </row>
    <row r="925" spans="1:25" s="87" customFormat="1" x14ac:dyDescent="0.3">
      <c r="A925" s="94" t="str">
        <f t="shared" si="15"/>
        <v>GWALKE4</v>
      </c>
      <c r="B925" s="95" t="s">
        <v>23552</v>
      </c>
      <c r="C925" s="96" t="s">
        <v>23553</v>
      </c>
      <c r="D925" s="96" t="s">
        <v>19093</v>
      </c>
      <c r="E925" s="96" t="s">
        <v>19036</v>
      </c>
      <c r="F925" s="95" t="s">
        <v>19395</v>
      </c>
      <c r="G925" s="96" t="s">
        <v>19030</v>
      </c>
      <c r="H925" s="96" t="s">
        <v>19172</v>
      </c>
      <c r="I925" s="96" t="s">
        <v>19173</v>
      </c>
      <c r="J925" s="95" t="s">
        <v>19189</v>
      </c>
      <c r="K925" s="95" t="s">
        <v>20742</v>
      </c>
      <c r="L925" s="95" t="s">
        <v>20742</v>
      </c>
      <c r="M925" s="96" t="s">
        <v>21720</v>
      </c>
      <c r="N925" s="96" t="s">
        <v>435</v>
      </c>
      <c r="O925" s="97">
        <v>30789</v>
      </c>
      <c r="P925" s="97">
        <v>30789</v>
      </c>
      <c r="Q925" s="97">
        <v>30789</v>
      </c>
      <c r="R925" s="96">
        <v>15140</v>
      </c>
      <c r="S925" s="96">
        <v>41</v>
      </c>
      <c r="T925" s="96" t="s">
        <v>19261</v>
      </c>
      <c r="U925" s="96" t="s">
        <v>23554</v>
      </c>
      <c r="V925" s="96"/>
      <c r="W925" s="96" t="s">
        <v>23555</v>
      </c>
      <c r="X925" s="96" t="s">
        <v>435</v>
      </c>
      <c r="Y925" s="95" t="s">
        <v>23556</v>
      </c>
    </row>
    <row r="926" spans="1:25" s="87" customFormat="1" x14ac:dyDescent="0.3">
      <c r="A926" s="94" t="str">
        <f t="shared" si="15"/>
        <v>gwalker</v>
      </c>
      <c r="B926" s="95" t="s">
        <v>23557</v>
      </c>
      <c r="C926" s="96" t="s">
        <v>23558</v>
      </c>
      <c r="D926" s="96" t="s">
        <v>23559</v>
      </c>
      <c r="E926" s="96" t="s">
        <v>5630</v>
      </c>
      <c r="F926" s="95" t="s">
        <v>19395</v>
      </c>
      <c r="G926" s="96" t="s">
        <v>19030</v>
      </c>
      <c r="H926" s="96" t="s">
        <v>19172</v>
      </c>
      <c r="I926" s="96" t="s">
        <v>19173</v>
      </c>
      <c r="J926" s="95" t="s">
        <v>19189</v>
      </c>
      <c r="K926" s="95" t="s">
        <v>20742</v>
      </c>
      <c r="L926" s="95" t="s">
        <v>20743</v>
      </c>
      <c r="M926" s="96" t="s">
        <v>20744</v>
      </c>
      <c r="N926" s="96" t="s">
        <v>719</v>
      </c>
      <c r="O926" s="97">
        <v>44251</v>
      </c>
      <c r="P926" s="97">
        <v>44251</v>
      </c>
      <c r="Q926" s="97">
        <v>44251</v>
      </c>
      <c r="R926" s="96">
        <v>1678</v>
      </c>
      <c r="S926" s="96">
        <v>4</v>
      </c>
      <c r="T926" s="96" t="s">
        <v>19228</v>
      </c>
      <c r="U926" s="96" t="s">
        <v>23560</v>
      </c>
      <c r="V926" s="96"/>
      <c r="W926" s="96" t="s">
        <v>23561</v>
      </c>
      <c r="X926" s="96" t="s">
        <v>719</v>
      </c>
      <c r="Y926" s="95" t="s">
        <v>17724</v>
      </c>
    </row>
    <row r="927" spans="1:25" s="87" customFormat="1" x14ac:dyDescent="0.3">
      <c r="A927" s="94" t="str">
        <f t="shared" si="15"/>
        <v>gwashin</v>
      </c>
      <c r="B927" s="95" t="s">
        <v>23562</v>
      </c>
      <c r="C927" s="96" t="s">
        <v>23563</v>
      </c>
      <c r="D927" s="96" t="s">
        <v>23564</v>
      </c>
      <c r="E927" s="96" t="s">
        <v>19170</v>
      </c>
      <c r="F927" s="95" t="s">
        <v>19181</v>
      </c>
      <c r="G927" s="96" t="s">
        <v>19030</v>
      </c>
      <c r="H927" s="96" t="s">
        <v>19172</v>
      </c>
      <c r="I927" s="96" t="s">
        <v>19173</v>
      </c>
      <c r="J927" s="95" t="s">
        <v>19174</v>
      </c>
      <c r="K927" s="95" t="s">
        <v>19175</v>
      </c>
      <c r="L927" s="95" t="s">
        <v>16610</v>
      </c>
      <c r="M927" s="96" t="s">
        <v>9597</v>
      </c>
      <c r="N927" s="96" t="s">
        <v>219</v>
      </c>
      <c r="O927" s="97">
        <v>40703</v>
      </c>
      <c r="P927" s="97">
        <v>45022</v>
      </c>
      <c r="Q927" s="97">
        <v>45022</v>
      </c>
      <c r="R927" s="96">
        <v>907</v>
      </c>
      <c r="S927" s="96">
        <v>2</v>
      </c>
      <c r="T927" s="96" t="s">
        <v>19209</v>
      </c>
      <c r="U927" s="96" t="s">
        <v>23565</v>
      </c>
      <c r="V927" s="96"/>
      <c r="W927" s="96" t="s">
        <v>23566</v>
      </c>
      <c r="X927" s="96" t="s">
        <v>219</v>
      </c>
      <c r="Y927" s="95" t="s">
        <v>23567</v>
      </c>
    </row>
    <row r="928" spans="1:25" s="87" customFormat="1" x14ac:dyDescent="0.3">
      <c r="A928" s="94" t="str">
        <f t="shared" si="15"/>
        <v>gwebb</v>
      </c>
      <c r="B928" s="95" t="s">
        <v>23568</v>
      </c>
      <c r="C928" s="96" t="s">
        <v>23569</v>
      </c>
      <c r="D928" s="96" t="s">
        <v>23570</v>
      </c>
      <c r="E928" s="96" t="s">
        <v>19170</v>
      </c>
      <c r="F928" s="95" t="s">
        <v>19181</v>
      </c>
      <c r="G928" s="96" t="s">
        <v>19030</v>
      </c>
      <c r="H928" s="96" t="s">
        <v>19172</v>
      </c>
      <c r="I928" s="96" t="s">
        <v>19173</v>
      </c>
      <c r="J928" s="95" t="s">
        <v>19174</v>
      </c>
      <c r="K928" s="95" t="s">
        <v>19401</v>
      </c>
      <c r="L928" s="95" t="s">
        <v>20201</v>
      </c>
      <c r="M928" s="96" t="s">
        <v>17220</v>
      </c>
      <c r="N928" s="96" t="s">
        <v>297</v>
      </c>
      <c r="O928" s="97">
        <v>45767</v>
      </c>
      <c r="P928" s="97">
        <v>45767</v>
      </c>
      <c r="Q928" s="97">
        <v>45767</v>
      </c>
      <c r="R928" s="96">
        <v>162</v>
      </c>
      <c r="S928" s="96">
        <v>0</v>
      </c>
      <c r="T928" s="96" t="s">
        <v>19193</v>
      </c>
      <c r="U928" s="96" t="s">
        <v>23571</v>
      </c>
      <c r="V928" s="96" t="s">
        <v>14975</v>
      </c>
      <c r="W928" s="96" t="s">
        <v>13554</v>
      </c>
      <c r="X928" s="96" t="s">
        <v>287</v>
      </c>
      <c r="Y928" s="95" t="s">
        <v>23572</v>
      </c>
    </row>
    <row r="929" spans="1:25" s="87" customFormat="1" x14ac:dyDescent="0.3">
      <c r="A929" s="94" t="str">
        <f t="shared" si="15"/>
        <v>gwest</v>
      </c>
      <c r="B929" s="95" t="s">
        <v>23573</v>
      </c>
      <c r="C929" s="96" t="s">
        <v>23574</v>
      </c>
      <c r="D929" s="96" t="s">
        <v>23575</v>
      </c>
      <c r="E929" s="96" t="s">
        <v>5630</v>
      </c>
      <c r="F929" s="95" t="s">
        <v>19215</v>
      </c>
      <c r="G929" s="96" t="s">
        <v>19033</v>
      </c>
      <c r="H929" s="96" t="s">
        <v>19172</v>
      </c>
      <c r="I929" s="96" t="s">
        <v>19173</v>
      </c>
      <c r="J929" s="95" t="s">
        <v>19174</v>
      </c>
      <c r="K929" s="95" t="s">
        <v>19245</v>
      </c>
      <c r="L929" s="95" t="s">
        <v>23576</v>
      </c>
      <c r="M929" s="96" t="s">
        <v>10417</v>
      </c>
      <c r="N929" s="96" t="s">
        <v>3619</v>
      </c>
      <c r="O929" s="97">
        <v>43626</v>
      </c>
      <c r="P929" s="97">
        <v>43626</v>
      </c>
      <c r="Q929" s="97">
        <v>43626</v>
      </c>
      <c r="R929" s="96">
        <v>2303</v>
      </c>
      <c r="S929" s="96">
        <v>6</v>
      </c>
      <c r="T929" s="96" t="s">
        <v>19247</v>
      </c>
      <c r="U929" s="96" t="s">
        <v>23577</v>
      </c>
      <c r="V929" s="96"/>
      <c r="W929" s="96" t="s">
        <v>23578</v>
      </c>
      <c r="X929" s="96" t="s">
        <v>3619</v>
      </c>
      <c r="Y929" s="95" t="s">
        <v>14586</v>
      </c>
    </row>
    <row r="930" spans="1:25" s="87" customFormat="1" x14ac:dyDescent="0.3">
      <c r="A930" s="94" t="str">
        <f t="shared" si="15"/>
        <v>gwhite</v>
      </c>
      <c r="B930" s="95" t="s">
        <v>23579</v>
      </c>
      <c r="C930" s="96" t="s">
        <v>23580</v>
      </c>
      <c r="D930" s="96" t="s">
        <v>23581</v>
      </c>
      <c r="E930" s="96" t="s">
        <v>19170</v>
      </c>
      <c r="F930" s="95" t="s">
        <v>19181</v>
      </c>
      <c r="G930" s="96" t="s">
        <v>19030</v>
      </c>
      <c r="H930" s="96" t="s">
        <v>19172</v>
      </c>
      <c r="I930" s="96" t="s">
        <v>19173</v>
      </c>
      <c r="J930" s="95" t="s">
        <v>19189</v>
      </c>
      <c r="K930" s="95" t="s">
        <v>19374</v>
      </c>
      <c r="L930" s="95" t="s">
        <v>19492</v>
      </c>
      <c r="M930" s="96" t="s">
        <v>19493</v>
      </c>
      <c r="N930" s="96" t="s">
        <v>268</v>
      </c>
      <c r="O930" s="97">
        <v>44434</v>
      </c>
      <c r="P930" s="97">
        <v>44434</v>
      </c>
      <c r="Q930" s="97">
        <v>44434</v>
      </c>
      <c r="R930" s="96">
        <v>1495</v>
      </c>
      <c r="S930" s="96">
        <v>4</v>
      </c>
      <c r="T930" s="96" t="s">
        <v>19228</v>
      </c>
      <c r="U930" s="96" t="s">
        <v>23582</v>
      </c>
      <c r="V930" s="96"/>
      <c r="W930" s="96" t="s">
        <v>23583</v>
      </c>
      <c r="X930" s="96" t="s">
        <v>268</v>
      </c>
      <c r="Y930" s="95" t="s">
        <v>23584</v>
      </c>
    </row>
    <row r="931" spans="1:25" s="87" customFormat="1" x14ac:dyDescent="0.3">
      <c r="A931" s="94" t="str">
        <f t="shared" si="15"/>
        <v>gwillia</v>
      </c>
      <c r="B931" s="95" t="s">
        <v>23585</v>
      </c>
      <c r="C931" s="96" t="s">
        <v>23586</v>
      </c>
      <c r="D931" s="96" t="s">
        <v>23587</v>
      </c>
      <c r="E931" s="96" t="s">
        <v>19170</v>
      </c>
      <c r="F931" s="95" t="s">
        <v>19181</v>
      </c>
      <c r="G931" s="96" t="s">
        <v>19030</v>
      </c>
      <c r="H931" s="96" t="s">
        <v>19172</v>
      </c>
      <c r="I931" s="96" t="s">
        <v>19173</v>
      </c>
      <c r="J931" s="95" t="s">
        <v>19174</v>
      </c>
      <c r="K931" s="95" t="s">
        <v>19401</v>
      </c>
      <c r="L931" s="95" t="s">
        <v>19764</v>
      </c>
      <c r="M931" s="96" t="s">
        <v>8645</v>
      </c>
      <c r="N931" s="96" t="s">
        <v>407</v>
      </c>
      <c r="O931" s="97">
        <v>45767</v>
      </c>
      <c r="P931" s="97">
        <v>45767</v>
      </c>
      <c r="Q931" s="97">
        <v>45767</v>
      </c>
      <c r="R931" s="96">
        <v>162</v>
      </c>
      <c r="S931" s="96">
        <v>0</v>
      </c>
      <c r="T931" s="96" t="s">
        <v>19193</v>
      </c>
      <c r="U931" s="96" t="s">
        <v>23588</v>
      </c>
      <c r="V931" s="96"/>
      <c r="W931" s="96" t="s">
        <v>3957</v>
      </c>
      <c r="X931" s="96" t="s">
        <v>477</v>
      </c>
      <c r="Y931" s="95" t="s">
        <v>23589</v>
      </c>
    </row>
    <row r="932" spans="1:25" s="87" customFormat="1" x14ac:dyDescent="0.3">
      <c r="A932" s="94" t="str">
        <f t="shared" si="15"/>
        <v>GWILS00</v>
      </c>
      <c r="B932" s="95" t="s">
        <v>23590</v>
      </c>
      <c r="C932" s="96" t="s">
        <v>23591</v>
      </c>
      <c r="D932" s="96" t="s">
        <v>23592</v>
      </c>
      <c r="E932" s="96" t="s">
        <v>19170</v>
      </c>
      <c r="F932" s="95" t="s">
        <v>19181</v>
      </c>
      <c r="G932" s="96" t="s">
        <v>19030</v>
      </c>
      <c r="H932" s="96" t="s">
        <v>19172</v>
      </c>
      <c r="I932" s="96" t="s">
        <v>19173</v>
      </c>
      <c r="J932" s="95" t="s">
        <v>19174</v>
      </c>
      <c r="K932" s="95" t="s">
        <v>19401</v>
      </c>
      <c r="L932" s="95" t="s">
        <v>17382</v>
      </c>
      <c r="M932" s="96" t="s">
        <v>8645</v>
      </c>
      <c r="N932" s="96" t="s">
        <v>407</v>
      </c>
      <c r="O932" s="97">
        <v>35555</v>
      </c>
      <c r="P932" s="97">
        <v>35834</v>
      </c>
      <c r="Q932" s="97">
        <v>35555</v>
      </c>
      <c r="R932" s="96">
        <v>10374</v>
      </c>
      <c r="S932" s="96">
        <v>28</v>
      </c>
      <c r="T932" s="96" t="s">
        <v>19261</v>
      </c>
      <c r="U932" s="96" t="s">
        <v>23593</v>
      </c>
      <c r="V932" s="96"/>
      <c r="W932" s="96" t="s">
        <v>23594</v>
      </c>
      <c r="X932" s="96" t="s">
        <v>366</v>
      </c>
      <c r="Y932" s="95" t="s">
        <v>23595</v>
      </c>
    </row>
    <row r="933" spans="1:25" s="87" customFormat="1" x14ac:dyDescent="0.3">
      <c r="A933" s="94" t="str">
        <f t="shared" si="15"/>
        <v>habasi</v>
      </c>
      <c r="B933" s="95" t="s">
        <v>23596</v>
      </c>
      <c r="C933" s="96" t="s">
        <v>23597</v>
      </c>
      <c r="D933" s="96" t="s">
        <v>23598</v>
      </c>
      <c r="E933" s="96" t="s">
        <v>5630</v>
      </c>
      <c r="F933" s="95" t="s">
        <v>19181</v>
      </c>
      <c r="G933" s="96" t="s">
        <v>19030</v>
      </c>
      <c r="H933" s="96" t="s">
        <v>19172</v>
      </c>
      <c r="I933" s="96" t="s">
        <v>19173</v>
      </c>
      <c r="J933" s="95" t="s">
        <v>19174</v>
      </c>
      <c r="K933" s="95" t="s">
        <v>19175</v>
      </c>
      <c r="L933" s="95" t="s">
        <v>19182</v>
      </c>
      <c r="M933" s="96" t="s">
        <v>9597</v>
      </c>
      <c r="N933" s="96" t="s">
        <v>219</v>
      </c>
      <c r="O933" s="97">
        <v>45242</v>
      </c>
      <c r="P933" s="97">
        <v>45242</v>
      </c>
      <c r="Q933" s="97">
        <v>45242</v>
      </c>
      <c r="R933" s="96">
        <v>687</v>
      </c>
      <c r="S933" s="96">
        <v>1</v>
      </c>
      <c r="T933" s="96" t="s">
        <v>19209</v>
      </c>
      <c r="U933" s="96" t="s">
        <v>23599</v>
      </c>
      <c r="V933" s="96"/>
      <c r="W933" s="96" t="s">
        <v>3495</v>
      </c>
      <c r="X933" s="96" t="s">
        <v>219</v>
      </c>
      <c r="Y933" s="95" t="s">
        <v>10372</v>
      </c>
    </row>
    <row r="934" spans="1:25" s="87" customFormat="1" x14ac:dyDescent="0.3">
      <c r="A934" s="94" t="str">
        <f t="shared" si="15"/>
        <v>hangel</v>
      </c>
      <c r="B934" s="95" t="s">
        <v>23600</v>
      </c>
      <c r="C934" s="96" t="s">
        <v>23601</v>
      </c>
      <c r="D934" s="95" t="s">
        <v>23602</v>
      </c>
      <c r="E934" s="96" t="s">
        <v>5630</v>
      </c>
      <c r="F934" s="96"/>
      <c r="G934" s="96"/>
      <c r="H934" s="96"/>
      <c r="I934" s="96"/>
      <c r="J934" s="96"/>
      <c r="K934" s="96"/>
      <c r="L934" s="96"/>
      <c r="M934" s="96"/>
      <c r="N934" s="96"/>
      <c r="O934" s="97">
        <v>45935</v>
      </c>
      <c r="P934" s="96"/>
      <c r="Q934" s="97">
        <v>45935</v>
      </c>
      <c r="R934" s="96"/>
      <c r="S934" s="96"/>
      <c r="T934" s="96"/>
      <c r="U934" s="95" t="s">
        <v>23603</v>
      </c>
      <c r="V934" s="96"/>
      <c r="W934" s="96" t="s">
        <v>1924</v>
      </c>
      <c r="X934" s="96" t="s">
        <v>773</v>
      </c>
      <c r="Y934" s="95" t="s">
        <v>23604</v>
      </c>
    </row>
    <row r="935" spans="1:25" s="87" customFormat="1" x14ac:dyDescent="0.3">
      <c r="A935" s="94" t="str">
        <f t="shared" si="15"/>
        <v>haponte</v>
      </c>
      <c r="B935" s="95" t="s">
        <v>23605</v>
      </c>
      <c r="C935" s="96" t="s">
        <v>23606</v>
      </c>
      <c r="D935" s="96" t="s">
        <v>23607</v>
      </c>
      <c r="E935" s="96" t="s">
        <v>19170</v>
      </c>
      <c r="F935" s="95" t="s">
        <v>19171</v>
      </c>
      <c r="G935" s="96" t="s">
        <v>19029</v>
      </c>
      <c r="H935" s="96" t="s">
        <v>19172</v>
      </c>
      <c r="I935" s="96" t="s">
        <v>19419</v>
      </c>
      <c r="J935" s="95" t="s">
        <v>19189</v>
      </c>
      <c r="K935" s="95" t="s">
        <v>19420</v>
      </c>
      <c r="L935" s="95" t="s">
        <v>19420</v>
      </c>
      <c r="M935" s="96" t="s">
        <v>19421</v>
      </c>
      <c r="N935" s="96" t="s">
        <v>5965</v>
      </c>
      <c r="O935" s="97">
        <v>41590</v>
      </c>
      <c r="P935" s="97">
        <v>41590</v>
      </c>
      <c r="Q935" s="97">
        <v>41590</v>
      </c>
      <c r="R935" s="96">
        <v>4339</v>
      </c>
      <c r="S935" s="96">
        <v>11</v>
      </c>
      <c r="T935" s="96" t="s">
        <v>19247</v>
      </c>
      <c r="U935" s="96" t="s">
        <v>23608</v>
      </c>
      <c r="V935" s="96" t="s">
        <v>23609</v>
      </c>
      <c r="W935" s="96" t="s">
        <v>11703</v>
      </c>
      <c r="X935" s="96" t="s">
        <v>5965</v>
      </c>
      <c r="Y935" s="95" t="s">
        <v>9508</v>
      </c>
    </row>
    <row r="936" spans="1:25" s="87" customFormat="1" x14ac:dyDescent="0.3">
      <c r="A936" s="94" t="str">
        <f t="shared" si="15"/>
        <v>hazimi</v>
      </c>
      <c r="B936" s="95" t="s">
        <v>23610</v>
      </c>
      <c r="C936" s="96" t="s">
        <v>23611</v>
      </c>
      <c r="D936" s="96" t="s">
        <v>23612</v>
      </c>
      <c r="E936" s="96" t="s">
        <v>5630</v>
      </c>
      <c r="F936" s="95" t="s">
        <v>19215</v>
      </c>
      <c r="G936" s="96" t="s">
        <v>19033</v>
      </c>
      <c r="H936" s="96" t="s">
        <v>19172</v>
      </c>
      <c r="I936" s="96" t="s">
        <v>19173</v>
      </c>
      <c r="J936" s="95" t="s">
        <v>19189</v>
      </c>
      <c r="K936" s="95" t="s">
        <v>19294</v>
      </c>
      <c r="L936" s="95" t="s">
        <v>19295</v>
      </c>
      <c r="M936" s="96" t="s">
        <v>19296</v>
      </c>
      <c r="N936" s="96" t="s">
        <v>541</v>
      </c>
      <c r="O936" s="97">
        <v>42772</v>
      </c>
      <c r="P936" s="97">
        <v>42772</v>
      </c>
      <c r="Q936" s="97">
        <v>42772</v>
      </c>
      <c r="R936" s="96">
        <v>3157</v>
      </c>
      <c r="S936" s="96">
        <v>8</v>
      </c>
      <c r="T936" s="96" t="s">
        <v>19247</v>
      </c>
      <c r="U936" s="96" t="s">
        <v>23613</v>
      </c>
      <c r="V936" s="96"/>
      <c r="W936" s="96" t="s">
        <v>8256</v>
      </c>
      <c r="X936" s="96" t="s">
        <v>328</v>
      </c>
      <c r="Y936" s="95" t="s">
        <v>8257</v>
      </c>
    </row>
    <row r="937" spans="1:25" s="87" customFormat="1" x14ac:dyDescent="0.3">
      <c r="A937" s="94" t="str">
        <f t="shared" si="15"/>
        <v>hboone4</v>
      </c>
      <c r="B937" s="95" t="s">
        <v>23614</v>
      </c>
      <c r="C937" s="96" t="s">
        <v>23615</v>
      </c>
      <c r="D937" s="96" t="s">
        <v>23616</v>
      </c>
      <c r="E937" s="96" t="s">
        <v>19715</v>
      </c>
      <c r="F937" s="95" t="s">
        <v>19181</v>
      </c>
      <c r="G937" s="96" t="s">
        <v>19030</v>
      </c>
      <c r="H937" s="96" t="s">
        <v>19172</v>
      </c>
      <c r="I937" s="96" t="s">
        <v>19173</v>
      </c>
      <c r="J937" s="95" t="s">
        <v>19189</v>
      </c>
      <c r="K937" s="95" t="s">
        <v>19333</v>
      </c>
      <c r="L937" s="95" t="s">
        <v>19334</v>
      </c>
      <c r="M937" s="96" t="s">
        <v>9382</v>
      </c>
      <c r="N937" s="96" t="s">
        <v>366</v>
      </c>
      <c r="O937" s="97">
        <v>41821</v>
      </c>
      <c r="P937" s="97">
        <v>41821</v>
      </c>
      <c r="Q937" s="97">
        <v>41821</v>
      </c>
      <c r="R937" s="96">
        <v>4108</v>
      </c>
      <c r="S937" s="96">
        <v>11</v>
      </c>
      <c r="T937" s="96" t="s">
        <v>19247</v>
      </c>
      <c r="U937" s="96" t="s">
        <v>23617</v>
      </c>
      <c r="V937" s="96"/>
      <c r="W937" s="96" t="s">
        <v>23618</v>
      </c>
      <c r="X937" s="96" t="s">
        <v>260</v>
      </c>
      <c r="Y937" s="95" t="s">
        <v>23619</v>
      </c>
    </row>
    <row r="938" spans="1:25" s="87" customFormat="1" x14ac:dyDescent="0.3">
      <c r="A938" s="94" t="str">
        <f t="shared" si="15"/>
        <v>hbrown</v>
      </c>
      <c r="B938" s="95" t="s">
        <v>23620</v>
      </c>
      <c r="C938" s="96" t="s">
        <v>23621</v>
      </c>
      <c r="D938" s="96" t="s">
        <v>23622</v>
      </c>
      <c r="E938" s="96" t="s">
        <v>5630</v>
      </c>
      <c r="F938" s="95" t="s">
        <v>19215</v>
      </c>
      <c r="G938" s="96" t="s">
        <v>19033</v>
      </c>
      <c r="H938" s="96" t="s">
        <v>19172</v>
      </c>
      <c r="I938" s="96" t="s">
        <v>19173</v>
      </c>
      <c r="J938" s="95" t="s">
        <v>19174</v>
      </c>
      <c r="K938" s="95" t="s">
        <v>19360</v>
      </c>
      <c r="L938" s="95" t="s">
        <v>19361</v>
      </c>
      <c r="M938" s="96" t="s">
        <v>19362</v>
      </c>
      <c r="N938" s="96" t="s">
        <v>1463</v>
      </c>
      <c r="O938" s="97">
        <v>45648</v>
      </c>
      <c r="P938" s="97">
        <v>45648</v>
      </c>
      <c r="Q938" s="97">
        <v>45648</v>
      </c>
      <c r="R938" s="96">
        <v>281</v>
      </c>
      <c r="S938" s="96">
        <v>0</v>
      </c>
      <c r="T938" s="96" t="s">
        <v>19176</v>
      </c>
      <c r="U938" s="96" t="s">
        <v>23623</v>
      </c>
      <c r="V938" s="96">
        <v>34</v>
      </c>
      <c r="W938" s="96" t="s">
        <v>23624</v>
      </c>
      <c r="X938" s="96" t="s">
        <v>1472</v>
      </c>
      <c r="Y938" s="95" t="s">
        <v>23625</v>
      </c>
    </row>
    <row r="939" spans="1:25" s="87" customFormat="1" x14ac:dyDescent="0.3">
      <c r="A939" s="94" t="str">
        <f t="shared" si="15"/>
        <v>hbrown0</v>
      </c>
      <c r="B939" s="95" t="s">
        <v>23626</v>
      </c>
      <c r="C939" s="96" t="s">
        <v>23627</v>
      </c>
      <c r="D939" s="96" t="s">
        <v>23628</v>
      </c>
      <c r="E939" s="96" t="s">
        <v>5630</v>
      </c>
      <c r="F939" s="95" t="s">
        <v>20261</v>
      </c>
      <c r="G939" s="96" t="s">
        <v>19039</v>
      </c>
      <c r="H939" s="96" t="s">
        <v>19172</v>
      </c>
      <c r="I939" s="96" t="s">
        <v>19173</v>
      </c>
      <c r="J939" s="95" t="s">
        <v>19189</v>
      </c>
      <c r="K939" s="95" t="s">
        <v>20742</v>
      </c>
      <c r="L939" s="95" t="s">
        <v>20742</v>
      </c>
      <c r="M939" s="96" t="s">
        <v>21720</v>
      </c>
      <c r="N939" s="96" t="s">
        <v>435</v>
      </c>
      <c r="O939" s="97">
        <v>43174</v>
      </c>
      <c r="P939" s="97">
        <v>45256</v>
      </c>
      <c r="Q939" s="97">
        <v>43174</v>
      </c>
      <c r="R939" s="96">
        <v>2755</v>
      </c>
      <c r="S939" s="96">
        <v>7</v>
      </c>
      <c r="T939" s="96" t="s">
        <v>19247</v>
      </c>
      <c r="U939" s="96" t="s">
        <v>23629</v>
      </c>
      <c r="V939" s="96"/>
      <c r="W939" s="96" t="s">
        <v>13648</v>
      </c>
      <c r="X939" s="96" t="s">
        <v>435</v>
      </c>
      <c r="Y939" s="95" t="s">
        <v>13649</v>
      </c>
    </row>
    <row r="940" spans="1:25" s="87" customFormat="1" x14ac:dyDescent="0.3">
      <c r="A940" s="94" t="str">
        <f t="shared" si="15"/>
        <v>hchan</v>
      </c>
      <c r="B940" s="95" t="s">
        <v>23630</v>
      </c>
      <c r="C940" s="96" t="s">
        <v>23631</v>
      </c>
      <c r="D940" s="96" t="s">
        <v>23632</v>
      </c>
      <c r="E940" s="96" t="s">
        <v>5630</v>
      </c>
      <c r="F940" s="95" t="s">
        <v>19215</v>
      </c>
      <c r="G940" s="96" t="s">
        <v>19033</v>
      </c>
      <c r="H940" s="96" t="s">
        <v>19172</v>
      </c>
      <c r="I940" s="96" t="s">
        <v>19173</v>
      </c>
      <c r="J940" s="95" t="s">
        <v>19174</v>
      </c>
      <c r="K940" s="95" t="s">
        <v>19716</v>
      </c>
      <c r="L940" s="95" t="s">
        <v>19717</v>
      </c>
      <c r="M940" s="96" t="s">
        <v>5847</v>
      </c>
      <c r="N940" s="96" t="s">
        <v>279</v>
      </c>
      <c r="O940" s="97">
        <v>44756</v>
      </c>
      <c r="P940" s="97">
        <v>44756</v>
      </c>
      <c r="Q940" s="97">
        <v>44756</v>
      </c>
      <c r="R940" s="96">
        <v>1173</v>
      </c>
      <c r="S940" s="96">
        <v>3</v>
      </c>
      <c r="T940" s="96" t="s">
        <v>19228</v>
      </c>
      <c r="U940" s="96" t="s">
        <v>8681</v>
      </c>
      <c r="V940" s="96"/>
      <c r="W940" s="96" t="s">
        <v>5194</v>
      </c>
      <c r="X940" s="96" t="s">
        <v>279</v>
      </c>
      <c r="Y940" s="95" t="s">
        <v>8682</v>
      </c>
    </row>
    <row r="941" spans="1:25" s="87" customFormat="1" x14ac:dyDescent="0.3">
      <c r="A941" s="94" t="str">
        <f t="shared" si="15"/>
        <v>HCOBB3</v>
      </c>
      <c r="B941" s="95" t="s">
        <v>23633</v>
      </c>
      <c r="C941" s="96" t="s">
        <v>23634</v>
      </c>
      <c r="D941" s="96" t="s">
        <v>6094</v>
      </c>
      <c r="E941" s="96" t="s">
        <v>5630</v>
      </c>
      <c r="F941" s="95" t="s">
        <v>20261</v>
      </c>
      <c r="G941" s="96" t="s">
        <v>19039</v>
      </c>
      <c r="H941" s="96" t="s">
        <v>19172</v>
      </c>
      <c r="I941" s="96" t="s">
        <v>19173</v>
      </c>
      <c r="J941" s="95" t="s">
        <v>19189</v>
      </c>
      <c r="K941" s="95" t="s">
        <v>19200</v>
      </c>
      <c r="L941" s="95" t="s">
        <v>19200</v>
      </c>
      <c r="M941" s="96" t="s">
        <v>19396</v>
      </c>
      <c r="N941" s="96" t="s">
        <v>752</v>
      </c>
      <c r="O941" s="97">
        <v>32496</v>
      </c>
      <c r="P941" s="97">
        <v>32496</v>
      </c>
      <c r="Q941" s="97">
        <v>32496</v>
      </c>
      <c r="R941" s="96">
        <v>13433</v>
      </c>
      <c r="S941" s="96">
        <v>36</v>
      </c>
      <c r="T941" s="96" t="s">
        <v>19261</v>
      </c>
      <c r="U941" s="96" t="s">
        <v>6096</v>
      </c>
      <c r="V941" s="96"/>
      <c r="W941" s="96" t="s">
        <v>6097</v>
      </c>
      <c r="X941" s="96" t="s">
        <v>752</v>
      </c>
      <c r="Y941" s="95" t="s">
        <v>6098</v>
      </c>
    </row>
    <row r="942" spans="1:25" s="87" customFormat="1" x14ac:dyDescent="0.3">
      <c r="A942" s="94" t="str">
        <f t="shared" si="15"/>
        <v>HCONNE</v>
      </c>
      <c r="B942" s="95" t="s">
        <v>23635</v>
      </c>
      <c r="C942" s="96" t="s">
        <v>23636</v>
      </c>
      <c r="D942" s="96" t="s">
        <v>996</v>
      </c>
      <c r="E942" s="96" t="s">
        <v>5630</v>
      </c>
      <c r="F942" s="95" t="s">
        <v>19171</v>
      </c>
      <c r="G942" s="96" t="s">
        <v>19029</v>
      </c>
      <c r="H942" s="96" t="s">
        <v>19172</v>
      </c>
      <c r="I942" s="96" t="s">
        <v>19173</v>
      </c>
      <c r="J942" s="95" t="s">
        <v>19174</v>
      </c>
      <c r="K942" s="95" t="s">
        <v>19258</v>
      </c>
      <c r="L942" s="95" t="s">
        <v>19259</v>
      </c>
      <c r="M942" s="96" t="s">
        <v>19260</v>
      </c>
      <c r="N942" s="96" t="s">
        <v>279</v>
      </c>
      <c r="O942" s="97">
        <v>33815</v>
      </c>
      <c r="P942" s="97">
        <v>44321</v>
      </c>
      <c r="Q942" s="97">
        <v>33815</v>
      </c>
      <c r="R942" s="96">
        <v>12114</v>
      </c>
      <c r="S942" s="96">
        <v>33</v>
      </c>
      <c r="T942" s="96" t="s">
        <v>19261</v>
      </c>
      <c r="U942" s="96" t="s">
        <v>23637</v>
      </c>
      <c r="V942" s="96"/>
      <c r="W942" s="96" t="s">
        <v>1001</v>
      </c>
      <c r="X942" s="96" t="s">
        <v>279</v>
      </c>
      <c r="Y942" s="95" t="s">
        <v>18724</v>
      </c>
    </row>
    <row r="943" spans="1:25" s="87" customFormat="1" x14ac:dyDescent="0.3">
      <c r="A943" s="94" t="str">
        <f t="shared" si="15"/>
        <v>hdonest</v>
      </c>
      <c r="B943" s="95" t="s">
        <v>23638</v>
      </c>
      <c r="C943" s="96" t="s">
        <v>23639</v>
      </c>
      <c r="D943" s="96" t="s">
        <v>23640</v>
      </c>
      <c r="E943" s="96" t="s">
        <v>19170</v>
      </c>
      <c r="F943" s="95" t="s">
        <v>19171</v>
      </c>
      <c r="G943" s="96" t="s">
        <v>19029</v>
      </c>
      <c r="H943" s="96" t="s">
        <v>19172</v>
      </c>
      <c r="I943" s="96" t="s">
        <v>19173</v>
      </c>
      <c r="J943" s="95" t="s">
        <v>19174</v>
      </c>
      <c r="K943" s="95" t="s">
        <v>19216</v>
      </c>
      <c r="L943" s="95" t="s">
        <v>19237</v>
      </c>
      <c r="M943" s="96" t="s">
        <v>19238</v>
      </c>
      <c r="N943" s="96" t="s">
        <v>250</v>
      </c>
      <c r="O943" s="97">
        <v>45389</v>
      </c>
      <c r="P943" s="97">
        <v>45389</v>
      </c>
      <c r="Q943" s="97">
        <v>45389</v>
      </c>
      <c r="R943" s="96">
        <v>540</v>
      </c>
      <c r="S943" s="96">
        <v>1</v>
      </c>
      <c r="T943" s="96" t="s">
        <v>19209</v>
      </c>
      <c r="U943" s="96" t="s">
        <v>23641</v>
      </c>
      <c r="V943" s="96"/>
      <c r="W943" s="96" t="s">
        <v>1542</v>
      </c>
      <c r="X943" s="96" t="s">
        <v>250</v>
      </c>
      <c r="Y943" s="95" t="s">
        <v>23642</v>
      </c>
    </row>
    <row r="944" spans="1:25" s="87" customFormat="1" x14ac:dyDescent="0.3">
      <c r="A944" s="94" t="str">
        <f t="shared" si="15"/>
        <v>hfernan</v>
      </c>
      <c r="B944" s="95" t="s">
        <v>23643</v>
      </c>
      <c r="C944" s="96" t="s">
        <v>23644</v>
      </c>
      <c r="D944" s="96" t="s">
        <v>23645</v>
      </c>
      <c r="E944" s="96" t="s">
        <v>5630</v>
      </c>
      <c r="F944" s="95" t="s">
        <v>19181</v>
      </c>
      <c r="G944" s="96" t="s">
        <v>19030</v>
      </c>
      <c r="H944" s="96" t="s">
        <v>19172</v>
      </c>
      <c r="I944" s="96" t="s">
        <v>19173</v>
      </c>
      <c r="J944" s="95" t="s">
        <v>19189</v>
      </c>
      <c r="K944" s="95" t="s">
        <v>19471</v>
      </c>
      <c r="L944" s="95" t="s">
        <v>20722</v>
      </c>
      <c r="M944" s="96" t="s">
        <v>20723</v>
      </c>
      <c r="N944" s="96" t="s">
        <v>719</v>
      </c>
      <c r="O944" s="97">
        <v>45886</v>
      </c>
      <c r="P944" s="97">
        <v>45886</v>
      </c>
      <c r="Q944" s="97">
        <v>45886</v>
      </c>
      <c r="R944" s="96">
        <v>43</v>
      </c>
      <c r="S944" s="96">
        <v>0</v>
      </c>
      <c r="T944" s="96" t="s">
        <v>19448</v>
      </c>
      <c r="U944" s="96" t="s">
        <v>23646</v>
      </c>
      <c r="V944" s="96"/>
      <c r="W944" s="96" t="s">
        <v>4891</v>
      </c>
      <c r="X944" s="96" t="s">
        <v>719</v>
      </c>
      <c r="Y944" s="95" t="s">
        <v>14597</v>
      </c>
    </row>
    <row r="945" spans="1:25" s="87" customFormat="1" x14ac:dyDescent="0.3">
      <c r="A945" s="94" t="str">
        <f t="shared" si="15"/>
        <v>HFIGUER</v>
      </c>
      <c r="B945" s="95" t="s">
        <v>23647</v>
      </c>
      <c r="C945" s="96" t="s">
        <v>23648</v>
      </c>
      <c r="D945" s="96" t="s">
        <v>8748</v>
      </c>
      <c r="E945" s="96" t="s">
        <v>5630</v>
      </c>
      <c r="F945" s="95" t="s">
        <v>19181</v>
      </c>
      <c r="G945" s="96" t="s">
        <v>19030</v>
      </c>
      <c r="H945" s="96" t="s">
        <v>19172</v>
      </c>
      <c r="I945" s="96" t="s">
        <v>19419</v>
      </c>
      <c r="J945" s="95" t="s">
        <v>19189</v>
      </c>
      <c r="K945" s="95" t="s">
        <v>19420</v>
      </c>
      <c r="L945" s="95" t="s">
        <v>19420</v>
      </c>
      <c r="M945" s="96" t="s">
        <v>19421</v>
      </c>
      <c r="N945" s="96" t="s">
        <v>5965</v>
      </c>
      <c r="O945" s="97">
        <v>36197</v>
      </c>
      <c r="P945" s="97">
        <v>36197</v>
      </c>
      <c r="Q945" s="97">
        <v>36197</v>
      </c>
      <c r="R945" s="96">
        <v>9732</v>
      </c>
      <c r="S945" s="96">
        <v>26</v>
      </c>
      <c r="T945" s="96" t="s">
        <v>19261</v>
      </c>
      <c r="U945" s="96" t="s">
        <v>23649</v>
      </c>
      <c r="V945" s="96"/>
      <c r="W945" s="96" t="s">
        <v>23650</v>
      </c>
      <c r="X945" s="96" t="s">
        <v>5965</v>
      </c>
      <c r="Y945" s="95" t="s">
        <v>8752</v>
      </c>
    </row>
    <row r="946" spans="1:25" s="87" customFormat="1" x14ac:dyDescent="0.3">
      <c r="A946" s="94" t="str">
        <f t="shared" si="15"/>
        <v>hgofort</v>
      </c>
      <c r="B946" s="95" t="s">
        <v>23651</v>
      </c>
      <c r="C946" s="96" t="s">
        <v>23652</v>
      </c>
      <c r="D946" s="96" t="s">
        <v>23653</v>
      </c>
      <c r="E946" s="96" t="s">
        <v>5630</v>
      </c>
      <c r="F946" s="95" t="s">
        <v>19171</v>
      </c>
      <c r="G946" s="96" t="s">
        <v>19029</v>
      </c>
      <c r="H946" s="96" t="s">
        <v>19172</v>
      </c>
      <c r="I946" s="96" t="s">
        <v>19173</v>
      </c>
      <c r="J946" s="95" t="s">
        <v>19174</v>
      </c>
      <c r="K946" s="95" t="s">
        <v>19522</v>
      </c>
      <c r="L946" s="95" t="s">
        <v>19523</v>
      </c>
      <c r="M946" s="96" t="s">
        <v>7156</v>
      </c>
      <c r="N946" s="96" t="s">
        <v>773</v>
      </c>
      <c r="O946" s="97">
        <v>44861</v>
      </c>
      <c r="P946" s="97">
        <v>44861</v>
      </c>
      <c r="Q946" s="97">
        <v>44861</v>
      </c>
      <c r="R946" s="96">
        <v>1068</v>
      </c>
      <c r="S946" s="96">
        <v>2</v>
      </c>
      <c r="T946" s="96" t="s">
        <v>19209</v>
      </c>
      <c r="U946" s="96" t="s">
        <v>23654</v>
      </c>
      <c r="V946" s="96"/>
      <c r="W946" s="96" t="s">
        <v>23655</v>
      </c>
      <c r="X946" s="96" t="s">
        <v>773</v>
      </c>
      <c r="Y946" s="95" t="s">
        <v>16813</v>
      </c>
    </row>
    <row r="947" spans="1:25" s="87" customFormat="1" x14ac:dyDescent="0.3">
      <c r="A947" s="94" t="str">
        <f t="shared" si="15"/>
        <v>HGOGOL</v>
      </c>
      <c r="B947" s="95" t="s">
        <v>23656</v>
      </c>
      <c r="C947" s="96" t="s">
        <v>23657</v>
      </c>
      <c r="D947" s="96" t="s">
        <v>18021</v>
      </c>
      <c r="E947" s="96" t="s">
        <v>5630</v>
      </c>
      <c r="F947" s="95" t="s">
        <v>19171</v>
      </c>
      <c r="G947" s="96" t="s">
        <v>19029</v>
      </c>
      <c r="H947" s="96" t="s">
        <v>19172</v>
      </c>
      <c r="I947" s="96" t="s">
        <v>19173</v>
      </c>
      <c r="J947" s="95" t="s">
        <v>19174</v>
      </c>
      <c r="K947" s="95" t="s">
        <v>19216</v>
      </c>
      <c r="L947" s="95" t="s">
        <v>19237</v>
      </c>
      <c r="M947" s="96" t="s">
        <v>19238</v>
      </c>
      <c r="N947" s="96" t="s">
        <v>250</v>
      </c>
      <c r="O947" s="97">
        <v>36122</v>
      </c>
      <c r="P947" s="97">
        <v>36122</v>
      </c>
      <c r="Q947" s="97">
        <v>36122</v>
      </c>
      <c r="R947" s="96">
        <v>9807</v>
      </c>
      <c r="S947" s="96">
        <v>26</v>
      </c>
      <c r="T947" s="96" t="s">
        <v>19261</v>
      </c>
      <c r="U947" s="96" t="s">
        <v>23658</v>
      </c>
      <c r="V947" s="96">
        <v>416</v>
      </c>
      <c r="W947" s="96" t="s">
        <v>4625</v>
      </c>
      <c r="X947" s="96" t="s">
        <v>250</v>
      </c>
      <c r="Y947" s="95" t="s">
        <v>15513</v>
      </c>
    </row>
    <row r="948" spans="1:25" s="87" customFormat="1" x14ac:dyDescent="0.3">
      <c r="A948" s="94" t="str">
        <f t="shared" si="15"/>
        <v>HGONZ13</v>
      </c>
      <c r="B948" s="95" t="s">
        <v>23659</v>
      </c>
      <c r="C948" s="96" t="s">
        <v>23660</v>
      </c>
      <c r="D948" s="96" t="s">
        <v>11838</v>
      </c>
      <c r="E948" s="96" t="s">
        <v>5630</v>
      </c>
      <c r="F948" s="95" t="s">
        <v>19215</v>
      </c>
      <c r="G948" s="96" t="s">
        <v>19033</v>
      </c>
      <c r="H948" s="96" t="s">
        <v>19172</v>
      </c>
      <c r="I948" s="96" t="s">
        <v>19419</v>
      </c>
      <c r="J948" s="95" t="s">
        <v>19189</v>
      </c>
      <c r="K948" s="95" t="s">
        <v>19420</v>
      </c>
      <c r="L948" s="95" t="s">
        <v>19420</v>
      </c>
      <c r="M948" s="96" t="s">
        <v>19421</v>
      </c>
      <c r="N948" s="96" t="s">
        <v>5965</v>
      </c>
      <c r="O948" s="97">
        <v>40352</v>
      </c>
      <c r="P948" s="97">
        <v>40352</v>
      </c>
      <c r="Q948" s="97">
        <v>40352</v>
      </c>
      <c r="R948" s="96">
        <v>5577</v>
      </c>
      <c r="S948" s="96">
        <v>15</v>
      </c>
      <c r="T948" s="96" t="s">
        <v>19247</v>
      </c>
      <c r="U948" s="96" t="s">
        <v>23661</v>
      </c>
      <c r="V948" s="96" t="s">
        <v>23662</v>
      </c>
      <c r="W948" s="96" t="s">
        <v>11841</v>
      </c>
      <c r="X948" s="96" t="s">
        <v>5965</v>
      </c>
      <c r="Y948" s="95" t="s">
        <v>11842</v>
      </c>
    </row>
    <row r="949" spans="1:25" s="87" customFormat="1" x14ac:dyDescent="0.3">
      <c r="A949" s="94" t="str">
        <f t="shared" si="15"/>
        <v>hgonza0</v>
      </c>
      <c r="B949" s="95" t="s">
        <v>23663</v>
      </c>
      <c r="C949" s="96" t="s">
        <v>23664</v>
      </c>
      <c r="D949" s="96" t="s">
        <v>23665</v>
      </c>
      <c r="E949" s="96" t="s">
        <v>5630</v>
      </c>
      <c r="F949" s="95" t="s">
        <v>19171</v>
      </c>
      <c r="G949" s="96" t="s">
        <v>19029</v>
      </c>
      <c r="H949" s="96" t="s">
        <v>19172</v>
      </c>
      <c r="I949" s="96" t="s">
        <v>19173</v>
      </c>
      <c r="J949" s="95" t="s">
        <v>19174</v>
      </c>
      <c r="K949" s="95" t="s">
        <v>19431</v>
      </c>
      <c r="L949" s="95" t="s">
        <v>19432</v>
      </c>
      <c r="M949" s="96" t="s">
        <v>6264</v>
      </c>
      <c r="N949" s="96" t="s">
        <v>279</v>
      </c>
      <c r="O949" s="97">
        <v>44336</v>
      </c>
      <c r="P949" s="97">
        <v>44336</v>
      </c>
      <c r="Q949" s="97">
        <v>44336</v>
      </c>
      <c r="R949" s="96">
        <v>1593</v>
      </c>
      <c r="S949" s="96">
        <v>4</v>
      </c>
      <c r="T949" s="96" t="s">
        <v>19228</v>
      </c>
      <c r="U949" s="96" t="s">
        <v>23666</v>
      </c>
      <c r="V949" s="96"/>
      <c r="W949" s="96" t="s">
        <v>975</v>
      </c>
      <c r="X949" s="96" t="s">
        <v>279</v>
      </c>
      <c r="Y949" s="95" t="s">
        <v>6429</v>
      </c>
    </row>
    <row r="950" spans="1:25" s="87" customFormat="1" x14ac:dyDescent="0.3">
      <c r="A950" s="94" t="str">
        <f t="shared" si="15"/>
        <v>HGONZA1</v>
      </c>
      <c r="B950" s="95" t="s">
        <v>23667</v>
      </c>
      <c r="C950" s="96" t="s">
        <v>23668</v>
      </c>
      <c r="D950" s="96" t="s">
        <v>23669</v>
      </c>
      <c r="E950" s="96" t="s">
        <v>19170</v>
      </c>
      <c r="F950" s="95" t="s">
        <v>19285</v>
      </c>
      <c r="G950" s="96" t="s">
        <v>19028</v>
      </c>
      <c r="H950" s="96" t="s">
        <v>19172</v>
      </c>
      <c r="I950" s="96" t="s">
        <v>19419</v>
      </c>
      <c r="J950" s="95" t="s">
        <v>19189</v>
      </c>
      <c r="K950" s="95" t="s">
        <v>19420</v>
      </c>
      <c r="L950" s="95" t="s">
        <v>19420</v>
      </c>
      <c r="M950" s="96" t="s">
        <v>19421</v>
      </c>
      <c r="N950" s="96" t="s">
        <v>5965</v>
      </c>
      <c r="O950" s="97">
        <v>37523</v>
      </c>
      <c r="P950" s="97">
        <v>37523</v>
      </c>
      <c r="Q950" s="97">
        <v>37523</v>
      </c>
      <c r="R950" s="96">
        <v>8406</v>
      </c>
      <c r="S950" s="96">
        <v>23</v>
      </c>
      <c r="T950" s="96" t="s">
        <v>19261</v>
      </c>
      <c r="U950" s="96" t="s">
        <v>23670</v>
      </c>
      <c r="V950" s="96"/>
      <c r="W950" s="96" t="s">
        <v>23671</v>
      </c>
      <c r="X950" s="96" t="s">
        <v>5965</v>
      </c>
      <c r="Y950" s="95" t="s">
        <v>23672</v>
      </c>
    </row>
    <row r="951" spans="1:25" s="87" customFormat="1" x14ac:dyDescent="0.3">
      <c r="A951" s="94" t="str">
        <f t="shared" si="15"/>
        <v>hgonza2</v>
      </c>
      <c r="B951" s="95" t="s">
        <v>23673</v>
      </c>
      <c r="C951" s="96" t="s">
        <v>23674</v>
      </c>
      <c r="D951" s="96" t="s">
        <v>23675</v>
      </c>
      <c r="E951" s="96" t="s">
        <v>5630</v>
      </c>
      <c r="F951" s="95" t="s">
        <v>19181</v>
      </c>
      <c r="G951" s="96" t="s">
        <v>19030</v>
      </c>
      <c r="H951" s="96" t="s">
        <v>19172</v>
      </c>
      <c r="I951" s="96" t="s">
        <v>19173</v>
      </c>
      <c r="J951" s="95" t="s">
        <v>19174</v>
      </c>
      <c r="K951" s="95" t="s">
        <v>19431</v>
      </c>
      <c r="L951" s="95" t="s">
        <v>19432</v>
      </c>
      <c r="M951" s="96" t="s">
        <v>6264</v>
      </c>
      <c r="N951" s="96" t="s">
        <v>279</v>
      </c>
      <c r="O951" s="97">
        <v>44812</v>
      </c>
      <c r="P951" s="97">
        <v>44812</v>
      </c>
      <c r="Q951" s="97">
        <v>44812</v>
      </c>
      <c r="R951" s="96">
        <v>1117</v>
      </c>
      <c r="S951" s="96">
        <v>3</v>
      </c>
      <c r="T951" s="96" t="s">
        <v>19228</v>
      </c>
      <c r="U951" s="96" t="s">
        <v>10522</v>
      </c>
      <c r="V951" s="96">
        <v>126</v>
      </c>
      <c r="W951" s="96" t="s">
        <v>1703</v>
      </c>
      <c r="X951" s="96" t="s">
        <v>279</v>
      </c>
      <c r="Y951" s="95" t="s">
        <v>10524</v>
      </c>
    </row>
    <row r="952" spans="1:25" s="87" customFormat="1" x14ac:dyDescent="0.3">
      <c r="A952" s="94" t="str">
        <f t="shared" si="15"/>
        <v>hha000</v>
      </c>
      <c r="B952" s="95" t="s">
        <v>23676</v>
      </c>
      <c r="C952" s="96" t="s">
        <v>23677</v>
      </c>
      <c r="D952" s="96" t="s">
        <v>23678</v>
      </c>
      <c r="E952" s="96" t="s">
        <v>5630</v>
      </c>
      <c r="F952" s="95" t="s">
        <v>19236</v>
      </c>
      <c r="G952" s="96" t="s">
        <v>19032</v>
      </c>
      <c r="H952" s="96" t="s">
        <v>19227</v>
      </c>
      <c r="I952" s="96" t="s">
        <v>19173</v>
      </c>
      <c r="J952" s="95" t="s">
        <v>19189</v>
      </c>
      <c r="K952" s="95" t="s">
        <v>19294</v>
      </c>
      <c r="L952" s="95" t="s">
        <v>19295</v>
      </c>
      <c r="M952" s="96" t="s">
        <v>19296</v>
      </c>
      <c r="N952" s="96" t="s">
        <v>541</v>
      </c>
      <c r="O952" s="97">
        <v>44567</v>
      </c>
      <c r="P952" s="97">
        <v>44567</v>
      </c>
      <c r="Q952" s="97">
        <v>44567</v>
      </c>
      <c r="R952" s="96">
        <v>1362</v>
      </c>
      <c r="S952" s="96">
        <v>3</v>
      </c>
      <c r="T952" s="96" t="s">
        <v>19228</v>
      </c>
      <c r="U952" t="s">
        <v>23679</v>
      </c>
      <c r="V952"/>
      <c r="W952" t="s">
        <v>1509</v>
      </c>
      <c r="X952" t="s">
        <v>328</v>
      </c>
      <c r="Y952" s="42" t="s">
        <v>16294</v>
      </c>
    </row>
    <row r="953" spans="1:25" s="87" customFormat="1" x14ac:dyDescent="0.3">
      <c r="A953" s="94" t="str">
        <f t="shared" si="15"/>
        <v>hhakimi</v>
      </c>
      <c r="B953" s="95" t="s">
        <v>23680</v>
      </c>
      <c r="C953" s="96" t="s">
        <v>23681</v>
      </c>
      <c r="D953" s="95" t="s">
        <v>23682</v>
      </c>
      <c r="E953" s="96" t="s">
        <v>23680</v>
      </c>
      <c r="F953" s="96"/>
      <c r="G953" s="96"/>
      <c r="H953" s="96"/>
      <c r="I953" s="96"/>
      <c r="J953" s="96"/>
      <c r="K953" s="96" t="s">
        <v>19216</v>
      </c>
      <c r="L953" s="96"/>
      <c r="M953" s="96"/>
      <c r="N953" s="96"/>
      <c r="O953" s="97"/>
      <c r="P953" s="96">
        <v>45949</v>
      </c>
      <c r="Q953" s="97">
        <v>45949</v>
      </c>
      <c r="R953" s="96"/>
      <c r="S953" s="96"/>
      <c r="T953" s="96"/>
      <c r="U953" s="95" t="s">
        <v>8024</v>
      </c>
      <c r="V953" s="96" t="s">
        <v>23683</v>
      </c>
      <c r="W953" s="96" t="s">
        <v>4406</v>
      </c>
      <c r="X953" s="96" t="s">
        <v>250</v>
      </c>
      <c r="Y953" s="95" t="s">
        <v>8025</v>
      </c>
    </row>
    <row r="954" spans="1:25" s="87" customFormat="1" x14ac:dyDescent="0.3">
      <c r="A954" s="94" t="str">
        <f t="shared" si="15"/>
        <v>hhawki0</v>
      </c>
      <c r="B954" s="95" t="s">
        <v>23684</v>
      </c>
      <c r="C954" s="96" t="s">
        <v>23685</v>
      </c>
      <c r="D954" s="95" t="s">
        <v>23686</v>
      </c>
      <c r="E954" s="95" t="s">
        <v>23684</v>
      </c>
      <c r="F954" s="96"/>
      <c r="G954" s="97"/>
      <c r="H954" s="97"/>
      <c r="I954" s="97"/>
      <c r="J954" s="97"/>
      <c r="K954" s="95" t="s">
        <v>19345</v>
      </c>
      <c r="L954" s="97"/>
      <c r="M954" s="97"/>
      <c r="N954" s="97"/>
      <c r="O954" s="97"/>
      <c r="P954" s="97">
        <v>45949</v>
      </c>
      <c r="Q954" s="97">
        <v>45949</v>
      </c>
      <c r="R954" s="97"/>
      <c r="S954" s="97"/>
      <c r="T954" s="97"/>
      <c r="U954" s="95" t="s">
        <v>23687</v>
      </c>
      <c r="V954" s="96"/>
      <c r="W954" s="96" t="s">
        <v>23688</v>
      </c>
      <c r="X954" s="96" t="s">
        <v>318</v>
      </c>
      <c r="Y954" s="95" t="s">
        <v>23689</v>
      </c>
    </row>
    <row r="955" spans="1:25" s="87" customFormat="1" x14ac:dyDescent="0.3">
      <c r="A955" s="94" t="str">
        <f t="shared" si="15"/>
        <v>HHU00</v>
      </c>
      <c r="B955" s="95" t="s">
        <v>23690</v>
      </c>
      <c r="C955" s="96" t="s">
        <v>23691</v>
      </c>
      <c r="D955" s="96" t="s">
        <v>8491</v>
      </c>
      <c r="E955" s="96" t="s">
        <v>5630</v>
      </c>
      <c r="F955" s="95" t="s">
        <v>19181</v>
      </c>
      <c r="G955" s="96" t="s">
        <v>19030</v>
      </c>
      <c r="H955" s="96" t="s">
        <v>19172</v>
      </c>
      <c r="I955" s="96" t="s">
        <v>19173</v>
      </c>
      <c r="J955" s="95" t="s">
        <v>19174</v>
      </c>
      <c r="K955" s="95" t="s">
        <v>19258</v>
      </c>
      <c r="L955" s="95" t="s">
        <v>19259</v>
      </c>
      <c r="M955" s="96" t="s">
        <v>19260</v>
      </c>
      <c r="N955" s="96" t="s">
        <v>279</v>
      </c>
      <c r="O955" s="97">
        <v>36039</v>
      </c>
      <c r="P955" s="97">
        <v>38803</v>
      </c>
      <c r="Q955" s="97">
        <v>36039</v>
      </c>
      <c r="R955" s="96">
        <v>9890</v>
      </c>
      <c r="S955" s="96">
        <v>27</v>
      </c>
      <c r="T955" s="96" t="s">
        <v>19261</v>
      </c>
      <c r="U955" s="96" t="s">
        <v>23692</v>
      </c>
      <c r="V955" s="96"/>
      <c r="W955" s="96" t="s">
        <v>23693</v>
      </c>
      <c r="X955" s="96" t="s">
        <v>279</v>
      </c>
      <c r="Y955" s="95" t="s">
        <v>8496</v>
      </c>
    </row>
    <row r="956" spans="1:25" s="87" customFormat="1" x14ac:dyDescent="0.3">
      <c r="A956" s="94" t="str">
        <f t="shared" si="15"/>
        <v>hirizar</v>
      </c>
      <c r="B956" s="95" t="s">
        <v>23694</v>
      </c>
      <c r="C956" s="96" t="s">
        <v>23695</v>
      </c>
      <c r="D956" s="96" t="s">
        <v>23696</v>
      </c>
      <c r="E956" s="96" t="s">
        <v>19036</v>
      </c>
      <c r="F956" s="95" t="s">
        <v>20261</v>
      </c>
      <c r="G956" s="96" t="s">
        <v>19039</v>
      </c>
      <c r="H956" s="96" t="s">
        <v>19172</v>
      </c>
      <c r="I956" s="96" t="s">
        <v>19173</v>
      </c>
      <c r="J956" s="95" t="s">
        <v>19189</v>
      </c>
      <c r="K956" s="95" t="s">
        <v>20742</v>
      </c>
      <c r="L956" s="95" t="s">
        <v>20743</v>
      </c>
      <c r="M956" s="96" t="s">
        <v>20744</v>
      </c>
      <c r="N956" s="96" t="s">
        <v>719</v>
      </c>
      <c r="O956" s="97">
        <v>45172</v>
      </c>
      <c r="P956" s="97">
        <v>45172</v>
      </c>
      <c r="Q956" s="97">
        <v>45172</v>
      </c>
      <c r="R956" s="96">
        <v>757</v>
      </c>
      <c r="S956" s="96">
        <v>2</v>
      </c>
      <c r="T956" s="96" t="s">
        <v>19209</v>
      </c>
      <c r="U956" s="96" t="s">
        <v>23697</v>
      </c>
      <c r="V956" s="96"/>
      <c r="W956" s="96" t="s">
        <v>23698</v>
      </c>
      <c r="X956" s="96" t="s">
        <v>719</v>
      </c>
      <c r="Y956" s="95" t="s">
        <v>23699</v>
      </c>
    </row>
    <row r="957" spans="1:25" s="87" customFormat="1" x14ac:dyDescent="0.3">
      <c r="A957" s="94" t="str">
        <f t="shared" si="15"/>
        <v>HJONE27</v>
      </c>
      <c r="B957" s="95" t="s">
        <v>23700</v>
      </c>
      <c r="C957" s="96" t="s">
        <v>23701</v>
      </c>
      <c r="D957" s="96" t="s">
        <v>23702</v>
      </c>
      <c r="E957" s="96" t="s">
        <v>19715</v>
      </c>
      <c r="F957" s="95" t="s">
        <v>19171</v>
      </c>
      <c r="G957" s="96" t="s">
        <v>19029</v>
      </c>
      <c r="H957" s="96" t="s">
        <v>19172</v>
      </c>
      <c r="I957" s="96" t="s">
        <v>19173</v>
      </c>
      <c r="J957" s="95" t="s">
        <v>19174</v>
      </c>
      <c r="K957" s="95" t="s">
        <v>19258</v>
      </c>
      <c r="L957" s="95" t="s">
        <v>19259</v>
      </c>
      <c r="M957" s="96" t="s">
        <v>19260</v>
      </c>
      <c r="N957" s="96" t="s">
        <v>279</v>
      </c>
      <c r="O957" s="97">
        <v>38446</v>
      </c>
      <c r="P957" s="97">
        <v>38446</v>
      </c>
      <c r="Q957" s="97">
        <v>38446</v>
      </c>
      <c r="R957" s="96">
        <v>7483</v>
      </c>
      <c r="S957" s="96">
        <v>20</v>
      </c>
      <c r="T957" s="96" t="s">
        <v>19261</v>
      </c>
      <c r="U957" s="96" t="s">
        <v>23703</v>
      </c>
      <c r="V957" s="96"/>
      <c r="W957" s="96" t="s">
        <v>20270</v>
      </c>
      <c r="X957" s="96" t="s">
        <v>279</v>
      </c>
      <c r="Y957" s="95" t="s">
        <v>23704</v>
      </c>
    </row>
    <row r="958" spans="1:25" s="87" customFormat="1" x14ac:dyDescent="0.3">
      <c r="A958" s="94" t="str">
        <f t="shared" si="15"/>
        <v>hjure</v>
      </c>
      <c r="B958" s="95" t="s">
        <v>23705</v>
      </c>
      <c r="C958" s="96" t="s">
        <v>23706</v>
      </c>
      <c r="D958" s="96" t="s">
        <v>23707</v>
      </c>
      <c r="E958" s="96" t="s">
        <v>5630</v>
      </c>
      <c r="F958" s="95" t="s">
        <v>19181</v>
      </c>
      <c r="G958" s="96" t="s">
        <v>19030</v>
      </c>
      <c r="H958" s="96" t="s">
        <v>19172</v>
      </c>
      <c r="I958" s="96" t="s">
        <v>19173</v>
      </c>
      <c r="J958" s="95" t="s">
        <v>19189</v>
      </c>
      <c r="K958" s="95" t="s">
        <v>19190</v>
      </c>
      <c r="L958" s="95" t="s">
        <v>19252</v>
      </c>
      <c r="M958" s="96" t="s">
        <v>10322</v>
      </c>
      <c r="N958" s="96" t="s">
        <v>297</v>
      </c>
      <c r="O958" s="97">
        <v>43832</v>
      </c>
      <c r="P958" s="97">
        <v>43832</v>
      </c>
      <c r="Q958" s="97">
        <v>43832</v>
      </c>
      <c r="R958" s="96">
        <v>2097</v>
      </c>
      <c r="S958" s="96">
        <v>5</v>
      </c>
      <c r="T958" s="96" t="s">
        <v>19228</v>
      </c>
      <c r="U958" s="96" t="s">
        <v>23708</v>
      </c>
      <c r="V958" s="96"/>
      <c r="W958" s="96" t="s">
        <v>4377</v>
      </c>
      <c r="X958" s="96" t="s">
        <v>297</v>
      </c>
      <c r="Y958" s="95" t="s">
        <v>16148</v>
      </c>
    </row>
    <row r="959" spans="1:25" s="87" customFormat="1" x14ac:dyDescent="0.3">
      <c r="A959" s="94" t="str">
        <f t="shared" si="15"/>
        <v>hkamali</v>
      </c>
      <c r="B959" s="95" t="s">
        <v>23709</v>
      </c>
      <c r="C959" s="96" t="s">
        <v>23710</v>
      </c>
      <c r="D959" s="96" t="s">
        <v>23711</v>
      </c>
      <c r="E959" s="96" t="s">
        <v>5630</v>
      </c>
      <c r="F959" s="95" t="s">
        <v>19797</v>
      </c>
      <c r="G959" s="96" t="s">
        <v>19070</v>
      </c>
      <c r="H959" s="96" t="s">
        <v>19227</v>
      </c>
      <c r="I959" s="96" t="s">
        <v>19173</v>
      </c>
      <c r="J959" s="95" t="s">
        <v>19174</v>
      </c>
      <c r="K959" s="95" t="s">
        <v>19245</v>
      </c>
      <c r="L959" s="95" t="s">
        <v>19318</v>
      </c>
      <c r="M959" s="96" t="s">
        <v>19319</v>
      </c>
      <c r="N959" s="96" t="s">
        <v>1675</v>
      </c>
      <c r="O959" s="97">
        <v>45823</v>
      </c>
      <c r="P959" s="97">
        <v>45823</v>
      </c>
      <c r="Q959" s="97">
        <v>45823</v>
      </c>
      <c r="R959" s="96">
        <v>106</v>
      </c>
      <c r="S959" s="96">
        <v>0</v>
      </c>
      <c r="T959" s="96" t="s">
        <v>19193</v>
      </c>
      <c r="U959" s="96" t="s">
        <v>23712</v>
      </c>
      <c r="V959" s="96"/>
      <c r="W959" s="96" t="s">
        <v>232</v>
      </c>
      <c r="X959" s="96" t="s">
        <v>1675</v>
      </c>
      <c r="Y959" s="95" t="s">
        <v>10107</v>
      </c>
    </row>
    <row r="960" spans="1:25" s="87" customFormat="1" x14ac:dyDescent="0.3">
      <c r="A960" s="94" t="str">
        <f t="shared" si="15"/>
        <v>hkelly</v>
      </c>
      <c r="B960" s="95" t="s">
        <v>23713</v>
      </c>
      <c r="C960" s="96" t="s">
        <v>23714</v>
      </c>
      <c r="D960" s="96" t="s">
        <v>23715</v>
      </c>
      <c r="E960" s="96" t="s">
        <v>5630</v>
      </c>
      <c r="F960" s="95" t="s">
        <v>19171</v>
      </c>
      <c r="G960" s="96" t="s">
        <v>19029</v>
      </c>
      <c r="H960" s="96" t="s">
        <v>19172</v>
      </c>
      <c r="I960" s="96" t="s">
        <v>19173</v>
      </c>
      <c r="J960" s="95" t="s">
        <v>19174</v>
      </c>
      <c r="K960" s="95" t="s">
        <v>19216</v>
      </c>
      <c r="L960" s="95" t="s">
        <v>19237</v>
      </c>
      <c r="M960" s="96" t="s">
        <v>19238</v>
      </c>
      <c r="N960" s="96" t="s">
        <v>250</v>
      </c>
      <c r="O960" s="97">
        <v>45368</v>
      </c>
      <c r="P960" s="97">
        <v>45368</v>
      </c>
      <c r="Q960" s="97">
        <v>45368</v>
      </c>
      <c r="R960" s="96">
        <v>561</v>
      </c>
      <c r="S960" s="96">
        <v>1</v>
      </c>
      <c r="T960" s="96" t="s">
        <v>19209</v>
      </c>
      <c r="U960" s="96" t="s">
        <v>23716</v>
      </c>
      <c r="V960" s="96"/>
      <c r="W960" s="96" t="s">
        <v>1542</v>
      </c>
      <c r="X960" s="96" t="s">
        <v>250</v>
      </c>
      <c r="Y960" s="95" t="s">
        <v>13231</v>
      </c>
    </row>
    <row r="961" spans="1:25" s="87" customFormat="1" x14ac:dyDescent="0.3">
      <c r="A961" s="94" t="str">
        <f t="shared" si="15"/>
        <v>HKHALEG</v>
      </c>
      <c r="B961" s="95" t="s">
        <v>23717</v>
      </c>
      <c r="C961" s="96" t="s">
        <v>23718</v>
      </c>
      <c r="D961" s="96" t="s">
        <v>19100</v>
      </c>
      <c r="E961" s="96" t="s">
        <v>5630</v>
      </c>
      <c r="F961" s="95" t="s">
        <v>19171</v>
      </c>
      <c r="G961" s="96" t="s">
        <v>19029</v>
      </c>
      <c r="H961" s="96" t="s">
        <v>19172</v>
      </c>
      <c r="I961" s="96" t="s">
        <v>19173</v>
      </c>
      <c r="J961" s="95" t="s">
        <v>19174</v>
      </c>
      <c r="K961" s="95" t="s">
        <v>19258</v>
      </c>
      <c r="L961" s="95" t="s">
        <v>19259</v>
      </c>
      <c r="M961" s="96" t="s">
        <v>19260</v>
      </c>
      <c r="N961" s="96" t="s">
        <v>279</v>
      </c>
      <c r="O961" s="97">
        <v>41016</v>
      </c>
      <c r="P961" s="97">
        <v>41016</v>
      </c>
      <c r="Q961" s="97">
        <v>41016</v>
      </c>
      <c r="R961" s="96">
        <v>4913</v>
      </c>
      <c r="S961" s="96">
        <v>13</v>
      </c>
      <c r="T961" s="96" t="s">
        <v>19247</v>
      </c>
      <c r="U961" s="96" t="s">
        <v>23719</v>
      </c>
      <c r="V961" s="96"/>
      <c r="W961" s="96" t="s">
        <v>4994</v>
      </c>
      <c r="X961" s="96" t="s">
        <v>279</v>
      </c>
      <c r="Y961" s="95" t="s">
        <v>23720</v>
      </c>
    </row>
    <row r="962" spans="1:25" s="87" customFormat="1" x14ac:dyDescent="0.3">
      <c r="A962" s="94" t="str">
        <f t="shared" si="15"/>
        <v>hkozinc</v>
      </c>
      <c r="B962" s="95" t="s">
        <v>23721</v>
      </c>
      <c r="C962" s="96" t="s">
        <v>23722</v>
      </c>
      <c r="D962" s="96" t="s">
        <v>23723</v>
      </c>
      <c r="E962" s="96" t="s">
        <v>19170</v>
      </c>
      <c r="F962" s="95" t="s">
        <v>19171</v>
      </c>
      <c r="G962" s="96" t="s">
        <v>19029</v>
      </c>
      <c r="H962" s="96" t="s">
        <v>19172</v>
      </c>
      <c r="I962" s="96" t="s">
        <v>19173</v>
      </c>
      <c r="J962" s="95" t="s">
        <v>19189</v>
      </c>
      <c r="K962" s="95" t="s">
        <v>19333</v>
      </c>
      <c r="L962" s="95" t="s">
        <v>19467</v>
      </c>
      <c r="M962" s="96" t="s">
        <v>9084</v>
      </c>
      <c r="N962" s="96" t="s">
        <v>260</v>
      </c>
      <c r="O962" s="97">
        <v>43348</v>
      </c>
      <c r="P962" s="97">
        <v>44483</v>
      </c>
      <c r="Q962" s="97">
        <v>44483</v>
      </c>
      <c r="R962" s="96">
        <v>1446</v>
      </c>
      <c r="S962" s="96">
        <v>3</v>
      </c>
      <c r="T962" s="96" t="s">
        <v>19228</v>
      </c>
      <c r="U962" s="96" t="s">
        <v>23724</v>
      </c>
      <c r="V962" s="96"/>
      <c r="W962" s="96" t="s">
        <v>1130</v>
      </c>
      <c r="X962" s="96" t="s">
        <v>260</v>
      </c>
      <c r="Y962" s="95" t="s">
        <v>23725</v>
      </c>
    </row>
    <row r="963" spans="1:25" s="87" customFormat="1" x14ac:dyDescent="0.3">
      <c r="A963" s="94" t="str">
        <f t="shared" ref="A963:A1026" si="16">TRIM(D963)</f>
        <v>HLEGER1</v>
      </c>
      <c r="B963" s="95" t="s">
        <v>23726</v>
      </c>
      <c r="C963" s="96" t="s">
        <v>23727</v>
      </c>
      <c r="D963" s="96" t="s">
        <v>11621</v>
      </c>
      <c r="E963" s="96" t="s">
        <v>5630</v>
      </c>
      <c r="F963" s="95" t="s">
        <v>19215</v>
      </c>
      <c r="G963" s="96" t="s">
        <v>19033</v>
      </c>
      <c r="H963" s="96" t="s">
        <v>19172</v>
      </c>
      <c r="I963" s="96" t="s">
        <v>19173</v>
      </c>
      <c r="J963" s="95" t="s">
        <v>19189</v>
      </c>
      <c r="K963" s="95" t="s">
        <v>19190</v>
      </c>
      <c r="L963" s="95" t="s">
        <v>19191</v>
      </c>
      <c r="M963" s="96" t="s">
        <v>19192</v>
      </c>
      <c r="N963" s="96" t="s">
        <v>297</v>
      </c>
      <c r="O963" s="97">
        <v>36210</v>
      </c>
      <c r="P963" s="97">
        <v>36210</v>
      </c>
      <c r="Q963" s="97">
        <v>36210</v>
      </c>
      <c r="R963" s="96">
        <v>9719</v>
      </c>
      <c r="S963" s="96">
        <v>26</v>
      </c>
      <c r="T963" s="96" t="s">
        <v>19261</v>
      </c>
      <c r="U963" s="96" t="s">
        <v>23728</v>
      </c>
      <c r="V963" s="96"/>
      <c r="W963" s="96" t="s">
        <v>11625</v>
      </c>
      <c r="X963" s="96" t="s">
        <v>297</v>
      </c>
      <c r="Y963" s="95" t="s">
        <v>11626</v>
      </c>
    </row>
    <row r="964" spans="1:25" s="87" customFormat="1" x14ac:dyDescent="0.3">
      <c r="A964" s="94" t="str">
        <f t="shared" si="16"/>
        <v>HLEWIS7</v>
      </c>
      <c r="B964" s="95" t="s">
        <v>23729</v>
      </c>
      <c r="C964" s="96" t="s">
        <v>23730</v>
      </c>
      <c r="D964" s="96" t="s">
        <v>6312</v>
      </c>
      <c r="E964" s="96" t="s">
        <v>5630</v>
      </c>
      <c r="F964" s="95" t="s">
        <v>19285</v>
      </c>
      <c r="G964" s="96" t="s">
        <v>19028</v>
      </c>
      <c r="H964" s="96" t="s">
        <v>19172</v>
      </c>
      <c r="I964" s="96" t="s">
        <v>19173</v>
      </c>
      <c r="J964" s="95" t="s">
        <v>19174</v>
      </c>
      <c r="K964" s="95" t="s">
        <v>19802</v>
      </c>
      <c r="L964" s="95" t="s">
        <v>19803</v>
      </c>
      <c r="M964" s="96" t="s">
        <v>19804</v>
      </c>
      <c r="N964" s="96" t="s">
        <v>549</v>
      </c>
      <c r="O964" s="97">
        <v>30837</v>
      </c>
      <c r="P964" s="97">
        <v>30837</v>
      </c>
      <c r="Q964" s="97">
        <v>30837</v>
      </c>
      <c r="R964" s="96">
        <v>15092</v>
      </c>
      <c r="S964" s="96">
        <v>41</v>
      </c>
      <c r="T964" s="96" t="s">
        <v>19261</v>
      </c>
      <c r="U964" s="96" t="s">
        <v>23731</v>
      </c>
      <c r="V964" s="96"/>
      <c r="W964" s="96" t="s">
        <v>23732</v>
      </c>
      <c r="X964" s="96" t="s">
        <v>2926</v>
      </c>
      <c r="Y964" s="95" t="s">
        <v>10504</v>
      </c>
    </row>
    <row r="965" spans="1:25" s="87" customFormat="1" x14ac:dyDescent="0.3">
      <c r="A965" s="94" t="str">
        <f t="shared" si="16"/>
        <v>HLUGOPE</v>
      </c>
      <c r="B965" s="95" t="s">
        <v>23733</v>
      </c>
      <c r="C965" s="96" t="s">
        <v>23734</v>
      </c>
      <c r="D965" s="96" t="s">
        <v>15013</v>
      </c>
      <c r="E965" s="96" t="s">
        <v>5630</v>
      </c>
      <c r="F965" s="95" t="s">
        <v>19171</v>
      </c>
      <c r="G965" s="96" t="s">
        <v>19029</v>
      </c>
      <c r="H965" s="96" t="s">
        <v>19172</v>
      </c>
      <c r="I965" s="96" t="s">
        <v>19419</v>
      </c>
      <c r="J965" s="95" t="s">
        <v>19189</v>
      </c>
      <c r="K965" s="95" t="s">
        <v>19420</v>
      </c>
      <c r="L965" s="95" t="s">
        <v>19420</v>
      </c>
      <c r="M965" s="96" t="s">
        <v>19421</v>
      </c>
      <c r="N965" s="96" t="s">
        <v>5965</v>
      </c>
      <c r="O965" s="97">
        <v>31033</v>
      </c>
      <c r="P965" s="97">
        <v>31033</v>
      </c>
      <c r="Q965" s="97">
        <v>31033</v>
      </c>
      <c r="R965" s="96">
        <v>14896</v>
      </c>
      <c r="S965" s="96">
        <v>40</v>
      </c>
      <c r="T965" s="96" t="s">
        <v>19261</v>
      </c>
      <c r="U965" s="96" t="s">
        <v>23735</v>
      </c>
      <c r="V965" s="96" t="s">
        <v>23736</v>
      </c>
      <c r="W965" s="96" t="s">
        <v>23737</v>
      </c>
      <c r="X965" s="96" t="s">
        <v>5965</v>
      </c>
      <c r="Y965" s="95" t="s">
        <v>23738</v>
      </c>
    </row>
    <row r="966" spans="1:25" s="87" customFormat="1" x14ac:dyDescent="0.3">
      <c r="A966" s="94" t="str">
        <f t="shared" si="16"/>
        <v>hmille1</v>
      </c>
      <c r="B966" s="95" t="s">
        <v>23739</v>
      </c>
      <c r="C966" s="96" t="s">
        <v>23740</v>
      </c>
      <c r="D966" s="96" t="s">
        <v>23741</v>
      </c>
      <c r="E966" s="96" t="s">
        <v>5630</v>
      </c>
      <c r="F966" s="95" t="s">
        <v>19171</v>
      </c>
      <c r="G966" s="96" t="s">
        <v>19029</v>
      </c>
      <c r="H966" s="96" t="s">
        <v>19172</v>
      </c>
      <c r="I966" s="96" t="s">
        <v>19173</v>
      </c>
      <c r="J966" s="95" t="s">
        <v>19189</v>
      </c>
      <c r="K966" s="95" t="s">
        <v>19273</v>
      </c>
      <c r="L966" s="95" t="s">
        <v>19274</v>
      </c>
      <c r="M966" s="96" t="s">
        <v>7733</v>
      </c>
      <c r="N966" s="96" t="s">
        <v>328</v>
      </c>
      <c r="O966" s="97">
        <v>44336</v>
      </c>
      <c r="P966" s="97">
        <v>44336</v>
      </c>
      <c r="Q966" s="97">
        <v>44336</v>
      </c>
      <c r="R966" s="96">
        <v>1593</v>
      </c>
      <c r="S966" s="96">
        <v>4</v>
      </c>
      <c r="T966" s="96" t="s">
        <v>19228</v>
      </c>
      <c r="U966" s="96" t="s">
        <v>23742</v>
      </c>
      <c r="V966" s="96"/>
      <c r="W966" s="96" t="s">
        <v>23743</v>
      </c>
      <c r="X966" s="96" t="s">
        <v>328</v>
      </c>
      <c r="Y966" s="95" t="s">
        <v>12512</v>
      </c>
    </row>
    <row r="967" spans="1:25" s="87" customFormat="1" x14ac:dyDescent="0.3">
      <c r="A967" s="94" t="str">
        <f t="shared" si="16"/>
        <v>hminass</v>
      </c>
      <c r="B967" s="95" t="s">
        <v>23744</v>
      </c>
      <c r="C967" s="96" t="s">
        <v>23745</v>
      </c>
      <c r="D967" s="96" t="s">
        <v>23746</v>
      </c>
      <c r="E967" s="96" t="s">
        <v>19170</v>
      </c>
      <c r="F967" s="95" t="s">
        <v>19171</v>
      </c>
      <c r="G967" s="96" t="s">
        <v>19029</v>
      </c>
      <c r="H967" s="96" t="s">
        <v>19172</v>
      </c>
      <c r="I967" s="96" t="s">
        <v>19173</v>
      </c>
      <c r="J967" s="95" t="s">
        <v>19174</v>
      </c>
      <c r="K967" s="95" t="s">
        <v>19207</v>
      </c>
      <c r="L967" s="95" t="s">
        <v>19208</v>
      </c>
      <c r="M967" s="96" t="s">
        <v>10249</v>
      </c>
      <c r="N967" s="96" t="s">
        <v>219</v>
      </c>
      <c r="O967" s="97">
        <v>37194</v>
      </c>
      <c r="P967" s="97">
        <v>45193</v>
      </c>
      <c r="Q967" s="97">
        <v>45193</v>
      </c>
      <c r="R967" s="96">
        <v>736</v>
      </c>
      <c r="S967" s="96">
        <v>2</v>
      </c>
      <c r="T967" s="96" t="s">
        <v>19209</v>
      </c>
      <c r="U967" s="96" t="s">
        <v>23747</v>
      </c>
      <c r="V967" s="96"/>
      <c r="W967" s="96" t="s">
        <v>18046</v>
      </c>
      <c r="X967" s="96" t="s">
        <v>219</v>
      </c>
      <c r="Y967" s="95" t="s">
        <v>23748</v>
      </c>
    </row>
    <row r="968" spans="1:25" s="87" customFormat="1" x14ac:dyDescent="0.3">
      <c r="A968" s="94" t="str">
        <f t="shared" si="16"/>
        <v>HMOUW00</v>
      </c>
      <c r="B968" s="95" t="s">
        <v>23749</v>
      </c>
      <c r="C968" s="96" t="s">
        <v>23750</v>
      </c>
      <c r="D968" s="96" t="s">
        <v>2581</v>
      </c>
      <c r="E968" s="96" t="s">
        <v>5630</v>
      </c>
      <c r="F968" s="95" t="s">
        <v>19181</v>
      </c>
      <c r="G968" s="96" t="s">
        <v>19030</v>
      </c>
      <c r="H968" s="96" t="s">
        <v>19172</v>
      </c>
      <c r="I968" s="96" t="s">
        <v>19173</v>
      </c>
      <c r="J968" s="95" t="s">
        <v>19174</v>
      </c>
      <c r="K968" s="95" t="s">
        <v>19245</v>
      </c>
      <c r="L968" s="95" t="s">
        <v>20684</v>
      </c>
      <c r="M968" s="96" t="s">
        <v>14665</v>
      </c>
      <c r="N968" s="96" t="s">
        <v>219</v>
      </c>
      <c r="O968" s="97">
        <v>38602</v>
      </c>
      <c r="P968" s="97">
        <v>38602</v>
      </c>
      <c r="Q968" s="97">
        <v>38602</v>
      </c>
      <c r="R968" s="96">
        <v>7327</v>
      </c>
      <c r="S968" s="96">
        <v>20</v>
      </c>
      <c r="T968" s="96" t="s">
        <v>19261</v>
      </c>
      <c r="U968" s="96" t="s">
        <v>14943</v>
      </c>
      <c r="V968" s="96"/>
      <c r="W968" s="96" t="s">
        <v>10693</v>
      </c>
      <c r="X968" s="96" t="s">
        <v>219</v>
      </c>
      <c r="Y968" s="95" t="s">
        <v>14944</v>
      </c>
    </row>
    <row r="969" spans="1:25" s="87" customFormat="1" x14ac:dyDescent="0.3">
      <c r="A969" s="94" t="str">
        <f t="shared" si="16"/>
        <v>hnguyen</v>
      </c>
      <c r="B969" s="95" t="s">
        <v>23751</v>
      </c>
      <c r="C969" s="96" t="s">
        <v>23752</v>
      </c>
      <c r="D969" s="96" t="s">
        <v>23753</v>
      </c>
      <c r="E969" s="96" t="s">
        <v>5630</v>
      </c>
      <c r="F969" s="95" t="s">
        <v>19171</v>
      </c>
      <c r="G969" s="96" t="s">
        <v>19029</v>
      </c>
      <c r="H969" s="96" t="s">
        <v>19172</v>
      </c>
      <c r="I969" s="96" t="s">
        <v>19173</v>
      </c>
      <c r="J969" s="95" t="s">
        <v>19174</v>
      </c>
      <c r="K969" s="95" t="s">
        <v>19175</v>
      </c>
      <c r="L969" s="95" t="s">
        <v>19182</v>
      </c>
      <c r="M969" s="96" t="s">
        <v>9597</v>
      </c>
      <c r="N969" s="96" t="s">
        <v>219</v>
      </c>
      <c r="O969" s="97">
        <v>45116</v>
      </c>
      <c r="P969" s="97">
        <v>45683</v>
      </c>
      <c r="Q969" s="97">
        <v>45235</v>
      </c>
      <c r="R969" s="96">
        <v>694</v>
      </c>
      <c r="S969" s="96">
        <v>1</v>
      </c>
      <c r="T969" s="96" t="s">
        <v>19209</v>
      </c>
      <c r="U969" s="96" t="s">
        <v>7805</v>
      </c>
      <c r="V969" s="96"/>
      <c r="W969" s="96" t="s">
        <v>7806</v>
      </c>
      <c r="X969" s="96" t="s">
        <v>219</v>
      </c>
      <c r="Y969" s="95" t="s">
        <v>7807</v>
      </c>
    </row>
    <row r="970" spans="1:25" s="87" customFormat="1" x14ac:dyDescent="0.3">
      <c r="A970" s="94" t="str">
        <f t="shared" si="16"/>
        <v>hpolanc</v>
      </c>
      <c r="B970" s="95" t="s">
        <v>23754</v>
      </c>
      <c r="C970" s="96" t="s">
        <v>23755</v>
      </c>
      <c r="D970" s="96" t="s">
        <v>23756</v>
      </c>
      <c r="E970" s="96" t="s">
        <v>19170</v>
      </c>
      <c r="F970" s="95" t="s">
        <v>19236</v>
      </c>
      <c r="G970" s="96" t="s">
        <v>19032</v>
      </c>
      <c r="H970" s="96" t="s">
        <v>19227</v>
      </c>
      <c r="I970" s="96" t="s">
        <v>19173</v>
      </c>
      <c r="J970" s="95" t="s">
        <v>19189</v>
      </c>
      <c r="K970" s="95" t="s">
        <v>19273</v>
      </c>
      <c r="L970" s="95" t="s">
        <v>19274</v>
      </c>
      <c r="M970" s="96" t="s">
        <v>7733</v>
      </c>
      <c r="N970" s="96" t="s">
        <v>328</v>
      </c>
      <c r="O970" s="97">
        <v>45165</v>
      </c>
      <c r="P970" s="97">
        <v>45571</v>
      </c>
      <c r="Q970" s="97">
        <v>45571</v>
      </c>
      <c r="R970" s="96">
        <v>358</v>
      </c>
      <c r="S970" s="96">
        <v>0</v>
      </c>
      <c r="T970" s="96" t="s">
        <v>19176</v>
      </c>
      <c r="U970" s="96" t="s">
        <v>23757</v>
      </c>
      <c r="V970" s="96"/>
      <c r="W970" s="96" t="s">
        <v>20705</v>
      </c>
      <c r="X970" s="96" t="s">
        <v>375</v>
      </c>
      <c r="Y970" s="95" t="s">
        <v>20706</v>
      </c>
    </row>
    <row r="971" spans="1:25" s="87" customFormat="1" x14ac:dyDescent="0.3">
      <c r="A971" s="94" t="str">
        <f t="shared" si="16"/>
        <v>hprice</v>
      </c>
      <c r="B971" s="95" t="s">
        <v>23758</v>
      </c>
      <c r="C971" s="96" t="s">
        <v>23759</v>
      </c>
      <c r="D971" s="96" t="s">
        <v>23760</v>
      </c>
      <c r="E971" s="96" t="s">
        <v>19170</v>
      </c>
      <c r="F971" s="95" t="s">
        <v>19171</v>
      </c>
      <c r="G971" s="96" t="s">
        <v>19029</v>
      </c>
      <c r="H971" s="96" t="s">
        <v>19172</v>
      </c>
      <c r="I971" s="96" t="s">
        <v>19173</v>
      </c>
      <c r="J971" s="95" t="s">
        <v>19189</v>
      </c>
      <c r="K971" s="95" t="s">
        <v>19273</v>
      </c>
      <c r="L971" s="95" t="s">
        <v>19274</v>
      </c>
      <c r="M971" s="96" t="s">
        <v>7733</v>
      </c>
      <c r="N971" s="96" t="s">
        <v>328</v>
      </c>
      <c r="O971" s="97">
        <v>45095</v>
      </c>
      <c r="P971" s="97">
        <v>45095</v>
      </c>
      <c r="Q971" s="97">
        <v>45095</v>
      </c>
      <c r="R971" s="96">
        <v>834</v>
      </c>
      <c r="S971" s="96">
        <v>2</v>
      </c>
      <c r="T971" s="96" t="s">
        <v>19209</v>
      </c>
      <c r="U971" s="96" t="s">
        <v>23761</v>
      </c>
      <c r="V971" s="96"/>
      <c r="W971" s="96" t="s">
        <v>18450</v>
      </c>
      <c r="X971" s="96" t="s">
        <v>375</v>
      </c>
      <c r="Y971" s="95" t="s">
        <v>18488</v>
      </c>
    </row>
    <row r="972" spans="1:25" s="87" customFormat="1" x14ac:dyDescent="0.3">
      <c r="A972" s="94" t="str">
        <f t="shared" si="16"/>
        <v>HQUEZA0</v>
      </c>
      <c r="B972" s="95" t="s">
        <v>23762</v>
      </c>
      <c r="C972" s="96" t="s">
        <v>23763</v>
      </c>
      <c r="D972" s="96" t="s">
        <v>5577</v>
      </c>
      <c r="E972" s="96" t="s">
        <v>5630</v>
      </c>
      <c r="F972" s="95" t="s">
        <v>19171</v>
      </c>
      <c r="G972" s="96" t="s">
        <v>19029</v>
      </c>
      <c r="H972" s="96" t="s">
        <v>19172</v>
      </c>
      <c r="I972" s="96" t="s">
        <v>19173</v>
      </c>
      <c r="J972" s="95" t="s">
        <v>19174</v>
      </c>
      <c r="K972" s="95" t="s">
        <v>19245</v>
      </c>
      <c r="L972" s="95" t="s">
        <v>19246</v>
      </c>
      <c r="M972" s="96" t="s">
        <v>14665</v>
      </c>
      <c r="N972" s="96" t="s">
        <v>219</v>
      </c>
      <c r="O972" s="97">
        <v>39861</v>
      </c>
      <c r="P972" s="97">
        <v>39861</v>
      </c>
      <c r="Q972" s="97">
        <v>39861</v>
      </c>
      <c r="R972" s="96">
        <v>6068</v>
      </c>
      <c r="S972" s="96">
        <v>16</v>
      </c>
      <c r="T972" s="96" t="s">
        <v>19261</v>
      </c>
      <c r="U972" s="96" t="s">
        <v>23764</v>
      </c>
      <c r="V972" s="96" t="s">
        <v>23765</v>
      </c>
      <c r="W972" s="96" t="s">
        <v>5578</v>
      </c>
      <c r="X972" s="96" t="s">
        <v>219</v>
      </c>
      <c r="Y972" s="95" t="s">
        <v>10723</v>
      </c>
    </row>
    <row r="973" spans="1:25" s="87" customFormat="1" x14ac:dyDescent="0.3">
      <c r="A973" s="94" t="str">
        <f t="shared" si="16"/>
        <v>hqurais</v>
      </c>
      <c r="B973" s="95" t="s">
        <v>23766</v>
      </c>
      <c r="C973" s="96" t="s">
        <v>23767</v>
      </c>
      <c r="D973" s="96" t="s">
        <v>23768</v>
      </c>
      <c r="E973" s="96" t="s">
        <v>5630</v>
      </c>
      <c r="F973" s="95" t="s">
        <v>19171</v>
      </c>
      <c r="G973" s="96" t="s">
        <v>19029</v>
      </c>
      <c r="H973" s="96" t="s">
        <v>19172</v>
      </c>
      <c r="I973" s="96" t="s">
        <v>19173</v>
      </c>
      <c r="J973" s="95" t="s">
        <v>19189</v>
      </c>
      <c r="K973" s="95" t="s">
        <v>19294</v>
      </c>
      <c r="L973" s="95" t="s">
        <v>19295</v>
      </c>
      <c r="M973" s="96" t="s">
        <v>19296</v>
      </c>
      <c r="N973" s="96" t="s">
        <v>541</v>
      </c>
      <c r="O973" s="97">
        <v>45207</v>
      </c>
      <c r="P973" s="97">
        <v>45207</v>
      </c>
      <c r="Q973" s="97">
        <v>45207</v>
      </c>
      <c r="R973" s="96">
        <v>722</v>
      </c>
      <c r="S973" s="96">
        <v>1</v>
      </c>
      <c r="T973" s="96" t="s">
        <v>19209</v>
      </c>
      <c r="U973" s="96" t="s">
        <v>23769</v>
      </c>
      <c r="V973" s="96"/>
      <c r="W973" s="96" t="s">
        <v>633</v>
      </c>
      <c r="X973" s="96" t="s">
        <v>328</v>
      </c>
      <c r="Y973" s="95" t="s">
        <v>5289</v>
      </c>
    </row>
    <row r="974" spans="1:25" s="87" customFormat="1" x14ac:dyDescent="0.3">
      <c r="A974" s="94" t="str">
        <f t="shared" si="16"/>
        <v>HRAMIRE</v>
      </c>
      <c r="B974" s="95" t="s">
        <v>23770</v>
      </c>
      <c r="C974" s="96" t="s">
        <v>23771</v>
      </c>
      <c r="D974" s="96" t="s">
        <v>5699</v>
      </c>
      <c r="E974" s="96" t="s">
        <v>5630</v>
      </c>
      <c r="F974" s="95" t="s">
        <v>19285</v>
      </c>
      <c r="G974" s="96" t="s">
        <v>19028</v>
      </c>
      <c r="H974" s="96" t="s">
        <v>19172</v>
      </c>
      <c r="I974" s="96" t="s">
        <v>19173</v>
      </c>
      <c r="J974" s="95" t="s">
        <v>19189</v>
      </c>
      <c r="K974" s="95" t="s">
        <v>19190</v>
      </c>
      <c r="L974" s="95" t="s">
        <v>19191</v>
      </c>
      <c r="M974" s="96" t="s">
        <v>19192</v>
      </c>
      <c r="N974" s="96" t="s">
        <v>297</v>
      </c>
      <c r="O974" s="97">
        <v>36341</v>
      </c>
      <c r="P974" s="97">
        <v>36661</v>
      </c>
      <c r="Q974" s="97">
        <v>36341</v>
      </c>
      <c r="R974" s="96">
        <v>9588</v>
      </c>
      <c r="S974" s="96">
        <v>26</v>
      </c>
      <c r="T974" s="96" t="s">
        <v>19261</v>
      </c>
      <c r="U974" s="96" t="s">
        <v>23772</v>
      </c>
      <c r="V974" s="96"/>
      <c r="W974" s="96" t="s">
        <v>15200</v>
      </c>
      <c r="X974" s="96" t="s">
        <v>297</v>
      </c>
      <c r="Y974" s="95" t="s">
        <v>15201</v>
      </c>
    </row>
    <row r="975" spans="1:25" s="87" customFormat="1" x14ac:dyDescent="0.3">
      <c r="A975" s="94" t="str">
        <f t="shared" si="16"/>
        <v>hraschk</v>
      </c>
      <c r="B975" s="95" t="s">
        <v>23773</v>
      </c>
      <c r="C975" s="96" t="s">
        <v>23774</v>
      </c>
      <c r="D975" s="95" t="s">
        <v>23775</v>
      </c>
      <c r="E975" s="95" t="s">
        <v>23773</v>
      </c>
      <c r="F975" s="96"/>
      <c r="G975" s="97"/>
      <c r="H975" s="97"/>
      <c r="I975" s="97"/>
      <c r="J975" s="97"/>
      <c r="K975" s="95" t="s">
        <v>19374</v>
      </c>
      <c r="L975" s="97"/>
      <c r="M975" s="97"/>
      <c r="N975" s="97"/>
      <c r="O975" s="97"/>
      <c r="P975" s="97">
        <v>45949</v>
      </c>
      <c r="Q975" s="97">
        <v>45949</v>
      </c>
      <c r="R975" s="97"/>
      <c r="S975" s="97"/>
      <c r="T975" s="97"/>
      <c r="U975" s="95" t="s">
        <v>7391</v>
      </c>
      <c r="V975" s="96"/>
      <c r="W975" s="96" t="s">
        <v>296</v>
      </c>
      <c r="X975" s="96" t="s">
        <v>297</v>
      </c>
      <c r="Y975" s="95" t="s">
        <v>7392</v>
      </c>
    </row>
    <row r="976" spans="1:25" s="87" customFormat="1" x14ac:dyDescent="0.3">
      <c r="A976" s="94" t="str">
        <f t="shared" si="16"/>
        <v>hrivera</v>
      </c>
      <c r="B976" s="95" t="s">
        <v>23776</v>
      </c>
      <c r="C976" s="96" t="s">
        <v>23777</v>
      </c>
      <c r="D976" s="96" t="s">
        <v>23778</v>
      </c>
      <c r="E976" s="96" t="s">
        <v>19170</v>
      </c>
      <c r="F976" s="95" t="s">
        <v>19171</v>
      </c>
      <c r="G976" s="96" t="s">
        <v>19029</v>
      </c>
      <c r="H976" s="96" t="s">
        <v>19172</v>
      </c>
      <c r="I976" s="96" t="s">
        <v>19173</v>
      </c>
      <c r="J976" s="95" t="s">
        <v>19174</v>
      </c>
      <c r="K976" s="95" t="s">
        <v>19301</v>
      </c>
      <c r="L976" s="95" t="s">
        <v>19301</v>
      </c>
      <c r="M976" s="96" t="s">
        <v>19819</v>
      </c>
      <c r="N976" s="96" t="s">
        <v>760</v>
      </c>
      <c r="O976" s="97">
        <v>44202</v>
      </c>
      <c r="P976" s="97">
        <v>44202</v>
      </c>
      <c r="Q976" s="97">
        <v>44202</v>
      </c>
      <c r="R976" s="96">
        <v>1727</v>
      </c>
      <c r="S976" s="96">
        <v>4</v>
      </c>
      <c r="T976" s="96" t="s">
        <v>19228</v>
      </c>
      <c r="U976" s="96" t="s">
        <v>23779</v>
      </c>
      <c r="V976" s="96"/>
      <c r="W976" s="96" t="s">
        <v>23780</v>
      </c>
      <c r="X976" s="96" t="s">
        <v>760</v>
      </c>
      <c r="Y976" s="95" t="s">
        <v>23781</v>
      </c>
    </row>
    <row r="977" spans="1:25" s="87" customFormat="1" x14ac:dyDescent="0.3">
      <c r="A977" s="94" t="str">
        <f t="shared" si="16"/>
        <v>HRODRIG</v>
      </c>
      <c r="B977" s="95" t="s">
        <v>23782</v>
      </c>
      <c r="C977" s="96" t="s">
        <v>23783</v>
      </c>
      <c r="D977" s="96" t="s">
        <v>23784</v>
      </c>
      <c r="E977" s="96" t="s">
        <v>19170</v>
      </c>
      <c r="F977" s="95" t="s">
        <v>19181</v>
      </c>
      <c r="G977" s="96" t="s">
        <v>19030</v>
      </c>
      <c r="H977" s="96" t="s">
        <v>19172</v>
      </c>
      <c r="I977" s="96" t="s">
        <v>19173</v>
      </c>
      <c r="J977" s="95" t="s">
        <v>19189</v>
      </c>
      <c r="K977" s="95" t="s">
        <v>19190</v>
      </c>
      <c r="L977" s="95" t="s">
        <v>19252</v>
      </c>
      <c r="M977" s="96" t="s">
        <v>10322</v>
      </c>
      <c r="N977" s="96" t="s">
        <v>297</v>
      </c>
      <c r="O977" s="97">
        <v>30816</v>
      </c>
      <c r="P977" s="97">
        <v>30816</v>
      </c>
      <c r="Q977" s="97">
        <v>30816</v>
      </c>
      <c r="R977" s="96">
        <v>15113</v>
      </c>
      <c r="S977" s="96">
        <v>41</v>
      </c>
      <c r="T977" s="96" t="s">
        <v>19261</v>
      </c>
      <c r="U977" s="96" t="s">
        <v>23785</v>
      </c>
      <c r="V977" s="96"/>
      <c r="W977" s="96" t="s">
        <v>4377</v>
      </c>
      <c r="X977" s="96" t="s">
        <v>297</v>
      </c>
      <c r="Y977" s="95" t="s">
        <v>10760</v>
      </c>
    </row>
    <row r="978" spans="1:25" s="87" customFormat="1" x14ac:dyDescent="0.3">
      <c r="A978" s="94" t="str">
        <f t="shared" si="16"/>
        <v>HROLDA0</v>
      </c>
      <c r="B978" s="95" t="s">
        <v>23786</v>
      </c>
      <c r="C978" s="96" t="s">
        <v>23787</v>
      </c>
      <c r="D978" s="96" t="s">
        <v>19110</v>
      </c>
      <c r="E978" s="96" t="s">
        <v>5630</v>
      </c>
      <c r="F978" s="95" t="s">
        <v>19171</v>
      </c>
      <c r="G978" s="96" t="s">
        <v>19029</v>
      </c>
      <c r="H978" s="96" t="s">
        <v>19172</v>
      </c>
      <c r="I978" s="96" t="s">
        <v>19173</v>
      </c>
      <c r="J978" s="95" t="s">
        <v>19189</v>
      </c>
      <c r="K978" s="95" t="s">
        <v>19415</v>
      </c>
      <c r="L978" s="95" t="s">
        <v>6684</v>
      </c>
      <c r="M978" s="96" t="s">
        <v>19416</v>
      </c>
      <c r="N978" s="96" t="s">
        <v>318</v>
      </c>
      <c r="O978" s="97">
        <v>40784</v>
      </c>
      <c r="P978" s="97">
        <v>40784</v>
      </c>
      <c r="Q978" s="97">
        <v>40784</v>
      </c>
      <c r="R978" s="96">
        <v>5145</v>
      </c>
      <c r="S978" s="96">
        <v>14</v>
      </c>
      <c r="T978" s="96" t="s">
        <v>19247</v>
      </c>
      <c r="U978" s="96" t="s">
        <v>23788</v>
      </c>
      <c r="V978" s="96"/>
      <c r="W978" s="96" t="s">
        <v>23789</v>
      </c>
      <c r="X978" s="96" t="s">
        <v>318</v>
      </c>
      <c r="Y978" s="95" t="s">
        <v>23790</v>
      </c>
    </row>
    <row r="979" spans="1:25" s="87" customFormat="1" x14ac:dyDescent="0.3">
      <c r="A979" s="94" t="str">
        <f t="shared" si="16"/>
        <v>hsainti</v>
      </c>
      <c r="B979" s="95" t="s">
        <v>23791</v>
      </c>
      <c r="C979" s="96" t="s">
        <v>23792</v>
      </c>
      <c r="D979" s="96" t="s">
        <v>23793</v>
      </c>
      <c r="E979" s="96" t="s">
        <v>5630</v>
      </c>
      <c r="F979" s="95" t="s">
        <v>19181</v>
      </c>
      <c r="G979" s="96" t="s">
        <v>19030</v>
      </c>
      <c r="H979" s="96" t="s">
        <v>19172</v>
      </c>
      <c r="I979" s="96" t="s">
        <v>19173</v>
      </c>
      <c r="J979" s="95" t="s">
        <v>19189</v>
      </c>
      <c r="K979" s="95" t="s">
        <v>19415</v>
      </c>
      <c r="L979" s="95" t="s">
        <v>6684</v>
      </c>
      <c r="M979" s="96" t="s">
        <v>19416</v>
      </c>
      <c r="N979" s="96" t="s">
        <v>318</v>
      </c>
      <c r="O979" s="97">
        <v>44258</v>
      </c>
      <c r="P979" s="97">
        <v>44258</v>
      </c>
      <c r="Q979" s="97">
        <v>44258</v>
      </c>
      <c r="R979" s="96">
        <v>1671</v>
      </c>
      <c r="S979" s="96">
        <v>4</v>
      </c>
      <c r="T979" s="96" t="s">
        <v>19228</v>
      </c>
      <c r="U979" s="96" t="s">
        <v>23794</v>
      </c>
      <c r="V979" s="96"/>
      <c r="W979" s="96" t="s">
        <v>23795</v>
      </c>
      <c r="X979" s="96" t="s">
        <v>318</v>
      </c>
      <c r="Y979" s="95" t="s">
        <v>17522</v>
      </c>
    </row>
    <row r="980" spans="1:25" s="87" customFormat="1" x14ac:dyDescent="0.3">
      <c r="A980" s="94" t="str">
        <f t="shared" si="16"/>
        <v>HSANT01</v>
      </c>
      <c r="B980" s="95" t="s">
        <v>23796</v>
      </c>
      <c r="C980" s="96" t="s">
        <v>23797</v>
      </c>
      <c r="D980" s="96" t="s">
        <v>6086</v>
      </c>
      <c r="E980" s="96" t="s">
        <v>5630</v>
      </c>
      <c r="F980" s="95" t="s">
        <v>19285</v>
      </c>
      <c r="G980" s="96" t="s">
        <v>19028</v>
      </c>
      <c r="H980" s="96" t="s">
        <v>19172</v>
      </c>
      <c r="I980" s="96" t="s">
        <v>19419</v>
      </c>
      <c r="J980" s="95" t="s">
        <v>19189</v>
      </c>
      <c r="K980" s="95" t="s">
        <v>19420</v>
      </c>
      <c r="L980" s="95" t="s">
        <v>19420</v>
      </c>
      <c r="M980" s="96" t="s">
        <v>19421</v>
      </c>
      <c r="N980" s="96" t="s">
        <v>5965</v>
      </c>
      <c r="O980" s="97">
        <v>37343</v>
      </c>
      <c r="P980" s="97">
        <v>37986</v>
      </c>
      <c r="Q980" s="97">
        <v>37986</v>
      </c>
      <c r="R980" s="96">
        <v>7943</v>
      </c>
      <c r="S980" s="96">
        <v>21</v>
      </c>
      <c r="T980" s="96" t="s">
        <v>19261</v>
      </c>
      <c r="U980" s="96" t="s">
        <v>23798</v>
      </c>
      <c r="V980" s="96"/>
      <c r="W980" s="96" t="s">
        <v>23799</v>
      </c>
      <c r="X980" s="96" t="s">
        <v>5965</v>
      </c>
      <c r="Y980" s="95" t="s">
        <v>23800</v>
      </c>
    </row>
    <row r="981" spans="1:25" s="87" customFormat="1" x14ac:dyDescent="0.3">
      <c r="A981" s="94" t="str">
        <f t="shared" si="16"/>
        <v>hstanik</v>
      </c>
      <c r="B981" s="95" t="s">
        <v>23801</v>
      </c>
      <c r="C981" s="96" t="s">
        <v>23802</v>
      </c>
      <c r="D981" s="96" t="s">
        <v>23803</v>
      </c>
      <c r="E981" s="96" t="s">
        <v>5630</v>
      </c>
      <c r="F981" s="95" t="s">
        <v>19236</v>
      </c>
      <c r="G981" s="96" t="s">
        <v>19032</v>
      </c>
      <c r="H981" s="96" t="s">
        <v>19227</v>
      </c>
      <c r="I981" s="96" t="s">
        <v>19173</v>
      </c>
      <c r="J981" s="95" t="s">
        <v>19174</v>
      </c>
      <c r="K981" s="95" t="s">
        <v>19175</v>
      </c>
      <c r="L981" s="95" t="s">
        <v>16610</v>
      </c>
      <c r="M981" s="96" t="s">
        <v>9597</v>
      </c>
      <c r="N981" s="96" t="s">
        <v>219</v>
      </c>
      <c r="O981" s="97">
        <v>44441</v>
      </c>
      <c r="P981" s="97">
        <v>44875</v>
      </c>
      <c r="Q981" s="97">
        <v>44840</v>
      </c>
      <c r="R981" s="96">
        <v>1089</v>
      </c>
      <c r="S981" s="96">
        <v>2</v>
      </c>
      <c r="T981" s="96" t="s">
        <v>19209</v>
      </c>
      <c r="U981" s="96" t="s">
        <v>23804</v>
      </c>
      <c r="V981" s="96" t="s">
        <v>23805</v>
      </c>
      <c r="W981" s="96" t="s">
        <v>18654</v>
      </c>
      <c r="X981" s="96" t="s">
        <v>219</v>
      </c>
      <c r="Y981" s="95" t="s">
        <v>23806</v>
      </c>
    </row>
    <row r="982" spans="1:25" s="87" customFormat="1" x14ac:dyDescent="0.3">
      <c r="A982" s="94" t="str">
        <f t="shared" si="16"/>
        <v>htran</v>
      </c>
      <c r="B982" s="95" t="s">
        <v>23807</v>
      </c>
      <c r="C982" s="96" t="s">
        <v>23808</v>
      </c>
      <c r="D982" s="96" t="s">
        <v>23809</v>
      </c>
      <c r="E982" s="96" t="s">
        <v>5630</v>
      </c>
      <c r="F982" s="95" t="s">
        <v>19236</v>
      </c>
      <c r="G982" s="96" t="s">
        <v>19032</v>
      </c>
      <c r="H982" s="96" t="s">
        <v>19227</v>
      </c>
      <c r="I982" s="96" t="s">
        <v>19173</v>
      </c>
      <c r="J982" s="95" t="s">
        <v>19189</v>
      </c>
      <c r="K982" s="95" t="s">
        <v>19294</v>
      </c>
      <c r="L982" s="95" t="s">
        <v>19295</v>
      </c>
      <c r="M982" s="96" t="s">
        <v>19296</v>
      </c>
      <c r="N982" s="96" t="s">
        <v>541</v>
      </c>
      <c r="O982" s="97">
        <v>44622</v>
      </c>
      <c r="P982" s="97">
        <v>44775</v>
      </c>
      <c r="Q982" s="97">
        <v>44622</v>
      </c>
      <c r="R982" s="96">
        <v>1307</v>
      </c>
      <c r="S982" s="96">
        <v>3</v>
      </c>
      <c r="T982" s="96" t="s">
        <v>19228</v>
      </c>
      <c r="U982" s="96" t="s">
        <v>23810</v>
      </c>
      <c r="V982" s="96"/>
      <c r="W982" s="96" t="s">
        <v>5128</v>
      </c>
      <c r="X982" s="96" t="s">
        <v>328</v>
      </c>
      <c r="Y982" s="95" t="s">
        <v>17416</v>
      </c>
    </row>
    <row r="983" spans="1:25" s="87" customFormat="1" x14ac:dyDescent="0.3">
      <c r="A983" s="94" t="str">
        <f t="shared" si="16"/>
        <v>hwheele</v>
      </c>
      <c r="B983" s="95" t="s">
        <v>23811</v>
      </c>
      <c r="C983" s="96" t="s">
        <v>23812</v>
      </c>
      <c r="D983" s="96" t="s">
        <v>23813</v>
      </c>
      <c r="E983" s="96" t="s">
        <v>5630</v>
      </c>
      <c r="F983" s="95" t="s">
        <v>19171</v>
      </c>
      <c r="G983" s="96" t="s">
        <v>19029</v>
      </c>
      <c r="H983" s="96" t="s">
        <v>19172</v>
      </c>
      <c r="I983" s="96" t="s">
        <v>19173</v>
      </c>
      <c r="J983" s="95" t="s">
        <v>19189</v>
      </c>
      <c r="K983" s="95" t="s">
        <v>19294</v>
      </c>
      <c r="L983" s="95" t="s">
        <v>19295</v>
      </c>
      <c r="M983" s="96" t="s">
        <v>19296</v>
      </c>
      <c r="N983" s="96" t="s">
        <v>541</v>
      </c>
      <c r="O983" s="97">
        <v>42191</v>
      </c>
      <c r="P983" s="97">
        <v>44658</v>
      </c>
      <c r="Q983" s="97">
        <v>44658</v>
      </c>
      <c r="R983" s="96">
        <v>1271</v>
      </c>
      <c r="S983" s="96">
        <v>3</v>
      </c>
      <c r="T983" s="96" t="s">
        <v>19228</v>
      </c>
      <c r="U983" s="96" t="s">
        <v>18319</v>
      </c>
      <c r="V983" s="96" t="s">
        <v>23814</v>
      </c>
      <c r="W983" s="96" t="s">
        <v>18320</v>
      </c>
      <c r="X983" s="96" t="s">
        <v>619</v>
      </c>
      <c r="Y983" s="95" t="s">
        <v>18321</v>
      </c>
    </row>
    <row r="984" spans="1:25" s="87" customFormat="1" x14ac:dyDescent="0.3">
      <c r="A984" s="94" t="str">
        <f t="shared" si="16"/>
        <v>iashfaq</v>
      </c>
      <c r="B984" s="95" t="s">
        <v>23815</v>
      </c>
      <c r="C984" s="96" t="s">
        <v>23816</v>
      </c>
      <c r="D984" s="96" t="s">
        <v>23817</v>
      </c>
      <c r="E984" s="96" t="s">
        <v>5630</v>
      </c>
      <c r="F984" s="95" t="s">
        <v>19236</v>
      </c>
      <c r="G984" s="96" t="s">
        <v>19032</v>
      </c>
      <c r="H984" s="96" t="s">
        <v>19227</v>
      </c>
      <c r="I984" s="96" t="s">
        <v>19173</v>
      </c>
      <c r="J984" s="95" t="s">
        <v>19174</v>
      </c>
      <c r="K984" s="95" t="s">
        <v>19216</v>
      </c>
      <c r="L984" s="95" t="s">
        <v>19237</v>
      </c>
      <c r="M984" s="96" t="s">
        <v>19238</v>
      </c>
      <c r="N984" s="96" t="s">
        <v>250</v>
      </c>
      <c r="O984" s="97">
        <v>44608</v>
      </c>
      <c r="P984" s="97">
        <v>44608</v>
      </c>
      <c r="Q984" s="97">
        <v>44608</v>
      </c>
      <c r="R984" s="96">
        <v>1321</v>
      </c>
      <c r="S984" s="96">
        <v>3</v>
      </c>
      <c r="T984" s="96" t="s">
        <v>19228</v>
      </c>
      <c r="U984" s="96" t="s">
        <v>23818</v>
      </c>
      <c r="V984" s="96"/>
      <c r="W984" s="96" t="s">
        <v>23819</v>
      </c>
      <c r="X984" s="96" t="s">
        <v>250</v>
      </c>
      <c r="Y984" s="95" t="s">
        <v>23820</v>
      </c>
    </row>
    <row r="985" spans="1:25" s="87" customFormat="1" x14ac:dyDescent="0.3">
      <c r="A985" s="94" t="str">
        <f t="shared" si="16"/>
        <v>ICANTAR</v>
      </c>
      <c r="B985" s="95" t="s">
        <v>23821</v>
      </c>
      <c r="C985" s="96" t="s">
        <v>23822</v>
      </c>
      <c r="D985" s="96" t="s">
        <v>23823</v>
      </c>
      <c r="E985" s="96" t="s">
        <v>19170</v>
      </c>
      <c r="F985" s="95" t="s">
        <v>19171</v>
      </c>
      <c r="G985" s="96" t="s">
        <v>19029</v>
      </c>
      <c r="H985" s="96" t="s">
        <v>19172</v>
      </c>
      <c r="I985" s="96" t="s">
        <v>19173</v>
      </c>
      <c r="J985" s="95" t="s">
        <v>19189</v>
      </c>
      <c r="K985" s="95" t="s">
        <v>19190</v>
      </c>
      <c r="L985" s="95" t="s">
        <v>19191</v>
      </c>
      <c r="M985" s="96" t="s">
        <v>19192</v>
      </c>
      <c r="N985" s="96" t="s">
        <v>297</v>
      </c>
      <c r="O985" s="97">
        <v>37473</v>
      </c>
      <c r="P985" s="97">
        <v>37473</v>
      </c>
      <c r="Q985" s="97">
        <v>37473</v>
      </c>
      <c r="R985" s="96">
        <v>8456</v>
      </c>
      <c r="S985" s="96">
        <v>23</v>
      </c>
      <c r="T985" s="96" t="s">
        <v>19261</v>
      </c>
      <c r="U985" s="96" t="s">
        <v>23824</v>
      </c>
      <c r="V985" s="96"/>
      <c r="W985" s="96" t="s">
        <v>3296</v>
      </c>
      <c r="X985" s="96" t="s">
        <v>297</v>
      </c>
      <c r="Y985" s="95" t="s">
        <v>23825</v>
      </c>
    </row>
    <row r="986" spans="1:25" s="87" customFormat="1" x14ac:dyDescent="0.3">
      <c r="A986" s="94" t="str">
        <f t="shared" si="16"/>
        <v>ICARRA</v>
      </c>
      <c r="B986" s="95" t="s">
        <v>23826</v>
      </c>
      <c r="C986" s="96" t="s">
        <v>23827</v>
      </c>
      <c r="D986" s="96" t="s">
        <v>11937</v>
      </c>
      <c r="E986" s="96" t="s">
        <v>5630</v>
      </c>
      <c r="F986" s="95" t="s">
        <v>19206</v>
      </c>
      <c r="G986" s="96" t="s">
        <v>136</v>
      </c>
      <c r="H986" s="96" t="s">
        <v>19172</v>
      </c>
      <c r="I986" s="96" t="s">
        <v>19173</v>
      </c>
      <c r="J986" s="95" t="s">
        <v>19174</v>
      </c>
      <c r="K986" s="95" t="s">
        <v>19245</v>
      </c>
      <c r="L986" s="95" t="s">
        <v>19318</v>
      </c>
      <c r="M986" s="96" t="s">
        <v>19319</v>
      </c>
      <c r="N986" s="96" t="s">
        <v>1675</v>
      </c>
      <c r="O986" s="97">
        <v>36812</v>
      </c>
      <c r="P986" s="97">
        <v>38830</v>
      </c>
      <c r="Q986" s="97">
        <v>36812</v>
      </c>
      <c r="R986" s="96">
        <v>9117</v>
      </c>
      <c r="S986" s="96">
        <v>24</v>
      </c>
      <c r="T986" s="96" t="s">
        <v>19261</v>
      </c>
      <c r="U986" s="96" t="s">
        <v>23828</v>
      </c>
      <c r="V986" s="96"/>
      <c r="W986" s="96" t="s">
        <v>11941</v>
      </c>
      <c r="X986" s="96" t="s">
        <v>219</v>
      </c>
      <c r="Y986" s="95" t="s">
        <v>11942</v>
      </c>
    </row>
    <row r="987" spans="1:25" s="87" customFormat="1" x14ac:dyDescent="0.3">
      <c r="A987" s="94" t="str">
        <f t="shared" si="16"/>
        <v>icha0</v>
      </c>
      <c r="B987" s="95" t="s">
        <v>23829</v>
      </c>
      <c r="C987" s="96" t="s">
        <v>23830</v>
      </c>
      <c r="D987" s="96" t="s">
        <v>23831</v>
      </c>
      <c r="E987" s="96" t="s">
        <v>19170</v>
      </c>
      <c r="F987" s="95" t="s">
        <v>19181</v>
      </c>
      <c r="G987" s="96" t="s">
        <v>19030</v>
      </c>
      <c r="H987" s="96" t="s">
        <v>19172</v>
      </c>
      <c r="I987" s="96" t="s">
        <v>19173</v>
      </c>
      <c r="J987" s="95" t="s">
        <v>19174</v>
      </c>
      <c r="K987" s="95" t="s">
        <v>19360</v>
      </c>
      <c r="L987" s="95" t="s">
        <v>19361</v>
      </c>
      <c r="M987" s="96" t="s">
        <v>19362</v>
      </c>
      <c r="N987" s="96" t="s">
        <v>1463</v>
      </c>
      <c r="O987" s="97">
        <v>45697</v>
      </c>
      <c r="P987" s="97">
        <v>45697</v>
      </c>
      <c r="Q987" s="97">
        <v>45697</v>
      </c>
      <c r="R987" s="96">
        <v>232</v>
      </c>
      <c r="S987" s="96">
        <v>0</v>
      </c>
      <c r="T987" s="96" t="s">
        <v>19176</v>
      </c>
      <c r="U987" s="96" t="s">
        <v>23832</v>
      </c>
      <c r="V987" s="96"/>
      <c r="W987" s="96" t="s">
        <v>11795</v>
      </c>
      <c r="X987" s="96" t="s">
        <v>1463</v>
      </c>
      <c r="Y987" s="95" t="s">
        <v>23833</v>
      </c>
    </row>
    <row r="988" spans="1:25" s="87" customFormat="1" x14ac:dyDescent="0.3">
      <c r="A988" s="94" t="str">
        <f t="shared" si="16"/>
        <v>icordon</v>
      </c>
      <c r="B988" s="95" t="s">
        <v>23834</v>
      </c>
      <c r="C988" s="96" t="s">
        <v>23835</v>
      </c>
      <c r="D988" s="95" t="s">
        <v>23836</v>
      </c>
      <c r="E988" s="95" t="s">
        <v>23834</v>
      </c>
      <c r="F988" s="96"/>
      <c r="G988" s="97"/>
      <c r="H988" s="97"/>
      <c r="I988" s="97"/>
      <c r="J988" s="97"/>
      <c r="K988" s="95" t="s">
        <v>19374</v>
      </c>
      <c r="L988" s="97"/>
      <c r="M988" s="97"/>
      <c r="N988" s="97"/>
      <c r="O988" s="97"/>
      <c r="P988" s="97">
        <v>45949</v>
      </c>
      <c r="Q988" s="97">
        <v>45949</v>
      </c>
      <c r="R988" s="97"/>
      <c r="S988" s="97"/>
      <c r="T988" s="97"/>
      <c r="U988" s="95" t="s">
        <v>23837</v>
      </c>
      <c r="V988" s="96"/>
      <c r="W988" s="96" t="s">
        <v>5861</v>
      </c>
      <c r="X988" s="96" t="s">
        <v>575</v>
      </c>
      <c r="Y988" s="95" t="s">
        <v>5862</v>
      </c>
    </row>
    <row r="989" spans="1:25" s="87" customFormat="1" x14ac:dyDescent="0.3">
      <c r="A989" s="94" t="str">
        <f t="shared" si="16"/>
        <v>ICORONA</v>
      </c>
      <c r="B989" s="95" t="s">
        <v>23838</v>
      </c>
      <c r="C989" s="96" t="s">
        <v>23839</v>
      </c>
      <c r="D989" s="96" t="s">
        <v>6695</v>
      </c>
      <c r="E989" s="96" t="s">
        <v>5630</v>
      </c>
      <c r="F989" s="95" t="s">
        <v>19285</v>
      </c>
      <c r="G989" s="96" t="s">
        <v>19028</v>
      </c>
      <c r="H989" s="96" t="s">
        <v>19172</v>
      </c>
      <c r="I989" s="96" t="s">
        <v>19173</v>
      </c>
      <c r="J989" s="95" t="s">
        <v>19174</v>
      </c>
      <c r="K989" s="95" t="s">
        <v>19309</v>
      </c>
      <c r="L989" s="95" t="s">
        <v>19513</v>
      </c>
      <c r="M989" s="96" t="s">
        <v>6528</v>
      </c>
      <c r="N989" s="96" t="s">
        <v>219</v>
      </c>
      <c r="O989" s="97">
        <v>38237</v>
      </c>
      <c r="P989" s="97">
        <v>38237</v>
      </c>
      <c r="Q989" s="97">
        <v>38237</v>
      </c>
      <c r="R989" s="96">
        <v>7692</v>
      </c>
      <c r="S989" s="96">
        <v>21</v>
      </c>
      <c r="T989" s="96" t="s">
        <v>19261</v>
      </c>
      <c r="U989" s="96" t="s">
        <v>23840</v>
      </c>
      <c r="V989" s="96"/>
      <c r="W989" s="96" t="s">
        <v>11279</v>
      </c>
      <c r="X989" s="96" t="s">
        <v>219</v>
      </c>
      <c r="Y989" s="95" t="s">
        <v>11280</v>
      </c>
    </row>
    <row r="990" spans="1:25" s="87" customFormat="1" x14ac:dyDescent="0.3">
      <c r="A990" s="94" t="str">
        <f t="shared" si="16"/>
        <v>icurtis</v>
      </c>
      <c r="B990" s="95" t="s">
        <v>23841</v>
      </c>
      <c r="C990" s="96" t="s">
        <v>23842</v>
      </c>
      <c r="D990" s="95" t="s">
        <v>23843</v>
      </c>
      <c r="E990" s="96" t="s">
        <v>5630</v>
      </c>
      <c r="F990" s="96"/>
      <c r="G990" s="96"/>
      <c r="H990" s="96"/>
      <c r="I990" s="96"/>
      <c r="J990" s="96"/>
      <c r="K990" s="96"/>
      <c r="L990" s="96"/>
      <c r="M990" s="96"/>
      <c r="N990" s="96"/>
      <c r="O990" s="97">
        <v>45935</v>
      </c>
      <c r="P990" s="96"/>
      <c r="Q990" s="97">
        <v>45935</v>
      </c>
      <c r="R990" s="96"/>
      <c r="S990" s="96"/>
      <c r="T990" s="96"/>
      <c r="U990" s="95" t="s">
        <v>13236</v>
      </c>
      <c r="V990" s="96"/>
      <c r="W990" s="96" t="s">
        <v>4609</v>
      </c>
      <c r="X990" s="96" t="s">
        <v>416</v>
      </c>
      <c r="Y990" s="95" t="s">
        <v>13237</v>
      </c>
    </row>
    <row r="991" spans="1:25" s="87" customFormat="1" x14ac:dyDescent="0.3">
      <c r="A991" s="94" t="str">
        <f t="shared" si="16"/>
        <v>idelacr</v>
      </c>
      <c r="B991" s="95" t="s">
        <v>23844</v>
      </c>
      <c r="C991" s="96" t="s">
        <v>23845</v>
      </c>
      <c r="D991" s="96" t="s">
        <v>23846</v>
      </c>
      <c r="E991" s="96" t="s">
        <v>5630</v>
      </c>
      <c r="F991" s="95" t="s">
        <v>19181</v>
      </c>
      <c r="G991" s="96" t="s">
        <v>19030</v>
      </c>
      <c r="H991" s="96" t="s">
        <v>19172</v>
      </c>
      <c r="I991" s="96" t="s">
        <v>19173</v>
      </c>
      <c r="J991" s="95" t="s">
        <v>19174</v>
      </c>
      <c r="K991" s="95" t="s">
        <v>19258</v>
      </c>
      <c r="L991" s="95" t="s">
        <v>19259</v>
      </c>
      <c r="M991" s="96" t="s">
        <v>19260</v>
      </c>
      <c r="N991" s="96" t="s">
        <v>279</v>
      </c>
      <c r="O991" s="97">
        <v>45921</v>
      </c>
      <c r="P991" s="97">
        <v>45921</v>
      </c>
      <c r="Q991" s="97">
        <v>45921</v>
      </c>
      <c r="R991" s="96">
        <v>8</v>
      </c>
      <c r="S991" s="96">
        <v>0</v>
      </c>
      <c r="T991" s="96" t="s">
        <v>19183</v>
      </c>
      <c r="U991" s="96" t="s">
        <v>23847</v>
      </c>
      <c r="V991" s="96"/>
      <c r="W991" s="96" t="s">
        <v>2330</v>
      </c>
      <c r="X991" s="96" t="s">
        <v>279</v>
      </c>
      <c r="Y991" s="95" t="s">
        <v>7457</v>
      </c>
    </row>
    <row r="992" spans="1:25" s="87" customFormat="1" x14ac:dyDescent="0.3">
      <c r="A992" s="94" t="str">
        <f t="shared" si="16"/>
        <v>IEMMANU</v>
      </c>
      <c r="B992" s="95" t="s">
        <v>23848</v>
      </c>
      <c r="C992" s="96" t="s">
        <v>23849</v>
      </c>
      <c r="D992" s="96" t="s">
        <v>6072</v>
      </c>
      <c r="E992" s="96" t="s">
        <v>5630</v>
      </c>
      <c r="F992" s="95" t="s">
        <v>19285</v>
      </c>
      <c r="G992" s="96" t="s">
        <v>19028</v>
      </c>
      <c r="H992" s="96" t="s">
        <v>19172</v>
      </c>
      <c r="I992" s="96" t="s">
        <v>19173</v>
      </c>
      <c r="J992" s="95" t="s">
        <v>19174</v>
      </c>
      <c r="K992" s="95" t="s">
        <v>19401</v>
      </c>
      <c r="L992" s="95" t="s">
        <v>19764</v>
      </c>
      <c r="M992" s="96" t="s">
        <v>8645</v>
      </c>
      <c r="N992" s="96" t="s">
        <v>407</v>
      </c>
      <c r="O992" s="97">
        <v>35773</v>
      </c>
      <c r="P992" s="97">
        <v>36200</v>
      </c>
      <c r="Q992" s="97">
        <v>36200</v>
      </c>
      <c r="R992" s="96">
        <v>9729</v>
      </c>
      <c r="S992" s="96">
        <v>26</v>
      </c>
      <c r="T992" s="96" t="s">
        <v>19261</v>
      </c>
      <c r="U992" s="96" t="s">
        <v>13553</v>
      </c>
      <c r="V992" s="96"/>
      <c r="W992" s="96" t="s">
        <v>13554</v>
      </c>
      <c r="X992" s="96" t="s">
        <v>287</v>
      </c>
      <c r="Y992" s="95" t="s">
        <v>13555</v>
      </c>
    </row>
    <row r="993" spans="1:25" s="87" customFormat="1" x14ac:dyDescent="0.3">
      <c r="A993" s="94" t="str">
        <f t="shared" si="16"/>
        <v>ifarooq</v>
      </c>
      <c r="B993" s="95" t="s">
        <v>23850</v>
      </c>
      <c r="C993" s="96" t="s">
        <v>23851</v>
      </c>
      <c r="D993" s="96" t="s">
        <v>23852</v>
      </c>
      <c r="E993" s="96" t="s">
        <v>5630</v>
      </c>
      <c r="F993" s="95" t="s">
        <v>19171</v>
      </c>
      <c r="G993" s="96" t="s">
        <v>19029</v>
      </c>
      <c r="H993" s="96" t="s">
        <v>19172</v>
      </c>
      <c r="I993" s="96" t="s">
        <v>19173</v>
      </c>
      <c r="J993" s="95" t="s">
        <v>19189</v>
      </c>
      <c r="K993" s="95" t="s">
        <v>19294</v>
      </c>
      <c r="L993" s="95" t="s">
        <v>19295</v>
      </c>
      <c r="M993" s="96" t="s">
        <v>19296</v>
      </c>
      <c r="N993" s="96" t="s">
        <v>541</v>
      </c>
      <c r="O993" s="97">
        <v>44055</v>
      </c>
      <c r="P993" s="97">
        <v>44055</v>
      </c>
      <c r="Q993" s="97">
        <v>44055</v>
      </c>
      <c r="R993" s="96">
        <v>1874</v>
      </c>
      <c r="S993" s="96">
        <v>5</v>
      </c>
      <c r="T993" s="96" t="s">
        <v>19228</v>
      </c>
      <c r="U993" s="96" t="s">
        <v>23853</v>
      </c>
      <c r="V993" s="96"/>
      <c r="W993" s="96" t="s">
        <v>23854</v>
      </c>
      <c r="X993" s="96" t="s">
        <v>541</v>
      </c>
      <c r="Y993" s="95" t="s">
        <v>3919</v>
      </c>
    </row>
    <row r="994" spans="1:25" s="87" customFormat="1" x14ac:dyDescent="0.3">
      <c r="A994" s="94" t="str">
        <f t="shared" si="16"/>
        <v>IFIGUE</v>
      </c>
      <c r="B994" s="95" t="s">
        <v>23855</v>
      </c>
      <c r="C994" s="96" t="s">
        <v>23856</v>
      </c>
      <c r="D994" s="96" t="s">
        <v>7824</v>
      </c>
      <c r="E994" s="96" t="s">
        <v>5630</v>
      </c>
      <c r="F994" s="95" t="s">
        <v>19215</v>
      </c>
      <c r="G994" s="96" t="s">
        <v>19033</v>
      </c>
      <c r="H994" s="96" t="s">
        <v>19172</v>
      </c>
      <c r="I994" s="96" t="s">
        <v>19173</v>
      </c>
      <c r="J994" s="95" t="s">
        <v>19174</v>
      </c>
      <c r="K994" s="95" t="s">
        <v>19245</v>
      </c>
      <c r="L994" s="95" t="s">
        <v>20002</v>
      </c>
      <c r="M994" s="96" t="s">
        <v>19319</v>
      </c>
      <c r="N994" s="96" t="s">
        <v>1675</v>
      </c>
      <c r="O994" s="97">
        <v>32721</v>
      </c>
      <c r="P994" s="97">
        <v>32721</v>
      </c>
      <c r="Q994" s="97">
        <v>32721</v>
      </c>
      <c r="R994" s="96">
        <v>13208</v>
      </c>
      <c r="S994" s="96">
        <v>36</v>
      </c>
      <c r="T994" s="96" t="s">
        <v>19261</v>
      </c>
      <c r="U994" s="96" t="s">
        <v>23857</v>
      </c>
      <c r="V994" s="96"/>
      <c r="W994" s="96" t="s">
        <v>3755</v>
      </c>
      <c r="X994" s="96" t="s">
        <v>1675</v>
      </c>
      <c r="Y994" s="95" t="s">
        <v>23858</v>
      </c>
    </row>
    <row r="995" spans="1:25" s="87" customFormat="1" x14ac:dyDescent="0.3">
      <c r="A995" s="94" t="str">
        <f t="shared" si="16"/>
        <v>iflores</v>
      </c>
      <c r="B995" s="95" t="s">
        <v>23859</v>
      </c>
      <c r="C995" s="96" t="s">
        <v>23860</v>
      </c>
      <c r="D995" s="96" t="s">
        <v>23861</v>
      </c>
      <c r="E995" s="96" t="s">
        <v>19170</v>
      </c>
      <c r="F995" s="95" t="s">
        <v>19236</v>
      </c>
      <c r="G995" s="96" t="s">
        <v>19032</v>
      </c>
      <c r="H995" s="96" t="s">
        <v>19227</v>
      </c>
      <c r="I995" s="96" t="s">
        <v>19173</v>
      </c>
      <c r="J995" s="95" t="s">
        <v>19174</v>
      </c>
      <c r="K995" s="95" t="s">
        <v>19309</v>
      </c>
      <c r="L995" s="95" t="s">
        <v>19918</v>
      </c>
      <c r="M995" s="96" t="s">
        <v>18106</v>
      </c>
      <c r="N995" s="96" t="s">
        <v>4327</v>
      </c>
      <c r="O995" s="97">
        <v>45501</v>
      </c>
      <c r="P995" s="97">
        <v>45501</v>
      </c>
      <c r="Q995" s="97">
        <v>45501</v>
      </c>
      <c r="R995" s="96">
        <v>428</v>
      </c>
      <c r="S995" s="96">
        <v>1</v>
      </c>
      <c r="T995" s="96" t="s">
        <v>19209</v>
      </c>
      <c r="U995" s="96" t="s">
        <v>23862</v>
      </c>
      <c r="V995" s="96"/>
      <c r="W995" s="96" t="s">
        <v>4809</v>
      </c>
      <c r="X995" s="96" t="s">
        <v>4327</v>
      </c>
      <c r="Y995" s="95" t="s">
        <v>23863</v>
      </c>
    </row>
    <row r="996" spans="1:25" s="87" customFormat="1" x14ac:dyDescent="0.3">
      <c r="A996" s="94" t="str">
        <f t="shared" si="16"/>
        <v>igogibe</v>
      </c>
      <c r="B996" s="95" t="s">
        <v>23864</v>
      </c>
      <c r="C996" s="96" t="s">
        <v>23865</v>
      </c>
      <c r="D996" s="96" t="s">
        <v>23866</v>
      </c>
      <c r="E996" s="96" t="s">
        <v>19170</v>
      </c>
      <c r="F996" s="95" t="s">
        <v>19181</v>
      </c>
      <c r="G996" s="96" t="s">
        <v>19030</v>
      </c>
      <c r="H996" s="96" t="s">
        <v>19172</v>
      </c>
      <c r="I996" s="96" t="s">
        <v>19173</v>
      </c>
      <c r="J996" s="95" t="s">
        <v>19189</v>
      </c>
      <c r="K996" s="95" t="s">
        <v>19374</v>
      </c>
      <c r="L996" s="95" t="s">
        <v>19375</v>
      </c>
      <c r="M996" s="96" t="s">
        <v>19376</v>
      </c>
      <c r="N996" s="96" t="s">
        <v>575</v>
      </c>
      <c r="O996" s="97">
        <v>45760</v>
      </c>
      <c r="P996" s="97">
        <v>45760</v>
      </c>
      <c r="Q996" s="97">
        <v>45760</v>
      </c>
      <c r="R996" s="96">
        <v>169</v>
      </c>
      <c r="S996" s="96">
        <v>0</v>
      </c>
      <c r="T996" s="96" t="s">
        <v>19193</v>
      </c>
      <c r="U996" s="96" t="s">
        <v>23867</v>
      </c>
      <c r="V996" s="96"/>
      <c r="W996" s="96" t="s">
        <v>4205</v>
      </c>
      <c r="X996" s="96" t="s">
        <v>575</v>
      </c>
      <c r="Y996" s="95" t="s">
        <v>23868</v>
      </c>
    </row>
    <row r="997" spans="1:25" s="87" customFormat="1" x14ac:dyDescent="0.3">
      <c r="A997" s="94" t="str">
        <f t="shared" si="16"/>
        <v>iharris</v>
      </c>
      <c r="B997" s="95" t="s">
        <v>23869</v>
      </c>
      <c r="C997" s="96" t="s">
        <v>23870</v>
      </c>
      <c r="D997" s="96" t="s">
        <v>23871</v>
      </c>
      <c r="E997" s="96" t="s">
        <v>19170</v>
      </c>
      <c r="F997" s="95" t="s">
        <v>19236</v>
      </c>
      <c r="G997" s="96" t="s">
        <v>19032</v>
      </c>
      <c r="H997" s="96" t="s">
        <v>19227</v>
      </c>
      <c r="I997" s="96" t="s">
        <v>19173</v>
      </c>
      <c r="J997" s="95" t="s">
        <v>19174</v>
      </c>
      <c r="K997" s="95" t="s">
        <v>19301</v>
      </c>
      <c r="L997" s="95" t="s">
        <v>19301</v>
      </c>
      <c r="M997" s="96" t="s">
        <v>19819</v>
      </c>
      <c r="N997" s="96" t="s">
        <v>760</v>
      </c>
      <c r="O997" s="97">
        <v>45459</v>
      </c>
      <c r="P997" s="97">
        <v>45459</v>
      </c>
      <c r="Q997" s="97">
        <v>45459</v>
      </c>
      <c r="R997" s="96">
        <v>470</v>
      </c>
      <c r="S997" s="96">
        <v>1</v>
      </c>
      <c r="T997" s="96" t="s">
        <v>19209</v>
      </c>
      <c r="U997" s="96" t="s">
        <v>23872</v>
      </c>
      <c r="V997" s="96" t="s">
        <v>23873</v>
      </c>
      <c r="W997" s="96" t="s">
        <v>2216</v>
      </c>
      <c r="X997" s="96" t="s">
        <v>760</v>
      </c>
      <c r="Y997" s="95" t="s">
        <v>23874</v>
      </c>
    </row>
    <row r="998" spans="1:25" s="87" customFormat="1" x14ac:dyDescent="0.3">
      <c r="A998" s="94" t="str">
        <f t="shared" si="16"/>
        <v>ihaynes</v>
      </c>
      <c r="B998" s="95" t="s">
        <v>23875</v>
      </c>
      <c r="C998" s="96" t="s">
        <v>23876</v>
      </c>
      <c r="D998" s="96" t="s">
        <v>23877</v>
      </c>
      <c r="E998" s="96" t="s">
        <v>19170</v>
      </c>
      <c r="F998" s="95" t="s">
        <v>19181</v>
      </c>
      <c r="G998" s="96" t="s">
        <v>19030</v>
      </c>
      <c r="H998" s="96" t="s">
        <v>19172</v>
      </c>
      <c r="I998" s="96" t="s">
        <v>19173</v>
      </c>
      <c r="J998" s="95" t="s">
        <v>19174</v>
      </c>
      <c r="K998" s="95" t="s">
        <v>19360</v>
      </c>
      <c r="L998" s="95" t="s">
        <v>19361</v>
      </c>
      <c r="M998" s="96" t="s">
        <v>19362</v>
      </c>
      <c r="N998" s="96" t="s">
        <v>1463</v>
      </c>
      <c r="O998" s="97">
        <v>45001</v>
      </c>
      <c r="P998" s="97">
        <v>45001</v>
      </c>
      <c r="Q998" s="97">
        <v>45001</v>
      </c>
      <c r="R998" s="96">
        <v>928</v>
      </c>
      <c r="S998" s="96">
        <v>2</v>
      </c>
      <c r="T998" s="96" t="s">
        <v>19209</v>
      </c>
      <c r="U998" s="96" t="s">
        <v>23878</v>
      </c>
      <c r="V998" s="96"/>
      <c r="W998" s="96" t="s">
        <v>20775</v>
      </c>
      <c r="X998" s="96" t="s">
        <v>1472</v>
      </c>
      <c r="Y998" s="95" t="s">
        <v>23879</v>
      </c>
    </row>
    <row r="999" spans="1:25" s="87" customFormat="1" x14ac:dyDescent="0.3">
      <c r="A999" s="94" t="str">
        <f t="shared" si="16"/>
        <v>IHERAZO</v>
      </c>
      <c r="B999" s="95" t="s">
        <v>23880</v>
      </c>
      <c r="C999" s="96" t="s">
        <v>23881</v>
      </c>
      <c r="D999" s="96" t="s">
        <v>6854</v>
      </c>
      <c r="E999" s="96" t="s">
        <v>5630</v>
      </c>
      <c r="F999" s="95" t="s">
        <v>19285</v>
      </c>
      <c r="G999" s="96" t="s">
        <v>19028</v>
      </c>
      <c r="H999" s="96" t="s">
        <v>19172</v>
      </c>
      <c r="I999" s="96" t="s">
        <v>19173</v>
      </c>
      <c r="J999" s="95" t="s">
        <v>19189</v>
      </c>
      <c r="K999" s="95" t="s">
        <v>19471</v>
      </c>
      <c r="L999" s="95" t="s">
        <v>20722</v>
      </c>
      <c r="M999" s="96" t="s">
        <v>20723</v>
      </c>
      <c r="N999" s="96" t="s">
        <v>719</v>
      </c>
      <c r="O999" s="97">
        <v>39281</v>
      </c>
      <c r="P999" s="97">
        <v>39482</v>
      </c>
      <c r="Q999" s="97">
        <v>39281</v>
      </c>
      <c r="R999" s="96">
        <v>6648</v>
      </c>
      <c r="S999" s="96">
        <v>18</v>
      </c>
      <c r="T999" s="96" t="s">
        <v>19261</v>
      </c>
      <c r="U999" s="96" t="s">
        <v>23882</v>
      </c>
      <c r="V999" s="96"/>
      <c r="W999" s="96" t="s">
        <v>4891</v>
      </c>
      <c r="X999" s="96" t="s">
        <v>719</v>
      </c>
      <c r="Y999" s="95" t="s">
        <v>6859</v>
      </c>
    </row>
    <row r="1000" spans="1:25" s="87" customFormat="1" x14ac:dyDescent="0.3">
      <c r="A1000" s="94" t="str">
        <f t="shared" si="16"/>
        <v>ilacy</v>
      </c>
      <c r="B1000" s="95" t="s">
        <v>23883</v>
      </c>
      <c r="C1000" s="96" t="s">
        <v>23884</v>
      </c>
      <c r="D1000" s="96" t="s">
        <v>23885</v>
      </c>
      <c r="E1000" s="96" t="s">
        <v>5630</v>
      </c>
      <c r="F1000" s="95" t="s">
        <v>19386</v>
      </c>
      <c r="G1000" s="96" t="s">
        <v>19387</v>
      </c>
      <c r="H1000" s="96" t="s">
        <v>19172</v>
      </c>
      <c r="I1000" s="96" t="s">
        <v>19173</v>
      </c>
      <c r="J1000" s="95" t="s">
        <v>19189</v>
      </c>
      <c r="K1000" s="95" t="s">
        <v>19374</v>
      </c>
      <c r="L1000" s="95" t="s">
        <v>19375</v>
      </c>
      <c r="M1000" s="96" t="s">
        <v>19376</v>
      </c>
      <c r="N1000" s="96" t="s">
        <v>575</v>
      </c>
      <c r="O1000" s="97">
        <v>42534</v>
      </c>
      <c r="P1000" s="97">
        <v>42534</v>
      </c>
      <c r="Q1000" s="97">
        <v>42534</v>
      </c>
      <c r="R1000" s="96">
        <v>3395</v>
      </c>
      <c r="S1000" s="96">
        <v>9</v>
      </c>
      <c r="T1000" s="96" t="s">
        <v>19247</v>
      </c>
      <c r="U1000" s="96" t="s">
        <v>23886</v>
      </c>
      <c r="V1000" s="96"/>
      <c r="W1000" s="96" t="s">
        <v>9372</v>
      </c>
      <c r="X1000" s="96" t="s">
        <v>575</v>
      </c>
      <c r="Y1000" s="95" t="s">
        <v>9373</v>
      </c>
    </row>
    <row r="1001" spans="1:25" s="87" customFormat="1" x14ac:dyDescent="0.3">
      <c r="A1001" s="94" t="str">
        <f t="shared" si="16"/>
        <v>ilewis</v>
      </c>
      <c r="B1001" s="95" t="s">
        <v>23887</v>
      </c>
      <c r="C1001" s="96" t="s">
        <v>23888</v>
      </c>
      <c r="D1001" s="96" t="s">
        <v>23889</v>
      </c>
      <c r="E1001" s="96" t="s">
        <v>5630</v>
      </c>
      <c r="F1001" s="95" t="s">
        <v>19386</v>
      </c>
      <c r="G1001" s="96" t="s">
        <v>19387</v>
      </c>
      <c r="H1001" s="96" t="s">
        <v>19172</v>
      </c>
      <c r="I1001" s="96" t="s">
        <v>19173</v>
      </c>
      <c r="J1001" s="95" t="s">
        <v>19189</v>
      </c>
      <c r="K1001" s="95" t="s">
        <v>19374</v>
      </c>
      <c r="L1001" s="95" t="s">
        <v>19375</v>
      </c>
      <c r="M1001" s="96" t="s">
        <v>19376</v>
      </c>
      <c r="N1001" s="96" t="s">
        <v>575</v>
      </c>
      <c r="O1001" s="97">
        <v>35662</v>
      </c>
      <c r="P1001" s="97">
        <v>41337</v>
      </c>
      <c r="Q1001" s="97">
        <v>41337</v>
      </c>
      <c r="R1001" s="96">
        <v>4592</v>
      </c>
      <c r="S1001" s="96">
        <v>12</v>
      </c>
      <c r="T1001" s="96" t="s">
        <v>19247</v>
      </c>
      <c r="U1001" s="96" t="s">
        <v>23890</v>
      </c>
      <c r="V1001" s="96"/>
      <c r="W1001" s="96" t="s">
        <v>7674</v>
      </c>
      <c r="X1001" s="96" t="s">
        <v>575</v>
      </c>
      <c r="Y1001" s="95" t="s">
        <v>7675</v>
      </c>
    </row>
    <row r="1002" spans="1:25" s="87" customFormat="1" x14ac:dyDescent="0.3">
      <c r="A1002" s="94" t="str">
        <f t="shared" si="16"/>
        <v>ilopes</v>
      </c>
      <c r="B1002" s="95" t="s">
        <v>23891</v>
      </c>
      <c r="C1002" s="96" t="s">
        <v>23892</v>
      </c>
      <c r="D1002" s="96" t="s">
        <v>23893</v>
      </c>
      <c r="E1002" s="96" t="s">
        <v>5630</v>
      </c>
      <c r="F1002" s="95" t="s">
        <v>19171</v>
      </c>
      <c r="G1002" s="96" t="s">
        <v>19029</v>
      </c>
      <c r="H1002" s="96" t="s">
        <v>19172</v>
      </c>
      <c r="I1002" s="96" t="s">
        <v>19173</v>
      </c>
      <c r="J1002" s="95" t="s">
        <v>19174</v>
      </c>
      <c r="K1002" s="95" t="s">
        <v>19455</v>
      </c>
      <c r="L1002" s="95" t="s">
        <v>19456</v>
      </c>
      <c r="M1002" s="96" t="s">
        <v>19457</v>
      </c>
      <c r="N1002" s="96" t="s">
        <v>2504</v>
      </c>
      <c r="O1002" s="97">
        <v>45466</v>
      </c>
      <c r="P1002" s="97">
        <v>45466</v>
      </c>
      <c r="Q1002" s="97">
        <v>45466</v>
      </c>
      <c r="R1002" s="96">
        <v>463</v>
      </c>
      <c r="S1002" s="96">
        <v>1</v>
      </c>
      <c r="T1002" s="96" t="s">
        <v>19209</v>
      </c>
      <c r="U1002" s="96" t="s">
        <v>23894</v>
      </c>
      <c r="V1002" s="96"/>
      <c r="W1002" s="96" t="s">
        <v>23895</v>
      </c>
      <c r="X1002" s="96" t="s">
        <v>2504</v>
      </c>
      <c r="Y1002" s="95" t="s">
        <v>23896</v>
      </c>
    </row>
    <row r="1003" spans="1:25" s="87" customFormat="1" x14ac:dyDescent="0.3">
      <c r="A1003" s="94" t="str">
        <f t="shared" si="16"/>
        <v>ilowe</v>
      </c>
      <c r="B1003" s="95" t="s">
        <v>23897</v>
      </c>
      <c r="C1003" s="96" t="s">
        <v>23898</v>
      </c>
      <c r="D1003" s="96" t="s">
        <v>23899</v>
      </c>
      <c r="E1003" s="96" t="s">
        <v>19170</v>
      </c>
      <c r="F1003" s="95" t="s">
        <v>19215</v>
      </c>
      <c r="G1003" s="96" t="s">
        <v>19033</v>
      </c>
      <c r="H1003" s="96" t="s">
        <v>19172</v>
      </c>
      <c r="I1003" s="96" t="s">
        <v>19173</v>
      </c>
      <c r="J1003" s="95" t="s">
        <v>19189</v>
      </c>
      <c r="K1003" s="95" t="s">
        <v>19294</v>
      </c>
      <c r="L1003" s="95" t="s">
        <v>19295</v>
      </c>
      <c r="M1003" s="96" t="s">
        <v>19296</v>
      </c>
      <c r="N1003" s="96" t="s">
        <v>541</v>
      </c>
      <c r="O1003" s="97">
        <v>45837</v>
      </c>
      <c r="P1003" s="97">
        <v>45837</v>
      </c>
      <c r="Q1003" s="97">
        <v>45837</v>
      </c>
      <c r="R1003" s="96">
        <v>92</v>
      </c>
      <c r="S1003" s="96">
        <v>0</v>
      </c>
      <c r="T1003" s="96" t="s">
        <v>19193</v>
      </c>
      <c r="U1003" s="96" t="s">
        <v>23900</v>
      </c>
      <c r="V1003" s="96"/>
      <c r="W1003" s="96" t="s">
        <v>640</v>
      </c>
      <c r="X1003" s="96" t="s">
        <v>619</v>
      </c>
      <c r="Y1003" s="95" t="s">
        <v>23901</v>
      </c>
    </row>
    <row r="1004" spans="1:25" s="87" customFormat="1" x14ac:dyDescent="0.3">
      <c r="A1004" s="94" t="str">
        <f t="shared" si="16"/>
        <v>imay0</v>
      </c>
      <c r="B1004" s="95" t="s">
        <v>23902</v>
      </c>
      <c r="C1004" s="96" t="s">
        <v>23903</v>
      </c>
      <c r="D1004" s="95" t="s">
        <v>23904</v>
      </c>
      <c r="E1004" s="95" t="s">
        <v>23902</v>
      </c>
      <c r="F1004" s="96"/>
      <c r="G1004" s="97"/>
      <c r="H1004" s="97"/>
      <c r="I1004" s="97"/>
      <c r="J1004" s="97"/>
      <c r="K1004" s="95" t="s">
        <v>19333</v>
      </c>
      <c r="L1004" s="97"/>
      <c r="M1004" s="97"/>
      <c r="N1004" s="97"/>
      <c r="O1004" s="97"/>
      <c r="P1004" s="97">
        <v>45949</v>
      </c>
      <c r="Q1004" s="97">
        <v>45949</v>
      </c>
      <c r="R1004" s="97"/>
      <c r="S1004" s="97"/>
      <c r="T1004" s="97"/>
      <c r="U1004" s="95" t="s">
        <v>17484</v>
      </c>
      <c r="V1004" s="96"/>
      <c r="W1004" s="96" t="s">
        <v>1509</v>
      </c>
      <c r="X1004" s="96" t="s">
        <v>260</v>
      </c>
      <c r="Y1004" s="95" t="s">
        <v>17485</v>
      </c>
    </row>
    <row r="1005" spans="1:25" s="87" customFormat="1" x14ac:dyDescent="0.3">
      <c r="A1005" s="94" t="str">
        <f t="shared" si="16"/>
        <v>IMEEKS1</v>
      </c>
      <c r="B1005" s="95" t="s">
        <v>23905</v>
      </c>
      <c r="C1005" s="96" t="s">
        <v>23906</v>
      </c>
      <c r="D1005" s="96" t="s">
        <v>15544</v>
      </c>
      <c r="E1005" s="96" t="s">
        <v>5630</v>
      </c>
      <c r="F1005" s="95" t="s">
        <v>19171</v>
      </c>
      <c r="G1005" s="96" t="s">
        <v>19029</v>
      </c>
      <c r="H1005" s="96" t="s">
        <v>19172</v>
      </c>
      <c r="I1005" s="96" t="s">
        <v>19173</v>
      </c>
      <c r="J1005" s="95" t="s">
        <v>19174</v>
      </c>
      <c r="K1005" s="95" t="s">
        <v>19216</v>
      </c>
      <c r="L1005" s="95" t="s">
        <v>19237</v>
      </c>
      <c r="M1005" s="96" t="s">
        <v>19238</v>
      </c>
      <c r="N1005" s="96" t="s">
        <v>250</v>
      </c>
      <c r="O1005" s="97">
        <v>36920</v>
      </c>
      <c r="P1005" s="97">
        <v>37255</v>
      </c>
      <c r="Q1005" s="97">
        <v>36920</v>
      </c>
      <c r="R1005" s="96">
        <v>9009</v>
      </c>
      <c r="S1005" s="96">
        <v>24</v>
      </c>
      <c r="T1005" s="96" t="s">
        <v>19261</v>
      </c>
      <c r="U1005" s="96" t="s">
        <v>23907</v>
      </c>
      <c r="V1005" s="96"/>
      <c r="W1005" s="96" t="s">
        <v>23908</v>
      </c>
      <c r="X1005" s="96" t="s">
        <v>250</v>
      </c>
      <c r="Y1005" s="95" t="s">
        <v>15547</v>
      </c>
    </row>
    <row r="1006" spans="1:25" s="87" customFormat="1" x14ac:dyDescent="0.3">
      <c r="A1006" s="94" t="str">
        <f t="shared" si="16"/>
        <v>imusone</v>
      </c>
      <c r="B1006" s="95" t="s">
        <v>23909</v>
      </c>
      <c r="C1006" s="96" t="s">
        <v>23910</v>
      </c>
      <c r="D1006" s="96" t="s">
        <v>23911</v>
      </c>
      <c r="E1006" s="96" t="s">
        <v>19170</v>
      </c>
      <c r="F1006" s="95" t="s">
        <v>19236</v>
      </c>
      <c r="G1006" s="96" t="s">
        <v>19032</v>
      </c>
      <c r="H1006" s="96" t="s">
        <v>19227</v>
      </c>
      <c r="I1006" s="96" t="s">
        <v>19173</v>
      </c>
      <c r="J1006" s="95" t="s">
        <v>19174</v>
      </c>
      <c r="K1006" s="95" t="s">
        <v>19309</v>
      </c>
      <c r="L1006" s="95" t="s">
        <v>19513</v>
      </c>
      <c r="M1006" s="96" t="s">
        <v>6528</v>
      </c>
      <c r="N1006" s="96" t="s">
        <v>219</v>
      </c>
      <c r="O1006" s="97">
        <v>44994</v>
      </c>
      <c r="P1006" s="97">
        <v>44994</v>
      </c>
      <c r="Q1006" s="97">
        <v>44994</v>
      </c>
      <c r="R1006" s="96">
        <v>935</v>
      </c>
      <c r="S1006" s="96">
        <v>2</v>
      </c>
      <c r="T1006" s="96" t="s">
        <v>19209</v>
      </c>
      <c r="U1006" s="96" t="s">
        <v>23912</v>
      </c>
      <c r="V1006" s="96"/>
      <c r="W1006" s="96" t="s">
        <v>2774</v>
      </c>
      <c r="X1006" s="96" t="s">
        <v>219</v>
      </c>
      <c r="Y1006" s="95" t="s">
        <v>12648</v>
      </c>
    </row>
    <row r="1007" spans="1:25" s="87" customFormat="1" x14ac:dyDescent="0.3">
      <c r="A1007" s="94" t="str">
        <f t="shared" si="16"/>
        <v>INIEVE</v>
      </c>
      <c r="B1007" s="95" t="s">
        <v>23913</v>
      </c>
      <c r="C1007" s="96" t="s">
        <v>23914</v>
      </c>
      <c r="D1007" s="96" t="s">
        <v>14427</v>
      </c>
      <c r="E1007" s="96" t="s">
        <v>5630</v>
      </c>
      <c r="F1007" s="95" t="s">
        <v>19181</v>
      </c>
      <c r="G1007" s="96" t="s">
        <v>19030</v>
      </c>
      <c r="H1007" s="96" t="s">
        <v>19172</v>
      </c>
      <c r="I1007" s="96" t="s">
        <v>19419</v>
      </c>
      <c r="J1007" s="95" t="s">
        <v>19189</v>
      </c>
      <c r="K1007" s="95" t="s">
        <v>19420</v>
      </c>
      <c r="L1007" s="95" t="s">
        <v>19420</v>
      </c>
      <c r="M1007" s="96" t="s">
        <v>19421</v>
      </c>
      <c r="N1007" s="96" t="s">
        <v>5965</v>
      </c>
      <c r="O1007" s="97">
        <v>33040</v>
      </c>
      <c r="P1007" s="97">
        <v>33040</v>
      </c>
      <c r="Q1007" s="97">
        <v>33040</v>
      </c>
      <c r="R1007" s="96">
        <v>12889</v>
      </c>
      <c r="S1007" s="96">
        <v>35</v>
      </c>
      <c r="T1007" s="96" t="s">
        <v>19261</v>
      </c>
      <c r="U1007" s="95" t="s">
        <v>23915</v>
      </c>
      <c r="V1007" s="95" t="s">
        <v>23916</v>
      </c>
      <c r="W1007" s="96" t="s">
        <v>23917</v>
      </c>
      <c r="X1007" s="96" t="s">
        <v>5965</v>
      </c>
      <c r="Y1007" s="95" t="s">
        <v>23918</v>
      </c>
    </row>
    <row r="1008" spans="1:25" s="87" customFormat="1" x14ac:dyDescent="0.3">
      <c r="A1008" s="94" t="str">
        <f t="shared" si="16"/>
        <v>IPEREZ4</v>
      </c>
      <c r="B1008" s="95" t="s">
        <v>23919</v>
      </c>
      <c r="C1008" s="96" t="s">
        <v>23920</v>
      </c>
      <c r="D1008" s="96" t="s">
        <v>3285</v>
      </c>
      <c r="E1008" s="96" t="s">
        <v>5630</v>
      </c>
      <c r="F1008" s="95" t="s">
        <v>19340</v>
      </c>
      <c r="G1008" s="96" t="s">
        <v>19341</v>
      </c>
      <c r="H1008" s="96" t="s">
        <v>19227</v>
      </c>
      <c r="I1008" s="96" t="s">
        <v>19173</v>
      </c>
      <c r="J1008" s="95" t="s">
        <v>19174</v>
      </c>
      <c r="K1008" s="95" t="s">
        <v>19309</v>
      </c>
      <c r="L1008" s="95" t="s">
        <v>19513</v>
      </c>
      <c r="M1008" s="96" t="s">
        <v>6528</v>
      </c>
      <c r="N1008" s="96" t="s">
        <v>219</v>
      </c>
      <c r="O1008" s="97">
        <v>40641</v>
      </c>
      <c r="P1008" s="97">
        <v>40641</v>
      </c>
      <c r="Q1008" s="97">
        <v>40641</v>
      </c>
      <c r="R1008" s="96">
        <v>5288</v>
      </c>
      <c r="S1008" s="96">
        <v>14</v>
      </c>
      <c r="T1008" s="96" t="s">
        <v>19247</v>
      </c>
      <c r="U1008" s="96" t="s">
        <v>23921</v>
      </c>
      <c r="V1008" s="96"/>
      <c r="W1008" s="96" t="s">
        <v>3289</v>
      </c>
      <c r="X1008" s="96" t="s">
        <v>219</v>
      </c>
      <c r="Y1008" s="95" t="s">
        <v>12041</v>
      </c>
    </row>
    <row r="1009" spans="1:25" s="87" customFormat="1" x14ac:dyDescent="0.3">
      <c r="A1009" s="94" t="str">
        <f t="shared" si="16"/>
        <v>iquinte</v>
      </c>
      <c r="B1009" s="95" t="s">
        <v>23922</v>
      </c>
      <c r="C1009" s="96" t="s">
        <v>23923</v>
      </c>
      <c r="D1009" s="96" t="s">
        <v>23924</v>
      </c>
      <c r="E1009" s="96" t="s">
        <v>5630</v>
      </c>
      <c r="F1009" s="95" t="s">
        <v>19206</v>
      </c>
      <c r="G1009" s="96" t="s">
        <v>136</v>
      </c>
      <c r="H1009" s="96" t="s">
        <v>19172</v>
      </c>
      <c r="I1009" s="96" t="s">
        <v>19173</v>
      </c>
      <c r="J1009" s="95" t="s">
        <v>19189</v>
      </c>
      <c r="K1009" s="95" t="s">
        <v>19333</v>
      </c>
      <c r="L1009" s="95" t="s">
        <v>19447</v>
      </c>
      <c r="M1009" s="96" t="s">
        <v>9382</v>
      </c>
      <c r="N1009" s="96" t="s">
        <v>366</v>
      </c>
      <c r="O1009" s="97">
        <v>45249</v>
      </c>
      <c r="P1009" s="97">
        <v>45746</v>
      </c>
      <c r="Q1009" s="97">
        <v>45249</v>
      </c>
      <c r="R1009" s="96">
        <v>680</v>
      </c>
      <c r="S1009" s="96">
        <v>1</v>
      </c>
      <c r="T1009" s="96" t="s">
        <v>19209</v>
      </c>
      <c r="U1009" s="96" t="s">
        <v>23925</v>
      </c>
      <c r="V1009" s="96"/>
      <c r="W1009" s="96" t="s">
        <v>1860</v>
      </c>
      <c r="X1009" s="96" t="s">
        <v>375</v>
      </c>
      <c r="Y1009" s="95" t="s">
        <v>23926</v>
      </c>
    </row>
    <row r="1010" spans="1:25" s="87" customFormat="1" x14ac:dyDescent="0.3">
      <c r="A1010" s="94" t="str">
        <f t="shared" si="16"/>
        <v>IRUIZ4</v>
      </c>
      <c r="B1010" s="95" t="s">
        <v>23927</v>
      </c>
      <c r="C1010" s="96" t="s">
        <v>23928</v>
      </c>
      <c r="D1010" s="96" t="s">
        <v>11327</v>
      </c>
      <c r="E1010" s="96" t="s">
        <v>5630</v>
      </c>
      <c r="F1010" s="95" t="s">
        <v>19171</v>
      </c>
      <c r="G1010" s="96" t="s">
        <v>19029</v>
      </c>
      <c r="H1010" s="96" t="s">
        <v>19172</v>
      </c>
      <c r="I1010" s="96" t="s">
        <v>19173</v>
      </c>
      <c r="J1010" s="95" t="s">
        <v>19174</v>
      </c>
      <c r="K1010" s="95" t="s">
        <v>19207</v>
      </c>
      <c r="L1010" s="95" t="s">
        <v>19208</v>
      </c>
      <c r="M1010" s="96" t="s">
        <v>10249</v>
      </c>
      <c r="N1010" s="96" t="s">
        <v>219</v>
      </c>
      <c r="O1010" s="97">
        <v>33829</v>
      </c>
      <c r="P1010" s="97">
        <v>33829</v>
      </c>
      <c r="Q1010" s="97">
        <v>33829</v>
      </c>
      <c r="R1010" s="96">
        <v>12100</v>
      </c>
      <c r="S1010" s="96">
        <v>33</v>
      </c>
      <c r="T1010" s="96" t="s">
        <v>19261</v>
      </c>
      <c r="U1010" s="96" t="s">
        <v>23929</v>
      </c>
      <c r="V1010" s="96"/>
      <c r="W1010" s="96" t="s">
        <v>654</v>
      </c>
      <c r="X1010" s="96" t="s">
        <v>219</v>
      </c>
      <c r="Y1010" s="95" t="s">
        <v>6997</v>
      </c>
    </row>
    <row r="1011" spans="1:25" s="87" customFormat="1" x14ac:dyDescent="0.3">
      <c r="A1011" s="94" t="str">
        <f t="shared" si="16"/>
        <v>ISALIN1</v>
      </c>
      <c r="B1011" s="95" t="s">
        <v>23930</v>
      </c>
      <c r="C1011" s="96" t="s">
        <v>23931</v>
      </c>
      <c r="D1011" s="96" t="s">
        <v>1244</v>
      </c>
      <c r="E1011" s="96" t="s">
        <v>5630</v>
      </c>
      <c r="F1011" s="95" t="s">
        <v>19171</v>
      </c>
      <c r="G1011" s="96" t="s">
        <v>19029</v>
      </c>
      <c r="H1011" s="96" t="s">
        <v>19172</v>
      </c>
      <c r="I1011" s="96" t="s">
        <v>19173</v>
      </c>
      <c r="J1011" s="95" t="s">
        <v>19189</v>
      </c>
      <c r="K1011" s="95" t="s">
        <v>19273</v>
      </c>
      <c r="L1011" s="95" t="s">
        <v>19274</v>
      </c>
      <c r="M1011" s="96" t="s">
        <v>7733</v>
      </c>
      <c r="N1011" s="96" t="s">
        <v>328</v>
      </c>
      <c r="O1011" s="97">
        <v>39483</v>
      </c>
      <c r="P1011" s="97">
        <v>39483</v>
      </c>
      <c r="Q1011" s="97">
        <v>39483</v>
      </c>
      <c r="R1011" s="96">
        <v>6446</v>
      </c>
      <c r="S1011" s="96">
        <v>17</v>
      </c>
      <c r="T1011" s="96" t="s">
        <v>19261</v>
      </c>
      <c r="U1011" s="96" t="s">
        <v>23932</v>
      </c>
      <c r="V1011" s="96" t="s">
        <v>13658</v>
      </c>
      <c r="W1011" s="96" t="s">
        <v>1248</v>
      </c>
      <c r="X1011" s="96" t="s">
        <v>416</v>
      </c>
      <c r="Y1011" s="95" t="s">
        <v>11832</v>
      </c>
    </row>
    <row r="1012" spans="1:25" s="87" customFormat="1" x14ac:dyDescent="0.3">
      <c r="A1012" s="94" t="str">
        <f t="shared" si="16"/>
        <v>ISANUSI</v>
      </c>
      <c r="B1012" s="95" t="s">
        <v>23933</v>
      </c>
      <c r="C1012" s="96" t="s">
        <v>23934</v>
      </c>
      <c r="D1012" s="96" t="s">
        <v>14113</v>
      </c>
      <c r="E1012" s="96" t="s">
        <v>5630</v>
      </c>
      <c r="F1012" s="95" t="s">
        <v>19181</v>
      </c>
      <c r="G1012" s="96" t="s">
        <v>19030</v>
      </c>
      <c r="H1012" s="96" t="s">
        <v>19172</v>
      </c>
      <c r="I1012" s="96" t="s">
        <v>19173</v>
      </c>
      <c r="J1012" s="95" t="s">
        <v>19174</v>
      </c>
      <c r="K1012" s="95" t="s">
        <v>19216</v>
      </c>
      <c r="L1012" s="95" t="s">
        <v>19237</v>
      </c>
      <c r="M1012" s="96" t="s">
        <v>19238</v>
      </c>
      <c r="N1012" s="96" t="s">
        <v>250</v>
      </c>
      <c r="O1012" s="97">
        <v>38481</v>
      </c>
      <c r="P1012" s="97">
        <v>38481</v>
      </c>
      <c r="Q1012" s="97">
        <v>38481</v>
      </c>
      <c r="R1012" s="96">
        <v>7448</v>
      </c>
      <c r="S1012" s="96">
        <v>20</v>
      </c>
      <c r="T1012" s="96" t="s">
        <v>19261</v>
      </c>
      <c r="U1012" s="96" t="s">
        <v>23935</v>
      </c>
      <c r="V1012" s="96"/>
      <c r="W1012" s="96" t="s">
        <v>23936</v>
      </c>
      <c r="X1012" s="96" t="s">
        <v>250</v>
      </c>
      <c r="Y1012" s="95" t="s">
        <v>11134</v>
      </c>
    </row>
    <row r="1013" spans="1:25" s="87" customFormat="1" x14ac:dyDescent="0.3">
      <c r="A1013" s="94" t="str">
        <f t="shared" si="16"/>
        <v>ishaeff</v>
      </c>
      <c r="B1013" s="95" t="s">
        <v>23937</v>
      </c>
      <c r="C1013" s="96" t="s">
        <v>23938</v>
      </c>
      <c r="D1013" s="96" t="s">
        <v>23939</v>
      </c>
      <c r="E1013" s="96" t="s">
        <v>5630</v>
      </c>
      <c r="F1013" s="95" t="s">
        <v>19171</v>
      </c>
      <c r="G1013" s="96" t="s">
        <v>19029</v>
      </c>
      <c r="H1013" s="96" t="s">
        <v>19172</v>
      </c>
      <c r="I1013" s="96" t="s">
        <v>19173</v>
      </c>
      <c r="J1013" s="95" t="s">
        <v>19189</v>
      </c>
      <c r="K1013" s="95" t="s">
        <v>19345</v>
      </c>
      <c r="L1013" s="95" t="s">
        <v>21190</v>
      </c>
      <c r="M1013" s="96" t="s">
        <v>9044</v>
      </c>
      <c r="N1013" s="96" t="s">
        <v>693</v>
      </c>
      <c r="O1013" s="97">
        <v>44286</v>
      </c>
      <c r="P1013" s="97">
        <v>44286</v>
      </c>
      <c r="Q1013" s="97">
        <v>44286</v>
      </c>
      <c r="R1013" s="96">
        <v>1643</v>
      </c>
      <c r="S1013" s="96">
        <v>4</v>
      </c>
      <c r="T1013" s="96" t="s">
        <v>19228</v>
      </c>
      <c r="U1013" s="96" t="s">
        <v>23940</v>
      </c>
      <c r="V1013" s="96"/>
      <c r="W1013" s="96" t="s">
        <v>13843</v>
      </c>
      <c r="X1013" s="96" t="s">
        <v>693</v>
      </c>
      <c r="Y1013" s="95" t="s">
        <v>13844</v>
      </c>
    </row>
    <row r="1014" spans="1:25" s="87" customFormat="1" x14ac:dyDescent="0.3">
      <c r="A1014" s="94" t="str">
        <f t="shared" si="16"/>
        <v>itafoya</v>
      </c>
      <c r="B1014" s="95" t="s">
        <v>23941</v>
      </c>
      <c r="C1014" s="96" t="s">
        <v>23942</v>
      </c>
      <c r="D1014" s="96" t="s">
        <v>23943</v>
      </c>
      <c r="E1014" s="96" t="s">
        <v>19170</v>
      </c>
      <c r="F1014" s="95" t="s">
        <v>20616</v>
      </c>
      <c r="G1014" s="96" t="s">
        <v>20617</v>
      </c>
      <c r="H1014" s="96" t="s">
        <v>19172</v>
      </c>
      <c r="I1014" s="96" t="s">
        <v>19173</v>
      </c>
      <c r="J1014" s="95" t="s">
        <v>19174</v>
      </c>
      <c r="K1014" s="95" t="s">
        <v>19245</v>
      </c>
      <c r="L1014" s="95" t="s">
        <v>19318</v>
      </c>
      <c r="M1014" s="96" t="s">
        <v>19319</v>
      </c>
      <c r="N1014" s="96" t="s">
        <v>1675</v>
      </c>
      <c r="O1014" s="97">
        <v>44232</v>
      </c>
      <c r="P1014" s="97">
        <v>44232</v>
      </c>
      <c r="Q1014" s="97">
        <v>44232</v>
      </c>
      <c r="R1014" s="96">
        <v>1697</v>
      </c>
      <c r="S1014" s="96">
        <v>4</v>
      </c>
      <c r="T1014" s="96" t="s">
        <v>19228</v>
      </c>
      <c r="U1014" s="96" t="s">
        <v>23944</v>
      </c>
      <c r="V1014" s="96"/>
      <c r="W1014" s="96" t="s">
        <v>23945</v>
      </c>
      <c r="X1014" s="96" t="s">
        <v>1675</v>
      </c>
      <c r="Y1014" s="95" t="s">
        <v>23946</v>
      </c>
    </row>
    <row r="1015" spans="1:25" s="87" customFormat="1" x14ac:dyDescent="0.3">
      <c r="A1015" s="94" t="str">
        <f t="shared" si="16"/>
        <v>ivazque</v>
      </c>
      <c r="B1015" s="95" t="s">
        <v>23947</v>
      </c>
      <c r="C1015" s="96" t="s">
        <v>23948</v>
      </c>
      <c r="D1015" s="95" t="s">
        <v>23949</v>
      </c>
      <c r="E1015" s="96" t="s">
        <v>5630</v>
      </c>
      <c r="F1015" s="96"/>
      <c r="G1015" s="96"/>
      <c r="H1015" s="96"/>
      <c r="I1015" s="96"/>
      <c r="J1015" s="96"/>
      <c r="K1015" s="96"/>
      <c r="L1015" s="96"/>
      <c r="M1015" s="96"/>
      <c r="N1015" s="96"/>
      <c r="O1015" s="97">
        <v>45935</v>
      </c>
      <c r="P1015" s="96"/>
      <c r="Q1015" s="97">
        <v>45935</v>
      </c>
      <c r="R1015" s="96"/>
      <c r="S1015" s="96"/>
      <c r="T1015" s="96"/>
      <c r="U1015" s="95" t="s">
        <v>23950</v>
      </c>
      <c r="V1015" s="96"/>
      <c r="W1015" s="96" t="s">
        <v>23951</v>
      </c>
      <c r="X1015" s="96" t="s">
        <v>453</v>
      </c>
      <c r="Y1015" s="95" t="s">
        <v>23952</v>
      </c>
    </row>
    <row r="1016" spans="1:25" s="87" customFormat="1" x14ac:dyDescent="0.3">
      <c r="A1016" s="94" t="str">
        <f t="shared" si="16"/>
        <v>izermen</v>
      </c>
      <c r="B1016" s="95" t="s">
        <v>23953</v>
      </c>
      <c r="C1016" s="96" t="s">
        <v>23954</v>
      </c>
      <c r="D1016" s="96" t="s">
        <v>23955</v>
      </c>
      <c r="E1016" s="96" t="s">
        <v>5630</v>
      </c>
      <c r="F1016" s="95" t="s">
        <v>19215</v>
      </c>
      <c r="G1016" s="96" t="s">
        <v>19033</v>
      </c>
      <c r="H1016" s="96" t="s">
        <v>19172</v>
      </c>
      <c r="I1016" s="96" t="s">
        <v>19173</v>
      </c>
      <c r="J1016" s="95" t="s">
        <v>19174</v>
      </c>
      <c r="K1016" s="95" t="s">
        <v>19309</v>
      </c>
      <c r="L1016" s="95" t="s">
        <v>19513</v>
      </c>
      <c r="M1016" s="96" t="s">
        <v>6528</v>
      </c>
      <c r="N1016" s="96" t="s">
        <v>219</v>
      </c>
      <c r="O1016" s="97">
        <v>44497</v>
      </c>
      <c r="P1016" s="97">
        <v>45767</v>
      </c>
      <c r="Q1016" s="97">
        <v>44497</v>
      </c>
      <c r="R1016" s="96">
        <v>1432</v>
      </c>
      <c r="S1016" s="96">
        <v>3</v>
      </c>
      <c r="T1016" s="96" t="s">
        <v>19228</v>
      </c>
      <c r="U1016" s="96" t="s">
        <v>23956</v>
      </c>
      <c r="V1016" s="96"/>
      <c r="W1016" s="96" t="s">
        <v>23957</v>
      </c>
      <c r="X1016" s="96" t="s">
        <v>219</v>
      </c>
      <c r="Y1016" s="95" t="s">
        <v>23958</v>
      </c>
    </row>
    <row r="1017" spans="1:25" s="87" customFormat="1" x14ac:dyDescent="0.3">
      <c r="A1017" s="94" t="str">
        <f t="shared" si="16"/>
        <v>izulfiu</v>
      </c>
      <c r="B1017" s="95" t="s">
        <v>23959</v>
      </c>
      <c r="C1017" s="96" t="s">
        <v>23960</v>
      </c>
      <c r="D1017" s="96" t="s">
        <v>23961</v>
      </c>
      <c r="E1017" s="96" t="s">
        <v>5630</v>
      </c>
      <c r="F1017" s="95" t="s">
        <v>19171</v>
      </c>
      <c r="G1017" s="96" t="s">
        <v>19029</v>
      </c>
      <c r="H1017" s="96" t="s">
        <v>19172</v>
      </c>
      <c r="I1017" s="96" t="s">
        <v>19173</v>
      </c>
      <c r="J1017" s="95" t="s">
        <v>19189</v>
      </c>
      <c r="K1017" s="95" t="s">
        <v>19333</v>
      </c>
      <c r="L1017" s="95" t="s">
        <v>19467</v>
      </c>
      <c r="M1017" s="96" t="s">
        <v>9084</v>
      </c>
      <c r="N1017" s="96" t="s">
        <v>260</v>
      </c>
      <c r="O1017" s="97">
        <v>45809</v>
      </c>
      <c r="P1017" s="97">
        <v>45809</v>
      </c>
      <c r="Q1017" s="97">
        <v>45809</v>
      </c>
      <c r="R1017" s="96">
        <v>120</v>
      </c>
      <c r="S1017" s="96">
        <v>0</v>
      </c>
      <c r="T1017" s="96" t="s">
        <v>19193</v>
      </c>
      <c r="U1017" s="96" t="s">
        <v>23962</v>
      </c>
      <c r="V1017" s="96"/>
      <c r="W1017" s="96" t="s">
        <v>23963</v>
      </c>
      <c r="X1017" s="96" t="s">
        <v>260</v>
      </c>
      <c r="Y1017" s="95" t="s">
        <v>13030</v>
      </c>
    </row>
    <row r="1018" spans="1:25" s="87" customFormat="1" x14ac:dyDescent="0.3">
      <c r="A1018" s="94" t="str">
        <f t="shared" si="16"/>
        <v>jabalos</v>
      </c>
      <c r="B1018" s="95" t="s">
        <v>23964</v>
      </c>
      <c r="C1018" s="96" t="s">
        <v>23965</v>
      </c>
      <c r="D1018" s="96" t="s">
        <v>23966</v>
      </c>
      <c r="E1018" s="96" t="s">
        <v>5630</v>
      </c>
      <c r="F1018" s="95" t="s">
        <v>19171</v>
      </c>
      <c r="G1018" s="96" t="s">
        <v>19029</v>
      </c>
      <c r="H1018" s="96" t="s">
        <v>19172</v>
      </c>
      <c r="I1018" s="96" t="s">
        <v>19173</v>
      </c>
      <c r="J1018" s="95" t="s">
        <v>19174</v>
      </c>
      <c r="K1018" s="95" t="s">
        <v>19207</v>
      </c>
      <c r="L1018" s="95" t="s">
        <v>19208</v>
      </c>
      <c r="M1018" s="96" t="s">
        <v>10249</v>
      </c>
      <c r="N1018" s="96" t="s">
        <v>219</v>
      </c>
      <c r="O1018" s="97">
        <v>42373</v>
      </c>
      <c r="P1018" s="97">
        <v>42373</v>
      </c>
      <c r="Q1018" s="97">
        <v>42373</v>
      </c>
      <c r="R1018" s="96">
        <v>3556</v>
      </c>
      <c r="S1018" s="96">
        <v>9</v>
      </c>
      <c r="T1018" s="96" t="s">
        <v>19247</v>
      </c>
      <c r="U1018" s="96" t="s">
        <v>23967</v>
      </c>
      <c r="V1018" s="96"/>
      <c r="W1018" s="96" t="s">
        <v>654</v>
      </c>
      <c r="X1018" s="96" t="s">
        <v>219</v>
      </c>
      <c r="Y1018" s="95" t="s">
        <v>6997</v>
      </c>
    </row>
    <row r="1019" spans="1:25" s="87" customFormat="1" x14ac:dyDescent="0.3">
      <c r="A1019" s="94" t="str">
        <f t="shared" si="16"/>
        <v>JACEV06</v>
      </c>
      <c r="B1019" s="95" t="s">
        <v>23968</v>
      </c>
      <c r="C1019" s="96" t="s">
        <v>23969</v>
      </c>
      <c r="D1019" s="96" t="s">
        <v>16529</v>
      </c>
      <c r="E1019" s="96" t="s">
        <v>5630</v>
      </c>
      <c r="F1019" s="95" t="s">
        <v>20370</v>
      </c>
      <c r="G1019" s="96" t="s">
        <v>20371</v>
      </c>
      <c r="H1019" s="96" t="s">
        <v>19172</v>
      </c>
      <c r="I1019" s="96" t="s">
        <v>19173</v>
      </c>
      <c r="J1019" s="95" t="s">
        <v>19174</v>
      </c>
      <c r="K1019" s="95" t="s">
        <v>19245</v>
      </c>
      <c r="L1019" s="95" t="s">
        <v>19318</v>
      </c>
      <c r="M1019" s="96" t="s">
        <v>19319</v>
      </c>
      <c r="N1019" s="96" t="s">
        <v>1675</v>
      </c>
      <c r="O1019" s="97">
        <v>38383</v>
      </c>
      <c r="P1019" s="97">
        <v>38383</v>
      </c>
      <c r="Q1019" s="97">
        <v>38383</v>
      </c>
      <c r="R1019" s="96">
        <v>7546</v>
      </c>
      <c r="S1019" s="96">
        <v>20</v>
      </c>
      <c r="T1019" s="96" t="s">
        <v>19261</v>
      </c>
      <c r="U1019" s="96" t="s">
        <v>16531</v>
      </c>
      <c r="V1019" s="96"/>
      <c r="W1019" s="96" t="s">
        <v>16532</v>
      </c>
      <c r="X1019" s="96" t="s">
        <v>1675</v>
      </c>
      <c r="Y1019" s="95" t="s">
        <v>16533</v>
      </c>
    </row>
    <row r="1020" spans="1:25" s="87" customFormat="1" x14ac:dyDescent="0.3">
      <c r="A1020" s="94" t="str">
        <f t="shared" si="16"/>
        <v>JACUIN1</v>
      </c>
      <c r="B1020" s="95" t="s">
        <v>23970</v>
      </c>
      <c r="C1020" s="96" t="s">
        <v>23971</v>
      </c>
      <c r="D1020" s="96" t="s">
        <v>18714</v>
      </c>
      <c r="E1020" s="96" t="s">
        <v>5630</v>
      </c>
      <c r="F1020" s="95" t="s">
        <v>19181</v>
      </c>
      <c r="G1020" s="96" t="s">
        <v>19030</v>
      </c>
      <c r="H1020" s="96" t="s">
        <v>19172</v>
      </c>
      <c r="I1020" s="96" t="s">
        <v>19173</v>
      </c>
      <c r="J1020" s="95" t="s">
        <v>19189</v>
      </c>
      <c r="K1020" s="95" t="s">
        <v>19333</v>
      </c>
      <c r="L1020" s="95" t="s">
        <v>19467</v>
      </c>
      <c r="M1020" s="96" t="s">
        <v>9084</v>
      </c>
      <c r="N1020" s="96" t="s">
        <v>260</v>
      </c>
      <c r="O1020" s="97">
        <v>33497</v>
      </c>
      <c r="P1020" s="97">
        <v>36612</v>
      </c>
      <c r="Q1020" s="97">
        <v>33497</v>
      </c>
      <c r="R1020" s="96">
        <v>12432</v>
      </c>
      <c r="S1020" s="96">
        <v>34</v>
      </c>
      <c r="T1020" s="96" t="s">
        <v>19261</v>
      </c>
      <c r="U1020" s="96" t="s">
        <v>23972</v>
      </c>
      <c r="V1020" s="96"/>
      <c r="W1020" s="96" t="s">
        <v>18718</v>
      </c>
      <c r="X1020" s="96" t="s">
        <v>260</v>
      </c>
      <c r="Y1020" s="95" t="s">
        <v>18719</v>
      </c>
    </row>
    <row r="1021" spans="1:25" s="87" customFormat="1" x14ac:dyDescent="0.3">
      <c r="A1021" s="94" t="str">
        <f t="shared" si="16"/>
        <v>jadachi</v>
      </c>
      <c r="B1021" s="95" t="s">
        <v>23973</v>
      </c>
      <c r="C1021" s="96" t="s">
        <v>23974</v>
      </c>
      <c r="D1021" s="96" t="s">
        <v>23975</v>
      </c>
      <c r="E1021" s="96" t="s">
        <v>5630</v>
      </c>
      <c r="F1021" s="95" t="s">
        <v>19236</v>
      </c>
      <c r="G1021" s="96" t="s">
        <v>19032</v>
      </c>
      <c r="H1021" s="96" t="s">
        <v>19227</v>
      </c>
      <c r="I1021" s="96" t="s">
        <v>19173</v>
      </c>
      <c r="J1021" s="95" t="s">
        <v>19174</v>
      </c>
      <c r="K1021" s="95" t="s">
        <v>19245</v>
      </c>
      <c r="L1021" s="95" t="s">
        <v>19246</v>
      </c>
      <c r="M1021" s="96" t="s">
        <v>14665</v>
      </c>
      <c r="N1021" s="96" t="s">
        <v>219</v>
      </c>
      <c r="O1021" s="97">
        <v>43473</v>
      </c>
      <c r="P1021" s="97">
        <v>43473</v>
      </c>
      <c r="Q1021" s="97">
        <v>43473</v>
      </c>
      <c r="R1021" s="96">
        <v>2456</v>
      </c>
      <c r="S1021" s="96">
        <v>6</v>
      </c>
      <c r="T1021" s="96" t="s">
        <v>19247</v>
      </c>
      <c r="U1021" s="96" t="s">
        <v>23976</v>
      </c>
      <c r="V1021" s="96"/>
      <c r="W1021" s="96" t="s">
        <v>23977</v>
      </c>
      <c r="X1021" s="96" t="s">
        <v>219</v>
      </c>
      <c r="Y1021" s="95" t="s">
        <v>23978</v>
      </c>
    </row>
    <row r="1022" spans="1:25" s="87" customFormat="1" x14ac:dyDescent="0.3">
      <c r="A1022" s="94" t="str">
        <f t="shared" si="16"/>
        <v>jagpaoa</v>
      </c>
      <c r="B1022" s="95" t="s">
        <v>23979</v>
      </c>
      <c r="C1022" s="96" t="s">
        <v>23980</v>
      </c>
      <c r="D1022" s="96" t="s">
        <v>23981</v>
      </c>
      <c r="E1022" s="96" t="s">
        <v>19036</v>
      </c>
      <c r="F1022" s="95" t="s">
        <v>19181</v>
      </c>
      <c r="G1022" s="96" t="s">
        <v>19030</v>
      </c>
      <c r="H1022" s="96" t="s">
        <v>19172</v>
      </c>
      <c r="I1022" s="96" t="s">
        <v>19173</v>
      </c>
      <c r="J1022" s="95" t="s">
        <v>19174</v>
      </c>
      <c r="K1022" s="95" t="s">
        <v>19455</v>
      </c>
      <c r="L1022" s="95" t="s">
        <v>19456</v>
      </c>
      <c r="M1022" s="96" t="s">
        <v>19457</v>
      </c>
      <c r="N1022" s="96" t="s">
        <v>2504</v>
      </c>
      <c r="O1022" s="97">
        <v>41778</v>
      </c>
      <c r="P1022" s="97">
        <v>41778</v>
      </c>
      <c r="Q1022" s="97">
        <v>41778</v>
      </c>
      <c r="R1022" s="96">
        <v>4151</v>
      </c>
      <c r="S1022" s="96">
        <v>11</v>
      </c>
      <c r="T1022" s="96" t="s">
        <v>19247</v>
      </c>
      <c r="U1022" s="96" t="s">
        <v>23982</v>
      </c>
      <c r="V1022" s="96"/>
      <c r="W1022" s="96" t="s">
        <v>23983</v>
      </c>
      <c r="X1022" s="96" t="s">
        <v>2504</v>
      </c>
      <c r="Y1022" s="95" t="s">
        <v>6104</v>
      </c>
    </row>
    <row r="1023" spans="1:25" s="87" customFormat="1" x14ac:dyDescent="0.3">
      <c r="A1023" s="94" t="str">
        <f t="shared" si="16"/>
        <v>jalle57</v>
      </c>
      <c r="B1023" s="95" t="s">
        <v>23984</v>
      </c>
      <c r="C1023" s="96" t="s">
        <v>23985</v>
      </c>
      <c r="D1023" s="96" t="s">
        <v>23986</v>
      </c>
      <c r="E1023" s="96" t="s">
        <v>5630</v>
      </c>
      <c r="F1023" s="95" t="s">
        <v>19181</v>
      </c>
      <c r="G1023" s="96" t="s">
        <v>19030</v>
      </c>
      <c r="H1023" s="96" t="s">
        <v>19172</v>
      </c>
      <c r="I1023" s="96" t="s">
        <v>19419</v>
      </c>
      <c r="J1023" s="95" t="s">
        <v>19189</v>
      </c>
      <c r="K1023" s="95" t="s">
        <v>19420</v>
      </c>
      <c r="L1023" s="95" t="s">
        <v>19420</v>
      </c>
      <c r="M1023" s="96" t="s">
        <v>19421</v>
      </c>
      <c r="N1023" s="96" t="s">
        <v>5965</v>
      </c>
      <c r="O1023" s="97">
        <v>41926</v>
      </c>
      <c r="P1023" s="97">
        <v>41926</v>
      </c>
      <c r="Q1023" s="97">
        <v>41926</v>
      </c>
      <c r="R1023" s="96">
        <v>4003</v>
      </c>
      <c r="S1023" s="96">
        <v>10</v>
      </c>
      <c r="T1023" s="96" t="s">
        <v>19247</v>
      </c>
      <c r="U1023" s="96" t="s">
        <v>23987</v>
      </c>
      <c r="V1023" s="96"/>
      <c r="W1023" s="96" t="s">
        <v>14140</v>
      </c>
      <c r="X1023" s="96" t="s">
        <v>5965</v>
      </c>
      <c r="Y1023" s="95" t="s">
        <v>8790</v>
      </c>
    </row>
    <row r="1024" spans="1:25" s="87" customFormat="1" x14ac:dyDescent="0.3">
      <c r="A1024" s="94" t="str">
        <f t="shared" si="16"/>
        <v>jallen0</v>
      </c>
      <c r="B1024" s="95" t="s">
        <v>23988</v>
      </c>
      <c r="C1024" s="96" t="s">
        <v>23989</v>
      </c>
      <c r="D1024" s="96" t="s">
        <v>23990</v>
      </c>
      <c r="E1024" s="96" t="s">
        <v>5630</v>
      </c>
      <c r="F1024" s="95" t="s">
        <v>19382</v>
      </c>
      <c r="G1024" s="96" t="s">
        <v>19045</v>
      </c>
      <c r="H1024" s="96" t="s">
        <v>19172</v>
      </c>
      <c r="I1024" s="96" t="s">
        <v>19173</v>
      </c>
      <c r="J1024" s="95" t="s">
        <v>19174</v>
      </c>
      <c r="K1024" s="95" t="s">
        <v>19401</v>
      </c>
      <c r="L1024" s="95" t="s">
        <v>17382</v>
      </c>
      <c r="M1024" s="96" t="s">
        <v>8645</v>
      </c>
      <c r="N1024" s="96" t="s">
        <v>407</v>
      </c>
      <c r="O1024" s="97">
        <v>45760</v>
      </c>
      <c r="P1024" s="97">
        <v>45760</v>
      </c>
      <c r="Q1024" s="97">
        <v>45760</v>
      </c>
      <c r="R1024" s="96">
        <v>169</v>
      </c>
      <c r="S1024" s="96">
        <v>0</v>
      </c>
      <c r="T1024" s="96" t="s">
        <v>19193</v>
      </c>
      <c r="U1024" s="96" t="s">
        <v>23991</v>
      </c>
      <c r="V1024" s="96"/>
      <c r="W1024" s="96" t="s">
        <v>15401</v>
      </c>
      <c r="X1024" s="96" t="s">
        <v>407</v>
      </c>
      <c r="Y1024" s="95" t="s">
        <v>15402</v>
      </c>
    </row>
    <row r="1025" spans="1:25" s="87" customFormat="1" x14ac:dyDescent="0.3">
      <c r="A1025" s="94" t="str">
        <f t="shared" si="16"/>
        <v>jalvare</v>
      </c>
      <c r="B1025" s="95" t="s">
        <v>23992</v>
      </c>
      <c r="C1025" s="96" t="s">
        <v>23993</v>
      </c>
      <c r="D1025" s="95" t="s">
        <v>23994</v>
      </c>
      <c r="E1025" s="95" t="s">
        <v>23992</v>
      </c>
      <c r="F1025" s="96"/>
      <c r="G1025" s="97"/>
      <c r="H1025" s="97"/>
      <c r="I1025" s="97"/>
      <c r="J1025" s="97"/>
      <c r="K1025" s="95" t="s">
        <v>19301</v>
      </c>
      <c r="L1025" s="97"/>
      <c r="M1025" s="97"/>
      <c r="N1025" s="97"/>
      <c r="O1025" s="97"/>
      <c r="P1025" s="97">
        <v>45949</v>
      </c>
      <c r="Q1025" s="97">
        <v>45949</v>
      </c>
      <c r="R1025" s="97"/>
      <c r="S1025" s="97"/>
      <c r="T1025" s="97"/>
      <c r="U1025" s="95" t="s">
        <v>23995</v>
      </c>
      <c r="V1025" s="96"/>
      <c r="W1025" s="96" t="s">
        <v>759</v>
      </c>
      <c r="X1025" s="96" t="s">
        <v>760</v>
      </c>
      <c r="Y1025" s="95" t="s">
        <v>23996</v>
      </c>
    </row>
    <row r="1026" spans="1:25" s="87" customFormat="1" x14ac:dyDescent="0.3">
      <c r="A1026" s="94" t="str">
        <f t="shared" si="16"/>
        <v>JAMRHEI</v>
      </c>
      <c r="B1026" s="95" t="s">
        <v>23997</v>
      </c>
      <c r="C1026" s="96" t="s">
        <v>23998</v>
      </c>
      <c r="D1026" s="96" t="s">
        <v>10083</v>
      </c>
      <c r="E1026" s="96" t="s">
        <v>5630</v>
      </c>
      <c r="F1026" s="95" t="s">
        <v>19171</v>
      </c>
      <c r="G1026" s="96" t="s">
        <v>19029</v>
      </c>
      <c r="H1026" s="96" t="s">
        <v>19172</v>
      </c>
      <c r="I1026" s="96" t="s">
        <v>19173</v>
      </c>
      <c r="J1026" s="95" t="s">
        <v>19189</v>
      </c>
      <c r="K1026" s="95" t="s">
        <v>19294</v>
      </c>
      <c r="L1026" s="95" t="s">
        <v>19295</v>
      </c>
      <c r="M1026" s="96" t="s">
        <v>19296</v>
      </c>
      <c r="N1026" s="96" t="s">
        <v>541</v>
      </c>
      <c r="O1026" s="97">
        <v>35688</v>
      </c>
      <c r="P1026" s="97">
        <v>35688</v>
      </c>
      <c r="Q1026" s="97">
        <v>35688</v>
      </c>
      <c r="R1026" s="96">
        <v>10241</v>
      </c>
      <c r="S1026" s="96">
        <v>28</v>
      </c>
      <c r="T1026" s="96" t="s">
        <v>19261</v>
      </c>
      <c r="U1026" s="96" t="s">
        <v>23999</v>
      </c>
      <c r="V1026" s="96"/>
      <c r="W1026" s="96" t="s">
        <v>4295</v>
      </c>
      <c r="X1026" s="96" t="s">
        <v>541</v>
      </c>
      <c r="Y1026" s="95" t="s">
        <v>2093</v>
      </c>
    </row>
    <row r="1027" spans="1:25" s="87" customFormat="1" x14ac:dyDescent="0.3">
      <c r="A1027" s="94" t="str">
        <f t="shared" ref="A1027:A1090" si="17">TRIM(D1027)</f>
        <v>jandrew</v>
      </c>
      <c r="B1027" s="95" t="s">
        <v>24000</v>
      </c>
      <c r="C1027" s="96" t="s">
        <v>24001</v>
      </c>
      <c r="D1027" s="96" t="s">
        <v>24002</v>
      </c>
      <c r="E1027" s="96" t="s">
        <v>5630</v>
      </c>
      <c r="F1027" s="95" t="s">
        <v>19171</v>
      </c>
      <c r="G1027" s="96" t="s">
        <v>19029</v>
      </c>
      <c r="H1027" s="96" t="s">
        <v>19172</v>
      </c>
      <c r="I1027" s="96" t="s">
        <v>19173</v>
      </c>
      <c r="J1027" s="95" t="s">
        <v>19174</v>
      </c>
      <c r="K1027" s="95" t="s">
        <v>19245</v>
      </c>
      <c r="L1027" s="95" t="s">
        <v>20002</v>
      </c>
      <c r="M1027" s="96" t="s">
        <v>19319</v>
      </c>
      <c r="N1027" s="96" t="s">
        <v>1675</v>
      </c>
      <c r="O1027" s="97">
        <v>45585</v>
      </c>
      <c r="P1027" s="97">
        <v>45585</v>
      </c>
      <c r="Q1027" s="97">
        <v>45585</v>
      </c>
      <c r="R1027" s="96">
        <v>344</v>
      </c>
      <c r="S1027" s="96">
        <v>0</v>
      </c>
      <c r="T1027" s="96" t="s">
        <v>19176</v>
      </c>
      <c r="U1027" s="96" t="s">
        <v>24003</v>
      </c>
      <c r="V1027" s="96"/>
      <c r="W1027" s="96" t="s">
        <v>21977</v>
      </c>
      <c r="X1027" s="96" t="s">
        <v>1675</v>
      </c>
      <c r="Y1027" s="95" t="s">
        <v>8939</v>
      </c>
    </row>
    <row r="1028" spans="1:25" s="87" customFormat="1" x14ac:dyDescent="0.3">
      <c r="A1028" s="94" t="str">
        <f t="shared" si="17"/>
        <v>jarang0</v>
      </c>
      <c r="B1028" s="95" t="s">
        <v>24004</v>
      </c>
      <c r="C1028" s="96" t="s">
        <v>24005</v>
      </c>
      <c r="D1028" s="96" t="s">
        <v>24006</v>
      </c>
      <c r="E1028" s="96" t="s">
        <v>5630</v>
      </c>
      <c r="F1028" s="95" t="s">
        <v>19181</v>
      </c>
      <c r="G1028" s="96" t="s">
        <v>19030</v>
      </c>
      <c r="H1028" s="96" t="s">
        <v>19172</v>
      </c>
      <c r="I1028" s="96" t="s">
        <v>19173</v>
      </c>
      <c r="J1028" s="95" t="s">
        <v>19189</v>
      </c>
      <c r="K1028" s="95" t="s">
        <v>19190</v>
      </c>
      <c r="L1028" s="95" t="s">
        <v>19252</v>
      </c>
      <c r="M1028" s="96" t="s">
        <v>10322</v>
      </c>
      <c r="N1028" s="96" t="s">
        <v>297</v>
      </c>
      <c r="O1028" s="97">
        <v>37272</v>
      </c>
      <c r="P1028" s="97">
        <v>45893</v>
      </c>
      <c r="Q1028" s="97">
        <v>45893</v>
      </c>
      <c r="R1028" s="96">
        <v>36</v>
      </c>
      <c r="S1028" s="96">
        <v>0</v>
      </c>
      <c r="T1028" s="96" t="s">
        <v>19448</v>
      </c>
      <c r="U1028" s="96" t="s">
        <v>9821</v>
      </c>
      <c r="V1028" s="96"/>
      <c r="W1028" s="96" t="s">
        <v>19195</v>
      </c>
      <c r="X1028" s="96" t="s">
        <v>297</v>
      </c>
      <c r="Y1028" s="95" t="s">
        <v>9823</v>
      </c>
    </row>
    <row r="1029" spans="1:25" s="87" customFormat="1" x14ac:dyDescent="0.3">
      <c r="A1029" s="94" t="str">
        <f t="shared" si="17"/>
        <v>jarell0</v>
      </c>
      <c r="B1029" s="95" t="s">
        <v>24007</v>
      </c>
      <c r="C1029" s="96" t="s">
        <v>24008</v>
      </c>
      <c r="D1029" s="96" t="s">
        <v>24009</v>
      </c>
      <c r="E1029" s="96" t="s">
        <v>5630</v>
      </c>
      <c r="F1029" s="95" t="s">
        <v>19181</v>
      </c>
      <c r="G1029" s="96" t="s">
        <v>19030</v>
      </c>
      <c r="H1029" s="96" t="s">
        <v>19172</v>
      </c>
      <c r="I1029" s="96" t="s">
        <v>19173</v>
      </c>
      <c r="J1029" s="95" t="s">
        <v>19189</v>
      </c>
      <c r="K1029" s="95" t="s">
        <v>19273</v>
      </c>
      <c r="L1029" s="95" t="s">
        <v>19274</v>
      </c>
      <c r="M1029" s="96" t="s">
        <v>7733</v>
      </c>
      <c r="N1029" s="96" t="s">
        <v>328</v>
      </c>
      <c r="O1029" s="97">
        <v>44427</v>
      </c>
      <c r="P1029" s="97">
        <v>44427</v>
      </c>
      <c r="Q1029" s="97">
        <v>44427</v>
      </c>
      <c r="R1029" s="96">
        <v>1502</v>
      </c>
      <c r="S1029" s="96">
        <v>4</v>
      </c>
      <c r="T1029" s="96" t="s">
        <v>19228</v>
      </c>
      <c r="U1029" s="96" t="s">
        <v>24010</v>
      </c>
      <c r="V1029" s="96"/>
      <c r="W1029" s="96" t="s">
        <v>12283</v>
      </c>
      <c r="X1029" s="96" t="s">
        <v>416</v>
      </c>
      <c r="Y1029" s="95" t="s">
        <v>12284</v>
      </c>
    </row>
    <row r="1030" spans="1:25" s="87" customFormat="1" x14ac:dyDescent="0.3">
      <c r="A1030" s="94" t="str">
        <f t="shared" si="17"/>
        <v>jarring</v>
      </c>
      <c r="B1030" s="95" t="s">
        <v>24011</v>
      </c>
      <c r="C1030" s="96" t="s">
        <v>24012</v>
      </c>
      <c r="D1030" s="96" t="s">
        <v>24013</v>
      </c>
      <c r="E1030" s="96" t="s">
        <v>5630</v>
      </c>
      <c r="F1030" s="95" t="s">
        <v>19215</v>
      </c>
      <c r="G1030" s="96" t="s">
        <v>19033</v>
      </c>
      <c r="H1030" s="96" t="s">
        <v>19172</v>
      </c>
      <c r="I1030" s="96" t="s">
        <v>19173</v>
      </c>
      <c r="J1030" s="95" t="s">
        <v>19174</v>
      </c>
      <c r="K1030" s="95" t="s">
        <v>19401</v>
      </c>
      <c r="L1030" s="95" t="s">
        <v>19764</v>
      </c>
      <c r="M1030" s="96" t="s">
        <v>8645</v>
      </c>
      <c r="N1030" s="96" t="s">
        <v>407</v>
      </c>
      <c r="O1030" s="97">
        <v>45417</v>
      </c>
      <c r="P1030" s="97">
        <v>45417</v>
      </c>
      <c r="Q1030" s="97">
        <v>45417</v>
      </c>
      <c r="R1030" s="96">
        <v>512</v>
      </c>
      <c r="S1030" s="96">
        <v>1</v>
      </c>
      <c r="T1030" s="96" t="s">
        <v>19209</v>
      </c>
      <c r="U1030" s="96" t="s">
        <v>24014</v>
      </c>
      <c r="V1030" s="96"/>
      <c r="W1030" s="96" t="s">
        <v>24015</v>
      </c>
      <c r="X1030" s="96" t="s">
        <v>983</v>
      </c>
      <c r="Y1030" s="95" t="s">
        <v>24016</v>
      </c>
    </row>
    <row r="1031" spans="1:25" s="87" customFormat="1" x14ac:dyDescent="0.3">
      <c r="A1031" s="94" t="str">
        <f t="shared" si="17"/>
        <v>jaultma</v>
      </c>
      <c r="B1031" s="95" t="s">
        <v>24017</v>
      </c>
      <c r="C1031" s="96" t="s">
        <v>24018</v>
      </c>
      <c r="D1031" s="96" t="s">
        <v>24019</v>
      </c>
      <c r="E1031" s="96" t="s">
        <v>19170</v>
      </c>
      <c r="F1031" s="95" t="s">
        <v>19171</v>
      </c>
      <c r="G1031" s="96" t="s">
        <v>19029</v>
      </c>
      <c r="H1031" s="96" t="s">
        <v>19172</v>
      </c>
      <c r="I1031" s="96" t="s">
        <v>19173</v>
      </c>
      <c r="J1031" s="95" t="s">
        <v>19174</v>
      </c>
      <c r="K1031" s="95" t="s">
        <v>19401</v>
      </c>
      <c r="L1031" s="95" t="s">
        <v>19764</v>
      </c>
      <c r="M1031" s="96" t="s">
        <v>8645</v>
      </c>
      <c r="N1031" s="96" t="s">
        <v>407</v>
      </c>
      <c r="O1031" s="97">
        <v>45830</v>
      </c>
      <c r="P1031" s="97">
        <v>45830</v>
      </c>
      <c r="Q1031" s="97">
        <v>45830</v>
      </c>
      <c r="R1031" s="96">
        <v>99</v>
      </c>
      <c r="S1031" s="96">
        <v>0</v>
      </c>
      <c r="T1031" s="96" t="s">
        <v>19193</v>
      </c>
      <c r="U1031" s="96" t="s">
        <v>24020</v>
      </c>
      <c r="V1031" s="96"/>
      <c r="W1031" s="96" t="s">
        <v>24021</v>
      </c>
      <c r="X1031" s="96" t="s">
        <v>477</v>
      </c>
      <c r="Y1031" s="95" t="s">
        <v>24022</v>
      </c>
    </row>
    <row r="1032" spans="1:25" s="87" customFormat="1" x14ac:dyDescent="0.3">
      <c r="A1032" s="94" t="str">
        <f t="shared" si="17"/>
        <v>JBACK1</v>
      </c>
      <c r="B1032" s="95" t="s">
        <v>24023</v>
      </c>
      <c r="C1032" s="96" t="s">
        <v>24024</v>
      </c>
      <c r="D1032" s="96" t="s">
        <v>9475</v>
      </c>
      <c r="E1032" s="96" t="s">
        <v>5630</v>
      </c>
      <c r="F1032" s="95" t="s">
        <v>19181</v>
      </c>
      <c r="G1032" s="96" t="s">
        <v>19030</v>
      </c>
      <c r="H1032" s="96" t="s">
        <v>19172</v>
      </c>
      <c r="I1032" s="96" t="s">
        <v>19173</v>
      </c>
      <c r="J1032" s="95" t="s">
        <v>19189</v>
      </c>
      <c r="K1032" s="95" t="s">
        <v>19294</v>
      </c>
      <c r="L1032" s="95" t="s">
        <v>19295</v>
      </c>
      <c r="M1032" s="96" t="s">
        <v>19296</v>
      </c>
      <c r="N1032" s="96" t="s">
        <v>541</v>
      </c>
      <c r="O1032" s="97">
        <v>40504</v>
      </c>
      <c r="P1032" s="97">
        <v>40504</v>
      </c>
      <c r="Q1032" s="97">
        <v>40504</v>
      </c>
      <c r="R1032" s="96">
        <v>5425</v>
      </c>
      <c r="S1032" s="96">
        <v>14</v>
      </c>
      <c r="T1032" s="96" t="s">
        <v>19247</v>
      </c>
      <c r="U1032" s="96" t="s">
        <v>9477</v>
      </c>
      <c r="V1032" s="96"/>
      <c r="W1032" s="96" t="s">
        <v>4295</v>
      </c>
      <c r="X1032" s="96" t="s">
        <v>541</v>
      </c>
      <c r="Y1032" s="95" t="s">
        <v>9478</v>
      </c>
    </row>
    <row r="1033" spans="1:25" s="87" customFormat="1" x14ac:dyDescent="0.3">
      <c r="A1033" s="94" t="str">
        <f t="shared" si="17"/>
        <v>jbaile0</v>
      </c>
      <c r="B1033" s="95" t="s">
        <v>24025</v>
      </c>
      <c r="C1033" s="96" t="s">
        <v>24026</v>
      </c>
      <c r="D1033" s="96" t="s">
        <v>24027</v>
      </c>
      <c r="E1033" s="96" t="s">
        <v>5630</v>
      </c>
      <c r="F1033" s="95" t="s">
        <v>19372</v>
      </c>
      <c r="G1033" s="96" t="s">
        <v>19373</v>
      </c>
      <c r="H1033" s="96" t="s">
        <v>19172</v>
      </c>
      <c r="I1033" s="96" t="s">
        <v>19173</v>
      </c>
      <c r="J1033" s="95" t="s">
        <v>19189</v>
      </c>
      <c r="K1033" s="95" t="s">
        <v>19374</v>
      </c>
      <c r="L1033" s="95" t="s">
        <v>19492</v>
      </c>
      <c r="M1033" s="96" t="s">
        <v>19493</v>
      </c>
      <c r="N1033" s="96" t="s">
        <v>268</v>
      </c>
      <c r="O1033" s="97">
        <v>45074</v>
      </c>
      <c r="P1033" s="97">
        <v>45900</v>
      </c>
      <c r="Q1033" s="97">
        <v>45900</v>
      </c>
      <c r="R1033" s="96">
        <v>29</v>
      </c>
      <c r="S1033" s="96">
        <v>0</v>
      </c>
      <c r="T1033" s="96" t="s">
        <v>19183</v>
      </c>
      <c r="U1033" s="96" t="s">
        <v>24028</v>
      </c>
      <c r="V1033" s="96"/>
      <c r="W1033" s="96" t="s">
        <v>24029</v>
      </c>
      <c r="X1033" s="96" t="s">
        <v>297</v>
      </c>
      <c r="Y1033" s="95" t="s">
        <v>24030</v>
      </c>
    </row>
    <row r="1034" spans="1:25" s="87" customFormat="1" x14ac:dyDescent="0.3">
      <c r="A1034" s="94" t="str">
        <f t="shared" si="17"/>
        <v>jbaldiw</v>
      </c>
      <c r="B1034" s="95" t="s">
        <v>24031</v>
      </c>
      <c r="C1034" s="96" t="s">
        <v>24032</v>
      </c>
      <c r="D1034" s="96" t="s">
        <v>24033</v>
      </c>
      <c r="E1034" s="96" t="s">
        <v>19170</v>
      </c>
      <c r="F1034" s="95" t="s">
        <v>19171</v>
      </c>
      <c r="G1034" s="96" t="s">
        <v>19029</v>
      </c>
      <c r="H1034" s="96" t="s">
        <v>19172</v>
      </c>
      <c r="I1034" s="96" t="s">
        <v>19173</v>
      </c>
      <c r="J1034" s="95" t="s">
        <v>19189</v>
      </c>
      <c r="K1034" s="95" t="s">
        <v>19415</v>
      </c>
      <c r="L1034" s="95" t="s">
        <v>6684</v>
      </c>
      <c r="M1034" s="96" t="s">
        <v>19416</v>
      </c>
      <c r="N1034" s="96" t="s">
        <v>318</v>
      </c>
      <c r="O1034" s="97">
        <v>44987</v>
      </c>
      <c r="P1034" s="97">
        <v>44987</v>
      </c>
      <c r="Q1034" s="97">
        <v>44987</v>
      </c>
      <c r="R1034" s="96">
        <v>942</v>
      </c>
      <c r="S1034" s="96">
        <v>2</v>
      </c>
      <c r="T1034" s="96" t="s">
        <v>19209</v>
      </c>
      <c r="U1034" s="96" t="s">
        <v>24034</v>
      </c>
      <c r="V1034" s="96"/>
      <c r="W1034" s="96" t="s">
        <v>24035</v>
      </c>
      <c r="X1034" s="96" t="s">
        <v>318</v>
      </c>
      <c r="Y1034" s="95" t="s">
        <v>24036</v>
      </c>
    </row>
    <row r="1035" spans="1:25" s="87" customFormat="1" x14ac:dyDescent="0.3">
      <c r="A1035" s="94" t="str">
        <f t="shared" si="17"/>
        <v>jball</v>
      </c>
      <c r="B1035" s="95" t="s">
        <v>24037</v>
      </c>
      <c r="C1035" s="96" t="s">
        <v>24038</v>
      </c>
      <c r="D1035" s="96" t="s">
        <v>24039</v>
      </c>
      <c r="E1035" s="96" t="s">
        <v>19170</v>
      </c>
      <c r="F1035" s="95" t="s">
        <v>19181</v>
      </c>
      <c r="G1035" s="96" t="s">
        <v>19030</v>
      </c>
      <c r="H1035" s="96" t="s">
        <v>19172</v>
      </c>
      <c r="I1035" s="96" t="s">
        <v>19173</v>
      </c>
      <c r="J1035" s="95" t="s">
        <v>19174</v>
      </c>
      <c r="K1035" s="95" t="s">
        <v>19258</v>
      </c>
      <c r="L1035" s="95" t="s">
        <v>19259</v>
      </c>
      <c r="M1035" s="96" t="s">
        <v>19260</v>
      </c>
      <c r="N1035" s="96" t="s">
        <v>279</v>
      </c>
      <c r="O1035" s="97">
        <v>43586</v>
      </c>
      <c r="P1035" s="97">
        <v>43586</v>
      </c>
      <c r="Q1035" s="97">
        <v>43586</v>
      </c>
      <c r="R1035" s="96">
        <v>2343</v>
      </c>
      <c r="S1035" s="96">
        <v>6</v>
      </c>
      <c r="T1035" s="96" t="s">
        <v>19247</v>
      </c>
      <c r="U1035" s="96" t="s">
        <v>24040</v>
      </c>
      <c r="V1035" s="96"/>
      <c r="W1035" s="96" t="s">
        <v>24041</v>
      </c>
      <c r="X1035" s="96" t="s">
        <v>279</v>
      </c>
      <c r="Y1035" s="95" t="s">
        <v>24042</v>
      </c>
    </row>
    <row r="1036" spans="1:25" s="87" customFormat="1" x14ac:dyDescent="0.3">
      <c r="A1036" s="94" t="str">
        <f t="shared" si="17"/>
        <v>jbaluba</v>
      </c>
      <c r="B1036" s="95" t="s">
        <v>24043</v>
      </c>
      <c r="C1036" s="96" t="s">
        <v>24044</v>
      </c>
      <c r="D1036" s="96" t="s">
        <v>24045</v>
      </c>
      <c r="E1036" s="96" t="s">
        <v>19170</v>
      </c>
      <c r="F1036" s="95" t="s">
        <v>19171</v>
      </c>
      <c r="G1036" s="96" t="s">
        <v>19029</v>
      </c>
      <c r="H1036" s="96" t="s">
        <v>19172</v>
      </c>
      <c r="I1036" s="96" t="s">
        <v>19173</v>
      </c>
      <c r="J1036" s="95" t="s">
        <v>19174</v>
      </c>
      <c r="K1036" s="95" t="s">
        <v>19455</v>
      </c>
      <c r="L1036" s="95" t="s">
        <v>19456</v>
      </c>
      <c r="M1036" s="96" t="s">
        <v>19457</v>
      </c>
      <c r="N1036" s="96" t="s">
        <v>2504</v>
      </c>
      <c r="O1036" s="97">
        <v>44896</v>
      </c>
      <c r="P1036" s="97">
        <v>44896</v>
      </c>
      <c r="Q1036" s="97">
        <v>44896</v>
      </c>
      <c r="R1036" s="96">
        <v>1033</v>
      </c>
      <c r="S1036" s="96">
        <v>2</v>
      </c>
      <c r="T1036" s="96" t="s">
        <v>19209</v>
      </c>
      <c r="U1036" s="96" t="s">
        <v>24046</v>
      </c>
      <c r="V1036" s="96"/>
      <c r="W1036" s="96" t="s">
        <v>24047</v>
      </c>
      <c r="X1036" s="96" t="s">
        <v>2504</v>
      </c>
      <c r="Y1036" s="95" t="s">
        <v>24048</v>
      </c>
    </row>
    <row r="1037" spans="1:25" s="87" customFormat="1" x14ac:dyDescent="0.3">
      <c r="A1037" s="94" t="str">
        <f t="shared" si="17"/>
        <v>JBARN61</v>
      </c>
      <c r="B1037" s="95" t="s">
        <v>24049</v>
      </c>
      <c r="C1037" s="96" t="s">
        <v>24050</v>
      </c>
      <c r="D1037" s="96" t="s">
        <v>24051</v>
      </c>
      <c r="E1037" s="96" t="s">
        <v>5630</v>
      </c>
      <c r="F1037" s="95" t="s">
        <v>19215</v>
      </c>
      <c r="G1037" s="96" t="s">
        <v>19033</v>
      </c>
      <c r="H1037" s="96" t="s">
        <v>19172</v>
      </c>
      <c r="I1037" s="96" t="s">
        <v>19173</v>
      </c>
      <c r="J1037" s="95" t="s">
        <v>19174</v>
      </c>
      <c r="K1037" s="95" t="s">
        <v>19802</v>
      </c>
      <c r="L1037" s="95" t="s">
        <v>19803</v>
      </c>
      <c r="M1037" s="96" t="s">
        <v>19804</v>
      </c>
      <c r="N1037" s="96" t="s">
        <v>549</v>
      </c>
      <c r="O1037" s="97">
        <v>38133</v>
      </c>
      <c r="P1037" s="97">
        <v>38133</v>
      </c>
      <c r="Q1037" s="97">
        <v>38133</v>
      </c>
      <c r="R1037" s="96">
        <v>7796</v>
      </c>
      <c r="S1037" s="96">
        <v>21</v>
      </c>
      <c r="T1037" s="96" t="s">
        <v>19261</v>
      </c>
      <c r="U1037" s="96" t="s">
        <v>24052</v>
      </c>
      <c r="V1037" s="96"/>
      <c r="W1037" s="96" t="s">
        <v>24053</v>
      </c>
      <c r="X1037" s="96" t="s">
        <v>2926</v>
      </c>
      <c r="Y1037" s="95" t="s">
        <v>24054</v>
      </c>
    </row>
    <row r="1038" spans="1:25" s="87" customFormat="1" x14ac:dyDescent="0.3">
      <c r="A1038" s="94" t="str">
        <f t="shared" si="17"/>
        <v>JBARNE9</v>
      </c>
      <c r="B1038" s="95" t="s">
        <v>24055</v>
      </c>
      <c r="C1038" s="96" t="s">
        <v>24056</v>
      </c>
      <c r="D1038" s="96" t="s">
        <v>17408</v>
      </c>
      <c r="E1038" s="96" t="s">
        <v>5630</v>
      </c>
      <c r="F1038" s="95" t="s">
        <v>19215</v>
      </c>
      <c r="G1038" s="96" t="s">
        <v>19033</v>
      </c>
      <c r="H1038" s="96" t="s">
        <v>19172</v>
      </c>
      <c r="I1038" s="96" t="s">
        <v>19173</v>
      </c>
      <c r="J1038" s="95" t="s">
        <v>19174</v>
      </c>
      <c r="K1038" s="95" t="s">
        <v>19522</v>
      </c>
      <c r="L1038" s="95" t="s">
        <v>19523</v>
      </c>
      <c r="M1038" s="96" t="s">
        <v>7156</v>
      </c>
      <c r="N1038" s="96" t="s">
        <v>773</v>
      </c>
      <c r="O1038" s="97">
        <v>32363</v>
      </c>
      <c r="P1038" s="97">
        <v>32363</v>
      </c>
      <c r="Q1038" s="97">
        <v>32363</v>
      </c>
      <c r="R1038" s="96">
        <v>13566</v>
      </c>
      <c r="S1038" s="96">
        <v>37</v>
      </c>
      <c r="T1038" s="96" t="s">
        <v>19261</v>
      </c>
      <c r="U1038" s="96" t="s">
        <v>24057</v>
      </c>
      <c r="V1038" s="96"/>
      <c r="W1038" s="96" t="s">
        <v>4737</v>
      </c>
      <c r="X1038" s="96" t="s">
        <v>250</v>
      </c>
      <c r="Y1038" s="95" t="s">
        <v>17411</v>
      </c>
    </row>
    <row r="1039" spans="1:25" s="87" customFormat="1" x14ac:dyDescent="0.3">
      <c r="A1039" s="94" t="str">
        <f t="shared" si="17"/>
        <v>JBARRO0</v>
      </c>
      <c r="B1039" s="95" t="s">
        <v>24058</v>
      </c>
      <c r="C1039" s="96" t="s">
        <v>24059</v>
      </c>
      <c r="D1039" s="96" t="s">
        <v>24060</v>
      </c>
      <c r="E1039" s="96" t="s">
        <v>19170</v>
      </c>
      <c r="F1039" s="95" t="s">
        <v>19285</v>
      </c>
      <c r="G1039" s="96" t="s">
        <v>19028</v>
      </c>
      <c r="H1039" s="96" t="s">
        <v>19172</v>
      </c>
      <c r="I1039" s="96" t="s">
        <v>19173</v>
      </c>
      <c r="J1039" s="95" t="s">
        <v>19174</v>
      </c>
      <c r="K1039" s="95" t="s">
        <v>19175</v>
      </c>
      <c r="L1039" s="95" t="s">
        <v>16610</v>
      </c>
      <c r="M1039" s="96" t="s">
        <v>9597</v>
      </c>
      <c r="N1039" s="96" t="s">
        <v>219</v>
      </c>
      <c r="O1039" s="97">
        <v>40375</v>
      </c>
      <c r="P1039" s="97">
        <v>42025</v>
      </c>
      <c r="Q1039" s="97">
        <v>42025</v>
      </c>
      <c r="R1039" s="96">
        <v>3904</v>
      </c>
      <c r="S1039" s="96">
        <v>10</v>
      </c>
      <c r="T1039" s="96" t="s">
        <v>19247</v>
      </c>
      <c r="U1039" s="96" t="s">
        <v>24061</v>
      </c>
      <c r="V1039" s="96" t="s">
        <v>24062</v>
      </c>
      <c r="W1039" s="96" t="s">
        <v>24063</v>
      </c>
      <c r="X1039" s="96" t="s">
        <v>219</v>
      </c>
      <c r="Y1039" s="95" t="s">
        <v>19178</v>
      </c>
    </row>
    <row r="1040" spans="1:25" s="87" customFormat="1" x14ac:dyDescent="0.3">
      <c r="A1040" s="94" t="str">
        <f t="shared" si="17"/>
        <v>jbarrow</v>
      </c>
      <c r="B1040" s="95" t="s">
        <v>24064</v>
      </c>
      <c r="C1040" s="96" t="s">
        <v>24065</v>
      </c>
      <c r="D1040" s="96" t="s">
        <v>24066</v>
      </c>
      <c r="E1040" s="96" t="s">
        <v>5630</v>
      </c>
      <c r="F1040" s="95" t="s">
        <v>19171</v>
      </c>
      <c r="G1040" s="96" t="s">
        <v>19029</v>
      </c>
      <c r="H1040" s="96" t="s">
        <v>19172</v>
      </c>
      <c r="I1040" s="96" t="s">
        <v>19173</v>
      </c>
      <c r="J1040" s="95" t="s">
        <v>19189</v>
      </c>
      <c r="K1040" s="95" t="s">
        <v>19273</v>
      </c>
      <c r="L1040" s="95" t="s">
        <v>19274</v>
      </c>
      <c r="M1040" s="96" t="s">
        <v>7733</v>
      </c>
      <c r="N1040" s="96" t="s">
        <v>328</v>
      </c>
      <c r="O1040" s="97">
        <v>45823</v>
      </c>
      <c r="P1040" s="97">
        <v>45823</v>
      </c>
      <c r="Q1040" s="97">
        <v>45823</v>
      </c>
      <c r="R1040" s="96">
        <v>106</v>
      </c>
      <c r="S1040" s="96">
        <v>0</v>
      </c>
      <c r="T1040" s="96" t="s">
        <v>19193</v>
      </c>
      <c r="U1040" s="96" t="s">
        <v>14565</v>
      </c>
      <c r="V1040" s="96"/>
      <c r="W1040" s="96" t="s">
        <v>789</v>
      </c>
      <c r="X1040" s="96" t="s">
        <v>328</v>
      </c>
      <c r="Y1040" s="95" t="s">
        <v>14566</v>
      </c>
    </row>
    <row r="1041" spans="1:25" s="87" customFormat="1" x14ac:dyDescent="0.3">
      <c r="A1041" s="94" t="str">
        <f t="shared" si="17"/>
        <v>jbartle</v>
      </c>
      <c r="B1041" s="95" t="s">
        <v>24067</v>
      </c>
      <c r="C1041" s="96" t="s">
        <v>24068</v>
      </c>
      <c r="D1041" s="96" t="s">
        <v>24069</v>
      </c>
      <c r="E1041" s="96" t="s">
        <v>5630</v>
      </c>
      <c r="F1041" s="95" t="s">
        <v>19215</v>
      </c>
      <c r="G1041" s="96" t="s">
        <v>19033</v>
      </c>
      <c r="H1041" s="96" t="s">
        <v>19172</v>
      </c>
      <c r="I1041" s="96" t="s">
        <v>19173</v>
      </c>
      <c r="J1041" s="95" t="s">
        <v>19189</v>
      </c>
      <c r="K1041" s="95" t="s">
        <v>19415</v>
      </c>
      <c r="L1041" s="95" t="s">
        <v>6684</v>
      </c>
      <c r="M1041" s="96" t="s">
        <v>19416</v>
      </c>
      <c r="N1041" s="96" t="s">
        <v>318</v>
      </c>
      <c r="O1041" s="97">
        <v>45865</v>
      </c>
      <c r="P1041" s="97">
        <v>45865</v>
      </c>
      <c r="Q1041" s="97">
        <v>45865</v>
      </c>
      <c r="R1041" s="96">
        <v>64</v>
      </c>
      <c r="S1041" s="96">
        <v>0</v>
      </c>
      <c r="T1041" s="96" t="s">
        <v>19219</v>
      </c>
      <c r="U1041" s="96" t="s">
        <v>24070</v>
      </c>
      <c r="V1041" s="96"/>
      <c r="W1041" s="96" t="s">
        <v>24071</v>
      </c>
      <c r="X1041" s="96" t="s">
        <v>318</v>
      </c>
      <c r="Y1041" s="95" t="s">
        <v>11049</v>
      </c>
    </row>
    <row r="1042" spans="1:25" s="87" customFormat="1" x14ac:dyDescent="0.3">
      <c r="A1042" s="94" t="str">
        <f t="shared" si="17"/>
        <v>jbautis</v>
      </c>
      <c r="B1042" s="95" t="s">
        <v>24072</v>
      </c>
      <c r="C1042" s="96" t="s">
        <v>24073</v>
      </c>
      <c r="D1042" s="96" t="s">
        <v>24074</v>
      </c>
      <c r="E1042" s="96" t="s">
        <v>19170</v>
      </c>
      <c r="F1042" s="95" t="s">
        <v>19236</v>
      </c>
      <c r="G1042" s="96" t="s">
        <v>19032</v>
      </c>
      <c r="H1042" s="96" t="s">
        <v>19227</v>
      </c>
      <c r="I1042" s="96" t="s">
        <v>19173</v>
      </c>
      <c r="J1042" s="95" t="s">
        <v>19174</v>
      </c>
      <c r="K1042" s="95" t="s">
        <v>19207</v>
      </c>
      <c r="L1042" s="95" t="s">
        <v>19208</v>
      </c>
      <c r="M1042" s="96" t="s">
        <v>10249</v>
      </c>
      <c r="N1042" s="96" t="s">
        <v>219</v>
      </c>
      <c r="O1042" s="97">
        <v>45277</v>
      </c>
      <c r="P1042" s="97">
        <v>45277</v>
      </c>
      <c r="Q1042" s="97">
        <v>45277</v>
      </c>
      <c r="R1042" s="96">
        <v>652</v>
      </c>
      <c r="S1042" s="96">
        <v>1</v>
      </c>
      <c r="T1042" s="96" t="s">
        <v>19209</v>
      </c>
      <c r="U1042" s="96" t="s">
        <v>24075</v>
      </c>
      <c r="V1042" s="96"/>
      <c r="W1042" s="96" t="s">
        <v>5873</v>
      </c>
      <c r="X1042" s="96" t="s">
        <v>219</v>
      </c>
      <c r="Y1042" s="95" t="s">
        <v>5874</v>
      </c>
    </row>
    <row r="1043" spans="1:25" s="87" customFormat="1" x14ac:dyDescent="0.3">
      <c r="A1043" s="94" t="str">
        <f t="shared" si="17"/>
        <v>jbeale</v>
      </c>
      <c r="B1043" s="95" t="s">
        <v>24076</v>
      </c>
      <c r="C1043" s="96" t="s">
        <v>24077</v>
      </c>
      <c r="D1043" s="96" t="s">
        <v>24078</v>
      </c>
      <c r="E1043" s="96" t="s">
        <v>19170</v>
      </c>
      <c r="F1043" s="95" t="s">
        <v>19171</v>
      </c>
      <c r="G1043" s="96" t="s">
        <v>19029</v>
      </c>
      <c r="H1043" s="96" t="s">
        <v>19172</v>
      </c>
      <c r="I1043" s="96" t="s">
        <v>19173</v>
      </c>
      <c r="J1043" s="95" t="s">
        <v>19189</v>
      </c>
      <c r="K1043" s="95" t="s">
        <v>19273</v>
      </c>
      <c r="L1043" s="95" t="s">
        <v>19274</v>
      </c>
      <c r="M1043" s="96" t="s">
        <v>7733</v>
      </c>
      <c r="N1043" s="96" t="s">
        <v>328</v>
      </c>
      <c r="O1043" s="97">
        <v>45711</v>
      </c>
      <c r="P1043" s="97">
        <v>45711</v>
      </c>
      <c r="Q1043" s="97">
        <v>45711</v>
      </c>
      <c r="R1043" s="96">
        <v>218</v>
      </c>
      <c r="S1043" s="96">
        <v>0</v>
      </c>
      <c r="T1043" s="96" t="s">
        <v>19176</v>
      </c>
      <c r="U1043" s="96" t="s">
        <v>24079</v>
      </c>
      <c r="V1043" s="96"/>
      <c r="W1043" s="96" t="s">
        <v>24080</v>
      </c>
      <c r="X1043" s="96" t="s">
        <v>416</v>
      </c>
      <c r="Y1043" s="95" t="s">
        <v>24081</v>
      </c>
    </row>
    <row r="1044" spans="1:25" s="87" customFormat="1" x14ac:dyDescent="0.3">
      <c r="A1044" s="94" t="str">
        <f t="shared" si="17"/>
        <v>jbell3</v>
      </c>
      <c r="B1044" s="95" t="s">
        <v>24082</v>
      </c>
      <c r="C1044" s="96" t="s">
        <v>24083</v>
      </c>
      <c r="D1044" s="96" t="s">
        <v>24084</v>
      </c>
      <c r="E1044" s="96" t="s">
        <v>19170</v>
      </c>
      <c r="F1044" s="95" t="s">
        <v>19181</v>
      </c>
      <c r="G1044" s="96" t="s">
        <v>19030</v>
      </c>
      <c r="H1044" s="96" t="s">
        <v>19172</v>
      </c>
      <c r="I1044" s="96" t="s">
        <v>19173</v>
      </c>
      <c r="J1044" s="95" t="s">
        <v>19174</v>
      </c>
      <c r="K1044" s="95" t="s">
        <v>19522</v>
      </c>
      <c r="L1044" s="95" t="s">
        <v>19523</v>
      </c>
      <c r="M1044" s="96" t="s">
        <v>7156</v>
      </c>
      <c r="N1044" s="96" t="s">
        <v>773</v>
      </c>
      <c r="O1044" s="97">
        <v>43642</v>
      </c>
      <c r="P1044" s="97">
        <v>43642</v>
      </c>
      <c r="Q1044" s="97">
        <v>43642</v>
      </c>
      <c r="R1044" s="96">
        <v>2287</v>
      </c>
      <c r="S1044" s="96">
        <v>6</v>
      </c>
      <c r="T1044" s="96" t="s">
        <v>19247</v>
      </c>
      <c r="U1044" s="96" t="s">
        <v>24085</v>
      </c>
      <c r="V1044" s="96"/>
      <c r="W1044" s="96" t="s">
        <v>24086</v>
      </c>
      <c r="X1044" s="96" t="s">
        <v>773</v>
      </c>
      <c r="Y1044" s="95" t="s">
        <v>24087</v>
      </c>
    </row>
    <row r="1045" spans="1:25" s="87" customFormat="1" x14ac:dyDescent="0.3">
      <c r="A1045" s="94" t="str">
        <f t="shared" si="17"/>
        <v>jbeltr0</v>
      </c>
      <c r="B1045" s="95" t="s">
        <v>24088</v>
      </c>
      <c r="C1045" s="96" t="s">
        <v>24089</v>
      </c>
      <c r="D1045" s="96" t="s">
        <v>24090</v>
      </c>
      <c r="E1045" s="96" t="s">
        <v>19170</v>
      </c>
      <c r="F1045" s="95" t="s">
        <v>19181</v>
      </c>
      <c r="G1045" s="96" t="s">
        <v>19030</v>
      </c>
      <c r="H1045" s="96" t="s">
        <v>19172</v>
      </c>
      <c r="I1045" s="96" t="s">
        <v>19173</v>
      </c>
      <c r="J1045" s="95" t="s">
        <v>19189</v>
      </c>
      <c r="K1045" s="95" t="s">
        <v>19345</v>
      </c>
      <c r="L1045" s="95" t="s">
        <v>19346</v>
      </c>
      <c r="M1045" s="96" t="s">
        <v>19347</v>
      </c>
      <c r="N1045" s="96" t="s">
        <v>382</v>
      </c>
      <c r="O1045" s="97">
        <v>44931</v>
      </c>
      <c r="P1045" s="97">
        <v>44931</v>
      </c>
      <c r="Q1045" s="97">
        <v>44931</v>
      </c>
      <c r="R1045" s="96">
        <v>998</v>
      </c>
      <c r="S1045" s="96">
        <v>2</v>
      </c>
      <c r="T1045" s="96" t="s">
        <v>19209</v>
      </c>
      <c r="U1045" s="96" t="s">
        <v>24091</v>
      </c>
      <c r="V1045" s="96"/>
      <c r="W1045" s="96" t="s">
        <v>5142</v>
      </c>
      <c r="X1045" s="96" t="s">
        <v>382</v>
      </c>
      <c r="Y1045" s="95" t="s">
        <v>24092</v>
      </c>
    </row>
    <row r="1046" spans="1:25" s="87" customFormat="1" x14ac:dyDescent="0.3">
      <c r="A1046" s="94" t="str">
        <f t="shared" si="17"/>
        <v>jberry</v>
      </c>
      <c r="B1046" s="95" t="s">
        <v>24093</v>
      </c>
      <c r="C1046" s="96" t="s">
        <v>24094</v>
      </c>
      <c r="D1046" s="96" t="s">
        <v>24095</v>
      </c>
      <c r="E1046" s="96" t="s">
        <v>5630</v>
      </c>
      <c r="F1046" s="95" t="s">
        <v>19215</v>
      </c>
      <c r="G1046" s="96" t="s">
        <v>19033</v>
      </c>
      <c r="H1046" s="96" t="s">
        <v>19172</v>
      </c>
      <c r="I1046" s="96" t="s">
        <v>19173</v>
      </c>
      <c r="J1046" s="95" t="s">
        <v>19174</v>
      </c>
      <c r="K1046" s="95" t="s">
        <v>19245</v>
      </c>
      <c r="L1046" s="95" t="s">
        <v>20002</v>
      </c>
      <c r="M1046" s="96" t="s">
        <v>19319</v>
      </c>
      <c r="N1046" s="96" t="s">
        <v>1675</v>
      </c>
      <c r="O1046" s="97">
        <v>45067</v>
      </c>
      <c r="P1046" s="97">
        <v>45067</v>
      </c>
      <c r="Q1046" s="97">
        <v>45067</v>
      </c>
      <c r="R1046" s="96">
        <v>862</v>
      </c>
      <c r="S1046" s="96">
        <v>2</v>
      </c>
      <c r="T1046" s="96" t="s">
        <v>19209</v>
      </c>
      <c r="U1046" s="96" t="s">
        <v>24096</v>
      </c>
      <c r="V1046" s="96"/>
      <c r="W1046" s="96" t="s">
        <v>24097</v>
      </c>
      <c r="X1046" s="96" t="s">
        <v>1675</v>
      </c>
      <c r="Y1046" s="95" t="s">
        <v>12780</v>
      </c>
    </row>
    <row r="1047" spans="1:25" s="87" customFormat="1" x14ac:dyDescent="0.3">
      <c r="A1047" s="94" t="str">
        <f t="shared" si="17"/>
        <v>JBEZEL1</v>
      </c>
      <c r="B1047" s="95" t="s">
        <v>24098</v>
      </c>
      <c r="C1047" s="96" t="s">
        <v>24099</v>
      </c>
      <c r="D1047" s="96" t="s">
        <v>24100</v>
      </c>
      <c r="E1047" s="96" t="s">
        <v>19715</v>
      </c>
      <c r="F1047" s="95" t="s">
        <v>22836</v>
      </c>
      <c r="G1047" s="96" t="s">
        <v>19069</v>
      </c>
      <c r="H1047" s="96" t="s">
        <v>19172</v>
      </c>
      <c r="I1047" s="96" t="s">
        <v>19173</v>
      </c>
      <c r="J1047" s="95" t="s">
        <v>19189</v>
      </c>
      <c r="K1047" s="95" t="s">
        <v>19200</v>
      </c>
      <c r="L1047" s="95" t="s">
        <v>19200</v>
      </c>
      <c r="M1047" s="96" t="s">
        <v>19396</v>
      </c>
      <c r="N1047" s="96" t="s">
        <v>752</v>
      </c>
      <c r="O1047" s="97">
        <v>32811</v>
      </c>
      <c r="P1047" s="97">
        <v>32811</v>
      </c>
      <c r="Q1047" s="97">
        <v>32811</v>
      </c>
      <c r="R1047" s="96">
        <v>13118</v>
      </c>
      <c r="S1047" s="96">
        <v>35</v>
      </c>
      <c r="T1047" s="96" t="s">
        <v>19261</v>
      </c>
      <c r="U1047" s="96" t="s">
        <v>24101</v>
      </c>
      <c r="V1047" s="96"/>
      <c r="W1047" s="96" t="s">
        <v>24102</v>
      </c>
      <c r="X1047" s="96" t="s">
        <v>752</v>
      </c>
      <c r="Y1047" s="95" t="s">
        <v>24103</v>
      </c>
    </row>
    <row r="1048" spans="1:25" s="87" customFormat="1" x14ac:dyDescent="0.3">
      <c r="A1048" s="94" t="str">
        <f t="shared" si="17"/>
        <v>jbidwel</v>
      </c>
      <c r="B1048" s="95" t="s">
        <v>24104</v>
      </c>
      <c r="C1048" s="96" t="s">
        <v>24105</v>
      </c>
      <c r="D1048" s="96" t="s">
        <v>24106</v>
      </c>
      <c r="E1048" s="96" t="s">
        <v>5630</v>
      </c>
      <c r="F1048" s="95" t="s">
        <v>19215</v>
      </c>
      <c r="G1048" s="96" t="s">
        <v>19033</v>
      </c>
      <c r="H1048" s="96" t="s">
        <v>19172</v>
      </c>
      <c r="I1048" s="96" t="s">
        <v>19173</v>
      </c>
      <c r="J1048" s="95" t="s">
        <v>19189</v>
      </c>
      <c r="K1048" s="95" t="s">
        <v>19345</v>
      </c>
      <c r="L1048" s="95" t="s">
        <v>19837</v>
      </c>
      <c r="M1048" s="96" t="s">
        <v>6275</v>
      </c>
      <c r="N1048" s="96" t="s">
        <v>318</v>
      </c>
      <c r="O1048" s="97">
        <v>45333</v>
      </c>
      <c r="P1048" s="97">
        <v>45564</v>
      </c>
      <c r="Q1048" s="97">
        <v>45333</v>
      </c>
      <c r="R1048" s="96">
        <v>596</v>
      </c>
      <c r="S1048" s="96">
        <v>1</v>
      </c>
      <c r="T1048" s="96" t="s">
        <v>19209</v>
      </c>
      <c r="U1048" s="96" t="s">
        <v>24107</v>
      </c>
      <c r="V1048" s="96"/>
      <c r="W1048" s="96" t="s">
        <v>9554</v>
      </c>
      <c r="X1048" s="96" t="s">
        <v>318</v>
      </c>
      <c r="Y1048" s="95" t="s">
        <v>9555</v>
      </c>
    </row>
    <row r="1049" spans="1:25" s="87" customFormat="1" x14ac:dyDescent="0.3">
      <c r="A1049" s="94" t="str">
        <f t="shared" si="17"/>
        <v>jblack8</v>
      </c>
      <c r="B1049" s="95" t="s">
        <v>24108</v>
      </c>
      <c r="C1049" s="96" t="s">
        <v>24109</v>
      </c>
      <c r="D1049" s="96" t="s">
        <v>24110</v>
      </c>
      <c r="E1049" s="96" t="s">
        <v>5630</v>
      </c>
      <c r="F1049" s="95" t="s">
        <v>20616</v>
      </c>
      <c r="G1049" s="96" t="s">
        <v>20617</v>
      </c>
      <c r="H1049" s="96" t="s">
        <v>19172</v>
      </c>
      <c r="I1049" s="96" t="s">
        <v>19173</v>
      </c>
      <c r="J1049" s="95" t="s">
        <v>19189</v>
      </c>
      <c r="K1049" s="95" t="s">
        <v>19374</v>
      </c>
      <c r="L1049" s="95" t="s">
        <v>19492</v>
      </c>
      <c r="M1049" s="96" t="s">
        <v>19493</v>
      </c>
      <c r="N1049" s="96" t="s">
        <v>268</v>
      </c>
      <c r="O1049" s="97">
        <v>42961</v>
      </c>
      <c r="P1049" s="97">
        <v>43325</v>
      </c>
      <c r="Q1049" s="97">
        <v>42961</v>
      </c>
      <c r="R1049" s="96">
        <v>2968</v>
      </c>
      <c r="S1049" s="96">
        <v>8</v>
      </c>
      <c r="T1049" s="96" t="s">
        <v>19247</v>
      </c>
      <c r="U1049" s="96" t="s">
        <v>24111</v>
      </c>
      <c r="V1049" s="96"/>
      <c r="W1049" s="96" t="s">
        <v>24112</v>
      </c>
      <c r="X1049" s="96" t="s">
        <v>268</v>
      </c>
      <c r="Y1049" s="95" t="s">
        <v>7925</v>
      </c>
    </row>
    <row r="1050" spans="1:25" s="87" customFormat="1" x14ac:dyDescent="0.3">
      <c r="A1050" s="94" t="str">
        <f t="shared" si="17"/>
        <v>jbleckl</v>
      </c>
      <c r="B1050" s="95" t="s">
        <v>24113</v>
      </c>
      <c r="C1050" s="96" t="s">
        <v>24114</v>
      </c>
      <c r="D1050" s="95" t="s">
        <v>24115</v>
      </c>
      <c r="E1050" s="96" t="s">
        <v>5630</v>
      </c>
      <c r="F1050" s="96"/>
      <c r="G1050" s="96"/>
      <c r="H1050" s="96"/>
      <c r="I1050" s="96"/>
      <c r="J1050" s="96"/>
      <c r="K1050" s="96"/>
      <c r="L1050" s="96"/>
      <c r="M1050" s="96"/>
      <c r="N1050" s="96"/>
      <c r="O1050" s="97">
        <v>45935</v>
      </c>
      <c r="P1050" s="96"/>
      <c r="Q1050" s="97">
        <v>45935</v>
      </c>
      <c r="R1050" s="96"/>
      <c r="S1050" s="96"/>
      <c r="T1050" s="96"/>
      <c r="U1050" s="95" t="s">
        <v>24116</v>
      </c>
      <c r="V1050" s="96"/>
      <c r="W1050" s="96" t="s">
        <v>14118</v>
      </c>
      <c r="X1050" s="96" t="s">
        <v>375</v>
      </c>
      <c r="Y1050" s="95" t="s">
        <v>24117</v>
      </c>
    </row>
    <row r="1051" spans="1:25" s="87" customFormat="1" x14ac:dyDescent="0.3">
      <c r="A1051" s="94" t="str">
        <f t="shared" si="17"/>
        <v>JBLUE2</v>
      </c>
      <c r="B1051" s="95" t="s">
        <v>24118</v>
      </c>
      <c r="C1051" s="96" t="s">
        <v>24119</v>
      </c>
      <c r="D1051" s="96" t="s">
        <v>5987</v>
      </c>
      <c r="E1051" s="96" t="s">
        <v>5630</v>
      </c>
      <c r="F1051" s="95" t="s">
        <v>19285</v>
      </c>
      <c r="G1051" s="96" t="s">
        <v>19028</v>
      </c>
      <c r="H1051" s="96" t="s">
        <v>19172</v>
      </c>
      <c r="I1051" s="96" t="s">
        <v>19173</v>
      </c>
      <c r="J1051" s="95" t="s">
        <v>19189</v>
      </c>
      <c r="K1051" s="95" t="s">
        <v>19190</v>
      </c>
      <c r="L1051" s="95" t="s">
        <v>19252</v>
      </c>
      <c r="M1051" s="96" t="s">
        <v>10322</v>
      </c>
      <c r="N1051" s="96" t="s">
        <v>297</v>
      </c>
      <c r="O1051" s="97">
        <v>36350</v>
      </c>
      <c r="P1051" s="97">
        <v>36350</v>
      </c>
      <c r="Q1051" s="97">
        <v>36350</v>
      </c>
      <c r="R1051" s="96">
        <v>9579</v>
      </c>
      <c r="S1051" s="96">
        <v>26</v>
      </c>
      <c r="T1051" s="96" t="s">
        <v>19261</v>
      </c>
      <c r="U1051" s="96" t="s">
        <v>24120</v>
      </c>
      <c r="V1051" s="96"/>
      <c r="W1051" s="96" t="s">
        <v>15209</v>
      </c>
      <c r="X1051" s="96" t="s">
        <v>297</v>
      </c>
      <c r="Y1051" s="95" t="s">
        <v>10917</v>
      </c>
    </row>
    <row r="1052" spans="1:25" s="87" customFormat="1" x14ac:dyDescent="0.3">
      <c r="A1052" s="94" t="str">
        <f t="shared" si="17"/>
        <v>JBODE03</v>
      </c>
      <c r="B1052" s="95" t="s">
        <v>24121</v>
      </c>
      <c r="C1052" s="96" t="s">
        <v>24122</v>
      </c>
      <c r="D1052" s="96" t="s">
        <v>12308</v>
      </c>
      <c r="E1052" s="96" t="s">
        <v>5630</v>
      </c>
      <c r="F1052" s="95" t="s">
        <v>19480</v>
      </c>
      <c r="G1052" s="96" t="s">
        <v>19040</v>
      </c>
      <c r="H1052" s="96" t="s">
        <v>19172</v>
      </c>
      <c r="I1052" s="96" t="s">
        <v>19173</v>
      </c>
      <c r="J1052" s="95" t="s">
        <v>19189</v>
      </c>
      <c r="K1052" s="95" t="s">
        <v>19471</v>
      </c>
      <c r="L1052" s="95" t="s">
        <v>14086</v>
      </c>
      <c r="M1052" s="96" t="s">
        <v>19472</v>
      </c>
      <c r="N1052" s="96" t="s">
        <v>435</v>
      </c>
      <c r="O1052" s="97">
        <v>36002</v>
      </c>
      <c r="P1052" s="97">
        <v>38173</v>
      </c>
      <c r="Q1052" s="97">
        <v>38173</v>
      </c>
      <c r="R1052" s="96">
        <v>7756</v>
      </c>
      <c r="S1052" s="96">
        <v>21</v>
      </c>
      <c r="T1052" s="96" t="s">
        <v>19261</v>
      </c>
      <c r="U1052" s="96" t="s">
        <v>24123</v>
      </c>
      <c r="V1052" s="96"/>
      <c r="W1052" s="96" t="s">
        <v>12311</v>
      </c>
      <c r="X1052" s="96" t="s">
        <v>435</v>
      </c>
      <c r="Y1052" s="95" t="s">
        <v>12312</v>
      </c>
    </row>
    <row r="1053" spans="1:25" s="87" customFormat="1" x14ac:dyDescent="0.3">
      <c r="A1053" s="94" t="str">
        <f t="shared" si="17"/>
        <v>JBOROWS</v>
      </c>
      <c r="B1053" s="95" t="s">
        <v>24124</v>
      </c>
      <c r="C1053" s="96" t="s">
        <v>24125</v>
      </c>
      <c r="D1053" s="96" t="s">
        <v>16766</v>
      </c>
      <c r="E1053" s="96" t="s">
        <v>5630</v>
      </c>
      <c r="F1053" s="95" t="s">
        <v>19181</v>
      </c>
      <c r="G1053" s="96" t="s">
        <v>19030</v>
      </c>
      <c r="H1053" s="96" t="s">
        <v>19172</v>
      </c>
      <c r="I1053" s="96" t="s">
        <v>19173</v>
      </c>
      <c r="J1053" s="95" t="s">
        <v>19189</v>
      </c>
      <c r="K1053" s="95" t="s">
        <v>19333</v>
      </c>
      <c r="L1053" s="95" t="s">
        <v>19467</v>
      </c>
      <c r="M1053" s="96" t="s">
        <v>9084</v>
      </c>
      <c r="N1053" s="96" t="s">
        <v>260</v>
      </c>
      <c r="O1053" s="97">
        <v>32650</v>
      </c>
      <c r="P1053" s="97">
        <v>32650</v>
      </c>
      <c r="Q1053" s="97">
        <v>32650</v>
      </c>
      <c r="R1053" s="96">
        <v>13279</v>
      </c>
      <c r="S1053" s="96">
        <v>36</v>
      </c>
      <c r="T1053" s="96" t="s">
        <v>19261</v>
      </c>
      <c r="U1053" s="96" t="s">
        <v>24126</v>
      </c>
      <c r="V1053" s="96"/>
      <c r="W1053" s="96" t="s">
        <v>16769</v>
      </c>
      <c r="X1053" s="96" t="s">
        <v>260</v>
      </c>
      <c r="Y1053" s="95" t="s">
        <v>16770</v>
      </c>
    </row>
    <row r="1054" spans="1:25" s="87" customFormat="1" x14ac:dyDescent="0.3">
      <c r="A1054" s="94" t="str">
        <f t="shared" si="17"/>
        <v>jborsic</v>
      </c>
      <c r="B1054" s="95" t="s">
        <v>24127</v>
      </c>
      <c r="C1054" s="96" t="s">
        <v>24128</v>
      </c>
      <c r="D1054" s="96" t="s">
        <v>24129</v>
      </c>
      <c r="E1054" s="96" t="s">
        <v>19170</v>
      </c>
      <c r="F1054" s="95" t="s">
        <v>19181</v>
      </c>
      <c r="G1054" s="96" t="s">
        <v>19030</v>
      </c>
      <c r="H1054" s="96" t="s">
        <v>19172</v>
      </c>
      <c r="I1054" s="96" t="s">
        <v>19173</v>
      </c>
      <c r="J1054" s="95" t="s">
        <v>19189</v>
      </c>
      <c r="K1054" s="95" t="s">
        <v>19333</v>
      </c>
      <c r="L1054" s="95" t="s">
        <v>19467</v>
      </c>
      <c r="M1054" s="96" t="s">
        <v>9084</v>
      </c>
      <c r="N1054" s="96" t="s">
        <v>260</v>
      </c>
      <c r="O1054" s="97">
        <v>44630</v>
      </c>
      <c r="P1054" s="97">
        <v>44630</v>
      </c>
      <c r="Q1054" s="97">
        <v>44630</v>
      </c>
      <c r="R1054" s="96">
        <v>1299</v>
      </c>
      <c r="S1054" s="96">
        <v>3</v>
      </c>
      <c r="T1054" s="96" t="s">
        <v>19228</v>
      </c>
      <c r="U1054" s="96" t="s">
        <v>24130</v>
      </c>
      <c r="V1054" s="96"/>
      <c r="W1054" s="96" t="s">
        <v>24131</v>
      </c>
      <c r="X1054" s="96" t="s">
        <v>260</v>
      </c>
      <c r="Y1054" s="95" t="s">
        <v>24132</v>
      </c>
    </row>
    <row r="1055" spans="1:25" s="87" customFormat="1" x14ac:dyDescent="0.3">
      <c r="A1055" s="94" t="str">
        <f t="shared" si="17"/>
        <v>jboulay</v>
      </c>
      <c r="B1055" s="95" t="s">
        <v>24133</v>
      </c>
      <c r="C1055" s="96" t="s">
        <v>24134</v>
      </c>
      <c r="D1055" s="96" t="s">
        <v>24135</v>
      </c>
      <c r="E1055" s="96" t="s">
        <v>5630</v>
      </c>
      <c r="F1055" s="95" t="s">
        <v>19181</v>
      </c>
      <c r="G1055" s="96" t="s">
        <v>19030</v>
      </c>
      <c r="H1055" s="96" t="s">
        <v>19172</v>
      </c>
      <c r="I1055" s="96" t="s">
        <v>19173</v>
      </c>
      <c r="J1055" s="95" t="s">
        <v>19189</v>
      </c>
      <c r="K1055" s="95" t="s">
        <v>19333</v>
      </c>
      <c r="L1055" s="95" t="s">
        <v>19467</v>
      </c>
      <c r="M1055" s="96" t="s">
        <v>9084</v>
      </c>
      <c r="N1055" s="96" t="s">
        <v>260</v>
      </c>
      <c r="O1055" s="97">
        <v>45879</v>
      </c>
      <c r="P1055" s="97">
        <v>45879</v>
      </c>
      <c r="Q1055" s="97">
        <v>45879</v>
      </c>
      <c r="R1055" s="96">
        <v>50</v>
      </c>
      <c r="S1055" s="96">
        <v>0</v>
      </c>
      <c r="T1055" s="96" t="s">
        <v>19448</v>
      </c>
      <c r="U1055" s="96" t="s">
        <v>24136</v>
      </c>
      <c r="V1055" s="96"/>
      <c r="W1055" s="96" t="s">
        <v>24137</v>
      </c>
      <c r="X1055" s="96" t="s">
        <v>1153</v>
      </c>
      <c r="Y1055" s="95" t="s">
        <v>7835</v>
      </c>
    </row>
    <row r="1056" spans="1:25" s="87" customFormat="1" x14ac:dyDescent="0.3">
      <c r="A1056" s="94" t="str">
        <f t="shared" si="17"/>
        <v>jbowser</v>
      </c>
      <c r="B1056" s="95" t="s">
        <v>24138</v>
      </c>
      <c r="C1056" s="96" t="s">
        <v>24139</v>
      </c>
      <c r="D1056" s="96" t="s">
        <v>24140</v>
      </c>
      <c r="E1056" s="96" t="s">
        <v>19170</v>
      </c>
      <c r="F1056" s="95" t="s">
        <v>20261</v>
      </c>
      <c r="G1056" s="96" t="s">
        <v>19039</v>
      </c>
      <c r="H1056" s="96" t="s">
        <v>19172</v>
      </c>
      <c r="I1056" s="96" t="s">
        <v>19173</v>
      </c>
      <c r="J1056" s="95" t="s">
        <v>19189</v>
      </c>
      <c r="K1056" s="95" t="s">
        <v>20262</v>
      </c>
      <c r="L1056" s="95" t="s">
        <v>20263</v>
      </c>
      <c r="M1056" s="96" t="s">
        <v>20264</v>
      </c>
      <c r="N1056" s="96" t="s">
        <v>435</v>
      </c>
      <c r="O1056" s="97">
        <v>45732</v>
      </c>
      <c r="P1056" s="97">
        <v>45732</v>
      </c>
      <c r="Q1056" s="97">
        <v>45732</v>
      </c>
      <c r="R1056" s="96">
        <v>197</v>
      </c>
      <c r="S1056" s="96">
        <v>0</v>
      </c>
      <c r="T1056" s="96" t="s">
        <v>19176</v>
      </c>
      <c r="U1056" s="96" t="s">
        <v>24141</v>
      </c>
      <c r="V1056" s="96"/>
      <c r="W1056" s="96" t="s">
        <v>24142</v>
      </c>
      <c r="X1056" s="96" t="s">
        <v>435</v>
      </c>
      <c r="Y1056" s="95" t="s">
        <v>24143</v>
      </c>
    </row>
    <row r="1057" spans="1:25" s="87" customFormat="1" x14ac:dyDescent="0.3">
      <c r="A1057" s="94" t="str">
        <f t="shared" si="17"/>
        <v>jbradl0</v>
      </c>
      <c r="B1057" s="95" t="s">
        <v>24144</v>
      </c>
      <c r="C1057" s="96" t="s">
        <v>24145</v>
      </c>
      <c r="D1057" s="96" t="s">
        <v>24146</v>
      </c>
      <c r="E1057" s="96" t="s">
        <v>19170</v>
      </c>
      <c r="F1057" s="95" t="s">
        <v>19171</v>
      </c>
      <c r="G1057" s="96" t="s">
        <v>19029</v>
      </c>
      <c r="H1057" s="96" t="s">
        <v>19172</v>
      </c>
      <c r="I1057" s="96" t="s">
        <v>19173</v>
      </c>
      <c r="J1057" s="95" t="s">
        <v>19189</v>
      </c>
      <c r="K1057" s="95" t="s">
        <v>19190</v>
      </c>
      <c r="L1057" s="95" t="s">
        <v>19252</v>
      </c>
      <c r="M1057" s="96" t="s">
        <v>10322</v>
      </c>
      <c r="N1057" s="96" t="s">
        <v>297</v>
      </c>
      <c r="O1057" s="97">
        <v>45711</v>
      </c>
      <c r="P1057" s="97">
        <v>45711</v>
      </c>
      <c r="Q1057" s="97">
        <v>45711</v>
      </c>
      <c r="R1057" s="96">
        <v>218</v>
      </c>
      <c r="S1057" s="96">
        <v>0</v>
      </c>
      <c r="T1057" s="96" t="s">
        <v>19176</v>
      </c>
      <c r="U1057" s="96" t="s">
        <v>24147</v>
      </c>
      <c r="V1057" s="96"/>
      <c r="W1057" s="96" t="s">
        <v>782</v>
      </c>
      <c r="X1057" s="96" t="s">
        <v>297</v>
      </c>
      <c r="Y1057" s="95" t="s">
        <v>13595</v>
      </c>
    </row>
    <row r="1058" spans="1:25" s="87" customFormat="1" x14ac:dyDescent="0.3">
      <c r="A1058" s="94" t="str">
        <f t="shared" si="17"/>
        <v>JBRAKOW</v>
      </c>
      <c r="B1058" s="95" t="s">
        <v>24148</v>
      </c>
      <c r="C1058" s="96" t="s">
        <v>24149</v>
      </c>
      <c r="D1058" s="96" t="s">
        <v>13292</v>
      </c>
      <c r="E1058" s="96" t="s">
        <v>5630</v>
      </c>
      <c r="F1058" s="95" t="s">
        <v>19171</v>
      </c>
      <c r="G1058" s="96" t="s">
        <v>19029</v>
      </c>
      <c r="H1058" s="96" t="s">
        <v>19172</v>
      </c>
      <c r="I1058" s="96" t="s">
        <v>19173</v>
      </c>
      <c r="J1058" s="95" t="s">
        <v>19189</v>
      </c>
      <c r="K1058" s="95" t="s">
        <v>19294</v>
      </c>
      <c r="L1058" s="95" t="s">
        <v>19295</v>
      </c>
      <c r="M1058" s="96" t="s">
        <v>19296</v>
      </c>
      <c r="N1058" s="96" t="s">
        <v>541</v>
      </c>
      <c r="O1058" s="97">
        <v>38845</v>
      </c>
      <c r="P1058" s="97">
        <v>38845</v>
      </c>
      <c r="Q1058" s="97">
        <v>38845</v>
      </c>
      <c r="R1058" s="96">
        <v>7084</v>
      </c>
      <c r="S1058" s="96">
        <v>19</v>
      </c>
      <c r="T1058" s="96" t="s">
        <v>19261</v>
      </c>
      <c r="U1058" s="96" t="s">
        <v>24150</v>
      </c>
      <c r="V1058" s="96"/>
      <c r="W1058" s="96" t="s">
        <v>24151</v>
      </c>
      <c r="X1058" s="96" t="s">
        <v>328</v>
      </c>
      <c r="Y1058" s="95" t="s">
        <v>13296</v>
      </c>
    </row>
    <row r="1059" spans="1:25" s="87" customFormat="1" x14ac:dyDescent="0.3">
      <c r="A1059" s="94" t="str">
        <f t="shared" si="17"/>
        <v>jbranha</v>
      </c>
      <c r="B1059" s="95" t="s">
        <v>24152</v>
      </c>
      <c r="C1059" s="96" t="s">
        <v>24153</v>
      </c>
      <c r="D1059" s="96" t="s">
        <v>24154</v>
      </c>
      <c r="E1059" s="96" t="s">
        <v>5630</v>
      </c>
      <c r="F1059" s="95" t="s">
        <v>19386</v>
      </c>
      <c r="G1059" s="96" t="s">
        <v>19387</v>
      </c>
      <c r="H1059" s="96" t="s">
        <v>19172</v>
      </c>
      <c r="I1059" s="96" t="s">
        <v>19173</v>
      </c>
      <c r="J1059" s="95" t="s">
        <v>19189</v>
      </c>
      <c r="K1059" s="95" t="s">
        <v>19374</v>
      </c>
      <c r="L1059" s="95" t="s">
        <v>19492</v>
      </c>
      <c r="M1059" s="96" t="s">
        <v>19493</v>
      </c>
      <c r="N1059" s="96" t="s">
        <v>268</v>
      </c>
      <c r="O1059" s="97">
        <v>44195</v>
      </c>
      <c r="P1059" s="97">
        <v>44195</v>
      </c>
      <c r="Q1059" s="97">
        <v>44195</v>
      </c>
      <c r="R1059" s="96">
        <v>1734</v>
      </c>
      <c r="S1059" s="96">
        <v>4</v>
      </c>
      <c r="T1059" s="96" t="s">
        <v>19228</v>
      </c>
      <c r="U1059" s="96" t="s">
        <v>24155</v>
      </c>
      <c r="V1059" s="96"/>
      <c r="W1059" s="96" t="s">
        <v>24156</v>
      </c>
      <c r="X1059" s="96" t="s">
        <v>268</v>
      </c>
      <c r="Y1059" s="95" t="s">
        <v>14816</v>
      </c>
    </row>
    <row r="1060" spans="1:25" s="87" customFormat="1" x14ac:dyDescent="0.3">
      <c r="A1060" s="94" t="str">
        <f t="shared" si="17"/>
        <v>jbrimey</v>
      </c>
      <c r="B1060" s="95" t="s">
        <v>24157</v>
      </c>
      <c r="C1060" s="96" t="s">
        <v>24158</v>
      </c>
      <c r="D1060" s="96" t="s">
        <v>24159</v>
      </c>
      <c r="E1060" s="96" t="s">
        <v>5630</v>
      </c>
      <c r="F1060" s="95" t="s">
        <v>19215</v>
      </c>
      <c r="G1060" s="96" t="s">
        <v>19033</v>
      </c>
      <c r="H1060" s="96" t="s">
        <v>19172</v>
      </c>
      <c r="I1060" s="96" t="s">
        <v>19173</v>
      </c>
      <c r="J1060" s="95" t="s">
        <v>19189</v>
      </c>
      <c r="K1060" s="95" t="s">
        <v>19333</v>
      </c>
      <c r="L1060" s="95" t="s">
        <v>19447</v>
      </c>
      <c r="M1060" s="96" t="s">
        <v>9382</v>
      </c>
      <c r="N1060" s="96" t="s">
        <v>366</v>
      </c>
      <c r="O1060" s="97">
        <v>45858</v>
      </c>
      <c r="P1060" s="97">
        <v>45858</v>
      </c>
      <c r="Q1060" s="97">
        <v>45858</v>
      </c>
      <c r="R1060" s="96">
        <v>71</v>
      </c>
      <c r="S1060" s="96">
        <v>0</v>
      </c>
      <c r="T1060" s="96" t="s">
        <v>19219</v>
      </c>
      <c r="U1060" s="96" t="s">
        <v>24160</v>
      </c>
      <c r="V1060" s="96"/>
      <c r="W1060" s="96" t="s">
        <v>24161</v>
      </c>
      <c r="X1060" s="96" t="s">
        <v>366</v>
      </c>
      <c r="Y1060" s="95" t="s">
        <v>24162</v>
      </c>
    </row>
    <row r="1061" spans="1:25" s="87" customFormat="1" x14ac:dyDescent="0.3">
      <c r="A1061" s="94" t="str">
        <f t="shared" si="17"/>
        <v>jbrough</v>
      </c>
      <c r="B1061" s="95" t="s">
        <v>24163</v>
      </c>
      <c r="C1061" s="96" t="s">
        <v>24164</v>
      </c>
      <c r="D1061" s="96" t="s">
        <v>24165</v>
      </c>
      <c r="E1061" s="96" t="s">
        <v>5630</v>
      </c>
      <c r="F1061" s="95" t="s">
        <v>19372</v>
      </c>
      <c r="G1061" s="96" t="s">
        <v>19373</v>
      </c>
      <c r="H1061" s="96" t="s">
        <v>19172</v>
      </c>
      <c r="I1061" s="96" t="s">
        <v>19173</v>
      </c>
      <c r="J1061" s="95" t="s">
        <v>19189</v>
      </c>
      <c r="K1061" s="95" t="s">
        <v>19374</v>
      </c>
      <c r="L1061" s="95" t="s">
        <v>19375</v>
      </c>
      <c r="M1061" s="96" t="s">
        <v>19376</v>
      </c>
      <c r="N1061" s="96" t="s">
        <v>575</v>
      </c>
      <c r="O1061" s="97">
        <v>45858</v>
      </c>
      <c r="P1061" s="97">
        <v>45858</v>
      </c>
      <c r="Q1061" s="97">
        <v>45858</v>
      </c>
      <c r="R1061" s="96">
        <v>71</v>
      </c>
      <c r="S1061" s="96">
        <v>0</v>
      </c>
      <c r="T1061" s="96" t="s">
        <v>19219</v>
      </c>
      <c r="U1061" s="96" t="s">
        <v>24166</v>
      </c>
      <c r="V1061" s="96"/>
      <c r="W1061" s="96" t="s">
        <v>1946</v>
      </c>
      <c r="X1061" s="96" t="s">
        <v>268</v>
      </c>
      <c r="Y1061" s="95" t="s">
        <v>24167</v>
      </c>
    </row>
    <row r="1062" spans="1:25" s="87" customFormat="1" x14ac:dyDescent="0.3">
      <c r="A1062" s="94" t="str">
        <f t="shared" si="17"/>
        <v>jbrown0</v>
      </c>
      <c r="B1062" s="95" t="s">
        <v>24168</v>
      </c>
      <c r="C1062" s="96" t="s">
        <v>24169</v>
      </c>
      <c r="D1062" s="96" t="s">
        <v>24170</v>
      </c>
      <c r="E1062" s="96" t="s">
        <v>5630</v>
      </c>
      <c r="F1062" s="95" t="s">
        <v>19171</v>
      </c>
      <c r="G1062" s="96" t="s">
        <v>19029</v>
      </c>
      <c r="H1062" s="96" t="s">
        <v>19172</v>
      </c>
      <c r="I1062" s="96" t="s">
        <v>19173</v>
      </c>
      <c r="J1062" s="95" t="s">
        <v>19189</v>
      </c>
      <c r="K1062" s="95" t="s">
        <v>19273</v>
      </c>
      <c r="L1062" s="95" t="s">
        <v>19274</v>
      </c>
      <c r="M1062" s="96" t="s">
        <v>7733</v>
      </c>
      <c r="N1062" s="96" t="s">
        <v>328</v>
      </c>
      <c r="O1062" s="97">
        <v>45144</v>
      </c>
      <c r="P1062" s="97">
        <v>45144</v>
      </c>
      <c r="Q1062" s="97">
        <v>45144</v>
      </c>
      <c r="R1062" s="96">
        <v>785</v>
      </c>
      <c r="S1062" s="96">
        <v>2</v>
      </c>
      <c r="T1062" s="96" t="s">
        <v>19209</v>
      </c>
      <c r="U1062" s="96" t="s">
        <v>24171</v>
      </c>
      <c r="V1062" s="96"/>
      <c r="W1062" s="96" t="s">
        <v>5015</v>
      </c>
      <c r="X1062" s="96" t="s">
        <v>328</v>
      </c>
      <c r="Y1062" s="95" t="s">
        <v>18469</v>
      </c>
    </row>
    <row r="1063" spans="1:25" s="87" customFormat="1" x14ac:dyDescent="0.3">
      <c r="A1063" s="94" t="str">
        <f t="shared" si="17"/>
        <v>JBURG5</v>
      </c>
      <c r="B1063" s="95" t="s">
        <v>24172</v>
      </c>
      <c r="C1063" s="96" t="s">
        <v>24173</v>
      </c>
      <c r="D1063" s="96" t="s">
        <v>10649</v>
      </c>
      <c r="E1063" s="96" t="s">
        <v>5630</v>
      </c>
      <c r="F1063" s="95" t="s">
        <v>19480</v>
      </c>
      <c r="G1063" s="96" t="s">
        <v>19040</v>
      </c>
      <c r="H1063" s="96" t="s">
        <v>19172</v>
      </c>
      <c r="I1063" s="96" t="s">
        <v>19173</v>
      </c>
      <c r="J1063" s="95" t="s">
        <v>19189</v>
      </c>
      <c r="K1063" s="95" t="s">
        <v>19374</v>
      </c>
      <c r="L1063" s="95" t="s">
        <v>19375</v>
      </c>
      <c r="M1063" s="96" t="s">
        <v>19376</v>
      </c>
      <c r="N1063" s="96" t="s">
        <v>575</v>
      </c>
      <c r="O1063" s="97">
        <v>33009</v>
      </c>
      <c r="P1063" s="97">
        <v>33009</v>
      </c>
      <c r="Q1063" s="97">
        <v>33009</v>
      </c>
      <c r="R1063" s="96">
        <v>12920</v>
      </c>
      <c r="S1063" s="96">
        <v>35</v>
      </c>
      <c r="T1063" s="96" t="s">
        <v>19261</v>
      </c>
      <c r="U1063" s="96" t="s">
        <v>10652</v>
      </c>
      <c r="V1063" s="96"/>
      <c r="W1063" s="96" t="s">
        <v>10653</v>
      </c>
      <c r="X1063" s="96" t="s">
        <v>575</v>
      </c>
      <c r="Y1063" s="95" t="s">
        <v>24174</v>
      </c>
    </row>
    <row r="1064" spans="1:25" s="87" customFormat="1" x14ac:dyDescent="0.3">
      <c r="A1064" s="94" t="str">
        <f t="shared" si="17"/>
        <v>jcaddel</v>
      </c>
      <c r="B1064" s="95" t="s">
        <v>24175</v>
      </c>
      <c r="C1064" s="96" t="s">
        <v>24176</v>
      </c>
      <c r="D1064" s="96" t="s">
        <v>24177</v>
      </c>
      <c r="E1064" s="96" t="s">
        <v>19170</v>
      </c>
      <c r="F1064" s="95" t="s">
        <v>19236</v>
      </c>
      <c r="G1064" s="96" t="s">
        <v>19032</v>
      </c>
      <c r="H1064" s="96" t="s">
        <v>19227</v>
      </c>
      <c r="I1064" s="96" t="s">
        <v>19173</v>
      </c>
      <c r="J1064" s="95" t="s">
        <v>19189</v>
      </c>
      <c r="K1064" s="95" t="s">
        <v>19273</v>
      </c>
      <c r="L1064" s="95" t="s">
        <v>19274</v>
      </c>
      <c r="M1064" s="96" t="s">
        <v>7733</v>
      </c>
      <c r="N1064" s="96" t="s">
        <v>328</v>
      </c>
      <c r="O1064" s="97">
        <v>45872</v>
      </c>
      <c r="P1064" s="97">
        <v>45872</v>
      </c>
      <c r="Q1064" s="97">
        <v>45872</v>
      </c>
      <c r="R1064" s="96">
        <v>57</v>
      </c>
      <c r="S1064" s="96">
        <v>0</v>
      </c>
      <c r="T1064" s="96" t="s">
        <v>19448</v>
      </c>
      <c r="U1064" s="96" t="s">
        <v>24178</v>
      </c>
      <c r="V1064" s="96"/>
      <c r="W1064" s="96" t="s">
        <v>525</v>
      </c>
      <c r="X1064" s="96" t="s">
        <v>375</v>
      </c>
      <c r="Y1064" s="95" t="s">
        <v>24179</v>
      </c>
    </row>
    <row r="1065" spans="1:25" s="87" customFormat="1" x14ac:dyDescent="0.3">
      <c r="A1065" s="94" t="str">
        <f t="shared" si="17"/>
        <v>jcampbe</v>
      </c>
      <c r="B1065" s="95" t="s">
        <v>24180</v>
      </c>
      <c r="C1065" s="96" t="s">
        <v>24181</v>
      </c>
      <c r="D1065" s="96" t="s">
        <v>24182</v>
      </c>
      <c r="E1065" s="96" t="s">
        <v>19170</v>
      </c>
      <c r="F1065" s="95" t="s">
        <v>19171</v>
      </c>
      <c r="G1065" s="96" t="s">
        <v>19029</v>
      </c>
      <c r="H1065" s="96" t="s">
        <v>19172</v>
      </c>
      <c r="I1065" s="96" t="s">
        <v>19173</v>
      </c>
      <c r="J1065" s="95" t="s">
        <v>19189</v>
      </c>
      <c r="K1065" s="95" t="s">
        <v>19333</v>
      </c>
      <c r="L1065" s="95" t="s">
        <v>19334</v>
      </c>
      <c r="M1065" s="96" t="s">
        <v>9382</v>
      </c>
      <c r="N1065" s="96" t="s">
        <v>366</v>
      </c>
      <c r="O1065" s="97">
        <v>45739</v>
      </c>
      <c r="P1065" s="97">
        <v>45739</v>
      </c>
      <c r="Q1065" s="97">
        <v>45739</v>
      </c>
      <c r="R1065" s="96">
        <v>190</v>
      </c>
      <c r="S1065" s="96">
        <v>0</v>
      </c>
      <c r="T1065" s="96" t="s">
        <v>19176</v>
      </c>
      <c r="U1065" s="96" t="s">
        <v>24183</v>
      </c>
      <c r="V1065" s="96"/>
      <c r="W1065" s="96" t="s">
        <v>24184</v>
      </c>
      <c r="X1065" s="96" t="s">
        <v>1153</v>
      </c>
      <c r="Y1065" s="95" t="s">
        <v>24185</v>
      </c>
    </row>
    <row r="1066" spans="1:25" s="87" customFormat="1" x14ac:dyDescent="0.3">
      <c r="A1066" s="94" t="str">
        <f t="shared" si="17"/>
        <v>JCANDE4</v>
      </c>
      <c r="B1066" s="95" t="s">
        <v>24186</v>
      </c>
      <c r="C1066" s="96" t="s">
        <v>24187</v>
      </c>
      <c r="D1066" s="96" t="s">
        <v>16895</v>
      </c>
      <c r="E1066" s="96" t="s">
        <v>5630</v>
      </c>
      <c r="F1066" s="95" t="s">
        <v>19171</v>
      </c>
      <c r="G1066" s="96" t="s">
        <v>19029</v>
      </c>
      <c r="H1066" s="96" t="s">
        <v>19172</v>
      </c>
      <c r="I1066" s="96" t="s">
        <v>19173</v>
      </c>
      <c r="J1066" s="95" t="s">
        <v>19174</v>
      </c>
      <c r="K1066" s="95" t="s">
        <v>19207</v>
      </c>
      <c r="L1066" s="95" t="s">
        <v>19208</v>
      </c>
      <c r="M1066" s="96" t="s">
        <v>10249</v>
      </c>
      <c r="N1066" s="96" t="s">
        <v>219</v>
      </c>
      <c r="O1066" s="97">
        <v>40987</v>
      </c>
      <c r="P1066" s="97">
        <v>40987</v>
      </c>
      <c r="Q1066" s="97">
        <v>40987</v>
      </c>
      <c r="R1066" s="96">
        <v>4942</v>
      </c>
      <c r="S1066" s="96">
        <v>13</v>
      </c>
      <c r="T1066" s="96" t="s">
        <v>19247</v>
      </c>
      <c r="U1066" s="96" t="s">
        <v>24188</v>
      </c>
      <c r="V1066" s="96"/>
      <c r="W1066" s="96" t="s">
        <v>24189</v>
      </c>
      <c r="X1066" s="96" t="s">
        <v>219</v>
      </c>
      <c r="Y1066" s="95" t="s">
        <v>24190</v>
      </c>
    </row>
    <row r="1067" spans="1:25" s="87" customFormat="1" x14ac:dyDescent="0.3">
      <c r="A1067" s="94" t="str">
        <f t="shared" si="17"/>
        <v>jcardem</v>
      </c>
      <c r="B1067" s="95" t="s">
        <v>24191</v>
      </c>
      <c r="C1067" s="96" t="s">
        <v>24192</v>
      </c>
      <c r="D1067" s="96" t="s">
        <v>24193</v>
      </c>
      <c r="E1067" s="96" t="s">
        <v>19170</v>
      </c>
      <c r="F1067" s="95" t="s">
        <v>19171</v>
      </c>
      <c r="G1067" s="96" t="s">
        <v>19029</v>
      </c>
      <c r="H1067" s="96" t="s">
        <v>19172</v>
      </c>
      <c r="I1067" s="96" t="s">
        <v>19173</v>
      </c>
      <c r="J1067" s="95" t="s">
        <v>19174</v>
      </c>
      <c r="K1067" s="95" t="s">
        <v>19175</v>
      </c>
      <c r="L1067" s="95" t="s">
        <v>16610</v>
      </c>
      <c r="M1067" s="96" t="s">
        <v>9597</v>
      </c>
      <c r="N1067" s="96" t="s">
        <v>219</v>
      </c>
      <c r="O1067" s="97">
        <v>43775</v>
      </c>
      <c r="P1067" s="97">
        <v>43775</v>
      </c>
      <c r="Q1067" s="97">
        <v>43775</v>
      </c>
      <c r="R1067" s="96">
        <v>2154</v>
      </c>
      <c r="S1067" s="96">
        <v>5</v>
      </c>
      <c r="T1067" s="96" t="s">
        <v>19228</v>
      </c>
      <c r="U1067" s="96" t="s">
        <v>24194</v>
      </c>
      <c r="V1067" s="96"/>
      <c r="W1067" s="96" t="s">
        <v>20913</v>
      </c>
      <c r="X1067" s="96" t="s">
        <v>219</v>
      </c>
      <c r="Y1067" s="95" t="s">
        <v>24195</v>
      </c>
    </row>
    <row r="1068" spans="1:25" s="87" customFormat="1" x14ac:dyDescent="0.3">
      <c r="A1068" s="94" t="str">
        <f t="shared" si="17"/>
        <v>jcarlto</v>
      </c>
      <c r="B1068" s="95" t="s">
        <v>24196</v>
      </c>
      <c r="C1068" s="96" t="s">
        <v>24197</v>
      </c>
      <c r="D1068" s="96" t="s">
        <v>24198</v>
      </c>
      <c r="E1068" s="96" t="s">
        <v>5630</v>
      </c>
      <c r="F1068" s="95" t="s">
        <v>19395</v>
      </c>
      <c r="G1068" s="96" t="s">
        <v>19030</v>
      </c>
      <c r="H1068" s="96" t="s">
        <v>19172</v>
      </c>
      <c r="I1068" s="96" t="s">
        <v>19173</v>
      </c>
      <c r="J1068" s="95" t="s">
        <v>19189</v>
      </c>
      <c r="K1068" s="95" t="s">
        <v>20262</v>
      </c>
      <c r="L1068" s="95" t="s">
        <v>20263</v>
      </c>
      <c r="M1068" s="96" t="s">
        <v>20264</v>
      </c>
      <c r="N1068" s="96" t="s">
        <v>435</v>
      </c>
      <c r="O1068" s="97">
        <v>44910</v>
      </c>
      <c r="P1068" s="97">
        <v>44910</v>
      </c>
      <c r="Q1068" s="97">
        <v>44910</v>
      </c>
      <c r="R1068" s="96">
        <v>1019</v>
      </c>
      <c r="S1068" s="96">
        <v>2</v>
      </c>
      <c r="T1068" s="96" t="s">
        <v>19209</v>
      </c>
      <c r="U1068" s="96" t="s">
        <v>24199</v>
      </c>
      <c r="V1068" s="96"/>
      <c r="W1068" s="96" t="s">
        <v>4868</v>
      </c>
      <c r="X1068" s="96" t="s">
        <v>1153</v>
      </c>
      <c r="Y1068" s="95" t="s">
        <v>10878</v>
      </c>
    </row>
    <row r="1069" spans="1:25" s="87" customFormat="1" x14ac:dyDescent="0.3">
      <c r="A1069" s="94" t="str">
        <f t="shared" si="17"/>
        <v>jcarpe1</v>
      </c>
      <c r="B1069" s="95" t="s">
        <v>24200</v>
      </c>
      <c r="C1069" s="96" t="s">
        <v>24201</v>
      </c>
      <c r="D1069" s="96" t="s">
        <v>24202</v>
      </c>
      <c r="E1069" s="96" t="s">
        <v>5630</v>
      </c>
      <c r="F1069" s="95" t="s">
        <v>19171</v>
      </c>
      <c r="G1069" s="96" t="s">
        <v>19029</v>
      </c>
      <c r="H1069" s="96" t="s">
        <v>19172</v>
      </c>
      <c r="I1069" s="96" t="s">
        <v>19173</v>
      </c>
      <c r="J1069" s="95" t="s">
        <v>19189</v>
      </c>
      <c r="K1069" s="95" t="s">
        <v>19345</v>
      </c>
      <c r="L1069" s="95" t="s">
        <v>19551</v>
      </c>
      <c r="M1069" s="96" t="s">
        <v>19552</v>
      </c>
      <c r="N1069" s="96" t="s">
        <v>318</v>
      </c>
      <c r="O1069" s="97">
        <v>45893</v>
      </c>
      <c r="P1069" s="97">
        <v>45893</v>
      </c>
      <c r="Q1069" s="97">
        <v>45893</v>
      </c>
      <c r="R1069" s="96">
        <v>36</v>
      </c>
      <c r="S1069" s="96">
        <v>0</v>
      </c>
      <c r="T1069" s="96" t="s">
        <v>19448</v>
      </c>
      <c r="U1069" s="96" t="s">
        <v>24203</v>
      </c>
      <c r="V1069" s="96"/>
      <c r="W1069" s="96" t="s">
        <v>4344</v>
      </c>
      <c r="X1069" s="96" t="s">
        <v>318</v>
      </c>
      <c r="Y1069" s="95" t="s">
        <v>19022</v>
      </c>
    </row>
    <row r="1070" spans="1:25" s="87" customFormat="1" x14ac:dyDescent="0.3">
      <c r="A1070" s="94" t="str">
        <f t="shared" si="17"/>
        <v>jcasey0</v>
      </c>
      <c r="B1070" s="95" t="s">
        <v>24204</v>
      </c>
      <c r="C1070" s="96" t="s">
        <v>24205</v>
      </c>
      <c r="D1070" s="96" t="s">
        <v>24206</v>
      </c>
      <c r="E1070" s="96" t="s">
        <v>5630</v>
      </c>
      <c r="F1070" s="95" t="s">
        <v>19181</v>
      </c>
      <c r="G1070" s="96" t="s">
        <v>19030</v>
      </c>
      <c r="H1070" s="96" t="s">
        <v>19172</v>
      </c>
      <c r="I1070" s="96" t="s">
        <v>19173</v>
      </c>
      <c r="J1070" s="95" t="s">
        <v>19174</v>
      </c>
      <c r="K1070" s="95" t="s">
        <v>19522</v>
      </c>
      <c r="L1070" s="95" t="s">
        <v>19523</v>
      </c>
      <c r="M1070" s="96" t="s">
        <v>7156</v>
      </c>
      <c r="N1070" s="96" t="s">
        <v>773</v>
      </c>
      <c r="O1070" s="97">
        <v>44504</v>
      </c>
      <c r="P1070" s="97">
        <v>44504</v>
      </c>
      <c r="Q1070" s="97">
        <v>44504</v>
      </c>
      <c r="R1070" s="96">
        <v>1425</v>
      </c>
      <c r="S1070" s="96">
        <v>3</v>
      </c>
      <c r="T1070" s="96" t="s">
        <v>19228</v>
      </c>
      <c r="U1070" s="96" t="s">
        <v>24207</v>
      </c>
      <c r="V1070" s="96"/>
      <c r="W1070" s="96" t="s">
        <v>5519</v>
      </c>
      <c r="X1070" s="96" t="s">
        <v>250</v>
      </c>
      <c r="Y1070" s="95" t="s">
        <v>18332</v>
      </c>
    </row>
    <row r="1071" spans="1:25" s="87" customFormat="1" x14ac:dyDescent="0.3">
      <c r="A1071" s="94" t="str">
        <f t="shared" si="17"/>
        <v>JCAST93</v>
      </c>
      <c r="B1071" s="95" t="s">
        <v>24208</v>
      </c>
      <c r="C1071" s="96" t="s">
        <v>24209</v>
      </c>
      <c r="D1071" s="96" t="s">
        <v>15868</v>
      </c>
      <c r="E1071" s="96" t="s">
        <v>5630</v>
      </c>
      <c r="F1071" s="95" t="s">
        <v>19181</v>
      </c>
      <c r="G1071" s="96" t="s">
        <v>19030</v>
      </c>
      <c r="H1071" s="96" t="s">
        <v>19172</v>
      </c>
      <c r="I1071" s="96" t="s">
        <v>19173</v>
      </c>
      <c r="J1071" s="95" t="s">
        <v>19174</v>
      </c>
      <c r="K1071" s="95" t="s">
        <v>19207</v>
      </c>
      <c r="L1071" s="95" t="s">
        <v>19208</v>
      </c>
      <c r="M1071" s="96" t="s">
        <v>10249</v>
      </c>
      <c r="N1071" s="96" t="s">
        <v>219</v>
      </c>
      <c r="O1071" s="97">
        <v>40386</v>
      </c>
      <c r="P1071" s="97">
        <v>40386</v>
      </c>
      <c r="Q1071" s="97">
        <v>40386</v>
      </c>
      <c r="R1071" s="96">
        <v>5543</v>
      </c>
      <c r="S1071" s="96">
        <v>15</v>
      </c>
      <c r="T1071" s="96" t="s">
        <v>19247</v>
      </c>
      <c r="U1071" s="96" t="s">
        <v>24210</v>
      </c>
      <c r="V1071" s="96"/>
      <c r="W1071" s="96" t="s">
        <v>4819</v>
      </c>
      <c r="X1071" s="96" t="s">
        <v>219</v>
      </c>
      <c r="Y1071" s="95" t="s">
        <v>15870</v>
      </c>
    </row>
    <row r="1072" spans="1:25" s="87" customFormat="1" x14ac:dyDescent="0.3">
      <c r="A1072" s="94" t="str">
        <f t="shared" si="17"/>
        <v>JCASTA3</v>
      </c>
      <c r="B1072" s="95" t="s">
        <v>24211</v>
      </c>
      <c r="C1072" s="96" t="s">
        <v>24212</v>
      </c>
      <c r="D1072" s="96" t="s">
        <v>13970</v>
      </c>
      <c r="E1072" s="96" t="s">
        <v>5630</v>
      </c>
      <c r="F1072" s="95" t="s">
        <v>19171</v>
      </c>
      <c r="G1072" s="96" t="s">
        <v>19029</v>
      </c>
      <c r="H1072" s="96" t="s">
        <v>19172</v>
      </c>
      <c r="I1072" s="96" t="s">
        <v>19173</v>
      </c>
      <c r="J1072" s="95" t="s">
        <v>19174</v>
      </c>
      <c r="K1072" s="95" t="s">
        <v>19245</v>
      </c>
      <c r="L1072" s="95" t="s">
        <v>19246</v>
      </c>
      <c r="M1072" s="96" t="s">
        <v>14665</v>
      </c>
      <c r="N1072" s="96" t="s">
        <v>219</v>
      </c>
      <c r="O1072" s="97">
        <v>38896</v>
      </c>
      <c r="P1072" s="97">
        <v>38896</v>
      </c>
      <c r="Q1072" s="97">
        <v>38896</v>
      </c>
      <c r="R1072" s="96">
        <v>7033</v>
      </c>
      <c r="S1072" s="96">
        <v>19</v>
      </c>
      <c r="T1072" s="96" t="s">
        <v>19261</v>
      </c>
      <c r="U1072" s="96" t="s">
        <v>24213</v>
      </c>
      <c r="V1072" s="96"/>
      <c r="W1072" s="96" t="s">
        <v>4289</v>
      </c>
      <c r="X1072" s="96" t="s">
        <v>219</v>
      </c>
      <c r="Y1072" s="95" t="s">
        <v>13975</v>
      </c>
    </row>
    <row r="1073" spans="1:25" s="87" customFormat="1" x14ac:dyDescent="0.3">
      <c r="A1073" s="94" t="str">
        <f t="shared" si="17"/>
        <v>jcasti0</v>
      </c>
      <c r="B1073" s="95" t="s">
        <v>24214</v>
      </c>
      <c r="C1073" s="96" t="s">
        <v>24215</v>
      </c>
      <c r="D1073" s="96" t="s">
        <v>24216</v>
      </c>
      <c r="E1073" s="96" t="s">
        <v>19170</v>
      </c>
      <c r="F1073" s="95" t="s">
        <v>19272</v>
      </c>
      <c r="G1073" s="96" t="s">
        <v>19048</v>
      </c>
      <c r="H1073" s="96" t="s">
        <v>19227</v>
      </c>
      <c r="I1073" s="96" t="s">
        <v>19173</v>
      </c>
      <c r="J1073" s="95" t="s">
        <v>19189</v>
      </c>
      <c r="K1073" s="95" t="s">
        <v>19190</v>
      </c>
      <c r="L1073" s="95" t="s">
        <v>19191</v>
      </c>
      <c r="M1073" s="96" t="s">
        <v>19192</v>
      </c>
      <c r="N1073" s="96" t="s">
        <v>297</v>
      </c>
      <c r="O1073" s="97">
        <v>44650</v>
      </c>
      <c r="P1073" s="97">
        <v>44650</v>
      </c>
      <c r="Q1073" s="97">
        <v>44650</v>
      </c>
      <c r="R1073" s="96">
        <v>1279</v>
      </c>
      <c r="S1073" s="96">
        <v>3</v>
      </c>
      <c r="T1073" s="96" t="s">
        <v>19228</v>
      </c>
      <c r="U1073" s="96" t="s">
        <v>24217</v>
      </c>
      <c r="V1073" s="96"/>
      <c r="W1073" s="96" t="s">
        <v>24218</v>
      </c>
      <c r="X1073" s="96" t="s">
        <v>297</v>
      </c>
      <c r="Y1073" s="95" t="s">
        <v>24219</v>
      </c>
    </row>
    <row r="1074" spans="1:25" s="87" customFormat="1" x14ac:dyDescent="0.3">
      <c r="A1074" s="94" t="str">
        <f t="shared" si="17"/>
        <v>jchandl</v>
      </c>
      <c r="B1074" s="95" t="s">
        <v>24220</v>
      </c>
      <c r="C1074" s="96" t="s">
        <v>24221</v>
      </c>
      <c r="D1074" s="96" t="s">
        <v>24222</v>
      </c>
      <c r="E1074" s="96" t="s">
        <v>19170</v>
      </c>
      <c r="F1074" s="95" t="s">
        <v>20616</v>
      </c>
      <c r="G1074" s="96" t="s">
        <v>20617</v>
      </c>
      <c r="H1074" s="96" t="s">
        <v>19172</v>
      </c>
      <c r="I1074" s="96" t="s">
        <v>19173</v>
      </c>
      <c r="J1074" s="95" t="s">
        <v>19174</v>
      </c>
      <c r="K1074" s="95" t="s">
        <v>19245</v>
      </c>
      <c r="L1074" s="95" t="s">
        <v>19318</v>
      </c>
      <c r="M1074" s="96" t="s">
        <v>19319</v>
      </c>
      <c r="N1074" s="96" t="s">
        <v>1675</v>
      </c>
      <c r="O1074" s="97">
        <v>45200</v>
      </c>
      <c r="P1074" s="97">
        <v>45200</v>
      </c>
      <c r="Q1074" s="97">
        <v>45200</v>
      </c>
      <c r="R1074" s="96">
        <v>729</v>
      </c>
      <c r="S1074" s="96">
        <v>1</v>
      </c>
      <c r="T1074" s="96" t="s">
        <v>19209</v>
      </c>
      <c r="U1074" s="96" t="s">
        <v>24223</v>
      </c>
      <c r="V1074" s="96" t="s">
        <v>24224</v>
      </c>
      <c r="W1074" s="96" t="s">
        <v>21851</v>
      </c>
      <c r="X1074" s="96" t="s">
        <v>1675</v>
      </c>
      <c r="Y1074" s="95" t="s">
        <v>24225</v>
      </c>
    </row>
    <row r="1075" spans="1:25" s="87" customFormat="1" x14ac:dyDescent="0.3">
      <c r="A1075" s="94" t="str">
        <f t="shared" si="17"/>
        <v>jchisol</v>
      </c>
      <c r="B1075" s="95" t="s">
        <v>24226</v>
      </c>
      <c r="C1075" s="96" t="s">
        <v>24227</v>
      </c>
      <c r="D1075" s="96" t="s">
        <v>24228</v>
      </c>
      <c r="E1075" s="96" t="s">
        <v>5630</v>
      </c>
      <c r="F1075" s="95" t="s">
        <v>19215</v>
      </c>
      <c r="G1075" s="96" t="s">
        <v>19033</v>
      </c>
      <c r="H1075" s="96" t="s">
        <v>19172</v>
      </c>
      <c r="I1075" s="96" t="s">
        <v>19173</v>
      </c>
      <c r="J1075" s="95" t="s">
        <v>19174</v>
      </c>
      <c r="K1075" s="95" t="s">
        <v>19401</v>
      </c>
      <c r="L1075" s="95" t="s">
        <v>20201</v>
      </c>
      <c r="M1075" s="96" t="s">
        <v>17220</v>
      </c>
      <c r="N1075" s="96" t="s">
        <v>297</v>
      </c>
      <c r="O1075" s="97">
        <v>45571</v>
      </c>
      <c r="P1075" s="97">
        <v>45571</v>
      </c>
      <c r="Q1075" s="97">
        <v>45571</v>
      </c>
      <c r="R1075" s="96">
        <v>358</v>
      </c>
      <c r="S1075" s="96">
        <v>0</v>
      </c>
      <c r="T1075" s="96" t="s">
        <v>19176</v>
      </c>
      <c r="U1075" s="96" t="s">
        <v>24229</v>
      </c>
      <c r="V1075" s="96"/>
      <c r="W1075" s="96" t="s">
        <v>3970</v>
      </c>
      <c r="X1075" s="96" t="s">
        <v>477</v>
      </c>
      <c r="Y1075" s="95" t="s">
        <v>24230</v>
      </c>
    </row>
    <row r="1076" spans="1:25" s="87" customFormat="1" x14ac:dyDescent="0.3">
      <c r="A1076" s="94" t="str">
        <f t="shared" si="17"/>
        <v>jclevid</v>
      </c>
      <c r="B1076" s="95" t="s">
        <v>24231</v>
      </c>
      <c r="C1076" s="96" t="s">
        <v>24232</v>
      </c>
      <c r="D1076" s="96" t="s">
        <v>24233</v>
      </c>
      <c r="E1076" s="96" t="s">
        <v>5630</v>
      </c>
      <c r="F1076" s="95" t="s">
        <v>19215</v>
      </c>
      <c r="G1076" s="96" t="s">
        <v>19033</v>
      </c>
      <c r="H1076" s="96" t="s">
        <v>19172</v>
      </c>
      <c r="I1076" s="96" t="s">
        <v>19173</v>
      </c>
      <c r="J1076" s="95" t="s">
        <v>19174</v>
      </c>
      <c r="K1076" s="95" t="s">
        <v>19522</v>
      </c>
      <c r="L1076" s="95" t="s">
        <v>19523</v>
      </c>
      <c r="M1076" s="96" t="s">
        <v>7156</v>
      </c>
      <c r="N1076" s="96" t="s">
        <v>773</v>
      </c>
      <c r="O1076" s="97">
        <v>44357</v>
      </c>
      <c r="P1076" s="97">
        <v>45879</v>
      </c>
      <c r="Q1076" s="97">
        <v>45879</v>
      </c>
      <c r="R1076" s="96">
        <v>50</v>
      </c>
      <c r="S1076" s="96">
        <v>0</v>
      </c>
      <c r="T1076" s="96" t="s">
        <v>19448</v>
      </c>
      <c r="U1076" s="96" t="s">
        <v>24234</v>
      </c>
      <c r="V1076" s="96"/>
      <c r="W1076" s="96" t="s">
        <v>24235</v>
      </c>
      <c r="X1076" s="96" t="s">
        <v>366</v>
      </c>
      <c r="Y1076" s="95" t="s">
        <v>14334</v>
      </c>
    </row>
    <row r="1077" spans="1:25" s="87" customFormat="1" x14ac:dyDescent="0.3">
      <c r="A1077" s="94" t="str">
        <f t="shared" si="17"/>
        <v>jcole</v>
      </c>
      <c r="B1077" s="95" t="s">
        <v>24236</v>
      </c>
      <c r="C1077" s="96" t="s">
        <v>24237</v>
      </c>
      <c r="D1077" s="95" t="s">
        <v>24238</v>
      </c>
      <c r="E1077" s="96" t="s">
        <v>5630</v>
      </c>
      <c r="F1077" s="96"/>
      <c r="G1077" s="96"/>
      <c r="H1077" s="96"/>
      <c r="I1077" s="96"/>
      <c r="J1077" s="96"/>
      <c r="K1077" s="96"/>
      <c r="L1077" s="96"/>
      <c r="M1077" s="96"/>
      <c r="N1077" s="96"/>
      <c r="O1077" s="97">
        <v>45935</v>
      </c>
      <c r="P1077" s="96"/>
      <c r="Q1077" s="97">
        <v>45935</v>
      </c>
      <c r="R1077" s="96"/>
      <c r="S1077" s="96"/>
      <c r="T1077" s="96"/>
      <c r="U1077" s="95" t="s">
        <v>8534</v>
      </c>
      <c r="V1077" s="96"/>
      <c r="W1077" s="96" t="s">
        <v>2330</v>
      </c>
      <c r="X1077" s="96" t="s">
        <v>318</v>
      </c>
      <c r="Y1077" s="95" t="s">
        <v>8535</v>
      </c>
    </row>
    <row r="1078" spans="1:25" s="87" customFormat="1" x14ac:dyDescent="0.3">
      <c r="A1078" s="94" t="str">
        <f t="shared" si="17"/>
        <v>jcole5</v>
      </c>
      <c r="B1078" s="95" t="s">
        <v>24239</v>
      </c>
      <c r="C1078" s="96" t="s">
        <v>24240</v>
      </c>
      <c r="D1078" s="96" t="s">
        <v>24241</v>
      </c>
      <c r="E1078" s="96" t="s">
        <v>5630</v>
      </c>
      <c r="F1078" s="95" t="s">
        <v>19285</v>
      </c>
      <c r="G1078" s="96" t="s">
        <v>19028</v>
      </c>
      <c r="H1078" s="96" t="s">
        <v>19172</v>
      </c>
      <c r="I1078" s="96" t="s">
        <v>19173</v>
      </c>
      <c r="J1078" s="95" t="s">
        <v>19174</v>
      </c>
      <c r="K1078" s="95" t="s">
        <v>19401</v>
      </c>
      <c r="L1078" s="95" t="s">
        <v>19764</v>
      </c>
      <c r="M1078" s="96" t="s">
        <v>8645</v>
      </c>
      <c r="N1078" s="96" t="s">
        <v>407</v>
      </c>
      <c r="O1078" s="97">
        <v>42093</v>
      </c>
      <c r="P1078" s="97">
        <v>42093</v>
      </c>
      <c r="Q1078" s="97">
        <v>42093</v>
      </c>
      <c r="R1078" s="96">
        <v>3836</v>
      </c>
      <c r="S1078" s="96">
        <v>10</v>
      </c>
      <c r="T1078" s="96" t="s">
        <v>19247</v>
      </c>
      <c r="U1078" s="96" t="s">
        <v>10884</v>
      </c>
      <c r="V1078" s="96"/>
      <c r="W1078" s="96" t="s">
        <v>10885</v>
      </c>
      <c r="X1078" s="96" t="s">
        <v>407</v>
      </c>
      <c r="Y1078" s="95" t="s">
        <v>10886</v>
      </c>
    </row>
    <row r="1079" spans="1:25" s="87" customFormat="1" x14ac:dyDescent="0.3">
      <c r="A1079" s="94" t="str">
        <f t="shared" si="17"/>
        <v>jcolem0</v>
      </c>
      <c r="B1079" s="95" t="s">
        <v>24242</v>
      </c>
      <c r="C1079" s="96" t="s">
        <v>24243</v>
      </c>
      <c r="D1079" s="96" t="s">
        <v>24244</v>
      </c>
      <c r="E1079" s="96" t="s">
        <v>5630</v>
      </c>
      <c r="F1079" s="95" t="s">
        <v>19215</v>
      </c>
      <c r="G1079" s="96" t="s">
        <v>19033</v>
      </c>
      <c r="H1079" s="96" t="s">
        <v>19172</v>
      </c>
      <c r="I1079" s="96" t="s">
        <v>19173</v>
      </c>
      <c r="J1079" s="95" t="s">
        <v>19174</v>
      </c>
      <c r="K1079" s="95" t="s">
        <v>19258</v>
      </c>
      <c r="L1079" s="95" t="s">
        <v>19259</v>
      </c>
      <c r="M1079" s="96" t="s">
        <v>19260</v>
      </c>
      <c r="N1079" s="96" t="s">
        <v>279</v>
      </c>
      <c r="O1079" s="97">
        <v>45816</v>
      </c>
      <c r="P1079" s="97">
        <v>45816</v>
      </c>
      <c r="Q1079" s="97">
        <v>45816</v>
      </c>
      <c r="R1079" s="96">
        <v>113</v>
      </c>
      <c r="S1079" s="96">
        <v>0</v>
      </c>
      <c r="T1079" s="96" t="s">
        <v>19193</v>
      </c>
      <c r="U1079" s="96" t="s">
        <v>24245</v>
      </c>
      <c r="V1079" s="96"/>
      <c r="W1079" s="96" t="s">
        <v>1757</v>
      </c>
      <c r="X1079" s="96" t="s">
        <v>279</v>
      </c>
      <c r="Y1079" s="95" t="s">
        <v>18082</v>
      </c>
    </row>
    <row r="1080" spans="1:25" s="87" customFormat="1" x14ac:dyDescent="0.3">
      <c r="A1080" s="94" t="str">
        <f t="shared" si="17"/>
        <v>JCOLL25</v>
      </c>
      <c r="B1080" s="95" t="s">
        <v>24246</v>
      </c>
      <c r="C1080" s="96" t="s">
        <v>24247</v>
      </c>
      <c r="D1080" s="96" t="s">
        <v>5690</v>
      </c>
      <c r="E1080" s="96" t="s">
        <v>5630</v>
      </c>
      <c r="F1080" s="95" t="s">
        <v>19285</v>
      </c>
      <c r="G1080" s="96" t="s">
        <v>19028</v>
      </c>
      <c r="H1080" s="96" t="s">
        <v>19172</v>
      </c>
      <c r="I1080" s="96" t="s">
        <v>19173</v>
      </c>
      <c r="J1080" s="95" t="s">
        <v>19189</v>
      </c>
      <c r="K1080" s="95" t="s">
        <v>19273</v>
      </c>
      <c r="L1080" s="95" t="s">
        <v>19274</v>
      </c>
      <c r="M1080" s="96" t="s">
        <v>7733</v>
      </c>
      <c r="N1080" s="96" t="s">
        <v>328</v>
      </c>
      <c r="O1080" s="97">
        <v>30005</v>
      </c>
      <c r="P1080" s="97">
        <v>30005</v>
      </c>
      <c r="Q1080" s="97">
        <v>30005</v>
      </c>
      <c r="R1080" s="96">
        <v>15924</v>
      </c>
      <c r="S1080" s="96">
        <v>43</v>
      </c>
      <c r="T1080" s="96" t="s">
        <v>19261</v>
      </c>
      <c r="U1080" s="96" t="s">
        <v>24248</v>
      </c>
      <c r="V1080" s="96"/>
      <c r="W1080" s="96" t="s">
        <v>24249</v>
      </c>
      <c r="X1080" s="96" t="s">
        <v>416</v>
      </c>
      <c r="Y1080" s="95" t="s">
        <v>6060</v>
      </c>
    </row>
    <row r="1081" spans="1:25" s="87" customFormat="1" x14ac:dyDescent="0.3">
      <c r="A1081" s="94" t="str">
        <f t="shared" si="17"/>
        <v>JCOLONN</v>
      </c>
      <c r="B1081" s="95" t="s">
        <v>24250</v>
      </c>
      <c r="C1081" s="96" t="s">
        <v>24251</v>
      </c>
      <c r="D1081" s="96" t="s">
        <v>9790</v>
      </c>
      <c r="E1081" s="96" t="s">
        <v>5630</v>
      </c>
      <c r="F1081" s="95" t="s">
        <v>19171</v>
      </c>
      <c r="G1081" s="96" t="s">
        <v>19029</v>
      </c>
      <c r="H1081" s="96" t="s">
        <v>19172</v>
      </c>
      <c r="I1081" s="96" t="s">
        <v>19419</v>
      </c>
      <c r="J1081" s="95" t="s">
        <v>19189</v>
      </c>
      <c r="K1081" s="95" t="s">
        <v>19420</v>
      </c>
      <c r="L1081" s="95" t="s">
        <v>19420</v>
      </c>
      <c r="M1081" s="96" t="s">
        <v>19421</v>
      </c>
      <c r="N1081" s="96" t="s">
        <v>5965</v>
      </c>
      <c r="O1081" s="97">
        <v>30898</v>
      </c>
      <c r="P1081" s="97">
        <v>30898</v>
      </c>
      <c r="Q1081" s="97">
        <v>30898</v>
      </c>
      <c r="R1081" s="96">
        <v>15031</v>
      </c>
      <c r="S1081" s="96">
        <v>41</v>
      </c>
      <c r="T1081" s="96" t="s">
        <v>19261</v>
      </c>
      <c r="U1081" s="96" t="s">
        <v>24252</v>
      </c>
      <c r="V1081" s="96"/>
      <c r="W1081" s="96" t="s">
        <v>17246</v>
      </c>
      <c r="X1081" s="96" t="s">
        <v>5965</v>
      </c>
      <c r="Y1081" s="95" t="s">
        <v>6085</v>
      </c>
    </row>
    <row r="1082" spans="1:25" s="87" customFormat="1" x14ac:dyDescent="0.3">
      <c r="A1082" s="94" t="str">
        <f t="shared" si="17"/>
        <v>jcopeta</v>
      </c>
      <c r="B1082" s="95" t="s">
        <v>24253</v>
      </c>
      <c r="C1082" s="96" t="s">
        <v>24254</v>
      </c>
      <c r="D1082" s="96" t="s">
        <v>24255</v>
      </c>
      <c r="E1082" s="96" t="s">
        <v>19170</v>
      </c>
      <c r="F1082" s="95" t="s">
        <v>19181</v>
      </c>
      <c r="G1082" s="96" t="s">
        <v>19030</v>
      </c>
      <c r="H1082" s="96" t="s">
        <v>19172</v>
      </c>
      <c r="I1082" s="96" t="s">
        <v>19173</v>
      </c>
      <c r="J1082" s="95" t="s">
        <v>19189</v>
      </c>
      <c r="K1082" s="95" t="s">
        <v>19345</v>
      </c>
      <c r="L1082" s="95" t="s">
        <v>20358</v>
      </c>
      <c r="M1082" s="96" t="s">
        <v>20359</v>
      </c>
      <c r="N1082" s="96" t="s">
        <v>686</v>
      </c>
      <c r="O1082" s="97">
        <v>44672</v>
      </c>
      <c r="P1082" s="97">
        <v>45340</v>
      </c>
      <c r="Q1082" s="97">
        <v>45340</v>
      </c>
      <c r="R1082" s="96">
        <v>589</v>
      </c>
      <c r="S1082" s="96">
        <v>1</v>
      </c>
      <c r="T1082" s="96" t="s">
        <v>19209</v>
      </c>
      <c r="U1082" s="96" t="s">
        <v>24256</v>
      </c>
      <c r="V1082" s="96"/>
      <c r="W1082" s="96" t="s">
        <v>10906</v>
      </c>
      <c r="X1082" s="96" t="s">
        <v>686</v>
      </c>
      <c r="Y1082" s="95" t="s">
        <v>24257</v>
      </c>
    </row>
    <row r="1083" spans="1:25" s="87" customFormat="1" x14ac:dyDescent="0.3">
      <c r="A1083" s="94" t="str">
        <f t="shared" si="17"/>
        <v>jcreekb</v>
      </c>
      <c r="B1083" s="95" t="s">
        <v>24258</v>
      </c>
      <c r="C1083" s="96" t="s">
        <v>24259</v>
      </c>
      <c r="D1083" s="96" t="s">
        <v>24260</v>
      </c>
      <c r="E1083" s="96" t="s">
        <v>19170</v>
      </c>
      <c r="F1083" s="95" t="s">
        <v>19171</v>
      </c>
      <c r="G1083" s="96" t="s">
        <v>19029</v>
      </c>
      <c r="H1083" s="96" t="s">
        <v>19172</v>
      </c>
      <c r="I1083" s="96" t="s">
        <v>19173</v>
      </c>
      <c r="J1083" s="95" t="s">
        <v>19174</v>
      </c>
      <c r="K1083" s="95" t="s">
        <v>19245</v>
      </c>
      <c r="L1083" s="95" t="s">
        <v>19318</v>
      </c>
      <c r="M1083" s="96" t="s">
        <v>19319</v>
      </c>
      <c r="N1083" s="96" t="s">
        <v>1675</v>
      </c>
      <c r="O1083" s="97">
        <v>45228</v>
      </c>
      <c r="P1083" s="97">
        <v>45228</v>
      </c>
      <c r="Q1083" s="97">
        <v>45228</v>
      </c>
      <c r="R1083" s="96">
        <v>701</v>
      </c>
      <c r="S1083" s="96">
        <v>1</v>
      </c>
      <c r="T1083" s="96" t="s">
        <v>19209</v>
      </c>
      <c r="U1083" s="96" t="s">
        <v>24261</v>
      </c>
      <c r="V1083" s="96"/>
      <c r="W1083" s="96" t="s">
        <v>24262</v>
      </c>
      <c r="X1083" s="96" t="s">
        <v>1675</v>
      </c>
      <c r="Y1083" s="95" t="s">
        <v>24263</v>
      </c>
    </row>
    <row r="1084" spans="1:25" s="87" customFormat="1" x14ac:dyDescent="0.3">
      <c r="A1084" s="94" t="str">
        <f t="shared" si="17"/>
        <v>jcrowde</v>
      </c>
      <c r="B1084" s="95" t="s">
        <v>24264</v>
      </c>
      <c r="C1084" s="96" t="s">
        <v>24265</v>
      </c>
      <c r="D1084" s="96" t="s">
        <v>24266</v>
      </c>
      <c r="E1084" s="96" t="s">
        <v>5630</v>
      </c>
      <c r="F1084" s="95" t="s">
        <v>19215</v>
      </c>
      <c r="G1084" s="96" t="s">
        <v>19033</v>
      </c>
      <c r="H1084" s="96" t="s">
        <v>19172</v>
      </c>
      <c r="I1084" s="96" t="s">
        <v>19173</v>
      </c>
      <c r="J1084" s="95" t="s">
        <v>19174</v>
      </c>
      <c r="K1084" s="95" t="s">
        <v>19258</v>
      </c>
      <c r="L1084" s="95" t="s">
        <v>19259</v>
      </c>
      <c r="M1084" s="96" t="s">
        <v>19260</v>
      </c>
      <c r="N1084" s="96" t="s">
        <v>279</v>
      </c>
      <c r="O1084" s="97">
        <v>45851</v>
      </c>
      <c r="P1084" s="97">
        <v>45851</v>
      </c>
      <c r="Q1084" s="97">
        <v>45851</v>
      </c>
      <c r="R1084" s="96">
        <v>78</v>
      </c>
      <c r="S1084" s="96">
        <v>0</v>
      </c>
      <c r="T1084" s="96" t="s">
        <v>19219</v>
      </c>
      <c r="U1084" s="96" t="s">
        <v>24267</v>
      </c>
      <c r="V1084" s="96"/>
      <c r="W1084" s="96" t="s">
        <v>344</v>
      </c>
      <c r="X1084" s="96" t="s">
        <v>279</v>
      </c>
      <c r="Y1084" s="95" t="s">
        <v>24268</v>
      </c>
    </row>
    <row r="1085" spans="1:25" s="87" customFormat="1" x14ac:dyDescent="0.3">
      <c r="A1085" s="94" t="str">
        <f t="shared" si="17"/>
        <v>JCRUIC1</v>
      </c>
      <c r="B1085" s="95" t="s">
        <v>24269</v>
      </c>
      <c r="C1085" s="96" t="s">
        <v>24270</v>
      </c>
      <c r="D1085" s="96" t="s">
        <v>17464</v>
      </c>
      <c r="E1085" s="96" t="s">
        <v>5630</v>
      </c>
      <c r="F1085" s="95" t="s">
        <v>19395</v>
      </c>
      <c r="G1085" s="96" t="s">
        <v>19030</v>
      </c>
      <c r="H1085" s="96" t="s">
        <v>19172</v>
      </c>
      <c r="I1085" s="96" t="s">
        <v>19173</v>
      </c>
      <c r="J1085" s="95" t="s">
        <v>19189</v>
      </c>
      <c r="K1085" s="95" t="s">
        <v>20742</v>
      </c>
      <c r="L1085" s="95" t="s">
        <v>20742</v>
      </c>
      <c r="M1085" s="96" t="s">
        <v>21720</v>
      </c>
      <c r="N1085" s="96" t="s">
        <v>435</v>
      </c>
      <c r="O1085" s="97">
        <v>38845</v>
      </c>
      <c r="P1085" s="97">
        <v>38845</v>
      </c>
      <c r="Q1085" s="97">
        <v>38845</v>
      </c>
      <c r="R1085" s="96">
        <v>7084</v>
      </c>
      <c r="S1085" s="96">
        <v>19</v>
      </c>
      <c r="T1085" s="96" t="s">
        <v>19261</v>
      </c>
      <c r="U1085" s="96" t="s">
        <v>24271</v>
      </c>
      <c r="V1085" s="96"/>
      <c r="W1085" s="96" t="s">
        <v>17467</v>
      </c>
      <c r="X1085" s="96" t="s">
        <v>435</v>
      </c>
      <c r="Y1085" s="95" t="s">
        <v>24272</v>
      </c>
    </row>
    <row r="1086" spans="1:25" s="87" customFormat="1" x14ac:dyDescent="0.3">
      <c r="A1086" s="94" t="str">
        <f t="shared" si="17"/>
        <v>jcruz</v>
      </c>
      <c r="B1086" s="95" t="s">
        <v>24273</v>
      </c>
      <c r="C1086" s="96" t="s">
        <v>24274</v>
      </c>
      <c r="D1086" s="95" t="s">
        <v>24275</v>
      </c>
      <c r="E1086" s="96" t="s">
        <v>5630</v>
      </c>
      <c r="F1086" s="96"/>
      <c r="G1086" s="96"/>
      <c r="H1086" s="96"/>
      <c r="I1086" s="96"/>
      <c r="J1086" s="96"/>
      <c r="K1086" s="96"/>
      <c r="L1086" s="96"/>
      <c r="M1086" s="96"/>
      <c r="N1086" s="96"/>
      <c r="O1086" s="97">
        <v>45935</v>
      </c>
      <c r="P1086" s="96"/>
      <c r="Q1086" s="97">
        <v>45935</v>
      </c>
      <c r="R1086" s="96"/>
      <c r="S1086" s="96"/>
      <c r="T1086" s="96"/>
      <c r="U1086" s="95" t="s">
        <v>24276</v>
      </c>
      <c r="V1086" s="96"/>
      <c r="W1086" s="96" t="s">
        <v>24277</v>
      </c>
      <c r="X1086" s="96" t="s">
        <v>297</v>
      </c>
      <c r="Y1086" s="95" t="s">
        <v>24278</v>
      </c>
    </row>
    <row r="1087" spans="1:25" s="87" customFormat="1" x14ac:dyDescent="0.3">
      <c r="A1087" s="94" t="str">
        <f t="shared" si="17"/>
        <v>JCUMPST</v>
      </c>
      <c r="B1087" s="95" t="s">
        <v>24279</v>
      </c>
      <c r="C1087" s="96" t="s">
        <v>24280</v>
      </c>
      <c r="D1087" s="96" t="s">
        <v>24281</v>
      </c>
      <c r="E1087" s="96" t="s">
        <v>5630</v>
      </c>
      <c r="F1087" s="95" t="s">
        <v>19285</v>
      </c>
      <c r="G1087" s="96" t="s">
        <v>19028</v>
      </c>
      <c r="H1087" s="96" t="s">
        <v>19172</v>
      </c>
      <c r="I1087" s="96" t="s">
        <v>19173</v>
      </c>
      <c r="J1087" s="95" t="s">
        <v>19189</v>
      </c>
      <c r="K1087" s="95" t="s">
        <v>19333</v>
      </c>
      <c r="L1087" s="95" t="s">
        <v>19467</v>
      </c>
      <c r="M1087" s="96" t="s">
        <v>9084</v>
      </c>
      <c r="N1087" s="96" t="s">
        <v>260</v>
      </c>
      <c r="O1087" s="97">
        <v>31923</v>
      </c>
      <c r="P1087" s="97">
        <v>31923</v>
      </c>
      <c r="Q1087" s="97">
        <v>31923</v>
      </c>
      <c r="R1087" s="96">
        <v>14006</v>
      </c>
      <c r="S1087" s="96">
        <v>38</v>
      </c>
      <c r="T1087" s="96" t="s">
        <v>19261</v>
      </c>
      <c r="U1087" s="96" t="s">
        <v>24282</v>
      </c>
      <c r="V1087" s="96"/>
      <c r="W1087" s="96" t="s">
        <v>24283</v>
      </c>
      <c r="X1087" s="96" t="s">
        <v>435</v>
      </c>
      <c r="Y1087" s="95" t="s">
        <v>24284</v>
      </c>
    </row>
    <row r="1088" spans="1:25" s="87" customFormat="1" x14ac:dyDescent="0.3">
      <c r="A1088" s="94" t="str">
        <f t="shared" si="17"/>
        <v>jcurci</v>
      </c>
      <c r="B1088" s="95" t="s">
        <v>24285</v>
      </c>
      <c r="C1088" s="96" t="s">
        <v>24286</v>
      </c>
      <c r="D1088" s="96" t="s">
        <v>24287</v>
      </c>
      <c r="E1088" s="96" t="s">
        <v>5630</v>
      </c>
      <c r="F1088" s="95" t="s">
        <v>19181</v>
      </c>
      <c r="G1088" s="96" t="s">
        <v>19030</v>
      </c>
      <c r="H1088" s="96" t="s">
        <v>19172</v>
      </c>
      <c r="I1088" s="96" t="s">
        <v>19173</v>
      </c>
      <c r="J1088" s="95" t="s">
        <v>19174</v>
      </c>
      <c r="K1088" s="95" t="s">
        <v>19175</v>
      </c>
      <c r="L1088" s="95" t="s">
        <v>19182</v>
      </c>
      <c r="M1088" s="96" t="s">
        <v>9597</v>
      </c>
      <c r="N1088" s="96" t="s">
        <v>219</v>
      </c>
      <c r="O1088" s="97">
        <v>42075</v>
      </c>
      <c r="P1088" s="97">
        <v>45921</v>
      </c>
      <c r="Q1088" s="97">
        <v>45921</v>
      </c>
      <c r="R1088" s="96">
        <v>8</v>
      </c>
      <c r="S1088" s="96">
        <v>0</v>
      </c>
      <c r="T1088" s="96" t="s">
        <v>19183</v>
      </c>
      <c r="U1088" s="96" t="s">
        <v>24288</v>
      </c>
      <c r="V1088" s="96"/>
      <c r="W1088" s="96" t="s">
        <v>24289</v>
      </c>
      <c r="X1088" s="96" t="s">
        <v>219</v>
      </c>
      <c r="Y1088" s="95" t="s">
        <v>24290</v>
      </c>
    </row>
    <row r="1089" spans="1:25" s="87" customFormat="1" x14ac:dyDescent="0.3">
      <c r="A1089" s="94" t="str">
        <f t="shared" si="17"/>
        <v>jcypria</v>
      </c>
      <c r="B1089" s="95" t="s">
        <v>24291</v>
      </c>
      <c r="C1089" s="96" t="s">
        <v>24292</v>
      </c>
      <c r="D1089" s="96" t="s">
        <v>24293</v>
      </c>
      <c r="E1089" s="96" t="s">
        <v>5630</v>
      </c>
      <c r="F1089" s="95" t="s">
        <v>19181</v>
      </c>
      <c r="G1089" s="96" t="s">
        <v>19030</v>
      </c>
      <c r="H1089" s="96" t="s">
        <v>19172</v>
      </c>
      <c r="I1089" s="96" t="s">
        <v>19173</v>
      </c>
      <c r="J1089" s="95" t="s">
        <v>19174</v>
      </c>
      <c r="K1089" s="95" t="s">
        <v>19401</v>
      </c>
      <c r="L1089" s="95" t="s">
        <v>20201</v>
      </c>
      <c r="M1089" s="96" t="s">
        <v>17220</v>
      </c>
      <c r="N1089" s="96" t="s">
        <v>297</v>
      </c>
      <c r="O1089" s="97">
        <v>45746</v>
      </c>
      <c r="P1089" s="97">
        <v>45746</v>
      </c>
      <c r="Q1089" s="97">
        <v>45746</v>
      </c>
      <c r="R1089" s="96">
        <v>183</v>
      </c>
      <c r="S1089" s="96">
        <v>0</v>
      </c>
      <c r="T1089" s="96" t="s">
        <v>19193</v>
      </c>
      <c r="U1089" s="96" t="s">
        <v>24294</v>
      </c>
      <c r="V1089" s="96"/>
      <c r="W1089" s="96" t="s">
        <v>4993</v>
      </c>
      <c r="X1089" s="96" t="s">
        <v>287</v>
      </c>
      <c r="Y1089" s="95" t="s">
        <v>24295</v>
      </c>
    </row>
    <row r="1090" spans="1:25" s="87" customFormat="1" x14ac:dyDescent="0.3">
      <c r="A1090" s="94" t="str">
        <f t="shared" si="17"/>
        <v>jdade0</v>
      </c>
      <c r="B1090" s="95" t="s">
        <v>24296</v>
      </c>
      <c r="C1090" s="96" t="s">
        <v>24297</v>
      </c>
      <c r="D1090" s="96" t="s">
        <v>24298</v>
      </c>
      <c r="E1090" s="96" t="s">
        <v>5630</v>
      </c>
      <c r="F1090" s="95" t="s">
        <v>19171</v>
      </c>
      <c r="G1090" s="96" t="s">
        <v>19029</v>
      </c>
      <c r="H1090" s="96" t="s">
        <v>19172</v>
      </c>
      <c r="I1090" s="96" t="s">
        <v>19173</v>
      </c>
      <c r="J1090" s="95" t="s">
        <v>19189</v>
      </c>
      <c r="K1090" s="95" t="s">
        <v>19294</v>
      </c>
      <c r="L1090" s="95" t="s">
        <v>19295</v>
      </c>
      <c r="M1090" s="96" t="s">
        <v>19296</v>
      </c>
      <c r="N1090" s="96" t="s">
        <v>541</v>
      </c>
      <c r="O1090" s="97">
        <v>43160</v>
      </c>
      <c r="P1090" s="97">
        <v>43160</v>
      </c>
      <c r="Q1090" s="97">
        <v>43160</v>
      </c>
      <c r="R1090" s="96">
        <v>2769</v>
      </c>
      <c r="S1090" s="96">
        <v>7</v>
      </c>
      <c r="T1090" s="96" t="s">
        <v>19247</v>
      </c>
      <c r="U1090" s="96" t="s">
        <v>24299</v>
      </c>
      <c r="V1090" s="96"/>
      <c r="W1090" s="96" t="s">
        <v>7841</v>
      </c>
      <c r="X1090" s="96" t="s">
        <v>541</v>
      </c>
      <c r="Y1090" s="95" t="s">
        <v>4033</v>
      </c>
    </row>
    <row r="1091" spans="1:25" s="87" customFormat="1" x14ac:dyDescent="0.3">
      <c r="A1091" s="94" t="str">
        <f t="shared" ref="A1091:A1154" si="18">TRIM(D1091)</f>
        <v>jdarrow</v>
      </c>
      <c r="B1091" s="95" t="s">
        <v>24300</v>
      </c>
      <c r="C1091" s="96" t="s">
        <v>24301</v>
      </c>
      <c r="D1091" s="96" t="s">
        <v>24302</v>
      </c>
      <c r="E1091" s="96" t="s">
        <v>5630</v>
      </c>
      <c r="F1091" s="95" t="s">
        <v>19181</v>
      </c>
      <c r="G1091" s="96" t="s">
        <v>19030</v>
      </c>
      <c r="H1091" s="96" t="s">
        <v>19172</v>
      </c>
      <c r="I1091" s="96" t="s">
        <v>19173</v>
      </c>
      <c r="J1091" s="95" t="s">
        <v>19174</v>
      </c>
      <c r="K1091" s="95" t="s">
        <v>19455</v>
      </c>
      <c r="L1091" s="95" t="s">
        <v>19456</v>
      </c>
      <c r="M1091" s="96" t="s">
        <v>19457</v>
      </c>
      <c r="N1091" s="96" t="s">
        <v>2504</v>
      </c>
      <c r="O1091" s="97">
        <v>45879</v>
      </c>
      <c r="P1091" s="97">
        <v>45879</v>
      </c>
      <c r="Q1091" s="97">
        <v>45879</v>
      </c>
      <c r="R1091" s="96">
        <v>50</v>
      </c>
      <c r="S1091" s="96">
        <v>0</v>
      </c>
      <c r="T1091" s="96" t="s">
        <v>19448</v>
      </c>
      <c r="U1091" s="96" t="s">
        <v>24303</v>
      </c>
      <c r="V1091" s="96"/>
      <c r="W1091" s="96" t="s">
        <v>21179</v>
      </c>
      <c r="X1091" s="96" t="s">
        <v>2504</v>
      </c>
      <c r="Y1091" s="95" t="s">
        <v>21180</v>
      </c>
    </row>
    <row r="1092" spans="1:25" s="87" customFormat="1" x14ac:dyDescent="0.3">
      <c r="A1092" s="94" t="str">
        <f t="shared" si="18"/>
        <v>jdavids</v>
      </c>
      <c r="B1092" s="95" t="s">
        <v>24304</v>
      </c>
      <c r="C1092" s="96" t="s">
        <v>24305</v>
      </c>
      <c r="D1092" s="96" t="s">
        <v>24306</v>
      </c>
      <c r="E1092" s="96" t="s">
        <v>19170</v>
      </c>
      <c r="F1092" s="95" t="s">
        <v>19171</v>
      </c>
      <c r="G1092" s="96" t="s">
        <v>19029</v>
      </c>
      <c r="H1092" s="96" t="s">
        <v>19172</v>
      </c>
      <c r="I1092" s="96" t="s">
        <v>19173</v>
      </c>
      <c r="J1092" s="95" t="s">
        <v>19174</v>
      </c>
      <c r="K1092" s="95" t="s">
        <v>19245</v>
      </c>
      <c r="L1092" s="95" t="s">
        <v>19246</v>
      </c>
      <c r="M1092" s="96" t="s">
        <v>14665</v>
      </c>
      <c r="N1092" s="96" t="s">
        <v>219</v>
      </c>
      <c r="O1092" s="97">
        <v>42233</v>
      </c>
      <c r="P1092" s="97">
        <v>42233</v>
      </c>
      <c r="Q1092" s="97">
        <v>42233</v>
      </c>
      <c r="R1092" s="96">
        <v>3696</v>
      </c>
      <c r="S1092" s="96">
        <v>10</v>
      </c>
      <c r="T1092" s="96" t="s">
        <v>19247</v>
      </c>
      <c r="U1092" s="96" t="s">
        <v>24307</v>
      </c>
      <c r="V1092" s="96"/>
      <c r="W1092" s="96" t="s">
        <v>6411</v>
      </c>
      <c r="X1092" s="96" t="s">
        <v>219</v>
      </c>
      <c r="Y1092" s="95" t="s">
        <v>6412</v>
      </c>
    </row>
    <row r="1093" spans="1:25" s="87" customFormat="1" x14ac:dyDescent="0.3">
      <c r="A1093" s="94" t="str">
        <f t="shared" si="18"/>
        <v>jdavilm</v>
      </c>
      <c r="B1093" s="95" t="s">
        <v>24308</v>
      </c>
      <c r="C1093" s="96" t="s">
        <v>24309</v>
      </c>
      <c r="D1093" s="96" t="s">
        <v>24310</v>
      </c>
      <c r="E1093" s="96" t="s">
        <v>5630</v>
      </c>
      <c r="F1093" s="95" t="s">
        <v>19632</v>
      </c>
      <c r="G1093" s="96" t="s">
        <v>19633</v>
      </c>
      <c r="H1093" s="96" t="s">
        <v>19172</v>
      </c>
      <c r="I1093" s="96" t="s">
        <v>19173</v>
      </c>
      <c r="J1093" s="95" t="s">
        <v>19189</v>
      </c>
      <c r="K1093" s="95" t="s">
        <v>19374</v>
      </c>
      <c r="L1093" s="95" t="s">
        <v>19375</v>
      </c>
      <c r="M1093" s="96" t="s">
        <v>19376</v>
      </c>
      <c r="N1093" s="96" t="s">
        <v>575</v>
      </c>
      <c r="O1093" s="97">
        <v>45620</v>
      </c>
      <c r="P1093" s="97">
        <v>45620</v>
      </c>
      <c r="Q1093" s="97">
        <v>45620</v>
      </c>
      <c r="R1093" s="96">
        <v>309</v>
      </c>
      <c r="S1093" s="96">
        <v>0</v>
      </c>
      <c r="T1093" s="96" t="s">
        <v>19176</v>
      </c>
      <c r="U1093" s="96" t="s">
        <v>24311</v>
      </c>
      <c r="V1093" s="96"/>
      <c r="W1093" s="96" t="s">
        <v>24312</v>
      </c>
      <c r="X1093" s="96" t="s">
        <v>575</v>
      </c>
      <c r="Y1093" s="95" t="s">
        <v>24313</v>
      </c>
    </row>
    <row r="1094" spans="1:25" s="87" customFormat="1" x14ac:dyDescent="0.3">
      <c r="A1094" s="94" t="str">
        <f t="shared" si="18"/>
        <v>JDAWSO1</v>
      </c>
      <c r="B1094" s="95" t="s">
        <v>24314</v>
      </c>
      <c r="C1094" s="96" t="s">
        <v>24315</v>
      </c>
      <c r="D1094" s="96" t="s">
        <v>1141</v>
      </c>
      <c r="E1094" s="96" t="s">
        <v>5630</v>
      </c>
      <c r="F1094" s="95" t="s">
        <v>19215</v>
      </c>
      <c r="G1094" s="96" t="s">
        <v>19033</v>
      </c>
      <c r="H1094" s="96" t="s">
        <v>19172</v>
      </c>
      <c r="I1094" s="96" t="s">
        <v>19173</v>
      </c>
      <c r="J1094" s="95" t="s">
        <v>19189</v>
      </c>
      <c r="K1094" s="95" t="s">
        <v>19471</v>
      </c>
      <c r="L1094" s="95" t="s">
        <v>20722</v>
      </c>
      <c r="M1094" s="96" t="s">
        <v>20723</v>
      </c>
      <c r="N1094" s="96" t="s">
        <v>719</v>
      </c>
      <c r="O1094" s="97">
        <v>32125</v>
      </c>
      <c r="P1094" s="97">
        <v>32125</v>
      </c>
      <c r="Q1094" s="97">
        <v>32125</v>
      </c>
      <c r="R1094" s="96">
        <v>13804</v>
      </c>
      <c r="S1094" s="96">
        <v>37</v>
      </c>
      <c r="T1094" s="96" t="s">
        <v>19261</v>
      </c>
      <c r="U1094" s="96" t="s">
        <v>24316</v>
      </c>
      <c r="V1094" s="96"/>
      <c r="W1094" s="96" t="s">
        <v>18575</v>
      </c>
      <c r="X1094" s="96" t="s">
        <v>719</v>
      </c>
      <c r="Y1094" s="95" t="s">
        <v>8637</v>
      </c>
    </row>
    <row r="1095" spans="1:25" s="87" customFormat="1" x14ac:dyDescent="0.3">
      <c r="A1095" s="94" t="str">
        <f t="shared" si="18"/>
        <v>jdean</v>
      </c>
      <c r="B1095" s="95" t="s">
        <v>24317</v>
      </c>
      <c r="C1095" s="96" t="s">
        <v>24318</v>
      </c>
      <c r="D1095" s="96" t="s">
        <v>24319</v>
      </c>
      <c r="E1095" s="96" t="s">
        <v>5630</v>
      </c>
      <c r="F1095" s="95" t="s">
        <v>20261</v>
      </c>
      <c r="G1095" s="96" t="s">
        <v>19039</v>
      </c>
      <c r="H1095" s="96" t="s">
        <v>19172</v>
      </c>
      <c r="I1095" s="96" t="s">
        <v>19173</v>
      </c>
      <c r="J1095" s="95" t="s">
        <v>19189</v>
      </c>
      <c r="K1095" s="95" t="s">
        <v>19200</v>
      </c>
      <c r="L1095" s="95" t="s">
        <v>19200</v>
      </c>
      <c r="M1095" s="96" t="s">
        <v>19396</v>
      </c>
      <c r="N1095" s="96" t="s">
        <v>752</v>
      </c>
      <c r="O1095" s="97">
        <v>44357</v>
      </c>
      <c r="P1095" s="97">
        <v>44357</v>
      </c>
      <c r="Q1095" s="97">
        <v>44357</v>
      </c>
      <c r="R1095" s="96">
        <v>1572</v>
      </c>
      <c r="S1095" s="96">
        <v>4</v>
      </c>
      <c r="T1095" s="96" t="s">
        <v>19228</v>
      </c>
      <c r="U1095" s="96" t="s">
        <v>24320</v>
      </c>
      <c r="V1095" s="96"/>
      <c r="W1095" s="96" t="s">
        <v>24321</v>
      </c>
      <c r="X1095" s="96" t="s">
        <v>752</v>
      </c>
      <c r="Y1095" s="95" t="s">
        <v>14929</v>
      </c>
    </row>
    <row r="1096" spans="1:25" s="87" customFormat="1" x14ac:dyDescent="0.3">
      <c r="A1096" s="94" t="str">
        <f t="shared" si="18"/>
        <v>JDEMOUR</v>
      </c>
      <c r="B1096" s="95" t="s">
        <v>24322</v>
      </c>
      <c r="C1096" s="96" t="s">
        <v>24323</v>
      </c>
      <c r="D1096" s="96" t="s">
        <v>17844</v>
      </c>
      <c r="E1096" s="96" t="s">
        <v>5630</v>
      </c>
      <c r="F1096" s="95" t="s">
        <v>19181</v>
      </c>
      <c r="G1096" s="96" t="s">
        <v>19030</v>
      </c>
      <c r="H1096" s="96" t="s">
        <v>19172</v>
      </c>
      <c r="I1096" s="96" t="s">
        <v>19173</v>
      </c>
      <c r="J1096" s="95" t="s">
        <v>19189</v>
      </c>
      <c r="K1096" s="95" t="s">
        <v>19345</v>
      </c>
      <c r="L1096" s="95" t="s">
        <v>20158</v>
      </c>
      <c r="M1096" s="96" t="s">
        <v>20159</v>
      </c>
      <c r="N1096" s="96" t="s">
        <v>1354</v>
      </c>
      <c r="O1096" s="97">
        <v>35898</v>
      </c>
      <c r="P1096" s="97">
        <v>35898</v>
      </c>
      <c r="Q1096" s="97">
        <v>35898</v>
      </c>
      <c r="R1096" s="96">
        <v>10031</v>
      </c>
      <c r="S1096" s="96">
        <v>27</v>
      </c>
      <c r="T1096" s="96" t="s">
        <v>19261</v>
      </c>
      <c r="U1096" s="96" t="s">
        <v>24324</v>
      </c>
      <c r="V1096" s="96"/>
      <c r="W1096" s="96" t="s">
        <v>24325</v>
      </c>
      <c r="X1096" s="96" t="s">
        <v>1354</v>
      </c>
      <c r="Y1096" s="95" t="s">
        <v>17848</v>
      </c>
    </row>
    <row r="1097" spans="1:25" s="87" customFormat="1" x14ac:dyDescent="0.3">
      <c r="A1097" s="94" t="str">
        <f t="shared" si="18"/>
        <v>jdengle</v>
      </c>
      <c r="B1097" s="95" t="s">
        <v>24326</v>
      </c>
      <c r="C1097" s="96" t="s">
        <v>24327</v>
      </c>
      <c r="D1097" s="96" t="s">
        <v>24328</v>
      </c>
      <c r="E1097" s="96" t="s">
        <v>5630</v>
      </c>
      <c r="F1097" s="95" t="s">
        <v>19285</v>
      </c>
      <c r="G1097" s="96" t="s">
        <v>19028</v>
      </c>
      <c r="H1097" s="96" t="s">
        <v>19172</v>
      </c>
      <c r="I1097" s="96" t="s">
        <v>19173</v>
      </c>
      <c r="J1097" s="95" t="s">
        <v>19189</v>
      </c>
      <c r="K1097" s="95" t="s">
        <v>19294</v>
      </c>
      <c r="L1097" s="95" t="s">
        <v>19295</v>
      </c>
      <c r="M1097" s="96" t="s">
        <v>19296</v>
      </c>
      <c r="N1097" s="96" t="s">
        <v>541</v>
      </c>
      <c r="O1097" s="97">
        <v>44777</v>
      </c>
      <c r="P1097" s="97">
        <v>45180</v>
      </c>
      <c r="Q1097" s="97">
        <v>45179</v>
      </c>
      <c r="R1097" s="96">
        <v>750</v>
      </c>
      <c r="S1097" s="96">
        <v>2</v>
      </c>
      <c r="T1097" s="96" t="s">
        <v>19209</v>
      </c>
      <c r="U1097" s="96" t="s">
        <v>24329</v>
      </c>
      <c r="V1097" s="96"/>
      <c r="W1097" s="96" t="s">
        <v>2375</v>
      </c>
      <c r="X1097" s="96" t="s">
        <v>619</v>
      </c>
      <c r="Y1097" s="95" t="s">
        <v>11789</v>
      </c>
    </row>
    <row r="1098" spans="1:25" s="87" customFormat="1" x14ac:dyDescent="0.3">
      <c r="A1098" s="94" t="str">
        <f t="shared" si="18"/>
        <v>JDICAPR</v>
      </c>
      <c r="B1098" s="95" t="s">
        <v>24330</v>
      </c>
      <c r="C1098" s="96" t="s">
        <v>24331</v>
      </c>
      <c r="D1098" s="96" t="s">
        <v>24332</v>
      </c>
      <c r="E1098" s="96" t="s">
        <v>5630</v>
      </c>
      <c r="F1098" s="95" t="s">
        <v>19171</v>
      </c>
      <c r="G1098" s="96" t="s">
        <v>19029</v>
      </c>
      <c r="H1098" s="96" t="s">
        <v>19172</v>
      </c>
      <c r="I1098" s="96" t="s">
        <v>19173</v>
      </c>
      <c r="J1098" s="95" t="s">
        <v>19189</v>
      </c>
      <c r="K1098" s="95" t="s">
        <v>19190</v>
      </c>
      <c r="L1098" s="95" t="s">
        <v>19252</v>
      </c>
      <c r="M1098" s="96" t="s">
        <v>10322</v>
      </c>
      <c r="N1098" s="96" t="s">
        <v>297</v>
      </c>
      <c r="O1098" s="97">
        <v>38836</v>
      </c>
      <c r="P1098" s="97">
        <v>38836</v>
      </c>
      <c r="Q1098" s="97">
        <v>38836</v>
      </c>
      <c r="R1098" s="96">
        <v>7093</v>
      </c>
      <c r="S1098" s="96">
        <v>19</v>
      </c>
      <c r="T1098" s="96" t="s">
        <v>19261</v>
      </c>
      <c r="U1098" s="96" t="s">
        <v>24333</v>
      </c>
      <c r="V1098" s="96"/>
      <c r="W1098" s="96" t="s">
        <v>24334</v>
      </c>
      <c r="X1098" s="96" t="s">
        <v>297</v>
      </c>
      <c r="Y1098" s="95" t="s">
        <v>24335</v>
      </c>
    </row>
    <row r="1099" spans="1:25" s="87" customFormat="1" x14ac:dyDescent="0.3">
      <c r="A1099" s="94" t="str">
        <f t="shared" si="18"/>
        <v>jdicke0</v>
      </c>
      <c r="B1099" s="95" t="s">
        <v>24336</v>
      </c>
      <c r="C1099" s="96" t="s">
        <v>24337</v>
      </c>
      <c r="D1099" s="96" t="s">
        <v>24338</v>
      </c>
      <c r="E1099" s="96" t="s">
        <v>5630</v>
      </c>
      <c r="F1099" s="95" t="s">
        <v>19372</v>
      </c>
      <c r="G1099" s="96" t="s">
        <v>19373</v>
      </c>
      <c r="H1099" s="96" t="s">
        <v>19172</v>
      </c>
      <c r="I1099" s="96" t="s">
        <v>19173</v>
      </c>
      <c r="J1099" s="95" t="s">
        <v>19189</v>
      </c>
      <c r="K1099" s="95" t="s">
        <v>19374</v>
      </c>
      <c r="L1099" s="95" t="s">
        <v>19375</v>
      </c>
      <c r="M1099" s="96" t="s">
        <v>19376</v>
      </c>
      <c r="N1099" s="96" t="s">
        <v>575</v>
      </c>
      <c r="O1099" s="97">
        <v>45886</v>
      </c>
      <c r="P1099" s="97">
        <v>45886</v>
      </c>
      <c r="Q1099" s="97">
        <v>45886</v>
      </c>
      <c r="R1099" s="96">
        <v>43</v>
      </c>
      <c r="S1099" s="96">
        <v>0</v>
      </c>
      <c r="T1099" s="96" t="s">
        <v>19448</v>
      </c>
      <c r="U1099" s="96" t="s">
        <v>24339</v>
      </c>
      <c r="V1099" s="96"/>
      <c r="W1099" s="96" t="s">
        <v>1562</v>
      </c>
      <c r="X1099" s="96" t="s">
        <v>575</v>
      </c>
      <c r="Y1099" s="95" t="s">
        <v>9131</v>
      </c>
    </row>
    <row r="1100" spans="1:25" s="87" customFormat="1" x14ac:dyDescent="0.3">
      <c r="A1100" s="94" t="str">
        <f t="shared" si="18"/>
        <v>jdicken</v>
      </c>
      <c r="B1100" s="95" t="s">
        <v>24340</v>
      </c>
      <c r="C1100" s="96" t="s">
        <v>24341</v>
      </c>
      <c r="D1100" s="96" t="s">
        <v>24342</v>
      </c>
      <c r="E1100" s="96" t="s">
        <v>5630</v>
      </c>
      <c r="F1100" s="95" t="s">
        <v>19181</v>
      </c>
      <c r="G1100" s="96" t="s">
        <v>19030</v>
      </c>
      <c r="H1100" s="96" t="s">
        <v>19172</v>
      </c>
      <c r="I1100" s="96" t="s">
        <v>19173</v>
      </c>
      <c r="J1100" s="95" t="s">
        <v>19189</v>
      </c>
      <c r="K1100" s="95" t="s">
        <v>19190</v>
      </c>
      <c r="L1100" s="95" t="s">
        <v>19191</v>
      </c>
      <c r="M1100" s="96" t="s">
        <v>19192</v>
      </c>
      <c r="N1100" s="96" t="s">
        <v>297</v>
      </c>
      <c r="O1100" s="97">
        <v>36763</v>
      </c>
      <c r="P1100" s="97">
        <v>44595</v>
      </c>
      <c r="Q1100" s="97">
        <v>44595</v>
      </c>
      <c r="R1100" s="96">
        <v>1334</v>
      </c>
      <c r="S1100" s="96">
        <v>3</v>
      </c>
      <c r="T1100" s="96" t="s">
        <v>19228</v>
      </c>
      <c r="U1100" s="96" t="s">
        <v>24343</v>
      </c>
      <c r="V1100" s="96"/>
      <c r="W1100" s="96" t="s">
        <v>3296</v>
      </c>
      <c r="X1100" s="96" t="s">
        <v>297</v>
      </c>
      <c r="Y1100" s="95" t="s">
        <v>17583</v>
      </c>
    </row>
    <row r="1101" spans="1:25" s="87" customFormat="1" x14ac:dyDescent="0.3">
      <c r="A1101" s="94" t="str">
        <f t="shared" si="18"/>
        <v>jdicker</v>
      </c>
      <c r="B1101" s="95" t="s">
        <v>24344</v>
      </c>
      <c r="C1101" s="96" t="s">
        <v>24337</v>
      </c>
      <c r="D1101" s="96" t="s">
        <v>24345</v>
      </c>
      <c r="E1101" s="96" t="s">
        <v>5630</v>
      </c>
      <c r="F1101" s="95" t="s">
        <v>19215</v>
      </c>
      <c r="G1101" s="96" t="s">
        <v>19033</v>
      </c>
      <c r="H1101" s="96" t="s">
        <v>19172</v>
      </c>
      <c r="I1101" s="96" t="s">
        <v>19173</v>
      </c>
      <c r="J1101" s="95" t="s">
        <v>19189</v>
      </c>
      <c r="K1101" s="95" t="s">
        <v>19333</v>
      </c>
      <c r="L1101" s="95" t="s">
        <v>19467</v>
      </c>
      <c r="M1101" s="96" t="s">
        <v>9084</v>
      </c>
      <c r="N1101" s="96" t="s">
        <v>260</v>
      </c>
      <c r="O1101" s="97">
        <v>45844</v>
      </c>
      <c r="P1101" s="97">
        <v>45844</v>
      </c>
      <c r="Q1101" s="97">
        <v>45844</v>
      </c>
      <c r="R1101" s="96">
        <v>85</v>
      </c>
      <c r="S1101" s="96">
        <v>0</v>
      </c>
      <c r="T1101" s="96" t="s">
        <v>19219</v>
      </c>
      <c r="U1101" s="96" t="s">
        <v>16168</v>
      </c>
      <c r="V1101" s="96"/>
      <c r="W1101" s="96" t="s">
        <v>16169</v>
      </c>
      <c r="X1101" s="96" t="s">
        <v>260</v>
      </c>
      <c r="Y1101" s="95" t="s">
        <v>16170</v>
      </c>
    </row>
    <row r="1102" spans="1:25" s="87" customFormat="1" x14ac:dyDescent="0.3">
      <c r="A1102" s="94" t="str">
        <f t="shared" si="18"/>
        <v>jdickso</v>
      </c>
      <c r="B1102" s="95" t="s">
        <v>24346</v>
      </c>
      <c r="C1102" s="96" t="s">
        <v>24347</v>
      </c>
      <c r="D1102" s="96" t="s">
        <v>24348</v>
      </c>
      <c r="E1102" s="96" t="s">
        <v>5630</v>
      </c>
      <c r="F1102" s="95" t="s">
        <v>19215</v>
      </c>
      <c r="G1102" s="96" t="s">
        <v>19033</v>
      </c>
      <c r="H1102" s="96" t="s">
        <v>19172</v>
      </c>
      <c r="I1102" s="96" t="s">
        <v>19173</v>
      </c>
      <c r="J1102" s="95" t="s">
        <v>19174</v>
      </c>
      <c r="K1102" s="95" t="s">
        <v>19360</v>
      </c>
      <c r="L1102" s="95" t="s">
        <v>23248</v>
      </c>
      <c r="M1102" s="96" t="s">
        <v>19362</v>
      </c>
      <c r="N1102" s="96" t="s">
        <v>1463</v>
      </c>
      <c r="O1102" s="97">
        <v>45424</v>
      </c>
      <c r="P1102" s="97">
        <v>45424</v>
      </c>
      <c r="Q1102" s="97">
        <v>45424</v>
      </c>
      <c r="R1102" s="96">
        <v>505</v>
      </c>
      <c r="S1102" s="96">
        <v>1</v>
      </c>
      <c r="T1102" s="96" t="s">
        <v>19209</v>
      </c>
      <c r="U1102" s="96" t="s">
        <v>24349</v>
      </c>
      <c r="V1102" s="96"/>
      <c r="W1102" s="96" t="s">
        <v>24350</v>
      </c>
      <c r="X1102" s="96" t="s">
        <v>812</v>
      </c>
      <c r="Y1102" s="95" t="s">
        <v>7436</v>
      </c>
    </row>
    <row r="1103" spans="1:25" s="87" customFormat="1" x14ac:dyDescent="0.3">
      <c r="A1103" s="94" t="str">
        <f t="shared" si="18"/>
        <v>JDIETZ2</v>
      </c>
      <c r="B1103" s="95" t="s">
        <v>24351</v>
      </c>
      <c r="C1103" s="96" t="s">
        <v>24352</v>
      </c>
      <c r="D1103" s="96" t="s">
        <v>24353</v>
      </c>
      <c r="E1103" s="96" t="s">
        <v>19170</v>
      </c>
      <c r="F1103" s="95" t="s">
        <v>19171</v>
      </c>
      <c r="G1103" s="96" t="s">
        <v>19029</v>
      </c>
      <c r="H1103" s="96" t="s">
        <v>19172</v>
      </c>
      <c r="I1103" s="96" t="s">
        <v>19173</v>
      </c>
      <c r="J1103" s="95" t="s">
        <v>19189</v>
      </c>
      <c r="K1103" s="95" t="s">
        <v>19415</v>
      </c>
      <c r="L1103" s="95" t="s">
        <v>6684</v>
      </c>
      <c r="M1103" s="96" t="s">
        <v>19416</v>
      </c>
      <c r="N1103" s="96" t="s">
        <v>318</v>
      </c>
      <c r="O1103" s="97">
        <v>35024</v>
      </c>
      <c r="P1103" s="97">
        <v>35024</v>
      </c>
      <c r="Q1103" s="97">
        <v>35024</v>
      </c>
      <c r="R1103" s="96">
        <v>10905</v>
      </c>
      <c r="S1103" s="96">
        <v>29</v>
      </c>
      <c r="T1103" s="96" t="s">
        <v>19261</v>
      </c>
      <c r="U1103" s="96" t="s">
        <v>24354</v>
      </c>
      <c r="V1103" s="96"/>
      <c r="W1103" s="96" t="s">
        <v>23789</v>
      </c>
      <c r="X1103" s="96" t="s">
        <v>318</v>
      </c>
      <c r="Y1103" s="95" t="s">
        <v>23790</v>
      </c>
    </row>
    <row r="1104" spans="1:25" s="87" customFormat="1" x14ac:dyDescent="0.3">
      <c r="A1104" s="94" t="str">
        <f t="shared" si="18"/>
        <v>jdildyi</v>
      </c>
      <c r="B1104" s="95" t="s">
        <v>24355</v>
      </c>
      <c r="C1104" s="96" t="s">
        <v>24356</v>
      </c>
      <c r="D1104" s="96" t="s">
        <v>24357</v>
      </c>
      <c r="E1104" s="96" t="s">
        <v>5630</v>
      </c>
      <c r="F1104" s="95" t="s">
        <v>19171</v>
      </c>
      <c r="G1104" s="96" t="s">
        <v>19029</v>
      </c>
      <c r="H1104" s="96" t="s">
        <v>19172</v>
      </c>
      <c r="I1104" s="96" t="s">
        <v>19173</v>
      </c>
      <c r="J1104" s="95" t="s">
        <v>19189</v>
      </c>
      <c r="K1104" s="95" t="s">
        <v>19273</v>
      </c>
      <c r="L1104" s="95" t="s">
        <v>19274</v>
      </c>
      <c r="M1104" s="96" t="s">
        <v>7733</v>
      </c>
      <c r="N1104" s="96" t="s">
        <v>328</v>
      </c>
      <c r="O1104" s="97">
        <v>42100</v>
      </c>
      <c r="P1104" s="97">
        <v>45186</v>
      </c>
      <c r="Q1104" s="97">
        <v>45186</v>
      </c>
      <c r="R1104" s="96">
        <v>743</v>
      </c>
      <c r="S1104" s="96">
        <v>2</v>
      </c>
      <c r="T1104" s="96" t="s">
        <v>19209</v>
      </c>
      <c r="U1104" s="96" t="s">
        <v>24358</v>
      </c>
      <c r="V1104" s="96"/>
      <c r="W1104" s="96" t="s">
        <v>24359</v>
      </c>
      <c r="X1104" s="96" t="s">
        <v>416</v>
      </c>
      <c r="Y1104" s="95" t="s">
        <v>24360</v>
      </c>
    </row>
    <row r="1105" spans="1:25" s="87" customFormat="1" x14ac:dyDescent="0.3">
      <c r="A1105" s="94" t="str">
        <f t="shared" si="18"/>
        <v>jdixon</v>
      </c>
      <c r="B1105" s="95" t="s">
        <v>24361</v>
      </c>
      <c r="C1105" s="96" t="s">
        <v>24362</v>
      </c>
      <c r="D1105" s="96" t="s">
        <v>24363</v>
      </c>
      <c r="E1105" s="96" t="s">
        <v>5630</v>
      </c>
      <c r="F1105" s="95" t="s">
        <v>19171</v>
      </c>
      <c r="G1105" s="96" t="s">
        <v>19029</v>
      </c>
      <c r="H1105" s="96" t="s">
        <v>19172</v>
      </c>
      <c r="I1105" s="96" t="s">
        <v>19173</v>
      </c>
      <c r="J1105" s="95" t="s">
        <v>19189</v>
      </c>
      <c r="K1105" s="95" t="s">
        <v>19345</v>
      </c>
      <c r="L1105" s="95" t="s">
        <v>20162</v>
      </c>
      <c r="M1105" s="96" t="s">
        <v>20163</v>
      </c>
      <c r="N1105" s="96" t="s">
        <v>655</v>
      </c>
      <c r="O1105" s="97">
        <v>44630</v>
      </c>
      <c r="P1105" s="97">
        <v>44630</v>
      </c>
      <c r="Q1105" s="97">
        <v>44630</v>
      </c>
      <c r="R1105" s="96">
        <v>1299</v>
      </c>
      <c r="S1105" s="96">
        <v>3</v>
      </c>
      <c r="T1105" s="96" t="s">
        <v>19228</v>
      </c>
      <c r="U1105" s="96" t="s">
        <v>24364</v>
      </c>
      <c r="V1105" s="96"/>
      <c r="W1105" s="96" t="s">
        <v>2438</v>
      </c>
      <c r="X1105" s="96" t="s">
        <v>655</v>
      </c>
      <c r="Y1105" s="95" t="s">
        <v>15578</v>
      </c>
    </row>
    <row r="1106" spans="1:25" s="87" customFormat="1" x14ac:dyDescent="0.3">
      <c r="A1106" s="94" t="str">
        <f t="shared" si="18"/>
        <v>jdixon0</v>
      </c>
      <c r="B1106" s="95" t="s">
        <v>24365</v>
      </c>
      <c r="C1106" s="96" t="s">
        <v>24366</v>
      </c>
      <c r="D1106" s="96" t="s">
        <v>24367</v>
      </c>
      <c r="E1106" s="96" t="s">
        <v>19170</v>
      </c>
      <c r="F1106" s="95" t="s">
        <v>19395</v>
      </c>
      <c r="G1106" s="96" t="s">
        <v>19030</v>
      </c>
      <c r="H1106" s="96" t="s">
        <v>19172</v>
      </c>
      <c r="I1106" s="96" t="s">
        <v>19173</v>
      </c>
      <c r="J1106" s="95" t="s">
        <v>19189</v>
      </c>
      <c r="K1106" s="95" t="s">
        <v>19200</v>
      </c>
      <c r="L1106" s="95" t="s">
        <v>19200</v>
      </c>
      <c r="M1106" s="96" t="s">
        <v>19396</v>
      </c>
      <c r="N1106" s="96" t="s">
        <v>752</v>
      </c>
      <c r="O1106" s="97">
        <v>45001</v>
      </c>
      <c r="P1106" s="97">
        <v>45001</v>
      </c>
      <c r="Q1106" s="97">
        <v>45001</v>
      </c>
      <c r="R1106" s="96">
        <v>928</v>
      </c>
      <c r="S1106" s="96">
        <v>2</v>
      </c>
      <c r="T1106" s="96" t="s">
        <v>19209</v>
      </c>
      <c r="U1106" s="96" t="s">
        <v>24368</v>
      </c>
      <c r="V1106" s="96"/>
      <c r="W1106" s="96" t="s">
        <v>9171</v>
      </c>
      <c r="X1106" s="96" t="s">
        <v>752</v>
      </c>
      <c r="Y1106" s="95" t="s">
        <v>24369</v>
      </c>
    </row>
    <row r="1107" spans="1:25" s="87" customFormat="1" x14ac:dyDescent="0.3">
      <c r="A1107" s="94" t="str">
        <f t="shared" si="18"/>
        <v>jdobbs</v>
      </c>
      <c r="B1107" s="95" t="s">
        <v>24370</v>
      </c>
      <c r="C1107" s="96" t="s">
        <v>24371</v>
      </c>
      <c r="D1107" s="96" t="s">
        <v>24372</v>
      </c>
      <c r="E1107" s="96" t="s">
        <v>5630</v>
      </c>
      <c r="F1107" s="95" t="s">
        <v>19171</v>
      </c>
      <c r="G1107" s="96" t="s">
        <v>19029</v>
      </c>
      <c r="H1107" s="96" t="s">
        <v>19172</v>
      </c>
      <c r="I1107" s="96" t="s">
        <v>19173</v>
      </c>
      <c r="J1107" s="95" t="s">
        <v>19189</v>
      </c>
      <c r="K1107" s="95" t="s">
        <v>19190</v>
      </c>
      <c r="L1107" s="95" t="s">
        <v>19191</v>
      </c>
      <c r="M1107" s="96" t="s">
        <v>19192</v>
      </c>
      <c r="N1107" s="96" t="s">
        <v>297</v>
      </c>
      <c r="O1107" s="97">
        <v>45718</v>
      </c>
      <c r="P1107" s="97">
        <v>45718</v>
      </c>
      <c r="Q1107" s="97">
        <v>45718</v>
      </c>
      <c r="R1107" s="96">
        <v>211</v>
      </c>
      <c r="S1107" s="96">
        <v>0</v>
      </c>
      <c r="T1107" s="96" t="s">
        <v>19176</v>
      </c>
      <c r="U1107" s="96" t="s">
        <v>24373</v>
      </c>
      <c r="V1107" s="96"/>
      <c r="W1107" s="96" t="s">
        <v>782</v>
      </c>
      <c r="X1107" s="96" t="s">
        <v>297</v>
      </c>
      <c r="Y1107" s="95" t="s">
        <v>12978</v>
      </c>
    </row>
    <row r="1108" spans="1:25" s="87" customFormat="1" x14ac:dyDescent="0.3">
      <c r="A1108" s="94" t="str">
        <f t="shared" si="18"/>
        <v>JDOUGH9</v>
      </c>
      <c r="B1108" s="95" t="s">
        <v>24374</v>
      </c>
      <c r="C1108" s="96" t="s">
        <v>24375</v>
      </c>
      <c r="D1108" s="96" t="s">
        <v>16352</v>
      </c>
      <c r="E1108" s="96" t="s">
        <v>5630</v>
      </c>
      <c r="F1108" s="95" t="s">
        <v>19215</v>
      </c>
      <c r="G1108" s="96" t="s">
        <v>19033</v>
      </c>
      <c r="H1108" s="96" t="s">
        <v>19172</v>
      </c>
      <c r="I1108" s="96" t="s">
        <v>19173</v>
      </c>
      <c r="J1108" s="95" t="s">
        <v>19174</v>
      </c>
      <c r="K1108" s="95" t="s">
        <v>20070</v>
      </c>
      <c r="L1108" s="95" t="s">
        <v>20694</v>
      </c>
      <c r="M1108" s="96" t="s">
        <v>20072</v>
      </c>
      <c r="N1108" s="96" t="s">
        <v>955</v>
      </c>
      <c r="O1108" s="97">
        <v>37255</v>
      </c>
      <c r="P1108" s="97">
        <v>37255</v>
      </c>
      <c r="Q1108" s="97">
        <v>37255</v>
      </c>
      <c r="R1108" s="96">
        <v>8674</v>
      </c>
      <c r="S1108" s="96">
        <v>23</v>
      </c>
      <c r="T1108" s="96" t="s">
        <v>19261</v>
      </c>
      <c r="U1108" s="96" t="s">
        <v>24376</v>
      </c>
      <c r="V1108" s="96"/>
      <c r="W1108" s="96" t="s">
        <v>5181</v>
      </c>
      <c r="X1108" s="96" t="s">
        <v>955</v>
      </c>
      <c r="Y1108" s="95" t="s">
        <v>16356</v>
      </c>
    </row>
    <row r="1109" spans="1:25" s="87" customFormat="1" x14ac:dyDescent="0.3">
      <c r="A1109" s="94" t="str">
        <f t="shared" si="18"/>
        <v>jdundas</v>
      </c>
      <c r="B1109" s="95" t="s">
        <v>24377</v>
      </c>
      <c r="C1109" s="96" t="s">
        <v>24378</v>
      </c>
      <c r="D1109" s="96" t="s">
        <v>24379</v>
      </c>
      <c r="E1109" s="96" t="s">
        <v>19170</v>
      </c>
      <c r="F1109" s="95" t="s">
        <v>19171</v>
      </c>
      <c r="G1109" s="96" t="s">
        <v>19029</v>
      </c>
      <c r="H1109" s="96" t="s">
        <v>19172</v>
      </c>
      <c r="I1109" s="96" t="s">
        <v>19173</v>
      </c>
      <c r="J1109" s="95" t="s">
        <v>19174</v>
      </c>
      <c r="K1109" s="95" t="s">
        <v>19802</v>
      </c>
      <c r="L1109" s="95" t="s">
        <v>19803</v>
      </c>
      <c r="M1109" s="96" t="s">
        <v>19804</v>
      </c>
      <c r="N1109" s="96" t="s">
        <v>549</v>
      </c>
      <c r="O1109" s="97">
        <v>45620</v>
      </c>
      <c r="P1109" s="97">
        <v>45620</v>
      </c>
      <c r="Q1109" s="97">
        <v>45620</v>
      </c>
      <c r="R1109" s="96">
        <v>309</v>
      </c>
      <c r="S1109" s="96">
        <v>0</v>
      </c>
      <c r="T1109" s="96" t="s">
        <v>19176</v>
      </c>
      <c r="U1109" s="96" t="s">
        <v>24380</v>
      </c>
      <c r="V1109" s="96"/>
      <c r="W1109" s="96" t="s">
        <v>3940</v>
      </c>
      <c r="X1109" s="96" t="s">
        <v>1502</v>
      </c>
      <c r="Y1109" s="95" t="s">
        <v>24381</v>
      </c>
    </row>
    <row r="1110" spans="1:25" s="87" customFormat="1" x14ac:dyDescent="0.3">
      <c r="A1110" s="94" t="str">
        <f t="shared" si="18"/>
        <v>jdupon0</v>
      </c>
      <c r="B1110" s="95" t="s">
        <v>24382</v>
      </c>
      <c r="C1110" s="96" t="s">
        <v>24383</v>
      </c>
      <c r="D1110" s="96" t="s">
        <v>24384</v>
      </c>
      <c r="E1110" s="96" t="s">
        <v>5630</v>
      </c>
      <c r="F1110" s="95" t="s">
        <v>19215</v>
      </c>
      <c r="G1110" s="96" t="s">
        <v>19033</v>
      </c>
      <c r="H1110" s="96" t="s">
        <v>19172</v>
      </c>
      <c r="I1110" s="96" t="s">
        <v>19173</v>
      </c>
      <c r="J1110" s="95" t="s">
        <v>19189</v>
      </c>
      <c r="K1110" s="95" t="s">
        <v>19345</v>
      </c>
      <c r="L1110" s="95" t="s">
        <v>20358</v>
      </c>
      <c r="M1110" s="96" t="s">
        <v>20359</v>
      </c>
      <c r="N1110" s="96" t="s">
        <v>686</v>
      </c>
      <c r="O1110" s="97">
        <v>44630</v>
      </c>
      <c r="P1110" s="97">
        <v>44630</v>
      </c>
      <c r="Q1110" s="97">
        <v>44630</v>
      </c>
      <c r="R1110" s="96">
        <v>1299</v>
      </c>
      <c r="S1110" s="96">
        <v>3</v>
      </c>
      <c r="T1110" s="96" t="s">
        <v>19228</v>
      </c>
      <c r="U1110" s="96" t="s">
        <v>24385</v>
      </c>
      <c r="V1110" s="96"/>
      <c r="W1110" s="96" t="s">
        <v>24386</v>
      </c>
      <c r="X1110" s="96" t="s">
        <v>382</v>
      </c>
      <c r="Y1110" s="95" t="s">
        <v>24387</v>
      </c>
    </row>
    <row r="1111" spans="1:25" s="87" customFormat="1" x14ac:dyDescent="0.3">
      <c r="A1111" s="94" t="str">
        <f t="shared" si="18"/>
        <v>jeastla</v>
      </c>
      <c r="B1111" s="95" t="s">
        <v>24388</v>
      </c>
      <c r="C1111" s="96" t="s">
        <v>24389</v>
      </c>
      <c r="D1111" s="96" t="s">
        <v>24390</v>
      </c>
      <c r="E1111" s="96" t="s">
        <v>19170</v>
      </c>
      <c r="F1111" s="95" t="s">
        <v>19181</v>
      </c>
      <c r="G1111" s="96" t="s">
        <v>19030</v>
      </c>
      <c r="H1111" s="96" t="s">
        <v>19172</v>
      </c>
      <c r="I1111" s="96" t="s">
        <v>19173</v>
      </c>
      <c r="J1111" s="95" t="s">
        <v>19174</v>
      </c>
      <c r="K1111" s="95" t="s">
        <v>19522</v>
      </c>
      <c r="L1111" s="95" t="s">
        <v>19523</v>
      </c>
      <c r="M1111" s="96" t="s">
        <v>7156</v>
      </c>
      <c r="N1111" s="96" t="s">
        <v>773</v>
      </c>
      <c r="O1111" s="97">
        <v>45137</v>
      </c>
      <c r="P1111" s="97">
        <v>45137</v>
      </c>
      <c r="Q1111" s="97">
        <v>45137</v>
      </c>
      <c r="R1111" s="96">
        <v>792</v>
      </c>
      <c r="S1111" s="96">
        <v>2</v>
      </c>
      <c r="T1111" s="96" t="s">
        <v>19209</v>
      </c>
      <c r="U1111" s="96" t="s">
        <v>24391</v>
      </c>
      <c r="V1111" s="96"/>
      <c r="W1111" s="96" t="s">
        <v>24392</v>
      </c>
      <c r="X1111" s="96" t="s">
        <v>773</v>
      </c>
      <c r="Y1111" s="95" t="s">
        <v>24393</v>
      </c>
    </row>
    <row r="1112" spans="1:25" s="87" customFormat="1" x14ac:dyDescent="0.3">
      <c r="A1112" s="94" t="str">
        <f t="shared" si="18"/>
        <v>jeck0</v>
      </c>
      <c r="B1112" s="95" t="s">
        <v>24394</v>
      </c>
      <c r="C1112" s="96" t="s">
        <v>24395</v>
      </c>
      <c r="D1112" s="96" t="s">
        <v>24396</v>
      </c>
      <c r="E1112" s="96" t="s">
        <v>5630</v>
      </c>
      <c r="F1112" s="95" t="s">
        <v>19181</v>
      </c>
      <c r="G1112" s="96" t="s">
        <v>19030</v>
      </c>
      <c r="H1112" s="96" t="s">
        <v>19172</v>
      </c>
      <c r="I1112" s="96" t="s">
        <v>19173</v>
      </c>
      <c r="J1112" s="95" t="s">
        <v>19174</v>
      </c>
      <c r="K1112" s="95" t="s">
        <v>19360</v>
      </c>
      <c r="L1112" s="95" t="s">
        <v>19361</v>
      </c>
      <c r="M1112" s="96" t="s">
        <v>19362</v>
      </c>
      <c r="N1112" s="96" t="s">
        <v>1463</v>
      </c>
      <c r="O1112" s="97">
        <v>43136</v>
      </c>
      <c r="P1112" s="97">
        <v>43136</v>
      </c>
      <c r="Q1112" s="97">
        <v>43136</v>
      </c>
      <c r="R1112" s="96">
        <v>2793</v>
      </c>
      <c r="S1112" s="96">
        <v>7</v>
      </c>
      <c r="T1112" s="96" t="s">
        <v>19247</v>
      </c>
      <c r="U1112" s="96" t="s">
        <v>24397</v>
      </c>
      <c r="V1112" s="96"/>
      <c r="W1112" s="96" t="s">
        <v>2528</v>
      </c>
      <c r="X1112" s="96" t="s">
        <v>1472</v>
      </c>
      <c r="Y1112" s="95" t="s">
        <v>21658</v>
      </c>
    </row>
    <row r="1113" spans="1:25" s="87" customFormat="1" x14ac:dyDescent="0.3">
      <c r="A1113" s="94" t="str">
        <f t="shared" si="18"/>
        <v>jelledg</v>
      </c>
      <c r="B1113" s="95" t="s">
        <v>24398</v>
      </c>
      <c r="C1113" s="96" t="s">
        <v>24399</v>
      </c>
      <c r="D1113" s="96" t="s">
        <v>24400</v>
      </c>
      <c r="E1113" s="96" t="s">
        <v>19170</v>
      </c>
      <c r="F1113" s="95" t="s">
        <v>19171</v>
      </c>
      <c r="G1113" s="96" t="s">
        <v>19029</v>
      </c>
      <c r="H1113" s="96" t="s">
        <v>19172</v>
      </c>
      <c r="I1113" s="96" t="s">
        <v>19173</v>
      </c>
      <c r="J1113" s="95" t="s">
        <v>19174</v>
      </c>
      <c r="K1113" s="95" t="s">
        <v>19716</v>
      </c>
      <c r="L1113" s="95" t="s">
        <v>19717</v>
      </c>
      <c r="M1113" s="96" t="s">
        <v>5847</v>
      </c>
      <c r="N1113" s="96" t="s">
        <v>279</v>
      </c>
      <c r="O1113" s="97">
        <v>43429</v>
      </c>
      <c r="P1113" s="97">
        <v>43429</v>
      </c>
      <c r="Q1113" s="97">
        <v>43429</v>
      </c>
      <c r="R1113" s="96">
        <v>2500</v>
      </c>
      <c r="S1113" s="96">
        <v>6</v>
      </c>
      <c r="T1113" s="96" t="s">
        <v>19247</v>
      </c>
      <c r="U1113" s="96" t="s">
        <v>24401</v>
      </c>
      <c r="V1113" s="96"/>
      <c r="W1113" s="96" t="s">
        <v>1032</v>
      </c>
      <c r="X1113" s="96" t="s">
        <v>279</v>
      </c>
      <c r="Y1113" s="95" t="s">
        <v>16691</v>
      </c>
    </row>
    <row r="1114" spans="1:25" s="87" customFormat="1" x14ac:dyDescent="0.3">
      <c r="A1114" s="94" t="str">
        <f t="shared" si="18"/>
        <v>jemig</v>
      </c>
      <c r="B1114" s="95" t="s">
        <v>24402</v>
      </c>
      <c r="C1114" s="96" t="s">
        <v>24403</v>
      </c>
      <c r="D1114" s="96" t="s">
        <v>24404</v>
      </c>
      <c r="E1114" s="96" t="s">
        <v>5630</v>
      </c>
      <c r="F1114" s="95" t="s">
        <v>19395</v>
      </c>
      <c r="G1114" s="96" t="s">
        <v>19030</v>
      </c>
      <c r="H1114" s="96" t="s">
        <v>19172</v>
      </c>
      <c r="I1114" s="96" t="s">
        <v>19173</v>
      </c>
      <c r="J1114" s="95" t="s">
        <v>19189</v>
      </c>
      <c r="K1114" s="95" t="s">
        <v>20262</v>
      </c>
      <c r="L1114" s="95" t="s">
        <v>20263</v>
      </c>
      <c r="M1114" s="96" t="s">
        <v>20264</v>
      </c>
      <c r="N1114" s="96" t="s">
        <v>435</v>
      </c>
      <c r="O1114" s="97">
        <v>43220</v>
      </c>
      <c r="P1114" s="97">
        <v>43220</v>
      </c>
      <c r="Q1114" s="97">
        <v>43220</v>
      </c>
      <c r="R1114" s="96">
        <v>2709</v>
      </c>
      <c r="S1114" s="96">
        <v>7</v>
      </c>
      <c r="T1114" s="96" t="s">
        <v>19247</v>
      </c>
      <c r="U1114" s="96" t="s">
        <v>24405</v>
      </c>
      <c r="V1114" s="96"/>
      <c r="W1114" s="96" t="s">
        <v>618</v>
      </c>
      <c r="X1114" s="96" t="s">
        <v>435</v>
      </c>
      <c r="Y1114" s="95" t="s">
        <v>6007</v>
      </c>
    </row>
    <row r="1115" spans="1:25" s="87" customFormat="1" x14ac:dyDescent="0.3">
      <c r="A1115" s="94" t="str">
        <f t="shared" si="18"/>
        <v>jestima</v>
      </c>
      <c r="B1115" s="95" t="s">
        <v>24406</v>
      </c>
      <c r="C1115" s="96" t="s">
        <v>24407</v>
      </c>
      <c r="D1115" s="96" t="s">
        <v>24408</v>
      </c>
      <c r="E1115" s="96" t="s">
        <v>19170</v>
      </c>
      <c r="F1115" s="95" t="s">
        <v>19236</v>
      </c>
      <c r="G1115" s="96" t="s">
        <v>19032</v>
      </c>
      <c r="H1115" s="96" t="s">
        <v>19227</v>
      </c>
      <c r="I1115" s="96" t="s">
        <v>19173</v>
      </c>
      <c r="J1115" s="95" t="s">
        <v>19189</v>
      </c>
      <c r="K1115" s="95" t="s">
        <v>19190</v>
      </c>
      <c r="L1115" s="95" t="s">
        <v>19252</v>
      </c>
      <c r="M1115" s="96" t="s">
        <v>10322</v>
      </c>
      <c r="N1115" s="96" t="s">
        <v>297</v>
      </c>
      <c r="O1115" s="97">
        <v>43038</v>
      </c>
      <c r="P1115" s="97">
        <v>43038</v>
      </c>
      <c r="Q1115" s="97">
        <v>43038</v>
      </c>
      <c r="R1115" s="96">
        <v>2891</v>
      </c>
      <c r="S1115" s="96">
        <v>7</v>
      </c>
      <c r="T1115" s="96" t="s">
        <v>19247</v>
      </c>
      <c r="U1115" s="96" t="s">
        <v>24409</v>
      </c>
      <c r="V1115" s="96"/>
      <c r="W1115" s="96" t="s">
        <v>24410</v>
      </c>
      <c r="X1115" s="96" t="s">
        <v>297</v>
      </c>
      <c r="Y1115" s="95" t="s">
        <v>24411</v>
      </c>
    </row>
    <row r="1116" spans="1:25" s="87" customFormat="1" x14ac:dyDescent="0.3">
      <c r="A1116" s="94" t="str">
        <f t="shared" si="18"/>
        <v>JETHERI</v>
      </c>
      <c r="B1116" s="95" t="s">
        <v>24412</v>
      </c>
      <c r="C1116" s="96" t="s">
        <v>24413</v>
      </c>
      <c r="D1116" s="96" t="s">
        <v>24414</v>
      </c>
      <c r="E1116" s="96" t="s">
        <v>19170</v>
      </c>
      <c r="F1116" s="95" t="s">
        <v>19171</v>
      </c>
      <c r="G1116" s="96" t="s">
        <v>19029</v>
      </c>
      <c r="H1116" s="96" t="s">
        <v>19172</v>
      </c>
      <c r="I1116" s="96" t="s">
        <v>19173</v>
      </c>
      <c r="J1116" s="95" t="s">
        <v>19174</v>
      </c>
      <c r="K1116" s="95" t="s">
        <v>19401</v>
      </c>
      <c r="L1116" s="95" t="s">
        <v>19764</v>
      </c>
      <c r="M1116" s="96" t="s">
        <v>8645</v>
      </c>
      <c r="N1116" s="96" t="s">
        <v>407</v>
      </c>
      <c r="O1116" s="97">
        <v>39839</v>
      </c>
      <c r="P1116" s="97">
        <v>39839</v>
      </c>
      <c r="Q1116" s="97">
        <v>39839</v>
      </c>
      <c r="R1116" s="96">
        <v>6090</v>
      </c>
      <c r="S1116" s="96">
        <v>16</v>
      </c>
      <c r="T1116" s="96" t="s">
        <v>19261</v>
      </c>
      <c r="U1116" s="96" t="s">
        <v>24415</v>
      </c>
      <c r="V1116" s="96"/>
      <c r="W1116" s="96" t="s">
        <v>24416</v>
      </c>
      <c r="X1116" s="96" t="s">
        <v>477</v>
      </c>
      <c r="Y1116" s="95" t="s">
        <v>24417</v>
      </c>
    </row>
    <row r="1117" spans="1:25" s="87" customFormat="1" x14ac:dyDescent="0.3">
      <c r="A1117" s="94" t="str">
        <f t="shared" si="18"/>
        <v>jevans</v>
      </c>
      <c r="B1117" s="95" t="s">
        <v>24418</v>
      </c>
      <c r="C1117" s="96" t="s">
        <v>24419</v>
      </c>
      <c r="D1117" s="96" t="s">
        <v>24420</v>
      </c>
      <c r="E1117" s="96" t="s">
        <v>19170</v>
      </c>
      <c r="F1117" s="95" t="s">
        <v>19181</v>
      </c>
      <c r="G1117" s="96" t="s">
        <v>19030</v>
      </c>
      <c r="H1117" s="96" t="s">
        <v>19172</v>
      </c>
      <c r="I1117" s="96" t="s">
        <v>19173</v>
      </c>
      <c r="J1117" s="95" t="s">
        <v>19189</v>
      </c>
      <c r="K1117" s="95" t="s">
        <v>19471</v>
      </c>
      <c r="L1117" s="95" t="s">
        <v>14086</v>
      </c>
      <c r="M1117" s="96" t="s">
        <v>19472</v>
      </c>
      <c r="N1117" s="96" t="s">
        <v>435</v>
      </c>
      <c r="O1117" s="97">
        <v>44931</v>
      </c>
      <c r="P1117" s="97">
        <v>44931</v>
      </c>
      <c r="Q1117" s="97">
        <v>44931</v>
      </c>
      <c r="R1117" s="96">
        <v>998</v>
      </c>
      <c r="S1117" s="96">
        <v>2</v>
      </c>
      <c r="T1117" s="96" t="s">
        <v>19209</v>
      </c>
      <c r="U1117" s="96" t="s">
        <v>24421</v>
      </c>
      <c r="V1117" s="96"/>
      <c r="W1117" s="96" t="s">
        <v>24422</v>
      </c>
      <c r="X1117" s="96" t="s">
        <v>435</v>
      </c>
      <c r="Y1117" s="95" t="s">
        <v>24423</v>
      </c>
    </row>
    <row r="1118" spans="1:25" s="87" customFormat="1" x14ac:dyDescent="0.3">
      <c r="A1118" s="94" t="str">
        <f t="shared" si="18"/>
        <v>JFARR03</v>
      </c>
      <c r="B1118" s="95" t="s">
        <v>24424</v>
      </c>
      <c r="C1118" s="96" t="s">
        <v>24425</v>
      </c>
      <c r="D1118" s="96" t="s">
        <v>24426</v>
      </c>
      <c r="E1118" s="96" t="s">
        <v>19715</v>
      </c>
      <c r="F1118" s="95" t="s">
        <v>19236</v>
      </c>
      <c r="G1118" s="96" t="s">
        <v>19032</v>
      </c>
      <c r="H1118" s="96" t="s">
        <v>19227</v>
      </c>
      <c r="I1118" s="96" t="s">
        <v>19173</v>
      </c>
      <c r="J1118" s="95" t="s">
        <v>19174</v>
      </c>
      <c r="K1118" s="95" t="s">
        <v>19216</v>
      </c>
      <c r="L1118" s="95" t="s">
        <v>19237</v>
      </c>
      <c r="M1118" s="96" t="s">
        <v>19238</v>
      </c>
      <c r="N1118" s="96" t="s">
        <v>250</v>
      </c>
      <c r="O1118" s="97">
        <v>37804</v>
      </c>
      <c r="P1118" s="97">
        <v>37804</v>
      </c>
      <c r="Q1118" s="97">
        <v>37804</v>
      </c>
      <c r="R1118" s="96">
        <v>8125</v>
      </c>
      <c r="S1118" s="96">
        <v>22</v>
      </c>
      <c r="T1118" s="96" t="s">
        <v>19261</v>
      </c>
      <c r="U1118" s="96" t="s">
        <v>24427</v>
      </c>
      <c r="V1118" s="96"/>
      <c r="W1118" s="96" t="s">
        <v>24428</v>
      </c>
      <c r="X1118" s="96" t="s">
        <v>250</v>
      </c>
      <c r="Y1118" s="95" t="s">
        <v>24429</v>
      </c>
    </row>
    <row r="1119" spans="1:25" s="87" customFormat="1" x14ac:dyDescent="0.3">
      <c r="A1119" s="94" t="str">
        <f t="shared" si="18"/>
        <v>JFEIL0</v>
      </c>
      <c r="B1119" s="95" t="s">
        <v>24430</v>
      </c>
      <c r="C1119" s="96" t="s">
        <v>24431</v>
      </c>
      <c r="D1119" s="96" t="s">
        <v>10711</v>
      </c>
      <c r="E1119" s="96" t="s">
        <v>5630</v>
      </c>
      <c r="F1119" s="95" t="s">
        <v>19171</v>
      </c>
      <c r="G1119" s="96" t="s">
        <v>19029</v>
      </c>
      <c r="H1119" s="96" t="s">
        <v>19172</v>
      </c>
      <c r="I1119" s="96" t="s">
        <v>19173</v>
      </c>
      <c r="J1119" s="95" t="s">
        <v>19174</v>
      </c>
      <c r="K1119" s="95" t="s">
        <v>19216</v>
      </c>
      <c r="L1119" s="95" t="s">
        <v>19217</v>
      </c>
      <c r="M1119" s="96" t="s">
        <v>19218</v>
      </c>
      <c r="N1119" s="96" t="s">
        <v>453</v>
      </c>
      <c r="O1119" s="97">
        <v>39357</v>
      </c>
      <c r="P1119" s="97">
        <v>39357</v>
      </c>
      <c r="Q1119" s="97">
        <v>39357</v>
      </c>
      <c r="R1119" s="96">
        <v>6572</v>
      </c>
      <c r="S1119" s="96">
        <v>18</v>
      </c>
      <c r="T1119" s="96" t="s">
        <v>19261</v>
      </c>
      <c r="U1119" s="96" t="s">
        <v>24432</v>
      </c>
      <c r="V1119" s="96"/>
      <c r="W1119" s="96" t="s">
        <v>24433</v>
      </c>
      <c r="X1119" s="96" t="s">
        <v>453</v>
      </c>
      <c r="Y1119" s="95" t="s">
        <v>10716</v>
      </c>
    </row>
    <row r="1120" spans="1:25" s="87" customFormat="1" x14ac:dyDescent="0.3">
      <c r="A1120" s="94" t="str">
        <f t="shared" si="18"/>
        <v>jfelker</v>
      </c>
      <c r="B1120" s="95" t="s">
        <v>24434</v>
      </c>
      <c r="C1120" s="96" t="s">
        <v>24435</v>
      </c>
      <c r="D1120" s="96" t="s">
        <v>24436</v>
      </c>
      <c r="E1120" s="96" t="s">
        <v>5630</v>
      </c>
      <c r="F1120" s="95" t="s">
        <v>19181</v>
      </c>
      <c r="G1120" s="96" t="s">
        <v>19030</v>
      </c>
      <c r="H1120" s="96" t="s">
        <v>19172</v>
      </c>
      <c r="I1120" s="96" t="s">
        <v>19173</v>
      </c>
      <c r="J1120" s="95" t="s">
        <v>19174</v>
      </c>
      <c r="K1120" s="95" t="s">
        <v>19360</v>
      </c>
      <c r="L1120" s="95" t="s">
        <v>19361</v>
      </c>
      <c r="M1120" s="96" t="s">
        <v>19362</v>
      </c>
      <c r="N1120" s="96" t="s">
        <v>1463</v>
      </c>
      <c r="O1120" s="97">
        <v>42101</v>
      </c>
      <c r="P1120" s="97">
        <v>42101</v>
      </c>
      <c r="Q1120" s="97">
        <v>42101</v>
      </c>
      <c r="R1120" s="96">
        <v>3828</v>
      </c>
      <c r="S1120" s="96">
        <v>10</v>
      </c>
      <c r="T1120" s="96" t="s">
        <v>19247</v>
      </c>
      <c r="U1120" s="96" t="s">
        <v>24437</v>
      </c>
      <c r="V1120" s="96"/>
      <c r="W1120" s="96" t="s">
        <v>2472</v>
      </c>
      <c r="X1120" s="96" t="s">
        <v>1472</v>
      </c>
      <c r="Y1120" s="95" t="s">
        <v>5975</v>
      </c>
    </row>
    <row r="1121" spans="1:25" s="87" customFormat="1" x14ac:dyDescent="0.3">
      <c r="A1121" s="94" t="str">
        <f t="shared" si="18"/>
        <v>jfelton</v>
      </c>
      <c r="B1121" s="95" t="s">
        <v>24438</v>
      </c>
      <c r="C1121" s="96" t="s">
        <v>24439</v>
      </c>
      <c r="D1121" s="96" t="s">
        <v>24440</v>
      </c>
      <c r="E1121" s="96" t="s">
        <v>5630</v>
      </c>
      <c r="F1121" s="95" t="s">
        <v>19171</v>
      </c>
      <c r="G1121" s="96" t="s">
        <v>19029</v>
      </c>
      <c r="H1121" s="96" t="s">
        <v>19172</v>
      </c>
      <c r="I1121" s="96" t="s">
        <v>19173</v>
      </c>
      <c r="J1121" s="95" t="s">
        <v>19189</v>
      </c>
      <c r="K1121" s="95" t="s">
        <v>19190</v>
      </c>
      <c r="L1121" s="95" t="s">
        <v>19191</v>
      </c>
      <c r="M1121" s="96" t="s">
        <v>19192</v>
      </c>
      <c r="N1121" s="96" t="s">
        <v>297</v>
      </c>
      <c r="O1121" s="97">
        <v>45480</v>
      </c>
      <c r="P1121" s="97">
        <v>45480</v>
      </c>
      <c r="Q1121" s="97">
        <v>45480</v>
      </c>
      <c r="R1121" s="96">
        <v>449</v>
      </c>
      <c r="S1121" s="96">
        <v>1</v>
      </c>
      <c r="T1121" s="96" t="s">
        <v>19209</v>
      </c>
      <c r="U1121" s="96" t="s">
        <v>3779</v>
      </c>
      <c r="V1121" s="96" t="s">
        <v>24441</v>
      </c>
      <c r="W1121" s="96" t="s">
        <v>3296</v>
      </c>
      <c r="X1121" s="96" t="s">
        <v>297</v>
      </c>
      <c r="Y1121" s="95" t="s">
        <v>18617</v>
      </c>
    </row>
    <row r="1122" spans="1:25" s="87" customFormat="1" x14ac:dyDescent="0.3">
      <c r="A1122" s="94" t="str">
        <f t="shared" si="18"/>
        <v>jfergu2</v>
      </c>
      <c r="B1122" s="95" t="s">
        <v>24442</v>
      </c>
      <c r="C1122" s="96" t="s">
        <v>24443</v>
      </c>
      <c r="D1122" s="96" t="s">
        <v>24444</v>
      </c>
      <c r="E1122" s="96" t="s">
        <v>19170</v>
      </c>
      <c r="F1122" s="95" t="s">
        <v>19181</v>
      </c>
      <c r="G1122" s="96" t="s">
        <v>19030</v>
      </c>
      <c r="H1122" s="96" t="s">
        <v>19172</v>
      </c>
      <c r="I1122" s="96" t="s">
        <v>19173</v>
      </c>
      <c r="J1122" s="95" t="s">
        <v>19174</v>
      </c>
      <c r="K1122" s="95" t="s">
        <v>19401</v>
      </c>
      <c r="L1122" s="95" t="s">
        <v>17382</v>
      </c>
      <c r="M1122" s="96" t="s">
        <v>8645</v>
      </c>
      <c r="N1122" s="96" t="s">
        <v>407</v>
      </c>
      <c r="O1122" s="97">
        <v>44378</v>
      </c>
      <c r="P1122" s="97">
        <v>44378</v>
      </c>
      <c r="Q1122" s="97">
        <v>44378</v>
      </c>
      <c r="R1122" s="96">
        <v>1551</v>
      </c>
      <c r="S1122" s="96">
        <v>4</v>
      </c>
      <c r="T1122" s="96" t="s">
        <v>19228</v>
      </c>
      <c r="U1122" s="96" t="s">
        <v>24445</v>
      </c>
      <c r="V1122" s="96"/>
      <c r="W1122" s="96" t="s">
        <v>24446</v>
      </c>
      <c r="X1122" s="96" t="s">
        <v>407</v>
      </c>
      <c r="Y1122" s="95" t="s">
        <v>24447</v>
      </c>
    </row>
    <row r="1123" spans="1:25" s="87" customFormat="1" x14ac:dyDescent="0.3">
      <c r="A1123" s="94" t="str">
        <f t="shared" si="18"/>
        <v>jfern</v>
      </c>
      <c r="B1123" s="95" t="s">
        <v>24448</v>
      </c>
      <c r="C1123" s="96" t="s">
        <v>24449</v>
      </c>
      <c r="D1123" s="96" t="s">
        <v>24450</v>
      </c>
      <c r="E1123" s="96" t="s">
        <v>5630</v>
      </c>
      <c r="F1123" s="95" t="s">
        <v>19215</v>
      </c>
      <c r="G1123" s="96" t="s">
        <v>19033</v>
      </c>
      <c r="H1123" s="96" t="s">
        <v>19172</v>
      </c>
      <c r="I1123" s="96" t="s">
        <v>19173</v>
      </c>
      <c r="J1123" s="95" t="s">
        <v>19174</v>
      </c>
      <c r="K1123" s="95" t="s">
        <v>19431</v>
      </c>
      <c r="L1123" s="95" t="s">
        <v>19432</v>
      </c>
      <c r="M1123" s="96" t="s">
        <v>6264</v>
      </c>
      <c r="N1123" s="96" t="s">
        <v>279</v>
      </c>
      <c r="O1123" s="97">
        <v>45529</v>
      </c>
      <c r="P1123" s="97">
        <v>45529</v>
      </c>
      <c r="Q1123" s="97">
        <v>45529</v>
      </c>
      <c r="R1123" s="96">
        <v>400</v>
      </c>
      <c r="S1123" s="96">
        <v>1</v>
      </c>
      <c r="T1123" s="96" t="s">
        <v>19209</v>
      </c>
      <c r="U1123" s="96" t="s">
        <v>24451</v>
      </c>
      <c r="V1123" s="96"/>
      <c r="W1123" s="96" t="s">
        <v>335</v>
      </c>
      <c r="X1123" s="96" t="s">
        <v>279</v>
      </c>
      <c r="Y1123" s="95" t="s">
        <v>10773</v>
      </c>
    </row>
    <row r="1124" spans="1:25" s="87" customFormat="1" x14ac:dyDescent="0.3">
      <c r="A1124" s="94" t="str">
        <f t="shared" si="18"/>
        <v>jfield1</v>
      </c>
      <c r="B1124" s="95" t="s">
        <v>24452</v>
      </c>
      <c r="C1124" s="96" t="s">
        <v>24453</v>
      </c>
      <c r="D1124" s="96" t="s">
        <v>24454</v>
      </c>
      <c r="E1124" s="96" t="s">
        <v>5630</v>
      </c>
      <c r="F1124" s="95" t="s">
        <v>19171</v>
      </c>
      <c r="G1124" s="96" t="s">
        <v>19029</v>
      </c>
      <c r="H1124" s="96" t="s">
        <v>19172</v>
      </c>
      <c r="I1124" s="96" t="s">
        <v>19173</v>
      </c>
      <c r="J1124" s="95" t="s">
        <v>19174</v>
      </c>
      <c r="K1124" s="95" t="s">
        <v>19802</v>
      </c>
      <c r="L1124" s="95" t="s">
        <v>19803</v>
      </c>
      <c r="M1124" s="96" t="s">
        <v>19804</v>
      </c>
      <c r="N1124" s="96" t="s">
        <v>549</v>
      </c>
      <c r="O1124" s="97">
        <v>45662</v>
      </c>
      <c r="P1124" s="97">
        <v>45662</v>
      </c>
      <c r="Q1124" s="97">
        <v>45662</v>
      </c>
      <c r="R1124" s="96">
        <v>267</v>
      </c>
      <c r="S1124" s="96">
        <v>0</v>
      </c>
      <c r="T1124" s="96" t="s">
        <v>19176</v>
      </c>
      <c r="U1124" s="96" t="s">
        <v>24455</v>
      </c>
      <c r="V1124" s="96"/>
      <c r="W1124" s="96" t="s">
        <v>24456</v>
      </c>
      <c r="X1124" s="96" t="s">
        <v>2926</v>
      </c>
      <c r="Y1124" s="95" t="s">
        <v>12681</v>
      </c>
    </row>
    <row r="1125" spans="1:25" s="87" customFormat="1" x14ac:dyDescent="0.3">
      <c r="A1125" s="94" t="str">
        <f t="shared" si="18"/>
        <v>JFIGUEI</v>
      </c>
      <c r="B1125" s="95" t="s">
        <v>24457</v>
      </c>
      <c r="C1125" s="96" t="s">
        <v>24458</v>
      </c>
      <c r="D1125" s="96" t="s">
        <v>24459</v>
      </c>
      <c r="E1125" s="96" t="s">
        <v>5630</v>
      </c>
      <c r="F1125" s="95" t="s">
        <v>19171</v>
      </c>
      <c r="G1125" s="96" t="s">
        <v>19029</v>
      </c>
      <c r="H1125" s="96" t="s">
        <v>19172</v>
      </c>
      <c r="I1125" s="96" t="s">
        <v>19173</v>
      </c>
      <c r="J1125" s="95" t="s">
        <v>19189</v>
      </c>
      <c r="K1125" s="95" t="s">
        <v>19471</v>
      </c>
      <c r="L1125" s="95" t="s">
        <v>14086</v>
      </c>
      <c r="M1125" s="96" t="s">
        <v>19472</v>
      </c>
      <c r="N1125" s="96" t="s">
        <v>435</v>
      </c>
      <c r="O1125" s="97">
        <v>32179</v>
      </c>
      <c r="P1125" s="97">
        <v>32179</v>
      </c>
      <c r="Q1125" s="97">
        <v>32179</v>
      </c>
      <c r="R1125" s="96">
        <v>13750</v>
      </c>
      <c r="S1125" s="96">
        <v>37</v>
      </c>
      <c r="T1125" s="96" t="s">
        <v>19261</v>
      </c>
      <c r="U1125" s="96" t="s">
        <v>24460</v>
      </c>
      <c r="V1125" s="96"/>
      <c r="W1125" s="96" t="s">
        <v>24461</v>
      </c>
      <c r="X1125" s="96" t="s">
        <v>435</v>
      </c>
      <c r="Y1125" s="95" t="s">
        <v>24462</v>
      </c>
    </row>
    <row r="1126" spans="1:25" s="87" customFormat="1" x14ac:dyDescent="0.3">
      <c r="A1126" s="94" t="str">
        <f t="shared" si="18"/>
        <v>jfinell</v>
      </c>
      <c r="B1126" s="95" t="s">
        <v>24463</v>
      </c>
      <c r="C1126" s="96" t="s">
        <v>24464</v>
      </c>
      <c r="D1126" s="96" t="s">
        <v>24465</v>
      </c>
      <c r="E1126" s="96" t="s">
        <v>5630</v>
      </c>
      <c r="F1126" s="95" t="s">
        <v>19171</v>
      </c>
      <c r="G1126" s="96" t="s">
        <v>19029</v>
      </c>
      <c r="H1126" s="96" t="s">
        <v>19172</v>
      </c>
      <c r="I1126" s="96" t="s">
        <v>19173</v>
      </c>
      <c r="J1126" s="95" t="s">
        <v>19189</v>
      </c>
      <c r="K1126" s="95" t="s">
        <v>19190</v>
      </c>
      <c r="L1126" s="95" t="s">
        <v>19191</v>
      </c>
      <c r="M1126" s="96" t="s">
        <v>19192</v>
      </c>
      <c r="N1126" s="96" t="s">
        <v>297</v>
      </c>
      <c r="O1126" s="97">
        <v>45816</v>
      </c>
      <c r="P1126" s="97">
        <v>45816</v>
      </c>
      <c r="Q1126" s="97">
        <v>45816</v>
      </c>
      <c r="R1126" s="96">
        <v>113</v>
      </c>
      <c r="S1126" s="96">
        <v>0</v>
      </c>
      <c r="T1126" s="96" t="s">
        <v>19193</v>
      </c>
      <c r="U1126" s="96" t="s">
        <v>24466</v>
      </c>
      <c r="V1126" s="96"/>
      <c r="W1126" s="96" t="s">
        <v>1177</v>
      </c>
      <c r="X1126" s="96" t="s">
        <v>297</v>
      </c>
      <c r="Y1126" s="95" t="s">
        <v>24467</v>
      </c>
    </row>
    <row r="1127" spans="1:25" s="87" customFormat="1" x14ac:dyDescent="0.3">
      <c r="A1127" s="94" t="str">
        <f t="shared" si="18"/>
        <v>JFISH24</v>
      </c>
      <c r="B1127" s="95" t="s">
        <v>24468</v>
      </c>
      <c r="C1127" s="96" t="s">
        <v>24469</v>
      </c>
      <c r="D1127" s="96" t="s">
        <v>14092</v>
      </c>
      <c r="E1127" s="96" t="s">
        <v>5630</v>
      </c>
      <c r="F1127" s="95" t="s">
        <v>19480</v>
      </c>
      <c r="G1127" s="96" t="s">
        <v>19040</v>
      </c>
      <c r="H1127" s="96" t="s">
        <v>19172</v>
      </c>
      <c r="I1127" s="96" t="s">
        <v>19173</v>
      </c>
      <c r="J1127" s="95" t="s">
        <v>19189</v>
      </c>
      <c r="K1127" s="95" t="s">
        <v>19217</v>
      </c>
      <c r="L1127" s="95" t="s">
        <v>19824</v>
      </c>
      <c r="M1127" s="96" t="s">
        <v>19825</v>
      </c>
      <c r="N1127" s="96" t="s">
        <v>752</v>
      </c>
      <c r="O1127" s="97">
        <v>35730</v>
      </c>
      <c r="P1127" s="97">
        <v>35730</v>
      </c>
      <c r="Q1127" s="97">
        <v>35730</v>
      </c>
      <c r="R1127" s="96">
        <v>10199</v>
      </c>
      <c r="S1127" s="96">
        <v>27</v>
      </c>
      <c r="T1127" s="96" t="s">
        <v>19261</v>
      </c>
      <c r="U1127" s="96" t="s">
        <v>24470</v>
      </c>
      <c r="V1127" s="96"/>
      <c r="W1127" s="96" t="s">
        <v>24471</v>
      </c>
      <c r="X1127" s="96" t="s">
        <v>752</v>
      </c>
      <c r="Y1127" s="95" t="s">
        <v>14096</v>
      </c>
    </row>
    <row r="1128" spans="1:25" s="87" customFormat="1" x14ac:dyDescent="0.3">
      <c r="A1128" s="94" t="str">
        <f t="shared" si="18"/>
        <v>jflenni</v>
      </c>
      <c r="B1128" s="95" t="s">
        <v>24472</v>
      </c>
      <c r="C1128" s="96" t="s">
        <v>24473</v>
      </c>
      <c r="D1128" s="95" t="s">
        <v>24474</v>
      </c>
      <c r="E1128" s="95" t="s">
        <v>24472</v>
      </c>
      <c r="F1128" s="96"/>
      <c r="G1128" s="97"/>
      <c r="H1128" s="97"/>
      <c r="I1128" s="97"/>
      <c r="J1128" s="97"/>
      <c r="K1128" s="95" t="s">
        <v>19802</v>
      </c>
      <c r="L1128" s="97"/>
      <c r="M1128" s="97"/>
      <c r="N1128" s="97"/>
      <c r="O1128" s="97"/>
      <c r="P1128" s="97">
        <v>45949</v>
      </c>
      <c r="Q1128" s="97">
        <v>45949</v>
      </c>
      <c r="R1128" s="97"/>
      <c r="S1128" s="97"/>
      <c r="T1128" s="97"/>
      <c r="U1128" s="95" t="s">
        <v>24475</v>
      </c>
      <c r="V1128" s="95" t="s">
        <v>24476</v>
      </c>
      <c r="W1128" s="96" t="s">
        <v>1530</v>
      </c>
      <c r="X1128" s="96" t="s">
        <v>1502</v>
      </c>
      <c r="Y1128" s="95" t="s">
        <v>24477</v>
      </c>
    </row>
    <row r="1129" spans="1:25" s="87" customFormat="1" x14ac:dyDescent="0.3">
      <c r="A1129" s="94" t="str">
        <f t="shared" si="18"/>
        <v>JFLETCH</v>
      </c>
      <c r="B1129" s="95" t="s">
        <v>24478</v>
      </c>
      <c r="C1129" s="96" t="s">
        <v>24479</v>
      </c>
      <c r="D1129" s="96" t="s">
        <v>851</v>
      </c>
      <c r="E1129" s="96" t="s">
        <v>5630</v>
      </c>
      <c r="F1129" s="95" t="s">
        <v>19181</v>
      </c>
      <c r="G1129" s="96" t="s">
        <v>19030</v>
      </c>
      <c r="H1129" s="96" t="s">
        <v>19172</v>
      </c>
      <c r="I1129" s="96" t="s">
        <v>19173</v>
      </c>
      <c r="J1129" s="95" t="s">
        <v>19189</v>
      </c>
      <c r="K1129" s="95" t="s">
        <v>19190</v>
      </c>
      <c r="L1129" s="95" t="s">
        <v>19191</v>
      </c>
      <c r="M1129" s="96" t="s">
        <v>19192</v>
      </c>
      <c r="N1129" s="96" t="s">
        <v>297</v>
      </c>
      <c r="O1129" s="97">
        <v>30426</v>
      </c>
      <c r="P1129" s="97">
        <v>30426</v>
      </c>
      <c r="Q1129" s="97">
        <v>30426</v>
      </c>
      <c r="R1129" s="96">
        <v>15503</v>
      </c>
      <c r="S1129" s="96">
        <v>42</v>
      </c>
      <c r="T1129" s="96" t="s">
        <v>19261</v>
      </c>
      <c r="U1129" s="96" t="s">
        <v>24480</v>
      </c>
      <c r="V1129" s="96"/>
      <c r="W1129" s="96" t="s">
        <v>3999</v>
      </c>
      <c r="X1129" s="96" t="s">
        <v>297</v>
      </c>
      <c r="Y1129" s="95" t="s">
        <v>8083</v>
      </c>
    </row>
    <row r="1130" spans="1:25" s="87" customFormat="1" x14ac:dyDescent="0.3">
      <c r="A1130" s="94" t="str">
        <f t="shared" si="18"/>
        <v>jflor37</v>
      </c>
      <c r="B1130" s="95" t="s">
        <v>24481</v>
      </c>
      <c r="C1130" s="96" t="s">
        <v>24482</v>
      </c>
      <c r="D1130" s="96" t="s">
        <v>24483</v>
      </c>
      <c r="E1130" s="96" t="s">
        <v>5630</v>
      </c>
      <c r="F1130" s="95" t="s">
        <v>19171</v>
      </c>
      <c r="G1130" s="96" t="s">
        <v>19029</v>
      </c>
      <c r="H1130" s="96" t="s">
        <v>19172</v>
      </c>
      <c r="I1130" s="96" t="s">
        <v>19173</v>
      </c>
      <c r="J1130" s="95" t="s">
        <v>19189</v>
      </c>
      <c r="K1130" s="95" t="s">
        <v>19471</v>
      </c>
      <c r="L1130" s="95" t="s">
        <v>20722</v>
      </c>
      <c r="M1130" s="96" t="s">
        <v>20723</v>
      </c>
      <c r="N1130" s="96" t="s">
        <v>719</v>
      </c>
      <c r="O1130" s="97">
        <v>41829</v>
      </c>
      <c r="P1130" s="97">
        <v>41829</v>
      </c>
      <c r="Q1130" s="97">
        <v>41829</v>
      </c>
      <c r="R1130" s="96">
        <v>4100</v>
      </c>
      <c r="S1130" s="96">
        <v>11</v>
      </c>
      <c r="T1130" s="96" t="s">
        <v>19247</v>
      </c>
      <c r="U1130" s="96" t="s">
        <v>24484</v>
      </c>
      <c r="V1130" s="96" t="s">
        <v>24485</v>
      </c>
      <c r="W1130" s="96" t="s">
        <v>24486</v>
      </c>
      <c r="X1130" s="96" t="s">
        <v>719</v>
      </c>
      <c r="Y1130" s="95" t="s">
        <v>17957</v>
      </c>
    </row>
    <row r="1131" spans="1:25" s="87" customFormat="1" x14ac:dyDescent="0.3">
      <c r="A1131" s="94" t="str">
        <f t="shared" si="18"/>
        <v>JFLORE</v>
      </c>
      <c r="B1131" s="95" t="s">
        <v>24487</v>
      </c>
      <c r="C1131" s="96" t="s">
        <v>24488</v>
      </c>
      <c r="D1131" s="96" t="s">
        <v>17243</v>
      </c>
      <c r="E1131" s="96" t="s">
        <v>5630</v>
      </c>
      <c r="F1131" s="95" t="s">
        <v>19181</v>
      </c>
      <c r="G1131" s="96" t="s">
        <v>19030</v>
      </c>
      <c r="H1131" s="96" t="s">
        <v>19172</v>
      </c>
      <c r="I1131" s="96" t="s">
        <v>19419</v>
      </c>
      <c r="J1131" s="95" t="s">
        <v>19189</v>
      </c>
      <c r="K1131" s="95" t="s">
        <v>19420</v>
      </c>
      <c r="L1131" s="95" t="s">
        <v>19420</v>
      </c>
      <c r="M1131" s="96" t="s">
        <v>19421</v>
      </c>
      <c r="N1131" s="96" t="s">
        <v>5965</v>
      </c>
      <c r="O1131" s="97">
        <v>31531</v>
      </c>
      <c r="P1131" s="97">
        <v>31957</v>
      </c>
      <c r="Q1131" s="97">
        <v>31957</v>
      </c>
      <c r="R1131" s="96">
        <v>13972</v>
      </c>
      <c r="S1131" s="96">
        <v>38</v>
      </c>
      <c r="T1131" s="96" t="s">
        <v>19261</v>
      </c>
      <c r="U1131" s="96" t="s">
        <v>24489</v>
      </c>
      <c r="V1131" s="96"/>
      <c r="W1131" s="96" t="s">
        <v>17246</v>
      </c>
      <c r="X1131" s="96" t="s">
        <v>5965</v>
      </c>
      <c r="Y1131" s="95" t="s">
        <v>17247</v>
      </c>
    </row>
    <row r="1132" spans="1:25" s="87" customFormat="1" x14ac:dyDescent="0.3">
      <c r="A1132" s="94" t="str">
        <f t="shared" si="18"/>
        <v>JFLORE1</v>
      </c>
      <c r="B1132" s="95" t="s">
        <v>24490</v>
      </c>
      <c r="C1132" s="96" t="s">
        <v>24491</v>
      </c>
      <c r="D1132" s="96" t="s">
        <v>10970</v>
      </c>
      <c r="E1132" s="96" t="s">
        <v>5630</v>
      </c>
      <c r="F1132" s="95" t="s">
        <v>19171</v>
      </c>
      <c r="G1132" s="96" t="s">
        <v>19029</v>
      </c>
      <c r="H1132" s="96" t="s">
        <v>19172</v>
      </c>
      <c r="I1132" s="96" t="s">
        <v>19173</v>
      </c>
      <c r="J1132" s="95" t="s">
        <v>19174</v>
      </c>
      <c r="K1132" s="95" t="s">
        <v>19207</v>
      </c>
      <c r="L1132" s="95" t="s">
        <v>19208</v>
      </c>
      <c r="M1132" s="96" t="s">
        <v>10249</v>
      </c>
      <c r="N1132" s="96" t="s">
        <v>219</v>
      </c>
      <c r="O1132" s="97">
        <v>34697</v>
      </c>
      <c r="P1132" s="97">
        <v>34697</v>
      </c>
      <c r="Q1132" s="97">
        <v>34697</v>
      </c>
      <c r="R1132" s="96">
        <v>11232</v>
      </c>
      <c r="S1132" s="96">
        <v>30</v>
      </c>
      <c r="T1132" s="96" t="s">
        <v>19261</v>
      </c>
      <c r="U1132" s="96" t="s">
        <v>24492</v>
      </c>
      <c r="V1132" s="96"/>
      <c r="W1132" s="96" t="s">
        <v>24493</v>
      </c>
      <c r="X1132" s="96" t="s">
        <v>219</v>
      </c>
      <c r="Y1132" s="95" t="s">
        <v>10974</v>
      </c>
    </row>
    <row r="1133" spans="1:25" s="87" customFormat="1" x14ac:dyDescent="0.3">
      <c r="A1133" s="94" t="str">
        <f t="shared" si="18"/>
        <v>jflore3</v>
      </c>
      <c r="B1133" s="95" t="s">
        <v>24494</v>
      </c>
      <c r="C1133" s="96" t="s">
        <v>24495</v>
      </c>
      <c r="D1133" s="96" t="s">
        <v>24496</v>
      </c>
      <c r="E1133" s="96" t="s">
        <v>19170</v>
      </c>
      <c r="F1133" s="95" t="s">
        <v>19215</v>
      </c>
      <c r="G1133" s="96" t="s">
        <v>19033</v>
      </c>
      <c r="H1133" s="96" t="s">
        <v>19172</v>
      </c>
      <c r="I1133" s="96" t="s">
        <v>19173</v>
      </c>
      <c r="J1133" s="95" t="s">
        <v>19174</v>
      </c>
      <c r="K1133" s="95" t="s">
        <v>19431</v>
      </c>
      <c r="L1133" s="95" t="s">
        <v>19432</v>
      </c>
      <c r="M1133" s="96" t="s">
        <v>6264</v>
      </c>
      <c r="N1133" s="96" t="s">
        <v>279</v>
      </c>
      <c r="O1133" s="97">
        <v>44209</v>
      </c>
      <c r="P1133" s="97">
        <v>45515</v>
      </c>
      <c r="Q1133" s="97">
        <v>45515</v>
      </c>
      <c r="R1133" s="96">
        <v>414</v>
      </c>
      <c r="S1133" s="96">
        <v>1</v>
      </c>
      <c r="T1133" s="96" t="s">
        <v>19209</v>
      </c>
      <c r="U1133" s="96" t="s">
        <v>24497</v>
      </c>
      <c r="V1133" s="96"/>
      <c r="W1133" s="96" t="s">
        <v>975</v>
      </c>
      <c r="X1133" s="96" t="s">
        <v>279</v>
      </c>
      <c r="Y1133" s="95" t="s">
        <v>9718</v>
      </c>
    </row>
    <row r="1134" spans="1:25" s="87" customFormat="1" x14ac:dyDescent="0.3">
      <c r="A1134" s="94" t="str">
        <f t="shared" si="18"/>
        <v>jfogart</v>
      </c>
      <c r="B1134" s="95" t="s">
        <v>24498</v>
      </c>
      <c r="C1134" s="96" t="s">
        <v>24499</v>
      </c>
      <c r="D1134" s="96" t="s">
        <v>24500</v>
      </c>
      <c r="E1134" s="96" t="s">
        <v>19170</v>
      </c>
      <c r="F1134" s="95" t="s">
        <v>19171</v>
      </c>
      <c r="G1134" s="96" t="s">
        <v>19029</v>
      </c>
      <c r="H1134" s="96" t="s">
        <v>19172</v>
      </c>
      <c r="I1134" s="96" t="s">
        <v>19173</v>
      </c>
      <c r="J1134" s="95" t="s">
        <v>19189</v>
      </c>
      <c r="K1134" s="95" t="s">
        <v>19294</v>
      </c>
      <c r="L1134" s="95" t="s">
        <v>19295</v>
      </c>
      <c r="M1134" s="96" t="s">
        <v>19296</v>
      </c>
      <c r="N1134" s="96" t="s">
        <v>541</v>
      </c>
      <c r="O1134" s="97">
        <v>43193</v>
      </c>
      <c r="P1134" s="97">
        <v>43193</v>
      </c>
      <c r="Q1134" s="97">
        <v>43193</v>
      </c>
      <c r="R1134" s="96">
        <v>2736</v>
      </c>
      <c r="S1134" s="96">
        <v>7</v>
      </c>
      <c r="T1134" s="96" t="s">
        <v>19247</v>
      </c>
      <c r="U1134" s="96" t="s">
        <v>24501</v>
      </c>
      <c r="V1134" s="96"/>
      <c r="W1134" s="96" t="s">
        <v>24502</v>
      </c>
      <c r="X1134" s="96" t="s">
        <v>541</v>
      </c>
      <c r="Y1134" s="95" t="s">
        <v>3290</v>
      </c>
    </row>
    <row r="1135" spans="1:25" s="87" customFormat="1" x14ac:dyDescent="0.3">
      <c r="A1135" s="94" t="str">
        <f t="shared" si="18"/>
        <v>JFORD17</v>
      </c>
      <c r="B1135" s="95" t="s">
        <v>24503</v>
      </c>
      <c r="C1135" s="96" t="s">
        <v>24504</v>
      </c>
      <c r="D1135" s="96" t="s">
        <v>3170</v>
      </c>
      <c r="E1135" s="96" t="s">
        <v>5630</v>
      </c>
      <c r="F1135" s="95" t="s">
        <v>19171</v>
      </c>
      <c r="G1135" s="96" t="s">
        <v>19029</v>
      </c>
      <c r="H1135" s="96" t="s">
        <v>19172</v>
      </c>
      <c r="I1135" s="96" t="s">
        <v>19173</v>
      </c>
      <c r="J1135" s="95" t="s">
        <v>19189</v>
      </c>
      <c r="K1135" s="95" t="s">
        <v>19345</v>
      </c>
      <c r="L1135" s="95" t="s">
        <v>20162</v>
      </c>
      <c r="M1135" s="96" t="s">
        <v>20163</v>
      </c>
      <c r="N1135" s="96" t="s">
        <v>655</v>
      </c>
      <c r="O1135" s="97">
        <v>32237</v>
      </c>
      <c r="P1135" s="97">
        <v>32237</v>
      </c>
      <c r="Q1135" s="97">
        <v>32237</v>
      </c>
      <c r="R1135" s="96">
        <v>13692</v>
      </c>
      <c r="S1135" s="96">
        <v>37</v>
      </c>
      <c r="T1135" s="96" t="s">
        <v>19261</v>
      </c>
      <c r="U1135" s="96" t="s">
        <v>24505</v>
      </c>
      <c r="V1135" s="96"/>
      <c r="W1135" s="96" t="s">
        <v>4577</v>
      </c>
      <c r="X1135" s="96" t="s">
        <v>435</v>
      </c>
      <c r="Y1135" s="95" t="s">
        <v>7769</v>
      </c>
    </row>
    <row r="1136" spans="1:25" s="87" customFormat="1" x14ac:dyDescent="0.3">
      <c r="A1136" s="94" t="str">
        <f t="shared" si="18"/>
        <v>jfosler</v>
      </c>
      <c r="B1136" s="95" t="s">
        <v>24506</v>
      </c>
      <c r="C1136" s="96" t="s">
        <v>24507</v>
      </c>
      <c r="D1136" s="96" t="s">
        <v>24508</v>
      </c>
      <c r="E1136" s="96" t="s">
        <v>24509</v>
      </c>
      <c r="F1136" s="95" t="s">
        <v>19206</v>
      </c>
      <c r="G1136" s="96" t="s">
        <v>136</v>
      </c>
      <c r="H1136" s="96" t="s">
        <v>19172</v>
      </c>
      <c r="I1136" s="96" t="s">
        <v>19173</v>
      </c>
      <c r="J1136" s="95" t="s">
        <v>19174</v>
      </c>
      <c r="K1136" s="95" t="s">
        <v>19431</v>
      </c>
      <c r="L1136" s="95" t="s">
        <v>19432</v>
      </c>
      <c r="M1136" s="96" t="s">
        <v>6264</v>
      </c>
      <c r="N1136" s="96" t="s">
        <v>279</v>
      </c>
      <c r="O1136" s="97">
        <v>44132</v>
      </c>
      <c r="P1136" s="97">
        <v>44132</v>
      </c>
      <c r="Q1136" s="97">
        <v>44132</v>
      </c>
      <c r="R1136" s="96">
        <v>1797</v>
      </c>
      <c r="S1136" s="96">
        <v>4</v>
      </c>
      <c r="T1136" s="96" t="s">
        <v>19228</v>
      </c>
      <c r="U1136" s="96" t="s">
        <v>24510</v>
      </c>
      <c r="V1136" s="96"/>
      <c r="W1136" s="96" t="s">
        <v>6264</v>
      </c>
      <c r="X1136" s="96" t="s">
        <v>279</v>
      </c>
      <c r="Y1136" s="95" t="s">
        <v>24511</v>
      </c>
    </row>
    <row r="1137" spans="1:25" s="87" customFormat="1" x14ac:dyDescent="0.3">
      <c r="A1137" s="94" t="str">
        <f t="shared" si="18"/>
        <v>jfourni</v>
      </c>
      <c r="B1137" s="95" t="s">
        <v>24512</v>
      </c>
      <c r="C1137" s="96" t="s">
        <v>24513</v>
      </c>
      <c r="D1137" s="96" t="s">
        <v>24514</v>
      </c>
      <c r="E1137" s="96" t="s">
        <v>19170</v>
      </c>
      <c r="F1137" s="95" t="s">
        <v>19181</v>
      </c>
      <c r="G1137" s="96" t="s">
        <v>19030</v>
      </c>
      <c r="H1137" s="96" t="s">
        <v>19172</v>
      </c>
      <c r="I1137" s="96" t="s">
        <v>19173</v>
      </c>
      <c r="J1137" s="95" t="s">
        <v>19174</v>
      </c>
      <c r="K1137" s="95" t="s">
        <v>19301</v>
      </c>
      <c r="L1137" s="95" t="s">
        <v>19301</v>
      </c>
      <c r="M1137" s="96" t="s">
        <v>19819</v>
      </c>
      <c r="N1137" s="96" t="s">
        <v>760</v>
      </c>
      <c r="O1137" s="97">
        <v>45683</v>
      </c>
      <c r="P1137" s="97">
        <v>45683</v>
      </c>
      <c r="Q1137" s="97">
        <v>45683</v>
      </c>
      <c r="R1137" s="96">
        <v>246</v>
      </c>
      <c r="S1137" s="96">
        <v>0</v>
      </c>
      <c r="T1137" s="96" t="s">
        <v>19176</v>
      </c>
      <c r="U1137" s="96" t="s">
        <v>24515</v>
      </c>
      <c r="V1137" s="96"/>
      <c r="W1137" s="96" t="s">
        <v>759</v>
      </c>
      <c r="X1137" s="96" t="s">
        <v>760</v>
      </c>
      <c r="Y1137" s="95" t="s">
        <v>24516</v>
      </c>
    </row>
    <row r="1138" spans="1:25" s="87" customFormat="1" x14ac:dyDescent="0.3">
      <c r="A1138" s="94" t="str">
        <f t="shared" si="18"/>
        <v>JFRAN35</v>
      </c>
      <c r="B1138" s="95" t="s">
        <v>24517</v>
      </c>
      <c r="C1138" s="96" t="s">
        <v>24518</v>
      </c>
      <c r="D1138" s="96" t="s">
        <v>4791</v>
      </c>
      <c r="E1138" s="96" t="s">
        <v>5630</v>
      </c>
      <c r="F1138" s="95" t="s">
        <v>19480</v>
      </c>
      <c r="G1138" s="96" t="s">
        <v>19040</v>
      </c>
      <c r="H1138" s="96" t="s">
        <v>19172</v>
      </c>
      <c r="I1138" s="96" t="s">
        <v>19173</v>
      </c>
      <c r="J1138" s="95" t="s">
        <v>19174</v>
      </c>
      <c r="K1138" s="95" t="s">
        <v>19716</v>
      </c>
      <c r="L1138" s="95" t="s">
        <v>19717</v>
      </c>
      <c r="M1138" s="96" t="s">
        <v>5847</v>
      </c>
      <c r="N1138" s="96" t="s">
        <v>279</v>
      </c>
      <c r="O1138" s="97">
        <v>32972</v>
      </c>
      <c r="P1138" s="97">
        <v>39188</v>
      </c>
      <c r="Q1138" s="97">
        <v>32972</v>
      </c>
      <c r="R1138" s="96">
        <v>12957</v>
      </c>
      <c r="S1138" s="96">
        <v>35</v>
      </c>
      <c r="T1138" s="96" t="s">
        <v>19261</v>
      </c>
      <c r="U1138" s="96" t="s">
        <v>24519</v>
      </c>
      <c r="V1138" s="96"/>
      <c r="W1138" s="96" t="s">
        <v>1032</v>
      </c>
      <c r="X1138" s="96" t="s">
        <v>279</v>
      </c>
      <c r="Y1138" s="95" t="s">
        <v>8385</v>
      </c>
    </row>
    <row r="1139" spans="1:25" s="87" customFormat="1" x14ac:dyDescent="0.3">
      <c r="A1139" s="94" t="str">
        <f t="shared" si="18"/>
        <v>JFRYE1</v>
      </c>
      <c r="B1139" s="95" t="s">
        <v>24520</v>
      </c>
      <c r="C1139" s="96" t="s">
        <v>24521</v>
      </c>
      <c r="D1139" s="96" t="s">
        <v>12151</v>
      </c>
      <c r="E1139" s="96" t="s">
        <v>5630</v>
      </c>
      <c r="F1139" s="95" t="s">
        <v>19171</v>
      </c>
      <c r="G1139" s="96" t="s">
        <v>19029</v>
      </c>
      <c r="H1139" s="96" t="s">
        <v>19172</v>
      </c>
      <c r="I1139" s="96" t="s">
        <v>19173</v>
      </c>
      <c r="J1139" s="95" t="s">
        <v>19174</v>
      </c>
      <c r="K1139" s="95" t="s">
        <v>19301</v>
      </c>
      <c r="L1139" s="95" t="s">
        <v>19301</v>
      </c>
      <c r="M1139" s="96" t="s">
        <v>19819</v>
      </c>
      <c r="N1139" s="96" t="s">
        <v>760</v>
      </c>
      <c r="O1139" s="97">
        <v>36601</v>
      </c>
      <c r="P1139" s="97">
        <v>36601</v>
      </c>
      <c r="Q1139" s="97">
        <v>36601</v>
      </c>
      <c r="R1139" s="96">
        <v>9328</v>
      </c>
      <c r="S1139" s="96">
        <v>25</v>
      </c>
      <c r="T1139" s="96" t="s">
        <v>19261</v>
      </c>
      <c r="U1139" s="96">
        <v>10750</v>
      </c>
      <c r="V1139" s="96" t="s">
        <v>24522</v>
      </c>
      <c r="W1139" s="96" t="s">
        <v>12154</v>
      </c>
      <c r="X1139" s="96" t="s">
        <v>760</v>
      </c>
      <c r="Y1139" s="95" t="s">
        <v>12155</v>
      </c>
    </row>
    <row r="1140" spans="1:25" s="87" customFormat="1" x14ac:dyDescent="0.3">
      <c r="A1140" s="94" t="str">
        <f t="shared" si="18"/>
        <v>jfulfor</v>
      </c>
      <c r="B1140" s="95" t="s">
        <v>24523</v>
      </c>
      <c r="C1140" s="96" t="s">
        <v>24524</v>
      </c>
      <c r="D1140" s="96" t="s">
        <v>24525</v>
      </c>
      <c r="E1140" s="96" t="s">
        <v>5630</v>
      </c>
      <c r="F1140" s="95" t="s">
        <v>19171</v>
      </c>
      <c r="G1140" s="96" t="s">
        <v>19029</v>
      </c>
      <c r="H1140" s="96" t="s">
        <v>19172</v>
      </c>
      <c r="I1140" s="96" t="s">
        <v>19173</v>
      </c>
      <c r="J1140" s="95" t="s">
        <v>19174</v>
      </c>
      <c r="K1140" s="95" t="s">
        <v>19522</v>
      </c>
      <c r="L1140" s="95" t="s">
        <v>19523</v>
      </c>
      <c r="M1140" s="96" t="s">
        <v>7156</v>
      </c>
      <c r="N1140" s="96" t="s">
        <v>773</v>
      </c>
      <c r="O1140" s="97">
        <v>45837</v>
      </c>
      <c r="P1140" s="97">
        <v>45837</v>
      </c>
      <c r="Q1140" s="97">
        <v>45837</v>
      </c>
      <c r="R1140" s="96">
        <v>92</v>
      </c>
      <c r="S1140" s="96">
        <v>0</v>
      </c>
      <c r="T1140" s="96" t="s">
        <v>19193</v>
      </c>
      <c r="U1140" s="96" t="s">
        <v>24526</v>
      </c>
      <c r="V1140" s="96" t="s">
        <v>24527</v>
      </c>
      <c r="W1140" s="96" t="s">
        <v>4985</v>
      </c>
      <c r="X1140" s="96" t="s">
        <v>773</v>
      </c>
      <c r="Y1140" s="95" t="s">
        <v>9861</v>
      </c>
    </row>
    <row r="1141" spans="1:25" s="87" customFormat="1" x14ac:dyDescent="0.3">
      <c r="A1141" s="94" t="str">
        <f t="shared" si="18"/>
        <v>jgalimo</v>
      </c>
      <c r="B1141" s="95" t="s">
        <v>24528</v>
      </c>
      <c r="C1141" s="96" t="s">
        <v>24529</v>
      </c>
      <c r="D1141" s="96" t="s">
        <v>24530</v>
      </c>
      <c r="E1141" s="96" t="s">
        <v>5630</v>
      </c>
      <c r="F1141" s="95" t="s">
        <v>19236</v>
      </c>
      <c r="G1141" s="96" t="s">
        <v>19032</v>
      </c>
      <c r="H1141" s="96" t="s">
        <v>19227</v>
      </c>
      <c r="I1141" s="96" t="s">
        <v>19173</v>
      </c>
      <c r="J1141" s="95" t="s">
        <v>19189</v>
      </c>
      <c r="K1141" s="95" t="s">
        <v>19374</v>
      </c>
      <c r="L1141" s="95" t="s">
        <v>19375</v>
      </c>
      <c r="M1141" s="96" t="s">
        <v>19376</v>
      </c>
      <c r="N1141" s="96" t="s">
        <v>575</v>
      </c>
      <c r="O1141" s="97">
        <v>45389</v>
      </c>
      <c r="P1141" s="97">
        <v>45389</v>
      </c>
      <c r="Q1141" s="97">
        <v>45389</v>
      </c>
      <c r="R1141" s="96">
        <v>540</v>
      </c>
      <c r="S1141" s="96">
        <v>1</v>
      </c>
      <c r="T1141" s="96" t="s">
        <v>19209</v>
      </c>
      <c r="U1141" s="99" t="s">
        <v>24531</v>
      </c>
      <c r="V1141" s="100"/>
      <c r="W1141" s="100" t="s">
        <v>24532</v>
      </c>
      <c r="X1141" s="100" t="s">
        <v>575</v>
      </c>
      <c r="Y1141" s="99" t="s">
        <v>9373</v>
      </c>
    </row>
    <row r="1142" spans="1:25" s="87" customFormat="1" x14ac:dyDescent="0.3">
      <c r="A1142" s="94" t="str">
        <f t="shared" si="18"/>
        <v>JGALLO5</v>
      </c>
      <c r="B1142" s="95" t="s">
        <v>24533</v>
      </c>
      <c r="C1142" s="96" t="s">
        <v>24534</v>
      </c>
      <c r="D1142" s="96" t="s">
        <v>11513</v>
      </c>
      <c r="E1142" s="96" t="s">
        <v>5630</v>
      </c>
      <c r="F1142" s="95" t="s">
        <v>19181</v>
      </c>
      <c r="G1142" s="96" t="s">
        <v>19030</v>
      </c>
      <c r="H1142" s="96" t="s">
        <v>19172</v>
      </c>
      <c r="I1142" s="96" t="s">
        <v>19173</v>
      </c>
      <c r="J1142" s="95" t="s">
        <v>19189</v>
      </c>
      <c r="K1142" s="95" t="s">
        <v>19217</v>
      </c>
      <c r="L1142" s="95" t="s">
        <v>19824</v>
      </c>
      <c r="M1142" s="96" t="s">
        <v>19825</v>
      </c>
      <c r="N1142" s="96" t="s">
        <v>752</v>
      </c>
      <c r="O1142" s="97">
        <v>39531</v>
      </c>
      <c r="P1142" s="97">
        <v>41645</v>
      </c>
      <c r="Q1142" s="97">
        <v>39531</v>
      </c>
      <c r="R1142" s="96">
        <v>6398</v>
      </c>
      <c r="S1142" s="96">
        <v>17</v>
      </c>
      <c r="T1142" s="96" t="s">
        <v>19261</v>
      </c>
      <c r="U1142" s="96" t="s">
        <v>11515</v>
      </c>
      <c r="V1142" s="96"/>
      <c r="W1142" s="96" t="s">
        <v>11516</v>
      </c>
      <c r="X1142" s="96" t="s">
        <v>752</v>
      </c>
      <c r="Y1142" s="95" t="s">
        <v>11517</v>
      </c>
    </row>
    <row r="1143" spans="1:25" s="87" customFormat="1" x14ac:dyDescent="0.3">
      <c r="A1143" s="94" t="str">
        <f t="shared" si="18"/>
        <v>JGAQUIN</v>
      </c>
      <c r="B1143" s="95" t="s">
        <v>24535</v>
      </c>
      <c r="C1143" s="96" t="s">
        <v>24536</v>
      </c>
      <c r="D1143" s="96" t="s">
        <v>19063</v>
      </c>
      <c r="E1143" s="96" t="s">
        <v>5630</v>
      </c>
      <c r="F1143" s="95" t="s">
        <v>19171</v>
      </c>
      <c r="G1143" s="96" t="s">
        <v>19029</v>
      </c>
      <c r="H1143" s="96" t="s">
        <v>19172</v>
      </c>
      <c r="I1143" s="96" t="s">
        <v>19173</v>
      </c>
      <c r="J1143" s="95" t="s">
        <v>19189</v>
      </c>
      <c r="K1143" s="95" t="s">
        <v>19345</v>
      </c>
      <c r="L1143" s="95" t="s">
        <v>19346</v>
      </c>
      <c r="M1143" s="96" t="s">
        <v>19347</v>
      </c>
      <c r="N1143" s="96" t="s">
        <v>382</v>
      </c>
      <c r="O1143" s="97">
        <v>32203</v>
      </c>
      <c r="P1143" s="97">
        <v>32629</v>
      </c>
      <c r="Q1143" s="97">
        <v>32629</v>
      </c>
      <c r="R1143" s="96">
        <v>13300</v>
      </c>
      <c r="S1143" s="96">
        <v>36</v>
      </c>
      <c r="T1143" s="96" t="s">
        <v>19261</v>
      </c>
      <c r="U1143" s="96" t="s">
        <v>24537</v>
      </c>
      <c r="V1143" s="96"/>
      <c r="W1143" s="96" t="s">
        <v>24538</v>
      </c>
      <c r="X1143" s="96" t="s">
        <v>382</v>
      </c>
      <c r="Y1143" s="95" t="s">
        <v>24539</v>
      </c>
    </row>
    <row r="1144" spans="1:25" s="87" customFormat="1" x14ac:dyDescent="0.3">
      <c r="A1144" s="94" t="str">
        <f t="shared" si="18"/>
        <v>JGARCI6</v>
      </c>
      <c r="B1144" s="95" t="s">
        <v>24540</v>
      </c>
      <c r="C1144" s="96" t="s">
        <v>24541</v>
      </c>
      <c r="D1144" s="96" t="s">
        <v>18044</v>
      </c>
      <c r="E1144" s="96" t="s">
        <v>5630</v>
      </c>
      <c r="F1144" s="95" t="s">
        <v>19171</v>
      </c>
      <c r="G1144" s="96" t="s">
        <v>19029</v>
      </c>
      <c r="H1144" s="96" t="s">
        <v>19172</v>
      </c>
      <c r="I1144" s="96" t="s">
        <v>19173</v>
      </c>
      <c r="J1144" s="95" t="s">
        <v>19174</v>
      </c>
      <c r="K1144" s="95" t="s">
        <v>19245</v>
      </c>
      <c r="L1144" s="95" t="s">
        <v>20684</v>
      </c>
      <c r="M1144" s="96" t="s">
        <v>14665</v>
      </c>
      <c r="N1144" s="96" t="s">
        <v>219</v>
      </c>
      <c r="O1144" s="97">
        <v>36857</v>
      </c>
      <c r="P1144" s="97">
        <v>36857</v>
      </c>
      <c r="Q1144" s="97">
        <v>36857</v>
      </c>
      <c r="R1144" s="96">
        <v>9072</v>
      </c>
      <c r="S1144" s="96">
        <v>24</v>
      </c>
      <c r="T1144" s="96" t="s">
        <v>19261</v>
      </c>
      <c r="U1144" s="96" t="s">
        <v>24542</v>
      </c>
      <c r="V1144" s="96"/>
      <c r="W1144" s="96" t="s">
        <v>18046</v>
      </c>
      <c r="X1144" s="96" t="s">
        <v>219</v>
      </c>
      <c r="Y1144" s="95" t="s">
        <v>18047</v>
      </c>
    </row>
    <row r="1145" spans="1:25" s="87" customFormat="1" x14ac:dyDescent="0.3">
      <c r="A1145" s="94" t="str">
        <f t="shared" si="18"/>
        <v>jgarret</v>
      </c>
      <c r="B1145" s="95" t="s">
        <v>24543</v>
      </c>
      <c r="C1145" s="96" t="s">
        <v>24544</v>
      </c>
      <c r="D1145" s="96" t="s">
        <v>24545</v>
      </c>
      <c r="E1145" s="96" t="s">
        <v>5630</v>
      </c>
      <c r="F1145" s="95" t="s">
        <v>19171</v>
      </c>
      <c r="G1145" s="96" t="s">
        <v>19029</v>
      </c>
      <c r="H1145" s="96" t="s">
        <v>19172</v>
      </c>
      <c r="I1145" s="96" t="s">
        <v>19173</v>
      </c>
      <c r="J1145" s="95" t="s">
        <v>19189</v>
      </c>
      <c r="K1145" s="95" t="s">
        <v>19333</v>
      </c>
      <c r="L1145" s="95" t="s">
        <v>19334</v>
      </c>
      <c r="M1145" s="96" t="s">
        <v>9382</v>
      </c>
      <c r="N1145" s="96" t="s">
        <v>366</v>
      </c>
      <c r="O1145" s="97">
        <v>45914</v>
      </c>
      <c r="P1145" s="97">
        <v>45914</v>
      </c>
      <c r="Q1145" s="97">
        <v>45914</v>
      </c>
      <c r="R1145" s="96">
        <v>15</v>
      </c>
      <c r="S1145" s="96">
        <v>0</v>
      </c>
      <c r="T1145" s="96" t="s">
        <v>19183</v>
      </c>
      <c r="U1145" s="96" t="s">
        <v>24546</v>
      </c>
      <c r="V1145" s="96"/>
      <c r="W1145" s="96" t="s">
        <v>15181</v>
      </c>
      <c r="X1145" s="96" t="s">
        <v>366</v>
      </c>
      <c r="Y1145" s="95" t="s">
        <v>15182</v>
      </c>
    </row>
    <row r="1146" spans="1:25" s="87" customFormat="1" x14ac:dyDescent="0.3">
      <c r="A1146" s="94" t="str">
        <f t="shared" si="18"/>
        <v>jgates2</v>
      </c>
      <c r="B1146" s="95" t="s">
        <v>24547</v>
      </c>
      <c r="C1146" s="96" t="s">
        <v>24548</v>
      </c>
      <c r="D1146" s="96" t="s">
        <v>24549</v>
      </c>
      <c r="E1146" s="96" t="s">
        <v>5630</v>
      </c>
      <c r="F1146" s="95" t="s">
        <v>19340</v>
      </c>
      <c r="G1146" s="96" t="s">
        <v>19341</v>
      </c>
      <c r="H1146" s="96" t="s">
        <v>19227</v>
      </c>
      <c r="I1146" s="96" t="s">
        <v>19173</v>
      </c>
      <c r="J1146" s="95" t="s">
        <v>19189</v>
      </c>
      <c r="K1146" s="95" t="s">
        <v>19190</v>
      </c>
      <c r="L1146" s="95" t="s">
        <v>19191</v>
      </c>
      <c r="M1146" s="96" t="s">
        <v>19192</v>
      </c>
      <c r="N1146" s="96" t="s">
        <v>297</v>
      </c>
      <c r="O1146" s="97">
        <v>42086</v>
      </c>
      <c r="P1146" s="97">
        <v>42086</v>
      </c>
      <c r="Q1146" s="97">
        <v>42086</v>
      </c>
      <c r="R1146" s="96">
        <v>3843</v>
      </c>
      <c r="S1146" s="96">
        <v>10</v>
      </c>
      <c r="T1146" s="96" t="s">
        <v>19247</v>
      </c>
      <c r="U1146" s="96" t="s">
        <v>24550</v>
      </c>
      <c r="V1146" s="96"/>
      <c r="W1146" s="96" t="s">
        <v>782</v>
      </c>
      <c r="X1146" s="96" t="s">
        <v>297</v>
      </c>
      <c r="Y1146" s="95" t="s">
        <v>5816</v>
      </c>
    </row>
    <row r="1147" spans="1:25" s="87" customFormat="1" x14ac:dyDescent="0.3">
      <c r="A1147" s="94" t="str">
        <f t="shared" si="18"/>
        <v>jgayton</v>
      </c>
      <c r="B1147" s="95" t="s">
        <v>24551</v>
      </c>
      <c r="C1147" s="96" t="s">
        <v>24552</v>
      </c>
      <c r="D1147" s="96" t="s">
        <v>24553</v>
      </c>
      <c r="E1147" s="96" t="s">
        <v>19170</v>
      </c>
      <c r="F1147" s="95" t="s">
        <v>19181</v>
      </c>
      <c r="G1147" s="96" t="s">
        <v>19030</v>
      </c>
      <c r="H1147" s="96" t="s">
        <v>19172</v>
      </c>
      <c r="I1147" s="96" t="s">
        <v>19173</v>
      </c>
      <c r="J1147" s="95" t="s">
        <v>19174</v>
      </c>
      <c r="K1147" s="95" t="s">
        <v>19258</v>
      </c>
      <c r="L1147" s="95" t="s">
        <v>19259</v>
      </c>
      <c r="M1147" s="96" t="s">
        <v>19260</v>
      </c>
      <c r="N1147" s="96" t="s">
        <v>279</v>
      </c>
      <c r="O1147" s="97">
        <v>45536</v>
      </c>
      <c r="P1147" s="97">
        <v>45536</v>
      </c>
      <c r="Q1147" s="97">
        <v>45536</v>
      </c>
      <c r="R1147" s="96">
        <v>393</v>
      </c>
      <c r="S1147" s="96">
        <v>1</v>
      </c>
      <c r="T1147" s="96" t="s">
        <v>19209</v>
      </c>
      <c r="U1147" s="96" t="s">
        <v>24554</v>
      </c>
      <c r="V1147" s="96"/>
      <c r="W1147" s="96" t="s">
        <v>1799</v>
      </c>
      <c r="X1147" s="96" t="s">
        <v>279</v>
      </c>
      <c r="Y1147" s="95" t="s">
        <v>22478</v>
      </c>
    </row>
    <row r="1148" spans="1:25" s="87" customFormat="1" x14ac:dyDescent="0.3">
      <c r="A1148" s="94" t="str">
        <f t="shared" si="18"/>
        <v>jgehrt</v>
      </c>
      <c r="B1148" s="95" t="s">
        <v>24555</v>
      </c>
      <c r="C1148" s="96" t="s">
        <v>24556</v>
      </c>
      <c r="D1148" s="96" t="s">
        <v>24557</v>
      </c>
      <c r="E1148" s="96" t="s">
        <v>19170</v>
      </c>
      <c r="F1148" s="95" t="s">
        <v>19181</v>
      </c>
      <c r="G1148" s="96" t="s">
        <v>19030</v>
      </c>
      <c r="H1148" s="96" t="s">
        <v>19172</v>
      </c>
      <c r="I1148" s="96" t="s">
        <v>19173</v>
      </c>
      <c r="J1148" s="95" t="s">
        <v>19174</v>
      </c>
      <c r="K1148" s="95" t="s">
        <v>19802</v>
      </c>
      <c r="L1148" s="95" t="s">
        <v>19803</v>
      </c>
      <c r="M1148" s="96" t="s">
        <v>19804</v>
      </c>
      <c r="N1148" s="96" t="s">
        <v>549</v>
      </c>
      <c r="O1148" s="97">
        <v>44924</v>
      </c>
      <c r="P1148" s="97">
        <v>44924</v>
      </c>
      <c r="Q1148" s="97">
        <v>44924</v>
      </c>
      <c r="R1148" s="96">
        <v>1005</v>
      </c>
      <c r="S1148" s="96">
        <v>2</v>
      </c>
      <c r="T1148" s="96" t="s">
        <v>19209</v>
      </c>
      <c r="U1148" s="96" t="s">
        <v>24558</v>
      </c>
      <c r="V1148" s="96" t="s">
        <v>24559</v>
      </c>
      <c r="W1148" s="96" t="s">
        <v>17690</v>
      </c>
      <c r="X1148" s="96" t="s">
        <v>549</v>
      </c>
      <c r="Y1148" s="95" t="s">
        <v>24560</v>
      </c>
    </row>
    <row r="1149" spans="1:25" s="87" customFormat="1" x14ac:dyDescent="0.3">
      <c r="A1149" s="94" t="str">
        <f t="shared" si="18"/>
        <v>jgiorga</v>
      </c>
      <c r="B1149" s="95" t="s">
        <v>24561</v>
      </c>
      <c r="C1149" s="96" t="s">
        <v>24562</v>
      </c>
      <c r="D1149" s="96" t="s">
        <v>24563</v>
      </c>
      <c r="E1149" s="96" t="s">
        <v>19036</v>
      </c>
      <c r="F1149" s="95" t="s">
        <v>19340</v>
      </c>
      <c r="G1149" s="96" t="s">
        <v>19341</v>
      </c>
      <c r="H1149" s="96" t="s">
        <v>19227</v>
      </c>
      <c r="I1149" s="96" t="s">
        <v>19173</v>
      </c>
      <c r="J1149" s="95" t="s">
        <v>19189</v>
      </c>
      <c r="K1149" s="95" t="s">
        <v>19294</v>
      </c>
      <c r="L1149" s="95" t="s">
        <v>19295</v>
      </c>
      <c r="M1149" s="96" t="s">
        <v>19296</v>
      </c>
      <c r="N1149" s="96" t="s">
        <v>541</v>
      </c>
      <c r="O1149" s="97">
        <v>37893</v>
      </c>
      <c r="P1149" s="97">
        <v>45718</v>
      </c>
      <c r="Q1149" s="97">
        <v>37893</v>
      </c>
      <c r="R1149" s="96">
        <v>8036</v>
      </c>
      <c r="S1149" s="96">
        <v>22</v>
      </c>
      <c r="T1149" s="96" t="s">
        <v>19261</v>
      </c>
      <c r="U1149" s="96" t="s">
        <v>24564</v>
      </c>
      <c r="V1149" s="96"/>
      <c r="W1149" s="96" t="s">
        <v>3541</v>
      </c>
      <c r="X1149" s="96" t="s">
        <v>541</v>
      </c>
      <c r="Y1149" s="95" t="s">
        <v>11883</v>
      </c>
    </row>
    <row r="1150" spans="1:25" s="87" customFormat="1" x14ac:dyDescent="0.3">
      <c r="A1150" s="94" t="str">
        <f t="shared" si="18"/>
        <v>JGLIC00</v>
      </c>
      <c r="B1150" s="95" t="s">
        <v>24565</v>
      </c>
      <c r="C1150" s="96" t="s">
        <v>24566</v>
      </c>
      <c r="D1150" s="96" t="s">
        <v>10766</v>
      </c>
      <c r="E1150" s="96" t="s">
        <v>5630</v>
      </c>
      <c r="F1150" s="95" t="s">
        <v>19171</v>
      </c>
      <c r="G1150" s="96" t="s">
        <v>19029</v>
      </c>
      <c r="H1150" s="96" t="s">
        <v>19172</v>
      </c>
      <c r="I1150" s="96" t="s">
        <v>19173</v>
      </c>
      <c r="J1150" s="95" t="s">
        <v>19174</v>
      </c>
      <c r="K1150" s="95" t="s">
        <v>19716</v>
      </c>
      <c r="L1150" s="95" t="s">
        <v>19717</v>
      </c>
      <c r="M1150" s="96" t="s">
        <v>5847</v>
      </c>
      <c r="N1150" s="96" t="s">
        <v>279</v>
      </c>
      <c r="O1150" s="97">
        <v>38224</v>
      </c>
      <c r="P1150" s="97">
        <v>38224</v>
      </c>
      <c r="Q1150" s="97">
        <v>38224</v>
      </c>
      <c r="R1150" s="96">
        <v>7705</v>
      </c>
      <c r="S1150" s="96">
        <v>21</v>
      </c>
      <c r="T1150" s="96" t="s">
        <v>19261</v>
      </c>
      <c r="U1150" s="96" t="s">
        <v>24567</v>
      </c>
      <c r="V1150" s="96"/>
      <c r="W1150" s="96" t="s">
        <v>1032</v>
      </c>
      <c r="X1150" s="96" t="s">
        <v>279</v>
      </c>
      <c r="Y1150" s="95" t="s">
        <v>4764</v>
      </c>
    </row>
    <row r="1151" spans="1:25" s="87" customFormat="1" x14ac:dyDescent="0.3">
      <c r="A1151" s="94" t="str">
        <f t="shared" si="18"/>
        <v>jgodwin</v>
      </c>
      <c r="B1151" s="95" t="s">
        <v>24568</v>
      </c>
      <c r="C1151" s="96" t="s">
        <v>24569</v>
      </c>
      <c r="D1151" s="96" t="s">
        <v>24570</v>
      </c>
      <c r="E1151" s="96" t="s">
        <v>19170</v>
      </c>
      <c r="F1151" s="95" t="s">
        <v>20370</v>
      </c>
      <c r="G1151" s="96" t="s">
        <v>20371</v>
      </c>
      <c r="H1151" s="96" t="s">
        <v>19172</v>
      </c>
      <c r="I1151" s="96" t="s">
        <v>19173</v>
      </c>
      <c r="J1151" s="95" t="s">
        <v>19189</v>
      </c>
      <c r="K1151" s="95" t="s">
        <v>19374</v>
      </c>
      <c r="L1151" s="95" t="s">
        <v>19492</v>
      </c>
      <c r="M1151" s="96" t="s">
        <v>19493</v>
      </c>
      <c r="N1151" s="96" t="s">
        <v>268</v>
      </c>
      <c r="O1151" s="97">
        <v>43488</v>
      </c>
      <c r="P1151" s="97">
        <v>43488</v>
      </c>
      <c r="Q1151" s="97">
        <v>43488</v>
      </c>
      <c r="R1151" s="96">
        <v>2441</v>
      </c>
      <c r="S1151" s="96">
        <v>6</v>
      </c>
      <c r="T1151" s="96" t="s">
        <v>19247</v>
      </c>
      <c r="U1151" s="96" t="s">
        <v>24571</v>
      </c>
      <c r="V1151" s="96"/>
      <c r="W1151" s="96" t="s">
        <v>24572</v>
      </c>
      <c r="X1151" s="96" t="s">
        <v>268</v>
      </c>
      <c r="Y1151" s="95" t="s">
        <v>9605</v>
      </c>
    </row>
    <row r="1152" spans="1:25" s="87" customFormat="1" x14ac:dyDescent="0.3">
      <c r="A1152" s="94" t="str">
        <f t="shared" si="18"/>
        <v>jgomez</v>
      </c>
      <c r="B1152" s="95" t="s">
        <v>24573</v>
      </c>
      <c r="C1152" s="96" t="s">
        <v>24574</v>
      </c>
      <c r="D1152" s="96" t="s">
        <v>24575</v>
      </c>
      <c r="E1152" s="96" t="s">
        <v>5630</v>
      </c>
      <c r="F1152" s="95" t="s">
        <v>19215</v>
      </c>
      <c r="G1152" s="96" t="s">
        <v>19033</v>
      </c>
      <c r="H1152" s="96" t="s">
        <v>19172</v>
      </c>
      <c r="I1152" s="96" t="s">
        <v>19173</v>
      </c>
      <c r="J1152" s="95" t="s">
        <v>19174</v>
      </c>
      <c r="K1152" s="95" t="s">
        <v>19258</v>
      </c>
      <c r="L1152" s="95" t="s">
        <v>19259</v>
      </c>
      <c r="M1152" s="96" t="s">
        <v>19260</v>
      </c>
      <c r="N1152" s="96" t="s">
        <v>279</v>
      </c>
      <c r="O1152" s="97">
        <v>45837</v>
      </c>
      <c r="P1152" s="97">
        <v>45837</v>
      </c>
      <c r="Q1152" s="97">
        <v>45837</v>
      </c>
      <c r="R1152" s="96">
        <v>92</v>
      </c>
      <c r="S1152" s="96">
        <v>0</v>
      </c>
      <c r="T1152" s="96" t="s">
        <v>19193</v>
      </c>
      <c r="U1152" s="96" t="s">
        <v>24576</v>
      </c>
      <c r="V1152" s="96"/>
      <c r="W1152" s="96" t="s">
        <v>20252</v>
      </c>
      <c r="X1152" s="96" t="s">
        <v>279</v>
      </c>
      <c r="Y1152" s="95" t="s">
        <v>18330</v>
      </c>
    </row>
    <row r="1153" spans="1:25" s="87" customFormat="1" x14ac:dyDescent="0.3">
      <c r="A1153" s="94" t="str">
        <f t="shared" si="18"/>
        <v>jgonz18</v>
      </c>
      <c r="B1153" s="95" t="s">
        <v>24577</v>
      </c>
      <c r="C1153" s="96" t="s">
        <v>24578</v>
      </c>
      <c r="D1153" s="96" t="s">
        <v>24579</v>
      </c>
      <c r="E1153" s="96" t="s">
        <v>19170</v>
      </c>
      <c r="F1153" s="95" t="s">
        <v>19181</v>
      </c>
      <c r="G1153" s="96" t="s">
        <v>19030</v>
      </c>
      <c r="H1153" s="96" t="s">
        <v>19172</v>
      </c>
      <c r="I1153" s="96" t="s">
        <v>19173</v>
      </c>
      <c r="J1153" s="95" t="s">
        <v>19174</v>
      </c>
      <c r="K1153" s="95" t="s">
        <v>19716</v>
      </c>
      <c r="L1153" s="95" t="s">
        <v>19717</v>
      </c>
      <c r="M1153" s="96" t="s">
        <v>5847</v>
      </c>
      <c r="N1153" s="96" t="s">
        <v>279</v>
      </c>
      <c r="O1153" s="97">
        <v>44293</v>
      </c>
      <c r="P1153" s="97">
        <v>44293</v>
      </c>
      <c r="Q1153" s="97">
        <v>44293</v>
      </c>
      <c r="R1153" s="96">
        <v>1636</v>
      </c>
      <c r="S1153" s="96">
        <v>4</v>
      </c>
      <c r="T1153" s="96" t="s">
        <v>19228</v>
      </c>
      <c r="U1153" s="96" t="s">
        <v>24580</v>
      </c>
      <c r="V1153" s="96" t="s">
        <v>24581</v>
      </c>
      <c r="W1153" s="96" t="s">
        <v>1032</v>
      </c>
      <c r="X1153" s="96" t="s">
        <v>279</v>
      </c>
      <c r="Y1153" s="95" t="s">
        <v>14701</v>
      </c>
    </row>
    <row r="1154" spans="1:25" s="87" customFormat="1" x14ac:dyDescent="0.3">
      <c r="A1154" s="94" t="str">
        <f t="shared" si="18"/>
        <v>JGONZ41</v>
      </c>
      <c r="B1154" s="95" t="s">
        <v>24582</v>
      </c>
      <c r="C1154" s="96" t="s">
        <v>24583</v>
      </c>
      <c r="D1154" s="96" t="s">
        <v>18289</v>
      </c>
      <c r="E1154" s="96" t="s">
        <v>5630</v>
      </c>
      <c r="F1154" s="95" t="s">
        <v>19215</v>
      </c>
      <c r="G1154" s="96" t="s">
        <v>19033</v>
      </c>
      <c r="H1154" s="96" t="s">
        <v>19172</v>
      </c>
      <c r="I1154" s="96" t="s">
        <v>19173</v>
      </c>
      <c r="J1154" s="95" t="s">
        <v>19174</v>
      </c>
      <c r="K1154" s="95" t="s">
        <v>19207</v>
      </c>
      <c r="L1154" s="95" t="s">
        <v>19208</v>
      </c>
      <c r="M1154" s="96" t="s">
        <v>10249</v>
      </c>
      <c r="N1154" s="96" t="s">
        <v>219</v>
      </c>
      <c r="O1154" s="97">
        <v>30111</v>
      </c>
      <c r="P1154" s="97">
        <v>30111</v>
      </c>
      <c r="Q1154" s="97">
        <v>30111</v>
      </c>
      <c r="R1154" s="96">
        <v>15818</v>
      </c>
      <c r="S1154" s="96">
        <v>43</v>
      </c>
      <c r="T1154" s="96" t="s">
        <v>19261</v>
      </c>
      <c r="U1154" s="96" t="s">
        <v>24584</v>
      </c>
      <c r="V1154" s="96"/>
      <c r="W1154" s="96" t="s">
        <v>24585</v>
      </c>
      <c r="X1154" s="96" t="s">
        <v>219</v>
      </c>
      <c r="Y1154" s="95" t="s">
        <v>13266</v>
      </c>
    </row>
    <row r="1155" spans="1:25" s="87" customFormat="1" x14ac:dyDescent="0.3">
      <c r="A1155" s="94" t="str">
        <f t="shared" ref="A1155:A1218" si="19">TRIM(D1155)</f>
        <v>JGONZ71</v>
      </c>
      <c r="B1155" s="95" t="s">
        <v>24586</v>
      </c>
      <c r="C1155" s="96" t="s">
        <v>24587</v>
      </c>
      <c r="D1155" s="96" t="s">
        <v>7329</v>
      </c>
      <c r="E1155" s="96" t="s">
        <v>5630</v>
      </c>
      <c r="F1155" s="95" t="s">
        <v>19340</v>
      </c>
      <c r="G1155" s="96" t="s">
        <v>19341</v>
      </c>
      <c r="H1155" s="96" t="s">
        <v>19227</v>
      </c>
      <c r="I1155" s="96" t="s">
        <v>19173</v>
      </c>
      <c r="J1155" s="95" t="s">
        <v>19174</v>
      </c>
      <c r="K1155" s="95" t="s">
        <v>19716</v>
      </c>
      <c r="L1155" s="95" t="s">
        <v>19717</v>
      </c>
      <c r="M1155" s="96" t="s">
        <v>5847</v>
      </c>
      <c r="N1155" s="96" t="s">
        <v>279</v>
      </c>
      <c r="O1155" s="97">
        <v>32237</v>
      </c>
      <c r="P1155" s="97">
        <v>32237</v>
      </c>
      <c r="Q1155" s="97">
        <v>32237</v>
      </c>
      <c r="R1155" s="96">
        <v>13692</v>
      </c>
      <c r="S1155" s="96">
        <v>37</v>
      </c>
      <c r="T1155" s="96" t="s">
        <v>19261</v>
      </c>
      <c r="U1155" s="96" t="s">
        <v>24588</v>
      </c>
      <c r="V1155" s="96"/>
      <c r="W1155" s="96" t="s">
        <v>1032</v>
      </c>
      <c r="X1155" s="96" t="s">
        <v>279</v>
      </c>
      <c r="Y1155" s="95" t="s">
        <v>7331</v>
      </c>
    </row>
    <row r="1156" spans="1:25" s="87" customFormat="1" x14ac:dyDescent="0.3">
      <c r="A1156" s="94" t="str">
        <f t="shared" si="19"/>
        <v>jgorst</v>
      </c>
      <c r="B1156" s="95" t="s">
        <v>24589</v>
      </c>
      <c r="C1156" s="96" t="s">
        <v>24590</v>
      </c>
      <c r="D1156" s="95" t="s">
        <v>24591</v>
      </c>
      <c r="E1156" s="96"/>
      <c r="F1156" s="96"/>
      <c r="G1156" s="96"/>
      <c r="H1156" s="96"/>
      <c r="I1156" s="96"/>
      <c r="J1156" s="96"/>
      <c r="K1156" s="96" t="s">
        <v>19360</v>
      </c>
      <c r="L1156" s="96"/>
      <c r="M1156" s="96"/>
      <c r="N1156" s="96"/>
      <c r="O1156" s="97">
        <v>45956</v>
      </c>
      <c r="P1156" s="96">
        <v>45956</v>
      </c>
      <c r="Q1156" s="97">
        <v>45956</v>
      </c>
      <c r="R1156" s="96"/>
      <c r="S1156" s="96"/>
      <c r="T1156" s="96"/>
      <c r="U1156" s="95" t="s">
        <v>24592</v>
      </c>
      <c r="V1156" s="96"/>
      <c r="W1156" s="96" t="s">
        <v>24593</v>
      </c>
      <c r="X1156" s="96" t="s">
        <v>760</v>
      </c>
      <c r="Y1156" s="95" t="s">
        <v>24594</v>
      </c>
    </row>
    <row r="1157" spans="1:25" s="87" customFormat="1" x14ac:dyDescent="0.3">
      <c r="A1157" s="94" t="str">
        <f t="shared" si="19"/>
        <v>jgose</v>
      </c>
      <c r="B1157" s="95" t="s">
        <v>24595</v>
      </c>
      <c r="C1157" s="96" t="s">
        <v>24596</v>
      </c>
      <c r="D1157" s="96" t="s">
        <v>24597</v>
      </c>
      <c r="E1157" s="96" t="s">
        <v>5630</v>
      </c>
      <c r="F1157" s="95" t="s">
        <v>19480</v>
      </c>
      <c r="G1157" s="96" t="s">
        <v>19040</v>
      </c>
      <c r="H1157" s="96" t="s">
        <v>19172</v>
      </c>
      <c r="I1157" s="96" t="s">
        <v>19173</v>
      </c>
      <c r="J1157" s="95" t="s">
        <v>19189</v>
      </c>
      <c r="K1157" s="95" t="s">
        <v>19374</v>
      </c>
      <c r="L1157" s="95" t="s">
        <v>19492</v>
      </c>
      <c r="M1157" s="96" t="s">
        <v>19493</v>
      </c>
      <c r="N1157" s="96" t="s">
        <v>268</v>
      </c>
      <c r="O1157" s="97">
        <v>44039</v>
      </c>
      <c r="P1157" s="97">
        <v>44039</v>
      </c>
      <c r="Q1157" s="97">
        <v>44039</v>
      </c>
      <c r="R1157" s="96">
        <v>1890</v>
      </c>
      <c r="S1157" s="96">
        <v>5</v>
      </c>
      <c r="T1157" s="96" t="s">
        <v>19228</v>
      </c>
      <c r="U1157" s="96" t="s">
        <v>16673</v>
      </c>
      <c r="V1157" s="96"/>
      <c r="W1157" s="96" t="s">
        <v>4415</v>
      </c>
      <c r="X1157" s="96" t="s">
        <v>268</v>
      </c>
      <c r="Y1157" s="95" t="s">
        <v>16674</v>
      </c>
    </row>
    <row r="1158" spans="1:25" s="87" customFormat="1" x14ac:dyDescent="0.3">
      <c r="A1158" s="94" t="str">
        <f t="shared" si="19"/>
        <v>jgray7</v>
      </c>
      <c r="B1158" s="95" t="s">
        <v>24598</v>
      </c>
      <c r="C1158" s="96" t="s">
        <v>24599</v>
      </c>
      <c r="D1158" s="96" t="s">
        <v>24600</v>
      </c>
      <c r="E1158" s="96" t="s">
        <v>5630</v>
      </c>
      <c r="F1158" s="95" t="s">
        <v>19285</v>
      </c>
      <c r="G1158" s="96" t="s">
        <v>19028</v>
      </c>
      <c r="H1158" s="96" t="s">
        <v>19172</v>
      </c>
      <c r="I1158" s="96" t="s">
        <v>19173</v>
      </c>
      <c r="J1158" s="95" t="s">
        <v>19189</v>
      </c>
      <c r="K1158" s="95" t="s">
        <v>19333</v>
      </c>
      <c r="L1158" s="95" t="s">
        <v>19467</v>
      </c>
      <c r="M1158" s="96" t="s">
        <v>9084</v>
      </c>
      <c r="N1158" s="96" t="s">
        <v>260</v>
      </c>
      <c r="O1158" s="97">
        <v>42947</v>
      </c>
      <c r="P1158" s="97">
        <v>42947</v>
      </c>
      <c r="Q1158" s="97">
        <v>42947</v>
      </c>
      <c r="R1158" s="96">
        <v>2982</v>
      </c>
      <c r="S1158" s="96">
        <v>8</v>
      </c>
      <c r="T1158" s="96" t="s">
        <v>19247</v>
      </c>
      <c r="U1158" s="96" t="s">
        <v>24601</v>
      </c>
      <c r="V1158" s="96"/>
      <c r="W1158" s="96" t="s">
        <v>6943</v>
      </c>
      <c r="X1158" s="96" t="s">
        <v>366</v>
      </c>
      <c r="Y1158" s="95" t="s">
        <v>14421</v>
      </c>
    </row>
    <row r="1159" spans="1:25" s="87" customFormat="1" x14ac:dyDescent="0.3">
      <c r="A1159" s="94" t="str">
        <f t="shared" si="19"/>
        <v>jgraydo</v>
      </c>
      <c r="B1159" s="95" t="s">
        <v>24602</v>
      </c>
      <c r="C1159" s="96" t="s">
        <v>24603</v>
      </c>
      <c r="D1159" s="96" t="s">
        <v>24604</v>
      </c>
      <c r="E1159" s="96" t="s">
        <v>5630</v>
      </c>
      <c r="F1159" s="95" t="s">
        <v>19215</v>
      </c>
      <c r="G1159" s="96" t="s">
        <v>19033</v>
      </c>
      <c r="H1159" s="96" t="s">
        <v>19172</v>
      </c>
      <c r="I1159" s="96" t="s">
        <v>19173</v>
      </c>
      <c r="J1159" s="95" t="s">
        <v>19174</v>
      </c>
      <c r="K1159" s="95" t="s">
        <v>19245</v>
      </c>
      <c r="L1159" s="95" t="s">
        <v>20002</v>
      </c>
      <c r="M1159" s="96" t="s">
        <v>19319</v>
      </c>
      <c r="N1159" s="96" t="s">
        <v>1675</v>
      </c>
      <c r="O1159" s="97">
        <v>45788</v>
      </c>
      <c r="P1159" s="97">
        <v>45788</v>
      </c>
      <c r="Q1159" s="97">
        <v>45788</v>
      </c>
      <c r="R1159" s="96">
        <v>141</v>
      </c>
      <c r="S1159" s="96">
        <v>0</v>
      </c>
      <c r="T1159" s="96" t="s">
        <v>19193</v>
      </c>
      <c r="U1159" s="96" t="s">
        <v>24605</v>
      </c>
      <c r="V1159" s="96"/>
      <c r="W1159" s="96" t="s">
        <v>4831</v>
      </c>
      <c r="X1159" s="96" t="s">
        <v>1675</v>
      </c>
      <c r="Y1159" s="95" t="s">
        <v>14793</v>
      </c>
    </row>
    <row r="1160" spans="1:25" s="87" customFormat="1" x14ac:dyDescent="0.3">
      <c r="A1160" s="94" t="str">
        <f t="shared" si="19"/>
        <v>jgreen</v>
      </c>
      <c r="B1160" s="95" t="s">
        <v>24606</v>
      </c>
      <c r="C1160" s="96" t="s">
        <v>24607</v>
      </c>
      <c r="D1160" s="96" t="s">
        <v>24608</v>
      </c>
      <c r="E1160" s="96" t="s">
        <v>19170</v>
      </c>
      <c r="F1160" s="95" t="s">
        <v>19236</v>
      </c>
      <c r="G1160" s="96" t="s">
        <v>19032</v>
      </c>
      <c r="H1160" s="96" t="s">
        <v>19227</v>
      </c>
      <c r="I1160" s="96" t="s">
        <v>19173</v>
      </c>
      <c r="J1160" s="95" t="s">
        <v>19189</v>
      </c>
      <c r="K1160" s="95" t="s">
        <v>19374</v>
      </c>
      <c r="L1160" s="95" t="s">
        <v>19492</v>
      </c>
      <c r="M1160" s="96" t="s">
        <v>19493</v>
      </c>
      <c r="N1160" s="96" t="s">
        <v>268</v>
      </c>
      <c r="O1160" s="97">
        <v>45851</v>
      </c>
      <c r="P1160" s="97">
        <v>45851</v>
      </c>
      <c r="Q1160" s="97">
        <v>45851</v>
      </c>
      <c r="R1160" s="96">
        <v>78</v>
      </c>
      <c r="S1160" s="96">
        <v>0</v>
      </c>
      <c r="T1160" s="96" t="s">
        <v>19219</v>
      </c>
      <c r="U1160" s="96" t="s">
        <v>24609</v>
      </c>
      <c r="V1160" s="96"/>
      <c r="W1160" s="96" t="s">
        <v>24610</v>
      </c>
      <c r="X1160" s="96" t="s">
        <v>375</v>
      </c>
      <c r="Y1160" s="95" t="s">
        <v>24611</v>
      </c>
    </row>
    <row r="1161" spans="1:25" s="87" customFormat="1" x14ac:dyDescent="0.3">
      <c r="A1161" s="94" t="str">
        <f t="shared" si="19"/>
        <v>jgreene</v>
      </c>
      <c r="B1161" s="95" t="s">
        <v>24612</v>
      </c>
      <c r="C1161" s="96" t="s">
        <v>24613</v>
      </c>
      <c r="D1161" s="96" t="s">
        <v>24614</v>
      </c>
      <c r="E1161" s="96" t="s">
        <v>5630</v>
      </c>
      <c r="F1161" s="95" t="s">
        <v>19215</v>
      </c>
      <c r="G1161" s="96" t="s">
        <v>19033</v>
      </c>
      <c r="H1161" s="96" t="s">
        <v>19172</v>
      </c>
      <c r="I1161" s="96" t="s">
        <v>19173</v>
      </c>
      <c r="J1161" s="95" t="s">
        <v>19189</v>
      </c>
      <c r="K1161" s="95" t="s">
        <v>19333</v>
      </c>
      <c r="L1161" s="95" t="s">
        <v>19447</v>
      </c>
      <c r="M1161" s="96" t="s">
        <v>9382</v>
      </c>
      <c r="N1161" s="96" t="s">
        <v>366</v>
      </c>
      <c r="O1161" s="97">
        <v>45172</v>
      </c>
      <c r="P1161" s="97">
        <v>45172</v>
      </c>
      <c r="Q1161" s="97">
        <v>45172</v>
      </c>
      <c r="R1161" s="96">
        <v>757</v>
      </c>
      <c r="S1161" s="96">
        <v>2</v>
      </c>
      <c r="T1161" s="96" t="s">
        <v>19209</v>
      </c>
      <c r="U1161" s="96" t="s">
        <v>24615</v>
      </c>
      <c r="V1161" s="96"/>
      <c r="W1161" s="96" t="s">
        <v>4975</v>
      </c>
      <c r="X1161" s="96" t="s">
        <v>416</v>
      </c>
      <c r="Y1161" s="95" t="s">
        <v>4980</v>
      </c>
    </row>
    <row r="1162" spans="1:25" s="87" customFormat="1" x14ac:dyDescent="0.3">
      <c r="A1162" s="94" t="str">
        <f t="shared" si="19"/>
        <v>JGRESK</v>
      </c>
      <c r="B1162" s="95" t="s">
        <v>24616</v>
      </c>
      <c r="C1162" s="96" t="s">
        <v>24617</v>
      </c>
      <c r="D1162" s="96" t="s">
        <v>6122</v>
      </c>
      <c r="E1162" s="96" t="s">
        <v>5630</v>
      </c>
      <c r="F1162" s="95" t="s">
        <v>19480</v>
      </c>
      <c r="G1162" s="96" t="s">
        <v>19040</v>
      </c>
      <c r="H1162" s="96" t="s">
        <v>19172</v>
      </c>
      <c r="I1162" s="96" t="s">
        <v>19173</v>
      </c>
      <c r="J1162" s="95" t="s">
        <v>19189</v>
      </c>
      <c r="K1162" s="95" t="s">
        <v>19333</v>
      </c>
      <c r="L1162" s="95" t="s">
        <v>19467</v>
      </c>
      <c r="M1162" s="96" t="s">
        <v>9084</v>
      </c>
      <c r="N1162" s="96" t="s">
        <v>260</v>
      </c>
      <c r="O1162" s="97">
        <v>34272</v>
      </c>
      <c r="P1162" s="97">
        <v>34272</v>
      </c>
      <c r="Q1162" s="97">
        <v>34272</v>
      </c>
      <c r="R1162" s="96">
        <v>11657</v>
      </c>
      <c r="S1162" s="96">
        <v>31</v>
      </c>
      <c r="T1162" s="96" t="s">
        <v>19261</v>
      </c>
      <c r="U1162" s="96" t="s">
        <v>24618</v>
      </c>
      <c r="V1162" s="96"/>
      <c r="W1162" s="96" t="s">
        <v>4556</v>
      </c>
      <c r="X1162" s="96" t="s">
        <v>260</v>
      </c>
      <c r="Y1162" s="95" t="s">
        <v>6126</v>
      </c>
    </row>
    <row r="1163" spans="1:25" s="87" customFormat="1" x14ac:dyDescent="0.3">
      <c r="A1163" s="94" t="str">
        <f t="shared" si="19"/>
        <v>JGREY1</v>
      </c>
      <c r="B1163" s="95" t="s">
        <v>24619</v>
      </c>
      <c r="C1163" s="96" t="s">
        <v>24620</v>
      </c>
      <c r="D1163" s="96" t="s">
        <v>8726</v>
      </c>
      <c r="E1163" s="96" t="s">
        <v>5630</v>
      </c>
      <c r="F1163" s="95" t="s">
        <v>19285</v>
      </c>
      <c r="G1163" s="96" t="s">
        <v>19028</v>
      </c>
      <c r="H1163" s="96" t="s">
        <v>19172</v>
      </c>
      <c r="I1163" s="96" t="s">
        <v>19173</v>
      </c>
      <c r="J1163" s="95" t="s">
        <v>19189</v>
      </c>
      <c r="K1163" s="95" t="s">
        <v>19471</v>
      </c>
      <c r="L1163" s="95" t="s">
        <v>20722</v>
      </c>
      <c r="M1163" s="96" t="s">
        <v>20723</v>
      </c>
      <c r="N1163" s="96" t="s">
        <v>719</v>
      </c>
      <c r="O1163" s="97">
        <v>32529</v>
      </c>
      <c r="P1163" s="97">
        <v>44905</v>
      </c>
      <c r="Q1163" s="97">
        <v>32529</v>
      </c>
      <c r="R1163" s="96">
        <v>13400</v>
      </c>
      <c r="S1163" s="96">
        <v>36</v>
      </c>
      <c r="T1163" s="96" t="s">
        <v>19261</v>
      </c>
      <c r="U1163" s="96" t="s">
        <v>24621</v>
      </c>
      <c r="V1163" s="96" t="s">
        <v>21084</v>
      </c>
      <c r="W1163" s="96" t="s">
        <v>24622</v>
      </c>
      <c r="X1163" s="96" t="s">
        <v>719</v>
      </c>
      <c r="Y1163" s="95" t="s">
        <v>9326</v>
      </c>
    </row>
    <row r="1164" spans="1:25" s="87" customFormat="1" x14ac:dyDescent="0.3">
      <c r="A1164" s="94" t="str">
        <f t="shared" si="19"/>
        <v>JGROV12</v>
      </c>
      <c r="B1164" s="95" t="s">
        <v>24623</v>
      </c>
      <c r="C1164" s="96" t="s">
        <v>24624</v>
      </c>
      <c r="D1164" s="96" t="s">
        <v>5795</v>
      </c>
      <c r="E1164" s="96" t="s">
        <v>5630</v>
      </c>
      <c r="F1164" s="95" t="s">
        <v>19285</v>
      </c>
      <c r="G1164" s="96" t="s">
        <v>19028</v>
      </c>
      <c r="H1164" s="96" t="s">
        <v>19172</v>
      </c>
      <c r="I1164" s="96" t="s">
        <v>19173</v>
      </c>
      <c r="J1164" s="95" t="s">
        <v>19189</v>
      </c>
      <c r="K1164" s="95" t="s">
        <v>19294</v>
      </c>
      <c r="L1164" s="95" t="s">
        <v>19295</v>
      </c>
      <c r="M1164" s="96" t="s">
        <v>19296</v>
      </c>
      <c r="N1164" s="96" t="s">
        <v>541</v>
      </c>
      <c r="O1164" s="97">
        <v>40588</v>
      </c>
      <c r="P1164" s="97">
        <v>40588</v>
      </c>
      <c r="Q1164" s="97">
        <v>40588</v>
      </c>
      <c r="R1164" s="96">
        <v>5341</v>
      </c>
      <c r="S1164" s="96">
        <v>14</v>
      </c>
      <c r="T1164" s="96" t="s">
        <v>19247</v>
      </c>
      <c r="U1164" s="96" t="s">
        <v>24625</v>
      </c>
      <c r="V1164" s="96"/>
      <c r="W1164" s="96" t="s">
        <v>22137</v>
      </c>
      <c r="X1164" s="96" t="s">
        <v>541</v>
      </c>
      <c r="Y1164" s="95" t="s">
        <v>9497</v>
      </c>
    </row>
    <row r="1165" spans="1:25" s="87" customFormat="1" x14ac:dyDescent="0.3">
      <c r="A1165" s="94" t="str">
        <f t="shared" si="19"/>
        <v>jgurro0</v>
      </c>
      <c r="B1165" s="95" t="s">
        <v>24626</v>
      </c>
      <c r="C1165" s="96" t="s">
        <v>24627</v>
      </c>
      <c r="D1165" s="96" t="s">
        <v>24628</v>
      </c>
      <c r="E1165" s="96" t="s">
        <v>5630</v>
      </c>
      <c r="F1165" s="95" t="s">
        <v>19181</v>
      </c>
      <c r="G1165" s="96" t="s">
        <v>19030</v>
      </c>
      <c r="H1165" s="96" t="s">
        <v>19172</v>
      </c>
      <c r="I1165" s="96" t="s">
        <v>19173</v>
      </c>
      <c r="J1165" s="95" t="s">
        <v>19174</v>
      </c>
      <c r="K1165" s="95" t="s">
        <v>19207</v>
      </c>
      <c r="L1165" s="95" t="s">
        <v>19208</v>
      </c>
      <c r="M1165" s="96" t="s">
        <v>10249</v>
      </c>
      <c r="N1165" s="96" t="s">
        <v>219</v>
      </c>
      <c r="O1165" s="97">
        <v>44932</v>
      </c>
      <c r="P1165" s="97">
        <v>44932</v>
      </c>
      <c r="Q1165" s="97">
        <v>44932</v>
      </c>
      <c r="R1165" s="96">
        <v>997</v>
      </c>
      <c r="S1165" s="96">
        <v>2</v>
      </c>
      <c r="T1165" s="96" t="s">
        <v>19209</v>
      </c>
      <c r="U1165" s="96" t="s">
        <v>24629</v>
      </c>
      <c r="V1165" s="96"/>
      <c r="W1165" s="96" t="s">
        <v>4767</v>
      </c>
      <c r="X1165" s="96" t="s">
        <v>219</v>
      </c>
      <c r="Y1165" s="95" t="s">
        <v>7913</v>
      </c>
    </row>
    <row r="1166" spans="1:25" s="87" customFormat="1" x14ac:dyDescent="0.3">
      <c r="A1166" s="94" t="str">
        <f t="shared" si="19"/>
        <v>jgutie2</v>
      </c>
      <c r="B1166" s="95" t="s">
        <v>24630</v>
      </c>
      <c r="C1166" s="96" t="s">
        <v>24631</v>
      </c>
      <c r="D1166" s="96" t="s">
        <v>24632</v>
      </c>
      <c r="E1166" s="96" t="s">
        <v>5630</v>
      </c>
      <c r="F1166" s="95" t="s">
        <v>19181</v>
      </c>
      <c r="G1166" s="96" t="s">
        <v>19030</v>
      </c>
      <c r="H1166" s="96" t="s">
        <v>19172</v>
      </c>
      <c r="I1166" s="96" t="s">
        <v>19173</v>
      </c>
      <c r="J1166" s="95" t="s">
        <v>19174</v>
      </c>
      <c r="K1166" s="95" t="s">
        <v>19360</v>
      </c>
      <c r="L1166" s="95" t="s">
        <v>19361</v>
      </c>
      <c r="M1166" s="96" t="s">
        <v>19362</v>
      </c>
      <c r="N1166" s="96" t="s">
        <v>1463</v>
      </c>
      <c r="O1166" s="97">
        <v>45235</v>
      </c>
      <c r="P1166" s="97">
        <v>45235</v>
      </c>
      <c r="Q1166" s="97">
        <v>45235</v>
      </c>
      <c r="R1166" s="96">
        <v>694</v>
      </c>
      <c r="S1166" s="96">
        <v>1</v>
      </c>
      <c r="T1166" s="96" t="s">
        <v>19209</v>
      </c>
      <c r="U1166" s="96" t="s">
        <v>24633</v>
      </c>
      <c r="V1166" s="96"/>
      <c r="W1166" s="96" t="s">
        <v>24634</v>
      </c>
      <c r="X1166" s="96" t="s">
        <v>1472</v>
      </c>
      <c r="Y1166" s="95" t="s">
        <v>5705</v>
      </c>
    </row>
    <row r="1167" spans="1:25" s="87" customFormat="1" x14ac:dyDescent="0.3">
      <c r="A1167" s="94" t="str">
        <f t="shared" si="19"/>
        <v>jhabibi</v>
      </c>
      <c r="B1167" s="95" t="s">
        <v>24635</v>
      </c>
      <c r="C1167" s="96" t="s">
        <v>24636</v>
      </c>
      <c r="D1167" s="96" t="s">
        <v>24637</v>
      </c>
      <c r="E1167" s="96" t="s">
        <v>5630</v>
      </c>
      <c r="F1167" s="95" t="s">
        <v>19181</v>
      </c>
      <c r="G1167" s="96" t="s">
        <v>19030</v>
      </c>
      <c r="H1167" s="96" t="s">
        <v>19172</v>
      </c>
      <c r="I1167" s="96" t="s">
        <v>19173</v>
      </c>
      <c r="J1167" s="95" t="s">
        <v>19189</v>
      </c>
      <c r="K1167" s="95" t="s">
        <v>19294</v>
      </c>
      <c r="L1167" s="95" t="s">
        <v>19295</v>
      </c>
      <c r="M1167" s="96" t="s">
        <v>19296</v>
      </c>
      <c r="N1167" s="96" t="s">
        <v>541</v>
      </c>
      <c r="O1167" s="97">
        <v>44620</v>
      </c>
      <c r="P1167" s="97">
        <v>44620</v>
      </c>
      <c r="Q1167" s="97">
        <v>44620</v>
      </c>
      <c r="R1167" s="96">
        <v>1309</v>
      </c>
      <c r="S1167" s="96">
        <v>3</v>
      </c>
      <c r="T1167" s="96" t="s">
        <v>19228</v>
      </c>
      <c r="U1167" s="96" t="s">
        <v>24638</v>
      </c>
      <c r="V1167" s="96"/>
      <c r="W1167" s="96" t="s">
        <v>633</v>
      </c>
      <c r="X1167" s="96" t="s">
        <v>328</v>
      </c>
      <c r="Y1167" s="95" t="s">
        <v>5289</v>
      </c>
    </row>
    <row r="1168" spans="1:25" s="87" customFormat="1" x14ac:dyDescent="0.3">
      <c r="A1168" s="94" t="str">
        <f t="shared" si="19"/>
        <v>jhadden</v>
      </c>
      <c r="B1168" s="95" t="s">
        <v>24639</v>
      </c>
      <c r="C1168" s="96" t="s">
        <v>24640</v>
      </c>
      <c r="D1168" s="96" t="s">
        <v>24641</v>
      </c>
      <c r="E1168" s="96" t="s">
        <v>19170</v>
      </c>
      <c r="F1168" s="95" t="s">
        <v>19171</v>
      </c>
      <c r="G1168" s="96" t="s">
        <v>19029</v>
      </c>
      <c r="H1168" s="96" t="s">
        <v>19172</v>
      </c>
      <c r="I1168" s="96" t="s">
        <v>19173</v>
      </c>
      <c r="J1168" s="95" t="s">
        <v>19189</v>
      </c>
      <c r="K1168" s="95" t="s">
        <v>19374</v>
      </c>
      <c r="L1168" s="95" t="s">
        <v>19492</v>
      </c>
      <c r="M1168" s="96" t="s">
        <v>19493</v>
      </c>
      <c r="N1168" s="96" t="s">
        <v>268</v>
      </c>
      <c r="O1168" s="97">
        <v>45291</v>
      </c>
      <c r="P1168" s="97">
        <v>45291</v>
      </c>
      <c r="Q1168" s="97">
        <v>45291</v>
      </c>
      <c r="R1168" s="96">
        <v>638</v>
      </c>
      <c r="S1168" s="96">
        <v>1</v>
      </c>
      <c r="T1168" s="96" t="s">
        <v>19209</v>
      </c>
      <c r="U1168" s="96" t="s">
        <v>24642</v>
      </c>
      <c r="V1168" s="96"/>
      <c r="W1168" s="96" t="s">
        <v>19496</v>
      </c>
      <c r="X1168" s="96" t="s">
        <v>268</v>
      </c>
      <c r="Y1168" s="95" t="s">
        <v>19497</v>
      </c>
    </row>
    <row r="1169" spans="1:25" s="87" customFormat="1" x14ac:dyDescent="0.3">
      <c r="A1169" s="94" t="str">
        <f t="shared" si="19"/>
        <v>jhanley</v>
      </c>
      <c r="B1169" s="95" t="s">
        <v>24643</v>
      </c>
      <c r="C1169" s="96" t="s">
        <v>24644</v>
      </c>
      <c r="D1169" s="96" t="s">
        <v>24645</v>
      </c>
      <c r="E1169" s="96" t="s">
        <v>19170</v>
      </c>
      <c r="F1169" s="95" t="s">
        <v>19181</v>
      </c>
      <c r="G1169" s="96" t="s">
        <v>19030</v>
      </c>
      <c r="H1169" s="96" t="s">
        <v>19172</v>
      </c>
      <c r="I1169" s="96" t="s">
        <v>19173</v>
      </c>
      <c r="J1169" s="95" t="s">
        <v>19189</v>
      </c>
      <c r="K1169" s="95" t="s">
        <v>19273</v>
      </c>
      <c r="L1169" s="95" t="s">
        <v>19274</v>
      </c>
      <c r="M1169" s="96" t="s">
        <v>7733</v>
      </c>
      <c r="N1169" s="96" t="s">
        <v>328</v>
      </c>
      <c r="O1169" s="97">
        <v>44118</v>
      </c>
      <c r="P1169" s="97">
        <v>45620</v>
      </c>
      <c r="Q1169" s="97">
        <v>45620</v>
      </c>
      <c r="R1169" s="96">
        <v>309</v>
      </c>
      <c r="S1169" s="96">
        <v>0</v>
      </c>
      <c r="T1169" s="96" t="s">
        <v>19176</v>
      </c>
      <c r="U1169" s="96" t="s">
        <v>24646</v>
      </c>
      <c r="V1169" s="96"/>
      <c r="W1169" s="96" t="s">
        <v>3227</v>
      </c>
      <c r="X1169" s="96" t="s">
        <v>328</v>
      </c>
      <c r="Y1169" s="95" t="s">
        <v>6915</v>
      </c>
    </row>
    <row r="1170" spans="1:25" s="87" customFormat="1" x14ac:dyDescent="0.3">
      <c r="A1170" s="94" t="str">
        <f t="shared" si="19"/>
        <v>JHARGET</v>
      </c>
      <c r="B1170" s="95" t="s">
        <v>24647</v>
      </c>
      <c r="C1170" s="96" t="s">
        <v>24648</v>
      </c>
      <c r="D1170" s="96" t="s">
        <v>6588</v>
      </c>
      <c r="E1170" s="96" t="s">
        <v>19036</v>
      </c>
      <c r="F1170" s="95" t="s">
        <v>19285</v>
      </c>
      <c r="G1170" s="96" t="s">
        <v>19028</v>
      </c>
      <c r="H1170" s="96" t="s">
        <v>19172</v>
      </c>
      <c r="I1170" s="96" t="s">
        <v>19173</v>
      </c>
      <c r="J1170" s="95" t="s">
        <v>19189</v>
      </c>
      <c r="K1170" s="95" t="s">
        <v>19345</v>
      </c>
      <c r="L1170" s="95" t="s">
        <v>19837</v>
      </c>
      <c r="M1170" s="96" t="s">
        <v>6275</v>
      </c>
      <c r="N1170" s="96" t="s">
        <v>318</v>
      </c>
      <c r="O1170" s="97">
        <v>36417</v>
      </c>
      <c r="P1170" s="97">
        <v>39006</v>
      </c>
      <c r="Q1170" s="97">
        <v>36417</v>
      </c>
      <c r="R1170" s="96">
        <v>9512</v>
      </c>
      <c r="S1170" s="96">
        <v>26</v>
      </c>
      <c r="T1170" s="96" t="s">
        <v>19261</v>
      </c>
      <c r="U1170" s="96" t="s">
        <v>24649</v>
      </c>
      <c r="V1170" s="96"/>
      <c r="W1170" s="96" t="s">
        <v>3232</v>
      </c>
      <c r="X1170" s="96" t="s">
        <v>318</v>
      </c>
      <c r="Y1170" s="95" t="s">
        <v>12905</v>
      </c>
    </row>
    <row r="1171" spans="1:25" s="87" customFormat="1" x14ac:dyDescent="0.3">
      <c r="A1171" s="94" t="str">
        <f t="shared" si="19"/>
        <v>JHARNES</v>
      </c>
      <c r="B1171" s="95" t="s">
        <v>24650</v>
      </c>
      <c r="C1171" s="96" t="s">
        <v>24651</v>
      </c>
      <c r="D1171" s="96" t="s">
        <v>5514</v>
      </c>
      <c r="E1171" s="96" t="s">
        <v>5630</v>
      </c>
      <c r="F1171" s="95" t="s">
        <v>19285</v>
      </c>
      <c r="G1171" s="96" t="s">
        <v>19028</v>
      </c>
      <c r="H1171" s="96" t="s">
        <v>19172</v>
      </c>
      <c r="I1171" s="96" t="s">
        <v>19173</v>
      </c>
      <c r="J1171" s="95" t="s">
        <v>19174</v>
      </c>
      <c r="K1171" s="95" t="s">
        <v>19216</v>
      </c>
      <c r="L1171" s="95" t="s">
        <v>19237</v>
      </c>
      <c r="M1171" s="96" t="s">
        <v>19238</v>
      </c>
      <c r="N1171" s="96" t="s">
        <v>250</v>
      </c>
      <c r="O1171" s="97">
        <v>31646</v>
      </c>
      <c r="P1171" s="97">
        <v>31646</v>
      </c>
      <c r="Q1171" s="97">
        <v>31646</v>
      </c>
      <c r="R1171" s="96">
        <v>14283</v>
      </c>
      <c r="S1171" s="96">
        <v>39</v>
      </c>
      <c r="T1171" s="96" t="s">
        <v>19261</v>
      </c>
      <c r="U1171" s="96" t="s">
        <v>24652</v>
      </c>
      <c r="V1171" s="96"/>
      <c r="W1171" s="96" t="s">
        <v>5515</v>
      </c>
      <c r="X1171" s="96" t="s">
        <v>250</v>
      </c>
      <c r="Y1171" s="95" t="s">
        <v>24653</v>
      </c>
    </row>
    <row r="1172" spans="1:25" s="87" customFormat="1" x14ac:dyDescent="0.3">
      <c r="A1172" s="94" t="str">
        <f t="shared" si="19"/>
        <v>jharper</v>
      </c>
      <c r="B1172" s="95" t="s">
        <v>24654</v>
      </c>
      <c r="C1172" s="96" t="s">
        <v>24655</v>
      </c>
      <c r="D1172" s="96" t="s">
        <v>24656</v>
      </c>
      <c r="E1172" s="96" t="s">
        <v>5630</v>
      </c>
      <c r="F1172" s="95" t="s">
        <v>19171</v>
      </c>
      <c r="G1172" s="96" t="s">
        <v>19029</v>
      </c>
      <c r="H1172" s="96" t="s">
        <v>19172</v>
      </c>
      <c r="I1172" s="96" t="s">
        <v>19173</v>
      </c>
      <c r="J1172" s="95" t="s">
        <v>19174</v>
      </c>
      <c r="K1172" s="95" t="s">
        <v>19455</v>
      </c>
      <c r="L1172" s="95" t="s">
        <v>19456</v>
      </c>
      <c r="M1172" s="96" t="s">
        <v>19457</v>
      </c>
      <c r="N1172" s="96" t="s">
        <v>2504</v>
      </c>
      <c r="O1172" s="97">
        <v>45816</v>
      </c>
      <c r="P1172" s="97">
        <v>45816</v>
      </c>
      <c r="Q1172" s="97">
        <v>45816</v>
      </c>
      <c r="R1172" s="96">
        <v>113</v>
      </c>
      <c r="S1172" s="96">
        <v>0</v>
      </c>
      <c r="T1172" s="96" t="s">
        <v>19193</v>
      </c>
      <c r="U1172" s="96" t="s">
        <v>24657</v>
      </c>
      <c r="V1172" s="96" t="s">
        <v>8476</v>
      </c>
      <c r="W1172" s="96" t="s">
        <v>5152</v>
      </c>
      <c r="X1172" s="96" t="s">
        <v>2504</v>
      </c>
      <c r="Y1172" s="95" t="s">
        <v>24658</v>
      </c>
    </row>
    <row r="1173" spans="1:25" s="87" customFormat="1" x14ac:dyDescent="0.3">
      <c r="A1173" s="94" t="str">
        <f t="shared" si="19"/>
        <v>jharr48</v>
      </c>
      <c r="B1173" s="95" t="s">
        <v>24659</v>
      </c>
      <c r="C1173" s="96" t="s">
        <v>24660</v>
      </c>
      <c r="D1173" s="96" t="s">
        <v>24661</v>
      </c>
      <c r="E1173" s="96" t="s">
        <v>5630</v>
      </c>
      <c r="F1173" s="95" t="s">
        <v>19171</v>
      </c>
      <c r="G1173" s="96" t="s">
        <v>19029</v>
      </c>
      <c r="H1173" s="96" t="s">
        <v>19172</v>
      </c>
      <c r="I1173" s="96" t="s">
        <v>19173</v>
      </c>
      <c r="J1173" s="95" t="s">
        <v>19189</v>
      </c>
      <c r="K1173" s="95" t="s">
        <v>19273</v>
      </c>
      <c r="L1173" s="95" t="s">
        <v>19274</v>
      </c>
      <c r="M1173" s="96" t="s">
        <v>7733</v>
      </c>
      <c r="N1173" s="96" t="s">
        <v>328</v>
      </c>
      <c r="O1173" s="97">
        <v>42436</v>
      </c>
      <c r="P1173" s="97">
        <v>42436</v>
      </c>
      <c r="Q1173" s="97">
        <v>42436</v>
      </c>
      <c r="R1173" s="96">
        <v>3493</v>
      </c>
      <c r="S1173" s="96">
        <v>9</v>
      </c>
      <c r="T1173" s="96" t="s">
        <v>19247</v>
      </c>
      <c r="U1173" s="96" t="s">
        <v>24662</v>
      </c>
      <c r="V1173" s="96"/>
      <c r="W1173" s="96" t="s">
        <v>6494</v>
      </c>
      <c r="X1173" s="96" t="s">
        <v>375</v>
      </c>
      <c r="Y1173" s="95" t="s">
        <v>5081</v>
      </c>
    </row>
    <row r="1174" spans="1:25" s="87" customFormat="1" x14ac:dyDescent="0.3">
      <c r="A1174" s="94" t="str">
        <f t="shared" si="19"/>
        <v>jharris</v>
      </c>
      <c r="B1174" s="95" t="s">
        <v>24663</v>
      </c>
      <c r="C1174" s="96" t="s">
        <v>24664</v>
      </c>
      <c r="D1174" s="96" t="s">
        <v>24665</v>
      </c>
      <c r="E1174" s="96" t="s">
        <v>5630</v>
      </c>
      <c r="F1174" s="95" t="s">
        <v>19181</v>
      </c>
      <c r="G1174" s="96" t="s">
        <v>19030</v>
      </c>
      <c r="H1174" s="96" t="s">
        <v>19172</v>
      </c>
      <c r="I1174" s="96" t="s">
        <v>19173</v>
      </c>
      <c r="J1174" s="95" t="s">
        <v>19189</v>
      </c>
      <c r="K1174" s="95" t="s">
        <v>19294</v>
      </c>
      <c r="L1174" s="95" t="s">
        <v>19295</v>
      </c>
      <c r="M1174" s="96" t="s">
        <v>19296</v>
      </c>
      <c r="N1174" s="96" t="s">
        <v>541</v>
      </c>
      <c r="O1174" s="97">
        <v>39058</v>
      </c>
      <c r="P1174" s="97">
        <v>45886</v>
      </c>
      <c r="Q1174" s="97">
        <v>45886</v>
      </c>
      <c r="R1174" s="96">
        <v>43</v>
      </c>
      <c r="S1174" s="96">
        <v>0</v>
      </c>
      <c r="T1174" s="96" t="s">
        <v>19448</v>
      </c>
      <c r="U1174" s="96" t="s">
        <v>24666</v>
      </c>
      <c r="V1174" s="96"/>
      <c r="W1174" s="96" t="s">
        <v>618</v>
      </c>
      <c r="X1174" s="96" t="s">
        <v>619</v>
      </c>
      <c r="Y1174" s="95" t="s">
        <v>24667</v>
      </c>
    </row>
    <row r="1175" spans="1:25" s="87" customFormat="1" x14ac:dyDescent="0.3">
      <c r="A1175" s="94" t="str">
        <f t="shared" si="19"/>
        <v>jhartle</v>
      </c>
      <c r="B1175" s="95" t="s">
        <v>24668</v>
      </c>
      <c r="C1175" s="96" t="s">
        <v>24669</v>
      </c>
      <c r="D1175" s="96" t="s">
        <v>24670</v>
      </c>
      <c r="E1175" s="96" t="s">
        <v>5630</v>
      </c>
      <c r="F1175" s="95" t="s">
        <v>19171</v>
      </c>
      <c r="G1175" s="96" t="s">
        <v>19029</v>
      </c>
      <c r="H1175" s="96" t="s">
        <v>19172</v>
      </c>
      <c r="I1175" s="96" t="s">
        <v>19173</v>
      </c>
      <c r="J1175" s="95" t="s">
        <v>19189</v>
      </c>
      <c r="K1175" s="95" t="s">
        <v>19333</v>
      </c>
      <c r="L1175" s="95" t="s">
        <v>19447</v>
      </c>
      <c r="M1175" s="96" t="s">
        <v>9382</v>
      </c>
      <c r="N1175" s="96" t="s">
        <v>366</v>
      </c>
      <c r="O1175" s="97">
        <v>45501</v>
      </c>
      <c r="P1175" s="97">
        <v>45501</v>
      </c>
      <c r="Q1175" s="97">
        <v>45501</v>
      </c>
      <c r="R1175" s="96">
        <v>428</v>
      </c>
      <c r="S1175" s="96">
        <v>1</v>
      </c>
      <c r="T1175" s="96" t="s">
        <v>19209</v>
      </c>
      <c r="U1175" s="96" t="s">
        <v>24671</v>
      </c>
      <c r="V1175" s="96"/>
      <c r="W1175" s="96" t="s">
        <v>4975</v>
      </c>
      <c r="X1175" s="96" t="s">
        <v>416</v>
      </c>
      <c r="Y1175" s="95" t="s">
        <v>4980</v>
      </c>
    </row>
    <row r="1176" spans="1:25" s="87" customFormat="1" x14ac:dyDescent="0.3">
      <c r="A1176" s="94" t="str">
        <f t="shared" si="19"/>
        <v>jharve0</v>
      </c>
      <c r="B1176" s="95" t="s">
        <v>24672</v>
      </c>
      <c r="C1176" s="96" t="s">
        <v>24673</v>
      </c>
      <c r="D1176" s="96" t="s">
        <v>24674</v>
      </c>
      <c r="E1176" s="96" t="s">
        <v>19170</v>
      </c>
      <c r="F1176" s="95" t="s">
        <v>19181</v>
      </c>
      <c r="G1176" s="96" t="s">
        <v>19030</v>
      </c>
      <c r="H1176" s="96" t="s">
        <v>19172</v>
      </c>
      <c r="I1176" s="96" t="s">
        <v>19173</v>
      </c>
      <c r="J1176" s="95" t="s">
        <v>19189</v>
      </c>
      <c r="K1176" s="95" t="s">
        <v>19333</v>
      </c>
      <c r="L1176" s="95" t="s">
        <v>19467</v>
      </c>
      <c r="M1176" s="96" t="s">
        <v>9084</v>
      </c>
      <c r="N1176" s="96" t="s">
        <v>260</v>
      </c>
      <c r="O1176" s="97">
        <v>45774</v>
      </c>
      <c r="P1176" s="97">
        <v>45774</v>
      </c>
      <c r="Q1176" s="97">
        <v>45774</v>
      </c>
      <c r="R1176" s="96">
        <v>155</v>
      </c>
      <c r="S1176" s="96">
        <v>0</v>
      </c>
      <c r="T1176" s="96" t="s">
        <v>19193</v>
      </c>
      <c r="U1176" s="96" t="s">
        <v>24675</v>
      </c>
      <c r="V1176" s="96"/>
      <c r="W1176" s="96" t="s">
        <v>24676</v>
      </c>
      <c r="X1176" s="96" t="s">
        <v>260</v>
      </c>
      <c r="Y1176" s="95" t="s">
        <v>24677</v>
      </c>
    </row>
    <row r="1177" spans="1:25" s="87" customFormat="1" x14ac:dyDescent="0.3">
      <c r="A1177" s="94" t="str">
        <f t="shared" si="19"/>
        <v>jhatch0</v>
      </c>
      <c r="B1177" s="95" t="s">
        <v>24678</v>
      </c>
      <c r="C1177" s="96" t="s">
        <v>24679</v>
      </c>
      <c r="D1177" s="96" t="s">
        <v>24680</v>
      </c>
      <c r="E1177" s="96" t="s">
        <v>19170</v>
      </c>
      <c r="F1177" s="95" t="s">
        <v>19181</v>
      </c>
      <c r="G1177" s="96" t="s">
        <v>19030</v>
      </c>
      <c r="H1177" s="96" t="s">
        <v>19172</v>
      </c>
      <c r="I1177" s="96" t="s">
        <v>19173</v>
      </c>
      <c r="J1177" s="95" t="s">
        <v>19174</v>
      </c>
      <c r="K1177" s="95" t="s">
        <v>20070</v>
      </c>
      <c r="L1177" s="95" t="s">
        <v>20694</v>
      </c>
      <c r="M1177" s="96" t="s">
        <v>20072</v>
      </c>
      <c r="N1177" s="96" t="s">
        <v>955</v>
      </c>
      <c r="O1177" s="97">
        <v>44945</v>
      </c>
      <c r="P1177" s="97">
        <v>44945</v>
      </c>
      <c r="Q1177" s="97">
        <v>44945</v>
      </c>
      <c r="R1177" s="96">
        <v>984</v>
      </c>
      <c r="S1177" s="96">
        <v>2</v>
      </c>
      <c r="T1177" s="96" t="s">
        <v>19209</v>
      </c>
      <c r="U1177" s="96" t="s">
        <v>24681</v>
      </c>
      <c r="V1177" s="96"/>
      <c r="W1177" s="96" t="s">
        <v>24682</v>
      </c>
      <c r="X1177" s="96" t="s">
        <v>453</v>
      </c>
      <c r="Y1177" s="95" t="s">
        <v>24683</v>
      </c>
    </row>
    <row r="1178" spans="1:25" s="87" customFormat="1" x14ac:dyDescent="0.3">
      <c r="A1178" s="94" t="str">
        <f t="shared" si="19"/>
        <v>jhatche</v>
      </c>
      <c r="B1178" s="95" t="s">
        <v>24684</v>
      </c>
      <c r="C1178" s="96" t="s">
        <v>24685</v>
      </c>
      <c r="D1178" s="96" t="s">
        <v>24686</v>
      </c>
      <c r="E1178" s="96" t="s">
        <v>5630</v>
      </c>
      <c r="F1178" s="95" t="s">
        <v>20261</v>
      </c>
      <c r="G1178" s="96" t="s">
        <v>19039</v>
      </c>
      <c r="H1178" s="96" t="s">
        <v>19172</v>
      </c>
      <c r="I1178" s="96" t="s">
        <v>19173</v>
      </c>
      <c r="J1178" s="95" t="s">
        <v>19189</v>
      </c>
      <c r="K1178" s="95" t="s">
        <v>19200</v>
      </c>
      <c r="L1178" s="95" t="s">
        <v>19200</v>
      </c>
      <c r="M1178" s="96" t="s">
        <v>19396</v>
      </c>
      <c r="N1178" s="96" t="s">
        <v>752</v>
      </c>
      <c r="O1178" s="97">
        <v>44314</v>
      </c>
      <c r="P1178" s="97">
        <v>44314</v>
      </c>
      <c r="Q1178" s="97">
        <v>44314</v>
      </c>
      <c r="R1178" s="96">
        <v>1615</v>
      </c>
      <c r="S1178" s="96">
        <v>4</v>
      </c>
      <c r="T1178" s="96" t="s">
        <v>19228</v>
      </c>
      <c r="U1178" s="96" t="s">
        <v>9170</v>
      </c>
      <c r="V1178" s="96"/>
      <c r="W1178" s="96" t="s">
        <v>9171</v>
      </c>
      <c r="X1178" s="96" t="s">
        <v>752</v>
      </c>
      <c r="Y1178" s="95" t="s">
        <v>9172</v>
      </c>
    </row>
    <row r="1179" spans="1:25" s="87" customFormat="1" x14ac:dyDescent="0.3">
      <c r="A1179" s="94" t="str">
        <f t="shared" si="19"/>
        <v>JHAUSER</v>
      </c>
      <c r="B1179" s="95" t="s">
        <v>24687</v>
      </c>
      <c r="C1179" s="96" t="s">
        <v>24688</v>
      </c>
      <c r="D1179" s="96" t="s">
        <v>12344</v>
      </c>
      <c r="E1179" s="96" t="s">
        <v>5630</v>
      </c>
      <c r="F1179" s="95" t="s">
        <v>19171</v>
      </c>
      <c r="G1179" s="96" t="s">
        <v>19029</v>
      </c>
      <c r="H1179" s="96" t="s">
        <v>19172</v>
      </c>
      <c r="I1179" s="96" t="s">
        <v>19173</v>
      </c>
      <c r="J1179" s="95" t="s">
        <v>19189</v>
      </c>
      <c r="K1179" s="95" t="s">
        <v>19273</v>
      </c>
      <c r="L1179" s="95" t="s">
        <v>19274</v>
      </c>
      <c r="M1179" s="96" t="s">
        <v>7733</v>
      </c>
      <c r="N1179" s="96" t="s">
        <v>328</v>
      </c>
      <c r="O1179" s="97">
        <v>36506</v>
      </c>
      <c r="P1179" s="97">
        <v>38748</v>
      </c>
      <c r="Q1179" s="97">
        <v>38748</v>
      </c>
      <c r="R1179" s="96">
        <v>7181</v>
      </c>
      <c r="S1179" s="96">
        <v>19</v>
      </c>
      <c r="T1179" s="96" t="s">
        <v>19261</v>
      </c>
      <c r="U1179" s="96" t="s">
        <v>12346</v>
      </c>
      <c r="V1179" s="96"/>
      <c r="W1179" s="96" t="s">
        <v>12347</v>
      </c>
      <c r="X1179" s="96" t="s">
        <v>416</v>
      </c>
      <c r="Y1179" s="95" t="s">
        <v>12348</v>
      </c>
    </row>
    <row r="1180" spans="1:25" s="87" customFormat="1" x14ac:dyDescent="0.3">
      <c r="A1180" s="94" t="str">
        <f t="shared" si="19"/>
        <v>JHAWK2</v>
      </c>
      <c r="B1180" s="95" t="s">
        <v>24689</v>
      </c>
      <c r="C1180" s="96" t="s">
        <v>24690</v>
      </c>
      <c r="D1180" s="96" t="s">
        <v>12086</v>
      </c>
      <c r="E1180" s="96" t="s">
        <v>5630</v>
      </c>
      <c r="F1180" s="95" t="s">
        <v>19395</v>
      </c>
      <c r="G1180" s="96" t="s">
        <v>19030</v>
      </c>
      <c r="H1180" s="96" t="s">
        <v>19172</v>
      </c>
      <c r="I1180" s="96" t="s">
        <v>19173</v>
      </c>
      <c r="J1180" s="95" t="s">
        <v>19189</v>
      </c>
      <c r="K1180" s="95" t="s">
        <v>20262</v>
      </c>
      <c r="L1180" s="95" t="s">
        <v>20263</v>
      </c>
      <c r="M1180" s="96" t="s">
        <v>20264</v>
      </c>
      <c r="N1180" s="96" t="s">
        <v>435</v>
      </c>
      <c r="O1180" s="97">
        <v>36262</v>
      </c>
      <c r="P1180" s="97">
        <v>36262</v>
      </c>
      <c r="Q1180" s="97">
        <v>36262</v>
      </c>
      <c r="R1180" s="96">
        <v>9667</v>
      </c>
      <c r="S1180" s="96">
        <v>26</v>
      </c>
      <c r="T1180" s="96" t="s">
        <v>19261</v>
      </c>
      <c r="U1180" s="96" t="s">
        <v>12088</v>
      </c>
      <c r="V1180" s="96"/>
      <c r="W1180" s="96" t="s">
        <v>12089</v>
      </c>
      <c r="X1180" s="96" t="s">
        <v>435</v>
      </c>
      <c r="Y1180" s="95" t="s">
        <v>12090</v>
      </c>
    </row>
    <row r="1181" spans="1:25" s="87" customFormat="1" x14ac:dyDescent="0.3">
      <c r="A1181" s="94" t="str">
        <f t="shared" si="19"/>
        <v>JHAWKIN</v>
      </c>
      <c r="B1181" s="95" t="s">
        <v>24691</v>
      </c>
      <c r="C1181" s="96" t="s">
        <v>24692</v>
      </c>
      <c r="D1181" s="96" t="s">
        <v>5685</v>
      </c>
      <c r="E1181" s="96" t="s">
        <v>5630</v>
      </c>
      <c r="F1181" s="95" t="s">
        <v>19171</v>
      </c>
      <c r="G1181" s="96" t="s">
        <v>19029</v>
      </c>
      <c r="H1181" s="96" t="s">
        <v>19172</v>
      </c>
      <c r="I1181" s="96" t="s">
        <v>19173</v>
      </c>
      <c r="J1181" s="95" t="s">
        <v>19189</v>
      </c>
      <c r="K1181" s="95" t="s">
        <v>19273</v>
      </c>
      <c r="L1181" s="95" t="s">
        <v>19274</v>
      </c>
      <c r="M1181" s="96" t="s">
        <v>7733</v>
      </c>
      <c r="N1181" s="96" t="s">
        <v>328</v>
      </c>
      <c r="O1181" s="97">
        <v>33000</v>
      </c>
      <c r="P1181" s="97">
        <v>33000</v>
      </c>
      <c r="Q1181" s="97">
        <v>33000</v>
      </c>
      <c r="R1181" s="96">
        <v>12929</v>
      </c>
      <c r="S1181" s="96">
        <v>35</v>
      </c>
      <c r="T1181" s="96" t="s">
        <v>19261</v>
      </c>
      <c r="U1181" s="96" t="s">
        <v>24693</v>
      </c>
      <c r="V1181" s="96"/>
      <c r="W1181" s="96" t="s">
        <v>2408</v>
      </c>
      <c r="X1181" s="96" t="s">
        <v>416</v>
      </c>
      <c r="Y1181" s="95" t="s">
        <v>5689</v>
      </c>
    </row>
    <row r="1182" spans="1:25" s="87" customFormat="1" x14ac:dyDescent="0.3">
      <c r="A1182" s="94" t="str">
        <f t="shared" si="19"/>
        <v>jhayes</v>
      </c>
      <c r="B1182" s="95" t="s">
        <v>24694</v>
      </c>
      <c r="C1182" s="96" t="s">
        <v>24695</v>
      </c>
      <c r="D1182" s="96" t="s">
        <v>24696</v>
      </c>
      <c r="E1182" s="96" t="s">
        <v>5630</v>
      </c>
      <c r="F1182" s="95" t="s">
        <v>19236</v>
      </c>
      <c r="G1182" s="96" t="s">
        <v>19032</v>
      </c>
      <c r="H1182" s="96" t="s">
        <v>19227</v>
      </c>
      <c r="I1182" s="96" t="s">
        <v>19173</v>
      </c>
      <c r="J1182" s="95" t="s">
        <v>19189</v>
      </c>
      <c r="K1182" s="95" t="s">
        <v>19190</v>
      </c>
      <c r="L1182" s="95" t="s">
        <v>19191</v>
      </c>
      <c r="M1182" s="96" t="s">
        <v>19192</v>
      </c>
      <c r="N1182" s="96" t="s">
        <v>297</v>
      </c>
      <c r="O1182" s="97">
        <v>45928</v>
      </c>
      <c r="P1182" s="97">
        <v>45928</v>
      </c>
      <c r="Q1182" s="97">
        <v>45928</v>
      </c>
      <c r="R1182" s="96">
        <v>1</v>
      </c>
      <c r="S1182" s="96">
        <v>0</v>
      </c>
      <c r="T1182" s="96" t="s">
        <v>19183</v>
      </c>
      <c r="U1182" s="96" t="s">
        <v>24697</v>
      </c>
      <c r="V1182" s="96"/>
      <c r="W1182" s="96" t="s">
        <v>782</v>
      </c>
      <c r="X1182" s="96" t="s">
        <v>297</v>
      </c>
      <c r="Y1182" s="95" t="s">
        <v>24698</v>
      </c>
    </row>
    <row r="1183" spans="1:25" s="87" customFormat="1" x14ac:dyDescent="0.3">
      <c r="A1183" s="94" t="str">
        <f t="shared" si="19"/>
        <v>JHEMING</v>
      </c>
      <c r="B1183" s="95" t="s">
        <v>24699</v>
      </c>
      <c r="C1183" s="96" t="s">
        <v>24700</v>
      </c>
      <c r="D1183" s="96" t="s">
        <v>1459</v>
      </c>
      <c r="E1183" s="96" t="s">
        <v>5630</v>
      </c>
      <c r="F1183" s="95" t="s">
        <v>19171</v>
      </c>
      <c r="G1183" s="96" t="s">
        <v>19029</v>
      </c>
      <c r="H1183" s="96" t="s">
        <v>19172</v>
      </c>
      <c r="I1183" s="96" t="s">
        <v>19173</v>
      </c>
      <c r="J1183" s="95" t="s">
        <v>19174</v>
      </c>
      <c r="K1183" s="95" t="s">
        <v>19360</v>
      </c>
      <c r="L1183" s="95" t="s">
        <v>20769</v>
      </c>
      <c r="M1183" s="96" t="s">
        <v>19362</v>
      </c>
      <c r="N1183" s="96" t="s">
        <v>1463</v>
      </c>
      <c r="O1183" s="97">
        <v>33947</v>
      </c>
      <c r="P1183" s="97">
        <v>33947</v>
      </c>
      <c r="Q1183" s="97">
        <v>33947</v>
      </c>
      <c r="R1183" s="96">
        <v>11982</v>
      </c>
      <c r="S1183" s="96">
        <v>32</v>
      </c>
      <c r="T1183" s="96" t="s">
        <v>19261</v>
      </c>
      <c r="U1183" s="96" t="s">
        <v>24701</v>
      </c>
      <c r="V1183" s="96"/>
      <c r="W1183" s="96" t="s">
        <v>685</v>
      </c>
      <c r="X1183" s="96" t="s">
        <v>1463</v>
      </c>
      <c r="Y1183" s="95" t="s">
        <v>10070</v>
      </c>
    </row>
    <row r="1184" spans="1:25" s="87" customFormat="1" x14ac:dyDescent="0.3">
      <c r="A1184" s="94" t="str">
        <f t="shared" si="19"/>
        <v>JHENDE2</v>
      </c>
      <c r="B1184" s="95" t="s">
        <v>24702</v>
      </c>
      <c r="C1184" s="96" t="s">
        <v>24703</v>
      </c>
      <c r="D1184" s="96" t="s">
        <v>3096</v>
      </c>
      <c r="E1184" s="96" t="s">
        <v>5630</v>
      </c>
      <c r="F1184" s="95" t="s">
        <v>19395</v>
      </c>
      <c r="G1184" s="96" t="s">
        <v>19030</v>
      </c>
      <c r="H1184" s="96" t="s">
        <v>19172</v>
      </c>
      <c r="I1184" s="96" t="s">
        <v>19173</v>
      </c>
      <c r="J1184" s="95" t="s">
        <v>19189</v>
      </c>
      <c r="K1184" s="95" t="s">
        <v>19200</v>
      </c>
      <c r="L1184" s="95" t="s">
        <v>19200</v>
      </c>
      <c r="M1184" s="96" t="s">
        <v>19396</v>
      </c>
      <c r="N1184" s="96" t="s">
        <v>752</v>
      </c>
      <c r="O1184" s="97">
        <v>32317</v>
      </c>
      <c r="P1184" s="97">
        <v>32317</v>
      </c>
      <c r="Q1184" s="97">
        <v>32317</v>
      </c>
      <c r="R1184" s="96">
        <v>13612</v>
      </c>
      <c r="S1184" s="96">
        <v>37</v>
      </c>
      <c r="T1184" s="96" t="s">
        <v>19261</v>
      </c>
      <c r="U1184" s="96" t="s">
        <v>24704</v>
      </c>
      <c r="V1184" s="96"/>
      <c r="W1184" s="96" t="s">
        <v>3100</v>
      </c>
      <c r="X1184" s="96" t="s">
        <v>260</v>
      </c>
      <c r="Y1184" s="95" t="s">
        <v>10235</v>
      </c>
    </row>
    <row r="1185" spans="1:25" s="87" customFormat="1" x14ac:dyDescent="0.3">
      <c r="A1185" s="94" t="str">
        <f t="shared" si="19"/>
        <v>jhenson</v>
      </c>
      <c r="B1185" s="95" t="s">
        <v>24705</v>
      </c>
      <c r="C1185" s="96" t="s">
        <v>24706</v>
      </c>
      <c r="D1185" s="96" t="s">
        <v>24707</v>
      </c>
      <c r="E1185" s="96" t="s">
        <v>19036</v>
      </c>
      <c r="F1185" s="95" t="s">
        <v>19171</v>
      </c>
      <c r="G1185" s="96" t="s">
        <v>19029</v>
      </c>
      <c r="H1185" s="96" t="s">
        <v>19172</v>
      </c>
      <c r="I1185" s="96" t="s">
        <v>19173</v>
      </c>
      <c r="J1185" s="95" t="s">
        <v>19174</v>
      </c>
      <c r="K1185" s="95" t="s">
        <v>19455</v>
      </c>
      <c r="L1185" s="95" t="s">
        <v>19456</v>
      </c>
      <c r="M1185" s="96" t="s">
        <v>19457</v>
      </c>
      <c r="N1185" s="96" t="s">
        <v>2504</v>
      </c>
      <c r="O1185" s="97">
        <v>45795</v>
      </c>
      <c r="P1185" s="97">
        <v>45795</v>
      </c>
      <c r="Q1185" s="97">
        <v>45795</v>
      </c>
      <c r="R1185" s="96">
        <v>134</v>
      </c>
      <c r="S1185" s="96">
        <v>0</v>
      </c>
      <c r="T1185" s="96" t="s">
        <v>19193</v>
      </c>
      <c r="U1185" s="96" t="s">
        <v>24708</v>
      </c>
      <c r="V1185" s="96" t="s">
        <v>20309</v>
      </c>
      <c r="W1185" s="96" t="s">
        <v>5152</v>
      </c>
      <c r="X1185" s="96" t="s">
        <v>2504</v>
      </c>
      <c r="Y1185" s="95" t="s">
        <v>24658</v>
      </c>
    </row>
    <row r="1186" spans="1:25" s="87" customFormat="1" x14ac:dyDescent="0.3">
      <c r="A1186" s="94" t="str">
        <f t="shared" si="19"/>
        <v>JHER243</v>
      </c>
      <c r="B1186" s="95" t="s">
        <v>24709</v>
      </c>
      <c r="C1186" s="96" t="s">
        <v>24710</v>
      </c>
      <c r="D1186" s="96" t="s">
        <v>8945</v>
      </c>
      <c r="E1186" s="96" t="s">
        <v>5630</v>
      </c>
      <c r="F1186" s="95" t="s">
        <v>19181</v>
      </c>
      <c r="G1186" s="96" t="s">
        <v>19030</v>
      </c>
      <c r="H1186" s="96" t="s">
        <v>19172</v>
      </c>
      <c r="I1186" s="96" t="s">
        <v>19419</v>
      </c>
      <c r="J1186" s="95" t="s">
        <v>19189</v>
      </c>
      <c r="K1186" s="95" t="s">
        <v>19420</v>
      </c>
      <c r="L1186" s="95" t="s">
        <v>19420</v>
      </c>
      <c r="M1186" s="96" t="s">
        <v>19421</v>
      </c>
      <c r="N1186" s="96" t="s">
        <v>5965</v>
      </c>
      <c r="O1186" s="97">
        <v>38381</v>
      </c>
      <c r="P1186" s="97">
        <v>38381</v>
      </c>
      <c r="Q1186" s="97">
        <v>38381</v>
      </c>
      <c r="R1186" s="96">
        <v>7548</v>
      </c>
      <c r="S1186" s="96">
        <v>20</v>
      </c>
      <c r="T1186" s="96" t="s">
        <v>19261</v>
      </c>
      <c r="U1186" s="96" t="s">
        <v>24711</v>
      </c>
      <c r="V1186" s="96"/>
      <c r="W1186" s="96" t="s">
        <v>24712</v>
      </c>
      <c r="X1186" s="96" t="s">
        <v>5965</v>
      </c>
      <c r="Y1186" s="95" t="s">
        <v>15689</v>
      </c>
    </row>
    <row r="1187" spans="1:25" s="87" customFormat="1" x14ac:dyDescent="0.3">
      <c r="A1187" s="94" t="str">
        <f t="shared" si="19"/>
        <v>jhermiz</v>
      </c>
      <c r="B1187" s="95" t="s">
        <v>24713</v>
      </c>
      <c r="C1187" s="96" t="s">
        <v>24714</v>
      </c>
      <c r="D1187" s="96" t="s">
        <v>24715</v>
      </c>
      <c r="E1187" s="96" t="s">
        <v>19170</v>
      </c>
      <c r="F1187" s="95" t="s">
        <v>20370</v>
      </c>
      <c r="G1187" s="96" t="s">
        <v>20371</v>
      </c>
      <c r="H1187" s="96" t="s">
        <v>19172</v>
      </c>
      <c r="I1187" s="96" t="s">
        <v>19173</v>
      </c>
      <c r="J1187" s="95" t="s">
        <v>19174</v>
      </c>
      <c r="K1187" s="95" t="s">
        <v>19245</v>
      </c>
      <c r="L1187" s="95" t="s">
        <v>19318</v>
      </c>
      <c r="M1187" s="96" t="s">
        <v>19319</v>
      </c>
      <c r="N1187" s="96" t="s">
        <v>1675</v>
      </c>
      <c r="O1187" s="97">
        <v>45228</v>
      </c>
      <c r="P1187" s="97">
        <v>45228</v>
      </c>
      <c r="Q1187" s="97">
        <v>45228</v>
      </c>
      <c r="R1187" s="96">
        <v>701</v>
      </c>
      <c r="S1187" s="96">
        <v>1</v>
      </c>
      <c r="T1187" s="96" t="s">
        <v>19209</v>
      </c>
      <c r="U1187" s="96" t="s">
        <v>24716</v>
      </c>
      <c r="V1187" s="96"/>
      <c r="W1187" s="96" t="s">
        <v>21851</v>
      </c>
      <c r="X1187" s="96" t="s">
        <v>1675</v>
      </c>
      <c r="Y1187" s="95" t="s">
        <v>24717</v>
      </c>
    </row>
    <row r="1188" spans="1:25" s="87" customFormat="1" x14ac:dyDescent="0.3">
      <c r="A1188" s="94" t="str">
        <f t="shared" si="19"/>
        <v>jherna1</v>
      </c>
      <c r="B1188" s="95" t="s">
        <v>24718</v>
      </c>
      <c r="C1188" s="96" t="s">
        <v>24719</v>
      </c>
      <c r="D1188" s="96" t="s">
        <v>24720</v>
      </c>
      <c r="E1188" s="96" t="s">
        <v>19170</v>
      </c>
      <c r="F1188" s="95" t="s">
        <v>19285</v>
      </c>
      <c r="G1188" s="96" t="s">
        <v>19028</v>
      </c>
      <c r="H1188" s="96" t="s">
        <v>19172</v>
      </c>
      <c r="I1188" s="96" t="s">
        <v>19173</v>
      </c>
      <c r="J1188" s="95" t="s">
        <v>19189</v>
      </c>
      <c r="K1188" s="95" t="s">
        <v>19190</v>
      </c>
      <c r="L1188" s="95" t="s">
        <v>19252</v>
      </c>
      <c r="M1188" s="96" t="s">
        <v>10322</v>
      </c>
      <c r="N1188" s="96" t="s">
        <v>297</v>
      </c>
      <c r="O1188" s="97">
        <v>44013</v>
      </c>
      <c r="P1188" s="97">
        <v>44013</v>
      </c>
      <c r="Q1188" s="97">
        <v>44013</v>
      </c>
      <c r="R1188" s="96">
        <v>1916</v>
      </c>
      <c r="S1188" s="96">
        <v>5</v>
      </c>
      <c r="T1188" s="96" t="s">
        <v>19228</v>
      </c>
      <c r="U1188" s="96" t="s">
        <v>24721</v>
      </c>
      <c r="V1188" s="96"/>
      <c r="W1188" s="96" t="s">
        <v>24218</v>
      </c>
      <c r="X1188" s="96" t="s">
        <v>297</v>
      </c>
      <c r="Y1188" s="95" t="s">
        <v>24722</v>
      </c>
    </row>
    <row r="1189" spans="1:25" s="87" customFormat="1" x14ac:dyDescent="0.3">
      <c r="A1189" s="94" t="str">
        <f t="shared" si="19"/>
        <v>jhines1</v>
      </c>
      <c r="B1189" s="95" t="s">
        <v>24723</v>
      </c>
      <c r="C1189" s="96" t="s">
        <v>24724</v>
      </c>
      <c r="D1189" s="96" t="s">
        <v>24725</v>
      </c>
      <c r="E1189" s="96" t="s">
        <v>5630</v>
      </c>
      <c r="F1189" s="95" t="s">
        <v>19236</v>
      </c>
      <c r="G1189" s="96" t="s">
        <v>19032</v>
      </c>
      <c r="H1189" s="96" t="s">
        <v>19227</v>
      </c>
      <c r="I1189" s="96" t="s">
        <v>19173</v>
      </c>
      <c r="J1189" s="95" t="s">
        <v>19174</v>
      </c>
      <c r="K1189" s="95" t="s">
        <v>19401</v>
      </c>
      <c r="L1189" s="95" t="s">
        <v>20201</v>
      </c>
      <c r="M1189" s="96" t="s">
        <v>17220</v>
      </c>
      <c r="N1189" s="96" t="s">
        <v>297</v>
      </c>
      <c r="O1189" s="97">
        <v>41526</v>
      </c>
      <c r="P1189" s="97">
        <v>43839</v>
      </c>
      <c r="Q1189" s="97">
        <v>43839</v>
      </c>
      <c r="R1189" s="96">
        <v>2090</v>
      </c>
      <c r="S1189" s="96">
        <v>5</v>
      </c>
      <c r="T1189" s="96" t="s">
        <v>19228</v>
      </c>
      <c r="U1189" s="96" t="s">
        <v>24726</v>
      </c>
      <c r="V1189" s="96"/>
      <c r="W1189" s="96" t="s">
        <v>13554</v>
      </c>
      <c r="X1189" s="96" t="s">
        <v>287</v>
      </c>
      <c r="Y1189" s="95" t="s">
        <v>15894</v>
      </c>
    </row>
    <row r="1190" spans="1:25" s="87" customFormat="1" x14ac:dyDescent="0.3">
      <c r="A1190" s="94" t="str">
        <f t="shared" si="19"/>
        <v>jhoffm0</v>
      </c>
      <c r="B1190" s="95" t="s">
        <v>24727</v>
      </c>
      <c r="C1190" s="96" t="s">
        <v>24728</v>
      </c>
      <c r="D1190" s="96" t="s">
        <v>24729</v>
      </c>
      <c r="E1190" s="96" t="s">
        <v>5630</v>
      </c>
      <c r="F1190" s="95" t="s">
        <v>19285</v>
      </c>
      <c r="G1190" s="96" t="s">
        <v>19028</v>
      </c>
      <c r="H1190" s="96" t="s">
        <v>19172</v>
      </c>
      <c r="I1190" s="96" t="s">
        <v>19173</v>
      </c>
      <c r="J1190" s="95" t="s">
        <v>19189</v>
      </c>
      <c r="K1190" s="95" t="s">
        <v>19273</v>
      </c>
      <c r="L1190" s="95" t="s">
        <v>19274</v>
      </c>
      <c r="M1190" s="96" t="s">
        <v>7733</v>
      </c>
      <c r="N1190" s="96" t="s">
        <v>328</v>
      </c>
      <c r="O1190" s="97">
        <v>45193</v>
      </c>
      <c r="P1190" s="97">
        <v>45193</v>
      </c>
      <c r="Q1190" s="97">
        <v>45193</v>
      </c>
      <c r="R1190" s="96">
        <v>736</v>
      </c>
      <c r="S1190" s="96">
        <v>2</v>
      </c>
      <c r="T1190" s="96" t="s">
        <v>19209</v>
      </c>
      <c r="U1190" s="96" t="s">
        <v>24730</v>
      </c>
      <c r="V1190" s="96"/>
      <c r="W1190" s="96" t="s">
        <v>425</v>
      </c>
      <c r="X1190" s="96" t="s">
        <v>328</v>
      </c>
      <c r="Y1190" s="95" t="s">
        <v>17650</v>
      </c>
    </row>
    <row r="1191" spans="1:25" s="87" customFormat="1" x14ac:dyDescent="0.3">
      <c r="A1191" s="94" t="str">
        <f t="shared" si="19"/>
        <v>JHOWA12</v>
      </c>
      <c r="B1191" s="95" t="s">
        <v>24731</v>
      </c>
      <c r="C1191" s="96" t="s">
        <v>24732</v>
      </c>
      <c r="D1191" s="96" t="s">
        <v>24733</v>
      </c>
      <c r="E1191" s="96" t="s">
        <v>19036</v>
      </c>
      <c r="F1191" s="95" t="s">
        <v>19181</v>
      </c>
      <c r="G1191" s="96" t="s">
        <v>19030</v>
      </c>
      <c r="H1191" s="96" t="s">
        <v>19172</v>
      </c>
      <c r="I1191" s="96" t="s">
        <v>19173</v>
      </c>
      <c r="J1191" s="95" t="s">
        <v>19174</v>
      </c>
      <c r="K1191" s="95" t="s">
        <v>19802</v>
      </c>
      <c r="L1191" s="95" t="s">
        <v>19803</v>
      </c>
      <c r="M1191" s="96" t="s">
        <v>19804</v>
      </c>
      <c r="N1191" s="96" t="s">
        <v>549</v>
      </c>
      <c r="O1191" s="97">
        <v>32990</v>
      </c>
      <c r="P1191" s="97">
        <v>32990</v>
      </c>
      <c r="Q1191" s="97">
        <v>32990</v>
      </c>
      <c r="R1191" s="96">
        <v>12939</v>
      </c>
      <c r="S1191" s="96">
        <v>35</v>
      </c>
      <c r="T1191" s="96" t="s">
        <v>19261</v>
      </c>
      <c r="U1191" s="96" t="s">
        <v>24734</v>
      </c>
      <c r="V1191" s="96"/>
      <c r="W1191" s="96" t="s">
        <v>24735</v>
      </c>
      <c r="X1191" s="96" t="s">
        <v>983</v>
      </c>
      <c r="Y1191" s="95" t="s">
        <v>24736</v>
      </c>
    </row>
    <row r="1192" spans="1:25" s="87" customFormat="1" x14ac:dyDescent="0.3">
      <c r="A1192" s="94" t="str">
        <f t="shared" si="19"/>
        <v>jhrenov</v>
      </c>
      <c r="B1192" s="95" t="s">
        <v>24737</v>
      </c>
      <c r="C1192" s="96" t="s">
        <v>24738</v>
      </c>
      <c r="D1192" s="96" t="s">
        <v>24739</v>
      </c>
      <c r="E1192" s="96" t="s">
        <v>5630</v>
      </c>
      <c r="F1192" s="95" t="s">
        <v>19171</v>
      </c>
      <c r="G1192" s="96" t="s">
        <v>19029</v>
      </c>
      <c r="H1192" s="96" t="s">
        <v>19172</v>
      </c>
      <c r="I1192" s="96" t="s">
        <v>19173</v>
      </c>
      <c r="J1192" s="95" t="s">
        <v>19189</v>
      </c>
      <c r="K1192" s="95" t="s">
        <v>19333</v>
      </c>
      <c r="L1192" s="95" t="s">
        <v>19467</v>
      </c>
      <c r="M1192" s="96" t="s">
        <v>9084</v>
      </c>
      <c r="N1192" s="96" t="s">
        <v>260</v>
      </c>
      <c r="O1192" s="97">
        <v>45760</v>
      </c>
      <c r="P1192" s="97">
        <v>45760</v>
      </c>
      <c r="Q1192" s="97">
        <v>45760</v>
      </c>
      <c r="R1192" s="96">
        <v>169</v>
      </c>
      <c r="S1192" s="96">
        <v>0</v>
      </c>
      <c r="T1192" s="96" t="s">
        <v>19193</v>
      </c>
      <c r="U1192" s="96" t="s">
        <v>10674</v>
      </c>
      <c r="V1192" s="96"/>
      <c r="W1192" s="96" t="s">
        <v>4039</v>
      </c>
      <c r="X1192" s="96" t="s">
        <v>416</v>
      </c>
      <c r="Y1192" s="95" t="s">
        <v>10675</v>
      </c>
    </row>
    <row r="1193" spans="1:25" s="87" customFormat="1" x14ac:dyDescent="0.3">
      <c r="A1193" s="94" t="str">
        <f t="shared" si="19"/>
        <v>jhudna1</v>
      </c>
      <c r="B1193" s="95" t="s">
        <v>24740</v>
      </c>
      <c r="C1193" s="96" t="s">
        <v>24741</v>
      </c>
      <c r="D1193" s="96" t="s">
        <v>24742</v>
      </c>
      <c r="E1193" s="96" t="s">
        <v>5630</v>
      </c>
      <c r="F1193" s="95" t="s">
        <v>19171</v>
      </c>
      <c r="G1193" s="96" t="s">
        <v>19029</v>
      </c>
      <c r="H1193" s="96" t="s">
        <v>19172</v>
      </c>
      <c r="I1193" s="96" t="s">
        <v>19173</v>
      </c>
      <c r="J1193" s="95" t="s">
        <v>19174</v>
      </c>
      <c r="K1193" s="95" t="s">
        <v>19431</v>
      </c>
      <c r="L1193" s="95" t="s">
        <v>19432</v>
      </c>
      <c r="M1193" s="96" t="s">
        <v>6264</v>
      </c>
      <c r="N1193" s="96" t="s">
        <v>279</v>
      </c>
      <c r="O1193" s="97">
        <v>44200</v>
      </c>
      <c r="P1193" s="97">
        <v>44200</v>
      </c>
      <c r="Q1193" s="97">
        <v>44200</v>
      </c>
      <c r="R1193" s="96">
        <v>1729</v>
      </c>
      <c r="S1193" s="96">
        <v>4</v>
      </c>
      <c r="T1193" s="96" t="s">
        <v>19228</v>
      </c>
      <c r="U1193" s="96" t="s">
        <v>24743</v>
      </c>
      <c r="V1193" s="96" t="s">
        <v>24744</v>
      </c>
      <c r="W1193" s="96" t="s">
        <v>6428</v>
      </c>
      <c r="X1193" s="96" t="s">
        <v>279</v>
      </c>
      <c r="Y1193" s="95" t="s">
        <v>9718</v>
      </c>
    </row>
    <row r="1194" spans="1:25" s="87" customFormat="1" x14ac:dyDescent="0.3">
      <c r="A1194" s="94" t="str">
        <f t="shared" si="19"/>
        <v>JHUME1</v>
      </c>
      <c r="B1194" s="95" t="s">
        <v>24745</v>
      </c>
      <c r="C1194" s="96" t="s">
        <v>24746</v>
      </c>
      <c r="D1194" s="96" t="s">
        <v>1592</v>
      </c>
      <c r="E1194" s="96" t="s">
        <v>5630</v>
      </c>
      <c r="F1194" s="95" t="s">
        <v>19171</v>
      </c>
      <c r="G1194" s="96" t="s">
        <v>19029</v>
      </c>
      <c r="H1194" s="96" t="s">
        <v>19172</v>
      </c>
      <c r="I1194" s="96" t="s">
        <v>19173</v>
      </c>
      <c r="J1194" s="95" t="s">
        <v>19189</v>
      </c>
      <c r="K1194" s="95" t="s">
        <v>19294</v>
      </c>
      <c r="L1194" s="95" t="s">
        <v>19295</v>
      </c>
      <c r="M1194" s="96" t="s">
        <v>19296</v>
      </c>
      <c r="N1194" s="96" t="s">
        <v>541</v>
      </c>
      <c r="O1194" s="97">
        <v>39693</v>
      </c>
      <c r="P1194" s="97">
        <v>39693</v>
      </c>
      <c r="Q1194" s="97">
        <v>39693</v>
      </c>
      <c r="R1194" s="96">
        <v>6236</v>
      </c>
      <c r="S1194" s="96">
        <v>17</v>
      </c>
      <c r="T1194" s="96" t="s">
        <v>19261</v>
      </c>
      <c r="U1194" s="96" t="s">
        <v>24747</v>
      </c>
      <c r="V1194" s="96"/>
      <c r="W1194" s="96" t="s">
        <v>8619</v>
      </c>
      <c r="X1194" s="96" t="s">
        <v>541</v>
      </c>
      <c r="Y1194" s="95" t="s">
        <v>8620</v>
      </c>
    </row>
    <row r="1195" spans="1:25" s="87" customFormat="1" x14ac:dyDescent="0.3">
      <c r="A1195" s="94" t="str">
        <f t="shared" si="19"/>
        <v>jinmans</v>
      </c>
      <c r="B1195" s="95" t="s">
        <v>24748</v>
      </c>
      <c r="C1195" s="96" t="s">
        <v>24749</v>
      </c>
      <c r="D1195" s="96" t="s">
        <v>24750</v>
      </c>
      <c r="E1195" s="96" t="s">
        <v>5630</v>
      </c>
      <c r="F1195" s="95" t="s">
        <v>19171</v>
      </c>
      <c r="G1195" s="96" t="s">
        <v>19029</v>
      </c>
      <c r="H1195" s="96" t="s">
        <v>19172</v>
      </c>
      <c r="I1195" s="96" t="s">
        <v>19173</v>
      </c>
      <c r="J1195" s="95" t="s">
        <v>19189</v>
      </c>
      <c r="K1195" s="95" t="s">
        <v>19415</v>
      </c>
      <c r="L1195" s="95" t="s">
        <v>6684</v>
      </c>
      <c r="M1195" s="96" t="s">
        <v>19416</v>
      </c>
      <c r="N1195" s="96" t="s">
        <v>318</v>
      </c>
      <c r="O1195" s="97">
        <v>45263</v>
      </c>
      <c r="P1195" s="97">
        <v>45263</v>
      </c>
      <c r="Q1195" s="97">
        <v>45263</v>
      </c>
      <c r="R1195" s="96">
        <v>666</v>
      </c>
      <c r="S1195" s="96">
        <v>1</v>
      </c>
      <c r="T1195" s="96" t="s">
        <v>19209</v>
      </c>
      <c r="U1195" s="96" t="s">
        <v>24751</v>
      </c>
      <c r="V1195" s="96"/>
      <c r="W1195" s="96" t="s">
        <v>14524</v>
      </c>
      <c r="X1195" s="96" t="s">
        <v>318</v>
      </c>
      <c r="Y1195" s="95" t="s">
        <v>14525</v>
      </c>
    </row>
    <row r="1196" spans="1:25" s="87" customFormat="1" x14ac:dyDescent="0.3">
      <c r="A1196" s="94" t="str">
        <f t="shared" si="19"/>
        <v>jjacks0</v>
      </c>
      <c r="B1196" s="95" t="s">
        <v>24752</v>
      </c>
      <c r="C1196" s="96" t="s">
        <v>24753</v>
      </c>
      <c r="D1196" s="96" t="s">
        <v>24754</v>
      </c>
      <c r="E1196" s="96" t="s">
        <v>5630</v>
      </c>
      <c r="F1196" s="95" t="s">
        <v>19215</v>
      </c>
      <c r="G1196" s="96" t="s">
        <v>19033</v>
      </c>
      <c r="H1196" s="96" t="s">
        <v>19172</v>
      </c>
      <c r="I1196" s="96" t="s">
        <v>19173</v>
      </c>
      <c r="J1196" s="95" t="s">
        <v>19189</v>
      </c>
      <c r="K1196" s="95" t="s">
        <v>19190</v>
      </c>
      <c r="L1196" s="95" t="s">
        <v>19191</v>
      </c>
      <c r="M1196" s="96" t="s">
        <v>19192</v>
      </c>
      <c r="N1196" s="96" t="s">
        <v>297</v>
      </c>
      <c r="O1196" s="97">
        <v>45851</v>
      </c>
      <c r="P1196" s="97">
        <v>45851</v>
      </c>
      <c r="Q1196" s="97">
        <v>45851</v>
      </c>
      <c r="R1196" s="96">
        <v>78</v>
      </c>
      <c r="S1196" s="96">
        <v>0</v>
      </c>
      <c r="T1196" s="96" t="s">
        <v>19219</v>
      </c>
      <c r="U1196" s="96" t="s">
        <v>24755</v>
      </c>
      <c r="V1196" s="96"/>
      <c r="W1196" s="96" t="s">
        <v>1275</v>
      </c>
      <c r="X1196" s="96" t="s">
        <v>297</v>
      </c>
      <c r="Y1196" s="95" t="s">
        <v>6663</v>
      </c>
    </row>
    <row r="1197" spans="1:25" s="87" customFormat="1" x14ac:dyDescent="0.3">
      <c r="A1197" s="94" t="str">
        <f t="shared" si="19"/>
        <v>jjacks2</v>
      </c>
      <c r="B1197" s="95" t="s">
        <v>24756</v>
      </c>
      <c r="C1197" s="96" t="s">
        <v>24757</v>
      </c>
      <c r="D1197" s="96" t="s">
        <v>24758</v>
      </c>
      <c r="E1197" s="96" t="s">
        <v>5630</v>
      </c>
      <c r="F1197" s="95" t="s">
        <v>19372</v>
      </c>
      <c r="G1197" s="96" t="s">
        <v>19373</v>
      </c>
      <c r="H1197" s="96" t="s">
        <v>19172</v>
      </c>
      <c r="I1197" s="96" t="s">
        <v>19173</v>
      </c>
      <c r="J1197" s="95" t="s">
        <v>19189</v>
      </c>
      <c r="K1197" s="95" t="s">
        <v>19374</v>
      </c>
      <c r="L1197" s="95" t="s">
        <v>19375</v>
      </c>
      <c r="M1197" s="96" t="s">
        <v>19376</v>
      </c>
      <c r="N1197" s="96" t="s">
        <v>575</v>
      </c>
      <c r="O1197" s="97">
        <v>45858</v>
      </c>
      <c r="P1197" s="97">
        <v>45858</v>
      </c>
      <c r="Q1197" s="97">
        <v>45858</v>
      </c>
      <c r="R1197" s="96">
        <v>71</v>
      </c>
      <c r="S1197" s="96">
        <v>0</v>
      </c>
      <c r="T1197" s="96" t="s">
        <v>19219</v>
      </c>
      <c r="U1197" s="96" t="s">
        <v>24759</v>
      </c>
      <c r="V1197" s="96"/>
      <c r="W1197" s="96" t="s">
        <v>15651</v>
      </c>
      <c r="X1197" s="96" t="s">
        <v>575</v>
      </c>
      <c r="Y1197" s="95" t="s">
        <v>15652</v>
      </c>
    </row>
    <row r="1198" spans="1:25" s="87" customFormat="1" x14ac:dyDescent="0.3">
      <c r="A1198" s="94" t="str">
        <f t="shared" si="19"/>
        <v>JJACKS4</v>
      </c>
      <c r="B1198" s="95" t="s">
        <v>24760</v>
      </c>
      <c r="C1198" s="96" t="s">
        <v>24761</v>
      </c>
      <c r="D1198" s="96" t="s">
        <v>7867</v>
      </c>
      <c r="E1198" s="96" t="s">
        <v>19036</v>
      </c>
      <c r="F1198" s="95" t="s">
        <v>19285</v>
      </c>
      <c r="G1198" s="96" t="s">
        <v>19028</v>
      </c>
      <c r="H1198" s="96" t="s">
        <v>19172</v>
      </c>
      <c r="I1198" s="96" t="s">
        <v>19173</v>
      </c>
      <c r="J1198" s="95" t="s">
        <v>19189</v>
      </c>
      <c r="K1198" s="95" t="s">
        <v>19374</v>
      </c>
      <c r="L1198" s="95" t="s">
        <v>19492</v>
      </c>
      <c r="M1198" s="96" t="s">
        <v>19493</v>
      </c>
      <c r="N1198" s="96" t="s">
        <v>268</v>
      </c>
      <c r="O1198" s="97">
        <v>34145</v>
      </c>
      <c r="P1198" s="97">
        <v>34145</v>
      </c>
      <c r="Q1198" s="97">
        <v>34145</v>
      </c>
      <c r="R1198" s="96">
        <v>11784</v>
      </c>
      <c r="S1198" s="96">
        <v>32</v>
      </c>
      <c r="T1198" s="96" t="s">
        <v>19261</v>
      </c>
      <c r="U1198" s="96" t="s">
        <v>24762</v>
      </c>
      <c r="V1198" s="96"/>
      <c r="W1198" s="96" t="s">
        <v>24763</v>
      </c>
      <c r="X1198" s="96" t="s">
        <v>268</v>
      </c>
      <c r="Y1198" s="95" t="s">
        <v>12688</v>
      </c>
    </row>
    <row r="1199" spans="1:25" s="87" customFormat="1" x14ac:dyDescent="0.3">
      <c r="A1199" s="94" t="str">
        <f t="shared" si="19"/>
        <v>jjacobs</v>
      </c>
      <c r="B1199" s="95" t="s">
        <v>24764</v>
      </c>
      <c r="C1199" s="96" t="s">
        <v>24765</v>
      </c>
      <c r="D1199" s="96" t="s">
        <v>24766</v>
      </c>
      <c r="E1199" s="96" t="s">
        <v>5630</v>
      </c>
      <c r="F1199" s="95" t="s">
        <v>19181</v>
      </c>
      <c r="G1199" s="96" t="s">
        <v>19030</v>
      </c>
      <c r="H1199" s="96" t="s">
        <v>19172</v>
      </c>
      <c r="I1199" s="96" t="s">
        <v>19173</v>
      </c>
      <c r="J1199" s="95" t="s">
        <v>19174</v>
      </c>
      <c r="K1199" s="95" t="s">
        <v>19716</v>
      </c>
      <c r="L1199" s="95" t="s">
        <v>19717</v>
      </c>
      <c r="M1199" s="96" t="s">
        <v>5847</v>
      </c>
      <c r="N1199" s="96" t="s">
        <v>279</v>
      </c>
      <c r="O1199" s="97">
        <v>45872</v>
      </c>
      <c r="P1199" s="97">
        <v>45872</v>
      </c>
      <c r="Q1199" s="97">
        <v>45872</v>
      </c>
      <c r="R1199" s="96">
        <v>57</v>
      </c>
      <c r="S1199" s="96">
        <v>0</v>
      </c>
      <c r="T1199" s="96" t="s">
        <v>19448</v>
      </c>
      <c r="U1199" s="96" t="s">
        <v>24767</v>
      </c>
      <c r="V1199" s="96"/>
      <c r="W1199" s="96" t="s">
        <v>4137</v>
      </c>
      <c r="X1199" s="96" t="s">
        <v>279</v>
      </c>
      <c r="Y1199" s="95" t="s">
        <v>24768</v>
      </c>
    </row>
    <row r="1200" spans="1:25" s="87" customFormat="1" x14ac:dyDescent="0.3">
      <c r="A1200" s="94" t="str">
        <f t="shared" si="19"/>
        <v>JJAME36</v>
      </c>
      <c r="B1200" s="95" t="s">
        <v>24769</v>
      </c>
      <c r="C1200" s="96" t="s">
        <v>24770</v>
      </c>
      <c r="D1200" s="96" t="s">
        <v>24771</v>
      </c>
      <c r="E1200" s="96" t="s">
        <v>19170</v>
      </c>
      <c r="F1200" s="95" t="s">
        <v>19285</v>
      </c>
      <c r="G1200" s="96" t="s">
        <v>19028</v>
      </c>
      <c r="H1200" s="96" t="s">
        <v>19172</v>
      </c>
      <c r="I1200" s="96" t="s">
        <v>19173</v>
      </c>
      <c r="J1200" s="95" t="s">
        <v>19174</v>
      </c>
      <c r="K1200" s="95" t="s">
        <v>19245</v>
      </c>
      <c r="L1200" s="95" t="s">
        <v>19318</v>
      </c>
      <c r="M1200" s="96" t="s">
        <v>19319</v>
      </c>
      <c r="N1200" s="96" t="s">
        <v>1675</v>
      </c>
      <c r="O1200" s="97">
        <v>38838</v>
      </c>
      <c r="P1200" s="97">
        <v>38838</v>
      </c>
      <c r="Q1200" s="97">
        <v>38838</v>
      </c>
      <c r="R1200" s="96">
        <v>7091</v>
      </c>
      <c r="S1200" s="96">
        <v>19</v>
      </c>
      <c r="T1200" s="96" t="s">
        <v>19261</v>
      </c>
      <c r="U1200" s="96" t="s">
        <v>24772</v>
      </c>
      <c r="V1200" s="96"/>
      <c r="W1200" s="96" t="s">
        <v>23945</v>
      </c>
      <c r="X1200" s="96" t="s">
        <v>1675</v>
      </c>
      <c r="Y1200" s="95" t="s">
        <v>24773</v>
      </c>
    </row>
    <row r="1201" spans="1:25" s="87" customFormat="1" x14ac:dyDescent="0.3">
      <c r="A1201" s="94" t="str">
        <f t="shared" si="19"/>
        <v>jjames</v>
      </c>
      <c r="B1201" s="95" t="s">
        <v>24774</v>
      </c>
      <c r="C1201" s="96" t="s">
        <v>24775</v>
      </c>
      <c r="D1201" s="95" t="s">
        <v>24776</v>
      </c>
      <c r="E1201" s="95" t="s">
        <v>24774</v>
      </c>
      <c r="F1201" s="96"/>
      <c r="G1201" s="97"/>
      <c r="H1201" s="97"/>
      <c r="I1201" s="97"/>
      <c r="J1201" s="97"/>
      <c r="K1201" s="95" t="s">
        <v>19345</v>
      </c>
      <c r="L1201" s="97"/>
      <c r="M1201" s="97"/>
      <c r="N1201" s="97"/>
      <c r="O1201" s="97"/>
      <c r="P1201" s="97">
        <v>45949</v>
      </c>
      <c r="Q1201" s="97">
        <v>45949</v>
      </c>
      <c r="R1201" s="97"/>
      <c r="S1201" s="97"/>
      <c r="T1201" s="97"/>
      <c r="U1201" s="95" t="s">
        <v>24777</v>
      </c>
      <c r="V1201" s="96"/>
      <c r="W1201" s="96" t="s">
        <v>3223</v>
      </c>
      <c r="X1201" s="96" t="s">
        <v>318</v>
      </c>
      <c r="Y1201" s="95" t="s">
        <v>10349</v>
      </c>
    </row>
    <row r="1202" spans="1:25" s="87" customFormat="1" x14ac:dyDescent="0.3">
      <c r="A1202" s="94" t="str">
        <f t="shared" si="19"/>
        <v>jjames0</v>
      </c>
      <c r="B1202" s="95" t="s">
        <v>24778</v>
      </c>
      <c r="C1202" s="96" t="s">
        <v>24779</v>
      </c>
      <c r="D1202" s="96" t="s">
        <v>24780</v>
      </c>
      <c r="E1202" s="96" t="s">
        <v>19170</v>
      </c>
      <c r="F1202" s="95" t="s">
        <v>19181</v>
      </c>
      <c r="G1202" s="96" t="s">
        <v>19030</v>
      </c>
      <c r="H1202" s="96" t="s">
        <v>19172</v>
      </c>
      <c r="I1202" s="96" t="s">
        <v>19173</v>
      </c>
      <c r="J1202" s="95" t="s">
        <v>19189</v>
      </c>
      <c r="K1202" s="95" t="s">
        <v>19374</v>
      </c>
      <c r="L1202" s="95" t="s">
        <v>19375</v>
      </c>
      <c r="M1202" s="96" t="s">
        <v>19376</v>
      </c>
      <c r="N1202" s="96" t="s">
        <v>575</v>
      </c>
      <c r="O1202" s="97">
        <v>44994</v>
      </c>
      <c r="P1202" s="97">
        <v>44994</v>
      </c>
      <c r="Q1202" s="97">
        <v>44994</v>
      </c>
      <c r="R1202" s="96">
        <v>935</v>
      </c>
      <c r="S1202" s="96">
        <v>2</v>
      </c>
      <c r="T1202" s="96" t="s">
        <v>19209</v>
      </c>
      <c r="U1202" s="96" t="s">
        <v>24781</v>
      </c>
      <c r="V1202" s="96" t="s">
        <v>9316</v>
      </c>
      <c r="W1202" s="96" t="s">
        <v>22437</v>
      </c>
      <c r="X1202" s="96" t="s">
        <v>575</v>
      </c>
      <c r="Y1202" s="95" t="s">
        <v>24782</v>
      </c>
    </row>
    <row r="1203" spans="1:25" s="87" customFormat="1" x14ac:dyDescent="0.3">
      <c r="A1203" s="94" t="str">
        <f t="shared" si="19"/>
        <v>JJAMIES</v>
      </c>
      <c r="B1203" s="95" t="s">
        <v>24783</v>
      </c>
      <c r="C1203" s="96" t="s">
        <v>24784</v>
      </c>
      <c r="D1203" s="96" t="s">
        <v>6982</v>
      </c>
      <c r="E1203" s="96" t="s">
        <v>5630</v>
      </c>
      <c r="F1203" s="95" t="s">
        <v>19181</v>
      </c>
      <c r="G1203" s="96" t="s">
        <v>19030</v>
      </c>
      <c r="H1203" s="96" t="s">
        <v>19172</v>
      </c>
      <c r="I1203" s="96" t="s">
        <v>19173</v>
      </c>
      <c r="J1203" s="95" t="s">
        <v>19174</v>
      </c>
      <c r="K1203" s="95" t="s">
        <v>19309</v>
      </c>
      <c r="L1203" s="95" t="s">
        <v>19918</v>
      </c>
      <c r="M1203" s="96" t="s">
        <v>18106</v>
      </c>
      <c r="N1203" s="96" t="s">
        <v>4327</v>
      </c>
      <c r="O1203" s="97">
        <v>36670</v>
      </c>
      <c r="P1203" s="97">
        <v>36670</v>
      </c>
      <c r="Q1203" s="97">
        <v>36670</v>
      </c>
      <c r="R1203" s="96">
        <v>9259</v>
      </c>
      <c r="S1203" s="96">
        <v>25</v>
      </c>
      <c r="T1203" s="96" t="s">
        <v>19261</v>
      </c>
      <c r="U1203" s="96" t="s">
        <v>24785</v>
      </c>
      <c r="V1203" s="96"/>
      <c r="W1203" s="96" t="s">
        <v>18106</v>
      </c>
      <c r="X1203" s="96" t="s">
        <v>4327</v>
      </c>
      <c r="Y1203" s="95" t="s">
        <v>6986</v>
      </c>
    </row>
    <row r="1204" spans="1:25" s="87" customFormat="1" x14ac:dyDescent="0.3">
      <c r="A1204" s="94" t="str">
        <f t="shared" si="19"/>
        <v>jjohns0</v>
      </c>
      <c r="B1204" s="95" t="s">
        <v>24786</v>
      </c>
      <c r="C1204" s="96" t="s">
        <v>24787</v>
      </c>
      <c r="D1204" s="96" t="s">
        <v>24788</v>
      </c>
      <c r="E1204" s="96" t="s">
        <v>19170</v>
      </c>
      <c r="F1204" s="95" t="s">
        <v>19181</v>
      </c>
      <c r="G1204" s="96" t="s">
        <v>19030</v>
      </c>
      <c r="H1204" s="96" t="s">
        <v>19172</v>
      </c>
      <c r="I1204" s="96" t="s">
        <v>19173</v>
      </c>
      <c r="J1204" s="95" t="s">
        <v>19174</v>
      </c>
      <c r="K1204" s="95" t="s">
        <v>19258</v>
      </c>
      <c r="L1204" s="95" t="s">
        <v>19259</v>
      </c>
      <c r="M1204" s="96" t="s">
        <v>19260</v>
      </c>
      <c r="N1204" s="96" t="s">
        <v>279</v>
      </c>
      <c r="O1204" s="97">
        <v>44183</v>
      </c>
      <c r="P1204" s="97">
        <v>44183</v>
      </c>
      <c r="Q1204" s="97">
        <v>44183</v>
      </c>
      <c r="R1204" s="96">
        <v>1746</v>
      </c>
      <c r="S1204" s="96">
        <v>4</v>
      </c>
      <c r="T1204" s="96" t="s">
        <v>19228</v>
      </c>
      <c r="U1204" s="96" t="s">
        <v>24789</v>
      </c>
      <c r="V1204" s="96"/>
      <c r="W1204" s="96" t="s">
        <v>24790</v>
      </c>
      <c r="X1204" s="96" t="s">
        <v>279</v>
      </c>
      <c r="Y1204" s="95" t="s">
        <v>24791</v>
      </c>
    </row>
    <row r="1205" spans="1:25" s="87" customFormat="1" x14ac:dyDescent="0.3">
      <c r="A1205" s="94" t="str">
        <f t="shared" si="19"/>
        <v>jjohns4</v>
      </c>
      <c r="B1205" s="95" t="s">
        <v>24792</v>
      </c>
      <c r="C1205" s="96" t="s">
        <v>24793</v>
      </c>
      <c r="D1205" s="96" t="s">
        <v>24794</v>
      </c>
      <c r="E1205" s="96" t="s">
        <v>19170</v>
      </c>
      <c r="F1205" s="95" t="s">
        <v>20370</v>
      </c>
      <c r="G1205" s="96" t="s">
        <v>20371</v>
      </c>
      <c r="H1205" s="96" t="s">
        <v>19172</v>
      </c>
      <c r="I1205" s="96" t="s">
        <v>19173</v>
      </c>
      <c r="J1205" s="95" t="s">
        <v>19189</v>
      </c>
      <c r="K1205" s="95" t="s">
        <v>19374</v>
      </c>
      <c r="L1205" s="95" t="s">
        <v>19492</v>
      </c>
      <c r="M1205" s="96" t="s">
        <v>19493</v>
      </c>
      <c r="N1205" s="96" t="s">
        <v>268</v>
      </c>
      <c r="O1205" s="97">
        <v>45599</v>
      </c>
      <c r="P1205" s="97">
        <v>45599</v>
      </c>
      <c r="Q1205" s="97">
        <v>45599</v>
      </c>
      <c r="R1205" s="96">
        <v>330</v>
      </c>
      <c r="S1205" s="96">
        <v>0</v>
      </c>
      <c r="T1205" s="96" t="s">
        <v>19176</v>
      </c>
      <c r="U1205" s="96" t="s">
        <v>24795</v>
      </c>
      <c r="V1205" s="96"/>
      <c r="W1205" s="96" t="s">
        <v>24796</v>
      </c>
      <c r="X1205" s="96" t="s">
        <v>268</v>
      </c>
      <c r="Y1205" s="95" t="s">
        <v>11056</v>
      </c>
    </row>
    <row r="1206" spans="1:25" s="87" customFormat="1" x14ac:dyDescent="0.3">
      <c r="A1206" s="94" t="str">
        <f t="shared" si="19"/>
        <v>jjones6</v>
      </c>
      <c r="B1206" s="95" t="s">
        <v>24797</v>
      </c>
      <c r="C1206" s="96" t="s">
        <v>24798</v>
      </c>
      <c r="D1206" s="96" t="s">
        <v>24799</v>
      </c>
      <c r="E1206" s="96" t="s">
        <v>19170</v>
      </c>
      <c r="F1206" s="95" t="s">
        <v>19181</v>
      </c>
      <c r="G1206" s="96" t="s">
        <v>19030</v>
      </c>
      <c r="H1206" s="96" t="s">
        <v>19172</v>
      </c>
      <c r="I1206" s="96" t="s">
        <v>19173</v>
      </c>
      <c r="J1206" s="95" t="s">
        <v>19189</v>
      </c>
      <c r="K1206" s="95" t="s">
        <v>19374</v>
      </c>
      <c r="L1206" s="95" t="s">
        <v>19375</v>
      </c>
      <c r="M1206" s="96" t="s">
        <v>19376</v>
      </c>
      <c r="N1206" s="96" t="s">
        <v>575</v>
      </c>
      <c r="O1206" s="97">
        <v>44973</v>
      </c>
      <c r="P1206" s="97">
        <v>44973</v>
      </c>
      <c r="Q1206" s="97">
        <v>44973</v>
      </c>
      <c r="R1206" s="96">
        <v>956</v>
      </c>
      <c r="S1206" s="96">
        <v>2</v>
      </c>
      <c r="T1206" s="96" t="s">
        <v>19209</v>
      </c>
      <c r="U1206" s="96" t="s">
        <v>24800</v>
      </c>
      <c r="V1206" s="96"/>
      <c r="W1206" s="96" t="s">
        <v>24801</v>
      </c>
      <c r="X1206" s="96" t="s">
        <v>575</v>
      </c>
      <c r="Y1206" s="95" t="s">
        <v>24802</v>
      </c>
    </row>
    <row r="1207" spans="1:25" s="87" customFormat="1" x14ac:dyDescent="0.3">
      <c r="A1207" s="94" t="str">
        <f t="shared" si="19"/>
        <v>jjonest</v>
      </c>
      <c r="B1207" s="95" t="s">
        <v>24803</v>
      </c>
      <c r="C1207" s="96" t="s">
        <v>24804</v>
      </c>
      <c r="D1207" s="96" t="s">
        <v>24805</v>
      </c>
      <c r="E1207" s="96" t="s">
        <v>19170</v>
      </c>
      <c r="F1207" s="95" t="s">
        <v>19181</v>
      </c>
      <c r="G1207" s="96" t="s">
        <v>19030</v>
      </c>
      <c r="H1207" s="96" t="s">
        <v>19172</v>
      </c>
      <c r="I1207" s="96" t="s">
        <v>19173</v>
      </c>
      <c r="J1207" s="95" t="s">
        <v>19174</v>
      </c>
      <c r="K1207" s="95" t="s">
        <v>19216</v>
      </c>
      <c r="L1207" s="95" t="s">
        <v>19237</v>
      </c>
      <c r="M1207" s="96" t="s">
        <v>19238</v>
      </c>
      <c r="N1207" s="96" t="s">
        <v>250</v>
      </c>
      <c r="O1207" s="97">
        <v>45022</v>
      </c>
      <c r="P1207" s="97">
        <v>45022</v>
      </c>
      <c r="Q1207" s="97">
        <v>45022</v>
      </c>
      <c r="R1207" s="96">
        <v>907</v>
      </c>
      <c r="S1207" s="96">
        <v>2</v>
      </c>
      <c r="T1207" s="96" t="s">
        <v>19209</v>
      </c>
      <c r="U1207" s="96" t="s">
        <v>24806</v>
      </c>
      <c r="V1207" s="96" t="s">
        <v>21107</v>
      </c>
      <c r="W1207" s="96" t="s">
        <v>1542</v>
      </c>
      <c r="X1207" s="96" t="s">
        <v>250</v>
      </c>
      <c r="Y1207" s="95" t="s">
        <v>24807</v>
      </c>
    </row>
    <row r="1208" spans="1:25" s="87" customFormat="1" x14ac:dyDescent="0.3">
      <c r="A1208" s="94" t="str">
        <f t="shared" si="19"/>
        <v>JJUHASZ</v>
      </c>
      <c r="B1208" s="95" t="s">
        <v>24808</v>
      </c>
      <c r="C1208" s="96" t="s">
        <v>24809</v>
      </c>
      <c r="D1208" s="96" t="s">
        <v>5109</v>
      </c>
      <c r="E1208" s="96" t="s">
        <v>5630</v>
      </c>
      <c r="F1208" s="95" t="s">
        <v>19181</v>
      </c>
      <c r="G1208" s="96" t="s">
        <v>19030</v>
      </c>
      <c r="H1208" s="96" t="s">
        <v>19172</v>
      </c>
      <c r="I1208" s="96" t="s">
        <v>19173</v>
      </c>
      <c r="J1208" s="95" t="s">
        <v>19189</v>
      </c>
      <c r="K1208" s="95" t="s">
        <v>19471</v>
      </c>
      <c r="L1208" s="95" t="s">
        <v>20722</v>
      </c>
      <c r="M1208" s="96" t="s">
        <v>20723</v>
      </c>
      <c r="N1208" s="96" t="s">
        <v>719</v>
      </c>
      <c r="O1208" s="97">
        <v>40840</v>
      </c>
      <c r="P1208" s="97">
        <v>40840</v>
      </c>
      <c r="Q1208" s="97">
        <v>40840</v>
      </c>
      <c r="R1208" s="96">
        <v>5089</v>
      </c>
      <c r="S1208" s="96">
        <v>13</v>
      </c>
      <c r="T1208" s="96" t="s">
        <v>19247</v>
      </c>
      <c r="U1208" s="96" t="s">
        <v>24810</v>
      </c>
      <c r="V1208" s="96"/>
      <c r="W1208" s="96" t="s">
        <v>5110</v>
      </c>
      <c r="X1208" s="96" t="s">
        <v>719</v>
      </c>
      <c r="Y1208" s="95" t="s">
        <v>11170</v>
      </c>
    </row>
    <row r="1209" spans="1:25" s="87" customFormat="1" x14ac:dyDescent="0.3">
      <c r="A1209" s="94" t="str">
        <f t="shared" si="19"/>
        <v>JJUSTI1</v>
      </c>
      <c r="B1209" s="95" t="s">
        <v>24811</v>
      </c>
      <c r="C1209" s="96" t="s">
        <v>24812</v>
      </c>
      <c r="D1209" s="96" t="s">
        <v>24813</v>
      </c>
      <c r="E1209" s="96" t="s">
        <v>5630</v>
      </c>
      <c r="F1209" s="95" t="s">
        <v>19215</v>
      </c>
      <c r="G1209" s="96" t="s">
        <v>19033</v>
      </c>
      <c r="H1209" s="96" t="s">
        <v>19172</v>
      </c>
      <c r="I1209" s="96" t="s">
        <v>19173</v>
      </c>
      <c r="J1209" s="95" t="s">
        <v>19174</v>
      </c>
      <c r="K1209" s="95" t="s">
        <v>19245</v>
      </c>
      <c r="L1209" s="95" t="s">
        <v>20002</v>
      </c>
      <c r="M1209" s="96" t="s">
        <v>19319</v>
      </c>
      <c r="N1209" s="96" t="s">
        <v>1675</v>
      </c>
      <c r="O1209" s="97">
        <v>40273</v>
      </c>
      <c r="P1209" s="97">
        <v>40273</v>
      </c>
      <c r="Q1209" s="97">
        <v>40273</v>
      </c>
      <c r="R1209" s="96">
        <v>5656</v>
      </c>
      <c r="S1209" s="96">
        <v>15</v>
      </c>
      <c r="T1209" s="96" t="s">
        <v>19247</v>
      </c>
      <c r="U1209" s="100" t="s">
        <v>24814</v>
      </c>
      <c r="V1209" s="100">
        <v>0</v>
      </c>
      <c r="W1209" s="100" t="s">
        <v>24815</v>
      </c>
      <c r="X1209" s="100" t="s">
        <v>1675</v>
      </c>
      <c r="Y1209" s="100" t="s">
        <v>24816</v>
      </c>
    </row>
    <row r="1210" spans="1:25" s="87" customFormat="1" x14ac:dyDescent="0.3">
      <c r="A1210" s="94" t="str">
        <f t="shared" si="19"/>
        <v>jkaahan</v>
      </c>
      <c r="B1210" s="95" t="s">
        <v>24817</v>
      </c>
      <c r="C1210" s="96" t="s">
        <v>24818</v>
      </c>
      <c r="D1210" s="96" t="s">
        <v>24819</v>
      </c>
      <c r="E1210" s="96" t="s">
        <v>5630</v>
      </c>
      <c r="F1210" s="95" t="s">
        <v>19181</v>
      </c>
      <c r="G1210" s="96" t="s">
        <v>19030</v>
      </c>
      <c r="H1210" s="96" t="s">
        <v>19172</v>
      </c>
      <c r="I1210" s="96" t="s">
        <v>19173</v>
      </c>
      <c r="J1210" s="95" t="s">
        <v>19174</v>
      </c>
      <c r="K1210" s="95" t="s">
        <v>19455</v>
      </c>
      <c r="L1210" s="95" t="s">
        <v>19456</v>
      </c>
      <c r="M1210" s="96" t="s">
        <v>19457</v>
      </c>
      <c r="N1210" s="96" t="s">
        <v>2504</v>
      </c>
      <c r="O1210" s="97">
        <v>45893</v>
      </c>
      <c r="P1210" s="97">
        <v>45893</v>
      </c>
      <c r="Q1210" s="97">
        <v>45893</v>
      </c>
      <c r="R1210" s="96">
        <v>36</v>
      </c>
      <c r="S1210" s="96">
        <v>0</v>
      </c>
      <c r="T1210" s="96" t="s">
        <v>19448</v>
      </c>
      <c r="U1210" s="96" t="s">
        <v>24820</v>
      </c>
      <c r="V1210" s="96"/>
      <c r="W1210" s="96" t="s">
        <v>24047</v>
      </c>
      <c r="X1210" s="96" t="s">
        <v>2504</v>
      </c>
      <c r="Y1210" s="95" t="s">
        <v>24048</v>
      </c>
    </row>
    <row r="1211" spans="1:25" s="87" customFormat="1" x14ac:dyDescent="0.3">
      <c r="A1211" s="94" t="str">
        <f t="shared" si="19"/>
        <v>jkaeche</v>
      </c>
      <c r="B1211" s="95" t="s">
        <v>24821</v>
      </c>
      <c r="C1211" s="96" t="s">
        <v>24822</v>
      </c>
      <c r="D1211" s="96" t="s">
        <v>24823</v>
      </c>
      <c r="E1211" s="96" t="s">
        <v>19170</v>
      </c>
      <c r="F1211" s="95" t="s">
        <v>19236</v>
      </c>
      <c r="G1211" s="96" t="s">
        <v>19032</v>
      </c>
      <c r="H1211" s="96" t="s">
        <v>19227</v>
      </c>
      <c r="I1211" s="96" t="s">
        <v>19173</v>
      </c>
      <c r="J1211" s="95" t="s">
        <v>19189</v>
      </c>
      <c r="K1211" s="95" t="s">
        <v>19273</v>
      </c>
      <c r="L1211" s="95" t="s">
        <v>19274</v>
      </c>
      <c r="M1211" s="96" t="s">
        <v>7733</v>
      </c>
      <c r="N1211" s="96" t="s">
        <v>328</v>
      </c>
      <c r="O1211" s="97">
        <v>45725</v>
      </c>
      <c r="P1211" s="97">
        <v>45725</v>
      </c>
      <c r="Q1211" s="97">
        <v>45725</v>
      </c>
      <c r="R1211" s="96">
        <v>204</v>
      </c>
      <c r="S1211" s="96">
        <v>0</v>
      </c>
      <c r="T1211" s="96" t="s">
        <v>19176</v>
      </c>
      <c r="U1211" s="96" t="s">
        <v>24824</v>
      </c>
      <c r="V1211" s="96"/>
      <c r="W1211" s="96" t="s">
        <v>22137</v>
      </c>
      <c r="X1211" s="96" t="s">
        <v>328</v>
      </c>
      <c r="Y1211" s="95" t="s">
        <v>24825</v>
      </c>
    </row>
    <row r="1212" spans="1:25" s="87" customFormat="1" x14ac:dyDescent="0.3">
      <c r="A1212" s="94" t="str">
        <f t="shared" si="19"/>
        <v>jkain</v>
      </c>
      <c r="B1212" s="95" t="s">
        <v>24826</v>
      </c>
      <c r="C1212" s="96" t="s">
        <v>24827</v>
      </c>
      <c r="D1212" s="96" t="s">
        <v>24828</v>
      </c>
      <c r="E1212" s="96" t="s">
        <v>5630</v>
      </c>
      <c r="F1212" s="95" t="s">
        <v>19171</v>
      </c>
      <c r="G1212" s="96" t="s">
        <v>19029</v>
      </c>
      <c r="H1212" s="96" t="s">
        <v>19172</v>
      </c>
      <c r="I1212" s="96" t="s">
        <v>19173</v>
      </c>
      <c r="J1212" s="95" t="s">
        <v>19174</v>
      </c>
      <c r="K1212" s="95" t="s">
        <v>19216</v>
      </c>
      <c r="L1212" s="95" t="s">
        <v>19237</v>
      </c>
      <c r="M1212" s="96" t="s">
        <v>19238</v>
      </c>
      <c r="N1212" s="96" t="s">
        <v>250</v>
      </c>
      <c r="O1212" s="97">
        <v>45564</v>
      </c>
      <c r="P1212" s="97">
        <v>45564</v>
      </c>
      <c r="Q1212" s="97">
        <v>45564</v>
      </c>
      <c r="R1212" s="96">
        <v>365</v>
      </c>
      <c r="S1212" s="96">
        <v>1</v>
      </c>
      <c r="T1212" s="96" t="s">
        <v>19209</v>
      </c>
      <c r="U1212" s="96" t="s">
        <v>24829</v>
      </c>
      <c r="V1212" s="96"/>
      <c r="W1212" s="96" t="s">
        <v>4705</v>
      </c>
      <c r="X1212" s="96" t="s">
        <v>250</v>
      </c>
      <c r="Y1212" s="95" t="s">
        <v>9904</v>
      </c>
    </row>
    <row r="1213" spans="1:25" s="87" customFormat="1" x14ac:dyDescent="0.3">
      <c r="A1213" s="94" t="str">
        <f t="shared" si="19"/>
        <v>JKASSA</v>
      </c>
      <c r="B1213" s="95" t="s">
        <v>24830</v>
      </c>
      <c r="C1213" s="96" t="s">
        <v>24831</v>
      </c>
      <c r="D1213" s="96" t="s">
        <v>13304</v>
      </c>
      <c r="E1213" s="96" t="s">
        <v>5630</v>
      </c>
      <c r="F1213" s="95" t="s">
        <v>19181</v>
      </c>
      <c r="G1213" s="96" t="s">
        <v>19030</v>
      </c>
      <c r="H1213" s="96" t="s">
        <v>19172</v>
      </c>
      <c r="I1213" s="96" t="s">
        <v>19173</v>
      </c>
      <c r="J1213" s="95" t="s">
        <v>19189</v>
      </c>
      <c r="K1213" s="95" t="s">
        <v>19333</v>
      </c>
      <c r="L1213" s="95" t="s">
        <v>19467</v>
      </c>
      <c r="M1213" s="96" t="s">
        <v>9084</v>
      </c>
      <c r="N1213" s="96" t="s">
        <v>260</v>
      </c>
      <c r="O1213" s="97">
        <v>35622</v>
      </c>
      <c r="P1213" s="97">
        <v>35622</v>
      </c>
      <c r="Q1213" s="97">
        <v>35622</v>
      </c>
      <c r="R1213" s="96">
        <v>10307</v>
      </c>
      <c r="S1213" s="96">
        <v>28</v>
      </c>
      <c r="T1213" s="96" t="s">
        <v>19261</v>
      </c>
      <c r="U1213" s="96" t="s">
        <v>24832</v>
      </c>
      <c r="V1213" s="96"/>
      <c r="W1213" s="96" t="s">
        <v>24833</v>
      </c>
      <c r="X1213" s="96" t="s">
        <v>260</v>
      </c>
      <c r="Y1213" s="95" t="s">
        <v>13308</v>
      </c>
    </row>
    <row r="1214" spans="1:25" s="87" customFormat="1" x14ac:dyDescent="0.3">
      <c r="A1214" s="94" t="str">
        <f t="shared" si="19"/>
        <v>jkelly1</v>
      </c>
      <c r="B1214" s="95" t="s">
        <v>24834</v>
      </c>
      <c r="C1214" s="96" t="s">
        <v>24835</v>
      </c>
      <c r="D1214" s="96" t="s">
        <v>24836</v>
      </c>
      <c r="E1214" s="96" t="s">
        <v>19170</v>
      </c>
      <c r="F1214" s="95" t="s">
        <v>19181</v>
      </c>
      <c r="G1214" s="96" t="s">
        <v>19030</v>
      </c>
      <c r="H1214" s="96" t="s">
        <v>19172</v>
      </c>
      <c r="I1214" s="96" t="s">
        <v>19173</v>
      </c>
      <c r="J1214" s="95" t="s">
        <v>19174</v>
      </c>
      <c r="K1214" s="95" t="s">
        <v>19175</v>
      </c>
      <c r="L1214" s="95" t="s">
        <v>19182</v>
      </c>
      <c r="M1214" s="96" t="s">
        <v>9597</v>
      </c>
      <c r="N1214" s="96" t="s">
        <v>219</v>
      </c>
      <c r="O1214" s="97">
        <v>45319</v>
      </c>
      <c r="P1214" s="97">
        <v>45319</v>
      </c>
      <c r="Q1214" s="97">
        <v>45319</v>
      </c>
      <c r="R1214" s="96">
        <v>610</v>
      </c>
      <c r="S1214" s="96">
        <v>1</v>
      </c>
      <c r="T1214" s="96" t="s">
        <v>19209</v>
      </c>
      <c r="U1214" s="96" t="s">
        <v>24837</v>
      </c>
      <c r="V1214" s="96"/>
      <c r="W1214" s="96" t="s">
        <v>24838</v>
      </c>
      <c r="X1214" s="96" t="s">
        <v>219</v>
      </c>
      <c r="Y1214" s="95" t="s">
        <v>24839</v>
      </c>
    </row>
    <row r="1215" spans="1:25" s="87" customFormat="1" x14ac:dyDescent="0.3">
      <c r="A1215" s="94" t="str">
        <f t="shared" si="19"/>
        <v>jkennel</v>
      </c>
      <c r="B1215" s="95" t="s">
        <v>24840</v>
      </c>
      <c r="C1215" s="96" t="s">
        <v>24841</v>
      </c>
      <c r="D1215" s="96" t="s">
        <v>24842</v>
      </c>
      <c r="E1215" s="96" t="s">
        <v>5630</v>
      </c>
      <c r="F1215" s="95" t="s">
        <v>19215</v>
      </c>
      <c r="G1215" s="96" t="s">
        <v>19033</v>
      </c>
      <c r="H1215" s="96" t="s">
        <v>19172</v>
      </c>
      <c r="I1215" s="96" t="s">
        <v>19173</v>
      </c>
      <c r="J1215" s="95" t="s">
        <v>19174</v>
      </c>
      <c r="K1215" s="95" t="s">
        <v>19360</v>
      </c>
      <c r="L1215" s="95" t="s">
        <v>23248</v>
      </c>
      <c r="M1215" s="96" t="s">
        <v>19362</v>
      </c>
      <c r="N1215" s="96" t="s">
        <v>1463</v>
      </c>
      <c r="O1215" s="97">
        <v>43362</v>
      </c>
      <c r="P1215" s="97">
        <v>43362</v>
      </c>
      <c r="Q1215" s="97">
        <v>43362</v>
      </c>
      <c r="R1215" s="96">
        <v>2567</v>
      </c>
      <c r="S1215" s="96">
        <v>7</v>
      </c>
      <c r="T1215" s="96" t="s">
        <v>19247</v>
      </c>
      <c r="U1215" s="96" t="s">
        <v>24843</v>
      </c>
      <c r="V1215" s="96"/>
      <c r="W1215" s="96" t="s">
        <v>16214</v>
      </c>
      <c r="X1215" s="96" t="s">
        <v>812</v>
      </c>
      <c r="Y1215" s="95" t="s">
        <v>16215</v>
      </c>
    </row>
    <row r="1216" spans="1:25" s="87" customFormat="1" x14ac:dyDescent="0.3">
      <c r="A1216" s="94" t="str">
        <f t="shared" si="19"/>
        <v>jkepha0</v>
      </c>
      <c r="B1216" s="95" t="s">
        <v>24844</v>
      </c>
      <c r="C1216" s="96" t="s">
        <v>24845</v>
      </c>
      <c r="D1216" s="96" t="s">
        <v>24846</v>
      </c>
      <c r="E1216" s="96" t="s">
        <v>5630</v>
      </c>
      <c r="F1216" s="95" t="s">
        <v>19181</v>
      </c>
      <c r="G1216" s="96" t="s">
        <v>19030</v>
      </c>
      <c r="H1216" s="96" t="s">
        <v>19172</v>
      </c>
      <c r="I1216" s="96" t="s">
        <v>19173</v>
      </c>
      <c r="J1216" s="95" t="s">
        <v>19174</v>
      </c>
      <c r="K1216" s="95" t="s">
        <v>20070</v>
      </c>
      <c r="L1216" s="95" t="s">
        <v>20071</v>
      </c>
      <c r="M1216" s="96" t="s">
        <v>20072</v>
      </c>
      <c r="N1216" s="96" t="s">
        <v>955</v>
      </c>
      <c r="O1216" s="97">
        <v>43545</v>
      </c>
      <c r="P1216" s="97">
        <v>45907</v>
      </c>
      <c r="Q1216" s="97">
        <v>43545</v>
      </c>
      <c r="R1216" s="96">
        <v>2384</v>
      </c>
      <c r="S1216" s="96">
        <v>6</v>
      </c>
      <c r="T1216" s="96" t="s">
        <v>19247</v>
      </c>
      <c r="U1216" s="96" t="s">
        <v>24847</v>
      </c>
      <c r="V1216" s="96"/>
      <c r="W1216" s="96" t="s">
        <v>4604</v>
      </c>
      <c r="X1216" s="96" t="s">
        <v>2135</v>
      </c>
      <c r="Y1216" s="95" t="s">
        <v>18934</v>
      </c>
    </row>
    <row r="1217" spans="1:25" s="87" customFormat="1" x14ac:dyDescent="0.3">
      <c r="A1217" s="94" t="str">
        <f t="shared" si="19"/>
        <v>jkepley</v>
      </c>
      <c r="B1217" s="95" t="s">
        <v>24848</v>
      </c>
      <c r="C1217" s="96" t="s">
        <v>24849</v>
      </c>
      <c r="D1217" s="96" t="s">
        <v>24850</v>
      </c>
      <c r="E1217" s="96" t="s">
        <v>5630</v>
      </c>
      <c r="F1217" s="95" t="s">
        <v>19236</v>
      </c>
      <c r="G1217" s="96" t="s">
        <v>19032</v>
      </c>
      <c r="H1217" s="96" t="s">
        <v>19227</v>
      </c>
      <c r="I1217" s="96" t="s">
        <v>19173</v>
      </c>
      <c r="J1217" s="95" t="s">
        <v>19189</v>
      </c>
      <c r="K1217" s="95" t="s">
        <v>19374</v>
      </c>
      <c r="L1217" s="95" t="s">
        <v>20447</v>
      </c>
      <c r="M1217" s="96" t="s">
        <v>17220</v>
      </c>
      <c r="N1217" s="96" t="s">
        <v>297</v>
      </c>
      <c r="O1217" s="97">
        <v>45921</v>
      </c>
      <c r="P1217" s="97">
        <v>45921</v>
      </c>
      <c r="Q1217" s="97">
        <v>45921</v>
      </c>
      <c r="R1217" s="96">
        <v>8</v>
      </c>
      <c r="S1217" s="96">
        <v>0</v>
      </c>
      <c r="T1217" s="96" t="s">
        <v>19183</v>
      </c>
      <c r="U1217" s="96" t="s">
        <v>24851</v>
      </c>
      <c r="V1217" s="96"/>
      <c r="W1217" s="96" t="s">
        <v>296</v>
      </c>
      <c r="X1217" s="96" t="s">
        <v>297</v>
      </c>
      <c r="Y1217" s="95" t="s">
        <v>24852</v>
      </c>
    </row>
    <row r="1218" spans="1:25" s="87" customFormat="1" x14ac:dyDescent="0.3">
      <c r="A1218" s="94" t="str">
        <f t="shared" si="19"/>
        <v>jkirkla</v>
      </c>
      <c r="B1218" s="95" t="s">
        <v>24853</v>
      </c>
      <c r="C1218" s="96" t="s">
        <v>24854</v>
      </c>
      <c r="D1218" s="96" t="s">
        <v>24855</v>
      </c>
      <c r="E1218" s="96" t="s">
        <v>5630</v>
      </c>
      <c r="F1218" s="95" t="s">
        <v>19215</v>
      </c>
      <c r="G1218" s="96" t="s">
        <v>19033</v>
      </c>
      <c r="H1218" s="96" t="s">
        <v>19172</v>
      </c>
      <c r="I1218" s="96" t="s">
        <v>19173</v>
      </c>
      <c r="J1218" s="95" t="s">
        <v>19174</v>
      </c>
      <c r="K1218" s="95" t="s">
        <v>19258</v>
      </c>
      <c r="L1218" s="95" t="s">
        <v>19259</v>
      </c>
      <c r="M1218" s="96" t="s">
        <v>19260</v>
      </c>
      <c r="N1218" s="96" t="s">
        <v>279</v>
      </c>
      <c r="O1218" s="97">
        <v>45008</v>
      </c>
      <c r="P1218" s="97">
        <v>45008</v>
      </c>
      <c r="Q1218" s="97">
        <v>45008</v>
      </c>
      <c r="R1218" s="96">
        <v>921</v>
      </c>
      <c r="S1218" s="96">
        <v>2</v>
      </c>
      <c r="T1218" s="96" t="s">
        <v>19209</v>
      </c>
      <c r="U1218" s="96" t="s">
        <v>24856</v>
      </c>
      <c r="V1218" s="96"/>
      <c r="W1218" s="96" t="s">
        <v>796</v>
      </c>
      <c r="X1218" s="96" t="s">
        <v>279</v>
      </c>
      <c r="Y1218" s="95" t="s">
        <v>7474</v>
      </c>
    </row>
    <row r="1219" spans="1:25" s="87" customFormat="1" x14ac:dyDescent="0.3">
      <c r="A1219" s="94" t="str">
        <f t="shared" ref="A1219:A1282" si="20">TRIM(D1219)</f>
        <v>JKIVELA</v>
      </c>
      <c r="B1219" s="95" t="s">
        <v>24857</v>
      </c>
      <c r="C1219" s="96" t="s">
        <v>24858</v>
      </c>
      <c r="D1219" s="96" t="s">
        <v>17996</v>
      </c>
      <c r="E1219" s="96" t="s">
        <v>5630</v>
      </c>
      <c r="F1219" s="95" t="s">
        <v>19215</v>
      </c>
      <c r="G1219" s="96" t="s">
        <v>19033</v>
      </c>
      <c r="H1219" s="96" t="s">
        <v>19172</v>
      </c>
      <c r="I1219" s="96" t="s">
        <v>19173</v>
      </c>
      <c r="J1219" s="95" t="s">
        <v>19174</v>
      </c>
      <c r="K1219" s="95" t="s">
        <v>19216</v>
      </c>
      <c r="L1219" s="95" t="s">
        <v>19217</v>
      </c>
      <c r="M1219" s="96" t="s">
        <v>19218</v>
      </c>
      <c r="N1219" s="96" t="s">
        <v>453</v>
      </c>
      <c r="O1219" s="97">
        <v>41260</v>
      </c>
      <c r="P1219" s="97">
        <v>41260</v>
      </c>
      <c r="Q1219" s="97">
        <v>41260</v>
      </c>
      <c r="R1219" s="96">
        <v>4669</v>
      </c>
      <c r="S1219" s="96">
        <v>12</v>
      </c>
      <c r="T1219" s="96" t="s">
        <v>19247</v>
      </c>
      <c r="U1219" s="96" t="s">
        <v>24859</v>
      </c>
      <c r="V1219" s="96" t="s">
        <v>24860</v>
      </c>
      <c r="W1219" s="96" t="s">
        <v>24861</v>
      </c>
      <c r="X1219" s="96" t="s">
        <v>752</v>
      </c>
      <c r="Y1219" s="95" t="s">
        <v>18001</v>
      </c>
    </row>
    <row r="1220" spans="1:25" s="87" customFormat="1" x14ac:dyDescent="0.3">
      <c r="A1220" s="94" t="str">
        <f t="shared" si="20"/>
        <v>jknowle</v>
      </c>
      <c r="B1220" s="95" t="s">
        <v>24862</v>
      </c>
      <c r="C1220" s="96" t="s">
        <v>24863</v>
      </c>
      <c r="D1220" s="96" t="s">
        <v>24864</v>
      </c>
      <c r="E1220" s="96" t="s">
        <v>19170</v>
      </c>
      <c r="F1220" s="95" t="s">
        <v>20261</v>
      </c>
      <c r="G1220" s="96" t="s">
        <v>19039</v>
      </c>
      <c r="H1220" s="96" t="s">
        <v>19172</v>
      </c>
      <c r="I1220" s="96" t="s">
        <v>19173</v>
      </c>
      <c r="J1220" s="95" t="s">
        <v>19174</v>
      </c>
      <c r="K1220" s="95" t="s">
        <v>19579</v>
      </c>
      <c r="L1220" s="95" t="s">
        <v>19579</v>
      </c>
      <c r="M1220" s="96" t="s">
        <v>19580</v>
      </c>
      <c r="N1220" s="96" t="s">
        <v>1502</v>
      </c>
      <c r="O1220" s="97">
        <v>44784</v>
      </c>
      <c r="P1220" s="97">
        <v>44784</v>
      </c>
      <c r="Q1220" s="97">
        <v>44784</v>
      </c>
      <c r="R1220" s="96">
        <v>1145</v>
      </c>
      <c r="S1220" s="96">
        <v>3</v>
      </c>
      <c r="T1220" s="96" t="s">
        <v>19228</v>
      </c>
      <c r="U1220" s="96" t="s">
        <v>24865</v>
      </c>
      <c r="V1220" s="96"/>
      <c r="W1220" s="96" t="s">
        <v>24866</v>
      </c>
      <c r="X1220" s="96" t="s">
        <v>1502</v>
      </c>
      <c r="Y1220" s="95" t="s">
        <v>24867</v>
      </c>
    </row>
    <row r="1221" spans="1:25" s="87" customFormat="1" x14ac:dyDescent="0.3">
      <c r="A1221" s="94" t="str">
        <f t="shared" si="20"/>
        <v>jlabrad</v>
      </c>
      <c r="B1221" s="95" t="s">
        <v>24868</v>
      </c>
      <c r="C1221" s="96" t="s">
        <v>24869</v>
      </c>
      <c r="D1221" s="96" t="s">
        <v>24870</v>
      </c>
      <c r="E1221" s="96" t="s">
        <v>5630</v>
      </c>
      <c r="F1221" s="95" t="s">
        <v>19340</v>
      </c>
      <c r="G1221" s="96" t="s">
        <v>19341</v>
      </c>
      <c r="H1221" s="96" t="s">
        <v>19227</v>
      </c>
      <c r="I1221" s="96" t="s">
        <v>19173</v>
      </c>
      <c r="J1221" s="95" t="s">
        <v>19174</v>
      </c>
      <c r="K1221" s="95" t="s">
        <v>19207</v>
      </c>
      <c r="L1221" s="95" t="s">
        <v>19208</v>
      </c>
      <c r="M1221" s="96" t="s">
        <v>10249</v>
      </c>
      <c r="N1221" s="96" t="s">
        <v>219</v>
      </c>
      <c r="O1221" s="97">
        <v>41750</v>
      </c>
      <c r="P1221" s="97">
        <v>41750</v>
      </c>
      <c r="Q1221" s="97">
        <v>41750</v>
      </c>
      <c r="R1221" s="96">
        <v>4179</v>
      </c>
      <c r="S1221" s="96">
        <v>11</v>
      </c>
      <c r="T1221" s="96" t="s">
        <v>19247</v>
      </c>
      <c r="U1221" s="96" t="s">
        <v>18941</v>
      </c>
      <c r="V1221" s="96"/>
      <c r="W1221" s="96" t="s">
        <v>18942</v>
      </c>
      <c r="X1221" s="96" t="s">
        <v>219</v>
      </c>
      <c r="Y1221" s="95" t="s">
        <v>18943</v>
      </c>
    </row>
    <row r="1222" spans="1:25" s="87" customFormat="1" x14ac:dyDescent="0.3">
      <c r="A1222" s="94" t="str">
        <f t="shared" si="20"/>
        <v>jlang1</v>
      </c>
      <c r="B1222" s="95" t="s">
        <v>24871</v>
      </c>
      <c r="C1222" s="96" t="s">
        <v>24872</v>
      </c>
      <c r="D1222" s="96" t="s">
        <v>24873</v>
      </c>
      <c r="E1222" s="96" t="s">
        <v>5630</v>
      </c>
      <c r="F1222" s="95" t="s">
        <v>19181</v>
      </c>
      <c r="G1222" s="96" t="s">
        <v>19030</v>
      </c>
      <c r="H1222" s="96" t="s">
        <v>19172</v>
      </c>
      <c r="I1222" s="96" t="s">
        <v>19173</v>
      </c>
      <c r="J1222" s="95" t="s">
        <v>19189</v>
      </c>
      <c r="K1222" s="95" t="s">
        <v>19217</v>
      </c>
      <c r="L1222" s="95" t="s">
        <v>19824</v>
      </c>
      <c r="M1222" s="96" t="s">
        <v>19825</v>
      </c>
      <c r="N1222" s="96" t="s">
        <v>752</v>
      </c>
      <c r="O1222" s="97">
        <v>43297</v>
      </c>
      <c r="P1222" s="97">
        <v>43297</v>
      </c>
      <c r="Q1222" s="97">
        <v>43297</v>
      </c>
      <c r="R1222" s="96">
        <v>2632</v>
      </c>
      <c r="S1222" s="96">
        <v>7</v>
      </c>
      <c r="T1222" s="96" t="s">
        <v>19247</v>
      </c>
      <c r="U1222" s="96" t="s">
        <v>24874</v>
      </c>
      <c r="V1222" s="96"/>
      <c r="W1222" s="96" t="s">
        <v>24875</v>
      </c>
      <c r="X1222" s="96" t="s">
        <v>752</v>
      </c>
      <c r="Y1222" s="95" t="s">
        <v>24876</v>
      </c>
    </row>
    <row r="1223" spans="1:25" s="87" customFormat="1" x14ac:dyDescent="0.3">
      <c r="A1223" s="94" t="str">
        <f t="shared" si="20"/>
        <v>JLANGE8</v>
      </c>
      <c r="B1223" s="95" t="s">
        <v>24877</v>
      </c>
      <c r="C1223" s="96" t="s">
        <v>24878</v>
      </c>
      <c r="D1223" s="96" t="s">
        <v>24879</v>
      </c>
      <c r="E1223" s="96" t="s">
        <v>19036</v>
      </c>
      <c r="F1223" s="95" t="s">
        <v>19181</v>
      </c>
      <c r="G1223" s="96" t="s">
        <v>19030</v>
      </c>
      <c r="H1223" s="96" t="s">
        <v>19172</v>
      </c>
      <c r="I1223" s="96" t="s">
        <v>19173</v>
      </c>
      <c r="J1223" s="95" t="s">
        <v>19189</v>
      </c>
      <c r="K1223" s="95" t="s">
        <v>19345</v>
      </c>
      <c r="L1223" s="95" t="s">
        <v>20358</v>
      </c>
      <c r="M1223" s="96" t="s">
        <v>20359</v>
      </c>
      <c r="N1223" s="96" t="s">
        <v>686</v>
      </c>
      <c r="O1223" s="97">
        <v>30781</v>
      </c>
      <c r="P1223" s="97">
        <v>30781</v>
      </c>
      <c r="Q1223" s="97">
        <v>30781</v>
      </c>
      <c r="R1223" s="96">
        <v>15148</v>
      </c>
      <c r="S1223" s="96">
        <v>41</v>
      </c>
      <c r="T1223" s="96" t="s">
        <v>19261</v>
      </c>
      <c r="U1223" s="96" t="s">
        <v>24880</v>
      </c>
      <c r="V1223" s="96"/>
      <c r="W1223" s="96" t="s">
        <v>24881</v>
      </c>
      <c r="X1223" s="96" t="s">
        <v>686</v>
      </c>
      <c r="Y1223" s="95" t="s">
        <v>24882</v>
      </c>
    </row>
    <row r="1224" spans="1:25" s="87" customFormat="1" x14ac:dyDescent="0.3">
      <c r="A1224" s="94" t="str">
        <f t="shared" si="20"/>
        <v>jlawr21</v>
      </c>
      <c r="B1224" s="95" t="s">
        <v>24883</v>
      </c>
      <c r="C1224" s="96" t="s">
        <v>24884</v>
      </c>
      <c r="D1224" s="96" t="s">
        <v>24885</v>
      </c>
      <c r="E1224" s="96" t="s">
        <v>5630</v>
      </c>
      <c r="F1224" s="95" t="s">
        <v>19181</v>
      </c>
      <c r="G1224" s="96" t="s">
        <v>19030</v>
      </c>
      <c r="H1224" s="96" t="s">
        <v>19172</v>
      </c>
      <c r="I1224" s="96" t="s">
        <v>19173</v>
      </c>
      <c r="J1224" s="95" t="s">
        <v>19189</v>
      </c>
      <c r="K1224" s="95" t="s">
        <v>19345</v>
      </c>
      <c r="L1224" s="95" t="s">
        <v>20162</v>
      </c>
      <c r="M1224" s="96" t="s">
        <v>20163</v>
      </c>
      <c r="N1224" s="96" t="s">
        <v>655</v>
      </c>
      <c r="O1224" s="97">
        <v>41470</v>
      </c>
      <c r="P1224" s="97">
        <v>42144</v>
      </c>
      <c r="Q1224" s="97">
        <v>42144</v>
      </c>
      <c r="R1224" s="96">
        <v>3785</v>
      </c>
      <c r="S1224" s="96">
        <v>10</v>
      </c>
      <c r="T1224" s="96" t="s">
        <v>19247</v>
      </c>
      <c r="U1224" s="96" t="s">
        <v>24886</v>
      </c>
      <c r="V1224" s="96"/>
      <c r="W1224" s="96" t="s">
        <v>24887</v>
      </c>
      <c r="X1224" s="96" t="s">
        <v>655</v>
      </c>
      <c r="Y1224" s="95" t="s">
        <v>24888</v>
      </c>
    </row>
    <row r="1225" spans="1:25" s="87" customFormat="1" x14ac:dyDescent="0.3">
      <c r="A1225" s="94" t="str">
        <f t="shared" si="20"/>
        <v>jleboeu</v>
      </c>
      <c r="B1225" s="95" t="s">
        <v>24889</v>
      </c>
      <c r="C1225" s="96" t="s">
        <v>24890</v>
      </c>
      <c r="D1225" s="96" t="s">
        <v>24891</v>
      </c>
      <c r="E1225" s="96" t="s">
        <v>5630</v>
      </c>
      <c r="F1225" s="95" t="s">
        <v>19171</v>
      </c>
      <c r="G1225" s="96" t="s">
        <v>19029</v>
      </c>
      <c r="H1225" s="96" t="s">
        <v>19172</v>
      </c>
      <c r="I1225" s="96" t="s">
        <v>19173</v>
      </c>
      <c r="J1225" s="95" t="s">
        <v>19174</v>
      </c>
      <c r="K1225" s="95" t="s">
        <v>19401</v>
      </c>
      <c r="L1225" s="95" t="s">
        <v>19764</v>
      </c>
      <c r="M1225" s="96" t="s">
        <v>8645</v>
      </c>
      <c r="N1225" s="96" t="s">
        <v>407</v>
      </c>
      <c r="O1225" s="97">
        <v>45200</v>
      </c>
      <c r="P1225" s="97">
        <v>45200</v>
      </c>
      <c r="Q1225" s="97">
        <v>45200</v>
      </c>
      <c r="R1225" s="96">
        <v>729</v>
      </c>
      <c r="S1225" s="96">
        <v>1</v>
      </c>
      <c r="T1225" s="96" t="s">
        <v>19209</v>
      </c>
      <c r="U1225" s="96" t="s">
        <v>24892</v>
      </c>
      <c r="V1225" s="96"/>
      <c r="W1225" s="96" t="s">
        <v>24893</v>
      </c>
      <c r="X1225" s="96" t="s">
        <v>477</v>
      </c>
      <c r="Y1225" s="95" t="s">
        <v>24894</v>
      </c>
    </row>
    <row r="1226" spans="1:25" s="87" customFormat="1" x14ac:dyDescent="0.3">
      <c r="A1226" s="94" t="str">
        <f t="shared" si="20"/>
        <v>jlee1</v>
      </c>
      <c r="B1226" s="95" t="s">
        <v>24895</v>
      </c>
      <c r="C1226" s="96" t="s">
        <v>24896</v>
      </c>
      <c r="D1226" s="96" t="s">
        <v>24897</v>
      </c>
      <c r="E1226" s="96" t="s">
        <v>19170</v>
      </c>
      <c r="F1226" s="95" t="s">
        <v>19181</v>
      </c>
      <c r="G1226" s="96" t="s">
        <v>19030</v>
      </c>
      <c r="H1226" s="96" t="s">
        <v>19172</v>
      </c>
      <c r="I1226" s="96" t="s">
        <v>19173</v>
      </c>
      <c r="J1226" s="95" t="s">
        <v>19189</v>
      </c>
      <c r="K1226" s="95" t="s">
        <v>19273</v>
      </c>
      <c r="L1226" s="95" t="s">
        <v>19274</v>
      </c>
      <c r="M1226" s="96" t="s">
        <v>7733</v>
      </c>
      <c r="N1226" s="96" t="s">
        <v>328</v>
      </c>
      <c r="O1226" s="97">
        <v>45592</v>
      </c>
      <c r="P1226" s="97">
        <v>45592</v>
      </c>
      <c r="Q1226" s="97">
        <v>45592</v>
      </c>
      <c r="R1226" s="96">
        <v>337</v>
      </c>
      <c r="S1226" s="96">
        <v>0</v>
      </c>
      <c r="T1226" s="96" t="s">
        <v>19176</v>
      </c>
      <c r="U1226" s="96" t="s">
        <v>24898</v>
      </c>
      <c r="V1226" s="96"/>
      <c r="W1226" s="96" t="s">
        <v>982</v>
      </c>
      <c r="X1226" s="96" t="s">
        <v>416</v>
      </c>
      <c r="Y1226" s="95" t="s">
        <v>12671</v>
      </c>
    </row>
    <row r="1227" spans="1:25" s="87" customFormat="1" x14ac:dyDescent="0.3">
      <c r="A1227" s="94" t="str">
        <f t="shared" si="20"/>
        <v>JLEON45</v>
      </c>
      <c r="B1227" s="95" t="s">
        <v>24899</v>
      </c>
      <c r="C1227" s="96" t="s">
        <v>24900</v>
      </c>
      <c r="D1227" s="96" t="s">
        <v>6615</v>
      </c>
      <c r="E1227" s="96" t="s">
        <v>5630</v>
      </c>
      <c r="F1227" s="95" t="s">
        <v>19285</v>
      </c>
      <c r="G1227" s="96" t="s">
        <v>19028</v>
      </c>
      <c r="H1227" s="96" t="s">
        <v>19172</v>
      </c>
      <c r="I1227" s="96" t="s">
        <v>19173</v>
      </c>
      <c r="J1227" s="95" t="s">
        <v>19174</v>
      </c>
      <c r="K1227" s="95" t="s">
        <v>19216</v>
      </c>
      <c r="L1227" s="95" t="s">
        <v>19237</v>
      </c>
      <c r="M1227" s="96" t="s">
        <v>19238</v>
      </c>
      <c r="N1227" s="96" t="s">
        <v>250</v>
      </c>
      <c r="O1227" s="97">
        <v>38418</v>
      </c>
      <c r="P1227" s="97">
        <v>38418</v>
      </c>
      <c r="Q1227" s="97">
        <v>38418</v>
      </c>
      <c r="R1227" s="96">
        <v>7511</v>
      </c>
      <c r="S1227" s="96">
        <v>20</v>
      </c>
      <c r="T1227" s="96" t="s">
        <v>19261</v>
      </c>
      <c r="U1227" s="96" t="s">
        <v>10384</v>
      </c>
      <c r="V1227" s="96"/>
      <c r="W1227" s="96" t="s">
        <v>24901</v>
      </c>
      <c r="X1227" s="96" t="s">
        <v>250</v>
      </c>
      <c r="Y1227" s="95" t="s">
        <v>8062</v>
      </c>
    </row>
    <row r="1228" spans="1:25" s="87" customFormat="1" x14ac:dyDescent="0.3">
      <c r="A1228" s="94" t="str">
        <f t="shared" si="20"/>
        <v>jleonar</v>
      </c>
      <c r="B1228" s="95" t="s">
        <v>24902</v>
      </c>
      <c r="C1228" s="96" t="s">
        <v>24903</v>
      </c>
      <c r="D1228" s="96" t="s">
        <v>24904</v>
      </c>
      <c r="E1228" s="96" t="s">
        <v>5630</v>
      </c>
      <c r="F1228" s="95" t="s">
        <v>19236</v>
      </c>
      <c r="G1228" s="96" t="s">
        <v>19032</v>
      </c>
      <c r="H1228" s="96" t="s">
        <v>19227</v>
      </c>
      <c r="I1228" s="96" t="s">
        <v>19173</v>
      </c>
      <c r="J1228" s="95" t="s">
        <v>19174</v>
      </c>
      <c r="K1228" s="95" t="s">
        <v>19258</v>
      </c>
      <c r="L1228" s="95" t="s">
        <v>19259</v>
      </c>
      <c r="M1228" s="96" t="s">
        <v>19260</v>
      </c>
      <c r="N1228" s="96" t="s">
        <v>279</v>
      </c>
      <c r="O1228" s="97">
        <v>45613</v>
      </c>
      <c r="P1228" s="97">
        <v>45613</v>
      </c>
      <c r="Q1228" s="97">
        <v>45613</v>
      </c>
      <c r="R1228" s="96">
        <v>316</v>
      </c>
      <c r="S1228" s="96">
        <v>0</v>
      </c>
      <c r="T1228" s="96" t="s">
        <v>19176</v>
      </c>
      <c r="U1228" s="96" t="s">
        <v>9459</v>
      </c>
      <c r="V1228" s="96">
        <v>2204</v>
      </c>
      <c r="W1228" s="96" t="s">
        <v>344</v>
      </c>
      <c r="X1228" s="96" t="s">
        <v>279</v>
      </c>
      <c r="Y1228" s="95" t="s">
        <v>9462</v>
      </c>
    </row>
    <row r="1229" spans="1:25" s="87" customFormat="1" x14ac:dyDescent="0.3">
      <c r="A1229" s="94" t="str">
        <f t="shared" si="20"/>
        <v>JLEVET</v>
      </c>
      <c r="B1229" s="95" t="s">
        <v>24905</v>
      </c>
      <c r="C1229" s="96" t="s">
        <v>24906</v>
      </c>
      <c r="D1229" s="96" t="s">
        <v>24907</v>
      </c>
      <c r="E1229" s="96" t="s">
        <v>19715</v>
      </c>
      <c r="F1229" s="95" t="s">
        <v>19171</v>
      </c>
      <c r="G1229" s="96" t="s">
        <v>19029</v>
      </c>
      <c r="H1229" s="96" t="s">
        <v>19172</v>
      </c>
      <c r="I1229" s="96" t="s">
        <v>19173</v>
      </c>
      <c r="J1229" s="95" t="s">
        <v>19189</v>
      </c>
      <c r="K1229" s="95" t="s">
        <v>19345</v>
      </c>
      <c r="L1229" s="95" t="s">
        <v>19837</v>
      </c>
      <c r="M1229" s="96" t="s">
        <v>6275</v>
      </c>
      <c r="N1229" s="96" t="s">
        <v>318</v>
      </c>
      <c r="O1229" s="97">
        <v>36900</v>
      </c>
      <c r="P1229" s="97">
        <v>36900</v>
      </c>
      <c r="Q1229" s="97">
        <v>36900</v>
      </c>
      <c r="R1229" s="96">
        <v>9029</v>
      </c>
      <c r="S1229" s="96">
        <v>24</v>
      </c>
      <c r="T1229" s="96" t="s">
        <v>19261</v>
      </c>
      <c r="U1229" s="96" t="s">
        <v>24908</v>
      </c>
      <c r="V1229" s="96"/>
      <c r="W1229" s="96" t="s">
        <v>1853</v>
      </c>
      <c r="X1229" s="96" t="s">
        <v>318</v>
      </c>
      <c r="Y1229" s="95" t="s">
        <v>24909</v>
      </c>
    </row>
    <row r="1230" spans="1:25" s="87" customFormat="1" x14ac:dyDescent="0.3">
      <c r="A1230" s="94" t="str">
        <f t="shared" si="20"/>
        <v>JLEWI09</v>
      </c>
      <c r="B1230" s="95" t="s">
        <v>24910</v>
      </c>
      <c r="C1230" s="96" t="s">
        <v>24911</v>
      </c>
      <c r="D1230" s="96" t="s">
        <v>17796</v>
      </c>
      <c r="E1230" s="96" t="s">
        <v>5630</v>
      </c>
      <c r="F1230" s="95" t="s">
        <v>19171</v>
      </c>
      <c r="G1230" s="96" t="s">
        <v>19029</v>
      </c>
      <c r="H1230" s="96" t="s">
        <v>19172</v>
      </c>
      <c r="I1230" s="96" t="s">
        <v>19173</v>
      </c>
      <c r="J1230" s="95" t="s">
        <v>19189</v>
      </c>
      <c r="K1230" s="95" t="s">
        <v>19333</v>
      </c>
      <c r="L1230" s="95" t="s">
        <v>19447</v>
      </c>
      <c r="M1230" s="96" t="s">
        <v>9382</v>
      </c>
      <c r="N1230" s="96" t="s">
        <v>366</v>
      </c>
      <c r="O1230" s="97">
        <v>32951</v>
      </c>
      <c r="P1230" s="97">
        <v>32951</v>
      </c>
      <c r="Q1230" s="97">
        <v>32951</v>
      </c>
      <c r="R1230" s="96">
        <v>12978</v>
      </c>
      <c r="S1230" s="96">
        <v>35</v>
      </c>
      <c r="T1230" s="96" t="s">
        <v>19261</v>
      </c>
      <c r="U1230" s="96" t="s">
        <v>24912</v>
      </c>
      <c r="V1230" s="96"/>
      <c r="W1230" s="96" t="s">
        <v>24913</v>
      </c>
      <c r="X1230" s="96" t="s">
        <v>407</v>
      </c>
      <c r="Y1230" s="95" t="s">
        <v>17799</v>
      </c>
    </row>
    <row r="1231" spans="1:25" s="87" customFormat="1" x14ac:dyDescent="0.3">
      <c r="A1231" s="94" t="str">
        <f t="shared" si="20"/>
        <v>jlindsl</v>
      </c>
      <c r="B1231" s="95" t="s">
        <v>24914</v>
      </c>
      <c r="C1231" s="96" t="s">
        <v>24915</v>
      </c>
      <c r="D1231" s="96" t="s">
        <v>24916</v>
      </c>
      <c r="E1231" s="96" t="s">
        <v>5630</v>
      </c>
      <c r="F1231" s="95" t="s">
        <v>19171</v>
      </c>
      <c r="G1231" s="96" t="s">
        <v>19029</v>
      </c>
      <c r="H1231" s="96" t="s">
        <v>19172</v>
      </c>
      <c r="I1231" s="96" t="s">
        <v>19173</v>
      </c>
      <c r="J1231" s="95" t="s">
        <v>19174</v>
      </c>
      <c r="K1231" s="95" t="s">
        <v>19360</v>
      </c>
      <c r="L1231" s="95" t="s">
        <v>19361</v>
      </c>
      <c r="M1231" s="96" t="s">
        <v>19362</v>
      </c>
      <c r="N1231" s="96" t="s">
        <v>1463</v>
      </c>
      <c r="O1231" s="97">
        <v>44251</v>
      </c>
      <c r="P1231" s="97">
        <v>44251</v>
      </c>
      <c r="Q1231" s="97">
        <v>44251</v>
      </c>
      <c r="R1231" s="96">
        <v>1678</v>
      </c>
      <c r="S1231" s="96">
        <v>4</v>
      </c>
      <c r="T1231" s="96" t="s">
        <v>19228</v>
      </c>
      <c r="U1231" s="96" t="s">
        <v>24917</v>
      </c>
      <c r="V1231" s="96"/>
      <c r="W1231" s="96" t="s">
        <v>4481</v>
      </c>
      <c r="X1231" s="96" t="s">
        <v>1472</v>
      </c>
      <c r="Y1231" s="95" t="s">
        <v>12440</v>
      </c>
    </row>
    <row r="1232" spans="1:25" s="87" customFormat="1" x14ac:dyDescent="0.3">
      <c r="A1232" s="94" t="str">
        <f t="shared" si="20"/>
        <v>jlirian</v>
      </c>
      <c r="B1232" s="95" t="s">
        <v>24918</v>
      </c>
      <c r="C1232" s="96" t="s">
        <v>24919</v>
      </c>
      <c r="D1232" s="96" t="s">
        <v>24920</v>
      </c>
      <c r="E1232" s="96" t="s">
        <v>19170</v>
      </c>
      <c r="F1232" s="95" t="s">
        <v>19181</v>
      </c>
      <c r="G1232" s="96" t="s">
        <v>19030</v>
      </c>
      <c r="H1232" s="96" t="s">
        <v>19172</v>
      </c>
      <c r="I1232" s="96" t="s">
        <v>19173</v>
      </c>
      <c r="J1232" s="95" t="s">
        <v>19189</v>
      </c>
      <c r="K1232" s="95" t="s">
        <v>19333</v>
      </c>
      <c r="L1232" s="95" t="s">
        <v>19447</v>
      </c>
      <c r="M1232" s="96" t="s">
        <v>9382</v>
      </c>
      <c r="N1232" s="96" t="s">
        <v>366</v>
      </c>
      <c r="O1232" s="97">
        <v>45739</v>
      </c>
      <c r="P1232" s="97">
        <v>45739</v>
      </c>
      <c r="Q1232" s="97">
        <v>45739</v>
      </c>
      <c r="R1232" s="96">
        <v>190</v>
      </c>
      <c r="S1232" s="96">
        <v>0</v>
      </c>
      <c r="T1232" s="96" t="s">
        <v>19176</v>
      </c>
      <c r="U1232" s="96" t="s">
        <v>24921</v>
      </c>
      <c r="V1232" s="96" t="s">
        <v>24922</v>
      </c>
      <c r="W1232" s="96" t="s">
        <v>1868</v>
      </c>
      <c r="X1232" s="96" t="s">
        <v>416</v>
      </c>
      <c r="Y1232" s="95" t="s">
        <v>14086</v>
      </c>
    </row>
    <row r="1233" spans="1:25" s="87" customFormat="1" x14ac:dyDescent="0.3">
      <c r="A1233" s="94" t="str">
        <f t="shared" si="20"/>
        <v>jlively</v>
      </c>
      <c r="B1233" s="95" t="s">
        <v>24923</v>
      </c>
      <c r="C1233" s="96" t="s">
        <v>24924</v>
      </c>
      <c r="D1233" s="96" t="s">
        <v>24925</v>
      </c>
      <c r="E1233" s="96" t="s">
        <v>19170</v>
      </c>
      <c r="F1233" s="95" t="s">
        <v>19171</v>
      </c>
      <c r="G1233" s="96" t="s">
        <v>19029</v>
      </c>
      <c r="H1233" s="96" t="s">
        <v>19172</v>
      </c>
      <c r="I1233" s="96" t="s">
        <v>19173</v>
      </c>
      <c r="J1233" s="95" t="s">
        <v>19189</v>
      </c>
      <c r="K1233" s="95" t="s">
        <v>19333</v>
      </c>
      <c r="L1233" s="95" t="s">
        <v>19467</v>
      </c>
      <c r="M1233" s="96" t="s">
        <v>9084</v>
      </c>
      <c r="N1233" s="96" t="s">
        <v>260</v>
      </c>
      <c r="O1233" s="97">
        <v>45823</v>
      </c>
      <c r="P1233" s="97">
        <v>45823</v>
      </c>
      <c r="Q1233" s="97">
        <v>45823</v>
      </c>
      <c r="R1233" s="96">
        <v>106</v>
      </c>
      <c r="S1233" s="96">
        <v>0</v>
      </c>
      <c r="T1233" s="96" t="s">
        <v>19193</v>
      </c>
      <c r="U1233" s="96" t="s">
        <v>24926</v>
      </c>
      <c r="V1233" s="96"/>
      <c r="W1233" s="96" t="s">
        <v>24927</v>
      </c>
      <c r="X1233" s="96" t="s">
        <v>260</v>
      </c>
      <c r="Y1233" s="95" t="s">
        <v>24928</v>
      </c>
    </row>
    <row r="1234" spans="1:25" s="87" customFormat="1" x14ac:dyDescent="0.3">
      <c r="A1234" s="94" t="str">
        <f t="shared" si="20"/>
        <v>jlocke</v>
      </c>
      <c r="B1234" s="95" t="s">
        <v>24929</v>
      </c>
      <c r="C1234" s="96" t="s">
        <v>24930</v>
      </c>
      <c r="D1234" s="96" t="s">
        <v>24931</v>
      </c>
      <c r="E1234" s="96" t="s">
        <v>5630</v>
      </c>
      <c r="F1234" s="95" t="s">
        <v>19215</v>
      </c>
      <c r="G1234" s="96" t="s">
        <v>19033</v>
      </c>
      <c r="H1234" s="96" t="s">
        <v>19172</v>
      </c>
      <c r="I1234" s="96" t="s">
        <v>19173</v>
      </c>
      <c r="J1234" s="95" t="s">
        <v>19189</v>
      </c>
      <c r="K1234" s="95" t="s">
        <v>19345</v>
      </c>
      <c r="L1234" s="95" t="s">
        <v>20158</v>
      </c>
      <c r="M1234" s="96" t="s">
        <v>20159</v>
      </c>
      <c r="N1234" s="96" t="s">
        <v>1354</v>
      </c>
      <c r="O1234" s="97">
        <v>42219</v>
      </c>
      <c r="P1234" s="97">
        <v>45326</v>
      </c>
      <c r="Q1234" s="97">
        <v>45326</v>
      </c>
      <c r="R1234" s="96">
        <v>603</v>
      </c>
      <c r="S1234" s="96">
        <v>1</v>
      </c>
      <c r="T1234" s="96" t="s">
        <v>19209</v>
      </c>
      <c r="U1234" s="96" t="s">
        <v>18132</v>
      </c>
      <c r="V1234" s="96"/>
      <c r="W1234" s="96" t="s">
        <v>6966</v>
      </c>
      <c r="X1234" s="96" t="s">
        <v>1354</v>
      </c>
      <c r="Y1234" s="95" t="s">
        <v>18133</v>
      </c>
    </row>
    <row r="1235" spans="1:25" s="87" customFormat="1" x14ac:dyDescent="0.3">
      <c r="A1235" s="94" t="str">
        <f t="shared" si="20"/>
        <v>JLONG9</v>
      </c>
      <c r="B1235" s="95" t="s">
        <v>24932</v>
      </c>
      <c r="C1235" s="96" t="s">
        <v>24933</v>
      </c>
      <c r="D1235" s="96" t="s">
        <v>1706</v>
      </c>
      <c r="E1235" s="96" t="s">
        <v>5630</v>
      </c>
      <c r="F1235" s="95" t="s">
        <v>19285</v>
      </c>
      <c r="G1235" s="96" t="s">
        <v>19028</v>
      </c>
      <c r="H1235" s="96" t="s">
        <v>19172</v>
      </c>
      <c r="I1235" s="96" t="s">
        <v>19173</v>
      </c>
      <c r="J1235" s="95" t="s">
        <v>19174</v>
      </c>
      <c r="K1235" s="95" t="s">
        <v>19216</v>
      </c>
      <c r="L1235" s="95" t="s">
        <v>19237</v>
      </c>
      <c r="M1235" s="96" t="s">
        <v>19238</v>
      </c>
      <c r="N1235" s="96" t="s">
        <v>250</v>
      </c>
      <c r="O1235" s="97">
        <v>36920</v>
      </c>
      <c r="P1235" s="97">
        <v>36920</v>
      </c>
      <c r="Q1235" s="97">
        <v>36920</v>
      </c>
      <c r="R1235" s="96">
        <v>9009</v>
      </c>
      <c r="S1235" s="96">
        <v>24</v>
      </c>
      <c r="T1235" s="96" t="s">
        <v>19261</v>
      </c>
      <c r="U1235" s="96" t="s">
        <v>24934</v>
      </c>
      <c r="V1235" s="96"/>
      <c r="W1235" s="96" t="s">
        <v>3007</v>
      </c>
      <c r="X1235" s="96" t="s">
        <v>773</v>
      </c>
      <c r="Y1235" s="95" t="s">
        <v>18113</v>
      </c>
    </row>
    <row r="1236" spans="1:25" s="87" customFormat="1" x14ac:dyDescent="0.3">
      <c r="A1236" s="94" t="str">
        <f t="shared" si="20"/>
        <v>JLOP105</v>
      </c>
      <c r="B1236" s="95" t="s">
        <v>24935</v>
      </c>
      <c r="C1236" s="96" t="s">
        <v>24936</v>
      </c>
      <c r="D1236" s="96" t="s">
        <v>4426</v>
      </c>
      <c r="E1236" s="96" t="s">
        <v>5630</v>
      </c>
      <c r="F1236" s="95" t="s">
        <v>19181</v>
      </c>
      <c r="G1236" s="96" t="s">
        <v>19030</v>
      </c>
      <c r="H1236" s="96" t="s">
        <v>19172</v>
      </c>
      <c r="I1236" s="96" t="s">
        <v>19173</v>
      </c>
      <c r="J1236" s="95" t="s">
        <v>19174</v>
      </c>
      <c r="K1236" s="95" t="s">
        <v>19245</v>
      </c>
      <c r="L1236" s="95" t="s">
        <v>19246</v>
      </c>
      <c r="M1236" s="96" t="s">
        <v>14665</v>
      </c>
      <c r="N1236" s="96" t="s">
        <v>219</v>
      </c>
      <c r="O1236" s="97">
        <v>37845</v>
      </c>
      <c r="P1236" s="97">
        <v>37845</v>
      </c>
      <c r="Q1236" s="97">
        <v>37845</v>
      </c>
      <c r="R1236" s="96">
        <v>8084</v>
      </c>
      <c r="S1236" s="96">
        <v>22</v>
      </c>
      <c r="T1236" s="96" t="s">
        <v>19261</v>
      </c>
      <c r="U1236" s="96" t="s">
        <v>14251</v>
      </c>
      <c r="V1236" s="96"/>
      <c r="W1236" s="96" t="s">
        <v>24937</v>
      </c>
      <c r="X1236" s="96" t="s">
        <v>219</v>
      </c>
      <c r="Y1236" s="95" t="s">
        <v>14253</v>
      </c>
    </row>
    <row r="1237" spans="1:25" s="87" customFormat="1" x14ac:dyDescent="0.3">
      <c r="A1237" s="94" t="str">
        <f t="shared" si="20"/>
        <v>JLOPE59</v>
      </c>
      <c r="B1237" s="95" t="s">
        <v>24938</v>
      </c>
      <c r="C1237" s="96" t="s">
        <v>24939</v>
      </c>
      <c r="D1237" s="96" t="s">
        <v>8590</v>
      </c>
      <c r="E1237" s="96" t="s">
        <v>5630</v>
      </c>
      <c r="F1237" s="95" t="s">
        <v>19285</v>
      </c>
      <c r="G1237" s="96" t="s">
        <v>19028</v>
      </c>
      <c r="H1237" s="96" t="s">
        <v>19172</v>
      </c>
      <c r="I1237" s="96" t="s">
        <v>19173</v>
      </c>
      <c r="J1237" s="95" t="s">
        <v>19189</v>
      </c>
      <c r="K1237" s="95" t="s">
        <v>19190</v>
      </c>
      <c r="L1237" s="95" t="s">
        <v>19252</v>
      </c>
      <c r="M1237" s="96" t="s">
        <v>10322</v>
      </c>
      <c r="N1237" s="96" t="s">
        <v>297</v>
      </c>
      <c r="O1237" s="97">
        <v>36244</v>
      </c>
      <c r="P1237" s="97">
        <v>36244</v>
      </c>
      <c r="Q1237" s="97">
        <v>36244</v>
      </c>
      <c r="R1237" s="96">
        <v>9685</v>
      </c>
      <c r="S1237" s="96">
        <v>26</v>
      </c>
      <c r="T1237" s="96" t="s">
        <v>19261</v>
      </c>
      <c r="U1237" s="96" t="s">
        <v>13323</v>
      </c>
      <c r="V1237" s="96"/>
      <c r="W1237" s="96" t="s">
        <v>13324</v>
      </c>
      <c r="X1237" s="96" t="s">
        <v>297</v>
      </c>
      <c r="Y1237" s="95" t="s">
        <v>13325</v>
      </c>
    </row>
    <row r="1238" spans="1:25" s="87" customFormat="1" x14ac:dyDescent="0.3">
      <c r="A1238" s="94" t="str">
        <f t="shared" si="20"/>
        <v>JLOPE63</v>
      </c>
      <c r="B1238" s="95" t="s">
        <v>24940</v>
      </c>
      <c r="C1238" s="96" t="s">
        <v>24941</v>
      </c>
      <c r="D1238" s="96" t="s">
        <v>2708</v>
      </c>
      <c r="E1238" s="96" t="s">
        <v>19036</v>
      </c>
      <c r="F1238" s="95" t="s">
        <v>19171</v>
      </c>
      <c r="G1238" s="96" t="s">
        <v>19029</v>
      </c>
      <c r="H1238" s="96" t="s">
        <v>19172</v>
      </c>
      <c r="I1238" s="96" t="s">
        <v>19173</v>
      </c>
      <c r="J1238" s="95" t="s">
        <v>19174</v>
      </c>
      <c r="K1238" s="95" t="s">
        <v>19716</v>
      </c>
      <c r="L1238" s="95" t="s">
        <v>19717</v>
      </c>
      <c r="M1238" s="96" t="s">
        <v>5847</v>
      </c>
      <c r="N1238" s="96" t="s">
        <v>279</v>
      </c>
      <c r="O1238" s="97">
        <v>36185</v>
      </c>
      <c r="P1238" s="97">
        <v>36185</v>
      </c>
      <c r="Q1238" s="97">
        <v>36185</v>
      </c>
      <c r="R1238" s="96">
        <v>9744</v>
      </c>
      <c r="S1238" s="96">
        <v>26</v>
      </c>
      <c r="T1238" s="96" t="s">
        <v>19261</v>
      </c>
      <c r="U1238" s="96" t="s">
        <v>24942</v>
      </c>
      <c r="V1238" s="96" t="s">
        <v>24943</v>
      </c>
      <c r="W1238" s="96" t="s">
        <v>1032</v>
      </c>
      <c r="X1238" s="96" t="s">
        <v>279</v>
      </c>
      <c r="Y1238" s="95" t="s">
        <v>12434</v>
      </c>
    </row>
    <row r="1239" spans="1:25" s="87" customFormat="1" x14ac:dyDescent="0.3">
      <c r="A1239" s="94" t="str">
        <f t="shared" si="20"/>
        <v>jlopez0</v>
      </c>
      <c r="B1239" s="95" t="s">
        <v>24944</v>
      </c>
      <c r="C1239" s="96" t="s">
        <v>24945</v>
      </c>
      <c r="D1239" s="96" t="s">
        <v>24946</v>
      </c>
      <c r="E1239" s="96" t="s">
        <v>5630</v>
      </c>
      <c r="F1239" s="95" t="s">
        <v>19236</v>
      </c>
      <c r="G1239" s="96" t="s">
        <v>19032</v>
      </c>
      <c r="H1239" s="96" t="s">
        <v>19227</v>
      </c>
      <c r="I1239" s="96" t="s">
        <v>19173</v>
      </c>
      <c r="J1239" s="95" t="s">
        <v>19174</v>
      </c>
      <c r="K1239" s="95" t="s">
        <v>19431</v>
      </c>
      <c r="L1239" s="95" t="s">
        <v>19432</v>
      </c>
      <c r="M1239" s="96" t="s">
        <v>6264</v>
      </c>
      <c r="N1239" s="96" t="s">
        <v>279</v>
      </c>
      <c r="O1239" s="97">
        <v>45592</v>
      </c>
      <c r="P1239" s="97">
        <v>45592</v>
      </c>
      <c r="Q1239" s="97">
        <v>45592</v>
      </c>
      <c r="R1239" s="96">
        <v>337</v>
      </c>
      <c r="S1239" s="96">
        <v>0</v>
      </c>
      <c r="T1239" s="96" t="s">
        <v>19176</v>
      </c>
      <c r="U1239" s="100" t="s">
        <v>24947</v>
      </c>
      <c r="V1239" s="100" t="s">
        <v>24948</v>
      </c>
      <c r="W1239" s="100" t="s">
        <v>335</v>
      </c>
      <c r="X1239" s="100" t="s">
        <v>279</v>
      </c>
      <c r="Y1239" s="99" t="s">
        <v>12832</v>
      </c>
    </row>
    <row r="1240" spans="1:25" s="87" customFormat="1" x14ac:dyDescent="0.3">
      <c r="A1240" s="94" t="str">
        <f t="shared" si="20"/>
        <v>jlopez2</v>
      </c>
      <c r="B1240" s="95" t="s">
        <v>24949</v>
      </c>
      <c r="C1240" s="96" t="s">
        <v>24950</v>
      </c>
      <c r="D1240" s="96" t="s">
        <v>24951</v>
      </c>
      <c r="E1240" s="96" t="s">
        <v>5630</v>
      </c>
      <c r="F1240" s="95" t="s">
        <v>19215</v>
      </c>
      <c r="G1240" s="96" t="s">
        <v>19033</v>
      </c>
      <c r="H1240" s="96" t="s">
        <v>19172</v>
      </c>
      <c r="I1240" s="96" t="s">
        <v>19173</v>
      </c>
      <c r="J1240" s="95" t="s">
        <v>19174</v>
      </c>
      <c r="K1240" s="95" t="s">
        <v>19431</v>
      </c>
      <c r="L1240" s="95" t="s">
        <v>19432</v>
      </c>
      <c r="M1240" s="96" t="s">
        <v>6264</v>
      </c>
      <c r="N1240" s="96" t="s">
        <v>279</v>
      </c>
      <c r="O1240" s="97">
        <v>45711</v>
      </c>
      <c r="P1240" s="97">
        <v>45711</v>
      </c>
      <c r="Q1240" s="97">
        <v>45711</v>
      </c>
      <c r="R1240" s="96">
        <v>218</v>
      </c>
      <c r="S1240" s="96">
        <v>0</v>
      </c>
      <c r="T1240" s="96" t="s">
        <v>19176</v>
      </c>
      <c r="U1240" s="96" t="s">
        <v>24952</v>
      </c>
      <c r="V1240" s="96"/>
      <c r="W1240" s="96" t="s">
        <v>975</v>
      </c>
      <c r="X1240" s="96" t="s">
        <v>279</v>
      </c>
      <c r="Y1240" s="95" t="s">
        <v>24953</v>
      </c>
    </row>
    <row r="1241" spans="1:25" s="87" customFormat="1" x14ac:dyDescent="0.3">
      <c r="A1241" s="94" t="str">
        <f t="shared" si="20"/>
        <v>jlora</v>
      </c>
      <c r="B1241" s="95" t="s">
        <v>24954</v>
      </c>
      <c r="C1241" s="96" t="s">
        <v>24955</v>
      </c>
      <c r="D1241" s="96" t="s">
        <v>24956</v>
      </c>
      <c r="E1241" s="96" t="s">
        <v>5630</v>
      </c>
      <c r="F1241" s="95" t="s">
        <v>19171</v>
      </c>
      <c r="G1241" s="96" t="s">
        <v>19029</v>
      </c>
      <c r="H1241" s="96" t="s">
        <v>19172</v>
      </c>
      <c r="I1241" s="96" t="s">
        <v>19173</v>
      </c>
      <c r="J1241" s="95" t="s">
        <v>19189</v>
      </c>
      <c r="K1241" s="95" t="s">
        <v>19345</v>
      </c>
      <c r="L1241" s="95" t="s">
        <v>19346</v>
      </c>
      <c r="M1241" s="96" t="s">
        <v>19347</v>
      </c>
      <c r="N1241" s="96" t="s">
        <v>382</v>
      </c>
      <c r="O1241" s="97">
        <v>45725</v>
      </c>
      <c r="P1241" s="97">
        <v>45725</v>
      </c>
      <c r="Q1241" s="97">
        <v>45725</v>
      </c>
      <c r="R1241" s="96">
        <v>204</v>
      </c>
      <c r="S1241" s="96">
        <v>0</v>
      </c>
      <c r="T1241" s="96" t="s">
        <v>19176</v>
      </c>
      <c r="U1241" s="96" t="s">
        <v>24957</v>
      </c>
      <c r="V1241" s="96"/>
      <c r="W1241" s="96" t="s">
        <v>3007</v>
      </c>
      <c r="X1241" s="96" t="s">
        <v>382</v>
      </c>
      <c r="Y1241" s="95" t="s">
        <v>15710</v>
      </c>
    </row>
    <row r="1242" spans="1:25" s="87" customFormat="1" x14ac:dyDescent="0.3">
      <c r="A1242" s="94" t="str">
        <f t="shared" si="20"/>
        <v>jloren0</v>
      </c>
      <c r="B1242" s="95" t="s">
        <v>24958</v>
      </c>
      <c r="C1242" s="96" t="s">
        <v>24959</v>
      </c>
      <c r="D1242" s="96" t="s">
        <v>24960</v>
      </c>
      <c r="E1242" s="96" t="s">
        <v>5630</v>
      </c>
      <c r="F1242" s="95" t="s">
        <v>19215</v>
      </c>
      <c r="G1242" s="96" t="s">
        <v>19033</v>
      </c>
      <c r="H1242" s="96" t="s">
        <v>19172</v>
      </c>
      <c r="I1242" s="96" t="s">
        <v>19173</v>
      </c>
      <c r="J1242" s="95" t="s">
        <v>19174</v>
      </c>
      <c r="K1242" s="95" t="s">
        <v>19207</v>
      </c>
      <c r="L1242" s="95" t="s">
        <v>19208</v>
      </c>
      <c r="M1242" s="96" t="s">
        <v>10249</v>
      </c>
      <c r="N1242" s="96" t="s">
        <v>219</v>
      </c>
      <c r="O1242" s="97">
        <v>45032</v>
      </c>
      <c r="P1242" s="97">
        <v>45032</v>
      </c>
      <c r="Q1242" s="97">
        <v>45032</v>
      </c>
      <c r="R1242" s="96">
        <v>897</v>
      </c>
      <c r="S1242" s="96">
        <v>2</v>
      </c>
      <c r="T1242" s="96" t="s">
        <v>19209</v>
      </c>
      <c r="U1242" s="96" t="s">
        <v>24961</v>
      </c>
      <c r="V1242" s="96" t="s">
        <v>24962</v>
      </c>
      <c r="W1242" s="96" t="s">
        <v>7106</v>
      </c>
      <c r="X1242" s="96" t="s">
        <v>219</v>
      </c>
      <c r="Y1242" s="95" t="s">
        <v>12939</v>
      </c>
    </row>
    <row r="1243" spans="1:25" s="87" customFormat="1" x14ac:dyDescent="0.3">
      <c r="A1243" s="94" t="str">
        <f t="shared" si="20"/>
        <v>jlowe</v>
      </c>
      <c r="B1243" s="95" t="s">
        <v>24963</v>
      </c>
      <c r="C1243" s="96" t="s">
        <v>24964</v>
      </c>
      <c r="D1243" s="96" t="s">
        <v>24965</v>
      </c>
      <c r="E1243" s="96" t="s">
        <v>19170</v>
      </c>
      <c r="F1243" s="95" t="s">
        <v>19181</v>
      </c>
      <c r="G1243" s="96" t="s">
        <v>19030</v>
      </c>
      <c r="H1243" s="96" t="s">
        <v>19172</v>
      </c>
      <c r="I1243" s="96" t="s">
        <v>19173</v>
      </c>
      <c r="J1243" s="95" t="s">
        <v>19174</v>
      </c>
      <c r="K1243" s="95" t="s">
        <v>20070</v>
      </c>
      <c r="L1243" s="95" t="s">
        <v>20071</v>
      </c>
      <c r="M1243" s="96" t="s">
        <v>20072</v>
      </c>
      <c r="N1243" s="96" t="s">
        <v>955</v>
      </c>
      <c r="O1243" s="97">
        <v>45865</v>
      </c>
      <c r="P1243" s="97">
        <v>45865</v>
      </c>
      <c r="Q1243" s="97">
        <v>45865</v>
      </c>
      <c r="R1243" s="96">
        <v>64</v>
      </c>
      <c r="S1243" s="96">
        <v>0</v>
      </c>
      <c r="T1243" s="96" t="s">
        <v>19219</v>
      </c>
      <c r="U1243" s="96" t="s">
        <v>24966</v>
      </c>
      <c r="V1243" s="96"/>
      <c r="W1243" s="96" t="s">
        <v>4098</v>
      </c>
      <c r="X1243" s="96" t="s">
        <v>2135</v>
      </c>
      <c r="Y1243" s="95" t="s">
        <v>24967</v>
      </c>
    </row>
    <row r="1244" spans="1:25" s="87" customFormat="1" x14ac:dyDescent="0.3">
      <c r="A1244" s="94" t="str">
        <f t="shared" si="20"/>
        <v>jlumpki</v>
      </c>
      <c r="B1244" s="95" t="s">
        <v>24968</v>
      </c>
      <c r="C1244" s="96" t="s">
        <v>24969</v>
      </c>
      <c r="D1244" s="96" t="s">
        <v>24970</v>
      </c>
      <c r="E1244" s="96" t="s">
        <v>19170</v>
      </c>
      <c r="F1244" s="95" t="s">
        <v>19181</v>
      </c>
      <c r="G1244" s="96" t="s">
        <v>19030</v>
      </c>
      <c r="H1244" s="96" t="s">
        <v>19172</v>
      </c>
      <c r="I1244" s="96" t="s">
        <v>19173</v>
      </c>
      <c r="J1244" s="95" t="s">
        <v>19174</v>
      </c>
      <c r="K1244" s="95" t="s">
        <v>19258</v>
      </c>
      <c r="L1244" s="95" t="s">
        <v>19259</v>
      </c>
      <c r="M1244" s="96" t="s">
        <v>19260</v>
      </c>
      <c r="N1244" s="96" t="s">
        <v>279</v>
      </c>
      <c r="O1244" s="97">
        <v>44952</v>
      </c>
      <c r="P1244" s="97">
        <v>44952</v>
      </c>
      <c r="Q1244" s="97">
        <v>44952</v>
      </c>
      <c r="R1244" s="96">
        <v>977</v>
      </c>
      <c r="S1244" s="96">
        <v>2</v>
      </c>
      <c r="T1244" s="96" t="s">
        <v>19209</v>
      </c>
      <c r="U1244" s="96" t="s">
        <v>24971</v>
      </c>
      <c r="V1244" s="96"/>
      <c r="W1244" s="96" t="s">
        <v>18921</v>
      </c>
      <c r="X1244" s="96" t="s">
        <v>279</v>
      </c>
      <c r="Y1244" s="95" t="s">
        <v>24972</v>
      </c>
    </row>
    <row r="1245" spans="1:25" s="87" customFormat="1" x14ac:dyDescent="0.3">
      <c r="A1245" s="94" t="str">
        <f t="shared" si="20"/>
        <v>jlutz</v>
      </c>
      <c r="B1245" s="95" t="s">
        <v>24973</v>
      </c>
      <c r="C1245" s="96" t="s">
        <v>24974</v>
      </c>
      <c r="D1245" s="96" t="s">
        <v>24975</v>
      </c>
      <c r="E1245" s="96" t="s">
        <v>5630</v>
      </c>
      <c r="F1245" s="95" t="s">
        <v>19171</v>
      </c>
      <c r="G1245" s="96" t="s">
        <v>19029</v>
      </c>
      <c r="H1245" s="96" t="s">
        <v>19172</v>
      </c>
      <c r="I1245" s="96" t="s">
        <v>19173</v>
      </c>
      <c r="J1245" s="95" t="s">
        <v>19189</v>
      </c>
      <c r="K1245" s="95" t="s">
        <v>19294</v>
      </c>
      <c r="L1245" s="95" t="s">
        <v>19295</v>
      </c>
      <c r="M1245" s="96" t="s">
        <v>19296</v>
      </c>
      <c r="N1245" s="96" t="s">
        <v>541</v>
      </c>
      <c r="O1245" s="97">
        <v>45774</v>
      </c>
      <c r="P1245" s="97">
        <v>45774</v>
      </c>
      <c r="Q1245" s="97">
        <v>45774</v>
      </c>
      <c r="R1245" s="96">
        <v>155</v>
      </c>
      <c r="S1245" s="96">
        <v>0</v>
      </c>
      <c r="T1245" s="96" t="s">
        <v>19193</v>
      </c>
      <c r="U1245" s="96" t="s">
        <v>24976</v>
      </c>
      <c r="V1245" s="96"/>
      <c r="W1245" s="96" t="s">
        <v>14747</v>
      </c>
      <c r="X1245" s="96" t="s">
        <v>541</v>
      </c>
      <c r="Y1245" s="95" t="s">
        <v>9478</v>
      </c>
    </row>
    <row r="1246" spans="1:25" s="87" customFormat="1" x14ac:dyDescent="0.3">
      <c r="A1246" s="94" t="str">
        <f t="shared" si="20"/>
        <v>JLYON9</v>
      </c>
      <c r="B1246" s="95" t="s">
        <v>24977</v>
      </c>
      <c r="C1246" s="96" t="s">
        <v>24978</v>
      </c>
      <c r="D1246" s="96" t="s">
        <v>2027</v>
      </c>
      <c r="E1246" s="96" t="s">
        <v>5630</v>
      </c>
      <c r="F1246" s="95" t="s">
        <v>19171</v>
      </c>
      <c r="G1246" s="96" t="s">
        <v>19029</v>
      </c>
      <c r="H1246" s="96" t="s">
        <v>19172</v>
      </c>
      <c r="I1246" s="96" t="s">
        <v>19173</v>
      </c>
      <c r="J1246" s="95" t="s">
        <v>19189</v>
      </c>
      <c r="K1246" s="95" t="s">
        <v>19333</v>
      </c>
      <c r="L1246" s="95" t="s">
        <v>19447</v>
      </c>
      <c r="M1246" s="96" t="s">
        <v>9382</v>
      </c>
      <c r="N1246" s="96" t="s">
        <v>366</v>
      </c>
      <c r="O1246" s="97">
        <v>29936</v>
      </c>
      <c r="P1246" s="97">
        <v>29936</v>
      </c>
      <c r="Q1246" s="97">
        <v>29936</v>
      </c>
      <c r="R1246" s="96">
        <v>15993</v>
      </c>
      <c r="S1246" s="96">
        <v>43</v>
      </c>
      <c r="T1246" s="96" t="s">
        <v>19261</v>
      </c>
      <c r="U1246" s="96" t="s">
        <v>24979</v>
      </c>
      <c r="V1246" s="96"/>
      <c r="W1246" s="96" t="s">
        <v>3762</v>
      </c>
      <c r="X1246" s="96" t="s">
        <v>328</v>
      </c>
      <c r="Y1246" s="95" t="s">
        <v>24980</v>
      </c>
    </row>
    <row r="1247" spans="1:25" s="87" customFormat="1" x14ac:dyDescent="0.3">
      <c r="A1247" s="94" t="str">
        <f t="shared" si="20"/>
        <v>jmakihi</v>
      </c>
      <c r="B1247" s="95" t="s">
        <v>24981</v>
      </c>
      <c r="C1247" s="96" t="s">
        <v>24982</v>
      </c>
      <c r="D1247" s="96" t="s">
        <v>24983</v>
      </c>
      <c r="E1247" s="96" t="s">
        <v>19170</v>
      </c>
      <c r="F1247" s="95" t="s">
        <v>19181</v>
      </c>
      <c r="G1247" s="96" t="s">
        <v>19030</v>
      </c>
      <c r="H1247" s="96" t="s">
        <v>19172</v>
      </c>
      <c r="I1247" s="96" t="s">
        <v>19173</v>
      </c>
      <c r="J1247" s="95" t="s">
        <v>19174</v>
      </c>
      <c r="K1247" s="95" t="s">
        <v>19207</v>
      </c>
      <c r="L1247" s="95" t="s">
        <v>19208</v>
      </c>
      <c r="M1247" s="96" t="s">
        <v>10249</v>
      </c>
      <c r="N1247" s="96" t="s">
        <v>219</v>
      </c>
      <c r="O1247" s="97">
        <v>45319</v>
      </c>
      <c r="P1247" s="97">
        <v>45319</v>
      </c>
      <c r="Q1247" s="97">
        <v>45319</v>
      </c>
      <c r="R1247" s="96">
        <v>610</v>
      </c>
      <c r="S1247" s="96">
        <v>1</v>
      </c>
      <c r="T1247" s="96" t="s">
        <v>19209</v>
      </c>
      <c r="U1247" s="96" t="s">
        <v>24984</v>
      </c>
      <c r="V1247" s="96" t="s">
        <v>24985</v>
      </c>
      <c r="W1247" s="96" t="s">
        <v>19329</v>
      </c>
      <c r="X1247" s="96" t="s">
        <v>219</v>
      </c>
      <c r="Y1247" s="95" t="s">
        <v>13351</v>
      </c>
    </row>
    <row r="1248" spans="1:25" s="87" customFormat="1" x14ac:dyDescent="0.3">
      <c r="A1248" s="94" t="str">
        <f t="shared" si="20"/>
        <v>JMAR236</v>
      </c>
      <c r="B1248" s="95" t="s">
        <v>24986</v>
      </c>
      <c r="C1248" s="96" t="s">
        <v>24987</v>
      </c>
      <c r="D1248" s="96" t="s">
        <v>24988</v>
      </c>
      <c r="E1248" s="96" t="s">
        <v>19170</v>
      </c>
      <c r="F1248" s="95" t="s">
        <v>19181</v>
      </c>
      <c r="G1248" s="96" t="s">
        <v>19030</v>
      </c>
      <c r="H1248" s="96" t="s">
        <v>19172</v>
      </c>
      <c r="I1248" s="96" t="s">
        <v>19173</v>
      </c>
      <c r="J1248" s="95" t="s">
        <v>19174</v>
      </c>
      <c r="K1248" s="95" t="s">
        <v>19216</v>
      </c>
      <c r="L1248" s="95" t="s">
        <v>19237</v>
      </c>
      <c r="M1248" s="96" t="s">
        <v>19238</v>
      </c>
      <c r="N1248" s="96" t="s">
        <v>250</v>
      </c>
      <c r="O1248" s="97">
        <v>41120</v>
      </c>
      <c r="P1248" s="97">
        <v>41309</v>
      </c>
      <c r="Q1248" s="97">
        <v>41309</v>
      </c>
      <c r="R1248" s="96">
        <v>4620</v>
      </c>
      <c r="S1248" s="96">
        <v>12</v>
      </c>
      <c r="T1248" s="96" t="s">
        <v>19247</v>
      </c>
      <c r="U1248" s="96" t="s">
        <v>24989</v>
      </c>
      <c r="V1248" s="96"/>
      <c r="W1248" s="96" t="s">
        <v>19680</v>
      </c>
      <c r="X1248" s="96" t="s">
        <v>250</v>
      </c>
      <c r="Y1248" s="95" t="s">
        <v>19681</v>
      </c>
    </row>
    <row r="1249" spans="1:25" s="87" customFormat="1" x14ac:dyDescent="0.3">
      <c r="A1249" s="94" t="str">
        <f t="shared" si="20"/>
        <v>JMARENC</v>
      </c>
      <c r="B1249" s="95" t="s">
        <v>24990</v>
      </c>
      <c r="C1249" s="96" t="s">
        <v>24991</v>
      </c>
      <c r="D1249" s="96" t="s">
        <v>24992</v>
      </c>
      <c r="E1249" s="96" t="s">
        <v>19715</v>
      </c>
      <c r="F1249" s="95" t="s">
        <v>19181</v>
      </c>
      <c r="G1249" s="96" t="s">
        <v>19030</v>
      </c>
      <c r="H1249" s="96" t="s">
        <v>19172</v>
      </c>
      <c r="I1249" s="96" t="s">
        <v>19173</v>
      </c>
      <c r="J1249" s="95" t="s">
        <v>19174</v>
      </c>
      <c r="K1249" s="95" t="s">
        <v>19175</v>
      </c>
      <c r="L1249" s="95" t="s">
        <v>16610</v>
      </c>
      <c r="M1249" s="96" t="s">
        <v>9597</v>
      </c>
      <c r="N1249" s="96" t="s">
        <v>219</v>
      </c>
      <c r="O1249" s="97">
        <v>29047</v>
      </c>
      <c r="P1249" s="97">
        <v>29047</v>
      </c>
      <c r="Q1249" s="97">
        <v>29047</v>
      </c>
      <c r="R1249" s="96">
        <v>16882</v>
      </c>
      <c r="S1249" s="96">
        <v>46</v>
      </c>
      <c r="T1249" s="96" t="s">
        <v>19261</v>
      </c>
      <c r="U1249" s="96" t="s">
        <v>24993</v>
      </c>
      <c r="V1249" s="96"/>
      <c r="W1249" s="96" t="s">
        <v>24994</v>
      </c>
      <c r="X1249" s="96" t="s">
        <v>219</v>
      </c>
      <c r="Y1249" s="95" t="s">
        <v>24995</v>
      </c>
    </row>
    <row r="1250" spans="1:25" s="87" customFormat="1" x14ac:dyDescent="0.3">
      <c r="A1250" s="94" t="str">
        <f t="shared" si="20"/>
        <v>JMARMO4</v>
      </c>
      <c r="B1250" s="95" t="s">
        <v>24996</v>
      </c>
      <c r="C1250" s="96" t="s">
        <v>24997</v>
      </c>
      <c r="D1250" s="96" t="s">
        <v>7796</v>
      </c>
      <c r="E1250" s="96" t="s">
        <v>5630</v>
      </c>
      <c r="F1250" s="95" t="s">
        <v>19171</v>
      </c>
      <c r="G1250" s="96" t="s">
        <v>19029</v>
      </c>
      <c r="H1250" s="96" t="s">
        <v>19172</v>
      </c>
      <c r="I1250" s="96" t="s">
        <v>19173</v>
      </c>
      <c r="J1250" s="95" t="s">
        <v>19189</v>
      </c>
      <c r="K1250" s="95" t="s">
        <v>19415</v>
      </c>
      <c r="L1250" s="95" t="s">
        <v>6684</v>
      </c>
      <c r="M1250" s="96" t="s">
        <v>19416</v>
      </c>
      <c r="N1250" s="96" t="s">
        <v>318</v>
      </c>
      <c r="O1250" s="97">
        <v>39762</v>
      </c>
      <c r="P1250" s="97">
        <v>39762</v>
      </c>
      <c r="Q1250" s="97">
        <v>39762</v>
      </c>
      <c r="R1250" s="96">
        <v>6167</v>
      </c>
      <c r="S1250" s="96">
        <v>16</v>
      </c>
      <c r="T1250" s="96" t="s">
        <v>19261</v>
      </c>
      <c r="U1250" s="96" t="s">
        <v>24998</v>
      </c>
      <c r="V1250" s="96" t="s">
        <v>24999</v>
      </c>
      <c r="W1250" s="96" t="s">
        <v>9317</v>
      </c>
      <c r="X1250" s="96" t="s">
        <v>318</v>
      </c>
      <c r="Y1250" s="95" t="s">
        <v>25000</v>
      </c>
    </row>
    <row r="1251" spans="1:25" s="87" customFormat="1" x14ac:dyDescent="0.3">
      <c r="A1251" s="94" t="str">
        <f t="shared" si="20"/>
        <v>JMARQUE</v>
      </c>
      <c r="B1251" s="95" t="s">
        <v>25001</v>
      </c>
      <c r="C1251" s="96" t="s">
        <v>25002</v>
      </c>
      <c r="D1251" s="96" t="s">
        <v>25003</v>
      </c>
      <c r="E1251" s="96" t="s">
        <v>5630</v>
      </c>
      <c r="F1251" s="95" t="s">
        <v>19181</v>
      </c>
      <c r="G1251" s="96" t="s">
        <v>19030</v>
      </c>
      <c r="H1251" s="96" t="s">
        <v>19172</v>
      </c>
      <c r="I1251" s="96" t="s">
        <v>19173</v>
      </c>
      <c r="J1251" s="95" t="s">
        <v>19174</v>
      </c>
      <c r="K1251" s="95" t="s">
        <v>19207</v>
      </c>
      <c r="L1251" s="95" t="s">
        <v>19208</v>
      </c>
      <c r="M1251" s="96" t="s">
        <v>10249</v>
      </c>
      <c r="N1251" s="96" t="s">
        <v>219</v>
      </c>
      <c r="O1251" s="97">
        <v>35528</v>
      </c>
      <c r="P1251" s="97">
        <v>35528</v>
      </c>
      <c r="Q1251" s="97">
        <v>35528</v>
      </c>
      <c r="R1251" s="96">
        <v>10401</v>
      </c>
      <c r="S1251" s="96">
        <v>28</v>
      </c>
      <c r="T1251" s="96" t="s">
        <v>19261</v>
      </c>
      <c r="U1251" s="96" t="s">
        <v>25004</v>
      </c>
      <c r="V1251" s="96"/>
      <c r="W1251" s="96" t="s">
        <v>22633</v>
      </c>
      <c r="X1251" s="96" t="s">
        <v>219</v>
      </c>
      <c r="Y1251" s="95" t="s">
        <v>10202</v>
      </c>
    </row>
    <row r="1252" spans="1:25" s="87" customFormat="1" x14ac:dyDescent="0.3">
      <c r="A1252" s="94" t="str">
        <f t="shared" si="20"/>
        <v>jmart12</v>
      </c>
      <c r="B1252" s="95" t="s">
        <v>25005</v>
      </c>
      <c r="C1252" s="96" t="s">
        <v>25006</v>
      </c>
      <c r="D1252" s="96" t="s">
        <v>25007</v>
      </c>
      <c r="E1252" s="96" t="s">
        <v>19170</v>
      </c>
      <c r="F1252" s="95" t="s">
        <v>19171</v>
      </c>
      <c r="G1252" s="96" t="s">
        <v>19029</v>
      </c>
      <c r="H1252" s="96" t="s">
        <v>19172</v>
      </c>
      <c r="I1252" s="96" t="s">
        <v>19173</v>
      </c>
      <c r="J1252" s="95" t="s">
        <v>19174</v>
      </c>
      <c r="K1252" s="95" t="s">
        <v>19216</v>
      </c>
      <c r="L1252" s="95" t="s">
        <v>19237</v>
      </c>
      <c r="M1252" s="96" t="s">
        <v>19238</v>
      </c>
      <c r="N1252" s="96" t="s">
        <v>250</v>
      </c>
      <c r="O1252" s="97">
        <v>44350</v>
      </c>
      <c r="P1252" s="97">
        <v>44350</v>
      </c>
      <c r="Q1252" s="97">
        <v>44350</v>
      </c>
      <c r="R1252" s="96">
        <v>1579</v>
      </c>
      <c r="S1252" s="96">
        <v>4</v>
      </c>
      <c r="T1252" s="96" t="s">
        <v>19228</v>
      </c>
      <c r="U1252" s="96" t="s">
        <v>25008</v>
      </c>
      <c r="V1252" s="96" t="s">
        <v>25009</v>
      </c>
      <c r="W1252" s="96" t="s">
        <v>25010</v>
      </c>
      <c r="X1252" s="96" t="s">
        <v>250</v>
      </c>
      <c r="Y1252" s="95" t="s">
        <v>25011</v>
      </c>
    </row>
    <row r="1253" spans="1:25" s="87" customFormat="1" x14ac:dyDescent="0.3">
      <c r="A1253" s="94" t="str">
        <f t="shared" si="20"/>
        <v>jmarti1</v>
      </c>
      <c r="B1253" s="95" t="s">
        <v>25012</v>
      </c>
      <c r="C1253" s="96" t="s">
        <v>25006</v>
      </c>
      <c r="D1253" s="95" t="s">
        <v>25013</v>
      </c>
      <c r="E1253" s="96" t="s">
        <v>5630</v>
      </c>
      <c r="F1253" s="96"/>
      <c r="G1253" s="96"/>
      <c r="H1253" s="96"/>
      <c r="I1253" s="96"/>
      <c r="J1253" s="96"/>
      <c r="K1253" s="96"/>
      <c r="L1253" s="96"/>
      <c r="M1253" s="96"/>
      <c r="N1253" s="96"/>
      <c r="O1253" s="97">
        <v>45935</v>
      </c>
      <c r="P1253" s="96"/>
      <c r="Q1253" s="97">
        <v>45935</v>
      </c>
      <c r="R1253" s="96"/>
      <c r="S1253" s="96"/>
      <c r="T1253" s="96"/>
      <c r="U1253" s="95" t="s">
        <v>25014</v>
      </c>
      <c r="V1253" s="96"/>
      <c r="W1253" s="96" t="s">
        <v>25015</v>
      </c>
      <c r="X1253" s="96" t="s">
        <v>719</v>
      </c>
      <c r="Y1253" s="95" t="s">
        <v>12594</v>
      </c>
    </row>
    <row r="1254" spans="1:25" s="87" customFormat="1" x14ac:dyDescent="0.3">
      <c r="A1254" s="94" t="str">
        <f t="shared" si="20"/>
        <v>jmarti3</v>
      </c>
      <c r="B1254" s="95" t="s">
        <v>25016</v>
      </c>
      <c r="C1254" s="96" t="s">
        <v>25017</v>
      </c>
      <c r="D1254" s="95" t="s">
        <v>25018</v>
      </c>
      <c r="E1254" s="96" t="s">
        <v>5630</v>
      </c>
      <c r="F1254" s="96"/>
      <c r="G1254" s="96"/>
      <c r="H1254" s="96"/>
      <c r="I1254" s="96"/>
      <c r="J1254" s="96"/>
      <c r="K1254" s="96"/>
      <c r="L1254" s="96"/>
      <c r="M1254" s="96"/>
      <c r="N1254" s="96"/>
      <c r="O1254" s="97">
        <v>45935</v>
      </c>
      <c r="P1254" s="96"/>
      <c r="Q1254" s="97">
        <v>45935</v>
      </c>
      <c r="R1254" s="96"/>
      <c r="S1254" s="96"/>
      <c r="T1254" s="96"/>
      <c r="U1254" s="95" t="s">
        <v>13415</v>
      </c>
      <c r="V1254" s="96"/>
      <c r="W1254" s="96" t="s">
        <v>13416</v>
      </c>
      <c r="X1254" s="96" t="s">
        <v>407</v>
      </c>
      <c r="Y1254" s="95" t="s">
        <v>12631</v>
      </c>
    </row>
    <row r="1255" spans="1:25" s="87" customFormat="1" x14ac:dyDescent="0.3">
      <c r="A1255" s="94" t="str">
        <f t="shared" si="20"/>
        <v>JMASSAH</v>
      </c>
      <c r="B1255" s="95" t="s">
        <v>25019</v>
      </c>
      <c r="C1255" s="96" t="s">
        <v>25020</v>
      </c>
      <c r="D1255" s="96" t="s">
        <v>7847</v>
      </c>
      <c r="E1255" s="96" t="s">
        <v>5630</v>
      </c>
      <c r="F1255" s="95" t="s">
        <v>19181</v>
      </c>
      <c r="G1255" s="96" t="s">
        <v>19030</v>
      </c>
      <c r="H1255" s="96" t="s">
        <v>19172</v>
      </c>
      <c r="I1255" s="96" t="s">
        <v>19419</v>
      </c>
      <c r="J1255" s="95" t="s">
        <v>19189</v>
      </c>
      <c r="K1255" s="95" t="s">
        <v>19420</v>
      </c>
      <c r="L1255" s="95" t="s">
        <v>19420</v>
      </c>
      <c r="M1255" s="96" t="s">
        <v>19421</v>
      </c>
      <c r="N1255" s="96" t="s">
        <v>5965</v>
      </c>
      <c r="O1255" s="97">
        <v>32843</v>
      </c>
      <c r="P1255" s="97">
        <v>32843</v>
      </c>
      <c r="Q1255" s="97">
        <v>32843</v>
      </c>
      <c r="R1255" s="96">
        <v>13086</v>
      </c>
      <c r="S1255" s="96">
        <v>35</v>
      </c>
      <c r="T1255" s="96" t="s">
        <v>19261</v>
      </c>
      <c r="U1255" s="96" t="s">
        <v>25021</v>
      </c>
      <c r="V1255" s="96" t="s">
        <v>25022</v>
      </c>
      <c r="W1255" s="96" t="s">
        <v>17246</v>
      </c>
      <c r="X1255" s="96" t="s">
        <v>5965</v>
      </c>
      <c r="Y1255" s="95" t="s">
        <v>7851</v>
      </c>
    </row>
    <row r="1256" spans="1:25" s="87" customFormat="1" x14ac:dyDescent="0.3">
      <c r="A1256" s="94" t="str">
        <f t="shared" si="20"/>
        <v>JMATOS4</v>
      </c>
      <c r="B1256" s="95" t="s">
        <v>25023</v>
      </c>
      <c r="C1256" s="96" t="s">
        <v>25024</v>
      </c>
      <c r="D1256" s="96" t="s">
        <v>14346</v>
      </c>
      <c r="E1256" s="96" t="s">
        <v>5630</v>
      </c>
      <c r="F1256" s="95" t="s">
        <v>19480</v>
      </c>
      <c r="G1256" s="96" t="s">
        <v>19040</v>
      </c>
      <c r="H1256" s="96" t="s">
        <v>19172</v>
      </c>
      <c r="I1256" s="96" t="s">
        <v>19419</v>
      </c>
      <c r="J1256" s="95" t="s">
        <v>19189</v>
      </c>
      <c r="K1256" s="95" t="s">
        <v>19420</v>
      </c>
      <c r="L1256" s="95" t="s">
        <v>19420</v>
      </c>
      <c r="M1256" s="96" t="s">
        <v>19421</v>
      </c>
      <c r="N1256" s="96" t="s">
        <v>5965</v>
      </c>
      <c r="O1256" s="97">
        <v>33870</v>
      </c>
      <c r="P1256" s="97">
        <v>33870</v>
      </c>
      <c r="Q1256" s="97">
        <v>33870</v>
      </c>
      <c r="R1256" s="96">
        <v>12059</v>
      </c>
      <c r="S1256" s="96">
        <v>33</v>
      </c>
      <c r="T1256" s="96" t="s">
        <v>19261</v>
      </c>
      <c r="U1256" s="96" t="s">
        <v>25025</v>
      </c>
      <c r="V1256" s="96"/>
      <c r="W1256" s="96" t="s">
        <v>22924</v>
      </c>
      <c r="X1256" s="96" t="s">
        <v>5965</v>
      </c>
      <c r="Y1256" s="95" t="s">
        <v>14351</v>
      </c>
    </row>
    <row r="1257" spans="1:25" s="87" customFormat="1" x14ac:dyDescent="0.3">
      <c r="A1257" s="94" t="str">
        <f t="shared" si="20"/>
        <v>jmatth2</v>
      </c>
      <c r="B1257" s="95" t="s">
        <v>25026</v>
      </c>
      <c r="C1257" s="96" t="s">
        <v>25027</v>
      </c>
      <c r="D1257" s="96" t="s">
        <v>25028</v>
      </c>
      <c r="E1257" s="96" t="s">
        <v>19170</v>
      </c>
      <c r="F1257" s="95" t="s">
        <v>19395</v>
      </c>
      <c r="G1257" s="96" t="s">
        <v>19030</v>
      </c>
      <c r="H1257" s="96" t="s">
        <v>19172</v>
      </c>
      <c r="I1257" s="96" t="s">
        <v>19173</v>
      </c>
      <c r="J1257" s="95" t="s">
        <v>19189</v>
      </c>
      <c r="K1257" s="95" t="s">
        <v>19200</v>
      </c>
      <c r="L1257" s="95" t="s">
        <v>19200</v>
      </c>
      <c r="M1257" s="96" t="s">
        <v>19396</v>
      </c>
      <c r="N1257" s="96" t="s">
        <v>752</v>
      </c>
      <c r="O1257" s="97">
        <v>44994</v>
      </c>
      <c r="P1257" s="97">
        <v>44994</v>
      </c>
      <c r="Q1257" s="97">
        <v>44994</v>
      </c>
      <c r="R1257" s="96">
        <v>935</v>
      </c>
      <c r="S1257" s="96">
        <v>2</v>
      </c>
      <c r="T1257" s="96" t="s">
        <v>19209</v>
      </c>
      <c r="U1257" s="96" t="s">
        <v>25029</v>
      </c>
      <c r="V1257" s="96"/>
      <c r="W1257" s="96" t="s">
        <v>21326</v>
      </c>
      <c r="X1257" s="96" t="s">
        <v>752</v>
      </c>
      <c r="Y1257" s="95" t="s">
        <v>25030</v>
      </c>
    </row>
    <row r="1258" spans="1:25" s="87" customFormat="1" x14ac:dyDescent="0.3">
      <c r="A1258" s="94" t="str">
        <f t="shared" si="20"/>
        <v>jmattin</v>
      </c>
      <c r="B1258" s="95" t="s">
        <v>25031</v>
      </c>
      <c r="C1258" s="96" t="s">
        <v>25032</v>
      </c>
      <c r="D1258" s="96" t="s">
        <v>25033</v>
      </c>
      <c r="E1258" s="96" t="s">
        <v>19170</v>
      </c>
      <c r="F1258" s="95" t="s">
        <v>19181</v>
      </c>
      <c r="G1258" s="96" t="s">
        <v>19030</v>
      </c>
      <c r="H1258" s="96" t="s">
        <v>19172</v>
      </c>
      <c r="I1258" s="96" t="s">
        <v>19173</v>
      </c>
      <c r="J1258" s="95" t="s">
        <v>19174</v>
      </c>
      <c r="K1258" s="95" t="s">
        <v>19522</v>
      </c>
      <c r="L1258" s="95" t="s">
        <v>19523</v>
      </c>
      <c r="M1258" s="96" t="s">
        <v>7156</v>
      </c>
      <c r="N1258" s="96" t="s">
        <v>773</v>
      </c>
      <c r="O1258" s="97">
        <v>39202</v>
      </c>
      <c r="P1258" s="97">
        <v>45620</v>
      </c>
      <c r="Q1258" s="97">
        <v>45620</v>
      </c>
      <c r="R1258" s="96">
        <v>309</v>
      </c>
      <c r="S1258" s="96">
        <v>0</v>
      </c>
      <c r="T1258" s="96" t="s">
        <v>19176</v>
      </c>
      <c r="U1258" s="96" t="s">
        <v>25034</v>
      </c>
      <c r="V1258" s="96"/>
      <c r="W1258" s="96" t="s">
        <v>14910</v>
      </c>
      <c r="X1258" s="96" t="s">
        <v>773</v>
      </c>
      <c r="Y1258" s="95" t="s">
        <v>25035</v>
      </c>
    </row>
    <row r="1259" spans="1:25" s="87" customFormat="1" x14ac:dyDescent="0.3">
      <c r="A1259" s="94" t="str">
        <f t="shared" si="20"/>
        <v>jmattoc</v>
      </c>
      <c r="B1259" s="95" t="s">
        <v>25036</v>
      </c>
      <c r="C1259" s="96" t="s">
        <v>25037</v>
      </c>
      <c r="D1259" s="96" t="s">
        <v>25038</v>
      </c>
      <c r="E1259" s="96" t="s">
        <v>5630</v>
      </c>
      <c r="F1259" s="95" t="s">
        <v>19181</v>
      </c>
      <c r="G1259" s="96" t="s">
        <v>19030</v>
      </c>
      <c r="H1259" s="96" t="s">
        <v>19172</v>
      </c>
      <c r="I1259" s="96" t="s">
        <v>19173</v>
      </c>
      <c r="J1259" s="95" t="s">
        <v>19174</v>
      </c>
      <c r="K1259" s="95" t="s">
        <v>19309</v>
      </c>
      <c r="L1259" s="95" t="s">
        <v>19513</v>
      </c>
      <c r="M1259" s="96" t="s">
        <v>6528</v>
      </c>
      <c r="N1259" s="96" t="s">
        <v>219</v>
      </c>
      <c r="O1259" s="97">
        <v>41919</v>
      </c>
      <c r="P1259" s="97">
        <v>45928</v>
      </c>
      <c r="Q1259" s="97">
        <v>45928</v>
      </c>
      <c r="R1259" s="96">
        <v>1</v>
      </c>
      <c r="S1259" s="96">
        <v>0</v>
      </c>
      <c r="T1259" s="96" t="s">
        <v>19183</v>
      </c>
      <c r="U1259" s="96" t="s">
        <v>25039</v>
      </c>
      <c r="V1259" s="96"/>
      <c r="W1259" s="96" t="s">
        <v>3841</v>
      </c>
      <c r="X1259" s="96" t="s">
        <v>219</v>
      </c>
      <c r="Y1259" s="95" t="s">
        <v>6529</v>
      </c>
    </row>
    <row r="1260" spans="1:25" s="87" customFormat="1" x14ac:dyDescent="0.3">
      <c r="A1260" s="94" t="str">
        <f t="shared" si="20"/>
        <v>JMATUS1</v>
      </c>
      <c r="B1260" s="95" t="s">
        <v>25040</v>
      </c>
      <c r="C1260" s="96" t="s">
        <v>25041</v>
      </c>
      <c r="D1260" s="96" t="s">
        <v>25042</v>
      </c>
      <c r="E1260" s="96" t="s">
        <v>19715</v>
      </c>
      <c r="F1260" s="95" t="s">
        <v>19171</v>
      </c>
      <c r="G1260" s="96" t="s">
        <v>19029</v>
      </c>
      <c r="H1260" s="96" t="s">
        <v>19172</v>
      </c>
      <c r="I1260" s="96" t="s">
        <v>19173</v>
      </c>
      <c r="J1260" s="95" t="s">
        <v>19189</v>
      </c>
      <c r="K1260" s="95" t="s">
        <v>19190</v>
      </c>
      <c r="L1260" s="95" t="s">
        <v>19191</v>
      </c>
      <c r="M1260" s="96" t="s">
        <v>19192</v>
      </c>
      <c r="N1260" s="96" t="s">
        <v>297</v>
      </c>
      <c r="O1260" s="97">
        <v>34043</v>
      </c>
      <c r="P1260" s="97">
        <v>34043</v>
      </c>
      <c r="Q1260" s="97">
        <v>34043</v>
      </c>
      <c r="R1260" s="96">
        <v>11886</v>
      </c>
      <c r="S1260" s="96">
        <v>32</v>
      </c>
      <c r="T1260" s="96" t="s">
        <v>19261</v>
      </c>
      <c r="U1260" s="96" t="s">
        <v>25043</v>
      </c>
      <c r="V1260" s="96"/>
      <c r="W1260" s="96" t="s">
        <v>21073</v>
      </c>
      <c r="X1260" s="96" t="s">
        <v>297</v>
      </c>
      <c r="Y1260" s="95" t="s">
        <v>25044</v>
      </c>
    </row>
    <row r="1261" spans="1:25" s="87" customFormat="1" x14ac:dyDescent="0.3">
      <c r="A1261" s="94" t="str">
        <f t="shared" si="20"/>
        <v>jmccall</v>
      </c>
      <c r="B1261" s="95" t="s">
        <v>25045</v>
      </c>
      <c r="C1261" s="96" t="s">
        <v>25046</v>
      </c>
      <c r="D1261" s="96" t="s">
        <v>25047</v>
      </c>
      <c r="E1261" s="96" t="s">
        <v>19170</v>
      </c>
      <c r="F1261" s="95" t="s">
        <v>19181</v>
      </c>
      <c r="G1261" s="96" t="s">
        <v>19030</v>
      </c>
      <c r="H1261" s="96" t="s">
        <v>19172</v>
      </c>
      <c r="I1261" s="96" t="s">
        <v>19173</v>
      </c>
      <c r="J1261" s="95" t="s">
        <v>19174</v>
      </c>
      <c r="K1261" s="95" t="s">
        <v>19175</v>
      </c>
      <c r="L1261" s="95" t="s">
        <v>16610</v>
      </c>
      <c r="M1261" s="96" t="s">
        <v>9597</v>
      </c>
      <c r="N1261" s="96" t="s">
        <v>219</v>
      </c>
      <c r="O1261" s="97">
        <v>44896</v>
      </c>
      <c r="P1261" s="97">
        <v>44896</v>
      </c>
      <c r="Q1261" s="97">
        <v>44896</v>
      </c>
      <c r="R1261" s="96">
        <v>1033</v>
      </c>
      <c r="S1261" s="96">
        <v>2</v>
      </c>
      <c r="T1261" s="96" t="s">
        <v>19209</v>
      </c>
      <c r="U1261" s="96" t="s">
        <v>25048</v>
      </c>
      <c r="V1261" s="96"/>
      <c r="W1261" s="96" t="s">
        <v>25049</v>
      </c>
      <c r="X1261" s="96" t="s">
        <v>219</v>
      </c>
      <c r="Y1261" s="95" t="s">
        <v>25050</v>
      </c>
    </row>
    <row r="1262" spans="1:25" s="87" customFormat="1" x14ac:dyDescent="0.3">
      <c r="A1262" s="94" t="str">
        <f t="shared" si="20"/>
        <v>jmcclar</v>
      </c>
      <c r="B1262" s="95" t="s">
        <v>25051</v>
      </c>
      <c r="C1262" s="96" t="s">
        <v>25052</v>
      </c>
      <c r="D1262" s="96" t="s">
        <v>25053</v>
      </c>
      <c r="E1262" s="96" t="s">
        <v>19170</v>
      </c>
      <c r="F1262" s="95" t="s">
        <v>19181</v>
      </c>
      <c r="G1262" s="96" t="s">
        <v>19030</v>
      </c>
      <c r="H1262" s="96" t="s">
        <v>19172</v>
      </c>
      <c r="I1262" s="96" t="s">
        <v>19173</v>
      </c>
      <c r="J1262" s="95" t="s">
        <v>19189</v>
      </c>
      <c r="K1262" s="95" t="s">
        <v>19374</v>
      </c>
      <c r="L1262" s="95" t="s">
        <v>19375</v>
      </c>
      <c r="M1262" s="96" t="s">
        <v>19376</v>
      </c>
      <c r="N1262" s="96" t="s">
        <v>575</v>
      </c>
      <c r="O1262" s="97">
        <v>45585</v>
      </c>
      <c r="P1262" s="97">
        <v>45585</v>
      </c>
      <c r="Q1262" s="97">
        <v>45585</v>
      </c>
      <c r="R1262" s="96">
        <v>344</v>
      </c>
      <c r="S1262" s="96">
        <v>0</v>
      </c>
      <c r="T1262" s="96" t="s">
        <v>19176</v>
      </c>
      <c r="U1262" s="96" t="s">
        <v>25054</v>
      </c>
      <c r="V1262" s="96"/>
      <c r="W1262" s="96" t="s">
        <v>25055</v>
      </c>
      <c r="X1262" s="96" t="s">
        <v>575</v>
      </c>
      <c r="Y1262" s="95" t="s">
        <v>25056</v>
      </c>
    </row>
    <row r="1263" spans="1:25" s="87" customFormat="1" x14ac:dyDescent="0.3">
      <c r="A1263" s="94" t="str">
        <f t="shared" si="20"/>
        <v>jmcderm</v>
      </c>
      <c r="B1263" s="95" t="s">
        <v>25057</v>
      </c>
      <c r="C1263" s="96" t="s">
        <v>25058</v>
      </c>
      <c r="D1263" s="96" t="s">
        <v>25059</v>
      </c>
      <c r="E1263" s="96" t="s">
        <v>19170</v>
      </c>
      <c r="F1263" s="95" t="s">
        <v>19395</v>
      </c>
      <c r="G1263" s="96" t="s">
        <v>19030</v>
      </c>
      <c r="H1263" s="96" t="s">
        <v>19172</v>
      </c>
      <c r="I1263" s="96" t="s">
        <v>19173</v>
      </c>
      <c r="J1263" s="95" t="s">
        <v>19189</v>
      </c>
      <c r="K1263" s="95" t="s">
        <v>20262</v>
      </c>
      <c r="L1263" s="95" t="s">
        <v>20263</v>
      </c>
      <c r="M1263" s="96" t="s">
        <v>20264</v>
      </c>
      <c r="N1263" s="96" t="s">
        <v>435</v>
      </c>
      <c r="O1263" s="97">
        <v>45557</v>
      </c>
      <c r="P1263" s="97">
        <v>45557</v>
      </c>
      <c r="Q1263" s="97">
        <v>45557</v>
      </c>
      <c r="R1263" s="96">
        <v>372</v>
      </c>
      <c r="S1263" s="96">
        <v>1</v>
      </c>
      <c r="T1263" s="96" t="s">
        <v>19209</v>
      </c>
      <c r="U1263" s="96" t="s">
        <v>25060</v>
      </c>
      <c r="V1263" s="96"/>
      <c r="W1263" s="96" t="s">
        <v>1082</v>
      </c>
      <c r="X1263" s="96" t="s">
        <v>435</v>
      </c>
      <c r="Y1263" s="95" t="s">
        <v>25061</v>
      </c>
    </row>
    <row r="1264" spans="1:25" s="87" customFormat="1" x14ac:dyDescent="0.3">
      <c r="A1264" s="94" t="str">
        <f t="shared" si="20"/>
        <v>jmckinn</v>
      </c>
      <c r="B1264" s="95" t="s">
        <v>25062</v>
      </c>
      <c r="C1264" s="96" t="s">
        <v>25063</v>
      </c>
      <c r="D1264" s="96" t="s">
        <v>25064</v>
      </c>
      <c r="E1264" s="96" t="s">
        <v>19170</v>
      </c>
      <c r="F1264" s="95" t="s">
        <v>19181</v>
      </c>
      <c r="G1264" s="96" t="s">
        <v>19030</v>
      </c>
      <c r="H1264" s="96" t="s">
        <v>19172</v>
      </c>
      <c r="I1264" s="96" t="s">
        <v>19173</v>
      </c>
      <c r="J1264" s="95" t="s">
        <v>19189</v>
      </c>
      <c r="K1264" s="95" t="s">
        <v>19294</v>
      </c>
      <c r="L1264" s="95" t="s">
        <v>19295</v>
      </c>
      <c r="M1264" s="96" t="s">
        <v>19296</v>
      </c>
      <c r="N1264" s="96" t="s">
        <v>541</v>
      </c>
      <c r="O1264" s="97">
        <v>34821</v>
      </c>
      <c r="P1264" s="97">
        <v>44420</v>
      </c>
      <c r="Q1264" s="97">
        <v>44420</v>
      </c>
      <c r="R1264" s="96">
        <v>1509</v>
      </c>
      <c r="S1264" s="96">
        <v>4</v>
      </c>
      <c r="T1264" s="96" t="s">
        <v>19228</v>
      </c>
      <c r="U1264" s="96" t="s">
        <v>25065</v>
      </c>
      <c r="V1264" s="96"/>
      <c r="W1264" s="96" t="s">
        <v>25066</v>
      </c>
      <c r="X1264" s="96" t="s">
        <v>1153</v>
      </c>
      <c r="Y1264" s="95" t="s">
        <v>25067</v>
      </c>
    </row>
    <row r="1265" spans="1:25" s="87" customFormat="1" x14ac:dyDescent="0.3">
      <c r="A1265" s="94" t="str">
        <f t="shared" si="20"/>
        <v>jmcmein</v>
      </c>
      <c r="B1265" s="95" t="s">
        <v>25068</v>
      </c>
      <c r="C1265" s="96" t="s">
        <v>25069</v>
      </c>
      <c r="D1265" s="96" t="s">
        <v>25070</v>
      </c>
      <c r="E1265" s="96" t="s">
        <v>5630</v>
      </c>
      <c r="F1265" s="95" t="s">
        <v>19372</v>
      </c>
      <c r="G1265" s="96" t="s">
        <v>19373</v>
      </c>
      <c r="H1265" s="96" t="s">
        <v>19172</v>
      </c>
      <c r="I1265" s="96" t="s">
        <v>19173</v>
      </c>
      <c r="J1265" s="95" t="s">
        <v>19189</v>
      </c>
      <c r="K1265" s="95" t="s">
        <v>19374</v>
      </c>
      <c r="L1265" s="95" t="s">
        <v>19375</v>
      </c>
      <c r="M1265" s="96" t="s">
        <v>19376</v>
      </c>
      <c r="N1265" s="96" t="s">
        <v>575</v>
      </c>
      <c r="O1265" s="97">
        <v>45837</v>
      </c>
      <c r="P1265" s="97">
        <v>45837</v>
      </c>
      <c r="Q1265" s="97">
        <v>45837</v>
      </c>
      <c r="R1265" s="96">
        <v>92</v>
      </c>
      <c r="S1265" s="96">
        <v>0</v>
      </c>
      <c r="T1265" s="96" t="s">
        <v>19193</v>
      </c>
      <c r="U1265" s="96" t="s">
        <v>25071</v>
      </c>
      <c r="V1265" s="96"/>
      <c r="W1265" s="96" t="s">
        <v>1230</v>
      </c>
      <c r="X1265" s="96" t="s">
        <v>575</v>
      </c>
      <c r="Y1265" s="95" t="s">
        <v>15788</v>
      </c>
    </row>
    <row r="1266" spans="1:25" s="87" customFormat="1" x14ac:dyDescent="0.3">
      <c r="A1266" s="94" t="str">
        <f t="shared" si="20"/>
        <v>jmcneil</v>
      </c>
      <c r="B1266" s="95" t="s">
        <v>25072</v>
      </c>
      <c r="C1266" s="96" t="s">
        <v>25073</v>
      </c>
      <c r="D1266" s="96" t="s">
        <v>25074</v>
      </c>
      <c r="E1266" s="96" t="s">
        <v>19170</v>
      </c>
      <c r="F1266" s="95" t="s">
        <v>19171</v>
      </c>
      <c r="G1266" s="96" t="s">
        <v>19029</v>
      </c>
      <c r="H1266" s="96" t="s">
        <v>19172</v>
      </c>
      <c r="I1266" s="96" t="s">
        <v>19173</v>
      </c>
      <c r="J1266" s="95" t="s">
        <v>19189</v>
      </c>
      <c r="K1266" s="95" t="s">
        <v>19294</v>
      </c>
      <c r="L1266" s="95" t="s">
        <v>19295</v>
      </c>
      <c r="M1266" s="96" t="s">
        <v>19296</v>
      </c>
      <c r="N1266" s="96" t="s">
        <v>541</v>
      </c>
      <c r="O1266" s="97">
        <v>45452</v>
      </c>
      <c r="P1266" s="97">
        <v>45746</v>
      </c>
      <c r="Q1266" s="97">
        <v>45746</v>
      </c>
      <c r="R1266" s="96">
        <v>183</v>
      </c>
      <c r="S1266" s="96">
        <v>0</v>
      </c>
      <c r="T1266" s="96" t="s">
        <v>19193</v>
      </c>
      <c r="U1266" s="96" t="s">
        <v>25075</v>
      </c>
      <c r="V1266" s="96"/>
      <c r="W1266" s="96" t="s">
        <v>1082</v>
      </c>
      <c r="X1266" s="96" t="s">
        <v>1083</v>
      </c>
      <c r="Y1266" s="95" t="s">
        <v>25076</v>
      </c>
    </row>
    <row r="1267" spans="1:25" s="87" customFormat="1" x14ac:dyDescent="0.3">
      <c r="A1267" s="94" t="str">
        <f t="shared" si="20"/>
        <v>jmeadow</v>
      </c>
      <c r="B1267" s="95" t="s">
        <v>25077</v>
      </c>
      <c r="C1267" s="96" t="s">
        <v>25078</v>
      </c>
      <c r="D1267" s="96" t="s">
        <v>25079</v>
      </c>
      <c r="E1267" s="96" t="s">
        <v>5630</v>
      </c>
      <c r="F1267" s="95" t="s">
        <v>19372</v>
      </c>
      <c r="G1267" s="96" t="s">
        <v>19373</v>
      </c>
      <c r="H1267" s="96" t="s">
        <v>19172</v>
      </c>
      <c r="I1267" s="96" t="s">
        <v>19173</v>
      </c>
      <c r="J1267" s="95" t="s">
        <v>19189</v>
      </c>
      <c r="K1267" s="95" t="s">
        <v>19374</v>
      </c>
      <c r="L1267" s="95" t="s">
        <v>20447</v>
      </c>
      <c r="M1267" s="96" t="s">
        <v>17220</v>
      </c>
      <c r="N1267" s="96" t="s">
        <v>297</v>
      </c>
      <c r="O1267" s="97">
        <v>45802</v>
      </c>
      <c r="P1267" s="97">
        <v>45802</v>
      </c>
      <c r="Q1267" s="97">
        <v>45802</v>
      </c>
      <c r="R1267" s="96">
        <v>127</v>
      </c>
      <c r="S1267" s="96">
        <v>0</v>
      </c>
      <c r="T1267" s="96" t="s">
        <v>19193</v>
      </c>
      <c r="U1267" s="96" t="s">
        <v>25080</v>
      </c>
      <c r="V1267" s="96"/>
      <c r="W1267" s="96" t="s">
        <v>25081</v>
      </c>
      <c r="X1267" s="96" t="s">
        <v>268</v>
      </c>
      <c r="Y1267" s="95" t="s">
        <v>25082</v>
      </c>
    </row>
    <row r="1268" spans="1:25" s="87" customFormat="1" x14ac:dyDescent="0.3">
      <c r="A1268" s="94" t="str">
        <f t="shared" si="20"/>
        <v>jmeeks</v>
      </c>
      <c r="B1268" s="95" t="s">
        <v>25083</v>
      </c>
      <c r="C1268" s="96" t="s">
        <v>25084</v>
      </c>
      <c r="D1268" s="96" t="s">
        <v>25085</v>
      </c>
      <c r="E1268" s="96" t="s">
        <v>5630</v>
      </c>
      <c r="F1268" s="95" t="s">
        <v>19181</v>
      </c>
      <c r="G1268" s="96" t="s">
        <v>19030</v>
      </c>
      <c r="H1268" s="96" t="s">
        <v>19172</v>
      </c>
      <c r="I1268" s="96" t="s">
        <v>19173</v>
      </c>
      <c r="J1268" s="95" t="s">
        <v>19174</v>
      </c>
      <c r="K1268" s="95" t="s">
        <v>19431</v>
      </c>
      <c r="L1268" s="95" t="s">
        <v>19432</v>
      </c>
      <c r="M1268" s="96" t="s">
        <v>6264</v>
      </c>
      <c r="N1268" s="96" t="s">
        <v>279</v>
      </c>
      <c r="O1268" s="97">
        <v>37762</v>
      </c>
      <c r="P1268" s="97">
        <v>45781</v>
      </c>
      <c r="Q1268" s="97">
        <v>45781</v>
      </c>
      <c r="R1268" s="96">
        <v>148</v>
      </c>
      <c r="S1268" s="96">
        <v>0</v>
      </c>
      <c r="T1268" s="96" t="s">
        <v>19193</v>
      </c>
      <c r="U1268" s="96" t="s">
        <v>25086</v>
      </c>
      <c r="V1268" s="96"/>
      <c r="W1268" s="96" t="s">
        <v>804</v>
      </c>
      <c r="X1268" s="96" t="s">
        <v>279</v>
      </c>
      <c r="Y1268" s="95" t="s">
        <v>5532</v>
      </c>
    </row>
    <row r="1269" spans="1:25" s="87" customFormat="1" x14ac:dyDescent="0.3">
      <c r="A1269" s="94" t="str">
        <f t="shared" si="20"/>
        <v>jmehl</v>
      </c>
      <c r="B1269" s="95" t="s">
        <v>25087</v>
      </c>
      <c r="C1269" s="96" t="s">
        <v>25088</v>
      </c>
      <c r="D1269" s="96" t="s">
        <v>25089</v>
      </c>
      <c r="E1269" s="96" t="s">
        <v>5630</v>
      </c>
      <c r="F1269" s="95" t="s">
        <v>19236</v>
      </c>
      <c r="G1269" s="96" t="s">
        <v>19032</v>
      </c>
      <c r="H1269" s="96" t="s">
        <v>19227</v>
      </c>
      <c r="I1269" s="96" t="s">
        <v>19173</v>
      </c>
      <c r="J1269" s="95" t="s">
        <v>19174</v>
      </c>
      <c r="K1269" s="95" t="s">
        <v>19309</v>
      </c>
      <c r="L1269" s="95" t="s">
        <v>19513</v>
      </c>
      <c r="M1269" s="96" t="s">
        <v>6528</v>
      </c>
      <c r="N1269" s="96" t="s">
        <v>219</v>
      </c>
      <c r="O1269" s="97">
        <v>45872</v>
      </c>
      <c r="P1269" s="97">
        <v>45872</v>
      </c>
      <c r="Q1269" s="97">
        <v>45872</v>
      </c>
      <c r="R1269" s="96">
        <v>57</v>
      </c>
      <c r="S1269" s="96">
        <v>0</v>
      </c>
      <c r="T1269" s="96" t="s">
        <v>19448</v>
      </c>
      <c r="U1269" s="96" t="s">
        <v>25090</v>
      </c>
      <c r="V1269" s="96"/>
      <c r="W1269" s="96" t="s">
        <v>25091</v>
      </c>
      <c r="X1269" s="96" t="s">
        <v>219</v>
      </c>
      <c r="Y1269" s="95" t="s">
        <v>7023</v>
      </c>
    </row>
    <row r="1270" spans="1:25" s="87" customFormat="1" x14ac:dyDescent="0.3">
      <c r="A1270" s="94" t="str">
        <f t="shared" si="20"/>
        <v>jmelgar</v>
      </c>
      <c r="B1270" s="95" t="s">
        <v>25092</v>
      </c>
      <c r="C1270" s="96" t="s">
        <v>25093</v>
      </c>
      <c r="D1270" s="96" t="s">
        <v>25094</v>
      </c>
      <c r="E1270" s="96" t="s">
        <v>19036</v>
      </c>
      <c r="F1270" s="95" t="s">
        <v>19171</v>
      </c>
      <c r="G1270" s="96" t="s">
        <v>19029</v>
      </c>
      <c r="H1270" s="96" t="s">
        <v>19172</v>
      </c>
      <c r="I1270" s="96" t="s">
        <v>19173</v>
      </c>
      <c r="J1270" s="95" t="s">
        <v>19174</v>
      </c>
      <c r="K1270" s="95" t="s">
        <v>19207</v>
      </c>
      <c r="L1270" s="95" t="s">
        <v>19208</v>
      </c>
      <c r="M1270" s="96" t="s">
        <v>10249</v>
      </c>
      <c r="N1270" s="96" t="s">
        <v>219</v>
      </c>
      <c r="O1270" s="97">
        <v>44336</v>
      </c>
      <c r="P1270" s="97">
        <v>44336</v>
      </c>
      <c r="Q1270" s="97">
        <v>44336</v>
      </c>
      <c r="R1270" s="96">
        <v>1593</v>
      </c>
      <c r="S1270" s="96">
        <v>4</v>
      </c>
      <c r="T1270" s="96" t="s">
        <v>19228</v>
      </c>
      <c r="U1270" s="96" t="s">
        <v>25095</v>
      </c>
      <c r="V1270" s="96"/>
      <c r="W1270" s="96" t="s">
        <v>6048</v>
      </c>
      <c r="X1270" s="96" t="s">
        <v>219</v>
      </c>
      <c r="Y1270" s="95" t="s">
        <v>25096</v>
      </c>
    </row>
    <row r="1271" spans="1:25" s="87" customFormat="1" x14ac:dyDescent="0.3">
      <c r="A1271" s="94" t="str">
        <f t="shared" si="20"/>
        <v>jmendo1</v>
      </c>
      <c r="B1271" s="95" t="s">
        <v>25097</v>
      </c>
      <c r="C1271" s="96" t="s">
        <v>25098</v>
      </c>
      <c r="D1271" s="96" t="s">
        <v>25099</v>
      </c>
      <c r="E1271" s="96" t="s">
        <v>19170</v>
      </c>
      <c r="F1271" s="95" t="s">
        <v>19181</v>
      </c>
      <c r="G1271" s="96" t="s">
        <v>19030</v>
      </c>
      <c r="H1271" s="96" t="s">
        <v>19172</v>
      </c>
      <c r="I1271" s="96" t="s">
        <v>19173</v>
      </c>
      <c r="J1271" s="95" t="s">
        <v>19174</v>
      </c>
      <c r="K1271" s="95" t="s">
        <v>19309</v>
      </c>
      <c r="L1271" s="95" t="s">
        <v>19513</v>
      </c>
      <c r="M1271" s="96" t="s">
        <v>6528</v>
      </c>
      <c r="N1271" s="96" t="s">
        <v>219</v>
      </c>
      <c r="O1271" s="97">
        <v>44399</v>
      </c>
      <c r="P1271" s="97">
        <v>44399</v>
      </c>
      <c r="Q1271" s="97">
        <v>44399</v>
      </c>
      <c r="R1271" s="96">
        <v>1530</v>
      </c>
      <c r="S1271" s="96">
        <v>4</v>
      </c>
      <c r="T1271" s="96" t="s">
        <v>19228</v>
      </c>
      <c r="U1271" s="96" t="s">
        <v>25100</v>
      </c>
      <c r="V1271" s="96"/>
      <c r="W1271" s="96" t="s">
        <v>17940</v>
      </c>
      <c r="X1271" s="96" t="s">
        <v>219</v>
      </c>
      <c r="Y1271" s="95" t="s">
        <v>25101</v>
      </c>
    </row>
    <row r="1272" spans="1:25" s="87" customFormat="1" x14ac:dyDescent="0.3">
      <c r="A1272" s="94" t="str">
        <f t="shared" si="20"/>
        <v>jmendoz</v>
      </c>
      <c r="B1272" s="95" t="s">
        <v>25102</v>
      </c>
      <c r="C1272" s="96" t="s">
        <v>25103</v>
      </c>
      <c r="D1272" s="96" t="s">
        <v>25104</v>
      </c>
      <c r="E1272" s="96" t="s">
        <v>19715</v>
      </c>
      <c r="F1272" s="95" t="s">
        <v>20370</v>
      </c>
      <c r="G1272" s="96" t="s">
        <v>20371</v>
      </c>
      <c r="H1272" s="96" t="s">
        <v>19172</v>
      </c>
      <c r="I1272" s="96" t="s">
        <v>19173</v>
      </c>
      <c r="J1272" s="95" t="s">
        <v>19174</v>
      </c>
      <c r="K1272" s="95" t="s">
        <v>19245</v>
      </c>
      <c r="L1272" s="95" t="s">
        <v>19318</v>
      </c>
      <c r="M1272" s="96" t="s">
        <v>19319</v>
      </c>
      <c r="N1272" s="96" t="s">
        <v>1675</v>
      </c>
      <c r="O1272" s="97">
        <v>32664</v>
      </c>
      <c r="P1272" s="97">
        <v>45704</v>
      </c>
      <c r="Q1272" s="97">
        <v>32664</v>
      </c>
      <c r="R1272" s="96">
        <v>13265</v>
      </c>
      <c r="S1272" s="96">
        <v>36</v>
      </c>
      <c r="T1272" s="96" t="s">
        <v>19261</v>
      </c>
      <c r="U1272" s="96" t="s">
        <v>25105</v>
      </c>
      <c r="V1272" s="96"/>
      <c r="W1272" s="96" t="s">
        <v>232</v>
      </c>
      <c r="X1272" s="96" t="s">
        <v>1675</v>
      </c>
      <c r="Y1272" s="95" t="s">
        <v>14993</v>
      </c>
    </row>
    <row r="1273" spans="1:25" s="87" customFormat="1" x14ac:dyDescent="0.3">
      <c r="A1273" s="94" t="str">
        <f t="shared" si="20"/>
        <v>JMENE03</v>
      </c>
      <c r="B1273" s="95" t="s">
        <v>25106</v>
      </c>
      <c r="C1273" s="96" t="s">
        <v>25107</v>
      </c>
      <c r="D1273" s="96" t="s">
        <v>17677</v>
      </c>
      <c r="E1273" s="96" t="s">
        <v>5630</v>
      </c>
      <c r="F1273" s="95" t="s">
        <v>19171</v>
      </c>
      <c r="G1273" s="96" t="s">
        <v>19029</v>
      </c>
      <c r="H1273" s="96" t="s">
        <v>19172</v>
      </c>
      <c r="I1273" s="96" t="s">
        <v>19173</v>
      </c>
      <c r="J1273" s="95" t="s">
        <v>19174</v>
      </c>
      <c r="K1273" s="95" t="s">
        <v>19207</v>
      </c>
      <c r="L1273" s="95" t="s">
        <v>19208</v>
      </c>
      <c r="M1273" s="96" t="s">
        <v>10249</v>
      </c>
      <c r="N1273" s="96" t="s">
        <v>219</v>
      </c>
      <c r="O1273" s="97">
        <v>37963</v>
      </c>
      <c r="P1273" s="97">
        <v>37963</v>
      </c>
      <c r="Q1273" s="97">
        <v>37963</v>
      </c>
      <c r="R1273" s="96">
        <v>7966</v>
      </c>
      <c r="S1273" s="96">
        <v>21</v>
      </c>
      <c r="T1273" s="96" t="s">
        <v>19261</v>
      </c>
      <c r="U1273" s="96" t="s">
        <v>25108</v>
      </c>
      <c r="V1273" s="96"/>
      <c r="W1273" s="96" t="s">
        <v>25109</v>
      </c>
      <c r="X1273" s="96" t="s">
        <v>219</v>
      </c>
      <c r="Y1273" s="95" t="s">
        <v>17681</v>
      </c>
    </row>
    <row r="1274" spans="1:25" s="87" customFormat="1" x14ac:dyDescent="0.3">
      <c r="A1274" s="94" t="str">
        <f t="shared" si="20"/>
        <v>jmeyer2</v>
      </c>
      <c r="B1274" s="95" t="s">
        <v>25110</v>
      </c>
      <c r="C1274" s="96" t="s">
        <v>25111</v>
      </c>
      <c r="D1274" s="96" t="s">
        <v>25112</v>
      </c>
      <c r="E1274" s="96" t="s">
        <v>19170</v>
      </c>
      <c r="F1274" s="95" t="s">
        <v>19215</v>
      </c>
      <c r="G1274" s="96" t="s">
        <v>19033</v>
      </c>
      <c r="H1274" s="96" t="s">
        <v>19172</v>
      </c>
      <c r="I1274" s="96" t="s">
        <v>19173</v>
      </c>
      <c r="J1274" s="95" t="s">
        <v>19189</v>
      </c>
      <c r="K1274" s="95" t="s">
        <v>19345</v>
      </c>
      <c r="L1274" s="95" t="s">
        <v>19551</v>
      </c>
      <c r="M1274" s="96" t="s">
        <v>19552</v>
      </c>
      <c r="N1274" s="96" t="s">
        <v>318</v>
      </c>
      <c r="O1274" s="97">
        <v>45032</v>
      </c>
      <c r="P1274" s="97">
        <v>45032</v>
      </c>
      <c r="Q1274" s="97">
        <v>45032</v>
      </c>
      <c r="R1274" s="96">
        <v>897</v>
      </c>
      <c r="S1274" s="96">
        <v>2</v>
      </c>
      <c r="T1274" s="96" t="s">
        <v>19209</v>
      </c>
      <c r="U1274" s="96" t="s">
        <v>25113</v>
      </c>
      <c r="V1274" s="96"/>
      <c r="W1274" s="96" t="s">
        <v>25114</v>
      </c>
      <c r="X1274" s="96" t="s">
        <v>318</v>
      </c>
      <c r="Y1274" s="95" t="s">
        <v>25115</v>
      </c>
    </row>
    <row r="1275" spans="1:25" s="87" customFormat="1" x14ac:dyDescent="0.3">
      <c r="A1275" s="94" t="str">
        <f t="shared" si="20"/>
        <v>JMIL001</v>
      </c>
      <c r="B1275" s="95" t="s">
        <v>25116</v>
      </c>
      <c r="C1275" s="96" t="s">
        <v>25117</v>
      </c>
      <c r="D1275" s="96" t="s">
        <v>16580</v>
      </c>
      <c r="E1275" s="96" t="s">
        <v>5630</v>
      </c>
      <c r="F1275" s="95" t="s">
        <v>19171</v>
      </c>
      <c r="G1275" s="96" t="s">
        <v>19029</v>
      </c>
      <c r="H1275" s="96" t="s">
        <v>19172</v>
      </c>
      <c r="I1275" s="96" t="s">
        <v>19173</v>
      </c>
      <c r="J1275" s="95" t="s">
        <v>19174</v>
      </c>
      <c r="K1275" s="95" t="s">
        <v>19258</v>
      </c>
      <c r="L1275" s="95" t="s">
        <v>19259</v>
      </c>
      <c r="M1275" s="96" t="s">
        <v>19260</v>
      </c>
      <c r="N1275" s="96" t="s">
        <v>279</v>
      </c>
      <c r="O1275" s="97">
        <v>35885</v>
      </c>
      <c r="P1275" s="97">
        <v>35885</v>
      </c>
      <c r="Q1275" s="97">
        <v>35885</v>
      </c>
      <c r="R1275" s="96">
        <v>10044</v>
      </c>
      <c r="S1275" s="96">
        <v>27</v>
      </c>
      <c r="T1275" s="96" t="s">
        <v>19261</v>
      </c>
      <c r="U1275" s="96" t="s">
        <v>25118</v>
      </c>
      <c r="V1275" s="96"/>
      <c r="W1275" s="96" t="s">
        <v>25119</v>
      </c>
      <c r="X1275" s="96" t="s">
        <v>279</v>
      </c>
      <c r="Y1275" s="95" t="s">
        <v>25120</v>
      </c>
    </row>
    <row r="1276" spans="1:25" s="87" customFormat="1" x14ac:dyDescent="0.3">
      <c r="A1276" s="94" t="str">
        <f t="shared" si="20"/>
        <v>jmille0</v>
      </c>
      <c r="B1276" s="95" t="s">
        <v>25121</v>
      </c>
      <c r="C1276" s="96" t="s">
        <v>25122</v>
      </c>
      <c r="D1276" s="95" t="s">
        <v>25123</v>
      </c>
      <c r="E1276" s="95" t="s">
        <v>25121</v>
      </c>
      <c r="F1276" s="96"/>
      <c r="G1276" s="97"/>
      <c r="H1276" s="97"/>
      <c r="I1276" s="97"/>
      <c r="J1276" s="97"/>
      <c r="K1276" s="95" t="s">
        <v>19455</v>
      </c>
      <c r="L1276" s="97"/>
      <c r="M1276" s="97"/>
      <c r="N1276" s="97"/>
      <c r="O1276" s="97"/>
      <c r="P1276" s="97">
        <v>45949</v>
      </c>
      <c r="Q1276" s="97">
        <v>45949</v>
      </c>
      <c r="R1276" s="97"/>
      <c r="S1276" s="97"/>
      <c r="T1276" s="97"/>
      <c r="U1276" s="132" t="s">
        <v>25124</v>
      </c>
      <c r="V1276" s="98"/>
      <c r="W1276" s="98" t="s">
        <v>25125</v>
      </c>
      <c r="X1276" s="98" t="s">
        <v>2504</v>
      </c>
      <c r="Y1276" s="132" t="s">
        <v>25126</v>
      </c>
    </row>
    <row r="1277" spans="1:25" s="87" customFormat="1" x14ac:dyDescent="0.3">
      <c r="A1277" s="94" t="str">
        <f t="shared" si="20"/>
        <v>JMIREL1</v>
      </c>
      <c r="B1277" s="95" t="s">
        <v>25127</v>
      </c>
      <c r="C1277" s="96" t="s">
        <v>25128</v>
      </c>
      <c r="D1277" s="96" t="s">
        <v>5406</v>
      </c>
      <c r="E1277" s="96" t="s">
        <v>5630</v>
      </c>
      <c r="F1277" s="95" t="s">
        <v>19285</v>
      </c>
      <c r="G1277" s="96" t="s">
        <v>19028</v>
      </c>
      <c r="H1277" s="96" t="s">
        <v>19172</v>
      </c>
      <c r="I1277" s="96" t="s">
        <v>19173</v>
      </c>
      <c r="J1277" s="95" t="s">
        <v>19174</v>
      </c>
      <c r="K1277" s="95" t="s">
        <v>19245</v>
      </c>
      <c r="L1277" s="95" t="s">
        <v>19318</v>
      </c>
      <c r="M1277" s="96" t="s">
        <v>19319</v>
      </c>
      <c r="N1277" s="96" t="s">
        <v>1675</v>
      </c>
      <c r="O1277" s="97">
        <v>36290</v>
      </c>
      <c r="P1277" s="97">
        <v>36623</v>
      </c>
      <c r="Q1277" s="97">
        <v>36290</v>
      </c>
      <c r="R1277" s="96">
        <v>9639</v>
      </c>
      <c r="S1277" s="96">
        <v>26</v>
      </c>
      <c r="T1277" s="96" t="s">
        <v>19261</v>
      </c>
      <c r="U1277" s="96" t="s">
        <v>25129</v>
      </c>
      <c r="V1277" s="96"/>
      <c r="W1277" s="96" t="s">
        <v>5407</v>
      </c>
      <c r="X1277" s="96" t="s">
        <v>1675</v>
      </c>
      <c r="Y1277" s="95" t="s">
        <v>17129</v>
      </c>
    </row>
    <row r="1278" spans="1:25" s="87" customFormat="1" x14ac:dyDescent="0.3">
      <c r="A1278" s="94" t="str">
        <f t="shared" si="20"/>
        <v>jmix0</v>
      </c>
      <c r="B1278" s="95" t="s">
        <v>25130</v>
      </c>
      <c r="C1278" s="96" t="s">
        <v>25131</v>
      </c>
      <c r="D1278" s="96" t="s">
        <v>25132</v>
      </c>
      <c r="E1278" s="96" t="s">
        <v>19170</v>
      </c>
      <c r="F1278" s="95" t="s">
        <v>19171</v>
      </c>
      <c r="G1278" s="96" t="s">
        <v>19029</v>
      </c>
      <c r="H1278" s="96" t="s">
        <v>19172</v>
      </c>
      <c r="I1278" s="96" t="s">
        <v>19173</v>
      </c>
      <c r="J1278" s="95" t="s">
        <v>19174</v>
      </c>
      <c r="K1278" s="95" t="s">
        <v>19401</v>
      </c>
      <c r="L1278" s="95" t="s">
        <v>20201</v>
      </c>
      <c r="M1278" s="96" t="s">
        <v>17220</v>
      </c>
      <c r="N1278" s="96" t="s">
        <v>297</v>
      </c>
      <c r="O1278" s="97">
        <v>45228</v>
      </c>
      <c r="P1278" s="97">
        <v>45228</v>
      </c>
      <c r="Q1278" s="97">
        <v>45228</v>
      </c>
      <c r="R1278" s="96">
        <v>701</v>
      </c>
      <c r="S1278" s="96">
        <v>1</v>
      </c>
      <c r="T1278" s="96" t="s">
        <v>19209</v>
      </c>
      <c r="U1278" s="96" t="s">
        <v>25133</v>
      </c>
      <c r="V1278" s="96"/>
      <c r="W1278" s="96" t="s">
        <v>25134</v>
      </c>
      <c r="X1278" s="96" t="s">
        <v>287</v>
      </c>
      <c r="Y1278" s="95" t="s">
        <v>25135</v>
      </c>
    </row>
    <row r="1279" spans="1:25" s="87" customFormat="1" x14ac:dyDescent="0.3">
      <c r="A1279" s="94" t="str">
        <f t="shared" si="20"/>
        <v>jmontal</v>
      </c>
      <c r="B1279" s="95" t="s">
        <v>25136</v>
      </c>
      <c r="C1279" s="96" t="s">
        <v>25137</v>
      </c>
      <c r="D1279" s="96" t="s">
        <v>25138</v>
      </c>
      <c r="E1279" s="96" t="s">
        <v>5630</v>
      </c>
      <c r="F1279" s="95" t="s">
        <v>19181</v>
      </c>
      <c r="G1279" s="96" t="s">
        <v>19030</v>
      </c>
      <c r="H1279" s="96" t="s">
        <v>19172</v>
      </c>
      <c r="I1279" s="96" t="s">
        <v>19173</v>
      </c>
      <c r="J1279" s="95" t="s">
        <v>19189</v>
      </c>
      <c r="K1279" s="95" t="s">
        <v>19345</v>
      </c>
      <c r="L1279" s="95" t="s">
        <v>21190</v>
      </c>
      <c r="M1279" s="96" t="s">
        <v>9044</v>
      </c>
      <c r="N1279" s="96" t="s">
        <v>693</v>
      </c>
      <c r="O1279" s="97">
        <v>44756</v>
      </c>
      <c r="P1279" s="97">
        <v>44756</v>
      </c>
      <c r="Q1279" s="97">
        <v>44756</v>
      </c>
      <c r="R1279" s="96">
        <v>1173</v>
      </c>
      <c r="S1279" s="96">
        <v>3</v>
      </c>
      <c r="T1279" s="96" t="s">
        <v>19228</v>
      </c>
      <c r="U1279" s="96" t="s">
        <v>25139</v>
      </c>
      <c r="V1279" s="96"/>
      <c r="W1279" s="96" t="s">
        <v>25140</v>
      </c>
      <c r="X1279" s="96" t="s">
        <v>693</v>
      </c>
      <c r="Y1279" s="95" t="s">
        <v>18344</v>
      </c>
    </row>
    <row r="1280" spans="1:25" s="87" customFormat="1" x14ac:dyDescent="0.3">
      <c r="A1280" s="94" t="str">
        <f t="shared" si="20"/>
        <v>jmoomey</v>
      </c>
      <c r="B1280" s="95" t="s">
        <v>25141</v>
      </c>
      <c r="C1280" s="96" t="s">
        <v>25142</v>
      </c>
      <c r="D1280" s="96" t="s">
        <v>25143</v>
      </c>
      <c r="E1280" s="96" t="s">
        <v>5630</v>
      </c>
      <c r="F1280" s="95" t="s">
        <v>19215</v>
      </c>
      <c r="G1280" s="96" t="s">
        <v>19033</v>
      </c>
      <c r="H1280" s="96" t="s">
        <v>19172</v>
      </c>
      <c r="I1280" s="96" t="s">
        <v>19173</v>
      </c>
      <c r="J1280" s="95" t="s">
        <v>19174</v>
      </c>
      <c r="K1280" s="95" t="s">
        <v>19802</v>
      </c>
      <c r="L1280" s="95" t="s">
        <v>19803</v>
      </c>
      <c r="M1280" s="96" t="s">
        <v>19804</v>
      </c>
      <c r="N1280" s="96" t="s">
        <v>549</v>
      </c>
      <c r="O1280" s="97">
        <v>45305</v>
      </c>
      <c r="P1280" s="97">
        <v>45305</v>
      </c>
      <c r="Q1280" s="97">
        <v>45305</v>
      </c>
      <c r="R1280" s="96">
        <v>624</v>
      </c>
      <c r="S1280" s="96">
        <v>1</v>
      </c>
      <c r="T1280" s="96" t="s">
        <v>19209</v>
      </c>
      <c r="U1280" s="96" t="s">
        <v>25144</v>
      </c>
      <c r="V1280" s="96"/>
      <c r="W1280" s="96" t="s">
        <v>25145</v>
      </c>
      <c r="X1280" s="96" t="s">
        <v>1502</v>
      </c>
      <c r="Y1280" s="95" t="s">
        <v>25146</v>
      </c>
    </row>
    <row r="1281" spans="1:25" s="87" customFormat="1" x14ac:dyDescent="0.3">
      <c r="A1281" s="94" t="str">
        <f t="shared" si="20"/>
        <v>jmoore0</v>
      </c>
      <c r="B1281" s="95" t="s">
        <v>25147</v>
      </c>
      <c r="C1281" s="96" t="s">
        <v>25148</v>
      </c>
      <c r="D1281" s="96" t="s">
        <v>25149</v>
      </c>
      <c r="E1281" s="96" t="s">
        <v>5630</v>
      </c>
      <c r="F1281" s="95" t="s">
        <v>19181</v>
      </c>
      <c r="G1281" s="96" t="s">
        <v>19030</v>
      </c>
      <c r="H1281" s="96" t="s">
        <v>19172</v>
      </c>
      <c r="I1281" s="96" t="s">
        <v>19173</v>
      </c>
      <c r="J1281" s="95" t="s">
        <v>19174</v>
      </c>
      <c r="K1281" s="95" t="s">
        <v>19401</v>
      </c>
      <c r="L1281" s="95" t="s">
        <v>19764</v>
      </c>
      <c r="M1281" s="96" t="s">
        <v>8645</v>
      </c>
      <c r="N1281" s="96" t="s">
        <v>407</v>
      </c>
      <c r="O1281" s="97">
        <v>45872</v>
      </c>
      <c r="P1281" s="97">
        <v>45872</v>
      </c>
      <c r="Q1281" s="97">
        <v>45872</v>
      </c>
      <c r="R1281" s="96">
        <v>57</v>
      </c>
      <c r="S1281" s="96">
        <v>0</v>
      </c>
      <c r="T1281" s="96" t="s">
        <v>19448</v>
      </c>
      <c r="U1281" t="s">
        <v>8713</v>
      </c>
      <c r="V1281"/>
      <c r="W1281" t="s">
        <v>2671</v>
      </c>
      <c r="X1281" t="s">
        <v>983</v>
      </c>
      <c r="Y1281" s="42" t="s">
        <v>4179</v>
      </c>
    </row>
    <row r="1282" spans="1:25" s="87" customFormat="1" x14ac:dyDescent="0.3">
      <c r="A1282" s="94" t="str">
        <f t="shared" si="20"/>
        <v>JMORA15</v>
      </c>
      <c r="B1282" s="95" t="s">
        <v>25150</v>
      </c>
      <c r="C1282" s="96" t="s">
        <v>25151</v>
      </c>
      <c r="D1282" s="96" t="s">
        <v>12625</v>
      </c>
      <c r="E1282" s="96" t="s">
        <v>5630</v>
      </c>
      <c r="F1282" s="95" t="s">
        <v>19171</v>
      </c>
      <c r="G1282" s="96" t="s">
        <v>19029</v>
      </c>
      <c r="H1282" s="96" t="s">
        <v>19172</v>
      </c>
      <c r="I1282" s="96" t="s">
        <v>19419</v>
      </c>
      <c r="J1282" s="95" t="s">
        <v>19189</v>
      </c>
      <c r="K1282" s="95" t="s">
        <v>19420</v>
      </c>
      <c r="L1282" s="95" t="s">
        <v>19420</v>
      </c>
      <c r="M1282" s="96" t="s">
        <v>19421</v>
      </c>
      <c r="N1282" s="96" t="s">
        <v>5965</v>
      </c>
      <c r="O1282" s="97">
        <v>32189</v>
      </c>
      <c r="P1282" s="97">
        <v>32189</v>
      </c>
      <c r="Q1282" s="97">
        <v>32189</v>
      </c>
      <c r="R1282" s="96">
        <v>13740</v>
      </c>
      <c r="S1282" s="96">
        <v>37</v>
      </c>
      <c r="T1282" s="96" t="s">
        <v>19261</v>
      </c>
      <c r="U1282" s="96" t="s">
        <v>12626</v>
      </c>
      <c r="V1282" s="96" t="s">
        <v>25152</v>
      </c>
      <c r="W1282" s="96" t="s">
        <v>12628</v>
      </c>
      <c r="X1282" s="96" t="s">
        <v>5965</v>
      </c>
      <c r="Y1282" s="95" t="s">
        <v>12629</v>
      </c>
    </row>
    <row r="1283" spans="1:25" s="87" customFormat="1" x14ac:dyDescent="0.3">
      <c r="A1283" s="94" t="str">
        <f t="shared" ref="A1283:A1346" si="21">TRIM(D1283)</f>
        <v>jmorga1</v>
      </c>
      <c r="B1283" s="95" t="s">
        <v>25153</v>
      </c>
      <c r="C1283" s="96" t="s">
        <v>25154</v>
      </c>
      <c r="D1283" s="96" t="s">
        <v>25155</v>
      </c>
      <c r="E1283" s="96" t="s">
        <v>5630</v>
      </c>
      <c r="F1283" s="95" t="s">
        <v>19285</v>
      </c>
      <c r="G1283" s="96" t="s">
        <v>19028</v>
      </c>
      <c r="H1283" s="96" t="s">
        <v>19172</v>
      </c>
      <c r="I1283" s="96" t="s">
        <v>19173</v>
      </c>
      <c r="J1283" s="95" t="s">
        <v>19189</v>
      </c>
      <c r="K1283" s="95" t="s">
        <v>19273</v>
      </c>
      <c r="L1283" s="95" t="s">
        <v>19274</v>
      </c>
      <c r="M1283" s="96" t="s">
        <v>7733</v>
      </c>
      <c r="N1283" s="96" t="s">
        <v>328</v>
      </c>
      <c r="O1283" s="97">
        <v>40436</v>
      </c>
      <c r="P1283" s="97">
        <v>45032</v>
      </c>
      <c r="Q1283" s="97">
        <v>45032</v>
      </c>
      <c r="R1283" s="96">
        <v>897</v>
      </c>
      <c r="S1283" s="96">
        <v>2</v>
      </c>
      <c r="T1283" s="96" t="s">
        <v>19209</v>
      </c>
      <c r="U1283" s="100" t="s">
        <v>12756</v>
      </c>
      <c r="V1283" s="100" t="s">
        <v>25156</v>
      </c>
      <c r="W1283" s="100" t="s">
        <v>12758</v>
      </c>
      <c r="X1283" s="100" t="s">
        <v>416</v>
      </c>
      <c r="Y1283" s="100" t="s">
        <v>12759</v>
      </c>
    </row>
    <row r="1284" spans="1:25" s="87" customFormat="1" x14ac:dyDescent="0.3">
      <c r="A1284" s="94" t="str">
        <f t="shared" si="21"/>
        <v>jmorris</v>
      </c>
      <c r="B1284" s="95" t="s">
        <v>25157</v>
      </c>
      <c r="C1284" s="96" t="s">
        <v>25158</v>
      </c>
      <c r="D1284" s="96" t="s">
        <v>25159</v>
      </c>
      <c r="E1284" s="96" t="s">
        <v>19170</v>
      </c>
      <c r="F1284" s="95" t="s">
        <v>19171</v>
      </c>
      <c r="G1284" s="96" t="s">
        <v>19029</v>
      </c>
      <c r="H1284" s="96" t="s">
        <v>19172</v>
      </c>
      <c r="I1284" s="96" t="s">
        <v>19173</v>
      </c>
      <c r="J1284" s="95" t="s">
        <v>19189</v>
      </c>
      <c r="K1284" s="95" t="s">
        <v>19273</v>
      </c>
      <c r="L1284" s="95" t="s">
        <v>19274</v>
      </c>
      <c r="M1284" s="96" t="s">
        <v>7733</v>
      </c>
      <c r="N1284" s="96" t="s">
        <v>328</v>
      </c>
      <c r="O1284" s="97">
        <v>45606</v>
      </c>
      <c r="P1284" s="97">
        <v>45606</v>
      </c>
      <c r="Q1284" s="97">
        <v>45606</v>
      </c>
      <c r="R1284" s="96">
        <v>323</v>
      </c>
      <c r="S1284" s="96">
        <v>0</v>
      </c>
      <c r="T1284" s="96" t="s">
        <v>19176</v>
      </c>
      <c r="U1284" s="96" t="s">
        <v>25160</v>
      </c>
      <c r="V1284" s="96"/>
      <c r="W1284" s="96" t="s">
        <v>22019</v>
      </c>
      <c r="X1284" s="96" t="s">
        <v>328</v>
      </c>
      <c r="Y1284" s="95" t="s">
        <v>25161</v>
      </c>
    </row>
    <row r="1285" spans="1:25" s="87" customFormat="1" x14ac:dyDescent="0.3">
      <c r="A1285" s="94" t="str">
        <f t="shared" si="21"/>
        <v>jmoton</v>
      </c>
      <c r="B1285" s="95" t="s">
        <v>25162</v>
      </c>
      <c r="C1285" s="96" t="s">
        <v>25163</v>
      </c>
      <c r="D1285" s="96" t="s">
        <v>25164</v>
      </c>
      <c r="E1285" s="96" t="s">
        <v>5630</v>
      </c>
      <c r="F1285" s="95" t="s">
        <v>19382</v>
      </c>
      <c r="G1285" s="96" t="s">
        <v>19045</v>
      </c>
      <c r="H1285" s="96" t="s">
        <v>19172</v>
      </c>
      <c r="I1285" s="96" t="s">
        <v>19173</v>
      </c>
      <c r="J1285" s="95" t="s">
        <v>19174</v>
      </c>
      <c r="K1285" s="95" t="s">
        <v>19401</v>
      </c>
      <c r="L1285" s="95" t="s">
        <v>19764</v>
      </c>
      <c r="M1285" s="96" t="s">
        <v>8645</v>
      </c>
      <c r="N1285" s="96" t="s">
        <v>407</v>
      </c>
      <c r="O1285" s="97">
        <v>44924</v>
      </c>
      <c r="P1285" s="97">
        <v>45515</v>
      </c>
      <c r="Q1285" s="97">
        <v>44924</v>
      </c>
      <c r="R1285" s="96">
        <v>1005</v>
      </c>
      <c r="S1285" s="96">
        <v>2</v>
      </c>
      <c r="T1285" s="96" t="s">
        <v>19209</v>
      </c>
      <c r="U1285" s="96" t="s">
        <v>25165</v>
      </c>
      <c r="V1285" s="96"/>
      <c r="W1285" s="96" t="s">
        <v>19788</v>
      </c>
      <c r="X1285" s="96" t="s">
        <v>477</v>
      </c>
      <c r="Y1285" s="95" t="s">
        <v>16969</v>
      </c>
    </row>
    <row r="1286" spans="1:25" s="87" customFormat="1" x14ac:dyDescent="0.3">
      <c r="A1286" s="94" t="str">
        <f t="shared" si="21"/>
        <v>jmudget</v>
      </c>
      <c r="B1286" s="95" t="s">
        <v>25166</v>
      </c>
      <c r="C1286" s="96" t="s">
        <v>25167</v>
      </c>
      <c r="D1286" s="96" t="s">
        <v>25168</v>
      </c>
      <c r="E1286" s="96" t="s">
        <v>5630</v>
      </c>
      <c r="F1286" s="95" t="s">
        <v>19171</v>
      </c>
      <c r="G1286" s="96" t="s">
        <v>19029</v>
      </c>
      <c r="H1286" s="96" t="s">
        <v>19172</v>
      </c>
      <c r="I1286" s="96" t="s">
        <v>19173</v>
      </c>
      <c r="J1286" s="95" t="s">
        <v>19174</v>
      </c>
      <c r="K1286" s="95" t="s">
        <v>19216</v>
      </c>
      <c r="L1286" s="95" t="s">
        <v>19217</v>
      </c>
      <c r="M1286" s="96" t="s">
        <v>19218</v>
      </c>
      <c r="N1286" s="96" t="s">
        <v>453</v>
      </c>
      <c r="O1286" s="97">
        <v>45001</v>
      </c>
      <c r="P1286" s="97">
        <v>45001</v>
      </c>
      <c r="Q1286" s="97">
        <v>45001</v>
      </c>
      <c r="R1286" s="96">
        <v>928</v>
      </c>
      <c r="S1286" s="96">
        <v>2</v>
      </c>
      <c r="T1286" s="96" t="s">
        <v>19209</v>
      </c>
      <c r="U1286" s="96">
        <v>16619</v>
      </c>
      <c r="V1286" s="96" t="s">
        <v>25169</v>
      </c>
      <c r="W1286" s="96" t="s">
        <v>4435</v>
      </c>
      <c r="X1286" s="96" t="s">
        <v>453</v>
      </c>
      <c r="Y1286" s="95" t="s">
        <v>4436</v>
      </c>
    </row>
    <row r="1287" spans="1:25" s="87" customFormat="1" x14ac:dyDescent="0.3">
      <c r="A1287" s="94" t="str">
        <f t="shared" si="21"/>
        <v>JNARAMO</v>
      </c>
      <c r="B1287" s="95" t="s">
        <v>25170</v>
      </c>
      <c r="C1287" s="96" t="s">
        <v>25171</v>
      </c>
      <c r="D1287" s="96" t="s">
        <v>25172</v>
      </c>
      <c r="E1287" s="96" t="s">
        <v>19054</v>
      </c>
      <c r="F1287" s="95" t="s">
        <v>19171</v>
      </c>
      <c r="G1287" s="96" t="s">
        <v>19029</v>
      </c>
      <c r="H1287" s="96" t="s">
        <v>19172</v>
      </c>
      <c r="I1287" s="96" t="s">
        <v>19173</v>
      </c>
      <c r="J1287" s="95" t="s">
        <v>19189</v>
      </c>
      <c r="K1287" s="95" t="s">
        <v>19273</v>
      </c>
      <c r="L1287" s="95" t="s">
        <v>19274</v>
      </c>
      <c r="M1287" s="96" t="s">
        <v>7733</v>
      </c>
      <c r="N1287" s="96" t="s">
        <v>328</v>
      </c>
      <c r="O1287" s="97">
        <v>38769</v>
      </c>
      <c r="P1287" s="97">
        <v>38769</v>
      </c>
      <c r="Q1287" s="97">
        <v>38769</v>
      </c>
      <c r="R1287" s="96">
        <v>7160</v>
      </c>
      <c r="S1287" s="96">
        <v>19</v>
      </c>
      <c r="T1287" s="96" t="s">
        <v>19261</v>
      </c>
      <c r="U1287" s="96" t="s">
        <v>25173</v>
      </c>
      <c r="V1287" s="96"/>
      <c r="W1287" s="96" t="s">
        <v>13335</v>
      </c>
      <c r="X1287" s="96" t="s">
        <v>328</v>
      </c>
      <c r="Y1287" s="95" t="s">
        <v>25174</v>
      </c>
    </row>
    <row r="1288" spans="1:25" s="87" customFormat="1" x14ac:dyDescent="0.3">
      <c r="A1288" s="94" t="str">
        <f t="shared" si="21"/>
        <v>JNEGR10</v>
      </c>
      <c r="B1288" s="95" t="s">
        <v>25175</v>
      </c>
      <c r="C1288" s="96" t="s">
        <v>25176</v>
      </c>
      <c r="D1288" s="96" t="s">
        <v>25177</v>
      </c>
      <c r="E1288" s="96" t="s">
        <v>5630</v>
      </c>
      <c r="F1288" s="95" t="s">
        <v>19181</v>
      </c>
      <c r="G1288" s="96" t="s">
        <v>19030</v>
      </c>
      <c r="H1288" s="96" t="s">
        <v>19172</v>
      </c>
      <c r="I1288" s="96" t="s">
        <v>19419</v>
      </c>
      <c r="J1288" s="95" t="s">
        <v>19189</v>
      </c>
      <c r="K1288" s="95" t="s">
        <v>19420</v>
      </c>
      <c r="L1288" s="95" t="s">
        <v>19420</v>
      </c>
      <c r="M1288" s="96" t="s">
        <v>19421</v>
      </c>
      <c r="N1288" s="96" t="s">
        <v>5965</v>
      </c>
      <c r="O1288" s="97">
        <v>39771</v>
      </c>
      <c r="P1288" s="97">
        <v>39771</v>
      </c>
      <c r="Q1288" s="97">
        <v>39771</v>
      </c>
      <c r="R1288" s="96">
        <v>6158</v>
      </c>
      <c r="S1288" s="96">
        <v>16</v>
      </c>
      <c r="T1288" s="96" t="s">
        <v>19261</v>
      </c>
      <c r="U1288" s="96" t="s">
        <v>25178</v>
      </c>
      <c r="V1288" s="96" t="s">
        <v>25179</v>
      </c>
      <c r="W1288" s="96" t="s">
        <v>23024</v>
      </c>
      <c r="X1288" s="96" t="s">
        <v>5965</v>
      </c>
      <c r="Y1288" s="95" t="s">
        <v>25180</v>
      </c>
    </row>
    <row r="1289" spans="1:25" s="87" customFormat="1" x14ac:dyDescent="0.3">
      <c r="A1289" s="94" t="str">
        <f t="shared" si="21"/>
        <v>jnelso1</v>
      </c>
      <c r="B1289" s="95" t="s">
        <v>25181</v>
      </c>
      <c r="C1289" s="96" t="s">
        <v>25182</v>
      </c>
      <c r="D1289" s="96" t="s">
        <v>25183</v>
      </c>
      <c r="E1289" s="96" t="s">
        <v>19170</v>
      </c>
      <c r="F1289" s="95" t="s">
        <v>19181</v>
      </c>
      <c r="G1289" s="96" t="s">
        <v>19030</v>
      </c>
      <c r="H1289" s="96" t="s">
        <v>19172</v>
      </c>
      <c r="I1289" s="96" t="s">
        <v>19173</v>
      </c>
      <c r="J1289" s="95" t="s">
        <v>19174</v>
      </c>
      <c r="K1289" s="95" t="s">
        <v>19802</v>
      </c>
      <c r="L1289" s="95" t="s">
        <v>19803</v>
      </c>
      <c r="M1289" s="96" t="s">
        <v>19804</v>
      </c>
      <c r="N1289" s="96" t="s">
        <v>549</v>
      </c>
      <c r="O1289" s="97">
        <v>45683</v>
      </c>
      <c r="P1289" s="97">
        <v>45683</v>
      </c>
      <c r="Q1289" s="97">
        <v>45683</v>
      </c>
      <c r="R1289" s="96">
        <v>246</v>
      </c>
      <c r="S1289" s="96">
        <v>0</v>
      </c>
      <c r="T1289" s="96" t="s">
        <v>19176</v>
      </c>
      <c r="U1289" s="96" t="s">
        <v>25184</v>
      </c>
      <c r="V1289" s="96"/>
      <c r="W1289" s="96" t="s">
        <v>1501</v>
      </c>
      <c r="X1289" s="96" t="s">
        <v>1502</v>
      </c>
      <c r="Y1289" s="95" t="s">
        <v>25185</v>
      </c>
    </row>
    <row r="1290" spans="1:25" s="87" customFormat="1" x14ac:dyDescent="0.3">
      <c r="A1290" s="94" t="str">
        <f t="shared" si="21"/>
        <v>jnesbit</v>
      </c>
      <c r="B1290" s="95" t="s">
        <v>25186</v>
      </c>
      <c r="C1290" s="96" t="s">
        <v>25187</v>
      </c>
      <c r="D1290" s="96" t="s">
        <v>25188</v>
      </c>
      <c r="E1290" s="96" t="s">
        <v>5630</v>
      </c>
      <c r="F1290" s="95" t="s">
        <v>19215</v>
      </c>
      <c r="G1290" s="96" t="s">
        <v>19033</v>
      </c>
      <c r="H1290" s="96" t="s">
        <v>19172</v>
      </c>
      <c r="I1290" s="96" t="s">
        <v>19173</v>
      </c>
      <c r="J1290" s="95" t="s">
        <v>19174</v>
      </c>
      <c r="K1290" s="95" t="s">
        <v>19401</v>
      </c>
      <c r="L1290" s="95" t="s">
        <v>19764</v>
      </c>
      <c r="M1290" s="96" t="s">
        <v>8645</v>
      </c>
      <c r="N1290" s="96" t="s">
        <v>407</v>
      </c>
      <c r="O1290" s="97">
        <v>45823</v>
      </c>
      <c r="P1290" s="97">
        <v>45823</v>
      </c>
      <c r="Q1290" s="97">
        <v>45823</v>
      </c>
      <c r="R1290" s="96">
        <v>106</v>
      </c>
      <c r="S1290" s="96">
        <v>0</v>
      </c>
      <c r="T1290" s="96" t="s">
        <v>19193</v>
      </c>
      <c r="U1290" s="96" t="s">
        <v>25189</v>
      </c>
      <c r="V1290" s="96"/>
      <c r="W1290" s="96" t="s">
        <v>25190</v>
      </c>
      <c r="X1290" s="96" t="s">
        <v>477</v>
      </c>
      <c r="Y1290" s="95" t="s">
        <v>10545</v>
      </c>
    </row>
    <row r="1291" spans="1:25" s="87" customFormat="1" x14ac:dyDescent="0.3">
      <c r="A1291" s="94" t="str">
        <f t="shared" si="21"/>
        <v>jnguye2</v>
      </c>
      <c r="B1291" s="95" t="s">
        <v>25191</v>
      </c>
      <c r="C1291" s="96" t="s">
        <v>25192</v>
      </c>
      <c r="D1291" s="96" t="s">
        <v>25193</v>
      </c>
      <c r="E1291" s="96" t="s">
        <v>19170</v>
      </c>
      <c r="F1291" s="95" t="s">
        <v>19226</v>
      </c>
      <c r="G1291" s="96" t="s">
        <v>19031</v>
      </c>
      <c r="H1291" s="96" t="s">
        <v>19227</v>
      </c>
      <c r="I1291" s="96" t="s">
        <v>19173</v>
      </c>
      <c r="J1291" s="95" t="s">
        <v>19174</v>
      </c>
      <c r="K1291" s="95" t="s">
        <v>19309</v>
      </c>
      <c r="L1291" s="95" t="s">
        <v>19918</v>
      </c>
      <c r="M1291" s="96" t="s">
        <v>18106</v>
      </c>
      <c r="N1291" s="96" t="s">
        <v>4327</v>
      </c>
      <c r="O1291" s="97">
        <v>45788</v>
      </c>
      <c r="P1291" s="97">
        <v>45788</v>
      </c>
      <c r="Q1291" s="97">
        <v>45788</v>
      </c>
      <c r="R1291" s="96">
        <v>141</v>
      </c>
      <c r="S1291" s="96">
        <v>0</v>
      </c>
      <c r="T1291" s="96" t="s">
        <v>19193</v>
      </c>
      <c r="U1291" s="96" t="s">
        <v>25194</v>
      </c>
      <c r="V1291" s="96"/>
      <c r="W1291" s="96" t="s">
        <v>4809</v>
      </c>
      <c r="X1291" s="96" t="s">
        <v>4327</v>
      </c>
      <c r="Y1291" s="95" t="s">
        <v>25195</v>
      </c>
    </row>
    <row r="1292" spans="1:25" s="87" customFormat="1" x14ac:dyDescent="0.3">
      <c r="A1292" s="94" t="str">
        <f t="shared" si="21"/>
        <v>jnichol</v>
      </c>
      <c r="B1292" s="95" t="s">
        <v>25196</v>
      </c>
      <c r="C1292" s="96" t="s">
        <v>25197</v>
      </c>
      <c r="D1292" s="95" t="s">
        <v>25198</v>
      </c>
      <c r="E1292" s="95" t="s">
        <v>25196</v>
      </c>
      <c r="F1292" s="96"/>
      <c r="G1292" s="97"/>
      <c r="H1292" s="97"/>
      <c r="I1292" s="97"/>
      <c r="J1292" s="97"/>
      <c r="K1292" s="95" t="s">
        <v>19190</v>
      </c>
      <c r="L1292" s="97"/>
      <c r="M1292" s="97"/>
      <c r="N1292" s="97"/>
      <c r="O1292" s="97"/>
      <c r="P1292" s="97">
        <v>45949</v>
      </c>
      <c r="Q1292" s="97">
        <v>45949</v>
      </c>
      <c r="R1292" s="97"/>
      <c r="S1292" s="97"/>
      <c r="T1292" s="97"/>
      <c r="U1292" s="95" t="s">
        <v>25199</v>
      </c>
      <c r="V1292" s="96"/>
      <c r="W1292" s="96" t="s">
        <v>4540</v>
      </c>
      <c r="X1292" s="96" t="s">
        <v>297</v>
      </c>
      <c r="Y1292" s="95" t="s">
        <v>25200</v>
      </c>
    </row>
    <row r="1293" spans="1:25" s="87" customFormat="1" x14ac:dyDescent="0.3">
      <c r="A1293" s="94" t="str">
        <f t="shared" si="21"/>
        <v>jnorri0</v>
      </c>
      <c r="B1293" s="95" t="s">
        <v>25201</v>
      </c>
      <c r="C1293" s="96" t="s">
        <v>25202</v>
      </c>
      <c r="D1293" s="96" t="s">
        <v>25203</v>
      </c>
      <c r="E1293" s="96" t="s">
        <v>19170</v>
      </c>
      <c r="F1293" s="95" t="s">
        <v>19632</v>
      </c>
      <c r="G1293" s="96" t="s">
        <v>19633</v>
      </c>
      <c r="H1293" s="96" t="s">
        <v>19172</v>
      </c>
      <c r="I1293" s="96" t="s">
        <v>19173</v>
      </c>
      <c r="J1293" s="95" t="s">
        <v>19189</v>
      </c>
      <c r="K1293" s="95" t="s">
        <v>19374</v>
      </c>
      <c r="L1293" s="95" t="s">
        <v>19492</v>
      </c>
      <c r="M1293" s="96" t="s">
        <v>19493</v>
      </c>
      <c r="N1293" s="96" t="s">
        <v>268</v>
      </c>
      <c r="O1293" s="97">
        <v>45802</v>
      </c>
      <c r="P1293" s="97">
        <v>45802</v>
      </c>
      <c r="Q1293" s="97">
        <v>45802</v>
      </c>
      <c r="R1293" s="96">
        <v>127</v>
      </c>
      <c r="S1293" s="96">
        <v>0</v>
      </c>
      <c r="T1293" s="96" t="s">
        <v>19193</v>
      </c>
      <c r="U1293" s="96" t="s">
        <v>25204</v>
      </c>
      <c r="V1293" s="96"/>
      <c r="W1293" s="96" t="s">
        <v>25205</v>
      </c>
      <c r="X1293" s="96" t="s">
        <v>268</v>
      </c>
      <c r="Y1293" s="95" t="s">
        <v>25206</v>
      </c>
    </row>
    <row r="1294" spans="1:25" s="87" customFormat="1" x14ac:dyDescent="0.3">
      <c r="A1294" s="94" t="str">
        <f t="shared" si="21"/>
        <v>jnunez</v>
      </c>
      <c r="B1294" s="95" t="s">
        <v>25207</v>
      </c>
      <c r="C1294" s="96" t="s">
        <v>25208</v>
      </c>
      <c r="D1294" s="96" t="s">
        <v>25209</v>
      </c>
      <c r="E1294" s="96" t="s">
        <v>5630</v>
      </c>
      <c r="F1294" s="95" t="s">
        <v>19181</v>
      </c>
      <c r="G1294" s="96" t="s">
        <v>19030</v>
      </c>
      <c r="H1294" s="96" t="s">
        <v>19172</v>
      </c>
      <c r="I1294" s="96" t="s">
        <v>19173</v>
      </c>
      <c r="J1294" s="95" t="s">
        <v>19174</v>
      </c>
      <c r="K1294" s="95" t="s">
        <v>19207</v>
      </c>
      <c r="L1294" s="95" t="s">
        <v>19208</v>
      </c>
      <c r="M1294" s="96" t="s">
        <v>10249</v>
      </c>
      <c r="N1294" s="96" t="s">
        <v>219</v>
      </c>
      <c r="O1294" s="97">
        <v>44763</v>
      </c>
      <c r="P1294" s="97">
        <v>44763</v>
      </c>
      <c r="Q1294" s="97">
        <v>44763</v>
      </c>
      <c r="R1294" s="96">
        <v>1166</v>
      </c>
      <c r="S1294" s="96">
        <v>3</v>
      </c>
      <c r="T1294" s="96" t="s">
        <v>19228</v>
      </c>
      <c r="U1294" s="96" t="s">
        <v>25210</v>
      </c>
      <c r="V1294" s="96"/>
      <c r="W1294" s="96" t="s">
        <v>4814</v>
      </c>
      <c r="X1294" s="96" t="s">
        <v>219</v>
      </c>
      <c r="Y1294" s="95" t="s">
        <v>17950</v>
      </c>
    </row>
    <row r="1295" spans="1:25" s="87" customFormat="1" x14ac:dyDescent="0.3">
      <c r="A1295" s="94" t="str">
        <f t="shared" si="21"/>
        <v>jnutt</v>
      </c>
      <c r="B1295" s="95" t="s">
        <v>25211</v>
      </c>
      <c r="C1295" s="96" t="s">
        <v>25212</v>
      </c>
      <c r="D1295" s="96" t="s">
        <v>25213</v>
      </c>
      <c r="E1295" s="96" t="s">
        <v>19170</v>
      </c>
      <c r="F1295" s="95" t="s">
        <v>19171</v>
      </c>
      <c r="G1295" s="96" t="s">
        <v>19029</v>
      </c>
      <c r="H1295" s="96" t="s">
        <v>19172</v>
      </c>
      <c r="I1295" s="96" t="s">
        <v>19173</v>
      </c>
      <c r="J1295" s="95" t="s">
        <v>19189</v>
      </c>
      <c r="K1295" s="95" t="s">
        <v>19273</v>
      </c>
      <c r="L1295" s="95" t="s">
        <v>19274</v>
      </c>
      <c r="M1295" s="96" t="s">
        <v>7733</v>
      </c>
      <c r="N1295" s="96" t="s">
        <v>328</v>
      </c>
      <c r="O1295" s="97">
        <v>45473</v>
      </c>
      <c r="P1295" s="97">
        <v>45473</v>
      </c>
      <c r="Q1295" s="97">
        <v>45473</v>
      </c>
      <c r="R1295" s="96">
        <v>456</v>
      </c>
      <c r="S1295" s="96">
        <v>1</v>
      </c>
      <c r="T1295" s="96" t="s">
        <v>19209</v>
      </c>
      <c r="U1295" s="96" t="s">
        <v>25214</v>
      </c>
      <c r="V1295" s="96"/>
      <c r="W1295" s="96" t="s">
        <v>25215</v>
      </c>
      <c r="X1295" s="96" t="s">
        <v>416</v>
      </c>
      <c r="Y1295" s="95" t="s">
        <v>25216</v>
      </c>
    </row>
    <row r="1296" spans="1:25" s="87" customFormat="1" x14ac:dyDescent="0.3">
      <c r="A1296" s="94" t="str">
        <f t="shared" si="21"/>
        <v>jobrien</v>
      </c>
      <c r="B1296" s="95" t="s">
        <v>25217</v>
      </c>
      <c r="C1296" s="96" t="s">
        <v>25218</v>
      </c>
      <c r="D1296" s="96" t="s">
        <v>25219</v>
      </c>
      <c r="E1296" s="96" t="s">
        <v>5630</v>
      </c>
      <c r="F1296" s="95" t="s">
        <v>20261</v>
      </c>
      <c r="G1296" s="96" t="s">
        <v>19039</v>
      </c>
      <c r="H1296" s="96" t="s">
        <v>19172</v>
      </c>
      <c r="I1296" s="96" t="s">
        <v>19173</v>
      </c>
      <c r="J1296" s="95" t="s">
        <v>19189</v>
      </c>
      <c r="K1296" s="95" t="s">
        <v>19200</v>
      </c>
      <c r="L1296" s="95" t="s">
        <v>19201</v>
      </c>
      <c r="M1296" s="96" t="s">
        <v>8876</v>
      </c>
      <c r="N1296" s="96" t="s">
        <v>752</v>
      </c>
      <c r="O1296" s="97">
        <v>45319</v>
      </c>
      <c r="P1296" s="97">
        <v>45319</v>
      </c>
      <c r="Q1296" s="97">
        <v>45319</v>
      </c>
      <c r="R1296" s="96">
        <v>610</v>
      </c>
      <c r="S1296" s="96">
        <v>1</v>
      </c>
      <c r="T1296" s="96" t="s">
        <v>19209</v>
      </c>
      <c r="U1296" s="96" t="s">
        <v>25220</v>
      </c>
      <c r="V1296" s="96" t="s">
        <v>25221</v>
      </c>
      <c r="W1296" s="96" t="s">
        <v>25222</v>
      </c>
      <c r="X1296" s="96" t="s">
        <v>260</v>
      </c>
      <c r="Y1296" s="95" t="s">
        <v>13944</v>
      </c>
    </row>
    <row r="1297" spans="1:25" s="87" customFormat="1" x14ac:dyDescent="0.3">
      <c r="A1297" s="94" t="str">
        <f t="shared" si="21"/>
        <v>jotoole</v>
      </c>
      <c r="B1297" s="95" t="s">
        <v>25223</v>
      </c>
      <c r="C1297" s="96" t="s">
        <v>25224</v>
      </c>
      <c r="D1297" s="96" t="s">
        <v>25225</v>
      </c>
      <c r="E1297" s="96" t="s">
        <v>19170</v>
      </c>
      <c r="F1297" s="95" t="s">
        <v>19236</v>
      </c>
      <c r="G1297" s="96" t="s">
        <v>19032</v>
      </c>
      <c r="H1297" s="96" t="s">
        <v>19227</v>
      </c>
      <c r="I1297" s="96" t="s">
        <v>19173</v>
      </c>
      <c r="J1297" s="95" t="s">
        <v>19189</v>
      </c>
      <c r="K1297" s="95" t="s">
        <v>19471</v>
      </c>
      <c r="L1297" s="95" t="s">
        <v>20722</v>
      </c>
      <c r="M1297" s="96" t="s">
        <v>20723</v>
      </c>
      <c r="N1297" s="96" t="s">
        <v>719</v>
      </c>
      <c r="O1297" s="97">
        <v>44748</v>
      </c>
      <c r="P1297" s="97">
        <v>44748</v>
      </c>
      <c r="Q1297" s="97">
        <v>44748</v>
      </c>
      <c r="R1297" s="96">
        <v>1181</v>
      </c>
      <c r="S1297" s="96">
        <v>3</v>
      </c>
      <c r="T1297" s="96" t="s">
        <v>19228</v>
      </c>
      <c r="U1297" s="96" t="s">
        <v>25226</v>
      </c>
      <c r="V1297" s="96"/>
      <c r="W1297" s="96" t="s">
        <v>18252</v>
      </c>
      <c r="X1297" s="96" t="s">
        <v>719</v>
      </c>
      <c r="Y1297" s="95" t="s">
        <v>18253</v>
      </c>
    </row>
    <row r="1298" spans="1:25" s="87" customFormat="1" x14ac:dyDescent="0.3">
      <c r="A1298" s="94" t="str">
        <f t="shared" si="21"/>
        <v>JPARISJ</v>
      </c>
      <c r="B1298" s="95" t="s">
        <v>25227</v>
      </c>
      <c r="C1298" s="96" t="s">
        <v>25228</v>
      </c>
      <c r="D1298" s="96" t="s">
        <v>4547</v>
      </c>
      <c r="E1298" s="96" t="s">
        <v>5630</v>
      </c>
      <c r="F1298" s="95" t="s">
        <v>19181</v>
      </c>
      <c r="G1298" s="96" t="s">
        <v>19030</v>
      </c>
      <c r="H1298" s="96" t="s">
        <v>19172</v>
      </c>
      <c r="I1298" s="96" t="s">
        <v>19173</v>
      </c>
      <c r="J1298" s="95" t="s">
        <v>19189</v>
      </c>
      <c r="K1298" s="95" t="s">
        <v>19190</v>
      </c>
      <c r="L1298" s="95" t="s">
        <v>19533</v>
      </c>
      <c r="M1298" s="96" t="s">
        <v>19192</v>
      </c>
      <c r="N1298" s="96" t="s">
        <v>297</v>
      </c>
      <c r="O1298" s="97">
        <v>36997</v>
      </c>
      <c r="P1298" s="97">
        <v>36997</v>
      </c>
      <c r="Q1298" s="97">
        <v>36997</v>
      </c>
      <c r="R1298" s="96">
        <v>8932</v>
      </c>
      <c r="S1298" s="96">
        <v>24</v>
      </c>
      <c r="T1298" s="96" t="s">
        <v>19261</v>
      </c>
      <c r="U1298" s="96" t="s">
        <v>7657</v>
      </c>
      <c r="V1298" s="96"/>
      <c r="W1298" s="96" t="s">
        <v>25229</v>
      </c>
      <c r="X1298" s="96" t="s">
        <v>297</v>
      </c>
      <c r="Y1298" s="95" t="s">
        <v>7658</v>
      </c>
    </row>
    <row r="1299" spans="1:25" s="87" customFormat="1" x14ac:dyDescent="0.3">
      <c r="A1299" s="94" t="str">
        <f t="shared" si="21"/>
        <v>jparke</v>
      </c>
      <c r="B1299" s="95" t="s">
        <v>25230</v>
      </c>
      <c r="C1299" s="96" t="s">
        <v>25231</v>
      </c>
      <c r="D1299" s="96" t="s">
        <v>25232</v>
      </c>
      <c r="E1299" s="96" t="s">
        <v>5630</v>
      </c>
      <c r="F1299" s="95" t="s">
        <v>19171</v>
      </c>
      <c r="G1299" s="96" t="s">
        <v>19029</v>
      </c>
      <c r="H1299" s="96" t="s">
        <v>19172</v>
      </c>
      <c r="I1299" s="96" t="s">
        <v>19173</v>
      </c>
      <c r="J1299" s="95" t="s">
        <v>19189</v>
      </c>
      <c r="K1299" s="95" t="s">
        <v>19345</v>
      </c>
      <c r="L1299" s="95" t="s">
        <v>20162</v>
      </c>
      <c r="M1299" s="96" t="s">
        <v>20163</v>
      </c>
      <c r="N1299" s="96" t="s">
        <v>655</v>
      </c>
      <c r="O1299" s="97">
        <v>35513</v>
      </c>
      <c r="P1299" s="97">
        <v>44749</v>
      </c>
      <c r="Q1299" s="97">
        <v>44749</v>
      </c>
      <c r="R1299" s="96">
        <v>1180</v>
      </c>
      <c r="S1299" s="96">
        <v>3</v>
      </c>
      <c r="T1299" s="96" t="s">
        <v>19228</v>
      </c>
      <c r="U1299" s="96" t="s">
        <v>25233</v>
      </c>
      <c r="V1299" s="96"/>
      <c r="W1299" s="96" t="s">
        <v>25234</v>
      </c>
      <c r="X1299" s="96" t="s">
        <v>435</v>
      </c>
      <c r="Y1299" s="95" t="s">
        <v>17397</v>
      </c>
    </row>
    <row r="1300" spans="1:25" s="87" customFormat="1" x14ac:dyDescent="0.3">
      <c r="A1300" s="94" t="str">
        <f t="shared" si="21"/>
        <v>jpate19</v>
      </c>
      <c r="B1300" s="95" t="s">
        <v>25235</v>
      </c>
      <c r="C1300" s="96" t="s">
        <v>25236</v>
      </c>
      <c r="D1300" s="96" t="s">
        <v>25237</v>
      </c>
      <c r="E1300" s="96" t="s">
        <v>19054</v>
      </c>
      <c r="F1300" s="95" t="s">
        <v>19215</v>
      </c>
      <c r="G1300" s="96" t="s">
        <v>19033</v>
      </c>
      <c r="H1300" s="96" t="s">
        <v>19172</v>
      </c>
      <c r="I1300" s="96" t="s">
        <v>19173</v>
      </c>
      <c r="J1300" s="95" t="s">
        <v>19174</v>
      </c>
      <c r="K1300" s="95" t="s">
        <v>19716</v>
      </c>
      <c r="L1300" s="95" t="s">
        <v>19717</v>
      </c>
      <c r="M1300" s="96" t="s">
        <v>5847</v>
      </c>
      <c r="N1300" s="96" t="s">
        <v>279</v>
      </c>
      <c r="O1300" s="97">
        <v>43066</v>
      </c>
      <c r="P1300" s="97">
        <v>43066</v>
      </c>
      <c r="Q1300" s="97">
        <v>43066</v>
      </c>
      <c r="R1300" s="96">
        <v>2863</v>
      </c>
      <c r="S1300" s="96">
        <v>7</v>
      </c>
      <c r="T1300" s="96" t="s">
        <v>19247</v>
      </c>
      <c r="U1300" s="96" t="s">
        <v>25238</v>
      </c>
      <c r="V1300" s="96"/>
      <c r="W1300" s="96" t="s">
        <v>7733</v>
      </c>
      <c r="X1300" s="96" t="s">
        <v>279</v>
      </c>
      <c r="Y1300" s="95" t="s">
        <v>7734</v>
      </c>
    </row>
    <row r="1301" spans="1:25" s="87" customFormat="1" x14ac:dyDescent="0.3">
      <c r="A1301" s="94" t="str">
        <f t="shared" si="21"/>
        <v>jpatt17</v>
      </c>
      <c r="B1301" s="95" t="s">
        <v>25239</v>
      </c>
      <c r="C1301" s="96" t="s">
        <v>25240</v>
      </c>
      <c r="D1301" s="96" t="s">
        <v>25241</v>
      </c>
      <c r="E1301" s="96" t="s">
        <v>5630</v>
      </c>
      <c r="F1301" s="95" t="s">
        <v>20616</v>
      </c>
      <c r="G1301" s="96" t="s">
        <v>20617</v>
      </c>
      <c r="H1301" s="96" t="s">
        <v>19172</v>
      </c>
      <c r="I1301" s="96" t="s">
        <v>19173</v>
      </c>
      <c r="J1301" s="95" t="s">
        <v>19189</v>
      </c>
      <c r="K1301" s="95" t="s">
        <v>19374</v>
      </c>
      <c r="L1301" s="95" t="s">
        <v>19375</v>
      </c>
      <c r="M1301" s="96" t="s">
        <v>19376</v>
      </c>
      <c r="N1301" s="96" t="s">
        <v>575</v>
      </c>
      <c r="O1301" s="97">
        <v>42310</v>
      </c>
      <c r="P1301" s="97">
        <v>42310</v>
      </c>
      <c r="Q1301" s="97">
        <v>42310</v>
      </c>
      <c r="R1301" s="96">
        <v>3619</v>
      </c>
      <c r="S1301" s="96">
        <v>9</v>
      </c>
      <c r="T1301" s="96" t="s">
        <v>19247</v>
      </c>
      <c r="U1301" s="96" t="s">
        <v>25242</v>
      </c>
      <c r="V1301" s="96"/>
      <c r="W1301" s="96" t="s">
        <v>25243</v>
      </c>
      <c r="X1301" s="96" t="s">
        <v>575</v>
      </c>
      <c r="Y1301" s="95" t="s">
        <v>25244</v>
      </c>
    </row>
    <row r="1302" spans="1:25" s="87" customFormat="1" x14ac:dyDescent="0.3">
      <c r="A1302" s="94" t="str">
        <f t="shared" si="21"/>
        <v>jpaynei</v>
      </c>
      <c r="B1302" s="95" t="s">
        <v>25245</v>
      </c>
      <c r="C1302" s="96" t="s">
        <v>25246</v>
      </c>
      <c r="D1302" s="96" t="s">
        <v>25247</v>
      </c>
      <c r="E1302" s="96" t="s">
        <v>19170</v>
      </c>
      <c r="F1302" s="95" t="s">
        <v>19236</v>
      </c>
      <c r="G1302" s="96" t="s">
        <v>19032</v>
      </c>
      <c r="H1302" s="96" t="s">
        <v>19227</v>
      </c>
      <c r="I1302" s="96" t="s">
        <v>19173</v>
      </c>
      <c r="J1302" s="95" t="s">
        <v>19174</v>
      </c>
      <c r="K1302" s="95" t="s">
        <v>19716</v>
      </c>
      <c r="L1302" s="95" t="s">
        <v>19717</v>
      </c>
      <c r="M1302" s="96" t="s">
        <v>5847</v>
      </c>
      <c r="N1302" s="96" t="s">
        <v>279</v>
      </c>
      <c r="O1302" s="97">
        <v>45606</v>
      </c>
      <c r="P1302" s="97">
        <v>45606</v>
      </c>
      <c r="Q1302" s="97">
        <v>45606</v>
      </c>
      <c r="R1302" s="96">
        <v>323</v>
      </c>
      <c r="S1302" s="96">
        <v>0</v>
      </c>
      <c r="T1302" s="96" t="s">
        <v>19176</v>
      </c>
      <c r="U1302" s="96" t="s">
        <v>25248</v>
      </c>
      <c r="V1302" s="96"/>
      <c r="W1302" s="96" t="s">
        <v>25249</v>
      </c>
      <c r="X1302" s="96" t="s">
        <v>279</v>
      </c>
      <c r="Y1302" s="95" t="s">
        <v>25250</v>
      </c>
    </row>
    <row r="1303" spans="1:25" s="87" customFormat="1" x14ac:dyDescent="0.3">
      <c r="A1303" s="94" t="str">
        <f t="shared" si="21"/>
        <v>jpena0</v>
      </c>
      <c r="B1303" s="95" t="s">
        <v>25251</v>
      </c>
      <c r="C1303" s="96" t="s">
        <v>25252</v>
      </c>
      <c r="D1303" s="96" t="s">
        <v>25253</v>
      </c>
      <c r="E1303" s="96" t="s">
        <v>19170</v>
      </c>
      <c r="F1303" s="95" t="s">
        <v>19215</v>
      </c>
      <c r="G1303" s="96" t="s">
        <v>19033</v>
      </c>
      <c r="H1303" s="96" t="s">
        <v>19172</v>
      </c>
      <c r="I1303" s="96" t="s">
        <v>19173</v>
      </c>
      <c r="J1303" s="95" t="s">
        <v>19174</v>
      </c>
      <c r="K1303" s="95" t="s">
        <v>19245</v>
      </c>
      <c r="L1303" s="95" t="s">
        <v>19246</v>
      </c>
      <c r="M1303" s="96" t="s">
        <v>14665</v>
      </c>
      <c r="N1303" s="96" t="s">
        <v>219</v>
      </c>
      <c r="O1303" s="97">
        <v>44504</v>
      </c>
      <c r="P1303" s="97">
        <v>44504</v>
      </c>
      <c r="Q1303" s="97">
        <v>44504</v>
      </c>
      <c r="R1303" s="96">
        <v>1425</v>
      </c>
      <c r="S1303" s="96">
        <v>3</v>
      </c>
      <c r="T1303" s="96" t="s">
        <v>19228</v>
      </c>
      <c r="U1303" s="96" t="s">
        <v>25254</v>
      </c>
      <c r="V1303" s="96"/>
      <c r="W1303" s="96" t="s">
        <v>25255</v>
      </c>
      <c r="X1303" s="96" t="s">
        <v>219</v>
      </c>
      <c r="Y1303" s="95" t="s">
        <v>25256</v>
      </c>
    </row>
    <row r="1304" spans="1:25" s="87" customFormat="1" x14ac:dyDescent="0.3">
      <c r="A1304" s="94" t="str">
        <f t="shared" si="21"/>
        <v>jpena1</v>
      </c>
      <c r="B1304" s="95" t="s">
        <v>25257</v>
      </c>
      <c r="C1304" s="96" t="s">
        <v>25258</v>
      </c>
      <c r="D1304" s="96" t="s">
        <v>25259</v>
      </c>
      <c r="E1304" s="96" t="s">
        <v>5630</v>
      </c>
      <c r="F1304" s="95" t="s">
        <v>19181</v>
      </c>
      <c r="G1304" s="96" t="s">
        <v>19030</v>
      </c>
      <c r="H1304" s="96" t="s">
        <v>19172</v>
      </c>
      <c r="I1304" s="96" t="s">
        <v>19173</v>
      </c>
      <c r="J1304" s="95" t="s">
        <v>19174</v>
      </c>
      <c r="K1304" s="95" t="s">
        <v>19431</v>
      </c>
      <c r="L1304" s="95" t="s">
        <v>19432</v>
      </c>
      <c r="M1304" s="96" t="s">
        <v>6264</v>
      </c>
      <c r="N1304" s="96" t="s">
        <v>279</v>
      </c>
      <c r="O1304" s="97">
        <v>38139</v>
      </c>
      <c r="P1304" s="97">
        <v>44980</v>
      </c>
      <c r="Q1304" s="97">
        <v>44980</v>
      </c>
      <c r="R1304" s="96">
        <v>949</v>
      </c>
      <c r="S1304" s="96">
        <v>2</v>
      </c>
      <c r="T1304" s="96" t="s">
        <v>19209</v>
      </c>
      <c r="U1304" s="96" t="s">
        <v>25260</v>
      </c>
      <c r="V1304" s="96"/>
      <c r="W1304" s="96" t="s">
        <v>335</v>
      </c>
      <c r="X1304" s="96" t="s">
        <v>279</v>
      </c>
      <c r="Y1304" s="95" t="s">
        <v>6265</v>
      </c>
    </row>
    <row r="1305" spans="1:25" s="87" customFormat="1" x14ac:dyDescent="0.3">
      <c r="A1305" s="94" t="str">
        <f t="shared" si="21"/>
        <v>jperez1</v>
      </c>
      <c r="B1305" s="95" t="s">
        <v>25261</v>
      </c>
      <c r="C1305" s="96" t="s">
        <v>25262</v>
      </c>
      <c r="D1305" s="96" t="s">
        <v>25263</v>
      </c>
      <c r="E1305" s="96" t="s">
        <v>19170</v>
      </c>
      <c r="F1305" s="95" t="s">
        <v>19171</v>
      </c>
      <c r="G1305" s="96" t="s">
        <v>19029</v>
      </c>
      <c r="H1305" s="96" t="s">
        <v>19172</v>
      </c>
      <c r="I1305" s="96" t="s">
        <v>19173</v>
      </c>
      <c r="J1305" s="95" t="s">
        <v>19189</v>
      </c>
      <c r="K1305" s="95" t="s">
        <v>19415</v>
      </c>
      <c r="L1305" s="95" t="s">
        <v>6684</v>
      </c>
      <c r="M1305" s="96" t="s">
        <v>19416</v>
      </c>
      <c r="N1305" s="96" t="s">
        <v>318</v>
      </c>
      <c r="O1305" s="97">
        <v>45564</v>
      </c>
      <c r="P1305" s="97">
        <v>45564</v>
      </c>
      <c r="Q1305" s="97">
        <v>45564</v>
      </c>
      <c r="R1305" s="96">
        <v>365</v>
      </c>
      <c r="S1305" s="96">
        <v>1</v>
      </c>
      <c r="T1305" s="96" t="s">
        <v>19209</v>
      </c>
      <c r="U1305" s="96" t="s">
        <v>25264</v>
      </c>
      <c r="V1305" s="96" t="s">
        <v>25265</v>
      </c>
      <c r="W1305" s="96" t="s">
        <v>317</v>
      </c>
      <c r="X1305" s="96" t="s">
        <v>318</v>
      </c>
      <c r="Y1305" s="95" t="s">
        <v>25266</v>
      </c>
    </row>
    <row r="1306" spans="1:25" s="87" customFormat="1" x14ac:dyDescent="0.3">
      <c r="A1306" s="94" t="str">
        <f t="shared" si="21"/>
        <v>jperez3</v>
      </c>
      <c r="B1306" s="95" t="s">
        <v>25267</v>
      </c>
      <c r="C1306" s="96" t="s">
        <v>25268</v>
      </c>
      <c r="D1306" s="96" t="s">
        <v>25269</v>
      </c>
      <c r="E1306" s="96" t="s">
        <v>5630</v>
      </c>
      <c r="F1306" s="95" t="s">
        <v>19236</v>
      </c>
      <c r="G1306" s="96" t="s">
        <v>19032</v>
      </c>
      <c r="H1306" s="96" t="s">
        <v>19227</v>
      </c>
      <c r="I1306" s="96" t="s">
        <v>19173</v>
      </c>
      <c r="J1306" s="95" t="s">
        <v>19174</v>
      </c>
      <c r="K1306" s="95" t="s">
        <v>19245</v>
      </c>
      <c r="L1306" s="95" t="s">
        <v>19318</v>
      </c>
      <c r="M1306" s="96" t="s">
        <v>19319</v>
      </c>
      <c r="N1306" s="96" t="s">
        <v>1675</v>
      </c>
      <c r="O1306" s="97">
        <v>45522</v>
      </c>
      <c r="P1306" s="97">
        <v>45522</v>
      </c>
      <c r="Q1306" s="97">
        <v>45522</v>
      </c>
      <c r="R1306" s="96">
        <v>407</v>
      </c>
      <c r="S1306" s="96">
        <v>1</v>
      </c>
      <c r="T1306" s="96" t="s">
        <v>19209</v>
      </c>
      <c r="U1306" s="96" t="s">
        <v>25270</v>
      </c>
      <c r="V1306" s="96"/>
      <c r="W1306" s="96" t="s">
        <v>21851</v>
      </c>
      <c r="X1306" s="96" t="s">
        <v>1675</v>
      </c>
      <c r="Y1306" s="95" t="s">
        <v>25271</v>
      </c>
    </row>
    <row r="1307" spans="1:25" s="87" customFormat="1" x14ac:dyDescent="0.3">
      <c r="A1307" s="94" t="str">
        <f t="shared" si="21"/>
        <v>jpersit</v>
      </c>
      <c r="B1307" s="95" t="s">
        <v>25272</v>
      </c>
      <c r="C1307" s="96" t="s">
        <v>25273</v>
      </c>
      <c r="D1307" s="96" t="s">
        <v>25274</v>
      </c>
      <c r="E1307" s="96" t="s">
        <v>19170</v>
      </c>
      <c r="F1307" s="95" t="s">
        <v>19171</v>
      </c>
      <c r="G1307" s="96" t="s">
        <v>19029</v>
      </c>
      <c r="H1307" s="96" t="s">
        <v>19172</v>
      </c>
      <c r="I1307" s="96" t="s">
        <v>19173</v>
      </c>
      <c r="J1307" s="95" t="s">
        <v>19189</v>
      </c>
      <c r="K1307" s="95" t="s">
        <v>19345</v>
      </c>
      <c r="L1307" s="95" t="s">
        <v>20358</v>
      </c>
      <c r="M1307" s="96" t="s">
        <v>20359</v>
      </c>
      <c r="N1307" s="96" t="s">
        <v>686</v>
      </c>
      <c r="O1307" s="97">
        <v>44686</v>
      </c>
      <c r="P1307" s="97">
        <v>44686</v>
      </c>
      <c r="Q1307" s="97">
        <v>44686</v>
      </c>
      <c r="R1307" s="96">
        <v>1243</v>
      </c>
      <c r="S1307" s="96">
        <v>3</v>
      </c>
      <c r="T1307" s="96" t="s">
        <v>19228</v>
      </c>
      <c r="U1307" s="96" t="s">
        <v>25275</v>
      </c>
      <c r="V1307" s="96"/>
      <c r="W1307" s="96" t="s">
        <v>25276</v>
      </c>
      <c r="X1307" s="96" t="s">
        <v>11649</v>
      </c>
      <c r="Y1307" s="95" t="s">
        <v>25277</v>
      </c>
    </row>
    <row r="1308" spans="1:25" s="87" customFormat="1" x14ac:dyDescent="0.3">
      <c r="A1308" s="94" t="str">
        <f t="shared" si="21"/>
        <v>jpfeife</v>
      </c>
      <c r="B1308" s="95" t="s">
        <v>25278</v>
      </c>
      <c r="C1308" s="96" t="s">
        <v>25279</v>
      </c>
      <c r="D1308" s="96" t="s">
        <v>25280</v>
      </c>
      <c r="E1308" s="96" t="s">
        <v>5630</v>
      </c>
      <c r="F1308" s="95" t="s">
        <v>19206</v>
      </c>
      <c r="G1308" s="96" t="s">
        <v>136</v>
      </c>
      <c r="H1308" s="96" t="s">
        <v>19172</v>
      </c>
      <c r="I1308" s="96" t="s">
        <v>19173</v>
      </c>
      <c r="J1308" s="95" t="s">
        <v>19174</v>
      </c>
      <c r="K1308" s="95" t="s">
        <v>19245</v>
      </c>
      <c r="L1308" s="95" t="s">
        <v>19318</v>
      </c>
      <c r="M1308" s="96" t="s">
        <v>19319</v>
      </c>
      <c r="N1308" s="96" t="s">
        <v>1675</v>
      </c>
      <c r="O1308" s="97">
        <v>45242</v>
      </c>
      <c r="P1308" s="97">
        <v>45242</v>
      </c>
      <c r="Q1308" s="97">
        <v>45242</v>
      </c>
      <c r="R1308" s="96">
        <v>687</v>
      </c>
      <c r="S1308" s="96">
        <v>1</v>
      </c>
      <c r="T1308" s="96" t="s">
        <v>19209</v>
      </c>
      <c r="U1308" s="96" t="s">
        <v>25281</v>
      </c>
      <c r="V1308" s="96"/>
      <c r="W1308" s="96" t="s">
        <v>6152</v>
      </c>
      <c r="X1308" s="96" t="s">
        <v>1675</v>
      </c>
      <c r="Y1308" s="95" t="s">
        <v>25282</v>
      </c>
    </row>
    <row r="1309" spans="1:25" s="87" customFormat="1" x14ac:dyDescent="0.3">
      <c r="A1309" s="94" t="str">
        <f t="shared" si="21"/>
        <v>jphelp</v>
      </c>
      <c r="B1309" s="95" t="s">
        <v>25283</v>
      </c>
      <c r="C1309" s="96" t="s">
        <v>25284</v>
      </c>
      <c r="D1309" s="96" t="s">
        <v>25285</v>
      </c>
      <c r="E1309" s="96" t="s">
        <v>5630</v>
      </c>
      <c r="F1309" s="95" t="s">
        <v>19215</v>
      </c>
      <c r="G1309" s="96" t="s">
        <v>19033</v>
      </c>
      <c r="H1309" s="96" t="s">
        <v>19172</v>
      </c>
      <c r="I1309" s="96" t="s">
        <v>19173</v>
      </c>
      <c r="J1309" s="95" t="s">
        <v>19174</v>
      </c>
      <c r="K1309" s="95" t="s">
        <v>19802</v>
      </c>
      <c r="L1309" s="95" t="s">
        <v>19803</v>
      </c>
      <c r="M1309" s="96" t="s">
        <v>19804</v>
      </c>
      <c r="N1309" s="96" t="s">
        <v>549</v>
      </c>
      <c r="O1309" s="97">
        <v>37018</v>
      </c>
      <c r="P1309" s="97">
        <v>45613</v>
      </c>
      <c r="Q1309" s="97">
        <v>45613</v>
      </c>
      <c r="R1309" s="96">
        <v>316</v>
      </c>
      <c r="S1309" s="96">
        <v>0</v>
      </c>
      <c r="T1309" s="96" t="s">
        <v>19176</v>
      </c>
      <c r="U1309" s="96" t="s">
        <v>25286</v>
      </c>
      <c r="V1309" s="96"/>
      <c r="W1309" s="96" t="s">
        <v>20696</v>
      </c>
      <c r="X1309" s="96" t="s">
        <v>1502</v>
      </c>
      <c r="Y1309" s="95" t="s">
        <v>8922</v>
      </c>
    </row>
    <row r="1310" spans="1:25" s="87" customFormat="1" x14ac:dyDescent="0.3">
      <c r="A1310" s="94" t="str">
        <f t="shared" si="21"/>
        <v>jpiche</v>
      </c>
      <c r="B1310" s="95" t="s">
        <v>25287</v>
      </c>
      <c r="C1310" s="96" t="s">
        <v>25288</v>
      </c>
      <c r="D1310" s="96" t="s">
        <v>25289</v>
      </c>
      <c r="E1310" s="96" t="s">
        <v>19170</v>
      </c>
      <c r="F1310" s="95" t="s">
        <v>19171</v>
      </c>
      <c r="G1310" s="96" t="s">
        <v>19029</v>
      </c>
      <c r="H1310" s="96" t="s">
        <v>19172</v>
      </c>
      <c r="I1310" s="96" t="s">
        <v>19173</v>
      </c>
      <c r="J1310" s="95" t="s">
        <v>19174</v>
      </c>
      <c r="K1310" s="95" t="s">
        <v>19401</v>
      </c>
      <c r="L1310" s="95" t="s">
        <v>19764</v>
      </c>
      <c r="M1310" s="96" t="s">
        <v>8645</v>
      </c>
      <c r="N1310" s="96" t="s">
        <v>407</v>
      </c>
      <c r="O1310" s="97">
        <v>45802</v>
      </c>
      <c r="P1310" s="97">
        <v>45802</v>
      </c>
      <c r="Q1310" s="97">
        <v>45802</v>
      </c>
      <c r="R1310" s="96">
        <v>127</v>
      </c>
      <c r="S1310" s="96">
        <v>0</v>
      </c>
      <c r="T1310" s="96" t="s">
        <v>19193</v>
      </c>
      <c r="U1310" s="96" t="s">
        <v>25290</v>
      </c>
      <c r="V1310" s="96"/>
      <c r="W1310" s="96" t="s">
        <v>25291</v>
      </c>
      <c r="X1310" s="96" t="s">
        <v>983</v>
      </c>
      <c r="Y1310" s="95" t="s">
        <v>25292</v>
      </c>
    </row>
    <row r="1311" spans="1:25" s="87" customFormat="1" x14ac:dyDescent="0.3">
      <c r="A1311" s="94" t="str">
        <f t="shared" si="21"/>
        <v>JPICKER</v>
      </c>
      <c r="B1311" s="95" t="s">
        <v>25293</v>
      </c>
      <c r="C1311" s="96" t="s">
        <v>25294</v>
      </c>
      <c r="D1311" s="96" t="s">
        <v>25295</v>
      </c>
      <c r="E1311" s="96" t="s">
        <v>19715</v>
      </c>
      <c r="F1311" s="95" t="s">
        <v>19285</v>
      </c>
      <c r="G1311" s="96" t="s">
        <v>19028</v>
      </c>
      <c r="H1311" s="96" t="s">
        <v>19172</v>
      </c>
      <c r="I1311" s="96" t="s">
        <v>19173</v>
      </c>
      <c r="J1311" s="95" t="s">
        <v>19174</v>
      </c>
      <c r="K1311" s="95" t="s">
        <v>19309</v>
      </c>
      <c r="L1311" s="95" t="s">
        <v>19513</v>
      </c>
      <c r="M1311" s="96" t="s">
        <v>6528</v>
      </c>
      <c r="N1311" s="96" t="s">
        <v>219</v>
      </c>
      <c r="O1311" s="97">
        <v>37201</v>
      </c>
      <c r="P1311" s="97">
        <v>37201</v>
      </c>
      <c r="Q1311" s="97">
        <v>37201</v>
      </c>
      <c r="R1311" s="96">
        <v>8728</v>
      </c>
      <c r="S1311" s="96">
        <v>23</v>
      </c>
      <c r="T1311" s="96" t="s">
        <v>19261</v>
      </c>
      <c r="U1311" s="96" t="s">
        <v>25296</v>
      </c>
      <c r="V1311" s="96"/>
      <c r="W1311" s="96" t="s">
        <v>25297</v>
      </c>
      <c r="X1311" s="96" t="s">
        <v>219</v>
      </c>
      <c r="Y1311" s="95" t="s">
        <v>25298</v>
      </c>
    </row>
    <row r="1312" spans="1:25" s="87" customFormat="1" x14ac:dyDescent="0.3">
      <c r="A1312" s="94" t="str">
        <f t="shared" si="21"/>
        <v>jpiscit</v>
      </c>
      <c r="B1312" s="95" t="s">
        <v>25299</v>
      </c>
      <c r="C1312" s="96" t="s">
        <v>25300</v>
      </c>
      <c r="D1312" s="96" t="s">
        <v>25301</v>
      </c>
      <c r="E1312" s="96" t="s">
        <v>19170</v>
      </c>
      <c r="F1312" s="95" t="s">
        <v>19171</v>
      </c>
      <c r="G1312" s="96" t="s">
        <v>19029</v>
      </c>
      <c r="H1312" s="96" t="s">
        <v>19172</v>
      </c>
      <c r="I1312" s="96" t="s">
        <v>19173</v>
      </c>
      <c r="J1312" s="95" t="s">
        <v>19174</v>
      </c>
      <c r="K1312" s="95" t="s">
        <v>19401</v>
      </c>
      <c r="L1312" s="95" t="s">
        <v>17382</v>
      </c>
      <c r="M1312" s="96" t="s">
        <v>8645</v>
      </c>
      <c r="N1312" s="96" t="s">
        <v>407</v>
      </c>
      <c r="O1312" s="97">
        <v>45788</v>
      </c>
      <c r="P1312" s="97">
        <v>45788</v>
      </c>
      <c r="Q1312" s="97">
        <v>45788</v>
      </c>
      <c r="R1312" s="96">
        <v>141</v>
      </c>
      <c r="S1312" s="96">
        <v>0</v>
      </c>
      <c r="T1312" s="96" t="s">
        <v>19193</v>
      </c>
      <c r="U1312" s="96" t="s">
        <v>25302</v>
      </c>
      <c r="V1312" s="96"/>
      <c r="W1312" s="96" t="s">
        <v>25303</v>
      </c>
      <c r="X1312" s="96" t="s">
        <v>575</v>
      </c>
      <c r="Y1312" s="95" t="s">
        <v>25304</v>
      </c>
    </row>
    <row r="1313" spans="1:25" s="87" customFormat="1" x14ac:dyDescent="0.3">
      <c r="A1313" s="94" t="str">
        <f t="shared" si="21"/>
        <v>jponce0</v>
      </c>
      <c r="B1313" s="95" t="s">
        <v>25305</v>
      </c>
      <c r="C1313" s="96" t="s">
        <v>25306</v>
      </c>
      <c r="D1313" s="96" t="s">
        <v>25307</v>
      </c>
      <c r="E1313" s="96" t="s">
        <v>5630</v>
      </c>
      <c r="F1313" s="95" t="s">
        <v>19171</v>
      </c>
      <c r="G1313" s="96" t="s">
        <v>19029</v>
      </c>
      <c r="H1313" s="96" t="s">
        <v>19172</v>
      </c>
      <c r="I1313" s="96" t="s">
        <v>19173</v>
      </c>
      <c r="J1313" s="95" t="s">
        <v>19174</v>
      </c>
      <c r="K1313" s="95" t="s">
        <v>19301</v>
      </c>
      <c r="L1313" s="95" t="s">
        <v>19301</v>
      </c>
      <c r="M1313" s="96" t="s">
        <v>19819</v>
      </c>
      <c r="N1313" s="96" t="s">
        <v>760</v>
      </c>
      <c r="O1313" s="97">
        <v>44896</v>
      </c>
      <c r="P1313" s="97">
        <v>44896</v>
      </c>
      <c r="Q1313" s="97">
        <v>44896</v>
      </c>
      <c r="R1313" s="96">
        <v>1033</v>
      </c>
      <c r="S1313" s="96">
        <v>2</v>
      </c>
      <c r="T1313" s="96" t="s">
        <v>19209</v>
      </c>
      <c r="U1313" s="96" t="s">
        <v>14162</v>
      </c>
      <c r="V1313" s="96"/>
      <c r="W1313" s="96" t="s">
        <v>14163</v>
      </c>
      <c r="X1313" s="96" t="s">
        <v>760</v>
      </c>
      <c r="Y1313" s="95" t="s">
        <v>14164</v>
      </c>
    </row>
    <row r="1314" spans="1:25" s="87" customFormat="1" x14ac:dyDescent="0.3">
      <c r="A1314" s="94" t="str">
        <f t="shared" si="21"/>
        <v>JPONZI</v>
      </c>
      <c r="B1314" s="95" t="s">
        <v>25308</v>
      </c>
      <c r="C1314" s="96" t="s">
        <v>25309</v>
      </c>
      <c r="D1314" s="96" t="s">
        <v>4672</v>
      </c>
      <c r="E1314" s="96" t="s">
        <v>5630</v>
      </c>
      <c r="F1314" s="95" t="s">
        <v>20261</v>
      </c>
      <c r="G1314" s="96" t="s">
        <v>19039</v>
      </c>
      <c r="H1314" s="96" t="s">
        <v>19172</v>
      </c>
      <c r="I1314" s="96" t="s">
        <v>19173</v>
      </c>
      <c r="J1314" s="95" t="s">
        <v>19189</v>
      </c>
      <c r="K1314" s="95" t="s">
        <v>19200</v>
      </c>
      <c r="L1314" s="95" t="s">
        <v>19200</v>
      </c>
      <c r="M1314" s="96" t="s">
        <v>19396</v>
      </c>
      <c r="N1314" s="96" t="s">
        <v>752</v>
      </c>
      <c r="O1314" s="97">
        <v>36683</v>
      </c>
      <c r="P1314" s="97">
        <v>36683</v>
      </c>
      <c r="Q1314" s="97">
        <v>36683</v>
      </c>
      <c r="R1314" s="96">
        <v>9246</v>
      </c>
      <c r="S1314" s="96">
        <v>25</v>
      </c>
      <c r="T1314" s="96" t="s">
        <v>19261</v>
      </c>
      <c r="U1314" s="96" t="s">
        <v>8969</v>
      </c>
      <c r="V1314" s="96"/>
      <c r="W1314" s="96" t="s">
        <v>4673</v>
      </c>
      <c r="X1314" s="96" t="s">
        <v>752</v>
      </c>
      <c r="Y1314" s="95" t="s">
        <v>8970</v>
      </c>
    </row>
    <row r="1315" spans="1:25" s="87" customFormat="1" x14ac:dyDescent="0.3">
      <c r="A1315" s="94" t="str">
        <f t="shared" si="21"/>
        <v>JPOOCK0</v>
      </c>
      <c r="B1315" s="95" t="s">
        <v>25310</v>
      </c>
      <c r="C1315" s="96" t="s">
        <v>25311</v>
      </c>
      <c r="D1315" s="96" t="s">
        <v>13632</v>
      </c>
      <c r="E1315" s="96" t="s">
        <v>5630</v>
      </c>
      <c r="F1315" s="95" t="s">
        <v>19480</v>
      </c>
      <c r="G1315" s="96" t="s">
        <v>19040</v>
      </c>
      <c r="H1315" s="96" t="s">
        <v>19172</v>
      </c>
      <c r="I1315" s="96" t="s">
        <v>19173</v>
      </c>
      <c r="J1315" s="95" t="s">
        <v>19174</v>
      </c>
      <c r="K1315" s="95" t="s">
        <v>19522</v>
      </c>
      <c r="L1315" s="95" t="s">
        <v>19523</v>
      </c>
      <c r="M1315" s="96" t="s">
        <v>7156</v>
      </c>
      <c r="N1315" s="96" t="s">
        <v>773</v>
      </c>
      <c r="O1315" s="97">
        <v>40676</v>
      </c>
      <c r="P1315" s="97">
        <v>40676</v>
      </c>
      <c r="Q1315" s="97">
        <v>40676</v>
      </c>
      <c r="R1315" s="96">
        <v>5253</v>
      </c>
      <c r="S1315" s="96">
        <v>14</v>
      </c>
      <c r="T1315" s="96" t="s">
        <v>19247</v>
      </c>
      <c r="U1315" s="96" t="s">
        <v>25312</v>
      </c>
      <c r="V1315" s="96"/>
      <c r="W1315" s="96" t="s">
        <v>1509</v>
      </c>
      <c r="X1315" s="96" t="s">
        <v>250</v>
      </c>
      <c r="Y1315" s="95" t="s">
        <v>13635</v>
      </c>
    </row>
    <row r="1316" spans="1:25" s="87" customFormat="1" x14ac:dyDescent="0.3">
      <c r="A1316" s="94" t="str">
        <f t="shared" si="21"/>
        <v>jpotter</v>
      </c>
      <c r="B1316" s="95" t="s">
        <v>25313</v>
      </c>
      <c r="C1316" s="96" t="s">
        <v>25314</v>
      </c>
      <c r="D1316" s="96" t="s">
        <v>25315</v>
      </c>
      <c r="E1316" s="96" t="s">
        <v>19170</v>
      </c>
      <c r="F1316" s="95" t="s">
        <v>19395</v>
      </c>
      <c r="G1316" s="96" t="s">
        <v>19030</v>
      </c>
      <c r="H1316" s="96" t="s">
        <v>19172</v>
      </c>
      <c r="I1316" s="96" t="s">
        <v>19173</v>
      </c>
      <c r="J1316" s="95" t="s">
        <v>19174</v>
      </c>
      <c r="K1316" s="95" t="s">
        <v>19579</v>
      </c>
      <c r="L1316" s="95" t="s">
        <v>19579</v>
      </c>
      <c r="M1316" s="96" t="s">
        <v>19580</v>
      </c>
      <c r="N1316" s="96" t="s">
        <v>1502</v>
      </c>
      <c r="O1316" s="97">
        <v>45585</v>
      </c>
      <c r="P1316" s="97">
        <v>45585</v>
      </c>
      <c r="Q1316" s="97">
        <v>45585</v>
      </c>
      <c r="R1316" s="96">
        <v>344</v>
      </c>
      <c r="S1316" s="96">
        <v>0</v>
      </c>
      <c r="T1316" s="96" t="s">
        <v>19176</v>
      </c>
      <c r="U1316" s="96" t="s">
        <v>25316</v>
      </c>
      <c r="V1316" s="96"/>
      <c r="W1316" s="96" t="s">
        <v>25317</v>
      </c>
      <c r="X1316" s="96" t="s">
        <v>1502</v>
      </c>
      <c r="Y1316" s="95" t="s">
        <v>25318</v>
      </c>
    </row>
    <row r="1317" spans="1:25" s="87" customFormat="1" x14ac:dyDescent="0.3">
      <c r="A1317" s="94" t="str">
        <f t="shared" si="21"/>
        <v>JPOWER7</v>
      </c>
      <c r="B1317" s="95" t="s">
        <v>25319</v>
      </c>
      <c r="C1317" s="96" t="s">
        <v>25320</v>
      </c>
      <c r="D1317" s="96" t="s">
        <v>5929</v>
      </c>
      <c r="E1317" s="96" t="s">
        <v>5630</v>
      </c>
      <c r="F1317" s="95" t="s">
        <v>19285</v>
      </c>
      <c r="G1317" s="96" t="s">
        <v>19028</v>
      </c>
      <c r="H1317" s="96" t="s">
        <v>19172</v>
      </c>
      <c r="I1317" s="96" t="s">
        <v>19173</v>
      </c>
      <c r="J1317" s="95" t="s">
        <v>19174</v>
      </c>
      <c r="K1317" s="95" t="s">
        <v>19258</v>
      </c>
      <c r="L1317" s="95" t="s">
        <v>19259</v>
      </c>
      <c r="M1317" s="96" t="s">
        <v>19260</v>
      </c>
      <c r="N1317" s="96" t="s">
        <v>279</v>
      </c>
      <c r="O1317" s="97">
        <v>37255</v>
      </c>
      <c r="P1317" s="97">
        <v>37255</v>
      </c>
      <c r="Q1317" s="97">
        <v>37255</v>
      </c>
      <c r="R1317" s="96">
        <v>8674</v>
      </c>
      <c r="S1317" s="96">
        <v>23</v>
      </c>
      <c r="T1317" s="96" t="s">
        <v>19261</v>
      </c>
      <c r="U1317" s="96" t="s">
        <v>25321</v>
      </c>
      <c r="V1317" s="96"/>
      <c r="W1317" s="96" t="s">
        <v>25322</v>
      </c>
      <c r="X1317" s="96" t="s">
        <v>279</v>
      </c>
      <c r="Y1317" s="95" t="s">
        <v>8667</v>
      </c>
    </row>
    <row r="1318" spans="1:25" s="87" customFormat="1" x14ac:dyDescent="0.3">
      <c r="A1318" s="94" t="str">
        <f t="shared" si="21"/>
        <v>JQUACH</v>
      </c>
      <c r="B1318" s="95" t="s">
        <v>25323</v>
      </c>
      <c r="C1318" s="96" t="s">
        <v>25324</v>
      </c>
      <c r="D1318" s="96" t="s">
        <v>2072</v>
      </c>
      <c r="E1318" s="96" t="s">
        <v>5630</v>
      </c>
      <c r="F1318" s="95" t="s">
        <v>19171</v>
      </c>
      <c r="G1318" s="96" t="s">
        <v>19029</v>
      </c>
      <c r="H1318" s="96" t="s">
        <v>19172</v>
      </c>
      <c r="I1318" s="96" t="s">
        <v>19173</v>
      </c>
      <c r="J1318" s="95" t="s">
        <v>19174</v>
      </c>
      <c r="K1318" s="95" t="s">
        <v>19207</v>
      </c>
      <c r="L1318" s="95" t="s">
        <v>19208</v>
      </c>
      <c r="M1318" s="96" t="s">
        <v>10249</v>
      </c>
      <c r="N1318" s="96" t="s">
        <v>219</v>
      </c>
      <c r="O1318" s="97">
        <v>40785</v>
      </c>
      <c r="P1318" s="97">
        <v>40785</v>
      </c>
      <c r="Q1318" s="97">
        <v>40785</v>
      </c>
      <c r="R1318" s="96">
        <v>5144</v>
      </c>
      <c r="S1318" s="96">
        <v>14</v>
      </c>
      <c r="T1318" s="96" t="s">
        <v>19247</v>
      </c>
      <c r="U1318" s="96" t="s">
        <v>25325</v>
      </c>
      <c r="V1318" s="96"/>
      <c r="W1318" s="96" t="s">
        <v>2076</v>
      </c>
      <c r="X1318" s="96" t="s">
        <v>219</v>
      </c>
      <c r="Y1318" s="95" t="s">
        <v>7511</v>
      </c>
    </row>
    <row r="1319" spans="1:25" s="87" customFormat="1" x14ac:dyDescent="0.3">
      <c r="A1319" s="94" t="str">
        <f t="shared" si="21"/>
        <v>jquinon</v>
      </c>
      <c r="B1319" s="95" t="s">
        <v>25326</v>
      </c>
      <c r="C1319" s="96" t="s">
        <v>25327</v>
      </c>
      <c r="D1319" s="96" t="s">
        <v>25328</v>
      </c>
      <c r="E1319" s="96" t="s">
        <v>5630</v>
      </c>
      <c r="F1319" s="95" t="s">
        <v>19215</v>
      </c>
      <c r="G1319" s="96" t="s">
        <v>19033</v>
      </c>
      <c r="H1319" s="96" t="s">
        <v>19172</v>
      </c>
      <c r="I1319" s="96" t="s">
        <v>19173</v>
      </c>
      <c r="J1319" s="95" t="s">
        <v>19189</v>
      </c>
      <c r="K1319" s="95" t="s">
        <v>19345</v>
      </c>
      <c r="L1319" s="95" t="s">
        <v>19346</v>
      </c>
      <c r="M1319" s="96" t="s">
        <v>19347</v>
      </c>
      <c r="N1319" s="96" t="s">
        <v>382</v>
      </c>
      <c r="O1319" s="97">
        <v>44700</v>
      </c>
      <c r="P1319" s="97">
        <v>45291</v>
      </c>
      <c r="Q1319" s="97">
        <v>45291</v>
      </c>
      <c r="R1319" s="96">
        <v>638</v>
      </c>
      <c r="S1319" s="96">
        <v>1</v>
      </c>
      <c r="T1319" s="96" t="s">
        <v>19209</v>
      </c>
      <c r="U1319" s="96" t="s">
        <v>25329</v>
      </c>
      <c r="V1319" s="96"/>
      <c r="W1319" s="96" t="s">
        <v>4380</v>
      </c>
      <c r="X1319" s="96" t="s">
        <v>382</v>
      </c>
      <c r="Y1319" s="95" t="s">
        <v>15141</v>
      </c>
    </row>
    <row r="1320" spans="1:25" s="87" customFormat="1" x14ac:dyDescent="0.3">
      <c r="A1320" s="94" t="str">
        <f t="shared" si="21"/>
        <v>jquint0</v>
      </c>
      <c r="B1320" s="95" t="s">
        <v>25330</v>
      </c>
      <c r="C1320" s="96" t="s">
        <v>25331</v>
      </c>
      <c r="D1320" s="96" t="s">
        <v>25332</v>
      </c>
      <c r="E1320" s="96" t="s">
        <v>19036</v>
      </c>
      <c r="F1320" s="95" t="s">
        <v>19171</v>
      </c>
      <c r="G1320" s="96" t="s">
        <v>19029</v>
      </c>
      <c r="H1320" s="96" t="s">
        <v>19172</v>
      </c>
      <c r="I1320" s="96" t="s">
        <v>19173</v>
      </c>
      <c r="J1320" s="95" t="s">
        <v>19174</v>
      </c>
      <c r="K1320" s="95" t="s">
        <v>19309</v>
      </c>
      <c r="L1320" s="95" t="s">
        <v>19310</v>
      </c>
      <c r="M1320" s="96" t="s">
        <v>6528</v>
      </c>
      <c r="N1320" s="96" t="s">
        <v>219</v>
      </c>
      <c r="O1320" s="97">
        <v>44588</v>
      </c>
      <c r="P1320" s="97">
        <v>44588</v>
      </c>
      <c r="Q1320" s="97">
        <v>44588</v>
      </c>
      <c r="R1320" s="96">
        <v>1341</v>
      </c>
      <c r="S1320" s="96">
        <v>3</v>
      </c>
      <c r="T1320" s="96" t="s">
        <v>19228</v>
      </c>
      <c r="U1320" s="96" t="s">
        <v>25333</v>
      </c>
      <c r="V1320" s="96"/>
      <c r="W1320" s="96" t="s">
        <v>2774</v>
      </c>
      <c r="X1320" s="96" t="s">
        <v>219</v>
      </c>
      <c r="Y1320" s="95" t="s">
        <v>15356</v>
      </c>
    </row>
    <row r="1321" spans="1:25" s="87" customFormat="1" x14ac:dyDescent="0.3">
      <c r="A1321" s="94" t="str">
        <f t="shared" si="21"/>
        <v>jraitte</v>
      </c>
      <c r="B1321" s="95" t="s">
        <v>25334</v>
      </c>
      <c r="C1321" s="96" t="s">
        <v>25335</v>
      </c>
      <c r="D1321" s="96" t="s">
        <v>25336</v>
      </c>
      <c r="E1321" s="96" t="s">
        <v>5630</v>
      </c>
      <c r="F1321" s="95" t="s">
        <v>19181</v>
      </c>
      <c r="G1321" s="96" t="s">
        <v>19030</v>
      </c>
      <c r="H1321" s="96" t="s">
        <v>19172</v>
      </c>
      <c r="I1321" s="96" t="s">
        <v>19173</v>
      </c>
      <c r="J1321" s="95" t="s">
        <v>19174</v>
      </c>
      <c r="K1321" s="95" t="s">
        <v>19245</v>
      </c>
      <c r="L1321" s="95" t="s">
        <v>20002</v>
      </c>
      <c r="M1321" s="96" t="s">
        <v>19319</v>
      </c>
      <c r="N1321" s="96" t="s">
        <v>1675</v>
      </c>
      <c r="O1321" s="97">
        <v>44231</v>
      </c>
      <c r="P1321" s="97">
        <v>44231</v>
      </c>
      <c r="Q1321" s="97">
        <v>44231</v>
      </c>
      <c r="R1321" s="96">
        <v>1698</v>
      </c>
      <c r="S1321" s="96">
        <v>4</v>
      </c>
      <c r="T1321" s="96" t="s">
        <v>19228</v>
      </c>
      <c r="U1321" s="96" t="s">
        <v>3750</v>
      </c>
      <c r="V1321" s="96"/>
      <c r="W1321" s="96" t="s">
        <v>3755</v>
      </c>
      <c r="X1321" s="96" t="s">
        <v>1675</v>
      </c>
      <c r="Y1321" s="95" t="s">
        <v>13937</v>
      </c>
    </row>
    <row r="1322" spans="1:25" s="87" customFormat="1" x14ac:dyDescent="0.3">
      <c r="A1322" s="94" t="str">
        <f t="shared" si="21"/>
        <v>JRAMI21</v>
      </c>
      <c r="B1322" s="95" t="s">
        <v>25337</v>
      </c>
      <c r="C1322" s="96" t="s">
        <v>25338</v>
      </c>
      <c r="D1322" s="96" t="s">
        <v>15354</v>
      </c>
      <c r="E1322" s="96" t="s">
        <v>19036</v>
      </c>
      <c r="F1322" s="95" t="s">
        <v>19181</v>
      </c>
      <c r="G1322" s="96" t="s">
        <v>19030</v>
      </c>
      <c r="H1322" s="96" t="s">
        <v>19172</v>
      </c>
      <c r="I1322" s="96" t="s">
        <v>19173</v>
      </c>
      <c r="J1322" s="95" t="s">
        <v>19174</v>
      </c>
      <c r="K1322" s="95" t="s">
        <v>19309</v>
      </c>
      <c r="L1322" s="95" t="s">
        <v>19310</v>
      </c>
      <c r="M1322" s="96" t="s">
        <v>6528</v>
      </c>
      <c r="N1322" s="96" t="s">
        <v>219</v>
      </c>
      <c r="O1322" s="97">
        <v>37174</v>
      </c>
      <c r="P1322" s="97">
        <v>44498</v>
      </c>
      <c r="Q1322" s="97">
        <v>37174</v>
      </c>
      <c r="R1322" s="96">
        <v>8755</v>
      </c>
      <c r="S1322" s="96">
        <v>23</v>
      </c>
      <c r="T1322" s="96" t="s">
        <v>19261</v>
      </c>
      <c r="U1322" s="96" t="s">
        <v>25339</v>
      </c>
      <c r="V1322" s="96"/>
      <c r="W1322" s="96" t="s">
        <v>2774</v>
      </c>
      <c r="X1322" s="96" t="s">
        <v>219</v>
      </c>
      <c r="Y1322" s="95" t="s">
        <v>15356</v>
      </c>
    </row>
    <row r="1323" spans="1:25" s="87" customFormat="1" x14ac:dyDescent="0.3">
      <c r="A1323" s="94" t="str">
        <f t="shared" si="21"/>
        <v>jramosm</v>
      </c>
      <c r="B1323" s="95" t="s">
        <v>25340</v>
      </c>
      <c r="C1323" s="96" t="s">
        <v>25341</v>
      </c>
      <c r="D1323" s="96" t="s">
        <v>25342</v>
      </c>
      <c r="E1323" s="96" t="s">
        <v>5630</v>
      </c>
      <c r="F1323" s="95" t="s">
        <v>19171</v>
      </c>
      <c r="G1323" s="96" t="s">
        <v>19029</v>
      </c>
      <c r="H1323" s="96" t="s">
        <v>19172</v>
      </c>
      <c r="I1323" s="96" t="s">
        <v>19173</v>
      </c>
      <c r="J1323" s="95" t="s">
        <v>19174</v>
      </c>
      <c r="K1323" s="95" t="s">
        <v>19207</v>
      </c>
      <c r="L1323" s="95" t="s">
        <v>19208</v>
      </c>
      <c r="M1323" s="96" t="s">
        <v>10249</v>
      </c>
      <c r="N1323" s="96" t="s">
        <v>219</v>
      </c>
      <c r="O1323" s="97">
        <v>44714</v>
      </c>
      <c r="P1323" s="97">
        <v>44714</v>
      </c>
      <c r="Q1323" s="97">
        <v>44714</v>
      </c>
      <c r="R1323" s="96">
        <v>1215</v>
      </c>
      <c r="S1323" s="96">
        <v>3</v>
      </c>
      <c r="T1323" s="96" t="s">
        <v>19228</v>
      </c>
      <c r="U1323" s="96" t="s">
        <v>25343</v>
      </c>
      <c r="V1323" s="96"/>
      <c r="W1323" s="96" t="s">
        <v>4819</v>
      </c>
      <c r="X1323" s="96" t="s">
        <v>219</v>
      </c>
      <c r="Y1323" s="95" t="s">
        <v>25344</v>
      </c>
    </row>
    <row r="1324" spans="1:25" s="87" customFormat="1" x14ac:dyDescent="0.3">
      <c r="A1324" s="94" t="str">
        <f t="shared" si="21"/>
        <v>JRANGEL</v>
      </c>
      <c r="B1324" s="95" t="s">
        <v>25345</v>
      </c>
      <c r="C1324" s="96" t="s">
        <v>25346</v>
      </c>
      <c r="D1324" s="96" t="s">
        <v>3444</v>
      </c>
      <c r="E1324" s="96" t="s">
        <v>5630</v>
      </c>
      <c r="F1324" s="95" t="s">
        <v>19215</v>
      </c>
      <c r="G1324" s="96" t="s">
        <v>19033</v>
      </c>
      <c r="H1324" s="96" t="s">
        <v>19172</v>
      </c>
      <c r="I1324" s="96" t="s">
        <v>19173</v>
      </c>
      <c r="J1324" s="95" t="s">
        <v>19174</v>
      </c>
      <c r="K1324" s="95" t="s">
        <v>19431</v>
      </c>
      <c r="L1324" s="95" t="s">
        <v>19432</v>
      </c>
      <c r="M1324" s="96" t="s">
        <v>6264</v>
      </c>
      <c r="N1324" s="96" t="s">
        <v>279</v>
      </c>
      <c r="O1324" s="97">
        <v>41122</v>
      </c>
      <c r="P1324" s="97">
        <v>41122</v>
      </c>
      <c r="Q1324" s="97">
        <v>41122</v>
      </c>
      <c r="R1324" s="96">
        <v>4807</v>
      </c>
      <c r="S1324" s="96">
        <v>13</v>
      </c>
      <c r="T1324" s="96" t="s">
        <v>19247</v>
      </c>
      <c r="U1324" s="96" t="s">
        <v>25347</v>
      </c>
      <c r="V1324" s="96"/>
      <c r="W1324" s="96" t="s">
        <v>4732</v>
      </c>
      <c r="X1324" s="96" t="s">
        <v>279</v>
      </c>
      <c r="Y1324" s="95" t="s">
        <v>25348</v>
      </c>
    </row>
    <row r="1325" spans="1:25" s="87" customFormat="1" x14ac:dyDescent="0.3">
      <c r="A1325" s="94" t="str">
        <f t="shared" si="21"/>
        <v>JREED22</v>
      </c>
      <c r="B1325" s="95" t="s">
        <v>25349</v>
      </c>
      <c r="C1325" s="96" t="s">
        <v>25350</v>
      </c>
      <c r="D1325" s="96" t="s">
        <v>7538</v>
      </c>
      <c r="E1325" s="96" t="s">
        <v>5630</v>
      </c>
      <c r="F1325" s="95" t="s">
        <v>19171</v>
      </c>
      <c r="G1325" s="96" t="s">
        <v>19029</v>
      </c>
      <c r="H1325" s="96" t="s">
        <v>19172</v>
      </c>
      <c r="I1325" s="96" t="s">
        <v>19173</v>
      </c>
      <c r="J1325" s="95" t="s">
        <v>19174</v>
      </c>
      <c r="K1325" s="95" t="s">
        <v>19360</v>
      </c>
      <c r="L1325" s="95" t="s">
        <v>20769</v>
      </c>
      <c r="M1325" s="96" t="s">
        <v>19362</v>
      </c>
      <c r="N1325" s="96" t="s">
        <v>1463</v>
      </c>
      <c r="O1325" s="97">
        <v>36756</v>
      </c>
      <c r="P1325" s="97">
        <v>36756</v>
      </c>
      <c r="Q1325" s="97">
        <v>36756</v>
      </c>
      <c r="R1325" s="96">
        <v>9173</v>
      </c>
      <c r="S1325" s="96">
        <v>25</v>
      </c>
      <c r="T1325" s="96" t="s">
        <v>19261</v>
      </c>
      <c r="U1325" s="96" t="s">
        <v>7540</v>
      </c>
      <c r="V1325" s="96"/>
      <c r="W1325" s="96" t="s">
        <v>25351</v>
      </c>
      <c r="X1325" s="96" t="s">
        <v>1463</v>
      </c>
      <c r="Y1325" s="95" t="s">
        <v>7542</v>
      </c>
    </row>
    <row r="1326" spans="1:25" s="87" customFormat="1" x14ac:dyDescent="0.3">
      <c r="A1326" s="94" t="str">
        <f t="shared" si="21"/>
        <v>JREYNA1</v>
      </c>
      <c r="B1326" s="95" t="s">
        <v>25352</v>
      </c>
      <c r="C1326" s="96" t="s">
        <v>25353</v>
      </c>
      <c r="D1326" s="96" t="s">
        <v>18771</v>
      </c>
      <c r="E1326" s="96" t="s">
        <v>5630</v>
      </c>
      <c r="F1326" s="95" t="s">
        <v>19171</v>
      </c>
      <c r="G1326" s="96" t="s">
        <v>19029</v>
      </c>
      <c r="H1326" s="96" t="s">
        <v>19172</v>
      </c>
      <c r="I1326" s="96" t="s">
        <v>19173</v>
      </c>
      <c r="J1326" s="95" t="s">
        <v>19189</v>
      </c>
      <c r="K1326" s="95" t="s">
        <v>19471</v>
      </c>
      <c r="L1326" s="95" t="s">
        <v>20722</v>
      </c>
      <c r="M1326" s="96" t="s">
        <v>20723</v>
      </c>
      <c r="N1326" s="96" t="s">
        <v>719</v>
      </c>
      <c r="O1326" s="97">
        <v>35935</v>
      </c>
      <c r="P1326" s="97">
        <v>35935</v>
      </c>
      <c r="Q1326" s="97">
        <v>35935</v>
      </c>
      <c r="R1326" s="96">
        <v>9994</v>
      </c>
      <c r="S1326" s="96">
        <v>27</v>
      </c>
      <c r="T1326" s="96" t="s">
        <v>19261</v>
      </c>
      <c r="U1326" s="96" t="s">
        <v>25354</v>
      </c>
      <c r="V1326" s="96"/>
      <c r="W1326" s="96" t="s">
        <v>4891</v>
      </c>
      <c r="X1326" s="96" t="s">
        <v>719</v>
      </c>
      <c r="Y1326" s="95" t="s">
        <v>18773</v>
      </c>
    </row>
    <row r="1327" spans="1:25" s="87" customFormat="1" x14ac:dyDescent="0.3">
      <c r="A1327" s="94" t="str">
        <f t="shared" si="21"/>
        <v>JRHOAD1</v>
      </c>
      <c r="B1327" s="95" t="s">
        <v>25355</v>
      </c>
      <c r="C1327" s="96" t="s">
        <v>25356</v>
      </c>
      <c r="D1327" s="96" t="s">
        <v>18554</v>
      </c>
      <c r="E1327" s="96" t="s">
        <v>5630</v>
      </c>
      <c r="F1327" s="95" t="s">
        <v>19236</v>
      </c>
      <c r="G1327" s="96" t="s">
        <v>19032</v>
      </c>
      <c r="H1327" s="96" t="s">
        <v>19227</v>
      </c>
      <c r="I1327" s="96" t="s">
        <v>19173</v>
      </c>
      <c r="J1327" s="95" t="s">
        <v>19174</v>
      </c>
      <c r="K1327" s="95" t="s">
        <v>19301</v>
      </c>
      <c r="L1327" s="95" t="s">
        <v>19301</v>
      </c>
      <c r="M1327" s="96" t="s">
        <v>19819</v>
      </c>
      <c r="N1327" s="96" t="s">
        <v>760</v>
      </c>
      <c r="O1327" s="97">
        <v>39399</v>
      </c>
      <c r="P1327" s="97">
        <v>39399</v>
      </c>
      <c r="Q1327" s="97">
        <v>39399</v>
      </c>
      <c r="R1327" s="96">
        <v>6530</v>
      </c>
      <c r="S1327" s="96">
        <v>17</v>
      </c>
      <c r="T1327" s="96" t="s">
        <v>19261</v>
      </c>
      <c r="U1327" s="96" t="s">
        <v>25357</v>
      </c>
      <c r="V1327" s="96"/>
      <c r="W1327" s="96" t="s">
        <v>25358</v>
      </c>
      <c r="X1327" s="96" t="s">
        <v>760</v>
      </c>
      <c r="Y1327" s="95" t="s">
        <v>18557</v>
      </c>
    </row>
    <row r="1328" spans="1:25" s="87" customFormat="1" x14ac:dyDescent="0.3">
      <c r="A1328" s="94" t="str">
        <f t="shared" si="21"/>
        <v>jrichar</v>
      </c>
      <c r="B1328" s="95" t="s">
        <v>25359</v>
      </c>
      <c r="C1328" s="96" t="s">
        <v>25360</v>
      </c>
      <c r="D1328" s="96" t="s">
        <v>25361</v>
      </c>
      <c r="E1328" s="96" t="s">
        <v>5630</v>
      </c>
      <c r="F1328" s="95" t="s">
        <v>19272</v>
      </c>
      <c r="G1328" s="96" t="s">
        <v>19048</v>
      </c>
      <c r="H1328" s="96" t="s">
        <v>19227</v>
      </c>
      <c r="I1328" s="96" t="s">
        <v>19173</v>
      </c>
      <c r="J1328" s="95" t="s">
        <v>19189</v>
      </c>
      <c r="K1328" s="95" t="s">
        <v>19190</v>
      </c>
      <c r="L1328" s="95" t="s">
        <v>19191</v>
      </c>
      <c r="M1328" s="96" t="s">
        <v>19192</v>
      </c>
      <c r="N1328" s="96" t="s">
        <v>297</v>
      </c>
      <c r="O1328" s="97">
        <v>45641</v>
      </c>
      <c r="P1328" s="97">
        <v>45641</v>
      </c>
      <c r="Q1328" s="97">
        <v>45641</v>
      </c>
      <c r="R1328" s="96">
        <v>288</v>
      </c>
      <c r="S1328" s="96">
        <v>0</v>
      </c>
      <c r="T1328" s="96" t="s">
        <v>19176</v>
      </c>
      <c r="U1328" s="96" t="s">
        <v>25362</v>
      </c>
      <c r="V1328" s="96"/>
      <c r="W1328" s="96" t="s">
        <v>25363</v>
      </c>
      <c r="X1328" s="96" t="s">
        <v>297</v>
      </c>
      <c r="Y1328" s="95" t="s">
        <v>25364</v>
      </c>
    </row>
    <row r="1329" spans="1:25" s="87" customFormat="1" x14ac:dyDescent="0.3">
      <c r="A1329" s="94" t="str">
        <f t="shared" si="21"/>
        <v>JRISTA</v>
      </c>
      <c r="B1329" s="95" t="s">
        <v>25365</v>
      </c>
      <c r="C1329" s="96" t="s">
        <v>25366</v>
      </c>
      <c r="D1329" s="96" t="s">
        <v>6290</v>
      </c>
      <c r="E1329" s="96" t="s">
        <v>5630</v>
      </c>
      <c r="F1329" s="95" t="s">
        <v>19285</v>
      </c>
      <c r="G1329" s="96" t="s">
        <v>19028</v>
      </c>
      <c r="H1329" s="96" t="s">
        <v>19172</v>
      </c>
      <c r="I1329" s="96" t="s">
        <v>19173</v>
      </c>
      <c r="J1329" s="95" t="s">
        <v>19189</v>
      </c>
      <c r="K1329" s="95" t="s">
        <v>19190</v>
      </c>
      <c r="L1329" s="95" t="s">
        <v>19191</v>
      </c>
      <c r="M1329" s="96" t="s">
        <v>19192</v>
      </c>
      <c r="N1329" s="96" t="s">
        <v>297</v>
      </c>
      <c r="O1329" s="97">
        <v>36314</v>
      </c>
      <c r="P1329" s="97">
        <v>36314</v>
      </c>
      <c r="Q1329" s="97">
        <v>36314</v>
      </c>
      <c r="R1329" s="96">
        <v>9615</v>
      </c>
      <c r="S1329" s="96">
        <v>26</v>
      </c>
      <c r="T1329" s="96" t="s">
        <v>19261</v>
      </c>
      <c r="U1329" s="96" t="s">
        <v>25367</v>
      </c>
      <c r="V1329" s="96"/>
      <c r="W1329" s="96" t="s">
        <v>14182</v>
      </c>
      <c r="X1329" s="96" t="s">
        <v>297</v>
      </c>
      <c r="Y1329" s="95" t="s">
        <v>14183</v>
      </c>
    </row>
    <row r="1330" spans="1:25" s="87" customFormat="1" x14ac:dyDescent="0.3">
      <c r="A1330" s="94" t="str">
        <f t="shared" si="21"/>
        <v>jritchi</v>
      </c>
      <c r="B1330" s="95" t="s">
        <v>25368</v>
      </c>
      <c r="C1330" s="96" t="s">
        <v>25369</v>
      </c>
      <c r="D1330" s="96" t="s">
        <v>25370</v>
      </c>
      <c r="E1330" s="96" t="s">
        <v>19170</v>
      </c>
      <c r="F1330" s="95" t="s">
        <v>19181</v>
      </c>
      <c r="G1330" s="96" t="s">
        <v>19030</v>
      </c>
      <c r="H1330" s="96" t="s">
        <v>19172</v>
      </c>
      <c r="I1330" s="96" t="s">
        <v>19173</v>
      </c>
      <c r="J1330" s="95" t="s">
        <v>19189</v>
      </c>
      <c r="K1330" s="95" t="s">
        <v>19333</v>
      </c>
      <c r="L1330" s="95" t="s">
        <v>19447</v>
      </c>
      <c r="M1330" s="96" t="s">
        <v>9382</v>
      </c>
      <c r="N1330" s="96" t="s">
        <v>366</v>
      </c>
      <c r="O1330" s="97">
        <v>45921</v>
      </c>
      <c r="P1330" s="97">
        <v>45921</v>
      </c>
      <c r="Q1330" s="97">
        <v>45921</v>
      </c>
      <c r="R1330" s="96">
        <v>8</v>
      </c>
      <c r="S1330" s="96">
        <v>0</v>
      </c>
      <c r="T1330" s="96" t="s">
        <v>19183</v>
      </c>
      <c r="U1330" s="96" t="s">
        <v>25371</v>
      </c>
      <c r="V1330" s="96"/>
      <c r="W1330" s="96" t="s">
        <v>3739</v>
      </c>
      <c r="X1330" s="96" t="s">
        <v>366</v>
      </c>
      <c r="Y1330" s="95" t="s">
        <v>25372</v>
      </c>
    </row>
    <row r="1331" spans="1:25" s="87" customFormat="1" x14ac:dyDescent="0.3">
      <c r="A1331" s="94" t="str">
        <f t="shared" si="21"/>
        <v>JRITZLO</v>
      </c>
      <c r="B1331" s="95" t="s">
        <v>25373</v>
      </c>
      <c r="C1331" s="96" t="s">
        <v>25374</v>
      </c>
      <c r="D1331" s="96" t="s">
        <v>9216</v>
      </c>
      <c r="E1331" s="96" t="s">
        <v>5630</v>
      </c>
      <c r="F1331" s="95" t="s">
        <v>19395</v>
      </c>
      <c r="G1331" s="96" t="s">
        <v>19030</v>
      </c>
      <c r="H1331" s="96" t="s">
        <v>19172</v>
      </c>
      <c r="I1331" s="96" t="s">
        <v>19173</v>
      </c>
      <c r="J1331" s="95" t="s">
        <v>19189</v>
      </c>
      <c r="K1331" s="95" t="s">
        <v>20742</v>
      </c>
      <c r="L1331" s="95" t="s">
        <v>20742</v>
      </c>
      <c r="M1331" s="96" t="s">
        <v>21720</v>
      </c>
      <c r="N1331" s="96" t="s">
        <v>435</v>
      </c>
      <c r="O1331" s="97">
        <v>32279</v>
      </c>
      <c r="P1331" s="97">
        <v>32279</v>
      </c>
      <c r="Q1331" s="97">
        <v>32279</v>
      </c>
      <c r="R1331" s="96">
        <v>13650</v>
      </c>
      <c r="S1331" s="96">
        <v>37</v>
      </c>
      <c r="T1331" s="96" t="s">
        <v>19261</v>
      </c>
      <c r="U1331" s="96" t="s">
        <v>25375</v>
      </c>
      <c r="V1331" s="96"/>
      <c r="W1331" s="96" t="s">
        <v>15411</v>
      </c>
      <c r="X1331" s="96" t="s">
        <v>435</v>
      </c>
      <c r="Y1331" s="95" t="s">
        <v>9220</v>
      </c>
    </row>
    <row r="1332" spans="1:25" s="87" customFormat="1" x14ac:dyDescent="0.3">
      <c r="A1332" s="94" t="str">
        <f t="shared" si="21"/>
        <v>jrivas0</v>
      </c>
      <c r="B1332" s="95" t="s">
        <v>25376</v>
      </c>
      <c r="C1332" s="96" t="s">
        <v>25377</v>
      </c>
      <c r="D1332" s="96" t="s">
        <v>25378</v>
      </c>
      <c r="E1332" s="96" t="s">
        <v>5630</v>
      </c>
      <c r="F1332" s="95" t="s">
        <v>19226</v>
      </c>
      <c r="G1332" s="96" t="s">
        <v>19031</v>
      </c>
      <c r="H1332" s="96" t="s">
        <v>19227</v>
      </c>
      <c r="I1332" s="96" t="s">
        <v>19173</v>
      </c>
      <c r="J1332" s="95" t="s">
        <v>19174</v>
      </c>
      <c r="K1332" s="95" t="s">
        <v>19207</v>
      </c>
      <c r="L1332" s="95" t="s">
        <v>19208</v>
      </c>
      <c r="M1332" s="96" t="s">
        <v>10249</v>
      </c>
      <c r="N1332" s="96" t="s">
        <v>219</v>
      </c>
      <c r="O1332" s="97">
        <v>45089</v>
      </c>
      <c r="P1332" s="97">
        <v>45089</v>
      </c>
      <c r="Q1332" s="97">
        <v>45089</v>
      </c>
      <c r="R1332" s="96">
        <v>840</v>
      </c>
      <c r="S1332" s="96">
        <v>2</v>
      </c>
      <c r="T1332" s="96" t="s">
        <v>19209</v>
      </c>
      <c r="U1332" s="96" t="s">
        <v>25379</v>
      </c>
      <c r="V1332" s="96"/>
      <c r="W1332" s="96" t="s">
        <v>654</v>
      </c>
      <c r="X1332" s="96" t="s">
        <v>219</v>
      </c>
      <c r="Y1332" s="95" t="s">
        <v>6997</v>
      </c>
    </row>
    <row r="1333" spans="1:25" s="87" customFormat="1" x14ac:dyDescent="0.3">
      <c r="A1333" s="94" t="str">
        <f t="shared" si="21"/>
        <v>jrober0</v>
      </c>
      <c r="B1333" s="95" t="s">
        <v>25380</v>
      </c>
      <c r="C1333" s="96" t="s">
        <v>25381</v>
      </c>
      <c r="D1333" s="96" t="s">
        <v>25382</v>
      </c>
      <c r="E1333" s="96" t="s">
        <v>19170</v>
      </c>
      <c r="F1333" s="95" t="s">
        <v>19171</v>
      </c>
      <c r="G1333" s="96" t="s">
        <v>19029</v>
      </c>
      <c r="H1333" s="96" t="s">
        <v>19172</v>
      </c>
      <c r="I1333" s="96" t="s">
        <v>19173</v>
      </c>
      <c r="J1333" s="95" t="s">
        <v>19174</v>
      </c>
      <c r="K1333" s="95" t="s">
        <v>19309</v>
      </c>
      <c r="L1333" s="95" t="s">
        <v>19918</v>
      </c>
      <c r="M1333" s="96" t="s">
        <v>18106</v>
      </c>
      <c r="N1333" s="96" t="s">
        <v>4327</v>
      </c>
      <c r="O1333" s="97">
        <v>35522</v>
      </c>
      <c r="P1333" s="97">
        <v>45452</v>
      </c>
      <c r="Q1333" s="97">
        <v>45452</v>
      </c>
      <c r="R1333" s="96">
        <v>477</v>
      </c>
      <c r="S1333" s="96">
        <v>1</v>
      </c>
      <c r="T1333" s="96" t="s">
        <v>19209</v>
      </c>
      <c r="U1333" s="96" t="s">
        <v>25383</v>
      </c>
      <c r="V1333" s="96"/>
      <c r="W1333" s="96" t="s">
        <v>25384</v>
      </c>
      <c r="X1333" s="96" t="s">
        <v>4327</v>
      </c>
      <c r="Y1333" s="95" t="s">
        <v>25385</v>
      </c>
    </row>
    <row r="1334" spans="1:25" s="87" customFormat="1" x14ac:dyDescent="0.3">
      <c r="A1334" s="94" t="str">
        <f t="shared" si="21"/>
        <v>jrochon</v>
      </c>
      <c r="B1334" s="95" t="s">
        <v>25386</v>
      </c>
      <c r="C1334" s="96" t="s">
        <v>25387</v>
      </c>
      <c r="D1334" s="96" t="s">
        <v>25388</v>
      </c>
      <c r="E1334" s="96" t="s">
        <v>5630</v>
      </c>
      <c r="F1334" s="95" t="s">
        <v>19236</v>
      </c>
      <c r="G1334" s="96" t="s">
        <v>19032</v>
      </c>
      <c r="H1334" s="96" t="s">
        <v>19227</v>
      </c>
      <c r="I1334" s="96" t="s">
        <v>19173</v>
      </c>
      <c r="J1334" s="95" t="s">
        <v>19174</v>
      </c>
      <c r="K1334" s="95" t="s">
        <v>19802</v>
      </c>
      <c r="L1334" s="95" t="s">
        <v>19803</v>
      </c>
      <c r="M1334" s="96" t="s">
        <v>19804</v>
      </c>
      <c r="N1334" s="96" t="s">
        <v>549</v>
      </c>
      <c r="O1334" s="97">
        <v>45725</v>
      </c>
      <c r="P1334" s="97">
        <v>45725</v>
      </c>
      <c r="Q1334" s="97">
        <v>45725</v>
      </c>
      <c r="R1334" s="96">
        <v>204</v>
      </c>
      <c r="S1334" s="96">
        <v>0</v>
      </c>
      <c r="T1334" s="96" t="s">
        <v>19176</v>
      </c>
      <c r="U1334" s="96" t="s">
        <v>6480</v>
      </c>
      <c r="V1334" s="96"/>
      <c r="W1334" s="96" t="s">
        <v>6481</v>
      </c>
      <c r="X1334" s="96" t="s">
        <v>2926</v>
      </c>
      <c r="Y1334" s="95" t="s">
        <v>6482</v>
      </c>
    </row>
    <row r="1335" spans="1:25" s="87" customFormat="1" x14ac:dyDescent="0.3">
      <c r="A1335" s="94" t="str">
        <f t="shared" si="21"/>
        <v>JROD169</v>
      </c>
      <c r="B1335" s="95" t="s">
        <v>25389</v>
      </c>
      <c r="C1335" s="96" t="s">
        <v>25390</v>
      </c>
      <c r="D1335" s="96" t="s">
        <v>18841</v>
      </c>
      <c r="E1335" s="96" t="s">
        <v>5630</v>
      </c>
      <c r="F1335" s="95" t="s">
        <v>19171</v>
      </c>
      <c r="G1335" s="96" t="s">
        <v>19029</v>
      </c>
      <c r="H1335" s="96" t="s">
        <v>19172</v>
      </c>
      <c r="I1335" s="96" t="s">
        <v>19173</v>
      </c>
      <c r="J1335" s="95" t="s">
        <v>19174</v>
      </c>
      <c r="K1335" s="95" t="s">
        <v>19207</v>
      </c>
      <c r="L1335" s="95" t="s">
        <v>19208</v>
      </c>
      <c r="M1335" s="96" t="s">
        <v>10249</v>
      </c>
      <c r="N1335" s="96" t="s">
        <v>219</v>
      </c>
      <c r="O1335" s="97">
        <v>38841</v>
      </c>
      <c r="P1335" s="97">
        <v>38841</v>
      </c>
      <c r="Q1335" s="97">
        <v>38841</v>
      </c>
      <c r="R1335" s="96">
        <v>7088</v>
      </c>
      <c r="S1335" s="96">
        <v>19</v>
      </c>
      <c r="T1335" s="96" t="s">
        <v>19261</v>
      </c>
      <c r="U1335" s="96" t="s">
        <v>25391</v>
      </c>
      <c r="V1335" s="96"/>
      <c r="W1335" s="96" t="s">
        <v>12841</v>
      </c>
      <c r="X1335" s="96" t="s">
        <v>219</v>
      </c>
      <c r="Y1335" s="95" t="s">
        <v>18843</v>
      </c>
    </row>
    <row r="1336" spans="1:25" s="87" customFormat="1" x14ac:dyDescent="0.3">
      <c r="A1336" s="94" t="str">
        <f t="shared" si="21"/>
        <v>jrodri2</v>
      </c>
      <c r="B1336" s="95" t="s">
        <v>25392</v>
      </c>
      <c r="C1336" s="96" t="s">
        <v>25393</v>
      </c>
      <c r="D1336" s="96" t="s">
        <v>25394</v>
      </c>
      <c r="E1336" s="96" t="s">
        <v>19170</v>
      </c>
      <c r="F1336" s="95" t="s">
        <v>19171</v>
      </c>
      <c r="G1336" s="96" t="s">
        <v>19029</v>
      </c>
      <c r="H1336" s="96" t="s">
        <v>19172</v>
      </c>
      <c r="I1336" s="96" t="s">
        <v>19173</v>
      </c>
      <c r="J1336" s="95" t="s">
        <v>19174</v>
      </c>
      <c r="K1336" s="95" t="s">
        <v>19175</v>
      </c>
      <c r="L1336" s="95" t="s">
        <v>20086</v>
      </c>
      <c r="M1336" s="96" t="s">
        <v>6579</v>
      </c>
      <c r="N1336" s="96" t="s">
        <v>4327</v>
      </c>
      <c r="O1336" s="97">
        <v>45382</v>
      </c>
      <c r="P1336" s="97">
        <v>45382</v>
      </c>
      <c r="Q1336" s="97">
        <v>45382</v>
      </c>
      <c r="R1336" s="96">
        <v>547</v>
      </c>
      <c r="S1336" s="96">
        <v>1</v>
      </c>
      <c r="T1336" s="96" t="s">
        <v>19209</v>
      </c>
      <c r="U1336" s="96" t="s">
        <v>25395</v>
      </c>
      <c r="V1336" s="96"/>
      <c r="W1336" s="96" t="s">
        <v>20088</v>
      </c>
      <c r="X1336" s="96" t="s">
        <v>4327</v>
      </c>
      <c r="Y1336" s="95" t="s">
        <v>25396</v>
      </c>
    </row>
    <row r="1337" spans="1:25" s="87" customFormat="1" x14ac:dyDescent="0.3">
      <c r="A1337" s="94" t="str">
        <f t="shared" si="21"/>
        <v>jrodri3</v>
      </c>
      <c r="B1337" s="95" t="s">
        <v>25397</v>
      </c>
      <c r="C1337" s="96" t="s">
        <v>25398</v>
      </c>
      <c r="D1337" s="96" t="s">
        <v>25399</v>
      </c>
      <c r="E1337" s="96" t="s">
        <v>5630</v>
      </c>
      <c r="F1337" s="95" t="s">
        <v>19171</v>
      </c>
      <c r="G1337" s="96" t="s">
        <v>19029</v>
      </c>
      <c r="H1337" s="96" t="s">
        <v>19172</v>
      </c>
      <c r="I1337" s="96" t="s">
        <v>19173</v>
      </c>
      <c r="J1337" s="95" t="s">
        <v>19174</v>
      </c>
      <c r="K1337" s="95" t="s">
        <v>19207</v>
      </c>
      <c r="L1337" s="95" t="s">
        <v>19208</v>
      </c>
      <c r="M1337" s="96" t="s">
        <v>10249</v>
      </c>
      <c r="N1337" s="96" t="s">
        <v>219</v>
      </c>
      <c r="O1337" s="97">
        <v>45571</v>
      </c>
      <c r="P1337" s="97">
        <v>45571</v>
      </c>
      <c r="Q1337" s="97">
        <v>45571</v>
      </c>
      <c r="R1337" s="96">
        <v>358</v>
      </c>
      <c r="S1337" s="96">
        <v>0</v>
      </c>
      <c r="T1337" s="96" t="s">
        <v>19176</v>
      </c>
      <c r="U1337" s="96" t="s">
        <v>25400</v>
      </c>
      <c r="V1337" s="96" t="s">
        <v>25401</v>
      </c>
      <c r="W1337" s="96" t="s">
        <v>25402</v>
      </c>
      <c r="X1337" s="96" t="s">
        <v>219</v>
      </c>
      <c r="Y1337" s="95" t="s">
        <v>16653</v>
      </c>
    </row>
    <row r="1338" spans="1:25" s="87" customFormat="1" x14ac:dyDescent="0.3">
      <c r="A1338" s="94" t="str">
        <f t="shared" si="21"/>
        <v>jrodri4</v>
      </c>
      <c r="B1338" s="95" t="s">
        <v>25403</v>
      </c>
      <c r="C1338" s="96" t="s">
        <v>25404</v>
      </c>
      <c r="D1338" s="96" t="s">
        <v>25405</v>
      </c>
      <c r="E1338" s="96" t="s">
        <v>19170</v>
      </c>
      <c r="F1338" s="95" t="s">
        <v>19236</v>
      </c>
      <c r="G1338" s="96" t="s">
        <v>19032</v>
      </c>
      <c r="H1338" s="96" t="s">
        <v>19227</v>
      </c>
      <c r="I1338" s="96" t="s">
        <v>19173</v>
      </c>
      <c r="J1338" s="95" t="s">
        <v>19174</v>
      </c>
      <c r="K1338" s="95" t="s">
        <v>19431</v>
      </c>
      <c r="L1338" s="95" t="s">
        <v>19432</v>
      </c>
      <c r="M1338" s="96" t="s">
        <v>6264</v>
      </c>
      <c r="N1338" s="96" t="s">
        <v>279</v>
      </c>
      <c r="O1338" s="97">
        <v>45571</v>
      </c>
      <c r="P1338" s="97">
        <v>45571</v>
      </c>
      <c r="Q1338" s="97">
        <v>45571</v>
      </c>
      <c r="R1338" s="96">
        <v>358</v>
      </c>
      <c r="S1338" s="96">
        <v>0</v>
      </c>
      <c r="T1338" s="96" t="s">
        <v>19176</v>
      </c>
      <c r="U1338" s="96" t="s">
        <v>25406</v>
      </c>
      <c r="V1338" s="96"/>
      <c r="W1338" s="96" t="s">
        <v>335</v>
      </c>
      <c r="X1338" s="96" t="s">
        <v>279</v>
      </c>
      <c r="Y1338" s="95" t="s">
        <v>25407</v>
      </c>
    </row>
    <row r="1339" spans="1:25" s="87" customFormat="1" x14ac:dyDescent="0.3">
      <c r="A1339" s="94" t="str">
        <f t="shared" si="21"/>
        <v>jrosand</v>
      </c>
      <c r="B1339" s="95" t="s">
        <v>25408</v>
      </c>
      <c r="C1339" s="96" t="s">
        <v>25409</v>
      </c>
      <c r="D1339" s="96" t="s">
        <v>25410</v>
      </c>
      <c r="E1339" s="96" t="s">
        <v>19170</v>
      </c>
      <c r="F1339" s="95" t="s">
        <v>19171</v>
      </c>
      <c r="G1339" s="96" t="s">
        <v>19029</v>
      </c>
      <c r="H1339" s="96" t="s">
        <v>19172</v>
      </c>
      <c r="I1339" s="96" t="s">
        <v>19173</v>
      </c>
      <c r="J1339" s="95" t="s">
        <v>19174</v>
      </c>
      <c r="K1339" s="95" t="s">
        <v>19309</v>
      </c>
      <c r="L1339" s="95" t="s">
        <v>19513</v>
      </c>
      <c r="M1339" s="96" t="s">
        <v>6528</v>
      </c>
      <c r="N1339" s="96" t="s">
        <v>219</v>
      </c>
      <c r="O1339" s="97">
        <v>42528</v>
      </c>
      <c r="P1339" s="97">
        <v>42528</v>
      </c>
      <c r="Q1339" s="97">
        <v>42528</v>
      </c>
      <c r="R1339" s="96">
        <v>3401</v>
      </c>
      <c r="S1339" s="96">
        <v>9</v>
      </c>
      <c r="T1339" s="96" t="s">
        <v>19247</v>
      </c>
      <c r="U1339" s="96" t="s">
        <v>25411</v>
      </c>
      <c r="V1339" s="96"/>
      <c r="W1339" s="96" t="s">
        <v>25412</v>
      </c>
      <c r="X1339" s="96" t="s">
        <v>219</v>
      </c>
      <c r="Y1339" s="95" t="s">
        <v>25413</v>
      </c>
    </row>
    <row r="1340" spans="1:25" s="87" customFormat="1" x14ac:dyDescent="0.3">
      <c r="A1340" s="94" t="str">
        <f t="shared" si="21"/>
        <v>JRUIZ18</v>
      </c>
      <c r="B1340" s="95" t="s">
        <v>25414</v>
      </c>
      <c r="C1340" s="96" t="s">
        <v>25415</v>
      </c>
      <c r="D1340" s="96" t="s">
        <v>25416</v>
      </c>
      <c r="E1340" s="96" t="s">
        <v>19715</v>
      </c>
      <c r="F1340" s="95" t="s">
        <v>19171</v>
      </c>
      <c r="G1340" s="96" t="s">
        <v>19029</v>
      </c>
      <c r="H1340" s="96" t="s">
        <v>19172</v>
      </c>
      <c r="I1340" s="96" t="s">
        <v>19173</v>
      </c>
      <c r="J1340" s="95" t="s">
        <v>19174</v>
      </c>
      <c r="K1340" s="95" t="s">
        <v>19309</v>
      </c>
      <c r="L1340" s="95" t="s">
        <v>19513</v>
      </c>
      <c r="M1340" s="96" t="s">
        <v>6528</v>
      </c>
      <c r="N1340" s="96" t="s">
        <v>219</v>
      </c>
      <c r="O1340" s="97">
        <v>34423</v>
      </c>
      <c r="P1340" s="97">
        <v>34423</v>
      </c>
      <c r="Q1340" s="97">
        <v>34423</v>
      </c>
      <c r="R1340" s="96">
        <v>11506</v>
      </c>
      <c r="S1340" s="96">
        <v>31</v>
      </c>
      <c r="T1340" s="96" t="s">
        <v>19261</v>
      </c>
      <c r="U1340" s="96" t="s">
        <v>25417</v>
      </c>
      <c r="V1340" s="96"/>
      <c r="W1340" s="96" t="s">
        <v>5239</v>
      </c>
      <c r="X1340" s="96" t="s">
        <v>219</v>
      </c>
      <c r="Y1340" s="95" t="s">
        <v>25418</v>
      </c>
    </row>
    <row r="1341" spans="1:25" s="87" customFormat="1" x14ac:dyDescent="0.3">
      <c r="A1341" s="94" t="str">
        <f t="shared" si="21"/>
        <v>jryan</v>
      </c>
      <c r="B1341" s="95" t="s">
        <v>25419</v>
      </c>
      <c r="C1341" s="96" t="s">
        <v>25420</v>
      </c>
      <c r="D1341" s="96" t="s">
        <v>25421</v>
      </c>
      <c r="E1341" s="96" t="s">
        <v>19170</v>
      </c>
      <c r="F1341" s="95" t="s">
        <v>19171</v>
      </c>
      <c r="G1341" s="96" t="s">
        <v>19029</v>
      </c>
      <c r="H1341" s="96" t="s">
        <v>19172</v>
      </c>
      <c r="I1341" s="96" t="s">
        <v>19173</v>
      </c>
      <c r="J1341" s="95" t="s">
        <v>19189</v>
      </c>
      <c r="K1341" s="95" t="s">
        <v>19333</v>
      </c>
      <c r="L1341" s="95" t="s">
        <v>19467</v>
      </c>
      <c r="M1341" s="96" t="s">
        <v>9084</v>
      </c>
      <c r="N1341" s="96" t="s">
        <v>260</v>
      </c>
      <c r="O1341" s="97">
        <v>45746</v>
      </c>
      <c r="P1341" s="97">
        <v>45746</v>
      </c>
      <c r="Q1341" s="97">
        <v>45746</v>
      </c>
      <c r="R1341" s="96">
        <v>183</v>
      </c>
      <c r="S1341" s="96">
        <v>0</v>
      </c>
      <c r="T1341" s="96" t="s">
        <v>19193</v>
      </c>
      <c r="U1341" s="96" t="s">
        <v>25422</v>
      </c>
      <c r="V1341" s="96"/>
      <c r="W1341" s="96" t="s">
        <v>24137</v>
      </c>
      <c r="X1341" s="96" t="s">
        <v>1153</v>
      </c>
      <c r="Y1341" s="95" t="s">
        <v>7835</v>
      </c>
    </row>
    <row r="1342" spans="1:25" s="87" customFormat="1" x14ac:dyDescent="0.3">
      <c r="A1342" s="94" t="str">
        <f t="shared" si="21"/>
        <v>jsaaved</v>
      </c>
      <c r="B1342" s="95" t="s">
        <v>25423</v>
      </c>
      <c r="C1342" s="96" t="s">
        <v>25424</v>
      </c>
      <c r="D1342" s="96" t="s">
        <v>25425</v>
      </c>
      <c r="E1342" s="96" t="s">
        <v>19170</v>
      </c>
      <c r="F1342" s="95" t="s">
        <v>19181</v>
      </c>
      <c r="G1342" s="96" t="s">
        <v>19030</v>
      </c>
      <c r="H1342" s="96" t="s">
        <v>19172</v>
      </c>
      <c r="I1342" s="96" t="s">
        <v>19173</v>
      </c>
      <c r="J1342" s="95" t="s">
        <v>19174</v>
      </c>
      <c r="K1342" s="95" t="s">
        <v>19716</v>
      </c>
      <c r="L1342" s="95" t="s">
        <v>19717</v>
      </c>
      <c r="M1342" s="96" t="s">
        <v>5847</v>
      </c>
      <c r="N1342" s="96" t="s">
        <v>279</v>
      </c>
      <c r="O1342" s="97">
        <v>32189</v>
      </c>
      <c r="P1342" s="97">
        <v>44679</v>
      </c>
      <c r="Q1342" s="97">
        <v>44679</v>
      </c>
      <c r="R1342" s="96">
        <v>1250</v>
      </c>
      <c r="S1342" s="96">
        <v>3</v>
      </c>
      <c r="T1342" s="96" t="s">
        <v>19228</v>
      </c>
      <c r="U1342" s="96" t="s">
        <v>25426</v>
      </c>
      <c r="V1342" s="96"/>
      <c r="W1342" s="96" t="s">
        <v>4776</v>
      </c>
      <c r="X1342" s="96" t="s">
        <v>279</v>
      </c>
      <c r="Y1342" s="95" t="s">
        <v>25250</v>
      </c>
    </row>
    <row r="1343" spans="1:25" s="87" customFormat="1" x14ac:dyDescent="0.3">
      <c r="A1343" s="94" t="str">
        <f t="shared" si="21"/>
        <v>jsabado</v>
      </c>
      <c r="B1343" s="95" t="s">
        <v>25427</v>
      </c>
      <c r="C1343" s="96" t="s">
        <v>25428</v>
      </c>
      <c r="D1343" s="96" t="s">
        <v>25429</v>
      </c>
      <c r="E1343" s="96" t="s">
        <v>5630</v>
      </c>
      <c r="F1343" s="95" t="s">
        <v>19285</v>
      </c>
      <c r="G1343" s="96" t="s">
        <v>19028</v>
      </c>
      <c r="H1343" s="96" t="s">
        <v>19172</v>
      </c>
      <c r="I1343" s="96" t="s">
        <v>19173</v>
      </c>
      <c r="J1343" s="95" t="s">
        <v>19189</v>
      </c>
      <c r="K1343" s="95" t="s">
        <v>19333</v>
      </c>
      <c r="L1343" s="95" t="s">
        <v>19334</v>
      </c>
      <c r="M1343" s="96" t="s">
        <v>9382</v>
      </c>
      <c r="N1343" s="96" t="s">
        <v>366</v>
      </c>
      <c r="O1343" s="97">
        <v>41828</v>
      </c>
      <c r="P1343" s="97">
        <v>43955</v>
      </c>
      <c r="Q1343" s="97">
        <v>41828</v>
      </c>
      <c r="R1343" s="96">
        <v>4101</v>
      </c>
      <c r="S1343" s="96">
        <v>11</v>
      </c>
      <c r="T1343" s="96" t="s">
        <v>19247</v>
      </c>
      <c r="U1343" s="96" t="s">
        <v>25430</v>
      </c>
      <c r="V1343" s="96"/>
      <c r="W1343" s="96" t="s">
        <v>10813</v>
      </c>
      <c r="X1343" s="96" t="s">
        <v>407</v>
      </c>
      <c r="Y1343" s="95" t="s">
        <v>25431</v>
      </c>
    </row>
    <row r="1344" spans="1:25" s="87" customFormat="1" x14ac:dyDescent="0.3">
      <c r="A1344" s="94" t="str">
        <f t="shared" si="21"/>
        <v>JSAEN02</v>
      </c>
      <c r="B1344" s="95" t="s">
        <v>25432</v>
      </c>
      <c r="C1344" s="96" t="s">
        <v>25433</v>
      </c>
      <c r="D1344" s="96" t="s">
        <v>25434</v>
      </c>
      <c r="E1344" s="96" t="s">
        <v>19170</v>
      </c>
      <c r="F1344" s="95" t="s">
        <v>19171</v>
      </c>
      <c r="G1344" s="96" t="s">
        <v>19029</v>
      </c>
      <c r="H1344" s="96" t="s">
        <v>19172</v>
      </c>
      <c r="I1344" s="96" t="s">
        <v>19173</v>
      </c>
      <c r="J1344" s="95" t="s">
        <v>19174</v>
      </c>
      <c r="K1344" s="95" t="s">
        <v>19207</v>
      </c>
      <c r="L1344" s="95" t="s">
        <v>19208</v>
      </c>
      <c r="M1344" s="96" t="s">
        <v>10249</v>
      </c>
      <c r="N1344" s="96" t="s">
        <v>219</v>
      </c>
      <c r="O1344" s="97">
        <v>38551</v>
      </c>
      <c r="P1344" s="97">
        <v>38551</v>
      </c>
      <c r="Q1344" s="97">
        <v>38551</v>
      </c>
      <c r="R1344" s="96">
        <v>7378</v>
      </c>
      <c r="S1344" s="96">
        <v>20</v>
      </c>
      <c r="T1344" s="96" t="s">
        <v>19261</v>
      </c>
      <c r="U1344" s="96" t="s">
        <v>25435</v>
      </c>
      <c r="V1344" s="96"/>
      <c r="W1344" s="96" t="s">
        <v>4819</v>
      </c>
      <c r="X1344" s="96" t="s">
        <v>219</v>
      </c>
      <c r="Y1344" s="95" t="s">
        <v>25436</v>
      </c>
    </row>
    <row r="1345" spans="1:25" s="87" customFormat="1" x14ac:dyDescent="0.3">
      <c r="A1345" s="94" t="str">
        <f t="shared" si="21"/>
        <v>jsalced</v>
      </c>
      <c r="B1345" s="95" t="s">
        <v>25437</v>
      </c>
      <c r="C1345" s="96" t="s">
        <v>25438</v>
      </c>
      <c r="D1345" s="96" t="s">
        <v>25439</v>
      </c>
      <c r="E1345" s="96" t="s">
        <v>19170</v>
      </c>
      <c r="F1345" s="95" t="s">
        <v>19382</v>
      </c>
      <c r="G1345" s="96" t="s">
        <v>19045</v>
      </c>
      <c r="H1345" s="96" t="s">
        <v>19172</v>
      </c>
      <c r="I1345" s="96" t="s">
        <v>19173</v>
      </c>
      <c r="J1345" s="95" t="s">
        <v>19174</v>
      </c>
      <c r="K1345" s="95" t="s">
        <v>19309</v>
      </c>
      <c r="L1345" s="95" t="s">
        <v>19513</v>
      </c>
      <c r="M1345" s="96" t="s">
        <v>6528</v>
      </c>
      <c r="N1345" s="96" t="s">
        <v>219</v>
      </c>
      <c r="O1345" s="97">
        <v>45662</v>
      </c>
      <c r="P1345" s="97">
        <v>45662</v>
      </c>
      <c r="Q1345" s="97">
        <v>45662</v>
      </c>
      <c r="R1345" s="96">
        <v>267</v>
      </c>
      <c r="S1345" s="96">
        <v>0</v>
      </c>
      <c r="T1345" s="96" t="s">
        <v>19176</v>
      </c>
      <c r="U1345" s="96" t="s">
        <v>25440</v>
      </c>
      <c r="V1345" s="96"/>
      <c r="W1345" s="96" t="s">
        <v>25441</v>
      </c>
      <c r="X1345" s="96" t="s">
        <v>219</v>
      </c>
      <c r="Y1345" s="95" t="s">
        <v>11088</v>
      </c>
    </row>
    <row r="1346" spans="1:25" s="87" customFormat="1" x14ac:dyDescent="0.3">
      <c r="A1346" s="94" t="str">
        <f t="shared" si="21"/>
        <v>jsanch8</v>
      </c>
      <c r="B1346" s="95" t="s">
        <v>25442</v>
      </c>
      <c r="C1346" s="96" t="s">
        <v>25443</v>
      </c>
      <c r="D1346" s="96" t="s">
        <v>25444</v>
      </c>
      <c r="E1346" s="96" t="s">
        <v>19170</v>
      </c>
      <c r="F1346" s="95" t="s">
        <v>19171</v>
      </c>
      <c r="G1346" s="96" t="s">
        <v>19029</v>
      </c>
      <c r="H1346" s="96" t="s">
        <v>19172</v>
      </c>
      <c r="I1346" s="96" t="s">
        <v>19173</v>
      </c>
      <c r="J1346" s="95" t="s">
        <v>19189</v>
      </c>
      <c r="K1346" s="95" t="s">
        <v>19273</v>
      </c>
      <c r="L1346" s="95" t="s">
        <v>19274</v>
      </c>
      <c r="M1346" s="96" t="s">
        <v>7733</v>
      </c>
      <c r="N1346" s="96" t="s">
        <v>328</v>
      </c>
      <c r="O1346" s="97">
        <v>43705</v>
      </c>
      <c r="P1346" s="97">
        <v>43705</v>
      </c>
      <c r="Q1346" s="97">
        <v>43705</v>
      </c>
      <c r="R1346" s="96">
        <v>2224</v>
      </c>
      <c r="S1346" s="96">
        <v>6</v>
      </c>
      <c r="T1346" s="96" t="s">
        <v>19247</v>
      </c>
      <c r="U1346" s="96" t="s">
        <v>25445</v>
      </c>
      <c r="V1346" s="96"/>
      <c r="W1346" s="96" t="s">
        <v>3991</v>
      </c>
      <c r="X1346" s="96" t="s">
        <v>328</v>
      </c>
      <c r="Y1346" s="95" t="s">
        <v>3992</v>
      </c>
    </row>
    <row r="1347" spans="1:25" s="87" customFormat="1" x14ac:dyDescent="0.3">
      <c r="A1347" s="94" t="str">
        <f t="shared" ref="A1347:A1410" si="22">TRIM(D1347)</f>
        <v>jsanche</v>
      </c>
      <c r="B1347" s="95" t="s">
        <v>25446</v>
      </c>
      <c r="C1347" s="96" t="s">
        <v>25447</v>
      </c>
      <c r="D1347" s="96" t="s">
        <v>25448</v>
      </c>
      <c r="E1347" s="96" t="s">
        <v>5630</v>
      </c>
      <c r="F1347" s="95" t="s">
        <v>19215</v>
      </c>
      <c r="G1347" s="96" t="s">
        <v>19033</v>
      </c>
      <c r="H1347" s="96" t="s">
        <v>19172</v>
      </c>
      <c r="I1347" s="96" t="s">
        <v>19173</v>
      </c>
      <c r="J1347" s="95" t="s">
        <v>19174</v>
      </c>
      <c r="K1347" s="95" t="s">
        <v>19431</v>
      </c>
      <c r="L1347" s="95" t="s">
        <v>19432</v>
      </c>
      <c r="M1347" s="96" t="s">
        <v>6264</v>
      </c>
      <c r="N1347" s="96" t="s">
        <v>279</v>
      </c>
      <c r="O1347" s="97">
        <v>41367</v>
      </c>
      <c r="P1347" s="97">
        <v>45466</v>
      </c>
      <c r="Q1347" s="97">
        <v>45466</v>
      </c>
      <c r="R1347" s="96">
        <v>463</v>
      </c>
      <c r="S1347" s="96">
        <v>1</v>
      </c>
      <c r="T1347" s="96" t="s">
        <v>19209</v>
      </c>
      <c r="U1347" s="96" t="s">
        <v>25449</v>
      </c>
      <c r="V1347" s="96"/>
      <c r="W1347" s="96" t="s">
        <v>25450</v>
      </c>
      <c r="X1347" s="96" t="s">
        <v>279</v>
      </c>
      <c r="Y1347" s="95" t="s">
        <v>15705</v>
      </c>
    </row>
    <row r="1348" spans="1:25" s="87" customFormat="1" x14ac:dyDescent="0.3">
      <c r="A1348" s="94" t="str">
        <f t="shared" si="22"/>
        <v>JSANTAN</v>
      </c>
      <c r="B1348" s="95" t="s">
        <v>25451</v>
      </c>
      <c r="C1348" s="96" t="s">
        <v>25452</v>
      </c>
      <c r="D1348" s="96" t="s">
        <v>18409</v>
      </c>
      <c r="E1348" s="96" t="s">
        <v>5630</v>
      </c>
      <c r="F1348" s="95" t="s">
        <v>19206</v>
      </c>
      <c r="G1348" s="96" t="s">
        <v>136</v>
      </c>
      <c r="H1348" s="96" t="s">
        <v>19172</v>
      </c>
      <c r="I1348" s="96" t="s">
        <v>19173</v>
      </c>
      <c r="J1348" s="95" t="s">
        <v>19189</v>
      </c>
      <c r="K1348" s="95" t="s">
        <v>19190</v>
      </c>
      <c r="L1348" s="95" t="s">
        <v>19252</v>
      </c>
      <c r="M1348" s="96" t="s">
        <v>10322</v>
      </c>
      <c r="N1348" s="96" t="s">
        <v>297</v>
      </c>
      <c r="O1348" s="97">
        <v>32380</v>
      </c>
      <c r="P1348" s="97">
        <v>32380</v>
      </c>
      <c r="Q1348" s="97">
        <v>32380</v>
      </c>
      <c r="R1348" s="96">
        <v>13549</v>
      </c>
      <c r="S1348" s="96">
        <v>37</v>
      </c>
      <c r="T1348" s="96" t="s">
        <v>19261</v>
      </c>
      <c r="U1348" s="96" t="s">
        <v>25453</v>
      </c>
      <c r="V1348" s="96"/>
      <c r="W1348" s="96" t="s">
        <v>25454</v>
      </c>
      <c r="X1348" s="96" t="s">
        <v>297</v>
      </c>
      <c r="Y1348" s="95" t="s">
        <v>18413</v>
      </c>
    </row>
    <row r="1349" spans="1:25" s="87" customFormat="1" x14ac:dyDescent="0.3">
      <c r="A1349" s="94" t="str">
        <f t="shared" si="22"/>
        <v>jsanti1</v>
      </c>
      <c r="B1349" s="95" t="s">
        <v>25455</v>
      </c>
      <c r="C1349" s="96" t="s">
        <v>25456</v>
      </c>
      <c r="D1349" s="96" t="s">
        <v>25457</v>
      </c>
      <c r="E1349" s="96" t="s">
        <v>5630</v>
      </c>
      <c r="F1349" s="95" t="s">
        <v>19171</v>
      </c>
      <c r="G1349" s="96" t="s">
        <v>19029</v>
      </c>
      <c r="H1349" s="96" t="s">
        <v>19172</v>
      </c>
      <c r="I1349" s="96" t="s">
        <v>19173</v>
      </c>
      <c r="J1349" s="95" t="s">
        <v>19174</v>
      </c>
      <c r="K1349" s="95" t="s">
        <v>19401</v>
      </c>
      <c r="L1349" s="95" t="s">
        <v>20201</v>
      </c>
      <c r="M1349" s="96" t="s">
        <v>17220</v>
      </c>
      <c r="N1349" s="96" t="s">
        <v>297</v>
      </c>
      <c r="O1349" s="97">
        <v>45298</v>
      </c>
      <c r="P1349" s="97">
        <v>45298</v>
      </c>
      <c r="Q1349" s="97">
        <v>45298</v>
      </c>
      <c r="R1349" s="96">
        <v>631</v>
      </c>
      <c r="S1349" s="96">
        <v>1</v>
      </c>
      <c r="T1349" s="96" t="s">
        <v>19209</v>
      </c>
      <c r="U1349" s="96" t="s">
        <v>12883</v>
      </c>
      <c r="V1349" s="96"/>
      <c r="W1349" s="96" t="s">
        <v>25458</v>
      </c>
      <c r="X1349" s="96" t="s">
        <v>287</v>
      </c>
      <c r="Y1349" s="95" t="s">
        <v>12885</v>
      </c>
    </row>
    <row r="1350" spans="1:25" s="87" customFormat="1" x14ac:dyDescent="0.3">
      <c r="A1350" s="94" t="str">
        <f t="shared" si="22"/>
        <v>jsanto1</v>
      </c>
      <c r="B1350" s="95" t="s">
        <v>25459</v>
      </c>
      <c r="C1350" s="96" t="s">
        <v>25460</v>
      </c>
      <c r="D1350" s="96" t="s">
        <v>25461</v>
      </c>
      <c r="E1350" s="96" t="s">
        <v>5630</v>
      </c>
      <c r="F1350" s="95" t="s">
        <v>19171</v>
      </c>
      <c r="G1350" s="96" t="s">
        <v>19029</v>
      </c>
      <c r="H1350" s="96" t="s">
        <v>19172</v>
      </c>
      <c r="I1350" s="96" t="s">
        <v>19173</v>
      </c>
      <c r="J1350" s="95" t="s">
        <v>19174</v>
      </c>
      <c r="K1350" s="95" t="s">
        <v>19175</v>
      </c>
      <c r="L1350" s="95" t="s">
        <v>20086</v>
      </c>
      <c r="M1350" s="96" t="s">
        <v>6579</v>
      </c>
      <c r="N1350" s="96" t="s">
        <v>4327</v>
      </c>
      <c r="O1350" s="97">
        <v>43383</v>
      </c>
      <c r="P1350" s="97">
        <v>43383</v>
      </c>
      <c r="Q1350" s="97">
        <v>43383</v>
      </c>
      <c r="R1350" s="96">
        <v>2546</v>
      </c>
      <c r="S1350" s="96">
        <v>6</v>
      </c>
      <c r="T1350" s="96" t="s">
        <v>19247</v>
      </c>
      <c r="U1350" s="96" t="s">
        <v>25462</v>
      </c>
      <c r="V1350" s="96"/>
      <c r="W1350" s="96" t="s">
        <v>6579</v>
      </c>
      <c r="X1350" s="96" t="s">
        <v>4327</v>
      </c>
      <c r="Y1350" s="95" t="s">
        <v>4328</v>
      </c>
    </row>
    <row r="1351" spans="1:25" s="87" customFormat="1" x14ac:dyDescent="0.3">
      <c r="A1351" s="94" t="str">
        <f t="shared" si="22"/>
        <v>jsauced</v>
      </c>
      <c r="B1351" s="95" t="s">
        <v>25463</v>
      </c>
      <c r="C1351" s="96" t="s">
        <v>25464</v>
      </c>
      <c r="D1351" s="96" t="s">
        <v>25465</v>
      </c>
      <c r="E1351" s="96" t="s">
        <v>19170</v>
      </c>
      <c r="F1351" s="95" t="s">
        <v>19226</v>
      </c>
      <c r="G1351" s="96" t="s">
        <v>19031</v>
      </c>
      <c r="H1351" s="96" t="s">
        <v>19227</v>
      </c>
      <c r="I1351" s="96" t="s">
        <v>19173</v>
      </c>
      <c r="J1351" s="95" t="s">
        <v>19174</v>
      </c>
      <c r="K1351" s="95" t="s">
        <v>19258</v>
      </c>
      <c r="L1351" s="95" t="s">
        <v>19259</v>
      </c>
      <c r="M1351" s="96" t="s">
        <v>19260</v>
      </c>
      <c r="N1351" s="96" t="s">
        <v>279</v>
      </c>
      <c r="O1351" s="97">
        <v>45175</v>
      </c>
      <c r="P1351" s="97">
        <v>45175</v>
      </c>
      <c r="Q1351" s="97">
        <v>45175</v>
      </c>
      <c r="R1351" s="96">
        <v>754</v>
      </c>
      <c r="S1351" s="96">
        <v>2</v>
      </c>
      <c r="T1351" s="96" t="s">
        <v>19209</v>
      </c>
      <c r="U1351" s="96" t="s">
        <v>25466</v>
      </c>
      <c r="V1351" s="96"/>
      <c r="W1351" s="96" t="s">
        <v>4284</v>
      </c>
      <c r="X1351" s="96" t="s">
        <v>279</v>
      </c>
      <c r="Y1351" s="95" t="s">
        <v>25467</v>
      </c>
    </row>
    <row r="1352" spans="1:25" s="87" customFormat="1" x14ac:dyDescent="0.3">
      <c r="A1352" s="94" t="str">
        <f t="shared" si="22"/>
        <v>JSAUSAL</v>
      </c>
      <c r="B1352" s="95" t="s">
        <v>25468</v>
      </c>
      <c r="C1352" s="96" t="s">
        <v>25469</v>
      </c>
      <c r="D1352" s="96" t="s">
        <v>19108</v>
      </c>
      <c r="E1352" s="96" t="s">
        <v>5630</v>
      </c>
      <c r="F1352" s="95" t="s">
        <v>19181</v>
      </c>
      <c r="G1352" s="96" t="s">
        <v>19030</v>
      </c>
      <c r="H1352" s="96" t="s">
        <v>19172</v>
      </c>
      <c r="I1352" s="96" t="s">
        <v>19173</v>
      </c>
      <c r="J1352" s="95" t="s">
        <v>19174</v>
      </c>
      <c r="K1352" s="95" t="s">
        <v>19455</v>
      </c>
      <c r="L1352" s="95" t="s">
        <v>19456</v>
      </c>
      <c r="M1352" s="96" t="s">
        <v>19457</v>
      </c>
      <c r="N1352" s="96" t="s">
        <v>2504</v>
      </c>
      <c r="O1352" s="97">
        <v>38411</v>
      </c>
      <c r="P1352" s="97">
        <v>38411</v>
      </c>
      <c r="Q1352" s="97">
        <v>38411</v>
      </c>
      <c r="R1352" s="96">
        <v>7518</v>
      </c>
      <c r="S1352" s="96">
        <v>20</v>
      </c>
      <c r="T1352" s="96" t="s">
        <v>19261</v>
      </c>
      <c r="U1352" s="96" t="s">
        <v>25470</v>
      </c>
      <c r="V1352" s="96"/>
      <c r="W1352" s="96" t="s">
        <v>4669</v>
      </c>
      <c r="X1352" s="96" t="s">
        <v>2504</v>
      </c>
      <c r="Y1352" s="95" t="s">
        <v>6104</v>
      </c>
    </row>
    <row r="1353" spans="1:25" s="87" customFormat="1" x14ac:dyDescent="0.3">
      <c r="A1353" s="94" t="str">
        <f t="shared" si="22"/>
        <v>jsawyer</v>
      </c>
      <c r="B1353" s="95" t="s">
        <v>25471</v>
      </c>
      <c r="C1353" s="96" t="s">
        <v>25472</v>
      </c>
      <c r="D1353" s="95" t="s">
        <v>25473</v>
      </c>
      <c r="E1353" s="96" t="s">
        <v>5630</v>
      </c>
      <c r="F1353" s="96"/>
      <c r="G1353" s="96"/>
      <c r="H1353" s="96"/>
      <c r="I1353" s="96"/>
      <c r="J1353" s="96"/>
      <c r="K1353" s="96"/>
      <c r="L1353" s="96"/>
      <c r="M1353" s="96"/>
      <c r="N1353" s="96"/>
      <c r="O1353" s="97">
        <v>45935</v>
      </c>
      <c r="P1353" s="96"/>
      <c r="Q1353" s="97">
        <v>45935</v>
      </c>
      <c r="R1353" s="96"/>
      <c r="S1353" s="96"/>
      <c r="T1353" s="96"/>
      <c r="U1353" s="95" t="s">
        <v>11713</v>
      </c>
      <c r="V1353" s="96"/>
      <c r="W1353" s="96" t="s">
        <v>4972</v>
      </c>
      <c r="X1353" s="96" t="s">
        <v>416</v>
      </c>
      <c r="Y1353" s="95" t="s">
        <v>11714</v>
      </c>
    </row>
    <row r="1354" spans="1:25" s="87" customFormat="1" x14ac:dyDescent="0.3">
      <c r="A1354" s="94" t="str">
        <f t="shared" si="22"/>
        <v>jscarle</v>
      </c>
      <c r="B1354" s="95" t="s">
        <v>25474</v>
      </c>
      <c r="C1354" s="96" t="s">
        <v>25475</v>
      </c>
      <c r="D1354" s="96" t="s">
        <v>25476</v>
      </c>
      <c r="E1354" s="96" t="s">
        <v>5630</v>
      </c>
      <c r="F1354" s="95" t="s">
        <v>19285</v>
      </c>
      <c r="G1354" s="96" t="s">
        <v>19028</v>
      </c>
      <c r="H1354" s="96" t="s">
        <v>19172</v>
      </c>
      <c r="I1354" s="96" t="s">
        <v>19173</v>
      </c>
      <c r="J1354" s="95" t="s">
        <v>19189</v>
      </c>
      <c r="K1354" s="95" t="s">
        <v>19415</v>
      </c>
      <c r="L1354" s="95" t="s">
        <v>6684</v>
      </c>
      <c r="M1354" s="96" t="s">
        <v>19416</v>
      </c>
      <c r="N1354" s="96" t="s">
        <v>318</v>
      </c>
      <c r="O1354" s="97">
        <v>36619</v>
      </c>
      <c r="P1354" s="97">
        <v>42409</v>
      </c>
      <c r="Q1354" s="97">
        <v>39818</v>
      </c>
      <c r="R1354" s="96">
        <v>6111</v>
      </c>
      <c r="S1354" s="96">
        <v>16</v>
      </c>
      <c r="T1354" s="96" t="s">
        <v>19261</v>
      </c>
      <c r="U1354" s="96" t="s">
        <v>25477</v>
      </c>
      <c r="V1354" s="96"/>
      <c r="W1354" s="96" t="s">
        <v>5378</v>
      </c>
      <c r="X1354" s="96" t="s">
        <v>318</v>
      </c>
      <c r="Y1354" s="95" t="s">
        <v>18053</v>
      </c>
    </row>
    <row r="1355" spans="1:25" s="87" customFormat="1" x14ac:dyDescent="0.3">
      <c r="A1355" s="94" t="str">
        <f t="shared" si="22"/>
        <v>JSCHAEF</v>
      </c>
      <c r="B1355" s="95" t="s">
        <v>25478</v>
      </c>
      <c r="C1355" s="96" t="s">
        <v>25479</v>
      </c>
      <c r="D1355" s="96" t="s">
        <v>5593</v>
      </c>
      <c r="E1355" s="96" t="s">
        <v>5630</v>
      </c>
      <c r="F1355" s="95" t="s">
        <v>19171</v>
      </c>
      <c r="G1355" s="96" t="s">
        <v>19029</v>
      </c>
      <c r="H1355" s="96" t="s">
        <v>19172</v>
      </c>
      <c r="I1355" s="96" t="s">
        <v>19173</v>
      </c>
      <c r="J1355" s="95" t="s">
        <v>19174</v>
      </c>
      <c r="K1355" s="95" t="s">
        <v>19216</v>
      </c>
      <c r="L1355" s="95" t="s">
        <v>19217</v>
      </c>
      <c r="M1355" s="96" t="s">
        <v>19218</v>
      </c>
      <c r="N1355" s="96" t="s">
        <v>453</v>
      </c>
      <c r="O1355" s="97">
        <v>31873</v>
      </c>
      <c r="P1355" s="97">
        <v>31873</v>
      </c>
      <c r="Q1355" s="97">
        <v>31873</v>
      </c>
      <c r="R1355" s="96">
        <v>14056</v>
      </c>
      <c r="S1355" s="96">
        <v>38</v>
      </c>
      <c r="T1355" s="96" t="s">
        <v>19261</v>
      </c>
      <c r="U1355" s="96" t="s">
        <v>25480</v>
      </c>
      <c r="V1355" s="96"/>
      <c r="W1355" s="96" t="s">
        <v>772</v>
      </c>
      <c r="X1355" s="96" t="s">
        <v>453</v>
      </c>
      <c r="Y1355" s="95" t="s">
        <v>13408</v>
      </c>
    </row>
    <row r="1356" spans="1:25" s="87" customFormat="1" x14ac:dyDescent="0.3">
      <c r="A1356" s="94" t="str">
        <f t="shared" si="22"/>
        <v>jschex0</v>
      </c>
      <c r="B1356" s="95" t="s">
        <v>25481</v>
      </c>
      <c r="C1356" s="96" t="s">
        <v>25482</v>
      </c>
      <c r="D1356" s="96" t="s">
        <v>25483</v>
      </c>
      <c r="E1356" s="96" t="s">
        <v>19170</v>
      </c>
      <c r="F1356" s="95" t="s">
        <v>19181</v>
      </c>
      <c r="G1356" s="96" t="s">
        <v>19030</v>
      </c>
      <c r="H1356" s="96" t="s">
        <v>19172</v>
      </c>
      <c r="I1356" s="96" t="s">
        <v>19173</v>
      </c>
      <c r="J1356" s="95" t="s">
        <v>19174</v>
      </c>
      <c r="K1356" s="95" t="s">
        <v>19175</v>
      </c>
      <c r="L1356" s="95" t="s">
        <v>19182</v>
      </c>
      <c r="M1356" s="96" t="s">
        <v>9597</v>
      </c>
      <c r="N1356" s="96" t="s">
        <v>219</v>
      </c>
      <c r="O1356" s="97">
        <v>44637</v>
      </c>
      <c r="P1356" s="97">
        <v>44637</v>
      </c>
      <c r="Q1356" s="97">
        <v>44637</v>
      </c>
      <c r="R1356" s="96">
        <v>1292</v>
      </c>
      <c r="S1356" s="96">
        <v>3</v>
      </c>
      <c r="T1356" s="96" t="s">
        <v>19228</v>
      </c>
      <c r="U1356" s="96" t="s">
        <v>25484</v>
      </c>
      <c r="V1356" s="96"/>
      <c r="W1356" s="96" t="s">
        <v>13893</v>
      </c>
      <c r="X1356" s="96" t="s">
        <v>219</v>
      </c>
      <c r="Y1356" s="95" t="s">
        <v>13894</v>
      </c>
    </row>
    <row r="1357" spans="1:25" s="87" customFormat="1" x14ac:dyDescent="0.3">
      <c r="A1357" s="94" t="str">
        <f t="shared" si="22"/>
        <v>jsetlif</v>
      </c>
      <c r="B1357" s="95" t="s">
        <v>25485</v>
      </c>
      <c r="C1357" s="96" t="s">
        <v>25486</v>
      </c>
      <c r="D1357" s="96" t="s">
        <v>25487</v>
      </c>
      <c r="E1357" s="96" t="s">
        <v>5630</v>
      </c>
      <c r="F1357" s="95" t="s">
        <v>19171</v>
      </c>
      <c r="G1357" s="96" t="s">
        <v>19029</v>
      </c>
      <c r="H1357" s="96" t="s">
        <v>19172</v>
      </c>
      <c r="I1357" s="96" t="s">
        <v>19173</v>
      </c>
      <c r="J1357" s="95" t="s">
        <v>19189</v>
      </c>
      <c r="K1357" s="95" t="s">
        <v>19273</v>
      </c>
      <c r="L1357" s="95" t="s">
        <v>19274</v>
      </c>
      <c r="M1357" s="96" t="s">
        <v>7733</v>
      </c>
      <c r="N1357" s="96" t="s">
        <v>328</v>
      </c>
      <c r="O1357" s="97">
        <v>44469</v>
      </c>
      <c r="P1357" s="97">
        <v>45872</v>
      </c>
      <c r="Q1357" s="97">
        <v>45872</v>
      </c>
      <c r="R1357" s="96">
        <v>57</v>
      </c>
      <c r="S1357" s="96">
        <v>0</v>
      </c>
      <c r="T1357" s="96" t="s">
        <v>19448</v>
      </c>
      <c r="U1357" s="96" t="s">
        <v>25488</v>
      </c>
      <c r="V1357" s="96"/>
      <c r="W1357" s="96" t="s">
        <v>25489</v>
      </c>
      <c r="X1357" s="96" t="s">
        <v>416</v>
      </c>
      <c r="Y1357" s="95" t="s">
        <v>13299</v>
      </c>
    </row>
    <row r="1358" spans="1:25" s="87" customFormat="1" x14ac:dyDescent="0.3">
      <c r="A1358" s="94" t="str">
        <f t="shared" si="22"/>
        <v>jsevr02</v>
      </c>
      <c r="B1358" s="95" t="s">
        <v>25490</v>
      </c>
      <c r="C1358" s="96" t="s">
        <v>25491</v>
      </c>
      <c r="D1358" s="96" t="s">
        <v>25492</v>
      </c>
      <c r="E1358" s="96" t="s">
        <v>5630</v>
      </c>
      <c r="F1358" s="95" t="s">
        <v>19171</v>
      </c>
      <c r="G1358" s="96" t="s">
        <v>19029</v>
      </c>
      <c r="H1358" s="96" t="s">
        <v>19172</v>
      </c>
      <c r="I1358" s="96" t="s">
        <v>19173</v>
      </c>
      <c r="J1358" s="95" t="s">
        <v>19189</v>
      </c>
      <c r="K1358" s="95" t="s">
        <v>19217</v>
      </c>
      <c r="L1358" s="95" t="s">
        <v>19824</v>
      </c>
      <c r="M1358" s="96" t="s">
        <v>19825</v>
      </c>
      <c r="N1358" s="96" t="s">
        <v>752</v>
      </c>
      <c r="O1358" s="97">
        <v>38673</v>
      </c>
      <c r="P1358" s="97">
        <v>43489</v>
      </c>
      <c r="Q1358" s="97">
        <v>38867</v>
      </c>
      <c r="R1358" s="96">
        <v>7062</v>
      </c>
      <c r="S1358" s="96">
        <v>19</v>
      </c>
      <c r="T1358" s="96" t="s">
        <v>19261</v>
      </c>
      <c r="U1358" s="96" t="s">
        <v>25493</v>
      </c>
      <c r="V1358" s="96"/>
      <c r="W1358" s="96" t="s">
        <v>25494</v>
      </c>
      <c r="X1358" s="96" t="s">
        <v>752</v>
      </c>
      <c r="Y1358" s="95" t="s">
        <v>9927</v>
      </c>
    </row>
    <row r="1359" spans="1:25" s="87" customFormat="1" x14ac:dyDescent="0.3">
      <c r="A1359" s="94" t="str">
        <f t="shared" si="22"/>
        <v>jshanyf</v>
      </c>
      <c r="B1359" s="95" t="s">
        <v>25495</v>
      </c>
      <c r="C1359" s="96" t="s">
        <v>25496</v>
      </c>
      <c r="D1359" s="96" t="s">
        <v>25497</v>
      </c>
      <c r="E1359" s="96" t="s">
        <v>5630</v>
      </c>
      <c r="F1359" s="95" t="s">
        <v>19181</v>
      </c>
      <c r="G1359" s="96" t="s">
        <v>19030</v>
      </c>
      <c r="H1359" s="96" t="s">
        <v>19172</v>
      </c>
      <c r="I1359" s="96" t="s">
        <v>19173</v>
      </c>
      <c r="J1359" s="95" t="s">
        <v>19174</v>
      </c>
      <c r="K1359" s="95" t="s">
        <v>19431</v>
      </c>
      <c r="L1359" s="95" t="s">
        <v>19432</v>
      </c>
      <c r="M1359" s="96" t="s">
        <v>6264</v>
      </c>
      <c r="N1359" s="96" t="s">
        <v>279</v>
      </c>
      <c r="O1359" s="97">
        <v>41912</v>
      </c>
      <c r="P1359" s="97">
        <v>45200</v>
      </c>
      <c r="Q1359" s="97">
        <v>45200</v>
      </c>
      <c r="R1359" s="96">
        <v>729</v>
      </c>
      <c r="S1359" s="96">
        <v>1</v>
      </c>
      <c r="T1359" s="96" t="s">
        <v>19209</v>
      </c>
      <c r="U1359" s="96" t="s">
        <v>25498</v>
      </c>
      <c r="V1359" s="96"/>
      <c r="W1359" s="96" t="s">
        <v>25499</v>
      </c>
      <c r="X1359" s="96" t="s">
        <v>279</v>
      </c>
      <c r="Y1359" s="95" t="s">
        <v>11005</v>
      </c>
    </row>
    <row r="1360" spans="1:25" s="87" customFormat="1" x14ac:dyDescent="0.3">
      <c r="A1360" s="94" t="str">
        <f t="shared" si="22"/>
        <v>JSHAUB0</v>
      </c>
      <c r="B1360" s="95" t="s">
        <v>25500</v>
      </c>
      <c r="C1360" s="96" t="s">
        <v>25501</v>
      </c>
      <c r="D1360" s="96" t="s">
        <v>1951</v>
      </c>
      <c r="E1360" s="96" t="s">
        <v>5630</v>
      </c>
      <c r="F1360" s="95" t="s">
        <v>20261</v>
      </c>
      <c r="G1360" s="96" t="s">
        <v>19039</v>
      </c>
      <c r="H1360" s="96" t="s">
        <v>19172</v>
      </c>
      <c r="I1360" s="96" t="s">
        <v>19173</v>
      </c>
      <c r="J1360" s="95" t="s">
        <v>19189</v>
      </c>
      <c r="K1360" s="95" t="s">
        <v>20262</v>
      </c>
      <c r="L1360" s="95" t="s">
        <v>20263</v>
      </c>
      <c r="M1360" s="96" t="s">
        <v>20264</v>
      </c>
      <c r="N1360" s="96" t="s">
        <v>435</v>
      </c>
      <c r="O1360" s="97">
        <v>40583</v>
      </c>
      <c r="P1360" s="97">
        <v>40583</v>
      </c>
      <c r="Q1360" s="97">
        <v>40583</v>
      </c>
      <c r="R1360" s="96">
        <v>5346</v>
      </c>
      <c r="S1360" s="96">
        <v>14</v>
      </c>
      <c r="T1360" s="96" t="s">
        <v>19247</v>
      </c>
      <c r="U1360" s="96" t="s">
        <v>25502</v>
      </c>
      <c r="V1360" s="96"/>
      <c r="W1360" s="96" t="s">
        <v>4200</v>
      </c>
      <c r="X1360" s="96" t="s">
        <v>435</v>
      </c>
      <c r="Y1360" s="95" t="s">
        <v>25503</v>
      </c>
    </row>
    <row r="1361" spans="1:25" s="87" customFormat="1" x14ac:dyDescent="0.3">
      <c r="A1361" s="94" t="str">
        <f t="shared" si="22"/>
        <v>jshelt0</v>
      </c>
      <c r="B1361" s="95" t="s">
        <v>25504</v>
      </c>
      <c r="C1361" s="96" t="s">
        <v>25505</v>
      </c>
      <c r="D1361" s="96" t="s">
        <v>25506</v>
      </c>
      <c r="E1361" s="96" t="s">
        <v>5630</v>
      </c>
      <c r="F1361" s="95" t="s">
        <v>19215</v>
      </c>
      <c r="G1361" s="96" t="s">
        <v>19033</v>
      </c>
      <c r="H1361" s="96" t="s">
        <v>19172</v>
      </c>
      <c r="I1361" s="96" t="s">
        <v>19173</v>
      </c>
      <c r="J1361" s="95" t="s">
        <v>19189</v>
      </c>
      <c r="K1361" s="95" t="s">
        <v>19333</v>
      </c>
      <c r="L1361" s="95" t="s">
        <v>19447</v>
      </c>
      <c r="M1361" s="96" t="s">
        <v>9382</v>
      </c>
      <c r="N1361" s="96" t="s">
        <v>366</v>
      </c>
      <c r="O1361" s="97">
        <v>45865</v>
      </c>
      <c r="P1361" s="97">
        <v>45865</v>
      </c>
      <c r="Q1361" s="97">
        <v>45865</v>
      </c>
      <c r="R1361" s="96">
        <v>64</v>
      </c>
      <c r="S1361" s="96">
        <v>0</v>
      </c>
      <c r="T1361" s="96" t="s">
        <v>19219</v>
      </c>
      <c r="U1361" s="96" t="s">
        <v>25507</v>
      </c>
      <c r="V1361" s="96"/>
      <c r="W1361" s="96" t="s">
        <v>25508</v>
      </c>
      <c r="X1361" s="96" t="s">
        <v>416</v>
      </c>
      <c r="Y1361" s="95" t="s">
        <v>25509</v>
      </c>
    </row>
    <row r="1362" spans="1:25" s="87" customFormat="1" x14ac:dyDescent="0.3">
      <c r="A1362" s="94" t="str">
        <f t="shared" si="22"/>
        <v>jshelto</v>
      </c>
      <c r="B1362" s="95" t="s">
        <v>25510</v>
      </c>
      <c r="C1362" s="96" t="s">
        <v>25511</v>
      </c>
      <c r="D1362" s="96" t="s">
        <v>25512</v>
      </c>
      <c r="E1362" s="96" t="s">
        <v>5630</v>
      </c>
      <c r="F1362" s="95" t="s">
        <v>19797</v>
      </c>
      <c r="G1362" s="96" t="s">
        <v>19070</v>
      </c>
      <c r="H1362" s="96" t="s">
        <v>19227</v>
      </c>
      <c r="I1362" s="96" t="s">
        <v>19173</v>
      </c>
      <c r="J1362" s="95" t="s">
        <v>19174</v>
      </c>
      <c r="K1362" s="95" t="s">
        <v>19258</v>
      </c>
      <c r="L1362" s="95" t="s">
        <v>19259</v>
      </c>
      <c r="M1362" s="96" t="s">
        <v>19260</v>
      </c>
      <c r="N1362" s="96" t="s">
        <v>279</v>
      </c>
      <c r="O1362" s="97">
        <v>45830</v>
      </c>
      <c r="P1362" s="97">
        <v>45830</v>
      </c>
      <c r="Q1362" s="97">
        <v>45830</v>
      </c>
      <c r="R1362" s="96">
        <v>99</v>
      </c>
      <c r="S1362" s="96">
        <v>0</v>
      </c>
      <c r="T1362" s="96" t="s">
        <v>19193</v>
      </c>
      <c r="U1362" s="96" t="s">
        <v>25513</v>
      </c>
      <c r="V1362" s="96"/>
      <c r="W1362" s="96" t="s">
        <v>4780</v>
      </c>
      <c r="X1362" s="96" t="s">
        <v>279</v>
      </c>
      <c r="Y1362" s="95" t="s">
        <v>12329</v>
      </c>
    </row>
    <row r="1363" spans="1:25" s="87" customFormat="1" x14ac:dyDescent="0.3">
      <c r="A1363" s="94" t="str">
        <f t="shared" si="22"/>
        <v>jshumak</v>
      </c>
      <c r="B1363" s="95" t="s">
        <v>25514</v>
      </c>
      <c r="C1363" s="96" t="s">
        <v>25515</v>
      </c>
      <c r="D1363" s="95" t="s">
        <v>25516</v>
      </c>
      <c r="E1363" s="96" t="s">
        <v>5630</v>
      </c>
      <c r="F1363" s="96"/>
      <c r="G1363" s="96"/>
      <c r="H1363" s="96"/>
      <c r="I1363" s="96"/>
      <c r="J1363" s="96"/>
      <c r="K1363" s="96"/>
      <c r="L1363" s="96"/>
      <c r="M1363" s="96"/>
      <c r="N1363" s="96"/>
      <c r="O1363" s="97">
        <v>45935</v>
      </c>
      <c r="P1363" s="96"/>
      <c r="Q1363" s="97">
        <v>45935</v>
      </c>
      <c r="R1363" s="96"/>
      <c r="S1363" s="96"/>
      <c r="T1363" s="96"/>
      <c r="U1363" s="95" t="s">
        <v>25517</v>
      </c>
      <c r="V1363" s="96"/>
      <c r="W1363" s="96" t="s">
        <v>7180</v>
      </c>
      <c r="X1363" s="96" t="s">
        <v>760</v>
      </c>
      <c r="Y1363" s="95" t="s">
        <v>6935</v>
      </c>
    </row>
    <row r="1364" spans="1:25" s="87" customFormat="1" x14ac:dyDescent="0.3">
      <c r="A1364" s="94" t="str">
        <f t="shared" si="22"/>
        <v>jshunk0</v>
      </c>
      <c r="B1364" s="95" t="s">
        <v>25518</v>
      </c>
      <c r="C1364" s="96" t="s">
        <v>25519</v>
      </c>
      <c r="D1364" s="96" t="s">
        <v>25520</v>
      </c>
      <c r="E1364" s="96" t="s">
        <v>19170</v>
      </c>
      <c r="F1364" s="95" t="s">
        <v>19171</v>
      </c>
      <c r="G1364" s="96" t="s">
        <v>19029</v>
      </c>
      <c r="H1364" s="96" t="s">
        <v>19172</v>
      </c>
      <c r="I1364" s="96" t="s">
        <v>19173</v>
      </c>
      <c r="J1364" s="95" t="s">
        <v>19174</v>
      </c>
      <c r="K1364" s="95" t="s">
        <v>19245</v>
      </c>
      <c r="L1364" s="95" t="s">
        <v>19246</v>
      </c>
      <c r="M1364" s="96" t="s">
        <v>14665</v>
      </c>
      <c r="N1364" s="96" t="s">
        <v>219</v>
      </c>
      <c r="O1364" s="97">
        <v>42338</v>
      </c>
      <c r="P1364" s="97">
        <v>42338</v>
      </c>
      <c r="Q1364" s="97">
        <v>42338</v>
      </c>
      <c r="R1364" s="96">
        <v>3591</v>
      </c>
      <c r="S1364" s="96">
        <v>9</v>
      </c>
      <c r="T1364" s="96" t="s">
        <v>19247</v>
      </c>
      <c r="U1364" s="96" t="s">
        <v>25521</v>
      </c>
      <c r="V1364" s="96" t="s">
        <v>25522</v>
      </c>
      <c r="W1364" s="96" t="s">
        <v>12054</v>
      </c>
      <c r="X1364" s="96" t="s">
        <v>219</v>
      </c>
      <c r="Y1364" s="95" t="s">
        <v>25523</v>
      </c>
    </row>
    <row r="1365" spans="1:25" s="87" customFormat="1" x14ac:dyDescent="0.3">
      <c r="A1365" s="94" t="str">
        <f t="shared" si="22"/>
        <v>jsimmon</v>
      </c>
      <c r="B1365" s="95" t="s">
        <v>25524</v>
      </c>
      <c r="C1365" s="96" t="s">
        <v>25525</v>
      </c>
      <c r="D1365" s="96" t="s">
        <v>25526</v>
      </c>
      <c r="E1365" s="96" t="s">
        <v>19170</v>
      </c>
      <c r="F1365" s="95" t="s">
        <v>19171</v>
      </c>
      <c r="G1365" s="96" t="s">
        <v>19029</v>
      </c>
      <c r="H1365" s="96" t="s">
        <v>19172</v>
      </c>
      <c r="I1365" s="96" t="s">
        <v>19173</v>
      </c>
      <c r="J1365" s="95" t="s">
        <v>19174</v>
      </c>
      <c r="K1365" s="95" t="s">
        <v>19216</v>
      </c>
      <c r="L1365" s="95" t="s">
        <v>19237</v>
      </c>
      <c r="M1365" s="96" t="s">
        <v>19238</v>
      </c>
      <c r="N1365" s="96" t="s">
        <v>250</v>
      </c>
      <c r="O1365" s="97">
        <v>44980</v>
      </c>
      <c r="P1365" s="97">
        <v>44980</v>
      </c>
      <c r="Q1365" s="97">
        <v>44980</v>
      </c>
      <c r="R1365" s="96">
        <v>949</v>
      </c>
      <c r="S1365" s="96">
        <v>2</v>
      </c>
      <c r="T1365" s="96" t="s">
        <v>19209</v>
      </c>
      <c r="U1365" s="96" t="s">
        <v>25527</v>
      </c>
      <c r="V1365" s="96"/>
      <c r="W1365" s="96" t="s">
        <v>21808</v>
      </c>
      <c r="X1365" s="96" t="s">
        <v>250</v>
      </c>
      <c r="Y1365" s="95" t="s">
        <v>25528</v>
      </c>
    </row>
    <row r="1366" spans="1:25" s="87" customFormat="1" x14ac:dyDescent="0.3">
      <c r="A1366" s="94" t="str">
        <f t="shared" si="22"/>
        <v>JSKROPE</v>
      </c>
      <c r="B1366" s="95" t="s">
        <v>25529</v>
      </c>
      <c r="C1366" s="96" t="s">
        <v>25530</v>
      </c>
      <c r="D1366" s="96" t="s">
        <v>16079</v>
      </c>
      <c r="E1366" s="96" t="s">
        <v>5630</v>
      </c>
      <c r="F1366" s="95" t="s">
        <v>19171</v>
      </c>
      <c r="G1366" s="96" t="s">
        <v>19029</v>
      </c>
      <c r="H1366" s="96" t="s">
        <v>19172</v>
      </c>
      <c r="I1366" s="96" t="s">
        <v>19173</v>
      </c>
      <c r="J1366" s="95" t="s">
        <v>19174</v>
      </c>
      <c r="K1366" s="95" t="s">
        <v>19245</v>
      </c>
      <c r="L1366" s="95" t="s">
        <v>20002</v>
      </c>
      <c r="M1366" s="96" t="s">
        <v>19319</v>
      </c>
      <c r="N1366" s="96" t="s">
        <v>1675</v>
      </c>
      <c r="O1366" s="97">
        <v>31146</v>
      </c>
      <c r="P1366" s="97">
        <v>31146</v>
      </c>
      <c r="Q1366" s="97">
        <v>31146</v>
      </c>
      <c r="R1366" s="96">
        <v>14783</v>
      </c>
      <c r="S1366" s="96">
        <v>40</v>
      </c>
      <c r="T1366" s="96" t="s">
        <v>19261</v>
      </c>
      <c r="U1366" s="96" t="s">
        <v>25531</v>
      </c>
      <c r="V1366" s="96"/>
      <c r="W1366" s="96" t="s">
        <v>25532</v>
      </c>
      <c r="X1366" s="96" t="s">
        <v>1675</v>
      </c>
      <c r="Y1366" s="95" t="s">
        <v>16083</v>
      </c>
    </row>
    <row r="1367" spans="1:25" s="87" customFormat="1" x14ac:dyDescent="0.3">
      <c r="A1367" s="94" t="str">
        <f t="shared" si="22"/>
        <v>jsnowde</v>
      </c>
      <c r="B1367" s="95" t="s">
        <v>25533</v>
      </c>
      <c r="C1367" s="96" t="s">
        <v>25534</v>
      </c>
      <c r="D1367" s="96" t="s">
        <v>25535</v>
      </c>
      <c r="E1367" s="96" t="s">
        <v>19170</v>
      </c>
      <c r="F1367" s="95" t="s">
        <v>19171</v>
      </c>
      <c r="G1367" s="96" t="s">
        <v>19029</v>
      </c>
      <c r="H1367" s="96" t="s">
        <v>19172</v>
      </c>
      <c r="I1367" s="96" t="s">
        <v>19173</v>
      </c>
      <c r="J1367" s="95" t="s">
        <v>19174</v>
      </c>
      <c r="K1367" s="95" t="s">
        <v>19401</v>
      </c>
      <c r="L1367" s="95" t="s">
        <v>17382</v>
      </c>
      <c r="M1367" s="96" t="s">
        <v>8645</v>
      </c>
      <c r="N1367" s="96" t="s">
        <v>407</v>
      </c>
      <c r="O1367" s="97">
        <v>45578</v>
      </c>
      <c r="P1367" s="97">
        <v>45578</v>
      </c>
      <c r="Q1367" s="97">
        <v>45578</v>
      </c>
      <c r="R1367" s="96">
        <v>351</v>
      </c>
      <c r="S1367" s="96">
        <v>0</v>
      </c>
      <c r="T1367" s="96" t="s">
        <v>19176</v>
      </c>
      <c r="U1367" s="96" t="s">
        <v>25536</v>
      </c>
      <c r="V1367" s="96" t="s">
        <v>25537</v>
      </c>
      <c r="W1367" s="96" t="s">
        <v>5306</v>
      </c>
      <c r="X1367" s="96" t="s">
        <v>407</v>
      </c>
      <c r="Y1367" s="95" t="s">
        <v>25538</v>
      </c>
    </row>
    <row r="1368" spans="1:25" s="87" customFormat="1" x14ac:dyDescent="0.3">
      <c r="A1368" s="94" t="str">
        <f t="shared" si="22"/>
        <v>jsorian</v>
      </c>
      <c r="B1368" s="95" t="s">
        <v>25539</v>
      </c>
      <c r="C1368" s="96" t="s">
        <v>25540</v>
      </c>
      <c r="D1368" s="96" t="s">
        <v>25541</v>
      </c>
      <c r="E1368" s="96" t="s">
        <v>5630</v>
      </c>
      <c r="F1368" s="95" t="s">
        <v>19226</v>
      </c>
      <c r="G1368" s="96" t="s">
        <v>19031</v>
      </c>
      <c r="H1368" s="96" t="s">
        <v>19227</v>
      </c>
      <c r="I1368" s="96" t="s">
        <v>19173</v>
      </c>
      <c r="J1368" s="95" t="s">
        <v>19189</v>
      </c>
      <c r="K1368" s="95" t="s">
        <v>19190</v>
      </c>
      <c r="L1368" s="95" t="s">
        <v>19191</v>
      </c>
      <c r="M1368" s="96" t="s">
        <v>19192</v>
      </c>
      <c r="N1368" s="96" t="s">
        <v>297</v>
      </c>
      <c r="O1368" s="97">
        <v>45928</v>
      </c>
      <c r="P1368" s="97">
        <v>45928</v>
      </c>
      <c r="Q1368" s="97">
        <v>45928</v>
      </c>
      <c r="R1368" s="96">
        <v>1</v>
      </c>
      <c r="S1368" s="96">
        <v>0</v>
      </c>
      <c r="T1368" s="96" t="s">
        <v>19183</v>
      </c>
      <c r="U1368" s="96" t="s">
        <v>7114</v>
      </c>
      <c r="V1368" s="96"/>
      <c r="W1368" s="96" t="s">
        <v>7115</v>
      </c>
      <c r="X1368" s="96" t="s">
        <v>297</v>
      </c>
      <c r="Y1368" s="95" t="s">
        <v>7116</v>
      </c>
    </row>
    <row r="1369" spans="1:25" s="87" customFormat="1" x14ac:dyDescent="0.3">
      <c r="A1369" s="94" t="str">
        <f t="shared" si="22"/>
        <v>JSOTO3</v>
      </c>
      <c r="B1369" s="95" t="s">
        <v>25542</v>
      </c>
      <c r="C1369" s="96" t="s">
        <v>25543</v>
      </c>
      <c r="D1369" s="96" t="s">
        <v>16369</v>
      </c>
      <c r="E1369" s="96" t="s">
        <v>5630</v>
      </c>
      <c r="F1369" s="95" t="s">
        <v>19181</v>
      </c>
      <c r="G1369" s="96" t="s">
        <v>19030</v>
      </c>
      <c r="H1369" s="96" t="s">
        <v>19172</v>
      </c>
      <c r="I1369" s="96" t="s">
        <v>19419</v>
      </c>
      <c r="J1369" s="95" t="s">
        <v>19189</v>
      </c>
      <c r="K1369" s="95" t="s">
        <v>19420</v>
      </c>
      <c r="L1369" s="95" t="s">
        <v>19420</v>
      </c>
      <c r="M1369" s="96" t="s">
        <v>19421</v>
      </c>
      <c r="N1369" s="96" t="s">
        <v>5965</v>
      </c>
      <c r="O1369" s="97">
        <v>34199</v>
      </c>
      <c r="P1369" s="97">
        <v>34199</v>
      </c>
      <c r="Q1369" s="97">
        <v>34199</v>
      </c>
      <c r="R1369" s="96">
        <v>11730</v>
      </c>
      <c r="S1369" s="96">
        <v>32</v>
      </c>
      <c r="T1369" s="96" t="s">
        <v>19261</v>
      </c>
      <c r="U1369" s="96" t="s">
        <v>25544</v>
      </c>
      <c r="V1369" s="96" t="s">
        <v>25545</v>
      </c>
      <c r="W1369" s="96" t="s">
        <v>22672</v>
      </c>
      <c r="X1369" s="96" t="s">
        <v>5965</v>
      </c>
      <c r="Y1369" s="95" t="s">
        <v>5966</v>
      </c>
    </row>
    <row r="1370" spans="1:25" s="87" customFormat="1" x14ac:dyDescent="0.3">
      <c r="A1370" s="94" t="str">
        <f t="shared" si="22"/>
        <v>JSPART</v>
      </c>
      <c r="B1370" s="95" t="s">
        <v>25546</v>
      </c>
      <c r="C1370" s="96" t="s">
        <v>25547</v>
      </c>
      <c r="D1370" s="96" t="s">
        <v>11098</v>
      </c>
      <c r="E1370" s="96" t="s">
        <v>5630</v>
      </c>
      <c r="F1370" s="95" t="s">
        <v>19285</v>
      </c>
      <c r="G1370" s="96" t="s">
        <v>19028</v>
      </c>
      <c r="H1370" s="96" t="s">
        <v>19172</v>
      </c>
      <c r="I1370" s="96" t="s">
        <v>19173</v>
      </c>
      <c r="J1370" s="95" t="s">
        <v>19174</v>
      </c>
      <c r="K1370" s="95" t="s">
        <v>20070</v>
      </c>
      <c r="L1370" s="95" t="s">
        <v>20071</v>
      </c>
      <c r="M1370" s="96" t="s">
        <v>20072</v>
      </c>
      <c r="N1370" s="96" t="s">
        <v>955</v>
      </c>
      <c r="O1370" s="97">
        <v>31538</v>
      </c>
      <c r="P1370" s="97">
        <v>31538</v>
      </c>
      <c r="Q1370" s="97">
        <v>31538</v>
      </c>
      <c r="R1370" s="96">
        <v>14391</v>
      </c>
      <c r="S1370" s="96">
        <v>39</v>
      </c>
      <c r="T1370" s="96" t="s">
        <v>19261</v>
      </c>
      <c r="U1370" s="96" t="s">
        <v>25548</v>
      </c>
      <c r="V1370" s="96"/>
      <c r="W1370" s="96" t="s">
        <v>25549</v>
      </c>
      <c r="X1370" s="96" t="s">
        <v>955</v>
      </c>
      <c r="Y1370" s="95" t="s">
        <v>15831</v>
      </c>
    </row>
    <row r="1371" spans="1:25" s="87" customFormat="1" x14ac:dyDescent="0.3">
      <c r="A1371" s="94" t="str">
        <f t="shared" si="22"/>
        <v>JSTEFF4</v>
      </c>
      <c r="B1371" s="95" t="s">
        <v>25550</v>
      </c>
      <c r="C1371" s="96" t="s">
        <v>25551</v>
      </c>
      <c r="D1371" s="96" t="s">
        <v>4804</v>
      </c>
      <c r="E1371" s="96" t="s">
        <v>5630</v>
      </c>
      <c r="F1371" s="95" t="s">
        <v>19181</v>
      </c>
      <c r="G1371" s="96" t="s">
        <v>19030</v>
      </c>
      <c r="H1371" s="96" t="s">
        <v>19172</v>
      </c>
      <c r="I1371" s="96" t="s">
        <v>19173</v>
      </c>
      <c r="J1371" s="95" t="s">
        <v>19174</v>
      </c>
      <c r="K1371" s="95" t="s">
        <v>19245</v>
      </c>
      <c r="L1371" s="95" t="s">
        <v>20684</v>
      </c>
      <c r="M1371" s="96" t="s">
        <v>14665</v>
      </c>
      <c r="N1371" s="96" t="s">
        <v>219</v>
      </c>
      <c r="O1371" s="97">
        <v>40021</v>
      </c>
      <c r="P1371" s="97">
        <v>40021</v>
      </c>
      <c r="Q1371" s="97">
        <v>40021</v>
      </c>
      <c r="R1371" s="96">
        <v>5908</v>
      </c>
      <c r="S1371" s="96">
        <v>16</v>
      </c>
      <c r="T1371" s="96" t="s">
        <v>19261</v>
      </c>
      <c r="U1371" s="96" t="s">
        <v>11781</v>
      </c>
      <c r="V1371" s="96"/>
      <c r="W1371" s="96" t="s">
        <v>3056</v>
      </c>
      <c r="X1371" s="96" t="s">
        <v>219</v>
      </c>
      <c r="Y1371" s="95" t="s">
        <v>11782</v>
      </c>
    </row>
    <row r="1372" spans="1:25" s="87" customFormat="1" x14ac:dyDescent="0.3">
      <c r="A1372" s="94" t="str">
        <f t="shared" si="22"/>
        <v>jsteph2</v>
      </c>
      <c r="B1372" s="95" t="s">
        <v>25552</v>
      </c>
      <c r="C1372" s="96" t="s">
        <v>25553</v>
      </c>
      <c r="D1372" s="96" t="s">
        <v>25554</v>
      </c>
      <c r="E1372" s="96" t="s">
        <v>19170</v>
      </c>
      <c r="F1372" s="95" t="s">
        <v>19236</v>
      </c>
      <c r="G1372" s="96" t="s">
        <v>19032</v>
      </c>
      <c r="H1372" s="96" t="s">
        <v>19227</v>
      </c>
      <c r="I1372" s="96" t="s">
        <v>19173</v>
      </c>
      <c r="J1372" s="95" t="s">
        <v>19189</v>
      </c>
      <c r="K1372" s="95" t="s">
        <v>19273</v>
      </c>
      <c r="L1372" s="95" t="s">
        <v>19274</v>
      </c>
      <c r="M1372" s="96" t="s">
        <v>7733</v>
      </c>
      <c r="N1372" s="96" t="s">
        <v>328</v>
      </c>
      <c r="O1372" s="97">
        <v>45676</v>
      </c>
      <c r="P1372" s="97">
        <v>45676</v>
      </c>
      <c r="Q1372" s="97">
        <v>45676</v>
      </c>
      <c r="R1372" s="96">
        <v>253</v>
      </c>
      <c r="S1372" s="96">
        <v>0</v>
      </c>
      <c r="T1372" s="96" t="s">
        <v>19176</v>
      </c>
      <c r="U1372" s="96" t="s">
        <v>25555</v>
      </c>
      <c r="V1372" s="96"/>
      <c r="W1372" s="96" t="s">
        <v>25556</v>
      </c>
      <c r="X1372" s="96" t="s">
        <v>416</v>
      </c>
      <c r="Y1372" s="95" t="s">
        <v>25557</v>
      </c>
    </row>
    <row r="1373" spans="1:25" s="87" customFormat="1" x14ac:dyDescent="0.3">
      <c r="A1373" s="94" t="str">
        <f t="shared" si="22"/>
        <v>jsteven</v>
      </c>
      <c r="B1373" s="95" t="s">
        <v>25558</v>
      </c>
      <c r="C1373" s="96" t="s">
        <v>25559</v>
      </c>
      <c r="D1373" s="96" t="s">
        <v>25560</v>
      </c>
      <c r="E1373" s="96" t="s">
        <v>5630</v>
      </c>
      <c r="F1373" s="95" t="s">
        <v>19372</v>
      </c>
      <c r="G1373" s="96" t="s">
        <v>19373</v>
      </c>
      <c r="H1373" s="96" t="s">
        <v>19172</v>
      </c>
      <c r="I1373" s="96" t="s">
        <v>19173</v>
      </c>
      <c r="J1373" s="95" t="s">
        <v>19189</v>
      </c>
      <c r="K1373" s="95" t="s">
        <v>19374</v>
      </c>
      <c r="L1373" s="95" t="s">
        <v>19375</v>
      </c>
      <c r="M1373" s="96" t="s">
        <v>19376</v>
      </c>
      <c r="N1373" s="96" t="s">
        <v>575</v>
      </c>
      <c r="O1373" s="97">
        <v>45753</v>
      </c>
      <c r="P1373" s="97">
        <v>45753</v>
      </c>
      <c r="Q1373" s="97">
        <v>45753</v>
      </c>
      <c r="R1373" s="96">
        <v>176</v>
      </c>
      <c r="S1373" s="96">
        <v>0</v>
      </c>
      <c r="T1373" s="96" t="s">
        <v>19193</v>
      </c>
      <c r="U1373" s="96" t="s">
        <v>12255</v>
      </c>
      <c r="V1373" s="96"/>
      <c r="W1373" s="96" t="s">
        <v>267</v>
      </c>
      <c r="X1373" s="96" t="s">
        <v>268</v>
      </c>
      <c r="Y1373" s="95" t="s">
        <v>5354</v>
      </c>
    </row>
    <row r="1374" spans="1:25" s="87" customFormat="1" x14ac:dyDescent="0.3">
      <c r="A1374" s="94" t="str">
        <f t="shared" si="22"/>
        <v>jstewar</v>
      </c>
      <c r="B1374" s="95" t="s">
        <v>25561</v>
      </c>
      <c r="C1374" s="96" t="s">
        <v>25562</v>
      </c>
      <c r="D1374" s="96" t="s">
        <v>25563</v>
      </c>
      <c r="E1374" s="96" t="s">
        <v>19170</v>
      </c>
      <c r="F1374" s="95" t="s">
        <v>19181</v>
      </c>
      <c r="G1374" s="96" t="s">
        <v>19030</v>
      </c>
      <c r="H1374" s="96" t="s">
        <v>19172</v>
      </c>
      <c r="I1374" s="96" t="s">
        <v>19173</v>
      </c>
      <c r="J1374" s="95" t="s">
        <v>19174</v>
      </c>
      <c r="K1374" s="95" t="s">
        <v>19401</v>
      </c>
      <c r="L1374" s="95" t="s">
        <v>20201</v>
      </c>
      <c r="M1374" s="96" t="s">
        <v>17220</v>
      </c>
      <c r="N1374" s="96" t="s">
        <v>297</v>
      </c>
      <c r="O1374" s="97">
        <v>43677</v>
      </c>
      <c r="P1374" s="97">
        <v>43677</v>
      </c>
      <c r="Q1374" s="97">
        <v>43677</v>
      </c>
      <c r="R1374" s="96">
        <v>2252</v>
      </c>
      <c r="S1374" s="96">
        <v>6</v>
      </c>
      <c r="T1374" s="96" t="s">
        <v>19247</v>
      </c>
      <c r="U1374" s="96" t="s">
        <v>25564</v>
      </c>
      <c r="V1374" s="96"/>
      <c r="W1374" s="96" t="s">
        <v>4993</v>
      </c>
      <c r="X1374" s="96" t="s">
        <v>287</v>
      </c>
      <c r="Y1374" s="95" t="s">
        <v>25565</v>
      </c>
    </row>
    <row r="1375" spans="1:25" s="87" customFormat="1" x14ac:dyDescent="0.3">
      <c r="A1375" s="94" t="str">
        <f t="shared" si="22"/>
        <v>jstingu</v>
      </c>
      <c r="B1375" s="95" t="s">
        <v>25566</v>
      </c>
      <c r="C1375" s="96" t="s">
        <v>25567</v>
      </c>
      <c r="D1375" s="96" t="s">
        <v>25568</v>
      </c>
      <c r="E1375" s="96" t="s">
        <v>5630</v>
      </c>
      <c r="F1375" s="95" t="s">
        <v>19181</v>
      </c>
      <c r="G1375" s="96" t="s">
        <v>19030</v>
      </c>
      <c r="H1375" s="96" t="s">
        <v>19172</v>
      </c>
      <c r="I1375" s="96" t="s">
        <v>19173</v>
      </c>
      <c r="J1375" s="95" t="s">
        <v>19174</v>
      </c>
      <c r="K1375" s="95" t="s">
        <v>19360</v>
      </c>
      <c r="L1375" s="95" t="s">
        <v>20769</v>
      </c>
      <c r="M1375" s="96" t="s">
        <v>19362</v>
      </c>
      <c r="N1375" s="96" t="s">
        <v>1463</v>
      </c>
      <c r="O1375" s="97">
        <v>41407</v>
      </c>
      <c r="P1375" s="97">
        <v>45095</v>
      </c>
      <c r="Q1375" s="97">
        <v>45095</v>
      </c>
      <c r="R1375" s="96">
        <v>834</v>
      </c>
      <c r="S1375" s="96">
        <v>2</v>
      </c>
      <c r="T1375" s="96" t="s">
        <v>19209</v>
      </c>
      <c r="U1375" s="96" t="s">
        <v>25569</v>
      </c>
      <c r="V1375" s="96" t="s">
        <v>25570</v>
      </c>
      <c r="W1375" s="96" t="s">
        <v>17754</v>
      </c>
      <c r="X1375" s="96" t="s">
        <v>1463</v>
      </c>
      <c r="Y1375" s="95" t="s">
        <v>17755</v>
      </c>
    </row>
    <row r="1376" spans="1:25" s="87" customFormat="1" x14ac:dyDescent="0.3">
      <c r="A1376" s="94" t="str">
        <f t="shared" si="22"/>
        <v>jstrohm</v>
      </c>
      <c r="B1376" s="95" t="s">
        <v>25571</v>
      </c>
      <c r="C1376" s="96" t="s">
        <v>25572</v>
      </c>
      <c r="D1376" s="96" t="s">
        <v>25573</v>
      </c>
      <c r="E1376" s="96" t="s">
        <v>19170</v>
      </c>
      <c r="F1376" s="95" t="s">
        <v>19181</v>
      </c>
      <c r="G1376" s="96" t="s">
        <v>19030</v>
      </c>
      <c r="H1376" s="96" t="s">
        <v>19172</v>
      </c>
      <c r="I1376" s="96" t="s">
        <v>19173</v>
      </c>
      <c r="J1376" s="95" t="s">
        <v>19189</v>
      </c>
      <c r="K1376" s="95" t="s">
        <v>19471</v>
      </c>
      <c r="L1376" s="95" t="s">
        <v>20722</v>
      </c>
      <c r="M1376" s="96" t="s">
        <v>20723</v>
      </c>
      <c r="N1376" s="96" t="s">
        <v>719</v>
      </c>
      <c r="O1376" s="97">
        <v>44232</v>
      </c>
      <c r="P1376" s="97">
        <v>44232</v>
      </c>
      <c r="Q1376" s="97">
        <v>44232</v>
      </c>
      <c r="R1376" s="96">
        <v>1697</v>
      </c>
      <c r="S1376" s="96">
        <v>4</v>
      </c>
      <c r="T1376" s="96" t="s">
        <v>19228</v>
      </c>
      <c r="U1376" s="96" t="s">
        <v>25574</v>
      </c>
      <c r="V1376" s="96"/>
      <c r="W1376" s="96" t="s">
        <v>25575</v>
      </c>
      <c r="X1376" s="96" t="s">
        <v>719</v>
      </c>
      <c r="Y1376" s="95" t="s">
        <v>25576</v>
      </c>
    </row>
    <row r="1377" spans="1:25" s="87" customFormat="1" x14ac:dyDescent="0.3">
      <c r="A1377" s="94" t="str">
        <f t="shared" si="22"/>
        <v>jtatum</v>
      </c>
      <c r="B1377" s="95" t="s">
        <v>25577</v>
      </c>
      <c r="C1377" s="96" t="s">
        <v>25578</v>
      </c>
      <c r="D1377" s="96" t="s">
        <v>25579</v>
      </c>
      <c r="E1377" s="96" t="s">
        <v>19170</v>
      </c>
      <c r="F1377" s="95" t="s">
        <v>19386</v>
      </c>
      <c r="G1377" s="96" t="s">
        <v>19387</v>
      </c>
      <c r="H1377" s="96" t="s">
        <v>19172</v>
      </c>
      <c r="I1377" s="96" t="s">
        <v>19173</v>
      </c>
      <c r="J1377" s="95" t="s">
        <v>19189</v>
      </c>
      <c r="K1377" s="95" t="s">
        <v>19374</v>
      </c>
      <c r="L1377" s="95" t="s">
        <v>19375</v>
      </c>
      <c r="M1377" s="96" t="s">
        <v>19376</v>
      </c>
      <c r="N1377" s="96" t="s">
        <v>575</v>
      </c>
      <c r="O1377" s="97">
        <v>45403</v>
      </c>
      <c r="P1377" s="97">
        <v>45403</v>
      </c>
      <c r="Q1377" s="97">
        <v>45403</v>
      </c>
      <c r="R1377" s="96">
        <v>526</v>
      </c>
      <c r="S1377" s="96">
        <v>1</v>
      </c>
      <c r="T1377" s="96" t="s">
        <v>19209</v>
      </c>
      <c r="U1377" s="96" t="s">
        <v>25580</v>
      </c>
      <c r="V1377" s="96"/>
      <c r="W1377" s="96" t="s">
        <v>1436</v>
      </c>
      <c r="X1377" s="96" t="s">
        <v>575</v>
      </c>
      <c r="Y1377" s="95" t="s">
        <v>8437</v>
      </c>
    </row>
    <row r="1378" spans="1:25" s="87" customFormat="1" x14ac:dyDescent="0.3">
      <c r="A1378" s="94" t="str">
        <f t="shared" si="22"/>
        <v>jtayl10</v>
      </c>
      <c r="B1378" s="95" t="s">
        <v>25581</v>
      </c>
      <c r="C1378" s="96" t="s">
        <v>25582</v>
      </c>
      <c r="D1378" s="96" t="s">
        <v>25583</v>
      </c>
      <c r="E1378" s="96" t="s">
        <v>5630</v>
      </c>
      <c r="F1378" s="95" t="s">
        <v>19215</v>
      </c>
      <c r="G1378" s="96" t="s">
        <v>19033</v>
      </c>
      <c r="H1378" s="96" t="s">
        <v>19172</v>
      </c>
      <c r="I1378" s="96" t="s">
        <v>19173</v>
      </c>
      <c r="J1378" s="95" t="s">
        <v>19174</v>
      </c>
      <c r="K1378" s="95" t="s">
        <v>19309</v>
      </c>
      <c r="L1378" s="95" t="s">
        <v>19513</v>
      </c>
      <c r="M1378" s="96" t="s">
        <v>6528</v>
      </c>
      <c r="N1378" s="96" t="s">
        <v>219</v>
      </c>
      <c r="O1378" s="97">
        <v>42528</v>
      </c>
      <c r="P1378" s="97">
        <v>42528</v>
      </c>
      <c r="Q1378" s="97">
        <v>42528</v>
      </c>
      <c r="R1378" s="96">
        <v>3401</v>
      </c>
      <c r="S1378" s="96">
        <v>9</v>
      </c>
      <c r="T1378" s="96" t="s">
        <v>19247</v>
      </c>
      <c r="U1378" s="96" t="s">
        <v>25584</v>
      </c>
      <c r="V1378" s="96"/>
      <c r="W1378" s="96" t="s">
        <v>6761</v>
      </c>
      <c r="X1378" s="96" t="s">
        <v>219</v>
      </c>
      <c r="Y1378" s="95" t="s">
        <v>6762</v>
      </c>
    </row>
    <row r="1379" spans="1:25" s="87" customFormat="1" x14ac:dyDescent="0.3">
      <c r="A1379" s="94" t="str">
        <f t="shared" si="22"/>
        <v>jtayl35</v>
      </c>
      <c r="B1379" s="95" t="s">
        <v>25585</v>
      </c>
      <c r="C1379" s="96" t="s">
        <v>25586</v>
      </c>
      <c r="D1379" s="96" t="s">
        <v>25587</v>
      </c>
      <c r="E1379" s="96" t="s">
        <v>19170</v>
      </c>
      <c r="F1379" s="95" t="s">
        <v>19215</v>
      </c>
      <c r="G1379" s="96" t="s">
        <v>19033</v>
      </c>
      <c r="H1379" s="96" t="s">
        <v>19172</v>
      </c>
      <c r="I1379" s="96" t="s">
        <v>19173</v>
      </c>
      <c r="J1379" s="95" t="s">
        <v>19174</v>
      </c>
      <c r="K1379" s="95" t="s">
        <v>19522</v>
      </c>
      <c r="L1379" s="95" t="s">
        <v>19523</v>
      </c>
      <c r="M1379" s="96" t="s">
        <v>7156</v>
      </c>
      <c r="N1379" s="96" t="s">
        <v>773</v>
      </c>
      <c r="O1379" s="97">
        <v>41939</v>
      </c>
      <c r="P1379" s="97">
        <v>41939</v>
      </c>
      <c r="Q1379" s="97">
        <v>41939</v>
      </c>
      <c r="R1379" s="96">
        <v>3990</v>
      </c>
      <c r="S1379" s="96">
        <v>10</v>
      </c>
      <c r="T1379" s="96" t="s">
        <v>19247</v>
      </c>
      <c r="U1379" s="96" t="s">
        <v>25588</v>
      </c>
      <c r="V1379" s="96"/>
      <c r="W1379" s="96" t="s">
        <v>25589</v>
      </c>
      <c r="X1379" s="96" t="s">
        <v>366</v>
      </c>
      <c r="Y1379" s="95" t="s">
        <v>25590</v>
      </c>
    </row>
    <row r="1380" spans="1:25" s="87" customFormat="1" x14ac:dyDescent="0.3">
      <c r="A1380" s="94" t="str">
        <f t="shared" si="22"/>
        <v>jtayl56</v>
      </c>
      <c r="B1380" s="95" t="s">
        <v>25591</v>
      </c>
      <c r="C1380" s="96" t="s">
        <v>25592</v>
      </c>
      <c r="D1380" s="96" t="s">
        <v>25593</v>
      </c>
      <c r="E1380" s="96" t="s">
        <v>5630</v>
      </c>
      <c r="F1380" s="95" t="s">
        <v>19171</v>
      </c>
      <c r="G1380" s="96" t="s">
        <v>19029</v>
      </c>
      <c r="H1380" s="96" t="s">
        <v>19172</v>
      </c>
      <c r="I1380" s="96" t="s">
        <v>19173</v>
      </c>
      <c r="J1380" s="95" t="s">
        <v>19189</v>
      </c>
      <c r="K1380" s="95" t="s">
        <v>19294</v>
      </c>
      <c r="L1380" s="95" t="s">
        <v>19295</v>
      </c>
      <c r="M1380" s="96" t="s">
        <v>19296</v>
      </c>
      <c r="N1380" s="96" t="s">
        <v>541</v>
      </c>
      <c r="O1380" s="97">
        <v>40779</v>
      </c>
      <c r="P1380" s="97">
        <v>42194</v>
      </c>
      <c r="Q1380" s="97">
        <v>42194</v>
      </c>
      <c r="R1380" s="96">
        <v>3735</v>
      </c>
      <c r="S1380" s="96">
        <v>10</v>
      </c>
      <c r="T1380" s="96" t="s">
        <v>19247</v>
      </c>
      <c r="U1380" s="96" t="s">
        <v>25594</v>
      </c>
      <c r="V1380" s="96"/>
      <c r="W1380" s="96" t="s">
        <v>25595</v>
      </c>
      <c r="X1380" s="96" t="s">
        <v>619</v>
      </c>
      <c r="Y1380" s="95" t="s">
        <v>25596</v>
      </c>
    </row>
    <row r="1381" spans="1:25" s="87" customFormat="1" x14ac:dyDescent="0.3">
      <c r="A1381" s="94" t="str">
        <f t="shared" si="22"/>
        <v>jterran</v>
      </c>
      <c r="B1381" s="95" t="s">
        <v>25597</v>
      </c>
      <c r="C1381" s="96" t="s">
        <v>25598</v>
      </c>
      <c r="D1381" s="96" t="s">
        <v>25599</v>
      </c>
      <c r="E1381" s="96" t="s">
        <v>19170</v>
      </c>
      <c r="F1381" s="95" t="s">
        <v>19181</v>
      </c>
      <c r="G1381" s="96" t="s">
        <v>19030</v>
      </c>
      <c r="H1381" s="96" t="s">
        <v>19172</v>
      </c>
      <c r="I1381" s="96" t="s">
        <v>19173</v>
      </c>
      <c r="J1381" s="95" t="s">
        <v>19174</v>
      </c>
      <c r="K1381" s="95" t="s">
        <v>19301</v>
      </c>
      <c r="L1381" s="95" t="s">
        <v>19302</v>
      </c>
      <c r="M1381" s="96" t="s">
        <v>19303</v>
      </c>
      <c r="N1381" s="96" t="s">
        <v>3134</v>
      </c>
      <c r="O1381" s="97">
        <v>45536</v>
      </c>
      <c r="P1381" s="97">
        <v>45536</v>
      </c>
      <c r="Q1381" s="97">
        <v>45536</v>
      </c>
      <c r="R1381" s="96">
        <v>393</v>
      </c>
      <c r="S1381" s="96">
        <v>1</v>
      </c>
      <c r="T1381" s="96" t="s">
        <v>19209</v>
      </c>
      <c r="U1381" s="96" t="s">
        <v>25600</v>
      </c>
      <c r="V1381" s="96"/>
      <c r="W1381" s="96" t="s">
        <v>22544</v>
      </c>
      <c r="X1381" s="96" t="s">
        <v>3134</v>
      </c>
      <c r="Y1381" s="95" t="s">
        <v>25601</v>
      </c>
    </row>
    <row r="1382" spans="1:25" s="87" customFormat="1" x14ac:dyDescent="0.3">
      <c r="A1382" s="94" t="str">
        <f t="shared" si="22"/>
        <v>jthiele</v>
      </c>
      <c r="B1382" s="95" t="s">
        <v>25602</v>
      </c>
      <c r="C1382" s="96" t="s">
        <v>25603</v>
      </c>
      <c r="D1382" s="96" t="s">
        <v>25604</v>
      </c>
      <c r="E1382" s="96" t="s">
        <v>5630</v>
      </c>
      <c r="F1382" s="95" t="s">
        <v>19181</v>
      </c>
      <c r="G1382" s="96" t="s">
        <v>19030</v>
      </c>
      <c r="H1382" s="96" t="s">
        <v>19172</v>
      </c>
      <c r="I1382" s="96" t="s">
        <v>19173</v>
      </c>
      <c r="J1382" s="95" t="s">
        <v>19174</v>
      </c>
      <c r="K1382" s="95" t="s">
        <v>19522</v>
      </c>
      <c r="L1382" s="95" t="s">
        <v>19523</v>
      </c>
      <c r="M1382" s="96" t="s">
        <v>7156</v>
      </c>
      <c r="N1382" s="96" t="s">
        <v>773</v>
      </c>
      <c r="O1382" s="97">
        <v>42282</v>
      </c>
      <c r="P1382" s="97">
        <v>42282</v>
      </c>
      <c r="Q1382" s="97">
        <v>42282</v>
      </c>
      <c r="R1382" s="96">
        <v>3647</v>
      </c>
      <c r="S1382" s="96">
        <v>9</v>
      </c>
      <c r="T1382" s="96" t="s">
        <v>19247</v>
      </c>
      <c r="U1382" s="96" t="s">
        <v>25605</v>
      </c>
      <c r="V1382" s="96"/>
      <c r="W1382" s="96" t="s">
        <v>12338</v>
      </c>
      <c r="X1382" s="96" t="s">
        <v>1502</v>
      </c>
      <c r="Y1382" s="95" t="s">
        <v>9774</v>
      </c>
    </row>
    <row r="1383" spans="1:25" s="87" customFormat="1" x14ac:dyDescent="0.3">
      <c r="A1383" s="94" t="str">
        <f t="shared" si="22"/>
        <v>jthomp0</v>
      </c>
      <c r="B1383" s="95" t="s">
        <v>25606</v>
      </c>
      <c r="C1383" s="96" t="s">
        <v>25607</v>
      </c>
      <c r="D1383" s="96" t="s">
        <v>25608</v>
      </c>
      <c r="E1383" s="96" t="s">
        <v>19170</v>
      </c>
      <c r="F1383" s="95" t="s">
        <v>19215</v>
      </c>
      <c r="G1383" s="96" t="s">
        <v>19033</v>
      </c>
      <c r="H1383" s="96" t="s">
        <v>19172</v>
      </c>
      <c r="I1383" s="96" t="s">
        <v>19173</v>
      </c>
      <c r="J1383" s="95" t="s">
        <v>19174</v>
      </c>
      <c r="K1383" s="95" t="s">
        <v>19802</v>
      </c>
      <c r="L1383" s="95" t="s">
        <v>19803</v>
      </c>
      <c r="M1383" s="96" t="s">
        <v>19804</v>
      </c>
      <c r="N1383" s="96" t="s">
        <v>549</v>
      </c>
      <c r="O1383" s="97">
        <v>44504</v>
      </c>
      <c r="P1383" s="97">
        <v>44504</v>
      </c>
      <c r="Q1383" s="97">
        <v>44504</v>
      </c>
      <c r="R1383" s="96">
        <v>1425</v>
      </c>
      <c r="S1383" s="96">
        <v>3</v>
      </c>
      <c r="T1383" s="96" t="s">
        <v>19228</v>
      </c>
      <c r="U1383" s="96" t="s">
        <v>25609</v>
      </c>
      <c r="V1383" s="96"/>
      <c r="W1383" s="96" t="s">
        <v>25610</v>
      </c>
      <c r="X1383" s="96" t="s">
        <v>2926</v>
      </c>
      <c r="Y1383" s="95" t="s">
        <v>25611</v>
      </c>
    </row>
    <row r="1384" spans="1:25" s="87" customFormat="1" x14ac:dyDescent="0.3">
      <c r="A1384" s="94" t="str">
        <f t="shared" si="22"/>
        <v>jthreat</v>
      </c>
      <c r="B1384" s="95" t="s">
        <v>25612</v>
      </c>
      <c r="C1384" s="96" t="s">
        <v>25613</v>
      </c>
      <c r="D1384" s="96" t="s">
        <v>25614</v>
      </c>
      <c r="E1384" s="96" t="s">
        <v>5630</v>
      </c>
      <c r="F1384" s="95" t="s">
        <v>19236</v>
      </c>
      <c r="G1384" s="96" t="s">
        <v>19032</v>
      </c>
      <c r="H1384" s="96" t="s">
        <v>19227</v>
      </c>
      <c r="I1384" s="96" t="s">
        <v>19173</v>
      </c>
      <c r="J1384" s="95" t="s">
        <v>19174</v>
      </c>
      <c r="K1384" s="95" t="s">
        <v>19401</v>
      </c>
      <c r="L1384" s="95" t="s">
        <v>19764</v>
      </c>
      <c r="M1384" s="96" t="s">
        <v>8645</v>
      </c>
      <c r="N1384" s="96" t="s">
        <v>407</v>
      </c>
      <c r="O1384" s="97">
        <v>45851</v>
      </c>
      <c r="P1384" s="97">
        <v>45851</v>
      </c>
      <c r="Q1384" s="97">
        <v>45851</v>
      </c>
      <c r="R1384" s="96">
        <v>78</v>
      </c>
      <c r="S1384" s="96">
        <v>0</v>
      </c>
      <c r="T1384" s="96" t="s">
        <v>19219</v>
      </c>
      <c r="U1384" s="99" t="s">
        <v>25615</v>
      </c>
      <c r="V1384" s="100"/>
      <c r="W1384" s="100" t="s">
        <v>9933</v>
      </c>
      <c r="X1384" s="100" t="s">
        <v>287</v>
      </c>
      <c r="Y1384" s="99" t="s">
        <v>9934</v>
      </c>
    </row>
    <row r="1385" spans="1:25" s="87" customFormat="1" x14ac:dyDescent="0.3">
      <c r="A1385" s="94" t="str">
        <f t="shared" si="22"/>
        <v>jtizoc</v>
      </c>
      <c r="B1385" s="95" t="s">
        <v>25616</v>
      </c>
      <c r="C1385" s="96" t="s">
        <v>25617</v>
      </c>
      <c r="D1385" s="96" t="s">
        <v>25618</v>
      </c>
      <c r="E1385" s="96" t="s">
        <v>5630</v>
      </c>
      <c r="F1385" s="95" t="s">
        <v>19215</v>
      </c>
      <c r="G1385" s="96" t="s">
        <v>19033</v>
      </c>
      <c r="H1385" s="96" t="s">
        <v>19172</v>
      </c>
      <c r="I1385" s="96" t="s">
        <v>19173</v>
      </c>
      <c r="J1385" s="95" t="s">
        <v>19174</v>
      </c>
      <c r="K1385" s="95" t="s">
        <v>19431</v>
      </c>
      <c r="L1385" s="95" t="s">
        <v>19432</v>
      </c>
      <c r="M1385" s="96" t="s">
        <v>6264</v>
      </c>
      <c r="N1385" s="96" t="s">
        <v>279</v>
      </c>
      <c r="O1385" s="97">
        <v>44588</v>
      </c>
      <c r="P1385" s="97">
        <v>44588</v>
      </c>
      <c r="Q1385" s="97">
        <v>44588</v>
      </c>
      <c r="R1385" s="96">
        <v>1341</v>
      </c>
      <c r="S1385" s="96">
        <v>3</v>
      </c>
      <c r="T1385" s="96" t="s">
        <v>19228</v>
      </c>
      <c r="U1385" s="96" t="s">
        <v>25619</v>
      </c>
      <c r="V1385" s="96"/>
      <c r="W1385" s="96" t="s">
        <v>335</v>
      </c>
      <c r="X1385" s="96" t="s">
        <v>279</v>
      </c>
      <c r="Y1385" s="95" t="s">
        <v>10773</v>
      </c>
    </row>
    <row r="1386" spans="1:25" s="87" customFormat="1" x14ac:dyDescent="0.3">
      <c r="A1386" s="94" t="str">
        <f t="shared" si="22"/>
        <v>JTOLHU0</v>
      </c>
      <c r="B1386" s="95" t="s">
        <v>25620</v>
      </c>
      <c r="C1386" s="96" t="s">
        <v>25621</v>
      </c>
      <c r="D1386" s="96" t="s">
        <v>6334</v>
      </c>
      <c r="E1386" s="96" t="s">
        <v>5630</v>
      </c>
      <c r="F1386" s="95" t="s">
        <v>19285</v>
      </c>
      <c r="G1386" s="96" t="s">
        <v>19028</v>
      </c>
      <c r="H1386" s="96" t="s">
        <v>19172</v>
      </c>
      <c r="I1386" s="96" t="s">
        <v>19173</v>
      </c>
      <c r="J1386" s="95" t="s">
        <v>19174</v>
      </c>
      <c r="K1386" s="95" t="s">
        <v>19175</v>
      </c>
      <c r="L1386" s="95" t="s">
        <v>20086</v>
      </c>
      <c r="M1386" s="96" t="s">
        <v>6579</v>
      </c>
      <c r="N1386" s="96" t="s">
        <v>4327</v>
      </c>
      <c r="O1386" s="97">
        <v>40668</v>
      </c>
      <c r="P1386" s="97">
        <v>40668</v>
      </c>
      <c r="Q1386" s="97">
        <v>40668</v>
      </c>
      <c r="R1386" s="96">
        <v>5261</v>
      </c>
      <c r="S1386" s="96">
        <v>14</v>
      </c>
      <c r="T1386" s="96" t="s">
        <v>19247</v>
      </c>
      <c r="U1386" s="96" t="s">
        <v>25622</v>
      </c>
      <c r="V1386" s="96"/>
      <c r="W1386" s="96" t="s">
        <v>6579</v>
      </c>
      <c r="X1386" s="96" t="s">
        <v>4327</v>
      </c>
      <c r="Y1386" s="95" t="s">
        <v>6580</v>
      </c>
    </row>
    <row r="1387" spans="1:25" s="87" customFormat="1" x14ac:dyDescent="0.3">
      <c r="A1387" s="94" t="str">
        <f t="shared" si="22"/>
        <v>jtomes</v>
      </c>
      <c r="B1387" s="95" t="s">
        <v>25623</v>
      </c>
      <c r="C1387" s="96" t="s">
        <v>25624</v>
      </c>
      <c r="D1387" s="96" t="s">
        <v>25625</v>
      </c>
      <c r="E1387" s="96" t="s">
        <v>5630</v>
      </c>
      <c r="F1387" s="95" t="s">
        <v>19395</v>
      </c>
      <c r="G1387" s="96" t="s">
        <v>19030</v>
      </c>
      <c r="H1387" s="96" t="s">
        <v>19172</v>
      </c>
      <c r="I1387" s="96" t="s">
        <v>19173</v>
      </c>
      <c r="J1387" s="95" t="s">
        <v>19189</v>
      </c>
      <c r="K1387" s="95" t="s">
        <v>20742</v>
      </c>
      <c r="L1387" s="95" t="s">
        <v>20742</v>
      </c>
      <c r="M1387" s="96" t="s">
        <v>21720</v>
      </c>
      <c r="N1387" s="96" t="s">
        <v>435</v>
      </c>
      <c r="O1387" s="97">
        <v>35290</v>
      </c>
      <c r="P1387" s="97">
        <v>45606</v>
      </c>
      <c r="Q1387" s="97">
        <v>45606</v>
      </c>
      <c r="R1387" s="96">
        <v>323</v>
      </c>
      <c r="S1387" s="96">
        <v>0</v>
      </c>
      <c r="T1387" s="96" t="s">
        <v>19176</v>
      </c>
      <c r="U1387" s="96" t="s">
        <v>25626</v>
      </c>
      <c r="V1387" s="96"/>
      <c r="W1387" s="96" t="s">
        <v>23789</v>
      </c>
      <c r="X1387" s="96" t="s">
        <v>435</v>
      </c>
      <c r="Y1387" s="95" t="s">
        <v>8545</v>
      </c>
    </row>
    <row r="1388" spans="1:25" s="87" customFormat="1" x14ac:dyDescent="0.3">
      <c r="A1388" s="94" t="str">
        <f t="shared" si="22"/>
        <v>JTRUJIL</v>
      </c>
      <c r="B1388" s="95" t="s">
        <v>25627</v>
      </c>
      <c r="C1388" s="96" t="s">
        <v>25628</v>
      </c>
      <c r="D1388" s="96" t="s">
        <v>25629</v>
      </c>
      <c r="E1388" s="96" t="s">
        <v>5630</v>
      </c>
      <c r="F1388" s="95" t="s">
        <v>19181</v>
      </c>
      <c r="G1388" s="96" t="s">
        <v>19030</v>
      </c>
      <c r="H1388" s="96" t="s">
        <v>19172</v>
      </c>
      <c r="I1388" s="96" t="s">
        <v>19173</v>
      </c>
      <c r="J1388" s="95" t="s">
        <v>19174</v>
      </c>
      <c r="K1388" s="95" t="s">
        <v>19309</v>
      </c>
      <c r="L1388" s="95" t="s">
        <v>19310</v>
      </c>
      <c r="M1388" s="96" t="s">
        <v>6528</v>
      </c>
      <c r="N1388" s="96" t="s">
        <v>219</v>
      </c>
      <c r="O1388" s="97">
        <v>35721</v>
      </c>
      <c r="P1388" s="97">
        <v>36031</v>
      </c>
      <c r="Q1388" s="97">
        <v>36031</v>
      </c>
      <c r="R1388" s="96">
        <v>9898</v>
      </c>
      <c r="S1388" s="96">
        <v>27</v>
      </c>
      <c r="T1388" s="96" t="s">
        <v>19261</v>
      </c>
      <c r="U1388" s="96" t="s">
        <v>25630</v>
      </c>
      <c r="V1388" s="96"/>
      <c r="W1388" s="96" t="s">
        <v>15781</v>
      </c>
      <c r="X1388" s="96" t="s">
        <v>219</v>
      </c>
      <c r="Y1388" s="95" t="s">
        <v>25631</v>
      </c>
    </row>
    <row r="1389" spans="1:25" s="87" customFormat="1" x14ac:dyDescent="0.3">
      <c r="A1389" s="94" t="str">
        <f t="shared" si="22"/>
        <v>jturner</v>
      </c>
      <c r="B1389" s="95" t="s">
        <v>25632</v>
      </c>
      <c r="C1389" s="96" t="s">
        <v>25633</v>
      </c>
      <c r="D1389" s="96" t="s">
        <v>25634</v>
      </c>
      <c r="E1389" s="96" t="s">
        <v>5630</v>
      </c>
      <c r="F1389" s="95" t="s">
        <v>19215</v>
      </c>
      <c r="G1389" s="96" t="s">
        <v>19033</v>
      </c>
      <c r="H1389" s="96" t="s">
        <v>19172</v>
      </c>
      <c r="I1389" s="96" t="s">
        <v>19173</v>
      </c>
      <c r="J1389" s="95" t="s">
        <v>19174</v>
      </c>
      <c r="K1389" s="95" t="s">
        <v>19301</v>
      </c>
      <c r="L1389" s="95" t="s">
        <v>19301</v>
      </c>
      <c r="M1389" s="96" t="s">
        <v>19819</v>
      </c>
      <c r="N1389" s="96" t="s">
        <v>760</v>
      </c>
      <c r="O1389" s="97">
        <v>45816</v>
      </c>
      <c r="P1389" s="97">
        <v>45816</v>
      </c>
      <c r="Q1389" s="97">
        <v>45816</v>
      </c>
      <c r="R1389" s="96">
        <v>113</v>
      </c>
      <c r="S1389" s="96">
        <v>0</v>
      </c>
      <c r="T1389" s="96" t="s">
        <v>19193</v>
      </c>
      <c r="U1389" s="100" t="s">
        <v>25635</v>
      </c>
      <c r="V1389" s="100" t="s">
        <v>25636</v>
      </c>
      <c r="W1389" s="100" t="s">
        <v>4518</v>
      </c>
      <c r="X1389" s="100" t="s">
        <v>760</v>
      </c>
      <c r="Y1389" s="99" t="s">
        <v>25637</v>
      </c>
    </row>
    <row r="1390" spans="1:25" s="87" customFormat="1" x14ac:dyDescent="0.3">
      <c r="A1390" s="94" t="str">
        <f t="shared" si="22"/>
        <v>jurena</v>
      </c>
      <c r="B1390" s="95" t="s">
        <v>25638</v>
      </c>
      <c r="C1390" s="96" t="s">
        <v>25639</v>
      </c>
      <c r="D1390" s="96" t="s">
        <v>25640</v>
      </c>
      <c r="E1390" s="96" t="s">
        <v>5630</v>
      </c>
      <c r="F1390" s="95" t="s">
        <v>19171</v>
      </c>
      <c r="G1390" s="96" t="s">
        <v>19029</v>
      </c>
      <c r="H1390" s="96" t="s">
        <v>19172</v>
      </c>
      <c r="I1390" s="96" t="s">
        <v>19173</v>
      </c>
      <c r="J1390" s="95" t="s">
        <v>19189</v>
      </c>
      <c r="K1390" s="95" t="s">
        <v>19345</v>
      </c>
      <c r="L1390" s="95" t="s">
        <v>19346</v>
      </c>
      <c r="M1390" s="96" t="s">
        <v>19347</v>
      </c>
      <c r="N1390" s="96" t="s">
        <v>382</v>
      </c>
      <c r="O1390" s="97">
        <v>45900</v>
      </c>
      <c r="P1390" s="97">
        <v>45900</v>
      </c>
      <c r="Q1390" s="97">
        <v>45900</v>
      </c>
      <c r="R1390" s="96">
        <v>29</v>
      </c>
      <c r="S1390" s="96">
        <v>0</v>
      </c>
      <c r="T1390" s="96" t="s">
        <v>19183</v>
      </c>
      <c r="U1390" s="96" t="s">
        <v>25641</v>
      </c>
      <c r="V1390" s="96"/>
      <c r="W1390" s="96" t="s">
        <v>13057</v>
      </c>
      <c r="X1390" s="96" t="s">
        <v>382</v>
      </c>
      <c r="Y1390" s="95" t="s">
        <v>5941</v>
      </c>
    </row>
    <row r="1391" spans="1:25" s="87" customFormat="1" x14ac:dyDescent="0.3">
      <c r="A1391" s="94" t="str">
        <f t="shared" si="22"/>
        <v>JVALD36</v>
      </c>
      <c r="B1391" s="95" t="s">
        <v>25642</v>
      </c>
      <c r="C1391" s="96" t="s">
        <v>25643</v>
      </c>
      <c r="D1391" s="96" t="s">
        <v>25644</v>
      </c>
      <c r="E1391" s="96" t="s">
        <v>5630</v>
      </c>
      <c r="F1391" s="95" t="s">
        <v>19171</v>
      </c>
      <c r="G1391" s="96" t="s">
        <v>19029</v>
      </c>
      <c r="H1391" s="96" t="s">
        <v>19172</v>
      </c>
      <c r="I1391" s="96" t="s">
        <v>19173</v>
      </c>
      <c r="J1391" s="95" t="s">
        <v>19174</v>
      </c>
      <c r="K1391" s="95" t="s">
        <v>19207</v>
      </c>
      <c r="L1391" s="95" t="s">
        <v>19208</v>
      </c>
      <c r="M1391" s="96" t="s">
        <v>10249</v>
      </c>
      <c r="N1391" s="96" t="s">
        <v>219</v>
      </c>
      <c r="O1391" s="97">
        <v>39917</v>
      </c>
      <c r="P1391" s="97">
        <v>39917</v>
      </c>
      <c r="Q1391" s="97">
        <v>39917</v>
      </c>
      <c r="R1391" s="96">
        <v>6012</v>
      </c>
      <c r="S1391" s="96">
        <v>16</v>
      </c>
      <c r="T1391" s="96" t="s">
        <v>19261</v>
      </c>
      <c r="U1391" s="96" t="s">
        <v>25645</v>
      </c>
      <c r="V1391" s="96" t="s">
        <v>25646</v>
      </c>
      <c r="W1391" s="96" t="s">
        <v>25647</v>
      </c>
      <c r="X1391" s="96" t="s">
        <v>219</v>
      </c>
      <c r="Y1391" s="95" t="s">
        <v>25648</v>
      </c>
    </row>
    <row r="1392" spans="1:25" s="87" customFormat="1" x14ac:dyDescent="0.3">
      <c r="A1392" s="94" t="str">
        <f t="shared" si="22"/>
        <v>JVANNES</v>
      </c>
      <c r="B1392" s="95" t="s">
        <v>25649</v>
      </c>
      <c r="C1392" s="96" t="s">
        <v>25650</v>
      </c>
      <c r="D1392" s="96" t="s">
        <v>11903</v>
      </c>
      <c r="E1392" s="96" t="s">
        <v>5630</v>
      </c>
      <c r="F1392" s="95" t="s">
        <v>19206</v>
      </c>
      <c r="G1392" s="96" t="s">
        <v>136</v>
      </c>
      <c r="H1392" s="96" t="s">
        <v>19172</v>
      </c>
      <c r="I1392" s="96" t="s">
        <v>19173</v>
      </c>
      <c r="J1392" s="95" t="s">
        <v>19189</v>
      </c>
      <c r="K1392" s="95" t="s">
        <v>19273</v>
      </c>
      <c r="L1392" s="95" t="s">
        <v>19274</v>
      </c>
      <c r="M1392" s="96" t="s">
        <v>7733</v>
      </c>
      <c r="N1392" s="96" t="s">
        <v>328</v>
      </c>
      <c r="O1392" s="97">
        <v>30821</v>
      </c>
      <c r="P1392" s="97">
        <v>30821</v>
      </c>
      <c r="Q1392" s="97">
        <v>30821</v>
      </c>
      <c r="R1392" s="96">
        <v>15108</v>
      </c>
      <c r="S1392" s="96">
        <v>41</v>
      </c>
      <c r="T1392" s="96" t="s">
        <v>19261</v>
      </c>
      <c r="U1392" s="96" t="s">
        <v>25651</v>
      </c>
      <c r="V1392" s="96"/>
      <c r="W1392" s="96" t="s">
        <v>25652</v>
      </c>
      <c r="X1392" s="96" t="s">
        <v>328</v>
      </c>
      <c r="Y1392" s="95" t="s">
        <v>11907</v>
      </c>
    </row>
    <row r="1393" spans="1:25" s="87" customFormat="1" x14ac:dyDescent="0.3">
      <c r="A1393" s="94" t="str">
        <f t="shared" si="22"/>
        <v>jvarga3</v>
      </c>
      <c r="B1393" s="95" t="s">
        <v>25653</v>
      </c>
      <c r="C1393" s="96" t="s">
        <v>25654</v>
      </c>
      <c r="D1393" s="96" t="s">
        <v>25655</v>
      </c>
      <c r="E1393" s="96" t="s">
        <v>5630</v>
      </c>
      <c r="F1393" s="95" t="s">
        <v>19171</v>
      </c>
      <c r="G1393" s="96" t="s">
        <v>19029</v>
      </c>
      <c r="H1393" s="96" t="s">
        <v>19172</v>
      </c>
      <c r="I1393" s="96" t="s">
        <v>19173</v>
      </c>
      <c r="J1393" s="95" t="s">
        <v>19189</v>
      </c>
      <c r="K1393" s="95" t="s">
        <v>19190</v>
      </c>
      <c r="L1393" s="95" t="s">
        <v>19191</v>
      </c>
      <c r="M1393" s="96" t="s">
        <v>19192</v>
      </c>
      <c r="N1393" s="96" t="s">
        <v>297</v>
      </c>
      <c r="O1393" s="97">
        <v>44434</v>
      </c>
      <c r="P1393" s="97">
        <v>44434</v>
      </c>
      <c r="Q1393" s="97">
        <v>44434</v>
      </c>
      <c r="R1393" s="96">
        <v>1495</v>
      </c>
      <c r="S1393" s="96">
        <v>4</v>
      </c>
      <c r="T1393" s="96" t="s">
        <v>19228</v>
      </c>
      <c r="U1393" s="96" t="s">
        <v>25656</v>
      </c>
      <c r="V1393" s="96"/>
      <c r="W1393" s="96" t="s">
        <v>4906</v>
      </c>
      <c r="X1393" s="96" t="s">
        <v>297</v>
      </c>
      <c r="Y1393" s="95" t="s">
        <v>5698</v>
      </c>
    </row>
    <row r="1394" spans="1:25" s="87" customFormat="1" x14ac:dyDescent="0.3">
      <c r="A1394" s="94" t="str">
        <f t="shared" si="22"/>
        <v>JVAUSE1</v>
      </c>
      <c r="B1394" s="95" t="s">
        <v>25657</v>
      </c>
      <c r="C1394" s="96" t="s">
        <v>25658</v>
      </c>
      <c r="D1394" s="96" t="s">
        <v>19127</v>
      </c>
      <c r="E1394" s="96" t="s">
        <v>19036</v>
      </c>
      <c r="F1394" s="95" t="s">
        <v>20261</v>
      </c>
      <c r="G1394" s="96" t="s">
        <v>19039</v>
      </c>
      <c r="H1394" s="96" t="s">
        <v>19172</v>
      </c>
      <c r="I1394" s="96" t="s">
        <v>19173</v>
      </c>
      <c r="J1394" s="95" t="s">
        <v>19189</v>
      </c>
      <c r="K1394" s="95" t="s">
        <v>20742</v>
      </c>
      <c r="L1394" s="95" t="s">
        <v>20743</v>
      </c>
      <c r="M1394" s="96" t="s">
        <v>20744</v>
      </c>
      <c r="N1394" s="96" t="s">
        <v>719</v>
      </c>
      <c r="O1394" s="97">
        <v>34458</v>
      </c>
      <c r="P1394" s="97">
        <v>34458</v>
      </c>
      <c r="Q1394" s="97">
        <v>34458</v>
      </c>
      <c r="R1394" s="96">
        <v>11471</v>
      </c>
      <c r="S1394" s="96">
        <v>31</v>
      </c>
      <c r="T1394" s="96" t="s">
        <v>19261</v>
      </c>
      <c r="U1394" s="96" t="s">
        <v>25659</v>
      </c>
      <c r="V1394" s="96"/>
      <c r="W1394" s="96" t="s">
        <v>25660</v>
      </c>
      <c r="X1394" s="96" t="s">
        <v>719</v>
      </c>
      <c r="Y1394" s="95" t="s">
        <v>25661</v>
      </c>
    </row>
    <row r="1395" spans="1:25" s="87" customFormat="1" x14ac:dyDescent="0.3">
      <c r="A1395" s="94" t="str">
        <f t="shared" si="22"/>
        <v>jvesey</v>
      </c>
      <c r="B1395" s="95" t="s">
        <v>25662</v>
      </c>
      <c r="C1395" s="96" t="s">
        <v>25663</v>
      </c>
      <c r="D1395" s="96" t="s">
        <v>25664</v>
      </c>
      <c r="E1395" s="96" t="s">
        <v>19170</v>
      </c>
      <c r="F1395" s="95" t="s">
        <v>19171</v>
      </c>
      <c r="G1395" s="96" t="s">
        <v>19029</v>
      </c>
      <c r="H1395" s="96" t="s">
        <v>19172</v>
      </c>
      <c r="I1395" s="96" t="s">
        <v>19173</v>
      </c>
      <c r="J1395" s="95" t="s">
        <v>19174</v>
      </c>
      <c r="K1395" s="95" t="s">
        <v>19716</v>
      </c>
      <c r="L1395" s="95" t="s">
        <v>19717</v>
      </c>
      <c r="M1395" s="96" t="s">
        <v>5847</v>
      </c>
      <c r="N1395" s="96" t="s">
        <v>279</v>
      </c>
      <c r="O1395" s="97">
        <v>42397</v>
      </c>
      <c r="P1395" s="97">
        <v>42397</v>
      </c>
      <c r="Q1395" s="97">
        <v>42397</v>
      </c>
      <c r="R1395" s="96">
        <v>3532</v>
      </c>
      <c r="S1395" s="96">
        <v>9</v>
      </c>
      <c r="T1395" s="96" t="s">
        <v>19247</v>
      </c>
      <c r="U1395" s="96" t="s">
        <v>25665</v>
      </c>
      <c r="V1395" s="96"/>
      <c r="W1395" s="96" t="s">
        <v>17069</v>
      </c>
      <c r="X1395" s="96" t="s">
        <v>279</v>
      </c>
      <c r="Y1395" s="95" t="s">
        <v>25666</v>
      </c>
    </row>
    <row r="1396" spans="1:25" s="87" customFormat="1" x14ac:dyDescent="0.3">
      <c r="A1396" s="94" t="str">
        <f t="shared" si="22"/>
        <v>jvivero</v>
      </c>
      <c r="B1396" s="95" t="s">
        <v>25667</v>
      </c>
      <c r="C1396" s="96" t="s">
        <v>25668</v>
      </c>
      <c r="D1396" s="96" t="s">
        <v>25669</v>
      </c>
      <c r="E1396" s="96" t="s">
        <v>19170</v>
      </c>
      <c r="F1396" s="95" t="s">
        <v>19171</v>
      </c>
      <c r="G1396" s="96" t="s">
        <v>19029</v>
      </c>
      <c r="H1396" s="96" t="s">
        <v>19172</v>
      </c>
      <c r="I1396" s="96" t="s">
        <v>19173</v>
      </c>
      <c r="J1396" s="95" t="s">
        <v>19174</v>
      </c>
      <c r="K1396" s="95" t="s">
        <v>19216</v>
      </c>
      <c r="L1396" s="95" t="s">
        <v>19237</v>
      </c>
      <c r="M1396" s="96" t="s">
        <v>19238</v>
      </c>
      <c r="N1396" s="96" t="s">
        <v>250</v>
      </c>
      <c r="O1396" s="97">
        <v>45015</v>
      </c>
      <c r="P1396" s="97">
        <v>45015</v>
      </c>
      <c r="Q1396" s="97">
        <v>45015</v>
      </c>
      <c r="R1396" s="96">
        <v>914</v>
      </c>
      <c r="S1396" s="96">
        <v>2</v>
      </c>
      <c r="T1396" s="96" t="s">
        <v>19209</v>
      </c>
      <c r="U1396" s="96" t="s">
        <v>25670</v>
      </c>
      <c r="V1396" s="96"/>
      <c r="W1396" s="96" t="s">
        <v>3878</v>
      </c>
      <c r="X1396" s="96" t="s">
        <v>250</v>
      </c>
      <c r="Y1396" s="95" t="s">
        <v>12429</v>
      </c>
    </row>
    <row r="1397" spans="1:25" s="87" customFormat="1" x14ac:dyDescent="0.3">
      <c r="A1397" s="94" t="str">
        <f t="shared" si="22"/>
        <v>jvreela</v>
      </c>
      <c r="B1397" s="95" t="s">
        <v>25671</v>
      </c>
      <c r="C1397" s="96" t="s">
        <v>25672</v>
      </c>
      <c r="D1397" s="96" t="s">
        <v>25673</v>
      </c>
      <c r="E1397" s="96" t="s">
        <v>5630</v>
      </c>
      <c r="F1397" s="95" t="s">
        <v>19372</v>
      </c>
      <c r="G1397" s="96" t="s">
        <v>19373</v>
      </c>
      <c r="H1397" s="96" t="s">
        <v>19172</v>
      </c>
      <c r="I1397" s="96" t="s">
        <v>19173</v>
      </c>
      <c r="J1397" s="95" t="s">
        <v>19189</v>
      </c>
      <c r="K1397" s="95" t="s">
        <v>19374</v>
      </c>
      <c r="L1397" s="95" t="s">
        <v>20447</v>
      </c>
      <c r="M1397" s="96" t="s">
        <v>17220</v>
      </c>
      <c r="N1397" s="96" t="s">
        <v>297</v>
      </c>
      <c r="O1397" s="97">
        <v>45823</v>
      </c>
      <c r="P1397" s="97">
        <v>45823</v>
      </c>
      <c r="Q1397" s="97">
        <v>45823</v>
      </c>
      <c r="R1397" s="96">
        <v>106</v>
      </c>
      <c r="S1397" s="96">
        <v>0</v>
      </c>
      <c r="T1397" s="96" t="s">
        <v>19193</v>
      </c>
      <c r="U1397" s="96" t="s">
        <v>25674</v>
      </c>
      <c r="V1397" s="96" t="s">
        <v>25675</v>
      </c>
      <c r="W1397" s="96" t="s">
        <v>25676</v>
      </c>
      <c r="X1397" s="96" t="s">
        <v>297</v>
      </c>
      <c r="Y1397" s="95" t="s">
        <v>14546</v>
      </c>
    </row>
    <row r="1398" spans="1:25" s="87" customFormat="1" x14ac:dyDescent="0.3">
      <c r="A1398" s="94" t="str">
        <f t="shared" si="22"/>
        <v>jwalk28</v>
      </c>
      <c r="B1398" s="95" t="s">
        <v>25677</v>
      </c>
      <c r="C1398" s="96" t="s">
        <v>25678</v>
      </c>
      <c r="D1398" s="96" t="s">
        <v>25679</v>
      </c>
      <c r="E1398" s="96" t="s">
        <v>5630</v>
      </c>
      <c r="F1398" s="95" t="s">
        <v>19215</v>
      </c>
      <c r="G1398" s="96" t="s">
        <v>19033</v>
      </c>
      <c r="H1398" s="96" t="s">
        <v>19172</v>
      </c>
      <c r="I1398" s="96" t="s">
        <v>19173</v>
      </c>
      <c r="J1398" s="95" t="s">
        <v>19174</v>
      </c>
      <c r="K1398" s="95" t="s">
        <v>19401</v>
      </c>
      <c r="L1398" s="95" t="s">
        <v>17382</v>
      </c>
      <c r="M1398" s="96" t="s">
        <v>8645</v>
      </c>
      <c r="N1398" s="96" t="s">
        <v>407</v>
      </c>
      <c r="O1398" s="97">
        <v>42387</v>
      </c>
      <c r="P1398" s="97">
        <v>42387</v>
      </c>
      <c r="Q1398" s="97">
        <v>42387</v>
      </c>
      <c r="R1398" s="96">
        <v>3542</v>
      </c>
      <c r="S1398" s="96">
        <v>9</v>
      </c>
      <c r="T1398" s="96" t="s">
        <v>19247</v>
      </c>
      <c r="U1398" s="96" t="s">
        <v>25680</v>
      </c>
      <c r="V1398" s="96"/>
      <c r="W1398" s="96" t="s">
        <v>6214</v>
      </c>
      <c r="X1398" s="96" t="s">
        <v>407</v>
      </c>
      <c r="Y1398" s="95" t="s">
        <v>6215</v>
      </c>
    </row>
    <row r="1399" spans="1:25" s="87" customFormat="1" x14ac:dyDescent="0.3">
      <c r="A1399" s="94" t="str">
        <f t="shared" si="22"/>
        <v>JWALZE</v>
      </c>
      <c r="B1399" s="95" t="s">
        <v>25681</v>
      </c>
      <c r="C1399" s="96" t="s">
        <v>25682</v>
      </c>
      <c r="D1399" s="96" t="s">
        <v>7065</v>
      </c>
      <c r="E1399" s="96" t="s">
        <v>5630</v>
      </c>
      <c r="F1399" s="95" t="s">
        <v>19171</v>
      </c>
      <c r="G1399" s="96" t="s">
        <v>19029</v>
      </c>
      <c r="H1399" s="96" t="s">
        <v>19172</v>
      </c>
      <c r="I1399" s="96" t="s">
        <v>19173</v>
      </c>
      <c r="J1399" s="95" t="s">
        <v>19189</v>
      </c>
      <c r="K1399" s="95" t="s">
        <v>19294</v>
      </c>
      <c r="L1399" s="95" t="s">
        <v>19295</v>
      </c>
      <c r="M1399" s="96" t="s">
        <v>19296</v>
      </c>
      <c r="N1399" s="96" t="s">
        <v>541</v>
      </c>
      <c r="O1399" s="97">
        <v>31600</v>
      </c>
      <c r="P1399" s="97">
        <v>31600</v>
      </c>
      <c r="Q1399" s="97">
        <v>31600</v>
      </c>
      <c r="R1399" s="96">
        <v>14329</v>
      </c>
      <c r="S1399" s="96">
        <v>39</v>
      </c>
      <c r="T1399" s="96" t="s">
        <v>19261</v>
      </c>
      <c r="U1399" s="96" t="s">
        <v>25683</v>
      </c>
      <c r="V1399" s="96"/>
      <c r="W1399" s="96" t="s">
        <v>25684</v>
      </c>
      <c r="X1399" s="96" t="s">
        <v>541</v>
      </c>
      <c r="Y1399" s="95" t="s">
        <v>7069</v>
      </c>
    </row>
    <row r="1400" spans="1:25" s="87" customFormat="1" x14ac:dyDescent="0.3">
      <c r="A1400" s="94" t="str">
        <f t="shared" si="22"/>
        <v>jwashab</v>
      </c>
      <c r="B1400" s="95" t="s">
        <v>25685</v>
      </c>
      <c r="C1400" s="96" t="s">
        <v>25686</v>
      </c>
      <c r="D1400" s="96" t="s">
        <v>25687</v>
      </c>
      <c r="E1400" s="96" t="s">
        <v>5630</v>
      </c>
      <c r="F1400" s="95" t="s">
        <v>19215</v>
      </c>
      <c r="G1400" s="96" t="s">
        <v>19033</v>
      </c>
      <c r="H1400" s="96" t="s">
        <v>19172</v>
      </c>
      <c r="I1400" s="96" t="s">
        <v>19173</v>
      </c>
      <c r="J1400" s="95" t="s">
        <v>19189</v>
      </c>
      <c r="K1400" s="95" t="s">
        <v>19333</v>
      </c>
      <c r="L1400" s="95" t="s">
        <v>19447</v>
      </c>
      <c r="M1400" s="96" t="s">
        <v>9382</v>
      </c>
      <c r="N1400" s="96" t="s">
        <v>366</v>
      </c>
      <c r="O1400" s="97">
        <v>44686</v>
      </c>
      <c r="P1400" s="97">
        <v>44686</v>
      </c>
      <c r="Q1400" s="97">
        <v>44686</v>
      </c>
      <c r="R1400" s="96">
        <v>1243</v>
      </c>
      <c r="S1400" s="96">
        <v>3</v>
      </c>
      <c r="T1400" s="96" t="s">
        <v>19228</v>
      </c>
      <c r="U1400" s="96" t="s">
        <v>9331</v>
      </c>
      <c r="V1400" s="96" t="s">
        <v>25688</v>
      </c>
      <c r="W1400" s="96" t="s">
        <v>8095</v>
      </c>
      <c r="X1400" s="96" t="s">
        <v>366</v>
      </c>
      <c r="Y1400" s="95" t="s">
        <v>9333</v>
      </c>
    </row>
    <row r="1401" spans="1:25" s="87" customFormat="1" x14ac:dyDescent="0.3">
      <c r="A1401" s="94" t="str">
        <f t="shared" si="22"/>
        <v>jwaters</v>
      </c>
      <c r="B1401" s="95" t="s">
        <v>25689</v>
      </c>
      <c r="C1401" s="96" t="s">
        <v>25690</v>
      </c>
      <c r="D1401" s="96" t="s">
        <v>25691</v>
      </c>
      <c r="E1401" s="96" t="s">
        <v>5630</v>
      </c>
      <c r="F1401" s="95" t="s">
        <v>19372</v>
      </c>
      <c r="G1401" s="96" t="s">
        <v>19373</v>
      </c>
      <c r="H1401" s="96" t="s">
        <v>19172</v>
      </c>
      <c r="I1401" s="96" t="s">
        <v>19173</v>
      </c>
      <c r="J1401" s="95" t="s">
        <v>19189</v>
      </c>
      <c r="K1401" s="95" t="s">
        <v>19374</v>
      </c>
      <c r="L1401" s="95" t="s">
        <v>19492</v>
      </c>
      <c r="M1401" s="96" t="s">
        <v>19493</v>
      </c>
      <c r="N1401" s="96" t="s">
        <v>268</v>
      </c>
      <c r="O1401" s="97">
        <v>35025</v>
      </c>
      <c r="P1401" s="97">
        <v>45900</v>
      </c>
      <c r="Q1401" s="97">
        <v>45900</v>
      </c>
      <c r="R1401" s="96">
        <v>29</v>
      </c>
      <c r="S1401" s="96">
        <v>0</v>
      </c>
      <c r="T1401" s="96" t="s">
        <v>19183</v>
      </c>
      <c r="U1401" s="96" t="s">
        <v>25692</v>
      </c>
      <c r="V1401" s="96"/>
      <c r="W1401" s="96" t="s">
        <v>25693</v>
      </c>
      <c r="X1401" s="96" t="s">
        <v>268</v>
      </c>
      <c r="Y1401" s="95" t="s">
        <v>9825</v>
      </c>
    </row>
    <row r="1402" spans="1:25" s="87" customFormat="1" x14ac:dyDescent="0.3">
      <c r="A1402" s="94" t="str">
        <f t="shared" si="22"/>
        <v>jwatki0</v>
      </c>
      <c r="B1402" s="95" t="s">
        <v>25694</v>
      </c>
      <c r="C1402" s="96" t="s">
        <v>25695</v>
      </c>
      <c r="D1402" s="96" t="s">
        <v>25696</v>
      </c>
      <c r="E1402" s="96" t="s">
        <v>5630</v>
      </c>
      <c r="F1402" s="95" t="s">
        <v>19171</v>
      </c>
      <c r="G1402" s="96" t="s">
        <v>19029</v>
      </c>
      <c r="H1402" s="96" t="s">
        <v>19172</v>
      </c>
      <c r="I1402" s="96" t="s">
        <v>19173</v>
      </c>
      <c r="J1402" s="95" t="s">
        <v>19189</v>
      </c>
      <c r="K1402" s="95" t="s">
        <v>19333</v>
      </c>
      <c r="L1402" s="95" t="s">
        <v>19334</v>
      </c>
      <c r="M1402" s="96" t="s">
        <v>9382</v>
      </c>
      <c r="N1402" s="96" t="s">
        <v>366</v>
      </c>
      <c r="O1402" s="97">
        <v>43291</v>
      </c>
      <c r="P1402" s="97">
        <v>45816</v>
      </c>
      <c r="Q1402" s="97">
        <v>45816</v>
      </c>
      <c r="R1402" s="96">
        <v>113</v>
      </c>
      <c r="S1402" s="96">
        <v>0</v>
      </c>
      <c r="T1402" s="96" t="s">
        <v>19193</v>
      </c>
      <c r="U1402" s="96" t="s">
        <v>25697</v>
      </c>
      <c r="V1402" s="96"/>
      <c r="W1402" s="96" t="s">
        <v>12141</v>
      </c>
      <c r="X1402" s="96" t="s">
        <v>260</v>
      </c>
      <c r="Y1402" s="95" t="s">
        <v>25698</v>
      </c>
    </row>
    <row r="1403" spans="1:25" s="87" customFormat="1" x14ac:dyDescent="0.3">
      <c r="A1403" s="94" t="str">
        <f t="shared" si="22"/>
        <v>JWEISN1</v>
      </c>
      <c r="B1403" s="95" t="s">
        <v>25699</v>
      </c>
      <c r="C1403" s="96" t="s">
        <v>25700</v>
      </c>
      <c r="D1403" s="96" t="s">
        <v>25701</v>
      </c>
      <c r="E1403" s="96" t="s">
        <v>19170</v>
      </c>
      <c r="F1403" s="95" t="s">
        <v>19181</v>
      </c>
      <c r="G1403" s="96" t="s">
        <v>19030</v>
      </c>
      <c r="H1403" s="96" t="s">
        <v>19172</v>
      </c>
      <c r="I1403" s="96" t="s">
        <v>19173</v>
      </c>
      <c r="J1403" s="95" t="s">
        <v>19189</v>
      </c>
      <c r="K1403" s="95" t="s">
        <v>19471</v>
      </c>
      <c r="L1403" s="95" t="s">
        <v>20722</v>
      </c>
      <c r="M1403" s="96" t="s">
        <v>20723</v>
      </c>
      <c r="N1403" s="96" t="s">
        <v>719</v>
      </c>
      <c r="O1403" s="97">
        <v>40567</v>
      </c>
      <c r="P1403" s="97">
        <v>40567</v>
      </c>
      <c r="Q1403" s="97">
        <v>40567</v>
      </c>
      <c r="R1403" s="96">
        <v>5362</v>
      </c>
      <c r="S1403" s="96">
        <v>14</v>
      </c>
      <c r="T1403" s="96" t="s">
        <v>19247</v>
      </c>
      <c r="U1403" t="s">
        <v>25702</v>
      </c>
      <c r="V1403"/>
      <c r="W1403" t="s">
        <v>5312</v>
      </c>
      <c r="X1403" t="s">
        <v>719</v>
      </c>
      <c r="Y1403" s="42" t="s">
        <v>10230</v>
      </c>
    </row>
    <row r="1404" spans="1:25" s="87" customFormat="1" x14ac:dyDescent="0.3">
      <c r="A1404" s="94" t="str">
        <f t="shared" si="22"/>
        <v>JWELSH3</v>
      </c>
      <c r="B1404" s="95" t="s">
        <v>25703</v>
      </c>
      <c r="C1404" s="96" t="s">
        <v>25704</v>
      </c>
      <c r="D1404" s="96" t="s">
        <v>10339</v>
      </c>
      <c r="E1404" s="96" t="s">
        <v>5630</v>
      </c>
      <c r="F1404" s="95" t="s">
        <v>19181</v>
      </c>
      <c r="G1404" s="96" t="s">
        <v>19030</v>
      </c>
      <c r="H1404" s="96" t="s">
        <v>19172</v>
      </c>
      <c r="I1404" s="96" t="s">
        <v>19173</v>
      </c>
      <c r="J1404" s="95" t="s">
        <v>19174</v>
      </c>
      <c r="K1404" s="95" t="s">
        <v>19216</v>
      </c>
      <c r="L1404" s="95" t="s">
        <v>19217</v>
      </c>
      <c r="M1404" s="96" t="s">
        <v>19218</v>
      </c>
      <c r="N1404" s="96" t="s">
        <v>453</v>
      </c>
      <c r="O1404" s="97">
        <v>39377</v>
      </c>
      <c r="P1404" s="97">
        <v>39377</v>
      </c>
      <c r="Q1404" s="97">
        <v>39377</v>
      </c>
      <c r="R1404" s="96">
        <v>6552</v>
      </c>
      <c r="S1404" s="96">
        <v>17</v>
      </c>
      <c r="T1404" s="96" t="s">
        <v>19261</v>
      </c>
      <c r="U1404" s="96" t="s">
        <v>10341</v>
      </c>
      <c r="V1404" s="96" t="s">
        <v>25705</v>
      </c>
      <c r="W1404" s="96" t="s">
        <v>10343</v>
      </c>
      <c r="X1404" s="96" t="s">
        <v>453</v>
      </c>
      <c r="Y1404" s="95" t="s">
        <v>10344</v>
      </c>
    </row>
    <row r="1405" spans="1:25" s="87" customFormat="1" x14ac:dyDescent="0.3">
      <c r="A1405" s="94" t="str">
        <f t="shared" si="22"/>
        <v>JWHIT99</v>
      </c>
      <c r="B1405" s="95" t="s">
        <v>25706</v>
      </c>
      <c r="C1405" s="96" t="s">
        <v>25707</v>
      </c>
      <c r="D1405" s="96" t="s">
        <v>25708</v>
      </c>
      <c r="E1405" s="96" t="s">
        <v>19715</v>
      </c>
      <c r="F1405" s="95" t="s">
        <v>19480</v>
      </c>
      <c r="G1405" s="96" t="s">
        <v>19040</v>
      </c>
      <c r="H1405" s="96" t="s">
        <v>19172</v>
      </c>
      <c r="I1405" s="96" t="s">
        <v>19173</v>
      </c>
      <c r="J1405" s="95" t="s">
        <v>19189</v>
      </c>
      <c r="K1405" s="95" t="s">
        <v>19273</v>
      </c>
      <c r="L1405" s="95" t="s">
        <v>19274</v>
      </c>
      <c r="M1405" s="96" t="s">
        <v>7733</v>
      </c>
      <c r="N1405" s="96" t="s">
        <v>328</v>
      </c>
      <c r="O1405" s="97">
        <v>35548</v>
      </c>
      <c r="P1405" s="97">
        <v>35548</v>
      </c>
      <c r="Q1405" s="97">
        <v>35548</v>
      </c>
      <c r="R1405" s="96">
        <v>10381</v>
      </c>
      <c r="S1405" s="96">
        <v>28</v>
      </c>
      <c r="T1405" s="96" t="s">
        <v>19261</v>
      </c>
      <c r="U1405" s="96" t="s">
        <v>25709</v>
      </c>
      <c r="V1405" s="96"/>
      <c r="W1405" s="96" t="s">
        <v>2431</v>
      </c>
      <c r="X1405" s="96" t="s">
        <v>416</v>
      </c>
      <c r="Y1405" s="95" t="s">
        <v>25710</v>
      </c>
    </row>
    <row r="1406" spans="1:25" s="87" customFormat="1" x14ac:dyDescent="0.3">
      <c r="A1406" s="94" t="str">
        <f t="shared" si="22"/>
        <v>jwhiti0</v>
      </c>
      <c r="B1406" s="95" t="s">
        <v>25711</v>
      </c>
      <c r="C1406" s="96" t="s">
        <v>25712</v>
      </c>
      <c r="D1406" s="96" t="s">
        <v>25713</v>
      </c>
      <c r="E1406" s="96" t="s">
        <v>5630</v>
      </c>
      <c r="F1406" s="95" t="s">
        <v>19236</v>
      </c>
      <c r="G1406" s="96" t="s">
        <v>19032</v>
      </c>
      <c r="H1406" s="96" t="s">
        <v>19227</v>
      </c>
      <c r="I1406" s="96" t="s">
        <v>19173</v>
      </c>
      <c r="J1406" s="95" t="s">
        <v>19189</v>
      </c>
      <c r="K1406" s="95" t="s">
        <v>19190</v>
      </c>
      <c r="L1406" s="95" t="s">
        <v>19191</v>
      </c>
      <c r="M1406" s="96" t="s">
        <v>19192</v>
      </c>
      <c r="N1406" s="96" t="s">
        <v>297</v>
      </c>
      <c r="O1406" s="97">
        <v>45333</v>
      </c>
      <c r="P1406" s="97">
        <v>45333</v>
      </c>
      <c r="Q1406" s="97">
        <v>45333</v>
      </c>
      <c r="R1406" s="96">
        <v>596</v>
      </c>
      <c r="S1406" s="96">
        <v>1</v>
      </c>
      <c r="T1406" s="96" t="s">
        <v>19209</v>
      </c>
      <c r="U1406" s="96" t="s">
        <v>25714</v>
      </c>
      <c r="V1406" s="96"/>
      <c r="W1406" s="96" t="s">
        <v>5332</v>
      </c>
      <c r="X1406" s="96" t="s">
        <v>297</v>
      </c>
      <c r="Y1406" s="95" t="s">
        <v>14340</v>
      </c>
    </row>
    <row r="1407" spans="1:25" s="87" customFormat="1" x14ac:dyDescent="0.3">
      <c r="A1407" s="94" t="str">
        <f t="shared" si="22"/>
        <v>JWIEMAN</v>
      </c>
      <c r="B1407" s="95" t="s">
        <v>25715</v>
      </c>
      <c r="C1407" s="96" t="s">
        <v>25716</v>
      </c>
      <c r="D1407" s="96" t="s">
        <v>7203</v>
      </c>
      <c r="E1407" s="96" t="s">
        <v>5630</v>
      </c>
      <c r="F1407" s="95" t="s">
        <v>19285</v>
      </c>
      <c r="G1407" s="96" t="s">
        <v>19028</v>
      </c>
      <c r="H1407" s="96" t="s">
        <v>19172</v>
      </c>
      <c r="I1407" s="96" t="s">
        <v>19173</v>
      </c>
      <c r="J1407" s="95" t="s">
        <v>19174</v>
      </c>
      <c r="K1407" s="95" t="s">
        <v>19245</v>
      </c>
      <c r="L1407" s="95" t="s">
        <v>19246</v>
      </c>
      <c r="M1407" s="96" t="s">
        <v>14665</v>
      </c>
      <c r="N1407" s="96" t="s">
        <v>219</v>
      </c>
      <c r="O1407" s="97">
        <v>31090</v>
      </c>
      <c r="P1407" s="97">
        <v>31090</v>
      </c>
      <c r="Q1407" s="97">
        <v>31090</v>
      </c>
      <c r="R1407" s="96">
        <v>14839</v>
      </c>
      <c r="S1407" s="96">
        <v>40</v>
      </c>
      <c r="T1407" s="96" t="s">
        <v>19261</v>
      </c>
      <c r="U1407" s="96" t="s">
        <v>25717</v>
      </c>
      <c r="V1407" s="96"/>
      <c r="W1407" s="96" t="s">
        <v>25718</v>
      </c>
      <c r="X1407" s="96" t="s">
        <v>219</v>
      </c>
      <c r="Y1407" s="95" t="s">
        <v>17161</v>
      </c>
    </row>
    <row r="1408" spans="1:25" s="87" customFormat="1" x14ac:dyDescent="0.3">
      <c r="A1408" s="94" t="str">
        <f t="shared" si="22"/>
        <v>jwilber</v>
      </c>
      <c r="B1408" s="95" t="s">
        <v>25719</v>
      </c>
      <c r="C1408" s="96" t="s">
        <v>25720</v>
      </c>
      <c r="D1408" s="96" t="s">
        <v>25721</v>
      </c>
      <c r="E1408" s="96" t="s">
        <v>5630</v>
      </c>
      <c r="F1408" s="95" t="s">
        <v>19372</v>
      </c>
      <c r="G1408" s="96" t="s">
        <v>19373</v>
      </c>
      <c r="H1408" s="96" t="s">
        <v>19172</v>
      </c>
      <c r="I1408" s="96" t="s">
        <v>19173</v>
      </c>
      <c r="J1408" s="95" t="s">
        <v>19189</v>
      </c>
      <c r="K1408" s="95" t="s">
        <v>19374</v>
      </c>
      <c r="L1408" s="95" t="s">
        <v>19375</v>
      </c>
      <c r="M1408" s="96" t="s">
        <v>19376</v>
      </c>
      <c r="N1408" s="96" t="s">
        <v>575</v>
      </c>
      <c r="O1408" s="97">
        <v>45907</v>
      </c>
      <c r="P1408" s="97">
        <v>45907</v>
      </c>
      <c r="Q1408" s="97">
        <v>45907</v>
      </c>
      <c r="R1408" s="96">
        <v>22</v>
      </c>
      <c r="S1408" s="96">
        <v>0</v>
      </c>
      <c r="T1408" s="96" t="s">
        <v>19183</v>
      </c>
      <c r="U1408" s="96" t="s">
        <v>25722</v>
      </c>
      <c r="V1408" s="96"/>
      <c r="W1408" s="96" t="s">
        <v>906</v>
      </c>
      <c r="X1408" s="96" t="s">
        <v>575</v>
      </c>
      <c r="Y1408" s="95" t="s">
        <v>15847</v>
      </c>
    </row>
    <row r="1409" spans="1:25" s="87" customFormat="1" x14ac:dyDescent="0.3">
      <c r="A1409" s="94" t="str">
        <f t="shared" si="22"/>
        <v>jwill12</v>
      </c>
      <c r="B1409" s="95" t="s">
        <v>25723</v>
      </c>
      <c r="C1409" s="96" t="s">
        <v>25724</v>
      </c>
      <c r="D1409" s="96" t="s">
        <v>25725</v>
      </c>
      <c r="E1409" s="96" t="s">
        <v>5630</v>
      </c>
      <c r="F1409" s="95" t="s">
        <v>19171</v>
      </c>
      <c r="G1409" s="96" t="s">
        <v>19029</v>
      </c>
      <c r="H1409" s="96" t="s">
        <v>19172</v>
      </c>
      <c r="I1409" s="96" t="s">
        <v>19173</v>
      </c>
      <c r="J1409" s="95" t="s">
        <v>19189</v>
      </c>
      <c r="K1409" s="95" t="s">
        <v>19333</v>
      </c>
      <c r="L1409" s="95" t="s">
        <v>19467</v>
      </c>
      <c r="M1409" s="96" t="s">
        <v>9084</v>
      </c>
      <c r="N1409" s="96" t="s">
        <v>260</v>
      </c>
      <c r="O1409" s="97">
        <v>39507</v>
      </c>
      <c r="P1409" s="97">
        <v>45130</v>
      </c>
      <c r="Q1409" s="97">
        <v>45130</v>
      </c>
      <c r="R1409" s="96">
        <v>799</v>
      </c>
      <c r="S1409" s="96">
        <v>2</v>
      </c>
      <c r="T1409" s="96" t="s">
        <v>19209</v>
      </c>
      <c r="U1409" s="96" t="s">
        <v>25726</v>
      </c>
      <c r="V1409" s="96"/>
      <c r="W1409" s="96" t="s">
        <v>19014</v>
      </c>
      <c r="X1409" s="96" t="s">
        <v>260</v>
      </c>
      <c r="Y1409" s="95" t="s">
        <v>19015</v>
      </c>
    </row>
    <row r="1410" spans="1:25" s="87" customFormat="1" x14ac:dyDescent="0.3">
      <c r="A1410" s="94" t="str">
        <f t="shared" si="22"/>
        <v>jwilli0</v>
      </c>
      <c r="B1410" s="95" t="s">
        <v>25727</v>
      </c>
      <c r="C1410" s="96" t="s">
        <v>25728</v>
      </c>
      <c r="D1410" s="96" t="s">
        <v>25729</v>
      </c>
      <c r="E1410" s="96" t="s">
        <v>5630</v>
      </c>
      <c r="F1410" s="95" t="s">
        <v>19181</v>
      </c>
      <c r="G1410" s="96" t="s">
        <v>19030</v>
      </c>
      <c r="H1410" s="96" t="s">
        <v>19172</v>
      </c>
      <c r="I1410" s="96" t="s">
        <v>19173</v>
      </c>
      <c r="J1410" s="95" t="s">
        <v>19174</v>
      </c>
      <c r="K1410" s="95" t="s">
        <v>19401</v>
      </c>
      <c r="L1410" s="95" t="s">
        <v>19764</v>
      </c>
      <c r="M1410" s="96" t="s">
        <v>8645</v>
      </c>
      <c r="N1410" s="96" t="s">
        <v>407</v>
      </c>
      <c r="O1410" s="97">
        <v>45914</v>
      </c>
      <c r="P1410" s="97">
        <v>45914</v>
      </c>
      <c r="Q1410" s="97">
        <v>45914</v>
      </c>
      <c r="R1410" s="96">
        <v>15</v>
      </c>
      <c r="S1410" s="96">
        <v>0</v>
      </c>
      <c r="T1410" s="96" t="s">
        <v>19183</v>
      </c>
      <c r="U1410" s="96" t="s">
        <v>10576</v>
      </c>
      <c r="V1410" s="96"/>
      <c r="W1410" s="96" t="s">
        <v>4108</v>
      </c>
      <c r="X1410" s="96" t="s">
        <v>983</v>
      </c>
      <c r="Y1410" s="95" t="s">
        <v>10578</v>
      </c>
    </row>
    <row r="1411" spans="1:25" s="87" customFormat="1" x14ac:dyDescent="0.3">
      <c r="A1411" s="94" t="str">
        <f t="shared" ref="A1411:A1474" si="23">TRIM(D1411)</f>
        <v>jwilli3</v>
      </c>
      <c r="B1411" s="95" t="s">
        <v>25730</v>
      </c>
      <c r="C1411" s="96" t="s">
        <v>25731</v>
      </c>
      <c r="D1411" s="96" t="s">
        <v>25732</v>
      </c>
      <c r="E1411" s="96" t="s">
        <v>19170</v>
      </c>
      <c r="F1411" s="95" t="s">
        <v>19181</v>
      </c>
      <c r="G1411" s="96" t="s">
        <v>19030</v>
      </c>
      <c r="H1411" s="96" t="s">
        <v>19172</v>
      </c>
      <c r="I1411" s="96" t="s">
        <v>19173</v>
      </c>
      <c r="J1411" s="95" t="s">
        <v>19174</v>
      </c>
      <c r="K1411" s="95" t="s">
        <v>19207</v>
      </c>
      <c r="L1411" s="95" t="s">
        <v>19208</v>
      </c>
      <c r="M1411" s="96" t="s">
        <v>10249</v>
      </c>
      <c r="N1411" s="96" t="s">
        <v>219</v>
      </c>
      <c r="O1411" s="97">
        <v>45277</v>
      </c>
      <c r="P1411" s="97">
        <v>45277</v>
      </c>
      <c r="Q1411" s="97">
        <v>45277</v>
      </c>
      <c r="R1411" s="96">
        <v>652</v>
      </c>
      <c r="S1411" s="96">
        <v>1</v>
      </c>
      <c r="T1411" s="96" t="s">
        <v>19209</v>
      </c>
      <c r="U1411" s="96" t="s">
        <v>25733</v>
      </c>
      <c r="V1411" s="96"/>
      <c r="W1411" s="96" t="s">
        <v>19231</v>
      </c>
      <c r="X1411" s="96" t="s">
        <v>219</v>
      </c>
      <c r="Y1411" s="95" t="s">
        <v>19232</v>
      </c>
    </row>
    <row r="1412" spans="1:25" s="87" customFormat="1" x14ac:dyDescent="0.3">
      <c r="A1412" s="94" t="str">
        <f t="shared" si="23"/>
        <v>JWILLI8</v>
      </c>
      <c r="B1412" s="95" t="s">
        <v>25734</v>
      </c>
      <c r="C1412" s="96" t="s">
        <v>25735</v>
      </c>
      <c r="D1412" s="96" t="s">
        <v>6777</v>
      </c>
      <c r="E1412" s="96" t="s">
        <v>5630</v>
      </c>
      <c r="F1412" s="95" t="s">
        <v>20261</v>
      </c>
      <c r="G1412" s="96" t="s">
        <v>19039</v>
      </c>
      <c r="H1412" s="96" t="s">
        <v>19172</v>
      </c>
      <c r="I1412" s="96" t="s">
        <v>19173</v>
      </c>
      <c r="J1412" s="95" t="s">
        <v>19189</v>
      </c>
      <c r="K1412" s="95" t="s">
        <v>20742</v>
      </c>
      <c r="L1412" s="95" t="s">
        <v>20742</v>
      </c>
      <c r="M1412" s="96" t="s">
        <v>21720</v>
      </c>
      <c r="N1412" s="96" t="s">
        <v>435</v>
      </c>
      <c r="O1412" s="97">
        <v>32013</v>
      </c>
      <c r="P1412" s="97">
        <v>32013</v>
      </c>
      <c r="Q1412" s="97">
        <v>32013</v>
      </c>
      <c r="R1412" s="96">
        <v>13916</v>
      </c>
      <c r="S1412" s="96">
        <v>38</v>
      </c>
      <c r="T1412" s="96" t="s">
        <v>19261</v>
      </c>
      <c r="U1412" s="96" t="s">
        <v>25736</v>
      </c>
      <c r="V1412" s="96" t="s">
        <v>25737</v>
      </c>
      <c r="W1412" s="96" t="s">
        <v>25738</v>
      </c>
      <c r="X1412" s="96" t="s">
        <v>435</v>
      </c>
      <c r="Y1412" s="95" t="s">
        <v>6782</v>
      </c>
    </row>
    <row r="1413" spans="1:25" s="87" customFormat="1" x14ac:dyDescent="0.3">
      <c r="A1413" s="94" t="str">
        <f t="shared" si="23"/>
        <v>jwils81</v>
      </c>
      <c r="B1413" s="95" t="s">
        <v>25739</v>
      </c>
      <c r="C1413" s="96" t="s">
        <v>25740</v>
      </c>
      <c r="D1413" s="96" t="s">
        <v>25741</v>
      </c>
      <c r="E1413" s="96" t="s">
        <v>19170</v>
      </c>
      <c r="F1413" s="95" t="s">
        <v>19236</v>
      </c>
      <c r="G1413" s="96" t="s">
        <v>19032</v>
      </c>
      <c r="H1413" s="96" t="s">
        <v>19227</v>
      </c>
      <c r="I1413" s="96" t="s">
        <v>19173</v>
      </c>
      <c r="J1413" s="95" t="s">
        <v>19174</v>
      </c>
      <c r="K1413" s="95" t="s">
        <v>19216</v>
      </c>
      <c r="L1413" s="95" t="s">
        <v>19237</v>
      </c>
      <c r="M1413" s="96" t="s">
        <v>19238</v>
      </c>
      <c r="N1413" s="96" t="s">
        <v>250</v>
      </c>
      <c r="O1413" s="97">
        <v>42464</v>
      </c>
      <c r="P1413" s="97">
        <v>42464</v>
      </c>
      <c r="Q1413" s="97">
        <v>42464</v>
      </c>
      <c r="R1413" s="96">
        <v>3465</v>
      </c>
      <c r="S1413" s="96">
        <v>9</v>
      </c>
      <c r="T1413" s="96" t="s">
        <v>19247</v>
      </c>
      <c r="U1413" s="96" t="s">
        <v>25742</v>
      </c>
      <c r="V1413" s="96"/>
      <c r="W1413" s="96" t="s">
        <v>21832</v>
      </c>
      <c r="X1413" s="96" t="s">
        <v>453</v>
      </c>
      <c r="Y1413" s="95" t="s">
        <v>25743</v>
      </c>
    </row>
    <row r="1414" spans="1:25" s="87" customFormat="1" x14ac:dyDescent="0.3">
      <c r="A1414" s="94" t="str">
        <f t="shared" si="23"/>
        <v>jwilson</v>
      </c>
      <c r="B1414" s="95" t="s">
        <v>25744</v>
      </c>
      <c r="C1414" s="96" t="s">
        <v>25745</v>
      </c>
      <c r="D1414" s="96" t="s">
        <v>25746</v>
      </c>
      <c r="E1414" s="96" t="s">
        <v>5630</v>
      </c>
      <c r="F1414" s="95" t="s">
        <v>19171</v>
      </c>
      <c r="G1414" s="96" t="s">
        <v>19029</v>
      </c>
      <c r="H1414" s="96" t="s">
        <v>19172</v>
      </c>
      <c r="I1414" s="96" t="s">
        <v>19173</v>
      </c>
      <c r="J1414" s="95" t="s">
        <v>19189</v>
      </c>
      <c r="K1414" s="95" t="s">
        <v>19333</v>
      </c>
      <c r="L1414" s="95" t="s">
        <v>19447</v>
      </c>
      <c r="M1414" s="96" t="s">
        <v>9382</v>
      </c>
      <c r="N1414" s="96" t="s">
        <v>366</v>
      </c>
      <c r="O1414" s="97">
        <v>45865</v>
      </c>
      <c r="P1414" s="97">
        <v>45865</v>
      </c>
      <c r="Q1414" s="97">
        <v>45865</v>
      </c>
      <c r="R1414" s="96">
        <v>64</v>
      </c>
      <c r="S1414" s="96">
        <v>0</v>
      </c>
      <c r="T1414" s="96" t="s">
        <v>19219</v>
      </c>
      <c r="U1414" s="96" t="s">
        <v>25747</v>
      </c>
      <c r="V1414" s="96" t="s">
        <v>21460</v>
      </c>
      <c r="W1414" s="96" t="s">
        <v>25748</v>
      </c>
      <c r="X1414" s="96" t="s">
        <v>366</v>
      </c>
      <c r="Y1414" s="95" t="s">
        <v>10870</v>
      </c>
    </row>
    <row r="1415" spans="1:25" s="87" customFormat="1" x14ac:dyDescent="0.3">
      <c r="A1415" s="94" t="str">
        <f t="shared" si="23"/>
        <v>jwood</v>
      </c>
      <c r="B1415" s="95" t="s">
        <v>25749</v>
      </c>
      <c r="C1415" s="96" t="s">
        <v>25750</v>
      </c>
      <c r="D1415" s="96" t="s">
        <v>25751</v>
      </c>
      <c r="E1415" s="96" t="s">
        <v>19170</v>
      </c>
      <c r="F1415" s="95" t="s">
        <v>19236</v>
      </c>
      <c r="G1415" s="96" t="s">
        <v>19032</v>
      </c>
      <c r="H1415" s="96" t="s">
        <v>19227</v>
      </c>
      <c r="I1415" s="96" t="s">
        <v>19173</v>
      </c>
      <c r="J1415" s="95" t="s">
        <v>19174</v>
      </c>
      <c r="K1415" s="95" t="s">
        <v>19802</v>
      </c>
      <c r="L1415" s="95" t="s">
        <v>19803</v>
      </c>
      <c r="M1415" s="96" t="s">
        <v>19804</v>
      </c>
      <c r="N1415" s="96" t="s">
        <v>549</v>
      </c>
      <c r="O1415" s="97">
        <v>45466</v>
      </c>
      <c r="P1415" s="97">
        <v>45466</v>
      </c>
      <c r="Q1415" s="97">
        <v>45466</v>
      </c>
      <c r="R1415" s="96">
        <v>463</v>
      </c>
      <c r="S1415" s="96">
        <v>1</v>
      </c>
      <c r="T1415" s="96" t="s">
        <v>19209</v>
      </c>
      <c r="U1415" s="96" t="s">
        <v>25752</v>
      </c>
      <c r="V1415" s="96"/>
      <c r="W1415" s="96" t="s">
        <v>2925</v>
      </c>
      <c r="X1415" s="96" t="s">
        <v>2926</v>
      </c>
      <c r="Y1415" s="95" t="s">
        <v>25753</v>
      </c>
    </row>
    <row r="1416" spans="1:25" s="87" customFormat="1" x14ac:dyDescent="0.3">
      <c r="A1416" s="94" t="str">
        <f t="shared" si="23"/>
        <v>jwrigh1</v>
      </c>
      <c r="B1416" s="95" t="s">
        <v>25754</v>
      </c>
      <c r="C1416" s="96" t="s">
        <v>25755</v>
      </c>
      <c r="D1416" s="96" t="s">
        <v>25756</v>
      </c>
      <c r="E1416" s="96" t="s">
        <v>5630</v>
      </c>
      <c r="F1416" s="95" t="s">
        <v>20261</v>
      </c>
      <c r="G1416" s="96" t="s">
        <v>19039</v>
      </c>
      <c r="H1416" s="96" t="s">
        <v>19172</v>
      </c>
      <c r="I1416" s="96" t="s">
        <v>19173</v>
      </c>
      <c r="J1416" s="95" t="s">
        <v>19174</v>
      </c>
      <c r="K1416" s="95" t="s">
        <v>19579</v>
      </c>
      <c r="L1416" s="95" t="s">
        <v>19579</v>
      </c>
      <c r="M1416" s="96" t="s">
        <v>19580</v>
      </c>
      <c r="N1416" s="96" t="s">
        <v>1502</v>
      </c>
      <c r="O1416" s="97">
        <v>37207</v>
      </c>
      <c r="P1416" s="97">
        <v>44994</v>
      </c>
      <c r="Q1416" s="97">
        <v>44994</v>
      </c>
      <c r="R1416" s="96">
        <v>935</v>
      </c>
      <c r="S1416" s="96">
        <v>2</v>
      </c>
      <c r="T1416" s="96" t="s">
        <v>19209</v>
      </c>
      <c r="U1416" s="96" t="s">
        <v>25757</v>
      </c>
      <c r="V1416" s="96" t="s">
        <v>25758</v>
      </c>
      <c r="W1416" s="96" t="s">
        <v>25759</v>
      </c>
      <c r="X1416" s="96" t="s">
        <v>1502</v>
      </c>
      <c r="Y1416" s="95" t="s">
        <v>25760</v>
      </c>
    </row>
    <row r="1417" spans="1:25" s="87" customFormat="1" x14ac:dyDescent="0.3">
      <c r="A1417" s="94" t="str">
        <f t="shared" si="23"/>
        <v>jyowe</v>
      </c>
      <c r="B1417" s="95" t="s">
        <v>25761</v>
      </c>
      <c r="C1417" s="96" t="s">
        <v>25762</v>
      </c>
      <c r="D1417" s="96" t="s">
        <v>25763</v>
      </c>
      <c r="E1417" s="96" t="s">
        <v>5630</v>
      </c>
      <c r="F1417" s="95" t="s">
        <v>19181</v>
      </c>
      <c r="G1417" s="96" t="s">
        <v>19030</v>
      </c>
      <c r="H1417" s="96" t="s">
        <v>19172</v>
      </c>
      <c r="I1417" s="96" t="s">
        <v>19173</v>
      </c>
      <c r="J1417" s="95" t="s">
        <v>19189</v>
      </c>
      <c r="K1417" s="95" t="s">
        <v>19333</v>
      </c>
      <c r="L1417" s="95" t="s">
        <v>19334</v>
      </c>
      <c r="M1417" s="96" t="s">
        <v>9382</v>
      </c>
      <c r="N1417" s="96" t="s">
        <v>366</v>
      </c>
      <c r="O1417" s="97">
        <v>45928</v>
      </c>
      <c r="P1417" s="97">
        <v>45928</v>
      </c>
      <c r="Q1417" s="97">
        <v>45928</v>
      </c>
      <c r="R1417" s="96">
        <v>1</v>
      </c>
      <c r="S1417" s="96">
        <v>0</v>
      </c>
      <c r="T1417" s="96" t="s">
        <v>19183</v>
      </c>
      <c r="U1417" s="96" t="s">
        <v>25764</v>
      </c>
      <c r="V1417" s="96"/>
      <c r="W1417" s="96" t="s">
        <v>4245</v>
      </c>
      <c r="X1417" s="96" t="s">
        <v>375</v>
      </c>
      <c r="Y1417" s="95" t="s">
        <v>7986</v>
      </c>
    </row>
    <row r="1418" spans="1:25" s="87" customFormat="1" x14ac:dyDescent="0.3">
      <c r="A1418" s="94" t="str">
        <f t="shared" si="23"/>
        <v>JZERANC</v>
      </c>
      <c r="B1418" s="95" t="s">
        <v>25765</v>
      </c>
      <c r="C1418" s="96" t="s">
        <v>25766</v>
      </c>
      <c r="D1418" s="96" t="s">
        <v>7932</v>
      </c>
      <c r="E1418" s="96" t="s">
        <v>5630</v>
      </c>
      <c r="F1418" s="95" t="s">
        <v>22836</v>
      </c>
      <c r="G1418" s="96" t="s">
        <v>19069</v>
      </c>
      <c r="H1418" s="96" t="s">
        <v>19172</v>
      </c>
      <c r="I1418" s="96" t="s">
        <v>19173</v>
      </c>
      <c r="J1418" s="95" t="s">
        <v>19189</v>
      </c>
      <c r="K1418" s="95" t="s">
        <v>20262</v>
      </c>
      <c r="L1418" s="95" t="s">
        <v>20263</v>
      </c>
      <c r="M1418" s="96" t="s">
        <v>20264</v>
      </c>
      <c r="N1418" s="96" t="s">
        <v>435</v>
      </c>
      <c r="O1418" s="97">
        <v>39510</v>
      </c>
      <c r="P1418" s="97">
        <v>39510</v>
      </c>
      <c r="Q1418" s="97">
        <v>39510</v>
      </c>
      <c r="R1418" s="96">
        <v>6419</v>
      </c>
      <c r="S1418" s="96">
        <v>17</v>
      </c>
      <c r="T1418" s="96" t="s">
        <v>19261</v>
      </c>
      <c r="U1418" s="96" t="s">
        <v>25767</v>
      </c>
      <c r="V1418" s="96"/>
      <c r="W1418" s="96" t="s">
        <v>20583</v>
      </c>
      <c r="X1418" s="96" t="s">
        <v>435</v>
      </c>
      <c r="Y1418" s="95" t="s">
        <v>7937</v>
      </c>
    </row>
    <row r="1419" spans="1:25" s="87" customFormat="1" x14ac:dyDescent="0.3">
      <c r="A1419" s="94" t="str">
        <f t="shared" si="23"/>
        <v>jzuleta</v>
      </c>
      <c r="B1419" s="95" t="s">
        <v>25768</v>
      </c>
      <c r="C1419" s="96" t="s">
        <v>25769</v>
      </c>
      <c r="D1419" s="96" t="s">
        <v>25770</v>
      </c>
      <c r="E1419" s="96" t="s">
        <v>5630</v>
      </c>
      <c r="F1419" s="95" t="s">
        <v>19797</v>
      </c>
      <c r="G1419" s="96" t="s">
        <v>19070</v>
      </c>
      <c r="H1419" s="96" t="s">
        <v>19227</v>
      </c>
      <c r="I1419" s="96" t="s">
        <v>19173</v>
      </c>
      <c r="J1419" s="95" t="s">
        <v>19174</v>
      </c>
      <c r="K1419" s="95" t="s">
        <v>19716</v>
      </c>
      <c r="L1419" s="95" t="s">
        <v>19717</v>
      </c>
      <c r="M1419" s="96" t="s">
        <v>5847</v>
      </c>
      <c r="N1419" s="96" t="s">
        <v>279</v>
      </c>
      <c r="O1419" s="97">
        <v>45020</v>
      </c>
      <c r="P1419" s="97">
        <v>45020</v>
      </c>
      <c r="Q1419" s="97">
        <v>45020</v>
      </c>
      <c r="R1419" s="96">
        <v>909</v>
      </c>
      <c r="S1419" s="96">
        <v>2</v>
      </c>
      <c r="T1419" s="96" t="s">
        <v>19209</v>
      </c>
      <c r="U1419" s="96" t="s">
        <v>25771</v>
      </c>
      <c r="V1419" s="96"/>
      <c r="W1419" s="96" t="s">
        <v>22873</v>
      </c>
      <c r="X1419" s="96" t="s">
        <v>279</v>
      </c>
      <c r="Y1419" s="95" t="s">
        <v>8867</v>
      </c>
    </row>
    <row r="1420" spans="1:25" s="87" customFormat="1" x14ac:dyDescent="0.3">
      <c r="A1420" s="94" t="str">
        <f t="shared" si="23"/>
        <v>kabusam</v>
      </c>
      <c r="B1420" s="95" t="s">
        <v>25772</v>
      </c>
      <c r="C1420" s="96" t="s">
        <v>25773</v>
      </c>
      <c r="D1420" s="96" t="s">
        <v>25774</v>
      </c>
      <c r="E1420" s="96" t="s">
        <v>19170</v>
      </c>
      <c r="F1420" s="95" t="s">
        <v>19171</v>
      </c>
      <c r="G1420" s="96" t="s">
        <v>19029</v>
      </c>
      <c r="H1420" s="96" t="s">
        <v>19172</v>
      </c>
      <c r="I1420" s="96" t="s">
        <v>19173</v>
      </c>
      <c r="J1420" s="95" t="s">
        <v>19189</v>
      </c>
      <c r="K1420" s="95" t="s">
        <v>19294</v>
      </c>
      <c r="L1420" s="95" t="s">
        <v>19295</v>
      </c>
      <c r="M1420" s="96" t="s">
        <v>19296</v>
      </c>
      <c r="N1420" s="96" t="s">
        <v>541</v>
      </c>
      <c r="O1420" s="97">
        <v>44910</v>
      </c>
      <c r="P1420" s="97">
        <v>44910</v>
      </c>
      <c r="Q1420" s="97">
        <v>44910</v>
      </c>
      <c r="R1420" s="96">
        <v>1019</v>
      </c>
      <c r="S1420" s="96">
        <v>2</v>
      </c>
      <c r="T1420" s="96" t="s">
        <v>19209</v>
      </c>
      <c r="U1420" s="96" t="s">
        <v>25775</v>
      </c>
      <c r="V1420" s="96"/>
      <c r="W1420" s="96" t="s">
        <v>23854</v>
      </c>
      <c r="X1420" s="96" t="s">
        <v>541</v>
      </c>
      <c r="Y1420" s="95" t="s">
        <v>3919</v>
      </c>
    </row>
    <row r="1421" spans="1:25" s="87" customFormat="1" x14ac:dyDescent="0.3">
      <c r="A1421" s="94" t="str">
        <f t="shared" si="23"/>
        <v>kakbar</v>
      </c>
      <c r="B1421" s="95" t="s">
        <v>25776</v>
      </c>
      <c r="C1421" s="96" t="s">
        <v>25777</v>
      </c>
      <c r="D1421" s="96" t="s">
        <v>25778</v>
      </c>
      <c r="E1421" s="96" t="s">
        <v>19170</v>
      </c>
      <c r="F1421" s="95" t="s">
        <v>19171</v>
      </c>
      <c r="G1421" s="96" t="s">
        <v>19029</v>
      </c>
      <c r="H1421" s="96" t="s">
        <v>19172</v>
      </c>
      <c r="I1421" s="96" t="s">
        <v>19173</v>
      </c>
      <c r="J1421" s="95" t="s">
        <v>19174</v>
      </c>
      <c r="K1421" s="95" t="s">
        <v>19522</v>
      </c>
      <c r="L1421" s="95" t="s">
        <v>19523</v>
      </c>
      <c r="M1421" s="96" t="s">
        <v>7156</v>
      </c>
      <c r="N1421" s="96" t="s">
        <v>773</v>
      </c>
      <c r="O1421" s="97">
        <v>45802</v>
      </c>
      <c r="P1421" s="97">
        <v>45802</v>
      </c>
      <c r="Q1421" s="97">
        <v>45802</v>
      </c>
      <c r="R1421" s="96">
        <v>127</v>
      </c>
      <c r="S1421" s="96">
        <v>0</v>
      </c>
      <c r="T1421" s="96" t="s">
        <v>19193</v>
      </c>
      <c r="U1421" s="96" t="s">
        <v>25779</v>
      </c>
      <c r="V1421" s="96"/>
      <c r="W1421" s="96" t="s">
        <v>1924</v>
      </c>
      <c r="X1421" s="96" t="s">
        <v>773</v>
      </c>
      <c r="Y1421" s="95" t="s">
        <v>25780</v>
      </c>
    </row>
    <row r="1422" spans="1:25" s="87" customFormat="1" x14ac:dyDescent="0.3">
      <c r="A1422" s="94" t="str">
        <f t="shared" si="23"/>
        <v>kaldaro</v>
      </c>
      <c r="B1422" s="95" t="s">
        <v>25781</v>
      </c>
      <c r="C1422" s="96" t="s">
        <v>25782</v>
      </c>
      <c r="D1422" s="96" t="s">
        <v>25783</v>
      </c>
      <c r="E1422" s="96" t="s">
        <v>5630</v>
      </c>
      <c r="F1422" s="95" t="s">
        <v>19215</v>
      </c>
      <c r="G1422" s="96" t="s">
        <v>19033</v>
      </c>
      <c r="H1422" s="96" t="s">
        <v>19172</v>
      </c>
      <c r="I1422" s="96" t="s">
        <v>19173</v>
      </c>
      <c r="J1422" s="95" t="s">
        <v>19189</v>
      </c>
      <c r="K1422" s="95" t="s">
        <v>19345</v>
      </c>
      <c r="L1422" s="95" t="s">
        <v>19346</v>
      </c>
      <c r="M1422" s="96" t="s">
        <v>19347</v>
      </c>
      <c r="N1422" s="96" t="s">
        <v>382</v>
      </c>
      <c r="O1422" s="97">
        <v>45879</v>
      </c>
      <c r="P1422" s="97">
        <v>45879</v>
      </c>
      <c r="Q1422" s="97">
        <v>45879</v>
      </c>
      <c r="R1422" s="96">
        <v>50</v>
      </c>
      <c r="S1422" s="96">
        <v>0</v>
      </c>
      <c r="T1422" s="96" t="s">
        <v>19448</v>
      </c>
      <c r="U1422" s="96" t="s">
        <v>25784</v>
      </c>
      <c r="V1422" s="96"/>
      <c r="W1422" s="96" t="s">
        <v>25785</v>
      </c>
      <c r="X1422" s="96" t="s">
        <v>382</v>
      </c>
      <c r="Y1422" s="95" t="s">
        <v>25786</v>
      </c>
    </row>
    <row r="1423" spans="1:25" s="87" customFormat="1" x14ac:dyDescent="0.3">
      <c r="A1423" s="94" t="str">
        <f t="shared" si="23"/>
        <v>kbake44</v>
      </c>
      <c r="B1423" s="95" t="s">
        <v>25787</v>
      </c>
      <c r="C1423" s="96" t="s">
        <v>25788</v>
      </c>
      <c r="D1423" s="96" t="s">
        <v>25789</v>
      </c>
      <c r="E1423" s="96" t="s">
        <v>5630</v>
      </c>
      <c r="F1423" s="95" t="s">
        <v>19215</v>
      </c>
      <c r="G1423" s="96" t="s">
        <v>19033</v>
      </c>
      <c r="H1423" s="96" t="s">
        <v>19172</v>
      </c>
      <c r="I1423" s="96" t="s">
        <v>19173</v>
      </c>
      <c r="J1423" s="95" t="s">
        <v>19174</v>
      </c>
      <c r="K1423" s="95" t="s">
        <v>19258</v>
      </c>
      <c r="L1423" s="95" t="s">
        <v>19259</v>
      </c>
      <c r="M1423" s="96" t="s">
        <v>19260</v>
      </c>
      <c r="N1423" s="96" t="s">
        <v>279</v>
      </c>
      <c r="O1423" s="97">
        <v>39391</v>
      </c>
      <c r="P1423" s="97">
        <v>44385</v>
      </c>
      <c r="Q1423" s="97">
        <v>44378</v>
      </c>
      <c r="R1423" s="96">
        <v>1551</v>
      </c>
      <c r="S1423" s="96">
        <v>4</v>
      </c>
      <c r="T1423" s="96" t="s">
        <v>19228</v>
      </c>
      <c r="U1423" s="96" t="s">
        <v>25790</v>
      </c>
      <c r="V1423" s="96"/>
      <c r="W1423" s="96" t="s">
        <v>4915</v>
      </c>
      <c r="X1423" s="96" t="s">
        <v>279</v>
      </c>
      <c r="Y1423" s="95" t="s">
        <v>9361</v>
      </c>
    </row>
    <row r="1424" spans="1:25" s="87" customFormat="1" x14ac:dyDescent="0.3">
      <c r="A1424" s="94" t="str">
        <f t="shared" si="23"/>
        <v>kbanach</v>
      </c>
      <c r="B1424" s="95" t="s">
        <v>25791</v>
      </c>
      <c r="C1424" s="96" t="s">
        <v>25792</v>
      </c>
      <c r="D1424" s="96" t="s">
        <v>25793</v>
      </c>
      <c r="E1424" s="96" t="s">
        <v>5630</v>
      </c>
      <c r="F1424" s="95" t="s">
        <v>19181</v>
      </c>
      <c r="G1424" s="96" t="s">
        <v>19030</v>
      </c>
      <c r="H1424" s="96" t="s">
        <v>19172</v>
      </c>
      <c r="I1424" s="96" t="s">
        <v>19173</v>
      </c>
      <c r="J1424" s="95" t="s">
        <v>19189</v>
      </c>
      <c r="K1424" s="95" t="s">
        <v>19273</v>
      </c>
      <c r="L1424" s="95" t="s">
        <v>19274</v>
      </c>
      <c r="M1424" s="96" t="s">
        <v>7733</v>
      </c>
      <c r="N1424" s="96" t="s">
        <v>328</v>
      </c>
      <c r="O1424" s="97">
        <v>45886</v>
      </c>
      <c r="P1424" s="97">
        <v>45886</v>
      </c>
      <c r="Q1424" s="97">
        <v>45886</v>
      </c>
      <c r="R1424" s="96">
        <v>43</v>
      </c>
      <c r="S1424" s="96">
        <v>0</v>
      </c>
      <c r="T1424" s="96" t="s">
        <v>19448</v>
      </c>
      <c r="U1424" s="96" t="s">
        <v>25794</v>
      </c>
      <c r="V1424" s="96"/>
      <c r="W1424" s="96" t="s">
        <v>525</v>
      </c>
      <c r="X1424" s="96" t="s">
        <v>375</v>
      </c>
      <c r="Y1424" s="95" t="s">
        <v>12010</v>
      </c>
    </row>
    <row r="1425" spans="1:25" s="87" customFormat="1" x14ac:dyDescent="0.3">
      <c r="A1425" s="94" t="str">
        <f t="shared" si="23"/>
        <v>kbarne0</v>
      </c>
      <c r="B1425" s="95" t="s">
        <v>25795</v>
      </c>
      <c r="C1425" s="96" t="s">
        <v>25796</v>
      </c>
      <c r="D1425" s="96" t="s">
        <v>25797</v>
      </c>
      <c r="E1425" s="96" t="s">
        <v>5630</v>
      </c>
      <c r="F1425" s="95" t="s">
        <v>20261</v>
      </c>
      <c r="G1425" s="96" t="s">
        <v>19039</v>
      </c>
      <c r="H1425" s="96" t="s">
        <v>19172</v>
      </c>
      <c r="I1425" s="96" t="s">
        <v>19173</v>
      </c>
      <c r="J1425" s="95" t="s">
        <v>19189</v>
      </c>
      <c r="K1425" s="95" t="s">
        <v>19200</v>
      </c>
      <c r="L1425" s="95" t="s">
        <v>19200</v>
      </c>
      <c r="M1425" s="96" t="s">
        <v>19396</v>
      </c>
      <c r="N1425" s="96" t="s">
        <v>752</v>
      </c>
      <c r="O1425" s="97">
        <v>45151</v>
      </c>
      <c r="P1425" s="97">
        <v>45151</v>
      </c>
      <c r="Q1425" s="97">
        <v>45151</v>
      </c>
      <c r="R1425" s="96">
        <v>778</v>
      </c>
      <c r="S1425" s="96">
        <v>2</v>
      </c>
      <c r="T1425" s="96" t="s">
        <v>19209</v>
      </c>
      <c r="U1425" s="96" t="s">
        <v>25798</v>
      </c>
      <c r="V1425" s="96"/>
      <c r="W1425" s="96" t="s">
        <v>9171</v>
      </c>
      <c r="X1425" s="96" t="s">
        <v>752</v>
      </c>
      <c r="Y1425" s="95" t="s">
        <v>25799</v>
      </c>
    </row>
    <row r="1426" spans="1:25" s="87" customFormat="1" x14ac:dyDescent="0.3">
      <c r="A1426" s="94" t="str">
        <f t="shared" si="23"/>
        <v>KBELL12</v>
      </c>
      <c r="B1426" s="95" t="s">
        <v>25800</v>
      </c>
      <c r="C1426" s="96" t="s">
        <v>25801</v>
      </c>
      <c r="D1426" s="96" t="s">
        <v>14521</v>
      </c>
      <c r="E1426" s="96" t="s">
        <v>5630</v>
      </c>
      <c r="F1426" s="95" t="s">
        <v>19181</v>
      </c>
      <c r="G1426" s="96" t="s">
        <v>19030</v>
      </c>
      <c r="H1426" s="96" t="s">
        <v>19172</v>
      </c>
      <c r="I1426" s="96" t="s">
        <v>19173</v>
      </c>
      <c r="J1426" s="95" t="s">
        <v>19189</v>
      </c>
      <c r="K1426" s="95" t="s">
        <v>19415</v>
      </c>
      <c r="L1426" s="95" t="s">
        <v>6684</v>
      </c>
      <c r="M1426" s="96" t="s">
        <v>19416</v>
      </c>
      <c r="N1426" s="96" t="s">
        <v>318</v>
      </c>
      <c r="O1426" s="97">
        <v>37740</v>
      </c>
      <c r="P1426" s="97">
        <v>38132</v>
      </c>
      <c r="Q1426" s="97">
        <v>37740</v>
      </c>
      <c r="R1426" s="96">
        <v>8189</v>
      </c>
      <c r="S1426" s="96">
        <v>22</v>
      </c>
      <c r="T1426" s="96" t="s">
        <v>19261</v>
      </c>
      <c r="U1426" s="96" t="s">
        <v>25802</v>
      </c>
      <c r="V1426" s="96"/>
      <c r="W1426" s="96" t="s">
        <v>1161</v>
      </c>
      <c r="X1426" s="96" t="s">
        <v>318</v>
      </c>
      <c r="Y1426" s="95" t="s">
        <v>14525</v>
      </c>
    </row>
    <row r="1427" spans="1:25" s="87" customFormat="1" x14ac:dyDescent="0.3">
      <c r="A1427" s="94" t="str">
        <f t="shared" si="23"/>
        <v>kberria</v>
      </c>
      <c r="B1427" s="95" t="s">
        <v>25803</v>
      </c>
      <c r="C1427" s="96" t="s">
        <v>25804</v>
      </c>
      <c r="D1427" s="96" t="s">
        <v>25805</v>
      </c>
      <c r="E1427" s="96" t="s">
        <v>5630</v>
      </c>
      <c r="F1427" s="95" t="s">
        <v>19215</v>
      </c>
      <c r="G1427" s="96" t="s">
        <v>19033</v>
      </c>
      <c r="H1427" s="96" t="s">
        <v>19172</v>
      </c>
      <c r="I1427" s="96" t="s">
        <v>19173</v>
      </c>
      <c r="J1427" s="95" t="s">
        <v>19189</v>
      </c>
      <c r="K1427" s="95" t="s">
        <v>19190</v>
      </c>
      <c r="L1427" s="95" t="s">
        <v>19533</v>
      </c>
      <c r="M1427" s="96" t="s">
        <v>19192</v>
      </c>
      <c r="N1427" s="96" t="s">
        <v>297</v>
      </c>
      <c r="O1427" s="97">
        <v>45830</v>
      </c>
      <c r="P1427" s="97">
        <v>45830</v>
      </c>
      <c r="Q1427" s="97">
        <v>45830</v>
      </c>
      <c r="R1427" s="96">
        <v>99</v>
      </c>
      <c r="S1427" s="96">
        <v>0</v>
      </c>
      <c r="T1427" s="96" t="s">
        <v>19193</v>
      </c>
      <c r="U1427" s="100" t="s">
        <v>25806</v>
      </c>
      <c r="V1427" s="100">
        <v>0</v>
      </c>
      <c r="W1427" s="100" t="s">
        <v>3917</v>
      </c>
      <c r="X1427" s="100" t="s">
        <v>297</v>
      </c>
      <c r="Y1427" s="100" t="s">
        <v>14197</v>
      </c>
    </row>
    <row r="1428" spans="1:25" s="87" customFormat="1" x14ac:dyDescent="0.3">
      <c r="A1428" s="94" t="str">
        <f t="shared" si="23"/>
        <v>kblatz</v>
      </c>
      <c r="B1428" s="95" t="s">
        <v>25807</v>
      </c>
      <c r="C1428" s="96" t="s">
        <v>25808</v>
      </c>
      <c r="D1428" s="96" t="s">
        <v>25809</v>
      </c>
      <c r="E1428" s="96" t="s">
        <v>19170</v>
      </c>
      <c r="F1428" s="95" t="s">
        <v>19171</v>
      </c>
      <c r="G1428" s="96" t="s">
        <v>19029</v>
      </c>
      <c r="H1428" s="96" t="s">
        <v>19172</v>
      </c>
      <c r="I1428" s="96" t="s">
        <v>19173</v>
      </c>
      <c r="J1428" s="95" t="s">
        <v>19189</v>
      </c>
      <c r="K1428" s="95" t="s">
        <v>19333</v>
      </c>
      <c r="L1428" s="95" t="s">
        <v>19467</v>
      </c>
      <c r="M1428" s="96" t="s">
        <v>9084</v>
      </c>
      <c r="N1428" s="96" t="s">
        <v>260</v>
      </c>
      <c r="O1428" s="97">
        <v>45774</v>
      </c>
      <c r="P1428" s="97">
        <v>45774</v>
      </c>
      <c r="Q1428" s="97">
        <v>45774</v>
      </c>
      <c r="R1428" s="96">
        <v>155</v>
      </c>
      <c r="S1428" s="96">
        <v>0</v>
      </c>
      <c r="T1428" s="96" t="s">
        <v>19193</v>
      </c>
      <c r="U1428" s="96" t="s">
        <v>25810</v>
      </c>
      <c r="V1428" s="96"/>
      <c r="W1428" s="96" t="s">
        <v>25811</v>
      </c>
      <c r="X1428" s="96" t="s">
        <v>260</v>
      </c>
      <c r="Y1428" s="95" t="s">
        <v>25812</v>
      </c>
    </row>
    <row r="1429" spans="1:25" s="87" customFormat="1" x14ac:dyDescent="0.3">
      <c r="A1429" s="94" t="str">
        <f t="shared" si="23"/>
        <v>kbryan1</v>
      </c>
      <c r="B1429" s="95" t="s">
        <v>25813</v>
      </c>
      <c r="C1429" s="96" t="s">
        <v>25814</v>
      </c>
      <c r="D1429" s="96" t="s">
        <v>25815</v>
      </c>
      <c r="E1429" s="96" t="s">
        <v>19170</v>
      </c>
      <c r="F1429" s="95" t="s">
        <v>19386</v>
      </c>
      <c r="G1429" s="96" t="s">
        <v>19387</v>
      </c>
      <c r="H1429" s="96" t="s">
        <v>19172</v>
      </c>
      <c r="I1429" s="96" t="s">
        <v>19173</v>
      </c>
      <c r="J1429" s="95" t="s">
        <v>19189</v>
      </c>
      <c r="K1429" s="95" t="s">
        <v>19374</v>
      </c>
      <c r="L1429" s="95" t="s">
        <v>19375</v>
      </c>
      <c r="M1429" s="96" t="s">
        <v>19376</v>
      </c>
      <c r="N1429" s="96" t="s">
        <v>575</v>
      </c>
      <c r="O1429" s="97">
        <v>45452</v>
      </c>
      <c r="P1429" s="97">
        <v>45452</v>
      </c>
      <c r="Q1429" s="97">
        <v>45452</v>
      </c>
      <c r="R1429" s="96">
        <v>477</v>
      </c>
      <c r="S1429" s="96">
        <v>1</v>
      </c>
      <c r="T1429" s="96" t="s">
        <v>19209</v>
      </c>
      <c r="U1429" s="96" t="s">
        <v>25816</v>
      </c>
      <c r="V1429" s="96"/>
      <c r="W1429" s="96" t="s">
        <v>922</v>
      </c>
      <c r="X1429" s="96" t="s">
        <v>575</v>
      </c>
      <c r="Y1429" s="95" t="s">
        <v>20750</v>
      </c>
    </row>
    <row r="1430" spans="1:25" s="87" customFormat="1" x14ac:dyDescent="0.3">
      <c r="A1430" s="94" t="str">
        <f t="shared" si="23"/>
        <v>KCHIN1</v>
      </c>
      <c r="B1430" s="95" t="s">
        <v>25817</v>
      </c>
      <c r="C1430" s="96" t="s">
        <v>25818</v>
      </c>
      <c r="D1430" s="96" t="s">
        <v>13585</v>
      </c>
      <c r="E1430" s="96" t="s">
        <v>5630</v>
      </c>
      <c r="F1430" s="95" t="s">
        <v>19171</v>
      </c>
      <c r="G1430" s="96" t="s">
        <v>19029</v>
      </c>
      <c r="H1430" s="96" t="s">
        <v>19172</v>
      </c>
      <c r="I1430" s="96" t="s">
        <v>19173</v>
      </c>
      <c r="J1430" s="95" t="s">
        <v>19189</v>
      </c>
      <c r="K1430" s="95" t="s">
        <v>19471</v>
      </c>
      <c r="L1430" s="95" t="s">
        <v>20722</v>
      </c>
      <c r="M1430" s="96" t="s">
        <v>20723</v>
      </c>
      <c r="N1430" s="96" t="s">
        <v>719</v>
      </c>
      <c r="O1430" s="97">
        <v>32325</v>
      </c>
      <c r="P1430" s="97">
        <v>32325</v>
      </c>
      <c r="Q1430" s="97">
        <v>32325</v>
      </c>
      <c r="R1430" s="96">
        <v>13604</v>
      </c>
      <c r="S1430" s="96">
        <v>37</v>
      </c>
      <c r="T1430" s="96" t="s">
        <v>19261</v>
      </c>
      <c r="U1430" s="96" t="s">
        <v>13587</v>
      </c>
      <c r="V1430" s="96"/>
      <c r="W1430" s="96" t="s">
        <v>25819</v>
      </c>
      <c r="X1430" s="96" t="s">
        <v>719</v>
      </c>
      <c r="Y1430" s="95" t="s">
        <v>8725</v>
      </c>
    </row>
    <row r="1431" spans="1:25" s="87" customFormat="1" x14ac:dyDescent="0.3">
      <c r="A1431" s="94" t="str">
        <f t="shared" si="23"/>
        <v>kcole17</v>
      </c>
      <c r="B1431" s="95" t="s">
        <v>25820</v>
      </c>
      <c r="C1431" s="96" t="s">
        <v>25821</v>
      </c>
      <c r="D1431" s="96" t="s">
        <v>25822</v>
      </c>
      <c r="E1431" s="96" t="s">
        <v>5630</v>
      </c>
      <c r="F1431" s="95" t="s">
        <v>19181</v>
      </c>
      <c r="G1431" s="96" t="s">
        <v>19030</v>
      </c>
      <c r="H1431" s="96" t="s">
        <v>19172</v>
      </c>
      <c r="I1431" s="96" t="s">
        <v>19173</v>
      </c>
      <c r="J1431" s="95" t="s">
        <v>19189</v>
      </c>
      <c r="K1431" s="95" t="s">
        <v>19345</v>
      </c>
      <c r="L1431" s="95" t="s">
        <v>20162</v>
      </c>
      <c r="M1431" s="96" t="s">
        <v>20163</v>
      </c>
      <c r="N1431" s="96" t="s">
        <v>655</v>
      </c>
      <c r="O1431" s="97">
        <v>41526</v>
      </c>
      <c r="P1431" s="97">
        <v>45900</v>
      </c>
      <c r="Q1431" s="97">
        <v>41526</v>
      </c>
      <c r="R1431" s="96">
        <v>4403</v>
      </c>
      <c r="S1431" s="96">
        <v>12</v>
      </c>
      <c r="T1431" s="96" t="s">
        <v>19247</v>
      </c>
      <c r="U1431" s="96" t="s">
        <v>25823</v>
      </c>
      <c r="V1431" s="96"/>
      <c r="W1431" s="96" t="s">
        <v>4401</v>
      </c>
      <c r="X1431" s="96" t="s">
        <v>655</v>
      </c>
      <c r="Y1431" s="95" t="s">
        <v>12384</v>
      </c>
    </row>
    <row r="1432" spans="1:25" s="87" customFormat="1" x14ac:dyDescent="0.3">
      <c r="A1432" s="94" t="str">
        <f t="shared" si="23"/>
        <v>kcolon</v>
      </c>
      <c r="B1432" s="95" t="s">
        <v>25824</v>
      </c>
      <c r="C1432" s="96" t="s">
        <v>25825</v>
      </c>
      <c r="D1432" s="96" t="s">
        <v>25826</v>
      </c>
      <c r="E1432" s="96" t="s">
        <v>5630</v>
      </c>
      <c r="F1432" s="95" t="s">
        <v>19171</v>
      </c>
      <c r="G1432" s="96" t="s">
        <v>19029</v>
      </c>
      <c r="H1432" s="96" t="s">
        <v>19172</v>
      </c>
      <c r="I1432" s="96" t="s">
        <v>19173</v>
      </c>
      <c r="J1432" s="95" t="s">
        <v>19189</v>
      </c>
      <c r="K1432" s="95" t="s">
        <v>19190</v>
      </c>
      <c r="L1432" s="95" t="s">
        <v>19191</v>
      </c>
      <c r="M1432" s="96" t="s">
        <v>19192</v>
      </c>
      <c r="N1432" s="96" t="s">
        <v>297</v>
      </c>
      <c r="O1432" s="97">
        <v>43108</v>
      </c>
      <c r="P1432" s="97">
        <v>43108</v>
      </c>
      <c r="Q1432" s="97">
        <v>43108</v>
      </c>
      <c r="R1432" s="96">
        <v>2821</v>
      </c>
      <c r="S1432" s="96">
        <v>7</v>
      </c>
      <c r="T1432" s="96" t="s">
        <v>19247</v>
      </c>
      <c r="U1432" s="96" t="s">
        <v>25827</v>
      </c>
      <c r="V1432" s="96"/>
      <c r="W1432" s="96" t="s">
        <v>25828</v>
      </c>
      <c r="X1432" s="96" t="s">
        <v>297</v>
      </c>
      <c r="Y1432" s="95" t="s">
        <v>6289</v>
      </c>
    </row>
    <row r="1433" spans="1:25" s="87" customFormat="1" x14ac:dyDescent="0.3">
      <c r="A1433" s="94" t="str">
        <f t="shared" si="23"/>
        <v>kcooper</v>
      </c>
      <c r="B1433" s="95" t="s">
        <v>25829</v>
      </c>
      <c r="C1433" s="96" t="s">
        <v>25830</v>
      </c>
      <c r="D1433" s="96" t="s">
        <v>25831</v>
      </c>
      <c r="E1433" s="96" t="s">
        <v>19036</v>
      </c>
      <c r="F1433" s="95" t="s">
        <v>19171</v>
      </c>
      <c r="G1433" s="96" t="s">
        <v>19029</v>
      </c>
      <c r="H1433" s="96" t="s">
        <v>19172</v>
      </c>
      <c r="I1433" s="96" t="s">
        <v>19173</v>
      </c>
      <c r="J1433" s="95" t="s">
        <v>19174</v>
      </c>
      <c r="K1433" s="95" t="s">
        <v>19175</v>
      </c>
      <c r="L1433" s="95" t="s">
        <v>16610</v>
      </c>
      <c r="M1433" s="96" t="s">
        <v>9597</v>
      </c>
      <c r="N1433" s="96" t="s">
        <v>219</v>
      </c>
      <c r="O1433" s="97">
        <v>42891</v>
      </c>
      <c r="P1433" s="97">
        <v>45326</v>
      </c>
      <c r="Q1433" s="97">
        <v>45326</v>
      </c>
      <c r="R1433" s="96">
        <v>603</v>
      </c>
      <c r="S1433" s="96">
        <v>1</v>
      </c>
      <c r="T1433" s="96" t="s">
        <v>19209</v>
      </c>
      <c r="U1433" s="96" t="s">
        <v>25832</v>
      </c>
      <c r="V1433" s="96">
        <v>1022</v>
      </c>
      <c r="W1433" s="96" t="s">
        <v>25049</v>
      </c>
      <c r="X1433" s="96" t="s">
        <v>219</v>
      </c>
      <c r="Y1433" s="95" t="s">
        <v>25833</v>
      </c>
    </row>
    <row r="1434" spans="1:25" s="87" customFormat="1" x14ac:dyDescent="0.3">
      <c r="A1434" s="94" t="str">
        <f t="shared" si="23"/>
        <v>kcoteco</v>
      </c>
      <c r="B1434" s="95" t="s">
        <v>25834</v>
      </c>
      <c r="C1434" s="96" t="s">
        <v>25835</v>
      </c>
      <c r="D1434" s="96" t="s">
        <v>25836</v>
      </c>
      <c r="E1434" s="96" t="s">
        <v>19170</v>
      </c>
      <c r="F1434" s="95" t="s">
        <v>19171</v>
      </c>
      <c r="G1434" s="96" t="s">
        <v>19029</v>
      </c>
      <c r="H1434" s="96" t="s">
        <v>19172</v>
      </c>
      <c r="I1434" s="96" t="s">
        <v>19173</v>
      </c>
      <c r="J1434" s="95" t="s">
        <v>19174</v>
      </c>
      <c r="K1434" s="95" t="s">
        <v>19455</v>
      </c>
      <c r="L1434" s="95" t="s">
        <v>19456</v>
      </c>
      <c r="M1434" s="96" t="s">
        <v>19457</v>
      </c>
      <c r="N1434" s="96" t="s">
        <v>2504</v>
      </c>
      <c r="O1434" s="97">
        <v>45641</v>
      </c>
      <c r="P1434" s="97">
        <v>45641</v>
      </c>
      <c r="Q1434" s="97">
        <v>45641</v>
      </c>
      <c r="R1434" s="96">
        <v>288</v>
      </c>
      <c r="S1434" s="96">
        <v>0</v>
      </c>
      <c r="T1434" s="96" t="s">
        <v>19176</v>
      </c>
      <c r="U1434" s="96" t="s">
        <v>25837</v>
      </c>
      <c r="V1434" s="96"/>
      <c r="W1434" s="96" t="s">
        <v>21260</v>
      </c>
      <c r="X1434" s="96" t="s">
        <v>2504</v>
      </c>
      <c r="Y1434" s="95" t="s">
        <v>21261</v>
      </c>
    </row>
    <row r="1435" spans="1:25" s="87" customFormat="1" x14ac:dyDescent="0.3">
      <c r="A1435" s="94" t="str">
        <f t="shared" si="23"/>
        <v>KDARDE2</v>
      </c>
      <c r="B1435" s="95" t="s">
        <v>25838</v>
      </c>
      <c r="C1435" s="96" t="s">
        <v>25839</v>
      </c>
      <c r="D1435" s="96" t="s">
        <v>8381</v>
      </c>
      <c r="E1435" s="96" t="s">
        <v>5630</v>
      </c>
      <c r="F1435" s="95" t="s">
        <v>19171</v>
      </c>
      <c r="G1435" s="96" t="s">
        <v>19029</v>
      </c>
      <c r="H1435" s="96" t="s">
        <v>19172</v>
      </c>
      <c r="I1435" s="96" t="s">
        <v>19173</v>
      </c>
      <c r="J1435" s="95" t="s">
        <v>19174</v>
      </c>
      <c r="K1435" s="95" t="s">
        <v>19716</v>
      </c>
      <c r="L1435" s="95" t="s">
        <v>19717</v>
      </c>
      <c r="M1435" s="96" t="s">
        <v>5847</v>
      </c>
      <c r="N1435" s="96" t="s">
        <v>279</v>
      </c>
      <c r="O1435" s="97">
        <v>30040</v>
      </c>
      <c r="P1435" s="97">
        <v>30040</v>
      </c>
      <c r="Q1435" s="97">
        <v>30040</v>
      </c>
      <c r="R1435" s="96">
        <v>15889</v>
      </c>
      <c r="S1435" s="96">
        <v>43</v>
      </c>
      <c r="T1435" s="96" t="s">
        <v>19261</v>
      </c>
      <c r="U1435" s="96" t="s">
        <v>25840</v>
      </c>
      <c r="V1435" s="96"/>
      <c r="W1435" s="96" t="s">
        <v>1032</v>
      </c>
      <c r="X1435" s="96" t="s">
        <v>279</v>
      </c>
      <c r="Y1435" s="95" t="s">
        <v>8385</v>
      </c>
    </row>
    <row r="1436" spans="1:25" s="87" customFormat="1" x14ac:dyDescent="0.3">
      <c r="A1436" s="94" t="str">
        <f t="shared" si="23"/>
        <v>kdavis3</v>
      </c>
      <c r="B1436" s="95" t="s">
        <v>25841</v>
      </c>
      <c r="C1436" s="96" t="s">
        <v>25842</v>
      </c>
      <c r="D1436" s="96" t="s">
        <v>25843</v>
      </c>
      <c r="E1436" s="96" t="s">
        <v>19170</v>
      </c>
      <c r="F1436" s="95" t="s">
        <v>19181</v>
      </c>
      <c r="G1436" s="96" t="s">
        <v>19030</v>
      </c>
      <c r="H1436" s="96" t="s">
        <v>19172</v>
      </c>
      <c r="I1436" s="96" t="s">
        <v>19173</v>
      </c>
      <c r="J1436" s="95" t="s">
        <v>19189</v>
      </c>
      <c r="K1436" s="95" t="s">
        <v>19333</v>
      </c>
      <c r="L1436" s="95" t="s">
        <v>19334</v>
      </c>
      <c r="M1436" s="96" t="s">
        <v>9382</v>
      </c>
      <c r="N1436" s="96" t="s">
        <v>366</v>
      </c>
      <c r="O1436" s="97">
        <v>45333</v>
      </c>
      <c r="P1436" s="97">
        <v>45333</v>
      </c>
      <c r="Q1436" s="97">
        <v>45333</v>
      </c>
      <c r="R1436" s="96">
        <v>596</v>
      </c>
      <c r="S1436" s="96">
        <v>1</v>
      </c>
      <c r="T1436" s="96" t="s">
        <v>19209</v>
      </c>
      <c r="U1436" s="96" t="s">
        <v>25844</v>
      </c>
      <c r="V1436" s="96"/>
      <c r="W1436" s="96" t="s">
        <v>1868</v>
      </c>
      <c r="X1436" s="96" t="s">
        <v>416</v>
      </c>
      <c r="Y1436" s="95" t="s">
        <v>25845</v>
      </c>
    </row>
    <row r="1437" spans="1:25" s="87" customFormat="1" x14ac:dyDescent="0.3">
      <c r="A1437" s="94" t="str">
        <f t="shared" si="23"/>
        <v>keastho</v>
      </c>
      <c r="B1437" s="95" t="s">
        <v>25846</v>
      </c>
      <c r="C1437" s="96" t="s">
        <v>25847</v>
      </c>
      <c r="D1437" s="96" t="s">
        <v>25848</v>
      </c>
      <c r="E1437" s="96" t="s">
        <v>19170</v>
      </c>
      <c r="F1437" s="95" t="s">
        <v>19181</v>
      </c>
      <c r="G1437" s="96" t="s">
        <v>19030</v>
      </c>
      <c r="H1437" s="96" t="s">
        <v>19172</v>
      </c>
      <c r="I1437" s="96" t="s">
        <v>19173</v>
      </c>
      <c r="J1437" s="95" t="s">
        <v>19174</v>
      </c>
      <c r="K1437" s="95" t="s">
        <v>19716</v>
      </c>
      <c r="L1437" s="95" t="s">
        <v>19717</v>
      </c>
      <c r="M1437" s="96" t="s">
        <v>5847</v>
      </c>
      <c r="N1437" s="96" t="s">
        <v>279</v>
      </c>
      <c r="O1437" s="97">
        <v>44770</v>
      </c>
      <c r="P1437" s="97">
        <v>44770</v>
      </c>
      <c r="Q1437" s="97">
        <v>44770</v>
      </c>
      <c r="R1437" s="96">
        <v>1159</v>
      </c>
      <c r="S1437" s="96">
        <v>3</v>
      </c>
      <c r="T1437" s="96" t="s">
        <v>19228</v>
      </c>
      <c r="U1437" s="96" t="s">
        <v>25849</v>
      </c>
      <c r="V1437" s="96"/>
      <c r="W1437" s="96" t="s">
        <v>4776</v>
      </c>
      <c r="X1437" s="96" t="s">
        <v>279</v>
      </c>
      <c r="Y1437" s="95" t="s">
        <v>25850</v>
      </c>
    </row>
    <row r="1438" spans="1:25" s="87" customFormat="1" x14ac:dyDescent="0.3">
      <c r="A1438" s="94" t="str">
        <f t="shared" si="23"/>
        <v>kedoh</v>
      </c>
      <c r="B1438" s="95" t="s">
        <v>25851</v>
      </c>
      <c r="C1438" s="96" t="s">
        <v>25852</v>
      </c>
      <c r="D1438" s="96" t="s">
        <v>25853</v>
      </c>
      <c r="E1438" s="96" t="s">
        <v>5630</v>
      </c>
      <c r="F1438" s="95" t="s">
        <v>19181</v>
      </c>
      <c r="G1438" s="96" t="s">
        <v>19030</v>
      </c>
      <c r="H1438" s="96" t="s">
        <v>19172</v>
      </c>
      <c r="I1438" s="96" t="s">
        <v>19173</v>
      </c>
      <c r="J1438" s="95" t="s">
        <v>19174</v>
      </c>
      <c r="K1438" s="95" t="s">
        <v>20070</v>
      </c>
      <c r="L1438" s="95" t="s">
        <v>20071</v>
      </c>
      <c r="M1438" s="96" t="s">
        <v>20072</v>
      </c>
      <c r="N1438" s="96" t="s">
        <v>955</v>
      </c>
      <c r="O1438" s="97">
        <v>41974</v>
      </c>
      <c r="P1438" s="97">
        <v>41974</v>
      </c>
      <c r="Q1438" s="97">
        <v>41974</v>
      </c>
      <c r="R1438" s="96">
        <v>3955</v>
      </c>
      <c r="S1438" s="96">
        <v>10</v>
      </c>
      <c r="T1438" s="96" t="s">
        <v>19247</v>
      </c>
      <c r="U1438" s="96" t="s">
        <v>25854</v>
      </c>
      <c r="V1438" s="96"/>
      <c r="W1438" s="96" t="s">
        <v>2134</v>
      </c>
      <c r="X1438" s="96" t="s">
        <v>2135</v>
      </c>
      <c r="Y1438" s="95" t="s">
        <v>6223</v>
      </c>
    </row>
    <row r="1439" spans="1:25" s="87" customFormat="1" x14ac:dyDescent="0.3">
      <c r="A1439" s="94" t="str">
        <f t="shared" si="23"/>
        <v>KELLIN</v>
      </c>
      <c r="B1439" s="95" t="s">
        <v>25855</v>
      </c>
      <c r="C1439" s="96" t="s">
        <v>25856</v>
      </c>
      <c r="D1439" s="96" t="s">
        <v>1278</v>
      </c>
      <c r="E1439" s="96" t="s">
        <v>5630</v>
      </c>
      <c r="F1439" s="95" t="s">
        <v>19171</v>
      </c>
      <c r="G1439" s="96" t="s">
        <v>19029</v>
      </c>
      <c r="H1439" s="96" t="s">
        <v>19172</v>
      </c>
      <c r="I1439" s="96" t="s">
        <v>19173</v>
      </c>
      <c r="J1439" s="95" t="s">
        <v>19189</v>
      </c>
      <c r="K1439" s="95" t="s">
        <v>19333</v>
      </c>
      <c r="L1439" s="95" t="s">
        <v>19467</v>
      </c>
      <c r="M1439" s="96" t="s">
        <v>9084</v>
      </c>
      <c r="N1439" s="96" t="s">
        <v>260</v>
      </c>
      <c r="O1439" s="97">
        <v>35957</v>
      </c>
      <c r="P1439" s="97">
        <v>35957</v>
      </c>
      <c r="Q1439" s="97">
        <v>35957</v>
      </c>
      <c r="R1439" s="96">
        <v>9972</v>
      </c>
      <c r="S1439" s="96">
        <v>27</v>
      </c>
      <c r="T1439" s="96" t="s">
        <v>19261</v>
      </c>
      <c r="U1439" s="96" t="s">
        <v>25857</v>
      </c>
      <c r="V1439" s="96"/>
      <c r="W1439" s="96" t="s">
        <v>25858</v>
      </c>
      <c r="X1439" s="96" t="s">
        <v>260</v>
      </c>
      <c r="Y1439" s="95" t="s">
        <v>15289</v>
      </c>
    </row>
    <row r="1440" spans="1:25" s="87" customFormat="1" x14ac:dyDescent="0.3">
      <c r="A1440" s="94" t="str">
        <f t="shared" si="23"/>
        <v>kfloyd</v>
      </c>
      <c r="B1440" s="95" t="s">
        <v>25859</v>
      </c>
      <c r="C1440" s="96" t="s">
        <v>25860</v>
      </c>
      <c r="D1440" s="96" t="s">
        <v>25861</v>
      </c>
      <c r="E1440" s="96" t="s">
        <v>5630</v>
      </c>
      <c r="F1440" s="95" t="s">
        <v>19215</v>
      </c>
      <c r="G1440" s="96" t="s">
        <v>19033</v>
      </c>
      <c r="H1440" s="96" t="s">
        <v>19172</v>
      </c>
      <c r="I1440" s="96" t="s">
        <v>19173</v>
      </c>
      <c r="J1440" s="95" t="s">
        <v>19174</v>
      </c>
      <c r="K1440" s="95" t="s">
        <v>19455</v>
      </c>
      <c r="L1440" s="95" t="s">
        <v>19456</v>
      </c>
      <c r="M1440" s="96" t="s">
        <v>19457</v>
      </c>
      <c r="N1440" s="96" t="s">
        <v>2504</v>
      </c>
      <c r="O1440" s="97">
        <v>45711</v>
      </c>
      <c r="P1440" s="97">
        <v>45711</v>
      </c>
      <c r="Q1440" s="97">
        <v>45711</v>
      </c>
      <c r="R1440" s="96">
        <v>218</v>
      </c>
      <c r="S1440" s="96">
        <v>0</v>
      </c>
      <c r="T1440" s="96" t="s">
        <v>19176</v>
      </c>
      <c r="U1440" s="96" t="s">
        <v>25862</v>
      </c>
      <c r="V1440" s="96"/>
      <c r="W1440" s="96" t="s">
        <v>5152</v>
      </c>
      <c r="X1440" s="96" t="s">
        <v>2504</v>
      </c>
      <c r="Y1440" s="95" t="s">
        <v>25863</v>
      </c>
    </row>
    <row r="1441" spans="1:25" s="87" customFormat="1" x14ac:dyDescent="0.3">
      <c r="A1441" s="94" t="str">
        <f t="shared" si="23"/>
        <v>kfoste0</v>
      </c>
      <c r="B1441" s="95" t="s">
        <v>25864</v>
      </c>
      <c r="C1441" s="96" t="s">
        <v>25865</v>
      </c>
      <c r="D1441" s="96" t="s">
        <v>25866</v>
      </c>
      <c r="E1441" s="96" t="s">
        <v>5630</v>
      </c>
      <c r="F1441" s="95" t="s">
        <v>19395</v>
      </c>
      <c r="G1441" s="96" t="s">
        <v>19030</v>
      </c>
      <c r="H1441" s="96" t="s">
        <v>19172</v>
      </c>
      <c r="I1441" s="96" t="s">
        <v>19173</v>
      </c>
      <c r="J1441" s="95" t="s">
        <v>19189</v>
      </c>
      <c r="K1441" s="95" t="s">
        <v>20742</v>
      </c>
      <c r="L1441" s="95" t="s">
        <v>20743</v>
      </c>
      <c r="M1441" s="96" t="s">
        <v>20744</v>
      </c>
      <c r="N1441" s="96" t="s">
        <v>719</v>
      </c>
      <c r="O1441" s="97">
        <v>45242</v>
      </c>
      <c r="P1441" s="97">
        <v>45242</v>
      </c>
      <c r="Q1441" s="97">
        <v>45242</v>
      </c>
      <c r="R1441" s="96">
        <v>687</v>
      </c>
      <c r="S1441" s="96">
        <v>1</v>
      </c>
      <c r="T1441" s="96" t="s">
        <v>19209</v>
      </c>
      <c r="U1441" t="s">
        <v>25867</v>
      </c>
      <c r="V1441"/>
      <c r="W1441" t="s">
        <v>23561</v>
      </c>
      <c r="X1441" t="s">
        <v>719</v>
      </c>
      <c r="Y1441" s="42" t="s">
        <v>17724</v>
      </c>
    </row>
    <row r="1442" spans="1:25" s="87" customFormat="1" x14ac:dyDescent="0.3">
      <c r="A1442" s="94" t="str">
        <f t="shared" si="23"/>
        <v>kfoster</v>
      </c>
      <c r="B1442" s="95" t="s">
        <v>25868</v>
      </c>
      <c r="C1442" s="96" t="s">
        <v>25869</v>
      </c>
      <c r="D1442" s="96" t="s">
        <v>25870</v>
      </c>
      <c r="E1442" s="96" t="s">
        <v>19170</v>
      </c>
      <c r="F1442" s="95" t="s">
        <v>19171</v>
      </c>
      <c r="G1442" s="96" t="s">
        <v>19029</v>
      </c>
      <c r="H1442" s="96" t="s">
        <v>19172</v>
      </c>
      <c r="I1442" s="96" t="s">
        <v>19173</v>
      </c>
      <c r="J1442" s="95" t="s">
        <v>19174</v>
      </c>
      <c r="K1442" s="95" t="s">
        <v>19216</v>
      </c>
      <c r="L1442" s="95" t="s">
        <v>19237</v>
      </c>
      <c r="M1442" s="96" t="s">
        <v>19238</v>
      </c>
      <c r="N1442" s="96" t="s">
        <v>250</v>
      </c>
      <c r="O1442" s="97">
        <v>44322</v>
      </c>
      <c r="P1442" s="97">
        <v>44322</v>
      </c>
      <c r="Q1442" s="97">
        <v>44322</v>
      </c>
      <c r="R1442" s="96">
        <v>1607</v>
      </c>
      <c r="S1442" s="96">
        <v>4</v>
      </c>
      <c r="T1442" s="96" t="s">
        <v>19228</v>
      </c>
      <c r="U1442" s="96" t="s">
        <v>25871</v>
      </c>
      <c r="V1442" s="96"/>
      <c r="W1442" s="96" t="s">
        <v>16759</v>
      </c>
      <c r="X1442" s="96" t="s">
        <v>250</v>
      </c>
      <c r="Y1442" s="95" t="s">
        <v>16760</v>
      </c>
    </row>
    <row r="1443" spans="1:25" s="87" customFormat="1" x14ac:dyDescent="0.3">
      <c r="A1443" s="94" t="str">
        <f t="shared" si="23"/>
        <v>kgalvez</v>
      </c>
      <c r="B1443" s="95" t="s">
        <v>25872</v>
      </c>
      <c r="C1443" s="96" t="s">
        <v>25873</v>
      </c>
      <c r="D1443" s="96" t="s">
        <v>25874</v>
      </c>
      <c r="E1443" s="96" t="s">
        <v>19036</v>
      </c>
      <c r="F1443" s="95" t="s">
        <v>19171</v>
      </c>
      <c r="G1443" s="96" t="s">
        <v>19029</v>
      </c>
      <c r="H1443" s="96" t="s">
        <v>19172</v>
      </c>
      <c r="I1443" s="96" t="s">
        <v>19173</v>
      </c>
      <c r="J1443" s="95" t="s">
        <v>19189</v>
      </c>
      <c r="K1443" s="95" t="s">
        <v>19471</v>
      </c>
      <c r="L1443" s="95" t="s">
        <v>19923</v>
      </c>
      <c r="M1443" s="96" t="s">
        <v>19924</v>
      </c>
      <c r="N1443" s="96" t="s">
        <v>318</v>
      </c>
      <c r="O1443" s="97">
        <v>45508</v>
      </c>
      <c r="P1443" s="97">
        <v>45508</v>
      </c>
      <c r="Q1443" s="97">
        <v>45508</v>
      </c>
      <c r="R1443" s="96">
        <v>421</v>
      </c>
      <c r="S1443" s="96">
        <v>1</v>
      </c>
      <c r="T1443" s="96" t="s">
        <v>19209</v>
      </c>
      <c r="U1443" s="96" t="s">
        <v>25875</v>
      </c>
      <c r="V1443" s="96"/>
      <c r="W1443" s="96" t="s">
        <v>1642</v>
      </c>
      <c r="X1443" s="96" t="s">
        <v>318</v>
      </c>
      <c r="Y1443" s="95" t="s">
        <v>25876</v>
      </c>
    </row>
    <row r="1444" spans="1:25" s="87" customFormat="1" x14ac:dyDescent="0.3">
      <c r="A1444" s="94" t="str">
        <f t="shared" si="23"/>
        <v>KGOOD1</v>
      </c>
      <c r="B1444" s="95" t="s">
        <v>25877</v>
      </c>
      <c r="C1444" s="96" t="s">
        <v>25878</v>
      </c>
      <c r="D1444" s="96" t="s">
        <v>13567</v>
      </c>
      <c r="E1444" s="96" t="s">
        <v>5630</v>
      </c>
      <c r="F1444" s="95" t="s">
        <v>19181</v>
      </c>
      <c r="G1444" s="96" t="s">
        <v>19030</v>
      </c>
      <c r="H1444" s="96" t="s">
        <v>19172</v>
      </c>
      <c r="I1444" s="96" t="s">
        <v>19173</v>
      </c>
      <c r="J1444" s="95" t="s">
        <v>19189</v>
      </c>
      <c r="K1444" s="95" t="s">
        <v>19190</v>
      </c>
      <c r="L1444" s="95" t="s">
        <v>19191</v>
      </c>
      <c r="M1444" s="96" t="s">
        <v>19192</v>
      </c>
      <c r="N1444" s="96" t="s">
        <v>297</v>
      </c>
      <c r="O1444" s="97">
        <v>28210</v>
      </c>
      <c r="P1444" s="97">
        <v>28210</v>
      </c>
      <c r="Q1444" s="97">
        <v>28210</v>
      </c>
      <c r="R1444" s="96">
        <v>17719</v>
      </c>
      <c r="S1444" s="96">
        <v>48</v>
      </c>
      <c r="T1444" s="96" t="s">
        <v>19261</v>
      </c>
      <c r="U1444" s="96" t="s">
        <v>25879</v>
      </c>
      <c r="V1444" s="96"/>
      <c r="W1444" s="96" t="s">
        <v>21073</v>
      </c>
      <c r="X1444" s="96" t="s">
        <v>297</v>
      </c>
      <c r="Y1444" s="95" t="s">
        <v>13571</v>
      </c>
    </row>
    <row r="1445" spans="1:25" s="87" customFormat="1" x14ac:dyDescent="0.3">
      <c r="A1445" s="94" t="str">
        <f t="shared" si="23"/>
        <v>kgregor</v>
      </c>
      <c r="B1445" s="95" t="s">
        <v>25880</v>
      </c>
      <c r="C1445" s="96" t="s">
        <v>25881</v>
      </c>
      <c r="D1445" s="96" t="s">
        <v>25882</v>
      </c>
      <c r="E1445" s="96" t="s">
        <v>5630</v>
      </c>
      <c r="F1445" s="95" t="s">
        <v>19181</v>
      </c>
      <c r="G1445" s="96" t="s">
        <v>19030</v>
      </c>
      <c r="H1445" s="96" t="s">
        <v>19172</v>
      </c>
      <c r="I1445" s="96" t="s">
        <v>19173</v>
      </c>
      <c r="J1445" s="95" t="s">
        <v>19189</v>
      </c>
      <c r="K1445" s="95" t="s">
        <v>19333</v>
      </c>
      <c r="L1445" s="95" t="s">
        <v>19447</v>
      </c>
      <c r="M1445" s="96" t="s">
        <v>9382</v>
      </c>
      <c r="N1445" s="96" t="s">
        <v>366</v>
      </c>
      <c r="O1445" s="97">
        <v>45893</v>
      </c>
      <c r="P1445" s="97">
        <v>45893</v>
      </c>
      <c r="Q1445" s="97">
        <v>45893</v>
      </c>
      <c r="R1445" s="96">
        <v>36</v>
      </c>
      <c r="S1445" s="96">
        <v>0</v>
      </c>
      <c r="T1445" s="96" t="s">
        <v>19448</v>
      </c>
      <c r="U1445" s="96" t="s">
        <v>25883</v>
      </c>
      <c r="V1445" s="96"/>
      <c r="W1445" s="96" t="s">
        <v>3739</v>
      </c>
      <c r="X1445" s="96" t="s">
        <v>366</v>
      </c>
      <c r="Y1445" s="95" t="s">
        <v>25884</v>
      </c>
    </row>
    <row r="1446" spans="1:25" s="87" customFormat="1" x14ac:dyDescent="0.3">
      <c r="A1446" s="94" t="str">
        <f t="shared" si="23"/>
        <v>kgriff0</v>
      </c>
      <c r="B1446" s="95" t="s">
        <v>25885</v>
      </c>
      <c r="C1446" s="96" t="s">
        <v>25886</v>
      </c>
      <c r="D1446" s="96" t="s">
        <v>25887</v>
      </c>
      <c r="E1446" s="96" t="s">
        <v>5630</v>
      </c>
      <c r="F1446" s="95" t="s">
        <v>19171</v>
      </c>
      <c r="G1446" s="96" t="s">
        <v>19029</v>
      </c>
      <c r="H1446" s="96" t="s">
        <v>19172</v>
      </c>
      <c r="I1446" s="96" t="s">
        <v>19173</v>
      </c>
      <c r="J1446" s="95" t="s">
        <v>19174</v>
      </c>
      <c r="K1446" s="95" t="s">
        <v>19175</v>
      </c>
      <c r="L1446" s="95" t="s">
        <v>19182</v>
      </c>
      <c r="M1446" s="96" t="s">
        <v>9597</v>
      </c>
      <c r="N1446" s="96" t="s">
        <v>219</v>
      </c>
      <c r="O1446" s="97">
        <v>44602</v>
      </c>
      <c r="P1446" s="97">
        <v>44602</v>
      </c>
      <c r="Q1446" s="97">
        <v>44602</v>
      </c>
      <c r="R1446" s="96">
        <v>1327</v>
      </c>
      <c r="S1446" s="96">
        <v>3</v>
      </c>
      <c r="T1446" s="96" t="s">
        <v>19228</v>
      </c>
      <c r="U1446" s="96" t="s">
        <v>25888</v>
      </c>
      <c r="V1446" s="96"/>
      <c r="W1446" s="96" t="s">
        <v>241</v>
      </c>
      <c r="X1446" s="96" t="s">
        <v>219</v>
      </c>
      <c r="Y1446" s="95" t="s">
        <v>4661</v>
      </c>
    </row>
    <row r="1447" spans="1:25" s="87" customFormat="1" x14ac:dyDescent="0.3">
      <c r="A1447" s="94" t="str">
        <f t="shared" si="23"/>
        <v>kharmon</v>
      </c>
      <c r="B1447" s="95" t="s">
        <v>25889</v>
      </c>
      <c r="C1447" s="96" t="s">
        <v>25890</v>
      </c>
      <c r="D1447" s="96" t="s">
        <v>25891</v>
      </c>
      <c r="E1447" s="96" t="s">
        <v>19170</v>
      </c>
      <c r="F1447" s="95" t="s">
        <v>19181</v>
      </c>
      <c r="G1447" s="96" t="s">
        <v>19030</v>
      </c>
      <c r="H1447" s="96" t="s">
        <v>19172</v>
      </c>
      <c r="I1447" s="96" t="s">
        <v>19173</v>
      </c>
      <c r="J1447" s="95" t="s">
        <v>19189</v>
      </c>
      <c r="K1447" s="95" t="s">
        <v>19333</v>
      </c>
      <c r="L1447" s="95" t="s">
        <v>19447</v>
      </c>
      <c r="M1447" s="96" t="s">
        <v>9382</v>
      </c>
      <c r="N1447" s="96" t="s">
        <v>366</v>
      </c>
      <c r="O1447" s="97">
        <v>45865</v>
      </c>
      <c r="P1447" s="97">
        <v>45865</v>
      </c>
      <c r="Q1447" s="97">
        <v>45865</v>
      </c>
      <c r="R1447" s="96">
        <v>64</v>
      </c>
      <c r="S1447" s="96">
        <v>0</v>
      </c>
      <c r="T1447" s="96" t="s">
        <v>19219</v>
      </c>
      <c r="U1447" s="96" t="s">
        <v>25892</v>
      </c>
      <c r="V1447" s="96"/>
      <c r="W1447" s="96" t="s">
        <v>25893</v>
      </c>
      <c r="X1447" s="96" t="s">
        <v>773</v>
      </c>
      <c r="Y1447" s="95" t="s">
        <v>25894</v>
      </c>
    </row>
    <row r="1448" spans="1:25" s="87" customFormat="1" x14ac:dyDescent="0.3">
      <c r="A1448" s="94" t="str">
        <f t="shared" si="23"/>
        <v>kharri3</v>
      </c>
      <c r="B1448" s="95" t="s">
        <v>25895</v>
      </c>
      <c r="C1448" s="96" t="s">
        <v>25896</v>
      </c>
      <c r="D1448" s="96" t="s">
        <v>25897</v>
      </c>
      <c r="E1448" s="96" t="s">
        <v>5630</v>
      </c>
      <c r="F1448" s="95" t="s">
        <v>19236</v>
      </c>
      <c r="G1448" s="96" t="s">
        <v>19032</v>
      </c>
      <c r="H1448" s="96" t="s">
        <v>19227</v>
      </c>
      <c r="I1448" s="96" t="s">
        <v>19173</v>
      </c>
      <c r="J1448" s="95" t="s">
        <v>19189</v>
      </c>
      <c r="K1448" s="95" t="s">
        <v>19333</v>
      </c>
      <c r="L1448" s="95" t="s">
        <v>19334</v>
      </c>
      <c r="M1448" s="96" t="s">
        <v>9382</v>
      </c>
      <c r="N1448" s="96" t="s">
        <v>366</v>
      </c>
      <c r="O1448" s="97">
        <v>44225</v>
      </c>
      <c r="P1448" s="97">
        <v>44225</v>
      </c>
      <c r="Q1448" s="97">
        <v>44225</v>
      </c>
      <c r="R1448" s="96">
        <v>1704</v>
      </c>
      <c r="S1448" s="96">
        <v>4</v>
      </c>
      <c r="T1448" s="96" t="s">
        <v>19228</v>
      </c>
      <c r="U1448" s="96" t="s">
        <v>11259</v>
      </c>
      <c r="V1448" s="96" t="s">
        <v>11260</v>
      </c>
      <c r="W1448" s="96" t="s">
        <v>11261</v>
      </c>
      <c r="X1448" s="96" t="s">
        <v>407</v>
      </c>
      <c r="Y1448" s="95" t="s">
        <v>11262</v>
      </c>
    </row>
    <row r="1449" spans="1:25" s="87" customFormat="1" x14ac:dyDescent="0.3">
      <c r="A1449" s="94" t="str">
        <f t="shared" si="23"/>
        <v>KHAYME</v>
      </c>
      <c r="B1449" s="95" t="s">
        <v>25898</v>
      </c>
      <c r="C1449" s="96" t="s">
        <v>25899</v>
      </c>
      <c r="D1449" s="96" t="s">
        <v>2656</v>
      </c>
      <c r="E1449" s="96" t="s">
        <v>5630</v>
      </c>
      <c r="F1449" s="95" t="s">
        <v>19285</v>
      </c>
      <c r="G1449" s="96" t="s">
        <v>19028</v>
      </c>
      <c r="H1449" s="96" t="s">
        <v>19172</v>
      </c>
      <c r="I1449" s="96" t="s">
        <v>19173</v>
      </c>
      <c r="J1449" s="95" t="s">
        <v>19174</v>
      </c>
      <c r="K1449" s="95" t="s">
        <v>19216</v>
      </c>
      <c r="L1449" s="95" t="s">
        <v>19237</v>
      </c>
      <c r="M1449" s="96" t="s">
        <v>19238</v>
      </c>
      <c r="N1449" s="96" t="s">
        <v>250</v>
      </c>
      <c r="O1449" s="97">
        <v>34983</v>
      </c>
      <c r="P1449" s="97">
        <v>34983</v>
      </c>
      <c r="Q1449" s="97">
        <v>34983</v>
      </c>
      <c r="R1449" s="96">
        <v>10946</v>
      </c>
      <c r="S1449" s="96">
        <v>29</v>
      </c>
      <c r="T1449" s="96" t="s">
        <v>19261</v>
      </c>
      <c r="U1449" s="96" t="s">
        <v>25900</v>
      </c>
      <c r="V1449" s="96" t="s">
        <v>25901</v>
      </c>
      <c r="W1449" s="96" t="s">
        <v>1542</v>
      </c>
      <c r="X1449" s="96" t="s">
        <v>250</v>
      </c>
      <c r="Y1449" s="95" t="s">
        <v>13520</v>
      </c>
    </row>
    <row r="1450" spans="1:25" s="87" customFormat="1" x14ac:dyDescent="0.3">
      <c r="A1450" s="94" t="str">
        <f t="shared" si="23"/>
        <v>KHEATHM</v>
      </c>
      <c r="B1450" s="95" t="s">
        <v>25902</v>
      </c>
      <c r="C1450" s="96" t="s">
        <v>25903</v>
      </c>
      <c r="D1450" s="96" t="s">
        <v>4014</v>
      </c>
      <c r="E1450" s="96" t="s">
        <v>5630</v>
      </c>
      <c r="F1450" s="95" t="s">
        <v>19215</v>
      </c>
      <c r="G1450" s="96" t="s">
        <v>19033</v>
      </c>
      <c r="H1450" s="96" t="s">
        <v>19172</v>
      </c>
      <c r="I1450" s="96" t="s">
        <v>19173</v>
      </c>
      <c r="J1450" s="95" t="s">
        <v>19174</v>
      </c>
      <c r="K1450" s="95" t="s">
        <v>19802</v>
      </c>
      <c r="L1450" s="95" t="s">
        <v>19803</v>
      </c>
      <c r="M1450" s="96" t="s">
        <v>19804</v>
      </c>
      <c r="N1450" s="96" t="s">
        <v>549</v>
      </c>
      <c r="O1450" s="97">
        <v>39916</v>
      </c>
      <c r="P1450" s="97">
        <v>39916</v>
      </c>
      <c r="Q1450" s="97">
        <v>39916</v>
      </c>
      <c r="R1450" s="96">
        <v>6013</v>
      </c>
      <c r="S1450" s="96">
        <v>16</v>
      </c>
      <c r="T1450" s="96" t="s">
        <v>19261</v>
      </c>
      <c r="U1450" s="96" t="s">
        <v>25904</v>
      </c>
      <c r="V1450" s="96"/>
      <c r="W1450" s="96" t="s">
        <v>13722</v>
      </c>
      <c r="X1450" s="96" t="s">
        <v>2926</v>
      </c>
      <c r="Y1450" s="95" t="s">
        <v>13723</v>
      </c>
    </row>
    <row r="1451" spans="1:25" s="87" customFormat="1" x14ac:dyDescent="0.3">
      <c r="A1451" s="94" t="str">
        <f t="shared" si="23"/>
        <v>kher0</v>
      </c>
      <c r="B1451" s="95" t="s">
        <v>25905</v>
      </c>
      <c r="C1451" s="96" t="s">
        <v>25906</v>
      </c>
      <c r="D1451" s="96" t="s">
        <v>25907</v>
      </c>
      <c r="E1451" s="96" t="s">
        <v>5630</v>
      </c>
      <c r="F1451" s="95" t="s">
        <v>19215</v>
      </c>
      <c r="G1451" s="96" t="s">
        <v>19033</v>
      </c>
      <c r="H1451" s="96" t="s">
        <v>19172</v>
      </c>
      <c r="I1451" s="96" t="s">
        <v>19173</v>
      </c>
      <c r="J1451" s="95" t="s">
        <v>19174</v>
      </c>
      <c r="K1451" s="95" t="s">
        <v>19216</v>
      </c>
      <c r="L1451" s="95" t="s">
        <v>19217</v>
      </c>
      <c r="M1451" s="96" t="s">
        <v>19218</v>
      </c>
      <c r="N1451" s="96" t="s">
        <v>453</v>
      </c>
      <c r="O1451" s="97">
        <v>45851</v>
      </c>
      <c r="P1451" s="97">
        <v>45851</v>
      </c>
      <c r="Q1451" s="97">
        <v>45851</v>
      </c>
      <c r="R1451" s="96">
        <v>78</v>
      </c>
      <c r="S1451" s="96">
        <v>0</v>
      </c>
      <c r="T1451" s="96" t="s">
        <v>19219</v>
      </c>
      <c r="U1451" s="96" t="s">
        <v>25908</v>
      </c>
      <c r="V1451" s="96"/>
      <c r="W1451" s="96" t="s">
        <v>772</v>
      </c>
      <c r="X1451" s="96" t="s">
        <v>453</v>
      </c>
      <c r="Y1451" s="95" t="s">
        <v>25909</v>
      </c>
    </row>
    <row r="1452" spans="1:25" s="87" customFormat="1" x14ac:dyDescent="0.3">
      <c r="A1452" s="94" t="str">
        <f t="shared" si="23"/>
        <v>KHERR05</v>
      </c>
      <c r="B1452" s="95" t="s">
        <v>25910</v>
      </c>
      <c r="C1452" s="96" t="s">
        <v>25911</v>
      </c>
      <c r="D1452" s="96" t="s">
        <v>16196</v>
      </c>
      <c r="E1452" s="96" t="s">
        <v>5630</v>
      </c>
      <c r="F1452" s="95" t="s">
        <v>19181</v>
      </c>
      <c r="G1452" s="96" t="s">
        <v>19030</v>
      </c>
      <c r="H1452" s="96" t="s">
        <v>19172</v>
      </c>
      <c r="I1452" s="96" t="s">
        <v>19173</v>
      </c>
      <c r="J1452" s="95" t="s">
        <v>19189</v>
      </c>
      <c r="K1452" s="95" t="s">
        <v>19273</v>
      </c>
      <c r="L1452" s="95" t="s">
        <v>19274</v>
      </c>
      <c r="M1452" s="96" t="s">
        <v>7733</v>
      </c>
      <c r="N1452" s="96" t="s">
        <v>328</v>
      </c>
      <c r="O1452" s="97">
        <v>38068</v>
      </c>
      <c r="P1452" s="97">
        <v>38068</v>
      </c>
      <c r="Q1452" s="97">
        <v>38068</v>
      </c>
      <c r="R1452" s="96">
        <v>7861</v>
      </c>
      <c r="S1452" s="96">
        <v>21</v>
      </c>
      <c r="T1452" s="96" t="s">
        <v>19261</v>
      </c>
      <c r="U1452" s="96" t="s">
        <v>25912</v>
      </c>
      <c r="V1452" s="96"/>
      <c r="W1452" s="96" t="s">
        <v>16199</v>
      </c>
      <c r="X1452" s="96" t="s">
        <v>328</v>
      </c>
      <c r="Y1452" s="95" t="s">
        <v>16200</v>
      </c>
    </row>
    <row r="1453" spans="1:25" s="87" customFormat="1" x14ac:dyDescent="0.3">
      <c r="A1453" s="94" t="str">
        <f t="shared" si="23"/>
        <v>KHOKA01</v>
      </c>
      <c r="B1453" s="95" t="s">
        <v>25913</v>
      </c>
      <c r="C1453" s="96" t="s">
        <v>25914</v>
      </c>
      <c r="D1453" s="96" t="s">
        <v>6216</v>
      </c>
      <c r="E1453" s="96" t="s">
        <v>5630</v>
      </c>
      <c r="F1453" s="95" t="s">
        <v>19206</v>
      </c>
      <c r="G1453" s="96" t="s">
        <v>136</v>
      </c>
      <c r="H1453" s="96" t="s">
        <v>19172</v>
      </c>
      <c r="I1453" s="96" t="s">
        <v>19173</v>
      </c>
      <c r="J1453" s="95" t="s">
        <v>19174</v>
      </c>
      <c r="K1453" s="95" t="s">
        <v>19401</v>
      </c>
      <c r="L1453" s="95" t="s">
        <v>19764</v>
      </c>
      <c r="M1453" s="96" t="s">
        <v>8645</v>
      </c>
      <c r="N1453" s="96" t="s">
        <v>407</v>
      </c>
      <c r="O1453" s="97">
        <v>37851</v>
      </c>
      <c r="P1453" s="97">
        <v>37851</v>
      </c>
      <c r="Q1453" s="97">
        <v>37851</v>
      </c>
      <c r="R1453" s="96">
        <v>8078</v>
      </c>
      <c r="S1453" s="96">
        <v>22</v>
      </c>
      <c r="T1453" s="96" t="s">
        <v>19261</v>
      </c>
      <c r="U1453" s="96" t="s">
        <v>25915</v>
      </c>
      <c r="V1453" s="96"/>
      <c r="W1453" s="96" t="s">
        <v>3477</v>
      </c>
      <c r="X1453" s="96" t="s">
        <v>407</v>
      </c>
      <c r="Y1453" s="95" t="s">
        <v>25916</v>
      </c>
    </row>
    <row r="1454" spans="1:25" s="87" customFormat="1" x14ac:dyDescent="0.3">
      <c r="A1454" s="94" t="str">
        <f t="shared" si="23"/>
        <v>KHOSPED</v>
      </c>
      <c r="B1454" s="95" t="s">
        <v>25917</v>
      </c>
      <c r="C1454" s="96" t="s">
        <v>25918</v>
      </c>
      <c r="D1454" s="96" t="s">
        <v>7594</v>
      </c>
      <c r="E1454" s="96" t="s">
        <v>5630</v>
      </c>
      <c r="F1454" s="95" t="s">
        <v>19386</v>
      </c>
      <c r="G1454" s="96" t="s">
        <v>19387</v>
      </c>
      <c r="H1454" s="96" t="s">
        <v>19172</v>
      </c>
      <c r="I1454" s="96" t="s">
        <v>19173</v>
      </c>
      <c r="J1454" s="95" t="s">
        <v>19189</v>
      </c>
      <c r="K1454" s="95" t="s">
        <v>19374</v>
      </c>
      <c r="L1454" s="95" t="s">
        <v>19375</v>
      </c>
      <c r="M1454" s="96" t="s">
        <v>19376</v>
      </c>
      <c r="N1454" s="96" t="s">
        <v>575</v>
      </c>
      <c r="O1454" s="97">
        <v>37970</v>
      </c>
      <c r="P1454" s="97">
        <v>37970</v>
      </c>
      <c r="Q1454" s="97">
        <v>37970</v>
      </c>
      <c r="R1454" s="96">
        <v>7959</v>
      </c>
      <c r="S1454" s="96">
        <v>21</v>
      </c>
      <c r="T1454" s="96" t="s">
        <v>19261</v>
      </c>
      <c r="U1454" s="96" t="s">
        <v>25919</v>
      </c>
      <c r="V1454" s="96"/>
      <c r="W1454" s="96" t="s">
        <v>21437</v>
      </c>
      <c r="X1454" s="96" t="s">
        <v>575</v>
      </c>
      <c r="Y1454" s="95" t="s">
        <v>7599</v>
      </c>
    </row>
    <row r="1455" spans="1:25" s="87" customFormat="1" x14ac:dyDescent="0.3">
      <c r="A1455" s="94" t="str">
        <f t="shared" si="23"/>
        <v>KHUFF3</v>
      </c>
      <c r="B1455" s="95" t="s">
        <v>25920</v>
      </c>
      <c r="C1455" s="96" t="s">
        <v>25921</v>
      </c>
      <c r="D1455" s="96" t="s">
        <v>9780</v>
      </c>
      <c r="E1455" s="96" t="s">
        <v>5630</v>
      </c>
      <c r="F1455" s="95" t="s">
        <v>19171</v>
      </c>
      <c r="G1455" s="96" t="s">
        <v>19029</v>
      </c>
      <c r="H1455" s="96" t="s">
        <v>19172</v>
      </c>
      <c r="I1455" s="96" t="s">
        <v>19173</v>
      </c>
      <c r="J1455" s="95" t="s">
        <v>19174</v>
      </c>
      <c r="K1455" s="95" t="s">
        <v>19716</v>
      </c>
      <c r="L1455" s="95" t="s">
        <v>19717</v>
      </c>
      <c r="M1455" s="96" t="s">
        <v>5847</v>
      </c>
      <c r="N1455" s="96" t="s">
        <v>279</v>
      </c>
      <c r="O1455" s="97">
        <v>28219</v>
      </c>
      <c r="P1455" s="97">
        <v>28219</v>
      </c>
      <c r="Q1455" s="97">
        <v>28219</v>
      </c>
      <c r="R1455" s="96">
        <v>17710</v>
      </c>
      <c r="S1455" s="96">
        <v>48</v>
      </c>
      <c r="T1455" s="96" t="s">
        <v>19261</v>
      </c>
      <c r="U1455" s="96" t="s">
        <v>25922</v>
      </c>
      <c r="V1455" s="96"/>
      <c r="W1455" s="96" t="s">
        <v>3247</v>
      </c>
      <c r="X1455" s="96" t="s">
        <v>279</v>
      </c>
      <c r="Y1455" s="95" t="s">
        <v>9784</v>
      </c>
    </row>
    <row r="1456" spans="1:25" s="87" customFormat="1" x14ac:dyDescent="0.3">
      <c r="A1456" s="94" t="str">
        <f t="shared" si="23"/>
        <v>khuffm0</v>
      </c>
      <c r="B1456" s="95" t="s">
        <v>25923</v>
      </c>
      <c r="C1456" s="96" t="s">
        <v>25924</v>
      </c>
      <c r="D1456" s="96" t="s">
        <v>25925</v>
      </c>
      <c r="E1456" s="96" t="s">
        <v>19170</v>
      </c>
      <c r="F1456" s="95" t="s">
        <v>19236</v>
      </c>
      <c r="G1456" s="96" t="s">
        <v>19032</v>
      </c>
      <c r="H1456" s="96" t="s">
        <v>19227</v>
      </c>
      <c r="I1456" s="96" t="s">
        <v>19173</v>
      </c>
      <c r="J1456" s="95" t="s">
        <v>19189</v>
      </c>
      <c r="K1456" s="95" t="s">
        <v>19190</v>
      </c>
      <c r="L1456" s="95" t="s">
        <v>19191</v>
      </c>
      <c r="M1456" s="96" t="s">
        <v>19192</v>
      </c>
      <c r="N1456" s="96" t="s">
        <v>297</v>
      </c>
      <c r="O1456" s="97">
        <v>45361</v>
      </c>
      <c r="P1456" s="97">
        <v>45718</v>
      </c>
      <c r="Q1456" s="97">
        <v>45718</v>
      </c>
      <c r="R1456" s="96">
        <v>211</v>
      </c>
      <c r="S1456" s="96">
        <v>0</v>
      </c>
      <c r="T1456" s="96" t="s">
        <v>19176</v>
      </c>
      <c r="U1456" s="96" t="s">
        <v>25926</v>
      </c>
      <c r="V1456" s="96"/>
      <c r="W1456" s="96" t="s">
        <v>25927</v>
      </c>
      <c r="X1456" s="96" t="s">
        <v>297</v>
      </c>
      <c r="Y1456" s="95" t="s">
        <v>25928</v>
      </c>
    </row>
    <row r="1457" spans="1:25" s="87" customFormat="1" x14ac:dyDescent="0.3">
      <c r="A1457" s="94" t="str">
        <f t="shared" si="23"/>
        <v>KJARRET</v>
      </c>
      <c r="B1457" s="95" t="s">
        <v>25929</v>
      </c>
      <c r="C1457" s="96" t="s">
        <v>25930</v>
      </c>
      <c r="D1457" s="96" t="s">
        <v>15188</v>
      </c>
      <c r="E1457" s="96" t="s">
        <v>5630</v>
      </c>
      <c r="F1457" s="95" t="s">
        <v>19181</v>
      </c>
      <c r="G1457" s="96" t="s">
        <v>19030</v>
      </c>
      <c r="H1457" s="96" t="s">
        <v>19172</v>
      </c>
      <c r="I1457" s="96" t="s">
        <v>19173</v>
      </c>
      <c r="J1457" s="95" t="s">
        <v>19189</v>
      </c>
      <c r="K1457" s="95" t="s">
        <v>19345</v>
      </c>
      <c r="L1457" s="95" t="s">
        <v>19837</v>
      </c>
      <c r="M1457" s="96" t="s">
        <v>6275</v>
      </c>
      <c r="N1457" s="96" t="s">
        <v>318</v>
      </c>
      <c r="O1457" s="97">
        <v>35572</v>
      </c>
      <c r="P1457" s="97">
        <v>35572</v>
      </c>
      <c r="Q1457" s="97">
        <v>35572</v>
      </c>
      <c r="R1457" s="96">
        <v>10357</v>
      </c>
      <c r="S1457" s="96">
        <v>28</v>
      </c>
      <c r="T1457" s="96" t="s">
        <v>19261</v>
      </c>
      <c r="U1457" s="96" t="s">
        <v>25931</v>
      </c>
      <c r="V1457" s="96"/>
      <c r="W1457" s="96" t="s">
        <v>1414</v>
      </c>
      <c r="X1457" s="96" t="s">
        <v>318</v>
      </c>
      <c r="Y1457" s="95" t="s">
        <v>15192</v>
      </c>
    </row>
    <row r="1458" spans="1:25" s="87" customFormat="1" x14ac:dyDescent="0.3">
      <c r="A1458" s="94" t="str">
        <f t="shared" si="23"/>
        <v>kjones0</v>
      </c>
      <c r="B1458" s="95" t="s">
        <v>25932</v>
      </c>
      <c r="C1458" s="96" t="s">
        <v>25933</v>
      </c>
      <c r="D1458" s="96" t="s">
        <v>25934</v>
      </c>
      <c r="E1458" s="96" t="s">
        <v>5630</v>
      </c>
      <c r="F1458" s="95" t="s">
        <v>19382</v>
      </c>
      <c r="G1458" s="96" t="s">
        <v>19045</v>
      </c>
      <c r="H1458" s="96" t="s">
        <v>19172</v>
      </c>
      <c r="I1458" s="96" t="s">
        <v>19173</v>
      </c>
      <c r="J1458" s="95" t="s">
        <v>19174</v>
      </c>
      <c r="K1458" s="95" t="s">
        <v>19401</v>
      </c>
      <c r="L1458" s="95" t="s">
        <v>17382</v>
      </c>
      <c r="M1458" s="96" t="s">
        <v>8645</v>
      </c>
      <c r="N1458" s="96" t="s">
        <v>407</v>
      </c>
      <c r="O1458" s="97">
        <v>45746</v>
      </c>
      <c r="P1458" s="97">
        <v>45746</v>
      </c>
      <c r="Q1458" s="97">
        <v>45746</v>
      </c>
      <c r="R1458" s="96">
        <v>183</v>
      </c>
      <c r="S1458" s="96">
        <v>0</v>
      </c>
      <c r="T1458" s="96" t="s">
        <v>19193</v>
      </c>
      <c r="U1458" s="96" t="s">
        <v>25935</v>
      </c>
      <c r="V1458" s="96"/>
      <c r="W1458" s="96" t="s">
        <v>25936</v>
      </c>
      <c r="X1458" s="96" t="s">
        <v>407</v>
      </c>
      <c r="Y1458" s="95" t="s">
        <v>25937</v>
      </c>
    </row>
    <row r="1459" spans="1:25" s="87" customFormat="1" x14ac:dyDescent="0.3">
      <c r="A1459" s="94" t="str">
        <f t="shared" si="23"/>
        <v>KKRUGER</v>
      </c>
      <c r="B1459" s="95" t="s">
        <v>25938</v>
      </c>
      <c r="C1459" s="96" t="s">
        <v>25939</v>
      </c>
      <c r="D1459" s="96" t="s">
        <v>5836</v>
      </c>
      <c r="E1459" s="96" t="s">
        <v>19715</v>
      </c>
      <c r="F1459" s="95" t="s">
        <v>19171</v>
      </c>
      <c r="G1459" s="96" t="s">
        <v>19029</v>
      </c>
      <c r="H1459" s="96" t="s">
        <v>19172</v>
      </c>
      <c r="I1459" s="96" t="s">
        <v>19173</v>
      </c>
      <c r="J1459" s="95" t="s">
        <v>19174</v>
      </c>
      <c r="K1459" s="95" t="s">
        <v>20070</v>
      </c>
      <c r="L1459" s="95" t="s">
        <v>20071</v>
      </c>
      <c r="M1459" s="96" t="s">
        <v>20072</v>
      </c>
      <c r="N1459" s="96" t="s">
        <v>955</v>
      </c>
      <c r="O1459" s="97">
        <v>31089</v>
      </c>
      <c r="P1459" s="97">
        <v>31089</v>
      </c>
      <c r="Q1459" s="97">
        <v>31089</v>
      </c>
      <c r="R1459" s="96">
        <v>14840</v>
      </c>
      <c r="S1459" s="96">
        <v>40</v>
      </c>
      <c r="T1459" s="96" t="s">
        <v>19261</v>
      </c>
      <c r="U1459" s="96" t="s">
        <v>25940</v>
      </c>
      <c r="V1459" s="96"/>
      <c r="W1459" s="96" t="s">
        <v>2134</v>
      </c>
      <c r="X1459" s="96" t="s">
        <v>2135</v>
      </c>
      <c r="Y1459" s="95" t="s">
        <v>5839</v>
      </c>
    </row>
    <row r="1460" spans="1:25" s="87" customFormat="1" x14ac:dyDescent="0.3">
      <c r="A1460" s="94" t="str">
        <f t="shared" si="23"/>
        <v>klarmay</v>
      </c>
      <c r="B1460" s="95" t="s">
        <v>25941</v>
      </c>
      <c r="C1460" s="96" t="s">
        <v>25942</v>
      </c>
      <c r="D1460" s="96" t="s">
        <v>25943</v>
      </c>
      <c r="E1460" s="96" t="s">
        <v>5630</v>
      </c>
      <c r="F1460" s="95" t="s">
        <v>19215</v>
      </c>
      <c r="G1460" s="96" t="s">
        <v>19033</v>
      </c>
      <c r="H1460" s="96" t="s">
        <v>19172</v>
      </c>
      <c r="I1460" s="96" t="s">
        <v>19173</v>
      </c>
      <c r="J1460" s="95" t="s">
        <v>19174</v>
      </c>
      <c r="K1460" s="95" t="s">
        <v>19245</v>
      </c>
      <c r="L1460" s="95" t="s">
        <v>20002</v>
      </c>
      <c r="M1460" s="96" t="s">
        <v>19319</v>
      </c>
      <c r="N1460" s="96" t="s">
        <v>1675</v>
      </c>
      <c r="O1460" s="97">
        <v>43978</v>
      </c>
      <c r="P1460" s="97">
        <v>45641</v>
      </c>
      <c r="Q1460" s="97">
        <v>45641</v>
      </c>
      <c r="R1460" s="96">
        <v>288</v>
      </c>
      <c r="S1460" s="96">
        <v>0</v>
      </c>
      <c r="T1460" s="96" t="s">
        <v>19176</v>
      </c>
      <c r="U1460" s="96" t="s">
        <v>25944</v>
      </c>
      <c r="V1460" s="96"/>
      <c r="W1460" s="96" t="s">
        <v>6152</v>
      </c>
      <c r="X1460" s="96" t="s">
        <v>1675</v>
      </c>
      <c r="Y1460" s="95" t="s">
        <v>14767</v>
      </c>
    </row>
    <row r="1461" spans="1:25" s="87" customFormat="1" x14ac:dyDescent="0.3">
      <c r="A1461" s="94" t="str">
        <f t="shared" si="23"/>
        <v>KLEWIS7</v>
      </c>
      <c r="B1461" s="95" t="s">
        <v>25945</v>
      </c>
      <c r="C1461" s="96" t="s">
        <v>25946</v>
      </c>
      <c r="D1461" s="96" t="s">
        <v>8817</v>
      </c>
      <c r="E1461" s="96" t="s">
        <v>5630</v>
      </c>
      <c r="F1461" s="95" t="s">
        <v>19171</v>
      </c>
      <c r="G1461" s="96" t="s">
        <v>19029</v>
      </c>
      <c r="H1461" s="96" t="s">
        <v>19172</v>
      </c>
      <c r="I1461" s="96" t="s">
        <v>19173</v>
      </c>
      <c r="J1461" s="95" t="s">
        <v>19189</v>
      </c>
      <c r="K1461" s="95" t="s">
        <v>19333</v>
      </c>
      <c r="L1461" s="95" t="s">
        <v>19447</v>
      </c>
      <c r="M1461" s="96" t="s">
        <v>9382</v>
      </c>
      <c r="N1461" s="96" t="s">
        <v>366</v>
      </c>
      <c r="O1461" s="97">
        <v>28716</v>
      </c>
      <c r="P1461" s="97">
        <v>28716</v>
      </c>
      <c r="Q1461" s="97">
        <v>28716</v>
      </c>
      <c r="R1461" s="96">
        <v>17213</v>
      </c>
      <c r="S1461" s="96">
        <v>47</v>
      </c>
      <c r="T1461" s="96" t="s">
        <v>19261</v>
      </c>
      <c r="U1461" s="96" t="s">
        <v>25947</v>
      </c>
      <c r="V1461" s="96"/>
      <c r="W1461" s="96" t="s">
        <v>8820</v>
      </c>
      <c r="X1461" s="96" t="s">
        <v>773</v>
      </c>
      <c r="Y1461" s="95" t="s">
        <v>6636</v>
      </c>
    </row>
    <row r="1462" spans="1:25" s="87" customFormat="1" x14ac:dyDescent="0.3">
      <c r="A1462" s="94" t="str">
        <f t="shared" si="23"/>
        <v>kmann</v>
      </c>
      <c r="B1462" s="95" t="s">
        <v>25948</v>
      </c>
      <c r="C1462" s="96" t="s">
        <v>25949</v>
      </c>
      <c r="D1462" s="96" t="s">
        <v>25950</v>
      </c>
      <c r="E1462" s="96" t="s">
        <v>5630</v>
      </c>
      <c r="F1462" s="95" t="s">
        <v>19632</v>
      </c>
      <c r="G1462" s="96" t="s">
        <v>19633</v>
      </c>
      <c r="H1462" s="96" t="s">
        <v>19172</v>
      </c>
      <c r="I1462" s="96" t="s">
        <v>19173</v>
      </c>
      <c r="J1462" s="95" t="s">
        <v>19174</v>
      </c>
      <c r="K1462" s="95" t="s">
        <v>19245</v>
      </c>
      <c r="L1462" s="95" t="s">
        <v>20002</v>
      </c>
      <c r="M1462" s="96" t="s">
        <v>19319</v>
      </c>
      <c r="N1462" s="96" t="s">
        <v>1675</v>
      </c>
      <c r="O1462" s="97">
        <v>45459</v>
      </c>
      <c r="P1462" s="97">
        <v>45459</v>
      </c>
      <c r="Q1462" s="97">
        <v>45459</v>
      </c>
      <c r="R1462" s="96">
        <v>470</v>
      </c>
      <c r="S1462" s="96">
        <v>1</v>
      </c>
      <c r="T1462" s="96" t="s">
        <v>19209</v>
      </c>
      <c r="U1462" s="96" t="s">
        <v>25951</v>
      </c>
      <c r="V1462" s="96"/>
      <c r="W1462" s="96" t="s">
        <v>21851</v>
      </c>
      <c r="X1462" s="96" t="s">
        <v>1675</v>
      </c>
      <c r="Y1462" s="95" t="s">
        <v>25952</v>
      </c>
    </row>
    <row r="1463" spans="1:25" s="87" customFormat="1" x14ac:dyDescent="0.3">
      <c r="A1463" s="94" t="str">
        <f t="shared" si="23"/>
        <v>KMANS01</v>
      </c>
      <c r="B1463" s="95" t="s">
        <v>25953</v>
      </c>
      <c r="C1463" s="96" t="s">
        <v>25954</v>
      </c>
      <c r="D1463" s="96" t="s">
        <v>19130</v>
      </c>
      <c r="E1463" s="96" t="s">
        <v>19036</v>
      </c>
      <c r="F1463" s="95" t="s">
        <v>19215</v>
      </c>
      <c r="G1463" s="96" t="s">
        <v>19033</v>
      </c>
      <c r="H1463" s="96" t="s">
        <v>19172</v>
      </c>
      <c r="I1463" s="96" t="s">
        <v>19173</v>
      </c>
      <c r="J1463" s="95" t="s">
        <v>19174</v>
      </c>
      <c r="K1463" s="95" t="s">
        <v>19245</v>
      </c>
      <c r="L1463" s="95" t="s">
        <v>19246</v>
      </c>
      <c r="M1463" s="96" t="s">
        <v>14665</v>
      </c>
      <c r="N1463" s="96" t="s">
        <v>219</v>
      </c>
      <c r="O1463" s="97">
        <v>38042</v>
      </c>
      <c r="P1463" s="97">
        <v>38042</v>
      </c>
      <c r="Q1463" s="97">
        <v>38042</v>
      </c>
      <c r="R1463" s="96">
        <v>7887</v>
      </c>
      <c r="S1463" s="96">
        <v>21</v>
      </c>
      <c r="T1463" s="96" t="s">
        <v>19261</v>
      </c>
      <c r="U1463" s="96" t="s">
        <v>25955</v>
      </c>
      <c r="V1463" s="96"/>
      <c r="W1463" s="96" t="s">
        <v>25956</v>
      </c>
      <c r="X1463" s="96" t="s">
        <v>219</v>
      </c>
      <c r="Y1463" s="95" t="s">
        <v>25957</v>
      </c>
    </row>
    <row r="1464" spans="1:25" s="87" customFormat="1" x14ac:dyDescent="0.3">
      <c r="A1464" s="94" t="str">
        <f t="shared" si="23"/>
        <v>kmarian</v>
      </c>
      <c r="B1464" s="95" t="s">
        <v>25958</v>
      </c>
      <c r="C1464" s="96" t="s">
        <v>25959</v>
      </c>
      <c r="D1464" s="96" t="s">
        <v>25960</v>
      </c>
      <c r="E1464" s="96" t="s">
        <v>19036</v>
      </c>
      <c r="F1464" s="95" t="s">
        <v>19171</v>
      </c>
      <c r="G1464" s="96" t="s">
        <v>19029</v>
      </c>
      <c r="H1464" s="96" t="s">
        <v>19172</v>
      </c>
      <c r="I1464" s="96" t="s">
        <v>19173</v>
      </c>
      <c r="J1464" s="95" t="s">
        <v>19174</v>
      </c>
      <c r="K1464" s="95" t="s">
        <v>19401</v>
      </c>
      <c r="L1464" s="95" t="s">
        <v>17382</v>
      </c>
      <c r="M1464" s="96" t="s">
        <v>8645</v>
      </c>
      <c r="N1464" s="96" t="s">
        <v>407</v>
      </c>
      <c r="O1464" s="97">
        <v>32440</v>
      </c>
      <c r="P1464" s="97">
        <v>45067</v>
      </c>
      <c r="Q1464" s="97">
        <v>45067</v>
      </c>
      <c r="R1464" s="96">
        <v>862</v>
      </c>
      <c r="S1464" s="96">
        <v>2</v>
      </c>
      <c r="T1464" s="96" t="s">
        <v>19209</v>
      </c>
      <c r="U1464" s="96" t="s">
        <v>25961</v>
      </c>
      <c r="V1464" s="96"/>
      <c r="W1464" s="96" t="s">
        <v>8117</v>
      </c>
      <c r="X1464" s="96" t="s">
        <v>366</v>
      </c>
      <c r="Y1464" s="95" t="s">
        <v>23595</v>
      </c>
    </row>
    <row r="1465" spans="1:25" s="87" customFormat="1" x14ac:dyDescent="0.3">
      <c r="A1465" s="94" t="str">
        <f t="shared" si="23"/>
        <v>kmcdona</v>
      </c>
      <c r="B1465" s="95" t="s">
        <v>25962</v>
      </c>
      <c r="C1465" s="96" t="s">
        <v>25963</v>
      </c>
      <c r="D1465" s="96" t="s">
        <v>25964</v>
      </c>
      <c r="E1465" s="96" t="s">
        <v>5630</v>
      </c>
      <c r="F1465" s="95" t="s">
        <v>19181</v>
      </c>
      <c r="G1465" s="96" t="s">
        <v>19030</v>
      </c>
      <c r="H1465" s="96" t="s">
        <v>19172</v>
      </c>
      <c r="I1465" s="96" t="s">
        <v>19173</v>
      </c>
      <c r="J1465" s="95" t="s">
        <v>19174</v>
      </c>
      <c r="K1465" s="95" t="s">
        <v>19301</v>
      </c>
      <c r="L1465" s="95" t="s">
        <v>19301</v>
      </c>
      <c r="M1465" s="96" t="s">
        <v>19819</v>
      </c>
      <c r="N1465" s="96" t="s">
        <v>760</v>
      </c>
      <c r="O1465" s="97">
        <v>45900</v>
      </c>
      <c r="P1465" s="97">
        <v>45900</v>
      </c>
      <c r="Q1465" s="97">
        <v>45900</v>
      </c>
      <c r="R1465" s="96">
        <v>29</v>
      </c>
      <c r="S1465" s="96">
        <v>0</v>
      </c>
      <c r="T1465" s="96" t="s">
        <v>19183</v>
      </c>
      <c r="U1465" s="96">
        <v>256</v>
      </c>
      <c r="V1465" s="96" t="s">
        <v>25965</v>
      </c>
      <c r="W1465" s="96" t="s">
        <v>3739</v>
      </c>
      <c r="X1465" s="96" t="s">
        <v>760</v>
      </c>
      <c r="Y1465" s="95" t="s">
        <v>9383</v>
      </c>
    </row>
    <row r="1466" spans="1:25" s="87" customFormat="1" x14ac:dyDescent="0.3">
      <c r="A1466" s="94" t="str">
        <f t="shared" si="23"/>
        <v>kmeredi</v>
      </c>
      <c r="B1466" s="95" t="s">
        <v>25966</v>
      </c>
      <c r="C1466" s="96" t="s">
        <v>25967</v>
      </c>
      <c r="D1466" s="96" t="s">
        <v>25968</v>
      </c>
      <c r="E1466" s="96" t="s">
        <v>19170</v>
      </c>
      <c r="F1466" s="95" t="s">
        <v>19181</v>
      </c>
      <c r="G1466" s="96" t="s">
        <v>19030</v>
      </c>
      <c r="H1466" s="96" t="s">
        <v>19172</v>
      </c>
      <c r="I1466" s="96" t="s">
        <v>19173</v>
      </c>
      <c r="J1466" s="95" t="s">
        <v>19174</v>
      </c>
      <c r="K1466" s="95" t="s">
        <v>19401</v>
      </c>
      <c r="L1466" s="95" t="s">
        <v>19764</v>
      </c>
      <c r="M1466" s="96" t="s">
        <v>8645</v>
      </c>
      <c r="N1466" s="96" t="s">
        <v>407</v>
      </c>
      <c r="O1466" s="97">
        <v>44623</v>
      </c>
      <c r="P1466" s="97">
        <v>44623</v>
      </c>
      <c r="Q1466" s="97">
        <v>44623</v>
      </c>
      <c r="R1466" s="96">
        <v>1306</v>
      </c>
      <c r="S1466" s="96">
        <v>3</v>
      </c>
      <c r="T1466" s="96" t="s">
        <v>19228</v>
      </c>
      <c r="U1466" s="96" t="s">
        <v>25969</v>
      </c>
      <c r="V1466" s="96"/>
      <c r="W1466" s="96" t="s">
        <v>25970</v>
      </c>
      <c r="X1466" s="96" t="s">
        <v>983</v>
      </c>
      <c r="Y1466" s="95" t="s">
        <v>25971</v>
      </c>
    </row>
    <row r="1467" spans="1:25" s="87" customFormat="1" x14ac:dyDescent="0.3">
      <c r="A1467" s="94" t="str">
        <f t="shared" si="23"/>
        <v>kminnar</v>
      </c>
      <c r="B1467" s="95" t="s">
        <v>25972</v>
      </c>
      <c r="C1467" s="96" t="s">
        <v>25973</v>
      </c>
      <c r="D1467" s="96" t="s">
        <v>25974</v>
      </c>
      <c r="E1467" s="96" t="s">
        <v>5630</v>
      </c>
      <c r="F1467" s="95" t="s">
        <v>19215</v>
      </c>
      <c r="G1467" s="96" t="s">
        <v>19033</v>
      </c>
      <c r="H1467" s="96" t="s">
        <v>19172</v>
      </c>
      <c r="I1467" s="96" t="s">
        <v>19173</v>
      </c>
      <c r="J1467" s="95" t="s">
        <v>19174</v>
      </c>
      <c r="K1467" s="95" t="s">
        <v>19431</v>
      </c>
      <c r="L1467" s="95" t="s">
        <v>19432</v>
      </c>
      <c r="M1467" s="96" t="s">
        <v>6264</v>
      </c>
      <c r="N1467" s="96" t="s">
        <v>279</v>
      </c>
      <c r="O1467" s="97">
        <v>45886</v>
      </c>
      <c r="P1467" s="97">
        <v>45886</v>
      </c>
      <c r="Q1467" s="97">
        <v>45886</v>
      </c>
      <c r="R1467" s="96">
        <v>43</v>
      </c>
      <c r="S1467" s="96">
        <v>0</v>
      </c>
      <c r="T1467" s="96" t="s">
        <v>19448</v>
      </c>
      <c r="U1467" s="96" t="s">
        <v>25975</v>
      </c>
      <c r="V1467" s="96">
        <v>4104</v>
      </c>
      <c r="W1467" s="96" t="s">
        <v>499</v>
      </c>
      <c r="X1467" s="96" t="s">
        <v>279</v>
      </c>
      <c r="Y1467" s="95" t="s">
        <v>25976</v>
      </c>
    </row>
    <row r="1468" spans="1:25" s="87" customFormat="1" x14ac:dyDescent="0.3">
      <c r="A1468" s="94" t="str">
        <f t="shared" si="23"/>
        <v>kmitch1</v>
      </c>
      <c r="B1468" s="95" t="s">
        <v>25977</v>
      </c>
      <c r="C1468" s="96" t="s">
        <v>25978</v>
      </c>
      <c r="D1468" s="96" t="s">
        <v>25979</v>
      </c>
      <c r="E1468" s="96" t="s">
        <v>5630</v>
      </c>
      <c r="F1468" s="95" t="s">
        <v>19171</v>
      </c>
      <c r="G1468" s="96" t="s">
        <v>19029</v>
      </c>
      <c r="H1468" s="96" t="s">
        <v>19172</v>
      </c>
      <c r="I1468" s="96" t="s">
        <v>19173</v>
      </c>
      <c r="J1468" s="95" t="s">
        <v>19189</v>
      </c>
      <c r="K1468" s="95" t="s">
        <v>19273</v>
      </c>
      <c r="L1468" s="95" t="s">
        <v>19274</v>
      </c>
      <c r="M1468" s="96" t="s">
        <v>7733</v>
      </c>
      <c r="N1468" s="96" t="s">
        <v>328</v>
      </c>
      <c r="O1468" s="97">
        <v>42765</v>
      </c>
      <c r="P1468" s="97">
        <v>42765</v>
      </c>
      <c r="Q1468" s="97">
        <v>42765</v>
      </c>
      <c r="R1468" s="96">
        <v>3164</v>
      </c>
      <c r="S1468" s="96">
        <v>8</v>
      </c>
      <c r="T1468" s="96" t="s">
        <v>19247</v>
      </c>
      <c r="U1468" s="96" t="s">
        <v>25980</v>
      </c>
      <c r="V1468" s="96"/>
      <c r="W1468" s="96" t="s">
        <v>14005</v>
      </c>
      <c r="X1468" s="96" t="s">
        <v>375</v>
      </c>
      <c r="Y1468" s="95" t="s">
        <v>14006</v>
      </c>
    </row>
    <row r="1469" spans="1:25" s="87" customFormat="1" x14ac:dyDescent="0.3">
      <c r="A1469" s="94" t="str">
        <f t="shared" si="23"/>
        <v>KMOOR26</v>
      </c>
      <c r="B1469" s="95" t="s">
        <v>25981</v>
      </c>
      <c r="C1469" s="96" t="s">
        <v>25982</v>
      </c>
      <c r="D1469" s="96" t="s">
        <v>25983</v>
      </c>
      <c r="E1469" s="96" t="s">
        <v>19170</v>
      </c>
      <c r="F1469" s="95" t="s">
        <v>19181</v>
      </c>
      <c r="G1469" s="96" t="s">
        <v>19030</v>
      </c>
      <c r="H1469" s="96" t="s">
        <v>19172</v>
      </c>
      <c r="I1469" s="96" t="s">
        <v>19173</v>
      </c>
      <c r="J1469" s="95" t="s">
        <v>19189</v>
      </c>
      <c r="K1469" s="95" t="s">
        <v>19471</v>
      </c>
      <c r="L1469" s="95" t="s">
        <v>20722</v>
      </c>
      <c r="M1469" s="96" t="s">
        <v>20723</v>
      </c>
      <c r="N1469" s="96" t="s">
        <v>719</v>
      </c>
      <c r="O1469" s="97">
        <v>26938</v>
      </c>
      <c r="P1469" s="97">
        <v>26938</v>
      </c>
      <c r="Q1469" s="97">
        <v>26938</v>
      </c>
      <c r="R1469" s="96">
        <v>18991</v>
      </c>
      <c r="S1469" s="96">
        <v>52</v>
      </c>
      <c r="T1469" s="96" t="s">
        <v>19261</v>
      </c>
      <c r="U1469" s="96" t="s">
        <v>25984</v>
      </c>
      <c r="V1469" s="96"/>
      <c r="W1469" s="96" t="s">
        <v>16182</v>
      </c>
      <c r="X1469" s="96" t="s">
        <v>719</v>
      </c>
      <c r="Y1469" s="95" t="s">
        <v>25985</v>
      </c>
    </row>
    <row r="1470" spans="1:25" s="87" customFormat="1" x14ac:dyDescent="0.3">
      <c r="A1470" s="94" t="str">
        <f t="shared" si="23"/>
        <v>kmoore</v>
      </c>
      <c r="B1470" s="95" t="s">
        <v>25986</v>
      </c>
      <c r="C1470" s="96" t="s">
        <v>25987</v>
      </c>
      <c r="D1470" s="96" t="s">
        <v>25988</v>
      </c>
      <c r="E1470" s="96" t="s">
        <v>19170</v>
      </c>
      <c r="F1470" s="95" t="s">
        <v>19171</v>
      </c>
      <c r="G1470" s="96" t="s">
        <v>19029</v>
      </c>
      <c r="H1470" s="96" t="s">
        <v>19172</v>
      </c>
      <c r="I1470" s="96" t="s">
        <v>19173</v>
      </c>
      <c r="J1470" s="95" t="s">
        <v>19174</v>
      </c>
      <c r="K1470" s="95" t="s">
        <v>19301</v>
      </c>
      <c r="L1470" s="95" t="s">
        <v>19301</v>
      </c>
      <c r="M1470" s="96" t="s">
        <v>19819</v>
      </c>
      <c r="N1470" s="96" t="s">
        <v>760</v>
      </c>
      <c r="O1470" s="97">
        <v>44343</v>
      </c>
      <c r="P1470" s="97">
        <v>45053</v>
      </c>
      <c r="Q1470" s="97">
        <v>45053</v>
      </c>
      <c r="R1470" s="96">
        <v>876</v>
      </c>
      <c r="S1470" s="96">
        <v>2</v>
      </c>
      <c r="T1470" s="96" t="s">
        <v>19209</v>
      </c>
      <c r="U1470" s="96" t="s">
        <v>25989</v>
      </c>
      <c r="V1470" s="96"/>
      <c r="W1470" s="96" t="s">
        <v>759</v>
      </c>
      <c r="X1470" s="96" t="s">
        <v>760</v>
      </c>
      <c r="Y1470" s="95" t="s">
        <v>25990</v>
      </c>
    </row>
    <row r="1471" spans="1:25" s="87" customFormat="1" x14ac:dyDescent="0.3">
      <c r="A1471" s="94" t="str">
        <f t="shared" si="23"/>
        <v>KMORG18</v>
      </c>
      <c r="B1471" s="95" t="s">
        <v>25991</v>
      </c>
      <c r="C1471" s="96" t="s">
        <v>25992</v>
      </c>
      <c r="D1471" s="96" t="s">
        <v>11470</v>
      </c>
      <c r="E1471" s="96" t="s">
        <v>5630</v>
      </c>
      <c r="F1471" s="95" t="s">
        <v>19171</v>
      </c>
      <c r="G1471" s="96" t="s">
        <v>19029</v>
      </c>
      <c r="H1471" s="96" t="s">
        <v>19172</v>
      </c>
      <c r="I1471" s="96" t="s">
        <v>19173</v>
      </c>
      <c r="J1471" s="95" t="s">
        <v>19189</v>
      </c>
      <c r="K1471" s="95" t="s">
        <v>19273</v>
      </c>
      <c r="L1471" s="95" t="s">
        <v>19274</v>
      </c>
      <c r="M1471" s="96" t="s">
        <v>7733</v>
      </c>
      <c r="N1471" s="96" t="s">
        <v>328</v>
      </c>
      <c r="O1471" s="97">
        <v>41310</v>
      </c>
      <c r="P1471" s="97">
        <v>41310</v>
      </c>
      <c r="Q1471" s="97">
        <v>41310</v>
      </c>
      <c r="R1471" s="96">
        <v>4619</v>
      </c>
      <c r="S1471" s="96">
        <v>12</v>
      </c>
      <c r="T1471" s="96" t="s">
        <v>19247</v>
      </c>
      <c r="U1471" s="96" t="s">
        <v>25993</v>
      </c>
      <c r="V1471" s="96"/>
      <c r="W1471" s="96" t="s">
        <v>17697</v>
      </c>
      <c r="X1471" s="96" t="s">
        <v>375</v>
      </c>
      <c r="Y1471" s="95" t="s">
        <v>11475</v>
      </c>
    </row>
    <row r="1472" spans="1:25" s="87" customFormat="1" x14ac:dyDescent="0.3">
      <c r="A1472" s="94" t="str">
        <f t="shared" si="23"/>
        <v>kmorris</v>
      </c>
      <c r="B1472" s="95" t="s">
        <v>25994</v>
      </c>
      <c r="C1472" s="96" t="s">
        <v>25995</v>
      </c>
      <c r="D1472" s="96" t="s">
        <v>25996</v>
      </c>
      <c r="E1472" s="96" t="s">
        <v>5630</v>
      </c>
      <c r="F1472" s="95" t="s">
        <v>19236</v>
      </c>
      <c r="G1472" s="96" t="s">
        <v>19032</v>
      </c>
      <c r="H1472" s="96" t="s">
        <v>19227</v>
      </c>
      <c r="I1472" s="96" t="s">
        <v>19173</v>
      </c>
      <c r="J1472" s="95" t="s">
        <v>19189</v>
      </c>
      <c r="K1472" s="95" t="s">
        <v>19333</v>
      </c>
      <c r="L1472" s="95" t="s">
        <v>19334</v>
      </c>
      <c r="M1472" s="96" t="s">
        <v>9382</v>
      </c>
      <c r="N1472" s="96" t="s">
        <v>366</v>
      </c>
      <c r="O1472" s="97">
        <v>45809</v>
      </c>
      <c r="P1472" s="97">
        <v>45879</v>
      </c>
      <c r="Q1472" s="97">
        <v>45809</v>
      </c>
      <c r="R1472" s="96">
        <v>120</v>
      </c>
      <c r="S1472" s="96">
        <v>0</v>
      </c>
      <c r="T1472" s="96" t="s">
        <v>19193</v>
      </c>
      <c r="U1472" s="96" t="s">
        <v>25997</v>
      </c>
      <c r="V1472" s="96"/>
      <c r="W1472" s="96" t="s">
        <v>25998</v>
      </c>
      <c r="X1472" s="96" t="s">
        <v>260</v>
      </c>
      <c r="Y1472" s="95" t="s">
        <v>25999</v>
      </c>
    </row>
    <row r="1473" spans="1:25" s="87" customFormat="1" x14ac:dyDescent="0.3">
      <c r="A1473" s="94" t="str">
        <f t="shared" si="23"/>
        <v>kmullen</v>
      </c>
      <c r="B1473" s="95" t="s">
        <v>26000</v>
      </c>
      <c r="C1473" s="96" t="s">
        <v>26001</v>
      </c>
      <c r="D1473" s="96" t="s">
        <v>26002</v>
      </c>
      <c r="E1473" s="96" t="s">
        <v>19036</v>
      </c>
      <c r="F1473" s="95" t="s">
        <v>19181</v>
      </c>
      <c r="G1473" s="96" t="s">
        <v>19030</v>
      </c>
      <c r="H1473" s="96" t="s">
        <v>19172</v>
      </c>
      <c r="I1473" s="96" t="s">
        <v>19173</v>
      </c>
      <c r="J1473" s="95" t="s">
        <v>19189</v>
      </c>
      <c r="K1473" s="95" t="s">
        <v>19345</v>
      </c>
      <c r="L1473" s="95" t="s">
        <v>19551</v>
      </c>
      <c r="M1473" s="96" t="s">
        <v>19552</v>
      </c>
      <c r="N1473" s="96" t="s">
        <v>318</v>
      </c>
      <c r="O1473" s="97">
        <v>43214</v>
      </c>
      <c r="P1473" s="97">
        <v>43214</v>
      </c>
      <c r="Q1473" s="97">
        <v>43214</v>
      </c>
      <c r="R1473" s="96">
        <v>2715</v>
      </c>
      <c r="S1473" s="96">
        <v>7</v>
      </c>
      <c r="T1473" s="96" t="s">
        <v>19247</v>
      </c>
      <c r="U1473" s="96" t="s">
        <v>26003</v>
      </c>
      <c r="V1473" s="96"/>
      <c r="W1473" s="96" t="s">
        <v>26004</v>
      </c>
      <c r="X1473" s="96" t="s">
        <v>318</v>
      </c>
      <c r="Y1473" s="95" t="s">
        <v>26005</v>
      </c>
    </row>
    <row r="1474" spans="1:25" s="87" customFormat="1" x14ac:dyDescent="0.3">
      <c r="A1474" s="94" t="str">
        <f t="shared" si="23"/>
        <v>knellet</v>
      </c>
      <c r="B1474" s="95" t="s">
        <v>26006</v>
      </c>
      <c r="C1474" s="96" t="s">
        <v>26007</v>
      </c>
      <c r="D1474" s="96" t="s">
        <v>26008</v>
      </c>
      <c r="E1474" s="96" t="s">
        <v>5630</v>
      </c>
      <c r="F1474" s="95" t="s">
        <v>19181</v>
      </c>
      <c r="G1474" s="96" t="s">
        <v>19030</v>
      </c>
      <c r="H1474" s="96" t="s">
        <v>19172</v>
      </c>
      <c r="I1474" s="96" t="s">
        <v>19173</v>
      </c>
      <c r="J1474" s="95" t="s">
        <v>19189</v>
      </c>
      <c r="K1474" s="95" t="s">
        <v>19217</v>
      </c>
      <c r="L1474" s="95" t="s">
        <v>19824</v>
      </c>
      <c r="M1474" s="96" t="s">
        <v>19825</v>
      </c>
      <c r="N1474" s="96" t="s">
        <v>752</v>
      </c>
      <c r="O1474" s="97">
        <v>36297</v>
      </c>
      <c r="P1474" s="97">
        <v>45907</v>
      </c>
      <c r="Q1474" s="97">
        <v>45907</v>
      </c>
      <c r="R1474" s="96">
        <v>22</v>
      </c>
      <c r="S1474" s="96">
        <v>0</v>
      </c>
      <c r="T1474" s="96" t="s">
        <v>19183</v>
      </c>
      <c r="U1474" s="96" t="s">
        <v>26009</v>
      </c>
      <c r="V1474" s="96"/>
      <c r="W1474" s="96" t="s">
        <v>26010</v>
      </c>
      <c r="X1474" s="96" t="s">
        <v>752</v>
      </c>
      <c r="Y1474" s="95" t="s">
        <v>22404</v>
      </c>
    </row>
    <row r="1475" spans="1:25" s="87" customFormat="1" x14ac:dyDescent="0.3">
      <c r="A1475" s="94" t="str">
        <f t="shared" ref="A1475:A1538" si="24">TRIM(D1475)</f>
        <v>knorman</v>
      </c>
      <c r="B1475" s="95" t="s">
        <v>26011</v>
      </c>
      <c r="C1475" s="96" t="s">
        <v>26012</v>
      </c>
      <c r="D1475" s="96" t="s">
        <v>26013</v>
      </c>
      <c r="E1475" s="96" t="s">
        <v>19170</v>
      </c>
      <c r="F1475" s="95" t="s">
        <v>19181</v>
      </c>
      <c r="G1475" s="96" t="s">
        <v>19030</v>
      </c>
      <c r="H1475" s="96" t="s">
        <v>19172</v>
      </c>
      <c r="I1475" s="96" t="s">
        <v>19173</v>
      </c>
      <c r="J1475" s="95" t="s">
        <v>19189</v>
      </c>
      <c r="K1475" s="95" t="s">
        <v>19273</v>
      </c>
      <c r="L1475" s="95" t="s">
        <v>19274</v>
      </c>
      <c r="M1475" s="96" t="s">
        <v>7733</v>
      </c>
      <c r="N1475" s="96" t="s">
        <v>328</v>
      </c>
      <c r="O1475" s="97">
        <v>44452</v>
      </c>
      <c r="P1475" s="97">
        <v>44452</v>
      </c>
      <c r="Q1475" s="97">
        <v>44452</v>
      </c>
      <c r="R1475" s="96">
        <v>1477</v>
      </c>
      <c r="S1475" s="96">
        <v>4</v>
      </c>
      <c r="T1475" s="96" t="s">
        <v>19228</v>
      </c>
      <c r="U1475" s="96" t="s">
        <v>26014</v>
      </c>
      <c r="V1475" s="96"/>
      <c r="W1475" s="96" t="s">
        <v>26015</v>
      </c>
      <c r="X1475" s="96" t="s">
        <v>328</v>
      </c>
      <c r="Y1475" s="95" t="s">
        <v>26016</v>
      </c>
    </row>
    <row r="1476" spans="1:25" s="87" customFormat="1" x14ac:dyDescent="0.3">
      <c r="A1476" s="94" t="str">
        <f t="shared" si="24"/>
        <v>kodum</v>
      </c>
      <c r="B1476" s="95" t="s">
        <v>26017</v>
      </c>
      <c r="C1476" s="96" t="s">
        <v>26018</v>
      </c>
      <c r="D1476" s="96" t="s">
        <v>26019</v>
      </c>
      <c r="E1476" s="96" t="s">
        <v>5630</v>
      </c>
      <c r="F1476" s="95" t="s">
        <v>19372</v>
      </c>
      <c r="G1476" s="96" t="s">
        <v>19373</v>
      </c>
      <c r="H1476" s="96" t="s">
        <v>19172</v>
      </c>
      <c r="I1476" s="96" t="s">
        <v>19173</v>
      </c>
      <c r="J1476" s="95" t="s">
        <v>19189</v>
      </c>
      <c r="K1476" s="95" t="s">
        <v>19374</v>
      </c>
      <c r="L1476" s="95" t="s">
        <v>19492</v>
      </c>
      <c r="M1476" s="96" t="s">
        <v>19493</v>
      </c>
      <c r="N1476" s="96" t="s">
        <v>268</v>
      </c>
      <c r="O1476" s="97">
        <v>45781</v>
      </c>
      <c r="P1476" s="97">
        <v>45781</v>
      </c>
      <c r="Q1476" s="97">
        <v>45781</v>
      </c>
      <c r="R1476" s="96">
        <v>148</v>
      </c>
      <c r="S1476" s="96">
        <v>0</v>
      </c>
      <c r="T1476" s="96" t="s">
        <v>19193</v>
      </c>
      <c r="U1476" s="96" t="s">
        <v>26020</v>
      </c>
      <c r="V1476" s="96"/>
      <c r="W1476" s="96" t="s">
        <v>23583</v>
      </c>
      <c r="X1476" s="96" t="s">
        <v>268</v>
      </c>
      <c r="Y1476" s="95" t="s">
        <v>26021</v>
      </c>
    </row>
    <row r="1477" spans="1:25" s="87" customFormat="1" x14ac:dyDescent="0.3">
      <c r="A1477" s="94" t="str">
        <f t="shared" si="24"/>
        <v>kpierc0</v>
      </c>
      <c r="B1477" s="95" t="s">
        <v>26022</v>
      </c>
      <c r="C1477" s="96" t="s">
        <v>26023</v>
      </c>
      <c r="D1477" s="96" t="s">
        <v>26024</v>
      </c>
      <c r="E1477" s="96" t="s">
        <v>19170</v>
      </c>
      <c r="F1477" s="95" t="s">
        <v>20261</v>
      </c>
      <c r="G1477" s="96" t="s">
        <v>19039</v>
      </c>
      <c r="H1477" s="96" t="s">
        <v>19172</v>
      </c>
      <c r="I1477" s="96" t="s">
        <v>19173</v>
      </c>
      <c r="J1477" s="95" t="s">
        <v>19189</v>
      </c>
      <c r="K1477" s="95" t="s">
        <v>20262</v>
      </c>
      <c r="L1477" s="95" t="s">
        <v>20263</v>
      </c>
      <c r="M1477" s="96" t="s">
        <v>20264</v>
      </c>
      <c r="N1477" s="96" t="s">
        <v>435</v>
      </c>
      <c r="O1477" s="97">
        <v>44868</v>
      </c>
      <c r="P1477" s="97">
        <v>44868</v>
      </c>
      <c r="Q1477" s="97">
        <v>44868</v>
      </c>
      <c r="R1477" s="96">
        <v>1061</v>
      </c>
      <c r="S1477" s="96">
        <v>2</v>
      </c>
      <c r="T1477" s="96" t="s">
        <v>19209</v>
      </c>
      <c r="U1477" s="96" t="s">
        <v>26025</v>
      </c>
      <c r="V1477" s="96"/>
      <c r="W1477" s="96" t="s">
        <v>26026</v>
      </c>
      <c r="X1477" s="96" t="s">
        <v>1153</v>
      </c>
      <c r="Y1477" s="95" t="s">
        <v>26027</v>
      </c>
    </row>
    <row r="1478" spans="1:25" s="87" customFormat="1" x14ac:dyDescent="0.3">
      <c r="A1478" s="94" t="str">
        <f t="shared" si="24"/>
        <v>kramos</v>
      </c>
      <c r="B1478" s="95" t="s">
        <v>26028</v>
      </c>
      <c r="C1478" s="96" t="s">
        <v>26029</v>
      </c>
      <c r="D1478" s="96" t="s">
        <v>26030</v>
      </c>
      <c r="E1478" s="96" t="s">
        <v>19170</v>
      </c>
      <c r="F1478" s="95" t="s">
        <v>19181</v>
      </c>
      <c r="G1478" s="96" t="s">
        <v>19030</v>
      </c>
      <c r="H1478" s="96" t="s">
        <v>19172</v>
      </c>
      <c r="I1478" s="96" t="s">
        <v>19173</v>
      </c>
      <c r="J1478" s="95" t="s">
        <v>19189</v>
      </c>
      <c r="K1478" s="95" t="s">
        <v>19374</v>
      </c>
      <c r="L1478" s="95" t="s">
        <v>19375</v>
      </c>
      <c r="M1478" s="96" t="s">
        <v>19376</v>
      </c>
      <c r="N1478" s="96" t="s">
        <v>575</v>
      </c>
      <c r="O1478" s="97">
        <v>44313</v>
      </c>
      <c r="P1478" s="97">
        <v>45767</v>
      </c>
      <c r="Q1478" s="97">
        <v>45767</v>
      </c>
      <c r="R1478" s="96">
        <v>162</v>
      </c>
      <c r="S1478" s="96">
        <v>0</v>
      </c>
      <c r="T1478" s="96" t="s">
        <v>19193</v>
      </c>
      <c r="U1478" s="96" t="s">
        <v>26031</v>
      </c>
      <c r="V1478" s="96"/>
      <c r="W1478" s="96" t="s">
        <v>3439</v>
      </c>
      <c r="X1478" s="96" t="s">
        <v>575</v>
      </c>
      <c r="Y1478" s="95" t="s">
        <v>26032</v>
      </c>
    </row>
    <row r="1479" spans="1:25" s="87" customFormat="1" x14ac:dyDescent="0.3">
      <c r="A1479" s="94" t="str">
        <f t="shared" si="24"/>
        <v>KREHLIN</v>
      </c>
      <c r="B1479" s="95" t="s">
        <v>26033</v>
      </c>
      <c r="C1479" s="96" t="s">
        <v>26034</v>
      </c>
      <c r="D1479" s="96" t="s">
        <v>14848</v>
      </c>
      <c r="E1479" s="96" t="s">
        <v>5630</v>
      </c>
      <c r="F1479" s="95" t="s">
        <v>19171</v>
      </c>
      <c r="G1479" s="96" t="s">
        <v>19029</v>
      </c>
      <c r="H1479" s="96" t="s">
        <v>19172</v>
      </c>
      <c r="I1479" s="96" t="s">
        <v>19173</v>
      </c>
      <c r="J1479" s="95" t="s">
        <v>19189</v>
      </c>
      <c r="K1479" s="95" t="s">
        <v>19333</v>
      </c>
      <c r="L1479" s="95" t="s">
        <v>19467</v>
      </c>
      <c r="M1479" s="96" t="s">
        <v>9084</v>
      </c>
      <c r="N1479" s="96" t="s">
        <v>260</v>
      </c>
      <c r="O1479" s="97">
        <v>30088</v>
      </c>
      <c r="P1479" s="97">
        <v>30088</v>
      </c>
      <c r="Q1479" s="97">
        <v>30088</v>
      </c>
      <c r="R1479" s="96">
        <v>15841</v>
      </c>
      <c r="S1479" s="96">
        <v>43</v>
      </c>
      <c r="T1479" s="96" t="s">
        <v>19261</v>
      </c>
      <c r="U1479" s="96" t="s">
        <v>26035</v>
      </c>
      <c r="V1479" s="96"/>
      <c r="W1479" s="96" t="s">
        <v>26036</v>
      </c>
      <c r="X1479" s="96" t="s">
        <v>260</v>
      </c>
      <c r="Y1479" s="95" t="s">
        <v>14853</v>
      </c>
    </row>
    <row r="1480" spans="1:25" s="87" customFormat="1" x14ac:dyDescent="0.3">
      <c r="A1480" s="94" t="str">
        <f t="shared" si="24"/>
        <v>KRICKET</v>
      </c>
      <c r="B1480" s="95" t="s">
        <v>26037</v>
      </c>
      <c r="C1480" s="96" t="s">
        <v>26038</v>
      </c>
      <c r="D1480" s="96" t="s">
        <v>4683</v>
      </c>
      <c r="E1480" s="96" t="s">
        <v>5630</v>
      </c>
      <c r="F1480" s="95" t="s">
        <v>20625</v>
      </c>
      <c r="G1480" s="96" t="s">
        <v>19053</v>
      </c>
      <c r="H1480" s="96" t="s">
        <v>19172</v>
      </c>
      <c r="I1480" s="96" t="s">
        <v>19173</v>
      </c>
      <c r="J1480" s="95" t="s">
        <v>19189</v>
      </c>
      <c r="K1480" s="95" t="s">
        <v>19200</v>
      </c>
      <c r="L1480" s="95" t="s">
        <v>19200</v>
      </c>
      <c r="M1480" s="96" t="s">
        <v>19396</v>
      </c>
      <c r="N1480" s="96" t="s">
        <v>752</v>
      </c>
      <c r="O1480" s="97">
        <v>35604</v>
      </c>
      <c r="P1480" s="97">
        <v>35604</v>
      </c>
      <c r="Q1480" s="97">
        <v>35604</v>
      </c>
      <c r="R1480" s="96">
        <v>10325</v>
      </c>
      <c r="S1480" s="96">
        <v>28</v>
      </c>
      <c r="T1480" s="96" t="s">
        <v>19261</v>
      </c>
      <c r="U1480" s="96" t="s">
        <v>26039</v>
      </c>
      <c r="V1480" s="96"/>
      <c r="W1480" s="96" t="s">
        <v>4684</v>
      </c>
      <c r="X1480" s="96" t="s">
        <v>752</v>
      </c>
      <c r="Y1480" s="95" t="s">
        <v>8223</v>
      </c>
    </row>
    <row r="1481" spans="1:25" s="87" customFormat="1" x14ac:dyDescent="0.3">
      <c r="A1481" s="94" t="str">
        <f t="shared" si="24"/>
        <v>krobins</v>
      </c>
      <c r="B1481" s="95" t="s">
        <v>26040</v>
      </c>
      <c r="C1481" s="96" t="s">
        <v>26041</v>
      </c>
      <c r="D1481" s="96" t="s">
        <v>26042</v>
      </c>
      <c r="E1481" s="96" t="s">
        <v>5630</v>
      </c>
      <c r="F1481" s="95" t="s">
        <v>19236</v>
      </c>
      <c r="G1481" s="96" t="s">
        <v>19032</v>
      </c>
      <c r="H1481" s="96" t="s">
        <v>19227</v>
      </c>
      <c r="I1481" s="96" t="s">
        <v>19173</v>
      </c>
      <c r="J1481" s="95" t="s">
        <v>19189</v>
      </c>
      <c r="K1481" s="95" t="s">
        <v>19190</v>
      </c>
      <c r="L1481" s="95" t="s">
        <v>19191</v>
      </c>
      <c r="M1481" s="96" t="s">
        <v>19192</v>
      </c>
      <c r="N1481" s="96" t="s">
        <v>297</v>
      </c>
      <c r="O1481" s="97">
        <v>45417</v>
      </c>
      <c r="P1481" s="97">
        <v>45417</v>
      </c>
      <c r="Q1481" s="97">
        <v>45417</v>
      </c>
      <c r="R1481" s="96">
        <v>512</v>
      </c>
      <c r="S1481" s="96">
        <v>1</v>
      </c>
      <c r="T1481" s="96" t="s">
        <v>19209</v>
      </c>
      <c r="U1481" s="96" t="s">
        <v>26043</v>
      </c>
      <c r="V1481" s="96"/>
      <c r="W1481" s="96" t="s">
        <v>26044</v>
      </c>
      <c r="X1481" s="96" t="s">
        <v>297</v>
      </c>
      <c r="Y1481" s="95" t="s">
        <v>13453</v>
      </c>
    </row>
    <row r="1482" spans="1:25" s="87" customFormat="1" x14ac:dyDescent="0.3">
      <c r="A1482" s="94" t="str">
        <f t="shared" si="24"/>
        <v>KROGER3</v>
      </c>
      <c r="B1482" s="95" t="s">
        <v>26045</v>
      </c>
      <c r="C1482" s="96" t="s">
        <v>26046</v>
      </c>
      <c r="D1482" s="96" t="s">
        <v>13665</v>
      </c>
      <c r="E1482" s="96" t="s">
        <v>5630</v>
      </c>
      <c r="F1482" s="95" t="s">
        <v>20261</v>
      </c>
      <c r="G1482" s="96" t="s">
        <v>19039</v>
      </c>
      <c r="H1482" s="96" t="s">
        <v>19172</v>
      </c>
      <c r="I1482" s="96" t="s">
        <v>19173</v>
      </c>
      <c r="J1482" s="95" t="s">
        <v>19189</v>
      </c>
      <c r="K1482" s="95" t="s">
        <v>20742</v>
      </c>
      <c r="L1482" s="95" t="s">
        <v>20743</v>
      </c>
      <c r="M1482" s="96" t="s">
        <v>20744</v>
      </c>
      <c r="N1482" s="96" t="s">
        <v>719</v>
      </c>
      <c r="O1482" s="97">
        <v>31539</v>
      </c>
      <c r="P1482" s="97">
        <v>31539</v>
      </c>
      <c r="Q1482" s="97">
        <v>31539</v>
      </c>
      <c r="R1482" s="96">
        <v>14390</v>
      </c>
      <c r="S1482" s="96">
        <v>39</v>
      </c>
      <c r="T1482" s="96" t="s">
        <v>19261</v>
      </c>
      <c r="U1482" s="96" t="s">
        <v>26047</v>
      </c>
      <c r="V1482" s="96"/>
      <c r="W1482" s="96" t="s">
        <v>26048</v>
      </c>
      <c r="X1482" s="96" t="s">
        <v>719</v>
      </c>
      <c r="Y1482" s="95" t="s">
        <v>13668</v>
      </c>
    </row>
    <row r="1483" spans="1:25" s="87" customFormat="1" x14ac:dyDescent="0.3">
      <c r="A1483" s="94" t="str">
        <f t="shared" si="24"/>
        <v>krufus</v>
      </c>
      <c r="B1483" s="95" t="s">
        <v>26049</v>
      </c>
      <c r="C1483" s="96" t="s">
        <v>26050</v>
      </c>
      <c r="D1483" s="96" t="s">
        <v>26051</v>
      </c>
      <c r="E1483" s="96" t="s">
        <v>5630</v>
      </c>
      <c r="F1483" s="95" t="s">
        <v>19171</v>
      </c>
      <c r="G1483" s="96" t="s">
        <v>19029</v>
      </c>
      <c r="H1483" s="96" t="s">
        <v>19172</v>
      </c>
      <c r="I1483" s="96" t="s">
        <v>19173</v>
      </c>
      <c r="J1483" s="95" t="s">
        <v>19174</v>
      </c>
      <c r="K1483" s="95" t="s">
        <v>19216</v>
      </c>
      <c r="L1483" s="95" t="s">
        <v>19237</v>
      </c>
      <c r="M1483" s="96" t="s">
        <v>19238</v>
      </c>
      <c r="N1483" s="96" t="s">
        <v>250</v>
      </c>
      <c r="O1483" s="97">
        <v>45158</v>
      </c>
      <c r="P1483" s="97">
        <v>45158</v>
      </c>
      <c r="Q1483" s="97">
        <v>45158</v>
      </c>
      <c r="R1483" s="96">
        <v>771</v>
      </c>
      <c r="S1483" s="96">
        <v>2</v>
      </c>
      <c r="T1483" s="96" t="s">
        <v>19209</v>
      </c>
      <c r="U1483" s="96" t="s">
        <v>26052</v>
      </c>
      <c r="V1483" s="96"/>
      <c r="W1483" s="96" t="s">
        <v>26053</v>
      </c>
      <c r="X1483" s="96" t="s">
        <v>773</v>
      </c>
      <c r="Y1483" s="95" t="s">
        <v>17306</v>
      </c>
    </row>
    <row r="1484" spans="1:25" s="87" customFormat="1" x14ac:dyDescent="0.3">
      <c r="A1484" s="94" t="str">
        <f t="shared" si="24"/>
        <v>ksnelgr</v>
      </c>
      <c r="B1484" s="95" t="s">
        <v>26054</v>
      </c>
      <c r="C1484" s="96" t="s">
        <v>26055</v>
      </c>
      <c r="D1484" s="96" t="s">
        <v>26056</v>
      </c>
      <c r="E1484" s="96" t="s">
        <v>19170</v>
      </c>
      <c r="F1484" s="95" t="s">
        <v>19206</v>
      </c>
      <c r="G1484" s="96" t="s">
        <v>136</v>
      </c>
      <c r="H1484" s="96" t="s">
        <v>19172</v>
      </c>
      <c r="I1484" s="96" t="s">
        <v>19173</v>
      </c>
      <c r="J1484" s="95" t="s">
        <v>19189</v>
      </c>
      <c r="K1484" s="95" t="s">
        <v>19345</v>
      </c>
      <c r="L1484" s="95" t="s">
        <v>20358</v>
      </c>
      <c r="M1484" s="96" t="s">
        <v>20359</v>
      </c>
      <c r="N1484" s="96" t="s">
        <v>686</v>
      </c>
      <c r="O1484" s="97">
        <v>44272</v>
      </c>
      <c r="P1484" s="97">
        <v>44272</v>
      </c>
      <c r="Q1484" s="97">
        <v>44272</v>
      </c>
      <c r="R1484" s="96">
        <v>1657</v>
      </c>
      <c r="S1484" s="96">
        <v>4</v>
      </c>
      <c r="T1484" s="96" t="s">
        <v>19228</v>
      </c>
      <c r="U1484" s="96" t="s">
        <v>26057</v>
      </c>
      <c r="V1484" s="96"/>
      <c r="W1484" s="96" t="s">
        <v>26058</v>
      </c>
      <c r="X1484" s="96" t="s">
        <v>11649</v>
      </c>
      <c r="Y1484" s="95" t="s">
        <v>26059</v>
      </c>
    </row>
    <row r="1485" spans="1:25" s="87" customFormat="1" x14ac:dyDescent="0.3">
      <c r="A1485" s="94" t="str">
        <f t="shared" si="24"/>
        <v>kspecht</v>
      </c>
      <c r="B1485" s="95" t="s">
        <v>26060</v>
      </c>
      <c r="C1485" s="96" t="s">
        <v>26061</v>
      </c>
      <c r="D1485" s="96" t="s">
        <v>26062</v>
      </c>
      <c r="E1485" s="96" t="s">
        <v>5630</v>
      </c>
      <c r="F1485" s="95" t="s">
        <v>19181</v>
      </c>
      <c r="G1485" s="96" t="s">
        <v>19030</v>
      </c>
      <c r="H1485" s="96" t="s">
        <v>19172</v>
      </c>
      <c r="I1485" s="96" t="s">
        <v>19173</v>
      </c>
      <c r="J1485" s="95" t="s">
        <v>19174</v>
      </c>
      <c r="K1485" s="95" t="s">
        <v>20070</v>
      </c>
      <c r="L1485" s="95" t="s">
        <v>20328</v>
      </c>
      <c r="M1485" s="96" t="s">
        <v>10269</v>
      </c>
      <c r="N1485" s="96" t="s">
        <v>201</v>
      </c>
      <c r="O1485" s="97">
        <v>45893</v>
      </c>
      <c r="P1485" s="97">
        <v>45893</v>
      </c>
      <c r="Q1485" s="97">
        <v>45893</v>
      </c>
      <c r="R1485" s="96">
        <v>36</v>
      </c>
      <c r="S1485" s="96">
        <v>0</v>
      </c>
      <c r="T1485" s="96" t="s">
        <v>19448</v>
      </c>
      <c r="U1485" s="96" t="s">
        <v>26063</v>
      </c>
      <c r="V1485" s="96"/>
      <c r="W1485" s="96" t="s">
        <v>26064</v>
      </c>
      <c r="X1485" s="96" t="s">
        <v>2135</v>
      </c>
      <c r="Y1485" s="95" t="s">
        <v>26065</v>
      </c>
    </row>
    <row r="1486" spans="1:25" s="87" customFormat="1" x14ac:dyDescent="0.3">
      <c r="A1486" s="94" t="str">
        <f t="shared" si="24"/>
        <v>KSTAUBL</v>
      </c>
      <c r="B1486" s="95" t="s">
        <v>26066</v>
      </c>
      <c r="C1486" s="96" t="s">
        <v>26067</v>
      </c>
      <c r="D1486" s="96" t="s">
        <v>26068</v>
      </c>
      <c r="E1486" s="96" t="s">
        <v>19170</v>
      </c>
      <c r="F1486" s="95" t="s">
        <v>19171</v>
      </c>
      <c r="G1486" s="96" t="s">
        <v>19029</v>
      </c>
      <c r="H1486" s="96" t="s">
        <v>19172</v>
      </c>
      <c r="I1486" s="96" t="s">
        <v>19173</v>
      </c>
      <c r="J1486" s="95" t="s">
        <v>19189</v>
      </c>
      <c r="K1486" s="95" t="s">
        <v>19273</v>
      </c>
      <c r="L1486" s="95" t="s">
        <v>19274</v>
      </c>
      <c r="M1486" s="96" t="s">
        <v>7733</v>
      </c>
      <c r="N1486" s="96" t="s">
        <v>328</v>
      </c>
      <c r="O1486" s="97">
        <v>39916</v>
      </c>
      <c r="P1486" s="97">
        <v>39916</v>
      </c>
      <c r="Q1486" s="97">
        <v>39916</v>
      </c>
      <c r="R1486" s="96">
        <v>6013</v>
      </c>
      <c r="S1486" s="96">
        <v>16</v>
      </c>
      <c r="T1486" s="96" t="s">
        <v>19261</v>
      </c>
      <c r="U1486" s="96" t="s">
        <v>26069</v>
      </c>
      <c r="V1486" s="96"/>
      <c r="W1486" s="96" t="s">
        <v>26070</v>
      </c>
      <c r="X1486" s="96" t="s">
        <v>416</v>
      </c>
      <c r="Y1486" s="95" t="s">
        <v>26071</v>
      </c>
    </row>
    <row r="1487" spans="1:25" s="87" customFormat="1" x14ac:dyDescent="0.3">
      <c r="A1487" s="94" t="str">
        <f t="shared" si="24"/>
        <v>ktatom</v>
      </c>
      <c r="B1487" s="95" t="s">
        <v>26072</v>
      </c>
      <c r="C1487" s="96" t="s">
        <v>26073</v>
      </c>
      <c r="D1487" s="96" t="s">
        <v>26074</v>
      </c>
      <c r="E1487" s="96" t="s">
        <v>5630</v>
      </c>
      <c r="F1487" s="95" t="s">
        <v>19372</v>
      </c>
      <c r="G1487" s="96" t="s">
        <v>19373</v>
      </c>
      <c r="H1487" s="96" t="s">
        <v>19172</v>
      </c>
      <c r="I1487" s="96" t="s">
        <v>19173</v>
      </c>
      <c r="J1487" s="95" t="s">
        <v>19189</v>
      </c>
      <c r="K1487" s="95" t="s">
        <v>19374</v>
      </c>
      <c r="L1487" s="95" t="s">
        <v>19375</v>
      </c>
      <c r="M1487" s="96" t="s">
        <v>19376</v>
      </c>
      <c r="N1487" s="96" t="s">
        <v>575</v>
      </c>
      <c r="O1487" s="97">
        <v>45900</v>
      </c>
      <c r="P1487" s="97">
        <v>45900</v>
      </c>
      <c r="Q1487" s="97">
        <v>45900</v>
      </c>
      <c r="R1487" s="96">
        <v>29</v>
      </c>
      <c r="S1487" s="96">
        <v>0</v>
      </c>
      <c r="T1487" s="96" t="s">
        <v>19183</v>
      </c>
      <c r="U1487" s="96" t="s">
        <v>26075</v>
      </c>
      <c r="V1487" s="96"/>
      <c r="W1487" s="96" t="s">
        <v>6258</v>
      </c>
      <c r="X1487" s="96" t="s">
        <v>268</v>
      </c>
      <c r="Y1487" s="95" t="s">
        <v>26076</v>
      </c>
    </row>
    <row r="1488" spans="1:25" s="87" customFormat="1" x14ac:dyDescent="0.3">
      <c r="A1488" s="94" t="str">
        <f t="shared" si="24"/>
        <v>ktatum3</v>
      </c>
      <c r="B1488" s="95" t="s">
        <v>26077</v>
      </c>
      <c r="C1488" s="96" t="s">
        <v>26078</v>
      </c>
      <c r="D1488" s="96" t="s">
        <v>26079</v>
      </c>
      <c r="E1488" s="96" t="s">
        <v>5630</v>
      </c>
      <c r="F1488" s="95" t="s">
        <v>19236</v>
      </c>
      <c r="G1488" s="96" t="s">
        <v>19032</v>
      </c>
      <c r="H1488" s="96" t="s">
        <v>19227</v>
      </c>
      <c r="I1488" s="96" t="s">
        <v>19173</v>
      </c>
      <c r="J1488" s="95" t="s">
        <v>19174</v>
      </c>
      <c r="K1488" s="95" t="s">
        <v>19258</v>
      </c>
      <c r="L1488" s="95" t="s">
        <v>19259</v>
      </c>
      <c r="M1488" s="96" t="s">
        <v>19260</v>
      </c>
      <c r="N1488" s="96" t="s">
        <v>279</v>
      </c>
      <c r="O1488" s="97">
        <v>41456</v>
      </c>
      <c r="P1488" s="97">
        <v>45655</v>
      </c>
      <c r="Q1488" s="97">
        <v>45655</v>
      </c>
      <c r="R1488" s="96">
        <v>274</v>
      </c>
      <c r="S1488" s="96">
        <v>0</v>
      </c>
      <c r="T1488" s="96" t="s">
        <v>19176</v>
      </c>
      <c r="U1488" s="96" t="s">
        <v>26080</v>
      </c>
      <c r="V1488" s="96"/>
      <c r="W1488" s="96" t="s">
        <v>13689</v>
      </c>
      <c r="X1488" s="96" t="s">
        <v>279</v>
      </c>
      <c r="Y1488" s="95" t="s">
        <v>26081</v>
      </c>
    </row>
    <row r="1489" spans="1:25" s="87" customFormat="1" x14ac:dyDescent="0.3">
      <c r="A1489" s="94" t="str">
        <f t="shared" si="24"/>
        <v>KTERRE2</v>
      </c>
      <c r="B1489" s="95" t="s">
        <v>26082</v>
      </c>
      <c r="C1489" s="96" t="s">
        <v>26083</v>
      </c>
      <c r="D1489" s="96" t="s">
        <v>1565</v>
      </c>
      <c r="E1489" s="96" t="s">
        <v>5630</v>
      </c>
      <c r="F1489" s="95" t="s">
        <v>19285</v>
      </c>
      <c r="G1489" s="96" t="s">
        <v>19028</v>
      </c>
      <c r="H1489" s="96" t="s">
        <v>19172</v>
      </c>
      <c r="I1489" s="96" t="s">
        <v>19173</v>
      </c>
      <c r="J1489" s="95" t="s">
        <v>19174</v>
      </c>
      <c r="K1489" s="95" t="s">
        <v>19258</v>
      </c>
      <c r="L1489" s="95" t="s">
        <v>19259</v>
      </c>
      <c r="M1489" s="96" t="s">
        <v>19260</v>
      </c>
      <c r="N1489" s="96" t="s">
        <v>279</v>
      </c>
      <c r="O1489" s="97">
        <v>40672</v>
      </c>
      <c r="P1489" s="97">
        <v>40672</v>
      </c>
      <c r="Q1489" s="97">
        <v>40672</v>
      </c>
      <c r="R1489" s="96">
        <v>5257</v>
      </c>
      <c r="S1489" s="96">
        <v>14</v>
      </c>
      <c r="T1489" s="96" t="s">
        <v>19247</v>
      </c>
      <c r="U1489" s="96" t="s">
        <v>26084</v>
      </c>
      <c r="V1489" s="96"/>
      <c r="W1489" s="96" t="s">
        <v>26085</v>
      </c>
      <c r="X1489" s="96" t="s">
        <v>279</v>
      </c>
      <c r="Y1489" s="95" t="s">
        <v>11069</v>
      </c>
    </row>
    <row r="1490" spans="1:25" s="87" customFormat="1" x14ac:dyDescent="0.3">
      <c r="A1490" s="94" t="str">
        <f t="shared" si="24"/>
        <v>ktraynh</v>
      </c>
      <c r="B1490" s="95" t="s">
        <v>26086</v>
      </c>
      <c r="C1490" s="96" t="s">
        <v>26087</v>
      </c>
      <c r="D1490" s="96" t="s">
        <v>26088</v>
      </c>
      <c r="E1490" s="96" t="s">
        <v>19170</v>
      </c>
      <c r="F1490" s="95" t="s">
        <v>19236</v>
      </c>
      <c r="G1490" s="96" t="s">
        <v>19032</v>
      </c>
      <c r="H1490" s="96" t="s">
        <v>19227</v>
      </c>
      <c r="I1490" s="96" t="s">
        <v>19173</v>
      </c>
      <c r="J1490" s="95" t="s">
        <v>19189</v>
      </c>
      <c r="K1490" s="95" t="s">
        <v>19294</v>
      </c>
      <c r="L1490" s="95" t="s">
        <v>19295</v>
      </c>
      <c r="M1490" s="96" t="s">
        <v>19296</v>
      </c>
      <c r="N1490" s="96" t="s">
        <v>541</v>
      </c>
      <c r="O1490" s="97">
        <v>44952</v>
      </c>
      <c r="P1490" s="97">
        <v>44952</v>
      </c>
      <c r="Q1490" s="97">
        <v>44952</v>
      </c>
      <c r="R1490" s="96">
        <v>977</v>
      </c>
      <c r="S1490" s="96">
        <v>2</v>
      </c>
      <c r="T1490" s="96" t="s">
        <v>19209</v>
      </c>
      <c r="U1490" s="96" t="s">
        <v>26089</v>
      </c>
      <c r="V1490" s="96" t="s">
        <v>26090</v>
      </c>
      <c r="W1490" s="96" t="s">
        <v>7483</v>
      </c>
      <c r="X1490" s="96" t="s">
        <v>541</v>
      </c>
      <c r="Y1490" s="95" t="s">
        <v>15238</v>
      </c>
    </row>
    <row r="1491" spans="1:25" s="87" customFormat="1" x14ac:dyDescent="0.3">
      <c r="A1491" s="94" t="str">
        <f t="shared" si="24"/>
        <v>kturner</v>
      </c>
      <c r="B1491" s="95" t="s">
        <v>26091</v>
      </c>
      <c r="C1491" s="96" t="s">
        <v>26092</v>
      </c>
      <c r="D1491" s="96" t="s">
        <v>26093</v>
      </c>
      <c r="E1491" s="96" t="s">
        <v>19170</v>
      </c>
      <c r="F1491" s="95" t="s">
        <v>19181</v>
      </c>
      <c r="G1491" s="96" t="s">
        <v>19030</v>
      </c>
      <c r="H1491" s="96" t="s">
        <v>19172</v>
      </c>
      <c r="I1491" s="96" t="s">
        <v>19173</v>
      </c>
      <c r="J1491" s="95" t="s">
        <v>19174</v>
      </c>
      <c r="K1491" s="95" t="s">
        <v>19401</v>
      </c>
      <c r="L1491" s="95" t="s">
        <v>17382</v>
      </c>
      <c r="M1491" s="96" t="s">
        <v>8645</v>
      </c>
      <c r="N1491" s="96" t="s">
        <v>407</v>
      </c>
      <c r="O1491" s="97">
        <v>45837</v>
      </c>
      <c r="P1491" s="97">
        <v>45837</v>
      </c>
      <c r="Q1491" s="97">
        <v>45837</v>
      </c>
      <c r="R1491" s="96">
        <v>92</v>
      </c>
      <c r="S1491" s="96">
        <v>0</v>
      </c>
      <c r="T1491" s="96" t="s">
        <v>19193</v>
      </c>
      <c r="U1491" s="96" t="s">
        <v>26094</v>
      </c>
      <c r="V1491" s="96"/>
      <c r="W1491" s="96" t="s">
        <v>4930</v>
      </c>
      <c r="X1491" s="96" t="s">
        <v>477</v>
      </c>
      <c r="Y1491" s="95" t="s">
        <v>26095</v>
      </c>
    </row>
    <row r="1492" spans="1:25" s="87" customFormat="1" x14ac:dyDescent="0.3">
      <c r="A1492" s="94" t="str">
        <f t="shared" si="24"/>
        <v>KWALL4</v>
      </c>
      <c r="B1492" s="95" t="s">
        <v>26096</v>
      </c>
      <c r="C1492" s="96" t="s">
        <v>26097</v>
      </c>
      <c r="D1492" s="96" t="s">
        <v>7217</v>
      </c>
      <c r="E1492" s="96" t="s">
        <v>5630</v>
      </c>
      <c r="F1492" s="95" t="s">
        <v>19171</v>
      </c>
      <c r="G1492" s="96" t="s">
        <v>19029</v>
      </c>
      <c r="H1492" s="96" t="s">
        <v>19172</v>
      </c>
      <c r="I1492" s="96" t="s">
        <v>19173</v>
      </c>
      <c r="J1492" s="95" t="s">
        <v>19189</v>
      </c>
      <c r="K1492" s="95" t="s">
        <v>19471</v>
      </c>
      <c r="L1492" s="95" t="s">
        <v>14086</v>
      </c>
      <c r="M1492" s="96" t="s">
        <v>19472</v>
      </c>
      <c r="N1492" s="96" t="s">
        <v>435</v>
      </c>
      <c r="O1492" s="97">
        <v>32224</v>
      </c>
      <c r="P1492" s="97">
        <v>32224</v>
      </c>
      <c r="Q1492" s="97">
        <v>32224</v>
      </c>
      <c r="R1492" s="96">
        <v>13705</v>
      </c>
      <c r="S1492" s="96">
        <v>37</v>
      </c>
      <c r="T1492" s="96" t="s">
        <v>19261</v>
      </c>
      <c r="U1492" s="96" t="s">
        <v>26098</v>
      </c>
      <c r="V1492" s="96"/>
      <c r="W1492" s="96" t="s">
        <v>26099</v>
      </c>
      <c r="X1492" s="96" t="s">
        <v>435</v>
      </c>
      <c r="Y1492" s="95" t="s">
        <v>7221</v>
      </c>
    </row>
    <row r="1493" spans="1:25" s="87" customFormat="1" x14ac:dyDescent="0.3">
      <c r="A1493" s="94" t="str">
        <f t="shared" si="24"/>
        <v>kwilli0</v>
      </c>
      <c r="B1493" s="95" t="s">
        <v>26100</v>
      </c>
      <c r="C1493" s="96" t="s">
        <v>26101</v>
      </c>
      <c r="D1493" s="96" t="s">
        <v>26102</v>
      </c>
      <c r="E1493" s="96" t="s">
        <v>5630</v>
      </c>
      <c r="F1493" s="95" t="s">
        <v>19215</v>
      </c>
      <c r="G1493" s="96" t="s">
        <v>19033</v>
      </c>
      <c r="H1493" s="96" t="s">
        <v>19172</v>
      </c>
      <c r="I1493" s="96" t="s">
        <v>19173</v>
      </c>
      <c r="J1493" s="95" t="s">
        <v>19174</v>
      </c>
      <c r="K1493" s="95" t="s">
        <v>19522</v>
      </c>
      <c r="L1493" s="95" t="s">
        <v>19523</v>
      </c>
      <c r="M1493" s="96" t="s">
        <v>7156</v>
      </c>
      <c r="N1493" s="96" t="s">
        <v>773</v>
      </c>
      <c r="O1493" s="97">
        <v>45690</v>
      </c>
      <c r="P1493" s="97">
        <v>45690</v>
      </c>
      <c r="Q1493" s="97">
        <v>45690</v>
      </c>
      <c r="R1493" s="96">
        <v>239</v>
      </c>
      <c r="S1493" s="96">
        <v>0</v>
      </c>
      <c r="T1493" s="96" t="s">
        <v>19176</v>
      </c>
      <c r="U1493" s="96" t="s">
        <v>26103</v>
      </c>
      <c r="V1493" s="96"/>
      <c r="W1493" s="96" t="s">
        <v>1813</v>
      </c>
      <c r="X1493" s="96" t="s">
        <v>773</v>
      </c>
      <c r="Y1493" s="95" t="s">
        <v>17142</v>
      </c>
    </row>
    <row r="1494" spans="1:25" s="87" customFormat="1" x14ac:dyDescent="0.3">
      <c r="A1494" s="94" t="str">
        <f t="shared" si="24"/>
        <v>kwilli1</v>
      </c>
      <c r="B1494" s="95" t="s">
        <v>26104</v>
      </c>
      <c r="C1494" s="96" t="s">
        <v>26105</v>
      </c>
      <c r="D1494" s="96" t="s">
        <v>26106</v>
      </c>
      <c r="E1494" s="96" t="s">
        <v>5630</v>
      </c>
      <c r="F1494" s="95" t="s">
        <v>19181</v>
      </c>
      <c r="G1494" s="96" t="s">
        <v>19030</v>
      </c>
      <c r="H1494" s="96" t="s">
        <v>19172</v>
      </c>
      <c r="I1494" s="96" t="s">
        <v>19173</v>
      </c>
      <c r="J1494" s="95" t="s">
        <v>19174</v>
      </c>
      <c r="K1494" s="95" t="s">
        <v>19401</v>
      </c>
      <c r="L1494" s="95" t="s">
        <v>19764</v>
      </c>
      <c r="M1494" s="96" t="s">
        <v>8645</v>
      </c>
      <c r="N1494" s="96" t="s">
        <v>407</v>
      </c>
      <c r="O1494" s="97">
        <v>45900</v>
      </c>
      <c r="P1494" s="97">
        <v>45900</v>
      </c>
      <c r="Q1494" s="97">
        <v>45900</v>
      </c>
      <c r="R1494" s="96">
        <v>29</v>
      </c>
      <c r="S1494" s="96">
        <v>0</v>
      </c>
      <c r="T1494" s="96" t="s">
        <v>19183</v>
      </c>
      <c r="U1494" s="96" t="s">
        <v>26107</v>
      </c>
      <c r="V1494" s="96"/>
      <c r="W1494" s="96" t="s">
        <v>868</v>
      </c>
      <c r="X1494" s="96" t="s">
        <v>477</v>
      </c>
      <c r="Y1494" s="95" t="s">
        <v>8912</v>
      </c>
    </row>
    <row r="1495" spans="1:25" s="87" customFormat="1" x14ac:dyDescent="0.3">
      <c r="A1495" s="94" t="str">
        <f t="shared" si="24"/>
        <v>kwillia</v>
      </c>
      <c r="B1495" s="95" t="s">
        <v>26108</v>
      </c>
      <c r="C1495" s="96" t="s">
        <v>26109</v>
      </c>
      <c r="D1495" s="96" t="s">
        <v>26110</v>
      </c>
      <c r="E1495" s="96" t="s">
        <v>19170</v>
      </c>
      <c r="F1495" s="95" t="s">
        <v>19171</v>
      </c>
      <c r="G1495" s="96" t="s">
        <v>19029</v>
      </c>
      <c r="H1495" s="96" t="s">
        <v>19172</v>
      </c>
      <c r="I1495" s="96" t="s">
        <v>19173</v>
      </c>
      <c r="J1495" s="95" t="s">
        <v>19174</v>
      </c>
      <c r="K1495" s="95" t="s">
        <v>19522</v>
      </c>
      <c r="L1495" s="95" t="s">
        <v>19523</v>
      </c>
      <c r="M1495" s="96" t="s">
        <v>7156</v>
      </c>
      <c r="N1495" s="96" t="s">
        <v>773</v>
      </c>
      <c r="O1495" s="97">
        <v>45592</v>
      </c>
      <c r="P1495" s="97">
        <v>45592</v>
      </c>
      <c r="Q1495" s="97">
        <v>45592</v>
      </c>
      <c r="R1495" s="96">
        <v>337</v>
      </c>
      <c r="S1495" s="96">
        <v>0</v>
      </c>
      <c r="T1495" s="96" t="s">
        <v>19176</v>
      </c>
      <c r="U1495" s="96" t="s">
        <v>26111</v>
      </c>
      <c r="V1495" s="96"/>
      <c r="W1495" s="96" t="s">
        <v>1813</v>
      </c>
      <c r="X1495" s="96" t="s">
        <v>773</v>
      </c>
      <c r="Y1495" s="95" t="s">
        <v>14892</v>
      </c>
    </row>
    <row r="1496" spans="1:25" s="87" customFormat="1" x14ac:dyDescent="0.3">
      <c r="A1496" s="94" t="str">
        <f t="shared" si="24"/>
        <v>kwilso7</v>
      </c>
      <c r="B1496" s="95" t="s">
        <v>26112</v>
      </c>
      <c r="C1496" s="96" t="s">
        <v>26113</v>
      </c>
      <c r="D1496" s="96" t="s">
        <v>26114</v>
      </c>
      <c r="E1496" s="96" t="s">
        <v>19170</v>
      </c>
      <c r="F1496" s="95" t="s">
        <v>19236</v>
      </c>
      <c r="G1496" s="96" t="s">
        <v>19032</v>
      </c>
      <c r="H1496" s="96" t="s">
        <v>19227</v>
      </c>
      <c r="I1496" s="96" t="s">
        <v>19173</v>
      </c>
      <c r="J1496" s="95" t="s">
        <v>19174</v>
      </c>
      <c r="K1496" s="95" t="s">
        <v>19245</v>
      </c>
      <c r="L1496" s="95" t="s">
        <v>19318</v>
      </c>
      <c r="M1496" s="96" t="s">
        <v>19319</v>
      </c>
      <c r="N1496" s="96" t="s">
        <v>1675</v>
      </c>
      <c r="O1496" s="97">
        <v>43542</v>
      </c>
      <c r="P1496" s="97">
        <v>45130</v>
      </c>
      <c r="Q1496" s="97">
        <v>43542</v>
      </c>
      <c r="R1496" s="96">
        <v>2387</v>
      </c>
      <c r="S1496" s="96">
        <v>6</v>
      </c>
      <c r="T1496" s="96" t="s">
        <v>19247</v>
      </c>
      <c r="U1496" s="96" t="s">
        <v>26115</v>
      </c>
      <c r="V1496" s="96" t="s">
        <v>26116</v>
      </c>
      <c r="W1496" s="96" t="s">
        <v>15033</v>
      </c>
      <c r="X1496" s="96" t="s">
        <v>1675</v>
      </c>
      <c r="Y1496" s="95" t="s">
        <v>26117</v>
      </c>
    </row>
    <row r="1497" spans="1:25" s="87" customFormat="1" x14ac:dyDescent="0.3">
      <c r="A1497" s="94" t="str">
        <f t="shared" si="24"/>
        <v>kwinter</v>
      </c>
      <c r="B1497" s="95" t="s">
        <v>26118</v>
      </c>
      <c r="C1497" s="96" t="s">
        <v>26119</v>
      </c>
      <c r="D1497" s="96" t="s">
        <v>26120</v>
      </c>
      <c r="E1497" s="96" t="s">
        <v>19170</v>
      </c>
      <c r="F1497" s="95" t="s">
        <v>19386</v>
      </c>
      <c r="G1497" s="96" t="s">
        <v>19387</v>
      </c>
      <c r="H1497" s="96" t="s">
        <v>19172</v>
      </c>
      <c r="I1497" s="96" t="s">
        <v>19173</v>
      </c>
      <c r="J1497" s="95" t="s">
        <v>19189</v>
      </c>
      <c r="K1497" s="95" t="s">
        <v>19374</v>
      </c>
      <c r="L1497" s="95" t="s">
        <v>19492</v>
      </c>
      <c r="M1497" s="96" t="s">
        <v>19493</v>
      </c>
      <c r="N1497" s="96" t="s">
        <v>268</v>
      </c>
      <c r="O1497" s="97">
        <v>44539</v>
      </c>
      <c r="P1497" s="97">
        <v>44539</v>
      </c>
      <c r="Q1497" s="97">
        <v>44539</v>
      </c>
      <c r="R1497" s="96">
        <v>1390</v>
      </c>
      <c r="S1497" s="96">
        <v>3</v>
      </c>
      <c r="T1497" s="96" t="s">
        <v>19228</v>
      </c>
      <c r="U1497" s="96" t="s">
        <v>26121</v>
      </c>
      <c r="V1497" s="96"/>
      <c r="W1497" s="96" t="s">
        <v>2276</v>
      </c>
      <c r="X1497" s="96" t="s">
        <v>268</v>
      </c>
      <c r="Y1497" s="95" t="s">
        <v>26122</v>
      </c>
    </row>
    <row r="1498" spans="1:25" s="87" customFormat="1" x14ac:dyDescent="0.3">
      <c r="A1498" s="94" t="str">
        <f t="shared" si="24"/>
        <v>KWOLFE4</v>
      </c>
      <c r="B1498" s="95" t="s">
        <v>26123</v>
      </c>
      <c r="C1498" s="96" t="s">
        <v>26124</v>
      </c>
      <c r="D1498" s="96" t="s">
        <v>26125</v>
      </c>
      <c r="E1498" s="96" t="s">
        <v>19715</v>
      </c>
      <c r="F1498" s="95" t="s">
        <v>19181</v>
      </c>
      <c r="G1498" s="96" t="s">
        <v>19030</v>
      </c>
      <c r="H1498" s="96" t="s">
        <v>19172</v>
      </c>
      <c r="I1498" s="96" t="s">
        <v>19173</v>
      </c>
      <c r="J1498" s="95" t="s">
        <v>19189</v>
      </c>
      <c r="K1498" s="95" t="s">
        <v>19374</v>
      </c>
      <c r="L1498" s="95" t="s">
        <v>19375</v>
      </c>
      <c r="M1498" s="96" t="s">
        <v>19376</v>
      </c>
      <c r="N1498" s="96" t="s">
        <v>575</v>
      </c>
      <c r="O1498" s="97">
        <v>37103</v>
      </c>
      <c r="P1498" s="97">
        <v>37103</v>
      </c>
      <c r="Q1498" s="97">
        <v>37103</v>
      </c>
      <c r="R1498" s="96">
        <v>8826</v>
      </c>
      <c r="S1498" s="96">
        <v>24</v>
      </c>
      <c r="T1498" s="96" t="s">
        <v>19261</v>
      </c>
      <c r="U1498" s="96" t="s">
        <v>26126</v>
      </c>
      <c r="V1498" s="96"/>
      <c r="W1498" s="96" t="s">
        <v>26127</v>
      </c>
      <c r="X1498" s="96" t="s">
        <v>575</v>
      </c>
      <c r="Y1498" s="95" t="s">
        <v>26128</v>
      </c>
    </row>
    <row r="1499" spans="1:25" s="87" customFormat="1" x14ac:dyDescent="0.3">
      <c r="A1499" s="94" t="str">
        <f t="shared" si="24"/>
        <v>KWYRIC</v>
      </c>
      <c r="B1499" s="95" t="s">
        <v>26129</v>
      </c>
      <c r="C1499" s="96" t="s">
        <v>26130</v>
      </c>
      <c r="D1499" s="96" t="s">
        <v>15743</v>
      </c>
      <c r="E1499" s="96" t="s">
        <v>5630</v>
      </c>
      <c r="F1499" s="95" t="s">
        <v>19215</v>
      </c>
      <c r="G1499" s="96" t="s">
        <v>19033</v>
      </c>
      <c r="H1499" s="96" t="s">
        <v>19172</v>
      </c>
      <c r="I1499" s="96" t="s">
        <v>19173</v>
      </c>
      <c r="J1499" s="95" t="s">
        <v>19174</v>
      </c>
      <c r="K1499" s="95" t="s">
        <v>19207</v>
      </c>
      <c r="L1499" s="95" t="s">
        <v>19208</v>
      </c>
      <c r="M1499" s="96" t="s">
        <v>10249</v>
      </c>
      <c r="N1499" s="96" t="s">
        <v>219</v>
      </c>
      <c r="O1499" s="97">
        <v>35745</v>
      </c>
      <c r="P1499" s="97">
        <v>35745</v>
      </c>
      <c r="Q1499" s="97">
        <v>35745</v>
      </c>
      <c r="R1499" s="96">
        <v>10184</v>
      </c>
      <c r="S1499" s="96">
        <v>27</v>
      </c>
      <c r="T1499" s="96" t="s">
        <v>19261</v>
      </c>
      <c r="U1499" s="96" t="s">
        <v>26131</v>
      </c>
      <c r="V1499" s="96"/>
      <c r="W1499" s="96" t="s">
        <v>26132</v>
      </c>
      <c r="X1499" s="96" t="s">
        <v>219</v>
      </c>
      <c r="Y1499" s="95" t="s">
        <v>8189</v>
      </c>
    </row>
    <row r="1500" spans="1:25" s="87" customFormat="1" x14ac:dyDescent="0.3">
      <c r="A1500" s="94" t="str">
        <f t="shared" si="24"/>
        <v>KWYSO01</v>
      </c>
      <c r="B1500" s="95" t="s">
        <v>26133</v>
      </c>
      <c r="C1500" s="96" t="s">
        <v>26134</v>
      </c>
      <c r="D1500" s="96" t="s">
        <v>11036</v>
      </c>
      <c r="E1500" s="96" t="s">
        <v>5630</v>
      </c>
      <c r="F1500" s="95" t="s">
        <v>19181</v>
      </c>
      <c r="G1500" s="96" t="s">
        <v>19030</v>
      </c>
      <c r="H1500" s="96" t="s">
        <v>19172</v>
      </c>
      <c r="I1500" s="96" t="s">
        <v>19173</v>
      </c>
      <c r="J1500" s="95" t="s">
        <v>19189</v>
      </c>
      <c r="K1500" s="95" t="s">
        <v>19190</v>
      </c>
      <c r="L1500" s="95" t="s">
        <v>19191</v>
      </c>
      <c r="M1500" s="96" t="s">
        <v>19192</v>
      </c>
      <c r="N1500" s="96" t="s">
        <v>297</v>
      </c>
      <c r="O1500" s="97">
        <v>38110</v>
      </c>
      <c r="P1500" s="97">
        <v>38110</v>
      </c>
      <c r="Q1500" s="97">
        <v>38110</v>
      </c>
      <c r="R1500" s="96">
        <v>7819</v>
      </c>
      <c r="S1500" s="96">
        <v>21</v>
      </c>
      <c r="T1500" s="96" t="s">
        <v>19261</v>
      </c>
      <c r="U1500" s="96" t="s">
        <v>26135</v>
      </c>
      <c r="V1500" s="96"/>
      <c r="W1500" s="96" t="s">
        <v>11039</v>
      </c>
      <c r="X1500" s="96" t="s">
        <v>297</v>
      </c>
      <c r="Y1500" s="95" t="s">
        <v>11040</v>
      </c>
    </row>
    <row r="1501" spans="1:25" s="87" customFormat="1" x14ac:dyDescent="0.3">
      <c r="A1501" s="94" t="str">
        <f t="shared" si="24"/>
        <v>kyette</v>
      </c>
      <c r="B1501" s="95" t="s">
        <v>26136</v>
      </c>
      <c r="C1501" s="96" t="s">
        <v>26137</v>
      </c>
      <c r="D1501" s="96" t="s">
        <v>26138</v>
      </c>
      <c r="E1501" s="96" t="s">
        <v>5630</v>
      </c>
      <c r="F1501" s="95" t="s">
        <v>19171</v>
      </c>
      <c r="G1501" s="96" t="s">
        <v>19029</v>
      </c>
      <c r="H1501" s="96" t="s">
        <v>19172</v>
      </c>
      <c r="I1501" s="96" t="s">
        <v>19173</v>
      </c>
      <c r="J1501" s="95" t="s">
        <v>19189</v>
      </c>
      <c r="K1501" s="95" t="s">
        <v>19333</v>
      </c>
      <c r="L1501" s="95" t="s">
        <v>19447</v>
      </c>
      <c r="M1501" s="96" t="s">
        <v>9382</v>
      </c>
      <c r="N1501" s="96" t="s">
        <v>366</v>
      </c>
      <c r="O1501" s="97">
        <v>35564</v>
      </c>
      <c r="P1501" s="97">
        <v>44141</v>
      </c>
      <c r="Q1501" s="97">
        <v>44141</v>
      </c>
      <c r="R1501" s="96">
        <v>1788</v>
      </c>
      <c r="S1501" s="96">
        <v>4</v>
      </c>
      <c r="T1501" s="96" t="s">
        <v>19228</v>
      </c>
      <c r="U1501" s="96" t="s">
        <v>26139</v>
      </c>
      <c r="V1501" s="96"/>
      <c r="W1501" s="96" t="s">
        <v>26140</v>
      </c>
      <c r="X1501" s="96" t="s">
        <v>407</v>
      </c>
      <c r="Y1501" s="95" t="s">
        <v>4964</v>
      </c>
    </row>
    <row r="1502" spans="1:25" s="87" customFormat="1" x14ac:dyDescent="0.3">
      <c r="A1502" s="94" t="str">
        <f t="shared" si="24"/>
        <v>kyoon</v>
      </c>
      <c r="B1502" s="95" t="s">
        <v>26141</v>
      </c>
      <c r="C1502" s="96" t="s">
        <v>26142</v>
      </c>
      <c r="D1502" s="96" t="s">
        <v>26143</v>
      </c>
      <c r="E1502" s="96" t="s">
        <v>19170</v>
      </c>
      <c r="F1502" s="95" t="s">
        <v>19181</v>
      </c>
      <c r="G1502" s="96" t="s">
        <v>19030</v>
      </c>
      <c r="H1502" s="96" t="s">
        <v>19172</v>
      </c>
      <c r="I1502" s="96" t="s">
        <v>19173</v>
      </c>
      <c r="J1502" s="95" t="s">
        <v>19174</v>
      </c>
      <c r="K1502" s="95" t="s">
        <v>19245</v>
      </c>
      <c r="L1502" s="95" t="s">
        <v>19246</v>
      </c>
      <c r="M1502" s="96" t="s">
        <v>14665</v>
      </c>
      <c r="N1502" s="96" t="s">
        <v>219</v>
      </c>
      <c r="O1502" s="97">
        <v>45207</v>
      </c>
      <c r="P1502" s="97">
        <v>45207</v>
      </c>
      <c r="Q1502" s="97">
        <v>45207</v>
      </c>
      <c r="R1502" s="96">
        <v>722</v>
      </c>
      <c r="S1502" s="96">
        <v>1</v>
      </c>
      <c r="T1502" s="96" t="s">
        <v>19209</v>
      </c>
      <c r="U1502" s="96" t="s">
        <v>26144</v>
      </c>
      <c r="V1502" s="96"/>
      <c r="W1502" s="96" t="s">
        <v>26145</v>
      </c>
      <c r="X1502" s="96" t="s">
        <v>219</v>
      </c>
      <c r="Y1502" s="95" t="s">
        <v>26146</v>
      </c>
    </row>
    <row r="1503" spans="1:25" s="87" customFormat="1" x14ac:dyDescent="0.3">
      <c r="A1503" s="94" t="str">
        <f t="shared" si="24"/>
        <v>landers</v>
      </c>
      <c r="B1503" s="95" t="s">
        <v>26147</v>
      </c>
      <c r="C1503" s="96" t="s">
        <v>26148</v>
      </c>
      <c r="D1503" s="96" t="s">
        <v>26149</v>
      </c>
      <c r="E1503" s="96" t="s">
        <v>5630</v>
      </c>
      <c r="F1503" s="95" t="s">
        <v>19285</v>
      </c>
      <c r="G1503" s="96" t="s">
        <v>19028</v>
      </c>
      <c r="H1503" s="96" t="s">
        <v>19172</v>
      </c>
      <c r="I1503" s="96" t="s">
        <v>19173</v>
      </c>
      <c r="J1503" s="95" t="s">
        <v>19174</v>
      </c>
      <c r="K1503" s="95" t="s">
        <v>19175</v>
      </c>
      <c r="L1503" s="95" t="s">
        <v>16610</v>
      </c>
      <c r="M1503" s="96" t="s">
        <v>9597</v>
      </c>
      <c r="N1503" s="96" t="s">
        <v>219</v>
      </c>
      <c r="O1503" s="97">
        <v>42877</v>
      </c>
      <c r="P1503" s="97">
        <v>42877</v>
      </c>
      <c r="Q1503" s="97">
        <v>42877</v>
      </c>
      <c r="R1503" s="96">
        <v>3052</v>
      </c>
      <c r="S1503" s="96">
        <v>8</v>
      </c>
      <c r="T1503" s="96" t="s">
        <v>19247</v>
      </c>
      <c r="U1503" s="96" t="s">
        <v>26150</v>
      </c>
      <c r="V1503" s="96"/>
      <c r="W1503" s="96" t="s">
        <v>7751</v>
      </c>
      <c r="X1503" s="96" t="s">
        <v>219</v>
      </c>
      <c r="Y1503" s="95" t="s">
        <v>8375</v>
      </c>
    </row>
    <row r="1504" spans="1:25" s="87" customFormat="1" x14ac:dyDescent="0.3">
      <c r="A1504" s="94" t="str">
        <f t="shared" si="24"/>
        <v>larango</v>
      </c>
      <c r="B1504" s="95" t="s">
        <v>26151</v>
      </c>
      <c r="C1504" s="96" t="s">
        <v>26152</v>
      </c>
      <c r="D1504" s="96" t="s">
        <v>26153</v>
      </c>
      <c r="E1504" s="96" t="s">
        <v>5630</v>
      </c>
      <c r="F1504" s="95" t="s">
        <v>19181</v>
      </c>
      <c r="G1504" s="96" t="s">
        <v>19030</v>
      </c>
      <c r="H1504" s="96" t="s">
        <v>19172</v>
      </c>
      <c r="I1504" s="96" t="s">
        <v>19173</v>
      </c>
      <c r="J1504" s="95" t="s">
        <v>19174</v>
      </c>
      <c r="K1504" s="95" t="s">
        <v>19258</v>
      </c>
      <c r="L1504" s="95" t="s">
        <v>19259</v>
      </c>
      <c r="M1504" s="96" t="s">
        <v>19260</v>
      </c>
      <c r="N1504" s="96" t="s">
        <v>279</v>
      </c>
      <c r="O1504" s="97">
        <v>44034</v>
      </c>
      <c r="P1504" s="97">
        <v>44034</v>
      </c>
      <c r="Q1504" s="97">
        <v>44034</v>
      </c>
      <c r="R1504" s="96">
        <v>1895</v>
      </c>
      <c r="S1504" s="96">
        <v>5</v>
      </c>
      <c r="T1504" s="96" t="s">
        <v>19228</v>
      </c>
      <c r="U1504" s="96" t="s">
        <v>26154</v>
      </c>
      <c r="V1504" s="96"/>
      <c r="W1504" s="96" t="s">
        <v>5951</v>
      </c>
      <c r="X1504" s="96" t="s">
        <v>279</v>
      </c>
      <c r="Y1504" s="95" t="s">
        <v>5952</v>
      </c>
    </row>
    <row r="1505" spans="1:25" s="87" customFormat="1" x14ac:dyDescent="0.3">
      <c r="A1505" s="94" t="str">
        <f t="shared" si="24"/>
        <v>lauzenn</v>
      </c>
      <c r="B1505" s="95" t="s">
        <v>26155</v>
      </c>
      <c r="C1505" s="96" t="s">
        <v>26156</v>
      </c>
      <c r="D1505" s="96" t="s">
        <v>26157</v>
      </c>
      <c r="E1505" s="96" t="s">
        <v>5630</v>
      </c>
      <c r="F1505" s="95" t="s">
        <v>19272</v>
      </c>
      <c r="G1505" s="96" t="s">
        <v>19048</v>
      </c>
      <c r="H1505" s="96" t="s">
        <v>19227</v>
      </c>
      <c r="I1505" s="96" t="s">
        <v>19173</v>
      </c>
      <c r="J1505" s="95" t="s">
        <v>19174</v>
      </c>
      <c r="K1505" s="95" t="s">
        <v>19258</v>
      </c>
      <c r="L1505" s="95" t="s">
        <v>19259</v>
      </c>
      <c r="M1505" s="96" t="s">
        <v>19260</v>
      </c>
      <c r="N1505" s="96" t="s">
        <v>279</v>
      </c>
      <c r="O1505" s="97">
        <v>45858</v>
      </c>
      <c r="P1505" s="97">
        <v>45858</v>
      </c>
      <c r="Q1505" s="97">
        <v>45858</v>
      </c>
      <c r="R1505" s="96">
        <v>71</v>
      </c>
      <c r="S1505" s="96">
        <v>0</v>
      </c>
      <c r="T1505" s="96" t="s">
        <v>19219</v>
      </c>
      <c r="U1505" s="96" t="s">
        <v>26158</v>
      </c>
      <c r="V1505" s="96"/>
      <c r="W1505" s="96" t="s">
        <v>26159</v>
      </c>
      <c r="X1505" s="96" t="s">
        <v>279</v>
      </c>
      <c r="Y1505" s="95" t="s">
        <v>12481</v>
      </c>
    </row>
    <row r="1506" spans="1:25" s="87" customFormat="1" x14ac:dyDescent="0.3">
      <c r="A1506" s="94" t="str">
        <f t="shared" si="24"/>
        <v>LBARRI4</v>
      </c>
      <c r="B1506" s="95" t="s">
        <v>26160</v>
      </c>
      <c r="C1506" s="96" t="s">
        <v>26161</v>
      </c>
      <c r="D1506" s="96" t="s">
        <v>6866</v>
      </c>
      <c r="E1506" s="96" t="s">
        <v>5630</v>
      </c>
      <c r="F1506" s="95" t="s">
        <v>19285</v>
      </c>
      <c r="G1506" s="96" t="s">
        <v>19028</v>
      </c>
      <c r="H1506" s="96" t="s">
        <v>19172</v>
      </c>
      <c r="I1506" s="96" t="s">
        <v>19173</v>
      </c>
      <c r="J1506" s="95" t="s">
        <v>19174</v>
      </c>
      <c r="K1506" s="95" t="s">
        <v>19309</v>
      </c>
      <c r="L1506" s="95" t="s">
        <v>19513</v>
      </c>
      <c r="M1506" s="96" t="s">
        <v>6528</v>
      </c>
      <c r="N1506" s="96" t="s">
        <v>219</v>
      </c>
      <c r="O1506" s="97">
        <v>34243</v>
      </c>
      <c r="P1506" s="97">
        <v>39568</v>
      </c>
      <c r="Q1506" s="97">
        <v>39568</v>
      </c>
      <c r="R1506" s="96">
        <v>6361</v>
      </c>
      <c r="S1506" s="96">
        <v>17</v>
      </c>
      <c r="T1506" s="96" t="s">
        <v>19261</v>
      </c>
      <c r="U1506" s="96" t="s">
        <v>26162</v>
      </c>
      <c r="V1506" s="96"/>
      <c r="W1506" s="96" t="s">
        <v>26163</v>
      </c>
      <c r="X1506" s="96" t="s">
        <v>219</v>
      </c>
      <c r="Y1506" s="95" t="s">
        <v>14964</v>
      </c>
    </row>
    <row r="1507" spans="1:25" s="87" customFormat="1" x14ac:dyDescent="0.3">
      <c r="A1507" s="94" t="str">
        <f t="shared" si="24"/>
        <v>LBAZURT</v>
      </c>
      <c r="B1507" s="95" t="s">
        <v>26164</v>
      </c>
      <c r="C1507" s="96" t="s">
        <v>26165</v>
      </c>
      <c r="D1507" s="96" t="s">
        <v>4288</v>
      </c>
      <c r="E1507" s="96" t="s">
        <v>5630</v>
      </c>
      <c r="F1507" s="95" t="s">
        <v>19171</v>
      </c>
      <c r="G1507" s="96" t="s">
        <v>19029</v>
      </c>
      <c r="H1507" s="96" t="s">
        <v>19172</v>
      </c>
      <c r="I1507" s="96" t="s">
        <v>19173</v>
      </c>
      <c r="J1507" s="95" t="s">
        <v>19174</v>
      </c>
      <c r="K1507" s="95" t="s">
        <v>19245</v>
      </c>
      <c r="L1507" s="95" t="s">
        <v>19246</v>
      </c>
      <c r="M1507" s="96" t="s">
        <v>14665</v>
      </c>
      <c r="N1507" s="96" t="s">
        <v>219</v>
      </c>
      <c r="O1507" s="97">
        <v>39588</v>
      </c>
      <c r="P1507" s="97">
        <v>39588</v>
      </c>
      <c r="Q1507" s="97">
        <v>39588</v>
      </c>
      <c r="R1507" s="96">
        <v>6341</v>
      </c>
      <c r="S1507" s="96">
        <v>17</v>
      </c>
      <c r="T1507" s="96" t="s">
        <v>19261</v>
      </c>
      <c r="U1507" s="96" t="s">
        <v>26166</v>
      </c>
      <c r="V1507" s="96"/>
      <c r="W1507" s="96" t="s">
        <v>13974</v>
      </c>
      <c r="X1507" s="96" t="s">
        <v>219</v>
      </c>
      <c r="Y1507" s="95" t="s">
        <v>13975</v>
      </c>
    </row>
    <row r="1508" spans="1:25" s="87" customFormat="1" x14ac:dyDescent="0.3">
      <c r="A1508" s="94" t="str">
        <f t="shared" si="24"/>
        <v>LBELL18</v>
      </c>
      <c r="B1508" s="95" t="s">
        <v>26167</v>
      </c>
      <c r="C1508" s="96" t="s">
        <v>26168</v>
      </c>
      <c r="D1508" s="96" t="s">
        <v>26169</v>
      </c>
      <c r="E1508" s="96" t="s">
        <v>19036</v>
      </c>
      <c r="F1508" s="95" t="s">
        <v>19215</v>
      </c>
      <c r="G1508" s="96" t="s">
        <v>19033</v>
      </c>
      <c r="H1508" s="96" t="s">
        <v>19172</v>
      </c>
      <c r="I1508" s="96" t="s">
        <v>19173</v>
      </c>
      <c r="J1508" s="95" t="s">
        <v>19174</v>
      </c>
      <c r="K1508" s="95" t="s">
        <v>19716</v>
      </c>
      <c r="L1508" s="95" t="s">
        <v>19717</v>
      </c>
      <c r="M1508" s="96" t="s">
        <v>5847</v>
      </c>
      <c r="N1508" s="96" t="s">
        <v>279</v>
      </c>
      <c r="O1508" s="97">
        <v>29703</v>
      </c>
      <c r="P1508" s="97">
        <v>29703</v>
      </c>
      <c r="Q1508" s="97">
        <v>29703</v>
      </c>
      <c r="R1508" s="96">
        <v>16226</v>
      </c>
      <c r="S1508" s="96">
        <v>44</v>
      </c>
      <c r="T1508" s="96" t="s">
        <v>19261</v>
      </c>
      <c r="U1508" s="96" t="s">
        <v>26170</v>
      </c>
      <c r="V1508" s="96"/>
      <c r="W1508" s="96" t="s">
        <v>26171</v>
      </c>
      <c r="X1508" s="96" t="s">
        <v>279</v>
      </c>
      <c r="Y1508" s="95" t="s">
        <v>26172</v>
      </c>
    </row>
    <row r="1509" spans="1:25" s="87" customFormat="1" x14ac:dyDescent="0.3">
      <c r="A1509" s="94" t="str">
        <f t="shared" si="24"/>
        <v>lblackb</v>
      </c>
      <c r="B1509" s="95" t="s">
        <v>26173</v>
      </c>
      <c r="C1509" s="96" t="s">
        <v>26174</v>
      </c>
      <c r="D1509" s="96" t="s">
        <v>26175</v>
      </c>
      <c r="E1509" s="96" t="s">
        <v>5630</v>
      </c>
      <c r="F1509" s="95" t="s">
        <v>19181</v>
      </c>
      <c r="G1509" s="96" t="s">
        <v>19030</v>
      </c>
      <c r="H1509" s="96" t="s">
        <v>19172</v>
      </c>
      <c r="I1509" s="96" t="s">
        <v>19173</v>
      </c>
      <c r="J1509" s="95" t="s">
        <v>19174</v>
      </c>
      <c r="K1509" s="95" t="s">
        <v>19401</v>
      </c>
      <c r="L1509" s="95" t="s">
        <v>19764</v>
      </c>
      <c r="M1509" s="96" t="s">
        <v>8645</v>
      </c>
      <c r="N1509" s="96" t="s">
        <v>407</v>
      </c>
      <c r="O1509" s="97">
        <v>45900</v>
      </c>
      <c r="P1509" s="97">
        <v>45900</v>
      </c>
      <c r="Q1509" s="97">
        <v>45900</v>
      </c>
      <c r="R1509" s="96">
        <v>29</v>
      </c>
      <c r="S1509" s="96">
        <v>0</v>
      </c>
      <c r="T1509" s="96" t="s">
        <v>19183</v>
      </c>
      <c r="U1509" s="96" t="s">
        <v>18173</v>
      </c>
      <c r="V1509" s="96"/>
      <c r="W1509" s="96" t="s">
        <v>26176</v>
      </c>
      <c r="X1509" s="96" t="s">
        <v>477</v>
      </c>
      <c r="Y1509" s="95" t="s">
        <v>18175</v>
      </c>
    </row>
    <row r="1510" spans="1:25" s="87" customFormat="1" x14ac:dyDescent="0.3">
      <c r="A1510" s="94" t="str">
        <f t="shared" si="24"/>
        <v>lbonin</v>
      </c>
      <c r="B1510" s="95" t="s">
        <v>26177</v>
      </c>
      <c r="C1510" s="96" t="s">
        <v>26178</v>
      </c>
      <c r="D1510" s="96" t="s">
        <v>26179</v>
      </c>
      <c r="E1510" s="96" t="s">
        <v>5630</v>
      </c>
      <c r="F1510" s="95" t="s">
        <v>19171</v>
      </c>
      <c r="G1510" s="96" t="s">
        <v>19029</v>
      </c>
      <c r="H1510" s="96" t="s">
        <v>19172</v>
      </c>
      <c r="I1510" s="96" t="s">
        <v>19173</v>
      </c>
      <c r="J1510" s="95" t="s">
        <v>19174</v>
      </c>
      <c r="K1510" s="95" t="s">
        <v>19716</v>
      </c>
      <c r="L1510" s="95" t="s">
        <v>21535</v>
      </c>
      <c r="M1510" s="96" t="s">
        <v>17220</v>
      </c>
      <c r="N1510" s="96" t="s">
        <v>297</v>
      </c>
      <c r="O1510" s="97">
        <v>40735</v>
      </c>
      <c r="P1510" s="97">
        <v>44315</v>
      </c>
      <c r="Q1510" s="97">
        <v>44315</v>
      </c>
      <c r="R1510" s="96">
        <v>1614</v>
      </c>
      <c r="S1510" s="96">
        <v>4</v>
      </c>
      <c r="T1510" s="96" t="s">
        <v>19228</v>
      </c>
      <c r="U1510" s="96" t="s">
        <v>26180</v>
      </c>
      <c r="V1510" s="96"/>
      <c r="W1510" s="96" t="s">
        <v>26181</v>
      </c>
      <c r="X1510" s="96" t="s">
        <v>287</v>
      </c>
      <c r="Y1510" s="95" t="s">
        <v>8305</v>
      </c>
    </row>
    <row r="1511" spans="1:25" s="87" customFormat="1" x14ac:dyDescent="0.3">
      <c r="A1511" s="94" t="str">
        <f t="shared" si="24"/>
        <v>lbridge</v>
      </c>
      <c r="B1511" s="95" t="s">
        <v>26182</v>
      </c>
      <c r="C1511" s="96" t="s">
        <v>26183</v>
      </c>
      <c r="D1511" s="96" t="s">
        <v>26184</v>
      </c>
      <c r="E1511" s="96" t="s">
        <v>5630</v>
      </c>
      <c r="F1511" s="95" t="s">
        <v>19171</v>
      </c>
      <c r="G1511" s="96" t="s">
        <v>19029</v>
      </c>
      <c r="H1511" s="96" t="s">
        <v>19172</v>
      </c>
      <c r="I1511" s="96" t="s">
        <v>19173</v>
      </c>
      <c r="J1511" s="95" t="s">
        <v>19174</v>
      </c>
      <c r="K1511" s="95" t="s">
        <v>19175</v>
      </c>
      <c r="L1511" s="95" t="s">
        <v>16610</v>
      </c>
      <c r="M1511" s="96" t="s">
        <v>9597</v>
      </c>
      <c r="N1511" s="96" t="s">
        <v>219</v>
      </c>
      <c r="O1511" s="97">
        <v>42397</v>
      </c>
      <c r="P1511" s="97">
        <v>42397</v>
      </c>
      <c r="Q1511" s="97">
        <v>42397</v>
      </c>
      <c r="R1511" s="96">
        <v>3532</v>
      </c>
      <c r="S1511" s="96">
        <v>9</v>
      </c>
      <c r="T1511" s="96" t="s">
        <v>19247</v>
      </c>
      <c r="U1511" s="96" t="s">
        <v>26185</v>
      </c>
      <c r="V1511" s="96"/>
      <c r="W1511" s="96" t="s">
        <v>19502</v>
      </c>
      <c r="X1511" s="96" t="s">
        <v>219</v>
      </c>
      <c r="Y1511" s="95" t="s">
        <v>16428</v>
      </c>
    </row>
    <row r="1512" spans="1:25" s="87" customFormat="1" x14ac:dyDescent="0.3">
      <c r="A1512" s="94" t="str">
        <f t="shared" si="24"/>
        <v>LBURRIT</v>
      </c>
      <c r="B1512" s="95" t="s">
        <v>26186</v>
      </c>
      <c r="C1512" s="96" t="s">
        <v>26187</v>
      </c>
      <c r="D1512" s="96" t="s">
        <v>15090</v>
      </c>
      <c r="E1512" s="96" t="s">
        <v>5630</v>
      </c>
      <c r="F1512" s="95" t="s">
        <v>19171</v>
      </c>
      <c r="G1512" s="96" t="s">
        <v>19029</v>
      </c>
      <c r="H1512" s="96" t="s">
        <v>19172</v>
      </c>
      <c r="I1512" s="96" t="s">
        <v>19173</v>
      </c>
      <c r="J1512" s="95" t="s">
        <v>19189</v>
      </c>
      <c r="K1512" s="95" t="s">
        <v>19471</v>
      </c>
      <c r="L1512" s="95" t="s">
        <v>14086</v>
      </c>
      <c r="M1512" s="96" t="s">
        <v>19472</v>
      </c>
      <c r="N1512" s="96" t="s">
        <v>435</v>
      </c>
      <c r="O1512" s="97">
        <v>31754</v>
      </c>
      <c r="P1512" s="97">
        <v>31754</v>
      </c>
      <c r="Q1512" s="97">
        <v>31754</v>
      </c>
      <c r="R1512" s="96">
        <v>14175</v>
      </c>
      <c r="S1512" s="96">
        <v>38</v>
      </c>
      <c r="T1512" s="96" t="s">
        <v>19261</v>
      </c>
      <c r="U1512" s="96" t="s">
        <v>26188</v>
      </c>
      <c r="V1512" s="96"/>
      <c r="W1512" s="96" t="s">
        <v>2046</v>
      </c>
      <c r="X1512" s="96" t="s">
        <v>435</v>
      </c>
      <c r="Y1512" s="95" t="s">
        <v>15094</v>
      </c>
    </row>
    <row r="1513" spans="1:25" s="87" customFormat="1" x14ac:dyDescent="0.3">
      <c r="A1513" s="94" t="str">
        <f t="shared" si="24"/>
        <v>LCARRJ</v>
      </c>
      <c r="B1513" s="95" t="s">
        <v>26189</v>
      </c>
      <c r="C1513" s="96" t="s">
        <v>26190</v>
      </c>
      <c r="D1513" s="96" t="s">
        <v>16154</v>
      </c>
      <c r="E1513" s="96" t="s">
        <v>5630</v>
      </c>
      <c r="F1513" s="95" t="s">
        <v>19480</v>
      </c>
      <c r="G1513" s="96" t="s">
        <v>19040</v>
      </c>
      <c r="H1513" s="96" t="s">
        <v>19172</v>
      </c>
      <c r="I1513" s="96" t="s">
        <v>19173</v>
      </c>
      <c r="J1513" s="95" t="s">
        <v>19189</v>
      </c>
      <c r="K1513" s="95" t="s">
        <v>19374</v>
      </c>
      <c r="L1513" s="95" t="s">
        <v>19375</v>
      </c>
      <c r="M1513" s="96" t="s">
        <v>19376</v>
      </c>
      <c r="N1513" s="96" t="s">
        <v>575</v>
      </c>
      <c r="O1513" s="97">
        <v>31558</v>
      </c>
      <c r="P1513" s="97">
        <v>31558</v>
      </c>
      <c r="Q1513" s="97">
        <v>31558</v>
      </c>
      <c r="R1513" s="96">
        <v>14371</v>
      </c>
      <c r="S1513" s="96">
        <v>39</v>
      </c>
      <c r="T1513" s="96" t="s">
        <v>19261</v>
      </c>
      <c r="U1513" s="96" t="s">
        <v>16156</v>
      </c>
      <c r="V1513" s="96"/>
      <c r="W1513" s="96" t="s">
        <v>1523</v>
      </c>
      <c r="X1513" s="96" t="s">
        <v>575</v>
      </c>
      <c r="Y1513" s="95" t="s">
        <v>5134</v>
      </c>
    </row>
    <row r="1514" spans="1:25" s="87" customFormat="1" x14ac:dyDescent="0.3">
      <c r="A1514" s="94" t="str">
        <f t="shared" si="24"/>
        <v>lcrawfo</v>
      </c>
      <c r="B1514" s="95" t="s">
        <v>26191</v>
      </c>
      <c r="C1514" s="96" t="s">
        <v>26192</v>
      </c>
      <c r="D1514" s="96" t="s">
        <v>26193</v>
      </c>
      <c r="E1514" s="96" t="s">
        <v>5630</v>
      </c>
      <c r="F1514" s="95" t="s">
        <v>19171</v>
      </c>
      <c r="G1514" s="96" t="s">
        <v>19029</v>
      </c>
      <c r="H1514" s="96" t="s">
        <v>19172</v>
      </c>
      <c r="I1514" s="96" t="s">
        <v>19173</v>
      </c>
      <c r="J1514" s="95" t="s">
        <v>19189</v>
      </c>
      <c r="K1514" s="95" t="s">
        <v>19273</v>
      </c>
      <c r="L1514" s="95" t="s">
        <v>19274</v>
      </c>
      <c r="M1514" s="96" t="s">
        <v>7733</v>
      </c>
      <c r="N1514" s="96" t="s">
        <v>328</v>
      </c>
      <c r="O1514" s="97">
        <v>45760</v>
      </c>
      <c r="P1514" s="97">
        <v>45760</v>
      </c>
      <c r="Q1514" s="97">
        <v>45760</v>
      </c>
      <c r="R1514" s="96">
        <v>169</v>
      </c>
      <c r="S1514" s="96">
        <v>0</v>
      </c>
      <c r="T1514" s="96" t="s">
        <v>19193</v>
      </c>
      <c r="U1514" s="96" t="s">
        <v>9121</v>
      </c>
      <c r="V1514" s="96" t="s">
        <v>24509</v>
      </c>
      <c r="W1514" s="96" t="s">
        <v>327</v>
      </c>
      <c r="X1514" s="96" t="s">
        <v>328</v>
      </c>
      <c r="Y1514" s="95" t="s">
        <v>9123</v>
      </c>
    </row>
    <row r="1515" spans="1:25" s="87" customFormat="1" x14ac:dyDescent="0.3">
      <c r="A1515" s="94" t="str">
        <f t="shared" si="24"/>
        <v>ldeguer</v>
      </c>
      <c r="B1515" s="95" t="s">
        <v>26194</v>
      </c>
      <c r="C1515" s="96" t="s">
        <v>26195</v>
      </c>
      <c r="D1515" s="96" t="s">
        <v>26196</v>
      </c>
      <c r="E1515" s="96" t="s">
        <v>19170</v>
      </c>
      <c r="F1515" s="95" t="s">
        <v>19181</v>
      </c>
      <c r="G1515" s="96" t="s">
        <v>19030</v>
      </c>
      <c r="H1515" s="96" t="s">
        <v>19172</v>
      </c>
      <c r="I1515" s="96" t="s">
        <v>19173</v>
      </c>
      <c r="J1515" s="95" t="s">
        <v>19189</v>
      </c>
      <c r="K1515" s="95" t="s">
        <v>19415</v>
      </c>
      <c r="L1515" s="95" t="s">
        <v>6684</v>
      </c>
      <c r="M1515" s="96" t="s">
        <v>19416</v>
      </c>
      <c r="N1515" s="96" t="s">
        <v>318</v>
      </c>
      <c r="O1515" s="97">
        <v>45015</v>
      </c>
      <c r="P1515" s="97">
        <v>45015</v>
      </c>
      <c r="Q1515" s="97">
        <v>45015</v>
      </c>
      <c r="R1515" s="96">
        <v>914</v>
      </c>
      <c r="S1515" s="96">
        <v>2</v>
      </c>
      <c r="T1515" s="96" t="s">
        <v>19209</v>
      </c>
      <c r="U1515" s="96" t="s">
        <v>26197</v>
      </c>
      <c r="V1515" s="96"/>
      <c r="W1515" s="96" t="s">
        <v>26198</v>
      </c>
      <c r="X1515" s="96" t="s">
        <v>318</v>
      </c>
      <c r="Y1515" s="95" t="s">
        <v>26199</v>
      </c>
    </row>
    <row r="1516" spans="1:25" s="87" customFormat="1" x14ac:dyDescent="0.3">
      <c r="A1516" s="94" t="str">
        <f t="shared" si="24"/>
        <v>ldiaz0</v>
      </c>
      <c r="B1516" s="95" t="s">
        <v>26200</v>
      </c>
      <c r="C1516" s="96" t="s">
        <v>26201</v>
      </c>
      <c r="D1516" s="96" t="s">
        <v>26202</v>
      </c>
      <c r="E1516" s="96" t="s">
        <v>5630</v>
      </c>
      <c r="F1516" s="95" t="s">
        <v>19181</v>
      </c>
      <c r="G1516" s="96" t="s">
        <v>19030</v>
      </c>
      <c r="H1516" s="96" t="s">
        <v>19172</v>
      </c>
      <c r="I1516" s="96" t="s">
        <v>19173</v>
      </c>
      <c r="J1516" s="95" t="s">
        <v>19189</v>
      </c>
      <c r="K1516" s="95" t="s">
        <v>19415</v>
      </c>
      <c r="L1516" s="95" t="s">
        <v>6684</v>
      </c>
      <c r="M1516" s="96" t="s">
        <v>19416</v>
      </c>
      <c r="N1516" s="96" t="s">
        <v>318</v>
      </c>
      <c r="O1516" s="97">
        <v>39482</v>
      </c>
      <c r="P1516" s="97">
        <v>45022</v>
      </c>
      <c r="Q1516" s="97">
        <v>45022</v>
      </c>
      <c r="R1516" s="96">
        <v>907</v>
      </c>
      <c r="S1516" s="96">
        <v>2</v>
      </c>
      <c r="T1516" s="96" t="s">
        <v>19209</v>
      </c>
      <c r="U1516" s="96" t="s">
        <v>26203</v>
      </c>
      <c r="V1516" s="96" t="s">
        <v>26204</v>
      </c>
      <c r="W1516" s="96" t="s">
        <v>9317</v>
      </c>
      <c r="X1516" s="96" t="s">
        <v>318</v>
      </c>
      <c r="Y1516" s="95" t="s">
        <v>9318</v>
      </c>
    </row>
    <row r="1517" spans="1:25" s="87" customFormat="1" x14ac:dyDescent="0.3">
      <c r="A1517" s="94" t="str">
        <f t="shared" si="24"/>
        <v>lerbyco</v>
      </c>
      <c r="B1517" s="95" t="s">
        <v>26205</v>
      </c>
      <c r="C1517" s="96" t="s">
        <v>26206</v>
      </c>
      <c r="D1517" s="96" t="s">
        <v>26207</v>
      </c>
      <c r="E1517" s="96" t="s">
        <v>5630</v>
      </c>
      <c r="F1517" s="95" t="s">
        <v>20370</v>
      </c>
      <c r="G1517" s="96" t="s">
        <v>20371</v>
      </c>
      <c r="H1517" s="96" t="s">
        <v>19172</v>
      </c>
      <c r="I1517" s="96" t="s">
        <v>19173</v>
      </c>
      <c r="J1517" s="95" t="s">
        <v>19189</v>
      </c>
      <c r="K1517" s="95" t="s">
        <v>19374</v>
      </c>
      <c r="L1517" s="95" t="s">
        <v>19492</v>
      </c>
      <c r="M1517" s="96" t="s">
        <v>19493</v>
      </c>
      <c r="N1517" s="96" t="s">
        <v>268</v>
      </c>
      <c r="O1517" s="97">
        <v>43621</v>
      </c>
      <c r="P1517" s="97">
        <v>45032</v>
      </c>
      <c r="Q1517" s="97">
        <v>45032</v>
      </c>
      <c r="R1517" s="96">
        <v>897</v>
      </c>
      <c r="S1517" s="96">
        <v>2</v>
      </c>
      <c r="T1517" s="96" t="s">
        <v>19209</v>
      </c>
      <c r="U1517" s="96" t="s">
        <v>26208</v>
      </c>
      <c r="V1517" s="96"/>
      <c r="W1517" s="96" t="s">
        <v>915</v>
      </c>
      <c r="X1517" s="96" t="s">
        <v>268</v>
      </c>
      <c r="Y1517" s="95" t="s">
        <v>26209</v>
      </c>
    </row>
    <row r="1518" spans="1:25" s="87" customFormat="1" x14ac:dyDescent="0.3">
      <c r="A1518" s="94" t="str">
        <f t="shared" si="24"/>
        <v>lfaria</v>
      </c>
      <c r="B1518" s="95" t="s">
        <v>26210</v>
      </c>
      <c r="C1518" s="96" t="s">
        <v>26211</v>
      </c>
      <c r="D1518" s="96" t="s">
        <v>26212</v>
      </c>
      <c r="E1518" s="96" t="s">
        <v>5630</v>
      </c>
      <c r="F1518" s="95" t="s">
        <v>19181</v>
      </c>
      <c r="G1518" s="96" t="s">
        <v>19030</v>
      </c>
      <c r="H1518" s="96" t="s">
        <v>19172</v>
      </c>
      <c r="I1518" s="96" t="s">
        <v>19173</v>
      </c>
      <c r="J1518" s="95" t="s">
        <v>19189</v>
      </c>
      <c r="K1518" s="95" t="s">
        <v>19190</v>
      </c>
      <c r="L1518" s="95" t="s">
        <v>19252</v>
      </c>
      <c r="M1518" s="96" t="s">
        <v>10322</v>
      </c>
      <c r="N1518" s="96" t="s">
        <v>297</v>
      </c>
      <c r="O1518" s="97">
        <v>45053</v>
      </c>
      <c r="P1518" s="97">
        <v>45053</v>
      </c>
      <c r="Q1518" s="97">
        <v>45053</v>
      </c>
      <c r="R1518" s="96">
        <v>876</v>
      </c>
      <c r="S1518" s="96">
        <v>2</v>
      </c>
      <c r="T1518" s="96" t="s">
        <v>19209</v>
      </c>
      <c r="U1518" s="96" t="s">
        <v>26213</v>
      </c>
      <c r="V1518" s="96">
        <v>2513</v>
      </c>
      <c r="W1518" s="96" t="s">
        <v>4377</v>
      </c>
      <c r="X1518" s="96" t="s">
        <v>297</v>
      </c>
      <c r="Y1518" s="95" t="s">
        <v>11155</v>
      </c>
    </row>
    <row r="1519" spans="1:25" s="87" customFormat="1" x14ac:dyDescent="0.3">
      <c r="A1519" s="94" t="str">
        <f t="shared" si="24"/>
        <v>LFISHE7</v>
      </c>
      <c r="B1519" s="95" t="s">
        <v>26214</v>
      </c>
      <c r="C1519" s="96" t="s">
        <v>26215</v>
      </c>
      <c r="D1519" s="96" t="s">
        <v>12854</v>
      </c>
      <c r="E1519" s="96" t="s">
        <v>5630</v>
      </c>
      <c r="F1519" s="95" t="s">
        <v>19215</v>
      </c>
      <c r="G1519" s="96" t="s">
        <v>19033</v>
      </c>
      <c r="H1519" s="96" t="s">
        <v>19172</v>
      </c>
      <c r="I1519" s="96" t="s">
        <v>19173</v>
      </c>
      <c r="J1519" s="95" t="s">
        <v>19174</v>
      </c>
      <c r="K1519" s="95" t="s">
        <v>19716</v>
      </c>
      <c r="L1519" s="95" t="s">
        <v>19717</v>
      </c>
      <c r="M1519" s="96" t="s">
        <v>5847</v>
      </c>
      <c r="N1519" s="96" t="s">
        <v>279</v>
      </c>
      <c r="O1519" s="97">
        <v>40813</v>
      </c>
      <c r="P1519" s="97">
        <v>40813</v>
      </c>
      <c r="Q1519" s="97">
        <v>40813</v>
      </c>
      <c r="R1519" s="96">
        <v>5116</v>
      </c>
      <c r="S1519" s="96">
        <v>14</v>
      </c>
      <c r="T1519" s="96" t="s">
        <v>19247</v>
      </c>
      <c r="U1519" s="96" t="s">
        <v>26216</v>
      </c>
      <c r="V1519" s="96"/>
      <c r="W1519" s="96" t="s">
        <v>1032</v>
      </c>
      <c r="X1519" s="96" t="s">
        <v>279</v>
      </c>
      <c r="Y1519" s="95" t="s">
        <v>12857</v>
      </c>
    </row>
    <row r="1520" spans="1:25" s="87" customFormat="1" x14ac:dyDescent="0.3">
      <c r="A1520" s="94" t="str">
        <f t="shared" si="24"/>
        <v>lfowler</v>
      </c>
      <c r="B1520" s="95" t="s">
        <v>26217</v>
      </c>
      <c r="C1520" s="96" t="s">
        <v>26218</v>
      </c>
      <c r="D1520" s="96" t="s">
        <v>26219</v>
      </c>
      <c r="E1520" s="96" t="s">
        <v>5630</v>
      </c>
      <c r="F1520" s="95" t="s">
        <v>19181</v>
      </c>
      <c r="G1520" s="96" t="s">
        <v>19030</v>
      </c>
      <c r="H1520" s="96" t="s">
        <v>19172</v>
      </c>
      <c r="I1520" s="96" t="s">
        <v>19173</v>
      </c>
      <c r="J1520" s="95" t="s">
        <v>19174</v>
      </c>
      <c r="K1520" s="95" t="s">
        <v>19258</v>
      </c>
      <c r="L1520" s="95" t="s">
        <v>19259</v>
      </c>
      <c r="M1520" s="96" t="s">
        <v>19260</v>
      </c>
      <c r="N1520" s="96" t="s">
        <v>279</v>
      </c>
      <c r="O1520" s="97">
        <v>45438</v>
      </c>
      <c r="P1520" s="97">
        <v>45438</v>
      </c>
      <c r="Q1520" s="97">
        <v>45438</v>
      </c>
      <c r="R1520" s="96">
        <v>491</v>
      </c>
      <c r="S1520" s="96">
        <v>1</v>
      </c>
      <c r="T1520" s="96" t="s">
        <v>19209</v>
      </c>
      <c r="U1520" s="96" t="s">
        <v>26220</v>
      </c>
      <c r="V1520" s="96"/>
      <c r="W1520" s="96" t="s">
        <v>4745</v>
      </c>
      <c r="X1520" s="96" t="s">
        <v>279</v>
      </c>
      <c r="Y1520" s="95" t="s">
        <v>5633</v>
      </c>
    </row>
    <row r="1521" spans="1:25" s="87" customFormat="1" x14ac:dyDescent="0.3">
      <c r="A1521" s="94" t="str">
        <f t="shared" si="24"/>
        <v>lgamino</v>
      </c>
      <c r="B1521" s="95" t="s">
        <v>26221</v>
      </c>
      <c r="C1521" s="96" t="s">
        <v>26222</v>
      </c>
      <c r="D1521" s="96" t="s">
        <v>26223</v>
      </c>
      <c r="E1521" s="96" t="s">
        <v>5630</v>
      </c>
      <c r="F1521" s="95" t="s">
        <v>19171</v>
      </c>
      <c r="G1521" s="96" t="s">
        <v>19029</v>
      </c>
      <c r="H1521" s="96" t="s">
        <v>19172</v>
      </c>
      <c r="I1521" s="96" t="s">
        <v>19173</v>
      </c>
      <c r="J1521" s="95" t="s">
        <v>19174</v>
      </c>
      <c r="K1521" s="95" t="s">
        <v>19175</v>
      </c>
      <c r="L1521" s="95" t="s">
        <v>16610</v>
      </c>
      <c r="M1521" s="96" t="s">
        <v>9597</v>
      </c>
      <c r="N1521" s="96" t="s">
        <v>219</v>
      </c>
      <c r="O1521" s="97">
        <v>38754</v>
      </c>
      <c r="P1521" s="97">
        <v>42418</v>
      </c>
      <c r="Q1521" s="97">
        <v>42418</v>
      </c>
      <c r="R1521" s="96">
        <v>3511</v>
      </c>
      <c r="S1521" s="96">
        <v>9</v>
      </c>
      <c r="T1521" s="96" t="s">
        <v>19247</v>
      </c>
      <c r="U1521" s="96" t="s">
        <v>26224</v>
      </c>
      <c r="V1521" s="96"/>
      <c r="W1521" s="96" t="s">
        <v>26225</v>
      </c>
      <c r="X1521" s="96" t="s">
        <v>219</v>
      </c>
      <c r="Y1521" s="95" t="s">
        <v>8200</v>
      </c>
    </row>
    <row r="1522" spans="1:25" s="87" customFormat="1" x14ac:dyDescent="0.3">
      <c r="A1522" s="94" t="str">
        <f t="shared" si="24"/>
        <v>LGARVIN</v>
      </c>
      <c r="B1522" s="95" t="s">
        <v>26226</v>
      </c>
      <c r="C1522" s="96" t="s">
        <v>26227</v>
      </c>
      <c r="D1522" s="96" t="s">
        <v>15849</v>
      </c>
      <c r="E1522" s="96" t="s">
        <v>5630</v>
      </c>
      <c r="F1522" s="95" t="s">
        <v>20261</v>
      </c>
      <c r="G1522" s="96" t="s">
        <v>19039</v>
      </c>
      <c r="H1522" s="96" t="s">
        <v>19172</v>
      </c>
      <c r="I1522" s="96" t="s">
        <v>19173</v>
      </c>
      <c r="J1522" s="95" t="s">
        <v>19189</v>
      </c>
      <c r="K1522" s="95" t="s">
        <v>20742</v>
      </c>
      <c r="L1522" s="95" t="s">
        <v>20742</v>
      </c>
      <c r="M1522" s="96" t="s">
        <v>21720</v>
      </c>
      <c r="N1522" s="96" t="s">
        <v>435</v>
      </c>
      <c r="O1522" s="97">
        <v>37255</v>
      </c>
      <c r="P1522" s="97">
        <v>37255</v>
      </c>
      <c r="Q1522" s="97">
        <v>37255</v>
      </c>
      <c r="R1522" s="96">
        <v>8674</v>
      </c>
      <c r="S1522" s="96">
        <v>23</v>
      </c>
      <c r="T1522" s="96" t="s">
        <v>19261</v>
      </c>
      <c r="U1522" s="96" t="s">
        <v>26228</v>
      </c>
      <c r="V1522" s="96"/>
      <c r="W1522" s="96" t="s">
        <v>26229</v>
      </c>
      <c r="X1522" s="96" t="s">
        <v>435</v>
      </c>
      <c r="Y1522" s="95" t="s">
        <v>15851</v>
      </c>
    </row>
    <row r="1523" spans="1:25" s="87" customFormat="1" x14ac:dyDescent="0.3">
      <c r="A1523" s="94" t="str">
        <f t="shared" si="24"/>
        <v>LGONZ49</v>
      </c>
      <c r="B1523" s="95" t="s">
        <v>26230</v>
      </c>
      <c r="C1523" s="96" t="s">
        <v>26231</v>
      </c>
      <c r="D1523" s="96" t="s">
        <v>8754</v>
      </c>
      <c r="E1523" s="96" t="s">
        <v>5630</v>
      </c>
      <c r="F1523" s="95" t="s">
        <v>19285</v>
      </c>
      <c r="G1523" s="96" t="s">
        <v>19028</v>
      </c>
      <c r="H1523" s="96" t="s">
        <v>19172</v>
      </c>
      <c r="I1523" s="96" t="s">
        <v>19419</v>
      </c>
      <c r="J1523" s="95" t="s">
        <v>19189</v>
      </c>
      <c r="K1523" s="95" t="s">
        <v>19420</v>
      </c>
      <c r="L1523" s="95" t="s">
        <v>19420</v>
      </c>
      <c r="M1523" s="96" t="s">
        <v>19421</v>
      </c>
      <c r="N1523" s="96" t="s">
        <v>5965</v>
      </c>
      <c r="O1523" s="97">
        <v>40807</v>
      </c>
      <c r="P1523" s="97">
        <v>40807</v>
      </c>
      <c r="Q1523" s="97">
        <v>40807</v>
      </c>
      <c r="R1523" s="96">
        <v>5122</v>
      </c>
      <c r="S1523" s="96">
        <v>14</v>
      </c>
      <c r="T1523" s="96" t="s">
        <v>19247</v>
      </c>
      <c r="U1523" s="96" t="s">
        <v>26232</v>
      </c>
      <c r="V1523" s="96" t="s">
        <v>26233</v>
      </c>
      <c r="W1523" s="96" t="s">
        <v>14140</v>
      </c>
      <c r="X1523" s="96" t="s">
        <v>5965</v>
      </c>
      <c r="Y1523" s="95" t="s">
        <v>8790</v>
      </c>
    </row>
    <row r="1524" spans="1:25" s="87" customFormat="1" x14ac:dyDescent="0.3">
      <c r="A1524" s="94" t="str">
        <f t="shared" si="24"/>
        <v>lgonzal</v>
      </c>
      <c r="B1524" s="95" t="s">
        <v>26234</v>
      </c>
      <c r="C1524" s="96" t="s">
        <v>26235</v>
      </c>
      <c r="D1524" s="96" t="s">
        <v>26236</v>
      </c>
      <c r="E1524" s="96" t="s">
        <v>19170</v>
      </c>
      <c r="F1524" s="95" t="s">
        <v>19236</v>
      </c>
      <c r="G1524" s="96" t="s">
        <v>19032</v>
      </c>
      <c r="H1524" s="96" t="s">
        <v>19227</v>
      </c>
      <c r="I1524" s="96" t="s">
        <v>19173</v>
      </c>
      <c r="J1524" s="95" t="s">
        <v>19189</v>
      </c>
      <c r="K1524" s="95" t="s">
        <v>19415</v>
      </c>
      <c r="L1524" s="95" t="s">
        <v>6684</v>
      </c>
      <c r="M1524" s="96" t="s">
        <v>19416</v>
      </c>
      <c r="N1524" s="96" t="s">
        <v>318</v>
      </c>
      <c r="O1524" s="97">
        <v>45879</v>
      </c>
      <c r="P1524" s="97">
        <v>45879</v>
      </c>
      <c r="Q1524" s="97">
        <v>45879</v>
      </c>
      <c r="R1524" s="96">
        <v>50</v>
      </c>
      <c r="S1524" s="96">
        <v>0</v>
      </c>
      <c r="T1524" s="96" t="s">
        <v>19448</v>
      </c>
      <c r="U1524" s="96" t="s">
        <v>26237</v>
      </c>
      <c r="V1524" s="96"/>
      <c r="W1524" s="96" t="s">
        <v>26238</v>
      </c>
      <c r="X1524" s="96" t="s">
        <v>318</v>
      </c>
      <c r="Y1524" s="95" t="s">
        <v>14299</v>
      </c>
    </row>
    <row r="1525" spans="1:25" s="87" customFormat="1" x14ac:dyDescent="0.3">
      <c r="A1525" s="94" t="str">
        <f t="shared" si="24"/>
        <v>LGRAYI</v>
      </c>
      <c r="B1525" s="95" t="s">
        <v>26239</v>
      </c>
      <c r="C1525" s="96" t="s">
        <v>26240</v>
      </c>
      <c r="D1525" s="96" t="s">
        <v>3308</v>
      </c>
      <c r="E1525" s="96" t="s">
        <v>5630</v>
      </c>
      <c r="F1525" s="95" t="s">
        <v>19171</v>
      </c>
      <c r="G1525" s="96" t="s">
        <v>19029</v>
      </c>
      <c r="H1525" s="96" t="s">
        <v>19172</v>
      </c>
      <c r="I1525" s="96" t="s">
        <v>19173</v>
      </c>
      <c r="J1525" s="95" t="s">
        <v>19174</v>
      </c>
      <c r="K1525" s="95" t="s">
        <v>19802</v>
      </c>
      <c r="L1525" s="95" t="s">
        <v>19803</v>
      </c>
      <c r="M1525" s="96" t="s">
        <v>19804</v>
      </c>
      <c r="N1525" s="96" t="s">
        <v>549</v>
      </c>
      <c r="O1525" s="97">
        <v>32594</v>
      </c>
      <c r="P1525" s="97">
        <v>32594</v>
      </c>
      <c r="Q1525" s="97">
        <v>32594</v>
      </c>
      <c r="R1525" s="96">
        <v>13335</v>
      </c>
      <c r="S1525" s="96">
        <v>36</v>
      </c>
      <c r="T1525" s="96" t="s">
        <v>19261</v>
      </c>
      <c r="U1525" s="96" t="s">
        <v>26241</v>
      </c>
      <c r="V1525" s="96"/>
      <c r="W1525" s="96" t="s">
        <v>3981</v>
      </c>
      <c r="X1525" s="96" t="s">
        <v>549</v>
      </c>
      <c r="Y1525" s="95" t="s">
        <v>3984</v>
      </c>
    </row>
    <row r="1526" spans="1:25" s="87" customFormat="1" x14ac:dyDescent="0.3">
      <c r="A1526" s="94" t="str">
        <f t="shared" si="24"/>
        <v>lhand0</v>
      </c>
      <c r="B1526" s="95" t="s">
        <v>26242</v>
      </c>
      <c r="C1526" s="96" t="s">
        <v>26243</v>
      </c>
      <c r="D1526" s="96" t="s">
        <v>26244</v>
      </c>
      <c r="E1526" s="96" t="s">
        <v>5630</v>
      </c>
      <c r="F1526" s="95" t="s">
        <v>19171</v>
      </c>
      <c r="G1526" s="96" t="s">
        <v>19029</v>
      </c>
      <c r="H1526" s="96" t="s">
        <v>19172</v>
      </c>
      <c r="I1526" s="96" t="s">
        <v>19173</v>
      </c>
      <c r="J1526" s="95" t="s">
        <v>19174</v>
      </c>
      <c r="K1526" s="95" t="s">
        <v>19216</v>
      </c>
      <c r="L1526" s="95" t="s">
        <v>19237</v>
      </c>
      <c r="M1526" s="96" t="s">
        <v>19238</v>
      </c>
      <c r="N1526" s="96" t="s">
        <v>250</v>
      </c>
      <c r="O1526" s="97">
        <v>42954</v>
      </c>
      <c r="P1526" s="97">
        <v>42954</v>
      </c>
      <c r="Q1526" s="97">
        <v>42954</v>
      </c>
      <c r="R1526" s="96">
        <v>2975</v>
      </c>
      <c r="S1526" s="96">
        <v>8</v>
      </c>
      <c r="T1526" s="96" t="s">
        <v>19247</v>
      </c>
      <c r="U1526" s="96" t="s">
        <v>26245</v>
      </c>
      <c r="V1526" s="96"/>
      <c r="W1526" s="96" t="s">
        <v>4230</v>
      </c>
      <c r="X1526" s="96" t="s">
        <v>773</v>
      </c>
      <c r="Y1526" s="95" t="s">
        <v>8239</v>
      </c>
    </row>
    <row r="1527" spans="1:25" s="87" customFormat="1" x14ac:dyDescent="0.3">
      <c r="A1527" s="94" t="str">
        <f t="shared" si="24"/>
        <v>ljohns1</v>
      </c>
      <c r="B1527" s="95" t="s">
        <v>26246</v>
      </c>
      <c r="C1527" s="96" t="s">
        <v>26247</v>
      </c>
      <c r="D1527" s="96" t="s">
        <v>26248</v>
      </c>
      <c r="E1527" s="96" t="s">
        <v>19170</v>
      </c>
      <c r="F1527" s="95" t="s">
        <v>19181</v>
      </c>
      <c r="G1527" s="96" t="s">
        <v>19030</v>
      </c>
      <c r="H1527" s="96" t="s">
        <v>19172</v>
      </c>
      <c r="I1527" s="96" t="s">
        <v>19173</v>
      </c>
      <c r="J1527" s="95" t="s">
        <v>19174</v>
      </c>
      <c r="K1527" s="95" t="s">
        <v>19716</v>
      </c>
      <c r="L1527" s="95" t="s">
        <v>19717</v>
      </c>
      <c r="M1527" s="96" t="s">
        <v>5847</v>
      </c>
      <c r="N1527" s="96" t="s">
        <v>279</v>
      </c>
      <c r="O1527" s="97">
        <v>44980</v>
      </c>
      <c r="P1527" s="97">
        <v>44980</v>
      </c>
      <c r="Q1527" s="97">
        <v>44980</v>
      </c>
      <c r="R1527" s="96">
        <v>949</v>
      </c>
      <c r="S1527" s="96">
        <v>2</v>
      </c>
      <c r="T1527" s="96" t="s">
        <v>19209</v>
      </c>
      <c r="U1527" s="96" t="s">
        <v>26249</v>
      </c>
      <c r="V1527" s="96" t="s">
        <v>26250</v>
      </c>
      <c r="W1527" s="96" t="s">
        <v>1032</v>
      </c>
      <c r="X1527" s="96" t="s">
        <v>279</v>
      </c>
      <c r="Y1527" s="95" t="s">
        <v>10892</v>
      </c>
    </row>
    <row r="1528" spans="1:25" s="87" customFormat="1" x14ac:dyDescent="0.3">
      <c r="A1528" s="94" t="str">
        <f t="shared" si="24"/>
        <v>ljones</v>
      </c>
      <c r="B1528" s="95" t="s">
        <v>26251</v>
      </c>
      <c r="C1528" s="96" t="s">
        <v>26252</v>
      </c>
      <c r="D1528" s="96" t="s">
        <v>26253</v>
      </c>
      <c r="E1528" s="96" t="s">
        <v>5630</v>
      </c>
      <c r="F1528" s="95" t="s">
        <v>19171</v>
      </c>
      <c r="G1528" s="96" t="s">
        <v>19029</v>
      </c>
      <c r="H1528" s="96" t="s">
        <v>19172</v>
      </c>
      <c r="I1528" s="96" t="s">
        <v>19173</v>
      </c>
      <c r="J1528" s="95" t="s">
        <v>19174</v>
      </c>
      <c r="K1528" s="95" t="s">
        <v>19216</v>
      </c>
      <c r="L1528" s="95" t="s">
        <v>19237</v>
      </c>
      <c r="M1528" s="96" t="s">
        <v>19238</v>
      </c>
      <c r="N1528" s="96" t="s">
        <v>250</v>
      </c>
      <c r="O1528" s="97">
        <v>45907</v>
      </c>
      <c r="P1528" s="97">
        <v>45907</v>
      </c>
      <c r="Q1528" s="97">
        <v>45907</v>
      </c>
      <c r="R1528" s="96">
        <v>22</v>
      </c>
      <c r="S1528" s="96">
        <v>0</v>
      </c>
      <c r="T1528" s="96" t="s">
        <v>19183</v>
      </c>
      <c r="U1528" s="96" t="s">
        <v>26254</v>
      </c>
      <c r="V1528" s="96" t="s">
        <v>10839</v>
      </c>
      <c r="W1528" s="96" t="s">
        <v>2571</v>
      </c>
      <c r="X1528" s="96" t="s">
        <v>250</v>
      </c>
      <c r="Y1528" s="95" t="s">
        <v>13165</v>
      </c>
    </row>
    <row r="1529" spans="1:25" s="87" customFormat="1" x14ac:dyDescent="0.3">
      <c r="A1529" s="94" t="str">
        <f t="shared" si="24"/>
        <v>LKOLB1</v>
      </c>
      <c r="B1529" s="95" t="s">
        <v>26255</v>
      </c>
      <c r="C1529" s="96" t="s">
        <v>26256</v>
      </c>
      <c r="D1529" s="96" t="s">
        <v>17058</v>
      </c>
      <c r="E1529" s="96" t="s">
        <v>5630</v>
      </c>
      <c r="F1529" s="95" t="s">
        <v>19395</v>
      </c>
      <c r="G1529" s="96" t="s">
        <v>19030</v>
      </c>
      <c r="H1529" s="96" t="s">
        <v>19172</v>
      </c>
      <c r="I1529" s="96" t="s">
        <v>19173</v>
      </c>
      <c r="J1529" s="95" t="s">
        <v>19189</v>
      </c>
      <c r="K1529" s="95" t="s">
        <v>20742</v>
      </c>
      <c r="L1529" s="95" t="s">
        <v>20743</v>
      </c>
      <c r="M1529" s="96" t="s">
        <v>20744</v>
      </c>
      <c r="N1529" s="96" t="s">
        <v>719</v>
      </c>
      <c r="O1529" s="97">
        <v>26805</v>
      </c>
      <c r="P1529" s="97">
        <v>26805</v>
      </c>
      <c r="Q1529" s="97">
        <v>26805</v>
      </c>
      <c r="R1529" s="96">
        <v>19124</v>
      </c>
      <c r="S1529" s="96">
        <v>52</v>
      </c>
      <c r="T1529" s="96" t="s">
        <v>19261</v>
      </c>
      <c r="U1529" s="96" t="s">
        <v>26257</v>
      </c>
      <c r="V1529" s="96"/>
      <c r="W1529" s="96" t="s">
        <v>26258</v>
      </c>
      <c r="X1529" s="96" t="s">
        <v>435</v>
      </c>
      <c r="Y1529" s="95" t="s">
        <v>17061</v>
      </c>
    </row>
    <row r="1530" spans="1:25" s="87" customFormat="1" x14ac:dyDescent="0.3">
      <c r="A1530" s="94" t="str">
        <f t="shared" si="24"/>
        <v>lkosyak</v>
      </c>
      <c r="B1530" s="95" t="s">
        <v>26259</v>
      </c>
      <c r="C1530" s="96" t="s">
        <v>26260</v>
      </c>
      <c r="D1530" s="96" t="s">
        <v>26261</v>
      </c>
      <c r="E1530" s="96" t="s">
        <v>19036</v>
      </c>
      <c r="F1530" s="95" t="s">
        <v>19236</v>
      </c>
      <c r="G1530" s="96" t="s">
        <v>19032</v>
      </c>
      <c r="H1530" s="96" t="s">
        <v>19227</v>
      </c>
      <c r="I1530" s="96" t="s">
        <v>19173</v>
      </c>
      <c r="J1530" s="95" t="s">
        <v>19189</v>
      </c>
      <c r="K1530" s="95" t="s">
        <v>19471</v>
      </c>
      <c r="L1530" s="95" t="s">
        <v>14086</v>
      </c>
      <c r="M1530" s="96" t="s">
        <v>19472</v>
      </c>
      <c r="N1530" s="96" t="s">
        <v>435</v>
      </c>
      <c r="O1530" s="97">
        <v>43080</v>
      </c>
      <c r="P1530" s="97">
        <v>44340</v>
      </c>
      <c r="Q1530" s="97">
        <v>43080</v>
      </c>
      <c r="R1530" s="96">
        <v>2849</v>
      </c>
      <c r="S1530" s="96">
        <v>7</v>
      </c>
      <c r="T1530" s="96" t="s">
        <v>19247</v>
      </c>
      <c r="U1530" s="96" t="s">
        <v>26262</v>
      </c>
      <c r="V1530" s="96"/>
      <c r="W1530" s="96" t="s">
        <v>26263</v>
      </c>
      <c r="X1530" s="96" t="s">
        <v>435</v>
      </c>
      <c r="Y1530" s="95" t="s">
        <v>26264</v>
      </c>
    </row>
    <row r="1531" spans="1:25" s="87" customFormat="1" x14ac:dyDescent="0.3">
      <c r="A1531" s="94" t="str">
        <f t="shared" si="24"/>
        <v>LLAY1</v>
      </c>
      <c r="B1531" s="95" t="s">
        <v>26265</v>
      </c>
      <c r="C1531" s="96" t="s">
        <v>26266</v>
      </c>
      <c r="D1531" s="96" t="s">
        <v>15222</v>
      </c>
      <c r="E1531" s="96" t="s">
        <v>5630</v>
      </c>
      <c r="F1531" s="95" t="s">
        <v>19171</v>
      </c>
      <c r="G1531" s="96" t="s">
        <v>19029</v>
      </c>
      <c r="H1531" s="96" t="s">
        <v>19172</v>
      </c>
      <c r="I1531" s="96" t="s">
        <v>19173</v>
      </c>
      <c r="J1531" s="95" t="s">
        <v>19189</v>
      </c>
      <c r="K1531" s="95" t="s">
        <v>19415</v>
      </c>
      <c r="L1531" s="95" t="s">
        <v>6684</v>
      </c>
      <c r="M1531" s="96" t="s">
        <v>19416</v>
      </c>
      <c r="N1531" s="96" t="s">
        <v>318</v>
      </c>
      <c r="O1531" s="97">
        <v>36563</v>
      </c>
      <c r="P1531" s="97">
        <v>36563</v>
      </c>
      <c r="Q1531" s="97">
        <v>36563</v>
      </c>
      <c r="R1531" s="96">
        <v>9366</v>
      </c>
      <c r="S1531" s="96">
        <v>25</v>
      </c>
      <c r="T1531" s="96" t="s">
        <v>19261</v>
      </c>
      <c r="U1531" s="96" t="s">
        <v>26267</v>
      </c>
      <c r="V1531" s="96"/>
      <c r="W1531" s="96" t="s">
        <v>26268</v>
      </c>
      <c r="X1531" s="96" t="s">
        <v>318</v>
      </c>
      <c r="Y1531" s="95" t="s">
        <v>15227</v>
      </c>
    </row>
    <row r="1532" spans="1:25" s="87" customFormat="1" x14ac:dyDescent="0.3">
      <c r="A1532" s="94" t="str">
        <f t="shared" si="24"/>
        <v>llebaro</v>
      </c>
      <c r="B1532" s="95" t="s">
        <v>26269</v>
      </c>
      <c r="C1532" s="96" t="s">
        <v>26270</v>
      </c>
      <c r="D1532" s="95" t="s">
        <v>26271</v>
      </c>
      <c r="E1532" s="96"/>
      <c r="F1532" s="96"/>
      <c r="G1532" s="96"/>
      <c r="H1532" s="96"/>
      <c r="I1532" s="96"/>
      <c r="J1532" s="96"/>
      <c r="K1532" s="96" t="s">
        <v>19401</v>
      </c>
      <c r="L1532" s="96"/>
      <c r="M1532" s="96"/>
      <c r="N1532" s="96"/>
      <c r="O1532" s="97">
        <v>45956</v>
      </c>
      <c r="P1532" s="96">
        <v>45956</v>
      </c>
      <c r="Q1532" s="97">
        <v>45956</v>
      </c>
      <c r="R1532" s="96"/>
      <c r="S1532" s="96"/>
      <c r="T1532" s="96"/>
      <c r="U1532" s="95" t="s">
        <v>15269</v>
      </c>
      <c r="V1532" s="96" t="s">
        <v>15270</v>
      </c>
      <c r="W1532" s="96" t="s">
        <v>15271</v>
      </c>
      <c r="X1532" s="96" t="s">
        <v>287</v>
      </c>
      <c r="Y1532" s="95" t="s">
        <v>15272</v>
      </c>
    </row>
    <row r="1533" spans="1:25" s="87" customFormat="1" x14ac:dyDescent="0.3">
      <c r="A1533" s="94" t="str">
        <f t="shared" si="24"/>
        <v>lmccour</v>
      </c>
      <c r="B1533" s="95" t="s">
        <v>26272</v>
      </c>
      <c r="C1533" s="96" t="s">
        <v>26273</v>
      </c>
      <c r="D1533" s="96" t="s">
        <v>26274</v>
      </c>
      <c r="E1533" s="96" t="s">
        <v>19170</v>
      </c>
      <c r="F1533" s="95" t="s">
        <v>19215</v>
      </c>
      <c r="G1533" s="96" t="s">
        <v>19033</v>
      </c>
      <c r="H1533" s="96" t="s">
        <v>19172</v>
      </c>
      <c r="I1533" s="96" t="s">
        <v>19173</v>
      </c>
      <c r="J1533" s="95" t="s">
        <v>19189</v>
      </c>
      <c r="K1533" s="95" t="s">
        <v>19273</v>
      </c>
      <c r="L1533" s="95" t="s">
        <v>19274</v>
      </c>
      <c r="M1533" s="96" t="s">
        <v>7733</v>
      </c>
      <c r="N1533" s="96" t="s">
        <v>328</v>
      </c>
      <c r="O1533" s="97">
        <v>44910</v>
      </c>
      <c r="P1533" s="97">
        <v>44910</v>
      </c>
      <c r="Q1533" s="97">
        <v>44910</v>
      </c>
      <c r="R1533" s="96">
        <v>1019</v>
      </c>
      <c r="S1533" s="96">
        <v>2</v>
      </c>
      <c r="T1533" s="96" t="s">
        <v>19209</v>
      </c>
      <c r="U1533" s="96" t="s">
        <v>26275</v>
      </c>
      <c r="V1533" s="96"/>
      <c r="W1533" s="96" t="s">
        <v>26276</v>
      </c>
      <c r="X1533" s="96" t="s">
        <v>328</v>
      </c>
      <c r="Y1533" s="95" t="s">
        <v>26277</v>
      </c>
    </row>
    <row r="1534" spans="1:25" s="87" customFormat="1" x14ac:dyDescent="0.3">
      <c r="A1534" s="94" t="str">
        <f t="shared" si="24"/>
        <v>lmcdona</v>
      </c>
      <c r="B1534" s="95" t="s">
        <v>26278</v>
      </c>
      <c r="C1534" s="96" t="s">
        <v>26279</v>
      </c>
      <c r="D1534" s="96" t="s">
        <v>26280</v>
      </c>
      <c r="E1534" s="96" t="s">
        <v>5630</v>
      </c>
      <c r="F1534" s="95" t="s">
        <v>19797</v>
      </c>
      <c r="G1534" s="96" t="s">
        <v>19070</v>
      </c>
      <c r="H1534" s="96" t="s">
        <v>19227</v>
      </c>
      <c r="I1534" s="96" t="s">
        <v>19173</v>
      </c>
      <c r="J1534" s="95" t="s">
        <v>19189</v>
      </c>
      <c r="K1534" s="95" t="s">
        <v>19273</v>
      </c>
      <c r="L1534" s="95" t="s">
        <v>19274</v>
      </c>
      <c r="M1534" s="96" t="s">
        <v>7733</v>
      </c>
      <c r="N1534" s="96" t="s">
        <v>328</v>
      </c>
      <c r="O1534" s="97">
        <v>45788</v>
      </c>
      <c r="P1534" s="97">
        <v>45788</v>
      </c>
      <c r="Q1534" s="97">
        <v>45788</v>
      </c>
      <c r="R1534" s="96">
        <v>141</v>
      </c>
      <c r="S1534" s="96">
        <v>0</v>
      </c>
      <c r="T1534" s="96" t="s">
        <v>19193</v>
      </c>
      <c r="U1534" s="96" t="s">
        <v>26281</v>
      </c>
      <c r="V1534" s="96"/>
      <c r="W1534" s="96" t="s">
        <v>582</v>
      </c>
      <c r="X1534" s="96" t="s">
        <v>375</v>
      </c>
      <c r="Y1534" s="95" t="s">
        <v>16235</v>
      </c>
    </row>
    <row r="1535" spans="1:25" s="87" customFormat="1" x14ac:dyDescent="0.3">
      <c r="A1535" s="94" t="str">
        <f t="shared" si="24"/>
        <v>lmciver</v>
      </c>
      <c r="B1535" s="95" t="s">
        <v>26282</v>
      </c>
      <c r="C1535" s="96" t="s">
        <v>26283</v>
      </c>
      <c r="D1535" s="96" t="s">
        <v>26284</v>
      </c>
      <c r="E1535" s="96" t="s">
        <v>5630</v>
      </c>
      <c r="F1535" s="95" t="s">
        <v>19215</v>
      </c>
      <c r="G1535" s="96" t="s">
        <v>19033</v>
      </c>
      <c r="H1535" s="96" t="s">
        <v>19172</v>
      </c>
      <c r="I1535" s="96" t="s">
        <v>19173</v>
      </c>
      <c r="J1535" s="95" t="s">
        <v>19189</v>
      </c>
      <c r="K1535" s="95" t="s">
        <v>19273</v>
      </c>
      <c r="L1535" s="95" t="s">
        <v>19274</v>
      </c>
      <c r="M1535" s="96" t="s">
        <v>7733</v>
      </c>
      <c r="N1535" s="96" t="s">
        <v>328</v>
      </c>
      <c r="O1535" s="97">
        <v>45788</v>
      </c>
      <c r="P1535" s="97">
        <v>45788</v>
      </c>
      <c r="Q1535" s="97">
        <v>45788</v>
      </c>
      <c r="R1535" s="96">
        <v>141</v>
      </c>
      <c r="S1535" s="96">
        <v>0</v>
      </c>
      <c r="T1535" s="96" t="s">
        <v>19193</v>
      </c>
      <c r="U1535" s="96" t="s">
        <v>10533</v>
      </c>
      <c r="V1535" s="96"/>
      <c r="W1535" s="96" t="s">
        <v>10534</v>
      </c>
      <c r="X1535" s="96" t="s">
        <v>416</v>
      </c>
      <c r="Y1535" s="95" t="s">
        <v>10535</v>
      </c>
    </row>
    <row r="1536" spans="1:25" s="87" customFormat="1" x14ac:dyDescent="0.3">
      <c r="A1536" s="94" t="str">
        <f t="shared" si="24"/>
        <v>lmeinde</v>
      </c>
      <c r="B1536" s="95" t="s">
        <v>26285</v>
      </c>
      <c r="C1536" s="96" t="s">
        <v>26286</v>
      </c>
      <c r="D1536" s="96" t="s">
        <v>26287</v>
      </c>
      <c r="E1536" s="96" t="s">
        <v>19170</v>
      </c>
      <c r="F1536" s="95" t="s">
        <v>19171</v>
      </c>
      <c r="G1536" s="96" t="s">
        <v>19029</v>
      </c>
      <c r="H1536" s="96" t="s">
        <v>19172</v>
      </c>
      <c r="I1536" s="96" t="s">
        <v>19173</v>
      </c>
      <c r="J1536" s="95" t="s">
        <v>19174</v>
      </c>
      <c r="K1536" s="95" t="s">
        <v>20070</v>
      </c>
      <c r="L1536" s="95" t="s">
        <v>20071</v>
      </c>
      <c r="M1536" s="96" t="s">
        <v>20072</v>
      </c>
      <c r="N1536" s="96" t="s">
        <v>955</v>
      </c>
      <c r="O1536" s="97">
        <v>45690</v>
      </c>
      <c r="P1536" s="97">
        <v>45690</v>
      </c>
      <c r="Q1536" s="97">
        <v>45690</v>
      </c>
      <c r="R1536" s="96">
        <v>239</v>
      </c>
      <c r="S1536" s="96">
        <v>0</v>
      </c>
      <c r="T1536" s="96" t="s">
        <v>19176</v>
      </c>
      <c r="U1536" s="96" t="s">
        <v>26288</v>
      </c>
      <c r="V1536" s="96"/>
      <c r="W1536" s="96" t="s">
        <v>26289</v>
      </c>
      <c r="X1536" s="96" t="s">
        <v>2135</v>
      </c>
      <c r="Y1536" s="95" t="s">
        <v>26290</v>
      </c>
    </row>
    <row r="1537" spans="1:25" s="87" customFormat="1" x14ac:dyDescent="0.3">
      <c r="A1537" s="94" t="str">
        <f t="shared" si="24"/>
        <v>lmerced</v>
      </c>
      <c r="B1537" s="95" t="s">
        <v>26291</v>
      </c>
      <c r="C1537" s="96" t="s">
        <v>26292</v>
      </c>
      <c r="D1537" s="96" t="s">
        <v>26293</v>
      </c>
      <c r="E1537" s="96" t="s">
        <v>5630</v>
      </c>
      <c r="F1537" s="95" t="s">
        <v>19171</v>
      </c>
      <c r="G1537" s="96" t="s">
        <v>19029</v>
      </c>
      <c r="H1537" s="96" t="s">
        <v>19172</v>
      </c>
      <c r="I1537" s="96" t="s">
        <v>19173</v>
      </c>
      <c r="J1537" s="95" t="s">
        <v>19189</v>
      </c>
      <c r="K1537" s="95" t="s">
        <v>19273</v>
      </c>
      <c r="L1537" s="95" t="s">
        <v>19274</v>
      </c>
      <c r="M1537" s="96" t="s">
        <v>7733</v>
      </c>
      <c r="N1537" s="96" t="s">
        <v>328</v>
      </c>
      <c r="O1537" s="97">
        <v>43262</v>
      </c>
      <c r="P1537" s="97">
        <v>43262</v>
      </c>
      <c r="Q1537" s="97">
        <v>43262</v>
      </c>
      <c r="R1537" s="96">
        <v>2667</v>
      </c>
      <c r="S1537" s="96">
        <v>7</v>
      </c>
      <c r="T1537" s="96" t="s">
        <v>19247</v>
      </c>
      <c r="U1537" s="96" t="s">
        <v>26294</v>
      </c>
      <c r="V1537" s="96"/>
      <c r="W1537" s="96" t="s">
        <v>3227</v>
      </c>
      <c r="X1537" s="96" t="s">
        <v>328</v>
      </c>
      <c r="Y1537" s="95" t="s">
        <v>6915</v>
      </c>
    </row>
    <row r="1538" spans="1:25" s="87" customFormat="1" x14ac:dyDescent="0.3">
      <c r="A1538" s="94" t="str">
        <f t="shared" si="24"/>
        <v>LODELL2</v>
      </c>
      <c r="B1538" s="95" t="s">
        <v>26295</v>
      </c>
      <c r="C1538" s="96" t="s">
        <v>26296</v>
      </c>
      <c r="D1538" s="96" t="s">
        <v>26297</v>
      </c>
      <c r="E1538" s="96" t="s">
        <v>19715</v>
      </c>
      <c r="F1538" s="95" t="s">
        <v>19285</v>
      </c>
      <c r="G1538" s="96" t="s">
        <v>19028</v>
      </c>
      <c r="H1538" s="96" t="s">
        <v>19172</v>
      </c>
      <c r="I1538" s="96" t="s">
        <v>19173</v>
      </c>
      <c r="J1538" s="95" t="s">
        <v>19189</v>
      </c>
      <c r="K1538" s="95" t="s">
        <v>19294</v>
      </c>
      <c r="L1538" s="95" t="s">
        <v>19295</v>
      </c>
      <c r="M1538" s="96" t="s">
        <v>19296</v>
      </c>
      <c r="N1538" s="96" t="s">
        <v>541</v>
      </c>
      <c r="O1538" s="97">
        <v>34800</v>
      </c>
      <c r="P1538" s="97">
        <v>34800</v>
      </c>
      <c r="Q1538" s="97">
        <v>34800</v>
      </c>
      <c r="R1538" s="96">
        <v>11129</v>
      </c>
      <c r="S1538" s="96">
        <v>30</v>
      </c>
      <c r="T1538" s="96" t="s">
        <v>19261</v>
      </c>
      <c r="U1538" s="96" t="s">
        <v>26298</v>
      </c>
      <c r="V1538" s="96"/>
      <c r="W1538" s="96" t="s">
        <v>26299</v>
      </c>
      <c r="X1538" s="96" t="s">
        <v>541</v>
      </c>
      <c r="Y1538" s="95" t="s">
        <v>26300</v>
      </c>
    </row>
    <row r="1539" spans="1:25" s="87" customFormat="1" x14ac:dyDescent="0.3">
      <c r="A1539" s="94" t="str">
        <f t="shared" ref="A1539:A1602" si="25">TRIM(D1539)</f>
        <v>LPAGANC</v>
      </c>
      <c r="B1539" s="95" t="s">
        <v>26301</v>
      </c>
      <c r="C1539" s="96" t="s">
        <v>26302</v>
      </c>
      <c r="D1539" s="96" t="s">
        <v>16938</v>
      </c>
      <c r="E1539" s="96" t="s">
        <v>5630</v>
      </c>
      <c r="F1539" s="95" t="s">
        <v>19171</v>
      </c>
      <c r="G1539" s="96" t="s">
        <v>19029</v>
      </c>
      <c r="H1539" s="96" t="s">
        <v>19172</v>
      </c>
      <c r="I1539" s="96" t="s">
        <v>19419</v>
      </c>
      <c r="J1539" s="95" t="s">
        <v>19189</v>
      </c>
      <c r="K1539" s="95" t="s">
        <v>19420</v>
      </c>
      <c r="L1539" s="95" t="s">
        <v>19420</v>
      </c>
      <c r="M1539" s="96" t="s">
        <v>19421</v>
      </c>
      <c r="N1539" s="96" t="s">
        <v>5965</v>
      </c>
      <c r="O1539" s="97">
        <v>32189</v>
      </c>
      <c r="P1539" s="97">
        <v>32189</v>
      </c>
      <c r="Q1539" s="97">
        <v>32189</v>
      </c>
      <c r="R1539" s="96">
        <v>13740</v>
      </c>
      <c r="S1539" s="96">
        <v>37</v>
      </c>
      <c r="T1539" s="96" t="s">
        <v>19261</v>
      </c>
      <c r="U1539" s="96" t="s">
        <v>26303</v>
      </c>
      <c r="V1539" s="96" t="s">
        <v>26304</v>
      </c>
      <c r="W1539" s="96" t="s">
        <v>26305</v>
      </c>
      <c r="X1539" s="96" t="s">
        <v>5965</v>
      </c>
      <c r="Y1539" s="95" t="s">
        <v>16943</v>
      </c>
    </row>
    <row r="1540" spans="1:25" s="87" customFormat="1" x14ac:dyDescent="0.3">
      <c r="A1540" s="94" t="str">
        <f t="shared" si="25"/>
        <v>lperez</v>
      </c>
      <c r="B1540" s="95" t="s">
        <v>26306</v>
      </c>
      <c r="C1540" s="96" t="s">
        <v>26307</v>
      </c>
      <c r="D1540" s="96" t="s">
        <v>26308</v>
      </c>
      <c r="E1540" s="96" t="s">
        <v>5630</v>
      </c>
      <c r="F1540" s="95" t="s">
        <v>19171</v>
      </c>
      <c r="G1540" s="96" t="s">
        <v>19029</v>
      </c>
      <c r="H1540" s="96" t="s">
        <v>19172</v>
      </c>
      <c r="I1540" s="96" t="s">
        <v>19173</v>
      </c>
      <c r="J1540" s="95" t="s">
        <v>19189</v>
      </c>
      <c r="K1540" s="95" t="s">
        <v>19190</v>
      </c>
      <c r="L1540" s="95" t="s">
        <v>19191</v>
      </c>
      <c r="M1540" s="96" t="s">
        <v>19192</v>
      </c>
      <c r="N1540" s="96" t="s">
        <v>297</v>
      </c>
      <c r="O1540" s="97">
        <v>44931</v>
      </c>
      <c r="P1540" s="97">
        <v>44931</v>
      </c>
      <c r="Q1540" s="97">
        <v>44931</v>
      </c>
      <c r="R1540" s="96">
        <v>998</v>
      </c>
      <c r="S1540" s="96">
        <v>2</v>
      </c>
      <c r="T1540" s="96" t="s">
        <v>19209</v>
      </c>
      <c r="U1540" s="96" t="s">
        <v>26309</v>
      </c>
      <c r="V1540" s="96" t="s">
        <v>26310</v>
      </c>
      <c r="W1540" s="96" t="s">
        <v>678</v>
      </c>
      <c r="X1540" s="96" t="s">
        <v>297</v>
      </c>
      <c r="Y1540" s="95" t="s">
        <v>18069</v>
      </c>
    </row>
    <row r="1541" spans="1:25" s="87" customFormat="1" x14ac:dyDescent="0.3">
      <c r="A1541" s="94" t="str">
        <f t="shared" si="25"/>
        <v>lpiloto</v>
      </c>
      <c r="B1541" s="95" t="s">
        <v>26311</v>
      </c>
      <c r="C1541" s="96" t="s">
        <v>26312</v>
      </c>
      <c r="D1541" s="96" t="s">
        <v>26313</v>
      </c>
      <c r="E1541" s="96" t="s">
        <v>19170</v>
      </c>
      <c r="F1541" s="95" t="s">
        <v>19171</v>
      </c>
      <c r="G1541" s="96" t="s">
        <v>19029</v>
      </c>
      <c r="H1541" s="96" t="s">
        <v>19172</v>
      </c>
      <c r="I1541" s="96" t="s">
        <v>19173</v>
      </c>
      <c r="J1541" s="95" t="s">
        <v>19189</v>
      </c>
      <c r="K1541" s="95" t="s">
        <v>19333</v>
      </c>
      <c r="L1541" s="95" t="s">
        <v>21478</v>
      </c>
      <c r="M1541" s="96" t="s">
        <v>9382</v>
      </c>
      <c r="N1541" s="96" t="s">
        <v>366</v>
      </c>
      <c r="O1541" s="97">
        <v>45739</v>
      </c>
      <c r="P1541" s="97">
        <v>45739</v>
      </c>
      <c r="Q1541" s="97">
        <v>45739</v>
      </c>
      <c r="R1541" s="96">
        <v>190</v>
      </c>
      <c r="S1541" s="96">
        <v>0</v>
      </c>
      <c r="T1541" s="96" t="s">
        <v>19176</v>
      </c>
      <c r="U1541" s="96" t="s">
        <v>26314</v>
      </c>
      <c r="V1541" s="96"/>
      <c r="W1541" s="96" t="s">
        <v>406</v>
      </c>
      <c r="X1541" s="96" t="s">
        <v>407</v>
      </c>
      <c r="Y1541" s="95" t="s">
        <v>26315</v>
      </c>
    </row>
    <row r="1542" spans="1:25" s="87" customFormat="1" x14ac:dyDescent="0.3">
      <c r="A1542" s="94" t="str">
        <f t="shared" si="25"/>
        <v>lpinzon</v>
      </c>
      <c r="B1542" s="95" t="s">
        <v>26316</v>
      </c>
      <c r="C1542" s="96" t="s">
        <v>26317</v>
      </c>
      <c r="D1542" s="96" t="s">
        <v>26318</v>
      </c>
      <c r="E1542" s="96" t="s">
        <v>5630</v>
      </c>
      <c r="F1542" s="95" t="s">
        <v>19171</v>
      </c>
      <c r="G1542" s="96" t="s">
        <v>19029</v>
      </c>
      <c r="H1542" s="96" t="s">
        <v>19172</v>
      </c>
      <c r="I1542" s="96" t="s">
        <v>19173</v>
      </c>
      <c r="J1542" s="95" t="s">
        <v>19174</v>
      </c>
      <c r="K1542" s="95" t="s">
        <v>19207</v>
      </c>
      <c r="L1542" s="95" t="s">
        <v>19208</v>
      </c>
      <c r="M1542" s="96" t="s">
        <v>10249</v>
      </c>
      <c r="N1542" s="96" t="s">
        <v>219</v>
      </c>
      <c r="O1542" s="97">
        <v>44307</v>
      </c>
      <c r="P1542" s="97">
        <v>44307</v>
      </c>
      <c r="Q1542" s="97">
        <v>44307</v>
      </c>
      <c r="R1542" s="96">
        <v>1622</v>
      </c>
      <c r="S1542" s="96">
        <v>4</v>
      </c>
      <c r="T1542" s="96" t="s">
        <v>19228</v>
      </c>
      <c r="U1542" s="96" t="s">
        <v>26319</v>
      </c>
      <c r="V1542" s="96" t="s">
        <v>26320</v>
      </c>
      <c r="W1542" s="96" t="s">
        <v>4819</v>
      </c>
      <c r="X1542" s="96" t="s">
        <v>219</v>
      </c>
      <c r="Y1542" s="95" t="s">
        <v>26321</v>
      </c>
    </row>
    <row r="1543" spans="1:25" s="87" customFormat="1" x14ac:dyDescent="0.3">
      <c r="A1543" s="94" t="str">
        <f t="shared" si="25"/>
        <v>LQUINT3</v>
      </c>
      <c r="B1543" s="95" t="s">
        <v>26322</v>
      </c>
      <c r="C1543" s="96" t="s">
        <v>26323</v>
      </c>
      <c r="D1543" s="96" t="s">
        <v>5414</v>
      </c>
      <c r="E1543" s="96" t="s">
        <v>5630</v>
      </c>
      <c r="F1543" s="95" t="s">
        <v>19171</v>
      </c>
      <c r="G1543" s="96" t="s">
        <v>19029</v>
      </c>
      <c r="H1543" s="96" t="s">
        <v>19172</v>
      </c>
      <c r="I1543" s="96" t="s">
        <v>19173</v>
      </c>
      <c r="J1543" s="95" t="s">
        <v>19174</v>
      </c>
      <c r="K1543" s="95" t="s">
        <v>19207</v>
      </c>
      <c r="L1543" s="95" t="s">
        <v>19208</v>
      </c>
      <c r="M1543" s="96" t="s">
        <v>10249</v>
      </c>
      <c r="N1543" s="96" t="s">
        <v>219</v>
      </c>
      <c r="O1543" s="97">
        <v>40722</v>
      </c>
      <c r="P1543" s="97">
        <v>40722</v>
      </c>
      <c r="Q1543" s="97">
        <v>40722</v>
      </c>
      <c r="R1543" s="96">
        <v>5207</v>
      </c>
      <c r="S1543" s="96">
        <v>14</v>
      </c>
      <c r="T1543" s="96" t="s">
        <v>19247</v>
      </c>
      <c r="U1543" s="96" t="s">
        <v>26324</v>
      </c>
      <c r="V1543" s="96"/>
      <c r="W1543" s="96" t="s">
        <v>16016</v>
      </c>
      <c r="X1543" s="96" t="s">
        <v>219</v>
      </c>
      <c r="Y1543" s="95" t="s">
        <v>16017</v>
      </c>
    </row>
    <row r="1544" spans="1:25" s="87" customFormat="1" x14ac:dyDescent="0.3">
      <c r="A1544" s="94" t="str">
        <f t="shared" si="25"/>
        <v>lreeve</v>
      </c>
      <c r="B1544" s="95" t="s">
        <v>26325</v>
      </c>
      <c r="C1544" s="96" t="s">
        <v>26326</v>
      </c>
      <c r="D1544" s="96" t="s">
        <v>26327</v>
      </c>
      <c r="E1544" s="96" t="s">
        <v>5630</v>
      </c>
      <c r="F1544" s="95" t="s">
        <v>19215</v>
      </c>
      <c r="G1544" s="96" t="s">
        <v>19033</v>
      </c>
      <c r="H1544" s="96" t="s">
        <v>19172</v>
      </c>
      <c r="I1544" s="96" t="s">
        <v>19173</v>
      </c>
      <c r="J1544" s="95" t="s">
        <v>19189</v>
      </c>
      <c r="K1544" s="95" t="s">
        <v>19345</v>
      </c>
      <c r="L1544" s="95" t="s">
        <v>20158</v>
      </c>
      <c r="M1544" s="96" t="s">
        <v>20159</v>
      </c>
      <c r="N1544" s="96" t="s">
        <v>1354</v>
      </c>
      <c r="O1544" s="97">
        <v>44868</v>
      </c>
      <c r="P1544" s="97">
        <v>44868</v>
      </c>
      <c r="Q1544" s="97">
        <v>44868</v>
      </c>
      <c r="R1544" s="96">
        <v>1061</v>
      </c>
      <c r="S1544" s="96">
        <v>2</v>
      </c>
      <c r="T1544" s="96" t="s">
        <v>19209</v>
      </c>
      <c r="U1544" s="96" t="s">
        <v>26328</v>
      </c>
      <c r="V1544" s="96"/>
      <c r="W1544" s="96" t="s">
        <v>26329</v>
      </c>
      <c r="X1544" s="96" t="s">
        <v>1354</v>
      </c>
      <c r="Y1544" s="95" t="s">
        <v>26330</v>
      </c>
    </row>
    <row r="1545" spans="1:25" s="87" customFormat="1" x14ac:dyDescent="0.3">
      <c r="A1545" s="94" t="str">
        <f t="shared" si="25"/>
        <v>lrobin0</v>
      </c>
      <c r="B1545" s="95" t="s">
        <v>26331</v>
      </c>
      <c r="C1545" s="96" t="s">
        <v>26332</v>
      </c>
      <c r="D1545" s="96" t="s">
        <v>26333</v>
      </c>
      <c r="E1545" s="96" t="s">
        <v>19170</v>
      </c>
      <c r="F1545" s="95" t="s">
        <v>19181</v>
      </c>
      <c r="G1545" s="96" t="s">
        <v>19030</v>
      </c>
      <c r="H1545" s="96" t="s">
        <v>19172</v>
      </c>
      <c r="I1545" s="96" t="s">
        <v>19173</v>
      </c>
      <c r="J1545" s="95" t="s">
        <v>19189</v>
      </c>
      <c r="K1545" s="95" t="s">
        <v>19415</v>
      </c>
      <c r="L1545" s="95" t="s">
        <v>6684</v>
      </c>
      <c r="M1545" s="96" t="s">
        <v>19416</v>
      </c>
      <c r="N1545" s="96" t="s">
        <v>318</v>
      </c>
      <c r="O1545" s="97">
        <v>45900</v>
      </c>
      <c r="P1545" s="97">
        <v>45900</v>
      </c>
      <c r="Q1545" s="97">
        <v>45900</v>
      </c>
      <c r="R1545" s="96">
        <v>29</v>
      </c>
      <c r="S1545" s="96">
        <v>0</v>
      </c>
      <c r="T1545" s="96" t="s">
        <v>19183</v>
      </c>
      <c r="U1545" s="96" t="s">
        <v>26334</v>
      </c>
      <c r="V1545" s="96"/>
      <c r="W1545" s="96" t="s">
        <v>317</v>
      </c>
      <c r="X1545" s="96" t="s">
        <v>318</v>
      </c>
      <c r="Y1545" s="95" t="s">
        <v>14380</v>
      </c>
    </row>
    <row r="1546" spans="1:25" s="87" customFormat="1" x14ac:dyDescent="0.3">
      <c r="A1546" s="94" t="str">
        <f t="shared" si="25"/>
        <v>lrock0</v>
      </c>
      <c r="B1546" s="95" t="s">
        <v>26335</v>
      </c>
      <c r="C1546" s="96" t="s">
        <v>26336</v>
      </c>
      <c r="D1546" s="96" t="s">
        <v>26337</v>
      </c>
      <c r="E1546" s="96" t="s">
        <v>19170</v>
      </c>
      <c r="F1546" s="95" t="s">
        <v>19171</v>
      </c>
      <c r="G1546" s="96" t="s">
        <v>19029</v>
      </c>
      <c r="H1546" s="96" t="s">
        <v>19172</v>
      </c>
      <c r="I1546" s="96" t="s">
        <v>19173</v>
      </c>
      <c r="J1546" s="95" t="s">
        <v>19189</v>
      </c>
      <c r="K1546" s="95" t="s">
        <v>19273</v>
      </c>
      <c r="L1546" s="95" t="s">
        <v>19274</v>
      </c>
      <c r="M1546" s="96" t="s">
        <v>7733</v>
      </c>
      <c r="N1546" s="96" t="s">
        <v>328</v>
      </c>
      <c r="O1546" s="97">
        <v>43355</v>
      </c>
      <c r="P1546" s="97">
        <v>44230</v>
      </c>
      <c r="Q1546" s="97">
        <v>43355</v>
      </c>
      <c r="R1546" s="96">
        <v>2574</v>
      </c>
      <c r="S1546" s="96">
        <v>7</v>
      </c>
      <c r="T1546" s="96" t="s">
        <v>19247</v>
      </c>
      <c r="U1546" s="96" t="s">
        <v>26338</v>
      </c>
      <c r="V1546" s="96"/>
      <c r="W1546" s="96" t="s">
        <v>789</v>
      </c>
      <c r="X1546" s="96" t="s">
        <v>328</v>
      </c>
      <c r="Y1546" s="95" t="s">
        <v>19597</v>
      </c>
    </row>
    <row r="1547" spans="1:25" s="87" customFormat="1" x14ac:dyDescent="0.3">
      <c r="A1547" s="94" t="str">
        <f t="shared" si="25"/>
        <v>LRUIZ1</v>
      </c>
      <c r="B1547" s="95" t="s">
        <v>26339</v>
      </c>
      <c r="C1547" s="96" t="s">
        <v>26340</v>
      </c>
      <c r="D1547" s="96" t="s">
        <v>2507</v>
      </c>
      <c r="E1547" s="96" t="s">
        <v>5630</v>
      </c>
      <c r="F1547" s="95" t="s">
        <v>19171</v>
      </c>
      <c r="G1547" s="96" t="s">
        <v>19029</v>
      </c>
      <c r="H1547" s="96" t="s">
        <v>19172</v>
      </c>
      <c r="I1547" s="96" t="s">
        <v>19173</v>
      </c>
      <c r="J1547" s="95" t="s">
        <v>19174</v>
      </c>
      <c r="K1547" s="95" t="s">
        <v>19258</v>
      </c>
      <c r="L1547" s="95" t="s">
        <v>19259</v>
      </c>
      <c r="M1547" s="96" t="s">
        <v>19260</v>
      </c>
      <c r="N1547" s="96" t="s">
        <v>279</v>
      </c>
      <c r="O1547" s="97">
        <v>36873</v>
      </c>
      <c r="P1547" s="97">
        <v>36873</v>
      </c>
      <c r="Q1547" s="97">
        <v>36873</v>
      </c>
      <c r="R1547" s="96">
        <v>9056</v>
      </c>
      <c r="S1547" s="96">
        <v>24</v>
      </c>
      <c r="T1547" s="96" t="s">
        <v>19261</v>
      </c>
      <c r="U1547" s="96" t="s">
        <v>26341</v>
      </c>
      <c r="V1547" s="96"/>
      <c r="W1547" s="96" t="s">
        <v>11731</v>
      </c>
      <c r="X1547" s="96" t="s">
        <v>279</v>
      </c>
      <c r="Y1547" s="95" t="s">
        <v>16828</v>
      </c>
    </row>
    <row r="1548" spans="1:25" s="87" customFormat="1" x14ac:dyDescent="0.3">
      <c r="A1548" s="94" t="str">
        <f t="shared" si="25"/>
        <v>lsanfor</v>
      </c>
      <c r="B1548" s="95" t="s">
        <v>26342</v>
      </c>
      <c r="C1548" s="96" t="s">
        <v>26343</v>
      </c>
      <c r="D1548" s="96" t="s">
        <v>26344</v>
      </c>
      <c r="E1548" s="96" t="s">
        <v>19170</v>
      </c>
      <c r="F1548" s="95" t="s">
        <v>19171</v>
      </c>
      <c r="G1548" s="96" t="s">
        <v>19029</v>
      </c>
      <c r="H1548" s="96" t="s">
        <v>19172</v>
      </c>
      <c r="I1548" s="96" t="s">
        <v>19173</v>
      </c>
      <c r="J1548" s="95" t="s">
        <v>19174</v>
      </c>
      <c r="K1548" s="95" t="s">
        <v>19522</v>
      </c>
      <c r="L1548" s="95" t="s">
        <v>19523</v>
      </c>
      <c r="M1548" s="96" t="s">
        <v>7156</v>
      </c>
      <c r="N1548" s="96" t="s">
        <v>773</v>
      </c>
      <c r="O1548" s="97">
        <v>42692</v>
      </c>
      <c r="P1548" s="97">
        <v>45473</v>
      </c>
      <c r="Q1548" s="97">
        <v>45473</v>
      </c>
      <c r="R1548" s="96">
        <v>456</v>
      </c>
      <c r="S1548" s="96">
        <v>1</v>
      </c>
      <c r="T1548" s="96" t="s">
        <v>19209</v>
      </c>
      <c r="U1548" s="96" t="s">
        <v>26345</v>
      </c>
      <c r="V1548" s="96" t="s">
        <v>26346</v>
      </c>
      <c r="W1548" s="96" t="s">
        <v>19616</v>
      </c>
      <c r="X1548" s="96" t="s">
        <v>250</v>
      </c>
      <c r="Y1548" s="95" t="s">
        <v>19617</v>
      </c>
    </row>
    <row r="1549" spans="1:25" s="87" customFormat="1" x14ac:dyDescent="0.3">
      <c r="A1549" s="94" t="str">
        <f t="shared" si="25"/>
        <v>lsargea</v>
      </c>
      <c r="B1549" s="95" t="s">
        <v>26347</v>
      </c>
      <c r="C1549" s="96" t="s">
        <v>26348</v>
      </c>
      <c r="D1549" s="96" t="s">
        <v>26349</v>
      </c>
      <c r="E1549" s="96" t="s">
        <v>5630</v>
      </c>
      <c r="F1549" s="95" t="s">
        <v>19236</v>
      </c>
      <c r="G1549" s="96" t="s">
        <v>19032</v>
      </c>
      <c r="H1549" s="96" t="s">
        <v>19227</v>
      </c>
      <c r="I1549" s="96" t="s">
        <v>19173</v>
      </c>
      <c r="J1549" s="95" t="s">
        <v>19174</v>
      </c>
      <c r="K1549" s="95" t="s">
        <v>19175</v>
      </c>
      <c r="L1549" s="95" t="s">
        <v>16610</v>
      </c>
      <c r="M1549" s="96" t="s">
        <v>9597</v>
      </c>
      <c r="N1549" s="96" t="s">
        <v>219</v>
      </c>
      <c r="O1549" s="97">
        <v>42443</v>
      </c>
      <c r="P1549" s="97">
        <v>42443</v>
      </c>
      <c r="Q1549" s="97">
        <v>42443</v>
      </c>
      <c r="R1549" s="96">
        <v>3486</v>
      </c>
      <c r="S1549" s="96">
        <v>9</v>
      </c>
      <c r="T1549" s="96" t="s">
        <v>19247</v>
      </c>
      <c r="U1549" s="96" t="s">
        <v>26350</v>
      </c>
      <c r="V1549" s="96"/>
      <c r="W1549" s="96" t="s">
        <v>6323</v>
      </c>
      <c r="X1549" s="96" t="s">
        <v>219</v>
      </c>
      <c r="Y1549" s="95" t="s">
        <v>6324</v>
      </c>
    </row>
    <row r="1550" spans="1:25" s="87" customFormat="1" x14ac:dyDescent="0.3">
      <c r="A1550" s="94" t="str">
        <f t="shared" si="25"/>
        <v>LSING00</v>
      </c>
      <c r="B1550" s="95" t="s">
        <v>26351</v>
      </c>
      <c r="C1550" s="96" t="s">
        <v>26352</v>
      </c>
      <c r="D1550" s="96" t="s">
        <v>5499</v>
      </c>
      <c r="E1550" s="96" t="s">
        <v>5630</v>
      </c>
      <c r="F1550" s="95" t="s">
        <v>19181</v>
      </c>
      <c r="G1550" s="96" t="s">
        <v>19030</v>
      </c>
      <c r="H1550" s="96" t="s">
        <v>19172</v>
      </c>
      <c r="I1550" s="96" t="s">
        <v>19173</v>
      </c>
      <c r="J1550" s="95" t="s">
        <v>19174</v>
      </c>
      <c r="K1550" s="95" t="s">
        <v>20070</v>
      </c>
      <c r="L1550" s="95" t="s">
        <v>20694</v>
      </c>
      <c r="M1550" s="96" t="s">
        <v>20072</v>
      </c>
      <c r="N1550" s="96" t="s">
        <v>955</v>
      </c>
      <c r="O1550" s="97">
        <v>38111</v>
      </c>
      <c r="P1550" s="97">
        <v>38111</v>
      </c>
      <c r="Q1550" s="97">
        <v>38111</v>
      </c>
      <c r="R1550" s="96">
        <v>7818</v>
      </c>
      <c r="S1550" s="96">
        <v>21</v>
      </c>
      <c r="T1550" s="96" t="s">
        <v>19261</v>
      </c>
      <c r="U1550" s="96" t="s">
        <v>26353</v>
      </c>
      <c r="V1550" s="96"/>
      <c r="W1550" s="96" t="s">
        <v>5500</v>
      </c>
      <c r="X1550" s="96" t="s">
        <v>955</v>
      </c>
      <c r="Y1550" s="95" t="s">
        <v>14708</v>
      </c>
    </row>
    <row r="1551" spans="1:25" s="87" customFormat="1" x14ac:dyDescent="0.3">
      <c r="A1551" s="94" t="str">
        <f t="shared" si="25"/>
        <v>LSMI314</v>
      </c>
      <c r="B1551" s="95" t="s">
        <v>26354</v>
      </c>
      <c r="C1551" s="96" t="s">
        <v>26355</v>
      </c>
      <c r="D1551" s="96" t="s">
        <v>785</v>
      </c>
      <c r="E1551" s="96" t="s">
        <v>5630</v>
      </c>
      <c r="F1551" s="95" t="s">
        <v>19171</v>
      </c>
      <c r="G1551" s="96" t="s">
        <v>19029</v>
      </c>
      <c r="H1551" s="96" t="s">
        <v>19172</v>
      </c>
      <c r="I1551" s="96" t="s">
        <v>19173</v>
      </c>
      <c r="J1551" s="95" t="s">
        <v>19174</v>
      </c>
      <c r="K1551" s="95" t="s">
        <v>19716</v>
      </c>
      <c r="L1551" s="95" t="s">
        <v>19717</v>
      </c>
      <c r="M1551" s="96" t="s">
        <v>5847</v>
      </c>
      <c r="N1551" s="96" t="s">
        <v>279</v>
      </c>
      <c r="O1551" s="97">
        <v>39052</v>
      </c>
      <c r="P1551" s="97">
        <v>39052</v>
      </c>
      <c r="Q1551" s="97">
        <v>39052</v>
      </c>
      <c r="R1551" s="96">
        <v>6877</v>
      </c>
      <c r="S1551" s="96">
        <v>18</v>
      </c>
      <c r="T1551" s="96" t="s">
        <v>19261</v>
      </c>
      <c r="U1551" s="96" t="s">
        <v>26356</v>
      </c>
      <c r="V1551" s="96"/>
      <c r="W1551" s="96" t="s">
        <v>26357</v>
      </c>
      <c r="X1551" s="96" t="s">
        <v>279</v>
      </c>
      <c r="Y1551" s="95" t="s">
        <v>14153</v>
      </c>
    </row>
    <row r="1552" spans="1:25" s="87" customFormat="1" x14ac:dyDescent="0.3">
      <c r="A1552" s="94" t="str">
        <f t="shared" si="25"/>
        <v>lsotelo</v>
      </c>
      <c r="B1552" s="95" t="s">
        <v>26358</v>
      </c>
      <c r="C1552" s="96" t="s">
        <v>26359</v>
      </c>
      <c r="D1552" s="96" t="s">
        <v>26360</v>
      </c>
      <c r="E1552" s="96" t="s">
        <v>5630</v>
      </c>
      <c r="F1552" s="95" t="s">
        <v>19181</v>
      </c>
      <c r="G1552" s="96" t="s">
        <v>19030</v>
      </c>
      <c r="H1552" s="96" t="s">
        <v>19172</v>
      </c>
      <c r="I1552" s="96" t="s">
        <v>19173</v>
      </c>
      <c r="J1552" s="95" t="s">
        <v>19174</v>
      </c>
      <c r="K1552" s="95" t="s">
        <v>19245</v>
      </c>
      <c r="L1552" s="95" t="s">
        <v>19246</v>
      </c>
      <c r="M1552" s="96" t="s">
        <v>14665</v>
      </c>
      <c r="N1552" s="96" t="s">
        <v>219</v>
      </c>
      <c r="O1552" s="97">
        <v>45900</v>
      </c>
      <c r="P1552" s="97">
        <v>45900</v>
      </c>
      <c r="Q1552" s="97">
        <v>45900</v>
      </c>
      <c r="R1552" s="96">
        <v>29</v>
      </c>
      <c r="S1552" s="96">
        <v>0</v>
      </c>
      <c r="T1552" s="96" t="s">
        <v>19183</v>
      </c>
      <c r="U1552" s="96" t="s">
        <v>15007</v>
      </c>
      <c r="V1552" s="96"/>
      <c r="W1552" s="96" t="s">
        <v>4423</v>
      </c>
      <c r="X1552" s="96" t="s">
        <v>219</v>
      </c>
      <c r="Y1552" s="95" t="s">
        <v>11942</v>
      </c>
    </row>
    <row r="1553" spans="1:25" s="87" customFormat="1" x14ac:dyDescent="0.3">
      <c r="A1553" s="94" t="str">
        <f t="shared" si="25"/>
        <v>lstuebi</v>
      </c>
      <c r="B1553" s="95" t="s">
        <v>26361</v>
      </c>
      <c r="C1553" s="96" t="s">
        <v>26362</v>
      </c>
      <c r="D1553" s="96" t="s">
        <v>26363</v>
      </c>
      <c r="E1553" s="96" t="s">
        <v>5630</v>
      </c>
      <c r="F1553" s="95" t="s">
        <v>19171</v>
      </c>
      <c r="G1553" s="96" t="s">
        <v>19029</v>
      </c>
      <c r="H1553" s="96" t="s">
        <v>19172</v>
      </c>
      <c r="I1553" s="96" t="s">
        <v>19173</v>
      </c>
      <c r="J1553" s="95" t="s">
        <v>19174</v>
      </c>
      <c r="K1553" s="95" t="s">
        <v>19216</v>
      </c>
      <c r="L1553" s="95" t="s">
        <v>19237</v>
      </c>
      <c r="M1553" s="96" t="s">
        <v>19238</v>
      </c>
      <c r="N1553" s="96" t="s">
        <v>250</v>
      </c>
      <c r="O1553" s="97">
        <v>42522</v>
      </c>
      <c r="P1553" s="97">
        <v>42522</v>
      </c>
      <c r="Q1553" s="97">
        <v>42522</v>
      </c>
      <c r="R1553" s="96">
        <v>3407</v>
      </c>
      <c r="S1553" s="96">
        <v>9</v>
      </c>
      <c r="T1553" s="96" t="s">
        <v>19247</v>
      </c>
      <c r="U1553" s="96" t="s">
        <v>26364</v>
      </c>
      <c r="V1553" s="96"/>
      <c r="W1553" s="96" t="s">
        <v>8130</v>
      </c>
      <c r="X1553" s="96" t="s">
        <v>250</v>
      </c>
      <c r="Y1553" s="95" t="s">
        <v>8131</v>
      </c>
    </row>
    <row r="1554" spans="1:25" s="87" customFormat="1" x14ac:dyDescent="0.3">
      <c r="A1554" s="94" t="str">
        <f t="shared" si="25"/>
        <v>lswims</v>
      </c>
      <c r="B1554" s="95" t="s">
        <v>26365</v>
      </c>
      <c r="C1554" s="96" t="s">
        <v>26366</v>
      </c>
      <c r="D1554" s="96" t="s">
        <v>26367</v>
      </c>
      <c r="E1554" s="96" t="s">
        <v>19170</v>
      </c>
      <c r="F1554" s="95" t="s">
        <v>19171</v>
      </c>
      <c r="G1554" s="96" t="s">
        <v>19029</v>
      </c>
      <c r="H1554" s="96" t="s">
        <v>19172</v>
      </c>
      <c r="I1554" s="96" t="s">
        <v>19173</v>
      </c>
      <c r="J1554" s="95" t="s">
        <v>19189</v>
      </c>
      <c r="K1554" s="95" t="s">
        <v>19345</v>
      </c>
      <c r="L1554" s="95" t="s">
        <v>19551</v>
      </c>
      <c r="M1554" s="96" t="s">
        <v>19552</v>
      </c>
      <c r="N1554" s="96" t="s">
        <v>318</v>
      </c>
      <c r="O1554" s="97">
        <v>45669</v>
      </c>
      <c r="P1554" s="97">
        <v>45669</v>
      </c>
      <c r="Q1554" s="97">
        <v>45669</v>
      </c>
      <c r="R1554" s="96">
        <v>260</v>
      </c>
      <c r="S1554" s="96">
        <v>0</v>
      </c>
      <c r="T1554" s="96" t="s">
        <v>19176</v>
      </c>
      <c r="U1554" s="96" t="s">
        <v>26368</v>
      </c>
      <c r="V1554" s="96"/>
      <c r="W1554" s="96" t="s">
        <v>1414</v>
      </c>
      <c r="X1554" s="96" t="s">
        <v>318</v>
      </c>
      <c r="Y1554" s="95" t="s">
        <v>26369</v>
      </c>
    </row>
    <row r="1555" spans="1:25" s="87" customFormat="1" x14ac:dyDescent="0.3">
      <c r="A1555" s="94" t="str">
        <f t="shared" si="25"/>
        <v>ltupai</v>
      </c>
      <c r="B1555" s="95" t="s">
        <v>26370</v>
      </c>
      <c r="C1555" s="96" t="s">
        <v>26371</v>
      </c>
      <c r="D1555" s="96" t="s">
        <v>26372</v>
      </c>
      <c r="E1555" s="96" t="s">
        <v>19170</v>
      </c>
      <c r="F1555" s="95" t="s">
        <v>19171</v>
      </c>
      <c r="G1555" s="96" t="s">
        <v>19029</v>
      </c>
      <c r="H1555" s="96" t="s">
        <v>19172</v>
      </c>
      <c r="I1555" s="96" t="s">
        <v>19173</v>
      </c>
      <c r="J1555" s="95" t="s">
        <v>19174</v>
      </c>
      <c r="K1555" s="95" t="s">
        <v>19455</v>
      </c>
      <c r="L1555" s="95" t="s">
        <v>19456</v>
      </c>
      <c r="M1555" s="96" t="s">
        <v>19457</v>
      </c>
      <c r="N1555" s="96" t="s">
        <v>2504</v>
      </c>
      <c r="O1555" s="97">
        <v>44511</v>
      </c>
      <c r="P1555" s="97">
        <v>45690</v>
      </c>
      <c r="Q1555" s="97">
        <v>45690</v>
      </c>
      <c r="R1555" s="96">
        <v>239</v>
      </c>
      <c r="S1555" s="96">
        <v>0</v>
      </c>
      <c r="T1555" s="96" t="s">
        <v>19176</v>
      </c>
      <c r="U1555" s="96" t="s">
        <v>26373</v>
      </c>
      <c r="V1555" s="96" t="s">
        <v>26374</v>
      </c>
      <c r="W1555" s="96" t="s">
        <v>11673</v>
      </c>
      <c r="X1555" s="96" t="s">
        <v>2504</v>
      </c>
      <c r="Y1555" s="95" t="s">
        <v>11674</v>
      </c>
    </row>
    <row r="1556" spans="1:25" s="87" customFormat="1" x14ac:dyDescent="0.3">
      <c r="A1556" s="94" t="str">
        <f t="shared" si="25"/>
        <v>LVARE02</v>
      </c>
      <c r="B1556" s="95" t="s">
        <v>26375</v>
      </c>
      <c r="C1556" s="96" t="s">
        <v>26376</v>
      </c>
      <c r="D1556" s="96" t="s">
        <v>13055</v>
      </c>
      <c r="E1556" s="96" t="s">
        <v>5630</v>
      </c>
      <c r="F1556" s="95" t="s">
        <v>19171</v>
      </c>
      <c r="G1556" s="96" t="s">
        <v>19029</v>
      </c>
      <c r="H1556" s="96" t="s">
        <v>19172</v>
      </c>
      <c r="I1556" s="96" t="s">
        <v>19173</v>
      </c>
      <c r="J1556" s="95" t="s">
        <v>19174</v>
      </c>
      <c r="K1556" s="95" t="s">
        <v>19309</v>
      </c>
      <c r="L1556" s="95" t="s">
        <v>19310</v>
      </c>
      <c r="M1556" s="96" t="s">
        <v>6528</v>
      </c>
      <c r="N1556" s="96" t="s">
        <v>219</v>
      </c>
      <c r="O1556" s="97">
        <v>38111</v>
      </c>
      <c r="P1556" s="97">
        <v>38111</v>
      </c>
      <c r="Q1556" s="97">
        <v>38111</v>
      </c>
      <c r="R1556" s="96">
        <v>7818</v>
      </c>
      <c r="S1556" s="96">
        <v>21</v>
      </c>
      <c r="T1556" s="96" t="s">
        <v>19261</v>
      </c>
      <c r="U1556" s="96" t="s">
        <v>26377</v>
      </c>
      <c r="V1556" s="96"/>
      <c r="W1556" s="96" t="s">
        <v>13060</v>
      </c>
      <c r="X1556" s="96" t="s">
        <v>219</v>
      </c>
      <c r="Y1556" s="95" t="s">
        <v>13061</v>
      </c>
    </row>
    <row r="1557" spans="1:25" s="87" customFormat="1" x14ac:dyDescent="0.3">
      <c r="A1557" s="94" t="str">
        <f t="shared" si="25"/>
        <v>lvargas</v>
      </c>
      <c r="B1557" s="95" t="s">
        <v>26378</v>
      </c>
      <c r="C1557" s="96" t="s">
        <v>26379</v>
      </c>
      <c r="D1557" s="96" t="s">
        <v>26380</v>
      </c>
      <c r="E1557" s="96" t="s">
        <v>19170</v>
      </c>
      <c r="F1557" s="95" t="s">
        <v>19181</v>
      </c>
      <c r="G1557" s="96" t="s">
        <v>19030</v>
      </c>
      <c r="H1557" s="96" t="s">
        <v>19172</v>
      </c>
      <c r="I1557" s="96" t="s">
        <v>19173</v>
      </c>
      <c r="J1557" s="95" t="s">
        <v>19174</v>
      </c>
      <c r="K1557" s="95" t="s">
        <v>19216</v>
      </c>
      <c r="L1557" s="95" t="s">
        <v>19237</v>
      </c>
      <c r="M1557" s="96" t="s">
        <v>19238</v>
      </c>
      <c r="N1557" s="96" t="s">
        <v>250</v>
      </c>
      <c r="O1557" s="97">
        <v>44385</v>
      </c>
      <c r="P1557" s="97">
        <v>44385</v>
      </c>
      <c r="Q1557" s="97">
        <v>44385</v>
      </c>
      <c r="R1557" s="96">
        <v>1544</v>
      </c>
      <c r="S1557" s="96">
        <v>4</v>
      </c>
      <c r="T1557" s="96" t="s">
        <v>19228</v>
      </c>
      <c r="U1557" s="96" t="s">
        <v>26381</v>
      </c>
      <c r="V1557" s="96"/>
      <c r="W1557" s="96" t="s">
        <v>2355</v>
      </c>
      <c r="X1557" s="96" t="s">
        <v>250</v>
      </c>
      <c r="Y1557" s="95" t="s">
        <v>18708</v>
      </c>
    </row>
    <row r="1558" spans="1:25" s="87" customFormat="1" x14ac:dyDescent="0.3">
      <c r="A1558" s="94" t="str">
        <f t="shared" si="25"/>
        <v>lverder</v>
      </c>
      <c r="B1558" s="95" t="s">
        <v>26382</v>
      </c>
      <c r="C1558" s="96" t="s">
        <v>26383</v>
      </c>
      <c r="D1558" s="96" t="s">
        <v>26384</v>
      </c>
      <c r="E1558" s="96" t="s">
        <v>19170</v>
      </c>
      <c r="F1558" s="95" t="s">
        <v>19181</v>
      </c>
      <c r="G1558" s="96" t="s">
        <v>19030</v>
      </c>
      <c r="H1558" s="96" t="s">
        <v>19172</v>
      </c>
      <c r="I1558" s="96" t="s">
        <v>19173</v>
      </c>
      <c r="J1558" s="95" t="s">
        <v>19189</v>
      </c>
      <c r="K1558" s="95" t="s">
        <v>19333</v>
      </c>
      <c r="L1558" s="95" t="s">
        <v>19447</v>
      </c>
      <c r="M1558" s="96" t="s">
        <v>9382</v>
      </c>
      <c r="N1558" s="96" t="s">
        <v>366</v>
      </c>
      <c r="O1558" s="97">
        <v>44686</v>
      </c>
      <c r="P1558" s="97">
        <v>44686</v>
      </c>
      <c r="Q1558" s="97">
        <v>44686</v>
      </c>
      <c r="R1558" s="96">
        <v>1243</v>
      </c>
      <c r="S1558" s="96">
        <v>3</v>
      </c>
      <c r="T1558" s="96" t="s">
        <v>19228</v>
      </c>
      <c r="U1558" s="96" t="s">
        <v>26385</v>
      </c>
      <c r="V1558" s="96"/>
      <c r="W1558" s="96" t="s">
        <v>26386</v>
      </c>
      <c r="X1558" s="96" t="s">
        <v>416</v>
      </c>
      <c r="Y1558" s="95" t="s">
        <v>26387</v>
      </c>
    </row>
    <row r="1559" spans="1:25" s="87" customFormat="1" x14ac:dyDescent="0.3">
      <c r="A1559" s="94" t="str">
        <f t="shared" si="25"/>
        <v>lwilli3</v>
      </c>
      <c r="B1559" s="95" t="s">
        <v>26388</v>
      </c>
      <c r="C1559" s="96" t="s">
        <v>26389</v>
      </c>
      <c r="D1559" s="96" t="s">
        <v>26390</v>
      </c>
      <c r="E1559" s="96" t="s">
        <v>5630</v>
      </c>
      <c r="F1559" s="95" t="s">
        <v>19797</v>
      </c>
      <c r="G1559" s="96" t="s">
        <v>19070</v>
      </c>
      <c r="H1559" s="96" t="s">
        <v>19227</v>
      </c>
      <c r="I1559" s="96" t="s">
        <v>19173</v>
      </c>
      <c r="J1559" s="95" t="s">
        <v>19174</v>
      </c>
      <c r="K1559" s="95" t="s">
        <v>19401</v>
      </c>
      <c r="L1559" s="95" t="s">
        <v>20201</v>
      </c>
      <c r="M1559" s="96" t="s">
        <v>17220</v>
      </c>
      <c r="N1559" s="96" t="s">
        <v>297</v>
      </c>
      <c r="O1559" s="97">
        <v>45816</v>
      </c>
      <c r="P1559" s="97">
        <v>45816</v>
      </c>
      <c r="Q1559" s="97">
        <v>45816</v>
      </c>
      <c r="R1559" s="96">
        <v>113</v>
      </c>
      <c r="S1559" s="96">
        <v>0</v>
      </c>
      <c r="T1559" s="96" t="s">
        <v>19193</v>
      </c>
      <c r="U1559" s="96" t="s">
        <v>16175</v>
      </c>
      <c r="V1559" s="96"/>
      <c r="W1559" s="96" t="s">
        <v>4993</v>
      </c>
      <c r="X1559" s="96" t="s">
        <v>287</v>
      </c>
      <c r="Y1559" s="95" t="s">
        <v>16176</v>
      </c>
    </row>
    <row r="1560" spans="1:25" s="87" customFormat="1" x14ac:dyDescent="0.3">
      <c r="A1560" s="94" t="str">
        <f t="shared" si="25"/>
        <v>lyoungb</v>
      </c>
      <c r="B1560" s="95" t="s">
        <v>26391</v>
      </c>
      <c r="C1560" s="96" t="s">
        <v>26392</v>
      </c>
      <c r="D1560" s="96" t="s">
        <v>26393</v>
      </c>
      <c r="E1560" s="96" t="s">
        <v>5630</v>
      </c>
      <c r="F1560" s="95" t="s">
        <v>19171</v>
      </c>
      <c r="G1560" s="96" t="s">
        <v>19029</v>
      </c>
      <c r="H1560" s="96" t="s">
        <v>19172</v>
      </c>
      <c r="I1560" s="96" t="s">
        <v>19173</v>
      </c>
      <c r="J1560" s="95" t="s">
        <v>19174</v>
      </c>
      <c r="K1560" s="95" t="s">
        <v>19802</v>
      </c>
      <c r="L1560" s="95" t="s">
        <v>19803</v>
      </c>
      <c r="M1560" s="96" t="s">
        <v>19804</v>
      </c>
      <c r="N1560" s="96" t="s">
        <v>549</v>
      </c>
      <c r="O1560" s="97">
        <v>42352</v>
      </c>
      <c r="P1560" s="97">
        <v>45739</v>
      </c>
      <c r="Q1560" s="97">
        <v>45739</v>
      </c>
      <c r="R1560" s="96">
        <v>190</v>
      </c>
      <c r="S1560" s="96">
        <v>0</v>
      </c>
      <c r="T1560" s="96" t="s">
        <v>19176</v>
      </c>
      <c r="U1560" s="96" t="s">
        <v>26394</v>
      </c>
      <c r="V1560" s="96"/>
      <c r="W1560" s="96" t="s">
        <v>15882</v>
      </c>
      <c r="X1560" s="96" t="s">
        <v>2926</v>
      </c>
      <c r="Y1560" s="95" t="s">
        <v>26395</v>
      </c>
    </row>
    <row r="1561" spans="1:25" s="87" customFormat="1" x14ac:dyDescent="0.3">
      <c r="A1561" s="94" t="str">
        <f t="shared" si="25"/>
        <v>madams0</v>
      </c>
      <c r="B1561" s="95" t="s">
        <v>26396</v>
      </c>
      <c r="C1561" s="96" t="s">
        <v>26397</v>
      </c>
      <c r="D1561" s="96" t="s">
        <v>26398</v>
      </c>
      <c r="E1561" s="96" t="s">
        <v>5630</v>
      </c>
      <c r="F1561" s="95" t="s">
        <v>19171</v>
      </c>
      <c r="G1561" s="96" t="s">
        <v>19029</v>
      </c>
      <c r="H1561" s="96" t="s">
        <v>19172</v>
      </c>
      <c r="I1561" s="96" t="s">
        <v>19173</v>
      </c>
      <c r="J1561" s="95" t="s">
        <v>19189</v>
      </c>
      <c r="K1561" s="95" t="s">
        <v>19333</v>
      </c>
      <c r="L1561" s="95" t="s">
        <v>19447</v>
      </c>
      <c r="M1561" s="96" t="s">
        <v>9382</v>
      </c>
      <c r="N1561" s="96" t="s">
        <v>366</v>
      </c>
      <c r="O1561" s="97">
        <v>45655</v>
      </c>
      <c r="P1561" s="97">
        <v>45655</v>
      </c>
      <c r="Q1561" s="97">
        <v>45655</v>
      </c>
      <c r="R1561" s="96">
        <v>274</v>
      </c>
      <c r="S1561" s="96">
        <v>0</v>
      </c>
      <c r="T1561" s="96" t="s">
        <v>19176</v>
      </c>
      <c r="U1561" s="100" t="s">
        <v>26399</v>
      </c>
      <c r="V1561" s="100" t="s">
        <v>26400</v>
      </c>
      <c r="W1561" s="100" t="s">
        <v>406</v>
      </c>
      <c r="X1561" s="100" t="s">
        <v>407</v>
      </c>
      <c r="Y1561" s="99" t="s">
        <v>26401</v>
      </c>
    </row>
    <row r="1562" spans="1:25" s="87" customFormat="1" x14ac:dyDescent="0.3">
      <c r="A1562" s="94" t="str">
        <f t="shared" si="25"/>
        <v>makinle</v>
      </c>
      <c r="B1562" s="95" t="s">
        <v>26402</v>
      </c>
      <c r="C1562" s="96" t="s">
        <v>26403</v>
      </c>
      <c r="D1562" s="96" t="s">
        <v>26404</v>
      </c>
      <c r="E1562" s="96" t="s">
        <v>19170</v>
      </c>
      <c r="F1562" s="95" t="s">
        <v>19171</v>
      </c>
      <c r="G1562" s="96" t="s">
        <v>19029</v>
      </c>
      <c r="H1562" s="96" t="s">
        <v>19172</v>
      </c>
      <c r="I1562" s="96" t="s">
        <v>19173</v>
      </c>
      <c r="J1562" s="95" t="s">
        <v>19174</v>
      </c>
      <c r="K1562" s="95" t="s">
        <v>20070</v>
      </c>
      <c r="L1562" s="95" t="s">
        <v>20694</v>
      </c>
      <c r="M1562" s="96" t="s">
        <v>20072</v>
      </c>
      <c r="N1562" s="96" t="s">
        <v>955</v>
      </c>
      <c r="O1562" s="97">
        <v>44868</v>
      </c>
      <c r="P1562" s="97">
        <v>44868</v>
      </c>
      <c r="Q1562" s="97">
        <v>44868</v>
      </c>
      <c r="R1562" s="96">
        <v>1061</v>
      </c>
      <c r="S1562" s="96">
        <v>2</v>
      </c>
      <c r="T1562" s="96" t="s">
        <v>19209</v>
      </c>
      <c r="U1562" s="96" t="s">
        <v>26405</v>
      </c>
      <c r="V1562" s="96"/>
      <c r="W1562" s="96" t="s">
        <v>15830</v>
      </c>
      <c r="X1562" s="96" t="s">
        <v>955</v>
      </c>
      <c r="Y1562" s="95" t="s">
        <v>26406</v>
      </c>
    </row>
    <row r="1563" spans="1:25" s="87" customFormat="1" x14ac:dyDescent="0.3">
      <c r="A1563" s="94" t="str">
        <f t="shared" si="25"/>
        <v>MAMATO</v>
      </c>
      <c r="B1563" s="95" t="s">
        <v>26407</v>
      </c>
      <c r="C1563" s="96" t="s">
        <v>26408</v>
      </c>
      <c r="D1563" s="96" t="s">
        <v>10684</v>
      </c>
      <c r="E1563" s="96" t="s">
        <v>5630</v>
      </c>
      <c r="F1563" s="95" t="s">
        <v>19285</v>
      </c>
      <c r="G1563" s="96" t="s">
        <v>19028</v>
      </c>
      <c r="H1563" s="96" t="s">
        <v>19172</v>
      </c>
      <c r="I1563" s="96" t="s">
        <v>19173</v>
      </c>
      <c r="J1563" s="95" t="s">
        <v>19189</v>
      </c>
      <c r="K1563" s="95" t="s">
        <v>19345</v>
      </c>
      <c r="L1563" s="95" t="s">
        <v>19837</v>
      </c>
      <c r="M1563" s="96" t="s">
        <v>6275</v>
      </c>
      <c r="N1563" s="96" t="s">
        <v>318</v>
      </c>
      <c r="O1563" s="97">
        <v>38663</v>
      </c>
      <c r="P1563" s="97">
        <v>44616</v>
      </c>
      <c r="Q1563" s="97">
        <v>44616</v>
      </c>
      <c r="R1563" s="96">
        <v>1313</v>
      </c>
      <c r="S1563" s="96">
        <v>3</v>
      </c>
      <c r="T1563" s="96" t="s">
        <v>19228</v>
      </c>
      <c r="U1563" s="96" t="s">
        <v>26409</v>
      </c>
      <c r="V1563" s="96"/>
      <c r="W1563" s="96" t="s">
        <v>26410</v>
      </c>
      <c r="X1563" s="96" t="s">
        <v>318</v>
      </c>
      <c r="Y1563" s="95" t="s">
        <v>26411</v>
      </c>
    </row>
    <row r="1564" spans="1:25" s="87" customFormat="1" x14ac:dyDescent="0.3">
      <c r="A1564" s="94" t="str">
        <f t="shared" si="25"/>
        <v>mammons</v>
      </c>
      <c r="B1564" s="95" t="s">
        <v>26412</v>
      </c>
      <c r="C1564" s="96" t="s">
        <v>26413</v>
      </c>
      <c r="D1564" s="96" t="s">
        <v>26414</v>
      </c>
      <c r="E1564" s="96" t="s">
        <v>19170</v>
      </c>
      <c r="F1564" s="95" t="s">
        <v>19171</v>
      </c>
      <c r="G1564" s="96" t="s">
        <v>19029</v>
      </c>
      <c r="H1564" s="96" t="s">
        <v>19172</v>
      </c>
      <c r="I1564" s="96" t="s">
        <v>19173</v>
      </c>
      <c r="J1564" s="95" t="s">
        <v>19174</v>
      </c>
      <c r="K1564" s="95" t="s">
        <v>19207</v>
      </c>
      <c r="L1564" s="95" t="s">
        <v>19208</v>
      </c>
      <c r="M1564" s="96" t="s">
        <v>10249</v>
      </c>
      <c r="N1564" s="96" t="s">
        <v>219</v>
      </c>
      <c r="O1564" s="97">
        <v>44938</v>
      </c>
      <c r="P1564" s="97">
        <v>44938</v>
      </c>
      <c r="Q1564" s="97">
        <v>44938</v>
      </c>
      <c r="R1564" s="96">
        <v>991</v>
      </c>
      <c r="S1564" s="96">
        <v>2</v>
      </c>
      <c r="T1564" s="96" t="s">
        <v>19209</v>
      </c>
      <c r="U1564" s="96" t="s">
        <v>26415</v>
      </c>
      <c r="V1564" s="96"/>
      <c r="W1564" s="96" t="s">
        <v>24493</v>
      </c>
      <c r="X1564" s="96" t="s">
        <v>219</v>
      </c>
      <c r="Y1564" s="95" t="s">
        <v>26416</v>
      </c>
    </row>
    <row r="1565" spans="1:25" s="87" customFormat="1" x14ac:dyDescent="0.3">
      <c r="A1565" s="94" t="str">
        <f t="shared" si="25"/>
        <v>mangelo</v>
      </c>
      <c r="B1565" s="95" t="s">
        <v>26417</v>
      </c>
      <c r="C1565" s="96" t="s">
        <v>26418</v>
      </c>
      <c r="D1565" s="95" t="s">
        <v>26419</v>
      </c>
      <c r="E1565" s="96"/>
      <c r="F1565" s="96"/>
      <c r="G1565" s="96"/>
      <c r="H1565" s="96"/>
      <c r="I1565" s="96"/>
      <c r="J1565" s="96"/>
      <c r="K1565" s="96" t="s">
        <v>19345</v>
      </c>
      <c r="L1565" s="96"/>
      <c r="M1565" s="96"/>
      <c r="N1565" s="96"/>
      <c r="O1565" s="97">
        <v>45956</v>
      </c>
      <c r="P1565" s="96">
        <v>45956</v>
      </c>
      <c r="Q1565" s="97">
        <v>45956</v>
      </c>
      <c r="R1565" s="96"/>
      <c r="S1565" s="96"/>
      <c r="T1565" s="96"/>
      <c r="U1565" s="95" t="s">
        <v>26420</v>
      </c>
      <c r="V1565" s="96"/>
      <c r="W1565" s="96" t="s">
        <v>4402</v>
      </c>
      <c r="X1565" s="96" t="s">
        <v>655</v>
      </c>
      <c r="Y1565" s="95" t="s">
        <v>4403</v>
      </c>
    </row>
    <row r="1566" spans="1:25" s="87" customFormat="1" x14ac:dyDescent="0.3">
      <c r="A1566" s="94" t="str">
        <f t="shared" si="25"/>
        <v>maoun</v>
      </c>
      <c r="B1566" s="95" t="s">
        <v>26421</v>
      </c>
      <c r="C1566" s="96" t="s">
        <v>26422</v>
      </c>
      <c r="D1566" s="96" t="s">
        <v>26423</v>
      </c>
      <c r="E1566" s="96" t="s">
        <v>5630</v>
      </c>
      <c r="F1566" s="95" t="s">
        <v>19236</v>
      </c>
      <c r="G1566" s="96" t="s">
        <v>19032</v>
      </c>
      <c r="H1566" s="96" t="s">
        <v>19227</v>
      </c>
      <c r="I1566" s="96" t="s">
        <v>19173</v>
      </c>
      <c r="J1566" s="95" t="s">
        <v>19174</v>
      </c>
      <c r="K1566" s="95" t="s">
        <v>19245</v>
      </c>
      <c r="L1566" s="95" t="s">
        <v>19246</v>
      </c>
      <c r="M1566" s="96" t="s">
        <v>14665</v>
      </c>
      <c r="N1566" s="96" t="s">
        <v>219</v>
      </c>
      <c r="O1566" s="97">
        <v>45074</v>
      </c>
      <c r="P1566" s="97">
        <v>45074</v>
      </c>
      <c r="Q1566" s="97">
        <v>45074</v>
      </c>
      <c r="R1566" s="96">
        <v>855</v>
      </c>
      <c r="S1566" s="96">
        <v>2</v>
      </c>
      <c r="T1566" s="96" t="s">
        <v>19209</v>
      </c>
      <c r="U1566" s="96" t="s">
        <v>26424</v>
      </c>
      <c r="V1566" s="96"/>
      <c r="W1566" s="96" t="s">
        <v>26425</v>
      </c>
      <c r="X1566" s="96" t="s">
        <v>219</v>
      </c>
      <c r="Y1566" s="95" t="s">
        <v>14758</v>
      </c>
    </row>
    <row r="1567" spans="1:25" s="87" customFormat="1" x14ac:dyDescent="0.3">
      <c r="A1567" s="94" t="str">
        <f t="shared" si="25"/>
        <v>marnol0</v>
      </c>
      <c r="B1567" s="95" t="s">
        <v>26426</v>
      </c>
      <c r="C1567" s="96" t="s">
        <v>26427</v>
      </c>
      <c r="D1567" s="96" t="s">
        <v>26428</v>
      </c>
      <c r="E1567" s="96" t="s">
        <v>5630</v>
      </c>
      <c r="F1567" s="95" t="s">
        <v>19215</v>
      </c>
      <c r="G1567" s="96" t="s">
        <v>19033</v>
      </c>
      <c r="H1567" s="96" t="s">
        <v>19172</v>
      </c>
      <c r="I1567" s="96" t="s">
        <v>19173</v>
      </c>
      <c r="J1567" s="95" t="s">
        <v>19189</v>
      </c>
      <c r="K1567" s="95" t="s">
        <v>19333</v>
      </c>
      <c r="L1567" s="95" t="s">
        <v>21478</v>
      </c>
      <c r="M1567" s="96" t="s">
        <v>9382</v>
      </c>
      <c r="N1567" s="96" t="s">
        <v>366</v>
      </c>
      <c r="O1567" s="97">
        <v>45851</v>
      </c>
      <c r="P1567" s="97">
        <v>45851</v>
      </c>
      <c r="Q1567" s="97">
        <v>45851</v>
      </c>
      <c r="R1567" s="96">
        <v>78</v>
      </c>
      <c r="S1567" s="96">
        <v>0</v>
      </c>
      <c r="T1567" s="96" t="s">
        <v>19219</v>
      </c>
      <c r="U1567" s="96" t="s">
        <v>12636</v>
      </c>
      <c r="V1567" s="96" t="s">
        <v>26429</v>
      </c>
      <c r="W1567" s="96" t="s">
        <v>582</v>
      </c>
      <c r="X1567" s="96" t="s">
        <v>366</v>
      </c>
      <c r="Y1567" s="95" t="s">
        <v>12638</v>
      </c>
    </row>
    <row r="1568" spans="1:25" s="87" customFormat="1" x14ac:dyDescent="0.3">
      <c r="A1568" s="94" t="str">
        <f t="shared" si="25"/>
        <v>marzuag</v>
      </c>
      <c r="B1568" s="95" t="s">
        <v>26430</v>
      </c>
      <c r="C1568" s="96" t="s">
        <v>26431</v>
      </c>
      <c r="D1568" s="96" t="s">
        <v>26432</v>
      </c>
      <c r="E1568" s="96" t="s">
        <v>5630</v>
      </c>
      <c r="F1568" s="95" t="s">
        <v>19215</v>
      </c>
      <c r="G1568" s="96" t="s">
        <v>19033</v>
      </c>
      <c r="H1568" s="96" t="s">
        <v>19172</v>
      </c>
      <c r="I1568" s="96" t="s">
        <v>19173</v>
      </c>
      <c r="J1568" s="95" t="s">
        <v>19174</v>
      </c>
      <c r="K1568" s="95" t="s">
        <v>19216</v>
      </c>
      <c r="L1568" s="95" t="s">
        <v>19237</v>
      </c>
      <c r="M1568" s="96" t="s">
        <v>19238</v>
      </c>
      <c r="N1568" s="96" t="s">
        <v>250</v>
      </c>
      <c r="O1568" s="97">
        <v>41557</v>
      </c>
      <c r="P1568" s="97">
        <v>45858</v>
      </c>
      <c r="Q1568" s="97">
        <v>45858</v>
      </c>
      <c r="R1568" s="96">
        <v>71</v>
      </c>
      <c r="S1568" s="96">
        <v>0</v>
      </c>
      <c r="T1568" s="96" t="s">
        <v>19219</v>
      </c>
      <c r="U1568" s="96" t="s">
        <v>26433</v>
      </c>
      <c r="V1568" s="96"/>
      <c r="W1568" s="96" t="s">
        <v>4705</v>
      </c>
      <c r="X1568" s="96" t="s">
        <v>250</v>
      </c>
      <c r="Y1568" s="95" t="s">
        <v>9904</v>
      </c>
    </row>
    <row r="1569" spans="1:25" s="87" customFormat="1" x14ac:dyDescent="0.3">
      <c r="A1569" s="94" t="str">
        <f t="shared" si="25"/>
        <v>mashfaq</v>
      </c>
      <c r="B1569" s="95" t="s">
        <v>26434</v>
      </c>
      <c r="C1569" s="96" t="s">
        <v>26435</v>
      </c>
      <c r="D1569" s="96" t="s">
        <v>26436</v>
      </c>
      <c r="E1569" s="96" t="s">
        <v>19170</v>
      </c>
      <c r="F1569" s="95" t="s">
        <v>19236</v>
      </c>
      <c r="G1569" s="96" t="s">
        <v>19032</v>
      </c>
      <c r="H1569" s="96" t="s">
        <v>19227</v>
      </c>
      <c r="I1569" s="96" t="s">
        <v>19173</v>
      </c>
      <c r="J1569" s="95" t="s">
        <v>19174</v>
      </c>
      <c r="K1569" s="95" t="s">
        <v>19216</v>
      </c>
      <c r="L1569" s="95" t="s">
        <v>19237</v>
      </c>
      <c r="M1569" s="96" t="s">
        <v>19238</v>
      </c>
      <c r="N1569" s="96" t="s">
        <v>250</v>
      </c>
      <c r="O1569" s="97">
        <v>44531</v>
      </c>
      <c r="P1569" s="97">
        <v>44531</v>
      </c>
      <c r="Q1569" s="97">
        <v>44531</v>
      </c>
      <c r="R1569" s="96">
        <v>1398</v>
      </c>
      <c r="S1569" s="96">
        <v>3</v>
      </c>
      <c r="T1569" s="96" t="s">
        <v>19228</v>
      </c>
      <c r="U1569" s="96" t="s">
        <v>26437</v>
      </c>
      <c r="V1569" s="96"/>
      <c r="W1569" s="96" t="s">
        <v>23819</v>
      </c>
      <c r="X1569" s="96" t="s">
        <v>250</v>
      </c>
      <c r="Y1569" s="95" t="s">
        <v>23820</v>
      </c>
    </row>
    <row r="1570" spans="1:25" s="87" customFormat="1" x14ac:dyDescent="0.3">
      <c r="A1570" s="94" t="str">
        <f t="shared" si="25"/>
        <v>mayala</v>
      </c>
      <c r="B1570" s="95" t="s">
        <v>26438</v>
      </c>
      <c r="C1570" s="96" t="s">
        <v>26439</v>
      </c>
      <c r="D1570" s="96" t="s">
        <v>26440</v>
      </c>
      <c r="E1570" s="96" t="s">
        <v>5630</v>
      </c>
      <c r="F1570" s="95" t="s">
        <v>19632</v>
      </c>
      <c r="G1570" s="96" t="s">
        <v>19633</v>
      </c>
      <c r="H1570" s="96" t="s">
        <v>19172</v>
      </c>
      <c r="I1570" s="96" t="s">
        <v>19173</v>
      </c>
      <c r="J1570" s="95" t="s">
        <v>19189</v>
      </c>
      <c r="K1570" s="95" t="s">
        <v>19374</v>
      </c>
      <c r="L1570" s="95" t="s">
        <v>19375</v>
      </c>
      <c r="M1570" s="96" t="s">
        <v>19376</v>
      </c>
      <c r="N1570" s="96" t="s">
        <v>575</v>
      </c>
      <c r="O1570" s="97">
        <v>45928</v>
      </c>
      <c r="P1570" s="97">
        <v>45928</v>
      </c>
      <c r="Q1570" s="97">
        <v>45928</v>
      </c>
      <c r="R1570" s="96">
        <v>1</v>
      </c>
      <c r="S1570" s="96">
        <v>0</v>
      </c>
      <c r="T1570" s="96" t="s">
        <v>19183</v>
      </c>
      <c r="U1570" s="96" t="s">
        <v>26441</v>
      </c>
      <c r="V1570" s="96"/>
      <c r="W1570" s="96" t="s">
        <v>4190</v>
      </c>
      <c r="X1570" s="96" t="s">
        <v>575</v>
      </c>
      <c r="Y1570" s="95" t="s">
        <v>8528</v>
      </c>
    </row>
    <row r="1571" spans="1:25" s="87" customFormat="1" x14ac:dyDescent="0.3">
      <c r="A1571" s="94" t="str">
        <f t="shared" si="25"/>
        <v>mbaile0</v>
      </c>
      <c r="B1571" s="95" t="s">
        <v>26442</v>
      </c>
      <c r="C1571" s="96" t="s">
        <v>26443</v>
      </c>
      <c r="D1571" s="96" t="s">
        <v>26444</v>
      </c>
      <c r="E1571" s="96" t="s">
        <v>19170</v>
      </c>
      <c r="F1571" s="95" t="s">
        <v>19181</v>
      </c>
      <c r="G1571" s="96" t="s">
        <v>19030</v>
      </c>
      <c r="H1571" s="96" t="s">
        <v>19172</v>
      </c>
      <c r="I1571" s="96" t="s">
        <v>19173</v>
      </c>
      <c r="J1571" s="95" t="s">
        <v>19174</v>
      </c>
      <c r="K1571" s="95" t="s">
        <v>19175</v>
      </c>
      <c r="L1571" s="95" t="s">
        <v>20086</v>
      </c>
      <c r="M1571" s="96" t="s">
        <v>6579</v>
      </c>
      <c r="N1571" s="96" t="s">
        <v>4327</v>
      </c>
      <c r="O1571" s="97">
        <v>42074</v>
      </c>
      <c r="P1571" s="97">
        <v>45088</v>
      </c>
      <c r="Q1571" s="97">
        <v>45088</v>
      </c>
      <c r="R1571" s="96">
        <v>841</v>
      </c>
      <c r="S1571" s="96">
        <v>2</v>
      </c>
      <c r="T1571" s="96" t="s">
        <v>19209</v>
      </c>
      <c r="U1571" s="96" t="s">
        <v>26445</v>
      </c>
      <c r="V1571" s="96"/>
      <c r="W1571" s="96" t="s">
        <v>20088</v>
      </c>
      <c r="X1571" s="96" t="s">
        <v>4327</v>
      </c>
      <c r="Y1571" s="95" t="s">
        <v>26446</v>
      </c>
    </row>
    <row r="1572" spans="1:25" s="87" customFormat="1" x14ac:dyDescent="0.3">
      <c r="A1572" s="94" t="str">
        <f t="shared" si="25"/>
        <v>mbaile1</v>
      </c>
      <c r="B1572" s="95" t="s">
        <v>26447</v>
      </c>
      <c r="C1572" s="96" t="s">
        <v>26448</v>
      </c>
      <c r="D1572" s="96" t="s">
        <v>26449</v>
      </c>
      <c r="E1572" s="96" t="s">
        <v>19036</v>
      </c>
      <c r="F1572" s="95" t="s">
        <v>19171</v>
      </c>
      <c r="G1572" s="96" t="s">
        <v>19029</v>
      </c>
      <c r="H1572" s="96" t="s">
        <v>19172</v>
      </c>
      <c r="I1572" s="96" t="s">
        <v>19173</v>
      </c>
      <c r="J1572" s="95" t="s">
        <v>19174</v>
      </c>
      <c r="K1572" s="95" t="s">
        <v>19401</v>
      </c>
      <c r="L1572" s="95" t="s">
        <v>19764</v>
      </c>
      <c r="M1572" s="96" t="s">
        <v>8645</v>
      </c>
      <c r="N1572" s="96" t="s">
        <v>407</v>
      </c>
      <c r="O1572" s="97">
        <v>45732</v>
      </c>
      <c r="P1572" s="97">
        <v>45732</v>
      </c>
      <c r="Q1572" s="97">
        <v>45732</v>
      </c>
      <c r="R1572" s="96">
        <v>197</v>
      </c>
      <c r="S1572" s="96">
        <v>0</v>
      </c>
      <c r="T1572" s="96" t="s">
        <v>19176</v>
      </c>
      <c r="U1572" s="96" t="s">
        <v>18779</v>
      </c>
      <c r="V1572" s="96" t="s">
        <v>26450</v>
      </c>
      <c r="W1572" s="96" t="s">
        <v>18780</v>
      </c>
      <c r="X1572" s="96" t="s">
        <v>477</v>
      </c>
      <c r="Y1572" s="95" t="s">
        <v>18781</v>
      </c>
    </row>
    <row r="1573" spans="1:25" s="87" customFormat="1" x14ac:dyDescent="0.3">
      <c r="A1573" s="94" t="str">
        <f t="shared" si="25"/>
        <v>mbartra</v>
      </c>
      <c r="B1573" s="95" t="s">
        <v>26451</v>
      </c>
      <c r="C1573" s="96" t="s">
        <v>26452</v>
      </c>
      <c r="D1573" s="96" t="s">
        <v>26453</v>
      </c>
      <c r="E1573" s="96" t="s">
        <v>19170</v>
      </c>
      <c r="F1573" s="95" t="s">
        <v>19171</v>
      </c>
      <c r="G1573" s="96" t="s">
        <v>19029</v>
      </c>
      <c r="H1573" s="96" t="s">
        <v>19172</v>
      </c>
      <c r="I1573" s="96" t="s">
        <v>19173</v>
      </c>
      <c r="J1573" s="95" t="s">
        <v>19189</v>
      </c>
      <c r="K1573" s="95" t="s">
        <v>19333</v>
      </c>
      <c r="L1573" s="95" t="s">
        <v>19447</v>
      </c>
      <c r="M1573" s="96" t="s">
        <v>9382</v>
      </c>
      <c r="N1573" s="96" t="s">
        <v>366</v>
      </c>
      <c r="O1573" s="97">
        <v>45753</v>
      </c>
      <c r="P1573" s="97">
        <v>45753</v>
      </c>
      <c r="Q1573" s="97">
        <v>45753</v>
      </c>
      <c r="R1573" s="96">
        <v>176</v>
      </c>
      <c r="S1573" s="96">
        <v>0</v>
      </c>
      <c r="T1573" s="96" t="s">
        <v>19193</v>
      </c>
      <c r="U1573" s="96" t="s">
        <v>26454</v>
      </c>
      <c r="V1573" s="96"/>
      <c r="W1573" s="96" t="s">
        <v>1152</v>
      </c>
      <c r="X1573" s="96" t="s">
        <v>1153</v>
      </c>
      <c r="Y1573" s="95" t="s">
        <v>26455</v>
      </c>
    </row>
    <row r="1574" spans="1:25" s="87" customFormat="1" x14ac:dyDescent="0.3">
      <c r="A1574" s="94" t="str">
        <f t="shared" si="25"/>
        <v>mbeckne</v>
      </c>
      <c r="B1574" s="95" t="s">
        <v>26456</v>
      </c>
      <c r="C1574" s="96" t="s">
        <v>26457</v>
      </c>
      <c r="D1574" s="96" t="s">
        <v>26458</v>
      </c>
      <c r="E1574" s="96" t="s">
        <v>5630</v>
      </c>
      <c r="F1574" s="95" t="s">
        <v>19215</v>
      </c>
      <c r="G1574" s="96" t="s">
        <v>19033</v>
      </c>
      <c r="H1574" s="96" t="s">
        <v>19172</v>
      </c>
      <c r="I1574" s="96" t="s">
        <v>19173</v>
      </c>
      <c r="J1574" s="95" t="s">
        <v>19189</v>
      </c>
      <c r="K1574" s="95" t="s">
        <v>19333</v>
      </c>
      <c r="L1574" s="95" t="s">
        <v>19467</v>
      </c>
      <c r="M1574" s="96" t="s">
        <v>9084</v>
      </c>
      <c r="N1574" s="96" t="s">
        <v>260</v>
      </c>
      <c r="O1574" s="97">
        <v>45865</v>
      </c>
      <c r="P1574" s="97">
        <v>45865</v>
      </c>
      <c r="Q1574" s="97">
        <v>45865</v>
      </c>
      <c r="R1574" s="96">
        <v>64</v>
      </c>
      <c r="S1574" s="96">
        <v>0</v>
      </c>
      <c r="T1574" s="96" t="s">
        <v>19219</v>
      </c>
      <c r="U1574" s="96" t="s">
        <v>26459</v>
      </c>
      <c r="V1574" s="96"/>
      <c r="W1574" s="96" t="s">
        <v>1152</v>
      </c>
      <c r="X1574" s="96" t="s">
        <v>1153</v>
      </c>
      <c r="Y1574" s="95" t="s">
        <v>15216</v>
      </c>
    </row>
    <row r="1575" spans="1:25" s="87" customFormat="1" x14ac:dyDescent="0.3">
      <c r="A1575" s="94" t="str">
        <f t="shared" si="25"/>
        <v>mbelbas</v>
      </c>
      <c r="B1575" s="95" t="s">
        <v>26460</v>
      </c>
      <c r="C1575" s="96" t="s">
        <v>26461</v>
      </c>
      <c r="D1575" s="96" t="s">
        <v>26462</v>
      </c>
      <c r="E1575" s="96" t="s">
        <v>5630</v>
      </c>
      <c r="F1575" s="95" t="s">
        <v>19236</v>
      </c>
      <c r="G1575" s="96" t="s">
        <v>19032</v>
      </c>
      <c r="H1575" s="96" t="s">
        <v>19227</v>
      </c>
      <c r="I1575" s="96" t="s">
        <v>19173</v>
      </c>
      <c r="J1575" s="95" t="s">
        <v>19189</v>
      </c>
      <c r="K1575" s="95" t="s">
        <v>19273</v>
      </c>
      <c r="L1575" s="95" t="s">
        <v>19274</v>
      </c>
      <c r="M1575" s="96" t="s">
        <v>7733</v>
      </c>
      <c r="N1575" s="96" t="s">
        <v>328</v>
      </c>
      <c r="O1575" s="97">
        <v>45872</v>
      </c>
      <c r="P1575" s="97">
        <v>45872</v>
      </c>
      <c r="Q1575" s="97">
        <v>45872</v>
      </c>
      <c r="R1575" s="96">
        <v>57</v>
      </c>
      <c r="S1575" s="96">
        <v>0</v>
      </c>
      <c r="T1575" s="96" t="s">
        <v>19448</v>
      </c>
      <c r="U1575" s="96" t="s">
        <v>26463</v>
      </c>
      <c r="V1575" s="96" t="s">
        <v>26464</v>
      </c>
      <c r="W1575" s="96" t="s">
        <v>3227</v>
      </c>
      <c r="X1575" s="96" t="s">
        <v>328</v>
      </c>
      <c r="Y1575" s="95" t="s">
        <v>6915</v>
      </c>
    </row>
    <row r="1576" spans="1:25" s="87" customFormat="1" x14ac:dyDescent="0.3">
      <c r="A1576" s="94" t="str">
        <f t="shared" si="25"/>
        <v>MBELIVE</v>
      </c>
      <c r="B1576" s="95" t="s">
        <v>26465</v>
      </c>
      <c r="C1576" s="96" t="s">
        <v>26466</v>
      </c>
      <c r="D1576" s="96" t="s">
        <v>9250</v>
      </c>
      <c r="E1576" s="96" t="s">
        <v>5630</v>
      </c>
      <c r="F1576" s="95" t="s">
        <v>19171</v>
      </c>
      <c r="G1576" s="96" t="s">
        <v>19029</v>
      </c>
      <c r="H1576" s="96" t="s">
        <v>19172</v>
      </c>
      <c r="I1576" s="96" t="s">
        <v>19173</v>
      </c>
      <c r="J1576" s="95" t="s">
        <v>19189</v>
      </c>
      <c r="K1576" s="95" t="s">
        <v>19345</v>
      </c>
      <c r="L1576" s="95" t="s">
        <v>20358</v>
      </c>
      <c r="M1576" s="96" t="s">
        <v>20359</v>
      </c>
      <c r="N1576" s="96" t="s">
        <v>686</v>
      </c>
      <c r="O1576" s="97">
        <v>31164</v>
      </c>
      <c r="P1576" s="97">
        <v>31164</v>
      </c>
      <c r="Q1576" s="97">
        <v>31164</v>
      </c>
      <c r="R1576" s="96">
        <v>14765</v>
      </c>
      <c r="S1576" s="96">
        <v>40</v>
      </c>
      <c r="T1576" s="96" t="s">
        <v>19261</v>
      </c>
      <c r="U1576" s="96" t="s">
        <v>26467</v>
      </c>
      <c r="V1576" s="96"/>
      <c r="W1576" s="96" t="s">
        <v>9253</v>
      </c>
      <c r="X1576" s="96" t="s">
        <v>686</v>
      </c>
      <c r="Y1576" s="95" t="s">
        <v>9254</v>
      </c>
    </row>
    <row r="1577" spans="1:25" s="87" customFormat="1" x14ac:dyDescent="0.3">
      <c r="A1577" s="94" t="str">
        <f t="shared" si="25"/>
        <v>mbenavi</v>
      </c>
      <c r="B1577" s="95" t="s">
        <v>26468</v>
      </c>
      <c r="C1577" s="96" t="s">
        <v>26469</v>
      </c>
      <c r="D1577" s="96" t="s">
        <v>26470</v>
      </c>
      <c r="E1577" s="96" t="s">
        <v>5630</v>
      </c>
      <c r="F1577" s="95" t="s">
        <v>19181</v>
      </c>
      <c r="G1577" s="96" t="s">
        <v>19030</v>
      </c>
      <c r="H1577" s="96" t="s">
        <v>19172</v>
      </c>
      <c r="I1577" s="96" t="s">
        <v>19173</v>
      </c>
      <c r="J1577" s="95" t="s">
        <v>19174</v>
      </c>
      <c r="K1577" s="95" t="s">
        <v>19716</v>
      </c>
      <c r="L1577" s="95" t="s">
        <v>19717</v>
      </c>
      <c r="M1577" s="96" t="s">
        <v>5847</v>
      </c>
      <c r="N1577" s="96" t="s">
        <v>279</v>
      </c>
      <c r="O1577" s="97">
        <v>45431</v>
      </c>
      <c r="P1577" s="97">
        <v>45431</v>
      </c>
      <c r="Q1577" s="97">
        <v>45431</v>
      </c>
      <c r="R1577" s="96">
        <v>498</v>
      </c>
      <c r="S1577" s="96">
        <v>1</v>
      </c>
      <c r="T1577" s="96" t="s">
        <v>19209</v>
      </c>
      <c r="U1577" s="96" t="s">
        <v>26471</v>
      </c>
      <c r="V1577" s="96"/>
      <c r="W1577" s="96" t="s">
        <v>26472</v>
      </c>
      <c r="X1577" s="96" t="s">
        <v>279</v>
      </c>
      <c r="Y1577" s="95" t="s">
        <v>26473</v>
      </c>
    </row>
    <row r="1578" spans="1:25" s="87" customFormat="1" x14ac:dyDescent="0.3">
      <c r="A1578" s="94" t="str">
        <f t="shared" si="25"/>
        <v>mbilllu</v>
      </c>
      <c r="B1578" s="95" t="s">
        <v>26474</v>
      </c>
      <c r="C1578" s="96" t="s">
        <v>26475</v>
      </c>
      <c r="D1578" s="96" t="s">
        <v>26476</v>
      </c>
      <c r="E1578" s="96" t="s">
        <v>5630</v>
      </c>
      <c r="F1578" s="95" t="s">
        <v>19215</v>
      </c>
      <c r="G1578" s="96" t="s">
        <v>19033</v>
      </c>
      <c r="H1578" s="96" t="s">
        <v>19172</v>
      </c>
      <c r="I1578" s="96" t="s">
        <v>19173</v>
      </c>
      <c r="J1578" s="95" t="s">
        <v>19189</v>
      </c>
      <c r="K1578" s="95" t="s">
        <v>19273</v>
      </c>
      <c r="L1578" s="95" t="s">
        <v>19274</v>
      </c>
      <c r="M1578" s="96" t="s">
        <v>7733</v>
      </c>
      <c r="N1578" s="96" t="s">
        <v>328</v>
      </c>
      <c r="O1578" s="97">
        <v>45858</v>
      </c>
      <c r="P1578" s="97">
        <v>45858</v>
      </c>
      <c r="Q1578" s="97">
        <v>45858</v>
      </c>
      <c r="R1578" s="96">
        <v>71</v>
      </c>
      <c r="S1578" s="96">
        <v>0</v>
      </c>
      <c r="T1578" s="96" t="s">
        <v>19219</v>
      </c>
      <c r="U1578" s="96" t="s">
        <v>26477</v>
      </c>
      <c r="V1578" s="96"/>
      <c r="W1578" s="96" t="s">
        <v>1318</v>
      </c>
      <c r="X1578" s="96" t="s">
        <v>416</v>
      </c>
      <c r="Y1578" s="95" t="s">
        <v>26478</v>
      </c>
    </row>
    <row r="1579" spans="1:25" s="87" customFormat="1" x14ac:dyDescent="0.3">
      <c r="A1579" s="94" t="str">
        <f t="shared" si="25"/>
        <v>mblas</v>
      </c>
      <c r="B1579" s="95" t="s">
        <v>26479</v>
      </c>
      <c r="C1579" s="96" t="s">
        <v>26480</v>
      </c>
      <c r="D1579" s="96" t="s">
        <v>26481</v>
      </c>
      <c r="E1579" s="96" t="s">
        <v>5630</v>
      </c>
      <c r="F1579" s="95" t="s">
        <v>19181</v>
      </c>
      <c r="G1579" s="96" t="s">
        <v>19030</v>
      </c>
      <c r="H1579" s="96" t="s">
        <v>19172</v>
      </c>
      <c r="I1579" s="96" t="s">
        <v>19173</v>
      </c>
      <c r="J1579" s="95" t="s">
        <v>19174</v>
      </c>
      <c r="K1579" s="95" t="s">
        <v>19207</v>
      </c>
      <c r="L1579" s="95" t="s">
        <v>19208</v>
      </c>
      <c r="M1579" s="96" t="s">
        <v>10249</v>
      </c>
      <c r="N1579" s="96" t="s">
        <v>219</v>
      </c>
      <c r="O1579" s="97">
        <v>43105</v>
      </c>
      <c r="P1579" s="97">
        <v>43105</v>
      </c>
      <c r="Q1579" s="97">
        <v>43105</v>
      </c>
      <c r="R1579" s="96">
        <v>2824</v>
      </c>
      <c r="S1579" s="96">
        <v>7</v>
      </c>
      <c r="T1579" s="96" t="s">
        <v>19247</v>
      </c>
      <c r="U1579" s="96" t="s">
        <v>26482</v>
      </c>
      <c r="V1579" s="96"/>
      <c r="W1579" s="96" t="s">
        <v>9200</v>
      </c>
      <c r="X1579" s="96" t="s">
        <v>219</v>
      </c>
      <c r="Y1579" s="95" t="s">
        <v>9201</v>
      </c>
    </row>
    <row r="1580" spans="1:25" s="87" customFormat="1" x14ac:dyDescent="0.3">
      <c r="A1580" s="94" t="str">
        <f t="shared" si="25"/>
        <v>MBONOM</v>
      </c>
      <c r="B1580" s="95" t="s">
        <v>26483</v>
      </c>
      <c r="C1580" s="96" t="s">
        <v>26484</v>
      </c>
      <c r="D1580" s="96" t="s">
        <v>705</v>
      </c>
      <c r="E1580" s="96" t="s">
        <v>5630</v>
      </c>
      <c r="F1580" s="95" t="s">
        <v>19181</v>
      </c>
      <c r="G1580" s="96" t="s">
        <v>19030</v>
      </c>
      <c r="H1580" s="96" t="s">
        <v>19172</v>
      </c>
      <c r="I1580" s="96" t="s">
        <v>19173</v>
      </c>
      <c r="J1580" s="95" t="s">
        <v>19189</v>
      </c>
      <c r="K1580" s="95" t="s">
        <v>19345</v>
      </c>
      <c r="L1580" s="95" t="s">
        <v>20162</v>
      </c>
      <c r="M1580" s="96" t="s">
        <v>20163</v>
      </c>
      <c r="N1580" s="96" t="s">
        <v>655</v>
      </c>
      <c r="O1580" s="97">
        <v>31223</v>
      </c>
      <c r="P1580" s="97">
        <v>31223</v>
      </c>
      <c r="Q1580" s="97">
        <v>31223</v>
      </c>
      <c r="R1580" s="96">
        <v>14706</v>
      </c>
      <c r="S1580" s="96">
        <v>40</v>
      </c>
      <c r="T1580" s="96" t="s">
        <v>19261</v>
      </c>
      <c r="U1580" s="96" t="s">
        <v>26485</v>
      </c>
      <c r="V1580" s="96"/>
      <c r="W1580" s="96" t="s">
        <v>711</v>
      </c>
      <c r="X1580" s="96" t="s">
        <v>655</v>
      </c>
      <c r="Y1580" s="95" t="s">
        <v>13486</v>
      </c>
    </row>
    <row r="1581" spans="1:25" s="87" customFormat="1" x14ac:dyDescent="0.3">
      <c r="A1581" s="94" t="str">
        <f t="shared" si="25"/>
        <v>mborges</v>
      </c>
      <c r="B1581" s="95" t="s">
        <v>26486</v>
      </c>
      <c r="C1581" s="96" t="s">
        <v>26487</v>
      </c>
      <c r="D1581" s="95" t="s">
        <v>26488</v>
      </c>
      <c r="E1581" s="95" t="s">
        <v>26486</v>
      </c>
      <c r="F1581" s="96"/>
      <c r="G1581" s="97"/>
      <c r="H1581" s="97"/>
      <c r="I1581" s="97"/>
      <c r="J1581" s="97"/>
      <c r="K1581" s="95" t="s">
        <v>19345</v>
      </c>
      <c r="L1581" s="97"/>
      <c r="M1581" s="97"/>
      <c r="N1581" s="97"/>
      <c r="O1581" s="97"/>
      <c r="P1581" s="97">
        <v>45949</v>
      </c>
      <c r="Q1581" s="97">
        <v>45949</v>
      </c>
      <c r="R1581" s="97"/>
      <c r="S1581" s="97"/>
      <c r="T1581" s="97"/>
      <c r="U1581" s="95" t="s">
        <v>11218</v>
      </c>
      <c r="V1581" s="96"/>
      <c r="W1581" s="96" t="s">
        <v>3007</v>
      </c>
      <c r="X1581" s="96" t="s">
        <v>382</v>
      </c>
      <c r="Y1581" s="95" t="s">
        <v>11219</v>
      </c>
    </row>
    <row r="1582" spans="1:25" s="87" customFormat="1" x14ac:dyDescent="0.3">
      <c r="A1582" s="94" t="str">
        <f t="shared" si="25"/>
        <v>MBRAGG1</v>
      </c>
      <c r="B1582" s="95" t="s">
        <v>26489</v>
      </c>
      <c r="C1582" s="96" t="s">
        <v>26490</v>
      </c>
      <c r="D1582" s="96" t="s">
        <v>12138</v>
      </c>
      <c r="E1582" s="96" t="s">
        <v>5630</v>
      </c>
      <c r="F1582" s="95" t="s">
        <v>19171</v>
      </c>
      <c r="G1582" s="96" t="s">
        <v>19029</v>
      </c>
      <c r="H1582" s="96" t="s">
        <v>19172</v>
      </c>
      <c r="I1582" s="96" t="s">
        <v>19173</v>
      </c>
      <c r="J1582" s="95" t="s">
        <v>19174</v>
      </c>
      <c r="K1582" s="95" t="s">
        <v>19522</v>
      </c>
      <c r="L1582" s="95" t="s">
        <v>19523</v>
      </c>
      <c r="M1582" s="96" t="s">
        <v>7156</v>
      </c>
      <c r="N1582" s="96" t="s">
        <v>773</v>
      </c>
      <c r="O1582" s="97">
        <v>30071</v>
      </c>
      <c r="P1582" s="97">
        <v>30071</v>
      </c>
      <c r="Q1582" s="97">
        <v>30071</v>
      </c>
      <c r="R1582" s="96">
        <v>15858</v>
      </c>
      <c r="S1582" s="96">
        <v>43</v>
      </c>
      <c r="T1582" s="96" t="s">
        <v>19261</v>
      </c>
      <c r="U1582" s="96" t="s">
        <v>26491</v>
      </c>
      <c r="V1582" s="96"/>
      <c r="W1582" s="96" t="s">
        <v>12141</v>
      </c>
      <c r="X1582" s="96" t="s">
        <v>773</v>
      </c>
      <c r="Y1582" s="95" t="s">
        <v>12142</v>
      </c>
    </row>
    <row r="1583" spans="1:25" s="87" customFormat="1" x14ac:dyDescent="0.3">
      <c r="A1583" s="94" t="str">
        <f t="shared" si="25"/>
        <v>MBRISCO</v>
      </c>
      <c r="B1583" s="95" t="s">
        <v>26492</v>
      </c>
      <c r="C1583" s="96" t="s">
        <v>26493</v>
      </c>
      <c r="D1583" s="96" t="s">
        <v>2461</v>
      </c>
      <c r="E1583" s="96" t="s">
        <v>5630</v>
      </c>
      <c r="F1583" s="95" t="s">
        <v>19181</v>
      </c>
      <c r="G1583" s="96" t="s">
        <v>19030</v>
      </c>
      <c r="H1583" s="96" t="s">
        <v>19172</v>
      </c>
      <c r="I1583" s="96" t="s">
        <v>19173</v>
      </c>
      <c r="J1583" s="95" t="s">
        <v>19174</v>
      </c>
      <c r="K1583" s="95" t="s">
        <v>19360</v>
      </c>
      <c r="L1583" s="95" t="s">
        <v>19361</v>
      </c>
      <c r="M1583" s="96" t="s">
        <v>19362</v>
      </c>
      <c r="N1583" s="96" t="s">
        <v>1463</v>
      </c>
      <c r="O1583" s="97">
        <v>30994</v>
      </c>
      <c r="P1583" s="97">
        <v>30994</v>
      </c>
      <c r="Q1583" s="97">
        <v>30994</v>
      </c>
      <c r="R1583" s="96">
        <v>14935</v>
      </c>
      <c r="S1583" s="96">
        <v>40</v>
      </c>
      <c r="T1583" s="96" t="s">
        <v>19261</v>
      </c>
      <c r="U1583" s="96" t="s">
        <v>26494</v>
      </c>
      <c r="V1583" s="96"/>
      <c r="W1583" s="96" t="s">
        <v>15736</v>
      </c>
      <c r="X1583" s="96" t="s">
        <v>1472</v>
      </c>
      <c r="Y1583" s="95" t="s">
        <v>15737</v>
      </c>
    </row>
    <row r="1584" spans="1:25" s="87" customFormat="1" x14ac:dyDescent="0.3">
      <c r="A1584" s="94" t="str">
        <f t="shared" si="25"/>
        <v>MBROO19</v>
      </c>
      <c r="B1584" s="95" t="s">
        <v>26495</v>
      </c>
      <c r="C1584" s="96" t="s">
        <v>26496</v>
      </c>
      <c r="D1584" s="96" t="s">
        <v>26497</v>
      </c>
      <c r="E1584" s="96" t="s">
        <v>19170</v>
      </c>
      <c r="F1584" s="95" t="s">
        <v>19285</v>
      </c>
      <c r="G1584" s="96" t="s">
        <v>19028</v>
      </c>
      <c r="H1584" s="96" t="s">
        <v>19172</v>
      </c>
      <c r="I1584" s="96" t="s">
        <v>19173</v>
      </c>
      <c r="J1584" s="95" t="s">
        <v>19174</v>
      </c>
      <c r="K1584" s="95" t="s">
        <v>19175</v>
      </c>
      <c r="L1584" s="95" t="s">
        <v>16610</v>
      </c>
      <c r="M1584" s="96" t="s">
        <v>9597</v>
      </c>
      <c r="N1584" s="96" t="s">
        <v>219</v>
      </c>
      <c r="O1584" s="97">
        <v>37778</v>
      </c>
      <c r="P1584" s="97">
        <v>37778</v>
      </c>
      <c r="Q1584" s="97">
        <v>37778</v>
      </c>
      <c r="R1584" s="96">
        <v>8151</v>
      </c>
      <c r="S1584" s="96">
        <v>22</v>
      </c>
      <c r="T1584" s="96" t="s">
        <v>19261</v>
      </c>
      <c r="U1584" s="96" t="s">
        <v>26498</v>
      </c>
      <c r="V1584" s="96"/>
      <c r="W1584" s="96" t="s">
        <v>9587</v>
      </c>
      <c r="X1584" s="96" t="s">
        <v>219</v>
      </c>
      <c r="Y1584" s="95" t="s">
        <v>20257</v>
      </c>
    </row>
    <row r="1585" spans="1:25" s="87" customFormat="1" x14ac:dyDescent="0.3">
      <c r="A1585" s="94" t="str">
        <f t="shared" si="25"/>
        <v>mbulloc</v>
      </c>
      <c r="B1585" s="95" t="s">
        <v>26499</v>
      </c>
      <c r="C1585" s="96" t="s">
        <v>26500</v>
      </c>
      <c r="D1585" s="96" t="s">
        <v>26501</v>
      </c>
      <c r="E1585" s="96" t="s">
        <v>5630</v>
      </c>
      <c r="F1585" s="95" t="s">
        <v>19215</v>
      </c>
      <c r="G1585" s="96" t="s">
        <v>19033</v>
      </c>
      <c r="H1585" s="96" t="s">
        <v>19172</v>
      </c>
      <c r="I1585" s="96" t="s">
        <v>19173</v>
      </c>
      <c r="J1585" s="95" t="s">
        <v>19189</v>
      </c>
      <c r="K1585" s="95" t="s">
        <v>19273</v>
      </c>
      <c r="L1585" s="95" t="s">
        <v>19274</v>
      </c>
      <c r="M1585" s="96" t="s">
        <v>7733</v>
      </c>
      <c r="N1585" s="96" t="s">
        <v>328</v>
      </c>
      <c r="O1585" s="97">
        <v>45809</v>
      </c>
      <c r="P1585" s="97">
        <v>45809</v>
      </c>
      <c r="Q1585" s="97">
        <v>45809</v>
      </c>
      <c r="R1585" s="96">
        <v>120</v>
      </c>
      <c r="S1585" s="96">
        <v>0</v>
      </c>
      <c r="T1585" s="96" t="s">
        <v>19193</v>
      </c>
      <c r="U1585" s="96" t="s">
        <v>26502</v>
      </c>
      <c r="V1585" s="96"/>
      <c r="W1585" s="96" t="s">
        <v>7598</v>
      </c>
      <c r="X1585" s="96" t="s">
        <v>416</v>
      </c>
      <c r="Y1585" s="95" t="s">
        <v>10553</v>
      </c>
    </row>
    <row r="1586" spans="1:25" s="87" customFormat="1" x14ac:dyDescent="0.3">
      <c r="A1586" s="94" t="str">
        <f t="shared" si="25"/>
        <v>MBURKHA</v>
      </c>
      <c r="B1586" s="95" t="s">
        <v>26503</v>
      </c>
      <c r="C1586" s="96" t="s">
        <v>26504</v>
      </c>
      <c r="D1586" s="96" t="s">
        <v>5204</v>
      </c>
      <c r="E1586" s="96" t="s">
        <v>5630</v>
      </c>
      <c r="F1586" s="95" t="s">
        <v>19285</v>
      </c>
      <c r="G1586" s="96" t="s">
        <v>19028</v>
      </c>
      <c r="H1586" s="96" t="s">
        <v>19172</v>
      </c>
      <c r="I1586" s="96" t="s">
        <v>19173</v>
      </c>
      <c r="J1586" s="95" t="s">
        <v>19174</v>
      </c>
      <c r="K1586" s="95" t="s">
        <v>19258</v>
      </c>
      <c r="L1586" s="95" t="s">
        <v>19259</v>
      </c>
      <c r="M1586" s="96" t="s">
        <v>19260</v>
      </c>
      <c r="N1586" s="96" t="s">
        <v>279</v>
      </c>
      <c r="O1586" s="97">
        <v>35102</v>
      </c>
      <c r="P1586" s="97">
        <v>35102</v>
      </c>
      <c r="Q1586" s="97">
        <v>35102</v>
      </c>
      <c r="R1586" s="96">
        <v>10827</v>
      </c>
      <c r="S1586" s="96">
        <v>29</v>
      </c>
      <c r="T1586" s="96" t="s">
        <v>19261</v>
      </c>
      <c r="U1586" s="96" t="s">
        <v>26505</v>
      </c>
      <c r="V1586" s="96"/>
      <c r="W1586" s="96" t="s">
        <v>5205</v>
      </c>
      <c r="X1586" s="96" t="s">
        <v>279</v>
      </c>
      <c r="Y1586" s="95" t="s">
        <v>16451</v>
      </c>
    </row>
    <row r="1587" spans="1:25" s="87" customFormat="1" x14ac:dyDescent="0.3">
      <c r="A1587" s="94" t="str">
        <f t="shared" si="25"/>
        <v>mburto1</v>
      </c>
      <c r="B1587" s="95" t="s">
        <v>26506</v>
      </c>
      <c r="C1587" s="96" t="s">
        <v>26507</v>
      </c>
      <c r="D1587" s="96" t="s">
        <v>26508</v>
      </c>
      <c r="E1587" s="96" t="s">
        <v>19170</v>
      </c>
      <c r="F1587" s="95" t="s">
        <v>19215</v>
      </c>
      <c r="G1587" s="96" t="s">
        <v>19033</v>
      </c>
      <c r="H1587" s="96" t="s">
        <v>19172</v>
      </c>
      <c r="I1587" s="96" t="s">
        <v>19173</v>
      </c>
      <c r="J1587" s="95" t="s">
        <v>19174</v>
      </c>
      <c r="K1587" s="95" t="s">
        <v>19175</v>
      </c>
      <c r="L1587" s="95" t="s">
        <v>19182</v>
      </c>
      <c r="M1587" s="96" t="s">
        <v>9597</v>
      </c>
      <c r="N1587" s="96" t="s">
        <v>219</v>
      </c>
      <c r="O1587" s="97">
        <v>45683</v>
      </c>
      <c r="P1587" s="97">
        <v>45683</v>
      </c>
      <c r="Q1587" s="97">
        <v>45683</v>
      </c>
      <c r="R1587" s="96">
        <v>246</v>
      </c>
      <c r="S1587" s="96">
        <v>0</v>
      </c>
      <c r="T1587" s="96" t="s">
        <v>19176</v>
      </c>
      <c r="U1587" s="96" t="s">
        <v>26509</v>
      </c>
      <c r="V1587" s="96"/>
      <c r="W1587" s="96" t="s">
        <v>19502</v>
      </c>
      <c r="X1587" s="96" t="s">
        <v>219</v>
      </c>
      <c r="Y1587" s="95" t="s">
        <v>19503</v>
      </c>
    </row>
    <row r="1588" spans="1:25" s="87" customFormat="1" x14ac:dyDescent="0.3">
      <c r="A1588" s="94" t="str">
        <f t="shared" si="25"/>
        <v>mcamara</v>
      </c>
      <c r="B1588" s="95" t="s">
        <v>26510</v>
      </c>
      <c r="C1588" s="96" t="s">
        <v>26511</v>
      </c>
      <c r="D1588" s="96" t="s">
        <v>26512</v>
      </c>
      <c r="E1588" s="96" t="s">
        <v>5630</v>
      </c>
      <c r="F1588" s="95" t="s">
        <v>19181</v>
      </c>
      <c r="G1588" s="96" t="s">
        <v>19030</v>
      </c>
      <c r="H1588" s="96" t="s">
        <v>19172</v>
      </c>
      <c r="I1588" s="96" t="s">
        <v>19173</v>
      </c>
      <c r="J1588" s="95" t="s">
        <v>19189</v>
      </c>
      <c r="K1588" s="95" t="s">
        <v>19345</v>
      </c>
      <c r="L1588" s="95" t="s">
        <v>21190</v>
      </c>
      <c r="M1588" s="96" t="s">
        <v>9044</v>
      </c>
      <c r="N1588" s="96" t="s">
        <v>693</v>
      </c>
      <c r="O1588" s="97">
        <v>45907</v>
      </c>
      <c r="P1588" s="97">
        <v>45907</v>
      </c>
      <c r="Q1588" s="97">
        <v>45907</v>
      </c>
      <c r="R1588" s="96">
        <v>22</v>
      </c>
      <c r="S1588" s="96">
        <v>0</v>
      </c>
      <c r="T1588" s="96" t="s">
        <v>19183</v>
      </c>
      <c r="U1588" s="96" t="s">
        <v>26513</v>
      </c>
      <c r="V1588" s="96" t="s">
        <v>26450</v>
      </c>
      <c r="W1588" s="96" t="s">
        <v>4388</v>
      </c>
      <c r="X1588" s="96" t="s">
        <v>693</v>
      </c>
      <c r="Y1588" s="95" t="s">
        <v>9045</v>
      </c>
    </row>
    <row r="1589" spans="1:25" s="87" customFormat="1" x14ac:dyDescent="0.3">
      <c r="A1589" s="94" t="str">
        <f t="shared" si="25"/>
        <v>MCARDOZ</v>
      </c>
      <c r="B1589" s="95" t="s">
        <v>26514</v>
      </c>
      <c r="C1589" s="96" t="s">
        <v>26515</v>
      </c>
      <c r="D1589" s="96" t="s">
        <v>13189</v>
      </c>
      <c r="E1589" s="96" t="s">
        <v>5630</v>
      </c>
      <c r="F1589" s="95" t="s">
        <v>19215</v>
      </c>
      <c r="G1589" s="96" t="s">
        <v>19033</v>
      </c>
      <c r="H1589" s="96" t="s">
        <v>19172</v>
      </c>
      <c r="I1589" s="96" t="s">
        <v>19173</v>
      </c>
      <c r="J1589" s="95" t="s">
        <v>19174</v>
      </c>
      <c r="K1589" s="95" t="s">
        <v>19309</v>
      </c>
      <c r="L1589" s="95" t="s">
        <v>19513</v>
      </c>
      <c r="M1589" s="96" t="s">
        <v>6528</v>
      </c>
      <c r="N1589" s="96" t="s">
        <v>219</v>
      </c>
      <c r="O1589" s="97">
        <v>38755</v>
      </c>
      <c r="P1589" s="97">
        <v>38755</v>
      </c>
      <c r="Q1589" s="97">
        <v>38755</v>
      </c>
      <c r="R1589" s="96">
        <v>7174</v>
      </c>
      <c r="S1589" s="96">
        <v>19</v>
      </c>
      <c r="T1589" s="96" t="s">
        <v>19261</v>
      </c>
      <c r="U1589" s="96" t="s">
        <v>26516</v>
      </c>
      <c r="V1589" s="96"/>
      <c r="W1589" s="96" t="s">
        <v>26517</v>
      </c>
      <c r="X1589" s="96" t="s">
        <v>219</v>
      </c>
      <c r="Y1589" s="95" t="s">
        <v>13192</v>
      </c>
    </row>
    <row r="1590" spans="1:25" s="87" customFormat="1" x14ac:dyDescent="0.3">
      <c r="A1590" s="94" t="str">
        <f t="shared" si="25"/>
        <v>mcargil</v>
      </c>
      <c r="B1590" s="95" t="s">
        <v>26518</v>
      </c>
      <c r="C1590" s="96" t="s">
        <v>26519</v>
      </c>
      <c r="D1590" s="96" t="s">
        <v>26520</v>
      </c>
      <c r="E1590" s="96" t="s">
        <v>5630</v>
      </c>
      <c r="F1590" s="95" t="s">
        <v>19386</v>
      </c>
      <c r="G1590" s="96" t="s">
        <v>19387</v>
      </c>
      <c r="H1590" s="96" t="s">
        <v>19172</v>
      </c>
      <c r="I1590" s="96" t="s">
        <v>19173</v>
      </c>
      <c r="J1590" s="95" t="s">
        <v>19189</v>
      </c>
      <c r="K1590" s="95" t="s">
        <v>19374</v>
      </c>
      <c r="L1590" s="95" t="s">
        <v>19492</v>
      </c>
      <c r="M1590" s="96" t="s">
        <v>19493</v>
      </c>
      <c r="N1590" s="96" t="s">
        <v>268</v>
      </c>
      <c r="O1590" s="97">
        <v>43087</v>
      </c>
      <c r="P1590" s="97">
        <v>45144</v>
      </c>
      <c r="Q1590" s="97">
        <v>45144</v>
      </c>
      <c r="R1590" s="96">
        <v>785</v>
      </c>
      <c r="S1590" s="96">
        <v>2</v>
      </c>
      <c r="T1590" s="96" t="s">
        <v>19209</v>
      </c>
      <c r="U1590" s="96" t="s">
        <v>18517</v>
      </c>
      <c r="V1590" s="96"/>
      <c r="W1590" s="96" t="s">
        <v>18518</v>
      </c>
      <c r="X1590" s="96" t="s">
        <v>268</v>
      </c>
      <c r="Y1590" s="95" t="s">
        <v>18519</v>
      </c>
    </row>
    <row r="1591" spans="1:25" s="87" customFormat="1" x14ac:dyDescent="0.3">
      <c r="A1591" s="94" t="str">
        <f t="shared" si="25"/>
        <v>mcarri1</v>
      </c>
      <c r="B1591" s="95" t="s">
        <v>26521</v>
      </c>
      <c r="C1591" s="96" t="s">
        <v>26522</v>
      </c>
      <c r="D1591" s="96" t="s">
        <v>26523</v>
      </c>
      <c r="E1591" s="96" t="s">
        <v>5630</v>
      </c>
      <c r="F1591" s="95" t="s">
        <v>19171</v>
      </c>
      <c r="G1591" s="96" t="s">
        <v>19029</v>
      </c>
      <c r="H1591" s="96" t="s">
        <v>19172</v>
      </c>
      <c r="I1591" s="96" t="s">
        <v>19173</v>
      </c>
      <c r="J1591" s="95" t="s">
        <v>19174</v>
      </c>
      <c r="K1591" s="95" t="s">
        <v>19716</v>
      </c>
      <c r="L1591" s="95" t="s">
        <v>19717</v>
      </c>
      <c r="M1591" s="96" t="s">
        <v>5847</v>
      </c>
      <c r="N1591" s="96" t="s">
        <v>279</v>
      </c>
      <c r="O1591" s="97">
        <v>29468</v>
      </c>
      <c r="P1591" s="97">
        <v>43906</v>
      </c>
      <c r="Q1591" s="97">
        <v>43906</v>
      </c>
      <c r="R1591" s="96">
        <v>2023</v>
      </c>
      <c r="S1591" s="96">
        <v>5</v>
      </c>
      <c r="T1591" s="96" t="s">
        <v>19228</v>
      </c>
      <c r="U1591" s="96" t="s">
        <v>26524</v>
      </c>
      <c r="V1591" s="96"/>
      <c r="W1591" s="96" t="s">
        <v>1032</v>
      </c>
      <c r="X1591" s="96" t="s">
        <v>279</v>
      </c>
      <c r="Y1591" s="95" t="s">
        <v>4764</v>
      </c>
    </row>
    <row r="1592" spans="1:25" s="87" customFormat="1" x14ac:dyDescent="0.3">
      <c r="A1592" s="94" t="str">
        <f t="shared" si="25"/>
        <v>mcavalh</v>
      </c>
      <c r="B1592" s="95" t="s">
        <v>26525</v>
      </c>
      <c r="C1592" s="96" t="s">
        <v>26526</v>
      </c>
      <c r="D1592" s="96" t="s">
        <v>26527</v>
      </c>
      <c r="E1592" s="96" t="s">
        <v>19170</v>
      </c>
      <c r="F1592" s="95" t="s">
        <v>19215</v>
      </c>
      <c r="G1592" s="96" t="s">
        <v>19033</v>
      </c>
      <c r="H1592" s="96" t="s">
        <v>19172</v>
      </c>
      <c r="I1592" s="96" t="s">
        <v>19173</v>
      </c>
      <c r="J1592" s="95" t="s">
        <v>19174</v>
      </c>
      <c r="K1592" s="95" t="s">
        <v>19175</v>
      </c>
      <c r="L1592" s="95" t="s">
        <v>20086</v>
      </c>
      <c r="M1592" s="96" t="s">
        <v>6579</v>
      </c>
      <c r="N1592" s="96" t="s">
        <v>4327</v>
      </c>
      <c r="O1592" s="97">
        <v>39273</v>
      </c>
      <c r="P1592" s="97">
        <v>45627</v>
      </c>
      <c r="Q1592" s="97">
        <v>45627</v>
      </c>
      <c r="R1592" s="96">
        <v>302</v>
      </c>
      <c r="S1592" s="96">
        <v>0</v>
      </c>
      <c r="T1592" s="96" t="s">
        <v>19176</v>
      </c>
      <c r="U1592" s="96" t="s">
        <v>26528</v>
      </c>
      <c r="V1592" s="96"/>
      <c r="W1592" s="96" t="s">
        <v>20088</v>
      </c>
      <c r="X1592" s="96" t="s">
        <v>4327</v>
      </c>
      <c r="Y1592" s="95" t="s">
        <v>26529</v>
      </c>
    </row>
    <row r="1593" spans="1:25" s="87" customFormat="1" x14ac:dyDescent="0.3">
      <c r="A1593" s="94" t="str">
        <f t="shared" si="25"/>
        <v>MCHAND1</v>
      </c>
      <c r="B1593" s="95" t="s">
        <v>26530</v>
      </c>
      <c r="C1593" s="96" t="s">
        <v>26531</v>
      </c>
      <c r="D1593" s="96" t="s">
        <v>26532</v>
      </c>
      <c r="E1593" s="96" t="s">
        <v>19715</v>
      </c>
      <c r="F1593" s="95" t="s">
        <v>19181</v>
      </c>
      <c r="G1593" s="96" t="s">
        <v>19030</v>
      </c>
      <c r="H1593" s="96" t="s">
        <v>19172</v>
      </c>
      <c r="I1593" s="96" t="s">
        <v>19173</v>
      </c>
      <c r="J1593" s="95" t="s">
        <v>19189</v>
      </c>
      <c r="K1593" s="95" t="s">
        <v>19273</v>
      </c>
      <c r="L1593" s="95" t="s">
        <v>19274</v>
      </c>
      <c r="M1593" s="96" t="s">
        <v>7733</v>
      </c>
      <c r="N1593" s="96" t="s">
        <v>328</v>
      </c>
      <c r="O1593" s="97">
        <v>35376</v>
      </c>
      <c r="P1593" s="97">
        <v>35376</v>
      </c>
      <c r="Q1593" s="97">
        <v>35376</v>
      </c>
      <c r="R1593" s="96">
        <v>10553</v>
      </c>
      <c r="S1593" s="96">
        <v>28</v>
      </c>
      <c r="T1593" s="96" t="s">
        <v>19261</v>
      </c>
      <c r="U1593" s="96" t="s">
        <v>26533</v>
      </c>
      <c r="V1593" s="96"/>
      <c r="W1593" s="96" t="s">
        <v>24161</v>
      </c>
      <c r="X1593" s="96" t="s">
        <v>375</v>
      </c>
      <c r="Y1593" s="95" t="s">
        <v>26534</v>
      </c>
    </row>
    <row r="1594" spans="1:25" s="87" customFormat="1" x14ac:dyDescent="0.3">
      <c r="A1594" s="94" t="str">
        <f t="shared" si="25"/>
        <v>MCHAPMA</v>
      </c>
      <c r="B1594" s="95" t="s">
        <v>26535</v>
      </c>
      <c r="C1594" s="96" t="s">
        <v>26536</v>
      </c>
      <c r="D1594" s="96" t="s">
        <v>4687</v>
      </c>
      <c r="E1594" s="96" t="s">
        <v>5630</v>
      </c>
      <c r="F1594" s="95" t="s">
        <v>20261</v>
      </c>
      <c r="G1594" s="96" t="s">
        <v>19039</v>
      </c>
      <c r="H1594" s="96" t="s">
        <v>19172</v>
      </c>
      <c r="I1594" s="96" t="s">
        <v>19173</v>
      </c>
      <c r="J1594" s="95" t="s">
        <v>19189</v>
      </c>
      <c r="K1594" s="95" t="s">
        <v>19200</v>
      </c>
      <c r="L1594" s="95" t="s">
        <v>19200</v>
      </c>
      <c r="M1594" s="96" t="s">
        <v>19396</v>
      </c>
      <c r="N1594" s="96" t="s">
        <v>752</v>
      </c>
      <c r="O1594" s="97">
        <v>32910</v>
      </c>
      <c r="P1594" s="97">
        <v>32910</v>
      </c>
      <c r="Q1594" s="97">
        <v>32910</v>
      </c>
      <c r="R1594" s="96">
        <v>13019</v>
      </c>
      <c r="S1594" s="96">
        <v>35</v>
      </c>
      <c r="T1594" s="96" t="s">
        <v>19261</v>
      </c>
      <c r="U1594" s="96" t="s">
        <v>26537</v>
      </c>
      <c r="V1594" s="96"/>
      <c r="W1594" s="96" t="s">
        <v>1989</v>
      </c>
      <c r="X1594" s="96" t="s">
        <v>752</v>
      </c>
      <c r="Y1594" s="95" t="s">
        <v>4676</v>
      </c>
    </row>
    <row r="1595" spans="1:25" s="87" customFormat="1" x14ac:dyDescent="0.3">
      <c r="A1595" s="94" t="str">
        <f t="shared" si="25"/>
        <v>mchave0</v>
      </c>
      <c r="B1595" s="95" t="s">
        <v>26538</v>
      </c>
      <c r="C1595" s="96" t="s">
        <v>26539</v>
      </c>
      <c r="D1595" s="96" t="s">
        <v>26540</v>
      </c>
      <c r="E1595" s="96" t="s">
        <v>5630</v>
      </c>
      <c r="F1595" s="95" t="s">
        <v>19181</v>
      </c>
      <c r="G1595" s="96" t="s">
        <v>19030</v>
      </c>
      <c r="H1595" s="96" t="s">
        <v>19172</v>
      </c>
      <c r="I1595" s="96" t="s">
        <v>19173</v>
      </c>
      <c r="J1595" s="95" t="s">
        <v>19174</v>
      </c>
      <c r="K1595" s="95" t="s">
        <v>19207</v>
      </c>
      <c r="L1595" s="95" t="s">
        <v>19208</v>
      </c>
      <c r="M1595" s="96" t="s">
        <v>10249</v>
      </c>
      <c r="N1595" s="96" t="s">
        <v>219</v>
      </c>
      <c r="O1595" s="97">
        <v>43024</v>
      </c>
      <c r="P1595" s="97">
        <v>43024</v>
      </c>
      <c r="Q1595" s="97">
        <v>43024</v>
      </c>
      <c r="R1595" s="96">
        <v>2905</v>
      </c>
      <c r="S1595" s="96">
        <v>7</v>
      </c>
      <c r="T1595" s="96" t="s">
        <v>19247</v>
      </c>
      <c r="U1595" s="96" t="s">
        <v>26541</v>
      </c>
      <c r="V1595" s="96"/>
      <c r="W1595" s="96" t="s">
        <v>4210</v>
      </c>
      <c r="X1595" s="96" t="s">
        <v>219</v>
      </c>
      <c r="Y1595" s="95" t="s">
        <v>15490</v>
      </c>
    </row>
    <row r="1596" spans="1:25" s="87" customFormat="1" x14ac:dyDescent="0.3">
      <c r="A1596" s="94" t="str">
        <f t="shared" si="25"/>
        <v>mchisim</v>
      </c>
      <c r="B1596" s="95" t="s">
        <v>26542</v>
      </c>
      <c r="C1596" s="96" t="s">
        <v>26543</v>
      </c>
      <c r="D1596" s="96" t="s">
        <v>26544</v>
      </c>
      <c r="E1596" s="96" t="s">
        <v>5630</v>
      </c>
      <c r="F1596" s="95" t="s">
        <v>19215</v>
      </c>
      <c r="G1596" s="96" t="s">
        <v>19033</v>
      </c>
      <c r="H1596" s="96" t="s">
        <v>19172</v>
      </c>
      <c r="I1596" s="96" t="s">
        <v>19173</v>
      </c>
      <c r="J1596" s="95" t="s">
        <v>19189</v>
      </c>
      <c r="K1596" s="95" t="s">
        <v>19345</v>
      </c>
      <c r="L1596" s="95" t="s">
        <v>19837</v>
      </c>
      <c r="M1596" s="96" t="s">
        <v>6275</v>
      </c>
      <c r="N1596" s="96" t="s">
        <v>318</v>
      </c>
      <c r="O1596" s="97">
        <v>35877</v>
      </c>
      <c r="P1596" s="97">
        <v>45627</v>
      </c>
      <c r="Q1596" s="97">
        <v>45627</v>
      </c>
      <c r="R1596" s="96">
        <v>302</v>
      </c>
      <c r="S1596" s="96">
        <v>0</v>
      </c>
      <c r="T1596" s="96" t="s">
        <v>19176</v>
      </c>
      <c r="U1596" t="s">
        <v>26545</v>
      </c>
      <c r="V1596"/>
      <c r="W1596" t="s">
        <v>1414</v>
      </c>
      <c r="X1596" t="s">
        <v>318</v>
      </c>
      <c r="Y1596" s="42" t="s">
        <v>26546</v>
      </c>
    </row>
    <row r="1597" spans="1:25" s="87" customFormat="1" x14ac:dyDescent="0.3">
      <c r="A1597" s="94" t="str">
        <f t="shared" si="25"/>
        <v>mchrys0</v>
      </c>
      <c r="B1597" s="95" t="s">
        <v>26547</v>
      </c>
      <c r="C1597" s="96" t="s">
        <v>26548</v>
      </c>
      <c r="D1597" s="96" t="s">
        <v>26549</v>
      </c>
      <c r="E1597" s="96" t="s">
        <v>5630</v>
      </c>
      <c r="F1597" s="95" t="s">
        <v>19171</v>
      </c>
      <c r="G1597" s="96" t="s">
        <v>19029</v>
      </c>
      <c r="H1597" s="96" t="s">
        <v>19172</v>
      </c>
      <c r="I1597" s="96" t="s">
        <v>19173</v>
      </c>
      <c r="J1597" s="95" t="s">
        <v>19174</v>
      </c>
      <c r="K1597" s="95" t="s">
        <v>19360</v>
      </c>
      <c r="L1597" s="95" t="s">
        <v>19361</v>
      </c>
      <c r="M1597" s="96" t="s">
        <v>19362</v>
      </c>
      <c r="N1597" s="96" t="s">
        <v>1463</v>
      </c>
      <c r="O1597" s="97">
        <v>42143</v>
      </c>
      <c r="P1597" s="97">
        <v>42143</v>
      </c>
      <c r="Q1597" s="97">
        <v>42143</v>
      </c>
      <c r="R1597" s="96">
        <v>3786</v>
      </c>
      <c r="S1597" s="96">
        <v>10</v>
      </c>
      <c r="T1597" s="96" t="s">
        <v>19247</v>
      </c>
      <c r="U1597" s="96" t="s">
        <v>26550</v>
      </c>
      <c r="V1597" s="96"/>
      <c r="W1597" s="96" t="s">
        <v>5749</v>
      </c>
      <c r="X1597" s="96" t="s">
        <v>1472</v>
      </c>
      <c r="Y1597" s="95" t="s">
        <v>5750</v>
      </c>
    </row>
    <row r="1598" spans="1:25" s="87" customFormat="1" x14ac:dyDescent="0.3">
      <c r="A1598" s="94" t="str">
        <f t="shared" si="25"/>
        <v>mcisse</v>
      </c>
      <c r="B1598" s="95" t="s">
        <v>26551</v>
      </c>
      <c r="C1598" s="96" t="s">
        <v>26552</v>
      </c>
      <c r="D1598" s="96" t="s">
        <v>26553</v>
      </c>
      <c r="E1598" s="96" t="s">
        <v>5630</v>
      </c>
      <c r="F1598" s="95" t="s">
        <v>19236</v>
      </c>
      <c r="G1598" s="96" t="s">
        <v>19032</v>
      </c>
      <c r="H1598" s="96" t="s">
        <v>19227</v>
      </c>
      <c r="I1598" s="96" t="s">
        <v>19173</v>
      </c>
      <c r="J1598" s="95" t="s">
        <v>19174</v>
      </c>
      <c r="K1598" s="95" t="s">
        <v>19216</v>
      </c>
      <c r="L1598" s="95" t="s">
        <v>19237</v>
      </c>
      <c r="M1598" s="96" t="s">
        <v>19238</v>
      </c>
      <c r="N1598" s="96" t="s">
        <v>250</v>
      </c>
      <c r="O1598" s="97">
        <v>43003</v>
      </c>
      <c r="P1598" s="97">
        <v>45137</v>
      </c>
      <c r="Q1598" s="97">
        <v>43003</v>
      </c>
      <c r="R1598" s="96">
        <v>2926</v>
      </c>
      <c r="S1598" s="96">
        <v>8</v>
      </c>
      <c r="T1598" s="96" t="s">
        <v>19247</v>
      </c>
      <c r="U1598" s="96" t="s">
        <v>7969</v>
      </c>
      <c r="V1598" s="96"/>
      <c r="W1598" s="96" t="s">
        <v>1542</v>
      </c>
      <c r="X1598" s="96" t="s">
        <v>250</v>
      </c>
      <c r="Y1598" s="95" t="s">
        <v>7970</v>
      </c>
    </row>
    <row r="1599" spans="1:25" s="87" customFormat="1" x14ac:dyDescent="0.3">
      <c r="A1599" s="94" t="str">
        <f t="shared" si="25"/>
        <v>mclark0</v>
      </c>
      <c r="B1599" s="95" t="s">
        <v>26554</v>
      </c>
      <c r="C1599" s="96" t="s">
        <v>26555</v>
      </c>
      <c r="D1599" s="96" t="s">
        <v>26556</v>
      </c>
      <c r="E1599" s="96" t="s">
        <v>19170</v>
      </c>
      <c r="F1599" s="95" t="s">
        <v>19199</v>
      </c>
      <c r="G1599" s="96" t="s">
        <v>19045</v>
      </c>
      <c r="H1599" s="96" t="s">
        <v>19172</v>
      </c>
      <c r="I1599" s="96" t="s">
        <v>19173</v>
      </c>
      <c r="J1599" s="95" t="s">
        <v>19189</v>
      </c>
      <c r="K1599" s="95" t="s">
        <v>19200</v>
      </c>
      <c r="L1599" s="95" t="s">
        <v>19200</v>
      </c>
      <c r="M1599" s="96" t="s">
        <v>19396</v>
      </c>
      <c r="N1599" s="96" t="s">
        <v>752</v>
      </c>
      <c r="O1599" s="97">
        <v>45221</v>
      </c>
      <c r="P1599" s="97">
        <v>45221</v>
      </c>
      <c r="Q1599" s="97">
        <v>45221</v>
      </c>
      <c r="R1599" s="96">
        <v>708</v>
      </c>
      <c r="S1599" s="96">
        <v>1</v>
      </c>
      <c r="T1599" s="96" t="s">
        <v>19209</v>
      </c>
      <c r="U1599" s="96" t="s">
        <v>26557</v>
      </c>
      <c r="V1599" s="96"/>
      <c r="W1599" s="96" t="s">
        <v>26558</v>
      </c>
      <c r="X1599" s="96" t="s">
        <v>752</v>
      </c>
      <c r="Y1599" s="95" t="s">
        <v>26559</v>
      </c>
    </row>
    <row r="1600" spans="1:25" s="87" customFormat="1" x14ac:dyDescent="0.3">
      <c r="A1600" s="94" t="str">
        <f t="shared" si="25"/>
        <v>mcompt0</v>
      </c>
      <c r="B1600" s="95" t="s">
        <v>26560</v>
      </c>
      <c r="C1600" s="96" t="s">
        <v>26561</v>
      </c>
      <c r="D1600" s="96" t="s">
        <v>26562</v>
      </c>
      <c r="E1600" s="96" t="s">
        <v>5630</v>
      </c>
      <c r="F1600" s="95" t="s">
        <v>19171</v>
      </c>
      <c r="G1600" s="96" t="s">
        <v>19029</v>
      </c>
      <c r="H1600" s="96" t="s">
        <v>19172</v>
      </c>
      <c r="I1600" s="96" t="s">
        <v>19173</v>
      </c>
      <c r="J1600" s="95" t="s">
        <v>19189</v>
      </c>
      <c r="K1600" s="95" t="s">
        <v>19333</v>
      </c>
      <c r="L1600" s="95" t="s">
        <v>19447</v>
      </c>
      <c r="M1600" s="96" t="s">
        <v>9382</v>
      </c>
      <c r="N1600" s="96" t="s">
        <v>366</v>
      </c>
      <c r="O1600" s="97">
        <v>43579</v>
      </c>
      <c r="P1600" s="97">
        <v>43579</v>
      </c>
      <c r="Q1600" s="97">
        <v>43579</v>
      </c>
      <c r="R1600" s="96">
        <v>2350</v>
      </c>
      <c r="S1600" s="96">
        <v>6</v>
      </c>
      <c r="T1600" s="96" t="s">
        <v>19247</v>
      </c>
      <c r="U1600" s="96" t="s">
        <v>26563</v>
      </c>
      <c r="V1600" s="96"/>
      <c r="W1600" s="96" t="s">
        <v>406</v>
      </c>
      <c r="X1600" s="96" t="s">
        <v>407</v>
      </c>
      <c r="Y1600" s="95" t="s">
        <v>10814</v>
      </c>
    </row>
    <row r="1601" spans="1:25" s="87" customFormat="1" x14ac:dyDescent="0.3">
      <c r="A1601" s="94" t="str">
        <f t="shared" si="25"/>
        <v>mcostel</v>
      </c>
      <c r="B1601" s="95" t="s">
        <v>26564</v>
      </c>
      <c r="C1601" s="96" t="s">
        <v>26565</v>
      </c>
      <c r="D1601" s="96" t="s">
        <v>26566</v>
      </c>
      <c r="E1601" s="96" t="s">
        <v>5630</v>
      </c>
      <c r="F1601" s="95" t="s">
        <v>19181</v>
      </c>
      <c r="G1601" s="96" t="s">
        <v>19030</v>
      </c>
      <c r="H1601" s="96" t="s">
        <v>19172</v>
      </c>
      <c r="I1601" s="96" t="s">
        <v>19173</v>
      </c>
      <c r="J1601" s="95" t="s">
        <v>19189</v>
      </c>
      <c r="K1601" s="95" t="s">
        <v>19294</v>
      </c>
      <c r="L1601" s="95" t="s">
        <v>19295</v>
      </c>
      <c r="M1601" s="96" t="s">
        <v>19296</v>
      </c>
      <c r="N1601" s="96" t="s">
        <v>541</v>
      </c>
      <c r="O1601" s="97">
        <v>45886</v>
      </c>
      <c r="P1601" s="97">
        <v>45886</v>
      </c>
      <c r="Q1601" s="97">
        <v>45886</v>
      </c>
      <c r="R1601" s="96">
        <v>43</v>
      </c>
      <c r="S1601" s="96">
        <v>0</v>
      </c>
      <c r="T1601" s="96" t="s">
        <v>19448</v>
      </c>
      <c r="U1601" s="96" t="s">
        <v>26567</v>
      </c>
      <c r="V1601" s="96"/>
      <c r="W1601" s="96" t="s">
        <v>2375</v>
      </c>
      <c r="X1601" s="96" t="s">
        <v>619</v>
      </c>
      <c r="Y1601" s="95" t="s">
        <v>11789</v>
      </c>
    </row>
    <row r="1602" spans="1:25" s="87" customFormat="1" x14ac:dyDescent="0.3">
      <c r="A1602" s="94" t="str">
        <f t="shared" si="25"/>
        <v>mcrooks</v>
      </c>
      <c r="B1602" s="95" t="s">
        <v>26568</v>
      </c>
      <c r="C1602" s="96" t="s">
        <v>26569</v>
      </c>
      <c r="D1602" s="96" t="s">
        <v>26570</v>
      </c>
      <c r="E1602" s="96" t="s">
        <v>19170</v>
      </c>
      <c r="F1602" s="95" t="s">
        <v>19171</v>
      </c>
      <c r="G1602" s="96" t="s">
        <v>19029</v>
      </c>
      <c r="H1602" s="96" t="s">
        <v>19172</v>
      </c>
      <c r="I1602" s="96" t="s">
        <v>19173</v>
      </c>
      <c r="J1602" s="95" t="s">
        <v>19189</v>
      </c>
      <c r="K1602" s="95" t="s">
        <v>19345</v>
      </c>
      <c r="L1602" s="95" t="s">
        <v>19346</v>
      </c>
      <c r="M1602" s="96" t="s">
        <v>19347</v>
      </c>
      <c r="N1602" s="96" t="s">
        <v>382</v>
      </c>
      <c r="O1602" s="97">
        <v>37284</v>
      </c>
      <c r="P1602" s="97">
        <v>43202</v>
      </c>
      <c r="Q1602" s="97">
        <v>43202</v>
      </c>
      <c r="R1602" s="96">
        <v>2727</v>
      </c>
      <c r="S1602" s="96">
        <v>7</v>
      </c>
      <c r="T1602" s="96" t="s">
        <v>19247</v>
      </c>
      <c r="U1602" s="96" t="s">
        <v>26571</v>
      </c>
      <c r="V1602" s="96"/>
      <c r="W1602" s="96" t="s">
        <v>22324</v>
      </c>
      <c r="X1602" s="96" t="s">
        <v>382</v>
      </c>
      <c r="Y1602" s="95" t="s">
        <v>26572</v>
      </c>
    </row>
    <row r="1603" spans="1:25" s="87" customFormat="1" x14ac:dyDescent="0.3">
      <c r="A1603" s="94" t="str">
        <f t="shared" ref="A1603:A1666" si="26">TRIM(D1603)</f>
        <v>MCRUX1</v>
      </c>
      <c r="B1603" s="95" t="s">
        <v>26573</v>
      </c>
      <c r="C1603" s="96" t="s">
        <v>26574</v>
      </c>
      <c r="D1603" s="96" t="s">
        <v>16819</v>
      </c>
      <c r="E1603" s="96" t="s">
        <v>5630</v>
      </c>
      <c r="F1603" s="95" t="s">
        <v>19215</v>
      </c>
      <c r="G1603" s="96" t="s">
        <v>19033</v>
      </c>
      <c r="H1603" s="96" t="s">
        <v>19172</v>
      </c>
      <c r="I1603" s="96" t="s">
        <v>19173</v>
      </c>
      <c r="J1603" s="95" t="s">
        <v>19174</v>
      </c>
      <c r="K1603" s="95" t="s">
        <v>19245</v>
      </c>
      <c r="L1603" s="95" t="s">
        <v>20002</v>
      </c>
      <c r="M1603" s="96" t="s">
        <v>19319</v>
      </c>
      <c r="N1603" s="96" t="s">
        <v>1675</v>
      </c>
      <c r="O1603" s="97">
        <v>37258</v>
      </c>
      <c r="P1603" s="97">
        <v>37258</v>
      </c>
      <c r="Q1603" s="97">
        <v>37258</v>
      </c>
      <c r="R1603" s="96">
        <v>8671</v>
      </c>
      <c r="S1603" s="96">
        <v>23</v>
      </c>
      <c r="T1603" s="96" t="s">
        <v>19261</v>
      </c>
      <c r="U1603" s="96" t="s">
        <v>26575</v>
      </c>
      <c r="V1603" s="96"/>
      <c r="W1603" s="96" t="s">
        <v>26576</v>
      </c>
      <c r="X1603" s="96" t="s">
        <v>1675</v>
      </c>
      <c r="Y1603" s="95" t="s">
        <v>16823</v>
      </c>
    </row>
    <row r="1604" spans="1:25" s="87" customFormat="1" x14ac:dyDescent="0.3">
      <c r="A1604" s="94" t="str">
        <f t="shared" si="26"/>
        <v>mcummin</v>
      </c>
      <c r="B1604" s="95" t="s">
        <v>26577</v>
      </c>
      <c r="C1604" s="96" t="s">
        <v>26578</v>
      </c>
      <c r="D1604" s="96" t="s">
        <v>26579</v>
      </c>
      <c r="E1604" s="96" t="s">
        <v>5630</v>
      </c>
      <c r="F1604" s="95" t="s">
        <v>19171</v>
      </c>
      <c r="G1604" s="96" t="s">
        <v>19029</v>
      </c>
      <c r="H1604" s="96" t="s">
        <v>19172</v>
      </c>
      <c r="I1604" s="96" t="s">
        <v>19173</v>
      </c>
      <c r="J1604" s="95" t="s">
        <v>19174</v>
      </c>
      <c r="K1604" s="95" t="s">
        <v>20070</v>
      </c>
      <c r="L1604" s="95" t="s">
        <v>20071</v>
      </c>
      <c r="M1604" s="96" t="s">
        <v>20072</v>
      </c>
      <c r="N1604" s="96" t="s">
        <v>955</v>
      </c>
      <c r="O1604" s="97">
        <v>42100</v>
      </c>
      <c r="P1604" s="97">
        <v>42100</v>
      </c>
      <c r="Q1604" s="97">
        <v>42100</v>
      </c>
      <c r="R1604" s="96">
        <v>3829</v>
      </c>
      <c r="S1604" s="96">
        <v>10</v>
      </c>
      <c r="T1604" s="96" t="s">
        <v>19247</v>
      </c>
      <c r="U1604" s="96" t="s">
        <v>26580</v>
      </c>
      <c r="V1604" s="96"/>
      <c r="W1604" s="96" t="s">
        <v>26581</v>
      </c>
      <c r="X1604" s="96" t="s">
        <v>453</v>
      </c>
      <c r="Y1604" s="95" t="s">
        <v>26582</v>
      </c>
    </row>
    <row r="1605" spans="1:25" s="87" customFormat="1" x14ac:dyDescent="0.3">
      <c r="A1605" s="94" t="str">
        <f t="shared" si="26"/>
        <v>mdaisey</v>
      </c>
      <c r="B1605" s="95" t="s">
        <v>26583</v>
      </c>
      <c r="C1605" s="96" t="s">
        <v>26584</v>
      </c>
      <c r="D1605" s="96" t="s">
        <v>26585</v>
      </c>
      <c r="E1605" s="96" t="s">
        <v>5630</v>
      </c>
      <c r="F1605" s="95" t="s">
        <v>19181</v>
      </c>
      <c r="G1605" s="96" t="s">
        <v>19030</v>
      </c>
      <c r="H1605" s="96" t="s">
        <v>19172</v>
      </c>
      <c r="I1605" s="96" t="s">
        <v>19173</v>
      </c>
      <c r="J1605" s="95" t="s">
        <v>19189</v>
      </c>
      <c r="K1605" s="95" t="s">
        <v>19294</v>
      </c>
      <c r="L1605" s="95" t="s">
        <v>19295</v>
      </c>
      <c r="M1605" s="96" t="s">
        <v>19296</v>
      </c>
      <c r="N1605" s="96" t="s">
        <v>541</v>
      </c>
      <c r="O1605" s="97">
        <v>45893</v>
      </c>
      <c r="P1605" s="97">
        <v>45893</v>
      </c>
      <c r="Q1605" s="97">
        <v>45893</v>
      </c>
      <c r="R1605" s="96">
        <v>36</v>
      </c>
      <c r="S1605" s="96">
        <v>0</v>
      </c>
      <c r="T1605" s="96" t="s">
        <v>19448</v>
      </c>
      <c r="U1605" s="96" t="s">
        <v>26586</v>
      </c>
      <c r="V1605" s="96"/>
      <c r="W1605" s="96" t="s">
        <v>4349</v>
      </c>
      <c r="X1605" s="96" t="s">
        <v>619</v>
      </c>
      <c r="Y1605" s="95" t="s">
        <v>18207</v>
      </c>
    </row>
    <row r="1606" spans="1:25" s="87" customFormat="1" x14ac:dyDescent="0.3">
      <c r="A1606" s="94" t="str">
        <f t="shared" si="26"/>
        <v>mdane</v>
      </c>
      <c r="B1606" s="95" t="s">
        <v>26587</v>
      </c>
      <c r="C1606" s="96" t="s">
        <v>26588</v>
      </c>
      <c r="D1606" s="96" t="s">
        <v>26589</v>
      </c>
      <c r="E1606" s="96" t="s">
        <v>19170</v>
      </c>
      <c r="F1606" s="95" t="s">
        <v>19181</v>
      </c>
      <c r="G1606" s="96" t="s">
        <v>19030</v>
      </c>
      <c r="H1606" s="96" t="s">
        <v>19172</v>
      </c>
      <c r="I1606" s="96" t="s">
        <v>19173</v>
      </c>
      <c r="J1606" s="95" t="s">
        <v>19174</v>
      </c>
      <c r="K1606" s="95" t="s">
        <v>19207</v>
      </c>
      <c r="L1606" s="95" t="s">
        <v>19208</v>
      </c>
      <c r="M1606" s="96" t="s">
        <v>10249</v>
      </c>
      <c r="N1606" s="96" t="s">
        <v>219</v>
      </c>
      <c r="O1606" s="97">
        <v>42409</v>
      </c>
      <c r="P1606" s="97">
        <v>42409</v>
      </c>
      <c r="Q1606" s="97">
        <v>42409</v>
      </c>
      <c r="R1606" s="96">
        <v>3520</v>
      </c>
      <c r="S1606" s="96">
        <v>9</v>
      </c>
      <c r="T1606" s="96" t="s">
        <v>19247</v>
      </c>
      <c r="U1606" s="96" t="s">
        <v>26590</v>
      </c>
      <c r="V1606" s="96"/>
      <c r="W1606" s="96" t="s">
        <v>17680</v>
      </c>
      <c r="X1606" s="96" t="s">
        <v>219</v>
      </c>
      <c r="Y1606" s="95" t="s">
        <v>26591</v>
      </c>
    </row>
    <row r="1607" spans="1:25" s="87" customFormat="1" x14ac:dyDescent="0.3">
      <c r="A1607" s="94" t="str">
        <f t="shared" si="26"/>
        <v>MDAVI31</v>
      </c>
      <c r="B1607" s="95" t="s">
        <v>26592</v>
      </c>
      <c r="C1607" s="96" t="s">
        <v>26593</v>
      </c>
      <c r="D1607" s="96" t="s">
        <v>1418</v>
      </c>
      <c r="E1607" s="96" t="s">
        <v>5630</v>
      </c>
      <c r="F1607" s="95" t="s">
        <v>19171</v>
      </c>
      <c r="G1607" s="96" t="s">
        <v>19029</v>
      </c>
      <c r="H1607" s="96" t="s">
        <v>19172</v>
      </c>
      <c r="I1607" s="96" t="s">
        <v>19173</v>
      </c>
      <c r="J1607" s="95" t="s">
        <v>19189</v>
      </c>
      <c r="K1607" s="95" t="s">
        <v>19345</v>
      </c>
      <c r="L1607" s="95" t="s">
        <v>20162</v>
      </c>
      <c r="M1607" s="96" t="s">
        <v>20163</v>
      </c>
      <c r="N1607" s="96" t="s">
        <v>655</v>
      </c>
      <c r="O1607" s="97">
        <v>37292</v>
      </c>
      <c r="P1607" s="97">
        <v>37578</v>
      </c>
      <c r="Q1607" s="97">
        <v>37292</v>
      </c>
      <c r="R1607" s="96">
        <v>8637</v>
      </c>
      <c r="S1607" s="96">
        <v>23</v>
      </c>
      <c r="T1607" s="96" t="s">
        <v>19261</v>
      </c>
      <c r="U1607" s="96" t="s">
        <v>16908</v>
      </c>
      <c r="V1607" s="96"/>
      <c r="W1607" s="96" t="s">
        <v>16909</v>
      </c>
      <c r="X1607" s="96" t="s">
        <v>655</v>
      </c>
      <c r="Y1607" s="95" t="s">
        <v>26594</v>
      </c>
    </row>
    <row r="1608" spans="1:25" s="87" customFormat="1" x14ac:dyDescent="0.3">
      <c r="A1608" s="94" t="str">
        <f t="shared" si="26"/>
        <v>mdavila</v>
      </c>
      <c r="B1608" s="95" t="s">
        <v>26595</v>
      </c>
      <c r="C1608" s="96" t="s">
        <v>26596</v>
      </c>
      <c r="D1608" s="96" t="s">
        <v>26597</v>
      </c>
      <c r="E1608" s="96" t="s">
        <v>19170</v>
      </c>
      <c r="F1608" s="95" t="s">
        <v>19181</v>
      </c>
      <c r="G1608" s="96" t="s">
        <v>19030</v>
      </c>
      <c r="H1608" s="96" t="s">
        <v>19172</v>
      </c>
      <c r="I1608" s="96" t="s">
        <v>19173</v>
      </c>
      <c r="J1608" s="95" t="s">
        <v>19174</v>
      </c>
      <c r="K1608" s="95" t="s">
        <v>19216</v>
      </c>
      <c r="L1608" s="95" t="s">
        <v>19237</v>
      </c>
      <c r="M1608" s="96" t="s">
        <v>19238</v>
      </c>
      <c r="N1608" s="96" t="s">
        <v>250</v>
      </c>
      <c r="O1608" s="97">
        <v>45144</v>
      </c>
      <c r="P1608" s="97">
        <v>45144</v>
      </c>
      <c r="Q1608" s="97">
        <v>45144</v>
      </c>
      <c r="R1608" s="96">
        <v>785</v>
      </c>
      <c r="S1608" s="96">
        <v>2</v>
      </c>
      <c r="T1608" s="96" t="s">
        <v>19209</v>
      </c>
      <c r="U1608" s="96" t="s">
        <v>26598</v>
      </c>
      <c r="V1608" s="96"/>
      <c r="W1608" s="96" t="s">
        <v>26599</v>
      </c>
      <c r="X1608" s="96" t="s">
        <v>250</v>
      </c>
      <c r="Y1608" s="95" t="s">
        <v>26600</v>
      </c>
    </row>
    <row r="1609" spans="1:25" s="87" customFormat="1" x14ac:dyDescent="0.3">
      <c r="A1609" s="94" t="str">
        <f t="shared" si="26"/>
        <v>mdean</v>
      </c>
      <c r="B1609" s="95" t="s">
        <v>26601</v>
      </c>
      <c r="C1609" s="96" t="s">
        <v>26602</v>
      </c>
      <c r="D1609" s="96" t="s">
        <v>26603</v>
      </c>
      <c r="E1609" s="96" t="s">
        <v>19170</v>
      </c>
      <c r="F1609" s="95" t="s">
        <v>19171</v>
      </c>
      <c r="G1609" s="96" t="s">
        <v>19029</v>
      </c>
      <c r="H1609" s="96" t="s">
        <v>19172</v>
      </c>
      <c r="I1609" s="96" t="s">
        <v>19173</v>
      </c>
      <c r="J1609" s="95" t="s">
        <v>19189</v>
      </c>
      <c r="K1609" s="95" t="s">
        <v>19190</v>
      </c>
      <c r="L1609" s="95" t="s">
        <v>19252</v>
      </c>
      <c r="M1609" s="96" t="s">
        <v>10322</v>
      </c>
      <c r="N1609" s="96" t="s">
        <v>297</v>
      </c>
      <c r="O1609" s="97">
        <v>45270</v>
      </c>
      <c r="P1609" s="97">
        <v>45270</v>
      </c>
      <c r="Q1609" s="97">
        <v>45270</v>
      </c>
      <c r="R1609" s="96">
        <v>659</v>
      </c>
      <c r="S1609" s="96">
        <v>1</v>
      </c>
      <c r="T1609" s="96" t="s">
        <v>19209</v>
      </c>
      <c r="U1609" s="96" t="s">
        <v>26604</v>
      </c>
      <c r="V1609" s="96"/>
      <c r="W1609" s="96" t="s">
        <v>15209</v>
      </c>
      <c r="X1609" s="96" t="s">
        <v>297</v>
      </c>
      <c r="Y1609" s="95" t="s">
        <v>26605</v>
      </c>
    </row>
    <row r="1610" spans="1:25" s="87" customFormat="1" x14ac:dyDescent="0.3">
      <c r="A1610" s="94" t="str">
        <f t="shared" si="26"/>
        <v>mdellin</v>
      </c>
      <c r="B1610" s="95" t="s">
        <v>26606</v>
      </c>
      <c r="C1610" s="96" t="s">
        <v>26607</v>
      </c>
      <c r="D1610" s="96" t="s">
        <v>26608</v>
      </c>
      <c r="E1610" s="96" t="s">
        <v>5630</v>
      </c>
      <c r="F1610" s="95" t="s">
        <v>19340</v>
      </c>
      <c r="G1610" s="96" t="s">
        <v>19341</v>
      </c>
      <c r="H1610" s="96" t="s">
        <v>19227</v>
      </c>
      <c r="I1610" s="96" t="s">
        <v>19173</v>
      </c>
      <c r="J1610" s="95" t="s">
        <v>19174</v>
      </c>
      <c r="K1610" s="95" t="s">
        <v>19207</v>
      </c>
      <c r="L1610" s="95" t="s">
        <v>19208</v>
      </c>
      <c r="M1610" s="96" t="s">
        <v>10249</v>
      </c>
      <c r="N1610" s="96" t="s">
        <v>219</v>
      </c>
      <c r="O1610" s="97">
        <v>41372</v>
      </c>
      <c r="P1610" s="97">
        <v>41372</v>
      </c>
      <c r="Q1610" s="97">
        <v>41372</v>
      </c>
      <c r="R1610" s="96">
        <v>4557</v>
      </c>
      <c r="S1610" s="96">
        <v>12</v>
      </c>
      <c r="T1610" s="96" t="s">
        <v>19247</v>
      </c>
      <c r="U1610" s="96" t="s">
        <v>9298</v>
      </c>
      <c r="V1610" s="96"/>
      <c r="W1610" s="96" t="s">
        <v>9299</v>
      </c>
      <c r="X1610" s="96" t="s">
        <v>219</v>
      </c>
      <c r="Y1610" s="95" t="s">
        <v>9300</v>
      </c>
    </row>
    <row r="1611" spans="1:25" s="87" customFormat="1" x14ac:dyDescent="0.3">
      <c r="A1611" s="94" t="str">
        <f t="shared" si="26"/>
        <v>mdiallo</v>
      </c>
      <c r="B1611" s="95" t="s">
        <v>26609</v>
      </c>
      <c r="C1611" s="96" t="s">
        <v>26610</v>
      </c>
      <c r="D1611" s="96" t="s">
        <v>26611</v>
      </c>
      <c r="E1611" s="96" t="s">
        <v>5630</v>
      </c>
      <c r="F1611" s="95" t="s">
        <v>19215</v>
      </c>
      <c r="G1611" s="96" t="s">
        <v>19033</v>
      </c>
      <c r="H1611" s="96" t="s">
        <v>19172</v>
      </c>
      <c r="I1611" s="96" t="s">
        <v>19173</v>
      </c>
      <c r="J1611" s="95" t="s">
        <v>19174</v>
      </c>
      <c r="K1611" s="95" t="s">
        <v>19216</v>
      </c>
      <c r="L1611" s="95" t="s">
        <v>19237</v>
      </c>
      <c r="M1611" s="96" t="s">
        <v>19238</v>
      </c>
      <c r="N1611" s="96" t="s">
        <v>250</v>
      </c>
      <c r="O1611" s="97">
        <v>45858</v>
      </c>
      <c r="P1611" s="97">
        <v>45858</v>
      </c>
      <c r="Q1611" s="97">
        <v>45858</v>
      </c>
      <c r="R1611" s="96">
        <v>71</v>
      </c>
      <c r="S1611" s="96">
        <v>0</v>
      </c>
      <c r="T1611" s="96" t="s">
        <v>19219</v>
      </c>
      <c r="U1611" s="116" t="s">
        <v>10669</v>
      </c>
      <c r="V1611" s="116"/>
      <c r="W1611" s="116" t="s">
        <v>1542</v>
      </c>
      <c r="X1611" s="116" t="s">
        <v>250</v>
      </c>
      <c r="Y1611" s="117" t="s">
        <v>10670</v>
      </c>
    </row>
    <row r="1612" spans="1:25" s="87" customFormat="1" x14ac:dyDescent="0.3">
      <c r="A1612" s="94" t="str">
        <f t="shared" si="26"/>
        <v>MDIPIE</v>
      </c>
      <c r="B1612" s="95" t="s">
        <v>26612</v>
      </c>
      <c r="C1612" s="96" t="s">
        <v>26613</v>
      </c>
      <c r="D1612" s="96" t="s">
        <v>3537</v>
      </c>
      <c r="E1612" s="96" t="s">
        <v>5630</v>
      </c>
      <c r="F1612" s="95" t="s">
        <v>19285</v>
      </c>
      <c r="G1612" s="96" t="s">
        <v>19028</v>
      </c>
      <c r="H1612" s="96" t="s">
        <v>19172</v>
      </c>
      <c r="I1612" s="96" t="s">
        <v>19173</v>
      </c>
      <c r="J1612" s="95" t="s">
        <v>19189</v>
      </c>
      <c r="K1612" s="95" t="s">
        <v>19294</v>
      </c>
      <c r="L1612" s="95" t="s">
        <v>19295</v>
      </c>
      <c r="M1612" s="96" t="s">
        <v>19296</v>
      </c>
      <c r="N1612" s="96" t="s">
        <v>541</v>
      </c>
      <c r="O1612" s="97">
        <v>35506</v>
      </c>
      <c r="P1612" s="97">
        <v>35506</v>
      </c>
      <c r="Q1612" s="97">
        <v>35506</v>
      </c>
      <c r="R1612" s="96">
        <v>10423</v>
      </c>
      <c r="S1612" s="96">
        <v>28</v>
      </c>
      <c r="T1612" s="96" t="s">
        <v>19261</v>
      </c>
      <c r="U1612" s="96" t="s">
        <v>26614</v>
      </c>
      <c r="V1612" s="96"/>
      <c r="W1612" s="96" t="s">
        <v>9309</v>
      </c>
      <c r="X1612" s="96" t="s">
        <v>541</v>
      </c>
      <c r="Y1612" s="95" t="s">
        <v>11827</v>
      </c>
    </row>
    <row r="1613" spans="1:25" s="87" customFormat="1" x14ac:dyDescent="0.3">
      <c r="A1613" s="94" t="str">
        <f t="shared" si="26"/>
        <v>MDIXO</v>
      </c>
      <c r="B1613" s="95" t="s">
        <v>26615</v>
      </c>
      <c r="C1613" s="96" t="s">
        <v>26616</v>
      </c>
      <c r="D1613" s="96" t="s">
        <v>26617</v>
      </c>
      <c r="E1613" s="96" t="s">
        <v>19170</v>
      </c>
      <c r="F1613" s="95" t="s">
        <v>19171</v>
      </c>
      <c r="G1613" s="96" t="s">
        <v>19029</v>
      </c>
      <c r="H1613" s="96" t="s">
        <v>19172</v>
      </c>
      <c r="I1613" s="96" t="s">
        <v>19173</v>
      </c>
      <c r="J1613" s="95" t="s">
        <v>19174</v>
      </c>
      <c r="K1613" s="95" t="s">
        <v>19522</v>
      </c>
      <c r="L1613" s="95" t="s">
        <v>19523</v>
      </c>
      <c r="M1613" s="96" t="s">
        <v>7156</v>
      </c>
      <c r="N1613" s="96" t="s">
        <v>773</v>
      </c>
      <c r="O1613" s="97">
        <v>36206</v>
      </c>
      <c r="P1613" s="97">
        <v>36206</v>
      </c>
      <c r="Q1613" s="97">
        <v>36206</v>
      </c>
      <c r="R1613" s="96">
        <v>9723</v>
      </c>
      <c r="S1613" s="96">
        <v>26</v>
      </c>
      <c r="T1613" s="96" t="s">
        <v>19261</v>
      </c>
      <c r="U1613" s="96" t="s">
        <v>26618</v>
      </c>
      <c r="V1613" s="96"/>
      <c r="W1613" s="96" t="s">
        <v>26619</v>
      </c>
      <c r="X1613" s="96" t="s">
        <v>250</v>
      </c>
      <c r="Y1613" s="95" t="s">
        <v>26620</v>
      </c>
    </row>
    <row r="1614" spans="1:25" s="87" customFormat="1" x14ac:dyDescent="0.3">
      <c r="A1614" s="94" t="str">
        <f t="shared" si="26"/>
        <v>MDOBLE0</v>
      </c>
      <c r="B1614" s="95" t="s">
        <v>26621</v>
      </c>
      <c r="C1614" s="96" t="s">
        <v>26622</v>
      </c>
      <c r="D1614" s="96" t="s">
        <v>26623</v>
      </c>
      <c r="E1614" s="96" t="s">
        <v>19170</v>
      </c>
      <c r="F1614" s="95" t="s">
        <v>19171</v>
      </c>
      <c r="G1614" s="96" t="s">
        <v>19029</v>
      </c>
      <c r="H1614" s="96" t="s">
        <v>19172</v>
      </c>
      <c r="I1614" s="96" t="s">
        <v>19173</v>
      </c>
      <c r="J1614" s="95" t="s">
        <v>19189</v>
      </c>
      <c r="K1614" s="95" t="s">
        <v>19415</v>
      </c>
      <c r="L1614" s="95" t="s">
        <v>6684</v>
      </c>
      <c r="M1614" s="96" t="s">
        <v>19416</v>
      </c>
      <c r="N1614" s="96" t="s">
        <v>318</v>
      </c>
      <c r="O1614" s="97">
        <v>39944</v>
      </c>
      <c r="P1614" s="97">
        <v>39944</v>
      </c>
      <c r="Q1614" s="97">
        <v>39944</v>
      </c>
      <c r="R1614" s="96">
        <v>5985</v>
      </c>
      <c r="S1614" s="96">
        <v>16</v>
      </c>
      <c r="T1614" s="96" t="s">
        <v>19261</v>
      </c>
      <c r="U1614" s="96" t="s">
        <v>26624</v>
      </c>
      <c r="V1614" s="96"/>
      <c r="W1614" s="96" t="s">
        <v>21501</v>
      </c>
      <c r="X1614" s="96" t="s">
        <v>318</v>
      </c>
      <c r="Y1614" s="95" t="s">
        <v>15236</v>
      </c>
    </row>
    <row r="1615" spans="1:25" s="87" customFormat="1" x14ac:dyDescent="0.3">
      <c r="A1615" s="94" t="str">
        <f t="shared" si="26"/>
        <v>mdozier</v>
      </c>
      <c r="B1615" s="95" t="s">
        <v>26625</v>
      </c>
      <c r="C1615" s="96" t="s">
        <v>26626</v>
      </c>
      <c r="D1615" s="96" t="s">
        <v>26627</v>
      </c>
      <c r="E1615" s="96" t="s">
        <v>5630</v>
      </c>
      <c r="F1615" s="95" t="s">
        <v>19171</v>
      </c>
      <c r="G1615" s="96" t="s">
        <v>19029</v>
      </c>
      <c r="H1615" s="96" t="s">
        <v>19172</v>
      </c>
      <c r="I1615" s="96" t="s">
        <v>19173</v>
      </c>
      <c r="J1615" s="95" t="s">
        <v>19174</v>
      </c>
      <c r="K1615" s="95" t="s">
        <v>19802</v>
      </c>
      <c r="L1615" s="95" t="s">
        <v>19803</v>
      </c>
      <c r="M1615" s="96" t="s">
        <v>19804</v>
      </c>
      <c r="N1615" s="96" t="s">
        <v>549</v>
      </c>
      <c r="O1615" s="97">
        <v>45823</v>
      </c>
      <c r="P1615" s="97">
        <v>45823</v>
      </c>
      <c r="Q1615" s="97">
        <v>45823</v>
      </c>
      <c r="R1615" s="96">
        <v>106</v>
      </c>
      <c r="S1615" s="96">
        <v>0</v>
      </c>
      <c r="T1615" s="96" t="s">
        <v>19193</v>
      </c>
      <c r="U1615" s="96" t="s">
        <v>26628</v>
      </c>
      <c r="V1615" s="96"/>
      <c r="W1615" s="96" t="s">
        <v>3940</v>
      </c>
      <c r="X1615" s="96" t="s">
        <v>1502</v>
      </c>
      <c r="Y1615" s="95" t="s">
        <v>26629</v>
      </c>
    </row>
    <row r="1616" spans="1:25" s="87" customFormat="1" x14ac:dyDescent="0.3">
      <c r="A1616" s="94" t="str">
        <f t="shared" si="26"/>
        <v>MDRESBA</v>
      </c>
      <c r="B1616" s="95" t="s">
        <v>26630</v>
      </c>
      <c r="C1616" s="96" t="s">
        <v>26631</v>
      </c>
      <c r="D1616" s="96" t="s">
        <v>4325</v>
      </c>
      <c r="E1616" s="96" t="s">
        <v>5630</v>
      </c>
      <c r="F1616" s="95" t="s">
        <v>19206</v>
      </c>
      <c r="G1616" s="96" t="s">
        <v>136</v>
      </c>
      <c r="H1616" s="96" t="s">
        <v>19172</v>
      </c>
      <c r="I1616" s="96" t="s">
        <v>19173</v>
      </c>
      <c r="J1616" s="95" t="s">
        <v>19174</v>
      </c>
      <c r="K1616" s="95" t="s">
        <v>19175</v>
      </c>
      <c r="L1616" s="95" t="s">
        <v>20086</v>
      </c>
      <c r="M1616" s="96" t="s">
        <v>6579</v>
      </c>
      <c r="N1616" s="96" t="s">
        <v>4327</v>
      </c>
      <c r="O1616" s="97">
        <v>31224</v>
      </c>
      <c r="P1616" s="97">
        <v>31224</v>
      </c>
      <c r="Q1616" s="97">
        <v>31224</v>
      </c>
      <c r="R1616" s="96">
        <v>14705</v>
      </c>
      <c r="S1616" s="96">
        <v>40</v>
      </c>
      <c r="T1616" s="96" t="s">
        <v>19261</v>
      </c>
      <c r="U1616" t="s">
        <v>12491</v>
      </c>
      <c r="V1616"/>
      <c r="W1616" t="s">
        <v>4326</v>
      </c>
      <c r="X1616" t="s">
        <v>4327</v>
      </c>
      <c r="Y1616" s="42" t="s">
        <v>4328</v>
      </c>
    </row>
    <row r="1617" spans="1:25" s="87" customFormat="1" x14ac:dyDescent="0.3">
      <c r="A1617" s="94" t="str">
        <f t="shared" si="26"/>
        <v>mdunahe</v>
      </c>
      <c r="B1617" s="95" t="s">
        <v>26632</v>
      </c>
      <c r="C1617" s="96" t="s">
        <v>26633</v>
      </c>
      <c r="D1617" s="96" t="s">
        <v>26634</v>
      </c>
      <c r="E1617" s="96" t="s">
        <v>5630</v>
      </c>
      <c r="F1617" s="95" t="s">
        <v>19215</v>
      </c>
      <c r="G1617" s="96" t="s">
        <v>19033</v>
      </c>
      <c r="H1617" s="96" t="s">
        <v>19172</v>
      </c>
      <c r="I1617" s="96" t="s">
        <v>19173</v>
      </c>
      <c r="J1617" s="95" t="s">
        <v>19189</v>
      </c>
      <c r="K1617" s="95" t="s">
        <v>19217</v>
      </c>
      <c r="L1617" s="95" t="s">
        <v>19824</v>
      </c>
      <c r="M1617" s="96" t="s">
        <v>19825</v>
      </c>
      <c r="N1617" s="96" t="s">
        <v>752</v>
      </c>
      <c r="O1617" s="97">
        <v>45676</v>
      </c>
      <c r="P1617" s="97">
        <v>45676</v>
      </c>
      <c r="Q1617" s="97">
        <v>45676</v>
      </c>
      <c r="R1617" s="96">
        <v>253</v>
      </c>
      <c r="S1617" s="96">
        <v>0</v>
      </c>
      <c r="T1617" s="96" t="s">
        <v>19176</v>
      </c>
      <c r="U1617" s="96" t="s">
        <v>26635</v>
      </c>
      <c r="V1617" s="96" t="s">
        <v>26636</v>
      </c>
      <c r="W1617" s="96" t="s">
        <v>26637</v>
      </c>
      <c r="X1617" s="96" t="s">
        <v>752</v>
      </c>
      <c r="Y1617" s="95" t="s">
        <v>26638</v>
      </c>
    </row>
    <row r="1618" spans="1:25" s="87" customFormat="1" x14ac:dyDescent="0.3">
      <c r="A1618" s="94" t="str">
        <f t="shared" si="26"/>
        <v>mduval0</v>
      </c>
      <c r="B1618" s="95" t="s">
        <v>26639</v>
      </c>
      <c r="C1618" s="96" t="s">
        <v>26640</v>
      </c>
      <c r="D1618" s="96" t="s">
        <v>26641</v>
      </c>
      <c r="E1618" s="96" t="s">
        <v>5630</v>
      </c>
      <c r="F1618" s="95" t="s">
        <v>19181</v>
      </c>
      <c r="G1618" s="96" t="s">
        <v>19030</v>
      </c>
      <c r="H1618" s="96" t="s">
        <v>19172</v>
      </c>
      <c r="I1618" s="96" t="s">
        <v>19173</v>
      </c>
      <c r="J1618" s="95" t="s">
        <v>19174</v>
      </c>
      <c r="K1618" s="95" t="s">
        <v>19716</v>
      </c>
      <c r="L1618" s="95" t="s">
        <v>19717</v>
      </c>
      <c r="M1618" s="96" t="s">
        <v>5847</v>
      </c>
      <c r="N1618" s="96" t="s">
        <v>279</v>
      </c>
      <c r="O1618" s="97">
        <v>41430</v>
      </c>
      <c r="P1618" s="97">
        <v>41430</v>
      </c>
      <c r="Q1618" s="97">
        <v>41430</v>
      </c>
      <c r="R1618" s="96">
        <v>4499</v>
      </c>
      <c r="S1618" s="96">
        <v>12</v>
      </c>
      <c r="T1618" s="96" t="s">
        <v>19247</v>
      </c>
      <c r="U1618" s="96" t="s">
        <v>26642</v>
      </c>
      <c r="V1618" s="96" t="s">
        <v>26643</v>
      </c>
      <c r="W1618" s="96" t="s">
        <v>10932</v>
      </c>
      <c r="X1618" s="96" t="s">
        <v>279</v>
      </c>
      <c r="Y1618" s="95" t="s">
        <v>10933</v>
      </c>
    </row>
    <row r="1619" spans="1:25" s="87" customFormat="1" x14ac:dyDescent="0.3">
      <c r="A1619" s="94" t="str">
        <f t="shared" si="26"/>
        <v>mebadi</v>
      </c>
      <c r="B1619" s="95" t="s">
        <v>26644</v>
      </c>
      <c r="C1619" s="96" t="s">
        <v>26645</v>
      </c>
      <c r="D1619" s="96" t="s">
        <v>26646</v>
      </c>
      <c r="E1619" s="96" t="s">
        <v>5630</v>
      </c>
      <c r="F1619" s="95" t="s">
        <v>19215</v>
      </c>
      <c r="G1619" s="96" t="s">
        <v>19033</v>
      </c>
      <c r="H1619" s="96" t="s">
        <v>19172</v>
      </c>
      <c r="I1619" s="96" t="s">
        <v>19173</v>
      </c>
      <c r="J1619" s="95" t="s">
        <v>19189</v>
      </c>
      <c r="K1619" s="95" t="s">
        <v>19294</v>
      </c>
      <c r="L1619" s="95" t="s">
        <v>19295</v>
      </c>
      <c r="M1619" s="96" t="s">
        <v>19296</v>
      </c>
      <c r="N1619" s="96" t="s">
        <v>541</v>
      </c>
      <c r="O1619" s="97">
        <v>44658</v>
      </c>
      <c r="P1619" s="97">
        <v>44658</v>
      </c>
      <c r="Q1619" s="97">
        <v>44658</v>
      </c>
      <c r="R1619" s="96">
        <v>1271</v>
      </c>
      <c r="S1619" s="96">
        <v>3</v>
      </c>
      <c r="T1619" s="96" t="s">
        <v>19228</v>
      </c>
      <c r="U1619" s="96" t="s">
        <v>26647</v>
      </c>
      <c r="V1619" s="96" t="s">
        <v>26648</v>
      </c>
      <c r="W1619" s="96" t="s">
        <v>633</v>
      </c>
      <c r="X1619" s="96" t="s">
        <v>328</v>
      </c>
      <c r="Y1619" s="95" t="s">
        <v>5794</v>
      </c>
    </row>
    <row r="1620" spans="1:25" s="87" customFormat="1" x14ac:dyDescent="0.3">
      <c r="A1620" s="94" t="str">
        <f t="shared" si="26"/>
        <v>medward</v>
      </c>
      <c r="B1620" s="95" t="s">
        <v>26649</v>
      </c>
      <c r="C1620" s="96" t="s">
        <v>26650</v>
      </c>
      <c r="D1620" s="96" t="s">
        <v>26651</v>
      </c>
      <c r="E1620" s="96" t="s">
        <v>5630</v>
      </c>
      <c r="F1620" s="95" t="s">
        <v>19181</v>
      </c>
      <c r="G1620" s="96" t="s">
        <v>19030</v>
      </c>
      <c r="H1620" s="96" t="s">
        <v>19172</v>
      </c>
      <c r="I1620" s="96" t="s">
        <v>19173</v>
      </c>
      <c r="J1620" s="95" t="s">
        <v>19174</v>
      </c>
      <c r="K1620" s="95" t="s">
        <v>19401</v>
      </c>
      <c r="L1620" s="95" t="s">
        <v>19764</v>
      </c>
      <c r="M1620" s="96" t="s">
        <v>8645</v>
      </c>
      <c r="N1620" s="96" t="s">
        <v>407</v>
      </c>
      <c r="O1620" s="97">
        <v>45921</v>
      </c>
      <c r="P1620" s="97">
        <v>45921</v>
      </c>
      <c r="Q1620" s="97">
        <v>45921</v>
      </c>
      <c r="R1620" s="96">
        <v>8</v>
      </c>
      <c r="S1620" s="96">
        <v>0</v>
      </c>
      <c r="T1620" s="96" t="s">
        <v>19183</v>
      </c>
      <c r="U1620" s="96" t="s">
        <v>26652</v>
      </c>
      <c r="V1620" s="96"/>
      <c r="W1620" s="96" t="s">
        <v>26653</v>
      </c>
      <c r="X1620" s="96" t="s">
        <v>477</v>
      </c>
      <c r="Y1620" s="95" t="s">
        <v>26654</v>
      </c>
    </row>
    <row r="1621" spans="1:25" s="87" customFormat="1" x14ac:dyDescent="0.3">
      <c r="A1621" s="94" t="str">
        <f t="shared" si="26"/>
        <v>melahi</v>
      </c>
      <c r="B1621" s="95" t="s">
        <v>26655</v>
      </c>
      <c r="C1621" s="96" t="s">
        <v>26656</v>
      </c>
      <c r="D1621" s="96" t="s">
        <v>26657</v>
      </c>
      <c r="E1621" s="96" t="s">
        <v>5630</v>
      </c>
      <c r="F1621" s="95" t="s">
        <v>19181</v>
      </c>
      <c r="G1621" s="96" t="s">
        <v>19030</v>
      </c>
      <c r="H1621" s="96" t="s">
        <v>19172</v>
      </c>
      <c r="I1621" s="96" t="s">
        <v>19173</v>
      </c>
      <c r="J1621" s="95" t="s">
        <v>19174</v>
      </c>
      <c r="K1621" s="95" t="s">
        <v>19175</v>
      </c>
      <c r="L1621" s="95" t="s">
        <v>19182</v>
      </c>
      <c r="M1621" s="96" t="s">
        <v>9597</v>
      </c>
      <c r="N1621" s="96" t="s">
        <v>219</v>
      </c>
      <c r="O1621" s="97">
        <v>44770</v>
      </c>
      <c r="P1621" s="97">
        <v>45529</v>
      </c>
      <c r="Q1621" s="97">
        <v>44770</v>
      </c>
      <c r="R1621" s="96">
        <v>1159</v>
      </c>
      <c r="S1621" s="96">
        <v>3</v>
      </c>
      <c r="T1621" s="96" t="s">
        <v>19228</v>
      </c>
      <c r="U1621" s="96" t="s">
        <v>26658</v>
      </c>
      <c r="V1621" s="96"/>
      <c r="W1621" s="96" t="s">
        <v>3495</v>
      </c>
      <c r="X1621" s="96" t="s">
        <v>219</v>
      </c>
      <c r="Y1621" s="95" t="s">
        <v>9598</v>
      </c>
    </row>
    <row r="1622" spans="1:25" s="87" customFormat="1" x14ac:dyDescent="0.3">
      <c r="A1622" s="94" t="str">
        <f t="shared" si="26"/>
        <v>mevans</v>
      </c>
      <c r="B1622" s="95" t="s">
        <v>26659</v>
      </c>
      <c r="C1622" s="96" t="s">
        <v>26660</v>
      </c>
      <c r="D1622" s="96" t="s">
        <v>26661</v>
      </c>
      <c r="E1622" s="96" t="s">
        <v>19170</v>
      </c>
      <c r="F1622" s="95" t="s">
        <v>19382</v>
      </c>
      <c r="G1622" s="96" t="s">
        <v>19045</v>
      </c>
      <c r="H1622" s="96" t="s">
        <v>19172</v>
      </c>
      <c r="I1622" s="96" t="s">
        <v>19173</v>
      </c>
      <c r="J1622" s="95" t="s">
        <v>19174</v>
      </c>
      <c r="K1622" s="95" t="s">
        <v>19401</v>
      </c>
      <c r="L1622" s="95" t="s">
        <v>19764</v>
      </c>
      <c r="M1622" s="96" t="s">
        <v>8645</v>
      </c>
      <c r="N1622" s="96" t="s">
        <v>407</v>
      </c>
      <c r="O1622" s="97">
        <v>43754</v>
      </c>
      <c r="P1622" s="97">
        <v>45571</v>
      </c>
      <c r="Q1622" s="97">
        <v>45571</v>
      </c>
      <c r="R1622" s="96">
        <v>358</v>
      </c>
      <c r="S1622" s="96">
        <v>0</v>
      </c>
      <c r="T1622" s="96" t="s">
        <v>19176</v>
      </c>
      <c r="U1622" s="96" t="s">
        <v>26662</v>
      </c>
      <c r="V1622" s="96"/>
      <c r="W1622" s="96" t="s">
        <v>26663</v>
      </c>
      <c r="X1622" s="96" t="s">
        <v>287</v>
      </c>
      <c r="Y1622" s="95" t="s">
        <v>26664</v>
      </c>
    </row>
    <row r="1623" spans="1:25" s="87" customFormat="1" x14ac:dyDescent="0.3">
      <c r="A1623" s="94" t="str">
        <f t="shared" si="26"/>
        <v>MFAIRBA</v>
      </c>
      <c r="B1623" s="95" t="s">
        <v>26665</v>
      </c>
      <c r="C1623" s="96" t="s">
        <v>26666</v>
      </c>
      <c r="D1623" s="96" t="s">
        <v>13045</v>
      </c>
      <c r="E1623" s="96" t="s">
        <v>5630</v>
      </c>
      <c r="F1623" s="95" t="s">
        <v>19171</v>
      </c>
      <c r="G1623" s="96" t="s">
        <v>19029</v>
      </c>
      <c r="H1623" s="96" t="s">
        <v>19172</v>
      </c>
      <c r="I1623" s="96" t="s">
        <v>19173</v>
      </c>
      <c r="J1623" s="95" t="s">
        <v>19174</v>
      </c>
      <c r="K1623" s="95" t="s">
        <v>19245</v>
      </c>
      <c r="L1623" s="95" t="s">
        <v>23576</v>
      </c>
      <c r="M1623" s="96" t="s">
        <v>10417</v>
      </c>
      <c r="N1623" s="96" t="s">
        <v>3619</v>
      </c>
      <c r="O1623" s="97">
        <v>39364</v>
      </c>
      <c r="P1623" s="97">
        <v>39364</v>
      </c>
      <c r="Q1623" s="97">
        <v>39364</v>
      </c>
      <c r="R1623" s="96">
        <v>6565</v>
      </c>
      <c r="S1623" s="96">
        <v>17</v>
      </c>
      <c r="T1623" s="96" t="s">
        <v>19261</v>
      </c>
      <c r="U1623" s="96" t="s">
        <v>26667</v>
      </c>
      <c r="V1623" s="96"/>
      <c r="W1623" s="96" t="s">
        <v>26668</v>
      </c>
      <c r="X1623" s="96" t="s">
        <v>3619</v>
      </c>
      <c r="Y1623" s="95" t="s">
        <v>13049</v>
      </c>
    </row>
    <row r="1624" spans="1:25" s="87" customFormat="1" x14ac:dyDescent="0.3">
      <c r="A1624" s="94" t="str">
        <f t="shared" si="26"/>
        <v>mfam0</v>
      </c>
      <c r="B1624" s="95" t="s">
        <v>26669</v>
      </c>
      <c r="C1624" s="96" t="s">
        <v>26670</v>
      </c>
      <c r="D1624" s="96" t="s">
        <v>26671</v>
      </c>
      <c r="E1624" s="96" t="s">
        <v>5630</v>
      </c>
      <c r="F1624" s="95" t="s">
        <v>19171</v>
      </c>
      <c r="G1624" s="96" t="s">
        <v>19029</v>
      </c>
      <c r="H1624" s="96" t="s">
        <v>19172</v>
      </c>
      <c r="I1624" s="96" t="s">
        <v>19173</v>
      </c>
      <c r="J1624" s="95" t="s">
        <v>19174</v>
      </c>
      <c r="K1624" s="95" t="s">
        <v>19175</v>
      </c>
      <c r="L1624" s="95" t="s">
        <v>16610</v>
      </c>
      <c r="M1624" s="96" t="s">
        <v>9597</v>
      </c>
      <c r="N1624" s="96" t="s">
        <v>219</v>
      </c>
      <c r="O1624" s="97">
        <v>44357</v>
      </c>
      <c r="P1624" s="97">
        <v>44357</v>
      </c>
      <c r="Q1624" s="97">
        <v>44357</v>
      </c>
      <c r="R1624" s="96">
        <v>1572</v>
      </c>
      <c r="S1624" s="96">
        <v>4</v>
      </c>
      <c r="T1624" s="96" t="s">
        <v>19228</v>
      </c>
      <c r="U1624" s="96" t="s">
        <v>26672</v>
      </c>
      <c r="V1624" s="96"/>
      <c r="W1624" s="96" t="s">
        <v>26673</v>
      </c>
      <c r="X1624" s="96" t="s">
        <v>219</v>
      </c>
      <c r="Y1624" s="95" t="s">
        <v>12896</v>
      </c>
    </row>
    <row r="1625" spans="1:25" s="87" customFormat="1" x14ac:dyDescent="0.3">
      <c r="A1625" s="94" t="str">
        <f t="shared" si="26"/>
        <v>mfedraw</v>
      </c>
      <c r="B1625" s="95" t="s">
        <v>26674</v>
      </c>
      <c r="C1625" s="96" t="s">
        <v>26675</v>
      </c>
      <c r="D1625" s="96" t="s">
        <v>26676</v>
      </c>
      <c r="E1625" s="96" t="s">
        <v>19170</v>
      </c>
      <c r="F1625" s="95" t="s">
        <v>19171</v>
      </c>
      <c r="G1625" s="96" t="s">
        <v>19029</v>
      </c>
      <c r="H1625" s="96" t="s">
        <v>19172</v>
      </c>
      <c r="I1625" s="96" t="s">
        <v>19173</v>
      </c>
      <c r="J1625" s="95" t="s">
        <v>19174</v>
      </c>
      <c r="K1625" s="95" t="s">
        <v>19401</v>
      </c>
      <c r="L1625" s="95" t="s">
        <v>17382</v>
      </c>
      <c r="M1625" s="96" t="s">
        <v>8645</v>
      </c>
      <c r="N1625" s="96" t="s">
        <v>407</v>
      </c>
      <c r="O1625" s="97">
        <v>45711</v>
      </c>
      <c r="P1625" s="97">
        <v>45711</v>
      </c>
      <c r="Q1625" s="97">
        <v>45711</v>
      </c>
      <c r="R1625" s="96">
        <v>218</v>
      </c>
      <c r="S1625" s="96">
        <v>0</v>
      </c>
      <c r="T1625" s="96" t="s">
        <v>19176</v>
      </c>
      <c r="U1625" s="96" t="s">
        <v>26677</v>
      </c>
      <c r="V1625" s="96"/>
      <c r="W1625" s="96" t="s">
        <v>17291</v>
      </c>
      <c r="X1625" s="96" t="s">
        <v>407</v>
      </c>
      <c r="Y1625" s="95" t="s">
        <v>26678</v>
      </c>
    </row>
    <row r="1626" spans="1:25" s="87" customFormat="1" x14ac:dyDescent="0.3">
      <c r="A1626" s="94" t="str">
        <f t="shared" si="26"/>
        <v>mfelch</v>
      </c>
      <c r="B1626" s="95" t="s">
        <v>26679</v>
      </c>
      <c r="C1626" s="96" t="s">
        <v>26680</v>
      </c>
      <c r="D1626" s="96" t="s">
        <v>26681</v>
      </c>
      <c r="E1626" s="96" t="s">
        <v>19170</v>
      </c>
      <c r="F1626" s="95" t="s">
        <v>19181</v>
      </c>
      <c r="G1626" s="96" t="s">
        <v>19030</v>
      </c>
      <c r="H1626" s="96" t="s">
        <v>19172</v>
      </c>
      <c r="I1626" s="96" t="s">
        <v>19173</v>
      </c>
      <c r="J1626" s="95" t="s">
        <v>19174</v>
      </c>
      <c r="K1626" s="95" t="s">
        <v>19207</v>
      </c>
      <c r="L1626" s="95" t="s">
        <v>19208</v>
      </c>
      <c r="M1626" s="96" t="s">
        <v>10249</v>
      </c>
      <c r="N1626" s="96" t="s">
        <v>219</v>
      </c>
      <c r="O1626" s="97">
        <v>45200</v>
      </c>
      <c r="P1626" s="97">
        <v>45200</v>
      </c>
      <c r="Q1626" s="97">
        <v>45200</v>
      </c>
      <c r="R1626" s="96">
        <v>729</v>
      </c>
      <c r="S1626" s="96">
        <v>1</v>
      </c>
      <c r="T1626" s="96" t="s">
        <v>19209</v>
      </c>
      <c r="U1626" s="96" t="s">
        <v>26682</v>
      </c>
      <c r="V1626" s="96" t="s">
        <v>26683</v>
      </c>
      <c r="W1626" s="96" t="s">
        <v>26684</v>
      </c>
      <c r="X1626" s="96" t="s">
        <v>219</v>
      </c>
      <c r="Y1626" s="95" t="s">
        <v>26685</v>
      </c>
    </row>
    <row r="1627" spans="1:25" s="87" customFormat="1" x14ac:dyDescent="0.3">
      <c r="A1627" s="94" t="str">
        <f t="shared" si="26"/>
        <v>MFERNA5</v>
      </c>
      <c r="B1627" s="95" t="s">
        <v>26686</v>
      </c>
      <c r="C1627" s="96" t="s">
        <v>26687</v>
      </c>
      <c r="D1627" s="96" t="s">
        <v>15685</v>
      </c>
      <c r="E1627" s="96" t="s">
        <v>5630</v>
      </c>
      <c r="F1627" s="95" t="s">
        <v>19171</v>
      </c>
      <c r="G1627" s="96" t="s">
        <v>19029</v>
      </c>
      <c r="H1627" s="96" t="s">
        <v>19172</v>
      </c>
      <c r="I1627" s="96" t="s">
        <v>19419</v>
      </c>
      <c r="J1627" s="95" t="s">
        <v>19189</v>
      </c>
      <c r="K1627" s="95" t="s">
        <v>19420</v>
      </c>
      <c r="L1627" s="95" t="s">
        <v>19420</v>
      </c>
      <c r="M1627" s="96" t="s">
        <v>19421</v>
      </c>
      <c r="N1627" s="96" t="s">
        <v>5965</v>
      </c>
      <c r="O1627" s="97">
        <v>34368</v>
      </c>
      <c r="P1627" s="97">
        <v>34368</v>
      </c>
      <c r="Q1627" s="97">
        <v>34368</v>
      </c>
      <c r="R1627" s="96">
        <v>11561</v>
      </c>
      <c r="S1627" s="96">
        <v>31</v>
      </c>
      <c r="T1627" s="96" t="s">
        <v>19261</v>
      </c>
      <c r="U1627" s="96" t="s">
        <v>26688</v>
      </c>
      <c r="V1627" s="96"/>
      <c r="W1627" s="96" t="s">
        <v>24712</v>
      </c>
      <c r="X1627" s="96" t="s">
        <v>5965</v>
      </c>
      <c r="Y1627" s="95" t="s">
        <v>26689</v>
      </c>
    </row>
    <row r="1628" spans="1:25" s="87" customFormat="1" x14ac:dyDescent="0.3">
      <c r="A1628" s="94" t="str">
        <f t="shared" si="26"/>
        <v>mfetmou</v>
      </c>
      <c r="B1628" s="95" t="s">
        <v>26690</v>
      </c>
      <c r="C1628" s="96" t="s">
        <v>26691</v>
      </c>
      <c r="D1628" s="96" t="s">
        <v>26692</v>
      </c>
      <c r="E1628" s="96" t="s">
        <v>5630</v>
      </c>
      <c r="F1628" s="95" t="s">
        <v>19215</v>
      </c>
      <c r="G1628" s="96" t="s">
        <v>19033</v>
      </c>
      <c r="H1628" s="96" t="s">
        <v>19172</v>
      </c>
      <c r="I1628" s="96" t="s">
        <v>19173</v>
      </c>
      <c r="J1628" s="95" t="s">
        <v>19189</v>
      </c>
      <c r="K1628" s="95" t="s">
        <v>19294</v>
      </c>
      <c r="L1628" s="95" t="s">
        <v>19295</v>
      </c>
      <c r="M1628" s="96" t="s">
        <v>19296</v>
      </c>
      <c r="N1628" s="96" t="s">
        <v>541</v>
      </c>
      <c r="O1628" s="97">
        <v>42429</v>
      </c>
      <c r="P1628" s="97">
        <v>42429</v>
      </c>
      <c r="Q1628" s="97">
        <v>42429</v>
      </c>
      <c r="R1628" s="96">
        <v>3500</v>
      </c>
      <c r="S1628" s="96">
        <v>9</v>
      </c>
      <c r="T1628" s="96" t="s">
        <v>19247</v>
      </c>
      <c r="U1628" s="96" t="s">
        <v>26693</v>
      </c>
      <c r="V1628" s="96"/>
      <c r="W1628" s="96" t="s">
        <v>26694</v>
      </c>
      <c r="X1628" s="96" t="s">
        <v>328</v>
      </c>
      <c r="Y1628" s="95" t="s">
        <v>14560</v>
      </c>
    </row>
    <row r="1629" spans="1:25" s="87" customFormat="1" x14ac:dyDescent="0.3">
      <c r="A1629" s="94" t="str">
        <f t="shared" si="26"/>
        <v>mfiallo</v>
      </c>
      <c r="B1629" s="95" t="s">
        <v>26695</v>
      </c>
      <c r="C1629" s="96" t="s">
        <v>26696</v>
      </c>
      <c r="D1629" s="96" t="s">
        <v>26697</v>
      </c>
      <c r="E1629" s="96" t="s">
        <v>5630</v>
      </c>
      <c r="F1629" s="95" t="s">
        <v>19285</v>
      </c>
      <c r="G1629" s="96" t="s">
        <v>19028</v>
      </c>
      <c r="H1629" s="96" t="s">
        <v>19172</v>
      </c>
      <c r="I1629" s="96" t="s">
        <v>19173</v>
      </c>
      <c r="J1629" s="95" t="s">
        <v>19189</v>
      </c>
      <c r="K1629" s="95" t="s">
        <v>19190</v>
      </c>
      <c r="L1629" s="95" t="s">
        <v>19252</v>
      </c>
      <c r="M1629" s="96" t="s">
        <v>10322</v>
      </c>
      <c r="N1629" s="96" t="s">
        <v>297</v>
      </c>
      <c r="O1629" s="97">
        <v>41582</v>
      </c>
      <c r="P1629" s="97">
        <v>41582</v>
      </c>
      <c r="Q1629" s="97">
        <v>41582</v>
      </c>
      <c r="R1629" s="96">
        <v>4347</v>
      </c>
      <c r="S1629" s="96">
        <v>11</v>
      </c>
      <c r="T1629" s="96" t="s">
        <v>19247</v>
      </c>
      <c r="U1629" t="s">
        <v>26698</v>
      </c>
      <c r="V1629"/>
      <c r="W1629" t="s">
        <v>6181</v>
      </c>
      <c r="X1629" t="s">
        <v>297</v>
      </c>
      <c r="Y1629" s="42" t="s">
        <v>17107</v>
      </c>
    </row>
    <row r="1630" spans="1:25" s="87" customFormat="1" x14ac:dyDescent="0.3">
      <c r="A1630" s="94" t="str">
        <f t="shared" si="26"/>
        <v>mfigaro</v>
      </c>
      <c r="B1630" s="95" t="s">
        <v>26699</v>
      </c>
      <c r="C1630" s="96" t="s">
        <v>26700</v>
      </c>
      <c r="D1630" s="96" t="s">
        <v>26701</v>
      </c>
      <c r="E1630" s="96" t="s">
        <v>19170</v>
      </c>
      <c r="F1630" s="95" t="s">
        <v>20370</v>
      </c>
      <c r="G1630" s="96" t="s">
        <v>20371</v>
      </c>
      <c r="H1630" s="96" t="s">
        <v>19172</v>
      </c>
      <c r="I1630" s="96" t="s">
        <v>19173</v>
      </c>
      <c r="J1630" s="95" t="s">
        <v>19174</v>
      </c>
      <c r="K1630" s="95" t="s">
        <v>19245</v>
      </c>
      <c r="L1630" s="95" t="s">
        <v>19318</v>
      </c>
      <c r="M1630" s="96" t="s">
        <v>19319</v>
      </c>
      <c r="N1630" s="96" t="s">
        <v>1675</v>
      </c>
      <c r="O1630" s="97">
        <v>43173</v>
      </c>
      <c r="P1630" s="97">
        <v>43173</v>
      </c>
      <c r="Q1630" s="97">
        <v>43173</v>
      </c>
      <c r="R1630" s="96">
        <v>2756</v>
      </c>
      <c r="S1630" s="96">
        <v>7</v>
      </c>
      <c r="T1630" s="96" t="s">
        <v>19247</v>
      </c>
      <c r="U1630" s="96" t="s">
        <v>26702</v>
      </c>
      <c r="V1630" s="96"/>
      <c r="W1630" s="96" t="s">
        <v>24815</v>
      </c>
      <c r="X1630" s="96" t="s">
        <v>1675</v>
      </c>
      <c r="Y1630" s="95" t="s">
        <v>26703</v>
      </c>
    </row>
    <row r="1631" spans="1:25" s="87" customFormat="1" x14ac:dyDescent="0.3">
      <c r="A1631" s="94" t="str">
        <f t="shared" si="26"/>
        <v>MFIVES1</v>
      </c>
      <c r="B1631" s="95" t="s">
        <v>26704</v>
      </c>
      <c r="C1631" s="96" t="s">
        <v>26705</v>
      </c>
      <c r="D1631" s="96" t="s">
        <v>26706</v>
      </c>
      <c r="E1631" s="96" t="s">
        <v>5630</v>
      </c>
      <c r="F1631" s="95" t="s">
        <v>19215</v>
      </c>
      <c r="G1631" s="96" t="s">
        <v>19033</v>
      </c>
      <c r="H1631" s="96" t="s">
        <v>19172</v>
      </c>
      <c r="I1631" s="96" t="s">
        <v>19173</v>
      </c>
      <c r="J1631" s="95" t="s">
        <v>19174</v>
      </c>
      <c r="K1631" s="95" t="s">
        <v>19216</v>
      </c>
      <c r="L1631" s="95" t="s">
        <v>19217</v>
      </c>
      <c r="M1631" s="96" t="s">
        <v>19218</v>
      </c>
      <c r="N1631" s="96" t="s">
        <v>453</v>
      </c>
      <c r="O1631" s="97">
        <v>29466</v>
      </c>
      <c r="P1631" s="97">
        <v>29466</v>
      </c>
      <c r="Q1631" s="97">
        <v>29466</v>
      </c>
      <c r="R1631" s="96">
        <v>16463</v>
      </c>
      <c r="S1631" s="96">
        <v>45</v>
      </c>
      <c r="T1631" s="96" t="s">
        <v>19261</v>
      </c>
      <c r="U1631" s="96" t="s">
        <v>26707</v>
      </c>
      <c r="V1631" s="96"/>
      <c r="W1631" s="96" t="s">
        <v>26708</v>
      </c>
      <c r="X1631" s="96" t="s">
        <v>453</v>
      </c>
      <c r="Y1631" s="95" t="s">
        <v>26709</v>
      </c>
    </row>
    <row r="1632" spans="1:25" s="87" customFormat="1" x14ac:dyDescent="0.3">
      <c r="A1632" s="94" t="str">
        <f t="shared" si="26"/>
        <v>mfloyd</v>
      </c>
      <c r="B1632" s="95" t="s">
        <v>26710</v>
      </c>
      <c r="C1632" s="96" t="s">
        <v>26711</v>
      </c>
      <c r="D1632" s="96" t="s">
        <v>26712</v>
      </c>
      <c r="E1632" s="96" t="s">
        <v>5630</v>
      </c>
      <c r="F1632" s="95" t="s">
        <v>19181</v>
      </c>
      <c r="G1632" s="96" t="s">
        <v>19030</v>
      </c>
      <c r="H1632" s="96" t="s">
        <v>19172</v>
      </c>
      <c r="I1632" s="96" t="s">
        <v>19173</v>
      </c>
      <c r="J1632" s="95" t="s">
        <v>19174</v>
      </c>
      <c r="K1632" s="95" t="s">
        <v>19216</v>
      </c>
      <c r="L1632" s="95" t="s">
        <v>19237</v>
      </c>
      <c r="M1632" s="96" t="s">
        <v>19238</v>
      </c>
      <c r="N1632" s="96" t="s">
        <v>250</v>
      </c>
      <c r="O1632" s="97">
        <v>45928</v>
      </c>
      <c r="P1632" s="97">
        <v>45928</v>
      </c>
      <c r="Q1632" s="97">
        <v>45928</v>
      </c>
      <c r="R1632" s="96">
        <v>1</v>
      </c>
      <c r="S1632" s="96">
        <v>0</v>
      </c>
      <c r="T1632" s="96" t="s">
        <v>19183</v>
      </c>
      <c r="U1632" s="96" t="s">
        <v>8153</v>
      </c>
      <c r="V1632" s="96"/>
      <c r="W1632" s="96" t="s">
        <v>4065</v>
      </c>
      <c r="X1632" s="96" t="s">
        <v>773</v>
      </c>
      <c r="Y1632" s="95" t="s">
        <v>1033</v>
      </c>
    </row>
    <row r="1633" spans="1:25" s="87" customFormat="1" x14ac:dyDescent="0.3">
      <c r="A1633" s="94" t="str">
        <f t="shared" si="26"/>
        <v>MFRAN21</v>
      </c>
      <c r="B1633" s="95" t="s">
        <v>26713</v>
      </c>
      <c r="C1633" s="96" t="s">
        <v>26714</v>
      </c>
      <c r="D1633" s="96" t="s">
        <v>26715</v>
      </c>
      <c r="E1633" s="96" t="s">
        <v>19170</v>
      </c>
      <c r="F1633" s="95" t="s">
        <v>19181</v>
      </c>
      <c r="G1633" s="96" t="s">
        <v>19030</v>
      </c>
      <c r="H1633" s="96" t="s">
        <v>19172</v>
      </c>
      <c r="I1633" s="96" t="s">
        <v>19173</v>
      </c>
      <c r="J1633" s="95" t="s">
        <v>19189</v>
      </c>
      <c r="K1633" s="95" t="s">
        <v>19345</v>
      </c>
      <c r="L1633" s="95" t="s">
        <v>20162</v>
      </c>
      <c r="M1633" s="96" t="s">
        <v>20163</v>
      </c>
      <c r="N1633" s="96" t="s">
        <v>655</v>
      </c>
      <c r="O1633" s="97">
        <v>41148</v>
      </c>
      <c r="P1633" s="97">
        <v>41148</v>
      </c>
      <c r="Q1633" s="97">
        <v>41148</v>
      </c>
      <c r="R1633" s="96">
        <v>4781</v>
      </c>
      <c r="S1633" s="96">
        <v>13</v>
      </c>
      <c r="T1633" s="96" t="s">
        <v>19247</v>
      </c>
      <c r="U1633" s="96" t="s">
        <v>26716</v>
      </c>
      <c r="V1633" s="96"/>
      <c r="W1633" s="96" t="s">
        <v>3810</v>
      </c>
      <c r="X1633" s="96" t="s">
        <v>655</v>
      </c>
      <c r="Y1633" s="95" t="s">
        <v>26717</v>
      </c>
    </row>
    <row r="1634" spans="1:25" s="87" customFormat="1" x14ac:dyDescent="0.3">
      <c r="A1634" s="94" t="str">
        <f t="shared" si="26"/>
        <v>mfullwo</v>
      </c>
      <c r="B1634" s="95" t="s">
        <v>26718</v>
      </c>
      <c r="C1634" s="96" t="s">
        <v>26719</v>
      </c>
      <c r="D1634" s="96" t="s">
        <v>26720</v>
      </c>
      <c r="E1634" s="96" t="s">
        <v>5630</v>
      </c>
      <c r="F1634" s="95" t="s">
        <v>19181</v>
      </c>
      <c r="G1634" s="96" t="s">
        <v>19030</v>
      </c>
      <c r="H1634" s="96" t="s">
        <v>19172</v>
      </c>
      <c r="I1634" s="96" t="s">
        <v>19173</v>
      </c>
      <c r="J1634" s="95" t="s">
        <v>19189</v>
      </c>
      <c r="K1634" s="95" t="s">
        <v>19273</v>
      </c>
      <c r="L1634" s="95" t="s">
        <v>19274</v>
      </c>
      <c r="M1634" s="96" t="s">
        <v>7733</v>
      </c>
      <c r="N1634" s="96" t="s">
        <v>328</v>
      </c>
      <c r="O1634" s="97">
        <v>45921</v>
      </c>
      <c r="P1634" s="97">
        <v>45921</v>
      </c>
      <c r="Q1634" s="97">
        <v>45921</v>
      </c>
      <c r="R1634" s="96">
        <v>8</v>
      </c>
      <c r="S1634" s="96">
        <v>0</v>
      </c>
      <c r="T1634" s="96" t="s">
        <v>19183</v>
      </c>
      <c r="U1634" s="130" t="s">
        <v>26721</v>
      </c>
      <c r="V1634" s="130" t="s">
        <v>26722</v>
      </c>
      <c r="W1634" s="131" t="s">
        <v>26723</v>
      </c>
      <c r="X1634" s="131" t="s">
        <v>375</v>
      </c>
      <c r="Y1634" s="130" t="s">
        <v>15472</v>
      </c>
    </row>
    <row r="1635" spans="1:25" s="87" customFormat="1" x14ac:dyDescent="0.3">
      <c r="A1635" s="94" t="str">
        <f t="shared" si="26"/>
        <v>mgalanm</v>
      </c>
      <c r="B1635" s="95" t="s">
        <v>26724</v>
      </c>
      <c r="C1635" s="96" t="s">
        <v>26725</v>
      </c>
      <c r="D1635" s="96" t="s">
        <v>26726</v>
      </c>
      <c r="E1635" s="96" t="s">
        <v>5630</v>
      </c>
      <c r="F1635" s="95" t="s">
        <v>19181</v>
      </c>
      <c r="G1635" s="96" t="s">
        <v>19030</v>
      </c>
      <c r="H1635" s="96" t="s">
        <v>19172</v>
      </c>
      <c r="I1635" s="96" t="s">
        <v>19419</v>
      </c>
      <c r="J1635" s="95" t="s">
        <v>19189</v>
      </c>
      <c r="K1635" s="95" t="s">
        <v>19420</v>
      </c>
      <c r="L1635" s="95" t="s">
        <v>19420</v>
      </c>
      <c r="M1635" s="96" t="s">
        <v>19421</v>
      </c>
      <c r="N1635" s="96" t="s">
        <v>5965</v>
      </c>
      <c r="O1635" s="97">
        <v>43194</v>
      </c>
      <c r="P1635" s="97">
        <v>43194</v>
      </c>
      <c r="Q1635" s="97">
        <v>43194</v>
      </c>
      <c r="R1635" s="96">
        <v>2735</v>
      </c>
      <c r="S1635" s="96">
        <v>7</v>
      </c>
      <c r="T1635" s="96" t="s">
        <v>19247</v>
      </c>
      <c r="U1635" s="96" t="s">
        <v>26727</v>
      </c>
      <c r="V1635" s="96"/>
      <c r="W1635" s="96" t="s">
        <v>6803</v>
      </c>
      <c r="X1635" s="96" t="s">
        <v>5965</v>
      </c>
      <c r="Y1635" s="95" t="s">
        <v>12080</v>
      </c>
    </row>
    <row r="1636" spans="1:25" s="87" customFormat="1" x14ac:dyDescent="0.3">
      <c r="A1636" s="94" t="str">
        <f t="shared" si="26"/>
        <v>mgale</v>
      </c>
      <c r="B1636" s="95" t="s">
        <v>26728</v>
      </c>
      <c r="C1636" s="96" t="s">
        <v>26729</v>
      </c>
      <c r="D1636" s="96" t="s">
        <v>26730</v>
      </c>
      <c r="E1636" s="96" t="s">
        <v>19170</v>
      </c>
      <c r="F1636" s="95" t="s">
        <v>19226</v>
      </c>
      <c r="G1636" s="96" t="s">
        <v>19031</v>
      </c>
      <c r="H1636" s="96" t="s">
        <v>19227</v>
      </c>
      <c r="I1636" s="96" t="s">
        <v>19173</v>
      </c>
      <c r="J1636" s="95" t="s">
        <v>19189</v>
      </c>
      <c r="K1636" s="95" t="s">
        <v>19374</v>
      </c>
      <c r="L1636" s="95" t="s">
        <v>19492</v>
      </c>
      <c r="M1636" s="96" t="s">
        <v>19493</v>
      </c>
      <c r="N1636" s="96" t="s">
        <v>268</v>
      </c>
      <c r="O1636" s="97">
        <v>43276</v>
      </c>
      <c r="P1636" s="97">
        <v>45795</v>
      </c>
      <c r="Q1636" s="97">
        <v>45795</v>
      </c>
      <c r="R1636" s="96">
        <v>134</v>
      </c>
      <c r="S1636" s="96">
        <v>0</v>
      </c>
      <c r="T1636" s="96" t="s">
        <v>19193</v>
      </c>
      <c r="U1636" s="96" t="s">
        <v>26731</v>
      </c>
      <c r="V1636" s="96"/>
      <c r="W1636" s="96" t="s">
        <v>26732</v>
      </c>
      <c r="X1636" s="96" t="s">
        <v>268</v>
      </c>
      <c r="Y1636" s="95" t="s">
        <v>22538</v>
      </c>
    </row>
    <row r="1637" spans="1:25" s="87" customFormat="1" x14ac:dyDescent="0.3">
      <c r="A1637" s="94" t="str">
        <f t="shared" si="26"/>
        <v>mgaleas</v>
      </c>
      <c r="B1637" s="95" t="s">
        <v>26733</v>
      </c>
      <c r="C1637" s="96" t="s">
        <v>26734</v>
      </c>
      <c r="D1637" s="96" t="s">
        <v>26735</v>
      </c>
      <c r="E1637" s="96" t="s">
        <v>5630</v>
      </c>
      <c r="F1637" s="95" t="s">
        <v>19236</v>
      </c>
      <c r="G1637" s="96" t="s">
        <v>19032</v>
      </c>
      <c r="H1637" s="96" t="s">
        <v>19227</v>
      </c>
      <c r="I1637" s="96" t="s">
        <v>19173</v>
      </c>
      <c r="J1637" s="95" t="s">
        <v>19189</v>
      </c>
      <c r="K1637" s="95" t="s">
        <v>19190</v>
      </c>
      <c r="L1637" s="95" t="s">
        <v>19191</v>
      </c>
      <c r="M1637" s="96" t="s">
        <v>19192</v>
      </c>
      <c r="N1637" s="96" t="s">
        <v>297</v>
      </c>
      <c r="O1637" s="97">
        <v>45578</v>
      </c>
      <c r="P1637" s="97">
        <v>45578</v>
      </c>
      <c r="Q1637" s="97">
        <v>45578</v>
      </c>
      <c r="R1637" s="96">
        <v>351</v>
      </c>
      <c r="S1637" s="96">
        <v>0</v>
      </c>
      <c r="T1637" s="96" t="s">
        <v>19176</v>
      </c>
      <c r="U1637" s="96" t="s">
        <v>26736</v>
      </c>
      <c r="V1637" s="96" t="s">
        <v>26737</v>
      </c>
      <c r="W1637" s="96" t="s">
        <v>782</v>
      </c>
      <c r="X1637" s="96" t="s">
        <v>297</v>
      </c>
      <c r="Y1637" s="95" t="s">
        <v>26738</v>
      </c>
    </row>
    <row r="1638" spans="1:25" s="87" customFormat="1" x14ac:dyDescent="0.3">
      <c r="A1638" s="94" t="str">
        <f t="shared" si="26"/>
        <v>mgarc23</v>
      </c>
      <c r="B1638" s="95" t="s">
        <v>26739</v>
      </c>
      <c r="C1638" s="96" t="s">
        <v>26740</v>
      </c>
      <c r="D1638" s="96" t="s">
        <v>26741</v>
      </c>
      <c r="E1638" s="96" t="s">
        <v>19170</v>
      </c>
      <c r="F1638" s="95" t="s">
        <v>19171</v>
      </c>
      <c r="G1638" s="96" t="s">
        <v>19029</v>
      </c>
      <c r="H1638" s="96" t="s">
        <v>19172</v>
      </c>
      <c r="I1638" s="96" t="s">
        <v>19173</v>
      </c>
      <c r="J1638" s="95" t="s">
        <v>19189</v>
      </c>
      <c r="K1638" s="95" t="s">
        <v>19415</v>
      </c>
      <c r="L1638" s="95" t="s">
        <v>6684</v>
      </c>
      <c r="M1638" s="96" t="s">
        <v>19416</v>
      </c>
      <c r="N1638" s="96" t="s">
        <v>318</v>
      </c>
      <c r="O1638" s="97">
        <v>43705</v>
      </c>
      <c r="P1638" s="97">
        <v>43705</v>
      </c>
      <c r="Q1638" s="97">
        <v>43705</v>
      </c>
      <c r="R1638" s="96">
        <v>2224</v>
      </c>
      <c r="S1638" s="96">
        <v>6</v>
      </c>
      <c r="T1638" s="96" t="s">
        <v>19247</v>
      </c>
      <c r="U1638" s="96" t="s">
        <v>26742</v>
      </c>
      <c r="V1638" s="96"/>
      <c r="W1638" s="96" t="s">
        <v>9317</v>
      </c>
      <c r="X1638" s="96" t="s">
        <v>318</v>
      </c>
      <c r="Y1638" s="95" t="s">
        <v>26743</v>
      </c>
    </row>
    <row r="1639" spans="1:25" s="87" customFormat="1" x14ac:dyDescent="0.3">
      <c r="A1639" s="94" t="str">
        <f t="shared" si="26"/>
        <v>mgarci2</v>
      </c>
      <c r="B1639" s="95" t="s">
        <v>26744</v>
      </c>
      <c r="C1639" s="96" t="s">
        <v>26745</v>
      </c>
      <c r="D1639" s="96" t="s">
        <v>26746</v>
      </c>
      <c r="E1639" s="96" t="s">
        <v>5630</v>
      </c>
      <c r="F1639" s="95" t="s">
        <v>19797</v>
      </c>
      <c r="G1639" s="96" t="s">
        <v>19070</v>
      </c>
      <c r="H1639" s="96" t="s">
        <v>19227</v>
      </c>
      <c r="I1639" s="96" t="s">
        <v>19173</v>
      </c>
      <c r="J1639" s="95" t="s">
        <v>19174</v>
      </c>
      <c r="K1639" s="95" t="s">
        <v>19309</v>
      </c>
      <c r="L1639" s="95" t="s">
        <v>19918</v>
      </c>
      <c r="M1639" s="96" t="s">
        <v>18106</v>
      </c>
      <c r="N1639" s="96" t="s">
        <v>4327</v>
      </c>
      <c r="O1639" s="97">
        <v>45837</v>
      </c>
      <c r="P1639" s="97">
        <v>45837</v>
      </c>
      <c r="Q1639" s="97">
        <v>45837</v>
      </c>
      <c r="R1639" s="96">
        <v>92</v>
      </c>
      <c r="S1639" s="96">
        <v>0</v>
      </c>
      <c r="T1639" s="96" t="s">
        <v>19193</v>
      </c>
      <c r="U1639" s="96" t="s">
        <v>26747</v>
      </c>
      <c r="V1639" s="96"/>
      <c r="W1639" s="96" t="s">
        <v>4809</v>
      </c>
      <c r="X1639" s="96" t="s">
        <v>4327</v>
      </c>
      <c r="Y1639" s="95" t="s">
        <v>14592</v>
      </c>
    </row>
    <row r="1640" spans="1:25" s="87" customFormat="1" x14ac:dyDescent="0.3">
      <c r="A1640" s="94" t="str">
        <f t="shared" si="26"/>
        <v>mgardne</v>
      </c>
      <c r="B1640" s="95" t="s">
        <v>26748</v>
      </c>
      <c r="C1640" s="96" t="s">
        <v>26749</v>
      </c>
      <c r="D1640" s="96" t="s">
        <v>26750</v>
      </c>
      <c r="E1640" s="96" t="s">
        <v>5630</v>
      </c>
      <c r="F1640" s="95" t="s">
        <v>19171</v>
      </c>
      <c r="G1640" s="96" t="s">
        <v>19029</v>
      </c>
      <c r="H1640" s="96" t="s">
        <v>19172</v>
      </c>
      <c r="I1640" s="96" t="s">
        <v>19173</v>
      </c>
      <c r="J1640" s="95" t="s">
        <v>19189</v>
      </c>
      <c r="K1640" s="95" t="s">
        <v>19273</v>
      </c>
      <c r="L1640" s="95" t="s">
        <v>19274</v>
      </c>
      <c r="M1640" s="96" t="s">
        <v>7733</v>
      </c>
      <c r="N1640" s="96" t="s">
        <v>328</v>
      </c>
      <c r="O1640" s="97">
        <v>45725</v>
      </c>
      <c r="P1640" s="97">
        <v>45725</v>
      </c>
      <c r="Q1640" s="97">
        <v>45725</v>
      </c>
      <c r="R1640" s="96">
        <v>204</v>
      </c>
      <c r="S1640" s="96">
        <v>0</v>
      </c>
      <c r="T1640" s="96" t="s">
        <v>19176</v>
      </c>
      <c r="U1640" s="96" t="s">
        <v>26751</v>
      </c>
      <c r="V1640" s="96"/>
      <c r="W1640" s="96" t="s">
        <v>26752</v>
      </c>
      <c r="X1640" s="96" t="s">
        <v>328</v>
      </c>
      <c r="Y1640" s="95" t="s">
        <v>26753</v>
      </c>
    </row>
    <row r="1641" spans="1:25" s="87" customFormat="1" x14ac:dyDescent="0.3">
      <c r="A1641" s="94" t="str">
        <f t="shared" si="26"/>
        <v>mgarret</v>
      </c>
      <c r="B1641" s="95" t="s">
        <v>26754</v>
      </c>
      <c r="C1641" s="96" t="s">
        <v>26755</v>
      </c>
      <c r="D1641" s="96" t="s">
        <v>26756</v>
      </c>
      <c r="E1641" s="96" t="s">
        <v>5630</v>
      </c>
      <c r="F1641" s="95" t="s">
        <v>19171</v>
      </c>
      <c r="G1641" s="96" t="s">
        <v>19029</v>
      </c>
      <c r="H1641" s="96" t="s">
        <v>19172</v>
      </c>
      <c r="I1641" s="96" t="s">
        <v>19173</v>
      </c>
      <c r="J1641" s="95" t="s">
        <v>19174</v>
      </c>
      <c r="K1641" s="95" t="s">
        <v>19207</v>
      </c>
      <c r="L1641" s="95" t="s">
        <v>19208</v>
      </c>
      <c r="M1641" s="96" t="s">
        <v>10249</v>
      </c>
      <c r="N1641" s="96" t="s">
        <v>219</v>
      </c>
      <c r="O1641" s="97">
        <v>45207</v>
      </c>
      <c r="P1641" s="97">
        <v>45207</v>
      </c>
      <c r="Q1641" s="97">
        <v>45207</v>
      </c>
      <c r="R1641" s="96">
        <v>722</v>
      </c>
      <c r="S1641" s="96">
        <v>1</v>
      </c>
      <c r="T1641" s="96" t="s">
        <v>19209</v>
      </c>
      <c r="U1641" s="96" t="s">
        <v>26757</v>
      </c>
      <c r="V1641" s="96"/>
      <c r="W1641" s="96" t="s">
        <v>11545</v>
      </c>
      <c r="X1641" s="96" t="s">
        <v>219</v>
      </c>
      <c r="Y1641" s="95" t="s">
        <v>26758</v>
      </c>
    </row>
    <row r="1642" spans="1:25" s="87" customFormat="1" x14ac:dyDescent="0.3">
      <c r="A1642" s="94" t="str">
        <f t="shared" si="26"/>
        <v>mgarrit</v>
      </c>
      <c r="B1642" s="95" t="s">
        <v>26759</v>
      </c>
      <c r="C1642" s="96" t="s">
        <v>26760</v>
      </c>
      <c r="D1642" s="96" t="s">
        <v>26761</v>
      </c>
      <c r="E1642" s="96" t="s">
        <v>19170</v>
      </c>
      <c r="F1642" s="95" t="s">
        <v>19171</v>
      </c>
      <c r="G1642" s="96" t="s">
        <v>19029</v>
      </c>
      <c r="H1642" s="96" t="s">
        <v>19172</v>
      </c>
      <c r="I1642" s="96" t="s">
        <v>19173</v>
      </c>
      <c r="J1642" s="95" t="s">
        <v>19189</v>
      </c>
      <c r="K1642" s="95" t="s">
        <v>19345</v>
      </c>
      <c r="L1642" s="95" t="s">
        <v>21190</v>
      </c>
      <c r="M1642" s="96" t="s">
        <v>9044</v>
      </c>
      <c r="N1642" s="96" t="s">
        <v>693</v>
      </c>
      <c r="O1642" s="97">
        <v>45571</v>
      </c>
      <c r="P1642" s="97">
        <v>45571</v>
      </c>
      <c r="Q1642" s="97">
        <v>45571</v>
      </c>
      <c r="R1642" s="96">
        <v>358</v>
      </c>
      <c r="S1642" s="96">
        <v>0</v>
      </c>
      <c r="T1642" s="96" t="s">
        <v>19176</v>
      </c>
      <c r="U1642" s="96" t="s">
        <v>26762</v>
      </c>
      <c r="V1642" s="96"/>
      <c r="W1642" s="96" t="s">
        <v>1846</v>
      </c>
      <c r="X1642" s="96" t="s">
        <v>693</v>
      </c>
      <c r="Y1642" s="95" t="s">
        <v>15583</v>
      </c>
    </row>
    <row r="1643" spans="1:25" s="87" customFormat="1" x14ac:dyDescent="0.3">
      <c r="A1643" s="94" t="str">
        <f t="shared" si="26"/>
        <v>mgastel</v>
      </c>
      <c r="B1643" s="95" t="s">
        <v>26763</v>
      </c>
      <c r="C1643" s="96" t="s">
        <v>26764</v>
      </c>
      <c r="D1643" s="96" t="s">
        <v>26765</v>
      </c>
      <c r="E1643" s="96" t="s">
        <v>5630</v>
      </c>
      <c r="F1643" s="95" t="s">
        <v>19171</v>
      </c>
      <c r="G1643" s="96" t="s">
        <v>19029</v>
      </c>
      <c r="H1643" s="96" t="s">
        <v>19172</v>
      </c>
      <c r="I1643" s="96" t="s">
        <v>19173</v>
      </c>
      <c r="J1643" s="95" t="s">
        <v>19174</v>
      </c>
      <c r="K1643" s="95" t="s">
        <v>19175</v>
      </c>
      <c r="L1643" s="95" t="s">
        <v>16610</v>
      </c>
      <c r="M1643" s="96" t="s">
        <v>9597</v>
      </c>
      <c r="N1643" s="96" t="s">
        <v>219</v>
      </c>
      <c r="O1643" s="97">
        <v>45844</v>
      </c>
      <c r="P1643" s="97">
        <v>45844</v>
      </c>
      <c r="Q1643" s="97">
        <v>45844</v>
      </c>
      <c r="R1643" s="96">
        <v>85</v>
      </c>
      <c r="S1643" s="96">
        <v>0</v>
      </c>
      <c r="T1643" s="96" t="s">
        <v>19219</v>
      </c>
      <c r="U1643" s="96" t="s">
        <v>26766</v>
      </c>
      <c r="V1643" s="96" t="s">
        <v>21107</v>
      </c>
      <c r="W1643" s="96" t="s">
        <v>10840</v>
      </c>
      <c r="X1643" s="96" t="s">
        <v>219</v>
      </c>
      <c r="Y1643" s="95" t="s">
        <v>10841</v>
      </c>
    </row>
    <row r="1644" spans="1:25" s="87" customFormat="1" x14ac:dyDescent="0.3">
      <c r="A1644" s="94" t="str">
        <f t="shared" si="26"/>
        <v>mgetz</v>
      </c>
      <c r="B1644" s="95" t="s">
        <v>26767</v>
      </c>
      <c r="C1644" s="96" t="s">
        <v>26768</v>
      </c>
      <c r="D1644" s="96" t="s">
        <v>26769</v>
      </c>
      <c r="E1644" s="96" t="s">
        <v>5630</v>
      </c>
      <c r="F1644" s="95" t="s">
        <v>19215</v>
      </c>
      <c r="G1644" s="96" t="s">
        <v>19033</v>
      </c>
      <c r="H1644" s="96" t="s">
        <v>19172</v>
      </c>
      <c r="I1644" s="96" t="s">
        <v>19173</v>
      </c>
      <c r="J1644" s="95" t="s">
        <v>19189</v>
      </c>
      <c r="K1644" s="95" t="s">
        <v>19273</v>
      </c>
      <c r="L1644" s="95" t="s">
        <v>19274</v>
      </c>
      <c r="M1644" s="96" t="s">
        <v>7733</v>
      </c>
      <c r="N1644" s="96" t="s">
        <v>328</v>
      </c>
      <c r="O1644" s="97">
        <v>45844</v>
      </c>
      <c r="P1644" s="97">
        <v>45844</v>
      </c>
      <c r="Q1644" s="97">
        <v>45844</v>
      </c>
      <c r="R1644" s="96">
        <v>85</v>
      </c>
      <c r="S1644" s="96">
        <v>0</v>
      </c>
      <c r="T1644" s="96" t="s">
        <v>19219</v>
      </c>
      <c r="U1644" s="96" t="s">
        <v>18540</v>
      </c>
      <c r="V1644" s="96"/>
      <c r="W1644" s="96" t="s">
        <v>685</v>
      </c>
      <c r="X1644" s="96" t="s">
        <v>328</v>
      </c>
      <c r="Y1644" s="95" t="s">
        <v>18541</v>
      </c>
    </row>
    <row r="1645" spans="1:25" s="87" customFormat="1" x14ac:dyDescent="0.3">
      <c r="A1645" s="94" t="str">
        <f t="shared" si="26"/>
        <v>mgibbs</v>
      </c>
      <c r="B1645" s="95" t="s">
        <v>26770</v>
      </c>
      <c r="C1645" s="96" t="s">
        <v>26771</v>
      </c>
      <c r="D1645" s="96" t="s">
        <v>26772</v>
      </c>
      <c r="E1645" s="96" t="s">
        <v>5630</v>
      </c>
      <c r="F1645" s="95" t="s">
        <v>19181</v>
      </c>
      <c r="G1645" s="96" t="s">
        <v>19030</v>
      </c>
      <c r="H1645" s="96" t="s">
        <v>19172</v>
      </c>
      <c r="I1645" s="96" t="s">
        <v>19173</v>
      </c>
      <c r="J1645" s="95" t="s">
        <v>19174</v>
      </c>
      <c r="K1645" s="95" t="s">
        <v>19301</v>
      </c>
      <c r="L1645" s="95" t="s">
        <v>19301</v>
      </c>
      <c r="M1645" s="96" t="s">
        <v>19819</v>
      </c>
      <c r="N1645" s="96" t="s">
        <v>760</v>
      </c>
      <c r="O1645" s="97">
        <v>44888</v>
      </c>
      <c r="P1645" s="97">
        <v>45431</v>
      </c>
      <c r="Q1645" s="97">
        <v>45431</v>
      </c>
      <c r="R1645" s="96">
        <v>498</v>
      </c>
      <c r="S1645" s="96">
        <v>1</v>
      </c>
      <c r="T1645" s="96" t="s">
        <v>19209</v>
      </c>
      <c r="U1645" s="116" t="s">
        <v>26773</v>
      </c>
      <c r="V1645" s="116"/>
      <c r="W1645" s="116" t="s">
        <v>4523</v>
      </c>
      <c r="X1645" s="116" t="s">
        <v>760</v>
      </c>
      <c r="Y1645" s="117" t="s">
        <v>16330</v>
      </c>
    </row>
    <row r="1646" spans="1:25" s="87" customFormat="1" x14ac:dyDescent="0.3">
      <c r="A1646" s="94" t="str">
        <f t="shared" si="26"/>
        <v>mgibson</v>
      </c>
      <c r="B1646" s="95" t="s">
        <v>26774</v>
      </c>
      <c r="C1646" s="96" t="s">
        <v>26775</v>
      </c>
      <c r="D1646" s="96" t="s">
        <v>26776</v>
      </c>
      <c r="E1646" s="96" t="s">
        <v>5630</v>
      </c>
      <c r="F1646" s="95" t="s">
        <v>19171</v>
      </c>
      <c r="G1646" s="96" t="s">
        <v>19029</v>
      </c>
      <c r="H1646" s="96" t="s">
        <v>19172</v>
      </c>
      <c r="I1646" s="96" t="s">
        <v>19173</v>
      </c>
      <c r="J1646" s="95" t="s">
        <v>19189</v>
      </c>
      <c r="K1646" s="95" t="s">
        <v>19333</v>
      </c>
      <c r="L1646" s="95" t="s">
        <v>19467</v>
      </c>
      <c r="M1646" s="96" t="s">
        <v>9084</v>
      </c>
      <c r="N1646" s="96" t="s">
        <v>260</v>
      </c>
      <c r="O1646" s="97">
        <v>45123</v>
      </c>
      <c r="P1646" s="97">
        <v>45123</v>
      </c>
      <c r="Q1646" s="97">
        <v>45123</v>
      </c>
      <c r="R1646" s="96">
        <v>806</v>
      </c>
      <c r="S1646" s="96">
        <v>2</v>
      </c>
      <c r="T1646" s="96" t="s">
        <v>19209</v>
      </c>
      <c r="U1646" s="96" t="s">
        <v>26777</v>
      </c>
      <c r="V1646" s="96"/>
      <c r="W1646" s="96" t="s">
        <v>26778</v>
      </c>
      <c r="X1646" s="96" t="s">
        <v>260</v>
      </c>
      <c r="Y1646" s="95" t="s">
        <v>11914</v>
      </c>
    </row>
    <row r="1647" spans="1:25" s="87" customFormat="1" x14ac:dyDescent="0.3">
      <c r="A1647" s="94" t="str">
        <f t="shared" si="26"/>
        <v>mgonder</v>
      </c>
      <c r="B1647" s="95" t="s">
        <v>26779</v>
      </c>
      <c r="C1647" s="96" t="s">
        <v>26780</v>
      </c>
      <c r="D1647" s="96" t="s">
        <v>26781</v>
      </c>
      <c r="E1647" s="96" t="s">
        <v>5630</v>
      </c>
      <c r="F1647" s="95" t="s">
        <v>19181</v>
      </c>
      <c r="G1647" s="96" t="s">
        <v>19030</v>
      </c>
      <c r="H1647" s="96" t="s">
        <v>19172</v>
      </c>
      <c r="I1647" s="96" t="s">
        <v>19173</v>
      </c>
      <c r="J1647" s="95" t="s">
        <v>19174</v>
      </c>
      <c r="K1647" s="95" t="s">
        <v>19216</v>
      </c>
      <c r="L1647" s="95" t="s">
        <v>19237</v>
      </c>
      <c r="M1647" s="96" t="s">
        <v>19238</v>
      </c>
      <c r="N1647" s="96" t="s">
        <v>250</v>
      </c>
      <c r="O1647" s="97">
        <v>45333</v>
      </c>
      <c r="P1647" s="97">
        <v>45333</v>
      </c>
      <c r="Q1647" s="97">
        <v>45333</v>
      </c>
      <c r="R1647" s="96">
        <v>596</v>
      </c>
      <c r="S1647" s="96">
        <v>1</v>
      </c>
      <c r="T1647" s="96" t="s">
        <v>19209</v>
      </c>
      <c r="U1647" s="96" t="s">
        <v>26782</v>
      </c>
      <c r="V1647" s="96"/>
      <c r="W1647" s="96" t="s">
        <v>4230</v>
      </c>
      <c r="X1647" s="96" t="s">
        <v>773</v>
      </c>
      <c r="Y1647" s="95" t="s">
        <v>1807</v>
      </c>
    </row>
    <row r="1648" spans="1:25" s="87" customFormat="1" x14ac:dyDescent="0.3">
      <c r="A1648" s="94" t="str">
        <f t="shared" si="26"/>
        <v>mgonzal</v>
      </c>
      <c r="B1648" s="95" t="s">
        <v>26783</v>
      </c>
      <c r="C1648" s="96" t="s">
        <v>26784</v>
      </c>
      <c r="D1648" s="96" t="s">
        <v>26785</v>
      </c>
      <c r="E1648" s="96" t="s">
        <v>5630</v>
      </c>
      <c r="F1648" s="95" t="s">
        <v>19797</v>
      </c>
      <c r="G1648" s="96" t="s">
        <v>19070</v>
      </c>
      <c r="H1648" s="96" t="s">
        <v>19227</v>
      </c>
      <c r="I1648" s="96" t="s">
        <v>19173</v>
      </c>
      <c r="J1648" s="95" t="s">
        <v>19174</v>
      </c>
      <c r="K1648" s="95" t="s">
        <v>19216</v>
      </c>
      <c r="L1648" s="95" t="s">
        <v>19237</v>
      </c>
      <c r="M1648" s="96" t="s">
        <v>19238</v>
      </c>
      <c r="N1648" s="96" t="s">
        <v>250</v>
      </c>
      <c r="O1648" s="97">
        <v>45865</v>
      </c>
      <c r="P1648" s="97">
        <v>45865</v>
      </c>
      <c r="Q1648" s="97">
        <v>45865</v>
      </c>
      <c r="R1648" s="96">
        <v>64</v>
      </c>
      <c r="S1648" s="96">
        <v>0</v>
      </c>
      <c r="T1648" s="96" t="s">
        <v>19219</v>
      </c>
      <c r="U1648" s="96" t="s">
        <v>26786</v>
      </c>
      <c r="V1648" s="96"/>
      <c r="W1648" s="96" t="s">
        <v>26787</v>
      </c>
      <c r="X1648" s="96" t="s">
        <v>250</v>
      </c>
      <c r="Y1648" s="95" t="s">
        <v>13002</v>
      </c>
    </row>
    <row r="1649" spans="1:25" s="87" customFormat="1" x14ac:dyDescent="0.3">
      <c r="A1649" s="94" t="str">
        <f t="shared" si="26"/>
        <v>MGORD1</v>
      </c>
      <c r="B1649" s="95" t="s">
        <v>26788</v>
      </c>
      <c r="C1649" s="96" t="s">
        <v>26789</v>
      </c>
      <c r="D1649" s="96" t="s">
        <v>1842</v>
      </c>
      <c r="E1649" s="96" t="s">
        <v>5630</v>
      </c>
      <c r="F1649" s="95" t="s">
        <v>19171</v>
      </c>
      <c r="G1649" s="96" t="s">
        <v>19029</v>
      </c>
      <c r="H1649" s="96" t="s">
        <v>19172</v>
      </c>
      <c r="I1649" s="96" t="s">
        <v>19173</v>
      </c>
      <c r="J1649" s="95" t="s">
        <v>19189</v>
      </c>
      <c r="K1649" s="95" t="s">
        <v>19345</v>
      </c>
      <c r="L1649" s="95" t="s">
        <v>21190</v>
      </c>
      <c r="M1649" s="96" t="s">
        <v>9044</v>
      </c>
      <c r="N1649" s="96" t="s">
        <v>693</v>
      </c>
      <c r="O1649" s="97">
        <v>35636</v>
      </c>
      <c r="P1649" s="97">
        <v>35636</v>
      </c>
      <c r="Q1649" s="97">
        <v>35636</v>
      </c>
      <c r="R1649" s="96">
        <v>10293</v>
      </c>
      <c r="S1649" s="96">
        <v>28</v>
      </c>
      <c r="T1649" s="96" t="s">
        <v>19261</v>
      </c>
      <c r="U1649" s="96" t="s">
        <v>26790</v>
      </c>
      <c r="V1649" s="96"/>
      <c r="W1649" s="96" t="s">
        <v>1846</v>
      </c>
      <c r="X1649" s="96" t="s">
        <v>693</v>
      </c>
      <c r="Y1649" s="95" t="s">
        <v>15583</v>
      </c>
    </row>
    <row r="1650" spans="1:25" s="87" customFormat="1" x14ac:dyDescent="0.3">
      <c r="A1650" s="94" t="str">
        <f t="shared" si="26"/>
        <v>mgranad</v>
      </c>
      <c r="B1650" s="95" t="s">
        <v>26791</v>
      </c>
      <c r="C1650" s="96" t="s">
        <v>26792</v>
      </c>
      <c r="D1650" s="96" t="s">
        <v>26793</v>
      </c>
      <c r="E1650" s="96" t="s">
        <v>5630</v>
      </c>
      <c r="F1650" s="95" t="s">
        <v>19181</v>
      </c>
      <c r="G1650" s="96" t="s">
        <v>19030</v>
      </c>
      <c r="H1650" s="96" t="s">
        <v>19172</v>
      </c>
      <c r="I1650" s="96" t="s">
        <v>19173</v>
      </c>
      <c r="J1650" s="95" t="s">
        <v>19174</v>
      </c>
      <c r="K1650" s="95" t="s">
        <v>19431</v>
      </c>
      <c r="L1650" s="95" t="s">
        <v>19432</v>
      </c>
      <c r="M1650" s="96" t="s">
        <v>6264</v>
      </c>
      <c r="N1650" s="96" t="s">
        <v>279</v>
      </c>
      <c r="O1650" s="97">
        <v>44637</v>
      </c>
      <c r="P1650" s="97">
        <v>44637</v>
      </c>
      <c r="Q1650" s="97">
        <v>44637</v>
      </c>
      <c r="R1650" s="96">
        <v>1292</v>
      </c>
      <c r="S1650" s="96">
        <v>3</v>
      </c>
      <c r="T1650" s="96" t="s">
        <v>19228</v>
      </c>
      <c r="U1650" s="96" t="s">
        <v>26794</v>
      </c>
      <c r="V1650" s="96"/>
      <c r="W1650" s="96" t="s">
        <v>26795</v>
      </c>
      <c r="X1650" s="96" t="s">
        <v>3619</v>
      </c>
      <c r="Y1650" s="95" t="s">
        <v>6743</v>
      </c>
    </row>
    <row r="1651" spans="1:25" s="87" customFormat="1" x14ac:dyDescent="0.3">
      <c r="A1651" s="94" t="str">
        <f t="shared" si="26"/>
        <v>mgrant</v>
      </c>
      <c r="B1651" s="95" t="s">
        <v>26796</v>
      </c>
      <c r="C1651" s="96" t="s">
        <v>26797</v>
      </c>
      <c r="D1651" s="96" t="s">
        <v>26798</v>
      </c>
      <c r="E1651" s="96" t="s">
        <v>19170</v>
      </c>
      <c r="F1651" s="95" t="s">
        <v>19171</v>
      </c>
      <c r="G1651" s="96" t="s">
        <v>19029</v>
      </c>
      <c r="H1651" s="96" t="s">
        <v>19172</v>
      </c>
      <c r="I1651" s="96" t="s">
        <v>19173</v>
      </c>
      <c r="J1651" s="95" t="s">
        <v>19174</v>
      </c>
      <c r="K1651" s="95" t="s">
        <v>19716</v>
      </c>
      <c r="L1651" s="95" t="s">
        <v>19717</v>
      </c>
      <c r="M1651" s="96" t="s">
        <v>5847</v>
      </c>
      <c r="N1651" s="96" t="s">
        <v>279</v>
      </c>
      <c r="O1651" s="97">
        <v>45571</v>
      </c>
      <c r="P1651" s="97">
        <v>45571</v>
      </c>
      <c r="Q1651" s="97">
        <v>45571</v>
      </c>
      <c r="R1651" s="96">
        <v>358</v>
      </c>
      <c r="S1651" s="96">
        <v>0</v>
      </c>
      <c r="T1651" s="96" t="s">
        <v>19176</v>
      </c>
      <c r="U1651" s="96" t="s">
        <v>26799</v>
      </c>
      <c r="V1651" s="96"/>
      <c r="W1651" s="96" t="s">
        <v>4272</v>
      </c>
      <c r="X1651" s="96" t="s">
        <v>279</v>
      </c>
      <c r="Y1651" s="95" t="s">
        <v>26800</v>
      </c>
    </row>
    <row r="1652" spans="1:25" s="87" customFormat="1" x14ac:dyDescent="0.3">
      <c r="A1652" s="94" t="str">
        <f t="shared" si="26"/>
        <v>mgree39</v>
      </c>
      <c r="B1652" s="95" t="s">
        <v>26801</v>
      </c>
      <c r="C1652" s="96" t="s">
        <v>26802</v>
      </c>
      <c r="D1652" s="96" t="s">
        <v>26803</v>
      </c>
      <c r="E1652" s="96" t="s">
        <v>19715</v>
      </c>
      <c r="F1652" s="95" t="s">
        <v>19181</v>
      </c>
      <c r="G1652" s="96" t="s">
        <v>19030</v>
      </c>
      <c r="H1652" s="96" t="s">
        <v>19172</v>
      </c>
      <c r="I1652" s="96" t="s">
        <v>19173</v>
      </c>
      <c r="J1652" s="95" t="s">
        <v>19189</v>
      </c>
      <c r="K1652" s="95" t="s">
        <v>19217</v>
      </c>
      <c r="L1652" s="95" t="s">
        <v>19824</v>
      </c>
      <c r="M1652" s="96" t="s">
        <v>19825</v>
      </c>
      <c r="N1652" s="96" t="s">
        <v>752</v>
      </c>
      <c r="O1652" s="97">
        <v>41709</v>
      </c>
      <c r="P1652" s="97">
        <v>41709</v>
      </c>
      <c r="Q1652" s="97">
        <v>41709</v>
      </c>
      <c r="R1652" s="96">
        <v>4220</v>
      </c>
      <c r="S1652" s="96">
        <v>11</v>
      </c>
      <c r="T1652" s="96" t="s">
        <v>19247</v>
      </c>
      <c r="U1652" s="96" t="s">
        <v>26804</v>
      </c>
      <c r="V1652" s="96"/>
      <c r="W1652" s="96" t="s">
        <v>26805</v>
      </c>
      <c r="X1652" s="96" t="s">
        <v>752</v>
      </c>
      <c r="Y1652" s="95" t="s">
        <v>26806</v>
      </c>
    </row>
    <row r="1653" spans="1:25" s="87" customFormat="1" x14ac:dyDescent="0.3">
      <c r="A1653" s="94" t="str">
        <f t="shared" si="26"/>
        <v>MGUYETT</v>
      </c>
      <c r="B1653" s="95" t="s">
        <v>26807</v>
      </c>
      <c r="C1653" s="96" t="s">
        <v>26808</v>
      </c>
      <c r="D1653" s="96" t="s">
        <v>26809</v>
      </c>
      <c r="E1653" s="96" t="s">
        <v>19170</v>
      </c>
      <c r="F1653" s="95" t="s">
        <v>19285</v>
      </c>
      <c r="G1653" s="96" t="s">
        <v>19028</v>
      </c>
      <c r="H1653" s="96" t="s">
        <v>19172</v>
      </c>
      <c r="I1653" s="96" t="s">
        <v>19173</v>
      </c>
      <c r="J1653" s="95" t="s">
        <v>19174</v>
      </c>
      <c r="K1653" s="95" t="s">
        <v>19455</v>
      </c>
      <c r="L1653" s="95" t="s">
        <v>19456</v>
      </c>
      <c r="M1653" s="96" t="s">
        <v>19457</v>
      </c>
      <c r="N1653" s="96" t="s">
        <v>2504</v>
      </c>
      <c r="O1653" s="97">
        <v>36842</v>
      </c>
      <c r="P1653" s="97">
        <v>36842</v>
      </c>
      <c r="Q1653" s="97">
        <v>36842</v>
      </c>
      <c r="R1653" s="96">
        <v>9087</v>
      </c>
      <c r="S1653" s="96">
        <v>24</v>
      </c>
      <c r="T1653" s="96" t="s">
        <v>19261</v>
      </c>
      <c r="U1653" s="96" t="s">
        <v>26810</v>
      </c>
      <c r="V1653" s="96"/>
      <c r="W1653" s="96" t="s">
        <v>26811</v>
      </c>
      <c r="X1653" s="96" t="s">
        <v>2504</v>
      </c>
      <c r="Y1653" s="95" t="s">
        <v>22392</v>
      </c>
    </row>
    <row r="1654" spans="1:25" s="87" customFormat="1" x14ac:dyDescent="0.3">
      <c r="A1654" s="94" t="str">
        <f t="shared" si="26"/>
        <v>mhaidar</v>
      </c>
      <c r="B1654" s="95" t="s">
        <v>26812</v>
      </c>
      <c r="C1654" s="96" t="s">
        <v>26813</v>
      </c>
      <c r="D1654" s="96" t="s">
        <v>26814</v>
      </c>
      <c r="E1654" s="96" t="s">
        <v>5630</v>
      </c>
      <c r="F1654" s="95" t="s">
        <v>19215</v>
      </c>
      <c r="G1654" s="96" t="s">
        <v>19033</v>
      </c>
      <c r="H1654" s="96" t="s">
        <v>19172</v>
      </c>
      <c r="I1654" s="96" t="s">
        <v>19173</v>
      </c>
      <c r="J1654" s="95" t="s">
        <v>19189</v>
      </c>
      <c r="K1654" s="95" t="s">
        <v>19294</v>
      </c>
      <c r="L1654" s="95" t="s">
        <v>19295</v>
      </c>
      <c r="M1654" s="96" t="s">
        <v>19296</v>
      </c>
      <c r="N1654" s="96" t="s">
        <v>541</v>
      </c>
      <c r="O1654" s="97">
        <v>45837</v>
      </c>
      <c r="P1654" s="97">
        <v>45837</v>
      </c>
      <c r="Q1654" s="97">
        <v>45837</v>
      </c>
      <c r="R1654" s="96">
        <v>92</v>
      </c>
      <c r="S1654" s="96">
        <v>0</v>
      </c>
      <c r="T1654" s="96" t="s">
        <v>19193</v>
      </c>
      <c r="U1654" s="96" t="s">
        <v>26815</v>
      </c>
      <c r="V1654" s="96"/>
      <c r="W1654" s="96" t="s">
        <v>633</v>
      </c>
      <c r="X1654" s="96" t="s">
        <v>328</v>
      </c>
      <c r="Y1654" s="95" t="s">
        <v>5289</v>
      </c>
    </row>
    <row r="1655" spans="1:25" s="87" customFormat="1" x14ac:dyDescent="0.3">
      <c r="A1655" s="94" t="str">
        <f t="shared" si="26"/>
        <v>mhalimi</v>
      </c>
      <c r="B1655" s="95" t="s">
        <v>26816</v>
      </c>
      <c r="C1655" s="96" t="s">
        <v>26817</v>
      </c>
      <c r="D1655" s="96" t="s">
        <v>26818</v>
      </c>
      <c r="E1655" s="96" t="s">
        <v>5630</v>
      </c>
      <c r="F1655" s="95" t="s">
        <v>19215</v>
      </c>
      <c r="G1655" s="96" t="s">
        <v>19033</v>
      </c>
      <c r="H1655" s="96" t="s">
        <v>19172</v>
      </c>
      <c r="I1655" s="96" t="s">
        <v>19173</v>
      </c>
      <c r="J1655" s="95" t="s">
        <v>19189</v>
      </c>
      <c r="K1655" s="95" t="s">
        <v>19294</v>
      </c>
      <c r="L1655" s="95" t="s">
        <v>19295</v>
      </c>
      <c r="M1655" s="96" t="s">
        <v>19296</v>
      </c>
      <c r="N1655" s="96" t="s">
        <v>541</v>
      </c>
      <c r="O1655" s="97">
        <v>44067</v>
      </c>
      <c r="P1655" s="97">
        <v>44067</v>
      </c>
      <c r="Q1655" s="97">
        <v>44067</v>
      </c>
      <c r="R1655" s="96">
        <v>1862</v>
      </c>
      <c r="S1655" s="96">
        <v>5</v>
      </c>
      <c r="T1655" s="96" t="s">
        <v>19228</v>
      </c>
      <c r="U1655" s="96" t="s">
        <v>26819</v>
      </c>
      <c r="V1655" s="96"/>
      <c r="W1655" s="96" t="s">
        <v>633</v>
      </c>
      <c r="X1655" s="96" t="s">
        <v>328</v>
      </c>
      <c r="Y1655" s="95" t="s">
        <v>5289</v>
      </c>
    </row>
    <row r="1656" spans="1:25" s="87" customFormat="1" x14ac:dyDescent="0.3">
      <c r="A1656" s="94" t="str">
        <f t="shared" si="26"/>
        <v>mharis</v>
      </c>
      <c r="B1656" s="95" t="s">
        <v>26820</v>
      </c>
      <c r="C1656" s="96" t="s">
        <v>26821</v>
      </c>
      <c r="D1656" s="96" t="s">
        <v>26822</v>
      </c>
      <c r="E1656" s="96" t="s">
        <v>5630</v>
      </c>
      <c r="F1656" s="95" t="s">
        <v>19181</v>
      </c>
      <c r="G1656" s="96" t="s">
        <v>19030</v>
      </c>
      <c r="H1656" s="96" t="s">
        <v>19172</v>
      </c>
      <c r="I1656" s="96" t="s">
        <v>19173</v>
      </c>
      <c r="J1656" s="95" t="s">
        <v>19174</v>
      </c>
      <c r="K1656" s="95" t="s">
        <v>19175</v>
      </c>
      <c r="L1656" s="95" t="s">
        <v>19182</v>
      </c>
      <c r="M1656" s="96" t="s">
        <v>9597</v>
      </c>
      <c r="N1656" s="96" t="s">
        <v>219</v>
      </c>
      <c r="O1656" s="97">
        <v>42411</v>
      </c>
      <c r="P1656" s="97">
        <v>43355</v>
      </c>
      <c r="Q1656" s="97">
        <v>43355</v>
      </c>
      <c r="R1656" s="96">
        <v>2574</v>
      </c>
      <c r="S1656" s="96">
        <v>7</v>
      </c>
      <c r="T1656" s="96" t="s">
        <v>19247</v>
      </c>
      <c r="U1656" s="96" t="s">
        <v>15251</v>
      </c>
      <c r="V1656" s="96"/>
      <c r="W1656" s="96" t="s">
        <v>8217</v>
      </c>
      <c r="X1656" s="96" t="s">
        <v>219</v>
      </c>
      <c r="Y1656" s="95" t="s">
        <v>15252</v>
      </c>
    </row>
    <row r="1657" spans="1:25" s="87" customFormat="1" x14ac:dyDescent="0.3">
      <c r="A1657" s="94" t="str">
        <f t="shared" si="26"/>
        <v>mharris</v>
      </c>
      <c r="B1657" s="95" t="s">
        <v>26823</v>
      </c>
      <c r="C1657" s="96" t="s">
        <v>26824</v>
      </c>
      <c r="D1657" s="96" t="s">
        <v>26825</v>
      </c>
      <c r="E1657" s="96" t="s">
        <v>19170</v>
      </c>
      <c r="F1657" s="95" t="s">
        <v>19181</v>
      </c>
      <c r="G1657" s="96" t="s">
        <v>19030</v>
      </c>
      <c r="H1657" s="96" t="s">
        <v>19172</v>
      </c>
      <c r="I1657" s="96" t="s">
        <v>19173</v>
      </c>
      <c r="J1657" s="95" t="s">
        <v>19189</v>
      </c>
      <c r="K1657" s="95" t="s">
        <v>19273</v>
      </c>
      <c r="L1657" s="95" t="s">
        <v>19274</v>
      </c>
      <c r="M1657" s="96" t="s">
        <v>7733</v>
      </c>
      <c r="N1657" s="96" t="s">
        <v>328</v>
      </c>
      <c r="O1657" s="97">
        <v>45543</v>
      </c>
      <c r="P1657" s="97">
        <v>45543</v>
      </c>
      <c r="Q1657" s="97">
        <v>45543</v>
      </c>
      <c r="R1657" s="96">
        <v>386</v>
      </c>
      <c r="S1657" s="96">
        <v>1</v>
      </c>
      <c r="T1657" s="96" t="s">
        <v>19209</v>
      </c>
      <c r="U1657" s="96" t="s">
        <v>26826</v>
      </c>
      <c r="V1657" s="96" t="s">
        <v>8476</v>
      </c>
      <c r="W1657" s="96" t="s">
        <v>26827</v>
      </c>
      <c r="X1657" s="96" t="s">
        <v>416</v>
      </c>
      <c r="Y1657" s="95" t="s">
        <v>26828</v>
      </c>
    </row>
    <row r="1658" spans="1:25" s="87" customFormat="1" x14ac:dyDescent="0.3">
      <c r="A1658" s="94" t="str">
        <f t="shared" si="26"/>
        <v>mhaskin</v>
      </c>
      <c r="B1658" s="95" t="s">
        <v>26829</v>
      </c>
      <c r="C1658" s="96" t="s">
        <v>26830</v>
      </c>
      <c r="D1658" s="96" t="s">
        <v>26831</v>
      </c>
      <c r="E1658" s="96" t="s">
        <v>5630</v>
      </c>
      <c r="F1658" s="95" t="s">
        <v>19236</v>
      </c>
      <c r="G1658" s="96" t="s">
        <v>19032</v>
      </c>
      <c r="H1658" s="96" t="s">
        <v>19227</v>
      </c>
      <c r="I1658" s="96" t="s">
        <v>19173</v>
      </c>
      <c r="J1658" s="95" t="s">
        <v>19189</v>
      </c>
      <c r="K1658" s="95" t="s">
        <v>19294</v>
      </c>
      <c r="L1658" s="95" t="s">
        <v>19295</v>
      </c>
      <c r="M1658" s="96" t="s">
        <v>19296</v>
      </c>
      <c r="N1658" s="96" t="s">
        <v>541</v>
      </c>
      <c r="O1658" s="97">
        <v>44327</v>
      </c>
      <c r="P1658" s="97">
        <v>44327</v>
      </c>
      <c r="Q1658" s="97">
        <v>44327</v>
      </c>
      <c r="R1658" s="96">
        <v>1602</v>
      </c>
      <c r="S1658" s="96">
        <v>4</v>
      </c>
      <c r="T1658" s="96" t="s">
        <v>19228</v>
      </c>
      <c r="U1658" s="96" t="s">
        <v>26832</v>
      </c>
      <c r="V1658" s="96"/>
      <c r="W1658" s="96" t="s">
        <v>26833</v>
      </c>
      <c r="X1658" s="96" t="s">
        <v>619</v>
      </c>
      <c r="Y1658" s="95" t="s">
        <v>26834</v>
      </c>
    </row>
    <row r="1659" spans="1:25" s="87" customFormat="1" x14ac:dyDescent="0.3">
      <c r="A1659" s="94" t="str">
        <f t="shared" si="26"/>
        <v>MHELM1</v>
      </c>
      <c r="B1659" s="95" t="s">
        <v>26835</v>
      </c>
      <c r="C1659" s="96" t="s">
        <v>26836</v>
      </c>
      <c r="D1659" s="96" t="s">
        <v>18763</v>
      </c>
      <c r="E1659" s="96" t="s">
        <v>5630</v>
      </c>
      <c r="F1659" s="95" t="s">
        <v>20261</v>
      </c>
      <c r="G1659" s="96" t="s">
        <v>19039</v>
      </c>
      <c r="H1659" s="96" t="s">
        <v>19172</v>
      </c>
      <c r="I1659" s="96" t="s">
        <v>19173</v>
      </c>
      <c r="J1659" s="95" t="s">
        <v>19189</v>
      </c>
      <c r="K1659" s="95" t="s">
        <v>19200</v>
      </c>
      <c r="L1659" s="95" t="s">
        <v>19200</v>
      </c>
      <c r="M1659" s="96" t="s">
        <v>19396</v>
      </c>
      <c r="N1659" s="96" t="s">
        <v>752</v>
      </c>
      <c r="O1659" s="97">
        <v>30838</v>
      </c>
      <c r="P1659" s="97">
        <v>30838</v>
      </c>
      <c r="Q1659" s="97">
        <v>30838</v>
      </c>
      <c r="R1659" s="96">
        <v>15091</v>
      </c>
      <c r="S1659" s="96">
        <v>41</v>
      </c>
      <c r="T1659" s="96" t="s">
        <v>19261</v>
      </c>
      <c r="U1659" s="96" t="s">
        <v>26837</v>
      </c>
      <c r="V1659" s="96"/>
      <c r="W1659" s="96" t="s">
        <v>5374</v>
      </c>
      <c r="X1659" s="96" t="s">
        <v>752</v>
      </c>
      <c r="Y1659" s="95" t="s">
        <v>17425</v>
      </c>
    </row>
    <row r="1660" spans="1:25" s="87" customFormat="1" x14ac:dyDescent="0.3">
      <c r="A1660" s="94" t="str">
        <f t="shared" si="26"/>
        <v>MHER139</v>
      </c>
      <c r="B1660" s="95" t="s">
        <v>26838</v>
      </c>
      <c r="C1660" s="96" t="s">
        <v>26839</v>
      </c>
      <c r="D1660" s="96" t="s">
        <v>26840</v>
      </c>
      <c r="E1660" s="96" t="s">
        <v>19170</v>
      </c>
      <c r="F1660" s="95" t="s">
        <v>19171</v>
      </c>
      <c r="G1660" s="96" t="s">
        <v>19029</v>
      </c>
      <c r="H1660" s="96" t="s">
        <v>19172</v>
      </c>
      <c r="I1660" s="96" t="s">
        <v>19173</v>
      </c>
      <c r="J1660" s="95" t="s">
        <v>19174</v>
      </c>
      <c r="K1660" s="95" t="s">
        <v>19207</v>
      </c>
      <c r="L1660" s="95" t="s">
        <v>19208</v>
      </c>
      <c r="M1660" s="96" t="s">
        <v>10249</v>
      </c>
      <c r="N1660" s="96" t="s">
        <v>219</v>
      </c>
      <c r="O1660" s="97">
        <v>41302</v>
      </c>
      <c r="P1660" s="97">
        <v>41302</v>
      </c>
      <c r="Q1660" s="97">
        <v>41302</v>
      </c>
      <c r="R1660" s="96">
        <v>4627</v>
      </c>
      <c r="S1660" s="96">
        <v>12</v>
      </c>
      <c r="T1660" s="96" t="s">
        <v>19247</v>
      </c>
      <c r="U1660" s="96" t="s">
        <v>26841</v>
      </c>
      <c r="V1660" s="96"/>
      <c r="W1660" s="96" t="s">
        <v>26842</v>
      </c>
      <c r="X1660" s="96" t="s">
        <v>219</v>
      </c>
      <c r="Y1660" s="95" t="s">
        <v>26843</v>
      </c>
    </row>
    <row r="1661" spans="1:25" s="87" customFormat="1" x14ac:dyDescent="0.3">
      <c r="A1661" s="94" t="str">
        <f t="shared" si="26"/>
        <v>mhiggi0</v>
      </c>
      <c r="B1661" s="95" t="s">
        <v>26844</v>
      </c>
      <c r="C1661" s="96" t="s">
        <v>26845</v>
      </c>
      <c r="D1661" s="96" t="s">
        <v>26846</v>
      </c>
      <c r="E1661" s="96" t="s">
        <v>5630</v>
      </c>
      <c r="F1661" s="95" t="s">
        <v>19171</v>
      </c>
      <c r="G1661" s="96" t="s">
        <v>19029</v>
      </c>
      <c r="H1661" s="96" t="s">
        <v>19172</v>
      </c>
      <c r="I1661" s="96" t="s">
        <v>19173</v>
      </c>
      <c r="J1661" s="95" t="s">
        <v>19174</v>
      </c>
      <c r="K1661" s="95" t="s">
        <v>19360</v>
      </c>
      <c r="L1661" s="95" t="s">
        <v>23248</v>
      </c>
      <c r="M1661" s="96" t="s">
        <v>19362</v>
      </c>
      <c r="N1661" s="96" t="s">
        <v>1463</v>
      </c>
      <c r="O1661" s="97">
        <v>44462</v>
      </c>
      <c r="P1661" s="97">
        <v>44462</v>
      </c>
      <c r="Q1661" s="97">
        <v>44462</v>
      </c>
      <c r="R1661" s="96">
        <v>1467</v>
      </c>
      <c r="S1661" s="96">
        <v>4</v>
      </c>
      <c r="T1661" s="96" t="s">
        <v>19228</v>
      </c>
      <c r="U1661" s="96" t="s">
        <v>26847</v>
      </c>
      <c r="V1661" s="96" t="s">
        <v>26848</v>
      </c>
      <c r="W1661" s="96" t="s">
        <v>26849</v>
      </c>
      <c r="X1661" s="96" t="s">
        <v>812</v>
      </c>
      <c r="Y1661" s="95" t="s">
        <v>8473</v>
      </c>
    </row>
    <row r="1662" spans="1:25" s="87" customFormat="1" x14ac:dyDescent="0.3">
      <c r="A1662" s="94" t="str">
        <f t="shared" si="26"/>
        <v>MHOWEII</v>
      </c>
      <c r="B1662" s="95" t="s">
        <v>26850</v>
      </c>
      <c r="C1662" s="96" t="s">
        <v>26851</v>
      </c>
      <c r="D1662" s="96" t="s">
        <v>3683</v>
      </c>
      <c r="E1662" s="96" t="s">
        <v>5630</v>
      </c>
      <c r="F1662" s="95" t="s">
        <v>19285</v>
      </c>
      <c r="G1662" s="96" t="s">
        <v>19028</v>
      </c>
      <c r="H1662" s="96" t="s">
        <v>19172</v>
      </c>
      <c r="I1662" s="96" t="s">
        <v>19173</v>
      </c>
      <c r="J1662" s="95" t="s">
        <v>19189</v>
      </c>
      <c r="K1662" s="95" t="s">
        <v>19217</v>
      </c>
      <c r="L1662" s="95" t="s">
        <v>19824</v>
      </c>
      <c r="M1662" s="96" t="s">
        <v>19825</v>
      </c>
      <c r="N1662" s="96" t="s">
        <v>752</v>
      </c>
      <c r="O1662" s="97">
        <v>39216</v>
      </c>
      <c r="P1662" s="97">
        <v>39216</v>
      </c>
      <c r="Q1662" s="97">
        <v>39216</v>
      </c>
      <c r="R1662" s="96">
        <v>6713</v>
      </c>
      <c r="S1662" s="96">
        <v>18</v>
      </c>
      <c r="T1662" s="96" t="s">
        <v>19261</v>
      </c>
      <c r="U1662" s="96" t="s">
        <v>7574</v>
      </c>
      <c r="V1662" s="96"/>
      <c r="W1662" s="96" t="s">
        <v>7575</v>
      </c>
      <c r="X1662" s="96" t="s">
        <v>752</v>
      </c>
      <c r="Y1662" s="95" t="s">
        <v>7576</v>
      </c>
    </row>
    <row r="1663" spans="1:25" s="87" customFormat="1" x14ac:dyDescent="0.3">
      <c r="A1663" s="94" t="str">
        <f t="shared" si="26"/>
        <v>mhowson</v>
      </c>
      <c r="B1663" s="95" t="s">
        <v>26852</v>
      </c>
      <c r="C1663" s="96" t="s">
        <v>26853</v>
      </c>
      <c r="D1663" s="96" t="s">
        <v>26854</v>
      </c>
      <c r="E1663" s="96" t="s">
        <v>19170</v>
      </c>
      <c r="F1663" s="95" t="s">
        <v>19797</v>
      </c>
      <c r="G1663" s="96" t="s">
        <v>19070</v>
      </c>
      <c r="H1663" s="96" t="s">
        <v>19227</v>
      </c>
      <c r="I1663" s="96" t="s">
        <v>19173</v>
      </c>
      <c r="J1663" s="95" t="s">
        <v>19189</v>
      </c>
      <c r="K1663" s="95" t="s">
        <v>19374</v>
      </c>
      <c r="L1663" s="95" t="s">
        <v>19375</v>
      </c>
      <c r="M1663" s="96" t="s">
        <v>19376</v>
      </c>
      <c r="N1663" s="96" t="s">
        <v>575</v>
      </c>
      <c r="O1663" s="97">
        <v>45851</v>
      </c>
      <c r="P1663" s="97">
        <v>45851</v>
      </c>
      <c r="Q1663" s="97">
        <v>45851</v>
      </c>
      <c r="R1663" s="96">
        <v>78</v>
      </c>
      <c r="S1663" s="96">
        <v>0</v>
      </c>
      <c r="T1663" s="96" t="s">
        <v>19219</v>
      </c>
      <c r="U1663" s="96" t="s">
        <v>26855</v>
      </c>
      <c r="V1663" s="96"/>
      <c r="W1663" s="96" t="s">
        <v>26856</v>
      </c>
      <c r="X1663" s="96" t="s">
        <v>575</v>
      </c>
      <c r="Y1663" s="95" t="s">
        <v>26857</v>
      </c>
    </row>
    <row r="1664" spans="1:25" s="87" customFormat="1" x14ac:dyDescent="0.3">
      <c r="A1664" s="94" t="str">
        <f t="shared" si="26"/>
        <v>mhughes</v>
      </c>
      <c r="B1664" s="95" t="s">
        <v>26858</v>
      </c>
      <c r="C1664" s="96" t="s">
        <v>26859</v>
      </c>
      <c r="D1664" s="96" t="s">
        <v>26860</v>
      </c>
      <c r="E1664" s="96" t="s">
        <v>19170</v>
      </c>
      <c r="F1664" s="95" t="s">
        <v>19181</v>
      </c>
      <c r="G1664" s="96" t="s">
        <v>19030</v>
      </c>
      <c r="H1664" s="96" t="s">
        <v>19172</v>
      </c>
      <c r="I1664" s="96" t="s">
        <v>19173</v>
      </c>
      <c r="J1664" s="95" t="s">
        <v>19174</v>
      </c>
      <c r="K1664" s="95" t="s">
        <v>19301</v>
      </c>
      <c r="L1664" s="95" t="s">
        <v>19302</v>
      </c>
      <c r="M1664" s="96" t="s">
        <v>19303</v>
      </c>
      <c r="N1664" s="96" t="s">
        <v>3134</v>
      </c>
      <c r="O1664" s="97">
        <v>45396</v>
      </c>
      <c r="P1664" s="97">
        <v>45396</v>
      </c>
      <c r="Q1664" s="97">
        <v>45396</v>
      </c>
      <c r="R1664" s="96">
        <v>533</v>
      </c>
      <c r="S1664" s="96">
        <v>1</v>
      </c>
      <c r="T1664" s="96" t="s">
        <v>19209</v>
      </c>
      <c r="U1664" s="96" t="s">
        <v>26861</v>
      </c>
      <c r="V1664" s="96"/>
      <c r="W1664" s="96" t="s">
        <v>3133</v>
      </c>
      <c r="X1664" s="96" t="s">
        <v>3134</v>
      </c>
      <c r="Y1664" s="95" t="s">
        <v>17832</v>
      </c>
    </row>
    <row r="1665" spans="1:25" s="87" customFormat="1" x14ac:dyDescent="0.3">
      <c r="A1665" s="94" t="str">
        <f t="shared" si="26"/>
        <v>MHUNT14</v>
      </c>
      <c r="B1665" s="95" t="s">
        <v>26862</v>
      </c>
      <c r="C1665" s="96" t="s">
        <v>26863</v>
      </c>
      <c r="D1665" s="96" t="s">
        <v>12943</v>
      </c>
      <c r="E1665" s="96" t="s">
        <v>5630</v>
      </c>
      <c r="F1665" s="95" t="s">
        <v>19206</v>
      </c>
      <c r="G1665" s="96" t="s">
        <v>136</v>
      </c>
      <c r="H1665" s="96" t="s">
        <v>19172</v>
      </c>
      <c r="I1665" s="96" t="s">
        <v>19173</v>
      </c>
      <c r="J1665" s="95" t="s">
        <v>19174</v>
      </c>
      <c r="K1665" s="95" t="s">
        <v>19360</v>
      </c>
      <c r="L1665" s="95" t="s">
        <v>19361</v>
      </c>
      <c r="M1665" s="96" t="s">
        <v>19362</v>
      </c>
      <c r="N1665" s="96" t="s">
        <v>1463</v>
      </c>
      <c r="O1665" s="97">
        <v>30593</v>
      </c>
      <c r="P1665" s="97">
        <v>30593</v>
      </c>
      <c r="Q1665" s="97">
        <v>30593</v>
      </c>
      <c r="R1665" s="96">
        <v>15336</v>
      </c>
      <c r="S1665" s="96">
        <v>42</v>
      </c>
      <c r="T1665" s="96" t="s">
        <v>19261</v>
      </c>
      <c r="U1665" s="96" t="s">
        <v>26864</v>
      </c>
      <c r="V1665" s="96"/>
      <c r="W1665" s="96" t="s">
        <v>26865</v>
      </c>
      <c r="X1665" s="96" t="s">
        <v>1463</v>
      </c>
      <c r="Y1665" s="95" t="s">
        <v>12947</v>
      </c>
    </row>
    <row r="1666" spans="1:25" s="87" customFormat="1" x14ac:dyDescent="0.3">
      <c r="A1666" s="94" t="str">
        <f t="shared" si="26"/>
        <v>MHUYNH2</v>
      </c>
      <c r="B1666" s="95" t="s">
        <v>26866</v>
      </c>
      <c r="C1666" s="96" t="s">
        <v>26867</v>
      </c>
      <c r="D1666" s="96" t="s">
        <v>14601</v>
      </c>
      <c r="E1666" s="96" t="s">
        <v>5630</v>
      </c>
      <c r="F1666" s="95" t="s">
        <v>19215</v>
      </c>
      <c r="G1666" s="96" t="s">
        <v>19033</v>
      </c>
      <c r="H1666" s="96" t="s">
        <v>19172</v>
      </c>
      <c r="I1666" s="96" t="s">
        <v>19173</v>
      </c>
      <c r="J1666" s="95" t="s">
        <v>19174</v>
      </c>
      <c r="K1666" s="95" t="s">
        <v>19802</v>
      </c>
      <c r="L1666" s="95" t="s">
        <v>19803</v>
      </c>
      <c r="M1666" s="96" t="s">
        <v>19804</v>
      </c>
      <c r="N1666" s="96" t="s">
        <v>549</v>
      </c>
      <c r="O1666" s="97">
        <v>36934</v>
      </c>
      <c r="P1666" s="97">
        <v>36934</v>
      </c>
      <c r="Q1666" s="97">
        <v>36934</v>
      </c>
      <c r="R1666" s="96">
        <v>8995</v>
      </c>
      <c r="S1666" s="96">
        <v>24</v>
      </c>
      <c r="T1666" s="96" t="s">
        <v>19261</v>
      </c>
      <c r="U1666" s="96" t="s">
        <v>26868</v>
      </c>
      <c r="V1666" s="96"/>
      <c r="W1666" s="96" t="s">
        <v>17690</v>
      </c>
      <c r="X1666" s="96" t="s">
        <v>549</v>
      </c>
      <c r="Y1666" s="95" t="s">
        <v>14606</v>
      </c>
    </row>
    <row r="1667" spans="1:25" s="87" customFormat="1" x14ac:dyDescent="0.3">
      <c r="A1667" s="94" t="str">
        <f t="shared" ref="A1667:A1730" si="27">TRIM(D1667)</f>
        <v>MJOH304</v>
      </c>
      <c r="B1667" s="95" t="s">
        <v>26869</v>
      </c>
      <c r="C1667" s="96" t="s">
        <v>26870</v>
      </c>
      <c r="D1667" s="96" t="s">
        <v>1283</v>
      </c>
      <c r="E1667" s="96" t="s">
        <v>5630</v>
      </c>
      <c r="F1667" s="95" t="s">
        <v>19215</v>
      </c>
      <c r="G1667" s="96" t="s">
        <v>19033</v>
      </c>
      <c r="H1667" s="96" t="s">
        <v>19172</v>
      </c>
      <c r="I1667" s="96" t="s">
        <v>19173</v>
      </c>
      <c r="J1667" s="95" t="s">
        <v>19174</v>
      </c>
      <c r="K1667" s="95" t="s">
        <v>19401</v>
      </c>
      <c r="L1667" s="95" t="s">
        <v>19764</v>
      </c>
      <c r="M1667" s="96" t="s">
        <v>8645</v>
      </c>
      <c r="N1667" s="96" t="s">
        <v>407</v>
      </c>
      <c r="O1667" s="97">
        <v>36173</v>
      </c>
      <c r="P1667" s="97">
        <v>38209</v>
      </c>
      <c r="Q1667" s="97">
        <v>38209</v>
      </c>
      <c r="R1667" s="96">
        <v>7720</v>
      </c>
      <c r="S1667" s="96">
        <v>21</v>
      </c>
      <c r="T1667" s="96" t="s">
        <v>19261</v>
      </c>
      <c r="U1667" s="96" t="s">
        <v>26871</v>
      </c>
      <c r="V1667" s="96"/>
      <c r="W1667" s="96" t="s">
        <v>26872</v>
      </c>
      <c r="X1667" s="96" t="s">
        <v>477</v>
      </c>
      <c r="Y1667" s="95" t="s">
        <v>13073</v>
      </c>
    </row>
    <row r="1668" spans="1:25" s="87" customFormat="1" x14ac:dyDescent="0.3">
      <c r="A1668" s="94" t="str">
        <f t="shared" si="27"/>
        <v>mkelbel</v>
      </c>
      <c r="B1668" s="95" t="s">
        <v>26873</v>
      </c>
      <c r="C1668" s="96" t="s">
        <v>26874</v>
      </c>
      <c r="D1668" s="96" t="s">
        <v>26875</v>
      </c>
      <c r="E1668" s="96" t="s">
        <v>5630</v>
      </c>
      <c r="F1668" s="95" t="s">
        <v>19181</v>
      </c>
      <c r="G1668" s="96" t="s">
        <v>19030</v>
      </c>
      <c r="H1668" s="96" t="s">
        <v>19172</v>
      </c>
      <c r="I1668" s="96" t="s">
        <v>19173</v>
      </c>
      <c r="J1668" s="95" t="s">
        <v>19174</v>
      </c>
      <c r="K1668" s="95" t="s">
        <v>19216</v>
      </c>
      <c r="L1668" s="95" t="s">
        <v>19217</v>
      </c>
      <c r="M1668" s="96" t="s">
        <v>19218</v>
      </c>
      <c r="N1668" s="96" t="s">
        <v>453</v>
      </c>
      <c r="O1668" s="97">
        <v>44749</v>
      </c>
      <c r="P1668" s="97">
        <v>44749</v>
      </c>
      <c r="Q1668" s="97">
        <v>44749</v>
      </c>
      <c r="R1668" s="96">
        <v>1180</v>
      </c>
      <c r="S1668" s="96">
        <v>3</v>
      </c>
      <c r="T1668" s="96" t="s">
        <v>19228</v>
      </c>
      <c r="U1668" s="96" t="s">
        <v>26876</v>
      </c>
      <c r="V1668" s="96"/>
      <c r="W1668" s="96" t="s">
        <v>6835</v>
      </c>
      <c r="X1668" s="96" t="s">
        <v>453</v>
      </c>
      <c r="Y1668" s="95" t="s">
        <v>6836</v>
      </c>
    </row>
    <row r="1669" spans="1:25" s="87" customFormat="1" x14ac:dyDescent="0.3">
      <c r="A1669" s="94" t="str">
        <f t="shared" si="27"/>
        <v>MKENNED</v>
      </c>
      <c r="B1669" s="95" t="s">
        <v>26877</v>
      </c>
      <c r="C1669" s="96" t="s">
        <v>26878</v>
      </c>
      <c r="D1669" s="96" t="s">
        <v>12186</v>
      </c>
      <c r="E1669" s="96" t="s">
        <v>5630</v>
      </c>
      <c r="F1669" s="95" t="s">
        <v>19395</v>
      </c>
      <c r="G1669" s="96" t="s">
        <v>19030</v>
      </c>
      <c r="H1669" s="96" t="s">
        <v>19172</v>
      </c>
      <c r="I1669" s="96" t="s">
        <v>19173</v>
      </c>
      <c r="J1669" s="95" t="s">
        <v>19189</v>
      </c>
      <c r="K1669" s="95" t="s">
        <v>20742</v>
      </c>
      <c r="L1669" s="95" t="s">
        <v>20742</v>
      </c>
      <c r="M1669" s="96" t="s">
        <v>21720</v>
      </c>
      <c r="N1669" s="96" t="s">
        <v>435</v>
      </c>
      <c r="O1669" s="97">
        <v>32982</v>
      </c>
      <c r="P1669" s="97">
        <v>32982</v>
      </c>
      <c r="Q1669" s="97">
        <v>32982</v>
      </c>
      <c r="R1669" s="96">
        <v>12947</v>
      </c>
      <c r="S1669" s="96">
        <v>35</v>
      </c>
      <c r="T1669" s="96" t="s">
        <v>19261</v>
      </c>
      <c r="U1669" s="96" t="s">
        <v>26879</v>
      </c>
      <c r="V1669" s="96"/>
      <c r="W1669" s="96" t="s">
        <v>26880</v>
      </c>
      <c r="X1669" s="96" t="s">
        <v>435</v>
      </c>
      <c r="Y1669" s="95" t="s">
        <v>12189</v>
      </c>
    </row>
    <row r="1670" spans="1:25" s="87" customFormat="1" x14ac:dyDescent="0.3">
      <c r="A1670" s="94" t="str">
        <f t="shared" si="27"/>
        <v>mkhan1</v>
      </c>
      <c r="B1670" s="95" t="s">
        <v>26881</v>
      </c>
      <c r="C1670" s="96" t="s">
        <v>26882</v>
      </c>
      <c r="D1670" s="96" t="s">
        <v>26883</v>
      </c>
      <c r="E1670" s="96" t="s">
        <v>5630</v>
      </c>
      <c r="F1670" s="95" t="s">
        <v>19171</v>
      </c>
      <c r="G1670" s="96" t="s">
        <v>19029</v>
      </c>
      <c r="H1670" s="96" t="s">
        <v>19172</v>
      </c>
      <c r="I1670" s="96" t="s">
        <v>19173</v>
      </c>
      <c r="J1670" s="95" t="s">
        <v>19189</v>
      </c>
      <c r="K1670" s="95" t="s">
        <v>19294</v>
      </c>
      <c r="L1670" s="95" t="s">
        <v>19295</v>
      </c>
      <c r="M1670" s="96" t="s">
        <v>19296</v>
      </c>
      <c r="N1670" s="96" t="s">
        <v>541</v>
      </c>
      <c r="O1670" s="97">
        <v>45886</v>
      </c>
      <c r="P1670" s="97">
        <v>45886</v>
      </c>
      <c r="Q1670" s="97">
        <v>45886</v>
      </c>
      <c r="R1670" s="96">
        <v>43</v>
      </c>
      <c r="S1670" s="96">
        <v>0</v>
      </c>
      <c r="T1670" s="96" t="s">
        <v>19448</v>
      </c>
      <c r="U1670" s="100" t="s">
        <v>26884</v>
      </c>
      <c r="V1670" s="100"/>
      <c r="W1670" s="100" t="s">
        <v>399</v>
      </c>
      <c r="X1670" s="100" t="s">
        <v>328</v>
      </c>
      <c r="Y1670" s="99" t="s">
        <v>16916</v>
      </c>
    </row>
    <row r="1671" spans="1:25" s="87" customFormat="1" x14ac:dyDescent="0.3">
      <c r="A1671" s="94" t="str">
        <f t="shared" si="27"/>
        <v>MKIM01</v>
      </c>
      <c r="B1671" s="95" t="s">
        <v>26885</v>
      </c>
      <c r="C1671" s="96" t="s">
        <v>26886</v>
      </c>
      <c r="D1671" s="96" t="s">
        <v>16379</v>
      </c>
      <c r="E1671" s="96" t="s">
        <v>5630</v>
      </c>
      <c r="F1671" s="95" t="s">
        <v>19171</v>
      </c>
      <c r="G1671" s="96" t="s">
        <v>19029</v>
      </c>
      <c r="H1671" s="96" t="s">
        <v>19172</v>
      </c>
      <c r="I1671" s="96" t="s">
        <v>19173</v>
      </c>
      <c r="J1671" s="95" t="s">
        <v>19189</v>
      </c>
      <c r="K1671" s="95" t="s">
        <v>19294</v>
      </c>
      <c r="L1671" s="95" t="s">
        <v>19295</v>
      </c>
      <c r="M1671" s="96" t="s">
        <v>19296</v>
      </c>
      <c r="N1671" s="96" t="s">
        <v>541</v>
      </c>
      <c r="O1671" s="97">
        <v>39874</v>
      </c>
      <c r="P1671" s="97">
        <v>39874</v>
      </c>
      <c r="Q1671" s="97">
        <v>39874</v>
      </c>
      <c r="R1671" s="96">
        <v>6055</v>
      </c>
      <c r="S1671" s="96">
        <v>16</v>
      </c>
      <c r="T1671" s="96" t="s">
        <v>19261</v>
      </c>
      <c r="U1671" s="96" t="s">
        <v>26887</v>
      </c>
      <c r="V1671" s="96"/>
      <c r="W1671" s="96" t="s">
        <v>18062</v>
      </c>
      <c r="X1671" s="96" t="s">
        <v>541</v>
      </c>
      <c r="Y1671" s="95" t="s">
        <v>16382</v>
      </c>
    </row>
    <row r="1672" spans="1:25" s="87" customFormat="1" x14ac:dyDescent="0.3">
      <c r="A1672" s="94" t="str">
        <f t="shared" si="27"/>
        <v>mklei</v>
      </c>
      <c r="B1672" s="95" t="s">
        <v>26888</v>
      </c>
      <c r="C1672" s="96" t="s">
        <v>26889</v>
      </c>
      <c r="D1672" s="96" t="s">
        <v>26890</v>
      </c>
      <c r="E1672" s="96" t="s">
        <v>19170</v>
      </c>
      <c r="F1672" s="95" t="s">
        <v>19215</v>
      </c>
      <c r="G1672" s="96" t="s">
        <v>19033</v>
      </c>
      <c r="H1672" s="96" t="s">
        <v>19172</v>
      </c>
      <c r="I1672" s="96" t="s">
        <v>19173</v>
      </c>
      <c r="J1672" s="95" t="s">
        <v>19189</v>
      </c>
      <c r="K1672" s="95" t="s">
        <v>19333</v>
      </c>
      <c r="L1672" s="95" t="s">
        <v>19334</v>
      </c>
      <c r="M1672" s="96" t="s">
        <v>9382</v>
      </c>
      <c r="N1672" s="96" t="s">
        <v>366</v>
      </c>
      <c r="O1672" s="97">
        <v>45746</v>
      </c>
      <c r="P1672" s="97">
        <v>45746</v>
      </c>
      <c r="Q1672" s="97">
        <v>45746</v>
      </c>
      <c r="R1672" s="96">
        <v>183</v>
      </c>
      <c r="S1672" s="96">
        <v>0</v>
      </c>
      <c r="T1672" s="96" t="s">
        <v>19193</v>
      </c>
      <c r="U1672" s="96" t="s">
        <v>26891</v>
      </c>
      <c r="V1672" s="96"/>
      <c r="W1672" s="96" t="s">
        <v>26892</v>
      </c>
      <c r="X1672" s="96" t="s">
        <v>260</v>
      </c>
      <c r="Y1672" s="95" t="s">
        <v>26893</v>
      </c>
    </row>
    <row r="1673" spans="1:25" s="87" customFormat="1" x14ac:dyDescent="0.3">
      <c r="A1673" s="94" t="str">
        <f t="shared" si="27"/>
        <v>mkroege</v>
      </c>
      <c r="B1673" s="95" t="s">
        <v>26894</v>
      </c>
      <c r="C1673" s="96" t="s">
        <v>26895</v>
      </c>
      <c r="D1673" s="96" t="s">
        <v>26896</v>
      </c>
      <c r="E1673" s="96" t="s">
        <v>5630</v>
      </c>
      <c r="F1673" s="95" t="s">
        <v>19171</v>
      </c>
      <c r="G1673" s="96" t="s">
        <v>19029</v>
      </c>
      <c r="H1673" s="96" t="s">
        <v>19172</v>
      </c>
      <c r="I1673" s="96" t="s">
        <v>19173</v>
      </c>
      <c r="J1673" s="95" t="s">
        <v>19174</v>
      </c>
      <c r="K1673" s="95" t="s">
        <v>19301</v>
      </c>
      <c r="L1673" s="95" t="s">
        <v>19302</v>
      </c>
      <c r="M1673" s="96" t="s">
        <v>19303</v>
      </c>
      <c r="N1673" s="96" t="s">
        <v>3134</v>
      </c>
      <c r="O1673" s="97">
        <v>45193</v>
      </c>
      <c r="P1673" s="97">
        <v>45193</v>
      </c>
      <c r="Q1673" s="97">
        <v>45193</v>
      </c>
      <c r="R1673" s="96">
        <v>736</v>
      </c>
      <c r="S1673" s="96">
        <v>2</v>
      </c>
      <c r="T1673" s="96" t="s">
        <v>19209</v>
      </c>
      <c r="U1673" s="96" t="s">
        <v>5892</v>
      </c>
      <c r="V1673" s="96"/>
      <c r="W1673" s="96" t="s">
        <v>4429</v>
      </c>
      <c r="X1673" s="96" t="s">
        <v>3134</v>
      </c>
      <c r="Y1673" s="95" t="s">
        <v>5894</v>
      </c>
    </row>
    <row r="1674" spans="1:25" s="87" customFormat="1" x14ac:dyDescent="0.3">
      <c r="A1674" s="94" t="str">
        <f t="shared" si="27"/>
        <v>mlemoin</v>
      </c>
      <c r="B1674" s="95" t="s">
        <v>26897</v>
      </c>
      <c r="C1674" s="96" t="s">
        <v>26898</v>
      </c>
      <c r="D1674" s="96" t="s">
        <v>26899</v>
      </c>
      <c r="E1674" s="96" t="s">
        <v>5630</v>
      </c>
      <c r="F1674" s="95" t="s">
        <v>19285</v>
      </c>
      <c r="G1674" s="96" t="s">
        <v>19028</v>
      </c>
      <c r="H1674" s="96" t="s">
        <v>19172</v>
      </c>
      <c r="I1674" s="96" t="s">
        <v>19173</v>
      </c>
      <c r="J1674" s="95" t="s">
        <v>19174</v>
      </c>
      <c r="K1674" s="95" t="s">
        <v>19716</v>
      </c>
      <c r="L1674" s="95" t="s">
        <v>19717</v>
      </c>
      <c r="M1674" s="96" t="s">
        <v>5847</v>
      </c>
      <c r="N1674" s="96" t="s">
        <v>279</v>
      </c>
      <c r="O1674" s="97">
        <v>42506</v>
      </c>
      <c r="P1674" s="97">
        <v>43656</v>
      </c>
      <c r="Q1674" s="97">
        <v>43656</v>
      </c>
      <c r="R1674" s="96">
        <v>2273</v>
      </c>
      <c r="S1674" s="96">
        <v>6</v>
      </c>
      <c r="T1674" s="96" t="s">
        <v>19247</v>
      </c>
      <c r="U1674" s="96" t="s">
        <v>26900</v>
      </c>
      <c r="V1674" s="96"/>
      <c r="W1674" s="96" t="s">
        <v>10407</v>
      </c>
      <c r="X1674" s="96" t="s">
        <v>287</v>
      </c>
      <c r="Y1674" s="95" t="s">
        <v>10408</v>
      </c>
    </row>
    <row r="1675" spans="1:25" s="87" customFormat="1" x14ac:dyDescent="0.3">
      <c r="A1675" s="94" t="str">
        <f t="shared" si="27"/>
        <v>MLESTER</v>
      </c>
      <c r="B1675" s="95" t="s">
        <v>26901</v>
      </c>
      <c r="C1675" s="96" t="s">
        <v>26902</v>
      </c>
      <c r="D1675" s="96" t="s">
        <v>12215</v>
      </c>
      <c r="E1675" s="96" t="s">
        <v>5630</v>
      </c>
      <c r="F1675" s="95" t="s">
        <v>19215</v>
      </c>
      <c r="G1675" s="96" t="s">
        <v>19033</v>
      </c>
      <c r="H1675" s="96" t="s">
        <v>19172</v>
      </c>
      <c r="I1675" s="96" t="s">
        <v>19173</v>
      </c>
      <c r="J1675" s="95" t="s">
        <v>19174</v>
      </c>
      <c r="K1675" s="95" t="s">
        <v>19716</v>
      </c>
      <c r="L1675" s="95" t="s">
        <v>19717</v>
      </c>
      <c r="M1675" s="96" t="s">
        <v>5847</v>
      </c>
      <c r="N1675" s="96" t="s">
        <v>279</v>
      </c>
      <c r="O1675" s="97">
        <v>34995</v>
      </c>
      <c r="P1675" s="97">
        <v>40100</v>
      </c>
      <c r="Q1675" s="97">
        <v>40100</v>
      </c>
      <c r="R1675" s="96">
        <v>5829</v>
      </c>
      <c r="S1675" s="96">
        <v>15</v>
      </c>
      <c r="T1675" s="96" t="s">
        <v>19247</v>
      </c>
      <c r="U1675" s="96" t="s">
        <v>26903</v>
      </c>
      <c r="V1675" s="96"/>
      <c r="W1675" s="96" t="s">
        <v>12218</v>
      </c>
      <c r="X1675" s="96" t="s">
        <v>279</v>
      </c>
      <c r="Y1675" s="95" t="s">
        <v>12219</v>
      </c>
    </row>
    <row r="1676" spans="1:25" s="87" customFormat="1" x14ac:dyDescent="0.3">
      <c r="A1676" s="94" t="str">
        <f t="shared" si="27"/>
        <v>MLINDQ0</v>
      </c>
      <c r="B1676" s="95" t="s">
        <v>26904</v>
      </c>
      <c r="C1676" s="96" t="s">
        <v>26905</v>
      </c>
      <c r="D1676" s="96" t="s">
        <v>4680</v>
      </c>
      <c r="E1676" s="96" t="s">
        <v>5630</v>
      </c>
      <c r="F1676" s="95" t="s">
        <v>20261</v>
      </c>
      <c r="G1676" s="96" t="s">
        <v>19039</v>
      </c>
      <c r="H1676" s="96" t="s">
        <v>19172</v>
      </c>
      <c r="I1676" s="96" t="s">
        <v>19173</v>
      </c>
      <c r="J1676" s="95" t="s">
        <v>19189</v>
      </c>
      <c r="K1676" s="95" t="s">
        <v>19200</v>
      </c>
      <c r="L1676" s="95" t="s">
        <v>19200</v>
      </c>
      <c r="M1676" s="96" t="s">
        <v>19396</v>
      </c>
      <c r="N1676" s="96" t="s">
        <v>752</v>
      </c>
      <c r="O1676" s="97">
        <v>39560</v>
      </c>
      <c r="P1676" s="97">
        <v>42912</v>
      </c>
      <c r="Q1676" s="97">
        <v>39560</v>
      </c>
      <c r="R1676" s="96">
        <v>6369</v>
      </c>
      <c r="S1676" s="96">
        <v>17</v>
      </c>
      <c r="T1676" s="96" t="s">
        <v>19261</v>
      </c>
      <c r="U1676" s="96" t="s">
        <v>9917</v>
      </c>
      <c r="V1676" s="96"/>
      <c r="W1676" s="96" t="s">
        <v>4556</v>
      </c>
      <c r="X1676" s="96" t="s">
        <v>752</v>
      </c>
      <c r="Y1676" s="95" t="s">
        <v>9918</v>
      </c>
    </row>
    <row r="1677" spans="1:25" s="87" customFormat="1" x14ac:dyDescent="0.3">
      <c r="A1677" s="94" t="str">
        <f t="shared" si="27"/>
        <v>mlopez1</v>
      </c>
      <c r="B1677" s="95" t="s">
        <v>26906</v>
      </c>
      <c r="C1677" s="96" t="s">
        <v>26907</v>
      </c>
      <c r="D1677" s="95" t="s">
        <v>26908</v>
      </c>
      <c r="E1677" s="95" t="s">
        <v>26906</v>
      </c>
      <c r="F1677" s="96"/>
      <c r="G1677" s="97"/>
      <c r="H1677" s="97"/>
      <c r="I1677" s="97"/>
      <c r="J1677" s="97"/>
      <c r="K1677" s="95" t="s">
        <v>19216</v>
      </c>
      <c r="L1677" s="97"/>
      <c r="M1677" s="97"/>
      <c r="N1677" s="97"/>
      <c r="O1677" s="97"/>
      <c r="P1677" s="97">
        <v>45949</v>
      </c>
      <c r="Q1677" s="97">
        <v>45949</v>
      </c>
      <c r="R1677" s="97"/>
      <c r="S1677" s="97"/>
      <c r="T1677" s="97"/>
      <c r="U1677" s="95" t="s">
        <v>26909</v>
      </c>
      <c r="V1677" s="96"/>
      <c r="W1677" s="96" t="s">
        <v>4705</v>
      </c>
      <c r="X1677" s="96" t="s">
        <v>250</v>
      </c>
      <c r="Y1677" s="95" t="s">
        <v>9904</v>
      </c>
    </row>
    <row r="1678" spans="1:25" s="87" customFormat="1" x14ac:dyDescent="0.3">
      <c r="A1678" s="94" t="str">
        <f t="shared" si="27"/>
        <v>mlopeza</v>
      </c>
      <c r="B1678" s="95" t="s">
        <v>26910</v>
      </c>
      <c r="C1678" s="96" t="s">
        <v>26911</v>
      </c>
      <c r="D1678" s="96" t="s">
        <v>26912</v>
      </c>
      <c r="E1678" s="96" t="s">
        <v>5630</v>
      </c>
      <c r="F1678" s="95" t="s">
        <v>19181</v>
      </c>
      <c r="G1678" s="96" t="s">
        <v>19030</v>
      </c>
      <c r="H1678" s="96" t="s">
        <v>19172</v>
      </c>
      <c r="I1678" s="96" t="s">
        <v>19173</v>
      </c>
      <c r="J1678" s="95" t="s">
        <v>19174</v>
      </c>
      <c r="K1678" s="95" t="s">
        <v>19175</v>
      </c>
      <c r="L1678" s="95" t="s">
        <v>16610</v>
      </c>
      <c r="M1678" s="96" t="s">
        <v>9597</v>
      </c>
      <c r="N1678" s="96" t="s">
        <v>219</v>
      </c>
      <c r="O1678" s="97">
        <v>45872</v>
      </c>
      <c r="P1678" s="97">
        <v>45872</v>
      </c>
      <c r="Q1678" s="97">
        <v>45872</v>
      </c>
      <c r="R1678" s="96">
        <v>57</v>
      </c>
      <c r="S1678" s="96">
        <v>0</v>
      </c>
      <c r="T1678" s="96" t="s">
        <v>19448</v>
      </c>
      <c r="U1678" s="96" t="s">
        <v>9402</v>
      </c>
      <c r="V1678" s="96"/>
      <c r="W1678" s="96" t="s">
        <v>26913</v>
      </c>
      <c r="X1678" s="96" t="s">
        <v>219</v>
      </c>
      <c r="Y1678" s="95" t="s">
        <v>9404</v>
      </c>
    </row>
    <row r="1679" spans="1:25" s="87" customFormat="1" x14ac:dyDescent="0.3">
      <c r="A1679" s="94" t="str">
        <f t="shared" si="27"/>
        <v>MLUONG1</v>
      </c>
      <c r="B1679" s="95" t="s">
        <v>26914</v>
      </c>
      <c r="C1679" s="96" t="s">
        <v>26915</v>
      </c>
      <c r="D1679" s="96" t="s">
        <v>10690</v>
      </c>
      <c r="E1679" s="96" t="s">
        <v>5630</v>
      </c>
      <c r="F1679" s="95" t="s">
        <v>19171</v>
      </c>
      <c r="G1679" s="96" t="s">
        <v>19029</v>
      </c>
      <c r="H1679" s="96" t="s">
        <v>19172</v>
      </c>
      <c r="I1679" s="96" t="s">
        <v>19173</v>
      </c>
      <c r="J1679" s="95" t="s">
        <v>19174</v>
      </c>
      <c r="K1679" s="95" t="s">
        <v>19207</v>
      </c>
      <c r="L1679" s="95" t="s">
        <v>19208</v>
      </c>
      <c r="M1679" s="96" t="s">
        <v>10249</v>
      </c>
      <c r="N1679" s="96" t="s">
        <v>219</v>
      </c>
      <c r="O1679" s="97">
        <v>32896</v>
      </c>
      <c r="P1679" s="97">
        <v>32896</v>
      </c>
      <c r="Q1679" s="97">
        <v>32896</v>
      </c>
      <c r="R1679" s="96">
        <v>13033</v>
      </c>
      <c r="S1679" s="96">
        <v>35</v>
      </c>
      <c r="T1679" s="96" t="s">
        <v>19261</v>
      </c>
      <c r="U1679" s="96" t="s">
        <v>26916</v>
      </c>
      <c r="V1679" s="96"/>
      <c r="W1679" s="96" t="s">
        <v>2193</v>
      </c>
      <c r="X1679" s="96" t="s">
        <v>219</v>
      </c>
      <c r="Y1679" s="95" t="s">
        <v>10694</v>
      </c>
    </row>
    <row r="1680" spans="1:25" s="87" customFormat="1" x14ac:dyDescent="0.3">
      <c r="A1680" s="94" t="str">
        <f t="shared" si="27"/>
        <v>mlynn</v>
      </c>
      <c r="B1680" s="95" t="s">
        <v>26917</v>
      </c>
      <c r="C1680" s="96" t="s">
        <v>26918</v>
      </c>
      <c r="D1680" s="96" t="s">
        <v>26919</v>
      </c>
      <c r="E1680" s="96" t="s">
        <v>19170</v>
      </c>
      <c r="F1680" s="95" t="s">
        <v>19171</v>
      </c>
      <c r="G1680" s="96" t="s">
        <v>19029</v>
      </c>
      <c r="H1680" s="96" t="s">
        <v>19172</v>
      </c>
      <c r="I1680" s="96" t="s">
        <v>19173</v>
      </c>
      <c r="J1680" s="95" t="s">
        <v>19189</v>
      </c>
      <c r="K1680" s="95" t="s">
        <v>19374</v>
      </c>
      <c r="L1680" s="95" t="s">
        <v>19375</v>
      </c>
      <c r="M1680" s="96" t="s">
        <v>19376</v>
      </c>
      <c r="N1680" s="96" t="s">
        <v>575</v>
      </c>
      <c r="O1680" s="97">
        <v>45655</v>
      </c>
      <c r="P1680" s="97">
        <v>45655</v>
      </c>
      <c r="Q1680" s="97">
        <v>45655</v>
      </c>
      <c r="R1680" s="96">
        <v>274</v>
      </c>
      <c r="S1680" s="96">
        <v>0</v>
      </c>
      <c r="T1680" s="96" t="s">
        <v>19176</v>
      </c>
      <c r="U1680" s="96" t="s">
        <v>26920</v>
      </c>
      <c r="V1680" s="96"/>
      <c r="W1680" s="96" t="s">
        <v>26921</v>
      </c>
      <c r="X1680" s="96" t="s">
        <v>575</v>
      </c>
      <c r="Y1680" s="95" t="s">
        <v>26922</v>
      </c>
    </row>
    <row r="1681" spans="1:25" s="87" customFormat="1" x14ac:dyDescent="0.3">
      <c r="A1681" s="94" t="str">
        <f t="shared" si="27"/>
        <v>mmaddo0</v>
      </c>
      <c r="B1681" s="95" t="s">
        <v>26923</v>
      </c>
      <c r="C1681" s="96" t="s">
        <v>26924</v>
      </c>
      <c r="D1681" s="96" t="s">
        <v>26925</v>
      </c>
      <c r="E1681" s="96" t="s">
        <v>19170</v>
      </c>
      <c r="F1681" s="95" t="s">
        <v>19236</v>
      </c>
      <c r="G1681" s="96" t="s">
        <v>19032</v>
      </c>
      <c r="H1681" s="96" t="s">
        <v>19227</v>
      </c>
      <c r="I1681" s="96" t="s">
        <v>19173</v>
      </c>
      <c r="J1681" s="95" t="s">
        <v>19189</v>
      </c>
      <c r="K1681" s="95" t="s">
        <v>19374</v>
      </c>
      <c r="L1681" s="95" t="s">
        <v>19375</v>
      </c>
      <c r="M1681" s="96" t="s">
        <v>19376</v>
      </c>
      <c r="N1681" s="96" t="s">
        <v>575</v>
      </c>
      <c r="O1681" s="97">
        <v>44973</v>
      </c>
      <c r="P1681" s="97">
        <v>44973</v>
      </c>
      <c r="Q1681" s="97">
        <v>44973</v>
      </c>
      <c r="R1681" s="96">
        <v>956</v>
      </c>
      <c r="S1681" s="96">
        <v>2</v>
      </c>
      <c r="T1681" s="96" t="s">
        <v>19209</v>
      </c>
      <c r="U1681" s="96" t="s">
        <v>26926</v>
      </c>
      <c r="V1681" s="96"/>
      <c r="W1681" s="96" t="s">
        <v>26927</v>
      </c>
      <c r="X1681" s="96" t="s">
        <v>575</v>
      </c>
      <c r="Y1681" s="95" t="s">
        <v>26928</v>
      </c>
    </row>
    <row r="1682" spans="1:25" s="87" customFormat="1" x14ac:dyDescent="0.3">
      <c r="A1682" s="94" t="str">
        <f t="shared" si="27"/>
        <v>MMADDOX</v>
      </c>
      <c r="B1682" s="95" t="s">
        <v>26929</v>
      </c>
      <c r="C1682" s="96" t="s">
        <v>26930</v>
      </c>
      <c r="D1682" s="96" t="s">
        <v>9389</v>
      </c>
      <c r="E1682" s="96" t="s">
        <v>5630</v>
      </c>
      <c r="F1682" s="95" t="s">
        <v>19171</v>
      </c>
      <c r="G1682" s="96" t="s">
        <v>19029</v>
      </c>
      <c r="H1682" s="96" t="s">
        <v>19172</v>
      </c>
      <c r="I1682" s="96" t="s">
        <v>19173</v>
      </c>
      <c r="J1682" s="95" t="s">
        <v>19189</v>
      </c>
      <c r="K1682" s="95" t="s">
        <v>19273</v>
      </c>
      <c r="L1682" s="95" t="s">
        <v>19274</v>
      </c>
      <c r="M1682" s="96" t="s">
        <v>7733</v>
      </c>
      <c r="N1682" s="96" t="s">
        <v>328</v>
      </c>
      <c r="O1682" s="97">
        <v>30545</v>
      </c>
      <c r="P1682" s="97">
        <v>30545</v>
      </c>
      <c r="Q1682" s="97">
        <v>30545</v>
      </c>
      <c r="R1682" s="96">
        <v>15384</v>
      </c>
      <c r="S1682" s="96">
        <v>42</v>
      </c>
      <c r="T1682" s="96" t="s">
        <v>19261</v>
      </c>
      <c r="U1682" s="96" t="s">
        <v>26931</v>
      </c>
      <c r="V1682" s="96" t="s">
        <v>26932</v>
      </c>
      <c r="W1682" s="96" t="s">
        <v>789</v>
      </c>
      <c r="X1682" s="96" t="s">
        <v>328</v>
      </c>
      <c r="Y1682" s="95" t="s">
        <v>9393</v>
      </c>
    </row>
    <row r="1683" spans="1:25" s="87" customFormat="1" x14ac:dyDescent="0.3">
      <c r="A1683" s="94" t="str">
        <f t="shared" si="27"/>
        <v>MMADR08</v>
      </c>
      <c r="B1683" s="95" t="s">
        <v>26933</v>
      </c>
      <c r="C1683" s="96" t="s">
        <v>26934</v>
      </c>
      <c r="D1683" s="96" t="s">
        <v>26935</v>
      </c>
      <c r="E1683" s="96" t="s">
        <v>5630</v>
      </c>
      <c r="F1683" s="95" t="s">
        <v>19181</v>
      </c>
      <c r="G1683" s="96" t="s">
        <v>19030</v>
      </c>
      <c r="H1683" s="96" t="s">
        <v>19172</v>
      </c>
      <c r="I1683" s="96" t="s">
        <v>19173</v>
      </c>
      <c r="J1683" s="95" t="s">
        <v>19174</v>
      </c>
      <c r="K1683" s="95" t="s">
        <v>19309</v>
      </c>
      <c r="L1683" s="95" t="s">
        <v>19513</v>
      </c>
      <c r="M1683" s="96" t="s">
        <v>6528</v>
      </c>
      <c r="N1683" s="96" t="s">
        <v>219</v>
      </c>
      <c r="O1683" s="97">
        <v>38509</v>
      </c>
      <c r="P1683" s="97">
        <v>38509</v>
      </c>
      <c r="Q1683" s="97">
        <v>38509</v>
      </c>
      <c r="R1683" s="96">
        <v>7420</v>
      </c>
      <c r="S1683" s="96">
        <v>20</v>
      </c>
      <c r="T1683" s="96" t="s">
        <v>19261</v>
      </c>
      <c r="U1683" s="96" t="s">
        <v>26936</v>
      </c>
      <c r="V1683" s="96"/>
      <c r="W1683" s="96" t="s">
        <v>26937</v>
      </c>
      <c r="X1683" s="96" t="s">
        <v>219</v>
      </c>
      <c r="Y1683" s="95" t="s">
        <v>26938</v>
      </c>
    </row>
    <row r="1684" spans="1:25" s="87" customFormat="1" x14ac:dyDescent="0.3">
      <c r="A1684" s="94" t="str">
        <f t="shared" si="27"/>
        <v>mmahmo0</v>
      </c>
      <c r="B1684" s="95" t="s">
        <v>26939</v>
      </c>
      <c r="C1684" s="96" t="s">
        <v>26940</v>
      </c>
      <c r="D1684" s="96" t="s">
        <v>26941</v>
      </c>
      <c r="E1684" s="96" t="s">
        <v>5630</v>
      </c>
      <c r="F1684" s="95" t="s">
        <v>19181</v>
      </c>
      <c r="G1684" s="96" t="s">
        <v>19030</v>
      </c>
      <c r="H1684" s="96" t="s">
        <v>19172</v>
      </c>
      <c r="I1684" s="96" t="s">
        <v>19173</v>
      </c>
      <c r="J1684" s="95" t="s">
        <v>19174</v>
      </c>
      <c r="K1684" s="95" t="s">
        <v>19175</v>
      </c>
      <c r="L1684" s="95" t="s">
        <v>19182</v>
      </c>
      <c r="M1684" s="96" t="s">
        <v>9597</v>
      </c>
      <c r="N1684" s="96" t="s">
        <v>219</v>
      </c>
      <c r="O1684" s="97">
        <v>45207</v>
      </c>
      <c r="P1684" s="97">
        <v>45207</v>
      </c>
      <c r="Q1684" s="97">
        <v>45207</v>
      </c>
      <c r="R1684" s="96">
        <v>722</v>
      </c>
      <c r="S1684" s="96">
        <v>1</v>
      </c>
      <c r="T1684" s="96" t="s">
        <v>19209</v>
      </c>
      <c r="U1684" s="96" t="s">
        <v>26942</v>
      </c>
      <c r="V1684" s="96">
        <v>1001</v>
      </c>
      <c r="W1684" s="96" t="s">
        <v>7751</v>
      </c>
      <c r="X1684" s="96" t="s">
        <v>219</v>
      </c>
      <c r="Y1684" s="95" t="s">
        <v>7606</v>
      </c>
    </row>
    <row r="1685" spans="1:25" s="87" customFormat="1" x14ac:dyDescent="0.3">
      <c r="A1685" s="94" t="str">
        <f t="shared" si="27"/>
        <v>mmarque</v>
      </c>
      <c r="B1685" s="95" t="s">
        <v>26943</v>
      </c>
      <c r="C1685" s="96" t="s">
        <v>26944</v>
      </c>
      <c r="D1685" s="96" t="s">
        <v>26945</v>
      </c>
      <c r="E1685" s="96" t="s">
        <v>19036</v>
      </c>
      <c r="F1685" s="95" t="s">
        <v>19181</v>
      </c>
      <c r="G1685" s="96" t="s">
        <v>19030</v>
      </c>
      <c r="H1685" s="96" t="s">
        <v>19172</v>
      </c>
      <c r="I1685" s="96" t="s">
        <v>19173</v>
      </c>
      <c r="J1685" s="95" t="s">
        <v>19174</v>
      </c>
      <c r="K1685" s="95" t="s">
        <v>19309</v>
      </c>
      <c r="L1685" s="95" t="s">
        <v>19513</v>
      </c>
      <c r="M1685" s="96" t="s">
        <v>6528</v>
      </c>
      <c r="N1685" s="96" t="s">
        <v>219</v>
      </c>
      <c r="O1685" s="97">
        <v>43705</v>
      </c>
      <c r="P1685" s="97">
        <v>43705</v>
      </c>
      <c r="Q1685" s="97">
        <v>43705</v>
      </c>
      <c r="R1685" s="96">
        <v>2224</v>
      </c>
      <c r="S1685" s="96">
        <v>6</v>
      </c>
      <c r="T1685" s="96" t="s">
        <v>19247</v>
      </c>
      <c r="U1685" s="96" t="s">
        <v>26946</v>
      </c>
      <c r="V1685" s="96"/>
      <c r="W1685" s="96" t="s">
        <v>26947</v>
      </c>
      <c r="X1685" s="96" t="s">
        <v>219</v>
      </c>
      <c r="Y1685" s="95" t="s">
        <v>18274</v>
      </c>
    </row>
    <row r="1686" spans="1:25" s="87" customFormat="1" x14ac:dyDescent="0.3">
      <c r="A1686" s="94" t="str">
        <f t="shared" si="27"/>
        <v>mmarti0</v>
      </c>
      <c r="B1686" s="95" t="s">
        <v>26948</v>
      </c>
      <c r="C1686" s="96" t="s">
        <v>26949</v>
      </c>
      <c r="D1686" s="96" t="s">
        <v>26950</v>
      </c>
      <c r="E1686" s="96" t="s">
        <v>5630</v>
      </c>
      <c r="F1686" s="95" t="s">
        <v>19171</v>
      </c>
      <c r="G1686" s="96" t="s">
        <v>19029</v>
      </c>
      <c r="H1686" s="96" t="s">
        <v>19172</v>
      </c>
      <c r="I1686" s="96" t="s">
        <v>19173</v>
      </c>
      <c r="J1686" s="95" t="s">
        <v>19189</v>
      </c>
      <c r="K1686" s="95" t="s">
        <v>19333</v>
      </c>
      <c r="L1686" s="95" t="s">
        <v>19334</v>
      </c>
      <c r="M1686" s="96" t="s">
        <v>9382</v>
      </c>
      <c r="N1686" s="96" t="s">
        <v>366</v>
      </c>
      <c r="O1686" s="97">
        <v>44279</v>
      </c>
      <c r="P1686" s="97">
        <v>45704</v>
      </c>
      <c r="Q1686" s="97">
        <v>45704</v>
      </c>
      <c r="R1686" s="96">
        <v>225</v>
      </c>
      <c r="S1686" s="96">
        <v>0</v>
      </c>
      <c r="T1686" s="96" t="s">
        <v>19176</v>
      </c>
      <c r="U1686" s="96" t="s">
        <v>26951</v>
      </c>
      <c r="V1686" s="96"/>
      <c r="W1686" s="96" t="s">
        <v>26952</v>
      </c>
      <c r="X1686" s="96" t="s">
        <v>260</v>
      </c>
      <c r="Y1686" s="95" t="s">
        <v>26953</v>
      </c>
    </row>
    <row r="1687" spans="1:25" s="87" customFormat="1" x14ac:dyDescent="0.3">
      <c r="A1687" s="94" t="str">
        <f t="shared" si="27"/>
        <v>mmarti2</v>
      </c>
      <c r="B1687" s="95" t="s">
        <v>26954</v>
      </c>
      <c r="C1687" s="96" t="s">
        <v>26955</v>
      </c>
      <c r="D1687" s="96" t="s">
        <v>26956</v>
      </c>
      <c r="E1687" s="96" t="s">
        <v>5630</v>
      </c>
      <c r="F1687" s="95" t="s">
        <v>19181</v>
      </c>
      <c r="G1687" s="96" t="s">
        <v>19030</v>
      </c>
      <c r="H1687" s="96" t="s">
        <v>19172</v>
      </c>
      <c r="I1687" s="96" t="s">
        <v>19173</v>
      </c>
      <c r="J1687" s="95" t="s">
        <v>19189</v>
      </c>
      <c r="K1687" s="95" t="s">
        <v>19190</v>
      </c>
      <c r="L1687" s="95" t="s">
        <v>19191</v>
      </c>
      <c r="M1687" s="96" t="s">
        <v>19192</v>
      </c>
      <c r="N1687" s="96" t="s">
        <v>297</v>
      </c>
      <c r="O1687" s="97">
        <v>39055</v>
      </c>
      <c r="P1687" s="97">
        <v>45900</v>
      </c>
      <c r="Q1687" s="97">
        <v>45900</v>
      </c>
      <c r="R1687" s="96">
        <v>29</v>
      </c>
      <c r="S1687" s="96">
        <v>0</v>
      </c>
      <c r="T1687" s="96" t="s">
        <v>19183</v>
      </c>
      <c r="U1687" s="96" t="s">
        <v>26957</v>
      </c>
      <c r="V1687" s="96"/>
      <c r="W1687" s="96" t="s">
        <v>3296</v>
      </c>
      <c r="X1687" s="96" t="s">
        <v>297</v>
      </c>
      <c r="Y1687" s="95" t="s">
        <v>5643</v>
      </c>
    </row>
    <row r="1688" spans="1:25" s="87" customFormat="1" x14ac:dyDescent="0.3">
      <c r="A1688" s="94" t="str">
        <f t="shared" si="27"/>
        <v>MMAYER6</v>
      </c>
      <c r="B1688" s="95" t="s">
        <v>26958</v>
      </c>
      <c r="C1688" s="96" t="s">
        <v>26959</v>
      </c>
      <c r="D1688" s="96" t="s">
        <v>26960</v>
      </c>
      <c r="E1688" s="96" t="s">
        <v>19170</v>
      </c>
      <c r="F1688" s="95" t="s">
        <v>19181</v>
      </c>
      <c r="G1688" s="96" t="s">
        <v>19030</v>
      </c>
      <c r="H1688" s="96" t="s">
        <v>19172</v>
      </c>
      <c r="I1688" s="96" t="s">
        <v>19173</v>
      </c>
      <c r="J1688" s="95" t="s">
        <v>19174</v>
      </c>
      <c r="K1688" s="95" t="s">
        <v>19245</v>
      </c>
      <c r="L1688" s="95" t="s">
        <v>19246</v>
      </c>
      <c r="M1688" s="96" t="s">
        <v>14665</v>
      </c>
      <c r="N1688" s="96" t="s">
        <v>219</v>
      </c>
      <c r="O1688" s="97">
        <v>30579</v>
      </c>
      <c r="P1688" s="97">
        <v>30579</v>
      </c>
      <c r="Q1688" s="97">
        <v>30579</v>
      </c>
      <c r="R1688" s="96">
        <v>15350</v>
      </c>
      <c r="S1688" s="96">
        <v>42</v>
      </c>
      <c r="T1688" s="96" t="s">
        <v>19261</v>
      </c>
      <c r="U1688" s="96" t="s">
        <v>26961</v>
      </c>
      <c r="V1688" s="96"/>
      <c r="W1688" s="96" t="s">
        <v>26962</v>
      </c>
      <c r="X1688" s="96" t="s">
        <v>219</v>
      </c>
      <c r="Y1688" s="95" t="s">
        <v>26963</v>
      </c>
    </row>
    <row r="1689" spans="1:25" s="87" customFormat="1" x14ac:dyDescent="0.3">
      <c r="A1689" s="94" t="str">
        <f t="shared" si="27"/>
        <v>MMCCLUR</v>
      </c>
      <c r="B1689" s="95" t="s">
        <v>26964</v>
      </c>
      <c r="C1689" s="96" t="s">
        <v>26965</v>
      </c>
      <c r="D1689" s="96" t="s">
        <v>12803</v>
      </c>
      <c r="E1689" s="96" t="s">
        <v>5630</v>
      </c>
      <c r="F1689" s="95" t="s">
        <v>19206</v>
      </c>
      <c r="G1689" s="96" t="s">
        <v>136</v>
      </c>
      <c r="H1689" s="96" t="s">
        <v>19172</v>
      </c>
      <c r="I1689" s="96" t="s">
        <v>19173</v>
      </c>
      <c r="J1689" s="95" t="s">
        <v>19189</v>
      </c>
      <c r="K1689" s="95" t="s">
        <v>19190</v>
      </c>
      <c r="L1689" s="95" t="s">
        <v>19191</v>
      </c>
      <c r="M1689" s="96" t="s">
        <v>19192</v>
      </c>
      <c r="N1689" s="96" t="s">
        <v>297</v>
      </c>
      <c r="O1689" s="97">
        <v>35537</v>
      </c>
      <c r="P1689" s="97">
        <v>35537</v>
      </c>
      <c r="Q1689" s="97">
        <v>35537</v>
      </c>
      <c r="R1689" s="96">
        <v>10392</v>
      </c>
      <c r="S1689" s="96">
        <v>28</v>
      </c>
      <c r="T1689" s="96" t="s">
        <v>19261</v>
      </c>
      <c r="U1689" s="96" t="s">
        <v>26966</v>
      </c>
      <c r="V1689" s="96"/>
      <c r="W1689" s="96" t="s">
        <v>12806</v>
      </c>
      <c r="X1689" s="96" t="s">
        <v>297</v>
      </c>
      <c r="Y1689" s="95" t="s">
        <v>12807</v>
      </c>
    </row>
    <row r="1690" spans="1:25" s="87" customFormat="1" x14ac:dyDescent="0.3">
      <c r="A1690" s="94" t="str">
        <f t="shared" si="27"/>
        <v>MMCELRO</v>
      </c>
      <c r="B1690" s="95" t="s">
        <v>26967</v>
      </c>
      <c r="C1690" s="96" t="s">
        <v>26968</v>
      </c>
      <c r="D1690" s="96" t="s">
        <v>19073</v>
      </c>
      <c r="E1690" s="96" t="s">
        <v>5630</v>
      </c>
      <c r="F1690" s="95" t="s">
        <v>19171</v>
      </c>
      <c r="G1690" s="96" t="s">
        <v>19029</v>
      </c>
      <c r="H1690" s="96" t="s">
        <v>19172</v>
      </c>
      <c r="I1690" s="96" t="s">
        <v>19173</v>
      </c>
      <c r="J1690" s="95" t="s">
        <v>19174</v>
      </c>
      <c r="K1690" s="95" t="s">
        <v>19216</v>
      </c>
      <c r="L1690" s="95" t="s">
        <v>19237</v>
      </c>
      <c r="M1690" s="96" t="s">
        <v>19238</v>
      </c>
      <c r="N1690" s="96" t="s">
        <v>250</v>
      </c>
      <c r="O1690" s="97">
        <v>29829</v>
      </c>
      <c r="P1690" s="97">
        <v>29829</v>
      </c>
      <c r="Q1690" s="97">
        <v>29829</v>
      </c>
      <c r="R1690" s="96">
        <v>16100</v>
      </c>
      <c r="S1690" s="96">
        <v>44</v>
      </c>
      <c r="T1690" s="96" t="s">
        <v>19261</v>
      </c>
      <c r="U1690" s="96" t="s">
        <v>26969</v>
      </c>
      <c r="V1690" s="96"/>
      <c r="W1690" s="96" t="s">
        <v>26970</v>
      </c>
      <c r="X1690" s="96" t="s">
        <v>250</v>
      </c>
      <c r="Y1690" s="95" t="s">
        <v>22727</v>
      </c>
    </row>
    <row r="1691" spans="1:25" s="87" customFormat="1" x14ac:dyDescent="0.3">
      <c r="A1691" s="94" t="str">
        <f t="shared" si="27"/>
        <v>mmcgill</v>
      </c>
      <c r="B1691" s="95" t="s">
        <v>26971</v>
      </c>
      <c r="C1691" s="96" t="s">
        <v>26972</v>
      </c>
      <c r="D1691" s="96" t="s">
        <v>26973</v>
      </c>
      <c r="E1691" s="96" t="s">
        <v>5630</v>
      </c>
      <c r="F1691" s="95" t="s">
        <v>19206</v>
      </c>
      <c r="G1691" s="96" t="s">
        <v>136</v>
      </c>
      <c r="H1691" s="96" t="s">
        <v>19172</v>
      </c>
      <c r="I1691" s="96" t="s">
        <v>19173</v>
      </c>
      <c r="J1691" s="95" t="s">
        <v>19189</v>
      </c>
      <c r="K1691" s="95" t="s">
        <v>19374</v>
      </c>
      <c r="L1691" s="95" t="s">
        <v>20447</v>
      </c>
      <c r="M1691" s="96" t="s">
        <v>17220</v>
      </c>
      <c r="N1691" s="96" t="s">
        <v>297</v>
      </c>
      <c r="O1691" s="97">
        <v>42478</v>
      </c>
      <c r="P1691" s="97">
        <v>44952</v>
      </c>
      <c r="Q1691" s="97">
        <v>42478</v>
      </c>
      <c r="R1691" s="96">
        <v>3451</v>
      </c>
      <c r="S1691" s="96">
        <v>9</v>
      </c>
      <c r="T1691" s="96" t="s">
        <v>19247</v>
      </c>
      <c r="U1691" s="96" t="s">
        <v>17822</v>
      </c>
      <c r="V1691" s="96"/>
      <c r="W1691" s="96" t="s">
        <v>26974</v>
      </c>
      <c r="X1691" s="96" t="s">
        <v>297</v>
      </c>
      <c r="Y1691" s="95" t="s">
        <v>7392</v>
      </c>
    </row>
    <row r="1692" spans="1:25" s="87" customFormat="1" x14ac:dyDescent="0.3">
      <c r="A1692" s="94" t="str">
        <f t="shared" si="27"/>
        <v>MMCGIN</v>
      </c>
      <c r="B1692" s="95" t="s">
        <v>26975</v>
      </c>
      <c r="C1692" s="96" t="s">
        <v>26976</v>
      </c>
      <c r="D1692" s="96" t="s">
        <v>7859</v>
      </c>
      <c r="E1692" s="96" t="s">
        <v>5630</v>
      </c>
      <c r="F1692" s="95" t="s">
        <v>19285</v>
      </c>
      <c r="G1692" s="96" t="s">
        <v>19028</v>
      </c>
      <c r="H1692" s="96" t="s">
        <v>19172</v>
      </c>
      <c r="I1692" s="96" t="s">
        <v>19173</v>
      </c>
      <c r="J1692" s="95" t="s">
        <v>19174</v>
      </c>
      <c r="K1692" s="95" t="s">
        <v>19401</v>
      </c>
      <c r="L1692" s="95" t="s">
        <v>19764</v>
      </c>
      <c r="M1692" s="96" t="s">
        <v>8645</v>
      </c>
      <c r="N1692" s="96" t="s">
        <v>407</v>
      </c>
      <c r="O1692" s="97">
        <v>35235</v>
      </c>
      <c r="P1692" s="97">
        <v>35235</v>
      </c>
      <c r="Q1692" s="97">
        <v>35235</v>
      </c>
      <c r="R1692" s="96">
        <v>10694</v>
      </c>
      <c r="S1692" s="96">
        <v>29</v>
      </c>
      <c r="T1692" s="96" t="s">
        <v>19261</v>
      </c>
      <c r="U1692" s="96" t="s">
        <v>26977</v>
      </c>
      <c r="V1692" s="96"/>
      <c r="W1692" s="96" t="s">
        <v>26978</v>
      </c>
      <c r="X1692" s="96" t="s">
        <v>287</v>
      </c>
      <c r="Y1692" s="95" t="s">
        <v>15365</v>
      </c>
    </row>
    <row r="1693" spans="1:25" s="87" customFormat="1" x14ac:dyDescent="0.3">
      <c r="A1693" s="94" t="str">
        <f t="shared" si="27"/>
        <v>mmcneil</v>
      </c>
      <c r="B1693" s="95" t="s">
        <v>26979</v>
      </c>
      <c r="C1693" s="96" t="s">
        <v>26980</v>
      </c>
      <c r="D1693" s="96" t="s">
        <v>26981</v>
      </c>
      <c r="E1693" s="96" t="s">
        <v>5630</v>
      </c>
      <c r="F1693" s="95" t="s">
        <v>19226</v>
      </c>
      <c r="G1693" s="96" t="s">
        <v>19031</v>
      </c>
      <c r="H1693" s="96" t="s">
        <v>19227</v>
      </c>
      <c r="I1693" s="96" t="s">
        <v>19173</v>
      </c>
      <c r="J1693" s="95" t="s">
        <v>19189</v>
      </c>
      <c r="K1693" s="95" t="s">
        <v>19374</v>
      </c>
      <c r="L1693" s="95" t="s">
        <v>19492</v>
      </c>
      <c r="M1693" s="96" t="s">
        <v>19493</v>
      </c>
      <c r="N1693" s="96" t="s">
        <v>268</v>
      </c>
      <c r="O1693" s="97">
        <v>45830</v>
      </c>
      <c r="P1693" s="97">
        <v>45830</v>
      </c>
      <c r="Q1693" s="97">
        <v>45830</v>
      </c>
      <c r="R1693" s="96">
        <v>99</v>
      </c>
      <c r="S1693" s="96">
        <v>0</v>
      </c>
      <c r="T1693" s="96" t="s">
        <v>19193</v>
      </c>
      <c r="U1693" s="96" t="s">
        <v>26982</v>
      </c>
      <c r="V1693" s="96"/>
      <c r="W1693" s="96" t="s">
        <v>7955</v>
      </c>
      <c r="X1693" s="96" t="s">
        <v>268</v>
      </c>
      <c r="Y1693" s="95" t="s">
        <v>26983</v>
      </c>
    </row>
    <row r="1694" spans="1:25" s="87" customFormat="1" x14ac:dyDescent="0.3">
      <c r="A1694" s="94" t="str">
        <f t="shared" si="27"/>
        <v>mmcneil</v>
      </c>
      <c r="B1694" s="95" t="s">
        <v>26979</v>
      </c>
      <c r="C1694" s="96" t="s">
        <v>26980</v>
      </c>
      <c r="D1694" s="95" t="s">
        <v>26981</v>
      </c>
      <c r="E1694" s="96" t="s">
        <v>26979</v>
      </c>
      <c r="F1694" s="96"/>
      <c r="G1694" s="96"/>
      <c r="H1694" s="96"/>
      <c r="I1694" s="96"/>
      <c r="J1694" s="96"/>
      <c r="K1694" s="96" t="s">
        <v>19374</v>
      </c>
      <c r="L1694" s="96"/>
      <c r="M1694" s="96"/>
      <c r="N1694" s="96"/>
      <c r="O1694" s="97"/>
      <c r="P1694" s="96">
        <v>45830</v>
      </c>
      <c r="Q1694" s="97">
        <v>45830</v>
      </c>
      <c r="R1694" s="96"/>
      <c r="S1694" s="96"/>
      <c r="T1694" s="96"/>
      <c r="U1694" s="95" t="s">
        <v>26984</v>
      </c>
      <c r="V1694" s="96"/>
      <c r="W1694" s="96" t="s">
        <v>7955</v>
      </c>
      <c r="X1694" s="96" t="s">
        <v>268</v>
      </c>
      <c r="Y1694" s="95" t="s">
        <v>26209</v>
      </c>
    </row>
    <row r="1695" spans="1:25" s="87" customFormat="1" x14ac:dyDescent="0.3">
      <c r="A1695" s="94" t="str">
        <f t="shared" si="27"/>
        <v>mmeans2</v>
      </c>
      <c r="B1695" s="95" t="s">
        <v>26985</v>
      </c>
      <c r="C1695" s="96" t="s">
        <v>26986</v>
      </c>
      <c r="D1695" s="96" t="s">
        <v>26987</v>
      </c>
      <c r="E1695" s="96" t="s">
        <v>5630</v>
      </c>
      <c r="F1695" s="95" t="s">
        <v>19171</v>
      </c>
      <c r="G1695" s="96" t="s">
        <v>19029</v>
      </c>
      <c r="H1695" s="96" t="s">
        <v>19172</v>
      </c>
      <c r="I1695" s="96" t="s">
        <v>19173</v>
      </c>
      <c r="J1695" s="95" t="s">
        <v>19174</v>
      </c>
      <c r="K1695" s="95" t="s">
        <v>19245</v>
      </c>
      <c r="L1695" s="95" t="s">
        <v>20684</v>
      </c>
      <c r="M1695" s="96" t="s">
        <v>14665</v>
      </c>
      <c r="N1695" s="96" t="s">
        <v>219</v>
      </c>
      <c r="O1695" s="97">
        <v>35486</v>
      </c>
      <c r="P1695" s="97">
        <v>42150</v>
      </c>
      <c r="Q1695" s="97">
        <v>42150</v>
      </c>
      <c r="R1695" s="96">
        <v>3779</v>
      </c>
      <c r="S1695" s="96">
        <v>10</v>
      </c>
      <c r="T1695" s="96" t="s">
        <v>19247</v>
      </c>
      <c r="U1695" s="96" t="s">
        <v>8096</v>
      </c>
      <c r="V1695" s="96"/>
      <c r="W1695" s="96" t="s">
        <v>8097</v>
      </c>
      <c r="X1695" s="96" t="s">
        <v>219</v>
      </c>
      <c r="Y1695" s="95" t="s">
        <v>8098</v>
      </c>
    </row>
    <row r="1696" spans="1:25" s="87" customFormat="1" x14ac:dyDescent="0.3">
      <c r="A1696" s="94" t="str">
        <f t="shared" si="27"/>
        <v>mmendo0</v>
      </c>
      <c r="B1696" s="95" t="s">
        <v>26988</v>
      </c>
      <c r="C1696" s="96" t="s">
        <v>26989</v>
      </c>
      <c r="D1696" s="96" t="s">
        <v>26990</v>
      </c>
      <c r="E1696" s="96" t="s">
        <v>19170</v>
      </c>
      <c r="F1696" s="95" t="s">
        <v>19171</v>
      </c>
      <c r="G1696" s="96" t="s">
        <v>19029</v>
      </c>
      <c r="H1696" s="96" t="s">
        <v>19172</v>
      </c>
      <c r="I1696" s="96" t="s">
        <v>19173</v>
      </c>
      <c r="J1696" s="95" t="s">
        <v>19174</v>
      </c>
      <c r="K1696" s="95" t="s">
        <v>19207</v>
      </c>
      <c r="L1696" s="95" t="s">
        <v>19208</v>
      </c>
      <c r="M1696" s="96" t="s">
        <v>10249</v>
      </c>
      <c r="N1696" s="96" t="s">
        <v>219</v>
      </c>
      <c r="O1696" s="97">
        <v>45242</v>
      </c>
      <c r="P1696" s="97">
        <v>45242</v>
      </c>
      <c r="Q1696" s="97">
        <v>45242</v>
      </c>
      <c r="R1696" s="96">
        <v>687</v>
      </c>
      <c r="S1696" s="96">
        <v>1</v>
      </c>
      <c r="T1696" s="96" t="s">
        <v>19209</v>
      </c>
      <c r="U1696" s="96" t="s">
        <v>26991</v>
      </c>
      <c r="V1696" s="96"/>
      <c r="W1696" s="96" t="s">
        <v>4213</v>
      </c>
      <c r="X1696" s="96" t="s">
        <v>219</v>
      </c>
      <c r="Y1696" s="95" t="s">
        <v>17035</v>
      </c>
    </row>
    <row r="1697" spans="1:25" s="87" customFormat="1" x14ac:dyDescent="0.3">
      <c r="A1697" s="94" t="str">
        <f t="shared" si="27"/>
        <v>MMETELK</v>
      </c>
      <c r="B1697" s="95" t="s">
        <v>26992</v>
      </c>
      <c r="C1697" s="96" t="s">
        <v>26993</v>
      </c>
      <c r="D1697" s="96" t="s">
        <v>7124</v>
      </c>
      <c r="E1697" s="96" t="s">
        <v>5630</v>
      </c>
      <c r="F1697" s="95" t="s">
        <v>19285</v>
      </c>
      <c r="G1697" s="96" t="s">
        <v>19028</v>
      </c>
      <c r="H1697" s="96" t="s">
        <v>19172</v>
      </c>
      <c r="I1697" s="96" t="s">
        <v>19173</v>
      </c>
      <c r="J1697" s="95" t="s">
        <v>19174</v>
      </c>
      <c r="K1697" s="95" t="s">
        <v>19522</v>
      </c>
      <c r="L1697" s="95" t="s">
        <v>19523</v>
      </c>
      <c r="M1697" s="96" t="s">
        <v>7156</v>
      </c>
      <c r="N1697" s="96" t="s">
        <v>773</v>
      </c>
      <c r="O1697" s="97">
        <v>40630</v>
      </c>
      <c r="P1697" s="97">
        <v>40630</v>
      </c>
      <c r="Q1697" s="97">
        <v>40630</v>
      </c>
      <c r="R1697" s="96">
        <v>5299</v>
      </c>
      <c r="S1697" s="96">
        <v>14</v>
      </c>
      <c r="T1697" s="96" t="s">
        <v>19247</v>
      </c>
      <c r="U1697" s="96" t="s">
        <v>26994</v>
      </c>
      <c r="V1697" s="96"/>
      <c r="W1697" s="96" t="s">
        <v>26995</v>
      </c>
      <c r="X1697" s="96" t="s">
        <v>773</v>
      </c>
      <c r="Y1697" s="95" t="s">
        <v>26996</v>
      </c>
    </row>
    <row r="1698" spans="1:25" s="87" customFormat="1" x14ac:dyDescent="0.3">
      <c r="A1698" s="94" t="str">
        <f t="shared" si="27"/>
        <v>MMIHLEK</v>
      </c>
      <c r="B1698" s="95" t="s">
        <v>26997</v>
      </c>
      <c r="C1698" s="96" t="s">
        <v>26998</v>
      </c>
      <c r="D1698" s="96" t="s">
        <v>26999</v>
      </c>
      <c r="E1698" s="96" t="s">
        <v>19170</v>
      </c>
      <c r="F1698" s="95" t="s">
        <v>19171</v>
      </c>
      <c r="G1698" s="96" t="s">
        <v>19029</v>
      </c>
      <c r="H1698" s="96" t="s">
        <v>19172</v>
      </c>
      <c r="I1698" s="96" t="s">
        <v>19173</v>
      </c>
      <c r="J1698" s="95" t="s">
        <v>19189</v>
      </c>
      <c r="K1698" s="95" t="s">
        <v>19345</v>
      </c>
      <c r="L1698" s="95" t="s">
        <v>19346</v>
      </c>
      <c r="M1698" s="96" t="s">
        <v>19347</v>
      </c>
      <c r="N1698" s="96" t="s">
        <v>382</v>
      </c>
      <c r="O1698" s="97">
        <v>40862</v>
      </c>
      <c r="P1698" s="97">
        <v>40862</v>
      </c>
      <c r="Q1698" s="97">
        <v>40862</v>
      </c>
      <c r="R1698" s="96">
        <v>5067</v>
      </c>
      <c r="S1698" s="96">
        <v>13</v>
      </c>
      <c r="T1698" s="96" t="s">
        <v>19247</v>
      </c>
      <c r="U1698" s="96" t="s">
        <v>27000</v>
      </c>
      <c r="V1698" s="96"/>
      <c r="W1698" s="96" t="s">
        <v>14368</v>
      </c>
      <c r="X1698" s="96" t="s">
        <v>382</v>
      </c>
      <c r="Y1698" s="95" t="s">
        <v>27001</v>
      </c>
    </row>
    <row r="1699" spans="1:25" s="87" customFormat="1" x14ac:dyDescent="0.3">
      <c r="A1699" s="94" t="str">
        <f t="shared" si="27"/>
        <v>mmill56</v>
      </c>
      <c r="B1699" s="95" t="s">
        <v>27002</v>
      </c>
      <c r="C1699" s="96" t="s">
        <v>27003</v>
      </c>
      <c r="D1699" s="96" t="s">
        <v>27004</v>
      </c>
      <c r="E1699" s="96" t="s">
        <v>5630</v>
      </c>
      <c r="F1699" s="95" t="s">
        <v>19171</v>
      </c>
      <c r="G1699" s="96" t="s">
        <v>19029</v>
      </c>
      <c r="H1699" s="96" t="s">
        <v>19172</v>
      </c>
      <c r="I1699" s="96" t="s">
        <v>19173</v>
      </c>
      <c r="J1699" s="95" t="s">
        <v>19189</v>
      </c>
      <c r="K1699" s="95" t="s">
        <v>19273</v>
      </c>
      <c r="L1699" s="95" t="s">
        <v>19274</v>
      </c>
      <c r="M1699" s="96" t="s">
        <v>7733</v>
      </c>
      <c r="N1699" s="96" t="s">
        <v>328</v>
      </c>
      <c r="O1699" s="97">
        <v>42058</v>
      </c>
      <c r="P1699" s="97">
        <v>42058</v>
      </c>
      <c r="Q1699" s="97">
        <v>42058</v>
      </c>
      <c r="R1699" s="96">
        <v>3871</v>
      </c>
      <c r="S1699" s="96">
        <v>10</v>
      </c>
      <c r="T1699" s="96" t="s">
        <v>19247</v>
      </c>
      <c r="U1699" s="96" t="s">
        <v>27005</v>
      </c>
      <c r="V1699" s="96"/>
      <c r="W1699" s="96" t="s">
        <v>782</v>
      </c>
      <c r="X1699" s="96" t="s">
        <v>416</v>
      </c>
      <c r="Y1699" s="95" t="s">
        <v>10808</v>
      </c>
    </row>
    <row r="1700" spans="1:25" s="87" customFormat="1" x14ac:dyDescent="0.3">
      <c r="A1700" s="94" t="str">
        <f t="shared" si="27"/>
        <v>MMIRA14</v>
      </c>
      <c r="B1700" s="95" t="s">
        <v>27006</v>
      </c>
      <c r="C1700" s="96" t="s">
        <v>27007</v>
      </c>
      <c r="D1700" s="96" t="s">
        <v>16687</v>
      </c>
      <c r="E1700" s="96" t="s">
        <v>5630</v>
      </c>
      <c r="F1700" s="95" t="s">
        <v>19171</v>
      </c>
      <c r="G1700" s="96" t="s">
        <v>19029</v>
      </c>
      <c r="H1700" s="96" t="s">
        <v>19172</v>
      </c>
      <c r="I1700" s="96" t="s">
        <v>19173</v>
      </c>
      <c r="J1700" s="95" t="s">
        <v>19174</v>
      </c>
      <c r="K1700" s="95" t="s">
        <v>19716</v>
      </c>
      <c r="L1700" s="95" t="s">
        <v>19717</v>
      </c>
      <c r="M1700" s="96" t="s">
        <v>5847</v>
      </c>
      <c r="N1700" s="96" t="s">
        <v>279</v>
      </c>
      <c r="O1700" s="97">
        <v>37764</v>
      </c>
      <c r="P1700" s="97">
        <v>39119</v>
      </c>
      <c r="Q1700" s="97">
        <v>39119</v>
      </c>
      <c r="R1700" s="96">
        <v>6810</v>
      </c>
      <c r="S1700" s="96">
        <v>18</v>
      </c>
      <c r="T1700" s="96" t="s">
        <v>19261</v>
      </c>
      <c r="U1700" s="96" t="s">
        <v>27008</v>
      </c>
      <c r="V1700" s="96" t="s">
        <v>27009</v>
      </c>
      <c r="W1700" s="96" t="s">
        <v>1032</v>
      </c>
      <c r="X1700" s="96" t="s">
        <v>279</v>
      </c>
      <c r="Y1700" s="95" t="s">
        <v>16691</v>
      </c>
    </row>
    <row r="1701" spans="1:25" s="87" customFormat="1" x14ac:dyDescent="0.3">
      <c r="A1701" s="94" t="str">
        <f t="shared" si="27"/>
        <v>mmitch2</v>
      </c>
      <c r="B1701" s="95" t="s">
        <v>27010</v>
      </c>
      <c r="C1701" s="96" t="s">
        <v>27011</v>
      </c>
      <c r="D1701" s="96" t="s">
        <v>27012</v>
      </c>
      <c r="E1701" s="96" t="s">
        <v>19170</v>
      </c>
      <c r="F1701" s="95" t="s">
        <v>19215</v>
      </c>
      <c r="G1701" s="96" t="s">
        <v>19033</v>
      </c>
      <c r="H1701" s="96" t="s">
        <v>19172</v>
      </c>
      <c r="I1701" s="96" t="s">
        <v>19173</v>
      </c>
      <c r="J1701" s="95" t="s">
        <v>19174</v>
      </c>
      <c r="K1701" s="95" t="s">
        <v>19401</v>
      </c>
      <c r="L1701" s="95" t="s">
        <v>19764</v>
      </c>
      <c r="M1701" s="96" t="s">
        <v>8645</v>
      </c>
      <c r="N1701" s="96" t="s">
        <v>407</v>
      </c>
      <c r="O1701" s="97">
        <v>44686</v>
      </c>
      <c r="P1701" s="97">
        <v>45508</v>
      </c>
      <c r="Q1701" s="97">
        <v>45508</v>
      </c>
      <c r="R1701" s="96">
        <v>421</v>
      </c>
      <c r="S1701" s="96">
        <v>1</v>
      </c>
      <c r="T1701" s="96" t="s">
        <v>19209</v>
      </c>
      <c r="U1701" s="96" t="s">
        <v>27013</v>
      </c>
      <c r="V1701" s="96" t="s">
        <v>27014</v>
      </c>
      <c r="W1701" s="96" t="s">
        <v>27015</v>
      </c>
      <c r="X1701" s="96" t="s">
        <v>407</v>
      </c>
      <c r="Y1701" s="95" t="s">
        <v>27016</v>
      </c>
    </row>
    <row r="1702" spans="1:25" s="87" customFormat="1" x14ac:dyDescent="0.3">
      <c r="A1702" s="94" t="str">
        <f t="shared" si="27"/>
        <v>mmitche</v>
      </c>
      <c r="B1702" s="95" t="s">
        <v>27017</v>
      </c>
      <c r="C1702" s="96" t="s">
        <v>27018</v>
      </c>
      <c r="D1702" s="96" t="s">
        <v>27019</v>
      </c>
      <c r="E1702" s="96" t="s">
        <v>5630</v>
      </c>
      <c r="F1702" s="95" t="s">
        <v>19171</v>
      </c>
      <c r="G1702" s="96" t="s">
        <v>19029</v>
      </c>
      <c r="H1702" s="96" t="s">
        <v>19172</v>
      </c>
      <c r="I1702" s="96" t="s">
        <v>19173</v>
      </c>
      <c r="J1702" s="95" t="s">
        <v>19174</v>
      </c>
      <c r="K1702" s="95" t="s">
        <v>19522</v>
      </c>
      <c r="L1702" s="95" t="s">
        <v>19523</v>
      </c>
      <c r="M1702" s="96" t="s">
        <v>7156</v>
      </c>
      <c r="N1702" s="96" t="s">
        <v>773</v>
      </c>
      <c r="O1702" s="97">
        <v>42954</v>
      </c>
      <c r="P1702" s="97">
        <v>45928</v>
      </c>
      <c r="Q1702" s="97">
        <v>45914</v>
      </c>
      <c r="R1702" s="96">
        <v>15</v>
      </c>
      <c r="S1702" s="96">
        <v>0</v>
      </c>
      <c r="T1702" s="96" t="s">
        <v>19183</v>
      </c>
      <c r="U1702" s="96" t="s">
        <v>27020</v>
      </c>
      <c r="V1702" s="96"/>
      <c r="W1702" s="96" t="s">
        <v>1924</v>
      </c>
      <c r="X1702" s="96" t="s">
        <v>773</v>
      </c>
      <c r="Y1702" s="95" t="s">
        <v>16256</v>
      </c>
    </row>
    <row r="1703" spans="1:25" s="87" customFormat="1" x14ac:dyDescent="0.3">
      <c r="A1703" s="94" t="str">
        <f t="shared" si="27"/>
        <v>MMOGEN0</v>
      </c>
      <c r="B1703" s="95" t="s">
        <v>27021</v>
      </c>
      <c r="C1703" s="96" t="s">
        <v>27022</v>
      </c>
      <c r="D1703" s="96" t="s">
        <v>6449</v>
      </c>
      <c r="E1703" s="96" t="s">
        <v>5630</v>
      </c>
      <c r="F1703" s="95" t="s">
        <v>19171</v>
      </c>
      <c r="G1703" s="96" t="s">
        <v>19029</v>
      </c>
      <c r="H1703" s="96" t="s">
        <v>19172</v>
      </c>
      <c r="I1703" s="96" t="s">
        <v>19173</v>
      </c>
      <c r="J1703" s="95" t="s">
        <v>19174</v>
      </c>
      <c r="K1703" s="95" t="s">
        <v>19716</v>
      </c>
      <c r="L1703" s="95" t="s">
        <v>19717</v>
      </c>
      <c r="M1703" s="96" t="s">
        <v>5847</v>
      </c>
      <c r="N1703" s="96" t="s">
        <v>279</v>
      </c>
      <c r="O1703" s="97">
        <v>32791</v>
      </c>
      <c r="P1703" s="97">
        <v>39878</v>
      </c>
      <c r="Q1703" s="97">
        <v>39878</v>
      </c>
      <c r="R1703" s="96">
        <v>6051</v>
      </c>
      <c r="S1703" s="96">
        <v>16</v>
      </c>
      <c r="T1703" s="96" t="s">
        <v>19261</v>
      </c>
      <c r="U1703" s="96" t="s">
        <v>6450</v>
      </c>
      <c r="V1703" s="96"/>
      <c r="W1703" s="96" t="s">
        <v>6451</v>
      </c>
      <c r="X1703" s="96" t="s">
        <v>279</v>
      </c>
      <c r="Y1703" s="95" t="s">
        <v>6452</v>
      </c>
    </row>
    <row r="1704" spans="1:25" s="87" customFormat="1" x14ac:dyDescent="0.3">
      <c r="A1704" s="94" t="str">
        <f t="shared" si="27"/>
        <v>MMOGENS</v>
      </c>
      <c r="B1704" s="95" t="s">
        <v>27023</v>
      </c>
      <c r="C1704" s="96" t="s">
        <v>27024</v>
      </c>
      <c r="D1704" s="96" t="s">
        <v>4775</v>
      </c>
      <c r="E1704" s="96" t="s">
        <v>5630</v>
      </c>
      <c r="F1704" s="95" t="s">
        <v>19171</v>
      </c>
      <c r="G1704" s="96" t="s">
        <v>19029</v>
      </c>
      <c r="H1704" s="96" t="s">
        <v>19172</v>
      </c>
      <c r="I1704" s="96" t="s">
        <v>19173</v>
      </c>
      <c r="J1704" s="95" t="s">
        <v>19174</v>
      </c>
      <c r="K1704" s="95" t="s">
        <v>19716</v>
      </c>
      <c r="L1704" s="95" t="s">
        <v>19717</v>
      </c>
      <c r="M1704" s="96" t="s">
        <v>5847</v>
      </c>
      <c r="N1704" s="96" t="s">
        <v>279</v>
      </c>
      <c r="O1704" s="97">
        <v>34757</v>
      </c>
      <c r="P1704" s="97">
        <v>34757</v>
      </c>
      <c r="Q1704" s="97">
        <v>34757</v>
      </c>
      <c r="R1704" s="96">
        <v>11172</v>
      </c>
      <c r="S1704" s="96">
        <v>30</v>
      </c>
      <c r="T1704" s="96" t="s">
        <v>19261</v>
      </c>
      <c r="U1704" s="96" t="s">
        <v>11191</v>
      </c>
      <c r="V1704" s="96"/>
      <c r="W1704" s="96" t="s">
        <v>4776</v>
      </c>
      <c r="X1704" s="96" t="s">
        <v>279</v>
      </c>
      <c r="Y1704" s="95" t="s">
        <v>11193</v>
      </c>
    </row>
    <row r="1705" spans="1:25" s="87" customFormat="1" x14ac:dyDescent="0.3">
      <c r="A1705" s="94" t="str">
        <f t="shared" si="27"/>
        <v>MMORISC</v>
      </c>
      <c r="B1705" s="95" t="s">
        <v>27025</v>
      </c>
      <c r="C1705" s="96" t="s">
        <v>27026</v>
      </c>
      <c r="D1705" s="96" t="s">
        <v>5156</v>
      </c>
      <c r="E1705" s="96" t="s">
        <v>5630</v>
      </c>
      <c r="F1705" s="95" t="s">
        <v>19171</v>
      </c>
      <c r="G1705" s="96" t="s">
        <v>19029</v>
      </c>
      <c r="H1705" s="96" t="s">
        <v>19172</v>
      </c>
      <c r="I1705" s="96" t="s">
        <v>19173</v>
      </c>
      <c r="J1705" s="95" t="s">
        <v>19174</v>
      </c>
      <c r="K1705" s="95" t="s">
        <v>20070</v>
      </c>
      <c r="L1705" s="95" t="s">
        <v>20328</v>
      </c>
      <c r="M1705" s="96" t="s">
        <v>10269</v>
      </c>
      <c r="N1705" s="96" t="s">
        <v>201</v>
      </c>
      <c r="O1705" s="97">
        <v>40819</v>
      </c>
      <c r="P1705" s="97">
        <v>40819</v>
      </c>
      <c r="Q1705" s="97">
        <v>40819</v>
      </c>
      <c r="R1705" s="96">
        <v>5110</v>
      </c>
      <c r="S1705" s="96">
        <v>14</v>
      </c>
      <c r="T1705" s="96" t="s">
        <v>19247</v>
      </c>
      <c r="U1705" s="96" t="s">
        <v>27027</v>
      </c>
      <c r="V1705" s="96"/>
      <c r="W1705" s="96" t="s">
        <v>27028</v>
      </c>
      <c r="X1705" s="96" t="s">
        <v>201</v>
      </c>
      <c r="Y1705" s="95" t="s">
        <v>16229</v>
      </c>
    </row>
    <row r="1706" spans="1:25" s="87" customFormat="1" x14ac:dyDescent="0.3">
      <c r="A1706" s="94" t="str">
        <f t="shared" si="27"/>
        <v>mnawaze</v>
      </c>
      <c r="B1706" s="95" t="s">
        <v>27029</v>
      </c>
      <c r="C1706" s="96" t="s">
        <v>27030</v>
      </c>
      <c r="D1706" s="96" t="s">
        <v>27031</v>
      </c>
      <c r="E1706" s="96" t="s">
        <v>5630</v>
      </c>
      <c r="F1706" s="95" t="s">
        <v>19171</v>
      </c>
      <c r="G1706" s="96" t="s">
        <v>19029</v>
      </c>
      <c r="H1706" s="96" t="s">
        <v>19172</v>
      </c>
      <c r="I1706" s="96" t="s">
        <v>19173</v>
      </c>
      <c r="J1706" s="95" t="s">
        <v>19174</v>
      </c>
      <c r="K1706" s="95" t="s">
        <v>19175</v>
      </c>
      <c r="L1706" s="95" t="s">
        <v>19182</v>
      </c>
      <c r="M1706" s="96" t="s">
        <v>9597</v>
      </c>
      <c r="N1706" s="96" t="s">
        <v>219</v>
      </c>
      <c r="O1706" s="97">
        <v>45193</v>
      </c>
      <c r="P1706" s="97">
        <v>45193</v>
      </c>
      <c r="Q1706" s="97">
        <v>45193</v>
      </c>
      <c r="R1706" s="96">
        <v>736</v>
      </c>
      <c r="S1706" s="96">
        <v>2</v>
      </c>
      <c r="T1706" s="96" t="s">
        <v>19209</v>
      </c>
      <c r="U1706" s="96" t="s">
        <v>27032</v>
      </c>
      <c r="V1706" s="96" t="s">
        <v>6164</v>
      </c>
      <c r="W1706" s="96" t="s">
        <v>6165</v>
      </c>
      <c r="X1706" s="96" t="s">
        <v>219</v>
      </c>
      <c r="Y1706" s="95" t="s">
        <v>6166</v>
      </c>
    </row>
    <row r="1707" spans="1:25" s="87" customFormat="1" x14ac:dyDescent="0.3">
      <c r="A1707" s="94" t="str">
        <f t="shared" si="27"/>
        <v>mnizam</v>
      </c>
      <c r="B1707" s="95" t="s">
        <v>27033</v>
      </c>
      <c r="C1707" s="96" t="s">
        <v>27034</v>
      </c>
      <c r="D1707" s="96" t="s">
        <v>27035</v>
      </c>
      <c r="E1707" s="96" t="s">
        <v>5630</v>
      </c>
      <c r="F1707" s="95" t="s">
        <v>19181</v>
      </c>
      <c r="G1707" s="96" t="s">
        <v>19030</v>
      </c>
      <c r="H1707" s="96" t="s">
        <v>19172</v>
      </c>
      <c r="I1707" s="96" t="s">
        <v>19173</v>
      </c>
      <c r="J1707" s="95" t="s">
        <v>19189</v>
      </c>
      <c r="K1707" s="95" t="s">
        <v>19294</v>
      </c>
      <c r="L1707" s="95" t="s">
        <v>19295</v>
      </c>
      <c r="M1707" s="96" t="s">
        <v>19296</v>
      </c>
      <c r="N1707" s="96" t="s">
        <v>541</v>
      </c>
      <c r="O1707" s="97">
        <v>43024</v>
      </c>
      <c r="P1707" s="97">
        <v>43024</v>
      </c>
      <c r="Q1707" s="97">
        <v>43024</v>
      </c>
      <c r="R1707" s="96">
        <v>2905</v>
      </c>
      <c r="S1707" s="96">
        <v>7</v>
      </c>
      <c r="T1707" s="96" t="s">
        <v>19247</v>
      </c>
      <c r="U1707" s="96" t="s">
        <v>27036</v>
      </c>
      <c r="V1707" s="96"/>
      <c r="W1707" s="96" t="s">
        <v>18958</v>
      </c>
      <c r="X1707" s="96" t="s">
        <v>328</v>
      </c>
      <c r="Y1707" s="95" t="s">
        <v>18959</v>
      </c>
    </row>
    <row r="1708" spans="1:25" s="87" customFormat="1" x14ac:dyDescent="0.3">
      <c r="A1708" s="94" t="str">
        <f t="shared" si="27"/>
        <v>mnorris</v>
      </c>
      <c r="B1708" s="95" t="s">
        <v>27037</v>
      </c>
      <c r="C1708" s="96" t="s">
        <v>27038</v>
      </c>
      <c r="D1708" s="96" t="s">
        <v>27039</v>
      </c>
      <c r="E1708" s="96" t="s">
        <v>5630</v>
      </c>
      <c r="F1708" s="95" t="s">
        <v>19395</v>
      </c>
      <c r="G1708" s="96" t="s">
        <v>19030</v>
      </c>
      <c r="H1708" s="96" t="s">
        <v>19172</v>
      </c>
      <c r="I1708" s="96" t="s">
        <v>19173</v>
      </c>
      <c r="J1708" s="95" t="s">
        <v>19189</v>
      </c>
      <c r="K1708" s="95" t="s">
        <v>19200</v>
      </c>
      <c r="L1708" s="95" t="s">
        <v>19200</v>
      </c>
      <c r="M1708" s="96" t="s">
        <v>19396</v>
      </c>
      <c r="N1708" s="96" t="s">
        <v>752</v>
      </c>
      <c r="O1708" s="97">
        <v>45179</v>
      </c>
      <c r="P1708" s="97">
        <v>45179</v>
      </c>
      <c r="Q1708" s="97">
        <v>45179</v>
      </c>
      <c r="R1708" s="96">
        <v>750</v>
      </c>
      <c r="S1708" s="96">
        <v>2</v>
      </c>
      <c r="T1708" s="96" t="s">
        <v>19209</v>
      </c>
      <c r="U1708" s="96" t="s">
        <v>27040</v>
      </c>
      <c r="V1708" s="96"/>
      <c r="W1708" s="96" t="s">
        <v>27041</v>
      </c>
      <c r="X1708" s="96" t="s">
        <v>752</v>
      </c>
      <c r="Y1708" s="95" t="s">
        <v>27042</v>
      </c>
    </row>
    <row r="1709" spans="1:25" s="87" customFormat="1" x14ac:dyDescent="0.3">
      <c r="A1709" s="94" t="str">
        <f t="shared" si="27"/>
        <v>moliva0</v>
      </c>
      <c r="B1709" s="95" t="s">
        <v>27043</v>
      </c>
      <c r="C1709" s="96" t="s">
        <v>27044</v>
      </c>
      <c r="D1709" s="96" t="s">
        <v>27045</v>
      </c>
      <c r="E1709" s="96" t="s">
        <v>19170</v>
      </c>
      <c r="F1709" s="95" t="s">
        <v>19236</v>
      </c>
      <c r="G1709" s="96" t="s">
        <v>19032</v>
      </c>
      <c r="H1709" s="96" t="s">
        <v>19227</v>
      </c>
      <c r="I1709" s="96" t="s">
        <v>19173</v>
      </c>
      <c r="J1709" s="95" t="s">
        <v>19189</v>
      </c>
      <c r="K1709" s="95" t="s">
        <v>19190</v>
      </c>
      <c r="L1709" s="95" t="s">
        <v>19252</v>
      </c>
      <c r="M1709" s="96" t="s">
        <v>10322</v>
      </c>
      <c r="N1709" s="96" t="s">
        <v>297</v>
      </c>
      <c r="O1709" s="97">
        <v>44805</v>
      </c>
      <c r="P1709" s="97">
        <v>44805</v>
      </c>
      <c r="Q1709" s="97">
        <v>44805</v>
      </c>
      <c r="R1709" s="96">
        <v>1124</v>
      </c>
      <c r="S1709" s="96">
        <v>3</v>
      </c>
      <c r="T1709" s="96" t="s">
        <v>19228</v>
      </c>
      <c r="U1709" s="96" t="s">
        <v>27046</v>
      </c>
      <c r="V1709" s="96"/>
      <c r="W1709" s="96" t="s">
        <v>24218</v>
      </c>
      <c r="X1709" s="96" t="s">
        <v>297</v>
      </c>
      <c r="Y1709" s="95" t="s">
        <v>27047</v>
      </c>
    </row>
    <row r="1710" spans="1:25" s="87" customFormat="1" x14ac:dyDescent="0.3">
      <c r="A1710" s="94" t="str">
        <f t="shared" si="27"/>
        <v>moutlaw</v>
      </c>
      <c r="B1710" s="95" t="s">
        <v>27048</v>
      </c>
      <c r="C1710" s="96" t="s">
        <v>27049</v>
      </c>
      <c r="D1710" s="96" t="s">
        <v>27050</v>
      </c>
      <c r="E1710" s="96" t="s">
        <v>19170</v>
      </c>
      <c r="F1710" s="95" t="s">
        <v>19181</v>
      </c>
      <c r="G1710" s="96" t="s">
        <v>19030</v>
      </c>
      <c r="H1710" s="96" t="s">
        <v>19172</v>
      </c>
      <c r="I1710" s="96" t="s">
        <v>19173</v>
      </c>
      <c r="J1710" s="95" t="s">
        <v>19189</v>
      </c>
      <c r="K1710" s="95" t="s">
        <v>19273</v>
      </c>
      <c r="L1710" s="95" t="s">
        <v>19274</v>
      </c>
      <c r="M1710" s="96" t="s">
        <v>7733</v>
      </c>
      <c r="N1710" s="96" t="s">
        <v>328</v>
      </c>
      <c r="O1710" s="97">
        <v>37454</v>
      </c>
      <c r="P1710" s="97">
        <v>45886</v>
      </c>
      <c r="Q1710" s="97">
        <v>45886</v>
      </c>
      <c r="R1710" s="96">
        <v>43</v>
      </c>
      <c r="S1710" s="96">
        <v>0</v>
      </c>
      <c r="T1710" s="96" t="s">
        <v>19448</v>
      </c>
      <c r="U1710" s="96" t="s">
        <v>27051</v>
      </c>
      <c r="V1710" s="96"/>
      <c r="W1710" s="96" t="s">
        <v>12263</v>
      </c>
      <c r="X1710" s="96" t="s">
        <v>375</v>
      </c>
      <c r="Y1710" s="95" t="s">
        <v>27052</v>
      </c>
    </row>
    <row r="1711" spans="1:25" s="87" customFormat="1" x14ac:dyDescent="0.3">
      <c r="A1711" s="94" t="str">
        <f t="shared" si="27"/>
        <v>mowings</v>
      </c>
      <c r="B1711" s="95" t="s">
        <v>27053</v>
      </c>
      <c r="C1711" s="96" t="s">
        <v>27054</v>
      </c>
      <c r="D1711" s="96" t="s">
        <v>27055</v>
      </c>
      <c r="E1711" s="96" t="s">
        <v>5630</v>
      </c>
      <c r="F1711" s="95" t="s">
        <v>19285</v>
      </c>
      <c r="G1711" s="96" t="s">
        <v>19028</v>
      </c>
      <c r="H1711" s="96" t="s">
        <v>19172</v>
      </c>
      <c r="I1711" s="96" t="s">
        <v>19173</v>
      </c>
      <c r="J1711" s="95" t="s">
        <v>19174</v>
      </c>
      <c r="K1711" s="95" t="s">
        <v>19207</v>
      </c>
      <c r="L1711" s="95" t="s">
        <v>19208</v>
      </c>
      <c r="M1711" s="96" t="s">
        <v>10249</v>
      </c>
      <c r="N1711" s="96" t="s">
        <v>219</v>
      </c>
      <c r="O1711" s="97">
        <v>42030</v>
      </c>
      <c r="P1711" s="97">
        <v>42030</v>
      </c>
      <c r="Q1711" s="97">
        <v>42030</v>
      </c>
      <c r="R1711" s="96">
        <v>3899</v>
      </c>
      <c r="S1711" s="96">
        <v>10</v>
      </c>
      <c r="T1711" s="96" t="s">
        <v>19247</v>
      </c>
      <c r="U1711" s="96" t="s">
        <v>27056</v>
      </c>
      <c r="V1711" s="96"/>
      <c r="W1711" s="96" t="s">
        <v>22950</v>
      </c>
      <c r="X1711" s="96" t="s">
        <v>219</v>
      </c>
      <c r="Y1711" s="95" t="s">
        <v>10250</v>
      </c>
    </row>
    <row r="1712" spans="1:25" s="87" customFormat="1" x14ac:dyDescent="0.3">
      <c r="A1712" s="94" t="str">
        <f t="shared" si="27"/>
        <v>MPAREDE</v>
      </c>
      <c r="B1712" s="95" t="s">
        <v>27057</v>
      </c>
      <c r="C1712" s="96" t="s">
        <v>27058</v>
      </c>
      <c r="D1712" s="96" t="s">
        <v>2770</v>
      </c>
      <c r="E1712" s="96" t="s">
        <v>5630</v>
      </c>
      <c r="F1712" s="95" t="s">
        <v>19171</v>
      </c>
      <c r="G1712" s="96" t="s">
        <v>19029</v>
      </c>
      <c r="H1712" s="96" t="s">
        <v>19172</v>
      </c>
      <c r="I1712" s="96" t="s">
        <v>19173</v>
      </c>
      <c r="J1712" s="95" t="s">
        <v>19174</v>
      </c>
      <c r="K1712" s="95" t="s">
        <v>19309</v>
      </c>
      <c r="L1712" s="95" t="s">
        <v>19310</v>
      </c>
      <c r="M1712" s="96" t="s">
        <v>6528</v>
      </c>
      <c r="N1712" s="96" t="s">
        <v>219</v>
      </c>
      <c r="O1712" s="97">
        <v>32658</v>
      </c>
      <c r="P1712" s="97">
        <v>32658</v>
      </c>
      <c r="Q1712" s="97">
        <v>32658</v>
      </c>
      <c r="R1712" s="96">
        <v>13271</v>
      </c>
      <c r="S1712" s="96">
        <v>36</v>
      </c>
      <c r="T1712" s="96" t="s">
        <v>19261</v>
      </c>
      <c r="U1712" s="96" t="s">
        <v>27059</v>
      </c>
      <c r="V1712" s="96"/>
      <c r="W1712" s="96" t="s">
        <v>27060</v>
      </c>
      <c r="X1712" s="96" t="s">
        <v>219</v>
      </c>
      <c r="Y1712" s="95" t="s">
        <v>12543</v>
      </c>
    </row>
    <row r="1713" spans="1:25" s="87" customFormat="1" x14ac:dyDescent="0.3">
      <c r="A1713" s="94" t="str">
        <f t="shared" si="27"/>
        <v>MPARMLE</v>
      </c>
      <c r="B1713" s="95" t="s">
        <v>27061</v>
      </c>
      <c r="C1713" s="96" t="s">
        <v>27062</v>
      </c>
      <c r="D1713" s="96" t="s">
        <v>6675</v>
      </c>
      <c r="E1713" s="96" t="s">
        <v>5630</v>
      </c>
      <c r="F1713" s="95" t="s">
        <v>19171</v>
      </c>
      <c r="G1713" s="96" t="s">
        <v>19029</v>
      </c>
      <c r="H1713" s="96" t="s">
        <v>19172</v>
      </c>
      <c r="I1713" s="96" t="s">
        <v>19173</v>
      </c>
      <c r="J1713" s="95" t="s">
        <v>19174</v>
      </c>
      <c r="K1713" s="95" t="s">
        <v>19245</v>
      </c>
      <c r="L1713" s="95" t="s">
        <v>19246</v>
      </c>
      <c r="M1713" s="96" t="s">
        <v>14665</v>
      </c>
      <c r="N1713" s="96" t="s">
        <v>219</v>
      </c>
      <c r="O1713" s="97">
        <v>34877</v>
      </c>
      <c r="P1713" s="97">
        <v>34877</v>
      </c>
      <c r="Q1713" s="97">
        <v>34877</v>
      </c>
      <c r="R1713" s="96">
        <v>11052</v>
      </c>
      <c r="S1713" s="96">
        <v>30</v>
      </c>
      <c r="T1713" s="96" t="s">
        <v>19261</v>
      </c>
      <c r="U1713" s="96" t="s">
        <v>27063</v>
      </c>
      <c r="V1713" s="96"/>
      <c r="W1713" s="96" t="s">
        <v>27064</v>
      </c>
      <c r="X1713" s="96" t="s">
        <v>219</v>
      </c>
      <c r="Y1713" s="95" t="s">
        <v>6679</v>
      </c>
    </row>
    <row r="1714" spans="1:25" s="87" customFormat="1" x14ac:dyDescent="0.3">
      <c r="A1714" s="94" t="str">
        <f t="shared" si="27"/>
        <v>mperal2</v>
      </c>
      <c r="B1714" s="95" t="s">
        <v>27065</v>
      </c>
      <c r="C1714" s="96" t="s">
        <v>27066</v>
      </c>
      <c r="D1714" s="96" t="s">
        <v>27067</v>
      </c>
      <c r="E1714" s="96" t="s">
        <v>5630</v>
      </c>
      <c r="F1714" s="95" t="s">
        <v>19171</v>
      </c>
      <c r="G1714" s="96" t="s">
        <v>19029</v>
      </c>
      <c r="H1714" s="96" t="s">
        <v>19172</v>
      </c>
      <c r="I1714" s="96" t="s">
        <v>19173</v>
      </c>
      <c r="J1714" s="95" t="s">
        <v>19174</v>
      </c>
      <c r="K1714" s="95" t="s">
        <v>19207</v>
      </c>
      <c r="L1714" s="95" t="s">
        <v>19208</v>
      </c>
      <c r="M1714" s="96" t="s">
        <v>10249</v>
      </c>
      <c r="N1714" s="96" t="s">
        <v>219</v>
      </c>
      <c r="O1714" s="97">
        <v>43628</v>
      </c>
      <c r="P1714" s="97">
        <v>43628</v>
      </c>
      <c r="Q1714" s="97">
        <v>43628</v>
      </c>
      <c r="R1714" s="96">
        <v>2301</v>
      </c>
      <c r="S1714" s="96">
        <v>6</v>
      </c>
      <c r="T1714" s="96" t="s">
        <v>19247</v>
      </c>
      <c r="U1714" s="96" t="s">
        <v>27068</v>
      </c>
      <c r="V1714" s="96"/>
      <c r="W1714" s="96" t="s">
        <v>4823</v>
      </c>
      <c r="X1714" s="96" t="s">
        <v>219</v>
      </c>
      <c r="Y1714" s="95" t="s">
        <v>27069</v>
      </c>
    </row>
    <row r="1715" spans="1:25" s="87" customFormat="1" x14ac:dyDescent="0.3">
      <c r="A1715" s="94" t="str">
        <f t="shared" si="27"/>
        <v>mperry7</v>
      </c>
      <c r="B1715" s="95" t="s">
        <v>27070</v>
      </c>
      <c r="C1715" s="96" t="s">
        <v>27071</v>
      </c>
      <c r="D1715" s="96" t="s">
        <v>27072</v>
      </c>
      <c r="E1715" s="96" t="s">
        <v>19170</v>
      </c>
      <c r="F1715" s="95" t="s">
        <v>19171</v>
      </c>
      <c r="G1715" s="96" t="s">
        <v>19029</v>
      </c>
      <c r="H1715" s="96" t="s">
        <v>19172</v>
      </c>
      <c r="I1715" s="96" t="s">
        <v>19173</v>
      </c>
      <c r="J1715" s="95" t="s">
        <v>19189</v>
      </c>
      <c r="K1715" s="95" t="s">
        <v>19374</v>
      </c>
      <c r="L1715" s="95" t="s">
        <v>19375</v>
      </c>
      <c r="M1715" s="96" t="s">
        <v>19376</v>
      </c>
      <c r="N1715" s="96" t="s">
        <v>575</v>
      </c>
      <c r="O1715" s="97">
        <v>43185</v>
      </c>
      <c r="P1715" s="97">
        <v>45697</v>
      </c>
      <c r="Q1715" s="97">
        <v>45697</v>
      </c>
      <c r="R1715" s="96">
        <v>232</v>
      </c>
      <c r="S1715" s="96">
        <v>0</v>
      </c>
      <c r="T1715" s="96" t="s">
        <v>19176</v>
      </c>
      <c r="U1715" s="96" t="s">
        <v>27073</v>
      </c>
      <c r="V1715" s="96"/>
      <c r="W1715" s="96" t="s">
        <v>27074</v>
      </c>
      <c r="X1715" s="96" t="s">
        <v>575</v>
      </c>
      <c r="Y1715" s="95" t="s">
        <v>27075</v>
      </c>
    </row>
    <row r="1716" spans="1:25" s="87" customFormat="1" x14ac:dyDescent="0.3">
      <c r="A1716" s="94" t="str">
        <f t="shared" si="27"/>
        <v>mpersin</v>
      </c>
      <c r="B1716" s="95" t="s">
        <v>27076</v>
      </c>
      <c r="C1716" s="96" t="s">
        <v>27077</v>
      </c>
      <c r="D1716" s="96" t="s">
        <v>27078</v>
      </c>
      <c r="E1716" s="96" t="s">
        <v>5630</v>
      </c>
      <c r="F1716" s="95" t="s">
        <v>19181</v>
      </c>
      <c r="G1716" s="96" t="s">
        <v>19030</v>
      </c>
      <c r="H1716" s="96" t="s">
        <v>19172</v>
      </c>
      <c r="I1716" s="96" t="s">
        <v>19173</v>
      </c>
      <c r="J1716" s="95" t="s">
        <v>19174</v>
      </c>
      <c r="K1716" s="95" t="s">
        <v>20070</v>
      </c>
      <c r="L1716" s="95" t="s">
        <v>20694</v>
      </c>
      <c r="M1716" s="96" t="s">
        <v>20072</v>
      </c>
      <c r="N1716" s="96" t="s">
        <v>955</v>
      </c>
      <c r="O1716" s="97">
        <v>45900</v>
      </c>
      <c r="P1716" s="97">
        <v>45900</v>
      </c>
      <c r="Q1716" s="97">
        <v>45900</v>
      </c>
      <c r="R1716" s="96">
        <v>29</v>
      </c>
      <c r="S1716" s="96">
        <v>0</v>
      </c>
      <c r="T1716" s="96" t="s">
        <v>19183</v>
      </c>
      <c r="U1716" s="96" t="s">
        <v>27079</v>
      </c>
      <c r="V1716" s="96" t="s">
        <v>27080</v>
      </c>
      <c r="W1716" s="96" t="s">
        <v>27081</v>
      </c>
      <c r="X1716" s="96" t="s">
        <v>841</v>
      </c>
      <c r="Y1716" s="95" t="s">
        <v>27082</v>
      </c>
    </row>
    <row r="1717" spans="1:25" s="87" customFormat="1" x14ac:dyDescent="0.3">
      <c r="A1717" s="94" t="str">
        <f t="shared" si="27"/>
        <v>mpidi</v>
      </c>
      <c r="B1717" s="95" t="s">
        <v>27083</v>
      </c>
      <c r="C1717" s="96" t="s">
        <v>27084</v>
      </c>
      <c r="D1717" s="96" t="s">
        <v>27085</v>
      </c>
      <c r="E1717" s="96" t="s">
        <v>19170</v>
      </c>
      <c r="F1717" s="95" t="s">
        <v>20370</v>
      </c>
      <c r="G1717" s="96" t="s">
        <v>20371</v>
      </c>
      <c r="H1717" s="96" t="s">
        <v>19172</v>
      </c>
      <c r="I1717" s="96" t="s">
        <v>19173</v>
      </c>
      <c r="J1717" s="95" t="s">
        <v>19189</v>
      </c>
      <c r="K1717" s="95" t="s">
        <v>19374</v>
      </c>
      <c r="L1717" s="95" t="s">
        <v>19375</v>
      </c>
      <c r="M1717" s="96" t="s">
        <v>19376</v>
      </c>
      <c r="N1717" s="96" t="s">
        <v>575</v>
      </c>
      <c r="O1717" s="97">
        <v>45221</v>
      </c>
      <c r="P1717" s="97">
        <v>45221</v>
      </c>
      <c r="Q1717" s="97">
        <v>45221</v>
      </c>
      <c r="R1717" s="96">
        <v>708</v>
      </c>
      <c r="S1717" s="96">
        <v>1</v>
      </c>
      <c r="T1717" s="96" t="s">
        <v>19209</v>
      </c>
      <c r="U1717" s="96" t="s">
        <v>27086</v>
      </c>
      <c r="V1717" s="96"/>
      <c r="W1717" s="96" t="s">
        <v>9461</v>
      </c>
      <c r="X1717" s="96" t="s">
        <v>575</v>
      </c>
      <c r="Y1717" s="95" t="s">
        <v>10192</v>
      </c>
    </row>
    <row r="1718" spans="1:25" s="87" customFormat="1" x14ac:dyDescent="0.3">
      <c r="A1718" s="94" t="str">
        <f t="shared" si="27"/>
        <v>mpointe</v>
      </c>
      <c r="B1718" s="95" t="s">
        <v>27087</v>
      </c>
      <c r="C1718" s="96" t="s">
        <v>27088</v>
      </c>
      <c r="D1718" s="96" t="s">
        <v>27089</v>
      </c>
      <c r="E1718" s="96" t="s">
        <v>5630</v>
      </c>
      <c r="F1718" s="95" t="s">
        <v>19181</v>
      </c>
      <c r="G1718" s="96" t="s">
        <v>19030</v>
      </c>
      <c r="H1718" s="96" t="s">
        <v>19172</v>
      </c>
      <c r="I1718" s="96" t="s">
        <v>19173</v>
      </c>
      <c r="J1718" s="95" t="s">
        <v>19174</v>
      </c>
      <c r="K1718" s="95" t="s">
        <v>19258</v>
      </c>
      <c r="L1718" s="95" t="s">
        <v>19259</v>
      </c>
      <c r="M1718" s="96" t="s">
        <v>19260</v>
      </c>
      <c r="N1718" s="96" t="s">
        <v>279</v>
      </c>
      <c r="O1718" s="97">
        <v>44980</v>
      </c>
      <c r="P1718" s="97">
        <v>44980</v>
      </c>
      <c r="Q1718" s="97">
        <v>44980</v>
      </c>
      <c r="R1718" s="96">
        <v>949</v>
      </c>
      <c r="S1718" s="96">
        <v>2</v>
      </c>
      <c r="T1718" s="96" t="s">
        <v>19209</v>
      </c>
      <c r="U1718" s="96" t="s">
        <v>27090</v>
      </c>
      <c r="V1718" s="96"/>
      <c r="W1718" s="96" t="s">
        <v>20270</v>
      </c>
      <c r="X1718" s="96" t="s">
        <v>279</v>
      </c>
      <c r="Y1718" s="95" t="s">
        <v>10443</v>
      </c>
    </row>
    <row r="1719" spans="1:25" s="87" customFormat="1" x14ac:dyDescent="0.3">
      <c r="A1719" s="94" t="str">
        <f t="shared" si="27"/>
        <v>mpolite</v>
      </c>
      <c r="B1719" s="95" t="s">
        <v>27091</v>
      </c>
      <c r="C1719" s="96" t="s">
        <v>27092</v>
      </c>
      <c r="D1719" s="96" t="s">
        <v>27093</v>
      </c>
      <c r="E1719" s="96" t="s">
        <v>5630</v>
      </c>
      <c r="F1719" s="95" t="s">
        <v>19181</v>
      </c>
      <c r="G1719" s="96" t="s">
        <v>19030</v>
      </c>
      <c r="H1719" s="96" t="s">
        <v>19172</v>
      </c>
      <c r="I1719" s="96" t="s">
        <v>19173</v>
      </c>
      <c r="J1719" s="95" t="s">
        <v>19174</v>
      </c>
      <c r="K1719" s="95" t="s">
        <v>19522</v>
      </c>
      <c r="L1719" s="95" t="s">
        <v>19523</v>
      </c>
      <c r="M1719" s="96" t="s">
        <v>7156</v>
      </c>
      <c r="N1719" s="96" t="s">
        <v>773</v>
      </c>
      <c r="O1719" s="97">
        <v>45900</v>
      </c>
      <c r="P1719" s="97">
        <v>45900</v>
      </c>
      <c r="Q1719" s="97">
        <v>45900</v>
      </c>
      <c r="R1719" s="96">
        <v>29</v>
      </c>
      <c r="S1719" s="96">
        <v>0</v>
      </c>
      <c r="T1719" s="96" t="s">
        <v>19183</v>
      </c>
      <c r="U1719" s="96" t="s">
        <v>27094</v>
      </c>
      <c r="V1719" s="96"/>
      <c r="W1719" s="96" t="s">
        <v>954</v>
      </c>
      <c r="X1719" s="96" t="s">
        <v>773</v>
      </c>
      <c r="Y1719" s="95" t="s">
        <v>10137</v>
      </c>
    </row>
    <row r="1720" spans="1:25" s="87" customFormat="1" x14ac:dyDescent="0.3">
      <c r="A1720" s="94" t="str">
        <f t="shared" si="27"/>
        <v>mpowel4</v>
      </c>
      <c r="B1720" s="95" t="s">
        <v>27095</v>
      </c>
      <c r="C1720" s="96" t="s">
        <v>27096</v>
      </c>
      <c r="D1720" s="96" t="s">
        <v>27097</v>
      </c>
      <c r="E1720" s="96" t="s">
        <v>5630</v>
      </c>
      <c r="F1720" s="95" t="s">
        <v>19215</v>
      </c>
      <c r="G1720" s="96" t="s">
        <v>19033</v>
      </c>
      <c r="H1720" s="96" t="s">
        <v>19172</v>
      </c>
      <c r="I1720" s="96" t="s">
        <v>19173</v>
      </c>
      <c r="J1720" s="95" t="s">
        <v>19174</v>
      </c>
      <c r="K1720" s="95" t="s">
        <v>19802</v>
      </c>
      <c r="L1720" s="95" t="s">
        <v>19803</v>
      </c>
      <c r="M1720" s="96" t="s">
        <v>19804</v>
      </c>
      <c r="N1720" s="96" t="s">
        <v>549</v>
      </c>
      <c r="O1720" s="97">
        <v>43629</v>
      </c>
      <c r="P1720" s="97">
        <v>43629</v>
      </c>
      <c r="Q1720" s="97">
        <v>43629</v>
      </c>
      <c r="R1720" s="96">
        <v>2300</v>
      </c>
      <c r="S1720" s="96">
        <v>6</v>
      </c>
      <c r="T1720" s="96" t="s">
        <v>19247</v>
      </c>
      <c r="U1720" s="96" t="s">
        <v>27098</v>
      </c>
      <c r="V1720" s="96"/>
      <c r="W1720" s="96" t="s">
        <v>27099</v>
      </c>
      <c r="X1720" s="96" t="s">
        <v>549</v>
      </c>
      <c r="Y1720" s="95" t="s">
        <v>27100</v>
      </c>
    </row>
    <row r="1721" spans="1:25" s="87" customFormat="1" x14ac:dyDescent="0.3">
      <c r="A1721" s="94" t="str">
        <f t="shared" si="27"/>
        <v>MPRASA1</v>
      </c>
      <c r="B1721" s="95" t="s">
        <v>27101</v>
      </c>
      <c r="C1721" s="96" t="s">
        <v>27102</v>
      </c>
      <c r="D1721" s="96" t="s">
        <v>12016</v>
      </c>
      <c r="E1721" s="96" t="s">
        <v>5630</v>
      </c>
      <c r="F1721" s="95" t="s">
        <v>19181</v>
      </c>
      <c r="G1721" s="96" t="s">
        <v>19030</v>
      </c>
      <c r="H1721" s="96" t="s">
        <v>19172</v>
      </c>
      <c r="I1721" s="96" t="s">
        <v>19173</v>
      </c>
      <c r="J1721" s="95" t="s">
        <v>19174</v>
      </c>
      <c r="K1721" s="95" t="s">
        <v>19175</v>
      </c>
      <c r="L1721" s="95" t="s">
        <v>19182</v>
      </c>
      <c r="M1721" s="96" t="s">
        <v>9597</v>
      </c>
      <c r="N1721" s="96" t="s">
        <v>219</v>
      </c>
      <c r="O1721" s="97">
        <v>38828</v>
      </c>
      <c r="P1721" s="97">
        <v>38828</v>
      </c>
      <c r="Q1721" s="97">
        <v>38828</v>
      </c>
      <c r="R1721" s="96">
        <v>7101</v>
      </c>
      <c r="S1721" s="96">
        <v>19</v>
      </c>
      <c r="T1721" s="96" t="s">
        <v>19261</v>
      </c>
      <c r="U1721" s="96" t="s">
        <v>27103</v>
      </c>
      <c r="V1721" s="96"/>
      <c r="W1721" s="96" t="s">
        <v>3495</v>
      </c>
      <c r="X1721" s="96" t="s">
        <v>219</v>
      </c>
      <c r="Y1721" s="95" t="s">
        <v>12020</v>
      </c>
    </row>
    <row r="1722" spans="1:25" s="87" customFormat="1" x14ac:dyDescent="0.3">
      <c r="A1722" s="94" t="str">
        <f t="shared" si="27"/>
        <v>MPREFON</v>
      </c>
      <c r="B1722" s="95" t="s">
        <v>27104</v>
      </c>
      <c r="C1722" s="96" t="s">
        <v>27105</v>
      </c>
      <c r="D1722" s="96" t="s">
        <v>8290</v>
      </c>
      <c r="E1722" s="96" t="s">
        <v>5630</v>
      </c>
      <c r="F1722" s="95" t="s">
        <v>19181</v>
      </c>
      <c r="G1722" s="96" t="s">
        <v>19030</v>
      </c>
      <c r="H1722" s="96" t="s">
        <v>19172</v>
      </c>
      <c r="I1722" s="96" t="s">
        <v>19173</v>
      </c>
      <c r="J1722" s="95" t="s">
        <v>19174</v>
      </c>
      <c r="K1722" s="95" t="s">
        <v>19245</v>
      </c>
      <c r="L1722" s="95" t="s">
        <v>20684</v>
      </c>
      <c r="M1722" s="96" t="s">
        <v>14665</v>
      </c>
      <c r="N1722" s="96" t="s">
        <v>219</v>
      </c>
      <c r="O1722" s="97">
        <v>39965</v>
      </c>
      <c r="P1722" s="97">
        <v>39965</v>
      </c>
      <c r="Q1722" s="97">
        <v>39965</v>
      </c>
      <c r="R1722" s="96">
        <v>5964</v>
      </c>
      <c r="S1722" s="96">
        <v>16</v>
      </c>
      <c r="T1722" s="96" t="s">
        <v>19261</v>
      </c>
      <c r="U1722" s="96" t="s">
        <v>27106</v>
      </c>
      <c r="V1722" s="96"/>
      <c r="W1722" s="96" t="s">
        <v>8293</v>
      </c>
      <c r="X1722" s="96" t="s">
        <v>219</v>
      </c>
      <c r="Y1722" s="95" t="s">
        <v>8294</v>
      </c>
    </row>
    <row r="1723" spans="1:25" s="87" customFormat="1" x14ac:dyDescent="0.3">
      <c r="A1723" s="94" t="str">
        <f t="shared" si="27"/>
        <v>mprobst</v>
      </c>
      <c r="B1723" s="95" t="s">
        <v>27107</v>
      </c>
      <c r="C1723" s="96" t="s">
        <v>27108</v>
      </c>
      <c r="D1723" s="96" t="s">
        <v>27109</v>
      </c>
      <c r="E1723" s="96" t="s">
        <v>5630</v>
      </c>
      <c r="F1723" s="95" t="s">
        <v>19181</v>
      </c>
      <c r="G1723" s="96" t="s">
        <v>19030</v>
      </c>
      <c r="H1723" s="96" t="s">
        <v>19172</v>
      </c>
      <c r="I1723" s="96" t="s">
        <v>19173</v>
      </c>
      <c r="J1723" s="95" t="s">
        <v>19174</v>
      </c>
      <c r="K1723" s="95" t="s">
        <v>19245</v>
      </c>
      <c r="L1723" s="95" t="s">
        <v>20002</v>
      </c>
      <c r="M1723" s="96" t="s">
        <v>19319</v>
      </c>
      <c r="N1723" s="96" t="s">
        <v>1675</v>
      </c>
      <c r="O1723" s="97">
        <v>40750</v>
      </c>
      <c r="P1723" s="97">
        <v>44861</v>
      </c>
      <c r="Q1723" s="97">
        <v>44861</v>
      </c>
      <c r="R1723" s="96">
        <v>1068</v>
      </c>
      <c r="S1723" s="96">
        <v>2</v>
      </c>
      <c r="T1723" s="96" t="s">
        <v>19209</v>
      </c>
      <c r="U1723" s="96" t="s">
        <v>27110</v>
      </c>
      <c r="V1723" s="96"/>
      <c r="W1723" s="96" t="s">
        <v>1674</v>
      </c>
      <c r="X1723" s="96" t="s">
        <v>1675</v>
      </c>
      <c r="Y1723" s="95" t="s">
        <v>13460</v>
      </c>
    </row>
    <row r="1724" spans="1:25" s="87" customFormat="1" x14ac:dyDescent="0.3">
      <c r="A1724" s="94" t="str">
        <f t="shared" si="27"/>
        <v>mquinon</v>
      </c>
      <c r="B1724" s="95" t="s">
        <v>27111</v>
      </c>
      <c r="C1724" s="96" t="s">
        <v>27112</v>
      </c>
      <c r="D1724" s="96" t="s">
        <v>27113</v>
      </c>
      <c r="E1724" s="96" t="s">
        <v>5630</v>
      </c>
      <c r="F1724" s="95" t="s">
        <v>19171</v>
      </c>
      <c r="G1724" s="96" t="s">
        <v>19029</v>
      </c>
      <c r="H1724" s="96" t="s">
        <v>19172</v>
      </c>
      <c r="I1724" s="96" t="s">
        <v>19173</v>
      </c>
      <c r="J1724" s="95" t="s">
        <v>19174</v>
      </c>
      <c r="K1724" s="95" t="s">
        <v>19207</v>
      </c>
      <c r="L1724" s="95" t="s">
        <v>19208</v>
      </c>
      <c r="M1724" s="96" t="s">
        <v>10249</v>
      </c>
      <c r="N1724" s="96" t="s">
        <v>219</v>
      </c>
      <c r="O1724" s="97">
        <v>44721</v>
      </c>
      <c r="P1724" s="97">
        <v>44721</v>
      </c>
      <c r="Q1724" s="97">
        <v>44721</v>
      </c>
      <c r="R1724" s="96">
        <v>1208</v>
      </c>
      <c r="S1724" s="96">
        <v>3</v>
      </c>
      <c r="T1724" s="96" t="s">
        <v>19228</v>
      </c>
      <c r="U1724" s="96" t="s">
        <v>27114</v>
      </c>
      <c r="V1724" s="96"/>
      <c r="W1724" s="96" t="s">
        <v>27115</v>
      </c>
      <c r="X1724" s="96" t="s">
        <v>219</v>
      </c>
      <c r="Y1724" s="95" t="s">
        <v>27116</v>
      </c>
    </row>
    <row r="1725" spans="1:25" s="87" customFormat="1" x14ac:dyDescent="0.3">
      <c r="A1725" s="94" t="str">
        <f t="shared" si="27"/>
        <v>mqyteza</v>
      </c>
      <c r="B1725" s="95" t="s">
        <v>27117</v>
      </c>
      <c r="C1725" s="96" t="s">
        <v>27118</v>
      </c>
      <c r="D1725" s="96" t="s">
        <v>27119</v>
      </c>
      <c r="E1725" s="96" t="s">
        <v>19170</v>
      </c>
      <c r="F1725" s="95" t="s">
        <v>19171</v>
      </c>
      <c r="G1725" s="96" t="s">
        <v>19029</v>
      </c>
      <c r="H1725" s="96" t="s">
        <v>19172</v>
      </c>
      <c r="I1725" s="96" t="s">
        <v>19173</v>
      </c>
      <c r="J1725" s="95" t="s">
        <v>19189</v>
      </c>
      <c r="K1725" s="95" t="s">
        <v>19345</v>
      </c>
      <c r="L1725" s="95" t="s">
        <v>20162</v>
      </c>
      <c r="M1725" s="96" t="s">
        <v>20163</v>
      </c>
      <c r="N1725" s="96" t="s">
        <v>655</v>
      </c>
      <c r="O1725" s="97">
        <v>44588</v>
      </c>
      <c r="P1725" s="97">
        <v>44588</v>
      </c>
      <c r="Q1725" s="97">
        <v>44588</v>
      </c>
      <c r="R1725" s="96">
        <v>1341</v>
      </c>
      <c r="S1725" s="96">
        <v>3</v>
      </c>
      <c r="T1725" s="96" t="s">
        <v>19228</v>
      </c>
      <c r="U1725" s="96" t="s">
        <v>27120</v>
      </c>
      <c r="V1725" s="96"/>
      <c r="W1725" s="96" t="s">
        <v>27121</v>
      </c>
      <c r="X1725" s="96" t="s">
        <v>655</v>
      </c>
      <c r="Y1725" s="95" t="s">
        <v>27122</v>
      </c>
    </row>
    <row r="1726" spans="1:25" s="87" customFormat="1" x14ac:dyDescent="0.3">
      <c r="A1726" s="94" t="str">
        <f t="shared" si="27"/>
        <v>MRASSA0</v>
      </c>
      <c r="B1726" s="95" t="s">
        <v>27123</v>
      </c>
      <c r="C1726" s="96" t="s">
        <v>27124</v>
      </c>
      <c r="D1726" s="96" t="s">
        <v>27125</v>
      </c>
      <c r="E1726" s="96" t="s">
        <v>19170</v>
      </c>
      <c r="F1726" s="95" t="s">
        <v>19285</v>
      </c>
      <c r="G1726" s="96" t="s">
        <v>19028</v>
      </c>
      <c r="H1726" s="96" t="s">
        <v>19172</v>
      </c>
      <c r="I1726" s="96" t="s">
        <v>19173</v>
      </c>
      <c r="J1726" s="95" t="s">
        <v>19174</v>
      </c>
      <c r="K1726" s="95" t="s">
        <v>19360</v>
      </c>
      <c r="L1726" s="95" t="s">
        <v>19361</v>
      </c>
      <c r="M1726" s="96" t="s">
        <v>19362</v>
      </c>
      <c r="N1726" s="96" t="s">
        <v>1463</v>
      </c>
      <c r="O1726" s="97">
        <v>39952</v>
      </c>
      <c r="P1726" s="97">
        <v>39952</v>
      </c>
      <c r="Q1726" s="97">
        <v>39952</v>
      </c>
      <c r="R1726" s="96">
        <v>5977</v>
      </c>
      <c r="S1726" s="96">
        <v>16</v>
      </c>
      <c r="T1726" s="96" t="s">
        <v>19261</v>
      </c>
      <c r="U1726" s="96" t="s">
        <v>27126</v>
      </c>
      <c r="V1726" s="96"/>
      <c r="W1726" s="96" t="s">
        <v>27127</v>
      </c>
      <c r="X1726" s="96" t="s">
        <v>1472</v>
      </c>
      <c r="Y1726" s="95" t="s">
        <v>27128</v>
      </c>
    </row>
    <row r="1727" spans="1:25" s="87" customFormat="1" x14ac:dyDescent="0.3">
      <c r="A1727" s="94" t="str">
        <f t="shared" si="27"/>
        <v>MRASSAI</v>
      </c>
      <c r="B1727" s="95" t="s">
        <v>27129</v>
      </c>
      <c r="C1727" s="96" t="s">
        <v>27130</v>
      </c>
      <c r="D1727" s="96" t="s">
        <v>5751</v>
      </c>
      <c r="E1727" s="96" t="s">
        <v>5630</v>
      </c>
      <c r="F1727" s="95" t="s">
        <v>19285</v>
      </c>
      <c r="G1727" s="96" t="s">
        <v>19028</v>
      </c>
      <c r="H1727" s="96" t="s">
        <v>19172</v>
      </c>
      <c r="I1727" s="96" t="s">
        <v>19173</v>
      </c>
      <c r="J1727" s="95" t="s">
        <v>19174</v>
      </c>
      <c r="K1727" s="95" t="s">
        <v>19360</v>
      </c>
      <c r="L1727" s="95" t="s">
        <v>19361</v>
      </c>
      <c r="M1727" s="96" t="s">
        <v>19362</v>
      </c>
      <c r="N1727" s="96" t="s">
        <v>1463</v>
      </c>
      <c r="O1727" s="97">
        <v>39505</v>
      </c>
      <c r="P1727" s="97">
        <v>39505</v>
      </c>
      <c r="Q1727" s="97">
        <v>39505</v>
      </c>
      <c r="R1727" s="96">
        <v>6424</v>
      </c>
      <c r="S1727" s="96">
        <v>17</v>
      </c>
      <c r="T1727" s="96" t="s">
        <v>19261</v>
      </c>
      <c r="U1727" s="96" t="s">
        <v>27131</v>
      </c>
      <c r="V1727" s="96" t="s">
        <v>27132</v>
      </c>
      <c r="W1727" s="96" t="s">
        <v>2229</v>
      </c>
      <c r="X1727" s="96" t="s">
        <v>1472</v>
      </c>
      <c r="Y1727" s="95" t="s">
        <v>6391</v>
      </c>
    </row>
    <row r="1728" spans="1:25" s="87" customFormat="1" x14ac:dyDescent="0.3">
      <c r="A1728" s="94" t="str">
        <f t="shared" si="27"/>
        <v>mray0</v>
      </c>
      <c r="B1728" s="95" t="s">
        <v>27133</v>
      </c>
      <c r="C1728" s="96" t="s">
        <v>27134</v>
      </c>
      <c r="D1728" s="96" t="s">
        <v>27135</v>
      </c>
      <c r="E1728" s="96" t="s">
        <v>5630</v>
      </c>
      <c r="F1728" s="95" t="s">
        <v>19181</v>
      </c>
      <c r="G1728" s="96" t="s">
        <v>19030</v>
      </c>
      <c r="H1728" s="96" t="s">
        <v>19172</v>
      </c>
      <c r="I1728" s="96" t="s">
        <v>19173</v>
      </c>
      <c r="J1728" s="95" t="s">
        <v>19189</v>
      </c>
      <c r="K1728" s="95" t="s">
        <v>19273</v>
      </c>
      <c r="L1728" s="95" t="s">
        <v>19274</v>
      </c>
      <c r="M1728" s="96" t="s">
        <v>7733</v>
      </c>
      <c r="N1728" s="96" t="s">
        <v>328</v>
      </c>
      <c r="O1728" s="97">
        <v>44420</v>
      </c>
      <c r="P1728" s="97">
        <v>44420</v>
      </c>
      <c r="Q1728" s="97">
        <v>44420</v>
      </c>
      <c r="R1728" s="96">
        <v>1509</v>
      </c>
      <c r="S1728" s="96">
        <v>4</v>
      </c>
      <c r="T1728" s="96" t="s">
        <v>19228</v>
      </c>
      <c r="U1728" s="96" t="s">
        <v>27136</v>
      </c>
      <c r="V1728" s="96"/>
      <c r="W1728" s="96" t="s">
        <v>10862</v>
      </c>
      <c r="X1728" s="96" t="s">
        <v>328</v>
      </c>
      <c r="Y1728" s="95" t="s">
        <v>17650</v>
      </c>
    </row>
    <row r="1729" spans="1:25" s="87" customFormat="1" x14ac:dyDescent="0.3">
      <c r="A1729" s="94" t="str">
        <f t="shared" si="27"/>
        <v>mredike</v>
      </c>
      <c r="B1729" s="95" t="s">
        <v>27137</v>
      </c>
      <c r="C1729" s="96" t="s">
        <v>27138</v>
      </c>
      <c r="D1729" s="96" t="s">
        <v>27139</v>
      </c>
      <c r="E1729" s="96" t="s">
        <v>19170</v>
      </c>
      <c r="F1729" s="95" t="s">
        <v>19395</v>
      </c>
      <c r="G1729" s="96" t="s">
        <v>19030</v>
      </c>
      <c r="H1729" s="96" t="s">
        <v>19172</v>
      </c>
      <c r="I1729" s="96" t="s">
        <v>19173</v>
      </c>
      <c r="J1729" s="95" t="s">
        <v>19189</v>
      </c>
      <c r="K1729" s="95" t="s">
        <v>20742</v>
      </c>
      <c r="L1729" s="95" t="s">
        <v>20743</v>
      </c>
      <c r="M1729" s="96" t="s">
        <v>20744</v>
      </c>
      <c r="N1729" s="96" t="s">
        <v>719</v>
      </c>
      <c r="O1729" s="97">
        <v>41351</v>
      </c>
      <c r="P1729" s="97">
        <v>44406</v>
      </c>
      <c r="Q1729" s="97">
        <v>44406</v>
      </c>
      <c r="R1729" s="96">
        <v>1523</v>
      </c>
      <c r="S1729" s="96">
        <v>4</v>
      </c>
      <c r="T1729" s="96" t="s">
        <v>19228</v>
      </c>
      <c r="U1729" s="96" t="s">
        <v>27140</v>
      </c>
      <c r="V1729" s="96"/>
      <c r="W1729" s="96" t="s">
        <v>27141</v>
      </c>
      <c r="X1729" s="96" t="s">
        <v>719</v>
      </c>
      <c r="Y1729" s="95" t="s">
        <v>27142</v>
      </c>
    </row>
    <row r="1730" spans="1:25" s="87" customFormat="1" x14ac:dyDescent="0.3">
      <c r="A1730" s="94" t="str">
        <f t="shared" si="27"/>
        <v>mrice</v>
      </c>
      <c r="B1730" s="95" t="s">
        <v>27143</v>
      </c>
      <c r="C1730" s="96" t="s">
        <v>27144</v>
      </c>
      <c r="D1730" s="95" t="s">
        <v>27145</v>
      </c>
      <c r="E1730" s="96" t="s">
        <v>27143</v>
      </c>
      <c r="F1730" s="96"/>
      <c r="G1730" s="96"/>
      <c r="H1730" s="96"/>
      <c r="I1730" s="96"/>
      <c r="J1730" s="96"/>
      <c r="K1730" s="96" t="s">
        <v>20070</v>
      </c>
      <c r="L1730" s="96"/>
      <c r="M1730" s="96"/>
      <c r="N1730" s="96"/>
      <c r="O1730" s="97"/>
      <c r="P1730" s="96">
        <v>45942</v>
      </c>
      <c r="Q1730" s="97">
        <v>45942</v>
      </c>
      <c r="R1730" s="96"/>
      <c r="S1730" s="96"/>
      <c r="T1730" s="96"/>
      <c r="U1730" s="95" t="s">
        <v>27146</v>
      </c>
      <c r="V1730" s="96"/>
      <c r="W1730" s="96" t="s">
        <v>13173</v>
      </c>
      <c r="X1730" s="96" t="s">
        <v>955</v>
      </c>
      <c r="Y1730" s="95" t="s">
        <v>13174</v>
      </c>
    </row>
    <row r="1731" spans="1:25" s="87" customFormat="1" x14ac:dyDescent="0.3">
      <c r="A1731" s="94" t="str">
        <f t="shared" ref="A1731:A1794" si="28">TRIM(D1731)</f>
        <v>mriley</v>
      </c>
      <c r="B1731" s="95" t="s">
        <v>27147</v>
      </c>
      <c r="C1731" s="96" t="s">
        <v>27148</v>
      </c>
      <c r="D1731" s="96" t="s">
        <v>27149</v>
      </c>
      <c r="E1731" s="96" t="s">
        <v>5630</v>
      </c>
      <c r="F1731" s="95" t="s">
        <v>19171</v>
      </c>
      <c r="G1731" s="96" t="s">
        <v>19029</v>
      </c>
      <c r="H1731" s="96" t="s">
        <v>19172</v>
      </c>
      <c r="I1731" s="96" t="s">
        <v>19173</v>
      </c>
      <c r="J1731" s="95" t="s">
        <v>19174</v>
      </c>
      <c r="K1731" s="95" t="s">
        <v>19216</v>
      </c>
      <c r="L1731" s="95" t="s">
        <v>19237</v>
      </c>
      <c r="M1731" s="96" t="s">
        <v>19238</v>
      </c>
      <c r="N1731" s="96" t="s">
        <v>250</v>
      </c>
      <c r="O1731" s="97">
        <v>40784</v>
      </c>
      <c r="P1731" s="97">
        <v>45137</v>
      </c>
      <c r="Q1731" s="97">
        <v>45137</v>
      </c>
      <c r="R1731" s="96">
        <v>792</v>
      </c>
      <c r="S1731" s="96">
        <v>2</v>
      </c>
      <c r="T1731" s="96" t="s">
        <v>19209</v>
      </c>
      <c r="U1731" s="96" t="s">
        <v>27150</v>
      </c>
      <c r="V1731" s="96"/>
      <c r="W1731" s="96" t="s">
        <v>8898</v>
      </c>
      <c r="X1731" s="96" t="s">
        <v>250</v>
      </c>
      <c r="Y1731" s="95" t="s">
        <v>8769</v>
      </c>
    </row>
    <row r="1732" spans="1:25" s="87" customFormat="1" x14ac:dyDescent="0.3">
      <c r="A1732" s="94" t="str">
        <f t="shared" si="28"/>
        <v>mriojaz</v>
      </c>
      <c r="B1732" s="95" t="s">
        <v>27151</v>
      </c>
      <c r="C1732" s="96" t="s">
        <v>27152</v>
      </c>
      <c r="D1732" s="96" t="s">
        <v>27153</v>
      </c>
      <c r="E1732" s="96" t="s">
        <v>19170</v>
      </c>
      <c r="F1732" s="95" t="s">
        <v>19181</v>
      </c>
      <c r="G1732" s="96" t="s">
        <v>19030</v>
      </c>
      <c r="H1732" s="96" t="s">
        <v>19172</v>
      </c>
      <c r="I1732" s="96" t="s">
        <v>19173</v>
      </c>
      <c r="J1732" s="95" t="s">
        <v>19174</v>
      </c>
      <c r="K1732" s="95" t="s">
        <v>19431</v>
      </c>
      <c r="L1732" s="95" t="s">
        <v>19432</v>
      </c>
      <c r="M1732" s="96" t="s">
        <v>6264</v>
      </c>
      <c r="N1732" s="96" t="s">
        <v>279</v>
      </c>
      <c r="O1732" s="97">
        <v>45753</v>
      </c>
      <c r="P1732" s="97">
        <v>45753</v>
      </c>
      <c r="Q1732" s="97">
        <v>45753</v>
      </c>
      <c r="R1732" s="96">
        <v>176</v>
      </c>
      <c r="S1732" s="96">
        <v>0</v>
      </c>
      <c r="T1732" s="96" t="s">
        <v>19193</v>
      </c>
      <c r="U1732" s="96" t="s">
        <v>27154</v>
      </c>
      <c r="V1732" s="96"/>
      <c r="W1732" s="96" t="s">
        <v>27155</v>
      </c>
      <c r="X1732" s="96" t="s">
        <v>279</v>
      </c>
      <c r="Y1732" s="95" t="s">
        <v>27156</v>
      </c>
    </row>
    <row r="1733" spans="1:25" s="87" customFormat="1" x14ac:dyDescent="0.3">
      <c r="A1733" s="94" t="str">
        <f t="shared" si="28"/>
        <v>mrisekh</v>
      </c>
      <c r="B1733" s="95" t="s">
        <v>27157</v>
      </c>
      <c r="C1733" s="96" t="s">
        <v>27158</v>
      </c>
      <c r="D1733" s="96" t="s">
        <v>27159</v>
      </c>
      <c r="E1733" s="96" t="s">
        <v>5630</v>
      </c>
      <c r="F1733" s="95" t="s">
        <v>19236</v>
      </c>
      <c r="G1733" s="96" t="s">
        <v>19032</v>
      </c>
      <c r="H1733" s="96" t="s">
        <v>19227</v>
      </c>
      <c r="I1733" s="96" t="s">
        <v>19173</v>
      </c>
      <c r="J1733" s="95" t="s">
        <v>19174</v>
      </c>
      <c r="K1733" s="95" t="s">
        <v>19431</v>
      </c>
      <c r="L1733" s="95" t="s">
        <v>19432</v>
      </c>
      <c r="M1733" s="96" t="s">
        <v>6264</v>
      </c>
      <c r="N1733" s="96" t="s">
        <v>279</v>
      </c>
      <c r="O1733" s="97">
        <v>43580</v>
      </c>
      <c r="P1733" s="97">
        <v>44272</v>
      </c>
      <c r="Q1733" s="97">
        <v>44272</v>
      </c>
      <c r="R1733" s="96">
        <v>1657</v>
      </c>
      <c r="S1733" s="96">
        <v>4</v>
      </c>
      <c r="T1733" s="96" t="s">
        <v>19228</v>
      </c>
      <c r="U1733" s="96" t="s">
        <v>27160</v>
      </c>
      <c r="V1733" s="96"/>
      <c r="W1733" s="96" t="s">
        <v>16704</v>
      </c>
      <c r="X1733" s="96" t="s">
        <v>279</v>
      </c>
      <c r="Y1733" s="95" t="s">
        <v>16705</v>
      </c>
    </row>
    <row r="1734" spans="1:25" s="87" customFormat="1" x14ac:dyDescent="0.3">
      <c r="A1734" s="94" t="str">
        <f t="shared" si="28"/>
        <v>mrobi84</v>
      </c>
      <c r="B1734" s="95" t="s">
        <v>27161</v>
      </c>
      <c r="C1734" s="96" t="s">
        <v>27162</v>
      </c>
      <c r="D1734" s="96" t="s">
        <v>27163</v>
      </c>
      <c r="E1734" s="96" t="s">
        <v>5630</v>
      </c>
      <c r="F1734" s="95" t="s">
        <v>19171</v>
      </c>
      <c r="G1734" s="96" t="s">
        <v>19029</v>
      </c>
      <c r="H1734" s="96" t="s">
        <v>19172</v>
      </c>
      <c r="I1734" s="96" t="s">
        <v>19173</v>
      </c>
      <c r="J1734" s="95" t="s">
        <v>19174</v>
      </c>
      <c r="K1734" s="95" t="s">
        <v>19216</v>
      </c>
      <c r="L1734" s="95" t="s">
        <v>19237</v>
      </c>
      <c r="M1734" s="96" t="s">
        <v>19238</v>
      </c>
      <c r="N1734" s="96" t="s">
        <v>250</v>
      </c>
      <c r="O1734" s="97">
        <v>40866</v>
      </c>
      <c r="P1734" s="97">
        <v>42401</v>
      </c>
      <c r="Q1734" s="97">
        <v>42401</v>
      </c>
      <c r="R1734" s="96">
        <v>3528</v>
      </c>
      <c r="S1734" s="96">
        <v>9</v>
      </c>
      <c r="T1734" s="96" t="s">
        <v>19247</v>
      </c>
      <c r="U1734" s="96" t="s">
        <v>27164</v>
      </c>
      <c r="V1734" s="96">
        <v>302</v>
      </c>
      <c r="W1734" s="96" t="s">
        <v>1542</v>
      </c>
      <c r="X1734" s="96" t="s">
        <v>250</v>
      </c>
      <c r="Y1734" s="95" t="s">
        <v>6824</v>
      </c>
    </row>
    <row r="1735" spans="1:25" s="87" customFormat="1" x14ac:dyDescent="0.3">
      <c r="A1735" s="94" t="str">
        <f t="shared" si="28"/>
        <v>MROD198</v>
      </c>
      <c r="B1735" s="95" t="s">
        <v>27165</v>
      </c>
      <c r="C1735" s="96" t="s">
        <v>27166</v>
      </c>
      <c r="D1735" s="96" t="s">
        <v>3052</v>
      </c>
      <c r="E1735" s="96" t="s">
        <v>5630</v>
      </c>
      <c r="F1735" s="95" t="s">
        <v>19215</v>
      </c>
      <c r="G1735" s="96" t="s">
        <v>19033</v>
      </c>
      <c r="H1735" s="96" t="s">
        <v>19172</v>
      </c>
      <c r="I1735" s="96" t="s">
        <v>19173</v>
      </c>
      <c r="J1735" s="95" t="s">
        <v>19174</v>
      </c>
      <c r="K1735" s="95" t="s">
        <v>19245</v>
      </c>
      <c r="L1735" s="95" t="s">
        <v>20684</v>
      </c>
      <c r="M1735" s="96" t="s">
        <v>14665</v>
      </c>
      <c r="N1735" s="96" t="s">
        <v>219</v>
      </c>
      <c r="O1735" s="97">
        <v>38874</v>
      </c>
      <c r="P1735" s="97">
        <v>38874</v>
      </c>
      <c r="Q1735" s="97">
        <v>38874</v>
      </c>
      <c r="R1735" s="96">
        <v>7055</v>
      </c>
      <c r="S1735" s="96">
        <v>19</v>
      </c>
      <c r="T1735" s="96" t="s">
        <v>19261</v>
      </c>
      <c r="U1735" s="96" t="s">
        <v>27167</v>
      </c>
      <c r="V1735" s="96" t="s">
        <v>17541</v>
      </c>
      <c r="W1735" s="96" t="s">
        <v>14575</v>
      </c>
      <c r="X1735" s="96" t="s">
        <v>219</v>
      </c>
      <c r="Y1735" s="95" t="s">
        <v>11782</v>
      </c>
    </row>
    <row r="1736" spans="1:25" s="87" customFormat="1" x14ac:dyDescent="0.3">
      <c r="A1736" s="94" t="str">
        <f t="shared" si="28"/>
        <v>MRODRI1</v>
      </c>
      <c r="B1736" s="95" t="s">
        <v>27168</v>
      </c>
      <c r="C1736" s="96" t="s">
        <v>27169</v>
      </c>
      <c r="D1736" s="96" t="s">
        <v>7944</v>
      </c>
      <c r="E1736" s="96" t="s">
        <v>5630</v>
      </c>
      <c r="F1736" s="95" t="s">
        <v>19285</v>
      </c>
      <c r="G1736" s="96" t="s">
        <v>19028</v>
      </c>
      <c r="H1736" s="96" t="s">
        <v>19172</v>
      </c>
      <c r="I1736" s="96" t="s">
        <v>19173</v>
      </c>
      <c r="J1736" s="95" t="s">
        <v>19174</v>
      </c>
      <c r="K1736" s="95" t="s">
        <v>19258</v>
      </c>
      <c r="L1736" s="95" t="s">
        <v>19259</v>
      </c>
      <c r="M1736" s="96" t="s">
        <v>19260</v>
      </c>
      <c r="N1736" s="96" t="s">
        <v>279</v>
      </c>
      <c r="O1736" s="97">
        <v>32175</v>
      </c>
      <c r="P1736" s="97">
        <v>32175</v>
      </c>
      <c r="Q1736" s="97">
        <v>32175</v>
      </c>
      <c r="R1736" s="96">
        <v>13754</v>
      </c>
      <c r="S1736" s="96">
        <v>37</v>
      </c>
      <c r="T1736" s="96" t="s">
        <v>19261</v>
      </c>
      <c r="U1736" s="96" t="s">
        <v>27170</v>
      </c>
      <c r="V1736" s="96"/>
      <c r="W1736" s="96" t="s">
        <v>344</v>
      </c>
      <c r="X1736" s="96" t="s">
        <v>279</v>
      </c>
      <c r="Y1736" s="95" t="s">
        <v>11371</v>
      </c>
    </row>
    <row r="1737" spans="1:25" s="87" customFormat="1" x14ac:dyDescent="0.3">
      <c r="A1737" s="94" t="str">
        <f t="shared" si="28"/>
        <v>mroelke</v>
      </c>
      <c r="B1737" s="95" t="s">
        <v>27171</v>
      </c>
      <c r="C1737" s="96" t="s">
        <v>27172</v>
      </c>
      <c r="D1737" s="96" t="s">
        <v>27173</v>
      </c>
      <c r="E1737" s="96" t="s">
        <v>5630</v>
      </c>
      <c r="F1737" s="95" t="s">
        <v>19285</v>
      </c>
      <c r="G1737" s="96" t="s">
        <v>19028</v>
      </c>
      <c r="H1737" s="96" t="s">
        <v>19172</v>
      </c>
      <c r="I1737" s="96" t="s">
        <v>19173</v>
      </c>
      <c r="J1737" s="95" t="s">
        <v>19174</v>
      </c>
      <c r="K1737" s="95" t="s">
        <v>19401</v>
      </c>
      <c r="L1737" s="95" t="s">
        <v>19764</v>
      </c>
      <c r="M1737" s="96" t="s">
        <v>8645</v>
      </c>
      <c r="N1737" s="96" t="s">
        <v>407</v>
      </c>
      <c r="O1737" s="97">
        <v>45123</v>
      </c>
      <c r="P1737" s="97">
        <v>45123</v>
      </c>
      <c r="Q1737" s="97">
        <v>45123</v>
      </c>
      <c r="R1737" s="96">
        <v>806</v>
      </c>
      <c r="S1737" s="96">
        <v>2</v>
      </c>
      <c r="T1737" s="96" t="s">
        <v>19209</v>
      </c>
      <c r="U1737" s="96" t="s">
        <v>27174</v>
      </c>
      <c r="V1737" s="96"/>
      <c r="W1737" s="96" t="s">
        <v>9911</v>
      </c>
      <c r="X1737" s="96" t="s">
        <v>983</v>
      </c>
      <c r="Y1737" s="95" t="s">
        <v>27175</v>
      </c>
    </row>
    <row r="1738" spans="1:25" s="87" customFormat="1" x14ac:dyDescent="0.3">
      <c r="A1738" s="94" t="str">
        <f t="shared" si="28"/>
        <v>MROGER3</v>
      </c>
      <c r="B1738" s="95" t="s">
        <v>27176</v>
      </c>
      <c r="C1738" s="96" t="s">
        <v>27177</v>
      </c>
      <c r="D1738" s="96" t="s">
        <v>1980</v>
      </c>
      <c r="E1738" s="96" t="s">
        <v>5630</v>
      </c>
      <c r="F1738" s="95" t="s">
        <v>19181</v>
      </c>
      <c r="G1738" s="96" t="s">
        <v>19030</v>
      </c>
      <c r="H1738" s="96" t="s">
        <v>19172</v>
      </c>
      <c r="I1738" s="96" t="s">
        <v>19173</v>
      </c>
      <c r="J1738" s="95" t="s">
        <v>19189</v>
      </c>
      <c r="K1738" s="95" t="s">
        <v>19333</v>
      </c>
      <c r="L1738" s="95" t="s">
        <v>19447</v>
      </c>
      <c r="M1738" s="96" t="s">
        <v>9382</v>
      </c>
      <c r="N1738" s="96" t="s">
        <v>366</v>
      </c>
      <c r="O1738" s="97">
        <v>36703</v>
      </c>
      <c r="P1738" s="97">
        <v>36703</v>
      </c>
      <c r="Q1738" s="97">
        <v>36703</v>
      </c>
      <c r="R1738" s="96">
        <v>9226</v>
      </c>
      <c r="S1738" s="96">
        <v>25</v>
      </c>
      <c r="T1738" s="96" t="s">
        <v>19261</v>
      </c>
      <c r="U1738" s="96" t="s">
        <v>10812</v>
      </c>
      <c r="V1738" s="96"/>
      <c r="W1738" s="96" t="s">
        <v>406</v>
      </c>
      <c r="X1738" s="96" t="s">
        <v>407</v>
      </c>
      <c r="Y1738" s="95" t="s">
        <v>10814</v>
      </c>
    </row>
    <row r="1739" spans="1:25" s="87" customFormat="1" x14ac:dyDescent="0.3">
      <c r="A1739" s="94" t="str">
        <f t="shared" si="28"/>
        <v>mrogers</v>
      </c>
      <c r="B1739" s="95" t="s">
        <v>27178</v>
      </c>
      <c r="C1739" s="96" t="s">
        <v>27179</v>
      </c>
      <c r="D1739" s="96" t="s">
        <v>27180</v>
      </c>
      <c r="E1739" s="96" t="s">
        <v>5630</v>
      </c>
      <c r="F1739" s="95" t="s">
        <v>19215</v>
      </c>
      <c r="G1739" s="96" t="s">
        <v>19033</v>
      </c>
      <c r="H1739" s="96" t="s">
        <v>19172</v>
      </c>
      <c r="I1739" s="96" t="s">
        <v>19173</v>
      </c>
      <c r="J1739" s="95" t="s">
        <v>19189</v>
      </c>
      <c r="K1739" s="95" t="s">
        <v>19333</v>
      </c>
      <c r="L1739" s="95" t="s">
        <v>19447</v>
      </c>
      <c r="M1739" s="96" t="s">
        <v>9382</v>
      </c>
      <c r="N1739" s="96" t="s">
        <v>366</v>
      </c>
      <c r="O1739" s="97">
        <v>45788</v>
      </c>
      <c r="P1739" s="97">
        <v>45788</v>
      </c>
      <c r="Q1739" s="97">
        <v>45788</v>
      </c>
      <c r="R1739" s="96">
        <v>141</v>
      </c>
      <c r="S1739" s="96">
        <v>0</v>
      </c>
      <c r="T1739" s="96" t="s">
        <v>19193</v>
      </c>
      <c r="U1739" s="96" t="s">
        <v>8827</v>
      </c>
      <c r="V1739" s="96"/>
      <c r="W1739" s="96" t="s">
        <v>8828</v>
      </c>
      <c r="X1739" s="96" t="s">
        <v>416</v>
      </c>
      <c r="Y1739" s="95" t="s">
        <v>8829</v>
      </c>
    </row>
    <row r="1740" spans="1:25" s="87" customFormat="1" x14ac:dyDescent="0.3">
      <c r="A1740" s="94" t="str">
        <f t="shared" si="28"/>
        <v>MROGGE1</v>
      </c>
      <c r="B1740" s="95" t="s">
        <v>27181</v>
      </c>
      <c r="C1740" s="96" t="s">
        <v>27182</v>
      </c>
      <c r="D1740" s="96" t="s">
        <v>27183</v>
      </c>
      <c r="E1740" s="96" t="s">
        <v>5630</v>
      </c>
      <c r="F1740" s="95" t="s">
        <v>19285</v>
      </c>
      <c r="G1740" s="96" t="s">
        <v>19028</v>
      </c>
      <c r="H1740" s="96" t="s">
        <v>19172</v>
      </c>
      <c r="I1740" s="96" t="s">
        <v>19173</v>
      </c>
      <c r="J1740" s="95" t="s">
        <v>19189</v>
      </c>
      <c r="K1740" s="95" t="s">
        <v>19333</v>
      </c>
      <c r="L1740" s="95" t="s">
        <v>19467</v>
      </c>
      <c r="M1740" s="96" t="s">
        <v>9084</v>
      </c>
      <c r="N1740" s="96" t="s">
        <v>260</v>
      </c>
      <c r="O1740" s="97">
        <v>29157</v>
      </c>
      <c r="P1740" s="97">
        <v>29157</v>
      </c>
      <c r="Q1740" s="97">
        <v>29157</v>
      </c>
      <c r="R1740" s="96">
        <v>16772</v>
      </c>
      <c r="S1740" s="96">
        <v>45</v>
      </c>
      <c r="T1740" s="96" t="s">
        <v>19261</v>
      </c>
      <c r="U1740" s="96" t="s">
        <v>27184</v>
      </c>
      <c r="V1740" s="96"/>
      <c r="W1740" s="96" t="s">
        <v>27185</v>
      </c>
      <c r="X1740" s="96" t="s">
        <v>260</v>
      </c>
      <c r="Y1740" s="95" t="s">
        <v>27186</v>
      </c>
    </row>
    <row r="1741" spans="1:25" s="87" customFormat="1" x14ac:dyDescent="0.3">
      <c r="A1741" s="94" t="str">
        <f t="shared" si="28"/>
        <v>msahibz</v>
      </c>
      <c r="B1741" s="95" t="s">
        <v>27187</v>
      </c>
      <c r="C1741" s="96" t="s">
        <v>27188</v>
      </c>
      <c r="D1741" s="96" t="s">
        <v>27189</v>
      </c>
      <c r="E1741" s="96" t="s">
        <v>5630</v>
      </c>
      <c r="F1741" s="95" t="s">
        <v>19171</v>
      </c>
      <c r="G1741" s="96" t="s">
        <v>19029</v>
      </c>
      <c r="H1741" s="96" t="s">
        <v>19172</v>
      </c>
      <c r="I1741" s="96" t="s">
        <v>19173</v>
      </c>
      <c r="J1741" s="95" t="s">
        <v>19189</v>
      </c>
      <c r="K1741" s="95" t="s">
        <v>19294</v>
      </c>
      <c r="L1741" s="95" t="s">
        <v>19295</v>
      </c>
      <c r="M1741" s="96" t="s">
        <v>19296</v>
      </c>
      <c r="N1741" s="96" t="s">
        <v>541</v>
      </c>
      <c r="O1741" s="97">
        <v>45914</v>
      </c>
      <c r="P1741" s="97">
        <v>45914</v>
      </c>
      <c r="Q1741" s="97">
        <v>45914</v>
      </c>
      <c r="R1741" s="96">
        <v>15</v>
      </c>
      <c r="S1741" s="96">
        <v>0</v>
      </c>
      <c r="T1741" s="96" t="s">
        <v>19183</v>
      </c>
      <c r="U1741" s="100" t="s">
        <v>27190</v>
      </c>
      <c r="V1741" s="100"/>
      <c r="W1741" s="100" t="s">
        <v>399</v>
      </c>
      <c r="X1741" s="100" t="s">
        <v>328</v>
      </c>
      <c r="Y1741" s="99" t="s">
        <v>16916</v>
      </c>
    </row>
    <row r="1742" spans="1:25" s="87" customFormat="1" x14ac:dyDescent="0.3">
      <c r="A1742" s="94" t="str">
        <f t="shared" si="28"/>
        <v>msajjad</v>
      </c>
      <c r="B1742" s="95" t="s">
        <v>27191</v>
      </c>
      <c r="C1742" s="96" t="s">
        <v>27192</v>
      </c>
      <c r="D1742" s="96" t="s">
        <v>27193</v>
      </c>
      <c r="E1742" s="96" t="s">
        <v>19170</v>
      </c>
      <c r="F1742" s="95" t="s">
        <v>19181</v>
      </c>
      <c r="G1742" s="96" t="s">
        <v>19030</v>
      </c>
      <c r="H1742" s="96" t="s">
        <v>19172</v>
      </c>
      <c r="I1742" s="96" t="s">
        <v>19173</v>
      </c>
      <c r="J1742" s="95" t="s">
        <v>19174</v>
      </c>
      <c r="K1742" s="95" t="s">
        <v>19175</v>
      </c>
      <c r="L1742" s="95" t="s">
        <v>16610</v>
      </c>
      <c r="M1742" s="96" t="s">
        <v>9597</v>
      </c>
      <c r="N1742" s="96" t="s">
        <v>219</v>
      </c>
      <c r="O1742" s="97">
        <v>45585</v>
      </c>
      <c r="P1742" s="97">
        <v>45585</v>
      </c>
      <c r="Q1742" s="97">
        <v>45585</v>
      </c>
      <c r="R1742" s="96">
        <v>344</v>
      </c>
      <c r="S1742" s="96">
        <v>0</v>
      </c>
      <c r="T1742" s="96" t="s">
        <v>19176</v>
      </c>
      <c r="U1742" s="96" t="s">
        <v>27194</v>
      </c>
      <c r="V1742" s="96" t="s">
        <v>27195</v>
      </c>
      <c r="W1742" s="96" t="s">
        <v>7806</v>
      </c>
      <c r="X1742" s="96" t="s">
        <v>219</v>
      </c>
      <c r="Y1742" s="95" t="s">
        <v>27196</v>
      </c>
    </row>
    <row r="1743" spans="1:25" s="87" customFormat="1" x14ac:dyDescent="0.3">
      <c r="A1743" s="94" t="str">
        <f t="shared" si="28"/>
        <v>msamim</v>
      </c>
      <c r="B1743" s="95" t="s">
        <v>27197</v>
      </c>
      <c r="C1743" s="96" t="s">
        <v>27198</v>
      </c>
      <c r="D1743" s="96" t="s">
        <v>27199</v>
      </c>
      <c r="E1743" s="96" t="s">
        <v>19170</v>
      </c>
      <c r="F1743" s="95" t="s">
        <v>19171</v>
      </c>
      <c r="G1743" s="96" t="s">
        <v>19029</v>
      </c>
      <c r="H1743" s="96" t="s">
        <v>19172</v>
      </c>
      <c r="I1743" s="96" t="s">
        <v>19173</v>
      </c>
      <c r="J1743" s="95" t="s">
        <v>19174</v>
      </c>
      <c r="K1743" s="95" t="s">
        <v>19175</v>
      </c>
      <c r="L1743" s="95" t="s">
        <v>16610</v>
      </c>
      <c r="M1743" s="96" t="s">
        <v>9597</v>
      </c>
      <c r="N1743" s="96" t="s">
        <v>219</v>
      </c>
      <c r="O1743" s="97">
        <v>45186</v>
      </c>
      <c r="P1743" s="97">
        <v>45186</v>
      </c>
      <c r="Q1743" s="97">
        <v>45186</v>
      </c>
      <c r="R1743" s="96">
        <v>743</v>
      </c>
      <c r="S1743" s="96">
        <v>2</v>
      </c>
      <c r="T1743" s="96" t="s">
        <v>19209</v>
      </c>
      <c r="U1743" s="96" t="s">
        <v>27200</v>
      </c>
      <c r="V1743" s="96"/>
      <c r="W1743" s="96" t="s">
        <v>6892</v>
      </c>
      <c r="X1743" s="96" t="s">
        <v>219</v>
      </c>
      <c r="Y1743" s="95" t="s">
        <v>9889</v>
      </c>
    </row>
    <row r="1744" spans="1:25" s="87" customFormat="1" x14ac:dyDescent="0.3">
      <c r="A1744" s="94" t="str">
        <f t="shared" si="28"/>
        <v>MSANER1</v>
      </c>
      <c r="B1744" s="95" t="s">
        <v>27201</v>
      </c>
      <c r="C1744" s="96" t="s">
        <v>27202</v>
      </c>
      <c r="D1744" s="96" t="s">
        <v>4131</v>
      </c>
      <c r="E1744" s="96" t="s">
        <v>5630</v>
      </c>
      <c r="F1744" s="95" t="s">
        <v>19285</v>
      </c>
      <c r="G1744" s="96" t="s">
        <v>19028</v>
      </c>
      <c r="H1744" s="96" t="s">
        <v>19172</v>
      </c>
      <c r="I1744" s="96" t="s">
        <v>19173</v>
      </c>
      <c r="J1744" s="95" t="s">
        <v>19174</v>
      </c>
      <c r="K1744" s="95" t="s">
        <v>19802</v>
      </c>
      <c r="L1744" s="95" t="s">
        <v>19803</v>
      </c>
      <c r="M1744" s="96" t="s">
        <v>19804</v>
      </c>
      <c r="N1744" s="96" t="s">
        <v>549</v>
      </c>
      <c r="O1744" s="97">
        <v>36941</v>
      </c>
      <c r="P1744" s="97">
        <v>36941</v>
      </c>
      <c r="Q1744" s="97">
        <v>36941</v>
      </c>
      <c r="R1744" s="96">
        <v>8988</v>
      </c>
      <c r="S1744" s="96">
        <v>24</v>
      </c>
      <c r="T1744" s="96" t="s">
        <v>19261</v>
      </c>
      <c r="U1744" s="132" t="s">
        <v>17473</v>
      </c>
      <c r="V1744" s="98"/>
      <c r="W1744" s="98" t="s">
        <v>1509</v>
      </c>
      <c r="X1744" s="98" t="s">
        <v>1502</v>
      </c>
      <c r="Y1744" s="132" t="s">
        <v>17474</v>
      </c>
    </row>
    <row r="1745" spans="1:25" s="87" customFormat="1" x14ac:dyDescent="0.3">
      <c r="A1745" s="94" t="str">
        <f t="shared" si="28"/>
        <v>mschenc</v>
      </c>
      <c r="B1745" s="95" t="s">
        <v>27203</v>
      </c>
      <c r="C1745" s="96" t="s">
        <v>27204</v>
      </c>
      <c r="D1745" s="96" t="s">
        <v>27205</v>
      </c>
      <c r="E1745" s="96" t="s">
        <v>19170</v>
      </c>
      <c r="F1745" s="95" t="s">
        <v>19171</v>
      </c>
      <c r="G1745" s="96" t="s">
        <v>19029</v>
      </c>
      <c r="H1745" s="96" t="s">
        <v>19172</v>
      </c>
      <c r="I1745" s="96" t="s">
        <v>19173</v>
      </c>
      <c r="J1745" s="95" t="s">
        <v>19189</v>
      </c>
      <c r="K1745" s="95" t="s">
        <v>19471</v>
      </c>
      <c r="L1745" s="95" t="s">
        <v>20722</v>
      </c>
      <c r="M1745" s="96" t="s">
        <v>20723</v>
      </c>
      <c r="N1745" s="96" t="s">
        <v>719</v>
      </c>
      <c r="O1745" s="97">
        <v>45172</v>
      </c>
      <c r="P1745" s="97">
        <v>45172</v>
      </c>
      <c r="Q1745" s="97">
        <v>45172</v>
      </c>
      <c r="R1745" s="96">
        <v>757</v>
      </c>
      <c r="S1745" s="96">
        <v>2</v>
      </c>
      <c r="T1745" s="96" t="s">
        <v>19209</v>
      </c>
      <c r="U1745" s="96" t="s">
        <v>27206</v>
      </c>
      <c r="V1745" s="96"/>
      <c r="W1745" s="96" t="s">
        <v>27207</v>
      </c>
      <c r="X1745" s="96" t="s">
        <v>719</v>
      </c>
      <c r="Y1745" s="95" t="s">
        <v>27208</v>
      </c>
    </row>
    <row r="1746" spans="1:25" s="87" customFormat="1" x14ac:dyDescent="0.3">
      <c r="A1746" s="94" t="str">
        <f t="shared" si="28"/>
        <v>mscigli</v>
      </c>
      <c r="B1746" s="95" t="s">
        <v>27209</v>
      </c>
      <c r="C1746" s="96" t="s">
        <v>27210</v>
      </c>
      <c r="D1746" s="96" t="s">
        <v>27211</v>
      </c>
      <c r="E1746" s="96" t="s">
        <v>5630</v>
      </c>
      <c r="F1746" s="95" t="s">
        <v>19272</v>
      </c>
      <c r="G1746" s="96" t="s">
        <v>19048</v>
      </c>
      <c r="H1746" s="96" t="s">
        <v>19227</v>
      </c>
      <c r="I1746" s="96" t="s">
        <v>19173</v>
      </c>
      <c r="J1746" s="95" t="s">
        <v>19174</v>
      </c>
      <c r="K1746" s="95" t="s">
        <v>19309</v>
      </c>
      <c r="L1746" s="95" t="s">
        <v>19513</v>
      </c>
      <c r="M1746" s="96" t="s">
        <v>6528</v>
      </c>
      <c r="N1746" s="96" t="s">
        <v>219</v>
      </c>
      <c r="O1746" s="97">
        <v>45830</v>
      </c>
      <c r="P1746" s="97">
        <v>45830</v>
      </c>
      <c r="Q1746" s="97">
        <v>45830</v>
      </c>
      <c r="R1746" s="96">
        <v>99</v>
      </c>
      <c r="S1746" s="96">
        <v>0</v>
      </c>
      <c r="T1746" s="96" t="s">
        <v>19193</v>
      </c>
      <c r="U1746" s="96" t="s">
        <v>27212</v>
      </c>
      <c r="V1746" s="96"/>
      <c r="W1746" s="96" t="s">
        <v>559</v>
      </c>
      <c r="X1746" s="96" t="s">
        <v>219</v>
      </c>
      <c r="Y1746" s="95" t="s">
        <v>7003</v>
      </c>
    </row>
    <row r="1747" spans="1:25" s="87" customFormat="1" x14ac:dyDescent="0.3">
      <c r="A1747" s="94" t="str">
        <f t="shared" si="28"/>
        <v>mscott1</v>
      </c>
      <c r="B1747" s="95" t="s">
        <v>27213</v>
      </c>
      <c r="C1747" s="96" t="s">
        <v>27214</v>
      </c>
      <c r="D1747" s="96" t="s">
        <v>27215</v>
      </c>
      <c r="E1747" s="96" t="s">
        <v>19170</v>
      </c>
      <c r="F1747" s="95" t="s">
        <v>19285</v>
      </c>
      <c r="G1747" s="96" t="s">
        <v>19028</v>
      </c>
      <c r="H1747" s="96" t="s">
        <v>19172</v>
      </c>
      <c r="I1747" s="96" t="s">
        <v>19173</v>
      </c>
      <c r="J1747" s="95" t="s">
        <v>19174</v>
      </c>
      <c r="K1747" s="95" t="s">
        <v>19522</v>
      </c>
      <c r="L1747" s="95" t="s">
        <v>19523</v>
      </c>
      <c r="M1747" s="96" t="s">
        <v>7156</v>
      </c>
      <c r="N1747" s="96" t="s">
        <v>773</v>
      </c>
      <c r="O1747" s="97">
        <v>43544</v>
      </c>
      <c r="P1747" s="97">
        <v>43544</v>
      </c>
      <c r="Q1747" s="97">
        <v>43544</v>
      </c>
      <c r="R1747" s="96">
        <v>2385</v>
      </c>
      <c r="S1747" s="96">
        <v>6</v>
      </c>
      <c r="T1747" s="96" t="s">
        <v>19247</v>
      </c>
      <c r="U1747" s="96" t="s">
        <v>27216</v>
      </c>
      <c r="V1747" s="96"/>
      <c r="W1747" s="96" t="s">
        <v>7156</v>
      </c>
      <c r="X1747" s="96" t="s">
        <v>773</v>
      </c>
      <c r="Y1747" s="95" t="s">
        <v>15961</v>
      </c>
    </row>
    <row r="1748" spans="1:25" s="87" customFormat="1" x14ac:dyDescent="0.3">
      <c r="A1748" s="94" t="str">
        <f t="shared" si="28"/>
        <v>mself</v>
      </c>
      <c r="B1748" s="95" t="s">
        <v>27217</v>
      </c>
      <c r="C1748" s="96" t="s">
        <v>27218</v>
      </c>
      <c r="D1748" s="96" t="s">
        <v>27219</v>
      </c>
      <c r="E1748" s="96" t="s">
        <v>19170</v>
      </c>
      <c r="F1748" s="95" t="s">
        <v>19181</v>
      </c>
      <c r="G1748" s="96" t="s">
        <v>19030</v>
      </c>
      <c r="H1748" s="96" t="s">
        <v>19172</v>
      </c>
      <c r="I1748" s="96" t="s">
        <v>19173</v>
      </c>
      <c r="J1748" s="95" t="s">
        <v>19174</v>
      </c>
      <c r="K1748" s="95" t="s">
        <v>19401</v>
      </c>
      <c r="L1748" s="95" t="s">
        <v>17382</v>
      </c>
      <c r="M1748" s="96" t="s">
        <v>8645</v>
      </c>
      <c r="N1748" s="96" t="s">
        <v>407</v>
      </c>
      <c r="O1748" s="97">
        <v>45823</v>
      </c>
      <c r="P1748" s="97">
        <v>45823</v>
      </c>
      <c r="Q1748" s="97">
        <v>45823</v>
      </c>
      <c r="R1748" s="96">
        <v>106</v>
      </c>
      <c r="S1748" s="96">
        <v>0</v>
      </c>
      <c r="T1748" s="96" t="s">
        <v>19193</v>
      </c>
      <c r="U1748" s="96" t="s">
        <v>27220</v>
      </c>
      <c r="V1748" s="96"/>
      <c r="W1748" s="96" t="s">
        <v>4993</v>
      </c>
      <c r="X1748" s="96" t="s">
        <v>287</v>
      </c>
      <c r="Y1748" s="95" t="s">
        <v>27221</v>
      </c>
    </row>
    <row r="1749" spans="1:25" s="87" customFormat="1" x14ac:dyDescent="0.3">
      <c r="A1749" s="94" t="str">
        <f t="shared" si="28"/>
        <v>MSERNA1</v>
      </c>
      <c r="B1749" s="95" t="s">
        <v>27222</v>
      </c>
      <c r="C1749" s="96" t="s">
        <v>27223</v>
      </c>
      <c r="D1749" s="96" t="s">
        <v>7014</v>
      </c>
      <c r="E1749" s="96" t="s">
        <v>5630</v>
      </c>
      <c r="F1749" s="95" t="s">
        <v>19285</v>
      </c>
      <c r="G1749" s="96" t="s">
        <v>19028</v>
      </c>
      <c r="H1749" s="96" t="s">
        <v>19172</v>
      </c>
      <c r="I1749" s="96" t="s">
        <v>19173</v>
      </c>
      <c r="J1749" s="95" t="s">
        <v>19189</v>
      </c>
      <c r="K1749" s="95" t="s">
        <v>19217</v>
      </c>
      <c r="L1749" s="95" t="s">
        <v>19824</v>
      </c>
      <c r="M1749" s="96" t="s">
        <v>19825</v>
      </c>
      <c r="N1749" s="96" t="s">
        <v>752</v>
      </c>
      <c r="O1749" s="97">
        <v>31880</v>
      </c>
      <c r="P1749" s="97">
        <v>31880</v>
      </c>
      <c r="Q1749" s="97">
        <v>31880</v>
      </c>
      <c r="R1749" s="96">
        <v>14049</v>
      </c>
      <c r="S1749" s="96">
        <v>38</v>
      </c>
      <c r="T1749" s="96" t="s">
        <v>19261</v>
      </c>
      <c r="U1749" s="96" t="s">
        <v>27224</v>
      </c>
      <c r="V1749" s="96"/>
      <c r="W1749" s="96" t="s">
        <v>27225</v>
      </c>
      <c r="X1749" s="96" t="s">
        <v>752</v>
      </c>
      <c r="Y1749" s="95" t="s">
        <v>15598</v>
      </c>
    </row>
    <row r="1750" spans="1:25" s="87" customFormat="1" x14ac:dyDescent="0.3">
      <c r="A1750" s="94" t="str">
        <f t="shared" si="28"/>
        <v>mserrat</v>
      </c>
      <c r="B1750" s="95" t="s">
        <v>27226</v>
      </c>
      <c r="C1750" s="96" t="s">
        <v>27227</v>
      </c>
      <c r="D1750" s="96" t="s">
        <v>27228</v>
      </c>
      <c r="E1750" s="96" t="s">
        <v>5630</v>
      </c>
      <c r="F1750" s="95" t="s">
        <v>19181</v>
      </c>
      <c r="G1750" s="96" t="s">
        <v>19030</v>
      </c>
      <c r="H1750" s="96" t="s">
        <v>19172</v>
      </c>
      <c r="I1750" s="96" t="s">
        <v>19173</v>
      </c>
      <c r="J1750" s="95" t="s">
        <v>19174</v>
      </c>
      <c r="K1750" s="95" t="s">
        <v>19216</v>
      </c>
      <c r="L1750" s="95" t="s">
        <v>19237</v>
      </c>
      <c r="M1750" s="96" t="s">
        <v>19238</v>
      </c>
      <c r="N1750" s="96" t="s">
        <v>250</v>
      </c>
      <c r="O1750" s="97">
        <v>45186</v>
      </c>
      <c r="P1750" s="97">
        <v>45186</v>
      </c>
      <c r="Q1750" s="97">
        <v>45186</v>
      </c>
      <c r="R1750" s="96">
        <v>743</v>
      </c>
      <c r="S1750" s="96">
        <v>2</v>
      </c>
      <c r="T1750" s="96" t="s">
        <v>19209</v>
      </c>
      <c r="U1750" s="96" t="s">
        <v>27229</v>
      </c>
      <c r="V1750" s="96"/>
      <c r="W1750" s="96" t="s">
        <v>27230</v>
      </c>
      <c r="X1750" s="96" t="s">
        <v>250</v>
      </c>
      <c r="Y1750" s="95" t="s">
        <v>18889</v>
      </c>
    </row>
    <row r="1751" spans="1:25" s="87" customFormat="1" x14ac:dyDescent="0.3">
      <c r="A1751" s="94" t="str">
        <f t="shared" si="28"/>
        <v>mshari0</v>
      </c>
      <c r="B1751" s="95" t="s">
        <v>27231</v>
      </c>
      <c r="C1751" s="96" t="s">
        <v>27232</v>
      </c>
      <c r="D1751" s="96" t="s">
        <v>27233</v>
      </c>
      <c r="E1751" s="96" t="s">
        <v>19170</v>
      </c>
      <c r="F1751" s="95" t="s">
        <v>19215</v>
      </c>
      <c r="G1751" s="96" t="s">
        <v>19033</v>
      </c>
      <c r="H1751" s="96" t="s">
        <v>19172</v>
      </c>
      <c r="I1751" s="96" t="s">
        <v>19173</v>
      </c>
      <c r="J1751" s="95" t="s">
        <v>19189</v>
      </c>
      <c r="K1751" s="95" t="s">
        <v>19294</v>
      </c>
      <c r="L1751" s="95" t="s">
        <v>19295</v>
      </c>
      <c r="M1751" s="96" t="s">
        <v>19296</v>
      </c>
      <c r="N1751" s="96" t="s">
        <v>541</v>
      </c>
      <c r="O1751" s="97">
        <v>44623</v>
      </c>
      <c r="P1751" s="97">
        <v>44623</v>
      </c>
      <c r="Q1751" s="97">
        <v>44623</v>
      </c>
      <c r="R1751" s="96">
        <v>1306</v>
      </c>
      <c r="S1751" s="96">
        <v>3</v>
      </c>
      <c r="T1751" s="96" t="s">
        <v>19228</v>
      </c>
      <c r="U1751" s="96" t="s">
        <v>27234</v>
      </c>
      <c r="V1751" s="96"/>
      <c r="W1751" s="96" t="s">
        <v>8256</v>
      </c>
      <c r="X1751" s="96" t="s">
        <v>328</v>
      </c>
      <c r="Y1751" s="95" t="s">
        <v>8179</v>
      </c>
    </row>
    <row r="1752" spans="1:25" s="87" customFormat="1" x14ac:dyDescent="0.3">
      <c r="A1752" s="94" t="str">
        <f t="shared" si="28"/>
        <v>msharif</v>
      </c>
      <c r="B1752" s="95" t="s">
        <v>27235</v>
      </c>
      <c r="C1752" s="96" t="s">
        <v>27236</v>
      </c>
      <c r="D1752" s="96" t="s">
        <v>27237</v>
      </c>
      <c r="E1752" s="96" t="s">
        <v>5630</v>
      </c>
      <c r="F1752" s="95" t="s">
        <v>19181</v>
      </c>
      <c r="G1752" s="96" t="s">
        <v>19030</v>
      </c>
      <c r="H1752" s="96" t="s">
        <v>19172</v>
      </c>
      <c r="I1752" s="96" t="s">
        <v>19173</v>
      </c>
      <c r="J1752" s="95" t="s">
        <v>19189</v>
      </c>
      <c r="K1752" s="95" t="s">
        <v>19294</v>
      </c>
      <c r="L1752" s="95" t="s">
        <v>19295</v>
      </c>
      <c r="M1752" s="96" t="s">
        <v>19296</v>
      </c>
      <c r="N1752" s="96" t="s">
        <v>541</v>
      </c>
      <c r="O1752" s="97">
        <v>44188</v>
      </c>
      <c r="P1752" s="97">
        <v>44188</v>
      </c>
      <c r="Q1752" s="97">
        <v>44188</v>
      </c>
      <c r="R1752" s="96">
        <v>1741</v>
      </c>
      <c r="S1752" s="96">
        <v>4</v>
      </c>
      <c r="T1752" s="96" t="s">
        <v>19228</v>
      </c>
      <c r="U1752" s="96" t="s">
        <v>27238</v>
      </c>
      <c r="V1752" s="96"/>
      <c r="W1752" s="96" t="s">
        <v>5793</v>
      </c>
      <c r="X1752" s="96" t="s">
        <v>328</v>
      </c>
      <c r="Y1752" s="95" t="s">
        <v>5289</v>
      </c>
    </row>
    <row r="1753" spans="1:25" s="87" customFormat="1" x14ac:dyDescent="0.3">
      <c r="A1753" s="94" t="str">
        <f t="shared" si="28"/>
        <v>MSHORT1</v>
      </c>
      <c r="B1753" s="95" t="s">
        <v>27239</v>
      </c>
      <c r="C1753" s="96" t="s">
        <v>27240</v>
      </c>
      <c r="D1753" s="96" t="s">
        <v>8482</v>
      </c>
      <c r="E1753" s="96" t="s">
        <v>5630</v>
      </c>
      <c r="F1753" s="95" t="s">
        <v>19181</v>
      </c>
      <c r="G1753" s="96" t="s">
        <v>19030</v>
      </c>
      <c r="H1753" s="96" t="s">
        <v>19172</v>
      </c>
      <c r="I1753" s="96" t="s">
        <v>19173</v>
      </c>
      <c r="J1753" s="95" t="s">
        <v>19174</v>
      </c>
      <c r="K1753" s="95" t="s">
        <v>19522</v>
      </c>
      <c r="L1753" s="95" t="s">
        <v>19523</v>
      </c>
      <c r="M1753" s="96" t="s">
        <v>7156</v>
      </c>
      <c r="N1753" s="96" t="s">
        <v>773</v>
      </c>
      <c r="O1753" s="97">
        <v>31610</v>
      </c>
      <c r="P1753" s="97">
        <v>31610</v>
      </c>
      <c r="Q1753" s="97">
        <v>31610</v>
      </c>
      <c r="R1753" s="96">
        <v>14319</v>
      </c>
      <c r="S1753" s="96">
        <v>39</v>
      </c>
      <c r="T1753" s="96" t="s">
        <v>19261</v>
      </c>
      <c r="U1753" s="96" t="s">
        <v>8484</v>
      </c>
      <c r="V1753" s="96"/>
      <c r="W1753" s="96" t="s">
        <v>27241</v>
      </c>
      <c r="X1753" s="96" t="s">
        <v>250</v>
      </c>
      <c r="Y1753" s="95" t="s">
        <v>3259</v>
      </c>
    </row>
    <row r="1754" spans="1:25" s="87" customFormat="1" x14ac:dyDescent="0.3">
      <c r="A1754" s="94" t="str">
        <f t="shared" si="28"/>
        <v>mshrum</v>
      </c>
      <c r="B1754" s="95" t="s">
        <v>27242</v>
      </c>
      <c r="C1754" s="96" t="s">
        <v>27243</v>
      </c>
      <c r="D1754" s="96" t="s">
        <v>27244</v>
      </c>
      <c r="E1754" s="96" t="s">
        <v>5630</v>
      </c>
      <c r="F1754" s="95" t="s">
        <v>19215</v>
      </c>
      <c r="G1754" s="96" t="s">
        <v>19033</v>
      </c>
      <c r="H1754" s="96" t="s">
        <v>19172</v>
      </c>
      <c r="I1754" s="96" t="s">
        <v>19173</v>
      </c>
      <c r="J1754" s="95" t="s">
        <v>19174</v>
      </c>
      <c r="K1754" s="95" t="s">
        <v>19401</v>
      </c>
      <c r="L1754" s="95" t="s">
        <v>19764</v>
      </c>
      <c r="M1754" s="96" t="s">
        <v>8645</v>
      </c>
      <c r="N1754" s="96" t="s">
        <v>407</v>
      </c>
      <c r="O1754" s="97">
        <v>45816</v>
      </c>
      <c r="P1754" s="97">
        <v>45816</v>
      </c>
      <c r="Q1754" s="97">
        <v>45816</v>
      </c>
      <c r="R1754" s="96">
        <v>113</v>
      </c>
      <c r="S1754" s="96">
        <v>0</v>
      </c>
      <c r="T1754" s="96" t="s">
        <v>19193</v>
      </c>
      <c r="U1754" s="96" t="s">
        <v>11107</v>
      </c>
      <c r="V1754" s="96"/>
      <c r="W1754" s="96" t="s">
        <v>11108</v>
      </c>
      <c r="X1754" s="96" t="s">
        <v>983</v>
      </c>
      <c r="Y1754" s="95" t="s">
        <v>11109</v>
      </c>
    </row>
    <row r="1755" spans="1:25" s="87" customFormat="1" x14ac:dyDescent="0.3">
      <c r="A1755" s="94" t="str">
        <f t="shared" si="28"/>
        <v>msilva2</v>
      </c>
      <c r="B1755" s="95" t="s">
        <v>27245</v>
      </c>
      <c r="C1755" s="96" t="s">
        <v>27246</v>
      </c>
      <c r="D1755" s="96" t="s">
        <v>27247</v>
      </c>
      <c r="E1755" s="96" t="s">
        <v>5630</v>
      </c>
      <c r="F1755" s="95" t="s">
        <v>19236</v>
      </c>
      <c r="G1755" s="96" t="s">
        <v>19032</v>
      </c>
      <c r="H1755" s="96" t="s">
        <v>19227</v>
      </c>
      <c r="I1755" s="96" t="s">
        <v>19173</v>
      </c>
      <c r="J1755" s="95" t="s">
        <v>19174</v>
      </c>
      <c r="K1755" s="95" t="s">
        <v>19431</v>
      </c>
      <c r="L1755" s="95" t="s">
        <v>19432</v>
      </c>
      <c r="M1755" s="96" t="s">
        <v>6264</v>
      </c>
      <c r="N1755" s="96" t="s">
        <v>279</v>
      </c>
      <c r="O1755" s="97">
        <v>44277</v>
      </c>
      <c r="P1755" s="97">
        <v>44277</v>
      </c>
      <c r="Q1755" s="97">
        <v>44277</v>
      </c>
      <c r="R1755" s="96">
        <v>1652</v>
      </c>
      <c r="S1755" s="96">
        <v>4</v>
      </c>
      <c r="T1755" s="96" t="s">
        <v>19228</v>
      </c>
      <c r="U1755" s="96" t="s">
        <v>27248</v>
      </c>
      <c r="V1755" s="96"/>
      <c r="W1755" s="96" t="s">
        <v>2629</v>
      </c>
      <c r="X1755" s="96" t="s">
        <v>279</v>
      </c>
      <c r="Y1755" s="95" t="s">
        <v>10212</v>
      </c>
    </row>
    <row r="1756" spans="1:25" s="87" customFormat="1" x14ac:dyDescent="0.3">
      <c r="A1756" s="94" t="str">
        <f t="shared" si="28"/>
        <v>MSLAUG</v>
      </c>
      <c r="B1756" s="95" t="s">
        <v>27249</v>
      </c>
      <c r="C1756" s="96" t="s">
        <v>27250</v>
      </c>
      <c r="D1756" s="96" t="s">
        <v>11016</v>
      </c>
      <c r="E1756" s="96" t="s">
        <v>5630</v>
      </c>
      <c r="F1756" s="95" t="s">
        <v>19171</v>
      </c>
      <c r="G1756" s="96" t="s">
        <v>19029</v>
      </c>
      <c r="H1756" s="96" t="s">
        <v>19172</v>
      </c>
      <c r="I1756" s="96" t="s">
        <v>19173</v>
      </c>
      <c r="J1756" s="95" t="s">
        <v>19174</v>
      </c>
      <c r="K1756" s="95" t="s">
        <v>19522</v>
      </c>
      <c r="L1756" s="95" t="s">
        <v>19523</v>
      </c>
      <c r="M1756" s="96" t="s">
        <v>7156</v>
      </c>
      <c r="N1756" s="96" t="s">
        <v>773</v>
      </c>
      <c r="O1756" s="97">
        <v>31523</v>
      </c>
      <c r="P1756" s="97">
        <v>31523</v>
      </c>
      <c r="Q1756" s="97">
        <v>31523</v>
      </c>
      <c r="R1756" s="96">
        <v>14406</v>
      </c>
      <c r="S1756" s="96">
        <v>39</v>
      </c>
      <c r="T1756" s="96" t="s">
        <v>19261</v>
      </c>
      <c r="U1756" s="96" t="s">
        <v>11018</v>
      </c>
      <c r="V1756" s="96"/>
      <c r="W1756" s="96" t="s">
        <v>27251</v>
      </c>
      <c r="X1756" s="96" t="s">
        <v>250</v>
      </c>
      <c r="Y1756" s="95" t="s">
        <v>11020</v>
      </c>
    </row>
    <row r="1757" spans="1:25" s="87" customFormat="1" x14ac:dyDescent="0.3">
      <c r="A1757" s="94" t="str">
        <f t="shared" si="28"/>
        <v>msmith</v>
      </c>
      <c r="B1757" s="95" t="s">
        <v>27252</v>
      </c>
      <c r="C1757" s="96" t="s">
        <v>27253</v>
      </c>
      <c r="D1757" s="96" t="s">
        <v>27254</v>
      </c>
      <c r="E1757" s="96" t="s">
        <v>5630</v>
      </c>
      <c r="F1757" s="95" t="s">
        <v>19181</v>
      </c>
      <c r="G1757" s="96" t="s">
        <v>19030</v>
      </c>
      <c r="H1757" s="96" t="s">
        <v>19172</v>
      </c>
      <c r="I1757" s="96" t="s">
        <v>19173</v>
      </c>
      <c r="J1757" s="95" t="s">
        <v>19189</v>
      </c>
      <c r="K1757" s="95" t="s">
        <v>19294</v>
      </c>
      <c r="L1757" s="95" t="s">
        <v>19295</v>
      </c>
      <c r="M1757" s="96" t="s">
        <v>19296</v>
      </c>
      <c r="N1757" s="96" t="s">
        <v>541</v>
      </c>
      <c r="O1757" s="97">
        <v>45291</v>
      </c>
      <c r="P1757" s="97">
        <v>45291</v>
      </c>
      <c r="Q1757" s="97">
        <v>45291</v>
      </c>
      <c r="R1757" s="96">
        <v>638</v>
      </c>
      <c r="S1757" s="96">
        <v>1</v>
      </c>
      <c r="T1757" s="96" t="s">
        <v>19209</v>
      </c>
      <c r="U1757" s="96" t="s">
        <v>27255</v>
      </c>
      <c r="V1757" s="96"/>
      <c r="W1757" s="96" t="s">
        <v>4295</v>
      </c>
      <c r="X1757" s="96" t="s">
        <v>541</v>
      </c>
      <c r="Y1757" s="95" t="s">
        <v>321</v>
      </c>
    </row>
    <row r="1758" spans="1:25" s="87" customFormat="1" x14ac:dyDescent="0.3">
      <c r="A1758" s="94" t="str">
        <f t="shared" si="28"/>
        <v>msmith3</v>
      </c>
      <c r="B1758" s="95" t="s">
        <v>27256</v>
      </c>
      <c r="C1758" s="96" t="s">
        <v>27257</v>
      </c>
      <c r="D1758" s="96" t="s">
        <v>27258</v>
      </c>
      <c r="E1758" s="96" t="s">
        <v>5630</v>
      </c>
      <c r="F1758" s="95" t="s">
        <v>19236</v>
      </c>
      <c r="G1758" s="96" t="s">
        <v>19032</v>
      </c>
      <c r="H1758" s="96" t="s">
        <v>19227</v>
      </c>
      <c r="I1758" s="96" t="s">
        <v>19173</v>
      </c>
      <c r="J1758" s="95" t="s">
        <v>19174</v>
      </c>
      <c r="K1758" s="95" t="s">
        <v>19401</v>
      </c>
      <c r="L1758" s="95" t="s">
        <v>17382</v>
      </c>
      <c r="M1758" s="96" t="s">
        <v>8645</v>
      </c>
      <c r="N1758" s="96" t="s">
        <v>407</v>
      </c>
      <c r="O1758" s="97">
        <v>45543</v>
      </c>
      <c r="P1758" s="97">
        <v>45543</v>
      </c>
      <c r="Q1758" s="97">
        <v>45543</v>
      </c>
      <c r="R1758" s="96">
        <v>386</v>
      </c>
      <c r="S1758" s="96">
        <v>1</v>
      </c>
      <c r="T1758" s="96" t="s">
        <v>19209</v>
      </c>
      <c r="U1758" s="96" t="s">
        <v>27259</v>
      </c>
      <c r="V1758" s="96"/>
      <c r="W1758" s="96" t="s">
        <v>4556</v>
      </c>
      <c r="X1758" s="96" t="s">
        <v>477</v>
      </c>
      <c r="Y1758" s="95" t="s">
        <v>14920</v>
      </c>
    </row>
    <row r="1759" spans="1:25" s="87" customFormat="1" x14ac:dyDescent="0.3">
      <c r="A1759" s="94" t="str">
        <f t="shared" si="28"/>
        <v>msmiths</v>
      </c>
      <c r="B1759" s="95" t="s">
        <v>27260</v>
      </c>
      <c r="C1759" s="96" t="s">
        <v>27261</v>
      </c>
      <c r="D1759" s="96" t="s">
        <v>27262</v>
      </c>
      <c r="E1759" s="96" t="s">
        <v>19170</v>
      </c>
      <c r="F1759" s="95" t="s">
        <v>19171</v>
      </c>
      <c r="G1759" s="96" t="s">
        <v>19029</v>
      </c>
      <c r="H1759" s="96" t="s">
        <v>19172</v>
      </c>
      <c r="I1759" s="96" t="s">
        <v>19173</v>
      </c>
      <c r="J1759" s="95" t="s">
        <v>19189</v>
      </c>
      <c r="K1759" s="95" t="s">
        <v>19190</v>
      </c>
      <c r="L1759" s="95" t="s">
        <v>19191</v>
      </c>
      <c r="M1759" s="96" t="s">
        <v>19192</v>
      </c>
      <c r="N1759" s="96" t="s">
        <v>297</v>
      </c>
      <c r="O1759" s="97">
        <v>43192</v>
      </c>
      <c r="P1759" s="97">
        <v>43192</v>
      </c>
      <c r="Q1759" s="97">
        <v>43192</v>
      </c>
      <c r="R1759" s="96">
        <v>2737</v>
      </c>
      <c r="S1759" s="96">
        <v>7</v>
      </c>
      <c r="T1759" s="96" t="s">
        <v>19247</v>
      </c>
      <c r="U1759" s="96" t="s">
        <v>27263</v>
      </c>
      <c r="V1759" s="96"/>
      <c r="W1759" s="96" t="s">
        <v>27264</v>
      </c>
      <c r="X1759" s="96" t="s">
        <v>297</v>
      </c>
      <c r="Y1759" s="95" t="s">
        <v>27265</v>
      </c>
    </row>
    <row r="1760" spans="1:25" s="87" customFormat="1" x14ac:dyDescent="0.3">
      <c r="A1760" s="94" t="str">
        <f t="shared" si="28"/>
        <v>msovere</v>
      </c>
      <c r="B1760" s="95" t="s">
        <v>27266</v>
      </c>
      <c r="C1760" s="96" t="s">
        <v>27267</v>
      </c>
      <c r="D1760" s="96" t="s">
        <v>27268</v>
      </c>
      <c r="E1760" s="96" t="s">
        <v>19170</v>
      </c>
      <c r="F1760" s="95" t="s">
        <v>19171</v>
      </c>
      <c r="G1760" s="96" t="s">
        <v>19029</v>
      </c>
      <c r="H1760" s="96" t="s">
        <v>19172</v>
      </c>
      <c r="I1760" s="96" t="s">
        <v>19173</v>
      </c>
      <c r="J1760" s="95" t="s">
        <v>19174</v>
      </c>
      <c r="K1760" s="95" t="s">
        <v>19401</v>
      </c>
      <c r="L1760" s="95" t="s">
        <v>19764</v>
      </c>
      <c r="M1760" s="96" t="s">
        <v>8645</v>
      </c>
      <c r="N1760" s="96" t="s">
        <v>407</v>
      </c>
      <c r="O1760" s="97">
        <v>45767</v>
      </c>
      <c r="P1760" s="97">
        <v>45767</v>
      </c>
      <c r="Q1760" s="97">
        <v>45767</v>
      </c>
      <c r="R1760" s="96">
        <v>162</v>
      </c>
      <c r="S1760" s="96">
        <v>0</v>
      </c>
      <c r="T1760" s="96" t="s">
        <v>19193</v>
      </c>
      <c r="U1760" s="96" t="s">
        <v>27269</v>
      </c>
      <c r="V1760" s="96"/>
      <c r="W1760" s="96" t="s">
        <v>3560</v>
      </c>
      <c r="X1760" s="96" t="s">
        <v>287</v>
      </c>
      <c r="Y1760" s="95" t="s">
        <v>27270</v>
      </c>
    </row>
    <row r="1761" spans="1:25" s="87" customFormat="1" x14ac:dyDescent="0.3">
      <c r="A1761" s="94" t="str">
        <f t="shared" si="28"/>
        <v>mstanfo</v>
      </c>
      <c r="B1761" s="95" t="s">
        <v>27271</v>
      </c>
      <c r="C1761" s="96" t="s">
        <v>27272</v>
      </c>
      <c r="D1761" s="96" t="s">
        <v>27273</v>
      </c>
      <c r="E1761" s="96" t="s">
        <v>5630</v>
      </c>
      <c r="F1761" s="95" t="s">
        <v>19171</v>
      </c>
      <c r="G1761" s="96" t="s">
        <v>19029</v>
      </c>
      <c r="H1761" s="96" t="s">
        <v>19172</v>
      </c>
      <c r="I1761" s="96" t="s">
        <v>19173</v>
      </c>
      <c r="J1761" s="95" t="s">
        <v>19174</v>
      </c>
      <c r="K1761" s="95" t="s">
        <v>19431</v>
      </c>
      <c r="L1761" s="95" t="s">
        <v>19432</v>
      </c>
      <c r="M1761" s="96" t="s">
        <v>6264</v>
      </c>
      <c r="N1761" s="96" t="s">
        <v>279</v>
      </c>
      <c r="O1761" s="97">
        <v>43892</v>
      </c>
      <c r="P1761" s="97">
        <v>43892</v>
      </c>
      <c r="Q1761" s="97">
        <v>43892</v>
      </c>
      <c r="R1761" s="96">
        <v>2037</v>
      </c>
      <c r="S1761" s="96">
        <v>5</v>
      </c>
      <c r="T1761" s="96" t="s">
        <v>19228</v>
      </c>
      <c r="U1761" s="96" t="s">
        <v>27274</v>
      </c>
      <c r="V1761" s="96"/>
      <c r="W1761" s="96" t="s">
        <v>4712</v>
      </c>
      <c r="X1761" s="96" t="s">
        <v>279</v>
      </c>
      <c r="Y1761" s="95" t="s">
        <v>12722</v>
      </c>
    </row>
    <row r="1762" spans="1:25" s="87" customFormat="1" x14ac:dyDescent="0.3">
      <c r="A1762" s="94" t="str">
        <f t="shared" si="28"/>
        <v>mstanto</v>
      </c>
      <c r="B1762" s="95" t="s">
        <v>27275</v>
      </c>
      <c r="C1762" s="96" t="s">
        <v>27276</v>
      </c>
      <c r="D1762" s="96" t="s">
        <v>27277</v>
      </c>
      <c r="E1762" s="96" t="s">
        <v>19170</v>
      </c>
      <c r="F1762" s="95" t="s">
        <v>19632</v>
      </c>
      <c r="G1762" s="96" t="s">
        <v>19633</v>
      </c>
      <c r="H1762" s="96" t="s">
        <v>19172</v>
      </c>
      <c r="I1762" s="96" t="s">
        <v>19173</v>
      </c>
      <c r="J1762" s="95" t="s">
        <v>19189</v>
      </c>
      <c r="K1762" s="95" t="s">
        <v>19374</v>
      </c>
      <c r="L1762" s="95" t="s">
        <v>19375</v>
      </c>
      <c r="M1762" s="96" t="s">
        <v>19376</v>
      </c>
      <c r="N1762" s="96" t="s">
        <v>575</v>
      </c>
      <c r="O1762" s="97">
        <v>45704</v>
      </c>
      <c r="P1762" s="97">
        <v>45704</v>
      </c>
      <c r="Q1762" s="97">
        <v>45704</v>
      </c>
      <c r="R1762" s="96">
        <v>225</v>
      </c>
      <c r="S1762" s="96">
        <v>0</v>
      </c>
      <c r="T1762" s="96" t="s">
        <v>19176</v>
      </c>
      <c r="U1762" s="96" t="s">
        <v>27278</v>
      </c>
      <c r="V1762" s="96" t="s">
        <v>27279</v>
      </c>
      <c r="W1762" s="96" t="s">
        <v>1562</v>
      </c>
      <c r="X1762" s="96" t="s">
        <v>575</v>
      </c>
      <c r="Y1762" s="95" t="s">
        <v>27280</v>
      </c>
    </row>
    <row r="1763" spans="1:25" s="87" customFormat="1" x14ac:dyDescent="0.3">
      <c r="A1763" s="94" t="str">
        <f t="shared" si="28"/>
        <v>mstoakl</v>
      </c>
      <c r="B1763" s="95" t="s">
        <v>27281</v>
      </c>
      <c r="C1763" s="96" t="s">
        <v>27282</v>
      </c>
      <c r="D1763" s="96" t="s">
        <v>27283</v>
      </c>
      <c r="E1763" s="96" t="s">
        <v>19170</v>
      </c>
      <c r="F1763" s="95" t="s">
        <v>19171</v>
      </c>
      <c r="G1763" s="96" t="s">
        <v>19029</v>
      </c>
      <c r="H1763" s="96" t="s">
        <v>19172</v>
      </c>
      <c r="I1763" s="96" t="s">
        <v>19173</v>
      </c>
      <c r="J1763" s="95" t="s">
        <v>19174</v>
      </c>
      <c r="K1763" s="95" t="s">
        <v>19216</v>
      </c>
      <c r="L1763" s="95" t="s">
        <v>19237</v>
      </c>
      <c r="M1763" s="96" t="s">
        <v>19238</v>
      </c>
      <c r="N1763" s="96" t="s">
        <v>250</v>
      </c>
      <c r="O1763" s="97">
        <v>45466</v>
      </c>
      <c r="P1763" s="97">
        <v>45466</v>
      </c>
      <c r="Q1763" s="97">
        <v>45466</v>
      </c>
      <c r="R1763" s="96">
        <v>463</v>
      </c>
      <c r="S1763" s="96">
        <v>1</v>
      </c>
      <c r="T1763" s="96" t="s">
        <v>19209</v>
      </c>
      <c r="U1763" s="96" t="s">
        <v>27284</v>
      </c>
      <c r="V1763" s="96" t="s">
        <v>27285</v>
      </c>
      <c r="W1763" s="96" t="s">
        <v>1542</v>
      </c>
      <c r="X1763" s="96" t="s">
        <v>250</v>
      </c>
      <c r="Y1763" s="95" t="s">
        <v>10670</v>
      </c>
    </row>
    <row r="1764" spans="1:25" s="87" customFormat="1" x14ac:dyDescent="0.3">
      <c r="A1764" s="94" t="str">
        <f t="shared" si="28"/>
        <v>mswann</v>
      </c>
      <c r="B1764" s="95" t="s">
        <v>27286</v>
      </c>
      <c r="C1764" s="96" t="s">
        <v>27287</v>
      </c>
      <c r="D1764" s="96" t="s">
        <v>27288</v>
      </c>
      <c r="E1764" s="96" t="s">
        <v>19170</v>
      </c>
      <c r="F1764" s="95" t="s">
        <v>19181</v>
      </c>
      <c r="G1764" s="96" t="s">
        <v>19030</v>
      </c>
      <c r="H1764" s="96" t="s">
        <v>19172</v>
      </c>
      <c r="I1764" s="96" t="s">
        <v>19173</v>
      </c>
      <c r="J1764" s="95" t="s">
        <v>19189</v>
      </c>
      <c r="K1764" s="95" t="s">
        <v>19345</v>
      </c>
      <c r="L1764" s="95" t="s">
        <v>19551</v>
      </c>
      <c r="M1764" s="96" t="s">
        <v>19552</v>
      </c>
      <c r="N1764" s="96" t="s">
        <v>318</v>
      </c>
      <c r="O1764" s="97">
        <v>39051</v>
      </c>
      <c r="P1764" s="97">
        <v>45830</v>
      </c>
      <c r="Q1764" s="97">
        <v>45830</v>
      </c>
      <c r="R1764" s="96">
        <v>99</v>
      </c>
      <c r="S1764" s="96">
        <v>0</v>
      </c>
      <c r="T1764" s="96" t="s">
        <v>19193</v>
      </c>
      <c r="U1764" s="96" t="s">
        <v>27289</v>
      </c>
      <c r="V1764" s="96"/>
      <c r="W1764" s="96" t="s">
        <v>27290</v>
      </c>
      <c r="X1764" s="96" t="s">
        <v>318</v>
      </c>
      <c r="Y1764" s="95" t="s">
        <v>27291</v>
      </c>
    </row>
    <row r="1765" spans="1:25" s="87" customFormat="1" x14ac:dyDescent="0.3">
      <c r="A1765" s="94" t="str">
        <f t="shared" si="28"/>
        <v>mswezey</v>
      </c>
      <c r="B1765" s="95" t="s">
        <v>27292</v>
      </c>
      <c r="C1765" s="96" t="s">
        <v>27293</v>
      </c>
      <c r="D1765" s="96" t="s">
        <v>27294</v>
      </c>
      <c r="E1765" s="96" t="s">
        <v>19170</v>
      </c>
      <c r="F1765" s="95" t="s">
        <v>19215</v>
      </c>
      <c r="G1765" s="96" t="s">
        <v>19033</v>
      </c>
      <c r="H1765" s="96" t="s">
        <v>19172</v>
      </c>
      <c r="I1765" s="96" t="s">
        <v>19173</v>
      </c>
      <c r="J1765" s="95" t="s">
        <v>19174</v>
      </c>
      <c r="K1765" s="95" t="s">
        <v>19802</v>
      </c>
      <c r="L1765" s="95" t="s">
        <v>19803</v>
      </c>
      <c r="M1765" s="96" t="s">
        <v>19804</v>
      </c>
      <c r="N1765" s="96" t="s">
        <v>549</v>
      </c>
      <c r="O1765" s="97">
        <v>45151</v>
      </c>
      <c r="P1765" s="97">
        <v>45151</v>
      </c>
      <c r="Q1765" s="97">
        <v>45151</v>
      </c>
      <c r="R1765" s="96">
        <v>778</v>
      </c>
      <c r="S1765" s="96">
        <v>2</v>
      </c>
      <c r="T1765" s="96" t="s">
        <v>19209</v>
      </c>
      <c r="U1765" s="96" t="s">
        <v>27295</v>
      </c>
      <c r="V1765" s="96"/>
      <c r="W1765" s="96" t="s">
        <v>2925</v>
      </c>
      <c r="X1765" s="96" t="s">
        <v>2926</v>
      </c>
      <c r="Y1765" s="95" t="s">
        <v>27296</v>
      </c>
    </row>
    <row r="1766" spans="1:25" s="87" customFormat="1" x14ac:dyDescent="0.3">
      <c r="A1766" s="94" t="str">
        <f t="shared" si="28"/>
        <v>MTAFOY</v>
      </c>
      <c r="B1766" s="95" t="s">
        <v>27297</v>
      </c>
      <c r="C1766" s="96" t="s">
        <v>27298</v>
      </c>
      <c r="D1766" s="96" t="s">
        <v>10414</v>
      </c>
      <c r="E1766" s="96" t="s">
        <v>5630</v>
      </c>
      <c r="F1766" s="95" t="s">
        <v>19171</v>
      </c>
      <c r="G1766" s="96" t="s">
        <v>19029</v>
      </c>
      <c r="H1766" s="96" t="s">
        <v>19172</v>
      </c>
      <c r="I1766" s="96" t="s">
        <v>19173</v>
      </c>
      <c r="J1766" s="95" t="s">
        <v>19174</v>
      </c>
      <c r="K1766" s="95" t="s">
        <v>19245</v>
      </c>
      <c r="L1766" s="95" t="s">
        <v>23576</v>
      </c>
      <c r="M1766" s="96" t="s">
        <v>10417</v>
      </c>
      <c r="N1766" s="96" t="s">
        <v>3619</v>
      </c>
      <c r="O1766" s="97">
        <v>34388</v>
      </c>
      <c r="P1766" s="97">
        <v>34388</v>
      </c>
      <c r="Q1766" s="97">
        <v>34388</v>
      </c>
      <c r="R1766" s="96">
        <v>11541</v>
      </c>
      <c r="S1766" s="96">
        <v>31</v>
      </c>
      <c r="T1766" s="96" t="s">
        <v>19261</v>
      </c>
      <c r="U1766" s="96" t="s">
        <v>27299</v>
      </c>
      <c r="V1766" s="96"/>
      <c r="W1766" s="96" t="s">
        <v>3618</v>
      </c>
      <c r="X1766" s="96" t="s">
        <v>3619</v>
      </c>
      <c r="Y1766" s="95" t="s">
        <v>10418</v>
      </c>
    </row>
    <row r="1767" spans="1:25" s="87" customFormat="1" x14ac:dyDescent="0.3">
      <c r="A1767" s="94" t="str">
        <f t="shared" si="28"/>
        <v>mterral</v>
      </c>
      <c r="B1767" s="95" t="s">
        <v>27300</v>
      </c>
      <c r="C1767" s="96" t="s">
        <v>27301</v>
      </c>
      <c r="D1767" s="96" t="s">
        <v>27302</v>
      </c>
      <c r="E1767" s="96" t="s">
        <v>19036</v>
      </c>
      <c r="F1767" s="95" t="s">
        <v>19395</v>
      </c>
      <c r="G1767" s="96" t="s">
        <v>19030</v>
      </c>
      <c r="H1767" s="96" t="s">
        <v>19172</v>
      </c>
      <c r="I1767" s="96" t="s">
        <v>19173</v>
      </c>
      <c r="J1767" s="95" t="s">
        <v>19174</v>
      </c>
      <c r="K1767" s="95" t="s">
        <v>19579</v>
      </c>
      <c r="L1767" s="95" t="s">
        <v>19579</v>
      </c>
      <c r="M1767" s="96" t="s">
        <v>19580</v>
      </c>
      <c r="N1767" s="96" t="s">
        <v>1502</v>
      </c>
      <c r="O1767" s="97">
        <v>44483</v>
      </c>
      <c r="P1767" s="97">
        <v>44483</v>
      </c>
      <c r="Q1767" s="97">
        <v>44483</v>
      </c>
      <c r="R1767" s="96">
        <v>1446</v>
      </c>
      <c r="S1767" s="96">
        <v>3</v>
      </c>
      <c r="T1767" s="96" t="s">
        <v>19228</v>
      </c>
      <c r="U1767" s="96" t="s">
        <v>27303</v>
      </c>
      <c r="V1767" s="96"/>
      <c r="W1767" s="96" t="s">
        <v>27304</v>
      </c>
      <c r="X1767" s="96" t="s">
        <v>1502</v>
      </c>
      <c r="Y1767" s="95" t="s">
        <v>27305</v>
      </c>
    </row>
    <row r="1768" spans="1:25" s="87" customFormat="1" x14ac:dyDescent="0.3">
      <c r="A1768" s="94" t="str">
        <f t="shared" si="28"/>
        <v>mtimmon</v>
      </c>
      <c r="B1768" s="95" t="s">
        <v>27306</v>
      </c>
      <c r="C1768" s="96" t="s">
        <v>27307</v>
      </c>
      <c r="D1768" s="96" t="s">
        <v>27308</v>
      </c>
      <c r="E1768" s="96" t="s">
        <v>19036</v>
      </c>
      <c r="F1768" s="95" t="s">
        <v>19236</v>
      </c>
      <c r="G1768" s="96" t="s">
        <v>19032</v>
      </c>
      <c r="H1768" s="96" t="s">
        <v>19227</v>
      </c>
      <c r="I1768" s="96" t="s">
        <v>19173</v>
      </c>
      <c r="J1768" s="95" t="s">
        <v>19174</v>
      </c>
      <c r="K1768" s="95" t="s">
        <v>19522</v>
      </c>
      <c r="L1768" s="95" t="s">
        <v>19523</v>
      </c>
      <c r="M1768" s="96" t="s">
        <v>7156</v>
      </c>
      <c r="N1768" s="96" t="s">
        <v>773</v>
      </c>
      <c r="O1768" s="97">
        <v>45186</v>
      </c>
      <c r="P1768" s="97">
        <v>45186</v>
      </c>
      <c r="Q1768" s="97">
        <v>45186</v>
      </c>
      <c r="R1768" s="96">
        <v>743</v>
      </c>
      <c r="S1768" s="96">
        <v>2</v>
      </c>
      <c r="T1768" s="96" t="s">
        <v>19209</v>
      </c>
      <c r="U1768" s="96" t="s">
        <v>27309</v>
      </c>
      <c r="V1768" s="96"/>
      <c r="W1768" s="96" t="s">
        <v>14891</v>
      </c>
      <c r="X1768" s="96" t="s">
        <v>773</v>
      </c>
      <c r="Y1768" s="95" t="s">
        <v>17142</v>
      </c>
    </row>
    <row r="1769" spans="1:25" s="87" customFormat="1" x14ac:dyDescent="0.3">
      <c r="A1769" s="94" t="str">
        <f t="shared" si="28"/>
        <v>mtrant0</v>
      </c>
      <c r="B1769" s="95" t="s">
        <v>27310</v>
      </c>
      <c r="C1769" s="96" t="s">
        <v>27311</v>
      </c>
      <c r="D1769" s="96" t="s">
        <v>27312</v>
      </c>
      <c r="E1769" s="96" t="s">
        <v>19170</v>
      </c>
      <c r="F1769" s="95" t="s">
        <v>19181</v>
      </c>
      <c r="G1769" s="96" t="s">
        <v>19030</v>
      </c>
      <c r="H1769" s="96" t="s">
        <v>19172</v>
      </c>
      <c r="I1769" s="96" t="s">
        <v>19173</v>
      </c>
      <c r="J1769" s="95" t="s">
        <v>19174</v>
      </c>
      <c r="K1769" s="95" t="s">
        <v>19258</v>
      </c>
      <c r="L1769" s="95" t="s">
        <v>19259</v>
      </c>
      <c r="M1769" s="96" t="s">
        <v>19260</v>
      </c>
      <c r="N1769" s="96" t="s">
        <v>279</v>
      </c>
      <c r="O1769" s="97">
        <v>43955</v>
      </c>
      <c r="P1769" s="97">
        <v>45396</v>
      </c>
      <c r="Q1769" s="97">
        <v>45396</v>
      </c>
      <c r="R1769" s="96">
        <v>533</v>
      </c>
      <c r="S1769" s="96">
        <v>1</v>
      </c>
      <c r="T1769" s="96" t="s">
        <v>19209</v>
      </c>
      <c r="U1769" s="96" t="s">
        <v>27313</v>
      </c>
      <c r="V1769" s="96"/>
      <c r="W1769" s="96" t="s">
        <v>27314</v>
      </c>
      <c r="X1769" s="96" t="s">
        <v>279</v>
      </c>
      <c r="Y1769" s="95" t="s">
        <v>27315</v>
      </c>
    </row>
    <row r="1770" spans="1:25" s="87" customFormat="1" x14ac:dyDescent="0.3">
      <c r="A1770" s="94" t="str">
        <f t="shared" si="28"/>
        <v>mtraver</v>
      </c>
      <c r="B1770" s="95" t="s">
        <v>27316</v>
      </c>
      <c r="C1770" s="96" t="s">
        <v>27317</v>
      </c>
      <c r="D1770" s="95" t="s">
        <v>27318</v>
      </c>
      <c r="E1770" s="96"/>
      <c r="F1770" s="96"/>
      <c r="G1770" s="96"/>
      <c r="H1770" s="96"/>
      <c r="I1770" s="96"/>
      <c r="J1770" s="96"/>
      <c r="K1770" s="96" t="s">
        <v>20070</v>
      </c>
      <c r="L1770" s="96"/>
      <c r="M1770" s="96"/>
      <c r="N1770" s="96"/>
      <c r="O1770" s="97">
        <v>45956</v>
      </c>
      <c r="P1770" s="96">
        <v>45956</v>
      </c>
      <c r="Q1770" s="97">
        <v>45956</v>
      </c>
      <c r="R1770" s="96"/>
      <c r="S1770" s="96"/>
      <c r="T1770" s="96"/>
      <c r="U1770" s="95" t="s">
        <v>27319</v>
      </c>
      <c r="V1770" s="96"/>
      <c r="W1770" s="96" t="s">
        <v>26064</v>
      </c>
      <c r="X1770" s="96" t="s">
        <v>2135</v>
      </c>
      <c r="Y1770" s="95" t="s">
        <v>26065</v>
      </c>
    </row>
    <row r="1771" spans="1:25" s="87" customFormat="1" x14ac:dyDescent="0.3">
      <c r="A1771" s="94" t="str">
        <f t="shared" si="28"/>
        <v>mvitez</v>
      </c>
      <c r="B1771" s="95" t="s">
        <v>27320</v>
      </c>
      <c r="C1771" s="96" t="s">
        <v>27321</v>
      </c>
      <c r="D1771" s="96" t="s">
        <v>27322</v>
      </c>
      <c r="E1771" s="96" t="s">
        <v>5630</v>
      </c>
      <c r="F1771" s="95" t="s">
        <v>19215</v>
      </c>
      <c r="G1771" s="96" t="s">
        <v>19033</v>
      </c>
      <c r="H1771" s="96" t="s">
        <v>19172</v>
      </c>
      <c r="I1771" s="96" t="s">
        <v>19173</v>
      </c>
      <c r="J1771" s="95" t="s">
        <v>19174</v>
      </c>
      <c r="K1771" s="95" t="s">
        <v>19245</v>
      </c>
      <c r="L1771" s="95" t="s">
        <v>23576</v>
      </c>
      <c r="M1771" s="96" t="s">
        <v>10417</v>
      </c>
      <c r="N1771" s="96" t="s">
        <v>3619</v>
      </c>
      <c r="O1771" s="97">
        <v>42605</v>
      </c>
      <c r="P1771" s="97">
        <v>42605</v>
      </c>
      <c r="Q1771" s="97">
        <v>42605</v>
      </c>
      <c r="R1771" s="96">
        <v>3324</v>
      </c>
      <c r="S1771" s="96">
        <v>9</v>
      </c>
      <c r="T1771" s="96" t="s">
        <v>19247</v>
      </c>
      <c r="U1771" s="96" t="s">
        <v>27323</v>
      </c>
      <c r="V1771" s="96"/>
      <c r="W1771" s="96" t="s">
        <v>15925</v>
      </c>
      <c r="X1771" s="96" t="s">
        <v>3619</v>
      </c>
      <c r="Y1771" s="95" t="s">
        <v>15926</v>
      </c>
    </row>
    <row r="1772" spans="1:25" s="87" customFormat="1" x14ac:dyDescent="0.3">
      <c r="A1772" s="94" t="str">
        <f t="shared" si="28"/>
        <v>mvu001</v>
      </c>
      <c r="B1772" s="95" t="s">
        <v>27324</v>
      </c>
      <c r="C1772" s="96" t="s">
        <v>27325</v>
      </c>
      <c r="D1772" s="96" t="s">
        <v>27326</v>
      </c>
      <c r="E1772" s="96" t="s">
        <v>19036</v>
      </c>
      <c r="F1772" s="95" t="s">
        <v>19171</v>
      </c>
      <c r="G1772" s="96" t="s">
        <v>19029</v>
      </c>
      <c r="H1772" s="96" t="s">
        <v>19172</v>
      </c>
      <c r="I1772" s="96" t="s">
        <v>19173</v>
      </c>
      <c r="J1772" s="95" t="s">
        <v>19174</v>
      </c>
      <c r="K1772" s="95" t="s">
        <v>19245</v>
      </c>
      <c r="L1772" s="95" t="s">
        <v>19246</v>
      </c>
      <c r="M1772" s="96" t="s">
        <v>14665</v>
      </c>
      <c r="N1772" s="96" t="s">
        <v>219</v>
      </c>
      <c r="O1772" s="97">
        <v>43360</v>
      </c>
      <c r="P1772" s="97">
        <v>43360</v>
      </c>
      <c r="Q1772" s="97">
        <v>43360</v>
      </c>
      <c r="R1772" s="96">
        <v>2569</v>
      </c>
      <c r="S1772" s="96">
        <v>7</v>
      </c>
      <c r="T1772" s="96" t="s">
        <v>19247</v>
      </c>
      <c r="U1772" s="96" t="s">
        <v>27327</v>
      </c>
      <c r="V1772" s="96"/>
      <c r="W1772" s="96" t="s">
        <v>2209</v>
      </c>
      <c r="X1772" s="96" t="s">
        <v>219</v>
      </c>
      <c r="Y1772" s="95" t="s">
        <v>27328</v>
      </c>
    </row>
    <row r="1773" spans="1:25" s="87" customFormat="1" x14ac:dyDescent="0.3">
      <c r="A1773" s="94" t="str">
        <f t="shared" si="28"/>
        <v>mwali</v>
      </c>
      <c r="B1773" s="95" t="s">
        <v>27329</v>
      </c>
      <c r="C1773" s="96" t="s">
        <v>27330</v>
      </c>
      <c r="D1773" s="96" t="s">
        <v>27331</v>
      </c>
      <c r="E1773" s="96" t="s">
        <v>5630</v>
      </c>
      <c r="F1773" s="95" t="s">
        <v>19215</v>
      </c>
      <c r="G1773" s="96" t="s">
        <v>19033</v>
      </c>
      <c r="H1773" s="96" t="s">
        <v>19172</v>
      </c>
      <c r="I1773" s="96" t="s">
        <v>19173</v>
      </c>
      <c r="J1773" s="95" t="s">
        <v>19189</v>
      </c>
      <c r="K1773" s="95" t="s">
        <v>19273</v>
      </c>
      <c r="L1773" s="95" t="s">
        <v>19274</v>
      </c>
      <c r="M1773" s="96" t="s">
        <v>7733</v>
      </c>
      <c r="N1773" s="96" t="s">
        <v>328</v>
      </c>
      <c r="O1773" s="97">
        <v>44434</v>
      </c>
      <c r="P1773" s="97">
        <v>44434</v>
      </c>
      <c r="Q1773" s="97">
        <v>44434</v>
      </c>
      <c r="R1773" s="96">
        <v>1495</v>
      </c>
      <c r="S1773" s="96">
        <v>4</v>
      </c>
      <c r="T1773" s="96" t="s">
        <v>19228</v>
      </c>
      <c r="U1773" s="96" t="s">
        <v>27332</v>
      </c>
      <c r="V1773" s="96" t="s">
        <v>27333</v>
      </c>
      <c r="W1773" s="96" t="s">
        <v>7170</v>
      </c>
      <c r="X1773" s="96" t="s">
        <v>328</v>
      </c>
      <c r="Y1773" s="95" t="s">
        <v>7171</v>
      </c>
    </row>
    <row r="1774" spans="1:25" s="87" customFormat="1" x14ac:dyDescent="0.3">
      <c r="A1774" s="94" t="str">
        <f t="shared" si="28"/>
        <v>mwali0</v>
      </c>
      <c r="B1774" s="95" t="s">
        <v>27334</v>
      </c>
      <c r="C1774" s="96" t="s">
        <v>27335</v>
      </c>
      <c r="D1774" s="95" t="s">
        <v>27336</v>
      </c>
      <c r="E1774" s="96"/>
      <c r="F1774" s="96"/>
      <c r="G1774" s="96"/>
      <c r="H1774" s="96"/>
      <c r="I1774" s="96"/>
      <c r="J1774" s="96"/>
      <c r="K1774" s="96" t="s">
        <v>19294</v>
      </c>
      <c r="L1774" s="96"/>
      <c r="M1774" s="96"/>
      <c r="N1774" s="96"/>
      <c r="O1774" s="97">
        <v>45956</v>
      </c>
      <c r="P1774" s="96">
        <v>45956</v>
      </c>
      <c r="Q1774" s="97">
        <v>45956</v>
      </c>
      <c r="R1774" s="96"/>
      <c r="S1774" s="96"/>
      <c r="T1774" s="96"/>
      <c r="U1774" s="95" t="s">
        <v>10188</v>
      </c>
      <c r="V1774" s="96"/>
      <c r="W1774" s="96" t="s">
        <v>4060</v>
      </c>
      <c r="X1774" s="96" t="s">
        <v>541</v>
      </c>
      <c r="Y1774" s="95" t="s">
        <v>8366</v>
      </c>
    </row>
    <row r="1775" spans="1:25" s="87" customFormat="1" x14ac:dyDescent="0.3">
      <c r="A1775" s="94" t="str">
        <f t="shared" si="28"/>
        <v>mwarne0</v>
      </c>
      <c r="B1775" s="95" t="s">
        <v>27337</v>
      </c>
      <c r="C1775" s="96" t="s">
        <v>27338</v>
      </c>
      <c r="D1775" s="96" t="s">
        <v>27339</v>
      </c>
      <c r="E1775" s="96" t="s">
        <v>19170</v>
      </c>
      <c r="F1775" s="95" t="s">
        <v>19171</v>
      </c>
      <c r="G1775" s="96" t="s">
        <v>19029</v>
      </c>
      <c r="H1775" s="96" t="s">
        <v>19172</v>
      </c>
      <c r="I1775" s="96" t="s">
        <v>19173</v>
      </c>
      <c r="J1775" s="95" t="s">
        <v>19189</v>
      </c>
      <c r="K1775" s="95" t="s">
        <v>19333</v>
      </c>
      <c r="L1775" s="95" t="s">
        <v>21478</v>
      </c>
      <c r="M1775" s="96" t="s">
        <v>9382</v>
      </c>
      <c r="N1775" s="96" t="s">
        <v>366</v>
      </c>
      <c r="O1775" s="97">
        <v>45564</v>
      </c>
      <c r="P1775" s="97">
        <v>45564</v>
      </c>
      <c r="Q1775" s="97">
        <v>45564</v>
      </c>
      <c r="R1775" s="96">
        <v>365</v>
      </c>
      <c r="S1775" s="96">
        <v>1</v>
      </c>
      <c r="T1775" s="96" t="s">
        <v>19209</v>
      </c>
      <c r="U1775" s="96" t="s">
        <v>27340</v>
      </c>
      <c r="V1775" s="96"/>
      <c r="W1775" s="96" t="s">
        <v>24161</v>
      </c>
      <c r="X1775" s="96" t="s">
        <v>366</v>
      </c>
      <c r="Y1775" s="95" t="s">
        <v>27341</v>
      </c>
    </row>
    <row r="1776" spans="1:25" s="87" customFormat="1" x14ac:dyDescent="0.3">
      <c r="A1776" s="94" t="str">
        <f t="shared" si="28"/>
        <v>mwashi6</v>
      </c>
      <c r="B1776" s="95" t="s">
        <v>27342</v>
      </c>
      <c r="C1776" s="96" t="s">
        <v>27343</v>
      </c>
      <c r="D1776" s="96" t="s">
        <v>27344</v>
      </c>
      <c r="E1776" s="96" t="s">
        <v>19170</v>
      </c>
      <c r="F1776" s="95" t="s">
        <v>19340</v>
      </c>
      <c r="G1776" s="96" t="s">
        <v>19341</v>
      </c>
      <c r="H1776" s="96" t="s">
        <v>19227</v>
      </c>
      <c r="I1776" s="96" t="s">
        <v>19173</v>
      </c>
      <c r="J1776" s="95" t="s">
        <v>19174</v>
      </c>
      <c r="K1776" s="95" t="s">
        <v>19216</v>
      </c>
      <c r="L1776" s="95" t="s">
        <v>19237</v>
      </c>
      <c r="M1776" s="96" t="s">
        <v>19238</v>
      </c>
      <c r="N1776" s="96" t="s">
        <v>250</v>
      </c>
      <c r="O1776" s="97">
        <v>43200</v>
      </c>
      <c r="P1776" s="97">
        <v>43200</v>
      </c>
      <c r="Q1776" s="97">
        <v>43200</v>
      </c>
      <c r="R1776" s="96">
        <v>2729</v>
      </c>
      <c r="S1776" s="96">
        <v>7</v>
      </c>
      <c r="T1776" s="96" t="s">
        <v>19247</v>
      </c>
      <c r="U1776" s="96" t="s">
        <v>27345</v>
      </c>
      <c r="V1776" s="96"/>
      <c r="W1776" s="96" t="s">
        <v>27346</v>
      </c>
      <c r="X1776" s="96" t="s">
        <v>773</v>
      </c>
      <c r="Y1776" s="95" t="s">
        <v>11890</v>
      </c>
    </row>
    <row r="1777" spans="1:25" s="87" customFormat="1" x14ac:dyDescent="0.3">
      <c r="A1777" s="94" t="str">
        <f t="shared" si="28"/>
        <v>MWEBER9</v>
      </c>
      <c r="B1777" s="95" t="s">
        <v>27347</v>
      </c>
      <c r="C1777" s="96" t="s">
        <v>27348</v>
      </c>
      <c r="D1777" s="96" t="s">
        <v>10227</v>
      </c>
      <c r="E1777" s="96" t="s">
        <v>5630</v>
      </c>
      <c r="F1777" s="95" t="s">
        <v>19171</v>
      </c>
      <c r="G1777" s="96" t="s">
        <v>19029</v>
      </c>
      <c r="H1777" s="96" t="s">
        <v>19172</v>
      </c>
      <c r="I1777" s="96" t="s">
        <v>19173</v>
      </c>
      <c r="J1777" s="95" t="s">
        <v>19189</v>
      </c>
      <c r="K1777" s="95" t="s">
        <v>19471</v>
      </c>
      <c r="L1777" s="95" t="s">
        <v>20722</v>
      </c>
      <c r="M1777" s="96" t="s">
        <v>20723</v>
      </c>
      <c r="N1777" s="96" t="s">
        <v>719</v>
      </c>
      <c r="O1777" s="97">
        <v>35779</v>
      </c>
      <c r="P1777" s="97">
        <v>35779</v>
      </c>
      <c r="Q1777" s="97">
        <v>35779</v>
      </c>
      <c r="R1777" s="96">
        <v>10150</v>
      </c>
      <c r="S1777" s="96">
        <v>27</v>
      </c>
      <c r="T1777" s="96" t="s">
        <v>19261</v>
      </c>
      <c r="U1777" s="96" t="s">
        <v>27349</v>
      </c>
      <c r="V1777" s="96"/>
      <c r="W1777" s="96" t="s">
        <v>5312</v>
      </c>
      <c r="X1777" s="96" t="s">
        <v>719</v>
      </c>
      <c r="Y1777" s="95" t="s">
        <v>10230</v>
      </c>
    </row>
    <row r="1778" spans="1:25" s="87" customFormat="1" x14ac:dyDescent="0.3">
      <c r="A1778" s="94" t="str">
        <f t="shared" si="28"/>
        <v>MWHEAT1</v>
      </c>
      <c r="B1778" s="95" t="s">
        <v>27350</v>
      </c>
      <c r="C1778" s="96" t="s">
        <v>27351</v>
      </c>
      <c r="D1778" s="96" t="s">
        <v>7709</v>
      </c>
      <c r="E1778" s="96" t="s">
        <v>5630</v>
      </c>
      <c r="F1778" s="95" t="s">
        <v>19285</v>
      </c>
      <c r="G1778" s="96" t="s">
        <v>19028</v>
      </c>
      <c r="H1778" s="96" t="s">
        <v>19172</v>
      </c>
      <c r="I1778" s="96" t="s">
        <v>19173</v>
      </c>
      <c r="J1778" s="95" t="s">
        <v>19189</v>
      </c>
      <c r="K1778" s="95" t="s">
        <v>19273</v>
      </c>
      <c r="L1778" s="95" t="s">
        <v>19274</v>
      </c>
      <c r="M1778" s="96" t="s">
        <v>7733</v>
      </c>
      <c r="N1778" s="96" t="s">
        <v>328</v>
      </c>
      <c r="O1778" s="97">
        <v>37727</v>
      </c>
      <c r="P1778" s="97">
        <v>37727</v>
      </c>
      <c r="Q1778" s="97">
        <v>37727</v>
      </c>
      <c r="R1778" s="96">
        <v>8202</v>
      </c>
      <c r="S1778" s="96">
        <v>22</v>
      </c>
      <c r="T1778" s="96" t="s">
        <v>19261</v>
      </c>
      <c r="U1778" s="96" t="s">
        <v>7711</v>
      </c>
      <c r="V1778" s="96"/>
      <c r="W1778" s="96" t="s">
        <v>7712</v>
      </c>
      <c r="X1778" s="96" t="s">
        <v>416</v>
      </c>
      <c r="Y1778" s="95" t="s">
        <v>7713</v>
      </c>
    </row>
    <row r="1779" spans="1:25" s="87" customFormat="1" x14ac:dyDescent="0.3">
      <c r="A1779" s="94" t="str">
        <f t="shared" si="28"/>
        <v>MWHI112</v>
      </c>
      <c r="B1779" s="95" t="s">
        <v>27352</v>
      </c>
      <c r="C1779" s="96" t="s">
        <v>27353</v>
      </c>
      <c r="D1779" s="96" t="s">
        <v>10642</v>
      </c>
      <c r="E1779" s="96" t="s">
        <v>5630</v>
      </c>
      <c r="F1779" s="95" t="s">
        <v>19285</v>
      </c>
      <c r="G1779" s="96" t="s">
        <v>19028</v>
      </c>
      <c r="H1779" s="96" t="s">
        <v>19172</v>
      </c>
      <c r="I1779" s="96" t="s">
        <v>19173</v>
      </c>
      <c r="J1779" s="95" t="s">
        <v>19174</v>
      </c>
      <c r="K1779" s="95" t="s">
        <v>19258</v>
      </c>
      <c r="L1779" s="95" t="s">
        <v>19259</v>
      </c>
      <c r="M1779" s="96" t="s">
        <v>19260</v>
      </c>
      <c r="N1779" s="96" t="s">
        <v>279</v>
      </c>
      <c r="O1779" s="97">
        <v>41246</v>
      </c>
      <c r="P1779" s="97">
        <v>41246</v>
      </c>
      <c r="Q1779" s="97">
        <v>41246</v>
      </c>
      <c r="R1779" s="96">
        <v>4683</v>
      </c>
      <c r="S1779" s="96">
        <v>12</v>
      </c>
      <c r="T1779" s="96" t="s">
        <v>19247</v>
      </c>
      <c r="U1779" s="96" t="s">
        <v>16786</v>
      </c>
      <c r="V1779" s="96"/>
      <c r="W1779" s="96" t="s">
        <v>16787</v>
      </c>
      <c r="X1779" s="96" t="s">
        <v>279</v>
      </c>
      <c r="Y1779" s="95" t="s">
        <v>12329</v>
      </c>
    </row>
    <row r="1780" spans="1:25" s="87" customFormat="1" x14ac:dyDescent="0.3">
      <c r="A1780" s="94" t="str">
        <f t="shared" si="28"/>
        <v>mwiden</v>
      </c>
      <c r="B1780" s="95" t="s">
        <v>27354</v>
      </c>
      <c r="C1780" s="96" t="s">
        <v>27355</v>
      </c>
      <c r="D1780" s="96" t="s">
        <v>27356</v>
      </c>
      <c r="E1780" s="96" t="s">
        <v>19170</v>
      </c>
      <c r="F1780" s="95" t="s">
        <v>19181</v>
      </c>
      <c r="G1780" s="96" t="s">
        <v>19030</v>
      </c>
      <c r="H1780" s="96" t="s">
        <v>19172</v>
      </c>
      <c r="I1780" s="96" t="s">
        <v>19173</v>
      </c>
      <c r="J1780" s="95" t="s">
        <v>19174</v>
      </c>
      <c r="K1780" s="95" t="s">
        <v>20070</v>
      </c>
      <c r="L1780" s="95" t="s">
        <v>20328</v>
      </c>
      <c r="M1780" s="96" t="s">
        <v>10269</v>
      </c>
      <c r="N1780" s="96" t="s">
        <v>201</v>
      </c>
      <c r="O1780" s="97">
        <v>43574</v>
      </c>
      <c r="P1780" s="97">
        <v>45641</v>
      </c>
      <c r="Q1780" s="97">
        <v>45641</v>
      </c>
      <c r="R1780" s="96">
        <v>288</v>
      </c>
      <c r="S1780" s="96">
        <v>0</v>
      </c>
      <c r="T1780" s="96" t="s">
        <v>19176</v>
      </c>
      <c r="U1780" s="96" t="s">
        <v>27357</v>
      </c>
      <c r="V1780" s="96"/>
      <c r="W1780" s="96" t="s">
        <v>27358</v>
      </c>
      <c r="X1780" s="96" t="s">
        <v>201</v>
      </c>
      <c r="Y1780" s="95" t="s">
        <v>27359</v>
      </c>
    </row>
    <row r="1781" spans="1:25" s="87" customFormat="1" x14ac:dyDescent="0.3">
      <c r="A1781" s="94" t="str">
        <f t="shared" si="28"/>
        <v>mwilli1</v>
      </c>
      <c r="B1781" s="95" t="s">
        <v>27360</v>
      </c>
      <c r="C1781" s="96" t="s">
        <v>27361</v>
      </c>
      <c r="D1781" s="96" t="s">
        <v>27362</v>
      </c>
      <c r="E1781" s="96" t="s">
        <v>5630</v>
      </c>
      <c r="F1781" s="95" t="s">
        <v>19236</v>
      </c>
      <c r="G1781" s="96" t="s">
        <v>19032</v>
      </c>
      <c r="H1781" s="96" t="s">
        <v>19227</v>
      </c>
      <c r="I1781" s="96" t="s">
        <v>19173</v>
      </c>
      <c r="J1781" s="95" t="s">
        <v>19189</v>
      </c>
      <c r="K1781" s="95" t="s">
        <v>19374</v>
      </c>
      <c r="L1781" s="95" t="s">
        <v>19492</v>
      </c>
      <c r="M1781" s="96" t="s">
        <v>19493</v>
      </c>
      <c r="N1781" s="96" t="s">
        <v>268</v>
      </c>
      <c r="O1781" s="97">
        <v>44952</v>
      </c>
      <c r="P1781" s="97">
        <v>45837</v>
      </c>
      <c r="Q1781" s="97">
        <v>45837</v>
      </c>
      <c r="R1781" s="96">
        <v>92</v>
      </c>
      <c r="S1781" s="96">
        <v>0</v>
      </c>
      <c r="T1781" s="96" t="s">
        <v>19193</v>
      </c>
      <c r="U1781" s="96" t="s">
        <v>27363</v>
      </c>
      <c r="V1781" s="96"/>
      <c r="W1781" s="96" t="s">
        <v>13578</v>
      </c>
      <c r="X1781" s="96" t="s">
        <v>297</v>
      </c>
      <c r="Y1781" s="95" t="s">
        <v>13579</v>
      </c>
    </row>
    <row r="1782" spans="1:25" s="87" customFormat="1" x14ac:dyDescent="0.3">
      <c r="A1782" s="94" t="str">
        <f t="shared" si="28"/>
        <v>mwohlfo</v>
      </c>
      <c r="B1782" s="95" t="s">
        <v>27364</v>
      </c>
      <c r="C1782" s="96" t="s">
        <v>27365</v>
      </c>
      <c r="D1782" s="96" t="s">
        <v>27366</v>
      </c>
      <c r="E1782" s="96" t="s">
        <v>5630</v>
      </c>
      <c r="F1782" s="95" t="s">
        <v>19215</v>
      </c>
      <c r="G1782" s="96" t="s">
        <v>19033</v>
      </c>
      <c r="H1782" s="96" t="s">
        <v>19172</v>
      </c>
      <c r="I1782" s="96" t="s">
        <v>19173</v>
      </c>
      <c r="J1782" s="95" t="s">
        <v>19174</v>
      </c>
      <c r="K1782" s="95" t="s">
        <v>19431</v>
      </c>
      <c r="L1782" s="95" t="s">
        <v>19432</v>
      </c>
      <c r="M1782" s="96" t="s">
        <v>6264</v>
      </c>
      <c r="N1782" s="96" t="s">
        <v>279</v>
      </c>
      <c r="O1782" s="97">
        <v>44167</v>
      </c>
      <c r="P1782" s="97">
        <v>44167</v>
      </c>
      <c r="Q1782" s="97">
        <v>44167</v>
      </c>
      <c r="R1782" s="96">
        <v>1762</v>
      </c>
      <c r="S1782" s="96">
        <v>4</v>
      </c>
      <c r="T1782" s="96" t="s">
        <v>19228</v>
      </c>
      <c r="U1782" s="96" t="s">
        <v>27367</v>
      </c>
      <c r="V1782" s="96"/>
      <c r="W1782" s="96" t="s">
        <v>27368</v>
      </c>
      <c r="X1782" s="96" t="s">
        <v>279</v>
      </c>
      <c r="Y1782" s="95" t="s">
        <v>6382</v>
      </c>
    </row>
    <row r="1783" spans="1:25" s="87" customFormat="1" x14ac:dyDescent="0.3">
      <c r="A1783" s="94" t="str">
        <f t="shared" si="28"/>
        <v>mwombl0</v>
      </c>
      <c r="B1783" s="95" t="s">
        <v>27369</v>
      </c>
      <c r="C1783" s="96" t="s">
        <v>27370</v>
      </c>
      <c r="D1783" s="96" t="s">
        <v>27371</v>
      </c>
      <c r="E1783" s="96" t="s">
        <v>19170</v>
      </c>
      <c r="F1783" s="95" t="s">
        <v>19226</v>
      </c>
      <c r="G1783" s="96" t="s">
        <v>19031</v>
      </c>
      <c r="H1783" s="96" t="s">
        <v>19227</v>
      </c>
      <c r="I1783" s="96" t="s">
        <v>19173</v>
      </c>
      <c r="J1783" s="95" t="s">
        <v>19189</v>
      </c>
      <c r="K1783" s="95" t="s">
        <v>19374</v>
      </c>
      <c r="L1783" s="95" t="s">
        <v>19492</v>
      </c>
      <c r="M1783" s="96" t="s">
        <v>19493</v>
      </c>
      <c r="N1783" s="96" t="s">
        <v>268</v>
      </c>
      <c r="O1783" s="97">
        <v>43283</v>
      </c>
      <c r="P1783" s="97">
        <v>43283</v>
      </c>
      <c r="Q1783" s="97">
        <v>43283</v>
      </c>
      <c r="R1783" s="96">
        <v>2646</v>
      </c>
      <c r="S1783" s="96">
        <v>7</v>
      </c>
      <c r="T1783" s="96" t="s">
        <v>19247</v>
      </c>
      <c r="U1783" s="96" t="s">
        <v>27372</v>
      </c>
      <c r="V1783" s="96"/>
      <c r="W1783" s="96" t="s">
        <v>27373</v>
      </c>
      <c r="X1783" s="96" t="s">
        <v>575</v>
      </c>
      <c r="Y1783" s="95" t="s">
        <v>27374</v>
      </c>
    </row>
    <row r="1784" spans="1:25" s="87" customFormat="1" x14ac:dyDescent="0.3">
      <c r="A1784" s="94" t="str">
        <f t="shared" si="28"/>
        <v>MWRIG31</v>
      </c>
      <c r="B1784" s="95" t="s">
        <v>27375</v>
      </c>
      <c r="C1784" s="96" t="s">
        <v>27376</v>
      </c>
      <c r="D1784" s="96" t="s">
        <v>1652</v>
      </c>
      <c r="E1784" s="96" t="s">
        <v>5630</v>
      </c>
      <c r="F1784" s="95" t="s">
        <v>19285</v>
      </c>
      <c r="G1784" s="96" t="s">
        <v>19028</v>
      </c>
      <c r="H1784" s="96" t="s">
        <v>19172</v>
      </c>
      <c r="I1784" s="96" t="s">
        <v>19173</v>
      </c>
      <c r="J1784" s="95" t="s">
        <v>19189</v>
      </c>
      <c r="K1784" s="95" t="s">
        <v>19294</v>
      </c>
      <c r="L1784" s="95" t="s">
        <v>19295</v>
      </c>
      <c r="M1784" s="96" t="s">
        <v>19296</v>
      </c>
      <c r="N1784" s="96" t="s">
        <v>541</v>
      </c>
      <c r="O1784" s="97">
        <v>36934</v>
      </c>
      <c r="P1784" s="97">
        <v>36934</v>
      </c>
      <c r="Q1784" s="97">
        <v>36934</v>
      </c>
      <c r="R1784" s="96">
        <v>8995</v>
      </c>
      <c r="S1784" s="96">
        <v>24</v>
      </c>
      <c r="T1784" s="96" t="s">
        <v>19261</v>
      </c>
      <c r="U1784" s="96" t="s">
        <v>27377</v>
      </c>
      <c r="V1784" s="96"/>
      <c r="W1784" s="96" t="s">
        <v>27378</v>
      </c>
      <c r="X1784" s="96" t="s">
        <v>619</v>
      </c>
      <c r="Y1784" s="95" t="s">
        <v>10095</v>
      </c>
    </row>
    <row r="1785" spans="1:25" s="87" customFormat="1" x14ac:dyDescent="0.3">
      <c r="A1785" s="94" t="str">
        <f t="shared" si="28"/>
        <v>mwrigh0</v>
      </c>
      <c r="B1785" s="95" t="s">
        <v>27379</v>
      </c>
      <c r="C1785" s="96" t="s">
        <v>27380</v>
      </c>
      <c r="D1785" s="96" t="s">
        <v>27381</v>
      </c>
      <c r="E1785" s="96" t="s">
        <v>5630</v>
      </c>
      <c r="F1785" s="95" t="s">
        <v>19215</v>
      </c>
      <c r="G1785" s="96" t="s">
        <v>19033</v>
      </c>
      <c r="H1785" s="96" t="s">
        <v>19172</v>
      </c>
      <c r="I1785" s="96" t="s">
        <v>19173</v>
      </c>
      <c r="J1785" s="95" t="s">
        <v>19174</v>
      </c>
      <c r="K1785" s="95" t="s">
        <v>19301</v>
      </c>
      <c r="L1785" s="95" t="s">
        <v>19301</v>
      </c>
      <c r="M1785" s="96" t="s">
        <v>19819</v>
      </c>
      <c r="N1785" s="96" t="s">
        <v>760</v>
      </c>
      <c r="O1785" s="97">
        <v>45564</v>
      </c>
      <c r="P1785" s="97">
        <v>45564</v>
      </c>
      <c r="Q1785" s="97">
        <v>45564</v>
      </c>
      <c r="R1785" s="96">
        <v>365</v>
      </c>
      <c r="S1785" s="96">
        <v>1</v>
      </c>
      <c r="T1785" s="96" t="s">
        <v>19209</v>
      </c>
      <c r="U1785" s="96" t="s">
        <v>7498</v>
      </c>
      <c r="V1785" s="96"/>
      <c r="W1785" s="96" t="s">
        <v>1729</v>
      </c>
      <c r="X1785" s="96" t="s">
        <v>760</v>
      </c>
      <c r="Y1785" s="95" t="s">
        <v>7499</v>
      </c>
    </row>
    <row r="1786" spans="1:25" s="87" customFormat="1" x14ac:dyDescent="0.3">
      <c r="A1786" s="94" t="str">
        <f t="shared" si="28"/>
        <v>MYEPEZ0</v>
      </c>
      <c r="B1786" s="95" t="s">
        <v>27382</v>
      </c>
      <c r="C1786" s="96" t="s">
        <v>27383</v>
      </c>
      <c r="D1786" s="96" t="s">
        <v>27384</v>
      </c>
      <c r="E1786" s="96" t="s">
        <v>19170</v>
      </c>
      <c r="F1786" s="95" t="s">
        <v>19181</v>
      </c>
      <c r="G1786" s="96" t="s">
        <v>19030</v>
      </c>
      <c r="H1786" s="96" t="s">
        <v>19172</v>
      </c>
      <c r="I1786" s="96" t="s">
        <v>19173</v>
      </c>
      <c r="J1786" s="95" t="s">
        <v>19174</v>
      </c>
      <c r="K1786" s="95" t="s">
        <v>19175</v>
      </c>
      <c r="L1786" s="95" t="s">
        <v>19182</v>
      </c>
      <c r="M1786" s="96" t="s">
        <v>9597</v>
      </c>
      <c r="N1786" s="96" t="s">
        <v>219</v>
      </c>
      <c r="O1786" s="97">
        <v>39617</v>
      </c>
      <c r="P1786" s="97">
        <v>39617</v>
      </c>
      <c r="Q1786" s="97">
        <v>39617</v>
      </c>
      <c r="R1786" s="96">
        <v>6312</v>
      </c>
      <c r="S1786" s="96">
        <v>17</v>
      </c>
      <c r="T1786" s="96" t="s">
        <v>19261</v>
      </c>
      <c r="U1786" s="96" t="s">
        <v>27385</v>
      </c>
      <c r="V1786" s="96"/>
      <c r="W1786" s="96" t="s">
        <v>27386</v>
      </c>
      <c r="X1786" s="96" t="s">
        <v>219</v>
      </c>
      <c r="Y1786" s="95" t="s">
        <v>27387</v>
      </c>
    </row>
    <row r="1787" spans="1:25" s="87" customFormat="1" x14ac:dyDescent="0.3">
      <c r="A1787" s="94" t="str">
        <f t="shared" si="28"/>
        <v>MYOUN41</v>
      </c>
      <c r="B1787" s="95" t="s">
        <v>27388</v>
      </c>
      <c r="C1787" s="96" t="s">
        <v>27389</v>
      </c>
      <c r="D1787" s="96" t="s">
        <v>5585</v>
      </c>
      <c r="E1787" s="96" t="s">
        <v>5630</v>
      </c>
      <c r="F1787" s="95" t="s">
        <v>19171</v>
      </c>
      <c r="G1787" s="96" t="s">
        <v>19029</v>
      </c>
      <c r="H1787" s="96" t="s">
        <v>19172</v>
      </c>
      <c r="I1787" s="96" t="s">
        <v>19173</v>
      </c>
      <c r="J1787" s="95" t="s">
        <v>19174</v>
      </c>
      <c r="K1787" s="95" t="s">
        <v>19216</v>
      </c>
      <c r="L1787" s="95" t="s">
        <v>19237</v>
      </c>
      <c r="M1787" s="96" t="s">
        <v>19238</v>
      </c>
      <c r="N1787" s="96" t="s">
        <v>250</v>
      </c>
      <c r="O1787" s="97">
        <v>37255</v>
      </c>
      <c r="P1787" s="97">
        <v>37255</v>
      </c>
      <c r="Q1787" s="97">
        <v>37255</v>
      </c>
      <c r="R1787" s="96">
        <v>8674</v>
      </c>
      <c r="S1787" s="96">
        <v>23</v>
      </c>
      <c r="T1787" s="96" t="s">
        <v>19261</v>
      </c>
      <c r="U1787" s="96" t="s">
        <v>27390</v>
      </c>
      <c r="V1787" s="96"/>
      <c r="W1787" s="96" t="s">
        <v>5586</v>
      </c>
      <c r="X1787" s="96" t="s">
        <v>250</v>
      </c>
      <c r="Y1787" s="95" t="s">
        <v>9489</v>
      </c>
    </row>
    <row r="1788" spans="1:25" s="87" customFormat="1" x14ac:dyDescent="0.3">
      <c r="A1788" s="94" t="str">
        <f t="shared" si="28"/>
        <v>myousu0</v>
      </c>
      <c r="B1788" s="95" t="s">
        <v>27391</v>
      </c>
      <c r="C1788" s="96" t="s">
        <v>27392</v>
      </c>
      <c r="D1788" s="96" t="s">
        <v>27393</v>
      </c>
      <c r="E1788" s="96" t="s">
        <v>5630</v>
      </c>
      <c r="F1788" s="95" t="s">
        <v>19215</v>
      </c>
      <c r="G1788" s="96" t="s">
        <v>19033</v>
      </c>
      <c r="H1788" s="96" t="s">
        <v>19172</v>
      </c>
      <c r="I1788" s="96" t="s">
        <v>19173</v>
      </c>
      <c r="J1788" s="95" t="s">
        <v>19189</v>
      </c>
      <c r="K1788" s="95" t="s">
        <v>19294</v>
      </c>
      <c r="L1788" s="95" t="s">
        <v>19295</v>
      </c>
      <c r="M1788" s="96" t="s">
        <v>19296</v>
      </c>
      <c r="N1788" s="96" t="s">
        <v>541</v>
      </c>
      <c r="O1788" s="97">
        <v>44167</v>
      </c>
      <c r="P1788" s="97">
        <v>44167</v>
      </c>
      <c r="Q1788" s="97">
        <v>44167</v>
      </c>
      <c r="R1788" s="96">
        <v>1762</v>
      </c>
      <c r="S1788" s="96">
        <v>4</v>
      </c>
      <c r="T1788" s="96" t="s">
        <v>19228</v>
      </c>
      <c r="U1788" s="96" t="s">
        <v>27394</v>
      </c>
      <c r="V1788" s="96"/>
      <c r="W1788" s="96" t="s">
        <v>9763</v>
      </c>
      <c r="X1788" s="96" t="s">
        <v>328</v>
      </c>
      <c r="Y1788" s="95" t="s">
        <v>9764</v>
      </c>
    </row>
    <row r="1789" spans="1:25" s="87" customFormat="1" x14ac:dyDescent="0.3">
      <c r="A1789" s="94" t="str">
        <f t="shared" si="28"/>
        <v>NAHMED9</v>
      </c>
      <c r="B1789" s="95" t="s">
        <v>27395</v>
      </c>
      <c r="C1789" s="96" t="s">
        <v>27396</v>
      </c>
      <c r="D1789" s="96" t="s">
        <v>5553</v>
      </c>
      <c r="E1789" s="96" t="s">
        <v>5630</v>
      </c>
      <c r="F1789" s="95" t="s">
        <v>19181</v>
      </c>
      <c r="G1789" s="96" t="s">
        <v>19030</v>
      </c>
      <c r="H1789" s="96" t="s">
        <v>19172</v>
      </c>
      <c r="I1789" s="96" t="s">
        <v>19173</v>
      </c>
      <c r="J1789" s="95" t="s">
        <v>19189</v>
      </c>
      <c r="K1789" s="95" t="s">
        <v>19415</v>
      </c>
      <c r="L1789" s="95" t="s">
        <v>6684</v>
      </c>
      <c r="M1789" s="96" t="s">
        <v>19416</v>
      </c>
      <c r="N1789" s="96" t="s">
        <v>318</v>
      </c>
      <c r="O1789" s="97">
        <v>39125</v>
      </c>
      <c r="P1789" s="97">
        <v>39125</v>
      </c>
      <c r="Q1789" s="97">
        <v>39125</v>
      </c>
      <c r="R1789" s="96">
        <v>6804</v>
      </c>
      <c r="S1789" s="96">
        <v>18</v>
      </c>
      <c r="T1789" s="96" t="s">
        <v>19261</v>
      </c>
      <c r="U1789" s="96" t="s">
        <v>27397</v>
      </c>
      <c r="V1789" s="96" t="s">
        <v>27398</v>
      </c>
      <c r="W1789" s="96" t="s">
        <v>317</v>
      </c>
      <c r="X1789" s="96" t="s">
        <v>318</v>
      </c>
      <c r="Y1789" s="95" t="s">
        <v>9318</v>
      </c>
    </row>
    <row r="1790" spans="1:25" s="87" customFormat="1" x14ac:dyDescent="0.3">
      <c r="A1790" s="94" t="str">
        <f t="shared" si="28"/>
        <v>nakerbe</v>
      </c>
      <c r="B1790" s="95" t="s">
        <v>27399</v>
      </c>
      <c r="C1790" s="96" t="s">
        <v>27400</v>
      </c>
      <c r="D1790" s="96" t="s">
        <v>27401</v>
      </c>
      <c r="E1790" s="96" t="s">
        <v>19170</v>
      </c>
      <c r="F1790" s="95" t="s">
        <v>19171</v>
      </c>
      <c r="G1790" s="96" t="s">
        <v>19029</v>
      </c>
      <c r="H1790" s="96" t="s">
        <v>19172</v>
      </c>
      <c r="I1790" s="96" t="s">
        <v>19173</v>
      </c>
      <c r="J1790" s="95" t="s">
        <v>19174</v>
      </c>
      <c r="K1790" s="95" t="s">
        <v>19360</v>
      </c>
      <c r="L1790" s="95" t="s">
        <v>19361</v>
      </c>
      <c r="M1790" s="96" t="s">
        <v>19362</v>
      </c>
      <c r="N1790" s="96" t="s">
        <v>1463</v>
      </c>
      <c r="O1790" s="97">
        <v>45585</v>
      </c>
      <c r="P1790" s="97">
        <v>45585</v>
      </c>
      <c r="Q1790" s="97">
        <v>45585</v>
      </c>
      <c r="R1790" s="96">
        <v>344</v>
      </c>
      <c r="S1790" s="96">
        <v>0</v>
      </c>
      <c r="T1790" s="96" t="s">
        <v>19176</v>
      </c>
      <c r="U1790" s="96" t="s">
        <v>27402</v>
      </c>
      <c r="V1790" s="96"/>
      <c r="W1790" s="96" t="s">
        <v>27403</v>
      </c>
      <c r="X1790" s="96" t="s">
        <v>1472</v>
      </c>
      <c r="Y1790" s="95" t="s">
        <v>27404</v>
      </c>
    </row>
    <row r="1791" spans="1:25" s="87" customFormat="1" x14ac:dyDescent="0.3">
      <c r="A1791" s="94" t="str">
        <f t="shared" si="28"/>
        <v>nalmara</v>
      </c>
      <c r="B1791" s="95" t="s">
        <v>27405</v>
      </c>
      <c r="C1791" s="96" t="s">
        <v>27406</v>
      </c>
      <c r="D1791" s="96" t="s">
        <v>27407</v>
      </c>
      <c r="E1791" s="96" t="s">
        <v>5630</v>
      </c>
      <c r="F1791" s="95" t="s">
        <v>19215</v>
      </c>
      <c r="G1791" s="96" t="s">
        <v>19033</v>
      </c>
      <c r="H1791" s="96" t="s">
        <v>19172</v>
      </c>
      <c r="I1791" s="96" t="s">
        <v>19173</v>
      </c>
      <c r="J1791" s="95" t="s">
        <v>19174</v>
      </c>
      <c r="K1791" s="95" t="s">
        <v>19431</v>
      </c>
      <c r="L1791" s="95" t="s">
        <v>19432</v>
      </c>
      <c r="M1791" s="96" t="s">
        <v>6264</v>
      </c>
      <c r="N1791" s="96" t="s">
        <v>279</v>
      </c>
      <c r="O1791" s="97">
        <v>45067</v>
      </c>
      <c r="P1791" s="97">
        <v>45067</v>
      </c>
      <c r="Q1791" s="97">
        <v>45067</v>
      </c>
      <c r="R1791" s="96">
        <v>862</v>
      </c>
      <c r="S1791" s="96">
        <v>2</v>
      </c>
      <c r="T1791" s="96" t="s">
        <v>19209</v>
      </c>
      <c r="U1791" s="96" t="s">
        <v>27408</v>
      </c>
      <c r="V1791" s="96"/>
      <c r="W1791" s="96" t="s">
        <v>967</v>
      </c>
      <c r="X1791" s="96" t="s">
        <v>279</v>
      </c>
      <c r="Y1791" s="95" t="s">
        <v>4717</v>
      </c>
    </row>
    <row r="1792" spans="1:25" s="87" customFormat="1" x14ac:dyDescent="0.3">
      <c r="A1792" s="94" t="str">
        <f t="shared" si="28"/>
        <v>nandrew</v>
      </c>
      <c r="B1792" s="95" t="s">
        <v>27409</v>
      </c>
      <c r="C1792" s="96" t="s">
        <v>27410</v>
      </c>
      <c r="D1792" s="96" t="s">
        <v>27411</v>
      </c>
      <c r="E1792" s="96" t="s">
        <v>5630</v>
      </c>
      <c r="F1792" s="95" t="s">
        <v>19181</v>
      </c>
      <c r="G1792" s="96" t="s">
        <v>19030</v>
      </c>
      <c r="H1792" s="96" t="s">
        <v>19172</v>
      </c>
      <c r="I1792" s="96" t="s">
        <v>19173</v>
      </c>
      <c r="J1792" s="95" t="s">
        <v>19174</v>
      </c>
      <c r="K1792" s="95" t="s">
        <v>19245</v>
      </c>
      <c r="L1792" s="95" t="s">
        <v>20002</v>
      </c>
      <c r="M1792" s="96" t="s">
        <v>19319</v>
      </c>
      <c r="N1792" s="96" t="s">
        <v>1675</v>
      </c>
      <c r="O1792" s="97">
        <v>45053</v>
      </c>
      <c r="P1792" s="97">
        <v>45053</v>
      </c>
      <c r="Q1792" s="97">
        <v>45053</v>
      </c>
      <c r="R1792" s="96">
        <v>876</v>
      </c>
      <c r="S1792" s="96">
        <v>2</v>
      </c>
      <c r="T1792" s="96" t="s">
        <v>19209</v>
      </c>
      <c r="U1792" s="96" t="s">
        <v>27412</v>
      </c>
      <c r="V1792" s="96"/>
      <c r="W1792" s="96" t="s">
        <v>21977</v>
      </c>
      <c r="X1792" s="96" t="s">
        <v>1675</v>
      </c>
      <c r="Y1792" s="95" t="s">
        <v>8939</v>
      </c>
    </row>
    <row r="1793" spans="1:25" s="87" customFormat="1" x14ac:dyDescent="0.3">
      <c r="A1793" s="94" t="str">
        <f t="shared" si="28"/>
        <v>nbailey</v>
      </c>
      <c r="B1793" s="95" t="s">
        <v>27413</v>
      </c>
      <c r="C1793" s="96" t="s">
        <v>27414</v>
      </c>
      <c r="D1793" s="96" t="s">
        <v>27415</v>
      </c>
      <c r="E1793" s="96" t="s">
        <v>5630</v>
      </c>
      <c r="F1793" s="95" t="s">
        <v>20370</v>
      </c>
      <c r="G1793" s="96" t="s">
        <v>20371</v>
      </c>
      <c r="H1793" s="96" t="s">
        <v>19172</v>
      </c>
      <c r="I1793" s="96" t="s">
        <v>19173</v>
      </c>
      <c r="J1793" s="95" t="s">
        <v>19189</v>
      </c>
      <c r="K1793" s="95" t="s">
        <v>19374</v>
      </c>
      <c r="L1793" s="95" t="s">
        <v>19375</v>
      </c>
      <c r="M1793" s="96" t="s">
        <v>19376</v>
      </c>
      <c r="N1793" s="96" t="s">
        <v>575</v>
      </c>
      <c r="O1793" s="97">
        <v>45627</v>
      </c>
      <c r="P1793" s="97">
        <v>45627</v>
      </c>
      <c r="Q1793" s="97">
        <v>45627</v>
      </c>
      <c r="R1793" s="96">
        <v>302</v>
      </c>
      <c r="S1793" s="96">
        <v>0</v>
      </c>
      <c r="T1793" s="96" t="s">
        <v>19176</v>
      </c>
      <c r="U1793" s="96" t="s">
        <v>27416</v>
      </c>
      <c r="V1793" s="96" t="s">
        <v>27417</v>
      </c>
      <c r="W1793" s="96" t="s">
        <v>15651</v>
      </c>
      <c r="X1793" s="96" t="s">
        <v>575</v>
      </c>
      <c r="Y1793" s="95" t="s">
        <v>15652</v>
      </c>
    </row>
    <row r="1794" spans="1:25" s="87" customFormat="1" x14ac:dyDescent="0.3">
      <c r="A1794" s="94" t="str">
        <f t="shared" si="28"/>
        <v>nbenson</v>
      </c>
      <c r="B1794" s="95" t="s">
        <v>27418</v>
      </c>
      <c r="C1794" s="96" t="s">
        <v>27419</v>
      </c>
      <c r="D1794" s="96" t="s">
        <v>27420</v>
      </c>
      <c r="E1794" s="96" t="s">
        <v>5630</v>
      </c>
      <c r="F1794" s="95" t="s">
        <v>19181</v>
      </c>
      <c r="G1794" s="96" t="s">
        <v>19030</v>
      </c>
      <c r="H1794" s="96" t="s">
        <v>19172</v>
      </c>
      <c r="I1794" s="96" t="s">
        <v>19173</v>
      </c>
      <c r="J1794" s="95" t="s">
        <v>19189</v>
      </c>
      <c r="K1794" s="95" t="s">
        <v>19333</v>
      </c>
      <c r="L1794" s="95" t="s">
        <v>19467</v>
      </c>
      <c r="M1794" s="96" t="s">
        <v>9084</v>
      </c>
      <c r="N1794" s="96" t="s">
        <v>260</v>
      </c>
      <c r="O1794" s="97">
        <v>45921</v>
      </c>
      <c r="P1794" s="97">
        <v>45921</v>
      </c>
      <c r="Q1794" s="97">
        <v>45921</v>
      </c>
      <c r="R1794" s="96">
        <v>8</v>
      </c>
      <c r="S1794" s="96">
        <v>0</v>
      </c>
      <c r="T1794" s="96" t="s">
        <v>19183</v>
      </c>
      <c r="U1794" s="96" t="s">
        <v>27421</v>
      </c>
      <c r="V1794" s="96"/>
      <c r="W1794" s="96" t="s">
        <v>27422</v>
      </c>
      <c r="X1794" s="96" t="s">
        <v>260</v>
      </c>
      <c r="Y1794" s="95" t="s">
        <v>17019</v>
      </c>
    </row>
    <row r="1795" spans="1:25" s="87" customFormat="1" x14ac:dyDescent="0.3">
      <c r="A1795" s="94" t="str">
        <f t="shared" ref="A1795:A1858" si="29">TRIM(D1795)</f>
        <v>nblair</v>
      </c>
      <c r="B1795" s="95" t="s">
        <v>27423</v>
      </c>
      <c r="C1795" s="96" t="s">
        <v>27424</v>
      </c>
      <c r="D1795" s="95" t="s">
        <v>27425</v>
      </c>
      <c r="E1795" s="96"/>
      <c r="F1795" s="96"/>
      <c r="G1795" s="96"/>
      <c r="H1795" s="96"/>
      <c r="I1795" s="96"/>
      <c r="J1795" s="96"/>
      <c r="K1795" s="96" t="s">
        <v>19374</v>
      </c>
      <c r="L1795" s="96"/>
      <c r="M1795" s="96"/>
      <c r="N1795" s="96"/>
      <c r="O1795" s="97">
        <v>45956</v>
      </c>
      <c r="P1795" s="96">
        <v>45956</v>
      </c>
      <c r="Q1795" s="97">
        <v>45956</v>
      </c>
      <c r="R1795" s="96"/>
      <c r="S1795" s="96"/>
      <c r="T1795" s="96"/>
      <c r="U1795" s="95" t="s">
        <v>11587</v>
      </c>
      <c r="V1795" s="96"/>
      <c r="W1795" s="96" t="s">
        <v>5310</v>
      </c>
      <c r="X1795" s="96" t="s">
        <v>575</v>
      </c>
      <c r="Y1795" s="95" t="s">
        <v>11588</v>
      </c>
    </row>
    <row r="1796" spans="1:25" s="87" customFormat="1" x14ac:dyDescent="0.3">
      <c r="A1796" s="94" t="str">
        <f t="shared" si="29"/>
        <v>nbowen</v>
      </c>
      <c r="B1796" s="95" t="s">
        <v>27426</v>
      </c>
      <c r="C1796" s="96" t="s">
        <v>27427</v>
      </c>
      <c r="D1796" s="96" t="s">
        <v>27428</v>
      </c>
      <c r="E1796" s="96" t="s">
        <v>19170</v>
      </c>
      <c r="F1796" s="95" t="s">
        <v>19236</v>
      </c>
      <c r="G1796" s="96" t="s">
        <v>19032</v>
      </c>
      <c r="H1796" s="96" t="s">
        <v>19227</v>
      </c>
      <c r="I1796" s="96" t="s">
        <v>19173</v>
      </c>
      <c r="J1796" s="95" t="s">
        <v>19189</v>
      </c>
      <c r="K1796" s="95" t="s">
        <v>19471</v>
      </c>
      <c r="L1796" s="95" t="s">
        <v>20722</v>
      </c>
      <c r="M1796" s="96" t="s">
        <v>20723</v>
      </c>
      <c r="N1796" s="96" t="s">
        <v>719</v>
      </c>
      <c r="O1796" s="97">
        <v>45214</v>
      </c>
      <c r="P1796" s="97">
        <v>45214</v>
      </c>
      <c r="Q1796" s="97">
        <v>45214</v>
      </c>
      <c r="R1796" s="96">
        <v>715</v>
      </c>
      <c r="S1796" s="96">
        <v>1</v>
      </c>
      <c r="T1796" s="96" t="s">
        <v>19209</v>
      </c>
      <c r="U1796" s="96" t="s">
        <v>27429</v>
      </c>
      <c r="V1796" s="96"/>
      <c r="W1796" s="96" t="s">
        <v>20478</v>
      </c>
      <c r="X1796" s="96" t="s">
        <v>719</v>
      </c>
      <c r="Y1796" s="95" t="s">
        <v>12108</v>
      </c>
    </row>
    <row r="1797" spans="1:25" s="87" customFormat="1" x14ac:dyDescent="0.3">
      <c r="A1797" s="94" t="str">
        <f t="shared" si="29"/>
        <v>nbox0</v>
      </c>
      <c r="B1797" s="95" t="s">
        <v>27430</v>
      </c>
      <c r="C1797" s="96" t="s">
        <v>27431</v>
      </c>
      <c r="D1797" s="96" t="s">
        <v>27432</v>
      </c>
      <c r="E1797" s="96" t="s">
        <v>5630</v>
      </c>
      <c r="F1797" s="95" t="s">
        <v>19181</v>
      </c>
      <c r="G1797" s="96" t="s">
        <v>19030</v>
      </c>
      <c r="H1797" s="96" t="s">
        <v>19172</v>
      </c>
      <c r="I1797" s="96" t="s">
        <v>19173</v>
      </c>
      <c r="J1797" s="95" t="s">
        <v>19174</v>
      </c>
      <c r="K1797" s="95" t="s">
        <v>19258</v>
      </c>
      <c r="L1797" s="95" t="s">
        <v>19259</v>
      </c>
      <c r="M1797" s="96" t="s">
        <v>19260</v>
      </c>
      <c r="N1797" s="96" t="s">
        <v>279</v>
      </c>
      <c r="O1797" s="97">
        <v>44840</v>
      </c>
      <c r="P1797" s="97">
        <v>44840</v>
      </c>
      <c r="Q1797" s="97">
        <v>44840</v>
      </c>
      <c r="R1797" s="96">
        <v>1089</v>
      </c>
      <c r="S1797" s="96">
        <v>2</v>
      </c>
      <c r="T1797" s="96" t="s">
        <v>19209</v>
      </c>
      <c r="U1797" s="96" t="s">
        <v>27433</v>
      </c>
      <c r="V1797" s="96"/>
      <c r="W1797" s="96" t="s">
        <v>27434</v>
      </c>
      <c r="X1797" s="96" t="s">
        <v>279</v>
      </c>
      <c r="Y1797" s="95" t="s">
        <v>27435</v>
      </c>
    </row>
    <row r="1798" spans="1:25" s="87" customFormat="1" x14ac:dyDescent="0.3">
      <c r="A1798" s="94" t="str">
        <f t="shared" si="29"/>
        <v>nboyer</v>
      </c>
      <c r="B1798" s="95" t="s">
        <v>27436</v>
      </c>
      <c r="C1798" s="96" t="s">
        <v>27437</v>
      </c>
      <c r="D1798" s="96" t="s">
        <v>27438</v>
      </c>
      <c r="E1798" s="96" t="s">
        <v>5630</v>
      </c>
      <c r="F1798" s="95" t="s">
        <v>19171</v>
      </c>
      <c r="G1798" s="96" t="s">
        <v>19029</v>
      </c>
      <c r="H1798" s="96" t="s">
        <v>19172</v>
      </c>
      <c r="I1798" s="96" t="s">
        <v>19173</v>
      </c>
      <c r="J1798" s="95" t="s">
        <v>19189</v>
      </c>
      <c r="K1798" s="95" t="s">
        <v>19294</v>
      </c>
      <c r="L1798" s="95" t="s">
        <v>19295</v>
      </c>
      <c r="M1798" s="96" t="s">
        <v>19296</v>
      </c>
      <c r="N1798" s="96" t="s">
        <v>541</v>
      </c>
      <c r="O1798" s="97">
        <v>45214</v>
      </c>
      <c r="P1798" s="97">
        <v>45214</v>
      </c>
      <c r="Q1798" s="97">
        <v>45214</v>
      </c>
      <c r="R1798" s="96">
        <v>715</v>
      </c>
      <c r="S1798" s="96">
        <v>1</v>
      </c>
      <c r="T1798" s="96" t="s">
        <v>19209</v>
      </c>
      <c r="U1798" s="96" t="s">
        <v>27439</v>
      </c>
      <c r="V1798" s="96"/>
      <c r="W1798" s="96" t="s">
        <v>1555</v>
      </c>
      <c r="X1798" s="96" t="s">
        <v>541</v>
      </c>
      <c r="Y1798" s="95" t="s">
        <v>5302</v>
      </c>
    </row>
    <row r="1799" spans="1:25" s="87" customFormat="1" x14ac:dyDescent="0.3">
      <c r="A1799" s="94" t="str">
        <f t="shared" si="29"/>
        <v>nbrents</v>
      </c>
      <c r="B1799" s="95" t="s">
        <v>27440</v>
      </c>
      <c r="C1799" s="96" t="s">
        <v>27441</v>
      </c>
      <c r="D1799" s="96" t="s">
        <v>27442</v>
      </c>
      <c r="E1799" s="96" t="s">
        <v>19036</v>
      </c>
      <c r="F1799" s="95" t="s">
        <v>19171</v>
      </c>
      <c r="G1799" s="96" t="s">
        <v>19029</v>
      </c>
      <c r="H1799" s="96" t="s">
        <v>19172</v>
      </c>
      <c r="I1799" s="96" t="s">
        <v>19173</v>
      </c>
      <c r="J1799" s="95" t="s">
        <v>19189</v>
      </c>
      <c r="K1799" s="95" t="s">
        <v>19333</v>
      </c>
      <c r="L1799" s="95" t="s">
        <v>19334</v>
      </c>
      <c r="M1799" s="96" t="s">
        <v>9382</v>
      </c>
      <c r="N1799" s="96" t="s">
        <v>366</v>
      </c>
      <c r="O1799" s="97">
        <v>45767</v>
      </c>
      <c r="P1799" s="97">
        <v>45767</v>
      </c>
      <c r="Q1799" s="97">
        <v>45767</v>
      </c>
      <c r="R1799" s="96">
        <v>162</v>
      </c>
      <c r="S1799" s="96">
        <v>0</v>
      </c>
      <c r="T1799" s="96" t="s">
        <v>19193</v>
      </c>
      <c r="U1799" s="96" t="s">
        <v>27443</v>
      </c>
      <c r="V1799" s="96"/>
      <c r="W1799" s="96" t="s">
        <v>9382</v>
      </c>
      <c r="X1799" s="96" t="s">
        <v>366</v>
      </c>
      <c r="Y1799" s="95" t="s">
        <v>27444</v>
      </c>
    </row>
    <row r="1800" spans="1:25" s="87" customFormat="1" x14ac:dyDescent="0.3">
      <c r="A1800" s="94" t="str">
        <f t="shared" si="29"/>
        <v>nburd</v>
      </c>
      <c r="B1800" s="95" t="s">
        <v>27445</v>
      </c>
      <c r="C1800" s="96" t="s">
        <v>27446</v>
      </c>
      <c r="D1800" s="96" t="s">
        <v>27447</v>
      </c>
      <c r="E1800" s="96" t="s">
        <v>5630</v>
      </c>
      <c r="F1800" s="95" t="s">
        <v>19285</v>
      </c>
      <c r="G1800" s="96" t="s">
        <v>19028</v>
      </c>
      <c r="H1800" s="96" t="s">
        <v>19172</v>
      </c>
      <c r="I1800" s="96" t="s">
        <v>19173</v>
      </c>
      <c r="J1800" s="95" t="s">
        <v>19189</v>
      </c>
      <c r="K1800" s="95" t="s">
        <v>19273</v>
      </c>
      <c r="L1800" s="95" t="s">
        <v>19274</v>
      </c>
      <c r="M1800" s="96" t="s">
        <v>7733</v>
      </c>
      <c r="N1800" s="96" t="s">
        <v>328</v>
      </c>
      <c r="O1800" s="97">
        <v>42156</v>
      </c>
      <c r="P1800" s="97">
        <v>42156</v>
      </c>
      <c r="Q1800" s="97">
        <v>42156</v>
      </c>
      <c r="R1800" s="96">
        <v>3773</v>
      </c>
      <c r="S1800" s="96">
        <v>10</v>
      </c>
      <c r="T1800" s="96" t="s">
        <v>19247</v>
      </c>
      <c r="U1800" s="96" t="s">
        <v>13156</v>
      </c>
      <c r="V1800" s="96"/>
      <c r="W1800" s="96" t="s">
        <v>13157</v>
      </c>
      <c r="X1800" s="96" t="s">
        <v>328</v>
      </c>
      <c r="Y1800" s="95" t="s">
        <v>13158</v>
      </c>
    </row>
    <row r="1801" spans="1:25" s="87" customFormat="1" x14ac:dyDescent="0.3">
      <c r="A1801" s="94" t="str">
        <f t="shared" si="29"/>
        <v>nbyers</v>
      </c>
      <c r="B1801" s="95" t="s">
        <v>27448</v>
      </c>
      <c r="C1801" s="96" t="s">
        <v>27449</v>
      </c>
      <c r="D1801" s="96" t="s">
        <v>27450</v>
      </c>
      <c r="E1801" s="96" t="s">
        <v>5630</v>
      </c>
      <c r="F1801" s="95" t="s">
        <v>19272</v>
      </c>
      <c r="G1801" s="96" t="s">
        <v>19048</v>
      </c>
      <c r="H1801" s="96" t="s">
        <v>19227</v>
      </c>
      <c r="I1801" s="96" t="s">
        <v>19173</v>
      </c>
      <c r="J1801" s="95" t="s">
        <v>19189</v>
      </c>
      <c r="K1801" s="95" t="s">
        <v>19190</v>
      </c>
      <c r="L1801" s="95" t="s">
        <v>19191</v>
      </c>
      <c r="M1801" s="96" t="s">
        <v>19192</v>
      </c>
      <c r="N1801" s="96" t="s">
        <v>297</v>
      </c>
      <c r="O1801" s="97">
        <v>45914</v>
      </c>
      <c r="P1801" s="97">
        <v>45914</v>
      </c>
      <c r="Q1801" s="97">
        <v>45914</v>
      </c>
      <c r="R1801" s="96">
        <v>15</v>
      </c>
      <c r="S1801" s="96">
        <v>0</v>
      </c>
      <c r="T1801" s="96" t="s">
        <v>19183</v>
      </c>
      <c r="U1801" s="99" t="s">
        <v>27451</v>
      </c>
      <c r="V1801" s="100"/>
      <c r="W1801" s="100" t="s">
        <v>782</v>
      </c>
      <c r="X1801" s="100" t="s">
        <v>297</v>
      </c>
      <c r="Y1801" s="99" t="s">
        <v>11897</v>
      </c>
    </row>
    <row r="1802" spans="1:25" s="87" customFormat="1" x14ac:dyDescent="0.3">
      <c r="A1802" s="94" t="str">
        <f t="shared" si="29"/>
        <v>NCABALL</v>
      </c>
      <c r="B1802" s="95" t="s">
        <v>27452</v>
      </c>
      <c r="C1802" s="96" t="s">
        <v>27453</v>
      </c>
      <c r="D1802" s="96" t="s">
        <v>3549</v>
      </c>
      <c r="E1802" s="96" t="s">
        <v>5630</v>
      </c>
      <c r="F1802" s="95" t="s">
        <v>19181</v>
      </c>
      <c r="G1802" s="96" t="s">
        <v>19030</v>
      </c>
      <c r="H1802" s="96" t="s">
        <v>19172</v>
      </c>
      <c r="I1802" s="96" t="s">
        <v>19173</v>
      </c>
      <c r="J1802" s="95" t="s">
        <v>19189</v>
      </c>
      <c r="K1802" s="95" t="s">
        <v>19190</v>
      </c>
      <c r="L1802" s="95" t="s">
        <v>19191</v>
      </c>
      <c r="M1802" s="96" t="s">
        <v>19192</v>
      </c>
      <c r="N1802" s="96" t="s">
        <v>297</v>
      </c>
      <c r="O1802" s="97">
        <v>38986</v>
      </c>
      <c r="P1802" s="97">
        <v>38986</v>
      </c>
      <c r="Q1802" s="97">
        <v>38986</v>
      </c>
      <c r="R1802" s="96">
        <v>6943</v>
      </c>
      <c r="S1802" s="96">
        <v>19</v>
      </c>
      <c r="T1802" s="96" t="s">
        <v>19261</v>
      </c>
      <c r="U1802" s="96" t="s">
        <v>27454</v>
      </c>
      <c r="V1802" s="96"/>
      <c r="W1802" s="96" t="s">
        <v>3550</v>
      </c>
      <c r="X1802" s="96" t="s">
        <v>297</v>
      </c>
      <c r="Y1802" s="95" t="s">
        <v>15875</v>
      </c>
    </row>
    <row r="1803" spans="1:25" s="87" customFormat="1" x14ac:dyDescent="0.3">
      <c r="A1803" s="94" t="str">
        <f t="shared" si="29"/>
        <v>NCHUN1</v>
      </c>
      <c r="B1803" s="95" t="s">
        <v>27455</v>
      </c>
      <c r="C1803" s="96" t="s">
        <v>27456</v>
      </c>
      <c r="D1803" s="96" t="s">
        <v>15880</v>
      </c>
      <c r="E1803" s="96" t="s">
        <v>5630</v>
      </c>
      <c r="F1803" s="95" t="s">
        <v>19181</v>
      </c>
      <c r="G1803" s="96" t="s">
        <v>19030</v>
      </c>
      <c r="H1803" s="96" t="s">
        <v>19172</v>
      </c>
      <c r="I1803" s="96" t="s">
        <v>19173</v>
      </c>
      <c r="J1803" s="95" t="s">
        <v>19174</v>
      </c>
      <c r="K1803" s="95" t="s">
        <v>19455</v>
      </c>
      <c r="L1803" s="95" t="s">
        <v>19456</v>
      </c>
      <c r="M1803" s="96" t="s">
        <v>19457</v>
      </c>
      <c r="N1803" s="96" t="s">
        <v>2504</v>
      </c>
      <c r="O1803" s="97">
        <v>31999</v>
      </c>
      <c r="P1803" s="97">
        <v>31999</v>
      </c>
      <c r="Q1803" s="97">
        <v>31999</v>
      </c>
      <c r="R1803" s="96">
        <v>13930</v>
      </c>
      <c r="S1803" s="96">
        <v>38</v>
      </c>
      <c r="T1803" s="96" t="s">
        <v>19261</v>
      </c>
      <c r="U1803" s="96" t="s">
        <v>27457</v>
      </c>
      <c r="V1803" s="96"/>
      <c r="W1803" s="96" t="s">
        <v>15884</v>
      </c>
      <c r="X1803" s="96" t="s">
        <v>2504</v>
      </c>
      <c r="Y1803" s="95" t="s">
        <v>15885</v>
      </c>
    </row>
    <row r="1804" spans="1:25" s="87" customFormat="1" x14ac:dyDescent="0.3">
      <c r="A1804" s="94" t="str">
        <f t="shared" si="29"/>
        <v>ncorona</v>
      </c>
      <c r="B1804" s="95" t="s">
        <v>27458</v>
      </c>
      <c r="C1804" s="96" t="s">
        <v>27459</v>
      </c>
      <c r="D1804" s="96" t="s">
        <v>27460</v>
      </c>
      <c r="E1804" s="96" t="s">
        <v>19170</v>
      </c>
      <c r="F1804" s="95" t="s">
        <v>19215</v>
      </c>
      <c r="G1804" s="96" t="s">
        <v>19033</v>
      </c>
      <c r="H1804" s="96" t="s">
        <v>19172</v>
      </c>
      <c r="I1804" s="96" t="s">
        <v>19173</v>
      </c>
      <c r="J1804" s="95" t="s">
        <v>19174</v>
      </c>
      <c r="K1804" s="95" t="s">
        <v>19309</v>
      </c>
      <c r="L1804" s="95" t="s">
        <v>19513</v>
      </c>
      <c r="M1804" s="96" t="s">
        <v>6528</v>
      </c>
      <c r="N1804" s="96" t="s">
        <v>219</v>
      </c>
      <c r="O1804" s="97">
        <v>44350</v>
      </c>
      <c r="P1804" s="97">
        <v>45291</v>
      </c>
      <c r="Q1804" s="97">
        <v>45291</v>
      </c>
      <c r="R1804" s="96">
        <v>638</v>
      </c>
      <c r="S1804" s="96">
        <v>1</v>
      </c>
      <c r="T1804" s="96" t="s">
        <v>19209</v>
      </c>
      <c r="U1804" s="96" t="s">
        <v>27461</v>
      </c>
      <c r="V1804" s="96"/>
      <c r="W1804" s="96" t="s">
        <v>27462</v>
      </c>
      <c r="X1804" s="96" t="s">
        <v>219</v>
      </c>
      <c r="Y1804" s="95" t="s">
        <v>27463</v>
      </c>
    </row>
    <row r="1805" spans="1:25" s="87" customFormat="1" x14ac:dyDescent="0.3">
      <c r="A1805" s="94" t="str">
        <f t="shared" si="29"/>
        <v>NCRNALI</v>
      </c>
      <c r="B1805" s="95" t="s">
        <v>27464</v>
      </c>
      <c r="C1805" s="96" t="s">
        <v>27465</v>
      </c>
      <c r="D1805" s="96" t="s">
        <v>3996</v>
      </c>
      <c r="E1805" s="96" t="s">
        <v>5630</v>
      </c>
      <c r="F1805" s="95" t="s">
        <v>19181</v>
      </c>
      <c r="G1805" s="96" t="s">
        <v>19030</v>
      </c>
      <c r="H1805" s="96" t="s">
        <v>19172</v>
      </c>
      <c r="I1805" s="96" t="s">
        <v>19173</v>
      </c>
      <c r="J1805" s="95" t="s">
        <v>19189</v>
      </c>
      <c r="K1805" s="95" t="s">
        <v>19190</v>
      </c>
      <c r="L1805" s="95" t="s">
        <v>19533</v>
      </c>
      <c r="M1805" s="96" t="s">
        <v>19192</v>
      </c>
      <c r="N1805" s="96" t="s">
        <v>297</v>
      </c>
      <c r="O1805" s="97">
        <v>38488</v>
      </c>
      <c r="P1805" s="97">
        <v>38488</v>
      </c>
      <c r="Q1805" s="97">
        <v>38488</v>
      </c>
      <c r="R1805" s="96">
        <v>7441</v>
      </c>
      <c r="S1805" s="96">
        <v>20</v>
      </c>
      <c r="T1805" s="96" t="s">
        <v>19261</v>
      </c>
      <c r="U1805" s="96" t="s">
        <v>27466</v>
      </c>
      <c r="V1805" s="96"/>
      <c r="W1805" s="96" t="s">
        <v>27467</v>
      </c>
      <c r="X1805" s="96" t="s">
        <v>297</v>
      </c>
      <c r="Y1805" s="95" t="s">
        <v>18444</v>
      </c>
    </row>
    <row r="1806" spans="1:25" s="87" customFormat="1" x14ac:dyDescent="0.3">
      <c r="A1806" s="94" t="str">
        <f t="shared" si="29"/>
        <v>ncruz0</v>
      </c>
      <c r="B1806" s="95" t="s">
        <v>27468</v>
      </c>
      <c r="C1806" s="96" t="s">
        <v>27469</v>
      </c>
      <c r="D1806" s="96" t="s">
        <v>27470</v>
      </c>
      <c r="E1806" s="96" t="s">
        <v>5630</v>
      </c>
      <c r="F1806" s="95" t="s">
        <v>19215</v>
      </c>
      <c r="G1806" s="96" t="s">
        <v>19033</v>
      </c>
      <c r="H1806" s="96" t="s">
        <v>19172</v>
      </c>
      <c r="I1806" s="96" t="s">
        <v>19173</v>
      </c>
      <c r="J1806" s="95" t="s">
        <v>19189</v>
      </c>
      <c r="K1806" s="95" t="s">
        <v>19190</v>
      </c>
      <c r="L1806" s="95" t="s">
        <v>19252</v>
      </c>
      <c r="M1806" s="96" t="s">
        <v>10322</v>
      </c>
      <c r="N1806" s="96" t="s">
        <v>297</v>
      </c>
      <c r="O1806" s="97">
        <v>43551</v>
      </c>
      <c r="P1806" s="97">
        <v>43551</v>
      </c>
      <c r="Q1806" s="97">
        <v>43551</v>
      </c>
      <c r="R1806" s="96">
        <v>2378</v>
      </c>
      <c r="S1806" s="96">
        <v>6</v>
      </c>
      <c r="T1806" s="96" t="s">
        <v>19247</v>
      </c>
      <c r="U1806" s="96" t="s">
        <v>27471</v>
      </c>
      <c r="V1806" s="96"/>
      <c r="W1806" s="96" t="s">
        <v>15209</v>
      </c>
      <c r="X1806" s="96" t="s">
        <v>297</v>
      </c>
      <c r="Y1806" s="95" t="s">
        <v>10917</v>
      </c>
    </row>
    <row r="1807" spans="1:25" s="87" customFormat="1" x14ac:dyDescent="0.3">
      <c r="A1807" s="94" t="str">
        <f t="shared" si="29"/>
        <v>NCRUZMO</v>
      </c>
      <c r="B1807" s="95" t="s">
        <v>27472</v>
      </c>
      <c r="C1807" s="96" t="s">
        <v>27473</v>
      </c>
      <c r="D1807" s="96" t="s">
        <v>8786</v>
      </c>
      <c r="E1807" s="96" t="s">
        <v>5630</v>
      </c>
      <c r="F1807" s="95" t="s">
        <v>19171</v>
      </c>
      <c r="G1807" s="96" t="s">
        <v>19029</v>
      </c>
      <c r="H1807" s="96" t="s">
        <v>19172</v>
      </c>
      <c r="I1807" s="96" t="s">
        <v>19419</v>
      </c>
      <c r="J1807" s="95" t="s">
        <v>19189</v>
      </c>
      <c r="K1807" s="95" t="s">
        <v>19420</v>
      </c>
      <c r="L1807" s="95" t="s">
        <v>19420</v>
      </c>
      <c r="M1807" s="96" t="s">
        <v>19421</v>
      </c>
      <c r="N1807" s="96" t="s">
        <v>5965</v>
      </c>
      <c r="O1807" s="97">
        <v>31120</v>
      </c>
      <c r="P1807" s="97">
        <v>31120</v>
      </c>
      <c r="Q1807" s="97">
        <v>31120</v>
      </c>
      <c r="R1807" s="96">
        <v>14809</v>
      </c>
      <c r="S1807" s="96">
        <v>40</v>
      </c>
      <c r="T1807" s="96" t="s">
        <v>19261</v>
      </c>
      <c r="U1807" s="96" t="s">
        <v>27474</v>
      </c>
      <c r="V1807" s="96"/>
      <c r="W1807" s="96" t="s">
        <v>14140</v>
      </c>
      <c r="X1807" s="96" t="s">
        <v>5965</v>
      </c>
      <c r="Y1807" s="95" t="s">
        <v>8790</v>
      </c>
    </row>
    <row r="1808" spans="1:25" s="87" customFormat="1" x14ac:dyDescent="0.3">
      <c r="A1808" s="94" t="str">
        <f t="shared" si="29"/>
        <v>nellis</v>
      </c>
      <c r="B1808" s="95" t="s">
        <v>27475</v>
      </c>
      <c r="C1808" s="96" t="s">
        <v>27476</v>
      </c>
      <c r="D1808" s="96" t="s">
        <v>27477</v>
      </c>
      <c r="E1808" s="96" t="s">
        <v>5630</v>
      </c>
      <c r="F1808" s="95" t="s">
        <v>19236</v>
      </c>
      <c r="G1808" s="96" t="s">
        <v>19032</v>
      </c>
      <c r="H1808" s="96" t="s">
        <v>19227</v>
      </c>
      <c r="I1808" s="96" t="s">
        <v>19173</v>
      </c>
      <c r="J1808" s="95" t="s">
        <v>19174</v>
      </c>
      <c r="K1808" s="95" t="s">
        <v>19216</v>
      </c>
      <c r="L1808" s="95" t="s">
        <v>19237</v>
      </c>
      <c r="M1808" s="96" t="s">
        <v>19238</v>
      </c>
      <c r="N1808" s="96" t="s">
        <v>250</v>
      </c>
      <c r="O1808" s="97">
        <v>44708</v>
      </c>
      <c r="P1808" s="97">
        <v>44708</v>
      </c>
      <c r="Q1808" s="97">
        <v>44708</v>
      </c>
      <c r="R1808" s="96">
        <v>1221</v>
      </c>
      <c r="S1808" s="96">
        <v>3</v>
      </c>
      <c r="T1808" s="96" t="s">
        <v>19228</v>
      </c>
      <c r="U1808" s="96" t="s">
        <v>27478</v>
      </c>
      <c r="V1808" s="96"/>
      <c r="W1808" s="96" t="s">
        <v>1931</v>
      </c>
      <c r="X1808" s="96" t="s">
        <v>250</v>
      </c>
      <c r="Y1808" s="95" t="s">
        <v>11749</v>
      </c>
    </row>
    <row r="1809" spans="1:25" s="87" customFormat="1" x14ac:dyDescent="0.3">
      <c r="A1809" s="94" t="str">
        <f t="shared" si="29"/>
        <v>NESTES1</v>
      </c>
      <c r="B1809" s="95" t="s">
        <v>27479</v>
      </c>
      <c r="C1809" s="96" t="s">
        <v>27480</v>
      </c>
      <c r="D1809" s="96" t="s">
        <v>7393</v>
      </c>
      <c r="E1809" s="96" t="s">
        <v>5630</v>
      </c>
      <c r="F1809" s="95" t="s">
        <v>19285</v>
      </c>
      <c r="G1809" s="96" t="s">
        <v>19028</v>
      </c>
      <c r="H1809" s="96" t="s">
        <v>19172</v>
      </c>
      <c r="I1809" s="96" t="s">
        <v>19173</v>
      </c>
      <c r="J1809" s="95" t="s">
        <v>19189</v>
      </c>
      <c r="K1809" s="95" t="s">
        <v>19374</v>
      </c>
      <c r="L1809" s="95" t="s">
        <v>19375</v>
      </c>
      <c r="M1809" s="96" t="s">
        <v>19376</v>
      </c>
      <c r="N1809" s="96" t="s">
        <v>575</v>
      </c>
      <c r="O1809" s="97">
        <v>36423</v>
      </c>
      <c r="P1809" s="97">
        <v>36423</v>
      </c>
      <c r="Q1809" s="97">
        <v>36423</v>
      </c>
      <c r="R1809" s="96">
        <v>9506</v>
      </c>
      <c r="S1809" s="96">
        <v>26</v>
      </c>
      <c r="T1809" s="96" t="s">
        <v>19261</v>
      </c>
      <c r="U1809" s="96" t="s">
        <v>27481</v>
      </c>
      <c r="V1809" s="96"/>
      <c r="W1809" s="96" t="s">
        <v>27482</v>
      </c>
      <c r="X1809" s="96" t="s">
        <v>575</v>
      </c>
      <c r="Y1809" s="95" t="s">
        <v>10467</v>
      </c>
    </row>
    <row r="1810" spans="1:25" s="87" customFormat="1" x14ac:dyDescent="0.3">
      <c r="A1810" s="94" t="str">
        <f t="shared" si="29"/>
        <v>NFANNEL</v>
      </c>
      <c r="B1810" s="95" t="s">
        <v>27483</v>
      </c>
      <c r="C1810" s="96" t="s">
        <v>27484</v>
      </c>
      <c r="D1810" s="96" t="s">
        <v>27485</v>
      </c>
      <c r="E1810" s="96" t="s">
        <v>5630</v>
      </c>
      <c r="F1810" s="95" t="s">
        <v>19171</v>
      </c>
      <c r="G1810" s="96" t="s">
        <v>19029</v>
      </c>
      <c r="H1810" s="96" t="s">
        <v>19172</v>
      </c>
      <c r="I1810" s="96" t="s">
        <v>19173</v>
      </c>
      <c r="J1810" s="95" t="s">
        <v>19189</v>
      </c>
      <c r="K1810" s="95" t="s">
        <v>19471</v>
      </c>
      <c r="L1810" s="95" t="s">
        <v>20722</v>
      </c>
      <c r="M1810" s="96" t="s">
        <v>20723</v>
      </c>
      <c r="N1810" s="96" t="s">
        <v>719</v>
      </c>
      <c r="O1810" s="97">
        <v>28576</v>
      </c>
      <c r="P1810" s="97">
        <v>28576</v>
      </c>
      <c r="Q1810" s="97">
        <v>28576</v>
      </c>
      <c r="R1810" s="96">
        <v>17353</v>
      </c>
      <c r="S1810" s="96">
        <v>47</v>
      </c>
      <c r="T1810" s="96" t="s">
        <v>19261</v>
      </c>
      <c r="U1810" s="96" t="s">
        <v>27486</v>
      </c>
      <c r="V1810" s="96"/>
      <c r="W1810" s="96" t="s">
        <v>27225</v>
      </c>
      <c r="X1810" s="96" t="s">
        <v>719</v>
      </c>
      <c r="Y1810" s="95" t="s">
        <v>27487</v>
      </c>
    </row>
    <row r="1811" spans="1:25" s="87" customFormat="1" x14ac:dyDescent="0.3">
      <c r="A1811" s="94" t="str">
        <f t="shared" si="29"/>
        <v>nferrei</v>
      </c>
      <c r="B1811" s="95" t="s">
        <v>27488</v>
      </c>
      <c r="C1811" s="96" t="s">
        <v>27489</v>
      </c>
      <c r="D1811" s="96" t="s">
        <v>27490</v>
      </c>
      <c r="E1811" s="96" t="s">
        <v>5630</v>
      </c>
      <c r="F1811" s="95" t="s">
        <v>19181</v>
      </c>
      <c r="G1811" s="96" t="s">
        <v>19030</v>
      </c>
      <c r="H1811" s="96" t="s">
        <v>19172</v>
      </c>
      <c r="I1811" s="96" t="s">
        <v>19173</v>
      </c>
      <c r="J1811" s="95" t="s">
        <v>19174</v>
      </c>
      <c r="K1811" s="95" t="s">
        <v>19207</v>
      </c>
      <c r="L1811" s="95" t="s">
        <v>19208</v>
      </c>
      <c r="M1811" s="96" t="s">
        <v>10249</v>
      </c>
      <c r="N1811" s="96" t="s">
        <v>219</v>
      </c>
      <c r="O1811" s="97">
        <v>42409</v>
      </c>
      <c r="P1811" s="97">
        <v>43789</v>
      </c>
      <c r="Q1811" s="97">
        <v>43789</v>
      </c>
      <c r="R1811" s="96">
        <v>2140</v>
      </c>
      <c r="S1811" s="96">
        <v>5</v>
      </c>
      <c r="T1811" s="96" t="s">
        <v>19228</v>
      </c>
      <c r="U1811" s="96" t="s">
        <v>27491</v>
      </c>
      <c r="V1811" s="96" t="s">
        <v>27492</v>
      </c>
      <c r="W1811" s="96" t="s">
        <v>27493</v>
      </c>
      <c r="X1811" s="96" t="s">
        <v>219</v>
      </c>
      <c r="Y1811" s="95" t="s">
        <v>27494</v>
      </c>
    </row>
    <row r="1812" spans="1:25" s="87" customFormat="1" x14ac:dyDescent="0.3">
      <c r="A1812" s="94" t="str">
        <f t="shared" si="29"/>
        <v>nfranco</v>
      </c>
      <c r="B1812" s="95" t="s">
        <v>27495</v>
      </c>
      <c r="C1812" s="96" t="s">
        <v>27496</v>
      </c>
      <c r="D1812" s="96" t="s">
        <v>27497</v>
      </c>
      <c r="E1812" s="96" t="s">
        <v>19170</v>
      </c>
      <c r="F1812" s="95" t="s">
        <v>19171</v>
      </c>
      <c r="G1812" s="96" t="s">
        <v>19029</v>
      </c>
      <c r="H1812" s="96" t="s">
        <v>19172</v>
      </c>
      <c r="I1812" s="96" t="s">
        <v>19173</v>
      </c>
      <c r="J1812" s="95" t="s">
        <v>19174</v>
      </c>
      <c r="K1812" s="95" t="s">
        <v>19216</v>
      </c>
      <c r="L1812" s="95" t="s">
        <v>19237</v>
      </c>
      <c r="M1812" s="96" t="s">
        <v>19238</v>
      </c>
      <c r="N1812" s="96" t="s">
        <v>250</v>
      </c>
      <c r="O1812" s="97">
        <v>43293</v>
      </c>
      <c r="P1812" s="97">
        <v>43293</v>
      </c>
      <c r="Q1812" s="97">
        <v>43293</v>
      </c>
      <c r="R1812" s="96">
        <v>2636</v>
      </c>
      <c r="S1812" s="96">
        <v>7</v>
      </c>
      <c r="T1812" s="96" t="s">
        <v>19247</v>
      </c>
      <c r="U1812" s="96" t="s">
        <v>27498</v>
      </c>
      <c r="V1812" s="96" t="s">
        <v>27499</v>
      </c>
      <c r="W1812" s="96" t="s">
        <v>27500</v>
      </c>
      <c r="X1812" s="96" t="s">
        <v>250</v>
      </c>
      <c r="Y1812" s="95" t="s">
        <v>12584</v>
      </c>
    </row>
    <row r="1813" spans="1:25" s="87" customFormat="1" x14ac:dyDescent="0.3">
      <c r="A1813" s="94" t="str">
        <f t="shared" si="29"/>
        <v>ngetz</v>
      </c>
      <c r="B1813" s="95" t="s">
        <v>27501</v>
      </c>
      <c r="C1813" s="96" t="s">
        <v>27502</v>
      </c>
      <c r="D1813" s="96" t="s">
        <v>27503</v>
      </c>
      <c r="E1813" s="96" t="s">
        <v>19170</v>
      </c>
      <c r="F1813" s="95" t="s">
        <v>19171</v>
      </c>
      <c r="G1813" s="96" t="s">
        <v>19029</v>
      </c>
      <c r="H1813" s="96" t="s">
        <v>19172</v>
      </c>
      <c r="I1813" s="96" t="s">
        <v>19173</v>
      </c>
      <c r="J1813" s="95" t="s">
        <v>19189</v>
      </c>
      <c r="K1813" s="95" t="s">
        <v>19273</v>
      </c>
      <c r="L1813" s="95" t="s">
        <v>19274</v>
      </c>
      <c r="M1813" s="96" t="s">
        <v>7733</v>
      </c>
      <c r="N1813" s="96" t="s">
        <v>328</v>
      </c>
      <c r="O1813" s="97">
        <v>45543</v>
      </c>
      <c r="P1813" s="97">
        <v>45543</v>
      </c>
      <c r="Q1813" s="97">
        <v>45543</v>
      </c>
      <c r="R1813" s="96">
        <v>386</v>
      </c>
      <c r="S1813" s="96">
        <v>1</v>
      </c>
      <c r="T1813" s="96" t="s">
        <v>19209</v>
      </c>
      <c r="U1813" s="96" t="s">
        <v>27504</v>
      </c>
      <c r="V1813" s="96"/>
      <c r="W1813" s="96" t="s">
        <v>3839</v>
      </c>
      <c r="X1813" s="96" t="s">
        <v>328</v>
      </c>
      <c r="Y1813" s="95" t="s">
        <v>8325</v>
      </c>
    </row>
    <row r="1814" spans="1:25" s="87" customFormat="1" x14ac:dyDescent="0.3">
      <c r="A1814" s="94" t="str">
        <f t="shared" si="29"/>
        <v>ngroves</v>
      </c>
      <c r="B1814" s="95" t="s">
        <v>27505</v>
      </c>
      <c r="C1814" s="96" t="s">
        <v>27506</v>
      </c>
      <c r="D1814" s="96" t="s">
        <v>27507</v>
      </c>
      <c r="E1814" s="96" t="s">
        <v>5630</v>
      </c>
      <c r="F1814" s="95" t="s">
        <v>19171</v>
      </c>
      <c r="G1814" s="96" t="s">
        <v>19029</v>
      </c>
      <c r="H1814" s="96" t="s">
        <v>19172</v>
      </c>
      <c r="I1814" s="96" t="s">
        <v>19173</v>
      </c>
      <c r="J1814" s="95" t="s">
        <v>19189</v>
      </c>
      <c r="K1814" s="95" t="s">
        <v>19333</v>
      </c>
      <c r="L1814" s="95" t="s">
        <v>19447</v>
      </c>
      <c r="M1814" s="96" t="s">
        <v>9382</v>
      </c>
      <c r="N1814" s="96" t="s">
        <v>366</v>
      </c>
      <c r="O1814" s="97">
        <v>45298</v>
      </c>
      <c r="P1814" s="97">
        <v>45298</v>
      </c>
      <c r="Q1814" s="97">
        <v>45298</v>
      </c>
      <c r="R1814" s="96">
        <v>631</v>
      </c>
      <c r="S1814" s="96">
        <v>1</v>
      </c>
      <c r="T1814" s="96" t="s">
        <v>19209</v>
      </c>
      <c r="U1814" s="96" t="s">
        <v>3743</v>
      </c>
      <c r="V1814" s="96"/>
      <c r="W1814" s="96" t="s">
        <v>3746</v>
      </c>
      <c r="X1814" s="96" t="s">
        <v>375</v>
      </c>
      <c r="Y1814" s="95" t="s">
        <v>12025</v>
      </c>
    </row>
    <row r="1815" spans="1:25" s="87" customFormat="1" x14ac:dyDescent="0.3">
      <c r="A1815" s="94" t="str">
        <f t="shared" si="29"/>
        <v>njamaly</v>
      </c>
      <c r="B1815" s="95" t="s">
        <v>27508</v>
      </c>
      <c r="C1815" s="96" t="s">
        <v>27509</v>
      </c>
      <c r="D1815" s="96" t="s">
        <v>27510</v>
      </c>
      <c r="E1815" s="96" t="s">
        <v>19170</v>
      </c>
      <c r="F1815" s="95" t="s">
        <v>19171</v>
      </c>
      <c r="G1815" s="96" t="s">
        <v>19029</v>
      </c>
      <c r="H1815" s="96" t="s">
        <v>19172</v>
      </c>
      <c r="I1815" s="96" t="s">
        <v>19173</v>
      </c>
      <c r="J1815" s="95" t="s">
        <v>19189</v>
      </c>
      <c r="K1815" s="95" t="s">
        <v>19294</v>
      </c>
      <c r="L1815" s="95" t="s">
        <v>19295</v>
      </c>
      <c r="M1815" s="96" t="s">
        <v>19296</v>
      </c>
      <c r="N1815" s="96" t="s">
        <v>541</v>
      </c>
      <c r="O1815" s="97">
        <v>44483</v>
      </c>
      <c r="P1815" s="97">
        <v>44483</v>
      </c>
      <c r="Q1815" s="97">
        <v>44483</v>
      </c>
      <c r="R1815" s="96">
        <v>1446</v>
      </c>
      <c r="S1815" s="96">
        <v>3</v>
      </c>
      <c r="T1815" s="96" t="s">
        <v>19228</v>
      </c>
      <c r="U1815" s="96" t="s">
        <v>27511</v>
      </c>
      <c r="V1815" s="96"/>
      <c r="W1815" s="96" t="s">
        <v>27512</v>
      </c>
      <c r="X1815" s="96" t="s">
        <v>328</v>
      </c>
      <c r="Y1815" s="95" t="s">
        <v>27513</v>
      </c>
    </row>
    <row r="1816" spans="1:25" s="87" customFormat="1" x14ac:dyDescent="0.3">
      <c r="A1816" s="94" t="str">
        <f t="shared" si="29"/>
        <v>nleal</v>
      </c>
      <c r="B1816" s="95" t="s">
        <v>27514</v>
      </c>
      <c r="C1816" s="96" t="s">
        <v>27515</v>
      </c>
      <c r="D1816" s="96" t="s">
        <v>27516</v>
      </c>
      <c r="E1816" s="96" t="s">
        <v>5630</v>
      </c>
      <c r="F1816" s="95" t="s">
        <v>19215</v>
      </c>
      <c r="G1816" s="96" t="s">
        <v>19033</v>
      </c>
      <c r="H1816" s="96" t="s">
        <v>19172</v>
      </c>
      <c r="I1816" s="96" t="s">
        <v>19173</v>
      </c>
      <c r="J1816" s="95" t="s">
        <v>19174</v>
      </c>
      <c r="K1816" s="95" t="s">
        <v>19309</v>
      </c>
      <c r="L1816" s="95" t="s">
        <v>19513</v>
      </c>
      <c r="M1816" s="96" t="s">
        <v>6528</v>
      </c>
      <c r="N1816" s="96" t="s">
        <v>219</v>
      </c>
      <c r="O1816" s="97">
        <v>44293</v>
      </c>
      <c r="P1816" s="97">
        <v>44293</v>
      </c>
      <c r="Q1816" s="97">
        <v>44293</v>
      </c>
      <c r="R1816" s="96">
        <v>1636</v>
      </c>
      <c r="S1816" s="96">
        <v>4</v>
      </c>
      <c r="T1816" s="96" t="s">
        <v>19228</v>
      </c>
      <c r="U1816" s="96" t="s">
        <v>27517</v>
      </c>
      <c r="V1816" s="96"/>
      <c r="W1816" s="96" t="s">
        <v>3841</v>
      </c>
      <c r="X1816" s="96" t="s">
        <v>219</v>
      </c>
      <c r="Y1816" s="95" t="s">
        <v>6792</v>
      </c>
    </row>
    <row r="1817" spans="1:25" s="87" customFormat="1" x14ac:dyDescent="0.3">
      <c r="A1817" s="94" t="str">
        <f t="shared" si="29"/>
        <v>nlongor</v>
      </c>
      <c r="B1817" s="95" t="s">
        <v>27518</v>
      </c>
      <c r="C1817" s="96" t="s">
        <v>27519</v>
      </c>
      <c r="D1817" s="95" t="s">
        <v>27520</v>
      </c>
      <c r="E1817" s="96" t="s">
        <v>27518</v>
      </c>
      <c r="F1817" s="96"/>
      <c r="G1817" s="96"/>
      <c r="H1817" s="96"/>
      <c r="I1817" s="96"/>
      <c r="J1817" s="96"/>
      <c r="K1817" s="96" t="s">
        <v>19217</v>
      </c>
      <c r="L1817" s="96"/>
      <c r="M1817" s="96"/>
      <c r="N1817" s="96"/>
      <c r="O1817" s="97"/>
      <c r="P1817" s="96">
        <v>45949</v>
      </c>
      <c r="Q1817" s="97">
        <v>45949</v>
      </c>
      <c r="R1817" s="96"/>
      <c r="S1817" s="96"/>
      <c r="T1817" s="96"/>
      <c r="U1817" s="95" t="s">
        <v>27521</v>
      </c>
      <c r="V1817" s="96"/>
      <c r="W1817" s="96" t="s">
        <v>27522</v>
      </c>
      <c r="X1817" s="96" t="s">
        <v>752</v>
      </c>
      <c r="Y1817" s="95" t="s">
        <v>27523</v>
      </c>
    </row>
    <row r="1818" spans="1:25" s="87" customFormat="1" x14ac:dyDescent="0.3">
      <c r="A1818" s="94" t="str">
        <f t="shared" si="29"/>
        <v>nmart71</v>
      </c>
      <c r="B1818" s="95" t="s">
        <v>27524</v>
      </c>
      <c r="C1818" s="96" t="s">
        <v>27525</v>
      </c>
      <c r="D1818" s="96" t="s">
        <v>27526</v>
      </c>
      <c r="E1818" s="96" t="s">
        <v>5630</v>
      </c>
      <c r="F1818" s="95" t="s">
        <v>19171</v>
      </c>
      <c r="G1818" s="96" t="s">
        <v>19029</v>
      </c>
      <c r="H1818" s="96" t="s">
        <v>19172</v>
      </c>
      <c r="I1818" s="96" t="s">
        <v>19419</v>
      </c>
      <c r="J1818" s="95" t="s">
        <v>19189</v>
      </c>
      <c r="K1818" s="95" t="s">
        <v>19420</v>
      </c>
      <c r="L1818" s="95" t="s">
        <v>19420</v>
      </c>
      <c r="M1818" s="96" t="s">
        <v>19421</v>
      </c>
      <c r="N1818" s="96" t="s">
        <v>5965</v>
      </c>
      <c r="O1818" s="97">
        <v>34647</v>
      </c>
      <c r="P1818" s="97">
        <v>45256</v>
      </c>
      <c r="Q1818" s="97">
        <v>45256</v>
      </c>
      <c r="R1818" s="96">
        <v>673</v>
      </c>
      <c r="S1818" s="96">
        <v>1</v>
      </c>
      <c r="T1818" s="96" t="s">
        <v>19209</v>
      </c>
      <c r="U1818" s="96" t="s">
        <v>27527</v>
      </c>
      <c r="V1818" s="96" t="s">
        <v>27528</v>
      </c>
      <c r="W1818" s="96" t="s">
        <v>17246</v>
      </c>
      <c r="X1818" s="96" t="s">
        <v>5965</v>
      </c>
      <c r="Y1818" s="95" t="s">
        <v>6085</v>
      </c>
    </row>
    <row r="1819" spans="1:25" s="87" customFormat="1" x14ac:dyDescent="0.3">
      <c r="A1819" s="94" t="str">
        <f t="shared" si="29"/>
        <v>nmarti0</v>
      </c>
      <c r="B1819" s="95" t="s">
        <v>27529</v>
      </c>
      <c r="C1819" s="96" t="s">
        <v>27530</v>
      </c>
      <c r="D1819" s="96" t="s">
        <v>27531</v>
      </c>
      <c r="E1819" s="96" t="s">
        <v>5630</v>
      </c>
      <c r="F1819" s="95" t="s">
        <v>19181</v>
      </c>
      <c r="G1819" s="96" t="s">
        <v>19030</v>
      </c>
      <c r="H1819" s="96" t="s">
        <v>19172</v>
      </c>
      <c r="I1819" s="96" t="s">
        <v>19173</v>
      </c>
      <c r="J1819" s="95" t="s">
        <v>19174</v>
      </c>
      <c r="K1819" s="95" t="s">
        <v>19207</v>
      </c>
      <c r="L1819" s="95" t="s">
        <v>19208</v>
      </c>
      <c r="M1819" s="96" t="s">
        <v>10249</v>
      </c>
      <c r="N1819" s="96" t="s">
        <v>219</v>
      </c>
      <c r="O1819" s="97">
        <v>37761</v>
      </c>
      <c r="P1819" s="97">
        <v>42828</v>
      </c>
      <c r="Q1819" s="97">
        <v>42828</v>
      </c>
      <c r="R1819" s="96">
        <v>3101</v>
      </c>
      <c r="S1819" s="96">
        <v>8</v>
      </c>
      <c r="T1819" s="96" t="s">
        <v>19247</v>
      </c>
      <c r="U1819" s="96" t="s">
        <v>27532</v>
      </c>
      <c r="V1819" s="96"/>
      <c r="W1819" s="96" t="s">
        <v>27533</v>
      </c>
      <c r="X1819" s="96" t="s">
        <v>219</v>
      </c>
      <c r="Y1819" s="95" t="s">
        <v>16838</v>
      </c>
    </row>
    <row r="1820" spans="1:25" s="87" customFormat="1" x14ac:dyDescent="0.3">
      <c r="A1820" s="94" t="str">
        <f t="shared" si="29"/>
        <v>nmassia</v>
      </c>
      <c r="B1820" s="95" t="s">
        <v>27534</v>
      </c>
      <c r="C1820" s="96" t="s">
        <v>27535</v>
      </c>
      <c r="D1820" s="96" t="s">
        <v>27536</v>
      </c>
      <c r="E1820" s="96" t="s">
        <v>19170</v>
      </c>
      <c r="F1820" s="95" t="s">
        <v>19181</v>
      </c>
      <c r="G1820" s="96" t="s">
        <v>19030</v>
      </c>
      <c r="H1820" s="96" t="s">
        <v>19172</v>
      </c>
      <c r="I1820" s="96" t="s">
        <v>19173</v>
      </c>
      <c r="J1820" s="95" t="s">
        <v>19189</v>
      </c>
      <c r="K1820" s="95" t="s">
        <v>19294</v>
      </c>
      <c r="L1820" s="95" t="s">
        <v>19295</v>
      </c>
      <c r="M1820" s="96" t="s">
        <v>19296</v>
      </c>
      <c r="N1820" s="96" t="s">
        <v>541</v>
      </c>
      <c r="O1820" s="97">
        <v>45858</v>
      </c>
      <c r="P1820" s="97">
        <v>45858</v>
      </c>
      <c r="Q1820" s="97">
        <v>45858</v>
      </c>
      <c r="R1820" s="96">
        <v>71</v>
      </c>
      <c r="S1820" s="96">
        <v>0</v>
      </c>
      <c r="T1820" s="96" t="s">
        <v>19219</v>
      </c>
      <c r="U1820" s="96" t="s">
        <v>27537</v>
      </c>
      <c r="V1820" s="96"/>
      <c r="W1820" s="96" t="s">
        <v>5072</v>
      </c>
      <c r="X1820" s="96" t="s">
        <v>619</v>
      </c>
      <c r="Y1820" s="95" t="s">
        <v>21838</v>
      </c>
    </row>
    <row r="1821" spans="1:25" s="87" customFormat="1" x14ac:dyDescent="0.3">
      <c r="A1821" s="94" t="str">
        <f t="shared" si="29"/>
        <v>NMATHI1</v>
      </c>
      <c r="B1821" s="95" t="s">
        <v>27538</v>
      </c>
      <c r="C1821" s="96" t="s">
        <v>27539</v>
      </c>
      <c r="D1821" s="96" t="s">
        <v>5234</v>
      </c>
      <c r="E1821" s="96" t="s">
        <v>5630</v>
      </c>
      <c r="F1821" s="95" t="s">
        <v>19181</v>
      </c>
      <c r="G1821" s="96" t="s">
        <v>19030</v>
      </c>
      <c r="H1821" s="96" t="s">
        <v>19172</v>
      </c>
      <c r="I1821" s="96" t="s">
        <v>19173</v>
      </c>
      <c r="J1821" s="95" t="s">
        <v>19189</v>
      </c>
      <c r="K1821" s="95" t="s">
        <v>19190</v>
      </c>
      <c r="L1821" s="95" t="s">
        <v>19191</v>
      </c>
      <c r="M1821" s="96" t="s">
        <v>19192</v>
      </c>
      <c r="N1821" s="96" t="s">
        <v>297</v>
      </c>
      <c r="O1821" s="97">
        <v>39888</v>
      </c>
      <c r="P1821" s="97">
        <v>39888</v>
      </c>
      <c r="Q1821" s="97">
        <v>39888</v>
      </c>
      <c r="R1821" s="96">
        <v>6041</v>
      </c>
      <c r="S1821" s="96">
        <v>16</v>
      </c>
      <c r="T1821" s="96" t="s">
        <v>19261</v>
      </c>
      <c r="U1821" s="96" t="s">
        <v>27540</v>
      </c>
      <c r="V1821" s="96" t="s">
        <v>27541</v>
      </c>
      <c r="W1821" s="96" t="s">
        <v>5235</v>
      </c>
      <c r="X1821" s="96" t="s">
        <v>297</v>
      </c>
      <c r="Y1821" s="95" t="s">
        <v>27542</v>
      </c>
    </row>
    <row r="1822" spans="1:25" s="87" customFormat="1" x14ac:dyDescent="0.3">
      <c r="A1822" s="94" t="str">
        <f t="shared" si="29"/>
        <v>nmolina</v>
      </c>
      <c r="B1822" s="95" t="s">
        <v>27543</v>
      </c>
      <c r="C1822" s="96" t="s">
        <v>27544</v>
      </c>
      <c r="D1822" s="96" t="s">
        <v>27545</v>
      </c>
      <c r="E1822" s="96" t="s">
        <v>5630</v>
      </c>
      <c r="F1822" s="95" t="s">
        <v>19181</v>
      </c>
      <c r="G1822" s="96" t="s">
        <v>19030</v>
      </c>
      <c r="H1822" s="96" t="s">
        <v>19172</v>
      </c>
      <c r="I1822" s="96" t="s">
        <v>19173</v>
      </c>
      <c r="J1822" s="95" t="s">
        <v>19174</v>
      </c>
      <c r="K1822" s="95" t="s">
        <v>19207</v>
      </c>
      <c r="L1822" s="95" t="s">
        <v>19208</v>
      </c>
      <c r="M1822" s="96" t="s">
        <v>10249</v>
      </c>
      <c r="N1822" s="96" t="s">
        <v>219</v>
      </c>
      <c r="O1822" s="97">
        <v>41904</v>
      </c>
      <c r="P1822" s="97">
        <v>41904</v>
      </c>
      <c r="Q1822" s="97">
        <v>41904</v>
      </c>
      <c r="R1822" s="96">
        <v>4025</v>
      </c>
      <c r="S1822" s="96">
        <v>11</v>
      </c>
      <c r="T1822" s="96" t="s">
        <v>19247</v>
      </c>
      <c r="U1822" s="96" t="s">
        <v>27546</v>
      </c>
      <c r="V1822" s="96"/>
      <c r="W1822" s="96" t="s">
        <v>8459</v>
      </c>
      <c r="X1822" s="96" t="s">
        <v>219</v>
      </c>
      <c r="Y1822" s="95" t="s">
        <v>11741</v>
      </c>
    </row>
    <row r="1823" spans="1:25" s="87" customFormat="1" x14ac:dyDescent="0.3">
      <c r="A1823" s="94" t="str">
        <f t="shared" si="29"/>
        <v>NNIEVE</v>
      </c>
      <c r="B1823" s="95" t="s">
        <v>27547</v>
      </c>
      <c r="C1823" s="96" t="s">
        <v>27548</v>
      </c>
      <c r="D1823" s="96" t="s">
        <v>5960</v>
      </c>
      <c r="E1823" s="96" t="s">
        <v>5630</v>
      </c>
      <c r="F1823" s="95" t="s">
        <v>19171</v>
      </c>
      <c r="G1823" s="96" t="s">
        <v>19029</v>
      </c>
      <c r="H1823" s="96" t="s">
        <v>19172</v>
      </c>
      <c r="I1823" s="96" t="s">
        <v>19419</v>
      </c>
      <c r="J1823" s="95" t="s">
        <v>19189</v>
      </c>
      <c r="K1823" s="95" t="s">
        <v>19420</v>
      </c>
      <c r="L1823" s="95" t="s">
        <v>19420</v>
      </c>
      <c r="M1823" s="96" t="s">
        <v>19421</v>
      </c>
      <c r="N1823" s="96" t="s">
        <v>5965</v>
      </c>
      <c r="O1823" s="97">
        <v>31246</v>
      </c>
      <c r="P1823" s="97">
        <v>31246</v>
      </c>
      <c r="Q1823" s="97">
        <v>31246</v>
      </c>
      <c r="R1823" s="96">
        <v>14683</v>
      </c>
      <c r="S1823" s="96">
        <v>40</v>
      </c>
      <c r="T1823" s="96" t="s">
        <v>19261</v>
      </c>
      <c r="U1823" s="96" t="s">
        <v>27549</v>
      </c>
      <c r="V1823" s="96" t="s">
        <v>27550</v>
      </c>
      <c r="W1823" s="96" t="s">
        <v>22672</v>
      </c>
      <c r="X1823" s="96" t="s">
        <v>5965</v>
      </c>
      <c r="Y1823" s="95" t="s">
        <v>27551</v>
      </c>
    </row>
    <row r="1824" spans="1:25" s="87" customFormat="1" x14ac:dyDescent="0.3">
      <c r="A1824" s="94" t="str">
        <f t="shared" si="29"/>
        <v>npowell</v>
      </c>
      <c r="B1824" s="95" t="s">
        <v>27552</v>
      </c>
      <c r="C1824" s="96" t="s">
        <v>27553</v>
      </c>
      <c r="D1824" s="96" t="s">
        <v>27554</v>
      </c>
      <c r="E1824" s="96" t="s">
        <v>5630</v>
      </c>
      <c r="F1824" s="95" t="s">
        <v>19171</v>
      </c>
      <c r="G1824" s="96" t="s">
        <v>19029</v>
      </c>
      <c r="H1824" s="96" t="s">
        <v>19172</v>
      </c>
      <c r="I1824" s="96" t="s">
        <v>19173</v>
      </c>
      <c r="J1824" s="95" t="s">
        <v>19189</v>
      </c>
      <c r="K1824" s="95" t="s">
        <v>19273</v>
      </c>
      <c r="L1824" s="95" t="s">
        <v>19274</v>
      </c>
      <c r="M1824" s="96" t="s">
        <v>7733</v>
      </c>
      <c r="N1824" s="96" t="s">
        <v>328</v>
      </c>
      <c r="O1824" s="97">
        <v>45851</v>
      </c>
      <c r="P1824" s="97">
        <v>45851</v>
      </c>
      <c r="Q1824" s="97">
        <v>45851</v>
      </c>
      <c r="R1824" s="96">
        <v>78</v>
      </c>
      <c r="S1824" s="96">
        <v>0</v>
      </c>
      <c r="T1824" s="96" t="s">
        <v>19219</v>
      </c>
      <c r="U1824" s="96" t="s">
        <v>27555</v>
      </c>
      <c r="V1824" s="96"/>
      <c r="W1824" s="96" t="s">
        <v>9182</v>
      </c>
      <c r="X1824" s="96" t="s">
        <v>416</v>
      </c>
      <c r="Y1824" s="95" t="s">
        <v>9183</v>
      </c>
    </row>
    <row r="1825" spans="1:25" s="87" customFormat="1" x14ac:dyDescent="0.3">
      <c r="A1825" s="94" t="str">
        <f t="shared" si="29"/>
        <v>NPRYOR</v>
      </c>
      <c r="B1825" s="95" t="s">
        <v>27556</v>
      </c>
      <c r="C1825" s="96" t="s">
        <v>27557</v>
      </c>
      <c r="D1825" s="96" t="s">
        <v>13207</v>
      </c>
      <c r="E1825" s="96" t="s">
        <v>5630</v>
      </c>
      <c r="F1825" s="95" t="s">
        <v>19171</v>
      </c>
      <c r="G1825" s="96" t="s">
        <v>19029</v>
      </c>
      <c r="H1825" s="96" t="s">
        <v>19172</v>
      </c>
      <c r="I1825" s="96" t="s">
        <v>19173</v>
      </c>
      <c r="J1825" s="95" t="s">
        <v>19189</v>
      </c>
      <c r="K1825" s="95" t="s">
        <v>19333</v>
      </c>
      <c r="L1825" s="95" t="s">
        <v>19467</v>
      </c>
      <c r="M1825" s="96" t="s">
        <v>9084</v>
      </c>
      <c r="N1825" s="96" t="s">
        <v>260</v>
      </c>
      <c r="O1825" s="97">
        <v>39609</v>
      </c>
      <c r="P1825" s="97">
        <v>39609</v>
      </c>
      <c r="Q1825" s="97">
        <v>39609</v>
      </c>
      <c r="R1825" s="96">
        <v>6320</v>
      </c>
      <c r="S1825" s="96">
        <v>17</v>
      </c>
      <c r="T1825" s="96" t="s">
        <v>19261</v>
      </c>
      <c r="U1825" s="96" t="s">
        <v>27558</v>
      </c>
      <c r="V1825" s="96"/>
      <c r="W1825" s="96" t="s">
        <v>13211</v>
      </c>
      <c r="X1825" s="96" t="s">
        <v>260</v>
      </c>
      <c r="Y1825" s="95" t="s">
        <v>13212</v>
      </c>
    </row>
    <row r="1826" spans="1:25" s="87" customFormat="1" x14ac:dyDescent="0.3">
      <c r="A1826" s="94" t="str">
        <f t="shared" si="29"/>
        <v>nramire</v>
      </c>
      <c r="B1826" s="95" t="s">
        <v>27559</v>
      </c>
      <c r="C1826" s="96" t="s">
        <v>27560</v>
      </c>
      <c r="D1826" s="96" t="s">
        <v>27561</v>
      </c>
      <c r="E1826" s="96" t="s">
        <v>19170</v>
      </c>
      <c r="F1826" s="95" t="s">
        <v>19272</v>
      </c>
      <c r="G1826" s="96" t="s">
        <v>19048</v>
      </c>
      <c r="H1826" s="96" t="s">
        <v>19227</v>
      </c>
      <c r="I1826" s="96" t="s">
        <v>19173</v>
      </c>
      <c r="J1826" s="95" t="s">
        <v>19174</v>
      </c>
      <c r="K1826" s="95" t="s">
        <v>19216</v>
      </c>
      <c r="L1826" s="95" t="s">
        <v>19237</v>
      </c>
      <c r="M1826" s="96" t="s">
        <v>19238</v>
      </c>
      <c r="N1826" s="96" t="s">
        <v>250</v>
      </c>
      <c r="O1826" s="97">
        <v>45774</v>
      </c>
      <c r="P1826" s="97">
        <v>45774</v>
      </c>
      <c r="Q1826" s="97">
        <v>45774</v>
      </c>
      <c r="R1826" s="96">
        <v>155</v>
      </c>
      <c r="S1826" s="96">
        <v>0</v>
      </c>
      <c r="T1826" s="96" t="s">
        <v>19193</v>
      </c>
      <c r="U1826" s="96" t="s">
        <v>27562</v>
      </c>
      <c r="V1826" s="96"/>
      <c r="W1826" s="96" t="s">
        <v>27563</v>
      </c>
      <c r="X1826" s="96" t="s">
        <v>250</v>
      </c>
      <c r="Y1826" s="95" t="s">
        <v>27564</v>
      </c>
    </row>
    <row r="1827" spans="1:25" s="87" customFormat="1" x14ac:dyDescent="0.3">
      <c r="A1827" s="94" t="str">
        <f t="shared" si="29"/>
        <v>NREYESJ</v>
      </c>
      <c r="B1827" s="95" t="s">
        <v>27565</v>
      </c>
      <c r="C1827" s="96" t="s">
        <v>27566</v>
      </c>
      <c r="D1827" s="96" t="s">
        <v>15314</v>
      </c>
      <c r="E1827" s="96" t="s">
        <v>5630</v>
      </c>
      <c r="F1827" s="95" t="s">
        <v>19171</v>
      </c>
      <c r="G1827" s="96" t="s">
        <v>19029</v>
      </c>
      <c r="H1827" s="96" t="s">
        <v>19172</v>
      </c>
      <c r="I1827" s="96" t="s">
        <v>19173</v>
      </c>
      <c r="J1827" s="95" t="s">
        <v>19174</v>
      </c>
      <c r="K1827" s="95" t="s">
        <v>19309</v>
      </c>
      <c r="L1827" s="95" t="s">
        <v>19513</v>
      </c>
      <c r="M1827" s="96" t="s">
        <v>6528</v>
      </c>
      <c r="N1827" s="96" t="s">
        <v>219</v>
      </c>
      <c r="O1827" s="97">
        <v>38132</v>
      </c>
      <c r="P1827" s="97">
        <v>38132</v>
      </c>
      <c r="Q1827" s="97">
        <v>38132</v>
      </c>
      <c r="R1827" s="96">
        <v>7797</v>
      </c>
      <c r="S1827" s="96">
        <v>21</v>
      </c>
      <c r="T1827" s="96" t="s">
        <v>19261</v>
      </c>
      <c r="U1827" s="96" t="s">
        <v>27567</v>
      </c>
      <c r="V1827" s="96"/>
      <c r="W1827" s="96" t="s">
        <v>559</v>
      </c>
      <c r="X1827" s="96" t="s">
        <v>219</v>
      </c>
      <c r="Y1827" s="95" t="s">
        <v>15319</v>
      </c>
    </row>
    <row r="1828" spans="1:25" s="87" customFormat="1" x14ac:dyDescent="0.3">
      <c r="A1828" s="94" t="str">
        <f t="shared" si="29"/>
        <v>nroark</v>
      </c>
      <c r="B1828" s="95" t="s">
        <v>27568</v>
      </c>
      <c r="C1828" s="96" t="s">
        <v>27569</v>
      </c>
      <c r="D1828" s="96" t="s">
        <v>27570</v>
      </c>
      <c r="E1828" s="96" t="s">
        <v>5630</v>
      </c>
      <c r="F1828" s="95" t="s">
        <v>19171</v>
      </c>
      <c r="G1828" s="96" t="s">
        <v>19029</v>
      </c>
      <c r="H1828" s="96" t="s">
        <v>19172</v>
      </c>
      <c r="I1828" s="96" t="s">
        <v>19173</v>
      </c>
      <c r="J1828" s="95" t="s">
        <v>19189</v>
      </c>
      <c r="K1828" s="95" t="s">
        <v>19333</v>
      </c>
      <c r="L1828" s="95" t="s">
        <v>19447</v>
      </c>
      <c r="M1828" s="96" t="s">
        <v>9382</v>
      </c>
      <c r="N1828" s="96" t="s">
        <v>366</v>
      </c>
      <c r="O1828" s="97">
        <v>41702</v>
      </c>
      <c r="P1828" s="97">
        <v>41702</v>
      </c>
      <c r="Q1828" s="97">
        <v>41702</v>
      </c>
      <c r="R1828" s="96">
        <v>4227</v>
      </c>
      <c r="S1828" s="96">
        <v>11</v>
      </c>
      <c r="T1828" s="96" t="s">
        <v>19247</v>
      </c>
      <c r="U1828" s="96" t="s">
        <v>9032</v>
      </c>
      <c r="V1828" s="96"/>
      <c r="W1828" s="96" t="s">
        <v>9033</v>
      </c>
      <c r="X1828" s="96" t="s">
        <v>416</v>
      </c>
      <c r="Y1828" s="95" t="s">
        <v>9034</v>
      </c>
    </row>
    <row r="1829" spans="1:25" s="87" customFormat="1" x14ac:dyDescent="0.3">
      <c r="A1829" s="94" t="str">
        <f t="shared" si="29"/>
        <v>NSEATON</v>
      </c>
      <c r="B1829" s="95" t="s">
        <v>27571</v>
      </c>
      <c r="C1829" s="96" t="s">
        <v>27572</v>
      </c>
      <c r="D1829" s="96" t="s">
        <v>1816</v>
      </c>
      <c r="E1829" s="96" t="s">
        <v>5630</v>
      </c>
      <c r="F1829" s="95" t="s">
        <v>19171</v>
      </c>
      <c r="G1829" s="96" t="s">
        <v>19029</v>
      </c>
      <c r="H1829" s="96" t="s">
        <v>19172</v>
      </c>
      <c r="I1829" s="96" t="s">
        <v>19173</v>
      </c>
      <c r="J1829" s="95" t="s">
        <v>19189</v>
      </c>
      <c r="K1829" s="95" t="s">
        <v>19294</v>
      </c>
      <c r="L1829" s="95" t="s">
        <v>19295</v>
      </c>
      <c r="M1829" s="96" t="s">
        <v>19296</v>
      </c>
      <c r="N1829" s="96" t="s">
        <v>541</v>
      </c>
      <c r="O1829" s="97">
        <v>39951</v>
      </c>
      <c r="P1829" s="97">
        <v>39951</v>
      </c>
      <c r="Q1829" s="97">
        <v>39951</v>
      </c>
      <c r="R1829" s="96">
        <v>5978</v>
      </c>
      <c r="S1829" s="96">
        <v>16</v>
      </c>
      <c r="T1829" s="96" t="s">
        <v>19261</v>
      </c>
      <c r="U1829" s="96" t="s">
        <v>27573</v>
      </c>
      <c r="V1829" s="96"/>
      <c r="W1829" s="96" t="s">
        <v>540</v>
      </c>
      <c r="X1829" s="96" t="s">
        <v>541</v>
      </c>
      <c r="Y1829" s="95" t="s">
        <v>11972</v>
      </c>
    </row>
    <row r="1830" spans="1:25" s="87" customFormat="1" x14ac:dyDescent="0.3">
      <c r="A1830" s="94" t="str">
        <f t="shared" si="29"/>
        <v>nshams</v>
      </c>
      <c r="B1830" s="95" t="s">
        <v>27574</v>
      </c>
      <c r="C1830" s="96" t="s">
        <v>27575</v>
      </c>
      <c r="D1830" s="96" t="s">
        <v>27576</v>
      </c>
      <c r="E1830" s="96" t="s">
        <v>5630</v>
      </c>
      <c r="F1830" s="95" t="s">
        <v>19181</v>
      </c>
      <c r="G1830" s="96" t="s">
        <v>19030</v>
      </c>
      <c r="H1830" s="96" t="s">
        <v>19172</v>
      </c>
      <c r="I1830" s="96" t="s">
        <v>19173</v>
      </c>
      <c r="J1830" s="95" t="s">
        <v>19189</v>
      </c>
      <c r="K1830" s="95" t="s">
        <v>19294</v>
      </c>
      <c r="L1830" s="95" t="s">
        <v>19295</v>
      </c>
      <c r="M1830" s="96" t="s">
        <v>19296</v>
      </c>
      <c r="N1830" s="96" t="s">
        <v>541</v>
      </c>
      <c r="O1830" s="97">
        <v>44749</v>
      </c>
      <c r="P1830" s="97">
        <v>44749</v>
      </c>
      <c r="Q1830" s="97">
        <v>44749</v>
      </c>
      <c r="R1830" s="96">
        <v>1180</v>
      </c>
      <c r="S1830" s="96">
        <v>3</v>
      </c>
      <c r="T1830" s="96" t="s">
        <v>19228</v>
      </c>
      <c r="U1830" s="96" t="s">
        <v>27577</v>
      </c>
      <c r="V1830" s="96"/>
      <c r="W1830" s="96" t="s">
        <v>1509</v>
      </c>
      <c r="X1830" s="96" t="s">
        <v>328</v>
      </c>
      <c r="Y1830" s="95" t="s">
        <v>12275</v>
      </c>
    </row>
    <row r="1831" spans="1:25" s="87" customFormat="1" x14ac:dyDescent="0.3">
      <c r="A1831" s="94" t="str">
        <f t="shared" si="29"/>
        <v>nsingh1</v>
      </c>
      <c r="B1831" s="95" t="s">
        <v>27578</v>
      </c>
      <c r="C1831" s="96" t="s">
        <v>27579</v>
      </c>
      <c r="D1831" s="96" t="s">
        <v>27580</v>
      </c>
      <c r="E1831" s="96" t="s">
        <v>5630</v>
      </c>
      <c r="F1831" s="95" t="s">
        <v>19171</v>
      </c>
      <c r="G1831" s="96" t="s">
        <v>19029</v>
      </c>
      <c r="H1831" s="96" t="s">
        <v>19172</v>
      </c>
      <c r="I1831" s="96" t="s">
        <v>19173</v>
      </c>
      <c r="J1831" s="95" t="s">
        <v>19174</v>
      </c>
      <c r="K1831" s="95" t="s">
        <v>19360</v>
      </c>
      <c r="L1831" s="95" t="s">
        <v>19361</v>
      </c>
      <c r="M1831" s="96" t="s">
        <v>19362</v>
      </c>
      <c r="N1831" s="96" t="s">
        <v>1463</v>
      </c>
      <c r="O1831" s="97">
        <v>44644</v>
      </c>
      <c r="P1831" s="97">
        <v>44644</v>
      </c>
      <c r="Q1831" s="97">
        <v>44644</v>
      </c>
      <c r="R1831" s="96">
        <v>1285</v>
      </c>
      <c r="S1831" s="96">
        <v>3</v>
      </c>
      <c r="T1831" s="96" t="s">
        <v>19228</v>
      </c>
      <c r="U1831" s="96" t="s">
        <v>27581</v>
      </c>
      <c r="V1831" s="96"/>
      <c r="W1831" s="96" t="s">
        <v>6559</v>
      </c>
      <c r="X1831" s="96" t="s">
        <v>1472</v>
      </c>
      <c r="Y1831" s="95" t="s">
        <v>6560</v>
      </c>
    </row>
    <row r="1832" spans="1:25" s="87" customFormat="1" x14ac:dyDescent="0.3">
      <c r="A1832" s="94" t="str">
        <f t="shared" si="29"/>
        <v>nsurrat</v>
      </c>
      <c r="B1832" s="95" t="s">
        <v>27582</v>
      </c>
      <c r="C1832" s="96" t="s">
        <v>27583</v>
      </c>
      <c r="D1832" s="96" t="s">
        <v>27584</v>
      </c>
      <c r="E1832" s="96" t="s">
        <v>19170</v>
      </c>
      <c r="F1832" s="95" t="s">
        <v>19181</v>
      </c>
      <c r="G1832" s="96" t="s">
        <v>19030</v>
      </c>
      <c r="H1832" s="96" t="s">
        <v>19172</v>
      </c>
      <c r="I1832" s="96" t="s">
        <v>19173</v>
      </c>
      <c r="J1832" s="95" t="s">
        <v>19174</v>
      </c>
      <c r="K1832" s="95" t="s">
        <v>19431</v>
      </c>
      <c r="L1832" s="95" t="s">
        <v>19432</v>
      </c>
      <c r="M1832" s="96" t="s">
        <v>6264</v>
      </c>
      <c r="N1832" s="96" t="s">
        <v>279</v>
      </c>
      <c r="O1832" s="97">
        <v>45585</v>
      </c>
      <c r="P1832" s="97">
        <v>45585</v>
      </c>
      <c r="Q1832" s="97">
        <v>45585</v>
      </c>
      <c r="R1832" s="96">
        <v>344</v>
      </c>
      <c r="S1832" s="96">
        <v>0</v>
      </c>
      <c r="T1832" s="96" t="s">
        <v>19176</v>
      </c>
      <c r="U1832" s="96" t="s">
        <v>27585</v>
      </c>
      <c r="V1832" s="96"/>
      <c r="W1832" s="96" t="s">
        <v>335</v>
      </c>
      <c r="X1832" s="96" t="s">
        <v>279</v>
      </c>
      <c r="Y1832" s="95" t="s">
        <v>27586</v>
      </c>
    </row>
    <row r="1833" spans="1:25" s="87" customFormat="1" x14ac:dyDescent="0.3">
      <c r="A1833" s="94" t="str">
        <f t="shared" si="29"/>
        <v>nswishe</v>
      </c>
      <c r="B1833" s="95" t="s">
        <v>27587</v>
      </c>
      <c r="C1833" s="96" t="s">
        <v>27588</v>
      </c>
      <c r="D1833" s="96" t="s">
        <v>27589</v>
      </c>
      <c r="E1833" s="96" t="s">
        <v>5630</v>
      </c>
      <c r="F1833" s="95" t="s">
        <v>19236</v>
      </c>
      <c r="G1833" s="96" t="s">
        <v>19032</v>
      </c>
      <c r="H1833" s="96" t="s">
        <v>19227</v>
      </c>
      <c r="I1833" s="96" t="s">
        <v>19173</v>
      </c>
      <c r="J1833" s="95" t="s">
        <v>19189</v>
      </c>
      <c r="K1833" s="95" t="s">
        <v>19333</v>
      </c>
      <c r="L1833" s="95" t="s">
        <v>19334</v>
      </c>
      <c r="M1833" s="96" t="s">
        <v>9382</v>
      </c>
      <c r="N1833" s="96" t="s">
        <v>366</v>
      </c>
      <c r="O1833" s="97">
        <v>43201</v>
      </c>
      <c r="P1833" s="97">
        <v>43201</v>
      </c>
      <c r="Q1833" s="97">
        <v>43201</v>
      </c>
      <c r="R1833" s="96">
        <v>2728</v>
      </c>
      <c r="S1833" s="96">
        <v>7</v>
      </c>
      <c r="T1833" s="96" t="s">
        <v>19247</v>
      </c>
      <c r="U1833" s="96" t="s">
        <v>27590</v>
      </c>
      <c r="V1833" s="96"/>
      <c r="W1833" s="96" t="s">
        <v>27591</v>
      </c>
      <c r="X1833" s="96" t="s">
        <v>260</v>
      </c>
      <c r="Y1833" s="95" t="s">
        <v>9565</v>
      </c>
    </row>
    <row r="1834" spans="1:25" s="87" customFormat="1" x14ac:dyDescent="0.3">
      <c r="A1834" s="94" t="str">
        <f t="shared" si="29"/>
        <v>nung0</v>
      </c>
      <c r="B1834" s="95" t="s">
        <v>27592</v>
      </c>
      <c r="C1834" s="96" t="s">
        <v>27593</v>
      </c>
      <c r="D1834" s="96" t="s">
        <v>27594</v>
      </c>
      <c r="E1834" s="96" t="s">
        <v>19036</v>
      </c>
      <c r="F1834" s="95" t="s">
        <v>19181</v>
      </c>
      <c r="G1834" s="96" t="s">
        <v>19030</v>
      </c>
      <c r="H1834" s="96" t="s">
        <v>19172</v>
      </c>
      <c r="I1834" s="96" t="s">
        <v>19173</v>
      </c>
      <c r="J1834" s="95" t="s">
        <v>19174</v>
      </c>
      <c r="K1834" s="95" t="s">
        <v>19207</v>
      </c>
      <c r="L1834" s="95" t="s">
        <v>19208</v>
      </c>
      <c r="M1834" s="96" t="s">
        <v>10249</v>
      </c>
      <c r="N1834" s="96" t="s">
        <v>219</v>
      </c>
      <c r="O1834" s="97">
        <v>43656</v>
      </c>
      <c r="P1834" s="97">
        <v>43656</v>
      </c>
      <c r="Q1834" s="97">
        <v>43656</v>
      </c>
      <c r="R1834" s="96">
        <v>2273</v>
      </c>
      <c r="S1834" s="96">
        <v>6</v>
      </c>
      <c r="T1834" s="96" t="s">
        <v>19247</v>
      </c>
      <c r="U1834" s="96" t="s">
        <v>27595</v>
      </c>
      <c r="V1834" s="96"/>
      <c r="W1834" s="96" t="s">
        <v>15002</v>
      </c>
      <c r="X1834" s="96" t="s">
        <v>219</v>
      </c>
      <c r="Y1834" s="95" t="s">
        <v>27596</v>
      </c>
    </row>
    <row r="1835" spans="1:25" s="87" customFormat="1" x14ac:dyDescent="0.3">
      <c r="A1835" s="94" t="str">
        <f t="shared" si="29"/>
        <v>NVYAS</v>
      </c>
      <c r="B1835" s="95" t="s">
        <v>27597</v>
      </c>
      <c r="C1835" s="96" t="s">
        <v>27598</v>
      </c>
      <c r="D1835" s="96" t="s">
        <v>17030</v>
      </c>
      <c r="E1835" s="96" t="s">
        <v>5630</v>
      </c>
      <c r="F1835" s="95" t="s">
        <v>19171</v>
      </c>
      <c r="G1835" s="96" t="s">
        <v>19029</v>
      </c>
      <c r="H1835" s="96" t="s">
        <v>19172</v>
      </c>
      <c r="I1835" s="96" t="s">
        <v>19173</v>
      </c>
      <c r="J1835" s="95" t="s">
        <v>19174</v>
      </c>
      <c r="K1835" s="95" t="s">
        <v>19207</v>
      </c>
      <c r="L1835" s="95" t="s">
        <v>19208</v>
      </c>
      <c r="M1835" s="96" t="s">
        <v>10249</v>
      </c>
      <c r="N1835" s="96" t="s">
        <v>219</v>
      </c>
      <c r="O1835" s="97">
        <v>38763</v>
      </c>
      <c r="P1835" s="97">
        <v>38763</v>
      </c>
      <c r="Q1835" s="97">
        <v>38763</v>
      </c>
      <c r="R1835" s="96">
        <v>7166</v>
      </c>
      <c r="S1835" s="96">
        <v>19</v>
      </c>
      <c r="T1835" s="96" t="s">
        <v>19261</v>
      </c>
      <c r="U1835" s="96" t="s">
        <v>27599</v>
      </c>
      <c r="V1835" s="96"/>
      <c r="W1835" s="96" t="s">
        <v>17034</v>
      </c>
      <c r="X1835" s="96" t="s">
        <v>219</v>
      </c>
      <c r="Y1835" s="95" t="s">
        <v>17035</v>
      </c>
    </row>
    <row r="1836" spans="1:25" s="87" customFormat="1" x14ac:dyDescent="0.3">
      <c r="A1836" s="94" t="str">
        <f t="shared" si="29"/>
        <v>NWOOD4</v>
      </c>
      <c r="B1836" s="95" t="s">
        <v>27600</v>
      </c>
      <c r="C1836" s="96" t="s">
        <v>27601</v>
      </c>
      <c r="D1836" s="96" t="s">
        <v>8331</v>
      </c>
      <c r="E1836" s="96" t="s">
        <v>5630</v>
      </c>
      <c r="F1836" s="95" t="s">
        <v>19215</v>
      </c>
      <c r="G1836" s="96" t="s">
        <v>19033</v>
      </c>
      <c r="H1836" s="96" t="s">
        <v>19172</v>
      </c>
      <c r="I1836" s="96" t="s">
        <v>19173</v>
      </c>
      <c r="J1836" s="95" t="s">
        <v>19174</v>
      </c>
      <c r="K1836" s="95" t="s">
        <v>19431</v>
      </c>
      <c r="L1836" s="95" t="s">
        <v>19432</v>
      </c>
      <c r="M1836" s="96" t="s">
        <v>6264</v>
      </c>
      <c r="N1836" s="96" t="s">
        <v>279</v>
      </c>
      <c r="O1836" s="97">
        <v>40850</v>
      </c>
      <c r="P1836" s="97">
        <v>40850</v>
      </c>
      <c r="Q1836" s="97">
        <v>40850</v>
      </c>
      <c r="R1836" s="96">
        <v>5079</v>
      </c>
      <c r="S1836" s="96">
        <v>13</v>
      </c>
      <c r="T1836" s="96" t="s">
        <v>19247</v>
      </c>
      <c r="U1836" s="96" t="s">
        <v>27602</v>
      </c>
      <c r="V1836" s="96"/>
      <c r="W1836" s="96" t="s">
        <v>27603</v>
      </c>
      <c r="X1836" s="96" t="s">
        <v>279</v>
      </c>
      <c r="Y1836" s="95" t="s">
        <v>8335</v>
      </c>
    </row>
    <row r="1837" spans="1:25" s="87" customFormat="1" x14ac:dyDescent="0.3">
      <c r="A1837" s="94" t="str">
        <f t="shared" si="29"/>
        <v>oadeyan</v>
      </c>
      <c r="B1837" s="95" t="s">
        <v>27604</v>
      </c>
      <c r="C1837" s="96" t="s">
        <v>27605</v>
      </c>
      <c r="D1837" s="96" t="s">
        <v>27606</v>
      </c>
      <c r="E1837" s="96" t="s">
        <v>19170</v>
      </c>
      <c r="F1837" s="95" t="s">
        <v>19215</v>
      </c>
      <c r="G1837" s="96" t="s">
        <v>19033</v>
      </c>
      <c r="H1837" s="96" t="s">
        <v>19172</v>
      </c>
      <c r="I1837" s="96" t="s">
        <v>19173</v>
      </c>
      <c r="J1837" s="95" t="s">
        <v>19174</v>
      </c>
      <c r="K1837" s="95" t="s">
        <v>19716</v>
      </c>
      <c r="L1837" s="95" t="s">
        <v>19717</v>
      </c>
      <c r="M1837" s="96" t="s">
        <v>5847</v>
      </c>
      <c r="N1837" s="96" t="s">
        <v>279</v>
      </c>
      <c r="O1837" s="97">
        <v>43017</v>
      </c>
      <c r="P1837" s="97">
        <v>43017</v>
      </c>
      <c r="Q1837" s="97">
        <v>43017</v>
      </c>
      <c r="R1837" s="96">
        <v>2912</v>
      </c>
      <c r="S1837" s="96">
        <v>7</v>
      </c>
      <c r="T1837" s="96" t="s">
        <v>19247</v>
      </c>
      <c r="U1837" s="96" t="s">
        <v>27607</v>
      </c>
      <c r="V1837" s="96"/>
      <c r="W1837" s="96" t="s">
        <v>789</v>
      </c>
      <c r="X1837" s="96" t="s">
        <v>279</v>
      </c>
      <c r="Y1837" s="95" t="s">
        <v>27608</v>
      </c>
    </row>
    <row r="1838" spans="1:25" s="87" customFormat="1" x14ac:dyDescent="0.3">
      <c r="A1838" s="94" t="str">
        <f t="shared" si="29"/>
        <v>oagunbi</v>
      </c>
      <c r="B1838" s="95" t="s">
        <v>27609</v>
      </c>
      <c r="C1838" s="96" t="s">
        <v>27610</v>
      </c>
      <c r="D1838" s="96" t="s">
        <v>27611</v>
      </c>
      <c r="E1838" s="96" t="s">
        <v>19065</v>
      </c>
      <c r="F1838" s="95" t="s">
        <v>19171</v>
      </c>
      <c r="G1838" s="96" t="s">
        <v>19029</v>
      </c>
      <c r="H1838" s="96" t="s">
        <v>19172</v>
      </c>
      <c r="I1838" s="96" t="s">
        <v>19173</v>
      </c>
      <c r="J1838" s="95" t="s">
        <v>19174</v>
      </c>
      <c r="K1838" s="95" t="s">
        <v>19716</v>
      </c>
      <c r="L1838" s="95" t="s">
        <v>19717</v>
      </c>
      <c r="M1838" s="96" t="s">
        <v>5847</v>
      </c>
      <c r="N1838" s="96" t="s">
        <v>279</v>
      </c>
      <c r="O1838" s="97">
        <v>44071</v>
      </c>
      <c r="P1838" s="97">
        <v>44071</v>
      </c>
      <c r="Q1838" s="97">
        <v>44071</v>
      </c>
      <c r="R1838" s="96">
        <v>1858</v>
      </c>
      <c r="S1838" s="96">
        <v>5</v>
      </c>
      <c r="T1838" s="96" t="s">
        <v>19228</v>
      </c>
      <c r="U1838" s="96" t="s">
        <v>27612</v>
      </c>
      <c r="V1838" s="96"/>
      <c r="W1838" s="96" t="s">
        <v>7733</v>
      </c>
      <c r="X1838" s="96" t="s">
        <v>279</v>
      </c>
      <c r="Y1838" s="95" t="s">
        <v>27608</v>
      </c>
    </row>
    <row r="1839" spans="1:25" s="87" customFormat="1" x14ac:dyDescent="0.3">
      <c r="A1839" s="94" t="str">
        <f t="shared" si="29"/>
        <v>OAZARYA</v>
      </c>
      <c r="B1839" s="95" t="s">
        <v>27613</v>
      </c>
      <c r="C1839" s="96" t="s">
        <v>27614</v>
      </c>
      <c r="D1839" s="96" t="s">
        <v>15076</v>
      </c>
      <c r="E1839" s="96" t="s">
        <v>5630</v>
      </c>
      <c r="F1839" s="95" t="s">
        <v>19181</v>
      </c>
      <c r="G1839" s="96" t="s">
        <v>19030</v>
      </c>
      <c r="H1839" s="96" t="s">
        <v>19172</v>
      </c>
      <c r="I1839" s="96" t="s">
        <v>19173</v>
      </c>
      <c r="J1839" s="95" t="s">
        <v>19174</v>
      </c>
      <c r="K1839" s="95" t="s">
        <v>19207</v>
      </c>
      <c r="L1839" s="95" t="s">
        <v>19208</v>
      </c>
      <c r="M1839" s="96" t="s">
        <v>10249</v>
      </c>
      <c r="N1839" s="96" t="s">
        <v>219</v>
      </c>
      <c r="O1839" s="97">
        <v>37659</v>
      </c>
      <c r="P1839" s="97">
        <v>37659</v>
      </c>
      <c r="Q1839" s="97">
        <v>37659</v>
      </c>
      <c r="R1839" s="96">
        <v>8270</v>
      </c>
      <c r="S1839" s="96">
        <v>22</v>
      </c>
      <c r="T1839" s="96" t="s">
        <v>19261</v>
      </c>
      <c r="U1839" s="96" t="s">
        <v>15077</v>
      </c>
      <c r="V1839" s="96"/>
      <c r="W1839" s="96" t="s">
        <v>15078</v>
      </c>
      <c r="X1839" s="96" t="s">
        <v>219</v>
      </c>
      <c r="Y1839" s="95" t="s">
        <v>15079</v>
      </c>
    </row>
    <row r="1840" spans="1:25" s="87" customFormat="1" x14ac:dyDescent="0.3">
      <c r="A1840" s="94" t="str">
        <f t="shared" si="29"/>
        <v>obleus</v>
      </c>
      <c r="B1840" s="95" t="s">
        <v>27615</v>
      </c>
      <c r="C1840" s="96" t="s">
        <v>27616</v>
      </c>
      <c r="D1840" s="96" t="s">
        <v>27617</v>
      </c>
      <c r="E1840" s="96" t="s">
        <v>5630</v>
      </c>
      <c r="F1840" s="95" t="s">
        <v>19181</v>
      </c>
      <c r="G1840" s="96" t="s">
        <v>19030</v>
      </c>
      <c r="H1840" s="96" t="s">
        <v>19172</v>
      </c>
      <c r="I1840" s="96" t="s">
        <v>19173</v>
      </c>
      <c r="J1840" s="95" t="s">
        <v>19189</v>
      </c>
      <c r="K1840" s="95" t="s">
        <v>19190</v>
      </c>
      <c r="L1840" s="95" t="s">
        <v>19191</v>
      </c>
      <c r="M1840" s="96" t="s">
        <v>19192</v>
      </c>
      <c r="N1840" s="96" t="s">
        <v>297</v>
      </c>
      <c r="O1840" s="97">
        <v>45592</v>
      </c>
      <c r="P1840" s="97">
        <v>45592</v>
      </c>
      <c r="Q1840" s="97">
        <v>45592</v>
      </c>
      <c r="R1840" s="96">
        <v>337</v>
      </c>
      <c r="S1840" s="96">
        <v>0</v>
      </c>
      <c r="T1840" s="96" t="s">
        <v>19176</v>
      </c>
      <c r="U1840" s="96" t="s">
        <v>27618</v>
      </c>
      <c r="V1840" s="96"/>
      <c r="W1840" s="96" t="s">
        <v>782</v>
      </c>
      <c r="X1840" s="96" t="s">
        <v>297</v>
      </c>
      <c r="Y1840" s="95" t="s">
        <v>13835</v>
      </c>
    </row>
    <row r="1841" spans="1:25" s="87" customFormat="1" x14ac:dyDescent="0.3">
      <c r="A1841" s="94" t="str">
        <f t="shared" si="29"/>
        <v>ocamilo</v>
      </c>
      <c r="B1841" s="95" t="s">
        <v>27619</v>
      </c>
      <c r="C1841" s="96" t="s">
        <v>27620</v>
      </c>
      <c r="D1841" s="96" t="s">
        <v>27621</v>
      </c>
      <c r="E1841" s="96" t="s">
        <v>19170</v>
      </c>
      <c r="F1841" s="95" t="s">
        <v>19181</v>
      </c>
      <c r="G1841" s="96" t="s">
        <v>19030</v>
      </c>
      <c r="H1841" s="96" t="s">
        <v>19172</v>
      </c>
      <c r="I1841" s="96" t="s">
        <v>19173</v>
      </c>
      <c r="J1841" s="95" t="s">
        <v>19189</v>
      </c>
      <c r="K1841" s="95" t="s">
        <v>19345</v>
      </c>
      <c r="L1841" s="95" t="s">
        <v>19346</v>
      </c>
      <c r="M1841" s="96" t="s">
        <v>19347</v>
      </c>
      <c r="N1841" s="96" t="s">
        <v>382</v>
      </c>
      <c r="O1841" s="97">
        <v>44700</v>
      </c>
      <c r="P1841" s="97">
        <v>44700</v>
      </c>
      <c r="Q1841" s="97">
        <v>44700</v>
      </c>
      <c r="R1841" s="96">
        <v>1229</v>
      </c>
      <c r="S1841" s="96">
        <v>3</v>
      </c>
      <c r="T1841" s="96" t="s">
        <v>19228</v>
      </c>
      <c r="U1841" s="96" t="s">
        <v>27622</v>
      </c>
      <c r="V1841" s="96"/>
      <c r="W1841" s="96" t="s">
        <v>13057</v>
      </c>
      <c r="X1841" s="96" t="s">
        <v>382</v>
      </c>
      <c r="Y1841" s="95" t="s">
        <v>27623</v>
      </c>
    </row>
    <row r="1842" spans="1:25" s="87" customFormat="1" x14ac:dyDescent="0.3">
      <c r="A1842" s="94" t="str">
        <f t="shared" si="29"/>
        <v>OGARDN1</v>
      </c>
      <c r="B1842" s="95" t="s">
        <v>27624</v>
      </c>
      <c r="C1842" s="96" t="s">
        <v>27625</v>
      </c>
      <c r="D1842" s="96" t="s">
        <v>5424</v>
      </c>
      <c r="E1842" s="96" t="s">
        <v>5630</v>
      </c>
      <c r="F1842" s="95" t="s">
        <v>19181</v>
      </c>
      <c r="G1842" s="96" t="s">
        <v>19030</v>
      </c>
      <c r="H1842" s="96" t="s">
        <v>19172</v>
      </c>
      <c r="I1842" s="96" t="s">
        <v>19173</v>
      </c>
      <c r="J1842" s="95" t="s">
        <v>19189</v>
      </c>
      <c r="K1842" s="95" t="s">
        <v>19190</v>
      </c>
      <c r="L1842" s="95" t="s">
        <v>19252</v>
      </c>
      <c r="M1842" s="96" t="s">
        <v>10322</v>
      </c>
      <c r="N1842" s="96" t="s">
        <v>297</v>
      </c>
      <c r="O1842" s="97">
        <v>37376</v>
      </c>
      <c r="P1842" s="97">
        <v>37699</v>
      </c>
      <c r="Q1842" s="97">
        <v>37376</v>
      </c>
      <c r="R1842" s="96">
        <v>8553</v>
      </c>
      <c r="S1842" s="96">
        <v>23</v>
      </c>
      <c r="T1842" s="96" t="s">
        <v>19261</v>
      </c>
      <c r="U1842" s="96" t="s">
        <v>27626</v>
      </c>
      <c r="V1842" s="96"/>
      <c r="W1842" s="96" t="s">
        <v>5425</v>
      </c>
      <c r="X1842" s="96" t="s">
        <v>297</v>
      </c>
      <c r="Y1842" s="95" t="s">
        <v>10006</v>
      </c>
    </row>
    <row r="1843" spans="1:25" s="87" customFormat="1" x14ac:dyDescent="0.3">
      <c r="A1843" s="94" t="str">
        <f t="shared" si="29"/>
        <v>ogomez1</v>
      </c>
      <c r="B1843" s="95" t="s">
        <v>27627</v>
      </c>
      <c r="C1843" s="96" t="s">
        <v>27628</v>
      </c>
      <c r="D1843" s="96" t="s">
        <v>27629</v>
      </c>
      <c r="E1843" s="96" t="s">
        <v>5630</v>
      </c>
      <c r="F1843" s="95" t="s">
        <v>19285</v>
      </c>
      <c r="G1843" s="96" t="s">
        <v>19028</v>
      </c>
      <c r="H1843" s="96" t="s">
        <v>19172</v>
      </c>
      <c r="I1843" s="96" t="s">
        <v>19173</v>
      </c>
      <c r="J1843" s="95" t="s">
        <v>19174</v>
      </c>
      <c r="K1843" s="95" t="s">
        <v>19216</v>
      </c>
      <c r="L1843" s="95" t="s">
        <v>19237</v>
      </c>
      <c r="M1843" s="96" t="s">
        <v>19238</v>
      </c>
      <c r="N1843" s="96" t="s">
        <v>250</v>
      </c>
      <c r="O1843" s="97">
        <v>43109</v>
      </c>
      <c r="P1843" s="97">
        <v>43109</v>
      </c>
      <c r="Q1843" s="97">
        <v>43109</v>
      </c>
      <c r="R1843" s="96">
        <v>2820</v>
      </c>
      <c r="S1843" s="96">
        <v>7</v>
      </c>
      <c r="T1843" s="96" t="s">
        <v>19247</v>
      </c>
      <c r="U1843" s="96" t="s">
        <v>12582</v>
      </c>
      <c r="V1843" s="96"/>
      <c r="W1843" s="96" t="s">
        <v>27500</v>
      </c>
      <c r="X1843" s="96" t="s">
        <v>250</v>
      </c>
      <c r="Y1843" s="95" t="s">
        <v>12584</v>
      </c>
    </row>
    <row r="1844" spans="1:25" s="87" customFormat="1" x14ac:dyDescent="0.3">
      <c r="A1844" s="94" t="str">
        <f t="shared" si="29"/>
        <v>ogonza2</v>
      </c>
      <c r="B1844" s="95" t="s">
        <v>27630</v>
      </c>
      <c r="C1844" s="96" t="s">
        <v>27631</v>
      </c>
      <c r="D1844" s="96" t="s">
        <v>27632</v>
      </c>
      <c r="E1844" s="96" t="s">
        <v>19170</v>
      </c>
      <c r="F1844" s="95" t="s">
        <v>19272</v>
      </c>
      <c r="G1844" s="96" t="s">
        <v>19048</v>
      </c>
      <c r="H1844" s="96" t="s">
        <v>19227</v>
      </c>
      <c r="I1844" s="96" t="s">
        <v>19173</v>
      </c>
      <c r="J1844" s="95" t="s">
        <v>19189</v>
      </c>
      <c r="K1844" s="95" t="s">
        <v>19190</v>
      </c>
      <c r="L1844" s="95" t="s">
        <v>19191</v>
      </c>
      <c r="M1844" s="96" t="s">
        <v>19192</v>
      </c>
      <c r="N1844" s="96" t="s">
        <v>297</v>
      </c>
      <c r="O1844" s="97">
        <v>45445</v>
      </c>
      <c r="P1844" s="97">
        <v>45445</v>
      </c>
      <c r="Q1844" s="97">
        <v>45445</v>
      </c>
      <c r="R1844" s="96">
        <v>484</v>
      </c>
      <c r="S1844" s="96">
        <v>1</v>
      </c>
      <c r="T1844" s="96" t="s">
        <v>19209</v>
      </c>
      <c r="U1844" s="96" t="s">
        <v>27633</v>
      </c>
      <c r="V1844" s="96"/>
      <c r="W1844" s="96" t="s">
        <v>24218</v>
      </c>
      <c r="X1844" s="96" t="s">
        <v>297</v>
      </c>
      <c r="Y1844" s="95" t="s">
        <v>24219</v>
      </c>
    </row>
    <row r="1845" spans="1:25" s="87" customFormat="1" x14ac:dyDescent="0.3">
      <c r="A1845" s="94" t="str">
        <f t="shared" si="29"/>
        <v>ogyapon</v>
      </c>
      <c r="B1845" s="95" t="s">
        <v>27634</v>
      </c>
      <c r="C1845" s="96" t="s">
        <v>27635</v>
      </c>
      <c r="D1845" s="96" t="s">
        <v>27636</v>
      </c>
      <c r="E1845" s="96" t="s">
        <v>5630</v>
      </c>
      <c r="F1845" s="95" t="s">
        <v>19181</v>
      </c>
      <c r="G1845" s="96" t="s">
        <v>19030</v>
      </c>
      <c r="H1845" s="96" t="s">
        <v>19172</v>
      </c>
      <c r="I1845" s="96" t="s">
        <v>19173</v>
      </c>
      <c r="J1845" s="95" t="s">
        <v>19189</v>
      </c>
      <c r="K1845" s="95" t="s">
        <v>19273</v>
      </c>
      <c r="L1845" s="95" t="s">
        <v>19274</v>
      </c>
      <c r="M1845" s="96" t="s">
        <v>7733</v>
      </c>
      <c r="N1845" s="96" t="s">
        <v>328</v>
      </c>
      <c r="O1845" s="97">
        <v>41247</v>
      </c>
      <c r="P1845" s="97">
        <v>43286</v>
      </c>
      <c r="Q1845" s="97">
        <v>43286</v>
      </c>
      <c r="R1845" s="96">
        <v>2643</v>
      </c>
      <c r="S1845" s="96">
        <v>7</v>
      </c>
      <c r="T1845" s="96" t="s">
        <v>19247</v>
      </c>
      <c r="U1845" s="96" t="s">
        <v>27637</v>
      </c>
      <c r="V1845" s="96"/>
      <c r="W1845" s="96" t="s">
        <v>27638</v>
      </c>
      <c r="X1845" s="96" t="s">
        <v>416</v>
      </c>
      <c r="Y1845" s="95" t="s">
        <v>17153</v>
      </c>
    </row>
    <row r="1846" spans="1:25" s="87" customFormat="1" x14ac:dyDescent="0.3">
      <c r="A1846" s="94" t="str">
        <f t="shared" si="29"/>
        <v>ohende0</v>
      </c>
      <c r="B1846" s="95" t="s">
        <v>27639</v>
      </c>
      <c r="C1846" s="96" t="s">
        <v>27640</v>
      </c>
      <c r="D1846" s="96" t="s">
        <v>27641</v>
      </c>
      <c r="E1846" s="96" t="s">
        <v>5630</v>
      </c>
      <c r="F1846" s="95" t="s">
        <v>19236</v>
      </c>
      <c r="G1846" s="96" t="s">
        <v>19032</v>
      </c>
      <c r="H1846" s="96" t="s">
        <v>19227</v>
      </c>
      <c r="I1846" s="96" t="s">
        <v>19173</v>
      </c>
      <c r="J1846" s="95" t="s">
        <v>19174</v>
      </c>
      <c r="K1846" s="95" t="s">
        <v>19522</v>
      </c>
      <c r="L1846" s="95" t="s">
        <v>19523</v>
      </c>
      <c r="M1846" s="96" t="s">
        <v>7156</v>
      </c>
      <c r="N1846" s="96" t="s">
        <v>773</v>
      </c>
      <c r="O1846" s="97">
        <v>43277</v>
      </c>
      <c r="P1846" s="97">
        <v>43277</v>
      </c>
      <c r="Q1846" s="97">
        <v>43277</v>
      </c>
      <c r="R1846" s="96">
        <v>2652</v>
      </c>
      <c r="S1846" s="96">
        <v>7</v>
      </c>
      <c r="T1846" s="96" t="s">
        <v>19247</v>
      </c>
      <c r="U1846" s="96" t="s">
        <v>27642</v>
      </c>
      <c r="V1846" s="96"/>
      <c r="W1846" s="96" t="s">
        <v>27643</v>
      </c>
      <c r="X1846" s="96" t="s">
        <v>773</v>
      </c>
      <c r="Y1846" s="95" t="s">
        <v>7744</v>
      </c>
    </row>
    <row r="1847" spans="1:25" s="87" customFormat="1" x14ac:dyDescent="0.3">
      <c r="A1847" s="94" t="str">
        <f t="shared" si="29"/>
        <v>ohibber</v>
      </c>
      <c r="B1847" s="95" t="s">
        <v>27644</v>
      </c>
      <c r="C1847" s="96" t="s">
        <v>27645</v>
      </c>
      <c r="D1847" s="96" t="s">
        <v>27646</v>
      </c>
      <c r="E1847" s="96" t="s">
        <v>19170</v>
      </c>
      <c r="F1847" s="95" t="s">
        <v>19236</v>
      </c>
      <c r="G1847" s="96" t="s">
        <v>19032</v>
      </c>
      <c r="H1847" s="96" t="s">
        <v>19227</v>
      </c>
      <c r="I1847" s="96" t="s">
        <v>19173</v>
      </c>
      <c r="J1847" s="95" t="s">
        <v>19189</v>
      </c>
      <c r="K1847" s="95" t="s">
        <v>19294</v>
      </c>
      <c r="L1847" s="95" t="s">
        <v>19295</v>
      </c>
      <c r="M1847" s="96" t="s">
        <v>19296</v>
      </c>
      <c r="N1847" s="96" t="s">
        <v>541</v>
      </c>
      <c r="O1847" s="97">
        <v>43528</v>
      </c>
      <c r="P1847" s="97">
        <v>45022</v>
      </c>
      <c r="Q1847" s="97">
        <v>45022</v>
      </c>
      <c r="R1847" s="96">
        <v>907</v>
      </c>
      <c r="S1847" s="96">
        <v>2</v>
      </c>
      <c r="T1847" s="96" t="s">
        <v>19209</v>
      </c>
      <c r="U1847" s="96" t="s">
        <v>27647</v>
      </c>
      <c r="V1847" s="96" t="s">
        <v>27648</v>
      </c>
      <c r="W1847" s="96" t="s">
        <v>21808</v>
      </c>
      <c r="X1847" s="96" t="s">
        <v>541</v>
      </c>
      <c r="Y1847" s="95" t="s">
        <v>27649</v>
      </c>
    </row>
    <row r="1848" spans="1:25" s="87" customFormat="1" x14ac:dyDescent="0.3">
      <c r="A1848" s="94" t="str">
        <f t="shared" si="29"/>
        <v>okarto</v>
      </c>
      <c r="B1848" s="95" t="s">
        <v>27650</v>
      </c>
      <c r="C1848" s="96" t="s">
        <v>27651</v>
      </c>
      <c r="D1848" s="96" t="s">
        <v>27652</v>
      </c>
      <c r="E1848" s="96" t="s">
        <v>19170</v>
      </c>
      <c r="F1848" s="95" t="s">
        <v>19236</v>
      </c>
      <c r="G1848" s="96" t="s">
        <v>19032</v>
      </c>
      <c r="H1848" s="96" t="s">
        <v>19227</v>
      </c>
      <c r="I1848" s="96" t="s">
        <v>19173</v>
      </c>
      <c r="J1848" s="95" t="s">
        <v>19189</v>
      </c>
      <c r="K1848" s="95" t="s">
        <v>19294</v>
      </c>
      <c r="L1848" s="95" t="s">
        <v>19295</v>
      </c>
      <c r="M1848" s="96" t="s">
        <v>19296</v>
      </c>
      <c r="N1848" s="96" t="s">
        <v>541</v>
      </c>
      <c r="O1848" s="97">
        <v>44657</v>
      </c>
      <c r="P1848" s="97">
        <v>44657</v>
      </c>
      <c r="Q1848" s="97">
        <v>44657</v>
      </c>
      <c r="R1848" s="96">
        <v>1272</v>
      </c>
      <c r="S1848" s="96">
        <v>3</v>
      </c>
      <c r="T1848" s="96" t="s">
        <v>19228</v>
      </c>
      <c r="U1848" s="96" t="s">
        <v>27653</v>
      </c>
      <c r="V1848" s="96" t="s">
        <v>27654</v>
      </c>
      <c r="W1848" s="96" t="s">
        <v>8256</v>
      </c>
      <c r="X1848" s="96" t="s">
        <v>328</v>
      </c>
      <c r="Y1848" s="95" t="s">
        <v>8179</v>
      </c>
    </row>
    <row r="1849" spans="1:25" s="87" customFormat="1" x14ac:dyDescent="0.3">
      <c r="A1849" s="94" t="str">
        <f t="shared" si="29"/>
        <v>olongo0</v>
      </c>
      <c r="B1849" s="95" t="s">
        <v>27655</v>
      </c>
      <c r="C1849" s="96" t="s">
        <v>27656</v>
      </c>
      <c r="D1849" s="96" t="s">
        <v>27657</v>
      </c>
      <c r="E1849" s="96" t="s">
        <v>5630</v>
      </c>
      <c r="F1849" s="95" t="s">
        <v>19215</v>
      </c>
      <c r="G1849" s="96" t="s">
        <v>19033</v>
      </c>
      <c r="H1849" s="96" t="s">
        <v>19172</v>
      </c>
      <c r="I1849" s="96" t="s">
        <v>19173</v>
      </c>
      <c r="J1849" s="95" t="s">
        <v>19174</v>
      </c>
      <c r="K1849" s="95" t="s">
        <v>19431</v>
      </c>
      <c r="L1849" s="95" t="s">
        <v>19432</v>
      </c>
      <c r="M1849" s="96" t="s">
        <v>6264</v>
      </c>
      <c r="N1849" s="96" t="s">
        <v>279</v>
      </c>
      <c r="O1849" s="97">
        <v>42452</v>
      </c>
      <c r="P1849" s="97">
        <v>42452</v>
      </c>
      <c r="Q1849" s="97">
        <v>42452</v>
      </c>
      <c r="R1849" s="96">
        <v>3477</v>
      </c>
      <c r="S1849" s="96">
        <v>9</v>
      </c>
      <c r="T1849" s="96" t="s">
        <v>19247</v>
      </c>
      <c r="U1849" s="96" t="s">
        <v>27658</v>
      </c>
      <c r="V1849" s="96"/>
      <c r="W1849" s="96" t="s">
        <v>16406</v>
      </c>
      <c r="X1849" s="96" t="s">
        <v>279</v>
      </c>
      <c r="Y1849" s="95" t="s">
        <v>6543</v>
      </c>
    </row>
    <row r="1850" spans="1:25" s="87" customFormat="1" x14ac:dyDescent="0.3">
      <c r="A1850" s="94" t="str">
        <f t="shared" si="29"/>
        <v>OMINNIS</v>
      </c>
      <c r="B1850" s="95" t="s">
        <v>27659</v>
      </c>
      <c r="C1850" s="96" t="s">
        <v>27660</v>
      </c>
      <c r="D1850" s="96" t="s">
        <v>27661</v>
      </c>
      <c r="E1850" s="96" t="s">
        <v>19170</v>
      </c>
      <c r="F1850" s="95" t="s">
        <v>19171</v>
      </c>
      <c r="G1850" s="96" t="s">
        <v>19029</v>
      </c>
      <c r="H1850" s="96" t="s">
        <v>19172</v>
      </c>
      <c r="I1850" s="96" t="s">
        <v>19173</v>
      </c>
      <c r="J1850" s="95" t="s">
        <v>19189</v>
      </c>
      <c r="K1850" s="95" t="s">
        <v>19294</v>
      </c>
      <c r="L1850" s="95" t="s">
        <v>19295</v>
      </c>
      <c r="M1850" s="96" t="s">
        <v>19296</v>
      </c>
      <c r="N1850" s="96" t="s">
        <v>541</v>
      </c>
      <c r="O1850" s="97">
        <v>41190</v>
      </c>
      <c r="P1850" s="97">
        <v>41232</v>
      </c>
      <c r="Q1850" s="97">
        <v>41190</v>
      </c>
      <c r="R1850" s="96">
        <v>4739</v>
      </c>
      <c r="S1850" s="96">
        <v>12</v>
      </c>
      <c r="T1850" s="96" t="s">
        <v>19247</v>
      </c>
      <c r="U1850" s="96" t="s">
        <v>27662</v>
      </c>
      <c r="V1850" s="96" t="s">
        <v>27663</v>
      </c>
      <c r="W1850" s="96" t="s">
        <v>1082</v>
      </c>
      <c r="X1850" s="96" t="s">
        <v>1083</v>
      </c>
      <c r="Y1850" s="95" t="s">
        <v>27664</v>
      </c>
    </row>
    <row r="1851" spans="1:25" s="87" customFormat="1" x14ac:dyDescent="0.3">
      <c r="A1851" s="94" t="str">
        <f t="shared" si="29"/>
        <v>onevare</v>
      </c>
      <c r="B1851" s="95" t="s">
        <v>27665</v>
      </c>
      <c r="C1851" s="96" t="s">
        <v>27666</v>
      </c>
      <c r="D1851" s="96" t="s">
        <v>27667</v>
      </c>
      <c r="E1851" s="96" t="s">
        <v>19170</v>
      </c>
      <c r="F1851" s="95" t="s">
        <v>19236</v>
      </c>
      <c r="G1851" s="96" t="s">
        <v>19032</v>
      </c>
      <c r="H1851" s="96" t="s">
        <v>19227</v>
      </c>
      <c r="I1851" s="96" t="s">
        <v>19173</v>
      </c>
      <c r="J1851" s="95" t="s">
        <v>19174</v>
      </c>
      <c r="K1851" s="95" t="s">
        <v>19216</v>
      </c>
      <c r="L1851" s="95" t="s">
        <v>19237</v>
      </c>
      <c r="M1851" s="96" t="s">
        <v>19238</v>
      </c>
      <c r="N1851" s="96" t="s">
        <v>250</v>
      </c>
      <c r="O1851" s="97">
        <v>39182</v>
      </c>
      <c r="P1851" s="97">
        <v>45241</v>
      </c>
      <c r="Q1851" s="97">
        <v>42821</v>
      </c>
      <c r="R1851" s="96">
        <v>3108</v>
      </c>
      <c r="S1851" s="96">
        <v>8</v>
      </c>
      <c r="T1851" s="96" t="s">
        <v>19247</v>
      </c>
      <c r="U1851" s="96" t="s">
        <v>27668</v>
      </c>
      <c r="V1851" s="96"/>
      <c r="W1851" s="96" t="s">
        <v>14118</v>
      </c>
      <c r="X1851" s="96" t="s">
        <v>250</v>
      </c>
      <c r="Y1851" s="95" t="s">
        <v>27669</v>
      </c>
    </row>
    <row r="1852" spans="1:25" s="87" customFormat="1" x14ac:dyDescent="0.3">
      <c r="A1852" s="94" t="str">
        <f t="shared" si="29"/>
        <v>onicola</v>
      </c>
      <c r="B1852" s="95" t="s">
        <v>27670</v>
      </c>
      <c r="C1852" s="96" t="s">
        <v>27671</v>
      </c>
      <c r="D1852" s="95" t="s">
        <v>27672</v>
      </c>
      <c r="E1852" s="96" t="s">
        <v>5630</v>
      </c>
      <c r="F1852" s="96"/>
      <c r="G1852" s="96"/>
      <c r="H1852" s="96"/>
      <c r="I1852" s="96"/>
      <c r="J1852" s="96"/>
      <c r="K1852" s="96"/>
      <c r="L1852" s="96"/>
      <c r="M1852" s="96"/>
      <c r="N1852" s="96"/>
      <c r="O1852" s="97">
        <v>45935</v>
      </c>
      <c r="P1852" s="96"/>
      <c r="Q1852" s="97">
        <v>45935</v>
      </c>
      <c r="R1852" s="96"/>
      <c r="S1852" s="96"/>
      <c r="T1852" s="96"/>
      <c r="U1852" s="95" t="s">
        <v>27673</v>
      </c>
      <c r="V1852" s="96"/>
      <c r="W1852" s="96" t="s">
        <v>3810</v>
      </c>
      <c r="X1852" s="96" t="s">
        <v>655</v>
      </c>
      <c r="Y1852" s="95" t="s">
        <v>27674</v>
      </c>
    </row>
    <row r="1853" spans="1:25" s="87" customFormat="1" x14ac:dyDescent="0.3">
      <c r="A1853" s="94" t="str">
        <f t="shared" si="29"/>
        <v>OOLAGUE</v>
      </c>
      <c r="B1853" s="95" t="s">
        <v>27675</v>
      </c>
      <c r="C1853" s="96" t="s">
        <v>27676</v>
      </c>
      <c r="D1853" s="96" t="s">
        <v>17805</v>
      </c>
      <c r="E1853" s="96" t="s">
        <v>5630</v>
      </c>
      <c r="F1853" s="95" t="s">
        <v>19181</v>
      </c>
      <c r="G1853" s="96" t="s">
        <v>19030</v>
      </c>
      <c r="H1853" s="96" t="s">
        <v>19172</v>
      </c>
      <c r="I1853" s="96" t="s">
        <v>19173</v>
      </c>
      <c r="J1853" s="95" t="s">
        <v>19189</v>
      </c>
      <c r="K1853" s="95" t="s">
        <v>19415</v>
      </c>
      <c r="L1853" s="95" t="s">
        <v>6684</v>
      </c>
      <c r="M1853" s="96" t="s">
        <v>19416</v>
      </c>
      <c r="N1853" s="96" t="s">
        <v>318</v>
      </c>
      <c r="O1853" s="97">
        <v>38502</v>
      </c>
      <c r="P1853" s="97">
        <v>38502</v>
      </c>
      <c r="Q1853" s="97">
        <v>38502</v>
      </c>
      <c r="R1853" s="96">
        <v>7427</v>
      </c>
      <c r="S1853" s="96">
        <v>20</v>
      </c>
      <c r="T1853" s="96" t="s">
        <v>19261</v>
      </c>
      <c r="U1853" s="96" t="s">
        <v>27677</v>
      </c>
      <c r="V1853" s="96" t="s">
        <v>27678</v>
      </c>
      <c r="W1853" s="96" t="s">
        <v>1161</v>
      </c>
      <c r="X1853" s="96" t="s">
        <v>318</v>
      </c>
      <c r="Y1853" s="95" t="s">
        <v>27679</v>
      </c>
    </row>
    <row r="1854" spans="1:25" s="87" customFormat="1" x14ac:dyDescent="0.3">
      <c r="A1854" s="94" t="str">
        <f t="shared" si="29"/>
        <v>OOLALEY</v>
      </c>
      <c r="B1854" s="95" t="s">
        <v>27680</v>
      </c>
      <c r="C1854" s="96" t="s">
        <v>27681</v>
      </c>
      <c r="D1854" s="96" t="s">
        <v>3181</v>
      </c>
      <c r="E1854" s="96" t="s">
        <v>5630</v>
      </c>
      <c r="F1854" s="95" t="s">
        <v>19171</v>
      </c>
      <c r="G1854" s="96" t="s">
        <v>19029</v>
      </c>
      <c r="H1854" s="96" t="s">
        <v>19172</v>
      </c>
      <c r="I1854" s="96" t="s">
        <v>19173</v>
      </c>
      <c r="J1854" s="95" t="s">
        <v>19174</v>
      </c>
      <c r="K1854" s="95" t="s">
        <v>19216</v>
      </c>
      <c r="L1854" s="95" t="s">
        <v>19237</v>
      </c>
      <c r="M1854" s="96" t="s">
        <v>19238</v>
      </c>
      <c r="N1854" s="96" t="s">
        <v>250</v>
      </c>
      <c r="O1854" s="97">
        <v>36714</v>
      </c>
      <c r="P1854" s="97">
        <v>36714</v>
      </c>
      <c r="Q1854" s="97">
        <v>36714</v>
      </c>
      <c r="R1854" s="96">
        <v>9215</v>
      </c>
      <c r="S1854" s="96">
        <v>25</v>
      </c>
      <c r="T1854" s="96" t="s">
        <v>19261</v>
      </c>
      <c r="U1854" s="96" t="s">
        <v>27682</v>
      </c>
      <c r="V1854" s="96"/>
      <c r="W1854" s="96" t="s">
        <v>1542</v>
      </c>
      <c r="X1854" s="96" t="s">
        <v>250</v>
      </c>
      <c r="Y1854" s="95" t="s">
        <v>13231</v>
      </c>
    </row>
    <row r="1855" spans="1:25" s="87" customFormat="1" x14ac:dyDescent="0.3">
      <c r="A1855" s="94" t="str">
        <f t="shared" si="29"/>
        <v>opayne</v>
      </c>
      <c r="B1855" s="95" t="s">
        <v>27683</v>
      </c>
      <c r="C1855" s="96" t="s">
        <v>27684</v>
      </c>
      <c r="D1855" s="96" t="s">
        <v>27685</v>
      </c>
      <c r="E1855" s="96" t="s">
        <v>5630</v>
      </c>
      <c r="F1855" s="95" t="s">
        <v>19395</v>
      </c>
      <c r="G1855" s="96" t="s">
        <v>19030</v>
      </c>
      <c r="H1855" s="96" t="s">
        <v>19172</v>
      </c>
      <c r="I1855" s="96" t="s">
        <v>19173</v>
      </c>
      <c r="J1855" s="95" t="s">
        <v>19174</v>
      </c>
      <c r="K1855" s="95" t="s">
        <v>19579</v>
      </c>
      <c r="L1855" s="95" t="s">
        <v>19579</v>
      </c>
      <c r="M1855" s="96" t="s">
        <v>19580</v>
      </c>
      <c r="N1855" s="96" t="s">
        <v>1502</v>
      </c>
      <c r="O1855" s="97">
        <v>41451</v>
      </c>
      <c r="P1855" s="97">
        <v>44714</v>
      </c>
      <c r="Q1855" s="97">
        <v>44714</v>
      </c>
      <c r="R1855" s="96">
        <v>1215</v>
      </c>
      <c r="S1855" s="96">
        <v>3</v>
      </c>
      <c r="T1855" s="96" t="s">
        <v>19228</v>
      </c>
      <c r="U1855" s="96" t="s">
        <v>27686</v>
      </c>
      <c r="V1855" s="96"/>
      <c r="W1855" s="96" t="s">
        <v>27687</v>
      </c>
      <c r="X1855" s="96" t="s">
        <v>1502</v>
      </c>
      <c r="Y1855" s="95" t="s">
        <v>18437</v>
      </c>
    </row>
    <row r="1856" spans="1:25" s="87" customFormat="1" x14ac:dyDescent="0.3">
      <c r="A1856" s="94" t="str">
        <f t="shared" si="29"/>
        <v>OPETRE</v>
      </c>
      <c r="B1856" s="95" t="s">
        <v>27688</v>
      </c>
      <c r="C1856" s="96" t="s">
        <v>27689</v>
      </c>
      <c r="D1856" s="96" t="s">
        <v>16004</v>
      </c>
      <c r="E1856" s="96" t="s">
        <v>5630</v>
      </c>
      <c r="F1856" s="95" t="s">
        <v>19171</v>
      </c>
      <c r="G1856" s="96" t="s">
        <v>19029</v>
      </c>
      <c r="H1856" s="96" t="s">
        <v>19172</v>
      </c>
      <c r="I1856" s="96" t="s">
        <v>19173</v>
      </c>
      <c r="J1856" s="95" t="s">
        <v>19189</v>
      </c>
      <c r="K1856" s="95" t="s">
        <v>19294</v>
      </c>
      <c r="L1856" s="95" t="s">
        <v>19295</v>
      </c>
      <c r="M1856" s="96" t="s">
        <v>19296</v>
      </c>
      <c r="N1856" s="96" t="s">
        <v>541</v>
      </c>
      <c r="O1856" s="97">
        <v>37746</v>
      </c>
      <c r="P1856" s="97">
        <v>37746</v>
      </c>
      <c r="Q1856" s="97">
        <v>37746</v>
      </c>
      <c r="R1856" s="96">
        <v>8183</v>
      </c>
      <c r="S1856" s="96">
        <v>22</v>
      </c>
      <c r="T1856" s="96" t="s">
        <v>19261</v>
      </c>
      <c r="U1856" s="96" t="s">
        <v>27690</v>
      </c>
      <c r="V1856" s="96" t="s">
        <v>27691</v>
      </c>
      <c r="W1856" s="96" t="s">
        <v>4306</v>
      </c>
      <c r="X1856" s="96" t="s">
        <v>541</v>
      </c>
      <c r="Y1856" s="95" t="s">
        <v>16010</v>
      </c>
    </row>
    <row r="1857" spans="1:25" s="87" customFormat="1" x14ac:dyDescent="0.3">
      <c r="A1857" s="94" t="str">
        <f t="shared" si="29"/>
        <v>oreyesh</v>
      </c>
      <c r="B1857" s="95" t="s">
        <v>27692</v>
      </c>
      <c r="C1857" s="96" t="s">
        <v>27693</v>
      </c>
      <c r="D1857" s="96" t="s">
        <v>27694</v>
      </c>
      <c r="E1857" s="96" t="s">
        <v>5630</v>
      </c>
      <c r="F1857" s="95" t="s">
        <v>19171</v>
      </c>
      <c r="G1857" s="96" t="s">
        <v>19029</v>
      </c>
      <c r="H1857" s="96" t="s">
        <v>19172</v>
      </c>
      <c r="I1857" s="96" t="s">
        <v>19173</v>
      </c>
      <c r="J1857" s="95" t="s">
        <v>19189</v>
      </c>
      <c r="K1857" s="95" t="s">
        <v>19190</v>
      </c>
      <c r="L1857" s="95" t="s">
        <v>19252</v>
      </c>
      <c r="M1857" s="96" t="s">
        <v>10322</v>
      </c>
      <c r="N1857" s="96" t="s">
        <v>297</v>
      </c>
      <c r="O1857" s="97">
        <v>39413</v>
      </c>
      <c r="P1857" s="97">
        <v>45872</v>
      </c>
      <c r="Q1857" s="97">
        <v>45872</v>
      </c>
      <c r="R1857" s="96">
        <v>57</v>
      </c>
      <c r="S1857" s="96">
        <v>0</v>
      </c>
      <c r="T1857" s="96" t="s">
        <v>19448</v>
      </c>
      <c r="U1857" s="96" t="s">
        <v>27695</v>
      </c>
      <c r="V1857" s="96"/>
      <c r="W1857" s="96" t="s">
        <v>899</v>
      </c>
      <c r="X1857" s="96" t="s">
        <v>297</v>
      </c>
      <c r="Y1857" s="95" t="s">
        <v>15299</v>
      </c>
    </row>
    <row r="1858" spans="1:25" s="87" customFormat="1" x14ac:dyDescent="0.3">
      <c r="A1858" s="94" t="str">
        <f t="shared" si="29"/>
        <v>ORODR06</v>
      </c>
      <c r="B1858" s="95" t="s">
        <v>27696</v>
      </c>
      <c r="C1858" s="96" t="s">
        <v>27697</v>
      </c>
      <c r="D1858" s="96" t="s">
        <v>6112</v>
      </c>
      <c r="E1858" s="96" t="s">
        <v>5630</v>
      </c>
      <c r="F1858" s="95" t="s">
        <v>19480</v>
      </c>
      <c r="G1858" s="96" t="s">
        <v>19040</v>
      </c>
      <c r="H1858" s="96" t="s">
        <v>19172</v>
      </c>
      <c r="I1858" s="96" t="s">
        <v>19173</v>
      </c>
      <c r="J1858" s="95" t="s">
        <v>19189</v>
      </c>
      <c r="K1858" s="95" t="s">
        <v>19190</v>
      </c>
      <c r="L1858" s="95" t="s">
        <v>19191</v>
      </c>
      <c r="M1858" s="96" t="s">
        <v>19192</v>
      </c>
      <c r="N1858" s="96" t="s">
        <v>297</v>
      </c>
      <c r="O1858" s="97">
        <v>35345</v>
      </c>
      <c r="P1858" s="97">
        <v>38413</v>
      </c>
      <c r="Q1858" s="97">
        <v>38083</v>
      </c>
      <c r="R1858" s="96">
        <v>7846</v>
      </c>
      <c r="S1858" s="96">
        <v>21</v>
      </c>
      <c r="T1858" s="96" t="s">
        <v>19261</v>
      </c>
      <c r="U1858" s="96" t="s">
        <v>27698</v>
      </c>
      <c r="V1858" s="96"/>
      <c r="W1858" s="96" t="s">
        <v>27699</v>
      </c>
      <c r="X1858" s="96" t="s">
        <v>297</v>
      </c>
      <c r="Y1858" s="95" t="s">
        <v>27700</v>
      </c>
    </row>
    <row r="1859" spans="1:25" s="87" customFormat="1" x14ac:dyDescent="0.3">
      <c r="A1859" s="94" t="str">
        <f t="shared" ref="A1859:A1922" si="30">TRIM(D1859)</f>
        <v>orodrig</v>
      </c>
      <c r="B1859" s="95" t="s">
        <v>27701</v>
      </c>
      <c r="C1859" s="96" t="s">
        <v>27697</v>
      </c>
      <c r="D1859" s="96" t="s">
        <v>27702</v>
      </c>
      <c r="E1859" s="96" t="s">
        <v>19170</v>
      </c>
      <c r="F1859" s="95" t="s">
        <v>19215</v>
      </c>
      <c r="G1859" s="96" t="s">
        <v>19033</v>
      </c>
      <c r="H1859" s="96" t="s">
        <v>19172</v>
      </c>
      <c r="I1859" s="96" t="s">
        <v>19173</v>
      </c>
      <c r="J1859" s="95" t="s">
        <v>19174</v>
      </c>
      <c r="K1859" s="95" t="s">
        <v>19716</v>
      </c>
      <c r="L1859" s="95" t="s">
        <v>19717</v>
      </c>
      <c r="M1859" s="96" t="s">
        <v>5847</v>
      </c>
      <c r="N1859" s="96" t="s">
        <v>279</v>
      </c>
      <c r="O1859" s="97">
        <v>43712</v>
      </c>
      <c r="P1859" s="97">
        <v>43712</v>
      </c>
      <c r="Q1859" s="97">
        <v>43712</v>
      </c>
      <c r="R1859" s="96">
        <v>2217</v>
      </c>
      <c r="S1859" s="96">
        <v>6</v>
      </c>
      <c r="T1859" s="96" t="s">
        <v>19247</v>
      </c>
      <c r="U1859" s="96" t="s">
        <v>27703</v>
      </c>
      <c r="V1859" s="96"/>
      <c r="W1859" s="96" t="s">
        <v>1032</v>
      </c>
      <c r="X1859" s="96" t="s">
        <v>279</v>
      </c>
      <c r="Y1859" s="95" t="s">
        <v>27704</v>
      </c>
    </row>
    <row r="1860" spans="1:25" s="87" customFormat="1" x14ac:dyDescent="0.3">
      <c r="A1860" s="94" t="str">
        <f t="shared" si="30"/>
        <v>orosale</v>
      </c>
      <c r="B1860" s="95" t="s">
        <v>27705</v>
      </c>
      <c r="C1860" s="96" t="s">
        <v>27706</v>
      </c>
      <c r="D1860" s="96" t="s">
        <v>27707</v>
      </c>
      <c r="E1860" s="96" t="s">
        <v>5630</v>
      </c>
      <c r="F1860" s="95" t="s">
        <v>19236</v>
      </c>
      <c r="G1860" s="96" t="s">
        <v>19032</v>
      </c>
      <c r="H1860" s="96" t="s">
        <v>19227</v>
      </c>
      <c r="I1860" s="96" t="s">
        <v>19173</v>
      </c>
      <c r="J1860" s="95" t="s">
        <v>19174</v>
      </c>
      <c r="K1860" s="95" t="s">
        <v>19309</v>
      </c>
      <c r="L1860" s="95" t="s">
        <v>19513</v>
      </c>
      <c r="M1860" s="96" t="s">
        <v>6528</v>
      </c>
      <c r="N1860" s="96" t="s">
        <v>219</v>
      </c>
      <c r="O1860" s="97">
        <v>44231</v>
      </c>
      <c r="P1860" s="97">
        <v>44231</v>
      </c>
      <c r="Q1860" s="97">
        <v>44231</v>
      </c>
      <c r="R1860" s="96">
        <v>1698</v>
      </c>
      <c r="S1860" s="96">
        <v>4</v>
      </c>
      <c r="T1860" s="96" t="s">
        <v>19228</v>
      </c>
      <c r="U1860" s="96" t="s">
        <v>27708</v>
      </c>
      <c r="V1860" s="96"/>
      <c r="W1860" s="96" t="s">
        <v>4440</v>
      </c>
      <c r="X1860" s="96" t="s">
        <v>219</v>
      </c>
      <c r="Y1860" s="95" t="s">
        <v>6694</v>
      </c>
    </row>
    <row r="1861" spans="1:25" s="87" customFormat="1" x14ac:dyDescent="0.3">
      <c r="A1861" s="94" t="str">
        <f t="shared" si="30"/>
        <v>oslayto</v>
      </c>
      <c r="B1861" s="95" t="s">
        <v>27709</v>
      </c>
      <c r="C1861" s="96" t="s">
        <v>27710</v>
      </c>
      <c r="D1861" s="96" t="s">
        <v>27711</v>
      </c>
      <c r="E1861" s="96" t="s">
        <v>19170</v>
      </c>
      <c r="F1861" s="95" t="s">
        <v>19236</v>
      </c>
      <c r="G1861" s="96" t="s">
        <v>19032</v>
      </c>
      <c r="H1861" s="96" t="s">
        <v>19227</v>
      </c>
      <c r="I1861" s="96" t="s">
        <v>19173</v>
      </c>
      <c r="J1861" s="95" t="s">
        <v>19189</v>
      </c>
      <c r="K1861" s="95" t="s">
        <v>19471</v>
      </c>
      <c r="L1861" s="95" t="s">
        <v>20722</v>
      </c>
      <c r="M1861" s="96" t="s">
        <v>20723</v>
      </c>
      <c r="N1861" s="96" t="s">
        <v>719</v>
      </c>
      <c r="O1861" s="97">
        <v>45319</v>
      </c>
      <c r="P1861" s="97">
        <v>45319</v>
      </c>
      <c r="Q1861" s="97">
        <v>45319</v>
      </c>
      <c r="R1861" s="96">
        <v>610</v>
      </c>
      <c r="S1861" s="96">
        <v>1</v>
      </c>
      <c r="T1861" s="96" t="s">
        <v>19209</v>
      </c>
      <c r="U1861" s="96" t="s">
        <v>27712</v>
      </c>
      <c r="V1861" s="96"/>
      <c r="W1861" s="96" t="s">
        <v>27713</v>
      </c>
      <c r="X1861" s="96" t="s">
        <v>719</v>
      </c>
      <c r="Y1861" s="95" t="s">
        <v>27714</v>
      </c>
    </row>
    <row r="1862" spans="1:25" s="87" customFormat="1" x14ac:dyDescent="0.3">
      <c r="A1862" s="94" t="str">
        <f t="shared" si="30"/>
        <v>oturpin</v>
      </c>
      <c r="B1862" s="95" t="s">
        <v>27715</v>
      </c>
      <c r="C1862" s="96" t="s">
        <v>27716</v>
      </c>
      <c r="D1862" s="96" t="s">
        <v>27717</v>
      </c>
      <c r="E1862" s="96" t="s">
        <v>19170</v>
      </c>
      <c r="F1862" s="95" t="s">
        <v>19171</v>
      </c>
      <c r="G1862" s="96" t="s">
        <v>19029</v>
      </c>
      <c r="H1862" s="96" t="s">
        <v>19172</v>
      </c>
      <c r="I1862" s="96" t="s">
        <v>19173</v>
      </c>
      <c r="J1862" s="95" t="s">
        <v>19189</v>
      </c>
      <c r="K1862" s="95" t="s">
        <v>19471</v>
      </c>
      <c r="L1862" s="95" t="s">
        <v>20722</v>
      </c>
      <c r="M1862" s="96" t="s">
        <v>20723</v>
      </c>
      <c r="N1862" s="96" t="s">
        <v>719</v>
      </c>
      <c r="O1862" s="97">
        <v>45767</v>
      </c>
      <c r="P1862" s="97">
        <v>45767</v>
      </c>
      <c r="Q1862" s="97">
        <v>45767</v>
      </c>
      <c r="R1862" s="96">
        <v>162</v>
      </c>
      <c r="S1862" s="96">
        <v>0</v>
      </c>
      <c r="T1862" s="96" t="s">
        <v>19193</v>
      </c>
      <c r="U1862" s="96" t="s">
        <v>27718</v>
      </c>
      <c r="V1862" s="96"/>
      <c r="W1862" s="96" t="s">
        <v>640</v>
      </c>
      <c r="X1862" s="96" t="s">
        <v>719</v>
      </c>
      <c r="Y1862" s="95" t="s">
        <v>27719</v>
      </c>
    </row>
    <row r="1863" spans="1:25" s="87" customFormat="1" x14ac:dyDescent="0.3">
      <c r="A1863" s="94" t="str">
        <f t="shared" si="30"/>
        <v>ovanega</v>
      </c>
      <c r="B1863" s="95" t="s">
        <v>27720</v>
      </c>
      <c r="C1863" s="96" t="s">
        <v>27721</v>
      </c>
      <c r="D1863" s="96" t="s">
        <v>27722</v>
      </c>
      <c r="E1863" s="96" t="s">
        <v>5630</v>
      </c>
      <c r="F1863" s="95" t="s">
        <v>19171</v>
      </c>
      <c r="G1863" s="96" t="s">
        <v>19029</v>
      </c>
      <c r="H1863" s="96" t="s">
        <v>19172</v>
      </c>
      <c r="I1863" s="96" t="s">
        <v>19173</v>
      </c>
      <c r="J1863" s="95" t="s">
        <v>19189</v>
      </c>
      <c r="K1863" s="95" t="s">
        <v>19415</v>
      </c>
      <c r="L1863" s="95" t="s">
        <v>6684</v>
      </c>
      <c r="M1863" s="96" t="s">
        <v>19416</v>
      </c>
      <c r="N1863" s="96" t="s">
        <v>318</v>
      </c>
      <c r="O1863" s="97">
        <v>44693</v>
      </c>
      <c r="P1863" s="97">
        <v>44693</v>
      </c>
      <c r="Q1863" s="97">
        <v>44693</v>
      </c>
      <c r="R1863" s="96">
        <v>1236</v>
      </c>
      <c r="S1863" s="96">
        <v>3</v>
      </c>
      <c r="T1863" s="96" t="s">
        <v>19228</v>
      </c>
      <c r="U1863" s="96" t="s">
        <v>27723</v>
      </c>
      <c r="V1863" s="96"/>
      <c r="W1863" s="96" t="s">
        <v>317</v>
      </c>
      <c r="X1863" s="96" t="s">
        <v>318</v>
      </c>
      <c r="Y1863" s="95" t="s">
        <v>16099</v>
      </c>
    </row>
    <row r="1864" spans="1:25" s="87" customFormat="1" x14ac:dyDescent="0.3">
      <c r="A1864" s="94" t="str">
        <f t="shared" si="30"/>
        <v>overduz</v>
      </c>
      <c r="B1864" s="95" t="s">
        <v>27724</v>
      </c>
      <c r="C1864" s="96" t="s">
        <v>27725</v>
      </c>
      <c r="D1864" s="96" t="s">
        <v>27726</v>
      </c>
      <c r="E1864" s="96" t="s">
        <v>19170</v>
      </c>
      <c r="F1864" s="95" t="s">
        <v>19236</v>
      </c>
      <c r="G1864" s="96" t="s">
        <v>19032</v>
      </c>
      <c r="H1864" s="96" t="s">
        <v>19227</v>
      </c>
      <c r="I1864" s="96" t="s">
        <v>19173</v>
      </c>
      <c r="J1864" s="95" t="s">
        <v>19174</v>
      </c>
      <c r="K1864" s="95" t="s">
        <v>19258</v>
      </c>
      <c r="L1864" s="95" t="s">
        <v>19259</v>
      </c>
      <c r="M1864" s="96" t="s">
        <v>19260</v>
      </c>
      <c r="N1864" s="96" t="s">
        <v>279</v>
      </c>
      <c r="O1864" s="97">
        <v>45697</v>
      </c>
      <c r="P1864" s="97">
        <v>45697</v>
      </c>
      <c r="Q1864" s="97">
        <v>45697</v>
      </c>
      <c r="R1864" s="96">
        <v>232</v>
      </c>
      <c r="S1864" s="96">
        <v>0</v>
      </c>
      <c r="T1864" s="96" t="s">
        <v>19176</v>
      </c>
      <c r="U1864" s="96" t="s">
        <v>27727</v>
      </c>
      <c r="V1864" s="96"/>
      <c r="W1864" s="96" t="s">
        <v>499</v>
      </c>
      <c r="X1864" s="96" t="s">
        <v>279</v>
      </c>
      <c r="Y1864" s="95" t="s">
        <v>27728</v>
      </c>
    </row>
    <row r="1865" spans="1:25" s="87" customFormat="1" x14ac:dyDescent="0.3">
      <c r="A1865" s="94" t="str">
        <f t="shared" si="30"/>
        <v>ozaldan</v>
      </c>
      <c r="B1865" s="95" t="s">
        <v>27729</v>
      </c>
      <c r="C1865" s="96" t="s">
        <v>27730</v>
      </c>
      <c r="D1865" s="96" t="s">
        <v>27731</v>
      </c>
      <c r="E1865" s="96" t="s">
        <v>19170</v>
      </c>
      <c r="F1865" s="95" t="s">
        <v>19272</v>
      </c>
      <c r="G1865" s="96" t="s">
        <v>19048</v>
      </c>
      <c r="H1865" s="96" t="s">
        <v>19227</v>
      </c>
      <c r="I1865" s="96" t="s">
        <v>19173</v>
      </c>
      <c r="J1865" s="95" t="s">
        <v>19189</v>
      </c>
      <c r="K1865" s="95" t="s">
        <v>19190</v>
      </c>
      <c r="L1865" s="95" t="s">
        <v>19252</v>
      </c>
      <c r="M1865" s="96" t="s">
        <v>10322</v>
      </c>
      <c r="N1865" s="96" t="s">
        <v>297</v>
      </c>
      <c r="O1865" s="97">
        <v>41736</v>
      </c>
      <c r="P1865" s="97">
        <v>41736</v>
      </c>
      <c r="Q1865" s="97">
        <v>41736</v>
      </c>
      <c r="R1865" s="96">
        <v>4193</v>
      </c>
      <c r="S1865" s="96">
        <v>11</v>
      </c>
      <c r="T1865" s="96" t="s">
        <v>19247</v>
      </c>
      <c r="U1865" s="96" t="s">
        <v>27732</v>
      </c>
      <c r="V1865" s="96"/>
      <c r="W1865" s="96" t="s">
        <v>27733</v>
      </c>
      <c r="X1865" s="96" t="s">
        <v>297</v>
      </c>
      <c r="Y1865" s="95" t="s">
        <v>27734</v>
      </c>
    </row>
    <row r="1866" spans="1:25" s="87" customFormat="1" x14ac:dyDescent="0.3">
      <c r="A1866" s="94" t="str">
        <f t="shared" si="30"/>
        <v>palvare</v>
      </c>
      <c r="B1866" s="95" t="s">
        <v>27735</v>
      </c>
      <c r="C1866" s="96" t="s">
        <v>27736</v>
      </c>
      <c r="D1866" s="96" t="s">
        <v>27737</v>
      </c>
      <c r="E1866" s="96" t="s">
        <v>5630</v>
      </c>
      <c r="F1866" s="95" t="s">
        <v>19181</v>
      </c>
      <c r="G1866" s="96" t="s">
        <v>19030</v>
      </c>
      <c r="H1866" s="96" t="s">
        <v>19172</v>
      </c>
      <c r="I1866" s="96" t="s">
        <v>19173</v>
      </c>
      <c r="J1866" s="95" t="s">
        <v>19174</v>
      </c>
      <c r="K1866" s="95" t="s">
        <v>19522</v>
      </c>
      <c r="L1866" s="95" t="s">
        <v>19523</v>
      </c>
      <c r="M1866" s="96" t="s">
        <v>7156</v>
      </c>
      <c r="N1866" s="96" t="s">
        <v>773</v>
      </c>
      <c r="O1866" s="97">
        <v>45081</v>
      </c>
      <c r="P1866" s="97">
        <v>45081</v>
      </c>
      <c r="Q1866" s="97">
        <v>45081</v>
      </c>
      <c r="R1866" s="96">
        <v>848</v>
      </c>
      <c r="S1866" s="96">
        <v>2</v>
      </c>
      <c r="T1866" s="96" t="s">
        <v>19209</v>
      </c>
      <c r="U1866" s="96" t="s">
        <v>27738</v>
      </c>
      <c r="V1866" s="96"/>
      <c r="W1866" s="96" t="s">
        <v>27739</v>
      </c>
      <c r="X1866" s="96" t="s">
        <v>773</v>
      </c>
      <c r="Y1866" s="95" t="s">
        <v>16164</v>
      </c>
    </row>
    <row r="1867" spans="1:25" s="87" customFormat="1" x14ac:dyDescent="0.3">
      <c r="A1867" s="94" t="str">
        <f t="shared" si="30"/>
        <v>PANTINO</v>
      </c>
      <c r="B1867" s="95" t="s">
        <v>27740</v>
      </c>
      <c r="C1867" s="96" t="s">
        <v>27741</v>
      </c>
      <c r="D1867" s="96" t="s">
        <v>27742</v>
      </c>
      <c r="E1867" s="96" t="s">
        <v>19170</v>
      </c>
      <c r="F1867" s="95" t="s">
        <v>19171</v>
      </c>
      <c r="G1867" s="96" t="s">
        <v>19029</v>
      </c>
      <c r="H1867" s="96" t="s">
        <v>19172</v>
      </c>
      <c r="I1867" s="96" t="s">
        <v>19173</v>
      </c>
      <c r="J1867" s="95" t="s">
        <v>19174</v>
      </c>
      <c r="K1867" s="95" t="s">
        <v>19401</v>
      </c>
      <c r="L1867" s="95" t="s">
        <v>19764</v>
      </c>
      <c r="M1867" s="96" t="s">
        <v>8645</v>
      </c>
      <c r="N1867" s="96" t="s">
        <v>407</v>
      </c>
      <c r="O1867" s="97">
        <v>39353</v>
      </c>
      <c r="P1867" s="97">
        <v>39353</v>
      </c>
      <c r="Q1867" s="97">
        <v>39353</v>
      </c>
      <c r="R1867" s="96">
        <v>6576</v>
      </c>
      <c r="S1867" s="96">
        <v>18</v>
      </c>
      <c r="T1867" s="96" t="s">
        <v>19261</v>
      </c>
      <c r="U1867" s="96" t="s">
        <v>27743</v>
      </c>
      <c r="V1867" s="96"/>
      <c r="W1867" s="96" t="s">
        <v>27744</v>
      </c>
      <c r="X1867" s="96" t="s">
        <v>983</v>
      </c>
      <c r="Y1867" s="95" t="s">
        <v>27745</v>
      </c>
    </row>
    <row r="1868" spans="1:25" s="87" customFormat="1" x14ac:dyDescent="0.3">
      <c r="A1868" s="94" t="str">
        <f t="shared" si="30"/>
        <v>PBIBEA</v>
      </c>
      <c r="B1868" s="95" t="s">
        <v>27746</v>
      </c>
      <c r="C1868" s="96" t="s">
        <v>27747</v>
      </c>
      <c r="D1868" s="96" t="s">
        <v>12990</v>
      </c>
      <c r="E1868" s="96" t="s">
        <v>5630</v>
      </c>
      <c r="F1868" s="95" t="s">
        <v>19171</v>
      </c>
      <c r="G1868" s="96" t="s">
        <v>19029</v>
      </c>
      <c r="H1868" s="96" t="s">
        <v>19172</v>
      </c>
      <c r="I1868" s="96" t="s">
        <v>19173</v>
      </c>
      <c r="J1868" s="95" t="s">
        <v>19189</v>
      </c>
      <c r="K1868" s="95" t="s">
        <v>19345</v>
      </c>
      <c r="L1868" s="95" t="s">
        <v>21190</v>
      </c>
      <c r="M1868" s="96" t="s">
        <v>9044</v>
      </c>
      <c r="N1868" s="96" t="s">
        <v>693</v>
      </c>
      <c r="O1868" s="97">
        <v>32035</v>
      </c>
      <c r="P1868" s="97">
        <v>32035</v>
      </c>
      <c r="Q1868" s="97">
        <v>32035</v>
      </c>
      <c r="R1868" s="96">
        <v>13894</v>
      </c>
      <c r="S1868" s="96">
        <v>38</v>
      </c>
      <c r="T1868" s="96" t="s">
        <v>19261</v>
      </c>
      <c r="U1868" s="96" t="s">
        <v>27748</v>
      </c>
      <c r="V1868" s="96"/>
      <c r="W1868" s="96" t="s">
        <v>27749</v>
      </c>
      <c r="X1868" s="96" t="s">
        <v>382</v>
      </c>
      <c r="Y1868" s="95" t="s">
        <v>12994</v>
      </c>
    </row>
    <row r="1869" spans="1:25" s="87" customFormat="1" x14ac:dyDescent="0.3">
      <c r="A1869" s="94" t="str">
        <f t="shared" si="30"/>
        <v>PBOSMA1</v>
      </c>
      <c r="B1869" s="95" t="s">
        <v>27750</v>
      </c>
      <c r="C1869" s="96" t="s">
        <v>27751</v>
      </c>
      <c r="D1869" s="96" t="s">
        <v>27752</v>
      </c>
      <c r="E1869" s="96" t="s">
        <v>19715</v>
      </c>
      <c r="F1869" s="95" t="s">
        <v>19171</v>
      </c>
      <c r="G1869" s="96" t="s">
        <v>19029</v>
      </c>
      <c r="H1869" s="96" t="s">
        <v>19172</v>
      </c>
      <c r="I1869" s="96" t="s">
        <v>19173</v>
      </c>
      <c r="J1869" s="95" t="s">
        <v>19189</v>
      </c>
      <c r="K1869" s="95" t="s">
        <v>19217</v>
      </c>
      <c r="L1869" s="95" t="s">
        <v>19824</v>
      </c>
      <c r="M1869" s="96" t="s">
        <v>19825</v>
      </c>
      <c r="N1869" s="96" t="s">
        <v>752</v>
      </c>
      <c r="O1869" s="97">
        <v>32349</v>
      </c>
      <c r="P1869" s="97">
        <v>32349</v>
      </c>
      <c r="Q1869" s="97">
        <v>32349</v>
      </c>
      <c r="R1869" s="96">
        <v>13580</v>
      </c>
      <c r="S1869" s="96">
        <v>37</v>
      </c>
      <c r="T1869" s="96" t="s">
        <v>19261</v>
      </c>
      <c r="U1869" s="96" t="s">
        <v>27753</v>
      </c>
      <c r="V1869" s="96"/>
      <c r="W1869" s="96" t="s">
        <v>7284</v>
      </c>
      <c r="X1869" s="96" t="s">
        <v>752</v>
      </c>
      <c r="Y1869" s="95" t="s">
        <v>27754</v>
      </c>
    </row>
    <row r="1870" spans="1:25" s="87" customFormat="1" x14ac:dyDescent="0.3">
      <c r="A1870" s="94" t="str">
        <f t="shared" si="30"/>
        <v>pbrady</v>
      </c>
      <c r="B1870" s="95" t="s">
        <v>27755</v>
      </c>
      <c r="C1870" s="96" t="s">
        <v>27756</v>
      </c>
      <c r="D1870" s="96" t="s">
        <v>27757</v>
      </c>
      <c r="E1870" s="96" t="s">
        <v>5630</v>
      </c>
      <c r="F1870" s="95" t="s">
        <v>19171</v>
      </c>
      <c r="G1870" s="96" t="s">
        <v>19029</v>
      </c>
      <c r="H1870" s="96" t="s">
        <v>19172</v>
      </c>
      <c r="I1870" s="96" t="s">
        <v>19173</v>
      </c>
      <c r="J1870" s="95" t="s">
        <v>19189</v>
      </c>
      <c r="K1870" s="95" t="s">
        <v>19294</v>
      </c>
      <c r="L1870" s="95" t="s">
        <v>19295</v>
      </c>
      <c r="M1870" s="96" t="s">
        <v>19296</v>
      </c>
      <c r="N1870" s="96" t="s">
        <v>541</v>
      </c>
      <c r="O1870" s="97">
        <v>45739</v>
      </c>
      <c r="P1870" s="97">
        <v>45739</v>
      </c>
      <c r="Q1870" s="97">
        <v>45739</v>
      </c>
      <c r="R1870" s="96">
        <v>190</v>
      </c>
      <c r="S1870" s="96">
        <v>0</v>
      </c>
      <c r="T1870" s="96" t="s">
        <v>19176</v>
      </c>
      <c r="U1870" s="96" t="s">
        <v>17343</v>
      </c>
      <c r="V1870" s="96"/>
      <c r="W1870" s="96" t="s">
        <v>1612</v>
      </c>
      <c r="X1870" s="96" t="s">
        <v>541</v>
      </c>
      <c r="Y1870" s="95" t="s">
        <v>17344</v>
      </c>
    </row>
    <row r="1871" spans="1:25" s="87" customFormat="1" x14ac:dyDescent="0.3">
      <c r="A1871" s="94" t="str">
        <f t="shared" si="30"/>
        <v>pbrown</v>
      </c>
      <c r="B1871" s="95" t="s">
        <v>27758</v>
      </c>
      <c r="C1871" s="96" t="s">
        <v>27759</v>
      </c>
      <c r="D1871" s="96" t="s">
        <v>27760</v>
      </c>
      <c r="E1871" s="96" t="s">
        <v>19170</v>
      </c>
      <c r="F1871" s="95" t="s">
        <v>19236</v>
      </c>
      <c r="G1871" s="96" t="s">
        <v>19032</v>
      </c>
      <c r="H1871" s="96" t="s">
        <v>19227</v>
      </c>
      <c r="I1871" s="96" t="s">
        <v>19173</v>
      </c>
      <c r="J1871" s="95" t="s">
        <v>19189</v>
      </c>
      <c r="K1871" s="95" t="s">
        <v>19190</v>
      </c>
      <c r="L1871" s="95" t="s">
        <v>19191</v>
      </c>
      <c r="M1871" s="96" t="s">
        <v>19192</v>
      </c>
      <c r="N1871" s="96" t="s">
        <v>297</v>
      </c>
      <c r="O1871" s="97">
        <v>45179</v>
      </c>
      <c r="P1871" s="97">
        <v>45179</v>
      </c>
      <c r="Q1871" s="97">
        <v>45179</v>
      </c>
      <c r="R1871" s="96">
        <v>750</v>
      </c>
      <c r="S1871" s="96">
        <v>2</v>
      </c>
      <c r="T1871" s="96" t="s">
        <v>19209</v>
      </c>
      <c r="U1871" s="96" t="s">
        <v>27761</v>
      </c>
      <c r="V1871" s="96"/>
      <c r="W1871" s="96" t="s">
        <v>26044</v>
      </c>
      <c r="X1871" s="96" t="s">
        <v>297</v>
      </c>
      <c r="Y1871" s="95" t="s">
        <v>27762</v>
      </c>
    </row>
    <row r="1872" spans="1:25" s="87" customFormat="1" x14ac:dyDescent="0.3">
      <c r="A1872" s="94" t="str">
        <f t="shared" si="30"/>
        <v>PBUI1</v>
      </c>
      <c r="B1872" s="95" t="s">
        <v>27763</v>
      </c>
      <c r="C1872" s="96" t="s">
        <v>27764</v>
      </c>
      <c r="D1872" s="96" t="s">
        <v>10265</v>
      </c>
      <c r="E1872" s="96" t="s">
        <v>5630</v>
      </c>
      <c r="F1872" s="95" t="s">
        <v>19171</v>
      </c>
      <c r="G1872" s="96" t="s">
        <v>19029</v>
      </c>
      <c r="H1872" s="96" t="s">
        <v>19172</v>
      </c>
      <c r="I1872" s="96" t="s">
        <v>19173</v>
      </c>
      <c r="J1872" s="95" t="s">
        <v>19174</v>
      </c>
      <c r="K1872" s="95" t="s">
        <v>20070</v>
      </c>
      <c r="L1872" s="95" t="s">
        <v>20328</v>
      </c>
      <c r="M1872" s="96" t="s">
        <v>10269</v>
      </c>
      <c r="N1872" s="96" t="s">
        <v>201</v>
      </c>
      <c r="O1872" s="97">
        <v>31901</v>
      </c>
      <c r="P1872" s="97">
        <v>37389</v>
      </c>
      <c r="Q1872" s="97">
        <v>31901</v>
      </c>
      <c r="R1872" s="96">
        <v>14028</v>
      </c>
      <c r="S1872" s="96">
        <v>38</v>
      </c>
      <c r="T1872" s="96" t="s">
        <v>19261</v>
      </c>
      <c r="U1872" s="96" t="s">
        <v>27765</v>
      </c>
      <c r="V1872" s="96"/>
      <c r="W1872" s="96" t="s">
        <v>27766</v>
      </c>
      <c r="X1872" s="96" t="s">
        <v>201</v>
      </c>
      <c r="Y1872" s="95" t="s">
        <v>10270</v>
      </c>
    </row>
    <row r="1873" spans="1:25" s="87" customFormat="1" x14ac:dyDescent="0.3">
      <c r="A1873" s="94" t="str">
        <f t="shared" si="30"/>
        <v>pbustam</v>
      </c>
      <c r="B1873" s="95" t="s">
        <v>27767</v>
      </c>
      <c r="C1873" s="96" t="s">
        <v>27768</v>
      </c>
      <c r="D1873" s="96" t="s">
        <v>27769</v>
      </c>
      <c r="E1873" s="96" t="s">
        <v>19170</v>
      </c>
      <c r="F1873" s="95" t="s">
        <v>19181</v>
      </c>
      <c r="G1873" s="96" t="s">
        <v>19030</v>
      </c>
      <c r="H1873" s="96" t="s">
        <v>19172</v>
      </c>
      <c r="I1873" s="96" t="s">
        <v>19173</v>
      </c>
      <c r="J1873" s="95" t="s">
        <v>19174</v>
      </c>
      <c r="K1873" s="95" t="s">
        <v>19245</v>
      </c>
      <c r="L1873" s="95" t="s">
        <v>20002</v>
      </c>
      <c r="M1873" s="96" t="s">
        <v>19319</v>
      </c>
      <c r="N1873" s="96" t="s">
        <v>1675</v>
      </c>
      <c r="O1873" s="97">
        <v>44980</v>
      </c>
      <c r="P1873" s="97">
        <v>44980</v>
      </c>
      <c r="Q1873" s="97">
        <v>44980</v>
      </c>
      <c r="R1873" s="96">
        <v>949</v>
      </c>
      <c r="S1873" s="96">
        <v>2</v>
      </c>
      <c r="T1873" s="96" t="s">
        <v>19209</v>
      </c>
      <c r="U1873" s="96" t="s">
        <v>27770</v>
      </c>
      <c r="V1873" s="96"/>
      <c r="W1873" s="96" t="s">
        <v>1674</v>
      </c>
      <c r="X1873" s="96" t="s">
        <v>1675</v>
      </c>
      <c r="Y1873" s="95" t="s">
        <v>27771</v>
      </c>
    </row>
    <row r="1874" spans="1:25" s="87" customFormat="1" x14ac:dyDescent="0.3">
      <c r="A1874" s="94" t="str">
        <f t="shared" si="30"/>
        <v>pbutler</v>
      </c>
      <c r="B1874" s="95" t="s">
        <v>27772</v>
      </c>
      <c r="C1874" s="96" t="s">
        <v>27773</v>
      </c>
      <c r="D1874" s="96" t="s">
        <v>27774</v>
      </c>
      <c r="E1874" s="96" t="s">
        <v>19170</v>
      </c>
      <c r="F1874" s="95" t="s">
        <v>19171</v>
      </c>
      <c r="G1874" s="96" t="s">
        <v>19029</v>
      </c>
      <c r="H1874" s="96" t="s">
        <v>19172</v>
      </c>
      <c r="I1874" s="96" t="s">
        <v>19173</v>
      </c>
      <c r="J1874" s="95" t="s">
        <v>19189</v>
      </c>
      <c r="K1874" s="95" t="s">
        <v>19333</v>
      </c>
      <c r="L1874" s="95" t="s">
        <v>19467</v>
      </c>
      <c r="M1874" s="96" t="s">
        <v>9084</v>
      </c>
      <c r="N1874" s="96" t="s">
        <v>260</v>
      </c>
      <c r="O1874" s="97">
        <v>41934</v>
      </c>
      <c r="P1874" s="97">
        <v>45613</v>
      </c>
      <c r="Q1874" s="97">
        <v>45606</v>
      </c>
      <c r="R1874" s="96">
        <v>323</v>
      </c>
      <c r="S1874" s="96">
        <v>0</v>
      </c>
      <c r="T1874" s="96" t="s">
        <v>19176</v>
      </c>
      <c r="U1874" s="96" t="s">
        <v>27775</v>
      </c>
      <c r="V1874" s="96"/>
      <c r="W1874" s="96" t="s">
        <v>9886</v>
      </c>
      <c r="X1874" s="96" t="s">
        <v>435</v>
      </c>
      <c r="Y1874" s="95" t="s">
        <v>27776</v>
      </c>
    </row>
    <row r="1875" spans="1:25" s="87" customFormat="1" x14ac:dyDescent="0.3">
      <c r="A1875" s="94" t="str">
        <f t="shared" si="30"/>
        <v>pcampbe</v>
      </c>
      <c r="B1875" s="95" t="s">
        <v>27777</v>
      </c>
      <c r="C1875" s="96" t="s">
        <v>27778</v>
      </c>
      <c r="D1875" s="96" t="s">
        <v>27779</v>
      </c>
      <c r="E1875" s="96" t="s">
        <v>5630</v>
      </c>
      <c r="F1875" s="95" t="s">
        <v>19171</v>
      </c>
      <c r="G1875" s="96" t="s">
        <v>19029</v>
      </c>
      <c r="H1875" s="96" t="s">
        <v>19172</v>
      </c>
      <c r="I1875" s="96" t="s">
        <v>19173</v>
      </c>
      <c r="J1875" s="95" t="s">
        <v>19174</v>
      </c>
      <c r="K1875" s="95" t="s">
        <v>19258</v>
      </c>
      <c r="L1875" s="95" t="s">
        <v>19259</v>
      </c>
      <c r="M1875" s="96" t="s">
        <v>19260</v>
      </c>
      <c r="N1875" s="96" t="s">
        <v>279</v>
      </c>
      <c r="O1875" s="97">
        <v>45207</v>
      </c>
      <c r="P1875" s="97">
        <v>45207</v>
      </c>
      <c r="Q1875" s="97">
        <v>45207</v>
      </c>
      <c r="R1875" s="96">
        <v>722</v>
      </c>
      <c r="S1875" s="96">
        <v>1</v>
      </c>
      <c r="T1875" s="96" t="s">
        <v>19209</v>
      </c>
      <c r="U1875" s="96" t="s">
        <v>27780</v>
      </c>
      <c r="V1875" s="96"/>
      <c r="W1875" s="96" t="s">
        <v>4536</v>
      </c>
      <c r="X1875" s="96" t="s">
        <v>279</v>
      </c>
      <c r="Y1875" s="95" t="s">
        <v>10458</v>
      </c>
    </row>
    <row r="1876" spans="1:25" s="87" customFormat="1" x14ac:dyDescent="0.3">
      <c r="A1876" s="94" t="str">
        <f t="shared" si="30"/>
        <v>PCAPELL</v>
      </c>
      <c r="B1876" s="95" t="s">
        <v>27781</v>
      </c>
      <c r="C1876" s="96" t="s">
        <v>27782</v>
      </c>
      <c r="D1876" s="96" t="s">
        <v>12031</v>
      </c>
      <c r="E1876" s="96" t="s">
        <v>5630</v>
      </c>
      <c r="F1876" s="95" t="s">
        <v>19181</v>
      </c>
      <c r="G1876" s="96" t="s">
        <v>19030</v>
      </c>
      <c r="H1876" s="96" t="s">
        <v>19172</v>
      </c>
      <c r="I1876" s="96" t="s">
        <v>19173</v>
      </c>
      <c r="J1876" s="95" t="s">
        <v>19189</v>
      </c>
      <c r="K1876" s="95" t="s">
        <v>19345</v>
      </c>
      <c r="L1876" s="95" t="s">
        <v>20358</v>
      </c>
      <c r="M1876" s="96" t="s">
        <v>20359</v>
      </c>
      <c r="N1876" s="96" t="s">
        <v>686</v>
      </c>
      <c r="O1876" s="97">
        <v>37194</v>
      </c>
      <c r="P1876" s="97">
        <v>37194</v>
      </c>
      <c r="Q1876" s="97">
        <v>37194</v>
      </c>
      <c r="R1876" s="96">
        <v>8735</v>
      </c>
      <c r="S1876" s="96">
        <v>23</v>
      </c>
      <c r="T1876" s="96" t="s">
        <v>19261</v>
      </c>
      <c r="U1876" s="96" t="s">
        <v>27783</v>
      </c>
      <c r="V1876" s="96"/>
      <c r="W1876" s="96" t="s">
        <v>12034</v>
      </c>
      <c r="X1876" s="96" t="s">
        <v>686</v>
      </c>
      <c r="Y1876" s="95" t="s">
        <v>12035</v>
      </c>
    </row>
    <row r="1877" spans="1:25" s="87" customFormat="1" x14ac:dyDescent="0.3">
      <c r="A1877" s="94" t="str">
        <f t="shared" si="30"/>
        <v>pcarrin</v>
      </c>
      <c r="B1877" s="95" t="s">
        <v>27784</v>
      </c>
      <c r="C1877" s="96" t="s">
        <v>27785</v>
      </c>
      <c r="D1877" s="96" t="s">
        <v>27786</v>
      </c>
      <c r="E1877" s="96" t="s">
        <v>5630</v>
      </c>
      <c r="F1877" s="95" t="s">
        <v>19236</v>
      </c>
      <c r="G1877" s="96" t="s">
        <v>19032</v>
      </c>
      <c r="H1877" s="96" t="s">
        <v>19227</v>
      </c>
      <c r="I1877" s="96" t="s">
        <v>19173</v>
      </c>
      <c r="J1877" s="95" t="s">
        <v>19189</v>
      </c>
      <c r="K1877" s="95" t="s">
        <v>19273</v>
      </c>
      <c r="L1877" s="95" t="s">
        <v>19274</v>
      </c>
      <c r="M1877" s="96" t="s">
        <v>7733</v>
      </c>
      <c r="N1877" s="96" t="s">
        <v>328</v>
      </c>
      <c r="O1877" s="97">
        <v>45614</v>
      </c>
      <c r="P1877" s="97">
        <v>45614</v>
      </c>
      <c r="Q1877" s="97">
        <v>45614</v>
      </c>
      <c r="R1877" s="96">
        <v>315</v>
      </c>
      <c r="S1877" s="96">
        <v>0</v>
      </c>
      <c r="T1877" s="96" t="s">
        <v>19176</v>
      </c>
      <c r="U1877" s="96" t="s">
        <v>17334</v>
      </c>
      <c r="V1877" s="96"/>
      <c r="W1877" s="96" t="s">
        <v>982</v>
      </c>
      <c r="X1877" s="96" t="s">
        <v>416</v>
      </c>
      <c r="Y1877" s="95" t="s">
        <v>12848</v>
      </c>
    </row>
    <row r="1878" spans="1:25" s="87" customFormat="1" x14ac:dyDescent="0.3">
      <c r="A1878" s="94" t="str">
        <f t="shared" si="30"/>
        <v>PCRAWF</v>
      </c>
      <c r="B1878" s="95" t="s">
        <v>27787</v>
      </c>
      <c r="C1878" s="96" t="s">
        <v>27788</v>
      </c>
      <c r="D1878" s="96" t="s">
        <v>17201</v>
      </c>
      <c r="E1878" s="96" t="s">
        <v>5630</v>
      </c>
      <c r="F1878" s="95" t="s">
        <v>19171</v>
      </c>
      <c r="G1878" s="96" t="s">
        <v>19029</v>
      </c>
      <c r="H1878" s="96" t="s">
        <v>19172</v>
      </c>
      <c r="I1878" s="96" t="s">
        <v>19173</v>
      </c>
      <c r="J1878" s="95" t="s">
        <v>19189</v>
      </c>
      <c r="K1878" s="95" t="s">
        <v>19294</v>
      </c>
      <c r="L1878" s="95" t="s">
        <v>19295</v>
      </c>
      <c r="M1878" s="96" t="s">
        <v>19296</v>
      </c>
      <c r="N1878" s="96" t="s">
        <v>541</v>
      </c>
      <c r="O1878" s="97">
        <v>37255</v>
      </c>
      <c r="P1878" s="97">
        <v>37255</v>
      </c>
      <c r="Q1878" s="97">
        <v>37255</v>
      </c>
      <c r="R1878" s="96">
        <v>8674</v>
      </c>
      <c r="S1878" s="96">
        <v>23</v>
      </c>
      <c r="T1878" s="96" t="s">
        <v>19261</v>
      </c>
      <c r="U1878" s="96" t="s">
        <v>27789</v>
      </c>
      <c r="V1878" s="96"/>
      <c r="W1878" s="96" t="s">
        <v>8798</v>
      </c>
      <c r="X1878" s="96" t="s">
        <v>541</v>
      </c>
      <c r="Y1878" s="95" t="s">
        <v>17204</v>
      </c>
    </row>
    <row r="1879" spans="1:25" s="87" customFormat="1" x14ac:dyDescent="0.3">
      <c r="A1879" s="94" t="str">
        <f t="shared" si="30"/>
        <v>pdeliz</v>
      </c>
      <c r="B1879" s="95" t="s">
        <v>27790</v>
      </c>
      <c r="C1879" s="96" t="s">
        <v>27791</v>
      </c>
      <c r="D1879" s="96" t="s">
        <v>27792</v>
      </c>
      <c r="E1879" s="96" t="s">
        <v>5630</v>
      </c>
      <c r="F1879" s="95" t="s">
        <v>19215</v>
      </c>
      <c r="G1879" s="96" t="s">
        <v>19033</v>
      </c>
      <c r="H1879" s="96" t="s">
        <v>19172</v>
      </c>
      <c r="I1879" s="96" t="s">
        <v>19173</v>
      </c>
      <c r="J1879" s="95" t="s">
        <v>19174</v>
      </c>
      <c r="K1879" s="95" t="s">
        <v>19802</v>
      </c>
      <c r="L1879" s="95" t="s">
        <v>19803</v>
      </c>
      <c r="M1879" s="96" t="s">
        <v>19804</v>
      </c>
      <c r="N1879" s="96" t="s">
        <v>549</v>
      </c>
      <c r="O1879" s="97">
        <v>45788</v>
      </c>
      <c r="P1879" s="97">
        <v>45788</v>
      </c>
      <c r="Q1879" s="97">
        <v>45788</v>
      </c>
      <c r="R1879" s="96">
        <v>141</v>
      </c>
      <c r="S1879" s="96">
        <v>0</v>
      </c>
      <c r="T1879" s="96" t="s">
        <v>19193</v>
      </c>
      <c r="U1879" s="96" t="s">
        <v>27793</v>
      </c>
      <c r="V1879" s="96"/>
      <c r="W1879" s="96" t="s">
        <v>24053</v>
      </c>
      <c r="X1879" s="96" t="s">
        <v>2926</v>
      </c>
      <c r="Y1879" s="95" t="s">
        <v>24054</v>
      </c>
    </row>
    <row r="1880" spans="1:25" s="87" customFormat="1" x14ac:dyDescent="0.3">
      <c r="A1880" s="94" t="str">
        <f t="shared" si="30"/>
        <v>PDILEY</v>
      </c>
      <c r="B1880" s="95" t="s">
        <v>27794</v>
      </c>
      <c r="C1880" s="96" t="s">
        <v>27795</v>
      </c>
      <c r="D1880" s="96" t="s">
        <v>17975</v>
      </c>
      <c r="E1880" s="96" t="s">
        <v>5630</v>
      </c>
      <c r="F1880" s="95" t="s">
        <v>19171</v>
      </c>
      <c r="G1880" s="96" t="s">
        <v>19029</v>
      </c>
      <c r="H1880" s="96" t="s">
        <v>19172</v>
      </c>
      <c r="I1880" s="96" t="s">
        <v>19173</v>
      </c>
      <c r="J1880" s="95" t="s">
        <v>19189</v>
      </c>
      <c r="K1880" s="95" t="s">
        <v>19294</v>
      </c>
      <c r="L1880" s="95" t="s">
        <v>19295</v>
      </c>
      <c r="M1880" s="96" t="s">
        <v>19296</v>
      </c>
      <c r="N1880" s="96" t="s">
        <v>541</v>
      </c>
      <c r="O1880" s="97">
        <v>40847</v>
      </c>
      <c r="P1880" s="97">
        <v>40847</v>
      </c>
      <c r="Q1880" s="97">
        <v>40847</v>
      </c>
      <c r="R1880" s="96">
        <v>5082</v>
      </c>
      <c r="S1880" s="96">
        <v>13</v>
      </c>
      <c r="T1880" s="96" t="s">
        <v>19247</v>
      </c>
      <c r="U1880" s="96" t="s">
        <v>27796</v>
      </c>
      <c r="V1880" s="96"/>
      <c r="W1880" s="96" t="s">
        <v>17979</v>
      </c>
      <c r="X1880" s="96" t="s">
        <v>541</v>
      </c>
      <c r="Y1880" s="95" t="s">
        <v>11827</v>
      </c>
    </row>
    <row r="1881" spans="1:25" s="87" customFormat="1" x14ac:dyDescent="0.3">
      <c r="A1881" s="94" t="str">
        <f t="shared" si="30"/>
        <v>pdowdy</v>
      </c>
      <c r="B1881" s="95" t="s">
        <v>27797</v>
      </c>
      <c r="C1881" s="96" t="s">
        <v>27798</v>
      </c>
      <c r="D1881" s="96" t="s">
        <v>27799</v>
      </c>
      <c r="E1881" s="96" t="s">
        <v>5630</v>
      </c>
      <c r="F1881" s="95" t="s">
        <v>19171</v>
      </c>
      <c r="G1881" s="96" t="s">
        <v>19029</v>
      </c>
      <c r="H1881" s="96" t="s">
        <v>19172</v>
      </c>
      <c r="I1881" s="96" t="s">
        <v>19173</v>
      </c>
      <c r="J1881" s="95" t="s">
        <v>19174</v>
      </c>
      <c r="K1881" s="95" t="s">
        <v>19522</v>
      </c>
      <c r="L1881" s="95" t="s">
        <v>19523</v>
      </c>
      <c r="M1881" s="96" t="s">
        <v>7156</v>
      </c>
      <c r="N1881" s="96" t="s">
        <v>773</v>
      </c>
      <c r="O1881" s="97">
        <v>45641</v>
      </c>
      <c r="P1881" s="97">
        <v>45641</v>
      </c>
      <c r="Q1881" s="97">
        <v>45641</v>
      </c>
      <c r="R1881" s="96">
        <v>288</v>
      </c>
      <c r="S1881" s="96">
        <v>0</v>
      </c>
      <c r="T1881" s="96" t="s">
        <v>19176</v>
      </c>
      <c r="U1881" s="100" t="s">
        <v>27800</v>
      </c>
      <c r="V1881" s="100">
        <v>0</v>
      </c>
      <c r="W1881" s="100" t="s">
        <v>3374</v>
      </c>
      <c r="X1881" s="100" t="s">
        <v>773</v>
      </c>
      <c r="Y1881" s="100" t="s">
        <v>27801</v>
      </c>
    </row>
    <row r="1882" spans="1:25" s="87" customFormat="1" x14ac:dyDescent="0.3">
      <c r="A1882" s="94" t="str">
        <f t="shared" si="30"/>
        <v>PDRIGPA</v>
      </c>
      <c r="B1882" s="95" t="s">
        <v>27802</v>
      </c>
      <c r="C1882" s="96" t="s">
        <v>27803</v>
      </c>
      <c r="D1882" s="96" t="s">
        <v>14375</v>
      </c>
      <c r="E1882" s="96" t="s">
        <v>5630</v>
      </c>
      <c r="F1882" s="95" t="s">
        <v>19215</v>
      </c>
      <c r="G1882" s="96" t="s">
        <v>19033</v>
      </c>
      <c r="H1882" s="96" t="s">
        <v>19172</v>
      </c>
      <c r="I1882" s="96" t="s">
        <v>19173</v>
      </c>
      <c r="J1882" s="95" t="s">
        <v>19189</v>
      </c>
      <c r="K1882" s="95" t="s">
        <v>19415</v>
      </c>
      <c r="L1882" s="95" t="s">
        <v>6684</v>
      </c>
      <c r="M1882" s="96" t="s">
        <v>19416</v>
      </c>
      <c r="N1882" s="96" t="s">
        <v>318</v>
      </c>
      <c r="O1882" s="97">
        <v>39482</v>
      </c>
      <c r="P1882" s="97">
        <v>39482</v>
      </c>
      <c r="Q1882" s="97">
        <v>39482</v>
      </c>
      <c r="R1882" s="96">
        <v>6447</v>
      </c>
      <c r="S1882" s="96">
        <v>17</v>
      </c>
      <c r="T1882" s="96" t="s">
        <v>19261</v>
      </c>
      <c r="U1882" s="96" t="s">
        <v>27804</v>
      </c>
      <c r="V1882" s="96"/>
      <c r="W1882" s="96" t="s">
        <v>317</v>
      </c>
      <c r="X1882" s="96" t="s">
        <v>318</v>
      </c>
      <c r="Y1882" s="95" t="s">
        <v>14380</v>
      </c>
    </row>
    <row r="1883" spans="1:25" s="87" customFormat="1" x14ac:dyDescent="0.3">
      <c r="A1883" s="94" t="str">
        <f t="shared" si="30"/>
        <v>PDUNKL</v>
      </c>
      <c r="B1883" s="95" t="s">
        <v>27805</v>
      </c>
      <c r="C1883" s="96" t="s">
        <v>27806</v>
      </c>
      <c r="D1883" s="96" t="s">
        <v>2293</v>
      </c>
      <c r="E1883" s="96" t="s">
        <v>5630</v>
      </c>
      <c r="F1883" s="95" t="s">
        <v>19215</v>
      </c>
      <c r="G1883" s="96" t="s">
        <v>19033</v>
      </c>
      <c r="H1883" s="96" t="s">
        <v>19172</v>
      </c>
      <c r="I1883" s="96" t="s">
        <v>19173</v>
      </c>
      <c r="J1883" s="95" t="s">
        <v>19174</v>
      </c>
      <c r="K1883" s="95" t="s">
        <v>19360</v>
      </c>
      <c r="L1883" s="95" t="s">
        <v>19361</v>
      </c>
      <c r="M1883" s="96" t="s">
        <v>19362</v>
      </c>
      <c r="N1883" s="96" t="s">
        <v>1463</v>
      </c>
      <c r="O1883" s="97">
        <v>32512</v>
      </c>
      <c r="P1883" s="97">
        <v>32512</v>
      </c>
      <c r="Q1883" s="97">
        <v>32512</v>
      </c>
      <c r="R1883" s="96">
        <v>13417</v>
      </c>
      <c r="S1883" s="96">
        <v>36</v>
      </c>
      <c r="T1883" s="96" t="s">
        <v>19261</v>
      </c>
      <c r="U1883" s="96" t="s">
        <v>27807</v>
      </c>
      <c r="V1883" s="96"/>
      <c r="W1883" s="96" t="s">
        <v>12575</v>
      </c>
      <c r="X1883" s="96" t="s">
        <v>1472</v>
      </c>
      <c r="Y1883" s="95" t="s">
        <v>12576</v>
      </c>
    </row>
    <row r="1884" spans="1:25" s="87" customFormat="1" x14ac:dyDescent="0.3">
      <c r="A1884" s="94" t="str">
        <f t="shared" si="30"/>
        <v>PEGUILO</v>
      </c>
      <c r="B1884" s="95" t="s">
        <v>27808</v>
      </c>
      <c r="C1884" s="96" t="s">
        <v>27809</v>
      </c>
      <c r="D1884" s="96" t="s">
        <v>5732</v>
      </c>
      <c r="E1884" s="96" t="s">
        <v>5630</v>
      </c>
      <c r="F1884" s="95" t="s">
        <v>19181</v>
      </c>
      <c r="G1884" s="96" t="s">
        <v>19030</v>
      </c>
      <c r="H1884" s="96" t="s">
        <v>19172</v>
      </c>
      <c r="I1884" s="96" t="s">
        <v>19173</v>
      </c>
      <c r="J1884" s="95" t="s">
        <v>19174</v>
      </c>
      <c r="K1884" s="95" t="s">
        <v>19175</v>
      </c>
      <c r="L1884" s="95" t="s">
        <v>16610</v>
      </c>
      <c r="M1884" s="96" t="s">
        <v>9597</v>
      </c>
      <c r="N1884" s="96" t="s">
        <v>219</v>
      </c>
      <c r="O1884" s="97">
        <v>37958</v>
      </c>
      <c r="P1884" s="97">
        <v>37958</v>
      </c>
      <c r="Q1884" s="97">
        <v>37958</v>
      </c>
      <c r="R1884" s="96">
        <v>7971</v>
      </c>
      <c r="S1884" s="96">
        <v>21</v>
      </c>
      <c r="T1884" s="96" t="s">
        <v>19261</v>
      </c>
      <c r="U1884" s="96" t="s">
        <v>5735</v>
      </c>
      <c r="V1884" s="96"/>
      <c r="W1884" s="96" t="s">
        <v>5736</v>
      </c>
      <c r="X1884" s="96" t="s">
        <v>219</v>
      </c>
      <c r="Y1884" s="95" t="s">
        <v>5737</v>
      </c>
    </row>
    <row r="1885" spans="1:25" s="87" customFormat="1" x14ac:dyDescent="0.3">
      <c r="A1885" s="94" t="str">
        <f t="shared" si="30"/>
        <v>pespino</v>
      </c>
      <c r="B1885" s="95" t="s">
        <v>27810</v>
      </c>
      <c r="C1885" s="96" t="s">
        <v>27811</v>
      </c>
      <c r="D1885" s="96" t="s">
        <v>27812</v>
      </c>
      <c r="E1885" s="96" t="s">
        <v>5630</v>
      </c>
      <c r="F1885" s="95" t="s">
        <v>19215</v>
      </c>
      <c r="G1885" s="96" t="s">
        <v>19033</v>
      </c>
      <c r="H1885" s="96" t="s">
        <v>19172</v>
      </c>
      <c r="I1885" s="96" t="s">
        <v>19173</v>
      </c>
      <c r="J1885" s="95" t="s">
        <v>19174</v>
      </c>
      <c r="K1885" s="95" t="s">
        <v>19301</v>
      </c>
      <c r="L1885" s="95" t="s">
        <v>19301</v>
      </c>
      <c r="M1885" s="96" t="s">
        <v>19819</v>
      </c>
      <c r="N1885" s="96" t="s">
        <v>760</v>
      </c>
      <c r="O1885" s="97">
        <v>45438</v>
      </c>
      <c r="P1885" s="97">
        <v>45438</v>
      </c>
      <c r="Q1885" s="97">
        <v>45438</v>
      </c>
      <c r="R1885" s="96">
        <v>491</v>
      </c>
      <c r="S1885" s="96">
        <v>1</v>
      </c>
      <c r="T1885" s="96" t="s">
        <v>19209</v>
      </c>
      <c r="U1885" s="96" t="s">
        <v>27813</v>
      </c>
      <c r="V1885" s="96"/>
      <c r="W1885" s="96" t="s">
        <v>5529</v>
      </c>
      <c r="X1885" s="96" t="s">
        <v>760</v>
      </c>
      <c r="Y1885" s="95" t="s">
        <v>13954</v>
      </c>
    </row>
    <row r="1886" spans="1:25" s="87" customFormat="1" x14ac:dyDescent="0.3">
      <c r="A1886" s="94" t="str">
        <f t="shared" si="30"/>
        <v>PFLAK1</v>
      </c>
      <c r="B1886" s="95" t="s">
        <v>27814</v>
      </c>
      <c r="C1886" s="96" t="s">
        <v>27815</v>
      </c>
      <c r="D1886" s="96" t="s">
        <v>7146</v>
      </c>
      <c r="E1886" s="96" t="s">
        <v>5630</v>
      </c>
      <c r="F1886" s="95" t="s">
        <v>19285</v>
      </c>
      <c r="G1886" s="96" t="s">
        <v>19028</v>
      </c>
      <c r="H1886" s="96" t="s">
        <v>19172</v>
      </c>
      <c r="I1886" s="96" t="s">
        <v>19173</v>
      </c>
      <c r="J1886" s="95" t="s">
        <v>19189</v>
      </c>
      <c r="K1886" s="95" t="s">
        <v>19345</v>
      </c>
      <c r="L1886" s="95" t="s">
        <v>20162</v>
      </c>
      <c r="M1886" s="96" t="s">
        <v>20163</v>
      </c>
      <c r="N1886" s="96" t="s">
        <v>655</v>
      </c>
      <c r="O1886" s="97">
        <v>31511</v>
      </c>
      <c r="P1886" s="97">
        <v>31511</v>
      </c>
      <c r="Q1886" s="97">
        <v>31511</v>
      </c>
      <c r="R1886" s="96">
        <v>14418</v>
      </c>
      <c r="S1886" s="96">
        <v>39</v>
      </c>
      <c r="T1886" s="96" t="s">
        <v>19261</v>
      </c>
      <c r="U1886" s="96" t="s">
        <v>27816</v>
      </c>
      <c r="V1886" s="96"/>
      <c r="W1886" s="96" t="s">
        <v>3797</v>
      </c>
      <c r="X1886" s="96" t="s">
        <v>435</v>
      </c>
      <c r="Y1886" s="95" t="s">
        <v>12741</v>
      </c>
    </row>
    <row r="1887" spans="1:25" s="87" customFormat="1" x14ac:dyDescent="0.3">
      <c r="A1887" s="94" t="str">
        <f t="shared" si="30"/>
        <v>PFORD9</v>
      </c>
      <c r="B1887" s="95" t="s">
        <v>27817</v>
      </c>
      <c r="C1887" s="96" t="s">
        <v>27818</v>
      </c>
      <c r="D1887" s="96" t="s">
        <v>5849</v>
      </c>
      <c r="E1887" s="96" t="s">
        <v>5630</v>
      </c>
      <c r="F1887" s="95" t="s">
        <v>19285</v>
      </c>
      <c r="G1887" s="96" t="s">
        <v>19028</v>
      </c>
      <c r="H1887" s="96" t="s">
        <v>19172</v>
      </c>
      <c r="I1887" s="96" t="s">
        <v>19173</v>
      </c>
      <c r="J1887" s="95" t="s">
        <v>19174</v>
      </c>
      <c r="K1887" s="95" t="s">
        <v>19716</v>
      </c>
      <c r="L1887" s="95" t="s">
        <v>19717</v>
      </c>
      <c r="M1887" s="96" t="s">
        <v>5847</v>
      </c>
      <c r="N1887" s="96" t="s">
        <v>279</v>
      </c>
      <c r="O1887" s="97">
        <v>32597</v>
      </c>
      <c r="P1887" s="97">
        <v>40912</v>
      </c>
      <c r="Q1887" s="97">
        <v>40912</v>
      </c>
      <c r="R1887" s="96">
        <v>5017</v>
      </c>
      <c r="S1887" s="96">
        <v>13</v>
      </c>
      <c r="T1887" s="96" t="s">
        <v>19247</v>
      </c>
      <c r="U1887" s="96" t="s">
        <v>27819</v>
      </c>
      <c r="V1887" s="96"/>
      <c r="W1887" s="96" t="s">
        <v>7532</v>
      </c>
      <c r="X1887" s="96" t="s">
        <v>279</v>
      </c>
      <c r="Y1887" s="95" t="s">
        <v>17098</v>
      </c>
    </row>
    <row r="1888" spans="1:25" s="87" customFormat="1" x14ac:dyDescent="0.3">
      <c r="A1888" s="94" t="str">
        <f t="shared" si="30"/>
        <v>pgagnon</v>
      </c>
      <c r="B1888" s="95" t="s">
        <v>27820</v>
      </c>
      <c r="C1888" s="96" t="s">
        <v>27821</v>
      </c>
      <c r="D1888" s="96" t="s">
        <v>27822</v>
      </c>
      <c r="E1888" s="96" t="s">
        <v>5630</v>
      </c>
      <c r="F1888" s="95" t="s">
        <v>19215</v>
      </c>
      <c r="G1888" s="96" t="s">
        <v>19033</v>
      </c>
      <c r="H1888" s="96" t="s">
        <v>19172</v>
      </c>
      <c r="I1888" s="96" t="s">
        <v>19173</v>
      </c>
      <c r="J1888" s="95" t="s">
        <v>19174</v>
      </c>
      <c r="K1888" s="95" t="s">
        <v>19360</v>
      </c>
      <c r="L1888" s="95" t="s">
        <v>19361</v>
      </c>
      <c r="M1888" s="96" t="s">
        <v>19362</v>
      </c>
      <c r="N1888" s="96" t="s">
        <v>1463</v>
      </c>
      <c r="O1888" s="97">
        <v>44378</v>
      </c>
      <c r="P1888" s="97">
        <v>44378</v>
      </c>
      <c r="Q1888" s="97">
        <v>44378</v>
      </c>
      <c r="R1888" s="96">
        <v>1551</v>
      </c>
      <c r="S1888" s="96">
        <v>4</v>
      </c>
      <c r="T1888" s="96" t="s">
        <v>19228</v>
      </c>
      <c r="U1888" s="96" t="s">
        <v>27823</v>
      </c>
      <c r="V1888" s="96"/>
      <c r="W1888" s="96" t="s">
        <v>12243</v>
      </c>
      <c r="X1888" s="96" t="s">
        <v>1472</v>
      </c>
      <c r="Y1888" s="95" t="s">
        <v>12244</v>
      </c>
    </row>
    <row r="1889" spans="1:25" s="87" customFormat="1" x14ac:dyDescent="0.3">
      <c r="A1889" s="94" t="str">
        <f t="shared" si="30"/>
        <v>PGEARY1</v>
      </c>
      <c r="B1889" s="95" t="s">
        <v>27824</v>
      </c>
      <c r="C1889" s="96" t="s">
        <v>27825</v>
      </c>
      <c r="D1889" s="96" t="s">
        <v>7787</v>
      </c>
      <c r="E1889" s="96" t="s">
        <v>5630</v>
      </c>
      <c r="F1889" s="95" t="s">
        <v>19171</v>
      </c>
      <c r="G1889" s="96" t="s">
        <v>19029</v>
      </c>
      <c r="H1889" s="96" t="s">
        <v>19172</v>
      </c>
      <c r="I1889" s="96" t="s">
        <v>19173</v>
      </c>
      <c r="J1889" s="95" t="s">
        <v>19174</v>
      </c>
      <c r="K1889" s="95" t="s">
        <v>19207</v>
      </c>
      <c r="L1889" s="95" t="s">
        <v>19208</v>
      </c>
      <c r="M1889" s="96" t="s">
        <v>10249</v>
      </c>
      <c r="N1889" s="96" t="s">
        <v>219</v>
      </c>
      <c r="O1889" s="97">
        <v>37005</v>
      </c>
      <c r="P1889" s="97">
        <v>37005</v>
      </c>
      <c r="Q1889" s="97">
        <v>37005</v>
      </c>
      <c r="R1889" s="96">
        <v>8924</v>
      </c>
      <c r="S1889" s="96">
        <v>24</v>
      </c>
      <c r="T1889" s="96" t="s">
        <v>19261</v>
      </c>
      <c r="U1889" s="96" t="s">
        <v>7788</v>
      </c>
      <c r="V1889" s="96"/>
      <c r="W1889" s="96" t="s">
        <v>7789</v>
      </c>
      <c r="X1889" s="96" t="s">
        <v>219</v>
      </c>
      <c r="Y1889" s="95" t="s">
        <v>7790</v>
      </c>
    </row>
    <row r="1890" spans="1:25" s="87" customFormat="1" x14ac:dyDescent="0.3">
      <c r="A1890" s="94" t="str">
        <f t="shared" si="30"/>
        <v>PHASSE0</v>
      </c>
      <c r="B1890" s="95" t="s">
        <v>27826</v>
      </c>
      <c r="C1890" s="96" t="s">
        <v>27827</v>
      </c>
      <c r="D1890" s="96" t="s">
        <v>2302</v>
      </c>
      <c r="E1890" s="96" t="s">
        <v>5630</v>
      </c>
      <c r="F1890" s="95" t="s">
        <v>19171</v>
      </c>
      <c r="G1890" s="96" t="s">
        <v>19029</v>
      </c>
      <c r="H1890" s="96" t="s">
        <v>19172</v>
      </c>
      <c r="I1890" s="96" t="s">
        <v>19173</v>
      </c>
      <c r="J1890" s="95" t="s">
        <v>19189</v>
      </c>
      <c r="K1890" s="95" t="s">
        <v>19273</v>
      </c>
      <c r="L1890" s="95" t="s">
        <v>19274</v>
      </c>
      <c r="M1890" s="96" t="s">
        <v>7733</v>
      </c>
      <c r="N1890" s="96" t="s">
        <v>328</v>
      </c>
      <c r="O1890" s="97">
        <v>41176</v>
      </c>
      <c r="P1890" s="97">
        <v>41176</v>
      </c>
      <c r="Q1890" s="97">
        <v>41176</v>
      </c>
      <c r="R1890" s="96">
        <v>4753</v>
      </c>
      <c r="S1890" s="96">
        <v>13</v>
      </c>
      <c r="T1890" s="96" t="s">
        <v>19247</v>
      </c>
      <c r="U1890" s="96" t="s">
        <v>12670</v>
      </c>
      <c r="V1890" s="96"/>
      <c r="W1890" s="96" t="s">
        <v>982</v>
      </c>
      <c r="X1890" s="96" t="s">
        <v>416</v>
      </c>
      <c r="Y1890" s="95" t="s">
        <v>27828</v>
      </c>
    </row>
    <row r="1891" spans="1:25" s="87" customFormat="1" x14ac:dyDescent="0.3">
      <c r="A1891" s="94" t="str">
        <f t="shared" si="30"/>
        <v>phawkin</v>
      </c>
      <c r="B1891" s="95" t="s">
        <v>27829</v>
      </c>
      <c r="C1891" s="96" t="s">
        <v>27830</v>
      </c>
      <c r="D1891" s="96" t="s">
        <v>27831</v>
      </c>
      <c r="E1891" s="96" t="s">
        <v>19170</v>
      </c>
      <c r="F1891" s="95" t="s">
        <v>19215</v>
      </c>
      <c r="G1891" s="96" t="s">
        <v>19033</v>
      </c>
      <c r="H1891" s="96" t="s">
        <v>19172</v>
      </c>
      <c r="I1891" s="96" t="s">
        <v>19173</v>
      </c>
      <c r="J1891" s="95" t="s">
        <v>19189</v>
      </c>
      <c r="K1891" s="95" t="s">
        <v>19273</v>
      </c>
      <c r="L1891" s="95" t="s">
        <v>19274</v>
      </c>
      <c r="M1891" s="96" t="s">
        <v>7733</v>
      </c>
      <c r="N1891" s="96" t="s">
        <v>328</v>
      </c>
      <c r="O1891" s="97">
        <v>45326</v>
      </c>
      <c r="P1891" s="97">
        <v>45326</v>
      </c>
      <c r="Q1891" s="97">
        <v>45326</v>
      </c>
      <c r="R1891" s="96">
        <v>603</v>
      </c>
      <c r="S1891" s="96">
        <v>1</v>
      </c>
      <c r="T1891" s="96" t="s">
        <v>19209</v>
      </c>
      <c r="U1891" s="96" t="s">
        <v>27832</v>
      </c>
      <c r="V1891" s="96"/>
      <c r="W1891" s="96" t="s">
        <v>1318</v>
      </c>
      <c r="X1891" s="96" t="s">
        <v>416</v>
      </c>
      <c r="Y1891" s="95" t="s">
        <v>26478</v>
      </c>
    </row>
    <row r="1892" spans="1:25" s="87" customFormat="1" x14ac:dyDescent="0.3">
      <c r="A1892" s="94" t="str">
        <f t="shared" si="30"/>
        <v>phemmi0</v>
      </c>
      <c r="B1892" s="95" t="s">
        <v>27833</v>
      </c>
      <c r="C1892" s="96" t="s">
        <v>27834</v>
      </c>
      <c r="D1892" s="96" t="s">
        <v>27835</v>
      </c>
      <c r="E1892" s="96" t="s">
        <v>5630</v>
      </c>
      <c r="F1892" s="95" t="s">
        <v>20370</v>
      </c>
      <c r="G1892" s="96" t="s">
        <v>20371</v>
      </c>
      <c r="H1892" s="96" t="s">
        <v>19172</v>
      </c>
      <c r="I1892" s="96" t="s">
        <v>19173</v>
      </c>
      <c r="J1892" s="95" t="s">
        <v>19189</v>
      </c>
      <c r="K1892" s="95" t="s">
        <v>19374</v>
      </c>
      <c r="L1892" s="95" t="s">
        <v>19375</v>
      </c>
      <c r="M1892" s="96" t="s">
        <v>19376</v>
      </c>
      <c r="N1892" s="96" t="s">
        <v>575</v>
      </c>
      <c r="O1892" s="97">
        <v>43907</v>
      </c>
      <c r="P1892" s="97">
        <v>43907</v>
      </c>
      <c r="Q1892" s="97">
        <v>43907</v>
      </c>
      <c r="R1892" s="96">
        <v>2022</v>
      </c>
      <c r="S1892" s="96">
        <v>5</v>
      </c>
      <c r="T1892" s="96" t="s">
        <v>19228</v>
      </c>
      <c r="U1892" s="96" t="s">
        <v>8526</v>
      </c>
      <c r="V1892" s="96"/>
      <c r="W1892" s="96" t="s">
        <v>8527</v>
      </c>
      <c r="X1892" s="96" t="s">
        <v>575</v>
      </c>
      <c r="Y1892" s="95" t="s">
        <v>8528</v>
      </c>
    </row>
    <row r="1893" spans="1:25" s="87" customFormat="1" x14ac:dyDescent="0.3">
      <c r="A1893" s="94" t="str">
        <f t="shared" si="30"/>
        <v>pholman</v>
      </c>
      <c r="B1893" s="95" t="s">
        <v>27836</v>
      </c>
      <c r="C1893" s="96" t="s">
        <v>27837</v>
      </c>
      <c r="D1893" s="96" t="s">
        <v>27838</v>
      </c>
      <c r="E1893" s="96" t="s">
        <v>19170</v>
      </c>
      <c r="F1893" s="95" t="s">
        <v>20370</v>
      </c>
      <c r="G1893" s="96" t="s">
        <v>20371</v>
      </c>
      <c r="H1893" s="96" t="s">
        <v>19172</v>
      </c>
      <c r="I1893" s="96" t="s">
        <v>19173</v>
      </c>
      <c r="J1893" s="95" t="s">
        <v>19189</v>
      </c>
      <c r="K1893" s="95" t="s">
        <v>19374</v>
      </c>
      <c r="L1893" s="95" t="s">
        <v>19375</v>
      </c>
      <c r="M1893" s="96" t="s">
        <v>19376</v>
      </c>
      <c r="N1893" s="96" t="s">
        <v>575</v>
      </c>
      <c r="O1893" s="97">
        <v>44427</v>
      </c>
      <c r="P1893" s="97">
        <v>44427</v>
      </c>
      <c r="Q1893" s="97">
        <v>44427</v>
      </c>
      <c r="R1893" s="96">
        <v>1502</v>
      </c>
      <c r="S1893" s="96">
        <v>4</v>
      </c>
      <c r="T1893" s="96" t="s">
        <v>19228</v>
      </c>
      <c r="U1893" s="96" t="s">
        <v>27839</v>
      </c>
      <c r="V1893" s="96"/>
      <c r="W1893" s="96" t="s">
        <v>27840</v>
      </c>
      <c r="X1893" s="96" t="s">
        <v>575</v>
      </c>
      <c r="Y1893" s="95" t="s">
        <v>8599</v>
      </c>
    </row>
    <row r="1894" spans="1:25" s="87" customFormat="1" x14ac:dyDescent="0.3">
      <c r="A1894" s="94" t="str">
        <f t="shared" si="30"/>
        <v>PIGMEDI</v>
      </c>
      <c r="B1894" s="95" t="s">
        <v>27841</v>
      </c>
      <c r="C1894" s="96" t="s">
        <v>27842</v>
      </c>
      <c r="D1894" s="96" t="s">
        <v>27843</v>
      </c>
      <c r="E1894" s="96" t="s">
        <v>5630</v>
      </c>
      <c r="F1894" s="95" t="s">
        <v>19171</v>
      </c>
      <c r="G1894" s="96" t="s">
        <v>19029</v>
      </c>
      <c r="H1894" s="96" t="s">
        <v>19172</v>
      </c>
      <c r="I1894" s="96" t="s">
        <v>19173</v>
      </c>
      <c r="J1894" s="95" t="s">
        <v>19189</v>
      </c>
      <c r="K1894" s="95" t="s">
        <v>19190</v>
      </c>
      <c r="L1894" s="95" t="s">
        <v>19191</v>
      </c>
      <c r="M1894" s="96" t="s">
        <v>19192</v>
      </c>
      <c r="N1894" s="96" t="s">
        <v>297</v>
      </c>
      <c r="O1894" s="97">
        <v>39607</v>
      </c>
      <c r="P1894" s="97">
        <v>39607</v>
      </c>
      <c r="Q1894" s="97">
        <v>39607</v>
      </c>
      <c r="R1894" s="96">
        <v>6322</v>
      </c>
      <c r="S1894" s="96">
        <v>17</v>
      </c>
      <c r="T1894" s="96" t="s">
        <v>19261</v>
      </c>
      <c r="U1894" s="96" t="s">
        <v>27844</v>
      </c>
      <c r="V1894" s="96"/>
      <c r="W1894" s="96" t="s">
        <v>3296</v>
      </c>
      <c r="X1894" s="96" t="s">
        <v>297</v>
      </c>
      <c r="Y1894" s="95" t="s">
        <v>13385</v>
      </c>
    </row>
    <row r="1895" spans="1:25" s="87" customFormat="1" x14ac:dyDescent="0.3">
      <c r="A1895" s="94" t="str">
        <f t="shared" si="30"/>
        <v>pjacobs</v>
      </c>
      <c r="B1895" s="95" t="s">
        <v>27845</v>
      </c>
      <c r="C1895" s="96" t="s">
        <v>27846</v>
      </c>
      <c r="D1895" s="96" t="s">
        <v>27847</v>
      </c>
      <c r="E1895" s="96" t="s">
        <v>5630</v>
      </c>
      <c r="F1895" s="95" t="s">
        <v>19215</v>
      </c>
      <c r="G1895" s="96" t="s">
        <v>19033</v>
      </c>
      <c r="H1895" s="96" t="s">
        <v>19172</v>
      </c>
      <c r="I1895" s="96" t="s">
        <v>19173</v>
      </c>
      <c r="J1895" s="95" t="s">
        <v>19174</v>
      </c>
      <c r="K1895" s="95" t="s">
        <v>19716</v>
      </c>
      <c r="L1895" s="95" t="s">
        <v>19717</v>
      </c>
      <c r="M1895" s="96" t="s">
        <v>5847</v>
      </c>
      <c r="N1895" s="96" t="s">
        <v>279</v>
      </c>
      <c r="O1895" s="97">
        <v>43446</v>
      </c>
      <c r="P1895" s="97">
        <v>43446</v>
      </c>
      <c r="Q1895" s="97">
        <v>43446</v>
      </c>
      <c r="R1895" s="96">
        <v>2483</v>
      </c>
      <c r="S1895" s="96">
        <v>6</v>
      </c>
      <c r="T1895" s="96" t="s">
        <v>19247</v>
      </c>
      <c r="U1895" s="96" t="s">
        <v>27848</v>
      </c>
      <c r="V1895" s="96"/>
      <c r="W1895" s="96" t="s">
        <v>27849</v>
      </c>
      <c r="X1895" s="96" t="s">
        <v>279</v>
      </c>
      <c r="Y1895" s="95" t="s">
        <v>17266</v>
      </c>
    </row>
    <row r="1896" spans="1:25" s="87" customFormat="1" x14ac:dyDescent="0.3">
      <c r="A1896" s="94" t="str">
        <f t="shared" si="30"/>
        <v>pkantza</v>
      </c>
      <c r="B1896" s="95" t="s">
        <v>27850</v>
      </c>
      <c r="C1896" s="96" t="s">
        <v>27851</v>
      </c>
      <c r="D1896" s="96" t="s">
        <v>27852</v>
      </c>
      <c r="E1896" s="96" t="s">
        <v>5630</v>
      </c>
      <c r="F1896" s="95" t="s">
        <v>19181</v>
      </c>
      <c r="G1896" s="96" t="s">
        <v>19030</v>
      </c>
      <c r="H1896" s="96" t="s">
        <v>19172</v>
      </c>
      <c r="I1896" s="96" t="s">
        <v>19173</v>
      </c>
      <c r="J1896" s="95" t="s">
        <v>19189</v>
      </c>
      <c r="K1896" s="95" t="s">
        <v>19345</v>
      </c>
      <c r="L1896" s="95" t="s">
        <v>20162</v>
      </c>
      <c r="M1896" s="96" t="s">
        <v>20163</v>
      </c>
      <c r="N1896" s="96" t="s">
        <v>655</v>
      </c>
      <c r="O1896" s="97">
        <v>45928</v>
      </c>
      <c r="P1896" s="97">
        <v>45928</v>
      </c>
      <c r="Q1896" s="97">
        <v>45928</v>
      </c>
      <c r="R1896" s="96">
        <v>1</v>
      </c>
      <c r="S1896" s="96">
        <v>0</v>
      </c>
      <c r="T1896" s="96" t="s">
        <v>19183</v>
      </c>
      <c r="U1896" s="96" t="s">
        <v>27853</v>
      </c>
      <c r="V1896" s="96"/>
      <c r="W1896" s="96" t="s">
        <v>3312</v>
      </c>
      <c r="X1896" s="96" t="s">
        <v>655</v>
      </c>
      <c r="Y1896" s="95" t="s">
        <v>27854</v>
      </c>
    </row>
    <row r="1897" spans="1:25" s="87" customFormat="1" x14ac:dyDescent="0.3">
      <c r="A1897" s="94" t="str">
        <f t="shared" si="30"/>
        <v>pkaramu</v>
      </c>
      <c r="B1897" s="95" t="s">
        <v>27855</v>
      </c>
      <c r="C1897" s="96" t="s">
        <v>27856</v>
      </c>
      <c r="D1897" s="96" t="s">
        <v>27857</v>
      </c>
      <c r="E1897" s="96" t="s">
        <v>5630</v>
      </c>
      <c r="F1897" s="95" t="s">
        <v>19181</v>
      </c>
      <c r="G1897" s="96" t="s">
        <v>19030</v>
      </c>
      <c r="H1897" s="96" t="s">
        <v>19172</v>
      </c>
      <c r="I1897" s="96" t="s">
        <v>19173</v>
      </c>
      <c r="J1897" s="95" t="s">
        <v>19189</v>
      </c>
      <c r="K1897" s="95" t="s">
        <v>19345</v>
      </c>
      <c r="L1897" s="95" t="s">
        <v>19551</v>
      </c>
      <c r="M1897" s="96" t="s">
        <v>19552</v>
      </c>
      <c r="N1897" s="96" t="s">
        <v>318</v>
      </c>
      <c r="O1897" s="97">
        <v>44658</v>
      </c>
      <c r="P1897" s="97">
        <v>44658</v>
      </c>
      <c r="Q1897" s="97">
        <v>44658</v>
      </c>
      <c r="R1897" s="96">
        <v>1271</v>
      </c>
      <c r="S1897" s="96">
        <v>3</v>
      </c>
      <c r="T1897" s="96" t="s">
        <v>19228</v>
      </c>
      <c r="U1897" s="96" t="s">
        <v>27858</v>
      </c>
      <c r="V1897" s="96"/>
      <c r="W1897" s="96" t="s">
        <v>5048</v>
      </c>
      <c r="X1897" s="96" t="s">
        <v>318</v>
      </c>
      <c r="Y1897" s="95" t="s">
        <v>6967</v>
      </c>
    </row>
    <row r="1898" spans="1:25" s="87" customFormat="1" x14ac:dyDescent="0.3">
      <c r="A1898" s="94" t="str">
        <f t="shared" si="30"/>
        <v>PKROESS</v>
      </c>
      <c r="B1898" s="95" t="s">
        <v>27859</v>
      </c>
      <c r="C1898" s="96" t="s">
        <v>27860</v>
      </c>
      <c r="D1898" s="96" t="s">
        <v>7777</v>
      </c>
      <c r="E1898" s="96" t="s">
        <v>5630</v>
      </c>
      <c r="F1898" s="95" t="s">
        <v>19171</v>
      </c>
      <c r="G1898" s="96" t="s">
        <v>19029</v>
      </c>
      <c r="H1898" s="96" t="s">
        <v>19172</v>
      </c>
      <c r="I1898" s="96" t="s">
        <v>19173</v>
      </c>
      <c r="J1898" s="95" t="s">
        <v>19174</v>
      </c>
      <c r="K1898" s="95" t="s">
        <v>19245</v>
      </c>
      <c r="L1898" s="95" t="s">
        <v>19246</v>
      </c>
      <c r="M1898" s="96" t="s">
        <v>14665</v>
      </c>
      <c r="N1898" s="96" t="s">
        <v>219</v>
      </c>
      <c r="O1898" s="97">
        <v>40714</v>
      </c>
      <c r="P1898" s="97">
        <v>40714</v>
      </c>
      <c r="Q1898" s="97">
        <v>40714</v>
      </c>
      <c r="R1898" s="96">
        <v>5215</v>
      </c>
      <c r="S1898" s="96">
        <v>14</v>
      </c>
      <c r="T1898" s="96" t="s">
        <v>19247</v>
      </c>
      <c r="U1898" s="96" t="s">
        <v>27861</v>
      </c>
      <c r="V1898" s="96" t="s">
        <v>27862</v>
      </c>
      <c r="W1898" s="96" t="s">
        <v>27863</v>
      </c>
      <c r="X1898" s="96" t="s">
        <v>219</v>
      </c>
      <c r="Y1898" s="95" t="s">
        <v>7781</v>
      </c>
    </row>
    <row r="1899" spans="1:25" s="87" customFormat="1" x14ac:dyDescent="0.3">
      <c r="A1899" s="94" t="str">
        <f t="shared" si="30"/>
        <v>plaboy</v>
      </c>
      <c r="B1899" s="95" t="s">
        <v>27864</v>
      </c>
      <c r="C1899" s="96" t="s">
        <v>27865</v>
      </c>
      <c r="D1899" s="96" t="s">
        <v>27866</v>
      </c>
      <c r="E1899" s="96" t="s">
        <v>5630</v>
      </c>
      <c r="F1899" s="95" t="s">
        <v>19215</v>
      </c>
      <c r="G1899" s="96" t="s">
        <v>19033</v>
      </c>
      <c r="H1899" s="96" t="s">
        <v>19172</v>
      </c>
      <c r="I1899" s="96" t="s">
        <v>19173</v>
      </c>
      <c r="J1899" s="95" t="s">
        <v>19189</v>
      </c>
      <c r="K1899" s="95" t="s">
        <v>19345</v>
      </c>
      <c r="L1899" s="95" t="s">
        <v>19551</v>
      </c>
      <c r="M1899" s="96" t="s">
        <v>19552</v>
      </c>
      <c r="N1899" s="96" t="s">
        <v>318</v>
      </c>
      <c r="O1899" s="97">
        <v>45823</v>
      </c>
      <c r="P1899" s="97">
        <v>45823</v>
      </c>
      <c r="Q1899" s="97">
        <v>45823</v>
      </c>
      <c r="R1899" s="96">
        <v>106</v>
      </c>
      <c r="S1899" s="96">
        <v>0</v>
      </c>
      <c r="T1899" s="96" t="s">
        <v>19193</v>
      </c>
      <c r="U1899" s="96" t="s">
        <v>27867</v>
      </c>
      <c r="V1899" s="96" t="s">
        <v>27868</v>
      </c>
      <c r="W1899" s="96" t="s">
        <v>1977</v>
      </c>
      <c r="X1899" s="96" t="s">
        <v>318</v>
      </c>
      <c r="Y1899" s="95" t="s">
        <v>4398</v>
      </c>
    </row>
    <row r="1900" spans="1:25" s="87" customFormat="1" x14ac:dyDescent="0.3">
      <c r="A1900" s="94" t="str">
        <f t="shared" si="30"/>
        <v>plambe0</v>
      </c>
      <c r="B1900" s="95" t="s">
        <v>27869</v>
      </c>
      <c r="C1900" s="96" t="s">
        <v>27870</v>
      </c>
      <c r="D1900" s="96" t="s">
        <v>27871</v>
      </c>
      <c r="E1900" s="96" t="s">
        <v>5630</v>
      </c>
      <c r="F1900" s="95" t="s">
        <v>19171</v>
      </c>
      <c r="G1900" s="96" t="s">
        <v>19029</v>
      </c>
      <c r="H1900" s="96" t="s">
        <v>19172</v>
      </c>
      <c r="I1900" s="96" t="s">
        <v>19173</v>
      </c>
      <c r="J1900" s="95" t="s">
        <v>19189</v>
      </c>
      <c r="K1900" s="95" t="s">
        <v>19273</v>
      </c>
      <c r="L1900" s="95" t="s">
        <v>19274</v>
      </c>
      <c r="M1900" s="96" t="s">
        <v>7733</v>
      </c>
      <c r="N1900" s="96" t="s">
        <v>328</v>
      </c>
      <c r="O1900" s="97">
        <v>41757</v>
      </c>
      <c r="P1900" s="97">
        <v>41757</v>
      </c>
      <c r="Q1900" s="97">
        <v>41757</v>
      </c>
      <c r="R1900" s="96">
        <v>4172</v>
      </c>
      <c r="S1900" s="96">
        <v>11</v>
      </c>
      <c r="T1900" s="96" t="s">
        <v>19247</v>
      </c>
      <c r="U1900" t="s">
        <v>27872</v>
      </c>
      <c r="V1900"/>
      <c r="W1900" t="s">
        <v>8001</v>
      </c>
      <c r="X1900" t="s">
        <v>416</v>
      </c>
      <c r="Y1900" s="42" t="s">
        <v>8002</v>
      </c>
    </row>
    <row r="1901" spans="1:25" s="87" customFormat="1" x14ac:dyDescent="0.3">
      <c r="A1901" s="94" t="str">
        <f t="shared" si="30"/>
        <v>plara</v>
      </c>
      <c r="B1901" s="95" t="s">
        <v>27873</v>
      </c>
      <c r="C1901" s="96" t="s">
        <v>27874</v>
      </c>
      <c r="D1901" s="96" t="s">
        <v>27875</v>
      </c>
      <c r="E1901" s="96" t="s">
        <v>19170</v>
      </c>
      <c r="F1901" s="95" t="s">
        <v>19181</v>
      </c>
      <c r="G1901" s="96" t="s">
        <v>19030</v>
      </c>
      <c r="H1901" s="96" t="s">
        <v>19172</v>
      </c>
      <c r="I1901" s="96" t="s">
        <v>19173</v>
      </c>
      <c r="J1901" s="95" t="s">
        <v>19174</v>
      </c>
      <c r="K1901" s="95" t="s">
        <v>19716</v>
      </c>
      <c r="L1901" s="95" t="s">
        <v>19717</v>
      </c>
      <c r="M1901" s="96" t="s">
        <v>5847</v>
      </c>
      <c r="N1901" s="96" t="s">
        <v>279</v>
      </c>
      <c r="O1901" s="97">
        <v>45774</v>
      </c>
      <c r="P1901" s="97">
        <v>45774</v>
      </c>
      <c r="Q1901" s="97">
        <v>45774</v>
      </c>
      <c r="R1901" s="96">
        <v>155</v>
      </c>
      <c r="S1901" s="96">
        <v>0</v>
      </c>
      <c r="T1901" s="96" t="s">
        <v>19193</v>
      </c>
      <c r="U1901" s="96" t="s">
        <v>27876</v>
      </c>
      <c r="V1901" s="96"/>
      <c r="W1901" s="96" t="s">
        <v>4272</v>
      </c>
      <c r="X1901" s="96" t="s">
        <v>279</v>
      </c>
      <c r="Y1901" s="95" t="s">
        <v>27877</v>
      </c>
    </row>
    <row r="1902" spans="1:25" s="87" customFormat="1" x14ac:dyDescent="0.3">
      <c r="A1902" s="94" t="str">
        <f t="shared" si="30"/>
        <v>platus</v>
      </c>
      <c r="B1902" s="95" t="s">
        <v>27878</v>
      </c>
      <c r="C1902" s="96" t="s">
        <v>27879</v>
      </c>
      <c r="D1902" s="96" t="s">
        <v>27880</v>
      </c>
      <c r="E1902" s="96" t="s">
        <v>5630</v>
      </c>
      <c r="F1902" s="95" t="s">
        <v>19215</v>
      </c>
      <c r="G1902" s="96" t="s">
        <v>19033</v>
      </c>
      <c r="H1902" s="96" t="s">
        <v>19172</v>
      </c>
      <c r="I1902" s="96" t="s">
        <v>19173</v>
      </c>
      <c r="J1902" s="95" t="s">
        <v>19189</v>
      </c>
      <c r="K1902" s="95" t="s">
        <v>19333</v>
      </c>
      <c r="L1902" s="95" t="s">
        <v>19334</v>
      </c>
      <c r="M1902" s="96" t="s">
        <v>9382</v>
      </c>
      <c r="N1902" s="96" t="s">
        <v>366</v>
      </c>
      <c r="O1902" s="97">
        <v>45515</v>
      </c>
      <c r="P1902" s="97">
        <v>45515</v>
      </c>
      <c r="Q1902" s="97">
        <v>45515</v>
      </c>
      <c r="R1902" s="96">
        <v>414</v>
      </c>
      <c r="S1902" s="96">
        <v>1</v>
      </c>
      <c r="T1902" s="96" t="s">
        <v>19209</v>
      </c>
      <c r="U1902" s="96" t="s">
        <v>27881</v>
      </c>
      <c r="V1902" s="96" t="s">
        <v>9467</v>
      </c>
      <c r="W1902" s="96" t="s">
        <v>9084</v>
      </c>
      <c r="X1902" s="96" t="s">
        <v>260</v>
      </c>
      <c r="Y1902" s="95" t="s">
        <v>16715</v>
      </c>
    </row>
    <row r="1903" spans="1:25" s="87" customFormat="1" x14ac:dyDescent="0.3">
      <c r="A1903" s="94" t="str">
        <f t="shared" si="30"/>
        <v>plawson</v>
      </c>
      <c r="B1903" s="95" t="s">
        <v>27882</v>
      </c>
      <c r="C1903" s="96" t="s">
        <v>27883</v>
      </c>
      <c r="D1903" s="96" t="s">
        <v>27884</v>
      </c>
      <c r="E1903" s="96" t="s">
        <v>5630</v>
      </c>
      <c r="F1903" s="95" t="s">
        <v>19171</v>
      </c>
      <c r="G1903" s="96" t="s">
        <v>19029</v>
      </c>
      <c r="H1903" s="96" t="s">
        <v>19172</v>
      </c>
      <c r="I1903" s="96" t="s">
        <v>19173</v>
      </c>
      <c r="J1903" s="95" t="s">
        <v>19174</v>
      </c>
      <c r="K1903" s="95" t="s">
        <v>19401</v>
      </c>
      <c r="L1903" s="95" t="s">
        <v>17382</v>
      </c>
      <c r="M1903" s="96" t="s">
        <v>8645</v>
      </c>
      <c r="N1903" s="96" t="s">
        <v>407</v>
      </c>
      <c r="O1903" s="97">
        <v>45879</v>
      </c>
      <c r="P1903" s="97">
        <v>45879</v>
      </c>
      <c r="Q1903" s="97">
        <v>45879</v>
      </c>
      <c r="R1903" s="96">
        <v>50</v>
      </c>
      <c r="S1903" s="96">
        <v>0</v>
      </c>
      <c r="T1903" s="96" t="s">
        <v>19448</v>
      </c>
      <c r="U1903" s="116" t="s">
        <v>27885</v>
      </c>
      <c r="V1903" s="116"/>
      <c r="W1903" s="116" t="s">
        <v>12124</v>
      </c>
      <c r="X1903" s="116" t="s">
        <v>477</v>
      </c>
      <c r="Y1903" s="117" t="s">
        <v>12125</v>
      </c>
    </row>
    <row r="1904" spans="1:25" s="87" customFormat="1" x14ac:dyDescent="0.3">
      <c r="A1904" s="94" t="str">
        <f t="shared" si="30"/>
        <v>PLICAT</v>
      </c>
      <c r="B1904" s="95" t="s">
        <v>27886</v>
      </c>
      <c r="C1904" s="96" t="s">
        <v>27887</v>
      </c>
      <c r="D1904" s="96" t="s">
        <v>1410</v>
      </c>
      <c r="E1904" s="96" t="s">
        <v>5630</v>
      </c>
      <c r="F1904" s="95" t="s">
        <v>19181</v>
      </c>
      <c r="G1904" s="96" t="s">
        <v>19030</v>
      </c>
      <c r="H1904" s="96" t="s">
        <v>19172</v>
      </c>
      <c r="I1904" s="96" t="s">
        <v>19173</v>
      </c>
      <c r="J1904" s="95" t="s">
        <v>19189</v>
      </c>
      <c r="K1904" s="95" t="s">
        <v>19345</v>
      </c>
      <c r="L1904" s="95" t="s">
        <v>19837</v>
      </c>
      <c r="M1904" s="96" t="s">
        <v>6275</v>
      </c>
      <c r="N1904" s="96" t="s">
        <v>318</v>
      </c>
      <c r="O1904" s="97">
        <v>37255</v>
      </c>
      <c r="P1904" s="97">
        <v>37255</v>
      </c>
      <c r="Q1904" s="97">
        <v>37255</v>
      </c>
      <c r="R1904" s="96">
        <v>8674</v>
      </c>
      <c r="S1904" s="96">
        <v>23</v>
      </c>
      <c r="T1904" s="96" t="s">
        <v>19261</v>
      </c>
      <c r="U1904" s="96" t="s">
        <v>27888</v>
      </c>
      <c r="V1904" s="96"/>
      <c r="W1904" s="96" t="s">
        <v>6275</v>
      </c>
      <c r="X1904" s="96" t="s">
        <v>318</v>
      </c>
      <c r="Y1904" s="95" t="s">
        <v>6669</v>
      </c>
    </row>
    <row r="1905" spans="1:25" s="87" customFormat="1" x14ac:dyDescent="0.3">
      <c r="A1905" s="94" t="str">
        <f t="shared" si="30"/>
        <v>plucas</v>
      </c>
      <c r="B1905" s="95" t="s">
        <v>27889</v>
      </c>
      <c r="C1905" s="96" t="s">
        <v>27890</v>
      </c>
      <c r="D1905" s="96" t="s">
        <v>27891</v>
      </c>
      <c r="E1905" s="96" t="s">
        <v>19170</v>
      </c>
      <c r="F1905" s="95" t="s">
        <v>19181</v>
      </c>
      <c r="G1905" s="96" t="s">
        <v>19030</v>
      </c>
      <c r="H1905" s="96" t="s">
        <v>19172</v>
      </c>
      <c r="I1905" s="96" t="s">
        <v>19173</v>
      </c>
      <c r="J1905" s="95" t="s">
        <v>19189</v>
      </c>
      <c r="K1905" s="95" t="s">
        <v>19333</v>
      </c>
      <c r="L1905" s="95" t="s">
        <v>21478</v>
      </c>
      <c r="M1905" s="96" t="s">
        <v>9382</v>
      </c>
      <c r="N1905" s="96" t="s">
        <v>366</v>
      </c>
      <c r="O1905" s="97">
        <v>42933</v>
      </c>
      <c r="P1905" s="97">
        <v>45550</v>
      </c>
      <c r="Q1905" s="97">
        <v>45550</v>
      </c>
      <c r="R1905" s="96">
        <v>379</v>
      </c>
      <c r="S1905" s="96">
        <v>1</v>
      </c>
      <c r="T1905" s="96" t="s">
        <v>19209</v>
      </c>
      <c r="U1905" s="96" t="s">
        <v>27892</v>
      </c>
      <c r="V1905" s="96"/>
      <c r="W1905" s="96" t="s">
        <v>27893</v>
      </c>
      <c r="X1905" s="96" t="s">
        <v>366</v>
      </c>
      <c r="Y1905" s="95" t="s">
        <v>27894</v>
      </c>
    </row>
    <row r="1906" spans="1:25" s="87" customFormat="1" x14ac:dyDescent="0.3">
      <c r="A1906" s="94" t="str">
        <f t="shared" si="30"/>
        <v>pmarin</v>
      </c>
      <c r="B1906" s="95" t="s">
        <v>27895</v>
      </c>
      <c r="C1906" s="96" t="s">
        <v>27896</v>
      </c>
      <c r="D1906" s="96" t="s">
        <v>27897</v>
      </c>
      <c r="E1906" s="96" t="s">
        <v>19170</v>
      </c>
      <c r="F1906" s="95" t="s">
        <v>19285</v>
      </c>
      <c r="G1906" s="96" t="s">
        <v>19028</v>
      </c>
      <c r="H1906" s="96" t="s">
        <v>19172</v>
      </c>
      <c r="I1906" s="96" t="s">
        <v>19173</v>
      </c>
      <c r="J1906" s="95" t="s">
        <v>19174</v>
      </c>
      <c r="K1906" s="95" t="s">
        <v>19216</v>
      </c>
      <c r="L1906" s="95" t="s">
        <v>19237</v>
      </c>
      <c r="M1906" s="96" t="s">
        <v>19238</v>
      </c>
      <c r="N1906" s="96" t="s">
        <v>250</v>
      </c>
      <c r="O1906" s="97">
        <v>44272</v>
      </c>
      <c r="P1906" s="97">
        <v>44272</v>
      </c>
      <c r="Q1906" s="97">
        <v>44272</v>
      </c>
      <c r="R1906" s="96">
        <v>1657</v>
      </c>
      <c r="S1906" s="96">
        <v>4</v>
      </c>
      <c r="T1906" s="96" t="s">
        <v>19228</v>
      </c>
      <c r="U1906" s="96" t="s">
        <v>27898</v>
      </c>
      <c r="V1906" s="96"/>
      <c r="W1906" s="96" t="s">
        <v>533</v>
      </c>
      <c r="X1906" s="96" t="s">
        <v>250</v>
      </c>
      <c r="Y1906" s="95" t="s">
        <v>21597</v>
      </c>
    </row>
    <row r="1907" spans="1:25" s="87" customFormat="1" x14ac:dyDescent="0.3">
      <c r="A1907" s="94" t="str">
        <f t="shared" si="30"/>
        <v>pnavas</v>
      </c>
      <c r="B1907" s="95" t="s">
        <v>27899</v>
      </c>
      <c r="C1907" s="96" t="s">
        <v>27900</v>
      </c>
      <c r="D1907" s="96" t="s">
        <v>27901</v>
      </c>
      <c r="E1907" s="96" t="s">
        <v>19170</v>
      </c>
      <c r="F1907" s="95" t="s">
        <v>19181</v>
      </c>
      <c r="G1907" s="96" t="s">
        <v>19030</v>
      </c>
      <c r="H1907" s="96" t="s">
        <v>19172</v>
      </c>
      <c r="I1907" s="96" t="s">
        <v>19173</v>
      </c>
      <c r="J1907" s="95" t="s">
        <v>19174</v>
      </c>
      <c r="K1907" s="95" t="s">
        <v>19301</v>
      </c>
      <c r="L1907" s="95" t="s">
        <v>19301</v>
      </c>
      <c r="M1907" s="96" t="s">
        <v>19819</v>
      </c>
      <c r="N1907" s="96" t="s">
        <v>760</v>
      </c>
      <c r="O1907" s="97">
        <v>45697</v>
      </c>
      <c r="P1907" s="97">
        <v>45697</v>
      </c>
      <c r="Q1907" s="97">
        <v>45697</v>
      </c>
      <c r="R1907" s="96">
        <v>232</v>
      </c>
      <c r="S1907" s="96">
        <v>0</v>
      </c>
      <c r="T1907" s="96" t="s">
        <v>19176</v>
      </c>
      <c r="U1907" s="96" t="s">
        <v>27902</v>
      </c>
      <c r="V1907" s="96"/>
      <c r="W1907" s="96" t="s">
        <v>27903</v>
      </c>
      <c r="X1907" s="96" t="s">
        <v>760</v>
      </c>
      <c r="Y1907" s="95" t="s">
        <v>27904</v>
      </c>
    </row>
    <row r="1908" spans="1:25" s="87" customFormat="1" x14ac:dyDescent="0.3">
      <c r="A1908" s="94" t="str">
        <f t="shared" si="30"/>
        <v>pokeefe</v>
      </c>
      <c r="B1908" s="95" t="s">
        <v>27905</v>
      </c>
      <c r="C1908" s="96" t="s">
        <v>27906</v>
      </c>
      <c r="D1908" s="96" t="s">
        <v>27907</v>
      </c>
      <c r="E1908" s="96" t="s">
        <v>5630</v>
      </c>
      <c r="F1908" s="95" t="s">
        <v>19215</v>
      </c>
      <c r="G1908" s="96" t="s">
        <v>19033</v>
      </c>
      <c r="H1908" s="96" t="s">
        <v>19172</v>
      </c>
      <c r="I1908" s="96" t="s">
        <v>19173</v>
      </c>
      <c r="J1908" s="95" t="s">
        <v>19174</v>
      </c>
      <c r="K1908" s="95" t="s">
        <v>19360</v>
      </c>
      <c r="L1908" s="95" t="s">
        <v>19361</v>
      </c>
      <c r="M1908" s="96" t="s">
        <v>19362</v>
      </c>
      <c r="N1908" s="96" t="s">
        <v>1463</v>
      </c>
      <c r="O1908" s="97">
        <v>35185</v>
      </c>
      <c r="P1908" s="97">
        <v>45872</v>
      </c>
      <c r="Q1908" s="97">
        <v>45872</v>
      </c>
      <c r="R1908" s="96">
        <v>57</v>
      </c>
      <c r="S1908" s="96">
        <v>0</v>
      </c>
      <c r="T1908" s="96" t="s">
        <v>19448</v>
      </c>
      <c r="U1908" s="96" t="s">
        <v>7077</v>
      </c>
      <c r="V1908" s="96"/>
      <c r="W1908" s="96" t="s">
        <v>27908</v>
      </c>
      <c r="X1908" s="96" t="s">
        <v>1472</v>
      </c>
      <c r="Y1908" s="95" t="s">
        <v>7079</v>
      </c>
    </row>
    <row r="1909" spans="1:25" s="87" customFormat="1" x14ac:dyDescent="0.3">
      <c r="A1909" s="94" t="str">
        <f t="shared" si="30"/>
        <v>POSBOR</v>
      </c>
      <c r="B1909" s="95" t="s">
        <v>27909</v>
      </c>
      <c r="C1909" s="96" t="s">
        <v>27910</v>
      </c>
      <c r="D1909" s="96" t="s">
        <v>5677</v>
      </c>
      <c r="E1909" s="96" t="s">
        <v>5630</v>
      </c>
      <c r="F1909" s="95" t="s">
        <v>19285</v>
      </c>
      <c r="G1909" s="96" t="s">
        <v>19028</v>
      </c>
      <c r="H1909" s="96" t="s">
        <v>19172</v>
      </c>
      <c r="I1909" s="96" t="s">
        <v>19173</v>
      </c>
      <c r="J1909" s="95" t="s">
        <v>19174</v>
      </c>
      <c r="K1909" s="95" t="s">
        <v>19360</v>
      </c>
      <c r="L1909" s="95" t="s">
        <v>19361</v>
      </c>
      <c r="M1909" s="96" t="s">
        <v>19362</v>
      </c>
      <c r="N1909" s="96" t="s">
        <v>1463</v>
      </c>
      <c r="O1909" s="97">
        <v>29649</v>
      </c>
      <c r="P1909" s="97">
        <v>29649</v>
      </c>
      <c r="Q1909" s="97">
        <v>29649</v>
      </c>
      <c r="R1909" s="96">
        <v>16280</v>
      </c>
      <c r="S1909" s="96">
        <v>44</v>
      </c>
      <c r="T1909" s="96" t="s">
        <v>19261</v>
      </c>
      <c r="U1909" s="96" t="s">
        <v>27911</v>
      </c>
      <c r="V1909" s="96"/>
      <c r="W1909" s="96" t="s">
        <v>23016</v>
      </c>
      <c r="X1909" s="96" t="s">
        <v>1463</v>
      </c>
      <c r="Y1909" s="95" t="s">
        <v>17933</v>
      </c>
    </row>
    <row r="1910" spans="1:25" s="87" customFormat="1" x14ac:dyDescent="0.3">
      <c r="A1910" s="94" t="str">
        <f t="shared" si="30"/>
        <v>POSTROW</v>
      </c>
      <c r="B1910" s="95" t="s">
        <v>27912</v>
      </c>
      <c r="C1910" s="96" t="s">
        <v>27913</v>
      </c>
      <c r="D1910" s="96" t="s">
        <v>6248</v>
      </c>
      <c r="E1910" s="96" t="s">
        <v>5630</v>
      </c>
      <c r="F1910" s="95" t="s">
        <v>19285</v>
      </c>
      <c r="G1910" s="96" t="s">
        <v>19028</v>
      </c>
      <c r="H1910" s="96" t="s">
        <v>19172</v>
      </c>
      <c r="I1910" s="96" t="s">
        <v>19173</v>
      </c>
      <c r="J1910" s="95" t="s">
        <v>19174</v>
      </c>
      <c r="K1910" s="95" t="s">
        <v>19216</v>
      </c>
      <c r="L1910" s="95" t="s">
        <v>19237</v>
      </c>
      <c r="M1910" s="96" t="s">
        <v>19238</v>
      </c>
      <c r="N1910" s="96" t="s">
        <v>250</v>
      </c>
      <c r="O1910" s="97">
        <v>38544</v>
      </c>
      <c r="P1910" s="97">
        <v>38544</v>
      </c>
      <c r="Q1910" s="97">
        <v>38544</v>
      </c>
      <c r="R1910" s="96">
        <v>7385</v>
      </c>
      <c r="S1910" s="96">
        <v>20</v>
      </c>
      <c r="T1910" s="96" t="s">
        <v>19261</v>
      </c>
      <c r="U1910" s="96" t="s">
        <v>27914</v>
      </c>
      <c r="V1910" s="96"/>
      <c r="W1910" s="96" t="s">
        <v>3881</v>
      </c>
      <c r="X1910" s="96" t="s">
        <v>250</v>
      </c>
      <c r="Y1910" s="95" t="s">
        <v>3882</v>
      </c>
    </row>
    <row r="1911" spans="1:25" s="87" customFormat="1" x14ac:dyDescent="0.3">
      <c r="A1911" s="94" t="str">
        <f t="shared" si="30"/>
        <v>PPINHEI</v>
      </c>
      <c r="B1911" s="95" t="s">
        <v>27915</v>
      </c>
      <c r="C1911" s="96" t="s">
        <v>27916</v>
      </c>
      <c r="D1911" s="96" t="s">
        <v>18820</v>
      </c>
      <c r="E1911" s="96" t="s">
        <v>5630</v>
      </c>
      <c r="F1911" s="95" t="s">
        <v>19181</v>
      </c>
      <c r="G1911" s="96" t="s">
        <v>19030</v>
      </c>
      <c r="H1911" s="96" t="s">
        <v>19172</v>
      </c>
      <c r="I1911" s="96" t="s">
        <v>19173</v>
      </c>
      <c r="J1911" s="95" t="s">
        <v>19189</v>
      </c>
      <c r="K1911" s="95" t="s">
        <v>19345</v>
      </c>
      <c r="L1911" s="95" t="s">
        <v>19346</v>
      </c>
      <c r="M1911" s="96" t="s">
        <v>19347</v>
      </c>
      <c r="N1911" s="96" t="s">
        <v>382</v>
      </c>
      <c r="O1911" s="97">
        <v>31993</v>
      </c>
      <c r="P1911" s="97">
        <v>31993</v>
      </c>
      <c r="Q1911" s="97">
        <v>31993</v>
      </c>
      <c r="R1911" s="96">
        <v>13936</v>
      </c>
      <c r="S1911" s="96">
        <v>38</v>
      </c>
      <c r="T1911" s="96" t="s">
        <v>19261</v>
      </c>
      <c r="U1911" s="96" t="s">
        <v>18823</v>
      </c>
      <c r="V1911" s="96"/>
      <c r="W1911" s="96" t="s">
        <v>27917</v>
      </c>
      <c r="X1911" s="96" t="s">
        <v>382</v>
      </c>
      <c r="Y1911" s="95" t="s">
        <v>18825</v>
      </c>
    </row>
    <row r="1912" spans="1:25" s="87" customFormat="1" x14ac:dyDescent="0.3">
      <c r="A1912" s="94" t="str">
        <f t="shared" si="30"/>
        <v>probert</v>
      </c>
      <c r="B1912" s="95" t="s">
        <v>27918</v>
      </c>
      <c r="C1912" s="96" t="s">
        <v>27919</v>
      </c>
      <c r="D1912" s="96" t="s">
        <v>27920</v>
      </c>
      <c r="E1912" s="96" t="s">
        <v>5630</v>
      </c>
      <c r="F1912" s="95" t="s">
        <v>19226</v>
      </c>
      <c r="G1912" s="96" t="s">
        <v>19031</v>
      </c>
      <c r="H1912" s="96" t="s">
        <v>19227</v>
      </c>
      <c r="I1912" s="96" t="s">
        <v>19173</v>
      </c>
      <c r="J1912" s="95" t="s">
        <v>19174</v>
      </c>
      <c r="K1912" s="95" t="s">
        <v>19207</v>
      </c>
      <c r="L1912" s="95" t="s">
        <v>19208</v>
      </c>
      <c r="M1912" s="96" t="s">
        <v>10249</v>
      </c>
      <c r="N1912" s="96" t="s">
        <v>219</v>
      </c>
      <c r="O1912" s="97">
        <v>45914</v>
      </c>
      <c r="P1912" s="97">
        <v>45914</v>
      </c>
      <c r="Q1912" s="97">
        <v>45914</v>
      </c>
      <c r="R1912" s="96">
        <v>15</v>
      </c>
      <c r="S1912" s="96">
        <v>0</v>
      </c>
      <c r="T1912" s="96" t="s">
        <v>19183</v>
      </c>
      <c r="U1912" s="96" t="s">
        <v>27921</v>
      </c>
      <c r="V1912" s="96"/>
      <c r="W1912" s="96" t="s">
        <v>27922</v>
      </c>
      <c r="X1912" s="96" t="s">
        <v>219</v>
      </c>
      <c r="Y1912" s="95" t="s">
        <v>6463</v>
      </c>
    </row>
    <row r="1913" spans="1:25" s="87" customFormat="1" x14ac:dyDescent="0.3">
      <c r="A1913" s="94" t="str">
        <f t="shared" si="30"/>
        <v>prosen</v>
      </c>
      <c r="B1913" s="95" t="s">
        <v>27923</v>
      </c>
      <c r="C1913" s="96" t="s">
        <v>27924</v>
      </c>
      <c r="D1913" s="96" t="s">
        <v>27925</v>
      </c>
      <c r="E1913" s="96" t="s">
        <v>5630</v>
      </c>
      <c r="F1913" s="95" t="s">
        <v>19181</v>
      </c>
      <c r="G1913" s="96" t="s">
        <v>19030</v>
      </c>
      <c r="H1913" s="96" t="s">
        <v>19172</v>
      </c>
      <c r="I1913" s="96" t="s">
        <v>19173</v>
      </c>
      <c r="J1913" s="95" t="s">
        <v>19189</v>
      </c>
      <c r="K1913" s="95" t="s">
        <v>19190</v>
      </c>
      <c r="L1913" s="95" t="s">
        <v>19252</v>
      </c>
      <c r="M1913" s="96" t="s">
        <v>10322</v>
      </c>
      <c r="N1913" s="96" t="s">
        <v>297</v>
      </c>
      <c r="O1913" s="97">
        <v>45137</v>
      </c>
      <c r="P1913" s="97">
        <v>45137</v>
      </c>
      <c r="Q1913" s="97">
        <v>45137</v>
      </c>
      <c r="R1913" s="96">
        <v>792</v>
      </c>
      <c r="S1913" s="96">
        <v>2</v>
      </c>
      <c r="T1913" s="96" t="s">
        <v>19209</v>
      </c>
      <c r="U1913" s="96" t="s">
        <v>27926</v>
      </c>
      <c r="V1913" s="96"/>
      <c r="W1913" s="96" t="s">
        <v>27927</v>
      </c>
      <c r="X1913" s="96" t="s">
        <v>297</v>
      </c>
      <c r="Y1913" s="95" t="s">
        <v>8589</v>
      </c>
    </row>
    <row r="1914" spans="1:25" s="87" customFormat="1" x14ac:dyDescent="0.3">
      <c r="A1914" s="94" t="str">
        <f t="shared" si="30"/>
        <v>PRUCKE</v>
      </c>
      <c r="B1914" s="95" t="s">
        <v>27928</v>
      </c>
      <c r="C1914" s="96" t="s">
        <v>27929</v>
      </c>
      <c r="D1914" s="96" t="s">
        <v>5410</v>
      </c>
      <c r="E1914" s="96" t="s">
        <v>5630</v>
      </c>
      <c r="F1914" s="95" t="s">
        <v>19181</v>
      </c>
      <c r="G1914" s="96" t="s">
        <v>19030</v>
      </c>
      <c r="H1914" s="96" t="s">
        <v>19172</v>
      </c>
      <c r="I1914" s="96" t="s">
        <v>19173</v>
      </c>
      <c r="J1914" s="95" t="s">
        <v>19189</v>
      </c>
      <c r="K1914" s="95" t="s">
        <v>19333</v>
      </c>
      <c r="L1914" s="95" t="s">
        <v>19467</v>
      </c>
      <c r="M1914" s="96" t="s">
        <v>9084</v>
      </c>
      <c r="N1914" s="96" t="s">
        <v>260</v>
      </c>
      <c r="O1914" s="97">
        <v>35656</v>
      </c>
      <c r="P1914" s="97">
        <v>35656</v>
      </c>
      <c r="Q1914" s="97">
        <v>35656</v>
      </c>
      <c r="R1914" s="96">
        <v>10273</v>
      </c>
      <c r="S1914" s="96">
        <v>28</v>
      </c>
      <c r="T1914" s="96" t="s">
        <v>19261</v>
      </c>
      <c r="U1914" s="96" t="s">
        <v>27930</v>
      </c>
      <c r="V1914" s="96"/>
      <c r="W1914" s="96" t="s">
        <v>27931</v>
      </c>
      <c r="X1914" s="96" t="s">
        <v>435</v>
      </c>
      <c r="Y1914" s="95" t="s">
        <v>8138</v>
      </c>
    </row>
    <row r="1915" spans="1:25" s="87" customFormat="1" x14ac:dyDescent="0.3">
      <c r="A1915" s="94" t="str">
        <f t="shared" si="30"/>
        <v>psehga0</v>
      </c>
      <c r="B1915" s="95" t="s">
        <v>27932</v>
      </c>
      <c r="C1915" s="96" t="s">
        <v>27933</v>
      </c>
      <c r="D1915" s="96" t="s">
        <v>27934</v>
      </c>
      <c r="E1915" s="96" t="s">
        <v>5630</v>
      </c>
      <c r="F1915" s="95" t="s">
        <v>19171</v>
      </c>
      <c r="G1915" s="96" t="s">
        <v>19029</v>
      </c>
      <c r="H1915" s="96" t="s">
        <v>19172</v>
      </c>
      <c r="I1915" s="96" t="s">
        <v>19173</v>
      </c>
      <c r="J1915" s="95" t="s">
        <v>19174</v>
      </c>
      <c r="K1915" s="95" t="s">
        <v>19309</v>
      </c>
      <c r="L1915" s="95" t="s">
        <v>19513</v>
      </c>
      <c r="M1915" s="96" t="s">
        <v>6528</v>
      </c>
      <c r="N1915" s="96" t="s">
        <v>219</v>
      </c>
      <c r="O1915" s="97">
        <v>43014</v>
      </c>
      <c r="P1915" s="97">
        <v>43014</v>
      </c>
      <c r="Q1915" s="97">
        <v>43014</v>
      </c>
      <c r="R1915" s="96">
        <v>2915</v>
      </c>
      <c r="S1915" s="96">
        <v>7</v>
      </c>
      <c r="T1915" s="96" t="s">
        <v>19247</v>
      </c>
      <c r="U1915" s="96" t="s">
        <v>27935</v>
      </c>
      <c r="V1915" s="96"/>
      <c r="W1915" s="96" t="s">
        <v>13787</v>
      </c>
      <c r="X1915" s="96" t="s">
        <v>219</v>
      </c>
      <c r="Y1915" s="95" t="s">
        <v>13788</v>
      </c>
    </row>
    <row r="1916" spans="1:25" s="87" customFormat="1" x14ac:dyDescent="0.3">
      <c r="A1916" s="94" t="str">
        <f t="shared" si="30"/>
        <v>pseller</v>
      </c>
      <c r="B1916" s="95" t="s">
        <v>27936</v>
      </c>
      <c r="C1916" s="96" t="s">
        <v>27937</v>
      </c>
      <c r="D1916" s="96" t="s">
        <v>27938</v>
      </c>
      <c r="E1916" s="96" t="s">
        <v>5630</v>
      </c>
      <c r="F1916" s="95" t="s">
        <v>19285</v>
      </c>
      <c r="G1916" s="96" t="s">
        <v>19028</v>
      </c>
      <c r="H1916" s="96" t="s">
        <v>19172</v>
      </c>
      <c r="I1916" s="96" t="s">
        <v>19173</v>
      </c>
      <c r="J1916" s="95" t="s">
        <v>19189</v>
      </c>
      <c r="K1916" s="95" t="s">
        <v>19273</v>
      </c>
      <c r="L1916" s="95" t="s">
        <v>19274</v>
      </c>
      <c r="M1916" s="96" t="s">
        <v>7733</v>
      </c>
      <c r="N1916" s="96" t="s">
        <v>328</v>
      </c>
      <c r="O1916" s="97">
        <v>38467</v>
      </c>
      <c r="P1916" s="97">
        <v>44665</v>
      </c>
      <c r="Q1916" s="97">
        <v>44665</v>
      </c>
      <c r="R1916" s="96">
        <v>1264</v>
      </c>
      <c r="S1916" s="96">
        <v>3</v>
      </c>
      <c r="T1916" s="96" t="s">
        <v>19228</v>
      </c>
      <c r="U1916" s="96" t="s">
        <v>27939</v>
      </c>
      <c r="V1916" s="96"/>
      <c r="W1916" s="96" t="s">
        <v>27940</v>
      </c>
      <c r="X1916" s="96" t="s">
        <v>416</v>
      </c>
      <c r="Y1916" s="95" t="s">
        <v>16138</v>
      </c>
    </row>
    <row r="1917" spans="1:25" s="87" customFormat="1" x14ac:dyDescent="0.3">
      <c r="A1917" s="94" t="str">
        <f t="shared" si="30"/>
        <v>PSKOCEL</v>
      </c>
      <c r="B1917" s="95" t="s">
        <v>27941</v>
      </c>
      <c r="C1917" s="96" t="s">
        <v>27942</v>
      </c>
      <c r="D1917" s="96" t="s">
        <v>3137</v>
      </c>
      <c r="E1917" s="96" t="s">
        <v>5630</v>
      </c>
      <c r="F1917" s="95" t="s">
        <v>19171</v>
      </c>
      <c r="G1917" s="96" t="s">
        <v>19029</v>
      </c>
      <c r="H1917" s="96" t="s">
        <v>19172</v>
      </c>
      <c r="I1917" s="96" t="s">
        <v>19173</v>
      </c>
      <c r="J1917" s="95" t="s">
        <v>19189</v>
      </c>
      <c r="K1917" s="95" t="s">
        <v>19217</v>
      </c>
      <c r="L1917" s="95" t="s">
        <v>19824</v>
      </c>
      <c r="M1917" s="96" t="s">
        <v>19825</v>
      </c>
      <c r="N1917" s="96" t="s">
        <v>752</v>
      </c>
      <c r="O1917" s="97">
        <v>32400</v>
      </c>
      <c r="P1917" s="97">
        <v>32400</v>
      </c>
      <c r="Q1917" s="97">
        <v>32400</v>
      </c>
      <c r="R1917" s="96">
        <v>13529</v>
      </c>
      <c r="S1917" s="96">
        <v>37</v>
      </c>
      <c r="T1917" s="96" t="s">
        <v>19261</v>
      </c>
      <c r="U1917" s="96" t="s">
        <v>27943</v>
      </c>
      <c r="V1917" s="96"/>
      <c r="W1917" s="96" t="s">
        <v>3141</v>
      </c>
      <c r="X1917" s="96" t="s">
        <v>752</v>
      </c>
      <c r="Y1917" s="95" t="s">
        <v>17387</v>
      </c>
    </row>
    <row r="1918" spans="1:25" s="87" customFormat="1" x14ac:dyDescent="0.3">
      <c r="A1918" s="94" t="str">
        <f t="shared" si="30"/>
        <v>pstella</v>
      </c>
      <c r="B1918" s="95" t="s">
        <v>27944</v>
      </c>
      <c r="C1918" s="96" t="s">
        <v>27945</v>
      </c>
      <c r="D1918" s="96" t="s">
        <v>27946</v>
      </c>
      <c r="E1918" s="96" t="s">
        <v>19170</v>
      </c>
      <c r="F1918" s="95" t="s">
        <v>19181</v>
      </c>
      <c r="G1918" s="96" t="s">
        <v>19030</v>
      </c>
      <c r="H1918" s="96" t="s">
        <v>19172</v>
      </c>
      <c r="I1918" s="96" t="s">
        <v>19173</v>
      </c>
      <c r="J1918" s="95" t="s">
        <v>19174</v>
      </c>
      <c r="K1918" s="95" t="s">
        <v>19245</v>
      </c>
      <c r="L1918" s="95" t="s">
        <v>19246</v>
      </c>
      <c r="M1918" s="96" t="s">
        <v>14665</v>
      </c>
      <c r="N1918" s="96" t="s">
        <v>219</v>
      </c>
      <c r="O1918" s="97">
        <v>44434</v>
      </c>
      <c r="P1918" s="97">
        <v>44434</v>
      </c>
      <c r="Q1918" s="97">
        <v>44434</v>
      </c>
      <c r="R1918" s="96">
        <v>1495</v>
      </c>
      <c r="S1918" s="96">
        <v>4</v>
      </c>
      <c r="T1918" s="96" t="s">
        <v>19228</v>
      </c>
      <c r="U1918" s="96" t="s">
        <v>27947</v>
      </c>
      <c r="V1918" s="96"/>
      <c r="W1918" s="96" t="s">
        <v>27948</v>
      </c>
      <c r="X1918" s="96" t="s">
        <v>219</v>
      </c>
      <c r="Y1918" s="95" t="s">
        <v>27949</v>
      </c>
    </row>
    <row r="1919" spans="1:25" s="87" customFormat="1" x14ac:dyDescent="0.3">
      <c r="A1919" s="94" t="str">
        <f t="shared" si="30"/>
        <v>pthibod</v>
      </c>
      <c r="B1919" s="95" t="s">
        <v>27950</v>
      </c>
      <c r="C1919" s="96" t="s">
        <v>27951</v>
      </c>
      <c r="D1919" s="96" t="s">
        <v>27952</v>
      </c>
      <c r="E1919" s="96" t="s">
        <v>5630</v>
      </c>
      <c r="F1919" s="95" t="s">
        <v>19181</v>
      </c>
      <c r="G1919" s="96" t="s">
        <v>19030</v>
      </c>
      <c r="H1919" s="96" t="s">
        <v>19172</v>
      </c>
      <c r="I1919" s="96" t="s">
        <v>19173</v>
      </c>
      <c r="J1919" s="95" t="s">
        <v>19189</v>
      </c>
      <c r="K1919" s="95" t="s">
        <v>19294</v>
      </c>
      <c r="L1919" s="95" t="s">
        <v>19295</v>
      </c>
      <c r="M1919" s="96" t="s">
        <v>19296</v>
      </c>
      <c r="N1919" s="96" t="s">
        <v>541</v>
      </c>
      <c r="O1919" s="97">
        <v>45907</v>
      </c>
      <c r="P1919" s="97">
        <v>45907</v>
      </c>
      <c r="Q1919" s="97">
        <v>45907</v>
      </c>
      <c r="R1919" s="96">
        <v>22</v>
      </c>
      <c r="S1919" s="96">
        <v>0</v>
      </c>
      <c r="T1919" s="96" t="s">
        <v>19183</v>
      </c>
      <c r="U1919" s="96" t="s">
        <v>27953</v>
      </c>
      <c r="V1919" s="96"/>
      <c r="W1919" s="96" t="s">
        <v>27954</v>
      </c>
      <c r="X1919" s="96" t="s">
        <v>541</v>
      </c>
      <c r="Y1919" s="95" t="s">
        <v>27955</v>
      </c>
    </row>
    <row r="1920" spans="1:25" s="87" customFormat="1" x14ac:dyDescent="0.3">
      <c r="A1920" s="94" t="str">
        <f t="shared" si="30"/>
        <v>PTRAN07</v>
      </c>
      <c r="B1920" s="95" t="s">
        <v>27956</v>
      </c>
      <c r="C1920" s="96" t="s">
        <v>27957</v>
      </c>
      <c r="D1920" s="96" t="s">
        <v>14999</v>
      </c>
      <c r="E1920" s="96" t="s">
        <v>5630</v>
      </c>
      <c r="F1920" s="95" t="s">
        <v>19171</v>
      </c>
      <c r="G1920" s="96" t="s">
        <v>19029</v>
      </c>
      <c r="H1920" s="96" t="s">
        <v>19172</v>
      </c>
      <c r="I1920" s="96" t="s">
        <v>19173</v>
      </c>
      <c r="J1920" s="95" t="s">
        <v>19174</v>
      </c>
      <c r="K1920" s="95" t="s">
        <v>19245</v>
      </c>
      <c r="L1920" s="95" t="s">
        <v>19246</v>
      </c>
      <c r="M1920" s="96" t="s">
        <v>14665</v>
      </c>
      <c r="N1920" s="96" t="s">
        <v>219</v>
      </c>
      <c r="O1920" s="97">
        <v>38478</v>
      </c>
      <c r="P1920" s="97">
        <v>38478</v>
      </c>
      <c r="Q1920" s="97">
        <v>38478</v>
      </c>
      <c r="R1920" s="96">
        <v>7451</v>
      </c>
      <c r="S1920" s="96">
        <v>20</v>
      </c>
      <c r="T1920" s="96" t="s">
        <v>19261</v>
      </c>
      <c r="U1920" s="96" t="s">
        <v>27958</v>
      </c>
      <c r="V1920" s="96"/>
      <c r="W1920" s="96" t="s">
        <v>15002</v>
      </c>
      <c r="X1920" s="96" t="s">
        <v>219</v>
      </c>
      <c r="Y1920" s="95" t="s">
        <v>27959</v>
      </c>
    </row>
    <row r="1921" spans="1:25" s="87" customFormat="1" x14ac:dyDescent="0.3">
      <c r="A1921" s="94" t="str">
        <f t="shared" si="30"/>
        <v>pvilla0</v>
      </c>
      <c r="B1921" s="95" t="s">
        <v>27960</v>
      </c>
      <c r="C1921" s="96" t="s">
        <v>27961</v>
      </c>
      <c r="D1921" s="96" t="s">
        <v>27962</v>
      </c>
      <c r="E1921" s="96" t="s">
        <v>5630</v>
      </c>
      <c r="F1921" s="95" t="s">
        <v>19285</v>
      </c>
      <c r="G1921" s="96" t="s">
        <v>19028</v>
      </c>
      <c r="H1921" s="96" t="s">
        <v>19172</v>
      </c>
      <c r="I1921" s="96" t="s">
        <v>19173</v>
      </c>
      <c r="J1921" s="95" t="s">
        <v>19174</v>
      </c>
      <c r="K1921" s="95" t="s">
        <v>19309</v>
      </c>
      <c r="L1921" s="95" t="s">
        <v>19513</v>
      </c>
      <c r="M1921" s="96" t="s">
        <v>6528</v>
      </c>
      <c r="N1921" s="96" t="s">
        <v>219</v>
      </c>
      <c r="O1921" s="97">
        <v>44336</v>
      </c>
      <c r="P1921" s="97">
        <v>44336</v>
      </c>
      <c r="Q1921" s="97">
        <v>44336</v>
      </c>
      <c r="R1921" s="96">
        <v>1593</v>
      </c>
      <c r="S1921" s="96">
        <v>4</v>
      </c>
      <c r="T1921" s="96" t="s">
        <v>19228</v>
      </c>
      <c r="U1921" s="96" t="s">
        <v>27963</v>
      </c>
      <c r="V1921" s="96"/>
      <c r="W1921" s="96" t="s">
        <v>3841</v>
      </c>
      <c r="X1921" s="96" t="s">
        <v>219</v>
      </c>
      <c r="Y1921" s="95" t="s">
        <v>6792</v>
      </c>
    </row>
    <row r="1922" spans="1:25" s="87" customFormat="1" x14ac:dyDescent="0.3">
      <c r="A1922" s="94" t="str">
        <f t="shared" si="30"/>
        <v>PWALLRI</v>
      </c>
      <c r="B1922" s="95" t="s">
        <v>27964</v>
      </c>
      <c r="C1922" s="96" t="s">
        <v>27965</v>
      </c>
      <c r="D1922" s="96" t="s">
        <v>27966</v>
      </c>
      <c r="E1922" s="96" t="s">
        <v>19170</v>
      </c>
      <c r="F1922" s="95" t="s">
        <v>19181</v>
      </c>
      <c r="G1922" s="96" t="s">
        <v>19030</v>
      </c>
      <c r="H1922" s="96" t="s">
        <v>19172</v>
      </c>
      <c r="I1922" s="96" t="s">
        <v>19173</v>
      </c>
      <c r="J1922" s="95" t="s">
        <v>19189</v>
      </c>
      <c r="K1922" s="95" t="s">
        <v>19190</v>
      </c>
      <c r="L1922" s="95" t="s">
        <v>19191</v>
      </c>
      <c r="M1922" s="96" t="s">
        <v>19192</v>
      </c>
      <c r="N1922" s="96" t="s">
        <v>297</v>
      </c>
      <c r="O1922" s="97">
        <v>39117</v>
      </c>
      <c r="P1922" s="97">
        <v>39117</v>
      </c>
      <c r="Q1922" s="97">
        <v>39117</v>
      </c>
      <c r="R1922" s="96">
        <v>6812</v>
      </c>
      <c r="S1922" s="96">
        <v>18</v>
      </c>
      <c r="T1922" s="96" t="s">
        <v>19261</v>
      </c>
      <c r="U1922" s="96" t="s">
        <v>27967</v>
      </c>
      <c r="V1922" s="96"/>
      <c r="W1922" s="96" t="s">
        <v>27968</v>
      </c>
      <c r="X1922" s="96" t="s">
        <v>297</v>
      </c>
      <c r="Y1922" s="95" t="s">
        <v>7116</v>
      </c>
    </row>
    <row r="1923" spans="1:25" s="87" customFormat="1" x14ac:dyDescent="0.3">
      <c r="A1923" s="94" t="str">
        <f t="shared" ref="A1923:A1986" si="31">TRIM(D1923)</f>
        <v>pwelliv</v>
      </c>
      <c r="B1923" s="95" t="s">
        <v>27969</v>
      </c>
      <c r="C1923" s="96" t="s">
        <v>27970</v>
      </c>
      <c r="D1923" s="96" t="s">
        <v>27971</v>
      </c>
      <c r="E1923" s="96" t="s">
        <v>5630</v>
      </c>
      <c r="F1923" s="95" t="s">
        <v>19215</v>
      </c>
      <c r="G1923" s="96" t="s">
        <v>19033</v>
      </c>
      <c r="H1923" s="96" t="s">
        <v>19172</v>
      </c>
      <c r="I1923" s="96" t="s">
        <v>19173</v>
      </c>
      <c r="J1923" s="95" t="s">
        <v>19174</v>
      </c>
      <c r="K1923" s="95" t="s">
        <v>19802</v>
      </c>
      <c r="L1923" s="95" t="s">
        <v>19803</v>
      </c>
      <c r="M1923" s="96" t="s">
        <v>19804</v>
      </c>
      <c r="N1923" s="96" t="s">
        <v>549</v>
      </c>
      <c r="O1923" s="97">
        <v>45305</v>
      </c>
      <c r="P1923" s="97">
        <v>45305</v>
      </c>
      <c r="Q1923" s="97">
        <v>45305</v>
      </c>
      <c r="R1923" s="96">
        <v>624</v>
      </c>
      <c r="S1923" s="96">
        <v>1</v>
      </c>
      <c r="T1923" s="96" t="s">
        <v>19209</v>
      </c>
      <c r="U1923" s="96" t="s">
        <v>17689</v>
      </c>
      <c r="V1923" s="96"/>
      <c r="W1923" s="96" t="s">
        <v>17690</v>
      </c>
      <c r="X1923" s="96" t="s">
        <v>549</v>
      </c>
      <c r="Y1923" s="95" t="s">
        <v>17691</v>
      </c>
    </row>
    <row r="1924" spans="1:25" s="87" customFormat="1" x14ac:dyDescent="0.3">
      <c r="A1924" s="94" t="str">
        <f t="shared" si="31"/>
        <v>PWILL50</v>
      </c>
      <c r="B1924" s="95" t="s">
        <v>27972</v>
      </c>
      <c r="C1924" s="96" t="s">
        <v>27973</v>
      </c>
      <c r="D1924" s="96" t="s">
        <v>4799</v>
      </c>
      <c r="E1924" s="96" t="s">
        <v>5630</v>
      </c>
      <c r="F1924" s="95" t="s">
        <v>19181</v>
      </c>
      <c r="G1924" s="96" t="s">
        <v>19030</v>
      </c>
      <c r="H1924" s="96" t="s">
        <v>19172</v>
      </c>
      <c r="I1924" s="96" t="s">
        <v>19173</v>
      </c>
      <c r="J1924" s="95" t="s">
        <v>19174</v>
      </c>
      <c r="K1924" s="95" t="s">
        <v>19716</v>
      </c>
      <c r="L1924" s="95" t="s">
        <v>19717</v>
      </c>
      <c r="M1924" s="96" t="s">
        <v>5847</v>
      </c>
      <c r="N1924" s="96" t="s">
        <v>279</v>
      </c>
      <c r="O1924" s="97">
        <v>35513</v>
      </c>
      <c r="P1924" s="97">
        <v>35513</v>
      </c>
      <c r="Q1924" s="97">
        <v>35513</v>
      </c>
      <c r="R1924" s="96">
        <v>10416</v>
      </c>
      <c r="S1924" s="96">
        <v>28</v>
      </c>
      <c r="T1924" s="96" t="s">
        <v>19261</v>
      </c>
      <c r="U1924" s="96" t="s">
        <v>27974</v>
      </c>
      <c r="V1924" s="96"/>
      <c r="W1924" s="96" t="s">
        <v>4272</v>
      </c>
      <c r="X1924" s="96" t="s">
        <v>279</v>
      </c>
      <c r="Y1924" s="95" t="s">
        <v>4273</v>
      </c>
    </row>
    <row r="1925" spans="1:25" s="87" customFormat="1" x14ac:dyDescent="0.3">
      <c r="A1925" s="94" t="str">
        <f t="shared" si="31"/>
        <v>pwilli0</v>
      </c>
      <c r="B1925" s="95" t="s">
        <v>27975</v>
      </c>
      <c r="C1925" s="96" t="s">
        <v>27976</v>
      </c>
      <c r="D1925" s="96" t="s">
        <v>27977</v>
      </c>
      <c r="E1925" s="96" t="s">
        <v>5630</v>
      </c>
      <c r="F1925" s="95" t="s">
        <v>19181</v>
      </c>
      <c r="G1925" s="96" t="s">
        <v>19030</v>
      </c>
      <c r="H1925" s="96" t="s">
        <v>19172</v>
      </c>
      <c r="I1925" s="96" t="s">
        <v>19173</v>
      </c>
      <c r="J1925" s="95" t="s">
        <v>19189</v>
      </c>
      <c r="K1925" s="95" t="s">
        <v>19273</v>
      </c>
      <c r="L1925" s="95" t="s">
        <v>19274</v>
      </c>
      <c r="M1925" s="96" t="s">
        <v>7733</v>
      </c>
      <c r="N1925" s="96" t="s">
        <v>328</v>
      </c>
      <c r="O1925" s="97">
        <v>45921</v>
      </c>
      <c r="P1925" s="97">
        <v>45921</v>
      </c>
      <c r="Q1925" s="97">
        <v>45921</v>
      </c>
      <c r="R1925" s="96">
        <v>8</v>
      </c>
      <c r="S1925" s="96">
        <v>0</v>
      </c>
      <c r="T1925" s="96" t="s">
        <v>19183</v>
      </c>
      <c r="U1925" s="96" t="s">
        <v>27978</v>
      </c>
      <c r="V1925" s="96"/>
      <c r="W1925" s="96" t="s">
        <v>582</v>
      </c>
      <c r="X1925" s="96" t="s">
        <v>375</v>
      </c>
      <c r="Y1925" s="95" t="s">
        <v>16235</v>
      </c>
    </row>
    <row r="1926" spans="1:25" s="87" customFormat="1" x14ac:dyDescent="0.3">
      <c r="A1926" s="94" t="str">
        <f t="shared" si="31"/>
        <v>PYARBOR</v>
      </c>
      <c r="B1926" s="95" t="s">
        <v>27979</v>
      </c>
      <c r="C1926" s="96" t="s">
        <v>27980</v>
      </c>
      <c r="D1926" s="96" t="s">
        <v>12390</v>
      </c>
      <c r="E1926" s="96" t="s">
        <v>5630</v>
      </c>
      <c r="F1926" s="95" t="s">
        <v>19171</v>
      </c>
      <c r="G1926" s="96" t="s">
        <v>19029</v>
      </c>
      <c r="H1926" s="96" t="s">
        <v>19172</v>
      </c>
      <c r="I1926" s="96" t="s">
        <v>19173</v>
      </c>
      <c r="J1926" s="95" t="s">
        <v>19189</v>
      </c>
      <c r="K1926" s="95" t="s">
        <v>19273</v>
      </c>
      <c r="L1926" s="95" t="s">
        <v>19274</v>
      </c>
      <c r="M1926" s="96" t="s">
        <v>7733</v>
      </c>
      <c r="N1926" s="96" t="s">
        <v>328</v>
      </c>
      <c r="O1926" s="97">
        <v>40154</v>
      </c>
      <c r="P1926" s="97">
        <v>40154</v>
      </c>
      <c r="Q1926" s="97">
        <v>40154</v>
      </c>
      <c r="R1926" s="96">
        <v>5775</v>
      </c>
      <c r="S1926" s="96">
        <v>15</v>
      </c>
      <c r="T1926" s="96" t="s">
        <v>19247</v>
      </c>
      <c r="U1926" s="96" t="s">
        <v>27981</v>
      </c>
      <c r="V1926" s="96"/>
      <c r="W1926" s="96" t="s">
        <v>2401</v>
      </c>
      <c r="X1926" s="96" t="s">
        <v>416</v>
      </c>
      <c r="Y1926" s="95" t="s">
        <v>12394</v>
      </c>
    </row>
    <row r="1927" spans="1:25" s="87" customFormat="1" x14ac:dyDescent="0.3">
      <c r="A1927" s="94" t="str">
        <f t="shared" si="31"/>
        <v>PYEE3</v>
      </c>
      <c r="B1927" s="95" t="s">
        <v>27982</v>
      </c>
      <c r="C1927" s="96" t="s">
        <v>27983</v>
      </c>
      <c r="D1927" s="96" t="s">
        <v>10484</v>
      </c>
      <c r="E1927" s="96" t="s">
        <v>5630</v>
      </c>
      <c r="F1927" s="95" t="s">
        <v>19171</v>
      </c>
      <c r="G1927" s="96" t="s">
        <v>19029</v>
      </c>
      <c r="H1927" s="96" t="s">
        <v>19172</v>
      </c>
      <c r="I1927" s="96" t="s">
        <v>19173</v>
      </c>
      <c r="J1927" s="95" t="s">
        <v>19174</v>
      </c>
      <c r="K1927" s="95" t="s">
        <v>19175</v>
      </c>
      <c r="L1927" s="95" t="s">
        <v>16610</v>
      </c>
      <c r="M1927" s="96" t="s">
        <v>9597</v>
      </c>
      <c r="N1927" s="96" t="s">
        <v>219</v>
      </c>
      <c r="O1927" s="97">
        <v>37306</v>
      </c>
      <c r="P1927" s="97">
        <v>37306</v>
      </c>
      <c r="Q1927" s="97">
        <v>37306</v>
      </c>
      <c r="R1927" s="96">
        <v>8623</v>
      </c>
      <c r="S1927" s="96">
        <v>23</v>
      </c>
      <c r="T1927" s="96" t="s">
        <v>19261</v>
      </c>
      <c r="U1927" s="96" t="s">
        <v>27984</v>
      </c>
      <c r="V1927" s="96"/>
      <c r="W1927" s="96" t="s">
        <v>18575</v>
      </c>
      <c r="X1927" s="96" t="s">
        <v>219</v>
      </c>
      <c r="Y1927" s="95" t="s">
        <v>27985</v>
      </c>
    </row>
    <row r="1928" spans="1:25" s="87" customFormat="1" x14ac:dyDescent="0.3">
      <c r="A1928" s="94" t="str">
        <f t="shared" si="31"/>
        <v>pyoung</v>
      </c>
      <c r="B1928" s="95" t="s">
        <v>27986</v>
      </c>
      <c r="C1928" s="96" t="s">
        <v>27987</v>
      </c>
      <c r="D1928" s="96" t="s">
        <v>27988</v>
      </c>
      <c r="E1928" s="96" t="s">
        <v>5630</v>
      </c>
      <c r="F1928" s="95" t="s">
        <v>19171</v>
      </c>
      <c r="G1928" s="96" t="s">
        <v>19029</v>
      </c>
      <c r="H1928" s="96" t="s">
        <v>19172</v>
      </c>
      <c r="I1928" s="96" t="s">
        <v>19173</v>
      </c>
      <c r="J1928" s="95" t="s">
        <v>19174</v>
      </c>
      <c r="K1928" s="95" t="s">
        <v>19360</v>
      </c>
      <c r="L1928" s="95" t="s">
        <v>19361</v>
      </c>
      <c r="M1928" s="96" t="s">
        <v>19362</v>
      </c>
      <c r="N1928" s="96" t="s">
        <v>1463</v>
      </c>
      <c r="O1928" s="97">
        <v>45046</v>
      </c>
      <c r="P1928" s="97">
        <v>45858</v>
      </c>
      <c r="Q1928" s="97">
        <v>45046</v>
      </c>
      <c r="R1928" s="96">
        <v>883</v>
      </c>
      <c r="S1928" s="96">
        <v>2</v>
      </c>
      <c r="T1928" s="96" t="s">
        <v>19209</v>
      </c>
      <c r="U1928" s="96" t="s">
        <v>27989</v>
      </c>
      <c r="V1928" s="96"/>
      <c r="W1928" s="96" t="s">
        <v>4611</v>
      </c>
      <c r="X1928" s="96" t="s">
        <v>1472</v>
      </c>
      <c r="Y1928" s="95" t="s">
        <v>27990</v>
      </c>
    </row>
    <row r="1929" spans="1:25" s="87" customFormat="1" x14ac:dyDescent="0.3">
      <c r="A1929" s="94" t="str">
        <f t="shared" si="31"/>
        <v>qjones</v>
      </c>
      <c r="B1929" s="95" t="s">
        <v>27991</v>
      </c>
      <c r="C1929" s="96" t="s">
        <v>27992</v>
      </c>
      <c r="D1929" s="95" t="s">
        <v>27993</v>
      </c>
      <c r="E1929" s="96" t="s">
        <v>5630</v>
      </c>
      <c r="F1929" s="96"/>
      <c r="G1929" s="96"/>
      <c r="H1929" s="96"/>
      <c r="I1929" s="96"/>
      <c r="J1929" s="96"/>
      <c r="K1929" s="96"/>
      <c r="L1929" s="96"/>
      <c r="M1929" s="96"/>
      <c r="N1929" s="96"/>
      <c r="O1929" s="97">
        <v>45935</v>
      </c>
      <c r="P1929" s="96"/>
      <c r="Q1929" s="97">
        <v>45935</v>
      </c>
      <c r="R1929" s="96"/>
      <c r="S1929" s="96"/>
      <c r="T1929" s="96"/>
      <c r="U1929" s="95" t="s">
        <v>27994</v>
      </c>
      <c r="V1929" s="95" t="s">
        <v>27995</v>
      </c>
      <c r="W1929" s="96" t="s">
        <v>27996</v>
      </c>
      <c r="X1929" s="96" t="s">
        <v>375</v>
      </c>
      <c r="Y1929" s="95" t="s">
        <v>27997</v>
      </c>
    </row>
    <row r="1930" spans="1:25" s="87" customFormat="1" x14ac:dyDescent="0.3">
      <c r="A1930" s="94" t="str">
        <f t="shared" si="31"/>
        <v>rabassi</v>
      </c>
      <c r="B1930" s="95" t="s">
        <v>27998</v>
      </c>
      <c r="C1930" s="96" t="s">
        <v>27999</v>
      </c>
      <c r="D1930" s="96" t="s">
        <v>28000</v>
      </c>
      <c r="E1930" s="96" t="s">
        <v>5630</v>
      </c>
      <c r="F1930" s="95" t="s">
        <v>19171</v>
      </c>
      <c r="G1930" s="96" t="s">
        <v>19029</v>
      </c>
      <c r="H1930" s="96" t="s">
        <v>19172</v>
      </c>
      <c r="I1930" s="96" t="s">
        <v>19173</v>
      </c>
      <c r="J1930" s="95" t="s">
        <v>19174</v>
      </c>
      <c r="K1930" s="95" t="s">
        <v>19309</v>
      </c>
      <c r="L1930" s="95" t="s">
        <v>19513</v>
      </c>
      <c r="M1930" s="96" t="s">
        <v>6528</v>
      </c>
      <c r="N1930" s="96" t="s">
        <v>219</v>
      </c>
      <c r="O1930" s="97">
        <v>43014</v>
      </c>
      <c r="P1930" s="97">
        <v>43014</v>
      </c>
      <c r="Q1930" s="97">
        <v>43014</v>
      </c>
      <c r="R1930" s="96">
        <v>2915</v>
      </c>
      <c r="S1930" s="96">
        <v>7</v>
      </c>
      <c r="T1930" s="96" t="s">
        <v>19247</v>
      </c>
      <c r="U1930" s="96" t="s">
        <v>28001</v>
      </c>
      <c r="V1930" s="96"/>
      <c r="W1930" s="96" t="s">
        <v>8230</v>
      </c>
      <c r="X1930" s="96" t="s">
        <v>219</v>
      </c>
      <c r="Y1930" s="95" t="s">
        <v>28002</v>
      </c>
    </row>
    <row r="1931" spans="1:25" s="87" customFormat="1" x14ac:dyDescent="0.3">
      <c r="A1931" s="94" t="str">
        <f t="shared" si="31"/>
        <v>rabbas</v>
      </c>
      <c r="B1931" s="95" t="s">
        <v>28003</v>
      </c>
      <c r="C1931" s="96" t="s">
        <v>28004</v>
      </c>
      <c r="D1931" s="96" t="s">
        <v>28005</v>
      </c>
      <c r="E1931" s="96" t="s">
        <v>5630</v>
      </c>
      <c r="F1931" s="95" t="s">
        <v>19171</v>
      </c>
      <c r="G1931" s="96" t="s">
        <v>19029</v>
      </c>
      <c r="H1931" s="96" t="s">
        <v>19172</v>
      </c>
      <c r="I1931" s="96" t="s">
        <v>19173</v>
      </c>
      <c r="J1931" s="95" t="s">
        <v>19174</v>
      </c>
      <c r="K1931" s="95" t="s">
        <v>20070</v>
      </c>
      <c r="L1931" s="95" t="s">
        <v>20694</v>
      </c>
      <c r="M1931" s="96" t="s">
        <v>20072</v>
      </c>
      <c r="N1931" s="96" t="s">
        <v>955</v>
      </c>
      <c r="O1931" s="97">
        <v>42415</v>
      </c>
      <c r="P1931" s="97">
        <v>42415</v>
      </c>
      <c r="Q1931" s="97">
        <v>42415</v>
      </c>
      <c r="R1931" s="96">
        <v>3514</v>
      </c>
      <c r="S1931" s="96">
        <v>9</v>
      </c>
      <c r="T1931" s="96" t="s">
        <v>19247</v>
      </c>
      <c r="U1931" s="96" t="s">
        <v>28006</v>
      </c>
      <c r="V1931" s="96"/>
      <c r="W1931" s="96" t="s">
        <v>28007</v>
      </c>
      <c r="X1931" s="96" t="s">
        <v>955</v>
      </c>
      <c r="Y1931" s="95" t="s">
        <v>16129</v>
      </c>
    </row>
    <row r="1932" spans="1:25" s="87" customFormat="1" x14ac:dyDescent="0.3">
      <c r="A1932" s="94" t="str">
        <f t="shared" si="31"/>
        <v>RAHEDO1</v>
      </c>
      <c r="B1932" s="95" t="s">
        <v>28008</v>
      </c>
      <c r="C1932" s="96" t="s">
        <v>28009</v>
      </c>
      <c r="D1932" s="96" t="s">
        <v>19068</v>
      </c>
      <c r="E1932" s="96" t="s">
        <v>5630</v>
      </c>
      <c r="F1932" s="95" t="s">
        <v>19285</v>
      </c>
      <c r="G1932" s="96" t="s">
        <v>19028</v>
      </c>
      <c r="H1932" s="96" t="s">
        <v>19172</v>
      </c>
      <c r="I1932" s="96" t="s">
        <v>19173</v>
      </c>
      <c r="J1932" s="95" t="s">
        <v>19174</v>
      </c>
      <c r="K1932" s="95" t="s">
        <v>19245</v>
      </c>
      <c r="L1932" s="95" t="s">
        <v>23576</v>
      </c>
      <c r="M1932" s="96" t="s">
        <v>10417</v>
      </c>
      <c r="N1932" s="96" t="s">
        <v>3619</v>
      </c>
      <c r="O1932" s="97">
        <v>34975</v>
      </c>
      <c r="P1932" s="97">
        <v>34975</v>
      </c>
      <c r="Q1932" s="97">
        <v>34975</v>
      </c>
      <c r="R1932" s="96">
        <v>10954</v>
      </c>
      <c r="S1932" s="96">
        <v>30</v>
      </c>
      <c r="T1932" s="96" t="s">
        <v>19261</v>
      </c>
      <c r="U1932" s="96" t="s">
        <v>28010</v>
      </c>
      <c r="V1932" s="96"/>
      <c r="W1932" s="96" t="s">
        <v>3618</v>
      </c>
      <c r="X1932" s="96" t="s">
        <v>3619</v>
      </c>
      <c r="Y1932" s="95" t="s">
        <v>28011</v>
      </c>
    </row>
    <row r="1933" spans="1:25" s="87" customFormat="1" x14ac:dyDescent="0.3">
      <c r="A1933" s="94" t="str">
        <f t="shared" si="31"/>
        <v>RALDERM</v>
      </c>
      <c r="B1933" s="95" t="s">
        <v>28012</v>
      </c>
      <c r="C1933" s="96" t="s">
        <v>28013</v>
      </c>
      <c r="D1933" s="96" t="s">
        <v>28014</v>
      </c>
      <c r="E1933" s="96" t="s">
        <v>19715</v>
      </c>
      <c r="F1933" s="95" t="s">
        <v>19181</v>
      </c>
      <c r="G1933" s="96" t="s">
        <v>19030</v>
      </c>
      <c r="H1933" s="96" t="s">
        <v>19172</v>
      </c>
      <c r="I1933" s="96" t="s">
        <v>19173</v>
      </c>
      <c r="J1933" s="95" t="s">
        <v>19174</v>
      </c>
      <c r="K1933" s="95" t="s">
        <v>19207</v>
      </c>
      <c r="L1933" s="95" t="s">
        <v>19208</v>
      </c>
      <c r="M1933" s="96" t="s">
        <v>10249</v>
      </c>
      <c r="N1933" s="96" t="s">
        <v>219</v>
      </c>
      <c r="O1933" s="97">
        <v>31615</v>
      </c>
      <c r="P1933" s="97">
        <v>31615</v>
      </c>
      <c r="Q1933" s="97">
        <v>31615</v>
      </c>
      <c r="R1933" s="96">
        <v>14314</v>
      </c>
      <c r="S1933" s="96">
        <v>39</v>
      </c>
      <c r="T1933" s="96" t="s">
        <v>19261</v>
      </c>
      <c r="U1933" s="96" t="s">
        <v>28015</v>
      </c>
      <c r="V1933" s="96" t="s">
        <v>28016</v>
      </c>
      <c r="W1933" s="96" t="s">
        <v>28017</v>
      </c>
      <c r="X1933" s="96" t="s">
        <v>219</v>
      </c>
      <c r="Y1933" s="95" t="s">
        <v>28018</v>
      </c>
    </row>
    <row r="1934" spans="1:25" s="87" customFormat="1" x14ac:dyDescent="0.3">
      <c r="A1934" s="94" t="str">
        <f t="shared" si="31"/>
        <v>ralers</v>
      </c>
      <c r="B1934" s="95" t="s">
        <v>28019</v>
      </c>
      <c r="C1934" s="96" t="s">
        <v>28020</v>
      </c>
      <c r="D1934" s="96" t="s">
        <v>28021</v>
      </c>
      <c r="E1934" s="96" t="s">
        <v>5630</v>
      </c>
      <c r="F1934" s="95" t="s">
        <v>19215</v>
      </c>
      <c r="G1934" s="96" t="s">
        <v>19033</v>
      </c>
      <c r="H1934" s="96" t="s">
        <v>19172</v>
      </c>
      <c r="I1934" s="96" t="s">
        <v>19173</v>
      </c>
      <c r="J1934" s="95" t="s">
        <v>19174</v>
      </c>
      <c r="K1934" s="95" t="s">
        <v>19401</v>
      </c>
      <c r="L1934" s="95" t="s">
        <v>19764</v>
      </c>
      <c r="M1934" s="96" t="s">
        <v>8645</v>
      </c>
      <c r="N1934" s="96" t="s">
        <v>407</v>
      </c>
      <c r="O1934" s="97">
        <v>45858</v>
      </c>
      <c r="P1934" s="97">
        <v>45858</v>
      </c>
      <c r="Q1934" s="97">
        <v>45858</v>
      </c>
      <c r="R1934" s="96">
        <v>71</v>
      </c>
      <c r="S1934" s="96">
        <v>0</v>
      </c>
      <c r="T1934" s="96" t="s">
        <v>19219</v>
      </c>
      <c r="U1934" s="96" t="s">
        <v>28022</v>
      </c>
      <c r="V1934" s="96"/>
      <c r="W1934" s="96" t="s">
        <v>28023</v>
      </c>
      <c r="X1934" s="96" t="s">
        <v>983</v>
      </c>
      <c r="Y1934" s="95" t="s">
        <v>28024</v>
      </c>
    </row>
    <row r="1935" spans="1:25" s="87" customFormat="1" x14ac:dyDescent="0.3">
      <c r="A1935" s="94" t="str">
        <f t="shared" si="31"/>
        <v>RARAMBU</v>
      </c>
      <c r="B1935" s="95" t="s">
        <v>28025</v>
      </c>
      <c r="C1935" s="96" t="s">
        <v>28026</v>
      </c>
      <c r="D1935" s="96" t="s">
        <v>17050</v>
      </c>
      <c r="E1935" s="96" t="s">
        <v>5630</v>
      </c>
      <c r="F1935" s="95" t="s">
        <v>19181</v>
      </c>
      <c r="G1935" s="96" t="s">
        <v>19030</v>
      </c>
      <c r="H1935" s="96" t="s">
        <v>19172</v>
      </c>
      <c r="I1935" s="96" t="s">
        <v>19173</v>
      </c>
      <c r="J1935" s="95" t="s">
        <v>19174</v>
      </c>
      <c r="K1935" s="95" t="s">
        <v>19207</v>
      </c>
      <c r="L1935" s="95" t="s">
        <v>19208</v>
      </c>
      <c r="M1935" s="96" t="s">
        <v>10249</v>
      </c>
      <c r="N1935" s="96" t="s">
        <v>219</v>
      </c>
      <c r="O1935" s="97">
        <v>37349</v>
      </c>
      <c r="P1935" s="97">
        <v>37349</v>
      </c>
      <c r="Q1935" s="97">
        <v>37349</v>
      </c>
      <c r="R1935" s="96">
        <v>8580</v>
      </c>
      <c r="S1935" s="96">
        <v>23</v>
      </c>
      <c r="T1935" s="96" t="s">
        <v>19261</v>
      </c>
      <c r="U1935" s="96" t="s">
        <v>17052</v>
      </c>
      <c r="V1935" s="96" t="s">
        <v>2193</v>
      </c>
      <c r="W1935" s="96" t="s">
        <v>2193</v>
      </c>
      <c r="X1935" s="96" t="s">
        <v>219</v>
      </c>
      <c r="Y1935" s="95" t="s">
        <v>16507</v>
      </c>
    </row>
    <row r="1936" spans="1:25" s="87" customFormat="1" x14ac:dyDescent="0.3">
      <c r="A1936" s="94" t="str">
        <f t="shared" si="31"/>
        <v>rarthu1</v>
      </c>
      <c r="B1936" s="95" t="s">
        <v>28027</v>
      </c>
      <c r="C1936" s="96" t="s">
        <v>28028</v>
      </c>
      <c r="D1936" s="96" t="s">
        <v>28029</v>
      </c>
      <c r="E1936" s="96" t="s">
        <v>5630</v>
      </c>
      <c r="F1936" s="95" t="s">
        <v>19181</v>
      </c>
      <c r="G1936" s="96" t="s">
        <v>19030</v>
      </c>
      <c r="H1936" s="96" t="s">
        <v>19172</v>
      </c>
      <c r="I1936" s="96" t="s">
        <v>19173</v>
      </c>
      <c r="J1936" s="95" t="s">
        <v>19189</v>
      </c>
      <c r="K1936" s="95" t="s">
        <v>19294</v>
      </c>
      <c r="L1936" s="95" t="s">
        <v>19295</v>
      </c>
      <c r="M1936" s="96" t="s">
        <v>19296</v>
      </c>
      <c r="N1936" s="96" t="s">
        <v>541</v>
      </c>
      <c r="O1936" s="97">
        <v>42863</v>
      </c>
      <c r="P1936" s="97">
        <v>42863</v>
      </c>
      <c r="Q1936" s="97">
        <v>42863</v>
      </c>
      <c r="R1936" s="96">
        <v>3066</v>
      </c>
      <c r="S1936" s="96">
        <v>8</v>
      </c>
      <c r="T1936" s="96" t="s">
        <v>19247</v>
      </c>
      <c r="U1936" s="96" t="s">
        <v>28030</v>
      </c>
      <c r="V1936" s="96" t="s">
        <v>28031</v>
      </c>
      <c r="W1936" s="96" t="s">
        <v>4060</v>
      </c>
      <c r="X1936" s="96" t="s">
        <v>541</v>
      </c>
      <c r="Y1936" s="95" t="s">
        <v>8366</v>
      </c>
    </row>
    <row r="1937" spans="1:25" s="87" customFormat="1" x14ac:dyDescent="0.3">
      <c r="A1937" s="94" t="str">
        <f t="shared" si="31"/>
        <v>rasobs</v>
      </c>
      <c r="B1937" s="95" t="s">
        <v>28032</v>
      </c>
      <c r="C1937" s="96" t="s">
        <v>28033</v>
      </c>
      <c r="D1937" s="96" t="s">
        <v>28034</v>
      </c>
      <c r="E1937" s="96" t="s">
        <v>5630</v>
      </c>
      <c r="F1937" s="95" t="s">
        <v>19171</v>
      </c>
      <c r="G1937" s="96" t="s">
        <v>19029</v>
      </c>
      <c r="H1937" s="96" t="s">
        <v>19172</v>
      </c>
      <c r="I1937" s="96" t="s">
        <v>19173</v>
      </c>
      <c r="J1937" s="95" t="s">
        <v>19174</v>
      </c>
      <c r="K1937" s="95" t="s">
        <v>19216</v>
      </c>
      <c r="L1937" s="95" t="s">
        <v>19217</v>
      </c>
      <c r="M1937" s="96" t="s">
        <v>19218</v>
      </c>
      <c r="N1937" s="96" t="s">
        <v>453</v>
      </c>
      <c r="O1937" s="97">
        <v>44251</v>
      </c>
      <c r="P1937" s="97">
        <v>44251</v>
      </c>
      <c r="Q1937" s="97">
        <v>44251</v>
      </c>
      <c r="R1937" s="96">
        <v>1678</v>
      </c>
      <c r="S1937" s="96">
        <v>4</v>
      </c>
      <c r="T1937" s="96" t="s">
        <v>19228</v>
      </c>
      <c r="U1937" s="96" t="s">
        <v>28035</v>
      </c>
      <c r="V1937" s="96"/>
      <c r="W1937" s="96" t="s">
        <v>24433</v>
      </c>
      <c r="X1937" s="96" t="s">
        <v>453</v>
      </c>
      <c r="Y1937" s="95" t="s">
        <v>15631</v>
      </c>
    </row>
    <row r="1938" spans="1:25" s="87" customFormat="1" x14ac:dyDescent="0.3">
      <c r="A1938" s="94" t="str">
        <f t="shared" si="31"/>
        <v>ratkins</v>
      </c>
      <c r="B1938" s="95" t="s">
        <v>28036</v>
      </c>
      <c r="C1938" s="96" t="s">
        <v>28037</v>
      </c>
      <c r="D1938" s="96" t="s">
        <v>28038</v>
      </c>
      <c r="E1938" s="96" t="s">
        <v>19170</v>
      </c>
      <c r="F1938" s="95" t="s">
        <v>19171</v>
      </c>
      <c r="G1938" s="96" t="s">
        <v>19029</v>
      </c>
      <c r="H1938" s="96" t="s">
        <v>19172</v>
      </c>
      <c r="I1938" s="96" t="s">
        <v>19173</v>
      </c>
      <c r="J1938" s="95" t="s">
        <v>19189</v>
      </c>
      <c r="K1938" s="95" t="s">
        <v>19333</v>
      </c>
      <c r="L1938" s="95" t="s">
        <v>19447</v>
      </c>
      <c r="M1938" s="96" t="s">
        <v>9382</v>
      </c>
      <c r="N1938" s="96" t="s">
        <v>366</v>
      </c>
      <c r="O1938" s="97">
        <v>45102</v>
      </c>
      <c r="P1938" s="97">
        <v>45102</v>
      </c>
      <c r="Q1938" s="97">
        <v>45102</v>
      </c>
      <c r="R1938" s="96">
        <v>827</v>
      </c>
      <c r="S1938" s="96">
        <v>2</v>
      </c>
      <c r="T1938" s="96" t="s">
        <v>19209</v>
      </c>
      <c r="U1938" s="96" t="s">
        <v>28039</v>
      </c>
      <c r="V1938" s="96"/>
      <c r="W1938" s="96" t="s">
        <v>28040</v>
      </c>
      <c r="X1938" s="96" t="s">
        <v>375</v>
      </c>
      <c r="Y1938" s="95" t="s">
        <v>28041</v>
      </c>
    </row>
    <row r="1939" spans="1:25" s="87" customFormat="1" x14ac:dyDescent="0.3">
      <c r="A1939" s="94" t="str">
        <f t="shared" si="31"/>
        <v>RAYALA1</v>
      </c>
      <c r="B1939" s="95" t="s">
        <v>28042</v>
      </c>
      <c r="C1939" s="96" t="s">
        <v>28043</v>
      </c>
      <c r="D1939" s="96" t="s">
        <v>28044</v>
      </c>
      <c r="E1939" s="96" t="s">
        <v>5630</v>
      </c>
      <c r="F1939" s="95" t="s">
        <v>19181</v>
      </c>
      <c r="G1939" s="96" t="s">
        <v>19030</v>
      </c>
      <c r="H1939" s="96" t="s">
        <v>19172</v>
      </c>
      <c r="I1939" s="96" t="s">
        <v>19173</v>
      </c>
      <c r="J1939" s="95" t="s">
        <v>19174</v>
      </c>
      <c r="K1939" s="95" t="s">
        <v>19245</v>
      </c>
      <c r="L1939" s="95" t="s">
        <v>19246</v>
      </c>
      <c r="M1939" s="96" t="s">
        <v>14665</v>
      </c>
      <c r="N1939" s="96" t="s">
        <v>219</v>
      </c>
      <c r="O1939" s="97">
        <v>35473</v>
      </c>
      <c r="P1939" s="97">
        <v>35473</v>
      </c>
      <c r="Q1939" s="97">
        <v>35473</v>
      </c>
      <c r="R1939" s="96">
        <v>10456</v>
      </c>
      <c r="S1939" s="96">
        <v>28</v>
      </c>
      <c r="T1939" s="96" t="s">
        <v>19261</v>
      </c>
      <c r="U1939" s="96" t="s">
        <v>28045</v>
      </c>
      <c r="V1939" s="96"/>
      <c r="W1939" s="96" t="s">
        <v>28046</v>
      </c>
      <c r="X1939" s="96" t="s">
        <v>219</v>
      </c>
      <c r="Y1939" s="95" t="s">
        <v>28047</v>
      </c>
    </row>
    <row r="1940" spans="1:25" s="87" customFormat="1" x14ac:dyDescent="0.3">
      <c r="A1940" s="94" t="str">
        <f t="shared" si="31"/>
        <v>rayalam</v>
      </c>
      <c r="B1940" s="95" t="s">
        <v>28048</v>
      </c>
      <c r="C1940" s="96" t="s">
        <v>28049</v>
      </c>
      <c r="D1940" s="96" t="s">
        <v>28050</v>
      </c>
      <c r="E1940" s="96" t="s">
        <v>5630</v>
      </c>
      <c r="F1940" s="95" t="s">
        <v>19215</v>
      </c>
      <c r="G1940" s="96" t="s">
        <v>19033</v>
      </c>
      <c r="H1940" s="96" t="s">
        <v>19172</v>
      </c>
      <c r="I1940" s="96" t="s">
        <v>19173</v>
      </c>
      <c r="J1940" s="95" t="s">
        <v>19189</v>
      </c>
      <c r="K1940" s="95" t="s">
        <v>19190</v>
      </c>
      <c r="L1940" s="95" t="s">
        <v>19191</v>
      </c>
      <c r="M1940" s="96" t="s">
        <v>19192</v>
      </c>
      <c r="N1940" s="96" t="s">
        <v>297</v>
      </c>
      <c r="O1940" s="97">
        <v>45844</v>
      </c>
      <c r="P1940" s="97">
        <v>45844</v>
      </c>
      <c r="Q1940" s="97">
        <v>45844</v>
      </c>
      <c r="R1940" s="96">
        <v>85</v>
      </c>
      <c r="S1940" s="96">
        <v>0</v>
      </c>
      <c r="T1940" s="96" t="s">
        <v>19219</v>
      </c>
      <c r="U1940" s="96" t="s">
        <v>28051</v>
      </c>
      <c r="V1940" s="96" t="s">
        <v>28052</v>
      </c>
      <c r="W1940" s="96" t="s">
        <v>3018</v>
      </c>
      <c r="X1940" s="96" t="s">
        <v>297</v>
      </c>
      <c r="Y1940" s="95" t="s">
        <v>28053</v>
      </c>
    </row>
    <row r="1941" spans="1:25" s="87" customFormat="1" x14ac:dyDescent="0.3">
      <c r="A1941" s="94" t="str">
        <f t="shared" si="31"/>
        <v>rbalder</v>
      </c>
      <c r="B1941" s="95" t="s">
        <v>28054</v>
      </c>
      <c r="C1941" s="96" t="s">
        <v>28055</v>
      </c>
      <c r="D1941" s="96" t="s">
        <v>28056</v>
      </c>
      <c r="E1941" s="96" t="s">
        <v>5630</v>
      </c>
      <c r="F1941" s="95" t="s">
        <v>19215</v>
      </c>
      <c r="G1941" s="96" t="s">
        <v>19033</v>
      </c>
      <c r="H1941" s="96" t="s">
        <v>19172</v>
      </c>
      <c r="I1941" s="96" t="s">
        <v>19173</v>
      </c>
      <c r="J1941" s="95" t="s">
        <v>19174</v>
      </c>
      <c r="K1941" s="95" t="s">
        <v>19431</v>
      </c>
      <c r="L1941" s="95" t="s">
        <v>19432</v>
      </c>
      <c r="M1941" s="96" t="s">
        <v>6264</v>
      </c>
      <c r="N1941" s="96" t="s">
        <v>279</v>
      </c>
      <c r="O1941" s="97">
        <v>45865</v>
      </c>
      <c r="P1941" s="97">
        <v>45865</v>
      </c>
      <c r="Q1941" s="97">
        <v>45865</v>
      </c>
      <c r="R1941" s="96">
        <v>64</v>
      </c>
      <c r="S1941" s="96">
        <v>0</v>
      </c>
      <c r="T1941" s="96" t="s">
        <v>19219</v>
      </c>
      <c r="U1941" s="96" t="s">
        <v>28057</v>
      </c>
      <c r="V1941" s="96"/>
      <c r="W1941" s="96" t="s">
        <v>3520</v>
      </c>
      <c r="X1941" s="96" t="s">
        <v>279</v>
      </c>
      <c r="Y1941" s="95" t="s">
        <v>28058</v>
      </c>
    </row>
    <row r="1942" spans="1:25" s="87" customFormat="1" x14ac:dyDescent="0.3">
      <c r="A1942" s="94" t="str">
        <f t="shared" si="31"/>
        <v>rbanks</v>
      </c>
      <c r="B1942" s="95" t="s">
        <v>28059</v>
      </c>
      <c r="C1942" s="96" t="s">
        <v>28060</v>
      </c>
      <c r="D1942" s="96" t="s">
        <v>28061</v>
      </c>
      <c r="E1942" s="96" t="s">
        <v>5630</v>
      </c>
      <c r="F1942" s="95" t="s">
        <v>19171</v>
      </c>
      <c r="G1942" s="96" t="s">
        <v>19029</v>
      </c>
      <c r="H1942" s="96" t="s">
        <v>19172</v>
      </c>
      <c r="I1942" s="96" t="s">
        <v>19173</v>
      </c>
      <c r="J1942" s="95" t="s">
        <v>19174</v>
      </c>
      <c r="K1942" s="95" t="s">
        <v>19802</v>
      </c>
      <c r="L1942" s="95" t="s">
        <v>19803</v>
      </c>
      <c r="M1942" s="96" t="s">
        <v>19804</v>
      </c>
      <c r="N1942" s="96" t="s">
        <v>549</v>
      </c>
      <c r="O1942" s="97">
        <v>44875</v>
      </c>
      <c r="P1942" s="97">
        <v>44875</v>
      </c>
      <c r="Q1942" s="97">
        <v>44875</v>
      </c>
      <c r="R1942" s="96">
        <v>1054</v>
      </c>
      <c r="S1942" s="96">
        <v>2</v>
      </c>
      <c r="T1942" s="96" t="s">
        <v>19209</v>
      </c>
      <c r="U1942" s="96" t="s">
        <v>28062</v>
      </c>
      <c r="V1942" s="96"/>
      <c r="W1942" s="96" t="s">
        <v>5252</v>
      </c>
      <c r="X1942" s="96" t="s">
        <v>549</v>
      </c>
      <c r="Y1942" s="95" t="s">
        <v>14026</v>
      </c>
    </row>
    <row r="1943" spans="1:25" s="87" customFormat="1" x14ac:dyDescent="0.3">
      <c r="A1943" s="94" t="str">
        <f t="shared" si="31"/>
        <v>rbarnet</v>
      </c>
      <c r="B1943" s="95" t="s">
        <v>28063</v>
      </c>
      <c r="C1943" s="96" t="s">
        <v>28064</v>
      </c>
      <c r="D1943" s="96" t="s">
        <v>28065</v>
      </c>
      <c r="E1943" s="96" t="s">
        <v>19170</v>
      </c>
      <c r="F1943" s="95" t="s">
        <v>19181</v>
      </c>
      <c r="G1943" s="96" t="s">
        <v>19030</v>
      </c>
      <c r="H1943" s="96" t="s">
        <v>19172</v>
      </c>
      <c r="I1943" s="96" t="s">
        <v>19173</v>
      </c>
      <c r="J1943" s="95" t="s">
        <v>19174</v>
      </c>
      <c r="K1943" s="95" t="s">
        <v>19401</v>
      </c>
      <c r="L1943" s="95" t="s">
        <v>19764</v>
      </c>
      <c r="M1943" s="96" t="s">
        <v>8645</v>
      </c>
      <c r="N1943" s="96" t="s">
        <v>407</v>
      </c>
      <c r="O1943" s="97">
        <v>45739</v>
      </c>
      <c r="P1943" s="97">
        <v>45739</v>
      </c>
      <c r="Q1943" s="97">
        <v>45739</v>
      </c>
      <c r="R1943" s="96">
        <v>190</v>
      </c>
      <c r="S1943" s="96">
        <v>0</v>
      </c>
      <c r="T1943" s="96" t="s">
        <v>19176</v>
      </c>
      <c r="U1943" s="96" t="s">
        <v>28066</v>
      </c>
      <c r="V1943" s="96"/>
      <c r="W1943" s="96" t="s">
        <v>3599</v>
      </c>
      <c r="X1943" s="96" t="s">
        <v>407</v>
      </c>
      <c r="Y1943" s="95" t="s">
        <v>11767</v>
      </c>
    </row>
    <row r="1944" spans="1:25" s="87" customFormat="1" x14ac:dyDescent="0.3">
      <c r="A1944" s="94" t="str">
        <f t="shared" si="31"/>
        <v>rbates</v>
      </c>
      <c r="B1944" s="95" t="s">
        <v>28067</v>
      </c>
      <c r="C1944" s="96" t="s">
        <v>28068</v>
      </c>
      <c r="D1944" s="96" t="s">
        <v>28069</v>
      </c>
      <c r="E1944" s="96" t="s">
        <v>19170</v>
      </c>
      <c r="F1944" s="95" t="s">
        <v>19181</v>
      </c>
      <c r="G1944" s="96" t="s">
        <v>19030</v>
      </c>
      <c r="H1944" s="96" t="s">
        <v>19172</v>
      </c>
      <c r="I1944" s="96" t="s">
        <v>19173</v>
      </c>
      <c r="J1944" s="95" t="s">
        <v>19174</v>
      </c>
      <c r="K1944" s="95" t="s">
        <v>19522</v>
      </c>
      <c r="L1944" s="95" t="s">
        <v>20660</v>
      </c>
      <c r="M1944" s="96" t="s">
        <v>11295</v>
      </c>
      <c r="N1944" s="96" t="s">
        <v>201</v>
      </c>
      <c r="O1944" s="97">
        <v>44917</v>
      </c>
      <c r="P1944" s="97">
        <v>44917</v>
      </c>
      <c r="Q1944" s="97">
        <v>44917</v>
      </c>
      <c r="R1944" s="96">
        <v>1012</v>
      </c>
      <c r="S1944" s="96">
        <v>2</v>
      </c>
      <c r="T1944" s="96" t="s">
        <v>19209</v>
      </c>
      <c r="U1944" s="96" t="s">
        <v>28070</v>
      </c>
      <c r="V1944" s="96"/>
      <c r="W1944" s="96" t="s">
        <v>200</v>
      </c>
      <c r="X1944" s="96" t="s">
        <v>201</v>
      </c>
      <c r="Y1944" s="95" t="s">
        <v>28071</v>
      </c>
    </row>
    <row r="1945" spans="1:25" s="87" customFormat="1" x14ac:dyDescent="0.3">
      <c r="A1945" s="94" t="str">
        <f t="shared" si="31"/>
        <v>rbereng</v>
      </c>
      <c r="B1945" s="95" t="s">
        <v>28072</v>
      </c>
      <c r="C1945" s="96" t="s">
        <v>28073</v>
      </c>
      <c r="D1945" s="96" t="s">
        <v>28074</v>
      </c>
      <c r="E1945" s="96" t="s">
        <v>5630</v>
      </c>
      <c r="F1945" s="95" t="s">
        <v>19181</v>
      </c>
      <c r="G1945" s="96" t="s">
        <v>19030</v>
      </c>
      <c r="H1945" s="96" t="s">
        <v>19172</v>
      </c>
      <c r="I1945" s="96" t="s">
        <v>19173</v>
      </c>
      <c r="J1945" s="95" t="s">
        <v>19189</v>
      </c>
      <c r="K1945" s="95" t="s">
        <v>19190</v>
      </c>
      <c r="L1945" s="95" t="s">
        <v>19252</v>
      </c>
      <c r="M1945" s="96" t="s">
        <v>10322</v>
      </c>
      <c r="N1945" s="96" t="s">
        <v>297</v>
      </c>
      <c r="O1945" s="97">
        <v>37213</v>
      </c>
      <c r="P1945" s="97">
        <v>43621</v>
      </c>
      <c r="Q1945" s="97">
        <v>43621</v>
      </c>
      <c r="R1945" s="96">
        <v>2308</v>
      </c>
      <c r="S1945" s="96">
        <v>6</v>
      </c>
      <c r="T1945" s="96" t="s">
        <v>19247</v>
      </c>
      <c r="U1945" s="96" t="s">
        <v>28075</v>
      </c>
      <c r="V1945" s="96"/>
      <c r="W1945" s="96" t="s">
        <v>4377</v>
      </c>
      <c r="X1945" s="96" t="s">
        <v>297</v>
      </c>
      <c r="Y1945" s="95" t="s">
        <v>5986</v>
      </c>
    </row>
    <row r="1946" spans="1:25" s="87" customFormat="1" x14ac:dyDescent="0.3">
      <c r="A1946" s="94" t="str">
        <f t="shared" si="31"/>
        <v>rbethea</v>
      </c>
      <c r="B1946" s="95" t="s">
        <v>28076</v>
      </c>
      <c r="C1946" s="96" t="s">
        <v>28077</v>
      </c>
      <c r="D1946" s="96" t="s">
        <v>28078</v>
      </c>
      <c r="E1946" s="96" t="s">
        <v>19170</v>
      </c>
      <c r="F1946" s="95" t="s">
        <v>19236</v>
      </c>
      <c r="G1946" s="96" t="s">
        <v>19032</v>
      </c>
      <c r="H1946" s="96" t="s">
        <v>19227</v>
      </c>
      <c r="I1946" s="96" t="s">
        <v>19173</v>
      </c>
      <c r="J1946" s="95" t="s">
        <v>19189</v>
      </c>
      <c r="K1946" s="95" t="s">
        <v>19273</v>
      </c>
      <c r="L1946" s="95" t="s">
        <v>19274</v>
      </c>
      <c r="M1946" s="96" t="s">
        <v>7733</v>
      </c>
      <c r="N1946" s="96" t="s">
        <v>328</v>
      </c>
      <c r="O1946" s="97">
        <v>45536</v>
      </c>
      <c r="P1946" s="97">
        <v>45536</v>
      </c>
      <c r="Q1946" s="97">
        <v>45536</v>
      </c>
      <c r="R1946" s="96">
        <v>393</v>
      </c>
      <c r="S1946" s="96">
        <v>1</v>
      </c>
      <c r="T1946" s="96" t="s">
        <v>19209</v>
      </c>
      <c r="U1946" s="96" t="s">
        <v>28079</v>
      </c>
      <c r="V1946" s="96"/>
      <c r="W1946" s="96" t="s">
        <v>525</v>
      </c>
      <c r="X1946" s="96" t="s">
        <v>375</v>
      </c>
      <c r="Y1946" s="95" t="s">
        <v>12010</v>
      </c>
    </row>
    <row r="1947" spans="1:25" s="87" customFormat="1" x14ac:dyDescent="0.3">
      <c r="A1947" s="94" t="str">
        <f t="shared" si="31"/>
        <v>RBISHO2</v>
      </c>
      <c r="B1947" s="95" t="s">
        <v>28080</v>
      </c>
      <c r="C1947" s="96" t="s">
        <v>28081</v>
      </c>
      <c r="D1947" s="96" t="s">
        <v>8841</v>
      </c>
      <c r="E1947" s="96" t="s">
        <v>5630</v>
      </c>
      <c r="F1947" s="95" t="s">
        <v>19285</v>
      </c>
      <c r="G1947" s="96" t="s">
        <v>19028</v>
      </c>
      <c r="H1947" s="96" t="s">
        <v>19172</v>
      </c>
      <c r="I1947" s="96" t="s">
        <v>19173</v>
      </c>
      <c r="J1947" s="95" t="s">
        <v>19174</v>
      </c>
      <c r="K1947" s="95" t="s">
        <v>19258</v>
      </c>
      <c r="L1947" s="95" t="s">
        <v>19259</v>
      </c>
      <c r="M1947" s="96" t="s">
        <v>19260</v>
      </c>
      <c r="N1947" s="96" t="s">
        <v>279</v>
      </c>
      <c r="O1947" s="97">
        <v>39972</v>
      </c>
      <c r="P1947" s="97">
        <v>44263</v>
      </c>
      <c r="Q1947" s="97">
        <v>44263</v>
      </c>
      <c r="R1947" s="96">
        <v>1666</v>
      </c>
      <c r="S1947" s="96">
        <v>4</v>
      </c>
      <c r="T1947" s="96" t="s">
        <v>19228</v>
      </c>
      <c r="U1947" s="96" t="s">
        <v>28082</v>
      </c>
      <c r="V1947" s="96"/>
      <c r="W1947" s="96" t="s">
        <v>28083</v>
      </c>
      <c r="X1947" s="96" t="s">
        <v>279</v>
      </c>
      <c r="Y1947" s="95" t="s">
        <v>17008</v>
      </c>
    </row>
    <row r="1948" spans="1:25" s="87" customFormat="1" x14ac:dyDescent="0.3">
      <c r="A1948" s="94" t="str">
        <f t="shared" si="31"/>
        <v>rboisve</v>
      </c>
      <c r="B1948" s="95" t="s">
        <v>28084</v>
      </c>
      <c r="C1948" s="96" t="s">
        <v>28085</v>
      </c>
      <c r="D1948" s="96" t="s">
        <v>28086</v>
      </c>
      <c r="E1948" s="96" t="s">
        <v>5630</v>
      </c>
      <c r="F1948" s="95" t="s">
        <v>19171</v>
      </c>
      <c r="G1948" s="96" t="s">
        <v>19029</v>
      </c>
      <c r="H1948" s="96" t="s">
        <v>19172</v>
      </c>
      <c r="I1948" s="96" t="s">
        <v>19173</v>
      </c>
      <c r="J1948" s="95" t="s">
        <v>19174</v>
      </c>
      <c r="K1948" s="95" t="s">
        <v>19245</v>
      </c>
      <c r="L1948" s="95" t="s">
        <v>19246</v>
      </c>
      <c r="M1948" s="96" t="s">
        <v>14665</v>
      </c>
      <c r="N1948" s="96" t="s">
        <v>219</v>
      </c>
      <c r="O1948" s="97">
        <v>42408</v>
      </c>
      <c r="P1948" s="97">
        <v>42408</v>
      </c>
      <c r="Q1948" s="97">
        <v>42408</v>
      </c>
      <c r="R1948" s="96">
        <v>3521</v>
      </c>
      <c r="S1948" s="96">
        <v>9</v>
      </c>
      <c r="T1948" s="96" t="s">
        <v>19247</v>
      </c>
      <c r="U1948" s="96" t="s">
        <v>28087</v>
      </c>
      <c r="V1948" s="96"/>
      <c r="W1948" s="96" t="s">
        <v>3325</v>
      </c>
      <c r="X1948" s="96" t="s">
        <v>219</v>
      </c>
      <c r="Y1948" s="95" t="s">
        <v>14666</v>
      </c>
    </row>
    <row r="1949" spans="1:25" s="87" customFormat="1" x14ac:dyDescent="0.3">
      <c r="A1949" s="94" t="str">
        <f t="shared" si="31"/>
        <v>rbroome</v>
      </c>
      <c r="B1949" s="95" t="s">
        <v>28088</v>
      </c>
      <c r="C1949" s="96" t="s">
        <v>28089</v>
      </c>
      <c r="D1949" s="95" t="s">
        <v>28090</v>
      </c>
      <c r="E1949" s="96" t="s">
        <v>5630</v>
      </c>
      <c r="F1949" s="96"/>
      <c r="G1949" s="96"/>
      <c r="H1949" s="96"/>
      <c r="I1949" s="96"/>
      <c r="J1949" s="96"/>
      <c r="K1949" s="96"/>
      <c r="L1949" s="96"/>
      <c r="M1949" s="96"/>
      <c r="N1949" s="96"/>
      <c r="O1949" s="97">
        <v>45935</v>
      </c>
      <c r="P1949" s="96"/>
      <c r="Q1949" s="97">
        <v>45935</v>
      </c>
      <c r="R1949" s="96"/>
      <c r="S1949" s="96"/>
      <c r="T1949" s="96"/>
      <c r="U1949" s="95" t="s">
        <v>28091</v>
      </c>
      <c r="V1949" s="96"/>
      <c r="W1949" s="96" t="s">
        <v>1268</v>
      </c>
      <c r="X1949" s="96" t="s">
        <v>375</v>
      </c>
      <c r="Y1949" s="95" t="s">
        <v>8699</v>
      </c>
    </row>
    <row r="1950" spans="1:25" s="87" customFormat="1" x14ac:dyDescent="0.3">
      <c r="A1950" s="94" t="str">
        <f t="shared" si="31"/>
        <v>rbrown</v>
      </c>
      <c r="B1950" s="95" t="s">
        <v>28092</v>
      </c>
      <c r="C1950" s="96" t="s">
        <v>28093</v>
      </c>
      <c r="D1950" s="96" t="s">
        <v>28094</v>
      </c>
      <c r="E1950" s="96" t="s">
        <v>5630</v>
      </c>
      <c r="F1950" s="95" t="s">
        <v>19382</v>
      </c>
      <c r="G1950" s="96" t="s">
        <v>19045</v>
      </c>
      <c r="H1950" s="96" t="s">
        <v>19172</v>
      </c>
      <c r="I1950" s="96" t="s">
        <v>19173</v>
      </c>
      <c r="J1950" s="95" t="s">
        <v>19174</v>
      </c>
      <c r="K1950" s="95" t="s">
        <v>19401</v>
      </c>
      <c r="L1950" s="95" t="s">
        <v>17382</v>
      </c>
      <c r="M1950" s="96" t="s">
        <v>8645</v>
      </c>
      <c r="N1950" s="96" t="s">
        <v>407</v>
      </c>
      <c r="O1950" s="97">
        <v>45193</v>
      </c>
      <c r="P1950" s="97">
        <v>45753</v>
      </c>
      <c r="Q1950" s="97">
        <v>45753</v>
      </c>
      <c r="R1950" s="96">
        <v>176</v>
      </c>
      <c r="S1950" s="96">
        <v>0</v>
      </c>
      <c r="T1950" s="96" t="s">
        <v>19193</v>
      </c>
      <c r="U1950" s="96" t="s">
        <v>28095</v>
      </c>
      <c r="V1950" s="96"/>
      <c r="W1950" s="96" t="s">
        <v>28096</v>
      </c>
      <c r="X1950" s="96" t="s">
        <v>407</v>
      </c>
      <c r="Y1950" s="95" t="s">
        <v>12816</v>
      </c>
    </row>
    <row r="1951" spans="1:25" s="87" customFormat="1" x14ac:dyDescent="0.3">
      <c r="A1951" s="94" t="str">
        <f t="shared" si="31"/>
        <v>RBUFORD</v>
      </c>
      <c r="B1951" s="95" t="s">
        <v>28097</v>
      </c>
      <c r="C1951" s="96" t="s">
        <v>28098</v>
      </c>
      <c r="D1951" s="96" t="s">
        <v>18161</v>
      </c>
      <c r="E1951" s="96" t="s">
        <v>5630</v>
      </c>
      <c r="F1951" s="95" t="s">
        <v>20616</v>
      </c>
      <c r="G1951" s="96" t="s">
        <v>20617</v>
      </c>
      <c r="H1951" s="96" t="s">
        <v>19172</v>
      </c>
      <c r="I1951" s="96" t="s">
        <v>19173</v>
      </c>
      <c r="J1951" s="95" t="s">
        <v>19189</v>
      </c>
      <c r="K1951" s="95" t="s">
        <v>19374</v>
      </c>
      <c r="L1951" s="95" t="s">
        <v>19492</v>
      </c>
      <c r="M1951" s="96" t="s">
        <v>19493</v>
      </c>
      <c r="N1951" s="96" t="s">
        <v>268</v>
      </c>
      <c r="O1951" s="97">
        <v>35899</v>
      </c>
      <c r="P1951" s="97">
        <v>35899</v>
      </c>
      <c r="Q1951" s="97">
        <v>35899</v>
      </c>
      <c r="R1951" s="96">
        <v>10030</v>
      </c>
      <c r="S1951" s="96">
        <v>27</v>
      </c>
      <c r="T1951" s="96" t="s">
        <v>19261</v>
      </c>
      <c r="U1951" s="96" t="s">
        <v>18163</v>
      </c>
      <c r="V1951" s="96"/>
      <c r="W1951" s="96" t="s">
        <v>18164</v>
      </c>
      <c r="X1951" s="96" t="s">
        <v>268</v>
      </c>
      <c r="Y1951" s="95" t="s">
        <v>18165</v>
      </c>
    </row>
    <row r="1952" spans="1:25" s="87" customFormat="1" x14ac:dyDescent="0.3">
      <c r="A1952" s="94" t="str">
        <f t="shared" si="31"/>
        <v>rbushey</v>
      </c>
      <c r="B1952" s="95" t="s">
        <v>28099</v>
      </c>
      <c r="C1952" s="96" t="s">
        <v>28100</v>
      </c>
      <c r="D1952" s="96" t="s">
        <v>28101</v>
      </c>
      <c r="E1952" s="96" t="s">
        <v>19170</v>
      </c>
      <c r="F1952" s="95" t="s">
        <v>19181</v>
      </c>
      <c r="G1952" s="96" t="s">
        <v>19030</v>
      </c>
      <c r="H1952" s="96" t="s">
        <v>19172</v>
      </c>
      <c r="I1952" s="96" t="s">
        <v>19173</v>
      </c>
      <c r="J1952" s="95" t="s">
        <v>19189</v>
      </c>
      <c r="K1952" s="95" t="s">
        <v>19345</v>
      </c>
      <c r="L1952" s="95" t="s">
        <v>20358</v>
      </c>
      <c r="M1952" s="96" t="s">
        <v>20359</v>
      </c>
      <c r="N1952" s="96" t="s">
        <v>686</v>
      </c>
      <c r="O1952" s="97">
        <v>40695</v>
      </c>
      <c r="P1952" s="97">
        <v>44291</v>
      </c>
      <c r="Q1952" s="97">
        <v>44291</v>
      </c>
      <c r="R1952" s="96">
        <v>1638</v>
      </c>
      <c r="S1952" s="96">
        <v>4</v>
      </c>
      <c r="T1952" s="96" t="s">
        <v>19228</v>
      </c>
      <c r="U1952" s="96" t="s">
        <v>28102</v>
      </c>
      <c r="V1952" s="96"/>
      <c r="W1952" s="96" t="s">
        <v>28103</v>
      </c>
      <c r="X1952" s="96" t="s">
        <v>11649</v>
      </c>
      <c r="Y1952" s="95" t="s">
        <v>28104</v>
      </c>
    </row>
    <row r="1953" spans="1:25" s="87" customFormat="1" x14ac:dyDescent="0.3">
      <c r="A1953" s="94" t="str">
        <f t="shared" si="31"/>
        <v>rbutche</v>
      </c>
      <c r="B1953" s="95" t="s">
        <v>28105</v>
      </c>
      <c r="C1953" s="96" t="s">
        <v>28106</v>
      </c>
      <c r="D1953" s="96" t="s">
        <v>28107</v>
      </c>
      <c r="E1953" s="96" t="s">
        <v>19170</v>
      </c>
      <c r="F1953" s="95" t="s">
        <v>19181</v>
      </c>
      <c r="G1953" s="96" t="s">
        <v>19030</v>
      </c>
      <c r="H1953" s="96" t="s">
        <v>19172</v>
      </c>
      <c r="I1953" s="96" t="s">
        <v>19173</v>
      </c>
      <c r="J1953" s="95" t="s">
        <v>19174</v>
      </c>
      <c r="K1953" s="95" t="s">
        <v>19401</v>
      </c>
      <c r="L1953" s="95" t="s">
        <v>19764</v>
      </c>
      <c r="M1953" s="96" t="s">
        <v>8645</v>
      </c>
      <c r="N1953" s="96" t="s">
        <v>407</v>
      </c>
      <c r="O1953" s="97">
        <v>45662</v>
      </c>
      <c r="P1953" s="97">
        <v>45662</v>
      </c>
      <c r="Q1953" s="97">
        <v>45662</v>
      </c>
      <c r="R1953" s="96">
        <v>267</v>
      </c>
      <c r="S1953" s="96">
        <v>0</v>
      </c>
      <c r="T1953" s="96" t="s">
        <v>19176</v>
      </c>
      <c r="U1953" s="96" t="s">
        <v>28108</v>
      </c>
      <c r="V1953" s="96"/>
      <c r="W1953" s="96" t="s">
        <v>28109</v>
      </c>
      <c r="X1953" s="96" t="s">
        <v>983</v>
      </c>
      <c r="Y1953" s="95" t="s">
        <v>28110</v>
      </c>
    </row>
    <row r="1954" spans="1:25" s="87" customFormat="1" x14ac:dyDescent="0.3">
      <c r="A1954" s="94" t="str">
        <f t="shared" si="31"/>
        <v>RCARTWR</v>
      </c>
      <c r="B1954" s="95" t="s">
        <v>28111</v>
      </c>
      <c r="C1954" s="96" t="s">
        <v>28112</v>
      </c>
      <c r="D1954" s="96" t="s">
        <v>19082</v>
      </c>
      <c r="E1954" s="96" t="s">
        <v>19036</v>
      </c>
      <c r="F1954" s="95" t="s">
        <v>20261</v>
      </c>
      <c r="G1954" s="96" t="s">
        <v>19039</v>
      </c>
      <c r="H1954" s="96" t="s">
        <v>19172</v>
      </c>
      <c r="I1954" s="96" t="s">
        <v>19173</v>
      </c>
      <c r="J1954" s="95" t="s">
        <v>19174</v>
      </c>
      <c r="K1954" s="95" t="s">
        <v>19579</v>
      </c>
      <c r="L1954" s="95" t="s">
        <v>20626</v>
      </c>
      <c r="M1954" s="96" t="s">
        <v>7630</v>
      </c>
      <c r="N1954" s="96" t="s">
        <v>250</v>
      </c>
      <c r="O1954" s="97">
        <v>35892</v>
      </c>
      <c r="P1954" s="97">
        <v>35892</v>
      </c>
      <c r="Q1954" s="97">
        <v>35892</v>
      </c>
      <c r="R1954" s="96">
        <v>10037</v>
      </c>
      <c r="S1954" s="96">
        <v>27</v>
      </c>
      <c r="T1954" s="96" t="s">
        <v>19261</v>
      </c>
      <c r="U1954" s="96" t="s">
        <v>28113</v>
      </c>
      <c r="V1954" s="96">
        <v>185</v>
      </c>
      <c r="W1954" s="96" t="s">
        <v>28114</v>
      </c>
      <c r="X1954" s="96" t="s">
        <v>250</v>
      </c>
      <c r="Y1954" s="95" t="s">
        <v>28115</v>
      </c>
    </row>
    <row r="1955" spans="1:25" s="87" customFormat="1" x14ac:dyDescent="0.3">
      <c r="A1955" s="94" t="str">
        <f t="shared" si="31"/>
        <v>RCAST</v>
      </c>
      <c r="B1955" s="95" t="s">
        <v>28116</v>
      </c>
      <c r="C1955" s="96" t="s">
        <v>28117</v>
      </c>
      <c r="D1955" s="96" t="s">
        <v>7299</v>
      </c>
      <c r="E1955" s="96" t="s">
        <v>5630</v>
      </c>
      <c r="F1955" s="95" t="s">
        <v>19171</v>
      </c>
      <c r="G1955" s="96" t="s">
        <v>19029</v>
      </c>
      <c r="H1955" s="96" t="s">
        <v>19172</v>
      </c>
      <c r="I1955" s="96" t="s">
        <v>19173</v>
      </c>
      <c r="J1955" s="95" t="s">
        <v>19174</v>
      </c>
      <c r="K1955" s="95" t="s">
        <v>19207</v>
      </c>
      <c r="L1955" s="95" t="s">
        <v>19208</v>
      </c>
      <c r="M1955" s="96" t="s">
        <v>10249</v>
      </c>
      <c r="N1955" s="96" t="s">
        <v>219</v>
      </c>
      <c r="O1955" s="97">
        <v>32829</v>
      </c>
      <c r="P1955" s="97">
        <v>32829</v>
      </c>
      <c r="Q1955" s="97">
        <v>32829</v>
      </c>
      <c r="R1955" s="96">
        <v>13100</v>
      </c>
      <c r="S1955" s="96">
        <v>35</v>
      </c>
      <c r="T1955" s="96" t="s">
        <v>19261</v>
      </c>
      <c r="U1955" s="96" t="s">
        <v>28118</v>
      </c>
      <c r="V1955" s="96"/>
      <c r="W1955" s="96" t="s">
        <v>654</v>
      </c>
      <c r="X1955" s="96" t="s">
        <v>219</v>
      </c>
      <c r="Y1955" s="95" t="s">
        <v>6997</v>
      </c>
    </row>
    <row r="1956" spans="1:25" s="87" customFormat="1" x14ac:dyDescent="0.3">
      <c r="A1956" s="94" t="str">
        <f t="shared" si="31"/>
        <v>RCIABAT</v>
      </c>
      <c r="B1956" s="95" t="s">
        <v>28119</v>
      </c>
      <c r="C1956" s="96" t="s">
        <v>28120</v>
      </c>
      <c r="D1956" s="96" t="s">
        <v>13128</v>
      </c>
      <c r="E1956" s="96" t="s">
        <v>5630</v>
      </c>
      <c r="F1956" s="95" t="s">
        <v>20261</v>
      </c>
      <c r="G1956" s="96" t="s">
        <v>19039</v>
      </c>
      <c r="H1956" s="96" t="s">
        <v>19172</v>
      </c>
      <c r="I1956" s="96" t="s">
        <v>19173</v>
      </c>
      <c r="J1956" s="95" t="s">
        <v>19189</v>
      </c>
      <c r="K1956" s="95" t="s">
        <v>20742</v>
      </c>
      <c r="L1956" s="95" t="s">
        <v>20743</v>
      </c>
      <c r="M1956" s="96" t="s">
        <v>20744</v>
      </c>
      <c r="N1956" s="96" t="s">
        <v>719</v>
      </c>
      <c r="O1956" s="97">
        <v>30613</v>
      </c>
      <c r="P1956" s="97">
        <v>30613</v>
      </c>
      <c r="Q1956" s="97">
        <v>30613</v>
      </c>
      <c r="R1956" s="96">
        <v>15316</v>
      </c>
      <c r="S1956" s="96">
        <v>41</v>
      </c>
      <c r="T1956" s="96" t="s">
        <v>19261</v>
      </c>
      <c r="U1956" s="96" t="s">
        <v>28121</v>
      </c>
      <c r="V1956" s="96"/>
      <c r="W1956" s="96" t="s">
        <v>28122</v>
      </c>
      <c r="X1956" s="96" t="s">
        <v>719</v>
      </c>
      <c r="Y1956" s="95" t="s">
        <v>13132</v>
      </c>
    </row>
    <row r="1957" spans="1:25" s="87" customFormat="1" x14ac:dyDescent="0.3">
      <c r="A1957" s="94" t="str">
        <f t="shared" si="31"/>
        <v>rclark</v>
      </c>
      <c r="B1957" s="95" t="s">
        <v>28123</v>
      </c>
      <c r="C1957" s="96" t="s">
        <v>28124</v>
      </c>
      <c r="D1957" s="96" t="s">
        <v>28125</v>
      </c>
      <c r="E1957" s="96" t="s">
        <v>5630</v>
      </c>
      <c r="F1957" s="95" t="s">
        <v>19215</v>
      </c>
      <c r="G1957" s="96" t="s">
        <v>19033</v>
      </c>
      <c r="H1957" s="96" t="s">
        <v>19172</v>
      </c>
      <c r="I1957" s="96" t="s">
        <v>19173</v>
      </c>
      <c r="J1957" s="95" t="s">
        <v>19174</v>
      </c>
      <c r="K1957" s="95" t="s">
        <v>19401</v>
      </c>
      <c r="L1957" s="95" t="s">
        <v>17382</v>
      </c>
      <c r="M1957" s="96" t="s">
        <v>8645</v>
      </c>
      <c r="N1957" s="96" t="s">
        <v>407</v>
      </c>
      <c r="O1957" s="97">
        <v>45606</v>
      </c>
      <c r="P1957" s="97">
        <v>45606</v>
      </c>
      <c r="Q1957" s="97">
        <v>45606</v>
      </c>
      <c r="R1957" s="96">
        <v>323</v>
      </c>
      <c r="S1957" s="96">
        <v>0</v>
      </c>
      <c r="T1957" s="96" t="s">
        <v>19176</v>
      </c>
      <c r="U1957" s="96" t="s">
        <v>28126</v>
      </c>
      <c r="V1957" s="96"/>
      <c r="W1957" s="96" t="s">
        <v>28127</v>
      </c>
      <c r="X1957" s="96" t="s">
        <v>575</v>
      </c>
      <c r="Y1957" s="95" t="s">
        <v>28128</v>
      </c>
    </row>
    <row r="1958" spans="1:25" s="87" customFormat="1" x14ac:dyDescent="0.3">
      <c r="A1958" s="94" t="str">
        <f t="shared" si="31"/>
        <v>rcolem1</v>
      </c>
      <c r="B1958" s="95" t="s">
        <v>28129</v>
      </c>
      <c r="C1958" s="96" t="s">
        <v>28130</v>
      </c>
      <c r="D1958" s="96" t="s">
        <v>28131</v>
      </c>
      <c r="E1958" s="96" t="s">
        <v>19170</v>
      </c>
      <c r="F1958" s="95" t="s">
        <v>19181</v>
      </c>
      <c r="G1958" s="96" t="s">
        <v>19030</v>
      </c>
      <c r="H1958" s="96" t="s">
        <v>19172</v>
      </c>
      <c r="I1958" s="96" t="s">
        <v>19173</v>
      </c>
      <c r="J1958" s="95" t="s">
        <v>19174</v>
      </c>
      <c r="K1958" s="95" t="s">
        <v>19401</v>
      </c>
      <c r="L1958" s="95" t="s">
        <v>19764</v>
      </c>
      <c r="M1958" s="96" t="s">
        <v>8645</v>
      </c>
      <c r="N1958" s="96" t="s">
        <v>407</v>
      </c>
      <c r="O1958" s="97">
        <v>44025</v>
      </c>
      <c r="P1958" s="97">
        <v>44025</v>
      </c>
      <c r="Q1958" s="97">
        <v>44025</v>
      </c>
      <c r="R1958" s="96">
        <v>1904</v>
      </c>
      <c r="S1958" s="96">
        <v>5</v>
      </c>
      <c r="T1958" s="96" t="s">
        <v>19228</v>
      </c>
      <c r="U1958" s="96" t="s">
        <v>28132</v>
      </c>
      <c r="V1958" s="96"/>
      <c r="W1958" s="96" t="s">
        <v>28133</v>
      </c>
      <c r="X1958" s="96" t="s">
        <v>407</v>
      </c>
      <c r="Y1958" s="95" t="s">
        <v>28134</v>
      </c>
    </row>
    <row r="1959" spans="1:25" s="87" customFormat="1" x14ac:dyDescent="0.3">
      <c r="A1959" s="94" t="str">
        <f t="shared" si="31"/>
        <v>RCOOKJ</v>
      </c>
      <c r="B1959" s="95" t="s">
        <v>28135</v>
      </c>
      <c r="C1959" s="96" t="s">
        <v>28136</v>
      </c>
      <c r="D1959" s="96" t="s">
        <v>13094</v>
      </c>
      <c r="E1959" s="96" t="s">
        <v>5630</v>
      </c>
      <c r="F1959" s="95" t="s">
        <v>19171</v>
      </c>
      <c r="G1959" s="96" t="s">
        <v>19029</v>
      </c>
      <c r="H1959" s="96" t="s">
        <v>19172</v>
      </c>
      <c r="I1959" s="96" t="s">
        <v>19173</v>
      </c>
      <c r="J1959" s="95" t="s">
        <v>19174</v>
      </c>
      <c r="K1959" s="95" t="s">
        <v>20070</v>
      </c>
      <c r="L1959" s="95" t="s">
        <v>20694</v>
      </c>
      <c r="M1959" s="96" t="s">
        <v>20072</v>
      </c>
      <c r="N1959" s="96" t="s">
        <v>955</v>
      </c>
      <c r="O1959" s="97">
        <v>32097</v>
      </c>
      <c r="P1959" s="97">
        <v>32097</v>
      </c>
      <c r="Q1959" s="97">
        <v>32097</v>
      </c>
      <c r="R1959" s="96">
        <v>13832</v>
      </c>
      <c r="S1959" s="96">
        <v>37</v>
      </c>
      <c r="T1959" s="96" t="s">
        <v>19261</v>
      </c>
      <c r="U1959" s="100" t="s">
        <v>13096</v>
      </c>
      <c r="V1959" s="100">
        <v>0</v>
      </c>
      <c r="W1959" s="100" t="s">
        <v>20860</v>
      </c>
      <c r="X1959" s="100" t="s">
        <v>955</v>
      </c>
      <c r="Y1959" s="100" t="s">
        <v>13098</v>
      </c>
    </row>
    <row r="1960" spans="1:25" s="87" customFormat="1" x14ac:dyDescent="0.3">
      <c r="A1960" s="94" t="str">
        <f t="shared" si="31"/>
        <v>RCORIDO</v>
      </c>
      <c r="B1960" s="95" t="s">
        <v>28137</v>
      </c>
      <c r="C1960" s="96" t="s">
        <v>28138</v>
      </c>
      <c r="D1960" s="96" t="s">
        <v>28139</v>
      </c>
      <c r="E1960" s="96" t="s">
        <v>19170</v>
      </c>
      <c r="F1960" s="95" t="s">
        <v>19181</v>
      </c>
      <c r="G1960" s="96" t="s">
        <v>19030</v>
      </c>
      <c r="H1960" s="96" t="s">
        <v>19172</v>
      </c>
      <c r="I1960" s="96" t="s">
        <v>19173</v>
      </c>
      <c r="J1960" s="95" t="s">
        <v>19189</v>
      </c>
      <c r="K1960" s="95" t="s">
        <v>19345</v>
      </c>
      <c r="L1960" s="95" t="s">
        <v>20162</v>
      </c>
      <c r="M1960" s="96" t="s">
        <v>20163</v>
      </c>
      <c r="N1960" s="96" t="s">
        <v>655</v>
      </c>
      <c r="O1960" s="97">
        <v>39749</v>
      </c>
      <c r="P1960" s="97">
        <v>39749</v>
      </c>
      <c r="Q1960" s="97">
        <v>39749</v>
      </c>
      <c r="R1960" s="96">
        <v>6180</v>
      </c>
      <c r="S1960" s="96">
        <v>16</v>
      </c>
      <c r="T1960" s="96" t="s">
        <v>19261</v>
      </c>
      <c r="U1960" s="96" t="s">
        <v>28140</v>
      </c>
      <c r="V1960" s="96">
        <v>4</v>
      </c>
      <c r="W1960" s="96" t="s">
        <v>3231</v>
      </c>
      <c r="X1960" s="96" t="s">
        <v>655</v>
      </c>
      <c r="Y1960" s="95" t="s">
        <v>5029</v>
      </c>
    </row>
    <row r="1961" spans="1:25" s="87" customFormat="1" x14ac:dyDescent="0.3">
      <c r="A1961" s="94" t="str">
        <f t="shared" si="31"/>
        <v>RCORRE1</v>
      </c>
      <c r="B1961" s="95" t="s">
        <v>28141</v>
      </c>
      <c r="C1961" s="96" t="s">
        <v>28142</v>
      </c>
      <c r="D1961" s="96" t="s">
        <v>12468</v>
      </c>
      <c r="E1961" s="96" t="s">
        <v>5630</v>
      </c>
      <c r="F1961" s="95" t="s">
        <v>19181</v>
      </c>
      <c r="G1961" s="96" t="s">
        <v>19030</v>
      </c>
      <c r="H1961" s="96" t="s">
        <v>19172</v>
      </c>
      <c r="I1961" s="96" t="s">
        <v>19419</v>
      </c>
      <c r="J1961" s="95" t="s">
        <v>19189</v>
      </c>
      <c r="K1961" s="95" t="s">
        <v>19420</v>
      </c>
      <c r="L1961" s="95" t="s">
        <v>19420</v>
      </c>
      <c r="M1961" s="96" t="s">
        <v>19421</v>
      </c>
      <c r="N1961" s="96" t="s">
        <v>5965</v>
      </c>
      <c r="O1961" s="97">
        <v>32577</v>
      </c>
      <c r="P1961" s="97">
        <v>32577</v>
      </c>
      <c r="Q1961" s="97">
        <v>32577</v>
      </c>
      <c r="R1961" s="96">
        <v>13352</v>
      </c>
      <c r="S1961" s="96">
        <v>36</v>
      </c>
      <c r="T1961" s="96" t="s">
        <v>19261</v>
      </c>
      <c r="U1961" s="96" t="s">
        <v>28143</v>
      </c>
      <c r="V1961" s="96" t="s">
        <v>28144</v>
      </c>
      <c r="W1961" s="96" t="s">
        <v>19423</v>
      </c>
      <c r="X1961" s="96" t="s">
        <v>5965</v>
      </c>
      <c r="Y1961" s="95" t="s">
        <v>12296</v>
      </c>
    </row>
    <row r="1962" spans="1:25" s="87" customFormat="1" x14ac:dyDescent="0.3">
      <c r="A1962" s="94" t="str">
        <f t="shared" si="31"/>
        <v>rcortez</v>
      </c>
      <c r="B1962" s="95" t="s">
        <v>28145</v>
      </c>
      <c r="C1962" s="96" t="s">
        <v>28146</v>
      </c>
      <c r="D1962" s="96" t="s">
        <v>28147</v>
      </c>
      <c r="E1962" s="96" t="s">
        <v>5630</v>
      </c>
      <c r="F1962" s="95" t="s">
        <v>19171</v>
      </c>
      <c r="G1962" s="96" t="s">
        <v>19029</v>
      </c>
      <c r="H1962" s="96" t="s">
        <v>19172</v>
      </c>
      <c r="I1962" s="96" t="s">
        <v>19173</v>
      </c>
      <c r="J1962" s="95" t="s">
        <v>19174</v>
      </c>
      <c r="K1962" s="95" t="s">
        <v>19431</v>
      </c>
      <c r="L1962" s="95" t="s">
        <v>19432</v>
      </c>
      <c r="M1962" s="96" t="s">
        <v>6264</v>
      </c>
      <c r="N1962" s="96" t="s">
        <v>279</v>
      </c>
      <c r="O1962" s="97">
        <v>45627</v>
      </c>
      <c r="P1962" s="97">
        <v>45627</v>
      </c>
      <c r="Q1962" s="97">
        <v>45627</v>
      </c>
      <c r="R1962" s="96">
        <v>302</v>
      </c>
      <c r="S1962" s="96">
        <v>0</v>
      </c>
      <c r="T1962" s="96" t="s">
        <v>19176</v>
      </c>
      <c r="U1962" s="96" t="s">
        <v>28148</v>
      </c>
      <c r="V1962" s="96" t="s">
        <v>28149</v>
      </c>
      <c r="W1962" s="96" t="s">
        <v>8030</v>
      </c>
      <c r="X1962" s="96" t="s">
        <v>279</v>
      </c>
      <c r="Y1962" s="95" t="s">
        <v>8031</v>
      </c>
    </row>
    <row r="1963" spans="1:25" s="87" customFormat="1" x14ac:dyDescent="0.3">
      <c r="A1963" s="94" t="str">
        <f t="shared" si="31"/>
        <v>RCROCK</v>
      </c>
      <c r="B1963" s="95" t="s">
        <v>28150</v>
      </c>
      <c r="C1963" s="96" t="s">
        <v>28151</v>
      </c>
      <c r="D1963" s="96" t="s">
        <v>11604</v>
      </c>
      <c r="E1963" s="96" t="s">
        <v>5630</v>
      </c>
      <c r="F1963" s="95" t="s">
        <v>19171</v>
      </c>
      <c r="G1963" s="96" t="s">
        <v>19029</v>
      </c>
      <c r="H1963" s="96" t="s">
        <v>19172</v>
      </c>
      <c r="I1963" s="96" t="s">
        <v>19173</v>
      </c>
      <c r="J1963" s="95" t="s">
        <v>19189</v>
      </c>
      <c r="K1963" s="95" t="s">
        <v>19333</v>
      </c>
      <c r="L1963" s="95" t="s">
        <v>19334</v>
      </c>
      <c r="M1963" s="96" t="s">
        <v>9382</v>
      </c>
      <c r="N1963" s="96" t="s">
        <v>366</v>
      </c>
      <c r="O1963" s="97">
        <v>34457</v>
      </c>
      <c r="P1963" s="97">
        <v>34457</v>
      </c>
      <c r="Q1963" s="97">
        <v>34457</v>
      </c>
      <c r="R1963" s="96">
        <v>11472</v>
      </c>
      <c r="S1963" s="96">
        <v>31</v>
      </c>
      <c r="T1963" s="96" t="s">
        <v>19261</v>
      </c>
      <c r="U1963" s="96" t="s">
        <v>28152</v>
      </c>
      <c r="V1963" s="96"/>
      <c r="W1963" s="96" t="s">
        <v>28153</v>
      </c>
      <c r="X1963" s="96" t="s">
        <v>375</v>
      </c>
      <c r="Y1963" s="95" t="s">
        <v>11608</v>
      </c>
    </row>
    <row r="1964" spans="1:25" s="87" customFormat="1" x14ac:dyDescent="0.3">
      <c r="A1964" s="94" t="str">
        <f t="shared" si="31"/>
        <v>rcrosth</v>
      </c>
      <c r="B1964" s="95" t="s">
        <v>28154</v>
      </c>
      <c r="C1964" s="96" t="s">
        <v>28155</v>
      </c>
      <c r="D1964" s="96" t="s">
        <v>28156</v>
      </c>
      <c r="E1964" s="96" t="s">
        <v>5630</v>
      </c>
      <c r="F1964" s="95" t="s">
        <v>19171</v>
      </c>
      <c r="G1964" s="96" t="s">
        <v>19029</v>
      </c>
      <c r="H1964" s="96" t="s">
        <v>19172</v>
      </c>
      <c r="I1964" s="96" t="s">
        <v>19173</v>
      </c>
      <c r="J1964" s="95" t="s">
        <v>19189</v>
      </c>
      <c r="K1964" s="95" t="s">
        <v>19415</v>
      </c>
      <c r="L1964" s="95" t="s">
        <v>6684</v>
      </c>
      <c r="M1964" s="96" t="s">
        <v>19416</v>
      </c>
      <c r="N1964" s="96" t="s">
        <v>318</v>
      </c>
      <c r="O1964" s="97">
        <v>24481</v>
      </c>
      <c r="P1964" s="97">
        <v>43220</v>
      </c>
      <c r="Q1964" s="97">
        <v>43220</v>
      </c>
      <c r="R1964" s="96">
        <v>2709</v>
      </c>
      <c r="S1964" s="96">
        <v>7</v>
      </c>
      <c r="T1964" s="96" t="s">
        <v>19247</v>
      </c>
      <c r="U1964" s="96" t="s">
        <v>28157</v>
      </c>
      <c r="V1964" s="96"/>
      <c r="W1964" s="96" t="s">
        <v>28158</v>
      </c>
      <c r="X1964" s="96" t="s">
        <v>318</v>
      </c>
      <c r="Y1964" s="95" t="s">
        <v>18835</v>
      </c>
    </row>
    <row r="1965" spans="1:25" s="87" customFormat="1" x14ac:dyDescent="0.3">
      <c r="A1965" s="94" t="str">
        <f t="shared" si="31"/>
        <v>rculley</v>
      </c>
      <c r="B1965" s="95" t="s">
        <v>28159</v>
      </c>
      <c r="C1965" s="96" t="s">
        <v>28160</v>
      </c>
      <c r="D1965" s="96" t="s">
        <v>28161</v>
      </c>
      <c r="E1965" s="96" t="s">
        <v>5630</v>
      </c>
      <c r="F1965" s="95" t="s">
        <v>19171</v>
      </c>
      <c r="G1965" s="96" t="s">
        <v>19029</v>
      </c>
      <c r="H1965" s="96" t="s">
        <v>19172</v>
      </c>
      <c r="I1965" s="96" t="s">
        <v>19173</v>
      </c>
      <c r="J1965" s="95" t="s">
        <v>19189</v>
      </c>
      <c r="K1965" s="95" t="s">
        <v>19273</v>
      </c>
      <c r="L1965" s="95" t="s">
        <v>19274</v>
      </c>
      <c r="M1965" s="96" t="s">
        <v>7733</v>
      </c>
      <c r="N1965" s="96" t="s">
        <v>328</v>
      </c>
      <c r="O1965" s="97">
        <v>36483</v>
      </c>
      <c r="P1965" s="97">
        <v>44966</v>
      </c>
      <c r="Q1965" s="97">
        <v>44966</v>
      </c>
      <c r="R1965" s="96">
        <v>963</v>
      </c>
      <c r="S1965" s="96">
        <v>2</v>
      </c>
      <c r="T1965" s="96" t="s">
        <v>19209</v>
      </c>
      <c r="U1965" s="96" t="s">
        <v>9181</v>
      </c>
      <c r="V1965" s="96"/>
      <c r="W1965" s="96" t="s">
        <v>9182</v>
      </c>
      <c r="X1965" s="96" t="s">
        <v>416</v>
      </c>
      <c r="Y1965" s="95" t="s">
        <v>9183</v>
      </c>
    </row>
    <row r="1966" spans="1:25" s="87" customFormat="1" x14ac:dyDescent="0.3">
      <c r="A1966" s="94" t="str">
        <f t="shared" si="31"/>
        <v>RCURCI</v>
      </c>
      <c r="B1966" s="95" t="s">
        <v>28162</v>
      </c>
      <c r="C1966" s="96" t="s">
        <v>28163</v>
      </c>
      <c r="D1966" s="96" t="s">
        <v>28164</v>
      </c>
      <c r="E1966" s="96" t="s">
        <v>19715</v>
      </c>
      <c r="F1966" s="95" t="s">
        <v>19215</v>
      </c>
      <c r="G1966" s="96" t="s">
        <v>19033</v>
      </c>
      <c r="H1966" s="96" t="s">
        <v>19172</v>
      </c>
      <c r="I1966" s="96" t="s">
        <v>19173</v>
      </c>
      <c r="J1966" s="95" t="s">
        <v>19174</v>
      </c>
      <c r="K1966" s="95" t="s">
        <v>19360</v>
      </c>
      <c r="L1966" s="95" t="s">
        <v>19361</v>
      </c>
      <c r="M1966" s="96" t="s">
        <v>19362</v>
      </c>
      <c r="N1966" s="96" t="s">
        <v>1463</v>
      </c>
      <c r="O1966" s="97">
        <v>36962</v>
      </c>
      <c r="P1966" s="97">
        <v>36962</v>
      </c>
      <c r="Q1966" s="97">
        <v>36962</v>
      </c>
      <c r="R1966" s="96">
        <v>8967</v>
      </c>
      <c r="S1966" s="96">
        <v>24</v>
      </c>
      <c r="T1966" s="96" t="s">
        <v>19261</v>
      </c>
      <c r="U1966" s="96" t="s">
        <v>28165</v>
      </c>
      <c r="V1966" s="96"/>
      <c r="W1966" s="96" t="s">
        <v>28166</v>
      </c>
      <c r="X1966" s="96" t="s">
        <v>1472</v>
      </c>
      <c r="Y1966" s="95" t="s">
        <v>28167</v>
      </c>
    </row>
    <row r="1967" spans="1:25" s="87" customFormat="1" x14ac:dyDescent="0.3">
      <c r="A1967" s="94" t="str">
        <f t="shared" si="31"/>
        <v>rdacpan</v>
      </c>
      <c r="B1967" s="95" t="s">
        <v>28168</v>
      </c>
      <c r="C1967" s="96" t="s">
        <v>28169</v>
      </c>
      <c r="D1967" s="96" t="s">
        <v>28170</v>
      </c>
      <c r="E1967" s="96" t="s">
        <v>5630</v>
      </c>
      <c r="F1967" s="95" t="s">
        <v>19171</v>
      </c>
      <c r="G1967" s="96" t="s">
        <v>19029</v>
      </c>
      <c r="H1967" s="96" t="s">
        <v>19172</v>
      </c>
      <c r="I1967" s="96" t="s">
        <v>19173</v>
      </c>
      <c r="J1967" s="95" t="s">
        <v>19174</v>
      </c>
      <c r="K1967" s="95" t="s">
        <v>19207</v>
      </c>
      <c r="L1967" s="95" t="s">
        <v>19208</v>
      </c>
      <c r="M1967" s="96" t="s">
        <v>10249</v>
      </c>
      <c r="N1967" s="96" t="s">
        <v>219</v>
      </c>
      <c r="O1967" s="97">
        <v>35685</v>
      </c>
      <c r="P1967" s="97">
        <v>45291</v>
      </c>
      <c r="Q1967" s="97">
        <v>45291</v>
      </c>
      <c r="R1967" s="96">
        <v>638</v>
      </c>
      <c r="S1967" s="96">
        <v>1</v>
      </c>
      <c r="T1967" s="96" t="s">
        <v>19209</v>
      </c>
      <c r="U1967" s="96" t="s">
        <v>16436</v>
      </c>
      <c r="V1967" s="96"/>
      <c r="W1967" s="96" t="s">
        <v>28171</v>
      </c>
      <c r="X1967" s="96" t="s">
        <v>219</v>
      </c>
      <c r="Y1967" s="95" t="s">
        <v>16438</v>
      </c>
    </row>
    <row r="1968" spans="1:25" s="87" customFormat="1" x14ac:dyDescent="0.3">
      <c r="A1968" s="94" t="str">
        <f t="shared" si="31"/>
        <v>rdaigle</v>
      </c>
      <c r="B1968" s="95" t="s">
        <v>28172</v>
      </c>
      <c r="C1968" s="96" t="s">
        <v>28173</v>
      </c>
      <c r="D1968" s="96" t="s">
        <v>28174</v>
      </c>
      <c r="E1968" s="96" t="s">
        <v>19170</v>
      </c>
      <c r="F1968" s="95" t="s">
        <v>19215</v>
      </c>
      <c r="G1968" s="96" t="s">
        <v>19033</v>
      </c>
      <c r="H1968" s="96" t="s">
        <v>19172</v>
      </c>
      <c r="I1968" s="96" t="s">
        <v>19173</v>
      </c>
      <c r="J1968" s="95" t="s">
        <v>19174</v>
      </c>
      <c r="K1968" s="95" t="s">
        <v>19401</v>
      </c>
      <c r="L1968" s="95" t="s">
        <v>20201</v>
      </c>
      <c r="M1968" s="96" t="s">
        <v>17220</v>
      </c>
      <c r="N1968" s="96" t="s">
        <v>297</v>
      </c>
      <c r="O1968" s="97">
        <v>43270</v>
      </c>
      <c r="P1968" s="97">
        <v>45802</v>
      </c>
      <c r="Q1968" s="97">
        <v>45802</v>
      </c>
      <c r="R1968" s="96">
        <v>127</v>
      </c>
      <c r="S1968" s="96">
        <v>0</v>
      </c>
      <c r="T1968" s="96" t="s">
        <v>19193</v>
      </c>
      <c r="U1968" s="96" t="s">
        <v>28175</v>
      </c>
      <c r="V1968" s="96"/>
      <c r="W1968" s="96" t="s">
        <v>12169</v>
      </c>
      <c r="X1968" s="96" t="s">
        <v>287</v>
      </c>
      <c r="Y1968" s="95" t="s">
        <v>12170</v>
      </c>
    </row>
    <row r="1969" spans="1:25" s="87" customFormat="1" x14ac:dyDescent="0.3">
      <c r="A1969" s="94" t="str">
        <f t="shared" si="31"/>
        <v>rdegran</v>
      </c>
      <c r="B1969" s="95" t="s">
        <v>28176</v>
      </c>
      <c r="C1969" s="96" t="s">
        <v>28177</v>
      </c>
      <c r="D1969" s="96" t="s">
        <v>28178</v>
      </c>
      <c r="E1969" s="96" t="s">
        <v>5630</v>
      </c>
      <c r="F1969" s="95" t="s">
        <v>19215</v>
      </c>
      <c r="G1969" s="96" t="s">
        <v>19033</v>
      </c>
      <c r="H1969" s="96" t="s">
        <v>19172</v>
      </c>
      <c r="I1969" s="96" t="s">
        <v>19173</v>
      </c>
      <c r="J1969" s="95" t="s">
        <v>19174</v>
      </c>
      <c r="K1969" s="95" t="s">
        <v>19360</v>
      </c>
      <c r="L1969" s="95" t="s">
        <v>23248</v>
      </c>
      <c r="M1969" s="96" t="s">
        <v>19362</v>
      </c>
      <c r="N1969" s="96" t="s">
        <v>1463</v>
      </c>
      <c r="O1969" s="97">
        <v>44441</v>
      </c>
      <c r="P1969" s="97">
        <v>44441</v>
      </c>
      <c r="Q1969" s="97">
        <v>44441</v>
      </c>
      <c r="R1969" s="96">
        <v>1488</v>
      </c>
      <c r="S1969" s="96">
        <v>4</v>
      </c>
      <c r="T1969" s="96" t="s">
        <v>19228</v>
      </c>
      <c r="U1969" s="96" t="s">
        <v>28179</v>
      </c>
      <c r="V1969" s="96"/>
      <c r="W1969" s="96" t="s">
        <v>28180</v>
      </c>
      <c r="X1969" s="96" t="s">
        <v>812</v>
      </c>
      <c r="Y1969" s="95" t="s">
        <v>11661</v>
      </c>
    </row>
    <row r="1970" spans="1:25" s="87" customFormat="1" x14ac:dyDescent="0.3">
      <c r="A1970" s="94" t="str">
        <f t="shared" si="31"/>
        <v>rdeleij</v>
      </c>
      <c r="B1970" s="95" t="s">
        <v>28181</v>
      </c>
      <c r="C1970" s="96" t="s">
        <v>28182</v>
      </c>
      <c r="D1970" s="96" t="s">
        <v>28183</v>
      </c>
      <c r="E1970" s="96" t="s">
        <v>19170</v>
      </c>
      <c r="F1970" s="95" t="s">
        <v>19181</v>
      </c>
      <c r="G1970" s="96" t="s">
        <v>19030</v>
      </c>
      <c r="H1970" s="96" t="s">
        <v>19172</v>
      </c>
      <c r="I1970" s="96" t="s">
        <v>19173</v>
      </c>
      <c r="J1970" s="95" t="s">
        <v>19174</v>
      </c>
      <c r="K1970" s="95" t="s">
        <v>19216</v>
      </c>
      <c r="L1970" s="95" t="s">
        <v>19237</v>
      </c>
      <c r="M1970" s="96" t="s">
        <v>19238</v>
      </c>
      <c r="N1970" s="96" t="s">
        <v>250</v>
      </c>
      <c r="O1970" s="97">
        <v>44028</v>
      </c>
      <c r="P1970" s="97">
        <v>44028</v>
      </c>
      <c r="Q1970" s="97">
        <v>44028</v>
      </c>
      <c r="R1970" s="96">
        <v>1901</v>
      </c>
      <c r="S1970" s="96">
        <v>5</v>
      </c>
      <c r="T1970" s="96" t="s">
        <v>19228</v>
      </c>
      <c r="U1970" s="96" t="s">
        <v>28184</v>
      </c>
      <c r="V1970" s="96" t="s">
        <v>28185</v>
      </c>
      <c r="W1970" s="96" t="s">
        <v>13001</v>
      </c>
      <c r="X1970" s="96" t="s">
        <v>250</v>
      </c>
      <c r="Y1970" s="95" t="s">
        <v>13002</v>
      </c>
    </row>
    <row r="1971" spans="1:25" s="87" customFormat="1" x14ac:dyDescent="0.3">
      <c r="A1971" s="94" t="str">
        <f t="shared" si="31"/>
        <v>RDELEKT</v>
      </c>
      <c r="B1971" s="95" t="s">
        <v>28186</v>
      </c>
      <c r="C1971" s="96" t="s">
        <v>28187</v>
      </c>
      <c r="D1971" s="96" t="s">
        <v>3076</v>
      </c>
      <c r="E1971" s="96" t="s">
        <v>5630</v>
      </c>
      <c r="F1971" s="95" t="s">
        <v>19171</v>
      </c>
      <c r="G1971" s="96" t="s">
        <v>19029</v>
      </c>
      <c r="H1971" s="96" t="s">
        <v>19172</v>
      </c>
      <c r="I1971" s="96" t="s">
        <v>19173</v>
      </c>
      <c r="J1971" s="95" t="s">
        <v>19189</v>
      </c>
      <c r="K1971" s="95" t="s">
        <v>19345</v>
      </c>
      <c r="L1971" s="95" t="s">
        <v>19346</v>
      </c>
      <c r="M1971" s="96" t="s">
        <v>19347</v>
      </c>
      <c r="N1971" s="96" t="s">
        <v>382</v>
      </c>
      <c r="O1971" s="97">
        <v>36990</v>
      </c>
      <c r="P1971" s="97">
        <v>36990</v>
      </c>
      <c r="Q1971" s="97">
        <v>36990</v>
      </c>
      <c r="R1971" s="96">
        <v>8939</v>
      </c>
      <c r="S1971" s="96">
        <v>24</v>
      </c>
      <c r="T1971" s="96" t="s">
        <v>19261</v>
      </c>
      <c r="U1971" s="96" t="s">
        <v>28188</v>
      </c>
      <c r="V1971" s="96"/>
      <c r="W1971" s="96" t="s">
        <v>3080</v>
      </c>
      <c r="X1971" s="96" t="s">
        <v>382</v>
      </c>
      <c r="Y1971" s="95" t="s">
        <v>28189</v>
      </c>
    </row>
    <row r="1972" spans="1:25" s="87" customFormat="1" x14ac:dyDescent="0.3">
      <c r="A1972" s="94" t="str">
        <f t="shared" si="31"/>
        <v>RDRAUGH</v>
      </c>
      <c r="B1972" s="95" t="s">
        <v>28190</v>
      </c>
      <c r="C1972" s="96" t="s">
        <v>28191</v>
      </c>
      <c r="D1972" s="96" t="s">
        <v>8514</v>
      </c>
      <c r="E1972" s="96" t="s">
        <v>19036</v>
      </c>
      <c r="F1972" s="95" t="s">
        <v>19181</v>
      </c>
      <c r="G1972" s="96" t="s">
        <v>19030</v>
      </c>
      <c r="H1972" s="96" t="s">
        <v>19172</v>
      </c>
      <c r="I1972" s="96" t="s">
        <v>19173</v>
      </c>
      <c r="J1972" s="95" t="s">
        <v>19189</v>
      </c>
      <c r="K1972" s="95" t="s">
        <v>19273</v>
      </c>
      <c r="L1972" s="95" t="s">
        <v>19274</v>
      </c>
      <c r="M1972" s="96" t="s">
        <v>7733</v>
      </c>
      <c r="N1972" s="96" t="s">
        <v>328</v>
      </c>
      <c r="O1972" s="97">
        <v>38727</v>
      </c>
      <c r="P1972" s="97">
        <v>38727</v>
      </c>
      <c r="Q1972" s="97">
        <v>38727</v>
      </c>
      <c r="R1972" s="96">
        <v>7202</v>
      </c>
      <c r="S1972" s="96">
        <v>19</v>
      </c>
      <c r="T1972" s="96" t="s">
        <v>19261</v>
      </c>
      <c r="U1972" s="96" t="s">
        <v>28192</v>
      </c>
      <c r="V1972" s="96"/>
      <c r="W1972" s="96" t="s">
        <v>24161</v>
      </c>
      <c r="X1972" s="96" t="s">
        <v>416</v>
      </c>
      <c r="Y1972" s="95" t="s">
        <v>8518</v>
      </c>
    </row>
    <row r="1973" spans="1:25" s="87" customFormat="1" x14ac:dyDescent="0.3">
      <c r="A1973" s="94" t="str">
        <f t="shared" si="31"/>
        <v>REBER01</v>
      </c>
      <c r="B1973" s="95" t="s">
        <v>28193</v>
      </c>
      <c r="C1973" s="96" t="s">
        <v>28194</v>
      </c>
      <c r="D1973" s="96" t="s">
        <v>10510</v>
      </c>
      <c r="E1973" s="96" t="s">
        <v>5630</v>
      </c>
      <c r="F1973" s="95" t="s">
        <v>19171</v>
      </c>
      <c r="G1973" s="96" t="s">
        <v>19029</v>
      </c>
      <c r="H1973" s="96" t="s">
        <v>19172</v>
      </c>
      <c r="I1973" s="96" t="s">
        <v>19173</v>
      </c>
      <c r="J1973" s="95" t="s">
        <v>19174</v>
      </c>
      <c r="K1973" s="95" t="s">
        <v>19175</v>
      </c>
      <c r="L1973" s="95" t="s">
        <v>16610</v>
      </c>
      <c r="M1973" s="96" t="s">
        <v>9597</v>
      </c>
      <c r="N1973" s="96" t="s">
        <v>219</v>
      </c>
      <c r="O1973" s="97">
        <v>38103</v>
      </c>
      <c r="P1973" s="97">
        <v>38103</v>
      </c>
      <c r="Q1973" s="97">
        <v>38103</v>
      </c>
      <c r="R1973" s="96">
        <v>7826</v>
      </c>
      <c r="S1973" s="96">
        <v>21</v>
      </c>
      <c r="T1973" s="96" t="s">
        <v>19261</v>
      </c>
      <c r="U1973" s="96" t="s">
        <v>10512</v>
      </c>
      <c r="V1973" s="96"/>
      <c r="W1973" s="96" t="s">
        <v>10513</v>
      </c>
      <c r="X1973" s="96" t="s">
        <v>219</v>
      </c>
      <c r="Y1973" s="95" t="s">
        <v>10514</v>
      </c>
    </row>
    <row r="1974" spans="1:25" s="87" customFormat="1" x14ac:dyDescent="0.3">
      <c r="A1974" s="94" t="str">
        <f t="shared" si="31"/>
        <v>REDGE</v>
      </c>
      <c r="B1974" s="95" t="s">
        <v>28195</v>
      </c>
      <c r="C1974" s="96" t="s">
        <v>28196</v>
      </c>
      <c r="D1974" s="96" t="s">
        <v>6770</v>
      </c>
      <c r="E1974" s="96" t="s">
        <v>5630</v>
      </c>
      <c r="F1974" s="95" t="s">
        <v>19285</v>
      </c>
      <c r="G1974" s="96" t="s">
        <v>19028</v>
      </c>
      <c r="H1974" s="96" t="s">
        <v>19172</v>
      </c>
      <c r="I1974" s="96" t="s">
        <v>19173</v>
      </c>
      <c r="J1974" s="95" t="s">
        <v>19189</v>
      </c>
      <c r="K1974" s="95" t="s">
        <v>19374</v>
      </c>
      <c r="L1974" s="95" t="s">
        <v>19375</v>
      </c>
      <c r="M1974" s="96" t="s">
        <v>19376</v>
      </c>
      <c r="N1974" s="96" t="s">
        <v>575</v>
      </c>
      <c r="O1974" s="97">
        <v>34777</v>
      </c>
      <c r="P1974" s="97">
        <v>34777</v>
      </c>
      <c r="Q1974" s="97">
        <v>34777</v>
      </c>
      <c r="R1974" s="96">
        <v>11152</v>
      </c>
      <c r="S1974" s="96">
        <v>30</v>
      </c>
      <c r="T1974" s="96" t="s">
        <v>19261</v>
      </c>
      <c r="U1974" s="96" t="s">
        <v>28197</v>
      </c>
      <c r="V1974" s="96"/>
      <c r="W1974" s="96" t="s">
        <v>4769</v>
      </c>
      <c r="X1974" s="96" t="s">
        <v>575</v>
      </c>
      <c r="Y1974" s="95" t="s">
        <v>13741</v>
      </c>
    </row>
    <row r="1975" spans="1:25" s="87" customFormat="1" x14ac:dyDescent="0.3">
      <c r="A1975" s="94" t="str">
        <f t="shared" si="31"/>
        <v>REHLERT</v>
      </c>
      <c r="B1975" s="95" t="s">
        <v>28198</v>
      </c>
      <c r="C1975" s="96" t="s">
        <v>28199</v>
      </c>
      <c r="D1975" s="96" t="s">
        <v>18389</v>
      </c>
      <c r="E1975" s="96" t="s">
        <v>5630</v>
      </c>
      <c r="F1975" s="95" t="s">
        <v>19171</v>
      </c>
      <c r="G1975" s="96" t="s">
        <v>19029</v>
      </c>
      <c r="H1975" s="96" t="s">
        <v>19172</v>
      </c>
      <c r="I1975" s="96" t="s">
        <v>19173</v>
      </c>
      <c r="J1975" s="95" t="s">
        <v>19174</v>
      </c>
      <c r="K1975" s="95" t="s">
        <v>20070</v>
      </c>
      <c r="L1975" s="95" t="s">
        <v>20071</v>
      </c>
      <c r="M1975" s="96" t="s">
        <v>20072</v>
      </c>
      <c r="N1975" s="96" t="s">
        <v>955</v>
      </c>
      <c r="O1975" s="97">
        <v>39482</v>
      </c>
      <c r="P1975" s="97">
        <v>39482</v>
      </c>
      <c r="Q1975" s="97">
        <v>39482</v>
      </c>
      <c r="R1975" s="96">
        <v>6447</v>
      </c>
      <c r="S1975" s="96">
        <v>17</v>
      </c>
      <c r="T1975" s="96" t="s">
        <v>19261</v>
      </c>
      <c r="U1975" s="96" t="s">
        <v>28200</v>
      </c>
      <c r="V1975" s="96"/>
      <c r="W1975" s="96" t="s">
        <v>26004</v>
      </c>
      <c r="X1975" s="96" t="s">
        <v>445</v>
      </c>
      <c r="Y1975" s="95" t="s">
        <v>18393</v>
      </c>
    </row>
    <row r="1976" spans="1:25" s="87" customFormat="1" x14ac:dyDescent="0.3">
      <c r="A1976" s="94" t="str">
        <f t="shared" si="31"/>
        <v>RELLIO2</v>
      </c>
      <c r="B1976" s="95" t="s">
        <v>28201</v>
      </c>
      <c r="C1976" s="96" t="s">
        <v>28202</v>
      </c>
      <c r="D1976" s="96" t="s">
        <v>19094</v>
      </c>
      <c r="E1976" s="96" t="s">
        <v>19054</v>
      </c>
      <c r="F1976" s="95" t="s">
        <v>19181</v>
      </c>
      <c r="G1976" s="96" t="s">
        <v>19030</v>
      </c>
      <c r="H1976" s="96" t="s">
        <v>19172</v>
      </c>
      <c r="I1976" s="96" t="s">
        <v>19173</v>
      </c>
      <c r="J1976" s="95" t="s">
        <v>19174</v>
      </c>
      <c r="K1976" s="95" t="s">
        <v>19245</v>
      </c>
      <c r="L1976" s="95" t="s">
        <v>20684</v>
      </c>
      <c r="M1976" s="96" t="s">
        <v>14665</v>
      </c>
      <c r="N1976" s="96" t="s">
        <v>219</v>
      </c>
      <c r="O1976" s="97">
        <v>32771</v>
      </c>
      <c r="P1976" s="97">
        <v>32771</v>
      </c>
      <c r="Q1976" s="97">
        <v>32771</v>
      </c>
      <c r="R1976" s="96">
        <v>13158</v>
      </c>
      <c r="S1976" s="96">
        <v>36</v>
      </c>
      <c r="T1976" s="96" t="s">
        <v>19261</v>
      </c>
      <c r="U1976" s="96" t="s">
        <v>28203</v>
      </c>
      <c r="V1976" s="96"/>
      <c r="W1976" s="96" t="s">
        <v>28204</v>
      </c>
      <c r="X1976" s="96" t="s">
        <v>219</v>
      </c>
      <c r="Y1976" s="95" t="s">
        <v>18047</v>
      </c>
    </row>
    <row r="1977" spans="1:25" s="87" customFormat="1" x14ac:dyDescent="0.3">
      <c r="A1977" s="94" t="str">
        <f t="shared" si="31"/>
        <v>RESCO05</v>
      </c>
      <c r="B1977" s="95" t="s">
        <v>28205</v>
      </c>
      <c r="C1977" s="96" t="s">
        <v>28206</v>
      </c>
      <c r="D1977" s="96" t="s">
        <v>18895</v>
      </c>
      <c r="E1977" s="96" t="s">
        <v>5630</v>
      </c>
      <c r="F1977" s="95" t="s">
        <v>19181</v>
      </c>
      <c r="G1977" s="96" t="s">
        <v>19030</v>
      </c>
      <c r="H1977" s="96" t="s">
        <v>19172</v>
      </c>
      <c r="I1977" s="96" t="s">
        <v>19173</v>
      </c>
      <c r="J1977" s="95" t="s">
        <v>19174</v>
      </c>
      <c r="K1977" s="95" t="s">
        <v>19431</v>
      </c>
      <c r="L1977" s="95" t="s">
        <v>19432</v>
      </c>
      <c r="M1977" s="96" t="s">
        <v>6264</v>
      </c>
      <c r="N1977" s="96" t="s">
        <v>279</v>
      </c>
      <c r="O1977" s="97">
        <v>38491</v>
      </c>
      <c r="P1977" s="97">
        <v>38491</v>
      </c>
      <c r="Q1977" s="97">
        <v>38491</v>
      </c>
      <c r="R1977" s="96">
        <v>7438</v>
      </c>
      <c r="S1977" s="96">
        <v>20</v>
      </c>
      <c r="T1977" s="96" t="s">
        <v>19261</v>
      </c>
      <c r="U1977" s="96" t="s">
        <v>18898</v>
      </c>
      <c r="V1977" s="96"/>
      <c r="W1977" s="96" t="s">
        <v>1703</v>
      </c>
      <c r="X1977" s="96" t="s">
        <v>279</v>
      </c>
      <c r="Y1977" s="95" t="s">
        <v>18899</v>
      </c>
    </row>
    <row r="1978" spans="1:25" s="87" customFormat="1" x14ac:dyDescent="0.3">
      <c r="A1978" s="94" t="str">
        <f t="shared" si="31"/>
        <v>revans0</v>
      </c>
      <c r="B1978" s="95" t="s">
        <v>28207</v>
      </c>
      <c r="C1978" s="96" t="s">
        <v>28208</v>
      </c>
      <c r="D1978" s="96" t="s">
        <v>28209</v>
      </c>
      <c r="E1978" s="96" t="s">
        <v>19170</v>
      </c>
      <c r="F1978" s="95" t="s">
        <v>19181</v>
      </c>
      <c r="G1978" s="96" t="s">
        <v>19030</v>
      </c>
      <c r="H1978" s="96" t="s">
        <v>19172</v>
      </c>
      <c r="I1978" s="96" t="s">
        <v>19173</v>
      </c>
      <c r="J1978" s="95" t="s">
        <v>19174</v>
      </c>
      <c r="K1978" s="95" t="s">
        <v>19245</v>
      </c>
      <c r="L1978" s="95" t="s">
        <v>23576</v>
      </c>
      <c r="M1978" s="96" t="s">
        <v>10417</v>
      </c>
      <c r="N1978" s="96" t="s">
        <v>3619</v>
      </c>
      <c r="O1978" s="97">
        <v>41743</v>
      </c>
      <c r="P1978" s="97">
        <v>44903</v>
      </c>
      <c r="Q1978" s="97">
        <v>44903</v>
      </c>
      <c r="R1978" s="96">
        <v>1026</v>
      </c>
      <c r="S1978" s="96">
        <v>2</v>
      </c>
      <c r="T1978" s="96" t="s">
        <v>19209</v>
      </c>
      <c r="U1978" s="96" t="s">
        <v>28210</v>
      </c>
      <c r="V1978" s="96"/>
      <c r="W1978" s="96" t="s">
        <v>3618</v>
      </c>
      <c r="X1978" s="96" t="s">
        <v>3619</v>
      </c>
      <c r="Y1978" s="95" t="s">
        <v>28211</v>
      </c>
    </row>
    <row r="1979" spans="1:25" s="87" customFormat="1" x14ac:dyDescent="0.3">
      <c r="A1979" s="94" t="str">
        <f t="shared" si="31"/>
        <v>rfarmer</v>
      </c>
      <c r="B1979" s="95" t="s">
        <v>28212</v>
      </c>
      <c r="C1979" s="96" t="s">
        <v>28213</v>
      </c>
      <c r="D1979" s="96" t="s">
        <v>28214</v>
      </c>
      <c r="E1979" s="96" t="s">
        <v>5630</v>
      </c>
      <c r="F1979" s="95" t="s">
        <v>19236</v>
      </c>
      <c r="G1979" s="96" t="s">
        <v>19032</v>
      </c>
      <c r="H1979" s="96" t="s">
        <v>19227</v>
      </c>
      <c r="I1979" s="96" t="s">
        <v>19173</v>
      </c>
      <c r="J1979" s="95" t="s">
        <v>19189</v>
      </c>
      <c r="K1979" s="95" t="s">
        <v>19273</v>
      </c>
      <c r="L1979" s="95" t="s">
        <v>19274</v>
      </c>
      <c r="M1979" s="96" t="s">
        <v>7733</v>
      </c>
      <c r="N1979" s="96" t="s">
        <v>328</v>
      </c>
      <c r="O1979" s="97">
        <v>45928</v>
      </c>
      <c r="P1979" s="97">
        <v>45928</v>
      </c>
      <c r="Q1979" s="97">
        <v>45928</v>
      </c>
      <c r="R1979" s="96">
        <v>1</v>
      </c>
      <c r="S1979" s="96">
        <v>0</v>
      </c>
      <c r="T1979" s="96" t="s">
        <v>19183</v>
      </c>
      <c r="U1979" s="96" t="s">
        <v>28215</v>
      </c>
      <c r="V1979" s="96"/>
      <c r="W1979" s="96" t="s">
        <v>4512</v>
      </c>
      <c r="X1979" s="96" t="s">
        <v>328</v>
      </c>
      <c r="Y1979" s="95" t="s">
        <v>4515</v>
      </c>
    </row>
    <row r="1980" spans="1:25" s="87" customFormat="1" x14ac:dyDescent="0.3">
      <c r="A1980" s="94" t="str">
        <f t="shared" si="31"/>
        <v>rfarose</v>
      </c>
      <c r="B1980" s="95" t="s">
        <v>28216</v>
      </c>
      <c r="C1980" s="96" t="s">
        <v>28217</v>
      </c>
      <c r="D1980" s="96" t="s">
        <v>28218</v>
      </c>
      <c r="E1980" s="96" t="s">
        <v>5630</v>
      </c>
      <c r="F1980" s="95" t="s">
        <v>19181</v>
      </c>
      <c r="G1980" s="96" t="s">
        <v>19030</v>
      </c>
      <c r="H1980" s="96" t="s">
        <v>19172</v>
      </c>
      <c r="I1980" s="96" t="s">
        <v>19173</v>
      </c>
      <c r="J1980" s="95" t="s">
        <v>19189</v>
      </c>
      <c r="K1980" s="95" t="s">
        <v>19190</v>
      </c>
      <c r="L1980" s="95" t="s">
        <v>19252</v>
      </c>
      <c r="M1980" s="96" t="s">
        <v>10322</v>
      </c>
      <c r="N1980" s="96" t="s">
        <v>297</v>
      </c>
      <c r="O1980" s="97">
        <v>44062</v>
      </c>
      <c r="P1980" s="97">
        <v>44062</v>
      </c>
      <c r="Q1980" s="97">
        <v>44062</v>
      </c>
      <c r="R1980" s="96">
        <v>1867</v>
      </c>
      <c r="S1980" s="96">
        <v>5</v>
      </c>
      <c r="T1980" s="96" t="s">
        <v>19228</v>
      </c>
      <c r="U1980" s="132" t="s">
        <v>28219</v>
      </c>
      <c r="V1980" s="98"/>
      <c r="W1980" s="98" t="s">
        <v>18461</v>
      </c>
      <c r="X1980" s="98" t="s">
        <v>297</v>
      </c>
      <c r="Y1980" s="132" t="s">
        <v>28220</v>
      </c>
    </row>
    <row r="1981" spans="1:25" s="87" customFormat="1" x14ac:dyDescent="0.3">
      <c r="A1981" s="94" t="str">
        <f t="shared" si="31"/>
        <v>RFARRO</v>
      </c>
      <c r="B1981" s="95" t="s">
        <v>28221</v>
      </c>
      <c r="C1981" s="96" t="s">
        <v>28222</v>
      </c>
      <c r="D1981" s="96" t="s">
        <v>7523</v>
      </c>
      <c r="E1981" s="96" t="s">
        <v>5630</v>
      </c>
      <c r="F1981" s="95" t="s">
        <v>19285</v>
      </c>
      <c r="G1981" s="96" t="s">
        <v>19028</v>
      </c>
      <c r="H1981" s="96" t="s">
        <v>19172</v>
      </c>
      <c r="I1981" s="96" t="s">
        <v>19173</v>
      </c>
      <c r="J1981" s="95" t="s">
        <v>19174</v>
      </c>
      <c r="K1981" s="95" t="s">
        <v>19802</v>
      </c>
      <c r="L1981" s="95" t="s">
        <v>19803</v>
      </c>
      <c r="M1981" s="96" t="s">
        <v>19804</v>
      </c>
      <c r="N1981" s="96" t="s">
        <v>549</v>
      </c>
      <c r="O1981" s="97">
        <v>35937</v>
      </c>
      <c r="P1981" s="97">
        <v>35937</v>
      </c>
      <c r="Q1981" s="97">
        <v>35937</v>
      </c>
      <c r="R1981" s="96">
        <v>9992</v>
      </c>
      <c r="S1981" s="96">
        <v>27</v>
      </c>
      <c r="T1981" s="96" t="s">
        <v>19261</v>
      </c>
      <c r="U1981" s="96" t="s">
        <v>28223</v>
      </c>
      <c r="V1981" s="96"/>
      <c r="W1981" s="96" t="s">
        <v>28224</v>
      </c>
      <c r="X1981" s="96" t="s">
        <v>2926</v>
      </c>
      <c r="Y1981" s="95" t="s">
        <v>15281</v>
      </c>
    </row>
    <row r="1982" spans="1:25" s="87" customFormat="1" x14ac:dyDescent="0.3">
      <c r="A1982" s="94" t="str">
        <f t="shared" si="31"/>
        <v>rflemi0</v>
      </c>
      <c r="B1982" s="95" t="s">
        <v>28225</v>
      </c>
      <c r="C1982" s="96" t="s">
        <v>28226</v>
      </c>
      <c r="D1982" s="96" t="s">
        <v>28227</v>
      </c>
      <c r="E1982" s="96" t="s">
        <v>5630</v>
      </c>
      <c r="F1982" s="95" t="s">
        <v>19236</v>
      </c>
      <c r="G1982" s="96" t="s">
        <v>19032</v>
      </c>
      <c r="H1982" s="96" t="s">
        <v>19227</v>
      </c>
      <c r="I1982" s="96" t="s">
        <v>19173</v>
      </c>
      <c r="J1982" s="95" t="s">
        <v>19174</v>
      </c>
      <c r="K1982" s="95" t="s">
        <v>19245</v>
      </c>
      <c r="L1982" s="95" t="s">
        <v>19246</v>
      </c>
      <c r="M1982" s="96" t="s">
        <v>14665</v>
      </c>
      <c r="N1982" s="96" t="s">
        <v>219</v>
      </c>
      <c r="O1982" s="97">
        <v>44342</v>
      </c>
      <c r="P1982" s="97">
        <v>44342</v>
      </c>
      <c r="Q1982" s="97">
        <v>44342</v>
      </c>
      <c r="R1982" s="96">
        <v>1587</v>
      </c>
      <c r="S1982" s="96">
        <v>4</v>
      </c>
      <c r="T1982" s="96" t="s">
        <v>19228</v>
      </c>
      <c r="U1982" s="96" t="s">
        <v>14574</v>
      </c>
      <c r="V1982" s="96"/>
      <c r="W1982" s="96" t="s">
        <v>14575</v>
      </c>
      <c r="X1982" s="96" t="s">
        <v>219</v>
      </c>
      <c r="Y1982" s="95" t="s">
        <v>14576</v>
      </c>
    </row>
    <row r="1983" spans="1:25" s="87" customFormat="1" x14ac:dyDescent="0.3">
      <c r="A1983" s="94" t="str">
        <f t="shared" si="31"/>
        <v>rfore</v>
      </c>
      <c r="B1983" s="95" t="s">
        <v>28228</v>
      </c>
      <c r="C1983" s="96" t="s">
        <v>28229</v>
      </c>
      <c r="D1983" s="96" t="s">
        <v>28230</v>
      </c>
      <c r="E1983" s="96" t="s">
        <v>5630</v>
      </c>
      <c r="F1983" s="95" t="s">
        <v>19215</v>
      </c>
      <c r="G1983" s="96" t="s">
        <v>19033</v>
      </c>
      <c r="H1983" s="96" t="s">
        <v>19172</v>
      </c>
      <c r="I1983" s="96" t="s">
        <v>19173</v>
      </c>
      <c r="J1983" s="95" t="s">
        <v>19174</v>
      </c>
      <c r="K1983" s="95" t="s">
        <v>19716</v>
      </c>
      <c r="L1983" s="95" t="s">
        <v>19717</v>
      </c>
      <c r="M1983" s="96" t="s">
        <v>5847</v>
      </c>
      <c r="N1983" s="96" t="s">
        <v>279</v>
      </c>
      <c r="O1983" s="97">
        <v>45830</v>
      </c>
      <c r="P1983" s="97">
        <v>45830</v>
      </c>
      <c r="Q1983" s="97">
        <v>45830</v>
      </c>
      <c r="R1983" s="96">
        <v>99</v>
      </c>
      <c r="S1983" s="96">
        <v>0</v>
      </c>
      <c r="T1983" s="96" t="s">
        <v>19193</v>
      </c>
      <c r="U1983" s="96" t="s">
        <v>28231</v>
      </c>
      <c r="V1983" s="96"/>
      <c r="W1983" s="96" t="s">
        <v>9229</v>
      </c>
      <c r="X1983" s="96" t="s">
        <v>279</v>
      </c>
      <c r="Y1983" s="95" t="s">
        <v>9230</v>
      </c>
    </row>
    <row r="1984" spans="1:25" s="87" customFormat="1" x14ac:dyDescent="0.3">
      <c r="A1984" s="94" t="str">
        <f t="shared" si="31"/>
        <v>RFORT00</v>
      </c>
      <c r="B1984" s="95" t="s">
        <v>28232</v>
      </c>
      <c r="C1984" s="96" t="s">
        <v>28233</v>
      </c>
      <c r="D1984" s="96" t="s">
        <v>5870</v>
      </c>
      <c r="E1984" s="96" t="s">
        <v>5630</v>
      </c>
      <c r="F1984" s="95" t="s">
        <v>19171</v>
      </c>
      <c r="G1984" s="96" t="s">
        <v>19029</v>
      </c>
      <c r="H1984" s="96" t="s">
        <v>19172</v>
      </c>
      <c r="I1984" s="96" t="s">
        <v>19173</v>
      </c>
      <c r="J1984" s="95" t="s">
        <v>19174</v>
      </c>
      <c r="K1984" s="95" t="s">
        <v>19245</v>
      </c>
      <c r="L1984" s="95" t="s">
        <v>19246</v>
      </c>
      <c r="M1984" s="96" t="s">
        <v>14665</v>
      </c>
      <c r="N1984" s="96" t="s">
        <v>219</v>
      </c>
      <c r="O1984" s="97">
        <v>37882</v>
      </c>
      <c r="P1984" s="97">
        <v>37882</v>
      </c>
      <c r="Q1984" s="97">
        <v>37882</v>
      </c>
      <c r="R1984" s="96">
        <v>8047</v>
      </c>
      <c r="S1984" s="96">
        <v>22</v>
      </c>
      <c r="T1984" s="96" t="s">
        <v>19261</v>
      </c>
      <c r="U1984" s="96" t="s">
        <v>28234</v>
      </c>
      <c r="V1984" s="96"/>
      <c r="W1984" s="96" t="s">
        <v>5873</v>
      </c>
      <c r="X1984" s="96" t="s">
        <v>219</v>
      </c>
      <c r="Y1984" s="95" t="s">
        <v>5874</v>
      </c>
    </row>
    <row r="1985" spans="1:25" s="87" customFormat="1" x14ac:dyDescent="0.3">
      <c r="A1985" s="94" t="str">
        <f t="shared" si="31"/>
        <v>rfuller</v>
      </c>
      <c r="B1985" s="95" t="s">
        <v>28235</v>
      </c>
      <c r="C1985" s="96" t="s">
        <v>28236</v>
      </c>
      <c r="D1985" s="96" t="s">
        <v>28237</v>
      </c>
      <c r="E1985" s="96" t="s">
        <v>5630</v>
      </c>
      <c r="F1985" s="95" t="s">
        <v>19215</v>
      </c>
      <c r="G1985" s="96" t="s">
        <v>19033</v>
      </c>
      <c r="H1985" s="96" t="s">
        <v>19172</v>
      </c>
      <c r="I1985" s="96" t="s">
        <v>19173</v>
      </c>
      <c r="J1985" s="95" t="s">
        <v>19174</v>
      </c>
      <c r="K1985" s="95" t="s">
        <v>19401</v>
      </c>
      <c r="L1985" s="95" t="s">
        <v>17382</v>
      </c>
      <c r="M1985" s="96" t="s">
        <v>8645</v>
      </c>
      <c r="N1985" s="96" t="s">
        <v>407</v>
      </c>
      <c r="O1985" s="97">
        <v>45396</v>
      </c>
      <c r="P1985" s="97">
        <v>45396</v>
      </c>
      <c r="Q1985" s="97">
        <v>45396</v>
      </c>
      <c r="R1985" s="96">
        <v>533</v>
      </c>
      <c r="S1985" s="96">
        <v>1</v>
      </c>
      <c r="T1985" s="96" t="s">
        <v>19209</v>
      </c>
      <c r="U1985" s="96" t="s">
        <v>28238</v>
      </c>
      <c r="V1985" s="96"/>
      <c r="W1985" s="96" t="s">
        <v>3477</v>
      </c>
      <c r="X1985" s="96" t="s">
        <v>407</v>
      </c>
      <c r="Y1985" s="95" t="s">
        <v>28239</v>
      </c>
    </row>
    <row r="1986" spans="1:25" s="87" customFormat="1" x14ac:dyDescent="0.3">
      <c r="A1986" s="94" t="str">
        <f t="shared" si="31"/>
        <v>rgarci0</v>
      </c>
      <c r="B1986" s="95" t="s">
        <v>28240</v>
      </c>
      <c r="C1986" s="96" t="s">
        <v>28241</v>
      </c>
      <c r="D1986" s="96" t="s">
        <v>28242</v>
      </c>
      <c r="E1986" s="96" t="s">
        <v>5630</v>
      </c>
      <c r="F1986" s="95" t="s">
        <v>19181</v>
      </c>
      <c r="G1986" s="96" t="s">
        <v>19030</v>
      </c>
      <c r="H1986" s="96" t="s">
        <v>19172</v>
      </c>
      <c r="I1986" s="96" t="s">
        <v>19173</v>
      </c>
      <c r="J1986" s="95" t="s">
        <v>19174</v>
      </c>
      <c r="K1986" s="95" t="s">
        <v>19207</v>
      </c>
      <c r="L1986" s="95" t="s">
        <v>19208</v>
      </c>
      <c r="M1986" s="96" t="s">
        <v>10249</v>
      </c>
      <c r="N1986" s="96" t="s">
        <v>219</v>
      </c>
      <c r="O1986" s="97">
        <v>44034</v>
      </c>
      <c r="P1986" s="97">
        <v>44034</v>
      </c>
      <c r="Q1986" s="97">
        <v>44034</v>
      </c>
      <c r="R1986" s="96">
        <v>1895</v>
      </c>
      <c r="S1986" s="96">
        <v>5</v>
      </c>
      <c r="T1986" s="96" t="s">
        <v>19228</v>
      </c>
      <c r="U1986" s="96" t="s">
        <v>28243</v>
      </c>
      <c r="V1986" s="96"/>
      <c r="W1986" s="96" t="s">
        <v>567</v>
      </c>
      <c r="X1986" s="96" t="s">
        <v>219</v>
      </c>
      <c r="Y1986" s="95" t="s">
        <v>12234</v>
      </c>
    </row>
    <row r="1987" spans="1:25" s="87" customFormat="1" x14ac:dyDescent="0.3">
      <c r="A1987" s="94" t="str">
        <f t="shared" ref="A1987:A2050" si="32">TRIM(D1987)</f>
        <v>RGARDUN</v>
      </c>
      <c r="B1987" s="95" t="s">
        <v>28244</v>
      </c>
      <c r="C1987" s="96" t="s">
        <v>28245</v>
      </c>
      <c r="D1987" s="96" t="s">
        <v>8311</v>
      </c>
      <c r="E1987" s="96" t="s">
        <v>5630</v>
      </c>
      <c r="F1987" s="95" t="s">
        <v>19215</v>
      </c>
      <c r="G1987" s="96" t="s">
        <v>19033</v>
      </c>
      <c r="H1987" s="96" t="s">
        <v>19172</v>
      </c>
      <c r="I1987" s="96" t="s">
        <v>19173</v>
      </c>
      <c r="J1987" s="95" t="s">
        <v>19174</v>
      </c>
      <c r="K1987" s="95" t="s">
        <v>19245</v>
      </c>
      <c r="L1987" s="95" t="s">
        <v>20002</v>
      </c>
      <c r="M1987" s="96" t="s">
        <v>19319</v>
      </c>
      <c r="N1987" s="96" t="s">
        <v>1675</v>
      </c>
      <c r="O1987" s="97">
        <v>33233</v>
      </c>
      <c r="P1987" s="97">
        <v>33233</v>
      </c>
      <c r="Q1987" s="97">
        <v>33233</v>
      </c>
      <c r="R1987" s="96">
        <v>12696</v>
      </c>
      <c r="S1987" s="96">
        <v>34</v>
      </c>
      <c r="T1987" s="96" t="s">
        <v>19261</v>
      </c>
      <c r="U1987" s="96" t="s">
        <v>28246</v>
      </c>
      <c r="V1987" s="96"/>
      <c r="W1987" s="96" t="s">
        <v>28247</v>
      </c>
      <c r="X1987" s="96" t="s">
        <v>1675</v>
      </c>
      <c r="Y1987" s="95" t="s">
        <v>8315</v>
      </c>
    </row>
    <row r="1988" spans="1:25" s="87" customFormat="1" x14ac:dyDescent="0.3">
      <c r="A1988" s="94" t="str">
        <f t="shared" si="32"/>
        <v>rgarre3</v>
      </c>
      <c r="B1988" s="95" t="s">
        <v>28248</v>
      </c>
      <c r="C1988" s="96" t="s">
        <v>28249</v>
      </c>
      <c r="D1988" s="96" t="s">
        <v>28250</v>
      </c>
      <c r="E1988" s="96" t="s">
        <v>5630</v>
      </c>
      <c r="F1988" s="95" t="s">
        <v>19386</v>
      </c>
      <c r="G1988" s="96" t="s">
        <v>19387</v>
      </c>
      <c r="H1988" s="96" t="s">
        <v>19172</v>
      </c>
      <c r="I1988" s="96" t="s">
        <v>19173</v>
      </c>
      <c r="J1988" s="95" t="s">
        <v>19189</v>
      </c>
      <c r="K1988" s="95" t="s">
        <v>19374</v>
      </c>
      <c r="L1988" s="95" t="s">
        <v>19375</v>
      </c>
      <c r="M1988" s="96" t="s">
        <v>19376</v>
      </c>
      <c r="N1988" s="96" t="s">
        <v>575</v>
      </c>
      <c r="O1988" s="97">
        <v>43066</v>
      </c>
      <c r="P1988" s="97">
        <v>43066</v>
      </c>
      <c r="Q1988" s="97">
        <v>43066</v>
      </c>
      <c r="R1988" s="96">
        <v>2863</v>
      </c>
      <c r="S1988" s="96">
        <v>7</v>
      </c>
      <c r="T1988" s="96" t="s">
        <v>19247</v>
      </c>
      <c r="U1988" s="96" t="s">
        <v>28251</v>
      </c>
      <c r="V1988" s="96"/>
      <c r="W1988" s="96" t="s">
        <v>1436</v>
      </c>
      <c r="X1988" s="96" t="s">
        <v>575</v>
      </c>
      <c r="Y1988" s="95" t="s">
        <v>12175</v>
      </c>
    </row>
    <row r="1989" spans="1:25" s="87" customFormat="1" x14ac:dyDescent="0.3">
      <c r="A1989" s="94" t="str">
        <f t="shared" si="32"/>
        <v>RGARRIC</v>
      </c>
      <c r="B1989" s="95" t="s">
        <v>28252</v>
      </c>
      <c r="C1989" s="96" t="s">
        <v>28253</v>
      </c>
      <c r="D1989" s="96" t="s">
        <v>10949</v>
      </c>
      <c r="E1989" s="96" t="s">
        <v>5630</v>
      </c>
      <c r="F1989" s="95" t="s">
        <v>20261</v>
      </c>
      <c r="G1989" s="96" t="s">
        <v>19039</v>
      </c>
      <c r="H1989" s="96" t="s">
        <v>19172</v>
      </c>
      <c r="I1989" s="96" t="s">
        <v>19173</v>
      </c>
      <c r="J1989" s="95" t="s">
        <v>19189</v>
      </c>
      <c r="K1989" s="95" t="s">
        <v>20742</v>
      </c>
      <c r="L1989" s="95" t="s">
        <v>20742</v>
      </c>
      <c r="M1989" s="96" t="s">
        <v>21720</v>
      </c>
      <c r="N1989" s="96" t="s">
        <v>435</v>
      </c>
      <c r="O1989" s="97">
        <v>37255</v>
      </c>
      <c r="P1989" s="97">
        <v>37255</v>
      </c>
      <c r="Q1989" s="97">
        <v>37255</v>
      </c>
      <c r="R1989" s="96">
        <v>8674</v>
      </c>
      <c r="S1989" s="96">
        <v>23</v>
      </c>
      <c r="T1989" s="96" t="s">
        <v>19261</v>
      </c>
      <c r="U1989" s="96" t="s">
        <v>28254</v>
      </c>
      <c r="V1989" s="96"/>
      <c r="W1989" s="96" t="s">
        <v>28255</v>
      </c>
      <c r="X1989" s="96" t="s">
        <v>619</v>
      </c>
      <c r="Y1989" s="95" t="s">
        <v>18451</v>
      </c>
    </row>
    <row r="1990" spans="1:25" s="87" customFormat="1" x14ac:dyDescent="0.3">
      <c r="A1990" s="94" t="str">
        <f t="shared" si="32"/>
        <v>RGARZ00</v>
      </c>
      <c r="B1990" s="95" t="s">
        <v>28256</v>
      </c>
      <c r="C1990" s="96" t="s">
        <v>28257</v>
      </c>
      <c r="D1990" s="96" t="s">
        <v>19080</v>
      </c>
      <c r="E1990" s="96" t="s">
        <v>5630</v>
      </c>
      <c r="F1990" s="95" t="s">
        <v>19181</v>
      </c>
      <c r="G1990" s="96" t="s">
        <v>19030</v>
      </c>
      <c r="H1990" s="96" t="s">
        <v>19172</v>
      </c>
      <c r="I1990" s="96" t="s">
        <v>19173</v>
      </c>
      <c r="J1990" s="95" t="s">
        <v>19174</v>
      </c>
      <c r="K1990" s="95" t="s">
        <v>19431</v>
      </c>
      <c r="L1990" s="95" t="s">
        <v>19432</v>
      </c>
      <c r="M1990" s="96" t="s">
        <v>6264</v>
      </c>
      <c r="N1990" s="96" t="s">
        <v>279</v>
      </c>
      <c r="O1990" s="97">
        <v>36942</v>
      </c>
      <c r="P1990" s="97">
        <v>37802</v>
      </c>
      <c r="Q1990" s="97">
        <v>37802</v>
      </c>
      <c r="R1990" s="96">
        <v>8127</v>
      </c>
      <c r="S1990" s="96">
        <v>22</v>
      </c>
      <c r="T1990" s="96" t="s">
        <v>19261</v>
      </c>
      <c r="U1990" s="96" t="s">
        <v>28258</v>
      </c>
      <c r="V1990" s="96"/>
      <c r="W1990" s="96" t="s">
        <v>28259</v>
      </c>
      <c r="X1990" s="96" t="s">
        <v>279</v>
      </c>
      <c r="Y1990" s="95" t="s">
        <v>28260</v>
      </c>
    </row>
    <row r="1991" spans="1:25" s="87" customFormat="1" x14ac:dyDescent="0.3">
      <c r="A1991" s="94" t="str">
        <f t="shared" si="32"/>
        <v>rgaulde</v>
      </c>
      <c r="B1991" s="95" t="s">
        <v>28261</v>
      </c>
      <c r="C1991" s="96" t="s">
        <v>28262</v>
      </c>
      <c r="D1991" s="95" t="s">
        <v>28263</v>
      </c>
      <c r="E1991" s="96" t="s">
        <v>5630</v>
      </c>
      <c r="F1991" s="96"/>
      <c r="G1991" s="96"/>
      <c r="H1991" s="96"/>
      <c r="I1991" s="96"/>
      <c r="J1991" s="96"/>
      <c r="K1991" s="96"/>
      <c r="L1991" s="96"/>
      <c r="M1991" s="96"/>
      <c r="N1991" s="96"/>
      <c r="O1991" s="97">
        <v>45935</v>
      </c>
      <c r="P1991" s="96"/>
      <c r="Q1991" s="97">
        <v>45935</v>
      </c>
      <c r="R1991" s="96"/>
      <c r="S1991" s="96"/>
      <c r="T1991" s="96"/>
      <c r="U1991" s="95" t="s">
        <v>28264</v>
      </c>
      <c r="V1991" s="96"/>
      <c r="W1991" s="96" t="s">
        <v>1082</v>
      </c>
      <c r="X1991" s="96" t="s">
        <v>1083</v>
      </c>
      <c r="Y1991" s="95" t="s">
        <v>28265</v>
      </c>
    </row>
    <row r="1992" spans="1:25" s="87" customFormat="1" x14ac:dyDescent="0.3">
      <c r="A1992" s="94" t="str">
        <f t="shared" si="32"/>
        <v>RGIETLE</v>
      </c>
      <c r="B1992" s="95" t="s">
        <v>28266</v>
      </c>
      <c r="C1992" s="96" t="s">
        <v>28267</v>
      </c>
      <c r="D1992" s="96" t="s">
        <v>28268</v>
      </c>
      <c r="E1992" s="96" t="s">
        <v>19715</v>
      </c>
      <c r="F1992" s="95" t="s">
        <v>19171</v>
      </c>
      <c r="G1992" s="96" t="s">
        <v>19029</v>
      </c>
      <c r="H1992" s="96" t="s">
        <v>19172</v>
      </c>
      <c r="I1992" s="96" t="s">
        <v>19173</v>
      </c>
      <c r="J1992" s="95" t="s">
        <v>19189</v>
      </c>
      <c r="K1992" s="95" t="s">
        <v>19345</v>
      </c>
      <c r="L1992" s="95" t="s">
        <v>19837</v>
      </c>
      <c r="M1992" s="96" t="s">
        <v>6275</v>
      </c>
      <c r="N1992" s="96" t="s">
        <v>318</v>
      </c>
      <c r="O1992" s="97">
        <v>35360</v>
      </c>
      <c r="P1992" s="97">
        <v>35360</v>
      </c>
      <c r="Q1992" s="97">
        <v>35360</v>
      </c>
      <c r="R1992" s="96">
        <v>10569</v>
      </c>
      <c r="S1992" s="96">
        <v>28</v>
      </c>
      <c r="T1992" s="96" t="s">
        <v>19261</v>
      </c>
      <c r="U1992" s="96" t="s">
        <v>28269</v>
      </c>
      <c r="V1992" s="96"/>
      <c r="W1992" s="96" t="s">
        <v>7456</v>
      </c>
      <c r="X1992" s="96" t="s">
        <v>318</v>
      </c>
      <c r="Y1992" s="95" t="s">
        <v>28270</v>
      </c>
    </row>
    <row r="1993" spans="1:25" s="87" customFormat="1" x14ac:dyDescent="0.3">
      <c r="A1993" s="94" t="str">
        <f t="shared" si="32"/>
        <v>RGRAMSK</v>
      </c>
      <c r="B1993" s="95" t="s">
        <v>28271</v>
      </c>
      <c r="C1993" s="96" t="s">
        <v>28272</v>
      </c>
      <c r="D1993" s="96" t="s">
        <v>15339</v>
      </c>
      <c r="E1993" s="96" t="s">
        <v>5630</v>
      </c>
      <c r="F1993" s="95" t="s">
        <v>19171</v>
      </c>
      <c r="G1993" s="96" t="s">
        <v>19029</v>
      </c>
      <c r="H1993" s="96" t="s">
        <v>19172</v>
      </c>
      <c r="I1993" s="96" t="s">
        <v>19173</v>
      </c>
      <c r="J1993" s="95" t="s">
        <v>19189</v>
      </c>
      <c r="K1993" s="95" t="s">
        <v>19333</v>
      </c>
      <c r="L1993" s="95" t="s">
        <v>19467</v>
      </c>
      <c r="M1993" s="96" t="s">
        <v>9084</v>
      </c>
      <c r="N1993" s="96" t="s">
        <v>260</v>
      </c>
      <c r="O1993" s="97">
        <v>34375</v>
      </c>
      <c r="P1993" s="97">
        <v>34375</v>
      </c>
      <c r="Q1993" s="97">
        <v>34375</v>
      </c>
      <c r="R1993" s="96">
        <v>11554</v>
      </c>
      <c r="S1993" s="96">
        <v>31</v>
      </c>
      <c r="T1993" s="96" t="s">
        <v>19261</v>
      </c>
      <c r="U1993" s="96" t="s">
        <v>28273</v>
      </c>
      <c r="V1993" s="96"/>
      <c r="W1993" s="96" t="s">
        <v>5072</v>
      </c>
      <c r="X1993" s="96" t="s">
        <v>435</v>
      </c>
      <c r="Y1993" s="95" t="s">
        <v>15343</v>
      </c>
    </row>
    <row r="1994" spans="1:25" s="87" customFormat="1" x14ac:dyDescent="0.3">
      <c r="A1994" s="94" t="str">
        <f t="shared" si="32"/>
        <v>rgray2</v>
      </c>
      <c r="B1994" s="95" t="s">
        <v>28274</v>
      </c>
      <c r="C1994" s="96" t="s">
        <v>28275</v>
      </c>
      <c r="D1994" s="96" t="s">
        <v>28276</v>
      </c>
      <c r="E1994" s="96" t="s">
        <v>5630</v>
      </c>
      <c r="F1994" s="95" t="s">
        <v>19215</v>
      </c>
      <c r="G1994" s="96" t="s">
        <v>19033</v>
      </c>
      <c r="H1994" s="96" t="s">
        <v>19172</v>
      </c>
      <c r="I1994" s="96" t="s">
        <v>19173</v>
      </c>
      <c r="J1994" s="95" t="s">
        <v>19174</v>
      </c>
      <c r="K1994" s="95" t="s">
        <v>19309</v>
      </c>
      <c r="L1994" s="95" t="s">
        <v>19513</v>
      </c>
      <c r="M1994" s="96" t="s">
        <v>6528</v>
      </c>
      <c r="N1994" s="96" t="s">
        <v>219</v>
      </c>
      <c r="O1994" s="97">
        <v>42227</v>
      </c>
      <c r="P1994" s="97">
        <v>42227</v>
      </c>
      <c r="Q1994" s="97">
        <v>42227</v>
      </c>
      <c r="R1994" s="96">
        <v>3702</v>
      </c>
      <c r="S1994" s="96">
        <v>10</v>
      </c>
      <c r="T1994" s="96" t="s">
        <v>19247</v>
      </c>
      <c r="U1994" s="96" t="s">
        <v>28277</v>
      </c>
      <c r="V1994" s="96"/>
      <c r="W1994" s="96" t="s">
        <v>2092</v>
      </c>
      <c r="X1994" s="96" t="s">
        <v>219</v>
      </c>
      <c r="Y1994" s="95" t="s">
        <v>7993</v>
      </c>
    </row>
    <row r="1995" spans="1:25" s="87" customFormat="1" x14ac:dyDescent="0.3">
      <c r="A1995" s="94" t="str">
        <f t="shared" si="32"/>
        <v>RGRIFF2</v>
      </c>
      <c r="B1995" s="95" t="s">
        <v>28278</v>
      </c>
      <c r="C1995" s="96" t="s">
        <v>28279</v>
      </c>
      <c r="D1995" s="96" t="s">
        <v>7049</v>
      </c>
      <c r="E1995" s="96" t="s">
        <v>5630</v>
      </c>
      <c r="F1995" s="95" t="s">
        <v>19285</v>
      </c>
      <c r="G1995" s="96" t="s">
        <v>19028</v>
      </c>
      <c r="H1995" s="96" t="s">
        <v>19172</v>
      </c>
      <c r="I1995" s="96" t="s">
        <v>19173</v>
      </c>
      <c r="J1995" s="95" t="s">
        <v>19174</v>
      </c>
      <c r="K1995" s="95" t="s">
        <v>19309</v>
      </c>
      <c r="L1995" s="95" t="s">
        <v>19513</v>
      </c>
      <c r="M1995" s="96" t="s">
        <v>6528</v>
      </c>
      <c r="N1995" s="96" t="s">
        <v>219</v>
      </c>
      <c r="O1995" s="97">
        <v>35915</v>
      </c>
      <c r="P1995" s="97">
        <v>35915</v>
      </c>
      <c r="Q1995" s="97">
        <v>35915</v>
      </c>
      <c r="R1995" s="96">
        <v>10014</v>
      </c>
      <c r="S1995" s="96">
        <v>27</v>
      </c>
      <c r="T1995" s="96" t="s">
        <v>19261</v>
      </c>
      <c r="U1995" s="96" t="s">
        <v>28280</v>
      </c>
      <c r="V1995" s="96"/>
      <c r="W1995" s="96" t="s">
        <v>5374</v>
      </c>
      <c r="X1995" s="96" t="s">
        <v>219</v>
      </c>
      <c r="Y1995" s="95" t="s">
        <v>18537</v>
      </c>
    </row>
    <row r="1996" spans="1:25" s="87" customFormat="1" x14ac:dyDescent="0.3">
      <c r="A1996" s="94" t="str">
        <f t="shared" si="32"/>
        <v>RGUSMA</v>
      </c>
      <c r="B1996" s="95" t="s">
        <v>28281</v>
      </c>
      <c r="C1996" s="96" t="s">
        <v>28282</v>
      </c>
      <c r="D1996" s="96" t="s">
        <v>28283</v>
      </c>
      <c r="E1996" s="96" t="s">
        <v>19036</v>
      </c>
      <c r="F1996" s="95" t="s">
        <v>19285</v>
      </c>
      <c r="G1996" s="96" t="s">
        <v>19028</v>
      </c>
      <c r="H1996" s="96" t="s">
        <v>19172</v>
      </c>
      <c r="I1996" s="96" t="s">
        <v>19173</v>
      </c>
      <c r="J1996" s="95" t="s">
        <v>19174</v>
      </c>
      <c r="K1996" s="95" t="s">
        <v>19309</v>
      </c>
      <c r="L1996" s="95" t="s">
        <v>19513</v>
      </c>
      <c r="M1996" s="96" t="s">
        <v>6528</v>
      </c>
      <c r="N1996" s="96" t="s">
        <v>219</v>
      </c>
      <c r="O1996" s="97">
        <v>34813</v>
      </c>
      <c r="P1996" s="97">
        <v>34813</v>
      </c>
      <c r="Q1996" s="97">
        <v>34813</v>
      </c>
      <c r="R1996" s="96">
        <v>11116</v>
      </c>
      <c r="S1996" s="96">
        <v>30</v>
      </c>
      <c r="T1996" s="96" t="s">
        <v>19261</v>
      </c>
      <c r="U1996" s="96" t="s">
        <v>28284</v>
      </c>
      <c r="V1996" s="96"/>
      <c r="W1996" s="96" t="s">
        <v>5239</v>
      </c>
      <c r="X1996" s="96" t="s">
        <v>219</v>
      </c>
      <c r="Y1996" s="95" t="s">
        <v>28285</v>
      </c>
    </row>
    <row r="1997" spans="1:25" s="87" customFormat="1" x14ac:dyDescent="0.3">
      <c r="A1997" s="94" t="str">
        <f t="shared" si="32"/>
        <v>RGUTIER</v>
      </c>
      <c r="B1997" s="95" t="s">
        <v>28286</v>
      </c>
      <c r="C1997" s="96" t="s">
        <v>28287</v>
      </c>
      <c r="D1997" s="96" t="s">
        <v>14414</v>
      </c>
      <c r="E1997" s="96" t="s">
        <v>5630</v>
      </c>
      <c r="F1997" s="95" t="s">
        <v>19181</v>
      </c>
      <c r="G1997" s="96" t="s">
        <v>19030</v>
      </c>
      <c r="H1997" s="96" t="s">
        <v>19172</v>
      </c>
      <c r="I1997" s="96" t="s">
        <v>19173</v>
      </c>
      <c r="J1997" s="95" t="s">
        <v>19174</v>
      </c>
      <c r="K1997" s="95" t="s">
        <v>19245</v>
      </c>
      <c r="L1997" s="95" t="s">
        <v>19246</v>
      </c>
      <c r="M1997" s="96" t="s">
        <v>14665</v>
      </c>
      <c r="N1997" s="96" t="s">
        <v>219</v>
      </c>
      <c r="O1997" s="97">
        <v>37255</v>
      </c>
      <c r="P1997" s="97">
        <v>37255</v>
      </c>
      <c r="Q1997" s="97">
        <v>37255</v>
      </c>
      <c r="R1997" s="96">
        <v>8674</v>
      </c>
      <c r="S1997" s="96">
        <v>23</v>
      </c>
      <c r="T1997" s="96" t="s">
        <v>19261</v>
      </c>
      <c r="U1997" s="99" t="s">
        <v>28288</v>
      </c>
      <c r="V1997" s="100"/>
      <c r="W1997" s="100" t="s">
        <v>9140</v>
      </c>
      <c r="X1997" s="100" t="s">
        <v>219</v>
      </c>
      <c r="Y1997" s="99" t="s">
        <v>14416</v>
      </c>
    </row>
    <row r="1998" spans="1:25" s="87" customFormat="1" x14ac:dyDescent="0.3">
      <c r="A1998" s="94" t="str">
        <f t="shared" si="32"/>
        <v>rguzma0</v>
      </c>
      <c r="B1998" s="95" t="s">
        <v>28289</v>
      </c>
      <c r="C1998" s="96" t="s">
        <v>28290</v>
      </c>
      <c r="D1998" s="96" t="s">
        <v>28291</v>
      </c>
      <c r="E1998" s="96" t="s">
        <v>19170</v>
      </c>
      <c r="F1998" s="95" t="s">
        <v>19272</v>
      </c>
      <c r="G1998" s="96" t="s">
        <v>19048</v>
      </c>
      <c r="H1998" s="96" t="s">
        <v>19227</v>
      </c>
      <c r="I1998" s="96" t="s">
        <v>19173</v>
      </c>
      <c r="J1998" s="95" t="s">
        <v>19174</v>
      </c>
      <c r="K1998" s="95" t="s">
        <v>19216</v>
      </c>
      <c r="L1998" s="95" t="s">
        <v>19237</v>
      </c>
      <c r="M1998" s="96" t="s">
        <v>19238</v>
      </c>
      <c r="N1998" s="96" t="s">
        <v>250</v>
      </c>
      <c r="O1998" s="97">
        <v>45739</v>
      </c>
      <c r="P1998" s="97">
        <v>45739</v>
      </c>
      <c r="Q1998" s="97">
        <v>45739</v>
      </c>
      <c r="R1998" s="96">
        <v>190</v>
      </c>
      <c r="S1998" s="96">
        <v>0</v>
      </c>
      <c r="T1998" s="96" t="s">
        <v>19176</v>
      </c>
      <c r="U1998" s="96" t="s">
        <v>28292</v>
      </c>
      <c r="V1998" s="96"/>
      <c r="W1998" s="96" t="s">
        <v>20563</v>
      </c>
      <c r="X1998" s="96" t="s">
        <v>250</v>
      </c>
      <c r="Y1998" s="95" t="s">
        <v>28293</v>
      </c>
    </row>
    <row r="1999" spans="1:25" s="87" customFormat="1" x14ac:dyDescent="0.3">
      <c r="A1999" s="94" t="str">
        <f t="shared" si="32"/>
        <v>RHADDOC</v>
      </c>
      <c r="B1999" s="95" t="s">
        <v>28294</v>
      </c>
      <c r="C1999" s="96" t="s">
        <v>28295</v>
      </c>
      <c r="D1999" s="96" t="s">
        <v>10939</v>
      </c>
      <c r="E1999" s="96" t="s">
        <v>5630</v>
      </c>
      <c r="F1999" s="95" t="s">
        <v>19215</v>
      </c>
      <c r="G1999" s="96" t="s">
        <v>19033</v>
      </c>
      <c r="H1999" s="96" t="s">
        <v>19172</v>
      </c>
      <c r="I1999" s="96" t="s">
        <v>19173</v>
      </c>
      <c r="J1999" s="95" t="s">
        <v>19174</v>
      </c>
      <c r="K1999" s="95" t="s">
        <v>19716</v>
      </c>
      <c r="L1999" s="95" t="s">
        <v>19717</v>
      </c>
      <c r="M1999" s="96" t="s">
        <v>5847</v>
      </c>
      <c r="N1999" s="96" t="s">
        <v>279</v>
      </c>
      <c r="O1999" s="97">
        <v>41319</v>
      </c>
      <c r="P1999" s="97">
        <v>41319</v>
      </c>
      <c r="Q1999" s="97">
        <v>41319</v>
      </c>
      <c r="R1999" s="96">
        <v>4610</v>
      </c>
      <c r="S1999" s="96">
        <v>12</v>
      </c>
      <c r="T1999" s="96" t="s">
        <v>19247</v>
      </c>
      <c r="U1999" s="96" t="s">
        <v>10942</v>
      </c>
      <c r="V1999" s="96"/>
      <c r="W1999" s="96" t="s">
        <v>1032</v>
      </c>
      <c r="X1999" s="96" t="s">
        <v>279</v>
      </c>
      <c r="Y1999" s="95" t="s">
        <v>10943</v>
      </c>
    </row>
    <row r="2000" spans="1:25" s="87" customFormat="1" x14ac:dyDescent="0.3">
      <c r="A2000" s="94" t="str">
        <f t="shared" si="32"/>
        <v>RHANSO4</v>
      </c>
      <c r="B2000" s="95" t="s">
        <v>28296</v>
      </c>
      <c r="C2000" s="96" t="s">
        <v>28297</v>
      </c>
      <c r="D2000" s="96" t="s">
        <v>8643</v>
      </c>
      <c r="E2000" s="96" t="s">
        <v>5630</v>
      </c>
      <c r="F2000" s="95" t="s">
        <v>19171</v>
      </c>
      <c r="G2000" s="96" t="s">
        <v>19029</v>
      </c>
      <c r="H2000" s="96" t="s">
        <v>19172</v>
      </c>
      <c r="I2000" s="96" t="s">
        <v>19173</v>
      </c>
      <c r="J2000" s="95" t="s">
        <v>19174</v>
      </c>
      <c r="K2000" s="95" t="s">
        <v>19401</v>
      </c>
      <c r="L2000" s="95" t="s">
        <v>17382</v>
      </c>
      <c r="M2000" s="96" t="s">
        <v>8645</v>
      </c>
      <c r="N2000" s="96" t="s">
        <v>407</v>
      </c>
      <c r="O2000" s="97">
        <v>32393</v>
      </c>
      <c r="P2000" s="97">
        <v>32393</v>
      </c>
      <c r="Q2000" s="97">
        <v>32393</v>
      </c>
      <c r="R2000" s="96">
        <v>13536</v>
      </c>
      <c r="S2000" s="96">
        <v>37</v>
      </c>
      <c r="T2000" s="96" t="s">
        <v>19261</v>
      </c>
      <c r="U2000" s="96" t="s">
        <v>28298</v>
      </c>
      <c r="V2000" s="96"/>
      <c r="W2000" s="96" t="s">
        <v>19901</v>
      </c>
      <c r="X2000" s="96" t="s">
        <v>407</v>
      </c>
      <c r="Y2000" s="95" t="s">
        <v>8646</v>
      </c>
    </row>
    <row r="2001" spans="1:25" s="87" customFormat="1" x14ac:dyDescent="0.3">
      <c r="A2001" s="94" t="str">
        <f t="shared" si="32"/>
        <v>rhartle</v>
      </c>
      <c r="B2001" s="95" t="s">
        <v>28299</v>
      </c>
      <c r="C2001" s="96" t="s">
        <v>28300</v>
      </c>
      <c r="D2001" s="96" t="s">
        <v>28301</v>
      </c>
      <c r="E2001" s="96" t="s">
        <v>19170</v>
      </c>
      <c r="F2001" s="95" t="s">
        <v>19797</v>
      </c>
      <c r="G2001" s="96" t="s">
        <v>19070</v>
      </c>
      <c r="H2001" s="96" t="s">
        <v>19227</v>
      </c>
      <c r="I2001" s="96" t="s">
        <v>19173</v>
      </c>
      <c r="J2001" s="95" t="s">
        <v>19189</v>
      </c>
      <c r="K2001" s="95" t="s">
        <v>19333</v>
      </c>
      <c r="L2001" s="95" t="s">
        <v>19467</v>
      </c>
      <c r="M2001" s="96" t="s">
        <v>9084</v>
      </c>
      <c r="N2001" s="96" t="s">
        <v>260</v>
      </c>
      <c r="O2001" s="97">
        <v>45802</v>
      </c>
      <c r="P2001" s="97">
        <v>45802</v>
      </c>
      <c r="Q2001" s="97">
        <v>45802</v>
      </c>
      <c r="R2001" s="96">
        <v>127</v>
      </c>
      <c r="S2001" s="96">
        <v>0</v>
      </c>
      <c r="T2001" s="96" t="s">
        <v>19193</v>
      </c>
      <c r="U2001" s="96" t="s">
        <v>28302</v>
      </c>
      <c r="V2001" s="96"/>
      <c r="W2001" s="96" t="s">
        <v>28303</v>
      </c>
      <c r="X2001" s="96" t="s">
        <v>260</v>
      </c>
      <c r="Y2001" s="95" t="s">
        <v>25999</v>
      </c>
    </row>
    <row r="2002" spans="1:25" s="87" customFormat="1" x14ac:dyDescent="0.3">
      <c r="A2002" s="94" t="str">
        <f t="shared" si="32"/>
        <v>RHARTSE</v>
      </c>
      <c r="B2002" s="95" t="s">
        <v>28304</v>
      </c>
      <c r="C2002" s="96" t="s">
        <v>28305</v>
      </c>
      <c r="D2002" s="96" t="s">
        <v>17378</v>
      </c>
      <c r="E2002" s="96" t="s">
        <v>5630</v>
      </c>
      <c r="F2002" s="95" t="s">
        <v>19171</v>
      </c>
      <c r="G2002" s="96" t="s">
        <v>19029</v>
      </c>
      <c r="H2002" s="96" t="s">
        <v>19172</v>
      </c>
      <c r="I2002" s="96" t="s">
        <v>19173</v>
      </c>
      <c r="J2002" s="95" t="s">
        <v>19189</v>
      </c>
      <c r="K2002" s="95" t="s">
        <v>19333</v>
      </c>
      <c r="L2002" s="95" t="s">
        <v>19334</v>
      </c>
      <c r="M2002" s="96" t="s">
        <v>9382</v>
      </c>
      <c r="N2002" s="96" t="s">
        <v>366</v>
      </c>
      <c r="O2002" s="97">
        <v>37522</v>
      </c>
      <c r="P2002" s="97">
        <v>44334</v>
      </c>
      <c r="Q2002" s="97">
        <v>37522</v>
      </c>
      <c r="R2002" s="96">
        <v>8407</v>
      </c>
      <c r="S2002" s="96">
        <v>23</v>
      </c>
      <c r="T2002" s="96" t="s">
        <v>19261</v>
      </c>
      <c r="U2002" s="96" t="s">
        <v>28306</v>
      </c>
      <c r="V2002" s="96"/>
      <c r="W2002" s="96" t="s">
        <v>28307</v>
      </c>
      <c r="X2002" s="96" t="s">
        <v>416</v>
      </c>
      <c r="Y2002" s="95" t="s">
        <v>17382</v>
      </c>
    </row>
    <row r="2003" spans="1:25" s="87" customFormat="1" x14ac:dyDescent="0.3">
      <c r="A2003" s="94" t="str">
        <f t="shared" si="32"/>
        <v>rhender</v>
      </c>
      <c r="B2003" s="95" t="s">
        <v>28308</v>
      </c>
      <c r="C2003" s="96" t="s">
        <v>28309</v>
      </c>
      <c r="D2003" s="96" t="s">
        <v>28310</v>
      </c>
      <c r="E2003" s="96" t="s">
        <v>19170</v>
      </c>
      <c r="F2003" s="95" t="s">
        <v>19181</v>
      </c>
      <c r="G2003" s="96" t="s">
        <v>19030</v>
      </c>
      <c r="H2003" s="96" t="s">
        <v>19172</v>
      </c>
      <c r="I2003" s="96" t="s">
        <v>19173</v>
      </c>
      <c r="J2003" s="95" t="s">
        <v>19189</v>
      </c>
      <c r="K2003" s="95" t="s">
        <v>19294</v>
      </c>
      <c r="L2003" s="95" t="s">
        <v>19295</v>
      </c>
      <c r="M2003" s="96" t="s">
        <v>19296</v>
      </c>
      <c r="N2003" s="96" t="s">
        <v>541</v>
      </c>
      <c r="O2003" s="97">
        <v>45263</v>
      </c>
      <c r="P2003" s="97">
        <v>45263</v>
      </c>
      <c r="Q2003" s="97">
        <v>45263</v>
      </c>
      <c r="R2003" s="96">
        <v>666</v>
      </c>
      <c r="S2003" s="96">
        <v>1</v>
      </c>
      <c r="T2003" s="96" t="s">
        <v>19209</v>
      </c>
      <c r="U2003" s="96" t="s">
        <v>28311</v>
      </c>
      <c r="V2003" s="96"/>
      <c r="W2003" s="96" t="s">
        <v>4295</v>
      </c>
      <c r="X2003" s="96" t="s">
        <v>541</v>
      </c>
      <c r="Y2003" s="95" t="s">
        <v>321</v>
      </c>
    </row>
    <row r="2004" spans="1:25" s="87" customFormat="1" x14ac:dyDescent="0.3">
      <c r="A2004" s="94" t="str">
        <f t="shared" si="32"/>
        <v>rhiggin</v>
      </c>
      <c r="B2004" s="95" t="s">
        <v>28312</v>
      </c>
      <c r="C2004" s="96" t="s">
        <v>28313</v>
      </c>
      <c r="D2004" s="96" t="s">
        <v>28314</v>
      </c>
      <c r="E2004" s="96" t="s">
        <v>5630</v>
      </c>
      <c r="F2004" s="95" t="s">
        <v>19215</v>
      </c>
      <c r="G2004" s="96" t="s">
        <v>19033</v>
      </c>
      <c r="H2004" s="96" t="s">
        <v>19172</v>
      </c>
      <c r="I2004" s="96" t="s">
        <v>19173</v>
      </c>
      <c r="J2004" s="95" t="s">
        <v>19189</v>
      </c>
      <c r="K2004" s="95" t="s">
        <v>19333</v>
      </c>
      <c r="L2004" s="95" t="s">
        <v>19334</v>
      </c>
      <c r="M2004" s="96" t="s">
        <v>9382</v>
      </c>
      <c r="N2004" s="96" t="s">
        <v>366</v>
      </c>
      <c r="O2004" s="97">
        <v>45760</v>
      </c>
      <c r="P2004" s="97">
        <v>45760</v>
      </c>
      <c r="Q2004" s="97">
        <v>45760</v>
      </c>
      <c r="R2004" s="96">
        <v>169</v>
      </c>
      <c r="S2004" s="96">
        <v>0</v>
      </c>
      <c r="T2004" s="96" t="s">
        <v>19193</v>
      </c>
      <c r="U2004" s="96" t="s">
        <v>28315</v>
      </c>
      <c r="V2004" s="96"/>
      <c r="W2004" s="96" t="s">
        <v>4353</v>
      </c>
      <c r="X2004" s="96" t="s">
        <v>328</v>
      </c>
      <c r="Y2004" s="95" t="s">
        <v>28316</v>
      </c>
    </row>
    <row r="2005" spans="1:25" s="87" customFormat="1" x14ac:dyDescent="0.3">
      <c r="A2005" s="94" t="str">
        <f t="shared" si="32"/>
        <v>rhobbs2</v>
      </c>
      <c r="B2005" s="95" t="s">
        <v>28317</v>
      </c>
      <c r="C2005" s="96" t="s">
        <v>28318</v>
      </c>
      <c r="D2005" s="96" t="s">
        <v>28319</v>
      </c>
      <c r="E2005" s="96" t="s">
        <v>5630</v>
      </c>
      <c r="F2005" s="95" t="s">
        <v>19171</v>
      </c>
      <c r="G2005" s="96" t="s">
        <v>19029</v>
      </c>
      <c r="H2005" s="96" t="s">
        <v>19172</v>
      </c>
      <c r="I2005" s="96" t="s">
        <v>19173</v>
      </c>
      <c r="J2005" s="95" t="s">
        <v>19174</v>
      </c>
      <c r="K2005" s="95" t="s">
        <v>19522</v>
      </c>
      <c r="L2005" s="95" t="s">
        <v>19523</v>
      </c>
      <c r="M2005" s="96" t="s">
        <v>7156</v>
      </c>
      <c r="N2005" s="96" t="s">
        <v>773</v>
      </c>
      <c r="O2005" s="97">
        <v>42135</v>
      </c>
      <c r="P2005" s="97">
        <v>42135</v>
      </c>
      <c r="Q2005" s="97">
        <v>42135</v>
      </c>
      <c r="R2005" s="96">
        <v>3794</v>
      </c>
      <c r="S2005" s="96">
        <v>10</v>
      </c>
      <c r="T2005" s="96" t="s">
        <v>19247</v>
      </c>
      <c r="U2005" s="96" t="s">
        <v>28320</v>
      </c>
      <c r="V2005" s="96"/>
      <c r="W2005" s="96" t="s">
        <v>1970</v>
      </c>
      <c r="X2005" s="96" t="s">
        <v>773</v>
      </c>
      <c r="Y2005" s="95" t="s">
        <v>10830</v>
      </c>
    </row>
    <row r="2006" spans="1:25" s="87" customFormat="1" x14ac:dyDescent="0.3">
      <c r="A2006" s="94" t="str">
        <f t="shared" si="32"/>
        <v>RHODGE4</v>
      </c>
      <c r="B2006" s="95" t="s">
        <v>28321</v>
      </c>
      <c r="C2006" s="96" t="s">
        <v>28322</v>
      </c>
      <c r="D2006" s="96" t="s">
        <v>9357</v>
      </c>
      <c r="E2006" s="96" t="s">
        <v>5630</v>
      </c>
      <c r="F2006" s="95" t="s">
        <v>19215</v>
      </c>
      <c r="G2006" s="96" t="s">
        <v>19033</v>
      </c>
      <c r="H2006" s="96" t="s">
        <v>19172</v>
      </c>
      <c r="I2006" s="96" t="s">
        <v>19173</v>
      </c>
      <c r="J2006" s="95" t="s">
        <v>19174</v>
      </c>
      <c r="K2006" s="95" t="s">
        <v>19258</v>
      </c>
      <c r="L2006" s="95" t="s">
        <v>19259</v>
      </c>
      <c r="M2006" s="96" t="s">
        <v>19260</v>
      </c>
      <c r="N2006" s="96" t="s">
        <v>279</v>
      </c>
      <c r="O2006" s="97">
        <v>41127</v>
      </c>
      <c r="P2006" s="97">
        <v>41127</v>
      </c>
      <c r="Q2006" s="97">
        <v>41127</v>
      </c>
      <c r="R2006" s="96">
        <v>4802</v>
      </c>
      <c r="S2006" s="96">
        <v>13</v>
      </c>
      <c r="T2006" s="96" t="s">
        <v>19247</v>
      </c>
      <c r="U2006" s="96" t="s">
        <v>28323</v>
      </c>
      <c r="V2006" s="96"/>
      <c r="W2006" s="96" t="s">
        <v>4915</v>
      </c>
      <c r="X2006" s="96" t="s">
        <v>279</v>
      </c>
      <c r="Y2006" s="95" t="s">
        <v>28324</v>
      </c>
    </row>
    <row r="2007" spans="1:25" s="87" customFormat="1" x14ac:dyDescent="0.3">
      <c r="A2007" s="94" t="str">
        <f t="shared" si="32"/>
        <v>rhosey</v>
      </c>
      <c r="B2007" s="95" t="s">
        <v>28325</v>
      </c>
      <c r="C2007" s="96" t="s">
        <v>28326</v>
      </c>
      <c r="D2007" s="96" t="s">
        <v>28327</v>
      </c>
      <c r="E2007" s="96" t="s">
        <v>5630</v>
      </c>
      <c r="F2007" s="95" t="s">
        <v>19215</v>
      </c>
      <c r="G2007" s="96" t="s">
        <v>19033</v>
      </c>
      <c r="H2007" s="96" t="s">
        <v>19172</v>
      </c>
      <c r="I2007" s="96" t="s">
        <v>19173</v>
      </c>
      <c r="J2007" s="95" t="s">
        <v>19174</v>
      </c>
      <c r="K2007" s="95" t="s">
        <v>19258</v>
      </c>
      <c r="L2007" s="95" t="s">
        <v>19259</v>
      </c>
      <c r="M2007" s="96" t="s">
        <v>19260</v>
      </c>
      <c r="N2007" s="96" t="s">
        <v>279</v>
      </c>
      <c r="O2007" s="97">
        <v>35591</v>
      </c>
      <c r="P2007" s="97">
        <v>45872</v>
      </c>
      <c r="Q2007" s="97">
        <v>45872</v>
      </c>
      <c r="R2007" s="96">
        <v>57</v>
      </c>
      <c r="S2007" s="96">
        <v>0</v>
      </c>
      <c r="T2007" s="96" t="s">
        <v>19448</v>
      </c>
      <c r="U2007" s="96" t="s">
        <v>28328</v>
      </c>
      <c r="V2007" s="96"/>
      <c r="W2007" s="96" t="s">
        <v>15969</v>
      </c>
      <c r="X2007" s="96" t="s">
        <v>279</v>
      </c>
      <c r="Y2007" s="95" t="s">
        <v>15970</v>
      </c>
    </row>
    <row r="2008" spans="1:25" s="87" customFormat="1" x14ac:dyDescent="0.3">
      <c r="A2008" s="94" t="str">
        <f t="shared" si="32"/>
        <v>rhowar2</v>
      </c>
      <c r="B2008" s="95" t="s">
        <v>28329</v>
      </c>
      <c r="C2008" s="96" t="s">
        <v>28330</v>
      </c>
      <c r="D2008" s="96" t="s">
        <v>28331</v>
      </c>
      <c r="E2008" s="96" t="s">
        <v>19170</v>
      </c>
      <c r="F2008" s="95" t="s">
        <v>19181</v>
      </c>
      <c r="G2008" s="96" t="s">
        <v>19030</v>
      </c>
      <c r="H2008" s="96" t="s">
        <v>19172</v>
      </c>
      <c r="I2008" s="96" t="s">
        <v>19173</v>
      </c>
      <c r="J2008" s="95" t="s">
        <v>19174</v>
      </c>
      <c r="K2008" s="95" t="s">
        <v>19716</v>
      </c>
      <c r="L2008" s="95" t="s">
        <v>19717</v>
      </c>
      <c r="M2008" s="96" t="s">
        <v>5847</v>
      </c>
      <c r="N2008" s="96" t="s">
        <v>279</v>
      </c>
      <c r="O2008" s="97">
        <v>43157</v>
      </c>
      <c r="P2008" s="97">
        <v>43157</v>
      </c>
      <c r="Q2008" s="97">
        <v>43157</v>
      </c>
      <c r="R2008" s="96">
        <v>2772</v>
      </c>
      <c r="S2008" s="96">
        <v>7</v>
      </c>
      <c r="T2008" s="96" t="s">
        <v>19247</v>
      </c>
      <c r="U2008" s="96" t="s">
        <v>28332</v>
      </c>
      <c r="V2008" s="96"/>
      <c r="W2008" s="96" t="s">
        <v>28333</v>
      </c>
      <c r="X2008" s="96" t="s">
        <v>279</v>
      </c>
      <c r="Y2008" s="95" t="s">
        <v>28334</v>
      </c>
    </row>
    <row r="2009" spans="1:25" s="87" customFormat="1" x14ac:dyDescent="0.3">
      <c r="A2009" s="94" t="str">
        <f t="shared" si="32"/>
        <v>rhunter</v>
      </c>
      <c r="B2009" s="95" t="s">
        <v>28335</v>
      </c>
      <c r="C2009" s="96" t="s">
        <v>28336</v>
      </c>
      <c r="D2009" s="96" t="s">
        <v>28337</v>
      </c>
      <c r="E2009" s="96" t="s">
        <v>5630</v>
      </c>
      <c r="F2009" s="95" t="s">
        <v>19215</v>
      </c>
      <c r="G2009" s="96" t="s">
        <v>19033</v>
      </c>
      <c r="H2009" s="96" t="s">
        <v>19172</v>
      </c>
      <c r="I2009" s="96" t="s">
        <v>19173</v>
      </c>
      <c r="J2009" s="95" t="s">
        <v>19189</v>
      </c>
      <c r="K2009" s="95" t="s">
        <v>19333</v>
      </c>
      <c r="L2009" s="95" t="s">
        <v>19334</v>
      </c>
      <c r="M2009" s="96" t="s">
        <v>9382</v>
      </c>
      <c r="N2009" s="96" t="s">
        <v>366</v>
      </c>
      <c r="O2009" s="97">
        <v>44875</v>
      </c>
      <c r="P2009" s="97">
        <v>44875</v>
      </c>
      <c r="Q2009" s="97">
        <v>44875</v>
      </c>
      <c r="R2009" s="96">
        <v>1054</v>
      </c>
      <c r="S2009" s="96">
        <v>2</v>
      </c>
      <c r="T2009" s="96" t="s">
        <v>19209</v>
      </c>
      <c r="U2009" s="96" t="s">
        <v>28338</v>
      </c>
      <c r="V2009" s="96"/>
      <c r="W2009" s="96" t="s">
        <v>12554</v>
      </c>
      <c r="X2009" s="96" t="s">
        <v>260</v>
      </c>
      <c r="Y2009" s="95" t="s">
        <v>12555</v>
      </c>
    </row>
    <row r="2010" spans="1:25" s="87" customFormat="1" x14ac:dyDescent="0.3">
      <c r="A2010" s="94" t="str">
        <f t="shared" si="32"/>
        <v>rhuston</v>
      </c>
      <c r="B2010" s="95" t="s">
        <v>28339</v>
      </c>
      <c r="C2010" s="96" t="s">
        <v>28340</v>
      </c>
      <c r="D2010" s="96" t="s">
        <v>28341</v>
      </c>
      <c r="E2010" s="96" t="s">
        <v>5630</v>
      </c>
      <c r="F2010" s="95" t="s">
        <v>19181</v>
      </c>
      <c r="G2010" s="96" t="s">
        <v>19030</v>
      </c>
      <c r="H2010" s="96" t="s">
        <v>19172</v>
      </c>
      <c r="I2010" s="96" t="s">
        <v>19173</v>
      </c>
      <c r="J2010" s="95" t="s">
        <v>19189</v>
      </c>
      <c r="K2010" s="95" t="s">
        <v>19333</v>
      </c>
      <c r="L2010" s="95" t="s">
        <v>19334</v>
      </c>
      <c r="M2010" s="96" t="s">
        <v>9382</v>
      </c>
      <c r="N2010" s="96" t="s">
        <v>366</v>
      </c>
      <c r="O2010" s="97">
        <v>38260</v>
      </c>
      <c r="P2010" s="97">
        <v>45613</v>
      </c>
      <c r="Q2010" s="97">
        <v>45613</v>
      </c>
      <c r="R2010" s="96">
        <v>316</v>
      </c>
      <c r="S2010" s="96">
        <v>0</v>
      </c>
      <c r="T2010" s="96" t="s">
        <v>19176</v>
      </c>
      <c r="U2010" s="96" t="s">
        <v>28342</v>
      </c>
      <c r="V2010" s="96"/>
      <c r="W2010" s="96" t="s">
        <v>597</v>
      </c>
      <c r="X2010" s="96" t="s">
        <v>260</v>
      </c>
      <c r="Y2010" s="95" t="s">
        <v>7952</v>
      </c>
    </row>
    <row r="2011" spans="1:25" s="87" customFormat="1" x14ac:dyDescent="0.3">
      <c r="A2011" s="94" t="str">
        <f t="shared" si="32"/>
        <v>rimhoff</v>
      </c>
      <c r="B2011" s="95" t="s">
        <v>28343</v>
      </c>
      <c r="C2011" s="96" t="s">
        <v>28344</v>
      </c>
      <c r="D2011" s="96" t="s">
        <v>28345</v>
      </c>
      <c r="E2011" s="96" t="s">
        <v>5630</v>
      </c>
      <c r="F2011" s="95" t="s">
        <v>19285</v>
      </c>
      <c r="G2011" s="96" t="s">
        <v>19028</v>
      </c>
      <c r="H2011" s="96" t="s">
        <v>19172</v>
      </c>
      <c r="I2011" s="96" t="s">
        <v>19173</v>
      </c>
      <c r="J2011" s="95" t="s">
        <v>19189</v>
      </c>
      <c r="K2011" s="95" t="s">
        <v>19345</v>
      </c>
      <c r="L2011" s="95" t="s">
        <v>19837</v>
      </c>
      <c r="M2011" s="96" t="s">
        <v>6275</v>
      </c>
      <c r="N2011" s="96" t="s">
        <v>318</v>
      </c>
      <c r="O2011" s="97">
        <v>43118</v>
      </c>
      <c r="P2011" s="97">
        <v>43118</v>
      </c>
      <c r="Q2011" s="97">
        <v>43118</v>
      </c>
      <c r="R2011" s="96">
        <v>2811</v>
      </c>
      <c r="S2011" s="96">
        <v>7</v>
      </c>
      <c r="T2011" s="96" t="s">
        <v>19247</v>
      </c>
      <c r="U2011" s="96" t="s">
        <v>28346</v>
      </c>
      <c r="V2011" s="96"/>
      <c r="W2011" s="96" t="s">
        <v>28347</v>
      </c>
      <c r="X2011" s="96" t="s">
        <v>318</v>
      </c>
      <c r="Y2011" s="95" t="s">
        <v>14776</v>
      </c>
    </row>
    <row r="2012" spans="1:25" s="87" customFormat="1" x14ac:dyDescent="0.3">
      <c r="A2012" s="94" t="str">
        <f t="shared" si="32"/>
        <v>rislam</v>
      </c>
      <c r="B2012" s="95" t="s">
        <v>28348</v>
      </c>
      <c r="C2012" s="96" t="s">
        <v>28349</v>
      </c>
      <c r="D2012" s="95" t="s">
        <v>28350</v>
      </c>
      <c r="E2012" s="95" t="s">
        <v>28348</v>
      </c>
      <c r="F2012" s="96"/>
      <c r="G2012" s="97"/>
      <c r="H2012" s="97"/>
      <c r="I2012" s="97"/>
      <c r="J2012" s="97"/>
      <c r="K2012" s="95" t="s">
        <v>19374</v>
      </c>
      <c r="L2012" s="97"/>
      <c r="M2012" s="97"/>
      <c r="N2012" s="97"/>
      <c r="O2012" s="97"/>
      <c r="P2012" s="97">
        <v>45949</v>
      </c>
      <c r="Q2012" s="97">
        <v>45949</v>
      </c>
      <c r="R2012" s="97"/>
      <c r="S2012" s="97"/>
      <c r="T2012" s="97"/>
      <c r="U2012" s="95" t="s">
        <v>28351</v>
      </c>
      <c r="V2012" s="95" t="s">
        <v>28352</v>
      </c>
      <c r="W2012" s="96" t="s">
        <v>9078</v>
      </c>
      <c r="X2012" s="96" t="s">
        <v>268</v>
      </c>
      <c r="Y2012" s="95" t="s">
        <v>9079</v>
      </c>
    </row>
    <row r="2013" spans="1:25" s="87" customFormat="1" x14ac:dyDescent="0.3">
      <c r="A2013" s="94" t="str">
        <f t="shared" si="32"/>
        <v>rjeanba</v>
      </c>
      <c r="B2013" s="95" t="s">
        <v>28353</v>
      </c>
      <c r="C2013" s="96" t="s">
        <v>28354</v>
      </c>
      <c r="D2013" s="96" t="s">
        <v>28355</v>
      </c>
      <c r="E2013" s="96" t="s">
        <v>19170</v>
      </c>
      <c r="F2013" s="95" t="s">
        <v>19181</v>
      </c>
      <c r="G2013" s="96" t="s">
        <v>19030</v>
      </c>
      <c r="H2013" s="96" t="s">
        <v>19172</v>
      </c>
      <c r="I2013" s="96" t="s">
        <v>19173</v>
      </c>
      <c r="J2013" s="95" t="s">
        <v>19189</v>
      </c>
      <c r="K2013" s="95" t="s">
        <v>19415</v>
      </c>
      <c r="L2013" s="95" t="s">
        <v>6684</v>
      </c>
      <c r="M2013" s="96" t="s">
        <v>19416</v>
      </c>
      <c r="N2013" s="96" t="s">
        <v>318</v>
      </c>
      <c r="O2013" s="97">
        <v>44917</v>
      </c>
      <c r="P2013" s="97">
        <v>44917</v>
      </c>
      <c r="Q2013" s="97">
        <v>44917</v>
      </c>
      <c r="R2013" s="96">
        <v>1012</v>
      </c>
      <c r="S2013" s="96">
        <v>2</v>
      </c>
      <c r="T2013" s="96" t="s">
        <v>19209</v>
      </c>
      <c r="U2013" s="96" t="s">
        <v>28356</v>
      </c>
      <c r="V2013" s="96"/>
      <c r="W2013" s="96" t="s">
        <v>14524</v>
      </c>
      <c r="X2013" s="96" t="s">
        <v>318</v>
      </c>
      <c r="Y2013" s="95" t="s">
        <v>14525</v>
      </c>
    </row>
    <row r="2014" spans="1:25" s="87" customFormat="1" x14ac:dyDescent="0.3">
      <c r="A2014" s="94" t="str">
        <f t="shared" si="32"/>
        <v>RJEFF07</v>
      </c>
      <c r="B2014" s="95" t="s">
        <v>28357</v>
      </c>
      <c r="C2014" s="96" t="s">
        <v>28358</v>
      </c>
      <c r="D2014" s="96" t="s">
        <v>11186</v>
      </c>
      <c r="E2014" s="96" t="s">
        <v>5630</v>
      </c>
      <c r="F2014" s="95" t="s">
        <v>19285</v>
      </c>
      <c r="G2014" s="96" t="s">
        <v>19028</v>
      </c>
      <c r="H2014" s="96" t="s">
        <v>19172</v>
      </c>
      <c r="I2014" s="96" t="s">
        <v>19173</v>
      </c>
      <c r="J2014" s="95" t="s">
        <v>19174</v>
      </c>
      <c r="K2014" s="95" t="s">
        <v>19401</v>
      </c>
      <c r="L2014" s="95" t="s">
        <v>19764</v>
      </c>
      <c r="M2014" s="96" t="s">
        <v>8645</v>
      </c>
      <c r="N2014" s="96" t="s">
        <v>407</v>
      </c>
      <c r="O2014" s="97">
        <v>38209</v>
      </c>
      <c r="P2014" s="97">
        <v>38209</v>
      </c>
      <c r="Q2014" s="97">
        <v>38209</v>
      </c>
      <c r="R2014" s="96">
        <v>7720</v>
      </c>
      <c r="S2014" s="96">
        <v>21</v>
      </c>
      <c r="T2014" s="96" t="s">
        <v>19261</v>
      </c>
      <c r="U2014" s="96" t="s">
        <v>28359</v>
      </c>
      <c r="V2014" s="96"/>
      <c r="W2014" s="96" t="s">
        <v>28360</v>
      </c>
      <c r="X2014" s="96" t="s">
        <v>477</v>
      </c>
      <c r="Y2014" s="95" t="s">
        <v>28361</v>
      </c>
    </row>
    <row r="2015" spans="1:25" s="87" customFormat="1" x14ac:dyDescent="0.3">
      <c r="A2015" s="94" t="str">
        <f t="shared" si="32"/>
        <v>rjohnso</v>
      </c>
      <c r="B2015" s="95" t="s">
        <v>28362</v>
      </c>
      <c r="C2015" s="96" t="s">
        <v>28363</v>
      </c>
      <c r="D2015" s="96" t="s">
        <v>28364</v>
      </c>
      <c r="E2015" s="96" t="s">
        <v>19170</v>
      </c>
      <c r="F2015" s="95" t="s">
        <v>19236</v>
      </c>
      <c r="G2015" s="96" t="s">
        <v>19032</v>
      </c>
      <c r="H2015" s="96" t="s">
        <v>19227</v>
      </c>
      <c r="I2015" s="96" t="s">
        <v>19173</v>
      </c>
      <c r="J2015" s="95" t="s">
        <v>19189</v>
      </c>
      <c r="K2015" s="95" t="s">
        <v>19294</v>
      </c>
      <c r="L2015" s="95" t="s">
        <v>19295</v>
      </c>
      <c r="M2015" s="96" t="s">
        <v>19296</v>
      </c>
      <c r="N2015" s="96" t="s">
        <v>541</v>
      </c>
      <c r="O2015" s="97">
        <v>44753</v>
      </c>
      <c r="P2015" s="97">
        <v>44753</v>
      </c>
      <c r="Q2015" s="97">
        <v>44753</v>
      </c>
      <c r="R2015" s="96">
        <v>1176</v>
      </c>
      <c r="S2015" s="96">
        <v>3</v>
      </c>
      <c r="T2015" s="96" t="s">
        <v>19228</v>
      </c>
      <c r="U2015" s="96" t="s">
        <v>28365</v>
      </c>
      <c r="V2015" s="96"/>
      <c r="W2015" s="96" t="s">
        <v>14524</v>
      </c>
      <c r="X2015" s="96" t="s">
        <v>541</v>
      </c>
      <c r="Y2015" s="95" t="s">
        <v>15238</v>
      </c>
    </row>
    <row r="2016" spans="1:25" s="87" customFormat="1" x14ac:dyDescent="0.3">
      <c r="A2016" s="94" t="str">
        <f t="shared" si="32"/>
        <v>RJON08</v>
      </c>
      <c r="B2016" s="95" t="s">
        <v>28366</v>
      </c>
      <c r="C2016" s="96" t="s">
        <v>28367</v>
      </c>
      <c r="D2016" s="96" t="s">
        <v>19105</v>
      </c>
      <c r="E2016" s="96" t="s">
        <v>19036</v>
      </c>
      <c r="F2016" s="95" t="s">
        <v>19171</v>
      </c>
      <c r="G2016" s="96" t="s">
        <v>19029</v>
      </c>
      <c r="H2016" s="96" t="s">
        <v>19172</v>
      </c>
      <c r="I2016" s="96" t="s">
        <v>19173</v>
      </c>
      <c r="J2016" s="95" t="s">
        <v>19174</v>
      </c>
      <c r="K2016" s="95" t="s">
        <v>19309</v>
      </c>
      <c r="L2016" s="95" t="s">
        <v>19513</v>
      </c>
      <c r="M2016" s="96" t="s">
        <v>6528</v>
      </c>
      <c r="N2016" s="96" t="s">
        <v>219</v>
      </c>
      <c r="O2016" s="97">
        <v>35508</v>
      </c>
      <c r="P2016" s="97">
        <v>35508</v>
      </c>
      <c r="Q2016" s="97">
        <v>35508</v>
      </c>
      <c r="R2016" s="96">
        <v>10421</v>
      </c>
      <c r="S2016" s="96">
        <v>28</v>
      </c>
      <c r="T2016" s="96" t="s">
        <v>19261</v>
      </c>
      <c r="U2016" s="96" t="s">
        <v>28368</v>
      </c>
      <c r="V2016" s="96"/>
      <c r="W2016" s="96" t="s">
        <v>28369</v>
      </c>
      <c r="X2016" s="96" t="s">
        <v>219</v>
      </c>
      <c r="Y2016" s="95" t="s">
        <v>28370</v>
      </c>
    </row>
    <row r="2017" spans="1:25" s="87" customFormat="1" x14ac:dyDescent="0.3">
      <c r="A2017" s="94" t="str">
        <f t="shared" si="32"/>
        <v>RJON181</v>
      </c>
      <c r="B2017" s="95" t="s">
        <v>28371</v>
      </c>
      <c r="C2017" s="96" t="s">
        <v>28372</v>
      </c>
      <c r="D2017" s="96" t="s">
        <v>7976</v>
      </c>
      <c r="E2017" s="96" t="s">
        <v>5630</v>
      </c>
      <c r="F2017" s="95" t="s">
        <v>19171</v>
      </c>
      <c r="G2017" s="96" t="s">
        <v>19029</v>
      </c>
      <c r="H2017" s="96" t="s">
        <v>19172</v>
      </c>
      <c r="I2017" s="96" t="s">
        <v>19173</v>
      </c>
      <c r="J2017" s="95" t="s">
        <v>19174</v>
      </c>
      <c r="K2017" s="95" t="s">
        <v>19802</v>
      </c>
      <c r="L2017" s="95" t="s">
        <v>19803</v>
      </c>
      <c r="M2017" s="96" t="s">
        <v>19804</v>
      </c>
      <c r="N2017" s="96" t="s">
        <v>549</v>
      </c>
      <c r="O2017" s="97">
        <v>35885</v>
      </c>
      <c r="P2017" s="97">
        <v>39549</v>
      </c>
      <c r="Q2017" s="97">
        <v>39549</v>
      </c>
      <c r="R2017" s="96">
        <v>6380</v>
      </c>
      <c r="S2017" s="96">
        <v>17</v>
      </c>
      <c r="T2017" s="96" t="s">
        <v>19261</v>
      </c>
      <c r="U2017" s="96" t="s">
        <v>28373</v>
      </c>
      <c r="V2017" s="96"/>
      <c r="W2017" s="96" t="s">
        <v>28374</v>
      </c>
      <c r="X2017" s="96" t="s">
        <v>2926</v>
      </c>
      <c r="Y2017" s="95" t="s">
        <v>28375</v>
      </c>
    </row>
    <row r="2018" spans="1:25" s="87" customFormat="1" x14ac:dyDescent="0.3">
      <c r="A2018" s="94" t="str">
        <f t="shared" si="32"/>
        <v>rjones2</v>
      </c>
      <c r="B2018" s="95" t="s">
        <v>28376</v>
      </c>
      <c r="C2018" s="96" t="s">
        <v>28377</v>
      </c>
      <c r="D2018" s="96" t="s">
        <v>28378</v>
      </c>
      <c r="E2018" s="96" t="s">
        <v>5630</v>
      </c>
      <c r="F2018" s="95" t="s">
        <v>19236</v>
      </c>
      <c r="G2018" s="96" t="s">
        <v>19032</v>
      </c>
      <c r="H2018" s="96" t="s">
        <v>19227</v>
      </c>
      <c r="I2018" s="96" t="s">
        <v>19173</v>
      </c>
      <c r="J2018" s="95" t="s">
        <v>19174</v>
      </c>
      <c r="K2018" s="95" t="s">
        <v>19175</v>
      </c>
      <c r="L2018" s="95" t="s">
        <v>16610</v>
      </c>
      <c r="M2018" s="96" t="s">
        <v>9597</v>
      </c>
      <c r="N2018" s="96" t="s">
        <v>219</v>
      </c>
      <c r="O2018" s="97">
        <v>44742</v>
      </c>
      <c r="P2018" s="97">
        <v>44742</v>
      </c>
      <c r="Q2018" s="97">
        <v>44742</v>
      </c>
      <c r="R2018" s="96">
        <v>1187</v>
      </c>
      <c r="S2018" s="96">
        <v>3</v>
      </c>
      <c r="T2018" s="96" t="s">
        <v>19228</v>
      </c>
      <c r="U2018" s="96" t="s">
        <v>28379</v>
      </c>
      <c r="V2018" s="96"/>
      <c r="W2018" s="96" t="s">
        <v>4098</v>
      </c>
      <c r="X2018" s="96" t="s">
        <v>219</v>
      </c>
      <c r="Y2018" s="95" t="s">
        <v>4100</v>
      </c>
    </row>
    <row r="2019" spans="1:25" s="87" customFormat="1" x14ac:dyDescent="0.3">
      <c r="A2019" s="94" t="str">
        <f t="shared" si="32"/>
        <v>RJUSIN</v>
      </c>
      <c r="B2019" s="95" t="s">
        <v>28380</v>
      </c>
      <c r="C2019" s="96" t="s">
        <v>28381</v>
      </c>
      <c r="D2019" s="96" t="s">
        <v>9845</v>
      </c>
      <c r="E2019" s="96" t="s">
        <v>5630</v>
      </c>
      <c r="F2019" s="95" t="s">
        <v>19171</v>
      </c>
      <c r="G2019" s="96" t="s">
        <v>19029</v>
      </c>
      <c r="H2019" s="96" t="s">
        <v>19172</v>
      </c>
      <c r="I2019" s="96" t="s">
        <v>19419</v>
      </c>
      <c r="J2019" s="95" t="s">
        <v>19189</v>
      </c>
      <c r="K2019" s="95" t="s">
        <v>19420</v>
      </c>
      <c r="L2019" s="95" t="s">
        <v>19420</v>
      </c>
      <c r="M2019" s="96" t="s">
        <v>19421</v>
      </c>
      <c r="N2019" s="96" t="s">
        <v>5965</v>
      </c>
      <c r="O2019" s="97">
        <v>31846</v>
      </c>
      <c r="P2019" s="97">
        <v>31846</v>
      </c>
      <c r="Q2019" s="97">
        <v>31846</v>
      </c>
      <c r="R2019" s="96">
        <v>14083</v>
      </c>
      <c r="S2019" s="96">
        <v>38</v>
      </c>
      <c r="T2019" s="96" t="s">
        <v>19261</v>
      </c>
      <c r="U2019" s="96" t="s">
        <v>28382</v>
      </c>
      <c r="V2019" s="96" t="s">
        <v>28383</v>
      </c>
      <c r="W2019" s="96" t="s">
        <v>23737</v>
      </c>
      <c r="X2019" s="96" t="s">
        <v>5965</v>
      </c>
      <c r="Y2019" s="95" t="s">
        <v>9850</v>
      </c>
    </row>
    <row r="2020" spans="1:25" s="87" customFormat="1" x14ac:dyDescent="0.3">
      <c r="A2020" s="94" t="str">
        <f t="shared" si="32"/>
        <v>rkayrou</v>
      </c>
      <c r="B2020" s="95" t="s">
        <v>28384</v>
      </c>
      <c r="C2020" s="96" t="s">
        <v>28385</v>
      </c>
      <c r="D2020" s="96" t="s">
        <v>28386</v>
      </c>
      <c r="E2020" s="96" t="s">
        <v>5630</v>
      </c>
      <c r="F2020" s="95" t="s">
        <v>19181</v>
      </c>
      <c r="G2020" s="96" t="s">
        <v>19030</v>
      </c>
      <c r="H2020" s="96" t="s">
        <v>19172</v>
      </c>
      <c r="I2020" s="96" t="s">
        <v>19173</v>
      </c>
      <c r="J2020" s="95" t="s">
        <v>19189</v>
      </c>
      <c r="K2020" s="95" t="s">
        <v>19333</v>
      </c>
      <c r="L2020" s="95" t="s">
        <v>19447</v>
      </c>
      <c r="M2020" s="96" t="s">
        <v>9382</v>
      </c>
      <c r="N2020" s="96" t="s">
        <v>366</v>
      </c>
      <c r="O2020" s="97">
        <v>43705</v>
      </c>
      <c r="P2020" s="97">
        <v>43705</v>
      </c>
      <c r="Q2020" s="97">
        <v>43705</v>
      </c>
      <c r="R2020" s="96">
        <v>2224</v>
      </c>
      <c r="S2020" s="96">
        <v>6</v>
      </c>
      <c r="T2020" s="96" t="s">
        <v>19247</v>
      </c>
      <c r="U2020" s="96" t="s">
        <v>28387</v>
      </c>
      <c r="V2020" s="96"/>
      <c r="W2020" s="96" t="s">
        <v>3739</v>
      </c>
      <c r="X2020" s="96" t="s">
        <v>366</v>
      </c>
      <c r="Y2020" s="95" t="s">
        <v>28388</v>
      </c>
    </row>
    <row r="2021" spans="1:25" s="87" customFormat="1" x14ac:dyDescent="0.3">
      <c r="A2021" s="94" t="str">
        <f t="shared" si="32"/>
        <v>rkelly1</v>
      </c>
      <c r="B2021" s="95" t="s">
        <v>28389</v>
      </c>
      <c r="C2021" s="96" t="s">
        <v>28390</v>
      </c>
      <c r="D2021" s="96" t="s">
        <v>28391</v>
      </c>
      <c r="E2021" s="96" t="s">
        <v>5630</v>
      </c>
      <c r="F2021" s="95" t="s">
        <v>19171</v>
      </c>
      <c r="G2021" s="96" t="s">
        <v>19029</v>
      </c>
      <c r="H2021" s="96" t="s">
        <v>19172</v>
      </c>
      <c r="I2021" s="96" t="s">
        <v>19173</v>
      </c>
      <c r="J2021" s="95" t="s">
        <v>19189</v>
      </c>
      <c r="K2021" s="95" t="s">
        <v>19217</v>
      </c>
      <c r="L2021" s="95" t="s">
        <v>19824</v>
      </c>
      <c r="M2021" s="96" t="s">
        <v>19825</v>
      </c>
      <c r="N2021" s="96" t="s">
        <v>752</v>
      </c>
      <c r="O2021" s="97">
        <v>44973</v>
      </c>
      <c r="P2021" s="97">
        <v>44973</v>
      </c>
      <c r="Q2021" s="97">
        <v>44973</v>
      </c>
      <c r="R2021" s="96">
        <v>956</v>
      </c>
      <c r="S2021" s="96">
        <v>2</v>
      </c>
      <c r="T2021" s="96" t="s">
        <v>19209</v>
      </c>
      <c r="U2021" s="96" t="s">
        <v>28392</v>
      </c>
      <c r="V2021" s="96"/>
      <c r="W2021" s="96" t="s">
        <v>751</v>
      </c>
      <c r="X2021" s="96" t="s">
        <v>752</v>
      </c>
      <c r="Y2021" s="95" t="s">
        <v>8503</v>
      </c>
    </row>
    <row r="2022" spans="1:25" s="87" customFormat="1" x14ac:dyDescent="0.3">
      <c r="A2022" s="94" t="str">
        <f t="shared" si="32"/>
        <v>rkindbe</v>
      </c>
      <c r="B2022" s="95" t="s">
        <v>28393</v>
      </c>
      <c r="C2022" s="96" t="s">
        <v>28394</v>
      </c>
      <c r="D2022" s="96" t="s">
        <v>28395</v>
      </c>
      <c r="E2022" s="96" t="s">
        <v>24509</v>
      </c>
      <c r="F2022" s="95" t="s">
        <v>19181</v>
      </c>
      <c r="G2022" s="96" t="s">
        <v>19030</v>
      </c>
      <c r="H2022" s="96" t="s">
        <v>19172</v>
      </c>
      <c r="I2022" s="96" t="s">
        <v>19173</v>
      </c>
      <c r="J2022" s="95" t="s">
        <v>19174</v>
      </c>
      <c r="K2022" s="95" t="s">
        <v>19175</v>
      </c>
      <c r="L2022" s="95" t="s">
        <v>16610</v>
      </c>
      <c r="M2022" s="96" t="s">
        <v>9597</v>
      </c>
      <c r="N2022" s="96" t="s">
        <v>219</v>
      </c>
      <c r="O2022" s="97">
        <v>45235</v>
      </c>
      <c r="P2022" s="97">
        <v>45235</v>
      </c>
      <c r="Q2022" s="97">
        <v>45235</v>
      </c>
      <c r="R2022" s="96">
        <v>694</v>
      </c>
      <c r="S2022" s="96">
        <v>1</v>
      </c>
      <c r="T2022" s="96" t="s">
        <v>19209</v>
      </c>
      <c r="U2022" s="96" t="s">
        <v>28396</v>
      </c>
      <c r="V2022" s="96"/>
      <c r="W2022" s="96" t="s">
        <v>28397</v>
      </c>
      <c r="X2022" s="96" t="s">
        <v>219</v>
      </c>
      <c r="Y2022" s="95" t="s">
        <v>28398</v>
      </c>
    </row>
    <row r="2023" spans="1:25" s="87" customFormat="1" x14ac:dyDescent="0.3">
      <c r="A2023" s="94" t="str">
        <f t="shared" si="32"/>
        <v>RKOKOSK</v>
      </c>
      <c r="B2023" s="95" t="s">
        <v>28399</v>
      </c>
      <c r="C2023" s="96" t="s">
        <v>28400</v>
      </c>
      <c r="D2023" s="96" t="s">
        <v>9091</v>
      </c>
      <c r="E2023" s="96" t="s">
        <v>5630</v>
      </c>
      <c r="F2023" s="95" t="s">
        <v>19181</v>
      </c>
      <c r="G2023" s="96" t="s">
        <v>19030</v>
      </c>
      <c r="H2023" s="96" t="s">
        <v>19172</v>
      </c>
      <c r="I2023" s="96" t="s">
        <v>19173</v>
      </c>
      <c r="J2023" s="95" t="s">
        <v>19189</v>
      </c>
      <c r="K2023" s="95" t="s">
        <v>19471</v>
      </c>
      <c r="L2023" s="95" t="s">
        <v>14086</v>
      </c>
      <c r="M2023" s="96" t="s">
        <v>19472</v>
      </c>
      <c r="N2023" s="96" t="s">
        <v>435</v>
      </c>
      <c r="O2023" s="97">
        <v>34107</v>
      </c>
      <c r="P2023" s="97">
        <v>37725</v>
      </c>
      <c r="Q2023" s="97">
        <v>37725</v>
      </c>
      <c r="R2023" s="96">
        <v>8204</v>
      </c>
      <c r="S2023" s="96">
        <v>22</v>
      </c>
      <c r="T2023" s="96" t="s">
        <v>19261</v>
      </c>
      <c r="U2023" s="96" t="s">
        <v>28401</v>
      </c>
      <c r="V2023" s="96"/>
      <c r="W2023" s="96" t="s">
        <v>9094</v>
      </c>
      <c r="X2023" s="96" t="s">
        <v>435</v>
      </c>
      <c r="Y2023" s="95" t="s">
        <v>9095</v>
      </c>
    </row>
    <row r="2024" spans="1:25" s="87" customFormat="1" x14ac:dyDescent="0.3">
      <c r="A2024" s="94" t="str">
        <f t="shared" si="32"/>
        <v>rkretsc</v>
      </c>
      <c r="B2024" s="95" t="s">
        <v>28402</v>
      </c>
      <c r="C2024" s="96" t="s">
        <v>28403</v>
      </c>
      <c r="D2024" s="96" t="s">
        <v>28404</v>
      </c>
      <c r="E2024" s="96" t="s">
        <v>5630</v>
      </c>
      <c r="F2024" s="95" t="s">
        <v>20261</v>
      </c>
      <c r="G2024" s="96" t="s">
        <v>19039</v>
      </c>
      <c r="H2024" s="96" t="s">
        <v>19172</v>
      </c>
      <c r="I2024" s="96" t="s">
        <v>19173</v>
      </c>
      <c r="J2024" s="95" t="s">
        <v>19174</v>
      </c>
      <c r="K2024" s="95" t="s">
        <v>19579</v>
      </c>
      <c r="L2024" s="95" t="s">
        <v>20626</v>
      </c>
      <c r="M2024" s="96" t="s">
        <v>7630</v>
      </c>
      <c r="N2024" s="96" t="s">
        <v>250</v>
      </c>
      <c r="O2024" s="97">
        <v>44819</v>
      </c>
      <c r="P2024" s="97">
        <v>44819</v>
      </c>
      <c r="Q2024" s="97">
        <v>44819</v>
      </c>
      <c r="R2024" s="96">
        <v>1110</v>
      </c>
      <c r="S2024" s="96">
        <v>3</v>
      </c>
      <c r="T2024" s="96" t="s">
        <v>19228</v>
      </c>
      <c r="U2024" s="96" t="s">
        <v>28405</v>
      </c>
      <c r="V2024" s="96"/>
      <c r="W2024" s="96" t="s">
        <v>4045</v>
      </c>
      <c r="X2024" s="96" t="s">
        <v>250</v>
      </c>
      <c r="Y2024" s="95" t="s">
        <v>7631</v>
      </c>
    </row>
    <row r="2025" spans="1:25" s="87" customFormat="1" x14ac:dyDescent="0.3">
      <c r="A2025" s="94" t="str">
        <f t="shared" si="32"/>
        <v>RLABORD</v>
      </c>
      <c r="B2025" s="95" t="s">
        <v>28406</v>
      </c>
      <c r="C2025" s="96" t="s">
        <v>28407</v>
      </c>
      <c r="D2025" s="96" t="s">
        <v>15428</v>
      </c>
      <c r="E2025" s="96" t="s">
        <v>5630</v>
      </c>
      <c r="F2025" s="95" t="s">
        <v>19215</v>
      </c>
      <c r="G2025" s="96" t="s">
        <v>19033</v>
      </c>
      <c r="H2025" s="96" t="s">
        <v>19172</v>
      </c>
      <c r="I2025" s="96" t="s">
        <v>19173</v>
      </c>
      <c r="J2025" s="95" t="s">
        <v>19174</v>
      </c>
      <c r="K2025" s="95" t="s">
        <v>20070</v>
      </c>
      <c r="L2025" s="95" t="s">
        <v>20694</v>
      </c>
      <c r="M2025" s="96" t="s">
        <v>20072</v>
      </c>
      <c r="N2025" s="96" t="s">
        <v>955</v>
      </c>
      <c r="O2025" s="97">
        <v>31845</v>
      </c>
      <c r="P2025" s="97">
        <v>31845</v>
      </c>
      <c r="Q2025" s="97">
        <v>31845</v>
      </c>
      <c r="R2025" s="96">
        <v>14084</v>
      </c>
      <c r="S2025" s="96">
        <v>38</v>
      </c>
      <c r="T2025" s="96" t="s">
        <v>19261</v>
      </c>
      <c r="U2025" s="96" t="s">
        <v>28408</v>
      </c>
      <c r="V2025" s="96"/>
      <c r="W2025" s="96" t="s">
        <v>28409</v>
      </c>
      <c r="X2025" s="96" t="s">
        <v>955</v>
      </c>
      <c r="Y2025" s="95" t="s">
        <v>15431</v>
      </c>
    </row>
    <row r="2026" spans="1:25" s="87" customFormat="1" x14ac:dyDescent="0.3">
      <c r="A2026" s="94" t="str">
        <f t="shared" si="32"/>
        <v>rlal0</v>
      </c>
      <c r="B2026" s="95" t="s">
        <v>28410</v>
      </c>
      <c r="C2026" s="96" t="s">
        <v>28411</v>
      </c>
      <c r="D2026" s="96" t="s">
        <v>28412</v>
      </c>
      <c r="E2026" s="96" t="s">
        <v>19170</v>
      </c>
      <c r="F2026" s="95" t="s">
        <v>19181</v>
      </c>
      <c r="G2026" s="96" t="s">
        <v>19030</v>
      </c>
      <c r="H2026" s="96" t="s">
        <v>19172</v>
      </c>
      <c r="I2026" s="96" t="s">
        <v>19173</v>
      </c>
      <c r="J2026" s="95" t="s">
        <v>19174</v>
      </c>
      <c r="K2026" s="95" t="s">
        <v>19360</v>
      </c>
      <c r="L2026" s="95" t="s">
        <v>19361</v>
      </c>
      <c r="M2026" s="96" t="s">
        <v>19362</v>
      </c>
      <c r="N2026" s="96" t="s">
        <v>1463</v>
      </c>
      <c r="O2026" s="97">
        <v>43894</v>
      </c>
      <c r="P2026" s="97">
        <v>43894</v>
      </c>
      <c r="Q2026" s="97">
        <v>43894</v>
      </c>
      <c r="R2026" s="96">
        <v>2035</v>
      </c>
      <c r="S2026" s="96">
        <v>5</v>
      </c>
      <c r="T2026" s="96" t="s">
        <v>19228</v>
      </c>
      <c r="U2026" s="96" t="s">
        <v>28413</v>
      </c>
      <c r="V2026" s="96"/>
      <c r="W2026" s="96" t="s">
        <v>1779</v>
      </c>
      <c r="X2026" s="96" t="s">
        <v>1472</v>
      </c>
      <c r="Y2026" s="95" t="s">
        <v>28414</v>
      </c>
    </row>
    <row r="2027" spans="1:25" s="87" customFormat="1" x14ac:dyDescent="0.3">
      <c r="A2027" s="94" t="str">
        <f t="shared" si="32"/>
        <v>rlamont</v>
      </c>
      <c r="B2027" s="95" t="s">
        <v>28415</v>
      </c>
      <c r="C2027" s="96" t="s">
        <v>28416</v>
      </c>
      <c r="D2027" s="96" t="s">
        <v>28417</v>
      </c>
      <c r="E2027" s="96" t="s">
        <v>19036</v>
      </c>
      <c r="F2027" s="95" t="s">
        <v>19171</v>
      </c>
      <c r="G2027" s="96" t="s">
        <v>19029</v>
      </c>
      <c r="H2027" s="96" t="s">
        <v>19172</v>
      </c>
      <c r="I2027" s="96" t="s">
        <v>19173</v>
      </c>
      <c r="J2027" s="95" t="s">
        <v>19189</v>
      </c>
      <c r="K2027" s="95" t="s">
        <v>19190</v>
      </c>
      <c r="L2027" s="95" t="s">
        <v>19252</v>
      </c>
      <c r="M2027" s="96" t="s">
        <v>10322</v>
      </c>
      <c r="N2027" s="96" t="s">
        <v>297</v>
      </c>
      <c r="O2027" s="97">
        <v>45008</v>
      </c>
      <c r="P2027" s="97">
        <v>45008</v>
      </c>
      <c r="Q2027" s="97">
        <v>45008</v>
      </c>
      <c r="R2027" s="96">
        <v>921</v>
      </c>
      <c r="S2027" s="96">
        <v>2</v>
      </c>
      <c r="T2027" s="96" t="s">
        <v>19209</v>
      </c>
      <c r="U2027" s="96" t="s">
        <v>28418</v>
      </c>
      <c r="V2027" s="96"/>
      <c r="W2027" s="96" t="s">
        <v>678</v>
      </c>
      <c r="X2027" s="96" t="s">
        <v>297</v>
      </c>
      <c r="Y2027" s="95" t="s">
        <v>28419</v>
      </c>
    </row>
    <row r="2028" spans="1:25" s="87" customFormat="1" x14ac:dyDescent="0.3">
      <c r="A2028" s="94" t="str">
        <f t="shared" si="32"/>
        <v>rlanich</v>
      </c>
      <c r="B2028" s="95" t="s">
        <v>28420</v>
      </c>
      <c r="C2028" s="96" t="s">
        <v>28421</v>
      </c>
      <c r="D2028" s="96" t="s">
        <v>28422</v>
      </c>
      <c r="E2028" s="96" t="s">
        <v>19036</v>
      </c>
      <c r="F2028" s="95" t="s">
        <v>19181</v>
      </c>
      <c r="G2028" s="96" t="s">
        <v>19030</v>
      </c>
      <c r="H2028" s="96" t="s">
        <v>19172</v>
      </c>
      <c r="I2028" s="96" t="s">
        <v>19173</v>
      </c>
      <c r="J2028" s="95" t="s">
        <v>19189</v>
      </c>
      <c r="K2028" s="95" t="s">
        <v>19190</v>
      </c>
      <c r="L2028" s="95" t="s">
        <v>19252</v>
      </c>
      <c r="M2028" s="96" t="s">
        <v>10322</v>
      </c>
      <c r="N2028" s="96" t="s">
        <v>297</v>
      </c>
      <c r="O2028" s="97">
        <v>45655</v>
      </c>
      <c r="P2028" s="97">
        <v>45655</v>
      </c>
      <c r="Q2028" s="97">
        <v>45655</v>
      </c>
      <c r="R2028" s="96">
        <v>274</v>
      </c>
      <c r="S2028" s="96">
        <v>0</v>
      </c>
      <c r="T2028" s="96" t="s">
        <v>19176</v>
      </c>
      <c r="U2028" s="96" t="s">
        <v>28423</v>
      </c>
      <c r="V2028" s="96"/>
      <c r="W2028" s="96" t="s">
        <v>28424</v>
      </c>
      <c r="X2028" s="96" t="s">
        <v>297</v>
      </c>
      <c r="Y2028" s="95" t="s">
        <v>28425</v>
      </c>
    </row>
    <row r="2029" spans="1:25" s="87" customFormat="1" x14ac:dyDescent="0.3">
      <c r="A2029" s="94" t="str">
        <f t="shared" si="32"/>
        <v>rlara</v>
      </c>
      <c r="B2029" s="95" t="s">
        <v>28426</v>
      </c>
      <c r="C2029" s="96" t="s">
        <v>28427</v>
      </c>
      <c r="D2029" s="96" t="s">
        <v>28428</v>
      </c>
      <c r="E2029" s="96" t="s">
        <v>5630</v>
      </c>
      <c r="F2029" s="95" t="s">
        <v>20370</v>
      </c>
      <c r="G2029" s="96" t="s">
        <v>20371</v>
      </c>
      <c r="H2029" s="96" t="s">
        <v>19172</v>
      </c>
      <c r="I2029" s="96" t="s">
        <v>19173</v>
      </c>
      <c r="J2029" s="95" t="s">
        <v>19189</v>
      </c>
      <c r="K2029" s="95" t="s">
        <v>19374</v>
      </c>
      <c r="L2029" s="95" t="s">
        <v>19375</v>
      </c>
      <c r="M2029" s="96" t="s">
        <v>19376</v>
      </c>
      <c r="N2029" s="96" t="s">
        <v>575</v>
      </c>
      <c r="O2029" s="97">
        <v>43682</v>
      </c>
      <c r="P2029" s="97">
        <v>45277</v>
      </c>
      <c r="Q2029" s="97">
        <v>45277</v>
      </c>
      <c r="R2029" s="96">
        <v>652</v>
      </c>
      <c r="S2029" s="96">
        <v>1</v>
      </c>
      <c r="T2029" s="96" t="s">
        <v>19209</v>
      </c>
      <c r="U2029" s="96" t="s">
        <v>11406</v>
      </c>
      <c r="V2029" s="96"/>
      <c r="W2029" s="96" t="s">
        <v>5861</v>
      </c>
      <c r="X2029" s="96" t="s">
        <v>575</v>
      </c>
      <c r="Y2029" s="95" t="s">
        <v>11407</v>
      </c>
    </row>
    <row r="2030" spans="1:25" s="87" customFormat="1" x14ac:dyDescent="0.3">
      <c r="A2030" s="94" t="str">
        <f t="shared" si="32"/>
        <v>rlee0</v>
      </c>
      <c r="B2030" s="95" t="s">
        <v>28429</v>
      </c>
      <c r="C2030" s="96" t="s">
        <v>28430</v>
      </c>
      <c r="D2030" s="96" t="s">
        <v>28431</v>
      </c>
      <c r="E2030" s="96" t="s">
        <v>19170</v>
      </c>
      <c r="F2030" s="95" t="s">
        <v>19181</v>
      </c>
      <c r="G2030" s="96" t="s">
        <v>19030</v>
      </c>
      <c r="H2030" s="96" t="s">
        <v>19172</v>
      </c>
      <c r="I2030" s="96" t="s">
        <v>19173</v>
      </c>
      <c r="J2030" s="95" t="s">
        <v>19174</v>
      </c>
      <c r="K2030" s="95" t="s">
        <v>19216</v>
      </c>
      <c r="L2030" s="95" t="s">
        <v>19237</v>
      </c>
      <c r="M2030" s="96" t="s">
        <v>19238</v>
      </c>
      <c r="N2030" s="96" t="s">
        <v>250</v>
      </c>
      <c r="O2030" s="97">
        <v>45459</v>
      </c>
      <c r="P2030" s="97">
        <v>45459</v>
      </c>
      <c r="Q2030" s="97">
        <v>45459</v>
      </c>
      <c r="R2030" s="96">
        <v>470</v>
      </c>
      <c r="S2030" s="96">
        <v>1</v>
      </c>
      <c r="T2030" s="96" t="s">
        <v>19209</v>
      </c>
      <c r="U2030" s="96" t="s">
        <v>28432</v>
      </c>
      <c r="V2030" s="96"/>
      <c r="W2030" s="96" t="s">
        <v>1542</v>
      </c>
      <c r="X2030" s="96" t="s">
        <v>250</v>
      </c>
      <c r="Y2030" s="95" t="s">
        <v>28433</v>
      </c>
    </row>
    <row r="2031" spans="1:25" s="87" customFormat="1" x14ac:dyDescent="0.3">
      <c r="A2031" s="94" t="str">
        <f t="shared" si="32"/>
        <v>rlillie</v>
      </c>
      <c r="B2031" s="95" t="s">
        <v>28434</v>
      </c>
      <c r="C2031" s="96" t="s">
        <v>28435</v>
      </c>
      <c r="D2031" s="96" t="s">
        <v>28436</v>
      </c>
      <c r="E2031" s="96" t="s">
        <v>5630</v>
      </c>
      <c r="F2031" s="95" t="s">
        <v>19171</v>
      </c>
      <c r="G2031" s="96" t="s">
        <v>19029</v>
      </c>
      <c r="H2031" s="96" t="s">
        <v>19172</v>
      </c>
      <c r="I2031" s="96" t="s">
        <v>19173</v>
      </c>
      <c r="J2031" s="95" t="s">
        <v>19174</v>
      </c>
      <c r="K2031" s="95" t="s">
        <v>19207</v>
      </c>
      <c r="L2031" s="95" t="s">
        <v>19208</v>
      </c>
      <c r="M2031" s="96" t="s">
        <v>10249</v>
      </c>
      <c r="N2031" s="96" t="s">
        <v>219</v>
      </c>
      <c r="O2031" s="97">
        <v>45242</v>
      </c>
      <c r="P2031" s="97">
        <v>45242</v>
      </c>
      <c r="Q2031" s="97">
        <v>45242</v>
      </c>
      <c r="R2031" s="96">
        <v>687</v>
      </c>
      <c r="S2031" s="96">
        <v>1</v>
      </c>
      <c r="T2031" s="96" t="s">
        <v>19209</v>
      </c>
      <c r="U2031" s="96" t="s">
        <v>28437</v>
      </c>
      <c r="V2031" s="96" t="s">
        <v>28438</v>
      </c>
      <c r="W2031" s="96" t="s">
        <v>2585</v>
      </c>
      <c r="X2031" s="96" t="s">
        <v>219</v>
      </c>
      <c r="Y2031" s="95" t="s">
        <v>16363</v>
      </c>
    </row>
    <row r="2032" spans="1:25" s="87" customFormat="1" x14ac:dyDescent="0.3">
      <c r="A2032" s="94" t="str">
        <f t="shared" si="32"/>
        <v>RLIMAS0</v>
      </c>
      <c r="B2032" s="95" t="s">
        <v>28439</v>
      </c>
      <c r="C2032" s="96" t="s">
        <v>28440</v>
      </c>
      <c r="D2032" s="96" t="s">
        <v>19072</v>
      </c>
      <c r="E2032" s="96" t="s">
        <v>5630</v>
      </c>
      <c r="F2032" s="95" t="s">
        <v>19285</v>
      </c>
      <c r="G2032" s="96" t="s">
        <v>19028</v>
      </c>
      <c r="H2032" s="96" t="s">
        <v>19172</v>
      </c>
      <c r="I2032" s="96" t="s">
        <v>19173</v>
      </c>
      <c r="J2032" s="95" t="s">
        <v>19174</v>
      </c>
      <c r="K2032" s="95" t="s">
        <v>19207</v>
      </c>
      <c r="L2032" s="95" t="s">
        <v>19208</v>
      </c>
      <c r="M2032" s="96" t="s">
        <v>10249</v>
      </c>
      <c r="N2032" s="96" t="s">
        <v>219</v>
      </c>
      <c r="O2032" s="97">
        <v>41109</v>
      </c>
      <c r="P2032" s="97">
        <v>41109</v>
      </c>
      <c r="Q2032" s="97">
        <v>41109</v>
      </c>
      <c r="R2032" s="96">
        <v>4820</v>
      </c>
      <c r="S2032" s="96">
        <v>13</v>
      </c>
      <c r="T2032" s="96" t="s">
        <v>19247</v>
      </c>
      <c r="U2032" s="96" t="s">
        <v>28441</v>
      </c>
      <c r="V2032" s="96"/>
      <c r="W2032" s="96" t="s">
        <v>28442</v>
      </c>
      <c r="X2032" s="96" t="s">
        <v>219</v>
      </c>
      <c r="Y2032" s="95" t="s">
        <v>12750</v>
      </c>
    </row>
    <row r="2033" spans="1:25" s="87" customFormat="1" x14ac:dyDescent="0.3">
      <c r="A2033" s="94" t="str">
        <f t="shared" si="32"/>
        <v>RLOSARD</v>
      </c>
      <c r="B2033" s="95" t="s">
        <v>28443</v>
      </c>
      <c r="C2033" s="96" t="s">
        <v>28444</v>
      </c>
      <c r="D2033" s="96" t="s">
        <v>9046</v>
      </c>
      <c r="E2033" s="96" t="s">
        <v>5630</v>
      </c>
      <c r="F2033" s="95" t="s">
        <v>19285</v>
      </c>
      <c r="G2033" s="96" t="s">
        <v>19028</v>
      </c>
      <c r="H2033" s="96" t="s">
        <v>19172</v>
      </c>
      <c r="I2033" s="96" t="s">
        <v>19173</v>
      </c>
      <c r="J2033" s="95" t="s">
        <v>19189</v>
      </c>
      <c r="K2033" s="95" t="s">
        <v>19345</v>
      </c>
      <c r="L2033" s="95" t="s">
        <v>21190</v>
      </c>
      <c r="M2033" s="96" t="s">
        <v>9044</v>
      </c>
      <c r="N2033" s="96" t="s">
        <v>693</v>
      </c>
      <c r="O2033" s="97">
        <v>37255</v>
      </c>
      <c r="P2033" s="97">
        <v>37255</v>
      </c>
      <c r="Q2033" s="97">
        <v>37255</v>
      </c>
      <c r="R2033" s="96">
        <v>8674</v>
      </c>
      <c r="S2033" s="96">
        <v>23</v>
      </c>
      <c r="T2033" s="96" t="s">
        <v>19261</v>
      </c>
      <c r="U2033" s="96" t="s">
        <v>28445</v>
      </c>
      <c r="V2033" s="96"/>
      <c r="W2033" s="96" t="s">
        <v>1846</v>
      </c>
      <c r="X2033" s="96" t="s">
        <v>693</v>
      </c>
      <c r="Y2033" s="95" t="s">
        <v>13844</v>
      </c>
    </row>
    <row r="2034" spans="1:25" s="87" customFormat="1" x14ac:dyDescent="0.3">
      <c r="A2034" s="94" t="str">
        <f t="shared" si="32"/>
        <v>rlujan</v>
      </c>
      <c r="B2034" s="95" t="s">
        <v>28446</v>
      </c>
      <c r="C2034" s="96" t="s">
        <v>28447</v>
      </c>
      <c r="D2034" s="96" t="s">
        <v>28448</v>
      </c>
      <c r="E2034" s="96" t="s">
        <v>5630</v>
      </c>
      <c r="F2034" s="95" t="s">
        <v>19181</v>
      </c>
      <c r="G2034" s="96" t="s">
        <v>19030</v>
      </c>
      <c r="H2034" s="96" t="s">
        <v>19172</v>
      </c>
      <c r="I2034" s="96" t="s">
        <v>19173</v>
      </c>
      <c r="J2034" s="95" t="s">
        <v>19174</v>
      </c>
      <c r="K2034" s="95" t="s">
        <v>19207</v>
      </c>
      <c r="L2034" s="95" t="s">
        <v>19208</v>
      </c>
      <c r="M2034" s="96" t="s">
        <v>10249</v>
      </c>
      <c r="N2034" s="96" t="s">
        <v>219</v>
      </c>
      <c r="O2034" s="97">
        <v>43600</v>
      </c>
      <c r="P2034" s="97">
        <v>43600</v>
      </c>
      <c r="Q2034" s="97">
        <v>43600</v>
      </c>
      <c r="R2034" s="96">
        <v>2329</v>
      </c>
      <c r="S2034" s="96">
        <v>6</v>
      </c>
      <c r="T2034" s="96" t="s">
        <v>19247</v>
      </c>
      <c r="U2034" s="99" t="s">
        <v>28449</v>
      </c>
      <c r="V2034" s="100"/>
      <c r="W2034" s="100" t="s">
        <v>28450</v>
      </c>
      <c r="X2034" s="100" t="s">
        <v>219</v>
      </c>
      <c r="Y2034" s="99" t="s">
        <v>13266</v>
      </c>
    </row>
    <row r="2035" spans="1:25" s="87" customFormat="1" x14ac:dyDescent="0.3">
      <c r="A2035" s="94" t="str">
        <f t="shared" si="32"/>
        <v>RMADERO</v>
      </c>
      <c r="B2035" s="95" t="s">
        <v>28451</v>
      </c>
      <c r="C2035" s="96" t="s">
        <v>28452</v>
      </c>
      <c r="D2035" s="96" t="s">
        <v>11199</v>
      </c>
      <c r="E2035" s="96" t="s">
        <v>5630</v>
      </c>
      <c r="F2035" s="95" t="s">
        <v>19181</v>
      </c>
      <c r="G2035" s="96" t="s">
        <v>19030</v>
      </c>
      <c r="H2035" s="96" t="s">
        <v>19172</v>
      </c>
      <c r="I2035" s="96" t="s">
        <v>19173</v>
      </c>
      <c r="J2035" s="95" t="s">
        <v>19174</v>
      </c>
      <c r="K2035" s="95" t="s">
        <v>19207</v>
      </c>
      <c r="L2035" s="95" t="s">
        <v>19208</v>
      </c>
      <c r="M2035" s="96" t="s">
        <v>10249</v>
      </c>
      <c r="N2035" s="96" t="s">
        <v>219</v>
      </c>
      <c r="O2035" s="97">
        <v>38418</v>
      </c>
      <c r="P2035" s="97">
        <v>38418</v>
      </c>
      <c r="Q2035" s="97">
        <v>38418</v>
      </c>
      <c r="R2035" s="96">
        <v>7511</v>
      </c>
      <c r="S2035" s="96">
        <v>20</v>
      </c>
      <c r="T2035" s="96" t="s">
        <v>19261</v>
      </c>
      <c r="U2035" s="96" t="s">
        <v>28453</v>
      </c>
      <c r="V2035" s="96"/>
      <c r="W2035" s="96" t="s">
        <v>28454</v>
      </c>
      <c r="X2035" s="96" t="s">
        <v>219</v>
      </c>
      <c r="Y2035" s="95" t="s">
        <v>11204</v>
      </c>
    </row>
    <row r="2036" spans="1:25" s="87" customFormat="1" x14ac:dyDescent="0.3">
      <c r="A2036" s="94" t="str">
        <f t="shared" si="32"/>
        <v>rmakhya</v>
      </c>
      <c r="B2036" s="95" t="s">
        <v>28455</v>
      </c>
      <c r="C2036" s="96" t="s">
        <v>28456</v>
      </c>
      <c r="D2036" s="96" t="s">
        <v>28457</v>
      </c>
      <c r="E2036" s="96" t="s">
        <v>19170</v>
      </c>
      <c r="F2036" s="95" t="s">
        <v>19181</v>
      </c>
      <c r="G2036" s="96" t="s">
        <v>19030</v>
      </c>
      <c r="H2036" s="96" t="s">
        <v>19172</v>
      </c>
      <c r="I2036" s="96" t="s">
        <v>19173</v>
      </c>
      <c r="J2036" s="95" t="s">
        <v>19174</v>
      </c>
      <c r="K2036" s="95" t="s">
        <v>19175</v>
      </c>
      <c r="L2036" s="95" t="s">
        <v>19182</v>
      </c>
      <c r="M2036" s="96" t="s">
        <v>9597</v>
      </c>
      <c r="N2036" s="96" t="s">
        <v>219</v>
      </c>
      <c r="O2036" s="97">
        <v>39498</v>
      </c>
      <c r="P2036" s="97">
        <v>43035</v>
      </c>
      <c r="Q2036" s="97">
        <v>43035</v>
      </c>
      <c r="R2036" s="96">
        <v>2894</v>
      </c>
      <c r="S2036" s="96">
        <v>7</v>
      </c>
      <c r="T2036" s="96" t="s">
        <v>19247</v>
      </c>
      <c r="U2036" s="96" t="s">
        <v>28458</v>
      </c>
      <c r="V2036" s="96"/>
      <c r="W2036" s="96" t="s">
        <v>4663</v>
      </c>
      <c r="X2036" s="96" t="s">
        <v>219</v>
      </c>
      <c r="Y2036" s="95" t="s">
        <v>28459</v>
      </c>
    </row>
    <row r="2037" spans="1:25" s="87" customFormat="1" x14ac:dyDescent="0.3">
      <c r="A2037" s="94" t="str">
        <f t="shared" si="32"/>
        <v>RMAN00</v>
      </c>
      <c r="B2037" s="95" t="s">
        <v>28460</v>
      </c>
      <c r="C2037" s="96" t="s">
        <v>28461</v>
      </c>
      <c r="D2037" s="96" t="s">
        <v>19118</v>
      </c>
      <c r="E2037" s="96" t="s">
        <v>19036</v>
      </c>
      <c r="F2037" s="95" t="s">
        <v>19181</v>
      </c>
      <c r="G2037" s="96" t="s">
        <v>19030</v>
      </c>
      <c r="H2037" s="96" t="s">
        <v>19172</v>
      </c>
      <c r="I2037" s="96" t="s">
        <v>19173</v>
      </c>
      <c r="J2037" s="95" t="s">
        <v>19174</v>
      </c>
      <c r="K2037" s="95" t="s">
        <v>19245</v>
      </c>
      <c r="L2037" s="95" t="s">
        <v>19246</v>
      </c>
      <c r="M2037" s="96" t="s">
        <v>14665</v>
      </c>
      <c r="N2037" s="96" t="s">
        <v>219</v>
      </c>
      <c r="O2037" s="97">
        <v>39268</v>
      </c>
      <c r="P2037" s="97">
        <v>39268</v>
      </c>
      <c r="Q2037" s="97">
        <v>39268</v>
      </c>
      <c r="R2037" s="96">
        <v>6661</v>
      </c>
      <c r="S2037" s="96">
        <v>18</v>
      </c>
      <c r="T2037" s="96" t="s">
        <v>19261</v>
      </c>
      <c r="U2037" s="96" t="s">
        <v>28462</v>
      </c>
      <c r="V2037" s="96"/>
      <c r="W2037" s="96" t="s">
        <v>28463</v>
      </c>
      <c r="X2037" s="96" t="s">
        <v>219</v>
      </c>
      <c r="Y2037" s="95" t="s">
        <v>28047</v>
      </c>
    </row>
    <row r="2038" spans="1:25" s="87" customFormat="1" x14ac:dyDescent="0.3">
      <c r="A2038" s="94" t="str">
        <f t="shared" si="32"/>
        <v>rmanego</v>
      </c>
      <c r="B2038" s="95" t="s">
        <v>28464</v>
      </c>
      <c r="C2038" s="96" t="s">
        <v>28465</v>
      </c>
      <c r="D2038" s="96" t="s">
        <v>28466</v>
      </c>
      <c r="E2038" s="96" t="s">
        <v>5630</v>
      </c>
      <c r="F2038" s="95" t="s">
        <v>19236</v>
      </c>
      <c r="G2038" s="96" t="s">
        <v>19032</v>
      </c>
      <c r="H2038" s="96" t="s">
        <v>19227</v>
      </c>
      <c r="I2038" s="96" t="s">
        <v>19173</v>
      </c>
      <c r="J2038" s="95" t="s">
        <v>19174</v>
      </c>
      <c r="K2038" s="95" t="s">
        <v>19401</v>
      </c>
      <c r="L2038" s="95" t="s">
        <v>19764</v>
      </c>
      <c r="M2038" s="96" t="s">
        <v>8645</v>
      </c>
      <c r="N2038" s="96" t="s">
        <v>407</v>
      </c>
      <c r="O2038" s="97">
        <v>43430</v>
      </c>
      <c r="P2038" s="97">
        <v>43430</v>
      </c>
      <c r="Q2038" s="97">
        <v>43430</v>
      </c>
      <c r="R2038" s="96">
        <v>2499</v>
      </c>
      <c r="S2038" s="96">
        <v>6</v>
      </c>
      <c r="T2038" s="96" t="s">
        <v>19247</v>
      </c>
      <c r="U2038" s="96" t="s">
        <v>28467</v>
      </c>
      <c r="V2038" s="96"/>
      <c r="W2038" s="96" t="s">
        <v>868</v>
      </c>
      <c r="X2038" s="96" t="s">
        <v>477</v>
      </c>
      <c r="Y2038" s="95" t="s">
        <v>8912</v>
      </c>
    </row>
    <row r="2039" spans="1:25" s="87" customFormat="1" x14ac:dyDescent="0.3">
      <c r="A2039" s="94" t="str">
        <f t="shared" si="32"/>
        <v>rmanna1</v>
      </c>
      <c r="B2039" s="95" t="s">
        <v>28468</v>
      </c>
      <c r="C2039" s="96" t="s">
        <v>28469</v>
      </c>
      <c r="D2039" s="96" t="s">
        <v>28470</v>
      </c>
      <c r="E2039" s="96" t="s">
        <v>5630</v>
      </c>
      <c r="F2039" s="95" t="s">
        <v>19171</v>
      </c>
      <c r="G2039" s="96" t="s">
        <v>19029</v>
      </c>
      <c r="H2039" s="96" t="s">
        <v>19172</v>
      </c>
      <c r="I2039" s="96" t="s">
        <v>19173</v>
      </c>
      <c r="J2039" s="95" t="s">
        <v>19174</v>
      </c>
      <c r="K2039" s="95" t="s">
        <v>19360</v>
      </c>
      <c r="L2039" s="95" t="s">
        <v>19361</v>
      </c>
      <c r="M2039" s="96" t="s">
        <v>19362</v>
      </c>
      <c r="N2039" s="96" t="s">
        <v>1463</v>
      </c>
      <c r="O2039" s="97">
        <v>35592</v>
      </c>
      <c r="P2039" s="97">
        <v>41967</v>
      </c>
      <c r="Q2039" s="97">
        <v>37403</v>
      </c>
      <c r="R2039" s="96">
        <v>8526</v>
      </c>
      <c r="S2039" s="96">
        <v>23</v>
      </c>
      <c r="T2039" s="96" t="s">
        <v>19261</v>
      </c>
      <c r="U2039" s="96" t="s">
        <v>28471</v>
      </c>
      <c r="V2039" s="96"/>
      <c r="W2039" s="96" t="s">
        <v>5256</v>
      </c>
      <c r="X2039" s="96" t="s">
        <v>1472</v>
      </c>
      <c r="Y2039" s="95" t="s">
        <v>16222</v>
      </c>
    </row>
    <row r="2040" spans="1:25" s="87" customFormat="1" x14ac:dyDescent="0.3">
      <c r="A2040" s="94" t="str">
        <f t="shared" si="32"/>
        <v>rmart16</v>
      </c>
      <c r="B2040" s="95" t="s">
        <v>28472</v>
      </c>
      <c r="C2040" s="96" t="s">
        <v>28473</v>
      </c>
      <c r="D2040" s="96" t="s">
        <v>28474</v>
      </c>
      <c r="E2040" s="96" t="s">
        <v>5630</v>
      </c>
      <c r="F2040" s="95" t="s">
        <v>19215</v>
      </c>
      <c r="G2040" s="96" t="s">
        <v>19033</v>
      </c>
      <c r="H2040" s="96" t="s">
        <v>19172</v>
      </c>
      <c r="I2040" s="96" t="s">
        <v>19173</v>
      </c>
      <c r="J2040" s="95" t="s">
        <v>19189</v>
      </c>
      <c r="K2040" s="95" t="s">
        <v>19190</v>
      </c>
      <c r="L2040" s="95" t="s">
        <v>19252</v>
      </c>
      <c r="M2040" s="96" t="s">
        <v>10322</v>
      </c>
      <c r="N2040" s="96" t="s">
        <v>297</v>
      </c>
      <c r="O2040" s="97">
        <v>42499</v>
      </c>
      <c r="P2040" s="97">
        <v>42499</v>
      </c>
      <c r="Q2040" s="97">
        <v>42499</v>
      </c>
      <c r="R2040" s="96">
        <v>3430</v>
      </c>
      <c r="S2040" s="96">
        <v>9</v>
      </c>
      <c r="T2040" s="96" t="s">
        <v>19247</v>
      </c>
      <c r="U2040" s="96" t="s">
        <v>28475</v>
      </c>
      <c r="V2040" s="96"/>
      <c r="W2040" s="96" t="s">
        <v>28476</v>
      </c>
      <c r="X2040" s="96" t="s">
        <v>297</v>
      </c>
      <c r="Y2040" s="95" t="s">
        <v>12405</v>
      </c>
    </row>
    <row r="2041" spans="1:25" s="87" customFormat="1" x14ac:dyDescent="0.3">
      <c r="A2041" s="94" t="str">
        <f t="shared" si="32"/>
        <v>rmarti2</v>
      </c>
      <c r="B2041" s="95" t="s">
        <v>28477</v>
      </c>
      <c r="C2041" s="96" t="s">
        <v>28478</v>
      </c>
      <c r="D2041" s="96" t="s">
        <v>28479</v>
      </c>
      <c r="E2041" s="96" t="s">
        <v>19170</v>
      </c>
      <c r="F2041" s="95" t="s">
        <v>19171</v>
      </c>
      <c r="G2041" s="96" t="s">
        <v>19029</v>
      </c>
      <c r="H2041" s="96" t="s">
        <v>19172</v>
      </c>
      <c r="I2041" s="96" t="s">
        <v>19173</v>
      </c>
      <c r="J2041" s="95" t="s">
        <v>19174</v>
      </c>
      <c r="K2041" s="95" t="s">
        <v>19401</v>
      </c>
      <c r="L2041" s="95" t="s">
        <v>19764</v>
      </c>
      <c r="M2041" s="96" t="s">
        <v>8645</v>
      </c>
      <c r="N2041" s="96" t="s">
        <v>407</v>
      </c>
      <c r="O2041" s="97">
        <v>45760</v>
      </c>
      <c r="P2041" s="97">
        <v>45760</v>
      </c>
      <c r="Q2041" s="97">
        <v>45760</v>
      </c>
      <c r="R2041" s="96">
        <v>169</v>
      </c>
      <c r="S2041" s="96">
        <v>0</v>
      </c>
      <c r="T2041" s="96" t="s">
        <v>19193</v>
      </c>
      <c r="U2041" s="96" t="s">
        <v>28480</v>
      </c>
      <c r="V2041" s="96"/>
      <c r="W2041" s="96" t="s">
        <v>13335</v>
      </c>
      <c r="X2041" s="96" t="s">
        <v>407</v>
      </c>
      <c r="Y2041" s="95" t="s">
        <v>28481</v>
      </c>
    </row>
    <row r="2042" spans="1:25" s="87" customFormat="1" x14ac:dyDescent="0.3">
      <c r="A2042" s="94" t="str">
        <f t="shared" si="32"/>
        <v>rmarti3</v>
      </c>
      <c r="B2042" s="95" t="s">
        <v>28482</v>
      </c>
      <c r="C2042" s="96" t="s">
        <v>28483</v>
      </c>
      <c r="D2042" s="96" t="s">
        <v>28484</v>
      </c>
      <c r="E2042" s="96" t="s">
        <v>19170</v>
      </c>
      <c r="F2042" s="95" t="s">
        <v>19215</v>
      </c>
      <c r="G2042" s="96" t="s">
        <v>19033</v>
      </c>
      <c r="H2042" s="96" t="s">
        <v>19172</v>
      </c>
      <c r="I2042" s="96" t="s">
        <v>19173</v>
      </c>
      <c r="J2042" s="95" t="s">
        <v>19174</v>
      </c>
      <c r="K2042" s="95" t="s">
        <v>19431</v>
      </c>
      <c r="L2042" s="95" t="s">
        <v>19432</v>
      </c>
      <c r="M2042" s="96" t="s">
        <v>6264</v>
      </c>
      <c r="N2042" s="96" t="s">
        <v>279</v>
      </c>
      <c r="O2042" s="97">
        <v>44371</v>
      </c>
      <c r="P2042" s="97">
        <v>45704</v>
      </c>
      <c r="Q2042" s="97">
        <v>45704</v>
      </c>
      <c r="R2042" s="96">
        <v>225</v>
      </c>
      <c r="S2042" s="96">
        <v>0</v>
      </c>
      <c r="T2042" s="96" t="s">
        <v>19176</v>
      </c>
      <c r="U2042" s="96" t="s">
        <v>28485</v>
      </c>
      <c r="V2042" s="96"/>
      <c r="W2042" s="96" t="s">
        <v>335</v>
      </c>
      <c r="X2042" s="96" t="s">
        <v>279</v>
      </c>
      <c r="Y2042" s="95" t="s">
        <v>13471</v>
      </c>
    </row>
    <row r="2043" spans="1:25" s="87" customFormat="1" x14ac:dyDescent="0.3">
      <c r="A2043" s="94" t="str">
        <f t="shared" si="32"/>
        <v>rmartin</v>
      </c>
      <c r="B2043" s="95" t="s">
        <v>28486</v>
      </c>
      <c r="C2043" s="96" t="s">
        <v>28487</v>
      </c>
      <c r="D2043" s="96" t="s">
        <v>28488</v>
      </c>
      <c r="E2043" s="96" t="s">
        <v>19170</v>
      </c>
      <c r="F2043" s="95" t="s">
        <v>19171</v>
      </c>
      <c r="G2043" s="96" t="s">
        <v>19029</v>
      </c>
      <c r="H2043" s="96" t="s">
        <v>19172</v>
      </c>
      <c r="I2043" s="96" t="s">
        <v>19173</v>
      </c>
      <c r="J2043" s="95" t="s">
        <v>19174</v>
      </c>
      <c r="K2043" s="95" t="s">
        <v>19175</v>
      </c>
      <c r="L2043" s="95" t="s">
        <v>16610</v>
      </c>
      <c r="M2043" s="96" t="s">
        <v>9597</v>
      </c>
      <c r="N2043" s="96" t="s">
        <v>219</v>
      </c>
      <c r="O2043" s="97">
        <v>45697</v>
      </c>
      <c r="P2043" s="97">
        <v>45697</v>
      </c>
      <c r="Q2043" s="97">
        <v>45697</v>
      </c>
      <c r="R2043" s="96">
        <v>232</v>
      </c>
      <c r="S2043" s="96">
        <v>0</v>
      </c>
      <c r="T2043" s="96" t="s">
        <v>19176</v>
      </c>
      <c r="U2043" s="96" t="s">
        <v>28489</v>
      </c>
      <c r="V2043" s="96"/>
      <c r="W2043" s="96" t="s">
        <v>28490</v>
      </c>
      <c r="X2043" s="96" t="s">
        <v>219</v>
      </c>
      <c r="Y2043" s="95" t="s">
        <v>28491</v>
      </c>
    </row>
    <row r="2044" spans="1:25" s="87" customFormat="1" x14ac:dyDescent="0.3">
      <c r="A2044" s="94" t="str">
        <f t="shared" si="32"/>
        <v>RMASCH</v>
      </c>
      <c r="B2044" s="95" t="s">
        <v>28492</v>
      </c>
      <c r="C2044" s="96" t="s">
        <v>28493</v>
      </c>
      <c r="D2044" s="96" t="s">
        <v>15524</v>
      </c>
      <c r="E2044" s="96" t="s">
        <v>5630</v>
      </c>
      <c r="F2044" s="95" t="s">
        <v>19181</v>
      </c>
      <c r="G2044" s="96" t="s">
        <v>19030</v>
      </c>
      <c r="H2044" s="96" t="s">
        <v>19172</v>
      </c>
      <c r="I2044" s="96" t="s">
        <v>19173</v>
      </c>
      <c r="J2044" s="95" t="s">
        <v>19189</v>
      </c>
      <c r="K2044" s="95" t="s">
        <v>19345</v>
      </c>
      <c r="L2044" s="95" t="s">
        <v>19837</v>
      </c>
      <c r="M2044" s="96" t="s">
        <v>6275</v>
      </c>
      <c r="N2044" s="96" t="s">
        <v>318</v>
      </c>
      <c r="O2044" s="97">
        <v>36956</v>
      </c>
      <c r="P2044" s="97">
        <v>36956</v>
      </c>
      <c r="Q2044" s="97">
        <v>36956</v>
      </c>
      <c r="R2044" s="96">
        <v>8973</v>
      </c>
      <c r="S2044" s="96">
        <v>24</v>
      </c>
      <c r="T2044" s="96" t="s">
        <v>19261</v>
      </c>
      <c r="U2044" s="96" t="s">
        <v>28494</v>
      </c>
      <c r="V2044" s="96"/>
      <c r="W2044" s="96" t="s">
        <v>28495</v>
      </c>
      <c r="X2044" s="96" t="s">
        <v>318</v>
      </c>
      <c r="Y2044" s="95" t="s">
        <v>15529</v>
      </c>
    </row>
    <row r="2045" spans="1:25" s="87" customFormat="1" x14ac:dyDescent="0.3">
      <c r="A2045" s="94" t="str">
        <f t="shared" si="32"/>
        <v>rmast</v>
      </c>
      <c r="B2045" s="95" t="s">
        <v>28496</v>
      </c>
      <c r="C2045" s="96" t="s">
        <v>28497</v>
      </c>
      <c r="D2045" s="96" t="s">
        <v>28498</v>
      </c>
      <c r="E2045" s="96" t="s">
        <v>19170</v>
      </c>
      <c r="F2045" s="95" t="s">
        <v>19171</v>
      </c>
      <c r="G2045" s="96" t="s">
        <v>19029</v>
      </c>
      <c r="H2045" s="96" t="s">
        <v>19172</v>
      </c>
      <c r="I2045" s="96" t="s">
        <v>19173</v>
      </c>
      <c r="J2045" s="95" t="s">
        <v>19189</v>
      </c>
      <c r="K2045" s="95" t="s">
        <v>19333</v>
      </c>
      <c r="L2045" s="95" t="s">
        <v>19447</v>
      </c>
      <c r="M2045" s="96" t="s">
        <v>9382</v>
      </c>
      <c r="N2045" s="96" t="s">
        <v>366</v>
      </c>
      <c r="O2045" s="97">
        <v>45865</v>
      </c>
      <c r="P2045" s="97">
        <v>45865</v>
      </c>
      <c r="Q2045" s="97">
        <v>45865</v>
      </c>
      <c r="R2045" s="96">
        <v>64</v>
      </c>
      <c r="S2045" s="96">
        <v>0</v>
      </c>
      <c r="T2045" s="96" t="s">
        <v>19219</v>
      </c>
      <c r="U2045" s="96" t="s">
        <v>28499</v>
      </c>
      <c r="V2045" s="96"/>
      <c r="W2045" s="96" t="s">
        <v>406</v>
      </c>
      <c r="X2045" s="96" t="s">
        <v>407</v>
      </c>
      <c r="Y2045" s="95" t="s">
        <v>25431</v>
      </c>
    </row>
    <row r="2046" spans="1:25" s="87" customFormat="1" x14ac:dyDescent="0.3">
      <c r="A2046" s="94" t="str">
        <f t="shared" si="32"/>
        <v>RMCCON3</v>
      </c>
      <c r="B2046" s="95" t="s">
        <v>28500</v>
      </c>
      <c r="C2046" s="96" t="s">
        <v>28501</v>
      </c>
      <c r="D2046" s="96" t="s">
        <v>16928</v>
      </c>
      <c r="E2046" s="96" t="s">
        <v>5630</v>
      </c>
      <c r="F2046" s="95" t="s">
        <v>19181</v>
      </c>
      <c r="G2046" s="96" t="s">
        <v>19030</v>
      </c>
      <c r="H2046" s="96" t="s">
        <v>19172</v>
      </c>
      <c r="I2046" s="96" t="s">
        <v>19173</v>
      </c>
      <c r="J2046" s="95" t="s">
        <v>19174</v>
      </c>
      <c r="K2046" s="95" t="s">
        <v>19802</v>
      </c>
      <c r="L2046" s="95" t="s">
        <v>19803</v>
      </c>
      <c r="M2046" s="96" t="s">
        <v>19804</v>
      </c>
      <c r="N2046" s="96" t="s">
        <v>549</v>
      </c>
      <c r="O2046" s="97">
        <v>34722</v>
      </c>
      <c r="P2046" s="97">
        <v>34722</v>
      </c>
      <c r="Q2046" s="97">
        <v>34722</v>
      </c>
      <c r="R2046" s="96">
        <v>11207</v>
      </c>
      <c r="S2046" s="96">
        <v>30</v>
      </c>
      <c r="T2046" s="96" t="s">
        <v>19261</v>
      </c>
      <c r="U2046" s="96" t="s">
        <v>28502</v>
      </c>
      <c r="V2046" s="96"/>
      <c r="W2046" s="96" t="s">
        <v>28503</v>
      </c>
      <c r="X2046" s="96" t="s">
        <v>1502</v>
      </c>
      <c r="Y2046" s="95" t="s">
        <v>16932</v>
      </c>
    </row>
    <row r="2047" spans="1:25" s="87" customFormat="1" x14ac:dyDescent="0.3">
      <c r="A2047" s="94" t="str">
        <f t="shared" si="32"/>
        <v>rmcelwa</v>
      </c>
      <c r="B2047" s="95" t="s">
        <v>28504</v>
      </c>
      <c r="C2047" s="96" t="s">
        <v>28505</v>
      </c>
      <c r="D2047" s="96" t="s">
        <v>28506</v>
      </c>
      <c r="E2047" s="96" t="s">
        <v>5630</v>
      </c>
      <c r="F2047" s="95" t="s">
        <v>19181</v>
      </c>
      <c r="G2047" s="96" t="s">
        <v>19030</v>
      </c>
      <c r="H2047" s="96" t="s">
        <v>19172</v>
      </c>
      <c r="I2047" s="96" t="s">
        <v>19173</v>
      </c>
      <c r="J2047" s="95" t="s">
        <v>19174</v>
      </c>
      <c r="K2047" s="95" t="s">
        <v>19401</v>
      </c>
      <c r="L2047" s="95" t="s">
        <v>19764</v>
      </c>
      <c r="M2047" s="96" t="s">
        <v>8645</v>
      </c>
      <c r="N2047" s="96" t="s">
        <v>407</v>
      </c>
      <c r="O2047" s="97">
        <v>42457</v>
      </c>
      <c r="P2047" s="97">
        <v>45008</v>
      </c>
      <c r="Q2047" s="97">
        <v>42457</v>
      </c>
      <c r="R2047" s="96">
        <v>3472</v>
      </c>
      <c r="S2047" s="96">
        <v>9</v>
      </c>
      <c r="T2047" s="96" t="s">
        <v>19247</v>
      </c>
      <c r="U2047" s="96" t="s">
        <v>28507</v>
      </c>
      <c r="V2047" s="96"/>
      <c r="W2047" s="96" t="s">
        <v>28508</v>
      </c>
      <c r="X2047" s="96" t="s">
        <v>477</v>
      </c>
      <c r="Y2047" s="95" t="s">
        <v>14483</v>
      </c>
    </row>
    <row r="2048" spans="1:25" s="87" customFormat="1" x14ac:dyDescent="0.3">
      <c r="A2048" s="94" t="str">
        <f t="shared" si="32"/>
        <v>rmcguir</v>
      </c>
      <c r="B2048" s="95" t="s">
        <v>28509</v>
      </c>
      <c r="C2048" s="96" t="s">
        <v>28510</v>
      </c>
      <c r="D2048" s="96" t="s">
        <v>28511</v>
      </c>
      <c r="E2048" s="96" t="s">
        <v>5630</v>
      </c>
      <c r="F2048" s="95" t="s">
        <v>19171</v>
      </c>
      <c r="G2048" s="96" t="s">
        <v>19029</v>
      </c>
      <c r="H2048" s="96" t="s">
        <v>19172</v>
      </c>
      <c r="I2048" s="96" t="s">
        <v>19173</v>
      </c>
      <c r="J2048" s="95" t="s">
        <v>19174</v>
      </c>
      <c r="K2048" s="95" t="s">
        <v>19522</v>
      </c>
      <c r="L2048" s="95" t="s">
        <v>19523</v>
      </c>
      <c r="M2048" s="96" t="s">
        <v>7156</v>
      </c>
      <c r="N2048" s="96" t="s">
        <v>773</v>
      </c>
      <c r="O2048" s="97">
        <v>45802</v>
      </c>
      <c r="P2048" s="97">
        <v>45802</v>
      </c>
      <c r="Q2048" s="97">
        <v>45802</v>
      </c>
      <c r="R2048" s="96">
        <v>127</v>
      </c>
      <c r="S2048" s="96">
        <v>0</v>
      </c>
      <c r="T2048" s="96" t="s">
        <v>19193</v>
      </c>
      <c r="U2048" s="96" t="s">
        <v>28512</v>
      </c>
      <c r="V2048" s="96"/>
      <c r="W2048" s="96" t="s">
        <v>28513</v>
      </c>
      <c r="X2048" s="96" t="s">
        <v>752</v>
      </c>
      <c r="Y2048" s="95" t="s">
        <v>28514</v>
      </c>
    </row>
    <row r="2049" spans="1:25" s="87" customFormat="1" x14ac:dyDescent="0.3">
      <c r="A2049" s="94" t="str">
        <f t="shared" si="32"/>
        <v>RMCQUI</v>
      </c>
      <c r="B2049" s="95" t="s">
        <v>28515</v>
      </c>
      <c r="C2049" s="96" t="s">
        <v>28516</v>
      </c>
      <c r="D2049" s="96" t="s">
        <v>4808</v>
      </c>
      <c r="E2049" s="96" t="s">
        <v>5630</v>
      </c>
      <c r="F2049" s="95" t="s">
        <v>19171</v>
      </c>
      <c r="G2049" s="96" t="s">
        <v>19029</v>
      </c>
      <c r="H2049" s="96" t="s">
        <v>19172</v>
      </c>
      <c r="I2049" s="96" t="s">
        <v>19173</v>
      </c>
      <c r="J2049" s="95" t="s">
        <v>19174</v>
      </c>
      <c r="K2049" s="95" t="s">
        <v>19309</v>
      </c>
      <c r="L2049" s="95" t="s">
        <v>19918</v>
      </c>
      <c r="M2049" s="96" t="s">
        <v>18106</v>
      </c>
      <c r="N2049" s="96" t="s">
        <v>4327</v>
      </c>
      <c r="O2049" s="97">
        <v>32456</v>
      </c>
      <c r="P2049" s="97">
        <v>32456</v>
      </c>
      <c r="Q2049" s="97">
        <v>32456</v>
      </c>
      <c r="R2049" s="96">
        <v>13473</v>
      </c>
      <c r="S2049" s="96">
        <v>36</v>
      </c>
      <c r="T2049" s="96" t="s">
        <v>19261</v>
      </c>
      <c r="U2049" s="96" t="s">
        <v>28517</v>
      </c>
      <c r="V2049" s="96"/>
      <c r="W2049" s="96" t="s">
        <v>7374</v>
      </c>
      <c r="X2049" s="96" t="s">
        <v>4327</v>
      </c>
      <c r="Y2049" s="95" t="s">
        <v>14592</v>
      </c>
    </row>
    <row r="2050" spans="1:25" s="87" customFormat="1" x14ac:dyDescent="0.3">
      <c r="A2050" s="94" t="str">
        <f t="shared" si="32"/>
        <v>rmedina</v>
      </c>
      <c r="B2050" s="95" t="s">
        <v>28518</v>
      </c>
      <c r="C2050" s="96" t="s">
        <v>28519</v>
      </c>
      <c r="D2050" s="96" t="s">
        <v>28520</v>
      </c>
      <c r="E2050" s="96" t="s">
        <v>5630</v>
      </c>
      <c r="F2050" s="95" t="s">
        <v>19171</v>
      </c>
      <c r="G2050" s="96" t="s">
        <v>19029</v>
      </c>
      <c r="H2050" s="96" t="s">
        <v>19172</v>
      </c>
      <c r="I2050" s="96" t="s">
        <v>19173</v>
      </c>
      <c r="J2050" s="95" t="s">
        <v>19189</v>
      </c>
      <c r="K2050" s="95" t="s">
        <v>19345</v>
      </c>
      <c r="L2050" s="95" t="s">
        <v>19346</v>
      </c>
      <c r="M2050" s="96" t="s">
        <v>19347</v>
      </c>
      <c r="N2050" s="96" t="s">
        <v>382</v>
      </c>
      <c r="O2050" s="97">
        <v>45263</v>
      </c>
      <c r="P2050" s="97">
        <v>45263</v>
      </c>
      <c r="Q2050" s="97">
        <v>45263</v>
      </c>
      <c r="R2050" s="96">
        <v>666</v>
      </c>
      <c r="S2050" s="96">
        <v>1</v>
      </c>
      <c r="T2050" s="96" t="s">
        <v>19209</v>
      </c>
      <c r="U2050" s="96" t="s">
        <v>28521</v>
      </c>
      <c r="V2050" s="96"/>
      <c r="W2050" s="96" t="s">
        <v>28522</v>
      </c>
      <c r="X2050" s="96" t="s">
        <v>382</v>
      </c>
      <c r="Y2050" s="95" t="s">
        <v>8276</v>
      </c>
    </row>
    <row r="2051" spans="1:25" s="87" customFormat="1" x14ac:dyDescent="0.3">
      <c r="A2051" s="94" t="str">
        <f t="shared" ref="A2051:A2114" si="33">TRIM(D2051)</f>
        <v>RMEGHNE</v>
      </c>
      <c r="B2051" s="95" t="s">
        <v>28523</v>
      </c>
      <c r="C2051" s="96" t="s">
        <v>28524</v>
      </c>
      <c r="D2051" s="96" t="s">
        <v>5275</v>
      </c>
      <c r="E2051" s="96" t="s">
        <v>5630</v>
      </c>
      <c r="F2051" s="95" t="s">
        <v>19215</v>
      </c>
      <c r="G2051" s="96" t="s">
        <v>19033</v>
      </c>
      <c r="H2051" s="96" t="s">
        <v>19172</v>
      </c>
      <c r="I2051" s="96" t="s">
        <v>19173</v>
      </c>
      <c r="J2051" s="95" t="s">
        <v>19189</v>
      </c>
      <c r="K2051" s="95" t="s">
        <v>19294</v>
      </c>
      <c r="L2051" s="95" t="s">
        <v>19295</v>
      </c>
      <c r="M2051" s="96" t="s">
        <v>19296</v>
      </c>
      <c r="N2051" s="96" t="s">
        <v>541</v>
      </c>
      <c r="O2051" s="97">
        <v>40882</v>
      </c>
      <c r="P2051" s="97">
        <v>40882</v>
      </c>
      <c r="Q2051" s="97">
        <v>40882</v>
      </c>
      <c r="R2051" s="96">
        <v>5047</v>
      </c>
      <c r="S2051" s="96">
        <v>13</v>
      </c>
      <c r="T2051" s="96" t="s">
        <v>19247</v>
      </c>
      <c r="U2051" s="96" t="s">
        <v>28525</v>
      </c>
      <c r="V2051" s="96"/>
      <c r="W2051" s="96" t="s">
        <v>6873</v>
      </c>
      <c r="X2051" s="96" t="s">
        <v>328</v>
      </c>
      <c r="Y2051" s="95" t="s">
        <v>6874</v>
      </c>
    </row>
    <row r="2052" spans="1:25" s="87" customFormat="1" x14ac:dyDescent="0.3">
      <c r="A2052" s="94" t="str">
        <f t="shared" si="33"/>
        <v>RMILLE4</v>
      </c>
      <c r="B2052" s="95" t="s">
        <v>28526</v>
      </c>
      <c r="C2052" s="96" t="s">
        <v>28527</v>
      </c>
      <c r="D2052" s="96" t="s">
        <v>3456</v>
      </c>
      <c r="E2052" s="96" t="s">
        <v>5630</v>
      </c>
      <c r="F2052" s="95" t="s">
        <v>19171</v>
      </c>
      <c r="G2052" s="96" t="s">
        <v>19029</v>
      </c>
      <c r="H2052" s="96" t="s">
        <v>19172</v>
      </c>
      <c r="I2052" s="96" t="s">
        <v>19173</v>
      </c>
      <c r="J2052" s="95" t="s">
        <v>19174</v>
      </c>
      <c r="K2052" s="95" t="s">
        <v>19716</v>
      </c>
      <c r="L2052" s="95" t="s">
        <v>19717</v>
      </c>
      <c r="M2052" s="96" t="s">
        <v>5847</v>
      </c>
      <c r="N2052" s="96" t="s">
        <v>279</v>
      </c>
      <c r="O2052" s="97">
        <v>29004</v>
      </c>
      <c r="P2052" s="97">
        <v>29004</v>
      </c>
      <c r="Q2052" s="97">
        <v>29004</v>
      </c>
      <c r="R2052" s="96">
        <v>16925</v>
      </c>
      <c r="S2052" s="96">
        <v>46</v>
      </c>
      <c r="T2052" s="96" t="s">
        <v>19261</v>
      </c>
      <c r="U2052" s="96" t="s">
        <v>28528</v>
      </c>
      <c r="V2052" s="96"/>
      <c r="W2052" s="96" t="s">
        <v>8847</v>
      </c>
      <c r="X2052" s="96" t="s">
        <v>279</v>
      </c>
      <c r="Y2052" s="95" t="s">
        <v>8848</v>
      </c>
    </row>
    <row r="2053" spans="1:25" s="87" customFormat="1" x14ac:dyDescent="0.3">
      <c r="A2053" s="94" t="str">
        <f t="shared" si="33"/>
        <v>rmills0</v>
      </c>
      <c r="B2053" s="95" t="s">
        <v>28529</v>
      </c>
      <c r="C2053" s="96" t="s">
        <v>28530</v>
      </c>
      <c r="D2053" s="96" t="s">
        <v>28531</v>
      </c>
      <c r="E2053" s="96" t="s">
        <v>19170</v>
      </c>
      <c r="F2053" s="95" t="s">
        <v>19181</v>
      </c>
      <c r="G2053" s="96" t="s">
        <v>19030</v>
      </c>
      <c r="H2053" s="96" t="s">
        <v>19172</v>
      </c>
      <c r="I2053" s="96" t="s">
        <v>19173</v>
      </c>
      <c r="J2053" s="95" t="s">
        <v>19174</v>
      </c>
      <c r="K2053" s="95" t="s">
        <v>20070</v>
      </c>
      <c r="L2053" s="95" t="s">
        <v>20694</v>
      </c>
      <c r="M2053" s="96" t="s">
        <v>20072</v>
      </c>
      <c r="N2053" s="96" t="s">
        <v>955</v>
      </c>
      <c r="O2053" s="97">
        <v>36702</v>
      </c>
      <c r="P2053" s="97">
        <v>44840</v>
      </c>
      <c r="Q2053" s="97">
        <v>44840</v>
      </c>
      <c r="R2053" s="96">
        <v>1089</v>
      </c>
      <c r="S2053" s="96">
        <v>2</v>
      </c>
      <c r="T2053" s="96" t="s">
        <v>19209</v>
      </c>
      <c r="U2053" s="96" t="s">
        <v>28532</v>
      </c>
      <c r="V2053" s="96"/>
      <c r="W2053" s="96" t="s">
        <v>28533</v>
      </c>
      <c r="X2053" s="96" t="s">
        <v>955</v>
      </c>
      <c r="Y2053" s="95" t="s">
        <v>28534</v>
      </c>
    </row>
    <row r="2054" spans="1:25" s="87" customFormat="1" x14ac:dyDescent="0.3">
      <c r="A2054" s="94" t="str">
        <f t="shared" si="33"/>
        <v>RMOFFIT</v>
      </c>
      <c r="B2054" s="95" t="s">
        <v>28535</v>
      </c>
      <c r="C2054" s="96" t="s">
        <v>28536</v>
      </c>
      <c r="D2054" s="96" t="s">
        <v>1879</v>
      </c>
      <c r="E2054" s="96" t="s">
        <v>5630</v>
      </c>
      <c r="F2054" s="95" t="s">
        <v>19171</v>
      </c>
      <c r="G2054" s="96" t="s">
        <v>19029</v>
      </c>
      <c r="H2054" s="96" t="s">
        <v>19172</v>
      </c>
      <c r="I2054" s="96" t="s">
        <v>19173</v>
      </c>
      <c r="J2054" s="95" t="s">
        <v>19189</v>
      </c>
      <c r="K2054" s="95" t="s">
        <v>19471</v>
      </c>
      <c r="L2054" s="95" t="s">
        <v>20722</v>
      </c>
      <c r="M2054" s="96" t="s">
        <v>20723</v>
      </c>
      <c r="N2054" s="96" t="s">
        <v>719</v>
      </c>
      <c r="O2054" s="97">
        <v>24944</v>
      </c>
      <c r="P2054" s="97">
        <v>24944</v>
      </c>
      <c r="Q2054" s="97">
        <v>24944</v>
      </c>
      <c r="R2054" s="96">
        <v>20985</v>
      </c>
      <c r="S2054" s="96">
        <v>57</v>
      </c>
      <c r="T2054" s="96" t="s">
        <v>19261</v>
      </c>
      <c r="U2054" s="96" t="s">
        <v>28537</v>
      </c>
      <c r="V2054" s="96"/>
      <c r="W2054" s="96" t="s">
        <v>28538</v>
      </c>
      <c r="X2054" s="96" t="s">
        <v>719</v>
      </c>
      <c r="Y2054" s="95" t="s">
        <v>10077</v>
      </c>
    </row>
    <row r="2055" spans="1:25" s="87" customFormat="1" x14ac:dyDescent="0.3">
      <c r="A2055" s="94" t="str">
        <f t="shared" si="33"/>
        <v>rmohr</v>
      </c>
      <c r="B2055" s="95" t="s">
        <v>28539</v>
      </c>
      <c r="C2055" s="96" t="s">
        <v>28540</v>
      </c>
      <c r="D2055" s="96" t="s">
        <v>28541</v>
      </c>
      <c r="E2055" s="96" t="s">
        <v>5630</v>
      </c>
      <c r="F2055" s="95" t="s">
        <v>19181</v>
      </c>
      <c r="G2055" s="96" t="s">
        <v>19030</v>
      </c>
      <c r="H2055" s="96" t="s">
        <v>19172</v>
      </c>
      <c r="I2055" s="96" t="s">
        <v>19173</v>
      </c>
      <c r="J2055" s="95" t="s">
        <v>19189</v>
      </c>
      <c r="K2055" s="95" t="s">
        <v>19294</v>
      </c>
      <c r="L2055" s="95" t="s">
        <v>19295</v>
      </c>
      <c r="M2055" s="96" t="s">
        <v>19296</v>
      </c>
      <c r="N2055" s="96" t="s">
        <v>541</v>
      </c>
      <c r="O2055" s="97">
        <v>41351</v>
      </c>
      <c r="P2055" s="97">
        <v>42366</v>
      </c>
      <c r="Q2055" s="97">
        <v>42366</v>
      </c>
      <c r="R2055" s="96">
        <v>3563</v>
      </c>
      <c r="S2055" s="96">
        <v>9</v>
      </c>
      <c r="T2055" s="96" t="s">
        <v>19247</v>
      </c>
      <c r="U2055" s="96" t="s">
        <v>28542</v>
      </c>
      <c r="V2055" s="96"/>
      <c r="W2055" s="96" t="s">
        <v>5263</v>
      </c>
      <c r="X2055" s="96" t="s">
        <v>541</v>
      </c>
      <c r="Y2055" s="95" t="s">
        <v>5266</v>
      </c>
    </row>
    <row r="2056" spans="1:25" s="87" customFormat="1" x14ac:dyDescent="0.3">
      <c r="A2056" s="94" t="str">
        <f t="shared" si="33"/>
        <v>RMONTE4</v>
      </c>
      <c r="B2056" s="95" t="s">
        <v>28543</v>
      </c>
      <c r="C2056" s="96" t="s">
        <v>28544</v>
      </c>
      <c r="D2056" s="96" t="s">
        <v>28545</v>
      </c>
      <c r="E2056" s="96" t="s">
        <v>5630</v>
      </c>
      <c r="F2056" s="95" t="s">
        <v>19181</v>
      </c>
      <c r="G2056" s="96" t="s">
        <v>19030</v>
      </c>
      <c r="H2056" s="96" t="s">
        <v>19172</v>
      </c>
      <c r="I2056" s="96" t="s">
        <v>19173</v>
      </c>
      <c r="J2056" s="95" t="s">
        <v>19189</v>
      </c>
      <c r="K2056" s="95" t="s">
        <v>19190</v>
      </c>
      <c r="L2056" s="95" t="s">
        <v>19191</v>
      </c>
      <c r="M2056" s="96" t="s">
        <v>19192</v>
      </c>
      <c r="N2056" s="96" t="s">
        <v>297</v>
      </c>
      <c r="O2056" s="97">
        <v>34964</v>
      </c>
      <c r="P2056" s="97">
        <v>34964</v>
      </c>
      <c r="Q2056" s="97">
        <v>34964</v>
      </c>
      <c r="R2056" s="96">
        <v>10965</v>
      </c>
      <c r="S2056" s="96">
        <v>30</v>
      </c>
      <c r="T2056" s="96" t="s">
        <v>19261</v>
      </c>
      <c r="U2056" t="s">
        <v>28546</v>
      </c>
      <c r="V2056"/>
      <c r="W2056" t="s">
        <v>28547</v>
      </c>
      <c r="X2056" t="s">
        <v>297</v>
      </c>
      <c r="Y2056" s="42" t="s">
        <v>28548</v>
      </c>
    </row>
    <row r="2057" spans="1:25" s="87" customFormat="1" x14ac:dyDescent="0.3">
      <c r="A2057" s="94" t="str">
        <f t="shared" si="33"/>
        <v>rmorale</v>
      </c>
      <c r="B2057" s="95" t="s">
        <v>28549</v>
      </c>
      <c r="C2057" s="96" t="s">
        <v>28550</v>
      </c>
      <c r="D2057" s="96" t="s">
        <v>28551</v>
      </c>
      <c r="E2057" s="96" t="s">
        <v>19170</v>
      </c>
      <c r="F2057" s="95" t="s">
        <v>20370</v>
      </c>
      <c r="G2057" s="96" t="s">
        <v>20371</v>
      </c>
      <c r="H2057" s="96" t="s">
        <v>19172</v>
      </c>
      <c r="I2057" s="96" t="s">
        <v>19173</v>
      </c>
      <c r="J2057" s="95" t="s">
        <v>19189</v>
      </c>
      <c r="K2057" s="95" t="s">
        <v>19374</v>
      </c>
      <c r="L2057" s="95" t="s">
        <v>19375</v>
      </c>
      <c r="M2057" s="96" t="s">
        <v>19376</v>
      </c>
      <c r="N2057" s="96" t="s">
        <v>575</v>
      </c>
      <c r="O2057" s="97">
        <v>45214</v>
      </c>
      <c r="P2057" s="97">
        <v>45214</v>
      </c>
      <c r="Q2057" s="97">
        <v>45214</v>
      </c>
      <c r="R2057" s="96">
        <v>715</v>
      </c>
      <c r="S2057" s="96">
        <v>1</v>
      </c>
      <c r="T2057" s="96" t="s">
        <v>19209</v>
      </c>
      <c r="U2057" s="96" t="s">
        <v>28552</v>
      </c>
      <c r="V2057" s="96"/>
      <c r="W2057" s="96" t="s">
        <v>25055</v>
      </c>
      <c r="X2057" s="96" t="s">
        <v>575</v>
      </c>
      <c r="Y2057" s="95" t="s">
        <v>25056</v>
      </c>
    </row>
    <row r="2058" spans="1:25" s="87" customFormat="1" x14ac:dyDescent="0.3">
      <c r="A2058" s="94" t="str">
        <f t="shared" si="33"/>
        <v>rmoran</v>
      </c>
      <c r="B2058" s="95" t="s">
        <v>28553</v>
      </c>
      <c r="C2058" s="96" t="s">
        <v>28554</v>
      </c>
      <c r="D2058" s="96" t="s">
        <v>28555</v>
      </c>
      <c r="E2058" s="96" t="s">
        <v>5630</v>
      </c>
      <c r="F2058" s="95" t="s">
        <v>19171</v>
      </c>
      <c r="G2058" s="96" t="s">
        <v>19029</v>
      </c>
      <c r="H2058" s="96" t="s">
        <v>19172</v>
      </c>
      <c r="I2058" s="96" t="s">
        <v>19173</v>
      </c>
      <c r="J2058" s="95" t="s">
        <v>19189</v>
      </c>
      <c r="K2058" s="95" t="s">
        <v>19294</v>
      </c>
      <c r="L2058" s="95" t="s">
        <v>19295</v>
      </c>
      <c r="M2058" s="96" t="s">
        <v>19296</v>
      </c>
      <c r="N2058" s="96" t="s">
        <v>541</v>
      </c>
      <c r="O2058" s="97">
        <v>44329</v>
      </c>
      <c r="P2058" s="97">
        <v>44329</v>
      </c>
      <c r="Q2058" s="97">
        <v>44329</v>
      </c>
      <c r="R2058" s="96">
        <v>1600</v>
      </c>
      <c r="S2058" s="96">
        <v>4</v>
      </c>
      <c r="T2058" s="96" t="s">
        <v>19228</v>
      </c>
      <c r="U2058" s="96" t="s">
        <v>28556</v>
      </c>
      <c r="V2058" s="96"/>
      <c r="W2058" s="96" t="s">
        <v>540</v>
      </c>
      <c r="X2058" s="96" t="s">
        <v>541</v>
      </c>
      <c r="Y2058" s="95" t="s">
        <v>16289</v>
      </c>
    </row>
    <row r="2059" spans="1:25" s="87" customFormat="1" x14ac:dyDescent="0.3">
      <c r="A2059" s="94" t="str">
        <f t="shared" si="33"/>
        <v>RMOTTLE</v>
      </c>
      <c r="B2059" s="95" t="s">
        <v>28557</v>
      </c>
      <c r="C2059" s="96" t="s">
        <v>28558</v>
      </c>
      <c r="D2059" s="96" t="s">
        <v>3061</v>
      </c>
      <c r="E2059" s="96" t="s">
        <v>5630</v>
      </c>
      <c r="F2059" s="95" t="s">
        <v>19285</v>
      </c>
      <c r="G2059" s="96" t="s">
        <v>19028</v>
      </c>
      <c r="H2059" s="96" t="s">
        <v>19172</v>
      </c>
      <c r="I2059" s="96" t="s">
        <v>19173</v>
      </c>
      <c r="J2059" s="95" t="s">
        <v>19189</v>
      </c>
      <c r="K2059" s="95" t="s">
        <v>19345</v>
      </c>
      <c r="L2059" s="95" t="s">
        <v>19346</v>
      </c>
      <c r="M2059" s="96" t="s">
        <v>19347</v>
      </c>
      <c r="N2059" s="96" t="s">
        <v>382</v>
      </c>
      <c r="O2059" s="97">
        <v>41157</v>
      </c>
      <c r="P2059" s="97">
        <v>41157</v>
      </c>
      <c r="Q2059" s="97">
        <v>41157</v>
      </c>
      <c r="R2059" s="96">
        <v>4772</v>
      </c>
      <c r="S2059" s="96">
        <v>13</v>
      </c>
      <c r="T2059" s="96" t="s">
        <v>19247</v>
      </c>
      <c r="U2059" s="96" t="s">
        <v>28559</v>
      </c>
      <c r="V2059" s="96"/>
      <c r="W2059" s="96" t="s">
        <v>3063</v>
      </c>
      <c r="X2059" s="96" t="s">
        <v>382</v>
      </c>
      <c r="Y2059" s="95" t="s">
        <v>28560</v>
      </c>
    </row>
    <row r="2060" spans="1:25" s="87" customFormat="1" x14ac:dyDescent="0.3">
      <c r="A2060" s="94" t="str">
        <f t="shared" si="33"/>
        <v>rnoggle</v>
      </c>
      <c r="B2060" s="95" t="s">
        <v>28561</v>
      </c>
      <c r="C2060" s="96" t="s">
        <v>28562</v>
      </c>
      <c r="D2060" s="96" t="s">
        <v>28563</v>
      </c>
      <c r="E2060" s="96" t="s">
        <v>5630</v>
      </c>
      <c r="F2060" s="95" t="s">
        <v>19181</v>
      </c>
      <c r="G2060" s="96" t="s">
        <v>19030</v>
      </c>
      <c r="H2060" s="96" t="s">
        <v>19172</v>
      </c>
      <c r="I2060" s="96" t="s">
        <v>19173</v>
      </c>
      <c r="J2060" s="95" t="s">
        <v>19189</v>
      </c>
      <c r="K2060" s="95" t="s">
        <v>19217</v>
      </c>
      <c r="L2060" s="95" t="s">
        <v>19824</v>
      </c>
      <c r="M2060" s="96" t="s">
        <v>19825</v>
      </c>
      <c r="N2060" s="96" t="s">
        <v>752</v>
      </c>
      <c r="O2060" s="97">
        <v>44546</v>
      </c>
      <c r="P2060" s="97">
        <v>44546</v>
      </c>
      <c r="Q2060" s="97">
        <v>44546</v>
      </c>
      <c r="R2060" s="96">
        <v>1383</v>
      </c>
      <c r="S2060" s="96">
        <v>3</v>
      </c>
      <c r="T2060" s="96" t="s">
        <v>19228</v>
      </c>
      <c r="U2060" s="96" t="s">
        <v>28564</v>
      </c>
      <c r="V2060" s="96"/>
      <c r="W2060" s="96" t="s">
        <v>751</v>
      </c>
      <c r="X2060" s="96" t="s">
        <v>752</v>
      </c>
      <c r="Y2060" s="95" t="s">
        <v>6753</v>
      </c>
    </row>
    <row r="2061" spans="1:25" s="87" customFormat="1" x14ac:dyDescent="0.3">
      <c r="A2061" s="94" t="str">
        <f t="shared" si="33"/>
        <v>rnorman</v>
      </c>
      <c r="B2061" s="95" t="s">
        <v>28565</v>
      </c>
      <c r="C2061" s="96" t="s">
        <v>28566</v>
      </c>
      <c r="D2061" s="96" t="s">
        <v>28567</v>
      </c>
      <c r="E2061" s="96" t="s">
        <v>19170</v>
      </c>
      <c r="F2061" s="95" t="s">
        <v>19181</v>
      </c>
      <c r="G2061" s="96" t="s">
        <v>19030</v>
      </c>
      <c r="H2061" s="96" t="s">
        <v>19172</v>
      </c>
      <c r="I2061" s="96" t="s">
        <v>19173</v>
      </c>
      <c r="J2061" s="95" t="s">
        <v>19174</v>
      </c>
      <c r="K2061" s="95" t="s">
        <v>19431</v>
      </c>
      <c r="L2061" s="95" t="s">
        <v>19432</v>
      </c>
      <c r="M2061" s="96" t="s">
        <v>6264</v>
      </c>
      <c r="N2061" s="96" t="s">
        <v>279</v>
      </c>
      <c r="O2061" s="97">
        <v>45606</v>
      </c>
      <c r="P2061" s="97">
        <v>45606</v>
      </c>
      <c r="Q2061" s="97">
        <v>45606</v>
      </c>
      <c r="R2061" s="96">
        <v>323</v>
      </c>
      <c r="S2061" s="96">
        <v>0</v>
      </c>
      <c r="T2061" s="96" t="s">
        <v>19176</v>
      </c>
      <c r="U2061" s="96" t="s">
        <v>28568</v>
      </c>
      <c r="V2061" s="96"/>
      <c r="W2061" s="96" t="s">
        <v>1703</v>
      </c>
      <c r="X2061" s="96" t="s">
        <v>279</v>
      </c>
      <c r="Y2061" s="95" t="s">
        <v>28569</v>
      </c>
    </row>
    <row r="2062" spans="1:25" s="87" customFormat="1" x14ac:dyDescent="0.3">
      <c r="A2062" s="94" t="str">
        <f t="shared" si="33"/>
        <v>RORTI53</v>
      </c>
      <c r="B2062" s="95" t="s">
        <v>28570</v>
      </c>
      <c r="C2062" s="96" t="s">
        <v>28571</v>
      </c>
      <c r="D2062" s="96" t="s">
        <v>19088</v>
      </c>
      <c r="E2062" s="96" t="s">
        <v>19036</v>
      </c>
      <c r="F2062" s="95" t="s">
        <v>19181</v>
      </c>
      <c r="G2062" s="96" t="s">
        <v>19030</v>
      </c>
      <c r="H2062" s="96" t="s">
        <v>19172</v>
      </c>
      <c r="I2062" s="96" t="s">
        <v>19173</v>
      </c>
      <c r="J2062" s="95" t="s">
        <v>19174</v>
      </c>
      <c r="K2062" s="95" t="s">
        <v>19245</v>
      </c>
      <c r="L2062" s="95" t="s">
        <v>19246</v>
      </c>
      <c r="M2062" s="96" t="s">
        <v>14665</v>
      </c>
      <c r="N2062" s="96" t="s">
        <v>219</v>
      </c>
      <c r="O2062" s="97">
        <v>39372</v>
      </c>
      <c r="P2062" s="97">
        <v>39372</v>
      </c>
      <c r="Q2062" s="97">
        <v>39372</v>
      </c>
      <c r="R2062" s="96">
        <v>6557</v>
      </c>
      <c r="S2062" s="96">
        <v>17</v>
      </c>
      <c r="T2062" s="96" t="s">
        <v>19261</v>
      </c>
      <c r="U2062" s="96" t="s">
        <v>28572</v>
      </c>
      <c r="V2062" s="96"/>
      <c r="W2062" s="96" t="s">
        <v>4289</v>
      </c>
      <c r="X2062" s="96" t="s">
        <v>219</v>
      </c>
      <c r="Y2062" s="95" t="s">
        <v>28573</v>
      </c>
    </row>
    <row r="2063" spans="1:25" s="87" customFormat="1" x14ac:dyDescent="0.3">
      <c r="A2063" s="94" t="str">
        <f t="shared" si="33"/>
        <v>ROWEN05</v>
      </c>
      <c r="B2063" s="95" t="s">
        <v>28574</v>
      </c>
      <c r="C2063" s="96" t="s">
        <v>28575</v>
      </c>
      <c r="D2063" s="96" t="s">
        <v>18984</v>
      </c>
      <c r="E2063" s="96" t="s">
        <v>5630</v>
      </c>
      <c r="F2063" s="95" t="s">
        <v>19171</v>
      </c>
      <c r="G2063" s="96" t="s">
        <v>19029</v>
      </c>
      <c r="H2063" s="96" t="s">
        <v>19172</v>
      </c>
      <c r="I2063" s="96" t="s">
        <v>19173</v>
      </c>
      <c r="J2063" s="95" t="s">
        <v>19174</v>
      </c>
      <c r="K2063" s="95" t="s">
        <v>19401</v>
      </c>
      <c r="L2063" s="95" t="s">
        <v>19764</v>
      </c>
      <c r="M2063" s="96" t="s">
        <v>8645</v>
      </c>
      <c r="N2063" s="96" t="s">
        <v>407</v>
      </c>
      <c r="O2063" s="97">
        <v>37879</v>
      </c>
      <c r="P2063" s="97">
        <v>37879</v>
      </c>
      <c r="Q2063" s="97">
        <v>37879</v>
      </c>
      <c r="R2063" s="96">
        <v>8050</v>
      </c>
      <c r="S2063" s="96">
        <v>22</v>
      </c>
      <c r="T2063" s="96" t="s">
        <v>19261</v>
      </c>
      <c r="U2063" s="96" t="s">
        <v>28576</v>
      </c>
      <c r="V2063" s="96"/>
      <c r="W2063" s="96" t="s">
        <v>20270</v>
      </c>
      <c r="X2063" s="96" t="s">
        <v>407</v>
      </c>
      <c r="Y2063" s="95" t="s">
        <v>18986</v>
      </c>
    </row>
    <row r="2064" spans="1:25" s="87" customFormat="1" x14ac:dyDescent="0.3">
      <c r="A2064" s="94" t="str">
        <f t="shared" si="33"/>
        <v>rpadill</v>
      </c>
      <c r="B2064" s="95" t="s">
        <v>28577</v>
      </c>
      <c r="C2064" s="96" t="s">
        <v>28578</v>
      </c>
      <c r="D2064" s="96" t="s">
        <v>28579</v>
      </c>
      <c r="E2064" s="96" t="s">
        <v>5630</v>
      </c>
      <c r="F2064" s="95" t="s">
        <v>19215</v>
      </c>
      <c r="G2064" s="96" t="s">
        <v>19033</v>
      </c>
      <c r="H2064" s="96" t="s">
        <v>19172</v>
      </c>
      <c r="I2064" s="96" t="s">
        <v>19173</v>
      </c>
      <c r="J2064" s="95" t="s">
        <v>19174</v>
      </c>
      <c r="K2064" s="95" t="s">
        <v>19258</v>
      </c>
      <c r="L2064" s="95" t="s">
        <v>19259</v>
      </c>
      <c r="M2064" s="96" t="s">
        <v>19260</v>
      </c>
      <c r="N2064" s="96" t="s">
        <v>279</v>
      </c>
      <c r="O2064" s="97">
        <v>45158</v>
      </c>
      <c r="P2064" s="97">
        <v>45158</v>
      </c>
      <c r="Q2064" s="97">
        <v>45158</v>
      </c>
      <c r="R2064" s="96">
        <v>771</v>
      </c>
      <c r="S2064" s="96">
        <v>2</v>
      </c>
      <c r="T2064" s="96" t="s">
        <v>19209</v>
      </c>
      <c r="U2064" s="96" t="s">
        <v>28580</v>
      </c>
      <c r="V2064" s="96"/>
      <c r="W2064" s="96" t="s">
        <v>5390</v>
      </c>
      <c r="X2064" s="96" t="s">
        <v>279</v>
      </c>
      <c r="Y2064" s="95" t="s">
        <v>28581</v>
      </c>
    </row>
    <row r="2065" spans="1:25" s="87" customFormat="1" x14ac:dyDescent="0.3">
      <c r="A2065" s="94" t="str">
        <f t="shared" si="33"/>
        <v>rpaholk</v>
      </c>
      <c r="B2065" s="95" t="s">
        <v>28582</v>
      </c>
      <c r="C2065" s="96" t="s">
        <v>28583</v>
      </c>
      <c r="D2065" s="96" t="s">
        <v>28584</v>
      </c>
      <c r="E2065" s="96" t="s">
        <v>5630</v>
      </c>
      <c r="F2065" s="95" t="s">
        <v>19171</v>
      </c>
      <c r="G2065" s="96" t="s">
        <v>19029</v>
      </c>
      <c r="H2065" s="96" t="s">
        <v>19172</v>
      </c>
      <c r="I2065" s="96" t="s">
        <v>19173</v>
      </c>
      <c r="J2065" s="95" t="s">
        <v>19174</v>
      </c>
      <c r="K2065" s="95" t="s">
        <v>19216</v>
      </c>
      <c r="L2065" s="95" t="s">
        <v>19237</v>
      </c>
      <c r="M2065" s="96" t="s">
        <v>19238</v>
      </c>
      <c r="N2065" s="96" t="s">
        <v>250</v>
      </c>
      <c r="O2065" s="97">
        <v>45424</v>
      </c>
      <c r="P2065" s="97">
        <v>45424</v>
      </c>
      <c r="Q2065" s="97">
        <v>45424</v>
      </c>
      <c r="R2065" s="96">
        <v>505</v>
      </c>
      <c r="S2065" s="96">
        <v>1</v>
      </c>
      <c r="T2065" s="96" t="s">
        <v>19209</v>
      </c>
      <c r="U2065" s="96" t="s">
        <v>28585</v>
      </c>
      <c r="V2065" s="96"/>
      <c r="W2065" s="96" t="s">
        <v>1931</v>
      </c>
      <c r="X2065" s="96" t="s">
        <v>250</v>
      </c>
      <c r="Y2065" s="95" t="s">
        <v>11749</v>
      </c>
    </row>
    <row r="2066" spans="1:25" s="87" customFormat="1" x14ac:dyDescent="0.3">
      <c r="A2066" s="94" t="str">
        <f t="shared" si="33"/>
        <v>RPIVOL</v>
      </c>
      <c r="B2066" s="95" t="s">
        <v>28586</v>
      </c>
      <c r="C2066" s="96" t="s">
        <v>28587</v>
      </c>
      <c r="D2066" s="96" t="s">
        <v>19128</v>
      </c>
      <c r="E2066" s="96" t="s">
        <v>5630</v>
      </c>
      <c r="F2066" s="95" t="s">
        <v>19181</v>
      </c>
      <c r="G2066" s="96" t="s">
        <v>19030</v>
      </c>
      <c r="H2066" s="96" t="s">
        <v>19172</v>
      </c>
      <c r="I2066" s="96" t="s">
        <v>19173</v>
      </c>
      <c r="J2066" s="95" t="s">
        <v>19189</v>
      </c>
      <c r="K2066" s="95" t="s">
        <v>19471</v>
      </c>
      <c r="L2066" s="95" t="s">
        <v>20722</v>
      </c>
      <c r="M2066" s="96" t="s">
        <v>20723</v>
      </c>
      <c r="N2066" s="96" t="s">
        <v>719</v>
      </c>
      <c r="O2066" s="97">
        <v>31950</v>
      </c>
      <c r="P2066" s="97">
        <v>31950</v>
      </c>
      <c r="Q2066" s="97">
        <v>31950</v>
      </c>
      <c r="R2066" s="96">
        <v>13979</v>
      </c>
      <c r="S2066" s="96">
        <v>38</v>
      </c>
      <c r="T2066" s="96" t="s">
        <v>19261</v>
      </c>
      <c r="U2066" s="96" t="s">
        <v>28588</v>
      </c>
      <c r="V2066" s="96"/>
      <c r="W2066" s="96" t="s">
        <v>28589</v>
      </c>
      <c r="X2066" s="96" t="s">
        <v>719</v>
      </c>
      <c r="Y2066" s="95" t="s">
        <v>28590</v>
      </c>
    </row>
    <row r="2067" spans="1:25" s="87" customFormat="1" x14ac:dyDescent="0.3">
      <c r="A2067" s="94" t="str">
        <f t="shared" si="33"/>
        <v>rpomnit</v>
      </c>
      <c r="B2067" s="95" t="s">
        <v>28591</v>
      </c>
      <c r="C2067" s="96" t="s">
        <v>28592</v>
      </c>
      <c r="D2067" s="96" t="s">
        <v>28593</v>
      </c>
      <c r="E2067" s="96" t="s">
        <v>5630</v>
      </c>
      <c r="F2067" s="95" t="s">
        <v>19181</v>
      </c>
      <c r="G2067" s="96" t="s">
        <v>19030</v>
      </c>
      <c r="H2067" s="96" t="s">
        <v>19172</v>
      </c>
      <c r="I2067" s="96" t="s">
        <v>19173</v>
      </c>
      <c r="J2067" s="95" t="s">
        <v>19174</v>
      </c>
      <c r="K2067" s="95" t="s">
        <v>19175</v>
      </c>
      <c r="L2067" s="95" t="s">
        <v>16610</v>
      </c>
      <c r="M2067" s="96" t="s">
        <v>9597</v>
      </c>
      <c r="N2067" s="96" t="s">
        <v>219</v>
      </c>
      <c r="O2067" s="97">
        <v>45564</v>
      </c>
      <c r="P2067" s="97">
        <v>45564</v>
      </c>
      <c r="Q2067" s="97">
        <v>45564</v>
      </c>
      <c r="R2067" s="96">
        <v>365</v>
      </c>
      <c r="S2067" s="96">
        <v>1</v>
      </c>
      <c r="T2067" s="96" t="s">
        <v>19209</v>
      </c>
      <c r="U2067" s="96" t="s">
        <v>28594</v>
      </c>
      <c r="V2067" s="96"/>
      <c r="W2067" s="96" t="s">
        <v>17023</v>
      </c>
      <c r="X2067" s="96" t="s">
        <v>219</v>
      </c>
      <c r="Y2067" s="95" t="s">
        <v>28595</v>
      </c>
    </row>
    <row r="2068" spans="1:25" s="87" customFormat="1" x14ac:dyDescent="0.3">
      <c r="A2068" s="94" t="str">
        <f t="shared" si="33"/>
        <v>RPRIC</v>
      </c>
      <c r="B2068" s="95" t="s">
        <v>28596</v>
      </c>
      <c r="C2068" s="96" t="s">
        <v>28597</v>
      </c>
      <c r="D2068" s="96" t="s">
        <v>16556</v>
      </c>
      <c r="E2068" s="96" t="s">
        <v>5630</v>
      </c>
      <c r="F2068" s="95" t="s">
        <v>19386</v>
      </c>
      <c r="G2068" s="96" t="s">
        <v>19387</v>
      </c>
      <c r="H2068" s="96" t="s">
        <v>19172</v>
      </c>
      <c r="I2068" s="96" t="s">
        <v>19173</v>
      </c>
      <c r="J2068" s="95" t="s">
        <v>19189</v>
      </c>
      <c r="K2068" s="95" t="s">
        <v>19374</v>
      </c>
      <c r="L2068" s="95" t="s">
        <v>19375</v>
      </c>
      <c r="M2068" s="96" t="s">
        <v>19376</v>
      </c>
      <c r="N2068" s="96" t="s">
        <v>575</v>
      </c>
      <c r="O2068" s="97">
        <v>36354</v>
      </c>
      <c r="P2068" s="97">
        <v>36354</v>
      </c>
      <c r="Q2068" s="97">
        <v>36354</v>
      </c>
      <c r="R2068" s="96">
        <v>9575</v>
      </c>
      <c r="S2068" s="96">
        <v>26</v>
      </c>
      <c r="T2068" s="96" t="s">
        <v>19261</v>
      </c>
      <c r="U2068" s="96" t="s">
        <v>28598</v>
      </c>
      <c r="V2068" s="96"/>
      <c r="W2068" s="96" t="s">
        <v>16558</v>
      </c>
      <c r="X2068" s="96" t="s">
        <v>575</v>
      </c>
      <c r="Y2068" s="95" t="s">
        <v>16559</v>
      </c>
    </row>
    <row r="2069" spans="1:25" s="87" customFormat="1" x14ac:dyDescent="0.3">
      <c r="A2069" s="94" t="str">
        <f t="shared" si="33"/>
        <v>RPUSHE</v>
      </c>
      <c r="B2069" s="95" t="s">
        <v>28599</v>
      </c>
      <c r="C2069" s="96" t="s">
        <v>28600</v>
      </c>
      <c r="D2069" s="96" t="s">
        <v>18525</v>
      </c>
      <c r="E2069" s="96" t="s">
        <v>5630</v>
      </c>
      <c r="F2069" s="95" t="s">
        <v>19215</v>
      </c>
      <c r="G2069" s="96" t="s">
        <v>19033</v>
      </c>
      <c r="H2069" s="96" t="s">
        <v>19172</v>
      </c>
      <c r="I2069" s="96" t="s">
        <v>19173</v>
      </c>
      <c r="J2069" s="95" t="s">
        <v>19189</v>
      </c>
      <c r="K2069" s="95" t="s">
        <v>19345</v>
      </c>
      <c r="L2069" s="95" t="s">
        <v>20358</v>
      </c>
      <c r="M2069" s="96" t="s">
        <v>20359</v>
      </c>
      <c r="N2069" s="96" t="s">
        <v>686</v>
      </c>
      <c r="O2069" s="97">
        <v>37271</v>
      </c>
      <c r="P2069" s="97">
        <v>37271</v>
      </c>
      <c r="Q2069" s="97">
        <v>37271</v>
      </c>
      <c r="R2069" s="96">
        <v>8658</v>
      </c>
      <c r="S2069" s="96">
        <v>23</v>
      </c>
      <c r="T2069" s="96" t="s">
        <v>19261</v>
      </c>
      <c r="U2069" s="96" t="s">
        <v>28601</v>
      </c>
      <c r="V2069" s="96"/>
      <c r="W2069" s="96" t="s">
        <v>8828</v>
      </c>
      <c r="X2069" s="96" t="s">
        <v>686</v>
      </c>
      <c r="Y2069" s="95" t="s">
        <v>18529</v>
      </c>
    </row>
    <row r="2070" spans="1:25" s="87" customFormat="1" x14ac:dyDescent="0.3">
      <c r="A2070" s="94" t="str">
        <f t="shared" si="33"/>
        <v>RRADER</v>
      </c>
      <c r="B2070" s="95" t="s">
        <v>28602</v>
      </c>
      <c r="C2070" s="96" t="s">
        <v>28603</v>
      </c>
      <c r="D2070" s="96" t="s">
        <v>28604</v>
      </c>
      <c r="E2070" s="96" t="s">
        <v>5630</v>
      </c>
      <c r="F2070" s="95" t="s">
        <v>19181</v>
      </c>
      <c r="G2070" s="96" t="s">
        <v>19030</v>
      </c>
      <c r="H2070" s="96" t="s">
        <v>19172</v>
      </c>
      <c r="I2070" s="96" t="s">
        <v>19173</v>
      </c>
      <c r="J2070" s="95" t="s">
        <v>19174</v>
      </c>
      <c r="K2070" s="95" t="s">
        <v>20070</v>
      </c>
      <c r="L2070" s="95" t="s">
        <v>20694</v>
      </c>
      <c r="M2070" s="96" t="s">
        <v>20072</v>
      </c>
      <c r="N2070" s="96" t="s">
        <v>955</v>
      </c>
      <c r="O2070" s="97">
        <v>39140</v>
      </c>
      <c r="P2070" s="97">
        <v>39140</v>
      </c>
      <c r="Q2070" s="97">
        <v>39140</v>
      </c>
      <c r="R2070" s="96">
        <v>6789</v>
      </c>
      <c r="S2070" s="96">
        <v>18</v>
      </c>
      <c r="T2070" s="96" t="s">
        <v>19261</v>
      </c>
      <c r="U2070" s="96" t="s">
        <v>28605</v>
      </c>
      <c r="V2070" s="96"/>
      <c r="W2070" s="96" t="s">
        <v>28606</v>
      </c>
      <c r="X2070" s="96" t="s">
        <v>955</v>
      </c>
      <c r="Y2070" s="95" t="s">
        <v>28607</v>
      </c>
    </row>
    <row r="2071" spans="1:25" s="87" customFormat="1" x14ac:dyDescent="0.3">
      <c r="A2071" s="94" t="str">
        <f t="shared" si="33"/>
        <v>rramos</v>
      </c>
      <c r="B2071" s="95" t="s">
        <v>28608</v>
      </c>
      <c r="C2071" s="96" t="s">
        <v>28609</v>
      </c>
      <c r="D2071" s="96" t="s">
        <v>28610</v>
      </c>
      <c r="E2071" s="96" t="s">
        <v>19170</v>
      </c>
      <c r="F2071" s="95" t="s">
        <v>20370</v>
      </c>
      <c r="G2071" s="96" t="s">
        <v>20371</v>
      </c>
      <c r="H2071" s="96" t="s">
        <v>19172</v>
      </c>
      <c r="I2071" s="96" t="s">
        <v>19173</v>
      </c>
      <c r="J2071" s="95" t="s">
        <v>19174</v>
      </c>
      <c r="K2071" s="95" t="s">
        <v>19245</v>
      </c>
      <c r="L2071" s="95" t="s">
        <v>20002</v>
      </c>
      <c r="M2071" s="96" t="s">
        <v>19319</v>
      </c>
      <c r="N2071" s="96" t="s">
        <v>1675</v>
      </c>
      <c r="O2071" s="97">
        <v>45200</v>
      </c>
      <c r="P2071" s="97">
        <v>45200</v>
      </c>
      <c r="Q2071" s="97">
        <v>45200</v>
      </c>
      <c r="R2071" s="96">
        <v>729</v>
      </c>
      <c r="S2071" s="96">
        <v>1</v>
      </c>
      <c r="T2071" s="96" t="s">
        <v>19209</v>
      </c>
      <c r="U2071" s="96" t="s">
        <v>28611</v>
      </c>
      <c r="V2071" s="96"/>
      <c r="W2071" s="96" t="s">
        <v>232</v>
      </c>
      <c r="X2071" s="96" t="s">
        <v>1675</v>
      </c>
      <c r="Y2071" s="95" t="s">
        <v>28612</v>
      </c>
    </row>
    <row r="2072" spans="1:25" s="87" customFormat="1" x14ac:dyDescent="0.3">
      <c r="A2072" s="94" t="str">
        <f t="shared" si="33"/>
        <v>rramse1</v>
      </c>
      <c r="B2072" s="95" t="s">
        <v>28613</v>
      </c>
      <c r="C2072" s="96" t="s">
        <v>28614</v>
      </c>
      <c r="D2072" s="96" t="s">
        <v>28615</v>
      </c>
      <c r="E2072" s="96" t="s">
        <v>5630</v>
      </c>
      <c r="F2072" s="95" t="s">
        <v>19171</v>
      </c>
      <c r="G2072" s="96" t="s">
        <v>19029</v>
      </c>
      <c r="H2072" s="96" t="s">
        <v>19172</v>
      </c>
      <c r="I2072" s="96" t="s">
        <v>19173</v>
      </c>
      <c r="J2072" s="95" t="s">
        <v>19174</v>
      </c>
      <c r="K2072" s="95" t="s">
        <v>19716</v>
      </c>
      <c r="L2072" s="95" t="s">
        <v>19717</v>
      </c>
      <c r="M2072" s="96" t="s">
        <v>5847</v>
      </c>
      <c r="N2072" s="96" t="s">
        <v>279</v>
      </c>
      <c r="O2072" s="97">
        <v>43157</v>
      </c>
      <c r="P2072" s="97">
        <v>43157</v>
      </c>
      <c r="Q2072" s="97">
        <v>43157</v>
      </c>
      <c r="R2072" s="96">
        <v>2772</v>
      </c>
      <c r="S2072" s="96">
        <v>7</v>
      </c>
      <c r="T2072" s="96" t="s">
        <v>19247</v>
      </c>
      <c r="U2072" s="96" t="s">
        <v>28616</v>
      </c>
      <c r="V2072" s="96"/>
      <c r="W2072" s="96" t="s">
        <v>28617</v>
      </c>
      <c r="X2072" s="96" t="s">
        <v>279</v>
      </c>
      <c r="Y2072" s="95" t="s">
        <v>9784</v>
      </c>
    </row>
    <row r="2073" spans="1:25" s="87" customFormat="1" x14ac:dyDescent="0.3">
      <c r="A2073" s="94" t="str">
        <f t="shared" si="33"/>
        <v>RRANGE9</v>
      </c>
      <c r="B2073" s="95" t="s">
        <v>28618</v>
      </c>
      <c r="C2073" s="96" t="s">
        <v>28619</v>
      </c>
      <c r="D2073" s="96" t="s">
        <v>28620</v>
      </c>
      <c r="E2073" s="96" t="s">
        <v>19170</v>
      </c>
      <c r="F2073" s="95" t="s">
        <v>19215</v>
      </c>
      <c r="G2073" s="96" t="s">
        <v>19033</v>
      </c>
      <c r="H2073" s="96" t="s">
        <v>19172</v>
      </c>
      <c r="I2073" s="96" t="s">
        <v>19173</v>
      </c>
      <c r="J2073" s="95" t="s">
        <v>19174</v>
      </c>
      <c r="K2073" s="95" t="s">
        <v>19245</v>
      </c>
      <c r="L2073" s="95" t="s">
        <v>20684</v>
      </c>
      <c r="M2073" s="96" t="s">
        <v>14665</v>
      </c>
      <c r="N2073" s="96" t="s">
        <v>219</v>
      </c>
      <c r="O2073" s="97">
        <v>40924</v>
      </c>
      <c r="P2073" s="97">
        <v>40924</v>
      </c>
      <c r="Q2073" s="97">
        <v>40924</v>
      </c>
      <c r="R2073" s="96">
        <v>5005</v>
      </c>
      <c r="S2073" s="96">
        <v>13</v>
      </c>
      <c r="T2073" s="96" t="s">
        <v>19247</v>
      </c>
      <c r="U2073" s="96" t="s">
        <v>28621</v>
      </c>
      <c r="V2073" s="96"/>
      <c r="W2073" s="96" t="s">
        <v>742</v>
      </c>
      <c r="X2073" s="96" t="s">
        <v>219</v>
      </c>
      <c r="Y2073" s="95" t="s">
        <v>23978</v>
      </c>
    </row>
    <row r="2074" spans="1:25" s="87" customFormat="1" x14ac:dyDescent="0.3">
      <c r="A2074" s="94" t="str">
        <f t="shared" si="33"/>
        <v>RREYNA5</v>
      </c>
      <c r="B2074" s="95" t="s">
        <v>28622</v>
      </c>
      <c r="C2074" s="96" t="s">
        <v>28623</v>
      </c>
      <c r="D2074" s="96" t="s">
        <v>2625</v>
      </c>
      <c r="E2074" s="96" t="s">
        <v>5630</v>
      </c>
      <c r="F2074" s="95" t="s">
        <v>19171</v>
      </c>
      <c r="G2074" s="96" t="s">
        <v>19029</v>
      </c>
      <c r="H2074" s="96" t="s">
        <v>19172</v>
      </c>
      <c r="I2074" s="96" t="s">
        <v>19173</v>
      </c>
      <c r="J2074" s="95" t="s">
        <v>19174</v>
      </c>
      <c r="K2074" s="95" t="s">
        <v>19431</v>
      </c>
      <c r="L2074" s="95" t="s">
        <v>19432</v>
      </c>
      <c r="M2074" s="96" t="s">
        <v>6264</v>
      </c>
      <c r="N2074" s="96" t="s">
        <v>279</v>
      </c>
      <c r="O2074" s="97">
        <v>35103</v>
      </c>
      <c r="P2074" s="97">
        <v>35103</v>
      </c>
      <c r="Q2074" s="97">
        <v>35103</v>
      </c>
      <c r="R2074" s="96">
        <v>10826</v>
      </c>
      <c r="S2074" s="96">
        <v>29</v>
      </c>
      <c r="T2074" s="96" t="s">
        <v>19261</v>
      </c>
      <c r="U2074" s="96" t="s">
        <v>28624</v>
      </c>
      <c r="V2074" s="96"/>
      <c r="W2074" s="96" t="s">
        <v>2629</v>
      </c>
      <c r="X2074" s="96" t="s">
        <v>279</v>
      </c>
      <c r="Y2074" s="95" t="s">
        <v>7306</v>
      </c>
    </row>
    <row r="2075" spans="1:25" s="87" customFormat="1" x14ac:dyDescent="0.3">
      <c r="A2075" s="94" t="str">
        <f t="shared" si="33"/>
        <v>RRICHA5</v>
      </c>
      <c r="B2075" s="95" t="s">
        <v>28625</v>
      </c>
      <c r="C2075" s="96" t="s">
        <v>28626</v>
      </c>
      <c r="D2075" s="96" t="s">
        <v>18609</v>
      </c>
      <c r="E2075" s="96" t="s">
        <v>5630</v>
      </c>
      <c r="F2075" s="95" t="s">
        <v>19215</v>
      </c>
      <c r="G2075" s="96" t="s">
        <v>19033</v>
      </c>
      <c r="H2075" s="96" t="s">
        <v>19172</v>
      </c>
      <c r="I2075" s="96" t="s">
        <v>19173</v>
      </c>
      <c r="J2075" s="95" t="s">
        <v>19174</v>
      </c>
      <c r="K2075" s="95" t="s">
        <v>19401</v>
      </c>
      <c r="L2075" s="95" t="s">
        <v>19764</v>
      </c>
      <c r="M2075" s="96" t="s">
        <v>8645</v>
      </c>
      <c r="N2075" s="96" t="s">
        <v>407</v>
      </c>
      <c r="O2075" s="97">
        <v>32497</v>
      </c>
      <c r="P2075" s="97">
        <v>32497</v>
      </c>
      <c r="Q2075" s="97">
        <v>32497</v>
      </c>
      <c r="R2075" s="96">
        <v>13432</v>
      </c>
      <c r="S2075" s="96">
        <v>36</v>
      </c>
      <c r="T2075" s="96" t="s">
        <v>19261</v>
      </c>
      <c r="U2075" s="96" t="s">
        <v>28627</v>
      </c>
      <c r="V2075" s="96"/>
      <c r="W2075" s="96" t="s">
        <v>15271</v>
      </c>
      <c r="X2075" s="96" t="s">
        <v>287</v>
      </c>
      <c r="Y2075" s="95" t="s">
        <v>15272</v>
      </c>
    </row>
    <row r="2076" spans="1:25" s="87" customFormat="1" x14ac:dyDescent="0.3">
      <c r="A2076" s="94" t="str">
        <f t="shared" si="33"/>
        <v>rrios8</v>
      </c>
      <c r="B2076" s="95" t="s">
        <v>28628</v>
      </c>
      <c r="C2076" s="96" t="s">
        <v>28629</v>
      </c>
      <c r="D2076" s="96" t="s">
        <v>28630</v>
      </c>
      <c r="E2076" s="96" t="s">
        <v>5630</v>
      </c>
      <c r="F2076" s="95" t="s">
        <v>19181</v>
      </c>
      <c r="G2076" s="96" t="s">
        <v>19030</v>
      </c>
      <c r="H2076" s="96" t="s">
        <v>19172</v>
      </c>
      <c r="I2076" s="96" t="s">
        <v>19173</v>
      </c>
      <c r="J2076" s="95" t="s">
        <v>19174</v>
      </c>
      <c r="K2076" s="95" t="s">
        <v>19245</v>
      </c>
      <c r="L2076" s="95" t="s">
        <v>19246</v>
      </c>
      <c r="M2076" s="96" t="s">
        <v>14665</v>
      </c>
      <c r="N2076" s="96" t="s">
        <v>219</v>
      </c>
      <c r="O2076" s="97">
        <v>41575</v>
      </c>
      <c r="P2076" s="97">
        <v>41575</v>
      </c>
      <c r="Q2076" s="97">
        <v>41575</v>
      </c>
      <c r="R2076" s="96">
        <v>4354</v>
      </c>
      <c r="S2076" s="96">
        <v>11</v>
      </c>
      <c r="T2076" s="96" t="s">
        <v>19247</v>
      </c>
      <c r="U2076" s="96" t="s">
        <v>28631</v>
      </c>
      <c r="V2076" s="96" t="s">
        <v>28632</v>
      </c>
      <c r="W2076" s="96" t="s">
        <v>19427</v>
      </c>
      <c r="X2076" s="96" t="s">
        <v>219</v>
      </c>
      <c r="Y2076" s="95" t="s">
        <v>28633</v>
      </c>
    </row>
    <row r="2077" spans="1:25" s="87" customFormat="1" x14ac:dyDescent="0.3">
      <c r="A2077" s="94" t="str">
        <f t="shared" si="33"/>
        <v>rrivas0</v>
      </c>
      <c r="B2077" s="95" t="s">
        <v>28634</v>
      </c>
      <c r="C2077" s="96" t="s">
        <v>28635</v>
      </c>
      <c r="D2077" s="96" t="s">
        <v>28636</v>
      </c>
      <c r="E2077" s="96" t="s">
        <v>5630</v>
      </c>
      <c r="F2077" s="95" t="s">
        <v>19181</v>
      </c>
      <c r="G2077" s="96" t="s">
        <v>19030</v>
      </c>
      <c r="H2077" s="96" t="s">
        <v>19172</v>
      </c>
      <c r="I2077" s="96" t="s">
        <v>19173</v>
      </c>
      <c r="J2077" s="95" t="s">
        <v>19174</v>
      </c>
      <c r="K2077" s="95" t="s">
        <v>19245</v>
      </c>
      <c r="L2077" s="95" t="s">
        <v>19246</v>
      </c>
      <c r="M2077" s="96" t="s">
        <v>14665</v>
      </c>
      <c r="N2077" s="96" t="s">
        <v>219</v>
      </c>
      <c r="O2077" s="97">
        <v>43423</v>
      </c>
      <c r="P2077" s="97">
        <v>43423</v>
      </c>
      <c r="Q2077" s="97">
        <v>43423</v>
      </c>
      <c r="R2077" s="96">
        <v>2506</v>
      </c>
      <c r="S2077" s="96">
        <v>6</v>
      </c>
      <c r="T2077" s="96" t="s">
        <v>19247</v>
      </c>
      <c r="U2077" s="96" t="s">
        <v>28637</v>
      </c>
      <c r="V2077" s="96"/>
      <c r="W2077" s="96" t="s">
        <v>12054</v>
      </c>
      <c r="X2077" s="96" t="s">
        <v>219</v>
      </c>
      <c r="Y2077" s="95" t="s">
        <v>28638</v>
      </c>
    </row>
    <row r="2078" spans="1:25" s="87" customFormat="1" x14ac:dyDescent="0.3">
      <c r="A2078" s="94" t="str">
        <f t="shared" si="33"/>
        <v>rrobert</v>
      </c>
      <c r="B2078" s="95" t="s">
        <v>28639</v>
      </c>
      <c r="C2078" s="96" t="s">
        <v>28640</v>
      </c>
      <c r="D2078" s="96" t="s">
        <v>28641</v>
      </c>
      <c r="E2078" s="96" t="s">
        <v>5630</v>
      </c>
      <c r="F2078" s="95" t="s">
        <v>19215</v>
      </c>
      <c r="G2078" s="96" t="s">
        <v>19033</v>
      </c>
      <c r="H2078" s="96" t="s">
        <v>19172</v>
      </c>
      <c r="I2078" s="96" t="s">
        <v>19173</v>
      </c>
      <c r="J2078" s="95" t="s">
        <v>19189</v>
      </c>
      <c r="K2078" s="95" t="s">
        <v>19190</v>
      </c>
      <c r="L2078" s="95" t="s">
        <v>19191</v>
      </c>
      <c r="M2078" s="96" t="s">
        <v>19192</v>
      </c>
      <c r="N2078" s="96" t="s">
        <v>297</v>
      </c>
      <c r="O2078" s="97">
        <v>44798</v>
      </c>
      <c r="P2078" s="97">
        <v>44798</v>
      </c>
      <c r="Q2078" s="97">
        <v>44798</v>
      </c>
      <c r="R2078" s="96">
        <v>1131</v>
      </c>
      <c r="S2078" s="96">
        <v>3</v>
      </c>
      <c r="T2078" s="96" t="s">
        <v>19228</v>
      </c>
      <c r="U2078" s="96" t="s">
        <v>28642</v>
      </c>
      <c r="V2078" s="96" t="s">
        <v>28643</v>
      </c>
      <c r="W2078" s="96" t="s">
        <v>5642</v>
      </c>
      <c r="X2078" s="96" t="s">
        <v>297</v>
      </c>
      <c r="Y2078" s="95" t="s">
        <v>5643</v>
      </c>
    </row>
    <row r="2079" spans="1:25" s="87" customFormat="1" x14ac:dyDescent="0.3">
      <c r="A2079" s="94" t="str">
        <f t="shared" si="33"/>
        <v>rrodr47</v>
      </c>
      <c r="B2079" s="95" t="s">
        <v>28644</v>
      </c>
      <c r="C2079" s="96" t="s">
        <v>28645</v>
      </c>
      <c r="D2079" s="96" t="s">
        <v>28646</v>
      </c>
      <c r="E2079" s="96" t="s">
        <v>5630</v>
      </c>
      <c r="F2079" s="95" t="s">
        <v>19171</v>
      </c>
      <c r="G2079" s="96" t="s">
        <v>19029</v>
      </c>
      <c r="H2079" s="96" t="s">
        <v>19172</v>
      </c>
      <c r="I2079" s="96" t="s">
        <v>19173</v>
      </c>
      <c r="J2079" s="95" t="s">
        <v>19189</v>
      </c>
      <c r="K2079" s="95" t="s">
        <v>19190</v>
      </c>
      <c r="L2079" s="95" t="s">
        <v>19191</v>
      </c>
      <c r="M2079" s="96" t="s">
        <v>19192</v>
      </c>
      <c r="N2079" s="96" t="s">
        <v>297</v>
      </c>
      <c r="O2079" s="97">
        <v>43213</v>
      </c>
      <c r="P2079" s="97">
        <v>45312</v>
      </c>
      <c r="Q2079" s="97">
        <v>45303</v>
      </c>
      <c r="R2079" s="96">
        <v>626</v>
      </c>
      <c r="S2079" s="96">
        <v>1</v>
      </c>
      <c r="T2079" s="96" t="s">
        <v>19209</v>
      </c>
      <c r="U2079" s="96" t="s">
        <v>28647</v>
      </c>
      <c r="V2079" s="96"/>
      <c r="W2079" s="96" t="s">
        <v>5227</v>
      </c>
      <c r="X2079" s="96" t="s">
        <v>297</v>
      </c>
      <c r="Y2079" s="95" t="s">
        <v>7444</v>
      </c>
    </row>
    <row r="2080" spans="1:25" s="87" customFormat="1" x14ac:dyDescent="0.3">
      <c r="A2080" s="94" t="str">
        <f t="shared" si="33"/>
        <v>RROME3</v>
      </c>
      <c r="B2080" s="95" t="s">
        <v>28648</v>
      </c>
      <c r="C2080" s="96" t="s">
        <v>28649</v>
      </c>
      <c r="D2080" s="96" t="s">
        <v>10758</v>
      </c>
      <c r="E2080" s="96" t="s">
        <v>5630</v>
      </c>
      <c r="F2080" s="95" t="s">
        <v>19171</v>
      </c>
      <c r="G2080" s="96" t="s">
        <v>19029</v>
      </c>
      <c r="H2080" s="96" t="s">
        <v>19172</v>
      </c>
      <c r="I2080" s="96" t="s">
        <v>19173</v>
      </c>
      <c r="J2080" s="95" t="s">
        <v>19189</v>
      </c>
      <c r="K2080" s="95" t="s">
        <v>19190</v>
      </c>
      <c r="L2080" s="95" t="s">
        <v>19252</v>
      </c>
      <c r="M2080" s="96" t="s">
        <v>10322</v>
      </c>
      <c r="N2080" s="96" t="s">
        <v>297</v>
      </c>
      <c r="O2080" s="97">
        <v>33462</v>
      </c>
      <c r="P2080" s="97">
        <v>33462</v>
      </c>
      <c r="Q2080" s="97">
        <v>33462</v>
      </c>
      <c r="R2080" s="96">
        <v>12467</v>
      </c>
      <c r="S2080" s="96">
        <v>34</v>
      </c>
      <c r="T2080" s="96" t="s">
        <v>19261</v>
      </c>
      <c r="U2080" s="96" t="s">
        <v>10759</v>
      </c>
      <c r="V2080" s="96"/>
      <c r="W2080" s="96" t="s">
        <v>4377</v>
      </c>
      <c r="X2080" s="96" t="s">
        <v>297</v>
      </c>
      <c r="Y2080" s="95" t="s">
        <v>10760</v>
      </c>
    </row>
    <row r="2081" spans="1:25" s="87" customFormat="1" x14ac:dyDescent="0.3">
      <c r="A2081" s="94" t="str">
        <f t="shared" si="33"/>
        <v>RRUFF0</v>
      </c>
      <c r="B2081" s="95" t="s">
        <v>28650</v>
      </c>
      <c r="C2081" s="96" t="s">
        <v>28651</v>
      </c>
      <c r="D2081" s="96" t="s">
        <v>28652</v>
      </c>
      <c r="E2081" s="96" t="s">
        <v>19170</v>
      </c>
      <c r="F2081" s="95" t="s">
        <v>19285</v>
      </c>
      <c r="G2081" s="96" t="s">
        <v>19028</v>
      </c>
      <c r="H2081" s="96" t="s">
        <v>19172</v>
      </c>
      <c r="I2081" s="96" t="s">
        <v>19173</v>
      </c>
      <c r="J2081" s="95" t="s">
        <v>19189</v>
      </c>
      <c r="K2081" s="95" t="s">
        <v>19345</v>
      </c>
      <c r="L2081" s="95" t="s">
        <v>20162</v>
      </c>
      <c r="M2081" s="96" t="s">
        <v>20163</v>
      </c>
      <c r="N2081" s="96" t="s">
        <v>655</v>
      </c>
      <c r="O2081" s="97">
        <v>40708</v>
      </c>
      <c r="P2081" s="97">
        <v>40708</v>
      </c>
      <c r="Q2081" s="97">
        <v>40708</v>
      </c>
      <c r="R2081" s="96">
        <v>5221</v>
      </c>
      <c r="S2081" s="96">
        <v>14</v>
      </c>
      <c r="T2081" s="96" t="s">
        <v>19247</v>
      </c>
      <c r="U2081" s="96" t="s">
        <v>28653</v>
      </c>
      <c r="V2081" s="96"/>
      <c r="W2081" s="96" t="s">
        <v>28654</v>
      </c>
      <c r="X2081" s="96" t="s">
        <v>655</v>
      </c>
      <c r="Y2081" s="95" t="s">
        <v>22652</v>
      </c>
    </row>
    <row r="2082" spans="1:25" s="87" customFormat="1" x14ac:dyDescent="0.3">
      <c r="A2082" s="94" t="str">
        <f t="shared" si="33"/>
        <v>RRUSYN1</v>
      </c>
      <c r="B2082" s="95" t="s">
        <v>28655</v>
      </c>
      <c r="C2082" s="96" t="s">
        <v>28656</v>
      </c>
      <c r="D2082" s="96" t="s">
        <v>2492</v>
      </c>
      <c r="E2082" s="96" t="s">
        <v>5630</v>
      </c>
      <c r="F2082" s="95" t="s">
        <v>19171</v>
      </c>
      <c r="G2082" s="96" t="s">
        <v>19029</v>
      </c>
      <c r="H2082" s="96" t="s">
        <v>19172</v>
      </c>
      <c r="I2082" s="96" t="s">
        <v>19173</v>
      </c>
      <c r="J2082" s="95" t="s">
        <v>19189</v>
      </c>
      <c r="K2082" s="95" t="s">
        <v>19345</v>
      </c>
      <c r="L2082" s="95" t="s">
        <v>20162</v>
      </c>
      <c r="M2082" s="96" t="s">
        <v>20163</v>
      </c>
      <c r="N2082" s="96" t="s">
        <v>655</v>
      </c>
      <c r="O2082" s="97">
        <v>35565</v>
      </c>
      <c r="P2082" s="97">
        <v>35565</v>
      </c>
      <c r="Q2082" s="97">
        <v>35565</v>
      </c>
      <c r="R2082" s="96">
        <v>10364</v>
      </c>
      <c r="S2082" s="96">
        <v>28</v>
      </c>
      <c r="T2082" s="96" t="s">
        <v>19261</v>
      </c>
      <c r="U2082" s="96" t="s">
        <v>28657</v>
      </c>
      <c r="V2082" s="96"/>
      <c r="W2082" s="96" t="s">
        <v>28658</v>
      </c>
      <c r="X2082" s="96" t="s">
        <v>435</v>
      </c>
      <c r="Y2082" s="95" t="s">
        <v>9442</v>
      </c>
    </row>
    <row r="2083" spans="1:25" s="87" customFormat="1" x14ac:dyDescent="0.3">
      <c r="A2083" s="94" t="str">
        <f t="shared" si="33"/>
        <v>RSAGE0</v>
      </c>
      <c r="B2083" s="95" t="s">
        <v>28659</v>
      </c>
      <c r="C2083" s="96" t="s">
        <v>28660</v>
      </c>
      <c r="D2083" s="96" t="s">
        <v>4662</v>
      </c>
      <c r="E2083" s="96" t="s">
        <v>5630</v>
      </c>
      <c r="F2083" s="95" t="s">
        <v>19171</v>
      </c>
      <c r="G2083" s="96" t="s">
        <v>19029</v>
      </c>
      <c r="H2083" s="96" t="s">
        <v>19172</v>
      </c>
      <c r="I2083" s="96" t="s">
        <v>19173</v>
      </c>
      <c r="J2083" s="95" t="s">
        <v>19174</v>
      </c>
      <c r="K2083" s="95" t="s">
        <v>19175</v>
      </c>
      <c r="L2083" s="95" t="s">
        <v>19182</v>
      </c>
      <c r="M2083" s="96" t="s">
        <v>9597</v>
      </c>
      <c r="N2083" s="96" t="s">
        <v>219</v>
      </c>
      <c r="O2083" s="97">
        <v>40955</v>
      </c>
      <c r="P2083" s="97">
        <v>40955</v>
      </c>
      <c r="Q2083" s="97">
        <v>40955</v>
      </c>
      <c r="R2083" s="96">
        <v>4974</v>
      </c>
      <c r="S2083" s="96">
        <v>13</v>
      </c>
      <c r="T2083" s="96" t="s">
        <v>19247</v>
      </c>
      <c r="U2083" s="96" t="s">
        <v>28661</v>
      </c>
      <c r="V2083" s="96"/>
      <c r="W2083" s="96" t="s">
        <v>4663</v>
      </c>
      <c r="X2083" s="96" t="s">
        <v>219</v>
      </c>
      <c r="Y2083" s="95" t="s">
        <v>28662</v>
      </c>
    </row>
    <row r="2084" spans="1:25" s="87" customFormat="1" x14ac:dyDescent="0.3">
      <c r="A2084" s="94" t="str">
        <f t="shared" si="33"/>
        <v>rsalin3</v>
      </c>
      <c r="B2084" s="95" t="s">
        <v>28663</v>
      </c>
      <c r="C2084" s="96" t="s">
        <v>28664</v>
      </c>
      <c r="D2084" s="96" t="s">
        <v>28665</v>
      </c>
      <c r="E2084" s="96" t="s">
        <v>5630</v>
      </c>
      <c r="F2084" s="95" t="s">
        <v>19171</v>
      </c>
      <c r="G2084" s="96" t="s">
        <v>19029</v>
      </c>
      <c r="H2084" s="96" t="s">
        <v>19172</v>
      </c>
      <c r="I2084" s="96" t="s">
        <v>19173</v>
      </c>
      <c r="J2084" s="95" t="s">
        <v>19174</v>
      </c>
      <c r="K2084" s="95" t="s">
        <v>19207</v>
      </c>
      <c r="L2084" s="95" t="s">
        <v>19208</v>
      </c>
      <c r="M2084" s="96" t="s">
        <v>10249</v>
      </c>
      <c r="N2084" s="96" t="s">
        <v>219</v>
      </c>
      <c r="O2084" s="97">
        <v>42429</v>
      </c>
      <c r="P2084" s="97">
        <v>42429</v>
      </c>
      <c r="Q2084" s="97">
        <v>42429</v>
      </c>
      <c r="R2084" s="96">
        <v>3500</v>
      </c>
      <c r="S2084" s="96">
        <v>9</v>
      </c>
      <c r="T2084" s="96" t="s">
        <v>19247</v>
      </c>
      <c r="U2084" s="100" t="s">
        <v>28666</v>
      </c>
      <c r="V2084" s="100">
        <v>0</v>
      </c>
      <c r="W2084" s="100" t="s">
        <v>28667</v>
      </c>
      <c r="X2084" s="100" t="s">
        <v>219</v>
      </c>
      <c r="Y2084" s="100" t="s">
        <v>28668</v>
      </c>
    </row>
    <row r="2085" spans="1:25" s="87" customFormat="1" x14ac:dyDescent="0.3">
      <c r="A2085" s="94" t="str">
        <f t="shared" si="33"/>
        <v>RSALISB</v>
      </c>
      <c r="B2085" s="95" t="s">
        <v>28669</v>
      </c>
      <c r="C2085" s="96" t="s">
        <v>28670</v>
      </c>
      <c r="D2085" s="96" t="s">
        <v>12926</v>
      </c>
      <c r="E2085" s="96" t="s">
        <v>5630</v>
      </c>
      <c r="F2085" s="95" t="s">
        <v>19171</v>
      </c>
      <c r="G2085" s="96" t="s">
        <v>19029</v>
      </c>
      <c r="H2085" s="96" t="s">
        <v>19172</v>
      </c>
      <c r="I2085" s="96" t="s">
        <v>19173</v>
      </c>
      <c r="J2085" s="95" t="s">
        <v>19174</v>
      </c>
      <c r="K2085" s="95" t="s">
        <v>19802</v>
      </c>
      <c r="L2085" s="95" t="s">
        <v>19803</v>
      </c>
      <c r="M2085" s="96" t="s">
        <v>19804</v>
      </c>
      <c r="N2085" s="96" t="s">
        <v>549</v>
      </c>
      <c r="O2085" s="97">
        <v>30424</v>
      </c>
      <c r="P2085" s="97">
        <v>30424</v>
      </c>
      <c r="Q2085" s="97">
        <v>30424</v>
      </c>
      <c r="R2085" s="96">
        <v>15505</v>
      </c>
      <c r="S2085" s="96">
        <v>42</v>
      </c>
      <c r="T2085" s="96" t="s">
        <v>19261</v>
      </c>
      <c r="U2085" s="96" t="s">
        <v>28671</v>
      </c>
      <c r="V2085" s="96"/>
      <c r="W2085" s="96" t="s">
        <v>12928</v>
      </c>
      <c r="X2085" s="96" t="s">
        <v>2926</v>
      </c>
      <c r="Y2085" s="95" t="s">
        <v>12929</v>
      </c>
    </row>
    <row r="2086" spans="1:25" s="87" customFormat="1" x14ac:dyDescent="0.3">
      <c r="A2086" s="94" t="str">
        <f t="shared" si="33"/>
        <v>rsanche</v>
      </c>
      <c r="B2086" s="95" t="s">
        <v>28672</v>
      </c>
      <c r="C2086" s="96" t="s">
        <v>28673</v>
      </c>
      <c r="D2086" s="95" t="s">
        <v>28674</v>
      </c>
      <c r="E2086" s="96"/>
      <c r="F2086" s="96"/>
      <c r="G2086" s="96"/>
      <c r="H2086" s="96"/>
      <c r="I2086" s="96"/>
      <c r="J2086" s="96"/>
      <c r="K2086" s="96" t="s">
        <v>19190</v>
      </c>
      <c r="L2086" s="96"/>
      <c r="M2086" s="96"/>
      <c r="N2086" s="96"/>
      <c r="O2086" s="97">
        <v>45956</v>
      </c>
      <c r="P2086" s="96">
        <v>45956</v>
      </c>
      <c r="Q2086" s="97">
        <v>45956</v>
      </c>
      <c r="R2086" s="96"/>
      <c r="S2086" s="96"/>
      <c r="T2086" s="96"/>
      <c r="U2086" s="95" t="s">
        <v>28675</v>
      </c>
      <c r="V2086" s="96"/>
      <c r="W2086" s="96" t="s">
        <v>782</v>
      </c>
      <c r="X2086" s="96" t="s">
        <v>297</v>
      </c>
      <c r="Y2086" s="95" t="s">
        <v>14641</v>
      </c>
    </row>
    <row r="2087" spans="1:25" s="87" customFormat="1" x14ac:dyDescent="0.3">
      <c r="A2087" s="94" t="str">
        <f t="shared" si="33"/>
        <v>rsande0</v>
      </c>
      <c r="B2087" s="95" t="s">
        <v>28676</v>
      </c>
      <c r="C2087" s="96" t="s">
        <v>28677</v>
      </c>
      <c r="D2087" s="96" t="s">
        <v>28678</v>
      </c>
      <c r="E2087" s="96" t="s">
        <v>5630</v>
      </c>
      <c r="F2087" s="95" t="s">
        <v>20616</v>
      </c>
      <c r="G2087" s="96" t="s">
        <v>20617</v>
      </c>
      <c r="H2087" s="96" t="s">
        <v>19172</v>
      </c>
      <c r="I2087" s="96" t="s">
        <v>19173</v>
      </c>
      <c r="J2087" s="95" t="s">
        <v>19189</v>
      </c>
      <c r="K2087" s="95" t="s">
        <v>19374</v>
      </c>
      <c r="L2087" s="95" t="s">
        <v>19492</v>
      </c>
      <c r="M2087" s="96" t="s">
        <v>19493</v>
      </c>
      <c r="N2087" s="96" t="s">
        <v>268</v>
      </c>
      <c r="O2087" s="97">
        <v>45291</v>
      </c>
      <c r="P2087" s="97">
        <v>45291</v>
      </c>
      <c r="Q2087" s="97">
        <v>45291</v>
      </c>
      <c r="R2087" s="96">
        <v>638</v>
      </c>
      <c r="S2087" s="96">
        <v>1</v>
      </c>
      <c r="T2087" s="96" t="s">
        <v>19209</v>
      </c>
      <c r="U2087" s="96" t="s">
        <v>8808</v>
      </c>
      <c r="V2087" s="96" t="s">
        <v>28679</v>
      </c>
      <c r="W2087" s="96" t="s">
        <v>8810</v>
      </c>
      <c r="X2087" s="96" t="s">
        <v>268</v>
      </c>
      <c r="Y2087" s="95" t="s">
        <v>8811</v>
      </c>
    </row>
    <row r="2088" spans="1:25" s="87" customFormat="1" x14ac:dyDescent="0.3">
      <c r="A2088" s="94" t="str">
        <f t="shared" si="33"/>
        <v>rsander</v>
      </c>
      <c r="B2088" s="95" t="s">
        <v>28680</v>
      </c>
      <c r="C2088" s="96" t="s">
        <v>28681</v>
      </c>
      <c r="D2088" s="96" t="s">
        <v>28682</v>
      </c>
      <c r="E2088" s="96" t="s">
        <v>5630</v>
      </c>
      <c r="F2088" s="95" t="s">
        <v>19181</v>
      </c>
      <c r="G2088" s="96" t="s">
        <v>19030</v>
      </c>
      <c r="H2088" s="96" t="s">
        <v>19172</v>
      </c>
      <c r="I2088" s="96" t="s">
        <v>19173</v>
      </c>
      <c r="J2088" s="95" t="s">
        <v>19189</v>
      </c>
      <c r="K2088" s="95" t="s">
        <v>19190</v>
      </c>
      <c r="L2088" s="95" t="s">
        <v>19252</v>
      </c>
      <c r="M2088" s="96" t="s">
        <v>10322</v>
      </c>
      <c r="N2088" s="96" t="s">
        <v>297</v>
      </c>
      <c r="O2088" s="97">
        <v>38816</v>
      </c>
      <c r="P2088" s="97">
        <v>44420</v>
      </c>
      <c r="Q2088" s="97">
        <v>44420</v>
      </c>
      <c r="R2088" s="96">
        <v>1509</v>
      </c>
      <c r="S2088" s="96">
        <v>4</v>
      </c>
      <c r="T2088" s="96" t="s">
        <v>19228</v>
      </c>
      <c r="U2088" s="96" t="s">
        <v>28683</v>
      </c>
      <c r="V2088" s="96"/>
      <c r="W2088" s="96" t="s">
        <v>28684</v>
      </c>
      <c r="X2088" s="96" t="s">
        <v>297</v>
      </c>
      <c r="Y2088" s="95" t="s">
        <v>13256</v>
      </c>
    </row>
    <row r="2089" spans="1:25" s="87" customFormat="1" x14ac:dyDescent="0.3">
      <c r="A2089" s="94" t="str">
        <f t="shared" si="33"/>
        <v>RSANNIC</v>
      </c>
      <c r="B2089" s="95" t="s">
        <v>28685</v>
      </c>
      <c r="C2089" s="96" t="s">
        <v>28686</v>
      </c>
      <c r="D2089" s="96" t="s">
        <v>19049</v>
      </c>
      <c r="E2089" s="96" t="s">
        <v>19036</v>
      </c>
      <c r="F2089" s="95" t="s">
        <v>19181</v>
      </c>
      <c r="G2089" s="96" t="s">
        <v>19030</v>
      </c>
      <c r="H2089" s="96" t="s">
        <v>19172</v>
      </c>
      <c r="I2089" s="96" t="s">
        <v>19173</v>
      </c>
      <c r="J2089" s="95" t="s">
        <v>19174</v>
      </c>
      <c r="K2089" s="95" t="s">
        <v>19455</v>
      </c>
      <c r="L2089" s="95" t="s">
        <v>19456</v>
      </c>
      <c r="M2089" s="96" t="s">
        <v>19457</v>
      </c>
      <c r="N2089" s="96" t="s">
        <v>2504</v>
      </c>
      <c r="O2089" s="97">
        <v>37666</v>
      </c>
      <c r="P2089" s="97">
        <v>37666</v>
      </c>
      <c r="Q2089" s="97">
        <v>37666</v>
      </c>
      <c r="R2089" s="96">
        <v>8263</v>
      </c>
      <c r="S2089" s="96">
        <v>22</v>
      </c>
      <c r="T2089" s="96" t="s">
        <v>19261</v>
      </c>
      <c r="U2089" s="96" t="s">
        <v>28687</v>
      </c>
      <c r="V2089" s="96"/>
      <c r="W2089" s="96" t="s">
        <v>28688</v>
      </c>
      <c r="X2089" s="96" t="s">
        <v>2504</v>
      </c>
      <c r="Y2089" s="95" t="s">
        <v>28689</v>
      </c>
    </row>
    <row r="2090" spans="1:25" s="87" customFormat="1" x14ac:dyDescent="0.3">
      <c r="A2090" s="94" t="str">
        <f t="shared" si="33"/>
        <v>RSARAVI</v>
      </c>
      <c r="B2090" s="95" t="s">
        <v>28690</v>
      </c>
      <c r="C2090" s="96" t="s">
        <v>28691</v>
      </c>
      <c r="D2090" s="96" t="s">
        <v>10912</v>
      </c>
      <c r="E2090" s="96" t="s">
        <v>5630</v>
      </c>
      <c r="F2090" s="95" t="s">
        <v>19181</v>
      </c>
      <c r="G2090" s="96" t="s">
        <v>19030</v>
      </c>
      <c r="H2090" s="96" t="s">
        <v>19172</v>
      </c>
      <c r="I2090" s="96" t="s">
        <v>19173</v>
      </c>
      <c r="J2090" s="95" t="s">
        <v>19189</v>
      </c>
      <c r="K2090" s="95" t="s">
        <v>19190</v>
      </c>
      <c r="L2090" s="95" t="s">
        <v>19252</v>
      </c>
      <c r="M2090" s="96" t="s">
        <v>10322</v>
      </c>
      <c r="N2090" s="96" t="s">
        <v>297</v>
      </c>
      <c r="O2090" s="97">
        <v>39371</v>
      </c>
      <c r="P2090" s="97">
        <v>39371</v>
      </c>
      <c r="Q2090" s="97">
        <v>39371</v>
      </c>
      <c r="R2090" s="96">
        <v>6558</v>
      </c>
      <c r="S2090" s="96">
        <v>17</v>
      </c>
      <c r="T2090" s="96" t="s">
        <v>19261</v>
      </c>
      <c r="U2090" s="96" t="s">
        <v>28692</v>
      </c>
      <c r="V2090" s="96"/>
      <c r="W2090" s="96" t="s">
        <v>10916</v>
      </c>
      <c r="X2090" s="96" t="s">
        <v>297</v>
      </c>
      <c r="Y2090" s="95" t="s">
        <v>10917</v>
      </c>
    </row>
    <row r="2091" spans="1:25" s="87" customFormat="1" x14ac:dyDescent="0.3">
      <c r="A2091" s="94" t="str">
        <f t="shared" si="33"/>
        <v>rsardi</v>
      </c>
      <c r="B2091" s="95" t="s">
        <v>28693</v>
      </c>
      <c r="C2091" s="96" t="s">
        <v>28694</v>
      </c>
      <c r="D2091" s="96" t="s">
        <v>28695</v>
      </c>
      <c r="E2091" s="96" t="s">
        <v>19170</v>
      </c>
      <c r="F2091" s="95" t="s">
        <v>19181</v>
      </c>
      <c r="G2091" s="96" t="s">
        <v>19030</v>
      </c>
      <c r="H2091" s="96" t="s">
        <v>19172</v>
      </c>
      <c r="I2091" s="96" t="s">
        <v>19173</v>
      </c>
      <c r="J2091" s="95" t="s">
        <v>19174</v>
      </c>
      <c r="K2091" s="95" t="s">
        <v>19258</v>
      </c>
      <c r="L2091" s="95" t="s">
        <v>19259</v>
      </c>
      <c r="M2091" s="96" t="s">
        <v>19260</v>
      </c>
      <c r="N2091" s="96" t="s">
        <v>279</v>
      </c>
      <c r="O2091" s="97">
        <v>42527</v>
      </c>
      <c r="P2091" s="97">
        <v>45298</v>
      </c>
      <c r="Q2091" s="97">
        <v>45298</v>
      </c>
      <c r="R2091" s="96">
        <v>631</v>
      </c>
      <c r="S2091" s="96">
        <v>1</v>
      </c>
      <c r="T2091" s="96" t="s">
        <v>19209</v>
      </c>
      <c r="U2091" s="96" t="s">
        <v>28696</v>
      </c>
      <c r="V2091" s="96"/>
      <c r="W2091" s="96" t="s">
        <v>28697</v>
      </c>
      <c r="X2091" s="96" t="s">
        <v>279</v>
      </c>
      <c r="Y2091" s="95" t="s">
        <v>28698</v>
      </c>
    </row>
    <row r="2092" spans="1:25" s="87" customFormat="1" x14ac:dyDescent="0.3">
      <c r="A2092" s="94" t="str">
        <f t="shared" si="33"/>
        <v>RSAUCED</v>
      </c>
      <c r="B2092" s="95" t="s">
        <v>28699</v>
      </c>
      <c r="C2092" s="96" t="s">
        <v>28700</v>
      </c>
      <c r="D2092" s="96" t="s">
        <v>830</v>
      </c>
      <c r="E2092" s="96" t="s">
        <v>5630</v>
      </c>
      <c r="F2092" s="95" t="s">
        <v>19181</v>
      </c>
      <c r="G2092" s="96" t="s">
        <v>19030</v>
      </c>
      <c r="H2092" s="96" t="s">
        <v>19172</v>
      </c>
      <c r="I2092" s="96" t="s">
        <v>19173</v>
      </c>
      <c r="J2092" s="95" t="s">
        <v>19174</v>
      </c>
      <c r="K2092" s="95" t="s">
        <v>19431</v>
      </c>
      <c r="L2092" s="95" t="s">
        <v>19432</v>
      </c>
      <c r="M2092" s="96" t="s">
        <v>6264</v>
      </c>
      <c r="N2092" s="96" t="s">
        <v>279</v>
      </c>
      <c r="O2092" s="97">
        <v>34103</v>
      </c>
      <c r="P2092" s="97">
        <v>34103</v>
      </c>
      <c r="Q2092" s="97">
        <v>34103</v>
      </c>
      <c r="R2092" s="96">
        <v>11826</v>
      </c>
      <c r="S2092" s="96">
        <v>32</v>
      </c>
      <c r="T2092" s="96" t="s">
        <v>19261</v>
      </c>
      <c r="U2092" s="96" t="s">
        <v>28701</v>
      </c>
      <c r="V2092" s="96"/>
      <c r="W2092" s="96" t="s">
        <v>335</v>
      </c>
      <c r="X2092" s="96" t="s">
        <v>279</v>
      </c>
      <c r="Y2092" s="95" t="s">
        <v>28702</v>
      </c>
    </row>
    <row r="2093" spans="1:25" s="87" customFormat="1" x14ac:dyDescent="0.3">
      <c r="A2093" s="94" t="str">
        <f t="shared" si="33"/>
        <v>rscheel</v>
      </c>
      <c r="B2093" s="95" t="s">
        <v>28703</v>
      </c>
      <c r="C2093" s="96" t="s">
        <v>28704</v>
      </c>
      <c r="D2093" s="96" t="s">
        <v>28705</v>
      </c>
      <c r="E2093" s="96" t="s">
        <v>5630</v>
      </c>
      <c r="F2093" s="95" t="s">
        <v>19236</v>
      </c>
      <c r="G2093" s="96" t="s">
        <v>19032</v>
      </c>
      <c r="H2093" s="96" t="s">
        <v>19227</v>
      </c>
      <c r="I2093" s="96" t="s">
        <v>19173</v>
      </c>
      <c r="J2093" s="95" t="s">
        <v>19189</v>
      </c>
      <c r="K2093" s="95" t="s">
        <v>19190</v>
      </c>
      <c r="L2093" s="95" t="s">
        <v>19191</v>
      </c>
      <c r="M2093" s="96" t="s">
        <v>19192</v>
      </c>
      <c r="N2093" s="96" t="s">
        <v>297</v>
      </c>
      <c r="O2093" s="97">
        <v>43405</v>
      </c>
      <c r="P2093" s="97">
        <v>43405</v>
      </c>
      <c r="Q2093" s="97">
        <v>43405</v>
      </c>
      <c r="R2093" s="96">
        <v>2524</v>
      </c>
      <c r="S2093" s="96">
        <v>6</v>
      </c>
      <c r="T2093" s="96" t="s">
        <v>19247</v>
      </c>
      <c r="U2093" s="96" t="s">
        <v>28706</v>
      </c>
      <c r="V2093" s="96"/>
      <c r="W2093" s="96" t="s">
        <v>782</v>
      </c>
      <c r="X2093" s="96" t="s">
        <v>297</v>
      </c>
      <c r="Y2093" s="95" t="s">
        <v>11435</v>
      </c>
    </row>
    <row r="2094" spans="1:25" s="87" customFormat="1" x14ac:dyDescent="0.3">
      <c r="A2094" s="94" t="str">
        <f t="shared" si="33"/>
        <v>RSCOTT4</v>
      </c>
      <c r="B2094" s="95" t="s">
        <v>28707</v>
      </c>
      <c r="C2094" s="96" t="s">
        <v>28708</v>
      </c>
      <c r="D2094" s="96" t="s">
        <v>17456</v>
      </c>
      <c r="E2094" s="96" t="s">
        <v>5630</v>
      </c>
      <c r="F2094" s="95" t="s">
        <v>19171</v>
      </c>
      <c r="G2094" s="96" t="s">
        <v>19029</v>
      </c>
      <c r="H2094" s="96" t="s">
        <v>19172</v>
      </c>
      <c r="I2094" s="96" t="s">
        <v>19173</v>
      </c>
      <c r="J2094" s="95" t="s">
        <v>19174</v>
      </c>
      <c r="K2094" s="95" t="s">
        <v>19431</v>
      </c>
      <c r="L2094" s="95" t="s">
        <v>19432</v>
      </c>
      <c r="M2094" s="96" t="s">
        <v>6264</v>
      </c>
      <c r="N2094" s="96" t="s">
        <v>279</v>
      </c>
      <c r="O2094" s="97">
        <v>29782</v>
      </c>
      <c r="P2094" s="97">
        <v>29782</v>
      </c>
      <c r="Q2094" s="97">
        <v>29782</v>
      </c>
      <c r="R2094" s="96">
        <v>16147</v>
      </c>
      <c r="S2094" s="96">
        <v>44</v>
      </c>
      <c r="T2094" s="96" t="s">
        <v>19261</v>
      </c>
      <c r="U2094" s="96" t="s">
        <v>28709</v>
      </c>
      <c r="V2094" s="96"/>
      <c r="W2094" s="96" t="s">
        <v>28710</v>
      </c>
      <c r="X2094" s="96" t="s">
        <v>279</v>
      </c>
      <c r="Y2094" s="95" t="s">
        <v>7306</v>
      </c>
    </row>
    <row r="2095" spans="1:25" s="87" customFormat="1" x14ac:dyDescent="0.3">
      <c r="A2095" s="94" t="str">
        <f t="shared" si="33"/>
        <v>RSCOTT5</v>
      </c>
      <c r="B2095" s="95" t="s">
        <v>28711</v>
      </c>
      <c r="C2095" s="96" t="s">
        <v>28712</v>
      </c>
      <c r="D2095" s="96" t="s">
        <v>28713</v>
      </c>
      <c r="E2095" s="96" t="s">
        <v>5630</v>
      </c>
      <c r="F2095" s="95" t="s">
        <v>19171</v>
      </c>
      <c r="G2095" s="96" t="s">
        <v>19029</v>
      </c>
      <c r="H2095" s="96" t="s">
        <v>19172</v>
      </c>
      <c r="I2095" s="96" t="s">
        <v>19173</v>
      </c>
      <c r="J2095" s="95" t="s">
        <v>19174</v>
      </c>
      <c r="K2095" s="95" t="s">
        <v>19522</v>
      </c>
      <c r="L2095" s="95" t="s">
        <v>19523</v>
      </c>
      <c r="M2095" s="96" t="s">
        <v>7156</v>
      </c>
      <c r="N2095" s="96" t="s">
        <v>773</v>
      </c>
      <c r="O2095" s="97">
        <v>32958</v>
      </c>
      <c r="P2095" s="97">
        <v>32958</v>
      </c>
      <c r="Q2095" s="97">
        <v>32958</v>
      </c>
      <c r="R2095" s="96">
        <v>12971</v>
      </c>
      <c r="S2095" s="96">
        <v>35</v>
      </c>
      <c r="T2095" s="96" t="s">
        <v>19261</v>
      </c>
      <c r="U2095" s="96" t="s">
        <v>28714</v>
      </c>
      <c r="V2095" s="96"/>
      <c r="W2095" s="96" t="s">
        <v>28715</v>
      </c>
      <c r="X2095" s="96" t="s">
        <v>366</v>
      </c>
      <c r="Y2095" s="95" t="s">
        <v>28716</v>
      </c>
    </row>
    <row r="2096" spans="1:25" s="87" customFormat="1" x14ac:dyDescent="0.3">
      <c r="A2096" s="94" t="str">
        <f t="shared" si="33"/>
        <v>RSEDA</v>
      </c>
      <c r="B2096" s="95" t="s">
        <v>28717</v>
      </c>
      <c r="C2096" s="96" t="s">
        <v>28718</v>
      </c>
      <c r="D2096" s="96" t="s">
        <v>9431</v>
      </c>
      <c r="E2096" s="96" t="s">
        <v>5630</v>
      </c>
      <c r="F2096" s="95" t="s">
        <v>19215</v>
      </c>
      <c r="G2096" s="96" t="s">
        <v>19033</v>
      </c>
      <c r="H2096" s="96" t="s">
        <v>19172</v>
      </c>
      <c r="I2096" s="96" t="s">
        <v>19173</v>
      </c>
      <c r="J2096" s="95" t="s">
        <v>19189</v>
      </c>
      <c r="K2096" s="95" t="s">
        <v>19190</v>
      </c>
      <c r="L2096" s="95" t="s">
        <v>19252</v>
      </c>
      <c r="M2096" s="96" t="s">
        <v>10322</v>
      </c>
      <c r="N2096" s="96" t="s">
        <v>297</v>
      </c>
      <c r="O2096" s="97">
        <v>39306</v>
      </c>
      <c r="P2096" s="97">
        <v>39306</v>
      </c>
      <c r="Q2096" s="97">
        <v>39306</v>
      </c>
      <c r="R2096" s="96">
        <v>6623</v>
      </c>
      <c r="S2096" s="96">
        <v>18</v>
      </c>
      <c r="T2096" s="96" t="s">
        <v>19261</v>
      </c>
      <c r="U2096" s="96" t="s">
        <v>28719</v>
      </c>
      <c r="V2096" s="96"/>
      <c r="W2096" s="96" t="s">
        <v>21224</v>
      </c>
      <c r="X2096" s="96" t="s">
        <v>297</v>
      </c>
      <c r="Y2096" s="95" t="s">
        <v>28720</v>
      </c>
    </row>
    <row r="2097" spans="1:25" s="87" customFormat="1" x14ac:dyDescent="0.3">
      <c r="A2097" s="94" t="str">
        <f t="shared" si="33"/>
        <v>RSEKOR</v>
      </c>
      <c r="B2097" s="95" t="s">
        <v>28721</v>
      </c>
      <c r="C2097" s="96" t="s">
        <v>28722</v>
      </c>
      <c r="D2097" s="96" t="s">
        <v>5442</v>
      </c>
      <c r="E2097" s="96" t="s">
        <v>5630</v>
      </c>
      <c r="F2097" s="95" t="s">
        <v>19171</v>
      </c>
      <c r="G2097" s="96" t="s">
        <v>19029</v>
      </c>
      <c r="H2097" s="96" t="s">
        <v>19172</v>
      </c>
      <c r="I2097" s="96" t="s">
        <v>19173</v>
      </c>
      <c r="J2097" s="95" t="s">
        <v>19174</v>
      </c>
      <c r="K2097" s="95" t="s">
        <v>19245</v>
      </c>
      <c r="L2097" s="95" t="s">
        <v>19246</v>
      </c>
      <c r="M2097" s="96" t="s">
        <v>14665</v>
      </c>
      <c r="N2097" s="96" t="s">
        <v>219</v>
      </c>
      <c r="O2097" s="97">
        <v>30068</v>
      </c>
      <c r="P2097" s="97">
        <v>30068</v>
      </c>
      <c r="Q2097" s="97">
        <v>30068</v>
      </c>
      <c r="R2097" s="96">
        <v>15861</v>
      </c>
      <c r="S2097" s="96">
        <v>43</v>
      </c>
      <c r="T2097" s="96" t="s">
        <v>19261</v>
      </c>
      <c r="U2097" s="96" t="s">
        <v>28723</v>
      </c>
      <c r="V2097" s="96"/>
      <c r="W2097" s="96" t="s">
        <v>5443</v>
      </c>
      <c r="X2097" s="96" t="s">
        <v>219</v>
      </c>
      <c r="Y2097" s="95" t="s">
        <v>7781</v>
      </c>
    </row>
    <row r="2098" spans="1:25" s="87" customFormat="1" x14ac:dyDescent="0.3">
      <c r="A2098" s="94" t="str">
        <f t="shared" si="33"/>
        <v>RSEVERS</v>
      </c>
      <c r="B2098" s="95" t="s">
        <v>28724</v>
      </c>
      <c r="C2098" s="96" t="s">
        <v>28725</v>
      </c>
      <c r="D2098" s="96" t="s">
        <v>28726</v>
      </c>
      <c r="E2098" s="96" t="s">
        <v>19715</v>
      </c>
      <c r="F2098" s="95" t="s">
        <v>19171</v>
      </c>
      <c r="G2098" s="96" t="s">
        <v>19029</v>
      </c>
      <c r="H2098" s="96" t="s">
        <v>19172</v>
      </c>
      <c r="I2098" s="96" t="s">
        <v>19173</v>
      </c>
      <c r="J2098" s="95" t="s">
        <v>19174</v>
      </c>
      <c r="K2098" s="95" t="s">
        <v>19360</v>
      </c>
      <c r="L2098" s="95" t="s">
        <v>19361</v>
      </c>
      <c r="M2098" s="96" t="s">
        <v>19362</v>
      </c>
      <c r="N2098" s="96" t="s">
        <v>1463</v>
      </c>
      <c r="O2098" s="97">
        <v>31471</v>
      </c>
      <c r="P2098" s="97">
        <v>31471</v>
      </c>
      <c r="Q2098" s="97">
        <v>31471</v>
      </c>
      <c r="R2098" s="96">
        <v>14458</v>
      </c>
      <c r="S2098" s="96">
        <v>39</v>
      </c>
      <c r="T2098" s="96" t="s">
        <v>19261</v>
      </c>
      <c r="U2098" s="96" t="s">
        <v>28727</v>
      </c>
      <c r="V2098" s="96"/>
      <c r="W2098" s="96" t="s">
        <v>2297</v>
      </c>
      <c r="X2098" s="96" t="s">
        <v>1472</v>
      </c>
      <c r="Y2098" s="95" t="s">
        <v>28728</v>
      </c>
    </row>
    <row r="2099" spans="1:25" s="87" customFormat="1" x14ac:dyDescent="0.3">
      <c r="A2099" s="94" t="str">
        <f t="shared" si="33"/>
        <v>RSEYFER</v>
      </c>
      <c r="B2099" s="95" t="s">
        <v>28729</v>
      </c>
      <c r="C2099" s="96" t="s">
        <v>28730</v>
      </c>
      <c r="D2099" s="96" t="s">
        <v>10618</v>
      </c>
      <c r="E2099" s="96" t="s">
        <v>5630</v>
      </c>
      <c r="F2099" s="95" t="s">
        <v>19215</v>
      </c>
      <c r="G2099" s="96" t="s">
        <v>19033</v>
      </c>
      <c r="H2099" s="96" t="s">
        <v>19172</v>
      </c>
      <c r="I2099" s="96" t="s">
        <v>19173</v>
      </c>
      <c r="J2099" s="95" t="s">
        <v>19174</v>
      </c>
      <c r="K2099" s="95" t="s">
        <v>19522</v>
      </c>
      <c r="L2099" s="95" t="s">
        <v>19523</v>
      </c>
      <c r="M2099" s="96" t="s">
        <v>7156</v>
      </c>
      <c r="N2099" s="96" t="s">
        <v>773</v>
      </c>
      <c r="O2099" s="97">
        <v>33050</v>
      </c>
      <c r="P2099" s="97">
        <v>33050</v>
      </c>
      <c r="Q2099" s="97">
        <v>33050</v>
      </c>
      <c r="R2099" s="96">
        <v>12879</v>
      </c>
      <c r="S2099" s="96">
        <v>35</v>
      </c>
      <c r="T2099" s="96" t="s">
        <v>19261</v>
      </c>
      <c r="U2099" s="96" t="s">
        <v>28731</v>
      </c>
      <c r="V2099" s="96"/>
      <c r="W2099" s="96" t="s">
        <v>10621</v>
      </c>
      <c r="X2099" s="96" t="s">
        <v>250</v>
      </c>
      <c r="Y2099" s="95" t="s">
        <v>10622</v>
      </c>
    </row>
    <row r="2100" spans="1:25" s="87" customFormat="1" x14ac:dyDescent="0.3">
      <c r="A2100" s="94" t="str">
        <f t="shared" si="33"/>
        <v>rshahha</v>
      </c>
      <c r="B2100" s="95" t="s">
        <v>28732</v>
      </c>
      <c r="C2100" s="96" t="s">
        <v>28733</v>
      </c>
      <c r="D2100" s="96" t="s">
        <v>28734</v>
      </c>
      <c r="E2100" s="96" t="s">
        <v>19170</v>
      </c>
      <c r="F2100" s="95" t="s">
        <v>19226</v>
      </c>
      <c r="G2100" s="96" t="s">
        <v>19031</v>
      </c>
      <c r="H2100" s="96" t="s">
        <v>19227</v>
      </c>
      <c r="I2100" s="96" t="s">
        <v>19173</v>
      </c>
      <c r="J2100" s="95" t="s">
        <v>19189</v>
      </c>
      <c r="K2100" s="95" t="s">
        <v>19415</v>
      </c>
      <c r="L2100" s="95" t="s">
        <v>6684</v>
      </c>
      <c r="M2100" s="96" t="s">
        <v>19416</v>
      </c>
      <c r="N2100" s="96" t="s">
        <v>318</v>
      </c>
      <c r="O2100" s="97">
        <v>41400</v>
      </c>
      <c r="P2100" s="97">
        <v>44426</v>
      </c>
      <c r="Q2100" s="97">
        <v>41400</v>
      </c>
      <c r="R2100" s="96">
        <v>4529</v>
      </c>
      <c r="S2100" s="96">
        <v>12</v>
      </c>
      <c r="T2100" s="96" t="s">
        <v>19247</v>
      </c>
      <c r="U2100" s="96" t="s">
        <v>28735</v>
      </c>
      <c r="V2100" s="96"/>
      <c r="W2100" s="96" t="s">
        <v>28736</v>
      </c>
      <c r="X2100" s="96" t="s">
        <v>318</v>
      </c>
      <c r="Y2100" s="95" t="s">
        <v>28737</v>
      </c>
    </row>
    <row r="2101" spans="1:25" s="87" customFormat="1" x14ac:dyDescent="0.3">
      <c r="A2101" s="94" t="str">
        <f t="shared" si="33"/>
        <v>RSHAPI</v>
      </c>
      <c r="B2101" s="95" t="s">
        <v>28738</v>
      </c>
      <c r="C2101" s="96" t="s">
        <v>28739</v>
      </c>
      <c r="D2101" s="96" t="s">
        <v>17901</v>
      </c>
      <c r="E2101" s="96" t="s">
        <v>5630</v>
      </c>
      <c r="F2101" s="95" t="s">
        <v>20261</v>
      </c>
      <c r="G2101" s="96" t="s">
        <v>19039</v>
      </c>
      <c r="H2101" s="96" t="s">
        <v>19172</v>
      </c>
      <c r="I2101" s="96" t="s">
        <v>19173</v>
      </c>
      <c r="J2101" s="95" t="s">
        <v>19189</v>
      </c>
      <c r="K2101" s="95" t="s">
        <v>20742</v>
      </c>
      <c r="L2101" s="95" t="s">
        <v>20743</v>
      </c>
      <c r="M2101" s="96" t="s">
        <v>20744</v>
      </c>
      <c r="N2101" s="96" t="s">
        <v>719</v>
      </c>
      <c r="O2101" s="97">
        <v>31588</v>
      </c>
      <c r="P2101" s="97">
        <v>43451</v>
      </c>
      <c r="Q2101" s="97">
        <v>31588</v>
      </c>
      <c r="R2101" s="96">
        <v>14341</v>
      </c>
      <c r="S2101" s="96">
        <v>39</v>
      </c>
      <c r="T2101" s="96" t="s">
        <v>19261</v>
      </c>
      <c r="U2101" s="96" t="s">
        <v>28740</v>
      </c>
      <c r="V2101" s="96"/>
      <c r="W2101" s="96" t="s">
        <v>17904</v>
      </c>
      <c r="X2101" s="96" t="s">
        <v>719</v>
      </c>
      <c r="Y2101" s="95" t="s">
        <v>17905</v>
      </c>
    </row>
    <row r="2102" spans="1:25" s="87" customFormat="1" x14ac:dyDescent="0.3">
      <c r="A2102" s="94" t="str">
        <f t="shared" si="33"/>
        <v>rsheldo</v>
      </c>
      <c r="B2102" s="95" t="s">
        <v>28741</v>
      </c>
      <c r="C2102" s="96" t="s">
        <v>28742</v>
      </c>
      <c r="D2102" s="95" t="s">
        <v>28743</v>
      </c>
      <c r="E2102" s="96" t="s">
        <v>5630</v>
      </c>
      <c r="F2102" s="96"/>
      <c r="G2102" s="96"/>
      <c r="H2102" s="96"/>
      <c r="I2102" s="96"/>
      <c r="J2102" s="96"/>
      <c r="K2102" s="96"/>
      <c r="L2102" s="96"/>
      <c r="M2102" s="96"/>
      <c r="N2102" s="96"/>
      <c r="O2102" s="97">
        <v>45935</v>
      </c>
      <c r="P2102" s="96"/>
      <c r="Q2102" s="97">
        <v>45935</v>
      </c>
      <c r="R2102" s="96"/>
      <c r="S2102" s="96"/>
      <c r="T2102" s="96"/>
      <c r="U2102" s="42" t="s">
        <v>28744</v>
      </c>
      <c r="V2102"/>
      <c r="W2102" t="s">
        <v>2216</v>
      </c>
      <c r="X2102" t="s">
        <v>250</v>
      </c>
      <c r="Y2102" s="42" t="s">
        <v>8131</v>
      </c>
    </row>
    <row r="2103" spans="1:25" s="87" customFormat="1" x14ac:dyDescent="0.3">
      <c r="A2103" s="94" t="str">
        <f t="shared" si="33"/>
        <v>rsisney</v>
      </c>
      <c r="B2103" s="95" t="s">
        <v>28745</v>
      </c>
      <c r="C2103" s="96" t="s">
        <v>28746</v>
      </c>
      <c r="D2103" s="96" t="s">
        <v>28747</v>
      </c>
      <c r="E2103" s="96" t="s">
        <v>19170</v>
      </c>
      <c r="F2103" s="95" t="s">
        <v>19215</v>
      </c>
      <c r="G2103" s="96" t="s">
        <v>19033</v>
      </c>
      <c r="H2103" s="96" t="s">
        <v>19172</v>
      </c>
      <c r="I2103" s="96" t="s">
        <v>19173</v>
      </c>
      <c r="J2103" s="95" t="s">
        <v>19174</v>
      </c>
      <c r="K2103" s="95" t="s">
        <v>19802</v>
      </c>
      <c r="L2103" s="95" t="s">
        <v>19803</v>
      </c>
      <c r="M2103" s="96" t="s">
        <v>19804</v>
      </c>
      <c r="N2103" s="96" t="s">
        <v>549</v>
      </c>
      <c r="O2103" s="97">
        <v>42885</v>
      </c>
      <c r="P2103" s="97">
        <v>42975</v>
      </c>
      <c r="Q2103" s="97">
        <v>42885</v>
      </c>
      <c r="R2103" s="96">
        <v>3044</v>
      </c>
      <c r="S2103" s="96">
        <v>8</v>
      </c>
      <c r="T2103" s="96" t="s">
        <v>19247</v>
      </c>
      <c r="U2103" s="96" t="s">
        <v>28748</v>
      </c>
      <c r="V2103" s="96"/>
      <c r="W2103" s="96" t="s">
        <v>28749</v>
      </c>
      <c r="X2103" s="96" t="s">
        <v>983</v>
      </c>
      <c r="Y2103" s="95" t="s">
        <v>28750</v>
      </c>
    </row>
    <row r="2104" spans="1:25" s="87" customFormat="1" x14ac:dyDescent="0.3">
      <c r="A2104" s="94" t="str">
        <f t="shared" si="33"/>
        <v>RSKAE</v>
      </c>
      <c r="B2104" s="95" t="s">
        <v>28751</v>
      </c>
      <c r="C2104" s="96" t="s">
        <v>28752</v>
      </c>
      <c r="D2104" s="96" t="s">
        <v>18280</v>
      </c>
      <c r="E2104" s="96" t="s">
        <v>5630</v>
      </c>
      <c r="F2104" s="95" t="s">
        <v>19181</v>
      </c>
      <c r="G2104" s="96" t="s">
        <v>19030</v>
      </c>
      <c r="H2104" s="96" t="s">
        <v>19172</v>
      </c>
      <c r="I2104" s="96" t="s">
        <v>19173</v>
      </c>
      <c r="J2104" s="95" t="s">
        <v>19174</v>
      </c>
      <c r="K2104" s="95" t="s">
        <v>19716</v>
      </c>
      <c r="L2104" s="95" t="s">
        <v>19717</v>
      </c>
      <c r="M2104" s="96" t="s">
        <v>5847</v>
      </c>
      <c r="N2104" s="96" t="s">
        <v>279</v>
      </c>
      <c r="O2104" s="97">
        <v>39364</v>
      </c>
      <c r="P2104" s="97">
        <v>39364</v>
      </c>
      <c r="Q2104" s="97">
        <v>39364</v>
      </c>
      <c r="R2104" s="96">
        <v>6565</v>
      </c>
      <c r="S2104" s="96">
        <v>17</v>
      </c>
      <c r="T2104" s="96" t="s">
        <v>19261</v>
      </c>
      <c r="U2104" s="96" t="s">
        <v>28753</v>
      </c>
      <c r="V2104" s="96"/>
      <c r="W2104" s="96" t="s">
        <v>1032</v>
      </c>
      <c r="X2104" s="96" t="s">
        <v>279</v>
      </c>
      <c r="Y2104" s="95" t="s">
        <v>18283</v>
      </c>
    </row>
    <row r="2105" spans="1:25" s="87" customFormat="1" x14ac:dyDescent="0.3">
      <c r="A2105" s="94" t="str">
        <f t="shared" si="33"/>
        <v>rslavin</v>
      </c>
      <c r="B2105" s="95" t="s">
        <v>28754</v>
      </c>
      <c r="C2105" s="96" t="s">
        <v>28755</v>
      </c>
      <c r="D2105" s="96" t="s">
        <v>28756</v>
      </c>
      <c r="E2105" s="96" t="s">
        <v>5630</v>
      </c>
      <c r="F2105" s="95" t="s">
        <v>19171</v>
      </c>
      <c r="G2105" s="96" t="s">
        <v>19029</v>
      </c>
      <c r="H2105" s="96" t="s">
        <v>19172</v>
      </c>
      <c r="I2105" s="96" t="s">
        <v>19173</v>
      </c>
      <c r="J2105" s="95" t="s">
        <v>19189</v>
      </c>
      <c r="K2105" s="95" t="s">
        <v>19345</v>
      </c>
      <c r="L2105" s="95" t="s">
        <v>19837</v>
      </c>
      <c r="M2105" s="96" t="s">
        <v>6275</v>
      </c>
      <c r="N2105" s="96" t="s">
        <v>318</v>
      </c>
      <c r="O2105" s="97">
        <v>45179</v>
      </c>
      <c r="P2105" s="97">
        <v>45179</v>
      </c>
      <c r="Q2105" s="97">
        <v>45179</v>
      </c>
      <c r="R2105" s="96">
        <v>750</v>
      </c>
      <c r="S2105" s="96">
        <v>2</v>
      </c>
      <c r="T2105" s="96" t="s">
        <v>19209</v>
      </c>
      <c r="U2105" s="96" t="s">
        <v>28757</v>
      </c>
      <c r="V2105" s="96"/>
      <c r="W2105" s="96" t="s">
        <v>4560</v>
      </c>
      <c r="X2105" s="96" t="s">
        <v>318</v>
      </c>
      <c r="Y2105" s="95" t="s">
        <v>6961</v>
      </c>
    </row>
    <row r="2106" spans="1:25" s="87" customFormat="1" x14ac:dyDescent="0.3">
      <c r="A2106" s="94" t="str">
        <f t="shared" si="33"/>
        <v>rslawte</v>
      </c>
      <c r="B2106" s="95" t="s">
        <v>28758</v>
      </c>
      <c r="C2106" s="96" t="s">
        <v>28759</v>
      </c>
      <c r="D2106" s="96" t="s">
        <v>28760</v>
      </c>
      <c r="E2106" s="96" t="s">
        <v>5630</v>
      </c>
      <c r="F2106" s="95" t="s">
        <v>19181</v>
      </c>
      <c r="G2106" s="96" t="s">
        <v>19030</v>
      </c>
      <c r="H2106" s="96" t="s">
        <v>19172</v>
      </c>
      <c r="I2106" s="96" t="s">
        <v>19173</v>
      </c>
      <c r="J2106" s="95" t="s">
        <v>19189</v>
      </c>
      <c r="K2106" s="95" t="s">
        <v>19273</v>
      </c>
      <c r="L2106" s="95" t="s">
        <v>19274</v>
      </c>
      <c r="M2106" s="96" t="s">
        <v>7733</v>
      </c>
      <c r="N2106" s="96" t="s">
        <v>328</v>
      </c>
      <c r="O2106" s="97">
        <v>43712</v>
      </c>
      <c r="P2106" s="97">
        <v>44062</v>
      </c>
      <c r="Q2106" s="97">
        <v>43712</v>
      </c>
      <c r="R2106" s="96">
        <v>2217</v>
      </c>
      <c r="S2106" s="96">
        <v>6</v>
      </c>
      <c r="T2106" s="96" t="s">
        <v>19247</v>
      </c>
      <c r="U2106" s="96" t="s">
        <v>28761</v>
      </c>
      <c r="V2106" s="96"/>
      <c r="W2106" s="96" t="s">
        <v>3839</v>
      </c>
      <c r="X2106" s="96" t="s">
        <v>328</v>
      </c>
      <c r="Y2106" s="95" t="s">
        <v>8325</v>
      </c>
    </row>
    <row r="2107" spans="1:25" s="87" customFormat="1" x14ac:dyDescent="0.3">
      <c r="A2107" s="94" t="str">
        <f t="shared" si="33"/>
        <v>rsmit12</v>
      </c>
      <c r="B2107" s="95" t="s">
        <v>28762</v>
      </c>
      <c r="C2107" s="96" t="s">
        <v>28763</v>
      </c>
      <c r="D2107" s="96" t="s">
        <v>28764</v>
      </c>
      <c r="E2107" s="96" t="s">
        <v>19170</v>
      </c>
      <c r="F2107" s="95" t="s">
        <v>19215</v>
      </c>
      <c r="G2107" s="96" t="s">
        <v>19033</v>
      </c>
      <c r="H2107" s="96" t="s">
        <v>19172</v>
      </c>
      <c r="I2107" s="96" t="s">
        <v>19173</v>
      </c>
      <c r="J2107" s="95" t="s">
        <v>19174</v>
      </c>
      <c r="K2107" s="95" t="s">
        <v>19802</v>
      </c>
      <c r="L2107" s="95" t="s">
        <v>19803</v>
      </c>
      <c r="M2107" s="96" t="s">
        <v>19804</v>
      </c>
      <c r="N2107" s="96" t="s">
        <v>549</v>
      </c>
      <c r="O2107" s="97">
        <v>44392</v>
      </c>
      <c r="P2107" s="97">
        <v>44392</v>
      </c>
      <c r="Q2107" s="97">
        <v>44392</v>
      </c>
      <c r="R2107" s="96">
        <v>1537</v>
      </c>
      <c r="S2107" s="96">
        <v>4</v>
      </c>
      <c r="T2107" s="96" t="s">
        <v>19228</v>
      </c>
      <c r="U2107" s="96" t="s">
        <v>28765</v>
      </c>
      <c r="V2107" s="96"/>
      <c r="W2107" s="96" t="s">
        <v>28766</v>
      </c>
      <c r="X2107" s="96" t="s">
        <v>2926</v>
      </c>
      <c r="Y2107" s="95" t="s">
        <v>28767</v>
      </c>
    </row>
    <row r="2108" spans="1:25" s="87" customFormat="1" x14ac:dyDescent="0.3">
      <c r="A2108" s="94" t="str">
        <f t="shared" si="33"/>
        <v>rsmith8</v>
      </c>
      <c r="B2108" s="95" t="s">
        <v>28768</v>
      </c>
      <c r="C2108" s="96" t="s">
        <v>28769</v>
      </c>
      <c r="D2108" s="96" t="s">
        <v>28770</v>
      </c>
      <c r="E2108" s="96" t="s">
        <v>19036</v>
      </c>
      <c r="F2108" s="95" t="s">
        <v>19181</v>
      </c>
      <c r="G2108" s="96" t="s">
        <v>19030</v>
      </c>
      <c r="H2108" s="96" t="s">
        <v>19172</v>
      </c>
      <c r="I2108" s="96" t="s">
        <v>19173</v>
      </c>
      <c r="J2108" s="95" t="s">
        <v>19189</v>
      </c>
      <c r="K2108" s="95" t="s">
        <v>19273</v>
      </c>
      <c r="L2108" s="95" t="s">
        <v>19274</v>
      </c>
      <c r="M2108" s="96" t="s">
        <v>7733</v>
      </c>
      <c r="N2108" s="96" t="s">
        <v>328</v>
      </c>
      <c r="O2108" s="97">
        <v>44207</v>
      </c>
      <c r="P2108" s="97">
        <v>44207</v>
      </c>
      <c r="Q2108" s="97">
        <v>44207</v>
      </c>
      <c r="R2108" s="96">
        <v>1722</v>
      </c>
      <c r="S2108" s="96">
        <v>4</v>
      </c>
      <c r="T2108" s="96" t="s">
        <v>19228</v>
      </c>
      <c r="U2108" s="96" t="s">
        <v>28771</v>
      </c>
      <c r="V2108" s="96"/>
      <c r="W2108" s="96" t="s">
        <v>28772</v>
      </c>
      <c r="X2108" s="96" t="s">
        <v>375</v>
      </c>
      <c r="Y2108" s="95" t="s">
        <v>24117</v>
      </c>
    </row>
    <row r="2109" spans="1:25" s="87" customFormat="1" x14ac:dyDescent="0.3">
      <c r="A2109" s="94" t="str">
        <f t="shared" si="33"/>
        <v>RSNOW</v>
      </c>
      <c r="B2109" s="95" t="s">
        <v>28773</v>
      </c>
      <c r="C2109" s="96" t="s">
        <v>28774</v>
      </c>
      <c r="D2109" s="96" t="s">
        <v>15932</v>
      </c>
      <c r="E2109" s="96" t="s">
        <v>5630</v>
      </c>
      <c r="F2109" s="95" t="s">
        <v>19171</v>
      </c>
      <c r="G2109" s="96" t="s">
        <v>19029</v>
      </c>
      <c r="H2109" s="96" t="s">
        <v>19172</v>
      </c>
      <c r="I2109" s="96" t="s">
        <v>19173</v>
      </c>
      <c r="J2109" s="95" t="s">
        <v>19189</v>
      </c>
      <c r="K2109" s="95" t="s">
        <v>19415</v>
      </c>
      <c r="L2109" s="95" t="s">
        <v>6684</v>
      </c>
      <c r="M2109" s="96" t="s">
        <v>19416</v>
      </c>
      <c r="N2109" s="96" t="s">
        <v>318</v>
      </c>
      <c r="O2109" s="97">
        <v>40357</v>
      </c>
      <c r="P2109" s="97">
        <v>40357</v>
      </c>
      <c r="Q2109" s="97">
        <v>40357</v>
      </c>
      <c r="R2109" s="96">
        <v>5572</v>
      </c>
      <c r="S2109" s="96">
        <v>15</v>
      </c>
      <c r="T2109" s="96" t="s">
        <v>19247</v>
      </c>
      <c r="U2109" s="96" t="s">
        <v>28775</v>
      </c>
      <c r="V2109" s="96"/>
      <c r="W2109" s="96" t="s">
        <v>15935</v>
      </c>
      <c r="X2109" s="96" t="s">
        <v>318</v>
      </c>
      <c r="Y2109" s="95" t="s">
        <v>15936</v>
      </c>
    </row>
    <row r="2110" spans="1:25" s="87" customFormat="1" x14ac:dyDescent="0.3">
      <c r="A2110" s="94" t="str">
        <f t="shared" si="33"/>
        <v>RSPARK1</v>
      </c>
      <c r="B2110" s="95" t="s">
        <v>28776</v>
      </c>
      <c r="C2110" s="96" t="s">
        <v>28777</v>
      </c>
      <c r="D2110" s="96" t="s">
        <v>3680</v>
      </c>
      <c r="E2110" s="96" t="s">
        <v>5630</v>
      </c>
      <c r="F2110" s="95" t="s">
        <v>19285</v>
      </c>
      <c r="G2110" s="96" t="s">
        <v>19028</v>
      </c>
      <c r="H2110" s="96" t="s">
        <v>19172</v>
      </c>
      <c r="I2110" s="96" t="s">
        <v>19173</v>
      </c>
      <c r="J2110" s="95" t="s">
        <v>19174</v>
      </c>
      <c r="K2110" s="95" t="s">
        <v>19431</v>
      </c>
      <c r="L2110" s="95" t="s">
        <v>19432</v>
      </c>
      <c r="M2110" s="96" t="s">
        <v>6264</v>
      </c>
      <c r="N2110" s="96" t="s">
        <v>279</v>
      </c>
      <c r="O2110" s="97">
        <v>40730</v>
      </c>
      <c r="P2110" s="97">
        <v>40730</v>
      </c>
      <c r="Q2110" s="97">
        <v>40730</v>
      </c>
      <c r="R2110" s="96">
        <v>5199</v>
      </c>
      <c r="S2110" s="96">
        <v>14</v>
      </c>
      <c r="T2110" s="96" t="s">
        <v>19247</v>
      </c>
      <c r="U2110" s="96" t="s">
        <v>28778</v>
      </c>
      <c r="V2110" s="96"/>
      <c r="W2110" s="96" t="s">
        <v>14488</v>
      </c>
      <c r="X2110" s="96" t="s">
        <v>279</v>
      </c>
      <c r="Y2110" s="95" t="s">
        <v>14489</v>
      </c>
    </row>
    <row r="2111" spans="1:25" s="87" customFormat="1" x14ac:dyDescent="0.3">
      <c r="A2111" s="94" t="str">
        <f t="shared" si="33"/>
        <v>rspring</v>
      </c>
      <c r="B2111" s="95" t="s">
        <v>28779</v>
      </c>
      <c r="C2111" s="96" t="s">
        <v>28780</v>
      </c>
      <c r="D2111" s="96" t="s">
        <v>28781</v>
      </c>
      <c r="E2111" s="96" t="s">
        <v>5630</v>
      </c>
      <c r="F2111" s="95" t="s">
        <v>19215</v>
      </c>
      <c r="G2111" s="96" t="s">
        <v>19033</v>
      </c>
      <c r="H2111" s="96" t="s">
        <v>19172</v>
      </c>
      <c r="I2111" s="96" t="s">
        <v>19173</v>
      </c>
      <c r="J2111" s="95" t="s">
        <v>19174</v>
      </c>
      <c r="K2111" s="95" t="s">
        <v>19401</v>
      </c>
      <c r="L2111" s="95" t="s">
        <v>19764</v>
      </c>
      <c r="M2111" s="96" t="s">
        <v>8645</v>
      </c>
      <c r="N2111" s="96" t="s">
        <v>407</v>
      </c>
      <c r="O2111" s="97">
        <v>39625</v>
      </c>
      <c r="P2111" s="97">
        <v>45858</v>
      </c>
      <c r="Q2111" s="97">
        <v>45858</v>
      </c>
      <c r="R2111" s="96">
        <v>71</v>
      </c>
      <c r="S2111" s="96">
        <v>0</v>
      </c>
      <c r="T2111" s="96" t="s">
        <v>19219</v>
      </c>
      <c r="U2111" s="96" t="s">
        <v>28782</v>
      </c>
      <c r="V2111" s="96"/>
      <c r="W2111" s="96" t="s">
        <v>3867</v>
      </c>
      <c r="X2111" s="96" t="s">
        <v>983</v>
      </c>
      <c r="Y2111" s="95" t="s">
        <v>10361</v>
      </c>
    </row>
    <row r="2112" spans="1:25" s="87" customFormat="1" x14ac:dyDescent="0.3">
      <c r="A2112" s="94" t="str">
        <f t="shared" si="33"/>
        <v>rstout</v>
      </c>
      <c r="B2112" s="95" t="s">
        <v>28783</v>
      </c>
      <c r="C2112" s="96" t="s">
        <v>28784</v>
      </c>
      <c r="D2112" s="96" t="s">
        <v>28785</v>
      </c>
      <c r="E2112" s="96" t="s">
        <v>5630</v>
      </c>
      <c r="F2112" s="95" t="s">
        <v>19181</v>
      </c>
      <c r="G2112" s="96" t="s">
        <v>19030</v>
      </c>
      <c r="H2112" s="96" t="s">
        <v>19172</v>
      </c>
      <c r="I2112" s="96" t="s">
        <v>19173</v>
      </c>
      <c r="J2112" s="95" t="s">
        <v>19174</v>
      </c>
      <c r="K2112" s="95" t="s">
        <v>19301</v>
      </c>
      <c r="L2112" s="95" t="s">
        <v>19301</v>
      </c>
      <c r="M2112" s="96" t="s">
        <v>19819</v>
      </c>
      <c r="N2112" s="96" t="s">
        <v>760</v>
      </c>
      <c r="O2112" s="97">
        <v>44251</v>
      </c>
      <c r="P2112" s="97">
        <v>44251</v>
      </c>
      <c r="Q2112" s="97">
        <v>44251</v>
      </c>
      <c r="R2112" s="96">
        <v>1678</v>
      </c>
      <c r="S2112" s="96">
        <v>4</v>
      </c>
      <c r="T2112" s="96" t="s">
        <v>19228</v>
      </c>
      <c r="U2112" s="96" t="s">
        <v>28786</v>
      </c>
      <c r="V2112" s="96"/>
      <c r="W2112" s="96" t="s">
        <v>27903</v>
      </c>
      <c r="X2112" s="96" t="s">
        <v>760</v>
      </c>
      <c r="Y2112" s="95" t="s">
        <v>11677</v>
      </c>
    </row>
    <row r="2113" spans="1:25" s="87" customFormat="1" x14ac:dyDescent="0.3">
      <c r="A2113" s="94" t="str">
        <f t="shared" si="33"/>
        <v>RSTOUT0</v>
      </c>
      <c r="B2113" s="95" t="s">
        <v>28787</v>
      </c>
      <c r="C2113" s="96" t="s">
        <v>28788</v>
      </c>
      <c r="D2113" s="96" t="s">
        <v>28789</v>
      </c>
      <c r="E2113" s="96" t="s">
        <v>5630</v>
      </c>
      <c r="F2113" s="95" t="s">
        <v>19285</v>
      </c>
      <c r="G2113" s="96" t="s">
        <v>19028</v>
      </c>
      <c r="H2113" s="96" t="s">
        <v>19172</v>
      </c>
      <c r="I2113" s="96" t="s">
        <v>19173</v>
      </c>
      <c r="J2113" s="95" t="s">
        <v>19174</v>
      </c>
      <c r="K2113" s="95" t="s">
        <v>19431</v>
      </c>
      <c r="L2113" s="95" t="s">
        <v>19432</v>
      </c>
      <c r="M2113" s="96" t="s">
        <v>6264</v>
      </c>
      <c r="N2113" s="96" t="s">
        <v>279</v>
      </c>
      <c r="O2113" s="97">
        <v>39700</v>
      </c>
      <c r="P2113" s="97">
        <v>39700</v>
      </c>
      <c r="Q2113" s="97">
        <v>39700</v>
      </c>
      <c r="R2113" s="96">
        <v>6229</v>
      </c>
      <c r="S2113" s="96">
        <v>17</v>
      </c>
      <c r="T2113" s="96" t="s">
        <v>19261</v>
      </c>
      <c r="U2113" s="96" t="s">
        <v>28790</v>
      </c>
      <c r="V2113" s="96"/>
      <c r="W2113" s="96" t="s">
        <v>21775</v>
      </c>
      <c r="X2113" s="96" t="s">
        <v>279</v>
      </c>
      <c r="Y2113" s="95" t="s">
        <v>28791</v>
      </c>
    </row>
    <row r="2114" spans="1:25" s="87" customFormat="1" x14ac:dyDescent="0.3">
      <c r="A2114" s="94" t="str">
        <f t="shared" si="33"/>
        <v>RSTYLE</v>
      </c>
      <c r="B2114" s="95" t="s">
        <v>28792</v>
      </c>
      <c r="C2114" s="96" t="s">
        <v>28793</v>
      </c>
      <c r="D2114" s="96" t="s">
        <v>17350</v>
      </c>
      <c r="E2114" s="96" t="s">
        <v>5630</v>
      </c>
      <c r="F2114" s="95" t="s">
        <v>19171</v>
      </c>
      <c r="G2114" s="96" t="s">
        <v>19029</v>
      </c>
      <c r="H2114" s="96" t="s">
        <v>19172</v>
      </c>
      <c r="I2114" s="96" t="s">
        <v>19173</v>
      </c>
      <c r="J2114" s="95" t="s">
        <v>19174</v>
      </c>
      <c r="K2114" s="95" t="s">
        <v>19309</v>
      </c>
      <c r="L2114" s="95" t="s">
        <v>19918</v>
      </c>
      <c r="M2114" s="96" t="s">
        <v>18106</v>
      </c>
      <c r="N2114" s="96" t="s">
        <v>4327</v>
      </c>
      <c r="O2114" s="97">
        <v>30783</v>
      </c>
      <c r="P2114" s="97">
        <v>30783</v>
      </c>
      <c r="Q2114" s="97">
        <v>30783</v>
      </c>
      <c r="R2114" s="96">
        <v>15146</v>
      </c>
      <c r="S2114" s="96">
        <v>41</v>
      </c>
      <c r="T2114" s="96" t="s">
        <v>19261</v>
      </c>
      <c r="U2114" s="96" t="s">
        <v>17353</v>
      </c>
      <c r="V2114" s="96"/>
      <c r="W2114" s="96" t="s">
        <v>17354</v>
      </c>
      <c r="X2114" s="96" t="s">
        <v>4327</v>
      </c>
      <c r="Y2114" s="95" t="s">
        <v>17355</v>
      </c>
    </row>
    <row r="2115" spans="1:25" s="87" customFormat="1" x14ac:dyDescent="0.3">
      <c r="A2115" s="94" t="str">
        <f t="shared" ref="A2115:A2178" si="34">TRIM(D2115)</f>
        <v>rsugimo</v>
      </c>
      <c r="B2115" s="95" t="s">
        <v>28794</v>
      </c>
      <c r="C2115" s="96" t="s">
        <v>28795</v>
      </c>
      <c r="D2115" s="96" t="s">
        <v>28796</v>
      </c>
      <c r="E2115" s="96" t="s">
        <v>19170</v>
      </c>
      <c r="F2115" s="95" t="s">
        <v>19215</v>
      </c>
      <c r="G2115" s="96" t="s">
        <v>19033</v>
      </c>
      <c r="H2115" s="96" t="s">
        <v>19172</v>
      </c>
      <c r="I2115" s="96" t="s">
        <v>19173</v>
      </c>
      <c r="J2115" s="95" t="s">
        <v>19174</v>
      </c>
      <c r="K2115" s="95" t="s">
        <v>19455</v>
      </c>
      <c r="L2115" s="95" t="s">
        <v>19456</v>
      </c>
      <c r="M2115" s="96" t="s">
        <v>19457</v>
      </c>
      <c r="N2115" s="96" t="s">
        <v>2504</v>
      </c>
      <c r="O2115" s="97">
        <v>43572</v>
      </c>
      <c r="P2115" s="97">
        <v>45816</v>
      </c>
      <c r="Q2115" s="97">
        <v>45816</v>
      </c>
      <c r="R2115" s="96">
        <v>113</v>
      </c>
      <c r="S2115" s="96">
        <v>0</v>
      </c>
      <c r="T2115" s="96" t="s">
        <v>19193</v>
      </c>
      <c r="U2115" s="96" t="s">
        <v>28797</v>
      </c>
      <c r="V2115" s="96"/>
      <c r="W2115" s="96" t="s">
        <v>28688</v>
      </c>
      <c r="X2115" s="96" t="s">
        <v>2504</v>
      </c>
      <c r="Y2115" s="95" t="s">
        <v>28689</v>
      </c>
    </row>
    <row r="2116" spans="1:25" s="87" customFormat="1" x14ac:dyDescent="0.3">
      <c r="A2116" s="94" t="str">
        <f t="shared" si="34"/>
        <v>rswans3</v>
      </c>
      <c r="B2116" s="95" t="s">
        <v>28798</v>
      </c>
      <c r="C2116" s="96" t="s">
        <v>28799</v>
      </c>
      <c r="D2116" s="96" t="s">
        <v>28800</v>
      </c>
      <c r="E2116" s="96" t="s">
        <v>5630</v>
      </c>
      <c r="F2116" s="95" t="s">
        <v>19181</v>
      </c>
      <c r="G2116" s="96" t="s">
        <v>19030</v>
      </c>
      <c r="H2116" s="96" t="s">
        <v>19172</v>
      </c>
      <c r="I2116" s="96" t="s">
        <v>19173</v>
      </c>
      <c r="J2116" s="95" t="s">
        <v>19189</v>
      </c>
      <c r="K2116" s="95" t="s">
        <v>19273</v>
      </c>
      <c r="L2116" s="95" t="s">
        <v>19274</v>
      </c>
      <c r="M2116" s="96" t="s">
        <v>7733</v>
      </c>
      <c r="N2116" s="96" t="s">
        <v>328</v>
      </c>
      <c r="O2116" s="97">
        <v>42415</v>
      </c>
      <c r="P2116" s="97">
        <v>42415</v>
      </c>
      <c r="Q2116" s="97">
        <v>42415</v>
      </c>
      <c r="R2116" s="96">
        <v>3514</v>
      </c>
      <c r="S2116" s="96">
        <v>9</v>
      </c>
      <c r="T2116" s="96" t="s">
        <v>19247</v>
      </c>
      <c r="U2116" s="96" t="s">
        <v>28801</v>
      </c>
      <c r="V2116" s="96"/>
      <c r="W2116" s="96" t="s">
        <v>14472</v>
      </c>
      <c r="X2116" s="96" t="s">
        <v>328</v>
      </c>
      <c r="Y2116" s="95" t="s">
        <v>14473</v>
      </c>
    </row>
    <row r="2117" spans="1:25" s="87" customFormat="1" x14ac:dyDescent="0.3">
      <c r="A2117" s="94" t="str">
        <f t="shared" si="34"/>
        <v>rsykes</v>
      </c>
      <c r="B2117" s="95" t="s">
        <v>28802</v>
      </c>
      <c r="C2117" s="96" t="s">
        <v>28803</v>
      </c>
      <c r="D2117" s="96" t="s">
        <v>28804</v>
      </c>
      <c r="E2117" s="96" t="s">
        <v>19170</v>
      </c>
      <c r="F2117" s="95" t="s">
        <v>19272</v>
      </c>
      <c r="G2117" s="96" t="s">
        <v>19048</v>
      </c>
      <c r="H2117" s="96" t="s">
        <v>19227</v>
      </c>
      <c r="I2117" s="96" t="s">
        <v>19173</v>
      </c>
      <c r="J2117" s="95" t="s">
        <v>19189</v>
      </c>
      <c r="K2117" s="95" t="s">
        <v>19374</v>
      </c>
      <c r="L2117" s="95" t="s">
        <v>19492</v>
      </c>
      <c r="M2117" s="96" t="s">
        <v>19493</v>
      </c>
      <c r="N2117" s="96" t="s">
        <v>268</v>
      </c>
      <c r="O2117" s="97">
        <v>45438</v>
      </c>
      <c r="P2117" s="97">
        <v>45438</v>
      </c>
      <c r="Q2117" s="97">
        <v>45438</v>
      </c>
      <c r="R2117" s="96">
        <v>491</v>
      </c>
      <c r="S2117" s="96">
        <v>1</v>
      </c>
      <c r="T2117" s="96" t="s">
        <v>19209</v>
      </c>
      <c r="U2117" s="96" t="s">
        <v>28805</v>
      </c>
      <c r="V2117" s="96"/>
      <c r="W2117" s="96" t="s">
        <v>915</v>
      </c>
      <c r="X2117" s="96" t="s">
        <v>268</v>
      </c>
      <c r="Y2117" s="95" t="s">
        <v>28806</v>
      </c>
    </row>
    <row r="2118" spans="1:25" s="87" customFormat="1" x14ac:dyDescent="0.3">
      <c r="A2118" s="94" t="str">
        <f t="shared" si="34"/>
        <v>rtamay0</v>
      </c>
      <c r="B2118" s="95" t="s">
        <v>28807</v>
      </c>
      <c r="C2118" s="96" t="s">
        <v>28808</v>
      </c>
      <c r="D2118" s="96" t="s">
        <v>28809</v>
      </c>
      <c r="E2118" s="96" t="s">
        <v>5630</v>
      </c>
      <c r="F2118" s="95" t="s">
        <v>19181</v>
      </c>
      <c r="G2118" s="96" t="s">
        <v>19030</v>
      </c>
      <c r="H2118" s="96" t="s">
        <v>19172</v>
      </c>
      <c r="I2118" s="96" t="s">
        <v>19173</v>
      </c>
      <c r="J2118" s="95" t="s">
        <v>19174</v>
      </c>
      <c r="K2118" s="95" t="s">
        <v>19716</v>
      </c>
      <c r="L2118" s="95" t="s">
        <v>19717</v>
      </c>
      <c r="M2118" s="96" t="s">
        <v>5847</v>
      </c>
      <c r="N2118" s="96" t="s">
        <v>279</v>
      </c>
      <c r="O2118" s="97">
        <v>45158</v>
      </c>
      <c r="P2118" s="97">
        <v>45158</v>
      </c>
      <c r="Q2118" s="97">
        <v>45158</v>
      </c>
      <c r="R2118" s="96">
        <v>771</v>
      </c>
      <c r="S2118" s="96">
        <v>2</v>
      </c>
      <c r="T2118" s="96" t="s">
        <v>19209</v>
      </c>
      <c r="U2118" s="96" t="s">
        <v>28810</v>
      </c>
      <c r="V2118" s="96"/>
      <c r="W2118" s="96" t="s">
        <v>1032</v>
      </c>
      <c r="X2118" s="96" t="s">
        <v>279</v>
      </c>
      <c r="Y2118" s="95" t="s">
        <v>4764</v>
      </c>
    </row>
    <row r="2119" spans="1:25" s="87" customFormat="1" x14ac:dyDescent="0.3">
      <c r="A2119" s="94" t="str">
        <f t="shared" si="34"/>
        <v>rtamayo</v>
      </c>
      <c r="B2119" s="95" t="s">
        <v>28811</v>
      </c>
      <c r="C2119" s="96" t="s">
        <v>28812</v>
      </c>
      <c r="D2119" s="96" t="s">
        <v>28813</v>
      </c>
      <c r="E2119" s="96" t="s">
        <v>5630</v>
      </c>
      <c r="F2119" s="95" t="s">
        <v>19285</v>
      </c>
      <c r="G2119" s="96" t="s">
        <v>19028</v>
      </c>
      <c r="H2119" s="96" t="s">
        <v>19172</v>
      </c>
      <c r="I2119" s="96" t="s">
        <v>19173</v>
      </c>
      <c r="J2119" s="95" t="s">
        <v>19174</v>
      </c>
      <c r="K2119" s="95" t="s">
        <v>19716</v>
      </c>
      <c r="L2119" s="95" t="s">
        <v>19717</v>
      </c>
      <c r="M2119" s="96" t="s">
        <v>5847</v>
      </c>
      <c r="N2119" s="96" t="s">
        <v>279</v>
      </c>
      <c r="O2119" s="97">
        <v>42431</v>
      </c>
      <c r="P2119" s="97">
        <v>42431</v>
      </c>
      <c r="Q2119" s="97">
        <v>42431</v>
      </c>
      <c r="R2119" s="96">
        <v>3498</v>
      </c>
      <c r="S2119" s="96">
        <v>9</v>
      </c>
      <c r="T2119" s="96" t="s">
        <v>19247</v>
      </c>
      <c r="U2119" s="96" t="s">
        <v>28814</v>
      </c>
      <c r="V2119" s="96"/>
      <c r="W2119" s="96" t="s">
        <v>1032</v>
      </c>
      <c r="X2119" s="96" t="s">
        <v>279</v>
      </c>
      <c r="Y2119" s="95" t="s">
        <v>4764</v>
      </c>
    </row>
    <row r="2120" spans="1:25" s="87" customFormat="1" x14ac:dyDescent="0.3">
      <c r="A2120" s="94" t="str">
        <f t="shared" si="34"/>
        <v>rtassin</v>
      </c>
      <c r="B2120" s="95" t="s">
        <v>28815</v>
      </c>
      <c r="C2120" s="96" t="s">
        <v>28816</v>
      </c>
      <c r="D2120" s="96" t="s">
        <v>28817</v>
      </c>
      <c r="E2120" s="96" t="s">
        <v>5630</v>
      </c>
      <c r="F2120" s="95" t="s">
        <v>19171</v>
      </c>
      <c r="G2120" s="96" t="s">
        <v>19029</v>
      </c>
      <c r="H2120" s="96" t="s">
        <v>19172</v>
      </c>
      <c r="I2120" s="96" t="s">
        <v>19173</v>
      </c>
      <c r="J2120" s="95" t="s">
        <v>19174</v>
      </c>
      <c r="K2120" s="95" t="s">
        <v>19401</v>
      </c>
      <c r="L2120" s="95" t="s">
        <v>20201</v>
      </c>
      <c r="M2120" s="96" t="s">
        <v>17220</v>
      </c>
      <c r="N2120" s="96" t="s">
        <v>297</v>
      </c>
      <c r="O2120" s="97">
        <v>42394</v>
      </c>
      <c r="P2120" s="97">
        <v>42394</v>
      </c>
      <c r="Q2120" s="97">
        <v>42394</v>
      </c>
      <c r="R2120" s="96">
        <v>3535</v>
      </c>
      <c r="S2120" s="96">
        <v>9</v>
      </c>
      <c r="T2120" s="96" t="s">
        <v>19247</v>
      </c>
      <c r="U2120" s="96" t="s">
        <v>28818</v>
      </c>
      <c r="V2120" s="96"/>
      <c r="W2120" s="96" t="s">
        <v>28819</v>
      </c>
      <c r="X2120" s="96" t="s">
        <v>287</v>
      </c>
      <c r="Y2120" s="95" t="s">
        <v>15457</v>
      </c>
    </row>
    <row r="2121" spans="1:25" s="87" customFormat="1" x14ac:dyDescent="0.3">
      <c r="A2121" s="94" t="str">
        <f t="shared" si="34"/>
        <v>rthibod</v>
      </c>
      <c r="B2121" s="95" t="s">
        <v>28820</v>
      </c>
      <c r="C2121" s="96" t="s">
        <v>28821</v>
      </c>
      <c r="D2121" s="96" t="s">
        <v>28822</v>
      </c>
      <c r="E2121" s="96" t="s">
        <v>5630</v>
      </c>
      <c r="F2121" s="95" t="s">
        <v>19215</v>
      </c>
      <c r="G2121" s="96" t="s">
        <v>19033</v>
      </c>
      <c r="H2121" s="96" t="s">
        <v>19172</v>
      </c>
      <c r="I2121" s="96" t="s">
        <v>19173</v>
      </c>
      <c r="J2121" s="95" t="s">
        <v>19174</v>
      </c>
      <c r="K2121" s="95" t="s">
        <v>19401</v>
      </c>
      <c r="L2121" s="95" t="s">
        <v>20201</v>
      </c>
      <c r="M2121" s="96" t="s">
        <v>17220</v>
      </c>
      <c r="N2121" s="96" t="s">
        <v>297</v>
      </c>
      <c r="O2121" s="97">
        <v>35207</v>
      </c>
      <c r="P2121" s="97">
        <v>45795</v>
      </c>
      <c r="Q2121" s="97">
        <v>45795</v>
      </c>
      <c r="R2121" s="96">
        <v>134</v>
      </c>
      <c r="S2121" s="96">
        <v>0</v>
      </c>
      <c r="T2121" s="96" t="s">
        <v>19193</v>
      </c>
      <c r="U2121" s="96" t="s">
        <v>13982</v>
      </c>
      <c r="V2121" s="96"/>
      <c r="W2121" s="96" t="s">
        <v>13983</v>
      </c>
      <c r="X2121" s="96" t="s">
        <v>477</v>
      </c>
      <c r="Y2121" s="95" t="s">
        <v>13984</v>
      </c>
    </row>
    <row r="2122" spans="1:25" s="87" customFormat="1" x14ac:dyDescent="0.3">
      <c r="A2122" s="94" t="str">
        <f t="shared" si="34"/>
        <v>rthoma2</v>
      </c>
      <c r="B2122" s="95" t="s">
        <v>28823</v>
      </c>
      <c r="C2122" s="96" t="s">
        <v>28824</v>
      </c>
      <c r="D2122" s="96" t="s">
        <v>28825</v>
      </c>
      <c r="E2122" s="96" t="s">
        <v>19170</v>
      </c>
      <c r="F2122" s="95" t="s">
        <v>19236</v>
      </c>
      <c r="G2122" s="96" t="s">
        <v>19032</v>
      </c>
      <c r="H2122" s="96" t="s">
        <v>19227</v>
      </c>
      <c r="I2122" s="96" t="s">
        <v>19173</v>
      </c>
      <c r="J2122" s="95" t="s">
        <v>19189</v>
      </c>
      <c r="K2122" s="95" t="s">
        <v>19374</v>
      </c>
      <c r="L2122" s="95" t="s">
        <v>19375</v>
      </c>
      <c r="M2122" s="96" t="s">
        <v>19376</v>
      </c>
      <c r="N2122" s="96" t="s">
        <v>575</v>
      </c>
      <c r="O2122" s="97">
        <v>44571</v>
      </c>
      <c r="P2122" s="97">
        <v>44571</v>
      </c>
      <c r="Q2122" s="97">
        <v>44571</v>
      </c>
      <c r="R2122" s="96">
        <v>1358</v>
      </c>
      <c r="S2122" s="96">
        <v>3</v>
      </c>
      <c r="T2122" s="96" t="s">
        <v>19228</v>
      </c>
      <c r="U2122" s="96" t="s">
        <v>28826</v>
      </c>
      <c r="V2122" s="96"/>
      <c r="W2122" s="96" t="s">
        <v>1523</v>
      </c>
      <c r="X2122" s="96" t="s">
        <v>575</v>
      </c>
      <c r="Y2122" s="95" t="s">
        <v>6976</v>
      </c>
    </row>
    <row r="2123" spans="1:25" s="87" customFormat="1" x14ac:dyDescent="0.3">
      <c r="A2123" s="94" t="str">
        <f t="shared" si="34"/>
        <v>rthoms0</v>
      </c>
      <c r="B2123" s="95" t="s">
        <v>28827</v>
      </c>
      <c r="C2123" s="96" t="s">
        <v>28828</v>
      </c>
      <c r="D2123" s="96" t="s">
        <v>28829</v>
      </c>
      <c r="E2123" s="96" t="s">
        <v>5630</v>
      </c>
      <c r="F2123" s="95" t="s">
        <v>19171</v>
      </c>
      <c r="G2123" s="96" t="s">
        <v>19029</v>
      </c>
      <c r="H2123" s="96" t="s">
        <v>19172</v>
      </c>
      <c r="I2123" s="96" t="s">
        <v>19173</v>
      </c>
      <c r="J2123" s="95" t="s">
        <v>19189</v>
      </c>
      <c r="K2123" s="95" t="s">
        <v>19333</v>
      </c>
      <c r="L2123" s="95" t="s">
        <v>19334</v>
      </c>
      <c r="M2123" s="96" t="s">
        <v>9382</v>
      </c>
      <c r="N2123" s="96" t="s">
        <v>366</v>
      </c>
      <c r="O2123" s="97">
        <v>43159</v>
      </c>
      <c r="P2123" s="97">
        <v>43159</v>
      </c>
      <c r="Q2123" s="97">
        <v>43159</v>
      </c>
      <c r="R2123" s="96">
        <v>2770</v>
      </c>
      <c r="S2123" s="96">
        <v>7</v>
      </c>
      <c r="T2123" s="96" t="s">
        <v>19247</v>
      </c>
      <c r="U2123" s="96" t="s">
        <v>28830</v>
      </c>
      <c r="V2123" s="96"/>
      <c r="W2123" s="96" t="s">
        <v>1868</v>
      </c>
      <c r="X2123" s="96" t="s">
        <v>416</v>
      </c>
      <c r="Y2123" s="95" t="s">
        <v>18146</v>
      </c>
    </row>
    <row r="2124" spans="1:25" s="87" customFormat="1" x14ac:dyDescent="0.3">
      <c r="A2124" s="94" t="str">
        <f t="shared" si="34"/>
        <v>RTORDA</v>
      </c>
      <c r="B2124" s="95" t="s">
        <v>28831</v>
      </c>
      <c r="C2124" s="96" t="s">
        <v>28832</v>
      </c>
      <c r="D2124" s="96" t="s">
        <v>9269</v>
      </c>
      <c r="E2124" s="96" t="s">
        <v>5630</v>
      </c>
      <c r="F2124" s="95" t="s">
        <v>19171</v>
      </c>
      <c r="G2124" s="96" t="s">
        <v>19029</v>
      </c>
      <c r="H2124" s="96" t="s">
        <v>19172</v>
      </c>
      <c r="I2124" s="96" t="s">
        <v>19173</v>
      </c>
      <c r="J2124" s="95" t="s">
        <v>19174</v>
      </c>
      <c r="K2124" s="95" t="s">
        <v>19455</v>
      </c>
      <c r="L2124" s="95" t="s">
        <v>19456</v>
      </c>
      <c r="M2124" s="96" t="s">
        <v>19457</v>
      </c>
      <c r="N2124" s="96" t="s">
        <v>2504</v>
      </c>
      <c r="O2124" s="97">
        <v>40399</v>
      </c>
      <c r="P2124" s="97">
        <v>40399</v>
      </c>
      <c r="Q2124" s="97">
        <v>40399</v>
      </c>
      <c r="R2124" s="96">
        <v>5530</v>
      </c>
      <c r="S2124" s="96">
        <v>15</v>
      </c>
      <c r="T2124" s="96" t="s">
        <v>19247</v>
      </c>
      <c r="U2124" s="96" t="s">
        <v>9272</v>
      </c>
      <c r="V2124" s="96"/>
      <c r="W2124" s="96" t="s">
        <v>9273</v>
      </c>
      <c r="X2124" s="96" t="s">
        <v>2504</v>
      </c>
      <c r="Y2124" s="95" t="s">
        <v>28833</v>
      </c>
    </row>
    <row r="2125" spans="1:25" s="87" customFormat="1" x14ac:dyDescent="0.3">
      <c r="A2125" s="94" t="str">
        <f t="shared" si="34"/>
        <v>rtrimme</v>
      </c>
      <c r="B2125" s="95" t="s">
        <v>28834</v>
      </c>
      <c r="C2125" s="96" t="s">
        <v>28835</v>
      </c>
      <c r="D2125" s="96" t="s">
        <v>28836</v>
      </c>
      <c r="E2125" s="96" t="s">
        <v>5630</v>
      </c>
      <c r="F2125" s="95" t="s">
        <v>20261</v>
      </c>
      <c r="G2125" s="96" t="s">
        <v>19039</v>
      </c>
      <c r="H2125" s="96" t="s">
        <v>19172</v>
      </c>
      <c r="I2125" s="96" t="s">
        <v>19173</v>
      </c>
      <c r="J2125" s="95" t="s">
        <v>19189</v>
      </c>
      <c r="K2125" s="95" t="s">
        <v>20742</v>
      </c>
      <c r="L2125" s="95" t="s">
        <v>20742</v>
      </c>
      <c r="M2125" s="96" t="s">
        <v>21720</v>
      </c>
      <c r="N2125" s="96" t="s">
        <v>435</v>
      </c>
      <c r="O2125" s="97">
        <v>40175</v>
      </c>
      <c r="P2125" s="97">
        <v>45312</v>
      </c>
      <c r="Q2125" s="97">
        <v>45312</v>
      </c>
      <c r="R2125" s="96">
        <v>617</v>
      </c>
      <c r="S2125" s="96">
        <v>1</v>
      </c>
      <c r="T2125" s="96" t="s">
        <v>19209</v>
      </c>
      <c r="U2125" s="96" t="s">
        <v>28837</v>
      </c>
      <c r="V2125" s="96"/>
      <c r="W2125" s="96" t="s">
        <v>28838</v>
      </c>
      <c r="X2125" s="96" t="s">
        <v>719</v>
      </c>
      <c r="Y2125" s="95" t="s">
        <v>7233</v>
      </c>
    </row>
    <row r="2126" spans="1:25" s="87" customFormat="1" x14ac:dyDescent="0.3">
      <c r="A2126" s="94" t="str">
        <f t="shared" si="34"/>
        <v>RURQUH</v>
      </c>
      <c r="B2126" s="95" t="s">
        <v>28839</v>
      </c>
      <c r="C2126" s="96" t="s">
        <v>28840</v>
      </c>
      <c r="D2126" s="96" t="s">
        <v>481</v>
      </c>
      <c r="E2126" s="96" t="s">
        <v>5630</v>
      </c>
      <c r="F2126" s="95" t="s">
        <v>19171</v>
      </c>
      <c r="G2126" s="96" t="s">
        <v>19029</v>
      </c>
      <c r="H2126" s="96" t="s">
        <v>19172</v>
      </c>
      <c r="I2126" s="96" t="s">
        <v>19173</v>
      </c>
      <c r="J2126" s="95" t="s">
        <v>19174</v>
      </c>
      <c r="K2126" s="95" t="s">
        <v>19258</v>
      </c>
      <c r="L2126" s="95" t="s">
        <v>19259</v>
      </c>
      <c r="M2126" s="96" t="s">
        <v>19260</v>
      </c>
      <c r="N2126" s="96" t="s">
        <v>279</v>
      </c>
      <c r="O2126" s="97">
        <v>36927</v>
      </c>
      <c r="P2126" s="97">
        <v>36927</v>
      </c>
      <c r="Q2126" s="97">
        <v>36927</v>
      </c>
      <c r="R2126" s="96">
        <v>9002</v>
      </c>
      <c r="S2126" s="96">
        <v>24</v>
      </c>
      <c r="T2126" s="96" t="s">
        <v>19261</v>
      </c>
      <c r="U2126" s="96" t="s">
        <v>28841</v>
      </c>
      <c r="V2126" s="96"/>
      <c r="W2126" s="96" t="s">
        <v>344</v>
      </c>
      <c r="X2126" s="96" t="s">
        <v>279</v>
      </c>
      <c r="Y2126" s="95" t="s">
        <v>15981</v>
      </c>
    </row>
    <row r="2127" spans="1:25" s="87" customFormat="1" x14ac:dyDescent="0.3">
      <c r="A2127" s="94" t="str">
        <f t="shared" si="34"/>
        <v>RVANEG0</v>
      </c>
      <c r="B2127" s="95" t="s">
        <v>28842</v>
      </c>
      <c r="C2127" s="96" t="s">
        <v>28843</v>
      </c>
      <c r="D2127" s="96" t="s">
        <v>4925</v>
      </c>
      <c r="E2127" s="96" t="s">
        <v>5630</v>
      </c>
      <c r="F2127" s="95" t="s">
        <v>19171</v>
      </c>
      <c r="G2127" s="96" t="s">
        <v>19029</v>
      </c>
      <c r="H2127" s="96" t="s">
        <v>19172</v>
      </c>
      <c r="I2127" s="96" t="s">
        <v>19173</v>
      </c>
      <c r="J2127" s="95" t="s">
        <v>19174</v>
      </c>
      <c r="K2127" s="95" t="s">
        <v>19401</v>
      </c>
      <c r="L2127" s="95" t="s">
        <v>20201</v>
      </c>
      <c r="M2127" s="96" t="s">
        <v>17220</v>
      </c>
      <c r="N2127" s="96" t="s">
        <v>297</v>
      </c>
      <c r="O2127" s="97">
        <v>39336</v>
      </c>
      <c r="P2127" s="97">
        <v>39336</v>
      </c>
      <c r="Q2127" s="97">
        <v>39336</v>
      </c>
      <c r="R2127" s="96">
        <v>6593</v>
      </c>
      <c r="S2127" s="96">
        <v>18</v>
      </c>
      <c r="T2127" s="96" t="s">
        <v>19261</v>
      </c>
      <c r="U2127" s="96" t="s">
        <v>28844</v>
      </c>
      <c r="V2127" s="96"/>
      <c r="W2127" s="96" t="s">
        <v>4926</v>
      </c>
      <c r="X2127" s="96" t="s">
        <v>287</v>
      </c>
      <c r="Y2127" s="95" t="s">
        <v>4927</v>
      </c>
    </row>
    <row r="2128" spans="1:25" s="87" customFormat="1" x14ac:dyDescent="0.3">
      <c r="A2128" s="94" t="str">
        <f t="shared" si="34"/>
        <v>rventur</v>
      </c>
      <c r="B2128" s="95" t="s">
        <v>28845</v>
      </c>
      <c r="C2128" s="96" t="s">
        <v>28846</v>
      </c>
      <c r="D2128" s="96" t="s">
        <v>28847</v>
      </c>
      <c r="E2128" s="96" t="s">
        <v>5630</v>
      </c>
      <c r="F2128" s="95" t="s">
        <v>19181</v>
      </c>
      <c r="G2128" s="96" t="s">
        <v>19030</v>
      </c>
      <c r="H2128" s="96" t="s">
        <v>19172</v>
      </c>
      <c r="I2128" s="96" t="s">
        <v>19173</v>
      </c>
      <c r="J2128" s="95" t="s">
        <v>19189</v>
      </c>
      <c r="K2128" s="95" t="s">
        <v>19345</v>
      </c>
      <c r="L2128" s="95" t="s">
        <v>20358</v>
      </c>
      <c r="M2128" s="96" t="s">
        <v>20359</v>
      </c>
      <c r="N2128" s="96" t="s">
        <v>686</v>
      </c>
      <c r="O2128" s="97">
        <v>45200</v>
      </c>
      <c r="P2128" s="97">
        <v>45200</v>
      </c>
      <c r="Q2128" s="97">
        <v>45200</v>
      </c>
      <c r="R2128" s="96">
        <v>729</v>
      </c>
      <c r="S2128" s="96">
        <v>1</v>
      </c>
      <c r="T2128" s="96" t="s">
        <v>19209</v>
      </c>
      <c r="U2128" s="96" t="s">
        <v>28848</v>
      </c>
      <c r="V2128" s="96"/>
      <c r="W2128" s="96" t="s">
        <v>13057</v>
      </c>
      <c r="X2128" s="96" t="s">
        <v>382</v>
      </c>
      <c r="Y2128" s="95" t="s">
        <v>27623</v>
      </c>
    </row>
    <row r="2129" spans="1:25" s="87" customFormat="1" x14ac:dyDescent="0.3">
      <c r="A2129" s="94" t="str">
        <f t="shared" si="34"/>
        <v>rvilla5</v>
      </c>
      <c r="B2129" s="95" t="s">
        <v>28849</v>
      </c>
      <c r="C2129" s="96" t="s">
        <v>28850</v>
      </c>
      <c r="D2129" s="96" t="s">
        <v>28851</v>
      </c>
      <c r="E2129" s="96" t="s">
        <v>5630</v>
      </c>
      <c r="F2129" s="95" t="s">
        <v>19285</v>
      </c>
      <c r="G2129" s="96" t="s">
        <v>19028</v>
      </c>
      <c r="H2129" s="96" t="s">
        <v>19172</v>
      </c>
      <c r="I2129" s="96" t="s">
        <v>19173</v>
      </c>
      <c r="J2129" s="95" t="s">
        <v>19189</v>
      </c>
      <c r="K2129" s="95" t="s">
        <v>19273</v>
      </c>
      <c r="L2129" s="95" t="s">
        <v>19274</v>
      </c>
      <c r="M2129" s="96" t="s">
        <v>7733</v>
      </c>
      <c r="N2129" s="96" t="s">
        <v>328</v>
      </c>
      <c r="O2129" s="97">
        <v>42009</v>
      </c>
      <c r="P2129" s="97">
        <v>42009</v>
      </c>
      <c r="Q2129" s="97">
        <v>42009</v>
      </c>
      <c r="R2129" s="96">
        <v>3920</v>
      </c>
      <c r="S2129" s="96">
        <v>10</v>
      </c>
      <c r="T2129" s="96" t="s">
        <v>19247</v>
      </c>
      <c r="U2129" s="100" t="s">
        <v>28852</v>
      </c>
      <c r="V2129" s="100">
        <v>0</v>
      </c>
      <c r="W2129" s="100" t="s">
        <v>28853</v>
      </c>
      <c r="X2129" s="100" t="s">
        <v>416</v>
      </c>
      <c r="Y2129" s="100" t="s">
        <v>11338</v>
      </c>
    </row>
    <row r="2130" spans="1:25" s="87" customFormat="1" x14ac:dyDescent="0.3">
      <c r="A2130" s="94" t="str">
        <f t="shared" si="34"/>
        <v>RVILLEL</v>
      </c>
      <c r="B2130" s="95" t="s">
        <v>28854</v>
      </c>
      <c r="C2130" s="96" t="s">
        <v>28855</v>
      </c>
      <c r="D2130" s="96" t="s">
        <v>2189</v>
      </c>
      <c r="E2130" s="96" t="s">
        <v>5630</v>
      </c>
      <c r="F2130" s="95" t="s">
        <v>19226</v>
      </c>
      <c r="G2130" s="96" t="s">
        <v>19031</v>
      </c>
      <c r="H2130" s="96" t="s">
        <v>19227</v>
      </c>
      <c r="I2130" s="96" t="s">
        <v>19173</v>
      </c>
      <c r="J2130" s="95" t="s">
        <v>19174</v>
      </c>
      <c r="K2130" s="95" t="s">
        <v>19207</v>
      </c>
      <c r="L2130" s="95" t="s">
        <v>19208</v>
      </c>
      <c r="M2130" s="96" t="s">
        <v>10249</v>
      </c>
      <c r="N2130" s="96" t="s">
        <v>219</v>
      </c>
      <c r="O2130" s="97">
        <v>37167</v>
      </c>
      <c r="P2130" s="97">
        <v>37167</v>
      </c>
      <c r="Q2130" s="97">
        <v>37167</v>
      </c>
      <c r="R2130" s="96">
        <v>8762</v>
      </c>
      <c r="S2130" s="96">
        <v>24</v>
      </c>
      <c r="T2130" s="96" t="s">
        <v>19261</v>
      </c>
      <c r="U2130" s="96" t="s">
        <v>11977</v>
      </c>
      <c r="V2130" s="96"/>
      <c r="W2130" s="96" t="s">
        <v>2193</v>
      </c>
      <c r="X2130" s="96" t="s">
        <v>219</v>
      </c>
      <c r="Y2130" s="95" t="s">
        <v>16507</v>
      </c>
    </row>
    <row r="2131" spans="1:25" s="87" customFormat="1" x14ac:dyDescent="0.3">
      <c r="A2131" s="94" t="str">
        <f t="shared" si="34"/>
        <v>RVINISJ</v>
      </c>
      <c r="B2131" s="95" t="s">
        <v>28856</v>
      </c>
      <c r="C2131" s="96" t="s">
        <v>28857</v>
      </c>
      <c r="D2131" s="96" t="s">
        <v>15051</v>
      </c>
      <c r="E2131" s="96" t="s">
        <v>5630</v>
      </c>
      <c r="F2131" s="95" t="s">
        <v>19395</v>
      </c>
      <c r="G2131" s="96" t="s">
        <v>19030</v>
      </c>
      <c r="H2131" s="96" t="s">
        <v>19172</v>
      </c>
      <c r="I2131" s="96" t="s">
        <v>19173</v>
      </c>
      <c r="J2131" s="95" t="s">
        <v>19189</v>
      </c>
      <c r="K2131" s="95" t="s">
        <v>20742</v>
      </c>
      <c r="L2131" s="95" t="s">
        <v>20743</v>
      </c>
      <c r="M2131" s="96" t="s">
        <v>20744</v>
      </c>
      <c r="N2131" s="96" t="s">
        <v>719</v>
      </c>
      <c r="O2131" s="97">
        <v>39027</v>
      </c>
      <c r="P2131" s="97">
        <v>39027</v>
      </c>
      <c r="Q2131" s="97">
        <v>39027</v>
      </c>
      <c r="R2131" s="96">
        <v>6902</v>
      </c>
      <c r="S2131" s="96">
        <v>18</v>
      </c>
      <c r="T2131" s="96" t="s">
        <v>19261</v>
      </c>
      <c r="U2131" s="96" t="s">
        <v>28858</v>
      </c>
      <c r="V2131" s="96"/>
      <c r="W2131" s="96" t="s">
        <v>15054</v>
      </c>
      <c r="X2131" s="96" t="s">
        <v>719</v>
      </c>
      <c r="Y2131" s="95" t="s">
        <v>15055</v>
      </c>
    </row>
    <row r="2132" spans="1:25" s="87" customFormat="1" x14ac:dyDescent="0.3">
      <c r="A2132" s="94" t="str">
        <f t="shared" si="34"/>
        <v>RVOLM2</v>
      </c>
      <c r="B2132" s="95" t="s">
        <v>28859</v>
      </c>
      <c r="C2132" s="96" t="s">
        <v>28860</v>
      </c>
      <c r="D2132" s="96" t="s">
        <v>28861</v>
      </c>
      <c r="E2132" s="96" t="s">
        <v>19715</v>
      </c>
      <c r="F2132" s="95" t="s">
        <v>19171</v>
      </c>
      <c r="G2132" s="96" t="s">
        <v>19029</v>
      </c>
      <c r="H2132" s="96" t="s">
        <v>19172</v>
      </c>
      <c r="I2132" s="96" t="s">
        <v>19173</v>
      </c>
      <c r="J2132" s="95" t="s">
        <v>19174</v>
      </c>
      <c r="K2132" s="95" t="s">
        <v>19216</v>
      </c>
      <c r="L2132" s="95" t="s">
        <v>19217</v>
      </c>
      <c r="M2132" s="96" t="s">
        <v>19218</v>
      </c>
      <c r="N2132" s="96" t="s">
        <v>453</v>
      </c>
      <c r="O2132" s="97">
        <v>31434</v>
      </c>
      <c r="P2132" s="97">
        <v>31434</v>
      </c>
      <c r="Q2132" s="97">
        <v>31434</v>
      </c>
      <c r="R2132" s="96">
        <v>14495</v>
      </c>
      <c r="S2132" s="96">
        <v>39</v>
      </c>
      <c r="T2132" s="96" t="s">
        <v>19261</v>
      </c>
      <c r="U2132" s="96" t="s">
        <v>28862</v>
      </c>
      <c r="V2132" s="96"/>
      <c r="W2132" s="96" t="s">
        <v>28863</v>
      </c>
      <c r="X2132" s="96" t="s">
        <v>453</v>
      </c>
      <c r="Y2132" s="95" t="s">
        <v>28864</v>
      </c>
    </row>
    <row r="2133" spans="1:25" s="87" customFormat="1" x14ac:dyDescent="0.3">
      <c r="A2133" s="94" t="str">
        <f t="shared" si="34"/>
        <v>rwagone</v>
      </c>
      <c r="B2133" s="95" t="s">
        <v>28865</v>
      </c>
      <c r="C2133" s="96" t="s">
        <v>28866</v>
      </c>
      <c r="D2133" s="96" t="s">
        <v>28867</v>
      </c>
      <c r="E2133" s="96" t="s">
        <v>19170</v>
      </c>
      <c r="F2133" s="95" t="s">
        <v>19480</v>
      </c>
      <c r="G2133" s="96" t="s">
        <v>19040</v>
      </c>
      <c r="H2133" s="96" t="s">
        <v>19172</v>
      </c>
      <c r="I2133" s="96" t="s">
        <v>19173</v>
      </c>
      <c r="J2133" s="95" t="s">
        <v>19174</v>
      </c>
      <c r="K2133" s="95" t="s">
        <v>19522</v>
      </c>
      <c r="L2133" s="95" t="s">
        <v>19523</v>
      </c>
      <c r="M2133" s="96" t="s">
        <v>7156</v>
      </c>
      <c r="N2133" s="96" t="s">
        <v>773</v>
      </c>
      <c r="O2133" s="97">
        <v>44375</v>
      </c>
      <c r="P2133" s="97">
        <v>44375</v>
      </c>
      <c r="Q2133" s="97">
        <v>44375</v>
      </c>
      <c r="R2133" s="96">
        <v>1554</v>
      </c>
      <c r="S2133" s="96">
        <v>4</v>
      </c>
      <c r="T2133" s="96" t="s">
        <v>19228</v>
      </c>
      <c r="U2133" s="96" t="s">
        <v>28868</v>
      </c>
      <c r="V2133" s="96"/>
      <c r="W2133" s="96" t="s">
        <v>28869</v>
      </c>
      <c r="X2133" s="96" t="s">
        <v>366</v>
      </c>
      <c r="Y2133" s="95" t="s">
        <v>28870</v>
      </c>
    </row>
    <row r="2134" spans="1:25" s="87" customFormat="1" x14ac:dyDescent="0.3">
      <c r="A2134" s="94" t="str">
        <f t="shared" si="34"/>
        <v>RWALMER</v>
      </c>
      <c r="B2134" s="95" t="s">
        <v>28871</v>
      </c>
      <c r="C2134" s="96" t="s">
        <v>28872</v>
      </c>
      <c r="D2134" s="96" t="s">
        <v>13747</v>
      </c>
      <c r="E2134" s="96" t="s">
        <v>5630</v>
      </c>
      <c r="F2134" s="95" t="s">
        <v>19181</v>
      </c>
      <c r="G2134" s="96" t="s">
        <v>19030</v>
      </c>
      <c r="H2134" s="96" t="s">
        <v>19172</v>
      </c>
      <c r="I2134" s="96" t="s">
        <v>19173</v>
      </c>
      <c r="J2134" s="95" t="s">
        <v>19189</v>
      </c>
      <c r="K2134" s="95" t="s">
        <v>19471</v>
      </c>
      <c r="L2134" s="95" t="s">
        <v>14086</v>
      </c>
      <c r="M2134" s="96" t="s">
        <v>19472</v>
      </c>
      <c r="N2134" s="96" t="s">
        <v>435</v>
      </c>
      <c r="O2134" s="97">
        <v>39223</v>
      </c>
      <c r="P2134" s="97">
        <v>39223</v>
      </c>
      <c r="Q2134" s="97">
        <v>39223</v>
      </c>
      <c r="R2134" s="96">
        <v>6706</v>
      </c>
      <c r="S2134" s="96">
        <v>18</v>
      </c>
      <c r="T2134" s="96" t="s">
        <v>19261</v>
      </c>
      <c r="U2134" s="96" t="s">
        <v>28873</v>
      </c>
      <c r="V2134" s="96"/>
      <c r="W2134" s="96" t="s">
        <v>13750</v>
      </c>
      <c r="X2134" s="96" t="s">
        <v>435</v>
      </c>
      <c r="Y2134" s="95" t="s">
        <v>13751</v>
      </c>
    </row>
    <row r="2135" spans="1:25" s="87" customFormat="1" x14ac:dyDescent="0.3">
      <c r="A2135" s="94" t="str">
        <f t="shared" si="34"/>
        <v>RWATT1</v>
      </c>
      <c r="B2135" s="95" t="s">
        <v>28874</v>
      </c>
      <c r="C2135" s="96" t="s">
        <v>28875</v>
      </c>
      <c r="D2135" s="96" t="s">
        <v>5432</v>
      </c>
      <c r="E2135" s="96" t="s">
        <v>5630</v>
      </c>
      <c r="F2135" s="95" t="s">
        <v>19171</v>
      </c>
      <c r="G2135" s="96" t="s">
        <v>19029</v>
      </c>
      <c r="H2135" s="96" t="s">
        <v>19172</v>
      </c>
      <c r="I2135" s="96" t="s">
        <v>19173</v>
      </c>
      <c r="J2135" s="95" t="s">
        <v>19189</v>
      </c>
      <c r="K2135" s="95" t="s">
        <v>19190</v>
      </c>
      <c r="L2135" s="95" t="s">
        <v>19252</v>
      </c>
      <c r="M2135" s="96" t="s">
        <v>10322</v>
      </c>
      <c r="N2135" s="96" t="s">
        <v>297</v>
      </c>
      <c r="O2135" s="97">
        <v>31537</v>
      </c>
      <c r="P2135" s="97">
        <v>31537</v>
      </c>
      <c r="Q2135" s="97">
        <v>31537</v>
      </c>
      <c r="R2135" s="96">
        <v>14392</v>
      </c>
      <c r="S2135" s="96">
        <v>39</v>
      </c>
      <c r="T2135" s="96" t="s">
        <v>19261</v>
      </c>
      <c r="U2135" s="96" t="s">
        <v>28876</v>
      </c>
      <c r="V2135" s="96"/>
      <c r="W2135" s="96" t="s">
        <v>5425</v>
      </c>
      <c r="X2135" s="96" t="s">
        <v>297</v>
      </c>
      <c r="Y2135" s="95" t="s">
        <v>18730</v>
      </c>
    </row>
    <row r="2136" spans="1:25" s="87" customFormat="1" x14ac:dyDescent="0.3">
      <c r="A2136" s="94" t="str">
        <f t="shared" si="34"/>
        <v>rweave5</v>
      </c>
      <c r="B2136" s="95" t="s">
        <v>28877</v>
      </c>
      <c r="C2136" s="96" t="s">
        <v>28878</v>
      </c>
      <c r="D2136" s="96" t="s">
        <v>28879</v>
      </c>
      <c r="E2136" s="96" t="s">
        <v>5630</v>
      </c>
      <c r="F2136" s="95" t="s">
        <v>19171</v>
      </c>
      <c r="G2136" s="96" t="s">
        <v>19029</v>
      </c>
      <c r="H2136" s="96" t="s">
        <v>19172</v>
      </c>
      <c r="I2136" s="96" t="s">
        <v>19173</v>
      </c>
      <c r="J2136" s="95" t="s">
        <v>19174</v>
      </c>
      <c r="K2136" s="95" t="s">
        <v>19522</v>
      </c>
      <c r="L2136" s="95" t="s">
        <v>19523</v>
      </c>
      <c r="M2136" s="96" t="s">
        <v>7156</v>
      </c>
      <c r="N2136" s="96" t="s">
        <v>773</v>
      </c>
      <c r="O2136" s="97">
        <v>39385</v>
      </c>
      <c r="P2136" s="97">
        <v>45053</v>
      </c>
      <c r="Q2136" s="97">
        <v>39385</v>
      </c>
      <c r="R2136" s="96">
        <v>6544</v>
      </c>
      <c r="S2136" s="96">
        <v>17</v>
      </c>
      <c r="T2136" s="96" t="s">
        <v>19261</v>
      </c>
      <c r="U2136" s="96" t="s">
        <v>28880</v>
      </c>
      <c r="V2136" s="96"/>
      <c r="W2136" s="96" t="s">
        <v>11380</v>
      </c>
      <c r="X2136" s="96" t="s">
        <v>250</v>
      </c>
      <c r="Y2136" s="95" t="s">
        <v>11381</v>
      </c>
    </row>
    <row r="2137" spans="1:25" s="87" customFormat="1" x14ac:dyDescent="0.3">
      <c r="A2137" s="94" t="str">
        <f t="shared" si="34"/>
        <v>rwhite0</v>
      </c>
      <c r="B2137" s="95" t="s">
        <v>28881</v>
      </c>
      <c r="C2137" s="96" t="s">
        <v>28882</v>
      </c>
      <c r="D2137" s="96" t="s">
        <v>28883</v>
      </c>
      <c r="E2137" s="96" t="s">
        <v>5630</v>
      </c>
      <c r="F2137" s="95" t="s">
        <v>19171</v>
      </c>
      <c r="G2137" s="96" t="s">
        <v>19029</v>
      </c>
      <c r="H2137" s="96" t="s">
        <v>19172</v>
      </c>
      <c r="I2137" s="96" t="s">
        <v>19173</v>
      </c>
      <c r="J2137" s="95" t="s">
        <v>19174</v>
      </c>
      <c r="K2137" s="95" t="s">
        <v>19401</v>
      </c>
      <c r="L2137" s="95" t="s">
        <v>20201</v>
      </c>
      <c r="M2137" s="96" t="s">
        <v>17220</v>
      </c>
      <c r="N2137" s="96" t="s">
        <v>297</v>
      </c>
      <c r="O2137" s="97">
        <v>44083</v>
      </c>
      <c r="P2137" s="97">
        <v>44083</v>
      </c>
      <c r="Q2137" s="97">
        <v>44083</v>
      </c>
      <c r="R2137" s="96">
        <v>1846</v>
      </c>
      <c r="S2137" s="96">
        <v>5</v>
      </c>
      <c r="T2137" s="96" t="s">
        <v>19228</v>
      </c>
      <c r="U2137" s="96" t="s">
        <v>12362</v>
      </c>
      <c r="V2137" s="96"/>
      <c r="W2137" s="96" t="s">
        <v>868</v>
      </c>
      <c r="X2137" s="96" t="s">
        <v>477</v>
      </c>
      <c r="Y2137" s="95" t="s">
        <v>12363</v>
      </c>
    </row>
    <row r="2138" spans="1:25" s="87" customFormat="1" x14ac:dyDescent="0.3">
      <c r="A2138" s="94" t="str">
        <f t="shared" si="34"/>
        <v>rwilder</v>
      </c>
      <c r="B2138" s="95" t="s">
        <v>28884</v>
      </c>
      <c r="C2138" s="96" t="s">
        <v>28885</v>
      </c>
      <c r="D2138" s="96" t="s">
        <v>28886</v>
      </c>
      <c r="E2138" s="96" t="s">
        <v>5630</v>
      </c>
      <c r="F2138" s="95" t="s">
        <v>19372</v>
      </c>
      <c r="G2138" s="96" t="s">
        <v>19373</v>
      </c>
      <c r="H2138" s="96" t="s">
        <v>19172</v>
      </c>
      <c r="I2138" s="96" t="s">
        <v>19173</v>
      </c>
      <c r="J2138" s="95" t="s">
        <v>19189</v>
      </c>
      <c r="K2138" s="95" t="s">
        <v>19374</v>
      </c>
      <c r="L2138" s="95" t="s">
        <v>19375</v>
      </c>
      <c r="M2138" s="96" t="s">
        <v>19376</v>
      </c>
      <c r="N2138" s="96" t="s">
        <v>575</v>
      </c>
      <c r="O2138" s="97">
        <v>45816</v>
      </c>
      <c r="P2138" s="97">
        <v>45816</v>
      </c>
      <c r="Q2138" s="97">
        <v>45816</v>
      </c>
      <c r="R2138" s="96">
        <v>113</v>
      </c>
      <c r="S2138" s="96">
        <v>0</v>
      </c>
      <c r="T2138" s="96" t="s">
        <v>19193</v>
      </c>
      <c r="U2138" s="96" t="s">
        <v>28887</v>
      </c>
      <c r="V2138" s="96"/>
      <c r="W2138" s="96" t="s">
        <v>28888</v>
      </c>
      <c r="X2138" s="96" t="s">
        <v>575</v>
      </c>
      <c r="Y2138" s="95" t="s">
        <v>28889</v>
      </c>
    </row>
    <row r="2139" spans="1:25" s="87" customFormat="1" x14ac:dyDescent="0.3">
      <c r="A2139" s="94" t="str">
        <f t="shared" si="34"/>
        <v>rwills1</v>
      </c>
      <c r="B2139" s="95" t="s">
        <v>28890</v>
      </c>
      <c r="C2139" s="96" t="s">
        <v>28891</v>
      </c>
      <c r="D2139" s="96" t="s">
        <v>28892</v>
      </c>
      <c r="E2139" s="96" t="s">
        <v>5630</v>
      </c>
      <c r="F2139" s="95" t="s">
        <v>19236</v>
      </c>
      <c r="G2139" s="96" t="s">
        <v>19032</v>
      </c>
      <c r="H2139" s="96" t="s">
        <v>19227</v>
      </c>
      <c r="I2139" s="96" t="s">
        <v>19173</v>
      </c>
      <c r="J2139" s="95" t="s">
        <v>19189</v>
      </c>
      <c r="K2139" s="95" t="s">
        <v>19190</v>
      </c>
      <c r="L2139" s="95" t="s">
        <v>19191</v>
      </c>
      <c r="M2139" s="96" t="s">
        <v>19192</v>
      </c>
      <c r="N2139" s="96" t="s">
        <v>297</v>
      </c>
      <c r="O2139" s="97">
        <v>44251</v>
      </c>
      <c r="P2139" s="97">
        <v>44251</v>
      </c>
      <c r="Q2139" s="97">
        <v>44251</v>
      </c>
      <c r="R2139" s="96">
        <v>1678</v>
      </c>
      <c r="S2139" s="96">
        <v>4</v>
      </c>
      <c r="T2139" s="96" t="s">
        <v>19228</v>
      </c>
      <c r="U2139" s="96" t="s">
        <v>28893</v>
      </c>
      <c r="V2139" s="96"/>
      <c r="W2139" s="96" t="s">
        <v>28894</v>
      </c>
      <c r="X2139" s="96" t="s">
        <v>297</v>
      </c>
      <c r="Y2139" s="95" t="s">
        <v>6137</v>
      </c>
    </row>
    <row r="2140" spans="1:25" s="87" customFormat="1" x14ac:dyDescent="0.3">
      <c r="A2140" s="94" t="str">
        <f t="shared" si="34"/>
        <v>RYASUD</v>
      </c>
      <c r="B2140" s="95" t="s">
        <v>28895</v>
      </c>
      <c r="C2140" s="96" t="s">
        <v>28896</v>
      </c>
      <c r="D2140" s="96" t="s">
        <v>19140</v>
      </c>
      <c r="E2140" s="96" t="s">
        <v>19036</v>
      </c>
      <c r="F2140" s="95" t="s">
        <v>19171</v>
      </c>
      <c r="G2140" s="96" t="s">
        <v>19029</v>
      </c>
      <c r="H2140" s="96" t="s">
        <v>19172</v>
      </c>
      <c r="I2140" s="96" t="s">
        <v>19173</v>
      </c>
      <c r="J2140" s="95" t="s">
        <v>19174</v>
      </c>
      <c r="K2140" s="95" t="s">
        <v>19455</v>
      </c>
      <c r="L2140" s="95" t="s">
        <v>19456</v>
      </c>
      <c r="M2140" s="96" t="s">
        <v>19457</v>
      </c>
      <c r="N2140" s="96" t="s">
        <v>2504</v>
      </c>
      <c r="O2140" s="97">
        <v>36298</v>
      </c>
      <c r="P2140" s="97">
        <v>36298</v>
      </c>
      <c r="Q2140" s="97">
        <v>36298</v>
      </c>
      <c r="R2140" s="96">
        <v>9631</v>
      </c>
      <c r="S2140" s="96">
        <v>26</v>
      </c>
      <c r="T2140" s="96" t="s">
        <v>19261</v>
      </c>
      <c r="U2140" s="96" t="s">
        <v>28897</v>
      </c>
      <c r="V2140" s="96"/>
      <c r="W2140" s="96" t="s">
        <v>21179</v>
      </c>
      <c r="X2140" s="96" t="s">
        <v>2504</v>
      </c>
      <c r="Y2140" s="95" t="s">
        <v>21180</v>
      </c>
    </row>
    <row r="2141" spans="1:25" s="87" customFormat="1" x14ac:dyDescent="0.3">
      <c r="A2141" s="94" t="str">
        <f t="shared" si="34"/>
        <v>ryuranl</v>
      </c>
      <c r="B2141" s="95" t="s">
        <v>28898</v>
      </c>
      <c r="C2141" s="96" t="s">
        <v>28899</v>
      </c>
      <c r="D2141" s="96" t="s">
        <v>28900</v>
      </c>
      <c r="E2141" s="96" t="s">
        <v>5630</v>
      </c>
      <c r="F2141" s="95" t="s">
        <v>19171</v>
      </c>
      <c r="G2141" s="96" t="s">
        <v>19029</v>
      </c>
      <c r="H2141" s="96" t="s">
        <v>19172</v>
      </c>
      <c r="I2141" s="96" t="s">
        <v>19173</v>
      </c>
      <c r="J2141" s="95" t="s">
        <v>19174</v>
      </c>
      <c r="K2141" s="95" t="s">
        <v>19216</v>
      </c>
      <c r="L2141" s="95" t="s">
        <v>19237</v>
      </c>
      <c r="M2141" s="96" t="s">
        <v>19238</v>
      </c>
      <c r="N2141" s="96" t="s">
        <v>250</v>
      </c>
      <c r="O2141" s="97">
        <v>44686</v>
      </c>
      <c r="P2141" s="97">
        <v>44686</v>
      </c>
      <c r="Q2141" s="97">
        <v>44686</v>
      </c>
      <c r="R2141" s="96">
        <v>1243</v>
      </c>
      <c r="S2141" s="96">
        <v>3</v>
      </c>
      <c r="T2141" s="96" t="s">
        <v>19228</v>
      </c>
      <c r="U2141" s="96" t="s">
        <v>28901</v>
      </c>
      <c r="V2141" s="96"/>
      <c r="W2141" s="96" t="s">
        <v>28902</v>
      </c>
      <c r="X2141" s="96" t="s">
        <v>773</v>
      </c>
      <c r="Y2141" s="95" t="s">
        <v>10762</v>
      </c>
    </row>
    <row r="2142" spans="1:25" s="87" customFormat="1" x14ac:dyDescent="0.3">
      <c r="A2142" s="94" t="str">
        <f t="shared" si="34"/>
        <v>salcorn</v>
      </c>
      <c r="B2142" s="95" t="s">
        <v>28903</v>
      </c>
      <c r="C2142" s="96" t="s">
        <v>28904</v>
      </c>
      <c r="D2142" s="96" t="s">
        <v>28905</v>
      </c>
      <c r="E2142" s="96" t="s">
        <v>5630</v>
      </c>
      <c r="F2142" s="95" t="s">
        <v>20261</v>
      </c>
      <c r="G2142" s="96" t="s">
        <v>19039</v>
      </c>
      <c r="H2142" s="96" t="s">
        <v>19172</v>
      </c>
      <c r="I2142" s="96" t="s">
        <v>19173</v>
      </c>
      <c r="J2142" s="95" t="s">
        <v>19189</v>
      </c>
      <c r="K2142" s="95" t="s">
        <v>19200</v>
      </c>
      <c r="L2142" s="95" t="s">
        <v>19200</v>
      </c>
      <c r="M2142" s="96" t="s">
        <v>19396</v>
      </c>
      <c r="N2142" s="96" t="s">
        <v>752</v>
      </c>
      <c r="O2142" s="97">
        <v>44476</v>
      </c>
      <c r="P2142" s="97">
        <v>44476</v>
      </c>
      <c r="Q2142" s="97">
        <v>44476</v>
      </c>
      <c r="R2142" s="96">
        <v>1453</v>
      </c>
      <c r="S2142" s="96">
        <v>3</v>
      </c>
      <c r="T2142" s="96" t="s">
        <v>19228</v>
      </c>
      <c r="U2142" s="96" t="s">
        <v>28906</v>
      </c>
      <c r="V2142" s="96"/>
      <c r="W2142" s="96" t="s">
        <v>28907</v>
      </c>
      <c r="X2142" s="96" t="s">
        <v>752</v>
      </c>
      <c r="Y2142" s="95" t="s">
        <v>28908</v>
      </c>
    </row>
    <row r="2143" spans="1:25" s="87" customFormat="1" x14ac:dyDescent="0.3">
      <c r="A2143" s="94" t="str">
        <f t="shared" si="34"/>
        <v>sarriag</v>
      </c>
      <c r="B2143" s="95" t="s">
        <v>28909</v>
      </c>
      <c r="C2143" s="96" t="s">
        <v>28910</v>
      </c>
      <c r="D2143" s="96" t="s">
        <v>28911</v>
      </c>
      <c r="E2143" s="96" t="s">
        <v>19170</v>
      </c>
      <c r="F2143" s="95" t="s">
        <v>19215</v>
      </c>
      <c r="G2143" s="96" t="s">
        <v>19033</v>
      </c>
      <c r="H2143" s="96" t="s">
        <v>19172</v>
      </c>
      <c r="I2143" s="96" t="s">
        <v>19173</v>
      </c>
      <c r="J2143" s="95" t="s">
        <v>19189</v>
      </c>
      <c r="K2143" s="95" t="s">
        <v>19273</v>
      </c>
      <c r="L2143" s="95" t="s">
        <v>19274</v>
      </c>
      <c r="M2143" s="96" t="s">
        <v>7733</v>
      </c>
      <c r="N2143" s="96" t="s">
        <v>328</v>
      </c>
      <c r="O2143" s="97">
        <v>45879</v>
      </c>
      <c r="P2143" s="97">
        <v>45879</v>
      </c>
      <c r="Q2143" s="97">
        <v>45879</v>
      </c>
      <c r="R2143" s="96">
        <v>50</v>
      </c>
      <c r="S2143" s="96">
        <v>0</v>
      </c>
      <c r="T2143" s="96" t="s">
        <v>19448</v>
      </c>
      <c r="U2143" s="96" t="s">
        <v>28912</v>
      </c>
      <c r="V2143" s="96"/>
      <c r="W2143" s="96" t="s">
        <v>782</v>
      </c>
      <c r="X2143" s="96" t="s">
        <v>416</v>
      </c>
      <c r="Y2143" s="95" t="s">
        <v>28913</v>
      </c>
    </row>
    <row r="2144" spans="1:25" s="87" customFormat="1" x14ac:dyDescent="0.3">
      <c r="A2144" s="94" t="str">
        <f t="shared" si="34"/>
        <v>sbaile7</v>
      </c>
      <c r="B2144" s="95" t="s">
        <v>28914</v>
      </c>
      <c r="C2144" s="96" t="s">
        <v>28915</v>
      </c>
      <c r="D2144" s="96" t="s">
        <v>28916</v>
      </c>
      <c r="E2144" s="96" t="s">
        <v>5630</v>
      </c>
      <c r="F2144" s="95" t="s">
        <v>19215</v>
      </c>
      <c r="G2144" s="96" t="s">
        <v>19033</v>
      </c>
      <c r="H2144" s="96" t="s">
        <v>19172</v>
      </c>
      <c r="I2144" s="96" t="s">
        <v>19173</v>
      </c>
      <c r="J2144" s="95" t="s">
        <v>19174</v>
      </c>
      <c r="K2144" s="95" t="s">
        <v>19360</v>
      </c>
      <c r="L2144" s="95" t="s">
        <v>23248</v>
      </c>
      <c r="M2144" s="96" t="s">
        <v>19362</v>
      </c>
      <c r="N2144" s="96" t="s">
        <v>1463</v>
      </c>
      <c r="O2144" s="97">
        <v>43446</v>
      </c>
      <c r="P2144" s="97">
        <v>43446</v>
      </c>
      <c r="Q2144" s="97">
        <v>43446</v>
      </c>
      <c r="R2144" s="96">
        <v>2483</v>
      </c>
      <c r="S2144" s="96">
        <v>6</v>
      </c>
      <c r="T2144" s="96" t="s">
        <v>19247</v>
      </c>
      <c r="U2144" s="96" t="s">
        <v>28917</v>
      </c>
      <c r="V2144" s="96"/>
      <c r="W2144" s="96" t="s">
        <v>4479</v>
      </c>
      <c r="X2144" s="96" t="s">
        <v>812</v>
      </c>
      <c r="Y2144" s="95" t="s">
        <v>8345</v>
      </c>
    </row>
    <row r="2145" spans="1:25" s="87" customFormat="1" x14ac:dyDescent="0.3">
      <c r="A2145" s="94" t="str">
        <f t="shared" si="34"/>
        <v>SBARFIE</v>
      </c>
      <c r="B2145" s="95" t="s">
        <v>28918</v>
      </c>
      <c r="C2145" s="96" t="s">
        <v>28919</v>
      </c>
      <c r="D2145" s="96" t="s">
        <v>5080</v>
      </c>
      <c r="E2145" s="96" t="s">
        <v>5630</v>
      </c>
      <c r="F2145" s="95" t="s">
        <v>19285</v>
      </c>
      <c r="G2145" s="96" t="s">
        <v>19028</v>
      </c>
      <c r="H2145" s="96" t="s">
        <v>19172</v>
      </c>
      <c r="I2145" s="96" t="s">
        <v>19173</v>
      </c>
      <c r="J2145" s="95" t="s">
        <v>19189</v>
      </c>
      <c r="K2145" s="95" t="s">
        <v>19273</v>
      </c>
      <c r="L2145" s="95" t="s">
        <v>19274</v>
      </c>
      <c r="M2145" s="96" t="s">
        <v>7733</v>
      </c>
      <c r="N2145" s="96" t="s">
        <v>328</v>
      </c>
      <c r="O2145" s="97">
        <v>37067</v>
      </c>
      <c r="P2145" s="97">
        <v>37067</v>
      </c>
      <c r="Q2145" s="97">
        <v>37067</v>
      </c>
      <c r="R2145" s="96">
        <v>8862</v>
      </c>
      <c r="S2145" s="96">
        <v>24</v>
      </c>
      <c r="T2145" s="96" t="s">
        <v>19261</v>
      </c>
      <c r="U2145" s="96" t="s">
        <v>28920</v>
      </c>
      <c r="V2145" s="96"/>
      <c r="W2145" s="96" t="s">
        <v>5021</v>
      </c>
      <c r="X2145" s="96" t="s">
        <v>375</v>
      </c>
      <c r="Y2145" s="95" t="s">
        <v>8412</v>
      </c>
    </row>
    <row r="2146" spans="1:25" s="87" customFormat="1" x14ac:dyDescent="0.3">
      <c r="A2146" s="94" t="str">
        <f t="shared" si="34"/>
        <v>sberger</v>
      </c>
      <c r="B2146" s="95" t="s">
        <v>28921</v>
      </c>
      <c r="C2146" s="96" t="s">
        <v>28922</v>
      </c>
      <c r="D2146" s="96" t="s">
        <v>28923</v>
      </c>
      <c r="E2146" s="96" t="s">
        <v>5630</v>
      </c>
      <c r="F2146" s="95" t="s">
        <v>19181</v>
      </c>
      <c r="G2146" s="96" t="s">
        <v>19030</v>
      </c>
      <c r="H2146" s="96" t="s">
        <v>19172</v>
      </c>
      <c r="I2146" s="96" t="s">
        <v>19173</v>
      </c>
      <c r="J2146" s="95" t="s">
        <v>19174</v>
      </c>
      <c r="K2146" s="95" t="s">
        <v>19716</v>
      </c>
      <c r="L2146" s="95" t="s">
        <v>21535</v>
      </c>
      <c r="M2146" s="96" t="s">
        <v>17220</v>
      </c>
      <c r="N2146" s="96" t="s">
        <v>297</v>
      </c>
      <c r="O2146" s="97">
        <v>42534</v>
      </c>
      <c r="P2146" s="97">
        <v>45298</v>
      </c>
      <c r="Q2146" s="97">
        <v>45298</v>
      </c>
      <c r="R2146" s="96">
        <v>631</v>
      </c>
      <c r="S2146" s="96">
        <v>1</v>
      </c>
      <c r="T2146" s="96" t="s">
        <v>19209</v>
      </c>
      <c r="U2146" s="96" t="s">
        <v>28924</v>
      </c>
      <c r="V2146" s="96"/>
      <c r="W2146" s="96" t="s">
        <v>11756</v>
      </c>
      <c r="X2146" s="96" t="s">
        <v>287</v>
      </c>
      <c r="Y2146" s="95" t="s">
        <v>11757</v>
      </c>
    </row>
    <row r="2147" spans="1:25" s="87" customFormat="1" x14ac:dyDescent="0.3">
      <c r="A2147" s="94" t="str">
        <f t="shared" si="34"/>
        <v>sbirdwe</v>
      </c>
      <c r="B2147" s="95" t="s">
        <v>28925</v>
      </c>
      <c r="C2147" s="96" t="s">
        <v>28926</v>
      </c>
      <c r="D2147" s="96" t="s">
        <v>28927</v>
      </c>
      <c r="E2147" s="96" t="s">
        <v>19170</v>
      </c>
      <c r="F2147" s="95" t="s">
        <v>19171</v>
      </c>
      <c r="G2147" s="96" t="s">
        <v>19029</v>
      </c>
      <c r="H2147" s="96" t="s">
        <v>19172</v>
      </c>
      <c r="I2147" s="96" t="s">
        <v>19173</v>
      </c>
      <c r="J2147" s="95" t="s">
        <v>19174</v>
      </c>
      <c r="K2147" s="95" t="s">
        <v>19216</v>
      </c>
      <c r="L2147" s="95" t="s">
        <v>19237</v>
      </c>
      <c r="M2147" s="96" t="s">
        <v>19238</v>
      </c>
      <c r="N2147" s="96" t="s">
        <v>250</v>
      </c>
      <c r="O2147" s="97">
        <v>45130</v>
      </c>
      <c r="P2147" s="97">
        <v>45130</v>
      </c>
      <c r="Q2147" s="97">
        <v>45130</v>
      </c>
      <c r="R2147" s="96">
        <v>799</v>
      </c>
      <c r="S2147" s="96">
        <v>2</v>
      </c>
      <c r="T2147" s="96" t="s">
        <v>19209</v>
      </c>
      <c r="U2147" s="96" t="s">
        <v>28928</v>
      </c>
      <c r="V2147" s="96"/>
      <c r="W2147" s="96" t="s">
        <v>28929</v>
      </c>
      <c r="X2147" s="96" t="s">
        <v>250</v>
      </c>
      <c r="Y2147" s="95" t="s">
        <v>28930</v>
      </c>
    </row>
    <row r="2148" spans="1:25" s="87" customFormat="1" x14ac:dyDescent="0.3">
      <c r="A2148" s="94" t="str">
        <f t="shared" si="34"/>
        <v>sblount</v>
      </c>
      <c r="B2148" s="95" t="s">
        <v>28931</v>
      </c>
      <c r="C2148" s="96" t="s">
        <v>28932</v>
      </c>
      <c r="D2148" s="95" t="s">
        <v>28933</v>
      </c>
      <c r="E2148" s="96" t="s">
        <v>5630</v>
      </c>
      <c r="F2148" s="96"/>
      <c r="G2148" s="96"/>
      <c r="H2148" s="96"/>
      <c r="I2148" s="96"/>
      <c r="J2148" s="96"/>
      <c r="K2148" s="96"/>
      <c r="L2148" s="96"/>
      <c r="M2148" s="96"/>
      <c r="N2148" s="96"/>
      <c r="O2148" s="97">
        <v>45935</v>
      </c>
      <c r="P2148" s="96"/>
      <c r="Q2148" s="97">
        <v>45935</v>
      </c>
      <c r="R2148" s="96"/>
      <c r="S2148" s="96"/>
      <c r="T2148" s="96"/>
      <c r="U2148" s="95" t="s">
        <v>28934</v>
      </c>
      <c r="V2148" s="96"/>
      <c r="W2148" s="96" t="s">
        <v>327</v>
      </c>
      <c r="X2148" s="96" t="s">
        <v>328</v>
      </c>
      <c r="Y2148" s="95" t="s">
        <v>28935</v>
      </c>
    </row>
    <row r="2149" spans="1:25" s="87" customFormat="1" x14ac:dyDescent="0.3">
      <c r="A2149" s="94" t="str">
        <f t="shared" si="34"/>
        <v>SBOBURK</v>
      </c>
      <c r="B2149" s="95" t="s">
        <v>28936</v>
      </c>
      <c r="C2149" s="96" t="s">
        <v>28937</v>
      </c>
      <c r="D2149" s="96" t="s">
        <v>5509</v>
      </c>
      <c r="E2149" s="96" t="s">
        <v>5630</v>
      </c>
      <c r="F2149" s="95" t="s">
        <v>19171</v>
      </c>
      <c r="G2149" s="96" t="s">
        <v>19029</v>
      </c>
      <c r="H2149" s="96" t="s">
        <v>19172</v>
      </c>
      <c r="I2149" s="96" t="s">
        <v>19173</v>
      </c>
      <c r="J2149" s="95" t="s">
        <v>19174</v>
      </c>
      <c r="K2149" s="95" t="s">
        <v>19216</v>
      </c>
      <c r="L2149" s="95" t="s">
        <v>19237</v>
      </c>
      <c r="M2149" s="96" t="s">
        <v>19238</v>
      </c>
      <c r="N2149" s="96" t="s">
        <v>250</v>
      </c>
      <c r="O2149" s="97">
        <v>39189</v>
      </c>
      <c r="P2149" s="97">
        <v>39189</v>
      </c>
      <c r="Q2149" s="97">
        <v>39189</v>
      </c>
      <c r="R2149" s="96">
        <v>6740</v>
      </c>
      <c r="S2149" s="96">
        <v>18</v>
      </c>
      <c r="T2149" s="96" t="s">
        <v>19261</v>
      </c>
      <c r="U2149" s="96" t="s">
        <v>28938</v>
      </c>
      <c r="V2149" s="96"/>
      <c r="W2149" s="96" t="s">
        <v>5510</v>
      </c>
      <c r="X2149" s="96" t="s">
        <v>250</v>
      </c>
      <c r="Y2149" s="95" t="s">
        <v>28939</v>
      </c>
    </row>
    <row r="2150" spans="1:25" s="87" customFormat="1" x14ac:dyDescent="0.3">
      <c r="A2150" s="94" t="str">
        <f t="shared" si="34"/>
        <v>SBOYD12</v>
      </c>
      <c r="B2150" s="95" t="s">
        <v>28940</v>
      </c>
      <c r="C2150" s="96" t="s">
        <v>28941</v>
      </c>
      <c r="D2150" s="96" t="s">
        <v>18920</v>
      </c>
      <c r="E2150" s="96" t="s">
        <v>5630</v>
      </c>
      <c r="F2150" s="95" t="s">
        <v>19171</v>
      </c>
      <c r="G2150" s="96" t="s">
        <v>19029</v>
      </c>
      <c r="H2150" s="96" t="s">
        <v>19172</v>
      </c>
      <c r="I2150" s="96" t="s">
        <v>19173</v>
      </c>
      <c r="J2150" s="95" t="s">
        <v>19174</v>
      </c>
      <c r="K2150" s="95" t="s">
        <v>19802</v>
      </c>
      <c r="L2150" s="95" t="s">
        <v>19803</v>
      </c>
      <c r="M2150" s="96" t="s">
        <v>19804</v>
      </c>
      <c r="N2150" s="96" t="s">
        <v>549</v>
      </c>
      <c r="O2150" s="97">
        <v>37006</v>
      </c>
      <c r="P2150" s="97">
        <v>37006</v>
      </c>
      <c r="Q2150" s="97">
        <v>37006</v>
      </c>
      <c r="R2150" s="96">
        <v>8923</v>
      </c>
      <c r="S2150" s="96">
        <v>24</v>
      </c>
      <c r="T2150" s="96" t="s">
        <v>19261</v>
      </c>
      <c r="U2150" s="96" t="s">
        <v>28942</v>
      </c>
      <c r="V2150" s="96"/>
      <c r="W2150" s="96" t="s">
        <v>28943</v>
      </c>
      <c r="X2150" s="96" t="s">
        <v>983</v>
      </c>
      <c r="Y2150" s="95" t="s">
        <v>18924</v>
      </c>
    </row>
    <row r="2151" spans="1:25" s="87" customFormat="1" x14ac:dyDescent="0.3">
      <c r="A2151" s="94" t="str">
        <f t="shared" si="34"/>
        <v>sbrown5</v>
      </c>
      <c r="B2151" s="95" t="s">
        <v>28944</v>
      </c>
      <c r="C2151" s="96" t="s">
        <v>28945</v>
      </c>
      <c r="D2151" s="96" t="s">
        <v>28946</v>
      </c>
      <c r="E2151" s="96" t="s">
        <v>19036</v>
      </c>
      <c r="F2151" s="95" t="s">
        <v>19171</v>
      </c>
      <c r="G2151" s="96" t="s">
        <v>19029</v>
      </c>
      <c r="H2151" s="96" t="s">
        <v>19172</v>
      </c>
      <c r="I2151" s="96" t="s">
        <v>19173</v>
      </c>
      <c r="J2151" s="95" t="s">
        <v>19189</v>
      </c>
      <c r="K2151" s="95" t="s">
        <v>19273</v>
      </c>
      <c r="L2151" s="95" t="s">
        <v>19274</v>
      </c>
      <c r="M2151" s="96" t="s">
        <v>7733</v>
      </c>
      <c r="N2151" s="96" t="s">
        <v>328</v>
      </c>
      <c r="O2151" s="97">
        <v>44406</v>
      </c>
      <c r="P2151" s="97">
        <v>44406</v>
      </c>
      <c r="Q2151" s="97">
        <v>44406</v>
      </c>
      <c r="R2151" s="96">
        <v>1523</v>
      </c>
      <c r="S2151" s="96">
        <v>4</v>
      </c>
      <c r="T2151" s="96" t="s">
        <v>19228</v>
      </c>
      <c r="U2151" s="96" t="s">
        <v>28947</v>
      </c>
      <c r="V2151" s="96"/>
      <c r="W2151" s="96" t="s">
        <v>4790</v>
      </c>
      <c r="X2151" s="96" t="s">
        <v>328</v>
      </c>
      <c r="Y2151" s="95" t="s">
        <v>7742</v>
      </c>
    </row>
    <row r="2152" spans="1:25" s="87" customFormat="1" x14ac:dyDescent="0.3">
      <c r="A2152" s="94" t="str">
        <f t="shared" si="34"/>
        <v>sburnet</v>
      </c>
      <c r="B2152" s="95" t="s">
        <v>28948</v>
      </c>
      <c r="C2152" s="96" t="s">
        <v>28949</v>
      </c>
      <c r="D2152" s="95" t="s">
        <v>28950</v>
      </c>
      <c r="E2152" s="95" t="s">
        <v>28948</v>
      </c>
      <c r="F2152" s="96"/>
      <c r="G2152" s="97"/>
      <c r="H2152" s="97"/>
      <c r="I2152" s="97"/>
      <c r="J2152" s="97"/>
      <c r="K2152" s="95" t="s">
        <v>19802</v>
      </c>
      <c r="L2152" s="97"/>
      <c r="M2152" s="97"/>
      <c r="N2152" s="97"/>
      <c r="O2152" s="97"/>
      <c r="P2152" s="97">
        <v>45949</v>
      </c>
      <c r="Q2152" s="97">
        <v>45949</v>
      </c>
      <c r="R2152" s="97"/>
      <c r="S2152" s="97"/>
      <c r="T2152" s="97"/>
      <c r="U2152" s="95" t="s">
        <v>28951</v>
      </c>
      <c r="V2152" s="96"/>
      <c r="W2152" s="96" t="s">
        <v>3940</v>
      </c>
      <c r="X2152" s="96" t="s">
        <v>549</v>
      </c>
      <c r="Y2152" s="95" t="s">
        <v>28952</v>
      </c>
    </row>
    <row r="2153" spans="1:25" s="87" customFormat="1" x14ac:dyDescent="0.3">
      <c r="A2153" s="94" t="str">
        <f t="shared" si="34"/>
        <v>sburton</v>
      </c>
      <c r="B2153" s="95" t="s">
        <v>28953</v>
      </c>
      <c r="C2153" s="96" t="s">
        <v>28954</v>
      </c>
      <c r="D2153" s="96" t="s">
        <v>28955</v>
      </c>
      <c r="E2153" s="96" t="s">
        <v>5630</v>
      </c>
      <c r="F2153" s="95" t="s">
        <v>19215</v>
      </c>
      <c r="G2153" s="96" t="s">
        <v>19033</v>
      </c>
      <c r="H2153" s="96" t="s">
        <v>19172</v>
      </c>
      <c r="I2153" s="96" t="s">
        <v>19173</v>
      </c>
      <c r="J2153" s="95" t="s">
        <v>19189</v>
      </c>
      <c r="K2153" s="95" t="s">
        <v>19273</v>
      </c>
      <c r="L2153" s="95" t="s">
        <v>19274</v>
      </c>
      <c r="M2153" s="96" t="s">
        <v>7733</v>
      </c>
      <c r="N2153" s="96" t="s">
        <v>328</v>
      </c>
      <c r="O2153" s="97">
        <v>45865</v>
      </c>
      <c r="P2153" s="97">
        <v>45865</v>
      </c>
      <c r="Q2153" s="97">
        <v>45865</v>
      </c>
      <c r="R2153" s="96">
        <v>64</v>
      </c>
      <c r="S2153" s="96">
        <v>0</v>
      </c>
      <c r="T2153" s="96" t="s">
        <v>19219</v>
      </c>
      <c r="U2153" s="96" t="s">
        <v>28956</v>
      </c>
      <c r="V2153" s="96"/>
      <c r="W2153" s="96" t="s">
        <v>28957</v>
      </c>
      <c r="X2153" s="96" t="s">
        <v>416</v>
      </c>
      <c r="Y2153" s="95" t="s">
        <v>28958</v>
      </c>
    </row>
    <row r="2154" spans="1:25" s="87" customFormat="1" x14ac:dyDescent="0.3">
      <c r="A2154" s="94" t="str">
        <f t="shared" si="34"/>
        <v>scallie</v>
      </c>
      <c r="B2154" s="95" t="s">
        <v>28959</v>
      </c>
      <c r="C2154" s="96" t="s">
        <v>28960</v>
      </c>
      <c r="D2154" s="96" t="s">
        <v>28961</v>
      </c>
      <c r="E2154" s="96" t="s">
        <v>19170</v>
      </c>
      <c r="F2154" s="95" t="s">
        <v>19171</v>
      </c>
      <c r="G2154" s="96" t="s">
        <v>19029</v>
      </c>
      <c r="H2154" s="96" t="s">
        <v>19172</v>
      </c>
      <c r="I2154" s="96" t="s">
        <v>19173</v>
      </c>
      <c r="J2154" s="95" t="s">
        <v>19174</v>
      </c>
      <c r="K2154" s="95" t="s">
        <v>19216</v>
      </c>
      <c r="L2154" s="95" t="s">
        <v>19217</v>
      </c>
      <c r="M2154" s="96" t="s">
        <v>19218</v>
      </c>
      <c r="N2154" s="96" t="s">
        <v>453</v>
      </c>
      <c r="O2154" s="97">
        <v>45634</v>
      </c>
      <c r="P2154" s="97">
        <v>45634</v>
      </c>
      <c r="Q2154" s="97">
        <v>45634</v>
      </c>
      <c r="R2154" s="96">
        <v>295</v>
      </c>
      <c r="S2154" s="96">
        <v>0</v>
      </c>
      <c r="T2154" s="96" t="s">
        <v>19176</v>
      </c>
      <c r="U2154" s="96" t="s">
        <v>28962</v>
      </c>
      <c r="V2154" s="96"/>
      <c r="W2154" s="96" t="s">
        <v>2427</v>
      </c>
      <c r="X2154" s="96" t="s">
        <v>453</v>
      </c>
      <c r="Y2154" s="95" t="s">
        <v>28963</v>
      </c>
    </row>
    <row r="2155" spans="1:25" s="87" customFormat="1" x14ac:dyDescent="0.3">
      <c r="A2155" s="94" t="str">
        <f t="shared" si="34"/>
        <v>SCENDRO</v>
      </c>
      <c r="B2155" s="95" t="s">
        <v>28964</v>
      </c>
      <c r="C2155" s="96" t="s">
        <v>28965</v>
      </c>
      <c r="D2155" s="96" t="s">
        <v>4957</v>
      </c>
      <c r="E2155" s="96" t="s">
        <v>5630</v>
      </c>
      <c r="F2155" s="95" t="s">
        <v>19395</v>
      </c>
      <c r="G2155" s="96" t="s">
        <v>19030</v>
      </c>
      <c r="H2155" s="96" t="s">
        <v>19172</v>
      </c>
      <c r="I2155" s="96" t="s">
        <v>19173</v>
      </c>
      <c r="J2155" s="95" t="s">
        <v>19189</v>
      </c>
      <c r="K2155" s="95" t="s">
        <v>20742</v>
      </c>
      <c r="L2155" s="95" t="s">
        <v>20742</v>
      </c>
      <c r="M2155" s="96" t="s">
        <v>21720</v>
      </c>
      <c r="N2155" s="96" t="s">
        <v>435</v>
      </c>
      <c r="O2155" s="97">
        <v>32679</v>
      </c>
      <c r="P2155" s="97">
        <v>32679</v>
      </c>
      <c r="Q2155" s="97">
        <v>32679</v>
      </c>
      <c r="R2155" s="96">
        <v>13250</v>
      </c>
      <c r="S2155" s="96">
        <v>36</v>
      </c>
      <c r="T2155" s="96" t="s">
        <v>19261</v>
      </c>
      <c r="U2155" s="96" t="s">
        <v>28966</v>
      </c>
      <c r="V2155" s="96"/>
      <c r="W2155" s="96" t="s">
        <v>4841</v>
      </c>
      <c r="X2155" s="96" t="s">
        <v>435</v>
      </c>
      <c r="Y2155" s="95" t="s">
        <v>13649</v>
      </c>
    </row>
    <row r="2156" spans="1:25" s="87" customFormat="1" x14ac:dyDescent="0.3">
      <c r="A2156" s="94" t="str">
        <f t="shared" si="34"/>
        <v>scoffee</v>
      </c>
      <c r="B2156" s="95" t="s">
        <v>28967</v>
      </c>
      <c r="C2156" s="96" t="s">
        <v>28968</v>
      </c>
      <c r="D2156" s="96" t="s">
        <v>28969</v>
      </c>
      <c r="E2156" s="96" t="s">
        <v>19170</v>
      </c>
      <c r="F2156" s="95" t="s">
        <v>19386</v>
      </c>
      <c r="G2156" s="96" t="s">
        <v>19387</v>
      </c>
      <c r="H2156" s="96" t="s">
        <v>19172</v>
      </c>
      <c r="I2156" s="96" t="s">
        <v>19173</v>
      </c>
      <c r="J2156" s="95" t="s">
        <v>19189</v>
      </c>
      <c r="K2156" s="95" t="s">
        <v>19374</v>
      </c>
      <c r="L2156" s="95" t="s">
        <v>19375</v>
      </c>
      <c r="M2156" s="96" t="s">
        <v>19376</v>
      </c>
      <c r="N2156" s="96" t="s">
        <v>575</v>
      </c>
      <c r="O2156" s="97">
        <v>44371</v>
      </c>
      <c r="P2156" s="97">
        <v>44371</v>
      </c>
      <c r="Q2156" s="97">
        <v>44371</v>
      </c>
      <c r="R2156" s="96">
        <v>1558</v>
      </c>
      <c r="S2156" s="96">
        <v>4</v>
      </c>
      <c r="T2156" s="96" t="s">
        <v>19228</v>
      </c>
      <c r="U2156" s="96" t="s">
        <v>28970</v>
      </c>
      <c r="V2156" s="96"/>
      <c r="W2156" s="96" t="s">
        <v>344</v>
      </c>
      <c r="X2156" s="96" t="s">
        <v>575</v>
      </c>
      <c r="Y2156" s="95" t="s">
        <v>10192</v>
      </c>
    </row>
    <row r="2157" spans="1:25" s="87" customFormat="1" x14ac:dyDescent="0.3">
      <c r="A2157" s="94" t="str">
        <f t="shared" si="34"/>
        <v>SCORRE</v>
      </c>
      <c r="B2157" s="95" t="s">
        <v>28971</v>
      </c>
      <c r="C2157" s="96" t="s">
        <v>28972</v>
      </c>
      <c r="D2157" s="96" t="s">
        <v>8741</v>
      </c>
      <c r="E2157" s="96" t="s">
        <v>5630</v>
      </c>
      <c r="F2157" s="95" t="s">
        <v>19285</v>
      </c>
      <c r="G2157" s="96" t="s">
        <v>19028</v>
      </c>
      <c r="H2157" s="96" t="s">
        <v>19172</v>
      </c>
      <c r="I2157" s="96" t="s">
        <v>19173</v>
      </c>
      <c r="J2157" s="95" t="s">
        <v>19174</v>
      </c>
      <c r="K2157" s="95" t="s">
        <v>19455</v>
      </c>
      <c r="L2157" s="95" t="s">
        <v>19456</v>
      </c>
      <c r="M2157" s="96" t="s">
        <v>19457</v>
      </c>
      <c r="N2157" s="96" t="s">
        <v>2504</v>
      </c>
      <c r="O2157" s="97">
        <v>33889</v>
      </c>
      <c r="P2157" s="97">
        <v>33889</v>
      </c>
      <c r="Q2157" s="97">
        <v>33889</v>
      </c>
      <c r="R2157" s="96">
        <v>12040</v>
      </c>
      <c r="S2157" s="96">
        <v>32</v>
      </c>
      <c r="T2157" s="96" t="s">
        <v>19261</v>
      </c>
      <c r="U2157" s="96" t="s">
        <v>28973</v>
      </c>
      <c r="V2157" s="96"/>
      <c r="W2157" s="96" t="s">
        <v>11673</v>
      </c>
      <c r="X2157" s="96" t="s">
        <v>2504</v>
      </c>
      <c r="Y2157" s="95" t="s">
        <v>11674</v>
      </c>
    </row>
    <row r="2158" spans="1:25" s="87" customFormat="1" x14ac:dyDescent="0.3">
      <c r="A2158" s="94" t="str">
        <f t="shared" si="34"/>
        <v>SCRAIGP</v>
      </c>
      <c r="B2158" s="95" t="s">
        <v>28974</v>
      </c>
      <c r="C2158" s="96" t="s">
        <v>28975</v>
      </c>
      <c r="D2158" s="96" t="s">
        <v>10283</v>
      </c>
      <c r="E2158" s="96" t="s">
        <v>5630</v>
      </c>
      <c r="F2158" s="95" t="s">
        <v>19171</v>
      </c>
      <c r="G2158" s="96" t="s">
        <v>19029</v>
      </c>
      <c r="H2158" s="96" t="s">
        <v>19172</v>
      </c>
      <c r="I2158" s="96" t="s">
        <v>19173</v>
      </c>
      <c r="J2158" s="95" t="s">
        <v>19174</v>
      </c>
      <c r="K2158" s="95" t="s">
        <v>19258</v>
      </c>
      <c r="L2158" s="95" t="s">
        <v>19259</v>
      </c>
      <c r="M2158" s="96" t="s">
        <v>19260</v>
      </c>
      <c r="N2158" s="96" t="s">
        <v>279</v>
      </c>
      <c r="O2158" s="97">
        <v>40700</v>
      </c>
      <c r="P2158" s="97">
        <v>40700</v>
      </c>
      <c r="Q2158" s="97">
        <v>40700</v>
      </c>
      <c r="R2158" s="96">
        <v>5229</v>
      </c>
      <c r="S2158" s="96">
        <v>14</v>
      </c>
      <c r="T2158" s="96" t="s">
        <v>19247</v>
      </c>
      <c r="U2158" s="96" t="s">
        <v>28976</v>
      </c>
      <c r="V2158" s="96"/>
      <c r="W2158" s="96" t="s">
        <v>10286</v>
      </c>
      <c r="X2158" s="96" t="s">
        <v>279</v>
      </c>
      <c r="Y2158" s="95" t="s">
        <v>10287</v>
      </c>
    </row>
    <row r="2159" spans="1:25" s="87" customFormat="1" x14ac:dyDescent="0.3">
      <c r="A2159" s="94" t="str">
        <f t="shared" si="34"/>
        <v>sdelacr</v>
      </c>
      <c r="B2159" s="95" t="s">
        <v>28977</v>
      </c>
      <c r="C2159" s="96" t="s">
        <v>28978</v>
      </c>
      <c r="D2159" s="96" t="s">
        <v>28979</v>
      </c>
      <c r="E2159" s="96" t="s">
        <v>19170</v>
      </c>
      <c r="F2159" s="95" t="s">
        <v>19181</v>
      </c>
      <c r="G2159" s="96" t="s">
        <v>19030</v>
      </c>
      <c r="H2159" s="96" t="s">
        <v>19172</v>
      </c>
      <c r="I2159" s="96" t="s">
        <v>19173</v>
      </c>
      <c r="J2159" s="95" t="s">
        <v>19174</v>
      </c>
      <c r="K2159" s="95" t="s">
        <v>19245</v>
      </c>
      <c r="L2159" s="95" t="s">
        <v>19318</v>
      </c>
      <c r="M2159" s="96" t="s">
        <v>19319</v>
      </c>
      <c r="N2159" s="96" t="s">
        <v>1675</v>
      </c>
      <c r="O2159" s="97">
        <v>45620</v>
      </c>
      <c r="P2159" s="97">
        <v>45620</v>
      </c>
      <c r="Q2159" s="97">
        <v>45620</v>
      </c>
      <c r="R2159" s="96">
        <v>309</v>
      </c>
      <c r="S2159" s="96">
        <v>0</v>
      </c>
      <c r="T2159" s="96" t="s">
        <v>19176</v>
      </c>
      <c r="U2159" s="96" t="s">
        <v>28980</v>
      </c>
      <c r="V2159" s="96"/>
      <c r="W2159" s="96" t="s">
        <v>21851</v>
      </c>
      <c r="X2159" s="96" t="s">
        <v>1675</v>
      </c>
      <c r="Y2159" s="95" t="s">
        <v>28981</v>
      </c>
    </row>
    <row r="2160" spans="1:25" s="87" customFormat="1" x14ac:dyDescent="0.3">
      <c r="A2160" s="94" t="str">
        <f t="shared" si="34"/>
        <v>SDELG10</v>
      </c>
      <c r="B2160" s="95" t="s">
        <v>28982</v>
      </c>
      <c r="C2160" s="96" t="s">
        <v>28983</v>
      </c>
      <c r="D2160" s="96" t="s">
        <v>4914</v>
      </c>
      <c r="E2160" s="96" t="s">
        <v>5630</v>
      </c>
      <c r="F2160" s="95" t="s">
        <v>19285</v>
      </c>
      <c r="G2160" s="96" t="s">
        <v>19028</v>
      </c>
      <c r="H2160" s="96" t="s">
        <v>19172</v>
      </c>
      <c r="I2160" s="96" t="s">
        <v>19173</v>
      </c>
      <c r="J2160" s="95" t="s">
        <v>19189</v>
      </c>
      <c r="K2160" s="95" t="s">
        <v>19333</v>
      </c>
      <c r="L2160" s="95" t="s">
        <v>19467</v>
      </c>
      <c r="M2160" s="96" t="s">
        <v>9084</v>
      </c>
      <c r="N2160" s="96" t="s">
        <v>260</v>
      </c>
      <c r="O2160" s="97">
        <v>41277</v>
      </c>
      <c r="P2160" s="97">
        <v>41277</v>
      </c>
      <c r="Q2160" s="97">
        <v>41277</v>
      </c>
      <c r="R2160" s="96">
        <v>4652</v>
      </c>
      <c r="S2160" s="96">
        <v>12</v>
      </c>
      <c r="T2160" s="96" t="s">
        <v>19247</v>
      </c>
      <c r="U2160" s="96" t="s">
        <v>28984</v>
      </c>
      <c r="V2160" s="96"/>
      <c r="W2160" s="96" t="s">
        <v>4915</v>
      </c>
      <c r="X2160" s="96" t="s">
        <v>366</v>
      </c>
      <c r="Y2160" s="95" t="s">
        <v>28985</v>
      </c>
    </row>
    <row r="2161" spans="1:25" s="87" customFormat="1" x14ac:dyDescent="0.3">
      <c r="A2161" s="94" t="str">
        <f t="shared" si="34"/>
        <v>sdobrow</v>
      </c>
      <c r="B2161" s="95" t="s">
        <v>28986</v>
      </c>
      <c r="C2161" s="96" t="s">
        <v>28987</v>
      </c>
      <c r="D2161" s="96" t="s">
        <v>28988</v>
      </c>
      <c r="E2161" s="96" t="s">
        <v>5630</v>
      </c>
      <c r="F2161" s="95" t="s">
        <v>19181</v>
      </c>
      <c r="G2161" s="96" t="s">
        <v>19030</v>
      </c>
      <c r="H2161" s="96" t="s">
        <v>19172</v>
      </c>
      <c r="I2161" s="96" t="s">
        <v>19173</v>
      </c>
      <c r="J2161" s="95" t="s">
        <v>19189</v>
      </c>
      <c r="K2161" s="95" t="s">
        <v>19345</v>
      </c>
      <c r="L2161" s="95" t="s">
        <v>20358</v>
      </c>
      <c r="M2161" s="96" t="s">
        <v>20359</v>
      </c>
      <c r="N2161" s="96" t="s">
        <v>686</v>
      </c>
      <c r="O2161" s="97">
        <v>45291</v>
      </c>
      <c r="P2161" s="97">
        <v>45291</v>
      </c>
      <c r="Q2161" s="97">
        <v>45291</v>
      </c>
      <c r="R2161" s="96">
        <v>638</v>
      </c>
      <c r="S2161" s="96">
        <v>1</v>
      </c>
      <c r="T2161" s="96" t="s">
        <v>19209</v>
      </c>
      <c r="U2161" s="96" t="s">
        <v>28989</v>
      </c>
      <c r="V2161" s="96"/>
      <c r="W2161" s="96" t="s">
        <v>28990</v>
      </c>
      <c r="X2161" s="96" t="s">
        <v>11649</v>
      </c>
      <c r="Y2161" s="95" t="s">
        <v>16033</v>
      </c>
    </row>
    <row r="2162" spans="1:25" s="87" customFormat="1" x14ac:dyDescent="0.3">
      <c r="A2162" s="94" t="str">
        <f t="shared" si="34"/>
        <v>SDOMING</v>
      </c>
      <c r="B2162" s="95" t="s">
        <v>28991</v>
      </c>
      <c r="C2162" s="96" t="s">
        <v>28992</v>
      </c>
      <c r="D2162" s="96" t="s">
        <v>10113</v>
      </c>
      <c r="E2162" s="96" t="s">
        <v>5630</v>
      </c>
      <c r="F2162" s="95" t="s">
        <v>19181</v>
      </c>
      <c r="G2162" s="96" t="s">
        <v>19030</v>
      </c>
      <c r="H2162" s="96" t="s">
        <v>19172</v>
      </c>
      <c r="I2162" s="96" t="s">
        <v>19173</v>
      </c>
      <c r="J2162" s="95" t="s">
        <v>19174</v>
      </c>
      <c r="K2162" s="95" t="s">
        <v>19207</v>
      </c>
      <c r="L2162" s="95" t="s">
        <v>19208</v>
      </c>
      <c r="M2162" s="96" t="s">
        <v>10249</v>
      </c>
      <c r="N2162" s="96" t="s">
        <v>219</v>
      </c>
      <c r="O2162" s="97">
        <v>36228</v>
      </c>
      <c r="P2162" s="97">
        <v>36228</v>
      </c>
      <c r="Q2162" s="97">
        <v>36228</v>
      </c>
      <c r="R2162" s="96">
        <v>9701</v>
      </c>
      <c r="S2162" s="96">
        <v>26</v>
      </c>
      <c r="T2162" s="96" t="s">
        <v>19261</v>
      </c>
      <c r="U2162" s="96" t="s">
        <v>28993</v>
      </c>
      <c r="V2162" s="96"/>
      <c r="W2162" s="96" t="s">
        <v>28017</v>
      </c>
      <c r="X2162" s="96" t="s">
        <v>219</v>
      </c>
      <c r="Y2162" s="95" t="s">
        <v>28018</v>
      </c>
    </row>
    <row r="2163" spans="1:25" s="87" customFormat="1" x14ac:dyDescent="0.3">
      <c r="A2163" s="94" t="str">
        <f t="shared" si="34"/>
        <v>SDUFF2</v>
      </c>
      <c r="B2163" s="95" t="s">
        <v>28994</v>
      </c>
      <c r="C2163" s="96" t="s">
        <v>28995</v>
      </c>
      <c r="D2163" s="96" t="s">
        <v>18197</v>
      </c>
      <c r="E2163" s="96" t="s">
        <v>5630</v>
      </c>
      <c r="F2163" s="95" t="s">
        <v>20261</v>
      </c>
      <c r="G2163" s="96" t="s">
        <v>19039</v>
      </c>
      <c r="H2163" s="96" t="s">
        <v>19172</v>
      </c>
      <c r="I2163" s="96" t="s">
        <v>19173</v>
      </c>
      <c r="J2163" s="95" t="s">
        <v>19189</v>
      </c>
      <c r="K2163" s="95" t="s">
        <v>19200</v>
      </c>
      <c r="L2163" s="95" t="s">
        <v>19200</v>
      </c>
      <c r="M2163" s="96" t="s">
        <v>19396</v>
      </c>
      <c r="N2163" s="96" t="s">
        <v>752</v>
      </c>
      <c r="O2163" s="97">
        <v>33175</v>
      </c>
      <c r="P2163" s="97">
        <v>33175</v>
      </c>
      <c r="Q2163" s="97">
        <v>33175</v>
      </c>
      <c r="R2163" s="96">
        <v>12754</v>
      </c>
      <c r="S2163" s="96">
        <v>34</v>
      </c>
      <c r="T2163" s="96" t="s">
        <v>19261</v>
      </c>
      <c r="U2163" s="96" t="s">
        <v>28996</v>
      </c>
      <c r="V2163" s="96"/>
      <c r="W2163" s="96" t="s">
        <v>28997</v>
      </c>
      <c r="X2163" s="96" t="s">
        <v>752</v>
      </c>
      <c r="Y2163" s="95" t="s">
        <v>18201</v>
      </c>
    </row>
    <row r="2164" spans="1:25" s="87" customFormat="1" x14ac:dyDescent="0.3">
      <c r="A2164" s="94" t="str">
        <f t="shared" si="34"/>
        <v>sfakhri</v>
      </c>
      <c r="B2164" s="95" t="s">
        <v>28998</v>
      </c>
      <c r="C2164" s="96" t="s">
        <v>28999</v>
      </c>
      <c r="D2164" s="96" t="s">
        <v>29000</v>
      </c>
      <c r="E2164" s="96" t="s">
        <v>5630</v>
      </c>
      <c r="F2164" s="95" t="s">
        <v>19181</v>
      </c>
      <c r="G2164" s="96" t="s">
        <v>19030</v>
      </c>
      <c r="H2164" s="96" t="s">
        <v>19172</v>
      </c>
      <c r="I2164" s="96" t="s">
        <v>19173</v>
      </c>
      <c r="J2164" s="95" t="s">
        <v>19189</v>
      </c>
      <c r="K2164" s="95" t="s">
        <v>19294</v>
      </c>
      <c r="L2164" s="95" t="s">
        <v>19295</v>
      </c>
      <c r="M2164" s="96" t="s">
        <v>19296</v>
      </c>
      <c r="N2164" s="96" t="s">
        <v>541</v>
      </c>
      <c r="O2164" s="97">
        <v>44427</v>
      </c>
      <c r="P2164" s="97">
        <v>44427</v>
      </c>
      <c r="Q2164" s="97">
        <v>44427</v>
      </c>
      <c r="R2164" s="96">
        <v>1502</v>
      </c>
      <c r="S2164" s="96">
        <v>4</v>
      </c>
      <c r="T2164" s="96" t="s">
        <v>19228</v>
      </c>
      <c r="U2164" s="96" t="s">
        <v>29001</v>
      </c>
      <c r="V2164" s="96"/>
      <c r="W2164" s="96" t="s">
        <v>15417</v>
      </c>
      <c r="X2164" s="96" t="s">
        <v>328</v>
      </c>
      <c r="Y2164" s="95" t="s">
        <v>4855</v>
      </c>
    </row>
    <row r="2165" spans="1:25" s="87" customFormat="1" x14ac:dyDescent="0.3">
      <c r="A2165" s="94" t="str">
        <f t="shared" si="34"/>
        <v>sfarrel</v>
      </c>
      <c r="B2165" s="95" t="s">
        <v>29002</v>
      </c>
      <c r="C2165" s="96" t="s">
        <v>29003</v>
      </c>
      <c r="D2165" s="96" t="s">
        <v>29004</v>
      </c>
      <c r="E2165" s="96" t="s">
        <v>5630</v>
      </c>
      <c r="F2165" s="95" t="s">
        <v>19215</v>
      </c>
      <c r="G2165" s="96" t="s">
        <v>19033</v>
      </c>
      <c r="H2165" s="96" t="s">
        <v>19172</v>
      </c>
      <c r="I2165" s="96" t="s">
        <v>19173</v>
      </c>
      <c r="J2165" s="95" t="s">
        <v>19174</v>
      </c>
      <c r="K2165" s="95" t="s">
        <v>19245</v>
      </c>
      <c r="L2165" s="95" t="s">
        <v>20002</v>
      </c>
      <c r="M2165" s="96" t="s">
        <v>19319</v>
      </c>
      <c r="N2165" s="96" t="s">
        <v>1675</v>
      </c>
      <c r="O2165" s="97">
        <v>44441</v>
      </c>
      <c r="P2165" s="97">
        <v>44441</v>
      </c>
      <c r="Q2165" s="97">
        <v>44441</v>
      </c>
      <c r="R2165" s="96">
        <v>1488</v>
      </c>
      <c r="S2165" s="96">
        <v>4</v>
      </c>
      <c r="T2165" s="96" t="s">
        <v>19228</v>
      </c>
      <c r="U2165" s="96" t="s">
        <v>29005</v>
      </c>
      <c r="V2165" s="96"/>
      <c r="W2165" s="96" t="s">
        <v>29006</v>
      </c>
      <c r="X2165" s="96" t="s">
        <v>1675</v>
      </c>
      <c r="Y2165" s="95" t="s">
        <v>18007</v>
      </c>
    </row>
    <row r="2166" spans="1:25" s="87" customFormat="1" x14ac:dyDescent="0.3">
      <c r="A2166" s="94" t="str">
        <f t="shared" si="34"/>
        <v>SFESSHA</v>
      </c>
      <c r="B2166" s="95" t="s">
        <v>29007</v>
      </c>
      <c r="C2166" s="96" t="s">
        <v>29008</v>
      </c>
      <c r="D2166" s="96" t="s">
        <v>3267</v>
      </c>
      <c r="E2166" s="96" t="s">
        <v>5630</v>
      </c>
      <c r="F2166" s="95" t="s">
        <v>19236</v>
      </c>
      <c r="G2166" s="96" t="s">
        <v>19032</v>
      </c>
      <c r="H2166" s="96" t="s">
        <v>19227</v>
      </c>
      <c r="I2166" s="96" t="s">
        <v>19173</v>
      </c>
      <c r="J2166" s="95" t="s">
        <v>19189</v>
      </c>
      <c r="K2166" s="95" t="s">
        <v>19294</v>
      </c>
      <c r="L2166" s="95" t="s">
        <v>19295</v>
      </c>
      <c r="M2166" s="96" t="s">
        <v>19296</v>
      </c>
      <c r="N2166" s="96" t="s">
        <v>541</v>
      </c>
      <c r="O2166" s="97">
        <v>44629</v>
      </c>
      <c r="P2166" s="97">
        <v>44629</v>
      </c>
      <c r="Q2166" s="97">
        <v>44629</v>
      </c>
      <c r="R2166" s="96">
        <v>1300</v>
      </c>
      <c r="S2166" s="96">
        <v>3</v>
      </c>
      <c r="T2166" s="96" t="s">
        <v>19228</v>
      </c>
      <c r="U2166" s="96" t="s">
        <v>29009</v>
      </c>
      <c r="V2166" s="96"/>
      <c r="W2166" s="96" t="s">
        <v>3857</v>
      </c>
      <c r="X2166" s="96" t="s">
        <v>328</v>
      </c>
      <c r="Y2166" s="95" t="s">
        <v>12796</v>
      </c>
    </row>
    <row r="2167" spans="1:25" s="87" customFormat="1" x14ac:dyDescent="0.3">
      <c r="A2167" s="94" t="str">
        <f t="shared" si="34"/>
        <v>SFINDLE</v>
      </c>
      <c r="B2167" s="95" t="s">
        <v>29010</v>
      </c>
      <c r="C2167" s="96" t="s">
        <v>29011</v>
      </c>
      <c r="D2167" s="96" t="s">
        <v>5243</v>
      </c>
      <c r="E2167" s="96" t="s">
        <v>5630</v>
      </c>
      <c r="F2167" s="95" t="s">
        <v>19171</v>
      </c>
      <c r="G2167" s="96" t="s">
        <v>19029</v>
      </c>
      <c r="H2167" s="96" t="s">
        <v>19172</v>
      </c>
      <c r="I2167" s="96" t="s">
        <v>19173</v>
      </c>
      <c r="J2167" s="95" t="s">
        <v>19174</v>
      </c>
      <c r="K2167" s="95" t="s">
        <v>19802</v>
      </c>
      <c r="L2167" s="95" t="s">
        <v>19803</v>
      </c>
      <c r="M2167" s="96" t="s">
        <v>19804</v>
      </c>
      <c r="N2167" s="96" t="s">
        <v>549</v>
      </c>
      <c r="O2167" s="97">
        <v>30779</v>
      </c>
      <c r="P2167" s="97">
        <v>30779</v>
      </c>
      <c r="Q2167" s="97">
        <v>30779</v>
      </c>
      <c r="R2167" s="96">
        <v>15150</v>
      </c>
      <c r="S2167" s="96">
        <v>41</v>
      </c>
      <c r="T2167" s="96" t="s">
        <v>19261</v>
      </c>
      <c r="U2167" s="96" t="s">
        <v>29012</v>
      </c>
      <c r="V2167" s="96"/>
      <c r="W2167" s="96" t="s">
        <v>5244</v>
      </c>
      <c r="X2167" s="96" t="s">
        <v>1502</v>
      </c>
      <c r="Y2167" s="95" t="s">
        <v>8283</v>
      </c>
    </row>
    <row r="2168" spans="1:25" s="87" customFormat="1" x14ac:dyDescent="0.3">
      <c r="A2168" s="94" t="str">
        <f t="shared" si="34"/>
        <v>SFISCHE</v>
      </c>
      <c r="B2168" s="95" t="s">
        <v>29013</v>
      </c>
      <c r="C2168" s="96" t="s">
        <v>29014</v>
      </c>
      <c r="D2168" s="96" t="s">
        <v>15665</v>
      </c>
      <c r="E2168" s="96" t="s">
        <v>5630</v>
      </c>
      <c r="F2168" s="95" t="s">
        <v>22836</v>
      </c>
      <c r="G2168" s="96" t="s">
        <v>19069</v>
      </c>
      <c r="H2168" s="96" t="s">
        <v>19172</v>
      </c>
      <c r="I2168" s="96" t="s">
        <v>19173</v>
      </c>
      <c r="J2168" s="95" t="s">
        <v>19174</v>
      </c>
      <c r="K2168" s="95" t="s">
        <v>19579</v>
      </c>
      <c r="L2168" s="95" t="s">
        <v>19579</v>
      </c>
      <c r="M2168" s="96" t="s">
        <v>19580</v>
      </c>
      <c r="N2168" s="96" t="s">
        <v>1502</v>
      </c>
      <c r="O2168" s="97">
        <v>31649</v>
      </c>
      <c r="P2168" s="97">
        <v>31649</v>
      </c>
      <c r="Q2168" s="97">
        <v>31649</v>
      </c>
      <c r="R2168" s="96">
        <v>14280</v>
      </c>
      <c r="S2168" s="96">
        <v>39</v>
      </c>
      <c r="T2168" s="96" t="s">
        <v>19261</v>
      </c>
      <c r="U2168" s="96" t="s">
        <v>29015</v>
      </c>
      <c r="V2168" s="96"/>
      <c r="W2168" s="96" t="s">
        <v>5084</v>
      </c>
      <c r="X2168" s="96" t="s">
        <v>1502</v>
      </c>
      <c r="Y2168" s="95" t="s">
        <v>15669</v>
      </c>
    </row>
    <row r="2169" spans="1:25" s="87" customFormat="1" x14ac:dyDescent="0.3">
      <c r="A2169" s="94" t="str">
        <f t="shared" si="34"/>
        <v>SFLEURI</v>
      </c>
      <c r="B2169" s="95" t="s">
        <v>29016</v>
      </c>
      <c r="C2169" s="96" t="s">
        <v>29017</v>
      </c>
      <c r="D2169" s="96" t="s">
        <v>1856</v>
      </c>
      <c r="E2169" s="96" t="s">
        <v>5630</v>
      </c>
      <c r="F2169" s="95" t="s">
        <v>19480</v>
      </c>
      <c r="G2169" s="96" t="s">
        <v>19040</v>
      </c>
      <c r="H2169" s="96" t="s">
        <v>19172</v>
      </c>
      <c r="I2169" s="96" t="s">
        <v>19173</v>
      </c>
      <c r="J2169" s="95" t="s">
        <v>19189</v>
      </c>
      <c r="K2169" s="95" t="s">
        <v>19333</v>
      </c>
      <c r="L2169" s="95" t="s">
        <v>19447</v>
      </c>
      <c r="M2169" s="96" t="s">
        <v>9382</v>
      </c>
      <c r="N2169" s="96" t="s">
        <v>366</v>
      </c>
      <c r="O2169" s="97">
        <v>34442</v>
      </c>
      <c r="P2169" s="97">
        <v>34442</v>
      </c>
      <c r="Q2169" s="97">
        <v>34442</v>
      </c>
      <c r="R2169" s="96">
        <v>11487</v>
      </c>
      <c r="S2169" s="96">
        <v>31</v>
      </c>
      <c r="T2169" s="96" t="s">
        <v>19261</v>
      </c>
      <c r="U2169" s="96" t="s">
        <v>29018</v>
      </c>
      <c r="V2169" s="96"/>
      <c r="W2169" s="96" t="s">
        <v>11463</v>
      </c>
      <c r="X2169" s="96" t="s">
        <v>375</v>
      </c>
      <c r="Y2169" s="95" t="s">
        <v>11464</v>
      </c>
    </row>
    <row r="2170" spans="1:25" s="87" customFormat="1" x14ac:dyDescent="0.3">
      <c r="A2170" s="94" t="str">
        <f t="shared" si="34"/>
        <v>sfnu0</v>
      </c>
      <c r="B2170" s="95" t="s">
        <v>29019</v>
      </c>
      <c r="C2170" s="96" t="s">
        <v>29020</v>
      </c>
      <c r="D2170" s="96" t="s">
        <v>29021</v>
      </c>
      <c r="E2170" s="96" t="s">
        <v>5630</v>
      </c>
      <c r="F2170" s="95" t="s">
        <v>19181</v>
      </c>
      <c r="G2170" s="96" t="s">
        <v>19030</v>
      </c>
      <c r="H2170" s="96" t="s">
        <v>19172</v>
      </c>
      <c r="I2170" s="96" t="s">
        <v>19173</v>
      </c>
      <c r="J2170" s="95" t="s">
        <v>19189</v>
      </c>
      <c r="K2170" s="95" t="s">
        <v>19294</v>
      </c>
      <c r="L2170" s="95" t="s">
        <v>19295</v>
      </c>
      <c r="M2170" s="96" t="s">
        <v>19296</v>
      </c>
      <c r="N2170" s="96" t="s">
        <v>541</v>
      </c>
      <c r="O2170" s="97">
        <v>44062</v>
      </c>
      <c r="P2170" s="97">
        <v>44062</v>
      </c>
      <c r="Q2170" s="97">
        <v>44062</v>
      </c>
      <c r="R2170" s="96">
        <v>1867</v>
      </c>
      <c r="S2170" s="96">
        <v>5</v>
      </c>
      <c r="T2170" s="96" t="s">
        <v>19228</v>
      </c>
      <c r="U2170" s="96" t="s">
        <v>29022</v>
      </c>
      <c r="V2170" s="96"/>
      <c r="W2170" s="96" t="s">
        <v>1107</v>
      </c>
      <c r="X2170" s="96" t="s">
        <v>328</v>
      </c>
      <c r="Y2170" s="95" t="s">
        <v>8179</v>
      </c>
    </row>
    <row r="2171" spans="1:25" s="87" customFormat="1" x14ac:dyDescent="0.3">
      <c r="A2171" s="94" t="str">
        <f t="shared" si="34"/>
        <v>sgajure</v>
      </c>
      <c r="B2171" s="95" t="s">
        <v>29023</v>
      </c>
      <c r="C2171" s="96" t="s">
        <v>29024</v>
      </c>
      <c r="D2171" s="96" t="s">
        <v>29025</v>
      </c>
      <c r="E2171" s="96" t="s">
        <v>5630</v>
      </c>
      <c r="F2171" s="95" t="s">
        <v>19199</v>
      </c>
      <c r="G2171" s="96" t="s">
        <v>19045</v>
      </c>
      <c r="H2171" s="96" t="s">
        <v>19172</v>
      </c>
      <c r="I2171" s="96" t="s">
        <v>19173</v>
      </c>
      <c r="J2171" s="95" t="s">
        <v>19189</v>
      </c>
      <c r="K2171" s="95" t="s">
        <v>20262</v>
      </c>
      <c r="L2171" s="95" t="s">
        <v>20263</v>
      </c>
      <c r="M2171" s="96" t="s">
        <v>20264</v>
      </c>
      <c r="N2171" s="96" t="s">
        <v>435</v>
      </c>
      <c r="O2171" s="97">
        <v>45823</v>
      </c>
      <c r="P2171" s="97">
        <v>45823</v>
      </c>
      <c r="Q2171" s="97">
        <v>45823</v>
      </c>
      <c r="R2171" s="96">
        <v>106</v>
      </c>
      <c r="S2171" s="96">
        <v>0</v>
      </c>
      <c r="T2171" s="96" t="s">
        <v>19193</v>
      </c>
      <c r="U2171" s="96" t="s">
        <v>29026</v>
      </c>
      <c r="V2171" s="96"/>
      <c r="W2171" s="96" t="s">
        <v>5123</v>
      </c>
      <c r="X2171" s="96" t="s">
        <v>435</v>
      </c>
      <c r="Y2171" s="95" t="s">
        <v>15570</v>
      </c>
    </row>
    <row r="2172" spans="1:25" s="87" customFormat="1" x14ac:dyDescent="0.3">
      <c r="A2172" s="94" t="str">
        <f t="shared" si="34"/>
        <v>sgallim</v>
      </c>
      <c r="B2172" s="95" t="s">
        <v>29027</v>
      </c>
      <c r="C2172" s="96" t="s">
        <v>29028</v>
      </c>
      <c r="D2172" s="96" t="s">
        <v>29029</v>
      </c>
      <c r="E2172" s="96" t="s">
        <v>19170</v>
      </c>
      <c r="F2172" s="95" t="s">
        <v>19171</v>
      </c>
      <c r="G2172" s="96" t="s">
        <v>19029</v>
      </c>
      <c r="H2172" s="96" t="s">
        <v>19172</v>
      </c>
      <c r="I2172" s="96" t="s">
        <v>19173</v>
      </c>
      <c r="J2172" s="95" t="s">
        <v>19189</v>
      </c>
      <c r="K2172" s="95" t="s">
        <v>19333</v>
      </c>
      <c r="L2172" s="95" t="s">
        <v>19467</v>
      </c>
      <c r="M2172" s="96" t="s">
        <v>9084</v>
      </c>
      <c r="N2172" s="96" t="s">
        <v>260</v>
      </c>
      <c r="O2172" s="97">
        <v>44721</v>
      </c>
      <c r="P2172" s="97">
        <v>44721</v>
      </c>
      <c r="Q2172" s="97">
        <v>44721</v>
      </c>
      <c r="R2172" s="96">
        <v>1208</v>
      </c>
      <c r="S2172" s="96">
        <v>3</v>
      </c>
      <c r="T2172" s="96" t="s">
        <v>19228</v>
      </c>
      <c r="U2172" s="96" t="s">
        <v>29030</v>
      </c>
      <c r="V2172" s="96"/>
      <c r="W2172" s="96" t="s">
        <v>29031</v>
      </c>
      <c r="X2172" s="96" t="s">
        <v>260</v>
      </c>
      <c r="Y2172" s="95" t="s">
        <v>29032</v>
      </c>
    </row>
    <row r="2173" spans="1:25" s="87" customFormat="1" x14ac:dyDescent="0.3">
      <c r="A2173" s="94" t="str">
        <f t="shared" si="34"/>
        <v>sgedert</v>
      </c>
      <c r="B2173" s="95" t="s">
        <v>29033</v>
      </c>
      <c r="C2173" s="96" t="s">
        <v>29034</v>
      </c>
      <c r="D2173" s="96" t="s">
        <v>29035</v>
      </c>
      <c r="E2173" s="96" t="s">
        <v>19170</v>
      </c>
      <c r="F2173" s="95" t="s">
        <v>19181</v>
      </c>
      <c r="G2173" s="96" t="s">
        <v>19030</v>
      </c>
      <c r="H2173" s="96" t="s">
        <v>19172</v>
      </c>
      <c r="I2173" s="96" t="s">
        <v>19173</v>
      </c>
      <c r="J2173" s="95" t="s">
        <v>19174</v>
      </c>
      <c r="K2173" s="95" t="s">
        <v>19401</v>
      </c>
      <c r="L2173" s="95" t="s">
        <v>19764</v>
      </c>
      <c r="M2173" s="96" t="s">
        <v>8645</v>
      </c>
      <c r="N2173" s="96" t="s">
        <v>407</v>
      </c>
      <c r="O2173" s="97">
        <v>42093</v>
      </c>
      <c r="P2173" s="97">
        <v>42093</v>
      </c>
      <c r="Q2173" s="97">
        <v>42093</v>
      </c>
      <c r="R2173" s="96">
        <v>3836</v>
      </c>
      <c r="S2173" s="96">
        <v>10</v>
      </c>
      <c r="T2173" s="96" t="s">
        <v>19247</v>
      </c>
      <c r="U2173" s="96" t="s">
        <v>29036</v>
      </c>
      <c r="V2173" s="96" t="s">
        <v>29037</v>
      </c>
      <c r="W2173" s="96" t="s">
        <v>28023</v>
      </c>
      <c r="X2173" s="96" t="s">
        <v>983</v>
      </c>
      <c r="Y2173" s="95" t="s">
        <v>29038</v>
      </c>
    </row>
    <row r="2174" spans="1:25" s="87" customFormat="1" x14ac:dyDescent="0.3">
      <c r="A2174" s="94" t="str">
        <f t="shared" si="34"/>
        <v>sgomez</v>
      </c>
      <c r="B2174" s="95" t="s">
        <v>29039</v>
      </c>
      <c r="C2174" s="96" t="s">
        <v>29040</v>
      </c>
      <c r="D2174" s="96" t="s">
        <v>29041</v>
      </c>
      <c r="E2174" s="96" t="s">
        <v>19170</v>
      </c>
      <c r="F2174" s="95" t="s">
        <v>19236</v>
      </c>
      <c r="G2174" s="96" t="s">
        <v>19032</v>
      </c>
      <c r="H2174" s="96" t="s">
        <v>19227</v>
      </c>
      <c r="I2174" s="96" t="s">
        <v>19173</v>
      </c>
      <c r="J2174" s="95" t="s">
        <v>19174</v>
      </c>
      <c r="K2174" s="95" t="s">
        <v>19309</v>
      </c>
      <c r="L2174" s="95" t="s">
        <v>19513</v>
      </c>
      <c r="M2174" s="96" t="s">
        <v>6528</v>
      </c>
      <c r="N2174" s="96" t="s">
        <v>219</v>
      </c>
      <c r="O2174" s="97">
        <v>44910</v>
      </c>
      <c r="P2174" s="97">
        <v>44910</v>
      </c>
      <c r="Q2174" s="97">
        <v>44910</v>
      </c>
      <c r="R2174" s="96">
        <v>1019</v>
      </c>
      <c r="S2174" s="96">
        <v>2</v>
      </c>
      <c r="T2174" s="96" t="s">
        <v>19209</v>
      </c>
      <c r="U2174" s="96" t="s">
        <v>29042</v>
      </c>
      <c r="V2174" s="96"/>
      <c r="W2174" s="96" t="s">
        <v>1130</v>
      </c>
      <c r="X2174" s="96" t="s">
        <v>219</v>
      </c>
      <c r="Y2174" s="95" t="s">
        <v>29043</v>
      </c>
    </row>
    <row r="2175" spans="1:25" s="87" customFormat="1" x14ac:dyDescent="0.3">
      <c r="A2175" s="94" t="str">
        <f t="shared" si="34"/>
        <v>sgoshin</v>
      </c>
      <c r="B2175" s="95" t="s">
        <v>29044</v>
      </c>
      <c r="C2175" s="96" t="s">
        <v>29045</v>
      </c>
      <c r="D2175" s="96" t="s">
        <v>29046</v>
      </c>
      <c r="E2175" s="96" t="s">
        <v>5630</v>
      </c>
      <c r="F2175" s="95" t="s">
        <v>19171</v>
      </c>
      <c r="G2175" s="96" t="s">
        <v>19029</v>
      </c>
      <c r="H2175" s="96" t="s">
        <v>19172</v>
      </c>
      <c r="I2175" s="96" t="s">
        <v>19173</v>
      </c>
      <c r="J2175" s="95" t="s">
        <v>19174</v>
      </c>
      <c r="K2175" s="95" t="s">
        <v>19216</v>
      </c>
      <c r="L2175" s="95" t="s">
        <v>19217</v>
      </c>
      <c r="M2175" s="96" t="s">
        <v>19218</v>
      </c>
      <c r="N2175" s="96" t="s">
        <v>453</v>
      </c>
      <c r="O2175" s="97">
        <v>44952</v>
      </c>
      <c r="P2175" s="97">
        <v>44952</v>
      </c>
      <c r="Q2175" s="97">
        <v>44952</v>
      </c>
      <c r="R2175" s="96">
        <v>977</v>
      </c>
      <c r="S2175" s="96">
        <v>2</v>
      </c>
      <c r="T2175" s="96" t="s">
        <v>19209</v>
      </c>
      <c r="U2175" s="96" t="s">
        <v>29047</v>
      </c>
      <c r="V2175" s="96"/>
      <c r="W2175" s="96" t="s">
        <v>685</v>
      </c>
      <c r="X2175" s="96" t="s">
        <v>453</v>
      </c>
      <c r="Y2175" s="95" t="s">
        <v>6614</v>
      </c>
    </row>
    <row r="2176" spans="1:25" s="87" customFormat="1" x14ac:dyDescent="0.3">
      <c r="A2176" s="94" t="str">
        <f t="shared" si="34"/>
        <v>sgree56</v>
      </c>
      <c r="B2176" s="95" t="s">
        <v>29048</v>
      </c>
      <c r="C2176" s="96" t="s">
        <v>29049</v>
      </c>
      <c r="D2176" s="96" t="s">
        <v>29050</v>
      </c>
      <c r="E2176" s="96" t="s">
        <v>5630</v>
      </c>
      <c r="F2176" s="95" t="s">
        <v>19171</v>
      </c>
      <c r="G2176" s="96" t="s">
        <v>19029</v>
      </c>
      <c r="H2176" s="96" t="s">
        <v>19172</v>
      </c>
      <c r="I2176" s="96" t="s">
        <v>19173</v>
      </c>
      <c r="J2176" s="95" t="s">
        <v>19189</v>
      </c>
      <c r="K2176" s="95" t="s">
        <v>19294</v>
      </c>
      <c r="L2176" s="95" t="s">
        <v>19295</v>
      </c>
      <c r="M2176" s="96" t="s">
        <v>19296</v>
      </c>
      <c r="N2176" s="96" t="s">
        <v>541</v>
      </c>
      <c r="O2176" s="97">
        <v>41967</v>
      </c>
      <c r="P2176" s="97">
        <v>41967</v>
      </c>
      <c r="Q2176" s="97">
        <v>41967</v>
      </c>
      <c r="R2176" s="96">
        <v>3962</v>
      </c>
      <c r="S2176" s="96">
        <v>10</v>
      </c>
      <c r="T2176" s="96" t="s">
        <v>19247</v>
      </c>
      <c r="U2176" s="96" t="s">
        <v>29051</v>
      </c>
      <c r="V2176" s="96"/>
      <c r="W2176" s="96" t="s">
        <v>8619</v>
      </c>
      <c r="X2176" s="96" t="s">
        <v>541</v>
      </c>
      <c r="Y2176" s="95" t="s">
        <v>8620</v>
      </c>
    </row>
    <row r="2177" spans="1:25" s="87" customFormat="1" x14ac:dyDescent="0.3">
      <c r="A2177" s="94" t="str">
        <f t="shared" si="34"/>
        <v>sgreen</v>
      </c>
      <c r="B2177" s="95" t="s">
        <v>29052</v>
      </c>
      <c r="C2177" s="96" t="s">
        <v>29053</v>
      </c>
      <c r="D2177" s="96" t="s">
        <v>29054</v>
      </c>
      <c r="E2177" s="96" t="s">
        <v>5630</v>
      </c>
      <c r="F2177" s="95" t="s">
        <v>19372</v>
      </c>
      <c r="G2177" s="96" t="s">
        <v>19373</v>
      </c>
      <c r="H2177" s="96" t="s">
        <v>19172</v>
      </c>
      <c r="I2177" s="96" t="s">
        <v>19173</v>
      </c>
      <c r="J2177" s="95" t="s">
        <v>19189</v>
      </c>
      <c r="K2177" s="95" t="s">
        <v>19374</v>
      </c>
      <c r="L2177" s="95" t="s">
        <v>19492</v>
      </c>
      <c r="M2177" s="96" t="s">
        <v>19493</v>
      </c>
      <c r="N2177" s="96" t="s">
        <v>268</v>
      </c>
      <c r="O2177" s="97">
        <v>45900</v>
      </c>
      <c r="P2177" s="97">
        <v>45900</v>
      </c>
      <c r="Q2177" s="97">
        <v>45900</v>
      </c>
      <c r="R2177" s="96">
        <v>29</v>
      </c>
      <c r="S2177" s="96">
        <v>0</v>
      </c>
      <c r="T2177" s="96" t="s">
        <v>19183</v>
      </c>
      <c r="U2177" s="99" t="s">
        <v>29055</v>
      </c>
      <c r="V2177" s="99" t="s">
        <v>29056</v>
      </c>
      <c r="W2177" s="100" t="s">
        <v>915</v>
      </c>
      <c r="X2177" s="100" t="s">
        <v>268</v>
      </c>
      <c r="Y2177" s="99" t="s">
        <v>17175</v>
      </c>
    </row>
    <row r="2178" spans="1:25" s="87" customFormat="1" x14ac:dyDescent="0.3">
      <c r="A2178" s="94" t="str">
        <f t="shared" si="34"/>
        <v>sgreene</v>
      </c>
      <c r="B2178" s="95" t="s">
        <v>29057</v>
      </c>
      <c r="C2178" s="96" t="s">
        <v>29058</v>
      </c>
      <c r="D2178" s="96" t="s">
        <v>29059</v>
      </c>
      <c r="E2178" s="96" t="s">
        <v>19170</v>
      </c>
      <c r="F2178" s="95" t="s">
        <v>19171</v>
      </c>
      <c r="G2178" s="96" t="s">
        <v>19029</v>
      </c>
      <c r="H2178" s="96" t="s">
        <v>19172</v>
      </c>
      <c r="I2178" s="96" t="s">
        <v>19173</v>
      </c>
      <c r="J2178" s="95" t="s">
        <v>19174</v>
      </c>
      <c r="K2178" s="95" t="s">
        <v>19522</v>
      </c>
      <c r="L2178" s="95" t="s">
        <v>19523</v>
      </c>
      <c r="M2178" s="96" t="s">
        <v>7156</v>
      </c>
      <c r="N2178" s="96" t="s">
        <v>773</v>
      </c>
      <c r="O2178" s="97">
        <v>45844</v>
      </c>
      <c r="P2178" s="97">
        <v>45844</v>
      </c>
      <c r="Q2178" s="97">
        <v>45844</v>
      </c>
      <c r="R2178" s="96">
        <v>85</v>
      </c>
      <c r="S2178" s="96">
        <v>0</v>
      </c>
      <c r="T2178" s="96" t="s">
        <v>19219</v>
      </c>
      <c r="U2178" s="96" t="s">
        <v>29060</v>
      </c>
      <c r="V2178" s="96"/>
      <c r="W2178" s="96" t="s">
        <v>13625</v>
      </c>
      <c r="X2178" s="96" t="s">
        <v>773</v>
      </c>
      <c r="Y2178" s="95" t="s">
        <v>29061</v>
      </c>
    </row>
    <row r="2179" spans="1:25" s="87" customFormat="1" x14ac:dyDescent="0.3">
      <c r="A2179" s="94" t="str">
        <f t="shared" ref="A2179:A2242" si="35">TRIM(D2179)</f>
        <v>SGUZMA5</v>
      </c>
      <c r="B2179" s="95" t="s">
        <v>29062</v>
      </c>
      <c r="C2179" s="96" t="s">
        <v>29063</v>
      </c>
      <c r="D2179" s="96" t="s">
        <v>11441</v>
      </c>
      <c r="E2179" s="96" t="s">
        <v>5630</v>
      </c>
      <c r="F2179" s="95" t="s">
        <v>19181</v>
      </c>
      <c r="G2179" s="96" t="s">
        <v>19030</v>
      </c>
      <c r="H2179" s="96" t="s">
        <v>19172</v>
      </c>
      <c r="I2179" s="96" t="s">
        <v>19173</v>
      </c>
      <c r="J2179" s="95" t="s">
        <v>19174</v>
      </c>
      <c r="K2179" s="95" t="s">
        <v>19216</v>
      </c>
      <c r="L2179" s="95" t="s">
        <v>19237</v>
      </c>
      <c r="M2179" s="96" t="s">
        <v>19238</v>
      </c>
      <c r="N2179" s="96" t="s">
        <v>250</v>
      </c>
      <c r="O2179" s="97">
        <v>39533</v>
      </c>
      <c r="P2179" s="97">
        <v>39533</v>
      </c>
      <c r="Q2179" s="97">
        <v>39533</v>
      </c>
      <c r="R2179" s="96">
        <v>6396</v>
      </c>
      <c r="S2179" s="96">
        <v>17</v>
      </c>
      <c r="T2179" s="96" t="s">
        <v>19261</v>
      </c>
      <c r="U2179" s="96" t="s">
        <v>29064</v>
      </c>
      <c r="V2179" s="96"/>
      <c r="W2179" s="96" t="s">
        <v>3507</v>
      </c>
      <c r="X2179" s="96" t="s">
        <v>250</v>
      </c>
      <c r="Y2179" s="95" t="s">
        <v>11446</v>
      </c>
    </row>
    <row r="2180" spans="1:25" s="87" customFormat="1" x14ac:dyDescent="0.3">
      <c r="A2180" s="94" t="str">
        <f t="shared" si="35"/>
        <v>shakimz</v>
      </c>
      <c r="B2180" s="95" t="s">
        <v>29065</v>
      </c>
      <c r="C2180" s="96" t="s">
        <v>29066</v>
      </c>
      <c r="D2180" s="96" t="s">
        <v>29067</v>
      </c>
      <c r="E2180" s="96" t="s">
        <v>5630</v>
      </c>
      <c r="F2180" s="95" t="s">
        <v>19171</v>
      </c>
      <c r="G2180" s="96" t="s">
        <v>19029</v>
      </c>
      <c r="H2180" s="96" t="s">
        <v>19172</v>
      </c>
      <c r="I2180" s="96" t="s">
        <v>19173</v>
      </c>
      <c r="J2180" s="95" t="s">
        <v>19174</v>
      </c>
      <c r="K2180" s="95" t="s">
        <v>19175</v>
      </c>
      <c r="L2180" s="95" t="s">
        <v>16610</v>
      </c>
      <c r="M2180" s="96" t="s">
        <v>9597</v>
      </c>
      <c r="N2180" s="96" t="s">
        <v>219</v>
      </c>
      <c r="O2180" s="97">
        <v>45928</v>
      </c>
      <c r="P2180" s="97">
        <v>45928</v>
      </c>
      <c r="Q2180" s="97">
        <v>45928</v>
      </c>
      <c r="R2180" s="96">
        <v>1</v>
      </c>
      <c r="S2180" s="96">
        <v>0</v>
      </c>
      <c r="T2180" s="96" t="s">
        <v>19183</v>
      </c>
      <c r="U2180" s="132" t="s">
        <v>29068</v>
      </c>
      <c r="V2180" s="98"/>
      <c r="W2180" s="98" t="s">
        <v>492</v>
      </c>
      <c r="X2180" s="98" t="s">
        <v>219</v>
      </c>
      <c r="Y2180" s="132" t="s">
        <v>16698</v>
      </c>
    </row>
    <row r="2181" spans="1:25" s="87" customFormat="1" x14ac:dyDescent="0.3">
      <c r="A2181" s="94" t="str">
        <f t="shared" si="35"/>
        <v>SHAMIL</v>
      </c>
      <c r="B2181" s="95" t="s">
        <v>29069</v>
      </c>
      <c r="C2181" s="96" t="s">
        <v>29070</v>
      </c>
      <c r="D2181" s="96" t="s">
        <v>2761</v>
      </c>
      <c r="E2181" s="96" t="s">
        <v>5630</v>
      </c>
      <c r="F2181" s="95" t="s">
        <v>19215</v>
      </c>
      <c r="G2181" s="96" t="s">
        <v>19033</v>
      </c>
      <c r="H2181" s="96" t="s">
        <v>19172</v>
      </c>
      <c r="I2181" s="96" t="s">
        <v>19173</v>
      </c>
      <c r="J2181" s="95" t="s">
        <v>19174</v>
      </c>
      <c r="K2181" s="95" t="s">
        <v>20070</v>
      </c>
      <c r="L2181" s="95" t="s">
        <v>20328</v>
      </c>
      <c r="M2181" s="96" t="s">
        <v>10269</v>
      </c>
      <c r="N2181" s="96" t="s">
        <v>201</v>
      </c>
      <c r="O2181" s="97">
        <v>32518</v>
      </c>
      <c r="P2181" s="97">
        <v>32518</v>
      </c>
      <c r="Q2181" s="97">
        <v>32518</v>
      </c>
      <c r="R2181" s="96">
        <v>13411</v>
      </c>
      <c r="S2181" s="96">
        <v>36</v>
      </c>
      <c r="T2181" s="96" t="s">
        <v>19261</v>
      </c>
      <c r="U2181" s="96" t="s">
        <v>29071</v>
      </c>
      <c r="V2181" s="96"/>
      <c r="W2181" s="96" t="s">
        <v>4501</v>
      </c>
      <c r="X2181" s="96" t="s">
        <v>201</v>
      </c>
      <c r="Y2181" s="95" t="s">
        <v>13804</v>
      </c>
    </row>
    <row r="2182" spans="1:25" s="87" customFormat="1" x14ac:dyDescent="0.3">
      <c r="A2182" s="94" t="str">
        <f t="shared" si="35"/>
        <v>SHANSO5</v>
      </c>
      <c r="B2182" s="95" t="s">
        <v>29072</v>
      </c>
      <c r="C2182" s="96" t="s">
        <v>29073</v>
      </c>
      <c r="D2182" s="96" t="s">
        <v>6297</v>
      </c>
      <c r="E2182" s="96" t="s">
        <v>5630</v>
      </c>
      <c r="F2182" s="95" t="s">
        <v>19480</v>
      </c>
      <c r="G2182" s="96" t="s">
        <v>19040</v>
      </c>
      <c r="H2182" s="96" t="s">
        <v>19172</v>
      </c>
      <c r="I2182" s="96" t="s">
        <v>19173</v>
      </c>
      <c r="J2182" s="95" t="s">
        <v>19189</v>
      </c>
      <c r="K2182" s="95" t="s">
        <v>19345</v>
      </c>
      <c r="L2182" s="95" t="s">
        <v>19346</v>
      </c>
      <c r="M2182" s="96" t="s">
        <v>19347</v>
      </c>
      <c r="N2182" s="96" t="s">
        <v>382</v>
      </c>
      <c r="O2182" s="97">
        <v>32258</v>
      </c>
      <c r="P2182" s="97">
        <v>32258</v>
      </c>
      <c r="Q2182" s="97">
        <v>32258</v>
      </c>
      <c r="R2182" s="96">
        <v>13671</v>
      </c>
      <c r="S2182" s="96">
        <v>37</v>
      </c>
      <c r="T2182" s="96" t="s">
        <v>19261</v>
      </c>
      <c r="U2182" s="96" t="s">
        <v>6298</v>
      </c>
      <c r="V2182" s="96"/>
      <c r="W2182" s="96" t="s">
        <v>6299</v>
      </c>
      <c r="X2182" s="96" t="s">
        <v>686</v>
      </c>
      <c r="Y2182" s="95" t="s">
        <v>6300</v>
      </c>
    </row>
    <row r="2183" spans="1:25" s="87" customFormat="1" x14ac:dyDescent="0.3">
      <c r="A2183" s="94" t="str">
        <f t="shared" si="35"/>
        <v>sharri0</v>
      </c>
      <c r="B2183" s="95" t="s">
        <v>29074</v>
      </c>
      <c r="C2183" s="96" t="s">
        <v>29075</v>
      </c>
      <c r="D2183" s="96" t="s">
        <v>29076</v>
      </c>
      <c r="E2183" s="96" t="s">
        <v>5630</v>
      </c>
      <c r="F2183" s="95" t="s">
        <v>19215</v>
      </c>
      <c r="G2183" s="96" t="s">
        <v>19033</v>
      </c>
      <c r="H2183" s="96" t="s">
        <v>19172</v>
      </c>
      <c r="I2183" s="96" t="s">
        <v>19173</v>
      </c>
      <c r="J2183" s="95" t="s">
        <v>19174</v>
      </c>
      <c r="K2183" s="95" t="s">
        <v>19522</v>
      </c>
      <c r="L2183" s="95" t="s">
        <v>19523</v>
      </c>
      <c r="M2183" s="96" t="s">
        <v>7156</v>
      </c>
      <c r="N2183" s="96" t="s">
        <v>773</v>
      </c>
      <c r="O2183" s="97">
        <v>45851</v>
      </c>
      <c r="P2183" s="97">
        <v>45851</v>
      </c>
      <c r="Q2183" s="97">
        <v>45851</v>
      </c>
      <c r="R2183" s="96">
        <v>78</v>
      </c>
      <c r="S2183" s="96">
        <v>0</v>
      </c>
      <c r="T2183" s="96" t="s">
        <v>19219</v>
      </c>
      <c r="U2183" s="96" t="s">
        <v>29077</v>
      </c>
      <c r="V2183" s="96"/>
      <c r="W2183" s="96" t="s">
        <v>4985</v>
      </c>
      <c r="X2183" s="96" t="s">
        <v>773</v>
      </c>
      <c r="Y2183" s="95" t="s">
        <v>18582</v>
      </c>
    </row>
    <row r="2184" spans="1:25" s="87" customFormat="1" x14ac:dyDescent="0.3">
      <c r="A2184" s="94" t="str">
        <f t="shared" si="35"/>
        <v>SHEIMBA</v>
      </c>
      <c r="B2184" s="95" t="s">
        <v>29078</v>
      </c>
      <c r="C2184" s="96" t="s">
        <v>29079</v>
      </c>
      <c r="D2184" s="96" t="s">
        <v>12969</v>
      </c>
      <c r="E2184" s="96" t="s">
        <v>5630</v>
      </c>
      <c r="F2184" s="95" t="s">
        <v>19171</v>
      </c>
      <c r="G2184" s="96" t="s">
        <v>19029</v>
      </c>
      <c r="H2184" s="96" t="s">
        <v>19172</v>
      </c>
      <c r="I2184" s="96" t="s">
        <v>19173</v>
      </c>
      <c r="J2184" s="95" t="s">
        <v>19189</v>
      </c>
      <c r="K2184" s="95" t="s">
        <v>19471</v>
      </c>
      <c r="L2184" s="95" t="s">
        <v>14086</v>
      </c>
      <c r="M2184" s="96" t="s">
        <v>19472</v>
      </c>
      <c r="N2184" s="96" t="s">
        <v>435</v>
      </c>
      <c r="O2184" s="97">
        <v>39881</v>
      </c>
      <c r="P2184" s="97">
        <v>39881</v>
      </c>
      <c r="Q2184" s="97">
        <v>39881</v>
      </c>
      <c r="R2184" s="96">
        <v>6048</v>
      </c>
      <c r="S2184" s="96">
        <v>16</v>
      </c>
      <c r="T2184" s="96" t="s">
        <v>19261</v>
      </c>
      <c r="U2184" s="96" t="s">
        <v>29080</v>
      </c>
      <c r="V2184" s="96"/>
      <c r="W2184" s="96" t="s">
        <v>12972</v>
      </c>
      <c r="X2184" s="96" t="s">
        <v>435</v>
      </c>
      <c r="Y2184" s="95" t="s">
        <v>12973</v>
      </c>
    </row>
    <row r="2185" spans="1:25" s="87" customFormat="1" x14ac:dyDescent="0.3">
      <c r="A2185" s="94" t="str">
        <f t="shared" si="35"/>
        <v>shouse3</v>
      </c>
      <c r="B2185" s="95" t="s">
        <v>29081</v>
      </c>
      <c r="C2185" s="96" t="s">
        <v>29082</v>
      </c>
      <c r="D2185" s="96" t="s">
        <v>29083</v>
      </c>
      <c r="E2185" s="96" t="s">
        <v>5630</v>
      </c>
      <c r="F2185" s="95" t="s">
        <v>19171</v>
      </c>
      <c r="G2185" s="96" t="s">
        <v>19029</v>
      </c>
      <c r="H2185" s="96" t="s">
        <v>19172</v>
      </c>
      <c r="I2185" s="96" t="s">
        <v>19173</v>
      </c>
      <c r="J2185" s="95" t="s">
        <v>19174</v>
      </c>
      <c r="K2185" s="95" t="s">
        <v>19175</v>
      </c>
      <c r="L2185" s="95" t="s">
        <v>16610</v>
      </c>
      <c r="M2185" s="96" t="s">
        <v>9597</v>
      </c>
      <c r="N2185" s="96" t="s">
        <v>219</v>
      </c>
      <c r="O2185" s="97">
        <v>43123</v>
      </c>
      <c r="P2185" s="97">
        <v>43123</v>
      </c>
      <c r="Q2185" s="97">
        <v>43123</v>
      </c>
      <c r="R2185" s="96">
        <v>2806</v>
      </c>
      <c r="S2185" s="96">
        <v>7</v>
      </c>
      <c r="T2185" s="96" t="s">
        <v>19247</v>
      </c>
      <c r="U2185" s="96" t="s">
        <v>29084</v>
      </c>
      <c r="V2185" s="96"/>
      <c r="W2185" s="96" t="s">
        <v>9880</v>
      </c>
      <c r="X2185" s="96" t="s">
        <v>219</v>
      </c>
      <c r="Y2185" s="95" t="s">
        <v>10995</v>
      </c>
    </row>
    <row r="2186" spans="1:25" s="87" customFormat="1" x14ac:dyDescent="0.3">
      <c r="A2186" s="94" t="str">
        <f t="shared" si="35"/>
        <v>shuffma</v>
      </c>
      <c r="B2186" s="95" t="s">
        <v>29085</v>
      </c>
      <c r="C2186" s="96" t="s">
        <v>29086</v>
      </c>
      <c r="D2186" s="96" t="s">
        <v>29087</v>
      </c>
      <c r="E2186" s="96" t="s">
        <v>5630</v>
      </c>
      <c r="F2186" s="95" t="s">
        <v>19215</v>
      </c>
      <c r="G2186" s="96" t="s">
        <v>19033</v>
      </c>
      <c r="H2186" s="96" t="s">
        <v>19172</v>
      </c>
      <c r="I2186" s="96" t="s">
        <v>19173</v>
      </c>
      <c r="J2186" s="95" t="s">
        <v>19174</v>
      </c>
      <c r="K2186" s="95" t="s">
        <v>19401</v>
      </c>
      <c r="L2186" s="95" t="s">
        <v>19764</v>
      </c>
      <c r="M2186" s="96" t="s">
        <v>8645</v>
      </c>
      <c r="N2186" s="96" t="s">
        <v>407</v>
      </c>
      <c r="O2186" s="97">
        <v>41799</v>
      </c>
      <c r="P2186" s="97">
        <v>45683</v>
      </c>
      <c r="Q2186" s="97">
        <v>45683</v>
      </c>
      <c r="R2186" s="96">
        <v>246</v>
      </c>
      <c r="S2186" s="96">
        <v>0</v>
      </c>
      <c r="T2186" s="96" t="s">
        <v>19176</v>
      </c>
      <c r="U2186" s="96" t="s">
        <v>29088</v>
      </c>
      <c r="V2186" s="96"/>
      <c r="W2186" s="96" t="s">
        <v>29089</v>
      </c>
      <c r="X2186" s="96" t="s">
        <v>983</v>
      </c>
      <c r="Y2186" s="95" t="s">
        <v>15126</v>
      </c>
    </row>
    <row r="2187" spans="1:25" s="87" customFormat="1" x14ac:dyDescent="0.3">
      <c r="A2187" s="94" t="str">
        <f t="shared" si="35"/>
        <v>sinfant</v>
      </c>
      <c r="B2187" s="95" t="s">
        <v>29090</v>
      </c>
      <c r="C2187" s="96" t="s">
        <v>29091</v>
      </c>
      <c r="D2187" s="96" t="s">
        <v>29092</v>
      </c>
      <c r="E2187" s="96" t="s">
        <v>5630</v>
      </c>
      <c r="F2187" s="95" t="s">
        <v>19236</v>
      </c>
      <c r="G2187" s="96" t="s">
        <v>19032</v>
      </c>
      <c r="H2187" s="96" t="s">
        <v>19227</v>
      </c>
      <c r="I2187" s="96" t="s">
        <v>19173</v>
      </c>
      <c r="J2187" s="95" t="s">
        <v>19189</v>
      </c>
      <c r="K2187" s="95" t="s">
        <v>19294</v>
      </c>
      <c r="L2187" s="95" t="s">
        <v>19295</v>
      </c>
      <c r="M2187" s="96" t="s">
        <v>19296</v>
      </c>
      <c r="N2187" s="96" t="s">
        <v>541</v>
      </c>
      <c r="O2187" s="97">
        <v>41855</v>
      </c>
      <c r="P2187" s="97">
        <v>41855</v>
      </c>
      <c r="Q2187" s="97">
        <v>41855</v>
      </c>
      <c r="R2187" s="96">
        <v>4074</v>
      </c>
      <c r="S2187" s="96">
        <v>11</v>
      </c>
      <c r="T2187" s="96" t="s">
        <v>19247</v>
      </c>
      <c r="U2187" s="96" t="s">
        <v>29093</v>
      </c>
      <c r="V2187" s="96"/>
      <c r="W2187" s="96" t="s">
        <v>9698</v>
      </c>
      <c r="X2187" s="96" t="s">
        <v>541</v>
      </c>
      <c r="Y2187" s="95" t="s">
        <v>29094</v>
      </c>
    </row>
    <row r="2188" spans="1:25" s="87" customFormat="1" x14ac:dyDescent="0.3">
      <c r="A2188" s="94" t="str">
        <f t="shared" si="35"/>
        <v>sjames1</v>
      </c>
      <c r="B2188" s="95" t="s">
        <v>29095</v>
      </c>
      <c r="C2188" s="96" t="s">
        <v>29096</v>
      </c>
      <c r="D2188" s="96" t="s">
        <v>29097</v>
      </c>
      <c r="E2188" s="96" t="s">
        <v>19036</v>
      </c>
      <c r="F2188" s="95" t="s">
        <v>19181</v>
      </c>
      <c r="G2188" s="96" t="s">
        <v>19030</v>
      </c>
      <c r="H2188" s="96" t="s">
        <v>19172</v>
      </c>
      <c r="I2188" s="96" t="s">
        <v>19173</v>
      </c>
      <c r="J2188" s="95" t="s">
        <v>19174</v>
      </c>
      <c r="K2188" s="95" t="s">
        <v>19245</v>
      </c>
      <c r="L2188" s="95" t="s">
        <v>20002</v>
      </c>
      <c r="M2188" s="96" t="s">
        <v>19319</v>
      </c>
      <c r="N2188" s="96" t="s">
        <v>1675</v>
      </c>
      <c r="O2188" s="97">
        <v>44202</v>
      </c>
      <c r="P2188" s="97">
        <v>44202</v>
      </c>
      <c r="Q2188" s="97">
        <v>44202</v>
      </c>
      <c r="R2188" s="96">
        <v>1727</v>
      </c>
      <c r="S2188" s="96">
        <v>4</v>
      </c>
      <c r="T2188" s="96" t="s">
        <v>19228</v>
      </c>
      <c r="U2188" s="96" t="s">
        <v>29098</v>
      </c>
      <c r="V2188" s="96"/>
      <c r="W2188" s="96" t="s">
        <v>29099</v>
      </c>
      <c r="X2188" s="96" t="s">
        <v>1675</v>
      </c>
      <c r="Y2188" s="95" t="s">
        <v>29100</v>
      </c>
    </row>
    <row r="2189" spans="1:25" s="87" customFormat="1" x14ac:dyDescent="0.3">
      <c r="A2189" s="94" t="str">
        <f t="shared" si="35"/>
        <v>sjamrow</v>
      </c>
      <c r="B2189" s="95" t="s">
        <v>29101</v>
      </c>
      <c r="C2189" s="96" t="s">
        <v>29102</v>
      </c>
      <c r="D2189" s="96" t="s">
        <v>29103</v>
      </c>
      <c r="E2189" s="96" t="s">
        <v>5630</v>
      </c>
      <c r="F2189" s="95" t="s">
        <v>19386</v>
      </c>
      <c r="G2189" s="96" t="s">
        <v>19387</v>
      </c>
      <c r="H2189" s="96" t="s">
        <v>19172</v>
      </c>
      <c r="I2189" s="96" t="s">
        <v>19173</v>
      </c>
      <c r="J2189" s="95" t="s">
        <v>19189</v>
      </c>
      <c r="K2189" s="95" t="s">
        <v>19374</v>
      </c>
      <c r="L2189" s="95" t="s">
        <v>19375</v>
      </c>
      <c r="M2189" s="96" t="s">
        <v>19376</v>
      </c>
      <c r="N2189" s="96" t="s">
        <v>575</v>
      </c>
      <c r="O2189" s="97">
        <v>45578</v>
      </c>
      <c r="P2189" s="97">
        <v>45578</v>
      </c>
      <c r="Q2189" s="97">
        <v>45578</v>
      </c>
      <c r="R2189" s="96">
        <v>351</v>
      </c>
      <c r="S2189" s="96">
        <v>0</v>
      </c>
      <c r="T2189" s="96" t="s">
        <v>19176</v>
      </c>
      <c r="U2189" s="96" t="s">
        <v>29104</v>
      </c>
      <c r="V2189" s="96"/>
      <c r="W2189" s="96" t="s">
        <v>4418</v>
      </c>
      <c r="X2189" s="96" t="s">
        <v>575</v>
      </c>
      <c r="Y2189" s="95" t="s">
        <v>15109</v>
      </c>
    </row>
    <row r="2190" spans="1:25" s="87" customFormat="1" x14ac:dyDescent="0.3">
      <c r="A2190" s="94" t="str">
        <f t="shared" si="35"/>
        <v>sjohnst</v>
      </c>
      <c r="B2190" s="95" t="s">
        <v>29105</v>
      </c>
      <c r="C2190" s="96" t="s">
        <v>29106</v>
      </c>
      <c r="D2190" s="96" t="s">
        <v>29107</v>
      </c>
      <c r="E2190" s="96" t="s">
        <v>5630</v>
      </c>
      <c r="F2190" s="95" t="s">
        <v>19215</v>
      </c>
      <c r="G2190" s="96" t="s">
        <v>19033</v>
      </c>
      <c r="H2190" s="96" t="s">
        <v>19172</v>
      </c>
      <c r="I2190" s="96" t="s">
        <v>19173</v>
      </c>
      <c r="J2190" s="95" t="s">
        <v>19174</v>
      </c>
      <c r="K2190" s="95" t="s">
        <v>19309</v>
      </c>
      <c r="L2190" s="95" t="s">
        <v>19513</v>
      </c>
      <c r="M2190" s="96" t="s">
        <v>6528</v>
      </c>
      <c r="N2190" s="96" t="s">
        <v>219</v>
      </c>
      <c r="O2190" s="97">
        <v>44293</v>
      </c>
      <c r="P2190" s="97">
        <v>44293</v>
      </c>
      <c r="Q2190" s="97">
        <v>44293</v>
      </c>
      <c r="R2190" s="96">
        <v>1636</v>
      </c>
      <c r="S2190" s="96">
        <v>4</v>
      </c>
      <c r="T2190" s="96" t="s">
        <v>19228</v>
      </c>
      <c r="U2190" s="96" t="s">
        <v>14883</v>
      </c>
      <c r="V2190" s="96"/>
      <c r="W2190" s="96" t="s">
        <v>14884</v>
      </c>
      <c r="X2190" s="96" t="s">
        <v>219</v>
      </c>
      <c r="Y2190" s="95" t="s">
        <v>14885</v>
      </c>
    </row>
    <row r="2191" spans="1:25" s="87" customFormat="1" x14ac:dyDescent="0.3">
      <c r="A2191" s="94" t="str">
        <f t="shared" si="35"/>
        <v>SJON7</v>
      </c>
      <c r="B2191" s="95" t="s">
        <v>29108</v>
      </c>
      <c r="C2191" s="96" t="s">
        <v>29109</v>
      </c>
      <c r="D2191" s="96" t="s">
        <v>19098</v>
      </c>
      <c r="E2191" s="96" t="s">
        <v>19036</v>
      </c>
      <c r="F2191" s="95" t="s">
        <v>19285</v>
      </c>
      <c r="G2191" s="96" t="s">
        <v>19028</v>
      </c>
      <c r="H2191" s="96" t="s">
        <v>19172</v>
      </c>
      <c r="I2191" s="96" t="s">
        <v>19173</v>
      </c>
      <c r="J2191" s="95" t="s">
        <v>19189</v>
      </c>
      <c r="K2191" s="95" t="s">
        <v>19273</v>
      </c>
      <c r="L2191" s="95" t="s">
        <v>19274</v>
      </c>
      <c r="M2191" s="96" t="s">
        <v>7733</v>
      </c>
      <c r="N2191" s="96" t="s">
        <v>328</v>
      </c>
      <c r="O2191" s="97">
        <v>36081</v>
      </c>
      <c r="P2191" s="97">
        <v>36081</v>
      </c>
      <c r="Q2191" s="97">
        <v>36081</v>
      </c>
      <c r="R2191" s="96">
        <v>9848</v>
      </c>
      <c r="S2191" s="96">
        <v>26</v>
      </c>
      <c r="T2191" s="96" t="s">
        <v>19261</v>
      </c>
      <c r="U2191" s="96" t="s">
        <v>29110</v>
      </c>
      <c r="V2191" s="96"/>
      <c r="W2191" s="96" t="s">
        <v>782</v>
      </c>
      <c r="X2191" s="96" t="s">
        <v>416</v>
      </c>
      <c r="Y2191" s="95" t="s">
        <v>10808</v>
      </c>
    </row>
    <row r="2192" spans="1:25" s="87" customFormat="1" x14ac:dyDescent="0.3">
      <c r="A2192" s="94" t="str">
        <f t="shared" si="35"/>
        <v>SKASPE0</v>
      </c>
      <c r="B2192" s="95" t="s">
        <v>29111</v>
      </c>
      <c r="C2192" s="96" t="s">
        <v>29112</v>
      </c>
      <c r="D2192" s="96" t="s">
        <v>18119</v>
      </c>
      <c r="E2192" s="96" t="s">
        <v>5630</v>
      </c>
      <c r="F2192" s="95" t="s">
        <v>19171</v>
      </c>
      <c r="G2192" s="96" t="s">
        <v>19029</v>
      </c>
      <c r="H2192" s="96" t="s">
        <v>19172</v>
      </c>
      <c r="I2192" s="96" t="s">
        <v>19173</v>
      </c>
      <c r="J2192" s="95" t="s">
        <v>19189</v>
      </c>
      <c r="K2192" s="95" t="s">
        <v>19217</v>
      </c>
      <c r="L2192" s="95" t="s">
        <v>19824</v>
      </c>
      <c r="M2192" s="96" t="s">
        <v>19825</v>
      </c>
      <c r="N2192" s="96" t="s">
        <v>752</v>
      </c>
      <c r="O2192" s="97">
        <v>40091</v>
      </c>
      <c r="P2192" s="97">
        <v>40091</v>
      </c>
      <c r="Q2192" s="97">
        <v>40091</v>
      </c>
      <c r="R2192" s="96">
        <v>5838</v>
      </c>
      <c r="S2192" s="96">
        <v>15</v>
      </c>
      <c r="T2192" s="96" t="s">
        <v>19247</v>
      </c>
      <c r="U2192" s="96" t="s">
        <v>29113</v>
      </c>
      <c r="V2192" s="96"/>
      <c r="W2192" s="96" t="s">
        <v>18123</v>
      </c>
      <c r="X2192" s="96" t="s">
        <v>752</v>
      </c>
      <c r="Y2192" s="95" t="s">
        <v>18124</v>
      </c>
    </row>
    <row r="2193" spans="1:25" s="87" customFormat="1" x14ac:dyDescent="0.3">
      <c r="A2193" s="94" t="str">
        <f t="shared" si="35"/>
        <v>skelly0</v>
      </c>
      <c r="B2193" s="95" t="s">
        <v>29114</v>
      </c>
      <c r="C2193" s="96" t="s">
        <v>29115</v>
      </c>
      <c r="D2193" s="96" t="s">
        <v>29116</v>
      </c>
      <c r="E2193" s="96" t="s">
        <v>5630</v>
      </c>
      <c r="F2193" s="95" t="s">
        <v>19340</v>
      </c>
      <c r="G2193" s="96" t="s">
        <v>19341</v>
      </c>
      <c r="H2193" s="96" t="s">
        <v>19227</v>
      </c>
      <c r="I2193" s="96" t="s">
        <v>19173</v>
      </c>
      <c r="J2193" s="95" t="s">
        <v>19189</v>
      </c>
      <c r="K2193" s="95" t="s">
        <v>19333</v>
      </c>
      <c r="L2193" s="95" t="s">
        <v>19467</v>
      </c>
      <c r="M2193" s="96" t="s">
        <v>9084</v>
      </c>
      <c r="N2193" s="96" t="s">
        <v>260</v>
      </c>
      <c r="O2193" s="97">
        <v>44699</v>
      </c>
      <c r="P2193" s="97">
        <v>45767</v>
      </c>
      <c r="Q2193" s="97">
        <v>44699</v>
      </c>
      <c r="R2193" s="96">
        <v>1230</v>
      </c>
      <c r="S2193" s="96">
        <v>3</v>
      </c>
      <c r="T2193" s="96" t="s">
        <v>19228</v>
      </c>
      <c r="U2193" s="96" t="s">
        <v>29117</v>
      </c>
      <c r="V2193" s="96"/>
      <c r="W2193" s="96" t="s">
        <v>3167</v>
      </c>
      <c r="X2193" s="96" t="s">
        <v>260</v>
      </c>
      <c r="Y2193" s="95" t="s">
        <v>7268</v>
      </c>
    </row>
    <row r="2194" spans="1:25" s="87" customFormat="1" x14ac:dyDescent="0.3">
      <c r="A2194" s="94" t="str">
        <f t="shared" si="35"/>
        <v>skelly3</v>
      </c>
      <c r="B2194" s="95" t="s">
        <v>29118</v>
      </c>
      <c r="C2194" s="96" t="s">
        <v>29119</v>
      </c>
      <c r="D2194" s="96" t="s">
        <v>29120</v>
      </c>
      <c r="E2194" s="96" t="s">
        <v>5630</v>
      </c>
      <c r="F2194" s="95" t="s">
        <v>19181</v>
      </c>
      <c r="G2194" s="96" t="s">
        <v>19030</v>
      </c>
      <c r="H2194" s="96" t="s">
        <v>19172</v>
      </c>
      <c r="I2194" s="96" t="s">
        <v>19173</v>
      </c>
      <c r="J2194" s="95" t="s">
        <v>19189</v>
      </c>
      <c r="K2194" s="95" t="s">
        <v>19345</v>
      </c>
      <c r="L2194" s="95" t="s">
        <v>19346</v>
      </c>
      <c r="M2194" s="96" t="s">
        <v>19347</v>
      </c>
      <c r="N2194" s="96" t="s">
        <v>382</v>
      </c>
      <c r="O2194" s="97">
        <v>43948</v>
      </c>
      <c r="P2194" s="97">
        <v>43948</v>
      </c>
      <c r="Q2194" s="97">
        <v>43948</v>
      </c>
      <c r="R2194" s="96">
        <v>1981</v>
      </c>
      <c r="S2194" s="96">
        <v>5</v>
      </c>
      <c r="T2194" s="96" t="s">
        <v>19228</v>
      </c>
      <c r="U2194" s="96" t="s">
        <v>29121</v>
      </c>
      <c r="V2194" s="96"/>
      <c r="W2194" s="96" t="s">
        <v>1375</v>
      </c>
      <c r="X2194" s="96" t="s">
        <v>382</v>
      </c>
      <c r="Y2194" s="95" t="s">
        <v>17362</v>
      </c>
    </row>
    <row r="2195" spans="1:25" s="87" customFormat="1" x14ac:dyDescent="0.3">
      <c r="A2195" s="94" t="str">
        <f t="shared" si="35"/>
        <v>skemp1</v>
      </c>
      <c r="B2195" s="95" t="s">
        <v>29122</v>
      </c>
      <c r="C2195" s="96" t="s">
        <v>29123</v>
      </c>
      <c r="D2195" s="96" t="s">
        <v>29124</v>
      </c>
      <c r="E2195" s="96" t="s">
        <v>5630</v>
      </c>
      <c r="F2195" s="95" t="s">
        <v>19215</v>
      </c>
      <c r="G2195" s="96" t="s">
        <v>19033</v>
      </c>
      <c r="H2195" s="96" t="s">
        <v>19172</v>
      </c>
      <c r="I2195" s="96" t="s">
        <v>19173</v>
      </c>
      <c r="J2195" s="95" t="s">
        <v>19174</v>
      </c>
      <c r="K2195" s="95" t="s">
        <v>19258</v>
      </c>
      <c r="L2195" s="95" t="s">
        <v>19259</v>
      </c>
      <c r="M2195" s="96" t="s">
        <v>19260</v>
      </c>
      <c r="N2195" s="96" t="s">
        <v>279</v>
      </c>
      <c r="O2195" s="97">
        <v>36494</v>
      </c>
      <c r="P2195" s="97">
        <v>41904</v>
      </c>
      <c r="Q2195" s="97">
        <v>41904</v>
      </c>
      <c r="R2195" s="96">
        <v>4025</v>
      </c>
      <c r="S2195" s="96">
        <v>11</v>
      </c>
      <c r="T2195" s="96" t="s">
        <v>19247</v>
      </c>
      <c r="U2195" s="96" t="s">
        <v>29125</v>
      </c>
      <c r="V2195" s="96"/>
      <c r="W2195" s="96" t="s">
        <v>20148</v>
      </c>
      <c r="X2195" s="96" t="s">
        <v>279</v>
      </c>
      <c r="Y2195" s="95" t="s">
        <v>29126</v>
      </c>
    </row>
    <row r="2196" spans="1:25" s="87" customFormat="1" x14ac:dyDescent="0.3">
      <c r="A2196" s="94" t="str">
        <f t="shared" si="35"/>
        <v>skenn14</v>
      </c>
      <c r="B2196" s="95" t="s">
        <v>29127</v>
      </c>
      <c r="C2196" s="96" t="s">
        <v>29128</v>
      </c>
      <c r="D2196" s="96" t="s">
        <v>29129</v>
      </c>
      <c r="E2196" s="96" t="s">
        <v>5630</v>
      </c>
      <c r="F2196" s="95" t="s">
        <v>19171</v>
      </c>
      <c r="G2196" s="96" t="s">
        <v>19029</v>
      </c>
      <c r="H2196" s="96" t="s">
        <v>19172</v>
      </c>
      <c r="I2196" s="96" t="s">
        <v>19173</v>
      </c>
      <c r="J2196" s="95" t="s">
        <v>19189</v>
      </c>
      <c r="K2196" s="95" t="s">
        <v>19190</v>
      </c>
      <c r="L2196" s="95" t="s">
        <v>19252</v>
      </c>
      <c r="M2196" s="96" t="s">
        <v>10322</v>
      </c>
      <c r="N2196" s="96" t="s">
        <v>297</v>
      </c>
      <c r="O2196" s="97">
        <v>29691</v>
      </c>
      <c r="P2196" s="97">
        <v>42009</v>
      </c>
      <c r="Q2196" s="97">
        <v>42009</v>
      </c>
      <c r="R2196" s="96">
        <v>3920</v>
      </c>
      <c r="S2196" s="96">
        <v>10</v>
      </c>
      <c r="T2196" s="96" t="s">
        <v>19247</v>
      </c>
      <c r="U2196" s="96" t="s">
        <v>29130</v>
      </c>
      <c r="V2196" s="96"/>
      <c r="W2196" s="96" t="s">
        <v>4377</v>
      </c>
      <c r="X2196" s="96" t="s">
        <v>297</v>
      </c>
      <c r="Y2196" s="95" t="s">
        <v>8466</v>
      </c>
    </row>
    <row r="2197" spans="1:25" s="87" customFormat="1" x14ac:dyDescent="0.3">
      <c r="A2197" s="94" t="str">
        <f t="shared" si="35"/>
        <v>SKETCHE</v>
      </c>
      <c r="B2197" s="95" t="s">
        <v>29131</v>
      </c>
      <c r="C2197" s="96" t="s">
        <v>29132</v>
      </c>
      <c r="D2197" s="96" t="s">
        <v>29133</v>
      </c>
      <c r="E2197" s="96" t="s">
        <v>19170</v>
      </c>
      <c r="F2197" s="95" t="s">
        <v>19171</v>
      </c>
      <c r="G2197" s="96" t="s">
        <v>19029</v>
      </c>
      <c r="H2197" s="96" t="s">
        <v>19172</v>
      </c>
      <c r="I2197" s="96" t="s">
        <v>19173</v>
      </c>
      <c r="J2197" s="95" t="s">
        <v>19174</v>
      </c>
      <c r="K2197" s="95" t="s">
        <v>19216</v>
      </c>
      <c r="L2197" s="95" t="s">
        <v>19217</v>
      </c>
      <c r="M2197" s="96" t="s">
        <v>19218</v>
      </c>
      <c r="N2197" s="96" t="s">
        <v>453</v>
      </c>
      <c r="O2197" s="97">
        <v>32622</v>
      </c>
      <c r="P2197" s="97">
        <v>32622</v>
      </c>
      <c r="Q2197" s="97">
        <v>32622</v>
      </c>
      <c r="R2197" s="96">
        <v>13307</v>
      </c>
      <c r="S2197" s="96">
        <v>36</v>
      </c>
      <c r="T2197" s="96" t="s">
        <v>19261</v>
      </c>
      <c r="U2197" s="96" t="s">
        <v>29134</v>
      </c>
      <c r="V2197" s="96"/>
      <c r="W2197" s="96" t="s">
        <v>29135</v>
      </c>
      <c r="X2197" s="96" t="s">
        <v>453</v>
      </c>
      <c r="Y2197" s="95" t="s">
        <v>29136</v>
      </c>
    </row>
    <row r="2198" spans="1:25" s="87" customFormat="1" x14ac:dyDescent="0.3">
      <c r="A2198" s="94" t="str">
        <f t="shared" si="35"/>
        <v>slangst</v>
      </c>
      <c r="B2198" s="95" t="s">
        <v>29137</v>
      </c>
      <c r="C2198" s="96" t="s">
        <v>29138</v>
      </c>
      <c r="D2198" s="96" t="s">
        <v>29139</v>
      </c>
      <c r="E2198" s="96" t="s">
        <v>5630</v>
      </c>
      <c r="F2198" s="95" t="s">
        <v>19171</v>
      </c>
      <c r="G2198" s="96" t="s">
        <v>19029</v>
      </c>
      <c r="H2198" s="96" t="s">
        <v>19172</v>
      </c>
      <c r="I2198" s="96" t="s">
        <v>19173</v>
      </c>
      <c r="J2198" s="95" t="s">
        <v>19174</v>
      </c>
      <c r="K2198" s="95" t="s">
        <v>19216</v>
      </c>
      <c r="L2198" s="95" t="s">
        <v>19237</v>
      </c>
      <c r="M2198" s="96" t="s">
        <v>19238</v>
      </c>
      <c r="N2198" s="96" t="s">
        <v>250</v>
      </c>
      <c r="O2198" s="97">
        <v>45200</v>
      </c>
      <c r="P2198" s="97">
        <v>45200</v>
      </c>
      <c r="Q2198" s="97">
        <v>45200</v>
      </c>
      <c r="R2198" s="96">
        <v>729</v>
      </c>
      <c r="S2198" s="96">
        <v>1</v>
      </c>
      <c r="T2198" s="96" t="s">
        <v>19209</v>
      </c>
      <c r="U2198" s="96" t="s">
        <v>29140</v>
      </c>
      <c r="V2198" s="96"/>
      <c r="W2198" s="96" t="s">
        <v>1542</v>
      </c>
      <c r="X2198" s="96" t="s">
        <v>250</v>
      </c>
      <c r="Y2198" s="95" t="s">
        <v>10670</v>
      </c>
    </row>
    <row r="2199" spans="1:25" s="87" customFormat="1" x14ac:dyDescent="0.3">
      <c r="A2199" s="94" t="str">
        <f t="shared" si="35"/>
        <v>slee1</v>
      </c>
      <c r="B2199" s="95" t="s">
        <v>29141</v>
      </c>
      <c r="C2199" s="96" t="s">
        <v>29142</v>
      </c>
      <c r="D2199" s="95" t="s">
        <v>29143</v>
      </c>
      <c r="E2199" s="95" t="s">
        <v>29141</v>
      </c>
      <c r="F2199" s="96"/>
      <c r="G2199" s="97"/>
      <c r="H2199" s="97"/>
      <c r="I2199" s="97"/>
      <c r="J2199" s="97"/>
      <c r="K2199" s="95" t="s">
        <v>20070</v>
      </c>
      <c r="L2199" s="97"/>
      <c r="M2199" s="97"/>
      <c r="N2199" s="97"/>
      <c r="O2199" s="97"/>
      <c r="P2199" s="97">
        <v>45949</v>
      </c>
      <c r="Q2199" s="97">
        <v>45949</v>
      </c>
      <c r="R2199" s="97"/>
      <c r="S2199" s="97"/>
      <c r="T2199" s="97"/>
      <c r="U2199" s="95" t="s">
        <v>6399</v>
      </c>
      <c r="V2199" s="96"/>
      <c r="W2199" s="96" t="s">
        <v>29144</v>
      </c>
      <c r="X2199" s="96" t="s">
        <v>955</v>
      </c>
      <c r="Y2199" s="95" t="s">
        <v>6401</v>
      </c>
    </row>
    <row r="2200" spans="1:25" s="87" customFormat="1" x14ac:dyDescent="0.3">
      <c r="A2200" s="94" t="str">
        <f t="shared" si="35"/>
        <v>slee2</v>
      </c>
      <c r="B2200" s="95" t="s">
        <v>29145</v>
      </c>
      <c r="C2200" s="96" t="s">
        <v>29146</v>
      </c>
      <c r="D2200" s="96" t="s">
        <v>29147</v>
      </c>
      <c r="E2200" s="96" t="s">
        <v>19170</v>
      </c>
      <c r="F2200" s="95" t="s">
        <v>19181</v>
      </c>
      <c r="G2200" s="96" t="s">
        <v>19030</v>
      </c>
      <c r="H2200" s="96" t="s">
        <v>19172</v>
      </c>
      <c r="I2200" s="96" t="s">
        <v>19173</v>
      </c>
      <c r="J2200" s="95" t="s">
        <v>19189</v>
      </c>
      <c r="K2200" s="95" t="s">
        <v>19345</v>
      </c>
      <c r="L2200" s="95" t="s">
        <v>20162</v>
      </c>
      <c r="M2200" s="96" t="s">
        <v>20163</v>
      </c>
      <c r="N2200" s="96" t="s">
        <v>655</v>
      </c>
      <c r="O2200" s="97">
        <v>43530</v>
      </c>
      <c r="P2200" s="97">
        <v>43530</v>
      </c>
      <c r="Q2200" s="97">
        <v>43530</v>
      </c>
      <c r="R2200" s="96">
        <v>2399</v>
      </c>
      <c r="S2200" s="96">
        <v>6</v>
      </c>
      <c r="T2200" s="96" t="s">
        <v>19247</v>
      </c>
      <c r="U2200" s="96" t="s">
        <v>29148</v>
      </c>
      <c r="V2200" s="96" t="s">
        <v>29149</v>
      </c>
      <c r="W2200" s="96" t="s">
        <v>10595</v>
      </c>
      <c r="X2200" s="96" t="s">
        <v>655</v>
      </c>
      <c r="Y2200" s="95" t="s">
        <v>29150</v>
      </c>
    </row>
    <row r="2201" spans="1:25" s="87" customFormat="1" x14ac:dyDescent="0.3">
      <c r="A2201" s="94" t="str">
        <f t="shared" si="35"/>
        <v>SLINKE</v>
      </c>
      <c r="B2201" s="95" t="s">
        <v>29151</v>
      </c>
      <c r="C2201" s="96" t="s">
        <v>29152</v>
      </c>
      <c r="D2201" s="96" t="s">
        <v>11859</v>
      </c>
      <c r="E2201" s="96" t="s">
        <v>5630</v>
      </c>
      <c r="F2201" s="95" t="s">
        <v>19171</v>
      </c>
      <c r="G2201" s="96" t="s">
        <v>19029</v>
      </c>
      <c r="H2201" s="96" t="s">
        <v>19172</v>
      </c>
      <c r="I2201" s="96" t="s">
        <v>19173</v>
      </c>
      <c r="J2201" s="95" t="s">
        <v>19189</v>
      </c>
      <c r="K2201" s="95" t="s">
        <v>19333</v>
      </c>
      <c r="L2201" s="95" t="s">
        <v>19334</v>
      </c>
      <c r="M2201" s="96" t="s">
        <v>9382</v>
      </c>
      <c r="N2201" s="96" t="s">
        <v>366</v>
      </c>
      <c r="O2201" s="97">
        <v>32588</v>
      </c>
      <c r="P2201" s="97">
        <v>32588</v>
      </c>
      <c r="Q2201" s="97">
        <v>32588</v>
      </c>
      <c r="R2201" s="96">
        <v>13341</v>
      </c>
      <c r="S2201" s="96">
        <v>36</v>
      </c>
      <c r="T2201" s="96" t="s">
        <v>19261</v>
      </c>
      <c r="U2201" s="96" t="s">
        <v>29153</v>
      </c>
      <c r="V2201" s="96"/>
      <c r="W2201" s="96" t="s">
        <v>29154</v>
      </c>
      <c r="X2201" s="96" t="s">
        <v>260</v>
      </c>
      <c r="Y2201" s="95" t="s">
        <v>11863</v>
      </c>
    </row>
    <row r="2202" spans="1:25" s="87" customFormat="1" x14ac:dyDescent="0.3">
      <c r="A2202" s="94" t="str">
        <f t="shared" si="35"/>
        <v>sliu0</v>
      </c>
      <c r="B2202" s="95" t="s">
        <v>29155</v>
      </c>
      <c r="C2202" s="96" t="s">
        <v>29156</v>
      </c>
      <c r="D2202" s="96" t="s">
        <v>29157</v>
      </c>
      <c r="E2202" s="96" t="s">
        <v>19170</v>
      </c>
      <c r="F2202" s="95" t="s">
        <v>19181</v>
      </c>
      <c r="G2202" s="96" t="s">
        <v>19030</v>
      </c>
      <c r="H2202" s="96" t="s">
        <v>19172</v>
      </c>
      <c r="I2202" s="96" t="s">
        <v>19173</v>
      </c>
      <c r="J2202" s="95" t="s">
        <v>19189</v>
      </c>
      <c r="K2202" s="95" t="s">
        <v>19374</v>
      </c>
      <c r="L2202" s="95" t="s">
        <v>19375</v>
      </c>
      <c r="M2202" s="96" t="s">
        <v>19376</v>
      </c>
      <c r="N2202" s="96" t="s">
        <v>575</v>
      </c>
      <c r="O2202" s="97">
        <v>44406</v>
      </c>
      <c r="P2202" s="97">
        <v>44406</v>
      </c>
      <c r="Q2202" s="97">
        <v>44406</v>
      </c>
      <c r="R2202" s="96">
        <v>1523</v>
      </c>
      <c r="S2202" s="96">
        <v>4</v>
      </c>
      <c r="T2202" s="96" t="s">
        <v>19228</v>
      </c>
      <c r="U2202" s="96" t="s">
        <v>29158</v>
      </c>
      <c r="V2202" s="96"/>
      <c r="W2202" s="96" t="s">
        <v>29159</v>
      </c>
      <c r="X2202" s="96" t="s">
        <v>575</v>
      </c>
      <c r="Y2202" s="95" t="s">
        <v>29160</v>
      </c>
    </row>
    <row r="2203" spans="1:25" s="87" customFormat="1" x14ac:dyDescent="0.3">
      <c r="A2203" s="94" t="str">
        <f t="shared" si="35"/>
        <v>slush</v>
      </c>
      <c r="B2203" s="95" t="s">
        <v>29161</v>
      </c>
      <c r="C2203" s="96" t="s">
        <v>29162</v>
      </c>
      <c r="D2203" s="96" t="s">
        <v>29163</v>
      </c>
      <c r="E2203" s="96" t="s">
        <v>19170</v>
      </c>
      <c r="F2203" s="95" t="s">
        <v>19181</v>
      </c>
      <c r="G2203" s="96" t="s">
        <v>19030</v>
      </c>
      <c r="H2203" s="96" t="s">
        <v>19172</v>
      </c>
      <c r="I2203" s="96" t="s">
        <v>19173</v>
      </c>
      <c r="J2203" s="95" t="s">
        <v>19189</v>
      </c>
      <c r="K2203" s="95" t="s">
        <v>19345</v>
      </c>
      <c r="L2203" s="95" t="s">
        <v>20162</v>
      </c>
      <c r="M2203" s="96" t="s">
        <v>20163</v>
      </c>
      <c r="N2203" s="96" t="s">
        <v>655</v>
      </c>
      <c r="O2203" s="97">
        <v>44630</v>
      </c>
      <c r="P2203" s="97">
        <v>44630</v>
      </c>
      <c r="Q2203" s="97">
        <v>44630</v>
      </c>
      <c r="R2203" s="96">
        <v>1299</v>
      </c>
      <c r="S2203" s="96">
        <v>3</v>
      </c>
      <c r="T2203" s="96" t="s">
        <v>19228</v>
      </c>
      <c r="U2203" s="96" t="s">
        <v>29164</v>
      </c>
      <c r="V2203" s="96"/>
      <c r="W2203" s="96" t="s">
        <v>3810</v>
      </c>
      <c r="X2203" s="96" t="s">
        <v>655</v>
      </c>
      <c r="Y2203" s="95" t="s">
        <v>10683</v>
      </c>
    </row>
    <row r="2204" spans="1:25" s="87" customFormat="1" x14ac:dyDescent="0.3">
      <c r="A2204" s="94" t="str">
        <f t="shared" si="35"/>
        <v>smart12</v>
      </c>
      <c r="B2204" s="95" t="s">
        <v>29165</v>
      </c>
      <c r="C2204" s="96" t="s">
        <v>29166</v>
      </c>
      <c r="D2204" s="96" t="s">
        <v>29167</v>
      </c>
      <c r="E2204" s="96" t="s">
        <v>5630</v>
      </c>
      <c r="F2204" s="95" t="s">
        <v>19236</v>
      </c>
      <c r="G2204" s="96" t="s">
        <v>19032</v>
      </c>
      <c r="H2204" s="96" t="s">
        <v>19227</v>
      </c>
      <c r="I2204" s="96" t="s">
        <v>19173</v>
      </c>
      <c r="J2204" s="95" t="s">
        <v>19174</v>
      </c>
      <c r="K2204" s="95" t="s">
        <v>19431</v>
      </c>
      <c r="L2204" s="95" t="s">
        <v>19432</v>
      </c>
      <c r="M2204" s="96" t="s">
        <v>6264</v>
      </c>
      <c r="N2204" s="96" t="s">
        <v>279</v>
      </c>
      <c r="O2204" s="97">
        <v>43633</v>
      </c>
      <c r="P2204" s="97">
        <v>45008</v>
      </c>
      <c r="Q2204" s="97">
        <v>45008</v>
      </c>
      <c r="R2204" s="96">
        <v>921</v>
      </c>
      <c r="S2204" s="96">
        <v>2</v>
      </c>
      <c r="T2204" s="96" t="s">
        <v>19209</v>
      </c>
      <c r="U2204" s="96" t="s">
        <v>29168</v>
      </c>
      <c r="V2204" s="96"/>
      <c r="W2204" s="96" t="s">
        <v>335</v>
      </c>
      <c r="X2204" s="96" t="s">
        <v>279</v>
      </c>
      <c r="Y2204" s="95" t="s">
        <v>6265</v>
      </c>
    </row>
    <row r="2205" spans="1:25" s="87" customFormat="1" x14ac:dyDescent="0.3">
      <c r="A2205" s="94" t="str">
        <f t="shared" si="35"/>
        <v>SMART77</v>
      </c>
      <c r="B2205" s="95" t="s">
        <v>29169</v>
      </c>
      <c r="C2205" s="96" t="s">
        <v>29170</v>
      </c>
      <c r="D2205" s="96" t="s">
        <v>6950</v>
      </c>
      <c r="E2205" s="96" t="s">
        <v>5630</v>
      </c>
      <c r="F2205" s="95" t="s">
        <v>19181</v>
      </c>
      <c r="G2205" s="96" t="s">
        <v>19030</v>
      </c>
      <c r="H2205" s="96" t="s">
        <v>19172</v>
      </c>
      <c r="I2205" s="96" t="s">
        <v>19173</v>
      </c>
      <c r="J2205" s="95" t="s">
        <v>19174</v>
      </c>
      <c r="K2205" s="95" t="s">
        <v>19309</v>
      </c>
      <c r="L2205" s="95" t="s">
        <v>19310</v>
      </c>
      <c r="M2205" s="96" t="s">
        <v>6528</v>
      </c>
      <c r="N2205" s="96" t="s">
        <v>219</v>
      </c>
      <c r="O2205" s="97">
        <v>38034</v>
      </c>
      <c r="P2205" s="97">
        <v>38034</v>
      </c>
      <c r="Q2205" s="97">
        <v>38034</v>
      </c>
      <c r="R2205" s="96">
        <v>7895</v>
      </c>
      <c r="S2205" s="96">
        <v>21</v>
      </c>
      <c r="T2205" s="96" t="s">
        <v>19261</v>
      </c>
      <c r="U2205" s="96" t="s">
        <v>6952</v>
      </c>
      <c r="V2205" s="96"/>
      <c r="W2205" s="96" t="s">
        <v>6953</v>
      </c>
      <c r="X2205" s="96" t="s">
        <v>219</v>
      </c>
      <c r="Y2205" s="95" t="s">
        <v>6954</v>
      </c>
    </row>
    <row r="2206" spans="1:25" s="87" customFormat="1" x14ac:dyDescent="0.3">
      <c r="A2206" s="94" t="str">
        <f t="shared" si="35"/>
        <v>smccain</v>
      </c>
      <c r="B2206" s="95" t="s">
        <v>29171</v>
      </c>
      <c r="C2206" s="96" t="s">
        <v>29172</v>
      </c>
      <c r="D2206" s="96" t="s">
        <v>29173</v>
      </c>
      <c r="E2206" s="96" t="s">
        <v>5630</v>
      </c>
      <c r="F2206" s="95" t="s">
        <v>19171</v>
      </c>
      <c r="G2206" s="96" t="s">
        <v>19029</v>
      </c>
      <c r="H2206" s="96" t="s">
        <v>19172</v>
      </c>
      <c r="I2206" s="96" t="s">
        <v>19173</v>
      </c>
      <c r="J2206" s="95" t="s">
        <v>19174</v>
      </c>
      <c r="K2206" s="95" t="s">
        <v>19258</v>
      </c>
      <c r="L2206" s="95" t="s">
        <v>19259</v>
      </c>
      <c r="M2206" s="96" t="s">
        <v>19260</v>
      </c>
      <c r="N2206" s="96" t="s">
        <v>279</v>
      </c>
      <c r="O2206" s="97">
        <v>45515</v>
      </c>
      <c r="P2206" s="97">
        <v>45515</v>
      </c>
      <c r="Q2206" s="97">
        <v>45515</v>
      </c>
      <c r="R2206" s="96">
        <v>414</v>
      </c>
      <c r="S2206" s="96">
        <v>1</v>
      </c>
      <c r="T2206" s="96" t="s">
        <v>19209</v>
      </c>
      <c r="U2206" s="96" t="s">
        <v>29174</v>
      </c>
      <c r="V2206" s="96"/>
      <c r="W2206" s="96" t="s">
        <v>29175</v>
      </c>
      <c r="X2206" s="96" t="s">
        <v>279</v>
      </c>
      <c r="Y2206" s="95" t="s">
        <v>13536</v>
      </c>
    </row>
    <row r="2207" spans="1:25" s="87" customFormat="1" x14ac:dyDescent="0.3">
      <c r="A2207" s="94" t="str">
        <f t="shared" si="35"/>
        <v>smcdon1</v>
      </c>
      <c r="B2207" s="95" t="s">
        <v>29176</v>
      </c>
      <c r="C2207" s="96" t="s">
        <v>29177</v>
      </c>
      <c r="D2207" s="96" t="s">
        <v>29178</v>
      </c>
      <c r="E2207" s="96" t="s">
        <v>19170</v>
      </c>
      <c r="F2207" s="95" t="s">
        <v>19181</v>
      </c>
      <c r="G2207" s="96" t="s">
        <v>19030</v>
      </c>
      <c r="H2207" s="96" t="s">
        <v>19172</v>
      </c>
      <c r="I2207" s="96" t="s">
        <v>19173</v>
      </c>
      <c r="J2207" s="95" t="s">
        <v>19174</v>
      </c>
      <c r="K2207" s="95" t="s">
        <v>19216</v>
      </c>
      <c r="L2207" s="95" t="s">
        <v>19237</v>
      </c>
      <c r="M2207" s="96" t="s">
        <v>19238</v>
      </c>
      <c r="N2207" s="96" t="s">
        <v>250</v>
      </c>
      <c r="O2207" s="97">
        <v>43668</v>
      </c>
      <c r="P2207" s="97">
        <v>45627</v>
      </c>
      <c r="Q2207" s="97">
        <v>43668</v>
      </c>
      <c r="R2207" s="96">
        <v>2261</v>
      </c>
      <c r="S2207" s="96">
        <v>6</v>
      </c>
      <c r="T2207" s="96" t="s">
        <v>19247</v>
      </c>
      <c r="U2207" s="96" t="s">
        <v>29179</v>
      </c>
      <c r="V2207" s="96"/>
      <c r="W2207" s="96" t="s">
        <v>29180</v>
      </c>
      <c r="X2207" s="96" t="s">
        <v>250</v>
      </c>
      <c r="Y2207" s="95" t="s">
        <v>29181</v>
      </c>
    </row>
    <row r="2208" spans="1:25" s="87" customFormat="1" x14ac:dyDescent="0.3">
      <c r="A2208" s="94" t="str">
        <f t="shared" si="35"/>
        <v>smcgarr</v>
      </c>
      <c r="B2208" s="95" t="s">
        <v>29182</v>
      </c>
      <c r="C2208" s="96" t="s">
        <v>29183</v>
      </c>
      <c r="D2208" s="96" t="s">
        <v>29184</v>
      </c>
      <c r="E2208" s="96" t="s">
        <v>19170</v>
      </c>
      <c r="F2208" s="95" t="s">
        <v>19797</v>
      </c>
      <c r="G2208" s="96" t="s">
        <v>19070</v>
      </c>
      <c r="H2208" s="96" t="s">
        <v>19227</v>
      </c>
      <c r="I2208" s="96" t="s">
        <v>19173</v>
      </c>
      <c r="J2208" s="95" t="s">
        <v>19189</v>
      </c>
      <c r="K2208" s="95" t="s">
        <v>19190</v>
      </c>
      <c r="L2208" s="95" t="s">
        <v>19252</v>
      </c>
      <c r="M2208" s="96" t="s">
        <v>10322</v>
      </c>
      <c r="N2208" s="96" t="s">
        <v>297</v>
      </c>
      <c r="O2208" s="97">
        <v>45557</v>
      </c>
      <c r="P2208" s="97">
        <v>45557</v>
      </c>
      <c r="Q2208" s="97">
        <v>45557</v>
      </c>
      <c r="R2208" s="96">
        <v>372</v>
      </c>
      <c r="S2208" s="96">
        <v>1</v>
      </c>
      <c r="T2208" s="96" t="s">
        <v>19209</v>
      </c>
      <c r="U2208" s="96" t="s">
        <v>29185</v>
      </c>
      <c r="V2208" s="96"/>
      <c r="W2208" s="96" t="s">
        <v>2401</v>
      </c>
      <c r="X2208" s="96" t="s">
        <v>297</v>
      </c>
      <c r="Y2208" s="95" t="s">
        <v>16023</v>
      </c>
    </row>
    <row r="2209" spans="1:25" s="87" customFormat="1" x14ac:dyDescent="0.3">
      <c r="A2209" s="94" t="str">
        <f t="shared" si="35"/>
        <v>smcmaho</v>
      </c>
      <c r="B2209" s="95" t="s">
        <v>29186</v>
      </c>
      <c r="C2209" s="96" t="s">
        <v>29187</v>
      </c>
      <c r="D2209" s="96" t="s">
        <v>29188</v>
      </c>
      <c r="E2209" s="96" t="s">
        <v>19170</v>
      </c>
      <c r="F2209" s="95" t="s">
        <v>19171</v>
      </c>
      <c r="G2209" s="96" t="s">
        <v>19029</v>
      </c>
      <c r="H2209" s="96" t="s">
        <v>19172</v>
      </c>
      <c r="I2209" s="96" t="s">
        <v>19173</v>
      </c>
      <c r="J2209" s="95" t="s">
        <v>19189</v>
      </c>
      <c r="K2209" s="95" t="s">
        <v>19190</v>
      </c>
      <c r="L2209" s="95" t="s">
        <v>19191</v>
      </c>
      <c r="M2209" s="96" t="s">
        <v>19192</v>
      </c>
      <c r="N2209" s="96" t="s">
        <v>297</v>
      </c>
      <c r="O2209" s="97">
        <v>44539</v>
      </c>
      <c r="P2209" s="97">
        <v>44539</v>
      </c>
      <c r="Q2209" s="97">
        <v>44539</v>
      </c>
      <c r="R2209" s="96">
        <v>1390</v>
      </c>
      <c r="S2209" s="96">
        <v>3</v>
      </c>
      <c r="T2209" s="96" t="s">
        <v>19228</v>
      </c>
      <c r="U2209" s="96" t="s">
        <v>29189</v>
      </c>
      <c r="V2209" s="96" t="s">
        <v>19230</v>
      </c>
      <c r="W2209" s="96" t="s">
        <v>3296</v>
      </c>
      <c r="X2209" s="96" t="s">
        <v>297</v>
      </c>
      <c r="Y2209" s="95" t="s">
        <v>29190</v>
      </c>
    </row>
    <row r="2210" spans="1:25" s="87" customFormat="1" x14ac:dyDescent="0.3">
      <c r="A2210" s="94" t="str">
        <f t="shared" si="35"/>
        <v>smead</v>
      </c>
      <c r="B2210" s="95" t="s">
        <v>29191</v>
      </c>
      <c r="C2210" s="96" t="s">
        <v>29192</v>
      </c>
      <c r="D2210" s="96" t="s">
        <v>29193</v>
      </c>
      <c r="E2210" s="96" t="s">
        <v>5630</v>
      </c>
      <c r="F2210" s="95" t="s">
        <v>19171</v>
      </c>
      <c r="G2210" s="96" t="s">
        <v>19029</v>
      </c>
      <c r="H2210" s="96" t="s">
        <v>19172</v>
      </c>
      <c r="I2210" s="96" t="s">
        <v>19173</v>
      </c>
      <c r="J2210" s="95" t="s">
        <v>19189</v>
      </c>
      <c r="K2210" s="95" t="s">
        <v>19217</v>
      </c>
      <c r="L2210" s="95" t="s">
        <v>19824</v>
      </c>
      <c r="M2210" s="96" t="s">
        <v>19825</v>
      </c>
      <c r="N2210" s="96" t="s">
        <v>752</v>
      </c>
      <c r="O2210" s="97">
        <v>44546</v>
      </c>
      <c r="P2210" s="97">
        <v>44546</v>
      </c>
      <c r="Q2210" s="97">
        <v>44546</v>
      </c>
      <c r="R2210" s="96">
        <v>1383</v>
      </c>
      <c r="S2210" s="96">
        <v>3</v>
      </c>
      <c r="T2210" s="96" t="s">
        <v>19228</v>
      </c>
      <c r="U2210" s="96" t="s">
        <v>29194</v>
      </c>
      <c r="V2210" s="96"/>
      <c r="W2210" s="96" t="s">
        <v>8172</v>
      </c>
      <c r="X2210" s="96" t="s">
        <v>752</v>
      </c>
      <c r="Y2210" s="95" t="s">
        <v>8173</v>
      </c>
    </row>
    <row r="2211" spans="1:25" s="87" customFormat="1" x14ac:dyDescent="0.3">
      <c r="A2211" s="94" t="str">
        <f t="shared" si="35"/>
        <v>smehrab</v>
      </c>
      <c r="B2211" s="95" t="s">
        <v>29195</v>
      </c>
      <c r="C2211" s="96" t="s">
        <v>29196</v>
      </c>
      <c r="D2211" s="96" t="s">
        <v>29197</v>
      </c>
      <c r="E2211" s="96" t="s">
        <v>5630</v>
      </c>
      <c r="F2211" s="95" t="s">
        <v>19171</v>
      </c>
      <c r="G2211" s="96" t="s">
        <v>19029</v>
      </c>
      <c r="H2211" s="96" t="s">
        <v>19172</v>
      </c>
      <c r="I2211" s="96" t="s">
        <v>19173</v>
      </c>
      <c r="J2211" s="95" t="s">
        <v>19189</v>
      </c>
      <c r="K2211" s="95" t="s">
        <v>19294</v>
      </c>
      <c r="L2211" s="95" t="s">
        <v>19295</v>
      </c>
      <c r="M2211" s="96" t="s">
        <v>19296</v>
      </c>
      <c r="N2211" s="96" t="s">
        <v>541</v>
      </c>
      <c r="O2211" s="97">
        <v>45851</v>
      </c>
      <c r="P2211" s="97">
        <v>45851</v>
      </c>
      <c r="Q2211" s="97">
        <v>45851</v>
      </c>
      <c r="R2211" s="96">
        <v>78</v>
      </c>
      <c r="S2211" s="96">
        <v>0</v>
      </c>
      <c r="T2211" s="96" t="s">
        <v>19219</v>
      </c>
      <c r="U2211" s="96" t="s">
        <v>11572</v>
      </c>
      <c r="V2211" s="96"/>
      <c r="W2211" s="96" t="s">
        <v>399</v>
      </c>
      <c r="X2211" s="96" t="s">
        <v>328</v>
      </c>
      <c r="Y2211" s="95" t="s">
        <v>11574</v>
      </c>
    </row>
    <row r="2212" spans="1:25" s="87" customFormat="1" x14ac:dyDescent="0.3">
      <c r="A2212" s="94" t="str">
        <f t="shared" si="35"/>
        <v>smetka</v>
      </c>
      <c r="B2212" s="95" t="s">
        <v>29198</v>
      </c>
      <c r="C2212" s="96" t="s">
        <v>29199</v>
      </c>
      <c r="D2212" s="96" t="s">
        <v>29200</v>
      </c>
      <c r="E2212" s="96" t="s">
        <v>5630</v>
      </c>
      <c r="F2212" s="95" t="s">
        <v>19181</v>
      </c>
      <c r="G2212" s="96" t="s">
        <v>19030</v>
      </c>
      <c r="H2212" s="96" t="s">
        <v>19172</v>
      </c>
      <c r="I2212" s="96" t="s">
        <v>19173</v>
      </c>
      <c r="J2212" s="95" t="s">
        <v>19174</v>
      </c>
      <c r="K2212" s="95" t="s">
        <v>19258</v>
      </c>
      <c r="L2212" s="95" t="s">
        <v>19259</v>
      </c>
      <c r="M2212" s="96" t="s">
        <v>19260</v>
      </c>
      <c r="N2212" s="96" t="s">
        <v>279</v>
      </c>
      <c r="O2212" s="97">
        <v>44160</v>
      </c>
      <c r="P2212" s="97">
        <v>44160</v>
      </c>
      <c r="Q2212" s="97">
        <v>44160</v>
      </c>
      <c r="R2212" s="96">
        <v>1769</v>
      </c>
      <c r="S2212" s="96">
        <v>4</v>
      </c>
      <c r="T2212" s="96" t="s">
        <v>19228</v>
      </c>
      <c r="U2212" s="96" t="s">
        <v>29201</v>
      </c>
      <c r="V2212" s="96"/>
      <c r="W2212" s="96" t="s">
        <v>11526</v>
      </c>
      <c r="X2212" s="96" t="s">
        <v>279</v>
      </c>
      <c r="Y2212" s="95" t="s">
        <v>11527</v>
      </c>
    </row>
    <row r="2213" spans="1:25" s="87" customFormat="1" x14ac:dyDescent="0.3">
      <c r="A2213" s="94" t="str">
        <f t="shared" si="35"/>
        <v>SMORRIS</v>
      </c>
      <c r="B2213" s="95" t="s">
        <v>29202</v>
      </c>
      <c r="C2213" s="96" t="s">
        <v>29203</v>
      </c>
      <c r="D2213" s="96" t="s">
        <v>6255</v>
      </c>
      <c r="E2213" s="96" t="s">
        <v>5630</v>
      </c>
      <c r="F2213" s="95" t="s">
        <v>19285</v>
      </c>
      <c r="G2213" s="96" t="s">
        <v>19028</v>
      </c>
      <c r="H2213" s="96" t="s">
        <v>19172</v>
      </c>
      <c r="I2213" s="96" t="s">
        <v>19173</v>
      </c>
      <c r="J2213" s="95" t="s">
        <v>19189</v>
      </c>
      <c r="K2213" s="95" t="s">
        <v>19374</v>
      </c>
      <c r="L2213" s="95" t="s">
        <v>19492</v>
      </c>
      <c r="M2213" s="96" t="s">
        <v>19493</v>
      </c>
      <c r="N2213" s="96" t="s">
        <v>268</v>
      </c>
      <c r="O2213" s="97">
        <v>37477</v>
      </c>
      <c r="P2213" s="97">
        <v>37477</v>
      </c>
      <c r="Q2213" s="97">
        <v>37477</v>
      </c>
      <c r="R2213" s="96">
        <v>8452</v>
      </c>
      <c r="S2213" s="96">
        <v>23</v>
      </c>
      <c r="T2213" s="96" t="s">
        <v>19261</v>
      </c>
      <c r="U2213" s="96" t="s">
        <v>29204</v>
      </c>
      <c r="V2213" s="96"/>
      <c r="W2213" s="96" t="s">
        <v>6258</v>
      </c>
      <c r="X2213" s="96" t="s">
        <v>268</v>
      </c>
      <c r="Y2213" s="95" t="s">
        <v>6259</v>
      </c>
    </row>
    <row r="2214" spans="1:25" s="87" customFormat="1" x14ac:dyDescent="0.3">
      <c r="A2214" s="94" t="str">
        <f t="shared" si="35"/>
        <v>smylesi</v>
      </c>
      <c r="B2214" s="95" t="s">
        <v>29205</v>
      </c>
      <c r="C2214" s="96" t="s">
        <v>29206</v>
      </c>
      <c r="D2214" s="96" t="s">
        <v>29207</v>
      </c>
      <c r="E2214" s="96" t="s">
        <v>19170</v>
      </c>
      <c r="F2214" s="95" t="s">
        <v>19236</v>
      </c>
      <c r="G2214" s="96" t="s">
        <v>19032</v>
      </c>
      <c r="H2214" s="96" t="s">
        <v>19227</v>
      </c>
      <c r="I2214" s="96" t="s">
        <v>19173</v>
      </c>
      <c r="J2214" s="95" t="s">
        <v>19174</v>
      </c>
      <c r="K2214" s="95" t="s">
        <v>19716</v>
      </c>
      <c r="L2214" s="95" t="s">
        <v>19717</v>
      </c>
      <c r="M2214" s="96" t="s">
        <v>5847</v>
      </c>
      <c r="N2214" s="96" t="s">
        <v>279</v>
      </c>
      <c r="O2214" s="97">
        <v>45732</v>
      </c>
      <c r="P2214" s="97">
        <v>45732</v>
      </c>
      <c r="Q2214" s="97">
        <v>45732</v>
      </c>
      <c r="R2214" s="96">
        <v>197</v>
      </c>
      <c r="S2214" s="96">
        <v>0</v>
      </c>
      <c r="T2214" s="96" t="s">
        <v>19176</v>
      </c>
      <c r="U2214" s="96" t="s">
        <v>29208</v>
      </c>
      <c r="V2214" s="96"/>
      <c r="W2214" s="96" t="s">
        <v>1032</v>
      </c>
      <c r="X2214" s="96" t="s">
        <v>279</v>
      </c>
      <c r="Y2214" s="95" t="s">
        <v>17878</v>
      </c>
    </row>
    <row r="2215" spans="1:25" s="87" customFormat="1" x14ac:dyDescent="0.3">
      <c r="A2215" s="94" t="str">
        <f t="shared" si="35"/>
        <v>SNELSO2</v>
      </c>
      <c r="B2215" s="95" t="s">
        <v>29209</v>
      </c>
      <c r="C2215" s="96" t="s">
        <v>29210</v>
      </c>
      <c r="D2215" s="96" t="s">
        <v>6732</v>
      </c>
      <c r="E2215" s="96" t="s">
        <v>5630</v>
      </c>
      <c r="F2215" s="95" t="s">
        <v>19285</v>
      </c>
      <c r="G2215" s="96" t="s">
        <v>19028</v>
      </c>
      <c r="H2215" s="96" t="s">
        <v>19172</v>
      </c>
      <c r="I2215" s="96" t="s">
        <v>19173</v>
      </c>
      <c r="J2215" s="95" t="s">
        <v>19189</v>
      </c>
      <c r="K2215" s="95" t="s">
        <v>19217</v>
      </c>
      <c r="L2215" s="95" t="s">
        <v>19824</v>
      </c>
      <c r="M2215" s="96" t="s">
        <v>19825</v>
      </c>
      <c r="N2215" s="96" t="s">
        <v>752</v>
      </c>
      <c r="O2215" s="97">
        <v>36725</v>
      </c>
      <c r="P2215" s="97">
        <v>44905</v>
      </c>
      <c r="Q2215" s="97">
        <v>44292</v>
      </c>
      <c r="R2215" s="96">
        <v>1637</v>
      </c>
      <c r="S2215" s="96">
        <v>4</v>
      </c>
      <c r="T2215" s="96" t="s">
        <v>19228</v>
      </c>
      <c r="U2215" s="96" t="s">
        <v>29211</v>
      </c>
      <c r="V2215" s="96"/>
      <c r="W2215" s="96" t="s">
        <v>29212</v>
      </c>
      <c r="X2215" s="96" t="s">
        <v>752</v>
      </c>
      <c r="Y2215" s="95" t="s">
        <v>14324</v>
      </c>
    </row>
    <row r="2216" spans="1:25" s="87" customFormat="1" x14ac:dyDescent="0.3">
      <c r="A2216" s="94" t="str">
        <f t="shared" si="35"/>
        <v>snevare</v>
      </c>
      <c r="B2216" s="95" t="s">
        <v>29213</v>
      </c>
      <c r="C2216" s="96" t="s">
        <v>29214</v>
      </c>
      <c r="D2216" s="96" t="s">
        <v>29215</v>
      </c>
      <c r="E2216" s="96" t="s">
        <v>19170</v>
      </c>
      <c r="F2216" s="95" t="s">
        <v>19181</v>
      </c>
      <c r="G2216" s="96" t="s">
        <v>19030</v>
      </c>
      <c r="H2216" s="96" t="s">
        <v>19172</v>
      </c>
      <c r="I2216" s="96" t="s">
        <v>19173</v>
      </c>
      <c r="J2216" s="95" t="s">
        <v>19174</v>
      </c>
      <c r="K2216" s="95" t="s">
        <v>19309</v>
      </c>
      <c r="L2216" s="95" t="s">
        <v>19310</v>
      </c>
      <c r="M2216" s="96" t="s">
        <v>6528</v>
      </c>
      <c r="N2216" s="96" t="s">
        <v>219</v>
      </c>
      <c r="O2216" s="97">
        <v>44896</v>
      </c>
      <c r="P2216" s="97">
        <v>44896</v>
      </c>
      <c r="Q2216" s="97">
        <v>44896</v>
      </c>
      <c r="R2216" s="96">
        <v>1033</v>
      </c>
      <c r="S2216" s="96">
        <v>2</v>
      </c>
      <c r="T2216" s="96" t="s">
        <v>19209</v>
      </c>
      <c r="U2216" s="96" t="s">
        <v>29216</v>
      </c>
      <c r="V2216" s="96"/>
      <c r="W2216" s="96" t="s">
        <v>3397</v>
      </c>
      <c r="X2216" s="96" t="s">
        <v>219</v>
      </c>
      <c r="Y2216" s="95" t="s">
        <v>13821</v>
      </c>
    </row>
    <row r="2217" spans="1:25" s="87" customFormat="1" x14ac:dyDescent="0.3">
      <c r="A2217" s="94" t="str">
        <f t="shared" si="35"/>
        <v>SNIEVE5</v>
      </c>
      <c r="B2217" s="95" t="s">
        <v>29217</v>
      </c>
      <c r="C2217" s="96" t="s">
        <v>29218</v>
      </c>
      <c r="D2217" s="96" t="s">
        <v>29219</v>
      </c>
      <c r="E2217" s="96" t="s">
        <v>19170</v>
      </c>
      <c r="F2217" s="95" t="s">
        <v>19215</v>
      </c>
      <c r="G2217" s="96" t="s">
        <v>19033</v>
      </c>
      <c r="H2217" s="96" t="s">
        <v>19172</v>
      </c>
      <c r="I2217" s="96" t="s">
        <v>19419</v>
      </c>
      <c r="J2217" s="95" t="s">
        <v>19189</v>
      </c>
      <c r="K2217" s="95" t="s">
        <v>19420</v>
      </c>
      <c r="L2217" s="95" t="s">
        <v>19420</v>
      </c>
      <c r="M2217" s="96" t="s">
        <v>19421</v>
      </c>
      <c r="N2217" s="96" t="s">
        <v>5965</v>
      </c>
      <c r="O2217" s="97">
        <v>39771</v>
      </c>
      <c r="P2217" s="97">
        <v>39771</v>
      </c>
      <c r="Q2217" s="97">
        <v>39771</v>
      </c>
      <c r="R2217" s="96">
        <v>6158</v>
      </c>
      <c r="S2217" s="96">
        <v>16</v>
      </c>
      <c r="T2217" s="96" t="s">
        <v>19261</v>
      </c>
      <c r="U2217" s="96" t="s">
        <v>29220</v>
      </c>
      <c r="V2217" s="96"/>
      <c r="W2217" s="96" t="s">
        <v>29221</v>
      </c>
      <c r="X2217" s="96" t="s">
        <v>5965</v>
      </c>
      <c r="Y2217" s="95" t="s">
        <v>29222</v>
      </c>
    </row>
    <row r="2218" spans="1:25" s="87" customFormat="1" x14ac:dyDescent="0.3">
      <c r="A2218" s="94" t="str">
        <f t="shared" si="35"/>
        <v>sodisho</v>
      </c>
      <c r="B2218" s="95" t="s">
        <v>29223</v>
      </c>
      <c r="C2218" s="96" t="s">
        <v>29224</v>
      </c>
      <c r="D2218" s="96" t="s">
        <v>29225</v>
      </c>
      <c r="E2218" s="96" t="s">
        <v>19036</v>
      </c>
      <c r="F2218" s="95" t="s">
        <v>19171</v>
      </c>
      <c r="G2218" s="96" t="s">
        <v>19029</v>
      </c>
      <c r="H2218" s="96" t="s">
        <v>19172</v>
      </c>
      <c r="I2218" s="96" t="s">
        <v>19173</v>
      </c>
      <c r="J2218" s="95" t="s">
        <v>19174</v>
      </c>
      <c r="K2218" s="95" t="s">
        <v>19216</v>
      </c>
      <c r="L2218" s="95" t="s">
        <v>19237</v>
      </c>
      <c r="M2218" s="96" t="s">
        <v>19238</v>
      </c>
      <c r="N2218" s="96" t="s">
        <v>250</v>
      </c>
      <c r="O2218" s="97">
        <v>43244</v>
      </c>
      <c r="P2218" s="97">
        <v>43244</v>
      </c>
      <c r="Q2218" s="97">
        <v>43244</v>
      </c>
      <c r="R2218" s="96">
        <v>2685</v>
      </c>
      <c r="S2218" s="96">
        <v>7</v>
      </c>
      <c r="T2218" s="96" t="s">
        <v>19247</v>
      </c>
      <c r="U2218" s="96" t="s">
        <v>29226</v>
      </c>
      <c r="V2218" s="96"/>
      <c r="W2218" s="96" t="s">
        <v>29227</v>
      </c>
      <c r="X2218" s="96" t="s">
        <v>250</v>
      </c>
      <c r="Y2218" s="95" t="s">
        <v>29228</v>
      </c>
    </row>
    <row r="2219" spans="1:25" s="87" customFormat="1" x14ac:dyDescent="0.3">
      <c r="A2219" s="94" t="str">
        <f t="shared" si="35"/>
        <v>SOGG00</v>
      </c>
      <c r="B2219" s="95" t="s">
        <v>29229</v>
      </c>
      <c r="C2219" s="96" t="s">
        <v>29230</v>
      </c>
      <c r="D2219" s="96" t="s">
        <v>10050</v>
      </c>
      <c r="E2219" s="96" t="s">
        <v>5630</v>
      </c>
      <c r="F2219" s="95" t="s">
        <v>19171</v>
      </c>
      <c r="G2219" s="96" t="s">
        <v>19029</v>
      </c>
      <c r="H2219" s="96" t="s">
        <v>19172</v>
      </c>
      <c r="I2219" s="96" t="s">
        <v>19173</v>
      </c>
      <c r="J2219" s="95" t="s">
        <v>19189</v>
      </c>
      <c r="K2219" s="95" t="s">
        <v>19345</v>
      </c>
      <c r="L2219" s="95" t="s">
        <v>19346</v>
      </c>
      <c r="M2219" s="96" t="s">
        <v>19347</v>
      </c>
      <c r="N2219" s="96" t="s">
        <v>382</v>
      </c>
      <c r="O2219" s="97">
        <v>39755</v>
      </c>
      <c r="P2219" s="97">
        <v>39755</v>
      </c>
      <c r="Q2219" s="97">
        <v>39755</v>
      </c>
      <c r="R2219" s="96">
        <v>6174</v>
      </c>
      <c r="S2219" s="96">
        <v>16</v>
      </c>
      <c r="T2219" s="96" t="s">
        <v>19261</v>
      </c>
      <c r="U2219" s="96" t="s">
        <v>29231</v>
      </c>
      <c r="V2219" s="96"/>
      <c r="W2219" s="96" t="s">
        <v>29232</v>
      </c>
      <c r="X2219" s="96" t="s">
        <v>382</v>
      </c>
      <c r="Y2219" s="95" t="s">
        <v>10054</v>
      </c>
    </row>
    <row r="2220" spans="1:25" s="87" customFormat="1" x14ac:dyDescent="0.3">
      <c r="A2220" s="94" t="str">
        <f t="shared" si="35"/>
        <v>sohara0</v>
      </c>
      <c r="B2220" s="95" t="s">
        <v>29233</v>
      </c>
      <c r="C2220" s="96" t="s">
        <v>29234</v>
      </c>
      <c r="D2220" s="96" t="s">
        <v>29235</v>
      </c>
      <c r="E2220" s="96" t="s">
        <v>19170</v>
      </c>
      <c r="F2220" s="95" t="s">
        <v>19181</v>
      </c>
      <c r="G2220" s="96" t="s">
        <v>19030</v>
      </c>
      <c r="H2220" s="96" t="s">
        <v>19172</v>
      </c>
      <c r="I2220" s="96" t="s">
        <v>19173</v>
      </c>
      <c r="J2220" s="95" t="s">
        <v>19174</v>
      </c>
      <c r="K2220" s="95" t="s">
        <v>19522</v>
      </c>
      <c r="L2220" s="95" t="s">
        <v>19523</v>
      </c>
      <c r="M2220" s="96" t="s">
        <v>7156</v>
      </c>
      <c r="N2220" s="96" t="s">
        <v>773</v>
      </c>
      <c r="O2220" s="97">
        <v>45347</v>
      </c>
      <c r="P2220" s="97">
        <v>45347</v>
      </c>
      <c r="Q2220" s="97">
        <v>45347</v>
      </c>
      <c r="R2220" s="96">
        <v>582</v>
      </c>
      <c r="S2220" s="96">
        <v>1</v>
      </c>
      <c r="T2220" s="96" t="s">
        <v>19209</v>
      </c>
      <c r="U2220" s="96" t="s">
        <v>29236</v>
      </c>
      <c r="V2220" s="96"/>
      <c r="W2220" s="96" t="s">
        <v>5815</v>
      </c>
      <c r="X2220" s="96" t="s">
        <v>250</v>
      </c>
      <c r="Y2220" s="95" t="s">
        <v>29237</v>
      </c>
    </row>
    <row r="2221" spans="1:25" s="87" customFormat="1" x14ac:dyDescent="0.3">
      <c r="A2221" s="94" t="str">
        <f t="shared" si="35"/>
        <v>SOWENS7</v>
      </c>
      <c r="B2221" s="95" t="s">
        <v>29238</v>
      </c>
      <c r="C2221" s="96" t="s">
        <v>29239</v>
      </c>
      <c r="D2221" s="96" t="s">
        <v>8625</v>
      </c>
      <c r="E2221" s="96" t="s">
        <v>5630</v>
      </c>
      <c r="F2221" s="95" t="s">
        <v>19171</v>
      </c>
      <c r="G2221" s="96" t="s">
        <v>19029</v>
      </c>
      <c r="H2221" s="96" t="s">
        <v>19172</v>
      </c>
      <c r="I2221" s="96" t="s">
        <v>19173</v>
      </c>
      <c r="J2221" s="95" t="s">
        <v>19174</v>
      </c>
      <c r="K2221" s="95" t="s">
        <v>19401</v>
      </c>
      <c r="L2221" s="95" t="s">
        <v>19764</v>
      </c>
      <c r="M2221" s="96" t="s">
        <v>8645</v>
      </c>
      <c r="N2221" s="96" t="s">
        <v>407</v>
      </c>
      <c r="O2221" s="97">
        <v>35926</v>
      </c>
      <c r="P2221" s="97">
        <v>35926</v>
      </c>
      <c r="Q2221" s="97">
        <v>35926</v>
      </c>
      <c r="R2221" s="96">
        <v>10003</v>
      </c>
      <c r="S2221" s="96">
        <v>27</v>
      </c>
      <c r="T2221" s="96" t="s">
        <v>19261</v>
      </c>
      <c r="U2221" s="96" t="s">
        <v>29240</v>
      </c>
      <c r="V2221" s="96"/>
      <c r="W2221" s="96" t="s">
        <v>29241</v>
      </c>
      <c r="X2221" s="96" t="s">
        <v>477</v>
      </c>
      <c r="Y2221" s="95" t="s">
        <v>8630</v>
      </c>
    </row>
    <row r="2222" spans="1:25" s="87" customFormat="1" x14ac:dyDescent="0.3">
      <c r="A2222" s="94" t="str">
        <f t="shared" si="35"/>
        <v>SPALLOT</v>
      </c>
      <c r="B2222" s="95" t="s">
        <v>29242</v>
      </c>
      <c r="C2222" s="96" t="s">
        <v>29243</v>
      </c>
      <c r="D2222" s="96" t="s">
        <v>14102</v>
      </c>
      <c r="E2222" s="96" t="s">
        <v>5630</v>
      </c>
      <c r="F2222" s="95" t="s">
        <v>20261</v>
      </c>
      <c r="G2222" s="96" t="s">
        <v>19039</v>
      </c>
      <c r="H2222" s="96" t="s">
        <v>19172</v>
      </c>
      <c r="I2222" s="96" t="s">
        <v>19173</v>
      </c>
      <c r="J2222" s="95" t="s">
        <v>19189</v>
      </c>
      <c r="K2222" s="95" t="s">
        <v>20262</v>
      </c>
      <c r="L2222" s="95" t="s">
        <v>20263</v>
      </c>
      <c r="M2222" s="96" t="s">
        <v>20264</v>
      </c>
      <c r="N2222" s="96" t="s">
        <v>435</v>
      </c>
      <c r="O2222" s="97">
        <v>36182</v>
      </c>
      <c r="P2222" s="97">
        <v>36182</v>
      </c>
      <c r="Q2222" s="97">
        <v>36182</v>
      </c>
      <c r="R2222" s="96">
        <v>9747</v>
      </c>
      <c r="S2222" s="96">
        <v>26</v>
      </c>
      <c r="T2222" s="96" t="s">
        <v>19261</v>
      </c>
      <c r="U2222" s="96" t="s">
        <v>14105</v>
      </c>
      <c r="V2222" s="96"/>
      <c r="W2222" s="96" t="s">
        <v>14106</v>
      </c>
      <c r="X2222" s="96" t="s">
        <v>435</v>
      </c>
      <c r="Y2222" s="95" t="s">
        <v>14107</v>
      </c>
    </row>
    <row r="2223" spans="1:25" s="87" customFormat="1" x14ac:dyDescent="0.3">
      <c r="A2223" s="94" t="str">
        <f t="shared" si="35"/>
        <v>SPASSLE</v>
      </c>
      <c r="B2223" s="95" t="s">
        <v>29244</v>
      </c>
      <c r="C2223" s="96" t="s">
        <v>29245</v>
      </c>
      <c r="D2223" s="96" t="s">
        <v>19117</v>
      </c>
      <c r="E2223" s="96" t="s">
        <v>19036</v>
      </c>
      <c r="F2223" s="95" t="s">
        <v>19181</v>
      </c>
      <c r="G2223" s="96" t="s">
        <v>19030</v>
      </c>
      <c r="H2223" s="96" t="s">
        <v>19172</v>
      </c>
      <c r="I2223" s="96" t="s">
        <v>19173</v>
      </c>
      <c r="J2223" s="95" t="s">
        <v>19174</v>
      </c>
      <c r="K2223" s="95" t="s">
        <v>19802</v>
      </c>
      <c r="L2223" s="95" t="s">
        <v>19803</v>
      </c>
      <c r="M2223" s="96" t="s">
        <v>19804</v>
      </c>
      <c r="N2223" s="96" t="s">
        <v>549</v>
      </c>
      <c r="O2223" s="97">
        <v>25379</v>
      </c>
      <c r="P2223" s="97">
        <v>25379</v>
      </c>
      <c r="Q2223" s="97">
        <v>25379</v>
      </c>
      <c r="R2223" s="96">
        <v>20550</v>
      </c>
      <c r="S2223" s="96">
        <v>56</v>
      </c>
      <c r="T2223" s="96" t="s">
        <v>19261</v>
      </c>
      <c r="U2223" s="96" t="s">
        <v>29246</v>
      </c>
      <c r="V2223" s="96">
        <v>307</v>
      </c>
      <c r="W2223" s="96" t="s">
        <v>10693</v>
      </c>
      <c r="X2223" s="96" t="s">
        <v>1502</v>
      </c>
      <c r="Y2223" s="95" t="s">
        <v>29247</v>
      </c>
    </row>
    <row r="2224" spans="1:25" s="87" customFormat="1" x14ac:dyDescent="0.3">
      <c r="A2224" s="94" t="str">
        <f t="shared" si="35"/>
        <v>spelle</v>
      </c>
      <c r="B2224" s="95" t="s">
        <v>29248</v>
      </c>
      <c r="C2224" s="96" t="s">
        <v>29249</v>
      </c>
      <c r="D2224" s="96" t="s">
        <v>29250</v>
      </c>
      <c r="E2224" s="96" t="s">
        <v>5630</v>
      </c>
      <c r="F2224" s="95" t="s">
        <v>19171</v>
      </c>
      <c r="G2224" s="96" t="s">
        <v>19029</v>
      </c>
      <c r="H2224" s="96" t="s">
        <v>19172</v>
      </c>
      <c r="I2224" s="96" t="s">
        <v>19173</v>
      </c>
      <c r="J2224" s="95" t="s">
        <v>19189</v>
      </c>
      <c r="K2224" s="95" t="s">
        <v>19294</v>
      </c>
      <c r="L2224" s="95" t="s">
        <v>19295</v>
      </c>
      <c r="M2224" s="96" t="s">
        <v>19296</v>
      </c>
      <c r="N2224" s="96" t="s">
        <v>541</v>
      </c>
      <c r="O2224" s="97">
        <v>45256</v>
      </c>
      <c r="P2224" s="97">
        <v>45256</v>
      </c>
      <c r="Q2224" s="97">
        <v>45256</v>
      </c>
      <c r="R2224" s="96">
        <v>673</v>
      </c>
      <c r="S2224" s="96">
        <v>1</v>
      </c>
      <c r="T2224" s="96" t="s">
        <v>19209</v>
      </c>
      <c r="U2224" s="96" t="s">
        <v>7717</v>
      </c>
      <c r="V2224" s="96"/>
      <c r="W2224" s="96" t="s">
        <v>6035</v>
      </c>
      <c r="X2224" s="96" t="s">
        <v>541</v>
      </c>
      <c r="Y2224" s="95" t="s">
        <v>5302</v>
      </c>
    </row>
    <row r="2225" spans="1:25" s="87" customFormat="1" x14ac:dyDescent="0.3">
      <c r="A2225" s="94" t="str">
        <f t="shared" si="35"/>
        <v>SPERR24</v>
      </c>
      <c r="B2225" s="95" t="s">
        <v>29251</v>
      </c>
      <c r="C2225" s="96" t="s">
        <v>29252</v>
      </c>
      <c r="D2225" s="96" t="s">
        <v>10304</v>
      </c>
      <c r="E2225" s="96" t="s">
        <v>5630</v>
      </c>
      <c r="F2225" s="95" t="s">
        <v>19386</v>
      </c>
      <c r="G2225" s="96" t="s">
        <v>19387</v>
      </c>
      <c r="H2225" s="96" t="s">
        <v>19172</v>
      </c>
      <c r="I2225" s="96" t="s">
        <v>19173</v>
      </c>
      <c r="J2225" s="95" t="s">
        <v>19189</v>
      </c>
      <c r="K2225" s="95" t="s">
        <v>19374</v>
      </c>
      <c r="L2225" s="95" t="s">
        <v>19492</v>
      </c>
      <c r="M2225" s="96" t="s">
        <v>19493</v>
      </c>
      <c r="N2225" s="96" t="s">
        <v>268</v>
      </c>
      <c r="O2225" s="97">
        <v>37712</v>
      </c>
      <c r="P2225" s="97">
        <v>37712</v>
      </c>
      <c r="Q2225" s="97">
        <v>37712</v>
      </c>
      <c r="R2225" s="96">
        <v>8217</v>
      </c>
      <c r="S2225" s="96">
        <v>22</v>
      </c>
      <c r="T2225" s="96" t="s">
        <v>19261</v>
      </c>
      <c r="U2225" s="96" t="s">
        <v>10305</v>
      </c>
      <c r="V2225" s="96"/>
      <c r="W2225" s="96" t="s">
        <v>10306</v>
      </c>
      <c r="X2225" s="96" t="s">
        <v>268</v>
      </c>
      <c r="Y2225" s="95" t="s">
        <v>10307</v>
      </c>
    </row>
    <row r="2226" spans="1:25" s="87" customFormat="1" x14ac:dyDescent="0.3">
      <c r="A2226" s="94" t="str">
        <f t="shared" si="35"/>
        <v>SPFISTE</v>
      </c>
      <c r="B2226" s="95" t="s">
        <v>29253</v>
      </c>
      <c r="C2226" s="96" t="s">
        <v>29254</v>
      </c>
      <c r="D2226" s="96" t="s">
        <v>29255</v>
      </c>
      <c r="E2226" s="96" t="s">
        <v>19715</v>
      </c>
      <c r="F2226" s="95" t="s">
        <v>19171</v>
      </c>
      <c r="G2226" s="96" t="s">
        <v>19029</v>
      </c>
      <c r="H2226" s="96" t="s">
        <v>19172</v>
      </c>
      <c r="I2226" s="96" t="s">
        <v>19173</v>
      </c>
      <c r="J2226" s="95" t="s">
        <v>19189</v>
      </c>
      <c r="K2226" s="95" t="s">
        <v>19471</v>
      </c>
      <c r="L2226" s="95" t="s">
        <v>20722</v>
      </c>
      <c r="M2226" s="96" t="s">
        <v>20723</v>
      </c>
      <c r="N2226" s="96" t="s">
        <v>719</v>
      </c>
      <c r="O2226" s="97">
        <v>30362</v>
      </c>
      <c r="P2226" s="97">
        <v>30362</v>
      </c>
      <c r="Q2226" s="97">
        <v>30362</v>
      </c>
      <c r="R2226" s="96">
        <v>15567</v>
      </c>
      <c r="S2226" s="96">
        <v>42</v>
      </c>
      <c r="T2226" s="96" t="s">
        <v>19261</v>
      </c>
      <c r="U2226" s="96" t="s">
        <v>29256</v>
      </c>
      <c r="V2226" s="96"/>
      <c r="W2226" s="96" t="s">
        <v>29257</v>
      </c>
      <c r="X2226" s="96" t="s">
        <v>719</v>
      </c>
      <c r="Y2226" s="95" t="s">
        <v>29258</v>
      </c>
    </row>
    <row r="2227" spans="1:25" s="87" customFormat="1" x14ac:dyDescent="0.3">
      <c r="A2227" s="94" t="str">
        <f t="shared" si="35"/>
        <v>SPITTM4</v>
      </c>
      <c r="B2227" s="95" t="s">
        <v>29259</v>
      </c>
      <c r="C2227" s="96" t="s">
        <v>29260</v>
      </c>
      <c r="D2227" s="96" t="s">
        <v>3144</v>
      </c>
      <c r="E2227" s="96" t="s">
        <v>5630</v>
      </c>
      <c r="F2227" s="95" t="s">
        <v>19386</v>
      </c>
      <c r="G2227" s="96" t="s">
        <v>19387</v>
      </c>
      <c r="H2227" s="96" t="s">
        <v>19172</v>
      </c>
      <c r="I2227" s="96" t="s">
        <v>19173</v>
      </c>
      <c r="J2227" s="95" t="s">
        <v>19189</v>
      </c>
      <c r="K2227" s="95" t="s">
        <v>19374</v>
      </c>
      <c r="L2227" s="95" t="s">
        <v>20447</v>
      </c>
      <c r="M2227" s="96" t="s">
        <v>17220</v>
      </c>
      <c r="N2227" s="96" t="s">
        <v>297</v>
      </c>
      <c r="O2227" s="97">
        <v>35659</v>
      </c>
      <c r="P2227" s="97">
        <v>44113</v>
      </c>
      <c r="Q2227" s="97">
        <v>35659</v>
      </c>
      <c r="R2227" s="96">
        <v>10270</v>
      </c>
      <c r="S2227" s="96">
        <v>28</v>
      </c>
      <c r="T2227" s="96" t="s">
        <v>19261</v>
      </c>
      <c r="U2227" s="96" t="s">
        <v>14271</v>
      </c>
      <c r="V2227" s="96"/>
      <c r="W2227" s="96" t="s">
        <v>4454</v>
      </c>
      <c r="X2227" s="96" t="s">
        <v>297</v>
      </c>
      <c r="Y2227" s="95" t="s">
        <v>14273</v>
      </c>
    </row>
    <row r="2228" spans="1:25" s="87" customFormat="1" x14ac:dyDescent="0.3">
      <c r="A2228" s="94" t="str">
        <f t="shared" si="35"/>
        <v>spittma</v>
      </c>
      <c r="B2228" s="95" t="s">
        <v>29261</v>
      </c>
      <c r="C2228" s="96" t="s">
        <v>29262</v>
      </c>
      <c r="D2228" s="96" t="s">
        <v>29263</v>
      </c>
      <c r="E2228" s="96" t="s">
        <v>5630</v>
      </c>
      <c r="F2228" s="95" t="s">
        <v>19171</v>
      </c>
      <c r="G2228" s="96" t="s">
        <v>19029</v>
      </c>
      <c r="H2228" s="96" t="s">
        <v>19172</v>
      </c>
      <c r="I2228" s="96" t="s">
        <v>19173</v>
      </c>
      <c r="J2228" s="95" t="s">
        <v>19189</v>
      </c>
      <c r="K2228" s="95" t="s">
        <v>19273</v>
      </c>
      <c r="L2228" s="95" t="s">
        <v>19274</v>
      </c>
      <c r="M2228" s="96" t="s">
        <v>7733</v>
      </c>
      <c r="N2228" s="96" t="s">
        <v>328</v>
      </c>
      <c r="O2228" s="97">
        <v>43229</v>
      </c>
      <c r="P2228" s="97">
        <v>43229</v>
      </c>
      <c r="Q2228" s="97">
        <v>43229</v>
      </c>
      <c r="R2228" s="96">
        <v>2700</v>
      </c>
      <c r="S2228" s="96">
        <v>7</v>
      </c>
      <c r="T2228" s="96" t="s">
        <v>19247</v>
      </c>
      <c r="U2228" s="96" t="s">
        <v>16244</v>
      </c>
      <c r="V2228" s="96"/>
      <c r="W2228" s="96" t="s">
        <v>12009</v>
      </c>
      <c r="X2228" s="96" t="s">
        <v>375</v>
      </c>
      <c r="Y2228" s="95" t="s">
        <v>24179</v>
      </c>
    </row>
    <row r="2229" spans="1:25" s="87" customFormat="1" x14ac:dyDescent="0.3">
      <c r="A2229" s="94" t="str">
        <f t="shared" si="35"/>
        <v>sqaderi</v>
      </c>
      <c r="B2229" s="95" t="s">
        <v>29264</v>
      </c>
      <c r="C2229" s="96" t="s">
        <v>29265</v>
      </c>
      <c r="D2229" s="96" t="s">
        <v>29266</v>
      </c>
      <c r="E2229" s="96" t="s">
        <v>5630</v>
      </c>
      <c r="F2229" s="95" t="s">
        <v>19181</v>
      </c>
      <c r="G2229" s="96" t="s">
        <v>19030</v>
      </c>
      <c r="H2229" s="96" t="s">
        <v>19172</v>
      </c>
      <c r="I2229" s="96" t="s">
        <v>19173</v>
      </c>
      <c r="J2229" s="95" t="s">
        <v>19189</v>
      </c>
      <c r="K2229" s="95" t="s">
        <v>19294</v>
      </c>
      <c r="L2229" s="95" t="s">
        <v>19295</v>
      </c>
      <c r="M2229" s="96" t="s">
        <v>19296</v>
      </c>
      <c r="N2229" s="96" t="s">
        <v>541</v>
      </c>
      <c r="O2229" s="97">
        <v>42744</v>
      </c>
      <c r="P2229" s="97">
        <v>42744</v>
      </c>
      <c r="Q2229" s="97">
        <v>42744</v>
      </c>
      <c r="R2229" s="96">
        <v>3185</v>
      </c>
      <c r="S2229" s="96">
        <v>8</v>
      </c>
      <c r="T2229" s="96" t="s">
        <v>19247</v>
      </c>
      <c r="U2229" s="96" t="s">
        <v>18648</v>
      </c>
      <c r="V2229" s="96"/>
      <c r="W2229" s="96" t="s">
        <v>5793</v>
      </c>
      <c r="X2229" s="96" t="s">
        <v>328</v>
      </c>
      <c r="Y2229" s="95" t="s">
        <v>5289</v>
      </c>
    </row>
    <row r="2230" spans="1:25" s="87" customFormat="1" x14ac:dyDescent="0.3">
      <c r="A2230" s="94" t="str">
        <f t="shared" si="35"/>
        <v>sraigoz</v>
      </c>
      <c r="B2230" s="95" t="s">
        <v>29267</v>
      </c>
      <c r="C2230" s="96" t="s">
        <v>29268</v>
      </c>
      <c r="D2230" s="96" t="s">
        <v>29269</v>
      </c>
      <c r="E2230" s="96" t="s">
        <v>19170</v>
      </c>
      <c r="F2230" s="95" t="s">
        <v>19236</v>
      </c>
      <c r="G2230" s="96" t="s">
        <v>19032</v>
      </c>
      <c r="H2230" s="96" t="s">
        <v>19227</v>
      </c>
      <c r="I2230" s="96" t="s">
        <v>19173</v>
      </c>
      <c r="J2230" s="95" t="s">
        <v>19174</v>
      </c>
      <c r="K2230" s="95" t="s">
        <v>19216</v>
      </c>
      <c r="L2230" s="95" t="s">
        <v>19237</v>
      </c>
      <c r="M2230" s="96" t="s">
        <v>19238</v>
      </c>
      <c r="N2230" s="96" t="s">
        <v>250</v>
      </c>
      <c r="O2230" s="97">
        <v>42394</v>
      </c>
      <c r="P2230" s="97">
        <v>45837</v>
      </c>
      <c r="Q2230" s="97">
        <v>45837</v>
      </c>
      <c r="R2230" s="96">
        <v>92</v>
      </c>
      <c r="S2230" s="96">
        <v>0</v>
      </c>
      <c r="T2230" s="96" t="s">
        <v>19193</v>
      </c>
      <c r="U2230" s="96" t="s">
        <v>29270</v>
      </c>
      <c r="V2230" s="96"/>
      <c r="W2230" s="96" t="s">
        <v>1542</v>
      </c>
      <c r="X2230" s="96" t="s">
        <v>250</v>
      </c>
      <c r="Y2230" s="95" t="s">
        <v>29271</v>
      </c>
    </row>
    <row r="2231" spans="1:25" s="87" customFormat="1" x14ac:dyDescent="0.3">
      <c r="A2231" s="94" t="str">
        <f t="shared" si="35"/>
        <v>sramey</v>
      </c>
      <c r="B2231" s="95" t="s">
        <v>29272</v>
      </c>
      <c r="C2231" s="96" t="s">
        <v>29273</v>
      </c>
      <c r="D2231" s="96" t="s">
        <v>29274</v>
      </c>
      <c r="E2231" s="96" t="s">
        <v>19170</v>
      </c>
      <c r="F2231" s="95" t="s">
        <v>19171</v>
      </c>
      <c r="G2231" s="96" t="s">
        <v>19029</v>
      </c>
      <c r="H2231" s="96" t="s">
        <v>19172</v>
      </c>
      <c r="I2231" s="96" t="s">
        <v>19173</v>
      </c>
      <c r="J2231" s="95" t="s">
        <v>19189</v>
      </c>
      <c r="K2231" s="95" t="s">
        <v>19294</v>
      </c>
      <c r="L2231" s="95" t="s">
        <v>19295</v>
      </c>
      <c r="M2231" s="96" t="s">
        <v>19296</v>
      </c>
      <c r="N2231" s="96" t="s">
        <v>541</v>
      </c>
      <c r="O2231" s="97">
        <v>39402</v>
      </c>
      <c r="P2231" s="97">
        <v>45760</v>
      </c>
      <c r="Q2231" s="97">
        <v>45760</v>
      </c>
      <c r="R2231" s="96">
        <v>169</v>
      </c>
      <c r="S2231" s="96">
        <v>0</v>
      </c>
      <c r="T2231" s="96" t="s">
        <v>19193</v>
      </c>
      <c r="U2231" s="96" t="s">
        <v>29275</v>
      </c>
      <c r="V2231" s="96"/>
      <c r="W2231" s="96" t="s">
        <v>1082</v>
      </c>
      <c r="X2231" s="96" t="s">
        <v>1083</v>
      </c>
      <c r="Y2231" s="95" t="s">
        <v>29276</v>
      </c>
    </row>
    <row r="2232" spans="1:25" s="87" customFormat="1" x14ac:dyDescent="0.3">
      <c r="A2232" s="94" t="str">
        <f t="shared" si="35"/>
        <v>sramrak</v>
      </c>
      <c r="B2232" s="95" t="s">
        <v>29277</v>
      </c>
      <c r="C2232" s="96" t="s">
        <v>29278</v>
      </c>
      <c r="D2232" s="96" t="s">
        <v>29279</v>
      </c>
      <c r="E2232" s="96" t="s">
        <v>19170</v>
      </c>
      <c r="F2232" s="95" t="s">
        <v>19181</v>
      </c>
      <c r="G2232" s="96" t="s">
        <v>19030</v>
      </c>
      <c r="H2232" s="96" t="s">
        <v>19172</v>
      </c>
      <c r="I2232" s="96" t="s">
        <v>19173</v>
      </c>
      <c r="J2232" s="95" t="s">
        <v>19174</v>
      </c>
      <c r="K2232" s="95" t="s">
        <v>19360</v>
      </c>
      <c r="L2232" s="95" t="s">
        <v>20769</v>
      </c>
      <c r="M2232" s="96" t="s">
        <v>19362</v>
      </c>
      <c r="N2232" s="96" t="s">
        <v>1463</v>
      </c>
      <c r="O2232" s="97">
        <v>42947</v>
      </c>
      <c r="P2232" s="97">
        <v>45711</v>
      </c>
      <c r="Q2232" s="97">
        <v>45711</v>
      </c>
      <c r="R2232" s="96">
        <v>218</v>
      </c>
      <c r="S2232" s="96">
        <v>0</v>
      </c>
      <c r="T2232" s="96" t="s">
        <v>19176</v>
      </c>
      <c r="U2232" s="96" t="s">
        <v>29280</v>
      </c>
      <c r="V2232" s="96"/>
      <c r="W2232" s="96" t="s">
        <v>1963</v>
      </c>
      <c r="X2232" s="96" t="s">
        <v>1472</v>
      </c>
      <c r="Y2232" s="95" t="s">
        <v>29281</v>
      </c>
    </row>
    <row r="2233" spans="1:25" s="87" customFormat="1" x14ac:dyDescent="0.3">
      <c r="A2233" s="94" t="str">
        <f t="shared" si="35"/>
        <v>sramz</v>
      </c>
      <c r="B2233" s="95" t="s">
        <v>29282</v>
      </c>
      <c r="C2233" s="96" t="s">
        <v>29283</v>
      </c>
      <c r="D2233" s="96" t="s">
        <v>29284</v>
      </c>
      <c r="E2233" s="96" t="s">
        <v>5630</v>
      </c>
      <c r="F2233" s="95" t="s">
        <v>19215</v>
      </c>
      <c r="G2233" s="96" t="s">
        <v>19033</v>
      </c>
      <c r="H2233" s="96" t="s">
        <v>19172</v>
      </c>
      <c r="I2233" s="96" t="s">
        <v>19173</v>
      </c>
      <c r="J2233" s="95" t="s">
        <v>19189</v>
      </c>
      <c r="K2233" s="95" t="s">
        <v>19294</v>
      </c>
      <c r="L2233" s="95" t="s">
        <v>19295</v>
      </c>
      <c r="M2233" s="96" t="s">
        <v>19296</v>
      </c>
      <c r="N2233" s="96" t="s">
        <v>541</v>
      </c>
      <c r="O2233" s="97">
        <v>44973</v>
      </c>
      <c r="P2233" s="97">
        <v>44973</v>
      </c>
      <c r="Q2233" s="97">
        <v>44973</v>
      </c>
      <c r="R2233" s="96">
        <v>956</v>
      </c>
      <c r="S2233" s="96">
        <v>2</v>
      </c>
      <c r="T2233" s="96" t="s">
        <v>19209</v>
      </c>
      <c r="U2233" s="96" t="s">
        <v>29285</v>
      </c>
      <c r="V2233" s="96"/>
      <c r="W2233" s="96" t="s">
        <v>10564</v>
      </c>
      <c r="X2233" s="96" t="s">
        <v>328</v>
      </c>
      <c r="Y2233" s="95" t="s">
        <v>10565</v>
      </c>
    </row>
    <row r="2234" spans="1:25" s="87" customFormat="1" x14ac:dyDescent="0.3">
      <c r="A2234" s="94" t="str">
        <f t="shared" si="35"/>
        <v>SROBI98</v>
      </c>
      <c r="B2234" s="95" t="s">
        <v>29286</v>
      </c>
      <c r="C2234" s="96" t="s">
        <v>29287</v>
      </c>
      <c r="D2234" s="96" t="s">
        <v>2308</v>
      </c>
      <c r="E2234" s="96" t="s">
        <v>5630</v>
      </c>
      <c r="F2234" s="95" t="s">
        <v>19171</v>
      </c>
      <c r="G2234" s="96" t="s">
        <v>19029</v>
      </c>
      <c r="H2234" s="96" t="s">
        <v>19172</v>
      </c>
      <c r="I2234" s="96" t="s">
        <v>19173</v>
      </c>
      <c r="J2234" s="95" t="s">
        <v>19174</v>
      </c>
      <c r="K2234" s="95" t="s">
        <v>19258</v>
      </c>
      <c r="L2234" s="95" t="s">
        <v>19259</v>
      </c>
      <c r="M2234" s="96" t="s">
        <v>19260</v>
      </c>
      <c r="N2234" s="96" t="s">
        <v>279</v>
      </c>
      <c r="O2234" s="97">
        <v>39133</v>
      </c>
      <c r="P2234" s="97">
        <v>39133</v>
      </c>
      <c r="Q2234" s="97">
        <v>39133</v>
      </c>
      <c r="R2234" s="96">
        <v>6796</v>
      </c>
      <c r="S2234" s="96">
        <v>18</v>
      </c>
      <c r="T2234" s="96" t="s">
        <v>19261</v>
      </c>
      <c r="U2234" s="96" t="s">
        <v>29288</v>
      </c>
      <c r="V2234" s="96"/>
      <c r="W2234" s="96" t="s">
        <v>7942</v>
      </c>
      <c r="X2234" s="96" t="s">
        <v>279</v>
      </c>
      <c r="Y2234" s="95" t="s">
        <v>7943</v>
      </c>
    </row>
    <row r="2235" spans="1:25" s="87" customFormat="1" x14ac:dyDescent="0.3">
      <c r="A2235" s="94" t="str">
        <f t="shared" si="35"/>
        <v>SROJA06</v>
      </c>
      <c r="B2235" s="95" t="s">
        <v>29289</v>
      </c>
      <c r="C2235" s="96" t="s">
        <v>29290</v>
      </c>
      <c r="D2235" s="96" t="s">
        <v>8099</v>
      </c>
      <c r="E2235" s="96" t="s">
        <v>5630</v>
      </c>
      <c r="F2235" s="95" t="s">
        <v>19285</v>
      </c>
      <c r="G2235" s="96" t="s">
        <v>19028</v>
      </c>
      <c r="H2235" s="96" t="s">
        <v>19172</v>
      </c>
      <c r="I2235" s="96" t="s">
        <v>19173</v>
      </c>
      <c r="J2235" s="95" t="s">
        <v>19174</v>
      </c>
      <c r="K2235" s="95" t="s">
        <v>19245</v>
      </c>
      <c r="L2235" s="95" t="s">
        <v>19246</v>
      </c>
      <c r="M2235" s="96" t="s">
        <v>14665</v>
      </c>
      <c r="N2235" s="96" t="s">
        <v>219</v>
      </c>
      <c r="O2235" s="97">
        <v>38481</v>
      </c>
      <c r="P2235" s="97">
        <v>38481</v>
      </c>
      <c r="Q2235" s="97">
        <v>38481</v>
      </c>
      <c r="R2235" s="96">
        <v>7448</v>
      </c>
      <c r="S2235" s="96">
        <v>20</v>
      </c>
      <c r="T2235" s="96" t="s">
        <v>19261</v>
      </c>
      <c r="U2235" s="96" t="s">
        <v>10730</v>
      </c>
      <c r="V2235" s="96"/>
      <c r="W2235" s="96" t="s">
        <v>10731</v>
      </c>
      <c r="X2235" s="96" t="s">
        <v>219</v>
      </c>
      <c r="Y2235" s="95" t="s">
        <v>8294</v>
      </c>
    </row>
    <row r="2236" spans="1:25" s="87" customFormat="1" x14ac:dyDescent="0.3">
      <c r="A2236" s="94" t="str">
        <f t="shared" si="35"/>
        <v>sromero</v>
      </c>
      <c r="B2236" s="95" t="s">
        <v>29291</v>
      </c>
      <c r="C2236" s="96" t="s">
        <v>29292</v>
      </c>
      <c r="D2236" s="96" t="s">
        <v>29293</v>
      </c>
      <c r="E2236" s="96" t="s">
        <v>5630</v>
      </c>
      <c r="F2236" s="95" t="s">
        <v>19285</v>
      </c>
      <c r="G2236" s="96" t="s">
        <v>19028</v>
      </c>
      <c r="H2236" s="96" t="s">
        <v>19172</v>
      </c>
      <c r="I2236" s="96" t="s">
        <v>19173</v>
      </c>
      <c r="J2236" s="95" t="s">
        <v>19174</v>
      </c>
      <c r="K2236" s="95" t="s">
        <v>19207</v>
      </c>
      <c r="L2236" s="95" t="s">
        <v>19208</v>
      </c>
      <c r="M2236" s="96" t="s">
        <v>10249</v>
      </c>
      <c r="N2236" s="96" t="s">
        <v>219</v>
      </c>
      <c r="O2236" s="97">
        <v>44095</v>
      </c>
      <c r="P2236" s="97">
        <v>44095</v>
      </c>
      <c r="Q2236" s="97">
        <v>44095</v>
      </c>
      <c r="R2236" s="96">
        <v>1834</v>
      </c>
      <c r="S2236" s="96">
        <v>5</v>
      </c>
      <c r="T2236" s="96" t="s">
        <v>19228</v>
      </c>
      <c r="U2236" s="96" t="s">
        <v>29294</v>
      </c>
      <c r="V2236" s="96"/>
      <c r="W2236" s="96" t="s">
        <v>7666</v>
      </c>
      <c r="X2236" s="96" t="s">
        <v>219</v>
      </c>
      <c r="Y2236" s="95" t="s">
        <v>7667</v>
      </c>
    </row>
    <row r="2237" spans="1:25" s="87" customFormat="1" x14ac:dyDescent="0.3">
      <c r="A2237" s="94" t="str">
        <f t="shared" si="35"/>
        <v>SROYSTE</v>
      </c>
      <c r="B2237" s="95" t="s">
        <v>29295</v>
      </c>
      <c r="C2237" s="96" t="s">
        <v>29296</v>
      </c>
      <c r="D2237" s="96" t="s">
        <v>11210</v>
      </c>
      <c r="E2237" s="96" t="s">
        <v>5630</v>
      </c>
      <c r="F2237" s="95" t="s">
        <v>20616</v>
      </c>
      <c r="G2237" s="96" t="s">
        <v>20617</v>
      </c>
      <c r="H2237" s="96" t="s">
        <v>19172</v>
      </c>
      <c r="I2237" s="96" t="s">
        <v>19173</v>
      </c>
      <c r="J2237" s="95" t="s">
        <v>19189</v>
      </c>
      <c r="K2237" s="95" t="s">
        <v>19374</v>
      </c>
      <c r="L2237" s="95" t="s">
        <v>19492</v>
      </c>
      <c r="M2237" s="96" t="s">
        <v>19493</v>
      </c>
      <c r="N2237" s="96" t="s">
        <v>268</v>
      </c>
      <c r="O2237" s="97">
        <v>37088</v>
      </c>
      <c r="P2237" s="97">
        <v>37088</v>
      </c>
      <c r="Q2237" s="97">
        <v>37088</v>
      </c>
      <c r="R2237" s="96">
        <v>8841</v>
      </c>
      <c r="S2237" s="96">
        <v>24</v>
      </c>
      <c r="T2237" s="96" t="s">
        <v>19261</v>
      </c>
      <c r="U2237" s="96" t="s">
        <v>29297</v>
      </c>
      <c r="V2237" s="96"/>
      <c r="W2237" s="96" t="s">
        <v>29298</v>
      </c>
      <c r="X2237" s="96" t="s">
        <v>268</v>
      </c>
      <c r="Y2237" s="95" t="s">
        <v>11214</v>
      </c>
    </row>
    <row r="2238" spans="1:25" s="87" customFormat="1" x14ac:dyDescent="0.3">
      <c r="A2238" s="94" t="str">
        <f t="shared" si="35"/>
        <v>ssalina</v>
      </c>
      <c r="B2238" s="95" t="s">
        <v>29299</v>
      </c>
      <c r="C2238" s="96" t="s">
        <v>29300</v>
      </c>
      <c r="D2238" s="96" t="s">
        <v>29301</v>
      </c>
      <c r="E2238" s="96" t="s">
        <v>5630</v>
      </c>
      <c r="F2238" s="95" t="s">
        <v>19181</v>
      </c>
      <c r="G2238" s="96" t="s">
        <v>19030</v>
      </c>
      <c r="H2238" s="96" t="s">
        <v>19172</v>
      </c>
      <c r="I2238" s="96" t="s">
        <v>19173</v>
      </c>
      <c r="J2238" s="95" t="s">
        <v>19174</v>
      </c>
      <c r="K2238" s="95" t="s">
        <v>19258</v>
      </c>
      <c r="L2238" s="95" t="s">
        <v>19259</v>
      </c>
      <c r="M2238" s="96" t="s">
        <v>19260</v>
      </c>
      <c r="N2238" s="96" t="s">
        <v>279</v>
      </c>
      <c r="O2238" s="97">
        <v>44504</v>
      </c>
      <c r="P2238" s="97">
        <v>44504</v>
      </c>
      <c r="Q2238" s="97">
        <v>44504</v>
      </c>
      <c r="R2238" s="96">
        <v>1425</v>
      </c>
      <c r="S2238" s="96">
        <v>3</v>
      </c>
      <c r="T2238" s="96" t="s">
        <v>19228</v>
      </c>
      <c r="U2238" s="96" t="s">
        <v>29302</v>
      </c>
      <c r="V2238" s="96"/>
      <c r="W2238" s="96" t="s">
        <v>485</v>
      </c>
      <c r="X2238" s="96" t="s">
        <v>279</v>
      </c>
      <c r="Y2238" s="95" t="s">
        <v>4754</v>
      </c>
    </row>
    <row r="2239" spans="1:25" s="87" customFormat="1" x14ac:dyDescent="0.3">
      <c r="A2239" s="94" t="str">
        <f t="shared" si="35"/>
        <v>ssanch0</v>
      </c>
      <c r="B2239" s="95" t="s">
        <v>29303</v>
      </c>
      <c r="C2239" s="96" t="s">
        <v>29304</v>
      </c>
      <c r="D2239" s="96" t="s">
        <v>29305</v>
      </c>
      <c r="E2239" s="96" t="s">
        <v>5630</v>
      </c>
      <c r="F2239" s="95" t="s">
        <v>19236</v>
      </c>
      <c r="G2239" s="96" t="s">
        <v>19032</v>
      </c>
      <c r="H2239" s="96" t="s">
        <v>19227</v>
      </c>
      <c r="I2239" s="96" t="s">
        <v>19173</v>
      </c>
      <c r="J2239" s="95" t="s">
        <v>19189</v>
      </c>
      <c r="K2239" s="95" t="s">
        <v>19294</v>
      </c>
      <c r="L2239" s="95" t="s">
        <v>19295</v>
      </c>
      <c r="M2239" s="96" t="s">
        <v>19296</v>
      </c>
      <c r="N2239" s="96" t="s">
        <v>541</v>
      </c>
      <c r="O2239" s="97">
        <v>44910</v>
      </c>
      <c r="P2239" s="97">
        <v>45837</v>
      </c>
      <c r="Q2239" s="97">
        <v>45837</v>
      </c>
      <c r="R2239" s="96">
        <v>92</v>
      </c>
      <c r="S2239" s="96">
        <v>0</v>
      </c>
      <c r="T2239" s="96" t="s">
        <v>19193</v>
      </c>
      <c r="U2239" s="96" t="s">
        <v>29306</v>
      </c>
      <c r="V2239" s="96"/>
      <c r="W2239" s="96" t="s">
        <v>1301</v>
      </c>
      <c r="X2239" s="96" t="s">
        <v>328</v>
      </c>
      <c r="Y2239" s="95" t="s">
        <v>29307</v>
      </c>
    </row>
    <row r="2240" spans="1:25" s="87" customFormat="1" x14ac:dyDescent="0.3">
      <c r="A2240" s="94" t="str">
        <f t="shared" si="35"/>
        <v>ssanche</v>
      </c>
      <c r="B2240" s="95" t="s">
        <v>29308</v>
      </c>
      <c r="C2240" s="96" t="s">
        <v>29309</v>
      </c>
      <c r="D2240" s="96" t="s">
        <v>29310</v>
      </c>
      <c r="E2240" s="96" t="s">
        <v>19170</v>
      </c>
      <c r="F2240" s="95" t="s">
        <v>19236</v>
      </c>
      <c r="G2240" s="96" t="s">
        <v>19032</v>
      </c>
      <c r="H2240" s="96" t="s">
        <v>19227</v>
      </c>
      <c r="I2240" s="96" t="s">
        <v>19173</v>
      </c>
      <c r="J2240" s="95" t="s">
        <v>19174</v>
      </c>
      <c r="K2240" s="95" t="s">
        <v>19207</v>
      </c>
      <c r="L2240" s="95" t="s">
        <v>19208</v>
      </c>
      <c r="M2240" s="96" t="s">
        <v>10249</v>
      </c>
      <c r="N2240" s="96" t="s">
        <v>219</v>
      </c>
      <c r="O2240" s="97">
        <v>45074</v>
      </c>
      <c r="P2240" s="97">
        <v>45074</v>
      </c>
      <c r="Q2240" s="97">
        <v>45074</v>
      </c>
      <c r="R2240" s="96">
        <v>855</v>
      </c>
      <c r="S2240" s="96">
        <v>2</v>
      </c>
      <c r="T2240" s="96" t="s">
        <v>19209</v>
      </c>
      <c r="U2240" s="96" t="s">
        <v>29311</v>
      </c>
      <c r="V2240" s="96"/>
      <c r="W2240" s="96" t="s">
        <v>29312</v>
      </c>
      <c r="X2240" s="96" t="s">
        <v>219</v>
      </c>
      <c r="Y2240" s="95" t="s">
        <v>29313</v>
      </c>
    </row>
    <row r="2241" spans="1:25" s="87" customFormat="1" x14ac:dyDescent="0.3">
      <c r="A2241" s="94" t="str">
        <f t="shared" si="35"/>
        <v>SSANCIN</v>
      </c>
      <c r="B2241" s="95" t="s">
        <v>29314</v>
      </c>
      <c r="C2241" s="96" t="s">
        <v>29315</v>
      </c>
      <c r="D2241" s="96" t="s">
        <v>6968</v>
      </c>
      <c r="E2241" s="96" t="s">
        <v>5630</v>
      </c>
      <c r="F2241" s="95" t="s">
        <v>19285</v>
      </c>
      <c r="G2241" s="96" t="s">
        <v>19028</v>
      </c>
      <c r="H2241" s="96" t="s">
        <v>19172</v>
      </c>
      <c r="I2241" s="96" t="s">
        <v>19173</v>
      </c>
      <c r="J2241" s="95" t="s">
        <v>19189</v>
      </c>
      <c r="K2241" s="95" t="s">
        <v>19345</v>
      </c>
      <c r="L2241" s="95" t="s">
        <v>19346</v>
      </c>
      <c r="M2241" s="96" t="s">
        <v>19347</v>
      </c>
      <c r="N2241" s="96" t="s">
        <v>382</v>
      </c>
      <c r="O2241" s="97">
        <v>37393</v>
      </c>
      <c r="P2241" s="97">
        <v>37393</v>
      </c>
      <c r="Q2241" s="97">
        <v>37393</v>
      </c>
      <c r="R2241" s="96">
        <v>8536</v>
      </c>
      <c r="S2241" s="96">
        <v>23</v>
      </c>
      <c r="T2241" s="96" t="s">
        <v>19261</v>
      </c>
      <c r="U2241" s="96" t="s">
        <v>29316</v>
      </c>
      <c r="V2241" s="96"/>
      <c r="W2241" s="96" t="s">
        <v>29317</v>
      </c>
      <c r="X2241" s="96" t="s">
        <v>382</v>
      </c>
      <c r="Y2241" s="95" t="s">
        <v>16633</v>
      </c>
    </row>
    <row r="2242" spans="1:25" s="87" customFormat="1" x14ac:dyDescent="0.3">
      <c r="A2242" s="94" t="str">
        <f t="shared" si="35"/>
        <v>SSANTAC</v>
      </c>
      <c r="B2242" s="95" t="s">
        <v>29318</v>
      </c>
      <c r="C2242" s="96" t="s">
        <v>29319</v>
      </c>
      <c r="D2242" s="96" t="s">
        <v>16300</v>
      </c>
      <c r="E2242" s="96" t="s">
        <v>5630</v>
      </c>
      <c r="F2242" s="95" t="s">
        <v>19171</v>
      </c>
      <c r="G2242" s="96" t="s">
        <v>19029</v>
      </c>
      <c r="H2242" s="96" t="s">
        <v>19172</v>
      </c>
      <c r="I2242" s="96" t="s">
        <v>19173</v>
      </c>
      <c r="J2242" s="95" t="s">
        <v>19189</v>
      </c>
      <c r="K2242" s="95" t="s">
        <v>19345</v>
      </c>
      <c r="L2242" s="95" t="s">
        <v>20162</v>
      </c>
      <c r="M2242" s="96" t="s">
        <v>20163</v>
      </c>
      <c r="N2242" s="96" t="s">
        <v>655</v>
      </c>
      <c r="O2242" s="97">
        <v>36327</v>
      </c>
      <c r="P2242" s="97">
        <v>36327</v>
      </c>
      <c r="Q2242" s="97">
        <v>36327</v>
      </c>
      <c r="R2242" s="96">
        <v>9602</v>
      </c>
      <c r="S2242" s="96">
        <v>26</v>
      </c>
      <c r="T2242" s="96" t="s">
        <v>19261</v>
      </c>
      <c r="U2242" s="96" t="s">
        <v>29320</v>
      </c>
      <c r="V2242" s="96"/>
      <c r="W2242" s="96" t="s">
        <v>26258</v>
      </c>
      <c r="X2242" s="96" t="s">
        <v>655</v>
      </c>
      <c r="Y2242" s="95" t="s">
        <v>16304</v>
      </c>
    </row>
    <row r="2243" spans="1:25" s="87" customFormat="1" x14ac:dyDescent="0.3">
      <c r="A2243" s="94" t="str">
        <f t="shared" ref="A2243:A2306" si="36">TRIM(D2243)</f>
        <v>ssaund3</v>
      </c>
      <c r="B2243" s="95" t="s">
        <v>29321</v>
      </c>
      <c r="C2243" s="96" t="s">
        <v>29322</v>
      </c>
      <c r="D2243" s="96" t="s">
        <v>29323</v>
      </c>
      <c r="E2243" s="96" t="s">
        <v>19170</v>
      </c>
      <c r="F2243" s="95" t="s">
        <v>19480</v>
      </c>
      <c r="G2243" s="96" t="s">
        <v>19040</v>
      </c>
      <c r="H2243" s="96" t="s">
        <v>19172</v>
      </c>
      <c r="I2243" s="96" t="s">
        <v>19173</v>
      </c>
      <c r="J2243" s="95" t="s">
        <v>19189</v>
      </c>
      <c r="K2243" s="95" t="s">
        <v>19190</v>
      </c>
      <c r="L2243" s="95" t="s">
        <v>19191</v>
      </c>
      <c r="M2243" s="96" t="s">
        <v>19192</v>
      </c>
      <c r="N2243" s="96" t="s">
        <v>297</v>
      </c>
      <c r="O2243" s="97">
        <v>42437</v>
      </c>
      <c r="P2243" s="97">
        <v>42437</v>
      </c>
      <c r="Q2243" s="97">
        <v>42437</v>
      </c>
      <c r="R2243" s="96">
        <v>3492</v>
      </c>
      <c r="S2243" s="96">
        <v>9</v>
      </c>
      <c r="T2243" s="96" t="s">
        <v>19247</v>
      </c>
      <c r="U2243" s="96" t="s">
        <v>29324</v>
      </c>
      <c r="V2243" s="96"/>
      <c r="W2243" s="96" t="s">
        <v>3018</v>
      </c>
      <c r="X2243" s="96" t="s">
        <v>297</v>
      </c>
      <c r="Y2243" s="95" t="s">
        <v>29325</v>
      </c>
    </row>
    <row r="2244" spans="1:25" s="87" customFormat="1" x14ac:dyDescent="0.3">
      <c r="A2244" s="94" t="str">
        <f t="shared" si="36"/>
        <v>ssaur</v>
      </c>
      <c r="B2244" s="95" t="s">
        <v>29326</v>
      </c>
      <c r="C2244" s="96" t="s">
        <v>29327</v>
      </c>
      <c r="D2244" s="96" t="s">
        <v>29328</v>
      </c>
      <c r="E2244" s="96" t="s">
        <v>5630</v>
      </c>
      <c r="F2244" s="95" t="s">
        <v>19181</v>
      </c>
      <c r="G2244" s="96" t="s">
        <v>19030</v>
      </c>
      <c r="H2244" s="96" t="s">
        <v>19172</v>
      </c>
      <c r="I2244" s="96" t="s">
        <v>19173</v>
      </c>
      <c r="J2244" s="95" t="s">
        <v>19189</v>
      </c>
      <c r="K2244" s="95" t="s">
        <v>19345</v>
      </c>
      <c r="L2244" s="95" t="s">
        <v>20162</v>
      </c>
      <c r="M2244" s="96" t="s">
        <v>20163</v>
      </c>
      <c r="N2244" s="96" t="s">
        <v>655</v>
      </c>
      <c r="O2244" s="97">
        <v>45022</v>
      </c>
      <c r="P2244" s="97">
        <v>45022</v>
      </c>
      <c r="Q2244" s="97">
        <v>45022</v>
      </c>
      <c r="R2244" s="96">
        <v>907</v>
      </c>
      <c r="S2244" s="96">
        <v>2</v>
      </c>
      <c r="T2244" s="96" t="s">
        <v>19209</v>
      </c>
      <c r="U2244" s="96" t="s">
        <v>29329</v>
      </c>
      <c r="V2244" s="96"/>
      <c r="W2244" s="96" t="s">
        <v>3797</v>
      </c>
      <c r="X2244" s="96" t="s">
        <v>435</v>
      </c>
      <c r="Y2244" s="95" t="s">
        <v>29330</v>
      </c>
    </row>
    <row r="2245" spans="1:25" s="87" customFormat="1" x14ac:dyDescent="0.3">
      <c r="A2245" s="94" t="str">
        <f t="shared" si="36"/>
        <v>ssena</v>
      </c>
      <c r="B2245" s="95" t="s">
        <v>29331</v>
      </c>
      <c r="C2245" s="96" t="s">
        <v>29332</v>
      </c>
      <c r="D2245" s="96" t="s">
        <v>29333</v>
      </c>
      <c r="E2245" s="96" t="s">
        <v>5630</v>
      </c>
      <c r="F2245" s="95" t="s">
        <v>19171</v>
      </c>
      <c r="G2245" s="96" t="s">
        <v>19029</v>
      </c>
      <c r="H2245" s="96" t="s">
        <v>19172</v>
      </c>
      <c r="I2245" s="96" t="s">
        <v>19173</v>
      </c>
      <c r="J2245" s="95" t="s">
        <v>19189</v>
      </c>
      <c r="K2245" s="95" t="s">
        <v>19333</v>
      </c>
      <c r="L2245" s="95" t="s">
        <v>19334</v>
      </c>
      <c r="M2245" s="96" t="s">
        <v>9382</v>
      </c>
      <c r="N2245" s="96" t="s">
        <v>366</v>
      </c>
      <c r="O2245" s="97">
        <v>45837</v>
      </c>
      <c r="P2245" s="97">
        <v>45837</v>
      </c>
      <c r="Q2245" s="97">
        <v>45837</v>
      </c>
      <c r="R2245" s="96">
        <v>92</v>
      </c>
      <c r="S2245" s="96">
        <v>0</v>
      </c>
      <c r="T2245" s="96" t="s">
        <v>19193</v>
      </c>
      <c r="U2245" s="96" t="s">
        <v>6925</v>
      </c>
      <c r="V2245" s="96"/>
      <c r="W2245" s="96" t="s">
        <v>597</v>
      </c>
      <c r="X2245" s="96" t="s">
        <v>260</v>
      </c>
      <c r="Y2245" s="95" t="s">
        <v>6926</v>
      </c>
    </row>
    <row r="2246" spans="1:25" s="87" customFormat="1" x14ac:dyDescent="0.3">
      <c r="A2246" s="94" t="str">
        <f t="shared" si="36"/>
        <v>ssiska</v>
      </c>
      <c r="B2246" s="95" t="s">
        <v>29334</v>
      </c>
      <c r="C2246" s="96" t="s">
        <v>29335</v>
      </c>
      <c r="D2246" s="96" t="s">
        <v>29336</v>
      </c>
      <c r="E2246" s="96" t="s">
        <v>19170</v>
      </c>
      <c r="F2246" s="95" t="s">
        <v>19171</v>
      </c>
      <c r="G2246" s="96" t="s">
        <v>19029</v>
      </c>
      <c r="H2246" s="96" t="s">
        <v>19172</v>
      </c>
      <c r="I2246" s="96" t="s">
        <v>19173</v>
      </c>
      <c r="J2246" s="95" t="s">
        <v>19174</v>
      </c>
      <c r="K2246" s="95" t="s">
        <v>19245</v>
      </c>
      <c r="L2246" s="95" t="s">
        <v>19318</v>
      </c>
      <c r="M2246" s="96" t="s">
        <v>19319</v>
      </c>
      <c r="N2246" s="96" t="s">
        <v>1675</v>
      </c>
      <c r="O2246" s="97">
        <v>45592</v>
      </c>
      <c r="P2246" s="97">
        <v>45592</v>
      </c>
      <c r="Q2246" s="97">
        <v>45592</v>
      </c>
      <c r="R2246" s="96">
        <v>337</v>
      </c>
      <c r="S2246" s="96">
        <v>0</v>
      </c>
      <c r="T2246" s="96" t="s">
        <v>19176</v>
      </c>
      <c r="U2246" s="96" t="s">
        <v>29337</v>
      </c>
      <c r="V2246" s="96"/>
      <c r="W2246" s="96" t="s">
        <v>19616</v>
      </c>
      <c r="X2246" s="96" t="s">
        <v>1675</v>
      </c>
      <c r="Y2246" s="95" t="s">
        <v>29338</v>
      </c>
    </row>
    <row r="2247" spans="1:25" s="87" customFormat="1" x14ac:dyDescent="0.3">
      <c r="A2247" s="94" t="str">
        <f t="shared" si="36"/>
        <v>SSMI94</v>
      </c>
      <c r="B2247" s="95" t="s">
        <v>29339</v>
      </c>
      <c r="C2247" s="96" t="s">
        <v>29340</v>
      </c>
      <c r="D2247" s="96" t="s">
        <v>15168</v>
      </c>
      <c r="E2247" s="96" t="s">
        <v>5630</v>
      </c>
      <c r="F2247" s="95" t="s">
        <v>20261</v>
      </c>
      <c r="G2247" s="96" t="s">
        <v>19039</v>
      </c>
      <c r="H2247" s="96" t="s">
        <v>19172</v>
      </c>
      <c r="I2247" s="96" t="s">
        <v>19173</v>
      </c>
      <c r="J2247" s="95" t="s">
        <v>19189</v>
      </c>
      <c r="K2247" s="95" t="s">
        <v>20742</v>
      </c>
      <c r="L2247" s="95" t="s">
        <v>20742</v>
      </c>
      <c r="M2247" s="96" t="s">
        <v>21720</v>
      </c>
      <c r="N2247" s="96" t="s">
        <v>435</v>
      </c>
      <c r="O2247" s="97">
        <v>31547</v>
      </c>
      <c r="P2247" s="97">
        <v>31547</v>
      </c>
      <c r="Q2247" s="97">
        <v>31547</v>
      </c>
      <c r="R2247" s="96">
        <v>14382</v>
      </c>
      <c r="S2247" s="96">
        <v>39</v>
      </c>
      <c r="T2247" s="96" t="s">
        <v>19261</v>
      </c>
      <c r="U2247" s="96" t="s">
        <v>29341</v>
      </c>
      <c r="V2247" s="96"/>
      <c r="W2247" s="96" t="s">
        <v>29342</v>
      </c>
      <c r="X2247" s="96" t="s">
        <v>435</v>
      </c>
      <c r="Y2247" s="95" t="s">
        <v>29343</v>
      </c>
    </row>
    <row r="2248" spans="1:25" s="87" customFormat="1" x14ac:dyDescent="0.3">
      <c r="A2248" s="94" t="str">
        <f t="shared" si="36"/>
        <v>ssmiddy</v>
      </c>
      <c r="B2248" s="95" t="s">
        <v>29344</v>
      </c>
      <c r="C2248" s="96" t="s">
        <v>29345</v>
      </c>
      <c r="D2248" s="96" t="s">
        <v>29346</v>
      </c>
      <c r="E2248" s="96" t="s">
        <v>5630</v>
      </c>
      <c r="F2248" s="95" t="s">
        <v>19181</v>
      </c>
      <c r="G2248" s="96" t="s">
        <v>19030</v>
      </c>
      <c r="H2248" s="96" t="s">
        <v>19172</v>
      </c>
      <c r="I2248" s="96" t="s">
        <v>19173</v>
      </c>
      <c r="J2248" s="95" t="s">
        <v>19189</v>
      </c>
      <c r="K2248" s="95" t="s">
        <v>19333</v>
      </c>
      <c r="L2248" s="95" t="s">
        <v>21478</v>
      </c>
      <c r="M2248" s="96" t="s">
        <v>9382</v>
      </c>
      <c r="N2248" s="96" t="s">
        <v>366</v>
      </c>
      <c r="O2248" s="97">
        <v>39596</v>
      </c>
      <c r="P2248" s="97">
        <v>45914</v>
      </c>
      <c r="Q2248" s="97">
        <v>45914</v>
      </c>
      <c r="R2248" s="96">
        <v>15</v>
      </c>
      <c r="S2248" s="96">
        <v>0</v>
      </c>
      <c r="T2248" s="96" t="s">
        <v>19183</v>
      </c>
      <c r="U2248" s="96" t="s">
        <v>29347</v>
      </c>
      <c r="V2248" s="96"/>
      <c r="W2248" s="96" t="s">
        <v>3428</v>
      </c>
      <c r="X2248" s="96" t="s">
        <v>366</v>
      </c>
      <c r="Y2248" s="95" t="s">
        <v>18746</v>
      </c>
    </row>
    <row r="2249" spans="1:25" s="87" customFormat="1" x14ac:dyDescent="0.3">
      <c r="A2249" s="94" t="str">
        <f t="shared" si="36"/>
        <v>SSPIVAK</v>
      </c>
      <c r="B2249" s="95" t="s">
        <v>29348</v>
      </c>
      <c r="C2249" s="96" t="s">
        <v>29349</v>
      </c>
      <c r="D2249" s="96" t="s">
        <v>11638</v>
      </c>
      <c r="E2249" s="96" t="s">
        <v>5630</v>
      </c>
      <c r="F2249" s="95" t="s">
        <v>19181</v>
      </c>
      <c r="G2249" s="96" t="s">
        <v>19030</v>
      </c>
      <c r="H2249" s="96" t="s">
        <v>19172</v>
      </c>
      <c r="I2249" s="96" t="s">
        <v>19173</v>
      </c>
      <c r="J2249" s="95" t="s">
        <v>19174</v>
      </c>
      <c r="K2249" s="95" t="s">
        <v>19207</v>
      </c>
      <c r="L2249" s="95" t="s">
        <v>19208</v>
      </c>
      <c r="M2249" s="96" t="s">
        <v>10249</v>
      </c>
      <c r="N2249" s="96" t="s">
        <v>219</v>
      </c>
      <c r="O2249" s="97">
        <v>38772</v>
      </c>
      <c r="P2249" s="97">
        <v>38772</v>
      </c>
      <c r="Q2249" s="97">
        <v>38772</v>
      </c>
      <c r="R2249" s="96">
        <v>7157</v>
      </c>
      <c r="S2249" s="96">
        <v>19</v>
      </c>
      <c r="T2249" s="96" t="s">
        <v>19261</v>
      </c>
      <c r="U2249" s="96" t="s">
        <v>29350</v>
      </c>
      <c r="V2249" s="96" t="s">
        <v>29351</v>
      </c>
      <c r="W2249" s="96" t="s">
        <v>12698</v>
      </c>
      <c r="X2249" s="96" t="s">
        <v>219</v>
      </c>
      <c r="Y2249" s="95" t="s">
        <v>12699</v>
      </c>
    </row>
    <row r="2250" spans="1:25" s="87" customFormat="1" x14ac:dyDescent="0.3">
      <c r="A2250" s="94" t="str">
        <f t="shared" si="36"/>
        <v>ssteve0</v>
      </c>
      <c r="B2250" s="95" t="s">
        <v>29352</v>
      </c>
      <c r="C2250" s="96" t="s">
        <v>29353</v>
      </c>
      <c r="D2250" s="96" t="s">
        <v>29354</v>
      </c>
      <c r="E2250" s="96" t="s">
        <v>5630</v>
      </c>
      <c r="F2250" s="95" t="s">
        <v>19181</v>
      </c>
      <c r="G2250" s="96" t="s">
        <v>19030</v>
      </c>
      <c r="H2250" s="96" t="s">
        <v>19172</v>
      </c>
      <c r="I2250" s="96" t="s">
        <v>19173</v>
      </c>
      <c r="J2250" s="95" t="s">
        <v>19174</v>
      </c>
      <c r="K2250" s="95" t="s">
        <v>19522</v>
      </c>
      <c r="L2250" s="95" t="s">
        <v>20660</v>
      </c>
      <c r="M2250" s="96" t="s">
        <v>11295</v>
      </c>
      <c r="N2250" s="96" t="s">
        <v>201</v>
      </c>
      <c r="O2250" s="97">
        <v>45928</v>
      </c>
      <c r="P2250" s="97">
        <v>45928</v>
      </c>
      <c r="Q2250" s="97">
        <v>45928</v>
      </c>
      <c r="R2250" s="96">
        <v>1</v>
      </c>
      <c r="S2250" s="96">
        <v>0</v>
      </c>
      <c r="T2250" s="96" t="s">
        <v>19183</v>
      </c>
      <c r="U2250" s="96" t="s">
        <v>29355</v>
      </c>
      <c r="V2250" s="96"/>
      <c r="W2250" s="96" t="s">
        <v>9587</v>
      </c>
      <c r="X2250" s="96" t="s">
        <v>201</v>
      </c>
      <c r="Y2250" s="95" t="s">
        <v>9588</v>
      </c>
    </row>
    <row r="2251" spans="1:25" s="87" customFormat="1" x14ac:dyDescent="0.3">
      <c r="A2251" s="94" t="str">
        <f t="shared" si="36"/>
        <v>ssteven</v>
      </c>
      <c r="B2251" s="95" t="s">
        <v>29356</v>
      </c>
      <c r="C2251" s="96" t="s">
        <v>29357</v>
      </c>
      <c r="D2251" s="96" t="s">
        <v>29358</v>
      </c>
      <c r="E2251" s="96" t="s">
        <v>19170</v>
      </c>
      <c r="F2251" s="95" t="s">
        <v>19181</v>
      </c>
      <c r="G2251" s="96" t="s">
        <v>19030</v>
      </c>
      <c r="H2251" s="96" t="s">
        <v>19172</v>
      </c>
      <c r="I2251" s="96" t="s">
        <v>19173</v>
      </c>
      <c r="J2251" s="95" t="s">
        <v>19189</v>
      </c>
      <c r="K2251" s="95" t="s">
        <v>19345</v>
      </c>
      <c r="L2251" s="95" t="s">
        <v>19837</v>
      </c>
      <c r="M2251" s="96" t="s">
        <v>6275</v>
      </c>
      <c r="N2251" s="96" t="s">
        <v>318</v>
      </c>
      <c r="O2251" s="97">
        <v>45788</v>
      </c>
      <c r="P2251" s="97">
        <v>45788</v>
      </c>
      <c r="Q2251" s="97">
        <v>45788</v>
      </c>
      <c r="R2251" s="96">
        <v>141</v>
      </c>
      <c r="S2251" s="96">
        <v>0</v>
      </c>
      <c r="T2251" s="96" t="s">
        <v>19193</v>
      </c>
      <c r="U2251" s="96" t="s">
        <v>29359</v>
      </c>
      <c r="V2251" s="96"/>
      <c r="W2251" s="96" t="s">
        <v>249</v>
      </c>
      <c r="X2251" s="96" t="s">
        <v>318</v>
      </c>
      <c r="Y2251" s="95" t="s">
        <v>29360</v>
      </c>
    </row>
    <row r="2252" spans="1:25" s="87" customFormat="1" x14ac:dyDescent="0.3">
      <c r="A2252" s="94" t="str">
        <f t="shared" si="36"/>
        <v>sstreto</v>
      </c>
      <c r="B2252" s="95" t="s">
        <v>29361</v>
      </c>
      <c r="C2252" s="96" t="s">
        <v>29362</v>
      </c>
      <c r="D2252" s="96" t="s">
        <v>29363</v>
      </c>
      <c r="E2252" s="96" t="s">
        <v>5630</v>
      </c>
      <c r="F2252" s="95" t="s">
        <v>19236</v>
      </c>
      <c r="G2252" s="96" t="s">
        <v>19032</v>
      </c>
      <c r="H2252" s="96" t="s">
        <v>19227</v>
      </c>
      <c r="I2252" s="96" t="s">
        <v>19173</v>
      </c>
      <c r="J2252" s="95" t="s">
        <v>19174</v>
      </c>
      <c r="K2252" s="95" t="s">
        <v>19301</v>
      </c>
      <c r="L2252" s="95" t="s">
        <v>19301</v>
      </c>
      <c r="M2252" s="96" t="s">
        <v>19819</v>
      </c>
      <c r="N2252" s="96" t="s">
        <v>760</v>
      </c>
      <c r="O2252" s="97">
        <v>45543</v>
      </c>
      <c r="P2252" s="97">
        <v>45543</v>
      </c>
      <c r="Q2252" s="97">
        <v>45543</v>
      </c>
      <c r="R2252" s="96">
        <v>386</v>
      </c>
      <c r="S2252" s="96">
        <v>1</v>
      </c>
      <c r="T2252" s="96" t="s">
        <v>19209</v>
      </c>
      <c r="U2252" s="96" t="s">
        <v>29364</v>
      </c>
      <c r="V2252" s="96"/>
      <c r="W2252" s="96" t="s">
        <v>1573</v>
      </c>
      <c r="X2252" s="96" t="s">
        <v>760</v>
      </c>
      <c r="Y2252" s="95" t="s">
        <v>10752</v>
      </c>
    </row>
    <row r="2253" spans="1:25" s="87" customFormat="1" x14ac:dyDescent="0.3">
      <c r="A2253" s="94" t="str">
        <f t="shared" si="36"/>
        <v>sszulwa</v>
      </c>
      <c r="B2253" s="95" t="s">
        <v>29365</v>
      </c>
      <c r="C2253" s="96" t="s">
        <v>29366</v>
      </c>
      <c r="D2253" s="96" t="s">
        <v>29367</v>
      </c>
      <c r="E2253" s="96" t="s">
        <v>5630</v>
      </c>
      <c r="F2253" s="95" t="s">
        <v>19215</v>
      </c>
      <c r="G2253" s="96" t="s">
        <v>19033</v>
      </c>
      <c r="H2253" s="96" t="s">
        <v>19172</v>
      </c>
      <c r="I2253" s="96" t="s">
        <v>19173</v>
      </c>
      <c r="J2253" s="95" t="s">
        <v>19174</v>
      </c>
      <c r="K2253" s="95" t="s">
        <v>19431</v>
      </c>
      <c r="L2253" s="95" t="s">
        <v>19432</v>
      </c>
      <c r="M2253" s="96" t="s">
        <v>6264</v>
      </c>
      <c r="N2253" s="96" t="s">
        <v>279</v>
      </c>
      <c r="O2253" s="97">
        <v>43035</v>
      </c>
      <c r="P2253" s="97">
        <v>45767</v>
      </c>
      <c r="Q2253" s="97">
        <v>45767</v>
      </c>
      <c r="R2253" s="96">
        <v>162</v>
      </c>
      <c r="S2253" s="96">
        <v>0</v>
      </c>
      <c r="T2253" s="96" t="s">
        <v>19193</v>
      </c>
      <c r="U2253" s="96" t="s">
        <v>29368</v>
      </c>
      <c r="V2253" s="96"/>
      <c r="W2253" s="96" t="s">
        <v>2341</v>
      </c>
      <c r="X2253" s="96" t="s">
        <v>279</v>
      </c>
      <c r="Y2253" s="95" t="s">
        <v>4741</v>
      </c>
    </row>
    <row r="2254" spans="1:25" s="87" customFormat="1" x14ac:dyDescent="0.3">
      <c r="A2254" s="94" t="str">
        <f t="shared" si="36"/>
        <v>sthoma1</v>
      </c>
      <c r="B2254" s="95" t="s">
        <v>29369</v>
      </c>
      <c r="C2254" s="96" t="s">
        <v>29370</v>
      </c>
      <c r="D2254" s="96" t="s">
        <v>29371</v>
      </c>
      <c r="E2254" s="96" t="s">
        <v>19170</v>
      </c>
      <c r="F2254" s="95" t="s">
        <v>19171</v>
      </c>
      <c r="G2254" s="96" t="s">
        <v>19029</v>
      </c>
      <c r="H2254" s="96" t="s">
        <v>19172</v>
      </c>
      <c r="I2254" s="96" t="s">
        <v>19173</v>
      </c>
      <c r="J2254" s="95" t="s">
        <v>19189</v>
      </c>
      <c r="K2254" s="95" t="s">
        <v>19190</v>
      </c>
      <c r="L2254" s="95" t="s">
        <v>19191</v>
      </c>
      <c r="M2254" s="96" t="s">
        <v>19192</v>
      </c>
      <c r="N2254" s="96" t="s">
        <v>297</v>
      </c>
      <c r="O2254" s="97">
        <v>42429</v>
      </c>
      <c r="P2254" s="97">
        <v>45431</v>
      </c>
      <c r="Q2254" s="97">
        <v>45431</v>
      </c>
      <c r="R2254" s="96">
        <v>498</v>
      </c>
      <c r="S2254" s="96">
        <v>1</v>
      </c>
      <c r="T2254" s="96" t="s">
        <v>19209</v>
      </c>
      <c r="U2254" s="96" t="s">
        <v>29372</v>
      </c>
      <c r="V2254" s="96"/>
      <c r="W2254" s="96" t="s">
        <v>3255</v>
      </c>
      <c r="X2254" s="96" t="s">
        <v>297</v>
      </c>
      <c r="Y2254" s="95" t="s">
        <v>29373</v>
      </c>
    </row>
    <row r="2255" spans="1:25" s="87" customFormat="1" x14ac:dyDescent="0.3">
      <c r="A2255" s="94" t="str">
        <f t="shared" si="36"/>
        <v>stinsl0</v>
      </c>
      <c r="B2255" s="95" t="s">
        <v>29374</v>
      </c>
      <c r="C2255" s="96" t="s">
        <v>29375</v>
      </c>
      <c r="D2255" s="96" t="s">
        <v>29376</v>
      </c>
      <c r="E2255" s="96" t="s">
        <v>5630</v>
      </c>
      <c r="F2255" s="95" t="s">
        <v>19236</v>
      </c>
      <c r="G2255" s="96" t="s">
        <v>19032</v>
      </c>
      <c r="H2255" s="96" t="s">
        <v>19227</v>
      </c>
      <c r="I2255" s="96" t="s">
        <v>19173</v>
      </c>
      <c r="J2255" s="95" t="s">
        <v>19189</v>
      </c>
      <c r="K2255" s="95" t="s">
        <v>19294</v>
      </c>
      <c r="L2255" s="95" t="s">
        <v>19295</v>
      </c>
      <c r="M2255" s="96" t="s">
        <v>19296</v>
      </c>
      <c r="N2255" s="96" t="s">
        <v>541</v>
      </c>
      <c r="O2255" s="97">
        <v>43388</v>
      </c>
      <c r="P2255" s="97">
        <v>43388</v>
      </c>
      <c r="Q2255" s="97">
        <v>43388</v>
      </c>
      <c r="R2255" s="96">
        <v>2541</v>
      </c>
      <c r="S2255" s="96">
        <v>6</v>
      </c>
      <c r="T2255" s="96" t="s">
        <v>19247</v>
      </c>
      <c r="U2255" s="96" t="s">
        <v>29377</v>
      </c>
      <c r="V2255" s="96"/>
      <c r="W2255" s="96" t="s">
        <v>4604</v>
      </c>
      <c r="X2255" s="96" t="s">
        <v>328</v>
      </c>
      <c r="Y2255" s="95" t="s">
        <v>11931</v>
      </c>
    </row>
    <row r="2256" spans="1:25" s="87" customFormat="1" x14ac:dyDescent="0.3">
      <c r="A2256" s="94" t="str">
        <f t="shared" si="36"/>
        <v>STURNE1</v>
      </c>
      <c r="B2256" s="95" t="s">
        <v>29378</v>
      </c>
      <c r="C2256" s="96" t="s">
        <v>29379</v>
      </c>
      <c r="D2256" s="96" t="s">
        <v>29380</v>
      </c>
      <c r="E2256" s="96" t="s">
        <v>19170</v>
      </c>
      <c r="F2256" s="95" t="s">
        <v>19386</v>
      </c>
      <c r="G2256" s="96" t="s">
        <v>19387</v>
      </c>
      <c r="H2256" s="96" t="s">
        <v>19172</v>
      </c>
      <c r="I2256" s="96" t="s">
        <v>19173</v>
      </c>
      <c r="J2256" s="95" t="s">
        <v>19189</v>
      </c>
      <c r="K2256" s="95" t="s">
        <v>19374</v>
      </c>
      <c r="L2256" s="95" t="s">
        <v>19375</v>
      </c>
      <c r="M2256" s="96" t="s">
        <v>19376</v>
      </c>
      <c r="N2256" s="96" t="s">
        <v>575</v>
      </c>
      <c r="O2256" s="97">
        <v>36599</v>
      </c>
      <c r="P2256" s="97">
        <v>36599</v>
      </c>
      <c r="Q2256" s="97">
        <v>36599</v>
      </c>
      <c r="R2256" s="96">
        <v>9330</v>
      </c>
      <c r="S2256" s="96">
        <v>25</v>
      </c>
      <c r="T2256" s="96" t="s">
        <v>19261</v>
      </c>
      <c r="U2256" s="96" t="s">
        <v>29381</v>
      </c>
      <c r="V2256" s="96"/>
      <c r="W2256" s="96" t="s">
        <v>29382</v>
      </c>
      <c r="X2256" s="96" t="s">
        <v>575</v>
      </c>
      <c r="Y2256" s="95" t="s">
        <v>29383</v>
      </c>
    </row>
    <row r="2257" spans="1:25" s="87" customFormat="1" x14ac:dyDescent="0.3">
      <c r="A2257" s="94" t="str">
        <f t="shared" si="36"/>
        <v>SVAZQU</v>
      </c>
      <c r="B2257" s="95" t="s">
        <v>29384</v>
      </c>
      <c r="C2257" s="96" t="s">
        <v>29385</v>
      </c>
      <c r="D2257" s="96" t="s">
        <v>11344</v>
      </c>
      <c r="E2257" s="96" t="s">
        <v>5630</v>
      </c>
      <c r="F2257" s="95" t="s">
        <v>19171</v>
      </c>
      <c r="G2257" s="96" t="s">
        <v>19029</v>
      </c>
      <c r="H2257" s="96" t="s">
        <v>19172</v>
      </c>
      <c r="I2257" s="96" t="s">
        <v>19419</v>
      </c>
      <c r="J2257" s="95" t="s">
        <v>19189</v>
      </c>
      <c r="K2257" s="95" t="s">
        <v>19420</v>
      </c>
      <c r="L2257" s="95" t="s">
        <v>19420</v>
      </c>
      <c r="M2257" s="96" t="s">
        <v>19421</v>
      </c>
      <c r="N2257" s="96" t="s">
        <v>5965</v>
      </c>
      <c r="O2257" s="97">
        <v>37109</v>
      </c>
      <c r="P2257" s="97">
        <v>37109</v>
      </c>
      <c r="Q2257" s="97">
        <v>37109</v>
      </c>
      <c r="R2257" s="96">
        <v>8820</v>
      </c>
      <c r="S2257" s="96">
        <v>24</v>
      </c>
      <c r="T2257" s="96" t="s">
        <v>19261</v>
      </c>
      <c r="U2257" s="96" t="s">
        <v>29386</v>
      </c>
      <c r="V2257" s="96"/>
      <c r="W2257" s="96" t="s">
        <v>29387</v>
      </c>
      <c r="X2257" s="96" t="s">
        <v>5965</v>
      </c>
      <c r="Y2257" s="95" t="s">
        <v>11348</v>
      </c>
    </row>
    <row r="2258" spans="1:25" s="87" customFormat="1" x14ac:dyDescent="0.3">
      <c r="A2258" s="94" t="str">
        <f t="shared" si="36"/>
        <v>svega3</v>
      </c>
      <c r="B2258" s="95" t="s">
        <v>29388</v>
      </c>
      <c r="C2258" s="96" t="s">
        <v>29389</v>
      </c>
      <c r="D2258" s="96" t="s">
        <v>29390</v>
      </c>
      <c r="E2258" s="96" t="s">
        <v>5630</v>
      </c>
      <c r="F2258" s="95" t="s">
        <v>19215</v>
      </c>
      <c r="G2258" s="96" t="s">
        <v>19033</v>
      </c>
      <c r="H2258" s="96" t="s">
        <v>19172</v>
      </c>
      <c r="I2258" s="96" t="s">
        <v>19173</v>
      </c>
      <c r="J2258" s="95" t="s">
        <v>19174</v>
      </c>
      <c r="K2258" s="95" t="s">
        <v>19716</v>
      </c>
      <c r="L2258" s="95" t="s">
        <v>19717</v>
      </c>
      <c r="M2258" s="96" t="s">
        <v>5847</v>
      </c>
      <c r="N2258" s="96" t="s">
        <v>279</v>
      </c>
      <c r="O2258" s="97">
        <v>42431</v>
      </c>
      <c r="P2258" s="97">
        <v>43081</v>
      </c>
      <c r="Q2258" s="97">
        <v>43081</v>
      </c>
      <c r="R2258" s="96">
        <v>2848</v>
      </c>
      <c r="S2258" s="96">
        <v>7</v>
      </c>
      <c r="T2258" s="96" t="s">
        <v>19247</v>
      </c>
      <c r="U2258" s="96" t="s">
        <v>29391</v>
      </c>
      <c r="V2258" s="96"/>
      <c r="W2258" s="96" t="s">
        <v>4769</v>
      </c>
      <c r="X2258" s="96" t="s">
        <v>279</v>
      </c>
      <c r="Y2258" s="95" t="s">
        <v>18856</v>
      </c>
    </row>
    <row r="2259" spans="1:25" s="87" customFormat="1" x14ac:dyDescent="0.3">
      <c r="A2259" s="94" t="str">
        <f t="shared" si="36"/>
        <v>svelez4</v>
      </c>
      <c r="B2259" s="95" t="s">
        <v>29392</v>
      </c>
      <c r="C2259" s="96" t="s">
        <v>29393</v>
      </c>
      <c r="D2259" s="96" t="s">
        <v>29394</v>
      </c>
      <c r="E2259" s="96" t="s">
        <v>5630</v>
      </c>
      <c r="F2259" s="95" t="s">
        <v>19181</v>
      </c>
      <c r="G2259" s="96" t="s">
        <v>19030</v>
      </c>
      <c r="H2259" s="96" t="s">
        <v>19172</v>
      </c>
      <c r="I2259" s="96" t="s">
        <v>19173</v>
      </c>
      <c r="J2259" s="95" t="s">
        <v>19189</v>
      </c>
      <c r="K2259" s="95" t="s">
        <v>19273</v>
      </c>
      <c r="L2259" s="95" t="s">
        <v>19274</v>
      </c>
      <c r="M2259" s="96" t="s">
        <v>7733</v>
      </c>
      <c r="N2259" s="96" t="s">
        <v>328</v>
      </c>
      <c r="O2259" s="97">
        <v>43263</v>
      </c>
      <c r="P2259" s="97">
        <v>43263</v>
      </c>
      <c r="Q2259" s="97">
        <v>43263</v>
      </c>
      <c r="R2259" s="96">
        <v>2666</v>
      </c>
      <c r="S2259" s="96">
        <v>7</v>
      </c>
      <c r="T2259" s="96" t="s">
        <v>19247</v>
      </c>
      <c r="U2259" s="96" t="s">
        <v>29395</v>
      </c>
      <c r="V2259" s="96"/>
      <c r="W2259" s="96" t="s">
        <v>16860</v>
      </c>
      <c r="X2259" s="96" t="s">
        <v>416</v>
      </c>
      <c r="Y2259" s="95" t="s">
        <v>29396</v>
      </c>
    </row>
    <row r="2260" spans="1:25" s="87" customFormat="1" x14ac:dyDescent="0.3">
      <c r="A2260" s="94" t="str">
        <f t="shared" si="36"/>
        <v>SVIGIL4</v>
      </c>
      <c r="B2260" s="95" t="s">
        <v>29397</v>
      </c>
      <c r="C2260" s="96" t="s">
        <v>29398</v>
      </c>
      <c r="D2260" s="96" t="s">
        <v>29399</v>
      </c>
      <c r="E2260" s="96" t="s">
        <v>19170</v>
      </c>
      <c r="F2260" s="95" t="s">
        <v>19236</v>
      </c>
      <c r="G2260" s="96" t="s">
        <v>19032</v>
      </c>
      <c r="H2260" s="96" t="s">
        <v>19227</v>
      </c>
      <c r="I2260" s="96" t="s">
        <v>19173</v>
      </c>
      <c r="J2260" s="95" t="s">
        <v>19174</v>
      </c>
      <c r="K2260" s="95" t="s">
        <v>19301</v>
      </c>
      <c r="L2260" s="95" t="s">
        <v>19301</v>
      </c>
      <c r="M2260" s="96" t="s">
        <v>19819</v>
      </c>
      <c r="N2260" s="96" t="s">
        <v>760</v>
      </c>
      <c r="O2260" s="97">
        <v>38782</v>
      </c>
      <c r="P2260" s="97">
        <v>40441</v>
      </c>
      <c r="Q2260" s="97">
        <v>40441</v>
      </c>
      <c r="R2260" s="96">
        <v>5488</v>
      </c>
      <c r="S2260" s="96">
        <v>15</v>
      </c>
      <c r="T2260" s="96" t="s">
        <v>19247</v>
      </c>
      <c r="U2260" s="96" t="s">
        <v>29400</v>
      </c>
      <c r="V2260" s="96"/>
      <c r="W2260" s="96" t="s">
        <v>29401</v>
      </c>
      <c r="X2260" s="96" t="s">
        <v>760</v>
      </c>
      <c r="Y2260" s="95" t="s">
        <v>29402</v>
      </c>
    </row>
    <row r="2261" spans="1:25" s="87" customFormat="1" x14ac:dyDescent="0.3">
      <c r="A2261" s="94" t="str">
        <f t="shared" si="36"/>
        <v>swells</v>
      </c>
      <c r="B2261" s="95" t="s">
        <v>29403</v>
      </c>
      <c r="C2261" s="96" t="s">
        <v>29404</v>
      </c>
      <c r="D2261" s="96" t="s">
        <v>29405</v>
      </c>
      <c r="E2261" s="96" t="s">
        <v>19170</v>
      </c>
      <c r="F2261" s="95" t="s">
        <v>19236</v>
      </c>
      <c r="G2261" s="96" t="s">
        <v>19032</v>
      </c>
      <c r="H2261" s="96" t="s">
        <v>19227</v>
      </c>
      <c r="I2261" s="96" t="s">
        <v>19173</v>
      </c>
      <c r="J2261" s="95" t="s">
        <v>19189</v>
      </c>
      <c r="K2261" s="95" t="s">
        <v>19273</v>
      </c>
      <c r="L2261" s="95" t="s">
        <v>19274</v>
      </c>
      <c r="M2261" s="96" t="s">
        <v>7733</v>
      </c>
      <c r="N2261" s="96" t="s">
        <v>328</v>
      </c>
      <c r="O2261" s="97">
        <v>45704</v>
      </c>
      <c r="P2261" s="97">
        <v>45704</v>
      </c>
      <c r="Q2261" s="97">
        <v>45704</v>
      </c>
      <c r="R2261" s="96">
        <v>225</v>
      </c>
      <c r="S2261" s="96">
        <v>0</v>
      </c>
      <c r="T2261" s="96" t="s">
        <v>19176</v>
      </c>
      <c r="U2261" s="96" t="s">
        <v>29406</v>
      </c>
      <c r="V2261" s="96"/>
      <c r="W2261" s="96" t="s">
        <v>789</v>
      </c>
      <c r="X2261" s="96" t="s">
        <v>328</v>
      </c>
      <c r="Y2261" s="95" t="s">
        <v>9393</v>
      </c>
    </row>
    <row r="2262" spans="1:25" s="87" customFormat="1" x14ac:dyDescent="0.3">
      <c r="A2262" s="94" t="str">
        <f t="shared" si="36"/>
        <v>swest</v>
      </c>
      <c r="B2262" s="95" t="s">
        <v>29407</v>
      </c>
      <c r="C2262" s="96" t="s">
        <v>29408</v>
      </c>
      <c r="D2262" s="96" t="s">
        <v>29409</v>
      </c>
      <c r="E2262" s="96" t="s">
        <v>5630</v>
      </c>
      <c r="F2262" s="95" t="s">
        <v>19171</v>
      </c>
      <c r="G2262" s="96" t="s">
        <v>19029</v>
      </c>
      <c r="H2262" s="96" t="s">
        <v>19172</v>
      </c>
      <c r="I2262" s="96" t="s">
        <v>19173</v>
      </c>
      <c r="J2262" s="95" t="s">
        <v>19174</v>
      </c>
      <c r="K2262" s="95" t="s">
        <v>19175</v>
      </c>
      <c r="L2262" s="95" t="s">
        <v>19182</v>
      </c>
      <c r="M2262" s="96" t="s">
        <v>9597</v>
      </c>
      <c r="N2262" s="96" t="s">
        <v>219</v>
      </c>
      <c r="O2262" s="97">
        <v>45410</v>
      </c>
      <c r="P2262" s="97">
        <v>45410</v>
      </c>
      <c r="Q2262" s="97">
        <v>45410</v>
      </c>
      <c r="R2262" s="96">
        <v>519</v>
      </c>
      <c r="S2262" s="96">
        <v>1</v>
      </c>
      <c r="T2262" s="96" t="s">
        <v>19209</v>
      </c>
      <c r="U2262" s="99" t="s">
        <v>29410</v>
      </c>
      <c r="V2262" s="100"/>
      <c r="W2262" s="100" t="s">
        <v>29411</v>
      </c>
      <c r="X2262" s="100" t="s">
        <v>219</v>
      </c>
      <c r="Y2262" s="99" t="s">
        <v>29412</v>
      </c>
    </row>
    <row r="2263" spans="1:25" s="87" customFormat="1" x14ac:dyDescent="0.3">
      <c r="A2263" s="94" t="str">
        <f t="shared" si="36"/>
        <v>SWHIT40</v>
      </c>
      <c r="B2263" s="95" t="s">
        <v>29413</v>
      </c>
      <c r="C2263" s="96" t="s">
        <v>29414</v>
      </c>
      <c r="D2263" s="96" t="s">
        <v>29415</v>
      </c>
      <c r="E2263" s="96" t="s">
        <v>19715</v>
      </c>
      <c r="F2263" s="95" t="s">
        <v>19171</v>
      </c>
      <c r="G2263" s="96" t="s">
        <v>19029</v>
      </c>
      <c r="H2263" s="96" t="s">
        <v>19172</v>
      </c>
      <c r="I2263" s="96" t="s">
        <v>19173</v>
      </c>
      <c r="J2263" s="95" t="s">
        <v>19189</v>
      </c>
      <c r="K2263" s="95" t="s">
        <v>19374</v>
      </c>
      <c r="L2263" s="95" t="s">
        <v>19375</v>
      </c>
      <c r="M2263" s="96" t="s">
        <v>19376</v>
      </c>
      <c r="N2263" s="96" t="s">
        <v>575</v>
      </c>
      <c r="O2263" s="97">
        <v>30809</v>
      </c>
      <c r="P2263" s="97">
        <v>30809</v>
      </c>
      <c r="Q2263" s="97">
        <v>30809</v>
      </c>
      <c r="R2263" s="96">
        <v>15120</v>
      </c>
      <c r="S2263" s="96">
        <v>41</v>
      </c>
      <c r="T2263" s="96" t="s">
        <v>19261</v>
      </c>
      <c r="U2263" s="96" t="s">
        <v>29416</v>
      </c>
      <c r="V2263" s="96"/>
      <c r="W2263" s="96" t="s">
        <v>29417</v>
      </c>
      <c r="X2263" s="96" t="s">
        <v>575</v>
      </c>
      <c r="Y2263" s="95" t="s">
        <v>29418</v>
      </c>
    </row>
    <row r="2264" spans="1:25" s="87" customFormat="1" x14ac:dyDescent="0.3">
      <c r="A2264" s="94" t="str">
        <f t="shared" si="36"/>
        <v>swhite0</v>
      </c>
      <c r="B2264" s="95" t="s">
        <v>29419</v>
      </c>
      <c r="C2264" s="96" t="s">
        <v>29420</v>
      </c>
      <c r="D2264" s="96" t="s">
        <v>29421</v>
      </c>
      <c r="E2264" s="96" t="s">
        <v>19036</v>
      </c>
      <c r="F2264" s="95" t="s">
        <v>19215</v>
      </c>
      <c r="G2264" s="96" t="s">
        <v>19033</v>
      </c>
      <c r="H2264" s="96" t="s">
        <v>19172</v>
      </c>
      <c r="I2264" s="96" t="s">
        <v>19173</v>
      </c>
      <c r="J2264" s="95" t="s">
        <v>19174</v>
      </c>
      <c r="K2264" s="95" t="s">
        <v>19245</v>
      </c>
      <c r="L2264" s="95" t="s">
        <v>19246</v>
      </c>
      <c r="M2264" s="96" t="s">
        <v>14665</v>
      </c>
      <c r="N2264" s="96" t="s">
        <v>219</v>
      </c>
      <c r="O2264" s="97">
        <v>45277</v>
      </c>
      <c r="P2264" s="97">
        <v>45277</v>
      </c>
      <c r="Q2264" s="97">
        <v>45277</v>
      </c>
      <c r="R2264" s="96">
        <v>652</v>
      </c>
      <c r="S2264" s="96">
        <v>1</v>
      </c>
      <c r="T2264" s="96" t="s">
        <v>19209</v>
      </c>
      <c r="U2264" s="96" t="s">
        <v>29422</v>
      </c>
      <c r="V2264" s="96"/>
      <c r="W2264" s="96" t="s">
        <v>26962</v>
      </c>
      <c r="X2264" s="96" t="s">
        <v>219</v>
      </c>
      <c r="Y2264" s="95" t="s">
        <v>26963</v>
      </c>
    </row>
    <row r="2265" spans="1:25" s="87" customFormat="1" x14ac:dyDescent="0.3">
      <c r="A2265" s="94" t="str">
        <f t="shared" si="36"/>
        <v>swickla</v>
      </c>
      <c r="B2265" s="95" t="s">
        <v>29423</v>
      </c>
      <c r="C2265" s="96" t="s">
        <v>29424</v>
      </c>
      <c r="D2265" s="96" t="s">
        <v>29425</v>
      </c>
      <c r="E2265" s="96" t="s">
        <v>5630</v>
      </c>
      <c r="F2265" s="95" t="s">
        <v>19181</v>
      </c>
      <c r="G2265" s="96" t="s">
        <v>19030</v>
      </c>
      <c r="H2265" s="96" t="s">
        <v>19172</v>
      </c>
      <c r="I2265" s="96" t="s">
        <v>19173</v>
      </c>
      <c r="J2265" s="95" t="s">
        <v>19174</v>
      </c>
      <c r="K2265" s="95" t="s">
        <v>20070</v>
      </c>
      <c r="L2265" s="95" t="s">
        <v>20071</v>
      </c>
      <c r="M2265" s="96" t="s">
        <v>20072</v>
      </c>
      <c r="N2265" s="96" t="s">
        <v>955</v>
      </c>
      <c r="O2265" s="97">
        <v>44896</v>
      </c>
      <c r="P2265" s="97">
        <v>44896</v>
      </c>
      <c r="Q2265" s="97">
        <v>44896</v>
      </c>
      <c r="R2265" s="96">
        <v>1033</v>
      </c>
      <c r="S2265" s="96">
        <v>2</v>
      </c>
      <c r="T2265" s="96" t="s">
        <v>19209</v>
      </c>
      <c r="U2265" s="96" t="s">
        <v>29426</v>
      </c>
      <c r="V2265" s="96"/>
      <c r="W2265" s="96" t="s">
        <v>5104</v>
      </c>
      <c r="X2265" s="96" t="s">
        <v>453</v>
      </c>
      <c r="Y2265" s="95" t="s">
        <v>7293</v>
      </c>
    </row>
    <row r="2266" spans="1:25" s="87" customFormat="1" x14ac:dyDescent="0.3">
      <c r="A2266" s="94" t="str">
        <f t="shared" si="36"/>
        <v>swill15</v>
      </c>
      <c r="B2266" s="95" t="s">
        <v>29427</v>
      </c>
      <c r="C2266" s="96" t="s">
        <v>29428</v>
      </c>
      <c r="D2266" s="96" t="s">
        <v>29429</v>
      </c>
      <c r="E2266" s="96" t="s">
        <v>5630</v>
      </c>
      <c r="F2266" s="95" t="s">
        <v>19215</v>
      </c>
      <c r="G2266" s="96" t="s">
        <v>19033</v>
      </c>
      <c r="H2266" s="96" t="s">
        <v>19172</v>
      </c>
      <c r="I2266" s="96" t="s">
        <v>19173</v>
      </c>
      <c r="J2266" s="95" t="s">
        <v>19189</v>
      </c>
      <c r="K2266" s="95" t="s">
        <v>19345</v>
      </c>
      <c r="L2266" s="95" t="s">
        <v>20162</v>
      </c>
      <c r="M2266" s="96" t="s">
        <v>20163</v>
      </c>
      <c r="N2266" s="96" t="s">
        <v>655</v>
      </c>
      <c r="O2266" s="97">
        <v>44476</v>
      </c>
      <c r="P2266" s="97">
        <v>44476</v>
      </c>
      <c r="Q2266" s="97">
        <v>44476</v>
      </c>
      <c r="R2266" s="96">
        <v>1453</v>
      </c>
      <c r="S2266" s="96">
        <v>3</v>
      </c>
      <c r="T2266" s="96" t="s">
        <v>19228</v>
      </c>
      <c r="U2266" s="96" t="s">
        <v>29430</v>
      </c>
      <c r="V2266" s="96"/>
      <c r="W2266" s="96" t="s">
        <v>29431</v>
      </c>
      <c r="X2266" s="96" t="s">
        <v>435</v>
      </c>
      <c r="Y2266" s="95" t="s">
        <v>16847</v>
      </c>
    </row>
    <row r="2267" spans="1:25" s="87" customFormat="1" x14ac:dyDescent="0.3">
      <c r="A2267" s="94" t="str">
        <f t="shared" si="36"/>
        <v>swinger</v>
      </c>
      <c r="B2267" s="95" t="s">
        <v>29432</v>
      </c>
      <c r="C2267" s="96" t="s">
        <v>29433</v>
      </c>
      <c r="D2267" s="96" t="s">
        <v>29434</v>
      </c>
      <c r="E2267" s="96" t="s">
        <v>5630</v>
      </c>
      <c r="F2267" s="95" t="s">
        <v>19215</v>
      </c>
      <c r="G2267" s="96" t="s">
        <v>19033</v>
      </c>
      <c r="H2267" s="96" t="s">
        <v>19172</v>
      </c>
      <c r="I2267" s="96" t="s">
        <v>19173</v>
      </c>
      <c r="J2267" s="95" t="s">
        <v>19174</v>
      </c>
      <c r="K2267" s="95" t="s">
        <v>19401</v>
      </c>
      <c r="L2267" s="95" t="s">
        <v>19764</v>
      </c>
      <c r="M2267" s="96" t="s">
        <v>8645</v>
      </c>
      <c r="N2267" s="96" t="s">
        <v>407</v>
      </c>
      <c r="O2267" s="97">
        <v>45809</v>
      </c>
      <c r="P2267" s="97">
        <v>45809</v>
      </c>
      <c r="Q2267" s="97">
        <v>45809</v>
      </c>
      <c r="R2267" s="96">
        <v>120</v>
      </c>
      <c r="S2267" s="96">
        <v>0</v>
      </c>
      <c r="T2267" s="96" t="s">
        <v>19193</v>
      </c>
      <c r="U2267" s="99" t="s">
        <v>29435</v>
      </c>
      <c r="V2267" s="100"/>
      <c r="W2267" s="100" t="s">
        <v>5131</v>
      </c>
      <c r="X2267" s="100" t="s">
        <v>983</v>
      </c>
      <c r="Y2267" s="99" t="s">
        <v>29436</v>
      </c>
    </row>
    <row r="2268" spans="1:25" s="87" customFormat="1" x14ac:dyDescent="0.3">
      <c r="A2268" s="94" t="str">
        <f t="shared" si="36"/>
        <v>swise0</v>
      </c>
      <c r="B2268" s="95" t="s">
        <v>29437</v>
      </c>
      <c r="C2268" s="96" t="s">
        <v>29438</v>
      </c>
      <c r="D2268" s="96" t="s">
        <v>29439</v>
      </c>
      <c r="E2268" s="96" t="s">
        <v>5630</v>
      </c>
      <c r="F2268" s="95" t="s">
        <v>19372</v>
      </c>
      <c r="G2268" s="96" t="s">
        <v>19373</v>
      </c>
      <c r="H2268" s="96" t="s">
        <v>19172</v>
      </c>
      <c r="I2268" s="96" t="s">
        <v>19173</v>
      </c>
      <c r="J2268" s="95" t="s">
        <v>19189</v>
      </c>
      <c r="K2268" s="95" t="s">
        <v>19374</v>
      </c>
      <c r="L2268" s="95" t="s">
        <v>19375</v>
      </c>
      <c r="M2268" s="96" t="s">
        <v>19376</v>
      </c>
      <c r="N2268" s="96" t="s">
        <v>575</v>
      </c>
      <c r="O2268" s="97">
        <v>44284</v>
      </c>
      <c r="P2268" s="97">
        <v>45809</v>
      </c>
      <c r="Q2268" s="97">
        <v>44284</v>
      </c>
      <c r="R2268" s="96">
        <v>1645</v>
      </c>
      <c r="S2268" s="96">
        <v>4</v>
      </c>
      <c r="T2268" s="96" t="s">
        <v>19228</v>
      </c>
      <c r="U2268" s="96" t="s">
        <v>11720</v>
      </c>
      <c r="V2268" s="96" t="s">
        <v>5630</v>
      </c>
      <c r="W2268" s="96" t="s">
        <v>1523</v>
      </c>
      <c r="X2268" s="96" t="s">
        <v>575</v>
      </c>
      <c r="Y2268" s="95" t="s">
        <v>5134</v>
      </c>
    </row>
    <row r="2269" spans="1:25" s="87" customFormat="1" x14ac:dyDescent="0.3">
      <c r="A2269" s="94" t="str">
        <f t="shared" si="36"/>
        <v>swrigh0</v>
      </c>
      <c r="B2269" s="95" t="s">
        <v>29440</v>
      </c>
      <c r="C2269" s="96" t="s">
        <v>29441</v>
      </c>
      <c r="D2269" s="96" t="s">
        <v>29442</v>
      </c>
      <c r="E2269" s="96" t="s">
        <v>19170</v>
      </c>
      <c r="F2269" s="95" t="s">
        <v>19171</v>
      </c>
      <c r="G2269" s="96" t="s">
        <v>19029</v>
      </c>
      <c r="H2269" s="96" t="s">
        <v>19172</v>
      </c>
      <c r="I2269" s="96" t="s">
        <v>19173</v>
      </c>
      <c r="J2269" s="95" t="s">
        <v>19189</v>
      </c>
      <c r="K2269" s="95" t="s">
        <v>19374</v>
      </c>
      <c r="L2269" s="95" t="s">
        <v>19492</v>
      </c>
      <c r="M2269" s="96" t="s">
        <v>19493</v>
      </c>
      <c r="N2269" s="96" t="s">
        <v>268</v>
      </c>
      <c r="O2269" s="97">
        <v>39714</v>
      </c>
      <c r="P2269" s="97">
        <v>45718</v>
      </c>
      <c r="Q2269" s="97">
        <v>45718</v>
      </c>
      <c r="R2269" s="96">
        <v>211</v>
      </c>
      <c r="S2269" s="96">
        <v>0</v>
      </c>
      <c r="T2269" s="96" t="s">
        <v>19176</v>
      </c>
      <c r="U2269" s="96" t="s">
        <v>29443</v>
      </c>
      <c r="V2269" s="96" t="s">
        <v>29444</v>
      </c>
      <c r="W2269" s="96" t="s">
        <v>772</v>
      </c>
      <c r="X2269" s="96" t="s">
        <v>268</v>
      </c>
      <c r="Y2269" s="95" t="s">
        <v>29445</v>
      </c>
    </row>
    <row r="2270" spans="1:25" s="87" customFormat="1" x14ac:dyDescent="0.3">
      <c r="A2270" s="94" t="str">
        <f t="shared" si="36"/>
        <v>taiello</v>
      </c>
      <c r="B2270" s="95" t="s">
        <v>29446</v>
      </c>
      <c r="C2270" s="96" t="s">
        <v>29447</v>
      </c>
      <c r="D2270" s="96" t="s">
        <v>29448</v>
      </c>
      <c r="E2270" s="96" t="s">
        <v>5630</v>
      </c>
      <c r="F2270" s="95" t="s">
        <v>19236</v>
      </c>
      <c r="G2270" s="96" t="s">
        <v>19032</v>
      </c>
      <c r="H2270" s="96" t="s">
        <v>19227</v>
      </c>
      <c r="I2270" s="96" t="s">
        <v>19173</v>
      </c>
      <c r="J2270" s="95" t="s">
        <v>19189</v>
      </c>
      <c r="K2270" s="95" t="s">
        <v>19294</v>
      </c>
      <c r="L2270" s="95" t="s">
        <v>19295</v>
      </c>
      <c r="M2270" s="96" t="s">
        <v>19296</v>
      </c>
      <c r="N2270" s="96" t="s">
        <v>541</v>
      </c>
      <c r="O2270" s="97">
        <v>45711</v>
      </c>
      <c r="P2270" s="97">
        <v>45711</v>
      </c>
      <c r="Q2270" s="97">
        <v>45711</v>
      </c>
      <c r="R2270" s="96">
        <v>218</v>
      </c>
      <c r="S2270" s="96">
        <v>0</v>
      </c>
      <c r="T2270" s="96" t="s">
        <v>19176</v>
      </c>
      <c r="U2270" s="96" t="s">
        <v>29449</v>
      </c>
      <c r="V2270" s="96"/>
      <c r="W2270" s="96" t="s">
        <v>29450</v>
      </c>
      <c r="X2270" s="96" t="s">
        <v>619</v>
      </c>
      <c r="Y2270" s="95" t="s">
        <v>29451</v>
      </c>
    </row>
    <row r="2271" spans="1:25" s="87" customFormat="1" x14ac:dyDescent="0.3">
      <c r="A2271" s="94" t="str">
        <f t="shared" si="36"/>
        <v>TANGSTA</v>
      </c>
      <c r="B2271" s="95" t="s">
        <v>29452</v>
      </c>
      <c r="C2271" s="96" t="s">
        <v>29453</v>
      </c>
      <c r="D2271" s="96" t="s">
        <v>12411</v>
      </c>
      <c r="E2271" s="96" t="s">
        <v>5630</v>
      </c>
      <c r="F2271" s="95" t="s">
        <v>20261</v>
      </c>
      <c r="G2271" s="96" t="s">
        <v>19039</v>
      </c>
      <c r="H2271" s="96" t="s">
        <v>19172</v>
      </c>
      <c r="I2271" s="96" t="s">
        <v>19173</v>
      </c>
      <c r="J2271" s="95" t="s">
        <v>19189</v>
      </c>
      <c r="K2271" s="95" t="s">
        <v>20742</v>
      </c>
      <c r="L2271" s="95" t="s">
        <v>20743</v>
      </c>
      <c r="M2271" s="96" t="s">
        <v>20744</v>
      </c>
      <c r="N2271" s="96" t="s">
        <v>719</v>
      </c>
      <c r="O2271" s="97">
        <v>31327</v>
      </c>
      <c r="P2271" s="97">
        <v>31327</v>
      </c>
      <c r="Q2271" s="97">
        <v>31327</v>
      </c>
      <c r="R2271" s="96">
        <v>14602</v>
      </c>
      <c r="S2271" s="96">
        <v>40</v>
      </c>
      <c r="T2271" s="96" t="s">
        <v>19261</v>
      </c>
      <c r="U2271" s="96" t="s">
        <v>29454</v>
      </c>
      <c r="V2271" s="96"/>
      <c r="W2271" s="96" t="s">
        <v>22643</v>
      </c>
      <c r="X2271" s="96" t="s">
        <v>719</v>
      </c>
      <c r="Y2271" s="95" t="s">
        <v>12415</v>
      </c>
    </row>
    <row r="2272" spans="1:25" s="87" customFormat="1" x14ac:dyDescent="0.3">
      <c r="A2272" s="94" t="str">
        <f t="shared" si="36"/>
        <v>tatwate</v>
      </c>
      <c r="B2272" s="95" t="s">
        <v>29455</v>
      </c>
      <c r="C2272" s="96" t="s">
        <v>29456</v>
      </c>
      <c r="D2272" s="96" t="s">
        <v>29457</v>
      </c>
      <c r="E2272" s="96" t="s">
        <v>5630</v>
      </c>
      <c r="F2272" s="95" t="s">
        <v>19171</v>
      </c>
      <c r="G2272" s="96" t="s">
        <v>19029</v>
      </c>
      <c r="H2272" s="96" t="s">
        <v>19172</v>
      </c>
      <c r="I2272" s="96" t="s">
        <v>19173</v>
      </c>
      <c r="J2272" s="95" t="s">
        <v>19189</v>
      </c>
      <c r="K2272" s="95" t="s">
        <v>19217</v>
      </c>
      <c r="L2272" s="95" t="s">
        <v>19824</v>
      </c>
      <c r="M2272" s="96" t="s">
        <v>19825</v>
      </c>
      <c r="N2272" s="96" t="s">
        <v>752</v>
      </c>
      <c r="O2272" s="97">
        <v>45872</v>
      </c>
      <c r="P2272" s="97">
        <v>45872</v>
      </c>
      <c r="Q2272" s="97">
        <v>45872</v>
      </c>
      <c r="R2272" s="96">
        <v>57</v>
      </c>
      <c r="S2272" s="96">
        <v>0</v>
      </c>
      <c r="T2272" s="96" t="s">
        <v>19448</v>
      </c>
      <c r="U2272" s="99" t="s">
        <v>29458</v>
      </c>
      <c r="V2272" s="99" t="s">
        <v>29459</v>
      </c>
      <c r="W2272" s="100" t="s">
        <v>7857</v>
      </c>
      <c r="X2272" s="100" t="s">
        <v>752</v>
      </c>
      <c r="Y2272" s="99" t="s">
        <v>17943</v>
      </c>
    </row>
    <row r="2273" spans="1:25" s="87" customFormat="1" x14ac:dyDescent="0.3">
      <c r="A2273" s="94" t="str">
        <f t="shared" si="36"/>
        <v>tayers</v>
      </c>
      <c r="B2273" s="95" t="s">
        <v>29460</v>
      </c>
      <c r="C2273" s="96" t="s">
        <v>29461</v>
      </c>
      <c r="D2273" s="96" t="s">
        <v>29462</v>
      </c>
      <c r="E2273" s="96" t="s">
        <v>19170</v>
      </c>
      <c r="F2273" s="95" t="s">
        <v>19171</v>
      </c>
      <c r="G2273" s="96" t="s">
        <v>19029</v>
      </c>
      <c r="H2273" s="96" t="s">
        <v>19172</v>
      </c>
      <c r="I2273" s="96" t="s">
        <v>19173</v>
      </c>
      <c r="J2273" s="95" t="s">
        <v>19174</v>
      </c>
      <c r="K2273" s="95" t="s">
        <v>19802</v>
      </c>
      <c r="L2273" s="95" t="s">
        <v>19803</v>
      </c>
      <c r="M2273" s="96" t="s">
        <v>19804</v>
      </c>
      <c r="N2273" s="96" t="s">
        <v>549</v>
      </c>
      <c r="O2273" s="97">
        <v>45571</v>
      </c>
      <c r="P2273" s="97">
        <v>45571</v>
      </c>
      <c r="Q2273" s="97">
        <v>45571</v>
      </c>
      <c r="R2273" s="96">
        <v>358</v>
      </c>
      <c r="S2273" s="96">
        <v>0</v>
      </c>
      <c r="T2273" s="96" t="s">
        <v>19176</v>
      </c>
      <c r="U2273" s="96" t="s">
        <v>29463</v>
      </c>
      <c r="V2273" s="96"/>
      <c r="W2273" s="96" t="s">
        <v>29464</v>
      </c>
      <c r="X2273" s="96" t="s">
        <v>549</v>
      </c>
      <c r="Y2273" s="95" t="s">
        <v>29465</v>
      </c>
    </row>
    <row r="2274" spans="1:25" s="87" customFormat="1" x14ac:dyDescent="0.3">
      <c r="A2274" s="94" t="str">
        <f t="shared" si="36"/>
        <v>tbalbau</v>
      </c>
      <c r="B2274" s="95" t="s">
        <v>29466</v>
      </c>
      <c r="C2274" s="96" t="s">
        <v>29467</v>
      </c>
      <c r="D2274" s="96" t="s">
        <v>29468</v>
      </c>
      <c r="E2274" s="96" t="s">
        <v>19170</v>
      </c>
      <c r="F2274" s="95" t="s">
        <v>19206</v>
      </c>
      <c r="G2274" s="96" t="s">
        <v>136</v>
      </c>
      <c r="H2274" s="96" t="s">
        <v>19172</v>
      </c>
      <c r="I2274" s="96" t="s">
        <v>19173</v>
      </c>
      <c r="J2274" s="95" t="s">
        <v>19174</v>
      </c>
      <c r="K2274" s="95" t="s">
        <v>19522</v>
      </c>
      <c r="L2274" s="95" t="s">
        <v>19523</v>
      </c>
      <c r="M2274" s="96" t="s">
        <v>7156</v>
      </c>
      <c r="N2274" s="96" t="s">
        <v>773</v>
      </c>
      <c r="O2274" s="97">
        <v>45032</v>
      </c>
      <c r="P2274" s="97">
        <v>45032</v>
      </c>
      <c r="Q2274" s="97">
        <v>45032</v>
      </c>
      <c r="R2274" s="96">
        <v>897</v>
      </c>
      <c r="S2274" s="96">
        <v>2</v>
      </c>
      <c r="T2274" s="96" t="s">
        <v>19209</v>
      </c>
      <c r="U2274" s="96" t="s">
        <v>29469</v>
      </c>
      <c r="V2274" s="96"/>
      <c r="W2274" s="96" t="s">
        <v>29470</v>
      </c>
      <c r="X2274" s="96" t="s">
        <v>773</v>
      </c>
      <c r="Y2274" s="95" t="s">
        <v>29471</v>
      </c>
    </row>
    <row r="2275" spans="1:25" s="87" customFormat="1" x14ac:dyDescent="0.3">
      <c r="A2275" s="94" t="str">
        <f t="shared" si="36"/>
        <v>tbarlua</v>
      </c>
      <c r="B2275" s="95" t="s">
        <v>29472</v>
      </c>
      <c r="C2275" s="96" t="s">
        <v>29473</v>
      </c>
      <c r="D2275" s="96" t="s">
        <v>29474</v>
      </c>
      <c r="E2275" s="96" t="s">
        <v>5630</v>
      </c>
      <c r="F2275" s="95" t="s">
        <v>19181</v>
      </c>
      <c r="G2275" s="96" t="s">
        <v>19030</v>
      </c>
      <c r="H2275" s="96" t="s">
        <v>19172</v>
      </c>
      <c r="I2275" s="96" t="s">
        <v>19173</v>
      </c>
      <c r="J2275" s="95" t="s">
        <v>19174</v>
      </c>
      <c r="K2275" s="95" t="s">
        <v>19455</v>
      </c>
      <c r="L2275" s="95" t="s">
        <v>19456</v>
      </c>
      <c r="M2275" s="96" t="s">
        <v>19457</v>
      </c>
      <c r="N2275" s="96" t="s">
        <v>2504</v>
      </c>
      <c r="O2275" s="97">
        <v>45879</v>
      </c>
      <c r="P2275" s="97">
        <v>45879</v>
      </c>
      <c r="Q2275" s="97">
        <v>45879</v>
      </c>
      <c r="R2275" s="96">
        <v>50</v>
      </c>
      <c r="S2275" s="96">
        <v>0</v>
      </c>
      <c r="T2275" s="96" t="s">
        <v>19448</v>
      </c>
      <c r="U2275" s="96" t="s">
        <v>29475</v>
      </c>
      <c r="V2275" s="96"/>
      <c r="W2275" s="96" t="s">
        <v>28688</v>
      </c>
      <c r="X2275" s="96" t="s">
        <v>2504</v>
      </c>
      <c r="Y2275" s="95" t="s">
        <v>28689</v>
      </c>
    </row>
    <row r="2276" spans="1:25" s="87" customFormat="1" x14ac:dyDescent="0.3">
      <c r="A2276" s="94" t="str">
        <f t="shared" si="36"/>
        <v>tbates</v>
      </c>
      <c r="B2276" s="95" t="s">
        <v>29476</v>
      </c>
      <c r="C2276" s="96" t="s">
        <v>29477</v>
      </c>
      <c r="D2276" s="96" t="s">
        <v>29478</v>
      </c>
      <c r="E2276" s="96" t="s">
        <v>5630</v>
      </c>
      <c r="F2276" s="95" t="s">
        <v>19171</v>
      </c>
      <c r="G2276" s="96" t="s">
        <v>19029</v>
      </c>
      <c r="H2276" s="96" t="s">
        <v>19172</v>
      </c>
      <c r="I2276" s="96" t="s">
        <v>19173</v>
      </c>
      <c r="J2276" s="95" t="s">
        <v>19174</v>
      </c>
      <c r="K2276" s="95" t="s">
        <v>19802</v>
      </c>
      <c r="L2276" s="95" t="s">
        <v>19803</v>
      </c>
      <c r="M2276" s="96" t="s">
        <v>19804</v>
      </c>
      <c r="N2276" s="96" t="s">
        <v>549</v>
      </c>
      <c r="O2276" s="97">
        <v>45015</v>
      </c>
      <c r="P2276" s="97">
        <v>45015</v>
      </c>
      <c r="Q2276" s="97">
        <v>45015</v>
      </c>
      <c r="R2276" s="96">
        <v>914</v>
      </c>
      <c r="S2276" s="96">
        <v>2</v>
      </c>
      <c r="T2276" s="96" t="s">
        <v>19209</v>
      </c>
      <c r="U2276" s="96" t="s">
        <v>29479</v>
      </c>
      <c r="V2276" s="96"/>
      <c r="W2276" s="96" t="s">
        <v>3940</v>
      </c>
      <c r="X2276" s="96" t="s">
        <v>549</v>
      </c>
      <c r="Y2276" s="95" t="s">
        <v>13680</v>
      </c>
    </row>
    <row r="2277" spans="1:25" s="87" customFormat="1" x14ac:dyDescent="0.3">
      <c r="A2277" s="94" t="str">
        <f t="shared" si="36"/>
        <v>TBOLAN</v>
      </c>
      <c r="B2277" s="95" t="s">
        <v>29480</v>
      </c>
      <c r="C2277" s="96" t="s">
        <v>29481</v>
      </c>
      <c r="D2277" s="96" t="s">
        <v>6272</v>
      </c>
      <c r="E2277" s="96" t="s">
        <v>5630</v>
      </c>
      <c r="F2277" s="95" t="s">
        <v>19480</v>
      </c>
      <c r="G2277" s="96" t="s">
        <v>19040</v>
      </c>
      <c r="H2277" s="96" t="s">
        <v>19172</v>
      </c>
      <c r="I2277" s="96" t="s">
        <v>19173</v>
      </c>
      <c r="J2277" s="95" t="s">
        <v>19189</v>
      </c>
      <c r="K2277" s="95" t="s">
        <v>19345</v>
      </c>
      <c r="L2277" s="95" t="s">
        <v>20358</v>
      </c>
      <c r="M2277" s="96" t="s">
        <v>20359</v>
      </c>
      <c r="N2277" s="96" t="s">
        <v>686</v>
      </c>
      <c r="O2277" s="97">
        <v>31347</v>
      </c>
      <c r="P2277" s="97">
        <v>37218</v>
      </c>
      <c r="Q2277" s="97">
        <v>31347</v>
      </c>
      <c r="R2277" s="96">
        <v>14582</v>
      </c>
      <c r="S2277" s="96">
        <v>39</v>
      </c>
      <c r="T2277" s="96" t="s">
        <v>19261</v>
      </c>
      <c r="U2277" s="96" t="s">
        <v>29482</v>
      </c>
      <c r="V2277" s="96"/>
      <c r="W2277" s="96" t="s">
        <v>1414</v>
      </c>
      <c r="X2277" s="96" t="s">
        <v>686</v>
      </c>
      <c r="Y2277" s="95" t="s">
        <v>6276</v>
      </c>
    </row>
    <row r="2278" spans="1:25" s="87" customFormat="1" x14ac:dyDescent="0.3">
      <c r="A2278" s="94" t="str">
        <f t="shared" si="36"/>
        <v>tbroden</v>
      </c>
      <c r="B2278" s="95" t="s">
        <v>29483</v>
      </c>
      <c r="C2278" s="96" t="s">
        <v>29484</v>
      </c>
      <c r="D2278" s="96" t="s">
        <v>29485</v>
      </c>
      <c r="E2278" s="96" t="s">
        <v>19170</v>
      </c>
      <c r="F2278" s="95" t="s">
        <v>19181</v>
      </c>
      <c r="G2278" s="96" t="s">
        <v>19030</v>
      </c>
      <c r="H2278" s="96" t="s">
        <v>19172</v>
      </c>
      <c r="I2278" s="96" t="s">
        <v>19173</v>
      </c>
      <c r="J2278" s="95" t="s">
        <v>19174</v>
      </c>
      <c r="K2278" s="95" t="s">
        <v>19401</v>
      </c>
      <c r="L2278" s="95" t="s">
        <v>20201</v>
      </c>
      <c r="M2278" s="96" t="s">
        <v>17220</v>
      </c>
      <c r="N2278" s="96" t="s">
        <v>297</v>
      </c>
      <c r="O2278" s="97">
        <v>45858</v>
      </c>
      <c r="P2278" s="97">
        <v>45858</v>
      </c>
      <c r="Q2278" s="97">
        <v>45858</v>
      </c>
      <c r="R2278" s="96">
        <v>71</v>
      </c>
      <c r="S2278" s="96">
        <v>0</v>
      </c>
      <c r="T2278" s="96" t="s">
        <v>19219</v>
      </c>
      <c r="U2278" s="96" t="s">
        <v>29486</v>
      </c>
      <c r="V2278" s="96"/>
      <c r="W2278" s="96" t="s">
        <v>13554</v>
      </c>
      <c r="X2278" s="96" t="s">
        <v>287</v>
      </c>
      <c r="Y2278" s="95" t="s">
        <v>29487</v>
      </c>
    </row>
    <row r="2279" spans="1:25" s="87" customFormat="1" x14ac:dyDescent="0.3">
      <c r="A2279" s="94" t="str">
        <f t="shared" si="36"/>
        <v>tbroomh</v>
      </c>
      <c r="B2279" s="95" t="s">
        <v>29488</v>
      </c>
      <c r="C2279" s="96" t="s">
        <v>29489</v>
      </c>
      <c r="D2279" s="96" t="s">
        <v>29490</v>
      </c>
      <c r="E2279" s="96" t="s">
        <v>5630</v>
      </c>
      <c r="F2279" s="95" t="s">
        <v>19181</v>
      </c>
      <c r="G2279" s="96" t="s">
        <v>19030</v>
      </c>
      <c r="H2279" s="96" t="s">
        <v>19172</v>
      </c>
      <c r="I2279" s="96" t="s">
        <v>19173</v>
      </c>
      <c r="J2279" s="95" t="s">
        <v>19189</v>
      </c>
      <c r="K2279" s="95" t="s">
        <v>19345</v>
      </c>
      <c r="L2279" s="95" t="s">
        <v>19837</v>
      </c>
      <c r="M2279" s="96" t="s">
        <v>6275</v>
      </c>
      <c r="N2279" s="96" t="s">
        <v>318</v>
      </c>
      <c r="O2279" s="97">
        <v>45914</v>
      </c>
      <c r="P2279" s="97">
        <v>45914</v>
      </c>
      <c r="Q2279" s="97">
        <v>45914</v>
      </c>
      <c r="R2279" s="96">
        <v>15</v>
      </c>
      <c r="S2279" s="96">
        <v>0</v>
      </c>
      <c r="T2279" s="96" t="s">
        <v>19183</v>
      </c>
      <c r="U2279" s="96" t="s">
        <v>29491</v>
      </c>
      <c r="V2279" s="96"/>
      <c r="W2279" s="96" t="s">
        <v>1977</v>
      </c>
      <c r="X2279" s="96" t="s">
        <v>318</v>
      </c>
      <c r="Y2279" s="95" t="s">
        <v>4398</v>
      </c>
    </row>
    <row r="2280" spans="1:25" s="87" customFormat="1" x14ac:dyDescent="0.3">
      <c r="A2280" s="94" t="str">
        <f t="shared" si="36"/>
        <v>tbrown0</v>
      </c>
      <c r="B2280" s="95" t="s">
        <v>29492</v>
      </c>
      <c r="C2280" s="96" t="s">
        <v>29493</v>
      </c>
      <c r="D2280" s="96" t="s">
        <v>29494</v>
      </c>
      <c r="E2280" s="96" t="s">
        <v>19170</v>
      </c>
      <c r="F2280" s="95" t="s">
        <v>19215</v>
      </c>
      <c r="G2280" s="96" t="s">
        <v>19033</v>
      </c>
      <c r="H2280" s="96" t="s">
        <v>19172</v>
      </c>
      <c r="I2280" s="96" t="s">
        <v>19173</v>
      </c>
      <c r="J2280" s="95" t="s">
        <v>19174</v>
      </c>
      <c r="K2280" s="95" t="s">
        <v>19401</v>
      </c>
      <c r="L2280" s="95" t="s">
        <v>19764</v>
      </c>
      <c r="M2280" s="96" t="s">
        <v>8645</v>
      </c>
      <c r="N2280" s="96" t="s">
        <v>407</v>
      </c>
      <c r="O2280" s="97">
        <v>45802</v>
      </c>
      <c r="P2280" s="97">
        <v>45802</v>
      </c>
      <c r="Q2280" s="97">
        <v>45802</v>
      </c>
      <c r="R2280" s="96">
        <v>127</v>
      </c>
      <c r="S2280" s="96">
        <v>0</v>
      </c>
      <c r="T2280" s="96" t="s">
        <v>19193</v>
      </c>
      <c r="U2280" s="96" t="s">
        <v>29495</v>
      </c>
      <c r="V2280" s="96"/>
      <c r="W2280" s="96" t="s">
        <v>18780</v>
      </c>
      <c r="X2280" s="96" t="s">
        <v>477</v>
      </c>
      <c r="Y2280" s="95" t="s">
        <v>18781</v>
      </c>
    </row>
    <row r="2281" spans="1:25" s="87" customFormat="1" x14ac:dyDescent="0.3">
      <c r="A2281" s="94" t="str">
        <f t="shared" si="36"/>
        <v>tbrunt</v>
      </c>
      <c r="B2281" s="95" t="s">
        <v>29496</v>
      </c>
      <c r="C2281" s="96" t="s">
        <v>29497</v>
      </c>
      <c r="D2281" s="96" t="s">
        <v>29498</v>
      </c>
      <c r="E2281" s="96" t="s">
        <v>5630</v>
      </c>
      <c r="F2281" s="95" t="s">
        <v>19215</v>
      </c>
      <c r="G2281" s="96" t="s">
        <v>19033</v>
      </c>
      <c r="H2281" s="96" t="s">
        <v>19172</v>
      </c>
      <c r="I2281" s="96" t="s">
        <v>19173</v>
      </c>
      <c r="J2281" s="95" t="s">
        <v>19174</v>
      </c>
      <c r="K2281" s="95" t="s">
        <v>19716</v>
      </c>
      <c r="L2281" s="95" t="s">
        <v>21535</v>
      </c>
      <c r="M2281" s="96" t="s">
        <v>17220</v>
      </c>
      <c r="N2281" s="96" t="s">
        <v>297</v>
      </c>
      <c r="O2281" s="97">
        <v>45837</v>
      </c>
      <c r="P2281" s="97">
        <v>45837</v>
      </c>
      <c r="Q2281" s="97">
        <v>45837</v>
      </c>
      <c r="R2281" s="96">
        <v>92</v>
      </c>
      <c r="S2281" s="96">
        <v>0</v>
      </c>
      <c r="T2281" s="96" t="s">
        <v>19193</v>
      </c>
      <c r="U2281" s="96" t="s">
        <v>29499</v>
      </c>
      <c r="V2281" s="96"/>
      <c r="W2281" s="96" t="s">
        <v>29500</v>
      </c>
      <c r="X2281" s="96" t="s">
        <v>287</v>
      </c>
      <c r="Y2281" s="95" t="s">
        <v>18017</v>
      </c>
    </row>
    <row r="2282" spans="1:25" s="87" customFormat="1" x14ac:dyDescent="0.3">
      <c r="A2282" s="94" t="str">
        <f t="shared" si="36"/>
        <v>TBURBI</v>
      </c>
      <c r="B2282" s="95" t="s">
        <v>29501</v>
      </c>
      <c r="C2282" s="96" t="s">
        <v>29502</v>
      </c>
      <c r="D2282" s="96" t="s">
        <v>9545</v>
      </c>
      <c r="E2282" s="96" t="s">
        <v>5630</v>
      </c>
      <c r="F2282" s="95" t="s">
        <v>19171</v>
      </c>
      <c r="G2282" s="96" t="s">
        <v>19029</v>
      </c>
      <c r="H2282" s="96" t="s">
        <v>19172</v>
      </c>
      <c r="I2282" s="96" t="s">
        <v>19173</v>
      </c>
      <c r="J2282" s="95" t="s">
        <v>19174</v>
      </c>
      <c r="K2282" s="95" t="s">
        <v>19216</v>
      </c>
      <c r="L2282" s="95" t="s">
        <v>19237</v>
      </c>
      <c r="M2282" s="96" t="s">
        <v>19238</v>
      </c>
      <c r="N2282" s="96" t="s">
        <v>250</v>
      </c>
      <c r="O2282" s="97">
        <v>31616</v>
      </c>
      <c r="P2282" s="97">
        <v>31616</v>
      </c>
      <c r="Q2282" s="97">
        <v>31616</v>
      </c>
      <c r="R2282" s="96">
        <v>14313</v>
      </c>
      <c r="S2282" s="96">
        <v>39</v>
      </c>
      <c r="T2282" s="96" t="s">
        <v>19261</v>
      </c>
      <c r="U2282" s="96" t="s">
        <v>29503</v>
      </c>
      <c r="V2282" s="96"/>
      <c r="W2282" s="96" t="s">
        <v>21531</v>
      </c>
      <c r="X2282" s="96" t="s">
        <v>250</v>
      </c>
      <c r="Y2282" s="95" t="s">
        <v>29504</v>
      </c>
    </row>
    <row r="2283" spans="1:25" s="87" customFormat="1" x14ac:dyDescent="0.3">
      <c r="A2283" s="94" t="str">
        <f t="shared" si="36"/>
        <v>tburdic</v>
      </c>
      <c r="B2283" s="95" t="s">
        <v>29505</v>
      </c>
      <c r="C2283" s="96" t="s">
        <v>29506</v>
      </c>
      <c r="D2283" s="96" t="s">
        <v>29507</v>
      </c>
      <c r="E2283" s="96" t="s">
        <v>5630</v>
      </c>
      <c r="F2283" s="95" t="s">
        <v>19181</v>
      </c>
      <c r="G2283" s="96" t="s">
        <v>19030</v>
      </c>
      <c r="H2283" s="96" t="s">
        <v>19172</v>
      </c>
      <c r="I2283" s="96" t="s">
        <v>19173</v>
      </c>
      <c r="J2283" s="95" t="s">
        <v>19174</v>
      </c>
      <c r="K2283" s="95" t="s">
        <v>19360</v>
      </c>
      <c r="L2283" s="95" t="s">
        <v>19361</v>
      </c>
      <c r="M2283" s="96" t="s">
        <v>19362</v>
      </c>
      <c r="N2283" s="96" t="s">
        <v>1463</v>
      </c>
      <c r="O2283" s="97">
        <v>43152</v>
      </c>
      <c r="P2283" s="97">
        <v>43152</v>
      </c>
      <c r="Q2283" s="97">
        <v>43152</v>
      </c>
      <c r="R2283" s="96">
        <v>2777</v>
      </c>
      <c r="S2283" s="96">
        <v>7</v>
      </c>
      <c r="T2283" s="96" t="s">
        <v>19247</v>
      </c>
      <c r="U2283" s="96" t="s">
        <v>29508</v>
      </c>
      <c r="V2283" s="96"/>
      <c r="W2283" s="96" t="s">
        <v>22041</v>
      </c>
      <c r="X2283" s="96" t="s">
        <v>1472</v>
      </c>
      <c r="Y2283" s="95" t="s">
        <v>12864</v>
      </c>
    </row>
    <row r="2284" spans="1:25" s="87" customFormat="1" x14ac:dyDescent="0.3">
      <c r="A2284" s="94" t="str">
        <f t="shared" si="36"/>
        <v>TCAMPBE</v>
      </c>
      <c r="B2284" s="95" t="s">
        <v>29509</v>
      </c>
      <c r="C2284" s="96" t="s">
        <v>29510</v>
      </c>
      <c r="D2284" s="96" t="s">
        <v>13612</v>
      </c>
      <c r="E2284" s="96" t="s">
        <v>5630</v>
      </c>
      <c r="F2284" s="95" t="s">
        <v>19199</v>
      </c>
      <c r="G2284" s="96" t="s">
        <v>19045</v>
      </c>
      <c r="H2284" s="96" t="s">
        <v>19172</v>
      </c>
      <c r="I2284" s="96" t="s">
        <v>19173</v>
      </c>
      <c r="J2284" s="95" t="s">
        <v>19174</v>
      </c>
      <c r="K2284" s="95" t="s">
        <v>19579</v>
      </c>
      <c r="L2284" s="95" t="s">
        <v>20626</v>
      </c>
      <c r="M2284" s="96" t="s">
        <v>7630</v>
      </c>
      <c r="N2284" s="96" t="s">
        <v>250</v>
      </c>
      <c r="O2284" s="97">
        <v>35955</v>
      </c>
      <c r="P2284" s="97">
        <v>35955</v>
      </c>
      <c r="Q2284" s="97">
        <v>35955</v>
      </c>
      <c r="R2284" s="96">
        <v>9974</v>
      </c>
      <c r="S2284" s="96">
        <v>27</v>
      </c>
      <c r="T2284" s="96" t="s">
        <v>19261</v>
      </c>
      <c r="U2284" s="96" t="s">
        <v>29511</v>
      </c>
      <c r="V2284" s="96"/>
      <c r="W2284" s="96" t="s">
        <v>29512</v>
      </c>
      <c r="X2284" s="96" t="s">
        <v>250</v>
      </c>
      <c r="Y2284" s="95" t="s">
        <v>13615</v>
      </c>
    </row>
    <row r="2285" spans="1:25" s="87" customFormat="1" x14ac:dyDescent="0.3">
      <c r="A2285" s="94" t="str">
        <f t="shared" si="36"/>
        <v>tcarlto</v>
      </c>
      <c r="B2285" s="95" t="s">
        <v>29513</v>
      </c>
      <c r="C2285" s="96" t="s">
        <v>29514</v>
      </c>
      <c r="D2285" s="96" t="s">
        <v>29515</v>
      </c>
      <c r="E2285" s="96" t="s">
        <v>5630</v>
      </c>
      <c r="F2285" s="95" t="s">
        <v>19181</v>
      </c>
      <c r="G2285" s="96" t="s">
        <v>19030</v>
      </c>
      <c r="H2285" s="96" t="s">
        <v>19172</v>
      </c>
      <c r="I2285" s="96" t="s">
        <v>19173</v>
      </c>
      <c r="J2285" s="95" t="s">
        <v>19174</v>
      </c>
      <c r="K2285" s="95" t="s">
        <v>19360</v>
      </c>
      <c r="L2285" s="95" t="s">
        <v>20769</v>
      </c>
      <c r="M2285" s="96" t="s">
        <v>19362</v>
      </c>
      <c r="N2285" s="96" t="s">
        <v>1463</v>
      </c>
      <c r="O2285" s="97">
        <v>45459</v>
      </c>
      <c r="P2285" s="97">
        <v>45907</v>
      </c>
      <c r="Q2285" s="97">
        <v>45907</v>
      </c>
      <c r="R2285" s="96">
        <v>22</v>
      </c>
      <c r="S2285" s="96">
        <v>0</v>
      </c>
      <c r="T2285" s="96" t="s">
        <v>19183</v>
      </c>
      <c r="U2285" s="96" t="s">
        <v>29516</v>
      </c>
      <c r="V2285" s="96"/>
      <c r="W2285" s="96" t="s">
        <v>5259</v>
      </c>
      <c r="X2285" s="96" t="s">
        <v>1463</v>
      </c>
      <c r="Y2285" s="95" t="s">
        <v>29517</v>
      </c>
    </row>
    <row r="2286" spans="1:25" s="87" customFormat="1" x14ac:dyDescent="0.3">
      <c r="A2286" s="94" t="str">
        <f t="shared" si="36"/>
        <v>tcarnah</v>
      </c>
      <c r="B2286" s="95" t="s">
        <v>29518</v>
      </c>
      <c r="C2286" s="96" t="s">
        <v>29519</v>
      </c>
      <c r="D2286" s="96" t="s">
        <v>29520</v>
      </c>
      <c r="E2286" s="96" t="s">
        <v>5630</v>
      </c>
      <c r="F2286" s="95" t="s">
        <v>19181</v>
      </c>
      <c r="G2286" s="96" t="s">
        <v>19030</v>
      </c>
      <c r="H2286" s="96" t="s">
        <v>19172</v>
      </c>
      <c r="I2286" s="96" t="s">
        <v>19173</v>
      </c>
      <c r="J2286" s="95" t="s">
        <v>19189</v>
      </c>
      <c r="K2286" s="95" t="s">
        <v>19190</v>
      </c>
      <c r="L2286" s="95" t="s">
        <v>19252</v>
      </c>
      <c r="M2286" s="96" t="s">
        <v>10322</v>
      </c>
      <c r="N2286" s="96" t="s">
        <v>297</v>
      </c>
      <c r="O2286" s="97">
        <v>45893</v>
      </c>
      <c r="P2286" s="97">
        <v>45893</v>
      </c>
      <c r="Q2286" s="97">
        <v>45893</v>
      </c>
      <c r="R2286" s="96">
        <v>36</v>
      </c>
      <c r="S2286" s="96">
        <v>0</v>
      </c>
      <c r="T2286" s="96" t="s">
        <v>19448</v>
      </c>
      <c r="U2286" s="96" t="s">
        <v>14196</v>
      </c>
      <c r="V2286" s="96"/>
      <c r="W2286" s="96" t="s">
        <v>3917</v>
      </c>
      <c r="X2286" s="96" t="s">
        <v>297</v>
      </c>
      <c r="Y2286" s="95" t="s">
        <v>29521</v>
      </c>
    </row>
    <row r="2287" spans="1:25" s="87" customFormat="1" x14ac:dyDescent="0.3">
      <c r="A2287" s="94" t="str">
        <f t="shared" si="36"/>
        <v>TCHARLA</v>
      </c>
      <c r="B2287" s="95" t="s">
        <v>29522</v>
      </c>
      <c r="C2287" s="96" t="s">
        <v>29523</v>
      </c>
      <c r="D2287" s="96" t="s">
        <v>9067</v>
      </c>
      <c r="E2287" s="96" t="s">
        <v>5630</v>
      </c>
      <c r="F2287" s="95" t="s">
        <v>19285</v>
      </c>
      <c r="G2287" s="96" t="s">
        <v>19028</v>
      </c>
      <c r="H2287" s="96" t="s">
        <v>19172</v>
      </c>
      <c r="I2287" s="96" t="s">
        <v>19173</v>
      </c>
      <c r="J2287" s="95" t="s">
        <v>19189</v>
      </c>
      <c r="K2287" s="95" t="s">
        <v>19345</v>
      </c>
      <c r="L2287" s="95" t="s">
        <v>20358</v>
      </c>
      <c r="M2287" s="96" t="s">
        <v>20359</v>
      </c>
      <c r="N2287" s="96" t="s">
        <v>686</v>
      </c>
      <c r="O2287" s="97">
        <v>37109</v>
      </c>
      <c r="P2287" s="97">
        <v>37109</v>
      </c>
      <c r="Q2287" s="97">
        <v>37109</v>
      </c>
      <c r="R2287" s="96">
        <v>8820</v>
      </c>
      <c r="S2287" s="96">
        <v>24</v>
      </c>
      <c r="T2287" s="96" t="s">
        <v>19261</v>
      </c>
      <c r="U2287" s="96" t="s">
        <v>11647</v>
      </c>
      <c r="V2287" s="96"/>
      <c r="W2287" s="96" t="s">
        <v>29524</v>
      </c>
      <c r="X2287" s="96" t="s">
        <v>11649</v>
      </c>
      <c r="Y2287" s="95" t="s">
        <v>11650</v>
      </c>
    </row>
    <row r="2288" spans="1:25" s="87" customFormat="1" x14ac:dyDescent="0.3">
      <c r="A2288" s="94" t="str">
        <f t="shared" si="36"/>
        <v>tcolong</v>
      </c>
      <c r="B2288" s="95" t="s">
        <v>29525</v>
      </c>
      <c r="C2288" s="96" t="s">
        <v>29526</v>
      </c>
      <c r="D2288" s="96" t="s">
        <v>29527</v>
      </c>
      <c r="E2288" s="96" t="s">
        <v>5630</v>
      </c>
      <c r="F2288" s="95" t="s">
        <v>20261</v>
      </c>
      <c r="G2288" s="96" t="s">
        <v>19039</v>
      </c>
      <c r="H2288" s="96" t="s">
        <v>19172</v>
      </c>
      <c r="I2288" s="96" t="s">
        <v>19173</v>
      </c>
      <c r="J2288" s="95" t="s">
        <v>19189</v>
      </c>
      <c r="K2288" s="95" t="s">
        <v>20262</v>
      </c>
      <c r="L2288" s="95" t="s">
        <v>20263</v>
      </c>
      <c r="M2288" s="96" t="s">
        <v>20264</v>
      </c>
      <c r="N2288" s="96" t="s">
        <v>435</v>
      </c>
      <c r="O2288" s="97">
        <v>44609</v>
      </c>
      <c r="P2288" s="97">
        <v>44609</v>
      </c>
      <c r="Q2288" s="97">
        <v>44609</v>
      </c>
      <c r="R2288" s="96">
        <v>1320</v>
      </c>
      <c r="S2288" s="96">
        <v>3</v>
      </c>
      <c r="T2288" s="96" t="s">
        <v>19228</v>
      </c>
      <c r="U2288" s="96" t="s">
        <v>29528</v>
      </c>
      <c r="V2288" s="96"/>
      <c r="W2288" s="96" t="s">
        <v>1130</v>
      </c>
      <c r="X2288" s="96" t="s">
        <v>435</v>
      </c>
      <c r="Y2288" s="95" t="s">
        <v>15026</v>
      </c>
    </row>
    <row r="2289" spans="1:25" s="87" customFormat="1" x14ac:dyDescent="0.3">
      <c r="A2289" s="94" t="str">
        <f t="shared" si="36"/>
        <v>TCOLONS</v>
      </c>
      <c r="B2289" s="95" t="s">
        <v>29529</v>
      </c>
      <c r="C2289" s="96" t="s">
        <v>29530</v>
      </c>
      <c r="D2289" s="96" t="s">
        <v>29531</v>
      </c>
      <c r="E2289" s="96" t="s">
        <v>19170</v>
      </c>
      <c r="F2289" s="95" t="s">
        <v>19181</v>
      </c>
      <c r="G2289" s="96" t="s">
        <v>19030</v>
      </c>
      <c r="H2289" s="96" t="s">
        <v>19172</v>
      </c>
      <c r="I2289" s="96" t="s">
        <v>19173</v>
      </c>
      <c r="J2289" s="95" t="s">
        <v>19189</v>
      </c>
      <c r="K2289" s="95" t="s">
        <v>19345</v>
      </c>
      <c r="L2289" s="95" t="s">
        <v>19346</v>
      </c>
      <c r="M2289" s="96" t="s">
        <v>19347</v>
      </c>
      <c r="N2289" s="96" t="s">
        <v>382</v>
      </c>
      <c r="O2289" s="97">
        <v>35122</v>
      </c>
      <c r="P2289" s="97">
        <v>40793</v>
      </c>
      <c r="Q2289" s="97">
        <v>40793</v>
      </c>
      <c r="R2289" s="96">
        <v>5136</v>
      </c>
      <c r="S2289" s="96">
        <v>14</v>
      </c>
      <c r="T2289" s="96" t="s">
        <v>19247</v>
      </c>
      <c r="U2289" s="96" t="s">
        <v>29532</v>
      </c>
      <c r="V2289" s="96"/>
      <c r="W2289" s="96" t="s">
        <v>29533</v>
      </c>
      <c r="X2289" s="96" t="s">
        <v>382</v>
      </c>
      <c r="Y2289" s="95" t="s">
        <v>29534</v>
      </c>
    </row>
    <row r="2290" spans="1:25" s="87" customFormat="1" x14ac:dyDescent="0.3">
      <c r="A2290" s="94" t="str">
        <f t="shared" si="36"/>
        <v>tdailey</v>
      </c>
      <c r="B2290" s="95" t="s">
        <v>29535</v>
      </c>
      <c r="C2290" s="96" t="s">
        <v>29536</v>
      </c>
      <c r="D2290" s="96" t="s">
        <v>29537</v>
      </c>
      <c r="E2290" s="96" t="s">
        <v>5630</v>
      </c>
      <c r="F2290" s="95" t="s">
        <v>19181</v>
      </c>
      <c r="G2290" s="96" t="s">
        <v>19030</v>
      </c>
      <c r="H2290" s="96" t="s">
        <v>19172</v>
      </c>
      <c r="I2290" s="96" t="s">
        <v>19173</v>
      </c>
      <c r="J2290" s="95" t="s">
        <v>19189</v>
      </c>
      <c r="K2290" s="95" t="s">
        <v>19333</v>
      </c>
      <c r="L2290" s="95" t="s">
        <v>19447</v>
      </c>
      <c r="M2290" s="96" t="s">
        <v>9382</v>
      </c>
      <c r="N2290" s="96" t="s">
        <v>366</v>
      </c>
      <c r="O2290" s="97">
        <v>45907</v>
      </c>
      <c r="P2290" s="97">
        <v>45907</v>
      </c>
      <c r="Q2290" s="97">
        <v>45907</v>
      </c>
      <c r="R2290" s="96">
        <v>22</v>
      </c>
      <c r="S2290" s="96">
        <v>0</v>
      </c>
      <c r="T2290" s="96" t="s">
        <v>19183</v>
      </c>
      <c r="U2290" s="96" t="s">
        <v>29538</v>
      </c>
      <c r="V2290" s="96"/>
      <c r="W2290" s="96" t="s">
        <v>3739</v>
      </c>
      <c r="X2290" s="96" t="s">
        <v>366</v>
      </c>
      <c r="Y2290" s="95" t="s">
        <v>29539</v>
      </c>
    </row>
    <row r="2291" spans="1:25" s="87" customFormat="1" x14ac:dyDescent="0.3">
      <c r="A2291" s="94" t="str">
        <f t="shared" si="36"/>
        <v>tdavis</v>
      </c>
      <c r="B2291" s="95" t="s">
        <v>29540</v>
      </c>
      <c r="C2291" s="96" t="s">
        <v>29541</v>
      </c>
      <c r="D2291" s="96" t="s">
        <v>29542</v>
      </c>
      <c r="E2291" s="96" t="s">
        <v>5630</v>
      </c>
      <c r="F2291" s="95" t="s">
        <v>19236</v>
      </c>
      <c r="G2291" s="96" t="s">
        <v>19032</v>
      </c>
      <c r="H2291" s="96" t="s">
        <v>19227</v>
      </c>
      <c r="I2291" s="96" t="s">
        <v>19173</v>
      </c>
      <c r="J2291" s="95" t="s">
        <v>19189</v>
      </c>
      <c r="K2291" s="95" t="s">
        <v>19374</v>
      </c>
      <c r="L2291" s="95" t="s">
        <v>20447</v>
      </c>
      <c r="M2291" s="96" t="s">
        <v>17220</v>
      </c>
      <c r="N2291" s="96" t="s">
        <v>297</v>
      </c>
      <c r="O2291" s="97">
        <v>45900</v>
      </c>
      <c r="P2291" s="97">
        <v>45900</v>
      </c>
      <c r="Q2291" s="97">
        <v>45900</v>
      </c>
      <c r="R2291" s="96">
        <v>29</v>
      </c>
      <c r="S2291" s="96">
        <v>0</v>
      </c>
      <c r="T2291" s="96" t="s">
        <v>19183</v>
      </c>
      <c r="U2291" s="96" t="s">
        <v>29543</v>
      </c>
      <c r="V2291" s="96"/>
      <c r="W2291" s="96" t="s">
        <v>3148</v>
      </c>
      <c r="X2291" s="96" t="s">
        <v>297</v>
      </c>
      <c r="Y2291" s="95" t="s">
        <v>15608</v>
      </c>
    </row>
    <row r="2292" spans="1:25" s="87" customFormat="1" x14ac:dyDescent="0.3">
      <c r="A2292" s="94" t="str">
        <f t="shared" si="36"/>
        <v>tdeshot</v>
      </c>
      <c r="B2292" s="95" t="s">
        <v>29544</v>
      </c>
      <c r="C2292" s="96" t="s">
        <v>29545</v>
      </c>
      <c r="D2292" s="96" t="s">
        <v>29546</v>
      </c>
      <c r="E2292" s="96" t="s">
        <v>19170</v>
      </c>
      <c r="F2292" s="95" t="s">
        <v>19171</v>
      </c>
      <c r="G2292" s="96" t="s">
        <v>19029</v>
      </c>
      <c r="H2292" s="96" t="s">
        <v>19172</v>
      </c>
      <c r="I2292" s="96" t="s">
        <v>19173</v>
      </c>
      <c r="J2292" s="95" t="s">
        <v>19174</v>
      </c>
      <c r="K2292" s="95" t="s">
        <v>19716</v>
      </c>
      <c r="L2292" s="95" t="s">
        <v>19717</v>
      </c>
      <c r="M2292" s="96" t="s">
        <v>5847</v>
      </c>
      <c r="N2292" s="96" t="s">
        <v>279</v>
      </c>
      <c r="O2292" s="97">
        <v>45235</v>
      </c>
      <c r="P2292" s="97">
        <v>45235</v>
      </c>
      <c r="Q2292" s="97">
        <v>45235</v>
      </c>
      <c r="R2292" s="96">
        <v>694</v>
      </c>
      <c r="S2292" s="96">
        <v>1</v>
      </c>
      <c r="T2292" s="96" t="s">
        <v>19209</v>
      </c>
      <c r="U2292" s="96" t="s">
        <v>29547</v>
      </c>
      <c r="V2292" s="96" t="s">
        <v>29548</v>
      </c>
      <c r="W2292" s="96" t="s">
        <v>1032</v>
      </c>
      <c r="X2292" s="96" t="s">
        <v>279</v>
      </c>
      <c r="Y2292" s="95" t="s">
        <v>27704</v>
      </c>
    </row>
    <row r="2293" spans="1:25" s="87" customFormat="1" x14ac:dyDescent="0.3">
      <c r="A2293" s="94" t="str">
        <f t="shared" si="36"/>
        <v>TDEVOT</v>
      </c>
      <c r="B2293" s="95" t="s">
        <v>29549</v>
      </c>
      <c r="C2293" s="96" t="s">
        <v>29550</v>
      </c>
      <c r="D2293" s="96" t="s">
        <v>15900</v>
      </c>
      <c r="E2293" s="96" t="s">
        <v>5630</v>
      </c>
      <c r="F2293" s="95" t="s">
        <v>19171</v>
      </c>
      <c r="G2293" s="96" t="s">
        <v>19029</v>
      </c>
      <c r="H2293" s="96" t="s">
        <v>19172</v>
      </c>
      <c r="I2293" s="96" t="s">
        <v>19173</v>
      </c>
      <c r="J2293" s="95" t="s">
        <v>19189</v>
      </c>
      <c r="K2293" s="95" t="s">
        <v>19471</v>
      </c>
      <c r="L2293" s="95" t="s">
        <v>19923</v>
      </c>
      <c r="M2293" s="96" t="s">
        <v>19924</v>
      </c>
      <c r="N2293" s="96" t="s">
        <v>318</v>
      </c>
      <c r="O2293" s="97">
        <v>27582</v>
      </c>
      <c r="P2293" s="97">
        <v>27582</v>
      </c>
      <c r="Q2293" s="97">
        <v>27582</v>
      </c>
      <c r="R2293" s="96">
        <v>18347</v>
      </c>
      <c r="S2293" s="96">
        <v>50</v>
      </c>
      <c r="T2293" s="96" t="s">
        <v>19261</v>
      </c>
      <c r="U2293" s="96" t="s">
        <v>15902</v>
      </c>
      <c r="V2293" s="96" t="s">
        <v>29551</v>
      </c>
      <c r="W2293" s="96" t="s">
        <v>15903</v>
      </c>
      <c r="X2293" s="96" t="s">
        <v>318</v>
      </c>
      <c r="Y2293" s="95" t="s">
        <v>8087</v>
      </c>
    </row>
    <row r="2294" spans="1:25" s="87" customFormat="1" x14ac:dyDescent="0.3">
      <c r="A2294" s="94" t="str">
        <f t="shared" si="36"/>
        <v>TDOHERT</v>
      </c>
      <c r="B2294" s="95" t="s">
        <v>29552</v>
      </c>
      <c r="C2294" s="96" t="s">
        <v>29553</v>
      </c>
      <c r="D2294" s="96" t="s">
        <v>1328</v>
      </c>
      <c r="E2294" s="96" t="s">
        <v>5630</v>
      </c>
      <c r="F2294" s="95" t="s">
        <v>19171</v>
      </c>
      <c r="G2294" s="96" t="s">
        <v>19029</v>
      </c>
      <c r="H2294" s="96" t="s">
        <v>19172</v>
      </c>
      <c r="I2294" s="96" t="s">
        <v>19173</v>
      </c>
      <c r="J2294" s="95" t="s">
        <v>19189</v>
      </c>
      <c r="K2294" s="95" t="s">
        <v>19294</v>
      </c>
      <c r="L2294" s="95" t="s">
        <v>19295</v>
      </c>
      <c r="M2294" s="96" t="s">
        <v>19296</v>
      </c>
      <c r="N2294" s="96" t="s">
        <v>541</v>
      </c>
      <c r="O2294" s="97">
        <v>37473</v>
      </c>
      <c r="P2294" s="97">
        <v>39034</v>
      </c>
      <c r="Q2294" s="97">
        <v>39034</v>
      </c>
      <c r="R2294" s="96">
        <v>6895</v>
      </c>
      <c r="S2294" s="96">
        <v>18</v>
      </c>
      <c r="T2294" s="96" t="s">
        <v>19261</v>
      </c>
      <c r="U2294" s="96" t="s">
        <v>29554</v>
      </c>
      <c r="V2294" s="96"/>
      <c r="W2294" s="96" t="s">
        <v>611</v>
      </c>
      <c r="X2294" s="96" t="s">
        <v>541</v>
      </c>
      <c r="Y2294" s="95" t="s">
        <v>15039</v>
      </c>
    </row>
    <row r="2295" spans="1:25" s="87" customFormat="1" x14ac:dyDescent="0.3">
      <c r="A2295" s="94" t="str">
        <f t="shared" si="36"/>
        <v>tdonald</v>
      </c>
      <c r="B2295" s="95" t="s">
        <v>29555</v>
      </c>
      <c r="C2295" s="96" t="s">
        <v>29556</v>
      </c>
      <c r="D2295" s="96" t="s">
        <v>29557</v>
      </c>
      <c r="E2295" s="96" t="s">
        <v>5630</v>
      </c>
      <c r="F2295" s="95" t="s">
        <v>19181</v>
      </c>
      <c r="G2295" s="96" t="s">
        <v>19030</v>
      </c>
      <c r="H2295" s="96" t="s">
        <v>19172</v>
      </c>
      <c r="I2295" s="96" t="s">
        <v>19173</v>
      </c>
      <c r="J2295" s="95" t="s">
        <v>19174</v>
      </c>
      <c r="K2295" s="95" t="s">
        <v>19802</v>
      </c>
      <c r="L2295" s="95" t="s">
        <v>19803</v>
      </c>
      <c r="M2295" s="96" t="s">
        <v>19804</v>
      </c>
      <c r="N2295" s="96" t="s">
        <v>549</v>
      </c>
      <c r="O2295" s="97">
        <v>45571</v>
      </c>
      <c r="P2295" s="97">
        <v>45571</v>
      </c>
      <c r="Q2295" s="97">
        <v>45571</v>
      </c>
      <c r="R2295" s="96">
        <v>358</v>
      </c>
      <c r="S2295" s="96">
        <v>0</v>
      </c>
      <c r="T2295" s="96" t="s">
        <v>19176</v>
      </c>
      <c r="U2295" s="96" t="s">
        <v>29558</v>
      </c>
      <c r="V2295" s="96"/>
      <c r="W2295" s="96" t="s">
        <v>29559</v>
      </c>
      <c r="X2295" s="96" t="s">
        <v>2926</v>
      </c>
      <c r="Y2295" s="95" t="s">
        <v>18355</v>
      </c>
    </row>
    <row r="2296" spans="1:25" s="87" customFormat="1" x14ac:dyDescent="0.3">
      <c r="A2296" s="94" t="str">
        <f t="shared" si="36"/>
        <v>tfraser</v>
      </c>
      <c r="B2296" s="95" t="s">
        <v>29560</v>
      </c>
      <c r="C2296" s="96" t="s">
        <v>29561</v>
      </c>
      <c r="D2296" s="96" t="s">
        <v>29562</v>
      </c>
      <c r="E2296" s="96" t="s">
        <v>5630</v>
      </c>
      <c r="F2296" s="95" t="s">
        <v>19171</v>
      </c>
      <c r="G2296" s="96" t="s">
        <v>19029</v>
      </c>
      <c r="H2296" s="96" t="s">
        <v>19172</v>
      </c>
      <c r="I2296" s="96" t="s">
        <v>19173</v>
      </c>
      <c r="J2296" s="95" t="s">
        <v>19189</v>
      </c>
      <c r="K2296" s="95" t="s">
        <v>19333</v>
      </c>
      <c r="L2296" s="95" t="s">
        <v>19467</v>
      </c>
      <c r="M2296" s="96" t="s">
        <v>9084</v>
      </c>
      <c r="N2296" s="96" t="s">
        <v>260</v>
      </c>
      <c r="O2296" s="97">
        <v>45158</v>
      </c>
      <c r="P2296" s="97">
        <v>45158</v>
      </c>
      <c r="Q2296" s="97">
        <v>45158</v>
      </c>
      <c r="R2296" s="96">
        <v>771</v>
      </c>
      <c r="S2296" s="96">
        <v>2</v>
      </c>
      <c r="T2296" s="96" t="s">
        <v>19209</v>
      </c>
      <c r="U2296" s="96" t="s">
        <v>29563</v>
      </c>
      <c r="V2296" s="96"/>
      <c r="W2296" s="96" t="s">
        <v>1722</v>
      </c>
      <c r="X2296" s="96" t="s">
        <v>260</v>
      </c>
      <c r="Y2296" s="95" t="s">
        <v>18673</v>
      </c>
    </row>
    <row r="2297" spans="1:25" s="87" customFormat="1" x14ac:dyDescent="0.3">
      <c r="A2297" s="94" t="str">
        <f t="shared" si="36"/>
        <v>tgallio</v>
      </c>
      <c r="B2297" s="95" t="s">
        <v>29564</v>
      </c>
      <c r="C2297" s="96" t="s">
        <v>29565</v>
      </c>
      <c r="D2297" s="96" t="s">
        <v>29566</v>
      </c>
      <c r="E2297" s="96" t="s">
        <v>5630</v>
      </c>
      <c r="F2297" s="95" t="s">
        <v>19171</v>
      </c>
      <c r="G2297" s="96" t="s">
        <v>19029</v>
      </c>
      <c r="H2297" s="96" t="s">
        <v>19172</v>
      </c>
      <c r="I2297" s="96" t="s">
        <v>19173</v>
      </c>
      <c r="J2297" s="95" t="s">
        <v>19174</v>
      </c>
      <c r="K2297" s="95" t="s">
        <v>19258</v>
      </c>
      <c r="L2297" s="95" t="s">
        <v>19259</v>
      </c>
      <c r="M2297" s="96" t="s">
        <v>19260</v>
      </c>
      <c r="N2297" s="96" t="s">
        <v>279</v>
      </c>
      <c r="O2297" s="97">
        <v>44167</v>
      </c>
      <c r="P2297" s="97">
        <v>44167</v>
      </c>
      <c r="Q2297" s="97">
        <v>44167</v>
      </c>
      <c r="R2297" s="96">
        <v>1762</v>
      </c>
      <c r="S2297" s="96">
        <v>4</v>
      </c>
      <c r="T2297" s="96" t="s">
        <v>19228</v>
      </c>
      <c r="U2297" s="96" t="s">
        <v>29567</v>
      </c>
      <c r="V2297" s="96" t="s">
        <v>29568</v>
      </c>
      <c r="W2297" s="96" t="s">
        <v>13535</v>
      </c>
      <c r="X2297" s="96" t="s">
        <v>279</v>
      </c>
      <c r="Y2297" s="95" t="s">
        <v>29569</v>
      </c>
    </row>
    <row r="2298" spans="1:25" s="87" customFormat="1" x14ac:dyDescent="0.3">
      <c r="A2298" s="94" t="str">
        <f t="shared" si="36"/>
        <v>TGILLI6</v>
      </c>
      <c r="B2298" s="95" t="s">
        <v>29570</v>
      </c>
      <c r="C2298" s="96" t="s">
        <v>29571</v>
      </c>
      <c r="D2298" s="96" t="s">
        <v>7748</v>
      </c>
      <c r="E2298" s="96" t="s">
        <v>5630</v>
      </c>
      <c r="F2298" s="95" t="s">
        <v>19395</v>
      </c>
      <c r="G2298" s="96" t="s">
        <v>19030</v>
      </c>
      <c r="H2298" s="96" t="s">
        <v>19172</v>
      </c>
      <c r="I2298" s="96" t="s">
        <v>19173</v>
      </c>
      <c r="J2298" s="95" t="s">
        <v>19189</v>
      </c>
      <c r="K2298" s="95" t="s">
        <v>19200</v>
      </c>
      <c r="L2298" s="95" t="s">
        <v>19200</v>
      </c>
      <c r="M2298" s="96" t="s">
        <v>19396</v>
      </c>
      <c r="N2298" s="96" t="s">
        <v>752</v>
      </c>
      <c r="O2298" s="97">
        <v>36654</v>
      </c>
      <c r="P2298" s="97">
        <v>36654</v>
      </c>
      <c r="Q2298" s="97">
        <v>36654</v>
      </c>
      <c r="R2298" s="96">
        <v>9275</v>
      </c>
      <c r="S2298" s="96">
        <v>25</v>
      </c>
      <c r="T2298" s="96" t="s">
        <v>19261</v>
      </c>
      <c r="U2298" s="96" t="s">
        <v>29572</v>
      </c>
      <c r="V2298" s="96"/>
      <c r="W2298" s="96" t="s">
        <v>7751</v>
      </c>
      <c r="X2298" s="96" t="s">
        <v>752</v>
      </c>
      <c r="Y2298" s="95" t="s">
        <v>7752</v>
      </c>
    </row>
    <row r="2299" spans="1:25" s="87" customFormat="1" x14ac:dyDescent="0.3">
      <c r="A2299" s="94" t="str">
        <f t="shared" si="36"/>
        <v>TGOODW3</v>
      </c>
      <c r="B2299" s="95" t="s">
        <v>29573</v>
      </c>
      <c r="C2299" s="96" t="s">
        <v>29574</v>
      </c>
      <c r="D2299" s="96" t="s">
        <v>7381</v>
      </c>
      <c r="E2299" s="96" t="s">
        <v>5630</v>
      </c>
      <c r="F2299" s="95" t="s">
        <v>19171</v>
      </c>
      <c r="G2299" s="96" t="s">
        <v>19029</v>
      </c>
      <c r="H2299" s="96" t="s">
        <v>19172</v>
      </c>
      <c r="I2299" s="96" t="s">
        <v>19173</v>
      </c>
      <c r="J2299" s="95" t="s">
        <v>19174</v>
      </c>
      <c r="K2299" s="95" t="s">
        <v>19431</v>
      </c>
      <c r="L2299" s="95" t="s">
        <v>19432</v>
      </c>
      <c r="M2299" s="96" t="s">
        <v>6264</v>
      </c>
      <c r="N2299" s="96" t="s">
        <v>279</v>
      </c>
      <c r="O2299" s="97">
        <v>40987</v>
      </c>
      <c r="P2299" s="97">
        <v>40987</v>
      </c>
      <c r="Q2299" s="97">
        <v>40987</v>
      </c>
      <c r="R2299" s="96">
        <v>4942</v>
      </c>
      <c r="S2299" s="96">
        <v>13</v>
      </c>
      <c r="T2299" s="96" t="s">
        <v>19247</v>
      </c>
      <c r="U2299" s="96" t="s">
        <v>29575</v>
      </c>
      <c r="V2299" s="96" t="s">
        <v>29576</v>
      </c>
      <c r="W2299" s="96" t="s">
        <v>335</v>
      </c>
      <c r="X2299" s="96" t="s">
        <v>279</v>
      </c>
      <c r="Y2299" s="95" t="s">
        <v>29577</v>
      </c>
    </row>
    <row r="2300" spans="1:25" s="87" customFormat="1" x14ac:dyDescent="0.3">
      <c r="A2300" s="94" t="str">
        <f t="shared" si="36"/>
        <v>tgossel</v>
      </c>
      <c r="B2300" s="95" t="s">
        <v>29578</v>
      </c>
      <c r="C2300" s="96" t="s">
        <v>29579</v>
      </c>
      <c r="D2300" s="96" t="s">
        <v>29580</v>
      </c>
      <c r="E2300" s="96" t="s">
        <v>5630</v>
      </c>
      <c r="F2300" s="95" t="s">
        <v>19181</v>
      </c>
      <c r="G2300" s="96" t="s">
        <v>19030</v>
      </c>
      <c r="H2300" s="96" t="s">
        <v>19172</v>
      </c>
      <c r="I2300" s="96" t="s">
        <v>19173</v>
      </c>
      <c r="J2300" s="95" t="s">
        <v>19189</v>
      </c>
      <c r="K2300" s="95" t="s">
        <v>19345</v>
      </c>
      <c r="L2300" s="95" t="s">
        <v>20158</v>
      </c>
      <c r="M2300" s="96" t="s">
        <v>20159</v>
      </c>
      <c r="N2300" s="96" t="s">
        <v>1354</v>
      </c>
      <c r="O2300" s="97">
        <v>42885</v>
      </c>
      <c r="P2300" s="97">
        <v>42885</v>
      </c>
      <c r="Q2300" s="97">
        <v>42885</v>
      </c>
      <c r="R2300" s="96">
        <v>3044</v>
      </c>
      <c r="S2300" s="96">
        <v>8</v>
      </c>
      <c r="T2300" s="96" t="s">
        <v>19247</v>
      </c>
      <c r="U2300" s="96" t="s">
        <v>29581</v>
      </c>
      <c r="V2300" s="96"/>
      <c r="W2300" s="96" t="s">
        <v>29582</v>
      </c>
      <c r="X2300" s="96" t="s">
        <v>1354</v>
      </c>
      <c r="Y2300" s="95" t="s">
        <v>12422</v>
      </c>
    </row>
    <row r="2301" spans="1:25" s="87" customFormat="1" x14ac:dyDescent="0.3">
      <c r="A2301" s="94" t="str">
        <f t="shared" si="36"/>
        <v>TGRIME9</v>
      </c>
      <c r="B2301" s="95" t="s">
        <v>29583</v>
      </c>
      <c r="C2301" s="96" t="s">
        <v>29584</v>
      </c>
      <c r="D2301" s="96" t="s">
        <v>29585</v>
      </c>
      <c r="E2301" s="96" t="s">
        <v>19170</v>
      </c>
      <c r="F2301" s="95" t="s">
        <v>19480</v>
      </c>
      <c r="G2301" s="96" t="s">
        <v>19040</v>
      </c>
      <c r="H2301" s="96" t="s">
        <v>19172</v>
      </c>
      <c r="I2301" s="96" t="s">
        <v>19173</v>
      </c>
      <c r="J2301" s="95" t="s">
        <v>19174</v>
      </c>
      <c r="K2301" s="95" t="s">
        <v>19802</v>
      </c>
      <c r="L2301" s="95" t="s">
        <v>19803</v>
      </c>
      <c r="M2301" s="96" t="s">
        <v>19804</v>
      </c>
      <c r="N2301" s="96" t="s">
        <v>549</v>
      </c>
      <c r="O2301" s="97">
        <v>36188</v>
      </c>
      <c r="P2301" s="97">
        <v>36188</v>
      </c>
      <c r="Q2301" s="97">
        <v>36188</v>
      </c>
      <c r="R2301" s="96">
        <v>9741</v>
      </c>
      <c r="S2301" s="96">
        <v>26</v>
      </c>
      <c r="T2301" s="96" t="s">
        <v>19261</v>
      </c>
      <c r="U2301" s="96" t="s">
        <v>29586</v>
      </c>
      <c r="V2301" s="96"/>
      <c r="W2301" s="96" t="s">
        <v>29587</v>
      </c>
      <c r="X2301" s="96" t="s">
        <v>1502</v>
      </c>
      <c r="Y2301" s="95" t="s">
        <v>29588</v>
      </c>
    </row>
    <row r="2302" spans="1:25" s="87" customFormat="1" x14ac:dyDescent="0.3">
      <c r="A2302" s="94" t="str">
        <f t="shared" si="36"/>
        <v>tgrover</v>
      </c>
      <c r="B2302" s="95" t="s">
        <v>29589</v>
      </c>
      <c r="C2302" s="96" t="s">
        <v>29590</v>
      </c>
      <c r="D2302" s="96" t="s">
        <v>29591</v>
      </c>
      <c r="E2302" s="96" t="s">
        <v>19170</v>
      </c>
      <c r="F2302" s="95" t="s">
        <v>19181</v>
      </c>
      <c r="G2302" s="96" t="s">
        <v>19030</v>
      </c>
      <c r="H2302" s="96" t="s">
        <v>19172</v>
      </c>
      <c r="I2302" s="96" t="s">
        <v>19173</v>
      </c>
      <c r="J2302" s="95" t="s">
        <v>19189</v>
      </c>
      <c r="K2302" s="95" t="s">
        <v>19345</v>
      </c>
      <c r="L2302" s="95" t="s">
        <v>20158</v>
      </c>
      <c r="M2302" s="96" t="s">
        <v>20159</v>
      </c>
      <c r="N2302" s="96" t="s">
        <v>1354</v>
      </c>
      <c r="O2302" s="97">
        <v>45228</v>
      </c>
      <c r="P2302" s="97">
        <v>45228</v>
      </c>
      <c r="Q2302" s="97">
        <v>45228</v>
      </c>
      <c r="R2302" s="96">
        <v>701</v>
      </c>
      <c r="S2302" s="96">
        <v>1</v>
      </c>
      <c r="T2302" s="96" t="s">
        <v>19209</v>
      </c>
      <c r="U2302" s="96" t="s">
        <v>29592</v>
      </c>
      <c r="V2302" s="96"/>
      <c r="W2302" s="96" t="s">
        <v>1779</v>
      </c>
      <c r="X2302" s="96" t="s">
        <v>1354</v>
      </c>
      <c r="Y2302" s="95" t="s">
        <v>29593</v>
      </c>
    </row>
    <row r="2303" spans="1:25" s="87" customFormat="1" x14ac:dyDescent="0.3">
      <c r="A2303" s="94" t="str">
        <f t="shared" si="36"/>
        <v>THAMBLI</v>
      </c>
      <c r="B2303" s="95" t="s">
        <v>29594</v>
      </c>
      <c r="C2303" s="96" t="s">
        <v>29595</v>
      </c>
      <c r="D2303" s="96" t="s">
        <v>5917</v>
      </c>
      <c r="E2303" s="96" t="s">
        <v>5630</v>
      </c>
      <c r="F2303" s="95" t="s">
        <v>19285</v>
      </c>
      <c r="G2303" s="96" t="s">
        <v>19028</v>
      </c>
      <c r="H2303" s="96" t="s">
        <v>19172</v>
      </c>
      <c r="I2303" s="96" t="s">
        <v>19173</v>
      </c>
      <c r="J2303" s="95" t="s">
        <v>19189</v>
      </c>
      <c r="K2303" s="95" t="s">
        <v>19345</v>
      </c>
      <c r="L2303" s="95" t="s">
        <v>19837</v>
      </c>
      <c r="M2303" s="96" t="s">
        <v>6275</v>
      </c>
      <c r="N2303" s="96" t="s">
        <v>318</v>
      </c>
      <c r="O2303" s="97">
        <v>38044</v>
      </c>
      <c r="P2303" s="97">
        <v>38044</v>
      </c>
      <c r="Q2303" s="97">
        <v>38044</v>
      </c>
      <c r="R2303" s="96">
        <v>7885</v>
      </c>
      <c r="S2303" s="96">
        <v>21</v>
      </c>
      <c r="T2303" s="96" t="s">
        <v>19261</v>
      </c>
      <c r="U2303" s="96" t="s">
        <v>29596</v>
      </c>
      <c r="V2303" s="96"/>
      <c r="W2303" s="96" t="s">
        <v>29597</v>
      </c>
      <c r="X2303" s="96" t="s">
        <v>318</v>
      </c>
      <c r="Y2303" s="95" t="s">
        <v>8233</v>
      </c>
    </row>
    <row r="2304" spans="1:25" s="87" customFormat="1" x14ac:dyDescent="0.3">
      <c r="A2304" s="94" t="str">
        <f t="shared" si="36"/>
        <v>THAMIL2</v>
      </c>
      <c r="B2304" s="95" t="s">
        <v>29598</v>
      </c>
      <c r="C2304" s="96" t="s">
        <v>29599</v>
      </c>
      <c r="D2304" s="96" t="s">
        <v>6941</v>
      </c>
      <c r="E2304" s="96" t="s">
        <v>5630</v>
      </c>
      <c r="F2304" s="95" t="s">
        <v>19181</v>
      </c>
      <c r="G2304" s="96" t="s">
        <v>19030</v>
      </c>
      <c r="H2304" s="96" t="s">
        <v>19172</v>
      </c>
      <c r="I2304" s="96" t="s">
        <v>19173</v>
      </c>
      <c r="J2304" s="95" t="s">
        <v>19189</v>
      </c>
      <c r="K2304" s="95" t="s">
        <v>19333</v>
      </c>
      <c r="L2304" s="95" t="s">
        <v>19467</v>
      </c>
      <c r="M2304" s="96" t="s">
        <v>9084</v>
      </c>
      <c r="N2304" s="96" t="s">
        <v>260</v>
      </c>
      <c r="O2304" s="97">
        <v>31138</v>
      </c>
      <c r="P2304" s="97">
        <v>31138</v>
      </c>
      <c r="Q2304" s="97">
        <v>31138</v>
      </c>
      <c r="R2304" s="96">
        <v>14791</v>
      </c>
      <c r="S2304" s="96">
        <v>40</v>
      </c>
      <c r="T2304" s="96" t="s">
        <v>19261</v>
      </c>
      <c r="U2304" s="96" t="s">
        <v>6942</v>
      </c>
      <c r="V2304" s="96"/>
      <c r="W2304" s="96" t="s">
        <v>6943</v>
      </c>
      <c r="X2304" s="96" t="s">
        <v>260</v>
      </c>
      <c r="Y2304" s="95" t="s">
        <v>6944</v>
      </c>
    </row>
    <row r="2305" spans="1:25" s="87" customFormat="1" x14ac:dyDescent="0.3">
      <c r="A2305" s="94" t="str">
        <f t="shared" si="36"/>
        <v>thardy</v>
      </c>
      <c r="B2305" s="95" t="s">
        <v>29600</v>
      </c>
      <c r="C2305" s="96" t="s">
        <v>29601</v>
      </c>
      <c r="D2305" s="96" t="s">
        <v>29602</v>
      </c>
      <c r="E2305" s="96" t="s">
        <v>19170</v>
      </c>
      <c r="F2305" s="95" t="s">
        <v>19215</v>
      </c>
      <c r="G2305" s="96" t="s">
        <v>19033</v>
      </c>
      <c r="H2305" s="96" t="s">
        <v>19172</v>
      </c>
      <c r="I2305" s="96" t="s">
        <v>19173</v>
      </c>
      <c r="J2305" s="95" t="s">
        <v>19189</v>
      </c>
      <c r="K2305" s="95" t="s">
        <v>19273</v>
      </c>
      <c r="L2305" s="95" t="s">
        <v>19274</v>
      </c>
      <c r="M2305" s="96" t="s">
        <v>7733</v>
      </c>
      <c r="N2305" s="96" t="s">
        <v>328</v>
      </c>
      <c r="O2305" s="97">
        <v>43845</v>
      </c>
      <c r="P2305" s="97">
        <v>43845</v>
      </c>
      <c r="Q2305" s="97">
        <v>43845</v>
      </c>
      <c r="R2305" s="96">
        <v>2084</v>
      </c>
      <c r="S2305" s="96">
        <v>5</v>
      </c>
      <c r="T2305" s="96" t="s">
        <v>19228</v>
      </c>
      <c r="U2305" s="96" t="s">
        <v>29603</v>
      </c>
      <c r="V2305" s="96"/>
      <c r="W2305" s="96" t="s">
        <v>789</v>
      </c>
      <c r="X2305" s="96" t="s">
        <v>328</v>
      </c>
      <c r="Y2305" s="95" t="s">
        <v>29604</v>
      </c>
    </row>
    <row r="2306" spans="1:25" s="87" customFormat="1" x14ac:dyDescent="0.3">
      <c r="A2306" s="94" t="str">
        <f t="shared" si="36"/>
        <v>thetzer</v>
      </c>
      <c r="B2306" s="95" t="s">
        <v>29605</v>
      </c>
      <c r="C2306" s="96" t="s">
        <v>29606</v>
      </c>
      <c r="D2306" s="96" t="s">
        <v>29607</v>
      </c>
      <c r="E2306" s="96" t="s">
        <v>19170</v>
      </c>
      <c r="F2306" s="95" t="s">
        <v>19171</v>
      </c>
      <c r="G2306" s="96" t="s">
        <v>19029</v>
      </c>
      <c r="H2306" s="96" t="s">
        <v>19172</v>
      </c>
      <c r="I2306" s="96" t="s">
        <v>19173</v>
      </c>
      <c r="J2306" s="95" t="s">
        <v>19189</v>
      </c>
      <c r="K2306" s="95" t="s">
        <v>19190</v>
      </c>
      <c r="L2306" s="95" t="s">
        <v>19252</v>
      </c>
      <c r="M2306" s="96" t="s">
        <v>10322</v>
      </c>
      <c r="N2306" s="96" t="s">
        <v>297</v>
      </c>
      <c r="O2306" s="97">
        <v>44406</v>
      </c>
      <c r="P2306" s="97">
        <v>44406</v>
      </c>
      <c r="Q2306" s="97">
        <v>44406</v>
      </c>
      <c r="R2306" s="96">
        <v>1523</v>
      </c>
      <c r="S2306" s="96">
        <v>4</v>
      </c>
      <c r="T2306" s="96" t="s">
        <v>19228</v>
      </c>
      <c r="U2306" s="96" t="s">
        <v>29608</v>
      </c>
      <c r="V2306" s="96"/>
      <c r="W2306" s="96" t="s">
        <v>29609</v>
      </c>
      <c r="X2306" s="96" t="s">
        <v>297</v>
      </c>
      <c r="Y2306" s="95" t="s">
        <v>29610</v>
      </c>
    </row>
    <row r="2307" spans="1:25" s="87" customFormat="1" x14ac:dyDescent="0.3">
      <c r="A2307" s="94" t="str">
        <f t="shared" ref="A2307:A2370" si="37">TRIM(D2307)</f>
        <v>THIGGIN</v>
      </c>
      <c r="B2307" s="95" t="s">
        <v>29611</v>
      </c>
      <c r="C2307" s="96" t="s">
        <v>29612</v>
      </c>
      <c r="D2307" s="96" t="s">
        <v>7643</v>
      </c>
      <c r="E2307" s="96" t="s">
        <v>5630</v>
      </c>
      <c r="F2307" s="95" t="s">
        <v>19285</v>
      </c>
      <c r="G2307" s="96" t="s">
        <v>19028</v>
      </c>
      <c r="H2307" s="96" t="s">
        <v>19172</v>
      </c>
      <c r="I2307" s="96" t="s">
        <v>19173</v>
      </c>
      <c r="J2307" s="95" t="s">
        <v>19189</v>
      </c>
      <c r="K2307" s="95" t="s">
        <v>19190</v>
      </c>
      <c r="L2307" s="95" t="s">
        <v>19252</v>
      </c>
      <c r="M2307" s="96" t="s">
        <v>10322</v>
      </c>
      <c r="N2307" s="96" t="s">
        <v>297</v>
      </c>
      <c r="O2307" s="97">
        <v>33070</v>
      </c>
      <c r="P2307" s="97">
        <v>33070</v>
      </c>
      <c r="Q2307" s="97">
        <v>33070</v>
      </c>
      <c r="R2307" s="96">
        <v>12859</v>
      </c>
      <c r="S2307" s="96">
        <v>35</v>
      </c>
      <c r="T2307" s="96" t="s">
        <v>19261</v>
      </c>
      <c r="U2307" s="96" t="s">
        <v>29613</v>
      </c>
      <c r="V2307" s="96"/>
      <c r="W2307" s="96" t="s">
        <v>29614</v>
      </c>
      <c r="X2307" s="96" t="s">
        <v>297</v>
      </c>
      <c r="Y2307" s="95" t="s">
        <v>18871</v>
      </c>
    </row>
    <row r="2308" spans="1:25" s="87" customFormat="1" x14ac:dyDescent="0.3">
      <c r="A2308" s="94" t="str">
        <f t="shared" si="37"/>
        <v>thoang0</v>
      </c>
      <c r="B2308" s="95" t="s">
        <v>29615</v>
      </c>
      <c r="C2308" s="96" t="s">
        <v>29616</v>
      </c>
      <c r="D2308" s="96" t="s">
        <v>29617</v>
      </c>
      <c r="E2308" s="96" t="s">
        <v>5630</v>
      </c>
      <c r="F2308" s="95" t="s">
        <v>19171</v>
      </c>
      <c r="G2308" s="96" t="s">
        <v>19029</v>
      </c>
      <c r="H2308" s="96" t="s">
        <v>19172</v>
      </c>
      <c r="I2308" s="96" t="s">
        <v>19173</v>
      </c>
      <c r="J2308" s="95" t="s">
        <v>19174</v>
      </c>
      <c r="K2308" s="95" t="s">
        <v>19207</v>
      </c>
      <c r="L2308" s="95" t="s">
        <v>19208</v>
      </c>
      <c r="M2308" s="96" t="s">
        <v>10249</v>
      </c>
      <c r="N2308" s="96" t="s">
        <v>219</v>
      </c>
      <c r="O2308" s="97">
        <v>32806</v>
      </c>
      <c r="P2308" s="97">
        <v>41512</v>
      </c>
      <c r="Q2308" s="97">
        <v>41512</v>
      </c>
      <c r="R2308" s="96">
        <v>4417</v>
      </c>
      <c r="S2308" s="96">
        <v>12</v>
      </c>
      <c r="T2308" s="96" t="s">
        <v>19247</v>
      </c>
      <c r="U2308" s="96" t="s">
        <v>29618</v>
      </c>
      <c r="V2308" s="96"/>
      <c r="W2308" s="96" t="s">
        <v>16182</v>
      </c>
      <c r="X2308" s="96" t="s">
        <v>219</v>
      </c>
      <c r="Y2308" s="95" t="s">
        <v>11124</v>
      </c>
    </row>
    <row r="2309" spans="1:25" s="87" customFormat="1" x14ac:dyDescent="0.3">
      <c r="A2309" s="94" t="str">
        <f t="shared" si="37"/>
        <v>thockad</v>
      </c>
      <c r="B2309" s="95" t="s">
        <v>29619</v>
      </c>
      <c r="C2309" s="96" t="s">
        <v>29620</v>
      </c>
      <c r="D2309" s="96" t="s">
        <v>29621</v>
      </c>
      <c r="E2309" s="96" t="s">
        <v>5630</v>
      </c>
      <c r="F2309" s="95" t="s">
        <v>19171</v>
      </c>
      <c r="G2309" s="96" t="s">
        <v>19029</v>
      </c>
      <c r="H2309" s="96" t="s">
        <v>19172</v>
      </c>
      <c r="I2309" s="96" t="s">
        <v>19173</v>
      </c>
      <c r="J2309" s="95" t="s">
        <v>19189</v>
      </c>
      <c r="K2309" s="95" t="s">
        <v>19273</v>
      </c>
      <c r="L2309" s="95" t="s">
        <v>19274</v>
      </c>
      <c r="M2309" s="96" t="s">
        <v>7733</v>
      </c>
      <c r="N2309" s="96" t="s">
        <v>328</v>
      </c>
      <c r="O2309" s="97">
        <v>43306</v>
      </c>
      <c r="P2309" s="97">
        <v>43306</v>
      </c>
      <c r="Q2309" s="97">
        <v>43306</v>
      </c>
      <c r="R2309" s="96">
        <v>2623</v>
      </c>
      <c r="S2309" s="96">
        <v>7</v>
      </c>
      <c r="T2309" s="96" t="s">
        <v>19247</v>
      </c>
      <c r="U2309" s="96" t="s">
        <v>29622</v>
      </c>
      <c r="V2309" s="96"/>
      <c r="W2309" s="96" t="s">
        <v>10640</v>
      </c>
      <c r="X2309" s="96" t="s">
        <v>416</v>
      </c>
      <c r="Y2309" s="95" t="s">
        <v>10149</v>
      </c>
    </row>
    <row r="2310" spans="1:25" s="87" customFormat="1" x14ac:dyDescent="0.3">
      <c r="A2310" s="94" t="str">
        <f t="shared" si="37"/>
        <v>THOLBRO</v>
      </c>
      <c r="B2310" s="95" t="s">
        <v>29623</v>
      </c>
      <c r="C2310" s="96" t="s">
        <v>29624</v>
      </c>
      <c r="D2310" s="96" t="s">
        <v>1526</v>
      </c>
      <c r="E2310" s="96" t="s">
        <v>5630</v>
      </c>
      <c r="F2310" s="95" t="s">
        <v>19171</v>
      </c>
      <c r="G2310" s="96" t="s">
        <v>19029</v>
      </c>
      <c r="H2310" s="96" t="s">
        <v>19172</v>
      </c>
      <c r="I2310" s="96" t="s">
        <v>19173</v>
      </c>
      <c r="J2310" s="95" t="s">
        <v>19189</v>
      </c>
      <c r="K2310" s="95" t="s">
        <v>19374</v>
      </c>
      <c r="L2310" s="95" t="s">
        <v>19375</v>
      </c>
      <c r="M2310" s="96" t="s">
        <v>19376</v>
      </c>
      <c r="N2310" s="96" t="s">
        <v>575</v>
      </c>
      <c r="O2310" s="97">
        <v>32973</v>
      </c>
      <c r="P2310" s="97">
        <v>32973</v>
      </c>
      <c r="Q2310" s="97">
        <v>32973</v>
      </c>
      <c r="R2310" s="96">
        <v>12956</v>
      </c>
      <c r="S2310" s="96">
        <v>35</v>
      </c>
      <c r="T2310" s="96" t="s">
        <v>19261</v>
      </c>
      <c r="U2310" s="96" t="s">
        <v>6767</v>
      </c>
      <c r="V2310" s="96"/>
      <c r="W2310" s="96" t="s">
        <v>6768</v>
      </c>
      <c r="X2310" s="96" t="s">
        <v>575</v>
      </c>
      <c r="Y2310" s="95" t="s">
        <v>6769</v>
      </c>
    </row>
    <row r="2311" spans="1:25" s="87" customFormat="1" x14ac:dyDescent="0.3">
      <c r="A2311" s="94" t="str">
        <f t="shared" si="37"/>
        <v>thood0</v>
      </c>
      <c r="B2311" s="95" t="s">
        <v>29625</v>
      </c>
      <c r="C2311" s="96" t="s">
        <v>29626</v>
      </c>
      <c r="D2311" s="96" t="s">
        <v>29627</v>
      </c>
      <c r="E2311" s="96" t="s">
        <v>5630</v>
      </c>
      <c r="F2311" s="95" t="s">
        <v>19372</v>
      </c>
      <c r="G2311" s="96" t="s">
        <v>19373</v>
      </c>
      <c r="H2311" s="96" t="s">
        <v>19172</v>
      </c>
      <c r="I2311" s="96" t="s">
        <v>19173</v>
      </c>
      <c r="J2311" s="95" t="s">
        <v>19189</v>
      </c>
      <c r="K2311" s="95" t="s">
        <v>19374</v>
      </c>
      <c r="L2311" s="95" t="s">
        <v>19375</v>
      </c>
      <c r="M2311" s="96" t="s">
        <v>19376</v>
      </c>
      <c r="N2311" s="96" t="s">
        <v>575</v>
      </c>
      <c r="O2311" s="97">
        <v>45900</v>
      </c>
      <c r="P2311" s="97">
        <v>45900</v>
      </c>
      <c r="Q2311" s="97">
        <v>45900</v>
      </c>
      <c r="R2311" s="96">
        <v>29</v>
      </c>
      <c r="S2311" s="96">
        <v>0</v>
      </c>
      <c r="T2311" s="96" t="s">
        <v>19183</v>
      </c>
      <c r="U2311" s="96" t="s">
        <v>29628</v>
      </c>
      <c r="V2311" s="96"/>
      <c r="W2311" s="96" t="s">
        <v>4629</v>
      </c>
      <c r="X2311" s="96" t="s">
        <v>575</v>
      </c>
      <c r="Y2311" s="95" t="s">
        <v>29629</v>
      </c>
    </row>
    <row r="2312" spans="1:25" s="87" customFormat="1" x14ac:dyDescent="0.3">
      <c r="A2312" s="94" t="str">
        <f t="shared" si="37"/>
        <v>though</v>
      </c>
      <c r="B2312" s="95" t="s">
        <v>29630</v>
      </c>
      <c r="C2312" s="96" t="s">
        <v>29631</v>
      </c>
      <c r="D2312" s="96" t="s">
        <v>29632</v>
      </c>
      <c r="E2312" s="96" t="s">
        <v>19170</v>
      </c>
      <c r="F2312" s="95" t="s">
        <v>19171</v>
      </c>
      <c r="G2312" s="96" t="s">
        <v>19029</v>
      </c>
      <c r="H2312" s="96" t="s">
        <v>19172</v>
      </c>
      <c r="I2312" s="96" t="s">
        <v>19173</v>
      </c>
      <c r="J2312" s="95" t="s">
        <v>19174</v>
      </c>
      <c r="K2312" s="95" t="s">
        <v>19216</v>
      </c>
      <c r="L2312" s="95" t="s">
        <v>20424</v>
      </c>
      <c r="M2312" s="96" t="s">
        <v>20425</v>
      </c>
      <c r="N2312" s="96" t="s">
        <v>201</v>
      </c>
      <c r="O2312" s="97">
        <v>45718</v>
      </c>
      <c r="P2312" s="97">
        <v>45718</v>
      </c>
      <c r="Q2312" s="97">
        <v>45718</v>
      </c>
      <c r="R2312" s="96">
        <v>211</v>
      </c>
      <c r="S2312" s="96">
        <v>0</v>
      </c>
      <c r="T2312" s="96" t="s">
        <v>19176</v>
      </c>
      <c r="U2312" s="96" t="s">
        <v>29633</v>
      </c>
      <c r="V2312" s="96" t="s">
        <v>26636</v>
      </c>
      <c r="W2312" s="96" t="s">
        <v>29634</v>
      </c>
      <c r="X2312" s="96" t="s">
        <v>453</v>
      </c>
      <c r="Y2312" s="95" t="s">
        <v>29635</v>
      </c>
    </row>
    <row r="2313" spans="1:25" s="87" customFormat="1" x14ac:dyDescent="0.3">
      <c r="A2313" s="94" t="str">
        <f t="shared" si="37"/>
        <v>thudson</v>
      </c>
      <c r="B2313" s="95" t="s">
        <v>29636</v>
      </c>
      <c r="C2313" s="96" t="s">
        <v>29637</v>
      </c>
      <c r="D2313" s="96" t="s">
        <v>29638</v>
      </c>
      <c r="E2313" s="96" t="s">
        <v>5630</v>
      </c>
      <c r="F2313" s="95" t="s">
        <v>19215</v>
      </c>
      <c r="G2313" s="96" t="s">
        <v>19033</v>
      </c>
      <c r="H2313" s="96" t="s">
        <v>19172</v>
      </c>
      <c r="I2313" s="96" t="s">
        <v>19173</v>
      </c>
      <c r="J2313" s="95" t="s">
        <v>19174</v>
      </c>
      <c r="K2313" s="95" t="s">
        <v>19258</v>
      </c>
      <c r="L2313" s="95" t="s">
        <v>19259</v>
      </c>
      <c r="M2313" s="96" t="s">
        <v>19260</v>
      </c>
      <c r="N2313" s="96" t="s">
        <v>279</v>
      </c>
      <c r="O2313" s="97">
        <v>45767</v>
      </c>
      <c r="P2313" s="97">
        <v>45767</v>
      </c>
      <c r="Q2313" s="97">
        <v>45767</v>
      </c>
      <c r="R2313" s="96">
        <v>162</v>
      </c>
      <c r="S2313" s="96">
        <v>0</v>
      </c>
      <c r="T2313" s="96" t="s">
        <v>19193</v>
      </c>
      <c r="U2313" s="96" t="s">
        <v>29639</v>
      </c>
      <c r="V2313" s="96" t="s">
        <v>29640</v>
      </c>
      <c r="W2313" s="96" t="s">
        <v>4536</v>
      </c>
      <c r="X2313" s="96" t="s">
        <v>279</v>
      </c>
      <c r="Y2313" s="95" t="s">
        <v>10458</v>
      </c>
    </row>
    <row r="2314" spans="1:25" s="87" customFormat="1" x14ac:dyDescent="0.3">
      <c r="A2314" s="94" t="str">
        <f t="shared" si="37"/>
        <v>thull</v>
      </c>
      <c r="B2314" s="95" t="s">
        <v>29641</v>
      </c>
      <c r="C2314" s="96" t="s">
        <v>29642</v>
      </c>
      <c r="D2314" s="95" t="s">
        <v>29643</v>
      </c>
      <c r="E2314" s="96"/>
      <c r="F2314" s="96"/>
      <c r="G2314" s="96"/>
      <c r="H2314" s="96"/>
      <c r="I2314" s="96"/>
      <c r="J2314" s="96"/>
      <c r="K2314" s="96" t="s">
        <v>19216</v>
      </c>
      <c r="L2314" s="96"/>
      <c r="M2314" s="96"/>
      <c r="N2314" s="96"/>
      <c r="O2314" s="97">
        <v>45956</v>
      </c>
      <c r="P2314" s="96">
        <v>45956</v>
      </c>
      <c r="Q2314" s="97">
        <v>45956</v>
      </c>
      <c r="R2314" s="96"/>
      <c r="S2314" s="96"/>
      <c r="T2314" s="96"/>
      <c r="U2314" s="95" t="s">
        <v>29644</v>
      </c>
      <c r="V2314" s="96"/>
      <c r="W2314" s="96" t="s">
        <v>2660</v>
      </c>
      <c r="X2314" s="96" t="s">
        <v>250</v>
      </c>
      <c r="Y2314" s="95" t="s">
        <v>17962</v>
      </c>
    </row>
    <row r="2315" spans="1:25" s="87" customFormat="1" x14ac:dyDescent="0.3">
      <c r="A2315" s="94" t="str">
        <f t="shared" si="37"/>
        <v>tjarret</v>
      </c>
      <c r="B2315" s="95" t="s">
        <v>29645</v>
      </c>
      <c r="C2315" s="96" t="s">
        <v>29646</v>
      </c>
      <c r="D2315" s="96" t="s">
        <v>29647</v>
      </c>
      <c r="E2315" s="96" t="s">
        <v>5630</v>
      </c>
      <c r="F2315" s="95" t="s">
        <v>19181</v>
      </c>
      <c r="G2315" s="96" t="s">
        <v>19030</v>
      </c>
      <c r="H2315" s="96" t="s">
        <v>19172</v>
      </c>
      <c r="I2315" s="96" t="s">
        <v>19173</v>
      </c>
      <c r="J2315" s="95" t="s">
        <v>19174</v>
      </c>
      <c r="K2315" s="95" t="s">
        <v>19216</v>
      </c>
      <c r="L2315" s="95" t="s">
        <v>19237</v>
      </c>
      <c r="M2315" s="96" t="s">
        <v>19238</v>
      </c>
      <c r="N2315" s="96" t="s">
        <v>250</v>
      </c>
      <c r="O2315" s="97">
        <v>45879</v>
      </c>
      <c r="P2315" s="97">
        <v>45879</v>
      </c>
      <c r="Q2315" s="97">
        <v>45879</v>
      </c>
      <c r="R2315" s="96">
        <v>50</v>
      </c>
      <c r="S2315" s="96">
        <v>0</v>
      </c>
      <c r="T2315" s="96" t="s">
        <v>19448</v>
      </c>
      <c r="U2315" s="96" t="s">
        <v>29648</v>
      </c>
      <c r="V2315" s="96"/>
      <c r="W2315" s="96" t="s">
        <v>2262</v>
      </c>
      <c r="X2315" s="96" t="s">
        <v>250</v>
      </c>
      <c r="Y2315" s="95" t="s">
        <v>29649</v>
      </c>
    </row>
    <row r="2316" spans="1:25" s="87" customFormat="1" x14ac:dyDescent="0.3">
      <c r="A2316" s="94" t="str">
        <f t="shared" si="37"/>
        <v>TJENKIN</v>
      </c>
      <c r="B2316" s="95" t="s">
        <v>29650</v>
      </c>
      <c r="C2316" s="96" t="s">
        <v>29651</v>
      </c>
      <c r="D2316" s="96" t="s">
        <v>8003</v>
      </c>
      <c r="E2316" s="96" t="s">
        <v>5630</v>
      </c>
      <c r="F2316" s="95" t="s">
        <v>19285</v>
      </c>
      <c r="G2316" s="96" t="s">
        <v>19028</v>
      </c>
      <c r="H2316" s="96" t="s">
        <v>19172</v>
      </c>
      <c r="I2316" s="96" t="s">
        <v>19173</v>
      </c>
      <c r="J2316" s="95" t="s">
        <v>19189</v>
      </c>
      <c r="K2316" s="95" t="s">
        <v>19273</v>
      </c>
      <c r="L2316" s="95" t="s">
        <v>19274</v>
      </c>
      <c r="M2316" s="96" t="s">
        <v>7733</v>
      </c>
      <c r="N2316" s="96" t="s">
        <v>328</v>
      </c>
      <c r="O2316" s="97">
        <v>36227</v>
      </c>
      <c r="P2316" s="97">
        <v>36227</v>
      </c>
      <c r="Q2316" s="97">
        <v>36227</v>
      </c>
      <c r="R2316" s="96">
        <v>9702</v>
      </c>
      <c r="S2316" s="96">
        <v>26</v>
      </c>
      <c r="T2316" s="96" t="s">
        <v>19261</v>
      </c>
      <c r="U2316" s="96" t="s">
        <v>29652</v>
      </c>
      <c r="V2316" s="96"/>
      <c r="W2316" s="96" t="s">
        <v>12347</v>
      </c>
      <c r="X2316" s="96" t="s">
        <v>416</v>
      </c>
      <c r="Y2316" s="95" t="s">
        <v>16861</v>
      </c>
    </row>
    <row r="2317" spans="1:25" s="87" customFormat="1" x14ac:dyDescent="0.3">
      <c r="A2317" s="94" t="str">
        <f t="shared" si="37"/>
        <v>tjohns0</v>
      </c>
      <c r="B2317" s="95" t="s">
        <v>29653</v>
      </c>
      <c r="C2317" s="96" t="s">
        <v>29654</v>
      </c>
      <c r="D2317" s="96" t="s">
        <v>29655</v>
      </c>
      <c r="E2317" s="96" t="s">
        <v>19170</v>
      </c>
      <c r="F2317" s="95" t="s">
        <v>19171</v>
      </c>
      <c r="G2317" s="96" t="s">
        <v>19029</v>
      </c>
      <c r="H2317" s="96" t="s">
        <v>19172</v>
      </c>
      <c r="I2317" s="96" t="s">
        <v>19173</v>
      </c>
      <c r="J2317" s="95" t="s">
        <v>19174</v>
      </c>
      <c r="K2317" s="95" t="s">
        <v>19258</v>
      </c>
      <c r="L2317" s="95" t="s">
        <v>19259</v>
      </c>
      <c r="M2317" s="96" t="s">
        <v>19260</v>
      </c>
      <c r="N2317" s="96" t="s">
        <v>279</v>
      </c>
      <c r="O2317" s="97">
        <v>44476</v>
      </c>
      <c r="P2317" s="97">
        <v>44476</v>
      </c>
      <c r="Q2317" s="97">
        <v>44476</v>
      </c>
      <c r="R2317" s="96">
        <v>1453</v>
      </c>
      <c r="S2317" s="96">
        <v>3</v>
      </c>
      <c r="T2317" s="96" t="s">
        <v>19228</v>
      </c>
      <c r="U2317" s="96" t="s">
        <v>29656</v>
      </c>
      <c r="V2317" s="96"/>
      <c r="W2317" s="96" t="s">
        <v>29657</v>
      </c>
      <c r="X2317" s="96" t="s">
        <v>279</v>
      </c>
      <c r="Y2317" s="95" t="s">
        <v>10641</v>
      </c>
    </row>
    <row r="2318" spans="1:25" s="87" customFormat="1" x14ac:dyDescent="0.3">
      <c r="A2318" s="94" t="str">
        <f t="shared" si="37"/>
        <v>tjones</v>
      </c>
      <c r="B2318" s="95" t="s">
        <v>29658</v>
      </c>
      <c r="C2318" s="96" t="s">
        <v>29659</v>
      </c>
      <c r="D2318" s="96" t="s">
        <v>29660</v>
      </c>
      <c r="E2318" s="96" t="s">
        <v>5630</v>
      </c>
      <c r="F2318" s="95" t="s">
        <v>19181</v>
      </c>
      <c r="G2318" s="96" t="s">
        <v>19030</v>
      </c>
      <c r="H2318" s="96" t="s">
        <v>19172</v>
      </c>
      <c r="I2318" s="96" t="s">
        <v>19173</v>
      </c>
      <c r="J2318" s="95" t="s">
        <v>19189</v>
      </c>
      <c r="K2318" s="95" t="s">
        <v>19415</v>
      </c>
      <c r="L2318" s="95" t="s">
        <v>6684</v>
      </c>
      <c r="M2318" s="96" t="s">
        <v>19416</v>
      </c>
      <c r="N2318" s="96" t="s">
        <v>318</v>
      </c>
      <c r="O2318" s="97">
        <v>45907</v>
      </c>
      <c r="P2318" s="97">
        <v>45907</v>
      </c>
      <c r="Q2318" s="97">
        <v>45907</v>
      </c>
      <c r="R2318" s="96">
        <v>22</v>
      </c>
      <c r="S2318" s="96">
        <v>0</v>
      </c>
      <c r="T2318" s="96" t="s">
        <v>19183</v>
      </c>
      <c r="U2318" s="96" t="s">
        <v>29661</v>
      </c>
      <c r="V2318" s="96"/>
      <c r="W2318" s="96" t="s">
        <v>1161</v>
      </c>
      <c r="X2318" s="96" t="s">
        <v>318</v>
      </c>
      <c r="Y2318" s="95" t="s">
        <v>29662</v>
      </c>
    </row>
    <row r="2319" spans="1:25" s="87" customFormat="1" x14ac:dyDescent="0.3">
      <c r="A2319" s="94" t="str">
        <f t="shared" si="37"/>
        <v>TKHAWAL</v>
      </c>
      <c r="B2319" s="95" t="s">
        <v>29663</v>
      </c>
      <c r="C2319" s="96" t="s">
        <v>29664</v>
      </c>
      <c r="D2319" s="96" t="s">
        <v>9834</v>
      </c>
      <c r="E2319" s="96" t="s">
        <v>5630</v>
      </c>
      <c r="F2319" s="95" t="s">
        <v>19206</v>
      </c>
      <c r="G2319" s="96" t="s">
        <v>136</v>
      </c>
      <c r="H2319" s="96" t="s">
        <v>19172</v>
      </c>
      <c r="I2319" s="96" t="s">
        <v>19173</v>
      </c>
      <c r="J2319" s="95" t="s">
        <v>19174</v>
      </c>
      <c r="K2319" s="95" t="s">
        <v>19360</v>
      </c>
      <c r="L2319" s="95" t="s">
        <v>19361</v>
      </c>
      <c r="M2319" s="96" t="s">
        <v>19362</v>
      </c>
      <c r="N2319" s="96" t="s">
        <v>1463</v>
      </c>
      <c r="O2319" s="97">
        <v>40050</v>
      </c>
      <c r="P2319" s="97">
        <v>40050</v>
      </c>
      <c r="Q2319" s="97">
        <v>40050</v>
      </c>
      <c r="R2319" s="96">
        <v>5879</v>
      </c>
      <c r="S2319" s="96">
        <v>16</v>
      </c>
      <c r="T2319" s="96" t="s">
        <v>19261</v>
      </c>
      <c r="U2319" s="96" t="s">
        <v>9837</v>
      </c>
      <c r="V2319" s="96"/>
      <c r="W2319" s="96" t="s">
        <v>9838</v>
      </c>
      <c r="X2319" s="96" t="s">
        <v>1472</v>
      </c>
      <c r="Y2319" s="95" t="s">
        <v>9839</v>
      </c>
    </row>
    <row r="2320" spans="1:25" s="87" customFormat="1" x14ac:dyDescent="0.3">
      <c r="A2320" s="94" t="str">
        <f t="shared" si="37"/>
        <v>tkhilwa</v>
      </c>
      <c r="B2320" s="95" t="s">
        <v>29665</v>
      </c>
      <c r="C2320" s="96" t="s">
        <v>29666</v>
      </c>
      <c r="D2320" s="96" t="s">
        <v>29667</v>
      </c>
      <c r="E2320" s="96" t="s">
        <v>5630</v>
      </c>
      <c r="F2320" s="95" t="s">
        <v>19181</v>
      </c>
      <c r="G2320" s="96" t="s">
        <v>19030</v>
      </c>
      <c r="H2320" s="96" t="s">
        <v>19172</v>
      </c>
      <c r="I2320" s="96" t="s">
        <v>19173</v>
      </c>
      <c r="J2320" s="95" t="s">
        <v>19174</v>
      </c>
      <c r="K2320" s="95" t="s">
        <v>19175</v>
      </c>
      <c r="L2320" s="95" t="s">
        <v>19182</v>
      </c>
      <c r="M2320" s="96" t="s">
        <v>9597</v>
      </c>
      <c r="N2320" s="96" t="s">
        <v>219</v>
      </c>
      <c r="O2320" s="97">
        <v>44167</v>
      </c>
      <c r="P2320" s="97">
        <v>44167</v>
      </c>
      <c r="Q2320" s="97">
        <v>44167</v>
      </c>
      <c r="R2320" s="96">
        <v>1762</v>
      </c>
      <c r="S2320" s="96">
        <v>4</v>
      </c>
      <c r="T2320" s="96" t="s">
        <v>19228</v>
      </c>
      <c r="U2320" s="132" t="s">
        <v>29668</v>
      </c>
      <c r="V2320" s="98"/>
      <c r="W2320" s="98" t="s">
        <v>3495</v>
      </c>
      <c r="X2320" s="98" t="s">
        <v>219</v>
      </c>
      <c r="Y2320" s="132" t="s">
        <v>9598</v>
      </c>
    </row>
    <row r="2321" spans="1:25" s="87" customFormat="1" x14ac:dyDescent="0.3">
      <c r="A2321" s="94" t="str">
        <f t="shared" si="37"/>
        <v>tking</v>
      </c>
      <c r="B2321" s="95" t="s">
        <v>29669</v>
      </c>
      <c r="C2321" s="96" t="s">
        <v>29670</v>
      </c>
      <c r="D2321" s="96" t="s">
        <v>29671</v>
      </c>
      <c r="E2321" s="96" t="s">
        <v>5630</v>
      </c>
      <c r="F2321" s="95" t="s">
        <v>19181</v>
      </c>
      <c r="G2321" s="96" t="s">
        <v>19030</v>
      </c>
      <c r="H2321" s="96" t="s">
        <v>19172</v>
      </c>
      <c r="I2321" s="96" t="s">
        <v>19173</v>
      </c>
      <c r="J2321" s="95" t="s">
        <v>19189</v>
      </c>
      <c r="K2321" s="95" t="s">
        <v>19415</v>
      </c>
      <c r="L2321" s="95" t="s">
        <v>6684</v>
      </c>
      <c r="M2321" s="96" t="s">
        <v>19416</v>
      </c>
      <c r="N2321" s="96" t="s">
        <v>318</v>
      </c>
      <c r="O2321" s="97">
        <v>45907</v>
      </c>
      <c r="P2321" s="97">
        <v>45907</v>
      </c>
      <c r="Q2321" s="97">
        <v>45907</v>
      </c>
      <c r="R2321" s="96">
        <v>22</v>
      </c>
      <c r="S2321" s="96">
        <v>0</v>
      </c>
      <c r="T2321" s="96" t="s">
        <v>19183</v>
      </c>
      <c r="U2321" s="96" t="s">
        <v>15348</v>
      </c>
      <c r="V2321" s="96"/>
      <c r="W2321" s="96" t="s">
        <v>1161</v>
      </c>
      <c r="X2321" s="96" t="s">
        <v>318</v>
      </c>
      <c r="Y2321" s="95" t="s">
        <v>14525</v>
      </c>
    </row>
    <row r="2322" spans="1:25" s="87" customFormat="1" x14ac:dyDescent="0.3">
      <c r="A2322" s="94" t="str">
        <f t="shared" si="37"/>
        <v>tkohl3</v>
      </c>
      <c r="B2322" s="95" t="s">
        <v>29672</v>
      </c>
      <c r="C2322" s="96" t="s">
        <v>29673</v>
      </c>
      <c r="D2322" s="96" t="s">
        <v>29674</v>
      </c>
      <c r="E2322" s="96" t="s">
        <v>19170</v>
      </c>
      <c r="F2322" s="95" t="s">
        <v>19181</v>
      </c>
      <c r="G2322" s="96" t="s">
        <v>19030</v>
      </c>
      <c r="H2322" s="96" t="s">
        <v>19172</v>
      </c>
      <c r="I2322" s="96" t="s">
        <v>19173</v>
      </c>
      <c r="J2322" s="95" t="s">
        <v>19174</v>
      </c>
      <c r="K2322" s="95" t="s">
        <v>19431</v>
      </c>
      <c r="L2322" s="95" t="s">
        <v>19432</v>
      </c>
      <c r="M2322" s="96" t="s">
        <v>6264</v>
      </c>
      <c r="N2322" s="96" t="s">
        <v>279</v>
      </c>
      <c r="O2322" s="97">
        <v>42256</v>
      </c>
      <c r="P2322" s="97">
        <v>42256</v>
      </c>
      <c r="Q2322" s="97">
        <v>42256</v>
      </c>
      <c r="R2322" s="96">
        <v>3673</v>
      </c>
      <c r="S2322" s="96">
        <v>10</v>
      </c>
      <c r="T2322" s="96" t="s">
        <v>19247</v>
      </c>
      <c r="U2322" s="96" t="s">
        <v>29675</v>
      </c>
      <c r="V2322" s="96"/>
      <c r="W2322" s="96" t="s">
        <v>29676</v>
      </c>
      <c r="X2322" s="96" t="s">
        <v>279</v>
      </c>
      <c r="Y2322" s="95" t="s">
        <v>29677</v>
      </c>
    </row>
    <row r="2323" spans="1:25" s="87" customFormat="1" x14ac:dyDescent="0.3">
      <c r="A2323" s="94" t="str">
        <f t="shared" si="37"/>
        <v>tlattin</v>
      </c>
      <c r="B2323" s="95" t="s">
        <v>29678</v>
      </c>
      <c r="C2323" s="96" t="s">
        <v>29679</v>
      </c>
      <c r="D2323" s="96" t="s">
        <v>29680</v>
      </c>
      <c r="E2323" s="96" t="s">
        <v>19170</v>
      </c>
      <c r="F2323" s="95" t="s">
        <v>19236</v>
      </c>
      <c r="G2323" s="96" t="s">
        <v>19032</v>
      </c>
      <c r="H2323" s="96" t="s">
        <v>19227</v>
      </c>
      <c r="I2323" s="96" t="s">
        <v>19173</v>
      </c>
      <c r="J2323" s="95" t="s">
        <v>19174</v>
      </c>
      <c r="K2323" s="95" t="s">
        <v>19401</v>
      </c>
      <c r="L2323" s="95" t="s">
        <v>20201</v>
      </c>
      <c r="M2323" s="96" t="s">
        <v>17220</v>
      </c>
      <c r="N2323" s="96" t="s">
        <v>297</v>
      </c>
      <c r="O2323" s="97">
        <v>45613</v>
      </c>
      <c r="P2323" s="97">
        <v>45613</v>
      </c>
      <c r="Q2323" s="97">
        <v>45613</v>
      </c>
      <c r="R2323" s="96">
        <v>316</v>
      </c>
      <c r="S2323" s="96">
        <v>0</v>
      </c>
      <c r="T2323" s="96" t="s">
        <v>19176</v>
      </c>
      <c r="U2323" s="96" t="s">
        <v>29681</v>
      </c>
      <c r="V2323" s="96"/>
      <c r="W2323" s="96" t="s">
        <v>4993</v>
      </c>
      <c r="X2323" s="96" t="s">
        <v>287</v>
      </c>
      <c r="Y2323" s="95" t="s">
        <v>24295</v>
      </c>
    </row>
    <row r="2324" spans="1:25" s="87" customFormat="1" x14ac:dyDescent="0.3">
      <c r="A2324" s="94" t="str">
        <f t="shared" si="37"/>
        <v>tlopez</v>
      </c>
      <c r="B2324" s="95" t="s">
        <v>29682</v>
      </c>
      <c r="C2324" s="96" t="s">
        <v>29683</v>
      </c>
      <c r="D2324" s="96" t="s">
        <v>29684</v>
      </c>
      <c r="E2324" s="96" t="s">
        <v>5630</v>
      </c>
      <c r="F2324" s="95" t="s">
        <v>19181</v>
      </c>
      <c r="G2324" s="96" t="s">
        <v>19030</v>
      </c>
      <c r="H2324" s="96" t="s">
        <v>19172</v>
      </c>
      <c r="I2324" s="96" t="s">
        <v>19173</v>
      </c>
      <c r="J2324" s="95" t="s">
        <v>19174</v>
      </c>
      <c r="K2324" s="95" t="s">
        <v>19309</v>
      </c>
      <c r="L2324" s="95" t="s">
        <v>19310</v>
      </c>
      <c r="M2324" s="96" t="s">
        <v>6528</v>
      </c>
      <c r="N2324" s="96" t="s">
        <v>219</v>
      </c>
      <c r="O2324" s="97">
        <v>40514</v>
      </c>
      <c r="P2324" s="97">
        <v>44882</v>
      </c>
      <c r="Q2324" s="97">
        <v>44882</v>
      </c>
      <c r="R2324" s="96">
        <v>1047</v>
      </c>
      <c r="S2324" s="96">
        <v>2</v>
      </c>
      <c r="T2324" s="96" t="s">
        <v>19209</v>
      </c>
      <c r="U2324" s="96" t="s">
        <v>29685</v>
      </c>
      <c r="V2324" s="96"/>
      <c r="W2324" s="96" t="s">
        <v>29686</v>
      </c>
      <c r="X2324" s="96" t="s">
        <v>219</v>
      </c>
      <c r="Y2324" s="95" t="s">
        <v>29687</v>
      </c>
    </row>
    <row r="2325" spans="1:25" s="87" customFormat="1" x14ac:dyDescent="0.3">
      <c r="A2325" s="94" t="str">
        <f t="shared" si="37"/>
        <v>tmackli</v>
      </c>
      <c r="B2325" s="95" t="s">
        <v>29688</v>
      </c>
      <c r="C2325" s="96" t="s">
        <v>29689</v>
      </c>
      <c r="D2325" s="96" t="s">
        <v>29690</v>
      </c>
      <c r="E2325" s="96" t="s">
        <v>5630</v>
      </c>
      <c r="F2325" s="95" t="s">
        <v>19171</v>
      </c>
      <c r="G2325" s="96" t="s">
        <v>19029</v>
      </c>
      <c r="H2325" s="96" t="s">
        <v>19172</v>
      </c>
      <c r="I2325" s="96" t="s">
        <v>19173</v>
      </c>
      <c r="J2325" s="95" t="s">
        <v>19189</v>
      </c>
      <c r="K2325" s="95" t="s">
        <v>19333</v>
      </c>
      <c r="L2325" s="95" t="s">
        <v>19334</v>
      </c>
      <c r="M2325" s="96" t="s">
        <v>9382</v>
      </c>
      <c r="N2325" s="96" t="s">
        <v>366</v>
      </c>
      <c r="O2325" s="97">
        <v>36175</v>
      </c>
      <c r="P2325" s="97">
        <v>43838</v>
      </c>
      <c r="Q2325" s="97">
        <v>43838</v>
      </c>
      <c r="R2325" s="96">
        <v>2091</v>
      </c>
      <c r="S2325" s="96">
        <v>5</v>
      </c>
      <c r="T2325" s="96" t="s">
        <v>19228</v>
      </c>
      <c r="U2325" s="96" t="s">
        <v>29691</v>
      </c>
      <c r="V2325" s="96"/>
      <c r="W2325" s="96" t="s">
        <v>2872</v>
      </c>
      <c r="X2325" s="96" t="s">
        <v>416</v>
      </c>
      <c r="Y2325" s="95" t="s">
        <v>29692</v>
      </c>
    </row>
    <row r="2326" spans="1:25" s="87" customFormat="1" x14ac:dyDescent="0.3">
      <c r="A2326" s="94" t="str">
        <f t="shared" si="37"/>
        <v>tmajor0</v>
      </c>
      <c r="B2326" s="95" t="s">
        <v>29693</v>
      </c>
      <c r="C2326" s="96" t="s">
        <v>29694</v>
      </c>
      <c r="D2326" s="96" t="s">
        <v>29695</v>
      </c>
      <c r="E2326" s="96" t="s">
        <v>5630</v>
      </c>
      <c r="F2326" s="95" t="s">
        <v>19382</v>
      </c>
      <c r="G2326" s="96" t="s">
        <v>19045</v>
      </c>
      <c r="H2326" s="96" t="s">
        <v>19172</v>
      </c>
      <c r="I2326" s="96" t="s">
        <v>19173</v>
      </c>
      <c r="J2326" s="95" t="s">
        <v>19189</v>
      </c>
      <c r="K2326" s="95" t="s">
        <v>19273</v>
      </c>
      <c r="L2326" s="95" t="s">
        <v>19274</v>
      </c>
      <c r="M2326" s="96" t="s">
        <v>7733</v>
      </c>
      <c r="N2326" s="96" t="s">
        <v>328</v>
      </c>
      <c r="O2326" s="97">
        <v>37746</v>
      </c>
      <c r="P2326" s="97">
        <v>44056</v>
      </c>
      <c r="Q2326" s="97">
        <v>44056</v>
      </c>
      <c r="R2326" s="96">
        <v>1873</v>
      </c>
      <c r="S2326" s="96">
        <v>5</v>
      </c>
      <c r="T2326" s="96" t="s">
        <v>19228</v>
      </c>
      <c r="U2326" s="96" t="s">
        <v>29696</v>
      </c>
      <c r="V2326" s="96"/>
      <c r="W2326" s="96" t="s">
        <v>5021</v>
      </c>
      <c r="X2326" s="96" t="s">
        <v>375</v>
      </c>
      <c r="Y2326" s="95" t="s">
        <v>5081</v>
      </c>
    </row>
    <row r="2327" spans="1:25" s="87" customFormat="1" x14ac:dyDescent="0.3">
      <c r="A2327" s="94" t="str">
        <f t="shared" si="37"/>
        <v>TMANDEL</v>
      </c>
      <c r="B2327" s="95" t="s">
        <v>29697</v>
      </c>
      <c r="C2327" s="96" t="s">
        <v>29698</v>
      </c>
      <c r="D2327" s="96" t="s">
        <v>7094</v>
      </c>
      <c r="E2327" s="96" t="s">
        <v>5630</v>
      </c>
      <c r="F2327" s="95" t="s">
        <v>19382</v>
      </c>
      <c r="G2327" s="96" t="s">
        <v>19045</v>
      </c>
      <c r="H2327" s="96" t="s">
        <v>19172</v>
      </c>
      <c r="I2327" s="96" t="s">
        <v>19173</v>
      </c>
      <c r="J2327" s="95" t="s">
        <v>19189</v>
      </c>
      <c r="K2327" s="95" t="s">
        <v>19273</v>
      </c>
      <c r="L2327" s="95" t="s">
        <v>19274</v>
      </c>
      <c r="M2327" s="96" t="s">
        <v>7733</v>
      </c>
      <c r="N2327" s="96" t="s">
        <v>328</v>
      </c>
      <c r="O2327" s="97">
        <v>31881</v>
      </c>
      <c r="P2327" s="97">
        <v>31881</v>
      </c>
      <c r="Q2327" s="97">
        <v>31881</v>
      </c>
      <c r="R2327" s="96">
        <v>14048</v>
      </c>
      <c r="S2327" s="96">
        <v>38</v>
      </c>
      <c r="T2327" s="96" t="s">
        <v>19261</v>
      </c>
      <c r="U2327" s="96" t="s">
        <v>29699</v>
      </c>
      <c r="V2327" s="96"/>
      <c r="W2327" s="96" t="s">
        <v>29700</v>
      </c>
      <c r="X2327" s="96" t="s">
        <v>375</v>
      </c>
      <c r="Y2327" s="95" t="s">
        <v>7098</v>
      </c>
    </row>
    <row r="2328" spans="1:25" s="87" customFormat="1" x14ac:dyDescent="0.3">
      <c r="A2328" s="94" t="str">
        <f t="shared" si="37"/>
        <v>tmannin</v>
      </c>
      <c r="B2328" s="95" t="s">
        <v>29701</v>
      </c>
      <c r="C2328" s="96" t="s">
        <v>29702</v>
      </c>
      <c r="D2328" s="96" t="s">
        <v>29703</v>
      </c>
      <c r="E2328" s="96" t="s">
        <v>19170</v>
      </c>
      <c r="F2328" s="95" t="s">
        <v>19372</v>
      </c>
      <c r="G2328" s="96" t="s">
        <v>19373</v>
      </c>
      <c r="H2328" s="96" t="s">
        <v>19172</v>
      </c>
      <c r="I2328" s="96" t="s">
        <v>19173</v>
      </c>
      <c r="J2328" s="95" t="s">
        <v>19189</v>
      </c>
      <c r="K2328" s="95" t="s">
        <v>19374</v>
      </c>
      <c r="L2328" s="95" t="s">
        <v>19375</v>
      </c>
      <c r="M2328" s="96" t="s">
        <v>19376</v>
      </c>
      <c r="N2328" s="96" t="s">
        <v>575</v>
      </c>
      <c r="O2328" s="97">
        <v>45893</v>
      </c>
      <c r="P2328" s="97">
        <v>45893</v>
      </c>
      <c r="Q2328" s="97">
        <v>45893</v>
      </c>
      <c r="R2328" s="96">
        <v>36</v>
      </c>
      <c r="S2328" s="96">
        <v>0</v>
      </c>
      <c r="T2328" s="96" t="s">
        <v>19448</v>
      </c>
      <c r="U2328" s="96" t="s">
        <v>29704</v>
      </c>
      <c r="V2328" s="96"/>
      <c r="W2328" s="96" t="s">
        <v>1523</v>
      </c>
      <c r="X2328" s="96" t="s">
        <v>575</v>
      </c>
      <c r="Y2328" s="95" t="s">
        <v>5134</v>
      </c>
    </row>
    <row r="2329" spans="1:25" s="87" customFormat="1" x14ac:dyDescent="0.3">
      <c r="A2329" s="94" t="str">
        <f t="shared" si="37"/>
        <v>tmathi1</v>
      </c>
      <c r="B2329" s="95" t="s">
        <v>29705</v>
      </c>
      <c r="C2329" s="96" t="s">
        <v>29706</v>
      </c>
      <c r="D2329" s="96" t="s">
        <v>29707</v>
      </c>
      <c r="E2329" s="96" t="s">
        <v>5630</v>
      </c>
      <c r="F2329" s="95" t="s">
        <v>19171</v>
      </c>
      <c r="G2329" s="96" t="s">
        <v>19029</v>
      </c>
      <c r="H2329" s="96" t="s">
        <v>19172</v>
      </c>
      <c r="I2329" s="96" t="s">
        <v>19173</v>
      </c>
      <c r="J2329" s="95" t="s">
        <v>19174</v>
      </c>
      <c r="K2329" s="95" t="s">
        <v>19716</v>
      </c>
      <c r="L2329" s="95" t="s">
        <v>19717</v>
      </c>
      <c r="M2329" s="96" t="s">
        <v>5847</v>
      </c>
      <c r="N2329" s="96" t="s">
        <v>279</v>
      </c>
      <c r="O2329" s="97">
        <v>45445</v>
      </c>
      <c r="P2329" s="97">
        <v>45893</v>
      </c>
      <c r="Q2329" s="97">
        <v>45445</v>
      </c>
      <c r="R2329" s="96">
        <v>484</v>
      </c>
      <c r="S2329" s="96">
        <v>1</v>
      </c>
      <c r="T2329" s="96" t="s">
        <v>19209</v>
      </c>
      <c r="U2329" s="96" t="s">
        <v>29708</v>
      </c>
      <c r="V2329" s="96"/>
      <c r="W2329" s="96" t="s">
        <v>1032</v>
      </c>
      <c r="X2329" s="96" t="s">
        <v>279</v>
      </c>
      <c r="Y2329" s="95" t="s">
        <v>13916</v>
      </c>
    </row>
    <row r="2330" spans="1:25" s="87" customFormat="1" x14ac:dyDescent="0.3">
      <c r="A2330" s="94" t="str">
        <f t="shared" si="37"/>
        <v>TMATHIS</v>
      </c>
      <c r="B2330" s="95" t="s">
        <v>29709</v>
      </c>
      <c r="C2330" s="96" t="s">
        <v>29710</v>
      </c>
      <c r="D2330" s="96" t="s">
        <v>29711</v>
      </c>
      <c r="E2330" s="96" t="s">
        <v>19170</v>
      </c>
      <c r="F2330" s="95" t="s">
        <v>19215</v>
      </c>
      <c r="G2330" s="96" t="s">
        <v>19033</v>
      </c>
      <c r="H2330" s="96" t="s">
        <v>19172</v>
      </c>
      <c r="I2330" s="96" t="s">
        <v>19173</v>
      </c>
      <c r="J2330" s="95" t="s">
        <v>19174</v>
      </c>
      <c r="K2330" s="95" t="s">
        <v>19716</v>
      </c>
      <c r="L2330" s="95" t="s">
        <v>19717</v>
      </c>
      <c r="M2330" s="96" t="s">
        <v>5847</v>
      </c>
      <c r="N2330" s="96" t="s">
        <v>279</v>
      </c>
      <c r="O2330" s="97">
        <v>41834</v>
      </c>
      <c r="P2330" s="97">
        <v>44109</v>
      </c>
      <c r="Q2330" s="97">
        <v>44109</v>
      </c>
      <c r="R2330" s="96">
        <v>1820</v>
      </c>
      <c r="S2330" s="96">
        <v>4</v>
      </c>
      <c r="T2330" s="96" t="s">
        <v>19228</v>
      </c>
      <c r="U2330" s="96" t="s">
        <v>29712</v>
      </c>
      <c r="V2330" s="96"/>
      <c r="W2330" s="96" t="s">
        <v>5847</v>
      </c>
      <c r="X2330" s="96" t="s">
        <v>279</v>
      </c>
      <c r="Y2330" s="95" t="s">
        <v>13916</v>
      </c>
    </row>
    <row r="2331" spans="1:25" s="87" customFormat="1" x14ac:dyDescent="0.3">
      <c r="A2331" s="94" t="str">
        <f t="shared" si="37"/>
        <v>tmatthe</v>
      </c>
      <c r="B2331" s="95" t="s">
        <v>29713</v>
      </c>
      <c r="C2331" s="96" t="s">
        <v>29714</v>
      </c>
      <c r="D2331" s="95" t="s">
        <v>29715</v>
      </c>
      <c r="E2331" s="96" t="s">
        <v>5630</v>
      </c>
      <c r="F2331" s="96"/>
      <c r="G2331" s="96"/>
      <c r="H2331" s="96"/>
      <c r="I2331" s="96"/>
      <c r="J2331" s="96"/>
      <c r="K2331" s="96"/>
      <c r="L2331" s="96"/>
      <c r="M2331" s="96"/>
      <c r="N2331" s="96"/>
      <c r="O2331" s="97">
        <v>45935</v>
      </c>
      <c r="P2331" s="96"/>
      <c r="Q2331" s="97">
        <v>45935</v>
      </c>
      <c r="R2331" s="96"/>
      <c r="S2331" s="96"/>
      <c r="T2331" s="96"/>
      <c r="U2331" s="100" t="s">
        <v>16512</v>
      </c>
      <c r="V2331" s="100">
        <v>0</v>
      </c>
      <c r="W2331" s="100" t="s">
        <v>29716</v>
      </c>
      <c r="X2331" s="100" t="s">
        <v>416</v>
      </c>
      <c r="Y2331" s="100" t="s">
        <v>29717</v>
      </c>
    </row>
    <row r="2332" spans="1:25" s="87" customFormat="1" x14ac:dyDescent="0.3">
      <c r="A2332" s="94" t="str">
        <f t="shared" si="37"/>
        <v>TMCALL2</v>
      </c>
      <c r="B2332" s="95" t="s">
        <v>29718</v>
      </c>
      <c r="C2332" s="96" t="s">
        <v>29719</v>
      </c>
      <c r="D2332" s="96" t="s">
        <v>18095</v>
      </c>
      <c r="E2332" s="96" t="s">
        <v>5630</v>
      </c>
      <c r="F2332" s="95" t="s">
        <v>19171</v>
      </c>
      <c r="G2332" s="96" t="s">
        <v>19029</v>
      </c>
      <c r="H2332" s="96" t="s">
        <v>19172</v>
      </c>
      <c r="I2332" s="96" t="s">
        <v>19173</v>
      </c>
      <c r="J2332" s="95" t="s">
        <v>19174</v>
      </c>
      <c r="K2332" s="95" t="s">
        <v>19401</v>
      </c>
      <c r="L2332" s="95" t="s">
        <v>19764</v>
      </c>
      <c r="M2332" s="96" t="s">
        <v>8645</v>
      </c>
      <c r="N2332" s="96" t="s">
        <v>407</v>
      </c>
      <c r="O2332" s="97">
        <v>40336</v>
      </c>
      <c r="P2332" s="97">
        <v>40336</v>
      </c>
      <c r="Q2332" s="97">
        <v>40336</v>
      </c>
      <c r="R2332" s="96">
        <v>5593</v>
      </c>
      <c r="S2332" s="96">
        <v>15</v>
      </c>
      <c r="T2332" s="96" t="s">
        <v>19247</v>
      </c>
      <c r="U2332" s="96" t="s">
        <v>18097</v>
      </c>
      <c r="V2332" s="96" t="s">
        <v>10798</v>
      </c>
      <c r="W2332" s="96" t="s">
        <v>8604</v>
      </c>
      <c r="X2332" s="96" t="s">
        <v>407</v>
      </c>
      <c r="Y2332" s="95" t="s">
        <v>18098</v>
      </c>
    </row>
    <row r="2333" spans="1:25" s="87" customFormat="1" x14ac:dyDescent="0.3">
      <c r="A2333" s="94" t="str">
        <f t="shared" si="37"/>
        <v>tmcconn</v>
      </c>
      <c r="B2333" s="95" t="s">
        <v>29720</v>
      </c>
      <c r="C2333" s="96" t="s">
        <v>29721</v>
      </c>
      <c r="D2333" s="96" t="s">
        <v>29722</v>
      </c>
      <c r="E2333" s="96" t="s">
        <v>19170</v>
      </c>
      <c r="F2333" s="95" t="s">
        <v>19181</v>
      </c>
      <c r="G2333" s="96" t="s">
        <v>19030</v>
      </c>
      <c r="H2333" s="96" t="s">
        <v>19172</v>
      </c>
      <c r="I2333" s="96" t="s">
        <v>19173</v>
      </c>
      <c r="J2333" s="95" t="s">
        <v>19174</v>
      </c>
      <c r="K2333" s="95" t="s">
        <v>19431</v>
      </c>
      <c r="L2333" s="95" t="s">
        <v>19432</v>
      </c>
      <c r="M2333" s="96" t="s">
        <v>6264</v>
      </c>
      <c r="N2333" s="96" t="s">
        <v>279</v>
      </c>
      <c r="O2333" s="97">
        <v>43775</v>
      </c>
      <c r="P2333" s="97">
        <v>43775</v>
      </c>
      <c r="Q2333" s="97">
        <v>43775</v>
      </c>
      <c r="R2333" s="96">
        <v>2154</v>
      </c>
      <c r="S2333" s="96">
        <v>5</v>
      </c>
      <c r="T2333" s="96" t="s">
        <v>19228</v>
      </c>
      <c r="U2333" s="96" t="s">
        <v>29723</v>
      </c>
      <c r="V2333" s="96">
        <v>9103</v>
      </c>
      <c r="W2333" s="96" t="s">
        <v>335</v>
      </c>
      <c r="X2333" s="96" t="s">
        <v>279</v>
      </c>
      <c r="Y2333" s="95" t="s">
        <v>4722</v>
      </c>
    </row>
    <row r="2334" spans="1:25" s="87" customFormat="1" x14ac:dyDescent="0.3">
      <c r="A2334" s="94" t="str">
        <f t="shared" si="37"/>
        <v>tmcdona</v>
      </c>
      <c r="B2334" s="95" t="s">
        <v>29724</v>
      </c>
      <c r="C2334" s="96" t="s">
        <v>29725</v>
      </c>
      <c r="D2334" s="96" t="s">
        <v>29726</v>
      </c>
      <c r="E2334" s="96" t="s">
        <v>5630</v>
      </c>
      <c r="F2334" s="95" t="s">
        <v>19171</v>
      </c>
      <c r="G2334" s="96" t="s">
        <v>19029</v>
      </c>
      <c r="H2334" s="96" t="s">
        <v>19172</v>
      </c>
      <c r="I2334" s="96" t="s">
        <v>19173</v>
      </c>
      <c r="J2334" s="95" t="s">
        <v>19174</v>
      </c>
      <c r="K2334" s="95" t="s">
        <v>19309</v>
      </c>
      <c r="L2334" s="95" t="s">
        <v>19513</v>
      </c>
      <c r="M2334" s="96" t="s">
        <v>6528</v>
      </c>
      <c r="N2334" s="96" t="s">
        <v>219</v>
      </c>
      <c r="O2334" s="97">
        <v>44896</v>
      </c>
      <c r="P2334" s="97">
        <v>44896</v>
      </c>
      <c r="Q2334" s="97">
        <v>44896</v>
      </c>
      <c r="R2334" s="96">
        <v>1033</v>
      </c>
      <c r="S2334" s="96">
        <v>2</v>
      </c>
      <c r="T2334" s="96" t="s">
        <v>19209</v>
      </c>
      <c r="U2334" s="96" t="s">
        <v>29727</v>
      </c>
      <c r="V2334" s="96"/>
      <c r="W2334" s="96" t="s">
        <v>12252</v>
      </c>
      <c r="X2334" s="96" t="s">
        <v>219</v>
      </c>
      <c r="Y2334" s="95" t="s">
        <v>12253</v>
      </c>
    </row>
    <row r="2335" spans="1:25" s="87" customFormat="1" x14ac:dyDescent="0.3">
      <c r="A2335" s="94" t="str">
        <f t="shared" si="37"/>
        <v>TMEADOW</v>
      </c>
      <c r="B2335" s="95" t="s">
        <v>29728</v>
      </c>
      <c r="C2335" s="96" t="s">
        <v>29729</v>
      </c>
      <c r="D2335" s="96" t="s">
        <v>29730</v>
      </c>
      <c r="E2335" s="96" t="s">
        <v>19170</v>
      </c>
      <c r="F2335" s="95" t="s">
        <v>19171</v>
      </c>
      <c r="G2335" s="96" t="s">
        <v>19029</v>
      </c>
      <c r="H2335" s="96" t="s">
        <v>19172</v>
      </c>
      <c r="I2335" s="96" t="s">
        <v>19173</v>
      </c>
      <c r="J2335" s="95" t="s">
        <v>19189</v>
      </c>
      <c r="K2335" s="95" t="s">
        <v>19273</v>
      </c>
      <c r="L2335" s="95" t="s">
        <v>19274</v>
      </c>
      <c r="M2335" s="96" t="s">
        <v>7733</v>
      </c>
      <c r="N2335" s="96" t="s">
        <v>328</v>
      </c>
      <c r="O2335" s="97">
        <v>37391</v>
      </c>
      <c r="P2335" s="97">
        <v>37391</v>
      </c>
      <c r="Q2335" s="97">
        <v>37391</v>
      </c>
      <c r="R2335" s="96">
        <v>8538</v>
      </c>
      <c r="S2335" s="96">
        <v>23</v>
      </c>
      <c r="T2335" s="96" t="s">
        <v>19261</v>
      </c>
      <c r="U2335" s="96" t="s">
        <v>29731</v>
      </c>
      <c r="V2335" s="96"/>
      <c r="W2335" s="96" t="s">
        <v>29732</v>
      </c>
      <c r="X2335" s="96" t="s">
        <v>416</v>
      </c>
      <c r="Y2335" s="95" t="s">
        <v>29733</v>
      </c>
    </row>
    <row r="2336" spans="1:25" s="87" customFormat="1" x14ac:dyDescent="0.3">
      <c r="A2336" s="94" t="str">
        <f t="shared" si="37"/>
        <v>tmitche</v>
      </c>
      <c r="B2336" s="95" t="s">
        <v>29734</v>
      </c>
      <c r="C2336" s="96" t="s">
        <v>29735</v>
      </c>
      <c r="D2336" s="96" t="s">
        <v>29736</v>
      </c>
      <c r="E2336" s="96" t="s">
        <v>19170</v>
      </c>
      <c r="F2336" s="95" t="s">
        <v>19236</v>
      </c>
      <c r="G2336" s="96" t="s">
        <v>19032</v>
      </c>
      <c r="H2336" s="96" t="s">
        <v>19227</v>
      </c>
      <c r="I2336" s="96" t="s">
        <v>19173</v>
      </c>
      <c r="J2336" s="95" t="s">
        <v>19189</v>
      </c>
      <c r="K2336" s="95" t="s">
        <v>19190</v>
      </c>
      <c r="L2336" s="95" t="s">
        <v>19191</v>
      </c>
      <c r="M2336" s="96" t="s">
        <v>19192</v>
      </c>
      <c r="N2336" s="96" t="s">
        <v>297</v>
      </c>
      <c r="O2336" s="97">
        <v>45767</v>
      </c>
      <c r="P2336" s="97">
        <v>45767</v>
      </c>
      <c r="Q2336" s="97">
        <v>45767</v>
      </c>
      <c r="R2336" s="96">
        <v>162</v>
      </c>
      <c r="S2336" s="96">
        <v>0</v>
      </c>
      <c r="T2336" s="96" t="s">
        <v>19193</v>
      </c>
      <c r="U2336" s="96" t="s">
        <v>29737</v>
      </c>
      <c r="V2336" s="96"/>
      <c r="W2336" s="96" t="s">
        <v>29738</v>
      </c>
      <c r="X2336" s="96" t="s">
        <v>297</v>
      </c>
      <c r="Y2336" s="95" t="s">
        <v>29739</v>
      </c>
    </row>
    <row r="2337" spans="1:25" s="87" customFormat="1" x14ac:dyDescent="0.3">
      <c r="A2337" s="94" t="str">
        <f t="shared" si="37"/>
        <v>TMURR30</v>
      </c>
      <c r="B2337" s="95" t="s">
        <v>29740</v>
      </c>
      <c r="C2337" s="96" t="s">
        <v>29741</v>
      </c>
      <c r="D2337" s="96" t="s">
        <v>29742</v>
      </c>
      <c r="E2337" s="96" t="s">
        <v>5630</v>
      </c>
      <c r="F2337" s="95" t="s">
        <v>19181</v>
      </c>
      <c r="G2337" s="96" t="s">
        <v>19030</v>
      </c>
      <c r="H2337" s="96" t="s">
        <v>19172</v>
      </c>
      <c r="I2337" s="96" t="s">
        <v>19173</v>
      </c>
      <c r="J2337" s="95" t="s">
        <v>19189</v>
      </c>
      <c r="K2337" s="95" t="s">
        <v>19273</v>
      </c>
      <c r="L2337" s="95" t="s">
        <v>19274</v>
      </c>
      <c r="M2337" s="96" t="s">
        <v>7733</v>
      </c>
      <c r="N2337" s="96" t="s">
        <v>328</v>
      </c>
      <c r="O2337" s="97">
        <v>39279</v>
      </c>
      <c r="P2337" s="97">
        <v>39279</v>
      </c>
      <c r="Q2337" s="97">
        <v>39279</v>
      </c>
      <c r="R2337" s="96">
        <v>6650</v>
      </c>
      <c r="S2337" s="96">
        <v>18</v>
      </c>
      <c r="T2337" s="96" t="s">
        <v>19261</v>
      </c>
      <c r="U2337" s="96" t="s">
        <v>29743</v>
      </c>
      <c r="V2337" s="96"/>
      <c r="W2337" s="96" t="s">
        <v>3227</v>
      </c>
      <c r="X2337" s="96" t="s">
        <v>328</v>
      </c>
      <c r="Y2337" s="95" t="s">
        <v>29744</v>
      </c>
    </row>
    <row r="2338" spans="1:25" s="87" customFormat="1" x14ac:dyDescent="0.3">
      <c r="A2338" s="94" t="str">
        <f t="shared" si="37"/>
        <v>tnguyen</v>
      </c>
      <c r="B2338" s="95" t="s">
        <v>29745</v>
      </c>
      <c r="C2338" s="96" t="s">
        <v>29746</v>
      </c>
      <c r="D2338" s="96" t="s">
        <v>29747</v>
      </c>
      <c r="E2338" s="96" t="s">
        <v>5630</v>
      </c>
      <c r="F2338" s="95" t="s">
        <v>19215</v>
      </c>
      <c r="G2338" s="96" t="s">
        <v>19033</v>
      </c>
      <c r="H2338" s="96" t="s">
        <v>19172</v>
      </c>
      <c r="I2338" s="96" t="s">
        <v>19173</v>
      </c>
      <c r="J2338" s="95" t="s">
        <v>19174</v>
      </c>
      <c r="K2338" s="95" t="s">
        <v>19175</v>
      </c>
      <c r="L2338" s="95" t="s">
        <v>16610</v>
      </c>
      <c r="M2338" s="96" t="s">
        <v>9597</v>
      </c>
      <c r="N2338" s="96" t="s">
        <v>219</v>
      </c>
      <c r="O2338" s="97">
        <v>45844</v>
      </c>
      <c r="P2338" s="97">
        <v>45844</v>
      </c>
      <c r="Q2338" s="97">
        <v>45844</v>
      </c>
      <c r="R2338" s="96">
        <v>85</v>
      </c>
      <c r="S2338" s="96">
        <v>0</v>
      </c>
      <c r="T2338" s="96" t="s">
        <v>19219</v>
      </c>
      <c r="U2338" s="96" t="s">
        <v>29748</v>
      </c>
      <c r="V2338" s="96"/>
      <c r="W2338" s="96" t="s">
        <v>7806</v>
      </c>
      <c r="X2338" s="96" t="s">
        <v>219</v>
      </c>
      <c r="Y2338" s="95" t="s">
        <v>28491</v>
      </c>
    </row>
    <row r="2339" spans="1:25" s="87" customFormat="1" x14ac:dyDescent="0.3">
      <c r="A2339" s="94" t="str">
        <f t="shared" si="37"/>
        <v>tnorfle</v>
      </c>
      <c r="B2339" s="95" t="s">
        <v>29749</v>
      </c>
      <c r="C2339" s="96" t="s">
        <v>29750</v>
      </c>
      <c r="D2339" s="96" t="s">
        <v>29751</v>
      </c>
      <c r="E2339" s="96" t="s">
        <v>19170</v>
      </c>
      <c r="F2339" s="95" t="s">
        <v>19171</v>
      </c>
      <c r="G2339" s="96" t="s">
        <v>19029</v>
      </c>
      <c r="H2339" s="96" t="s">
        <v>19172</v>
      </c>
      <c r="I2339" s="96" t="s">
        <v>19173</v>
      </c>
      <c r="J2339" s="95" t="s">
        <v>19189</v>
      </c>
      <c r="K2339" s="95" t="s">
        <v>19273</v>
      </c>
      <c r="L2339" s="95" t="s">
        <v>19274</v>
      </c>
      <c r="M2339" s="96" t="s">
        <v>7733</v>
      </c>
      <c r="N2339" s="96" t="s">
        <v>328</v>
      </c>
      <c r="O2339" s="97">
        <v>45130</v>
      </c>
      <c r="P2339" s="97">
        <v>45130</v>
      </c>
      <c r="Q2339" s="97">
        <v>45130</v>
      </c>
      <c r="R2339" s="96">
        <v>799</v>
      </c>
      <c r="S2339" s="96">
        <v>2</v>
      </c>
      <c r="T2339" s="96" t="s">
        <v>19209</v>
      </c>
      <c r="U2339" s="96" t="s">
        <v>29752</v>
      </c>
      <c r="V2339" s="96"/>
      <c r="W2339" s="96" t="s">
        <v>29753</v>
      </c>
      <c r="X2339" s="96" t="s">
        <v>416</v>
      </c>
      <c r="Y2339" s="95" t="s">
        <v>29754</v>
      </c>
    </row>
    <row r="2340" spans="1:25" s="87" customFormat="1" x14ac:dyDescent="0.3">
      <c r="A2340" s="94" t="str">
        <f t="shared" si="37"/>
        <v>TOMALI</v>
      </c>
      <c r="B2340" s="95" t="s">
        <v>29755</v>
      </c>
      <c r="C2340" s="96" t="s">
        <v>29756</v>
      </c>
      <c r="D2340" s="96" t="s">
        <v>6727</v>
      </c>
      <c r="E2340" s="96" t="s">
        <v>5630</v>
      </c>
      <c r="F2340" s="95" t="s">
        <v>19181</v>
      </c>
      <c r="G2340" s="96" t="s">
        <v>19030</v>
      </c>
      <c r="H2340" s="96" t="s">
        <v>19172</v>
      </c>
      <c r="I2340" s="96" t="s">
        <v>19173</v>
      </c>
      <c r="J2340" s="95" t="s">
        <v>19189</v>
      </c>
      <c r="K2340" s="95" t="s">
        <v>19217</v>
      </c>
      <c r="L2340" s="95" t="s">
        <v>19824</v>
      </c>
      <c r="M2340" s="96" t="s">
        <v>19825</v>
      </c>
      <c r="N2340" s="96" t="s">
        <v>752</v>
      </c>
      <c r="O2340" s="97">
        <v>35913</v>
      </c>
      <c r="P2340" s="97">
        <v>35913</v>
      </c>
      <c r="Q2340" s="97">
        <v>35913</v>
      </c>
      <c r="R2340" s="96">
        <v>10016</v>
      </c>
      <c r="S2340" s="96">
        <v>27</v>
      </c>
      <c r="T2340" s="96" t="s">
        <v>19261</v>
      </c>
      <c r="U2340" s="96" t="s">
        <v>29757</v>
      </c>
      <c r="V2340" s="96"/>
      <c r="W2340" s="96" t="s">
        <v>2571</v>
      </c>
      <c r="X2340" s="96" t="s">
        <v>752</v>
      </c>
      <c r="Y2340" s="95" t="s">
        <v>6731</v>
      </c>
    </row>
    <row r="2341" spans="1:25" s="87" customFormat="1" x14ac:dyDescent="0.3">
      <c r="A2341" s="94" t="str">
        <f t="shared" si="37"/>
        <v>TPECK3</v>
      </c>
      <c r="B2341" s="95" t="s">
        <v>29758</v>
      </c>
      <c r="C2341" s="96" t="s">
        <v>29759</v>
      </c>
      <c r="D2341" s="96" t="s">
        <v>6702</v>
      </c>
      <c r="E2341" s="96" t="s">
        <v>5630</v>
      </c>
      <c r="F2341" s="95" t="s">
        <v>19171</v>
      </c>
      <c r="G2341" s="96" t="s">
        <v>19029</v>
      </c>
      <c r="H2341" s="96" t="s">
        <v>19172</v>
      </c>
      <c r="I2341" s="96" t="s">
        <v>19173</v>
      </c>
      <c r="J2341" s="95" t="s">
        <v>19189</v>
      </c>
      <c r="K2341" s="95" t="s">
        <v>19294</v>
      </c>
      <c r="L2341" s="95" t="s">
        <v>19295</v>
      </c>
      <c r="M2341" s="96" t="s">
        <v>19296</v>
      </c>
      <c r="N2341" s="96" t="s">
        <v>541</v>
      </c>
      <c r="O2341" s="97">
        <v>35268</v>
      </c>
      <c r="P2341" s="97">
        <v>35268</v>
      </c>
      <c r="Q2341" s="97">
        <v>35268</v>
      </c>
      <c r="R2341" s="96">
        <v>10661</v>
      </c>
      <c r="S2341" s="96">
        <v>29</v>
      </c>
      <c r="T2341" s="96" t="s">
        <v>19261</v>
      </c>
      <c r="U2341" s="96" t="s">
        <v>29760</v>
      </c>
      <c r="V2341" s="96"/>
      <c r="W2341" s="96" t="s">
        <v>1555</v>
      </c>
      <c r="X2341" s="96" t="s">
        <v>541</v>
      </c>
      <c r="Y2341" s="95" t="s">
        <v>5302</v>
      </c>
    </row>
    <row r="2342" spans="1:25" s="87" customFormat="1" x14ac:dyDescent="0.3">
      <c r="A2342" s="94" t="str">
        <f t="shared" si="37"/>
        <v>TPENNE</v>
      </c>
      <c r="B2342" s="95" t="s">
        <v>29761</v>
      </c>
      <c r="C2342" s="96" t="s">
        <v>29762</v>
      </c>
      <c r="D2342" s="96" t="s">
        <v>4786</v>
      </c>
      <c r="E2342" s="96" t="s">
        <v>5630</v>
      </c>
      <c r="F2342" s="95" t="s">
        <v>19171</v>
      </c>
      <c r="G2342" s="96" t="s">
        <v>19029</v>
      </c>
      <c r="H2342" s="96" t="s">
        <v>19172</v>
      </c>
      <c r="I2342" s="96" t="s">
        <v>19173</v>
      </c>
      <c r="J2342" s="95" t="s">
        <v>19174</v>
      </c>
      <c r="K2342" s="95" t="s">
        <v>19258</v>
      </c>
      <c r="L2342" s="95" t="s">
        <v>19259</v>
      </c>
      <c r="M2342" s="96" t="s">
        <v>19260</v>
      </c>
      <c r="N2342" s="96" t="s">
        <v>279</v>
      </c>
      <c r="O2342" s="97">
        <v>29019</v>
      </c>
      <c r="P2342" s="97">
        <v>29019</v>
      </c>
      <c r="Q2342" s="97">
        <v>29019</v>
      </c>
      <c r="R2342" s="96">
        <v>16910</v>
      </c>
      <c r="S2342" s="96">
        <v>46</v>
      </c>
      <c r="T2342" s="96" t="s">
        <v>19261</v>
      </c>
      <c r="U2342" s="96" t="s">
        <v>29763</v>
      </c>
      <c r="V2342" s="96"/>
      <c r="W2342" s="96" t="s">
        <v>4787</v>
      </c>
      <c r="X2342" s="96" t="s">
        <v>279</v>
      </c>
      <c r="Y2342" s="95" t="s">
        <v>18313</v>
      </c>
    </row>
    <row r="2343" spans="1:25" s="87" customFormat="1" x14ac:dyDescent="0.3">
      <c r="A2343" s="94" t="str">
        <f t="shared" si="37"/>
        <v>tpercle</v>
      </c>
      <c r="B2343" s="95" t="s">
        <v>29764</v>
      </c>
      <c r="C2343" s="96" t="s">
        <v>29765</v>
      </c>
      <c r="D2343" s="96" t="s">
        <v>29766</v>
      </c>
      <c r="E2343" s="96" t="s">
        <v>5630</v>
      </c>
      <c r="F2343" s="95" t="s">
        <v>19215</v>
      </c>
      <c r="G2343" s="96" t="s">
        <v>19033</v>
      </c>
      <c r="H2343" s="96" t="s">
        <v>19172</v>
      </c>
      <c r="I2343" s="96" t="s">
        <v>19173</v>
      </c>
      <c r="J2343" s="95" t="s">
        <v>19174</v>
      </c>
      <c r="K2343" s="95" t="s">
        <v>19401</v>
      </c>
      <c r="L2343" s="95" t="s">
        <v>20201</v>
      </c>
      <c r="M2343" s="96" t="s">
        <v>17220</v>
      </c>
      <c r="N2343" s="96" t="s">
        <v>297</v>
      </c>
      <c r="O2343" s="97">
        <v>43194</v>
      </c>
      <c r="P2343" s="97">
        <v>43194</v>
      </c>
      <c r="Q2343" s="97">
        <v>43194</v>
      </c>
      <c r="R2343" s="96">
        <v>2735</v>
      </c>
      <c r="S2343" s="96">
        <v>7</v>
      </c>
      <c r="T2343" s="96" t="s">
        <v>19247</v>
      </c>
      <c r="U2343" s="96" t="s">
        <v>29767</v>
      </c>
      <c r="V2343" s="96"/>
      <c r="W2343" s="96" t="s">
        <v>938</v>
      </c>
      <c r="X2343" s="96" t="s">
        <v>287</v>
      </c>
      <c r="Y2343" s="95" t="s">
        <v>10064</v>
      </c>
    </row>
    <row r="2344" spans="1:25" s="87" customFormat="1" x14ac:dyDescent="0.3">
      <c r="A2344" s="94" t="str">
        <f t="shared" si="37"/>
        <v>tperry</v>
      </c>
      <c r="B2344" s="95" t="s">
        <v>29768</v>
      </c>
      <c r="C2344" s="96" t="s">
        <v>29769</v>
      </c>
      <c r="D2344" s="95" t="s">
        <v>29770</v>
      </c>
      <c r="E2344" s="95" t="s">
        <v>29768</v>
      </c>
      <c r="F2344" s="96"/>
      <c r="G2344" s="97"/>
      <c r="H2344" s="97"/>
      <c r="I2344" s="97"/>
      <c r="J2344" s="97"/>
      <c r="K2344" s="95" t="s">
        <v>19273</v>
      </c>
      <c r="L2344" s="97"/>
      <c r="M2344" s="97"/>
      <c r="N2344" s="97"/>
      <c r="O2344" s="97"/>
      <c r="P2344" s="97">
        <v>45949</v>
      </c>
      <c r="Q2344" s="97">
        <v>45949</v>
      </c>
      <c r="R2344" s="97"/>
      <c r="S2344" s="97"/>
      <c r="T2344" s="97"/>
      <c r="U2344" s="95" t="s">
        <v>29771</v>
      </c>
      <c r="V2344" s="96"/>
      <c r="W2344" s="96" t="s">
        <v>848</v>
      </c>
      <c r="X2344" s="96" t="s">
        <v>328</v>
      </c>
      <c r="Y2344" s="95" t="s">
        <v>4508</v>
      </c>
    </row>
    <row r="2345" spans="1:25" s="87" customFormat="1" x14ac:dyDescent="0.3">
      <c r="A2345" s="94" t="str">
        <f t="shared" si="37"/>
        <v>tpham1</v>
      </c>
      <c r="B2345" s="95" t="s">
        <v>29772</v>
      </c>
      <c r="C2345" s="96" t="s">
        <v>29773</v>
      </c>
      <c r="D2345" s="96" t="s">
        <v>29774</v>
      </c>
      <c r="E2345" s="96" t="s">
        <v>19170</v>
      </c>
      <c r="F2345" s="95" t="s">
        <v>19171</v>
      </c>
      <c r="G2345" s="96" t="s">
        <v>19029</v>
      </c>
      <c r="H2345" s="96" t="s">
        <v>19172</v>
      </c>
      <c r="I2345" s="96" t="s">
        <v>19173</v>
      </c>
      <c r="J2345" s="95" t="s">
        <v>19174</v>
      </c>
      <c r="K2345" s="95" t="s">
        <v>20070</v>
      </c>
      <c r="L2345" s="95" t="s">
        <v>20694</v>
      </c>
      <c r="M2345" s="96" t="s">
        <v>20072</v>
      </c>
      <c r="N2345" s="96" t="s">
        <v>955</v>
      </c>
      <c r="O2345" s="97">
        <v>44455</v>
      </c>
      <c r="P2345" s="97">
        <v>44455</v>
      </c>
      <c r="Q2345" s="97">
        <v>44455</v>
      </c>
      <c r="R2345" s="96">
        <v>1474</v>
      </c>
      <c r="S2345" s="96">
        <v>4</v>
      </c>
      <c r="T2345" s="96" t="s">
        <v>19228</v>
      </c>
      <c r="U2345" s="96" t="s">
        <v>29775</v>
      </c>
      <c r="V2345" s="96"/>
      <c r="W2345" s="96" t="s">
        <v>20597</v>
      </c>
      <c r="X2345" s="96" t="s">
        <v>955</v>
      </c>
      <c r="Y2345" s="95" t="s">
        <v>29776</v>
      </c>
    </row>
    <row r="2346" spans="1:25" s="87" customFormat="1" x14ac:dyDescent="0.3">
      <c r="A2346" s="94" t="str">
        <f t="shared" si="37"/>
        <v>TPHAN1</v>
      </c>
      <c r="B2346" s="95" t="s">
        <v>29777</v>
      </c>
      <c r="C2346" s="96" t="s">
        <v>29778</v>
      </c>
      <c r="D2346" s="96" t="s">
        <v>5171</v>
      </c>
      <c r="E2346" s="96" t="s">
        <v>5630</v>
      </c>
      <c r="F2346" s="95" t="s">
        <v>20370</v>
      </c>
      <c r="G2346" s="96" t="s">
        <v>20371</v>
      </c>
      <c r="H2346" s="96" t="s">
        <v>19172</v>
      </c>
      <c r="I2346" s="96" t="s">
        <v>19173</v>
      </c>
      <c r="J2346" s="95" t="s">
        <v>19174</v>
      </c>
      <c r="K2346" s="95" t="s">
        <v>19245</v>
      </c>
      <c r="L2346" s="95" t="s">
        <v>20002</v>
      </c>
      <c r="M2346" s="96" t="s">
        <v>19319</v>
      </c>
      <c r="N2346" s="96" t="s">
        <v>1675</v>
      </c>
      <c r="O2346" s="97">
        <v>35192</v>
      </c>
      <c r="P2346" s="97">
        <v>35192</v>
      </c>
      <c r="Q2346" s="97">
        <v>35192</v>
      </c>
      <c r="R2346" s="96">
        <v>10737</v>
      </c>
      <c r="S2346" s="96">
        <v>29</v>
      </c>
      <c r="T2346" s="96" t="s">
        <v>19261</v>
      </c>
      <c r="U2346" s="96" t="s">
        <v>29779</v>
      </c>
      <c r="V2346" s="96"/>
      <c r="W2346" s="96" t="s">
        <v>2368</v>
      </c>
      <c r="X2346" s="96" t="s">
        <v>1675</v>
      </c>
      <c r="Y2346" s="95" t="s">
        <v>16063</v>
      </c>
    </row>
    <row r="2347" spans="1:25" s="87" customFormat="1" x14ac:dyDescent="0.3">
      <c r="A2347" s="94" t="str">
        <f t="shared" si="37"/>
        <v>tphill0</v>
      </c>
      <c r="B2347" s="95" t="s">
        <v>29780</v>
      </c>
      <c r="C2347" s="96" t="s">
        <v>29781</v>
      </c>
      <c r="D2347" s="96" t="s">
        <v>29782</v>
      </c>
      <c r="E2347" s="96" t="s">
        <v>5630</v>
      </c>
      <c r="F2347" s="95" t="s">
        <v>19171</v>
      </c>
      <c r="G2347" s="96" t="s">
        <v>19029</v>
      </c>
      <c r="H2347" s="96" t="s">
        <v>19172</v>
      </c>
      <c r="I2347" s="96" t="s">
        <v>19173</v>
      </c>
      <c r="J2347" s="95" t="s">
        <v>19189</v>
      </c>
      <c r="K2347" s="95" t="s">
        <v>19294</v>
      </c>
      <c r="L2347" s="95" t="s">
        <v>19295</v>
      </c>
      <c r="M2347" s="96" t="s">
        <v>19296</v>
      </c>
      <c r="N2347" s="96" t="s">
        <v>541</v>
      </c>
      <c r="O2347" s="97">
        <v>45494</v>
      </c>
      <c r="P2347" s="97">
        <v>45494</v>
      </c>
      <c r="Q2347" s="97">
        <v>45494</v>
      </c>
      <c r="R2347" s="96">
        <v>435</v>
      </c>
      <c r="S2347" s="96">
        <v>1</v>
      </c>
      <c r="T2347" s="96" t="s">
        <v>19209</v>
      </c>
      <c r="U2347" s="96" t="s">
        <v>29783</v>
      </c>
      <c r="V2347" s="96" t="s">
        <v>29784</v>
      </c>
      <c r="W2347" s="96" t="s">
        <v>4295</v>
      </c>
      <c r="X2347" s="96" t="s">
        <v>541</v>
      </c>
      <c r="Y2347" s="95" t="s">
        <v>12611</v>
      </c>
    </row>
    <row r="2348" spans="1:25" s="87" customFormat="1" x14ac:dyDescent="0.3">
      <c r="A2348" s="94" t="str">
        <f t="shared" si="37"/>
        <v>tporeba</v>
      </c>
      <c r="B2348" s="95" t="s">
        <v>29785</v>
      </c>
      <c r="C2348" s="96" t="s">
        <v>29786</v>
      </c>
      <c r="D2348" s="96" t="s">
        <v>29787</v>
      </c>
      <c r="E2348" s="96" t="s">
        <v>5630</v>
      </c>
      <c r="F2348" s="95" t="s">
        <v>19181</v>
      </c>
      <c r="G2348" s="96" t="s">
        <v>19030</v>
      </c>
      <c r="H2348" s="96" t="s">
        <v>19172</v>
      </c>
      <c r="I2348" s="96" t="s">
        <v>19173</v>
      </c>
      <c r="J2348" s="95" t="s">
        <v>19174</v>
      </c>
      <c r="K2348" s="95" t="s">
        <v>19216</v>
      </c>
      <c r="L2348" s="95" t="s">
        <v>19237</v>
      </c>
      <c r="M2348" s="96" t="s">
        <v>19238</v>
      </c>
      <c r="N2348" s="96" t="s">
        <v>250</v>
      </c>
      <c r="O2348" s="97">
        <v>45907</v>
      </c>
      <c r="P2348" s="97">
        <v>45907</v>
      </c>
      <c r="Q2348" s="97">
        <v>45907</v>
      </c>
      <c r="R2348" s="96">
        <v>22</v>
      </c>
      <c r="S2348" s="96">
        <v>0</v>
      </c>
      <c r="T2348" s="96" t="s">
        <v>19183</v>
      </c>
      <c r="U2348" s="96" t="s">
        <v>29788</v>
      </c>
      <c r="V2348" s="96"/>
      <c r="W2348" s="96" t="s">
        <v>3167</v>
      </c>
      <c r="X2348" s="96" t="s">
        <v>250</v>
      </c>
      <c r="Y2348" s="95" t="s">
        <v>8049</v>
      </c>
    </row>
    <row r="2349" spans="1:25" s="87" customFormat="1" x14ac:dyDescent="0.3">
      <c r="A2349" s="94" t="str">
        <f t="shared" si="37"/>
        <v>tprice0</v>
      </c>
      <c r="B2349" s="95" t="s">
        <v>29789</v>
      </c>
      <c r="C2349" s="96" t="s">
        <v>29790</v>
      </c>
      <c r="D2349" s="96" t="s">
        <v>29791</v>
      </c>
      <c r="E2349" s="96" t="s">
        <v>5630</v>
      </c>
      <c r="F2349" s="95" t="s">
        <v>19480</v>
      </c>
      <c r="G2349" s="96" t="s">
        <v>19040</v>
      </c>
      <c r="H2349" s="96" t="s">
        <v>19172</v>
      </c>
      <c r="I2349" s="96" t="s">
        <v>19173</v>
      </c>
      <c r="J2349" s="95" t="s">
        <v>19174</v>
      </c>
      <c r="K2349" s="95" t="s">
        <v>19522</v>
      </c>
      <c r="L2349" s="95" t="s">
        <v>19523</v>
      </c>
      <c r="M2349" s="96" t="s">
        <v>7156</v>
      </c>
      <c r="N2349" s="96" t="s">
        <v>773</v>
      </c>
      <c r="O2349" s="97">
        <v>44315</v>
      </c>
      <c r="P2349" s="97">
        <v>44315</v>
      </c>
      <c r="Q2349" s="97">
        <v>44315</v>
      </c>
      <c r="R2349" s="96">
        <v>1614</v>
      </c>
      <c r="S2349" s="96">
        <v>4</v>
      </c>
      <c r="T2349" s="96" t="s">
        <v>19228</v>
      </c>
      <c r="U2349" s="96" t="s">
        <v>29792</v>
      </c>
      <c r="V2349" s="96"/>
      <c r="W2349" s="96" t="s">
        <v>10855</v>
      </c>
      <c r="X2349" s="96" t="s">
        <v>1502</v>
      </c>
      <c r="Y2349" s="95" t="s">
        <v>10856</v>
      </c>
    </row>
    <row r="2350" spans="1:25" s="87" customFormat="1" x14ac:dyDescent="0.3">
      <c r="A2350" s="94" t="str">
        <f t="shared" si="37"/>
        <v>trai0</v>
      </c>
      <c r="B2350" s="95" t="s">
        <v>29793</v>
      </c>
      <c r="C2350" s="96" t="s">
        <v>29794</v>
      </c>
      <c r="D2350" s="96" t="s">
        <v>29795</v>
      </c>
      <c r="E2350" s="96" t="s">
        <v>5630</v>
      </c>
      <c r="F2350" s="95" t="s">
        <v>19181</v>
      </c>
      <c r="G2350" s="96" t="s">
        <v>19030</v>
      </c>
      <c r="H2350" s="96" t="s">
        <v>19172</v>
      </c>
      <c r="I2350" s="96" t="s">
        <v>19173</v>
      </c>
      <c r="J2350" s="95" t="s">
        <v>19189</v>
      </c>
      <c r="K2350" s="95" t="s">
        <v>19345</v>
      </c>
      <c r="L2350" s="95" t="s">
        <v>19346</v>
      </c>
      <c r="M2350" s="96" t="s">
        <v>19347</v>
      </c>
      <c r="N2350" s="96" t="s">
        <v>382</v>
      </c>
      <c r="O2350" s="97">
        <v>44700</v>
      </c>
      <c r="P2350" s="97">
        <v>44700</v>
      </c>
      <c r="Q2350" s="97">
        <v>44700</v>
      </c>
      <c r="R2350" s="96">
        <v>1229</v>
      </c>
      <c r="S2350" s="96">
        <v>3</v>
      </c>
      <c r="T2350" s="96" t="s">
        <v>19228</v>
      </c>
      <c r="U2350" s="96" t="s">
        <v>29796</v>
      </c>
      <c r="V2350" s="96"/>
      <c r="W2350" s="96" t="s">
        <v>1394</v>
      </c>
      <c r="X2350" s="96" t="s">
        <v>382</v>
      </c>
      <c r="Y2350" s="95" t="s">
        <v>29797</v>
      </c>
    </row>
    <row r="2351" spans="1:25" s="87" customFormat="1" x14ac:dyDescent="0.3">
      <c r="A2351" s="94" t="str">
        <f t="shared" si="37"/>
        <v>trao0</v>
      </c>
      <c r="B2351" s="95" t="s">
        <v>29798</v>
      </c>
      <c r="C2351" s="96" t="s">
        <v>29799</v>
      </c>
      <c r="D2351" s="96" t="s">
        <v>29800</v>
      </c>
      <c r="E2351" s="96" t="s">
        <v>19036</v>
      </c>
      <c r="F2351" s="95" t="s">
        <v>19236</v>
      </c>
      <c r="G2351" s="96" t="s">
        <v>19032</v>
      </c>
      <c r="H2351" s="96" t="s">
        <v>19227</v>
      </c>
      <c r="I2351" s="96" t="s">
        <v>19173</v>
      </c>
      <c r="J2351" s="95" t="s">
        <v>19189</v>
      </c>
      <c r="K2351" s="95" t="s">
        <v>19294</v>
      </c>
      <c r="L2351" s="95" t="s">
        <v>19295</v>
      </c>
      <c r="M2351" s="96" t="s">
        <v>19296</v>
      </c>
      <c r="N2351" s="96" t="s">
        <v>541</v>
      </c>
      <c r="O2351" s="97">
        <v>45543</v>
      </c>
      <c r="P2351" s="97">
        <v>45543</v>
      </c>
      <c r="Q2351" s="97">
        <v>45543</v>
      </c>
      <c r="R2351" s="96">
        <v>386</v>
      </c>
      <c r="S2351" s="96">
        <v>1</v>
      </c>
      <c r="T2351" s="96" t="s">
        <v>19209</v>
      </c>
      <c r="U2351" s="96" t="s">
        <v>29801</v>
      </c>
      <c r="V2351" s="96" t="s">
        <v>29802</v>
      </c>
      <c r="W2351" s="96" t="s">
        <v>3587</v>
      </c>
      <c r="X2351" s="96" t="s">
        <v>541</v>
      </c>
      <c r="Y2351" s="95" t="s">
        <v>10028</v>
      </c>
    </row>
    <row r="2352" spans="1:25" s="87" customFormat="1" x14ac:dyDescent="0.3">
      <c r="A2352" s="94" t="str">
        <f t="shared" si="37"/>
        <v>treed</v>
      </c>
      <c r="B2352" s="95" t="s">
        <v>29803</v>
      </c>
      <c r="C2352" s="96" t="s">
        <v>29804</v>
      </c>
      <c r="D2352" s="96" t="s">
        <v>29805</v>
      </c>
      <c r="E2352" s="96" t="s">
        <v>19170</v>
      </c>
      <c r="F2352" s="95" t="s">
        <v>19171</v>
      </c>
      <c r="G2352" s="96" t="s">
        <v>19029</v>
      </c>
      <c r="H2352" s="96" t="s">
        <v>19172</v>
      </c>
      <c r="I2352" s="96" t="s">
        <v>19173</v>
      </c>
      <c r="J2352" s="95" t="s">
        <v>19189</v>
      </c>
      <c r="K2352" s="95" t="s">
        <v>19333</v>
      </c>
      <c r="L2352" s="95" t="s">
        <v>21478</v>
      </c>
      <c r="M2352" s="96" t="s">
        <v>9382</v>
      </c>
      <c r="N2352" s="96" t="s">
        <v>366</v>
      </c>
      <c r="O2352" s="97">
        <v>45564</v>
      </c>
      <c r="P2352" s="97">
        <v>45564</v>
      </c>
      <c r="Q2352" s="97">
        <v>45564</v>
      </c>
      <c r="R2352" s="96">
        <v>365</v>
      </c>
      <c r="S2352" s="96">
        <v>1</v>
      </c>
      <c r="T2352" s="96" t="s">
        <v>19209</v>
      </c>
      <c r="U2352" s="96" t="s">
        <v>29806</v>
      </c>
      <c r="V2352" s="96"/>
      <c r="W2352" s="96" t="s">
        <v>24161</v>
      </c>
      <c r="X2352" s="96" t="s">
        <v>366</v>
      </c>
      <c r="Y2352" s="95" t="s">
        <v>29807</v>
      </c>
    </row>
    <row r="2353" spans="1:25" s="87" customFormat="1" x14ac:dyDescent="0.3">
      <c r="A2353" s="94" t="str">
        <f t="shared" si="37"/>
        <v>treyes</v>
      </c>
      <c r="B2353" s="95" t="s">
        <v>29808</v>
      </c>
      <c r="C2353" s="96" t="s">
        <v>29809</v>
      </c>
      <c r="D2353" s="95" t="s">
        <v>29810</v>
      </c>
      <c r="E2353" s="95" t="s">
        <v>29808</v>
      </c>
      <c r="F2353" s="96"/>
      <c r="G2353" s="97"/>
      <c r="H2353" s="97"/>
      <c r="I2353" s="97"/>
      <c r="J2353" s="97"/>
      <c r="K2353" s="95" t="s">
        <v>19294</v>
      </c>
      <c r="L2353" s="97"/>
      <c r="M2353" s="97"/>
      <c r="N2353" s="97"/>
      <c r="O2353" s="97"/>
      <c r="P2353" s="97">
        <v>45949</v>
      </c>
      <c r="Q2353" s="97">
        <v>45949</v>
      </c>
      <c r="R2353" s="97"/>
      <c r="S2353" s="97"/>
      <c r="T2353" s="97"/>
      <c r="U2353" s="95" t="s">
        <v>12454</v>
      </c>
      <c r="V2353" s="96"/>
      <c r="W2353" s="96" t="s">
        <v>12455</v>
      </c>
      <c r="X2353" s="96" t="s">
        <v>541</v>
      </c>
      <c r="Y2353" s="95" t="s">
        <v>12456</v>
      </c>
    </row>
    <row r="2354" spans="1:25" s="87" customFormat="1" x14ac:dyDescent="0.3">
      <c r="A2354" s="94" t="str">
        <f t="shared" si="37"/>
        <v>TRICH21</v>
      </c>
      <c r="B2354" s="95" t="s">
        <v>29811</v>
      </c>
      <c r="C2354" s="96" t="s">
        <v>29812</v>
      </c>
      <c r="D2354" s="96" t="s">
        <v>29813</v>
      </c>
      <c r="E2354" s="96" t="s">
        <v>5630</v>
      </c>
      <c r="F2354" s="95" t="s">
        <v>19215</v>
      </c>
      <c r="G2354" s="96" t="s">
        <v>19033</v>
      </c>
      <c r="H2354" s="96" t="s">
        <v>19172</v>
      </c>
      <c r="I2354" s="96" t="s">
        <v>19173</v>
      </c>
      <c r="J2354" s="95" t="s">
        <v>19174</v>
      </c>
      <c r="K2354" s="95" t="s">
        <v>19802</v>
      </c>
      <c r="L2354" s="95" t="s">
        <v>19803</v>
      </c>
      <c r="M2354" s="96" t="s">
        <v>19804</v>
      </c>
      <c r="N2354" s="96" t="s">
        <v>549</v>
      </c>
      <c r="O2354" s="97">
        <v>30253</v>
      </c>
      <c r="P2354" s="97">
        <v>30253</v>
      </c>
      <c r="Q2354" s="97">
        <v>30253</v>
      </c>
      <c r="R2354" s="96">
        <v>15676</v>
      </c>
      <c r="S2354" s="96">
        <v>42</v>
      </c>
      <c r="T2354" s="96" t="s">
        <v>19261</v>
      </c>
      <c r="U2354" s="96" t="s">
        <v>29814</v>
      </c>
      <c r="V2354" s="96"/>
      <c r="W2354" s="96" t="s">
        <v>29815</v>
      </c>
      <c r="X2354" s="96" t="s">
        <v>2926</v>
      </c>
      <c r="Y2354" s="95" t="s">
        <v>29816</v>
      </c>
    </row>
    <row r="2355" spans="1:25" s="87" customFormat="1" x14ac:dyDescent="0.3">
      <c r="A2355" s="94" t="str">
        <f t="shared" si="37"/>
        <v>trivers</v>
      </c>
      <c r="B2355" s="95" t="s">
        <v>29817</v>
      </c>
      <c r="C2355" s="96" t="s">
        <v>29818</v>
      </c>
      <c r="D2355" s="96" t="s">
        <v>29819</v>
      </c>
      <c r="E2355" s="96" t="s">
        <v>19170</v>
      </c>
      <c r="F2355" s="95" t="s">
        <v>20616</v>
      </c>
      <c r="G2355" s="96" t="s">
        <v>20617</v>
      </c>
      <c r="H2355" s="96" t="s">
        <v>19172</v>
      </c>
      <c r="I2355" s="96" t="s">
        <v>19173</v>
      </c>
      <c r="J2355" s="95" t="s">
        <v>19189</v>
      </c>
      <c r="K2355" s="95" t="s">
        <v>19374</v>
      </c>
      <c r="L2355" s="95" t="s">
        <v>19375</v>
      </c>
      <c r="M2355" s="96" t="s">
        <v>19376</v>
      </c>
      <c r="N2355" s="96" t="s">
        <v>575</v>
      </c>
      <c r="O2355" s="97">
        <v>43552</v>
      </c>
      <c r="P2355" s="97">
        <v>43552</v>
      </c>
      <c r="Q2355" s="97">
        <v>43552</v>
      </c>
      <c r="R2355" s="96">
        <v>2377</v>
      </c>
      <c r="S2355" s="96">
        <v>6</v>
      </c>
      <c r="T2355" s="96" t="s">
        <v>19247</v>
      </c>
      <c r="U2355" s="96" t="s">
        <v>29820</v>
      </c>
      <c r="V2355" s="96"/>
      <c r="W2355" s="96" t="s">
        <v>29821</v>
      </c>
      <c r="X2355" s="96" t="s">
        <v>575</v>
      </c>
      <c r="Y2355" s="95" t="s">
        <v>29822</v>
      </c>
    </row>
    <row r="2356" spans="1:25" s="87" customFormat="1" x14ac:dyDescent="0.3">
      <c r="A2356" s="94" t="str">
        <f t="shared" si="37"/>
        <v>TROBE17</v>
      </c>
      <c r="B2356" s="95" t="s">
        <v>29823</v>
      </c>
      <c r="C2356" s="96" t="s">
        <v>29824</v>
      </c>
      <c r="D2356" s="96" t="s">
        <v>29825</v>
      </c>
      <c r="E2356" s="96" t="s">
        <v>19170</v>
      </c>
      <c r="F2356" s="95" t="s">
        <v>19285</v>
      </c>
      <c r="G2356" s="96" t="s">
        <v>19028</v>
      </c>
      <c r="H2356" s="96" t="s">
        <v>19172</v>
      </c>
      <c r="I2356" s="96" t="s">
        <v>19173</v>
      </c>
      <c r="J2356" s="95" t="s">
        <v>19189</v>
      </c>
      <c r="K2356" s="95" t="s">
        <v>19345</v>
      </c>
      <c r="L2356" s="95" t="s">
        <v>19346</v>
      </c>
      <c r="M2356" s="96" t="s">
        <v>19347</v>
      </c>
      <c r="N2356" s="96" t="s">
        <v>382</v>
      </c>
      <c r="O2356" s="97">
        <v>40350</v>
      </c>
      <c r="P2356" s="97">
        <v>40350</v>
      </c>
      <c r="Q2356" s="97">
        <v>40350</v>
      </c>
      <c r="R2356" s="96">
        <v>5579</v>
      </c>
      <c r="S2356" s="96">
        <v>15</v>
      </c>
      <c r="T2356" s="96" t="s">
        <v>19247</v>
      </c>
      <c r="U2356" s="96" t="s">
        <v>29826</v>
      </c>
      <c r="V2356" s="96"/>
      <c r="W2356" s="96" t="s">
        <v>16632</v>
      </c>
      <c r="X2356" s="96" t="s">
        <v>382</v>
      </c>
      <c r="Y2356" s="95" t="s">
        <v>16633</v>
      </c>
    </row>
    <row r="2357" spans="1:25" s="87" customFormat="1" x14ac:dyDescent="0.3">
      <c r="A2357" s="94" t="str">
        <f t="shared" si="37"/>
        <v>trobins</v>
      </c>
      <c r="B2357" s="95" t="s">
        <v>29827</v>
      </c>
      <c r="C2357" s="96" t="s">
        <v>29828</v>
      </c>
      <c r="D2357" s="96" t="s">
        <v>29829</v>
      </c>
      <c r="E2357" s="96" t="s">
        <v>5630</v>
      </c>
      <c r="F2357" s="95" t="s">
        <v>19181</v>
      </c>
      <c r="G2357" s="96" t="s">
        <v>19030</v>
      </c>
      <c r="H2357" s="96" t="s">
        <v>19172</v>
      </c>
      <c r="I2357" s="96" t="s">
        <v>19173</v>
      </c>
      <c r="J2357" s="95" t="s">
        <v>19189</v>
      </c>
      <c r="K2357" s="95" t="s">
        <v>19273</v>
      </c>
      <c r="L2357" s="95" t="s">
        <v>19274</v>
      </c>
      <c r="M2357" s="96" t="s">
        <v>7733</v>
      </c>
      <c r="N2357" s="96" t="s">
        <v>328</v>
      </c>
      <c r="O2357" s="97">
        <v>45914</v>
      </c>
      <c r="P2357" s="97">
        <v>45914</v>
      </c>
      <c r="Q2357" s="97">
        <v>45914</v>
      </c>
      <c r="R2357" s="96">
        <v>15</v>
      </c>
      <c r="S2357" s="96">
        <v>0</v>
      </c>
      <c r="T2357" s="96" t="s">
        <v>19183</v>
      </c>
      <c r="U2357" s="96" t="s">
        <v>29830</v>
      </c>
      <c r="V2357" s="96"/>
      <c r="W2357" s="96" t="s">
        <v>29831</v>
      </c>
      <c r="X2357" s="96" t="s">
        <v>375</v>
      </c>
      <c r="Y2357" s="95" t="s">
        <v>29832</v>
      </c>
    </row>
    <row r="2358" spans="1:25" s="87" customFormat="1" x14ac:dyDescent="0.3">
      <c r="A2358" s="94" t="str">
        <f t="shared" si="37"/>
        <v>troger0</v>
      </c>
      <c r="B2358" s="95" t="s">
        <v>29833</v>
      </c>
      <c r="C2358" s="96" t="s">
        <v>29834</v>
      </c>
      <c r="D2358" s="96" t="s">
        <v>29835</v>
      </c>
      <c r="E2358" s="96" t="s">
        <v>5630</v>
      </c>
      <c r="F2358" s="95" t="s">
        <v>19480</v>
      </c>
      <c r="G2358" s="96" t="s">
        <v>19040</v>
      </c>
      <c r="H2358" s="96" t="s">
        <v>19172</v>
      </c>
      <c r="I2358" s="96" t="s">
        <v>19173</v>
      </c>
      <c r="J2358" s="95" t="s">
        <v>19189</v>
      </c>
      <c r="K2358" s="95" t="s">
        <v>19333</v>
      </c>
      <c r="L2358" s="95" t="s">
        <v>19447</v>
      </c>
      <c r="M2358" s="96" t="s">
        <v>9382</v>
      </c>
      <c r="N2358" s="96" t="s">
        <v>366</v>
      </c>
      <c r="O2358" s="97">
        <v>45109</v>
      </c>
      <c r="P2358" s="97">
        <v>45109</v>
      </c>
      <c r="Q2358" s="97">
        <v>45109</v>
      </c>
      <c r="R2358" s="96">
        <v>820</v>
      </c>
      <c r="S2358" s="96">
        <v>2</v>
      </c>
      <c r="T2358" s="96" t="s">
        <v>19209</v>
      </c>
      <c r="U2358" s="96" t="s">
        <v>29836</v>
      </c>
      <c r="V2358" s="96"/>
      <c r="W2358" s="96" t="s">
        <v>29837</v>
      </c>
      <c r="X2358" s="96" t="s">
        <v>416</v>
      </c>
      <c r="Y2358" s="95" t="s">
        <v>29838</v>
      </c>
    </row>
    <row r="2359" spans="1:25" s="87" customFormat="1" x14ac:dyDescent="0.3">
      <c r="A2359" s="94" t="str">
        <f t="shared" si="37"/>
        <v>tromero</v>
      </c>
      <c r="B2359" s="95" t="s">
        <v>29839</v>
      </c>
      <c r="C2359" s="96" t="s">
        <v>29840</v>
      </c>
      <c r="D2359" s="96" t="s">
        <v>29841</v>
      </c>
      <c r="E2359" s="96" t="s">
        <v>5630</v>
      </c>
      <c r="F2359" s="95" t="s">
        <v>19215</v>
      </c>
      <c r="G2359" s="96" t="s">
        <v>19033</v>
      </c>
      <c r="H2359" s="96" t="s">
        <v>19172</v>
      </c>
      <c r="I2359" s="96" t="s">
        <v>19173</v>
      </c>
      <c r="J2359" s="95" t="s">
        <v>19189</v>
      </c>
      <c r="K2359" s="95" t="s">
        <v>19415</v>
      </c>
      <c r="L2359" s="95" t="s">
        <v>6684</v>
      </c>
      <c r="M2359" s="96" t="s">
        <v>19416</v>
      </c>
      <c r="N2359" s="96" t="s">
        <v>318</v>
      </c>
      <c r="O2359" s="97">
        <v>45851</v>
      </c>
      <c r="P2359" s="97">
        <v>45851</v>
      </c>
      <c r="Q2359" s="97">
        <v>45851</v>
      </c>
      <c r="R2359" s="96">
        <v>78</v>
      </c>
      <c r="S2359" s="96">
        <v>0</v>
      </c>
      <c r="T2359" s="96" t="s">
        <v>19219</v>
      </c>
      <c r="U2359" s="96" t="s">
        <v>29842</v>
      </c>
      <c r="V2359" s="96"/>
      <c r="W2359" s="96" t="s">
        <v>4393</v>
      </c>
      <c r="X2359" s="96" t="s">
        <v>318</v>
      </c>
      <c r="Y2359" s="95" t="s">
        <v>7341</v>
      </c>
    </row>
    <row r="2360" spans="1:25" s="87" customFormat="1" x14ac:dyDescent="0.3">
      <c r="A2360" s="94" t="str">
        <f t="shared" si="37"/>
        <v>TSALTON</v>
      </c>
      <c r="B2360" s="95" t="s">
        <v>29843</v>
      </c>
      <c r="C2360" s="96" t="s">
        <v>29844</v>
      </c>
      <c r="D2360" s="96" t="s">
        <v>5569</v>
      </c>
      <c r="E2360" s="96" t="s">
        <v>5630</v>
      </c>
      <c r="F2360" s="95" t="s">
        <v>19215</v>
      </c>
      <c r="G2360" s="96" t="s">
        <v>19033</v>
      </c>
      <c r="H2360" s="96" t="s">
        <v>19172</v>
      </c>
      <c r="I2360" s="96" t="s">
        <v>19173</v>
      </c>
      <c r="J2360" s="95" t="s">
        <v>19189</v>
      </c>
      <c r="K2360" s="95" t="s">
        <v>19345</v>
      </c>
      <c r="L2360" s="95" t="s">
        <v>19837</v>
      </c>
      <c r="M2360" s="96" t="s">
        <v>6275</v>
      </c>
      <c r="N2360" s="96" t="s">
        <v>318</v>
      </c>
      <c r="O2360" s="97">
        <v>39944</v>
      </c>
      <c r="P2360" s="97">
        <v>39944</v>
      </c>
      <c r="Q2360" s="97">
        <v>39944</v>
      </c>
      <c r="R2360" s="96">
        <v>5985</v>
      </c>
      <c r="S2360" s="96">
        <v>16</v>
      </c>
      <c r="T2360" s="96" t="s">
        <v>19261</v>
      </c>
      <c r="U2360" s="96" t="s">
        <v>29845</v>
      </c>
      <c r="V2360" s="96"/>
      <c r="W2360" s="96" t="s">
        <v>2431</v>
      </c>
      <c r="X2360" s="96" t="s">
        <v>318</v>
      </c>
      <c r="Y2360" s="95" t="s">
        <v>7960</v>
      </c>
    </row>
    <row r="2361" spans="1:25" s="87" customFormat="1" x14ac:dyDescent="0.3">
      <c r="A2361" s="94" t="str">
        <f t="shared" si="37"/>
        <v>TSHIVEL</v>
      </c>
      <c r="B2361" s="95" t="s">
        <v>29846</v>
      </c>
      <c r="C2361" s="96" t="s">
        <v>29847</v>
      </c>
      <c r="D2361" s="96" t="s">
        <v>29848</v>
      </c>
      <c r="E2361" s="96" t="s">
        <v>5630</v>
      </c>
      <c r="F2361" s="95" t="s">
        <v>19171</v>
      </c>
      <c r="G2361" s="96" t="s">
        <v>19029</v>
      </c>
      <c r="H2361" s="96" t="s">
        <v>19172</v>
      </c>
      <c r="I2361" s="96" t="s">
        <v>19173</v>
      </c>
      <c r="J2361" s="95" t="s">
        <v>19189</v>
      </c>
      <c r="K2361" s="95" t="s">
        <v>19333</v>
      </c>
      <c r="L2361" s="95" t="s">
        <v>19467</v>
      </c>
      <c r="M2361" s="96" t="s">
        <v>9084</v>
      </c>
      <c r="N2361" s="96" t="s">
        <v>260</v>
      </c>
      <c r="O2361" s="97">
        <v>33707</v>
      </c>
      <c r="P2361" s="97">
        <v>33707</v>
      </c>
      <c r="Q2361" s="97">
        <v>33707</v>
      </c>
      <c r="R2361" s="96">
        <v>12222</v>
      </c>
      <c r="S2361" s="96">
        <v>33</v>
      </c>
      <c r="T2361" s="96" t="s">
        <v>19261</v>
      </c>
      <c r="U2361" s="96" t="s">
        <v>29849</v>
      </c>
      <c r="V2361" s="96"/>
      <c r="W2361" s="96" t="s">
        <v>29850</v>
      </c>
      <c r="X2361" s="96" t="s">
        <v>260</v>
      </c>
      <c r="Y2361" s="95" t="s">
        <v>29851</v>
      </c>
    </row>
    <row r="2362" spans="1:25" s="87" customFormat="1" x14ac:dyDescent="0.3">
      <c r="A2362" s="94" t="str">
        <f t="shared" si="37"/>
        <v>tsilcox</v>
      </c>
      <c r="B2362" s="95" t="s">
        <v>29852</v>
      </c>
      <c r="C2362" s="96" t="s">
        <v>29853</v>
      </c>
      <c r="D2362" s="96" t="s">
        <v>29854</v>
      </c>
      <c r="E2362" s="96" t="s">
        <v>19036</v>
      </c>
      <c r="F2362" s="95" t="s">
        <v>19480</v>
      </c>
      <c r="G2362" s="96" t="s">
        <v>19040</v>
      </c>
      <c r="H2362" s="96" t="s">
        <v>19172</v>
      </c>
      <c r="I2362" s="96" t="s">
        <v>19173</v>
      </c>
      <c r="J2362" s="95" t="s">
        <v>19189</v>
      </c>
      <c r="K2362" s="95" t="s">
        <v>19333</v>
      </c>
      <c r="L2362" s="95" t="s">
        <v>19467</v>
      </c>
      <c r="M2362" s="96" t="s">
        <v>9084</v>
      </c>
      <c r="N2362" s="96" t="s">
        <v>260</v>
      </c>
      <c r="O2362" s="97">
        <v>44784</v>
      </c>
      <c r="P2362" s="97">
        <v>44784</v>
      </c>
      <c r="Q2362" s="97">
        <v>44784</v>
      </c>
      <c r="R2362" s="96">
        <v>1145</v>
      </c>
      <c r="S2362" s="96">
        <v>3</v>
      </c>
      <c r="T2362" s="96" t="s">
        <v>19228</v>
      </c>
      <c r="U2362" s="96" t="s">
        <v>29855</v>
      </c>
      <c r="V2362" s="96"/>
      <c r="W2362" s="96" t="s">
        <v>29856</v>
      </c>
      <c r="X2362" s="96" t="s">
        <v>366</v>
      </c>
      <c r="Y2362" s="95" t="s">
        <v>29857</v>
      </c>
    </row>
    <row r="2363" spans="1:25" s="87" customFormat="1" x14ac:dyDescent="0.3">
      <c r="A2363" s="94" t="str">
        <f t="shared" si="37"/>
        <v>tspence</v>
      </c>
      <c r="B2363" s="95" t="s">
        <v>29858</v>
      </c>
      <c r="C2363" s="96" t="s">
        <v>29859</v>
      </c>
      <c r="D2363" s="96" t="s">
        <v>29860</v>
      </c>
      <c r="E2363" s="96" t="s">
        <v>5630</v>
      </c>
      <c r="F2363" s="95" t="s">
        <v>19181</v>
      </c>
      <c r="G2363" s="96" t="s">
        <v>19030</v>
      </c>
      <c r="H2363" s="96" t="s">
        <v>19172</v>
      </c>
      <c r="I2363" s="96" t="s">
        <v>19173</v>
      </c>
      <c r="J2363" s="95" t="s">
        <v>19174</v>
      </c>
      <c r="K2363" s="95" t="s">
        <v>19401</v>
      </c>
      <c r="L2363" s="95" t="s">
        <v>19764</v>
      </c>
      <c r="M2363" s="96" t="s">
        <v>8645</v>
      </c>
      <c r="N2363" s="96" t="s">
        <v>407</v>
      </c>
      <c r="O2363" s="97">
        <v>44623</v>
      </c>
      <c r="P2363" s="97">
        <v>44623</v>
      </c>
      <c r="Q2363" s="97">
        <v>44623</v>
      </c>
      <c r="R2363" s="96">
        <v>1306</v>
      </c>
      <c r="S2363" s="96">
        <v>3</v>
      </c>
      <c r="T2363" s="96" t="s">
        <v>19228</v>
      </c>
      <c r="U2363" s="96" t="s">
        <v>9942</v>
      </c>
      <c r="V2363" s="96"/>
      <c r="W2363" s="96" t="s">
        <v>9943</v>
      </c>
      <c r="X2363" s="96" t="s">
        <v>279</v>
      </c>
      <c r="Y2363" s="95" t="s">
        <v>9944</v>
      </c>
    </row>
    <row r="2364" spans="1:25" s="87" customFormat="1" x14ac:dyDescent="0.3">
      <c r="A2364" s="94" t="str">
        <f t="shared" si="37"/>
        <v>TSPERO</v>
      </c>
      <c r="B2364" s="95" t="s">
        <v>29861</v>
      </c>
      <c r="C2364" s="96" t="s">
        <v>29862</v>
      </c>
      <c r="D2364" s="96" t="s">
        <v>29863</v>
      </c>
      <c r="E2364" s="96" t="s">
        <v>19715</v>
      </c>
      <c r="F2364" s="95" t="s">
        <v>19171</v>
      </c>
      <c r="G2364" s="96" t="s">
        <v>19029</v>
      </c>
      <c r="H2364" s="96" t="s">
        <v>19172</v>
      </c>
      <c r="I2364" s="96" t="s">
        <v>19173</v>
      </c>
      <c r="J2364" s="95" t="s">
        <v>19189</v>
      </c>
      <c r="K2364" s="95" t="s">
        <v>19190</v>
      </c>
      <c r="L2364" s="95" t="s">
        <v>19191</v>
      </c>
      <c r="M2364" s="96" t="s">
        <v>19192</v>
      </c>
      <c r="N2364" s="96" t="s">
        <v>297</v>
      </c>
      <c r="O2364" s="97">
        <v>29998</v>
      </c>
      <c r="P2364" s="97">
        <v>29998</v>
      </c>
      <c r="Q2364" s="97">
        <v>29998</v>
      </c>
      <c r="R2364" s="96">
        <v>15931</v>
      </c>
      <c r="S2364" s="96">
        <v>43</v>
      </c>
      <c r="T2364" s="96" t="s">
        <v>19261</v>
      </c>
      <c r="U2364" s="96" t="s">
        <v>29864</v>
      </c>
      <c r="V2364" s="96"/>
      <c r="W2364" s="96" t="s">
        <v>29865</v>
      </c>
      <c r="X2364" s="96" t="s">
        <v>297</v>
      </c>
      <c r="Y2364" s="95" t="s">
        <v>29866</v>
      </c>
    </row>
    <row r="2365" spans="1:25" s="87" customFormat="1" x14ac:dyDescent="0.3">
      <c r="A2365" s="94" t="str">
        <f t="shared" si="37"/>
        <v>TSPRAG3</v>
      </c>
      <c r="B2365" s="95" t="s">
        <v>29867</v>
      </c>
      <c r="C2365" s="96" t="s">
        <v>29868</v>
      </c>
      <c r="D2365" s="96" t="s">
        <v>5564</v>
      </c>
      <c r="E2365" s="96" t="s">
        <v>5630</v>
      </c>
      <c r="F2365" s="95" t="s">
        <v>19171</v>
      </c>
      <c r="G2365" s="96" t="s">
        <v>19029</v>
      </c>
      <c r="H2365" s="96" t="s">
        <v>19172</v>
      </c>
      <c r="I2365" s="96" t="s">
        <v>19173</v>
      </c>
      <c r="J2365" s="95" t="s">
        <v>19189</v>
      </c>
      <c r="K2365" s="95" t="s">
        <v>19345</v>
      </c>
      <c r="L2365" s="95" t="s">
        <v>19837</v>
      </c>
      <c r="M2365" s="96" t="s">
        <v>6275</v>
      </c>
      <c r="N2365" s="96" t="s">
        <v>318</v>
      </c>
      <c r="O2365" s="97">
        <v>39482</v>
      </c>
      <c r="P2365" s="97">
        <v>39482</v>
      </c>
      <c r="Q2365" s="97">
        <v>39482</v>
      </c>
      <c r="R2365" s="96">
        <v>6447</v>
      </c>
      <c r="S2365" s="96">
        <v>17</v>
      </c>
      <c r="T2365" s="96" t="s">
        <v>19261</v>
      </c>
      <c r="U2365" s="96" t="s">
        <v>29869</v>
      </c>
      <c r="V2365" s="96"/>
      <c r="W2365" s="96" t="s">
        <v>5565</v>
      </c>
      <c r="X2365" s="96" t="s">
        <v>318</v>
      </c>
      <c r="Y2365" s="95" t="s">
        <v>5915</v>
      </c>
    </row>
    <row r="2366" spans="1:25" s="87" customFormat="1" x14ac:dyDescent="0.3">
      <c r="A2366" s="94" t="str">
        <f t="shared" si="37"/>
        <v>tsquire</v>
      </c>
      <c r="B2366" s="95" t="s">
        <v>29870</v>
      </c>
      <c r="C2366" s="96" t="s">
        <v>29871</v>
      </c>
      <c r="D2366" s="96" t="s">
        <v>29872</v>
      </c>
      <c r="E2366" s="96" t="s">
        <v>5630</v>
      </c>
      <c r="F2366" s="95" t="s">
        <v>19171</v>
      </c>
      <c r="G2366" s="96" t="s">
        <v>19029</v>
      </c>
      <c r="H2366" s="96" t="s">
        <v>19172</v>
      </c>
      <c r="I2366" s="96" t="s">
        <v>19173</v>
      </c>
      <c r="J2366" s="95" t="s">
        <v>19189</v>
      </c>
      <c r="K2366" s="95" t="s">
        <v>19273</v>
      </c>
      <c r="L2366" s="95" t="s">
        <v>19274</v>
      </c>
      <c r="M2366" s="96" t="s">
        <v>7733</v>
      </c>
      <c r="N2366" s="96" t="s">
        <v>328</v>
      </c>
      <c r="O2366" s="97">
        <v>45914</v>
      </c>
      <c r="P2366" s="97">
        <v>45914</v>
      </c>
      <c r="Q2366" s="97">
        <v>45914</v>
      </c>
      <c r="R2366" s="96">
        <v>15</v>
      </c>
      <c r="S2366" s="96">
        <v>0</v>
      </c>
      <c r="T2366" s="96" t="s">
        <v>19183</v>
      </c>
      <c r="U2366" s="96" t="s">
        <v>29873</v>
      </c>
      <c r="V2366" s="96"/>
      <c r="W2366" s="96" t="s">
        <v>982</v>
      </c>
      <c r="X2366" s="96" t="s">
        <v>416</v>
      </c>
      <c r="Y2366" s="95" t="s">
        <v>11967</v>
      </c>
    </row>
    <row r="2367" spans="1:25" s="87" customFormat="1" x14ac:dyDescent="0.3">
      <c r="A2367" s="94" t="str">
        <f t="shared" si="37"/>
        <v>TSUIT</v>
      </c>
      <c r="B2367" s="95" t="s">
        <v>29874</v>
      </c>
      <c r="C2367" s="96" t="s">
        <v>29875</v>
      </c>
      <c r="D2367" s="96" t="s">
        <v>19096</v>
      </c>
      <c r="E2367" s="96" t="s">
        <v>19036</v>
      </c>
      <c r="F2367" s="95" t="s">
        <v>19215</v>
      </c>
      <c r="G2367" s="96" t="s">
        <v>19033</v>
      </c>
      <c r="H2367" s="96" t="s">
        <v>19172</v>
      </c>
      <c r="I2367" s="96" t="s">
        <v>19173</v>
      </c>
      <c r="J2367" s="95" t="s">
        <v>19174</v>
      </c>
      <c r="K2367" s="95" t="s">
        <v>19401</v>
      </c>
      <c r="L2367" s="95" t="s">
        <v>19764</v>
      </c>
      <c r="M2367" s="96" t="s">
        <v>8645</v>
      </c>
      <c r="N2367" s="96" t="s">
        <v>407</v>
      </c>
      <c r="O2367" s="97">
        <v>40665</v>
      </c>
      <c r="P2367" s="97">
        <v>40665</v>
      </c>
      <c r="Q2367" s="97">
        <v>40665</v>
      </c>
      <c r="R2367" s="96">
        <v>5264</v>
      </c>
      <c r="S2367" s="96">
        <v>14</v>
      </c>
      <c r="T2367" s="96" t="s">
        <v>19247</v>
      </c>
      <c r="U2367" s="96" t="s">
        <v>29876</v>
      </c>
      <c r="V2367" s="96"/>
      <c r="W2367" s="96" t="s">
        <v>29877</v>
      </c>
      <c r="X2367" s="96" t="s">
        <v>983</v>
      </c>
      <c r="Y2367" s="95" t="s">
        <v>29878</v>
      </c>
    </row>
    <row r="2368" spans="1:25" s="87" customFormat="1" x14ac:dyDescent="0.3">
      <c r="A2368" s="94" t="str">
        <f t="shared" si="37"/>
        <v>ttexeir</v>
      </c>
      <c r="B2368" s="95" t="s">
        <v>29879</v>
      </c>
      <c r="C2368" s="96" t="s">
        <v>29880</v>
      </c>
      <c r="D2368" s="96" t="s">
        <v>29881</v>
      </c>
      <c r="E2368" s="96" t="s">
        <v>5630</v>
      </c>
      <c r="F2368" s="95" t="s">
        <v>19171</v>
      </c>
      <c r="G2368" s="96" t="s">
        <v>19029</v>
      </c>
      <c r="H2368" s="96" t="s">
        <v>19172</v>
      </c>
      <c r="I2368" s="96" t="s">
        <v>19173</v>
      </c>
      <c r="J2368" s="95" t="s">
        <v>19174</v>
      </c>
      <c r="K2368" s="95" t="s">
        <v>19455</v>
      </c>
      <c r="L2368" s="95" t="s">
        <v>19456</v>
      </c>
      <c r="M2368" s="96" t="s">
        <v>19457</v>
      </c>
      <c r="N2368" s="96" t="s">
        <v>2504</v>
      </c>
      <c r="O2368" s="97">
        <v>45008</v>
      </c>
      <c r="P2368" s="97">
        <v>45008</v>
      </c>
      <c r="Q2368" s="97">
        <v>45008</v>
      </c>
      <c r="R2368" s="96">
        <v>921</v>
      </c>
      <c r="S2368" s="96">
        <v>2</v>
      </c>
      <c r="T2368" s="96" t="s">
        <v>19209</v>
      </c>
      <c r="U2368" s="96" t="s">
        <v>29882</v>
      </c>
      <c r="V2368" s="96"/>
      <c r="W2368" s="96" t="s">
        <v>5210</v>
      </c>
      <c r="X2368" s="96" t="s">
        <v>2504</v>
      </c>
      <c r="Y2368" s="95" t="s">
        <v>8740</v>
      </c>
    </row>
    <row r="2369" spans="1:25" s="87" customFormat="1" x14ac:dyDescent="0.3">
      <c r="A2369" s="94" t="str">
        <f t="shared" si="37"/>
        <v>tthrowe</v>
      </c>
      <c r="B2369" s="95" t="s">
        <v>29883</v>
      </c>
      <c r="C2369" s="96" t="s">
        <v>29884</v>
      </c>
      <c r="D2369" s="96" t="s">
        <v>29885</v>
      </c>
      <c r="E2369" s="96" t="s">
        <v>5630</v>
      </c>
      <c r="F2369" s="95" t="s">
        <v>19181</v>
      </c>
      <c r="G2369" s="96" t="s">
        <v>19030</v>
      </c>
      <c r="H2369" s="96" t="s">
        <v>19172</v>
      </c>
      <c r="I2369" s="96" t="s">
        <v>19173</v>
      </c>
      <c r="J2369" s="95" t="s">
        <v>19189</v>
      </c>
      <c r="K2369" s="95" t="s">
        <v>19273</v>
      </c>
      <c r="L2369" s="95" t="s">
        <v>19274</v>
      </c>
      <c r="M2369" s="96" t="s">
        <v>7733</v>
      </c>
      <c r="N2369" s="96" t="s">
        <v>328</v>
      </c>
      <c r="O2369" s="97">
        <v>45249</v>
      </c>
      <c r="P2369" s="97">
        <v>45249</v>
      </c>
      <c r="Q2369" s="97">
        <v>45249</v>
      </c>
      <c r="R2369" s="96">
        <v>680</v>
      </c>
      <c r="S2369" s="96">
        <v>1</v>
      </c>
      <c r="T2369" s="96" t="s">
        <v>19209</v>
      </c>
      <c r="U2369" s="96" t="s">
        <v>10807</v>
      </c>
      <c r="V2369" s="96"/>
      <c r="W2369" s="96" t="s">
        <v>5815</v>
      </c>
      <c r="X2369" s="96" t="s">
        <v>416</v>
      </c>
      <c r="Y2369" s="95" t="s">
        <v>10808</v>
      </c>
    </row>
    <row r="2370" spans="1:25" s="87" customFormat="1" x14ac:dyDescent="0.3">
      <c r="A2370" s="94" t="str">
        <f t="shared" si="37"/>
        <v>TTHUMS1</v>
      </c>
      <c r="B2370" s="95" t="s">
        <v>29886</v>
      </c>
      <c r="C2370" s="96" t="s">
        <v>29887</v>
      </c>
      <c r="D2370" s="96" t="s">
        <v>29888</v>
      </c>
      <c r="E2370" s="96" t="s">
        <v>19170</v>
      </c>
      <c r="F2370" s="95" t="s">
        <v>19181</v>
      </c>
      <c r="G2370" s="96" t="s">
        <v>19030</v>
      </c>
      <c r="H2370" s="96" t="s">
        <v>19172</v>
      </c>
      <c r="I2370" s="96" t="s">
        <v>19173</v>
      </c>
      <c r="J2370" s="95" t="s">
        <v>19174</v>
      </c>
      <c r="K2370" s="95" t="s">
        <v>19216</v>
      </c>
      <c r="L2370" s="95" t="s">
        <v>19217</v>
      </c>
      <c r="M2370" s="96" t="s">
        <v>19218</v>
      </c>
      <c r="N2370" s="96" t="s">
        <v>453</v>
      </c>
      <c r="O2370" s="97">
        <v>32574</v>
      </c>
      <c r="P2370" s="97">
        <v>32574</v>
      </c>
      <c r="Q2370" s="97">
        <v>32574</v>
      </c>
      <c r="R2370" s="96">
        <v>13355</v>
      </c>
      <c r="S2370" s="96">
        <v>36</v>
      </c>
      <c r="T2370" s="96" t="s">
        <v>19261</v>
      </c>
      <c r="U2370" s="96" t="s">
        <v>29889</v>
      </c>
      <c r="V2370" s="96"/>
      <c r="W2370" s="96" t="s">
        <v>29890</v>
      </c>
      <c r="X2370" s="96" t="s">
        <v>453</v>
      </c>
      <c r="Y2370" s="95" t="s">
        <v>29891</v>
      </c>
    </row>
    <row r="2371" spans="1:25" s="87" customFormat="1" x14ac:dyDescent="0.3">
      <c r="A2371" s="94" t="str">
        <f t="shared" ref="A2371:A2434" si="38">TRIM(D2371)</f>
        <v>ttravis</v>
      </c>
      <c r="B2371" s="95" t="s">
        <v>29892</v>
      </c>
      <c r="C2371" s="96" t="s">
        <v>29893</v>
      </c>
      <c r="D2371" s="96" t="s">
        <v>29894</v>
      </c>
      <c r="E2371" s="96" t="s">
        <v>19170</v>
      </c>
      <c r="F2371" s="95" t="s">
        <v>19181</v>
      </c>
      <c r="G2371" s="96" t="s">
        <v>19030</v>
      </c>
      <c r="H2371" s="96" t="s">
        <v>19172</v>
      </c>
      <c r="I2371" s="96" t="s">
        <v>19173</v>
      </c>
      <c r="J2371" s="95" t="s">
        <v>19174</v>
      </c>
      <c r="K2371" s="95" t="s">
        <v>19401</v>
      </c>
      <c r="L2371" s="95" t="s">
        <v>17382</v>
      </c>
      <c r="M2371" s="96" t="s">
        <v>8645</v>
      </c>
      <c r="N2371" s="96" t="s">
        <v>407</v>
      </c>
      <c r="O2371" s="97">
        <v>45788</v>
      </c>
      <c r="P2371" s="97">
        <v>45788</v>
      </c>
      <c r="Q2371" s="97">
        <v>45788</v>
      </c>
      <c r="R2371" s="96">
        <v>141</v>
      </c>
      <c r="S2371" s="96">
        <v>0</v>
      </c>
      <c r="T2371" s="96" t="s">
        <v>19193</v>
      </c>
      <c r="U2371" s="96" t="s">
        <v>29895</v>
      </c>
      <c r="V2371" s="96"/>
      <c r="W2371" s="96" t="s">
        <v>29896</v>
      </c>
      <c r="X2371" s="96" t="s">
        <v>477</v>
      </c>
      <c r="Y2371" s="95" t="s">
        <v>29897</v>
      </c>
    </row>
    <row r="2372" spans="1:25" s="87" customFormat="1" x14ac:dyDescent="0.3">
      <c r="A2372" s="94" t="str">
        <f t="shared" si="38"/>
        <v>TTRENT</v>
      </c>
      <c r="B2372" s="95" t="s">
        <v>29898</v>
      </c>
      <c r="C2372" s="96" t="s">
        <v>29899</v>
      </c>
      <c r="D2372" s="96" t="s">
        <v>17282</v>
      </c>
      <c r="E2372" s="96" t="s">
        <v>5630</v>
      </c>
      <c r="F2372" s="95" t="s">
        <v>19171</v>
      </c>
      <c r="G2372" s="96" t="s">
        <v>19029</v>
      </c>
      <c r="H2372" s="96" t="s">
        <v>19172</v>
      </c>
      <c r="I2372" s="96" t="s">
        <v>19173</v>
      </c>
      <c r="J2372" s="95" t="s">
        <v>19189</v>
      </c>
      <c r="K2372" s="95" t="s">
        <v>19190</v>
      </c>
      <c r="L2372" s="95" t="s">
        <v>19191</v>
      </c>
      <c r="M2372" s="96" t="s">
        <v>19192</v>
      </c>
      <c r="N2372" s="96" t="s">
        <v>297</v>
      </c>
      <c r="O2372" s="97">
        <v>30848</v>
      </c>
      <c r="P2372" s="97">
        <v>30848</v>
      </c>
      <c r="Q2372" s="97">
        <v>30848</v>
      </c>
      <c r="R2372" s="96">
        <v>15081</v>
      </c>
      <c r="S2372" s="96">
        <v>41</v>
      </c>
      <c r="T2372" s="96" t="s">
        <v>19261</v>
      </c>
      <c r="U2372" s="96" t="s">
        <v>29900</v>
      </c>
      <c r="V2372" s="96"/>
      <c r="W2372" s="96" t="s">
        <v>5227</v>
      </c>
      <c r="X2372" s="96" t="s">
        <v>297</v>
      </c>
      <c r="Y2372" s="95" t="s">
        <v>29901</v>
      </c>
    </row>
    <row r="2373" spans="1:25" s="87" customFormat="1" x14ac:dyDescent="0.3">
      <c r="A2373" s="94" t="str">
        <f t="shared" si="38"/>
        <v>TUHRIN1</v>
      </c>
      <c r="B2373" s="95" t="s">
        <v>29902</v>
      </c>
      <c r="C2373" s="96" t="s">
        <v>29903</v>
      </c>
      <c r="D2373" s="96" t="s">
        <v>7222</v>
      </c>
      <c r="E2373" s="96" t="s">
        <v>5630</v>
      </c>
      <c r="F2373" s="95" t="s">
        <v>19285</v>
      </c>
      <c r="G2373" s="96" t="s">
        <v>19028</v>
      </c>
      <c r="H2373" s="96" t="s">
        <v>19172</v>
      </c>
      <c r="I2373" s="96" t="s">
        <v>19173</v>
      </c>
      <c r="J2373" s="95" t="s">
        <v>19189</v>
      </c>
      <c r="K2373" s="95" t="s">
        <v>19471</v>
      </c>
      <c r="L2373" s="95" t="s">
        <v>14086</v>
      </c>
      <c r="M2373" s="96" t="s">
        <v>19472</v>
      </c>
      <c r="N2373" s="96" t="s">
        <v>435</v>
      </c>
      <c r="O2373" s="97">
        <v>37354</v>
      </c>
      <c r="P2373" s="97">
        <v>38467</v>
      </c>
      <c r="Q2373" s="97">
        <v>37354</v>
      </c>
      <c r="R2373" s="96">
        <v>8575</v>
      </c>
      <c r="S2373" s="96">
        <v>23</v>
      </c>
      <c r="T2373" s="96" t="s">
        <v>19261</v>
      </c>
      <c r="U2373" s="96" t="s">
        <v>11076</v>
      </c>
      <c r="V2373" s="96"/>
      <c r="W2373" s="96" t="s">
        <v>11077</v>
      </c>
      <c r="X2373" s="96" t="s">
        <v>435</v>
      </c>
      <c r="Y2373" s="95" t="s">
        <v>11078</v>
      </c>
    </row>
    <row r="2374" spans="1:25" s="87" customFormat="1" x14ac:dyDescent="0.3">
      <c r="A2374" s="94" t="str">
        <f t="shared" si="38"/>
        <v>tvance</v>
      </c>
      <c r="B2374" s="95" t="s">
        <v>29904</v>
      </c>
      <c r="C2374" s="96" t="s">
        <v>29905</v>
      </c>
      <c r="D2374" s="96" t="s">
        <v>29906</v>
      </c>
      <c r="E2374" s="96" t="s">
        <v>19170</v>
      </c>
      <c r="F2374" s="95" t="s">
        <v>19181</v>
      </c>
      <c r="G2374" s="96" t="s">
        <v>19030</v>
      </c>
      <c r="H2374" s="96" t="s">
        <v>19172</v>
      </c>
      <c r="I2374" s="96" t="s">
        <v>19173</v>
      </c>
      <c r="J2374" s="95" t="s">
        <v>19189</v>
      </c>
      <c r="K2374" s="95" t="s">
        <v>19333</v>
      </c>
      <c r="L2374" s="95" t="s">
        <v>19467</v>
      </c>
      <c r="M2374" s="96" t="s">
        <v>9084</v>
      </c>
      <c r="N2374" s="96" t="s">
        <v>260</v>
      </c>
      <c r="O2374" s="97">
        <v>45739</v>
      </c>
      <c r="P2374" s="97">
        <v>45739</v>
      </c>
      <c r="Q2374" s="97">
        <v>45739</v>
      </c>
      <c r="R2374" s="96">
        <v>190</v>
      </c>
      <c r="S2374" s="96">
        <v>0</v>
      </c>
      <c r="T2374" s="96" t="s">
        <v>19176</v>
      </c>
      <c r="U2374" s="96" t="s">
        <v>29907</v>
      </c>
      <c r="V2374" s="96"/>
      <c r="W2374" s="96" t="s">
        <v>1436</v>
      </c>
      <c r="X2374" s="96" t="s">
        <v>260</v>
      </c>
      <c r="Y2374" s="95" t="s">
        <v>16715</v>
      </c>
    </row>
    <row r="2375" spans="1:25" s="87" customFormat="1" x14ac:dyDescent="0.3">
      <c r="A2375" s="94" t="str">
        <f t="shared" si="38"/>
        <v>twalloe</v>
      </c>
      <c r="B2375" s="95" t="s">
        <v>29908</v>
      </c>
      <c r="C2375" s="96" t="s">
        <v>29909</v>
      </c>
      <c r="D2375" s="96" t="s">
        <v>29910</v>
      </c>
      <c r="E2375" s="96" t="s">
        <v>19170</v>
      </c>
      <c r="F2375" s="95" t="s">
        <v>19236</v>
      </c>
      <c r="G2375" s="96" t="s">
        <v>19032</v>
      </c>
      <c r="H2375" s="96" t="s">
        <v>19227</v>
      </c>
      <c r="I2375" s="96" t="s">
        <v>19173</v>
      </c>
      <c r="J2375" s="95" t="s">
        <v>19189</v>
      </c>
      <c r="K2375" s="95" t="s">
        <v>19273</v>
      </c>
      <c r="L2375" s="95" t="s">
        <v>19274</v>
      </c>
      <c r="M2375" s="96" t="s">
        <v>7733</v>
      </c>
      <c r="N2375" s="96" t="s">
        <v>328</v>
      </c>
      <c r="O2375" s="97">
        <v>45732</v>
      </c>
      <c r="P2375" s="97">
        <v>45732</v>
      </c>
      <c r="Q2375" s="97">
        <v>45732</v>
      </c>
      <c r="R2375" s="96">
        <v>197</v>
      </c>
      <c r="S2375" s="96">
        <v>0</v>
      </c>
      <c r="T2375" s="96" t="s">
        <v>19176</v>
      </c>
      <c r="U2375" s="96" t="s">
        <v>29911</v>
      </c>
      <c r="V2375" s="96"/>
      <c r="W2375" s="96" t="s">
        <v>4790</v>
      </c>
      <c r="X2375" s="96" t="s">
        <v>328</v>
      </c>
      <c r="Y2375" s="95" t="s">
        <v>7742</v>
      </c>
    </row>
    <row r="2376" spans="1:25" s="87" customFormat="1" x14ac:dyDescent="0.3">
      <c r="A2376" s="94" t="str">
        <f t="shared" si="38"/>
        <v>TWARD2</v>
      </c>
      <c r="B2376" s="95" t="s">
        <v>29912</v>
      </c>
      <c r="C2376" s="96" t="s">
        <v>29913</v>
      </c>
      <c r="D2376" s="96" t="s">
        <v>11920</v>
      </c>
      <c r="E2376" s="96" t="s">
        <v>5630</v>
      </c>
      <c r="F2376" s="95" t="s">
        <v>20261</v>
      </c>
      <c r="G2376" s="96" t="s">
        <v>19039</v>
      </c>
      <c r="H2376" s="96" t="s">
        <v>19172</v>
      </c>
      <c r="I2376" s="96" t="s">
        <v>19173</v>
      </c>
      <c r="J2376" s="95" t="s">
        <v>19189</v>
      </c>
      <c r="K2376" s="95" t="s">
        <v>20742</v>
      </c>
      <c r="L2376" s="95" t="s">
        <v>20742</v>
      </c>
      <c r="M2376" s="96" t="s">
        <v>21720</v>
      </c>
      <c r="N2376" s="96" t="s">
        <v>435</v>
      </c>
      <c r="O2376" s="97">
        <v>30793</v>
      </c>
      <c r="P2376" s="97">
        <v>30793</v>
      </c>
      <c r="Q2376" s="97">
        <v>30793</v>
      </c>
      <c r="R2376" s="96">
        <v>15136</v>
      </c>
      <c r="S2376" s="96">
        <v>41</v>
      </c>
      <c r="T2376" s="96" t="s">
        <v>19261</v>
      </c>
      <c r="U2376" s="96" t="s">
        <v>11922</v>
      </c>
      <c r="V2376" s="96"/>
      <c r="W2376" s="96" t="s">
        <v>11923</v>
      </c>
      <c r="X2376" s="96" t="s">
        <v>435</v>
      </c>
      <c r="Y2376" s="95" t="s">
        <v>11924</v>
      </c>
    </row>
    <row r="2377" spans="1:25" s="87" customFormat="1" x14ac:dyDescent="0.3">
      <c r="A2377" s="94" t="str">
        <f t="shared" si="38"/>
        <v>TWATKIN</v>
      </c>
      <c r="B2377" s="95" t="s">
        <v>29914</v>
      </c>
      <c r="C2377" s="96" t="s">
        <v>29915</v>
      </c>
      <c r="D2377" s="96" t="s">
        <v>3563</v>
      </c>
      <c r="E2377" s="96" t="s">
        <v>5630</v>
      </c>
      <c r="F2377" s="95" t="s">
        <v>19171</v>
      </c>
      <c r="G2377" s="96" t="s">
        <v>19029</v>
      </c>
      <c r="H2377" s="96" t="s">
        <v>19172</v>
      </c>
      <c r="I2377" s="96" t="s">
        <v>19173</v>
      </c>
      <c r="J2377" s="95" t="s">
        <v>19189</v>
      </c>
      <c r="K2377" s="95" t="s">
        <v>19345</v>
      </c>
      <c r="L2377" s="95" t="s">
        <v>19837</v>
      </c>
      <c r="M2377" s="96" t="s">
        <v>6275</v>
      </c>
      <c r="N2377" s="96" t="s">
        <v>318</v>
      </c>
      <c r="O2377" s="97">
        <v>36896</v>
      </c>
      <c r="P2377" s="97">
        <v>36896</v>
      </c>
      <c r="Q2377" s="97">
        <v>36896</v>
      </c>
      <c r="R2377" s="96">
        <v>9033</v>
      </c>
      <c r="S2377" s="96">
        <v>24</v>
      </c>
      <c r="T2377" s="96" t="s">
        <v>19261</v>
      </c>
      <c r="U2377" s="96" t="s">
        <v>29916</v>
      </c>
      <c r="V2377" s="96"/>
      <c r="W2377" s="96" t="s">
        <v>5561</v>
      </c>
      <c r="X2377" s="96" t="s">
        <v>318</v>
      </c>
      <c r="Y2377" s="95" t="s">
        <v>6549</v>
      </c>
    </row>
    <row r="2378" spans="1:25" s="87" customFormat="1" x14ac:dyDescent="0.3">
      <c r="A2378" s="94" t="str">
        <f t="shared" si="38"/>
        <v>TWEBER2</v>
      </c>
      <c r="B2378" s="95" t="s">
        <v>29917</v>
      </c>
      <c r="C2378" s="96" t="s">
        <v>29918</v>
      </c>
      <c r="D2378" s="96" t="s">
        <v>3939</v>
      </c>
      <c r="E2378" s="96" t="s">
        <v>19054</v>
      </c>
      <c r="F2378" s="95" t="s">
        <v>19171</v>
      </c>
      <c r="G2378" s="96" t="s">
        <v>19029</v>
      </c>
      <c r="H2378" s="96" t="s">
        <v>19172</v>
      </c>
      <c r="I2378" s="96" t="s">
        <v>19173</v>
      </c>
      <c r="J2378" s="95" t="s">
        <v>19174</v>
      </c>
      <c r="K2378" s="95" t="s">
        <v>19802</v>
      </c>
      <c r="L2378" s="95" t="s">
        <v>19803</v>
      </c>
      <c r="M2378" s="96" t="s">
        <v>19804</v>
      </c>
      <c r="N2378" s="96" t="s">
        <v>549</v>
      </c>
      <c r="O2378" s="97">
        <v>36929</v>
      </c>
      <c r="P2378" s="97">
        <v>36929</v>
      </c>
      <c r="Q2378" s="97">
        <v>36929</v>
      </c>
      <c r="R2378" s="96">
        <v>9000</v>
      </c>
      <c r="S2378" s="96">
        <v>24</v>
      </c>
      <c r="T2378" s="96" t="s">
        <v>19261</v>
      </c>
      <c r="U2378" s="96" t="s">
        <v>29919</v>
      </c>
      <c r="V2378" s="96"/>
      <c r="W2378" s="96" t="s">
        <v>3940</v>
      </c>
      <c r="X2378" s="96" t="s">
        <v>1502</v>
      </c>
      <c r="Y2378" s="95" t="s">
        <v>29920</v>
      </c>
    </row>
    <row r="2379" spans="1:25" s="87" customFormat="1" x14ac:dyDescent="0.3">
      <c r="A2379" s="94" t="str">
        <f t="shared" si="38"/>
        <v>twhite</v>
      </c>
      <c r="B2379" s="95" t="s">
        <v>29921</v>
      </c>
      <c r="C2379" s="96" t="s">
        <v>29922</v>
      </c>
      <c r="D2379" s="96" t="s">
        <v>29923</v>
      </c>
      <c r="E2379" s="96" t="s">
        <v>5630</v>
      </c>
      <c r="F2379" s="95" t="s">
        <v>19181</v>
      </c>
      <c r="G2379" s="96" t="s">
        <v>19030</v>
      </c>
      <c r="H2379" s="96" t="s">
        <v>19172</v>
      </c>
      <c r="I2379" s="96" t="s">
        <v>19173</v>
      </c>
      <c r="J2379" s="95" t="s">
        <v>19174</v>
      </c>
      <c r="K2379" s="95" t="s">
        <v>19216</v>
      </c>
      <c r="L2379" s="95" t="s">
        <v>19237</v>
      </c>
      <c r="M2379" s="96" t="s">
        <v>19238</v>
      </c>
      <c r="N2379" s="96" t="s">
        <v>250</v>
      </c>
      <c r="O2379" s="97">
        <v>39210</v>
      </c>
      <c r="P2379" s="97">
        <v>45403</v>
      </c>
      <c r="Q2379" s="97">
        <v>45403</v>
      </c>
      <c r="R2379" s="96">
        <v>526</v>
      </c>
      <c r="S2379" s="96">
        <v>1</v>
      </c>
      <c r="T2379" s="96" t="s">
        <v>19209</v>
      </c>
      <c r="U2379" s="96" t="s">
        <v>29924</v>
      </c>
      <c r="V2379" s="96"/>
      <c r="W2379" s="96" t="s">
        <v>1542</v>
      </c>
      <c r="X2379" s="96" t="s">
        <v>250</v>
      </c>
      <c r="Y2379" s="95" t="s">
        <v>9024</v>
      </c>
    </row>
    <row r="2380" spans="1:25" s="87" customFormat="1" x14ac:dyDescent="0.3">
      <c r="A2380" s="94" t="str">
        <f t="shared" si="38"/>
        <v>twhite0</v>
      </c>
      <c r="B2380" s="95" t="s">
        <v>29925</v>
      </c>
      <c r="C2380" s="96" t="s">
        <v>29926</v>
      </c>
      <c r="D2380" s="96" t="s">
        <v>29927</v>
      </c>
      <c r="E2380" s="96" t="s">
        <v>5630</v>
      </c>
      <c r="F2380" s="95" t="s">
        <v>19215</v>
      </c>
      <c r="G2380" s="96" t="s">
        <v>19033</v>
      </c>
      <c r="H2380" s="96" t="s">
        <v>19172</v>
      </c>
      <c r="I2380" s="96" t="s">
        <v>19173</v>
      </c>
      <c r="J2380" s="95" t="s">
        <v>19174</v>
      </c>
      <c r="K2380" s="95" t="s">
        <v>19802</v>
      </c>
      <c r="L2380" s="95" t="s">
        <v>19803</v>
      </c>
      <c r="M2380" s="96" t="s">
        <v>19804</v>
      </c>
      <c r="N2380" s="96" t="s">
        <v>549</v>
      </c>
      <c r="O2380" s="97">
        <v>45816</v>
      </c>
      <c r="P2380" s="97">
        <v>45816</v>
      </c>
      <c r="Q2380" s="97">
        <v>45816</v>
      </c>
      <c r="R2380" s="96">
        <v>113</v>
      </c>
      <c r="S2380" s="96">
        <v>0</v>
      </c>
      <c r="T2380" s="96" t="s">
        <v>19193</v>
      </c>
      <c r="U2380" s="96" t="s">
        <v>15792</v>
      </c>
      <c r="V2380" s="96"/>
      <c r="W2380" s="96" t="s">
        <v>3178</v>
      </c>
      <c r="X2380" s="96" t="s">
        <v>1502</v>
      </c>
      <c r="Y2380" s="95" t="s">
        <v>4586</v>
      </c>
    </row>
    <row r="2381" spans="1:25" s="87" customFormat="1" x14ac:dyDescent="0.3">
      <c r="A2381" s="94" t="str">
        <f t="shared" si="38"/>
        <v>TWIL18</v>
      </c>
      <c r="B2381" s="95" t="s">
        <v>29928</v>
      </c>
      <c r="C2381" s="96" t="s">
        <v>29929</v>
      </c>
      <c r="D2381" s="96" t="s">
        <v>29930</v>
      </c>
      <c r="E2381" s="96" t="s">
        <v>19715</v>
      </c>
      <c r="F2381" s="95" t="s">
        <v>19171</v>
      </c>
      <c r="G2381" s="96" t="s">
        <v>19029</v>
      </c>
      <c r="H2381" s="96" t="s">
        <v>19172</v>
      </c>
      <c r="I2381" s="96" t="s">
        <v>19173</v>
      </c>
      <c r="J2381" s="95" t="s">
        <v>19189</v>
      </c>
      <c r="K2381" s="95" t="s">
        <v>19333</v>
      </c>
      <c r="L2381" s="95" t="s">
        <v>19467</v>
      </c>
      <c r="M2381" s="96" t="s">
        <v>9084</v>
      </c>
      <c r="N2381" s="96" t="s">
        <v>260</v>
      </c>
      <c r="O2381" s="97">
        <v>31138</v>
      </c>
      <c r="P2381" s="97">
        <v>31138</v>
      </c>
      <c r="Q2381" s="97">
        <v>31138</v>
      </c>
      <c r="R2381" s="96">
        <v>14791</v>
      </c>
      <c r="S2381" s="96">
        <v>40</v>
      </c>
      <c r="T2381" s="96" t="s">
        <v>19261</v>
      </c>
      <c r="U2381" s="96" t="s">
        <v>29931</v>
      </c>
      <c r="V2381" s="96"/>
      <c r="W2381" s="96" t="s">
        <v>24676</v>
      </c>
      <c r="X2381" s="96" t="s">
        <v>260</v>
      </c>
      <c r="Y2381" s="95" t="s">
        <v>24677</v>
      </c>
    </row>
    <row r="2382" spans="1:25" s="87" customFormat="1" x14ac:dyDescent="0.3">
      <c r="A2382" s="94" t="str">
        <f t="shared" si="38"/>
        <v>twilhi0</v>
      </c>
      <c r="B2382" s="95" t="s">
        <v>29932</v>
      </c>
      <c r="C2382" s="96" t="s">
        <v>29933</v>
      </c>
      <c r="D2382" s="96" t="s">
        <v>29934</v>
      </c>
      <c r="E2382" s="96" t="s">
        <v>5630</v>
      </c>
      <c r="F2382" s="95" t="s">
        <v>19215</v>
      </c>
      <c r="G2382" s="96" t="s">
        <v>19033</v>
      </c>
      <c r="H2382" s="96" t="s">
        <v>19172</v>
      </c>
      <c r="I2382" s="96" t="s">
        <v>19173</v>
      </c>
      <c r="J2382" s="95" t="s">
        <v>19174</v>
      </c>
      <c r="K2382" s="95" t="s">
        <v>19802</v>
      </c>
      <c r="L2382" s="95" t="s">
        <v>19803</v>
      </c>
      <c r="M2382" s="96" t="s">
        <v>19804</v>
      </c>
      <c r="N2382" s="96" t="s">
        <v>549</v>
      </c>
      <c r="O2382" s="97">
        <v>42590</v>
      </c>
      <c r="P2382" s="97">
        <v>42590</v>
      </c>
      <c r="Q2382" s="97">
        <v>42590</v>
      </c>
      <c r="R2382" s="96">
        <v>3339</v>
      </c>
      <c r="S2382" s="96">
        <v>9</v>
      </c>
      <c r="T2382" s="96" t="s">
        <v>19247</v>
      </c>
      <c r="U2382" s="96" t="s">
        <v>29935</v>
      </c>
      <c r="V2382" s="96"/>
      <c r="W2382" s="96" t="s">
        <v>4678</v>
      </c>
      <c r="X2382" s="96" t="s">
        <v>1502</v>
      </c>
      <c r="Y2382" s="95" t="s">
        <v>17915</v>
      </c>
    </row>
    <row r="2383" spans="1:25" s="87" customFormat="1" x14ac:dyDescent="0.3">
      <c r="A2383" s="94" t="str">
        <f t="shared" si="38"/>
        <v>twill45</v>
      </c>
      <c r="B2383" s="95" t="s">
        <v>29936</v>
      </c>
      <c r="C2383" s="96" t="s">
        <v>29937</v>
      </c>
      <c r="D2383" s="96" t="s">
        <v>29938</v>
      </c>
      <c r="E2383" s="96" t="s">
        <v>5630</v>
      </c>
      <c r="F2383" s="95" t="s">
        <v>19181</v>
      </c>
      <c r="G2383" s="96" t="s">
        <v>19030</v>
      </c>
      <c r="H2383" s="96" t="s">
        <v>19172</v>
      </c>
      <c r="I2383" s="96" t="s">
        <v>19173</v>
      </c>
      <c r="J2383" s="95" t="s">
        <v>19174</v>
      </c>
      <c r="K2383" s="95" t="s">
        <v>19216</v>
      </c>
      <c r="L2383" s="95" t="s">
        <v>19237</v>
      </c>
      <c r="M2383" s="96" t="s">
        <v>19238</v>
      </c>
      <c r="N2383" s="96" t="s">
        <v>250</v>
      </c>
      <c r="O2383" s="97">
        <v>43801</v>
      </c>
      <c r="P2383" s="97">
        <v>43801</v>
      </c>
      <c r="Q2383" s="97">
        <v>43801</v>
      </c>
      <c r="R2383" s="96">
        <v>2128</v>
      </c>
      <c r="S2383" s="96">
        <v>5</v>
      </c>
      <c r="T2383" s="96" t="s">
        <v>19228</v>
      </c>
      <c r="U2383" s="96" t="s">
        <v>29939</v>
      </c>
      <c r="V2383" s="96"/>
      <c r="W2383" s="96" t="s">
        <v>6823</v>
      </c>
      <c r="X2383" s="96" t="s">
        <v>250</v>
      </c>
      <c r="Y2383" s="95" t="s">
        <v>7970</v>
      </c>
    </row>
    <row r="2384" spans="1:25" s="87" customFormat="1" x14ac:dyDescent="0.3">
      <c r="A2384" s="94" t="str">
        <f t="shared" si="38"/>
        <v>twilso3</v>
      </c>
      <c r="B2384" s="95" t="s">
        <v>29940</v>
      </c>
      <c r="C2384" s="96" t="s">
        <v>29941</v>
      </c>
      <c r="D2384" s="96" t="s">
        <v>29942</v>
      </c>
      <c r="E2384" s="96" t="s">
        <v>5630</v>
      </c>
      <c r="F2384" s="95" t="s">
        <v>19395</v>
      </c>
      <c r="G2384" s="96" t="s">
        <v>19030</v>
      </c>
      <c r="H2384" s="96" t="s">
        <v>19172</v>
      </c>
      <c r="I2384" s="96" t="s">
        <v>19173</v>
      </c>
      <c r="J2384" s="95" t="s">
        <v>19189</v>
      </c>
      <c r="K2384" s="95" t="s">
        <v>19200</v>
      </c>
      <c r="L2384" s="95" t="s">
        <v>19200</v>
      </c>
      <c r="M2384" s="96" t="s">
        <v>19396</v>
      </c>
      <c r="N2384" s="96" t="s">
        <v>752</v>
      </c>
      <c r="O2384" s="97">
        <v>44907</v>
      </c>
      <c r="P2384" s="97">
        <v>44907</v>
      </c>
      <c r="Q2384" s="97">
        <v>44907</v>
      </c>
      <c r="R2384" s="96">
        <v>1022</v>
      </c>
      <c r="S2384" s="96">
        <v>2</v>
      </c>
      <c r="T2384" s="96" t="s">
        <v>19209</v>
      </c>
      <c r="U2384" s="96" t="s">
        <v>29943</v>
      </c>
      <c r="V2384" s="96"/>
      <c r="W2384" s="96" t="s">
        <v>4045</v>
      </c>
      <c r="X2384" s="96" t="s">
        <v>752</v>
      </c>
      <c r="Y2384" s="95" t="s">
        <v>29944</v>
      </c>
    </row>
    <row r="2385" spans="1:25" s="87" customFormat="1" x14ac:dyDescent="0.3">
      <c r="A2385" s="94" t="str">
        <f t="shared" si="38"/>
        <v>twoodge</v>
      </c>
      <c r="B2385" s="95" t="s">
        <v>29945</v>
      </c>
      <c r="C2385" s="96" t="s">
        <v>29946</v>
      </c>
      <c r="D2385" s="96" t="s">
        <v>29947</v>
      </c>
      <c r="E2385" s="96" t="s">
        <v>19170</v>
      </c>
      <c r="F2385" s="95" t="s">
        <v>19171</v>
      </c>
      <c r="G2385" s="96" t="s">
        <v>19029</v>
      </c>
      <c r="H2385" s="96" t="s">
        <v>19172</v>
      </c>
      <c r="I2385" s="96" t="s">
        <v>19173</v>
      </c>
      <c r="J2385" s="95" t="s">
        <v>19189</v>
      </c>
      <c r="K2385" s="95" t="s">
        <v>19333</v>
      </c>
      <c r="L2385" s="95" t="s">
        <v>19467</v>
      </c>
      <c r="M2385" s="96" t="s">
        <v>9084</v>
      </c>
      <c r="N2385" s="96" t="s">
        <v>260</v>
      </c>
      <c r="O2385" s="97">
        <v>45648</v>
      </c>
      <c r="P2385" s="97">
        <v>45648</v>
      </c>
      <c r="Q2385" s="97">
        <v>45648</v>
      </c>
      <c r="R2385" s="96">
        <v>281</v>
      </c>
      <c r="S2385" s="96">
        <v>0</v>
      </c>
      <c r="T2385" s="96" t="s">
        <v>19176</v>
      </c>
      <c r="U2385" s="96" t="s">
        <v>29948</v>
      </c>
      <c r="V2385" s="96"/>
      <c r="W2385" s="96" t="s">
        <v>29949</v>
      </c>
      <c r="X2385" s="96" t="s">
        <v>260</v>
      </c>
      <c r="Y2385" s="95" t="s">
        <v>29950</v>
      </c>
    </row>
    <row r="2386" spans="1:25" s="87" customFormat="1" x14ac:dyDescent="0.3">
      <c r="A2386" s="94" t="str">
        <f t="shared" si="38"/>
        <v>TYANKI</v>
      </c>
      <c r="B2386" s="95" t="s">
        <v>29951</v>
      </c>
      <c r="C2386" s="96" t="s">
        <v>29952</v>
      </c>
      <c r="D2386" s="96" t="s">
        <v>2952</v>
      </c>
      <c r="E2386" s="96" t="s">
        <v>5630</v>
      </c>
      <c r="F2386" s="95" t="s">
        <v>19215</v>
      </c>
      <c r="G2386" s="96" t="s">
        <v>19033</v>
      </c>
      <c r="H2386" s="96" t="s">
        <v>19172</v>
      </c>
      <c r="I2386" s="96" t="s">
        <v>19173</v>
      </c>
      <c r="J2386" s="95" t="s">
        <v>19174</v>
      </c>
      <c r="K2386" s="95" t="s">
        <v>19258</v>
      </c>
      <c r="L2386" s="95" t="s">
        <v>19259</v>
      </c>
      <c r="M2386" s="96" t="s">
        <v>19260</v>
      </c>
      <c r="N2386" s="96" t="s">
        <v>279</v>
      </c>
      <c r="O2386" s="97">
        <v>36229</v>
      </c>
      <c r="P2386" s="97">
        <v>38425</v>
      </c>
      <c r="Q2386" s="97">
        <v>38425</v>
      </c>
      <c r="R2386" s="96">
        <v>7504</v>
      </c>
      <c r="S2386" s="96">
        <v>20</v>
      </c>
      <c r="T2386" s="96" t="s">
        <v>19261</v>
      </c>
      <c r="U2386" s="96" t="s">
        <v>6142</v>
      </c>
      <c r="V2386" s="96"/>
      <c r="W2386" s="96" t="s">
        <v>29953</v>
      </c>
      <c r="X2386" s="96" t="s">
        <v>279</v>
      </c>
      <c r="Y2386" s="95" t="s">
        <v>6144</v>
      </c>
    </row>
    <row r="2387" spans="1:25" s="87" customFormat="1" x14ac:dyDescent="0.3">
      <c r="A2387" s="94" t="str">
        <f t="shared" si="38"/>
        <v>TZDJELA</v>
      </c>
      <c r="B2387" s="95" t="s">
        <v>29954</v>
      </c>
      <c r="C2387" s="96" t="s">
        <v>29955</v>
      </c>
      <c r="D2387" s="96" t="s">
        <v>29956</v>
      </c>
      <c r="E2387" s="96" t="s">
        <v>19715</v>
      </c>
      <c r="F2387" s="95" t="s">
        <v>19181</v>
      </c>
      <c r="G2387" s="96" t="s">
        <v>19030</v>
      </c>
      <c r="H2387" s="96" t="s">
        <v>19172</v>
      </c>
      <c r="I2387" s="96" t="s">
        <v>19173</v>
      </c>
      <c r="J2387" s="95" t="s">
        <v>19189</v>
      </c>
      <c r="K2387" s="95" t="s">
        <v>19190</v>
      </c>
      <c r="L2387" s="95" t="s">
        <v>19191</v>
      </c>
      <c r="M2387" s="96" t="s">
        <v>19192</v>
      </c>
      <c r="N2387" s="96" t="s">
        <v>297</v>
      </c>
      <c r="O2387" s="97">
        <v>30130</v>
      </c>
      <c r="P2387" s="97">
        <v>30130</v>
      </c>
      <c r="Q2387" s="97">
        <v>30130</v>
      </c>
      <c r="R2387" s="96">
        <v>15799</v>
      </c>
      <c r="S2387" s="96">
        <v>43</v>
      </c>
      <c r="T2387" s="96" t="s">
        <v>19261</v>
      </c>
      <c r="U2387" s="96" t="s">
        <v>29957</v>
      </c>
      <c r="V2387" s="96"/>
      <c r="W2387" s="96" t="s">
        <v>1407</v>
      </c>
      <c r="X2387" s="96" t="s">
        <v>297</v>
      </c>
      <c r="Y2387" s="95" t="s">
        <v>29958</v>
      </c>
    </row>
    <row r="2388" spans="1:25" s="87" customFormat="1" x14ac:dyDescent="0.3">
      <c r="A2388" s="94" t="str">
        <f t="shared" si="38"/>
        <v>uac000</v>
      </c>
      <c r="B2388" s="95" t="s">
        <v>29959</v>
      </c>
      <c r="C2388" s="96" t="s">
        <v>29960</v>
      </c>
      <c r="D2388" s="96" t="s">
        <v>29961</v>
      </c>
      <c r="E2388" s="96" t="s">
        <v>5630</v>
      </c>
      <c r="F2388" s="95" t="s">
        <v>19171</v>
      </c>
      <c r="G2388" s="96" t="s">
        <v>19029</v>
      </c>
      <c r="H2388" s="96" t="s">
        <v>19172</v>
      </c>
      <c r="I2388" s="96" t="s">
        <v>19173</v>
      </c>
      <c r="J2388" s="95" t="s">
        <v>19189</v>
      </c>
      <c r="K2388" s="95" t="s">
        <v>19294</v>
      </c>
      <c r="L2388" s="95" t="s">
        <v>19295</v>
      </c>
      <c r="M2388" s="96" t="s">
        <v>19296</v>
      </c>
      <c r="N2388" s="96" t="s">
        <v>541</v>
      </c>
      <c r="O2388" s="97">
        <v>45627</v>
      </c>
      <c r="P2388" s="97">
        <v>45627</v>
      </c>
      <c r="Q2388" s="97">
        <v>45627</v>
      </c>
      <c r="R2388" s="96">
        <v>302</v>
      </c>
      <c r="S2388" s="96">
        <v>0</v>
      </c>
      <c r="T2388" s="96" t="s">
        <v>19176</v>
      </c>
      <c r="U2388" s="96" t="s">
        <v>29962</v>
      </c>
      <c r="V2388" s="96"/>
      <c r="W2388" s="96" t="s">
        <v>24071</v>
      </c>
      <c r="X2388" s="96" t="s">
        <v>541</v>
      </c>
      <c r="Y2388" s="95" t="s">
        <v>311</v>
      </c>
    </row>
    <row r="2389" spans="1:25" s="87" customFormat="1" x14ac:dyDescent="0.3">
      <c r="A2389" s="94" t="str">
        <f t="shared" si="38"/>
        <v>VAVILE0</v>
      </c>
      <c r="B2389" s="95" t="s">
        <v>29963</v>
      </c>
      <c r="C2389" s="96" t="s">
        <v>29964</v>
      </c>
      <c r="D2389" s="96" t="s">
        <v>9503</v>
      </c>
      <c r="E2389" s="96" t="s">
        <v>5630</v>
      </c>
      <c r="F2389" s="95" t="s">
        <v>19181</v>
      </c>
      <c r="G2389" s="96" t="s">
        <v>19030</v>
      </c>
      <c r="H2389" s="96" t="s">
        <v>19172</v>
      </c>
      <c r="I2389" s="96" t="s">
        <v>19419</v>
      </c>
      <c r="J2389" s="95" t="s">
        <v>19189</v>
      </c>
      <c r="K2389" s="95" t="s">
        <v>19420</v>
      </c>
      <c r="L2389" s="95" t="s">
        <v>19420</v>
      </c>
      <c r="M2389" s="96" t="s">
        <v>19421</v>
      </c>
      <c r="N2389" s="96" t="s">
        <v>5965</v>
      </c>
      <c r="O2389" s="97">
        <v>40051</v>
      </c>
      <c r="P2389" s="97">
        <v>40051</v>
      </c>
      <c r="Q2389" s="97">
        <v>40051</v>
      </c>
      <c r="R2389" s="96">
        <v>5878</v>
      </c>
      <c r="S2389" s="96">
        <v>16</v>
      </c>
      <c r="T2389" s="96" t="s">
        <v>19261</v>
      </c>
      <c r="U2389" s="96" t="s">
        <v>29965</v>
      </c>
      <c r="V2389" s="96" t="s">
        <v>29966</v>
      </c>
      <c r="W2389" s="96" t="s">
        <v>29967</v>
      </c>
      <c r="X2389" s="96" t="s">
        <v>5965</v>
      </c>
      <c r="Y2389" s="95" t="s">
        <v>9508</v>
      </c>
    </row>
    <row r="2390" spans="1:25" s="87" customFormat="1" x14ac:dyDescent="0.3">
      <c r="A2390" s="94" t="str">
        <f t="shared" si="38"/>
        <v>VBEST1</v>
      </c>
      <c r="B2390" s="95" t="s">
        <v>29968</v>
      </c>
      <c r="C2390" s="96" t="s">
        <v>29969</v>
      </c>
      <c r="D2390" s="96" t="s">
        <v>1378</v>
      </c>
      <c r="E2390" s="96" t="s">
        <v>5630</v>
      </c>
      <c r="F2390" s="95" t="s">
        <v>19171</v>
      </c>
      <c r="G2390" s="96" t="s">
        <v>19029</v>
      </c>
      <c r="H2390" s="96" t="s">
        <v>19172</v>
      </c>
      <c r="I2390" s="96" t="s">
        <v>19173</v>
      </c>
      <c r="J2390" s="95" t="s">
        <v>19189</v>
      </c>
      <c r="K2390" s="95" t="s">
        <v>19345</v>
      </c>
      <c r="L2390" s="95" t="s">
        <v>19346</v>
      </c>
      <c r="M2390" s="96" t="s">
        <v>19347</v>
      </c>
      <c r="N2390" s="96" t="s">
        <v>382</v>
      </c>
      <c r="O2390" s="97">
        <v>35647</v>
      </c>
      <c r="P2390" s="97">
        <v>35647</v>
      </c>
      <c r="Q2390" s="97">
        <v>35647</v>
      </c>
      <c r="R2390" s="96">
        <v>10282</v>
      </c>
      <c r="S2390" s="96">
        <v>28</v>
      </c>
      <c r="T2390" s="96" t="s">
        <v>19261</v>
      </c>
      <c r="U2390" s="96" t="s">
        <v>13005</v>
      </c>
      <c r="V2390" s="96"/>
      <c r="W2390" s="96" t="s">
        <v>23192</v>
      </c>
      <c r="X2390" s="96" t="s">
        <v>382</v>
      </c>
      <c r="Y2390" s="95" t="s">
        <v>13007</v>
      </c>
    </row>
    <row r="2391" spans="1:25" s="87" customFormat="1" x14ac:dyDescent="0.3">
      <c r="A2391" s="94" t="str">
        <f t="shared" si="38"/>
        <v>vbyrd0</v>
      </c>
      <c r="B2391" s="95" t="s">
        <v>29970</v>
      </c>
      <c r="C2391" s="96" t="s">
        <v>29971</v>
      </c>
      <c r="D2391" s="96" t="s">
        <v>29972</v>
      </c>
      <c r="E2391" s="96" t="s">
        <v>5630</v>
      </c>
      <c r="F2391" s="95" t="s">
        <v>19171</v>
      </c>
      <c r="G2391" s="96" t="s">
        <v>19029</v>
      </c>
      <c r="H2391" s="96" t="s">
        <v>19172</v>
      </c>
      <c r="I2391" s="96" t="s">
        <v>19173</v>
      </c>
      <c r="J2391" s="95" t="s">
        <v>19189</v>
      </c>
      <c r="K2391" s="95" t="s">
        <v>19190</v>
      </c>
      <c r="L2391" s="95" t="s">
        <v>19191</v>
      </c>
      <c r="M2391" s="96" t="s">
        <v>19192</v>
      </c>
      <c r="N2391" s="96" t="s">
        <v>297</v>
      </c>
      <c r="O2391" s="97">
        <v>43395</v>
      </c>
      <c r="P2391" s="97">
        <v>43395</v>
      </c>
      <c r="Q2391" s="97">
        <v>43395</v>
      </c>
      <c r="R2391" s="96">
        <v>2534</v>
      </c>
      <c r="S2391" s="96">
        <v>6</v>
      </c>
      <c r="T2391" s="96" t="s">
        <v>19247</v>
      </c>
      <c r="U2391" s="96" t="s">
        <v>29973</v>
      </c>
      <c r="V2391" s="96"/>
      <c r="W2391" s="96" t="s">
        <v>8993</v>
      </c>
      <c r="X2391" s="96" t="s">
        <v>297</v>
      </c>
      <c r="Y2391" s="95" t="s">
        <v>4052</v>
      </c>
    </row>
    <row r="2392" spans="1:25" s="87" customFormat="1" x14ac:dyDescent="0.3">
      <c r="A2392" s="94" t="str">
        <f t="shared" si="38"/>
        <v>vcachoj</v>
      </c>
      <c r="B2392" s="95" t="s">
        <v>29974</v>
      </c>
      <c r="C2392" s="96" t="s">
        <v>29975</v>
      </c>
      <c r="D2392" s="96" t="s">
        <v>29976</v>
      </c>
      <c r="E2392" s="96" t="s">
        <v>19170</v>
      </c>
      <c r="F2392" s="95" t="s">
        <v>19236</v>
      </c>
      <c r="G2392" s="96" t="s">
        <v>19032</v>
      </c>
      <c r="H2392" s="96" t="s">
        <v>19227</v>
      </c>
      <c r="I2392" s="96" t="s">
        <v>19173</v>
      </c>
      <c r="J2392" s="95" t="s">
        <v>19174</v>
      </c>
      <c r="K2392" s="95" t="s">
        <v>19216</v>
      </c>
      <c r="L2392" s="95" t="s">
        <v>19237</v>
      </c>
      <c r="M2392" s="96" t="s">
        <v>19238</v>
      </c>
      <c r="N2392" s="96" t="s">
        <v>250</v>
      </c>
      <c r="O2392" s="97">
        <v>44823</v>
      </c>
      <c r="P2392" s="97">
        <v>44823</v>
      </c>
      <c r="Q2392" s="97">
        <v>44823</v>
      </c>
      <c r="R2392" s="96">
        <v>1106</v>
      </c>
      <c r="S2392" s="96">
        <v>3</v>
      </c>
      <c r="T2392" s="96" t="s">
        <v>19228</v>
      </c>
      <c r="U2392" s="96" t="s">
        <v>29977</v>
      </c>
      <c r="V2392" s="96"/>
      <c r="W2392" s="96" t="s">
        <v>3878</v>
      </c>
      <c r="X2392" s="96" t="s">
        <v>250</v>
      </c>
      <c r="Y2392" s="95" t="s">
        <v>12429</v>
      </c>
    </row>
    <row r="2393" spans="1:25" s="87" customFormat="1" x14ac:dyDescent="0.3">
      <c r="A2393" s="94" t="str">
        <f t="shared" si="38"/>
        <v>vcouch</v>
      </c>
      <c r="B2393" s="95" t="s">
        <v>29978</v>
      </c>
      <c r="C2393" s="96" t="s">
        <v>29979</v>
      </c>
      <c r="D2393" s="96" t="s">
        <v>29980</v>
      </c>
      <c r="E2393" s="96" t="s">
        <v>5630</v>
      </c>
      <c r="F2393" s="95" t="s">
        <v>19181</v>
      </c>
      <c r="G2393" s="96" t="s">
        <v>19030</v>
      </c>
      <c r="H2393" s="96" t="s">
        <v>19172</v>
      </c>
      <c r="I2393" s="96" t="s">
        <v>19173</v>
      </c>
      <c r="J2393" s="95" t="s">
        <v>19174</v>
      </c>
      <c r="K2393" s="95" t="s">
        <v>19216</v>
      </c>
      <c r="L2393" s="95" t="s">
        <v>19237</v>
      </c>
      <c r="M2393" s="96" t="s">
        <v>19238</v>
      </c>
      <c r="N2393" s="96" t="s">
        <v>250</v>
      </c>
      <c r="O2393" s="97">
        <v>44273</v>
      </c>
      <c r="P2393" s="97">
        <v>44273</v>
      </c>
      <c r="Q2393" s="97">
        <v>44273</v>
      </c>
      <c r="R2393" s="96">
        <v>1656</v>
      </c>
      <c r="S2393" s="96">
        <v>4</v>
      </c>
      <c r="T2393" s="96" t="s">
        <v>19228</v>
      </c>
      <c r="U2393" s="100" t="s">
        <v>29981</v>
      </c>
      <c r="V2393" s="100">
        <v>0</v>
      </c>
      <c r="W2393" s="100" t="s">
        <v>4227</v>
      </c>
      <c r="X2393" s="100" t="s">
        <v>773</v>
      </c>
      <c r="Y2393" s="100" t="s">
        <v>7570</v>
      </c>
    </row>
    <row r="2394" spans="1:25" s="87" customFormat="1" x14ac:dyDescent="0.3">
      <c r="A2394" s="94" t="str">
        <f t="shared" si="38"/>
        <v>vdutta</v>
      </c>
      <c r="B2394" s="95" t="s">
        <v>29982</v>
      </c>
      <c r="C2394" s="96" t="s">
        <v>29983</v>
      </c>
      <c r="D2394" s="96" t="s">
        <v>29984</v>
      </c>
      <c r="E2394" s="96" t="s">
        <v>5630</v>
      </c>
      <c r="F2394" s="95" t="s">
        <v>19181</v>
      </c>
      <c r="G2394" s="96" t="s">
        <v>19030</v>
      </c>
      <c r="H2394" s="96" t="s">
        <v>19172</v>
      </c>
      <c r="I2394" s="96" t="s">
        <v>19173</v>
      </c>
      <c r="J2394" s="95" t="s">
        <v>19174</v>
      </c>
      <c r="K2394" s="95" t="s">
        <v>19175</v>
      </c>
      <c r="L2394" s="95" t="s">
        <v>16610</v>
      </c>
      <c r="M2394" s="96" t="s">
        <v>9597</v>
      </c>
      <c r="N2394" s="96" t="s">
        <v>219</v>
      </c>
      <c r="O2394" s="97">
        <v>42940</v>
      </c>
      <c r="P2394" s="97">
        <v>45837</v>
      </c>
      <c r="Q2394" s="97">
        <v>45837</v>
      </c>
      <c r="R2394" s="96">
        <v>92</v>
      </c>
      <c r="S2394" s="96">
        <v>0</v>
      </c>
      <c r="T2394" s="96" t="s">
        <v>19193</v>
      </c>
      <c r="U2394" s="96">
        <v>530</v>
      </c>
      <c r="V2394" s="96" t="s">
        <v>29985</v>
      </c>
      <c r="W2394" s="96" t="s">
        <v>29986</v>
      </c>
      <c r="X2394" s="96" t="s">
        <v>219</v>
      </c>
      <c r="Y2394" s="95" t="s">
        <v>11853</v>
      </c>
    </row>
    <row r="2395" spans="1:25" s="87" customFormat="1" x14ac:dyDescent="0.3">
      <c r="A2395" s="94" t="str">
        <f t="shared" si="38"/>
        <v>vguy0</v>
      </c>
      <c r="B2395" s="95" t="s">
        <v>29987</v>
      </c>
      <c r="C2395" s="96" t="s">
        <v>29988</v>
      </c>
      <c r="D2395" s="96" t="s">
        <v>29989</v>
      </c>
      <c r="E2395" s="96" t="s">
        <v>5630</v>
      </c>
      <c r="F2395" s="95" t="s">
        <v>19171</v>
      </c>
      <c r="G2395" s="96" t="s">
        <v>19029</v>
      </c>
      <c r="H2395" s="96" t="s">
        <v>19172</v>
      </c>
      <c r="I2395" s="96" t="s">
        <v>19173</v>
      </c>
      <c r="J2395" s="95" t="s">
        <v>19174</v>
      </c>
      <c r="K2395" s="95" t="s">
        <v>19207</v>
      </c>
      <c r="L2395" s="95" t="s">
        <v>19208</v>
      </c>
      <c r="M2395" s="96" t="s">
        <v>10249</v>
      </c>
      <c r="N2395" s="96" t="s">
        <v>219</v>
      </c>
      <c r="O2395" s="97">
        <v>45550</v>
      </c>
      <c r="P2395" s="97">
        <v>45550</v>
      </c>
      <c r="Q2395" s="97">
        <v>45550</v>
      </c>
      <c r="R2395" s="96">
        <v>379</v>
      </c>
      <c r="S2395" s="96">
        <v>1</v>
      </c>
      <c r="T2395" s="96" t="s">
        <v>19209</v>
      </c>
      <c r="U2395" s="96" t="s">
        <v>29990</v>
      </c>
      <c r="V2395" s="96"/>
      <c r="W2395" s="96" t="s">
        <v>9140</v>
      </c>
      <c r="X2395" s="96" t="s">
        <v>219</v>
      </c>
      <c r="Y2395" s="95" t="s">
        <v>10599</v>
      </c>
    </row>
    <row r="2396" spans="1:25" s="87" customFormat="1" x14ac:dyDescent="0.3">
      <c r="A2396" s="94" t="str">
        <f t="shared" si="38"/>
        <v>vhardin</v>
      </c>
      <c r="B2396" s="95" t="s">
        <v>29991</v>
      </c>
      <c r="C2396" s="96" t="s">
        <v>29992</v>
      </c>
      <c r="D2396" s="96" t="s">
        <v>29993</v>
      </c>
      <c r="E2396" s="96" t="s">
        <v>5630</v>
      </c>
      <c r="F2396" s="95" t="s">
        <v>19236</v>
      </c>
      <c r="G2396" s="96" t="s">
        <v>19032</v>
      </c>
      <c r="H2396" s="96" t="s">
        <v>19227</v>
      </c>
      <c r="I2396" s="96" t="s">
        <v>19173</v>
      </c>
      <c r="J2396" s="95" t="s">
        <v>19174</v>
      </c>
      <c r="K2396" s="95" t="s">
        <v>19716</v>
      </c>
      <c r="L2396" s="95" t="s">
        <v>19717</v>
      </c>
      <c r="M2396" s="96" t="s">
        <v>5847</v>
      </c>
      <c r="N2396" s="96" t="s">
        <v>279</v>
      </c>
      <c r="O2396" s="97">
        <v>45634</v>
      </c>
      <c r="P2396" s="97">
        <v>45634</v>
      </c>
      <c r="Q2396" s="97">
        <v>45634</v>
      </c>
      <c r="R2396" s="96">
        <v>295</v>
      </c>
      <c r="S2396" s="96">
        <v>0</v>
      </c>
      <c r="T2396" s="96" t="s">
        <v>19176</v>
      </c>
      <c r="U2396" t="s">
        <v>29994</v>
      </c>
      <c r="V2396" t="s">
        <v>29995</v>
      </c>
      <c r="W2396" t="s">
        <v>1032</v>
      </c>
      <c r="X2396" t="s">
        <v>279</v>
      </c>
      <c r="Y2396" s="42" t="s">
        <v>5906</v>
      </c>
    </row>
    <row r="2397" spans="1:25" s="87" customFormat="1" x14ac:dyDescent="0.3">
      <c r="A2397" s="94" t="str">
        <f t="shared" si="38"/>
        <v>VHAWKI3</v>
      </c>
      <c r="B2397" s="95" t="s">
        <v>29996</v>
      </c>
      <c r="C2397" s="96" t="s">
        <v>29997</v>
      </c>
      <c r="D2397" s="96" t="s">
        <v>13145</v>
      </c>
      <c r="E2397" s="96" t="s">
        <v>5630</v>
      </c>
      <c r="F2397" s="95" t="s">
        <v>19171</v>
      </c>
      <c r="G2397" s="96" t="s">
        <v>19029</v>
      </c>
      <c r="H2397" s="96" t="s">
        <v>19172</v>
      </c>
      <c r="I2397" s="96" t="s">
        <v>19173</v>
      </c>
      <c r="J2397" s="95" t="s">
        <v>19174</v>
      </c>
      <c r="K2397" s="95" t="s">
        <v>19258</v>
      </c>
      <c r="L2397" s="95" t="s">
        <v>19259</v>
      </c>
      <c r="M2397" s="96" t="s">
        <v>19260</v>
      </c>
      <c r="N2397" s="96" t="s">
        <v>279</v>
      </c>
      <c r="O2397" s="97">
        <v>41162</v>
      </c>
      <c r="P2397" s="97">
        <v>41162</v>
      </c>
      <c r="Q2397" s="97">
        <v>41162</v>
      </c>
      <c r="R2397" s="96">
        <v>4767</v>
      </c>
      <c r="S2397" s="96">
        <v>13</v>
      </c>
      <c r="T2397" s="96" t="s">
        <v>19247</v>
      </c>
      <c r="U2397" s="96" t="s">
        <v>29998</v>
      </c>
      <c r="V2397" s="96"/>
      <c r="W2397" s="96" t="s">
        <v>29999</v>
      </c>
      <c r="X2397" s="96" t="s">
        <v>279</v>
      </c>
      <c r="Y2397" s="95" t="s">
        <v>30000</v>
      </c>
    </row>
    <row r="2398" spans="1:25" s="87" customFormat="1" x14ac:dyDescent="0.3">
      <c r="A2398" s="94" t="str">
        <f t="shared" si="38"/>
        <v>VHORNE1</v>
      </c>
      <c r="B2398" s="95" t="s">
        <v>30001</v>
      </c>
      <c r="C2398" s="96" t="s">
        <v>30002</v>
      </c>
      <c r="D2398" s="96" t="s">
        <v>30003</v>
      </c>
      <c r="E2398" s="96" t="s">
        <v>19036</v>
      </c>
      <c r="F2398" s="95" t="s">
        <v>19171</v>
      </c>
      <c r="G2398" s="96" t="s">
        <v>19029</v>
      </c>
      <c r="H2398" s="96" t="s">
        <v>19172</v>
      </c>
      <c r="I2398" s="96" t="s">
        <v>19173</v>
      </c>
      <c r="J2398" s="95" t="s">
        <v>19189</v>
      </c>
      <c r="K2398" s="95" t="s">
        <v>19273</v>
      </c>
      <c r="L2398" s="95" t="s">
        <v>19274</v>
      </c>
      <c r="M2398" s="96" t="s">
        <v>7733</v>
      </c>
      <c r="N2398" s="96" t="s">
        <v>328</v>
      </c>
      <c r="O2398" s="97">
        <v>32378</v>
      </c>
      <c r="P2398" s="97">
        <v>32378</v>
      </c>
      <c r="Q2398" s="97">
        <v>32378</v>
      </c>
      <c r="R2398" s="96">
        <v>13551</v>
      </c>
      <c r="S2398" s="96">
        <v>37</v>
      </c>
      <c r="T2398" s="96" t="s">
        <v>19261</v>
      </c>
      <c r="U2398" s="96" t="s">
        <v>30004</v>
      </c>
      <c r="V2398" s="96"/>
      <c r="W2398" s="96" t="s">
        <v>982</v>
      </c>
      <c r="X2398" s="96" t="s">
        <v>416</v>
      </c>
      <c r="Y2398" s="95" t="s">
        <v>12671</v>
      </c>
    </row>
    <row r="2399" spans="1:25" s="87" customFormat="1" x14ac:dyDescent="0.3">
      <c r="A2399" s="94" t="str">
        <f t="shared" si="38"/>
        <v>vingram</v>
      </c>
      <c r="B2399" s="95" t="s">
        <v>30005</v>
      </c>
      <c r="C2399" s="96" t="s">
        <v>30006</v>
      </c>
      <c r="D2399" s="96" t="s">
        <v>30007</v>
      </c>
      <c r="E2399" s="96" t="s">
        <v>19170</v>
      </c>
      <c r="F2399" s="95" t="s">
        <v>19171</v>
      </c>
      <c r="G2399" s="96" t="s">
        <v>19029</v>
      </c>
      <c r="H2399" s="96" t="s">
        <v>19172</v>
      </c>
      <c r="I2399" s="96" t="s">
        <v>19173</v>
      </c>
      <c r="J2399" s="95" t="s">
        <v>19189</v>
      </c>
      <c r="K2399" s="95" t="s">
        <v>19294</v>
      </c>
      <c r="L2399" s="95" t="s">
        <v>19295</v>
      </c>
      <c r="M2399" s="96" t="s">
        <v>19296</v>
      </c>
      <c r="N2399" s="96" t="s">
        <v>541</v>
      </c>
      <c r="O2399" s="97">
        <v>45571</v>
      </c>
      <c r="P2399" s="97">
        <v>45571</v>
      </c>
      <c r="Q2399" s="97">
        <v>45571</v>
      </c>
      <c r="R2399" s="96">
        <v>358</v>
      </c>
      <c r="S2399" s="96">
        <v>0</v>
      </c>
      <c r="T2399" s="96" t="s">
        <v>19176</v>
      </c>
      <c r="U2399" s="96" t="s">
        <v>30008</v>
      </c>
      <c r="V2399" s="96"/>
      <c r="W2399" s="96" t="s">
        <v>3587</v>
      </c>
      <c r="X2399" s="96" t="s">
        <v>541</v>
      </c>
      <c r="Y2399" s="95" t="s">
        <v>10028</v>
      </c>
    </row>
    <row r="2400" spans="1:25" s="87" customFormat="1" x14ac:dyDescent="0.3">
      <c r="A2400" s="94" t="str">
        <f t="shared" si="38"/>
        <v>VLOPE16</v>
      </c>
      <c r="B2400" s="95" t="s">
        <v>30009</v>
      </c>
      <c r="C2400" s="96" t="s">
        <v>30010</v>
      </c>
      <c r="D2400" s="96" t="s">
        <v>30011</v>
      </c>
      <c r="E2400" s="96" t="s">
        <v>19715</v>
      </c>
      <c r="F2400" s="95" t="s">
        <v>19285</v>
      </c>
      <c r="G2400" s="96" t="s">
        <v>19028</v>
      </c>
      <c r="H2400" s="96" t="s">
        <v>19172</v>
      </c>
      <c r="I2400" s="96" t="s">
        <v>19173</v>
      </c>
      <c r="J2400" s="95" t="s">
        <v>19174</v>
      </c>
      <c r="K2400" s="95" t="s">
        <v>19309</v>
      </c>
      <c r="L2400" s="95" t="s">
        <v>19513</v>
      </c>
      <c r="M2400" s="96" t="s">
        <v>6528</v>
      </c>
      <c r="N2400" s="96" t="s">
        <v>219</v>
      </c>
      <c r="O2400" s="97">
        <v>39533</v>
      </c>
      <c r="P2400" s="97">
        <v>44905</v>
      </c>
      <c r="Q2400" s="97">
        <v>39533</v>
      </c>
      <c r="R2400" s="96">
        <v>6396</v>
      </c>
      <c r="S2400" s="96">
        <v>17</v>
      </c>
      <c r="T2400" s="96" t="s">
        <v>19261</v>
      </c>
      <c r="U2400" s="96" t="s">
        <v>30012</v>
      </c>
      <c r="V2400" s="96"/>
      <c r="W2400" s="96" t="s">
        <v>559</v>
      </c>
      <c r="X2400" s="96" t="s">
        <v>219</v>
      </c>
      <c r="Y2400" s="95" t="s">
        <v>30013</v>
      </c>
    </row>
    <row r="2401" spans="1:25" s="87" customFormat="1" x14ac:dyDescent="0.3">
      <c r="A2401" s="94" t="str">
        <f t="shared" si="38"/>
        <v>VLUGO1</v>
      </c>
      <c r="B2401" s="95" t="s">
        <v>30014</v>
      </c>
      <c r="C2401" s="96" t="s">
        <v>30015</v>
      </c>
      <c r="D2401" s="96" t="s">
        <v>30016</v>
      </c>
      <c r="E2401" s="96" t="s">
        <v>19170</v>
      </c>
      <c r="F2401" s="95" t="s">
        <v>19181</v>
      </c>
      <c r="G2401" s="96" t="s">
        <v>19030</v>
      </c>
      <c r="H2401" s="96" t="s">
        <v>19172</v>
      </c>
      <c r="I2401" s="96" t="s">
        <v>19173</v>
      </c>
      <c r="J2401" s="95" t="s">
        <v>19174</v>
      </c>
      <c r="K2401" s="95" t="s">
        <v>19245</v>
      </c>
      <c r="L2401" s="95" t="s">
        <v>20002</v>
      </c>
      <c r="M2401" s="96" t="s">
        <v>19319</v>
      </c>
      <c r="N2401" s="96" t="s">
        <v>1675</v>
      </c>
      <c r="O2401" s="97">
        <v>36684</v>
      </c>
      <c r="P2401" s="97">
        <v>36684</v>
      </c>
      <c r="Q2401" s="97">
        <v>36684</v>
      </c>
      <c r="R2401" s="96">
        <v>9245</v>
      </c>
      <c r="S2401" s="96">
        <v>25</v>
      </c>
      <c r="T2401" s="96" t="s">
        <v>19261</v>
      </c>
      <c r="U2401" s="96" t="s">
        <v>30017</v>
      </c>
      <c r="V2401" s="96" t="s">
        <v>30018</v>
      </c>
      <c r="W2401" s="96" t="s">
        <v>30019</v>
      </c>
      <c r="X2401" s="96" t="s">
        <v>1675</v>
      </c>
      <c r="Y2401" s="95" t="s">
        <v>30020</v>
      </c>
    </row>
    <row r="2402" spans="1:25" s="87" customFormat="1" x14ac:dyDescent="0.3">
      <c r="A2402" s="94" t="str">
        <f t="shared" si="38"/>
        <v>VMART45</v>
      </c>
      <c r="B2402" s="95" t="s">
        <v>30021</v>
      </c>
      <c r="C2402" s="96" t="s">
        <v>30022</v>
      </c>
      <c r="D2402" s="96" t="s">
        <v>12354</v>
      </c>
      <c r="E2402" s="96" t="s">
        <v>5630</v>
      </c>
      <c r="F2402" s="95" t="s">
        <v>19386</v>
      </c>
      <c r="G2402" s="96" t="s">
        <v>19387</v>
      </c>
      <c r="H2402" s="96" t="s">
        <v>19172</v>
      </c>
      <c r="I2402" s="96" t="s">
        <v>19173</v>
      </c>
      <c r="J2402" s="95" t="s">
        <v>19174</v>
      </c>
      <c r="K2402" s="95" t="s">
        <v>19245</v>
      </c>
      <c r="L2402" s="95" t="s">
        <v>19318</v>
      </c>
      <c r="M2402" s="96" t="s">
        <v>19319</v>
      </c>
      <c r="N2402" s="96" t="s">
        <v>1675</v>
      </c>
      <c r="O2402" s="97">
        <v>41204</v>
      </c>
      <c r="P2402" s="97">
        <v>41204</v>
      </c>
      <c r="Q2402" s="97">
        <v>41204</v>
      </c>
      <c r="R2402" s="96">
        <v>4725</v>
      </c>
      <c r="S2402" s="96">
        <v>12</v>
      </c>
      <c r="T2402" s="96" t="s">
        <v>19247</v>
      </c>
      <c r="U2402" s="96" t="s">
        <v>30023</v>
      </c>
      <c r="V2402" s="96"/>
      <c r="W2402" s="96" t="s">
        <v>20513</v>
      </c>
      <c r="X2402" s="96" t="s">
        <v>1675</v>
      </c>
      <c r="Y2402" s="95" t="s">
        <v>30024</v>
      </c>
    </row>
    <row r="2403" spans="1:25" s="87" customFormat="1" x14ac:dyDescent="0.3">
      <c r="A2403" s="94" t="str">
        <f t="shared" si="38"/>
        <v>VMARTEN</v>
      </c>
      <c r="B2403" s="95" t="s">
        <v>30025</v>
      </c>
      <c r="C2403" s="96" t="s">
        <v>30026</v>
      </c>
      <c r="D2403" s="96" t="s">
        <v>30027</v>
      </c>
      <c r="E2403" s="96" t="s">
        <v>19170</v>
      </c>
      <c r="F2403" s="95" t="s">
        <v>19181</v>
      </c>
      <c r="G2403" s="96" t="s">
        <v>19030</v>
      </c>
      <c r="H2403" s="96" t="s">
        <v>19172</v>
      </c>
      <c r="I2403" s="96" t="s">
        <v>19173</v>
      </c>
      <c r="J2403" s="95" t="s">
        <v>19174</v>
      </c>
      <c r="K2403" s="95" t="s">
        <v>20070</v>
      </c>
      <c r="L2403" s="95" t="s">
        <v>20694</v>
      </c>
      <c r="M2403" s="96" t="s">
        <v>20072</v>
      </c>
      <c r="N2403" s="96" t="s">
        <v>955</v>
      </c>
      <c r="O2403" s="97">
        <v>32379</v>
      </c>
      <c r="P2403" s="97">
        <v>32379</v>
      </c>
      <c r="Q2403" s="97">
        <v>32379</v>
      </c>
      <c r="R2403" s="96">
        <v>13550</v>
      </c>
      <c r="S2403" s="96">
        <v>37</v>
      </c>
      <c r="T2403" s="96" t="s">
        <v>19261</v>
      </c>
      <c r="U2403" t="s">
        <v>30028</v>
      </c>
      <c r="V2403"/>
      <c r="W2403" t="s">
        <v>3037</v>
      </c>
      <c r="X2403" t="s">
        <v>955</v>
      </c>
      <c r="Y2403" s="42" t="s">
        <v>30029</v>
      </c>
    </row>
    <row r="2404" spans="1:25" s="87" customFormat="1" x14ac:dyDescent="0.3">
      <c r="A2404" s="94" t="str">
        <f t="shared" si="38"/>
        <v>VMOYTO</v>
      </c>
      <c r="B2404" s="95" t="s">
        <v>30030</v>
      </c>
      <c r="C2404" s="96" t="s">
        <v>30031</v>
      </c>
      <c r="D2404" s="96" t="s">
        <v>17771</v>
      </c>
      <c r="E2404" s="96" t="s">
        <v>5630</v>
      </c>
      <c r="F2404" s="95" t="s">
        <v>19171</v>
      </c>
      <c r="G2404" s="96" t="s">
        <v>19029</v>
      </c>
      <c r="H2404" s="96" t="s">
        <v>19172</v>
      </c>
      <c r="I2404" s="96" t="s">
        <v>19173</v>
      </c>
      <c r="J2404" s="95" t="s">
        <v>19189</v>
      </c>
      <c r="K2404" s="95" t="s">
        <v>19190</v>
      </c>
      <c r="L2404" s="95" t="s">
        <v>19252</v>
      </c>
      <c r="M2404" s="96" t="s">
        <v>10322</v>
      </c>
      <c r="N2404" s="96" t="s">
        <v>297</v>
      </c>
      <c r="O2404" s="97">
        <v>36964</v>
      </c>
      <c r="P2404" s="97">
        <v>36964</v>
      </c>
      <c r="Q2404" s="97">
        <v>36964</v>
      </c>
      <c r="R2404" s="96">
        <v>8965</v>
      </c>
      <c r="S2404" s="96">
        <v>24</v>
      </c>
      <c r="T2404" s="96" t="s">
        <v>19261</v>
      </c>
      <c r="U2404" s="96" t="s">
        <v>17774</v>
      </c>
      <c r="V2404" s="96"/>
      <c r="W2404" s="96" t="s">
        <v>30032</v>
      </c>
      <c r="X2404" s="96" t="s">
        <v>297</v>
      </c>
      <c r="Y2404" s="95" t="s">
        <v>17775</v>
      </c>
    </row>
    <row r="2405" spans="1:25" s="87" customFormat="1" x14ac:dyDescent="0.3">
      <c r="A2405" s="94" t="str">
        <f t="shared" si="38"/>
        <v>vortiz</v>
      </c>
      <c r="B2405" s="95" t="s">
        <v>30033</v>
      </c>
      <c r="C2405" s="96" t="s">
        <v>30034</v>
      </c>
      <c r="D2405" s="96" t="s">
        <v>30035</v>
      </c>
      <c r="E2405" s="96" t="s">
        <v>19170</v>
      </c>
      <c r="F2405" s="95" t="s">
        <v>19181</v>
      </c>
      <c r="G2405" s="96" t="s">
        <v>19030</v>
      </c>
      <c r="H2405" s="96" t="s">
        <v>19172</v>
      </c>
      <c r="I2405" s="96" t="s">
        <v>19173</v>
      </c>
      <c r="J2405" s="95" t="s">
        <v>19174</v>
      </c>
      <c r="K2405" s="95" t="s">
        <v>19360</v>
      </c>
      <c r="L2405" s="95" t="s">
        <v>20769</v>
      </c>
      <c r="M2405" s="96" t="s">
        <v>19362</v>
      </c>
      <c r="N2405" s="96" t="s">
        <v>1463</v>
      </c>
      <c r="O2405" s="97">
        <v>45599</v>
      </c>
      <c r="P2405" s="97">
        <v>45599</v>
      </c>
      <c r="Q2405" s="97">
        <v>45599</v>
      </c>
      <c r="R2405" s="96">
        <v>330</v>
      </c>
      <c r="S2405" s="96">
        <v>0</v>
      </c>
      <c r="T2405" s="96" t="s">
        <v>19176</v>
      </c>
      <c r="U2405" s="96" t="s">
        <v>30036</v>
      </c>
      <c r="V2405" s="96"/>
      <c r="W2405" s="96" t="s">
        <v>30037</v>
      </c>
      <c r="X2405" s="96" t="s">
        <v>1472</v>
      </c>
      <c r="Y2405" s="95" t="s">
        <v>30038</v>
      </c>
    </row>
    <row r="2406" spans="1:25" s="87" customFormat="1" x14ac:dyDescent="0.3">
      <c r="A2406" s="94" t="str">
        <f t="shared" si="38"/>
        <v>VPERREL</v>
      </c>
      <c r="B2406" s="95" t="s">
        <v>30039</v>
      </c>
      <c r="C2406" s="96" t="s">
        <v>30040</v>
      </c>
      <c r="D2406" s="96" t="s">
        <v>10700</v>
      </c>
      <c r="E2406" s="96" t="s">
        <v>5630</v>
      </c>
      <c r="F2406" s="95" t="s">
        <v>19181</v>
      </c>
      <c r="G2406" s="96" t="s">
        <v>19030</v>
      </c>
      <c r="H2406" s="96" t="s">
        <v>19172</v>
      </c>
      <c r="I2406" s="96" t="s">
        <v>19173</v>
      </c>
      <c r="J2406" s="95" t="s">
        <v>19189</v>
      </c>
      <c r="K2406" s="95" t="s">
        <v>19345</v>
      </c>
      <c r="L2406" s="95" t="s">
        <v>19551</v>
      </c>
      <c r="M2406" s="96" t="s">
        <v>19552</v>
      </c>
      <c r="N2406" s="96" t="s">
        <v>318</v>
      </c>
      <c r="O2406" s="97">
        <v>30901</v>
      </c>
      <c r="P2406" s="97">
        <v>30901</v>
      </c>
      <c r="Q2406" s="97">
        <v>30901</v>
      </c>
      <c r="R2406" s="96">
        <v>15028</v>
      </c>
      <c r="S2406" s="96">
        <v>41</v>
      </c>
      <c r="T2406" s="96" t="s">
        <v>19261</v>
      </c>
      <c r="U2406" s="96" t="s">
        <v>30041</v>
      </c>
      <c r="V2406" s="96"/>
      <c r="W2406" s="96" t="s">
        <v>30042</v>
      </c>
      <c r="X2406" s="96" t="s">
        <v>318</v>
      </c>
      <c r="Y2406" s="95" t="s">
        <v>10705</v>
      </c>
    </row>
    <row r="2407" spans="1:25" s="87" customFormat="1" x14ac:dyDescent="0.3">
      <c r="A2407" s="94" t="str">
        <f t="shared" si="38"/>
        <v>vpotvin</v>
      </c>
      <c r="B2407" s="95" t="s">
        <v>30043</v>
      </c>
      <c r="C2407" s="96" t="s">
        <v>30044</v>
      </c>
      <c r="D2407" s="96" t="s">
        <v>30045</v>
      </c>
      <c r="E2407" s="96" t="s">
        <v>5630</v>
      </c>
      <c r="F2407" s="95" t="s">
        <v>19215</v>
      </c>
      <c r="G2407" s="96" t="s">
        <v>19033</v>
      </c>
      <c r="H2407" s="96" t="s">
        <v>19172</v>
      </c>
      <c r="I2407" s="96" t="s">
        <v>19173</v>
      </c>
      <c r="J2407" s="95" t="s">
        <v>19174</v>
      </c>
      <c r="K2407" s="95" t="s">
        <v>19802</v>
      </c>
      <c r="L2407" s="95" t="s">
        <v>19803</v>
      </c>
      <c r="M2407" s="96" t="s">
        <v>19804</v>
      </c>
      <c r="N2407" s="96" t="s">
        <v>549</v>
      </c>
      <c r="O2407" s="97">
        <v>39993</v>
      </c>
      <c r="P2407" s="97">
        <v>44462</v>
      </c>
      <c r="Q2407" s="97">
        <v>44462</v>
      </c>
      <c r="R2407" s="96">
        <v>1467</v>
      </c>
      <c r="S2407" s="96">
        <v>4</v>
      </c>
      <c r="T2407" s="96" t="s">
        <v>19228</v>
      </c>
      <c r="U2407" s="96" t="s">
        <v>30046</v>
      </c>
      <c r="V2407" s="96"/>
      <c r="W2407" s="96" t="s">
        <v>4252</v>
      </c>
      <c r="X2407" s="96" t="s">
        <v>2926</v>
      </c>
      <c r="Y2407" s="95" t="s">
        <v>30047</v>
      </c>
    </row>
    <row r="2408" spans="1:25" s="87" customFormat="1" x14ac:dyDescent="0.3">
      <c r="A2408" s="94" t="str">
        <f t="shared" si="38"/>
        <v>vprak</v>
      </c>
      <c r="B2408" s="95" t="s">
        <v>30048</v>
      </c>
      <c r="C2408" s="96" t="s">
        <v>30049</v>
      </c>
      <c r="D2408" s="96" t="s">
        <v>30050</v>
      </c>
      <c r="E2408" s="96" t="s">
        <v>5630</v>
      </c>
      <c r="F2408" s="95" t="s">
        <v>19236</v>
      </c>
      <c r="G2408" s="96" t="s">
        <v>19032</v>
      </c>
      <c r="H2408" s="96" t="s">
        <v>19227</v>
      </c>
      <c r="I2408" s="96" t="s">
        <v>19173</v>
      </c>
      <c r="J2408" s="95" t="s">
        <v>19174</v>
      </c>
      <c r="K2408" s="95" t="s">
        <v>19245</v>
      </c>
      <c r="L2408" s="95" t="s">
        <v>19318</v>
      </c>
      <c r="M2408" s="96" t="s">
        <v>19319</v>
      </c>
      <c r="N2408" s="96" t="s">
        <v>1675</v>
      </c>
      <c r="O2408" s="97">
        <v>45816</v>
      </c>
      <c r="P2408" s="97">
        <v>45893</v>
      </c>
      <c r="Q2408" s="97">
        <v>45816</v>
      </c>
      <c r="R2408" s="96">
        <v>113</v>
      </c>
      <c r="S2408" s="96">
        <v>0</v>
      </c>
      <c r="T2408" s="96" t="s">
        <v>19193</v>
      </c>
      <c r="U2408" s="96" t="s">
        <v>30051</v>
      </c>
      <c r="V2408" s="96" t="s">
        <v>30052</v>
      </c>
      <c r="W2408" s="96" t="s">
        <v>232</v>
      </c>
      <c r="X2408" s="96" t="s">
        <v>1675</v>
      </c>
      <c r="Y2408" s="95" t="s">
        <v>14993</v>
      </c>
    </row>
    <row r="2409" spans="1:25" s="87" customFormat="1" x14ac:dyDescent="0.3">
      <c r="A2409" s="94" t="str">
        <f t="shared" si="38"/>
        <v>VRIVER4</v>
      </c>
      <c r="B2409" s="95" t="s">
        <v>30053</v>
      </c>
      <c r="C2409" s="96" t="s">
        <v>30054</v>
      </c>
      <c r="D2409" s="96" t="s">
        <v>14859</v>
      </c>
      <c r="E2409" s="96" t="s">
        <v>5630</v>
      </c>
      <c r="F2409" s="95" t="s">
        <v>19181</v>
      </c>
      <c r="G2409" s="96" t="s">
        <v>19030</v>
      </c>
      <c r="H2409" s="96" t="s">
        <v>19172</v>
      </c>
      <c r="I2409" s="96" t="s">
        <v>19419</v>
      </c>
      <c r="J2409" s="95" t="s">
        <v>19189</v>
      </c>
      <c r="K2409" s="95" t="s">
        <v>19420</v>
      </c>
      <c r="L2409" s="95" t="s">
        <v>19420</v>
      </c>
      <c r="M2409" s="96" t="s">
        <v>19421</v>
      </c>
      <c r="N2409" s="96" t="s">
        <v>5965</v>
      </c>
      <c r="O2409" s="97">
        <v>33067</v>
      </c>
      <c r="P2409" s="97">
        <v>33067</v>
      </c>
      <c r="Q2409" s="97">
        <v>33067</v>
      </c>
      <c r="R2409" s="96">
        <v>12862</v>
      </c>
      <c r="S2409" s="96">
        <v>35</v>
      </c>
      <c r="T2409" s="96" t="s">
        <v>19261</v>
      </c>
      <c r="U2409" s="96" t="s">
        <v>30055</v>
      </c>
      <c r="V2409" s="96"/>
      <c r="W2409" s="96" t="s">
        <v>30056</v>
      </c>
      <c r="X2409" s="96" t="s">
        <v>5965</v>
      </c>
      <c r="Y2409" s="95" t="s">
        <v>14864</v>
      </c>
    </row>
    <row r="2410" spans="1:25" s="87" customFormat="1" x14ac:dyDescent="0.3">
      <c r="A2410" s="94" t="str">
        <f t="shared" si="38"/>
        <v>vrodrig</v>
      </c>
      <c r="B2410" s="95" t="s">
        <v>30057</v>
      </c>
      <c r="C2410" s="96" t="s">
        <v>30058</v>
      </c>
      <c r="D2410" s="96" t="s">
        <v>30059</v>
      </c>
      <c r="E2410" s="96" t="s">
        <v>19170</v>
      </c>
      <c r="F2410" s="95" t="s">
        <v>19181</v>
      </c>
      <c r="G2410" s="96" t="s">
        <v>19030</v>
      </c>
      <c r="H2410" s="96" t="s">
        <v>19172</v>
      </c>
      <c r="I2410" s="96" t="s">
        <v>19173</v>
      </c>
      <c r="J2410" s="95" t="s">
        <v>19174</v>
      </c>
      <c r="K2410" s="95" t="s">
        <v>19802</v>
      </c>
      <c r="L2410" s="95" t="s">
        <v>19803</v>
      </c>
      <c r="M2410" s="96" t="s">
        <v>19804</v>
      </c>
      <c r="N2410" s="96" t="s">
        <v>549</v>
      </c>
      <c r="O2410" s="97">
        <v>41218</v>
      </c>
      <c r="P2410" s="97">
        <v>45676</v>
      </c>
      <c r="Q2410" s="97">
        <v>45676</v>
      </c>
      <c r="R2410" s="96">
        <v>253</v>
      </c>
      <c r="S2410" s="96">
        <v>0</v>
      </c>
      <c r="T2410" s="96" t="s">
        <v>19176</v>
      </c>
      <c r="U2410" s="96" t="s">
        <v>30060</v>
      </c>
      <c r="V2410" s="96"/>
      <c r="W2410" s="96" t="s">
        <v>30061</v>
      </c>
      <c r="X2410" s="96" t="s">
        <v>549</v>
      </c>
      <c r="Y2410" s="95" t="s">
        <v>30062</v>
      </c>
    </row>
    <row r="2411" spans="1:25" s="87" customFormat="1" x14ac:dyDescent="0.3">
      <c r="A2411" s="94" t="str">
        <f t="shared" si="38"/>
        <v>vrosado</v>
      </c>
      <c r="B2411" s="95" t="s">
        <v>30063</v>
      </c>
      <c r="C2411" s="96" t="s">
        <v>30064</v>
      </c>
      <c r="D2411" s="96" t="s">
        <v>30065</v>
      </c>
      <c r="E2411" s="96" t="s">
        <v>19170</v>
      </c>
      <c r="F2411" s="95" t="s">
        <v>19171</v>
      </c>
      <c r="G2411" s="96" t="s">
        <v>19029</v>
      </c>
      <c r="H2411" s="96" t="s">
        <v>19172</v>
      </c>
      <c r="I2411" s="96" t="s">
        <v>19173</v>
      </c>
      <c r="J2411" s="95" t="s">
        <v>19189</v>
      </c>
      <c r="K2411" s="95" t="s">
        <v>19333</v>
      </c>
      <c r="L2411" s="95" t="s">
        <v>19467</v>
      </c>
      <c r="M2411" s="96" t="s">
        <v>9084</v>
      </c>
      <c r="N2411" s="96" t="s">
        <v>260</v>
      </c>
      <c r="O2411" s="97">
        <v>45088</v>
      </c>
      <c r="P2411" s="97">
        <v>45088</v>
      </c>
      <c r="Q2411" s="97">
        <v>45088</v>
      </c>
      <c r="R2411" s="96">
        <v>841</v>
      </c>
      <c r="S2411" s="96">
        <v>2</v>
      </c>
      <c r="T2411" s="96" t="s">
        <v>19209</v>
      </c>
      <c r="U2411" s="100" t="s">
        <v>30066</v>
      </c>
      <c r="V2411" s="100"/>
      <c r="W2411" s="100" t="s">
        <v>30067</v>
      </c>
      <c r="X2411" s="100" t="s">
        <v>260</v>
      </c>
      <c r="Y2411" s="99" t="s">
        <v>30068</v>
      </c>
    </row>
    <row r="2412" spans="1:25" s="87" customFormat="1" x14ac:dyDescent="0.3">
      <c r="A2412" s="94" t="str">
        <f t="shared" si="38"/>
        <v>VRUBY</v>
      </c>
      <c r="B2412" s="95" t="s">
        <v>30069</v>
      </c>
      <c r="C2412" s="96" t="s">
        <v>30070</v>
      </c>
      <c r="D2412" s="96" t="s">
        <v>15023</v>
      </c>
      <c r="E2412" s="96" t="s">
        <v>5630</v>
      </c>
      <c r="F2412" s="95" t="s">
        <v>19395</v>
      </c>
      <c r="G2412" s="96" t="s">
        <v>19030</v>
      </c>
      <c r="H2412" s="96" t="s">
        <v>19172</v>
      </c>
      <c r="I2412" s="96" t="s">
        <v>19173</v>
      </c>
      <c r="J2412" s="95" t="s">
        <v>19189</v>
      </c>
      <c r="K2412" s="95" t="s">
        <v>20262</v>
      </c>
      <c r="L2412" s="95" t="s">
        <v>20263</v>
      </c>
      <c r="M2412" s="96" t="s">
        <v>20264</v>
      </c>
      <c r="N2412" s="96" t="s">
        <v>435</v>
      </c>
      <c r="O2412" s="97">
        <v>40583</v>
      </c>
      <c r="P2412" s="97">
        <v>40583</v>
      </c>
      <c r="Q2412" s="97">
        <v>40583</v>
      </c>
      <c r="R2412" s="96">
        <v>5346</v>
      </c>
      <c r="S2412" s="96">
        <v>14</v>
      </c>
      <c r="T2412" s="96" t="s">
        <v>19247</v>
      </c>
      <c r="U2412" s="96" t="s">
        <v>30071</v>
      </c>
      <c r="V2412" s="96"/>
      <c r="W2412" s="96" t="s">
        <v>1130</v>
      </c>
      <c r="X2412" s="96" t="s">
        <v>435</v>
      </c>
      <c r="Y2412" s="95" t="s">
        <v>30072</v>
      </c>
    </row>
    <row r="2413" spans="1:25" s="87" customFormat="1" x14ac:dyDescent="0.3">
      <c r="A2413" s="94" t="str">
        <f t="shared" si="38"/>
        <v>vsanch5</v>
      </c>
      <c r="B2413" s="95" t="s">
        <v>30073</v>
      </c>
      <c r="C2413" s="96" t="s">
        <v>30074</v>
      </c>
      <c r="D2413" s="96" t="s">
        <v>30075</v>
      </c>
      <c r="E2413" s="96" t="s">
        <v>5630</v>
      </c>
      <c r="F2413" s="95" t="s">
        <v>19285</v>
      </c>
      <c r="G2413" s="96" t="s">
        <v>19028</v>
      </c>
      <c r="H2413" s="96" t="s">
        <v>19172</v>
      </c>
      <c r="I2413" s="96" t="s">
        <v>19173</v>
      </c>
      <c r="J2413" s="95" t="s">
        <v>19174</v>
      </c>
      <c r="K2413" s="95" t="s">
        <v>19309</v>
      </c>
      <c r="L2413" s="95" t="s">
        <v>19513</v>
      </c>
      <c r="M2413" s="96" t="s">
        <v>6528</v>
      </c>
      <c r="N2413" s="96" t="s">
        <v>219</v>
      </c>
      <c r="O2413" s="97">
        <v>43087</v>
      </c>
      <c r="P2413" s="97">
        <v>43087</v>
      </c>
      <c r="Q2413" s="97">
        <v>43087</v>
      </c>
      <c r="R2413" s="96">
        <v>2842</v>
      </c>
      <c r="S2413" s="96">
        <v>7</v>
      </c>
      <c r="T2413" s="96" t="s">
        <v>19247</v>
      </c>
      <c r="U2413" s="96" t="s">
        <v>30076</v>
      </c>
      <c r="V2413" s="96"/>
      <c r="W2413" s="96" t="s">
        <v>1130</v>
      </c>
      <c r="X2413" s="96" t="s">
        <v>219</v>
      </c>
      <c r="Y2413" s="95" t="s">
        <v>29043</v>
      </c>
    </row>
    <row r="2414" spans="1:25" s="87" customFormat="1" x14ac:dyDescent="0.3">
      <c r="A2414" s="94" t="str">
        <f t="shared" si="38"/>
        <v>vscalis</v>
      </c>
      <c r="B2414" s="95" t="s">
        <v>30077</v>
      </c>
      <c r="C2414" s="96" t="s">
        <v>30078</v>
      </c>
      <c r="D2414" s="96" t="s">
        <v>30079</v>
      </c>
      <c r="E2414" s="96" t="s">
        <v>5630</v>
      </c>
      <c r="F2414" s="95" t="s">
        <v>19171</v>
      </c>
      <c r="G2414" s="96" t="s">
        <v>19029</v>
      </c>
      <c r="H2414" s="96" t="s">
        <v>19172</v>
      </c>
      <c r="I2414" s="96" t="s">
        <v>19173</v>
      </c>
      <c r="J2414" s="95" t="s">
        <v>19174</v>
      </c>
      <c r="K2414" s="95" t="s">
        <v>19175</v>
      </c>
      <c r="L2414" s="95" t="s">
        <v>16610</v>
      </c>
      <c r="M2414" s="96" t="s">
        <v>9597</v>
      </c>
      <c r="N2414" s="96" t="s">
        <v>219</v>
      </c>
      <c r="O2414" s="97">
        <v>45382</v>
      </c>
      <c r="P2414" s="97">
        <v>45382</v>
      </c>
      <c r="Q2414" s="97">
        <v>45382</v>
      </c>
      <c r="R2414" s="96">
        <v>547</v>
      </c>
      <c r="S2414" s="96">
        <v>1</v>
      </c>
      <c r="T2414" s="96" t="s">
        <v>19209</v>
      </c>
      <c r="U2414" s="96" t="s">
        <v>30080</v>
      </c>
      <c r="V2414" s="96"/>
      <c r="W2414" s="96" t="s">
        <v>28490</v>
      </c>
      <c r="X2414" s="96" t="s">
        <v>219</v>
      </c>
      <c r="Y2414" s="95" t="s">
        <v>17024</v>
      </c>
    </row>
    <row r="2415" spans="1:25" s="87" customFormat="1" x14ac:dyDescent="0.3">
      <c r="A2415" s="94" t="str">
        <f t="shared" si="38"/>
        <v>VSERNA1</v>
      </c>
      <c r="B2415" s="95" t="s">
        <v>30081</v>
      </c>
      <c r="C2415" s="96" t="s">
        <v>30082</v>
      </c>
      <c r="D2415" s="96" t="s">
        <v>7312</v>
      </c>
      <c r="E2415" s="96" t="s">
        <v>5630</v>
      </c>
      <c r="F2415" s="95" t="s">
        <v>19215</v>
      </c>
      <c r="G2415" s="96" t="s">
        <v>19033</v>
      </c>
      <c r="H2415" s="96" t="s">
        <v>19172</v>
      </c>
      <c r="I2415" s="96" t="s">
        <v>19173</v>
      </c>
      <c r="J2415" s="95" t="s">
        <v>19189</v>
      </c>
      <c r="K2415" s="95" t="s">
        <v>19217</v>
      </c>
      <c r="L2415" s="95" t="s">
        <v>19824</v>
      </c>
      <c r="M2415" s="96" t="s">
        <v>19825</v>
      </c>
      <c r="N2415" s="96" t="s">
        <v>752</v>
      </c>
      <c r="O2415" s="97">
        <v>36200</v>
      </c>
      <c r="P2415" s="97">
        <v>36200</v>
      </c>
      <c r="Q2415" s="97">
        <v>36200</v>
      </c>
      <c r="R2415" s="96">
        <v>9729</v>
      </c>
      <c r="S2415" s="96">
        <v>26</v>
      </c>
      <c r="T2415" s="96" t="s">
        <v>19261</v>
      </c>
      <c r="U2415" s="96" t="s">
        <v>30083</v>
      </c>
      <c r="V2415" s="96"/>
      <c r="W2415" s="96" t="s">
        <v>30084</v>
      </c>
      <c r="X2415" s="96" t="s">
        <v>752</v>
      </c>
      <c r="Y2415" s="95" t="s">
        <v>7317</v>
      </c>
    </row>
    <row r="2416" spans="1:25" s="87" customFormat="1" x14ac:dyDescent="0.3">
      <c r="A2416" s="94" t="str">
        <f t="shared" si="38"/>
        <v>VTARASY</v>
      </c>
      <c r="B2416" s="95" t="s">
        <v>30085</v>
      </c>
      <c r="C2416" s="96" t="s">
        <v>30086</v>
      </c>
      <c r="D2416" s="96" t="s">
        <v>7197</v>
      </c>
      <c r="E2416" s="96" t="s">
        <v>5630</v>
      </c>
      <c r="F2416" s="95" t="s">
        <v>19181</v>
      </c>
      <c r="G2416" s="96" t="s">
        <v>19030</v>
      </c>
      <c r="H2416" s="96" t="s">
        <v>19172</v>
      </c>
      <c r="I2416" s="96" t="s">
        <v>19173</v>
      </c>
      <c r="J2416" s="95" t="s">
        <v>19174</v>
      </c>
      <c r="K2416" s="95" t="s">
        <v>19245</v>
      </c>
      <c r="L2416" s="95" t="s">
        <v>19246</v>
      </c>
      <c r="M2416" s="96" t="s">
        <v>14665</v>
      </c>
      <c r="N2416" s="96" t="s">
        <v>219</v>
      </c>
      <c r="O2416" s="97">
        <v>38625</v>
      </c>
      <c r="P2416" s="97">
        <v>38625</v>
      </c>
      <c r="Q2416" s="97">
        <v>38625</v>
      </c>
      <c r="R2416" s="96">
        <v>7304</v>
      </c>
      <c r="S2416" s="96">
        <v>20</v>
      </c>
      <c r="T2416" s="96" t="s">
        <v>19261</v>
      </c>
      <c r="U2416" s="96" t="s">
        <v>7199</v>
      </c>
      <c r="V2416" s="96" t="s">
        <v>30087</v>
      </c>
      <c r="W2416" s="96" t="s">
        <v>7201</v>
      </c>
      <c r="X2416" s="96" t="s">
        <v>219</v>
      </c>
      <c r="Y2416" s="95" t="s">
        <v>7202</v>
      </c>
    </row>
    <row r="2417" spans="1:25" s="87" customFormat="1" x14ac:dyDescent="0.3">
      <c r="A2417" s="94" t="str">
        <f t="shared" si="38"/>
        <v>vtavyan</v>
      </c>
      <c r="B2417" s="95" t="s">
        <v>30088</v>
      </c>
      <c r="C2417" s="96" t="s">
        <v>30089</v>
      </c>
      <c r="D2417" s="96" t="s">
        <v>30090</v>
      </c>
      <c r="E2417" s="96" t="s">
        <v>5630</v>
      </c>
      <c r="F2417" s="95" t="s">
        <v>19181</v>
      </c>
      <c r="G2417" s="96" t="s">
        <v>19030</v>
      </c>
      <c r="H2417" s="96" t="s">
        <v>19172</v>
      </c>
      <c r="I2417" s="96" t="s">
        <v>19173</v>
      </c>
      <c r="J2417" s="95" t="s">
        <v>19174</v>
      </c>
      <c r="K2417" s="95" t="s">
        <v>19216</v>
      </c>
      <c r="L2417" s="95" t="s">
        <v>19217</v>
      </c>
      <c r="M2417" s="96" t="s">
        <v>19218</v>
      </c>
      <c r="N2417" s="96" t="s">
        <v>453</v>
      </c>
      <c r="O2417" s="97">
        <v>45872</v>
      </c>
      <c r="P2417" s="97">
        <v>45872</v>
      </c>
      <c r="Q2417" s="97">
        <v>45872</v>
      </c>
      <c r="R2417" s="96">
        <v>57</v>
      </c>
      <c r="S2417" s="96">
        <v>0</v>
      </c>
      <c r="T2417" s="96" t="s">
        <v>19448</v>
      </c>
      <c r="U2417" s="96" t="s">
        <v>30091</v>
      </c>
      <c r="V2417" s="96"/>
      <c r="W2417" s="96" t="s">
        <v>30092</v>
      </c>
      <c r="X2417" s="96" t="s">
        <v>201</v>
      </c>
      <c r="Y2417" s="95" t="s">
        <v>12768</v>
      </c>
    </row>
    <row r="2418" spans="1:25" s="87" customFormat="1" x14ac:dyDescent="0.3">
      <c r="A2418" s="94" t="str">
        <f t="shared" si="38"/>
        <v>vtuiofu</v>
      </c>
      <c r="B2418" s="95" t="s">
        <v>30093</v>
      </c>
      <c r="C2418" s="96" t="s">
        <v>30094</v>
      </c>
      <c r="D2418" s="95" t="s">
        <v>30095</v>
      </c>
      <c r="E2418" s="96"/>
      <c r="F2418" s="96"/>
      <c r="G2418" s="96"/>
      <c r="H2418" s="96"/>
      <c r="I2418" s="96"/>
      <c r="J2418" s="96"/>
      <c r="K2418" s="96" t="s">
        <v>19345</v>
      </c>
      <c r="L2418" s="96"/>
      <c r="M2418" s="96"/>
      <c r="N2418" s="96"/>
      <c r="O2418" s="97">
        <v>45956</v>
      </c>
      <c r="P2418" s="96">
        <v>45956</v>
      </c>
      <c r="Q2418" s="97">
        <v>45956</v>
      </c>
      <c r="R2418" s="96"/>
      <c r="S2418" s="96"/>
      <c r="T2418" s="96"/>
      <c r="U2418" s="42" t="s">
        <v>30096</v>
      </c>
      <c r="V2418" t="s">
        <v>30097</v>
      </c>
      <c r="W2418" t="s">
        <v>4388</v>
      </c>
      <c r="X2418" t="s">
        <v>693</v>
      </c>
      <c r="Y2418" s="42" t="s">
        <v>30098</v>
      </c>
    </row>
    <row r="2419" spans="1:25" s="87" customFormat="1" x14ac:dyDescent="0.3">
      <c r="A2419" s="94" t="str">
        <f t="shared" si="38"/>
        <v>VVERSIG</v>
      </c>
      <c r="B2419" s="95" t="s">
        <v>30099</v>
      </c>
      <c r="C2419" s="96" t="s">
        <v>30100</v>
      </c>
      <c r="D2419" s="96" t="s">
        <v>9895</v>
      </c>
      <c r="E2419" s="96" t="s">
        <v>5630</v>
      </c>
      <c r="F2419" s="95" t="s">
        <v>19171</v>
      </c>
      <c r="G2419" s="96" t="s">
        <v>19029</v>
      </c>
      <c r="H2419" s="96" t="s">
        <v>19172</v>
      </c>
      <c r="I2419" s="96" t="s">
        <v>19173</v>
      </c>
      <c r="J2419" s="95" t="s">
        <v>19174</v>
      </c>
      <c r="K2419" s="95" t="s">
        <v>19401</v>
      </c>
      <c r="L2419" s="95" t="s">
        <v>17382</v>
      </c>
      <c r="M2419" s="96" t="s">
        <v>8645</v>
      </c>
      <c r="N2419" s="96" t="s">
        <v>407</v>
      </c>
      <c r="O2419" s="97">
        <v>37664</v>
      </c>
      <c r="P2419" s="97">
        <v>37664</v>
      </c>
      <c r="Q2419" s="97">
        <v>37664</v>
      </c>
      <c r="R2419" s="96">
        <v>8265</v>
      </c>
      <c r="S2419" s="96">
        <v>22</v>
      </c>
      <c r="T2419" s="96" t="s">
        <v>19261</v>
      </c>
      <c r="U2419" s="96" t="s">
        <v>30101</v>
      </c>
      <c r="V2419" s="96"/>
      <c r="W2419" s="96" t="s">
        <v>19901</v>
      </c>
      <c r="X2419" s="96" t="s">
        <v>407</v>
      </c>
      <c r="Y2419" s="95" t="s">
        <v>2306</v>
      </c>
    </row>
    <row r="2420" spans="1:25" s="87" customFormat="1" x14ac:dyDescent="0.3">
      <c r="A2420" s="94" t="str">
        <f t="shared" si="38"/>
        <v>vwhaley</v>
      </c>
      <c r="B2420" s="95" t="s">
        <v>30102</v>
      </c>
      <c r="C2420" s="96" t="s">
        <v>30103</v>
      </c>
      <c r="D2420" s="96" t="s">
        <v>30104</v>
      </c>
      <c r="E2420" s="96" t="s">
        <v>5630</v>
      </c>
      <c r="F2420" s="95" t="s">
        <v>19171</v>
      </c>
      <c r="G2420" s="96" t="s">
        <v>19029</v>
      </c>
      <c r="H2420" s="96" t="s">
        <v>19172</v>
      </c>
      <c r="I2420" s="96" t="s">
        <v>19173</v>
      </c>
      <c r="J2420" s="95" t="s">
        <v>19189</v>
      </c>
      <c r="K2420" s="95" t="s">
        <v>19273</v>
      </c>
      <c r="L2420" s="95" t="s">
        <v>19274</v>
      </c>
      <c r="M2420" s="96" t="s">
        <v>7733</v>
      </c>
      <c r="N2420" s="96" t="s">
        <v>328</v>
      </c>
      <c r="O2420" s="97">
        <v>45340</v>
      </c>
      <c r="P2420" s="97">
        <v>45340</v>
      </c>
      <c r="Q2420" s="97">
        <v>45340</v>
      </c>
      <c r="R2420" s="96">
        <v>589</v>
      </c>
      <c r="S2420" s="96">
        <v>1</v>
      </c>
      <c r="T2420" s="96" t="s">
        <v>19209</v>
      </c>
      <c r="U2420" s="96" t="s">
        <v>30105</v>
      </c>
      <c r="V2420" s="96"/>
      <c r="W2420" s="96" t="s">
        <v>12009</v>
      </c>
      <c r="X2420" s="96" t="s">
        <v>375</v>
      </c>
      <c r="Y2420" s="95" t="s">
        <v>15679</v>
      </c>
    </row>
    <row r="2421" spans="1:25" s="87" customFormat="1" x14ac:dyDescent="0.3">
      <c r="A2421" s="94" t="str">
        <f t="shared" si="38"/>
        <v>wadams</v>
      </c>
      <c r="B2421" s="95" t="s">
        <v>30106</v>
      </c>
      <c r="C2421" s="96" t="s">
        <v>30107</v>
      </c>
      <c r="D2421" s="96" t="s">
        <v>30108</v>
      </c>
      <c r="E2421" s="96" t="s">
        <v>19170</v>
      </c>
      <c r="F2421" s="95" t="s">
        <v>19181</v>
      </c>
      <c r="G2421" s="96" t="s">
        <v>19030</v>
      </c>
      <c r="H2421" s="96" t="s">
        <v>19172</v>
      </c>
      <c r="I2421" s="96" t="s">
        <v>19173</v>
      </c>
      <c r="J2421" s="95" t="s">
        <v>19189</v>
      </c>
      <c r="K2421" s="95" t="s">
        <v>19374</v>
      </c>
      <c r="L2421" s="95" t="s">
        <v>19375</v>
      </c>
      <c r="M2421" s="96" t="s">
        <v>19376</v>
      </c>
      <c r="N2421" s="96" t="s">
        <v>575</v>
      </c>
      <c r="O2421" s="97">
        <v>44343</v>
      </c>
      <c r="P2421" s="97">
        <v>45022</v>
      </c>
      <c r="Q2421" s="97">
        <v>45022</v>
      </c>
      <c r="R2421" s="96">
        <v>907</v>
      </c>
      <c r="S2421" s="96">
        <v>2</v>
      </c>
      <c r="T2421" s="96" t="s">
        <v>19209</v>
      </c>
      <c r="U2421" s="96" t="s">
        <v>30109</v>
      </c>
      <c r="V2421" s="96"/>
      <c r="W2421" s="96" t="s">
        <v>30110</v>
      </c>
      <c r="X2421" s="96" t="s">
        <v>375</v>
      </c>
      <c r="Y2421" s="95" t="s">
        <v>30111</v>
      </c>
    </row>
    <row r="2422" spans="1:25" s="87" customFormat="1" x14ac:dyDescent="0.3">
      <c r="A2422" s="94" t="str">
        <f t="shared" si="38"/>
        <v>WARNOL5</v>
      </c>
      <c r="B2422" s="95" t="s">
        <v>30112</v>
      </c>
      <c r="C2422" s="96" t="s">
        <v>30113</v>
      </c>
      <c r="D2422" s="96" t="s">
        <v>7548</v>
      </c>
      <c r="E2422" s="96" t="s">
        <v>5630</v>
      </c>
      <c r="F2422" s="95" t="s">
        <v>19285</v>
      </c>
      <c r="G2422" s="96" t="s">
        <v>19028</v>
      </c>
      <c r="H2422" s="96" t="s">
        <v>19172</v>
      </c>
      <c r="I2422" s="96" t="s">
        <v>19173</v>
      </c>
      <c r="J2422" s="95" t="s">
        <v>19174</v>
      </c>
      <c r="K2422" s="95" t="s">
        <v>19245</v>
      </c>
      <c r="L2422" s="95" t="s">
        <v>19318</v>
      </c>
      <c r="M2422" s="96" t="s">
        <v>19319</v>
      </c>
      <c r="N2422" s="96" t="s">
        <v>1675</v>
      </c>
      <c r="O2422" s="97">
        <v>39860</v>
      </c>
      <c r="P2422" s="97">
        <v>39860</v>
      </c>
      <c r="Q2422" s="97">
        <v>39860</v>
      </c>
      <c r="R2422" s="96">
        <v>6069</v>
      </c>
      <c r="S2422" s="96">
        <v>16</v>
      </c>
      <c r="T2422" s="96" t="s">
        <v>19261</v>
      </c>
      <c r="U2422" s="96" t="s">
        <v>30114</v>
      </c>
      <c r="V2422" s="96"/>
      <c r="W2422" s="96" t="s">
        <v>22912</v>
      </c>
      <c r="X2422" s="96" t="s">
        <v>1675</v>
      </c>
      <c r="Y2422" s="95" t="s">
        <v>7551</v>
      </c>
    </row>
    <row r="2423" spans="1:25" s="87" customFormat="1" x14ac:dyDescent="0.3">
      <c r="A2423" s="94" t="str">
        <f t="shared" si="38"/>
        <v>wbapti0</v>
      </c>
      <c r="B2423" s="95" t="s">
        <v>30115</v>
      </c>
      <c r="C2423" s="96" t="s">
        <v>30116</v>
      </c>
      <c r="D2423" s="96" t="s">
        <v>30117</v>
      </c>
      <c r="E2423" s="96" t="s">
        <v>19170</v>
      </c>
      <c r="F2423" s="95" t="s">
        <v>19171</v>
      </c>
      <c r="G2423" s="96" t="s">
        <v>19029</v>
      </c>
      <c r="H2423" s="96" t="s">
        <v>19172</v>
      </c>
      <c r="I2423" s="96" t="s">
        <v>19173</v>
      </c>
      <c r="J2423" s="95" t="s">
        <v>19189</v>
      </c>
      <c r="K2423" s="95" t="s">
        <v>19345</v>
      </c>
      <c r="L2423" s="95" t="s">
        <v>19346</v>
      </c>
      <c r="M2423" s="96" t="s">
        <v>19347</v>
      </c>
      <c r="N2423" s="96" t="s">
        <v>382</v>
      </c>
      <c r="O2423" s="97">
        <v>43468</v>
      </c>
      <c r="P2423" s="97">
        <v>43468</v>
      </c>
      <c r="Q2423" s="97">
        <v>43468</v>
      </c>
      <c r="R2423" s="96">
        <v>2461</v>
      </c>
      <c r="S2423" s="96">
        <v>6</v>
      </c>
      <c r="T2423" s="96" t="s">
        <v>19247</v>
      </c>
      <c r="U2423" s="96" t="s">
        <v>30118</v>
      </c>
      <c r="V2423" s="96"/>
      <c r="W2423" s="96" t="s">
        <v>4153</v>
      </c>
      <c r="X2423" s="96" t="s">
        <v>382</v>
      </c>
      <c r="Y2423" s="95" t="s">
        <v>14040</v>
      </c>
    </row>
    <row r="2424" spans="1:25" s="87" customFormat="1" x14ac:dyDescent="0.3">
      <c r="A2424" s="94" t="str">
        <f t="shared" si="38"/>
        <v>wbeck</v>
      </c>
      <c r="B2424" s="95" t="s">
        <v>30119</v>
      </c>
      <c r="C2424" s="96" t="s">
        <v>30120</v>
      </c>
      <c r="D2424" s="96" t="s">
        <v>30121</v>
      </c>
      <c r="E2424" s="96" t="s">
        <v>5630</v>
      </c>
      <c r="F2424" s="95" t="s">
        <v>19171</v>
      </c>
      <c r="G2424" s="96" t="s">
        <v>19029</v>
      </c>
      <c r="H2424" s="96" t="s">
        <v>19172</v>
      </c>
      <c r="I2424" s="96" t="s">
        <v>19173</v>
      </c>
      <c r="J2424" s="95" t="s">
        <v>19189</v>
      </c>
      <c r="K2424" s="95" t="s">
        <v>19333</v>
      </c>
      <c r="L2424" s="95" t="s">
        <v>19334</v>
      </c>
      <c r="M2424" s="96" t="s">
        <v>9382</v>
      </c>
      <c r="N2424" s="96" t="s">
        <v>366</v>
      </c>
      <c r="O2424" s="97">
        <v>45851</v>
      </c>
      <c r="P2424" s="97">
        <v>45851</v>
      </c>
      <c r="Q2424" s="97">
        <v>45851</v>
      </c>
      <c r="R2424" s="96">
        <v>78</v>
      </c>
      <c r="S2424" s="96">
        <v>0</v>
      </c>
      <c r="T2424" s="96" t="s">
        <v>19219</v>
      </c>
      <c r="U2424" s="96" t="s">
        <v>30122</v>
      </c>
      <c r="V2424" s="96"/>
      <c r="W2424" s="96" t="s">
        <v>789</v>
      </c>
      <c r="X2424" s="96" t="s">
        <v>773</v>
      </c>
      <c r="Y2424" s="95" t="s">
        <v>1510</v>
      </c>
    </row>
    <row r="2425" spans="1:25" s="87" customFormat="1" x14ac:dyDescent="0.3">
      <c r="A2425" s="94" t="str">
        <f t="shared" si="38"/>
        <v>wblake</v>
      </c>
      <c r="B2425" s="95" t="s">
        <v>30123</v>
      </c>
      <c r="C2425" s="96" t="s">
        <v>30124</v>
      </c>
      <c r="D2425" s="96" t="s">
        <v>30125</v>
      </c>
      <c r="E2425" s="96" t="s">
        <v>19170</v>
      </c>
      <c r="F2425" s="95" t="s">
        <v>19171</v>
      </c>
      <c r="G2425" s="96" t="s">
        <v>19029</v>
      </c>
      <c r="H2425" s="96" t="s">
        <v>19172</v>
      </c>
      <c r="I2425" s="96" t="s">
        <v>19173</v>
      </c>
      <c r="J2425" s="95" t="s">
        <v>19189</v>
      </c>
      <c r="K2425" s="95" t="s">
        <v>19273</v>
      </c>
      <c r="L2425" s="95" t="s">
        <v>19274</v>
      </c>
      <c r="M2425" s="96" t="s">
        <v>7733</v>
      </c>
      <c r="N2425" s="96" t="s">
        <v>328</v>
      </c>
      <c r="O2425" s="97">
        <v>45641</v>
      </c>
      <c r="P2425" s="97">
        <v>45641</v>
      </c>
      <c r="Q2425" s="97">
        <v>45641</v>
      </c>
      <c r="R2425" s="96">
        <v>288</v>
      </c>
      <c r="S2425" s="96">
        <v>0</v>
      </c>
      <c r="T2425" s="96" t="s">
        <v>19176</v>
      </c>
      <c r="U2425" s="96" t="s">
        <v>30126</v>
      </c>
      <c r="V2425" s="96"/>
      <c r="W2425" s="96" t="s">
        <v>633</v>
      </c>
      <c r="X2425" s="96" t="s">
        <v>328</v>
      </c>
      <c r="Y2425" s="95" t="s">
        <v>10169</v>
      </c>
    </row>
    <row r="2426" spans="1:25" s="87" customFormat="1" x14ac:dyDescent="0.3">
      <c r="A2426" s="94" t="str">
        <f t="shared" si="38"/>
        <v>wbrown</v>
      </c>
      <c r="B2426" s="95" t="s">
        <v>30127</v>
      </c>
      <c r="C2426" s="96" t="s">
        <v>30128</v>
      </c>
      <c r="D2426" s="96" t="s">
        <v>30129</v>
      </c>
      <c r="E2426" s="96" t="s">
        <v>5630</v>
      </c>
      <c r="F2426" s="95" t="s">
        <v>19171</v>
      </c>
      <c r="G2426" s="96" t="s">
        <v>19029</v>
      </c>
      <c r="H2426" s="96" t="s">
        <v>19172</v>
      </c>
      <c r="I2426" s="96" t="s">
        <v>19173</v>
      </c>
      <c r="J2426" s="95" t="s">
        <v>19189</v>
      </c>
      <c r="K2426" s="95" t="s">
        <v>19273</v>
      </c>
      <c r="L2426" s="95" t="s">
        <v>19274</v>
      </c>
      <c r="M2426" s="96" t="s">
        <v>7733</v>
      </c>
      <c r="N2426" s="96" t="s">
        <v>328</v>
      </c>
      <c r="O2426" s="97">
        <v>45319</v>
      </c>
      <c r="P2426" s="97">
        <v>45319</v>
      </c>
      <c r="Q2426" s="97">
        <v>45319</v>
      </c>
      <c r="R2426" s="96">
        <v>610</v>
      </c>
      <c r="S2426" s="96">
        <v>1</v>
      </c>
      <c r="T2426" s="96" t="s">
        <v>19209</v>
      </c>
      <c r="U2426" s="96" t="s">
        <v>30130</v>
      </c>
      <c r="V2426" s="96"/>
      <c r="W2426" s="96" t="s">
        <v>30131</v>
      </c>
      <c r="X2426" s="96" t="s">
        <v>416</v>
      </c>
      <c r="Y2426" s="95" t="s">
        <v>16514</v>
      </c>
    </row>
    <row r="2427" spans="1:25" s="87" customFormat="1" x14ac:dyDescent="0.3">
      <c r="A2427" s="94" t="str">
        <f t="shared" si="38"/>
        <v>wbryant</v>
      </c>
      <c r="B2427" s="95" t="s">
        <v>30132</v>
      </c>
      <c r="C2427" s="96" t="s">
        <v>30133</v>
      </c>
      <c r="D2427" s="96" t="s">
        <v>30134</v>
      </c>
      <c r="E2427" s="96" t="s">
        <v>19170</v>
      </c>
      <c r="F2427" s="95" t="s">
        <v>19181</v>
      </c>
      <c r="G2427" s="96" t="s">
        <v>19030</v>
      </c>
      <c r="H2427" s="96" t="s">
        <v>19172</v>
      </c>
      <c r="I2427" s="96" t="s">
        <v>19173</v>
      </c>
      <c r="J2427" s="95" t="s">
        <v>19174</v>
      </c>
      <c r="K2427" s="95" t="s">
        <v>19716</v>
      </c>
      <c r="L2427" s="95" t="s">
        <v>21535</v>
      </c>
      <c r="M2427" s="96" t="s">
        <v>17220</v>
      </c>
      <c r="N2427" s="96" t="s">
        <v>297</v>
      </c>
      <c r="O2427" s="97">
        <v>44048</v>
      </c>
      <c r="P2427" s="97">
        <v>45067</v>
      </c>
      <c r="Q2427" s="97">
        <v>45067</v>
      </c>
      <c r="R2427" s="96">
        <v>862</v>
      </c>
      <c r="S2427" s="96">
        <v>2</v>
      </c>
      <c r="T2427" s="96" t="s">
        <v>19209</v>
      </c>
      <c r="U2427" s="96" t="s">
        <v>30135</v>
      </c>
      <c r="V2427" s="96"/>
      <c r="W2427" s="96" t="s">
        <v>30136</v>
      </c>
      <c r="X2427" s="96" t="s">
        <v>287</v>
      </c>
      <c r="Y2427" s="95" t="s">
        <v>30137</v>
      </c>
    </row>
    <row r="2428" spans="1:25" s="87" customFormat="1" x14ac:dyDescent="0.3">
      <c r="A2428" s="94" t="str">
        <f t="shared" si="38"/>
        <v>WBURTO</v>
      </c>
      <c r="B2428" s="95" t="s">
        <v>30138</v>
      </c>
      <c r="C2428" s="96" t="s">
        <v>30139</v>
      </c>
      <c r="D2428" s="96" t="s">
        <v>212</v>
      </c>
      <c r="E2428" s="96" t="s">
        <v>5630</v>
      </c>
      <c r="F2428" s="95" t="s">
        <v>19171</v>
      </c>
      <c r="G2428" s="96" t="s">
        <v>19029</v>
      </c>
      <c r="H2428" s="96" t="s">
        <v>19172</v>
      </c>
      <c r="I2428" s="96" t="s">
        <v>19173</v>
      </c>
      <c r="J2428" s="95" t="s">
        <v>19174</v>
      </c>
      <c r="K2428" s="95" t="s">
        <v>19309</v>
      </c>
      <c r="L2428" s="95" t="s">
        <v>19310</v>
      </c>
      <c r="M2428" s="96" t="s">
        <v>6528</v>
      </c>
      <c r="N2428" s="96" t="s">
        <v>219</v>
      </c>
      <c r="O2428" s="97">
        <v>30613</v>
      </c>
      <c r="P2428" s="97">
        <v>30613</v>
      </c>
      <c r="Q2428" s="97">
        <v>30613</v>
      </c>
      <c r="R2428" s="96">
        <v>15316</v>
      </c>
      <c r="S2428" s="96">
        <v>41</v>
      </c>
      <c r="T2428" s="96" t="s">
        <v>19261</v>
      </c>
      <c r="U2428" s="96" t="s">
        <v>15147</v>
      </c>
      <c r="V2428" s="96"/>
      <c r="W2428" s="96" t="s">
        <v>13060</v>
      </c>
      <c r="X2428" s="96" t="s">
        <v>219</v>
      </c>
      <c r="Y2428" s="95" t="s">
        <v>15149</v>
      </c>
    </row>
    <row r="2429" spans="1:25" s="87" customFormat="1" x14ac:dyDescent="0.3">
      <c r="A2429" s="94" t="str">
        <f t="shared" si="38"/>
        <v>wbutle0</v>
      </c>
      <c r="B2429" s="95" t="s">
        <v>30140</v>
      </c>
      <c r="C2429" s="96" t="s">
        <v>30141</v>
      </c>
      <c r="D2429" s="96" t="s">
        <v>30142</v>
      </c>
      <c r="E2429" s="96" t="s">
        <v>5630</v>
      </c>
      <c r="F2429" s="95" t="s">
        <v>19181</v>
      </c>
      <c r="G2429" s="96" t="s">
        <v>19030</v>
      </c>
      <c r="H2429" s="96" t="s">
        <v>19172</v>
      </c>
      <c r="I2429" s="96" t="s">
        <v>19173</v>
      </c>
      <c r="J2429" s="95" t="s">
        <v>19174</v>
      </c>
      <c r="K2429" s="95" t="s">
        <v>19431</v>
      </c>
      <c r="L2429" s="95" t="s">
        <v>19432</v>
      </c>
      <c r="M2429" s="96" t="s">
        <v>6264</v>
      </c>
      <c r="N2429" s="96" t="s">
        <v>279</v>
      </c>
      <c r="O2429" s="97">
        <v>44413</v>
      </c>
      <c r="P2429" s="97">
        <v>44413</v>
      </c>
      <c r="Q2429" s="97">
        <v>44413</v>
      </c>
      <c r="R2429" s="96">
        <v>1516</v>
      </c>
      <c r="S2429" s="96">
        <v>4</v>
      </c>
      <c r="T2429" s="96" t="s">
        <v>19228</v>
      </c>
      <c r="U2429" s="96" t="s">
        <v>30143</v>
      </c>
      <c r="V2429" s="96">
        <v>835</v>
      </c>
      <c r="W2429" s="96" t="s">
        <v>4727</v>
      </c>
      <c r="X2429" s="96" t="s">
        <v>279</v>
      </c>
      <c r="Y2429" s="95" t="s">
        <v>7625</v>
      </c>
    </row>
    <row r="2430" spans="1:25" s="87" customFormat="1" x14ac:dyDescent="0.3">
      <c r="A2430" s="94" t="str">
        <f t="shared" si="38"/>
        <v>WCALDWE</v>
      </c>
      <c r="B2430" s="95" t="s">
        <v>30144</v>
      </c>
      <c r="C2430" s="96" t="s">
        <v>30145</v>
      </c>
      <c r="D2430" s="96" t="s">
        <v>19135</v>
      </c>
      <c r="E2430" s="96" t="s">
        <v>5630</v>
      </c>
      <c r="F2430" s="95" t="s">
        <v>19215</v>
      </c>
      <c r="G2430" s="96" t="s">
        <v>19033</v>
      </c>
      <c r="H2430" s="96" t="s">
        <v>19172</v>
      </c>
      <c r="I2430" s="96" t="s">
        <v>19173</v>
      </c>
      <c r="J2430" s="95" t="s">
        <v>19174</v>
      </c>
      <c r="K2430" s="95" t="s">
        <v>19258</v>
      </c>
      <c r="L2430" s="95" t="s">
        <v>19259</v>
      </c>
      <c r="M2430" s="96" t="s">
        <v>19260</v>
      </c>
      <c r="N2430" s="96" t="s">
        <v>279</v>
      </c>
      <c r="O2430" s="97">
        <v>30193</v>
      </c>
      <c r="P2430" s="97">
        <v>30193</v>
      </c>
      <c r="Q2430" s="97">
        <v>30193</v>
      </c>
      <c r="R2430" s="96">
        <v>15736</v>
      </c>
      <c r="S2430" s="96">
        <v>43</v>
      </c>
      <c r="T2430" s="96" t="s">
        <v>19261</v>
      </c>
      <c r="U2430" s="96" t="s">
        <v>30146</v>
      </c>
      <c r="V2430" s="96"/>
      <c r="W2430" s="96" t="s">
        <v>2085</v>
      </c>
      <c r="X2430" s="96" t="s">
        <v>3619</v>
      </c>
      <c r="Y2430" s="95" t="s">
        <v>17809</v>
      </c>
    </row>
    <row r="2431" spans="1:25" s="87" customFormat="1" x14ac:dyDescent="0.3">
      <c r="A2431" s="94" t="str">
        <f t="shared" si="38"/>
        <v>WCARABA</v>
      </c>
      <c r="B2431" s="95" t="s">
        <v>30147</v>
      </c>
      <c r="C2431" s="96" t="s">
        <v>30148</v>
      </c>
      <c r="D2431" s="96" t="s">
        <v>5967</v>
      </c>
      <c r="E2431" s="96" t="s">
        <v>5630</v>
      </c>
      <c r="F2431" s="95" t="s">
        <v>19285</v>
      </c>
      <c r="G2431" s="96" t="s">
        <v>19028</v>
      </c>
      <c r="H2431" s="96" t="s">
        <v>19172</v>
      </c>
      <c r="I2431" s="96" t="s">
        <v>19419</v>
      </c>
      <c r="J2431" s="95" t="s">
        <v>19189</v>
      </c>
      <c r="K2431" s="95" t="s">
        <v>19420</v>
      </c>
      <c r="L2431" s="95" t="s">
        <v>19420</v>
      </c>
      <c r="M2431" s="96" t="s">
        <v>19421</v>
      </c>
      <c r="N2431" s="96" t="s">
        <v>5965</v>
      </c>
      <c r="O2431" s="97">
        <v>31246</v>
      </c>
      <c r="P2431" s="97">
        <v>36961</v>
      </c>
      <c r="Q2431" s="97">
        <v>31246</v>
      </c>
      <c r="R2431" s="96">
        <v>14683</v>
      </c>
      <c r="S2431" s="96">
        <v>40</v>
      </c>
      <c r="T2431" s="96" t="s">
        <v>19261</v>
      </c>
      <c r="U2431" s="96" t="s">
        <v>30149</v>
      </c>
      <c r="V2431" s="96" t="s">
        <v>30150</v>
      </c>
      <c r="W2431" s="96" t="s">
        <v>14140</v>
      </c>
      <c r="X2431" s="96" t="s">
        <v>5965</v>
      </c>
      <c r="Y2431" s="95" t="s">
        <v>12080</v>
      </c>
    </row>
    <row r="2432" spans="1:25" s="87" customFormat="1" x14ac:dyDescent="0.3">
      <c r="A2432" s="94" t="str">
        <f t="shared" si="38"/>
        <v>WCHANTR</v>
      </c>
      <c r="B2432" s="95" t="s">
        <v>30151</v>
      </c>
      <c r="C2432" s="96" t="s">
        <v>30152</v>
      </c>
      <c r="D2432" s="96" t="s">
        <v>30153</v>
      </c>
      <c r="E2432" s="96" t="s">
        <v>19715</v>
      </c>
      <c r="F2432" s="95" t="s">
        <v>19171</v>
      </c>
      <c r="G2432" s="96" t="s">
        <v>19029</v>
      </c>
      <c r="H2432" s="96" t="s">
        <v>19172</v>
      </c>
      <c r="I2432" s="96" t="s">
        <v>19173</v>
      </c>
      <c r="J2432" s="95" t="s">
        <v>19174</v>
      </c>
      <c r="K2432" s="95" t="s">
        <v>19258</v>
      </c>
      <c r="L2432" s="95" t="s">
        <v>19259</v>
      </c>
      <c r="M2432" s="96" t="s">
        <v>19260</v>
      </c>
      <c r="N2432" s="96" t="s">
        <v>279</v>
      </c>
      <c r="O2432" s="97">
        <v>34452</v>
      </c>
      <c r="P2432" s="97">
        <v>34452</v>
      </c>
      <c r="Q2432" s="97">
        <v>34452</v>
      </c>
      <c r="R2432" s="96">
        <v>11477</v>
      </c>
      <c r="S2432" s="96">
        <v>31</v>
      </c>
      <c r="T2432" s="96" t="s">
        <v>19261</v>
      </c>
      <c r="U2432" s="96" t="s">
        <v>30154</v>
      </c>
      <c r="V2432" s="96"/>
      <c r="W2432" s="96" t="s">
        <v>278</v>
      </c>
      <c r="X2432" s="96" t="s">
        <v>279</v>
      </c>
      <c r="Y2432" s="95" t="s">
        <v>14032</v>
      </c>
    </row>
    <row r="2433" spans="1:25" s="87" customFormat="1" x14ac:dyDescent="0.3">
      <c r="A2433" s="94" t="str">
        <f t="shared" si="38"/>
        <v>wclark0</v>
      </c>
      <c r="B2433" s="95" t="s">
        <v>30155</v>
      </c>
      <c r="C2433" s="96" t="s">
        <v>30156</v>
      </c>
      <c r="D2433" s="96" t="s">
        <v>30157</v>
      </c>
      <c r="E2433" s="96" t="s">
        <v>5630</v>
      </c>
      <c r="F2433" s="95" t="s">
        <v>19285</v>
      </c>
      <c r="G2433" s="96" t="s">
        <v>19028</v>
      </c>
      <c r="H2433" s="96" t="s">
        <v>19172</v>
      </c>
      <c r="I2433" s="96" t="s">
        <v>19173</v>
      </c>
      <c r="J2433" s="95" t="s">
        <v>19174</v>
      </c>
      <c r="K2433" s="95" t="s">
        <v>19245</v>
      </c>
      <c r="L2433" s="95" t="s">
        <v>19318</v>
      </c>
      <c r="M2433" s="96" t="s">
        <v>19319</v>
      </c>
      <c r="N2433" s="96" t="s">
        <v>1675</v>
      </c>
      <c r="O2433" s="97">
        <v>44013</v>
      </c>
      <c r="P2433" s="97">
        <v>44013</v>
      </c>
      <c r="Q2433" s="97">
        <v>44013</v>
      </c>
      <c r="R2433" s="96">
        <v>1916</v>
      </c>
      <c r="S2433" s="96">
        <v>5</v>
      </c>
      <c r="T2433" s="96" t="s">
        <v>19228</v>
      </c>
      <c r="U2433" s="96" t="s">
        <v>30158</v>
      </c>
      <c r="V2433" s="96" t="s">
        <v>30159</v>
      </c>
      <c r="W2433" s="96" t="s">
        <v>30160</v>
      </c>
      <c r="X2433" s="96" t="s">
        <v>1675</v>
      </c>
      <c r="Y2433" s="95" t="s">
        <v>30161</v>
      </c>
    </row>
    <row r="2434" spans="1:25" s="87" customFormat="1" x14ac:dyDescent="0.3">
      <c r="A2434" s="94" t="str">
        <f t="shared" si="38"/>
        <v>WCLEMEN</v>
      </c>
      <c r="B2434" s="95" t="s">
        <v>30162</v>
      </c>
      <c r="C2434" s="96" t="s">
        <v>30163</v>
      </c>
      <c r="D2434" s="96" t="s">
        <v>30164</v>
      </c>
      <c r="E2434" s="96" t="s">
        <v>19715</v>
      </c>
      <c r="F2434" s="95" t="s">
        <v>19171</v>
      </c>
      <c r="G2434" s="96" t="s">
        <v>19029</v>
      </c>
      <c r="H2434" s="96" t="s">
        <v>19172</v>
      </c>
      <c r="I2434" s="96" t="s">
        <v>19173</v>
      </c>
      <c r="J2434" s="95" t="s">
        <v>19174</v>
      </c>
      <c r="K2434" s="95" t="s">
        <v>19431</v>
      </c>
      <c r="L2434" s="95" t="s">
        <v>19432</v>
      </c>
      <c r="M2434" s="96" t="s">
        <v>6264</v>
      </c>
      <c r="N2434" s="96" t="s">
        <v>279</v>
      </c>
      <c r="O2434" s="97">
        <v>36927</v>
      </c>
      <c r="P2434" s="97">
        <v>36927</v>
      </c>
      <c r="Q2434" s="97">
        <v>36927</v>
      </c>
      <c r="R2434" s="96">
        <v>9002</v>
      </c>
      <c r="S2434" s="96">
        <v>24</v>
      </c>
      <c r="T2434" s="96" t="s">
        <v>19261</v>
      </c>
      <c r="U2434" s="96" t="s">
        <v>30165</v>
      </c>
      <c r="V2434" s="96"/>
      <c r="W2434" s="96" t="s">
        <v>30166</v>
      </c>
      <c r="X2434" s="96" t="s">
        <v>279</v>
      </c>
      <c r="Y2434" s="95" t="s">
        <v>30167</v>
      </c>
    </row>
    <row r="2435" spans="1:25" s="87" customFormat="1" x14ac:dyDescent="0.3">
      <c r="A2435" s="94" t="str">
        <f t="shared" ref="A2435:A2498" si="39">TRIM(D2435)</f>
        <v>wcrider</v>
      </c>
      <c r="B2435" s="95" t="s">
        <v>30168</v>
      </c>
      <c r="C2435" s="96" t="s">
        <v>30169</v>
      </c>
      <c r="D2435" s="96" t="s">
        <v>30170</v>
      </c>
      <c r="E2435" s="96" t="s">
        <v>19170</v>
      </c>
      <c r="F2435" s="95" t="s">
        <v>19395</v>
      </c>
      <c r="G2435" s="96" t="s">
        <v>19030</v>
      </c>
      <c r="H2435" s="96" t="s">
        <v>19172</v>
      </c>
      <c r="I2435" s="96" t="s">
        <v>19173</v>
      </c>
      <c r="J2435" s="95" t="s">
        <v>19189</v>
      </c>
      <c r="K2435" s="95" t="s">
        <v>19200</v>
      </c>
      <c r="L2435" s="95" t="s">
        <v>19201</v>
      </c>
      <c r="M2435" s="96" t="s">
        <v>8876</v>
      </c>
      <c r="N2435" s="96" t="s">
        <v>752</v>
      </c>
      <c r="O2435" s="97">
        <v>45725</v>
      </c>
      <c r="P2435" s="97">
        <v>45725</v>
      </c>
      <c r="Q2435" s="97">
        <v>45725</v>
      </c>
      <c r="R2435" s="96">
        <v>204</v>
      </c>
      <c r="S2435" s="96">
        <v>0</v>
      </c>
      <c r="T2435" s="96" t="s">
        <v>19176</v>
      </c>
      <c r="U2435" s="96" t="s">
        <v>30171</v>
      </c>
      <c r="V2435" s="96"/>
      <c r="W2435" s="96" t="s">
        <v>3100</v>
      </c>
      <c r="X2435" s="96" t="s">
        <v>260</v>
      </c>
      <c r="Y2435" s="95" t="s">
        <v>13944</v>
      </c>
    </row>
    <row r="2436" spans="1:25" s="87" customFormat="1" x14ac:dyDescent="0.3">
      <c r="A2436" s="94" t="str">
        <f t="shared" si="39"/>
        <v>wcrocke</v>
      </c>
      <c r="B2436" s="95" t="s">
        <v>30172</v>
      </c>
      <c r="C2436" s="96" t="s">
        <v>30173</v>
      </c>
      <c r="D2436" s="96" t="s">
        <v>30174</v>
      </c>
      <c r="E2436" s="96" t="s">
        <v>19170</v>
      </c>
      <c r="F2436" s="95" t="s">
        <v>19171</v>
      </c>
      <c r="G2436" s="96" t="s">
        <v>19029</v>
      </c>
      <c r="H2436" s="96" t="s">
        <v>19172</v>
      </c>
      <c r="I2436" s="96" t="s">
        <v>19173</v>
      </c>
      <c r="J2436" s="95" t="s">
        <v>19174</v>
      </c>
      <c r="K2436" s="95" t="s">
        <v>20070</v>
      </c>
      <c r="L2436" s="95" t="s">
        <v>20328</v>
      </c>
      <c r="M2436" s="96" t="s">
        <v>10269</v>
      </c>
      <c r="N2436" s="96" t="s">
        <v>201</v>
      </c>
      <c r="O2436" s="97">
        <v>45669</v>
      </c>
      <c r="P2436" s="97">
        <v>45669</v>
      </c>
      <c r="Q2436" s="97">
        <v>45669</v>
      </c>
      <c r="R2436" s="96">
        <v>260</v>
      </c>
      <c r="S2436" s="96">
        <v>0</v>
      </c>
      <c r="T2436" s="96" t="s">
        <v>19176</v>
      </c>
      <c r="U2436" s="96" t="s">
        <v>30175</v>
      </c>
      <c r="V2436" s="96"/>
      <c r="W2436" s="96" t="s">
        <v>30176</v>
      </c>
      <c r="X2436" s="96" t="s">
        <v>201</v>
      </c>
      <c r="Y2436" s="95" t="s">
        <v>30177</v>
      </c>
    </row>
    <row r="2437" spans="1:25" s="87" customFormat="1" x14ac:dyDescent="0.3">
      <c r="A2437" s="94" t="str">
        <f t="shared" si="39"/>
        <v>wdanie0</v>
      </c>
      <c r="B2437" s="95" t="s">
        <v>30178</v>
      </c>
      <c r="C2437" s="96" t="s">
        <v>30179</v>
      </c>
      <c r="D2437" s="96" t="s">
        <v>30180</v>
      </c>
      <c r="E2437" s="96" t="s">
        <v>19170</v>
      </c>
      <c r="F2437" s="95" t="s">
        <v>19181</v>
      </c>
      <c r="G2437" s="96" t="s">
        <v>19030</v>
      </c>
      <c r="H2437" s="96" t="s">
        <v>19172</v>
      </c>
      <c r="I2437" s="96" t="s">
        <v>19173</v>
      </c>
      <c r="J2437" s="95" t="s">
        <v>19189</v>
      </c>
      <c r="K2437" s="95" t="s">
        <v>19471</v>
      </c>
      <c r="L2437" s="95" t="s">
        <v>20722</v>
      </c>
      <c r="M2437" s="96" t="s">
        <v>20723</v>
      </c>
      <c r="N2437" s="96" t="s">
        <v>719</v>
      </c>
      <c r="O2437" s="97">
        <v>40621</v>
      </c>
      <c r="P2437" s="97">
        <v>45214</v>
      </c>
      <c r="Q2437" s="97">
        <v>45214</v>
      </c>
      <c r="R2437" s="96">
        <v>715</v>
      </c>
      <c r="S2437" s="96">
        <v>1</v>
      </c>
      <c r="T2437" s="96" t="s">
        <v>19209</v>
      </c>
      <c r="U2437" s="96" t="s">
        <v>30181</v>
      </c>
      <c r="V2437" s="96"/>
      <c r="W2437" s="96" t="s">
        <v>640</v>
      </c>
      <c r="X2437" s="96" t="s">
        <v>719</v>
      </c>
      <c r="Y2437" s="95" t="s">
        <v>30182</v>
      </c>
    </row>
    <row r="2438" spans="1:25" s="87" customFormat="1" x14ac:dyDescent="0.3">
      <c r="A2438" s="94" t="str">
        <f t="shared" si="39"/>
        <v>wdieuju</v>
      </c>
      <c r="B2438" s="95" t="s">
        <v>30183</v>
      </c>
      <c r="C2438" s="96" t="s">
        <v>30184</v>
      </c>
      <c r="D2438" s="96" t="s">
        <v>30185</v>
      </c>
      <c r="E2438" s="96" t="s">
        <v>19170</v>
      </c>
      <c r="F2438" s="95" t="s">
        <v>19181</v>
      </c>
      <c r="G2438" s="96" t="s">
        <v>19030</v>
      </c>
      <c r="H2438" s="96" t="s">
        <v>19172</v>
      </c>
      <c r="I2438" s="96" t="s">
        <v>19173</v>
      </c>
      <c r="J2438" s="95" t="s">
        <v>19189</v>
      </c>
      <c r="K2438" s="95" t="s">
        <v>19471</v>
      </c>
      <c r="L2438" s="95" t="s">
        <v>20722</v>
      </c>
      <c r="M2438" s="96" t="s">
        <v>20723</v>
      </c>
      <c r="N2438" s="96" t="s">
        <v>719</v>
      </c>
      <c r="O2438" s="97">
        <v>45711</v>
      </c>
      <c r="P2438" s="97">
        <v>45711</v>
      </c>
      <c r="Q2438" s="97">
        <v>45711</v>
      </c>
      <c r="R2438" s="96">
        <v>218</v>
      </c>
      <c r="S2438" s="96">
        <v>0</v>
      </c>
      <c r="T2438" s="96" t="s">
        <v>19176</v>
      </c>
      <c r="U2438" s="96" t="s">
        <v>30186</v>
      </c>
      <c r="V2438" s="96"/>
      <c r="W2438" s="96" t="s">
        <v>4359</v>
      </c>
      <c r="X2438" s="96" t="s">
        <v>719</v>
      </c>
      <c r="Y2438" s="95" t="s">
        <v>30187</v>
      </c>
    </row>
    <row r="2439" spans="1:25" s="87" customFormat="1" x14ac:dyDescent="0.3">
      <c r="A2439" s="94" t="str">
        <f t="shared" si="39"/>
        <v>WEDWAR3</v>
      </c>
      <c r="B2439" s="95" t="s">
        <v>30188</v>
      </c>
      <c r="C2439" s="96" t="s">
        <v>30189</v>
      </c>
      <c r="D2439" s="96" t="s">
        <v>607</v>
      </c>
      <c r="E2439" s="96" t="s">
        <v>5630</v>
      </c>
      <c r="F2439" s="95" t="s">
        <v>19171</v>
      </c>
      <c r="G2439" s="96" t="s">
        <v>19029</v>
      </c>
      <c r="H2439" s="96" t="s">
        <v>19172</v>
      </c>
      <c r="I2439" s="96" t="s">
        <v>19173</v>
      </c>
      <c r="J2439" s="95" t="s">
        <v>19189</v>
      </c>
      <c r="K2439" s="95" t="s">
        <v>19294</v>
      </c>
      <c r="L2439" s="95" t="s">
        <v>19295</v>
      </c>
      <c r="M2439" s="96" t="s">
        <v>19296</v>
      </c>
      <c r="N2439" s="96" t="s">
        <v>541</v>
      </c>
      <c r="O2439" s="97">
        <v>39538</v>
      </c>
      <c r="P2439" s="97">
        <v>39538</v>
      </c>
      <c r="Q2439" s="97">
        <v>39538</v>
      </c>
      <c r="R2439" s="96">
        <v>6391</v>
      </c>
      <c r="S2439" s="96">
        <v>17</v>
      </c>
      <c r="T2439" s="96" t="s">
        <v>19261</v>
      </c>
      <c r="U2439" s="96" t="s">
        <v>9697</v>
      </c>
      <c r="V2439" s="96"/>
      <c r="W2439" s="96" t="s">
        <v>611</v>
      </c>
      <c r="X2439" s="96" t="s">
        <v>541</v>
      </c>
      <c r="Y2439" s="95" t="s">
        <v>9699</v>
      </c>
    </row>
    <row r="2440" spans="1:25" s="87" customFormat="1" x14ac:dyDescent="0.3">
      <c r="A2440" s="94" t="str">
        <f t="shared" si="39"/>
        <v>WEVERY1</v>
      </c>
      <c r="B2440" s="95" t="s">
        <v>30190</v>
      </c>
      <c r="C2440" s="96" t="s">
        <v>30191</v>
      </c>
      <c r="D2440" s="96" t="s">
        <v>2418</v>
      </c>
      <c r="E2440" s="96" t="s">
        <v>5630</v>
      </c>
      <c r="F2440" s="95" t="s">
        <v>19285</v>
      </c>
      <c r="G2440" s="96" t="s">
        <v>19028</v>
      </c>
      <c r="H2440" s="96" t="s">
        <v>19172</v>
      </c>
      <c r="I2440" s="96" t="s">
        <v>19173</v>
      </c>
      <c r="J2440" s="95" t="s">
        <v>19189</v>
      </c>
      <c r="K2440" s="95" t="s">
        <v>19345</v>
      </c>
      <c r="L2440" s="95" t="s">
        <v>19837</v>
      </c>
      <c r="M2440" s="96" t="s">
        <v>6275</v>
      </c>
      <c r="N2440" s="96" t="s">
        <v>318</v>
      </c>
      <c r="O2440" s="97">
        <v>34260</v>
      </c>
      <c r="P2440" s="97">
        <v>34260</v>
      </c>
      <c r="Q2440" s="97">
        <v>34260</v>
      </c>
      <c r="R2440" s="96">
        <v>11669</v>
      </c>
      <c r="S2440" s="96">
        <v>31</v>
      </c>
      <c r="T2440" s="96" t="s">
        <v>19261</v>
      </c>
      <c r="U2440" s="96" t="s">
        <v>30192</v>
      </c>
      <c r="V2440" s="96"/>
      <c r="W2440" s="96" t="s">
        <v>1414</v>
      </c>
      <c r="X2440" s="96" t="s">
        <v>318</v>
      </c>
      <c r="Y2440" s="95" t="s">
        <v>5067</v>
      </c>
    </row>
    <row r="2441" spans="1:25" s="87" customFormat="1" x14ac:dyDescent="0.3">
      <c r="A2441" s="94" t="str">
        <f t="shared" si="39"/>
        <v>wfoster</v>
      </c>
      <c r="B2441" s="95" t="s">
        <v>30193</v>
      </c>
      <c r="C2441" s="96" t="s">
        <v>30194</v>
      </c>
      <c r="D2441" s="96" t="s">
        <v>30195</v>
      </c>
      <c r="E2441" s="96" t="s">
        <v>5630</v>
      </c>
      <c r="F2441" s="95" t="s">
        <v>19215</v>
      </c>
      <c r="G2441" s="96" t="s">
        <v>19033</v>
      </c>
      <c r="H2441" s="96" t="s">
        <v>19172</v>
      </c>
      <c r="I2441" s="96" t="s">
        <v>19173</v>
      </c>
      <c r="J2441" s="95" t="s">
        <v>19174</v>
      </c>
      <c r="K2441" s="95" t="s">
        <v>19258</v>
      </c>
      <c r="L2441" s="95" t="s">
        <v>19259</v>
      </c>
      <c r="M2441" s="96" t="s">
        <v>19260</v>
      </c>
      <c r="N2441" s="96" t="s">
        <v>279</v>
      </c>
      <c r="O2441" s="97">
        <v>45872</v>
      </c>
      <c r="P2441" s="97">
        <v>45872</v>
      </c>
      <c r="Q2441" s="97">
        <v>45872</v>
      </c>
      <c r="R2441" s="96">
        <v>57</v>
      </c>
      <c r="S2441" s="96">
        <v>0</v>
      </c>
      <c r="T2441" s="96" t="s">
        <v>19448</v>
      </c>
      <c r="U2441" s="96" t="s">
        <v>30196</v>
      </c>
      <c r="V2441" s="96"/>
      <c r="W2441" s="96" t="s">
        <v>4780</v>
      </c>
      <c r="X2441" s="96" t="s">
        <v>279</v>
      </c>
      <c r="Y2441" s="95" t="s">
        <v>12329</v>
      </c>
    </row>
    <row r="2442" spans="1:25" s="87" customFormat="1" x14ac:dyDescent="0.3">
      <c r="A2442" s="94" t="str">
        <f t="shared" si="39"/>
        <v>wgiz0</v>
      </c>
      <c r="B2442" s="95" t="s">
        <v>30197</v>
      </c>
      <c r="C2442" s="96" t="s">
        <v>30198</v>
      </c>
      <c r="D2442" s="96" t="s">
        <v>30199</v>
      </c>
      <c r="E2442" s="96" t="s">
        <v>5630</v>
      </c>
      <c r="F2442" s="95" t="s">
        <v>19236</v>
      </c>
      <c r="G2442" s="96" t="s">
        <v>19032</v>
      </c>
      <c r="H2442" s="96" t="s">
        <v>19227</v>
      </c>
      <c r="I2442" s="96" t="s">
        <v>19173</v>
      </c>
      <c r="J2442" s="95" t="s">
        <v>19189</v>
      </c>
      <c r="K2442" s="95" t="s">
        <v>19374</v>
      </c>
      <c r="L2442" s="95" t="s">
        <v>19492</v>
      </c>
      <c r="M2442" s="96" t="s">
        <v>19493</v>
      </c>
      <c r="N2442" s="96" t="s">
        <v>268</v>
      </c>
      <c r="O2442" s="97">
        <v>45907</v>
      </c>
      <c r="P2442" s="97">
        <v>45907</v>
      </c>
      <c r="Q2442" s="97">
        <v>45907</v>
      </c>
      <c r="R2442" s="96">
        <v>22</v>
      </c>
      <c r="S2442" s="96">
        <v>0</v>
      </c>
      <c r="T2442" s="96" t="s">
        <v>19183</v>
      </c>
      <c r="U2442" s="96" t="s">
        <v>30200</v>
      </c>
      <c r="V2442" s="96"/>
      <c r="W2442" s="96" t="s">
        <v>30201</v>
      </c>
      <c r="X2442" s="96" t="s">
        <v>297</v>
      </c>
      <c r="Y2442" s="95" t="s">
        <v>30202</v>
      </c>
    </row>
    <row r="2443" spans="1:25" s="87" customFormat="1" x14ac:dyDescent="0.3">
      <c r="A2443" s="94" t="str">
        <f t="shared" si="39"/>
        <v>WGREEN4</v>
      </c>
      <c r="B2443" s="95" t="s">
        <v>30203</v>
      </c>
      <c r="C2443" s="96" t="s">
        <v>30204</v>
      </c>
      <c r="D2443" s="96" t="s">
        <v>3617</v>
      </c>
      <c r="E2443" s="96" t="s">
        <v>5630</v>
      </c>
      <c r="F2443" s="95" t="s">
        <v>19215</v>
      </c>
      <c r="G2443" s="96" t="s">
        <v>19033</v>
      </c>
      <c r="H2443" s="96" t="s">
        <v>19172</v>
      </c>
      <c r="I2443" s="96" t="s">
        <v>19173</v>
      </c>
      <c r="J2443" s="95" t="s">
        <v>19174</v>
      </c>
      <c r="K2443" s="95" t="s">
        <v>19245</v>
      </c>
      <c r="L2443" s="95" t="s">
        <v>23576</v>
      </c>
      <c r="M2443" s="96" t="s">
        <v>10417</v>
      </c>
      <c r="N2443" s="96" t="s">
        <v>3619</v>
      </c>
      <c r="O2443" s="97">
        <v>39889</v>
      </c>
      <c r="P2443" s="97">
        <v>40679</v>
      </c>
      <c r="Q2443" s="97">
        <v>40679</v>
      </c>
      <c r="R2443" s="96">
        <v>5250</v>
      </c>
      <c r="S2443" s="96">
        <v>14</v>
      </c>
      <c r="T2443" s="96" t="s">
        <v>19247</v>
      </c>
      <c r="U2443" s="96" t="s">
        <v>10274</v>
      </c>
      <c r="V2443" s="96"/>
      <c r="W2443" s="96" t="s">
        <v>10275</v>
      </c>
      <c r="X2443" s="96" t="s">
        <v>3619</v>
      </c>
      <c r="Y2443" s="95" t="s">
        <v>10276</v>
      </c>
    </row>
    <row r="2444" spans="1:25" s="87" customFormat="1" x14ac:dyDescent="0.3">
      <c r="A2444" s="94" t="str">
        <f t="shared" si="39"/>
        <v>wharr10</v>
      </c>
      <c r="B2444" s="95" t="s">
        <v>30205</v>
      </c>
      <c r="C2444" s="96" t="s">
        <v>30206</v>
      </c>
      <c r="D2444" s="96" t="s">
        <v>30207</v>
      </c>
      <c r="E2444" s="96" t="s">
        <v>5630</v>
      </c>
      <c r="F2444" s="95" t="s">
        <v>19206</v>
      </c>
      <c r="G2444" s="96" t="s">
        <v>136</v>
      </c>
      <c r="H2444" s="96" t="s">
        <v>19172</v>
      </c>
      <c r="I2444" s="96" t="s">
        <v>19173</v>
      </c>
      <c r="J2444" s="95" t="s">
        <v>19189</v>
      </c>
      <c r="K2444" s="95" t="s">
        <v>19345</v>
      </c>
      <c r="L2444" s="95" t="s">
        <v>20162</v>
      </c>
      <c r="M2444" s="96" t="s">
        <v>20163</v>
      </c>
      <c r="N2444" s="96" t="s">
        <v>655</v>
      </c>
      <c r="O2444" s="97">
        <v>42473</v>
      </c>
      <c r="P2444" s="97">
        <v>42473</v>
      </c>
      <c r="Q2444" s="97">
        <v>42473</v>
      </c>
      <c r="R2444" s="96">
        <v>3456</v>
      </c>
      <c r="S2444" s="96">
        <v>9</v>
      </c>
      <c r="T2444" s="96" t="s">
        <v>19247</v>
      </c>
      <c r="U2444" s="96" t="s">
        <v>30208</v>
      </c>
      <c r="V2444" s="96"/>
      <c r="W2444" s="96" t="s">
        <v>30209</v>
      </c>
      <c r="X2444" s="96" t="s">
        <v>655</v>
      </c>
      <c r="Y2444" s="95" t="s">
        <v>30210</v>
      </c>
    </row>
    <row r="2445" spans="1:25" s="87" customFormat="1" x14ac:dyDescent="0.3">
      <c r="A2445" s="94" t="str">
        <f t="shared" si="39"/>
        <v>wheeb</v>
      </c>
      <c r="B2445" s="95" t="s">
        <v>30211</v>
      </c>
      <c r="C2445" s="96" t="s">
        <v>30212</v>
      </c>
      <c r="D2445" s="96" t="s">
        <v>30213</v>
      </c>
      <c r="E2445" s="96" t="s">
        <v>19170</v>
      </c>
      <c r="F2445" s="95" t="s">
        <v>19285</v>
      </c>
      <c r="G2445" s="96" t="s">
        <v>19028</v>
      </c>
      <c r="H2445" s="96" t="s">
        <v>19172</v>
      </c>
      <c r="I2445" s="96" t="s">
        <v>19173</v>
      </c>
      <c r="J2445" s="95" t="s">
        <v>19174</v>
      </c>
      <c r="K2445" s="95" t="s">
        <v>19360</v>
      </c>
      <c r="L2445" s="95" t="s">
        <v>19361</v>
      </c>
      <c r="M2445" s="96" t="s">
        <v>19362</v>
      </c>
      <c r="N2445" s="96" t="s">
        <v>1463</v>
      </c>
      <c r="O2445" s="97">
        <v>42422</v>
      </c>
      <c r="P2445" s="97">
        <v>42422</v>
      </c>
      <c r="Q2445" s="97">
        <v>42422</v>
      </c>
      <c r="R2445" s="96">
        <v>3507</v>
      </c>
      <c r="S2445" s="96">
        <v>9</v>
      </c>
      <c r="T2445" s="96" t="s">
        <v>19247</v>
      </c>
      <c r="U2445" s="96" t="s">
        <v>30214</v>
      </c>
      <c r="V2445" s="96" t="s">
        <v>30215</v>
      </c>
      <c r="W2445" s="96" t="s">
        <v>20775</v>
      </c>
      <c r="X2445" s="96" t="s">
        <v>1472</v>
      </c>
      <c r="Y2445" s="95" t="s">
        <v>23879</v>
      </c>
    </row>
    <row r="2446" spans="1:25" s="87" customFormat="1" x14ac:dyDescent="0.3">
      <c r="A2446" s="94" t="str">
        <f t="shared" si="39"/>
        <v>whoss</v>
      </c>
      <c r="B2446" s="95" t="s">
        <v>30216</v>
      </c>
      <c r="C2446" s="96" t="s">
        <v>30217</v>
      </c>
      <c r="D2446" s="96" t="s">
        <v>30218</v>
      </c>
      <c r="E2446" s="96" t="s">
        <v>5630</v>
      </c>
      <c r="F2446" s="95" t="s">
        <v>19215</v>
      </c>
      <c r="G2446" s="96" t="s">
        <v>19033</v>
      </c>
      <c r="H2446" s="96" t="s">
        <v>19172</v>
      </c>
      <c r="I2446" s="96" t="s">
        <v>19173</v>
      </c>
      <c r="J2446" s="95" t="s">
        <v>19174</v>
      </c>
      <c r="K2446" s="95" t="s">
        <v>19401</v>
      </c>
      <c r="L2446" s="95" t="s">
        <v>17382</v>
      </c>
      <c r="M2446" s="96" t="s">
        <v>8645</v>
      </c>
      <c r="N2446" s="96" t="s">
        <v>407</v>
      </c>
      <c r="O2446" s="97">
        <v>31838</v>
      </c>
      <c r="P2446" s="97">
        <v>45606</v>
      </c>
      <c r="Q2446" s="97">
        <v>45606</v>
      </c>
      <c r="R2446" s="96">
        <v>323</v>
      </c>
      <c r="S2446" s="96">
        <v>0</v>
      </c>
      <c r="T2446" s="96" t="s">
        <v>19176</v>
      </c>
      <c r="U2446" s="96" t="s">
        <v>30219</v>
      </c>
      <c r="V2446" s="96"/>
      <c r="W2446" s="96" t="s">
        <v>8567</v>
      </c>
      <c r="X2446" s="96" t="s">
        <v>407</v>
      </c>
      <c r="Y2446" s="95" t="s">
        <v>8568</v>
      </c>
    </row>
    <row r="2447" spans="1:25" s="87" customFormat="1" x14ac:dyDescent="0.3">
      <c r="A2447" s="94" t="str">
        <f t="shared" si="39"/>
        <v>WHUNT</v>
      </c>
      <c r="B2447" s="95" t="s">
        <v>30220</v>
      </c>
      <c r="C2447" s="96" t="s">
        <v>30221</v>
      </c>
      <c r="D2447" s="96" t="s">
        <v>19051</v>
      </c>
      <c r="E2447" s="96" t="s">
        <v>5630</v>
      </c>
      <c r="F2447" s="95" t="s">
        <v>19215</v>
      </c>
      <c r="G2447" s="96" t="s">
        <v>19033</v>
      </c>
      <c r="H2447" s="96" t="s">
        <v>19172</v>
      </c>
      <c r="I2447" s="96" t="s">
        <v>19173</v>
      </c>
      <c r="J2447" s="95" t="s">
        <v>19174</v>
      </c>
      <c r="K2447" s="95" t="s">
        <v>19802</v>
      </c>
      <c r="L2447" s="95" t="s">
        <v>19803</v>
      </c>
      <c r="M2447" s="96" t="s">
        <v>19804</v>
      </c>
      <c r="N2447" s="96" t="s">
        <v>549</v>
      </c>
      <c r="O2447" s="97">
        <v>39874</v>
      </c>
      <c r="P2447" s="97">
        <v>39874</v>
      </c>
      <c r="Q2447" s="97">
        <v>39874</v>
      </c>
      <c r="R2447" s="96">
        <v>6055</v>
      </c>
      <c r="S2447" s="96">
        <v>16</v>
      </c>
      <c r="T2447" s="96" t="s">
        <v>19261</v>
      </c>
      <c r="U2447" s="96" t="s">
        <v>30222</v>
      </c>
      <c r="V2447" s="96"/>
      <c r="W2447" s="96" t="s">
        <v>30223</v>
      </c>
      <c r="X2447" s="96" t="s">
        <v>1502</v>
      </c>
      <c r="Y2447" s="95" t="s">
        <v>30224</v>
      </c>
    </row>
    <row r="2448" spans="1:25" s="87" customFormat="1" x14ac:dyDescent="0.3">
      <c r="A2448" s="94" t="str">
        <f t="shared" si="39"/>
        <v>whynes</v>
      </c>
      <c r="B2448" s="95" t="s">
        <v>30225</v>
      </c>
      <c r="C2448" s="96" t="s">
        <v>30226</v>
      </c>
      <c r="D2448" s="96" t="s">
        <v>30227</v>
      </c>
      <c r="E2448" s="96" t="s">
        <v>5630</v>
      </c>
      <c r="F2448" s="95" t="s">
        <v>19215</v>
      </c>
      <c r="G2448" s="96" t="s">
        <v>19033</v>
      </c>
      <c r="H2448" s="96" t="s">
        <v>19172</v>
      </c>
      <c r="I2448" s="96" t="s">
        <v>19173</v>
      </c>
      <c r="J2448" s="95" t="s">
        <v>19174</v>
      </c>
      <c r="K2448" s="95" t="s">
        <v>20070</v>
      </c>
      <c r="L2448" s="95" t="s">
        <v>20694</v>
      </c>
      <c r="M2448" s="96" t="s">
        <v>20072</v>
      </c>
      <c r="N2448" s="96" t="s">
        <v>955</v>
      </c>
      <c r="O2448" s="97">
        <v>45865</v>
      </c>
      <c r="P2448" s="97">
        <v>45865</v>
      </c>
      <c r="Q2448" s="97">
        <v>45865</v>
      </c>
      <c r="R2448" s="96">
        <v>64</v>
      </c>
      <c r="S2448" s="96">
        <v>0</v>
      </c>
      <c r="T2448" s="96" t="s">
        <v>19219</v>
      </c>
      <c r="U2448" s="96" t="s">
        <v>30228</v>
      </c>
      <c r="V2448" s="96"/>
      <c r="W2448" s="96" t="s">
        <v>25549</v>
      </c>
      <c r="X2448" s="96" t="s">
        <v>955</v>
      </c>
      <c r="Y2448" s="95" t="s">
        <v>30229</v>
      </c>
    </row>
    <row r="2449" spans="1:25" s="87" customFormat="1" x14ac:dyDescent="0.3">
      <c r="A2449" s="94" t="str">
        <f t="shared" si="39"/>
        <v>wjohnso</v>
      </c>
      <c r="B2449" s="95" t="s">
        <v>30230</v>
      </c>
      <c r="C2449" s="96" t="s">
        <v>30231</v>
      </c>
      <c r="D2449" s="96" t="s">
        <v>30232</v>
      </c>
      <c r="E2449" s="96" t="s">
        <v>5630</v>
      </c>
      <c r="F2449" s="95" t="s">
        <v>19181</v>
      </c>
      <c r="G2449" s="96" t="s">
        <v>19030</v>
      </c>
      <c r="H2449" s="96" t="s">
        <v>19172</v>
      </c>
      <c r="I2449" s="96" t="s">
        <v>19173</v>
      </c>
      <c r="J2449" s="95" t="s">
        <v>19174</v>
      </c>
      <c r="K2449" s="95" t="s">
        <v>19207</v>
      </c>
      <c r="L2449" s="95" t="s">
        <v>19208</v>
      </c>
      <c r="M2449" s="96" t="s">
        <v>10249</v>
      </c>
      <c r="N2449" s="96" t="s">
        <v>219</v>
      </c>
      <c r="O2449" s="97">
        <v>38167</v>
      </c>
      <c r="P2449" s="97">
        <v>45214</v>
      </c>
      <c r="Q2449" s="97">
        <v>45214</v>
      </c>
      <c r="R2449" s="96">
        <v>715</v>
      </c>
      <c r="S2449" s="96">
        <v>1</v>
      </c>
      <c r="T2449" s="96" t="s">
        <v>19209</v>
      </c>
      <c r="U2449" s="96" t="s">
        <v>30233</v>
      </c>
      <c r="V2449" s="96">
        <v>326</v>
      </c>
      <c r="W2449" s="96" t="s">
        <v>5416</v>
      </c>
      <c r="X2449" s="96" t="s">
        <v>219</v>
      </c>
      <c r="Y2449" s="95" t="s">
        <v>30234</v>
      </c>
    </row>
    <row r="2450" spans="1:25" s="87" customFormat="1" x14ac:dyDescent="0.3">
      <c r="A2450" s="94" t="str">
        <f t="shared" si="39"/>
        <v>WKELLE</v>
      </c>
      <c r="B2450" s="95" t="s">
        <v>30235</v>
      </c>
      <c r="C2450" s="96" t="s">
        <v>30236</v>
      </c>
      <c r="D2450" s="96" t="s">
        <v>2539</v>
      </c>
      <c r="E2450" s="96" t="s">
        <v>5630</v>
      </c>
      <c r="F2450" s="95" t="s">
        <v>19285</v>
      </c>
      <c r="G2450" s="96" t="s">
        <v>19028</v>
      </c>
      <c r="H2450" s="96" t="s">
        <v>19172</v>
      </c>
      <c r="I2450" s="96" t="s">
        <v>19173</v>
      </c>
      <c r="J2450" s="95" t="s">
        <v>19189</v>
      </c>
      <c r="K2450" s="95" t="s">
        <v>19294</v>
      </c>
      <c r="L2450" s="95" t="s">
        <v>19295</v>
      </c>
      <c r="M2450" s="96" t="s">
        <v>19296</v>
      </c>
      <c r="N2450" s="96" t="s">
        <v>541</v>
      </c>
      <c r="O2450" s="97">
        <v>34452</v>
      </c>
      <c r="P2450" s="97">
        <v>34452</v>
      </c>
      <c r="Q2450" s="97">
        <v>34452</v>
      </c>
      <c r="R2450" s="96">
        <v>11477</v>
      </c>
      <c r="S2450" s="96">
        <v>31</v>
      </c>
      <c r="T2450" s="96" t="s">
        <v>19261</v>
      </c>
      <c r="U2450" s="96" t="s">
        <v>30237</v>
      </c>
      <c r="V2450" s="96"/>
      <c r="W2450" s="96" t="s">
        <v>26276</v>
      </c>
      <c r="X2450" s="96" t="s">
        <v>435</v>
      </c>
      <c r="Y2450" s="95" t="s">
        <v>30238</v>
      </c>
    </row>
    <row r="2451" spans="1:25" s="87" customFormat="1" x14ac:dyDescent="0.3">
      <c r="A2451" s="94" t="str">
        <f t="shared" si="39"/>
        <v>WKILPAT</v>
      </c>
      <c r="B2451" s="95" t="s">
        <v>30239</v>
      </c>
      <c r="C2451" s="96" t="s">
        <v>30240</v>
      </c>
      <c r="D2451" s="96" t="s">
        <v>17297</v>
      </c>
      <c r="E2451" s="96" t="s">
        <v>5630</v>
      </c>
      <c r="F2451" s="95" t="s">
        <v>19171</v>
      </c>
      <c r="G2451" s="96" t="s">
        <v>19029</v>
      </c>
      <c r="H2451" s="96" t="s">
        <v>19172</v>
      </c>
      <c r="I2451" s="96" t="s">
        <v>19173</v>
      </c>
      <c r="J2451" s="95" t="s">
        <v>19174</v>
      </c>
      <c r="K2451" s="95" t="s">
        <v>19401</v>
      </c>
      <c r="L2451" s="95" t="s">
        <v>19764</v>
      </c>
      <c r="M2451" s="96" t="s">
        <v>8645</v>
      </c>
      <c r="N2451" s="96" t="s">
        <v>407</v>
      </c>
      <c r="O2451" s="97">
        <v>31126</v>
      </c>
      <c r="P2451" s="97">
        <v>31126</v>
      </c>
      <c r="Q2451" s="97">
        <v>31126</v>
      </c>
      <c r="R2451" s="96">
        <v>14803</v>
      </c>
      <c r="S2451" s="96">
        <v>40</v>
      </c>
      <c r="T2451" s="96" t="s">
        <v>19261</v>
      </c>
      <c r="U2451" s="96" t="s">
        <v>30241</v>
      </c>
      <c r="V2451" s="96"/>
      <c r="W2451" s="96" t="s">
        <v>3599</v>
      </c>
      <c r="X2451" s="96" t="s">
        <v>407</v>
      </c>
      <c r="Y2451" s="95" t="s">
        <v>11767</v>
      </c>
    </row>
    <row r="2452" spans="1:25" s="87" customFormat="1" x14ac:dyDescent="0.3">
      <c r="A2452" s="94" t="str">
        <f t="shared" si="39"/>
        <v>wlouis</v>
      </c>
      <c r="B2452" s="95" t="s">
        <v>30242</v>
      </c>
      <c r="C2452" s="96" t="s">
        <v>30243</v>
      </c>
      <c r="D2452" s="96" t="s">
        <v>30244</v>
      </c>
      <c r="E2452" s="96" t="s">
        <v>5630</v>
      </c>
      <c r="F2452" s="95" t="s">
        <v>19171</v>
      </c>
      <c r="G2452" s="96" t="s">
        <v>19029</v>
      </c>
      <c r="H2452" s="96" t="s">
        <v>19172</v>
      </c>
      <c r="I2452" s="96" t="s">
        <v>19173</v>
      </c>
      <c r="J2452" s="95" t="s">
        <v>19189</v>
      </c>
      <c r="K2452" s="95" t="s">
        <v>19190</v>
      </c>
      <c r="L2452" s="95" t="s">
        <v>19252</v>
      </c>
      <c r="M2452" s="96" t="s">
        <v>10322</v>
      </c>
      <c r="N2452" s="96" t="s">
        <v>297</v>
      </c>
      <c r="O2452" s="97">
        <v>45704</v>
      </c>
      <c r="P2452" s="97">
        <v>45704</v>
      </c>
      <c r="Q2452" s="97">
        <v>45704</v>
      </c>
      <c r="R2452" s="96">
        <v>225</v>
      </c>
      <c r="S2452" s="96">
        <v>0</v>
      </c>
      <c r="T2452" s="96" t="s">
        <v>19176</v>
      </c>
      <c r="U2452" s="96" t="s">
        <v>30245</v>
      </c>
      <c r="V2452" s="96"/>
      <c r="W2452" s="96" t="s">
        <v>4369</v>
      </c>
      <c r="X2452" s="96" t="s">
        <v>297</v>
      </c>
      <c r="Y2452" s="95" t="s">
        <v>30246</v>
      </c>
    </row>
    <row r="2453" spans="1:25" s="87" customFormat="1" x14ac:dyDescent="0.3">
      <c r="A2453" s="94" t="str">
        <f t="shared" si="39"/>
        <v>WMAGEE1</v>
      </c>
      <c r="B2453" s="101" t="s">
        <v>30247</v>
      </c>
      <c r="C2453" s="102" t="s">
        <v>30248</v>
      </c>
      <c r="D2453" t="s">
        <v>12590</v>
      </c>
      <c r="E2453" s="102" t="s">
        <v>5630</v>
      </c>
      <c r="F2453" s="101" t="s">
        <v>19171</v>
      </c>
      <c r="G2453" s="102" t="s">
        <v>19029</v>
      </c>
      <c r="H2453" s="102" t="s">
        <v>19172</v>
      </c>
      <c r="I2453" s="102" t="s">
        <v>19173</v>
      </c>
      <c r="J2453" s="101" t="s">
        <v>19189</v>
      </c>
      <c r="K2453" s="101" t="s">
        <v>19471</v>
      </c>
      <c r="L2453" s="101" t="s">
        <v>20722</v>
      </c>
      <c r="M2453" s="102" t="s">
        <v>20723</v>
      </c>
      <c r="N2453" s="102" t="s">
        <v>719</v>
      </c>
      <c r="O2453" s="103">
        <v>35525</v>
      </c>
      <c r="P2453" s="103">
        <v>35525</v>
      </c>
      <c r="Q2453" s="103">
        <v>35525</v>
      </c>
      <c r="R2453" s="102">
        <v>10404</v>
      </c>
      <c r="S2453" s="102">
        <v>28</v>
      </c>
      <c r="T2453" s="102" t="s">
        <v>19261</v>
      </c>
      <c r="U2453" s="102" t="s">
        <v>30249</v>
      </c>
      <c r="V2453" s="102"/>
      <c r="W2453" s="102" t="s">
        <v>30250</v>
      </c>
      <c r="X2453" s="102" t="s">
        <v>719</v>
      </c>
      <c r="Y2453" s="101" t="s">
        <v>12594</v>
      </c>
    </row>
    <row r="2454" spans="1:25" x14ac:dyDescent="0.3">
      <c r="A2454" s="94" t="str">
        <f t="shared" si="39"/>
        <v>WMCELRO</v>
      </c>
      <c r="B2454" s="95" t="s">
        <v>30251</v>
      </c>
      <c r="C2454" s="96" t="s">
        <v>30252</v>
      </c>
      <c r="D2454" s="96" t="s">
        <v>17985</v>
      </c>
      <c r="E2454" s="96" t="s">
        <v>5630</v>
      </c>
      <c r="F2454" s="95" t="s">
        <v>20370</v>
      </c>
      <c r="G2454" s="96" t="s">
        <v>20371</v>
      </c>
      <c r="H2454" s="96" t="s">
        <v>19172</v>
      </c>
      <c r="I2454" s="96" t="s">
        <v>19173</v>
      </c>
      <c r="J2454" s="95" t="s">
        <v>19189</v>
      </c>
      <c r="K2454" s="95" t="s">
        <v>19374</v>
      </c>
      <c r="L2454" s="95" t="s">
        <v>19375</v>
      </c>
      <c r="M2454" s="96" t="s">
        <v>19376</v>
      </c>
      <c r="N2454" s="96" t="s">
        <v>575</v>
      </c>
      <c r="O2454" s="97">
        <v>37115</v>
      </c>
      <c r="P2454" s="97">
        <v>37445</v>
      </c>
      <c r="Q2454" s="97">
        <v>37115</v>
      </c>
      <c r="R2454" s="96">
        <v>8814</v>
      </c>
      <c r="S2454" s="96">
        <v>24</v>
      </c>
      <c r="T2454" s="96" t="s">
        <v>19261</v>
      </c>
      <c r="U2454" s="96" t="s">
        <v>30253</v>
      </c>
      <c r="V2454" s="96"/>
      <c r="W2454" s="96" t="s">
        <v>30254</v>
      </c>
      <c r="X2454" s="96" t="s">
        <v>575</v>
      </c>
      <c r="Y2454" s="95" t="s">
        <v>17990</v>
      </c>
    </row>
    <row r="2455" spans="1:25" x14ac:dyDescent="0.3">
      <c r="A2455" s="94" t="str">
        <f t="shared" si="39"/>
        <v>WMCLEO1</v>
      </c>
      <c r="B2455" s="95" t="s">
        <v>30255</v>
      </c>
      <c r="C2455" s="96" t="s">
        <v>30256</v>
      </c>
      <c r="D2455" s="96" t="s">
        <v>14680</v>
      </c>
      <c r="E2455" s="96" t="s">
        <v>5630</v>
      </c>
      <c r="F2455" s="95" t="s">
        <v>19395</v>
      </c>
      <c r="G2455" s="96" t="s">
        <v>19030</v>
      </c>
      <c r="H2455" s="96" t="s">
        <v>19172</v>
      </c>
      <c r="I2455" s="96" t="s">
        <v>19173</v>
      </c>
      <c r="J2455" s="95" t="s">
        <v>19189</v>
      </c>
      <c r="K2455" s="95" t="s">
        <v>19200</v>
      </c>
      <c r="L2455" s="95" t="s">
        <v>19200</v>
      </c>
      <c r="M2455" s="96" t="s">
        <v>19396</v>
      </c>
      <c r="N2455" s="96" t="s">
        <v>752</v>
      </c>
      <c r="O2455" s="97">
        <v>39190</v>
      </c>
      <c r="P2455" s="97">
        <v>39190</v>
      </c>
      <c r="Q2455" s="97">
        <v>39190</v>
      </c>
      <c r="R2455" s="96">
        <v>6739</v>
      </c>
      <c r="S2455" s="96">
        <v>18</v>
      </c>
      <c r="T2455" s="96" t="s">
        <v>19261</v>
      </c>
      <c r="U2455" s="96" t="s">
        <v>30257</v>
      </c>
      <c r="V2455" s="96"/>
      <c r="W2455" s="96" t="s">
        <v>16057</v>
      </c>
      <c r="X2455" s="96" t="s">
        <v>752</v>
      </c>
      <c r="Y2455" s="95" t="s">
        <v>14684</v>
      </c>
    </row>
    <row r="2456" spans="1:25" x14ac:dyDescent="0.3">
      <c r="A2456" s="94" t="str">
        <f t="shared" si="39"/>
        <v>wmealey</v>
      </c>
      <c r="B2456" s="95" t="s">
        <v>30258</v>
      </c>
      <c r="C2456" s="96" t="s">
        <v>30259</v>
      </c>
      <c r="D2456" s="96" t="s">
        <v>30260</v>
      </c>
      <c r="E2456" s="96" t="s">
        <v>19036</v>
      </c>
      <c r="F2456" s="95" t="s">
        <v>19236</v>
      </c>
      <c r="G2456" s="96" t="s">
        <v>19032</v>
      </c>
      <c r="H2456" s="96" t="s">
        <v>19227</v>
      </c>
      <c r="I2456" s="96" t="s">
        <v>19173</v>
      </c>
      <c r="J2456" s="95" t="s">
        <v>19174</v>
      </c>
      <c r="K2456" s="95" t="s">
        <v>19401</v>
      </c>
      <c r="L2456" s="95" t="s">
        <v>20201</v>
      </c>
      <c r="M2456" s="96" t="s">
        <v>17220</v>
      </c>
      <c r="N2456" s="96" t="s">
        <v>297</v>
      </c>
      <c r="O2456" s="97">
        <v>41113</v>
      </c>
      <c r="P2456" s="97">
        <v>45417</v>
      </c>
      <c r="Q2456" s="97">
        <v>45417</v>
      </c>
      <c r="R2456" s="96">
        <v>512</v>
      </c>
      <c r="S2456" s="96">
        <v>1</v>
      </c>
      <c r="T2456" s="96" t="s">
        <v>19209</v>
      </c>
      <c r="U2456" s="96" t="s">
        <v>30261</v>
      </c>
      <c r="V2456" s="96"/>
      <c r="W2456" s="96" t="s">
        <v>286</v>
      </c>
      <c r="X2456" s="96" t="s">
        <v>287</v>
      </c>
      <c r="Y2456" s="95" t="s">
        <v>30262</v>
      </c>
    </row>
    <row r="2457" spans="1:25" x14ac:dyDescent="0.3">
      <c r="A2457" s="94" t="str">
        <f t="shared" si="39"/>
        <v>wmondes</v>
      </c>
      <c r="B2457" s="95" t="s">
        <v>30263</v>
      </c>
      <c r="C2457" s="96" t="s">
        <v>30264</v>
      </c>
      <c r="D2457" s="96" t="s">
        <v>30265</v>
      </c>
      <c r="E2457" s="96" t="s">
        <v>5630</v>
      </c>
      <c r="F2457" s="95" t="s">
        <v>19236</v>
      </c>
      <c r="G2457" s="96" t="s">
        <v>19032</v>
      </c>
      <c r="H2457" s="96" t="s">
        <v>19227</v>
      </c>
      <c r="I2457" s="96" t="s">
        <v>19173</v>
      </c>
      <c r="J2457" s="95" t="s">
        <v>19189</v>
      </c>
      <c r="K2457" s="95" t="s">
        <v>19190</v>
      </c>
      <c r="L2457" s="95" t="s">
        <v>19252</v>
      </c>
      <c r="M2457" s="96" t="s">
        <v>10322</v>
      </c>
      <c r="N2457" s="96" t="s">
        <v>297</v>
      </c>
      <c r="O2457" s="97">
        <v>42450</v>
      </c>
      <c r="P2457" s="97">
        <v>42450</v>
      </c>
      <c r="Q2457" s="97">
        <v>42450</v>
      </c>
      <c r="R2457" s="96">
        <v>3479</v>
      </c>
      <c r="S2457" s="96">
        <v>9</v>
      </c>
      <c r="T2457" s="96" t="s">
        <v>19247</v>
      </c>
      <c r="U2457" s="96" t="s">
        <v>30266</v>
      </c>
      <c r="V2457" s="96"/>
      <c r="W2457" s="96" t="s">
        <v>4911</v>
      </c>
      <c r="X2457" s="96" t="s">
        <v>297</v>
      </c>
      <c r="Y2457" s="95" t="s">
        <v>6182</v>
      </c>
    </row>
    <row r="2458" spans="1:25" x14ac:dyDescent="0.3">
      <c r="A2458" s="94" t="str">
        <f t="shared" si="39"/>
        <v>WOBERDI</v>
      </c>
      <c r="B2458" s="95" t="s">
        <v>30267</v>
      </c>
      <c r="C2458" s="96" t="s">
        <v>30268</v>
      </c>
      <c r="D2458" s="96" t="s">
        <v>3643</v>
      </c>
      <c r="E2458" s="96" t="s">
        <v>5630</v>
      </c>
      <c r="F2458" s="95" t="s">
        <v>20625</v>
      </c>
      <c r="G2458" s="96" t="s">
        <v>19053</v>
      </c>
      <c r="H2458" s="96" t="s">
        <v>19172</v>
      </c>
      <c r="I2458" s="96" t="s">
        <v>19173</v>
      </c>
      <c r="J2458" s="95" t="s">
        <v>19174</v>
      </c>
      <c r="K2458" s="95" t="s">
        <v>19579</v>
      </c>
      <c r="L2458" s="95" t="s">
        <v>20626</v>
      </c>
      <c r="M2458" s="96" t="s">
        <v>7630</v>
      </c>
      <c r="N2458" s="96" t="s">
        <v>250</v>
      </c>
      <c r="O2458" s="97">
        <v>32224</v>
      </c>
      <c r="P2458" s="97">
        <v>32224</v>
      </c>
      <c r="Q2458" s="97">
        <v>32224</v>
      </c>
      <c r="R2458" s="96">
        <v>13705</v>
      </c>
      <c r="S2458" s="96">
        <v>37</v>
      </c>
      <c r="T2458" s="96" t="s">
        <v>19261</v>
      </c>
      <c r="U2458" s="96" t="s">
        <v>30269</v>
      </c>
      <c r="V2458" s="96"/>
      <c r="W2458" s="96" t="s">
        <v>7630</v>
      </c>
      <c r="X2458" s="96" t="s">
        <v>250</v>
      </c>
      <c r="Y2458" s="95" t="s">
        <v>5159</v>
      </c>
    </row>
    <row r="2459" spans="1:25" x14ac:dyDescent="0.3">
      <c r="A2459" s="94" t="str">
        <f t="shared" si="39"/>
        <v>WOZMENT</v>
      </c>
      <c r="B2459" s="101" t="s">
        <v>30270</v>
      </c>
      <c r="C2459" s="102" t="s">
        <v>30271</v>
      </c>
      <c r="D2459" s="102" t="s">
        <v>7518</v>
      </c>
      <c r="E2459" s="102" t="s">
        <v>5630</v>
      </c>
      <c r="F2459" s="101" t="s">
        <v>19215</v>
      </c>
      <c r="G2459" s="102" t="s">
        <v>19033</v>
      </c>
      <c r="H2459" s="102" t="s">
        <v>19172</v>
      </c>
      <c r="I2459" s="102" t="s">
        <v>19173</v>
      </c>
      <c r="J2459" s="101" t="s">
        <v>19174</v>
      </c>
      <c r="K2459" s="101" t="s">
        <v>19802</v>
      </c>
      <c r="L2459" s="101" t="s">
        <v>19803</v>
      </c>
      <c r="M2459" s="102" t="s">
        <v>19804</v>
      </c>
      <c r="N2459" s="102" t="s">
        <v>549</v>
      </c>
      <c r="O2459" s="103">
        <v>38359</v>
      </c>
      <c r="P2459" s="103">
        <v>38359</v>
      </c>
      <c r="Q2459" s="103">
        <v>38359</v>
      </c>
      <c r="R2459" s="102">
        <v>7570</v>
      </c>
      <c r="S2459" s="102">
        <v>20</v>
      </c>
      <c r="T2459" s="102" t="s">
        <v>19261</v>
      </c>
      <c r="U2459" s="102" t="s">
        <v>30272</v>
      </c>
      <c r="V2459" s="102"/>
      <c r="W2459" s="102" t="s">
        <v>30273</v>
      </c>
      <c r="X2459" s="102" t="s">
        <v>2926</v>
      </c>
      <c r="Y2459" s="101" t="s">
        <v>7522</v>
      </c>
    </row>
    <row r="2460" spans="1:25" x14ac:dyDescent="0.3">
      <c r="A2460" s="94" t="str">
        <f t="shared" si="39"/>
        <v>wpoe1</v>
      </c>
      <c r="B2460" s="95" t="s">
        <v>30274</v>
      </c>
      <c r="C2460" s="96" t="s">
        <v>30275</v>
      </c>
      <c r="D2460" s="96" t="s">
        <v>30276</v>
      </c>
      <c r="E2460" s="96" t="s">
        <v>5630</v>
      </c>
      <c r="F2460" s="95" t="s">
        <v>19171</v>
      </c>
      <c r="G2460" s="96" t="s">
        <v>19029</v>
      </c>
      <c r="H2460" s="96" t="s">
        <v>19172</v>
      </c>
      <c r="I2460" s="96" t="s">
        <v>19173</v>
      </c>
      <c r="J2460" s="95" t="s">
        <v>19174</v>
      </c>
      <c r="K2460" s="95" t="s">
        <v>19401</v>
      </c>
      <c r="L2460" s="95" t="s">
        <v>19764</v>
      </c>
      <c r="M2460" s="96" t="s">
        <v>8645</v>
      </c>
      <c r="N2460" s="96" t="s">
        <v>407</v>
      </c>
      <c r="O2460" s="97">
        <v>42415</v>
      </c>
      <c r="P2460" s="97">
        <v>43173</v>
      </c>
      <c r="Q2460" s="97">
        <v>43173</v>
      </c>
      <c r="R2460" s="96">
        <v>2756</v>
      </c>
      <c r="S2460" s="96">
        <v>7</v>
      </c>
      <c r="T2460" s="96" t="s">
        <v>19247</v>
      </c>
      <c r="U2460" s="96" t="s">
        <v>30277</v>
      </c>
      <c r="V2460" s="96"/>
      <c r="W2460" s="96" t="s">
        <v>4909</v>
      </c>
      <c r="X2460" s="96" t="s">
        <v>983</v>
      </c>
      <c r="Y2460" s="95" t="s">
        <v>8611</v>
      </c>
    </row>
    <row r="2461" spans="1:25" x14ac:dyDescent="0.3">
      <c r="A2461" s="94" t="str">
        <f t="shared" si="39"/>
        <v>wprice1</v>
      </c>
      <c r="B2461" s="95" t="s">
        <v>30278</v>
      </c>
      <c r="C2461" s="96" t="s">
        <v>30279</v>
      </c>
      <c r="D2461" s="96" t="s">
        <v>30280</v>
      </c>
      <c r="E2461" s="96" t="s">
        <v>5630</v>
      </c>
      <c r="F2461" s="95" t="s">
        <v>19285</v>
      </c>
      <c r="G2461" s="96" t="s">
        <v>19028</v>
      </c>
      <c r="H2461" s="96" t="s">
        <v>19172</v>
      </c>
      <c r="I2461" s="96" t="s">
        <v>19173</v>
      </c>
      <c r="J2461" s="95" t="s">
        <v>19189</v>
      </c>
      <c r="K2461" s="95" t="s">
        <v>19333</v>
      </c>
      <c r="L2461" s="95" t="s">
        <v>19334</v>
      </c>
      <c r="M2461" s="96" t="s">
        <v>9382</v>
      </c>
      <c r="N2461" s="96" t="s">
        <v>366</v>
      </c>
      <c r="O2461" s="97">
        <v>42422</v>
      </c>
      <c r="P2461" s="97">
        <v>42422</v>
      </c>
      <c r="Q2461" s="97">
        <v>42422</v>
      </c>
      <c r="R2461" s="96">
        <v>3507</v>
      </c>
      <c r="S2461" s="96">
        <v>9</v>
      </c>
      <c r="T2461" s="96" t="s">
        <v>19247</v>
      </c>
      <c r="U2461" s="96" t="s">
        <v>30281</v>
      </c>
      <c r="V2461" s="96"/>
      <c r="W2461" s="96" t="s">
        <v>4036</v>
      </c>
      <c r="X2461" s="96" t="s">
        <v>416</v>
      </c>
      <c r="Y2461" s="95" t="s">
        <v>6684</v>
      </c>
    </row>
    <row r="2462" spans="1:25" x14ac:dyDescent="0.3">
      <c r="A2462" s="94" t="str">
        <f t="shared" si="39"/>
        <v>wrichar</v>
      </c>
      <c r="B2462" s="95" t="s">
        <v>30282</v>
      </c>
      <c r="C2462" s="96" t="s">
        <v>30283</v>
      </c>
      <c r="D2462" s="96" t="s">
        <v>30284</v>
      </c>
      <c r="E2462" s="96" t="s">
        <v>5630</v>
      </c>
      <c r="F2462" s="95" t="s">
        <v>19181</v>
      </c>
      <c r="G2462" s="96" t="s">
        <v>19030</v>
      </c>
      <c r="H2462" s="96" t="s">
        <v>19172</v>
      </c>
      <c r="I2462" s="96" t="s">
        <v>19173</v>
      </c>
      <c r="J2462" s="95" t="s">
        <v>19174</v>
      </c>
      <c r="K2462" s="95" t="s">
        <v>19716</v>
      </c>
      <c r="L2462" s="95" t="s">
        <v>19717</v>
      </c>
      <c r="M2462" s="96" t="s">
        <v>5847</v>
      </c>
      <c r="N2462" s="96" t="s">
        <v>279</v>
      </c>
      <c r="O2462" s="97">
        <v>44651</v>
      </c>
      <c r="P2462" s="97">
        <v>44651</v>
      </c>
      <c r="Q2462" s="97">
        <v>44651</v>
      </c>
      <c r="R2462" s="96">
        <v>1278</v>
      </c>
      <c r="S2462" s="96">
        <v>3</v>
      </c>
      <c r="T2462" s="96" t="s">
        <v>19228</v>
      </c>
      <c r="U2462" s="96" t="s">
        <v>30285</v>
      </c>
      <c r="V2462" s="96"/>
      <c r="W2462" s="96" t="s">
        <v>4337</v>
      </c>
      <c r="X2462" s="96" t="s">
        <v>279</v>
      </c>
      <c r="Y2462" s="95" t="s">
        <v>15558</v>
      </c>
    </row>
    <row r="2463" spans="1:25" x14ac:dyDescent="0.3">
      <c r="A2463" s="94" t="str">
        <f t="shared" si="39"/>
        <v>wrobers</v>
      </c>
      <c r="B2463" s="95" t="s">
        <v>30286</v>
      </c>
      <c r="C2463" s="96" t="s">
        <v>30287</v>
      </c>
      <c r="D2463" s="96" t="s">
        <v>30288</v>
      </c>
      <c r="E2463" s="96" t="s">
        <v>5630</v>
      </c>
      <c r="F2463" s="95" t="s">
        <v>19236</v>
      </c>
      <c r="G2463" s="96" t="s">
        <v>19032</v>
      </c>
      <c r="H2463" s="96" t="s">
        <v>19227</v>
      </c>
      <c r="I2463" s="96" t="s">
        <v>19173</v>
      </c>
      <c r="J2463" s="95" t="s">
        <v>19189</v>
      </c>
      <c r="K2463" s="95" t="s">
        <v>19273</v>
      </c>
      <c r="L2463" s="95" t="s">
        <v>19274</v>
      </c>
      <c r="M2463" s="96" t="s">
        <v>7733</v>
      </c>
      <c r="N2463" s="96" t="s">
        <v>328</v>
      </c>
      <c r="O2463" s="97">
        <v>45137</v>
      </c>
      <c r="P2463" s="97">
        <v>45137</v>
      </c>
      <c r="Q2463" s="97">
        <v>45137</v>
      </c>
      <c r="R2463" s="96">
        <v>792</v>
      </c>
      <c r="S2463" s="96">
        <v>2</v>
      </c>
      <c r="T2463" s="96" t="s">
        <v>19209</v>
      </c>
      <c r="U2463" s="96" t="s">
        <v>30289</v>
      </c>
      <c r="V2463" s="96"/>
      <c r="W2463" s="96" t="s">
        <v>982</v>
      </c>
      <c r="X2463" s="96" t="s">
        <v>416</v>
      </c>
      <c r="Y2463" s="95" t="s">
        <v>12848</v>
      </c>
    </row>
    <row r="2464" spans="1:25" x14ac:dyDescent="0.3">
      <c r="A2464" s="94" t="str">
        <f t="shared" si="39"/>
        <v>wrobins</v>
      </c>
      <c r="B2464" s="95" t="s">
        <v>30290</v>
      </c>
      <c r="C2464" s="96" t="s">
        <v>30291</v>
      </c>
      <c r="D2464" s="96" t="s">
        <v>30292</v>
      </c>
      <c r="E2464" s="96" t="s">
        <v>5630</v>
      </c>
      <c r="F2464" s="95" t="s">
        <v>19236</v>
      </c>
      <c r="G2464" s="96" t="s">
        <v>19032</v>
      </c>
      <c r="H2464" s="96" t="s">
        <v>19227</v>
      </c>
      <c r="I2464" s="96" t="s">
        <v>19173</v>
      </c>
      <c r="J2464" s="95" t="s">
        <v>19174</v>
      </c>
      <c r="K2464" s="95" t="s">
        <v>19716</v>
      </c>
      <c r="L2464" s="95" t="s">
        <v>19717</v>
      </c>
      <c r="M2464" s="96" t="s">
        <v>5847</v>
      </c>
      <c r="N2464" s="96" t="s">
        <v>279</v>
      </c>
      <c r="O2464" s="97">
        <v>45851</v>
      </c>
      <c r="P2464" s="97">
        <v>45851</v>
      </c>
      <c r="Q2464" s="97">
        <v>45851</v>
      </c>
      <c r="R2464" s="96">
        <v>78</v>
      </c>
      <c r="S2464" s="96">
        <v>0</v>
      </c>
      <c r="T2464" s="96" t="s">
        <v>19219</v>
      </c>
      <c r="U2464" s="96" t="s">
        <v>30293</v>
      </c>
      <c r="V2464" s="96"/>
      <c r="W2464" s="96" t="s">
        <v>1032</v>
      </c>
      <c r="X2464" s="96" t="s">
        <v>279</v>
      </c>
      <c r="Y2464" s="95" t="s">
        <v>30294</v>
      </c>
    </row>
    <row r="2465" spans="1:25" x14ac:dyDescent="0.3">
      <c r="A2465" s="94" t="str">
        <f t="shared" si="39"/>
        <v>WROZENB</v>
      </c>
      <c r="B2465" s="95" t="s">
        <v>30295</v>
      </c>
      <c r="C2465" s="96" t="s">
        <v>30296</v>
      </c>
      <c r="D2465" s="96" t="s">
        <v>30297</v>
      </c>
      <c r="E2465" s="96" t="s">
        <v>19715</v>
      </c>
      <c r="F2465" s="95" t="s">
        <v>19285</v>
      </c>
      <c r="G2465" s="96" t="s">
        <v>19028</v>
      </c>
      <c r="H2465" s="96" t="s">
        <v>19172</v>
      </c>
      <c r="I2465" s="96" t="s">
        <v>19173</v>
      </c>
      <c r="J2465" s="95" t="s">
        <v>19174</v>
      </c>
      <c r="K2465" s="95" t="s">
        <v>20070</v>
      </c>
      <c r="L2465" s="95" t="s">
        <v>20328</v>
      </c>
      <c r="M2465" s="96" t="s">
        <v>10269</v>
      </c>
      <c r="N2465" s="96" t="s">
        <v>201</v>
      </c>
      <c r="O2465" s="97">
        <v>32713</v>
      </c>
      <c r="P2465" s="97">
        <v>32713</v>
      </c>
      <c r="Q2465" s="97">
        <v>32713</v>
      </c>
      <c r="R2465" s="96">
        <v>13216</v>
      </c>
      <c r="S2465" s="96">
        <v>36</v>
      </c>
      <c r="T2465" s="96" t="s">
        <v>19261</v>
      </c>
      <c r="U2465" s="96" t="s">
        <v>30298</v>
      </c>
      <c r="V2465" s="96" t="s">
        <v>30299</v>
      </c>
      <c r="W2465" s="96" t="s">
        <v>30300</v>
      </c>
      <c r="X2465" s="96" t="s">
        <v>201</v>
      </c>
      <c r="Y2465" s="95" t="s">
        <v>30301</v>
      </c>
    </row>
    <row r="2466" spans="1:25" x14ac:dyDescent="0.3">
      <c r="A2466" s="94" t="str">
        <f t="shared" si="39"/>
        <v>wrudy</v>
      </c>
      <c r="B2466" s="95" t="s">
        <v>30302</v>
      </c>
      <c r="C2466" s="96" t="s">
        <v>30303</v>
      </c>
      <c r="D2466" s="96" t="s">
        <v>30304</v>
      </c>
      <c r="E2466" s="96" t="s">
        <v>5630</v>
      </c>
      <c r="F2466" s="95" t="s">
        <v>19171</v>
      </c>
      <c r="G2466" s="96" t="s">
        <v>19029</v>
      </c>
      <c r="H2466" s="96" t="s">
        <v>19172</v>
      </c>
      <c r="I2466" s="96" t="s">
        <v>19173</v>
      </c>
      <c r="J2466" s="95" t="s">
        <v>19189</v>
      </c>
      <c r="K2466" s="95" t="s">
        <v>19273</v>
      </c>
      <c r="L2466" s="95" t="s">
        <v>19274</v>
      </c>
      <c r="M2466" s="96" t="s">
        <v>7733</v>
      </c>
      <c r="N2466" s="96" t="s">
        <v>328</v>
      </c>
      <c r="O2466" s="97">
        <v>42380</v>
      </c>
      <c r="P2466" s="97">
        <v>42380</v>
      </c>
      <c r="Q2466" s="97">
        <v>42380</v>
      </c>
      <c r="R2466" s="96">
        <v>3549</v>
      </c>
      <c r="S2466" s="96">
        <v>9</v>
      </c>
      <c r="T2466" s="96" t="s">
        <v>19247</v>
      </c>
      <c r="U2466" s="96" t="s">
        <v>30305</v>
      </c>
      <c r="V2466" s="96"/>
      <c r="W2466" s="96" t="s">
        <v>6236</v>
      </c>
      <c r="X2466" s="96" t="s">
        <v>416</v>
      </c>
      <c r="Y2466" s="95" t="s">
        <v>6237</v>
      </c>
    </row>
    <row r="2467" spans="1:25" x14ac:dyDescent="0.3">
      <c r="A2467" s="94" t="str">
        <f t="shared" si="39"/>
        <v>wschmi0</v>
      </c>
      <c r="B2467" s="95" t="s">
        <v>30306</v>
      </c>
      <c r="C2467" s="96" t="s">
        <v>30307</v>
      </c>
      <c r="D2467" s="96" t="s">
        <v>30308</v>
      </c>
      <c r="E2467" s="96" t="s">
        <v>5630</v>
      </c>
      <c r="F2467" s="95" t="s">
        <v>19171</v>
      </c>
      <c r="G2467" s="96" t="s">
        <v>19029</v>
      </c>
      <c r="H2467" s="96" t="s">
        <v>19172</v>
      </c>
      <c r="I2467" s="96" t="s">
        <v>19173</v>
      </c>
      <c r="J2467" s="95" t="s">
        <v>19174</v>
      </c>
      <c r="K2467" s="95" t="s">
        <v>19216</v>
      </c>
      <c r="L2467" s="95" t="s">
        <v>19237</v>
      </c>
      <c r="M2467" s="96" t="s">
        <v>19238</v>
      </c>
      <c r="N2467" s="96" t="s">
        <v>250</v>
      </c>
      <c r="O2467" s="97">
        <v>39301</v>
      </c>
      <c r="P2467" s="97">
        <v>44728</v>
      </c>
      <c r="Q2467" s="97">
        <v>44728</v>
      </c>
      <c r="R2467" s="96">
        <v>1201</v>
      </c>
      <c r="S2467" s="96">
        <v>3</v>
      </c>
      <c r="T2467" s="96" t="s">
        <v>19228</v>
      </c>
      <c r="U2467" s="96" t="s">
        <v>30309</v>
      </c>
      <c r="V2467" s="96"/>
      <c r="W2467" s="96" t="s">
        <v>4439</v>
      </c>
      <c r="X2467" s="96" t="s">
        <v>250</v>
      </c>
      <c r="Y2467" s="95" t="s">
        <v>9291</v>
      </c>
    </row>
    <row r="2468" spans="1:25" x14ac:dyDescent="0.3">
      <c r="A2468" s="94" t="str">
        <f t="shared" si="39"/>
        <v>WSIBELI</v>
      </c>
      <c r="B2468" s="95" t="s">
        <v>30310</v>
      </c>
      <c r="C2468" s="96" t="s">
        <v>30311</v>
      </c>
      <c r="D2468" s="96" t="s">
        <v>30312</v>
      </c>
      <c r="E2468" s="96" t="s">
        <v>19715</v>
      </c>
      <c r="F2468" s="95" t="s">
        <v>19171</v>
      </c>
      <c r="G2468" s="96" t="s">
        <v>19029</v>
      </c>
      <c r="H2468" s="96" t="s">
        <v>19172</v>
      </c>
      <c r="I2468" s="96" t="s">
        <v>19173</v>
      </c>
      <c r="J2468" s="95" t="s">
        <v>19189</v>
      </c>
      <c r="K2468" s="95" t="s">
        <v>19273</v>
      </c>
      <c r="L2468" s="95" t="s">
        <v>19274</v>
      </c>
      <c r="M2468" s="96" t="s">
        <v>7733</v>
      </c>
      <c r="N2468" s="96" t="s">
        <v>328</v>
      </c>
      <c r="O2468" s="97">
        <v>34148</v>
      </c>
      <c r="P2468" s="97">
        <v>34148</v>
      </c>
      <c r="Q2468" s="97">
        <v>34148</v>
      </c>
      <c r="R2468" s="96">
        <v>11781</v>
      </c>
      <c r="S2468" s="96">
        <v>32</v>
      </c>
      <c r="T2468" s="96" t="s">
        <v>19261</v>
      </c>
      <c r="U2468" s="96" t="s">
        <v>30313</v>
      </c>
      <c r="V2468" s="96"/>
      <c r="W2468" s="96" t="s">
        <v>30314</v>
      </c>
      <c r="X2468" s="96" t="s">
        <v>328</v>
      </c>
      <c r="Y2468" s="95" t="s">
        <v>2151</v>
      </c>
    </row>
    <row r="2469" spans="1:25" x14ac:dyDescent="0.3">
      <c r="A2469" s="94" t="str">
        <f t="shared" si="39"/>
        <v>wsmith0</v>
      </c>
      <c r="B2469" s="101" t="s">
        <v>30315</v>
      </c>
      <c r="C2469" s="102" t="s">
        <v>30316</v>
      </c>
      <c r="D2469" s="102" t="s">
        <v>30317</v>
      </c>
      <c r="E2469" s="102" t="s">
        <v>5630</v>
      </c>
      <c r="F2469" s="101" t="s">
        <v>19206</v>
      </c>
      <c r="G2469" s="102" t="s">
        <v>136</v>
      </c>
      <c r="H2469" s="102" t="s">
        <v>19172</v>
      </c>
      <c r="I2469" s="102" t="s">
        <v>19173</v>
      </c>
      <c r="J2469" s="101" t="s">
        <v>19174</v>
      </c>
      <c r="K2469" s="101" t="s">
        <v>19309</v>
      </c>
      <c r="L2469" s="101" t="s">
        <v>19918</v>
      </c>
      <c r="M2469" s="102" t="s">
        <v>18106</v>
      </c>
      <c r="N2469" s="102" t="s">
        <v>4327</v>
      </c>
      <c r="O2469" s="103">
        <v>45011</v>
      </c>
      <c r="P2469" s="103">
        <v>45011</v>
      </c>
      <c r="Q2469" s="103">
        <v>45011</v>
      </c>
      <c r="R2469" s="102">
        <v>918</v>
      </c>
      <c r="S2469" s="102">
        <v>2</v>
      </c>
      <c r="T2469" s="102" t="s">
        <v>19209</v>
      </c>
      <c r="U2469" s="133" t="s">
        <v>30318</v>
      </c>
      <c r="V2469" s="134"/>
      <c r="W2469" s="134" t="s">
        <v>21817</v>
      </c>
      <c r="X2469" s="134" t="s">
        <v>287</v>
      </c>
      <c r="Y2469" s="133" t="s">
        <v>21818</v>
      </c>
    </row>
    <row r="2470" spans="1:25" x14ac:dyDescent="0.3">
      <c r="A2470" s="94" t="str">
        <f t="shared" si="39"/>
        <v>wsmith6</v>
      </c>
      <c r="B2470" s="95" t="s">
        <v>30319</v>
      </c>
      <c r="C2470" s="96" t="s">
        <v>30320</v>
      </c>
      <c r="D2470" s="96" t="s">
        <v>30321</v>
      </c>
      <c r="E2470" s="96" t="s">
        <v>19170</v>
      </c>
      <c r="F2470" s="95" t="s">
        <v>19386</v>
      </c>
      <c r="G2470" s="96" t="s">
        <v>19387</v>
      </c>
      <c r="H2470" s="96" t="s">
        <v>19172</v>
      </c>
      <c r="I2470" s="96" t="s">
        <v>19173</v>
      </c>
      <c r="J2470" s="95" t="s">
        <v>19189</v>
      </c>
      <c r="K2470" s="95" t="s">
        <v>19374</v>
      </c>
      <c r="L2470" s="95" t="s">
        <v>19492</v>
      </c>
      <c r="M2470" s="96" t="s">
        <v>19493</v>
      </c>
      <c r="N2470" s="96" t="s">
        <v>268</v>
      </c>
      <c r="O2470" s="97">
        <v>43390</v>
      </c>
      <c r="P2470" s="97">
        <v>45438</v>
      </c>
      <c r="Q2470" s="97">
        <v>45438</v>
      </c>
      <c r="R2470" s="96">
        <v>491</v>
      </c>
      <c r="S2470" s="96">
        <v>1</v>
      </c>
      <c r="T2470" s="96" t="s">
        <v>19209</v>
      </c>
      <c r="U2470" s="96" t="s">
        <v>30322</v>
      </c>
      <c r="V2470" s="96"/>
      <c r="W2470" s="96" t="s">
        <v>30323</v>
      </c>
      <c r="X2470" s="96" t="s">
        <v>268</v>
      </c>
      <c r="Y2470" s="95" t="s">
        <v>30324</v>
      </c>
    </row>
    <row r="2471" spans="1:25" x14ac:dyDescent="0.3">
      <c r="A2471" s="94" t="str">
        <f t="shared" si="39"/>
        <v>WSTOTTS</v>
      </c>
      <c r="B2471" s="101" t="s">
        <v>30325</v>
      </c>
      <c r="C2471" s="102" t="s">
        <v>30326</v>
      </c>
      <c r="D2471" s="102" t="s">
        <v>30327</v>
      </c>
      <c r="E2471" s="102" t="s">
        <v>19170</v>
      </c>
      <c r="F2471" s="101" t="s">
        <v>19181</v>
      </c>
      <c r="G2471" s="102" t="s">
        <v>19030</v>
      </c>
      <c r="H2471" s="102" t="s">
        <v>19172</v>
      </c>
      <c r="I2471" s="102" t="s">
        <v>19173</v>
      </c>
      <c r="J2471" s="101" t="s">
        <v>19189</v>
      </c>
      <c r="K2471" s="101" t="s">
        <v>19333</v>
      </c>
      <c r="L2471" s="101" t="s">
        <v>19447</v>
      </c>
      <c r="M2471" s="102" t="s">
        <v>9382</v>
      </c>
      <c r="N2471" s="102" t="s">
        <v>366</v>
      </c>
      <c r="O2471" s="103">
        <v>38096</v>
      </c>
      <c r="P2471" s="103">
        <v>42868</v>
      </c>
      <c r="Q2471" s="103">
        <v>38573</v>
      </c>
      <c r="R2471" s="102">
        <v>7356</v>
      </c>
      <c r="S2471" s="102">
        <v>20</v>
      </c>
      <c r="T2471" s="102" t="s">
        <v>19261</v>
      </c>
      <c r="U2471" s="102" t="s">
        <v>30328</v>
      </c>
      <c r="V2471" s="102"/>
      <c r="W2471" s="102" t="s">
        <v>30329</v>
      </c>
      <c r="X2471" s="102" t="s">
        <v>407</v>
      </c>
      <c r="Y2471" s="101" t="s">
        <v>30330</v>
      </c>
    </row>
    <row r="2472" spans="1:25" x14ac:dyDescent="0.3">
      <c r="A2472" s="94" t="str">
        <f t="shared" si="39"/>
        <v>WTAYL</v>
      </c>
      <c r="B2472" s="95" t="s">
        <v>30331</v>
      </c>
      <c r="C2472" s="96" t="s">
        <v>30332</v>
      </c>
      <c r="D2472" s="96" t="s">
        <v>14503</v>
      </c>
      <c r="E2472" s="96" t="s">
        <v>5630</v>
      </c>
      <c r="F2472" s="95" t="s">
        <v>19181</v>
      </c>
      <c r="G2472" s="96" t="s">
        <v>19030</v>
      </c>
      <c r="H2472" s="96" t="s">
        <v>19172</v>
      </c>
      <c r="I2472" s="96" t="s">
        <v>19173</v>
      </c>
      <c r="J2472" s="95" t="s">
        <v>19189</v>
      </c>
      <c r="K2472" s="95" t="s">
        <v>19471</v>
      </c>
      <c r="L2472" s="95" t="s">
        <v>14086</v>
      </c>
      <c r="M2472" s="96" t="s">
        <v>19472</v>
      </c>
      <c r="N2472" s="96" t="s">
        <v>435</v>
      </c>
      <c r="O2472" s="97">
        <v>31013</v>
      </c>
      <c r="P2472" s="97">
        <v>31013</v>
      </c>
      <c r="Q2472" s="97">
        <v>31013</v>
      </c>
      <c r="R2472" s="96">
        <v>14916</v>
      </c>
      <c r="S2472" s="96">
        <v>40</v>
      </c>
      <c r="T2472" s="96" t="s">
        <v>19261</v>
      </c>
      <c r="U2472" s="96" t="s">
        <v>30333</v>
      </c>
      <c r="V2472" s="96"/>
      <c r="W2472" s="96" t="s">
        <v>30334</v>
      </c>
      <c r="X2472" s="96" t="s">
        <v>435</v>
      </c>
      <c r="Y2472" s="95" t="s">
        <v>14506</v>
      </c>
    </row>
    <row r="2473" spans="1:25" x14ac:dyDescent="0.3">
      <c r="A2473" s="94" t="str">
        <f t="shared" si="39"/>
        <v>WTAYL21</v>
      </c>
      <c r="B2473" s="101" t="s">
        <v>30335</v>
      </c>
      <c r="C2473" s="102" t="s">
        <v>30336</v>
      </c>
      <c r="D2473" s="102" t="s">
        <v>8529</v>
      </c>
      <c r="E2473" s="102" t="s">
        <v>5630</v>
      </c>
      <c r="F2473" s="101" t="s">
        <v>19285</v>
      </c>
      <c r="G2473" s="102" t="s">
        <v>19028</v>
      </c>
      <c r="H2473" s="102" t="s">
        <v>19172</v>
      </c>
      <c r="I2473" s="102" t="s">
        <v>19173</v>
      </c>
      <c r="J2473" s="101" t="s">
        <v>19189</v>
      </c>
      <c r="K2473" s="101" t="s">
        <v>19374</v>
      </c>
      <c r="L2473" s="101" t="s">
        <v>19375</v>
      </c>
      <c r="M2473" s="102" t="s">
        <v>19376</v>
      </c>
      <c r="N2473" s="102" t="s">
        <v>575</v>
      </c>
      <c r="O2473" s="103">
        <v>34942</v>
      </c>
      <c r="P2473" s="103">
        <v>38926</v>
      </c>
      <c r="Q2473" s="103">
        <v>38926</v>
      </c>
      <c r="R2473" s="102">
        <v>7003</v>
      </c>
      <c r="S2473" s="102">
        <v>19</v>
      </c>
      <c r="T2473" s="102" t="s">
        <v>19261</v>
      </c>
      <c r="U2473" s="102" t="s">
        <v>30337</v>
      </c>
      <c r="V2473" s="102"/>
      <c r="W2473" s="102" t="s">
        <v>27840</v>
      </c>
      <c r="X2473" s="102" t="s">
        <v>575</v>
      </c>
      <c r="Y2473" s="101" t="s">
        <v>8599</v>
      </c>
    </row>
    <row r="2474" spans="1:25" x14ac:dyDescent="0.3">
      <c r="A2474" s="94" t="str">
        <f t="shared" si="39"/>
        <v>wtollis</v>
      </c>
      <c r="B2474" s="95" t="s">
        <v>30338</v>
      </c>
      <c r="C2474" s="96" t="s">
        <v>30339</v>
      </c>
      <c r="D2474" s="96" t="s">
        <v>30340</v>
      </c>
      <c r="E2474" s="96" t="s">
        <v>19170</v>
      </c>
      <c r="F2474" s="95" t="s">
        <v>19171</v>
      </c>
      <c r="G2474" s="96" t="s">
        <v>19029</v>
      </c>
      <c r="H2474" s="96" t="s">
        <v>19172</v>
      </c>
      <c r="I2474" s="96" t="s">
        <v>19173</v>
      </c>
      <c r="J2474" s="95" t="s">
        <v>19189</v>
      </c>
      <c r="K2474" s="95" t="s">
        <v>19217</v>
      </c>
      <c r="L2474" s="95" t="s">
        <v>19824</v>
      </c>
      <c r="M2474" s="96" t="s">
        <v>19825</v>
      </c>
      <c r="N2474" s="96" t="s">
        <v>752</v>
      </c>
      <c r="O2474" s="97">
        <v>42856</v>
      </c>
      <c r="P2474" s="97">
        <v>42856</v>
      </c>
      <c r="Q2474" s="97">
        <v>42856</v>
      </c>
      <c r="R2474" s="96">
        <v>3073</v>
      </c>
      <c r="S2474" s="96">
        <v>8</v>
      </c>
      <c r="T2474" s="96" t="s">
        <v>19247</v>
      </c>
      <c r="U2474" s="96" t="s">
        <v>30341</v>
      </c>
      <c r="V2474" s="96"/>
      <c r="W2474" s="96" t="s">
        <v>30342</v>
      </c>
      <c r="X2474" s="96" t="s">
        <v>752</v>
      </c>
      <c r="Y2474" s="95" t="s">
        <v>30343</v>
      </c>
    </row>
    <row r="2475" spans="1:25" x14ac:dyDescent="0.3">
      <c r="A2475" s="94" t="str">
        <f t="shared" si="39"/>
        <v>wtubman</v>
      </c>
      <c r="B2475" s="101" t="s">
        <v>30344</v>
      </c>
      <c r="C2475" s="102" t="s">
        <v>30345</v>
      </c>
      <c r="D2475" s="102" t="s">
        <v>30346</v>
      </c>
      <c r="E2475" s="102" t="s">
        <v>5630</v>
      </c>
      <c r="F2475" s="101" t="s">
        <v>19386</v>
      </c>
      <c r="G2475" s="102" t="s">
        <v>19387</v>
      </c>
      <c r="H2475" s="102" t="s">
        <v>19172</v>
      </c>
      <c r="I2475" s="102" t="s">
        <v>19173</v>
      </c>
      <c r="J2475" s="101" t="s">
        <v>19174</v>
      </c>
      <c r="K2475" s="101" t="s">
        <v>19245</v>
      </c>
      <c r="L2475" s="101" t="s">
        <v>20002</v>
      </c>
      <c r="M2475" s="102" t="s">
        <v>19319</v>
      </c>
      <c r="N2475" s="102" t="s">
        <v>1675</v>
      </c>
      <c r="O2475" s="103">
        <v>41645</v>
      </c>
      <c r="P2475" s="103">
        <v>41645</v>
      </c>
      <c r="Q2475" s="103">
        <v>41645</v>
      </c>
      <c r="R2475" s="102">
        <v>4284</v>
      </c>
      <c r="S2475" s="102">
        <v>11</v>
      </c>
      <c r="T2475" s="102" t="s">
        <v>19247</v>
      </c>
      <c r="U2475" s="102" t="s">
        <v>30347</v>
      </c>
      <c r="V2475" s="102"/>
      <c r="W2475" s="102" t="s">
        <v>15033</v>
      </c>
      <c r="X2475" s="102" t="s">
        <v>1675</v>
      </c>
      <c r="Y2475" s="101" t="s">
        <v>15034</v>
      </c>
    </row>
    <row r="2476" spans="1:25" x14ac:dyDescent="0.3">
      <c r="A2476" s="94" t="str">
        <f t="shared" si="39"/>
        <v>WVINZAN</v>
      </c>
      <c r="B2476" s="101" t="s">
        <v>30348</v>
      </c>
      <c r="C2476" s="102" t="s">
        <v>30349</v>
      </c>
      <c r="D2476" s="102" t="s">
        <v>12712</v>
      </c>
      <c r="E2476" s="102" t="s">
        <v>5630</v>
      </c>
      <c r="F2476" s="101" t="s">
        <v>19181</v>
      </c>
      <c r="G2476" s="102" t="s">
        <v>19030</v>
      </c>
      <c r="H2476" s="102" t="s">
        <v>19172</v>
      </c>
      <c r="I2476" s="102" t="s">
        <v>19173</v>
      </c>
      <c r="J2476" s="101" t="s">
        <v>19174</v>
      </c>
      <c r="K2476" s="101" t="s">
        <v>19401</v>
      </c>
      <c r="L2476" s="101" t="s">
        <v>19764</v>
      </c>
      <c r="M2476" s="102" t="s">
        <v>8645</v>
      </c>
      <c r="N2476" s="102" t="s">
        <v>407</v>
      </c>
      <c r="O2476" s="103">
        <v>40805</v>
      </c>
      <c r="P2476" s="103">
        <v>40805</v>
      </c>
      <c r="Q2476" s="103">
        <v>40805</v>
      </c>
      <c r="R2476" s="102">
        <v>5124</v>
      </c>
      <c r="S2476" s="102">
        <v>14</v>
      </c>
      <c r="T2476" s="102" t="s">
        <v>19247</v>
      </c>
      <c r="U2476" s="102" t="s">
        <v>30350</v>
      </c>
      <c r="V2476" s="102"/>
      <c r="W2476" s="102" t="s">
        <v>30351</v>
      </c>
      <c r="X2476" s="102" t="s">
        <v>477</v>
      </c>
      <c r="Y2476" s="101" t="s">
        <v>12716</v>
      </c>
    </row>
    <row r="2477" spans="1:25" x14ac:dyDescent="0.3">
      <c r="A2477" s="94" t="str">
        <f t="shared" si="39"/>
        <v>wvokal</v>
      </c>
      <c r="B2477" s="101" t="s">
        <v>30352</v>
      </c>
      <c r="C2477" s="102" t="s">
        <v>30353</v>
      </c>
      <c r="D2477" s="102" t="s">
        <v>30354</v>
      </c>
      <c r="E2477" s="102" t="s">
        <v>5630</v>
      </c>
      <c r="F2477" s="101" t="s">
        <v>19285</v>
      </c>
      <c r="G2477" s="102" t="s">
        <v>19028</v>
      </c>
      <c r="H2477" s="102" t="s">
        <v>19172</v>
      </c>
      <c r="I2477" s="102" t="s">
        <v>19173</v>
      </c>
      <c r="J2477" s="101" t="s">
        <v>19174</v>
      </c>
      <c r="K2477" s="101" t="s">
        <v>20070</v>
      </c>
      <c r="L2477" s="101" t="s">
        <v>20071</v>
      </c>
      <c r="M2477" s="102" t="s">
        <v>20072</v>
      </c>
      <c r="N2477" s="102" t="s">
        <v>955</v>
      </c>
      <c r="O2477" s="103">
        <v>42037</v>
      </c>
      <c r="P2477" s="103">
        <v>42037</v>
      </c>
      <c r="Q2477" s="103">
        <v>42037</v>
      </c>
      <c r="R2477" s="102">
        <v>3892</v>
      </c>
      <c r="S2477" s="102">
        <v>10</v>
      </c>
      <c r="T2477" s="102" t="s">
        <v>19247</v>
      </c>
      <c r="U2477" s="102" t="s">
        <v>30355</v>
      </c>
      <c r="V2477" s="102"/>
      <c r="W2477" s="102" t="s">
        <v>30356</v>
      </c>
      <c r="X2477" s="102" t="s">
        <v>841</v>
      </c>
      <c r="Y2477" s="101" t="s">
        <v>11554</v>
      </c>
    </row>
    <row r="2478" spans="1:25" x14ac:dyDescent="0.3">
      <c r="A2478" s="94" t="str">
        <f t="shared" si="39"/>
        <v>wwoodru</v>
      </c>
      <c r="B2478" s="101" t="s">
        <v>30357</v>
      </c>
      <c r="C2478" s="102" t="s">
        <v>30358</v>
      </c>
      <c r="D2478" s="102" t="s">
        <v>30359</v>
      </c>
      <c r="E2478" s="102" t="s">
        <v>5630</v>
      </c>
      <c r="F2478" s="101" t="s">
        <v>19386</v>
      </c>
      <c r="G2478" s="102" t="s">
        <v>19387</v>
      </c>
      <c r="H2478" s="102" t="s">
        <v>19172</v>
      </c>
      <c r="I2478" s="102" t="s">
        <v>19173</v>
      </c>
      <c r="J2478" s="101" t="s">
        <v>19189</v>
      </c>
      <c r="K2478" s="101" t="s">
        <v>19374</v>
      </c>
      <c r="L2478" s="101" t="s">
        <v>19375</v>
      </c>
      <c r="M2478" s="102" t="s">
        <v>19376</v>
      </c>
      <c r="N2478" s="102" t="s">
        <v>575</v>
      </c>
      <c r="O2478" s="103">
        <v>42100</v>
      </c>
      <c r="P2478" s="103">
        <v>42100</v>
      </c>
      <c r="Q2478" s="103">
        <v>42100</v>
      </c>
      <c r="R2478" s="102">
        <v>3829</v>
      </c>
      <c r="S2478" s="102">
        <v>10</v>
      </c>
      <c r="T2478" s="102" t="s">
        <v>19247</v>
      </c>
      <c r="U2478" s="102" t="s">
        <v>30360</v>
      </c>
      <c r="V2478" s="102"/>
      <c r="W2478" s="102" t="s">
        <v>18268</v>
      </c>
      <c r="X2478" s="102" t="s">
        <v>575</v>
      </c>
      <c r="Y2478" s="101" t="s">
        <v>18269</v>
      </c>
    </row>
    <row r="2479" spans="1:25" x14ac:dyDescent="0.3">
      <c r="A2479" s="94" t="str">
        <f t="shared" si="39"/>
        <v>WYOUNG5</v>
      </c>
      <c r="B2479" s="95" t="s">
        <v>30361</v>
      </c>
      <c r="C2479" s="96" t="s">
        <v>30362</v>
      </c>
      <c r="D2479" s="96" t="s">
        <v>15324</v>
      </c>
      <c r="E2479" s="96" t="s">
        <v>5630</v>
      </c>
      <c r="F2479" s="95" t="s">
        <v>19181</v>
      </c>
      <c r="G2479" s="96" t="s">
        <v>19030</v>
      </c>
      <c r="H2479" s="96" t="s">
        <v>19172</v>
      </c>
      <c r="I2479" s="96" t="s">
        <v>19173</v>
      </c>
      <c r="J2479" s="95" t="s">
        <v>19174</v>
      </c>
      <c r="K2479" s="95" t="s">
        <v>19309</v>
      </c>
      <c r="L2479" s="95" t="s">
        <v>19513</v>
      </c>
      <c r="M2479" s="96" t="s">
        <v>6528</v>
      </c>
      <c r="N2479" s="96" t="s">
        <v>219</v>
      </c>
      <c r="O2479" s="97">
        <v>36304</v>
      </c>
      <c r="P2479" s="97">
        <v>36304</v>
      </c>
      <c r="Q2479" s="97">
        <v>36304</v>
      </c>
      <c r="R2479" s="96">
        <v>9625</v>
      </c>
      <c r="S2479" s="96">
        <v>26</v>
      </c>
      <c r="T2479" s="96" t="s">
        <v>19261</v>
      </c>
      <c r="U2479" s="96" t="s">
        <v>30363</v>
      </c>
      <c r="V2479" s="96"/>
      <c r="W2479" s="96" t="s">
        <v>3841</v>
      </c>
      <c r="X2479" s="96" t="s">
        <v>219</v>
      </c>
      <c r="Y2479" s="95" t="s">
        <v>15326</v>
      </c>
    </row>
    <row r="2480" spans="1:25" x14ac:dyDescent="0.3">
      <c r="A2480" s="94" t="str">
        <f t="shared" si="39"/>
        <v>xgamboa</v>
      </c>
      <c r="B2480" s="95" t="s">
        <v>30364</v>
      </c>
      <c r="C2480" s="96" t="s">
        <v>30365</v>
      </c>
      <c r="D2480" s="96" t="s">
        <v>30366</v>
      </c>
      <c r="E2480" s="96" t="s">
        <v>5630</v>
      </c>
      <c r="F2480" s="95" t="s">
        <v>19181</v>
      </c>
      <c r="G2480" s="96" t="s">
        <v>19030</v>
      </c>
      <c r="H2480" s="96" t="s">
        <v>19172</v>
      </c>
      <c r="I2480" s="96" t="s">
        <v>19173</v>
      </c>
      <c r="J2480" s="95" t="s">
        <v>19174</v>
      </c>
      <c r="K2480" s="95" t="s">
        <v>19716</v>
      </c>
      <c r="L2480" s="95" t="s">
        <v>19717</v>
      </c>
      <c r="M2480" s="96" t="s">
        <v>5847</v>
      </c>
      <c r="N2480" s="96" t="s">
        <v>279</v>
      </c>
      <c r="O2480" s="97">
        <v>45221</v>
      </c>
      <c r="P2480" s="97">
        <v>45221</v>
      </c>
      <c r="Q2480" s="97">
        <v>45221</v>
      </c>
      <c r="R2480" s="96">
        <v>708</v>
      </c>
      <c r="S2480" s="96">
        <v>1</v>
      </c>
      <c r="T2480" s="96" t="s">
        <v>19209</v>
      </c>
      <c r="U2480" s="96" t="s">
        <v>30367</v>
      </c>
      <c r="V2480" s="96" t="s">
        <v>30368</v>
      </c>
      <c r="W2480" s="96" t="s">
        <v>7733</v>
      </c>
      <c r="X2480" s="96" t="s">
        <v>279</v>
      </c>
      <c r="Y2480" s="95" t="s">
        <v>17372</v>
      </c>
    </row>
    <row r="2481" spans="1:25" x14ac:dyDescent="0.3">
      <c r="A2481" s="94" t="str">
        <f t="shared" si="39"/>
        <v>xleandr</v>
      </c>
      <c r="B2481" s="95" t="s">
        <v>30369</v>
      </c>
      <c r="C2481" s="96" t="s">
        <v>30370</v>
      </c>
      <c r="D2481" s="96" t="s">
        <v>30371</v>
      </c>
      <c r="E2481" s="96" t="s">
        <v>5630</v>
      </c>
      <c r="F2481" s="95" t="s">
        <v>19372</v>
      </c>
      <c r="G2481" s="96" t="s">
        <v>19373</v>
      </c>
      <c r="H2481" s="96" t="s">
        <v>19172</v>
      </c>
      <c r="I2481" s="96" t="s">
        <v>19173</v>
      </c>
      <c r="J2481" s="95" t="s">
        <v>19189</v>
      </c>
      <c r="K2481" s="95" t="s">
        <v>19374</v>
      </c>
      <c r="L2481" s="95" t="s">
        <v>19375</v>
      </c>
      <c r="M2481" s="96" t="s">
        <v>19376</v>
      </c>
      <c r="N2481" s="96" t="s">
        <v>575</v>
      </c>
      <c r="O2481" s="97">
        <v>45914</v>
      </c>
      <c r="P2481" s="97">
        <v>45914</v>
      </c>
      <c r="Q2481" s="97">
        <v>45914</v>
      </c>
      <c r="R2481" s="96">
        <v>15</v>
      </c>
      <c r="S2481" s="96">
        <v>0</v>
      </c>
      <c r="T2481" s="96" t="s">
        <v>19183</v>
      </c>
      <c r="U2481" s="96" t="s">
        <v>30372</v>
      </c>
      <c r="V2481" s="96"/>
      <c r="W2481" s="96" t="s">
        <v>344</v>
      </c>
      <c r="X2481" s="96" t="s">
        <v>575</v>
      </c>
      <c r="Y2481" s="95" t="s">
        <v>5315</v>
      </c>
    </row>
    <row r="2482" spans="1:25" x14ac:dyDescent="0.3">
      <c r="A2482" s="94" t="str">
        <f t="shared" si="39"/>
        <v>xlopez</v>
      </c>
      <c r="B2482" s="95" t="s">
        <v>30373</v>
      </c>
      <c r="C2482" s="96" t="s">
        <v>30374</v>
      </c>
      <c r="D2482" s="96" t="s">
        <v>30375</v>
      </c>
      <c r="E2482" s="96" t="s">
        <v>19170</v>
      </c>
      <c r="F2482" s="95" t="s">
        <v>19181</v>
      </c>
      <c r="G2482" s="96" t="s">
        <v>19030</v>
      </c>
      <c r="H2482" s="96" t="s">
        <v>19172</v>
      </c>
      <c r="I2482" s="96" t="s">
        <v>19173</v>
      </c>
      <c r="J2482" s="95" t="s">
        <v>19174</v>
      </c>
      <c r="K2482" s="95" t="s">
        <v>19216</v>
      </c>
      <c r="L2482" s="95" t="s">
        <v>19237</v>
      </c>
      <c r="M2482" s="96" t="s">
        <v>19238</v>
      </c>
      <c r="N2482" s="96" t="s">
        <v>250</v>
      </c>
      <c r="O2482" s="97">
        <v>45858</v>
      </c>
      <c r="P2482" s="97">
        <v>45858</v>
      </c>
      <c r="Q2482" s="97">
        <v>45858</v>
      </c>
      <c r="R2482" s="96">
        <v>71</v>
      </c>
      <c r="S2482" s="96">
        <v>0</v>
      </c>
      <c r="T2482" s="96" t="s">
        <v>19219</v>
      </c>
      <c r="U2482" s="96" t="s">
        <v>30376</v>
      </c>
      <c r="V2482" s="96"/>
      <c r="W2482" s="96" t="s">
        <v>1542</v>
      </c>
      <c r="X2482" s="96" t="s">
        <v>250</v>
      </c>
      <c r="Y2482" s="95" t="s">
        <v>23642</v>
      </c>
    </row>
    <row r="2483" spans="1:25" x14ac:dyDescent="0.3">
      <c r="A2483" s="94" t="str">
        <f t="shared" si="39"/>
        <v>xmolett</v>
      </c>
      <c r="B2483" s="95" t="s">
        <v>30377</v>
      </c>
      <c r="C2483" s="96" t="s">
        <v>30378</v>
      </c>
      <c r="D2483" s="96" t="s">
        <v>30379</v>
      </c>
      <c r="E2483" s="96" t="s">
        <v>19170</v>
      </c>
      <c r="F2483" s="95" t="s">
        <v>19386</v>
      </c>
      <c r="G2483" s="96" t="s">
        <v>19387</v>
      </c>
      <c r="H2483" s="96" t="s">
        <v>19172</v>
      </c>
      <c r="I2483" s="96" t="s">
        <v>19173</v>
      </c>
      <c r="J2483" s="95" t="s">
        <v>19189</v>
      </c>
      <c r="K2483" s="95" t="s">
        <v>19374</v>
      </c>
      <c r="L2483" s="95" t="s">
        <v>19375</v>
      </c>
      <c r="M2483" s="96" t="s">
        <v>19376</v>
      </c>
      <c r="N2483" s="96" t="s">
        <v>575</v>
      </c>
      <c r="O2483" s="97">
        <v>45235</v>
      </c>
      <c r="P2483" s="97">
        <v>45235</v>
      </c>
      <c r="Q2483" s="97">
        <v>45235</v>
      </c>
      <c r="R2483" s="96">
        <v>694</v>
      </c>
      <c r="S2483" s="96">
        <v>1</v>
      </c>
      <c r="T2483" s="96" t="s">
        <v>19209</v>
      </c>
      <c r="U2483" s="96" t="s">
        <v>30380</v>
      </c>
      <c r="V2483" s="96"/>
      <c r="W2483" s="96" t="s">
        <v>4205</v>
      </c>
      <c r="X2483" s="96" t="s">
        <v>575</v>
      </c>
      <c r="Y2483" s="95" t="s">
        <v>30381</v>
      </c>
    </row>
    <row r="2484" spans="1:25" x14ac:dyDescent="0.3">
      <c r="A2484" s="94" t="str">
        <f t="shared" si="39"/>
        <v>xparham</v>
      </c>
      <c r="B2484" s="95" t="s">
        <v>30382</v>
      </c>
      <c r="C2484" s="96" t="s">
        <v>30383</v>
      </c>
      <c r="D2484" s="96" t="s">
        <v>30384</v>
      </c>
      <c r="E2484" s="96" t="s">
        <v>19170</v>
      </c>
      <c r="F2484" s="95" t="s">
        <v>19215</v>
      </c>
      <c r="G2484" s="96" t="s">
        <v>19033</v>
      </c>
      <c r="H2484" s="96" t="s">
        <v>19172</v>
      </c>
      <c r="I2484" s="96" t="s">
        <v>19173</v>
      </c>
      <c r="J2484" s="95" t="s">
        <v>19174</v>
      </c>
      <c r="K2484" s="95" t="s">
        <v>19401</v>
      </c>
      <c r="L2484" s="95" t="s">
        <v>19764</v>
      </c>
      <c r="M2484" s="96" t="s">
        <v>8645</v>
      </c>
      <c r="N2484" s="96" t="s">
        <v>407</v>
      </c>
      <c r="O2484" s="97">
        <v>43663</v>
      </c>
      <c r="P2484" s="97">
        <v>43663</v>
      </c>
      <c r="Q2484" s="97">
        <v>43663</v>
      </c>
      <c r="R2484" s="96">
        <v>2266</v>
      </c>
      <c r="S2484" s="96">
        <v>6</v>
      </c>
      <c r="T2484" s="96" t="s">
        <v>19247</v>
      </c>
      <c r="U2484" s="96" t="s">
        <v>30385</v>
      </c>
      <c r="V2484" s="96"/>
      <c r="W2484" s="96" t="s">
        <v>4732</v>
      </c>
      <c r="X2484" s="96" t="s">
        <v>407</v>
      </c>
      <c r="Y2484" s="95" t="s">
        <v>30386</v>
      </c>
    </row>
    <row r="2485" spans="1:25" x14ac:dyDescent="0.3">
      <c r="A2485" s="94" t="str">
        <f t="shared" si="39"/>
        <v>XVANG3</v>
      </c>
      <c r="B2485" s="95" t="s">
        <v>30387</v>
      </c>
      <c r="C2485" s="96" t="s">
        <v>30388</v>
      </c>
      <c r="D2485" s="96" t="s">
        <v>7607</v>
      </c>
      <c r="E2485" s="96" t="s">
        <v>5630</v>
      </c>
      <c r="F2485" s="95" t="s">
        <v>19285</v>
      </c>
      <c r="G2485" s="96" t="s">
        <v>19028</v>
      </c>
      <c r="H2485" s="96" t="s">
        <v>19172</v>
      </c>
      <c r="I2485" s="96" t="s">
        <v>19173</v>
      </c>
      <c r="J2485" s="95" t="s">
        <v>19174</v>
      </c>
      <c r="K2485" s="95" t="s">
        <v>19175</v>
      </c>
      <c r="L2485" s="95" t="s">
        <v>16610</v>
      </c>
      <c r="M2485" s="96" t="s">
        <v>9597</v>
      </c>
      <c r="N2485" s="96" t="s">
        <v>219</v>
      </c>
      <c r="O2485" s="97">
        <v>37462</v>
      </c>
      <c r="P2485" s="97">
        <v>39601</v>
      </c>
      <c r="Q2485" s="97">
        <v>39601</v>
      </c>
      <c r="R2485" s="96">
        <v>6328</v>
      </c>
      <c r="S2485" s="96">
        <v>17</v>
      </c>
      <c r="T2485" s="96" t="s">
        <v>19261</v>
      </c>
      <c r="U2485" s="96" t="s">
        <v>30389</v>
      </c>
      <c r="V2485" s="96"/>
      <c r="W2485" s="96" t="s">
        <v>241</v>
      </c>
      <c r="X2485" s="96" t="s">
        <v>219</v>
      </c>
      <c r="Y2485" s="95" t="s">
        <v>4661</v>
      </c>
    </row>
    <row r="2486" spans="1:25" x14ac:dyDescent="0.3">
      <c r="A2486" s="94" t="str">
        <f t="shared" si="39"/>
        <v>yjudah</v>
      </c>
      <c r="B2486" s="95" t="s">
        <v>30390</v>
      </c>
      <c r="C2486" s="96" t="s">
        <v>30391</v>
      </c>
      <c r="D2486" s="96" t="s">
        <v>30392</v>
      </c>
      <c r="E2486" s="96" t="s">
        <v>5630</v>
      </c>
      <c r="F2486" s="95" t="s">
        <v>19272</v>
      </c>
      <c r="G2486" s="96" t="s">
        <v>19048</v>
      </c>
      <c r="H2486" s="96" t="s">
        <v>19227</v>
      </c>
      <c r="I2486" s="96" t="s">
        <v>19173</v>
      </c>
      <c r="J2486" s="95" t="s">
        <v>19189</v>
      </c>
      <c r="K2486" s="95" t="s">
        <v>19333</v>
      </c>
      <c r="L2486" s="95" t="s">
        <v>19447</v>
      </c>
      <c r="M2486" s="96" t="s">
        <v>9382</v>
      </c>
      <c r="N2486" s="96" t="s">
        <v>366</v>
      </c>
      <c r="O2486" s="97">
        <v>45557</v>
      </c>
      <c r="P2486" s="97">
        <v>45557</v>
      </c>
      <c r="Q2486" s="97">
        <v>45557</v>
      </c>
      <c r="R2486" s="96">
        <v>372</v>
      </c>
      <c r="S2486" s="96">
        <v>1</v>
      </c>
      <c r="T2486" s="96" t="s">
        <v>19209</v>
      </c>
      <c r="U2486" s="96" t="s">
        <v>30393</v>
      </c>
      <c r="V2486" s="96"/>
      <c r="W2486" s="96" t="s">
        <v>1656</v>
      </c>
      <c r="X2486" s="96" t="s">
        <v>416</v>
      </c>
      <c r="Y2486" s="95" t="s">
        <v>30394</v>
      </c>
    </row>
    <row r="2487" spans="1:25" x14ac:dyDescent="0.3">
      <c r="A2487" s="94" t="str">
        <f t="shared" si="39"/>
        <v>ykaraha</v>
      </c>
      <c r="B2487" s="95" t="s">
        <v>30395</v>
      </c>
      <c r="C2487" s="96" t="s">
        <v>30396</v>
      </c>
      <c r="D2487" s="95" t="s">
        <v>30397</v>
      </c>
      <c r="E2487" s="96" t="s">
        <v>5630</v>
      </c>
      <c r="F2487" s="96"/>
      <c r="G2487" s="96"/>
      <c r="H2487" s="96"/>
      <c r="I2487" s="96"/>
      <c r="J2487" s="96"/>
      <c r="K2487" s="96"/>
      <c r="L2487" s="96"/>
      <c r="M2487" s="96"/>
      <c r="N2487" s="96"/>
      <c r="O2487" s="97">
        <v>45935</v>
      </c>
      <c r="P2487" s="96"/>
      <c r="Q2487" s="97">
        <v>45935</v>
      </c>
      <c r="R2487" s="96"/>
      <c r="S2487" s="96"/>
      <c r="T2487" s="96"/>
      <c r="U2487" s="95" t="s">
        <v>30398</v>
      </c>
      <c r="V2487" s="96"/>
      <c r="W2487" s="96" t="s">
        <v>21255</v>
      </c>
      <c r="X2487" s="96" t="s">
        <v>250</v>
      </c>
      <c r="Y2487" s="95" t="s">
        <v>14240</v>
      </c>
    </row>
    <row r="2488" spans="1:25" x14ac:dyDescent="0.3">
      <c r="A2488" s="94" t="str">
        <f t="shared" si="39"/>
        <v>YLEMKO</v>
      </c>
      <c r="B2488" s="95" t="s">
        <v>30399</v>
      </c>
      <c r="C2488" s="96" t="s">
        <v>30400</v>
      </c>
      <c r="D2488" s="96" t="s">
        <v>6355</v>
      </c>
      <c r="E2488" s="96" t="s">
        <v>5630</v>
      </c>
      <c r="F2488" s="95" t="s">
        <v>19171</v>
      </c>
      <c r="G2488" s="96" t="s">
        <v>19029</v>
      </c>
      <c r="H2488" s="96" t="s">
        <v>19172</v>
      </c>
      <c r="I2488" s="96" t="s">
        <v>19173</v>
      </c>
      <c r="J2488" s="95" t="s">
        <v>19189</v>
      </c>
      <c r="K2488" s="95" t="s">
        <v>19415</v>
      </c>
      <c r="L2488" s="95" t="s">
        <v>6684</v>
      </c>
      <c r="M2488" s="96" t="s">
        <v>19416</v>
      </c>
      <c r="N2488" s="96" t="s">
        <v>318</v>
      </c>
      <c r="O2488" s="97">
        <v>34387</v>
      </c>
      <c r="P2488" s="97">
        <v>34387</v>
      </c>
      <c r="Q2488" s="97">
        <v>34387</v>
      </c>
      <c r="R2488" s="96">
        <v>11542</v>
      </c>
      <c r="S2488" s="96">
        <v>31</v>
      </c>
      <c r="T2488" s="96" t="s">
        <v>19261</v>
      </c>
      <c r="U2488" s="96" t="s">
        <v>30401</v>
      </c>
      <c r="V2488" s="96" t="s">
        <v>30402</v>
      </c>
      <c r="W2488" s="96" t="s">
        <v>30403</v>
      </c>
      <c r="X2488" s="96" t="s">
        <v>318</v>
      </c>
      <c r="Y2488" s="95" t="s">
        <v>6360</v>
      </c>
    </row>
    <row r="2489" spans="1:25" x14ac:dyDescent="0.3">
      <c r="A2489" s="94" t="str">
        <f t="shared" si="39"/>
        <v>yvalien</v>
      </c>
      <c r="B2489" s="95" t="s">
        <v>30404</v>
      </c>
      <c r="C2489" s="96" t="s">
        <v>30405</v>
      </c>
      <c r="D2489" s="96" t="s">
        <v>30406</v>
      </c>
      <c r="E2489" s="96" t="s">
        <v>5630</v>
      </c>
      <c r="F2489" s="95" t="s">
        <v>19171</v>
      </c>
      <c r="G2489" s="96" t="s">
        <v>19029</v>
      </c>
      <c r="H2489" s="96" t="s">
        <v>19172</v>
      </c>
      <c r="I2489" s="96" t="s">
        <v>19173</v>
      </c>
      <c r="J2489" s="95" t="s">
        <v>19189</v>
      </c>
      <c r="K2489" s="95" t="s">
        <v>19190</v>
      </c>
      <c r="L2489" s="95" t="s">
        <v>19252</v>
      </c>
      <c r="M2489" s="96" t="s">
        <v>10322</v>
      </c>
      <c r="N2489" s="96" t="s">
        <v>297</v>
      </c>
      <c r="O2489" s="97">
        <v>44300</v>
      </c>
      <c r="P2489" s="97">
        <v>44300</v>
      </c>
      <c r="Q2489" s="97">
        <v>44300</v>
      </c>
      <c r="R2489" s="96">
        <v>1629</v>
      </c>
      <c r="S2489" s="96">
        <v>4</v>
      </c>
      <c r="T2489" s="96" t="s">
        <v>19228</v>
      </c>
      <c r="U2489" s="99" t="s">
        <v>30407</v>
      </c>
      <c r="V2489" s="99" t="s">
        <v>30408</v>
      </c>
      <c r="W2489" s="100" t="s">
        <v>6600</v>
      </c>
      <c r="X2489" s="100" t="s">
        <v>297</v>
      </c>
      <c r="Y2489" s="99" t="s">
        <v>6601</v>
      </c>
    </row>
    <row r="2490" spans="1:25" x14ac:dyDescent="0.3">
      <c r="A2490" s="94" t="str">
        <f t="shared" si="39"/>
        <v>zarruda</v>
      </c>
      <c r="B2490" s="95" t="s">
        <v>30409</v>
      </c>
      <c r="C2490" s="96" t="s">
        <v>30410</v>
      </c>
      <c r="D2490" s="96" t="s">
        <v>30411</v>
      </c>
      <c r="E2490" s="96" t="s">
        <v>5630</v>
      </c>
      <c r="F2490" s="95" t="s">
        <v>19181</v>
      </c>
      <c r="G2490" s="96" t="s">
        <v>19030</v>
      </c>
      <c r="H2490" s="96" t="s">
        <v>19172</v>
      </c>
      <c r="I2490" s="96" t="s">
        <v>19173</v>
      </c>
      <c r="J2490" s="95" t="s">
        <v>19189</v>
      </c>
      <c r="K2490" s="95" t="s">
        <v>19345</v>
      </c>
      <c r="L2490" s="95" t="s">
        <v>19346</v>
      </c>
      <c r="M2490" s="96" t="s">
        <v>19347</v>
      </c>
      <c r="N2490" s="96" t="s">
        <v>382</v>
      </c>
      <c r="O2490" s="97">
        <v>44630</v>
      </c>
      <c r="P2490" s="97">
        <v>45291</v>
      </c>
      <c r="Q2490" s="97">
        <v>45291</v>
      </c>
      <c r="R2490" s="96">
        <v>638</v>
      </c>
      <c r="S2490" s="96">
        <v>1</v>
      </c>
      <c r="T2490" s="96" t="s">
        <v>19209</v>
      </c>
      <c r="U2490" s="96" t="s">
        <v>13657</v>
      </c>
      <c r="V2490" s="96" t="s">
        <v>13658</v>
      </c>
      <c r="W2490" s="96" t="s">
        <v>27749</v>
      </c>
      <c r="X2490" s="96" t="s">
        <v>382</v>
      </c>
      <c r="Y2490" s="95" t="s">
        <v>13659</v>
      </c>
    </row>
    <row r="2491" spans="1:25" x14ac:dyDescent="0.3">
      <c r="A2491" s="94" t="str">
        <f t="shared" si="39"/>
        <v>zgonzal</v>
      </c>
      <c r="B2491" s="95" t="s">
        <v>30412</v>
      </c>
      <c r="C2491" s="96" t="s">
        <v>30413</v>
      </c>
      <c r="D2491" s="96" t="s">
        <v>30414</v>
      </c>
      <c r="E2491" s="96" t="s">
        <v>19170</v>
      </c>
      <c r="F2491" s="95" t="s">
        <v>19171</v>
      </c>
      <c r="G2491" s="96" t="s">
        <v>19029</v>
      </c>
      <c r="H2491" s="96" t="s">
        <v>19172</v>
      </c>
      <c r="I2491" s="96" t="s">
        <v>19173</v>
      </c>
      <c r="J2491" s="95" t="s">
        <v>19174</v>
      </c>
      <c r="K2491" s="95" t="s">
        <v>19431</v>
      </c>
      <c r="L2491" s="95" t="s">
        <v>19432</v>
      </c>
      <c r="M2491" s="96" t="s">
        <v>6264</v>
      </c>
      <c r="N2491" s="96" t="s">
        <v>279</v>
      </c>
      <c r="O2491" s="97">
        <v>45606</v>
      </c>
      <c r="P2491" s="97">
        <v>45606</v>
      </c>
      <c r="Q2491" s="97">
        <v>45606</v>
      </c>
      <c r="R2491" s="96">
        <v>323</v>
      </c>
      <c r="S2491" s="96">
        <v>0</v>
      </c>
      <c r="T2491" s="96" t="s">
        <v>19176</v>
      </c>
      <c r="U2491" s="96" t="s">
        <v>30415</v>
      </c>
      <c r="V2491" s="96"/>
      <c r="W2491" s="96" t="s">
        <v>819</v>
      </c>
      <c r="X2491" s="96" t="s">
        <v>279</v>
      </c>
      <c r="Y2491" s="95" t="s">
        <v>13997</v>
      </c>
    </row>
    <row r="2492" spans="1:25" x14ac:dyDescent="0.3">
      <c r="A2492" s="94" t="str">
        <f t="shared" si="39"/>
        <v>zmassey</v>
      </c>
      <c r="B2492" s="95" t="s">
        <v>30416</v>
      </c>
      <c r="C2492" s="96" t="s">
        <v>30417</v>
      </c>
      <c r="D2492" s="96" t="s">
        <v>30418</v>
      </c>
      <c r="E2492" s="96" t="s">
        <v>19170</v>
      </c>
      <c r="F2492" s="95" t="s">
        <v>19236</v>
      </c>
      <c r="G2492" s="96" t="s">
        <v>19032</v>
      </c>
      <c r="H2492" s="96" t="s">
        <v>19227</v>
      </c>
      <c r="I2492" s="96" t="s">
        <v>19173</v>
      </c>
      <c r="J2492" s="95" t="s">
        <v>19189</v>
      </c>
      <c r="K2492" s="95" t="s">
        <v>19273</v>
      </c>
      <c r="L2492" s="95" t="s">
        <v>19274</v>
      </c>
      <c r="M2492" s="96" t="s">
        <v>7733</v>
      </c>
      <c r="N2492" s="96" t="s">
        <v>328</v>
      </c>
      <c r="O2492" s="97">
        <v>45592</v>
      </c>
      <c r="P2492" s="97">
        <v>45592</v>
      </c>
      <c r="Q2492" s="97">
        <v>45592</v>
      </c>
      <c r="R2492" s="96">
        <v>337</v>
      </c>
      <c r="S2492" s="96">
        <v>0</v>
      </c>
      <c r="T2492" s="96" t="s">
        <v>19176</v>
      </c>
      <c r="U2492" s="96" t="s">
        <v>30419</v>
      </c>
      <c r="V2492" s="96"/>
      <c r="W2492" s="96" t="s">
        <v>12347</v>
      </c>
      <c r="X2492" s="96" t="s">
        <v>416</v>
      </c>
      <c r="Y2492" s="95" t="s">
        <v>30420</v>
      </c>
    </row>
    <row r="2493" spans="1:25" x14ac:dyDescent="0.3">
      <c r="A2493" s="94" t="str">
        <f t="shared" si="39"/>
        <v>zmcmill</v>
      </c>
      <c r="B2493" s="95" t="s">
        <v>30421</v>
      </c>
      <c r="C2493" s="96" t="s">
        <v>30422</v>
      </c>
      <c r="D2493" s="96" t="s">
        <v>30423</v>
      </c>
      <c r="E2493" s="96" t="s">
        <v>19170</v>
      </c>
      <c r="F2493" s="95" t="s">
        <v>19171</v>
      </c>
      <c r="G2493" s="96" t="s">
        <v>19029</v>
      </c>
      <c r="H2493" s="96" t="s">
        <v>19172</v>
      </c>
      <c r="I2493" s="96" t="s">
        <v>19173</v>
      </c>
      <c r="J2493" s="95" t="s">
        <v>19174</v>
      </c>
      <c r="K2493" s="95" t="s">
        <v>19802</v>
      </c>
      <c r="L2493" s="95" t="s">
        <v>19803</v>
      </c>
      <c r="M2493" s="96" t="s">
        <v>19804</v>
      </c>
      <c r="N2493" s="96" t="s">
        <v>549</v>
      </c>
      <c r="O2493" s="97">
        <v>42905</v>
      </c>
      <c r="P2493" s="97">
        <v>42905</v>
      </c>
      <c r="Q2493" s="97">
        <v>42905</v>
      </c>
      <c r="R2493" s="96">
        <v>3024</v>
      </c>
      <c r="S2493" s="96">
        <v>8</v>
      </c>
      <c r="T2493" s="96" t="s">
        <v>19247</v>
      </c>
      <c r="U2493" s="96" t="s">
        <v>30424</v>
      </c>
      <c r="V2493" s="96"/>
      <c r="W2493" s="96" t="s">
        <v>23301</v>
      </c>
      <c r="X2493" s="96" t="s">
        <v>1502</v>
      </c>
      <c r="Y2493" s="95" t="s">
        <v>30425</v>
      </c>
    </row>
    <row r="2494" spans="1:25" x14ac:dyDescent="0.3">
      <c r="A2494" s="94" t="str">
        <f t="shared" si="39"/>
        <v>zrockwe</v>
      </c>
      <c r="B2494" s="95" t="s">
        <v>30426</v>
      </c>
      <c r="C2494" s="96" t="s">
        <v>30427</v>
      </c>
      <c r="D2494" s="96" t="s">
        <v>30428</v>
      </c>
      <c r="E2494" s="96" t="s">
        <v>19170</v>
      </c>
      <c r="F2494" s="95" t="s">
        <v>19181</v>
      </c>
      <c r="G2494" s="96" t="s">
        <v>19030</v>
      </c>
      <c r="H2494" s="96" t="s">
        <v>19172</v>
      </c>
      <c r="I2494" s="96" t="s">
        <v>19173</v>
      </c>
      <c r="J2494" s="95" t="s">
        <v>19174</v>
      </c>
      <c r="K2494" s="95" t="s">
        <v>19301</v>
      </c>
      <c r="L2494" s="95" t="s">
        <v>19301</v>
      </c>
      <c r="M2494" s="96" t="s">
        <v>19819</v>
      </c>
      <c r="N2494" s="96" t="s">
        <v>760</v>
      </c>
      <c r="O2494" s="97">
        <v>45396</v>
      </c>
      <c r="P2494" s="97">
        <v>45396</v>
      </c>
      <c r="Q2494" s="97">
        <v>45396</v>
      </c>
      <c r="R2494" s="96">
        <v>533</v>
      </c>
      <c r="S2494" s="96">
        <v>1</v>
      </c>
      <c r="T2494" s="96" t="s">
        <v>19209</v>
      </c>
      <c r="U2494" s="96" t="s">
        <v>30429</v>
      </c>
      <c r="V2494" s="96"/>
      <c r="W2494" s="96" t="s">
        <v>2209</v>
      </c>
      <c r="X2494" s="96" t="s">
        <v>760</v>
      </c>
      <c r="Y2494" s="95" t="s">
        <v>30430</v>
      </c>
    </row>
    <row r="2495" spans="1:25" x14ac:dyDescent="0.3">
      <c r="A2495" s="94" t="str">
        <f t="shared" si="39"/>
        <v>zstudna</v>
      </c>
      <c r="B2495" s="95" t="s">
        <v>30431</v>
      </c>
      <c r="C2495" s="96" t="s">
        <v>30432</v>
      </c>
      <c r="D2495" s="96" t="s">
        <v>30433</v>
      </c>
      <c r="E2495" s="96" t="s">
        <v>19170</v>
      </c>
      <c r="F2495" s="95" t="s">
        <v>19181</v>
      </c>
      <c r="G2495" s="96" t="s">
        <v>19030</v>
      </c>
      <c r="H2495" s="96" t="s">
        <v>19172</v>
      </c>
      <c r="I2495" s="96" t="s">
        <v>19173</v>
      </c>
      <c r="J2495" s="95" t="s">
        <v>19174</v>
      </c>
      <c r="K2495" s="95" t="s">
        <v>19802</v>
      </c>
      <c r="L2495" s="95" t="s">
        <v>19803</v>
      </c>
      <c r="M2495" s="96" t="s">
        <v>19804</v>
      </c>
      <c r="N2495" s="96" t="s">
        <v>549</v>
      </c>
      <c r="O2495" s="97">
        <v>45137</v>
      </c>
      <c r="P2495" s="97">
        <v>45137</v>
      </c>
      <c r="Q2495" s="97">
        <v>45137</v>
      </c>
      <c r="R2495" s="96">
        <v>792</v>
      </c>
      <c r="S2495" s="96">
        <v>2</v>
      </c>
      <c r="T2495" s="96" t="s">
        <v>19209</v>
      </c>
      <c r="U2495" s="96" t="s">
        <v>30434</v>
      </c>
      <c r="V2495" s="96"/>
      <c r="W2495" s="96" t="s">
        <v>548</v>
      </c>
      <c r="X2495" s="96" t="s">
        <v>549</v>
      </c>
      <c r="Y2495" s="95" t="s">
        <v>30435</v>
      </c>
    </row>
    <row r="2496" spans="1:25" x14ac:dyDescent="0.3">
      <c r="A2496" s="94" t="str">
        <f t="shared" si="39"/>
        <v>ztougas</v>
      </c>
      <c r="B2496" s="95" t="s">
        <v>30436</v>
      </c>
      <c r="C2496" s="96" t="s">
        <v>30437</v>
      </c>
      <c r="D2496" s="96" t="s">
        <v>30438</v>
      </c>
      <c r="E2496" s="96" t="s">
        <v>5630</v>
      </c>
      <c r="F2496" s="95" t="s">
        <v>19171</v>
      </c>
      <c r="G2496" s="96" t="s">
        <v>19029</v>
      </c>
      <c r="H2496" s="96" t="s">
        <v>19172</v>
      </c>
      <c r="I2496" s="96" t="s">
        <v>19173</v>
      </c>
      <c r="J2496" s="95" t="s">
        <v>19189</v>
      </c>
      <c r="K2496" s="95" t="s">
        <v>19273</v>
      </c>
      <c r="L2496" s="95" t="s">
        <v>19274</v>
      </c>
      <c r="M2496" s="96" t="s">
        <v>7733</v>
      </c>
      <c r="N2496" s="96" t="s">
        <v>328</v>
      </c>
      <c r="O2496" s="97">
        <v>45683</v>
      </c>
      <c r="P2496" s="97">
        <v>45683</v>
      </c>
      <c r="Q2496" s="97">
        <v>45683</v>
      </c>
      <c r="R2496" s="96">
        <v>246</v>
      </c>
      <c r="S2496" s="96">
        <v>0</v>
      </c>
      <c r="T2496" s="96" t="s">
        <v>19176</v>
      </c>
      <c r="U2496" s="96" t="s">
        <v>17866</v>
      </c>
      <c r="V2496" s="96"/>
      <c r="W2496" s="96" t="s">
        <v>17867</v>
      </c>
      <c r="X2496" s="96" t="s">
        <v>416</v>
      </c>
      <c r="Y2496" s="95" t="s">
        <v>17868</v>
      </c>
    </row>
    <row r="2497" spans="1:25" x14ac:dyDescent="0.3">
      <c r="A2497" s="94" t="str">
        <f t="shared" si="39"/>
        <v>zvann</v>
      </c>
      <c r="B2497" s="101" t="s">
        <v>30439</v>
      </c>
      <c r="C2497" s="102" t="s">
        <v>30440</v>
      </c>
      <c r="D2497" s="102" t="s">
        <v>30441</v>
      </c>
      <c r="E2497" s="102" t="s">
        <v>19170</v>
      </c>
      <c r="F2497" s="101" t="s">
        <v>19215</v>
      </c>
      <c r="G2497" s="102" t="s">
        <v>19033</v>
      </c>
      <c r="H2497" s="102" t="s">
        <v>19172</v>
      </c>
      <c r="I2497" s="102" t="s">
        <v>19173</v>
      </c>
      <c r="J2497" s="101" t="s">
        <v>19174</v>
      </c>
      <c r="K2497" s="101" t="s">
        <v>19401</v>
      </c>
      <c r="L2497" s="101" t="s">
        <v>19764</v>
      </c>
      <c r="M2497" s="102" t="s">
        <v>8645</v>
      </c>
      <c r="N2497" s="102" t="s">
        <v>407</v>
      </c>
      <c r="O2497" s="103">
        <v>45781</v>
      </c>
      <c r="P2497" s="103">
        <v>45781</v>
      </c>
      <c r="Q2497" s="103">
        <v>45781</v>
      </c>
      <c r="R2497" s="102">
        <v>148</v>
      </c>
      <c r="S2497" s="102">
        <v>0</v>
      </c>
      <c r="T2497" s="102" t="s">
        <v>19193</v>
      </c>
      <c r="U2497" s="102" t="s">
        <v>30442</v>
      </c>
      <c r="V2497" s="102"/>
      <c r="W2497" s="102" t="s">
        <v>30443</v>
      </c>
      <c r="X2497" s="102" t="s">
        <v>983</v>
      </c>
      <c r="Y2497" s="101" t="s">
        <v>30444</v>
      </c>
    </row>
    <row r="2498" spans="1:25" x14ac:dyDescent="0.3">
      <c r="A2498" s="94" t="str">
        <f t="shared" si="39"/>
        <v>amagana</v>
      </c>
      <c r="B2498" s="95" t="s">
        <v>30445</v>
      </c>
      <c r="C2498" s="96" t="s">
        <v>30446</v>
      </c>
      <c r="D2498" s="95" t="s">
        <v>30447</v>
      </c>
      <c r="E2498" s="135"/>
      <c r="F2498" s="136"/>
      <c r="G2498" s="135"/>
      <c r="H2498" s="135"/>
      <c r="I2498" s="135"/>
      <c r="J2498" s="136"/>
      <c r="K2498" s="95" t="s">
        <v>19207</v>
      </c>
      <c r="L2498" s="136"/>
      <c r="M2498" s="135"/>
      <c r="N2498" s="135"/>
      <c r="O2498" s="97">
        <v>45963</v>
      </c>
      <c r="P2498" s="97">
        <v>45963</v>
      </c>
      <c r="Q2498" s="97">
        <v>45963</v>
      </c>
      <c r="R2498" s="135"/>
      <c r="S2498" s="135"/>
      <c r="T2498" s="135"/>
      <c r="U2498" s="95" t="s">
        <v>30448</v>
      </c>
      <c r="V2498" s="96"/>
      <c r="W2498" s="96" t="s">
        <v>30449</v>
      </c>
      <c r="X2498" s="96" t="s">
        <v>219</v>
      </c>
      <c r="Y2498" s="95" t="s">
        <v>30450</v>
      </c>
    </row>
    <row r="2499" spans="1:25" x14ac:dyDescent="0.3">
      <c r="A2499" s="94" t="str">
        <f t="shared" ref="A2499:A2562" si="40">TRIM(D2499)</f>
        <v>jgonza5</v>
      </c>
      <c r="B2499" s="95" t="s">
        <v>30451</v>
      </c>
      <c r="C2499" s="96" t="s">
        <v>30452</v>
      </c>
      <c r="D2499" s="95" t="s">
        <v>30453</v>
      </c>
      <c r="E2499" s="135"/>
      <c r="F2499" s="136"/>
      <c r="G2499" s="135"/>
      <c r="H2499" s="135"/>
      <c r="I2499" s="135"/>
      <c r="J2499" s="136"/>
      <c r="K2499" s="95" t="s">
        <v>19345</v>
      </c>
      <c r="L2499" s="136"/>
      <c r="M2499" s="135"/>
      <c r="N2499" s="135"/>
      <c r="O2499" s="97">
        <v>45963</v>
      </c>
      <c r="P2499" s="97">
        <v>45963</v>
      </c>
      <c r="Q2499" s="97">
        <v>45963</v>
      </c>
      <c r="R2499" s="135"/>
      <c r="S2499" s="135"/>
      <c r="T2499" s="135"/>
      <c r="U2499" s="95" t="s">
        <v>11983</v>
      </c>
      <c r="V2499" s="96"/>
      <c r="W2499" s="96" t="s">
        <v>3810</v>
      </c>
      <c r="X2499" s="96" t="s">
        <v>655</v>
      </c>
      <c r="Y2499" s="95" t="s">
        <v>11984</v>
      </c>
    </row>
    <row r="2500" spans="1:25" x14ac:dyDescent="0.3">
      <c r="A2500" s="94" t="str">
        <f t="shared" si="40"/>
        <v>mkruger</v>
      </c>
      <c r="B2500" s="95" t="s">
        <v>30454</v>
      </c>
      <c r="C2500" s="96" t="s">
        <v>30455</v>
      </c>
      <c r="D2500" s="95" t="s">
        <v>30456</v>
      </c>
      <c r="E2500" s="135"/>
      <c r="F2500" s="136"/>
      <c r="G2500" s="135"/>
      <c r="H2500" s="135"/>
      <c r="I2500" s="135"/>
      <c r="J2500" s="136"/>
      <c r="K2500" s="95" t="s">
        <v>19345</v>
      </c>
      <c r="L2500" s="136"/>
      <c r="M2500" s="135"/>
      <c r="N2500" s="135"/>
      <c r="O2500" s="97">
        <v>45963</v>
      </c>
      <c r="P2500" s="97">
        <v>45963</v>
      </c>
      <c r="Q2500" s="97">
        <v>45963</v>
      </c>
      <c r="R2500" s="135"/>
      <c r="S2500" s="135"/>
      <c r="T2500" s="135"/>
      <c r="U2500" s="95" t="s">
        <v>30457</v>
      </c>
      <c r="V2500" s="96"/>
      <c r="W2500" s="96" t="s">
        <v>1977</v>
      </c>
      <c r="X2500" s="96" t="s">
        <v>318</v>
      </c>
      <c r="Y2500" s="95" t="s">
        <v>4398</v>
      </c>
    </row>
    <row r="2501" spans="1:25" x14ac:dyDescent="0.3">
      <c r="A2501" s="94" t="str">
        <f t="shared" si="40"/>
        <v>kwest</v>
      </c>
      <c r="B2501" s="95" t="s">
        <v>30458</v>
      </c>
      <c r="C2501" s="96" t="s">
        <v>30459</v>
      </c>
      <c r="D2501" s="95" t="s">
        <v>30460</v>
      </c>
      <c r="E2501" s="135"/>
      <c r="F2501" s="136"/>
      <c r="G2501" s="135"/>
      <c r="H2501" s="135"/>
      <c r="I2501" s="135"/>
      <c r="J2501" s="136"/>
      <c r="K2501" s="95" t="s">
        <v>19374</v>
      </c>
      <c r="L2501" s="136"/>
      <c r="M2501" s="135"/>
      <c r="N2501" s="135"/>
      <c r="O2501" s="97">
        <v>45963</v>
      </c>
      <c r="P2501" s="97">
        <v>45963</v>
      </c>
      <c r="Q2501" s="97">
        <v>45963</v>
      </c>
      <c r="R2501" s="135"/>
      <c r="S2501" s="135"/>
      <c r="T2501" s="135"/>
      <c r="U2501" s="95" t="s">
        <v>11311</v>
      </c>
      <c r="V2501" s="96"/>
      <c r="W2501" s="96" t="s">
        <v>3207</v>
      </c>
      <c r="X2501" s="96" t="s">
        <v>575</v>
      </c>
      <c r="Y2501" s="95" t="s">
        <v>11312</v>
      </c>
    </row>
    <row r="2502" spans="1:25" x14ac:dyDescent="0.3">
      <c r="A2502" s="94" t="str">
        <f t="shared" si="40"/>
        <v>sjohnso</v>
      </c>
      <c r="B2502" s="95" t="s">
        <v>30461</v>
      </c>
      <c r="C2502" s="96" t="s">
        <v>30462</v>
      </c>
      <c r="D2502" s="95" t="s">
        <v>30463</v>
      </c>
      <c r="E2502" s="135"/>
      <c r="F2502" s="136"/>
      <c r="G2502" s="135"/>
      <c r="H2502" s="135"/>
      <c r="I2502" s="135"/>
      <c r="J2502" s="136"/>
      <c r="K2502" s="95" t="s">
        <v>19522</v>
      </c>
      <c r="L2502" s="136"/>
      <c r="M2502" s="135"/>
      <c r="N2502" s="135"/>
      <c r="O2502" s="97">
        <v>45963</v>
      </c>
      <c r="P2502" s="97">
        <v>45963</v>
      </c>
      <c r="Q2502" s="97">
        <v>45963</v>
      </c>
      <c r="R2502" s="135"/>
      <c r="S2502" s="135"/>
      <c r="T2502" s="135"/>
      <c r="U2502" s="95" t="s">
        <v>30464</v>
      </c>
      <c r="V2502" s="96"/>
      <c r="W2502" s="96" t="s">
        <v>4193</v>
      </c>
      <c r="X2502" s="96" t="s">
        <v>250</v>
      </c>
      <c r="Y2502" s="95" t="s">
        <v>6455</v>
      </c>
    </row>
    <row r="2503" spans="1:25" x14ac:dyDescent="0.3">
      <c r="A2503" s="94" t="str">
        <f t="shared" si="40"/>
        <v>gmohs</v>
      </c>
      <c r="B2503" s="95" t="s">
        <v>30465</v>
      </c>
      <c r="C2503" s="96" t="s">
        <v>30466</v>
      </c>
      <c r="D2503" s="95" t="s">
        <v>30467</v>
      </c>
      <c r="E2503" s="135"/>
      <c r="F2503" s="136"/>
      <c r="G2503" s="135"/>
      <c r="H2503" s="135"/>
      <c r="I2503" s="135"/>
      <c r="J2503" s="136"/>
      <c r="K2503" s="95" t="s">
        <v>20070</v>
      </c>
      <c r="L2503" s="136"/>
      <c r="M2503" s="135"/>
      <c r="N2503" s="135"/>
      <c r="O2503" s="97">
        <v>45963</v>
      </c>
      <c r="P2503" s="97">
        <v>45963</v>
      </c>
      <c r="Q2503" s="97">
        <v>45963</v>
      </c>
      <c r="R2503" s="135"/>
      <c r="S2503" s="135"/>
      <c r="T2503" s="135"/>
      <c r="U2503" s="95" t="s">
        <v>7419</v>
      </c>
      <c r="V2503" s="96"/>
      <c r="W2503" s="96" t="s">
        <v>7420</v>
      </c>
      <c r="X2503" s="96" t="s">
        <v>955</v>
      </c>
      <c r="Y2503" s="95" t="s">
        <v>7421</v>
      </c>
    </row>
    <row r="2504" spans="1:25" x14ac:dyDescent="0.3">
      <c r="A2504" s="94" t="str">
        <f t="shared" si="40"/>
        <v>csmall</v>
      </c>
      <c r="B2504" s="95" t="s">
        <v>30468</v>
      </c>
      <c r="C2504" s="96" t="s">
        <v>30469</v>
      </c>
      <c r="D2504" s="95" t="s">
        <v>30470</v>
      </c>
      <c r="E2504" s="135"/>
      <c r="F2504" s="136"/>
      <c r="G2504" s="135"/>
      <c r="H2504" s="135"/>
      <c r="I2504" s="135"/>
      <c r="J2504" s="136"/>
      <c r="K2504" s="95" t="s">
        <v>19273</v>
      </c>
      <c r="L2504" s="136"/>
      <c r="M2504" s="135"/>
      <c r="N2504" s="135"/>
      <c r="O2504" s="97">
        <v>45963</v>
      </c>
      <c r="P2504" s="97">
        <v>45963</v>
      </c>
      <c r="Q2504" s="97">
        <v>45963</v>
      </c>
      <c r="R2504" s="135"/>
      <c r="S2504" s="135"/>
      <c r="T2504" s="135"/>
      <c r="U2504" s="132" t="s">
        <v>30471</v>
      </c>
      <c r="V2504" s="98"/>
      <c r="W2504" s="98" t="s">
        <v>23216</v>
      </c>
      <c r="X2504" s="98" t="s">
        <v>328</v>
      </c>
      <c r="Y2504" s="132" t="s">
        <v>23217</v>
      </c>
    </row>
    <row r="2505" spans="1:25" x14ac:dyDescent="0.3">
      <c r="A2505" s="94" t="str">
        <f t="shared" si="40"/>
        <v>hsantan</v>
      </c>
      <c r="B2505" s="95" t="s">
        <v>30472</v>
      </c>
      <c r="C2505" s="96" t="s">
        <v>30473</v>
      </c>
      <c r="D2505" s="95" t="s">
        <v>30474</v>
      </c>
      <c r="E2505" s="135"/>
      <c r="F2505" s="136"/>
      <c r="G2505" s="135"/>
      <c r="H2505" s="135"/>
      <c r="I2505" s="135"/>
      <c r="J2505" s="136"/>
      <c r="K2505" s="95" t="s">
        <v>19175</v>
      </c>
      <c r="L2505" s="136"/>
      <c r="M2505" s="135"/>
      <c r="N2505" s="135"/>
      <c r="O2505" s="97">
        <v>45963</v>
      </c>
      <c r="P2505" s="97">
        <v>45963</v>
      </c>
      <c r="Q2505" s="97">
        <v>45963</v>
      </c>
      <c r="R2505" s="135"/>
      <c r="S2505" s="135"/>
      <c r="T2505" s="135"/>
      <c r="U2505" s="95" t="s">
        <v>16598</v>
      </c>
      <c r="V2505" s="96"/>
      <c r="W2505" s="96" t="s">
        <v>3952</v>
      </c>
      <c r="X2505" s="96" t="s">
        <v>219</v>
      </c>
      <c r="Y2505" s="95" t="s">
        <v>16599</v>
      </c>
    </row>
    <row r="2506" spans="1:25" x14ac:dyDescent="0.3">
      <c r="A2506" s="94" t="str">
        <f t="shared" si="40"/>
        <v>mpalomo</v>
      </c>
      <c r="B2506" s="95" t="s">
        <v>30475</v>
      </c>
      <c r="C2506" s="96" t="s">
        <v>30476</v>
      </c>
      <c r="D2506" s="95" t="s">
        <v>30477</v>
      </c>
      <c r="E2506" s="135"/>
      <c r="F2506" s="136"/>
      <c r="G2506" s="135"/>
      <c r="H2506" s="135"/>
      <c r="I2506" s="135"/>
      <c r="J2506" s="136"/>
      <c r="K2506" s="95" t="s">
        <v>19175</v>
      </c>
      <c r="L2506" s="136"/>
      <c r="M2506" s="135"/>
      <c r="N2506" s="135"/>
      <c r="O2506" s="97">
        <v>45963</v>
      </c>
      <c r="P2506" s="97">
        <v>45963</v>
      </c>
      <c r="Q2506" s="97">
        <v>45963</v>
      </c>
      <c r="R2506" s="135"/>
      <c r="S2506" s="135"/>
      <c r="T2506" s="135"/>
      <c r="U2506" s="95" t="s">
        <v>30478</v>
      </c>
      <c r="V2506" s="96"/>
      <c r="W2506" s="96" t="s">
        <v>20088</v>
      </c>
      <c r="X2506" s="96" t="s">
        <v>4327</v>
      </c>
      <c r="Y2506" s="95" t="s">
        <v>30479</v>
      </c>
    </row>
    <row r="2507" spans="1:25" x14ac:dyDescent="0.3">
      <c r="A2507" s="94" t="str">
        <f t="shared" si="40"/>
        <v>tseteye</v>
      </c>
      <c r="B2507" s="95" t="s">
        <v>30480</v>
      </c>
      <c r="C2507" s="96" t="s">
        <v>30481</v>
      </c>
      <c r="D2507" s="95" t="s">
        <v>30482</v>
      </c>
      <c r="E2507" s="135"/>
      <c r="F2507" s="136"/>
      <c r="G2507" s="135"/>
      <c r="H2507" s="135"/>
      <c r="I2507" s="135"/>
      <c r="J2507" s="136"/>
      <c r="K2507" s="95" t="s">
        <v>19175</v>
      </c>
      <c r="L2507" s="136"/>
      <c r="M2507" s="135"/>
      <c r="N2507" s="135"/>
      <c r="O2507" s="97">
        <v>45963</v>
      </c>
      <c r="P2507" s="97">
        <v>45963</v>
      </c>
      <c r="Q2507" s="97">
        <v>45963</v>
      </c>
      <c r="R2507" s="135"/>
      <c r="S2507" s="135"/>
      <c r="T2507" s="135"/>
      <c r="U2507" s="95" t="s">
        <v>17600</v>
      </c>
      <c r="V2507" s="95" t="s">
        <v>17601</v>
      </c>
      <c r="W2507" s="96" t="s">
        <v>9617</v>
      </c>
      <c r="X2507" s="96" t="s">
        <v>219</v>
      </c>
      <c r="Y2507" s="95" t="s">
        <v>17602</v>
      </c>
    </row>
    <row r="2508" spans="1:25" x14ac:dyDescent="0.3">
      <c r="A2508" s="94" t="str">
        <f t="shared" si="40"/>
        <v>jmitt</v>
      </c>
      <c r="B2508" s="95" t="s">
        <v>30483</v>
      </c>
      <c r="C2508" s="96" t="s">
        <v>30484</v>
      </c>
      <c r="D2508" s="95" t="s">
        <v>30485</v>
      </c>
      <c r="E2508" s="135"/>
      <c r="F2508" s="136"/>
      <c r="G2508" s="135"/>
      <c r="H2508" s="135"/>
      <c r="I2508" s="135"/>
      <c r="J2508" s="136"/>
      <c r="K2508" s="95" t="s">
        <v>19401</v>
      </c>
      <c r="L2508" s="136"/>
      <c r="M2508" s="135"/>
      <c r="N2508" s="135"/>
      <c r="O2508" s="97">
        <v>45963</v>
      </c>
      <c r="P2508" s="97">
        <v>45963</v>
      </c>
      <c r="Q2508" s="97">
        <v>45963</v>
      </c>
      <c r="R2508" s="135"/>
      <c r="S2508" s="135"/>
      <c r="T2508" s="135"/>
      <c r="U2508" s="95" t="s">
        <v>30486</v>
      </c>
      <c r="V2508" s="96"/>
      <c r="W2508" s="96" t="s">
        <v>18372</v>
      </c>
      <c r="X2508" s="96" t="s">
        <v>287</v>
      </c>
      <c r="Y2508" s="95" t="s">
        <v>18373</v>
      </c>
    </row>
    <row r="2509" spans="1:25" x14ac:dyDescent="0.3">
      <c r="A2509" s="94" t="str">
        <f t="shared" si="40"/>
        <v>lporter</v>
      </c>
      <c r="B2509" s="95" t="s">
        <v>30487</v>
      </c>
      <c r="C2509" s="96" t="s">
        <v>30488</v>
      </c>
      <c r="D2509" s="95" t="s">
        <v>30489</v>
      </c>
      <c r="E2509" s="135"/>
      <c r="F2509" s="136"/>
      <c r="G2509" s="135"/>
      <c r="H2509" s="135"/>
      <c r="I2509" s="135"/>
      <c r="J2509" s="136"/>
      <c r="K2509" s="95" t="s">
        <v>19401</v>
      </c>
      <c r="L2509" s="136"/>
      <c r="M2509" s="135"/>
      <c r="N2509" s="135"/>
      <c r="O2509" s="97">
        <v>45963</v>
      </c>
      <c r="P2509" s="97">
        <v>45963</v>
      </c>
      <c r="Q2509" s="97">
        <v>45963</v>
      </c>
      <c r="R2509" s="135"/>
      <c r="S2509" s="135"/>
      <c r="T2509" s="135"/>
      <c r="U2509" s="95" t="s">
        <v>30490</v>
      </c>
      <c r="V2509" s="96"/>
      <c r="W2509" s="96" t="s">
        <v>28819</v>
      </c>
      <c r="X2509" s="96" t="s">
        <v>287</v>
      </c>
      <c r="Y2509" s="95" t="s">
        <v>15457</v>
      </c>
    </row>
    <row r="2510" spans="1:25" x14ac:dyDescent="0.3">
      <c r="A2510" s="94" t="str">
        <f t="shared" si="40"/>
        <v>myoung</v>
      </c>
      <c r="B2510" s="95" t="s">
        <v>30491</v>
      </c>
      <c r="C2510" s="96" t="s">
        <v>30492</v>
      </c>
      <c r="D2510" s="95" t="s">
        <v>30493</v>
      </c>
      <c r="E2510" s="135"/>
      <c r="F2510" s="136"/>
      <c r="G2510" s="135"/>
      <c r="H2510" s="135"/>
      <c r="I2510" s="135"/>
      <c r="J2510" s="136"/>
      <c r="K2510" s="95" t="s">
        <v>19401</v>
      </c>
      <c r="L2510" s="136"/>
      <c r="M2510" s="135"/>
      <c r="N2510" s="135"/>
      <c r="O2510" s="97">
        <v>45963</v>
      </c>
      <c r="P2510" s="97">
        <v>45963</v>
      </c>
      <c r="Q2510" s="97">
        <v>45963</v>
      </c>
      <c r="R2510" s="135"/>
      <c r="S2510" s="135"/>
      <c r="T2510" s="135"/>
      <c r="U2510" s="95" t="s">
        <v>7899</v>
      </c>
      <c r="V2510" s="95" t="s">
        <v>7900</v>
      </c>
      <c r="W2510" s="96" t="s">
        <v>476</v>
      </c>
      <c r="X2510" s="96" t="s">
        <v>477</v>
      </c>
      <c r="Y2510" s="95" t="s">
        <v>7901</v>
      </c>
    </row>
    <row r="2511" spans="1:25" x14ac:dyDescent="0.3">
      <c r="A2511" s="94" t="str">
        <f t="shared" si="40"/>
        <v>cvisgar</v>
      </c>
      <c r="B2511" s="95" t="s">
        <v>30494</v>
      </c>
      <c r="C2511" s="96" t="s">
        <v>30495</v>
      </c>
      <c r="D2511" s="95" t="s">
        <v>30496</v>
      </c>
      <c r="E2511" s="135"/>
      <c r="F2511" s="136"/>
      <c r="G2511" s="135"/>
      <c r="H2511" s="135"/>
      <c r="I2511" s="135"/>
      <c r="J2511" s="136"/>
      <c r="K2511" s="95" t="s">
        <v>19216</v>
      </c>
      <c r="L2511" s="136"/>
      <c r="M2511" s="135"/>
      <c r="N2511" s="135"/>
      <c r="O2511" s="97">
        <v>45963</v>
      </c>
      <c r="P2511" s="97">
        <v>45963</v>
      </c>
      <c r="Q2511" s="97">
        <v>45963</v>
      </c>
      <c r="R2511" s="135"/>
      <c r="S2511" s="135"/>
      <c r="T2511" s="135"/>
      <c r="U2511" s="95" t="s">
        <v>30497</v>
      </c>
      <c r="V2511" s="96"/>
      <c r="W2511" s="96" t="s">
        <v>30498</v>
      </c>
      <c r="X2511" s="96" t="s">
        <v>453</v>
      </c>
      <c r="Y2511" s="95" t="s">
        <v>30499</v>
      </c>
    </row>
    <row r="2512" spans="1:25" x14ac:dyDescent="0.3">
      <c r="A2512" s="94" t="str">
        <f t="shared" si="40"/>
        <v>kmitch0</v>
      </c>
      <c r="B2512" s="95" t="s">
        <v>30500</v>
      </c>
      <c r="C2512" s="96" t="s">
        <v>30501</v>
      </c>
      <c r="D2512" s="95" t="s">
        <v>30502</v>
      </c>
      <c r="E2512" s="135"/>
      <c r="F2512" s="136"/>
      <c r="G2512" s="135"/>
      <c r="H2512" s="135"/>
      <c r="I2512" s="135"/>
      <c r="J2512" s="136"/>
      <c r="K2512" s="95" t="s">
        <v>19216</v>
      </c>
      <c r="L2512" s="136"/>
      <c r="M2512" s="135"/>
      <c r="N2512" s="135"/>
      <c r="O2512" s="97">
        <v>45963</v>
      </c>
      <c r="P2512" s="97">
        <v>45963</v>
      </c>
      <c r="Q2512" s="97">
        <v>45963</v>
      </c>
      <c r="R2512" s="135"/>
      <c r="S2512" s="135"/>
      <c r="T2512" s="135"/>
      <c r="U2512" s="95" t="s">
        <v>14261</v>
      </c>
      <c r="V2512" s="96"/>
      <c r="W2512" s="96" t="s">
        <v>2427</v>
      </c>
      <c r="X2512" s="96" t="s">
        <v>453</v>
      </c>
      <c r="Y2512" s="95" t="s">
        <v>14262</v>
      </c>
    </row>
    <row r="2513" spans="1:25" x14ac:dyDescent="0.3">
      <c r="A2513" s="94" t="str">
        <f t="shared" si="40"/>
        <v>mvivero</v>
      </c>
      <c r="B2513" s="95" t="s">
        <v>30503</v>
      </c>
      <c r="C2513" s="96" t="s">
        <v>30504</v>
      </c>
      <c r="D2513" s="95" t="s">
        <v>30505</v>
      </c>
      <c r="E2513" s="135"/>
      <c r="F2513" s="136"/>
      <c r="G2513" s="135"/>
      <c r="H2513" s="135"/>
      <c r="I2513" s="135"/>
      <c r="J2513" s="136"/>
      <c r="K2513" s="95" t="s">
        <v>19216</v>
      </c>
      <c r="L2513" s="136"/>
      <c r="M2513" s="135"/>
      <c r="N2513" s="135"/>
      <c r="O2513" s="97">
        <v>45963</v>
      </c>
      <c r="P2513" s="97">
        <v>45963</v>
      </c>
      <c r="Q2513" s="97">
        <v>45963</v>
      </c>
      <c r="R2513" s="135"/>
      <c r="S2513" s="135"/>
      <c r="T2513" s="135"/>
      <c r="U2513" s="95" t="s">
        <v>13476</v>
      </c>
      <c r="V2513" s="96"/>
      <c r="W2513" s="96" t="s">
        <v>13477</v>
      </c>
      <c r="X2513" s="96" t="s">
        <v>250</v>
      </c>
      <c r="Y2513" s="95" t="s">
        <v>13478</v>
      </c>
    </row>
    <row r="2514" spans="1:25" x14ac:dyDescent="0.3">
      <c r="A2514" s="94" t="str">
        <f t="shared" si="40"/>
        <v>wgardne</v>
      </c>
      <c r="B2514" s="95" t="s">
        <v>30506</v>
      </c>
      <c r="C2514" s="96" t="s">
        <v>30507</v>
      </c>
      <c r="D2514" s="95" t="s">
        <v>30508</v>
      </c>
      <c r="E2514" s="135"/>
      <c r="F2514" s="136"/>
      <c r="G2514" s="135"/>
      <c r="H2514" s="135"/>
      <c r="I2514" s="135"/>
      <c r="J2514" s="136"/>
      <c r="K2514" s="95" t="s">
        <v>19216</v>
      </c>
      <c r="L2514" s="136"/>
      <c r="M2514" s="135"/>
      <c r="N2514" s="135"/>
      <c r="O2514" s="97">
        <v>45963</v>
      </c>
      <c r="P2514" s="97">
        <v>45963</v>
      </c>
      <c r="Q2514" s="97">
        <v>45963</v>
      </c>
      <c r="R2514" s="135"/>
      <c r="S2514" s="135"/>
      <c r="T2514" s="135"/>
      <c r="U2514" s="95" t="s">
        <v>14974</v>
      </c>
      <c r="V2514" s="95" t="s">
        <v>14975</v>
      </c>
      <c r="W2514" s="96" t="s">
        <v>14976</v>
      </c>
      <c r="X2514" s="96" t="s">
        <v>453</v>
      </c>
      <c r="Y2514" s="95" t="s">
        <v>14977</v>
      </c>
    </row>
    <row r="2515" spans="1:25" x14ac:dyDescent="0.3">
      <c r="A2515" s="94" t="str">
        <f t="shared" si="40"/>
        <v>mwali0</v>
      </c>
      <c r="B2515" s="95" t="s">
        <v>27334</v>
      </c>
      <c r="C2515" s="96" t="s">
        <v>27335</v>
      </c>
      <c r="D2515" s="95" t="s">
        <v>27336</v>
      </c>
      <c r="E2515" s="135"/>
      <c r="F2515" s="136"/>
      <c r="G2515" s="135"/>
      <c r="H2515" s="135"/>
      <c r="I2515" s="135"/>
      <c r="J2515" s="136"/>
      <c r="K2515" s="95" t="s">
        <v>19294</v>
      </c>
      <c r="L2515" s="136"/>
      <c r="M2515" s="135"/>
      <c r="N2515" s="135"/>
      <c r="O2515" s="97">
        <v>45956</v>
      </c>
      <c r="P2515" s="97">
        <v>45956</v>
      </c>
      <c r="Q2515" s="97">
        <v>45956</v>
      </c>
      <c r="R2515" s="135"/>
      <c r="S2515" s="135"/>
      <c r="T2515" s="135"/>
      <c r="U2515" s="95" t="s">
        <v>10188</v>
      </c>
      <c r="V2515" s="96"/>
      <c r="W2515" s="96" t="s">
        <v>4060</v>
      </c>
      <c r="X2515" s="96" t="s">
        <v>541</v>
      </c>
      <c r="Y2515" s="95" t="s">
        <v>8366</v>
      </c>
    </row>
    <row r="2516" spans="1:25" x14ac:dyDescent="0.3">
      <c r="A2516" s="94" t="str">
        <f t="shared" si="40"/>
        <v>fjones0</v>
      </c>
      <c r="B2516" s="95" t="s">
        <v>23140</v>
      </c>
      <c r="C2516" s="96" t="s">
        <v>23141</v>
      </c>
      <c r="D2516" s="95" t="s">
        <v>23142</v>
      </c>
      <c r="E2516" s="135"/>
      <c r="F2516" s="136"/>
      <c r="G2516" s="135"/>
      <c r="H2516" s="135"/>
      <c r="I2516" s="135"/>
      <c r="J2516" s="136"/>
      <c r="K2516" s="95" t="s">
        <v>19345</v>
      </c>
      <c r="L2516" s="136"/>
      <c r="M2516" s="135"/>
      <c r="N2516" s="135"/>
      <c r="O2516" s="97">
        <v>45956</v>
      </c>
      <c r="P2516" s="97">
        <v>45956</v>
      </c>
      <c r="Q2516" s="97">
        <v>45956</v>
      </c>
      <c r="R2516" s="135"/>
      <c r="S2516" s="135"/>
      <c r="T2516" s="135"/>
      <c r="U2516" s="95" t="s">
        <v>23143</v>
      </c>
      <c r="V2516" s="96"/>
      <c r="W2516" s="96" t="s">
        <v>23144</v>
      </c>
      <c r="X2516" s="96" t="s">
        <v>318</v>
      </c>
      <c r="Y2516" s="95" t="s">
        <v>23145</v>
      </c>
    </row>
    <row r="2517" spans="1:25" x14ac:dyDescent="0.3">
      <c r="A2517" s="94" t="str">
        <f t="shared" si="40"/>
        <v>mhusta</v>
      </c>
      <c r="B2517" s="95" t="s">
        <v>30509</v>
      </c>
      <c r="C2517" s="96" t="s">
        <v>30510</v>
      </c>
      <c r="D2517" s="95" t="s">
        <v>30511</v>
      </c>
      <c r="E2517" s="135"/>
      <c r="F2517" s="136"/>
      <c r="G2517" s="135"/>
      <c r="H2517" s="135"/>
      <c r="I2517" s="135"/>
      <c r="J2517" s="136"/>
      <c r="K2517" s="95" t="s">
        <v>19190</v>
      </c>
      <c r="L2517" s="136"/>
      <c r="M2517" s="135"/>
      <c r="N2517" s="135"/>
      <c r="O2517" s="97">
        <v>45970</v>
      </c>
      <c r="P2517" s="97">
        <v>45970</v>
      </c>
      <c r="Q2517" s="97">
        <v>45970</v>
      </c>
      <c r="R2517" s="135"/>
      <c r="S2517" s="135"/>
      <c r="T2517" s="135"/>
      <c r="U2517" s="95" t="s">
        <v>8465</v>
      </c>
      <c r="V2517" s="96"/>
      <c r="W2517" s="96" t="s">
        <v>4377</v>
      </c>
      <c r="X2517" s="96" t="s">
        <v>297</v>
      </c>
      <c r="Y2517" s="95" t="s">
        <v>8466</v>
      </c>
    </row>
    <row r="2518" spans="1:25" x14ac:dyDescent="0.3">
      <c r="A2518" s="94" t="str">
        <f t="shared" si="40"/>
        <v>rporter</v>
      </c>
      <c r="B2518" s="95" t="s">
        <v>30512</v>
      </c>
      <c r="C2518" s="96" t="s">
        <v>30513</v>
      </c>
      <c r="D2518" s="95" t="s">
        <v>30514</v>
      </c>
      <c r="E2518" s="135"/>
      <c r="F2518" s="136"/>
      <c r="G2518" s="135"/>
      <c r="H2518" s="135"/>
      <c r="I2518" s="135"/>
      <c r="J2518" s="136"/>
      <c r="K2518" s="95" t="s">
        <v>19190</v>
      </c>
      <c r="L2518" s="136"/>
      <c r="M2518" s="135"/>
      <c r="N2518" s="135"/>
      <c r="O2518" s="97">
        <v>45970</v>
      </c>
      <c r="P2518" s="97">
        <v>45970</v>
      </c>
      <c r="Q2518" s="97">
        <v>45970</v>
      </c>
      <c r="R2518" s="135"/>
      <c r="S2518" s="135"/>
      <c r="T2518" s="135"/>
      <c r="U2518" s="95" t="s">
        <v>13545</v>
      </c>
      <c r="V2518" s="96"/>
      <c r="W2518" s="96" t="s">
        <v>13546</v>
      </c>
      <c r="X2518" s="96" t="s">
        <v>297</v>
      </c>
      <c r="Y2518" s="95" t="s">
        <v>13547</v>
      </c>
    </row>
    <row r="2519" spans="1:25" x14ac:dyDescent="0.3">
      <c r="A2519" s="94" t="str">
        <f t="shared" si="40"/>
        <v>arosado</v>
      </c>
      <c r="B2519" s="95" t="s">
        <v>30515</v>
      </c>
      <c r="C2519" s="96" t="s">
        <v>30516</v>
      </c>
      <c r="D2519" s="95" t="s">
        <v>30517</v>
      </c>
      <c r="E2519" s="135"/>
      <c r="F2519" s="136"/>
      <c r="G2519" s="135"/>
      <c r="H2519" s="135"/>
      <c r="I2519" s="135"/>
      <c r="J2519" s="136"/>
      <c r="K2519" s="95" t="s">
        <v>19345</v>
      </c>
      <c r="L2519" s="136"/>
      <c r="M2519" s="135"/>
      <c r="N2519" s="135"/>
      <c r="O2519" s="97">
        <v>45970</v>
      </c>
      <c r="P2519" s="97">
        <v>45970</v>
      </c>
      <c r="Q2519" s="97">
        <v>45970</v>
      </c>
      <c r="R2519" s="135"/>
      <c r="S2519" s="135"/>
      <c r="T2519" s="135"/>
      <c r="U2519" s="95" t="s">
        <v>14309</v>
      </c>
      <c r="V2519" s="95" t="s">
        <v>30518</v>
      </c>
      <c r="W2519" s="96" t="s">
        <v>5435</v>
      </c>
      <c r="X2519" s="96" t="s">
        <v>655</v>
      </c>
      <c r="Y2519" s="95" t="s">
        <v>14311</v>
      </c>
    </row>
    <row r="2520" spans="1:25" x14ac:dyDescent="0.3">
      <c r="A2520" s="94" t="str">
        <f t="shared" si="40"/>
        <v>cspence</v>
      </c>
      <c r="B2520" s="95" t="s">
        <v>30519</v>
      </c>
      <c r="C2520" s="96" t="s">
        <v>30520</v>
      </c>
      <c r="D2520" s="95" t="s">
        <v>30521</v>
      </c>
      <c r="E2520" s="135"/>
      <c r="F2520" s="136"/>
      <c r="G2520" s="135"/>
      <c r="H2520" s="135"/>
      <c r="I2520" s="135"/>
      <c r="J2520" s="136"/>
      <c r="K2520" s="95" t="s">
        <v>19345</v>
      </c>
      <c r="L2520" s="136"/>
      <c r="M2520" s="135"/>
      <c r="N2520" s="135"/>
      <c r="O2520" s="97">
        <v>45970</v>
      </c>
      <c r="P2520" s="97">
        <v>45970</v>
      </c>
      <c r="Q2520" s="97">
        <v>45970</v>
      </c>
      <c r="R2520" s="135"/>
      <c r="S2520" s="135"/>
      <c r="T2520" s="135"/>
      <c r="U2520" s="95" t="s">
        <v>30522</v>
      </c>
      <c r="V2520" s="96"/>
      <c r="W2520" s="96" t="s">
        <v>30523</v>
      </c>
      <c r="X2520" s="96" t="s">
        <v>318</v>
      </c>
      <c r="Y2520" s="95" t="s">
        <v>30524</v>
      </c>
    </row>
    <row r="2521" spans="1:25" x14ac:dyDescent="0.3">
      <c r="A2521" s="94" t="str">
        <f t="shared" si="40"/>
        <v>gjordan</v>
      </c>
      <c r="B2521" s="95" t="s">
        <v>30525</v>
      </c>
      <c r="C2521" s="96" t="s">
        <v>30526</v>
      </c>
      <c r="D2521" s="95" t="s">
        <v>30527</v>
      </c>
      <c r="E2521" s="135"/>
      <c r="F2521" s="136"/>
      <c r="G2521" s="135"/>
      <c r="H2521" s="135"/>
      <c r="I2521" s="135"/>
      <c r="J2521" s="136"/>
      <c r="K2521" s="95" t="s">
        <v>19345</v>
      </c>
      <c r="L2521" s="136"/>
      <c r="M2521" s="135"/>
      <c r="N2521" s="135"/>
      <c r="O2521" s="97">
        <v>45970</v>
      </c>
      <c r="P2521" s="97">
        <v>45970</v>
      </c>
      <c r="Q2521" s="97">
        <v>45970</v>
      </c>
      <c r="R2521" s="135"/>
      <c r="S2521" s="135"/>
      <c r="T2521" s="135"/>
      <c r="U2521" s="95" t="s">
        <v>7366</v>
      </c>
      <c r="V2521" s="96"/>
      <c r="W2521" s="96" t="s">
        <v>7367</v>
      </c>
      <c r="X2521" s="96" t="s">
        <v>655</v>
      </c>
      <c r="Y2521" s="95" t="s">
        <v>7368</v>
      </c>
    </row>
    <row r="2522" spans="1:25" x14ac:dyDescent="0.3">
      <c r="A2522" s="94" t="str">
        <f t="shared" si="40"/>
        <v>rwhitle</v>
      </c>
      <c r="B2522" s="95" t="s">
        <v>30528</v>
      </c>
      <c r="C2522" s="96" t="s">
        <v>30529</v>
      </c>
      <c r="D2522" s="95" t="s">
        <v>30530</v>
      </c>
      <c r="E2522" s="135"/>
      <c r="F2522" s="136"/>
      <c r="G2522" s="135"/>
      <c r="H2522" s="135"/>
      <c r="I2522" s="135"/>
      <c r="J2522" s="136"/>
      <c r="K2522" s="95" t="s">
        <v>19345</v>
      </c>
      <c r="L2522" s="136"/>
      <c r="M2522" s="135"/>
      <c r="N2522" s="135"/>
      <c r="O2522" s="97">
        <v>45970</v>
      </c>
      <c r="P2522" s="97">
        <v>45970</v>
      </c>
      <c r="Q2522" s="97">
        <v>45970</v>
      </c>
      <c r="R2522" s="135"/>
      <c r="S2522" s="135"/>
      <c r="T2522" s="135"/>
      <c r="U2522" s="95" t="s">
        <v>30531</v>
      </c>
      <c r="V2522" s="96"/>
      <c r="W2522" s="96" t="s">
        <v>30532</v>
      </c>
      <c r="X2522" s="96" t="s">
        <v>382</v>
      </c>
      <c r="Y2522" s="95" t="s">
        <v>30533</v>
      </c>
    </row>
    <row r="2523" spans="1:25" x14ac:dyDescent="0.3">
      <c r="A2523" s="94" t="str">
        <f t="shared" si="40"/>
        <v>wadams0</v>
      </c>
      <c r="B2523" s="95" t="s">
        <v>30534</v>
      </c>
      <c r="C2523" s="96" t="s">
        <v>30535</v>
      </c>
      <c r="D2523" s="95" t="s">
        <v>30536</v>
      </c>
      <c r="E2523" s="135"/>
      <c r="F2523" s="136"/>
      <c r="G2523" s="135"/>
      <c r="H2523" s="135"/>
      <c r="I2523" s="135"/>
      <c r="J2523" s="136"/>
      <c r="K2523" s="95" t="s">
        <v>19374</v>
      </c>
      <c r="L2523" s="136"/>
      <c r="M2523" s="135"/>
      <c r="N2523" s="135"/>
      <c r="O2523" s="97">
        <v>45970</v>
      </c>
      <c r="P2523" s="97">
        <v>45970</v>
      </c>
      <c r="Q2523" s="97">
        <v>45970</v>
      </c>
      <c r="R2523" s="135"/>
      <c r="S2523" s="135"/>
      <c r="T2523" s="135"/>
      <c r="U2523" s="95" t="s">
        <v>30537</v>
      </c>
      <c r="V2523" s="96"/>
      <c r="W2523" s="96" t="s">
        <v>30538</v>
      </c>
      <c r="X2523" s="96" t="s">
        <v>268</v>
      </c>
      <c r="Y2523" s="95" t="s">
        <v>30539</v>
      </c>
    </row>
    <row r="2524" spans="1:25" x14ac:dyDescent="0.3">
      <c r="A2524" s="94" t="str">
        <f t="shared" si="40"/>
        <v>ccooper</v>
      </c>
      <c r="B2524" s="95" t="s">
        <v>30540</v>
      </c>
      <c r="C2524" s="96" t="s">
        <v>30541</v>
      </c>
      <c r="D2524" s="95" t="s">
        <v>30542</v>
      </c>
      <c r="E2524" s="135"/>
      <c r="F2524" s="136"/>
      <c r="G2524" s="135"/>
      <c r="H2524" s="135"/>
      <c r="I2524" s="135"/>
      <c r="J2524" s="136"/>
      <c r="K2524" s="95" t="s">
        <v>19431</v>
      </c>
      <c r="L2524" s="136"/>
      <c r="M2524" s="135"/>
      <c r="N2524" s="135"/>
      <c r="O2524" s="97">
        <v>45970</v>
      </c>
      <c r="P2524" s="97">
        <v>45970</v>
      </c>
      <c r="Q2524" s="97">
        <v>45970</v>
      </c>
      <c r="R2524" s="135"/>
      <c r="S2524" s="135"/>
      <c r="T2524" s="135"/>
      <c r="U2524" s="95" t="s">
        <v>30543</v>
      </c>
      <c r="V2524" s="96"/>
      <c r="W2524" s="96" t="s">
        <v>992</v>
      </c>
      <c r="X2524" s="96" t="s">
        <v>279</v>
      </c>
      <c r="Y2524" s="95" t="s">
        <v>6522</v>
      </c>
    </row>
    <row r="2525" spans="1:25" x14ac:dyDescent="0.3">
      <c r="A2525" s="94" t="str">
        <f t="shared" si="40"/>
        <v>aruiz</v>
      </c>
      <c r="B2525" s="95" t="s">
        <v>30544</v>
      </c>
      <c r="C2525" s="96" t="s">
        <v>30545</v>
      </c>
      <c r="D2525" s="95" t="s">
        <v>30546</v>
      </c>
      <c r="E2525" s="135"/>
      <c r="F2525" s="136"/>
      <c r="G2525" s="135"/>
      <c r="H2525" s="135"/>
      <c r="I2525" s="135"/>
      <c r="J2525" s="136"/>
      <c r="K2525" s="95" t="s">
        <v>20070</v>
      </c>
      <c r="L2525" s="136"/>
      <c r="M2525" s="135"/>
      <c r="N2525" s="135"/>
      <c r="O2525" s="97">
        <v>45970</v>
      </c>
      <c r="P2525" s="97">
        <v>45970</v>
      </c>
      <c r="Q2525" s="97">
        <v>45970</v>
      </c>
      <c r="R2525" s="135"/>
      <c r="S2525" s="135"/>
      <c r="T2525" s="135"/>
      <c r="U2525" s="95" t="s">
        <v>30547</v>
      </c>
      <c r="V2525" s="96"/>
      <c r="W2525" s="96" t="s">
        <v>8427</v>
      </c>
      <c r="X2525" s="96" t="s">
        <v>955</v>
      </c>
      <c r="Y2525" s="95" t="s">
        <v>30548</v>
      </c>
    </row>
    <row r="2526" spans="1:25" x14ac:dyDescent="0.3">
      <c r="A2526" s="94" t="str">
        <f t="shared" si="40"/>
        <v>aryan0</v>
      </c>
      <c r="B2526" s="95" t="s">
        <v>30549</v>
      </c>
      <c r="C2526" s="96" t="s">
        <v>30550</v>
      </c>
      <c r="D2526" s="95" t="s">
        <v>30551</v>
      </c>
      <c r="E2526" s="135"/>
      <c r="F2526" s="136"/>
      <c r="G2526" s="135"/>
      <c r="H2526" s="135"/>
      <c r="I2526" s="135"/>
      <c r="J2526" s="136"/>
      <c r="K2526" s="95" t="s">
        <v>20070</v>
      </c>
      <c r="L2526" s="136"/>
      <c r="M2526" s="135"/>
      <c r="N2526" s="135"/>
      <c r="O2526" s="97">
        <v>45970</v>
      </c>
      <c r="P2526" s="97">
        <v>45970</v>
      </c>
      <c r="Q2526" s="97">
        <v>45970</v>
      </c>
      <c r="R2526" s="135"/>
      <c r="S2526" s="135"/>
      <c r="T2526" s="135"/>
      <c r="U2526" s="95" t="s">
        <v>30552</v>
      </c>
      <c r="V2526" s="96"/>
      <c r="W2526" s="96" t="s">
        <v>30553</v>
      </c>
      <c r="X2526" s="96" t="s">
        <v>955</v>
      </c>
      <c r="Y2526" s="95" t="s">
        <v>30554</v>
      </c>
    </row>
    <row r="2527" spans="1:25" x14ac:dyDescent="0.3">
      <c r="A2527" s="94" t="str">
        <f t="shared" si="40"/>
        <v>dpinzon</v>
      </c>
      <c r="B2527" s="95" t="s">
        <v>30555</v>
      </c>
      <c r="C2527" s="96" t="s">
        <v>30556</v>
      </c>
      <c r="D2527" s="95" t="s">
        <v>30557</v>
      </c>
      <c r="E2527" s="135"/>
      <c r="F2527" s="136"/>
      <c r="G2527" s="135"/>
      <c r="H2527" s="135"/>
      <c r="I2527" s="135"/>
      <c r="J2527" s="136"/>
      <c r="K2527" s="95" t="s">
        <v>20070</v>
      </c>
      <c r="L2527" s="136"/>
      <c r="M2527" s="135"/>
      <c r="N2527" s="135"/>
      <c r="O2527" s="97">
        <v>45970</v>
      </c>
      <c r="P2527" s="97">
        <v>45970</v>
      </c>
      <c r="Q2527" s="97">
        <v>45970</v>
      </c>
      <c r="R2527" s="135"/>
      <c r="S2527" s="135"/>
      <c r="T2527" s="135"/>
      <c r="U2527" s="95" t="s">
        <v>30558</v>
      </c>
      <c r="V2527" s="96"/>
      <c r="W2527" s="96" t="s">
        <v>30559</v>
      </c>
      <c r="X2527" s="96" t="s">
        <v>2135</v>
      </c>
      <c r="Y2527" s="95" t="s">
        <v>30560</v>
      </c>
    </row>
    <row r="2528" spans="1:25" x14ac:dyDescent="0.3">
      <c r="A2528" s="94" t="str">
        <f t="shared" si="40"/>
        <v>jricha0</v>
      </c>
      <c r="B2528" s="95" t="s">
        <v>30561</v>
      </c>
      <c r="C2528" s="96" t="s">
        <v>30562</v>
      </c>
      <c r="D2528" s="95" t="s">
        <v>30563</v>
      </c>
      <c r="E2528" s="135"/>
      <c r="F2528" s="136"/>
      <c r="G2528" s="135"/>
      <c r="H2528" s="135"/>
      <c r="I2528" s="135"/>
      <c r="J2528" s="136"/>
      <c r="K2528" s="95" t="s">
        <v>19301</v>
      </c>
      <c r="L2528" s="136"/>
      <c r="M2528" s="135"/>
      <c r="N2528" s="135"/>
      <c r="O2528" s="97">
        <v>45970</v>
      </c>
      <c r="P2528" s="97">
        <v>45970</v>
      </c>
      <c r="Q2528" s="97">
        <v>45970</v>
      </c>
      <c r="R2528" s="135"/>
      <c r="S2528" s="135"/>
      <c r="T2528" s="135"/>
      <c r="U2528" s="95" t="s">
        <v>30564</v>
      </c>
      <c r="V2528" s="96"/>
      <c r="W2528" s="96" t="s">
        <v>4643</v>
      </c>
      <c r="X2528" s="96" t="s">
        <v>3134</v>
      </c>
      <c r="Y2528" s="95" t="s">
        <v>9539</v>
      </c>
    </row>
    <row r="2529" spans="1:25" x14ac:dyDescent="0.3">
      <c r="A2529" s="94" t="str">
        <f t="shared" si="40"/>
        <v>msiketi</v>
      </c>
      <c r="B2529" s="95" t="s">
        <v>30565</v>
      </c>
      <c r="C2529" s="96" t="s">
        <v>30566</v>
      </c>
      <c r="D2529" s="95" t="s">
        <v>30567</v>
      </c>
      <c r="E2529" s="135"/>
      <c r="F2529" s="136"/>
      <c r="G2529" s="135"/>
      <c r="H2529" s="135"/>
      <c r="I2529" s="135"/>
      <c r="J2529" s="136"/>
      <c r="K2529" s="95" t="s">
        <v>19175</v>
      </c>
      <c r="L2529" s="136"/>
      <c r="M2529" s="135"/>
      <c r="N2529" s="135"/>
      <c r="O2529" s="97">
        <v>45970</v>
      </c>
      <c r="P2529" s="97">
        <v>45970</v>
      </c>
      <c r="Q2529" s="97">
        <v>45970</v>
      </c>
      <c r="R2529" s="135"/>
      <c r="S2529" s="135"/>
      <c r="T2529" s="135"/>
      <c r="U2529" s="95" t="s">
        <v>30568</v>
      </c>
      <c r="V2529" s="96"/>
      <c r="W2529" s="96" t="s">
        <v>30569</v>
      </c>
      <c r="X2529" s="96" t="s">
        <v>219</v>
      </c>
      <c r="Y2529" s="95" t="s">
        <v>30570</v>
      </c>
    </row>
    <row r="2530" spans="1:25" x14ac:dyDescent="0.3">
      <c r="A2530" s="94" t="str">
        <f t="shared" si="40"/>
        <v>yjung</v>
      </c>
      <c r="B2530" s="95" t="s">
        <v>30571</v>
      </c>
      <c r="C2530" s="96" t="s">
        <v>30572</v>
      </c>
      <c r="D2530" s="95" t="s">
        <v>30573</v>
      </c>
      <c r="E2530" s="135"/>
      <c r="F2530" s="136"/>
      <c r="G2530" s="135"/>
      <c r="H2530" s="135"/>
      <c r="I2530" s="135"/>
      <c r="J2530" s="136"/>
      <c r="K2530" s="95" t="s">
        <v>19175</v>
      </c>
      <c r="L2530" s="136"/>
      <c r="M2530" s="135"/>
      <c r="N2530" s="135"/>
      <c r="O2530" s="97">
        <v>45970</v>
      </c>
      <c r="P2530" s="97">
        <v>45970</v>
      </c>
      <c r="Q2530" s="97">
        <v>45970</v>
      </c>
      <c r="R2530" s="135"/>
      <c r="S2530" s="135"/>
      <c r="T2530" s="135"/>
      <c r="U2530" s="95" t="s">
        <v>8475</v>
      </c>
      <c r="V2530" s="95" t="s">
        <v>8476</v>
      </c>
      <c r="W2530" s="96" t="s">
        <v>518</v>
      </c>
      <c r="X2530" s="96" t="s">
        <v>219</v>
      </c>
      <c r="Y2530" s="95" t="s">
        <v>8477</v>
      </c>
    </row>
    <row r="2531" spans="1:25" x14ac:dyDescent="0.3">
      <c r="A2531" s="94" t="str">
        <f t="shared" si="40"/>
        <v>vhoward</v>
      </c>
      <c r="B2531" s="95" t="s">
        <v>30574</v>
      </c>
      <c r="C2531" s="96" t="s">
        <v>30575</v>
      </c>
      <c r="D2531" s="95" t="s">
        <v>30576</v>
      </c>
      <c r="E2531" s="135"/>
      <c r="F2531" s="136"/>
      <c r="G2531" s="135"/>
      <c r="H2531" s="135"/>
      <c r="I2531" s="135"/>
      <c r="J2531" s="136"/>
      <c r="K2531" s="95" t="s">
        <v>19401</v>
      </c>
      <c r="L2531" s="136"/>
      <c r="M2531" s="135"/>
      <c r="N2531" s="135"/>
      <c r="O2531" s="97">
        <v>45970</v>
      </c>
      <c r="P2531" s="97">
        <v>45970</v>
      </c>
      <c r="Q2531" s="97">
        <v>45970</v>
      </c>
      <c r="R2531" s="135"/>
      <c r="S2531" s="135"/>
      <c r="T2531" s="135"/>
      <c r="U2531" s="95" t="s">
        <v>30577</v>
      </c>
      <c r="V2531" s="96"/>
      <c r="W2531" s="96" t="s">
        <v>6070</v>
      </c>
      <c r="X2531" s="96" t="s">
        <v>287</v>
      </c>
      <c r="Y2531" s="95" t="s">
        <v>6071</v>
      </c>
    </row>
    <row r="2532" spans="1:25" x14ac:dyDescent="0.3">
      <c r="A2532" s="94" t="str">
        <f t="shared" si="40"/>
        <v>jskarop</v>
      </c>
      <c r="B2532" s="95" t="s">
        <v>30578</v>
      </c>
      <c r="C2532" s="96" t="s">
        <v>30579</v>
      </c>
      <c r="D2532" s="95" t="s">
        <v>30580</v>
      </c>
      <c r="E2532" s="135"/>
      <c r="F2532" s="136"/>
      <c r="G2532" s="135"/>
      <c r="H2532" s="135"/>
      <c r="I2532" s="135"/>
      <c r="J2532" s="136"/>
      <c r="K2532" s="95" t="s">
        <v>19309</v>
      </c>
      <c r="L2532" s="136"/>
      <c r="M2532" s="135"/>
      <c r="N2532" s="135"/>
      <c r="O2532" s="97">
        <v>45970</v>
      </c>
      <c r="P2532" s="97">
        <v>45970</v>
      </c>
      <c r="Q2532" s="97">
        <v>45970</v>
      </c>
      <c r="R2532" s="135"/>
      <c r="S2532" s="135"/>
      <c r="T2532" s="135"/>
      <c r="U2532" s="95" t="s">
        <v>30581</v>
      </c>
      <c r="V2532" s="96"/>
      <c r="W2532" s="96" t="s">
        <v>4809</v>
      </c>
      <c r="X2532" s="96" t="s">
        <v>4327</v>
      </c>
      <c r="Y2532" s="95" t="s">
        <v>30582</v>
      </c>
    </row>
    <row r="2533" spans="1:25" x14ac:dyDescent="0.3">
      <c r="A2533" s="94" t="str">
        <f t="shared" si="40"/>
        <v>pserini</v>
      </c>
      <c r="B2533" s="95" t="s">
        <v>30583</v>
      </c>
      <c r="C2533" s="96" t="s">
        <v>30584</v>
      </c>
      <c r="D2533" s="95" t="s">
        <v>30585</v>
      </c>
      <c r="E2533" s="135"/>
      <c r="F2533" s="136"/>
      <c r="G2533" s="135"/>
      <c r="H2533" s="135"/>
      <c r="I2533" s="135"/>
      <c r="J2533" s="136"/>
      <c r="K2533" s="95" t="s">
        <v>19802</v>
      </c>
      <c r="L2533" s="136"/>
      <c r="M2533" s="135"/>
      <c r="N2533" s="135"/>
      <c r="O2533" s="97">
        <v>45970</v>
      </c>
      <c r="P2533" s="97">
        <v>45970</v>
      </c>
      <c r="Q2533" s="97">
        <v>45970</v>
      </c>
      <c r="R2533" s="135"/>
      <c r="S2533" s="135"/>
      <c r="T2533" s="135"/>
      <c r="U2533" s="95" t="s">
        <v>30586</v>
      </c>
      <c r="V2533" s="96"/>
      <c r="W2533" s="96" t="s">
        <v>30587</v>
      </c>
      <c r="X2533" s="96" t="s">
        <v>1502</v>
      </c>
      <c r="Y2533" s="95" t="s">
        <v>30588</v>
      </c>
    </row>
    <row r="2534" spans="1:25" x14ac:dyDescent="0.3">
      <c r="A2534" s="94" t="str">
        <f t="shared" si="40"/>
        <v>csander</v>
      </c>
      <c r="B2534" s="95" t="s">
        <v>30589</v>
      </c>
      <c r="C2534" s="96" t="s">
        <v>30590</v>
      </c>
      <c r="D2534" s="95" t="s">
        <v>30591</v>
      </c>
      <c r="E2534" s="135"/>
      <c r="F2534" s="136"/>
      <c r="G2534" s="135"/>
      <c r="H2534" s="135"/>
      <c r="I2534" s="135"/>
      <c r="J2534" s="136"/>
      <c r="K2534" s="95" t="s">
        <v>19216</v>
      </c>
      <c r="L2534" s="136"/>
      <c r="M2534" s="135"/>
      <c r="N2534" s="135"/>
      <c r="O2534" s="97">
        <v>45970</v>
      </c>
      <c r="P2534" s="97">
        <v>45970</v>
      </c>
      <c r="Q2534" s="97">
        <v>45970</v>
      </c>
      <c r="R2534" s="135"/>
      <c r="S2534" s="135"/>
      <c r="T2534" s="135"/>
      <c r="U2534" s="95" t="s">
        <v>7037</v>
      </c>
      <c r="V2534" s="96"/>
      <c r="W2534" s="96" t="s">
        <v>772</v>
      </c>
      <c r="X2534" s="96" t="s">
        <v>453</v>
      </c>
      <c r="Y2534" s="95" t="s">
        <v>7038</v>
      </c>
    </row>
    <row r="2535" spans="1:25" x14ac:dyDescent="0.3">
      <c r="A2535" s="94" t="str">
        <f t="shared" si="40"/>
        <v>fhamouc</v>
      </c>
      <c r="B2535" s="95" t="s">
        <v>30592</v>
      </c>
      <c r="C2535" s="96" t="s">
        <v>30593</v>
      </c>
      <c r="D2535" s="95" t="s">
        <v>30594</v>
      </c>
      <c r="E2535" s="135"/>
      <c r="F2535" s="136"/>
      <c r="G2535" s="135"/>
      <c r="H2535" s="135"/>
      <c r="I2535" s="135"/>
      <c r="J2535" s="136"/>
      <c r="K2535" s="95" t="s">
        <v>19216</v>
      </c>
      <c r="L2535" s="136"/>
      <c r="M2535" s="135"/>
      <c r="N2535" s="135"/>
      <c r="O2535" s="97">
        <v>45970</v>
      </c>
      <c r="P2535" s="97">
        <v>45970</v>
      </c>
      <c r="Q2535" s="97">
        <v>45970</v>
      </c>
      <c r="R2535" s="135"/>
      <c r="S2535" s="135"/>
      <c r="T2535" s="135"/>
      <c r="U2535" s="95" t="s">
        <v>30595</v>
      </c>
      <c r="V2535" s="96"/>
      <c r="W2535" s="96" t="s">
        <v>15953</v>
      </c>
      <c r="X2535" s="96" t="s">
        <v>250</v>
      </c>
      <c r="Y2535" s="95" t="s">
        <v>15954</v>
      </c>
    </row>
    <row r="2536" spans="1:25" x14ac:dyDescent="0.3">
      <c r="A2536" s="94" t="str">
        <f t="shared" si="40"/>
        <v>oochoa</v>
      </c>
      <c r="B2536" s="101" t="s">
        <v>30596</v>
      </c>
      <c r="C2536" s="102" t="s">
        <v>30597</v>
      </c>
      <c r="D2536" s="101" t="s">
        <v>30598</v>
      </c>
      <c r="E2536" s="137"/>
      <c r="F2536" s="138"/>
      <c r="G2536" s="137"/>
      <c r="H2536" s="137"/>
      <c r="I2536" s="137"/>
      <c r="J2536" s="138"/>
      <c r="K2536" s="101" t="s">
        <v>19216</v>
      </c>
      <c r="L2536" s="138"/>
      <c r="M2536" s="137"/>
      <c r="N2536" s="137"/>
      <c r="O2536" s="103">
        <v>45970</v>
      </c>
      <c r="P2536" s="103">
        <v>45970</v>
      </c>
      <c r="Q2536" s="103">
        <v>45970</v>
      </c>
      <c r="R2536" s="137"/>
      <c r="S2536" s="137"/>
      <c r="T2536" s="137"/>
      <c r="U2536" s="101" t="s">
        <v>30599</v>
      </c>
      <c r="V2536" s="102"/>
      <c r="W2536" s="102" t="s">
        <v>2262</v>
      </c>
      <c r="X2536" s="102" t="s">
        <v>250</v>
      </c>
      <c r="Y2536" s="101" t="s">
        <v>5783</v>
      </c>
    </row>
    <row r="2537" spans="1:25" x14ac:dyDescent="0.3">
      <c r="A2537" s="94" t="str">
        <f t="shared" si="40"/>
        <v>thender</v>
      </c>
      <c r="B2537" s="95" t="s">
        <v>30600</v>
      </c>
      <c r="C2537" s="96" t="s">
        <v>30601</v>
      </c>
      <c r="D2537" s="95" t="s">
        <v>30602</v>
      </c>
      <c r="E2537" s="96"/>
      <c r="F2537" s="96"/>
      <c r="G2537" s="96"/>
      <c r="H2537" s="96"/>
      <c r="I2537" s="96"/>
      <c r="J2537" s="96"/>
      <c r="K2537" s="95" t="s">
        <v>19579</v>
      </c>
      <c r="L2537" s="96"/>
      <c r="M2537" s="96"/>
      <c r="N2537" s="96"/>
      <c r="O2537" s="97">
        <v>45977</v>
      </c>
      <c r="P2537" s="97">
        <v>45977</v>
      </c>
      <c r="Q2537" s="97">
        <v>45977</v>
      </c>
      <c r="R2537" s="96"/>
      <c r="S2537" s="96"/>
      <c r="T2537" s="96"/>
      <c r="U2537" s="95" t="s">
        <v>10088</v>
      </c>
      <c r="V2537" s="96"/>
      <c r="W2537" s="96" t="s">
        <v>3073</v>
      </c>
      <c r="X2537" s="96" t="s">
        <v>1502</v>
      </c>
      <c r="Y2537" s="95" t="s">
        <v>10089</v>
      </c>
    </row>
    <row r="2538" spans="1:25" x14ac:dyDescent="0.3">
      <c r="A2538" s="94" t="str">
        <f t="shared" si="40"/>
        <v>jmccabe</v>
      </c>
      <c r="B2538" s="95" t="s">
        <v>30603</v>
      </c>
      <c r="C2538" s="96" t="s">
        <v>30604</v>
      </c>
      <c r="D2538" s="95" t="s">
        <v>30605</v>
      </c>
      <c r="E2538" s="96"/>
      <c r="F2538" s="96"/>
      <c r="G2538" s="96"/>
      <c r="H2538" s="96"/>
      <c r="I2538" s="96"/>
      <c r="J2538" s="96"/>
      <c r="K2538" s="95" t="s">
        <v>19333</v>
      </c>
      <c r="L2538" s="96"/>
      <c r="M2538" s="96"/>
      <c r="N2538" s="96"/>
      <c r="O2538" s="97">
        <v>45977</v>
      </c>
      <c r="P2538" s="97">
        <v>45977</v>
      </c>
      <c r="Q2538" s="97">
        <v>45977</v>
      </c>
      <c r="R2538" s="96"/>
      <c r="S2538" s="96"/>
      <c r="T2538" s="96"/>
      <c r="U2538" s="95" t="s">
        <v>16041</v>
      </c>
      <c r="V2538" s="96"/>
      <c r="W2538" s="96" t="s">
        <v>4556</v>
      </c>
      <c r="X2538" s="96" t="s">
        <v>260</v>
      </c>
      <c r="Y2538" s="95" t="s">
        <v>16042</v>
      </c>
    </row>
    <row r="2539" spans="1:25" x14ac:dyDescent="0.3">
      <c r="A2539" s="94" t="str">
        <f t="shared" si="40"/>
        <v>jpeters</v>
      </c>
      <c r="B2539" s="95" t="s">
        <v>30606</v>
      </c>
      <c r="C2539" s="96" t="s">
        <v>30607</v>
      </c>
      <c r="D2539" s="95" t="s">
        <v>30608</v>
      </c>
      <c r="E2539" s="96"/>
      <c r="F2539" s="96"/>
      <c r="G2539" s="96"/>
      <c r="H2539" s="96"/>
      <c r="I2539" s="96"/>
      <c r="J2539" s="96"/>
      <c r="K2539" s="95" t="s">
        <v>19333</v>
      </c>
      <c r="L2539" s="96"/>
      <c r="M2539" s="96"/>
      <c r="N2539" s="96"/>
      <c r="O2539" s="97">
        <v>45977</v>
      </c>
      <c r="P2539" s="97">
        <v>45977</v>
      </c>
      <c r="Q2539" s="97">
        <v>45977</v>
      </c>
      <c r="R2539" s="96"/>
      <c r="S2539" s="96"/>
      <c r="T2539" s="96"/>
      <c r="U2539" s="95" t="s">
        <v>30609</v>
      </c>
      <c r="V2539" s="95" t="s">
        <v>30610</v>
      </c>
      <c r="W2539" s="96" t="s">
        <v>30611</v>
      </c>
      <c r="X2539" s="96" t="s">
        <v>260</v>
      </c>
      <c r="Y2539" s="95" t="s">
        <v>30612</v>
      </c>
    </row>
    <row r="2540" spans="1:25" x14ac:dyDescent="0.3">
      <c r="A2540" s="94" t="str">
        <f t="shared" si="40"/>
        <v>gminier</v>
      </c>
      <c r="B2540" s="95" t="s">
        <v>30613</v>
      </c>
      <c r="C2540" s="96" t="s">
        <v>30614</v>
      </c>
      <c r="D2540" s="95" t="s">
        <v>30615</v>
      </c>
      <c r="E2540" s="96"/>
      <c r="F2540" s="96"/>
      <c r="G2540" s="96"/>
      <c r="H2540" s="96"/>
      <c r="I2540" s="96"/>
      <c r="J2540" s="96"/>
      <c r="K2540" s="95" t="s">
        <v>19345</v>
      </c>
      <c r="L2540" s="96"/>
      <c r="M2540" s="96"/>
      <c r="N2540" s="96"/>
      <c r="O2540" s="97">
        <v>45977</v>
      </c>
      <c r="P2540" s="97">
        <v>45977</v>
      </c>
      <c r="Q2540" s="97">
        <v>45977</v>
      </c>
      <c r="R2540" s="96"/>
      <c r="S2540" s="96"/>
      <c r="T2540" s="96"/>
      <c r="U2540" s="95" t="s">
        <v>9602</v>
      </c>
      <c r="V2540" s="96"/>
      <c r="W2540" s="96" t="s">
        <v>4903</v>
      </c>
      <c r="X2540" s="96" t="s">
        <v>435</v>
      </c>
      <c r="Y2540" s="95" t="s">
        <v>9603</v>
      </c>
    </row>
    <row r="2541" spans="1:25" x14ac:dyDescent="0.3">
      <c r="A2541" s="94" t="str">
        <f t="shared" si="40"/>
        <v>jyedral</v>
      </c>
      <c r="B2541" s="95" t="s">
        <v>30616</v>
      </c>
      <c r="C2541" s="96" t="s">
        <v>30617</v>
      </c>
      <c r="D2541" s="95" t="s">
        <v>30618</v>
      </c>
      <c r="E2541" s="96"/>
      <c r="F2541" s="96"/>
      <c r="G2541" s="96"/>
      <c r="H2541" s="96"/>
      <c r="I2541" s="96"/>
      <c r="J2541" s="96"/>
      <c r="K2541" s="95" t="s">
        <v>19415</v>
      </c>
      <c r="L2541" s="96"/>
      <c r="M2541" s="96"/>
      <c r="N2541" s="96"/>
      <c r="O2541" s="97">
        <v>45977</v>
      </c>
      <c r="P2541" s="97">
        <v>45977</v>
      </c>
      <c r="Q2541" s="97">
        <v>45977</v>
      </c>
      <c r="R2541" s="96"/>
      <c r="S2541" s="96"/>
      <c r="T2541" s="96"/>
      <c r="U2541" s="95" t="s">
        <v>18295</v>
      </c>
      <c r="V2541" s="96"/>
      <c r="W2541" s="96" t="s">
        <v>1642</v>
      </c>
      <c r="X2541" s="96" t="s">
        <v>318</v>
      </c>
      <c r="Y2541" s="95" t="s">
        <v>18296</v>
      </c>
    </row>
    <row r="2542" spans="1:25" x14ac:dyDescent="0.3">
      <c r="A2542" s="94" t="str">
        <f t="shared" si="40"/>
        <v>cbanks</v>
      </c>
      <c r="B2542" s="95" t="s">
        <v>30619</v>
      </c>
      <c r="C2542" s="96" t="s">
        <v>30620</v>
      </c>
      <c r="D2542" s="95" t="s">
        <v>30621</v>
      </c>
      <c r="E2542" s="96"/>
      <c r="F2542" s="96"/>
      <c r="G2542" s="96"/>
      <c r="H2542" s="96"/>
      <c r="I2542" s="96"/>
      <c r="J2542" s="96"/>
      <c r="K2542" s="95" t="s">
        <v>19258</v>
      </c>
      <c r="L2542" s="96"/>
      <c r="M2542" s="96"/>
      <c r="N2542" s="96"/>
      <c r="O2542" s="97">
        <v>45977</v>
      </c>
      <c r="P2542" s="97">
        <v>45977</v>
      </c>
      <c r="Q2542" s="97">
        <v>45977</v>
      </c>
      <c r="R2542" s="96"/>
      <c r="S2542" s="96"/>
      <c r="T2542" s="96"/>
      <c r="U2542" s="95" t="s">
        <v>30622</v>
      </c>
      <c r="V2542" s="96"/>
      <c r="W2542" s="96" t="s">
        <v>1757</v>
      </c>
      <c r="X2542" s="96" t="s">
        <v>279</v>
      </c>
      <c r="Y2542" s="95" t="s">
        <v>18082</v>
      </c>
    </row>
    <row r="2543" spans="1:25" x14ac:dyDescent="0.3">
      <c r="A2543" s="94" t="str">
        <f t="shared" si="40"/>
        <v>jjordan</v>
      </c>
      <c r="B2543" s="95" t="s">
        <v>30623</v>
      </c>
      <c r="C2543" s="96" t="s">
        <v>30624</v>
      </c>
      <c r="D2543" s="95" t="s">
        <v>30625</v>
      </c>
      <c r="E2543" s="96"/>
      <c r="F2543" s="96"/>
      <c r="G2543" s="96"/>
      <c r="H2543" s="96"/>
      <c r="I2543" s="96"/>
      <c r="J2543" s="96"/>
      <c r="K2543" s="95" t="s">
        <v>19374</v>
      </c>
      <c r="L2543" s="96"/>
      <c r="M2543" s="96"/>
      <c r="N2543" s="96"/>
      <c r="O2543" s="97">
        <v>45977</v>
      </c>
      <c r="P2543" s="97">
        <v>45977</v>
      </c>
      <c r="Q2543" s="97">
        <v>45977</v>
      </c>
      <c r="R2543" s="96"/>
      <c r="S2543" s="96"/>
      <c r="T2543" s="96"/>
      <c r="U2543" s="95" t="s">
        <v>30626</v>
      </c>
      <c r="V2543" s="96"/>
      <c r="W2543" s="96" t="s">
        <v>10306</v>
      </c>
      <c r="X2543" s="96" t="s">
        <v>268</v>
      </c>
      <c r="Y2543" s="95" t="s">
        <v>10307</v>
      </c>
    </row>
    <row r="2544" spans="1:25" x14ac:dyDescent="0.3">
      <c r="A2544" s="94" t="str">
        <f t="shared" si="40"/>
        <v>kcofty</v>
      </c>
      <c r="B2544" s="95" t="s">
        <v>30627</v>
      </c>
      <c r="C2544" s="96" t="s">
        <v>30628</v>
      </c>
      <c r="D2544" s="95" t="s">
        <v>30629</v>
      </c>
      <c r="E2544" s="96"/>
      <c r="F2544" s="96"/>
      <c r="G2544" s="96"/>
      <c r="H2544" s="96"/>
      <c r="I2544" s="96"/>
      <c r="J2544" s="96"/>
      <c r="K2544" s="95" t="s">
        <v>19716</v>
      </c>
      <c r="L2544" s="96"/>
      <c r="M2544" s="96"/>
      <c r="N2544" s="96"/>
      <c r="O2544" s="97">
        <v>45977</v>
      </c>
      <c r="P2544" s="97">
        <v>45977</v>
      </c>
      <c r="Q2544" s="97">
        <v>45977</v>
      </c>
      <c r="R2544" s="96"/>
      <c r="S2544" s="96"/>
      <c r="T2544" s="96"/>
      <c r="U2544" s="95" t="s">
        <v>30630</v>
      </c>
      <c r="V2544" s="96"/>
      <c r="W2544" s="96" t="s">
        <v>30631</v>
      </c>
      <c r="X2544" s="96" t="s">
        <v>279</v>
      </c>
      <c r="Y2544" s="95" t="s">
        <v>30632</v>
      </c>
    </row>
    <row r="2545" spans="1:25" x14ac:dyDescent="0.3">
      <c r="A2545" s="94" t="str">
        <f t="shared" si="40"/>
        <v>rhoneyc</v>
      </c>
      <c r="B2545" s="95" t="s">
        <v>30633</v>
      </c>
      <c r="C2545" s="96" t="s">
        <v>30634</v>
      </c>
      <c r="D2545" s="95" t="s">
        <v>30635</v>
      </c>
      <c r="E2545" s="96"/>
      <c r="F2545" s="96"/>
      <c r="G2545" s="96"/>
      <c r="H2545" s="96"/>
      <c r="I2545" s="96"/>
      <c r="J2545" s="96"/>
      <c r="K2545" s="95" t="s">
        <v>20070</v>
      </c>
      <c r="L2545" s="96"/>
      <c r="M2545" s="96"/>
      <c r="N2545" s="96"/>
      <c r="O2545" s="97">
        <v>45977</v>
      </c>
      <c r="P2545" s="97">
        <v>45977</v>
      </c>
      <c r="Q2545" s="97">
        <v>45977</v>
      </c>
      <c r="R2545" s="96"/>
      <c r="S2545" s="96"/>
      <c r="T2545" s="96"/>
      <c r="U2545" s="95" t="s">
        <v>18851</v>
      </c>
      <c r="V2545" s="96"/>
      <c r="W2545" s="96" t="s">
        <v>2134</v>
      </c>
      <c r="X2545" s="96" t="s">
        <v>2135</v>
      </c>
      <c r="Y2545" s="95" t="s">
        <v>4499</v>
      </c>
    </row>
    <row r="2546" spans="1:25" x14ac:dyDescent="0.3">
      <c r="A2546" s="94" t="str">
        <f t="shared" si="40"/>
        <v>tjackso</v>
      </c>
      <c r="B2546" s="95" t="s">
        <v>30636</v>
      </c>
      <c r="C2546" s="96" t="s">
        <v>30637</v>
      </c>
      <c r="D2546" s="95" t="s">
        <v>30638</v>
      </c>
      <c r="E2546" s="96"/>
      <c r="F2546" s="96"/>
      <c r="G2546" s="96"/>
      <c r="H2546" s="96"/>
      <c r="I2546" s="96"/>
      <c r="J2546" s="96"/>
      <c r="K2546" s="95" t="s">
        <v>20070</v>
      </c>
      <c r="L2546" s="96"/>
      <c r="M2546" s="96"/>
      <c r="N2546" s="96"/>
      <c r="O2546" s="97">
        <v>45977</v>
      </c>
      <c r="P2546" s="97">
        <v>45977</v>
      </c>
      <c r="Q2546" s="97">
        <v>45977</v>
      </c>
      <c r="R2546" s="96"/>
      <c r="S2546" s="96"/>
      <c r="T2546" s="96"/>
      <c r="U2546" s="95" t="s">
        <v>30639</v>
      </c>
      <c r="V2546" s="96"/>
      <c r="W2546" s="96" t="s">
        <v>1414</v>
      </c>
      <c r="X2546" s="96" t="s">
        <v>955</v>
      </c>
      <c r="Y2546" s="95" t="s">
        <v>30640</v>
      </c>
    </row>
    <row r="2547" spans="1:25" x14ac:dyDescent="0.3">
      <c r="A2547" s="94" t="str">
        <f t="shared" si="40"/>
        <v>jperez2</v>
      </c>
      <c r="B2547" s="95" t="s">
        <v>30641</v>
      </c>
      <c r="C2547" s="96" t="s">
        <v>30642</v>
      </c>
      <c r="D2547" s="95" t="s">
        <v>30643</v>
      </c>
      <c r="E2547" s="96"/>
      <c r="F2547" s="96"/>
      <c r="G2547" s="96"/>
      <c r="H2547" s="96"/>
      <c r="I2547" s="96"/>
      <c r="J2547" s="96"/>
      <c r="K2547" s="95" t="s">
        <v>19175</v>
      </c>
      <c r="L2547" s="96"/>
      <c r="M2547" s="96"/>
      <c r="N2547" s="96"/>
      <c r="O2547" s="97">
        <v>45977</v>
      </c>
      <c r="P2547" s="97">
        <v>45977</v>
      </c>
      <c r="Q2547" s="97">
        <v>45977</v>
      </c>
      <c r="R2547" s="96"/>
      <c r="S2547" s="96"/>
      <c r="T2547" s="96"/>
      <c r="U2547" s="95" t="s">
        <v>30644</v>
      </c>
      <c r="V2547" s="96"/>
      <c r="W2547" s="96" t="s">
        <v>30645</v>
      </c>
      <c r="X2547" s="96" t="s">
        <v>219</v>
      </c>
      <c r="Y2547" s="95" t="s">
        <v>30646</v>
      </c>
    </row>
    <row r="2548" spans="1:25" x14ac:dyDescent="0.3">
      <c r="A2548" s="94" t="str">
        <f t="shared" si="40"/>
        <v>rbristo</v>
      </c>
      <c r="B2548" s="95" t="s">
        <v>30647</v>
      </c>
      <c r="C2548" s="96" t="s">
        <v>30648</v>
      </c>
      <c r="D2548" s="95" t="s">
        <v>30649</v>
      </c>
      <c r="E2548" s="96"/>
      <c r="F2548" s="96"/>
      <c r="G2548" s="96"/>
      <c r="H2548" s="96"/>
      <c r="I2548" s="96"/>
      <c r="J2548" s="96"/>
      <c r="K2548" s="95" t="s">
        <v>19175</v>
      </c>
      <c r="L2548" s="96"/>
      <c r="M2548" s="96"/>
      <c r="N2548" s="96"/>
      <c r="O2548" s="97">
        <v>45977</v>
      </c>
      <c r="P2548" s="97">
        <v>45977</v>
      </c>
      <c r="Q2548" s="97">
        <v>45977</v>
      </c>
      <c r="R2548" s="96"/>
      <c r="S2548" s="96"/>
      <c r="T2548" s="96"/>
      <c r="U2548" s="95" t="s">
        <v>8974</v>
      </c>
      <c r="V2548" s="96"/>
      <c r="W2548" s="96" t="s">
        <v>4666</v>
      </c>
      <c r="X2548" s="96" t="s">
        <v>219</v>
      </c>
      <c r="Y2548" s="95" t="s">
        <v>8975</v>
      </c>
    </row>
    <row r="2549" spans="1:25" x14ac:dyDescent="0.3">
      <c r="A2549" s="94" t="str">
        <f t="shared" si="40"/>
        <v>mbraggs</v>
      </c>
      <c r="B2549" s="95" t="s">
        <v>30650</v>
      </c>
      <c r="C2549" s="96" t="s">
        <v>30651</v>
      </c>
      <c r="D2549" s="95" t="s">
        <v>30652</v>
      </c>
      <c r="E2549" s="96"/>
      <c r="F2549" s="96"/>
      <c r="G2549" s="96"/>
      <c r="H2549" s="96"/>
      <c r="I2549" s="96"/>
      <c r="J2549" s="96"/>
      <c r="K2549" s="95" t="s">
        <v>19401</v>
      </c>
      <c r="L2549" s="96"/>
      <c r="M2549" s="96"/>
      <c r="N2549" s="96"/>
      <c r="O2549" s="97">
        <v>45977</v>
      </c>
      <c r="P2549" s="97">
        <v>45977</v>
      </c>
      <c r="Q2549" s="97">
        <v>45977</v>
      </c>
      <c r="R2549" s="96"/>
      <c r="S2549" s="96"/>
      <c r="T2549" s="96"/>
      <c r="U2549" s="95" t="s">
        <v>30653</v>
      </c>
      <c r="V2549" s="96"/>
      <c r="W2549" s="96" t="s">
        <v>2671</v>
      </c>
      <c r="X2549" s="96" t="s">
        <v>983</v>
      </c>
      <c r="Y2549" s="95" t="s">
        <v>10799</v>
      </c>
    </row>
    <row r="2550" spans="1:25" x14ac:dyDescent="0.3">
      <c r="A2550" s="94" t="str">
        <f t="shared" si="40"/>
        <v>wpeters</v>
      </c>
      <c r="B2550" s="95" t="s">
        <v>30654</v>
      </c>
      <c r="C2550" s="96" t="s">
        <v>30655</v>
      </c>
      <c r="D2550" s="95" t="s">
        <v>30656</v>
      </c>
      <c r="E2550" s="96"/>
      <c r="F2550" s="96"/>
      <c r="G2550" s="96"/>
      <c r="H2550" s="96"/>
      <c r="I2550" s="96"/>
      <c r="J2550" s="96"/>
      <c r="K2550" s="95" t="s">
        <v>19401</v>
      </c>
      <c r="L2550" s="96"/>
      <c r="M2550" s="96"/>
      <c r="N2550" s="96"/>
      <c r="O2550" s="97">
        <v>45977</v>
      </c>
      <c r="P2550" s="97">
        <v>45977</v>
      </c>
      <c r="Q2550" s="97">
        <v>45977</v>
      </c>
      <c r="R2550" s="96"/>
      <c r="S2550" s="96"/>
      <c r="T2550" s="96"/>
      <c r="U2550" s="95" t="s">
        <v>30657</v>
      </c>
      <c r="V2550" s="96"/>
      <c r="W2550" s="96" t="s">
        <v>28023</v>
      </c>
      <c r="X2550" s="96" t="s">
        <v>983</v>
      </c>
      <c r="Y2550" s="95" t="s">
        <v>30658</v>
      </c>
    </row>
    <row r="2551" spans="1:25" x14ac:dyDescent="0.3">
      <c r="A2551" s="94" t="str">
        <f t="shared" si="40"/>
        <v>bhover</v>
      </c>
      <c r="B2551" s="95" t="s">
        <v>30659</v>
      </c>
      <c r="C2551" s="96" t="s">
        <v>30660</v>
      </c>
      <c r="D2551" s="95" t="s">
        <v>30661</v>
      </c>
      <c r="E2551" s="96"/>
      <c r="F2551" s="96"/>
      <c r="G2551" s="96"/>
      <c r="H2551" s="96"/>
      <c r="I2551" s="96"/>
      <c r="J2551" s="96"/>
      <c r="K2551" s="95" t="s">
        <v>19471</v>
      </c>
      <c r="L2551" s="96"/>
      <c r="M2551" s="96"/>
      <c r="N2551" s="96"/>
      <c r="O2551" s="97">
        <v>45977</v>
      </c>
      <c r="P2551" s="97">
        <v>45977</v>
      </c>
      <c r="Q2551" s="97">
        <v>45977</v>
      </c>
      <c r="R2551" s="96"/>
      <c r="S2551" s="96"/>
      <c r="T2551" s="96"/>
      <c r="U2551" s="95" t="s">
        <v>10426</v>
      </c>
      <c r="V2551" s="96"/>
      <c r="W2551" s="96" t="s">
        <v>10427</v>
      </c>
      <c r="X2551" s="96" t="s">
        <v>719</v>
      </c>
      <c r="Y2551" s="95" t="s">
        <v>10428</v>
      </c>
    </row>
    <row r="2552" spans="1:25" x14ac:dyDescent="0.3">
      <c r="A2552" s="94" t="str">
        <f t="shared" si="40"/>
        <v>glopez0</v>
      </c>
      <c r="B2552" s="95" t="s">
        <v>30662</v>
      </c>
      <c r="C2552" s="96" t="s">
        <v>30663</v>
      </c>
      <c r="D2552" s="95" t="s">
        <v>30664</v>
      </c>
      <c r="E2552" s="96"/>
      <c r="F2552" s="96"/>
      <c r="G2552" s="96"/>
      <c r="H2552" s="96"/>
      <c r="I2552" s="96"/>
      <c r="J2552" s="96"/>
      <c r="K2552" s="95" t="s">
        <v>19216</v>
      </c>
      <c r="L2552" s="96"/>
      <c r="M2552" s="96"/>
      <c r="N2552" s="96"/>
      <c r="O2552" s="97">
        <v>45977</v>
      </c>
      <c r="P2552" s="97">
        <v>45977</v>
      </c>
      <c r="Q2552" s="97">
        <v>45977</v>
      </c>
      <c r="R2552" s="96"/>
      <c r="S2552" s="96"/>
      <c r="T2552" s="96"/>
      <c r="U2552" s="95" t="s">
        <v>30665</v>
      </c>
      <c r="V2552" s="96"/>
      <c r="W2552" s="96" t="s">
        <v>17445</v>
      </c>
      <c r="X2552" s="96" t="s">
        <v>453</v>
      </c>
      <c r="Y2552" s="95" t="s">
        <v>17446</v>
      </c>
    </row>
    <row r="2553" spans="1:25" x14ac:dyDescent="0.3">
      <c r="A2553" s="94" t="str">
        <f t="shared" si="40"/>
        <v>jyoung0</v>
      </c>
      <c r="B2553" s="95" t="s">
        <v>30666</v>
      </c>
      <c r="C2553" s="96" t="s">
        <v>30667</v>
      </c>
      <c r="D2553" s="95" t="s">
        <v>30668</v>
      </c>
      <c r="E2553" s="96"/>
      <c r="F2553" s="96"/>
      <c r="G2553" s="96"/>
      <c r="H2553" s="96"/>
      <c r="I2553" s="96"/>
      <c r="J2553" s="96"/>
      <c r="K2553" s="95" t="s">
        <v>19216</v>
      </c>
      <c r="L2553" s="96"/>
      <c r="M2553" s="96"/>
      <c r="N2553" s="96"/>
      <c r="O2553" s="97">
        <v>45977</v>
      </c>
      <c r="P2553" s="97">
        <v>45977</v>
      </c>
      <c r="Q2553" s="97">
        <v>45977</v>
      </c>
      <c r="R2553" s="96"/>
      <c r="S2553" s="96"/>
      <c r="T2553" s="96"/>
      <c r="U2553" s="95" t="s">
        <v>30669</v>
      </c>
      <c r="V2553" s="95" t="s">
        <v>30670</v>
      </c>
      <c r="W2553" s="96" t="s">
        <v>2216</v>
      </c>
      <c r="X2553" s="96" t="s">
        <v>250</v>
      </c>
      <c r="Y2553" s="95" t="s">
        <v>30671</v>
      </c>
    </row>
    <row r="2554" spans="1:25" x14ac:dyDescent="0.3">
      <c r="A2554" s="94" t="str">
        <f t="shared" si="40"/>
        <v>lposada</v>
      </c>
      <c r="B2554" s="95" t="s">
        <v>30672</v>
      </c>
      <c r="C2554" s="96" t="s">
        <v>30673</v>
      </c>
      <c r="D2554" s="95" t="s">
        <v>30674</v>
      </c>
      <c r="E2554" s="96"/>
      <c r="F2554" s="96"/>
      <c r="G2554" s="96"/>
      <c r="H2554" s="96"/>
      <c r="I2554" s="96"/>
      <c r="J2554" s="96"/>
      <c r="K2554" s="95" t="s">
        <v>19216</v>
      </c>
      <c r="L2554" s="96"/>
      <c r="M2554" s="96"/>
      <c r="N2554" s="96"/>
      <c r="O2554" s="97">
        <v>45977</v>
      </c>
      <c r="P2554" s="97">
        <v>45977</v>
      </c>
      <c r="Q2554" s="97">
        <v>45977</v>
      </c>
      <c r="R2554" s="96"/>
      <c r="S2554" s="96"/>
      <c r="T2554" s="96"/>
      <c r="U2554" s="95" t="s">
        <v>30675</v>
      </c>
      <c r="V2554" s="96"/>
      <c r="W2554" s="96" t="s">
        <v>9284</v>
      </c>
      <c r="X2554" s="96" t="s">
        <v>453</v>
      </c>
      <c r="Y2554" s="95" t="s">
        <v>30676</v>
      </c>
    </row>
    <row r="2555" spans="1:25" x14ac:dyDescent="0.3">
      <c r="A2555" s="94" t="str">
        <f t="shared" si="40"/>
        <v>jmendo0</v>
      </c>
      <c r="B2555" s="95" t="s">
        <v>30677</v>
      </c>
      <c r="C2555" s="96" t="s">
        <v>30678</v>
      </c>
      <c r="D2555" s="95" t="s">
        <v>30679</v>
      </c>
      <c r="E2555" s="96"/>
      <c r="F2555" s="96"/>
      <c r="G2555" s="96"/>
      <c r="H2555" s="96"/>
      <c r="I2555" s="96"/>
      <c r="J2555" s="96"/>
      <c r="K2555" s="95" t="s">
        <v>19216</v>
      </c>
      <c r="L2555" s="96"/>
      <c r="M2555" s="96"/>
      <c r="N2555" s="96"/>
      <c r="O2555" s="97">
        <v>45977</v>
      </c>
      <c r="P2555" s="97">
        <v>45977</v>
      </c>
      <c r="Q2555" s="97">
        <v>45977</v>
      </c>
      <c r="R2555" s="96"/>
      <c r="S2555" s="96"/>
      <c r="T2555" s="96"/>
      <c r="U2555" s="95" t="s">
        <v>30680</v>
      </c>
      <c r="V2555" s="96"/>
      <c r="W2555" s="96" t="s">
        <v>4696</v>
      </c>
      <c r="X2555" s="96" t="s">
        <v>773</v>
      </c>
      <c r="Y2555" s="95" t="s">
        <v>17306</v>
      </c>
    </row>
    <row r="2556" spans="1:25" x14ac:dyDescent="0.3">
      <c r="A2556" s="94" t="str">
        <f t="shared" si="40"/>
        <v>ddedon</v>
      </c>
      <c r="B2556" s="101" t="s">
        <v>30681</v>
      </c>
      <c r="C2556" s="102" t="s">
        <v>30682</v>
      </c>
      <c r="D2556" s="101" t="s">
        <v>30683</v>
      </c>
      <c r="E2556" s="102"/>
      <c r="F2556" s="102"/>
      <c r="G2556" s="102"/>
      <c r="H2556" s="102"/>
      <c r="I2556" s="102"/>
      <c r="J2556" s="102"/>
      <c r="K2556" s="101" t="s">
        <v>19345</v>
      </c>
      <c r="L2556" s="102"/>
      <c r="M2556" s="102"/>
      <c r="N2556" s="102"/>
      <c r="O2556" s="103">
        <v>45977</v>
      </c>
      <c r="P2556" s="103">
        <v>45977</v>
      </c>
      <c r="Q2556" s="103">
        <v>45977</v>
      </c>
      <c r="R2556" s="102"/>
      <c r="S2556" s="102"/>
      <c r="T2556" s="102"/>
      <c r="U2556" s="101" t="s">
        <v>30684</v>
      </c>
      <c r="V2556" s="102"/>
      <c r="W2556" s="102" t="s">
        <v>30685</v>
      </c>
      <c r="X2556" s="102" t="s">
        <v>318</v>
      </c>
      <c r="Y2556" s="101" t="s">
        <v>30686</v>
      </c>
    </row>
    <row r="2557" spans="1:25" x14ac:dyDescent="0.3">
      <c r="A2557" s="94" t="str">
        <f t="shared" si="40"/>
        <v>drineha</v>
      </c>
      <c r="B2557" s="139" t="s">
        <v>30687</v>
      </c>
      <c r="C2557" s="140" t="s">
        <v>30688</v>
      </c>
      <c r="D2557" s="139" t="s">
        <v>30689</v>
      </c>
      <c r="E2557" s="140"/>
      <c r="F2557" s="140"/>
      <c r="G2557" s="140"/>
      <c r="H2557" s="140"/>
      <c r="I2557" s="140"/>
      <c r="J2557" s="140"/>
      <c r="K2557" s="140"/>
      <c r="L2557" s="140"/>
      <c r="M2557" s="140"/>
      <c r="N2557" s="140"/>
      <c r="O2557" s="141">
        <v>45984</v>
      </c>
      <c r="P2557" s="141">
        <v>45984</v>
      </c>
      <c r="Q2557" s="141">
        <v>45984</v>
      </c>
      <c r="R2557" s="140"/>
      <c r="S2557" s="140"/>
      <c r="T2557" s="140"/>
      <c r="U2557" s="139" t="s">
        <v>14909</v>
      </c>
      <c r="V2557" s="140"/>
      <c r="W2557" s="140" t="s">
        <v>14910</v>
      </c>
      <c r="X2557" s="140" t="s">
        <v>260</v>
      </c>
      <c r="Y2557" s="139" t="s">
        <v>14911</v>
      </c>
    </row>
    <row r="2558" spans="1:25" x14ac:dyDescent="0.3">
      <c r="A2558" s="94" t="str">
        <f t="shared" si="40"/>
        <v>esulliv</v>
      </c>
      <c r="B2558" s="139" t="s">
        <v>30690</v>
      </c>
      <c r="C2558" s="140" t="s">
        <v>30691</v>
      </c>
      <c r="D2558" s="139" t="s">
        <v>30692</v>
      </c>
      <c r="E2558" s="140"/>
      <c r="F2558" s="140"/>
      <c r="G2558" s="140"/>
      <c r="H2558" s="140"/>
      <c r="I2558" s="140"/>
      <c r="J2558" s="140"/>
      <c r="K2558" s="140"/>
      <c r="L2558" s="140"/>
      <c r="M2558" s="140"/>
      <c r="N2558" s="140"/>
      <c r="O2558" s="141">
        <v>45984</v>
      </c>
      <c r="P2558" s="141">
        <v>45984</v>
      </c>
      <c r="Q2558" s="141">
        <v>45984</v>
      </c>
      <c r="R2558" s="140"/>
      <c r="S2558" s="140"/>
      <c r="T2558" s="140"/>
      <c r="U2558" s="139" t="s">
        <v>30693</v>
      </c>
      <c r="V2558" s="139" t="s">
        <v>30694</v>
      </c>
      <c r="W2558" s="140" t="s">
        <v>30695</v>
      </c>
      <c r="X2558" s="140" t="s">
        <v>435</v>
      </c>
      <c r="Y2558" s="139" t="s">
        <v>30696</v>
      </c>
    </row>
    <row r="2559" spans="1:25" x14ac:dyDescent="0.3">
      <c r="A2559" s="94" t="str">
        <f t="shared" si="40"/>
        <v>rwilli0</v>
      </c>
      <c r="B2559" s="139" t="s">
        <v>30697</v>
      </c>
      <c r="C2559" s="140" t="s">
        <v>30698</v>
      </c>
      <c r="D2559" s="139" t="s">
        <v>30699</v>
      </c>
      <c r="E2559" s="140"/>
      <c r="F2559" s="140"/>
      <c r="G2559" s="140"/>
      <c r="H2559" s="140"/>
      <c r="I2559" s="140"/>
      <c r="J2559" s="140"/>
      <c r="K2559" s="140"/>
      <c r="L2559" s="140"/>
      <c r="M2559" s="140"/>
      <c r="N2559" s="140"/>
      <c r="O2559" s="141">
        <v>45984</v>
      </c>
      <c r="P2559" s="141">
        <v>45984</v>
      </c>
      <c r="Q2559" s="141">
        <v>45984</v>
      </c>
      <c r="R2559" s="140"/>
      <c r="S2559" s="140"/>
      <c r="T2559" s="140"/>
      <c r="U2559" s="139" t="s">
        <v>30700</v>
      </c>
      <c r="V2559" s="139" t="s">
        <v>30701</v>
      </c>
      <c r="W2559" s="140" t="s">
        <v>30702</v>
      </c>
      <c r="X2559" s="140" t="s">
        <v>655</v>
      </c>
      <c r="Y2559" s="139" t="s">
        <v>30703</v>
      </c>
    </row>
    <row r="2560" spans="1:25" x14ac:dyDescent="0.3">
      <c r="A2560" s="94" t="str">
        <f t="shared" si="40"/>
        <v>dchesne</v>
      </c>
      <c r="B2560" s="139" t="s">
        <v>30704</v>
      </c>
      <c r="C2560" s="140" t="s">
        <v>30705</v>
      </c>
      <c r="D2560" s="139" t="s">
        <v>30706</v>
      </c>
      <c r="E2560" s="140"/>
      <c r="F2560" s="140"/>
      <c r="G2560" s="140"/>
      <c r="H2560" s="140"/>
      <c r="I2560" s="140"/>
      <c r="J2560" s="140"/>
      <c r="K2560" s="140"/>
      <c r="L2560" s="140"/>
      <c r="M2560" s="140"/>
      <c r="N2560" s="140"/>
      <c r="O2560" s="141">
        <v>45984</v>
      </c>
      <c r="P2560" s="141">
        <v>45984</v>
      </c>
      <c r="Q2560" s="141">
        <v>45984</v>
      </c>
      <c r="R2560" s="140"/>
      <c r="S2560" s="140"/>
      <c r="T2560" s="140"/>
      <c r="U2560" s="139" t="s">
        <v>30707</v>
      </c>
      <c r="V2560" s="140"/>
      <c r="W2560" s="140" t="s">
        <v>30708</v>
      </c>
      <c r="X2560" s="140" t="s">
        <v>297</v>
      </c>
      <c r="Y2560" s="139" t="s">
        <v>30709</v>
      </c>
    </row>
    <row r="2561" spans="1:25" x14ac:dyDescent="0.3">
      <c r="A2561" s="94" t="str">
        <f t="shared" si="40"/>
        <v>iperez</v>
      </c>
      <c r="B2561" s="139" t="s">
        <v>30710</v>
      </c>
      <c r="C2561" s="140" t="s">
        <v>30711</v>
      </c>
      <c r="D2561" s="139" t="s">
        <v>30712</v>
      </c>
      <c r="E2561" s="140"/>
      <c r="F2561" s="140"/>
      <c r="G2561" s="140"/>
      <c r="H2561" s="140"/>
      <c r="I2561" s="140"/>
      <c r="J2561" s="140"/>
      <c r="K2561" s="140"/>
      <c r="L2561" s="140"/>
      <c r="M2561" s="140"/>
      <c r="N2561" s="140"/>
      <c r="O2561" s="141">
        <v>45984</v>
      </c>
      <c r="P2561" s="141">
        <v>45984</v>
      </c>
      <c r="Q2561" s="141">
        <v>45984</v>
      </c>
      <c r="R2561" s="140"/>
      <c r="S2561" s="140"/>
      <c r="T2561" s="140"/>
      <c r="U2561" s="139" t="s">
        <v>18977</v>
      </c>
      <c r="V2561" s="139" t="s">
        <v>18978</v>
      </c>
      <c r="W2561" s="140" t="s">
        <v>4669</v>
      </c>
      <c r="X2561" s="140" t="s">
        <v>2504</v>
      </c>
      <c r="Y2561" s="139" t="s">
        <v>6104</v>
      </c>
    </row>
    <row r="2562" spans="1:25" x14ac:dyDescent="0.3">
      <c r="A2562" s="94" t="str">
        <f t="shared" si="40"/>
        <v>mohoula</v>
      </c>
      <c r="B2562" s="139" t="s">
        <v>30713</v>
      </c>
      <c r="C2562" s="140" t="s">
        <v>30714</v>
      </c>
      <c r="D2562" s="139" t="s">
        <v>30715</v>
      </c>
      <c r="E2562" s="140"/>
      <c r="F2562" s="140"/>
      <c r="G2562" s="140"/>
      <c r="H2562" s="140"/>
      <c r="I2562" s="140"/>
      <c r="J2562" s="140"/>
      <c r="K2562" s="140"/>
      <c r="L2562" s="140"/>
      <c r="M2562" s="140"/>
      <c r="N2562" s="140"/>
      <c r="O2562" s="141">
        <v>45984</v>
      </c>
      <c r="P2562" s="141">
        <v>45984</v>
      </c>
      <c r="Q2562" s="141">
        <v>45984</v>
      </c>
      <c r="R2562" s="140"/>
      <c r="S2562" s="140"/>
      <c r="T2562" s="140"/>
      <c r="U2562" s="139" t="s">
        <v>30716</v>
      </c>
      <c r="V2562" s="140"/>
      <c r="W2562" s="140" t="s">
        <v>22680</v>
      </c>
      <c r="X2562" s="140" t="s">
        <v>375</v>
      </c>
      <c r="Y2562" s="139" t="s">
        <v>22681</v>
      </c>
    </row>
    <row r="2563" spans="1:25" x14ac:dyDescent="0.3">
      <c r="A2563" s="94" t="str">
        <f t="shared" ref="A2563:A2568" si="41">TRIM(D2563)</f>
        <v>tcopela</v>
      </c>
      <c r="B2563" s="139" t="s">
        <v>30717</v>
      </c>
      <c r="C2563" s="140" t="s">
        <v>30718</v>
      </c>
      <c r="D2563" s="139" t="s">
        <v>30719</v>
      </c>
      <c r="E2563" s="140"/>
      <c r="F2563" s="140"/>
      <c r="G2563" s="140"/>
      <c r="H2563" s="140"/>
      <c r="I2563" s="140"/>
      <c r="J2563" s="140"/>
      <c r="K2563" s="140"/>
      <c r="L2563" s="140"/>
      <c r="M2563" s="140"/>
      <c r="N2563" s="140"/>
      <c r="O2563" s="141">
        <v>45984</v>
      </c>
      <c r="P2563" s="141">
        <v>45984</v>
      </c>
      <c r="Q2563" s="141">
        <v>45984</v>
      </c>
      <c r="R2563" s="140"/>
      <c r="S2563" s="140"/>
      <c r="T2563" s="140"/>
      <c r="U2563" s="139" t="s">
        <v>8778</v>
      </c>
      <c r="V2563" s="140"/>
      <c r="W2563" s="140" t="s">
        <v>848</v>
      </c>
      <c r="X2563" s="140" t="s">
        <v>328</v>
      </c>
      <c r="Y2563" s="139" t="s">
        <v>4508</v>
      </c>
    </row>
    <row r="2564" spans="1:25" x14ac:dyDescent="0.3">
      <c r="A2564" s="94" t="str">
        <f t="shared" si="41"/>
        <v>rcervan</v>
      </c>
      <c r="B2564" s="139" t="s">
        <v>30720</v>
      </c>
      <c r="C2564" s="140" t="s">
        <v>30721</v>
      </c>
      <c r="D2564" s="139" t="s">
        <v>30722</v>
      </c>
      <c r="E2564" s="140"/>
      <c r="F2564" s="140"/>
      <c r="G2564" s="140"/>
      <c r="H2564" s="140"/>
      <c r="I2564" s="140"/>
      <c r="J2564" s="140"/>
      <c r="K2564" s="140"/>
      <c r="L2564" s="140"/>
      <c r="M2564" s="140"/>
      <c r="N2564" s="140"/>
      <c r="O2564" s="141">
        <v>45984</v>
      </c>
      <c r="P2564" s="141">
        <v>45984</v>
      </c>
      <c r="Q2564" s="141">
        <v>45984</v>
      </c>
      <c r="R2564" s="140"/>
      <c r="S2564" s="140"/>
      <c r="T2564" s="140"/>
      <c r="U2564" s="139" t="s">
        <v>9705</v>
      </c>
      <c r="V2564" s="139" t="s">
        <v>30723</v>
      </c>
      <c r="W2564" s="140" t="s">
        <v>9706</v>
      </c>
      <c r="X2564" s="140" t="s">
        <v>219</v>
      </c>
      <c r="Y2564" s="139" t="s">
        <v>9707</v>
      </c>
    </row>
    <row r="2565" spans="1:25" x14ac:dyDescent="0.3">
      <c r="A2565" s="94" t="str">
        <f t="shared" si="41"/>
        <v>dclayto</v>
      </c>
      <c r="B2565" s="139" t="s">
        <v>30724</v>
      </c>
      <c r="C2565" s="140" t="s">
        <v>30725</v>
      </c>
      <c r="D2565" s="139" t="s">
        <v>30726</v>
      </c>
      <c r="E2565" s="140"/>
      <c r="F2565" s="140"/>
      <c r="G2565" s="140"/>
      <c r="H2565" s="140"/>
      <c r="I2565" s="140"/>
      <c r="J2565" s="140"/>
      <c r="K2565" s="140"/>
      <c r="L2565" s="140"/>
      <c r="M2565" s="140"/>
      <c r="N2565" s="140"/>
      <c r="O2565" s="141">
        <v>45984</v>
      </c>
      <c r="P2565" s="141">
        <v>45984</v>
      </c>
      <c r="Q2565" s="141">
        <v>45984</v>
      </c>
      <c r="R2565" s="140"/>
      <c r="S2565" s="140"/>
      <c r="T2565" s="140"/>
      <c r="U2565" s="139" t="s">
        <v>30727</v>
      </c>
      <c r="V2565" s="140"/>
      <c r="W2565" s="140" t="s">
        <v>4230</v>
      </c>
      <c r="X2565" s="140" t="s">
        <v>773</v>
      </c>
      <c r="Y2565" s="139" t="s">
        <v>30728</v>
      </c>
    </row>
    <row r="2566" spans="1:25" x14ac:dyDescent="0.3">
      <c r="A2566" s="94" t="str">
        <f t="shared" si="41"/>
        <v>sahmady</v>
      </c>
      <c r="B2566" s="139" t="s">
        <v>30729</v>
      </c>
      <c r="C2566" s="140" t="s">
        <v>30730</v>
      </c>
      <c r="D2566" s="139" t="s">
        <v>30731</v>
      </c>
      <c r="E2566" s="140"/>
      <c r="F2566" s="140"/>
      <c r="G2566" s="140"/>
      <c r="H2566" s="140"/>
      <c r="I2566" s="140"/>
      <c r="J2566" s="140"/>
      <c r="K2566" s="140"/>
      <c r="L2566" s="140"/>
      <c r="M2566" s="140"/>
      <c r="N2566" s="140"/>
      <c r="O2566" s="141">
        <v>45984</v>
      </c>
      <c r="P2566" s="141">
        <v>45984</v>
      </c>
      <c r="Q2566" s="141">
        <v>45984</v>
      </c>
      <c r="R2566" s="140"/>
      <c r="S2566" s="140"/>
      <c r="T2566" s="140"/>
      <c r="U2566" s="139" t="s">
        <v>17113</v>
      </c>
      <c r="V2566" s="140"/>
      <c r="W2566" s="140" t="s">
        <v>17114</v>
      </c>
      <c r="X2566" s="140" t="s">
        <v>773</v>
      </c>
      <c r="Y2566" s="139" t="s">
        <v>7526</v>
      </c>
    </row>
    <row r="2567" spans="1:25" x14ac:dyDescent="0.3">
      <c r="A2567" s="94" t="str">
        <f t="shared" si="41"/>
        <v>tdeans</v>
      </c>
      <c r="B2567" s="142" t="s">
        <v>30732</v>
      </c>
      <c r="C2567" s="143" t="s">
        <v>30733</v>
      </c>
      <c r="D2567" s="142" t="s">
        <v>30734</v>
      </c>
      <c r="E2567" s="143"/>
      <c r="F2567" s="143"/>
      <c r="G2567" s="143"/>
      <c r="H2567" s="143"/>
      <c r="I2567" s="143"/>
      <c r="J2567" s="143"/>
      <c r="K2567" s="143"/>
      <c r="L2567" s="143"/>
      <c r="M2567" s="143"/>
      <c r="N2567" s="143"/>
      <c r="O2567" s="144">
        <v>45984</v>
      </c>
      <c r="P2567" s="144">
        <v>45984</v>
      </c>
      <c r="Q2567" s="144">
        <v>45984</v>
      </c>
      <c r="R2567" s="143"/>
      <c r="S2567" s="143"/>
      <c r="T2567" s="143"/>
      <c r="U2567" s="142" t="s">
        <v>30735</v>
      </c>
      <c r="V2567" s="143"/>
      <c r="W2567" s="143" t="s">
        <v>30736</v>
      </c>
      <c r="X2567" s="143" t="s">
        <v>453</v>
      </c>
      <c r="Y2567" s="142" t="s">
        <v>30737</v>
      </c>
    </row>
    <row r="2568" spans="1:25" x14ac:dyDescent="0.3">
      <c r="A2568" s="94" t="str">
        <f t="shared" si="41"/>
        <v>mmansil</v>
      </c>
      <c r="B2568" s="142" t="s">
        <v>30738</v>
      </c>
      <c r="C2568" s="143" t="s">
        <v>30739</v>
      </c>
      <c r="D2568" s="142" t="s">
        <v>30740</v>
      </c>
      <c r="E2568" s="143"/>
      <c r="F2568" s="143"/>
      <c r="G2568" s="143"/>
      <c r="H2568" s="143"/>
      <c r="I2568" s="143"/>
      <c r="J2568" s="143"/>
      <c r="K2568" s="143"/>
      <c r="L2568" s="143"/>
      <c r="M2568" s="143"/>
      <c r="N2568" s="143"/>
      <c r="O2568" s="144">
        <v>45984</v>
      </c>
      <c r="P2568" s="144">
        <v>45984</v>
      </c>
      <c r="Q2568" s="144">
        <v>45984</v>
      </c>
      <c r="R2568" s="143"/>
      <c r="S2568" s="143"/>
      <c r="T2568" s="143"/>
      <c r="U2568" s="142" t="s">
        <v>30741</v>
      </c>
      <c r="V2568" s="143"/>
      <c r="W2568" s="143" t="s">
        <v>21424</v>
      </c>
      <c r="X2568" s="143" t="s">
        <v>219</v>
      </c>
      <c r="Y2568" s="142" t="s">
        <v>21425</v>
      </c>
    </row>
    <row r="2569" spans="1:25" x14ac:dyDescent="0.3">
      <c r="A2569" s="160" t="str">
        <f t="shared" ref="A2569:A2580" si="42">TRIM(D2569)</f>
        <v>atitus</v>
      </c>
      <c r="B2569" s="95" t="s">
        <v>30742</v>
      </c>
      <c r="C2569" s="96" t="s">
        <v>30743</v>
      </c>
      <c r="D2569" s="42" t="s">
        <v>30744</v>
      </c>
      <c r="E2569" s="89"/>
      <c r="F2569" s="88"/>
      <c r="G2569" s="89"/>
      <c r="H2569" s="89"/>
      <c r="I2569" s="89"/>
      <c r="J2569" s="88"/>
      <c r="K2569" s="88"/>
      <c r="L2569" s="88"/>
      <c r="M2569" s="89"/>
      <c r="N2569" s="89"/>
      <c r="O2569" s="90"/>
      <c r="P2569" s="90"/>
      <c r="Q2569" s="90"/>
      <c r="R2569" s="89"/>
      <c r="S2569" s="89"/>
      <c r="T2569" s="89"/>
      <c r="U2569" s="88" t="s">
        <v>30745</v>
      </c>
      <c r="V2569" s="89"/>
      <c r="W2569" s="89" t="s">
        <v>4875</v>
      </c>
      <c r="X2569" s="89" t="s">
        <v>260</v>
      </c>
      <c r="Y2569" s="88" t="s">
        <v>30746</v>
      </c>
    </row>
    <row r="2570" spans="1:25" x14ac:dyDescent="0.3">
      <c r="A2570" s="160" t="str">
        <f t="shared" si="42"/>
        <v>zdysart</v>
      </c>
      <c r="B2570" s="95" t="s">
        <v>30747</v>
      </c>
      <c r="C2570" s="96" t="s">
        <v>30748</v>
      </c>
      <c r="D2570" s="42" t="s">
        <v>30749</v>
      </c>
      <c r="E2570" s="89"/>
      <c r="F2570" s="88"/>
      <c r="G2570" s="89"/>
      <c r="H2570" s="89"/>
      <c r="I2570" s="89"/>
      <c r="J2570" s="88"/>
      <c r="K2570" s="88"/>
      <c r="L2570" s="88"/>
      <c r="M2570" s="89"/>
      <c r="N2570" s="89"/>
      <c r="O2570" s="90"/>
      <c r="P2570" s="90"/>
      <c r="Q2570" s="90"/>
      <c r="R2570" s="89"/>
      <c r="S2570" s="89"/>
      <c r="T2570" s="89"/>
      <c r="U2570" s="88" t="s">
        <v>30750</v>
      </c>
      <c r="V2570" s="89"/>
      <c r="W2570" s="89" t="s">
        <v>13087</v>
      </c>
      <c r="X2570" s="89" t="s">
        <v>328</v>
      </c>
      <c r="Y2570" s="88" t="s">
        <v>13088</v>
      </c>
    </row>
    <row r="2571" spans="1:25" x14ac:dyDescent="0.3">
      <c r="A2571" s="160" t="str">
        <f t="shared" si="42"/>
        <v>tgann</v>
      </c>
      <c r="B2571" s="95" t="s">
        <v>30751</v>
      </c>
      <c r="C2571" s="96" t="s">
        <v>30752</v>
      </c>
      <c r="D2571" s="42" t="s">
        <v>30753</v>
      </c>
      <c r="E2571" s="89"/>
      <c r="F2571" s="88"/>
      <c r="G2571" s="89"/>
      <c r="H2571" s="89"/>
      <c r="I2571" s="89"/>
      <c r="J2571" s="88"/>
      <c r="K2571" s="88"/>
      <c r="L2571" s="88"/>
      <c r="M2571" s="89"/>
      <c r="N2571" s="89"/>
      <c r="O2571" s="90"/>
      <c r="P2571" s="90"/>
      <c r="Q2571" s="90"/>
      <c r="R2571" s="89"/>
      <c r="S2571" s="89"/>
      <c r="T2571" s="89"/>
      <c r="U2571" s="88" t="s">
        <v>30754</v>
      </c>
      <c r="V2571" s="89"/>
      <c r="W2571" s="89" t="s">
        <v>30755</v>
      </c>
      <c r="X2571" s="89" t="s">
        <v>297</v>
      </c>
      <c r="Y2571" s="88" t="s">
        <v>30756</v>
      </c>
    </row>
    <row r="2572" spans="1:25" x14ac:dyDescent="0.3">
      <c r="A2572" s="160" t="str">
        <f t="shared" si="42"/>
        <v>rsanto7</v>
      </c>
      <c r="B2572" s="95" t="s">
        <v>30757</v>
      </c>
      <c r="C2572" s="96" t="s">
        <v>30758</v>
      </c>
      <c r="D2572" s="42" t="s">
        <v>30759</v>
      </c>
      <c r="E2572" s="89"/>
      <c r="F2572" s="88"/>
      <c r="G2572" s="89"/>
      <c r="H2572" s="89"/>
      <c r="I2572" s="89"/>
      <c r="J2572" s="88"/>
      <c r="K2572" s="88"/>
      <c r="L2572" s="88"/>
      <c r="M2572" s="89"/>
      <c r="N2572" s="89"/>
      <c r="O2572" s="90"/>
      <c r="P2572" s="90"/>
      <c r="Q2572" s="90"/>
      <c r="R2572" s="89"/>
      <c r="S2572" s="89"/>
      <c r="T2572" s="89"/>
      <c r="U2572" s="88" t="s">
        <v>30760</v>
      </c>
      <c r="V2572" s="89"/>
      <c r="W2572" s="89" t="s">
        <v>1407</v>
      </c>
      <c r="X2572" s="89" t="s">
        <v>382</v>
      </c>
      <c r="Y2572" s="88" t="s">
        <v>30761</v>
      </c>
    </row>
    <row r="2573" spans="1:25" x14ac:dyDescent="0.3">
      <c r="A2573" s="160" t="str">
        <f t="shared" si="42"/>
        <v>cmorto1</v>
      </c>
      <c r="B2573" s="95" t="s">
        <v>30762</v>
      </c>
      <c r="C2573" s="96" t="s">
        <v>30763</v>
      </c>
      <c r="D2573" s="42" t="s">
        <v>30764</v>
      </c>
      <c r="E2573" s="89"/>
      <c r="F2573" s="88"/>
      <c r="G2573" s="89"/>
      <c r="H2573" s="89"/>
      <c r="I2573" s="89"/>
      <c r="J2573" s="88"/>
      <c r="K2573" s="88"/>
      <c r="L2573" s="88"/>
      <c r="M2573" s="89"/>
      <c r="N2573" s="89"/>
      <c r="O2573" s="90"/>
      <c r="P2573" s="90"/>
      <c r="Q2573" s="90"/>
      <c r="R2573" s="89"/>
      <c r="S2573" s="89"/>
      <c r="T2573" s="89"/>
      <c r="U2573" s="88" t="s">
        <v>30765</v>
      </c>
      <c r="V2573" s="89"/>
      <c r="W2573" s="89" t="s">
        <v>24161</v>
      </c>
      <c r="X2573" s="89" t="s">
        <v>375</v>
      </c>
      <c r="Y2573" s="88" t="s">
        <v>30766</v>
      </c>
    </row>
    <row r="2574" spans="1:25" x14ac:dyDescent="0.3">
      <c r="A2574" s="160" t="str">
        <f t="shared" si="42"/>
        <v>twest3</v>
      </c>
      <c r="B2574" s="95" t="s">
        <v>30767</v>
      </c>
      <c r="C2574" s="96" t="s">
        <v>30768</v>
      </c>
      <c r="D2574" s="42" t="s">
        <v>30769</v>
      </c>
      <c r="E2574" s="89"/>
      <c r="F2574" s="88"/>
      <c r="G2574" s="89"/>
      <c r="H2574" s="89"/>
      <c r="I2574" s="89"/>
      <c r="J2574" s="88"/>
      <c r="K2574" s="88"/>
      <c r="L2574" s="88"/>
      <c r="M2574" s="89"/>
      <c r="N2574" s="89"/>
      <c r="O2574" s="90"/>
      <c r="P2574" s="90"/>
      <c r="Q2574" s="90"/>
      <c r="R2574" s="89"/>
      <c r="S2574" s="89"/>
      <c r="T2574" s="89"/>
      <c r="U2574" s="88" t="s">
        <v>30770</v>
      </c>
      <c r="V2574" s="89"/>
      <c r="W2574" s="89" t="s">
        <v>4930</v>
      </c>
      <c r="X2574" s="89" t="s">
        <v>477</v>
      </c>
      <c r="Y2574" s="88" t="s">
        <v>26095</v>
      </c>
    </row>
    <row r="2575" spans="1:25" x14ac:dyDescent="0.3">
      <c r="A2575" s="160" t="str">
        <f t="shared" si="42"/>
        <v>ariver9</v>
      </c>
      <c r="B2575" s="95" t="s">
        <v>30771</v>
      </c>
      <c r="C2575" s="96" t="s">
        <v>30772</v>
      </c>
      <c r="D2575" s="42" t="s">
        <v>30773</v>
      </c>
      <c r="E2575" s="89"/>
      <c r="F2575" s="88"/>
      <c r="G2575" s="89"/>
      <c r="H2575" s="89"/>
      <c r="I2575" s="89"/>
      <c r="J2575" s="88"/>
      <c r="K2575" s="88"/>
      <c r="L2575" s="88"/>
      <c r="M2575" s="89"/>
      <c r="N2575" s="89"/>
      <c r="O2575" s="90"/>
      <c r="P2575" s="90"/>
      <c r="Q2575" s="90"/>
      <c r="R2575" s="89"/>
      <c r="S2575" s="89"/>
      <c r="T2575" s="89"/>
      <c r="U2575" s="88" t="s">
        <v>16548</v>
      </c>
      <c r="V2575" s="89"/>
      <c r="W2575" s="89" t="s">
        <v>16549</v>
      </c>
      <c r="X2575" s="89" t="s">
        <v>250</v>
      </c>
      <c r="Y2575" s="88" t="s">
        <v>16550</v>
      </c>
    </row>
    <row r="2576" spans="1:25" x14ac:dyDescent="0.3">
      <c r="A2576" s="160" t="str">
        <f t="shared" si="42"/>
        <v>jcarbaj</v>
      </c>
      <c r="B2576" s="95" t="s">
        <v>30774</v>
      </c>
      <c r="C2576" s="96" t="s">
        <v>30775</v>
      </c>
      <c r="D2576" s="42" t="s">
        <v>30776</v>
      </c>
      <c r="E2576" s="89"/>
      <c r="F2576" s="88"/>
      <c r="G2576" s="89"/>
      <c r="H2576" s="89"/>
      <c r="I2576" s="89"/>
      <c r="J2576" s="88"/>
      <c r="K2576" s="88"/>
      <c r="L2576" s="88"/>
      <c r="M2576" s="89"/>
      <c r="N2576" s="89"/>
      <c r="O2576" s="90"/>
      <c r="P2576" s="90"/>
      <c r="Q2576" s="90"/>
      <c r="R2576" s="89"/>
      <c r="S2576" s="89"/>
      <c r="T2576" s="89"/>
      <c r="U2576" s="88" t="s">
        <v>30777</v>
      </c>
      <c r="V2576" s="89"/>
      <c r="W2576" s="89" t="s">
        <v>1542</v>
      </c>
      <c r="X2576" s="89" t="s">
        <v>250</v>
      </c>
      <c r="Y2576" s="88" t="s">
        <v>30778</v>
      </c>
    </row>
    <row r="2577" spans="1:25" x14ac:dyDescent="0.3">
      <c r="A2577" s="160" t="str">
        <f t="shared" si="42"/>
        <v>lcarlso</v>
      </c>
      <c r="B2577" s="95" t="s">
        <v>30779</v>
      </c>
      <c r="C2577" s="96" t="s">
        <v>30780</v>
      </c>
      <c r="D2577" s="42" t="s">
        <v>30781</v>
      </c>
      <c r="E2577" s="89"/>
      <c r="F2577" s="88"/>
      <c r="G2577" s="89"/>
      <c r="H2577" s="89"/>
      <c r="I2577" s="89"/>
      <c r="J2577" s="88"/>
      <c r="K2577" s="88"/>
      <c r="L2577" s="88"/>
      <c r="M2577" s="89"/>
      <c r="N2577" s="89"/>
      <c r="O2577" s="90"/>
      <c r="P2577" s="90"/>
      <c r="Q2577" s="90"/>
      <c r="R2577" s="89"/>
      <c r="S2577" s="89"/>
      <c r="T2577" s="89"/>
      <c r="U2577" s="88" t="s">
        <v>11400</v>
      </c>
      <c r="V2577" s="89"/>
      <c r="W2577" s="89" t="s">
        <v>11401</v>
      </c>
      <c r="X2577" s="89" t="s">
        <v>453</v>
      </c>
      <c r="Y2577" s="88" t="s">
        <v>11402</v>
      </c>
    </row>
    <row r="2578" spans="1:25" x14ac:dyDescent="0.3">
      <c r="A2578" s="160" t="str">
        <f t="shared" si="42"/>
        <v>lvargas</v>
      </c>
      <c r="B2578" s="95" t="s">
        <v>26378</v>
      </c>
      <c r="C2578" s="96" t="s">
        <v>26379</v>
      </c>
      <c r="D2578" s="42" t="s">
        <v>26380</v>
      </c>
      <c r="E2578" s="89"/>
      <c r="F2578" s="88"/>
      <c r="G2578" s="89"/>
      <c r="H2578" s="89"/>
      <c r="I2578" s="89"/>
      <c r="J2578" s="88"/>
      <c r="K2578" s="88"/>
      <c r="L2578" s="88"/>
      <c r="M2578" s="89"/>
      <c r="N2578" s="89"/>
      <c r="O2578" s="90"/>
      <c r="P2578" s="90"/>
      <c r="Q2578" s="90"/>
      <c r="R2578" s="89"/>
      <c r="S2578" s="89"/>
      <c r="T2578" s="89"/>
      <c r="U2578" s="88" t="s">
        <v>18707</v>
      </c>
      <c r="V2578" s="89"/>
      <c r="W2578" s="89" t="s">
        <v>2355</v>
      </c>
      <c r="X2578" s="89" t="s">
        <v>250</v>
      </c>
      <c r="Y2578" s="88" t="s">
        <v>18708</v>
      </c>
    </row>
    <row r="2579" spans="1:25" x14ac:dyDescent="0.3">
      <c r="A2579" s="160" t="str">
        <f t="shared" si="42"/>
        <v>tangus</v>
      </c>
      <c r="B2579" s="95" t="s">
        <v>30782</v>
      </c>
      <c r="C2579" s="96" t="s">
        <v>30783</v>
      </c>
      <c r="D2579" s="42" t="s">
        <v>30784</v>
      </c>
      <c r="E2579" s="89"/>
      <c r="F2579" s="88"/>
      <c r="G2579" s="89"/>
      <c r="H2579" s="89"/>
      <c r="I2579" s="89"/>
      <c r="J2579" s="88"/>
      <c r="K2579" s="88"/>
      <c r="L2579" s="88"/>
      <c r="M2579" s="89"/>
      <c r="N2579" s="89"/>
      <c r="O2579" s="90"/>
      <c r="P2579" s="90"/>
      <c r="Q2579" s="90"/>
      <c r="R2579" s="89"/>
      <c r="S2579" s="89"/>
      <c r="T2579" s="89"/>
      <c r="U2579" s="88" t="s">
        <v>18477</v>
      </c>
      <c r="V2579" s="89"/>
      <c r="W2579" s="89" t="s">
        <v>18478</v>
      </c>
      <c r="X2579" s="89" t="s">
        <v>453</v>
      </c>
      <c r="Y2579" s="88" t="s">
        <v>18479</v>
      </c>
    </row>
    <row r="2580" spans="1:25" x14ac:dyDescent="0.3">
      <c r="A2580" s="161" t="str">
        <f t="shared" si="42"/>
        <v>lreeve</v>
      </c>
      <c r="B2580" s="101" t="s">
        <v>26325</v>
      </c>
      <c r="C2580" s="102" t="s">
        <v>26326</v>
      </c>
      <c r="D2580" s="42" t="s">
        <v>26327</v>
      </c>
      <c r="E2580" s="163"/>
      <c r="F2580" s="162"/>
      <c r="G2580" s="163"/>
      <c r="H2580" s="163"/>
      <c r="I2580" s="163"/>
      <c r="J2580" s="162"/>
      <c r="K2580" s="162"/>
      <c r="L2580" s="162"/>
      <c r="M2580" s="163"/>
      <c r="N2580" s="163"/>
      <c r="O2580" s="164"/>
      <c r="P2580" s="164"/>
      <c r="Q2580" s="164"/>
      <c r="R2580" s="163"/>
      <c r="S2580" s="163"/>
      <c r="T2580" s="163"/>
      <c r="U2580" s="162" t="s">
        <v>30785</v>
      </c>
      <c r="V2580" s="163"/>
      <c r="W2580" s="163" t="s">
        <v>7275</v>
      </c>
      <c r="X2580" s="163" t="s">
        <v>1354</v>
      </c>
      <c r="Y2580" s="162" t="s">
        <v>30786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A15E-0952-4767-BA82-F491F3B8B916}">
  <dimension ref="A1:AN313"/>
  <sheetViews>
    <sheetView topLeftCell="S1" workbookViewId="0">
      <pane ySplit="1" topLeftCell="A2" activePane="bottomLeft" state="frozen"/>
      <selection pane="bottomLeft" activeCell="AF6" sqref="AF6"/>
    </sheetView>
  </sheetViews>
  <sheetFormatPr defaultRowHeight="14.4" outlineLevelCol="1" x14ac:dyDescent="0.3"/>
  <cols>
    <col min="1" max="1" width="22" style="13" bestFit="1" customWidth="1"/>
    <col min="2" max="2" width="15.5546875" style="13" bestFit="1" customWidth="1"/>
    <col min="3" max="3" width="20.44140625" style="13" bestFit="1" customWidth="1"/>
    <col min="4" max="4" width="12.44140625" style="70" bestFit="1" customWidth="1"/>
    <col min="5" max="6" width="31.88671875" style="13" bestFit="1" customWidth="1"/>
    <col min="7" max="7" width="25.33203125" style="13" bestFit="1" customWidth="1"/>
    <col min="8" max="8" width="28" style="70" bestFit="1" customWidth="1"/>
    <col min="9" max="9" width="14.33203125" style="13" bestFit="1" customWidth="1"/>
    <col min="10" max="10" width="10.6640625" style="13" bestFit="1" customWidth="1"/>
    <col min="11" max="11" width="29.44140625" style="13" hidden="1" customWidth="1" outlineLevel="1"/>
    <col min="12" max="12" width="15.88671875" style="13" hidden="1" customWidth="1" outlineLevel="1"/>
    <col min="13" max="13" width="13.109375" style="13" hidden="1" customWidth="1" outlineLevel="1"/>
    <col min="14" max="14" width="0" style="13" hidden="1" customWidth="1" outlineLevel="1"/>
    <col min="15" max="15" width="12.6640625" style="13" hidden="1" customWidth="1" outlineLevel="1"/>
    <col min="16" max="16" width="15.5546875" style="13" hidden="1" customWidth="1" outlineLevel="1"/>
    <col min="17" max="17" width="8.44140625" style="13" hidden="1" customWidth="1" outlineLevel="1"/>
    <col min="18" max="18" width="7.6640625" style="13" bestFit="1" customWidth="1" collapsed="1"/>
    <col min="19" max="20" width="8.44140625" style="13" customWidth="1"/>
    <col min="21" max="21" width="22" style="13" bestFit="1" customWidth="1"/>
    <col min="22" max="22" width="5.6640625" style="13" bestFit="1" customWidth="1"/>
    <col min="23" max="23" width="10" style="13" hidden="1" customWidth="1" outlineLevel="1"/>
    <col min="24" max="24" width="11.33203125" style="13" bestFit="1" customWidth="1" collapsed="1"/>
    <col min="25" max="25" width="9.44140625" style="70" bestFit="1" customWidth="1"/>
    <col min="26" max="26" width="9.5546875" style="13" bestFit="1" customWidth="1"/>
    <col min="27" max="27" width="14.109375" style="13" hidden="1" customWidth="1" outlineLevel="1"/>
    <col min="28" max="28" width="18" style="13" hidden="1" customWidth="1" outlineLevel="1"/>
    <col min="29" max="29" width="8" style="13" bestFit="1" customWidth="1" collapsed="1"/>
    <col min="30" max="30" width="10.6640625" style="13" bestFit="1" customWidth="1"/>
    <col min="31" max="31" width="10.109375" style="13" bestFit="1" customWidth="1"/>
    <col min="32" max="32" width="28.109375" style="13" customWidth="1" outlineLevel="1"/>
    <col min="33" max="33" width="34.33203125" style="13" customWidth="1" outlineLevel="1" collapsed="1"/>
    <col min="34" max="34" width="25.6640625" style="13" customWidth="1" outlineLevel="1"/>
    <col min="35" max="35" width="18.6640625" style="13" customWidth="1" outlineLevel="1"/>
    <col min="36" max="36" width="19.109375" style="13" customWidth="1" outlineLevel="1"/>
    <col min="37" max="37" width="17" style="13" customWidth="1" outlineLevel="1"/>
    <col min="38" max="38" width="18.6640625" style="13" customWidth="1" outlineLevel="1"/>
    <col min="39" max="39" width="15.44140625" style="13" bestFit="1" customWidth="1"/>
    <col min="40" max="40" width="16.5546875" style="13" bestFit="1" customWidth="1"/>
  </cols>
  <sheetData>
    <row r="1" spans="1:40" s="74" customFormat="1" x14ac:dyDescent="0.3">
      <c r="A1" s="75" t="s">
        <v>3691</v>
      </c>
      <c r="B1" s="75" t="s">
        <v>3692</v>
      </c>
      <c r="C1" s="75" t="s">
        <v>3693</v>
      </c>
      <c r="D1" s="77" t="s">
        <v>30787</v>
      </c>
      <c r="E1" s="75" t="s">
        <v>30788</v>
      </c>
      <c r="F1" s="75" t="s">
        <v>30789</v>
      </c>
      <c r="G1" s="75" t="s">
        <v>30790</v>
      </c>
      <c r="H1" s="77" t="s">
        <v>3694</v>
      </c>
      <c r="I1" s="75" t="s">
        <v>3695</v>
      </c>
      <c r="J1" s="75" t="s">
        <v>3696</v>
      </c>
      <c r="K1" s="75" t="s">
        <v>3697</v>
      </c>
      <c r="L1" s="75" t="s">
        <v>3698</v>
      </c>
      <c r="M1" s="75" t="s">
        <v>3699</v>
      </c>
      <c r="N1" s="75" t="s">
        <v>3700</v>
      </c>
      <c r="O1" s="75" t="s">
        <v>3701</v>
      </c>
      <c r="P1" s="75" t="s">
        <v>178</v>
      </c>
      <c r="Q1" s="75" t="s">
        <v>3702</v>
      </c>
      <c r="R1" s="75" t="s">
        <v>3703</v>
      </c>
      <c r="S1" s="75" t="s">
        <v>3704</v>
      </c>
      <c r="T1" s="75" t="s">
        <v>3705</v>
      </c>
      <c r="U1" s="75" t="s">
        <v>3707</v>
      </c>
      <c r="V1" s="75" t="s">
        <v>3708</v>
      </c>
      <c r="W1" s="75" t="s">
        <v>3709</v>
      </c>
      <c r="X1" s="75" t="s">
        <v>179</v>
      </c>
      <c r="Y1" s="77" t="s">
        <v>3710</v>
      </c>
      <c r="Z1" s="75" t="s">
        <v>3711</v>
      </c>
      <c r="AA1" s="75" t="s">
        <v>3712</v>
      </c>
      <c r="AB1" s="75" t="s">
        <v>3713</v>
      </c>
      <c r="AC1" s="75" t="s">
        <v>3714</v>
      </c>
      <c r="AD1" s="75" t="s">
        <v>3715</v>
      </c>
      <c r="AE1" s="75" t="s">
        <v>3716</v>
      </c>
      <c r="AF1" s="75" t="s">
        <v>3717</v>
      </c>
      <c r="AG1" s="75" t="s">
        <v>3718</v>
      </c>
      <c r="AH1" s="75" t="s">
        <v>3719</v>
      </c>
      <c r="AI1" s="75" t="s">
        <v>3720</v>
      </c>
      <c r="AJ1" s="75" t="s">
        <v>3721</v>
      </c>
      <c r="AK1" s="75" t="s">
        <v>3722</v>
      </c>
      <c r="AL1" s="75" t="s">
        <v>30791</v>
      </c>
      <c r="AM1" s="82" t="s">
        <v>30792</v>
      </c>
      <c r="AN1" s="82" t="s">
        <v>30793</v>
      </c>
    </row>
    <row r="2" spans="1:40" x14ac:dyDescent="0.3">
      <c r="A2" s="76" t="s">
        <v>128</v>
      </c>
      <c r="B2" s="76">
        <v>4</v>
      </c>
      <c r="C2" s="76" t="s">
        <v>2047</v>
      </c>
      <c r="D2" s="78">
        <v>45930</v>
      </c>
      <c r="E2" s="76" t="s">
        <v>1334</v>
      </c>
      <c r="F2" s="76" t="s">
        <v>30794</v>
      </c>
      <c r="G2" s="76" t="s">
        <v>30794</v>
      </c>
      <c r="H2" s="78" t="s">
        <v>30794</v>
      </c>
      <c r="I2" s="76" t="s">
        <v>3723</v>
      </c>
      <c r="J2" s="76" t="s">
        <v>195</v>
      </c>
      <c r="K2" s="76">
        <v>79.290000000000006</v>
      </c>
      <c r="L2" s="76">
        <v>79.290000000000006</v>
      </c>
      <c r="M2" s="76" t="s">
        <v>30795</v>
      </c>
      <c r="N2" s="76" t="s">
        <v>2047</v>
      </c>
      <c r="O2" s="76" t="s">
        <v>209</v>
      </c>
      <c r="P2" s="76" t="s">
        <v>2047</v>
      </c>
      <c r="Q2" s="76" t="s">
        <v>3751</v>
      </c>
      <c r="R2" s="76" t="s">
        <v>3735</v>
      </c>
      <c r="S2" s="76" t="s">
        <v>4054</v>
      </c>
      <c r="T2" s="76" t="s">
        <v>7832</v>
      </c>
      <c r="U2" s="76" t="s">
        <v>4259</v>
      </c>
      <c r="V2" s="76" t="s">
        <v>541</v>
      </c>
      <c r="W2" s="76">
        <v>112951337</v>
      </c>
      <c r="X2" s="76">
        <v>114269443</v>
      </c>
      <c r="Y2" s="78">
        <v>45926</v>
      </c>
      <c r="Z2" s="76" t="s">
        <v>3730</v>
      </c>
      <c r="AA2" s="76" t="s">
        <v>3731</v>
      </c>
      <c r="AB2" s="76" t="s">
        <v>3732</v>
      </c>
      <c r="AC2" s="76">
        <v>476</v>
      </c>
      <c r="AD2" s="76">
        <v>7</v>
      </c>
      <c r="AE2" s="76">
        <v>68</v>
      </c>
      <c r="AF2" s="76" t="s">
        <v>3854</v>
      </c>
      <c r="AG2" s="76"/>
      <c r="AH2" s="76"/>
      <c r="AI2" s="76"/>
      <c r="AJ2" s="76"/>
      <c r="AK2" s="76"/>
      <c r="AL2" s="76"/>
      <c r="AM2" s="83" t="s">
        <v>1335</v>
      </c>
      <c r="AN2" s="83" t="s">
        <v>5630</v>
      </c>
    </row>
    <row r="3" spans="1:40" x14ac:dyDescent="0.3">
      <c r="A3" s="76" t="s">
        <v>125</v>
      </c>
      <c r="B3" s="76">
        <v>61</v>
      </c>
      <c r="C3" s="76" t="s">
        <v>30796</v>
      </c>
      <c r="D3" s="78">
        <v>45930</v>
      </c>
      <c r="E3" s="76" t="s">
        <v>30797</v>
      </c>
      <c r="F3" s="76" t="s">
        <v>30794</v>
      </c>
      <c r="G3" s="76" t="s">
        <v>30794</v>
      </c>
      <c r="H3" s="78" t="s">
        <v>30794</v>
      </c>
      <c r="I3" s="76" t="s">
        <v>3723</v>
      </c>
      <c r="J3" s="76" t="s">
        <v>195</v>
      </c>
      <c r="K3" s="76">
        <v>75.290000000000006</v>
      </c>
      <c r="L3" s="76">
        <v>75.290000000000006</v>
      </c>
      <c r="M3" s="76" t="s">
        <v>30795</v>
      </c>
      <c r="N3" s="76" t="s">
        <v>30796</v>
      </c>
      <c r="O3" s="76" t="s">
        <v>209</v>
      </c>
      <c r="P3" s="76" t="s">
        <v>30796</v>
      </c>
      <c r="Q3" s="76" t="s">
        <v>3751</v>
      </c>
      <c r="R3" s="76" t="s">
        <v>4089</v>
      </c>
      <c r="S3" s="76" t="s">
        <v>30798</v>
      </c>
      <c r="T3" s="76" t="s">
        <v>30799</v>
      </c>
      <c r="U3" s="76" t="s">
        <v>30800</v>
      </c>
      <c r="V3" s="76" t="s">
        <v>268</v>
      </c>
      <c r="W3" s="76">
        <v>112952032</v>
      </c>
      <c r="X3" s="76">
        <v>113246175</v>
      </c>
      <c r="Y3" s="78">
        <v>45869</v>
      </c>
      <c r="Z3" s="76" t="s">
        <v>3730</v>
      </c>
      <c r="AA3" s="76" t="s">
        <v>3731</v>
      </c>
      <c r="AB3" s="76" t="s">
        <v>3732</v>
      </c>
      <c r="AC3" s="76">
        <v>395</v>
      </c>
      <c r="AD3" s="76">
        <v>5</v>
      </c>
      <c r="AE3" s="76">
        <v>79</v>
      </c>
      <c r="AF3" s="76" t="s">
        <v>3854</v>
      </c>
      <c r="AG3" s="76"/>
      <c r="AH3" s="76"/>
      <c r="AI3" s="76"/>
      <c r="AJ3" s="76"/>
      <c r="AK3" s="76"/>
      <c r="AL3" s="76"/>
      <c r="AM3" s="83" t="s">
        <v>30801</v>
      </c>
      <c r="AN3" s="83" t="s">
        <v>5630</v>
      </c>
    </row>
    <row r="4" spans="1:40" x14ac:dyDescent="0.3">
      <c r="A4" s="80" t="s">
        <v>125</v>
      </c>
      <c r="B4" s="80">
        <v>55</v>
      </c>
      <c r="C4" s="80" t="s">
        <v>30802</v>
      </c>
      <c r="D4" s="81">
        <v>45930</v>
      </c>
      <c r="E4" s="80" t="s">
        <v>30803</v>
      </c>
      <c r="F4" s="80" t="s">
        <v>30794</v>
      </c>
      <c r="G4" s="80" t="s">
        <v>30794</v>
      </c>
      <c r="H4" s="81" t="s">
        <v>30794</v>
      </c>
      <c r="I4" s="80" t="s">
        <v>203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1">
        <v>45875</v>
      </c>
      <c r="Z4" s="80"/>
      <c r="AA4" s="80"/>
      <c r="AB4" s="80"/>
      <c r="AC4" s="80"/>
      <c r="AD4" s="80"/>
      <c r="AE4" s="80"/>
      <c r="AF4" s="80" t="s">
        <v>3854</v>
      </c>
      <c r="AG4" s="80"/>
      <c r="AH4" s="80"/>
      <c r="AI4" s="80"/>
      <c r="AJ4" s="80"/>
      <c r="AK4" s="80"/>
      <c r="AL4" s="80" t="s">
        <v>195</v>
      </c>
      <c r="AM4" s="83" t="s">
        <v>30804</v>
      </c>
      <c r="AN4" s="83" t="s">
        <v>5630</v>
      </c>
    </row>
    <row r="5" spans="1:40" x14ac:dyDescent="0.3">
      <c r="A5" s="80" t="s">
        <v>125</v>
      </c>
      <c r="B5" s="80">
        <v>64</v>
      </c>
      <c r="C5" s="80" t="s">
        <v>210</v>
      </c>
      <c r="D5" s="81">
        <v>45930</v>
      </c>
      <c r="E5" s="80" t="s">
        <v>211</v>
      </c>
      <c r="F5" s="80" t="s">
        <v>30794</v>
      </c>
      <c r="G5" s="80" t="s">
        <v>30794</v>
      </c>
      <c r="H5" s="81" t="s">
        <v>30794</v>
      </c>
      <c r="I5" s="80" t="s">
        <v>203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1">
        <v>45866</v>
      </c>
      <c r="Z5" s="80"/>
      <c r="AA5" s="80"/>
      <c r="AB5" s="80"/>
      <c r="AC5" s="80"/>
      <c r="AD5" s="80"/>
      <c r="AE5" s="80"/>
      <c r="AF5" s="80" t="s">
        <v>3854</v>
      </c>
      <c r="AG5" s="80"/>
      <c r="AH5" s="80"/>
      <c r="AI5" s="80"/>
      <c r="AJ5" s="80"/>
      <c r="AK5" s="80"/>
      <c r="AL5" s="80" t="s">
        <v>223</v>
      </c>
      <c r="AM5" s="83" t="s">
        <v>212</v>
      </c>
      <c r="AN5" s="83" t="s">
        <v>5630</v>
      </c>
    </row>
    <row r="6" spans="1:40" x14ac:dyDescent="0.3">
      <c r="A6" s="76" t="s">
        <v>128</v>
      </c>
      <c r="B6" s="76">
        <v>6</v>
      </c>
      <c r="C6" s="76" t="s">
        <v>3747</v>
      </c>
      <c r="D6" s="78">
        <v>45930</v>
      </c>
      <c r="E6" s="76" t="s">
        <v>3748</v>
      </c>
      <c r="F6" s="76" t="s">
        <v>3748</v>
      </c>
      <c r="G6" s="76" t="s">
        <v>3749</v>
      </c>
      <c r="H6" s="78">
        <v>44231</v>
      </c>
      <c r="I6" s="76" t="s">
        <v>3723</v>
      </c>
      <c r="J6" s="76" t="s">
        <v>195</v>
      </c>
      <c r="K6" s="76">
        <v>72</v>
      </c>
      <c r="L6" s="76">
        <v>72</v>
      </c>
      <c r="M6" s="76" t="s">
        <v>30795</v>
      </c>
      <c r="N6" s="76" t="s">
        <v>3747</v>
      </c>
      <c r="O6" s="76" t="s">
        <v>209</v>
      </c>
      <c r="P6" s="76" t="s">
        <v>3747</v>
      </c>
      <c r="Q6" s="76" t="s">
        <v>3751</v>
      </c>
      <c r="R6" s="76" t="s">
        <v>3752</v>
      </c>
      <c r="S6" s="76" t="s">
        <v>3753</v>
      </c>
      <c r="T6" s="76" t="s">
        <v>3754</v>
      </c>
      <c r="U6" s="76" t="s">
        <v>3755</v>
      </c>
      <c r="V6" s="76" t="s">
        <v>1675</v>
      </c>
      <c r="W6" s="76">
        <v>113773210</v>
      </c>
      <c r="X6" s="76">
        <v>114226236</v>
      </c>
      <c r="Y6" s="78">
        <v>45924</v>
      </c>
      <c r="Z6" s="76" t="s">
        <v>3730</v>
      </c>
      <c r="AA6" s="76" t="s">
        <v>3731</v>
      </c>
      <c r="AB6" s="76" t="s">
        <v>3732</v>
      </c>
      <c r="AC6" s="76">
        <v>385</v>
      </c>
      <c r="AD6" s="76">
        <v>7</v>
      </c>
      <c r="AE6" s="76">
        <v>55</v>
      </c>
      <c r="AF6" s="76" t="s">
        <v>3854</v>
      </c>
      <c r="AG6" s="76"/>
      <c r="AH6" s="76"/>
      <c r="AI6" s="76"/>
      <c r="AJ6" s="76"/>
      <c r="AK6" s="76"/>
      <c r="AL6" s="76"/>
      <c r="AM6" s="83" t="s">
        <v>3749</v>
      </c>
      <c r="AN6" s="83" t="s">
        <v>5630</v>
      </c>
    </row>
    <row r="7" spans="1:40" x14ac:dyDescent="0.3">
      <c r="A7" s="76" t="s">
        <v>127</v>
      </c>
      <c r="B7" s="76">
        <v>14</v>
      </c>
      <c r="C7" s="76" t="s">
        <v>2070</v>
      </c>
      <c r="D7" s="78">
        <v>45930</v>
      </c>
      <c r="E7" s="76" t="s">
        <v>2071</v>
      </c>
      <c r="F7" s="76" t="s">
        <v>2071</v>
      </c>
      <c r="G7" s="76" t="s">
        <v>2072</v>
      </c>
      <c r="H7" s="78">
        <v>40785</v>
      </c>
      <c r="I7" s="76" t="s">
        <v>3723</v>
      </c>
      <c r="J7" s="76" t="s">
        <v>195</v>
      </c>
      <c r="K7" s="76">
        <v>72</v>
      </c>
      <c r="L7" s="76">
        <v>72</v>
      </c>
      <c r="M7" s="76" t="s">
        <v>30795</v>
      </c>
      <c r="N7" s="76" t="s">
        <v>2070</v>
      </c>
      <c r="O7" s="76" t="s">
        <v>209</v>
      </c>
      <c r="P7" s="76" t="s">
        <v>2070</v>
      </c>
      <c r="Q7" s="76" t="s">
        <v>3751</v>
      </c>
      <c r="R7" s="76" t="s">
        <v>3870</v>
      </c>
      <c r="S7" s="76" t="s">
        <v>3871</v>
      </c>
      <c r="T7" s="76" t="s">
        <v>3872</v>
      </c>
      <c r="U7" s="76" t="s">
        <v>2076</v>
      </c>
      <c r="V7" s="76" t="s">
        <v>219</v>
      </c>
      <c r="W7" s="76">
        <v>113780921</v>
      </c>
      <c r="X7" s="76">
        <v>114088002</v>
      </c>
      <c r="Y7" s="78">
        <v>45916</v>
      </c>
      <c r="Z7" s="76" t="s">
        <v>3730</v>
      </c>
      <c r="AA7" s="76" t="s">
        <v>3731</v>
      </c>
      <c r="AB7" s="76" t="s">
        <v>3732</v>
      </c>
      <c r="AC7" s="76">
        <v>700</v>
      </c>
      <c r="AD7" s="76">
        <v>10</v>
      </c>
      <c r="AE7" s="76">
        <v>70</v>
      </c>
      <c r="AF7" s="76" t="s">
        <v>3854</v>
      </c>
      <c r="AG7" s="76"/>
      <c r="AH7" s="76"/>
      <c r="AI7" s="76"/>
      <c r="AJ7" s="76"/>
      <c r="AK7" s="76"/>
      <c r="AL7" s="76"/>
      <c r="AM7" s="83" t="s">
        <v>2072</v>
      </c>
      <c r="AN7" s="83" t="s">
        <v>5630</v>
      </c>
    </row>
    <row r="8" spans="1:40" x14ac:dyDescent="0.3">
      <c r="A8" s="76" t="s">
        <v>125</v>
      </c>
      <c r="B8" s="76">
        <v>32</v>
      </c>
      <c r="C8" s="76" t="s">
        <v>30805</v>
      </c>
      <c r="D8" s="78">
        <v>45930</v>
      </c>
      <c r="E8" s="76" t="s">
        <v>6785</v>
      </c>
      <c r="F8" s="76" t="s">
        <v>6785</v>
      </c>
      <c r="G8" s="76" t="s">
        <v>6788</v>
      </c>
      <c r="H8" s="78">
        <v>45529</v>
      </c>
      <c r="I8" s="76" t="s">
        <v>3723</v>
      </c>
      <c r="J8" s="76" t="s">
        <v>195</v>
      </c>
      <c r="K8" s="76" t="s">
        <v>3724</v>
      </c>
      <c r="L8" s="76" t="b">
        <v>0</v>
      </c>
      <c r="M8" s="76" t="s">
        <v>3725</v>
      </c>
      <c r="N8" s="76" t="s">
        <v>30805</v>
      </c>
      <c r="O8" s="76" t="s">
        <v>209</v>
      </c>
      <c r="P8" s="76" t="s">
        <v>30805</v>
      </c>
      <c r="Q8" s="76" t="s">
        <v>3751</v>
      </c>
      <c r="R8" s="76" t="s">
        <v>3908</v>
      </c>
      <c r="S8" s="76" t="s">
        <v>6790</v>
      </c>
      <c r="T8" s="76" t="s">
        <v>6789</v>
      </c>
      <c r="U8" s="76" t="s">
        <v>3841</v>
      </c>
      <c r="V8" s="76" t="s">
        <v>219</v>
      </c>
      <c r="W8" s="76">
        <v>113440383</v>
      </c>
      <c r="X8" s="76">
        <v>113754694</v>
      </c>
      <c r="Y8" s="78">
        <v>45898</v>
      </c>
      <c r="Z8" s="76" t="s">
        <v>3730</v>
      </c>
      <c r="AA8" s="76" t="s">
        <v>3731</v>
      </c>
      <c r="AB8" s="76" t="s">
        <v>3732</v>
      </c>
      <c r="AC8" s="76">
        <v>1044</v>
      </c>
      <c r="AD8" s="76">
        <v>18</v>
      </c>
      <c r="AE8" s="76">
        <v>58</v>
      </c>
      <c r="AF8" s="76" t="s">
        <v>3733</v>
      </c>
      <c r="AG8" s="76"/>
      <c r="AH8" s="76"/>
      <c r="AI8" s="76"/>
      <c r="AJ8" s="76"/>
      <c r="AK8" s="76"/>
      <c r="AL8" s="76"/>
      <c r="AM8" s="83" t="s">
        <v>6788</v>
      </c>
      <c r="AN8" s="83" t="s">
        <v>5630</v>
      </c>
    </row>
    <row r="9" spans="1:40" x14ac:dyDescent="0.3">
      <c r="A9" s="80" t="s">
        <v>125</v>
      </c>
      <c r="B9" s="80">
        <v>83</v>
      </c>
      <c r="C9" s="80" t="s">
        <v>30806</v>
      </c>
      <c r="D9" s="81">
        <v>45930</v>
      </c>
      <c r="E9" s="80" t="s">
        <v>30807</v>
      </c>
      <c r="F9" s="80" t="s">
        <v>30808</v>
      </c>
      <c r="G9" s="80" t="s">
        <v>30809</v>
      </c>
      <c r="H9" s="81">
        <v>45522</v>
      </c>
      <c r="I9" s="80" t="s">
        <v>203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1">
        <v>45847</v>
      </c>
      <c r="Z9" s="80"/>
      <c r="AA9" s="80"/>
      <c r="AB9" s="80"/>
      <c r="AC9" s="80"/>
      <c r="AD9" s="80"/>
      <c r="AE9" s="80"/>
      <c r="AF9" s="80" t="s">
        <v>3854</v>
      </c>
      <c r="AG9" s="80"/>
      <c r="AH9" s="80"/>
      <c r="AI9" s="80"/>
      <c r="AJ9" s="80"/>
      <c r="AK9" s="80"/>
      <c r="AL9" s="80" t="s">
        <v>195</v>
      </c>
      <c r="AM9" s="83" t="s">
        <v>30809</v>
      </c>
      <c r="AN9" s="83" t="s">
        <v>5630</v>
      </c>
    </row>
    <row r="10" spans="1:40" x14ac:dyDescent="0.3">
      <c r="A10" s="76" t="s">
        <v>127</v>
      </c>
      <c r="B10" s="76">
        <v>20</v>
      </c>
      <c r="C10" s="76" t="s">
        <v>3270</v>
      </c>
      <c r="D10" s="78">
        <v>45930</v>
      </c>
      <c r="E10" s="76" t="s">
        <v>3271</v>
      </c>
      <c r="F10" s="76" t="s">
        <v>3271</v>
      </c>
      <c r="G10" s="76" t="s">
        <v>3272</v>
      </c>
      <c r="H10" s="78">
        <v>45900</v>
      </c>
      <c r="I10" s="76" t="s">
        <v>3723</v>
      </c>
      <c r="J10" s="76" t="s">
        <v>195</v>
      </c>
      <c r="K10" s="76">
        <v>69</v>
      </c>
      <c r="L10" s="76">
        <v>69</v>
      </c>
      <c r="M10" s="76" t="s">
        <v>30795</v>
      </c>
      <c r="N10" s="76" t="s">
        <v>3270</v>
      </c>
      <c r="O10" s="76" t="s">
        <v>209</v>
      </c>
      <c r="P10" s="76" t="s">
        <v>3270</v>
      </c>
      <c r="Q10" s="76" t="s">
        <v>3751</v>
      </c>
      <c r="R10" s="76" t="s">
        <v>3873</v>
      </c>
      <c r="S10" s="76" t="s">
        <v>3874</v>
      </c>
      <c r="T10" s="76" t="s">
        <v>3875</v>
      </c>
      <c r="U10" s="76" t="s">
        <v>29180</v>
      </c>
      <c r="V10" s="76" t="s">
        <v>250</v>
      </c>
      <c r="W10" s="76">
        <v>113636267</v>
      </c>
      <c r="X10" s="76">
        <v>113942244</v>
      </c>
      <c r="Y10" s="78">
        <v>45910</v>
      </c>
      <c r="Z10" s="76" t="s">
        <v>3730</v>
      </c>
      <c r="AA10" s="76" t="s">
        <v>3731</v>
      </c>
      <c r="AB10" s="76" t="s">
        <v>3732</v>
      </c>
      <c r="AC10" s="76">
        <v>455</v>
      </c>
      <c r="AD10" s="76">
        <v>7</v>
      </c>
      <c r="AE10" s="76">
        <v>65</v>
      </c>
      <c r="AF10" s="76" t="s">
        <v>3854</v>
      </c>
      <c r="AG10" s="76"/>
      <c r="AH10" s="76"/>
      <c r="AI10" s="76"/>
      <c r="AJ10" s="76"/>
      <c r="AK10" s="76"/>
      <c r="AL10" s="76"/>
      <c r="AM10" s="83" t="s">
        <v>3272</v>
      </c>
      <c r="AN10" s="83" t="s">
        <v>5630</v>
      </c>
    </row>
    <row r="11" spans="1:40" x14ac:dyDescent="0.3">
      <c r="A11" s="76" t="s">
        <v>125</v>
      </c>
      <c r="B11" s="76">
        <v>28</v>
      </c>
      <c r="C11" s="76" t="s">
        <v>261</v>
      </c>
      <c r="D11" s="78">
        <v>45930</v>
      </c>
      <c r="E11" s="76" t="s">
        <v>262</v>
      </c>
      <c r="F11" s="76" t="s">
        <v>262</v>
      </c>
      <c r="G11" s="76" t="s">
        <v>263</v>
      </c>
      <c r="H11" s="78">
        <v>45326</v>
      </c>
      <c r="I11" s="76" t="s">
        <v>3723</v>
      </c>
      <c r="J11" s="76" t="s">
        <v>195</v>
      </c>
      <c r="K11" s="76">
        <v>68</v>
      </c>
      <c r="L11" s="76">
        <v>68</v>
      </c>
      <c r="M11" s="76" t="s">
        <v>30795</v>
      </c>
      <c r="N11" s="76" t="s">
        <v>261</v>
      </c>
      <c r="O11" s="76" t="s">
        <v>209</v>
      </c>
      <c r="P11" s="76" t="s">
        <v>261</v>
      </c>
      <c r="Q11" s="76" t="s">
        <v>3751</v>
      </c>
      <c r="R11" s="76" t="s">
        <v>4089</v>
      </c>
      <c r="S11" s="76" t="s">
        <v>4019</v>
      </c>
      <c r="T11" s="76" t="s">
        <v>4459</v>
      </c>
      <c r="U11" s="76" t="s">
        <v>267</v>
      </c>
      <c r="V11" s="76" t="s">
        <v>268</v>
      </c>
      <c r="W11" s="76">
        <v>113492666</v>
      </c>
      <c r="X11" s="76">
        <v>113796397</v>
      </c>
      <c r="Y11" s="78">
        <v>45902</v>
      </c>
      <c r="Z11" s="76" t="s">
        <v>3730</v>
      </c>
      <c r="AA11" s="76" t="s">
        <v>3731</v>
      </c>
      <c r="AB11" s="76" t="s">
        <v>3732</v>
      </c>
      <c r="AC11" s="76">
        <v>499.5</v>
      </c>
      <c r="AD11" s="76">
        <v>6</v>
      </c>
      <c r="AE11" s="76">
        <v>83.25</v>
      </c>
      <c r="AF11" s="76" t="s">
        <v>3854</v>
      </c>
      <c r="AG11" s="76"/>
      <c r="AH11" s="76"/>
      <c r="AI11" s="76"/>
      <c r="AJ11" s="76"/>
      <c r="AK11" s="76"/>
      <c r="AL11" s="76"/>
      <c r="AM11" s="83" t="s">
        <v>263</v>
      </c>
      <c r="AN11" s="83" t="s">
        <v>5630</v>
      </c>
    </row>
    <row r="12" spans="1:40" x14ac:dyDescent="0.3">
      <c r="A12" s="76" t="s">
        <v>128</v>
      </c>
      <c r="B12" s="76">
        <v>6</v>
      </c>
      <c r="C12" s="76" t="s">
        <v>272</v>
      </c>
      <c r="D12" s="78">
        <v>45930</v>
      </c>
      <c r="E12" s="76" t="s">
        <v>273</v>
      </c>
      <c r="F12" s="76" t="s">
        <v>273</v>
      </c>
      <c r="G12" s="76" t="s">
        <v>274</v>
      </c>
      <c r="H12" s="78">
        <v>45655</v>
      </c>
      <c r="I12" s="76" t="s">
        <v>3723</v>
      </c>
      <c r="J12" s="76" t="s">
        <v>195</v>
      </c>
      <c r="K12" s="76">
        <v>69</v>
      </c>
      <c r="L12" s="76">
        <v>69</v>
      </c>
      <c r="M12" s="76" t="s">
        <v>30795</v>
      </c>
      <c r="N12" s="76" t="s">
        <v>272</v>
      </c>
      <c r="O12" s="76" t="s">
        <v>209</v>
      </c>
      <c r="P12" s="76" t="s">
        <v>272</v>
      </c>
      <c r="Q12" s="76" t="s">
        <v>3751</v>
      </c>
      <c r="R12" s="76" t="s">
        <v>3897</v>
      </c>
      <c r="S12" s="76" t="s">
        <v>3898</v>
      </c>
      <c r="T12" s="76" t="s">
        <v>3899</v>
      </c>
      <c r="U12" s="76" t="s">
        <v>1001</v>
      </c>
      <c r="V12" s="76" t="s">
        <v>279</v>
      </c>
      <c r="W12" s="76">
        <v>113910556</v>
      </c>
      <c r="X12" s="76">
        <v>114224652</v>
      </c>
      <c r="Y12" s="78">
        <v>45924</v>
      </c>
      <c r="Z12" s="76" t="s">
        <v>3730</v>
      </c>
      <c r="AA12" s="76" t="s">
        <v>3731</v>
      </c>
      <c r="AB12" s="76" t="s">
        <v>3732</v>
      </c>
      <c r="AC12" s="76">
        <v>481.25</v>
      </c>
      <c r="AD12" s="76">
        <v>7</v>
      </c>
      <c r="AE12" s="76">
        <v>68.75</v>
      </c>
      <c r="AF12" s="76" t="s">
        <v>3854</v>
      </c>
      <c r="AG12" s="76"/>
      <c r="AH12" s="76"/>
      <c r="AI12" s="76"/>
      <c r="AJ12" s="76"/>
      <c r="AK12" s="76"/>
      <c r="AL12" s="76"/>
      <c r="AM12" s="83" t="s">
        <v>274</v>
      </c>
      <c r="AN12" s="83" t="s">
        <v>5630</v>
      </c>
    </row>
    <row r="13" spans="1:40" x14ac:dyDescent="0.3">
      <c r="A13" s="76" t="s">
        <v>127</v>
      </c>
      <c r="B13" s="76">
        <v>15</v>
      </c>
      <c r="C13" s="76" t="s">
        <v>30810</v>
      </c>
      <c r="D13" s="78">
        <v>45930</v>
      </c>
      <c r="E13" s="76" t="s">
        <v>11892</v>
      </c>
      <c r="F13" s="76" t="s">
        <v>11892</v>
      </c>
      <c r="G13" s="76" t="s">
        <v>4954</v>
      </c>
      <c r="H13" s="78">
        <v>45914</v>
      </c>
      <c r="I13" s="76" t="s">
        <v>3723</v>
      </c>
      <c r="J13" s="76" t="s">
        <v>195</v>
      </c>
      <c r="K13" s="76">
        <v>68</v>
      </c>
      <c r="L13" s="76">
        <v>68</v>
      </c>
      <c r="M13" s="76" t="s">
        <v>30795</v>
      </c>
      <c r="N13" s="76" t="s">
        <v>30810</v>
      </c>
      <c r="O13" s="76" t="s">
        <v>209</v>
      </c>
      <c r="P13" s="76" t="s">
        <v>30810</v>
      </c>
      <c r="Q13" s="76" t="s">
        <v>3751</v>
      </c>
      <c r="R13" s="76" t="s">
        <v>3780</v>
      </c>
      <c r="S13" s="76" t="s">
        <v>4952</v>
      </c>
      <c r="T13" s="76" t="s">
        <v>4953</v>
      </c>
      <c r="U13" s="76" t="s">
        <v>18461</v>
      </c>
      <c r="V13" s="76" t="s">
        <v>297</v>
      </c>
      <c r="W13" s="76">
        <v>113753674</v>
      </c>
      <c r="X13" s="76">
        <v>114060302</v>
      </c>
      <c r="Y13" s="78">
        <v>45915</v>
      </c>
      <c r="Z13" s="76" t="s">
        <v>3730</v>
      </c>
      <c r="AA13" s="76" t="s">
        <v>3731</v>
      </c>
      <c r="AB13" s="76" t="s">
        <v>3732</v>
      </c>
      <c r="AC13" s="76">
        <v>420</v>
      </c>
      <c r="AD13" s="76">
        <v>7</v>
      </c>
      <c r="AE13" s="76">
        <v>60</v>
      </c>
      <c r="AF13" s="76" t="s">
        <v>3854</v>
      </c>
      <c r="AG13" s="76"/>
      <c r="AH13" s="76"/>
      <c r="AI13" s="76"/>
      <c r="AJ13" s="76"/>
      <c r="AK13" s="76"/>
      <c r="AL13" s="76"/>
      <c r="AM13" s="83" t="s">
        <v>4954</v>
      </c>
      <c r="AN13" s="83" t="s">
        <v>5630</v>
      </c>
    </row>
    <row r="14" spans="1:40" x14ac:dyDescent="0.3">
      <c r="A14" s="76" t="s">
        <v>128</v>
      </c>
      <c r="B14" s="76">
        <v>8</v>
      </c>
      <c r="C14" s="76" t="s">
        <v>280</v>
      </c>
      <c r="D14" s="78">
        <v>45930</v>
      </c>
      <c r="E14" s="76" t="s">
        <v>30811</v>
      </c>
      <c r="F14" s="76" t="s">
        <v>30794</v>
      </c>
      <c r="G14" s="76" t="s">
        <v>30794</v>
      </c>
      <c r="H14" s="78" t="s">
        <v>30794</v>
      </c>
      <c r="I14" s="76" t="s">
        <v>3723</v>
      </c>
      <c r="J14" s="76" t="s">
        <v>195</v>
      </c>
      <c r="K14" s="76">
        <v>68</v>
      </c>
      <c r="L14" s="76">
        <v>68</v>
      </c>
      <c r="M14" s="76" t="s">
        <v>30795</v>
      </c>
      <c r="N14" s="76" t="s">
        <v>280</v>
      </c>
      <c r="O14" s="76" t="s">
        <v>209</v>
      </c>
      <c r="P14" s="76" t="s">
        <v>280</v>
      </c>
      <c r="Q14" s="76" t="s">
        <v>3751</v>
      </c>
      <c r="R14" s="76" t="s">
        <v>3787</v>
      </c>
      <c r="S14" s="76" t="s">
        <v>4140</v>
      </c>
      <c r="T14" s="76" t="s">
        <v>4140</v>
      </c>
      <c r="U14" s="76" t="s">
        <v>3906</v>
      </c>
      <c r="V14" s="76" t="s">
        <v>268</v>
      </c>
      <c r="W14" s="76">
        <v>112622381</v>
      </c>
      <c r="X14" s="76">
        <v>114168321</v>
      </c>
      <c r="Y14" s="78">
        <v>45922</v>
      </c>
      <c r="Z14" s="76" t="s">
        <v>3730</v>
      </c>
      <c r="AA14" s="76" t="s">
        <v>3731</v>
      </c>
      <c r="AB14" s="76" t="s">
        <v>3732</v>
      </c>
      <c r="AC14" s="76">
        <v>483</v>
      </c>
      <c r="AD14" s="76">
        <v>7</v>
      </c>
      <c r="AE14" s="76">
        <v>69</v>
      </c>
      <c r="AF14" s="76" t="s">
        <v>3854</v>
      </c>
      <c r="AG14" s="76"/>
      <c r="AH14" s="76"/>
      <c r="AI14" s="76"/>
      <c r="AJ14" s="76"/>
      <c r="AK14" s="76"/>
      <c r="AL14" s="76"/>
      <c r="AM14" s="83" t="s">
        <v>282</v>
      </c>
      <c r="AN14" s="83" t="e">
        <v>#N/A</v>
      </c>
    </row>
    <row r="15" spans="1:40" x14ac:dyDescent="0.3">
      <c r="A15" s="76" t="s">
        <v>125</v>
      </c>
      <c r="B15" s="76">
        <v>35</v>
      </c>
      <c r="C15" s="76" t="s">
        <v>290</v>
      </c>
      <c r="D15" s="78">
        <v>45930</v>
      </c>
      <c r="E15" s="76" t="s">
        <v>291</v>
      </c>
      <c r="F15" s="76" t="s">
        <v>291</v>
      </c>
      <c r="G15" s="76" t="s">
        <v>292</v>
      </c>
      <c r="H15" s="78">
        <v>45242</v>
      </c>
      <c r="I15" s="76" t="s">
        <v>3723</v>
      </c>
      <c r="J15" s="76" t="s">
        <v>195</v>
      </c>
      <c r="K15" s="76">
        <v>68</v>
      </c>
      <c r="L15" s="76">
        <v>68</v>
      </c>
      <c r="M15" s="76" t="s">
        <v>30795</v>
      </c>
      <c r="N15" s="76" t="s">
        <v>290</v>
      </c>
      <c r="O15" s="76" t="s">
        <v>209</v>
      </c>
      <c r="P15" s="76" t="s">
        <v>290</v>
      </c>
      <c r="Q15" s="76" t="s">
        <v>3751</v>
      </c>
      <c r="R15" s="76" t="s">
        <v>4089</v>
      </c>
      <c r="S15" s="76" t="s">
        <v>17218</v>
      </c>
      <c r="T15" s="76" t="s">
        <v>4096</v>
      </c>
      <c r="U15" s="76" t="s">
        <v>13578</v>
      </c>
      <c r="V15" s="76" t="s">
        <v>297</v>
      </c>
      <c r="W15" s="76">
        <v>113362887</v>
      </c>
      <c r="X15" s="76">
        <v>113664603</v>
      </c>
      <c r="Y15" s="78">
        <v>45895</v>
      </c>
      <c r="Z15" s="76" t="s">
        <v>3730</v>
      </c>
      <c r="AA15" s="76" t="s">
        <v>3731</v>
      </c>
      <c r="AB15" s="76" t="s">
        <v>3732</v>
      </c>
      <c r="AC15" s="76">
        <v>460.25</v>
      </c>
      <c r="AD15" s="76">
        <v>7</v>
      </c>
      <c r="AE15" s="76">
        <v>65.75</v>
      </c>
      <c r="AF15" s="76" t="s">
        <v>3854</v>
      </c>
      <c r="AG15" s="76" t="s">
        <v>3783</v>
      </c>
      <c r="AH15" s="76" t="s">
        <v>30812</v>
      </c>
      <c r="AI15" s="76" t="s">
        <v>296</v>
      </c>
      <c r="AJ15" s="76" t="s">
        <v>297</v>
      </c>
      <c r="AK15" s="76" t="s">
        <v>24852</v>
      </c>
      <c r="AL15" s="76"/>
      <c r="AM15" s="83" t="s">
        <v>292</v>
      </c>
      <c r="AN15" s="83" t="s">
        <v>5630</v>
      </c>
    </row>
    <row r="16" spans="1:40" x14ac:dyDescent="0.3">
      <c r="A16" s="76" t="s">
        <v>128</v>
      </c>
      <c r="B16" s="76">
        <v>8</v>
      </c>
      <c r="C16" s="76" t="s">
        <v>300</v>
      </c>
      <c r="D16" s="78">
        <v>45930</v>
      </c>
      <c r="E16" s="76" t="s">
        <v>303</v>
      </c>
      <c r="F16" s="76" t="s">
        <v>303</v>
      </c>
      <c r="G16" s="76" t="s">
        <v>304</v>
      </c>
      <c r="H16" s="78">
        <v>45893</v>
      </c>
      <c r="I16" s="76" t="s">
        <v>3723</v>
      </c>
      <c r="J16" s="76" t="s">
        <v>195</v>
      </c>
      <c r="K16" s="76">
        <v>68</v>
      </c>
      <c r="L16" s="76">
        <v>68</v>
      </c>
      <c r="M16" s="76" t="s">
        <v>30795</v>
      </c>
      <c r="N16" s="76" t="s">
        <v>300</v>
      </c>
      <c r="O16" s="76" t="s">
        <v>209</v>
      </c>
      <c r="P16" s="76" t="s">
        <v>300</v>
      </c>
      <c r="Q16" s="76" t="s">
        <v>3751</v>
      </c>
      <c r="R16" s="76" t="s">
        <v>3780</v>
      </c>
      <c r="S16" s="76" t="s">
        <v>1757</v>
      </c>
      <c r="T16" s="76" t="s">
        <v>3916</v>
      </c>
      <c r="U16" s="76" t="s">
        <v>26856</v>
      </c>
      <c r="V16" s="76" t="s">
        <v>575</v>
      </c>
      <c r="W16" s="76">
        <v>113860271</v>
      </c>
      <c r="X16" s="76">
        <v>114168562</v>
      </c>
      <c r="Y16" s="78">
        <v>45922</v>
      </c>
      <c r="Z16" s="76" t="s">
        <v>3730</v>
      </c>
      <c r="AA16" s="76" t="s">
        <v>3731</v>
      </c>
      <c r="AB16" s="76" t="s">
        <v>3732</v>
      </c>
      <c r="AC16" s="76">
        <v>483</v>
      </c>
      <c r="AD16" s="76">
        <v>7</v>
      </c>
      <c r="AE16" s="76">
        <v>69</v>
      </c>
      <c r="AF16" s="76" t="s">
        <v>3854</v>
      </c>
      <c r="AG16" s="76"/>
      <c r="AH16" s="76"/>
      <c r="AI16" s="76"/>
      <c r="AJ16" s="76"/>
      <c r="AK16" s="76"/>
      <c r="AL16" s="76"/>
      <c r="AM16" s="83" t="s">
        <v>304</v>
      </c>
      <c r="AN16" s="83" t="s">
        <v>5630</v>
      </c>
    </row>
    <row r="17" spans="1:40" x14ac:dyDescent="0.3">
      <c r="A17" s="80" t="s">
        <v>128</v>
      </c>
      <c r="B17" s="80">
        <v>10</v>
      </c>
      <c r="C17" s="80" t="s">
        <v>311</v>
      </c>
      <c r="D17" s="81">
        <v>45930</v>
      </c>
      <c r="E17" s="80" t="s">
        <v>312</v>
      </c>
      <c r="F17" s="80" t="s">
        <v>312</v>
      </c>
      <c r="G17" s="80" t="s">
        <v>313</v>
      </c>
      <c r="H17" s="81">
        <v>45858</v>
      </c>
      <c r="I17" s="80" t="s">
        <v>203</v>
      </c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1">
        <v>45920</v>
      </c>
      <c r="Z17" s="80"/>
      <c r="AA17" s="80"/>
      <c r="AB17" s="80"/>
      <c r="AC17" s="80"/>
      <c r="AD17" s="80"/>
      <c r="AE17" s="80"/>
      <c r="AF17" s="80" t="s">
        <v>3854</v>
      </c>
      <c r="AG17" s="80"/>
      <c r="AH17" s="80"/>
      <c r="AI17" s="80"/>
      <c r="AJ17" s="80"/>
      <c r="AK17" s="80"/>
      <c r="AL17" s="80" t="s">
        <v>223</v>
      </c>
      <c r="AM17" s="83" t="s">
        <v>313</v>
      </c>
      <c r="AN17" s="83" t="s">
        <v>5630</v>
      </c>
    </row>
    <row r="18" spans="1:40" x14ac:dyDescent="0.3">
      <c r="A18" s="76" t="s">
        <v>125</v>
      </c>
      <c r="B18" s="76">
        <v>35</v>
      </c>
      <c r="C18" s="76" t="s">
        <v>9872</v>
      </c>
      <c r="D18" s="78">
        <v>45930</v>
      </c>
      <c r="E18" s="76" t="s">
        <v>9873</v>
      </c>
      <c r="F18" s="76" t="s">
        <v>9873</v>
      </c>
      <c r="G18" s="76" t="s">
        <v>9876</v>
      </c>
      <c r="H18" s="78">
        <v>43241</v>
      </c>
      <c r="I18" s="76" t="s">
        <v>3723</v>
      </c>
      <c r="J18" s="76" t="s">
        <v>195</v>
      </c>
      <c r="K18" s="76" t="s">
        <v>3724</v>
      </c>
      <c r="L18" s="76" t="b">
        <v>0</v>
      </c>
      <c r="M18" s="76" t="s">
        <v>3725</v>
      </c>
      <c r="N18" s="76" t="s">
        <v>9872</v>
      </c>
      <c r="O18" s="76" t="s">
        <v>209</v>
      </c>
      <c r="P18" s="76" t="s">
        <v>9872</v>
      </c>
      <c r="Q18" s="76" t="s">
        <v>3751</v>
      </c>
      <c r="R18" s="76" t="s">
        <v>3948</v>
      </c>
      <c r="S18" s="76" t="s">
        <v>4230</v>
      </c>
      <c r="T18" s="76" t="s">
        <v>9877</v>
      </c>
      <c r="U18" s="76" t="s">
        <v>7806</v>
      </c>
      <c r="V18" s="76" t="s">
        <v>219</v>
      </c>
      <c r="W18" s="76">
        <v>113367330</v>
      </c>
      <c r="X18" s="76">
        <v>113668665</v>
      </c>
      <c r="Y18" s="78">
        <v>45895</v>
      </c>
      <c r="Z18" s="76" t="s">
        <v>3730</v>
      </c>
      <c r="AA18" s="76" t="s">
        <v>3731</v>
      </c>
      <c r="AB18" s="76" t="s">
        <v>3732</v>
      </c>
      <c r="AC18" s="76">
        <v>1040</v>
      </c>
      <c r="AD18" s="76">
        <v>13</v>
      </c>
      <c r="AE18" s="76">
        <v>80</v>
      </c>
      <c r="AF18" s="76" t="s">
        <v>3765</v>
      </c>
      <c r="AG18" s="76"/>
      <c r="AH18" s="76"/>
      <c r="AI18" s="76"/>
      <c r="AJ18" s="76"/>
      <c r="AK18" s="76"/>
      <c r="AL18" s="76"/>
      <c r="AM18" s="83" t="s">
        <v>9876</v>
      </c>
      <c r="AN18" s="83" t="s">
        <v>5630</v>
      </c>
    </row>
    <row r="19" spans="1:40" x14ac:dyDescent="0.3">
      <c r="A19" s="80" t="s">
        <v>126</v>
      </c>
      <c r="B19" s="80">
        <v>25</v>
      </c>
      <c r="C19" s="80" t="s">
        <v>329</v>
      </c>
      <c r="D19" s="81">
        <v>45930</v>
      </c>
      <c r="E19" s="80" t="s">
        <v>330</v>
      </c>
      <c r="F19" s="80" t="s">
        <v>330</v>
      </c>
      <c r="G19" s="80" t="s">
        <v>331</v>
      </c>
      <c r="H19" s="81">
        <v>45592</v>
      </c>
      <c r="I19" s="80" t="s">
        <v>203</v>
      </c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>
        <v>45905</v>
      </c>
      <c r="Z19" s="80"/>
      <c r="AA19" s="80"/>
      <c r="AB19" s="80"/>
      <c r="AC19" s="80"/>
      <c r="AD19" s="80"/>
      <c r="AE19" s="80"/>
      <c r="AF19" s="80" t="s">
        <v>3854</v>
      </c>
      <c r="AG19" s="80"/>
      <c r="AH19" s="80"/>
      <c r="AI19" s="80"/>
      <c r="AJ19" s="80"/>
      <c r="AK19" s="80"/>
      <c r="AL19" s="80" t="s">
        <v>195</v>
      </c>
      <c r="AM19" s="83" t="s">
        <v>331</v>
      </c>
      <c r="AN19" s="83" t="s">
        <v>5630</v>
      </c>
    </row>
    <row r="20" spans="1:40" x14ac:dyDescent="0.3">
      <c r="A20" s="80" t="s">
        <v>126</v>
      </c>
      <c r="B20" s="80">
        <v>27</v>
      </c>
      <c r="C20" s="80" t="s">
        <v>7954</v>
      </c>
      <c r="D20" s="81">
        <v>45930</v>
      </c>
      <c r="E20" s="80" t="s">
        <v>30813</v>
      </c>
      <c r="F20" s="80" t="s">
        <v>30794</v>
      </c>
      <c r="G20" s="80" t="s">
        <v>30794</v>
      </c>
      <c r="H20" s="81" t="s">
        <v>30794</v>
      </c>
      <c r="I20" s="80" t="s">
        <v>203</v>
      </c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>
        <v>45903</v>
      </c>
      <c r="Z20" s="80"/>
      <c r="AA20" s="80"/>
      <c r="AB20" s="80"/>
      <c r="AC20" s="80"/>
      <c r="AD20" s="80"/>
      <c r="AE20" s="80"/>
      <c r="AF20" s="80" t="s">
        <v>3854</v>
      </c>
      <c r="AG20" s="80"/>
      <c r="AH20" s="80"/>
      <c r="AI20" s="80"/>
      <c r="AJ20" s="80"/>
      <c r="AK20" s="80"/>
      <c r="AL20" s="80" t="s">
        <v>195</v>
      </c>
      <c r="AM20" s="83" t="s">
        <v>263</v>
      </c>
      <c r="AN20" s="83" t="s">
        <v>5630</v>
      </c>
    </row>
    <row r="21" spans="1:40" x14ac:dyDescent="0.3">
      <c r="A21" s="76" t="s">
        <v>125</v>
      </c>
      <c r="B21" s="76">
        <v>32</v>
      </c>
      <c r="C21" s="76" t="s">
        <v>9557</v>
      </c>
      <c r="D21" s="78">
        <v>45930</v>
      </c>
      <c r="E21" s="76" t="s">
        <v>9558</v>
      </c>
      <c r="F21" s="76" t="s">
        <v>9558</v>
      </c>
      <c r="G21" s="76" t="s">
        <v>9561</v>
      </c>
      <c r="H21" s="78">
        <v>43201</v>
      </c>
      <c r="I21" s="76" t="s">
        <v>3723</v>
      </c>
      <c r="J21" s="76" t="s">
        <v>195</v>
      </c>
      <c r="K21" s="76">
        <v>68</v>
      </c>
      <c r="L21" s="76">
        <v>68</v>
      </c>
      <c r="M21" s="76" t="s">
        <v>30795</v>
      </c>
      <c r="N21" s="76" t="s">
        <v>9557</v>
      </c>
      <c r="O21" s="76" t="s">
        <v>209</v>
      </c>
      <c r="P21" s="76" t="s">
        <v>9557</v>
      </c>
      <c r="Q21" s="76" t="s">
        <v>3751</v>
      </c>
      <c r="R21" s="76" t="s">
        <v>3735</v>
      </c>
      <c r="S21" s="76" t="s">
        <v>4713</v>
      </c>
      <c r="T21" s="76" t="s">
        <v>9562</v>
      </c>
      <c r="U21" s="76" t="s">
        <v>27591</v>
      </c>
      <c r="V21" s="76" t="s">
        <v>260</v>
      </c>
      <c r="W21" s="76">
        <v>113460142</v>
      </c>
      <c r="X21" s="76">
        <v>113763400</v>
      </c>
      <c r="Y21" s="78">
        <v>45898</v>
      </c>
      <c r="Z21" s="76" t="s">
        <v>3730</v>
      </c>
      <c r="AA21" s="76" t="s">
        <v>3731</v>
      </c>
      <c r="AB21" s="76" t="s">
        <v>3732</v>
      </c>
      <c r="AC21" s="76">
        <v>158.25</v>
      </c>
      <c r="AD21" s="76">
        <v>3</v>
      </c>
      <c r="AE21" s="76">
        <v>52.75</v>
      </c>
      <c r="AF21" s="76" t="s">
        <v>3854</v>
      </c>
      <c r="AG21" s="76"/>
      <c r="AH21" s="76"/>
      <c r="AI21" s="76"/>
      <c r="AJ21" s="76"/>
      <c r="AK21" s="76"/>
      <c r="AL21" s="76"/>
      <c r="AM21" s="83" t="s">
        <v>9561</v>
      </c>
      <c r="AN21" s="83" t="s">
        <v>5630</v>
      </c>
    </row>
    <row r="22" spans="1:40" x14ac:dyDescent="0.3">
      <c r="A22" s="76" t="s">
        <v>128</v>
      </c>
      <c r="B22" s="76">
        <v>5</v>
      </c>
      <c r="C22" s="76" t="s">
        <v>3944</v>
      </c>
      <c r="D22" s="78">
        <v>45930</v>
      </c>
      <c r="E22" s="76" t="s">
        <v>30814</v>
      </c>
      <c r="F22" s="76" t="s">
        <v>30814</v>
      </c>
      <c r="G22" s="76" t="s">
        <v>30815</v>
      </c>
      <c r="H22" s="78">
        <v>45886</v>
      </c>
      <c r="I22" s="76" t="s">
        <v>3723</v>
      </c>
      <c r="J22" s="76" t="s">
        <v>195</v>
      </c>
      <c r="K22" s="76">
        <v>68</v>
      </c>
      <c r="L22" s="76">
        <v>68</v>
      </c>
      <c r="M22" s="76" t="s">
        <v>30795</v>
      </c>
      <c r="N22" s="76" t="s">
        <v>3944</v>
      </c>
      <c r="O22" s="76" t="s">
        <v>209</v>
      </c>
      <c r="P22" s="76" t="s">
        <v>3944</v>
      </c>
      <c r="Q22" s="76" t="s">
        <v>3751</v>
      </c>
      <c r="R22" s="76" t="s">
        <v>3735</v>
      </c>
      <c r="S22" s="76" t="s">
        <v>4230</v>
      </c>
      <c r="T22" s="76" t="s">
        <v>30816</v>
      </c>
      <c r="U22" s="76" t="s">
        <v>21480</v>
      </c>
      <c r="V22" s="76" t="s">
        <v>366</v>
      </c>
      <c r="W22" s="76">
        <v>112820101</v>
      </c>
      <c r="X22" s="76">
        <v>114244477</v>
      </c>
      <c r="Y22" s="78">
        <v>45925</v>
      </c>
      <c r="Z22" s="76" t="s">
        <v>3730</v>
      </c>
      <c r="AA22" s="76" t="s">
        <v>3731</v>
      </c>
      <c r="AB22" s="76" t="s">
        <v>3732</v>
      </c>
      <c r="AC22" s="76">
        <v>476</v>
      </c>
      <c r="AD22" s="76">
        <v>7</v>
      </c>
      <c r="AE22" s="76">
        <v>68</v>
      </c>
      <c r="AF22" s="76" t="s">
        <v>3854</v>
      </c>
      <c r="AG22" s="76"/>
      <c r="AH22" s="76"/>
      <c r="AI22" s="76"/>
      <c r="AJ22" s="76"/>
      <c r="AK22" s="76"/>
      <c r="AL22" s="76"/>
      <c r="AM22" s="83" t="s">
        <v>30815</v>
      </c>
      <c r="AN22" s="83" t="s">
        <v>5630</v>
      </c>
    </row>
    <row r="23" spans="1:40" x14ac:dyDescent="0.3">
      <c r="A23" s="80" t="s">
        <v>128</v>
      </c>
      <c r="B23" s="80">
        <v>11</v>
      </c>
      <c r="C23" s="80" t="s">
        <v>30817</v>
      </c>
      <c r="D23" s="81">
        <v>45930</v>
      </c>
      <c r="E23" s="80" t="s">
        <v>30818</v>
      </c>
      <c r="F23" s="80" t="s">
        <v>30794</v>
      </c>
      <c r="G23" s="80" t="s">
        <v>30794</v>
      </c>
      <c r="H23" s="81" t="s">
        <v>30794</v>
      </c>
      <c r="I23" s="80" t="s">
        <v>203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>
        <v>45919</v>
      </c>
      <c r="Z23" s="80"/>
      <c r="AA23" s="80"/>
      <c r="AB23" s="80"/>
      <c r="AC23" s="80"/>
      <c r="AD23" s="80"/>
      <c r="AE23" s="80"/>
      <c r="AF23" s="80" t="s">
        <v>3854</v>
      </c>
      <c r="AG23" s="80"/>
      <c r="AH23" s="80"/>
      <c r="AI23" s="80"/>
      <c r="AJ23" s="80"/>
      <c r="AK23" s="80"/>
      <c r="AL23" s="80" t="s">
        <v>195</v>
      </c>
      <c r="AM23" s="83" t="s">
        <v>17854</v>
      </c>
      <c r="AN23" s="83" t="s">
        <v>5630</v>
      </c>
    </row>
    <row r="24" spans="1:40" x14ac:dyDescent="0.3">
      <c r="A24" s="80" t="s">
        <v>126</v>
      </c>
      <c r="B24" s="80">
        <v>21</v>
      </c>
      <c r="C24" s="80" t="s">
        <v>368</v>
      </c>
      <c r="D24" s="81">
        <v>45930</v>
      </c>
      <c r="E24" s="80" t="s">
        <v>369</v>
      </c>
      <c r="F24" s="80" t="s">
        <v>30794</v>
      </c>
      <c r="G24" s="80" t="s">
        <v>30794</v>
      </c>
      <c r="H24" s="81" t="s">
        <v>30794</v>
      </c>
      <c r="I24" s="80" t="s">
        <v>203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1">
        <v>45909</v>
      </c>
      <c r="Z24" s="80"/>
      <c r="AA24" s="80"/>
      <c r="AB24" s="80"/>
      <c r="AC24" s="80"/>
      <c r="AD24" s="80"/>
      <c r="AE24" s="80"/>
      <c r="AF24" s="80" t="s">
        <v>3854</v>
      </c>
      <c r="AG24" s="80"/>
      <c r="AH24" s="80"/>
      <c r="AI24" s="80"/>
      <c r="AJ24" s="80"/>
      <c r="AK24" s="80"/>
      <c r="AL24" s="80" t="s">
        <v>223</v>
      </c>
      <c r="AM24" s="83" t="s">
        <v>30819</v>
      </c>
      <c r="AN24" s="83" t="s">
        <v>19170</v>
      </c>
    </row>
    <row r="25" spans="1:40" x14ac:dyDescent="0.3">
      <c r="A25" s="76" t="s">
        <v>128</v>
      </c>
      <c r="B25" s="76">
        <v>12</v>
      </c>
      <c r="C25" s="76" t="s">
        <v>1911</v>
      </c>
      <c r="D25" s="78">
        <v>45930</v>
      </c>
      <c r="E25" s="76" t="s">
        <v>1912</v>
      </c>
      <c r="F25" s="76" t="s">
        <v>1912</v>
      </c>
      <c r="G25" s="76" t="s">
        <v>1913</v>
      </c>
      <c r="H25" s="78">
        <v>45571</v>
      </c>
      <c r="I25" s="76" t="s">
        <v>3723</v>
      </c>
      <c r="J25" s="76" t="s">
        <v>195</v>
      </c>
      <c r="K25" s="76">
        <v>75.290000000000006</v>
      </c>
      <c r="L25" s="76">
        <v>75.290000000000006</v>
      </c>
      <c r="M25" s="76" t="s">
        <v>30795</v>
      </c>
      <c r="N25" s="76" t="s">
        <v>1911</v>
      </c>
      <c r="O25" s="76" t="s">
        <v>209</v>
      </c>
      <c r="P25" s="76" t="s">
        <v>1911</v>
      </c>
      <c r="Q25" s="76" t="s">
        <v>3751</v>
      </c>
      <c r="R25" s="76" t="s">
        <v>3787</v>
      </c>
      <c r="S25" s="76" t="s">
        <v>3968</v>
      </c>
      <c r="T25" s="76" t="s">
        <v>3969</v>
      </c>
      <c r="U25" s="76" t="s">
        <v>3970</v>
      </c>
      <c r="V25" s="76" t="s">
        <v>477</v>
      </c>
      <c r="W25" s="76">
        <v>112621175</v>
      </c>
      <c r="X25" s="76">
        <v>114117935</v>
      </c>
      <c r="Y25" s="78">
        <v>45918</v>
      </c>
      <c r="Z25" s="76" t="s">
        <v>3730</v>
      </c>
      <c r="AA25" s="76" t="s">
        <v>3731</v>
      </c>
      <c r="AB25" s="76" t="s">
        <v>3732</v>
      </c>
      <c r="AC25" s="76">
        <v>345</v>
      </c>
      <c r="AD25" s="76">
        <v>5</v>
      </c>
      <c r="AE25" s="76">
        <v>69</v>
      </c>
      <c r="AF25" s="76" t="s">
        <v>3854</v>
      </c>
      <c r="AG25" s="76"/>
      <c r="AH25" s="76"/>
      <c r="AI25" s="76"/>
      <c r="AJ25" s="76"/>
      <c r="AK25" s="76"/>
      <c r="AL25" s="76"/>
      <c r="AM25" s="83" t="s">
        <v>1913</v>
      </c>
      <c r="AN25" s="83" t="s">
        <v>5630</v>
      </c>
    </row>
    <row r="26" spans="1:40" x14ac:dyDescent="0.3">
      <c r="A26" s="76" t="s">
        <v>127</v>
      </c>
      <c r="B26" s="76">
        <v>19</v>
      </c>
      <c r="C26" s="76" t="s">
        <v>30820</v>
      </c>
      <c r="D26" s="78">
        <v>45930</v>
      </c>
      <c r="E26" s="76" t="s">
        <v>30821</v>
      </c>
      <c r="F26" s="76" t="s">
        <v>30821</v>
      </c>
      <c r="G26" s="76" t="s">
        <v>30822</v>
      </c>
      <c r="H26" s="78">
        <v>45480</v>
      </c>
      <c r="I26" s="76" t="s">
        <v>3723</v>
      </c>
      <c r="J26" s="76" t="s">
        <v>195</v>
      </c>
      <c r="K26" s="76">
        <v>72</v>
      </c>
      <c r="L26" s="76">
        <v>72</v>
      </c>
      <c r="M26" s="76" t="s">
        <v>30795</v>
      </c>
      <c r="N26" s="76" t="s">
        <v>30820</v>
      </c>
      <c r="O26" s="76" t="s">
        <v>209</v>
      </c>
      <c r="P26" s="76" t="s">
        <v>30820</v>
      </c>
      <c r="Q26" s="76" t="s">
        <v>3751</v>
      </c>
      <c r="R26" s="76" t="s">
        <v>3752</v>
      </c>
      <c r="S26" s="76" t="s">
        <v>4248</v>
      </c>
      <c r="T26" s="76" t="s">
        <v>9886</v>
      </c>
      <c r="U26" s="76" t="s">
        <v>1674</v>
      </c>
      <c r="V26" s="76" t="s">
        <v>1675</v>
      </c>
      <c r="W26" s="76">
        <v>113649990</v>
      </c>
      <c r="X26" s="76">
        <v>113956238</v>
      </c>
      <c r="Y26" s="78">
        <v>45911</v>
      </c>
      <c r="Z26" s="76" t="s">
        <v>3730</v>
      </c>
      <c r="AA26" s="76" t="s">
        <v>3731</v>
      </c>
      <c r="AB26" s="76" t="s">
        <v>3732</v>
      </c>
      <c r="AC26" s="76">
        <v>550</v>
      </c>
      <c r="AD26" s="76">
        <v>8</v>
      </c>
      <c r="AE26" s="76">
        <v>68.75</v>
      </c>
      <c r="AF26" s="76" t="s">
        <v>3854</v>
      </c>
      <c r="AG26" s="76"/>
      <c r="AH26" s="76"/>
      <c r="AI26" s="76"/>
      <c r="AJ26" s="76"/>
      <c r="AK26" s="76"/>
      <c r="AL26" s="76"/>
      <c r="AM26" s="83" t="s">
        <v>30822</v>
      </c>
      <c r="AN26" s="83" t="s">
        <v>5630</v>
      </c>
    </row>
    <row r="27" spans="1:40" x14ac:dyDescent="0.3">
      <c r="A27" s="76" t="s">
        <v>126</v>
      </c>
      <c r="B27" s="76">
        <v>22</v>
      </c>
      <c r="C27" s="76" t="s">
        <v>3985</v>
      </c>
      <c r="D27" s="78">
        <v>45930</v>
      </c>
      <c r="E27" s="76" t="s">
        <v>10125</v>
      </c>
      <c r="F27" s="76" t="s">
        <v>10125</v>
      </c>
      <c r="G27" s="76" t="s">
        <v>3988</v>
      </c>
      <c r="H27" s="78">
        <v>44329</v>
      </c>
      <c r="I27" s="76" t="s">
        <v>3723</v>
      </c>
      <c r="J27" s="76" t="s">
        <v>195</v>
      </c>
      <c r="K27" s="76">
        <v>69</v>
      </c>
      <c r="L27" s="76">
        <v>69</v>
      </c>
      <c r="M27" s="76" t="s">
        <v>30795</v>
      </c>
      <c r="N27" s="76" t="s">
        <v>3985</v>
      </c>
      <c r="O27" s="76" t="s">
        <v>209</v>
      </c>
      <c r="P27" s="76" t="s">
        <v>3985</v>
      </c>
      <c r="Q27" s="76" t="s">
        <v>3751</v>
      </c>
      <c r="R27" s="76" t="s">
        <v>3859</v>
      </c>
      <c r="S27" s="76" t="s">
        <v>3986</v>
      </c>
      <c r="T27" s="76" t="s">
        <v>3987</v>
      </c>
      <c r="U27" s="76" t="s">
        <v>3227</v>
      </c>
      <c r="V27" s="76" t="s">
        <v>328</v>
      </c>
      <c r="W27" s="76">
        <v>113566174</v>
      </c>
      <c r="X27" s="76">
        <v>113879830</v>
      </c>
      <c r="Y27" s="78">
        <v>45908</v>
      </c>
      <c r="Z27" s="76" t="s">
        <v>3730</v>
      </c>
      <c r="AA27" s="76" t="s">
        <v>3731</v>
      </c>
      <c r="AB27" s="76" t="s">
        <v>3732</v>
      </c>
      <c r="AC27" s="76">
        <v>655</v>
      </c>
      <c r="AD27" s="76">
        <v>10</v>
      </c>
      <c r="AE27" s="76">
        <v>65.5</v>
      </c>
      <c r="AF27" s="76" t="s">
        <v>3854</v>
      </c>
      <c r="AG27" s="76"/>
      <c r="AH27" s="76"/>
      <c r="AI27" s="76"/>
      <c r="AJ27" s="76"/>
      <c r="AK27" s="76"/>
      <c r="AL27" s="76"/>
      <c r="AM27" s="83" t="s">
        <v>3988</v>
      </c>
      <c r="AN27" s="83" t="s">
        <v>5630</v>
      </c>
    </row>
    <row r="28" spans="1:40" x14ac:dyDescent="0.3">
      <c r="A28" s="76" t="s">
        <v>128</v>
      </c>
      <c r="B28" s="76">
        <v>13</v>
      </c>
      <c r="C28" s="76" t="s">
        <v>376</v>
      </c>
      <c r="D28" s="78">
        <v>45930</v>
      </c>
      <c r="E28" s="76" t="s">
        <v>377</v>
      </c>
      <c r="F28" s="76" t="s">
        <v>377</v>
      </c>
      <c r="G28" s="76" t="s">
        <v>19083</v>
      </c>
      <c r="H28" s="78">
        <v>45907</v>
      </c>
      <c r="I28" s="76" t="s">
        <v>3723</v>
      </c>
      <c r="J28" s="76" t="s">
        <v>195</v>
      </c>
      <c r="K28" s="76">
        <v>72</v>
      </c>
      <c r="L28" s="76">
        <v>72</v>
      </c>
      <c r="M28" s="76" t="s">
        <v>30795</v>
      </c>
      <c r="N28" s="76" t="s">
        <v>376</v>
      </c>
      <c r="O28" s="76" t="s">
        <v>209</v>
      </c>
      <c r="P28" s="76" t="s">
        <v>376</v>
      </c>
      <c r="Q28" s="76" t="s">
        <v>3751</v>
      </c>
      <c r="R28" s="76" t="s">
        <v>3794</v>
      </c>
      <c r="S28" s="76" t="s">
        <v>30823</v>
      </c>
      <c r="T28" s="76" t="s">
        <v>30824</v>
      </c>
      <c r="U28" s="76" t="s">
        <v>30825</v>
      </c>
      <c r="V28" s="76" t="s">
        <v>655</v>
      </c>
      <c r="W28" s="76">
        <v>113803023</v>
      </c>
      <c r="X28" s="76">
        <v>114110821</v>
      </c>
      <c r="Y28" s="78">
        <v>45917</v>
      </c>
      <c r="Z28" s="76" t="s">
        <v>3730</v>
      </c>
      <c r="AA28" s="76" t="s">
        <v>3731</v>
      </c>
      <c r="AB28" s="76" t="s">
        <v>3732</v>
      </c>
      <c r="AC28" s="76">
        <v>385</v>
      </c>
      <c r="AD28" s="76">
        <v>7</v>
      </c>
      <c r="AE28" s="76">
        <v>55</v>
      </c>
      <c r="AF28" s="76" t="s">
        <v>3854</v>
      </c>
      <c r="AG28" s="76"/>
      <c r="AH28" s="76"/>
      <c r="AI28" s="76"/>
      <c r="AJ28" s="76"/>
      <c r="AK28" s="76"/>
      <c r="AL28" s="76"/>
      <c r="AM28" s="83" t="s">
        <v>19083</v>
      </c>
      <c r="AN28" s="83" t="s">
        <v>5630</v>
      </c>
    </row>
    <row r="29" spans="1:40" x14ac:dyDescent="0.3">
      <c r="A29" s="80" t="s">
        <v>126</v>
      </c>
      <c r="B29" s="80">
        <v>27</v>
      </c>
      <c r="C29" s="80" t="s">
        <v>30826</v>
      </c>
      <c r="D29" s="81">
        <v>45930</v>
      </c>
      <c r="E29" s="80" t="s">
        <v>30827</v>
      </c>
      <c r="F29" s="80" t="s">
        <v>30794</v>
      </c>
      <c r="G29" s="80" t="s">
        <v>30794</v>
      </c>
      <c r="H29" s="81" t="s">
        <v>30794</v>
      </c>
      <c r="I29" s="80" t="s">
        <v>203</v>
      </c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1">
        <v>45903</v>
      </c>
      <c r="Z29" s="80"/>
      <c r="AA29" s="80"/>
      <c r="AB29" s="80"/>
      <c r="AC29" s="80"/>
      <c r="AD29" s="80"/>
      <c r="AE29" s="80"/>
      <c r="AF29" s="80" t="s">
        <v>3854</v>
      </c>
      <c r="AG29" s="80"/>
      <c r="AH29" s="80"/>
      <c r="AI29" s="80"/>
      <c r="AJ29" s="80"/>
      <c r="AK29" s="80"/>
      <c r="AL29" s="80" t="s">
        <v>195</v>
      </c>
      <c r="AM29" s="83" t="s">
        <v>24159</v>
      </c>
      <c r="AN29" s="83" t="e">
        <v>#N/A</v>
      </c>
    </row>
    <row r="30" spans="1:40" x14ac:dyDescent="0.3">
      <c r="A30" s="76" t="s">
        <v>126</v>
      </c>
      <c r="B30" s="76">
        <v>21</v>
      </c>
      <c r="C30" s="76" t="s">
        <v>1716</v>
      </c>
      <c r="D30" s="78">
        <v>45930</v>
      </c>
      <c r="E30" s="76" t="s">
        <v>1717</v>
      </c>
      <c r="F30" s="76" t="s">
        <v>1717</v>
      </c>
      <c r="G30" s="76" t="s">
        <v>1718</v>
      </c>
      <c r="H30" s="78">
        <v>45158</v>
      </c>
      <c r="I30" s="76" t="s">
        <v>3723</v>
      </c>
      <c r="J30" s="76" t="s">
        <v>195</v>
      </c>
      <c r="K30" s="76">
        <v>68</v>
      </c>
      <c r="L30" s="76">
        <v>68</v>
      </c>
      <c r="M30" s="76" t="s">
        <v>30795</v>
      </c>
      <c r="N30" s="76" t="s">
        <v>1716</v>
      </c>
      <c r="O30" s="76" t="s">
        <v>209</v>
      </c>
      <c r="P30" s="76" t="s">
        <v>1716</v>
      </c>
      <c r="Q30" s="76" t="s">
        <v>3751</v>
      </c>
      <c r="R30" s="76" t="s">
        <v>3735</v>
      </c>
      <c r="S30" s="76" t="s">
        <v>5559</v>
      </c>
      <c r="T30" s="76" t="s">
        <v>4673</v>
      </c>
      <c r="U30" s="76" t="s">
        <v>1722</v>
      </c>
      <c r="V30" s="76" t="s">
        <v>260</v>
      </c>
      <c r="W30" s="76">
        <v>113605413</v>
      </c>
      <c r="X30" s="76">
        <v>113911214</v>
      </c>
      <c r="Y30" s="78">
        <v>45909</v>
      </c>
      <c r="Z30" s="76" t="s">
        <v>3730</v>
      </c>
      <c r="AA30" s="76" t="s">
        <v>3731</v>
      </c>
      <c r="AB30" s="76" t="s">
        <v>3732</v>
      </c>
      <c r="AC30" s="76">
        <v>219.03</v>
      </c>
      <c r="AD30" s="76">
        <v>3</v>
      </c>
      <c r="AE30" s="76">
        <v>73.010000000000005</v>
      </c>
      <c r="AF30" s="76" t="s">
        <v>3854</v>
      </c>
      <c r="AG30" s="76" t="s">
        <v>30828</v>
      </c>
      <c r="AH30" s="76" t="s">
        <v>30829</v>
      </c>
      <c r="AI30" s="76" t="s">
        <v>4556</v>
      </c>
      <c r="AJ30" s="76" t="s">
        <v>260</v>
      </c>
      <c r="AK30" s="76" t="s">
        <v>30830</v>
      </c>
      <c r="AL30" s="76"/>
      <c r="AM30" s="83" t="s">
        <v>1718</v>
      </c>
      <c r="AN30" s="83" t="s">
        <v>5630</v>
      </c>
    </row>
    <row r="31" spans="1:40" x14ac:dyDescent="0.3">
      <c r="A31" s="80" t="s">
        <v>126</v>
      </c>
      <c r="B31" s="80">
        <v>25</v>
      </c>
      <c r="C31" s="80" t="s">
        <v>30831</v>
      </c>
      <c r="D31" s="81">
        <v>45930</v>
      </c>
      <c r="E31" s="80" t="s">
        <v>303</v>
      </c>
      <c r="F31" s="80" t="s">
        <v>30832</v>
      </c>
      <c r="G31" s="80" t="s">
        <v>30833</v>
      </c>
      <c r="H31" s="81">
        <v>45158</v>
      </c>
      <c r="I31" s="80" t="s">
        <v>203</v>
      </c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1">
        <v>45905</v>
      </c>
      <c r="Z31" s="80"/>
      <c r="AA31" s="80"/>
      <c r="AB31" s="80"/>
      <c r="AC31" s="80"/>
      <c r="AD31" s="80"/>
      <c r="AE31" s="80"/>
      <c r="AF31" s="80" t="s">
        <v>3854</v>
      </c>
      <c r="AG31" s="80"/>
      <c r="AH31" s="80"/>
      <c r="AI31" s="80"/>
      <c r="AJ31" s="80"/>
      <c r="AK31" s="80"/>
      <c r="AL31" s="80" t="s">
        <v>195</v>
      </c>
      <c r="AM31" s="83" t="s">
        <v>30833</v>
      </c>
      <c r="AN31" s="83" t="s">
        <v>5630</v>
      </c>
    </row>
    <row r="32" spans="1:40" x14ac:dyDescent="0.3">
      <c r="A32" s="76" t="s">
        <v>125</v>
      </c>
      <c r="B32" s="76">
        <v>43</v>
      </c>
      <c r="C32" s="76" t="s">
        <v>30834</v>
      </c>
      <c r="D32" s="78">
        <v>45930</v>
      </c>
      <c r="E32" s="76" t="s">
        <v>12119</v>
      </c>
      <c r="F32" s="76" t="s">
        <v>12119</v>
      </c>
      <c r="G32" s="76" t="s">
        <v>12122</v>
      </c>
      <c r="H32" s="78">
        <v>45879</v>
      </c>
      <c r="I32" s="76" t="s">
        <v>3723</v>
      </c>
      <c r="J32" s="76" t="s">
        <v>195</v>
      </c>
      <c r="K32" s="76">
        <v>68</v>
      </c>
      <c r="L32" s="76">
        <v>68</v>
      </c>
      <c r="M32" s="76" t="s">
        <v>30795</v>
      </c>
      <c r="N32" s="76" t="s">
        <v>30834</v>
      </c>
      <c r="O32" s="76" t="s">
        <v>209</v>
      </c>
      <c r="P32" s="76" t="s">
        <v>30834</v>
      </c>
      <c r="Q32" s="76" t="s">
        <v>3751</v>
      </c>
      <c r="R32" s="76" t="s">
        <v>3787</v>
      </c>
      <c r="S32" s="76" t="s">
        <v>9958</v>
      </c>
      <c r="T32" s="76" t="s">
        <v>6321</v>
      </c>
      <c r="U32" s="76" t="s">
        <v>23496</v>
      </c>
      <c r="V32" s="76" t="s">
        <v>297</v>
      </c>
      <c r="W32" s="76">
        <v>113242704</v>
      </c>
      <c r="X32" s="76">
        <v>113541592</v>
      </c>
      <c r="Y32" s="78">
        <v>45887</v>
      </c>
      <c r="Z32" s="76" t="s">
        <v>3730</v>
      </c>
      <c r="AA32" s="76" t="s">
        <v>3731</v>
      </c>
      <c r="AB32" s="76" t="s">
        <v>3732</v>
      </c>
      <c r="AC32" s="76">
        <v>524.65</v>
      </c>
      <c r="AD32" s="76">
        <v>7</v>
      </c>
      <c r="AE32" s="76">
        <v>74.95</v>
      </c>
      <c r="AF32" s="76" t="s">
        <v>3854</v>
      </c>
      <c r="AG32" s="76"/>
      <c r="AH32" s="76"/>
      <c r="AI32" s="76"/>
      <c r="AJ32" s="76"/>
      <c r="AK32" s="76"/>
      <c r="AL32" s="76"/>
      <c r="AM32" s="83" t="s">
        <v>12122</v>
      </c>
      <c r="AN32" s="83" t="s">
        <v>5630</v>
      </c>
    </row>
    <row r="33" spans="1:40" x14ac:dyDescent="0.3">
      <c r="A33" s="76" t="s">
        <v>126</v>
      </c>
      <c r="B33" s="76">
        <v>21</v>
      </c>
      <c r="C33" s="76" t="s">
        <v>30835</v>
      </c>
      <c r="D33" s="78">
        <v>45930</v>
      </c>
      <c r="E33" s="76" t="s">
        <v>30836</v>
      </c>
      <c r="F33" s="76" t="s">
        <v>30836</v>
      </c>
      <c r="G33" s="76" t="s">
        <v>30837</v>
      </c>
      <c r="H33" s="78">
        <v>45907</v>
      </c>
      <c r="I33" s="76" t="s">
        <v>3723</v>
      </c>
      <c r="J33" s="76" t="s">
        <v>195</v>
      </c>
      <c r="K33" s="76">
        <v>68</v>
      </c>
      <c r="L33" s="76">
        <v>68</v>
      </c>
      <c r="M33" s="76" t="s">
        <v>30795</v>
      </c>
      <c r="N33" s="76" t="s">
        <v>30835</v>
      </c>
      <c r="O33" s="76" t="s">
        <v>209</v>
      </c>
      <c r="P33" s="76" t="s">
        <v>30835</v>
      </c>
      <c r="Q33" s="76" t="s">
        <v>3751</v>
      </c>
      <c r="R33" s="76" t="s">
        <v>4089</v>
      </c>
      <c r="S33" s="76" t="s">
        <v>4034</v>
      </c>
      <c r="T33" s="76" t="s">
        <v>30838</v>
      </c>
      <c r="U33" s="76" t="s">
        <v>30201</v>
      </c>
      <c r="V33" s="76" t="s">
        <v>297</v>
      </c>
      <c r="W33" s="76">
        <v>113600015</v>
      </c>
      <c r="X33" s="76">
        <v>113909514</v>
      </c>
      <c r="Y33" s="78">
        <v>45909</v>
      </c>
      <c r="Z33" s="76" t="s">
        <v>3730</v>
      </c>
      <c r="AA33" s="76" t="s">
        <v>3731</v>
      </c>
      <c r="AB33" s="76" t="s">
        <v>3732</v>
      </c>
      <c r="AC33" s="76">
        <v>1950</v>
      </c>
      <c r="AD33" s="76">
        <v>30</v>
      </c>
      <c r="AE33" s="76">
        <v>65</v>
      </c>
      <c r="AF33" s="76" t="s">
        <v>3854</v>
      </c>
      <c r="AG33" s="76"/>
      <c r="AH33" s="76"/>
      <c r="AI33" s="76"/>
      <c r="AJ33" s="76"/>
      <c r="AK33" s="76"/>
      <c r="AL33" s="76"/>
      <c r="AM33" s="83" t="s">
        <v>30837</v>
      </c>
      <c r="AN33" s="83" t="s">
        <v>5630</v>
      </c>
    </row>
    <row r="34" spans="1:40" x14ac:dyDescent="0.3">
      <c r="A34" s="76" t="s">
        <v>125</v>
      </c>
      <c r="B34" s="76">
        <v>38</v>
      </c>
      <c r="C34" s="76" t="s">
        <v>4006</v>
      </c>
      <c r="D34" s="78">
        <v>45930</v>
      </c>
      <c r="E34" s="76" t="s">
        <v>673</v>
      </c>
      <c r="F34" s="76" t="s">
        <v>673</v>
      </c>
      <c r="G34" s="76" t="s">
        <v>674</v>
      </c>
      <c r="H34" s="78">
        <v>44931</v>
      </c>
      <c r="I34" s="76" t="s">
        <v>3723</v>
      </c>
      <c r="J34" s="76" t="s">
        <v>195</v>
      </c>
      <c r="K34" s="76">
        <v>65.400000000000006</v>
      </c>
      <c r="L34" s="76">
        <v>65.400000000000006</v>
      </c>
      <c r="M34" s="76" t="s">
        <v>30795</v>
      </c>
      <c r="N34" s="76" t="s">
        <v>4006</v>
      </c>
      <c r="O34" s="76" t="s">
        <v>209</v>
      </c>
      <c r="P34" s="76" t="s">
        <v>4006</v>
      </c>
      <c r="Q34" s="76" t="s">
        <v>3751</v>
      </c>
      <c r="R34" s="76" t="s">
        <v>3780</v>
      </c>
      <c r="S34" s="76" t="s">
        <v>4007</v>
      </c>
      <c r="T34" s="76" t="s">
        <v>4008</v>
      </c>
      <c r="U34" s="76" t="s">
        <v>24218</v>
      </c>
      <c r="V34" s="76" t="s">
        <v>297</v>
      </c>
      <c r="W34" s="76">
        <v>113334474</v>
      </c>
      <c r="X34" s="76">
        <v>113635047</v>
      </c>
      <c r="Y34" s="78">
        <v>45892</v>
      </c>
      <c r="Z34" s="76" t="s">
        <v>3730</v>
      </c>
      <c r="AA34" s="76" t="s">
        <v>3731</v>
      </c>
      <c r="AB34" s="76" t="s">
        <v>3732</v>
      </c>
      <c r="AC34" s="76">
        <v>858</v>
      </c>
      <c r="AD34" s="76">
        <v>13</v>
      </c>
      <c r="AE34" s="76">
        <v>66</v>
      </c>
      <c r="AF34" s="76" t="s">
        <v>3854</v>
      </c>
      <c r="AG34" s="76" t="s">
        <v>3903</v>
      </c>
      <c r="AH34" s="76" t="s">
        <v>30839</v>
      </c>
      <c r="AI34" s="76" t="s">
        <v>678</v>
      </c>
      <c r="AJ34" s="76" t="s">
        <v>297</v>
      </c>
      <c r="AK34" s="76" t="s">
        <v>30840</v>
      </c>
      <c r="AL34" s="76"/>
      <c r="AM34" s="83" t="s">
        <v>674</v>
      </c>
      <c r="AN34" s="83" t="s">
        <v>5630</v>
      </c>
    </row>
    <row r="35" spans="1:40" x14ac:dyDescent="0.3">
      <c r="A35" s="76" t="s">
        <v>128</v>
      </c>
      <c r="B35" s="76">
        <v>5</v>
      </c>
      <c r="C35" s="76" t="s">
        <v>18032</v>
      </c>
      <c r="D35" s="78">
        <v>45930</v>
      </c>
      <c r="E35" s="76" t="s">
        <v>18033</v>
      </c>
      <c r="F35" s="76" t="s">
        <v>18033</v>
      </c>
      <c r="G35" s="76" t="s">
        <v>18036</v>
      </c>
      <c r="H35" s="78">
        <v>41491</v>
      </c>
      <c r="I35" s="76" t="s">
        <v>3723</v>
      </c>
      <c r="J35" s="76" t="s">
        <v>195</v>
      </c>
      <c r="K35" s="76">
        <v>72</v>
      </c>
      <c r="L35" s="76">
        <v>72</v>
      </c>
      <c r="M35" s="76" t="s">
        <v>30795</v>
      </c>
      <c r="N35" s="76" t="s">
        <v>18032</v>
      </c>
      <c r="O35" s="76" t="s">
        <v>209</v>
      </c>
      <c r="P35" s="76" t="s">
        <v>18032</v>
      </c>
      <c r="Q35" s="76" t="s">
        <v>3751</v>
      </c>
      <c r="R35" s="76" t="s">
        <v>3752</v>
      </c>
      <c r="S35" s="76" t="s">
        <v>4028</v>
      </c>
      <c r="T35" s="76" t="s">
        <v>18037</v>
      </c>
      <c r="U35" s="76" t="s">
        <v>3755</v>
      </c>
      <c r="V35" s="76" t="s">
        <v>1675</v>
      </c>
      <c r="W35" s="76">
        <v>113924707</v>
      </c>
      <c r="X35" s="76">
        <v>114236416</v>
      </c>
      <c r="Y35" s="78">
        <v>45925</v>
      </c>
      <c r="Z35" s="76" t="s">
        <v>3730</v>
      </c>
      <c r="AA35" s="76" t="s">
        <v>3731</v>
      </c>
      <c r="AB35" s="76" t="s">
        <v>3732</v>
      </c>
      <c r="AC35" s="76">
        <v>490</v>
      </c>
      <c r="AD35" s="76">
        <v>7</v>
      </c>
      <c r="AE35" s="76">
        <v>70</v>
      </c>
      <c r="AF35" s="76" t="s">
        <v>3854</v>
      </c>
      <c r="AG35" s="76"/>
      <c r="AH35" s="76"/>
      <c r="AI35" s="76"/>
      <c r="AJ35" s="76"/>
      <c r="AK35" s="76"/>
      <c r="AL35" s="76"/>
      <c r="AM35" s="83" t="s">
        <v>18036</v>
      </c>
      <c r="AN35" s="83" t="s">
        <v>5630</v>
      </c>
    </row>
    <row r="36" spans="1:40" x14ac:dyDescent="0.3">
      <c r="A36" s="76" t="s">
        <v>125</v>
      </c>
      <c r="B36" s="76">
        <v>35</v>
      </c>
      <c r="C36" s="76" t="s">
        <v>386</v>
      </c>
      <c r="D36" s="78">
        <v>45930</v>
      </c>
      <c r="E36" s="76" t="s">
        <v>389</v>
      </c>
      <c r="F36" s="76" t="s">
        <v>389</v>
      </c>
      <c r="G36" s="76" t="s">
        <v>390</v>
      </c>
      <c r="H36" s="78">
        <v>45886</v>
      </c>
      <c r="I36" s="76" t="s">
        <v>3723</v>
      </c>
      <c r="J36" s="76" t="s">
        <v>195</v>
      </c>
      <c r="K36" s="76">
        <v>72</v>
      </c>
      <c r="L36" s="76">
        <v>72</v>
      </c>
      <c r="M36" s="76" t="s">
        <v>30795</v>
      </c>
      <c r="N36" s="76" t="s">
        <v>386</v>
      </c>
      <c r="O36" s="76" t="s">
        <v>209</v>
      </c>
      <c r="P36" s="76" t="s">
        <v>386</v>
      </c>
      <c r="Q36" s="76" t="s">
        <v>3751</v>
      </c>
      <c r="R36" s="76" t="s">
        <v>3851</v>
      </c>
      <c r="S36" s="76" t="s">
        <v>4022</v>
      </c>
      <c r="T36" s="76" t="s">
        <v>4023</v>
      </c>
      <c r="U36" s="76" t="s">
        <v>4259</v>
      </c>
      <c r="V36" s="76" t="s">
        <v>541</v>
      </c>
      <c r="W36" s="76">
        <v>113375985</v>
      </c>
      <c r="X36" s="76">
        <v>113677180</v>
      </c>
      <c r="Y36" s="78">
        <v>45895</v>
      </c>
      <c r="Z36" s="76" t="s">
        <v>3730</v>
      </c>
      <c r="AA36" s="76" t="s">
        <v>3731</v>
      </c>
      <c r="AB36" s="76" t="s">
        <v>3732</v>
      </c>
      <c r="AC36" s="76">
        <v>464.8</v>
      </c>
      <c r="AD36" s="76">
        <v>7</v>
      </c>
      <c r="AE36" s="76">
        <v>66.400000000000006</v>
      </c>
      <c r="AF36" s="76" t="s">
        <v>3854</v>
      </c>
      <c r="AG36" s="76"/>
      <c r="AH36" s="76"/>
      <c r="AI36" s="76"/>
      <c r="AJ36" s="76"/>
      <c r="AK36" s="76"/>
      <c r="AL36" s="76"/>
      <c r="AM36" s="83" t="s">
        <v>390</v>
      </c>
      <c r="AN36" s="83" t="s">
        <v>5630</v>
      </c>
    </row>
    <row r="37" spans="1:40" x14ac:dyDescent="0.3">
      <c r="A37" s="76" t="s">
        <v>125</v>
      </c>
      <c r="B37" s="76">
        <v>36</v>
      </c>
      <c r="C37" s="76" t="s">
        <v>409</v>
      </c>
      <c r="D37" s="78">
        <v>45930</v>
      </c>
      <c r="E37" s="76" t="s">
        <v>410</v>
      </c>
      <c r="F37" s="76" t="s">
        <v>410</v>
      </c>
      <c r="G37" s="76" t="s">
        <v>411</v>
      </c>
      <c r="H37" s="78">
        <v>42422</v>
      </c>
      <c r="I37" s="76" t="s">
        <v>3723</v>
      </c>
      <c r="J37" s="76" t="s">
        <v>195</v>
      </c>
      <c r="K37" s="76">
        <v>68</v>
      </c>
      <c r="L37" s="76">
        <v>68</v>
      </c>
      <c r="M37" s="76" t="s">
        <v>30795</v>
      </c>
      <c r="N37" s="76" t="s">
        <v>409</v>
      </c>
      <c r="O37" s="76" t="s">
        <v>209</v>
      </c>
      <c r="P37" s="76" t="s">
        <v>409</v>
      </c>
      <c r="Q37" s="76" t="s">
        <v>3751</v>
      </c>
      <c r="R37" s="76" t="s">
        <v>3735</v>
      </c>
      <c r="S37" s="76" t="s">
        <v>4034</v>
      </c>
      <c r="T37" s="76" t="s">
        <v>4035</v>
      </c>
      <c r="U37" s="76" t="s">
        <v>4036</v>
      </c>
      <c r="V37" s="76" t="s">
        <v>416</v>
      </c>
      <c r="W37" s="76">
        <v>113343886</v>
      </c>
      <c r="X37" s="76">
        <v>113644415</v>
      </c>
      <c r="Y37" s="78">
        <v>45894</v>
      </c>
      <c r="Z37" s="76" t="s">
        <v>3730</v>
      </c>
      <c r="AA37" s="76" t="s">
        <v>3731</v>
      </c>
      <c r="AB37" s="76" t="s">
        <v>3732</v>
      </c>
      <c r="AC37" s="76">
        <v>240</v>
      </c>
      <c r="AD37" s="76">
        <v>3</v>
      </c>
      <c r="AE37" s="76">
        <v>80</v>
      </c>
      <c r="AF37" s="76" t="s">
        <v>3854</v>
      </c>
      <c r="AG37" s="76"/>
      <c r="AH37" s="76"/>
      <c r="AI37" s="76"/>
      <c r="AJ37" s="76"/>
      <c r="AK37" s="76"/>
      <c r="AL37" s="76"/>
      <c r="AM37" s="83" t="s">
        <v>411</v>
      </c>
      <c r="AN37" s="83" t="s">
        <v>5630</v>
      </c>
    </row>
    <row r="38" spans="1:40" x14ac:dyDescent="0.3">
      <c r="A38" s="80" t="s">
        <v>128</v>
      </c>
      <c r="B38" s="80">
        <v>11</v>
      </c>
      <c r="C38" s="80" t="s">
        <v>417</v>
      </c>
      <c r="D38" s="81">
        <v>45930</v>
      </c>
      <c r="E38" s="80" t="s">
        <v>418</v>
      </c>
      <c r="F38" s="80" t="s">
        <v>30794</v>
      </c>
      <c r="G38" s="80" t="s">
        <v>30794</v>
      </c>
      <c r="H38" s="81" t="s">
        <v>30794</v>
      </c>
      <c r="I38" s="80" t="s">
        <v>203</v>
      </c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1">
        <v>45919</v>
      </c>
      <c r="Z38" s="80"/>
      <c r="AA38" s="80"/>
      <c r="AB38" s="80"/>
      <c r="AC38" s="80"/>
      <c r="AD38" s="80"/>
      <c r="AE38" s="80"/>
      <c r="AF38" s="80" t="s">
        <v>3854</v>
      </c>
      <c r="AG38" s="80"/>
      <c r="AH38" s="80"/>
      <c r="AI38" s="80"/>
      <c r="AJ38" s="80"/>
      <c r="AK38" s="80"/>
      <c r="AL38" s="80" t="s">
        <v>195</v>
      </c>
      <c r="AM38" s="83" t="s">
        <v>30841</v>
      </c>
      <c r="AN38" s="83" t="s">
        <v>19170</v>
      </c>
    </row>
    <row r="39" spans="1:40" x14ac:dyDescent="0.3">
      <c r="A39" s="76" t="s">
        <v>127</v>
      </c>
      <c r="B39" s="76">
        <v>20</v>
      </c>
      <c r="C39" s="76" t="s">
        <v>4046</v>
      </c>
      <c r="D39" s="78">
        <v>45930</v>
      </c>
      <c r="E39" s="76" t="s">
        <v>5637</v>
      </c>
      <c r="F39" s="76" t="s">
        <v>5637</v>
      </c>
      <c r="G39" s="76" t="s">
        <v>4049</v>
      </c>
      <c r="H39" s="78">
        <v>45900</v>
      </c>
      <c r="I39" s="76" t="s">
        <v>3723</v>
      </c>
      <c r="J39" s="76" t="s">
        <v>195</v>
      </c>
      <c r="K39" s="76">
        <v>69</v>
      </c>
      <c r="L39" s="76">
        <v>69</v>
      </c>
      <c r="M39" s="76" t="s">
        <v>30795</v>
      </c>
      <c r="N39" s="76" t="s">
        <v>4046</v>
      </c>
      <c r="O39" s="76" t="s">
        <v>209</v>
      </c>
      <c r="P39" s="76" t="s">
        <v>4046</v>
      </c>
      <c r="Q39" s="76" t="s">
        <v>3751</v>
      </c>
      <c r="R39" s="76" t="s">
        <v>3780</v>
      </c>
      <c r="S39" s="76" t="s">
        <v>4047</v>
      </c>
      <c r="T39" s="76" t="s">
        <v>4048</v>
      </c>
      <c r="U39" s="76" t="s">
        <v>4946</v>
      </c>
      <c r="V39" s="76" t="s">
        <v>297</v>
      </c>
      <c r="W39" s="76">
        <v>113636342</v>
      </c>
      <c r="X39" s="76">
        <v>113942316</v>
      </c>
      <c r="Y39" s="78">
        <v>45910</v>
      </c>
      <c r="Z39" s="76" t="s">
        <v>3730</v>
      </c>
      <c r="AA39" s="76" t="s">
        <v>3731</v>
      </c>
      <c r="AB39" s="76" t="s">
        <v>3732</v>
      </c>
      <c r="AC39" s="76">
        <v>483</v>
      </c>
      <c r="AD39" s="76">
        <v>7</v>
      </c>
      <c r="AE39" s="76">
        <v>69</v>
      </c>
      <c r="AF39" s="76" t="s">
        <v>3854</v>
      </c>
      <c r="AG39" s="76"/>
      <c r="AH39" s="76"/>
      <c r="AI39" s="76"/>
      <c r="AJ39" s="76"/>
      <c r="AK39" s="76"/>
      <c r="AL39" s="76"/>
      <c r="AM39" s="83" t="s">
        <v>4049</v>
      </c>
      <c r="AN39" s="83" t="s">
        <v>5630</v>
      </c>
    </row>
    <row r="40" spans="1:40" x14ac:dyDescent="0.3">
      <c r="A40" s="76" t="s">
        <v>127</v>
      </c>
      <c r="B40" s="76">
        <v>15</v>
      </c>
      <c r="C40" s="76" t="s">
        <v>4053</v>
      </c>
      <c r="D40" s="78">
        <v>45930</v>
      </c>
      <c r="E40" s="76" t="s">
        <v>9328</v>
      </c>
      <c r="F40" s="76" t="s">
        <v>30794</v>
      </c>
      <c r="G40" s="76" t="s">
        <v>30794</v>
      </c>
      <c r="H40" s="78" t="s">
        <v>30794</v>
      </c>
      <c r="I40" s="76" t="s">
        <v>3723</v>
      </c>
      <c r="J40" s="76" t="s">
        <v>195</v>
      </c>
      <c r="K40" s="76">
        <v>68</v>
      </c>
      <c r="L40" s="76">
        <v>68</v>
      </c>
      <c r="M40" s="76" t="s">
        <v>30795</v>
      </c>
      <c r="N40" s="76" t="s">
        <v>4053</v>
      </c>
      <c r="O40" s="76" t="s">
        <v>209</v>
      </c>
      <c r="P40" s="76" t="s">
        <v>4053</v>
      </c>
      <c r="Q40" s="76" t="s">
        <v>3751</v>
      </c>
      <c r="R40" s="76" t="s">
        <v>3735</v>
      </c>
      <c r="S40" s="76" t="s">
        <v>4054</v>
      </c>
      <c r="T40" s="76" t="s">
        <v>4055</v>
      </c>
      <c r="U40" s="76" t="s">
        <v>4057</v>
      </c>
      <c r="V40" s="76" t="s">
        <v>366</v>
      </c>
      <c r="W40" s="76">
        <v>113742348</v>
      </c>
      <c r="X40" s="76">
        <v>114048962</v>
      </c>
      <c r="Y40" s="78">
        <v>45915</v>
      </c>
      <c r="Z40" s="76" t="s">
        <v>3730</v>
      </c>
      <c r="AA40" s="76" t="s">
        <v>3731</v>
      </c>
      <c r="AB40" s="76" t="s">
        <v>3732</v>
      </c>
      <c r="AC40" s="76">
        <v>687.5</v>
      </c>
      <c r="AD40" s="76">
        <v>10</v>
      </c>
      <c r="AE40" s="76">
        <v>68.75</v>
      </c>
      <c r="AF40" s="76" t="s">
        <v>3854</v>
      </c>
      <c r="AG40" s="76"/>
      <c r="AH40" s="76"/>
      <c r="AI40" s="76"/>
      <c r="AJ40" s="76"/>
      <c r="AK40" s="76"/>
      <c r="AL40" s="76"/>
      <c r="AM40" s="83" t="s">
        <v>4056</v>
      </c>
      <c r="AN40" s="83" t="s">
        <v>5630</v>
      </c>
    </row>
    <row r="41" spans="1:40" x14ac:dyDescent="0.3">
      <c r="A41" s="76" t="s">
        <v>128</v>
      </c>
      <c r="B41" s="76">
        <v>12</v>
      </c>
      <c r="C41" s="76" t="s">
        <v>6129</v>
      </c>
      <c r="D41" s="78">
        <v>45930</v>
      </c>
      <c r="E41" s="76" t="s">
        <v>6130</v>
      </c>
      <c r="F41" s="76" t="s">
        <v>6130</v>
      </c>
      <c r="G41" s="76" t="s">
        <v>6133</v>
      </c>
      <c r="H41" s="78">
        <v>44251</v>
      </c>
      <c r="I41" s="76" t="s">
        <v>3723</v>
      </c>
      <c r="J41" s="76" t="s">
        <v>195</v>
      </c>
      <c r="K41" s="76">
        <v>69</v>
      </c>
      <c r="L41" s="76">
        <v>69</v>
      </c>
      <c r="M41" s="76" t="s">
        <v>30795</v>
      </c>
      <c r="N41" s="76" t="s">
        <v>6129</v>
      </c>
      <c r="O41" s="76" t="s">
        <v>209</v>
      </c>
      <c r="P41" s="76" t="s">
        <v>6129</v>
      </c>
      <c r="Q41" s="76" t="s">
        <v>3751</v>
      </c>
      <c r="R41" s="76" t="s">
        <v>3780</v>
      </c>
      <c r="S41" s="76" t="s">
        <v>3953</v>
      </c>
      <c r="T41" s="76" t="s">
        <v>6134</v>
      </c>
      <c r="U41" s="76" t="s">
        <v>4075</v>
      </c>
      <c r="V41" s="76" t="s">
        <v>297</v>
      </c>
      <c r="W41" s="76">
        <v>113805274</v>
      </c>
      <c r="X41" s="76">
        <v>114113242</v>
      </c>
      <c r="Y41" s="78">
        <v>45918</v>
      </c>
      <c r="Z41" s="76" t="s">
        <v>3730</v>
      </c>
      <c r="AA41" s="76" t="s">
        <v>3731</v>
      </c>
      <c r="AB41" s="76" t="s">
        <v>3732</v>
      </c>
      <c r="AC41" s="76">
        <v>240</v>
      </c>
      <c r="AD41" s="76">
        <v>3</v>
      </c>
      <c r="AE41" s="76">
        <v>80</v>
      </c>
      <c r="AF41" s="76" t="s">
        <v>3854</v>
      </c>
      <c r="AG41" s="76"/>
      <c r="AH41" s="76"/>
      <c r="AI41" s="76"/>
      <c r="AJ41" s="76"/>
      <c r="AK41" s="76"/>
      <c r="AL41" s="76"/>
      <c r="AM41" s="83" t="s">
        <v>6133</v>
      </c>
      <c r="AN41" s="83" t="s">
        <v>5630</v>
      </c>
    </row>
    <row r="42" spans="1:40" x14ac:dyDescent="0.3">
      <c r="A42" s="76" t="s">
        <v>127</v>
      </c>
      <c r="B42" s="76">
        <v>19</v>
      </c>
      <c r="C42" s="76" t="s">
        <v>2120</v>
      </c>
      <c r="D42" s="78">
        <v>45930</v>
      </c>
      <c r="E42" s="76" t="s">
        <v>2121</v>
      </c>
      <c r="F42" s="76" t="s">
        <v>2121</v>
      </c>
      <c r="G42" s="76" t="s">
        <v>2122</v>
      </c>
      <c r="H42" s="78">
        <v>45900</v>
      </c>
      <c r="I42" s="76" t="s">
        <v>3723</v>
      </c>
      <c r="J42" s="76" t="s">
        <v>195</v>
      </c>
      <c r="K42" s="76">
        <v>68</v>
      </c>
      <c r="L42" s="76">
        <v>68</v>
      </c>
      <c r="M42" s="76" t="s">
        <v>30795</v>
      </c>
      <c r="N42" s="76" t="s">
        <v>2120</v>
      </c>
      <c r="O42" s="76" t="s">
        <v>209</v>
      </c>
      <c r="P42" s="76" t="s">
        <v>2120</v>
      </c>
      <c r="Q42" s="76" t="s">
        <v>3751</v>
      </c>
      <c r="R42" s="76" t="s">
        <v>3801</v>
      </c>
      <c r="S42" s="76" t="s">
        <v>4207</v>
      </c>
      <c r="T42" s="76" t="s">
        <v>10134</v>
      </c>
      <c r="U42" s="76" t="s">
        <v>954</v>
      </c>
      <c r="V42" s="76" t="s">
        <v>773</v>
      </c>
      <c r="W42" s="76">
        <v>113655236</v>
      </c>
      <c r="X42" s="76">
        <v>113961562</v>
      </c>
      <c r="Y42" s="78">
        <v>45911</v>
      </c>
      <c r="Z42" s="76" t="s">
        <v>3730</v>
      </c>
      <c r="AA42" s="76" t="s">
        <v>3731</v>
      </c>
      <c r="AB42" s="76" t="s">
        <v>3732</v>
      </c>
      <c r="AC42" s="76">
        <v>910</v>
      </c>
      <c r="AD42" s="76">
        <v>14</v>
      </c>
      <c r="AE42" s="76">
        <v>65</v>
      </c>
      <c r="AF42" s="76" t="s">
        <v>3854</v>
      </c>
      <c r="AG42" s="76"/>
      <c r="AH42" s="76"/>
      <c r="AI42" s="76"/>
      <c r="AJ42" s="76"/>
      <c r="AK42" s="76"/>
      <c r="AL42" s="76"/>
      <c r="AM42" s="83" t="s">
        <v>2122</v>
      </c>
      <c r="AN42" s="83" t="s">
        <v>5630</v>
      </c>
    </row>
    <row r="43" spans="1:40" x14ac:dyDescent="0.3">
      <c r="A43" s="76" t="s">
        <v>125</v>
      </c>
      <c r="B43" s="76">
        <v>36</v>
      </c>
      <c r="C43" s="76" t="s">
        <v>30842</v>
      </c>
      <c r="D43" s="78">
        <v>45930</v>
      </c>
      <c r="E43" s="76" t="s">
        <v>11653</v>
      </c>
      <c r="F43" s="76" t="s">
        <v>11653</v>
      </c>
      <c r="G43" s="76" t="s">
        <v>11656</v>
      </c>
      <c r="H43" s="78">
        <v>44441</v>
      </c>
      <c r="I43" s="76" t="s">
        <v>3723</v>
      </c>
      <c r="J43" s="76" t="s">
        <v>195</v>
      </c>
      <c r="K43" s="76">
        <v>68</v>
      </c>
      <c r="L43" s="76">
        <v>68</v>
      </c>
      <c r="M43" s="76" t="s">
        <v>30795</v>
      </c>
      <c r="N43" s="76" t="s">
        <v>30842</v>
      </c>
      <c r="O43" s="76" t="s">
        <v>209</v>
      </c>
      <c r="P43" s="76" t="s">
        <v>30842</v>
      </c>
      <c r="Q43" s="76" t="s">
        <v>3751</v>
      </c>
      <c r="R43" s="76" t="s">
        <v>4475</v>
      </c>
      <c r="S43" s="76" t="s">
        <v>11658</v>
      </c>
      <c r="T43" s="76" t="s">
        <v>11657</v>
      </c>
      <c r="U43" s="76" t="s">
        <v>28180</v>
      </c>
      <c r="V43" s="76" t="s">
        <v>812</v>
      </c>
      <c r="W43" s="76">
        <v>113346698</v>
      </c>
      <c r="X43" s="76">
        <v>113651024</v>
      </c>
      <c r="Y43" s="78">
        <v>45894</v>
      </c>
      <c r="Z43" s="76" t="s">
        <v>3730</v>
      </c>
      <c r="AA43" s="76" t="s">
        <v>3731</v>
      </c>
      <c r="AB43" s="76" t="s">
        <v>3732</v>
      </c>
      <c r="AC43" s="76">
        <v>225</v>
      </c>
      <c r="AD43" s="76">
        <v>3</v>
      </c>
      <c r="AE43" s="76">
        <v>75</v>
      </c>
      <c r="AF43" s="76" t="s">
        <v>3854</v>
      </c>
      <c r="AG43" s="76"/>
      <c r="AH43" s="76"/>
      <c r="AI43" s="76"/>
      <c r="AJ43" s="76"/>
      <c r="AK43" s="76"/>
      <c r="AL43" s="76"/>
      <c r="AM43" s="83" t="s">
        <v>11656</v>
      </c>
      <c r="AN43" s="83" t="s">
        <v>5630</v>
      </c>
    </row>
    <row r="44" spans="1:40" x14ac:dyDescent="0.3">
      <c r="A44" s="76" t="s">
        <v>128</v>
      </c>
      <c r="B44" s="76">
        <v>1</v>
      </c>
      <c r="C44" s="76" t="s">
        <v>4081</v>
      </c>
      <c r="D44" s="78">
        <v>45930</v>
      </c>
      <c r="E44" s="76" t="s">
        <v>3209</v>
      </c>
      <c r="F44" s="76" t="s">
        <v>30794</v>
      </c>
      <c r="G44" s="76" t="s">
        <v>30794</v>
      </c>
      <c r="H44" s="78" t="s">
        <v>30794</v>
      </c>
      <c r="I44" s="76" t="s">
        <v>3723</v>
      </c>
      <c r="J44" s="76" t="s">
        <v>195</v>
      </c>
      <c r="K44" s="76">
        <v>68</v>
      </c>
      <c r="L44" s="76">
        <v>68</v>
      </c>
      <c r="M44" s="76" t="s">
        <v>30795</v>
      </c>
      <c r="N44" s="76" t="s">
        <v>4081</v>
      </c>
      <c r="O44" s="76" t="s">
        <v>209</v>
      </c>
      <c r="P44" s="76" t="s">
        <v>4081</v>
      </c>
      <c r="Q44" s="76" t="s">
        <v>3751</v>
      </c>
      <c r="R44" s="76" t="s">
        <v>3787</v>
      </c>
      <c r="S44" s="76" t="s">
        <v>4034</v>
      </c>
      <c r="T44" s="76" t="s">
        <v>4082</v>
      </c>
      <c r="U44" s="76" t="s">
        <v>1832</v>
      </c>
      <c r="V44" s="76" t="s">
        <v>268</v>
      </c>
      <c r="W44" s="76">
        <v>112274356</v>
      </c>
      <c r="X44" s="76">
        <v>114294355</v>
      </c>
      <c r="Y44" s="78">
        <v>45929</v>
      </c>
      <c r="Z44" s="76" t="s">
        <v>3974</v>
      </c>
      <c r="AA44" s="76" t="s">
        <v>3975</v>
      </c>
      <c r="AB44" s="76" t="s">
        <v>3732</v>
      </c>
      <c r="AC44" s="76">
        <v>1632</v>
      </c>
      <c r="AD44" s="76">
        <v>1</v>
      </c>
      <c r="AE44" s="76">
        <v>1632</v>
      </c>
      <c r="AF44" s="76" t="s">
        <v>3854</v>
      </c>
      <c r="AG44" s="76"/>
      <c r="AH44" s="76"/>
      <c r="AI44" s="76"/>
      <c r="AJ44" s="76"/>
      <c r="AK44" s="76"/>
      <c r="AL44" s="76"/>
      <c r="AM44" s="83" t="s">
        <v>3210</v>
      </c>
      <c r="AN44" s="83" t="s">
        <v>5630</v>
      </c>
    </row>
    <row r="45" spans="1:40" x14ac:dyDescent="0.3">
      <c r="A45" s="80" t="s">
        <v>126</v>
      </c>
      <c r="B45" s="80">
        <v>26</v>
      </c>
      <c r="C45" s="80" t="s">
        <v>30843</v>
      </c>
      <c r="D45" s="81">
        <v>45930</v>
      </c>
      <c r="E45" s="80" t="s">
        <v>30844</v>
      </c>
      <c r="F45" s="80" t="s">
        <v>30794</v>
      </c>
      <c r="G45" s="80" t="s">
        <v>30794</v>
      </c>
      <c r="H45" s="81" t="s">
        <v>30794</v>
      </c>
      <c r="I45" s="80" t="s">
        <v>203</v>
      </c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1">
        <v>45904</v>
      </c>
      <c r="Z45" s="80"/>
      <c r="AA45" s="80"/>
      <c r="AB45" s="80"/>
      <c r="AC45" s="80"/>
      <c r="AD45" s="80"/>
      <c r="AE45" s="80"/>
      <c r="AF45" s="80" t="s">
        <v>3854</v>
      </c>
      <c r="AG45" s="80"/>
      <c r="AH45" s="80"/>
      <c r="AI45" s="80"/>
      <c r="AJ45" s="80"/>
      <c r="AK45" s="80"/>
      <c r="AL45" s="80" t="s">
        <v>195</v>
      </c>
      <c r="AM45" s="83" t="s">
        <v>3640</v>
      </c>
      <c r="AN45" s="83" t="s">
        <v>5630</v>
      </c>
    </row>
    <row r="46" spans="1:40" x14ac:dyDescent="0.3">
      <c r="A46" s="76" t="s">
        <v>128</v>
      </c>
      <c r="B46" s="76">
        <v>11</v>
      </c>
      <c r="C46" s="76" t="s">
        <v>30845</v>
      </c>
      <c r="D46" s="78">
        <v>45930</v>
      </c>
      <c r="E46" s="76" t="s">
        <v>30846</v>
      </c>
      <c r="F46" s="76" t="s">
        <v>30794</v>
      </c>
      <c r="G46" s="76" t="s">
        <v>30794</v>
      </c>
      <c r="H46" s="78" t="s">
        <v>30794</v>
      </c>
      <c r="I46" s="76" t="s">
        <v>3723</v>
      </c>
      <c r="J46" s="76" t="s">
        <v>195</v>
      </c>
      <c r="K46" s="76">
        <v>69.290000000000006</v>
      </c>
      <c r="L46" s="76">
        <v>69.290000000000006</v>
      </c>
      <c r="M46" s="76" t="s">
        <v>30795</v>
      </c>
      <c r="N46" s="76" t="s">
        <v>30845</v>
      </c>
      <c r="O46" s="76" t="s">
        <v>209</v>
      </c>
      <c r="P46" s="76" t="s">
        <v>30845</v>
      </c>
      <c r="Q46" s="76" t="s">
        <v>3751</v>
      </c>
      <c r="R46" s="76" t="s">
        <v>3780</v>
      </c>
      <c r="S46" s="76" t="s">
        <v>4140</v>
      </c>
      <c r="T46" s="76" t="s">
        <v>4140</v>
      </c>
      <c r="U46" s="76" t="s">
        <v>4946</v>
      </c>
      <c r="V46" s="76" t="s">
        <v>297</v>
      </c>
      <c r="W46" s="76">
        <v>113560414</v>
      </c>
      <c r="X46" s="76">
        <v>114147718</v>
      </c>
      <c r="Y46" s="78">
        <v>45919</v>
      </c>
      <c r="Z46" s="76" t="s">
        <v>3730</v>
      </c>
      <c r="AA46" s="76" t="s">
        <v>3731</v>
      </c>
      <c r="AB46" s="76" t="s">
        <v>3732</v>
      </c>
      <c r="AC46" s="76">
        <v>910</v>
      </c>
      <c r="AD46" s="76">
        <v>14</v>
      </c>
      <c r="AE46" s="76">
        <v>65</v>
      </c>
      <c r="AF46" s="76" t="s">
        <v>3854</v>
      </c>
      <c r="AG46" s="76"/>
      <c r="AH46" s="76"/>
      <c r="AI46" s="76"/>
      <c r="AJ46" s="76"/>
      <c r="AK46" s="76"/>
      <c r="AL46" s="76"/>
      <c r="AM46" s="83" t="s">
        <v>13298</v>
      </c>
      <c r="AN46" s="83" t="e">
        <v>#N/A</v>
      </c>
    </row>
    <row r="47" spans="1:40" x14ac:dyDescent="0.3">
      <c r="A47" s="76" t="s">
        <v>127</v>
      </c>
      <c r="B47" s="76">
        <v>19</v>
      </c>
      <c r="C47" s="76" t="s">
        <v>9729</v>
      </c>
      <c r="D47" s="78">
        <v>45930</v>
      </c>
      <c r="E47" s="76" t="s">
        <v>9730</v>
      </c>
      <c r="F47" s="76" t="s">
        <v>9730</v>
      </c>
      <c r="G47" s="76" t="s">
        <v>9733</v>
      </c>
      <c r="H47" s="78">
        <v>45102</v>
      </c>
      <c r="I47" s="76" t="s">
        <v>3723</v>
      </c>
      <c r="J47" s="76" t="s">
        <v>195</v>
      </c>
      <c r="K47" s="76">
        <v>73</v>
      </c>
      <c r="L47" s="76">
        <v>73</v>
      </c>
      <c r="M47" s="76" t="s">
        <v>30795</v>
      </c>
      <c r="N47" s="76" t="s">
        <v>9729</v>
      </c>
      <c r="O47" s="76" t="s">
        <v>209</v>
      </c>
      <c r="P47" s="76" t="s">
        <v>9729</v>
      </c>
      <c r="Q47" s="76" t="s">
        <v>3751</v>
      </c>
      <c r="R47" s="76" t="s">
        <v>3948</v>
      </c>
      <c r="S47" s="76" t="s">
        <v>4028</v>
      </c>
      <c r="T47" s="76" t="s">
        <v>5009</v>
      </c>
      <c r="U47" s="76" t="s">
        <v>2348</v>
      </c>
      <c r="V47" s="76" t="s">
        <v>219</v>
      </c>
      <c r="W47" s="76">
        <v>113626578</v>
      </c>
      <c r="X47" s="76">
        <v>113954161</v>
      </c>
      <c r="Y47" s="78">
        <v>45911</v>
      </c>
      <c r="Z47" s="76" t="s">
        <v>3730</v>
      </c>
      <c r="AA47" s="76" t="s">
        <v>3731</v>
      </c>
      <c r="AB47" s="76" t="s">
        <v>3732</v>
      </c>
      <c r="AC47" s="76">
        <v>240</v>
      </c>
      <c r="AD47" s="76">
        <v>3</v>
      </c>
      <c r="AE47" s="76">
        <v>80</v>
      </c>
      <c r="AF47" s="76" t="s">
        <v>3854</v>
      </c>
      <c r="AG47" s="76" t="s">
        <v>3783</v>
      </c>
      <c r="AH47" s="76" t="s">
        <v>30847</v>
      </c>
      <c r="AI47" s="76" t="s">
        <v>19185</v>
      </c>
      <c r="AJ47" s="76" t="s">
        <v>219</v>
      </c>
      <c r="AK47" s="76" t="s">
        <v>9736</v>
      </c>
      <c r="AL47" s="76"/>
      <c r="AM47" s="83" t="s">
        <v>9733</v>
      </c>
      <c r="AN47" s="83" t="s">
        <v>5630</v>
      </c>
    </row>
    <row r="48" spans="1:40" x14ac:dyDescent="0.3">
      <c r="A48" s="76" t="s">
        <v>128</v>
      </c>
      <c r="B48" s="76">
        <v>8</v>
      </c>
      <c r="C48" s="76" t="s">
        <v>4094</v>
      </c>
      <c r="D48" s="78">
        <v>45930</v>
      </c>
      <c r="E48" s="76" t="s">
        <v>30848</v>
      </c>
      <c r="F48" s="76" t="s">
        <v>30794</v>
      </c>
      <c r="G48" s="76" t="s">
        <v>30794</v>
      </c>
      <c r="H48" s="78" t="s">
        <v>30794</v>
      </c>
      <c r="I48" s="76" t="s">
        <v>3723</v>
      </c>
      <c r="J48" s="76" t="s">
        <v>195</v>
      </c>
      <c r="K48" s="76">
        <v>90.58</v>
      </c>
      <c r="L48" s="76">
        <v>90.58</v>
      </c>
      <c r="M48" s="76" t="s">
        <v>30795</v>
      </c>
      <c r="N48" s="76" t="s">
        <v>4094</v>
      </c>
      <c r="O48" s="76" t="s">
        <v>209</v>
      </c>
      <c r="P48" s="76" t="s">
        <v>4094</v>
      </c>
      <c r="Q48" s="76" t="s">
        <v>3751</v>
      </c>
      <c r="R48" s="76" t="s">
        <v>3948</v>
      </c>
      <c r="S48" s="76" t="s">
        <v>3900</v>
      </c>
      <c r="T48" s="76" t="s">
        <v>30849</v>
      </c>
      <c r="U48" s="76" t="s">
        <v>2348</v>
      </c>
      <c r="V48" s="76" t="s">
        <v>219</v>
      </c>
      <c r="W48" s="76">
        <v>113869313</v>
      </c>
      <c r="X48" s="76">
        <v>114177525</v>
      </c>
      <c r="Y48" s="78">
        <v>45922</v>
      </c>
      <c r="Z48" s="76" t="s">
        <v>3730</v>
      </c>
      <c r="AA48" s="76" t="s">
        <v>3731</v>
      </c>
      <c r="AB48" s="76" t="s">
        <v>3732</v>
      </c>
      <c r="AC48" s="76">
        <v>703.22</v>
      </c>
      <c r="AD48" s="76">
        <v>7</v>
      </c>
      <c r="AE48" s="76">
        <v>100.46</v>
      </c>
      <c r="AF48" s="76" t="s">
        <v>3854</v>
      </c>
      <c r="AG48" s="76"/>
      <c r="AH48" s="76"/>
      <c r="AI48" s="76"/>
      <c r="AJ48" s="76"/>
      <c r="AK48" s="76"/>
      <c r="AL48" s="76"/>
      <c r="AM48" s="83" t="s">
        <v>30850</v>
      </c>
      <c r="AN48" s="83" t="s">
        <v>19170</v>
      </c>
    </row>
    <row r="49" spans="1:40" x14ac:dyDescent="0.3">
      <c r="A49" s="80" t="s">
        <v>127</v>
      </c>
      <c r="B49" s="80">
        <v>15</v>
      </c>
      <c r="C49" s="80" t="s">
        <v>455</v>
      </c>
      <c r="D49" s="81">
        <v>45930</v>
      </c>
      <c r="E49" s="80" t="s">
        <v>456</v>
      </c>
      <c r="F49" s="80" t="s">
        <v>30794</v>
      </c>
      <c r="G49" s="80" t="s">
        <v>30794</v>
      </c>
      <c r="H49" s="81" t="s">
        <v>30794</v>
      </c>
      <c r="I49" s="80" t="s">
        <v>203</v>
      </c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1">
        <v>45915</v>
      </c>
      <c r="Z49" s="80"/>
      <c r="AA49" s="80"/>
      <c r="AB49" s="80"/>
      <c r="AC49" s="80"/>
      <c r="AD49" s="80"/>
      <c r="AE49" s="80"/>
      <c r="AF49" s="80" t="s">
        <v>3854</v>
      </c>
      <c r="AG49" s="80"/>
      <c r="AH49" s="80"/>
      <c r="AI49" s="80"/>
      <c r="AJ49" s="80"/>
      <c r="AK49" s="80"/>
      <c r="AL49" s="80" t="s">
        <v>195</v>
      </c>
      <c r="AM49" s="83" t="s">
        <v>11026</v>
      </c>
      <c r="AN49" s="83" t="s">
        <v>5630</v>
      </c>
    </row>
    <row r="50" spans="1:40" x14ac:dyDescent="0.3">
      <c r="A50" s="76" t="s">
        <v>128</v>
      </c>
      <c r="B50" s="76">
        <v>5</v>
      </c>
      <c r="C50" s="76" t="s">
        <v>4102</v>
      </c>
      <c r="D50" s="78">
        <v>45930</v>
      </c>
      <c r="E50" s="76" t="s">
        <v>30851</v>
      </c>
      <c r="F50" s="76" t="s">
        <v>30851</v>
      </c>
      <c r="G50" s="76" t="s">
        <v>30852</v>
      </c>
      <c r="H50" s="78">
        <v>45914</v>
      </c>
      <c r="I50" s="76" t="s">
        <v>3723</v>
      </c>
      <c r="J50" s="76" t="s">
        <v>195</v>
      </c>
      <c r="K50" s="76">
        <v>74.260000000000005</v>
      </c>
      <c r="L50" s="76">
        <v>74.260000000000005</v>
      </c>
      <c r="M50" s="76" t="s">
        <v>30795</v>
      </c>
      <c r="N50" s="76" t="s">
        <v>4102</v>
      </c>
      <c r="O50" s="76" t="s">
        <v>209</v>
      </c>
      <c r="P50" s="76" t="s">
        <v>4102</v>
      </c>
      <c r="Q50" s="76" t="s">
        <v>3751</v>
      </c>
      <c r="R50" s="76" t="s">
        <v>3794</v>
      </c>
      <c r="S50" s="76" t="s">
        <v>30853</v>
      </c>
      <c r="T50" s="76" t="s">
        <v>30854</v>
      </c>
      <c r="U50" s="76" t="s">
        <v>1414</v>
      </c>
      <c r="V50" s="76" t="s">
        <v>318</v>
      </c>
      <c r="W50" s="76">
        <v>113933431</v>
      </c>
      <c r="X50" s="76">
        <v>114243210</v>
      </c>
      <c r="Y50" s="78">
        <v>45925</v>
      </c>
      <c r="Z50" s="76" t="s">
        <v>3730</v>
      </c>
      <c r="AA50" s="76" t="s">
        <v>3731</v>
      </c>
      <c r="AB50" s="76" t="s">
        <v>3732</v>
      </c>
      <c r="AC50" s="76">
        <v>385</v>
      </c>
      <c r="AD50" s="76">
        <v>7</v>
      </c>
      <c r="AE50" s="76">
        <v>55</v>
      </c>
      <c r="AF50" s="76" t="s">
        <v>3854</v>
      </c>
      <c r="AG50" s="76"/>
      <c r="AH50" s="76"/>
      <c r="AI50" s="76"/>
      <c r="AJ50" s="76"/>
      <c r="AK50" s="76"/>
      <c r="AL50" s="76"/>
      <c r="AM50" s="83" t="s">
        <v>30852</v>
      </c>
      <c r="AN50" s="83" t="s">
        <v>5630</v>
      </c>
    </row>
    <row r="51" spans="1:40" x14ac:dyDescent="0.3">
      <c r="A51" s="76" t="s">
        <v>127</v>
      </c>
      <c r="B51" s="76">
        <v>18</v>
      </c>
      <c r="C51" s="76" t="s">
        <v>30855</v>
      </c>
      <c r="D51" s="78">
        <v>45930</v>
      </c>
      <c r="E51" s="76" t="s">
        <v>30856</v>
      </c>
      <c r="F51" s="76" t="s">
        <v>30856</v>
      </c>
      <c r="G51" s="76" t="s">
        <v>30857</v>
      </c>
      <c r="H51" s="78">
        <v>45022</v>
      </c>
      <c r="I51" s="76" t="s">
        <v>3723</v>
      </c>
      <c r="J51" s="76" t="s">
        <v>195</v>
      </c>
      <c r="K51" s="76">
        <v>69</v>
      </c>
      <c r="L51" s="76">
        <v>69</v>
      </c>
      <c r="M51" s="76" t="s">
        <v>30795</v>
      </c>
      <c r="N51" s="76" t="s">
        <v>30855</v>
      </c>
      <c r="O51" s="76" t="s">
        <v>209</v>
      </c>
      <c r="P51" s="76" t="s">
        <v>30855</v>
      </c>
      <c r="Q51" s="76" t="s">
        <v>3751</v>
      </c>
      <c r="R51" s="76" t="s">
        <v>3780</v>
      </c>
      <c r="S51" s="76" t="s">
        <v>6437</v>
      </c>
      <c r="T51" s="76" t="s">
        <v>30858</v>
      </c>
      <c r="U51" s="76" t="s">
        <v>24218</v>
      </c>
      <c r="V51" s="76" t="s">
        <v>297</v>
      </c>
      <c r="W51" s="76">
        <v>112917107</v>
      </c>
      <c r="X51" s="76">
        <v>113986730</v>
      </c>
      <c r="Y51" s="78">
        <v>45912</v>
      </c>
      <c r="Z51" s="76" t="s">
        <v>3730</v>
      </c>
      <c r="AA51" s="76" t="s">
        <v>3731</v>
      </c>
      <c r="AB51" s="76" t="s">
        <v>3732</v>
      </c>
      <c r="AC51" s="76">
        <v>1420</v>
      </c>
      <c r="AD51" s="76">
        <v>20</v>
      </c>
      <c r="AE51" s="76">
        <v>71</v>
      </c>
      <c r="AF51" s="76" t="s">
        <v>3854</v>
      </c>
      <c r="AG51" s="76" t="s">
        <v>3783</v>
      </c>
      <c r="AH51" s="76" t="s">
        <v>4370</v>
      </c>
      <c r="AI51" s="76" t="s">
        <v>4371</v>
      </c>
      <c r="AJ51" s="76" t="s">
        <v>297</v>
      </c>
      <c r="AK51" s="76" t="s">
        <v>4372</v>
      </c>
      <c r="AL51" s="76"/>
      <c r="AM51" s="83" t="s">
        <v>30857</v>
      </c>
      <c r="AN51" s="83" t="s">
        <v>5630</v>
      </c>
    </row>
    <row r="52" spans="1:40" x14ac:dyDescent="0.3">
      <c r="A52" s="76" t="s">
        <v>127</v>
      </c>
      <c r="B52" s="76">
        <v>20</v>
      </c>
      <c r="C52" s="76" t="s">
        <v>463</v>
      </c>
      <c r="D52" s="78">
        <v>45930</v>
      </c>
      <c r="E52" s="76" t="s">
        <v>464</v>
      </c>
      <c r="F52" s="76" t="s">
        <v>464</v>
      </c>
      <c r="G52" s="76" t="s">
        <v>465</v>
      </c>
      <c r="H52" s="78">
        <v>45900</v>
      </c>
      <c r="I52" s="76" t="s">
        <v>3723</v>
      </c>
      <c r="J52" s="76" t="s">
        <v>195</v>
      </c>
      <c r="K52" s="76">
        <v>68</v>
      </c>
      <c r="L52" s="76">
        <v>68</v>
      </c>
      <c r="M52" s="76" t="s">
        <v>30795</v>
      </c>
      <c r="N52" s="76" t="s">
        <v>463</v>
      </c>
      <c r="O52" s="76" t="s">
        <v>209</v>
      </c>
      <c r="P52" s="76" t="s">
        <v>463</v>
      </c>
      <c r="Q52" s="76" t="s">
        <v>3751</v>
      </c>
      <c r="R52" s="76" t="s">
        <v>4089</v>
      </c>
      <c r="S52" s="76" t="s">
        <v>17172</v>
      </c>
      <c r="T52" s="76" t="s">
        <v>3998</v>
      </c>
      <c r="U52" s="76" t="s">
        <v>915</v>
      </c>
      <c r="V52" s="76" t="s">
        <v>268</v>
      </c>
      <c r="W52" s="76">
        <v>113636626</v>
      </c>
      <c r="X52" s="76">
        <v>113942590</v>
      </c>
      <c r="Y52" s="78">
        <v>45910</v>
      </c>
      <c r="Z52" s="76" t="s">
        <v>3730</v>
      </c>
      <c r="AA52" s="76" t="s">
        <v>3731</v>
      </c>
      <c r="AB52" s="76" t="s">
        <v>3732</v>
      </c>
      <c r="AC52" s="76">
        <v>483</v>
      </c>
      <c r="AD52" s="76">
        <v>7</v>
      </c>
      <c r="AE52" s="76">
        <v>69</v>
      </c>
      <c r="AF52" s="76" t="s">
        <v>3854</v>
      </c>
      <c r="AG52" s="76"/>
      <c r="AH52" s="76"/>
      <c r="AI52" s="76"/>
      <c r="AJ52" s="76"/>
      <c r="AK52" s="76"/>
      <c r="AL52" s="76"/>
      <c r="AM52" s="83" t="s">
        <v>465</v>
      </c>
      <c r="AN52" s="83" t="s">
        <v>5630</v>
      </c>
    </row>
    <row r="53" spans="1:40" x14ac:dyDescent="0.3">
      <c r="A53" s="80" t="s">
        <v>127</v>
      </c>
      <c r="B53" s="80">
        <v>17</v>
      </c>
      <c r="C53" s="80" t="s">
        <v>471</v>
      </c>
      <c r="D53" s="81">
        <v>45930</v>
      </c>
      <c r="E53" s="80" t="s">
        <v>472</v>
      </c>
      <c r="F53" s="80" t="s">
        <v>30794</v>
      </c>
      <c r="G53" s="80" t="s">
        <v>30794</v>
      </c>
      <c r="H53" s="81" t="s">
        <v>30794</v>
      </c>
      <c r="I53" s="80" t="s">
        <v>203</v>
      </c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1">
        <v>45913</v>
      </c>
      <c r="Z53" s="80"/>
      <c r="AA53" s="80"/>
      <c r="AB53" s="80"/>
      <c r="AC53" s="80"/>
      <c r="AD53" s="80"/>
      <c r="AE53" s="80"/>
      <c r="AF53" s="80" t="s">
        <v>3854</v>
      </c>
      <c r="AG53" s="80"/>
      <c r="AH53" s="80"/>
      <c r="AI53" s="80"/>
      <c r="AJ53" s="80"/>
      <c r="AK53" s="80"/>
      <c r="AL53" s="80" t="s">
        <v>195</v>
      </c>
      <c r="AM53" s="83" t="s">
        <v>10060</v>
      </c>
      <c r="AN53" s="83" t="s">
        <v>5630</v>
      </c>
    </row>
    <row r="54" spans="1:40" x14ac:dyDescent="0.3">
      <c r="A54" s="80" t="s">
        <v>126</v>
      </c>
      <c r="B54" s="80">
        <v>25</v>
      </c>
      <c r="C54" s="80" t="s">
        <v>3345</v>
      </c>
      <c r="D54" s="81">
        <v>45930</v>
      </c>
      <c r="E54" s="80" t="s">
        <v>30859</v>
      </c>
      <c r="F54" s="80" t="s">
        <v>30794</v>
      </c>
      <c r="G54" s="80" t="s">
        <v>30794</v>
      </c>
      <c r="H54" s="81" t="s">
        <v>30794</v>
      </c>
      <c r="I54" s="80" t="s">
        <v>203</v>
      </c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1">
        <v>45905</v>
      </c>
      <c r="Z54" s="80"/>
      <c r="AA54" s="80"/>
      <c r="AB54" s="80"/>
      <c r="AC54" s="80"/>
      <c r="AD54" s="80"/>
      <c r="AE54" s="80"/>
      <c r="AF54" s="80" t="s">
        <v>3854</v>
      </c>
      <c r="AG54" s="80"/>
      <c r="AH54" s="80"/>
      <c r="AI54" s="80"/>
      <c r="AJ54" s="80"/>
      <c r="AK54" s="80"/>
      <c r="AL54" s="80" t="s">
        <v>195</v>
      </c>
      <c r="AM54" s="83" t="s">
        <v>30860</v>
      </c>
      <c r="AN54" s="83" t="s">
        <v>30861</v>
      </c>
    </row>
    <row r="55" spans="1:40" x14ac:dyDescent="0.3">
      <c r="A55" s="76" t="s">
        <v>126</v>
      </c>
      <c r="B55" s="76">
        <v>25</v>
      </c>
      <c r="C55" s="76" t="s">
        <v>494</v>
      </c>
      <c r="D55" s="78">
        <v>45930</v>
      </c>
      <c r="E55" s="76" t="s">
        <v>30862</v>
      </c>
      <c r="F55" s="76" t="s">
        <v>30862</v>
      </c>
      <c r="G55" s="76" t="s">
        <v>30863</v>
      </c>
      <c r="H55" s="78">
        <v>45886</v>
      </c>
      <c r="I55" s="76" t="s">
        <v>3723</v>
      </c>
      <c r="J55" s="76" t="s">
        <v>195</v>
      </c>
      <c r="K55" s="76">
        <v>69</v>
      </c>
      <c r="L55" s="76">
        <v>69</v>
      </c>
      <c r="M55" s="76" t="s">
        <v>30795</v>
      </c>
      <c r="N55" s="76" t="s">
        <v>494</v>
      </c>
      <c r="O55" s="76" t="s">
        <v>209</v>
      </c>
      <c r="P55" s="76" t="s">
        <v>494</v>
      </c>
      <c r="Q55" s="76" t="s">
        <v>3751</v>
      </c>
      <c r="R55" s="76" t="s">
        <v>3727</v>
      </c>
      <c r="S55" s="76" t="s">
        <v>30864</v>
      </c>
      <c r="T55" s="76" t="s">
        <v>30865</v>
      </c>
      <c r="U55" s="76" t="s">
        <v>335</v>
      </c>
      <c r="V55" s="76" t="s">
        <v>279</v>
      </c>
      <c r="W55" s="76">
        <v>113549080</v>
      </c>
      <c r="X55" s="76">
        <v>113854278</v>
      </c>
      <c r="Y55" s="78">
        <v>45905</v>
      </c>
      <c r="Z55" s="76" t="s">
        <v>3730</v>
      </c>
      <c r="AA55" s="76" t="s">
        <v>3731</v>
      </c>
      <c r="AB55" s="76" t="s">
        <v>3732</v>
      </c>
      <c r="AC55" s="76">
        <v>383.25</v>
      </c>
      <c r="AD55" s="76">
        <v>7</v>
      </c>
      <c r="AE55" s="76">
        <v>54.75</v>
      </c>
      <c r="AF55" s="76" t="s">
        <v>3854</v>
      </c>
      <c r="AG55" s="76"/>
      <c r="AH55" s="76"/>
      <c r="AI55" s="76"/>
      <c r="AJ55" s="76"/>
      <c r="AK55" s="76"/>
      <c r="AL55" s="76"/>
      <c r="AM55" s="83" t="s">
        <v>30863</v>
      </c>
      <c r="AN55" s="83" t="s">
        <v>5630</v>
      </c>
    </row>
    <row r="56" spans="1:40" x14ac:dyDescent="0.3">
      <c r="A56" s="76" t="s">
        <v>127</v>
      </c>
      <c r="B56" s="76">
        <v>20</v>
      </c>
      <c r="C56" s="76" t="s">
        <v>4147</v>
      </c>
      <c r="D56" s="78">
        <v>45930</v>
      </c>
      <c r="E56" s="76" t="s">
        <v>9929</v>
      </c>
      <c r="F56" s="76" t="s">
        <v>9929</v>
      </c>
      <c r="G56" s="76" t="s">
        <v>4149</v>
      </c>
      <c r="H56" s="78">
        <v>45851</v>
      </c>
      <c r="I56" s="76" t="s">
        <v>3723</v>
      </c>
      <c r="J56" s="76" t="s">
        <v>195</v>
      </c>
      <c r="K56" s="76">
        <v>68</v>
      </c>
      <c r="L56" s="76">
        <v>68</v>
      </c>
      <c r="M56" s="76" t="s">
        <v>30795</v>
      </c>
      <c r="N56" s="76" t="s">
        <v>4147</v>
      </c>
      <c r="O56" s="76" t="s">
        <v>209</v>
      </c>
      <c r="P56" s="76" t="s">
        <v>4147</v>
      </c>
      <c r="Q56" s="76" t="s">
        <v>3751</v>
      </c>
      <c r="R56" s="76" t="s">
        <v>3787</v>
      </c>
      <c r="S56" s="76" t="s">
        <v>3753</v>
      </c>
      <c r="T56" s="76" t="s">
        <v>4148</v>
      </c>
      <c r="U56" s="76" t="s">
        <v>4150</v>
      </c>
      <c r="V56" s="76" t="s">
        <v>287</v>
      </c>
      <c r="W56" s="76">
        <v>113636502</v>
      </c>
      <c r="X56" s="76">
        <v>113942476</v>
      </c>
      <c r="Y56" s="78">
        <v>45910</v>
      </c>
      <c r="Z56" s="76" t="s">
        <v>3730</v>
      </c>
      <c r="AA56" s="76" t="s">
        <v>3731</v>
      </c>
      <c r="AB56" s="76" t="s">
        <v>3732</v>
      </c>
      <c r="AC56" s="76">
        <v>966</v>
      </c>
      <c r="AD56" s="76">
        <v>14</v>
      </c>
      <c r="AE56" s="76">
        <v>69</v>
      </c>
      <c r="AF56" s="76" t="s">
        <v>3854</v>
      </c>
      <c r="AG56" s="76"/>
      <c r="AH56" s="76"/>
      <c r="AI56" s="76"/>
      <c r="AJ56" s="76"/>
      <c r="AK56" s="76"/>
      <c r="AL56" s="76"/>
      <c r="AM56" s="83" t="s">
        <v>4149</v>
      </c>
      <c r="AN56" s="83" t="s">
        <v>5630</v>
      </c>
    </row>
    <row r="57" spans="1:40" x14ac:dyDescent="0.3">
      <c r="A57" s="80" t="s">
        <v>128</v>
      </c>
      <c r="B57" s="80">
        <v>2</v>
      </c>
      <c r="C57" s="80" t="s">
        <v>4151</v>
      </c>
      <c r="D57" s="81">
        <v>45930</v>
      </c>
      <c r="E57" s="80" t="s">
        <v>30866</v>
      </c>
      <c r="F57" s="80" t="s">
        <v>30794</v>
      </c>
      <c r="G57" s="80" t="s">
        <v>30794</v>
      </c>
      <c r="H57" s="81" t="s">
        <v>30794</v>
      </c>
      <c r="I57" s="80" t="s">
        <v>203</v>
      </c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1">
        <v>45928</v>
      </c>
      <c r="Z57" s="80"/>
      <c r="AA57" s="80"/>
      <c r="AB57" s="80"/>
      <c r="AC57" s="80"/>
      <c r="AD57" s="80"/>
      <c r="AE57" s="80"/>
      <c r="AF57" s="80" t="s">
        <v>3854</v>
      </c>
      <c r="AG57" s="80"/>
      <c r="AH57" s="80"/>
      <c r="AI57" s="80"/>
      <c r="AJ57" s="80"/>
      <c r="AK57" s="80"/>
      <c r="AL57" s="80" t="s">
        <v>195</v>
      </c>
      <c r="AM57" s="83" t="s">
        <v>30867</v>
      </c>
      <c r="AN57" s="83" t="s">
        <v>19170</v>
      </c>
    </row>
    <row r="58" spans="1:40" x14ac:dyDescent="0.3">
      <c r="A58" s="80" t="s">
        <v>127</v>
      </c>
      <c r="B58" s="80">
        <v>16</v>
      </c>
      <c r="C58" s="80" t="s">
        <v>500</v>
      </c>
      <c r="D58" s="81">
        <v>45930</v>
      </c>
      <c r="E58" s="80" t="s">
        <v>501</v>
      </c>
      <c r="F58" s="80" t="s">
        <v>501</v>
      </c>
      <c r="G58" s="80" t="s">
        <v>502</v>
      </c>
      <c r="H58" s="81">
        <v>44455</v>
      </c>
      <c r="I58" s="80" t="s">
        <v>203</v>
      </c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1">
        <v>45914</v>
      </c>
      <c r="Z58" s="80"/>
      <c r="AA58" s="80"/>
      <c r="AB58" s="80"/>
      <c r="AC58" s="80"/>
      <c r="AD58" s="80"/>
      <c r="AE58" s="80"/>
      <c r="AF58" s="80" t="s">
        <v>3854</v>
      </c>
      <c r="AG58" s="80"/>
      <c r="AH58" s="80"/>
      <c r="AI58" s="80"/>
      <c r="AJ58" s="80"/>
      <c r="AK58" s="80"/>
      <c r="AL58" s="80" t="s">
        <v>195</v>
      </c>
      <c r="AM58" s="83" t="s">
        <v>502</v>
      </c>
      <c r="AN58" s="83" t="s">
        <v>5630</v>
      </c>
    </row>
    <row r="59" spans="1:40" x14ac:dyDescent="0.3">
      <c r="A59" s="80" t="s">
        <v>127</v>
      </c>
      <c r="B59" s="80">
        <v>19</v>
      </c>
      <c r="C59" s="80" t="s">
        <v>14508</v>
      </c>
      <c r="D59" s="81">
        <v>45930</v>
      </c>
      <c r="E59" s="80" t="s">
        <v>14509</v>
      </c>
      <c r="F59" s="80" t="s">
        <v>14509</v>
      </c>
      <c r="G59" s="80" t="s">
        <v>14512</v>
      </c>
      <c r="H59" s="81">
        <v>45137</v>
      </c>
      <c r="I59" s="80" t="s">
        <v>203</v>
      </c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1">
        <v>45911</v>
      </c>
      <c r="Z59" s="80"/>
      <c r="AA59" s="80"/>
      <c r="AB59" s="80"/>
      <c r="AC59" s="80"/>
      <c r="AD59" s="80"/>
      <c r="AE59" s="80"/>
      <c r="AF59" s="80" t="s">
        <v>3854</v>
      </c>
      <c r="AG59" s="80"/>
      <c r="AH59" s="80"/>
      <c r="AI59" s="80"/>
      <c r="AJ59" s="80"/>
      <c r="AK59" s="80"/>
      <c r="AL59" s="80" t="s">
        <v>195</v>
      </c>
      <c r="AM59" s="83" t="s">
        <v>14512</v>
      </c>
      <c r="AN59" s="83" t="s">
        <v>5630</v>
      </c>
    </row>
    <row r="60" spans="1:40" x14ac:dyDescent="0.3">
      <c r="A60" s="76" t="s">
        <v>125</v>
      </c>
      <c r="B60" s="76">
        <v>34</v>
      </c>
      <c r="C60" s="76" t="s">
        <v>16676</v>
      </c>
      <c r="D60" s="78">
        <v>45930</v>
      </c>
      <c r="E60" s="76" t="s">
        <v>30868</v>
      </c>
      <c r="F60" s="76" t="s">
        <v>30868</v>
      </c>
      <c r="G60" s="76" t="s">
        <v>30869</v>
      </c>
      <c r="H60" s="78">
        <v>45886</v>
      </c>
      <c r="I60" s="76" t="s">
        <v>3723</v>
      </c>
      <c r="J60" s="76" t="s">
        <v>195</v>
      </c>
      <c r="K60" s="76">
        <v>68</v>
      </c>
      <c r="L60" s="76">
        <v>68</v>
      </c>
      <c r="M60" s="76" t="s">
        <v>30795</v>
      </c>
      <c r="N60" s="76" t="s">
        <v>16676</v>
      </c>
      <c r="O60" s="76" t="s">
        <v>209</v>
      </c>
      <c r="P60" s="76" t="s">
        <v>16676</v>
      </c>
      <c r="Q60" s="76" t="s">
        <v>3751</v>
      </c>
      <c r="R60" s="76" t="s">
        <v>3735</v>
      </c>
      <c r="S60" s="76" t="s">
        <v>30870</v>
      </c>
      <c r="T60" s="76" t="s">
        <v>9771</v>
      </c>
      <c r="U60" s="76" t="s">
        <v>30871</v>
      </c>
      <c r="V60" s="76" t="s">
        <v>260</v>
      </c>
      <c r="W60" s="76">
        <v>113406293</v>
      </c>
      <c r="X60" s="76">
        <v>113708838</v>
      </c>
      <c r="Y60" s="78">
        <v>45896</v>
      </c>
      <c r="Z60" s="76" t="s">
        <v>3730</v>
      </c>
      <c r="AA60" s="76" t="s">
        <v>3731</v>
      </c>
      <c r="AB60" s="76" t="s">
        <v>3732</v>
      </c>
      <c r="AC60" s="76">
        <v>455</v>
      </c>
      <c r="AD60" s="76">
        <v>7</v>
      </c>
      <c r="AE60" s="76">
        <v>65</v>
      </c>
      <c r="AF60" s="76" t="s">
        <v>3854</v>
      </c>
      <c r="AG60" s="76"/>
      <c r="AH60" s="76"/>
      <c r="AI60" s="76"/>
      <c r="AJ60" s="76"/>
      <c r="AK60" s="76"/>
      <c r="AL60" s="76"/>
      <c r="AM60" s="83" t="s">
        <v>30869</v>
      </c>
      <c r="AN60" s="83" t="s">
        <v>5630</v>
      </c>
    </row>
    <row r="61" spans="1:40" x14ac:dyDescent="0.3">
      <c r="A61" s="76" t="s">
        <v>127</v>
      </c>
      <c r="B61" s="76">
        <v>14</v>
      </c>
      <c r="C61" s="76" t="s">
        <v>9852</v>
      </c>
      <c r="D61" s="78">
        <v>45930</v>
      </c>
      <c r="E61" s="76" t="s">
        <v>9853</v>
      </c>
      <c r="F61" s="76" t="s">
        <v>9853</v>
      </c>
      <c r="G61" s="76" t="s">
        <v>9856</v>
      </c>
      <c r="H61" s="78">
        <v>45837</v>
      </c>
      <c r="I61" s="76" t="s">
        <v>3723</v>
      </c>
      <c r="J61" s="76" t="s">
        <v>195</v>
      </c>
      <c r="K61" s="76">
        <v>68</v>
      </c>
      <c r="L61" s="76">
        <v>68</v>
      </c>
      <c r="M61" s="76" t="s">
        <v>30795</v>
      </c>
      <c r="N61" s="76" t="s">
        <v>9852</v>
      </c>
      <c r="O61" s="76" t="s">
        <v>209</v>
      </c>
      <c r="P61" s="76" t="s">
        <v>9852</v>
      </c>
      <c r="Q61" s="76" t="s">
        <v>3751</v>
      </c>
      <c r="R61" s="76" t="s">
        <v>3801</v>
      </c>
      <c r="S61" s="76" t="s">
        <v>4282</v>
      </c>
      <c r="T61" s="76" t="s">
        <v>9857</v>
      </c>
      <c r="U61" s="76" t="s">
        <v>14066</v>
      </c>
      <c r="V61" s="76" t="s">
        <v>773</v>
      </c>
      <c r="W61" s="76">
        <v>113778302</v>
      </c>
      <c r="X61" s="76">
        <v>114085500</v>
      </c>
      <c r="Y61" s="78">
        <v>45916</v>
      </c>
      <c r="Z61" s="76" t="s">
        <v>3730</v>
      </c>
      <c r="AA61" s="76" t="s">
        <v>3731</v>
      </c>
      <c r="AB61" s="76" t="s">
        <v>3732</v>
      </c>
      <c r="AC61" s="76">
        <v>180</v>
      </c>
      <c r="AD61" s="76">
        <v>3</v>
      </c>
      <c r="AE61" s="76">
        <v>60</v>
      </c>
      <c r="AF61" s="76" t="s">
        <v>3854</v>
      </c>
      <c r="AG61" s="76"/>
      <c r="AH61" s="76"/>
      <c r="AI61" s="76"/>
      <c r="AJ61" s="76"/>
      <c r="AK61" s="76"/>
      <c r="AL61" s="76"/>
      <c r="AM61" s="83" t="s">
        <v>9856</v>
      </c>
      <c r="AN61" s="83" t="s">
        <v>5630</v>
      </c>
    </row>
    <row r="62" spans="1:40" x14ac:dyDescent="0.3">
      <c r="A62" s="76" t="s">
        <v>126</v>
      </c>
      <c r="B62" s="76">
        <v>26</v>
      </c>
      <c r="C62" s="76" t="s">
        <v>18357</v>
      </c>
      <c r="D62" s="78">
        <v>45930</v>
      </c>
      <c r="E62" s="76" t="s">
        <v>18358</v>
      </c>
      <c r="F62" s="76" t="s">
        <v>18358</v>
      </c>
      <c r="G62" s="76" t="s">
        <v>18361</v>
      </c>
      <c r="H62" s="78">
        <v>44188</v>
      </c>
      <c r="I62" s="76" t="s">
        <v>3723</v>
      </c>
      <c r="J62" s="76" t="s">
        <v>195</v>
      </c>
      <c r="K62" s="76">
        <v>69</v>
      </c>
      <c r="L62" s="76">
        <v>69</v>
      </c>
      <c r="M62" s="76" t="s">
        <v>30795</v>
      </c>
      <c r="N62" s="76" t="s">
        <v>18357</v>
      </c>
      <c r="O62" s="76" t="s">
        <v>209</v>
      </c>
      <c r="P62" s="76" t="s">
        <v>18357</v>
      </c>
      <c r="Q62" s="76" t="s">
        <v>3751</v>
      </c>
      <c r="R62" s="76" t="s">
        <v>3801</v>
      </c>
      <c r="S62" s="76" t="s">
        <v>18363</v>
      </c>
      <c r="T62" s="76" t="s">
        <v>18362</v>
      </c>
      <c r="U62" s="76" t="s">
        <v>14066</v>
      </c>
      <c r="V62" s="76" t="s">
        <v>773</v>
      </c>
      <c r="W62" s="76">
        <v>113527595</v>
      </c>
      <c r="X62" s="76">
        <v>113833229</v>
      </c>
      <c r="Y62" s="78">
        <v>45904</v>
      </c>
      <c r="Z62" s="76" t="s">
        <v>3730</v>
      </c>
      <c r="AA62" s="76" t="s">
        <v>3731</v>
      </c>
      <c r="AB62" s="76" t="s">
        <v>3732</v>
      </c>
      <c r="AC62" s="76">
        <v>195</v>
      </c>
      <c r="AD62" s="76">
        <v>3</v>
      </c>
      <c r="AE62" s="76">
        <v>65</v>
      </c>
      <c r="AF62" s="76" t="s">
        <v>3854</v>
      </c>
      <c r="AG62" s="76"/>
      <c r="AH62" s="76"/>
      <c r="AI62" s="76"/>
      <c r="AJ62" s="76"/>
      <c r="AK62" s="76"/>
      <c r="AL62" s="76"/>
      <c r="AM62" s="83" t="s">
        <v>18361</v>
      </c>
      <c r="AN62" s="83" t="s">
        <v>5630</v>
      </c>
    </row>
    <row r="63" spans="1:40" x14ac:dyDescent="0.3">
      <c r="A63" s="80" t="s">
        <v>125</v>
      </c>
      <c r="B63" s="80">
        <v>33</v>
      </c>
      <c r="C63" s="80" t="s">
        <v>2174</v>
      </c>
      <c r="D63" s="81">
        <v>45930</v>
      </c>
      <c r="E63" s="80" t="s">
        <v>2175</v>
      </c>
      <c r="F63" s="80" t="s">
        <v>2175</v>
      </c>
      <c r="G63" s="80" t="s">
        <v>2176</v>
      </c>
      <c r="H63" s="81">
        <v>45613</v>
      </c>
      <c r="I63" s="80" t="s">
        <v>203</v>
      </c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1">
        <v>45897</v>
      </c>
      <c r="Z63" s="80"/>
      <c r="AA63" s="80"/>
      <c r="AB63" s="80"/>
      <c r="AC63" s="80"/>
      <c r="AD63" s="80"/>
      <c r="AE63" s="80"/>
      <c r="AF63" s="80" t="s">
        <v>3854</v>
      </c>
      <c r="AG63" s="80"/>
      <c r="AH63" s="80"/>
      <c r="AI63" s="80"/>
      <c r="AJ63" s="80"/>
      <c r="AK63" s="80"/>
      <c r="AL63" s="80" t="s">
        <v>195</v>
      </c>
      <c r="AM63" s="83" t="s">
        <v>2176</v>
      </c>
      <c r="AN63" s="83" t="s">
        <v>5630</v>
      </c>
    </row>
    <row r="64" spans="1:40" x14ac:dyDescent="0.3">
      <c r="A64" s="76" t="s">
        <v>125</v>
      </c>
      <c r="B64" s="76">
        <v>28</v>
      </c>
      <c r="C64" s="76" t="s">
        <v>1947</v>
      </c>
      <c r="D64" s="78">
        <v>45930</v>
      </c>
      <c r="E64" s="76" t="s">
        <v>1950</v>
      </c>
      <c r="F64" s="76" t="s">
        <v>1950</v>
      </c>
      <c r="G64" s="76" t="s">
        <v>1951</v>
      </c>
      <c r="H64" s="78">
        <v>40583</v>
      </c>
      <c r="I64" s="76" t="s">
        <v>3723</v>
      </c>
      <c r="J64" s="76" t="s">
        <v>195</v>
      </c>
      <c r="K64" s="76">
        <v>69</v>
      </c>
      <c r="L64" s="76">
        <v>69</v>
      </c>
      <c r="M64" s="76" t="s">
        <v>30795</v>
      </c>
      <c r="N64" s="76" t="s">
        <v>1947</v>
      </c>
      <c r="O64" s="76" t="s">
        <v>209</v>
      </c>
      <c r="P64" s="76" t="s">
        <v>1947</v>
      </c>
      <c r="Q64" s="76" t="s">
        <v>3751</v>
      </c>
      <c r="R64" s="76" t="s">
        <v>4198</v>
      </c>
      <c r="S64" s="76" t="s">
        <v>3968</v>
      </c>
      <c r="T64" s="76" t="s">
        <v>4199</v>
      </c>
      <c r="U64" s="76" t="s">
        <v>2236</v>
      </c>
      <c r="V64" s="76" t="s">
        <v>435</v>
      </c>
      <c r="W64" s="76">
        <v>113482008</v>
      </c>
      <c r="X64" s="76">
        <v>113785821</v>
      </c>
      <c r="Y64" s="78">
        <v>45902</v>
      </c>
      <c r="Z64" s="76" t="s">
        <v>3730</v>
      </c>
      <c r="AA64" s="76" t="s">
        <v>3731</v>
      </c>
      <c r="AB64" s="76" t="s">
        <v>3732</v>
      </c>
      <c r="AC64" s="76">
        <v>195</v>
      </c>
      <c r="AD64" s="76">
        <v>3</v>
      </c>
      <c r="AE64" s="76">
        <v>65</v>
      </c>
      <c r="AF64" s="76" t="s">
        <v>3854</v>
      </c>
      <c r="AG64" s="76"/>
      <c r="AH64" s="76"/>
      <c r="AI64" s="76"/>
      <c r="AJ64" s="76"/>
      <c r="AK64" s="76"/>
      <c r="AL64" s="76"/>
      <c r="AM64" s="83" t="s">
        <v>1951</v>
      </c>
      <c r="AN64" s="83" t="s">
        <v>5630</v>
      </c>
    </row>
    <row r="65" spans="1:40" x14ac:dyDescent="0.3">
      <c r="A65" s="80" t="s">
        <v>128</v>
      </c>
      <c r="B65" s="80">
        <v>10</v>
      </c>
      <c r="C65" s="80" t="s">
        <v>16172</v>
      </c>
      <c r="D65" s="81">
        <v>45930</v>
      </c>
      <c r="E65" s="80" t="s">
        <v>8904</v>
      </c>
      <c r="F65" s="80" t="s">
        <v>281</v>
      </c>
      <c r="G65" s="80" t="s">
        <v>282</v>
      </c>
      <c r="H65" s="81">
        <v>45816</v>
      </c>
      <c r="I65" s="80" t="s">
        <v>203</v>
      </c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1">
        <v>45920</v>
      </c>
      <c r="Z65" s="80"/>
      <c r="AA65" s="80"/>
      <c r="AB65" s="80"/>
      <c r="AC65" s="80"/>
      <c r="AD65" s="80"/>
      <c r="AE65" s="80"/>
      <c r="AF65" s="80" t="s">
        <v>3854</v>
      </c>
      <c r="AG65" s="80"/>
      <c r="AH65" s="80"/>
      <c r="AI65" s="80"/>
      <c r="AJ65" s="80"/>
      <c r="AK65" s="80"/>
      <c r="AL65" s="80" t="s">
        <v>195</v>
      </c>
      <c r="AM65" s="83" t="s">
        <v>282</v>
      </c>
      <c r="AN65" s="83" t="s">
        <v>5630</v>
      </c>
    </row>
    <row r="66" spans="1:40" x14ac:dyDescent="0.3">
      <c r="A66" s="76" t="s">
        <v>127</v>
      </c>
      <c r="B66" s="76">
        <v>18</v>
      </c>
      <c r="C66" s="76" t="s">
        <v>512</v>
      </c>
      <c r="D66" s="78">
        <v>45930</v>
      </c>
      <c r="E66" s="76" t="s">
        <v>513</v>
      </c>
      <c r="F66" s="76" t="s">
        <v>513</v>
      </c>
      <c r="G66" s="76" t="s">
        <v>514</v>
      </c>
      <c r="H66" s="78">
        <v>45564</v>
      </c>
      <c r="I66" s="76" t="s">
        <v>3723</v>
      </c>
      <c r="J66" s="76" t="s">
        <v>195</v>
      </c>
      <c r="K66" s="76">
        <v>73</v>
      </c>
      <c r="L66" s="76">
        <v>73</v>
      </c>
      <c r="M66" s="76" t="s">
        <v>30795</v>
      </c>
      <c r="N66" s="76" t="s">
        <v>512</v>
      </c>
      <c r="O66" s="76" t="s">
        <v>209</v>
      </c>
      <c r="P66" s="76" t="s">
        <v>512</v>
      </c>
      <c r="Q66" s="76" t="s">
        <v>3751</v>
      </c>
      <c r="R66" s="76" t="s">
        <v>3948</v>
      </c>
      <c r="S66" s="76" t="s">
        <v>4188</v>
      </c>
      <c r="T66" s="76" t="s">
        <v>4215</v>
      </c>
      <c r="U66" s="76" t="s">
        <v>5525</v>
      </c>
      <c r="V66" s="76" t="s">
        <v>219</v>
      </c>
      <c r="W66" s="76">
        <v>113676552</v>
      </c>
      <c r="X66" s="76">
        <v>113983045</v>
      </c>
      <c r="Y66" s="78">
        <v>45912</v>
      </c>
      <c r="Z66" s="76" t="s">
        <v>3730</v>
      </c>
      <c r="AA66" s="76" t="s">
        <v>3731</v>
      </c>
      <c r="AB66" s="76" t="s">
        <v>3732</v>
      </c>
      <c r="AC66" s="76">
        <v>216</v>
      </c>
      <c r="AD66" s="76">
        <v>3</v>
      </c>
      <c r="AE66" s="76">
        <v>72</v>
      </c>
      <c r="AF66" s="76" t="s">
        <v>3854</v>
      </c>
      <c r="AG66" s="76"/>
      <c r="AH66" s="76"/>
      <c r="AI66" s="76"/>
      <c r="AJ66" s="76"/>
      <c r="AK66" s="76"/>
      <c r="AL66" s="76"/>
      <c r="AM66" s="83" t="s">
        <v>514</v>
      </c>
      <c r="AN66" s="83" t="s">
        <v>5630</v>
      </c>
    </row>
    <row r="67" spans="1:40" x14ac:dyDescent="0.3">
      <c r="A67" s="76" t="s">
        <v>128</v>
      </c>
      <c r="B67" s="76">
        <v>1</v>
      </c>
      <c r="C67" s="76" t="s">
        <v>30872</v>
      </c>
      <c r="D67" s="78">
        <v>45930</v>
      </c>
      <c r="E67" s="76" t="s">
        <v>17860</v>
      </c>
      <c r="F67" s="76" t="s">
        <v>17860</v>
      </c>
      <c r="G67" s="76" t="s">
        <v>17863</v>
      </c>
      <c r="H67" s="78">
        <v>45683</v>
      </c>
      <c r="I67" s="76" t="s">
        <v>3723</v>
      </c>
      <c r="J67" s="76" t="s">
        <v>195</v>
      </c>
      <c r="K67" s="76" t="s">
        <v>3724</v>
      </c>
      <c r="L67" s="76" t="b">
        <v>0</v>
      </c>
      <c r="M67" s="76" t="s">
        <v>3725</v>
      </c>
      <c r="N67" s="76" t="s">
        <v>30872</v>
      </c>
      <c r="O67" s="76" t="s">
        <v>209</v>
      </c>
      <c r="P67" s="76" t="s">
        <v>30872</v>
      </c>
      <c r="Q67" s="76" t="s">
        <v>3751</v>
      </c>
      <c r="R67" s="76" t="s">
        <v>3859</v>
      </c>
      <c r="S67" s="76" t="s">
        <v>17865</v>
      </c>
      <c r="T67" s="76" t="s">
        <v>17864</v>
      </c>
      <c r="U67" s="76" t="s">
        <v>17867</v>
      </c>
      <c r="V67" s="76" t="s">
        <v>416</v>
      </c>
      <c r="W67" s="76">
        <v>113964181</v>
      </c>
      <c r="X67" s="76">
        <v>114296937</v>
      </c>
      <c r="Y67" s="78">
        <v>45929</v>
      </c>
      <c r="Z67" s="76" t="s">
        <v>3730</v>
      </c>
      <c r="AA67" s="76" t="s">
        <v>3731</v>
      </c>
      <c r="AB67" s="76" t="s">
        <v>3732</v>
      </c>
      <c r="AC67" s="76">
        <v>469</v>
      </c>
      <c r="AD67" s="76">
        <v>7</v>
      </c>
      <c r="AE67" s="76">
        <v>67</v>
      </c>
      <c r="AF67" s="76" t="s">
        <v>3733</v>
      </c>
      <c r="AG67" s="76" t="s">
        <v>3903</v>
      </c>
      <c r="AH67" s="76" t="s">
        <v>30873</v>
      </c>
      <c r="AI67" s="76" t="s">
        <v>30874</v>
      </c>
      <c r="AJ67" s="76" t="s">
        <v>416</v>
      </c>
      <c r="AK67" s="76" t="s">
        <v>30875</v>
      </c>
      <c r="AL67" s="76"/>
      <c r="AM67" s="83" t="s">
        <v>17863</v>
      </c>
      <c r="AN67" s="83" t="s">
        <v>5630</v>
      </c>
    </row>
    <row r="68" spans="1:40" x14ac:dyDescent="0.3">
      <c r="A68" s="76" t="s">
        <v>128</v>
      </c>
      <c r="B68" s="76">
        <v>13</v>
      </c>
      <c r="C68" s="76" t="s">
        <v>4220</v>
      </c>
      <c r="D68" s="78">
        <v>45930</v>
      </c>
      <c r="E68" s="76" t="s">
        <v>8045</v>
      </c>
      <c r="F68" s="76" t="s">
        <v>8045</v>
      </c>
      <c r="G68" s="76" t="s">
        <v>4222</v>
      </c>
      <c r="H68" s="78">
        <v>45907</v>
      </c>
      <c r="I68" s="76" t="s">
        <v>3723</v>
      </c>
      <c r="J68" s="76" t="s">
        <v>195</v>
      </c>
      <c r="K68" s="76">
        <v>69</v>
      </c>
      <c r="L68" s="76">
        <v>69</v>
      </c>
      <c r="M68" s="76" t="s">
        <v>30795</v>
      </c>
      <c r="N68" s="76" t="s">
        <v>4220</v>
      </c>
      <c r="O68" s="76" t="s">
        <v>209</v>
      </c>
      <c r="P68" s="76" t="s">
        <v>4220</v>
      </c>
      <c r="Q68" s="76" t="s">
        <v>3751</v>
      </c>
      <c r="R68" s="76" t="s">
        <v>3873</v>
      </c>
      <c r="S68" s="76" t="s">
        <v>3937</v>
      </c>
      <c r="T68" s="76" t="s">
        <v>4221</v>
      </c>
      <c r="U68" s="76" t="s">
        <v>29180</v>
      </c>
      <c r="V68" s="76" t="s">
        <v>250</v>
      </c>
      <c r="W68" s="76">
        <v>113803098</v>
      </c>
      <c r="X68" s="76">
        <v>114110891</v>
      </c>
      <c r="Y68" s="78">
        <v>45917</v>
      </c>
      <c r="Z68" s="76" t="s">
        <v>3730</v>
      </c>
      <c r="AA68" s="76" t="s">
        <v>3731</v>
      </c>
      <c r="AB68" s="76" t="s">
        <v>3732</v>
      </c>
      <c r="AC68" s="76">
        <v>385</v>
      </c>
      <c r="AD68" s="76">
        <v>7</v>
      </c>
      <c r="AE68" s="76">
        <v>55</v>
      </c>
      <c r="AF68" s="76" t="s">
        <v>3854</v>
      </c>
      <c r="AG68" s="76"/>
      <c r="AH68" s="76"/>
      <c r="AI68" s="76"/>
      <c r="AJ68" s="76"/>
      <c r="AK68" s="76"/>
      <c r="AL68" s="76"/>
      <c r="AM68" s="83" t="s">
        <v>4222</v>
      </c>
      <c r="AN68" s="83" t="s">
        <v>5630</v>
      </c>
    </row>
    <row r="69" spans="1:40" x14ac:dyDescent="0.3">
      <c r="A69" s="76" t="s">
        <v>126</v>
      </c>
      <c r="B69" s="76">
        <v>25</v>
      </c>
      <c r="C69" s="76" t="s">
        <v>4223</v>
      </c>
      <c r="D69" s="78">
        <v>45930</v>
      </c>
      <c r="E69" s="76" t="s">
        <v>14687</v>
      </c>
      <c r="F69" s="76" t="s">
        <v>14687</v>
      </c>
      <c r="G69" s="76" t="s">
        <v>4226</v>
      </c>
      <c r="H69" s="78">
        <v>44273</v>
      </c>
      <c r="I69" s="76" t="s">
        <v>3723</v>
      </c>
      <c r="J69" s="76" t="s">
        <v>195</v>
      </c>
      <c r="K69" s="76">
        <v>69</v>
      </c>
      <c r="L69" s="76">
        <v>69</v>
      </c>
      <c r="M69" s="76" t="s">
        <v>30795</v>
      </c>
      <c r="N69" s="76" t="s">
        <v>4223</v>
      </c>
      <c r="O69" s="76" t="s">
        <v>209</v>
      </c>
      <c r="P69" s="76" t="s">
        <v>4223</v>
      </c>
      <c r="Q69" s="76" t="s">
        <v>3751</v>
      </c>
      <c r="R69" s="76" t="s">
        <v>3873</v>
      </c>
      <c r="S69" s="76" t="s">
        <v>4224</v>
      </c>
      <c r="T69" s="76" t="s">
        <v>4225</v>
      </c>
      <c r="U69" s="76" t="s">
        <v>29180</v>
      </c>
      <c r="V69" s="76" t="s">
        <v>250</v>
      </c>
      <c r="W69" s="76">
        <v>113550247</v>
      </c>
      <c r="X69" s="76">
        <v>113855438</v>
      </c>
      <c r="Y69" s="78">
        <v>45905</v>
      </c>
      <c r="Z69" s="76" t="s">
        <v>3730</v>
      </c>
      <c r="AA69" s="76" t="s">
        <v>3731</v>
      </c>
      <c r="AB69" s="76" t="s">
        <v>3732</v>
      </c>
      <c r="AC69" s="76">
        <v>220</v>
      </c>
      <c r="AD69" s="76">
        <v>4</v>
      </c>
      <c r="AE69" s="76">
        <v>55</v>
      </c>
      <c r="AF69" s="76" t="s">
        <v>3854</v>
      </c>
      <c r="AG69" s="76"/>
      <c r="AH69" s="76"/>
      <c r="AI69" s="76"/>
      <c r="AJ69" s="76"/>
      <c r="AK69" s="76"/>
      <c r="AL69" s="76"/>
      <c r="AM69" s="83" t="s">
        <v>4226</v>
      </c>
      <c r="AN69" s="83" t="s">
        <v>5630</v>
      </c>
    </row>
    <row r="70" spans="1:40" x14ac:dyDescent="0.3">
      <c r="A70" s="76" t="s">
        <v>125</v>
      </c>
      <c r="B70" s="76">
        <v>28</v>
      </c>
      <c r="C70" s="76" t="s">
        <v>4231</v>
      </c>
      <c r="D70" s="78">
        <v>45930</v>
      </c>
      <c r="E70" s="76" t="s">
        <v>16655</v>
      </c>
      <c r="F70" s="76" t="s">
        <v>16655</v>
      </c>
      <c r="G70" s="76" t="s">
        <v>4234</v>
      </c>
      <c r="H70" s="78">
        <v>45914</v>
      </c>
      <c r="I70" s="76" t="s">
        <v>3723</v>
      </c>
      <c r="J70" s="76" t="s">
        <v>195</v>
      </c>
      <c r="K70" s="76">
        <v>69</v>
      </c>
      <c r="L70" s="76">
        <v>69</v>
      </c>
      <c r="M70" s="76" t="s">
        <v>30795</v>
      </c>
      <c r="N70" s="76" t="s">
        <v>4231</v>
      </c>
      <c r="O70" s="76" t="s">
        <v>209</v>
      </c>
      <c r="P70" s="76" t="s">
        <v>4231</v>
      </c>
      <c r="Q70" s="76" t="s">
        <v>3751</v>
      </c>
      <c r="R70" s="76" t="s">
        <v>3873</v>
      </c>
      <c r="S70" s="76" t="s">
        <v>16658</v>
      </c>
      <c r="T70" s="76" t="s">
        <v>4233</v>
      </c>
      <c r="U70" s="76" t="s">
        <v>29180</v>
      </c>
      <c r="V70" s="76" t="s">
        <v>250</v>
      </c>
      <c r="W70" s="76">
        <v>113483993</v>
      </c>
      <c r="X70" s="76">
        <v>113787948</v>
      </c>
      <c r="Y70" s="78">
        <v>45902</v>
      </c>
      <c r="Z70" s="76" t="s">
        <v>3730</v>
      </c>
      <c r="AA70" s="76" t="s">
        <v>3731</v>
      </c>
      <c r="AB70" s="76" t="s">
        <v>3732</v>
      </c>
      <c r="AC70" s="76">
        <v>221.25</v>
      </c>
      <c r="AD70" s="76">
        <v>5</v>
      </c>
      <c r="AE70" s="76">
        <v>44.25</v>
      </c>
      <c r="AF70" s="76" t="s">
        <v>3854</v>
      </c>
      <c r="AG70" s="76"/>
      <c r="AH70" s="76"/>
      <c r="AI70" s="76"/>
      <c r="AJ70" s="76"/>
      <c r="AK70" s="76"/>
      <c r="AL70" s="76"/>
      <c r="AM70" s="83" t="s">
        <v>4234</v>
      </c>
      <c r="AN70" s="83" t="s">
        <v>5630</v>
      </c>
    </row>
    <row r="71" spans="1:40" x14ac:dyDescent="0.3">
      <c r="A71" s="76" t="s">
        <v>125</v>
      </c>
      <c r="B71" s="76">
        <v>36</v>
      </c>
      <c r="C71" s="76" t="s">
        <v>2180</v>
      </c>
      <c r="D71" s="78">
        <v>45930</v>
      </c>
      <c r="E71" s="76" t="s">
        <v>2181</v>
      </c>
      <c r="F71" s="76" t="s">
        <v>2181</v>
      </c>
      <c r="G71" s="76" t="s">
        <v>2182</v>
      </c>
      <c r="H71" s="78">
        <v>41134</v>
      </c>
      <c r="I71" s="76" t="s">
        <v>3723</v>
      </c>
      <c r="J71" s="76" t="s">
        <v>195</v>
      </c>
      <c r="K71" s="76">
        <v>72</v>
      </c>
      <c r="L71" s="76">
        <v>72</v>
      </c>
      <c r="M71" s="76" t="s">
        <v>30795</v>
      </c>
      <c r="N71" s="76" t="s">
        <v>2180</v>
      </c>
      <c r="O71" s="76" t="s">
        <v>209</v>
      </c>
      <c r="P71" s="76" t="s">
        <v>2180</v>
      </c>
      <c r="Q71" s="76" t="s">
        <v>3751</v>
      </c>
      <c r="R71" s="76" t="s">
        <v>3851</v>
      </c>
      <c r="S71" s="76" t="s">
        <v>4240</v>
      </c>
      <c r="T71" s="76" t="s">
        <v>4043</v>
      </c>
      <c r="U71" s="76" t="s">
        <v>4259</v>
      </c>
      <c r="V71" s="76" t="s">
        <v>541</v>
      </c>
      <c r="W71" s="76">
        <v>113339414</v>
      </c>
      <c r="X71" s="76">
        <v>113640126</v>
      </c>
      <c r="Y71" s="78">
        <v>45894</v>
      </c>
      <c r="Z71" s="76" t="s">
        <v>3730</v>
      </c>
      <c r="AA71" s="76" t="s">
        <v>3731</v>
      </c>
      <c r="AB71" s="76" t="s">
        <v>3732</v>
      </c>
      <c r="AC71" s="76">
        <v>195</v>
      </c>
      <c r="AD71" s="76">
        <v>3</v>
      </c>
      <c r="AE71" s="76">
        <v>65</v>
      </c>
      <c r="AF71" s="76" t="s">
        <v>3854</v>
      </c>
      <c r="AG71" s="76" t="s">
        <v>30876</v>
      </c>
      <c r="AH71" s="76" t="s">
        <v>30877</v>
      </c>
      <c r="AI71" s="76" t="s">
        <v>3587</v>
      </c>
      <c r="AJ71" s="76" t="s">
        <v>541</v>
      </c>
      <c r="AK71" s="76" t="s">
        <v>30878</v>
      </c>
      <c r="AL71" s="76"/>
      <c r="AM71" s="83" t="s">
        <v>2182</v>
      </c>
      <c r="AN71" s="83" t="s">
        <v>5630</v>
      </c>
    </row>
    <row r="72" spans="1:40" x14ac:dyDescent="0.3">
      <c r="A72" s="80" t="s">
        <v>128</v>
      </c>
      <c r="B72" s="80">
        <v>13</v>
      </c>
      <c r="C72" s="80" t="s">
        <v>535</v>
      </c>
      <c r="D72" s="81">
        <v>45930</v>
      </c>
      <c r="E72" s="80" t="s">
        <v>30879</v>
      </c>
      <c r="F72" s="80" t="s">
        <v>30880</v>
      </c>
      <c r="G72" s="80" t="s">
        <v>30881</v>
      </c>
      <c r="H72" s="81">
        <v>44067</v>
      </c>
      <c r="I72" s="80" t="s">
        <v>203</v>
      </c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1">
        <v>45917</v>
      </c>
      <c r="Z72" s="80"/>
      <c r="AA72" s="80"/>
      <c r="AB72" s="80"/>
      <c r="AC72" s="80"/>
      <c r="AD72" s="80"/>
      <c r="AE72" s="80"/>
      <c r="AF72" s="80" t="s">
        <v>3854</v>
      </c>
      <c r="AG72" s="80"/>
      <c r="AH72" s="80"/>
      <c r="AI72" s="80"/>
      <c r="AJ72" s="80"/>
      <c r="AK72" s="80"/>
      <c r="AL72" s="80" t="s">
        <v>195</v>
      </c>
      <c r="AM72" s="83" t="s">
        <v>30881</v>
      </c>
      <c r="AN72" s="83" t="s">
        <v>5630</v>
      </c>
    </row>
    <row r="73" spans="1:40" x14ac:dyDescent="0.3">
      <c r="A73" s="76" t="s">
        <v>127</v>
      </c>
      <c r="B73" s="76">
        <v>14</v>
      </c>
      <c r="C73" s="76" t="s">
        <v>3390</v>
      </c>
      <c r="D73" s="78">
        <v>45930</v>
      </c>
      <c r="E73" s="76" t="s">
        <v>3391</v>
      </c>
      <c r="F73" s="76" t="s">
        <v>3391</v>
      </c>
      <c r="G73" s="76" t="s">
        <v>3392</v>
      </c>
      <c r="H73" s="78">
        <v>44329</v>
      </c>
      <c r="I73" s="76" t="s">
        <v>3723</v>
      </c>
      <c r="J73" s="76" t="s">
        <v>195</v>
      </c>
      <c r="K73" s="76">
        <v>72</v>
      </c>
      <c r="L73" s="76">
        <v>72</v>
      </c>
      <c r="M73" s="76" t="s">
        <v>30795</v>
      </c>
      <c r="N73" s="76" t="s">
        <v>3390</v>
      </c>
      <c r="O73" s="76" t="s">
        <v>209</v>
      </c>
      <c r="P73" s="76" t="s">
        <v>3390</v>
      </c>
      <c r="Q73" s="76" t="s">
        <v>3751</v>
      </c>
      <c r="R73" s="76" t="s">
        <v>3851</v>
      </c>
      <c r="S73" s="76" t="s">
        <v>3953</v>
      </c>
      <c r="T73" s="76" t="s">
        <v>4246</v>
      </c>
      <c r="U73" s="76" t="s">
        <v>4259</v>
      </c>
      <c r="V73" s="76" t="s">
        <v>541</v>
      </c>
      <c r="W73" s="76">
        <v>113764097</v>
      </c>
      <c r="X73" s="76">
        <v>114071862</v>
      </c>
      <c r="Y73" s="78">
        <v>45916</v>
      </c>
      <c r="Z73" s="76" t="s">
        <v>3730</v>
      </c>
      <c r="AA73" s="76" t="s">
        <v>3731</v>
      </c>
      <c r="AB73" s="76" t="s">
        <v>3732</v>
      </c>
      <c r="AC73" s="76">
        <v>216</v>
      </c>
      <c r="AD73" s="76">
        <v>3</v>
      </c>
      <c r="AE73" s="76">
        <v>72</v>
      </c>
      <c r="AF73" s="76" t="s">
        <v>3854</v>
      </c>
      <c r="AG73" s="76" t="s">
        <v>4031</v>
      </c>
      <c r="AH73" s="76" t="s">
        <v>4032</v>
      </c>
      <c r="AI73" s="76" t="s">
        <v>540</v>
      </c>
      <c r="AJ73" s="76" t="s">
        <v>541</v>
      </c>
      <c r="AK73" s="76" t="s">
        <v>4033</v>
      </c>
      <c r="AL73" s="76"/>
      <c r="AM73" s="83" t="s">
        <v>3392</v>
      </c>
      <c r="AN73" s="83" t="s">
        <v>5630</v>
      </c>
    </row>
    <row r="74" spans="1:40" x14ac:dyDescent="0.3">
      <c r="A74" s="76" t="s">
        <v>126</v>
      </c>
      <c r="B74" s="76">
        <v>26</v>
      </c>
      <c r="C74" s="76" t="s">
        <v>4247</v>
      </c>
      <c r="D74" s="78">
        <v>45930</v>
      </c>
      <c r="E74" s="76" t="s">
        <v>30882</v>
      </c>
      <c r="F74" s="76" t="s">
        <v>30882</v>
      </c>
      <c r="G74" s="76" t="s">
        <v>30883</v>
      </c>
      <c r="H74" s="78">
        <v>44462</v>
      </c>
      <c r="I74" s="76" t="s">
        <v>3723</v>
      </c>
      <c r="J74" s="76" t="s">
        <v>195</v>
      </c>
      <c r="K74" s="76">
        <v>68</v>
      </c>
      <c r="L74" s="76">
        <v>68</v>
      </c>
      <c r="M74" s="76" t="s">
        <v>30795</v>
      </c>
      <c r="N74" s="76" t="s">
        <v>4247</v>
      </c>
      <c r="O74" s="76" t="s">
        <v>209</v>
      </c>
      <c r="P74" s="76" t="s">
        <v>4247</v>
      </c>
      <c r="Q74" s="76" t="s">
        <v>3751</v>
      </c>
      <c r="R74" s="76" t="s">
        <v>3936</v>
      </c>
      <c r="S74" s="76" t="s">
        <v>4195</v>
      </c>
      <c r="T74" s="76" t="s">
        <v>30884</v>
      </c>
      <c r="U74" s="76" t="s">
        <v>4252</v>
      </c>
      <c r="V74" s="76" t="s">
        <v>2926</v>
      </c>
      <c r="W74" s="76">
        <v>112825892</v>
      </c>
      <c r="X74" s="76">
        <v>113836169</v>
      </c>
      <c r="Y74" s="78">
        <v>45904</v>
      </c>
      <c r="Z74" s="76" t="s">
        <v>3730</v>
      </c>
      <c r="AA74" s="76" t="s">
        <v>3731</v>
      </c>
      <c r="AB74" s="76" t="s">
        <v>3732</v>
      </c>
      <c r="AC74" s="76">
        <v>527.5</v>
      </c>
      <c r="AD74" s="76">
        <v>10</v>
      </c>
      <c r="AE74" s="76">
        <v>52.75</v>
      </c>
      <c r="AF74" s="76" t="s">
        <v>3854</v>
      </c>
      <c r="AG74" s="76" t="s">
        <v>3783</v>
      </c>
      <c r="AH74" s="76" t="s">
        <v>4254</v>
      </c>
      <c r="AI74" s="76" t="s">
        <v>2925</v>
      </c>
      <c r="AJ74" s="76" t="s">
        <v>2926</v>
      </c>
      <c r="AK74" s="76" t="s">
        <v>4255</v>
      </c>
      <c r="AL74" s="76"/>
      <c r="AM74" s="83" t="s">
        <v>30883</v>
      </c>
      <c r="AN74" s="83" t="s">
        <v>5630</v>
      </c>
    </row>
    <row r="75" spans="1:40" x14ac:dyDescent="0.3">
      <c r="A75" s="76" t="s">
        <v>128</v>
      </c>
      <c r="B75" s="76">
        <v>8</v>
      </c>
      <c r="C75" s="76" t="s">
        <v>4257</v>
      </c>
      <c r="D75" s="78">
        <v>45930</v>
      </c>
      <c r="E75" s="76" t="s">
        <v>1327</v>
      </c>
      <c r="F75" s="76" t="s">
        <v>30794</v>
      </c>
      <c r="G75" s="76" t="s">
        <v>30794</v>
      </c>
      <c r="H75" s="78" t="s">
        <v>30794</v>
      </c>
      <c r="I75" s="76" t="s">
        <v>3723</v>
      </c>
      <c r="J75" s="76" t="s">
        <v>195</v>
      </c>
      <c r="K75" s="76">
        <v>72</v>
      </c>
      <c r="L75" s="76">
        <v>72</v>
      </c>
      <c r="M75" s="76" t="s">
        <v>30795</v>
      </c>
      <c r="N75" s="76" t="s">
        <v>4257</v>
      </c>
      <c r="O75" s="76" t="s">
        <v>209</v>
      </c>
      <c r="P75" s="76" t="s">
        <v>4257</v>
      </c>
      <c r="Q75" s="76" t="s">
        <v>3751</v>
      </c>
      <c r="R75" s="76" t="s">
        <v>3851</v>
      </c>
      <c r="S75" s="76" t="s">
        <v>4042</v>
      </c>
      <c r="T75" s="76" t="s">
        <v>4258</v>
      </c>
      <c r="U75" s="76" t="s">
        <v>4259</v>
      </c>
      <c r="V75" s="76" t="s">
        <v>541</v>
      </c>
      <c r="W75" s="76">
        <v>113253327</v>
      </c>
      <c r="X75" s="76">
        <v>114168527</v>
      </c>
      <c r="Y75" s="78">
        <v>45922</v>
      </c>
      <c r="Z75" s="76" t="s">
        <v>3730</v>
      </c>
      <c r="AA75" s="76" t="s">
        <v>3731</v>
      </c>
      <c r="AB75" s="76" t="s">
        <v>3732</v>
      </c>
      <c r="AC75" s="76">
        <v>483</v>
      </c>
      <c r="AD75" s="76">
        <v>7</v>
      </c>
      <c r="AE75" s="76">
        <v>69</v>
      </c>
      <c r="AF75" s="76" t="s">
        <v>3854</v>
      </c>
      <c r="AG75" s="76"/>
      <c r="AH75" s="76"/>
      <c r="AI75" s="76"/>
      <c r="AJ75" s="76"/>
      <c r="AK75" s="76"/>
      <c r="AL75" s="76"/>
      <c r="AM75" s="83" t="s">
        <v>1328</v>
      </c>
      <c r="AN75" s="83" t="s">
        <v>5630</v>
      </c>
    </row>
    <row r="76" spans="1:40" x14ac:dyDescent="0.3">
      <c r="A76" s="76" t="s">
        <v>127</v>
      </c>
      <c r="B76" s="76">
        <v>15</v>
      </c>
      <c r="C76" s="76" t="s">
        <v>19201</v>
      </c>
      <c r="D76" s="78">
        <v>45930</v>
      </c>
      <c r="E76" s="76" t="s">
        <v>30885</v>
      </c>
      <c r="F76" s="76" t="s">
        <v>30885</v>
      </c>
      <c r="G76" s="76" t="s">
        <v>5352</v>
      </c>
      <c r="H76" s="78">
        <v>45914</v>
      </c>
      <c r="I76" s="76" t="s">
        <v>3723</v>
      </c>
      <c r="J76" s="76" t="s">
        <v>195</v>
      </c>
      <c r="K76" s="76">
        <v>73</v>
      </c>
      <c r="L76" s="76">
        <v>73</v>
      </c>
      <c r="M76" s="76" t="s">
        <v>30795</v>
      </c>
      <c r="N76" s="76" t="s">
        <v>19201</v>
      </c>
      <c r="O76" s="76" t="s">
        <v>209</v>
      </c>
      <c r="P76" s="76" t="s">
        <v>19201</v>
      </c>
      <c r="Q76" s="76" t="s">
        <v>3751</v>
      </c>
      <c r="R76" s="76" t="s">
        <v>4089</v>
      </c>
      <c r="S76" s="76" t="s">
        <v>5350</v>
      </c>
      <c r="T76" s="76" t="s">
        <v>5351</v>
      </c>
      <c r="U76" s="76" t="s">
        <v>4809</v>
      </c>
      <c r="V76" s="76" t="s">
        <v>4327</v>
      </c>
      <c r="W76" s="76">
        <v>113759842</v>
      </c>
      <c r="X76" s="76">
        <v>114066595</v>
      </c>
      <c r="Y76" s="78">
        <v>45915</v>
      </c>
      <c r="Z76" s="76" t="s">
        <v>3730</v>
      </c>
      <c r="AA76" s="76" t="s">
        <v>3731</v>
      </c>
      <c r="AB76" s="76" t="s">
        <v>3732</v>
      </c>
      <c r="AC76" s="76">
        <v>511</v>
      </c>
      <c r="AD76" s="76">
        <v>7</v>
      </c>
      <c r="AE76" s="76">
        <v>73</v>
      </c>
      <c r="AF76" s="76" t="s">
        <v>3854</v>
      </c>
      <c r="AG76" s="76"/>
      <c r="AH76" s="76"/>
      <c r="AI76" s="76"/>
      <c r="AJ76" s="76"/>
      <c r="AK76" s="76"/>
      <c r="AL76" s="76"/>
      <c r="AM76" s="83" t="s">
        <v>5352</v>
      </c>
      <c r="AN76" s="83" t="s">
        <v>5630</v>
      </c>
    </row>
    <row r="77" spans="1:40" x14ac:dyDescent="0.3">
      <c r="A77" s="76" t="s">
        <v>128</v>
      </c>
      <c r="B77" s="76">
        <v>12</v>
      </c>
      <c r="C77" s="76" t="s">
        <v>561</v>
      </c>
      <c r="D77" s="78">
        <v>45930</v>
      </c>
      <c r="E77" s="76" t="s">
        <v>562</v>
      </c>
      <c r="F77" s="76" t="s">
        <v>562</v>
      </c>
      <c r="G77" s="76" t="s">
        <v>563</v>
      </c>
      <c r="H77" s="78">
        <v>44777</v>
      </c>
      <c r="I77" s="76" t="s">
        <v>3723</v>
      </c>
      <c r="J77" s="76" t="s">
        <v>195</v>
      </c>
      <c r="K77" s="76">
        <v>72</v>
      </c>
      <c r="L77" s="76">
        <v>72</v>
      </c>
      <c r="M77" s="76" t="s">
        <v>30795</v>
      </c>
      <c r="N77" s="76" t="s">
        <v>561</v>
      </c>
      <c r="O77" s="76" t="s">
        <v>209</v>
      </c>
      <c r="P77" s="76" t="s">
        <v>561</v>
      </c>
      <c r="Q77" s="76" t="s">
        <v>3751</v>
      </c>
      <c r="R77" s="76" t="s">
        <v>3870</v>
      </c>
      <c r="S77" s="76" t="s">
        <v>4028</v>
      </c>
      <c r="T77" s="76" t="s">
        <v>4269</v>
      </c>
      <c r="U77" s="76" t="s">
        <v>4264</v>
      </c>
      <c r="V77" s="76" t="s">
        <v>219</v>
      </c>
      <c r="W77" s="76">
        <v>113802937</v>
      </c>
      <c r="X77" s="76">
        <v>114119303</v>
      </c>
      <c r="Y77" s="78">
        <v>45918</v>
      </c>
      <c r="Z77" s="76" t="s">
        <v>3730</v>
      </c>
      <c r="AA77" s="76" t="s">
        <v>3731</v>
      </c>
      <c r="AB77" s="76" t="s">
        <v>3732</v>
      </c>
      <c r="AC77" s="76">
        <v>195</v>
      </c>
      <c r="AD77" s="76">
        <v>3</v>
      </c>
      <c r="AE77" s="76">
        <v>65</v>
      </c>
      <c r="AF77" s="76" t="s">
        <v>3854</v>
      </c>
      <c r="AG77" s="76"/>
      <c r="AH77" s="76"/>
      <c r="AI77" s="76"/>
      <c r="AJ77" s="76"/>
      <c r="AK77" s="76"/>
      <c r="AL77" s="76"/>
      <c r="AM77" s="83" t="s">
        <v>563</v>
      </c>
      <c r="AN77" s="83" t="s">
        <v>5630</v>
      </c>
    </row>
    <row r="78" spans="1:40" x14ac:dyDescent="0.3">
      <c r="A78" s="76" t="s">
        <v>126</v>
      </c>
      <c r="B78" s="76">
        <v>21</v>
      </c>
      <c r="C78" s="76" t="s">
        <v>583</v>
      </c>
      <c r="D78" s="78">
        <v>45930</v>
      </c>
      <c r="E78" s="76" t="s">
        <v>584</v>
      </c>
      <c r="F78" s="76" t="s">
        <v>584</v>
      </c>
      <c r="G78" s="76" t="s">
        <v>585</v>
      </c>
      <c r="H78" s="78">
        <v>45907</v>
      </c>
      <c r="I78" s="76" t="s">
        <v>3723</v>
      </c>
      <c r="J78" s="76" t="s">
        <v>195</v>
      </c>
      <c r="K78" s="76">
        <v>86</v>
      </c>
      <c r="L78" s="76">
        <v>86</v>
      </c>
      <c r="M78" s="76" t="s">
        <v>30795</v>
      </c>
      <c r="N78" s="76" t="s">
        <v>583</v>
      </c>
      <c r="O78" s="76" t="s">
        <v>209</v>
      </c>
      <c r="P78" s="76" t="s">
        <v>583</v>
      </c>
      <c r="Q78" s="76" t="s">
        <v>3751</v>
      </c>
      <c r="R78" s="76" t="s">
        <v>3925</v>
      </c>
      <c r="S78" s="76" t="s">
        <v>3930</v>
      </c>
      <c r="T78" s="76" t="s">
        <v>3931</v>
      </c>
      <c r="U78" s="76" t="s">
        <v>30886</v>
      </c>
      <c r="V78" s="76" t="s">
        <v>719</v>
      </c>
      <c r="W78" s="76">
        <v>113604476</v>
      </c>
      <c r="X78" s="76">
        <v>113910081</v>
      </c>
      <c r="Y78" s="78">
        <v>45909</v>
      </c>
      <c r="Z78" s="76" t="s">
        <v>3730</v>
      </c>
      <c r="AA78" s="76" t="s">
        <v>3731</v>
      </c>
      <c r="AB78" s="76" t="s">
        <v>3732</v>
      </c>
      <c r="AC78" s="76">
        <v>455</v>
      </c>
      <c r="AD78" s="76">
        <v>7</v>
      </c>
      <c r="AE78" s="76">
        <v>65</v>
      </c>
      <c r="AF78" s="76" t="s">
        <v>3854</v>
      </c>
      <c r="AG78" s="76"/>
      <c r="AH78" s="76"/>
      <c r="AI78" s="76"/>
      <c r="AJ78" s="76"/>
      <c r="AK78" s="76"/>
      <c r="AL78" s="76"/>
      <c r="AM78" s="83" t="s">
        <v>585</v>
      </c>
      <c r="AN78" s="83" t="s">
        <v>5630</v>
      </c>
    </row>
    <row r="79" spans="1:40" x14ac:dyDescent="0.3">
      <c r="A79" s="76" t="s">
        <v>126</v>
      </c>
      <c r="B79" s="76">
        <v>27</v>
      </c>
      <c r="C79" s="76" t="s">
        <v>4290</v>
      </c>
      <c r="D79" s="78">
        <v>45930</v>
      </c>
      <c r="E79" s="76" t="s">
        <v>30887</v>
      </c>
      <c r="F79" s="76" t="s">
        <v>30794</v>
      </c>
      <c r="G79" s="76" t="s">
        <v>30794</v>
      </c>
      <c r="H79" s="78" t="s">
        <v>30794</v>
      </c>
      <c r="I79" s="76" t="s">
        <v>3723</v>
      </c>
      <c r="J79" s="76" t="s">
        <v>195</v>
      </c>
      <c r="K79" s="76">
        <v>72</v>
      </c>
      <c r="L79" s="76">
        <v>72</v>
      </c>
      <c r="M79" s="76" t="s">
        <v>30795</v>
      </c>
      <c r="N79" s="76" t="s">
        <v>4290</v>
      </c>
      <c r="O79" s="76" t="s">
        <v>209</v>
      </c>
      <c r="P79" s="76" t="s">
        <v>4290</v>
      </c>
      <c r="Q79" s="76" t="s">
        <v>3726</v>
      </c>
      <c r="R79" s="76" t="s">
        <v>3851</v>
      </c>
      <c r="S79" s="76" t="s">
        <v>4140</v>
      </c>
      <c r="T79" s="76" t="s">
        <v>4140</v>
      </c>
      <c r="U79" s="76" t="s">
        <v>4259</v>
      </c>
      <c r="V79" s="76" t="s">
        <v>541</v>
      </c>
      <c r="W79" s="76">
        <v>113498146</v>
      </c>
      <c r="X79" s="76">
        <v>113802142</v>
      </c>
      <c r="Y79" s="78">
        <v>45903</v>
      </c>
      <c r="Z79" s="76" t="s">
        <v>3730</v>
      </c>
      <c r="AA79" s="76" t="s">
        <v>3731</v>
      </c>
      <c r="AB79" s="76" t="s">
        <v>3732</v>
      </c>
      <c r="AC79" s="76">
        <v>720</v>
      </c>
      <c r="AD79" s="76">
        <v>10</v>
      </c>
      <c r="AE79" s="76">
        <v>72</v>
      </c>
      <c r="AF79" s="76" t="s">
        <v>3854</v>
      </c>
      <c r="AG79" s="76"/>
      <c r="AH79" s="76"/>
      <c r="AI79" s="76"/>
      <c r="AJ79" s="76"/>
      <c r="AK79" s="76"/>
      <c r="AL79" s="76"/>
      <c r="AM79" s="83" t="s">
        <v>1103</v>
      </c>
      <c r="AN79" s="83" t="e">
        <v>#N/A</v>
      </c>
    </row>
    <row r="80" spans="1:40" x14ac:dyDescent="0.3">
      <c r="A80" s="76" t="s">
        <v>128</v>
      </c>
      <c r="B80" s="76">
        <v>4</v>
      </c>
      <c r="C80" s="76" t="s">
        <v>620</v>
      </c>
      <c r="D80" s="78">
        <v>45930</v>
      </c>
      <c r="E80" s="76" t="s">
        <v>30888</v>
      </c>
      <c r="F80" s="76" t="s">
        <v>30794</v>
      </c>
      <c r="G80" s="76" t="s">
        <v>30794</v>
      </c>
      <c r="H80" s="78" t="s">
        <v>30794</v>
      </c>
      <c r="I80" s="76" t="s">
        <v>3723</v>
      </c>
      <c r="J80" s="76" t="s">
        <v>195</v>
      </c>
      <c r="K80" s="76">
        <v>72</v>
      </c>
      <c r="L80" s="76">
        <v>72</v>
      </c>
      <c r="M80" s="76" t="s">
        <v>30795</v>
      </c>
      <c r="N80" s="76" t="s">
        <v>620</v>
      </c>
      <c r="O80" s="76" t="s">
        <v>209</v>
      </c>
      <c r="P80" s="76" t="s">
        <v>620</v>
      </c>
      <c r="Q80" s="76" t="s">
        <v>3726</v>
      </c>
      <c r="R80" s="76" t="s">
        <v>3851</v>
      </c>
      <c r="S80" s="76" t="s">
        <v>30889</v>
      </c>
      <c r="T80" s="76" t="s">
        <v>30889</v>
      </c>
      <c r="U80" s="76" t="s">
        <v>4259</v>
      </c>
      <c r="V80" s="76" t="s">
        <v>541</v>
      </c>
      <c r="W80" s="76">
        <v>113965481</v>
      </c>
      <c r="X80" s="76">
        <v>114275569</v>
      </c>
      <c r="Y80" s="78">
        <v>45926</v>
      </c>
      <c r="Z80" s="76" t="s">
        <v>3730</v>
      </c>
      <c r="AA80" s="76" t="s">
        <v>3731</v>
      </c>
      <c r="AB80" s="76" t="s">
        <v>3732</v>
      </c>
      <c r="AC80" s="76">
        <v>490</v>
      </c>
      <c r="AD80" s="76">
        <v>7</v>
      </c>
      <c r="AE80" s="76">
        <v>70</v>
      </c>
      <c r="AF80" s="76" t="s">
        <v>3854</v>
      </c>
      <c r="AG80" s="76"/>
      <c r="AH80" s="76"/>
      <c r="AI80" s="76"/>
      <c r="AJ80" s="76"/>
      <c r="AK80" s="76"/>
      <c r="AL80" s="76"/>
      <c r="AM80" s="83" t="s">
        <v>622</v>
      </c>
      <c r="AN80" s="83" t="s">
        <v>5630</v>
      </c>
    </row>
    <row r="81" spans="1:40" x14ac:dyDescent="0.3">
      <c r="A81" s="76" t="s">
        <v>128</v>
      </c>
      <c r="B81" s="76">
        <v>5</v>
      </c>
      <c r="C81" s="76" t="s">
        <v>627</v>
      </c>
      <c r="D81" s="78">
        <v>45930</v>
      </c>
      <c r="E81" s="76" t="s">
        <v>628</v>
      </c>
      <c r="F81" s="76" t="s">
        <v>628</v>
      </c>
      <c r="G81" s="76" t="s">
        <v>629</v>
      </c>
      <c r="H81" s="78">
        <v>44658</v>
      </c>
      <c r="I81" s="76" t="s">
        <v>3723</v>
      </c>
      <c r="J81" s="76" t="s">
        <v>195</v>
      </c>
      <c r="K81" s="76">
        <v>72</v>
      </c>
      <c r="L81" s="76">
        <v>72</v>
      </c>
      <c r="M81" s="76" t="s">
        <v>30795</v>
      </c>
      <c r="N81" s="76" t="s">
        <v>627</v>
      </c>
      <c r="O81" s="76" t="s">
        <v>209</v>
      </c>
      <c r="P81" s="76" t="s">
        <v>627</v>
      </c>
      <c r="Q81" s="76" t="s">
        <v>3751</v>
      </c>
      <c r="R81" s="76" t="s">
        <v>3851</v>
      </c>
      <c r="S81" s="76" t="s">
        <v>4309</v>
      </c>
      <c r="T81" s="76" t="s">
        <v>4310</v>
      </c>
      <c r="U81" s="76" t="s">
        <v>4259</v>
      </c>
      <c r="V81" s="76" t="s">
        <v>541</v>
      </c>
      <c r="W81" s="76">
        <v>112714303</v>
      </c>
      <c r="X81" s="76">
        <v>114244385</v>
      </c>
      <c r="Y81" s="78">
        <v>45925</v>
      </c>
      <c r="Z81" s="76" t="s">
        <v>3730</v>
      </c>
      <c r="AA81" s="76" t="s">
        <v>3731</v>
      </c>
      <c r="AB81" s="76" t="s">
        <v>3732</v>
      </c>
      <c r="AC81" s="76">
        <v>476</v>
      </c>
      <c r="AD81" s="76">
        <v>7</v>
      </c>
      <c r="AE81" s="76">
        <v>68</v>
      </c>
      <c r="AF81" s="76" t="s">
        <v>3854</v>
      </c>
      <c r="AG81" s="76"/>
      <c r="AH81" s="76"/>
      <c r="AI81" s="76"/>
      <c r="AJ81" s="76"/>
      <c r="AK81" s="76"/>
      <c r="AL81" s="76"/>
      <c r="AM81" s="83" t="s">
        <v>629</v>
      </c>
      <c r="AN81" s="83" t="s">
        <v>5630</v>
      </c>
    </row>
    <row r="82" spans="1:40" x14ac:dyDescent="0.3">
      <c r="A82" s="76" t="s">
        <v>128</v>
      </c>
      <c r="B82" s="76">
        <v>8</v>
      </c>
      <c r="C82" s="76" t="s">
        <v>1751</v>
      </c>
      <c r="D82" s="78">
        <v>45930</v>
      </c>
      <c r="E82" s="76" t="s">
        <v>30890</v>
      </c>
      <c r="F82" s="76" t="s">
        <v>30794</v>
      </c>
      <c r="G82" s="76" t="s">
        <v>30794</v>
      </c>
      <c r="H82" s="78" t="s">
        <v>30794</v>
      </c>
      <c r="I82" s="76" t="s">
        <v>3723</v>
      </c>
      <c r="J82" s="76" t="s">
        <v>195</v>
      </c>
      <c r="K82" s="76">
        <v>69</v>
      </c>
      <c r="L82" s="76">
        <v>69</v>
      </c>
      <c r="M82" s="76" t="s">
        <v>30795</v>
      </c>
      <c r="N82" s="76" t="s">
        <v>1751</v>
      </c>
      <c r="O82" s="76" t="s">
        <v>209</v>
      </c>
      <c r="P82" s="76" t="s">
        <v>1751</v>
      </c>
      <c r="Q82" s="76" t="s">
        <v>3751</v>
      </c>
      <c r="R82" s="76" t="s">
        <v>3897</v>
      </c>
      <c r="S82" s="76" t="s">
        <v>4140</v>
      </c>
      <c r="T82" s="76" t="s">
        <v>4140</v>
      </c>
      <c r="U82" s="76" t="s">
        <v>20976</v>
      </c>
      <c r="V82" s="76" t="s">
        <v>279</v>
      </c>
      <c r="W82" s="76">
        <v>113859981</v>
      </c>
      <c r="X82" s="76">
        <v>114168275</v>
      </c>
      <c r="Y82" s="78">
        <v>45922</v>
      </c>
      <c r="Z82" s="76" t="s">
        <v>3730</v>
      </c>
      <c r="AA82" s="76" t="s">
        <v>3731</v>
      </c>
      <c r="AB82" s="76" t="s">
        <v>3732</v>
      </c>
      <c r="AC82" s="76">
        <v>483</v>
      </c>
      <c r="AD82" s="76">
        <v>7</v>
      </c>
      <c r="AE82" s="76">
        <v>69</v>
      </c>
      <c r="AF82" s="76" t="s">
        <v>3854</v>
      </c>
      <c r="AG82" s="76"/>
      <c r="AH82" s="76"/>
      <c r="AI82" s="76"/>
      <c r="AJ82" s="76"/>
      <c r="AK82" s="76"/>
      <c r="AL82" s="76"/>
      <c r="AM82" s="83" t="s">
        <v>30891</v>
      </c>
      <c r="AN82" s="83" t="e">
        <v>#N/A</v>
      </c>
    </row>
    <row r="83" spans="1:40" x14ac:dyDescent="0.3">
      <c r="A83" s="80" t="s">
        <v>126</v>
      </c>
      <c r="B83" s="80">
        <v>26</v>
      </c>
      <c r="C83" s="80" t="s">
        <v>634</v>
      </c>
      <c r="D83" s="81">
        <v>45930</v>
      </c>
      <c r="E83" s="80" t="s">
        <v>635</v>
      </c>
      <c r="F83" s="80" t="s">
        <v>635</v>
      </c>
      <c r="G83" s="80" t="s">
        <v>636</v>
      </c>
      <c r="H83" s="81">
        <v>45865</v>
      </c>
      <c r="I83" s="80" t="s">
        <v>203</v>
      </c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1">
        <v>45904</v>
      </c>
      <c r="Z83" s="80"/>
      <c r="AA83" s="80"/>
      <c r="AB83" s="80"/>
      <c r="AC83" s="80"/>
      <c r="AD83" s="80"/>
      <c r="AE83" s="80"/>
      <c r="AF83" s="80" t="s">
        <v>3854</v>
      </c>
      <c r="AG83" s="80"/>
      <c r="AH83" s="80"/>
      <c r="AI83" s="80"/>
      <c r="AJ83" s="80"/>
      <c r="AK83" s="80"/>
      <c r="AL83" s="80" t="s">
        <v>195</v>
      </c>
      <c r="AM83" s="83" t="s">
        <v>636</v>
      </c>
      <c r="AN83" s="83" t="s">
        <v>5630</v>
      </c>
    </row>
    <row r="84" spans="1:40" x14ac:dyDescent="0.3">
      <c r="A84" s="80" t="s">
        <v>126</v>
      </c>
      <c r="B84" s="80">
        <v>27</v>
      </c>
      <c r="C84" s="80" t="s">
        <v>641</v>
      </c>
      <c r="D84" s="81">
        <v>45930</v>
      </c>
      <c r="E84" s="80" t="s">
        <v>642</v>
      </c>
      <c r="F84" s="80" t="s">
        <v>643</v>
      </c>
      <c r="G84" s="80" t="s">
        <v>644</v>
      </c>
      <c r="H84" s="81">
        <v>45858</v>
      </c>
      <c r="I84" s="80" t="s">
        <v>203</v>
      </c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1">
        <v>45903</v>
      </c>
      <c r="Z84" s="80"/>
      <c r="AA84" s="80"/>
      <c r="AB84" s="80"/>
      <c r="AC84" s="80"/>
      <c r="AD84" s="80"/>
      <c r="AE84" s="80"/>
      <c r="AF84" s="80" t="s">
        <v>3854</v>
      </c>
      <c r="AG84" s="80"/>
      <c r="AH84" s="80"/>
      <c r="AI84" s="80"/>
      <c r="AJ84" s="80"/>
      <c r="AK84" s="80"/>
      <c r="AL84" s="80" t="s">
        <v>195</v>
      </c>
      <c r="AM84" s="83" t="s">
        <v>644</v>
      </c>
      <c r="AN84" s="83" t="s">
        <v>5630</v>
      </c>
    </row>
    <row r="85" spans="1:40" x14ac:dyDescent="0.3">
      <c r="A85" s="76" t="s">
        <v>126</v>
      </c>
      <c r="B85" s="76">
        <v>26</v>
      </c>
      <c r="C85" s="76" t="s">
        <v>4341</v>
      </c>
      <c r="D85" s="78">
        <v>45930</v>
      </c>
      <c r="E85" s="76" t="s">
        <v>19017</v>
      </c>
      <c r="F85" s="76" t="s">
        <v>19017</v>
      </c>
      <c r="G85" s="76" t="s">
        <v>4343</v>
      </c>
      <c r="H85" s="78">
        <v>45893</v>
      </c>
      <c r="I85" s="76" t="s">
        <v>3723</v>
      </c>
      <c r="J85" s="76" t="s">
        <v>195</v>
      </c>
      <c r="K85" s="76">
        <v>73</v>
      </c>
      <c r="L85" s="76">
        <v>73</v>
      </c>
      <c r="M85" s="76" t="s">
        <v>30795</v>
      </c>
      <c r="N85" s="76" t="s">
        <v>4341</v>
      </c>
      <c r="O85" s="76" t="s">
        <v>209</v>
      </c>
      <c r="P85" s="76" t="s">
        <v>4341</v>
      </c>
      <c r="Q85" s="76" t="s">
        <v>3726</v>
      </c>
      <c r="R85" s="76" t="s">
        <v>3794</v>
      </c>
      <c r="S85" s="76" t="s">
        <v>3968</v>
      </c>
      <c r="T85" s="76" t="s">
        <v>4342</v>
      </c>
      <c r="U85" s="76" t="s">
        <v>30892</v>
      </c>
      <c r="V85" s="76" t="s">
        <v>318</v>
      </c>
      <c r="W85" s="76">
        <v>113531245</v>
      </c>
      <c r="X85" s="76">
        <v>113836332</v>
      </c>
      <c r="Y85" s="78">
        <v>45904</v>
      </c>
      <c r="Z85" s="76" t="s">
        <v>3730</v>
      </c>
      <c r="AA85" s="76" t="s">
        <v>3731</v>
      </c>
      <c r="AB85" s="76" t="s">
        <v>3732</v>
      </c>
      <c r="AC85" s="76">
        <v>700</v>
      </c>
      <c r="AD85" s="76">
        <v>10</v>
      </c>
      <c r="AE85" s="76">
        <v>70</v>
      </c>
      <c r="AF85" s="76" t="s">
        <v>3854</v>
      </c>
      <c r="AG85" s="76"/>
      <c r="AH85" s="76"/>
      <c r="AI85" s="76"/>
      <c r="AJ85" s="76"/>
      <c r="AK85" s="76"/>
      <c r="AL85" s="76"/>
      <c r="AM85" s="83" t="s">
        <v>4343</v>
      </c>
      <c r="AN85" s="83" t="s">
        <v>5630</v>
      </c>
    </row>
    <row r="86" spans="1:40" x14ac:dyDescent="0.3">
      <c r="A86" s="76" t="s">
        <v>126</v>
      </c>
      <c r="B86" s="76">
        <v>25</v>
      </c>
      <c r="C86" s="76" t="s">
        <v>4346</v>
      </c>
      <c r="D86" s="78">
        <v>45930</v>
      </c>
      <c r="E86" s="76" t="s">
        <v>18203</v>
      </c>
      <c r="F86" s="76" t="s">
        <v>18203</v>
      </c>
      <c r="G86" s="76" t="s">
        <v>4348</v>
      </c>
      <c r="H86" s="78">
        <v>45893</v>
      </c>
      <c r="I86" s="76" t="s">
        <v>3723</v>
      </c>
      <c r="J86" s="76" t="s">
        <v>195</v>
      </c>
      <c r="K86" s="76">
        <v>72</v>
      </c>
      <c r="L86" s="76">
        <v>72</v>
      </c>
      <c r="M86" s="76" t="s">
        <v>30795</v>
      </c>
      <c r="N86" s="76" t="s">
        <v>4346</v>
      </c>
      <c r="O86" s="76" t="s">
        <v>209</v>
      </c>
      <c r="P86" s="76" t="s">
        <v>4346</v>
      </c>
      <c r="Q86" s="76" t="s">
        <v>3726</v>
      </c>
      <c r="R86" s="76" t="s">
        <v>3851</v>
      </c>
      <c r="S86" s="76" t="s">
        <v>3909</v>
      </c>
      <c r="T86" s="76" t="s">
        <v>4347</v>
      </c>
      <c r="U86" s="76" t="s">
        <v>30886</v>
      </c>
      <c r="V86" s="76" t="s">
        <v>719</v>
      </c>
      <c r="W86" s="76">
        <v>113548395</v>
      </c>
      <c r="X86" s="76">
        <v>113853590</v>
      </c>
      <c r="Y86" s="78">
        <v>45905</v>
      </c>
      <c r="Z86" s="76" t="s">
        <v>3730</v>
      </c>
      <c r="AA86" s="76" t="s">
        <v>3731</v>
      </c>
      <c r="AB86" s="76" t="s">
        <v>3732</v>
      </c>
      <c r="AC86" s="76">
        <v>383.25</v>
      </c>
      <c r="AD86" s="76">
        <v>7</v>
      </c>
      <c r="AE86" s="76">
        <v>54.75</v>
      </c>
      <c r="AF86" s="76" t="s">
        <v>3854</v>
      </c>
      <c r="AG86" s="76"/>
      <c r="AH86" s="76"/>
      <c r="AI86" s="76"/>
      <c r="AJ86" s="76"/>
      <c r="AK86" s="76"/>
      <c r="AL86" s="76"/>
      <c r="AM86" s="83" t="s">
        <v>4348</v>
      </c>
      <c r="AN86" s="83" t="s">
        <v>5630</v>
      </c>
    </row>
    <row r="87" spans="1:40" x14ac:dyDescent="0.3">
      <c r="A87" s="76" t="s">
        <v>126</v>
      </c>
      <c r="B87" s="76">
        <v>25</v>
      </c>
      <c r="C87" s="76" t="s">
        <v>30893</v>
      </c>
      <c r="D87" s="78">
        <v>45930</v>
      </c>
      <c r="E87" s="76" t="s">
        <v>30894</v>
      </c>
      <c r="F87" s="76" t="s">
        <v>30794</v>
      </c>
      <c r="G87" s="76" t="s">
        <v>30794</v>
      </c>
      <c r="H87" s="78" t="s">
        <v>30794</v>
      </c>
      <c r="I87" s="76" t="s">
        <v>3723</v>
      </c>
      <c r="J87" s="76" t="s">
        <v>195</v>
      </c>
      <c r="K87" s="76">
        <v>72</v>
      </c>
      <c r="L87" s="76">
        <v>72</v>
      </c>
      <c r="M87" s="76" t="s">
        <v>30795</v>
      </c>
      <c r="N87" s="76" t="s">
        <v>30893</v>
      </c>
      <c r="O87" s="76" t="s">
        <v>209</v>
      </c>
      <c r="P87" s="76" t="s">
        <v>30893</v>
      </c>
      <c r="Q87" s="76" t="s">
        <v>3726</v>
      </c>
      <c r="R87" s="76" t="s">
        <v>4886</v>
      </c>
      <c r="S87" s="76" t="s">
        <v>4140</v>
      </c>
      <c r="T87" s="76" t="s">
        <v>4140</v>
      </c>
      <c r="U87" s="76" t="s">
        <v>30886</v>
      </c>
      <c r="V87" s="76" t="s">
        <v>719</v>
      </c>
      <c r="W87" s="76">
        <v>113548607</v>
      </c>
      <c r="X87" s="76">
        <v>113853688</v>
      </c>
      <c r="Y87" s="78">
        <v>45905</v>
      </c>
      <c r="Z87" s="76" t="s">
        <v>3730</v>
      </c>
      <c r="AA87" s="76" t="s">
        <v>3731</v>
      </c>
      <c r="AB87" s="76" t="s">
        <v>3732</v>
      </c>
      <c r="AC87" s="76">
        <v>383.25</v>
      </c>
      <c r="AD87" s="76">
        <v>7</v>
      </c>
      <c r="AE87" s="76">
        <v>54.75</v>
      </c>
      <c r="AF87" s="76" t="s">
        <v>3854</v>
      </c>
      <c r="AG87" s="76"/>
      <c r="AH87" s="76"/>
      <c r="AI87" s="76"/>
      <c r="AJ87" s="76"/>
      <c r="AK87" s="76"/>
      <c r="AL87" s="76"/>
      <c r="AM87" s="83" t="s">
        <v>5071</v>
      </c>
      <c r="AN87" s="83" t="e">
        <v>#N/A</v>
      </c>
    </row>
    <row r="88" spans="1:40" x14ac:dyDescent="0.3">
      <c r="A88" s="76" t="s">
        <v>127</v>
      </c>
      <c r="B88" s="76">
        <v>20</v>
      </c>
      <c r="C88" s="76" t="s">
        <v>9665</v>
      </c>
      <c r="D88" s="78">
        <v>45930</v>
      </c>
      <c r="E88" s="76" t="s">
        <v>9666</v>
      </c>
      <c r="F88" s="76" t="s">
        <v>9666</v>
      </c>
      <c r="G88" s="76" t="s">
        <v>9669</v>
      </c>
      <c r="H88" s="78">
        <v>45900</v>
      </c>
      <c r="I88" s="76" t="s">
        <v>3723</v>
      </c>
      <c r="J88" s="76" t="s">
        <v>195</v>
      </c>
      <c r="K88" s="76">
        <v>68</v>
      </c>
      <c r="L88" s="76">
        <v>68</v>
      </c>
      <c r="M88" s="76" t="s">
        <v>30795</v>
      </c>
      <c r="N88" s="76" t="s">
        <v>9665</v>
      </c>
      <c r="O88" s="76" t="s">
        <v>209</v>
      </c>
      <c r="P88" s="76" t="s">
        <v>9665</v>
      </c>
      <c r="Q88" s="76" t="s">
        <v>3726</v>
      </c>
      <c r="R88" s="76" t="s">
        <v>4089</v>
      </c>
      <c r="S88" s="76" t="s">
        <v>4409</v>
      </c>
      <c r="T88" s="76" t="s">
        <v>9670</v>
      </c>
      <c r="U88" s="76" t="s">
        <v>6258</v>
      </c>
      <c r="V88" s="76" t="s">
        <v>268</v>
      </c>
      <c r="W88" s="76">
        <v>113636688</v>
      </c>
      <c r="X88" s="76">
        <v>113942651</v>
      </c>
      <c r="Y88" s="78">
        <v>45910</v>
      </c>
      <c r="Z88" s="76" t="s">
        <v>3730</v>
      </c>
      <c r="AA88" s="76" t="s">
        <v>3731</v>
      </c>
      <c r="AB88" s="76" t="s">
        <v>3732</v>
      </c>
      <c r="AC88" s="76">
        <v>483</v>
      </c>
      <c r="AD88" s="76">
        <v>7</v>
      </c>
      <c r="AE88" s="76">
        <v>69</v>
      </c>
      <c r="AF88" s="76" t="s">
        <v>3854</v>
      </c>
      <c r="AG88" s="76"/>
      <c r="AH88" s="76"/>
      <c r="AI88" s="76"/>
      <c r="AJ88" s="76"/>
      <c r="AK88" s="76"/>
      <c r="AL88" s="76"/>
      <c r="AM88" s="83" t="s">
        <v>9669</v>
      </c>
      <c r="AN88" s="83" t="s">
        <v>5630</v>
      </c>
    </row>
    <row r="89" spans="1:40" x14ac:dyDescent="0.3">
      <c r="A89" s="76" t="s">
        <v>125</v>
      </c>
      <c r="B89" s="76">
        <v>109</v>
      </c>
      <c r="C89" s="76" t="s">
        <v>3776</v>
      </c>
      <c r="D89" s="78">
        <v>45930</v>
      </c>
      <c r="E89" s="76" t="s">
        <v>3777</v>
      </c>
      <c r="F89" s="76" t="s">
        <v>3777</v>
      </c>
      <c r="G89" s="76" t="s">
        <v>3778</v>
      </c>
      <c r="H89" s="78">
        <v>45480</v>
      </c>
      <c r="I89" s="76" t="s">
        <v>3723</v>
      </c>
      <c r="J89" s="76" t="s">
        <v>195</v>
      </c>
      <c r="K89" s="76" t="s">
        <v>3724</v>
      </c>
      <c r="L89" s="76" t="b">
        <v>0</v>
      </c>
      <c r="M89" s="76" t="s">
        <v>3725</v>
      </c>
      <c r="N89" s="76" t="s">
        <v>3776</v>
      </c>
      <c r="O89" s="76" t="s">
        <v>209</v>
      </c>
      <c r="P89" s="76" t="s">
        <v>3776</v>
      </c>
      <c r="Q89" s="76" t="s">
        <v>3726</v>
      </c>
      <c r="R89" s="76" t="s">
        <v>3780</v>
      </c>
      <c r="S89" s="76" t="s">
        <v>3781</v>
      </c>
      <c r="T89" s="76" t="s">
        <v>3782</v>
      </c>
      <c r="U89" s="76" t="s">
        <v>4075</v>
      </c>
      <c r="V89" s="76" t="s">
        <v>297</v>
      </c>
      <c r="W89" s="76">
        <v>112184145</v>
      </c>
      <c r="X89" s="76">
        <v>112465194</v>
      </c>
      <c r="Y89" s="78">
        <v>45821</v>
      </c>
      <c r="Z89" s="76" t="s">
        <v>3730</v>
      </c>
      <c r="AA89" s="76" t="s">
        <v>3731</v>
      </c>
      <c r="AB89" s="76" t="s">
        <v>3732</v>
      </c>
      <c r="AC89" s="76">
        <v>2925</v>
      </c>
      <c r="AD89" s="76">
        <v>45</v>
      </c>
      <c r="AE89" s="76">
        <v>65</v>
      </c>
      <c r="AF89" s="76" t="s">
        <v>3733</v>
      </c>
      <c r="AG89" s="76"/>
      <c r="AH89" s="76"/>
      <c r="AI89" s="76"/>
      <c r="AJ89" s="76"/>
      <c r="AK89" s="76"/>
      <c r="AL89" s="76"/>
      <c r="AM89" s="83" t="s">
        <v>3778</v>
      </c>
      <c r="AN89" s="83" t="s">
        <v>5630</v>
      </c>
    </row>
    <row r="90" spans="1:40" x14ac:dyDescent="0.3">
      <c r="A90" s="76" t="s">
        <v>125</v>
      </c>
      <c r="B90" s="76">
        <v>28</v>
      </c>
      <c r="C90" s="76" t="s">
        <v>12666</v>
      </c>
      <c r="D90" s="78">
        <v>45930</v>
      </c>
      <c r="E90" s="76" t="s">
        <v>2301</v>
      </c>
      <c r="F90" s="76" t="s">
        <v>30794</v>
      </c>
      <c r="G90" s="76" t="s">
        <v>30794</v>
      </c>
      <c r="H90" s="78" t="s">
        <v>30794</v>
      </c>
      <c r="I90" s="76" t="s">
        <v>3723</v>
      </c>
      <c r="J90" s="76" t="s">
        <v>195</v>
      </c>
      <c r="K90" s="76">
        <v>68</v>
      </c>
      <c r="L90" s="76">
        <v>68</v>
      </c>
      <c r="M90" s="76" t="s">
        <v>30795</v>
      </c>
      <c r="N90" s="76" t="s">
        <v>12666</v>
      </c>
      <c r="O90" s="76" t="s">
        <v>209</v>
      </c>
      <c r="P90" s="76" t="s">
        <v>12666</v>
      </c>
      <c r="Q90" s="76" t="s">
        <v>3751</v>
      </c>
      <c r="R90" s="76" t="s">
        <v>3859</v>
      </c>
      <c r="S90" s="76" t="s">
        <v>9958</v>
      </c>
      <c r="T90" s="76" t="s">
        <v>12669</v>
      </c>
      <c r="U90" s="76" t="s">
        <v>982</v>
      </c>
      <c r="V90" s="76" t="s">
        <v>416</v>
      </c>
      <c r="W90" s="76">
        <v>113472655</v>
      </c>
      <c r="X90" s="76">
        <v>113776528</v>
      </c>
      <c r="Y90" s="78">
        <v>45902</v>
      </c>
      <c r="Z90" s="76" t="s">
        <v>3730</v>
      </c>
      <c r="AA90" s="76" t="s">
        <v>3731</v>
      </c>
      <c r="AB90" s="76" t="s">
        <v>3732</v>
      </c>
      <c r="AC90" s="76">
        <v>1870</v>
      </c>
      <c r="AD90" s="76">
        <v>22</v>
      </c>
      <c r="AE90" s="76">
        <v>85</v>
      </c>
      <c r="AF90" s="76" t="s">
        <v>3854</v>
      </c>
      <c r="AG90" s="76"/>
      <c r="AH90" s="76"/>
      <c r="AI90" s="76"/>
      <c r="AJ90" s="76"/>
      <c r="AK90" s="76"/>
      <c r="AL90" s="76"/>
      <c r="AM90" s="83" t="s">
        <v>2302</v>
      </c>
      <c r="AN90" s="83" t="s">
        <v>5630</v>
      </c>
    </row>
    <row r="91" spans="1:40" x14ac:dyDescent="0.3">
      <c r="A91" s="76" t="s">
        <v>125</v>
      </c>
      <c r="B91" s="76">
        <v>35</v>
      </c>
      <c r="C91" s="76" t="s">
        <v>12001</v>
      </c>
      <c r="D91" s="78">
        <v>45930</v>
      </c>
      <c r="E91" s="76" t="s">
        <v>12002</v>
      </c>
      <c r="F91" s="76" t="s">
        <v>12002</v>
      </c>
      <c r="G91" s="76" t="s">
        <v>12005</v>
      </c>
      <c r="H91" s="78">
        <v>45886</v>
      </c>
      <c r="I91" s="76" t="s">
        <v>3723</v>
      </c>
      <c r="J91" s="76" t="s">
        <v>195</v>
      </c>
      <c r="K91" s="76">
        <v>69</v>
      </c>
      <c r="L91" s="76">
        <v>69</v>
      </c>
      <c r="M91" s="76" t="s">
        <v>30795</v>
      </c>
      <c r="N91" s="76" t="s">
        <v>12001</v>
      </c>
      <c r="O91" s="76" t="s">
        <v>209</v>
      </c>
      <c r="P91" s="76" t="s">
        <v>12001</v>
      </c>
      <c r="Q91" s="76" t="s">
        <v>3751</v>
      </c>
      <c r="R91" s="76" t="s">
        <v>3859</v>
      </c>
      <c r="S91" s="76" t="s">
        <v>12007</v>
      </c>
      <c r="T91" s="76" t="s">
        <v>12006</v>
      </c>
      <c r="U91" s="76" t="s">
        <v>23743</v>
      </c>
      <c r="V91" s="76" t="s">
        <v>328</v>
      </c>
      <c r="W91" s="76">
        <v>113375675</v>
      </c>
      <c r="X91" s="76">
        <v>113676879</v>
      </c>
      <c r="Y91" s="78">
        <v>45895</v>
      </c>
      <c r="Z91" s="76" t="s">
        <v>3730</v>
      </c>
      <c r="AA91" s="76" t="s">
        <v>3731</v>
      </c>
      <c r="AB91" s="76" t="s">
        <v>3732</v>
      </c>
      <c r="AC91" s="76">
        <v>464.8</v>
      </c>
      <c r="AD91" s="76">
        <v>7</v>
      </c>
      <c r="AE91" s="76">
        <v>66.400000000000006</v>
      </c>
      <c r="AF91" s="76" t="s">
        <v>3854</v>
      </c>
      <c r="AG91" s="76"/>
      <c r="AH91" s="76"/>
      <c r="AI91" s="76"/>
      <c r="AJ91" s="76"/>
      <c r="AK91" s="76"/>
      <c r="AL91" s="76"/>
      <c r="AM91" s="83" t="s">
        <v>12005</v>
      </c>
      <c r="AN91" s="83" t="s">
        <v>5630</v>
      </c>
    </row>
    <row r="92" spans="1:40" x14ac:dyDescent="0.3">
      <c r="A92" s="76" t="s">
        <v>128</v>
      </c>
      <c r="B92" s="76">
        <v>13</v>
      </c>
      <c r="C92" s="76" t="s">
        <v>3422</v>
      </c>
      <c r="D92" s="78">
        <v>45930</v>
      </c>
      <c r="E92" s="76" t="s">
        <v>3423</v>
      </c>
      <c r="F92" s="76" t="s">
        <v>3423</v>
      </c>
      <c r="G92" s="76" t="s">
        <v>3424</v>
      </c>
      <c r="H92" s="78">
        <v>45865</v>
      </c>
      <c r="I92" s="76" t="s">
        <v>3723</v>
      </c>
      <c r="J92" s="76" t="s">
        <v>195</v>
      </c>
      <c r="K92" s="76" t="s">
        <v>3724</v>
      </c>
      <c r="L92" s="76" t="b">
        <v>0</v>
      </c>
      <c r="M92" s="76" t="s">
        <v>3725</v>
      </c>
      <c r="N92" s="76" t="s">
        <v>3422</v>
      </c>
      <c r="O92" s="76" t="s">
        <v>209</v>
      </c>
      <c r="P92" s="76" t="s">
        <v>3422</v>
      </c>
      <c r="Q92" s="76" t="s">
        <v>3751</v>
      </c>
      <c r="R92" s="76" t="s">
        <v>3735</v>
      </c>
      <c r="S92" s="76" t="s">
        <v>4357</v>
      </c>
      <c r="T92" s="76" t="s">
        <v>4358</v>
      </c>
      <c r="U92" s="76" t="s">
        <v>4359</v>
      </c>
      <c r="V92" s="76" t="s">
        <v>366</v>
      </c>
      <c r="W92" s="76">
        <v>113802966</v>
      </c>
      <c r="X92" s="76">
        <v>114110767</v>
      </c>
      <c r="Y92" s="78">
        <v>45917</v>
      </c>
      <c r="Z92" s="76" t="s">
        <v>3730</v>
      </c>
      <c r="AA92" s="76" t="s">
        <v>3731</v>
      </c>
      <c r="AB92" s="76" t="s">
        <v>3732</v>
      </c>
      <c r="AC92" s="76">
        <v>952</v>
      </c>
      <c r="AD92" s="76">
        <v>14</v>
      </c>
      <c r="AE92" s="76">
        <v>68</v>
      </c>
      <c r="AF92" s="76" t="s">
        <v>3733</v>
      </c>
      <c r="AG92" s="76"/>
      <c r="AH92" s="76"/>
      <c r="AI92" s="76"/>
      <c r="AJ92" s="76"/>
      <c r="AK92" s="76"/>
      <c r="AL92" s="76"/>
      <c r="AM92" s="83" t="s">
        <v>3424</v>
      </c>
      <c r="AN92" s="83" t="s">
        <v>5630</v>
      </c>
    </row>
    <row r="93" spans="1:40" x14ac:dyDescent="0.3">
      <c r="A93" s="76" t="s">
        <v>125</v>
      </c>
      <c r="B93" s="76">
        <v>113</v>
      </c>
      <c r="C93" s="76" t="s">
        <v>2713</v>
      </c>
      <c r="D93" s="78">
        <v>45930</v>
      </c>
      <c r="E93" s="76" t="s">
        <v>2714</v>
      </c>
      <c r="F93" s="76" t="s">
        <v>2714</v>
      </c>
      <c r="G93" s="76" t="s">
        <v>2715</v>
      </c>
      <c r="H93" s="78">
        <v>43607</v>
      </c>
      <c r="I93" s="76" t="s">
        <v>3723</v>
      </c>
      <c r="J93" s="76" t="s">
        <v>195</v>
      </c>
      <c r="K93" s="76" t="s">
        <v>3724</v>
      </c>
      <c r="L93" s="76" t="b">
        <v>0</v>
      </c>
      <c r="M93" s="76" t="s">
        <v>3725</v>
      </c>
      <c r="N93" s="76" t="s">
        <v>2713</v>
      </c>
      <c r="O93" s="76" t="s">
        <v>209</v>
      </c>
      <c r="P93" s="76" t="s">
        <v>2713</v>
      </c>
      <c r="Q93" s="76" t="s">
        <v>3751</v>
      </c>
      <c r="R93" s="76" t="s">
        <v>3859</v>
      </c>
      <c r="S93" s="76" t="s">
        <v>3960</v>
      </c>
      <c r="T93" s="76" t="s">
        <v>4364</v>
      </c>
      <c r="U93" s="76" t="s">
        <v>2719</v>
      </c>
      <c r="V93" s="76" t="s">
        <v>416</v>
      </c>
      <c r="W93" s="76">
        <v>112091264</v>
      </c>
      <c r="X93" s="76">
        <v>112369603</v>
      </c>
      <c r="Y93" s="78">
        <v>45817</v>
      </c>
      <c r="Z93" s="76" t="s">
        <v>3730</v>
      </c>
      <c r="AA93" s="76" t="s">
        <v>3731</v>
      </c>
      <c r="AB93" s="76" t="s">
        <v>3732</v>
      </c>
      <c r="AC93" s="76">
        <v>6048</v>
      </c>
      <c r="AD93" s="76">
        <v>108</v>
      </c>
      <c r="AE93" s="76">
        <v>56</v>
      </c>
      <c r="AF93" s="76" t="s">
        <v>3733</v>
      </c>
      <c r="AG93" s="76"/>
      <c r="AH93" s="76"/>
      <c r="AI93" s="76"/>
      <c r="AJ93" s="76"/>
      <c r="AK93" s="76"/>
      <c r="AL93" s="76"/>
      <c r="AM93" s="83" t="s">
        <v>2715</v>
      </c>
      <c r="AN93" s="83" t="s">
        <v>5630</v>
      </c>
    </row>
    <row r="94" spans="1:40" x14ac:dyDescent="0.3">
      <c r="A94" s="76" t="s">
        <v>126</v>
      </c>
      <c r="B94" s="76">
        <v>22</v>
      </c>
      <c r="C94" s="76" t="s">
        <v>663</v>
      </c>
      <c r="D94" s="78">
        <v>45930</v>
      </c>
      <c r="E94" s="76" t="s">
        <v>664</v>
      </c>
      <c r="F94" s="76" t="s">
        <v>664</v>
      </c>
      <c r="G94" s="76" t="s">
        <v>665</v>
      </c>
      <c r="H94" s="78">
        <v>44539</v>
      </c>
      <c r="I94" s="76" t="s">
        <v>3723</v>
      </c>
      <c r="J94" s="76" t="s">
        <v>195</v>
      </c>
      <c r="K94" s="76">
        <v>68</v>
      </c>
      <c r="L94" s="76">
        <v>68</v>
      </c>
      <c r="M94" s="76" t="s">
        <v>30795</v>
      </c>
      <c r="N94" s="76" t="s">
        <v>663</v>
      </c>
      <c r="O94" s="76" t="s">
        <v>209</v>
      </c>
      <c r="P94" s="76" t="s">
        <v>663</v>
      </c>
      <c r="Q94" s="76" t="s">
        <v>3751</v>
      </c>
      <c r="R94" s="76" t="s">
        <v>3735</v>
      </c>
      <c r="S94" s="76" t="s">
        <v>3820</v>
      </c>
      <c r="T94" s="76" t="s">
        <v>3821</v>
      </c>
      <c r="U94" s="76" t="s">
        <v>406</v>
      </c>
      <c r="V94" s="76" t="s">
        <v>407</v>
      </c>
      <c r="W94" s="76">
        <v>113555336</v>
      </c>
      <c r="X94" s="76">
        <v>113878964</v>
      </c>
      <c r="Y94" s="78">
        <v>45908</v>
      </c>
      <c r="Z94" s="76" t="s">
        <v>3730</v>
      </c>
      <c r="AA94" s="76" t="s">
        <v>3731</v>
      </c>
      <c r="AB94" s="76" t="s">
        <v>3732</v>
      </c>
      <c r="AC94" s="76">
        <v>204</v>
      </c>
      <c r="AD94" s="76">
        <v>3</v>
      </c>
      <c r="AE94" s="76">
        <v>68</v>
      </c>
      <c r="AF94" s="76" t="s">
        <v>3854</v>
      </c>
      <c r="AG94" s="76" t="s">
        <v>3903</v>
      </c>
      <c r="AH94" s="76" t="s">
        <v>30895</v>
      </c>
      <c r="AI94" s="76" t="s">
        <v>3822</v>
      </c>
      <c r="AJ94" s="76" t="s">
        <v>260</v>
      </c>
      <c r="AK94" s="76" t="s">
        <v>19560</v>
      </c>
      <c r="AL94" s="76"/>
      <c r="AM94" s="83" t="s">
        <v>665</v>
      </c>
      <c r="AN94" s="83" t="s">
        <v>5630</v>
      </c>
    </row>
    <row r="95" spans="1:40" x14ac:dyDescent="0.3">
      <c r="A95" s="80" t="s">
        <v>127</v>
      </c>
      <c r="B95" s="80">
        <v>15</v>
      </c>
      <c r="C95" s="80" t="s">
        <v>30896</v>
      </c>
      <c r="D95" s="81">
        <v>45930</v>
      </c>
      <c r="E95" s="80" t="s">
        <v>14077</v>
      </c>
      <c r="F95" s="80" t="s">
        <v>14077</v>
      </c>
      <c r="G95" s="80" t="s">
        <v>14080</v>
      </c>
      <c r="H95" s="81">
        <v>45704</v>
      </c>
      <c r="I95" s="80" t="s">
        <v>203</v>
      </c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1">
        <v>45915</v>
      </c>
      <c r="Z95" s="80"/>
      <c r="AA95" s="80"/>
      <c r="AB95" s="80"/>
      <c r="AC95" s="80"/>
      <c r="AD95" s="80"/>
      <c r="AE95" s="80"/>
      <c r="AF95" s="80" t="s">
        <v>3854</v>
      </c>
      <c r="AG95" s="80"/>
      <c r="AH95" s="80"/>
      <c r="AI95" s="80"/>
      <c r="AJ95" s="80"/>
      <c r="AK95" s="80"/>
      <c r="AL95" s="80" t="s">
        <v>195</v>
      </c>
      <c r="AM95" s="83" t="s">
        <v>14080</v>
      </c>
      <c r="AN95" s="83" t="s">
        <v>5630</v>
      </c>
    </row>
    <row r="96" spans="1:40" x14ac:dyDescent="0.3">
      <c r="A96" s="76" t="s">
        <v>128</v>
      </c>
      <c r="B96" s="76">
        <v>11</v>
      </c>
      <c r="C96" s="76" t="s">
        <v>3433</v>
      </c>
      <c r="D96" s="78">
        <v>45930</v>
      </c>
      <c r="E96" s="76" t="s">
        <v>3434</v>
      </c>
      <c r="F96" s="76" t="s">
        <v>3434</v>
      </c>
      <c r="G96" s="76" t="s">
        <v>3435</v>
      </c>
      <c r="H96" s="78">
        <v>41337</v>
      </c>
      <c r="I96" s="76" t="s">
        <v>3723</v>
      </c>
      <c r="J96" s="76" t="s">
        <v>195</v>
      </c>
      <c r="K96" s="76">
        <v>68</v>
      </c>
      <c r="L96" s="76">
        <v>68</v>
      </c>
      <c r="M96" s="76" t="s">
        <v>30795</v>
      </c>
      <c r="N96" s="76" t="s">
        <v>3433</v>
      </c>
      <c r="O96" s="76" t="s">
        <v>209</v>
      </c>
      <c r="P96" s="76" t="s">
        <v>3433</v>
      </c>
      <c r="Q96" s="76" t="s">
        <v>3751</v>
      </c>
      <c r="R96" s="76" t="s">
        <v>4089</v>
      </c>
      <c r="S96" s="76" t="s">
        <v>4366</v>
      </c>
      <c r="T96" s="76" t="s">
        <v>3979</v>
      </c>
      <c r="U96" s="76" t="s">
        <v>3439</v>
      </c>
      <c r="V96" s="76" t="s">
        <v>575</v>
      </c>
      <c r="W96" s="76">
        <v>113842188</v>
      </c>
      <c r="X96" s="76">
        <v>114150505</v>
      </c>
      <c r="Y96" s="78">
        <v>45919</v>
      </c>
      <c r="Z96" s="76" t="s">
        <v>3730</v>
      </c>
      <c r="AA96" s="76" t="s">
        <v>3731</v>
      </c>
      <c r="AB96" s="76" t="s">
        <v>3732</v>
      </c>
      <c r="AC96" s="76">
        <v>177</v>
      </c>
      <c r="AD96" s="76">
        <v>3</v>
      </c>
      <c r="AE96" s="76">
        <v>59</v>
      </c>
      <c r="AF96" s="76" t="s">
        <v>3854</v>
      </c>
      <c r="AG96" s="76"/>
      <c r="AH96" s="76"/>
      <c r="AI96" s="76"/>
      <c r="AJ96" s="76"/>
      <c r="AK96" s="76"/>
      <c r="AL96" s="76"/>
      <c r="AM96" s="83" t="s">
        <v>3435</v>
      </c>
      <c r="AN96" s="83" t="s">
        <v>5630</v>
      </c>
    </row>
    <row r="97" spans="1:40" x14ac:dyDescent="0.3">
      <c r="A97" s="80" t="s">
        <v>127</v>
      </c>
      <c r="B97" s="80">
        <v>18</v>
      </c>
      <c r="C97" s="80" t="s">
        <v>4373</v>
      </c>
      <c r="D97" s="81">
        <v>45930</v>
      </c>
      <c r="E97" s="80" t="s">
        <v>10315</v>
      </c>
      <c r="F97" s="80" t="s">
        <v>10315</v>
      </c>
      <c r="G97" s="80" t="s">
        <v>10318</v>
      </c>
      <c r="H97" s="81">
        <v>45844</v>
      </c>
      <c r="I97" s="80" t="s">
        <v>203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1">
        <v>45912</v>
      </c>
      <c r="Z97" s="80"/>
      <c r="AA97" s="80"/>
      <c r="AB97" s="80"/>
      <c r="AC97" s="80"/>
      <c r="AD97" s="80"/>
      <c r="AE97" s="80"/>
      <c r="AF97" s="80" t="s">
        <v>3854</v>
      </c>
      <c r="AG97" s="80"/>
      <c r="AH97" s="80"/>
      <c r="AI97" s="80"/>
      <c r="AJ97" s="80"/>
      <c r="AK97" s="80"/>
      <c r="AL97" s="80" t="s">
        <v>223</v>
      </c>
      <c r="AM97" s="83" t="s">
        <v>10318</v>
      </c>
      <c r="AN97" s="83" t="s">
        <v>5630</v>
      </c>
    </row>
    <row r="98" spans="1:40" x14ac:dyDescent="0.3">
      <c r="A98" s="76" t="s">
        <v>125</v>
      </c>
      <c r="B98" s="76">
        <v>41</v>
      </c>
      <c r="C98" s="76" t="s">
        <v>18336</v>
      </c>
      <c r="D98" s="78">
        <v>45930</v>
      </c>
      <c r="E98" s="76" t="s">
        <v>18337</v>
      </c>
      <c r="F98" s="76" t="s">
        <v>18337</v>
      </c>
      <c r="G98" s="76" t="s">
        <v>18340</v>
      </c>
      <c r="H98" s="78">
        <v>44756</v>
      </c>
      <c r="I98" s="76" t="s">
        <v>3723</v>
      </c>
      <c r="J98" s="76" t="s">
        <v>195</v>
      </c>
      <c r="K98" s="76" t="s">
        <v>3724</v>
      </c>
      <c r="L98" s="76" t="b">
        <v>0</v>
      </c>
      <c r="M98" s="76" t="s">
        <v>3725</v>
      </c>
      <c r="N98" s="76" t="s">
        <v>18336</v>
      </c>
      <c r="O98" s="76" t="s">
        <v>209</v>
      </c>
      <c r="P98" s="76" t="s">
        <v>18336</v>
      </c>
      <c r="Q98" s="76" t="s">
        <v>3726</v>
      </c>
      <c r="R98" s="76" t="s">
        <v>3794</v>
      </c>
      <c r="S98" s="76" t="s">
        <v>4123</v>
      </c>
      <c r="T98" s="76" t="s">
        <v>18341</v>
      </c>
      <c r="U98" s="76" t="s">
        <v>30897</v>
      </c>
      <c r="V98" s="76" t="s">
        <v>382</v>
      </c>
      <c r="W98" s="76">
        <v>113281937</v>
      </c>
      <c r="X98" s="76">
        <v>113582254</v>
      </c>
      <c r="Y98" s="78">
        <v>45889</v>
      </c>
      <c r="Z98" s="76" t="s">
        <v>3730</v>
      </c>
      <c r="AA98" s="76" t="s">
        <v>3731</v>
      </c>
      <c r="AB98" s="76" t="s">
        <v>3732</v>
      </c>
      <c r="AC98" s="76">
        <v>334.13</v>
      </c>
      <c r="AD98" s="76">
        <v>1</v>
      </c>
      <c r="AE98" s="76">
        <v>334.13</v>
      </c>
      <c r="AF98" s="76" t="s">
        <v>3765</v>
      </c>
      <c r="AG98" s="76"/>
      <c r="AH98" s="76"/>
      <c r="AI98" s="76"/>
      <c r="AJ98" s="76"/>
      <c r="AK98" s="76"/>
      <c r="AL98" s="76"/>
      <c r="AM98" s="83" t="s">
        <v>18340</v>
      </c>
      <c r="AN98" s="83" t="s">
        <v>5630</v>
      </c>
    </row>
    <row r="99" spans="1:40" x14ac:dyDescent="0.3">
      <c r="A99" s="76" t="s">
        <v>127</v>
      </c>
      <c r="B99" s="76">
        <v>19</v>
      </c>
      <c r="C99" s="76" t="s">
        <v>14221</v>
      </c>
      <c r="D99" s="78">
        <v>45930</v>
      </c>
      <c r="E99" s="76" t="s">
        <v>14222</v>
      </c>
      <c r="F99" s="76" t="s">
        <v>14222</v>
      </c>
      <c r="G99" s="76" t="s">
        <v>14225</v>
      </c>
      <c r="H99" s="78">
        <v>45900</v>
      </c>
      <c r="I99" s="76" t="s">
        <v>3723</v>
      </c>
      <c r="J99" s="76" t="s">
        <v>195</v>
      </c>
      <c r="K99" s="76">
        <v>72</v>
      </c>
      <c r="L99" s="76">
        <v>72</v>
      </c>
      <c r="M99" s="76" t="s">
        <v>30795</v>
      </c>
      <c r="N99" s="76" t="s">
        <v>14221</v>
      </c>
      <c r="O99" s="76" t="s">
        <v>209</v>
      </c>
      <c r="P99" s="76" t="s">
        <v>14221</v>
      </c>
      <c r="Q99" s="76" t="s">
        <v>3726</v>
      </c>
      <c r="R99" s="76" t="s">
        <v>3794</v>
      </c>
      <c r="S99" s="76" t="s">
        <v>4123</v>
      </c>
      <c r="T99" s="76" t="s">
        <v>14226</v>
      </c>
      <c r="U99" s="76" t="s">
        <v>14368</v>
      </c>
      <c r="V99" s="76" t="s">
        <v>382</v>
      </c>
      <c r="W99" s="76">
        <v>113655080</v>
      </c>
      <c r="X99" s="76">
        <v>113961405</v>
      </c>
      <c r="Y99" s="78">
        <v>45911</v>
      </c>
      <c r="Z99" s="76" t="s">
        <v>3730</v>
      </c>
      <c r="AA99" s="76" t="s">
        <v>3731</v>
      </c>
      <c r="AB99" s="76" t="s">
        <v>3732</v>
      </c>
      <c r="AC99" s="76">
        <v>455</v>
      </c>
      <c r="AD99" s="76">
        <v>7</v>
      </c>
      <c r="AE99" s="76">
        <v>65</v>
      </c>
      <c r="AF99" s="76" t="s">
        <v>3854</v>
      </c>
      <c r="AG99" s="76"/>
      <c r="AH99" s="76"/>
      <c r="AI99" s="76"/>
      <c r="AJ99" s="76"/>
      <c r="AK99" s="76"/>
      <c r="AL99" s="76"/>
      <c r="AM99" s="83" t="s">
        <v>14225</v>
      </c>
      <c r="AN99" s="83" t="s">
        <v>5630</v>
      </c>
    </row>
    <row r="100" spans="1:40" x14ac:dyDescent="0.3">
      <c r="A100" s="76" t="s">
        <v>125</v>
      </c>
      <c r="B100" s="76">
        <v>47</v>
      </c>
      <c r="C100" s="76" t="s">
        <v>679</v>
      </c>
      <c r="D100" s="78">
        <v>45930</v>
      </c>
      <c r="E100" s="76" t="s">
        <v>680</v>
      </c>
      <c r="F100" s="76" t="s">
        <v>680</v>
      </c>
      <c r="G100" s="76" t="s">
        <v>681</v>
      </c>
      <c r="H100" s="78">
        <v>45291</v>
      </c>
      <c r="I100" s="76" t="s">
        <v>3723</v>
      </c>
      <c r="J100" s="76" t="s">
        <v>195</v>
      </c>
      <c r="K100" s="76">
        <v>76.290000000000006</v>
      </c>
      <c r="L100" s="76">
        <v>76.290000000000006</v>
      </c>
      <c r="M100" s="76" t="s">
        <v>30795</v>
      </c>
      <c r="N100" s="76" t="s">
        <v>679</v>
      </c>
      <c r="O100" s="76" t="s">
        <v>209</v>
      </c>
      <c r="P100" s="76" t="s">
        <v>679</v>
      </c>
      <c r="Q100" s="76" t="s">
        <v>3726</v>
      </c>
      <c r="R100" s="76" t="s">
        <v>3794</v>
      </c>
      <c r="S100" s="76" t="s">
        <v>4378</v>
      </c>
      <c r="T100" s="76" t="s">
        <v>4379</v>
      </c>
      <c r="U100" s="76" t="s">
        <v>4380</v>
      </c>
      <c r="V100" s="76" t="s">
        <v>382</v>
      </c>
      <c r="W100" s="76">
        <v>113174929</v>
      </c>
      <c r="X100" s="76">
        <v>113473841</v>
      </c>
      <c r="Y100" s="78">
        <v>45883</v>
      </c>
      <c r="Z100" s="76" t="s">
        <v>3730</v>
      </c>
      <c r="AA100" s="76" t="s">
        <v>3731</v>
      </c>
      <c r="AB100" s="76" t="s">
        <v>3732</v>
      </c>
      <c r="AC100" s="76">
        <v>650</v>
      </c>
      <c r="AD100" s="76">
        <v>10</v>
      </c>
      <c r="AE100" s="76">
        <v>65</v>
      </c>
      <c r="AF100" s="76" t="s">
        <v>3854</v>
      </c>
      <c r="AG100" s="76"/>
      <c r="AH100" s="76"/>
      <c r="AI100" s="76"/>
      <c r="AJ100" s="76"/>
      <c r="AK100" s="76"/>
      <c r="AL100" s="76"/>
      <c r="AM100" s="83" t="s">
        <v>681</v>
      </c>
      <c r="AN100" s="83" t="s">
        <v>5630</v>
      </c>
    </row>
    <row r="101" spans="1:40" x14ac:dyDescent="0.3">
      <c r="A101" s="76" t="s">
        <v>127</v>
      </c>
      <c r="B101" s="76">
        <v>14</v>
      </c>
      <c r="C101" s="76" t="s">
        <v>2242</v>
      </c>
      <c r="D101" s="78">
        <v>45930</v>
      </c>
      <c r="E101" s="76" t="s">
        <v>2243</v>
      </c>
      <c r="F101" s="76" t="s">
        <v>2243</v>
      </c>
      <c r="G101" s="76" t="s">
        <v>2244</v>
      </c>
      <c r="H101" s="78">
        <v>32699</v>
      </c>
      <c r="I101" s="76" t="s">
        <v>3723</v>
      </c>
      <c r="J101" s="76" t="s">
        <v>195</v>
      </c>
      <c r="K101" s="76">
        <v>69</v>
      </c>
      <c r="L101" s="76">
        <v>69</v>
      </c>
      <c r="M101" s="76" t="s">
        <v>30795</v>
      </c>
      <c r="N101" s="76" t="s">
        <v>2242</v>
      </c>
      <c r="O101" s="76" t="s">
        <v>209</v>
      </c>
      <c r="P101" s="76" t="s">
        <v>2242</v>
      </c>
      <c r="Q101" s="76" t="s">
        <v>3726</v>
      </c>
      <c r="R101" s="76" t="s">
        <v>3794</v>
      </c>
      <c r="S101" s="76" t="s">
        <v>4491</v>
      </c>
      <c r="T101" s="76" t="s">
        <v>4399</v>
      </c>
      <c r="U101" s="76" t="s">
        <v>30892</v>
      </c>
      <c r="V101" s="76" t="s">
        <v>318</v>
      </c>
      <c r="W101" s="76">
        <v>113773902</v>
      </c>
      <c r="X101" s="76">
        <v>114081161</v>
      </c>
      <c r="Y101" s="78">
        <v>45916</v>
      </c>
      <c r="Z101" s="76" t="s">
        <v>3730</v>
      </c>
      <c r="AA101" s="76" t="s">
        <v>3731</v>
      </c>
      <c r="AB101" s="76" t="s">
        <v>3732</v>
      </c>
      <c r="AC101" s="76">
        <v>525</v>
      </c>
      <c r="AD101" s="76">
        <v>7</v>
      </c>
      <c r="AE101" s="76">
        <v>75</v>
      </c>
      <c r="AF101" s="76" t="s">
        <v>3854</v>
      </c>
      <c r="AG101" s="76"/>
      <c r="AH101" s="76"/>
      <c r="AI101" s="76"/>
      <c r="AJ101" s="76"/>
      <c r="AK101" s="76"/>
      <c r="AL101" s="76"/>
      <c r="AM101" s="83" t="s">
        <v>2244</v>
      </c>
      <c r="AN101" s="83" t="s">
        <v>5630</v>
      </c>
    </row>
    <row r="102" spans="1:40" x14ac:dyDescent="0.3">
      <c r="A102" s="76" t="s">
        <v>127</v>
      </c>
      <c r="B102" s="76">
        <v>19</v>
      </c>
      <c r="C102" s="76" t="s">
        <v>703</v>
      </c>
      <c r="D102" s="78">
        <v>45930</v>
      </c>
      <c r="E102" s="76" t="s">
        <v>706</v>
      </c>
      <c r="F102" s="76" t="s">
        <v>706</v>
      </c>
      <c r="G102" s="76" t="s">
        <v>707</v>
      </c>
      <c r="H102" s="78">
        <v>41526</v>
      </c>
      <c r="I102" s="76" t="s">
        <v>3723</v>
      </c>
      <c r="J102" s="76" t="s">
        <v>195</v>
      </c>
      <c r="K102" s="76">
        <v>72</v>
      </c>
      <c r="L102" s="76">
        <v>72</v>
      </c>
      <c r="M102" s="76" t="s">
        <v>30795</v>
      </c>
      <c r="N102" s="76" t="s">
        <v>703</v>
      </c>
      <c r="O102" s="76" t="s">
        <v>209</v>
      </c>
      <c r="P102" s="76" t="s">
        <v>703</v>
      </c>
      <c r="Q102" s="76" t="s">
        <v>3751</v>
      </c>
      <c r="R102" s="76" t="s">
        <v>3794</v>
      </c>
      <c r="S102" s="76" t="s">
        <v>4012</v>
      </c>
      <c r="T102" s="76" t="s">
        <v>4400</v>
      </c>
      <c r="U102" s="76" t="s">
        <v>22519</v>
      </c>
      <c r="V102" s="76" t="s">
        <v>655</v>
      </c>
      <c r="W102" s="76">
        <v>113655374</v>
      </c>
      <c r="X102" s="76">
        <v>113961694</v>
      </c>
      <c r="Y102" s="78">
        <v>45911</v>
      </c>
      <c r="Z102" s="76" t="s">
        <v>3730</v>
      </c>
      <c r="AA102" s="76" t="s">
        <v>3731</v>
      </c>
      <c r="AB102" s="76" t="s">
        <v>3732</v>
      </c>
      <c r="AC102" s="76">
        <v>455</v>
      </c>
      <c r="AD102" s="76">
        <v>7</v>
      </c>
      <c r="AE102" s="76">
        <v>65</v>
      </c>
      <c r="AF102" s="76" t="s">
        <v>3854</v>
      </c>
      <c r="AG102" s="76"/>
      <c r="AH102" s="76"/>
      <c r="AI102" s="76"/>
      <c r="AJ102" s="76"/>
      <c r="AK102" s="76"/>
      <c r="AL102" s="76"/>
      <c r="AM102" s="83" t="s">
        <v>707</v>
      </c>
      <c r="AN102" s="83" t="s">
        <v>5630</v>
      </c>
    </row>
    <row r="103" spans="1:40" x14ac:dyDescent="0.3">
      <c r="A103" s="80" t="s">
        <v>126</v>
      </c>
      <c r="B103" s="80">
        <v>23</v>
      </c>
      <c r="C103" s="80" t="s">
        <v>720</v>
      </c>
      <c r="D103" s="81">
        <v>45930</v>
      </c>
      <c r="E103" s="80" t="s">
        <v>721</v>
      </c>
      <c r="F103" s="80" t="s">
        <v>2049</v>
      </c>
      <c r="G103" s="80" t="s">
        <v>2050</v>
      </c>
      <c r="H103" s="81">
        <v>45858</v>
      </c>
      <c r="I103" s="80" t="s">
        <v>203</v>
      </c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1">
        <v>45907</v>
      </c>
      <c r="Z103" s="80"/>
      <c r="AA103" s="80"/>
      <c r="AB103" s="80"/>
      <c r="AC103" s="80"/>
      <c r="AD103" s="80"/>
      <c r="AE103" s="80"/>
      <c r="AF103" s="80" t="s">
        <v>3854</v>
      </c>
      <c r="AG103" s="80"/>
      <c r="AH103" s="80"/>
      <c r="AI103" s="80"/>
      <c r="AJ103" s="80"/>
      <c r="AK103" s="80"/>
      <c r="AL103" s="80" t="s">
        <v>195</v>
      </c>
      <c r="AM103" s="83" t="s">
        <v>2050</v>
      </c>
      <c r="AN103" s="83" t="s">
        <v>5630</v>
      </c>
    </row>
    <row r="104" spans="1:40" x14ac:dyDescent="0.3">
      <c r="A104" s="76" t="s">
        <v>127</v>
      </c>
      <c r="B104" s="76">
        <v>20</v>
      </c>
      <c r="C104" s="76" t="s">
        <v>9125</v>
      </c>
      <c r="D104" s="78">
        <v>45930</v>
      </c>
      <c r="E104" s="76" t="s">
        <v>1941</v>
      </c>
      <c r="F104" s="76" t="s">
        <v>1941</v>
      </c>
      <c r="G104" s="76" t="s">
        <v>1942</v>
      </c>
      <c r="H104" s="78">
        <v>45900</v>
      </c>
      <c r="I104" s="76" t="s">
        <v>3723</v>
      </c>
      <c r="J104" s="76" t="s">
        <v>195</v>
      </c>
      <c r="K104" s="76">
        <v>68</v>
      </c>
      <c r="L104" s="76">
        <v>68</v>
      </c>
      <c r="M104" s="76" t="s">
        <v>30795</v>
      </c>
      <c r="N104" s="76" t="s">
        <v>9125</v>
      </c>
      <c r="O104" s="76" t="s">
        <v>209</v>
      </c>
      <c r="P104" s="76" t="s">
        <v>9125</v>
      </c>
      <c r="Q104" s="76" t="s">
        <v>3751</v>
      </c>
      <c r="R104" s="76" t="s">
        <v>4089</v>
      </c>
      <c r="S104" s="76" t="s">
        <v>499</v>
      </c>
      <c r="T104" s="76" t="s">
        <v>14010</v>
      </c>
      <c r="U104" s="76" t="s">
        <v>1946</v>
      </c>
      <c r="V104" s="76" t="s">
        <v>268</v>
      </c>
      <c r="W104" s="76">
        <v>113636411</v>
      </c>
      <c r="X104" s="76">
        <v>113942387</v>
      </c>
      <c r="Y104" s="78">
        <v>45910</v>
      </c>
      <c r="Z104" s="76" t="s">
        <v>3730</v>
      </c>
      <c r="AA104" s="76" t="s">
        <v>3731</v>
      </c>
      <c r="AB104" s="76" t="s">
        <v>3732</v>
      </c>
      <c r="AC104" s="76">
        <v>483</v>
      </c>
      <c r="AD104" s="76">
        <v>7</v>
      </c>
      <c r="AE104" s="76">
        <v>69</v>
      </c>
      <c r="AF104" s="76" t="s">
        <v>3854</v>
      </c>
      <c r="AG104" s="76"/>
      <c r="AH104" s="76"/>
      <c r="AI104" s="76"/>
      <c r="AJ104" s="76"/>
      <c r="AK104" s="76"/>
      <c r="AL104" s="76"/>
      <c r="AM104" s="83" t="s">
        <v>1942</v>
      </c>
      <c r="AN104" s="83" t="s">
        <v>5630</v>
      </c>
    </row>
    <row r="105" spans="1:40" x14ac:dyDescent="0.3">
      <c r="A105" s="80" t="s">
        <v>127</v>
      </c>
      <c r="B105" s="80">
        <v>17</v>
      </c>
      <c r="C105" s="80" t="s">
        <v>30898</v>
      </c>
      <c r="D105" s="81">
        <v>45930</v>
      </c>
      <c r="E105" s="80" t="s">
        <v>30899</v>
      </c>
      <c r="F105" s="80" t="s">
        <v>30899</v>
      </c>
      <c r="G105" s="80" t="s">
        <v>30900</v>
      </c>
      <c r="H105" s="81">
        <v>45816</v>
      </c>
      <c r="I105" s="80" t="s">
        <v>203</v>
      </c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1">
        <v>45913</v>
      </c>
      <c r="Z105" s="80"/>
      <c r="AA105" s="80"/>
      <c r="AB105" s="80"/>
      <c r="AC105" s="80"/>
      <c r="AD105" s="80"/>
      <c r="AE105" s="80"/>
      <c r="AF105" s="80" t="s">
        <v>3854</v>
      </c>
      <c r="AG105" s="80"/>
      <c r="AH105" s="80"/>
      <c r="AI105" s="80"/>
      <c r="AJ105" s="80"/>
      <c r="AK105" s="80"/>
      <c r="AL105" s="80" t="s">
        <v>223</v>
      </c>
      <c r="AM105" s="83" t="s">
        <v>30900</v>
      </c>
      <c r="AN105" s="83" t="s">
        <v>5630</v>
      </c>
    </row>
    <row r="106" spans="1:40" x14ac:dyDescent="0.3">
      <c r="A106" s="76" t="s">
        <v>128</v>
      </c>
      <c r="B106" s="76">
        <v>11</v>
      </c>
      <c r="C106" s="76" t="s">
        <v>729</v>
      </c>
      <c r="D106" s="78">
        <v>45930</v>
      </c>
      <c r="E106" s="76" t="s">
        <v>730</v>
      </c>
      <c r="F106" s="76" t="s">
        <v>730</v>
      </c>
      <c r="G106" s="76" t="s">
        <v>731</v>
      </c>
      <c r="H106" s="78">
        <v>44258</v>
      </c>
      <c r="I106" s="76" t="s">
        <v>3723</v>
      </c>
      <c r="J106" s="76" t="s">
        <v>195</v>
      </c>
      <c r="K106" s="76">
        <v>76.290000000000006</v>
      </c>
      <c r="L106" s="76">
        <v>76.290000000000006</v>
      </c>
      <c r="M106" s="76" t="s">
        <v>30795</v>
      </c>
      <c r="N106" s="76" t="s">
        <v>729</v>
      </c>
      <c r="O106" s="76" t="s">
        <v>209</v>
      </c>
      <c r="P106" s="76" t="s">
        <v>729</v>
      </c>
      <c r="Q106" s="76" t="s">
        <v>3751</v>
      </c>
      <c r="R106" s="76" t="s">
        <v>3780</v>
      </c>
      <c r="S106" s="76" t="s">
        <v>4066</v>
      </c>
      <c r="T106" s="76" t="s">
        <v>17318</v>
      </c>
      <c r="U106" s="76" t="s">
        <v>23409</v>
      </c>
      <c r="V106" s="76" t="s">
        <v>297</v>
      </c>
      <c r="W106" s="76">
        <v>113822394</v>
      </c>
      <c r="X106" s="76">
        <v>114137976</v>
      </c>
      <c r="Y106" s="78">
        <v>45919</v>
      </c>
      <c r="Z106" s="76" t="s">
        <v>3730</v>
      </c>
      <c r="AA106" s="76" t="s">
        <v>3731</v>
      </c>
      <c r="AB106" s="76" t="s">
        <v>3732</v>
      </c>
      <c r="AC106" s="76">
        <v>1134</v>
      </c>
      <c r="AD106" s="76">
        <v>14</v>
      </c>
      <c r="AE106" s="76">
        <v>81</v>
      </c>
      <c r="AF106" s="76" t="s">
        <v>3854</v>
      </c>
      <c r="AG106" s="76"/>
      <c r="AH106" s="76"/>
      <c r="AI106" s="76"/>
      <c r="AJ106" s="76"/>
      <c r="AK106" s="76"/>
      <c r="AL106" s="76"/>
      <c r="AM106" s="83" t="s">
        <v>731</v>
      </c>
      <c r="AN106" s="83" t="s">
        <v>5630</v>
      </c>
    </row>
    <row r="107" spans="1:40" x14ac:dyDescent="0.3">
      <c r="A107" s="76" t="s">
        <v>125</v>
      </c>
      <c r="B107" s="76">
        <v>36</v>
      </c>
      <c r="C107" s="76" t="s">
        <v>4421</v>
      </c>
      <c r="D107" s="78">
        <v>45930</v>
      </c>
      <c r="E107" s="76" t="s">
        <v>737</v>
      </c>
      <c r="F107" s="76" t="s">
        <v>737</v>
      </c>
      <c r="G107" s="76" t="s">
        <v>738</v>
      </c>
      <c r="H107" s="78">
        <v>45900</v>
      </c>
      <c r="I107" s="76" t="s">
        <v>3723</v>
      </c>
      <c r="J107" s="76" t="s">
        <v>195</v>
      </c>
      <c r="K107" s="76">
        <v>73.260000000000005</v>
      </c>
      <c r="L107" s="76">
        <v>73.260000000000005</v>
      </c>
      <c r="M107" s="76" t="s">
        <v>30795</v>
      </c>
      <c r="N107" s="76" t="s">
        <v>4421</v>
      </c>
      <c r="O107" s="76" t="s">
        <v>209</v>
      </c>
      <c r="P107" s="76" t="s">
        <v>4421</v>
      </c>
      <c r="Q107" s="76" t="s">
        <v>3726</v>
      </c>
      <c r="R107" s="76" t="s">
        <v>3752</v>
      </c>
      <c r="S107" s="76" t="s">
        <v>4007</v>
      </c>
      <c r="T107" s="76" t="s">
        <v>4422</v>
      </c>
      <c r="U107" s="76" t="s">
        <v>232</v>
      </c>
      <c r="V107" s="76" t="s">
        <v>1675</v>
      </c>
      <c r="W107" s="76">
        <v>113347411</v>
      </c>
      <c r="X107" s="76">
        <v>113648515</v>
      </c>
      <c r="Y107" s="78">
        <v>45894</v>
      </c>
      <c r="Z107" s="76" t="s">
        <v>3730</v>
      </c>
      <c r="AA107" s="76" t="s">
        <v>3731</v>
      </c>
      <c r="AB107" s="76" t="s">
        <v>3732</v>
      </c>
      <c r="AC107" s="76">
        <v>225</v>
      </c>
      <c r="AD107" s="76">
        <v>3</v>
      </c>
      <c r="AE107" s="76">
        <v>75</v>
      </c>
      <c r="AF107" s="76" t="s">
        <v>3854</v>
      </c>
      <c r="AG107" s="76"/>
      <c r="AH107" s="76"/>
      <c r="AI107" s="76"/>
      <c r="AJ107" s="76"/>
      <c r="AK107" s="76"/>
      <c r="AL107" s="76"/>
      <c r="AM107" s="83" t="s">
        <v>738</v>
      </c>
      <c r="AN107" s="83" t="s">
        <v>5630</v>
      </c>
    </row>
    <row r="108" spans="1:40" x14ac:dyDescent="0.3">
      <c r="A108" s="76" t="s">
        <v>125</v>
      </c>
      <c r="B108" s="76">
        <v>104</v>
      </c>
      <c r="C108" s="76" t="s">
        <v>3766</v>
      </c>
      <c r="D108" s="78">
        <v>45930</v>
      </c>
      <c r="E108" s="76" t="s">
        <v>3767</v>
      </c>
      <c r="F108" s="76" t="s">
        <v>3767</v>
      </c>
      <c r="G108" s="76" t="s">
        <v>3771</v>
      </c>
      <c r="H108" s="78">
        <v>45788</v>
      </c>
      <c r="I108" s="76" t="s">
        <v>3723</v>
      </c>
      <c r="J108" s="76" t="s">
        <v>195</v>
      </c>
      <c r="K108" s="76" t="s">
        <v>3724</v>
      </c>
      <c r="L108" s="76" t="b">
        <v>0</v>
      </c>
      <c r="M108" s="76" t="s">
        <v>3725</v>
      </c>
      <c r="N108" s="76" t="s">
        <v>3766</v>
      </c>
      <c r="O108" s="76" t="s">
        <v>209</v>
      </c>
      <c r="P108" s="76" t="s">
        <v>3766</v>
      </c>
      <c r="Q108" s="76" t="s">
        <v>3751</v>
      </c>
      <c r="R108" s="76" t="s">
        <v>3768</v>
      </c>
      <c r="S108" s="76" t="s">
        <v>3769</v>
      </c>
      <c r="T108" s="76" t="s">
        <v>3770</v>
      </c>
      <c r="U108" s="76" t="s">
        <v>26010</v>
      </c>
      <c r="V108" s="76" t="s">
        <v>752</v>
      </c>
      <c r="W108" s="76">
        <v>112250192</v>
      </c>
      <c r="X108" s="76">
        <v>112532321</v>
      </c>
      <c r="Y108" s="78">
        <v>45826</v>
      </c>
      <c r="Z108" s="76" t="s">
        <v>3730</v>
      </c>
      <c r="AA108" s="76" t="s">
        <v>3731</v>
      </c>
      <c r="AB108" s="76" t="s">
        <v>3732</v>
      </c>
      <c r="AC108" s="76">
        <v>325</v>
      </c>
      <c r="AD108" s="76">
        <v>5</v>
      </c>
      <c r="AE108" s="76">
        <v>65</v>
      </c>
      <c r="AF108" s="76" t="s">
        <v>3765</v>
      </c>
      <c r="AG108" s="76"/>
      <c r="AH108" s="76"/>
      <c r="AI108" s="76"/>
      <c r="AJ108" s="76"/>
      <c r="AK108" s="76"/>
      <c r="AL108" s="76"/>
      <c r="AM108" s="83" t="s">
        <v>3771</v>
      </c>
      <c r="AN108" s="83" t="s">
        <v>5630</v>
      </c>
    </row>
    <row r="109" spans="1:40" x14ac:dyDescent="0.3">
      <c r="A109" s="76" t="s">
        <v>127</v>
      </c>
      <c r="B109" s="76">
        <v>18</v>
      </c>
      <c r="C109" s="76" t="s">
        <v>745</v>
      </c>
      <c r="D109" s="78">
        <v>45930</v>
      </c>
      <c r="E109" s="76" t="s">
        <v>746</v>
      </c>
      <c r="F109" s="76" t="s">
        <v>746</v>
      </c>
      <c r="G109" s="76" t="s">
        <v>747</v>
      </c>
      <c r="H109" s="78">
        <v>44546</v>
      </c>
      <c r="I109" s="76" t="s">
        <v>3723</v>
      </c>
      <c r="J109" s="76" t="s">
        <v>195</v>
      </c>
      <c r="K109" s="76">
        <v>69</v>
      </c>
      <c r="L109" s="76">
        <v>69</v>
      </c>
      <c r="M109" s="76" t="s">
        <v>30795</v>
      </c>
      <c r="N109" s="76" t="s">
        <v>745</v>
      </c>
      <c r="O109" s="76" t="s">
        <v>209</v>
      </c>
      <c r="P109" s="76" t="s">
        <v>745</v>
      </c>
      <c r="Q109" s="76" t="s">
        <v>3751</v>
      </c>
      <c r="R109" s="76" t="s">
        <v>3768</v>
      </c>
      <c r="S109" s="76" t="s">
        <v>4311</v>
      </c>
      <c r="T109" s="76" t="s">
        <v>8170</v>
      </c>
      <c r="U109" s="76" t="s">
        <v>4227</v>
      </c>
      <c r="V109" s="76" t="s">
        <v>752</v>
      </c>
      <c r="W109" s="76">
        <v>113671339</v>
      </c>
      <c r="X109" s="76">
        <v>113978116</v>
      </c>
      <c r="Y109" s="78">
        <v>45912</v>
      </c>
      <c r="Z109" s="76" t="s">
        <v>3730</v>
      </c>
      <c r="AA109" s="76" t="s">
        <v>3731</v>
      </c>
      <c r="AB109" s="76" t="s">
        <v>3732</v>
      </c>
      <c r="AC109" s="76">
        <v>216</v>
      </c>
      <c r="AD109" s="76">
        <v>3</v>
      </c>
      <c r="AE109" s="76">
        <v>72</v>
      </c>
      <c r="AF109" s="76" t="s">
        <v>3854</v>
      </c>
      <c r="AG109" s="76"/>
      <c r="AH109" s="76"/>
      <c r="AI109" s="76"/>
      <c r="AJ109" s="76"/>
      <c r="AK109" s="76"/>
      <c r="AL109" s="76"/>
      <c r="AM109" s="83" t="s">
        <v>747</v>
      </c>
      <c r="AN109" s="83" t="s">
        <v>5630</v>
      </c>
    </row>
    <row r="110" spans="1:40" x14ac:dyDescent="0.3">
      <c r="A110" s="76" t="s">
        <v>125</v>
      </c>
      <c r="B110" s="76">
        <v>43</v>
      </c>
      <c r="C110" s="76" t="s">
        <v>18009</v>
      </c>
      <c r="D110" s="78">
        <v>45930</v>
      </c>
      <c r="E110" s="76" t="s">
        <v>30901</v>
      </c>
      <c r="F110" s="76" t="s">
        <v>30901</v>
      </c>
      <c r="G110" s="76" t="s">
        <v>30902</v>
      </c>
      <c r="H110" s="78">
        <v>45865</v>
      </c>
      <c r="I110" s="76" t="s">
        <v>3723</v>
      </c>
      <c r="J110" s="76" t="s">
        <v>195</v>
      </c>
      <c r="K110" s="76">
        <v>69</v>
      </c>
      <c r="L110" s="76">
        <v>69</v>
      </c>
      <c r="M110" s="76" t="s">
        <v>30795</v>
      </c>
      <c r="N110" s="76" t="s">
        <v>18009</v>
      </c>
      <c r="O110" s="76" t="s">
        <v>209</v>
      </c>
      <c r="P110" s="76" t="s">
        <v>18009</v>
      </c>
      <c r="Q110" s="76" t="s">
        <v>3726</v>
      </c>
      <c r="R110" s="76" t="s">
        <v>3727</v>
      </c>
      <c r="S110" s="76" t="s">
        <v>4923</v>
      </c>
      <c r="T110" s="76" t="s">
        <v>30903</v>
      </c>
      <c r="U110" s="76" t="s">
        <v>1032</v>
      </c>
      <c r="V110" s="76" t="s">
        <v>279</v>
      </c>
      <c r="W110" s="76">
        <v>113242620</v>
      </c>
      <c r="X110" s="76">
        <v>113541515</v>
      </c>
      <c r="Y110" s="78">
        <v>45887</v>
      </c>
      <c r="Z110" s="76" t="s">
        <v>3730</v>
      </c>
      <c r="AA110" s="76" t="s">
        <v>3731</v>
      </c>
      <c r="AB110" s="76" t="s">
        <v>3732</v>
      </c>
      <c r="AC110" s="76">
        <v>524.92999999999995</v>
      </c>
      <c r="AD110" s="76">
        <v>7</v>
      </c>
      <c r="AE110" s="76">
        <v>74.989999999999995</v>
      </c>
      <c r="AF110" s="76" t="s">
        <v>3854</v>
      </c>
      <c r="AG110" s="76"/>
      <c r="AH110" s="76"/>
      <c r="AI110" s="76"/>
      <c r="AJ110" s="76"/>
      <c r="AK110" s="76"/>
      <c r="AL110" s="76"/>
      <c r="AM110" s="83" t="s">
        <v>30902</v>
      </c>
      <c r="AN110" s="83" t="s">
        <v>5630</v>
      </c>
    </row>
    <row r="111" spans="1:40" x14ac:dyDescent="0.3">
      <c r="A111" s="80" t="s">
        <v>126</v>
      </c>
      <c r="B111" s="80">
        <v>26</v>
      </c>
      <c r="C111" s="80" t="s">
        <v>767</v>
      </c>
      <c r="D111" s="81">
        <v>45930</v>
      </c>
      <c r="E111" s="80" t="s">
        <v>768</v>
      </c>
      <c r="F111" s="80" t="s">
        <v>768</v>
      </c>
      <c r="G111" s="80" t="s">
        <v>2739</v>
      </c>
      <c r="H111" s="81">
        <v>45865</v>
      </c>
      <c r="I111" s="80" t="s">
        <v>203</v>
      </c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1">
        <v>45904</v>
      </c>
      <c r="Z111" s="80"/>
      <c r="AA111" s="80"/>
      <c r="AB111" s="80"/>
      <c r="AC111" s="80"/>
      <c r="AD111" s="80"/>
      <c r="AE111" s="80"/>
      <c r="AF111" s="80" t="s">
        <v>3854</v>
      </c>
      <c r="AG111" s="80"/>
      <c r="AH111" s="80"/>
      <c r="AI111" s="80"/>
      <c r="AJ111" s="80"/>
      <c r="AK111" s="80"/>
      <c r="AL111" s="80" t="s">
        <v>195</v>
      </c>
      <c r="AM111" s="83" t="s">
        <v>2739</v>
      </c>
      <c r="AN111" s="83" t="s">
        <v>5630</v>
      </c>
    </row>
    <row r="112" spans="1:40" x14ac:dyDescent="0.3">
      <c r="A112" s="80" t="s">
        <v>125</v>
      </c>
      <c r="B112" s="80">
        <v>33</v>
      </c>
      <c r="C112" s="80" t="s">
        <v>776</v>
      </c>
      <c r="D112" s="81">
        <v>45930</v>
      </c>
      <c r="E112" s="80" t="s">
        <v>777</v>
      </c>
      <c r="F112" s="80" t="s">
        <v>777</v>
      </c>
      <c r="G112" s="80" t="s">
        <v>778</v>
      </c>
      <c r="H112" s="81">
        <v>45592</v>
      </c>
      <c r="I112" s="80" t="s">
        <v>203</v>
      </c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1">
        <v>45897</v>
      </c>
      <c r="Z112" s="80"/>
      <c r="AA112" s="80"/>
      <c r="AB112" s="80"/>
      <c r="AC112" s="80"/>
      <c r="AD112" s="80"/>
      <c r="AE112" s="80"/>
      <c r="AF112" s="80" t="s">
        <v>3854</v>
      </c>
      <c r="AG112" s="80"/>
      <c r="AH112" s="80"/>
      <c r="AI112" s="80"/>
      <c r="AJ112" s="80"/>
      <c r="AK112" s="80"/>
      <c r="AL112" s="80" t="s">
        <v>195</v>
      </c>
      <c r="AM112" s="83" t="s">
        <v>778</v>
      </c>
      <c r="AN112" s="83" t="s">
        <v>5630</v>
      </c>
    </row>
    <row r="113" spans="1:40" x14ac:dyDescent="0.3">
      <c r="A113" s="76" t="s">
        <v>128</v>
      </c>
      <c r="B113" s="76">
        <v>4</v>
      </c>
      <c r="C113" s="76" t="s">
        <v>4447</v>
      </c>
      <c r="D113" s="78">
        <v>45930</v>
      </c>
      <c r="E113" s="76" t="s">
        <v>12359</v>
      </c>
      <c r="F113" s="76" t="s">
        <v>12359</v>
      </c>
      <c r="G113" s="76" t="s">
        <v>4449</v>
      </c>
      <c r="H113" s="78">
        <v>44083</v>
      </c>
      <c r="I113" s="76" t="s">
        <v>3723</v>
      </c>
      <c r="J113" s="76" t="s">
        <v>195</v>
      </c>
      <c r="K113" s="76">
        <v>68</v>
      </c>
      <c r="L113" s="76">
        <v>68</v>
      </c>
      <c r="M113" s="76" t="s">
        <v>30795</v>
      </c>
      <c r="N113" s="76" t="s">
        <v>4447</v>
      </c>
      <c r="O113" s="76" t="s">
        <v>209</v>
      </c>
      <c r="P113" s="76" t="s">
        <v>4447</v>
      </c>
      <c r="Q113" s="76" t="s">
        <v>3751</v>
      </c>
      <c r="R113" s="76" t="s">
        <v>3787</v>
      </c>
      <c r="S113" s="76" t="s">
        <v>3864</v>
      </c>
      <c r="T113" s="76" t="s">
        <v>4448</v>
      </c>
      <c r="U113" s="76" t="s">
        <v>296</v>
      </c>
      <c r="V113" s="76" t="s">
        <v>297</v>
      </c>
      <c r="W113" s="76">
        <v>113958795</v>
      </c>
      <c r="X113" s="76">
        <v>114273426</v>
      </c>
      <c r="Y113" s="78">
        <v>45926</v>
      </c>
      <c r="Z113" s="76" t="s">
        <v>3730</v>
      </c>
      <c r="AA113" s="76" t="s">
        <v>3731</v>
      </c>
      <c r="AB113" s="76" t="s">
        <v>3732</v>
      </c>
      <c r="AC113" s="76">
        <v>325</v>
      </c>
      <c r="AD113" s="76">
        <v>5</v>
      </c>
      <c r="AE113" s="76">
        <v>65</v>
      </c>
      <c r="AF113" s="76" t="s">
        <v>3854</v>
      </c>
      <c r="AG113" s="76" t="s">
        <v>3903</v>
      </c>
      <c r="AH113" s="76" t="s">
        <v>4450</v>
      </c>
      <c r="AI113" s="76" t="s">
        <v>868</v>
      </c>
      <c r="AJ113" s="76" t="s">
        <v>477</v>
      </c>
      <c r="AK113" s="76" t="s">
        <v>4451</v>
      </c>
      <c r="AL113" s="76"/>
      <c r="AM113" s="83" t="s">
        <v>4449</v>
      </c>
      <c r="AN113" s="83" t="s">
        <v>5630</v>
      </c>
    </row>
    <row r="114" spans="1:40" x14ac:dyDescent="0.3">
      <c r="A114" s="80" t="s">
        <v>126</v>
      </c>
      <c r="B114" s="80">
        <v>24</v>
      </c>
      <c r="C114" s="80" t="s">
        <v>3038</v>
      </c>
      <c r="D114" s="81">
        <v>45930</v>
      </c>
      <c r="E114" s="80" t="s">
        <v>30904</v>
      </c>
      <c r="F114" s="80" t="s">
        <v>30904</v>
      </c>
      <c r="G114" s="80" t="s">
        <v>30905</v>
      </c>
      <c r="H114" s="81">
        <v>45865</v>
      </c>
      <c r="I114" s="80" t="s">
        <v>203</v>
      </c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1">
        <v>45906</v>
      </c>
      <c r="Z114" s="80"/>
      <c r="AA114" s="80"/>
      <c r="AB114" s="80"/>
      <c r="AC114" s="80"/>
      <c r="AD114" s="80"/>
      <c r="AE114" s="80"/>
      <c r="AF114" s="80" t="s">
        <v>3854</v>
      </c>
      <c r="AG114" s="80"/>
      <c r="AH114" s="80"/>
      <c r="AI114" s="80"/>
      <c r="AJ114" s="80"/>
      <c r="AK114" s="80"/>
      <c r="AL114" s="80" t="s">
        <v>195</v>
      </c>
      <c r="AM114" s="83" t="s">
        <v>30905</v>
      </c>
      <c r="AN114" s="83" t="s">
        <v>5630</v>
      </c>
    </row>
    <row r="115" spans="1:40" x14ac:dyDescent="0.3">
      <c r="A115" s="80" t="s">
        <v>125</v>
      </c>
      <c r="B115" s="80">
        <v>30</v>
      </c>
      <c r="C115" s="80" t="s">
        <v>9952</v>
      </c>
      <c r="D115" s="81">
        <v>45930</v>
      </c>
      <c r="E115" s="80" t="s">
        <v>30906</v>
      </c>
      <c r="F115" s="80" t="s">
        <v>30906</v>
      </c>
      <c r="G115" s="80" t="s">
        <v>30907</v>
      </c>
      <c r="H115" s="81">
        <v>45858</v>
      </c>
      <c r="I115" s="80" t="s">
        <v>203</v>
      </c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1">
        <v>45900</v>
      </c>
      <c r="Z115" s="80"/>
      <c r="AA115" s="80"/>
      <c r="AB115" s="80"/>
      <c r="AC115" s="80"/>
      <c r="AD115" s="80"/>
      <c r="AE115" s="80"/>
      <c r="AF115" s="80" t="s">
        <v>3854</v>
      </c>
      <c r="AG115" s="80"/>
      <c r="AH115" s="80"/>
      <c r="AI115" s="80"/>
      <c r="AJ115" s="80"/>
      <c r="AK115" s="80"/>
      <c r="AL115" s="80" t="s">
        <v>195</v>
      </c>
      <c r="AM115" s="83" t="s">
        <v>30907</v>
      </c>
      <c r="AN115" s="83" t="s">
        <v>5630</v>
      </c>
    </row>
    <row r="116" spans="1:40" x14ac:dyDescent="0.3">
      <c r="A116" s="80" t="s">
        <v>126</v>
      </c>
      <c r="B116" s="80">
        <v>27</v>
      </c>
      <c r="C116" s="80" t="s">
        <v>790</v>
      </c>
      <c r="D116" s="81">
        <v>45930</v>
      </c>
      <c r="E116" s="80" t="s">
        <v>18010</v>
      </c>
      <c r="F116" s="80" t="s">
        <v>18010</v>
      </c>
      <c r="G116" s="80" t="s">
        <v>18013</v>
      </c>
      <c r="H116" s="81">
        <v>45837</v>
      </c>
      <c r="I116" s="80" t="s">
        <v>203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1">
        <v>45903</v>
      </c>
      <c r="Z116" s="80"/>
      <c r="AA116" s="80"/>
      <c r="AB116" s="80"/>
      <c r="AC116" s="80"/>
      <c r="AD116" s="80"/>
      <c r="AE116" s="80"/>
      <c r="AF116" s="80" t="s">
        <v>3854</v>
      </c>
      <c r="AG116" s="80"/>
      <c r="AH116" s="80"/>
      <c r="AI116" s="80"/>
      <c r="AJ116" s="80"/>
      <c r="AK116" s="80"/>
      <c r="AL116" s="80" t="s">
        <v>223</v>
      </c>
      <c r="AM116" s="83" t="s">
        <v>18013</v>
      </c>
      <c r="AN116" s="83" t="s">
        <v>5630</v>
      </c>
    </row>
    <row r="117" spans="1:40" x14ac:dyDescent="0.3">
      <c r="A117" s="76" t="s">
        <v>128</v>
      </c>
      <c r="B117" s="76">
        <v>8</v>
      </c>
      <c r="C117" s="76" t="s">
        <v>4466</v>
      </c>
      <c r="D117" s="78">
        <v>45930</v>
      </c>
      <c r="E117" s="76" t="s">
        <v>30908</v>
      </c>
      <c r="F117" s="76" t="s">
        <v>30908</v>
      </c>
      <c r="G117" s="76" t="s">
        <v>4468</v>
      </c>
      <c r="H117" s="78">
        <v>45851</v>
      </c>
      <c r="I117" s="76" t="s">
        <v>3723</v>
      </c>
      <c r="J117" s="76" t="s">
        <v>195</v>
      </c>
      <c r="K117" s="76">
        <v>69</v>
      </c>
      <c r="L117" s="76">
        <v>69</v>
      </c>
      <c r="M117" s="76" t="s">
        <v>30795</v>
      </c>
      <c r="N117" s="76" t="s">
        <v>4466</v>
      </c>
      <c r="O117" s="76" t="s">
        <v>209</v>
      </c>
      <c r="P117" s="76" t="s">
        <v>4466</v>
      </c>
      <c r="Q117" s="76" t="s">
        <v>3751</v>
      </c>
      <c r="R117" s="76" t="s">
        <v>4135</v>
      </c>
      <c r="S117" s="76" t="s">
        <v>4467</v>
      </c>
      <c r="T117" s="76" t="s">
        <v>4109</v>
      </c>
      <c r="U117" s="76" t="s">
        <v>1032</v>
      </c>
      <c r="V117" s="76" t="s">
        <v>279</v>
      </c>
      <c r="W117" s="76">
        <v>112622283</v>
      </c>
      <c r="X117" s="76">
        <v>114168484</v>
      </c>
      <c r="Y117" s="78">
        <v>45922</v>
      </c>
      <c r="Z117" s="76" t="s">
        <v>3730</v>
      </c>
      <c r="AA117" s="76" t="s">
        <v>3731</v>
      </c>
      <c r="AB117" s="76" t="s">
        <v>3732</v>
      </c>
      <c r="AC117" s="76">
        <v>483</v>
      </c>
      <c r="AD117" s="76">
        <v>7</v>
      </c>
      <c r="AE117" s="76">
        <v>69</v>
      </c>
      <c r="AF117" s="76" t="s">
        <v>3854</v>
      </c>
      <c r="AG117" s="76"/>
      <c r="AH117" s="76"/>
      <c r="AI117" s="76"/>
      <c r="AJ117" s="76"/>
      <c r="AK117" s="76"/>
      <c r="AL117" s="76"/>
      <c r="AM117" s="83" t="s">
        <v>4468</v>
      </c>
      <c r="AN117" s="83" t="s">
        <v>5630</v>
      </c>
    </row>
    <row r="118" spans="1:40" x14ac:dyDescent="0.3">
      <c r="A118" s="76" t="s">
        <v>128</v>
      </c>
      <c r="B118" s="76">
        <v>5</v>
      </c>
      <c r="C118" s="76" t="s">
        <v>2750</v>
      </c>
      <c r="D118" s="78">
        <v>45930</v>
      </c>
      <c r="E118" s="76" t="s">
        <v>2751</v>
      </c>
      <c r="F118" s="76" t="s">
        <v>2751</v>
      </c>
      <c r="G118" s="76" t="s">
        <v>2752</v>
      </c>
      <c r="H118" s="78">
        <v>45718</v>
      </c>
      <c r="I118" s="76" t="s">
        <v>3723</v>
      </c>
      <c r="J118" s="76" t="s">
        <v>195</v>
      </c>
      <c r="K118" s="76">
        <v>69</v>
      </c>
      <c r="L118" s="76">
        <v>69</v>
      </c>
      <c r="M118" s="76" t="s">
        <v>30795</v>
      </c>
      <c r="N118" s="76" t="s">
        <v>2750</v>
      </c>
      <c r="O118" s="76" t="s">
        <v>209</v>
      </c>
      <c r="P118" s="76" t="s">
        <v>2750</v>
      </c>
      <c r="Q118" s="76" t="s">
        <v>3751</v>
      </c>
      <c r="R118" s="76" t="s">
        <v>3727</v>
      </c>
      <c r="S118" s="76" t="s">
        <v>3876</v>
      </c>
      <c r="T118" s="76" t="s">
        <v>4482</v>
      </c>
      <c r="U118" s="76" t="s">
        <v>335</v>
      </c>
      <c r="V118" s="76" t="s">
        <v>279</v>
      </c>
      <c r="W118" s="76">
        <v>113034877</v>
      </c>
      <c r="X118" s="76">
        <v>114244600</v>
      </c>
      <c r="Y118" s="78">
        <v>45925</v>
      </c>
      <c r="Z118" s="76" t="s">
        <v>3730</v>
      </c>
      <c r="AA118" s="76" t="s">
        <v>3731</v>
      </c>
      <c r="AB118" s="76" t="s">
        <v>3732</v>
      </c>
      <c r="AC118" s="76">
        <v>476</v>
      </c>
      <c r="AD118" s="76">
        <v>7</v>
      </c>
      <c r="AE118" s="76">
        <v>68</v>
      </c>
      <c r="AF118" s="76" t="s">
        <v>3854</v>
      </c>
      <c r="AG118" s="76"/>
      <c r="AH118" s="76"/>
      <c r="AI118" s="76"/>
      <c r="AJ118" s="76"/>
      <c r="AK118" s="76"/>
      <c r="AL118" s="76"/>
      <c r="AM118" s="83" t="s">
        <v>2752</v>
      </c>
      <c r="AN118" s="83" t="s">
        <v>5630</v>
      </c>
    </row>
    <row r="119" spans="1:40" x14ac:dyDescent="0.3">
      <c r="A119" s="80" t="s">
        <v>128</v>
      </c>
      <c r="B119" s="80">
        <v>6</v>
      </c>
      <c r="C119" s="80" t="s">
        <v>813</v>
      </c>
      <c r="D119" s="81">
        <v>45930</v>
      </c>
      <c r="E119" s="80" t="s">
        <v>814</v>
      </c>
      <c r="F119" s="80" t="s">
        <v>814</v>
      </c>
      <c r="G119" s="80" t="s">
        <v>815</v>
      </c>
      <c r="H119" s="81">
        <v>45627</v>
      </c>
      <c r="I119" s="80" t="s">
        <v>203</v>
      </c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1">
        <v>45924</v>
      </c>
      <c r="Z119" s="80"/>
      <c r="AA119" s="80"/>
      <c r="AB119" s="80"/>
      <c r="AC119" s="80"/>
      <c r="AD119" s="80"/>
      <c r="AE119" s="80"/>
      <c r="AF119" s="80" t="s">
        <v>3854</v>
      </c>
      <c r="AG119" s="80"/>
      <c r="AH119" s="80"/>
      <c r="AI119" s="80"/>
      <c r="AJ119" s="80"/>
      <c r="AK119" s="80"/>
      <c r="AL119" s="80" t="s">
        <v>223</v>
      </c>
      <c r="AM119" s="83" t="s">
        <v>815</v>
      </c>
      <c r="AN119" s="83" t="s">
        <v>5630</v>
      </c>
    </row>
    <row r="120" spans="1:40" x14ac:dyDescent="0.3">
      <c r="A120" s="80" t="s">
        <v>126</v>
      </c>
      <c r="B120" s="80">
        <v>25</v>
      </c>
      <c r="C120" s="80" t="s">
        <v>828</v>
      </c>
      <c r="D120" s="81">
        <v>45930</v>
      </c>
      <c r="E120" s="80" t="s">
        <v>829</v>
      </c>
      <c r="F120" s="80" t="s">
        <v>30794</v>
      </c>
      <c r="G120" s="80" t="s">
        <v>30794</v>
      </c>
      <c r="H120" s="81" t="s">
        <v>30794</v>
      </c>
      <c r="I120" s="80" t="s">
        <v>203</v>
      </c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1">
        <v>45905</v>
      </c>
      <c r="Z120" s="80"/>
      <c r="AA120" s="80"/>
      <c r="AB120" s="80"/>
      <c r="AC120" s="80"/>
      <c r="AD120" s="80"/>
      <c r="AE120" s="80"/>
      <c r="AF120" s="80" t="s">
        <v>3854</v>
      </c>
      <c r="AG120" s="80"/>
      <c r="AH120" s="80"/>
      <c r="AI120" s="80"/>
      <c r="AJ120" s="80"/>
      <c r="AK120" s="80"/>
      <c r="AL120" s="80" t="s">
        <v>195</v>
      </c>
      <c r="AM120" s="83" t="s">
        <v>830</v>
      </c>
      <c r="AN120" s="83" t="e">
        <v>#N/A</v>
      </c>
    </row>
    <row r="121" spans="1:40" x14ac:dyDescent="0.3">
      <c r="A121" s="80" t="s">
        <v>125</v>
      </c>
      <c r="B121" s="80">
        <v>31</v>
      </c>
      <c r="C121" s="80" t="s">
        <v>834</v>
      </c>
      <c r="D121" s="81">
        <v>45930</v>
      </c>
      <c r="E121" s="80" t="s">
        <v>835</v>
      </c>
      <c r="F121" s="80" t="s">
        <v>835</v>
      </c>
      <c r="G121" s="80" t="s">
        <v>836</v>
      </c>
      <c r="H121" s="81">
        <v>42037</v>
      </c>
      <c r="I121" s="80" t="s">
        <v>203</v>
      </c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1">
        <v>45899</v>
      </c>
      <c r="Z121" s="80"/>
      <c r="AA121" s="80"/>
      <c r="AB121" s="80"/>
      <c r="AC121" s="80"/>
      <c r="AD121" s="80"/>
      <c r="AE121" s="80"/>
      <c r="AF121" s="80" t="s">
        <v>3854</v>
      </c>
      <c r="AG121" s="80"/>
      <c r="AH121" s="80"/>
      <c r="AI121" s="80"/>
      <c r="AJ121" s="80"/>
      <c r="AK121" s="80"/>
      <c r="AL121" s="80" t="s">
        <v>195</v>
      </c>
      <c r="AM121" s="83" t="s">
        <v>836</v>
      </c>
      <c r="AN121" s="83" t="s">
        <v>5630</v>
      </c>
    </row>
    <row r="122" spans="1:40" x14ac:dyDescent="0.3">
      <c r="A122" s="76" t="s">
        <v>125</v>
      </c>
      <c r="B122" s="76">
        <v>64</v>
      </c>
      <c r="C122" s="76" t="s">
        <v>18218</v>
      </c>
      <c r="D122" s="78">
        <v>45930</v>
      </c>
      <c r="E122" s="76" t="s">
        <v>18219</v>
      </c>
      <c r="F122" s="76" t="s">
        <v>18219</v>
      </c>
      <c r="G122" s="76" t="s">
        <v>6655</v>
      </c>
      <c r="H122" s="78">
        <v>44420</v>
      </c>
      <c r="I122" s="76" t="s">
        <v>3723</v>
      </c>
      <c r="J122" s="76" t="s">
        <v>195</v>
      </c>
      <c r="K122" s="76">
        <v>69</v>
      </c>
      <c r="L122" s="76">
        <v>69</v>
      </c>
      <c r="M122" s="76" t="s">
        <v>30795</v>
      </c>
      <c r="N122" s="76" t="s">
        <v>18218</v>
      </c>
      <c r="O122" s="76" t="s">
        <v>209</v>
      </c>
      <c r="P122" s="76" t="s">
        <v>18218</v>
      </c>
      <c r="Q122" s="76" t="s">
        <v>3751</v>
      </c>
      <c r="R122" s="76" t="s">
        <v>3859</v>
      </c>
      <c r="S122" s="76" t="s">
        <v>4207</v>
      </c>
      <c r="T122" s="76" t="s">
        <v>18222</v>
      </c>
      <c r="U122" s="76" t="s">
        <v>425</v>
      </c>
      <c r="V122" s="76" t="s">
        <v>328</v>
      </c>
      <c r="W122" s="76">
        <v>112871384</v>
      </c>
      <c r="X122" s="76">
        <v>113163425</v>
      </c>
      <c r="Y122" s="78">
        <v>45866</v>
      </c>
      <c r="Z122" s="76" t="s">
        <v>3730</v>
      </c>
      <c r="AA122" s="76" t="s">
        <v>3731</v>
      </c>
      <c r="AB122" s="76" t="s">
        <v>3732</v>
      </c>
      <c r="AC122" s="76">
        <v>195</v>
      </c>
      <c r="AD122" s="76">
        <v>3</v>
      </c>
      <c r="AE122" s="76">
        <v>65</v>
      </c>
      <c r="AF122" s="76" t="s">
        <v>3854</v>
      </c>
      <c r="AG122" s="76"/>
      <c r="AH122" s="76"/>
      <c r="AI122" s="76"/>
      <c r="AJ122" s="76"/>
      <c r="AK122" s="76"/>
      <c r="AL122" s="76"/>
      <c r="AM122" s="83" t="s">
        <v>6655</v>
      </c>
      <c r="AN122" s="83" t="s">
        <v>5630</v>
      </c>
    </row>
    <row r="123" spans="1:40" x14ac:dyDescent="0.3">
      <c r="A123" s="76" t="s">
        <v>127</v>
      </c>
      <c r="B123" s="76">
        <v>18</v>
      </c>
      <c r="C123" s="76" t="s">
        <v>7737</v>
      </c>
      <c r="D123" s="78">
        <v>45930</v>
      </c>
      <c r="E123" s="76" t="s">
        <v>13152</v>
      </c>
      <c r="F123" s="76" t="s">
        <v>13152</v>
      </c>
      <c r="G123" s="76" t="s">
        <v>9262</v>
      </c>
      <c r="H123" s="78">
        <v>42156</v>
      </c>
      <c r="I123" s="76" t="s">
        <v>3723</v>
      </c>
      <c r="J123" s="76" t="s">
        <v>195</v>
      </c>
      <c r="K123" s="76" t="s">
        <v>3724</v>
      </c>
      <c r="L123" s="76" t="b">
        <v>0</v>
      </c>
      <c r="M123" s="76" t="s">
        <v>3725</v>
      </c>
      <c r="N123" s="76" t="s">
        <v>7737</v>
      </c>
      <c r="O123" s="76" t="s">
        <v>209</v>
      </c>
      <c r="P123" s="76" t="s">
        <v>7737</v>
      </c>
      <c r="Q123" s="76" t="s">
        <v>3751</v>
      </c>
      <c r="R123" s="76" t="s">
        <v>3859</v>
      </c>
      <c r="S123" s="76" t="s">
        <v>4952</v>
      </c>
      <c r="T123" s="76" t="s">
        <v>13155</v>
      </c>
      <c r="U123" s="76" t="s">
        <v>30909</v>
      </c>
      <c r="V123" s="76" t="s">
        <v>328</v>
      </c>
      <c r="W123" s="76">
        <v>113674110</v>
      </c>
      <c r="X123" s="76">
        <v>113980647</v>
      </c>
      <c r="Y123" s="78">
        <v>45912</v>
      </c>
      <c r="Z123" s="76" t="s">
        <v>3730</v>
      </c>
      <c r="AA123" s="76" t="s">
        <v>3731</v>
      </c>
      <c r="AB123" s="76" t="s">
        <v>3732</v>
      </c>
      <c r="AC123" s="76">
        <v>177</v>
      </c>
      <c r="AD123" s="76">
        <v>3</v>
      </c>
      <c r="AE123" s="76">
        <v>59</v>
      </c>
      <c r="AF123" s="76" t="s">
        <v>3765</v>
      </c>
      <c r="AG123" s="76"/>
      <c r="AH123" s="76"/>
      <c r="AI123" s="76"/>
      <c r="AJ123" s="76"/>
      <c r="AK123" s="76"/>
      <c r="AL123" s="76"/>
      <c r="AM123" s="83" t="s">
        <v>9262</v>
      </c>
      <c r="AN123" s="83" t="s">
        <v>5630</v>
      </c>
    </row>
    <row r="124" spans="1:40" x14ac:dyDescent="0.3">
      <c r="A124" s="76" t="s">
        <v>128</v>
      </c>
      <c r="B124" s="76">
        <v>4</v>
      </c>
      <c r="C124" s="76" t="s">
        <v>4509</v>
      </c>
      <c r="D124" s="78">
        <v>45930</v>
      </c>
      <c r="E124" s="76" t="s">
        <v>9256</v>
      </c>
      <c r="F124" s="76" t="s">
        <v>9256</v>
      </c>
      <c r="G124" s="76" t="s">
        <v>4511</v>
      </c>
      <c r="H124" s="78">
        <v>42107</v>
      </c>
      <c r="I124" s="76" t="s">
        <v>3723</v>
      </c>
      <c r="J124" s="76" t="s">
        <v>195</v>
      </c>
      <c r="K124" s="76">
        <v>69</v>
      </c>
      <c r="L124" s="76">
        <v>69</v>
      </c>
      <c r="M124" s="76" t="s">
        <v>30795</v>
      </c>
      <c r="N124" s="76" t="s">
        <v>4509</v>
      </c>
      <c r="O124" s="76" t="s">
        <v>209</v>
      </c>
      <c r="P124" s="76" t="s">
        <v>4509</v>
      </c>
      <c r="Q124" s="76" t="s">
        <v>3726</v>
      </c>
      <c r="R124" s="76" t="s">
        <v>3859</v>
      </c>
      <c r="S124" s="76" t="s">
        <v>4292</v>
      </c>
      <c r="T124" s="76" t="s">
        <v>4510</v>
      </c>
      <c r="U124" s="76" t="s">
        <v>30910</v>
      </c>
      <c r="V124" s="76" t="s">
        <v>328</v>
      </c>
      <c r="W124" s="76">
        <v>112724429</v>
      </c>
      <c r="X124" s="76">
        <v>114269197</v>
      </c>
      <c r="Y124" s="78">
        <v>45926</v>
      </c>
      <c r="Z124" s="76" t="s">
        <v>3730</v>
      </c>
      <c r="AA124" s="76" t="s">
        <v>3731</v>
      </c>
      <c r="AB124" s="76" t="s">
        <v>3732</v>
      </c>
      <c r="AC124" s="76">
        <v>476</v>
      </c>
      <c r="AD124" s="76">
        <v>7</v>
      </c>
      <c r="AE124" s="76">
        <v>68</v>
      </c>
      <c r="AF124" s="76" t="s">
        <v>3854</v>
      </c>
      <c r="AG124" s="76" t="s">
        <v>4513</v>
      </c>
      <c r="AH124" s="76" t="s">
        <v>4514</v>
      </c>
      <c r="AI124" s="76" t="s">
        <v>4512</v>
      </c>
      <c r="AJ124" s="76" t="s">
        <v>328</v>
      </c>
      <c r="AK124" s="76" t="s">
        <v>4515</v>
      </c>
      <c r="AL124" s="76"/>
      <c r="AM124" s="83" t="s">
        <v>4511</v>
      </c>
      <c r="AN124" s="83" t="s">
        <v>5630</v>
      </c>
    </row>
    <row r="125" spans="1:40" x14ac:dyDescent="0.3">
      <c r="A125" s="76" t="s">
        <v>127</v>
      </c>
      <c r="B125" s="76">
        <v>18</v>
      </c>
      <c r="C125" s="76" t="s">
        <v>30911</v>
      </c>
      <c r="D125" s="78">
        <v>45930</v>
      </c>
      <c r="E125" s="76" t="s">
        <v>30912</v>
      </c>
      <c r="F125" s="76" t="s">
        <v>30912</v>
      </c>
      <c r="G125" s="76" t="s">
        <v>30913</v>
      </c>
      <c r="H125" s="78">
        <v>45361</v>
      </c>
      <c r="I125" s="76" t="s">
        <v>3723</v>
      </c>
      <c r="J125" s="76" t="s">
        <v>195</v>
      </c>
      <c r="K125" s="76">
        <v>75.290000000000006</v>
      </c>
      <c r="L125" s="76">
        <v>75.290000000000006</v>
      </c>
      <c r="M125" s="76" t="s">
        <v>30795</v>
      </c>
      <c r="N125" s="76" t="s">
        <v>30911</v>
      </c>
      <c r="O125" s="76" t="s">
        <v>209</v>
      </c>
      <c r="P125" s="76" t="s">
        <v>30911</v>
      </c>
      <c r="Q125" s="76" t="s">
        <v>3751</v>
      </c>
      <c r="R125" s="76" t="s">
        <v>3735</v>
      </c>
      <c r="S125" s="76" t="s">
        <v>3868</v>
      </c>
      <c r="T125" s="76" t="s">
        <v>4839</v>
      </c>
      <c r="U125" s="76" t="s">
        <v>22643</v>
      </c>
      <c r="V125" s="76" t="s">
        <v>260</v>
      </c>
      <c r="W125" s="76">
        <v>113669281</v>
      </c>
      <c r="X125" s="76">
        <v>113976011</v>
      </c>
      <c r="Y125" s="78">
        <v>45912</v>
      </c>
      <c r="Z125" s="76" t="s">
        <v>3730</v>
      </c>
      <c r="AA125" s="76" t="s">
        <v>3731</v>
      </c>
      <c r="AB125" s="76" t="s">
        <v>3732</v>
      </c>
      <c r="AC125" s="76">
        <v>1279.93</v>
      </c>
      <c r="AD125" s="76">
        <v>17</v>
      </c>
      <c r="AE125" s="76">
        <v>75.290000000000006</v>
      </c>
      <c r="AF125" s="76" t="s">
        <v>3854</v>
      </c>
      <c r="AG125" s="76"/>
      <c r="AH125" s="76"/>
      <c r="AI125" s="76"/>
      <c r="AJ125" s="76"/>
      <c r="AK125" s="76"/>
      <c r="AL125" s="76"/>
      <c r="AM125" s="83" t="s">
        <v>30913</v>
      </c>
      <c r="AN125" s="83" t="s">
        <v>5630</v>
      </c>
    </row>
    <row r="126" spans="1:40" x14ac:dyDescent="0.3">
      <c r="A126" s="76" t="s">
        <v>126</v>
      </c>
      <c r="B126" s="76">
        <v>26</v>
      </c>
      <c r="C126" s="76" t="s">
        <v>3158</v>
      </c>
      <c r="D126" s="78">
        <v>45930</v>
      </c>
      <c r="E126" s="76" t="s">
        <v>3159</v>
      </c>
      <c r="F126" s="76" t="s">
        <v>3159</v>
      </c>
      <c r="G126" s="76" t="s">
        <v>3160</v>
      </c>
      <c r="H126" s="78">
        <v>45816</v>
      </c>
      <c r="I126" s="76" t="s">
        <v>3723</v>
      </c>
      <c r="J126" s="76" t="s">
        <v>195</v>
      </c>
      <c r="K126" s="76">
        <v>72</v>
      </c>
      <c r="L126" s="76">
        <v>72</v>
      </c>
      <c r="M126" s="76" t="s">
        <v>30795</v>
      </c>
      <c r="N126" s="76" t="s">
        <v>3158</v>
      </c>
      <c r="O126" s="76" t="s">
        <v>209</v>
      </c>
      <c r="P126" s="76" t="s">
        <v>3158</v>
      </c>
      <c r="Q126" s="76" t="s">
        <v>3726</v>
      </c>
      <c r="R126" s="76" t="s">
        <v>4016</v>
      </c>
      <c r="S126" s="76" t="s">
        <v>4516</v>
      </c>
      <c r="T126" s="76" t="s">
        <v>4517</v>
      </c>
      <c r="U126" s="76" t="s">
        <v>4124</v>
      </c>
      <c r="V126" s="76" t="s">
        <v>760</v>
      </c>
      <c r="W126" s="76">
        <v>113538185</v>
      </c>
      <c r="X126" s="76">
        <v>113843846</v>
      </c>
      <c r="Y126" s="78">
        <v>45904</v>
      </c>
      <c r="Z126" s="76" t="s">
        <v>3730</v>
      </c>
      <c r="AA126" s="76" t="s">
        <v>3731</v>
      </c>
      <c r="AB126" s="76" t="s">
        <v>3732</v>
      </c>
      <c r="AC126" s="76">
        <v>1200</v>
      </c>
      <c r="AD126" s="76">
        <v>16</v>
      </c>
      <c r="AE126" s="76">
        <v>75</v>
      </c>
      <c r="AF126" s="76" t="s">
        <v>3854</v>
      </c>
      <c r="AG126" s="76"/>
      <c r="AH126" s="76"/>
      <c r="AI126" s="76"/>
      <c r="AJ126" s="76"/>
      <c r="AK126" s="76"/>
      <c r="AL126" s="76"/>
      <c r="AM126" s="83" t="s">
        <v>3160</v>
      </c>
      <c r="AN126" s="83" t="s">
        <v>5630</v>
      </c>
    </row>
    <row r="127" spans="1:40" x14ac:dyDescent="0.3">
      <c r="A127" s="80" t="s">
        <v>127</v>
      </c>
      <c r="B127" s="80">
        <v>20</v>
      </c>
      <c r="C127" s="80" t="s">
        <v>7448</v>
      </c>
      <c r="D127" s="81">
        <v>45930</v>
      </c>
      <c r="E127" s="80" t="s">
        <v>30914</v>
      </c>
      <c r="F127" s="80" t="s">
        <v>7449</v>
      </c>
      <c r="G127" s="80" t="s">
        <v>7452</v>
      </c>
      <c r="H127" s="81">
        <v>45921</v>
      </c>
      <c r="I127" s="80" t="s">
        <v>203</v>
      </c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1">
        <v>45910</v>
      </c>
      <c r="Z127" s="80"/>
      <c r="AA127" s="80"/>
      <c r="AB127" s="80"/>
      <c r="AC127" s="80"/>
      <c r="AD127" s="80"/>
      <c r="AE127" s="80"/>
      <c r="AF127" s="80" t="s">
        <v>3854</v>
      </c>
      <c r="AG127" s="80"/>
      <c r="AH127" s="80"/>
      <c r="AI127" s="80"/>
      <c r="AJ127" s="80"/>
      <c r="AK127" s="80"/>
      <c r="AL127" s="80" t="s">
        <v>195</v>
      </c>
      <c r="AM127" s="83" t="s">
        <v>7452</v>
      </c>
      <c r="AN127" s="83" t="s">
        <v>5630</v>
      </c>
    </row>
    <row r="128" spans="1:40" x14ac:dyDescent="0.3">
      <c r="A128" s="76" t="s">
        <v>127</v>
      </c>
      <c r="B128" s="76">
        <v>20</v>
      </c>
      <c r="C128" s="76" t="s">
        <v>862</v>
      </c>
      <c r="D128" s="78">
        <v>45930</v>
      </c>
      <c r="E128" s="76" t="s">
        <v>863</v>
      </c>
      <c r="F128" s="76" t="s">
        <v>863</v>
      </c>
      <c r="G128" s="76" t="s">
        <v>864</v>
      </c>
      <c r="H128" s="78">
        <v>45900</v>
      </c>
      <c r="I128" s="76" t="s">
        <v>3723</v>
      </c>
      <c r="J128" s="76" t="s">
        <v>195</v>
      </c>
      <c r="K128" s="76">
        <v>68</v>
      </c>
      <c r="L128" s="76">
        <v>68</v>
      </c>
      <c r="M128" s="76" t="s">
        <v>30795</v>
      </c>
      <c r="N128" s="76" t="s">
        <v>862</v>
      </c>
      <c r="O128" s="76" t="s">
        <v>209</v>
      </c>
      <c r="P128" s="76" t="s">
        <v>862</v>
      </c>
      <c r="Q128" s="76" t="s">
        <v>3751</v>
      </c>
      <c r="R128" s="76" t="s">
        <v>3787</v>
      </c>
      <c r="S128" s="76" t="s">
        <v>15517</v>
      </c>
      <c r="T128" s="76" t="s">
        <v>4106</v>
      </c>
      <c r="U128" s="76" t="s">
        <v>3587</v>
      </c>
      <c r="V128" s="76" t="s">
        <v>477</v>
      </c>
      <c r="W128" s="76">
        <v>113636724</v>
      </c>
      <c r="X128" s="76">
        <v>113942687</v>
      </c>
      <c r="Y128" s="78">
        <v>45910</v>
      </c>
      <c r="Z128" s="76" t="s">
        <v>3730</v>
      </c>
      <c r="AA128" s="76" t="s">
        <v>3731</v>
      </c>
      <c r="AB128" s="76" t="s">
        <v>3732</v>
      </c>
      <c r="AC128" s="76">
        <v>966</v>
      </c>
      <c r="AD128" s="76">
        <v>14</v>
      </c>
      <c r="AE128" s="76">
        <v>69</v>
      </c>
      <c r="AF128" s="76" t="s">
        <v>3854</v>
      </c>
      <c r="AG128" s="76"/>
      <c r="AH128" s="76"/>
      <c r="AI128" s="76"/>
      <c r="AJ128" s="76"/>
      <c r="AK128" s="76"/>
      <c r="AL128" s="76"/>
      <c r="AM128" s="83" t="s">
        <v>864</v>
      </c>
      <c r="AN128" s="83" t="s">
        <v>5630</v>
      </c>
    </row>
    <row r="129" spans="1:40" x14ac:dyDescent="0.3">
      <c r="A129" s="76" t="s">
        <v>127</v>
      </c>
      <c r="B129" s="76">
        <v>18</v>
      </c>
      <c r="C129" s="76" t="s">
        <v>869</v>
      </c>
      <c r="D129" s="78">
        <v>45930</v>
      </c>
      <c r="E129" s="76" t="s">
        <v>871</v>
      </c>
      <c r="F129" s="76" t="s">
        <v>871</v>
      </c>
      <c r="G129" s="76" t="s">
        <v>872</v>
      </c>
      <c r="H129" s="78">
        <v>43782</v>
      </c>
      <c r="I129" s="76" t="s">
        <v>3723</v>
      </c>
      <c r="J129" s="76" t="s">
        <v>195</v>
      </c>
      <c r="K129" s="76">
        <v>68</v>
      </c>
      <c r="L129" s="76">
        <v>68</v>
      </c>
      <c r="M129" s="76" t="s">
        <v>30795</v>
      </c>
      <c r="N129" s="76" t="s">
        <v>869</v>
      </c>
      <c r="O129" s="76" t="s">
        <v>209</v>
      </c>
      <c r="P129" s="76" t="s">
        <v>869</v>
      </c>
      <c r="Q129" s="76" t="s">
        <v>3751</v>
      </c>
      <c r="R129" s="76" t="s">
        <v>3787</v>
      </c>
      <c r="S129" s="76" t="s">
        <v>3920</v>
      </c>
      <c r="T129" s="76" t="s">
        <v>4526</v>
      </c>
      <c r="U129" s="76" t="s">
        <v>28023</v>
      </c>
      <c r="V129" s="76" t="s">
        <v>983</v>
      </c>
      <c r="W129" s="76">
        <v>112506326</v>
      </c>
      <c r="X129" s="76">
        <v>113990664</v>
      </c>
      <c r="Y129" s="78">
        <v>45912</v>
      </c>
      <c r="Z129" s="76" t="s">
        <v>3730</v>
      </c>
      <c r="AA129" s="76" t="s">
        <v>3731</v>
      </c>
      <c r="AB129" s="76" t="s">
        <v>3732</v>
      </c>
      <c r="AC129" s="76">
        <v>1785</v>
      </c>
      <c r="AD129" s="76">
        <v>21</v>
      </c>
      <c r="AE129" s="76">
        <v>85</v>
      </c>
      <c r="AF129" s="76" t="s">
        <v>3854</v>
      </c>
      <c r="AG129" s="76" t="s">
        <v>4528</v>
      </c>
      <c r="AH129" s="76" t="s">
        <v>4529</v>
      </c>
      <c r="AI129" s="76" t="s">
        <v>1032</v>
      </c>
      <c r="AJ129" s="76" t="s">
        <v>477</v>
      </c>
      <c r="AK129" s="76" t="s">
        <v>4530</v>
      </c>
      <c r="AL129" s="76"/>
      <c r="AM129" s="83" t="s">
        <v>872</v>
      </c>
      <c r="AN129" s="83" t="s">
        <v>5630</v>
      </c>
    </row>
    <row r="130" spans="1:40" x14ac:dyDescent="0.3">
      <c r="A130" s="80" t="s">
        <v>128</v>
      </c>
      <c r="B130" s="80">
        <v>10</v>
      </c>
      <c r="C130" s="80" t="s">
        <v>30915</v>
      </c>
      <c r="D130" s="81">
        <v>45930</v>
      </c>
      <c r="E130" s="80" t="s">
        <v>12473</v>
      </c>
      <c r="F130" s="80" t="s">
        <v>30794</v>
      </c>
      <c r="G130" s="80" t="s">
        <v>30794</v>
      </c>
      <c r="H130" s="81" t="s">
        <v>30794</v>
      </c>
      <c r="I130" s="80" t="s">
        <v>203</v>
      </c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1">
        <v>45920</v>
      </c>
      <c r="Z130" s="80"/>
      <c r="AA130" s="80"/>
      <c r="AB130" s="80"/>
      <c r="AC130" s="80"/>
      <c r="AD130" s="80"/>
      <c r="AE130" s="80"/>
      <c r="AF130" s="80" t="s">
        <v>3854</v>
      </c>
      <c r="AG130" s="80"/>
      <c r="AH130" s="80"/>
      <c r="AI130" s="80"/>
      <c r="AJ130" s="80"/>
      <c r="AK130" s="80"/>
      <c r="AL130" s="80" t="s">
        <v>223</v>
      </c>
      <c r="AM130" s="83" t="s">
        <v>26157</v>
      </c>
      <c r="AN130" s="83" t="e">
        <v>#N/A</v>
      </c>
    </row>
    <row r="131" spans="1:40" x14ac:dyDescent="0.3">
      <c r="A131" s="76" t="s">
        <v>127</v>
      </c>
      <c r="B131" s="76">
        <v>19</v>
      </c>
      <c r="C131" s="76" t="s">
        <v>877</v>
      </c>
      <c r="D131" s="78">
        <v>45930</v>
      </c>
      <c r="E131" s="76" t="s">
        <v>878</v>
      </c>
      <c r="F131" s="76" t="s">
        <v>878</v>
      </c>
      <c r="G131" s="76" t="s">
        <v>879</v>
      </c>
      <c r="H131" s="78">
        <v>45207</v>
      </c>
      <c r="I131" s="76" t="s">
        <v>3723</v>
      </c>
      <c r="J131" s="76" t="s">
        <v>195</v>
      </c>
      <c r="K131" s="76">
        <v>69</v>
      </c>
      <c r="L131" s="76">
        <v>69</v>
      </c>
      <c r="M131" s="76" t="s">
        <v>30795</v>
      </c>
      <c r="N131" s="76" t="s">
        <v>877</v>
      </c>
      <c r="O131" s="76" t="s">
        <v>209</v>
      </c>
      <c r="P131" s="76" t="s">
        <v>877</v>
      </c>
      <c r="Q131" s="76" t="s">
        <v>3751</v>
      </c>
      <c r="R131" s="76" t="s">
        <v>3897</v>
      </c>
      <c r="S131" s="76" t="s">
        <v>4534</v>
      </c>
      <c r="T131" s="76" t="s">
        <v>4535</v>
      </c>
      <c r="U131" s="76" t="s">
        <v>4536</v>
      </c>
      <c r="V131" s="76" t="s">
        <v>279</v>
      </c>
      <c r="W131" s="76">
        <v>112645865</v>
      </c>
      <c r="X131" s="76">
        <v>113952824</v>
      </c>
      <c r="Y131" s="78">
        <v>45911</v>
      </c>
      <c r="Z131" s="76" t="s">
        <v>3730</v>
      </c>
      <c r="AA131" s="76" t="s">
        <v>3731</v>
      </c>
      <c r="AB131" s="76" t="s">
        <v>3732</v>
      </c>
      <c r="AC131" s="76">
        <v>228.87</v>
      </c>
      <c r="AD131" s="76">
        <v>3</v>
      </c>
      <c r="AE131" s="76">
        <v>76.290000000000006</v>
      </c>
      <c r="AF131" s="76" t="s">
        <v>3854</v>
      </c>
      <c r="AG131" s="76"/>
      <c r="AH131" s="76"/>
      <c r="AI131" s="76"/>
      <c r="AJ131" s="76"/>
      <c r="AK131" s="76"/>
      <c r="AL131" s="76"/>
      <c r="AM131" s="83" t="s">
        <v>879</v>
      </c>
      <c r="AN131" s="83" t="s">
        <v>5630</v>
      </c>
    </row>
    <row r="132" spans="1:40" x14ac:dyDescent="0.3">
      <c r="A132" s="80" t="s">
        <v>126</v>
      </c>
      <c r="B132" s="80">
        <v>27</v>
      </c>
      <c r="C132" s="80" t="s">
        <v>30916</v>
      </c>
      <c r="D132" s="81">
        <v>45930</v>
      </c>
      <c r="E132" s="80" t="s">
        <v>2951</v>
      </c>
      <c r="F132" s="80" t="s">
        <v>30794</v>
      </c>
      <c r="G132" s="80" t="s">
        <v>30794</v>
      </c>
      <c r="H132" s="81" t="s">
        <v>30794</v>
      </c>
      <c r="I132" s="80" t="s">
        <v>203</v>
      </c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1">
        <v>45903</v>
      </c>
      <c r="Z132" s="80"/>
      <c r="AA132" s="80"/>
      <c r="AB132" s="80"/>
      <c r="AC132" s="80"/>
      <c r="AD132" s="80"/>
      <c r="AE132" s="80"/>
      <c r="AF132" s="80" t="s">
        <v>3854</v>
      </c>
      <c r="AG132" s="80"/>
      <c r="AH132" s="80"/>
      <c r="AI132" s="80"/>
      <c r="AJ132" s="80"/>
      <c r="AK132" s="80"/>
      <c r="AL132" s="80" t="s">
        <v>195</v>
      </c>
      <c r="AM132" s="83" t="s">
        <v>2952</v>
      </c>
      <c r="AN132" s="83" t="s">
        <v>5630</v>
      </c>
    </row>
    <row r="133" spans="1:40" x14ac:dyDescent="0.3">
      <c r="A133" s="80" t="s">
        <v>126</v>
      </c>
      <c r="B133" s="80">
        <v>25</v>
      </c>
      <c r="C133" s="80" t="s">
        <v>885</v>
      </c>
      <c r="D133" s="81">
        <v>45930</v>
      </c>
      <c r="E133" s="80" t="s">
        <v>886</v>
      </c>
      <c r="F133" s="80" t="s">
        <v>30917</v>
      </c>
      <c r="G133" s="80" t="s">
        <v>30891</v>
      </c>
      <c r="H133" s="81">
        <v>45837</v>
      </c>
      <c r="I133" s="80" t="s">
        <v>203</v>
      </c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1">
        <v>45905</v>
      </c>
      <c r="Z133" s="80"/>
      <c r="AA133" s="80"/>
      <c r="AB133" s="80"/>
      <c r="AC133" s="80"/>
      <c r="AD133" s="80"/>
      <c r="AE133" s="80"/>
      <c r="AF133" s="80" t="s">
        <v>3854</v>
      </c>
      <c r="AG133" s="80"/>
      <c r="AH133" s="80"/>
      <c r="AI133" s="80"/>
      <c r="AJ133" s="80"/>
      <c r="AK133" s="80"/>
      <c r="AL133" s="80" t="s">
        <v>195</v>
      </c>
      <c r="AM133" s="83" t="s">
        <v>30891</v>
      </c>
      <c r="AN133" s="83" t="s">
        <v>5630</v>
      </c>
    </row>
    <row r="134" spans="1:40" x14ac:dyDescent="0.3">
      <c r="A134" s="76" t="s">
        <v>125</v>
      </c>
      <c r="B134" s="76">
        <v>48</v>
      </c>
      <c r="C134" s="76" t="s">
        <v>894</v>
      </c>
      <c r="D134" s="78">
        <v>45930</v>
      </c>
      <c r="E134" s="76" t="s">
        <v>1998</v>
      </c>
      <c r="F134" s="76" t="s">
        <v>30794</v>
      </c>
      <c r="G134" s="76" t="s">
        <v>30794</v>
      </c>
      <c r="H134" s="78" t="s">
        <v>30794</v>
      </c>
      <c r="I134" s="76" t="s">
        <v>3723</v>
      </c>
      <c r="J134" s="76" t="s">
        <v>195</v>
      </c>
      <c r="K134" s="76">
        <v>69</v>
      </c>
      <c r="L134" s="76">
        <v>69</v>
      </c>
      <c r="M134" s="76" t="s">
        <v>30795</v>
      </c>
      <c r="N134" s="76" t="s">
        <v>894</v>
      </c>
      <c r="O134" s="76" t="s">
        <v>209</v>
      </c>
      <c r="P134" s="76" t="s">
        <v>894</v>
      </c>
      <c r="Q134" s="76" t="s">
        <v>3726</v>
      </c>
      <c r="R134" s="76" t="s">
        <v>3780</v>
      </c>
      <c r="S134" s="76" t="s">
        <v>17966</v>
      </c>
      <c r="T134" s="76" t="s">
        <v>15882</v>
      </c>
      <c r="U134" s="76" t="s">
        <v>4946</v>
      </c>
      <c r="V134" s="76" t="s">
        <v>297</v>
      </c>
      <c r="W134" s="76">
        <v>113171286</v>
      </c>
      <c r="X134" s="76">
        <v>113470092</v>
      </c>
      <c r="Y134" s="78">
        <v>45882</v>
      </c>
      <c r="Z134" s="76" t="s">
        <v>3730</v>
      </c>
      <c r="AA134" s="76" t="s">
        <v>3731</v>
      </c>
      <c r="AB134" s="76" t="s">
        <v>3732</v>
      </c>
      <c r="AC134" s="76">
        <v>345</v>
      </c>
      <c r="AD134" s="76">
        <v>5</v>
      </c>
      <c r="AE134" s="76">
        <v>69</v>
      </c>
      <c r="AF134" s="76" t="s">
        <v>3854</v>
      </c>
      <c r="AG134" s="76"/>
      <c r="AH134" s="76"/>
      <c r="AI134" s="76"/>
      <c r="AJ134" s="76"/>
      <c r="AK134" s="76"/>
      <c r="AL134" s="76"/>
      <c r="AM134" s="83" t="s">
        <v>1999</v>
      </c>
      <c r="AN134" s="83" t="s">
        <v>5630</v>
      </c>
    </row>
    <row r="135" spans="1:40" x14ac:dyDescent="0.3">
      <c r="A135" s="80" t="s">
        <v>128</v>
      </c>
      <c r="B135" s="80">
        <v>2</v>
      </c>
      <c r="C135" s="80" t="s">
        <v>6812</v>
      </c>
      <c r="D135" s="81">
        <v>45930</v>
      </c>
      <c r="E135" s="80" t="s">
        <v>1991</v>
      </c>
      <c r="F135" s="80" t="s">
        <v>30918</v>
      </c>
      <c r="G135" s="80" t="s">
        <v>30919</v>
      </c>
      <c r="H135" s="81">
        <v>44104</v>
      </c>
      <c r="I135" s="80" t="s">
        <v>203</v>
      </c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1">
        <v>45928</v>
      </c>
      <c r="Z135" s="80"/>
      <c r="AA135" s="80"/>
      <c r="AB135" s="80"/>
      <c r="AC135" s="80"/>
      <c r="AD135" s="80"/>
      <c r="AE135" s="80"/>
      <c r="AF135" s="80" t="s">
        <v>3854</v>
      </c>
      <c r="AG135" s="80"/>
      <c r="AH135" s="80"/>
      <c r="AI135" s="80"/>
      <c r="AJ135" s="80"/>
      <c r="AK135" s="80"/>
      <c r="AL135" s="80" t="s">
        <v>195</v>
      </c>
      <c r="AM135" s="83" t="s">
        <v>30919</v>
      </c>
      <c r="AN135" s="83" t="s">
        <v>5630</v>
      </c>
    </row>
    <row r="136" spans="1:40" x14ac:dyDescent="0.3">
      <c r="A136" s="76" t="s">
        <v>128</v>
      </c>
      <c r="B136" s="76">
        <v>13</v>
      </c>
      <c r="C136" s="76" t="s">
        <v>900</v>
      </c>
      <c r="D136" s="78">
        <v>45930</v>
      </c>
      <c r="E136" s="76" t="s">
        <v>901</v>
      </c>
      <c r="F136" s="76" t="s">
        <v>901</v>
      </c>
      <c r="G136" s="76" t="s">
        <v>902</v>
      </c>
      <c r="H136" s="78">
        <v>45907</v>
      </c>
      <c r="I136" s="76" t="s">
        <v>3723</v>
      </c>
      <c r="J136" s="76" t="s">
        <v>195</v>
      </c>
      <c r="K136" s="76">
        <v>68</v>
      </c>
      <c r="L136" s="76">
        <v>68</v>
      </c>
      <c r="M136" s="76" t="s">
        <v>30795</v>
      </c>
      <c r="N136" s="76" t="s">
        <v>900</v>
      </c>
      <c r="O136" s="76" t="s">
        <v>209</v>
      </c>
      <c r="P136" s="76" t="s">
        <v>900</v>
      </c>
      <c r="Q136" s="76" t="s">
        <v>3751</v>
      </c>
      <c r="R136" s="76" t="s">
        <v>4089</v>
      </c>
      <c r="S136" s="76" t="s">
        <v>4893</v>
      </c>
      <c r="T136" s="76" t="s">
        <v>15844</v>
      </c>
      <c r="U136" s="76" t="s">
        <v>906</v>
      </c>
      <c r="V136" s="76" t="s">
        <v>575</v>
      </c>
      <c r="W136" s="76">
        <v>113802562</v>
      </c>
      <c r="X136" s="76">
        <v>114110380</v>
      </c>
      <c r="Y136" s="78">
        <v>45917</v>
      </c>
      <c r="Z136" s="76" t="s">
        <v>3730</v>
      </c>
      <c r="AA136" s="76" t="s">
        <v>3731</v>
      </c>
      <c r="AB136" s="76" t="s">
        <v>3732</v>
      </c>
      <c r="AC136" s="76">
        <v>260.25</v>
      </c>
      <c r="AD136" s="76">
        <v>3</v>
      </c>
      <c r="AE136" s="76">
        <v>86.75</v>
      </c>
      <c r="AF136" s="76" t="s">
        <v>3854</v>
      </c>
      <c r="AG136" s="76"/>
      <c r="AH136" s="76"/>
      <c r="AI136" s="76"/>
      <c r="AJ136" s="76"/>
      <c r="AK136" s="76"/>
      <c r="AL136" s="76"/>
      <c r="AM136" s="83" t="s">
        <v>902</v>
      </c>
      <c r="AN136" s="83" t="s">
        <v>5630</v>
      </c>
    </row>
    <row r="137" spans="1:40" x14ac:dyDescent="0.3">
      <c r="A137" s="80" t="s">
        <v>128</v>
      </c>
      <c r="B137" s="80">
        <v>2</v>
      </c>
      <c r="C137" s="80" t="s">
        <v>908</v>
      </c>
      <c r="D137" s="81">
        <v>45930</v>
      </c>
      <c r="E137" s="80" t="s">
        <v>909</v>
      </c>
      <c r="F137" s="80" t="s">
        <v>910</v>
      </c>
      <c r="G137" s="80" t="s">
        <v>911</v>
      </c>
      <c r="H137" s="81">
        <v>45032</v>
      </c>
      <c r="I137" s="80" t="s">
        <v>203</v>
      </c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1">
        <v>45928</v>
      </c>
      <c r="Z137" s="80"/>
      <c r="AA137" s="80"/>
      <c r="AB137" s="80"/>
      <c r="AC137" s="80"/>
      <c r="AD137" s="80"/>
      <c r="AE137" s="80"/>
      <c r="AF137" s="80" t="s">
        <v>3854</v>
      </c>
      <c r="AG137" s="80"/>
      <c r="AH137" s="80"/>
      <c r="AI137" s="80"/>
      <c r="AJ137" s="80"/>
      <c r="AK137" s="80"/>
      <c r="AL137" s="80" t="s">
        <v>223</v>
      </c>
      <c r="AM137" s="83" t="s">
        <v>911</v>
      </c>
      <c r="AN137" s="83" t="s">
        <v>5630</v>
      </c>
    </row>
    <row r="138" spans="1:40" x14ac:dyDescent="0.3">
      <c r="A138" s="76" t="s">
        <v>126</v>
      </c>
      <c r="B138" s="76">
        <v>26</v>
      </c>
      <c r="C138" s="76" t="s">
        <v>2324</v>
      </c>
      <c r="D138" s="78">
        <v>45930</v>
      </c>
      <c r="E138" s="76" t="s">
        <v>2325</v>
      </c>
      <c r="F138" s="76" t="s">
        <v>30794</v>
      </c>
      <c r="G138" s="76" t="s">
        <v>30794</v>
      </c>
      <c r="H138" s="78" t="s">
        <v>30794</v>
      </c>
      <c r="I138" s="76" t="s">
        <v>3723</v>
      </c>
      <c r="J138" s="76" t="s">
        <v>195</v>
      </c>
      <c r="K138" s="76">
        <v>73</v>
      </c>
      <c r="L138" s="76">
        <v>73</v>
      </c>
      <c r="M138" s="76" t="s">
        <v>30795</v>
      </c>
      <c r="N138" s="76" t="s">
        <v>2324</v>
      </c>
      <c r="O138" s="76" t="s">
        <v>209</v>
      </c>
      <c r="P138" s="76" t="s">
        <v>2324</v>
      </c>
      <c r="Q138" s="76" t="s">
        <v>3751</v>
      </c>
      <c r="R138" s="76" t="s">
        <v>3794</v>
      </c>
      <c r="S138" s="76" t="s">
        <v>4140</v>
      </c>
      <c r="T138" s="76" t="s">
        <v>4140</v>
      </c>
      <c r="U138" s="76" t="s">
        <v>1414</v>
      </c>
      <c r="V138" s="76" t="s">
        <v>318</v>
      </c>
      <c r="W138" s="76">
        <v>113533252</v>
      </c>
      <c r="X138" s="76">
        <v>113838765</v>
      </c>
      <c r="Y138" s="78">
        <v>45904</v>
      </c>
      <c r="Z138" s="76" t="s">
        <v>3730</v>
      </c>
      <c r="AA138" s="76" t="s">
        <v>3731</v>
      </c>
      <c r="AB138" s="76" t="s">
        <v>3732</v>
      </c>
      <c r="AC138" s="76">
        <v>195</v>
      </c>
      <c r="AD138" s="76">
        <v>3</v>
      </c>
      <c r="AE138" s="76">
        <v>65</v>
      </c>
      <c r="AF138" s="76" t="s">
        <v>3854</v>
      </c>
      <c r="AG138" s="76" t="s">
        <v>3903</v>
      </c>
      <c r="AH138" s="76" t="s">
        <v>4572</v>
      </c>
      <c r="AI138" s="76" t="s">
        <v>4573</v>
      </c>
      <c r="AJ138" s="76" t="s">
        <v>318</v>
      </c>
      <c r="AK138" s="76" t="s">
        <v>4574</v>
      </c>
      <c r="AL138" s="76"/>
      <c r="AM138" s="83" t="s">
        <v>2326</v>
      </c>
      <c r="AN138" s="83" t="e">
        <v>#N/A</v>
      </c>
    </row>
    <row r="139" spans="1:40" x14ac:dyDescent="0.3">
      <c r="A139" s="76" t="s">
        <v>125</v>
      </c>
      <c r="B139" s="76">
        <v>109</v>
      </c>
      <c r="C139" s="76" t="s">
        <v>30920</v>
      </c>
      <c r="D139" s="78">
        <v>45930</v>
      </c>
      <c r="E139" s="76" t="s">
        <v>17390</v>
      </c>
      <c r="F139" s="76" t="s">
        <v>17390</v>
      </c>
      <c r="G139" s="76" t="s">
        <v>17393</v>
      </c>
      <c r="H139" s="78">
        <v>44749</v>
      </c>
      <c r="I139" s="76" t="s">
        <v>3723</v>
      </c>
      <c r="J139" s="76" t="s">
        <v>195</v>
      </c>
      <c r="K139" s="76" t="s">
        <v>3724</v>
      </c>
      <c r="L139" s="76" t="b">
        <v>0</v>
      </c>
      <c r="M139" s="76" t="s">
        <v>3725</v>
      </c>
      <c r="N139" s="76" t="s">
        <v>30920</v>
      </c>
      <c r="O139" s="76" t="s">
        <v>209</v>
      </c>
      <c r="P139" s="76" t="s">
        <v>30920</v>
      </c>
      <c r="Q139" s="76" t="s">
        <v>3726</v>
      </c>
      <c r="R139" s="76" t="s">
        <v>3794</v>
      </c>
      <c r="S139" s="76" t="s">
        <v>3753</v>
      </c>
      <c r="T139" s="76" t="s">
        <v>17394</v>
      </c>
      <c r="U139" s="76" t="s">
        <v>25234</v>
      </c>
      <c r="V139" s="76" t="s">
        <v>435</v>
      </c>
      <c r="W139" s="76">
        <v>112190576</v>
      </c>
      <c r="X139" s="76">
        <v>112473437</v>
      </c>
      <c r="Y139" s="78">
        <v>45821</v>
      </c>
      <c r="Z139" s="76" t="s">
        <v>3730</v>
      </c>
      <c r="AA139" s="76" t="s">
        <v>3731</v>
      </c>
      <c r="AB139" s="76" t="s">
        <v>3732</v>
      </c>
      <c r="AC139" s="76">
        <v>311.12</v>
      </c>
      <c r="AD139" s="76">
        <v>4</v>
      </c>
      <c r="AE139" s="76">
        <v>77.78</v>
      </c>
      <c r="AF139" s="76" t="s">
        <v>3765</v>
      </c>
      <c r="AG139" s="76"/>
      <c r="AH139" s="76"/>
      <c r="AI139" s="76"/>
      <c r="AJ139" s="76"/>
      <c r="AK139" s="76"/>
      <c r="AL139" s="76"/>
      <c r="AM139" s="83" t="s">
        <v>17393</v>
      </c>
      <c r="AN139" s="83" t="s">
        <v>5630</v>
      </c>
    </row>
    <row r="140" spans="1:40" x14ac:dyDescent="0.3">
      <c r="A140" s="80" t="s">
        <v>127</v>
      </c>
      <c r="B140" s="80">
        <v>17</v>
      </c>
      <c r="C140" s="80" t="s">
        <v>923</v>
      </c>
      <c r="D140" s="81">
        <v>45930</v>
      </c>
      <c r="E140" s="80" t="s">
        <v>924</v>
      </c>
      <c r="F140" s="80" t="s">
        <v>30794</v>
      </c>
      <c r="G140" s="80" t="s">
        <v>30794</v>
      </c>
      <c r="H140" s="81" t="s">
        <v>30794</v>
      </c>
      <c r="I140" s="80" t="s">
        <v>203</v>
      </c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1">
        <v>45913</v>
      </c>
      <c r="Z140" s="80"/>
      <c r="AA140" s="80"/>
      <c r="AB140" s="80"/>
      <c r="AC140" s="80"/>
      <c r="AD140" s="80"/>
      <c r="AE140" s="80"/>
      <c r="AF140" s="80" t="s">
        <v>3854</v>
      </c>
      <c r="AG140" s="80"/>
      <c r="AH140" s="80"/>
      <c r="AI140" s="80"/>
      <c r="AJ140" s="80"/>
      <c r="AK140" s="80"/>
      <c r="AL140" s="80" t="s">
        <v>195</v>
      </c>
      <c r="AM140" s="83" t="s">
        <v>24766</v>
      </c>
      <c r="AN140" s="83" t="e">
        <v>#N/A</v>
      </c>
    </row>
    <row r="141" spans="1:40" x14ac:dyDescent="0.3">
      <c r="A141" s="76" t="s">
        <v>125</v>
      </c>
      <c r="B141" s="76">
        <v>48</v>
      </c>
      <c r="C141" s="76" t="s">
        <v>12545</v>
      </c>
      <c r="D141" s="78">
        <v>45930</v>
      </c>
      <c r="E141" s="76" t="s">
        <v>12546</v>
      </c>
      <c r="F141" s="76" t="s">
        <v>12546</v>
      </c>
      <c r="G141" s="76" t="s">
        <v>12549</v>
      </c>
      <c r="H141" s="78">
        <v>44875</v>
      </c>
      <c r="I141" s="76" t="s">
        <v>3723</v>
      </c>
      <c r="J141" s="76" t="s">
        <v>195</v>
      </c>
      <c r="K141" s="76" t="s">
        <v>3724</v>
      </c>
      <c r="L141" s="76" t="b">
        <v>0</v>
      </c>
      <c r="M141" s="76" t="s">
        <v>3725</v>
      </c>
      <c r="N141" s="76" t="s">
        <v>12545</v>
      </c>
      <c r="O141" s="76" t="s">
        <v>209</v>
      </c>
      <c r="P141" s="76" t="s">
        <v>12545</v>
      </c>
      <c r="Q141" s="76" t="s">
        <v>3751</v>
      </c>
      <c r="R141" s="76" t="s">
        <v>3735</v>
      </c>
      <c r="S141" s="76" t="s">
        <v>12551</v>
      </c>
      <c r="T141" s="76" t="s">
        <v>12550</v>
      </c>
      <c r="U141" s="76" t="s">
        <v>30921</v>
      </c>
      <c r="V141" s="76" t="s">
        <v>260</v>
      </c>
      <c r="W141" s="76">
        <v>112874288</v>
      </c>
      <c r="X141" s="76">
        <v>113451154</v>
      </c>
      <c r="Y141" s="78">
        <v>45882</v>
      </c>
      <c r="Z141" s="76" t="s">
        <v>3730</v>
      </c>
      <c r="AA141" s="76" t="s">
        <v>3731</v>
      </c>
      <c r="AB141" s="76" t="s">
        <v>3732</v>
      </c>
      <c r="AC141" s="76">
        <v>466.55</v>
      </c>
      <c r="AD141" s="76">
        <v>7</v>
      </c>
      <c r="AE141" s="76">
        <v>66.650000000000006</v>
      </c>
      <c r="AF141" s="76" t="s">
        <v>3765</v>
      </c>
      <c r="AG141" s="76" t="s">
        <v>30922</v>
      </c>
      <c r="AH141" s="76" t="s">
        <v>30923</v>
      </c>
      <c r="AI141" s="76" t="s">
        <v>30924</v>
      </c>
      <c r="AJ141" s="76" t="s">
        <v>260</v>
      </c>
      <c r="AK141" s="76" t="s">
        <v>12555</v>
      </c>
      <c r="AL141" s="76"/>
      <c r="AM141" s="83" t="s">
        <v>12549</v>
      </c>
      <c r="AN141" s="83" t="s">
        <v>5630</v>
      </c>
    </row>
    <row r="142" spans="1:40" x14ac:dyDescent="0.3">
      <c r="A142" s="76" t="s">
        <v>128</v>
      </c>
      <c r="B142" s="76">
        <v>7</v>
      </c>
      <c r="C142" s="76" t="s">
        <v>30925</v>
      </c>
      <c r="D142" s="78">
        <v>45930</v>
      </c>
      <c r="E142" s="76" t="s">
        <v>30926</v>
      </c>
      <c r="F142" s="76" t="s">
        <v>30926</v>
      </c>
      <c r="G142" s="76" t="s">
        <v>30927</v>
      </c>
      <c r="H142" s="78">
        <v>43473</v>
      </c>
      <c r="I142" s="76" t="s">
        <v>3723</v>
      </c>
      <c r="J142" s="76" t="s">
        <v>195</v>
      </c>
      <c r="K142" s="76">
        <v>72</v>
      </c>
      <c r="L142" s="76">
        <v>72</v>
      </c>
      <c r="M142" s="76" t="s">
        <v>30795</v>
      </c>
      <c r="N142" s="76" t="s">
        <v>30925</v>
      </c>
      <c r="O142" s="76" t="s">
        <v>209</v>
      </c>
      <c r="P142" s="76" t="s">
        <v>30925</v>
      </c>
      <c r="Q142" s="76" t="s">
        <v>3751</v>
      </c>
      <c r="R142" s="76" t="s">
        <v>3752</v>
      </c>
      <c r="S142" s="76" t="s">
        <v>30928</v>
      </c>
      <c r="T142" s="76" t="s">
        <v>30929</v>
      </c>
      <c r="U142" s="76" t="s">
        <v>23977</v>
      </c>
      <c r="V142" s="76" t="s">
        <v>219</v>
      </c>
      <c r="W142" s="76">
        <v>113892690</v>
      </c>
      <c r="X142" s="76">
        <v>114201656</v>
      </c>
      <c r="Y142" s="78">
        <v>45923</v>
      </c>
      <c r="Z142" s="76" t="s">
        <v>3730</v>
      </c>
      <c r="AA142" s="76" t="s">
        <v>3731</v>
      </c>
      <c r="AB142" s="76" t="s">
        <v>3732</v>
      </c>
      <c r="AC142" s="76">
        <v>385</v>
      </c>
      <c r="AD142" s="76">
        <v>7</v>
      </c>
      <c r="AE142" s="76">
        <v>55</v>
      </c>
      <c r="AF142" s="76" t="s">
        <v>3854</v>
      </c>
      <c r="AG142" s="76"/>
      <c r="AH142" s="76"/>
      <c r="AI142" s="76"/>
      <c r="AJ142" s="76"/>
      <c r="AK142" s="76"/>
      <c r="AL142" s="76"/>
      <c r="AM142" s="83" t="s">
        <v>30927</v>
      </c>
      <c r="AN142" s="83" t="s">
        <v>5630</v>
      </c>
    </row>
    <row r="143" spans="1:40" x14ac:dyDescent="0.3">
      <c r="A143" s="76" t="s">
        <v>127</v>
      </c>
      <c r="B143" s="76">
        <v>20</v>
      </c>
      <c r="C143" s="76" t="s">
        <v>4626</v>
      </c>
      <c r="D143" s="78">
        <v>45930</v>
      </c>
      <c r="E143" s="76" t="s">
        <v>30930</v>
      </c>
      <c r="F143" s="76" t="s">
        <v>30930</v>
      </c>
      <c r="G143" s="76" t="s">
        <v>4628</v>
      </c>
      <c r="H143" s="78">
        <v>45900</v>
      </c>
      <c r="I143" s="76" t="s">
        <v>3723</v>
      </c>
      <c r="J143" s="76" t="s">
        <v>195</v>
      </c>
      <c r="K143" s="76">
        <v>73</v>
      </c>
      <c r="L143" s="76">
        <v>73</v>
      </c>
      <c r="M143" s="76" t="s">
        <v>30795</v>
      </c>
      <c r="N143" s="76" t="s">
        <v>4626</v>
      </c>
      <c r="O143" s="76" t="s">
        <v>209</v>
      </c>
      <c r="P143" s="76" t="s">
        <v>4626</v>
      </c>
      <c r="Q143" s="76" t="s">
        <v>3726</v>
      </c>
      <c r="R143" s="76" t="s">
        <v>4089</v>
      </c>
      <c r="S143" s="76" t="s">
        <v>4531</v>
      </c>
      <c r="T143" s="76" t="s">
        <v>4627</v>
      </c>
      <c r="U143" s="76" t="s">
        <v>4629</v>
      </c>
      <c r="V143" s="76" t="s">
        <v>575</v>
      </c>
      <c r="W143" s="76">
        <v>113636647</v>
      </c>
      <c r="X143" s="76">
        <v>113942615</v>
      </c>
      <c r="Y143" s="78">
        <v>45910</v>
      </c>
      <c r="Z143" s="76" t="s">
        <v>3730</v>
      </c>
      <c r="AA143" s="76" t="s">
        <v>3731</v>
      </c>
      <c r="AB143" s="76" t="s">
        <v>3732</v>
      </c>
      <c r="AC143" s="76">
        <v>483</v>
      </c>
      <c r="AD143" s="76">
        <v>7</v>
      </c>
      <c r="AE143" s="76">
        <v>69</v>
      </c>
      <c r="AF143" s="76" t="s">
        <v>3854</v>
      </c>
      <c r="AG143" s="76"/>
      <c r="AH143" s="76"/>
      <c r="AI143" s="76"/>
      <c r="AJ143" s="76"/>
      <c r="AK143" s="76"/>
      <c r="AL143" s="76"/>
      <c r="AM143" s="83" t="s">
        <v>4628</v>
      </c>
      <c r="AN143" s="83" t="s">
        <v>5630</v>
      </c>
    </row>
    <row r="144" spans="1:40" x14ac:dyDescent="0.3">
      <c r="A144" s="76" t="s">
        <v>125</v>
      </c>
      <c r="B144" s="76">
        <v>36</v>
      </c>
      <c r="C144" s="76" t="s">
        <v>30931</v>
      </c>
      <c r="D144" s="78">
        <v>45930</v>
      </c>
      <c r="E144" s="76" t="s">
        <v>30932</v>
      </c>
      <c r="F144" s="76" t="s">
        <v>30794</v>
      </c>
      <c r="G144" s="76" t="s">
        <v>30794</v>
      </c>
      <c r="H144" s="78" t="s">
        <v>30794</v>
      </c>
      <c r="I144" s="76" t="s">
        <v>3723</v>
      </c>
      <c r="J144" s="76" t="s">
        <v>195</v>
      </c>
      <c r="K144" s="76">
        <v>72</v>
      </c>
      <c r="L144" s="76">
        <v>72</v>
      </c>
      <c r="M144" s="76" t="s">
        <v>30795</v>
      </c>
      <c r="N144" s="76" t="s">
        <v>30931</v>
      </c>
      <c r="O144" s="76" t="s">
        <v>209</v>
      </c>
      <c r="P144" s="76" t="s">
        <v>30931</v>
      </c>
      <c r="Q144" s="76" t="s">
        <v>3751</v>
      </c>
      <c r="R144" s="76" t="s">
        <v>3752</v>
      </c>
      <c r="S144" s="76" t="s">
        <v>4140</v>
      </c>
      <c r="T144" s="76" t="s">
        <v>4140</v>
      </c>
      <c r="U144" s="76" t="s">
        <v>8075</v>
      </c>
      <c r="V144" s="76" t="s">
        <v>1675</v>
      </c>
      <c r="W144" s="76">
        <v>113343273</v>
      </c>
      <c r="X144" s="76">
        <v>113643777</v>
      </c>
      <c r="Y144" s="78">
        <v>45894</v>
      </c>
      <c r="Z144" s="76" t="s">
        <v>3730</v>
      </c>
      <c r="AA144" s="76" t="s">
        <v>3731</v>
      </c>
      <c r="AB144" s="76" t="s">
        <v>3732</v>
      </c>
      <c r="AC144" s="76">
        <v>720</v>
      </c>
      <c r="AD144" s="76">
        <v>10</v>
      </c>
      <c r="AE144" s="76">
        <v>72</v>
      </c>
      <c r="AF144" s="76" t="s">
        <v>3854</v>
      </c>
      <c r="AG144" s="76"/>
      <c r="AH144" s="76"/>
      <c r="AI144" s="76"/>
      <c r="AJ144" s="76"/>
      <c r="AK144" s="76"/>
      <c r="AL144" s="76"/>
      <c r="AM144" s="83" t="s">
        <v>30933</v>
      </c>
      <c r="AN144" s="83" t="e">
        <v>#N/A</v>
      </c>
    </row>
    <row r="145" spans="1:40" x14ac:dyDescent="0.3">
      <c r="A145" s="76" t="s">
        <v>128</v>
      </c>
      <c r="B145" s="76">
        <v>8</v>
      </c>
      <c r="C145" s="76" t="s">
        <v>930</v>
      </c>
      <c r="D145" s="78">
        <v>45930</v>
      </c>
      <c r="E145" s="76" t="s">
        <v>933</v>
      </c>
      <c r="F145" s="76" t="s">
        <v>30794</v>
      </c>
      <c r="G145" s="76" t="s">
        <v>30794</v>
      </c>
      <c r="H145" s="78" t="s">
        <v>30794</v>
      </c>
      <c r="I145" s="76" t="s">
        <v>3723</v>
      </c>
      <c r="J145" s="76" t="s">
        <v>195</v>
      </c>
      <c r="K145" s="76">
        <v>69</v>
      </c>
      <c r="L145" s="76">
        <v>69</v>
      </c>
      <c r="M145" s="76" t="s">
        <v>30795</v>
      </c>
      <c r="N145" s="76" t="s">
        <v>930</v>
      </c>
      <c r="O145" s="76" t="s">
        <v>209</v>
      </c>
      <c r="P145" s="76" t="s">
        <v>930</v>
      </c>
      <c r="Q145" s="76" t="s">
        <v>3726</v>
      </c>
      <c r="R145" s="76" t="s">
        <v>4016</v>
      </c>
      <c r="S145" s="76" t="s">
        <v>4140</v>
      </c>
      <c r="T145" s="76" t="s">
        <v>4140</v>
      </c>
      <c r="U145" s="76" t="s">
        <v>4124</v>
      </c>
      <c r="V145" s="76" t="s">
        <v>760</v>
      </c>
      <c r="W145" s="76">
        <v>113869336</v>
      </c>
      <c r="X145" s="76">
        <v>114177667</v>
      </c>
      <c r="Y145" s="78">
        <v>45922</v>
      </c>
      <c r="Z145" s="76" t="s">
        <v>3730</v>
      </c>
      <c r="AA145" s="76" t="s">
        <v>3731</v>
      </c>
      <c r="AB145" s="76" t="s">
        <v>3732</v>
      </c>
      <c r="AC145" s="76">
        <v>483</v>
      </c>
      <c r="AD145" s="76">
        <v>7</v>
      </c>
      <c r="AE145" s="76">
        <v>69</v>
      </c>
      <c r="AF145" s="76" t="s">
        <v>3854</v>
      </c>
      <c r="AG145" s="76"/>
      <c r="AH145" s="76"/>
      <c r="AI145" s="76"/>
      <c r="AJ145" s="76"/>
      <c r="AK145" s="76"/>
      <c r="AL145" s="76"/>
      <c r="AM145" s="83" t="s">
        <v>934</v>
      </c>
      <c r="AN145" s="83" t="e">
        <v>#N/A</v>
      </c>
    </row>
    <row r="146" spans="1:40" x14ac:dyDescent="0.3">
      <c r="A146" s="76" t="s">
        <v>128</v>
      </c>
      <c r="B146" s="76">
        <v>6</v>
      </c>
      <c r="C146" s="76" t="s">
        <v>4649</v>
      </c>
      <c r="D146" s="78">
        <v>45930</v>
      </c>
      <c r="E146" s="76" t="s">
        <v>16357</v>
      </c>
      <c r="F146" s="76" t="s">
        <v>16357</v>
      </c>
      <c r="G146" s="76" t="s">
        <v>4651</v>
      </c>
      <c r="H146" s="78">
        <v>45242</v>
      </c>
      <c r="I146" s="76" t="s">
        <v>3723</v>
      </c>
      <c r="J146" s="76" t="s">
        <v>195</v>
      </c>
      <c r="K146" s="76">
        <v>72</v>
      </c>
      <c r="L146" s="76">
        <v>72</v>
      </c>
      <c r="M146" s="76" t="s">
        <v>30795</v>
      </c>
      <c r="N146" s="76" t="s">
        <v>4649</v>
      </c>
      <c r="O146" s="76" t="s">
        <v>209</v>
      </c>
      <c r="P146" s="76" t="s">
        <v>4649</v>
      </c>
      <c r="Q146" s="76" t="s">
        <v>3726</v>
      </c>
      <c r="R146" s="76" t="s">
        <v>3870</v>
      </c>
      <c r="S146" s="76" t="s">
        <v>4188</v>
      </c>
      <c r="T146" s="76" t="s">
        <v>4650</v>
      </c>
      <c r="U146" s="76" t="s">
        <v>2585</v>
      </c>
      <c r="V146" s="76" t="s">
        <v>219</v>
      </c>
      <c r="W146" s="76">
        <v>113912797</v>
      </c>
      <c r="X146" s="76">
        <v>114222278</v>
      </c>
      <c r="Y146" s="78">
        <v>45924</v>
      </c>
      <c r="Z146" s="76" t="s">
        <v>3730</v>
      </c>
      <c r="AA146" s="76" t="s">
        <v>3731</v>
      </c>
      <c r="AB146" s="76" t="s">
        <v>3732</v>
      </c>
      <c r="AC146" s="76">
        <v>455</v>
      </c>
      <c r="AD146" s="76">
        <v>7</v>
      </c>
      <c r="AE146" s="76">
        <v>65</v>
      </c>
      <c r="AF146" s="76" t="s">
        <v>3854</v>
      </c>
      <c r="AG146" s="76" t="s">
        <v>3783</v>
      </c>
      <c r="AH146" s="76" t="s">
        <v>4652</v>
      </c>
      <c r="AI146" s="76" t="s">
        <v>3914</v>
      </c>
      <c r="AJ146" s="76" t="s">
        <v>219</v>
      </c>
      <c r="AK146" s="76" t="s">
        <v>4653</v>
      </c>
      <c r="AL146" s="76"/>
      <c r="AM146" s="83" t="s">
        <v>4651</v>
      </c>
      <c r="AN146" s="83" t="s">
        <v>5630</v>
      </c>
    </row>
    <row r="147" spans="1:40" x14ac:dyDescent="0.3">
      <c r="A147" s="76" t="s">
        <v>128</v>
      </c>
      <c r="B147" s="76">
        <v>12</v>
      </c>
      <c r="C147" s="76" t="s">
        <v>13063</v>
      </c>
      <c r="D147" s="78">
        <v>45930</v>
      </c>
      <c r="E147" s="76" t="s">
        <v>30934</v>
      </c>
      <c r="F147" s="76" t="s">
        <v>30934</v>
      </c>
      <c r="G147" s="76" t="s">
        <v>30935</v>
      </c>
      <c r="H147" s="78">
        <v>45008</v>
      </c>
      <c r="I147" s="76" t="s">
        <v>3723</v>
      </c>
      <c r="J147" s="76" t="s">
        <v>195</v>
      </c>
      <c r="K147" s="76">
        <v>73</v>
      </c>
      <c r="L147" s="76">
        <v>73</v>
      </c>
      <c r="M147" s="76" t="s">
        <v>30795</v>
      </c>
      <c r="N147" s="76" t="s">
        <v>13063</v>
      </c>
      <c r="O147" s="76" t="s">
        <v>209</v>
      </c>
      <c r="P147" s="76" t="s">
        <v>13063</v>
      </c>
      <c r="Q147" s="76" t="s">
        <v>3726</v>
      </c>
      <c r="R147" s="76" t="s">
        <v>3948</v>
      </c>
      <c r="S147" s="76" t="s">
        <v>4202</v>
      </c>
      <c r="T147" s="76" t="s">
        <v>30936</v>
      </c>
      <c r="U147" s="76" t="s">
        <v>2348</v>
      </c>
      <c r="V147" s="76" t="s">
        <v>219</v>
      </c>
      <c r="W147" s="76">
        <v>113812296</v>
      </c>
      <c r="X147" s="76">
        <v>114121143</v>
      </c>
      <c r="Y147" s="78">
        <v>45918</v>
      </c>
      <c r="Z147" s="76" t="s">
        <v>3730</v>
      </c>
      <c r="AA147" s="76" t="s">
        <v>3731</v>
      </c>
      <c r="AB147" s="76" t="s">
        <v>3732</v>
      </c>
      <c r="AC147" s="76">
        <v>730</v>
      </c>
      <c r="AD147" s="76">
        <v>10</v>
      </c>
      <c r="AE147" s="76">
        <v>73</v>
      </c>
      <c r="AF147" s="76" t="s">
        <v>3854</v>
      </c>
      <c r="AG147" s="76"/>
      <c r="AH147" s="76"/>
      <c r="AI147" s="76"/>
      <c r="AJ147" s="76"/>
      <c r="AK147" s="76"/>
      <c r="AL147" s="76"/>
      <c r="AM147" s="83" t="s">
        <v>30935</v>
      </c>
      <c r="AN147" s="83" t="s">
        <v>5630</v>
      </c>
    </row>
    <row r="148" spans="1:40" x14ac:dyDescent="0.3">
      <c r="A148" s="76" t="s">
        <v>126</v>
      </c>
      <c r="B148" s="76">
        <v>25</v>
      </c>
      <c r="C148" s="76" t="s">
        <v>946</v>
      </c>
      <c r="D148" s="78">
        <v>45930</v>
      </c>
      <c r="E148" s="76" t="s">
        <v>30937</v>
      </c>
      <c r="F148" s="76" t="s">
        <v>30937</v>
      </c>
      <c r="G148" s="76" t="s">
        <v>30938</v>
      </c>
      <c r="H148" s="78">
        <v>45907</v>
      </c>
      <c r="I148" s="76" t="s">
        <v>3723</v>
      </c>
      <c r="J148" s="76" t="s">
        <v>195</v>
      </c>
      <c r="K148" s="76">
        <v>69</v>
      </c>
      <c r="L148" s="76">
        <v>69</v>
      </c>
      <c r="M148" s="76" t="s">
        <v>30795</v>
      </c>
      <c r="N148" s="76" t="s">
        <v>946</v>
      </c>
      <c r="O148" s="76" t="s">
        <v>209</v>
      </c>
      <c r="P148" s="76" t="s">
        <v>946</v>
      </c>
      <c r="Q148" s="76" t="s">
        <v>3726</v>
      </c>
      <c r="R148" s="76" t="s">
        <v>3873</v>
      </c>
      <c r="S148" s="76" t="s">
        <v>4114</v>
      </c>
      <c r="T148" s="76" t="s">
        <v>30939</v>
      </c>
      <c r="U148" s="76" t="s">
        <v>29180</v>
      </c>
      <c r="V148" s="76" t="s">
        <v>250</v>
      </c>
      <c r="W148" s="76">
        <v>113548978</v>
      </c>
      <c r="X148" s="76">
        <v>113854159</v>
      </c>
      <c r="Y148" s="78">
        <v>45905</v>
      </c>
      <c r="Z148" s="76" t="s">
        <v>3730</v>
      </c>
      <c r="AA148" s="76" t="s">
        <v>3731</v>
      </c>
      <c r="AB148" s="76" t="s">
        <v>3732</v>
      </c>
      <c r="AC148" s="76">
        <v>383.25</v>
      </c>
      <c r="AD148" s="76">
        <v>7</v>
      </c>
      <c r="AE148" s="76">
        <v>54.75</v>
      </c>
      <c r="AF148" s="76" t="s">
        <v>3854</v>
      </c>
      <c r="AG148" s="76"/>
      <c r="AH148" s="76"/>
      <c r="AI148" s="76"/>
      <c r="AJ148" s="76"/>
      <c r="AK148" s="76"/>
      <c r="AL148" s="76"/>
      <c r="AM148" s="83" t="s">
        <v>30938</v>
      </c>
      <c r="AN148" s="83" t="s">
        <v>5630</v>
      </c>
    </row>
    <row r="149" spans="1:40" x14ac:dyDescent="0.3">
      <c r="A149" s="80" t="s">
        <v>128</v>
      </c>
      <c r="B149" s="80">
        <v>3</v>
      </c>
      <c r="C149" s="80" t="s">
        <v>30940</v>
      </c>
      <c r="D149" s="81">
        <v>45930</v>
      </c>
      <c r="E149" s="80" t="s">
        <v>30941</v>
      </c>
      <c r="F149" s="80" t="s">
        <v>30942</v>
      </c>
      <c r="G149" s="80" t="s">
        <v>19115</v>
      </c>
      <c r="H149" s="81">
        <v>44686</v>
      </c>
      <c r="I149" s="80" t="s">
        <v>203</v>
      </c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1">
        <v>45927</v>
      </c>
      <c r="Z149" s="80"/>
      <c r="AA149" s="80"/>
      <c r="AB149" s="80"/>
      <c r="AC149" s="80"/>
      <c r="AD149" s="80"/>
      <c r="AE149" s="80"/>
      <c r="AF149" s="80" t="s">
        <v>3854</v>
      </c>
      <c r="AG149" s="80"/>
      <c r="AH149" s="80"/>
      <c r="AI149" s="80"/>
      <c r="AJ149" s="80"/>
      <c r="AK149" s="80"/>
      <c r="AL149" s="80" t="s">
        <v>223</v>
      </c>
      <c r="AM149" s="83" t="s">
        <v>19115</v>
      </c>
      <c r="AN149" s="83" t="s">
        <v>5630</v>
      </c>
    </row>
    <row r="150" spans="1:40" x14ac:dyDescent="0.3">
      <c r="A150" s="76" t="s">
        <v>125</v>
      </c>
      <c r="B150" s="76">
        <v>43</v>
      </c>
      <c r="C150" s="76" t="s">
        <v>956</v>
      </c>
      <c r="D150" s="78">
        <v>45930</v>
      </c>
      <c r="E150" s="76" t="s">
        <v>957</v>
      </c>
      <c r="F150" s="76" t="s">
        <v>30794</v>
      </c>
      <c r="G150" s="76" t="s">
        <v>30794</v>
      </c>
      <c r="H150" s="78" t="s">
        <v>30794</v>
      </c>
      <c r="I150" s="76" t="s">
        <v>3723</v>
      </c>
      <c r="J150" s="76" t="s">
        <v>195</v>
      </c>
      <c r="K150" s="76">
        <v>69</v>
      </c>
      <c r="L150" s="76">
        <v>69</v>
      </c>
      <c r="M150" s="76" t="s">
        <v>30795</v>
      </c>
      <c r="N150" s="76" t="s">
        <v>956</v>
      </c>
      <c r="O150" s="76" t="s">
        <v>209</v>
      </c>
      <c r="P150" s="76" t="s">
        <v>956</v>
      </c>
      <c r="Q150" s="76" t="s">
        <v>3726</v>
      </c>
      <c r="R150" s="76" t="s">
        <v>4077</v>
      </c>
      <c r="S150" s="76" t="s">
        <v>4140</v>
      </c>
      <c r="T150" s="76" t="s">
        <v>4140</v>
      </c>
      <c r="U150" s="76" t="s">
        <v>24086</v>
      </c>
      <c r="V150" s="76" t="s">
        <v>955</v>
      </c>
      <c r="W150" s="76">
        <v>113241633</v>
      </c>
      <c r="X150" s="76">
        <v>113540670</v>
      </c>
      <c r="Y150" s="78">
        <v>45887</v>
      </c>
      <c r="Z150" s="76" t="s">
        <v>3730</v>
      </c>
      <c r="AA150" s="76" t="s">
        <v>3731</v>
      </c>
      <c r="AB150" s="76" t="s">
        <v>3732</v>
      </c>
      <c r="AC150" s="76">
        <v>1650</v>
      </c>
      <c r="AD150" s="76">
        <v>22</v>
      </c>
      <c r="AE150" s="76">
        <v>75</v>
      </c>
      <c r="AF150" s="76" t="s">
        <v>3854</v>
      </c>
      <c r="AG150" s="76"/>
      <c r="AH150" s="76"/>
      <c r="AI150" s="76"/>
      <c r="AJ150" s="76"/>
      <c r="AK150" s="76"/>
      <c r="AL150" s="76"/>
      <c r="AM150" s="83" t="s">
        <v>958</v>
      </c>
      <c r="AN150" s="83" t="e">
        <v>#N/A</v>
      </c>
    </row>
    <row r="151" spans="1:40" x14ac:dyDescent="0.3">
      <c r="A151" s="80" t="s">
        <v>127</v>
      </c>
      <c r="B151" s="80">
        <v>16</v>
      </c>
      <c r="C151" s="80" t="s">
        <v>961</v>
      </c>
      <c r="D151" s="81">
        <v>45930</v>
      </c>
      <c r="E151" s="80" t="s">
        <v>962</v>
      </c>
      <c r="F151" s="80" t="s">
        <v>962</v>
      </c>
      <c r="G151" s="80" t="s">
        <v>963</v>
      </c>
      <c r="H151" s="81">
        <v>45067</v>
      </c>
      <c r="I151" s="80" t="s">
        <v>203</v>
      </c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1">
        <v>45914</v>
      </c>
      <c r="Z151" s="80"/>
      <c r="AA151" s="80"/>
      <c r="AB151" s="80"/>
      <c r="AC151" s="80"/>
      <c r="AD151" s="80"/>
      <c r="AE151" s="80"/>
      <c r="AF151" s="80" t="s">
        <v>3854</v>
      </c>
      <c r="AG151" s="80"/>
      <c r="AH151" s="80"/>
      <c r="AI151" s="80"/>
      <c r="AJ151" s="80"/>
      <c r="AK151" s="80"/>
      <c r="AL151" s="80" t="s">
        <v>195</v>
      </c>
      <c r="AM151" s="83" t="s">
        <v>963</v>
      </c>
      <c r="AN151" s="83" t="s">
        <v>5630</v>
      </c>
    </row>
    <row r="152" spans="1:40" x14ac:dyDescent="0.3">
      <c r="A152" s="76" t="s">
        <v>128</v>
      </c>
      <c r="B152" s="76">
        <v>8</v>
      </c>
      <c r="C152" s="76" t="s">
        <v>1787</v>
      </c>
      <c r="D152" s="78">
        <v>45930</v>
      </c>
      <c r="E152" s="76" t="s">
        <v>1788</v>
      </c>
      <c r="F152" s="76" t="s">
        <v>1788</v>
      </c>
      <c r="G152" s="76" t="s">
        <v>1789</v>
      </c>
      <c r="H152" s="78">
        <v>44980</v>
      </c>
      <c r="I152" s="76" t="s">
        <v>3723</v>
      </c>
      <c r="J152" s="76" t="s">
        <v>195</v>
      </c>
      <c r="K152" s="76">
        <v>76.290000000000006</v>
      </c>
      <c r="L152" s="76">
        <v>76.290000000000006</v>
      </c>
      <c r="M152" s="76" t="s">
        <v>30795</v>
      </c>
      <c r="N152" s="76" t="s">
        <v>1787</v>
      </c>
      <c r="O152" s="76" t="s">
        <v>209</v>
      </c>
      <c r="P152" s="76" t="s">
        <v>1787</v>
      </c>
      <c r="Q152" s="76" t="s">
        <v>3726</v>
      </c>
      <c r="R152" s="76" t="s">
        <v>3727</v>
      </c>
      <c r="S152" s="76" t="s">
        <v>4718</v>
      </c>
      <c r="T152" s="76" t="s">
        <v>4719</v>
      </c>
      <c r="U152" s="76" t="s">
        <v>335</v>
      </c>
      <c r="V152" s="76" t="s">
        <v>279</v>
      </c>
      <c r="W152" s="76">
        <v>113092532</v>
      </c>
      <c r="X152" s="76">
        <v>114168373</v>
      </c>
      <c r="Y152" s="78">
        <v>45922</v>
      </c>
      <c r="Z152" s="76" t="s">
        <v>3730</v>
      </c>
      <c r="AA152" s="76" t="s">
        <v>3731</v>
      </c>
      <c r="AB152" s="76" t="s">
        <v>3732</v>
      </c>
      <c r="AC152" s="76">
        <v>483</v>
      </c>
      <c r="AD152" s="76">
        <v>7</v>
      </c>
      <c r="AE152" s="76">
        <v>69</v>
      </c>
      <c r="AF152" s="76" t="s">
        <v>3854</v>
      </c>
      <c r="AG152" s="76"/>
      <c r="AH152" s="76"/>
      <c r="AI152" s="76"/>
      <c r="AJ152" s="76"/>
      <c r="AK152" s="76"/>
      <c r="AL152" s="76"/>
      <c r="AM152" s="83" t="s">
        <v>1789</v>
      </c>
      <c r="AN152" s="83" t="s">
        <v>5630</v>
      </c>
    </row>
    <row r="153" spans="1:40" x14ac:dyDescent="0.3">
      <c r="A153" s="76" t="s">
        <v>127</v>
      </c>
      <c r="B153" s="76">
        <v>19</v>
      </c>
      <c r="C153" s="76" t="s">
        <v>4723</v>
      </c>
      <c r="D153" s="78">
        <v>45930</v>
      </c>
      <c r="E153" s="76" t="s">
        <v>7620</v>
      </c>
      <c r="F153" s="76" t="s">
        <v>7620</v>
      </c>
      <c r="G153" s="76" t="s">
        <v>4726</v>
      </c>
      <c r="H153" s="78">
        <v>44413</v>
      </c>
      <c r="I153" s="76" t="s">
        <v>3723</v>
      </c>
      <c r="J153" s="76" t="s">
        <v>195</v>
      </c>
      <c r="K153" s="76">
        <v>69</v>
      </c>
      <c r="L153" s="76">
        <v>69</v>
      </c>
      <c r="M153" s="76" t="s">
        <v>30795</v>
      </c>
      <c r="N153" s="76" t="s">
        <v>4723</v>
      </c>
      <c r="O153" s="76" t="s">
        <v>209</v>
      </c>
      <c r="P153" s="76" t="s">
        <v>4723</v>
      </c>
      <c r="Q153" s="76" t="s">
        <v>3726</v>
      </c>
      <c r="R153" s="76" t="s">
        <v>3727</v>
      </c>
      <c r="S153" s="76" t="s">
        <v>4724</v>
      </c>
      <c r="T153" s="76" t="s">
        <v>4725</v>
      </c>
      <c r="U153" s="76" t="s">
        <v>335</v>
      </c>
      <c r="V153" s="76" t="s">
        <v>279</v>
      </c>
      <c r="W153" s="76">
        <v>113644581</v>
      </c>
      <c r="X153" s="76">
        <v>113950897</v>
      </c>
      <c r="Y153" s="78">
        <v>45911</v>
      </c>
      <c r="Z153" s="76" t="s">
        <v>3730</v>
      </c>
      <c r="AA153" s="76" t="s">
        <v>3731</v>
      </c>
      <c r="AB153" s="76" t="s">
        <v>3732</v>
      </c>
      <c r="AC153" s="76">
        <v>375</v>
      </c>
      <c r="AD153" s="76">
        <v>5</v>
      </c>
      <c r="AE153" s="76">
        <v>75</v>
      </c>
      <c r="AF153" s="76" t="s">
        <v>3854</v>
      </c>
      <c r="AG153" s="76"/>
      <c r="AH153" s="76"/>
      <c r="AI153" s="76"/>
      <c r="AJ153" s="76"/>
      <c r="AK153" s="76"/>
      <c r="AL153" s="76"/>
      <c r="AM153" s="83" t="s">
        <v>4726</v>
      </c>
      <c r="AN153" s="83" t="s">
        <v>5630</v>
      </c>
    </row>
    <row r="154" spans="1:40" x14ac:dyDescent="0.3">
      <c r="A154" s="76" t="s">
        <v>125</v>
      </c>
      <c r="B154" s="76">
        <v>36</v>
      </c>
      <c r="C154" s="76" t="s">
        <v>4728</v>
      </c>
      <c r="D154" s="78">
        <v>45930</v>
      </c>
      <c r="E154" s="76" t="s">
        <v>6197</v>
      </c>
      <c r="F154" s="76" t="s">
        <v>6197</v>
      </c>
      <c r="G154" s="76" t="s">
        <v>4731</v>
      </c>
      <c r="H154" s="78">
        <v>38481</v>
      </c>
      <c r="I154" s="76" t="s">
        <v>3723</v>
      </c>
      <c r="J154" s="76" t="s">
        <v>195</v>
      </c>
      <c r="K154" s="76">
        <v>76.290000000000006</v>
      </c>
      <c r="L154" s="76">
        <v>76.290000000000006</v>
      </c>
      <c r="M154" s="76" t="s">
        <v>30795</v>
      </c>
      <c r="N154" s="76" t="s">
        <v>4728</v>
      </c>
      <c r="O154" s="76" t="s">
        <v>209</v>
      </c>
      <c r="P154" s="76" t="s">
        <v>4728</v>
      </c>
      <c r="Q154" s="76" t="s">
        <v>3726</v>
      </c>
      <c r="R154" s="76" t="s">
        <v>3727</v>
      </c>
      <c r="S154" s="76" t="s">
        <v>4729</v>
      </c>
      <c r="T154" s="76" t="s">
        <v>4730</v>
      </c>
      <c r="U154" s="76" t="s">
        <v>4732</v>
      </c>
      <c r="V154" s="76" t="s">
        <v>279</v>
      </c>
      <c r="W154" s="76">
        <v>113355002</v>
      </c>
      <c r="X154" s="76">
        <v>113656086</v>
      </c>
      <c r="Y154" s="78">
        <v>45894</v>
      </c>
      <c r="Z154" s="76" t="s">
        <v>3730</v>
      </c>
      <c r="AA154" s="76" t="s">
        <v>3731</v>
      </c>
      <c r="AB154" s="76" t="s">
        <v>3732</v>
      </c>
      <c r="AC154" s="76">
        <v>300</v>
      </c>
      <c r="AD154" s="76">
        <v>4</v>
      </c>
      <c r="AE154" s="76">
        <v>75</v>
      </c>
      <c r="AF154" s="76" t="s">
        <v>3854</v>
      </c>
      <c r="AG154" s="76"/>
      <c r="AH154" s="76"/>
      <c r="AI154" s="76"/>
      <c r="AJ154" s="76"/>
      <c r="AK154" s="76"/>
      <c r="AL154" s="76"/>
      <c r="AM154" s="83" t="s">
        <v>4731</v>
      </c>
      <c r="AN154" s="83" t="s">
        <v>5630</v>
      </c>
    </row>
    <row r="155" spans="1:40" x14ac:dyDescent="0.3">
      <c r="A155" s="76" t="s">
        <v>127</v>
      </c>
      <c r="B155" s="76">
        <v>14</v>
      </c>
      <c r="C155" s="76" t="s">
        <v>4733</v>
      </c>
      <c r="D155" s="78">
        <v>45930</v>
      </c>
      <c r="E155" s="76" t="s">
        <v>16700</v>
      </c>
      <c r="F155" s="76" t="s">
        <v>16700</v>
      </c>
      <c r="G155" s="76" t="s">
        <v>4736</v>
      </c>
      <c r="H155" s="78">
        <v>44272</v>
      </c>
      <c r="I155" s="76" t="s">
        <v>3723</v>
      </c>
      <c r="J155" s="76" t="s">
        <v>195</v>
      </c>
      <c r="K155" s="76">
        <v>76.290000000000006</v>
      </c>
      <c r="L155" s="76">
        <v>76.290000000000006</v>
      </c>
      <c r="M155" s="76" t="s">
        <v>30795</v>
      </c>
      <c r="N155" s="76" t="s">
        <v>4733</v>
      </c>
      <c r="O155" s="76" t="s">
        <v>209</v>
      </c>
      <c r="P155" s="76" t="s">
        <v>4733</v>
      </c>
      <c r="Q155" s="76" t="s">
        <v>3726</v>
      </c>
      <c r="R155" s="76" t="s">
        <v>3727</v>
      </c>
      <c r="S155" s="76" t="s">
        <v>4734</v>
      </c>
      <c r="T155" s="76" t="s">
        <v>4735</v>
      </c>
      <c r="U155" s="76" t="s">
        <v>335</v>
      </c>
      <c r="V155" s="76" t="s">
        <v>279</v>
      </c>
      <c r="W155" s="76">
        <v>113773897</v>
      </c>
      <c r="X155" s="76">
        <v>114080990</v>
      </c>
      <c r="Y155" s="78">
        <v>45916</v>
      </c>
      <c r="Z155" s="76" t="s">
        <v>3730</v>
      </c>
      <c r="AA155" s="76" t="s">
        <v>3731</v>
      </c>
      <c r="AB155" s="76" t="s">
        <v>3732</v>
      </c>
      <c r="AC155" s="76">
        <v>228.87</v>
      </c>
      <c r="AD155" s="76">
        <v>3</v>
      </c>
      <c r="AE155" s="76">
        <v>76.290000000000006</v>
      </c>
      <c r="AF155" s="76" t="s">
        <v>3854</v>
      </c>
      <c r="AG155" s="76"/>
      <c r="AH155" s="76"/>
      <c r="AI155" s="76"/>
      <c r="AJ155" s="76"/>
      <c r="AK155" s="76"/>
      <c r="AL155" s="76"/>
      <c r="AM155" s="83" t="s">
        <v>4736</v>
      </c>
      <c r="AN155" s="83" t="s">
        <v>5630</v>
      </c>
    </row>
    <row r="156" spans="1:40" x14ac:dyDescent="0.3">
      <c r="A156" s="76" t="s">
        <v>128</v>
      </c>
      <c r="B156" s="76">
        <v>12</v>
      </c>
      <c r="C156" s="76" t="s">
        <v>968</v>
      </c>
      <c r="D156" s="78">
        <v>45930</v>
      </c>
      <c r="E156" s="76" t="s">
        <v>970</v>
      </c>
      <c r="F156" s="76" t="s">
        <v>970</v>
      </c>
      <c r="G156" s="76" t="s">
        <v>971</v>
      </c>
      <c r="H156" s="78">
        <v>44336</v>
      </c>
      <c r="I156" s="76" t="s">
        <v>3723</v>
      </c>
      <c r="J156" s="76" t="s">
        <v>195</v>
      </c>
      <c r="K156" s="76">
        <v>69</v>
      </c>
      <c r="L156" s="76">
        <v>69</v>
      </c>
      <c r="M156" s="76" t="s">
        <v>30795</v>
      </c>
      <c r="N156" s="76" t="s">
        <v>968</v>
      </c>
      <c r="O156" s="76" t="s">
        <v>209</v>
      </c>
      <c r="P156" s="76" t="s">
        <v>968</v>
      </c>
      <c r="Q156" s="76" t="s">
        <v>3726</v>
      </c>
      <c r="R156" s="76" t="s">
        <v>3727</v>
      </c>
      <c r="S156" s="76" t="s">
        <v>16802</v>
      </c>
      <c r="T156" s="76" t="s">
        <v>16801</v>
      </c>
      <c r="U156" s="76" t="s">
        <v>335</v>
      </c>
      <c r="V156" s="76" t="s">
        <v>279</v>
      </c>
      <c r="W156" s="76">
        <v>113806761</v>
      </c>
      <c r="X156" s="76">
        <v>114114604</v>
      </c>
      <c r="Y156" s="78">
        <v>45918</v>
      </c>
      <c r="Z156" s="76" t="s">
        <v>3730</v>
      </c>
      <c r="AA156" s="76" t="s">
        <v>3731</v>
      </c>
      <c r="AB156" s="76" t="s">
        <v>3732</v>
      </c>
      <c r="AC156" s="76">
        <v>195</v>
      </c>
      <c r="AD156" s="76">
        <v>3</v>
      </c>
      <c r="AE156" s="76">
        <v>65</v>
      </c>
      <c r="AF156" s="76" t="s">
        <v>3854</v>
      </c>
      <c r="AG156" s="76"/>
      <c r="AH156" s="76"/>
      <c r="AI156" s="76"/>
      <c r="AJ156" s="76"/>
      <c r="AK156" s="76"/>
      <c r="AL156" s="76"/>
      <c r="AM156" s="83" t="s">
        <v>971</v>
      </c>
      <c r="AN156" s="83" t="s">
        <v>5630</v>
      </c>
    </row>
    <row r="157" spans="1:40" x14ac:dyDescent="0.3">
      <c r="A157" s="76" t="s">
        <v>125</v>
      </c>
      <c r="B157" s="76">
        <v>39</v>
      </c>
      <c r="C157" s="76" t="s">
        <v>4742</v>
      </c>
      <c r="D157" s="78">
        <v>45930</v>
      </c>
      <c r="E157" s="76" t="s">
        <v>30943</v>
      </c>
      <c r="F157" s="76" t="s">
        <v>30943</v>
      </c>
      <c r="G157" s="76" t="s">
        <v>30944</v>
      </c>
      <c r="H157" s="78">
        <v>45872</v>
      </c>
      <c r="I157" s="76" t="s">
        <v>3723</v>
      </c>
      <c r="J157" s="76" t="s">
        <v>195</v>
      </c>
      <c r="K157" s="76">
        <v>69</v>
      </c>
      <c r="L157" s="76">
        <v>69</v>
      </c>
      <c r="M157" s="76" t="s">
        <v>30795</v>
      </c>
      <c r="N157" s="76" t="s">
        <v>4742</v>
      </c>
      <c r="O157" s="76" t="s">
        <v>209</v>
      </c>
      <c r="P157" s="76" t="s">
        <v>4742</v>
      </c>
      <c r="Q157" s="76" t="s">
        <v>3726</v>
      </c>
      <c r="R157" s="76" t="s">
        <v>3727</v>
      </c>
      <c r="S157" s="76" t="s">
        <v>30945</v>
      </c>
      <c r="T157" s="76" t="s">
        <v>8074</v>
      </c>
      <c r="U157" s="76" t="s">
        <v>1703</v>
      </c>
      <c r="V157" s="76" t="s">
        <v>279</v>
      </c>
      <c r="W157" s="76">
        <v>113329981</v>
      </c>
      <c r="X157" s="76">
        <v>113630487</v>
      </c>
      <c r="Y157" s="78">
        <v>45891</v>
      </c>
      <c r="Z157" s="76" t="s">
        <v>3730</v>
      </c>
      <c r="AA157" s="76" t="s">
        <v>3731</v>
      </c>
      <c r="AB157" s="76" t="s">
        <v>3732</v>
      </c>
      <c r="AC157" s="76">
        <v>213</v>
      </c>
      <c r="AD157" s="76">
        <v>3</v>
      </c>
      <c r="AE157" s="76">
        <v>71</v>
      </c>
      <c r="AF157" s="76" t="s">
        <v>3854</v>
      </c>
      <c r="AG157" s="76"/>
      <c r="AH157" s="76"/>
      <c r="AI157" s="76"/>
      <c r="AJ157" s="76"/>
      <c r="AK157" s="76"/>
      <c r="AL157" s="76"/>
      <c r="AM157" s="83" t="s">
        <v>30944</v>
      </c>
      <c r="AN157" s="83" t="s">
        <v>5630</v>
      </c>
    </row>
    <row r="158" spans="1:40" x14ac:dyDescent="0.3">
      <c r="A158" s="80" t="s">
        <v>125</v>
      </c>
      <c r="B158" s="80">
        <v>30</v>
      </c>
      <c r="C158" s="80" t="s">
        <v>7466</v>
      </c>
      <c r="D158" s="81">
        <v>45930</v>
      </c>
      <c r="E158" s="80" t="s">
        <v>7467</v>
      </c>
      <c r="F158" s="80" t="s">
        <v>7467</v>
      </c>
      <c r="G158" s="80" t="s">
        <v>7470</v>
      </c>
      <c r="H158" s="81">
        <v>45008</v>
      </c>
      <c r="I158" s="80" t="s">
        <v>203</v>
      </c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1">
        <v>45900</v>
      </c>
      <c r="Z158" s="80"/>
      <c r="AA158" s="80"/>
      <c r="AB158" s="80"/>
      <c r="AC158" s="80"/>
      <c r="AD158" s="80"/>
      <c r="AE158" s="80"/>
      <c r="AF158" s="80" t="s">
        <v>3854</v>
      </c>
      <c r="AG158" s="80"/>
      <c r="AH158" s="80"/>
      <c r="AI158" s="80"/>
      <c r="AJ158" s="80"/>
      <c r="AK158" s="80"/>
      <c r="AL158" s="80" t="s">
        <v>223</v>
      </c>
      <c r="AM158" s="83" t="s">
        <v>7470</v>
      </c>
      <c r="AN158" s="83" t="s">
        <v>5630</v>
      </c>
    </row>
    <row r="159" spans="1:40" x14ac:dyDescent="0.3">
      <c r="A159" s="76" t="s">
        <v>126</v>
      </c>
      <c r="B159" s="76">
        <v>25</v>
      </c>
      <c r="C159" s="76" t="s">
        <v>14578</v>
      </c>
      <c r="D159" s="78">
        <v>45930</v>
      </c>
      <c r="E159" s="76" t="s">
        <v>30946</v>
      </c>
      <c r="F159" s="76" t="s">
        <v>30794</v>
      </c>
      <c r="G159" s="76" t="s">
        <v>30794</v>
      </c>
      <c r="H159" s="78" t="s">
        <v>30794</v>
      </c>
      <c r="I159" s="76" t="s">
        <v>3723</v>
      </c>
      <c r="J159" s="76" t="s">
        <v>195</v>
      </c>
      <c r="K159" s="76">
        <v>68</v>
      </c>
      <c r="L159" s="76">
        <v>68</v>
      </c>
      <c r="M159" s="76" t="s">
        <v>30795</v>
      </c>
      <c r="N159" s="76" t="s">
        <v>14578</v>
      </c>
      <c r="O159" s="76" t="s">
        <v>209</v>
      </c>
      <c r="P159" s="76" t="s">
        <v>14578</v>
      </c>
      <c r="Q159" s="76" t="s">
        <v>3726</v>
      </c>
      <c r="R159" s="76" t="s">
        <v>3752</v>
      </c>
      <c r="S159" s="76" t="s">
        <v>4140</v>
      </c>
      <c r="T159" s="76" t="s">
        <v>4140</v>
      </c>
      <c r="U159" s="76" t="s">
        <v>3618</v>
      </c>
      <c r="V159" s="76" t="s">
        <v>3619</v>
      </c>
      <c r="W159" s="76">
        <v>113557331</v>
      </c>
      <c r="X159" s="76">
        <v>113862459</v>
      </c>
      <c r="Y159" s="78">
        <v>45905</v>
      </c>
      <c r="Z159" s="76" t="s">
        <v>3730</v>
      </c>
      <c r="AA159" s="76" t="s">
        <v>3731</v>
      </c>
      <c r="AB159" s="76" t="s">
        <v>3732</v>
      </c>
      <c r="AC159" s="76">
        <v>650</v>
      </c>
      <c r="AD159" s="76">
        <v>10</v>
      </c>
      <c r="AE159" s="76">
        <v>65</v>
      </c>
      <c r="AF159" s="76" t="s">
        <v>3854</v>
      </c>
      <c r="AG159" s="76"/>
      <c r="AH159" s="76"/>
      <c r="AI159" s="76"/>
      <c r="AJ159" s="76"/>
      <c r="AK159" s="76"/>
      <c r="AL159" s="76"/>
      <c r="AM159" s="83" t="s">
        <v>14582</v>
      </c>
      <c r="AN159" s="83" t="e">
        <v>#N/A</v>
      </c>
    </row>
    <row r="160" spans="1:40" x14ac:dyDescent="0.3">
      <c r="A160" s="80" t="s">
        <v>126</v>
      </c>
      <c r="B160" s="80">
        <v>24</v>
      </c>
      <c r="C160" s="80" t="s">
        <v>994</v>
      </c>
      <c r="D160" s="81">
        <v>45930</v>
      </c>
      <c r="E160" s="80" t="s">
        <v>995</v>
      </c>
      <c r="F160" s="80" t="s">
        <v>995</v>
      </c>
      <c r="G160" s="80" t="s">
        <v>996</v>
      </c>
      <c r="H160" s="81">
        <v>33815</v>
      </c>
      <c r="I160" s="80" t="s">
        <v>203</v>
      </c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1">
        <v>45906</v>
      </c>
      <c r="Z160" s="80"/>
      <c r="AA160" s="80"/>
      <c r="AB160" s="80"/>
      <c r="AC160" s="80"/>
      <c r="AD160" s="80"/>
      <c r="AE160" s="80"/>
      <c r="AF160" s="80" t="s">
        <v>3854</v>
      </c>
      <c r="AG160" s="80"/>
      <c r="AH160" s="80"/>
      <c r="AI160" s="80"/>
      <c r="AJ160" s="80"/>
      <c r="AK160" s="80"/>
      <c r="AL160" s="80" t="s">
        <v>195</v>
      </c>
      <c r="AM160" s="83" t="s">
        <v>996</v>
      </c>
      <c r="AN160" s="83" t="s">
        <v>5630</v>
      </c>
    </row>
    <row r="161" spans="1:40" x14ac:dyDescent="0.3">
      <c r="A161" s="76" t="s">
        <v>125</v>
      </c>
      <c r="B161" s="76">
        <v>39</v>
      </c>
      <c r="C161" s="76" t="s">
        <v>30947</v>
      </c>
      <c r="D161" s="78">
        <v>45930</v>
      </c>
      <c r="E161" s="76" t="s">
        <v>15962</v>
      </c>
      <c r="F161" s="76" t="s">
        <v>15962</v>
      </c>
      <c r="G161" s="76" t="s">
        <v>15965</v>
      </c>
      <c r="H161" s="78">
        <v>45872</v>
      </c>
      <c r="I161" s="76" t="s">
        <v>3723</v>
      </c>
      <c r="J161" s="76" t="s">
        <v>195</v>
      </c>
      <c r="K161" s="76">
        <v>69</v>
      </c>
      <c r="L161" s="76">
        <v>69</v>
      </c>
      <c r="M161" s="76" t="s">
        <v>30795</v>
      </c>
      <c r="N161" s="76" t="s">
        <v>30947</v>
      </c>
      <c r="O161" s="76" t="s">
        <v>209</v>
      </c>
      <c r="P161" s="76" t="s">
        <v>30947</v>
      </c>
      <c r="Q161" s="76" t="s">
        <v>3726</v>
      </c>
      <c r="R161" s="76" t="s">
        <v>3897</v>
      </c>
      <c r="S161" s="76" t="s">
        <v>15967</v>
      </c>
      <c r="T161" s="76" t="s">
        <v>15966</v>
      </c>
      <c r="U161" s="76" t="s">
        <v>1799</v>
      </c>
      <c r="V161" s="76" t="s">
        <v>279</v>
      </c>
      <c r="W161" s="76">
        <v>113328896</v>
      </c>
      <c r="X161" s="76">
        <v>113629368</v>
      </c>
      <c r="Y161" s="78">
        <v>45891</v>
      </c>
      <c r="Z161" s="76" t="s">
        <v>3730</v>
      </c>
      <c r="AA161" s="76" t="s">
        <v>3731</v>
      </c>
      <c r="AB161" s="76" t="s">
        <v>3732</v>
      </c>
      <c r="AC161" s="76">
        <v>1785</v>
      </c>
      <c r="AD161" s="76">
        <v>21</v>
      </c>
      <c r="AE161" s="76">
        <v>85</v>
      </c>
      <c r="AF161" s="76" t="s">
        <v>3854</v>
      </c>
      <c r="AG161" s="76"/>
      <c r="AH161" s="76"/>
      <c r="AI161" s="76"/>
      <c r="AJ161" s="76"/>
      <c r="AK161" s="76"/>
      <c r="AL161" s="76"/>
      <c r="AM161" s="83" t="s">
        <v>15965</v>
      </c>
      <c r="AN161" s="83" t="s">
        <v>5630</v>
      </c>
    </row>
    <row r="162" spans="1:40" x14ac:dyDescent="0.3">
      <c r="A162" s="76" t="s">
        <v>125</v>
      </c>
      <c r="B162" s="76">
        <v>97</v>
      </c>
      <c r="C162" s="76" t="s">
        <v>13141</v>
      </c>
      <c r="D162" s="78">
        <v>45930</v>
      </c>
      <c r="E162" s="76" t="s">
        <v>13142</v>
      </c>
      <c r="F162" s="76" t="s">
        <v>13142</v>
      </c>
      <c r="G162" s="76" t="s">
        <v>13145</v>
      </c>
      <c r="H162" s="78">
        <v>41162</v>
      </c>
      <c r="I162" s="76" t="s">
        <v>3723</v>
      </c>
      <c r="J162" s="76" t="s">
        <v>195</v>
      </c>
      <c r="K162" s="76" t="s">
        <v>3724</v>
      </c>
      <c r="L162" s="76" t="b">
        <v>0</v>
      </c>
      <c r="M162" s="76" t="s">
        <v>3725</v>
      </c>
      <c r="N162" s="76" t="s">
        <v>13141</v>
      </c>
      <c r="O162" s="76" t="s">
        <v>209</v>
      </c>
      <c r="P162" s="76" t="s">
        <v>13141</v>
      </c>
      <c r="Q162" s="76" t="s">
        <v>3726</v>
      </c>
      <c r="R162" s="76" t="s">
        <v>3897</v>
      </c>
      <c r="S162" s="76" t="s">
        <v>4195</v>
      </c>
      <c r="T162" s="76" t="s">
        <v>13146</v>
      </c>
      <c r="U162" s="76" t="s">
        <v>21249</v>
      </c>
      <c r="V162" s="76" t="s">
        <v>279</v>
      </c>
      <c r="W162" s="76">
        <v>112350426</v>
      </c>
      <c r="X162" s="76">
        <v>112639574</v>
      </c>
      <c r="Y162" s="78">
        <v>45833</v>
      </c>
      <c r="Z162" s="76" t="s">
        <v>3730</v>
      </c>
      <c r="AA162" s="76" t="s">
        <v>3731</v>
      </c>
      <c r="AB162" s="76" t="s">
        <v>3732</v>
      </c>
      <c r="AC162" s="76">
        <v>244.2</v>
      </c>
      <c r="AD162" s="76">
        <v>3</v>
      </c>
      <c r="AE162" s="76">
        <v>81.400000000000006</v>
      </c>
      <c r="AF162" s="76" t="s">
        <v>30948</v>
      </c>
      <c r="AG162" s="76"/>
      <c r="AH162" s="76"/>
      <c r="AI162" s="76"/>
      <c r="AJ162" s="76"/>
      <c r="AK162" s="76"/>
      <c r="AL162" s="76"/>
      <c r="AM162" s="83" t="s">
        <v>13145</v>
      </c>
      <c r="AN162" s="83" t="s">
        <v>5630</v>
      </c>
    </row>
    <row r="163" spans="1:40" x14ac:dyDescent="0.3">
      <c r="A163" s="76" t="s">
        <v>126</v>
      </c>
      <c r="B163" s="76">
        <v>25</v>
      </c>
      <c r="C163" s="76" t="s">
        <v>1003</v>
      </c>
      <c r="D163" s="78">
        <v>45930</v>
      </c>
      <c r="E163" s="76" t="s">
        <v>1004</v>
      </c>
      <c r="F163" s="76" t="s">
        <v>1004</v>
      </c>
      <c r="G163" s="76" t="s">
        <v>1005</v>
      </c>
      <c r="H163" s="78">
        <v>44258</v>
      </c>
      <c r="I163" s="76" t="s">
        <v>3723</v>
      </c>
      <c r="J163" s="76" t="s">
        <v>195</v>
      </c>
      <c r="K163" s="76">
        <v>69</v>
      </c>
      <c r="L163" s="76">
        <v>69</v>
      </c>
      <c r="M163" s="76" t="s">
        <v>30795</v>
      </c>
      <c r="N163" s="76" t="s">
        <v>1003</v>
      </c>
      <c r="O163" s="76" t="s">
        <v>209</v>
      </c>
      <c r="P163" s="76" t="s">
        <v>1003</v>
      </c>
      <c r="Q163" s="76" t="s">
        <v>3726</v>
      </c>
      <c r="R163" s="76" t="s">
        <v>3727</v>
      </c>
      <c r="S163" s="76" t="s">
        <v>4758</v>
      </c>
      <c r="T163" s="76" t="s">
        <v>4759</v>
      </c>
      <c r="U163" s="76" t="s">
        <v>335</v>
      </c>
      <c r="V163" s="76" t="s">
        <v>279</v>
      </c>
      <c r="W163" s="76">
        <v>113545552</v>
      </c>
      <c r="X163" s="76">
        <v>113850925</v>
      </c>
      <c r="Y163" s="78">
        <v>45905</v>
      </c>
      <c r="Z163" s="76" t="s">
        <v>3730</v>
      </c>
      <c r="AA163" s="76" t="s">
        <v>3731</v>
      </c>
      <c r="AB163" s="76" t="s">
        <v>3732</v>
      </c>
      <c r="AC163" s="76">
        <v>260</v>
      </c>
      <c r="AD163" s="76">
        <v>4</v>
      </c>
      <c r="AE163" s="76">
        <v>65</v>
      </c>
      <c r="AF163" s="76" t="s">
        <v>3854</v>
      </c>
      <c r="AG163" s="76"/>
      <c r="AH163" s="76"/>
      <c r="AI163" s="76"/>
      <c r="AJ163" s="76"/>
      <c r="AK163" s="76"/>
      <c r="AL163" s="76"/>
      <c r="AM163" s="83" t="s">
        <v>1005</v>
      </c>
      <c r="AN163" s="83" t="s">
        <v>5630</v>
      </c>
    </row>
    <row r="164" spans="1:40" x14ac:dyDescent="0.3">
      <c r="A164" s="80" t="s">
        <v>128</v>
      </c>
      <c r="B164" s="80">
        <v>3</v>
      </c>
      <c r="C164" s="80" t="s">
        <v>12850</v>
      </c>
      <c r="D164" s="81">
        <v>45930</v>
      </c>
      <c r="E164" s="80" t="s">
        <v>12851</v>
      </c>
      <c r="F164" s="80" t="s">
        <v>12851</v>
      </c>
      <c r="G164" s="80" t="s">
        <v>12854</v>
      </c>
      <c r="H164" s="81">
        <v>40813</v>
      </c>
      <c r="I164" s="80" t="s">
        <v>203</v>
      </c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1">
        <v>45927</v>
      </c>
      <c r="Z164" s="80"/>
      <c r="AA164" s="80"/>
      <c r="AB164" s="80"/>
      <c r="AC164" s="80"/>
      <c r="AD164" s="80"/>
      <c r="AE164" s="80"/>
      <c r="AF164" s="80" t="s">
        <v>3854</v>
      </c>
      <c r="AG164" s="80"/>
      <c r="AH164" s="80"/>
      <c r="AI164" s="80"/>
      <c r="AJ164" s="80"/>
      <c r="AK164" s="80"/>
      <c r="AL164" s="80" t="s">
        <v>195</v>
      </c>
      <c r="AM164" s="83" t="s">
        <v>12854</v>
      </c>
      <c r="AN164" s="83" t="s">
        <v>5630</v>
      </c>
    </row>
    <row r="165" spans="1:40" x14ac:dyDescent="0.3">
      <c r="A165" s="76" t="s">
        <v>128</v>
      </c>
      <c r="B165" s="76">
        <v>5</v>
      </c>
      <c r="C165" s="76" t="s">
        <v>4770</v>
      </c>
      <c r="D165" s="78">
        <v>45930</v>
      </c>
      <c r="E165" s="76" t="s">
        <v>5842</v>
      </c>
      <c r="F165" s="76" t="s">
        <v>5842</v>
      </c>
      <c r="G165" s="76" t="s">
        <v>4772</v>
      </c>
      <c r="H165" s="78">
        <v>40623</v>
      </c>
      <c r="I165" s="76" t="s">
        <v>3723</v>
      </c>
      <c r="J165" s="76" t="s">
        <v>195</v>
      </c>
      <c r="K165" s="76">
        <v>69</v>
      </c>
      <c r="L165" s="76">
        <v>69</v>
      </c>
      <c r="M165" s="76" t="s">
        <v>30795</v>
      </c>
      <c r="N165" s="76" t="s">
        <v>4770</v>
      </c>
      <c r="O165" s="76" t="s">
        <v>209</v>
      </c>
      <c r="P165" s="76" t="s">
        <v>4770</v>
      </c>
      <c r="Q165" s="76" t="s">
        <v>3726</v>
      </c>
      <c r="R165" s="76" t="s">
        <v>4135</v>
      </c>
      <c r="S165" s="76" t="s">
        <v>4019</v>
      </c>
      <c r="T165" s="76" t="s">
        <v>4771</v>
      </c>
      <c r="U165" s="76" t="s">
        <v>1032</v>
      </c>
      <c r="V165" s="76" t="s">
        <v>279</v>
      </c>
      <c r="W165" s="76">
        <v>112895815</v>
      </c>
      <c r="X165" s="76">
        <v>114244141</v>
      </c>
      <c r="Y165" s="78">
        <v>45925</v>
      </c>
      <c r="Z165" s="76" t="s">
        <v>3730</v>
      </c>
      <c r="AA165" s="76" t="s">
        <v>3731</v>
      </c>
      <c r="AB165" s="76" t="s">
        <v>3732</v>
      </c>
      <c r="AC165" s="76">
        <v>476</v>
      </c>
      <c r="AD165" s="76">
        <v>7</v>
      </c>
      <c r="AE165" s="76">
        <v>68</v>
      </c>
      <c r="AF165" s="76" t="s">
        <v>3854</v>
      </c>
      <c r="AG165" s="76"/>
      <c r="AH165" s="76"/>
      <c r="AI165" s="76"/>
      <c r="AJ165" s="76"/>
      <c r="AK165" s="76"/>
      <c r="AL165" s="76"/>
      <c r="AM165" s="83" t="s">
        <v>4772</v>
      </c>
      <c r="AN165" s="83" t="s">
        <v>5630</v>
      </c>
    </row>
    <row r="166" spans="1:40" x14ac:dyDescent="0.3">
      <c r="A166" s="76" t="s">
        <v>125</v>
      </c>
      <c r="B166" s="76">
        <v>35</v>
      </c>
      <c r="C166" s="76" t="s">
        <v>30949</v>
      </c>
      <c r="D166" s="78">
        <v>45930</v>
      </c>
      <c r="E166" s="76" t="s">
        <v>30950</v>
      </c>
      <c r="F166" s="76" t="s">
        <v>30950</v>
      </c>
      <c r="G166" s="76" t="s">
        <v>30951</v>
      </c>
      <c r="H166" s="78">
        <v>45886</v>
      </c>
      <c r="I166" s="76" t="s">
        <v>3723</v>
      </c>
      <c r="J166" s="76" t="s">
        <v>195</v>
      </c>
      <c r="K166" s="76">
        <v>68</v>
      </c>
      <c r="L166" s="76">
        <v>68</v>
      </c>
      <c r="M166" s="76" t="s">
        <v>30795</v>
      </c>
      <c r="N166" s="76" t="s">
        <v>30949</v>
      </c>
      <c r="O166" s="76" t="s">
        <v>209</v>
      </c>
      <c r="P166" s="76" t="s">
        <v>30949</v>
      </c>
      <c r="Q166" s="76" t="s">
        <v>3726</v>
      </c>
      <c r="R166" s="76" t="s">
        <v>4135</v>
      </c>
      <c r="S166" s="76" t="s">
        <v>5340</v>
      </c>
      <c r="T166" s="76" t="s">
        <v>30952</v>
      </c>
      <c r="U166" s="76" t="s">
        <v>789</v>
      </c>
      <c r="V166" s="76" t="s">
        <v>279</v>
      </c>
      <c r="W166" s="76">
        <v>113376515</v>
      </c>
      <c r="X166" s="76">
        <v>113677789</v>
      </c>
      <c r="Y166" s="78">
        <v>45895</v>
      </c>
      <c r="Z166" s="76" t="s">
        <v>3730</v>
      </c>
      <c r="AA166" s="76" t="s">
        <v>3731</v>
      </c>
      <c r="AB166" s="76" t="s">
        <v>3732</v>
      </c>
      <c r="AC166" s="76">
        <v>464.8</v>
      </c>
      <c r="AD166" s="76">
        <v>7</v>
      </c>
      <c r="AE166" s="76">
        <v>66.400000000000006</v>
      </c>
      <c r="AF166" s="76" t="s">
        <v>3854</v>
      </c>
      <c r="AG166" s="76"/>
      <c r="AH166" s="76"/>
      <c r="AI166" s="76"/>
      <c r="AJ166" s="76"/>
      <c r="AK166" s="76"/>
      <c r="AL166" s="76"/>
      <c r="AM166" s="83" t="s">
        <v>30951</v>
      </c>
      <c r="AN166" s="83" t="s">
        <v>5630</v>
      </c>
    </row>
    <row r="167" spans="1:40" x14ac:dyDescent="0.3">
      <c r="A167" s="76" t="s">
        <v>128</v>
      </c>
      <c r="B167" s="76">
        <v>13</v>
      </c>
      <c r="C167" s="76" t="s">
        <v>1019</v>
      </c>
      <c r="D167" s="78">
        <v>45930</v>
      </c>
      <c r="E167" s="76" t="s">
        <v>1020</v>
      </c>
      <c r="F167" s="76" t="s">
        <v>1020</v>
      </c>
      <c r="G167" s="76" t="s">
        <v>1021</v>
      </c>
      <c r="H167" s="78">
        <v>45242</v>
      </c>
      <c r="I167" s="76" t="s">
        <v>3723</v>
      </c>
      <c r="J167" s="76" t="s">
        <v>195</v>
      </c>
      <c r="K167" s="76">
        <v>69</v>
      </c>
      <c r="L167" s="76">
        <v>69</v>
      </c>
      <c r="M167" s="76" t="s">
        <v>30795</v>
      </c>
      <c r="N167" s="76" t="s">
        <v>1019</v>
      </c>
      <c r="O167" s="76" t="s">
        <v>209</v>
      </c>
      <c r="P167" s="76" t="s">
        <v>1019</v>
      </c>
      <c r="Q167" s="76" t="s">
        <v>3726</v>
      </c>
      <c r="R167" s="76" t="s">
        <v>4135</v>
      </c>
      <c r="S167" s="76" t="s">
        <v>4645</v>
      </c>
      <c r="T167" s="76" t="s">
        <v>4646</v>
      </c>
      <c r="U167" s="76" t="s">
        <v>4647</v>
      </c>
      <c r="V167" s="76" t="s">
        <v>279</v>
      </c>
      <c r="W167" s="76">
        <v>113776025</v>
      </c>
      <c r="X167" s="76">
        <v>114092902</v>
      </c>
      <c r="Y167" s="78">
        <v>45917</v>
      </c>
      <c r="Z167" s="76" t="s">
        <v>3730</v>
      </c>
      <c r="AA167" s="76" t="s">
        <v>3731</v>
      </c>
      <c r="AB167" s="76" t="s">
        <v>3732</v>
      </c>
      <c r="AC167" s="76">
        <v>165</v>
      </c>
      <c r="AD167" s="76">
        <v>3</v>
      </c>
      <c r="AE167" s="76">
        <v>55</v>
      </c>
      <c r="AF167" s="76" t="s">
        <v>3854</v>
      </c>
      <c r="AG167" s="76"/>
      <c r="AH167" s="76"/>
      <c r="AI167" s="76"/>
      <c r="AJ167" s="76"/>
      <c r="AK167" s="76"/>
      <c r="AL167" s="76"/>
      <c r="AM167" s="83" t="s">
        <v>1021</v>
      </c>
      <c r="AN167" s="83" t="s">
        <v>5630</v>
      </c>
    </row>
    <row r="168" spans="1:40" x14ac:dyDescent="0.3">
      <c r="A168" s="76" t="s">
        <v>125</v>
      </c>
      <c r="B168" s="76">
        <v>33</v>
      </c>
      <c r="C168" s="76" t="s">
        <v>1033</v>
      </c>
      <c r="D168" s="78">
        <v>45930</v>
      </c>
      <c r="E168" s="76" t="s">
        <v>1035</v>
      </c>
      <c r="F168" s="76" t="s">
        <v>1035</v>
      </c>
      <c r="G168" s="76" t="s">
        <v>1036</v>
      </c>
      <c r="H168" s="78">
        <v>45445</v>
      </c>
      <c r="I168" s="76" t="s">
        <v>3723</v>
      </c>
      <c r="J168" s="76" t="s">
        <v>195</v>
      </c>
      <c r="K168" s="76">
        <v>69</v>
      </c>
      <c r="L168" s="76">
        <v>69</v>
      </c>
      <c r="M168" s="76" t="s">
        <v>30795</v>
      </c>
      <c r="N168" s="76" t="s">
        <v>1033</v>
      </c>
      <c r="O168" s="76" t="s">
        <v>209</v>
      </c>
      <c r="P168" s="76" t="s">
        <v>1033</v>
      </c>
      <c r="Q168" s="76" t="s">
        <v>3726</v>
      </c>
      <c r="R168" s="76" t="s">
        <v>4135</v>
      </c>
      <c r="S168" s="76" t="s">
        <v>4781</v>
      </c>
      <c r="T168" s="76" t="s">
        <v>4782</v>
      </c>
      <c r="U168" s="76" t="s">
        <v>30953</v>
      </c>
      <c r="V168" s="76" t="s">
        <v>287</v>
      </c>
      <c r="W168" s="76">
        <v>113439498</v>
      </c>
      <c r="X168" s="76">
        <v>113742216</v>
      </c>
      <c r="Y168" s="78">
        <v>45897</v>
      </c>
      <c r="Z168" s="76" t="s">
        <v>3730</v>
      </c>
      <c r="AA168" s="76" t="s">
        <v>3731</v>
      </c>
      <c r="AB168" s="76" t="s">
        <v>3732</v>
      </c>
      <c r="AC168" s="76">
        <v>525</v>
      </c>
      <c r="AD168" s="76">
        <v>7</v>
      </c>
      <c r="AE168" s="76">
        <v>75</v>
      </c>
      <c r="AF168" s="76" t="s">
        <v>3854</v>
      </c>
      <c r="AG168" s="76"/>
      <c r="AH168" s="76"/>
      <c r="AI168" s="76"/>
      <c r="AJ168" s="76"/>
      <c r="AK168" s="76"/>
      <c r="AL168" s="76"/>
      <c r="AM168" s="83" t="s">
        <v>1036</v>
      </c>
      <c r="AN168" s="83" t="s">
        <v>5630</v>
      </c>
    </row>
    <row r="169" spans="1:40" x14ac:dyDescent="0.3">
      <c r="A169" s="80" t="s">
        <v>128</v>
      </c>
      <c r="B169" s="80">
        <v>10</v>
      </c>
      <c r="C169" s="80" t="s">
        <v>4793</v>
      </c>
      <c r="D169" s="81">
        <v>45930</v>
      </c>
      <c r="E169" s="80" t="s">
        <v>30954</v>
      </c>
      <c r="F169" s="80" t="s">
        <v>30954</v>
      </c>
      <c r="G169" s="80" t="s">
        <v>4796</v>
      </c>
      <c r="H169" s="81">
        <v>43192</v>
      </c>
      <c r="I169" s="80" t="s">
        <v>203</v>
      </c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1">
        <v>45920</v>
      </c>
      <c r="Z169" s="80"/>
      <c r="AA169" s="80"/>
      <c r="AB169" s="80"/>
      <c r="AC169" s="80"/>
      <c r="AD169" s="80"/>
      <c r="AE169" s="80"/>
      <c r="AF169" s="80" t="s">
        <v>3854</v>
      </c>
      <c r="AG169" s="80"/>
      <c r="AH169" s="80"/>
      <c r="AI169" s="80"/>
      <c r="AJ169" s="80"/>
      <c r="AK169" s="80"/>
      <c r="AL169" s="80" t="s">
        <v>195</v>
      </c>
      <c r="AM169" s="83" t="s">
        <v>4796</v>
      </c>
      <c r="AN169" s="83" t="s">
        <v>5630</v>
      </c>
    </row>
    <row r="170" spans="1:40" x14ac:dyDescent="0.3">
      <c r="A170" s="76" t="s">
        <v>128</v>
      </c>
      <c r="B170" s="76">
        <v>7</v>
      </c>
      <c r="C170" s="76" t="s">
        <v>4798</v>
      </c>
      <c r="D170" s="78">
        <v>45930</v>
      </c>
      <c r="E170" s="76" t="s">
        <v>11111</v>
      </c>
      <c r="F170" s="76" t="s">
        <v>11111</v>
      </c>
      <c r="G170" s="76" t="s">
        <v>4799</v>
      </c>
      <c r="H170" s="78">
        <v>35513</v>
      </c>
      <c r="I170" s="76" t="s">
        <v>3723</v>
      </c>
      <c r="J170" s="76" t="s">
        <v>195</v>
      </c>
      <c r="K170" s="76">
        <v>69</v>
      </c>
      <c r="L170" s="76">
        <v>69</v>
      </c>
      <c r="M170" s="76" t="s">
        <v>30795</v>
      </c>
      <c r="N170" s="76" t="s">
        <v>4798</v>
      </c>
      <c r="O170" s="76" t="s">
        <v>209</v>
      </c>
      <c r="P170" s="76" t="s">
        <v>4798</v>
      </c>
      <c r="Q170" s="76" t="s">
        <v>3726</v>
      </c>
      <c r="R170" s="76" t="s">
        <v>4135</v>
      </c>
      <c r="S170" s="76" t="s">
        <v>4445</v>
      </c>
      <c r="T170" s="76" t="s">
        <v>4106</v>
      </c>
      <c r="U170" s="76" t="s">
        <v>4272</v>
      </c>
      <c r="V170" s="76" t="s">
        <v>279</v>
      </c>
      <c r="W170" s="76">
        <v>113875879</v>
      </c>
      <c r="X170" s="76">
        <v>114204042</v>
      </c>
      <c r="Y170" s="78">
        <v>45923</v>
      </c>
      <c r="Z170" s="76" t="s">
        <v>3730</v>
      </c>
      <c r="AA170" s="76" t="s">
        <v>3731</v>
      </c>
      <c r="AB170" s="76" t="s">
        <v>3732</v>
      </c>
      <c r="AC170" s="76">
        <v>385</v>
      </c>
      <c r="AD170" s="76">
        <v>7</v>
      </c>
      <c r="AE170" s="76">
        <v>55</v>
      </c>
      <c r="AF170" s="76" t="s">
        <v>3854</v>
      </c>
      <c r="AG170" s="76"/>
      <c r="AH170" s="76"/>
      <c r="AI170" s="76"/>
      <c r="AJ170" s="76"/>
      <c r="AK170" s="76"/>
      <c r="AL170" s="76"/>
      <c r="AM170" s="83" t="s">
        <v>4799</v>
      </c>
      <c r="AN170" s="83" t="s">
        <v>5630</v>
      </c>
    </row>
    <row r="171" spans="1:40" x14ac:dyDescent="0.3">
      <c r="A171" s="76" t="s">
        <v>128</v>
      </c>
      <c r="B171" s="76">
        <v>7</v>
      </c>
      <c r="C171" s="76" t="s">
        <v>17364</v>
      </c>
      <c r="D171" s="78">
        <v>45930</v>
      </c>
      <c r="E171" s="76" t="s">
        <v>17365</v>
      </c>
      <c r="F171" s="76" t="s">
        <v>17365</v>
      </c>
      <c r="G171" s="76" t="s">
        <v>17368</v>
      </c>
      <c r="H171" s="78">
        <v>45221</v>
      </c>
      <c r="I171" s="76" t="s">
        <v>3723</v>
      </c>
      <c r="J171" s="76" t="s">
        <v>195</v>
      </c>
      <c r="K171" s="76">
        <v>69</v>
      </c>
      <c r="L171" s="76">
        <v>69</v>
      </c>
      <c r="M171" s="76" t="s">
        <v>30795</v>
      </c>
      <c r="N171" s="76" t="s">
        <v>17364</v>
      </c>
      <c r="O171" s="76" t="s">
        <v>209</v>
      </c>
      <c r="P171" s="76" t="s">
        <v>17364</v>
      </c>
      <c r="Q171" s="76" t="s">
        <v>3726</v>
      </c>
      <c r="R171" s="76" t="s">
        <v>4135</v>
      </c>
      <c r="S171" s="76" t="s">
        <v>17370</v>
      </c>
      <c r="T171" s="76" t="s">
        <v>17369</v>
      </c>
      <c r="U171" s="76" t="s">
        <v>399</v>
      </c>
      <c r="V171" s="76" t="s">
        <v>287</v>
      </c>
      <c r="W171" s="76">
        <v>113888775</v>
      </c>
      <c r="X171" s="76">
        <v>114198078</v>
      </c>
      <c r="Y171" s="78">
        <v>45923</v>
      </c>
      <c r="Z171" s="76" t="s">
        <v>3730</v>
      </c>
      <c r="AA171" s="76" t="s">
        <v>3731</v>
      </c>
      <c r="AB171" s="76" t="s">
        <v>3732</v>
      </c>
      <c r="AC171" s="76">
        <v>385</v>
      </c>
      <c r="AD171" s="76">
        <v>7</v>
      </c>
      <c r="AE171" s="76">
        <v>55</v>
      </c>
      <c r="AF171" s="76" t="s">
        <v>3854</v>
      </c>
      <c r="AG171" s="76"/>
      <c r="AH171" s="76"/>
      <c r="AI171" s="76"/>
      <c r="AJ171" s="76"/>
      <c r="AK171" s="76"/>
      <c r="AL171" s="76"/>
      <c r="AM171" s="83" t="s">
        <v>17368</v>
      </c>
      <c r="AN171" s="83" t="s">
        <v>5630</v>
      </c>
    </row>
    <row r="172" spans="1:40" x14ac:dyDescent="0.3">
      <c r="A172" s="76" t="s">
        <v>128</v>
      </c>
      <c r="B172" s="76">
        <v>7</v>
      </c>
      <c r="C172" s="76" t="s">
        <v>1057</v>
      </c>
      <c r="D172" s="78">
        <v>45930</v>
      </c>
      <c r="E172" s="76" t="s">
        <v>1058</v>
      </c>
      <c r="F172" s="76" t="s">
        <v>1058</v>
      </c>
      <c r="G172" s="76" t="s">
        <v>1059</v>
      </c>
      <c r="H172" s="78">
        <v>45802</v>
      </c>
      <c r="I172" s="76" t="s">
        <v>3723</v>
      </c>
      <c r="J172" s="76" t="s">
        <v>195</v>
      </c>
      <c r="K172" s="76">
        <v>72</v>
      </c>
      <c r="L172" s="76">
        <v>72</v>
      </c>
      <c r="M172" s="76" t="s">
        <v>30795</v>
      </c>
      <c r="N172" s="76" t="s">
        <v>1057</v>
      </c>
      <c r="O172" s="76" t="s">
        <v>209</v>
      </c>
      <c r="P172" s="76" t="s">
        <v>1057</v>
      </c>
      <c r="Q172" s="76" t="s">
        <v>3726</v>
      </c>
      <c r="R172" s="76" t="s">
        <v>3870</v>
      </c>
      <c r="S172" s="76" t="s">
        <v>18660</v>
      </c>
      <c r="T172" s="76" t="s">
        <v>18659</v>
      </c>
      <c r="U172" s="76" t="s">
        <v>22950</v>
      </c>
      <c r="V172" s="76" t="s">
        <v>219</v>
      </c>
      <c r="W172" s="76">
        <v>113888836</v>
      </c>
      <c r="X172" s="76">
        <v>114197532</v>
      </c>
      <c r="Y172" s="78">
        <v>45923</v>
      </c>
      <c r="Z172" s="76" t="s">
        <v>3730</v>
      </c>
      <c r="AA172" s="76" t="s">
        <v>3731</v>
      </c>
      <c r="AB172" s="76" t="s">
        <v>3732</v>
      </c>
      <c r="AC172" s="76">
        <v>525</v>
      </c>
      <c r="AD172" s="76">
        <v>7</v>
      </c>
      <c r="AE172" s="76">
        <v>75</v>
      </c>
      <c r="AF172" s="76" t="s">
        <v>3854</v>
      </c>
      <c r="AG172" s="76"/>
      <c r="AH172" s="76"/>
      <c r="AI172" s="76"/>
      <c r="AJ172" s="76"/>
      <c r="AK172" s="76"/>
      <c r="AL172" s="76"/>
      <c r="AM172" s="83" t="s">
        <v>1059</v>
      </c>
      <c r="AN172" s="83" t="s">
        <v>5630</v>
      </c>
    </row>
    <row r="173" spans="1:40" x14ac:dyDescent="0.3">
      <c r="A173" s="76" t="s">
        <v>128</v>
      </c>
      <c r="B173" s="76">
        <v>8</v>
      </c>
      <c r="C173" s="76" t="s">
        <v>4811</v>
      </c>
      <c r="D173" s="78">
        <v>45930</v>
      </c>
      <c r="E173" s="76" t="s">
        <v>17945</v>
      </c>
      <c r="F173" s="76" t="s">
        <v>17945</v>
      </c>
      <c r="G173" s="76" t="s">
        <v>4813</v>
      </c>
      <c r="H173" s="78">
        <v>44763</v>
      </c>
      <c r="I173" s="76" t="s">
        <v>3723</v>
      </c>
      <c r="J173" s="76" t="s">
        <v>195</v>
      </c>
      <c r="K173" s="76">
        <v>72</v>
      </c>
      <c r="L173" s="76">
        <v>72</v>
      </c>
      <c r="M173" s="76" t="s">
        <v>30795</v>
      </c>
      <c r="N173" s="76" t="s">
        <v>4811</v>
      </c>
      <c r="O173" s="76" t="s">
        <v>209</v>
      </c>
      <c r="P173" s="76" t="s">
        <v>4811</v>
      </c>
      <c r="Q173" s="76" t="s">
        <v>3726</v>
      </c>
      <c r="R173" s="76" t="s">
        <v>3870</v>
      </c>
      <c r="S173" s="76" t="s">
        <v>4404</v>
      </c>
      <c r="T173" s="76" t="s">
        <v>4812</v>
      </c>
      <c r="U173" s="76" t="s">
        <v>4264</v>
      </c>
      <c r="V173" s="76" t="s">
        <v>219</v>
      </c>
      <c r="W173" s="76">
        <v>113863932</v>
      </c>
      <c r="X173" s="76">
        <v>114172262</v>
      </c>
      <c r="Y173" s="78">
        <v>45922</v>
      </c>
      <c r="Z173" s="76" t="s">
        <v>3730</v>
      </c>
      <c r="AA173" s="76" t="s">
        <v>3731</v>
      </c>
      <c r="AB173" s="76" t="s">
        <v>3732</v>
      </c>
      <c r="AC173" s="76">
        <v>420</v>
      </c>
      <c r="AD173" s="76">
        <v>6</v>
      </c>
      <c r="AE173" s="76">
        <v>70</v>
      </c>
      <c r="AF173" s="76" t="s">
        <v>3854</v>
      </c>
      <c r="AG173" s="76"/>
      <c r="AH173" s="76"/>
      <c r="AI173" s="76"/>
      <c r="AJ173" s="76"/>
      <c r="AK173" s="76"/>
      <c r="AL173" s="76"/>
      <c r="AM173" s="83" t="s">
        <v>4813</v>
      </c>
      <c r="AN173" s="83" t="s">
        <v>5630</v>
      </c>
    </row>
    <row r="174" spans="1:40" x14ac:dyDescent="0.3">
      <c r="A174" s="80" t="s">
        <v>126</v>
      </c>
      <c r="B174" s="80">
        <v>23</v>
      </c>
      <c r="C174" s="80" t="s">
        <v>4827</v>
      </c>
      <c r="D174" s="81">
        <v>45930</v>
      </c>
      <c r="E174" s="80" t="s">
        <v>14788</v>
      </c>
      <c r="F174" s="80" t="s">
        <v>14788</v>
      </c>
      <c r="G174" s="80" t="s">
        <v>4830</v>
      </c>
      <c r="H174" s="81">
        <v>45788</v>
      </c>
      <c r="I174" s="80" t="s">
        <v>203</v>
      </c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1">
        <v>45907</v>
      </c>
      <c r="Z174" s="80"/>
      <c r="AA174" s="80"/>
      <c r="AB174" s="80"/>
      <c r="AC174" s="80"/>
      <c r="AD174" s="80"/>
      <c r="AE174" s="80"/>
      <c r="AF174" s="80" t="s">
        <v>3854</v>
      </c>
      <c r="AG174" s="80"/>
      <c r="AH174" s="80"/>
      <c r="AI174" s="80"/>
      <c r="AJ174" s="80"/>
      <c r="AK174" s="80"/>
      <c r="AL174" s="80" t="s">
        <v>223</v>
      </c>
      <c r="AM174" s="83" t="s">
        <v>4830</v>
      </c>
      <c r="AN174" s="83" t="s">
        <v>5630</v>
      </c>
    </row>
    <row r="175" spans="1:40" x14ac:dyDescent="0.3">
      <c r="A175" s="76" t="s">
        <v>127</v>
      </c>
      <c r="B175" s="76">
        <v>14</v>
      </c>
      <c r="C175" s="76" t="s">
        <v>4842</v>
      </c>
      <c r="D175" s="78">
        <v>45930</v>
      </c>
      <c r="E175" s="76" t="s">
        <v>30955</v>
      </c>
      <c r="F175" s="76" t="s">
        <v>30955</v>
      </c>
      <c r="G175" s="76" t="s">
        <v>30956</v>
      </c>
      <c r="H175" s="78">
        <v>45907</v>
      </c>
      <c r="I175" s="76" t="s">
        <v>3723</v>
      </c>
      <c r="J175" s="76" t="s">
        <v>195</v>
      </c>
      <c r="K175" s="76">
        <v>72</v>
      </c>
      <c r="L175" s="76">
        <v>72</v>
      </c>
      <c r="M175" s="76" t="s">
        <v>30795</v>
      </c>
      <c r="N175" s="76" t="s">
        <v>4842</v>
      </c>
      <c r="O175" s="76" t="s">
        <v>209</v>
      </c>
      <c r="P175" s="76" t="s">
        <v>4842</v>
      </c>
      <c r="Q175" s="76" t="s">
        <v>3726</v>
      </c>
      <c r="R175" s="76" t="s">
        <v>3851</v>
      </c>
      <c r="S175" s="76" t="s">
        <v>3860</v>
      </c>
      <c r="T175" s="76" t="s">
        <v>30957</v>
      </c>
      <c r="U175" s="76" t="s">
        <v>4259</v>
      </c>
      <c r="V175" s="76" t="s">
        <v>541</v>
      </c>
      <c r="W175" s="76">
        <v>113776844</v>
      </c>
      <c r="X175" s="76">
        <v>114084045</v>
      </c>
      <c r="Y175" s="78">
        <v>45916</v>
      </c>
      <c r="Z175" s="76" t="s">
        <v>3730</v>
      </c>
      <c r="AA175" s="76" t="s">
        <v>3731</v>
      </c>
      <c r="AB175" s="76" t="s">
        <v>3732</v>
      </c>
      <c r="AC175" s="76">
        <v>821.25</v>
      </c>
      <c r="AD175" s="76">
        <v>15</v>
      </c>
      <c r="AE175" s="76">
        <v>54.75</v>
      </c>
      <c r="AF175" s="76" t="s">
        <v>3854</v>
      </c>
      <c r="AG175" s="76"/>
      <c r="AH175" s="76"/>
      <c r="AI175" s="76"/>
      <c r="AJ175" s="76"/>
      <c r="AK175" s="76"/>
      <c r="AL175" s="76"/>
      <c r="AM175" s="83" t="s">
        <v>30956</v>
      </c>
      <c r="AN175" s="83" t="s">
        <v>5630</v>
      </c>
    </row>
    <row r="176" spans="1:40" x14ac:dyDescent="0.3">
      <c r="A176" s="76" t="s">
        <v>127</v>
      </c>
      <c r="B176" s="76">
        <v>18</v>
      </c>
      <c r="C176" s="76" t="s">
        <v>1064</v>
      </c>
      <c r="D176" s="78">
        <v>45930</v>
      </c>
      <c r="E176" s="76" t="s">
        <v>1065</v>
      </c>
      <c r="F176" s="76" t="s">
        <v>1065</v>
      </c>
      <c r="G176" s="76" t="s">
        <v>1066</v>
      </c>
      <c r="H176" s="78">
        <v>42194</v>
      </c>
      <c r="I176" s="76" t="s">
        <v>3723</v>
      </c>
      <c r="J176" s="76" t="s">
        <v>195</v>
      </c>
      <c r="K176" s="76">
        <v>72</v>
      </c>
      <c r="L176" s="76">
        <v>72</v>
      </c>
      <c r="M176" s="76" t="s">
        <v>30795</v>
      </c>
      <c r="N176" s="76" t="s">
        <v>1064</v>
      </c>
      <c r="O176" s="76" t="s">
        <v>209</v>
      </c>
      <c r="P176" s="76" t="s">
        <v>1064</v>
      </c>
      <c r="Q176" s="76" t="s">
        <v>3726</v>
      </c>
      <c r="R176" s="76" t="s">
        <v>3851</v>
      </c>
      <c r="S176" s="76" t="s">
        <v>4845</v>
      </c>
      <c r="T176" s="76" t="s">
        <v>4846</v>
      </c>
      <c r="U176" s="76" t="s">
        <v>4259</v>
      </c>
      <c r="V176" s="76" t="s">
        <v>541</v>
      </c>
      <c r="W176" s="76">
        <v>113681465</v>
      </c>
      <c r="X176" s="76">
        <v>113988264</v>
      </c>
      <c r="Y176" s="78">
        <v>45912</v>
      </c>
      <c r="Z176" s="76" t="s">
        <v>3730</v>
      </c>
      <c r="AA176" s="76" t="s">
        <v>3731</v>
      </c>
      <c r="AB176" s="76" t="s">
        <v>3732</v>
      </c>
      <c r="AC176" s="76">
        <v>899.9</v>
      </c>
      <c r="AD176" s="76">
        <v>10</v>
      </c>
      <c r="AE176" s="76">
        <v>89.99</v>
      </c>
      <c r="AF176" s="76" t="s">
        <v>3854</v>
      </c>
      <c r="AG176" s="76" t="s">
        <v>30958</v>
      </c>
      <c r="AH176" s="76" t="s">
        <v>30959</v>
      </c>
      <c r="AI176" s="76" t="s">
        <v>30960</v>
      </c>
      <c r="AJ176" s="76" t="s">
        <v>619</v>
      </c>
      <c r="AK176" s="76" t="s">
        <v>30961</v>
      </c>
      <c r="AL176" s="76"/>
      <c r="AM176" s="83" t="s">
        <v>1066</v>
      </c>
      <c r="AN176" s="83" t="s">
        <v>5630</v>
      </c>
    </row>
    <row r="177" spans="1:40" x14ac:dyDescent="0.3">
      <c r="A177" s="80" t="s">
        <v>127</v>
      </c>
      <c r="B177" s="80">
        <v>15</v>
      </c>
      <c r="C177" s="80" t="s">
        <v>1071</v>
      </c>
      <c r="D177" s="81">
        <v>45930</v>
      </c>
      <c r="E177" s="80" t="s">
        <v>1072</v>
      </c>
      <c r="F177" s="80" t="s">
        <v>1072</v>
      </c>
      <c r="G177" s="80" t="s">
        <v>1073</v>
      </c>
      <c r="H177" s="81">
        <v>43160</v>
      </c>
      <c r="I177" s="80" t="s">
        <v>203</v>
      </c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1">
        <v>45915</v>
      </c>
      <c r="Z177" s="80"/>
      <c r="AA177" s="80"/>
      <c r="AB177" s="80"/>
      <c r="AC177" s="80"/>
      <c r="AD177" s="80"/>
      <c r="AE177" s="80"/>
      <c r="AF177" s="80" t="s">
        <v>3854</v>
      </c>
      <c r="AG177" s="80"/>
      <c r="AH177" s="80"/>
      <c r="AI177" s="80"/>
      <c r="AJ177" s="80"/>
      <c r="AK177" s="80"/>
      <c r="AL177" s="80" t="s">
        <v>195</v>
      </c>
      <c r="AM177" s="83" t="s">
        <v>1073</v>
      </c>
      <c r="AN177" s="83" t="s">
        <v>5630</v>
      </c>
    </row>
    <row r="178" spans="1:40" x14ac:dyDescent="0.3">
      <c r="A178" s="76" t="s">
        <v>127</v>
      </c>
      <c r="B178" s="76">
        <v>15</v>
      </c>
      <c r="C178" s="76" t="s">
        <v>1077</v>
      </c>
      <c r="D178" s="78">
        <v>45930</v>
      </c>
      <c r="E178" s="76" t="s">
        <v>30962</v>
      </c>
      <c r="F178" s="76" t="s">
        <v>30794</v>
      </c>
      <c r="G178" s="76" t="s">
        <v>30794</v>
      </c>
      <c r="H178" s="78" t="s">
        <v>30794</v>
      </c>
      <c r="I178" s="76" t="s">
        <v>3723</v>
      </c>
      <c r="J178" s="76" t="s">
        <v>195</v>
      </c>
      <c r="K178" s="76">
        <v>69</v>
      </c>
      <c r="L178" s="76">
        <v>69</v>
      </c>
      <c r="M178" s="76" t="s">
        <v>30795</v>
      </c>
      <c r="N178" s="76" t="s">
        <v>1077</v>
      </c>
      <c r="O178" s="76" t="s">
        <v>209</v>
      </c>
      <c r="P178" s="76" t="s">
        <v>1077</v>
      </c>
      <c r="Q178" s="76" t="s">
        <v>3726</v>
      </c>
      <c r="R178" s="76" t="s">
        <v>3851</v>
      </c>
      <c r="S178" s="76" t="s">
        <v>30963</v>
      </c>
      <c r="T178" s="76" t="s">
        <v>30964</v>
      </c>
      <c r="U178" s="76" t="s">
        <v>4259</v>
      </c>
      <c r="V178" s="76" t="s">
        <v>541</v>
      </c>
      <c r="W178" s="76">
        <v>113548011</v>
      </c>
      <c r="X178" s="76">
        <v>114060552</v>
      </c>
      <c r="Y178" s="78">
        <v>45915</v>
      </c>
      <c r="Z178" s="76" t="s">
        <v>3730</v>
      </c>
      <c r="AA178" s="76" t="s">
        <v>3731</v>
      </c>
      <c r="AB178" s="76" t="s">
        <v>3732</v>
      </c>
      <c r="AC178" s="76">
        <v>1008</v>
      </c>
      <c r="AD178" s="76">
        <v>14</v>
      </c>
      <c r="AE178" s="76">
        <v>72</v>
      </c>
      <c r="AF178" s="76" t="s">
        <v>3854</v>
      </c>
      <c r="AG178" s="76"/>
      <c r="AH178" s="76"/>
      <c r="AI178" s="76"/>
      <c r="AJ178" s="76"/>
      <c r="AK178" s="76"/>
      <c r="AL178" s="76"/>
      <c r="AM178" s="83" t="s">
        <v>30965</v>
      </c>
      <c r="AN178" s="83" t="s">
        <v>19036</v>
      </c>
    </row>
    <row r="179" spans="1:40" x14ac:dyDescent="0.3">
      <c r="A179" s="76" t="s">
        <v>126</v>
      </c>
      <c r="B179" s="76">
        <v>21</v>
      </c>
      <c r="C179" s="76" t="s">
        <v>1084</v>
      </c>
      <c r="D179" s="78">
        <v>45930</v>
      </c>
      <c r="E179" s="76" t="s">
        <v>1086</v>
      </c>
      <c r="F179" s="76" t="s">
        <v>1086</v>
      </c>
      <c r="G179" s="76" t="s">
        <v>1087</v>
      </c>
      <c r="H179" s="78">
        <v>45886</v>
      </c>
      <c r="I179" s="76" t="s">
        <v>3723</v>
      </c>
      <c r="J179" s="76" t="s">
        <v>195</v>
      </c>
      <c r="K179" s="76">
        <v>72</v>
      </c>
      <c r="L179" s="76">
        <v>72</v>
      </c>
      <c r="M179" s="76" t="s">
        <v>30795</v>
      </c>
      <c r="N179" s="76" t="s">
        <v>1084</v>
      </c>
      <c r="O179" s="76" t="s">
        <v>209</v>
      </c>
      <c r="P179" s="76" t="s">
        <v>1084</v>
      </c>
      <c r="Q179" s="76" t="s">
        <v>3726</v>
      </c>
      <c r="R179" s="76" t="s">
        <v>3851</v>
      </c>
      <c r="S179" s="76" t="s">
        <v>4123</v>
      </c>
      <c r="T179" s="76" t="s">
        <v>4848</v>
      </c>
      <c r="U179" s="76" t="s">
        <v>4259</v>
      </c>
      <c r="V179" s="76" t="s">
        <v>541</v>
      </c>
      <c r="W179" s="76">
        <v>112486773</v>
      </c>
      <c r="X179" s="76">
        <v>113902584</v>
      </c>
      <c r="Y179" s="78">
        <v>45909</v>
      </c>
      <c r="Z179" s="76" t="s">
        <v>3730</v>
      </c>
      <c r="AA179" s="76" t="s">
        <v>3731</v>
      </c>
      <c r="AB179" s="76" t="s">
        <v>3732</v>
      </c>
      <c r="AC179" s="76">
        <v>780</v>
      </c>
      <c r="AD179" s="76">
        <v>13</v>
      </c>
      <c r="AE179" s="76">
        <v>60</v>
      </c>
      <c r="AF179" s="76" t="s">
        <v>3854</v>
      </c>
      <c r="AG179" s="76"/>
      <c r="AH179" s="76"/>
      <c r="AI179" s="76"/>
      <c r="AJ179" s="76"/>
      <c r="AK179" s="76"/>
      <c r="AL179" s="76"/>
      <c r="AM179" s="83" t="s">
        <v>1087</v>
      </c>
      <c r="AN179" s="83" t="s">
        <v>5630</v>
      </c>
    </row>
    <row r="180" spans="1:40" x14ac:dyDescent="0.3">
      <c r="A180" s="80" t="s">
        <v>126</v>
      </c>
      <c r="B180" s="80">
        <v>24</v>
      </c>
      <c r="C180" s="80" t="s">
        <v>3189</v>
      </c>
      <c r="D180" s="81">
        <v>45930</v>
      </c>
      <c r="E180" s="80" t="s">
        <v>3190</v>
      </c>
      <c r="F180" s="80" t="s">
        <v>3190</v>
      </c>
      <c r="G180" s="80" t="s">
        <v>3191</v>
      </c>
      <c r="H180" s="81">
        <v>44062</v>
      </c>
      <c r="I180" s="80" t="s">
        <v>203</v>
      </c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1">
        <v>45906</v>
      </c>
      <c r="Z180" s="80"/>
      <c r="AA180" s="80"/>
      <c r="AB180" s="80"/>
      <c r="AC180" s="80"/>
      <c r="AD180" s="80"/>
      <c r="AE180" s="80"/>
      <c r="AF180" s="80" t="s">
        <v>3854</v>
      </c>
      <c r="AG180" s="80"/>
      <c r="AH180" s="80"/>
      <c r="AI180" s="80"/>
      <c r="AJ180" s="80"/>
      <c r="AK180" s="80"/>
      <c r="AL180" s="80" t="s">
        <v>195</v>
      </c>
      <c r="AM180" s="83" t="s">
        <v>3191</v>
      </c>
      <c r="AN180" s="83" t="s">
        <v>5630</v>
      </c>
    </row>
    <row r="181" spans="1:40" x14ac:dyDescent="0.3">
      <c r="A181" s="80" t="s">
        <v>126</v>
      </c>
      <c r="B181" s="80">
        <v>25</v>
      </c>
      <c r="C181" s="80" t="s">
        <v>30966</v>
      </c>
      <c r="D181" s="81">
        <v>45930</v>
      </c>
      <c r="E181" s="80" t="s">
        <v>30967</v>
      </c>
      <c r="F181" s="80" t="s">
        <v>30794</v>
      </c>
      <c r="G181" s="80" t="s">
        <v>30794</v>
      </c>
      <c r="H181" s="81" t="s">
        <v>30794</v>
      </c>
      <c r="I181" s="80" t="s">
        <v>203</v>
      </c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1">
        <v>45905</v>
      </c>
      <c r="Z181" s="80"/>
      <c r="AA181" s="80"/>
      <c r="AB181" s="80"/>
      <c r="AC181" s="80"/>
      <c r="AD181" s="80"/>
      <c r="AE181" s="80"/>
      <c r="AF181" s="80" t="s">
        <v>3854</v>
      </c>
      <c r="AG181" s="80"/>
      <c r="AH181" s="80"/>
      <c r="AI181" s="80"/>
      <c r="AJ181" s="80"/>
      <c r="AK181" s="80"/>
      <c r="AL181" s="80" t="s">
        <v>195</v>
      </c>
      <c r="AM181" s="83" t="s">
        <v>29305</v>
      </c>
      <c r="AN181" s="83" t="e">
        <v>#N/A</v>
      </c>
    </row>
    <row r="182" spans="1:40" x14ac:dyDescent="0.3">
      <c r="A182" s="80" t="s">
        <v>127</v>
      </c>
      <c r="B182" s="80">
        <v>16</v>
      </c>
      <c r="C182" s="80" t="s">
        <v>11952</v>
      </c>
      <c r="D182" s="81">
        <v>45930</v>
      </c>
      <c r="E182" s="80" t="s">
        <v>11953</v>
      </c>
      <c r="F182" s="80" t="s">
        <v>11953</v>
      </c>
      <c r="G182" s="80" t="s">
        <v>11955</v>
      </c>
      <c r="H182" s="81">
        <v>44630</v>
      </c>
      <c r="I182" s="80" t="s">
        <v>203</v>
      </c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1">
        <v>45914</v>
      </c>
      <c r="Z182" s="80"/>
      <c r="AA182" s="80"/>
      <c r="AB182" s="80"/>
      <c r="AC182" s="80"/>
      <c r="AD182" s="80"/>
      <c r="AE182" s="80"/>
      <c r="AF182" s="80" t="s">
        <v>3854</v>
      </c>
      <c r="AG182" s="80"/>
      <c r="AH182" s="80"/>
      <c r="AI182" s="80"/>
      <c r="AJ182" s="80"/>
      <c r="AK182" s="80"/>
      <c r="AL182" s="80" t="s">
        <v>195</v>
      </c>
      <c r="AM182" s="83" t="s">
        <v>11955</v>
      </c>
      <c r="AN182" s="83" t="s">
        <v>5630</v>
      </c>
    </row>
    <row r="183" spans="1:40" x14ac:dyDescent="0.3">
      <c r="A183" s="80" t="s">
        <v>127</v>
      </c>
      <c r="B183" s="80">
        <v>20</v>
      </c>
      <c r="C183" s="80" t="s">
        <v>1108</v>
      </c>
      <c r="D183" s="81">
        <v>45930</v>
      </c>
      <c r="E183" s="80" t="s">
        <v>1109</v>
      </c>
      <c r="F183" s="80" t="s">
        <v>1109</v>
      </c>
      <c r="G183" s="80" t="s">
        <v>1110</v>
      </c>
      <c r="H183" s="81">
        <v>45123</v>
      </c>
      <c r="I183" s="80" t="s">
        <v>203</v>
      </c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1">
        <v>45910</v>
      </c>
      <c r="Z183" s="80"/>
      <c r="AA183" s="80"/>
      <c r="AB183" s="80"/>
      <c r="AC183" s="80"/>
      <c r="AD183" s="80"/>
      <c r="AE183" s="80"/>
      <c r="AF183" s="80" t="s">
        <v>3854</v>
      </c>
      <c r="AG183" s="80"/>
      <c r="AH183" s="80"/>
      <c r="AI183" s="80"/>
      <c r="AJ183" s="80"/>
      <c r="AK183" s="80"/>
      <c r="AL183" s="80" t="s">
        <v>195</v>
      </c>
      <c r="AM183" s="83" t="s">
        <v>1110</v>
      </c>
      <c r="AN183" s="83" t="s">
        <v>5630</v>
      </c>
    </row>
    <row r="184" spans="1:40" x14ac:dyDescent="0.3">
      <c r="A184" s="76" t="s">
        <v>128</v>
      </c>
      <c r="B184" s="76">
        <v>5</v>
      </c>
      <c r="C184" s="76" t="s">
        <v>2825</v>
      </c>
      <c r="D184" s="78">
        <v>45930</v>
      </c>
      <c r="E184" s="76" t="s">
        <v>2826</v>
      </c>
      <c r="F184" s="76" t="s">
        <v>2826</v>
      </c>
      <c r="G184" s="76" t="s">
        <v>2827</v>
      </c>
      <c r="H184" s="78">
        <v>44798</v>
      </c>
      <c r="I184" s="76" t="s">
        <v>3723</v>
      </c>
      <c r="J184" s="76" t="s">
        <v>195</v>
      </c>
      <c r="K184" s="76">
        <v>69</v>
      </c>
      <c r="L184" s="76">
        <v>69</v>
      </c>
      <c r="M184" s="76" t="s">
        <v>30795</v>
      </c>
      <c r="N184" s="76" t="s">
        <v>2825</v>
      </c>
      <c r="O184" s="76" t="s">
        <v>209</v>
      </c>
      <c r="P184" s="76" t="s">
        <v>2825</v>
      </c>
      <c r="Q184" s="76" t="s">
        <v>3726</v>
      </c>
      <c r="R184" s="76" t="s">
        <v>4198</v>
      </c>
      <c r="S184" s="76" t="s">
        <v>4869</v>
      </c>
      <c r="T184" s="76" t="s">
        <v>4870</v>
      </c>
      <c r="U184" s="76" t="s">
        <v>4871</v>
      </c>
      <c r="V184" s="76" t="s">
        <v>435</v>
      </c>
      <c r="W184" s="76">
        <v>112870001</v>
      </c>
      <c r="X184" s="76">
        <v>114243715</v>
      </c>
      <c r="Y184" s="78">
        <v>45925</v>
      </c>
      <c r="Z184" s="76" t="s">
        <v>3730</v>
      </c>
      <c r="AA184" s="76" t="s">
        <v>3731</v>
      </c>
      <c r="AB184" s="76" t="s">
        <v>3732</v>
      </c>
      <c r="AC184" s="76">
        <v>476</v>
      </c>
      <c r="AD184" s="76">
        <v>7</v>
      </c>
      <c r="AE184" s="76">
        <v>68</v>
      </c>
      <c r="AF184" s="76" t="s">
        <v>3854</v>
      </c>
      <c r="AG184" s="76"/>
      <c r="AH184" s="76"/>
      <c r="AI184" s="76"/>
      <c r="AJ184" s="76"/>
      <c r="AK184" s="76"/>
      <c r="AL184" s="76"/>
      <c r="AM184" s="83" t="s">
        <v>2827</v>
      </c>
      <c r="AN184" s="83" t="s">
        <v>5630</v>
      </c>
    </row>
    <row r="185" spans="1:40" x14ac:dyDescent="0.3">
      <c r="A185" s="76" t="s">
        <v>126</v>
      </c>
      <c r="B185" s="76">
        <v>27</v>
      </c>
      <c r="C185" s="76" t="s">
        <v>1132</v>
      </c>
      <c r="D185" s="78">
        <v>45930</v>
      </c>
      <c r="E185" s="76" t="s">
        <v>1133</v>
      </c>
      <c r="F185" s="76" t="s">
        <v>1133</v>
      </c>
      <c r="G185" s="76" t="s">
        <v>1134</v>
      </c>
      <c r="H185" s="78">
        <v>44672</v>
      </c>
      <c r="I185" s="76" t="s">
        <v>3723</v>
      </c>
      <c r="J185" s="76" t="s">
        <v>195</v>
      </c>
      <c r="K185" s="76">
        <v>72</v>
      </c>
      <c r="L185" s="76">
        <v>72</v>
      </c>
      <c r="M185" s="76" t="s">
        <v>30795</v>
      </c>
      <c r="N185" s="76" t="s">
        <v>1132</v>
      </c>
      <c r="O185" s="76" t="s">
        <v>209</v>
      </c>
      <c r="P185" s="76" t="s">
        <v>1132</v>
      </c>
      <c r="Q185" s="76" t="s">
        <v>3726</v>
      </c>
      <c r="R185" s="76" t="s">
        <v>4886</v>
      </c>
      <c r="S185" s="76" t="s">
        <v>8145</v>
      </c>
      <c r="T185" s="76" t="s">
        <v>8373</v>
      </c>
      <c r="U185" s="76" t="s">
        <v>30886</v>
      </c>
      <c r="V185" s="76" t="s">
        <v>719</v>
      </c>
      <c r="W185" s="76">
        <v>113513286</v>
      </c>
      <c r="X185" s="76">
        <v>113818189</v>
      </c>
      <c r="Y185" s="78">
        <v>45903</v>
      </c>
      <c r="Z185" s="76" t="s">
        <v>3730</v>
      </c>
      <c r="AA185" s="76" t="s">
        <v>3731</v>
      </c>
      <c r="AB185" s="76" t="s">
        <v>3732</v>
      </c>
      <c r="AC185" s="76">
        <v>165</v>
      </c>
      <c r="AD185" s="76">
        <v>3</v>
      </c>
      <c r="AE185" s="76">
        <v>55</v>
      </c>
      <c r="AF185" s="76" t="s">
        <v>3854</v>
      </c>
      <c r="AG185" s="76"/>
      <c r="AH185" s="76"/>
      <c r="AI185" s="76"/>
      <c r="AJ185" s="76"/>
      <c r="AK185" s="76"/>
      <c r="AL185" s="76"/>
      <c r="AM185" s="83" t="s">
        <v>1134</v>
      </c>
      <c r="AN185" s="83" t="s">
        <v>5630</v>
      </c>
    </row>
    <row r="186" spans="1:40" x14ac:dyDescent="0.3">
      <c r="A186" s="76" t="s">
        <v>125</v>
      </c>
      <c r="B186" s="76">
        <v>34</v>
      </c>
      <c r="C186" s="76" t="s">
        <v>2390</v>
      </c>
      <c r="D186" s="78">
        <v>45930</v>
      </c>
      <c r="E186" s="76" t="s">
        <v>2391</v>
      </c>
      <c r="F186" s="76" t="s">
        <v>2391</v>
      </c>
      <c r="G186" s="76" t="s">
        <v>2392</v>
      </c>
      <c r="H186" s="78">
        <v>45886</v>
      </c>
      <c r="I186" s="76" t="s">
        <v>3723</v>
      </c>
      <c r="J186" s="76" t="s">
        <v>195</v>
      </c>
      <c r="K186" s="76">
        <v>58.21</v>
      </c>
      <c r="L186" s="76">
        <v>58.21</v>
      </c>
      <c r="M186" s="76" t="s">
        <v>30795</v>
      </c>
      <c r="N186" s="76" t="s">
        <v>2390</v>
      </c>
      <c r="O186" s="76" t="s">
        <v>209</v>
      </c>
      <c r="P186" s="76" t="s">
        <v>2390</v>
      </c>
      <c r="Q186" s="76" t="s">
        <v>3726</v>
      </c>
      <c r="R186" s="76" t="s">
        <v>4886</v>
      </c>
      <c r="S186" s="76" t="s">
        <v>4889</v>
      </c>
      <c r="T186" s="76" t="s">
        <v>4890</v>
      </c>
      <c r="U186" s="76" t="s">
        <v>30886</v>
      </c>
      <c r="V186" s="76" t="s">
        <v>719</v>
      </c>
      <c r="W186" s="76">
        <v>113406142</v>
      </c>
      <c r="X186" s="76">
        <v>113708793</v>
      </c>
      <c r="Y186" s="78">
        <v>45896</v>
      </c>
      <c r="Z186" s="76" t="s">
        <v>3730</v>
      </c>
      <c r="AA186" s="76" t="s">
        <v>3731</v>
      </c>
      <c r="AB186" s="76" t="s">
        <v>3732</v>
      </c>
      <c r="AC186" s="76">
        <v>455</v>
      </c>
      <c r="AD186" s="76">
        <v>7</v>
      </c>
      <c r="AE186" s="76">
        <v>65</v>
      </c>
      <c r="AF186" s="76" t="s">
        <v>3854</v>
      </c>
      <c r="AG186" s="76"/>
      <c r="AH186" s="76"/>
      <c r="AI186" s="76"/>
      <c r="AJ186" s="76"/>
      <c r="AK186" s="76"/>
      <c r="AL186" s="76"/>
      <c r="AM186" s="83" t="s">
        <v>2392</v>
      </c>
      <c r="AN186" s="83" t="s">
        <v>5630</v>
      </c>
    </row>
    <row r="187" spans="1:40" x14ac:dyDescent="0.3">
      <c r="A187" s="76" t="s">
        <v>125</v>
      </c>
      <c r="B187" s="76">
        <v>40</v>
      </c>
      <c r="C187" s="76" t="s">
        <v>6850</v>
      </c>
      <c r="D187" s="78">
        <v>45930</v>
      </c>
      <c r="E187" s="76" t="s">
        <v>6851</v>
      </c>
      <c r="F187" s="76" t="s">
        <v>6851</v>
      </c>
      <c r="G187" s="76" t="s">
        <v>6854</v>
      </c>
      <c r="H187" s="78">
        <v>39281</v>
      </c>
      <c r="I187" s="76" t="s">
        <v>3723</v>
      </c>
      <c r="J187" s="76" t="s">
        <v>195</v>
      </c>
      <c r="K187" s="76">
        <v>72</v>
      </c>
      <c r="L187" s="76">
        <v>72</v>
      </c>
      <c r="M187" s="76" t="s">
        <v>30795</v>
      </c>
      <c r="N187" s="76" t="s">
        <v>6850</v>
      </c>
      <c r="O187" s="76" t="s">
        <v>209</v>
      </c>
      <c r="P187" s="76" t="s">
        <v>6850</v>
      </c>
      <c r="Q187" s="76" t="s">
        <v>3726</v>
      </c>
      <c r="R187" s="76" t="s">
        <v>4886</v>
      </c>
      <c r="S187" s="76" t="s">
        <v>6856</v>
      </c>
      <c r="T187" s="76" t="s">
        <v>6855</v>
      </c>
      <c r="U187" s="76" t="s">
        <v>30886</v>
      </c>
      <c r="V187" s="76" t="s">
        <v>719</v>
      </c>
      <c r="W187" s="76">
        <v>113293634</v>
      </c>
      <c r="X187" s="76">
        <v>113594166</v>
      </c>
      <c r="Y187" s="78">
        <v>45890</v>
      </c>
      <c r="Z187" s="76" t="s">
        <v>3730</v>
      </c>
      <c r="AA187" s="76" t="s">
        <v>3731</v>
      </c>
      <c r="AB187" s="76" t="s">
        <v>3732</v>
      </c>
      <c r="AC187" s="76">
        <v>504</v>
      </c>
      <c r="AD187" s="76">
        <v>7</v>
      </c>
      <c r="AE187" s="76">
        <v>72</v>
      </c>
      <c r="AF187" s="76" t="s">
        <v>3854</v>
      </c>
      <c r="AG187" s="76"/>
      <c r="AH187" s="76"/>
      <c r="AI187" s="76"/>
      <c r="AJ187" s="76"/>
      <c r="AK187" s="76"/>
      <c r="AL187" s="76"/>
      <c r="AM187" s="83" t="s">
        <v>6854</v>
      </c>
      <c r="AN187" s="83" t="s">
        <v>5630</v>
      </c>
    </row>
    <row r="188" spans="1:40" x14ac:dyDescent="0.3">
      <c r="A188" s="80" t="s">
        <v>126</v>
      </c>
      <c r="B188" s="80">
        <v>25</v>
      </c>
      <c r="C188" s="80" t="s">
        <v>1146</v>
      </c>
      <c r="D188" s="81">
        <v>45930</v>
      </c>
      <c r="E188" s="80" t="s">
        <v>1147</v>
      </c>
      <c r="F188" s="80" t="s">
        <v>1147</v>
      </c>
      <c r="G188" s="80" t="s">
        <v>1148</v>
      </c>
      <c r="H188" s="81">
        <v>45865</v>
      </c>
      <c r="I188" s="80" t="s">
        <v>203</v>
      </c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1">
        <v>45905</v>
      </c>
      <c r="Z188" s="80"/>
      <c r="AA188" s="80"/>
      <c r="AB188" s="80"/>
      <c r="AC188" s="80"/>
      <c r="AD188" s="80"/>
      <c r="AE188" s="80"/>
      <c r="AF188" s="80" t="s">
        <v>3854</v>
      </c>
      <c r="AG188" s="80"/>
      <c r="AH188" s="80"/>
      <c r="AI188" s="80"/>
      <c r="AJ188" s="80"/>
      <c r="AK188" s="80"/>
      <c r="AL188" s="80" t="s">
        <v>195</v>
      </c>
      <c r="AM188" s="83" t="s">
        <v>1148</v>
      </c>
      <c r="AN188" s="83" t="s">
        <v>5630</v>
      </c>
    </row>
    <row r="189" spans="1:40" x14ac:dyDescent="0.3">
      <c r="A189" s="76" t="s">
        <v>125</v>
      </c>
      <c r="B189" s="76">
        <v>42</v>
      </c>
      <c r="C189" s="76" t="s">
        <v>30968</v>
      </c>
      <c r="D189" s="78">
        <v>45930</v>
      </c>
      <c r="E189" s="76" t="s">
        <v>14327</v>
      </c>
      <c r="F189" s="76" t="s">
        <v>14327</v>
      </c>
      <c r="G189" s="76" t="s">
        <v>14330</v>
      </c>
      <c r="H189" s="78">
        <v>45879</v>
      </c>
      <c r="I189" s="76" t="s">
        <v>3723</v>
      </c>
      <c r="J189" s="76" t="s">
        <v>195</v>
      </c>
      <c r="K189" s="76">
        <v>68</v>
      </c>
      <c r="L189" s="76">
        <v>68</v>
      </c>
      <c r="M189" s="76" t="s">
        <v>30795</v>
      </c>
      <c r="N189" s="76" t="s">
        <v>30968</v>
      </c>
      <c r="O189" s="76" t="s">
        <v>209</v>
      </c>
      <c r="P189" s="76" t="s">
        <v>30968</v>
      </c>
      <c r="Q189" s="76" t="s">
        <v>3726</v>
      </c>
      <c r="R189" s="76" t="s">
        <v>3801</v>
      </c>
      <c r="S189" s="76" t="s">
        <v>4553</v>
      </c>
      <c r="T189" s="76" t="s">
        <v>14331</v>
      </c>
      <c r="U189" s="76" t="s">
        <v>30886</v>
      </c>
      <c r="V189" s="76" t="s">
        <v>719</v>
      </c>
      <c r="W189" s="76">
        <v>113259921</v>
      </c>
      <c r="X189" s="76">
        <v>113559183</v>
      </c>
      <c r="Y189" s="78">
        <v>45888</v>
      </c>
      <c r="Z189" s="76" t="s">
        <v>3730</v>
      </c>
      <c r="AA189" s="76" t="s">
        <v>3731</v>
      </c>
      <c r="AB189" s="76" t="s">
        <v>3732</v>
      </c>
      <c r="AC189" s="76">
        <v>460.25</v>
      </c>
      <c r="AD189" s="76">
        <v>7</v>
      </c>
      <c r="AE189" s="76">
        <v>65.75</v>
      </c>
      <c r="AF189" s="76" t="s">
        <v>3854</v>
      </c>
      <c r="AG189" s="76"/>
      <c r="AH189" s="76"/>
      <c r="AI189" s="76"/>
      <c r="AJ189" s="76"/>
      <c r="AK189" s="76"/>
      <c r="AL189" s="76"/>
      <c r="AM189" s="83" t="s">
        <v>14330</v>
      </c>
      <c r="AN189" s="83" t="s">
        <v>5630</v>
      </c>
    </row>
    <row r="190" spans="1:40" x14ac:dyDescent="0.3">
      <c r="A190" s="76" t="s">
        <v>128</v>
      </c>
      <c r="B190" s="76">
        <v>5</v>
      </c>
      <c r="C190" s="76" t="s">
        <v>1155</v>
      </c>
      <c r="D190" s="78">
        <v>45930</v>
      </c>
      <c r="E190" s="76" t="s">
        <v>1156</v>
      </c>
      <c r="F190" s="76" t="s">
        <v>1156</v>
      </c>
      <c r="G190" s="76" t="s">
        <v>1157</v>
      </c>
      <c r="H190" s="78">
        <v>45865</v>
      </c>
      <c r="I190" s="76" t="s">
        <v>3723</v>
      </c>
      <c r="J190" s="76" t="s">
        <v>195</v>
      </c>
      <c r="K190" s="76">
        <v>86</v>
      </c>
      <c r="L190" s="76">
        <v>86</v>
      </c>
      <c r="M190" s="76" t="s">
        <v>30795</v>
      </c>
      <c r="N190" s="76" t="s">
        <v>1155</v>
      </c>
      <c r="O190" s="76" t="s">
        <v>209</v>
      </c>
      <c r="P190" s="76" t="s">
        <v>1155</v>
      </c>
      <c r="Q190" s="76" t="s">
        <v>3726</v>
      </c>
      <c r="R190" s="76" t="s">
        <v>3925</v>
      </c>
      <c r="S190" s="76" t="s">
        <v>4896</v>
      </c>
      <c r="T190" s="76" t="s">
        <v>4897</v>
      </c>
      <c r="U190" s="76" t="s">
        <v>30892</v>
      </c>
      <c r="V190" s="76" t="s">
        <v>318</v>
      </c>
      <c r="W190" s="76">
        <v>113107822</v>
      </c>
      <c r="X190" s="76">
        <v>114244553</v>
      </c>
      <c r="Y190" s="78">
        <v>45925</v>
      </c>
      <c r="Z190" s="76" t="s">
        <v>3730</v>
      </c>
      <c r="AA190" s="76" t="s">
        <v>3731</v>
      </c>
      <c r="AB190" s="76" t="s">
        <v>3732</v>
      </c>
      <c r="AC190" s="76">
        <v>476</v>
      </c>
      <c r="AD190" s="76">
        <v>7</v>
      </c>
      <c r="AE190" s="76">
        <v>68</v>
      </c>
      <c r="AF190" s="76" t="s">
        <v>3854</v>
      </c>
      <c r="AG190" s="76"/>
      <c r="AH190" s="76"/>
      <c r="AI190" s="76"/>
      <c r="AJ190" s="76"/>
      <c r="AK190" s="76"/>
      <c r="AL190" s="76"/>
      <c r="AM190" s="83" t="s">
        <v>1157</v>
      </c>
      <c r="AN190" s="83" t="s">
        <v>5630</v>
      </c>
    </row>
    <row r="191" spans="1:40" x14ac:dyDescent="0.3">
      <c r="A191" s="80" t="s">
        <v>128</v>
      </c>
      <c r="B191" s="80">
        <v>3</v>
      </c>
      <c r="C191" s="80" t="s">
        <v>1171</v>
      </c>
      <c r="D191" s="81">
        <v>45930</v>
      </c>
      <c r="E191" s="80" t="s">
        <v>1172</v>
      </c>
      <c r="F191" s="80" t="s">
        <v>1172</v>
      </c>
      <c r="G191" s="80" t="s">
        <v>1173</v>
      </c>
      <c r="H191" s="81">
        <v>45816</v>
      </c>
      <c r="I191" s="80" t="s">
        <v>203</v>
      </c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1">
        <v>45927</v>
      </c>
      <c r="Z191" s="80"/>
      <c r="AA191" s="80"/>
      <c r="AB191" s="80"/>
      <c r="AC191" s="80"/>
      <c r="AD191" s="80"/>
      <c r="AE191" s="80"/>
      <c r="AF191" s="80" t="s">
        <v>3854</v>
      </c>
      <c r="AG191" s="80"/>
      <c r="AH191" s="80"/>
      <c r="AI191" s="80"/>
      <c r="AJ191" s="80"/>
      <c r="AK191" s="80"/>
      <c r="AL191" s="80" t="s">
        <v>195</v>
      </c>
      <c r="AM191" s="83" t="s">
        <v>1173</v>
      </c>
      <c r="AN191" s="83" t="s">
        <v>5630</v>
      </c>
    </row>
    <row r="192" spans="1:40" x14ac:dyDescent="0.3">
      <c r="A192" s="76" t="s">
        <v>127</v>
      </c>
      <c r="B192" s="76">
        <v>20</v>
      </c>
      <c r="C192" s="76" t="s">
        <v>8695</v>
      </c>
      <c r="D192" s="78">
        <v>45930</v>
      </c>
      <c r="E192" s="76" t="s">
        <v>30969</v>
      </c>
      <c r="F192" s="76" t="s">
        <v>30969</v>
      </c>
      <c r="G192" s="76" t="s">
        <v>30970</v>
      </c>
      <c r="H192" s="78">
        <v>45900</v>
      </c>
      <c r="I192" s="76" t="s">
        <v>3723</v>
      </c>
      <c r="J192" s="76" t="s">
        <v>195</v>
      </c>
      <c r="K192" s="76">
        <v>73</v>
      </c>
      <c r="L192" s="76">
        <v>73</v>
      </c>
      <c r="M192" s="76" t="s">
        <v>30795</v>
      </c>
      <c r="N192" s="76" t="s">
        <v>8695</v>
      </c>
      <c r="O192" s="76" t="s">
        <v>209</v>
      </c>
      <c r="P192" s="76" t="s">
        <v>8695</v>
      </c>
      <c r="Q192" s="76" t="s">
        <v>3726</v>
      </c>
      <c r="R192" s="76" t="s">
        <v>4089</v>
      </c>
      <c r="S192" s="76" t="s">
        <v>3920</v>
      </c>
      <c r="T192" s="76" t="s">
        <v>30971</v>
      </c>
      <c r="U192" s="76" t="s">
        <v>4205</v>
      </c>
      <c r="V192" s="76" t="s">
        <v>575</v>
      </c>
      <c r="W192" s="76">
        <v>113636766</v>
      </c>
      <c r="X192" s="76">
        <v>113942729</v>
      </c>
      <c r="Y192" s="78">
        <v>45910</v>
      </c>
      <c r="Z192" s="76" t="s">
        <v>3730</v>
      </c>
      <c r="AA192" s="76" t="s">
        <v>3731</v>
      </c>
      <c r="AB192" s="76" t="s">
        <v>3732</v>
      </c>
      <c r="AC192" s="76">
        <v>483</v>
      </c>
      <c r="AD192" s="76">
        <v>7</v>
      </c>
      <c r="AE192" s="76">
        <v>69</v>
      </c>
      <c r="AF192" s="76" t="s">
        <v>3854</v>
      </c>
      <c r="AG192" s="76"/>
      <c r="AH192" s="76"/>
      <c r="AI192" s="76"/>
      <c r="AJ192" s="76"/>
      <c r="AK192" s="76"/>
      <c r="AL192" s="76"/>
      <c r="AM192" s="83" t="s">
        <v>30970</v>
      </c>
      <c r="AN192" s="83" t="s">
        <v>5630</v>
      </c>
    </row>
    <row r="193" spans="1:40" x14ac:dyDescent="0.3">
      <c r="A193" s="76" t="s">
        <v>128</v>
      </c>
      <c r="B193" s="76">
        <v>4</v>
      </c>
      <c r="C193" s="76" t="s">
        <v>1193</v>
      </c>
      <c r="D193" s="78">
        <v>45930</v>
      </c>
      <c r="E193" s="76" t="s">
        <v>1194</v>
      </c>
      <c r="F193" s="76" t="s">
        <v>1194</v>
      </c>
      <c r="G193" s="76" t="s">
        <v>1195</v>
      </c>
      <c r="H193" s="78">
        <v>45914</v>
      </c>
      <c r="I193" s="76" t="s">
        <v>3723</v>
      </c>
      <c r="J193" s="76" t="s">
        <v>195</v>
      </c>
      <c r="K193" s="76">
        <v>51.62</v>
      </c>
      <c r="L193" s="76">
        <v>51.62</v>
      </c>
      <c r="M193" s="76" t="s">
        <v>30795</v>
      </c>
      <c r="N193" s="76" t="s">
        <v>1193</v>
      </c>
      <c r="O193" s="76" t="s">
        <v>209</v>
      </c>
      <c r="P193" s="76" t="s">
        <v>1193</v>
      </c>
      <c r="Q193" s="76" t="s">
        <v>3726</v>
      </c>
      <c r="R193" s="76" t="s">
        <v>3780</v>
      </c>
      <c r="S193" s="76" t="s">
        <v>4066</v>
      </c>
      <c r="T193" s="76" t="s">
        <v>4919</v>
      </c>
      <c r="U193" s="76" t="s">
        <v>24218</v>
      </c>
      <c r="V193" s="76" t="s">
        <v>297</v>
      </c>
      <c r="W193" s="76">
        <v>113972959</v>
      </c>
      <c r="X193" s="76">
        <v>114283071</v>
      </c>
      <c r="Y193" s="78">
        <v>45926</v>
      </c>
      <c r="Z193" s="76" t="s">
        <v>3730</v>
      </c>
      <c r="AA193" s="76" t="s">
        <v>3731</v>
      </c>
      <c r="AB193" s="76" t="s">
        <v>3732</v>
      </c>
      <c r="AC193" s="76">
        <v>309.75</v>
      </c>
      <c r="AD193" s="76">
        <v>7</v>
      </c>
      <c r="AE193" s="76">
        <v>44.25</v>
      </c>
      <c r="AF193" s="76" t="s">
        <v>3854</v>
      </c>
      <c r="AG193" s="76"/>
      <c r="AH193" s="76"/>
      <c r="AI193" s="76"/>
      <c r="AJ193" s="76"/>
      <c r="AK193" s="76"/>
      <c r="AL193" s="76"/>
      <c r="AM193" s="83" t="s">
        <v>1195</v>
      </c>
      <c r="AN193" s="83" t="s">
        <v>5630</v>
      </c>
    </row>
    <row r="194" spans="1:40" x14ac:dyDescent="0.3">
      <c r="A194" s="76" t="s">
        <v>128</v>
      </c>
      <c r="B194" s="76">
        <v>4</v>
      </c>
      <c r="C194" s="76" t="s">
        <v>2010</v>
      </c>
      <c r="D194" s="78">
        <v>45930</v>
      </c>
      <c r="E194" s="76" t="s">
        <v>2011</v>
      </c>
      <c r="F194" s="76" t="s">
        <v>2011</v>
      </c>
      <c r="G194" s="76" t="s">
        <v>2012</v>
      </c>
      <c r="H194" s="78">
        <v>38988</v>
      </c>
      <c r="I194" s="76" t="s">
        <v>3723</v>
      </c>
      <c r="J194" s="76" t="s">
        <v>195</v>
      </c>
      <c r="K194" s="76">
        <v>85.58</v>
      </c>
      <c r="L194" s="76">
        <v>85.58</v>
      </c>
      <c r="M194" s="76" t="s">
        <v>30795</v>
      </c>
      <c r="N194" s="76" t="s">
        <v>2010</v>
      </c>
      <c r="O194" s="76" t="s">
        <v>209</v>
      </c>
      <c r="P194" s="76" t="s">
        <v>2010</v>
      </c>
      <c r="Q194" s="76" t="s">
        <v>3726</v>
      </c>
      <c r="R194" s="76" t="s">
        <v>3787</v>
      </c>
      <c r="S194" s="76" t="s">
        <v>5803</v>
      </c>
      <c r="T194" s="76" t="s">
        <v>4106</v>
      </c>
      <c r="U194" s="76" t="s">
        <v>20887</v>
      </c>
      <c r="V194" s="76" t="s">
        <v>287</v>
      </c>
      <c r="W194" s="76">
        <v>113968358</v>
      </c>
      <c r="X194" s="76">
        <v>114278445</v>
      </c>
      <c r="Y194" s="78">
        <v>45926</v>
      </c>
      <c r="Z194" s="76" t="s">
        <v>3730</v>
      </c>
      <c r="AA194" s="76" t="s">
        <v>3731</v>
      </c>
      <c r="AB194" s="76" t="s">
        <v>3732</v>
      </c>
      <c r="AC194" s="76">
        <v>599.05999999999995</v>
      </c>
      <c r="AD194" s="76">
        <v>7</v>
      </c>
      <c r="AE194" s="76">
        <v>85.58</v>
      </c>
      <c r="AF194" s="76" t="s">
        <v>3854</v>
      </c>
      <c r="AG194" s="76"/>
      <c r="AH194" s="76"/>
      <c r="AI194" s="76"/>
      <c r="AJ194" s="76"/>
      <c r="AK194" s="76"/>
      <c r="AL194" s="76"/>
      <c r="AM194" s="83" t="s">
        <v>2012</v>
      </c>
      <c r="AN194" s="83" t="s">
        <v>5630</v>
      </c>
    </row>
    <row r="195" spans="1:40" x14ac:dyDescent="0.3">
      <c r="A195" s="76" t="s">
        <v>125</v>
      </c>
      <c r="B195" s="76">
        <v>35</v>
      </c>
      <c r="C195" s="76" t="s">
        <v>1200</v>
      </c>
      <c r="D195" s="78">
        <v>45930</v>
      </c>
      <c r="E195" s="76" t="s">
        <v>1201</v>
      </c>
      <c r="F195" s="76" t="s">
        <v>1201</v>
      </c>
      <c r="G195" s="76" t="s">
        <v>2839</v>
      </c>
      <c r="H195" s="78">
        <v>45886</v>
      </c>
      <c r="I195" s="76" t="s">
        <v>3723</v>
      </c>
      <c r="J195" s="76" t="s">
        <v>195</v>
      </c>
      <c r="K195" s="76">
        <v>68</v>
      </c>
      <c r="L195" s="76">
        <v>68</v>
      </c>
      <c r="M195" s="76" t="s">
        <v>30795</v>
      </c>
      <c r="N195" s="76" t="s">
        <v>1200</v>
      </c>
      <c r="O195" s="76" t="s">
        <v>209</v>
      </c>
      <c r="P195" s="76" t="s">
        <v>1200</v>
      </c>
      <c r="Q195" s="76" t="s">
        <v>3726</v>
      </c>
      <c r="R195" s="76" t="s">
        <v>3787</v>
      </c>
      <c r="S195" s="76" t="s">
        <v>5082</v>
      </c>
      <c r="T195" s="76" t="s">
        <v>4694</v>
      </c>
      <c r="U195" s="76" t="s">
        <v>30972</v>
      </c>
      <c r="V195" s="76" t="s">
        <v>287</v>
      </c>
      <c r="W195" s="76">
        <v>113376428</v>
      </c>
      <c r="X195" s="76">
        <v>113677703</v>
      </c>
      <c r="Y195" s="78">
        <v>45895</v>
      </c>
      <c r="Z195" s="76" t="s">
        <v>3730</v>
      </c>
      <c r="AA195" s="76" t="s">
        <v>3731</v>
      </c>
      <c r="AB195" s="76" t="s">
        <v>3732</v>
      </c>
      <c r="AC195" s="76">
        <v>464.8</v>
      </c>
      <c r="AD195" s="76">
        <v>7</v>
      </c>
      <c r="AE195" s="76">
        <v>66.400000000000006</v>
      </c>
      <c r="AF195" s="76" t="s">
        <v>3854</v>
      </c>
      <c r="AG195" s="76"/>
      <c r="AH195" s="76"/>
      <c r="AI195" s="76"/>
      <c r="AJ195" s="76"/>
      <c r="AK195" s="76"/>
      <c r="AL195" s="76"/>
      <c r="AM195" s="83" t="s">
        <v>2839</v>
      </c>
      <c r="AN195" s="83" t="s">
        <v>5630</v>
      </c>
    </row>
    <row r="196" spans="1:40" x14ac:dyDescent="0.3">
      <c r="A196" s="76" t="s">
        <v>128</v>
      </c>
      <c r="B196" s="76">
        <v>8</v>
      </c>
      <c r="C196" s="76" t="s">
        <v>15449</v>
      </c>
      <c r="D196" s="78">
        <v>45930</v>
      </c>
      <c r="E196" s="76" t="s">
        <v>15450</v>
      </c>
      <c r="F196" s="76" t="s">
        <v>15450</v>
      </c>
      <c r="G196" s="76" t="s">
        <v>15453</v>
      </c>
      <c r="H196" s="78">
        <v>42394</v>
      </c>
      <c r="I196" s="76" t="s">
        <v>3723</v>
      </c>
      <c r="J196" s="76" t="s">
        <v>195</v>
      </c>
      <c r="K196" s="76">
        <v>68</v>
      </c>
      <c r="L196" s="76">
        <v>68</v>
      </c>
      <c r="M196" s="76" t="s">
        <v>30795</v>
      </c>
      <c r="N196" s="76" t="s">
        <v>15449</v>
      </c>
      <c r="O196" s="76" t="s">
        <v>209</v>
      </c>
      <c r="P196" s="76" t="s">
        <v>15449</v>
      </c>
      <c r="Q196" s="76" t="s">
        <v>3726</v>
      </c>
      <c r="R196" s="76" t="s">
        <v>3787</v>
      </c>
      <c r="S196" s="76" t="s">
        <v>4095</v>
      </c>
      <c r="T196" s="76" t="s">
        <v>15454</v>
      </c>
      <c r="U196" s="76" t="s">
        <v>28819</v>
      </c>
      <c r="V196" s="76" t="s">
        <v>287</v>
      </c>
      <c r="W196" s="76">
        <v>113861578</v>
      </c>
      <c r="X196" s="76">
        <v>114170392</v>
      </c>
      <c r="Y196" s="78">
        <v>45922</v>
      </c>
      <c r="Z196" s="76" t="s">
        <v>3730</v>
      </c>
      <c r="AA196" s="76" t="s">
        <v>3731</v>
      </c>
      <c r="AB196" s="76" t="s">
        <v>3732</v>
      </c>
      <c r="AC196" s="76">
        <v>780.75</v>
      </c>
      <c r="AD196" s="76">
        <v>9</v>
      </c>
      <c r="AE196" s="76">
        <v>86.75</v>
      </c>
      <c r="AF196" s="76" t="s">
        <v>3854</v>
      </c>
      <c r="AG196" s="76"/>
      <c r="AH196" s="76"/>
      <c r="AI196" s="76"/>
      <c r="AJ196" s="76"/>
      <c r="AK196" s="76"/>
      <c r="AL196" s="76"/>
      <c r="AM196" s="83" t="s">
        <v>15453</v>
      </c>
      <c r="AN196" s="83" t="s">
        <v>5630</v>
      </c>
    </row>
    <row r="197" spans="1:40" x14ac:dyDescent="0.3">
      <c r="A197" s="76" t="s">
        <v>126</v>
      </c>
      <c r="B197" s="76">
        <v>22</v>
      </c>
      <c r="C197" s="76" t="s">
        <v>30973</v>
      </c>
      <c r="D197" s="78">
        <v>45930</v>
      </c>
      <c r="E197" s="76" t="s">
        <v>30974</v>
      </c>
      <c r="F197" s="76" t="s">
        <v>30974</v>
      </c>
      <c r="G197" s="76" t="s">
        <v>19113</v>
      </c>
      <c r="H197" s="78">
        <v>43719</v>
      </c>
      <c r="I197" s="76" t="s">
        <v>3723</v>
      </c>
      <c r="J197" s="76" t="s">
        <v>195</v>
      </c>
      <c r="K197" s="76">
        <v>75.290000000000006</v>
      </c>
      <c r="L197" s="76">
        <v>75.290000000000006</v>
      </c>
      <c r="M197" s="76" t="s">
        <v>30795</v>
      </c>
      <c r="N197" s="76" t="s">
        <v>30973</v>
      </c>
      <c r="O197" s="76" t="s">
        <v>209</v>
      </c>
      <c r="P197" s="76" t="s">
        <v>30973</v>
      </c>
      <c r="Q197" s="76" t="s">
        <v>3726</v>
      </c>
      <c r="R197" s="76" t="s">
        <v>3787</v>
      </c>
      <c r="S197" s="76" t="s">
        <v>6846</v>
      </c>
      <c r="T197" s="76" t="s">
        <v>4846</v>
      </c>
      <c r="U197" s="76" t="s">
        <v>296</v>
      </c>
      <c r="V197" s="76" t="s">
        <v>297</v>
      </c>
      <c r="W197" s="76">
        <v>113572175</v>
      </c>
      <c r="X197" s="76">
        <v>113878118</v>
      </c>
      <c r="Y197" s="78">
        <v>45908</v>
      </c>
      <c r="Z197" s="76" t="s">
        <v>3730</v>
      </c>
      <c r="AA197" s="76" t="s">
        <v>3731</v>
      </c>
      <c r="AB197" s="76" t="s">
        <v>3732</v>
      </c>
      <c r="AC197" s="76">
        <v>527.03</v>
      </c>
      <c r="AD197" s="76">
        <v>7</v>
      </c>
      <c r="AE197" s="76">
        <v>75.290000000000006</v>
      </c>
      <c r="AF197" s="76" t="s">
        <v>3854</v>
      </c>
      <c r="AG197" s="76"/>
      <c r="AH197" s="76"/>
      <c r="AI197" s="76"/>
      <c r="AJ197" s="76"/>
      <c r="AK197" s="76"/>
      <c r="AL197" s="76"/>
      <c r="AM197" s="83" t="s">
        <v>19113</v>
      </c>
      <c r="AN197" s="83" t="s">
        <v>5630</v>
      </c>
    </row>
    <row r="198" spans="1:40" x14ac:dyDescent="0.3">
      <c r="A198" s="76" t="s">
        <v>127</v>
      </c>
      <c r="B198" s="76">
        <v>14</v>
      </c>
      <c r="C198" s="76" t="s">
        <v>15041</v>
      </c>
      <c r="D198" s="78">
        <v>45930</v>
      </c>
      <c r="E198" s="76" t="s">
        <v>30975</v>
      </c>
      <c r="F198" s="76" t="s">
        <v>30975</v>
      </c>
      <c r="G198" s="76" t="s">
        <v>30976</v>
      </c>
      <c r="H198" s="78">
        <v>45907</v>
      </c>
      <c r="I198" s="76" t="s">
        <v>3723</v>
      </c>
      <c r="J198" s="76" t="s">
        <v>195</v>
      </c>
      <c r="K198" s="76">
        <v>68</v>
      </c>
      <c r="L198" s="76">
        <v>68</v>
      </c>
      <c r="M198" s="76" t="s">
        <v>30795</v>
      </c>
      <c r="N198" s="76" t="s">
        <v>15041</v>
      </c>
      <c r="O198" s="76" t="s">
        <v>209</v>
      </c>
      <c r="P198" s="76" t="s">
        <v>15041</v>
      </c>
      <c r="Q198" s="76" t="s">
        <v>3726</v>
      </c>
      <c r="R198" s="76" t="s">
        <v>3780</v>
      </c>
      <c r="S198" s="76" t="s">
        <v>3920</v>
      </c>
      <c r="T198" s="76" t="s">
        <v>30977</v>
      </c>
      <c r="U198" s="76" t="s">
        <v>24218</v>
      </c>
      <c r="V198" s="76" t="s">
        <v>297</v>
      </c>
      <c r="W198" s="76">
        <v>113774944</v>
      </c>
      <c r="X198" s="76">
        <v>114082036</v>
      </c>
      <c r="Y198" s="78">
        <v>45916</v>
      </c>
      <c r="Z198" s="76" t="s">
        <v>3730</v>
      </c>
      <c r="AA198" s="76" t="s">
        <v>3731</v>
      </c>
      <c r="AB198" s="76" t="s">
        <v>3732</v>
      </c>
      <c r="AC198" s="76">
        <v>455</v>
      </c>
      <c r="AD198" s="76">
        <v>7</v>
      </c>
      <c r="AE198" s="76">
        <v>65</v>
      </c>
      <c r="AF198" s="76" t="s">
        <v>3854</v>
      </c>
      <c r="AG198" s="76"/>
      <c r="AH198" s="76"/>
      <c r="AI198" s="76"/>
      <c r="AJ198" s="76"/>
      <c r="AK198" s="76"/>
      <c r="AL198" s="76"/>
      <c r="AM198" s="83" t="s">
        <v>30976</v>
      </c>
      <c r="AN198" s="83" t="s">
        <v>5630</v>
      </c>
    </row>
    <row r="199" spans="1:40" x14ac:dyDescent="0.3">
      <c r="A199" s="76" t="s">
        <v>126</v>
      </c>
      <c r="B199" s="76">
        <v>22</v>
      </c>
      <c r="C199" s="76" t="s">
        <v>2842</v>
      </c>
      <c r="D199" s="78">
        <v>45930</v>
      </c>
      <c r="E199" s="76" t="s">
        <v>2843</v>
      </c>
      <c r="F199" s="76" t="s">
        <v>2843</v>
      </c>
      <c r="G199" s="76" t="s">
        <v>2844</v>
      </c>
      <c r="H199" s="78">
        <v>36983</v>
      </c>
      <c r="I199" s="76" t="s">
        <v>3723</v>
      </c>
      <c r="J199" s="76" t="s">
        <v>195</v>
      </c>
      <c r="K199" s="76">
        <v>69</v>
      </c>
      <c r="L199" s="76">
        <v>69</v>
      </c>
      <c r="M199" s="76" t="s">
        <v>30795</v>
      </c>
      <c r="N199" s="76" t="s">
        <v>2842</v>
      </c>
      <c r="O199" s="76" t="s">
        <v>209</v>
      </c>
      <c r="P199" s="76" t="s">
        <v>2842</v>
      </c>
      <c r="Q199" s="76" t="s">
        <v>3726</v>
      </c>
      <c r="R199" s="76" t="s">
        <v>3780</v>
      </c>
      <c r="S199" s="76" t="s">
        <v>4933</v>
      </c>
      <c r="T199" s="76" t="s">
        <v>4934</v>
      </c>
      <c r="U199" s="76" t="s">
        <v>24218</v>
      </c>
      <c r="V199" s="76" t="s">
        <v>297</v>
      </c>
      <c r="W199" s="76">
        <v>113572547</v>
      </c>
      <c r="X199" s="76">
        <v>113878520</v>
      </c>
      <c r="Y199" s="78">
        <v>45908</v>
      </c>
      <c r="Z199" s="76" t="s">
        <v>3730</v>
      </c>
      <c r="AA199" s="76" t="s">
        <v>3731</v>
      </c>
      <c r="AB199" s="76" t="s">
        <v>3732</v>
      </c>
      <c r="AC199" s="76">
        <v>585</v>
      </c>
      <c r="AD199" s="76">
        <v>9</v>
      </c>
      <c r="AE199" s="76">
        <v>65</v>
      </c>
      <c r="AF199" s="76" t="s">
        <v>3854</v>
      </c>
      <c r="AG199" s="76"/>
      <c r="AH199" s="76"/>
      <c r="AI199" s="76"/>
      <c r="AJ199" s="76"/>
      <c r="AK199" s="76"/>
      <c r="AL199" s="76"/>
      <c r="AM199" s="83" t="s">
        <v>2844</v>
      </c>
      <c r="AN199" s="83" t="s">
        <v>5630</v>
      </c>
    </row>
    <row r="200" spans="1:40" x14ac:dyDescent="0.3">
      <c r="A200" s="80" t="s">
        <v>126</v>
      </c>
      <c r="B200" s="80">
        <v>24</v>
      </c>
      <c r="C200" s="80" t="s">
        <v>1222</v>
      </c>
      <c r="D200" s="81">
        <v>45930</v>
      </c>
      <c r="E200" s="80" t="s">
        <v>1223</v>
      </c>
      <c r="F200" s="80" t="s">
        <v>1225</v>
      </c>
      <c r="G200" s="80" t="s">
        <v>1226</v>
      </c>
      <c r="H200" s="81">
        <v>45851</v>
      </c>
      <c r="I200" s="80" t="s">
        <v>203</v>
      </c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1">
        <v>45906</v>
      </c>
      <c r="Z200" s="80"/>
      <c r="AA200" s="80"/>
      <c r="AB200" s="80"/>
      <c r="AC200" s="80"/>
      <c r="AD200" s="80"/>
      <c r="AE200" s="80"/>
      <c r="AF200" s="80" t="s">
        <v>3854</v>
      </c>
      <c r="AG200" s="80"/>
      <c r="AH200" s="80"/>
      <c r="AI200" s="80"/>
      <c r="AJ200" s="80"/>
      <c r="AK200" s="80"/>
      <c r="AL200" s="80" t="s">
        <v>195</v>
      </c>
      <c r="AM200" s="83" t="s">
        <v>1226</v>
      </c>
      <c r="AN200" s="83" t="s">
        <v>5630</v>
      </c>
    </row>
    <row r="201" spans="1:40" x14ac:dyDescent="0.3">
      <c r="A201" s="80" t="s">
        <v>128</v>
      </c>
      <c r="B201" s="80">
        <v>9</v>
      </c>
      <c r="C201" s="80" t="s">
        <v>1222</v>
      </c>
      <c r="D201" s="81">
        <v>45930</v>
      </c>
      <c r="E201" s="80" t="s">
        <v>1231</v>
      </c>
      <c r="F201" s="80" t="s">
        <v>1225</v>
      </c>
      <c r="G201" s="80" t="s">
        <v>1226</v>
      </c>
      <c r="H201" s="81">
        <v>45851</v>
      </c>
      <c r="I201" s="80" t="s">
        <v>203</v>
      </c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1">
        <v>45921</v>
      </c>
      <c r="Z201" s="80"/>
      <c r="AA201" s="80"/>
      <c r="AB201" s="80"/>
      <c r="AC201" s="80"/>
      <c r="AD201" s="80"/>
      <c r="AE201" s="80"/>
      <c r="AF201" s="80" t="s">
        <v>3854</v>
      </c>
      <c r="AG201" s="80"/>
      <c r="AH201" s="80"/>
      <c r="AI201" s="80"/>
      <c r="AJ201" s="80"/>
      <c r="AK201" s="80"/>
      <c r="AL201" s="80" t="s">
        <v>223</v>
      </c>
      <c r="AM201" s="83" t="s">
        <v>1226</v>
      </c>
      <c r="AN201" s="83" t="s">
        <v>5630</v>
      </c>
    </row>
    <row r="202" spans="1:40" x14ac:dyDescent="0.3">
      <c r="A202" s="76" t="s">
        <v>128</v>
      </c>
      <c r="B202" s="76">
        <v>5</v>
      </c>
      <c r="C202" s="76" t="s">
        <v>4943</v>
      </c>
      <c r="D202" s="78">
        <v>45930</v>
      </c>
      <c r="E202" s="76" t="s">
        <v>30978</v>
      </c>
      <c r="F202" s="76" t="s">
        <v>30794</v>
      </c>
      <c r="G202" s="76" t="s">
        <v>30794</v>
      </c>
      <c r="H202" s="78" t="s">
        <v>30794</v>
      </c>
      <c r="I202" s="76" t="s">
        <v>3723</v>
      </c>
      <c r="J202" s="76" t="s">
        <v>195</v>
      </c>
      <c r="K202" s="76">
        <v>68</v>
      </c>
      <c r="L202" s="76">
        <v>68</v>
      </c>
      <c r="M202" s="76" t="s">
        <v>30795</v>
      </c>
      <c r="N202" s="76" t="s">
        <v>4943</v>
      </c>
      <c r="O202" s="76" t="s">
        <v>209</v>
      </c>
      <c r="P202" s="76" t="s">
        <v>4943</v>
      </c>
      <c r="Q202" s="76" t="s">
        <v>3726</v>
      </c>
      <c r="R202" s="76" t="s">
        <v>3787</v>
      </c>
      <c r="S202" s="76" t="s">
        <v>4944</v>
      </c>
      <c r="T202" s="76" t="s">
        <v>4944</v>
      </c>
      <c r="U202" s="76" t="s">
        <v>3893</v>
      </c>
      <c r="V202" s="76" t="s">
        <v>287</v>
      </c>
      <c r="W202" s="76">
        <v>112605256</v>
      </c>
      <c r="X202" s="76">
        <v>114244739</v>
      </c>
      <c r="Y202" s="78">
        <v>45925</v>
      </c>
      <c r="Z202" s="76" t="s">
        <v>3730</v>
      </c>
      <c r="AA202" s="76" t="s">
        <v>3731</v>
      </c>
      <c r="AB202" s="76" t="s">
        <v>3732</v>
      </c>
      <c r="AC202" s="76">
        <v>476</v>
      </c>
      <c r="AD202" s="76">
        <v>7</v>
      </c>
      <c r="AE202" s="76">
        <v>68</v>
      </c>
      <c r="AF202" s="76" t="s">
        <v>3854</v>
      </c>
      <c r="AG202" s="76"/>
      <c r="AH202" s="76"/>
      <c r="AI202" s="76"/>
      <c r="AJ202" s="76"/>
      <c r="AK202" s="76"/>
      <c r="AL202" s="76"/>
      <c r="AM202" s="83" t="s">
        <v>4944</v>
      </c>
      <c r="AN202" s="83" t="s">
        <v>5630</v>
      </c>
    </row>
    <row r="203" spans="1:40" x14ac:dyDescent="0.3">
      <c r="A203" s="80" t="s">
        <v>127</v>
      </c>
      <c r="B203" s="80">
        <v>19</v>
      </c>
      <c r="C203" s="80" t="s">
        <v>1826</v>
      </c>
      <c r="D203" s="81">
        <v>45930</v>
      </c>
      <c r="E203" s="80" t="s">
        <v>9534</v>
      </c>
      <c r="F203" s="80" t="s">
        <v>9534</v>
      </c>
      <c r="G203" s="80" t="s">
        <v>30979</v>
      </c>
      <c r="H203" s="81">
        <v>45641</v>
      </c>
      <c r="I203" s="80" t="s">
        <v>203</v>
      </c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1">
        <v>45911</v>
      </c>
      <c r="Z203" s="80"/>
      <c r="AA203" s="80"/>
      <c r="AB203" s="80"/>
      <c r="AC203" s="80"/>
      <c r="AD203" s="80"/>
      <c r="AE203" s="80"/>
      <c r="AF203" s="80" t="s">
        <v>3854</v>
      </c>
      <c r="AG203" s="80"/>
      <c r="AH203" s="80"/>
      <c r="AI203" s="80"/>
      <c r="AJ203" s="80"/>
      <c r="AK203" s="80"/>
      <c r="AL203" s="80" t="s">
        <v>223</v>
      </c>
      <c r="AM203" s="83" t="s">
        <v>30979</v>
      </c>
      <c r="AN203" s="83" t="s">
        <v>5630</v>
      </c>
    </row>
    <row r="204" spans="1:40" x14ac:dyDescent="0.3">
      <c r="A204" s="80" t="s">
        <v>127</v>
      </c>
      <c r="B204" s="80">
        <v>14</v>
      </c>
      <c r="C204" s="80" t="s">
        <v>14778</v>
      </c>
      <c r="D204" s="81">
        <v>45930</v>
      </c>
      <c r="E204" s="80" t="s">
        <v>30980</v>
      </c>
      <c r="F204" s="80" t="s">
        <v>30794</v>
      </c>
      <c r="G204" s="80" t="s">
        <v>30794</v>
      </c>
      <c r="H204" s="81" t="s">
        <v>30794</v>
      </c>
      <c r="I204" s="80" t="s">
        <v>203</v>
      </c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1">
        <v>45916</v>
      </c>
      <c r="Z204" s="80"/>
      <c r="AA204" s="80"/>
      <c r="AB204" s="80"/>
      <c r="AC204" s="80"/>
      <c r="AD204" s="80"/>
      <c r="AE204" s="80"/>
      <c r="AF204" s="80" t="s">
        <v>3854</v>
      </c>
      <c r="AG204" s="80"/>
      <c r="AH204" s="80"/>
      <c r="AI204" s="80"/>
      <c r="AJ204" s="80"/>
      <c r="AK204" s="80"/>
      <c r="AL204" s="80" t="s">
        <v>223</v>
      </c>
      <c r="AM204" s="83" t="s">
        <v>30981</v>
      </c>
      <c r="AN204" s="83" t="s">
        <v>19036</v>
      </c>
    </row>
    <row r="205" spans="1:40" x14ac:dyDescent="0.3">
      <c r="A205" s="76" t="s">
        <v>125</v>
      </c>
      <c r="B205" s="76">
        <v>36</v>
      </c>
      <c r="C205" s="76" t="s">
        <v>1241</v>
      </c>
      <c r="D205" s="78">
        <v>45930</v>
      </c>
      <c r="E205" s="76" t="s">
        <v>1243</v>
      </c>
      <c r="F205" s="76" t="s">
        <v>1243</v>
      </c>
      <c r="G205" s="76" t="s">
        <v>1244</v>
      </c>
      <c r="H205" s="78">
        <v>39483</v>
      </c>
      <c r="I205" s="76" t="s">
        <v>3723</v>
      </c>
      <c r="J205" s="76" t="s">
        <v>195</v>
      </c>
      <c r="K205" s="76">
        <v>68</v>
      </c>
      <c r="L205" s="76">
        <v>68</v>
      </c>
      <c r="M205" s="76" t="s">
        <v>30795</v>
      </c>
      <c r="N205" s="76" t="s">
        <v>1241</v>
      </c>
      <c r="O205" s="76" t="s">
        <v>209</v>
      </c>
      <c r="P205" s="76" t="s">
        <v>1241</v>
      </c>
      <c r="Q205" s="76" t="s">
        <v>3726</v>
      </c>
      <c r="R205" s="76" t="s">
        <v>3859</v>
      </c>
      <c r="S205" s="76" t="s">
        <v>5594</v>
      </c>
      <c r="T205" s="76" t="s">
        <v>2774</v>
      </c>
      <c r="U205" s="76" t="s">
        <v>1248</v>
      </c>
      <c r="V205" s="76" t="s">
        <v>416</v>
      </c>
      <c r="W205" s="76">
        <v>113342984</v>
      </c>
      <c r="X205" s="76">
        <v>113643664</v>
      </c>
      <c r="Y205" s="78">
        <v>45894</v>
      </c>
      <c r="Z205" s="76" t="s">
        <v>3730</v>
      </c>
      <c r="AA205" s="76" t="s">
        <v>3731</v>
      </c>
      <c r="AB205" s="76" t="s">
        <v>3732</v>
      </c>
      <c r="AC205" s="76">
        <v>397.25</v>
      </c>
      <c r="AD205" s="76">
        <v>7</v>
      </c>
      <c r="AE205" s="76">
        <v>56.75</v>
      </c>
      <c r="AF205" s="76" t="s">
        <v>3854</v>
      </c>
      <c r="AG205" s="76"/>
      <c r="AH205" s="76"/>
      <c r="AI205" s="76"/>
      <c r="AJ205" s="76"/>
      <c r="AK205" s="76"/>
      <c r="AL205" s="76"/>
      <c r="AM205" s="83" t="s">
        <v>1244</v>
      </c>
      <c r="AN205" s="83" t="s">
        <v>5630</v>
      </c>
    </row>
    <row r="206" spans="1:40" x14ac:dyDescent="0.3">
      <c r="A206" s="80" t="s">
        <v>128</v>
      </c>
      <c r="B206" s="80">
        <v>9</v>
      </c>
      <c r="C206" s="80" t="s">
        <v>1249</v>
      </c>
      <c r="D206" s="81">
        <v>45930</v>
      </c>
      <c r="E206" s="80" t="s">
        <v>1250</v>
      </c>
      <c r="F206" s="80" t="s">
        <v>1250</v>
      </c>
      <c r="G206" s="80" t="s">
        <v>1251</v>
      </c>
      <c r="H206" s="81">
        <v>45851</v>
      </c>
      <c r="I206" s="80" t="s">
        <v>203</v>
      </c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1">
        <v>45921</v>
      </c>
      <c r="Z206" s="80"/>
      <c r="AA206" s="80"/>
      <c r="AB206" s="80"/>
      <c r="AC206" s="80"/>
      <c r="AD206" s="80"/>
      <c r="AE206" s="80"/>
      <c r="AF206" s="80" t="s">
        <v>3854</v>
      </c>
      <c r="AG206" s="80"/>
      <c r="AH206" s="80"/>
      <c r="AI206" s="80"/>
      <c r="AJ206" s="80"/>
      <c r="AK206" s="80"/>
      <c r="AL206" s="80" t="s">
        <v>195</v>
      </c>
      <c r="AM206" s="83" t="s">
        <v>1251</v>
      </c>
      <c r="AN206" s="83" t="s">
        <v>5630</v>
      </c>
    </row>
    <row r="207" spans="1:40" x14ac:dyDescent="0.3">
      <c r="A207" s="76" t="s">
        <v>125</v>
      </c>
      <c r="B207" s="76">
        <v>34</v>
      </c>
      <c r="C207" s="76" t="s">
        <v>3756</v>
      </c>
      <c r="D207" s="78">
        <v>45930</v>
      </c>
      <c r="E207" s="76" t="s">
        <v>3757</v>
      </c>
      <c r="F207" s="76" t="s">
        <v>3757</v>
      </c>
      <c r="G207" s="76" t="s">
        <v>3758</v>
      </c>
      <c r="H207" s="78">
        <v>45606</v>
      </c>
      <c r="I207" s="76" t="s">
        <v>3723</v>
      </c>
      <c r="J207" s="76" t="s">
        <v>195</v>
      </c>
      <c r="K207" s="76" t="s">
        <v>3724</v>
      </c>
      <c r="L207" s="76" t="b">
        <v>0</v>
      </c>
      <c r="M207" s="76" t="s">
        <v>3725</v>
      </c>
      <c r="N207" s="76" t="s">
        <v>3756</v>
      </c>
      <c r="O207" s="76" t="s">
        <v>209</v>
      </c>
      <c r="P207" s="76" t="s">
        <v>3756</v>
      </c>
      <c r="Q207" s="76" t="s">
        <v>3726</v>
      </c>
      <c r="R207" s="76" t="s">
        <v>3735</v>
      </c>
      <c r="S207" s="76" t="s">
        <v>3760</v>
      </c>
      <c r="T207" s="76" t="s">
        <v>3761</v>
      </c>
      <c r="U207" s="76" t="s">
        <v>3762</v>
      </c>
      <c r="V207" s="76" t="s">
        <v>328</v>
      </c>
      <c r="W207" s="76">
        <v>113380366</v>
      </c>
      <c r="X207" s="76">
        <v>113682032</v>
      </c>
      <c r="Y207" s="78">
        <v>45896</v>
      </c>
      <c r="Z207" s="76" t="s">
        <v>3763</v>
      </c>
      <c r="AA207" s="76" t="s">
        <v>3764</v>
      </c>
      <c r="AB207" s="76" t="s">
        <v>3732</v>
      </c>
      <c r="AC207" s="76">
        <v>0</v>
      </c>
      <c r="AD207" s="76">
        <v>0</v>
      </c>
      <c r="AE207" s="76" t="s">
        <v>3976</v>
      </c>
      <c r="AF207" s="76" t="s">
        <v>3765</v>
      </c>
      <c r="AG207" s="76"/>
      <c r="AH207" s="76"/>
      <c r="AI207" s="76"/>
      <c r="AJ207" s="76"/>
      <c r="AK207" s="76"/>
      <c r="AL207" s="76"/>
      <c r="AM207" s="83" t="s">
        <v>3758</v>
      </c>
      <c r="AN207" s="83" t="s">
        <v>5630</v>
      </c>
    </row>
    <row r="208" spans="1:40" x14ac:dyDescent="0.3">
      <c r="A208" s="76" t="s">
        <v>127</v>
      </c>
      <c r="B208" s="76">
        <v>20</v>
      </c>
      <c r="C208" s="76" t="s">
        <v>1256</v>
      </c>
      <c r="D208" s="78">
        <v>45930</v>
      </c>
      <c r="E208" s="76" t="s">
        <v>1257</v>
      </c>
      <c r="F208" s="76" t="s">
        <v>1257</v>
      </c>
      <c r="G208" s="76" t="s">
        <v>2859</v>
      </c>
      <c r="H208" s="78">
        <v>45900</v>
      </c>
      <c r="I208" s="76" t="s">
        <v>3723</v>
      </c>
      <c r="J208" s="76" t="s">
        <v>195</v>
      </c>
      <c r="K208" s="76">
        <v>68</v>
      </c>
      <c r="L208" s="76">
        <v>68</v>
      </c>
      <c r="M208" s="76" t="s">
        <v>30795</v>
      </c>
      <c r="N208" s="76" t="s">
        <v>1256</v>
      </c>
      <c r="O208" s="76" t="s">
        <v>209</v>
      </c>
      <c r="P208" s="76" t="s">
        <v>1256</v>
      </c>
      <c r="Q208" s="76" t="s">
        <v>3726</v>
      </c>
      <c r="R208" s="76" t="s">
        <v>4089</v>
      </c>
      <c r="S208" s="76" t="s">
        <v>5547</v>
      </c>
      <c r="T208" s="76" t="s">
        <v>14355</v>
      </c>
      <c r="U208" s="76" t="s">
        <v>11378</v>
      </c>
      <c r="V208" s="76" t="s">
        <v>268</v>
      </c>
      <c r="W208" s="76">
        <v>113636454</v>
      </c>
      <c r="X208" s="76">
        <v>113942425</v>
      </c>
      <c r="Y208" s="78">
        <v>45910</v>
      </c>
      <c r="Z208" s="76" t="s">
        <v>3730</v>
      </c>
      <c r="AA208" s="76" t="s">
        <v>3731</v>
      </c>
      <c r="AB208" s="76" t="s">
        <v>3732</v>
      </c>
      <c r="AC208" s="76">
        <v>483</v>
      </c>
      <c r="AD208" s="76">
        <v>7</v>
      </c>
      <c r="AE208" s="76">
        <v>69</v>
      </c>
      <c r="AF208" s="76" t="s">
        <v>3854</v>
      </c>
      <c r="AG208" s="76"/>
      <c r="AH208" s="76"/>
      <c r="AI208" s="76"/>
      <c r="AJ208" s="76"/>
      <c r="AK208" s="76"/>
      <c r="AL208" s="76"/>
      <c r="AM208" s="83" t="s">
        <v>2859</v>
      </c>
      <c r="AN208" s="83" t="s">
        <v>5630</v>
      </c>
    </row>
    <row r="209" spans="1:40" x14ac:dyDescent="0.3">
      <c r="A209" s="76" t="s">
        <v>128</v>
      </c>
      <c r="B209" s="76">
        <v>8</v>
      </c>
      <c r="C209" s="76" t="s">
        <v>4966</v>
      </c>
      <c r="D209" s="78">
        <v>45930</v>
      </c>
      <c r="E209" s="76" t="s">
        <v>16384</v>
      </c>
      <c r="F209" s="76" t="s">
        <v>16384</v>
      </c>
      <c r="G209" s="76" t="s">
        <v>4968</v>
      </c>
      <c r="H209" s="78">
        <v>44118</v>
      </c>
      <c r="I209" s="76" t="s">
        <v>3723</v>
      </c>
      <c r="J209" s="76" t="s">
        <v>195</v>
      </c>
      <c r="K209" s="76">
        <v>68</v>
      </c>
      <c r="L209" s="76">
        <v>68</v>
      </c>
      <c r="M209" s="76" t="s">
        <v>30795</v>
      </c>
      <c r="N209" s="76" t="s">
        <v>4966</v>
      </c>
      <c r="O209" s="76" t="s">
        <v>209</v>
      </c>
      <c r="P209" s="76" t="s">
        <v>4966</v>
      </c>
      <c r="Q209" s="76" t="s">
        <v>3726</v>
      </c>
      <c r="R209" s="76" t="s">
        <v>3735</v>
      </c>
      <c r="S209" s="76" t="s">
        <v>4248</v>
      </c>
      <c r="T209" s="76" t="s">
        <v>4967</v>
      </c>
      <c r="U209" s="76" t="s">
        <v>415</v>
      </c>
      <c r="V209" s="76" t="s">
        <v>416</v>
      </c>
      <c r="W209" s="76">
        <v>113853724</v>
      </c>
      <c r="X209" s="76">
        <v>114162212</v>
      </c>
      <c r="Y209" s="78">
        <v>45922</v>
      </c>
      <c r="Z209" s="76" t="s">
        <v>3730</v>
      </c>
      <c r="AA209" s="76" t="s">
        <v>3731</v>
      </c>
      <c r="AB209" s="76" t="s">
        <v>3732</v>
      </c>
      <c r="AC209" s="76">
        <v>629.92999999999995</v>
      </c>
      <c r="AD209" s="76">
        <v>7</v>
      </c>
      <c r="AE209" s="76">
        <v>89.99</v>
      </c>
      <c r="AF209" s="76" t="s">
        <v>3854</v>
      </c>
      <c r="AG209" s="76"/>
      <c r="AH209" s="76"/>
      <c r="AI209" s="76"/>
      <c r="AJ209" s="76"/>
      <c r="AK209" s="76"/>
      <c r="AL209" s="76"/>
      <c r="AM209" s="83" t="s">
        <v>4968</v>
      </c>
      <c r="AN209" s="83" t="s">
        <v>5630</v>
      </c>
    </row>
    <row r="210" spans="1:40" x14ac:dyDescent="0.3">
      <c r="A210" s="80" t="s">
        <v>125</v>
      </c>
      <c r="B210" s="80">
        <v>32</v>
      </c>
      <c r="C210" s="80" t="s">
        <v>1269</v>
      </c>
      <c r="D210" s="81">
        <v>45930</v>
      </c>
      <c r="E210" s="80" t="s">
        <v>1270</v>
      </c>
      <c r="F210" s="80" t="s">
        <v>30794</v>
      </c>
      <c r="G210" s="80" t="s">
        <v>30794</v>
      </c>
      <c r="H210" s="81" t="s">
        <v>30794</v>
      </c>
      <c r="I210" s="80" t="s">
        <v>203</v>
      </c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1">
        <v>45898</v>
      </c>
      <c r="Z210" s="80"/>
      <c r="AA210" s="80"/>
      <c r="AB210" s="80"/>
      <c r="AC210" s="80"/>
      <c r="AD210" s="80"/>
      <c r="AE210" s="80"/>
      <c r="AF210" s="80" t="s">
        <v>3854</v>
      </c>
      <c r="AG210" s="80"/>
      <c r="AH210" s="80"/>
      <c r="AI210" s="80"/>
      <c r="AJ210" s="80"/>
      <c r="AK210" s="80"/>
      <c r="AL210" s="80" t="s">
        <v>195</v>
      </c>
      <c r="AM210" s="83" t="s">
        <v>20567</v>
      </c>
      <c r="AN210" s="83" t="e">
        <v>#N/A</v>
      </c>
    </row>
    <row r="211" spans="1:40" x14ac:dyDescent="0.3">
      <c r="A211" s="76" t="s">
        <v>127</v>
      </c>
      <c r="B211" s="76">
        <v>19</v>
      </c>
      <c r="C211" s="76" t="s">
        <v>3740</v>
      </c>
      <c r="D211" s="78">
        <v>45930</v>
      </c>
      <c r="E211" s="76" t="s">
        <v>3741</v>
      </c>
      <c r="F211" s="76" t="s">
        <v>3741</v>
      </c>
      <c r="G211" s="76" t="s">
        <v>3742</v>
      </c>
      <c r="H211" s="78">
        <v>45298</v>
      </c>
      <c r="I211" s="76" t="s">
        <v>3723</v>
      </c>
      <c r="J211" s="76" t="s">
        <v>195</v>
      </c>
      <c r="K211" s="76" t="s">
        <v>3724</v>
      </c>
      <c r="L211" s="76" t="b">
        <v>0</v>
      </c>
      <c r="M211" s="76" t="s">
        <v>3725</v>
      </c>
      <c r="N211" s="76" t="s">
        <v>3740</v>
      </c>
      <c r="O211" s="76" t="s">
        <v>209</v>
      </c>
      <c r="P211" s="76" t="s">
        <v>3740</v>
      </c>
      <c r="Q211" s="76" t="s">
        <v>3726</v>
      </c>
      <c r="R211" s="76" t="s">
        <v>3735</v>
      </c>
      <c r="S211" s="76" t="s">
        <v>3744</v>
      </c>
      <c r="T211" s="76" t="s">
        <v>3745</v>
      </c>
      <c r="U211" s="76" t="s">
        <v>3746</v>
      </c>
      <c r="V211" s="76" t="s">
        <v>375</v>
      </c>
      <c r="W211" s="76">
        <v>113651059</v>
      </c>
      <c r="X211" s="76">
        <v>113957327</v>
      </c>
      <c r="Y211" s="78">
        <v>45911</v>
      </c>
      <c r="Z211" s="76" t="s">
        <v>3730</v>
      </c>
      <c r="AA211" s="76" t="s">
        <v>3731</v>
      </c>
      <c r="AB211" s="76" t="s">
        <v>3732</v>
      </c>
      <c r="AC211" s="76">
        <v>201</v>
      </c>
      <c r="AD211" s="76">
        <v>3</v>
      </c>
      <c r="AE211" s="76">
        <v>67</v>
      </c>
      <c r="AF211" s="76" t="s">
        <v>3765</v>
      </c>
      <c r="AG211" s="76"/>
      <c r="AH211" s="76"/>
      <c r="AI211" s="76"/>
      <c r="AJ211" s="76"/>
      <c r="AK211" s="76"/>
      <c r="AL211" s="76"/>
      <c r="AM211" s="83" t="s">
        <v>3742</v>
      </c>
      <c r="AN211" s="83" t="s">
        <v>5630</v>
      </c>
    </row>
    <row r="212" spans="1:40" x14ac:dyDescent="0.3">
      <c r="A212" s="80" t="s">
        <v>127</v>
      </c>
      <c r="B212" s="80">
        <v>14</v>
      </c>
      <c r="C212" s="80" t="s">
        <v>2866</v>
      </c>
      <c r="D212" s="81">
        <v>45930</v>
      </c>
      <c r="E212" s="80" t="s">
        <v>2867</v>
      </c>
      <c r="F212" s="80" t="s">
        <v>2867</v>
      </c>
      <c r="G212" s="80" t="s">
        <v>2868</v>
      </c>
      <c r="H212" s="81">
        <v>45501</v>
      </c>
      <c r="I212" s="80" t="s">
        <v>203</v>
      </c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1">
        <v>45916</v>
      </c>
      <c r="Z212" s="80"/>
      <c r="AA212" s="80"/>
      <c r="AB212" s="80"/>
      <c r="AC212" s="80"/>
      <c r="AD212" s="80"/>
      <c r="AE212" s="80"/>
      <c r="AF212" s="80" t="s">
        <v>3854</v>
      </c>
      <c r="AG212" s="80"/>
      <c r="AH212" s="80"/>
      <c r="AI212" s="80"/>
      <c r="AJ212" s="80"/>
      <c r="AK212" s="80"/>
      <c r="AL212" s="80" t="s">
        <v>195</v>
      </c>
      <c r="AM212" s="83" t="s">
        <v>2868</v>
      </c>
      <c r="AN212" s="83" t="s">
        <v>5630</v>
      </c>
    </row>
    <row r="213" spans="1:40" x14ac:dyDescent="0.3">
      <c r="A213" s="76" t="s">
        <v>126</v>
      </c>
      <c r="B213" s="76">
        <v>21</v>
      </c>
      <c r="C213" s="76" t="s">
        <v>2409</v>
      </c>
      <c r="D213" s="78">
        <v>45930</v>
      </c>
      <c r="E213" s="76" t="s">
        <v>2410</v>
      </c>
      <c r="F213" s="76" t="s">
        <v>2410</v>
      </c>
      <c r="G213" s="76" t="s">
        <v>2411</v>
      </c>
      <c r="H213" s="78">
        <v>44425</v>
      </c>
      <c r="I213" s="76" t="s">
        <v>3723</v>
      </c>
      <c r="J213" s="76" t="s">
        <v>195</v>
      </c>
      <c r="K213" s="76">
        <v>68</v>
      </c>
      <c r="L213" s="76">
        <v>68</v>
      </c>
      <c r="M213" s="76" t="s">
        <v>30795</v>
      </c>
      <c r="N213" s="76" t="s">
        <v>2409</v>
      </c>
      <c r="O213" s="76" t="s">
        <v>209</v>
      </c>
      <c r="P213" s="76" t="s">
        <v>2409</v>
      </c>
      <c r="Q213" s="76" t="s">
        <v>3726</v>
      </c>
      <c r="R213" s="76" t="s">
        <v>3735</v>
      </c>
      <c r="S213" s="76" t="s">
        <v>3920</v>
      </c>
      <c r="T213" s="76" t="s">
        <v>11284</v>
      </c>
      <c r="U213" s="76" t="s">
        <v>19477</v>
      </c>
      <c r="V213" s="76" t="s">
        <v>260</v>
      </c>
      <c r="W213" s="76">
        <v>113605594</v>
      </c>
      <c r="X213" s="76">
        <v>113911110</v>
      </c>
      <c r="Y213" s="78">
        <v>45909</v>
      </c>
      <c r="Z213" s="76" t="s">
        <v>3730</v>
      </c>
      <c r="AA213" s="76" t="s">
        <v>3731</v>
      </c>
      <c r="AB213" s="76" t="s">
        <v>3732</v>
      </c>
      <c r="AC213" s="76">
        <v>978.6</v>
      </c>
      <c r="AD213" s="76">
        <v>14</v>
      </c>
      <c r="AE213" s="76">
        <v>69.900000000000006</v>
      </c>
      <c r="AF213" s="76" t="s">
        <v>3854</v>
      </c>
      <c r="AG213" s="76"/>
      <c r="AH213" s="76"/>
      <c r="AI213" s="76"/>
      <c r="AJ213" s="76"/>
      <c r="AK213" s="76"/>
      <c r="AL213" s="76"/>
      <c r="AM213" s="83" t="s">
        <v>2411</v>
      </c>
      <c r="AN213" s="83" t="s">
        <v>5630</v>
      </c>
    </row>
    <row r="214" spans="1:40" x14ac:dyDescent="0.3">
      <c r="A214" s="76" t="s">
        <v>127</v>
      </c>
      <c r="B214" s="76">
        <v>15</v>
      </c>
      <c r="C214" s="76" t="s">
        <v>1276</v>
      </c>
      <c r="D214" s="78">
        <v>45930</v>
      </c>
      <c r="E214" s="76" t="s">
        <v>1277</v>
      </c>
      <c r="F214" s="76" t="s">
        <v>1277</v>
      </c>
      <c r="G214" s="76" t="s">
        <v>1278</v>
      </c>
      <c r="H214" s="78">
        <v>35957</v>
      </c>
      <c r="I214" s="76" t="s">
        <v>3723</v>
      </c>
      <c r="J214" s="76" t="s">
        <v>195</v>
      </c>
      <c r="K214" s="76">
        <v>68</v>
      </c>
      <c r="L214" s="76">
        <v>68</v>
      </c>
      <c r="M214" s="76" t="s">
        <v>30795</v>
      </c>
      <c r="N214" s="76" t="s">
        <v>1276</v>
      </c>
      <c r="O214" s="76" t="s">
        <v>209</v>
      </c>
      <c r="P214" s="76" t="s">
        <v>1276</v>
      </c>
      <c r="Q214" s="76" t="s">
        <v>3726</v>
      </c>
      <c r="R214" s="76" t="s">
        <v>3735</v>
      </c>
      <c r="S214" s="76" t="s">
        <v>15286</v>
      </c>
      <c r="T214" s="76" t="s">
        <v>15285</v>
      </c>
      <c r="U214" s="76" t="s">
        <v>25858</v>
      </c>
      <c r="V214" s="76" t="s">
        <v>260</v>
      </c>
      <c r="W214" s="76">
        <v>113092448</v>
      </c>
      <c r="X214" s="76">
        <v>114048314</v>
      </c>
      <c r="Y214" s="78">
        <v>45915</v>
      </c>
      <c r="Z214" s="76" t="s">
        <v>3730</v>
      </c>
      <c r="AA214" s="76" t="s">
        <v>3731</v>
      </c>
      <c r="AB214" s="76" t="s">
        <v>3732</v>
      </c>
      <c r="AC214" s="76">
        <v>195</v>
      </c>
      <c r="AD214" s="76">
        <v>3</v>
      </c>
      <c r="AE214" s="76">
        <v>65</v>
      </c>
      <c r="AF214" s="76" t="s">
        <v>3854</v>
      </c>
      <c r="AG214" s="76" t="s">
        <v>30982</v>
      </c>
      <c r="AH214" s="76" t="s">
        <v>30983</v>
      </c>
      <c r="AI214" s="76" t="s">
        <v>30984</v>
      </c>
      <c r="AJ214" s="76" t="s">
        <v>260</v>
      </c>
      <c r="AK214" s="76" t="s">
        <v>30985</v>
      </c>
      <c r="AL214" s="76"/>
      <c r="AM214" s="83" t="s">
        <v>1278</v>
      </c>
      <c r="AN214" s="83" t="s">
        <v>5630</v>
      </c>
    </row>
    <row r="215" spans="1:40" x14ac:dyDescent="0.3">
      <c r="A215" s="76" t="s">
        <v>128</v>
      </c>
      <c r="B215" s="76">
        <v>1</v>
      </c>
      <c r="C215" s="76" t="s">
        <v>30986</v>
      </c>
      <c r="D215" s="78">
        <v>45930</v>
      </c>
      <c r="E215" s="76" t="s">
        <v>9767</v>
      </c>
      <c r="F215" s="76" t="s">
        <v>9767</v>
      </c>
      <c r="G215" s="76" t="s">
        <v>9770</v>
      </c>
      <c r="H215" s="78">
        <v>44300</v>
      </c>
      <c r="I215" s="76" t="s">
        <v>3723</v>
      </c>
      <c r="J215" s="76" t="s">
        <v>195</v>
      </c>
      <c r="K215" s="76">
        <v>68</v>
      </c>
      <c r="L215" s="76">
        <v>68</v>
      </c>
      <c r="M215" s="76" t="s">
        <v>30795</v>
      </c>
      <c r="N215" s="76" t="s">
        <v>30986</v>
      </c>
      <c r="O215" s="76" t="s">
        <v>209</v>
      </c>
      <c r="P215" s="76" t="s">
        <v>30986</v>
      </c>
      <c r="Q215" s="76" t="s">
        <v>3726</v>
      </c>
      <c r="R215" s="76" t="s">
        <v>3801</v>
      </c>
      <c r="S215" s="76" t="s">
        <v>4157</v>
      </c>
      <c r="T215" s="76" t="s">
        <v>9771</v>
      </c>
      <c r="U215" s="76" t="s">
        <v>14066</v>
      </c>
      <c r="V215" s="76" t="s">
        <v>773</v>
      </c>
      <c r="W215" s="76">
        <v>113671960</v>
      </c>
      <c r="X215" s="76">
        <v>114296531</v>
      </c>
      <c r="Y215" s="78">
        <v>45929</v>
      </c>
      <c r="Z215" s="76" t="s">
        <v>3730</v>
      </c>
      <c r="AA215" s="76" t="s">
        <v>3731</v>
      </c>
      <c r="AB215" s="76" t="s">
        <v>3732</v>
      </c>
      <c r="AC215" s="76">
        <v>343.75</v>
      </c>
      <c r="AD215" s="76">
        <v>5</v>
      </c>
      <c r="AE215" s="76">
        <v>68.75</v>
      </c>
      <c r="AF215" s="76" t="s">
        <v>3854</v>
      </c>
      <c r="AG215" s="76" t="s">
        <v>30987</v>
      </c>
      <c r="AH215" s="76" t="s">
        <v>30988</v>
      </c>
      <c r="AI215" s="76" t="s">
        <v>12338</v>
      </c>
      <c r="AJ215" s="76" t="s">
        <v>1502</v>
      </c>
      <c r="AK215" s="76" t="s">
        <v>30989</v>
      </c>
      <c r="AL215" s="76"/>
      <c r="AM215" s="83" t="s">
        <v>9770</v>
      </c>
      <c r="AN215" s="83" t="s">
        <v>5630</v>
      </c>
    </row>
    <row r="216" spans="1:40" x14ac:dyDescent="0.3">
      <c r="A216" s="76" t="s">
        <v>125</v>
      </c>
      <c r="B216" s="76">
        <v>91</v>
      </c>
      <c r="C216" s="76" t="s">
        <v>30990</v>
      </c>
      <c r="D216" s="78">
        <v>45930</v>
      </c>
      <c r="E216" s="76" t="s">
        <v>11374</v>
      </c>
      <c r="F216" s="76" t="s">
        <v>30794</v>
      </c>
      <c r="G216" s="76" t="s">
        <v>30794</v>
      </c>
      <c r="H216" s="78" t="s">
        <v>30794</v>
      </c>
      <c r="I216" s="76" t="s">
        <v>3723</v>
      </c>
      <c r="J216" s="76" t="s">
        <v>195</v>
      </c>
      <c r="K216" s="76" t="s">
        <v>3724</v>
      </c>
      <c r="L216" s="76" t="b">
        <v>0</v>
      </c>
      <c r="M216" s="76" t="s">
        <v>3725</v>
      </c>
      <c r="N216" s="76" t="s">
        <v>30990</v>
      </c>
      <c r="O216" s="76" t="s">
        <v>209</v>
      </c>
      <c r="P216" s="76" t="s">
        <v>30990</v>
      </c>
      <c r="Q216" s="76" t="s">
        <v>3726</v>
      </c>
      <c r="R216" s="76" t="s">
        <v>3801</v>
      </c>
      <c r="S216" s="76" t="s">
        <v>4188</v>
      </c>
      <c r="T216" s="76" t="s">
        <v>11378</v>
      </c>
      <c r="U216" s="76" t="s">
        <v>14066</v>
      </c>
      <c r="V216" s="76" t="s">
        <v>773</v>
      </c>
      <c r="W216" s="76">
        <v>112440139</v>
      </c>
      <c r="X216" s="76">
        <v>112727167</v>
      </c>
      <c r="Y216" s="78">
        <v>45839</v>
      </c>
      <c r="Z216" s="76" t="s">
        <v>3730</v>
      </c>
      <c r="AA216" s="76" t="s">
        <v>3731</v>
      </c>
      <c r="AB216" s="76" t="s">
        <v>3732</v>
      </c>
      <c r="AC216" s="76">
        <v>246</v>
      </c>
      <c r="AD216" s="76">
        <v>3</v>
      </c>
      <c r="AE216" s="76">
        <v>82</v>
      </c>
      <c r="AF216" s="76" t="s">
        <v>3765</v>
      </c>
      <c r="AG216" s="76"/>
      <c r="AH216" s="76"/>
      <c r="AI216" s="76"/>
      <c r="AJ216" s="76"/>
      <c r="AK216" s="76"/>
      <c r="AL216" s="76"/>
      <c r="AM216" s="83" t="s">
        <v>11377</v>
      </c>
      <c r="AN216" s="83" t="s">
        <v>5630</v>
      </c>
    </row>
    <row r="217" spans="1:40" x14ac:dyDescent="0.3">
      <c r="A217" s="80" t="s">
        <v>127</v>
      </c>
      <c r="B217" s="80">
        <v>17</v>
      </c>
      <c r="C217" s="80" t="s">
        <v>3734</v>
      </c>
      <c r="D217" s="81">
        <v>45930</v>
      </c>
      <c r="E217" s="80" t="s">
        <v>12563</v>
      </c>
      <c r="F217" s="80" t="s">
        <v>30794</v>
      </c>
      <c r="G217" s="80" t="s">
        <v>30794</v>
      </c>
      <c r="H217" s="81" t="s">
        <v>30794</v>
      </c>
      <c r="I217" s="80" t="s">
        <v>203</v>
      </c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1">
        <v>45913</v>
      </c>
      <c r="Z217" s="80"/>
      <c r="AA217" s="80"/>
      <c r="AB217" s="80"/>
      <c r="AC217" s="80"/>
      <c r="AD217" s="80"/>
      <c r="AE217" s="80"/>
      <c r="AF217" s="80" t="s">
        <v>3854</v>
      </c>
      <c r="AG217" s="80"/>
      <c r="AH217" s="80"/>
      <c r="AI217" s="80"/>
      <c r="AJ217" s="80"/>
      <c r="AK217" s="80"/>
      <c r="AL217" s="80" t="s">
        <v>195</v>
      </c>
      <c r="AM217" s="83" t="s">
        <v>23592</v>
      </c>
      <c r="AN217" s="83" t="s">
        <v>19170</v>
      </c>
    </row>
    <row r="218" spans="1:40" x14ac:dyDescent="0.3">
      <c r="A218" s="76" t="s">
        <v>126</v>
      </c>
      <c r="B218" s="76">
        <v>22</v>
      </c>
      <c r="C218" s="76" t="s">
        <v>30991</v>
      </c>
      <c r="D218" s="78">
        <v>45930</v>
      </c>
      <c r="E218" s="76" t="s">
        <v>18665</v>
      </c>
      <c r="F218" s="76" t="s">
        <v>30794</v>
      </c>
      <c r="G218" s="76" t="s">
        <v>30794</v>
      </c>
      <c r="H218" s="78" t="s">
        <v>30794</v>
      </c>
      <c r="I218" s="76" t="s">
        <v>3723</v>
      </c>
      <c r="J218" s="76" t="s">
        <v>195</v>
      </c>
      <c r="K218" s="76">
        <v>68</v>
      </c>
      <c r="L218" s="76">
        <v>68</v>
      </c>
      <c r="M218" s="76" t="s">
        <v>30795</v>
      </c>
      <c r="N218" s="76" t="s">
        <v>30991</v>
      </c>
      <c r="O218" s="76" t="s">
        <v>209</v>
      </c>
      <c r="P218" s="76" t="s">
        <v>30991</v>
      </c>
      <c r="Q218" s="76" t="s">
        <v>3726</v>
      </c>
      <c r="R218" s="76" t="s">
        <v>4089</v>
      </c>
      <c r="S218" s="76" t="s">
        <v>4034</v>
      </c>
      <c r="T218" s="76" t="s">
        <v>4459</v>
      </c>
      <c r="U218" s="76" t="s">
        <v>1946</v>
      </c>
      <c r="V218" s="76" t="s">
        <v>268</v>
      </c>
      <c r="W218" s="76">
        <v>113579598</v>
      </c>
      <c r="X218" s="76">
        <v>113885016</v>
      </c>
      <c r="Y218" s="78">
        <v>45908</v>
      </c>
      <c r="Z218" s="76" t="s">
        <v>3730</v>
      </c>
      <c r="AA218" s="76" t="s">
        <v>3731</v>
      </c>
      <c r="AB218" s="76" t="s">
        <v>3732</v>
      </c>
      <c r="AC218" s="76">
        <v>385</v>
      </c>
      <c r="AD218" s="76">
        <v>7</v>
      </c>
      <c r="AE218" s="76">
        <v>55</v>
      </c>
      <c r="AF218" s="76" t="s">
        <v>3854</v>
      </c>
      <c r="AG218" s="76" t="s">
        <v>30992</v>
      </c>
      <c r="AH218" s="76" t="s">
        <v>30993</v>
      </c>
      <c r="AI218" s="76" t="s">
        <v>3477</v>
      </c>
      <c r="AJ218" s="76" t="s">
        <v>407</v>
      </c>
      <c r="AK218" s="76" t="s">
        <v>25916</v>
      </c>
      <c r="AL218" s="76"/>
      <c r="AM218" s="83" t="s">
        <v>18667</v>
      </c>
      <c r="AN218" s="83" t="s">
        <v>5630</v>
      </c>
    </row>
    <row r="219" spans="1:40" x14ac:dyDescent="0.3">
      <c r="A219" s="80" t="s">
        <v>128</v>
      </c>
      <c r="B219" s="80">
        <v>11</v>
      </c>
      <c r="C219" s="80" t="s">
        <v>4995</v>
      </c>
      <c r="D219" s="81">
        <v>45930</v>
      </c>
      <c r="E219" s="80" t="s">
        <v>10538</v>
      </c>
      <c r="F219" s="80" t="s">
        <v>18961</v>
      </c>
      <c r="G219" s="80" t="s">
        <v>4998</v>
      </c>
      <c r="H219" s="81">
        <v>45914</v>
      </c>
      <c r="I219" s="80" t="s">
        <v>203</v>
      </c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1">
        <v>45919</v>
      </c>
      <c r="Z219" s="80"/>
      <c r="AA219" s="80"/>
      <c r="AB219" s="80"/>
      <c r="AC219" s="80"/>
      <c r="AD219" s="80"/>
      <c r="AE219" s="80"/>
      <c r="AF219" s="80" t="s">
        <v>3854</v>
      </c>
      <c r="AG219" s="80"/>
      <c r="AH219" s="80"/>
      <c r="AI219" s="80"/>
      <c r="AJ219" s="80"/>
      <c r="AK219" s="80"/>
      <c r="AL219" s="80" t="s">
        <v>195</v>
      </c>
      <c r="AM219" s="83" t="s">
        <v>4998</v>
      </c>
      <c r="AN219" s="83" t="s">
        <v>5630</v>
      </c>
    </row>
    <row r="220" spans="1:40" x14ac:dyDescent="0.3">
      <c r="A220" s="80" t="s">
        <v>127</v>
      </c>
      <c r="B220" s="80">
        <v>18</v>
      </c>
      <c r="C220" s="80" t="s">
        <v>30994</v>
      </c>
      <c r="D220" s="81">
        <v>45930</v>
      </c>
      <c r="E220" s="80" t="s">
        <v>30995</v>
      </c>
      <c r="F220" s="80" t="s">
        <v>30995</v>
      </c>
      <c r="G220" s="80" t="s">
        <v>30996</v>
      </c>
      <c r="H220" s="81">
        <v>45746</v>
      </c>
      <c r="I220" s="80" t="s">
        <v>203</v>
      </c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1">
        <v>45912</v>
      </c>
      <c r="Z220" s="80"/>
      <c r="AA220" s="80"/>
      <c r="AB220" s="80"/>
      <c r="AC220" s="80"/>
      <c r="AD220" s="80"/>
      <c r="AE220" s="80"/>
      <c r="AF220" s="80" t="s">
        <v>3854</v>
      </c>
      <c r="AG220" s="80"/>
      <c r="AH220" s="80"/>
      <c r="AI220" s="80"/>
      <c r="AJ220" s="80"/>
      <c r="AK220" s="80"/>
      <c r="AL220" s="80" t="s">
        <v>195</v>
      </c>
      <c r="AM220" s="83" t="s">
        <v>30996</v>
      </c>
      <c r="AN220" s="83" t="s">
        <v>5630</v>
      </c>
    </row>
    <row r="221" spans="1:40" x14ac:dyDescent="0.3">
      <c r="A221" s="80" t="s">
        <v>127</v>
      </c>
      <c r="B221" s="80">
        <v>17</v>
      </c>
      <c r="C221" s="80" t="s">
        <v>14527</v>
      </c>
      <c r="D221" s="81">
        <v>45930</v>
      </c>
      <c r="E221" s="80" t="s">
        <v>19009</v>
      </c>
      <c r="F221" s="80" t="s">
        <v>19009</v>
      </c>
      <c r="G221" s="80" t="s">
        <v>19012</v>
      </c>
      <c r="H221" s="81">
        <v>45130</v>
      </c>
      <c r="I221" s="80" t="s">
        <v>203</v>
      </c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1">
        <v>45913</v>
      </c>
      <c r="Z221" s="80"/>
      <c r="AA221" s="80"/>
      <c r="AB221" s="80"/>
      <c r="AC221" s="80"/>
      <c r="AD221" s="80"/>
      <c r="AE221" s="80"/>
      <c r="AF221" s="80" t="s">
        <v>3854</v>
      </c>
      <c r="AG221" s="80"/>
      <c r="AH221" s="80"/>
      <c r="AI221" s="80"/>
      <c r="AJ221" s="80"/>
      <c r="AK221" s="80"/>
      <c r="AL221" s="80" t="s">
        <v>195</v>
      </c>
      <c r="AM221" s="83" t="s">
        <v>19012</v>
      </c>
      <c r="AN221" s="83" t="s">
        <v>5630</v>
      </c>
    </row>
    <row r="222" spans="1:40" x14ac:dyDescent="0.3">
      <c r="A222" s="76" t="s">
        <v>125</v>
      </c>
      <c r="B222" s="76">
        <v>41</v>
      </c>
      <c r="C222" s="76" t="s">
        <v>1294</v>
      </c>
      <c r="D222" s="78">
        <v>45930</v>
      </c>
      <c r="E222" s="76" t="s">
        <v>1296</v>
      </c>
      <c r="F222" s="76" t="s">
        <v>1296</v>
      </c>
      <c r="G222" s="76" t="s">
        <v>1297</v>
      </c>
      <c r="H222" s="78">
        <v>45879</v>
      </c>
      <c r="I222" s="76" t="s">
        <v>3723</v>
      </c>
      <c r="J222" s="76" t="s">
        <v>195</v>
      </c>
      <c r="K222" s="76">
        <v>72</v>
      </c>
      <c r="L222" s="76">
        <v>72</v>
      </c>
      <c r="M222" s="76" t="s">
        <v>30795</v>
      </c>
      <c r="N222" s="76" t="s">
        <v>1294</v>
      </c>
      <c r="O222" s="76" t="s">
        <v>209</v>
      </c>
      <c r="P222" s="76" t="s">
        <v>1294</v>
      </c>
      <c r="Q222" s="76" t="s">
        <v>3726</v>
      </c>
      <c r="R222" s="76" t="s">
        <v>3851</v>
      </c>
      <c r="S222" s="76" t="s">
        <v>5005</v>
      </c>
      <c r="T222" s="76" t="s">
        <v>5006</v>
      </c>
      <c r="U222" s="76" t="s">
        <v>5007</v>
      </c>
      <c r="V222" s="76" t="s">
        <v>328</v>
      </c>
      <c r="W222" s="76">
        <v>113278641</v>
      </c>
      <c r="X222" s="76">
        <v>113579026</v>
      </c>
      <c r="Y222" s="78">
        <v>45889</v>
      </c>
      <c r="Z222" s="76" t="s">
        <v>3730</v>
      </c>
      <c r="AA222" s="76" t="s">
        <v>3731</v>
      </c>
      <c r="AB222" s="76" t="s">
        <v>3732</v>
      </c>
      <c r="AC222" s="76">
        <v>489.93</v>
      </c>
      <c r="AD222" s="76">
        <v>7</v>
      </c>
      <c r="AE222" s="76">
        <v>69.989999999999995</v>
      </c>
      <c r="AF222" s="76" t="s">
        <v>3854</v>
      </c>
      <c r="AG222" s="76"/>
      <c r="AH222" s="76"/>
      <c r="AI222" s="76"/>
      <c r="AJ222" s="76"/>
      <c r="AK222" s="76"/>
      <c r="AL222" s="76"/>
      <c r="AM222" s="83" t="s">
        <v>1297</v>
      </c>
      <c r="AN222" s="83" t="s">
        <v>5630</v>
      </c>
    </row>
    <row r="223" spans="1:40" x14ac:dyDescent="0.3">
      <c r="A223" s="80" t="s">
        <v>128</v>
      </c>
      <c r="B223" s="80">
        <v>13</v>
      </c>
      <c r="C223" s="80" t="s">
        <v>1302</v>
      </c>
      <c r="D223" s="81">
        <v>45930</v>
      </c>
      <c r="E223" s="80" t="s">
        <v>1303</v>
      </c>
      <c r="F223" s="80" t="s">
        <v>30794</v>
      </c>
      <c r="G223" s="80" t="s">
        <v>30794</v>
      </c>
      <c r="H223" s="81" t="s">
        <v>30794</v>
      </c>
      <c r="I223" s="80" t="s">
        <v>203</v>
      </c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1">
        <v>45917</v>
      </c>
      <c r="Z223" s="80"/>
      <c r="AA223" s="80"/>
      <c r="AB223" s="80"/>
      <c r="AC223" s="80"/>
      <c r="AD223" s="80"/>
      <c r="AE223" s="80"/>
      <c r="AF223" s="80" t="s">
        <v>3854</v>
      </c>
      <c r="AG223" s="80"/>
      <c r="AH223" s="80"/>
      <c r="AI223" s="80"/>
      <c r="AJ223" s="80"/>
      <c r="AK223" s="80"/>
      <c r="AL223" s="80" t="s">
        <v>195</v>
      </c>
      <c r="AM223" s="83" t="s">
        <v>1304</v>
      </c>
      <c r="AN223" s="83" t="s">
        <v>5630</v>
      </c>
    </row>
    <row r="224" spans="1:40" x14ac:dyDescent="0.3">
      <c r="A224" s="80" t="s">
        <v>128</v>
      </c>
      <c r="B224" s="80">
        <v>11</v>
      </c>
      <c r="C224" s="80" t="s">
        <v>1308</v>
      </c>
      <c r="D224" s="81">
        <v>45930</v>
      </c>
      <c r="E224" s="80" t="s">
        <v>1309</v>
      </c>
      <c r="F224" s="80" t="s">
        <v>418</v>
      </c>
      <c r="G224" s="80" t="s">
        <v>419</v>
      </c>
      <c r="H224" s="81">
        <v>45851</v>
      </c>
      <c r="I224" s="80" t="s">
        <v>203</v>
      </c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1">
        <v>45919</v>
      </c>
      <c r="Z224" s="80"/>
      <c r="AA224" s="80"/>
      <c r="AB224" s="80"/>
      <c r="AC224" s="80"/>
      <c r="AD224" s="80"/>
      <c r="AE224" s="80"/>
      <c r="AF224" s="80" t="s">
        <v>3854</v>
      </c>
      <c r="AG224" s="80"/>
      <c r="AH224" s="80"/>
      <c r="AI224" s="80"/>
      <c r="AJ224" s="80"/>
      <c r="AK224" s="80"/>
      <c r="AL224" s="80" t="s">
        <v>195</v>
      </c>
      <c r="AM224" s="83" t="s">
        <v>419</v>
      </c>
      <c r="AN224" s="83" t="s">
        <v>5630</v>
      </c>
    </row>
    <row r="225" spans="1:40" x14ac:dyDescent="0.3">
      <c r="A225" s="80" t="s">
        <v>128</v>
      </c>
      <c r="B225" s="80">
        <v>1</v>
      </c>
      <c r="C225" s="80" t="s">
        <v>1319</v>
      </c>
      <c r="D225" s="81">
        <v>45930</v>
      </c>
      <c r="E225" s="80" t="s">
        <v>1320</v>
      </c>
      <c r="F225" s="80" t="s">
        <v>1320</v>
      </c>
      <c r="G225" s="80" t="s">
        <v>1321</v>
      </c>
      <c r="H225" s="81">
        <v>43747</v>
      </c>
      <c r="I225" s="80" t="s">
        <v>203</v>
      </c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1">
        <v>45929</v>
      </c>
      <c r="Z225" s="80"/>
      <c r="AA225" s="80"/>
      <c r="AB225" s="80"/>
      <c r="AC225" s="80"/>
      <c r="AD225" s="80"/>
      <c r="AE225" s="80"/>
      <c r="AF225" s="80" t="s">
        <v>3854</v>
      </c>
      <c r="AG225" s="80"/>
      <c r="AH225" s="80"/>
      <c r="AI225" s="80"/>
      <c r="AJ225" s="80"/>
      <c r="AK225" s="80"/>
      <c r="AL225" s="80" t="s">
        <v>195</v>
      </c>
      <c r="AM225" s="83" t="s">
        <v>1321</v>
      </c>
      <c r="AN225" s="83" t="s">
        <v>5630</v>
      </c>
    </row>
    <row r="226" spans="1:40" x14ac:dyDescent="0.3">
      <c r="A226" s="76" t="s">
        <v>127</v>
      </c>
      <c r="B226" s="76">
        <v>15</v>
      </c>
      <c r="C226" s="76" t="s">
        <v>1326</v>
      </c>
      <c r="D226" s="78">
        <v>45930</v>
      </c>
      <c r="E226" s="76" t="s">
        <v>1327</v>
      </c>
      <c r="F226" s="76" t="s">
        <v>1327</v>
      </c>
      <c r="G226" s="76" t="s">
        <v>1328</v>
      </c>
      <c r="H226" s="78">
        <v>39034</v>
      </c>
      <c r="I226" s="76" t="s">
        <v>3723</v>
      </c>
      <c r="J226" s="76" t="s">
        <v>195</v>
      </c>
      <c r="K226" s="76">
        <v>72</v>
      </c>
      <c r="L226" s="76">
        <v>72</v>
      </c>
      <c r="M226" s="76" t="s">
        <v>30795</v>
      </c>
      <c r="N226" s="76" t="s">
        <v>1326</v>
      </c>
      <c r="O226" s="76" t="s">
        <v>209</v>
      </c>
      <c r="P226" s="76" t="s">
        <v>1326</v>
      </c>
      <c r="Q226" s="76" t="s">
        <v>3726</v>
      </c>
      <c r="R226" s="76" t="s">
        <v>3851</v>
      </c>
      <c r="S226" s="76" t="s">
        <v>4042</v>
      </c>
      <c r="T226" s="76" t="s">
        <v>4258</v>
      </c>
      <c r="U226" s="76" t="s">
        <v>611</v>
      </c>
      <c r="V226" s="76" t="s">
        <v>541</v>
      </c>
      <c r="W226" s="76">
        <v>113744385</v>
      </c>
      <c r="X226" s="76">
        <v>114054195</v>
      </c>
      <c r="Y226" s="78">
        <v>45915</v>
      </c>
      <c r="Z226" s="76" t="s">
        <v>3730</v>
      </c>
      <c r="AA226" s="76" t="s">
        <v>3731</v>
      </c>
      <c r="AB226" s="76" t="s">
        <v>3732</v>
      </c>
      <c r="AC226" s="76">
        <v>650</v>
      </c>
      <c r="AD226" s="76">
        <v>10</v>
      </c>
      <c r="AE226" s="76">
        <v>65</v>
      </c>
      <c r="AF226" s="76" t="s">
        <v>3854</v>
      </c>
      <c r="AG226" s="76"/>
      <c r="AH226" s="76"/>
      <c r="AI226" s="76"/>
      <c r="AJ226" s="76"/>
      <c r="AK226" s="76"/>
      <c r="AL226" s="76"/>
      <c r="AM226" s="83" t="s">
        <v>1328</v>
      </c>
      <c r="AN226" s="83" t="s">
        <v>5630</v>
      </c>
    </row>
    <row r="227" spans="1:40" x14ac:dyDescent="0.3">
      <c r="A227" s="76" t="s">
        <v>125</v>
      </c>
      <c r="B227" s="76">
        <v>42</v>
      </c>
      <c r="C227" s="76" t="s">
        <v>1332</v>
      </c>
      <c r="D227" s="78">
        <v>45930</v>
      </c>
      <c r="E227" s="76" t="s">
        <v>30997</v>
      </c>
      <c r="F227" s="76" t="s">
        <v>30794</v>
      </c>
      <c r="G227" s="76" t="s">
        <v>30794</v>
      </c>
      <c r="H227" s="78" t="s">
        <v>30794</v>
      </c>
      <c r="I227" s="76" t="s">
        <v>3723</v>
      </c>
      <c r="J227" s="76" t="s">
        <v>195</v>
      </c>
      <c r="K227" s="76">
        <v>68</v>
      </c>
      <c r="L227" s="76">
        <v>68</v>
      </c>
      <c r="M227" s="76" t="s">
        <v>30795</v>
      </c>
      <c r="N227" s="76" t="s">
        <v>1332</v>
      </c>
      <c r="O227" s="76" t="s">
        <v>209</v>
      </c>
      <c r="P227" s="76" t="s">
        <v>1332</v>
      </c>
      <c r="Q227" s="76" t="s">
        <v>3726</v>
      </c>
      <c r="R227" s="76" t="s">
        <v>3735</v>
      </c>
      <c r="S227" s="76" t="s">
        <v>30998</v>
      </c>
      <c r="T227" s="76" t="s">
        <v>30998</v>
      </c>
      <c r="U227" s="76" t="s">
        <v>4512</v>
      </c>
      <c r="V227" s="76" t="s">
        <v>328</v>
      </c>
      <c r="W227" s="76">
        <v>113260137</v>
      </c>
      <c r="X227" s="76">
        <v>113559398</v>
      </c>
      <c r="Y227" s="78">
        <v>45888</v>
      </c>
      <c r="Z227" s="76" t="s">
        <v>3730</v>
      </c>
      <c r="AA227" s="76" t="s">
        <v>3731</v>
      </c>
      <c r="AB227" s="76" t="s">
        <v>3732</v>
      </c>
      <c r="AC227" s="76">
        <v>460.25</v>
      </c>
      <c r="AD227" s="76">
        <v>7</v>
      </c>
      <c r="AE227" s="76">
        <v>65.75</v>
      </c>
      <c r="AF227" s="76" t="s">
        <v>3854</v>
      </c>
      <c r="AG227" s="76"/>
      <c r="AH227" s="76"/>
      <c r="AI227" s="76"/>
      <c r="AJ227" s="76"/>
      <c r="AK227" s="76"/>
      <c r="AL227" s="76"/>
      <c r="AM227" s="83" t="s">
        <v>30998</v>
      </c>
      <c r="AN227" s="83" t="s">
        <v>19170</v>
      </c>
    </row>
    <row r="228" spans="1:40" x14ac:dyDescent="0.3">
      <c r="A228" s="76" t="s">
        <v>128</v>
      </c>
      <c r="B228" s="76">
        <v>4</v>
      </c>
      <c r="C228" s="76" t="s">
        <v>1347</v>
      </c>
      <c r="D228" s="78">
        <v>45930</v>
      </c>
      <c r="E228" s="76" t="s">
        <v>30999</v>
      </c>
      <c r="F228" s="76" t="s">
        <v>30794</v>
      </c>
      <c r="G228" s="76" t="s">
        <v>30794</v>
      </c>
      <c r="H228" s="78" t="s">
        <v>30794</v>
      </c>
      <c r="I228" s="76" t="s">
        <v>3723</v>
      </c>
      <c r="J228" s="76" t="s">
        <v>195</v>
      </c>
      <c r="K228" s="76">
        <v>69</v>
      </c>
      <c r="L228" s="76">
        <v>69</v>
      </c>
      <c r="M228" s="76" t="s">
        <v>30795</v>
      </c>
      <c r="N228" s="76" t="s">
        <v>1347</v>
      </c>
      <c r="O228" s="76" t="s">
        <v>209</v>
      </c>
      <c r="P228" s="76" t="s">
        <v>1347</v>
      </c>
      <c r="Q228" s="76" t="s">
        <v>3726</v>
      </c>
      <c r="R228" s="76" t="s">
        <v>3794</v>
      </c>
      <c r="S228" s="76" t="s">
        <v>4140</v>
      </c>
      <c r="T228" s="76" t="s">
        <v>4140</v>
      </c>
      <c r="U228" s="76" t="s">
        <v>30897</v>
      </c>
      <c r="V228" s="76" t="s">
        <v>382</v>
      </c>
      <c r="W228" s="76">
        <v>112593203</v>
      </c>
      <c r="X228" s="76">
        <v>114269898</v>
      </c>
      <c r="Y228" s="78">
        <v>45926</v>
      </c>
      <c r="Z228" s="76" t="s">
        <v>3730</v>
      </c>
      <c r="AA228" s="76" t="s">
        <v>3731</v>
      </c>
      <c r="AB228" s="76" t="s">
        <v>3732</v>
      </c>
      <c r="AC228" s="76">
        <v>476</v>
      </c>
      <c r="AD228" s="76">
        <v>7</v>
      </c>
      <c r="AE228" s="76">
        <v>68</v>
      </c>
      <c r="AF228" s="76" t="s">
        <v>3854</v>
      </c>
      <c r="AG228" s="76"/>
      <c r="AH228" s="76"/>
      <c r="AI228" s="76"/>
      <c r="AJ228" s="76"/>
      <c r="AK228" s="76"/>
      <c r="AL228" s="76"/>
      <c r="AM228" s="83" t="s">
        <v>18130</v>
      </c>
      <c r="AN228" s="83" t="e">
        <v>#N/A</v>
      </c>
    </row>
    <row r="229" spans="1:40" x14ac:dyDescent="0.3">
      <c r="A229" s="76" t="s">
        <v>128</v>
      </c>
      <c r="B229" s="76">
        <v>6</v>
      </c>
      <c r="C229" s="76" t="s">
        <v>3580</v>
      </c>
      <c r="D229" s="78">
        <v>45930</v>
      </c>
      <c r="E229" s="76" t="s">
        <v>31000</v>
      </c>
      <c r="F229" s="76" t="s">
        <v>31000</v>
      </c>
      <c r="G229" s="76" t="s">
        <v>20268</v>
      </c>
      <c r="H229" s="78">
        <v>39881</v>
      </c>
      <c r="I229" s="76" t="s">
        <v>3723</v>
      </c>
      <c r="J229" s="76" t="s">
        <v>195</v>
      </c>
      <c r="K229" s="76">
        <v>73</v>
      </c>
      <c r="L229" s="76">
        <v>73</v>
      </c>
      <c r="M229" s="76" t="s">
        <v>30795</v>
      </c>
      <c r="N229" s="76" t="s">
        <v>3580</v>
      </c>
      <c r="O229" s="76" t="s">
        <v>209</v>
      </c>
      <c r="P229" s="76" t="s">
        <v>3580</v>
      </c>
      <c r="Q229" s="76" t="s">
        <v>3726</v>
      </c>
      <c r="R229" s="76" t="s">
        <v>3794</v>
      </c>
      <c r="S229" s="76" t="s">
        <v>31001</v>
      </c>
      <c r="T229" s="76" t="s">
        <v>31002</v>
      </c>
      <c r="U229" s="76" t="s">
        <v>30897</v>
      </c>
      <c r="V229" s="76" t="s">
        <v>382</v>
      </c>
      <c r="W229" s="76">
        <v>113911952</v>
      </c>
      <c r="X229" s="76">
        <v>114221573</v>
      </c>
      <c r="Y229" s="78">
        <v>45924</v>
      </c>
      <c r="Z229" s="76" t="s">
        <v>3730</v>
      </c>
      <c r="AA229" s="76" t="s">
        <v>3731</v>
      </c>
      <c r="AB229" s="76" t="s">
        <v>3732</v>
      </c>
      <c r="AC229" s="76">
        <v>489.65</v>
      </c>
      <c r="AD229" s="76">
        <v>7</v>
      </c>
      <c r="AE229" s="76">
        <v>69.95</v>
      </c>
      <c r="AF229" s="76" t="s">
        <v>3854</v>
      </c>
      <c r="AG229" s="76" t="s">
        <v>3903</v>
      </c>
      <c r="AH229" s="76" t="s">
        <v>31003</v>
      </c>
      <c r="AI229" s="76" t="s">
        <v>26004</v>
      </c>
      <c r="AJ229" s="76" t="s">
        <v>382</v>
      </c>
      <c r="AK229" s="76" t="s">
        <v>31004</v>
      </c>
      <c r="AL229" s="76"/>
      <c r="AM229" s="83" t="s">
        <v>20268</v>
      </c>
      <c r="AN229" s="83" t="s">
        <v>5630</v>
      </c>
    </row>
    <row r="230" spans="1:40" x14ac:dyDescent="0.3">
      <c r="A230" s="76" t="s">
        <v>126</v>
      </c>
      <c r="B230" s="76">
        <v>27</v>
      </c>
      <c r="C230" s="76" t="s">
        <v>18521</v>
      </c>
      <c r="D230" s="78">
        <v>45930</v>
      </c>
      <c r="E230" s="76" t="s">
        <v>18522</v>
      </c>
      <c r="F230" s="76" t="s">
        <v>18522</v>
      </c>
      <c r="G230" s="76" t="s">
        <v>18525</v>
      </c>
      <c r="H230" s="78">
        <v>37271</v>
      </c>
      <c r="I230" s="76" t="s">
        <v>3723</v>
      </c>
      <c r="J230" s="76" t="s">
        <v>195</v>
      </c>
      <c r="K230" s="76">
        <v>69</v>
      </c>
      <c r="L230" s="76">
        <v>69</v>
      </c>
      <c r="M230" s="76" t="s">
        <v>30795</v>
      </c>
      <c r="N230" s="76" t="s">
        <v>18521</v>
      </c>
      <c r="O230" s="76" t="s">
        <v>209</v>
      </c>
      <c r="P230" s="76" t="s">
        <v>18521</v>
      </c>
      <c r="Q230" s="76" t="s">
        <v>3726</v>
      </c>
      <c r="R230" s="76" t="s">
        <v>3794</v>
      </c>
      <c r="S230" s="76" t="s">
        <v>4188</v>
      </c>
      <c r="T230" s="76" t="s">
        <v>18526</v>
      </c>
      <c r="U230" s="76" t="s">
        <v>8828</v>
      </c>
      <c r="V230" s="76" t="s">
        <v>686</v>
      </c>
      <c r="W230" s="76">
        <v>113507597</v>
      </c>
      <c r="X230" s="76">
        <v>113812277</v>
      </c>
      <c r="Y230" s="78">
        <v>45903</v>
      </c>
      <c r="Z230" s="76" t="s">
        <v>3730</v>
      </c>
      <c r="AA230" s="76" t="s">
        <v>3731</v>
      </c>
      <c r="AB230" s="76" t="s">
        <v>3732</v>
      </c>
      <c r="AC230" s="76">
        <v>207</v>
      </c>
      <c r="AD230" s="76">
        <v>3</v>
      </c>
      <c r="AE230" s="76">
        <v>69</v>
      </c>
      <c r="AF230" s="76" t="s">
        <v>3854</v>
      </c>
      <c r="AG230" s="76"/>
      <c r="AH230" s="76"/>
      <c r="AI230" s="76"/>
      <c r="AJ230" s="76"/>
      <c r="AK230" s="76"/>
      <c r="AL230" s="76"/>
      <c r="AM230" s="83" t="s">
        <v>18525</v>
      </c>
      <c r="AN230" s="83" t="s">
        <v>5630</v>
      </c>
    </row>
    <row r="231" spans="1:40" x14ac:dyDescent="0.3">
      <c r="A231" s="80" t="s">
        <v>126</v>
      </c>
      <c r="B231" s="80">
        <v>25</v>
      </c>
      <c r="C231" s="80" t="s">
        <v>1355</v>
      </c>
      <c r="D231" s="81">
        <v>45930</v>
      </c>
      <c r="E231" s="80" t="s">
        <v>1356</v>
      </c>
      <c r="F231" s="80" t="s">
        <v>1356</v>
      </c>
      <c r="G231" s="80" t="s">
        <v>1357</v>
      </c>
      <c r="H231" s="81">
        <v>43201</v>
      </c>
      <c r="I231" s="80" t="s">
        <v>203</v>
      </c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1">
        <v>45905</v>
      </c>
      <c r="Z231" s="80"/>
      <c r="AA231" s="80"/>
      <c r="AB231" s="80"/>
      <c r="AC231" s="80"/>
      <c r="AD231" s="80"/>
      <c r="AE231" s="80"/>
      <c r="AF231" s="80" t="s">
        <v>3854</v>
      </c>
      <c r="AG231" s="80"/>
      <c r="AH231" s="80"/>
      <c r="AI231" s="80"/>
      <c r="AJ231" s="80"/>
      <c r="AK231" s="80"/>
      <c r="AL231" s="80" t="s">
        <v>195</v>
      </c>
      <c r="AM231" s="83" t="s">
        <v>1357</v>
      </c>
      <c r="AN231" s="83" t="s">
        <v>5630</v>
      </c>
    </row>
    <row r="232" spans="1:40" x14ac:dyDescent="0.3">
      <c r="A232" s="80" t="s">
        <v>125</v>
      </c>
      <c r="B232" s="80">
        <v>31</v>
      </c>
      <c r="C232" s="80" t="s">
        <v>1369</v>
      </c>
      <c r="D232" s="81">
        <v>45930</v>
      </c>
      <c r="E232" s="80" t="s">
        <v>1370</v>
      </c>
      <c r="F232" s="80" t="s">
        <v>18817</v>
      </c>
      <c r="G232" s="80" t="s">
        <v>18820</v>
      </c>
      <c r="H232" s="81">
        <v>31993</v>
      </c>
      <c r="I232" s="80" t="s">
        <v>203</v>
      </c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1">
        <v>45899</v>
      </c>
      <c r="Z232" s="80"/>
      <c r="AA232" s="80"/>
      <c r="AB232" s="80"/>
      <c r="AC232" s="80"/>
      <c r="AD232" s="80"/>
      <c r="AE232" s="80"/>
      <c r="AF232" s="80" t="s">
        <v>3854</v>
      </c>
      <c r="AG232" s="80"/>
      <c r="AH232" s="80"/>
      <c r="AI232" s="80"/>
      <c r="AJ232" s="80"/>
      <c r="AK232" s="80"/>
      <c r="AL232" s="80" t="s">
        <v>195</v>
      </c>
      <c r="AM232" s="83" t="s">
        <v>18820</v>
      </c>
      <c r="AN232" s="83" t="s">
        <v>5630</v>
      </c>
    </row>
    <row r="233" spans="1:40" x14ac:dyDescent="0.3">
      <c r="A233" s="76" t="s">
        <v>125</v>
      </c>
      <c r="B233" s="76">
        <v>41</v>
      </c>
      <c r="C233" s="76" t="s">
        <v>3588</v>
      </c>
      <c r="D233" s="78">
        <v>45930</v>
      </c>
      <c r="E233" s="76" t="s">
        <v>31005</v>
      </c>
      <c r="F233" s="76" t="s">
        <v>31005</v>
      </c>
      <c r="G233" s="76" t="s">
        <v>31006</v>
      </c>
      <c r="H233" s="78">
        <v>45879</v>
      </c>
      <c r="I233" s="76" t="s">
        <v>3723</v>
      </c>
      <c r="J233" s="76" t="s">
        <v>195</v>
      </c>
      <c r="K233" s="76">
        <v>72</v>
      </c>
      <c r="L233" s="76">
        <v>72</v>
      </c>
      <c r="M233" s="76" t="s">
        <v>30795</v>
      </c>
      <c r="N233" s="76" t="s">
        <v>3588</v>
      </c>
      <c r="O233" s="76" t="s">
        <v>209</v>
      </c>
      <c r="P233" s="76" t="s">
        <v>3588</v>
      </c>
      <c r="Q233" s="76" t="s">
        <v>3726</v>
      </c>
      <c r="R233" s="76" t="s">
        <v>3794</v>
      </c>
      <c r="S233" s="76" t="s">
        <v>31007</v>
      </c>
      <c r="T233" s="76" t="s">
        <v>31008</v>
      </c>
      <c r="U233" s="76" t="s">
        <v>30897</v>
      </c>
      <c r="V233" s="76" t="s">
        <v>382</v>
      </c>
      <c r="W233" s="76">
        <v>113279281</v>
      </c>
      <c r="X233" s="76">
        <v>113579655</v>
      </c>
      <c r="Y233" s="78">
        <v>45889</v>
      </c>
      <c r="Z233" s="76" t="s">
        <v>3730</v>
      </c>
      <c r="AA233" s="76" t="s">
        <v>3731</v>
      </c>
      <c r="AB233" s="76" t="s">
        <v>3732</v>
      </c>
      <c r="AC233" s="76">
        <v>489.93</v>
      </c>
      <c r="AD233" s="76">
        <v>7</v>
      </c>
      <c r="AE233" s="76">
        <v>69.989999999999995</v>
      </c>
      <c r="AF233" s="76" t="s">
        <v>3854</v>
      </c>
      <c r="AG233" s="76"/>
      <c r="AH233" s="76"/>
      <c r="AI233" s="76"/>
      <c r="AJ233" s="76"/>
      <c r="AK233" s="76"/>
      <c r="AL233" s="76"/>
      <c r="AM233" s="83" t="s">
        <v>31006</v>
      </c>
      <c r="AN233" s="83" t="s">
        <v>5630</v>
      </c>
    </row>
    <row r="234" spans="1:40" x14ac:dyDescent="0.3">
      <c r="A234" s="80" t="s">
        <v>126</v>
      </c>
      <c r="B234" s="80">
        <v>24</v>
      </c>
      <c r="C234" s="80" t="s">
        <v>1383</v>
      </c>
      <c r="D234" s="81">
        <v>45930</v>
      </c>
      <c r="E234" s="80" t="s">
        <v>1384</v>
      </c>
      <c r="F234" s="80" t="s">
        <v>1384</v>
      </c>
      <c r="G234" s="80" t="s">
        <v>1385</v>
      </c>
      <c r="H234" s="81">
        <v>45865</v>
      </c>
      <c r="I234" s="80" t="s">
        <v>203</v>
      </c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1">
        <v>45906</v>
      </c>
      <c r="Z234" s="80"/>
      <c r="AA234" s="80"/>
      <c r="AB234" s="80"/>
      <c r="AC234" s="80"/>
      <c r="AD234" s="80"/>
      <c r="AE234" s="80"/>
      <c r="AF234" s="80" t="s">
        <v>3854</v>
      </c>
      <c r="AG234" s="80"/>
      <c r="AH234" s="80"/>
      <c r="AI234" s="80"/>
      <c r="AJ234" s="80"/>
      <c r="AK234" s="80"/>
      <c r="AL234" s="80" t="s">
        <v>195</v>
      </c>
      <c r="AM234" s="83" t="s">
        <v>1385</v>
      </c>
      <c r="AN234" s="83" t="s">
        <v>5630</v>
      </c>
    </row>
    <row r="235" spans="1:40" x14ac:dyDescent="0.3">
      <c r="A235" s="76" t="s">
        <v>125</v>
      </c>
      <c r="B235" s="76">
        <v>35</v>
      </c>
      <c r="C235" s="76" t="s">
        <v>1840</v>
      </c>
      <c r="D235" s="78">
        <v>45930</v>
      </c>
      <c r="E235" s="76" t="s">
        <v>1841</v>
      </c>
      <c r="F235" s="76" t="s">
        <v>1841</v>
      </c>
      <c r="G235" s="76" t="s">
        <v>1842</v>
      </c>
      <c r="H235" s="78">
        <v>35636</v>
      </c>
      <c r="I235" s="76" t="s">
        <v>3723</v>
      </c>
      <c r="J235" s="76" t="s">
        <v>195</v>
      </c>
      <c r="K235" s="76">
        <v>72</v>
      </c>
      <c r="L235" s="76">
        <v>72</v>
      </c>
      <c r="M235" s="76" t="s">
        <v>30795</v>
      </c>
      <c r="N235" s="76" t="s">
        <v>1840</v>
      </c>
      <c r="O235" s="76" t="s">
        <v>209</v>
      </c>
      <c r="P235" s="76" t="s">
        <v>1840</v>
      </c>
      <c r="Q235" s="76" t="s">
        <v>3726</v>
      </c>
      <c r="R235" s="76" t="s">
        <v>3794</v>
      </c>
      <c r="S235" s="76" t="s">
        <v>3909</v>
      </c>
      <c r="T235" s="76" t="s">
        <v>5043</v>
      </c>
      <c r="U235" s="76" t="s">
        <v>1846</v>
      </c>
      <c r="V235" s="76" t="s">
        <v>693</v>
      </c>
      <c r="W235" s="76">
        <v>113360281</v>
      </c>
      <c r="X235" s="76">
        <v>113661570</v>
      </c>
      <c r="Y235" s="78">
        <v>45895</v>
      </c>
      <c r="Z235" s="76" t="s">
        <v>3730</v>
      </c>
      <c r="AA235" s="76" t="s">
        <v>3731</v>
      </c>
      <c r="AB235" s="76" t="s">
        <v>3732</v>
      </c>
      <c r="AC235" s="76">
        <v>936</v>
      </c>
      <c r="AD235" s="76">
        <v>13</v>
      </c>
      <c r="AE235" s="76">
        <v>72</v>
      </c>
      <c r="AF235" s="76" t="s">
        <v>3854</v>
      </c>
      <c r="AG235" s="76"/>
      <c r="AH235" s="76"/>
      <c r="AI235" s="76"/>
      <c r="AJ235" s="76"/>
      <c r="AK235" s="76"/>
      <c r="AL235" s="76"/>
      <c r="AM235" s="83" t="s">
        <v>1842</v>
      </c>
      <c r="AN235" s="83" t="s">
        <v>5630</v>
      </c>
    </row>
    <row r="236" spans="1:40" x14ac:dyDescent="0.3">
      <c r="A236" s="76" t="s">
        <v>125</v>
      </c>
      <c r="B236" s="76">
        <v>42</v>
      </c>
      <c r="C236" s="76" t="s">
        <v>1395</v>
      </c>
      <c r="D236" s="78">
        <v>45930</v>
      </c>
      <c r="E236" s="76" t="s">
        <v>31009</v>
      </c>
      <c r="F236" s="76" t="s">
        <v>31009</v>
      </c>
      <c r="G236" s="76" t="s">
        <v>19063</v>
      </c>
      <c r="H236" s="78">
        <v>32629</v>
      </c>
      <c r="I236" s="76" t="s">
        <v>3723</v>
      </c>
      <c r="J236" s="76" t="s">
        <v>195</v>
      </c>
      <c r="K236" s="76">
        <v>72</v>
      </c>
      <c r="L236" s="76">
        <v>72</v>
      </c>
      <c r="M236" s="76" t="s">
        <v>30795</v>
      </c>
      <c r="N236" s="76" t="s">
        <v>1395</v>
      </c>
      <c r="O236" s="76" t="s">
        <v>209</v>
      </c>
      <c r="P236" s="76" t="s">
        <v>1395</v>
      </c>
      <c r="Q236" s="76" t="s">
        <v>3726</v>
      </c>
      <c r="R236" s="76" t="s">
        <v>3794</v>
      </c>
      <c r="S236" s="76" t="s">
        <v>4282</v>
      </c>
      <c r="T236" s="76" t="s">
        <v>31010</v>
      </c>
      <c r="U236" s="76" t="s">
        <v>1846</v>
      </c>
      <c r="V236" s="76" t="s">
        <v>693</v>
      </c>
      <c r="W236" s="76">
        <v>113250351</v>
      </c>
      <c r="X236" s="76">
        <v>113549678</v>
      </c>
      <c r="Y236" s="78">
        <v>45888</v>
      </c>
      <c r="Z236" s="76" t="s">
        <v>3730</v>
      </c>
      <c r="AA236" s="76" t="s">
        <v>3731</v>
      </c>
      <c r="AB236" s="76" t="s">
        <v>3732</v>
      </c>
      <c r="AC236" s="76">
        <v>792</v>
      </c>
      <c r="AD236" s="76">
        <v>11</v>
      </c>
      <c r="AE236" s="76">
        <v>72</v>
      </c>
      <c r="AF236" s="76" t="s">
        <v>3854</v>
      </c>
      <c r="AG236" s="76"/>
      <c r="AH236" s="76"/>
      <c r="AI236" s="76"/>
      <c r="AJ236" s="76"/>
      <c r="AK236" s="76"/>
      <c r="AL236" s="76"/>
      <c r="AM236" s="83" t="s">
        <v>19063</v>
      </c>
      <c r="AN236" s="83" t="s">
        <v>5630</v>
      </c>
    </row>
    <row r="237" spans="1:40" x14ac:dyDescent="0.3">
      <c r="A237" s="80" t="s">
        <v>128</v>
      </c>
      <c r="B237" s="80">
        <v>12</v>
      </c>
      <c r="C237" s="80" t="s">
        <v>5054</v>
      </c>
      <c r="D237" s="81">
        <v>45930</v>
      </c>
      <c r="E237" s="80" t="s">
        <v>17890</v>
      </c>
      <c r="F237" s="80" t="s">
        <v>17890</v>
      </c>
      <c r="G237" s="80" t="s">
        <v>5057</v>
      </c>
      <c r="H237" s="81">
        <v>36549</v>
      </c>
      <c r="I237" s="80" t="s">
        <v>203</v>
      </c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1">
        <v>45918</v>
      </c>
      <c r="Z237" s="80"/>
      <c r="AA237" s="80"/>
      <c r="AB237" s="80"/>
      <c r="AC237" s="80"/>
      <c r="AD237" s="80"/>
      <c r="AE237" s="80"/>
      <c r="AF237" s="80" t="s">
        <v>3854</v>
      </c>
      <c r="AG237" s="80"/>
      <c r="AH237" s="80"/>
      <c r="AI237" s="80"/>
      <c r="AJ237" s="80"/>
      <c r="AK237" s="80"/>
      <c r="AL237" s="80" t="s">
        <v>195</v>
      </c>
      <c r="AM237" s="83" t="s">
        <v>5057</v>
      </c>
      <c r="AN237" s="83" t="s">
        <v>5630</v>
      </c>
    </row>
    <row r="238" spans="1:40" x14ac:dyDescent="0.3">
      <c r="A238" s="80" t="s">
        <v>125</v>
      </c>
      <c r="B238" s="80">
        <v>30</v>
      </c>
      <c r="C238" s="80" t="s">
        <v>5062</v>
      </c>
      <c r="D238" s="81">
        <v>45930</v>
      </c>
      <c r="E238" s="80" t="s">
        <v>429</v>
      </c>
      <c r="F238" s="80" t="s">
        <v>30794</v>
      </c>
      <c r="G238" s="80" t="s">
        <v>30794</v>
      </c>
      <c r="H238" s="81" t="s">
        <v>30794</v>
      </c>
      <c r="I238" s="80" t="s">
        <v>203</v>
      </c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1">
        <v>45900</v>
      </c>
      <c r="Z238" s="80"/>
      <c r="AA238" s="80"/>
      <c r="AB238" s="80"/>
      <c r="AC238" s="80"/>
      <c r="AD238" s="80"/>
      <c r="AE238" s="80"/>
      <c r="AF238" s="80" t="s">
        <v>3854</v>
      </c>
      <c r="AG238" s="80"/>
      <c r="AH238" s="80"/>
      <c r="AI238" s="80"/>
      <c r="AJ238" s="80"/>
      <c r="AK238" s="80"/>
      <c r="AL238" s="80" t="s">
        <v>195</v>
      </c>
      <c r="AM238" s="83" t="s">
        <v>23378</v>
      </c>
      <c r="AN238" s="83" t="e">
        <v>#N/A</v>
      </c>
    </row>
    <row r="239" spans="1:40" x14ac:dyDescent="0.3">
      <c r="A239" s="76" t="s">
        <v>125</v>
      </c>
      <c r="B239" s="76">
        <v>55</v>
      </c>
      <c r="C239" s="76" t="s">
        <v>11042</v>
      </c>
      <c r="D239" s="78">
        <v>45930</v>
      </c>
      <c r="E239" s="76" t="s">
        <v>11043</v>
      </c>
      <c r="F239" s="76" t="s">
        <v>11043</v>
      </c>
      <c r="G239" s="76" t="s">
        <v>11046</v>
      </c>
      <c r="H239" s="78">
        <v>45865</v>
      </c>
      <c r="I239" s="76" t="s">
        <v>3723</v>
      </c>
      <c r="J239" s="76" t="s">
        <v>195</v>
      </c>
      <c r="K239" s="76" t="s">
        <v>3724</v>
      </c>
      <c r="L239" s="76" t="b">
        <v>0</v>
      </c>
      <c r="M239" s="76" t="s">
        <v>3725</v>
      </c>
      <c r="N239" s="76" t="s">
        <v>11042</v>
      </c>
      <c r="O239" s="76" t="s">
        <v>209</v>
      </c>
      <c r="P239" s="76" t="s">
        <v>11042</v>
      </c>
      <c r="Q239" s="76" t="s">
        <v>3726</v>
      </c>
      <c r="R239" s="76" t="s">
        <v>3925</v>
      </c>
      <c r="S239" s="76" t="s">
        <v>7364</v>
      </c>
      <c r="T239" s="76" t="s">
        <v>3014</v>
      </c>
      <c r="U239" s="76" t="s">
        <v>30892</v>
      </c>
      <c r="V239" s="76" t="s">
        <v>318</v>
      </c>
      <c r="W239" s="76">
        <v>113034293</v>
      </c>
      <c r="X239" s="76">
        <v>113330460</v>
      </c>
      <c r="Y239" s="78">
        <v>45875</v>
      </c>
      <c r="Z239" s="76" t="s">
        <v>3730</v>
      </c>
      <c r="AA239" s="76" t="s">
        <v>3731</v>
      </c>
      <c r="AB239" s="76" t="s">
        <v>3732</v>
      </c>
      <c r="AC239" s="76">
        <v>4140.95</v>
      </c>
      <c r="AD239" s="76">
        <v>55</v>
      </c>
      <c r="AE239" s="76">
        <v>75.290000000000006</v>
      </c>
      <c r="AF239" s="76" t="s">
        <v>3733</v>
      </c>
      <c r="AG239" s="76"/>
      <c r="AH239" s="76"/>
      <c r="AI239" s="76"/>
      <c r="AJ239" s="76"/>
      <c r="AK239" s="76"/>
      <c r="AL239" s="76"/>
      <c r="AM239" s="83" t="s">
        <v>11046</v>
      </c>
      <c r="AN239" s="83" t="s">
        <v>5630</v>
      </c>
    </row>
    <row r="240" spans="1:40" x14ac:dyDescent="0.3">
      <c r="A240" s="76" t="s">
        <v>128</v>
      </c>
      <c r="B240" s="76">
        <v>7</v>
      </c>
      <c r="C240" s="76" t="s">
        <v>12724</v>
      </c>
      <c r="D240" s="78">
        <v>45930</v>
      </c>
      <c r="E240" s="76" t="s">
        <v>12725</v>
      </c>
      <c r="F240" s="76" t="s">
        <v>12725</v>
      </c>
      <c r="G240" s="76" t="s">
        <v>12728</v>
      </c>
      <c r="H240" s="78">
        <v>44469</v>
      </c>
      <c r="I240" s="76" t="s">
        <v>3723</v>
      </c>
      <c r="J240" s="76" t="s">
        <v>195</v>
      </c>
      <c r="K240" s="76">
        <v>68</v>
      </c>
      <c r="L240" s="76">
        <v>68</v>
      </c>
      <c r="M240" s="76" t="s">
        <v>30795</v>
      </c>
      <c r="N240" s="76" t="s">
        <v>12724</v>
      </c>
      <c r="O240" s="76" t="s">
        <v>209</v>
      </c>
      <c r="P240" s="76" t="s">
        <v>12724</v>
      </c>
      <c r="Q240" s="76" t="s">
        <v>3726</v>
      </c>
      <c r="R240" s="76" t="s">
        <v>3859</v>
      </c>
      <c r="S240" s="76" t="s">
        <v>4202</v>
      </c>
      <c r="T240" s="76" t="s">
        <v>12729</v>
      </c>
      <c r="U240" s="76" t="s">
        <v>26827</v>
      </c>
      <c r="V240" s="76" t="s">
        <v>416</v>
      </c>
      <c r="W240" s="76">
        <v>113887968</v>
      </c>
      <c r="X240" s="76">
        <v>114196691</v>
      </c>
      <c r="Y240" s="78">
        <v>45923</v>
      </c>
      <c r="Z240" s="76" t="s">
        <v>3730</v>
      </c>
      <c r="AA240" s="76" t="s">
        <v>3731</v>
      </c>
      <c r="AB240" s="76" t="s">
        <v>3732</v>
      </c>
      <c r="AC240" s="76">
        <v>259.64999999999998</v>
      </c>
      <c r="AD240" s="76">
        <v>3</v>
      </c>
      <c r="AE240" s="76">
        <v>86.55</v>
      </c>
      <c r="AF240" s="76" t="s">
        <v>3854</v>
      </c>
      <c r="AG240" s="76"/>
      <c r="AH240" s="76"/>
      <c r="AI240" s="76"/>
      <c r="AJ240" s="76"/>
      <c r="AK240" s="76"/>
      <c r="AL240" s="76"/>
      <c r="AM240" s="83" t="s">
        <v>12728</v>
      </c>
      <c r="AN240" s="83" t="s">
        <v>5630</v>
      </c>
    </row>
    <row r="241" spans="1:40" x14ac:dyDescent="0.3">
      <c r="A241" s="76" t="s">
        <v>125</v>
      </c>
      <c r="B241" s="76">
        <v>35</v>
      </c>
      <c r="C241" s="76" t="s">
        <v>31011</v>
      </c>
      <c r="D241" s="78">
        <v>45930</v>
      </c>
      <c r="E241" s="76" t="s">
        <v>31012</v>
      </c>
      <c r="F241" s="76" t="s">
        <v>31012</v>
      </c>
      <c r="G241" s="76" t="s">
        <v>31013</v>
      </c>
      <c r="H241" s="78">
        <v>45886</v>
      </c>
      <c r="I241" s="76" t="s">
        <v>3723</v>
      </c>
      <c r="J241" s="76" t="s">
        <v>195</v>
      </c>
      <c r="K241" s="76">
        <v>68</v>
      </c>
      <c r="L241" s="76">
        <v>68</v>
      </c>
      <c r="M241" s="76" t="s">
        <v>30795</v>
      </c>
      <c r="N241" s="76" t="s">
        <v>31011</v>
      </c>
      <c r="O241" s="76" t="s">
        <v>209</v>
      </c>
      <c r="P241" s="76" t="s">
        <v>31011</v>
      </c>
      <c r="Q241" s="76" t="s">
        <v>3726</v>
      </c>
      <c r="R241" s="76" t="s">
        <v>4089</v>
      </c>
      <c r="S241" s="76" t="s">
        <v>31014</v>
      </c>
      <c r="T241" s="76" t="s">
        <v>3927</v>
      </c>
      <c r="U241" s="76" t="s">
        <v>1443</v>
      </c>
      <c r="V241" s="76" t="s">
        <v>575</v>
      </c>
      <c r="W241" s="76">
        <v>113376338</v>
      </c>
      <c r="X241" s="76">
        <v>113677616</v>
      </c>
      <c r="Y241" s="78">
        <v>45895</v>
      </c>
      <c r="Z241" s="76" t="s">
        <v>3730</v>
      </c>
      <c r="AA241" s="76" t="s">
        <v>3731</v>
      </c>
      <c r="AB241" s="76" t="s">
        <v>3732</v>
      </c>
      <c r="AC241" s="76">
        <v>464.8</v>
      </c>
      <c r="AD241" s="76">
        <v>7</v>
      </c>
      <c r="AE241" s="76">
        <v>66.400000000000006</v>
      </c>
      <c r="AF241" s="76" t="s">
        <v>3854</v>
      </c>
      <c r="AG241" s="76"/>
      <c r="AH241" s="76"/>
      <c r="AI241" s="76"/>
      <c r="AJ241" s="76"/>
      <c r="AK241" s="76"/>
      <c r="AL241" s="76"/>
      <c r="AM241" s="83" t="s">
        <v>31013</v>
      </c>
      <c r="AN241" s="83" t="s">
        <v>5630</v>
      </c>
    </row>
    <row r="242" spans="1:40" x14ac:dyDescent="0.3">
      <c r="A242" s="80" t="s">
        <v>126</v>
      </c>
      <c r="B242" s="80">
        <v>22</v>
      </c>
      <c r="C242" s="80" t="s">
        <v>11466</v>
      </c>
      <c r="D242" s="81">
        <v>45930</v>
      </c>
      <c r="E242" s="80" t="s">
        <v>11467</v>
      </c>
      <c r="F242" s="80" t="s">
        <v>11467</v>
      </c>
      <c r="G242" s="80" t="s">
        <v>11470</v>
      </c>
      <c r="H242" s="81">
        <v>41310</v>
      </c>
      <c r="I242" s="80" t="s">
        <v>203</v>
      </c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1">
        <v>45908</v>
      </c>
      <c r="Z242" s="80"/>
      <c r="AA242" s="80"/>
      <c r="AB242" s="80"/>
      <c r="AC242" s="80"/>
      <c r="AD242" s="80"/>
      <c r="AE242" s="80"/>
      <c r="AF242" s="80" t="s">
        <v>3854</v>
      </c>
      <c r="AG242" s="80"/>
      <c r="AH242" s="80"/>
      <c r="AI242" s="80"/>
      <c r="AJ242" s="80"/>
      <c r="AK242" s="80"/>
      <c r="AL242" s="80" t="s">
        <v>223</v>
      </c>
      <c r="AM242" s="83" t="s">
        <v>11470</v>
      </c>
      <c r="AN242" s="83" t="s">
        <v>5630</v>
      </c>
    </row>
    <row r="243" spans="1:40" x14ac:dyDescent="0.3">
      <c r="A243" s="76" t="s">
        <v>126</v>
      </c>
      <c r="B243" s="76">
        <v>25</v>
      </c>
      <c r="C243" s="76" t="s">
        <v>3600</v>
      </c>
      <c r="D243" s="78">
        <v>45930</v>
      </c>
      <c r="E243" s="76" t="s">
        <v>1125</v>
      </c>
      <c r="F243" s="76" t="s">
        <v>1125</v>
      </c>
      <c r="G243" s="76" t="s">
        <v>1126</v>
      </c>
      <c r="H243" s="78">
        <v>45886</v>
      </c>
      <c r="I243" s="76" t="s">
        <v>3723</v>
      </c>
      <c r="J243" s="76" t="s">
        <v>195</v>
      </c>
      <c r="K243" s="76">
        <v>68</v>
      </c>
      <c r="L243" s="76">
        <v>68</v>
      </c>
      <c r="M243" s="76" t="s">
        <v>30795</v>
      </c>
      <c r="N243" s="76" t="s">
        <v>3600</v>
      </c>
      <c r="O243" s="76" t="s">
        <v>209</v>
      </c>
      <c r="P243" s="76" t="s">
        <v>3600</v>
      </c>
      <c r="Q243" s="76" t="s">
        <v>3726</v>
      </c>
      <c r="R243" s="76" t="s">
        <v>4089</v>
      </c>
      <c r="S243" s="76" t="s">
        <v>3753</v>
      </c>
      <c r="T243" s="76" t="s">
        <v>9128</v>
      </c>
      <c r="U243" s="76" t="s">
        <v>1562</v>
      </c>
      <c r="V243" s="76" t="s">
        <v>575</v>
      </c>
      <c r="W243" s="76">
        <v>113548888</v>
      </c>
      <c r="X243" s="76">
        <v>113854056</v>
      </c>
      <c r="Y243" s="78">
        <v>45905</v>
      </c>
      <c r="Z243" s="76" t="s">
        <v>3730</v>
      </c>
      <c r="AA243" s="76" t="s">
        <v>3731</v>
      </c>
      <c r="AB243" s="76" t="s">
        <v>3732</v>
      </c>
      <c r="AC243" s="76">
        <v>383.25</v>
      </c>
      <c r="AD243" s="76">
        <v>7</v>
      </c>
      <c r="AE243" s="76">
        <v>54.75</v>
      </c>
      <c r="AF243" s="76" t="s">
        <v>3854</v>
      </c>
      <c r="AG243" s="76"/>
      <c r="AH243" s="76"/>
      <c r="AI243" s="76"/>
      <c r="AJ243" s="76"/>
      <c r="AK243" s="76"/>
      <c r="AL243" s="76"/>
      <c r="AM243" s="83" t="s">
        <v>1126</v>
      </c>
      <c r="AN243" s="83" t="s">
        <v>5630</v>
      </c>
    </row>
    <row r="244" spans="1:40" x14ac:dyDescent="0.3">
      <c r="A244" s="80" t="s">
        <v>128</v>
      </c>
      <c r="B244" s="80">
        <v>6</v>
      </c>
      <c r="C244" s="80" t="s">
        <v>1430</v>
      </c>
      <c r="D244" s="81">
        <v>45930</v>
      </c>
      <c r="E244" s="80" t="s">
        <v>1431</v>
      </c>
      <c r="F244" s="80" t="s">
        <v>1431</v>
      </c>
      <c r="G244" s="80" t="s">
        <v>1432</v>
      </c>
      <c r="H244" s="81">
        <v>43066</v>
      </c>
      <c r="I244" s="80" t="s">
        <v>203</v>
      </c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1">
        <v>45924</v>
      </c>
      <c r="Z244" s="80"/>
      <c r="AA244" s="80"/>
      <c r="AB244" s="80"/>
      <c r="AC244" s="80"/>
      <c r="AD244" s="80"/>
      <c r="AE244" s="80"/>
      <c r="AF244" s="80" t="s">
        <v>3854</v>
      </c>
      <c r="AG244" s="80"/>
      <c r="AH244" s="80"/>
      <c r="AI244" s="80"/>
      <c r="AJ244" s="80"/>
      <c r="AK244" s="80"/>
      <c r="AL244" s="80" t="s">
        <v>195</v>
      </c>
      <c r="AM244" s="83" t="s">
        <v>1432</v>
      </c>
      <c r="AN244" s="83" t="s">
        <v>5630</v>
      </c>
    </row>
    <row r="245" spans="1:40" x14ac:dyDescent="0.3">
      <c r="A245" s="76" t="s">
        <v>128</v>
      </c>
      <c r="B245" s="76">
        <v>4</v>
      </c>
      <c r="C245" s="76" t="s">
        <v>1437</v>
      </c>
      <c r="D245" s="78">
        <v>45930</v>
      </c>
      <c r="E245" s="76" t="s">
        <v>1438</v>
      </c>
      <c r="F245" s="76" t="s">
        <v>1438</v>
      </c>
      <c r="G245" s="76" t="s">
        <v>1439</v>
      </c>
      <c r="H245" s="78">
        <v>35723</v>
      </c>
      <c r="I245" s="76" t="s">
        <v>3723</v>
      </c>
      <c r="J245" s="76" t="s">
        <v>195</v>
      </c>
      <c r="K245" s="76">
        <v>68</v>
      </c>
      <c r="L245" s="76">
        <v>68</v>
      </c>
      <c r="M245" s="76" t="s">
        <v>30795</v>
      </c>
      <c r="N245" s="76" t="s">
        <v>1437</v>
      </c>
      <c r="O245" s="76" t="s">
        <v>209</v>
      </c>
      <c r="P245" s="76" t="s">
        <v>1437</v>
      </c>
      <c r="Q245" s="76" t="s">
        <v>3726</v>
      </c>
      <c r="R245" s="76" t="s">
        <v>4089</v>
      </c>
      <c r="S245" s="76" t="s">
        <v>5003</v>
      </c>
      <c r="T245" s="76" t="s">
        <v>5085</v>
      </c>
      <c r="U245" s="76" t="s">
        <v>1443</v>
      </c>
      <c r="V245" s="76" t="s">
        <v>575</v>
      </c>
      <c r="W245" s="76">
        <v>112790429</v>
      </c>
      <c r="X245" s="76">
        <v>114269621</v>
      </c>
      <c r="Y245" s="78">
        <v>45926</v>
      </c>
      <c r="Z245" s="76" t="s">
        <v>3730</v>
      </c>
      <c r="AA245" s="76" t="s">
        <v>3731</v>
      </c>
      <c r="AB245" s="76" t="s">
        <v>3732</v>
      </c>
      <c r="AC245" s="76">
        <v>476</v>
      </c>
      <c r="AD245" s="76">
        <v>7</v>
      </c>
      <c r="AE245" s="76">
        <v>68</v>
      </c>
      <c r="AF245" s="76" t="s">
        <v>3854</v>
      </c>
      <c r="AG245" s="76"/>
      <c r="AH245" s="76"/>
      <c r="AI245" s="76"/>
      <c r="AJ245" s="76"/>
      <c r="AK245" s="76"/>
      <c r="AL245" s="76"/>
      <c r="AM245" s="83" t="s">
        <v>1439</v>
      </c>
      <c r="AN245" s="83" t="s">
        <v>5630</v>
      </c>
    </row>
    <row r="246" spans="1:40" x14ac:dyDescent="0.3">
      <c r="A246" s="80" t="s">
        <v>125</v>
      </c>
      <c r="B246" s="80">
        <v>33</v>
      </c>
      <c r="C246" s="80" t="s">
        <v>1445</v>
      </c>
      <c r="D246" s="81">
        <v>45930</v>
      </c>
      <c r="E246" s="80" t="s">
        <v>1446</v>
      </c>
      <c r="F246" s="80" t="s">
        <v>1447</v>
      </c>
      <c r="G246" s="80" t="s">
        <v>1448</v>
      </c>
      <c r="H246" s="81">
        <v>45872</v>
      </c>
      <c r="I246" s="80" t="s">
        <v>203</v>
      </c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1">
        <v>45897</v>
      </c>
      <c r="Z246" s="80"/>
      <c r="AA246" s="80"/>
      <c r="AB246" s="80"/>
      <c r="AC246" s="80"/>
      <c r="AD246" s="80"/>
      <c r="AE246" s="80"/>
      <c r="AF246" s="80" t="s">
        <v>3854</v>
      </c>
      <c r="AG246" s="80"/>
      <c r="AH246" s="80"/>
      <c r="AI246" s="80"/>
      <c r="AJ246" s="80"/>
      <c r="AK246" s="80"/>
      <c r="AL246" s="80" t="s">
        <v>195</v>
      </c>
      <c r="AM246" s="83" t="s">
        <v>1448</v>
      </c>
      <c r="AN246" s="83" t="s">
        <v>5630</v>
      </c>
    </row>
    <row r="247" spans="1:40" x14ac:dyDescent="0.3">
      <c r="A247" s="80" t="s">
        <v>126</v>
      </c>
      <c r="B247" s="80">
        <v>24</v>
      </c>
      <c r="C247" s="80" t="s">
        <v>1451</v>
      </c>
      <c r="D247" s="81">
        <v>45930</v>
      </c>
      <c r="E247" s="80" t="s">
        <v>1452</v>
      </c>
      <c r="F247" s="80" t="s">
        <v>1452</v>
      </c>
      <c r="G247" s="80" t="s">
        <v>1453</v>
      </c>
      <c r="H247" s="81">
        <v>45144</v>
      </c>
      <c r="I247" s="80" t="s">
        <v>203</v>
      </c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1">
        <v>45906</v>
      </c>
      <c r="Z247" s="80"/>
      <c r="AA247" s="80"/>
      <c r="AB247" s="80"/>
      <c r="AC247" s="80"/>
      <c r="AD247" s="80"/>
      <c r="AE247" s="80"/>
      <c r="AF247" s="80" t="s">
        <v>3854</v>
      </c>
      <c r="AG247" s="80"/>
      <c r="AH247" s="80"/>
      <c r="AI247" s="80"/>
      <c r="AJ247" s="80"/>
      <c r="AK247" s="80"/>
      <c r="AL247" s="80" t="s">
        <v>223</v>
      </c>
      <c r="AM247" s="83" t="s">
        <v>1453</v>
      </c>
      <c r="AN247" s="83" t="s">
        <v>5630</v>
      </c>
    </row>
    <row r="248" spans="1:40" x14ac:dyDescent="0.3">
      <c r="A248" s="76" t="s">
        <v>128</v>
      </c>
      <c r="B248" s="76">
        <v>7</v>
      </c>
      <c r="C248" s="76" t="s">
        <v>5086</v>
      </c>
      <c r="D248" s="78">
        <v>45930</v>
      </c>
      <c r="E248" s="76" t="s">
        <v>7370</v>
      </c>
      <c r="F248" s="76" t="s">
        <v>7370</v>
      </c>
      <c r="G248" s="76" t="s">
        <v>5089</v>
      </c>
      <c r="H248" s="78">
        <v>39088</v>
      </c>
      <c r="I248" s="76" t="s">
        <v>3723</v>
      </c>
      <c r="J248" s="76" t="s">
        <v>195</v>
      </c>
      <c r="K248" s="76">
        <v>70.290000000000006</v>
      </c>
      <c r="L248" s="76">
        <v>70.290000000000006</v>
      </c>
      <c r="M248" s="76" t="s">
        <v>30795</v>
      </c>
      <c r="N248" s="76" t="s">
        <v>5086</v>
      </c>
      <c r="O248" s="76" t="s">
        <v>209</v>
      </c>
      <c r="P248" s="76" t="s">
        <v>5086</v>
      </c>
      <c r="Q248" s="76" t="s">
        <v>3726</v>
      </c>
      <c r="R248" s="76" t="s">
        <v>3908</v>
      </c>
      <c r="S248" s="76" t="s">
        <v>5087</v>
      </c>
      <c r="T248" s="76" t="s">
        <v>5088</v>
      </c>
      <c r="U248" s="76" t="s">
        <v>4809</v>
      </c>
      <c r="V248" s="76" t="s">
        <v>4327</v>
      </c>
      <c r="W248" s="76">
        <v>113883199</v>
      </c>
      <c r="X248" s="76">
        <v>114199695</v>
      </c>
      <c r="Y248" s="78">
        <v>45923</v>
      </c>
      <c r="Z248" s="76" t="s">
        <v>3730</v>
      </c>
      <c r="AA248" s="76" t="s">
        <v>3731</v>
      </c>
      <c r="AB248" s="76" t="s">
        <v>3732</v>
      </c>
      <c r="AC248" s="76">
        <v>616</v>
      </c>
      <c r="AD248" s="76">
        <v>7</v>
      </c>
      <c r="AE248" s="76">
        <v>88</v>
      </c>
      <c r="AF248" s="76" t="s">
        <v>3854</v>
      </c>
      <c r="AG248" s="76"/>
      <c r="AH248" s="76"/>
      <c r="AI248" s="76"/>
      <c r="AJ248" s="76"/>
      <c r="AK248" s="76"/>
      <c r="AL248" s="76"/>
      <c r="AM248" s="83" t="s">
        <v>5089</v>
      </c>
      <c r="AN248" s="83" t="s">
        <v>5630</v>
      </c>
    </row>
    <row r="249" spans="1:40" x14ac:dyDescent="0.3">
      <c r="A249" s="76" t="s">
        <v>128</v>
      </c>
      <c r="B249" s="76">
        <v>6</v>
      </c>
      <c r="C249" s="76" t="s">
        <v>1481</v>
      </c>
      <c r="D249" s="78">
        <v>45930</v>
      </c>
      <c r="E249" s="76" t="s">
        <v>1482</v>
      </c>
      <c r="F249" s="76" t="s">
        <v>1482</v>
      </c>
      <c r="G249" s="76" t="s">
        <v>1483</v>
      </c>
      <c r="H249" s="78">
        <v>44462</v>
      </c>
      <c r="I249" s="76" t="s">
        <v>3723</v>
      </c>
      <c r="J249" s="76" t="s">
        <v>195</v>
      </c>
      <c r="K249" s="76" t="s">
        <v>3724</v>
      </c>
      <c r="L249" s="76" t="b">
        <v>0</v>
      </c>
      <c r="M249" s="76" t="s">
        <v>3725</v>
      </c>
      <c r="N249" s="76" t="s">
        <v>1481</v>
      </c>
      <c r="O249" s="76" t="s">
        <v>209</v>
      </c>
      <c r="P249" s="76" t="s">
        <v>1481</v>
      </c>
      <c r="Q249" s="76" t="s">
        <v>3726</v>
      </c>
      <c r="R249" s="76" t="s">
        <v>4475</v>
      </c>
      <c r="S249" s="76" t="s">
        <v>4207</v>
      </c>
      <c r="T249" s="76" t="s">
        <v>4276</v>
      </c>
      <c r="U249" s="76" t="s">
        <v>5749</v>
      </c>
      <c r="V249" s="76" t="s">
        <v>1472</v>
      </c>
      <c r="W249" s="76">
        <v>113890827</v>
      </c>
      <c r="X249" s="76">
        <v>114218909</v>
      </c>
      <c r="Y249" s="78">
        <v>45924</v>
      </c>
      <c r="Z249" s="76" t="s">
        <v>3730</v>
      </c>
      <c r="AA249" s="76" t="s">
        <v>3731</v>
      </c>
      <c r="AB249" s="76" t="s">
        <v>3732</v>
      </c>
      <c r="AC249" s="76">
        <v>525</v>
      </c>
      <c r="AD249" s="76">
        <v>7</v>
      </c>
      <c r="AE249" s="76">
        <v>75</v>
      </c>
      <c r="AF249" s="76" t="s">
        <v>3765</v>
      </c>
      <c r="AG249" s="76"/>
      <c r="AH249" s="76"/>
      <c r="AI249" s="76"/>
      <c r="AJ249" s="76"/>
      <c r="AK249" s="76"/>
      <c r="AL249" s="76"/>
      <c r="AM249" s="83" t="s">
        <v>1483</v>
      </c>
      <c r="AN249" s="83" t="s">
        <v>5630</v>
      </c>
    </row>
    <row r="250" spans="1:40" x14ac:dyDescent="0.3">
      <c r="A250" s="76" t="s">
        <v>128</v>
      </c>
      <c r="B250" s="76">
        <v>12</v>
      </c>
      <c r="C250" s="76" t="s">
        <v>2473</v>
      </c>
      <c r="D250" s="78">
        <v>45930</v>
      </c>
      <c r="E250" s="76" t="s">
        <v>2474</v>
      </c>
      <c r="F250" s="76" t="s">
        <v>2474</v>
      </c>
      <c r="G250" s="76" t="s">
        <v>2475</v>
      </c>
      <c r="H250" s="78">
        <v>45648</v>
      </c>
      <c r="I250" s="76" t="s">
        <v>3723</v>
      </c>
      <c r="J250" s="76" t="s">
        <v>195</v>
      </c>
      <c r="K250" s="76">
        <v>72</v>
      </c>
      <c r="L250" s="76">
        <v>72</v>
      </c>
      <c r="M250" s="76" t="s">
        <v>30795</v>
      </c>
      <c r="N250" s="76" t="s">
        <v>2473</v>
      </c>
      <c r="O250" s="76" t="s">
        <v>209</v>
      </c>
      <c r="P250" s="76" t="s">
        <v>2473</v>
      </c>
      <c r="Q250" s="76" t="s">
        <v>3726</v>
      </c>
      <c r="R250" s="76" t="s">
        <v>4475</v>
      </c>
      <c r="S250" s="76" t="s">
        <v>31015</v>
      </c>
      <c r="T250" s="76" t="s">
        <v>4839</v>
      </c>
      <c r="U250" s="76" t="s">
        <v>2479</v>
      </c>
      <c r="V250" s="76" t="s">
        <v>1472</v>
      </c>
      <c r="W250" s="76">
        <v>113814797</v>
      </c>
      <c r="X250" s="76">
        <v>114122845</v>
      </c>
      <c r="Y250" s="78">
        <v>45918</v>
      </c>
      <c r="Z250" s="76" t="s">
        <v>3730</v>
      </c>
      <c r="AA250" s="76" t="s">
        <v>3731</v>
      </c>
      <c r="AB250" s="76" t="s">
        <v>3732</v>
      </c>
      <c r="AC250" s="76">
        <v>195</v>
      </c>
      <c r="AD250" s="76">
        <v>3</v>
      </c>
      <c r="AE250" s="76">
        <v>65</v>
      </c>
      <c r="AF250" s="76" t="s">
        <v>3854</v>
      </c>
      <c r="AG250" s="76"/>
      <c r="AH250" s="76"/>
      <c r="AI250" s="76"/>
      <c r="AJ250" s="76"/>
      <c r="AK250" s="76"/>
      <c r="AL250" s="76"/>
      <c r="AM250" s="83" t="s">
        <v>2475</v>
      </c>
      <c r="AN250" s="83" t="s">
        <v>5630</v>
      </c>
    </row>
    <row r="251" spans="1:40" x14ac:dyDescent="0.3">
      <c r="A251" s="76" t="s">
        <v>125</v>
      </c>
      <c r="B251" s="76">
        <v>36</v>
      </c>
      <c r="C251" s="76" t="s">
        <v>1488</v>
      </c>
      <c r="D251" s="78">
        <v>45930</v>
      </c>
      <c r="E251" s="76" t="s">
        <v>1489</v>
      </c>
      <c r="F251" s="76" t="s">
        <v>1489</v>
      </c>
      <c r="G251" s="76" t="s">
        <v>1490</v>
      </c>
      <c r="H251" s="78">
        <v>44896</v>
      </c>
      <c r="I251" s="76" t="s">
        <v>3723</v>
      </c>
      <c r="J251" s="76" t="s">
        <v>195</v>
      </c>
      <c r="K251" s="76">
        <v>69</v>
      </c>
      <c r="L251" s="76">
        <v>69</v>
      </c>
      <c r="M251" s="76" t="s">
        <v>30795</v>
      </c>
      <c r="N251" s="76" t="s">
        <v>1488</v>
      </c>
      <c r="O251" s="76" t="s">
        <v>209</v>
      </c>
      <c r="P251" s="76" t="s">
        <v>1488</v>
      </c>
      <c r="Q251" s="76" t="s">
        <v>3726</v>
      </c>
      <c r="R251" s="76" t="s">
        <v>4077</v>
      </c>
      <c r="S251" s="76" t="s">
        <v>4191</v>
      </c>
      <c r="T251" s="76" t="s">
        <v>5103</v>
      </c>
      <c r="U251" s="76" t="s">
        <v>31016</v>
      </c>
      <c r="V251" s="76" t="s">
        <v>955</v>
      </c>
      <c r="W251" s="76">
        <v>113355913</v>
      </c>
      <c r="X251" s="76">
        <v>113657092</v>
      </c>
      <c r="Y251" s="78">
        <v>45894</v>
      </c>
      <c r="Z251" s="76" t="s">
        <v>3730</v>
      </c>
      <c r="AA251" s="76" t="s">
        <v>3731</v>
      </c>
      <c r="AB251" s="76" t="s">
        <v>3732</v>
      </c>
      <c r="AC251" s="76">
        <v>1950</v>
      </c>
      <c r="AD251" s="76">
        <v>30</v>
      </c>
      <c r="AE251" s="76">
        <v>65</v>
      </c>
      <c r="AF251" s="76" t="s">
        <v>3854</v>
      </c>
      <c r="AG251" s="76"/>
      <c r="AH251" s="76"/>
      <c r="AI251" s="76"/>
      <c r="AJ251" s="76"/>
      <c r="AK251" s="76"/>
      <c r="AL251" s="76"/>
      <c r="AM251" s="83" t="s">
        <v>1490</v>
      </c>
      <c r="AN251" s="83" t="s">
        <v>5630</v>
      </c>
    </row>
    <row r="252" spans="1:40" x14ac:dyDescent="0.3">
      <c r="A252" s="76" t="s">
        <v>128</v>
      </c>
      <c r="B252" s="76">
        <v>10</v>
      </c>
      <c r="C252" s="76" t="s">
        <v>5107</v>
      </c>
      <c r="D252" s="78">
        <v>45930</v>
      </c>
      <c r="E252" s="76" t="s">
        <v>11165</v>
      </c>
      <c r="F252" s="76" t="s">
        <v>11165</v>
      </c>
      <c r="G252" s="76" t="s">
        <v>5109</v>
      </c>
      <c r="H252" s="78">
        <v>40840</v>
      </c>
      <c r="I252" s="76" t="s">
        <v>3723</v>
      </c>
      <c r="J252" s="76" t="s">
        <v>195</v>
      </c>
      <c r="K252" s="76">
        <v>72</v>
      </c>
      <c r="L252" s="76">
        <v>72</v>
      </c>
      <c r="M252" s="76" t="s">
        <v>30795</v>
      </c>
      <c r="N252" s="76" t="s">
        <v>5107</v>
      </c>
      <c r="O252" s="76" t="s">
        <v>209</v>
      </c>
      <c r="P252" s="76" t="s">
        <v>5107</v>
      </c>
      <c r="Q252" s="76" t="s">
        <v>3726</v>
      </c>
      <c r="R252" s="76" t="s">
        <v>4886</v>
      </c>
      <c r="S252" s="76" t="s">
        <v>3968</v>
      </c>
      <c r="T252" s="76" t="s">
        <v>5108</v>
      </c>
      <c r="U252" s="76" t="s">
        <v>30886</v>
      </c>
      <c r="V252" s="76" t="s">
        <v>719</v>
      </c>
      <c r="W252" s="76">
        <v>113845121</v>
      </c>
      <c r="X252" s="76">
        <v>114153425</v>
      </c>
      <c r="Y252" s="78">
        <v>45920</v>
      </c>
      <c r="Z252" s="76" t="s">
        <v>3730</v>
      </c>
      <c r="AA252" s="76" t="s">
        <v>3731</v>
      </c>
      <c r="AB252" s="76" t="s">
        <v>3732</v>
      </c>
      <c r="AC252" s="76">
        <v>455</v>
      </c>
      <c r="AD252" s="76">
        <v>7</v>
      </c>
      <c r="AE252" s="76">
        <v>65</v>
      </c>
      <c r="AF252" s="76" t="s">
        <v>3854</v>
      </c>
      <c r="AG252" s="76"/>
      <c r="AH252" s="76"/>
      <c r="AI252" s="76"/>
      <c r="AJ252" s="76"/>
      <c r="AK252" s="76"/>
      <c r="AL252" s="76"/>
      <c r="AM252" s="83" t="s">
        <v>5109</v>
      </c>
      <c r="AN252" s="83" t="s">
        <v>5630</v>
      </c>
    </row>
    <row r="253" spans="1:40" x14ac:dyDescent="0.3">
      <c r="A253" s="80" t="s">
        <v>127</v>
      </c>
      <c r="B253" s="80">
        <v>20</v>
      </c>
      <c r="C253" s="80" t="s">
        <v>11590</v>
      </c>
      <c r="D253" s="81">
        <v>45930</v>
      </c>
      <c r="E253" s="80" t="s">
        <v>31017</v>
      </c>
      <c r="F253" s="80" t="s">
        <v>11591</v>
      </c>
      <c r="G253" s="80" t="s">
        <v>11594</v>
      </c>
      <c r="H253" s="81">
        <v>43894</v>
      </c>
      <c r="I253" s="80" t="s">
        <v>203</v>
      </c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1">
        <v>45910</v>
      </c>
      <c r="Z253" s="80"/>
      <c r="AA253" s="80"/>
      <c r="AB253" s="80"/>
      <c r="AC253" s="80"/>
      <c r="AD253" s="80"/>
      <c r="AE253" s="80"/>
      <c r="AF253" s="80" t="s">
        <v>3854</v>
      </c>
      <c r="AG253" s="80"/>
      <c r="AH253" s="80"/>
      <c r="AI253" s="80"/>
      <c r="AJ253" s="80"/>
      <c r="AK253" s="80"/>
      <c r="AL253" s="80" t="s">
        <v>195</v>
      </c>
      <c r="AM253" s="83" t="s">
        <v>11594</v>
      </c>
      <c r="AN253" s="83" t="s">
        <v>5630</v>
      </c>
    </row>
    <row r="254" spans="1:40" x14ac:dyDescent="0.3">
      <c r="A254" s="76" t="s">
        <v>125</v>
      </c>
      <c r="B254" s="76">
        <v>32</v>
      </c>
      <c r="C254" s="76" t="s">
        <v>2480</v>
      </c>
      <c r="D254" s="78">
        <v>45930</v>
      </c>
      <c r="E254" s="76" t="s">
        <v>15601</v>
      </c>
      <c r="F254" s="76" t="s">
        <v>15601</v>
      </c>
      <c r="G254" s="76" t="s">
        <v>15604</v>
      </c>
      <c r="H254" s="78">
        <v>45900</v>
      </c>
      <c r="I254" s="76" t="s">
        <v>3723</v>
      </c>
      <c r="J254" s="76" t="s">
        <v>195</v>
      </c>
      <c r="K254" s="76">
        <v>95.44</v>
      </c>
      <c r="L254" s="76">
        <v>95.44</v>
      </c>
      <c r="M254" s="76" t="s">
        <v>30795</v>
      </c>
      <c r="N254" s="76" t="s">
        <v>2480</v>
      </c>
      <c r="O254" s="76" t="s">
        <v>209</v>
      </c>
      <c r="P254" s="76" t="s">
        <v>2480</v>
      </c>
      <c r="Q254" s="76" t="s">
        <v>3726</v>
      </c>
      <c r="R254" s="76" t="s">
        <v>4089</v>
      </c>
      <c r="S254" s="76" t="s">
        <v>12063</v>
      </c>
      <c r="T254" s="76" t="s">
        <v>4464</v>
      </c>
      <c r="U254" s="76" t="s">
        <v>20705</v>
      </c>
      <c r="V254" s="76" t="s">
        <v>375</v>
      </c>
      <c r="W254" s="76">
        <v>113460480</v>
      </c>
      <c r="X254" s="76">
        <v>113763665</v>
      </c>
      <c r="Y254" s="78">
        <v>45898</v>
      </c>
      <c r="Z254" s="76" t="s">
        <v>3730</v>
      </c>
      <c r="AA254" s="76" t="s">
        <v>3731</v>
      </c>
      <c r="AB254" s="76" t="s">
        <v>3732</v>
      </c>
      <c r="AC254" s="76">
        <v>450</v>
      </c>
      <c r="AD254" s="76">
        <v>6</v>
      </c>
      <c r="AE254" s="76">
        <v>75</v>
      </c>
      <c r="AF254" s="76" t="s">
        <v>3854</v>
      </c>
      <c r="AG254" s="76"/>
      <c r="AH254" s="76"/>
      <c r="AI254" s="76"/>
      <c r="AJ254" s="76"/>
      <c r="AK254" s="76"/>
      <c r="AL254" s="76"/>
      <c r="AM254" s="83" t="s">
        <v>15604</v>
      </c>
      <c r="AN254" s="83" t="s">
        <v>5630</v>
      </c>
    </row>
    <row r="255" spans="1:40" x14ac:dyDescent="0.3">
      <c r="A255" s="76" t="s">
        <v>128</v>
      </c>
      <c r="B255" s="76">
        <v>6</v>
      </c>
      <c r="C255" s="76" t="s">
        <v>1510</v>
      </c>
      <c r="D255" s="78">
        <v>45930</v>
      </c>
      <c r="E255" s="76" t="s">
        <v>1511</v>
      </c>
      <c r="F255" s="76" t="s">
        <v>1511</v>
      </c>
      <c r="G255" s="76" t="s">
        <v>1512</v>
      </c>
      <c r="H255" s="78">
        <v>44622</v>
      </c>
      <c r="I255" s="76" t="s">
        <v>3723</v>
      </c>
      <c r="J255" s="76" t="s">
        <v>195</v>
      </c>
      <c r="K255" s="76">
        <v>72</v>
      </c>
      <c r="L255" s="76">
        <v>72</v>
      </c>
      <c r="M255" s="76" t="s">
        <v>30795</v>
      </c>
      <c r="N255" s="76" t="s">
        <v>1510</v>
      </c>
      <c r="O255" s="76" t="s">
        <v>209</v>
      </c>
      <c r="P255" s="76" t="s">
        <v>1510</v>
      </c>
      <c r="Q255" s="76" t="s">
        <v>3726</v>
      </c>
      <c r="R255" s="76" t="s">
        <v>3851</v>
      </c>
      <c r="S255" s="76" t="s">
        <v>5126</v>
      </c>
      <c r="T255" s="76" t="s">
        <v>5127</v>
      </c>
      <c r="U255" s="76" t="s">
        <v>4259</v>
      </c>
      <c r="V255" s="76" t="s">
        <v>541</v>
      </c>
      <c r="W255" s="76">
        <v>113908752</v>
      </c>
      <c r="X255" s="76">
        <v>114218112</v>
      </c>
      <c r="Y255" s="78">
        <v>45924</v>
      </c>
      <c r="Z255" s="76" t="s">
        <v>3730</v>
      </c>
      <c r="AA255" s="76" t="s">
        <v>3731</v>
      </c>
      <c r="AB255" s="76" t="s">
        <v>3732</v>
      </c>
      <c r="AC255" s="76">
        <v>195</v>
      </c>
      <c r="AD255" s="76">
        <v>3</v>
      </c>
      <c r="AE255" s="76">
        <v>65</v>
      </c>
      <c r="AF255" s="76" t="s">
        <v>3854</v>
      </c>
      <c r="AG255" s="76"/>
      <c r="AH255" s="76"/>
      <c r="AI255" s="76"/>
      <c r="AJ255" s="76"/>
      <c r="AK255" s="76"/>
      <c r="AL255" s="76"/>
      <c r="AM255" s="83" t="s">
        <v>1512</v>
      </c>
      <c r="AN255" s="83" t="s">
        <v>5630</v>
      </c>
    </row>
    <row r="256" spans="1:40" x14ac:dyDescent="0.3">
      <c r="A256" s="76" t="s">
        <v>126</v>
      </c>
      <c r="B256" s="76">
        <v>22</v>
      </c>
      <c r="C256" s="76" t="s">
        <v>31018</v>
      </c>
      <c r="D256" s="78">
        <v>45930</v>
      </c>
      <c r="E256" s="76" t="s">
        <v>15521</v>
      </c>
      <c r="F256" s="76" t="s">
        <v>15521</v>
      </c>
      <c r="G256" s="76" t="s">
        <v>15524</v>
      </c>
      <c r="H256" s="78">
        <v>36956</v>
      </c>
      <c r="I256" s="76" t="s">
        <v>3723</v>
      </c>
      <c r="J256" s="76" t="s">
        <v>195</v>
      </c>
      <c r="K256" s="76">
        <v>73</v>
      </c>
      <c r="L256" s="76">
        <v>73</v>
      </c>
      <c r="M256" s="76" t="s">
        <v>30795</v>
      </c>
      <c r="N256" s="76" t="s">
        <v>31018</v>
      </c>
      <c r="O256" s="76" t="s">
        <v>209</v>
      </c>
      <c r="P256" s="76" t="s">
        <v>31018</v>
      </c>
      <c r="Q256" s="76" t="s">
        <v>3726</v>
      </c>
      <c r="R256" s="76" t="s">
        <v>3794</v>
      </c>
      <c r="S256" s="76" t="s">
        <v>15526</v>
      </c>
      <c r="T256" s="76" t="s">
        <v>15525</v>
      </c>
      <c r="U256" s="76" t="s">
        <v>31019</v>
      </c>
      <c r="V256" s="76" t="s">
        <v>318</v>
      </c>
      <c r="W256" s="76">
        <v>113434957</v>
      </c>
      <c r="X256" s="76">
        <v>113875961</v>
      </c>
      <c r="Y256" s="78">
        <v>45908</v>
      </c>
      <c r="Z256" s="76" t="s">
        <v>3730</v>
      </c>
      <c r="AA256" s="76" t="s">
        <v>3731</v>
      </c>
      <c r="AB256" s="76" t="s">
        <v>3732</v>
      </c>
      <c r="AC256" s="76">
        <v>210</v>
      </c>
      <c r="AD256" s="76">
        <v>3</v>
      </c>
      <c r="AE256" s="76">
        <v>70</v>
      </c>
      <c r="AF256" s="76" t="s">
        <v>3854</v>
      </c>
      <c r="AG256" s="76" t="s">
        <v>31020</v>
      </c>
      <c r="AH256" s="76" t="s">
        <v>31021</v>
      </c>
      <c r="AI256" s="76" t="s">
        <v>20597</v>
      </c>
      <c r="AJ256" s="76" t="s">
        <v>318</v>
      </c>
      <c r="AK256" s="76" t="s">
        <v>31022</v>
      </c>
      <c r="AL256" s="76"/>
      <c r="AM256" s="83" t="s">
        <v>15524</v>
      </c>
      <c r="AN256" s="83" t="s">
        <v>5630</v>
      </c>
    </row>
    <row r="257" spans="1:40" x14ac:dyDescent="0.3">
      <c r="A257" s="76" t="s">
        <v>128</v>
      </c>
      <c r="B257" s="76">
        <v>4</v>
      </c>
      <c r="C257" s="76" t="s">
        <v>5153</v>
      </c>
      <c r="D257" s="78">
        <v>45930</v>
      </c>
      <c r="E257" s="76" t="s">
        <v>16224</v>
      </c>
      <c r="F257" s="76" t="s">
        <v>16224</v>
      </c>
      <c r="G257" s="76" t="s">
        <v>5156</v>
      </c>
      <c r="H257" s="78">
        <v>40819</v>
      </c>
      <c r="I257" s="76" t="s">
        <v>3723</v>
      </c>
      <c r="J257" s="76" t="s">
        <v>195</v>
      </c>
      <c r="K257" s="76">
        <v>69</v>
      </c>
      <c r="L257" s="76">
        <v>69</v>
      </c>
      <c r="M257" s="76" t="s">
        <v>30795</v>
      </c>
      <c r="N257" s="76" t="s">
        <v>5153</v>
      </c>
      <c r="O257" s="76" t="s">
        <v>209</v>
      </c>
      <c r="P257" s="76" t="s">
        <v>5153</v>
      </c>
      <c r="Q257" s="76" t="s">
        <v>3726</v>
      </c>
      <c r="R257" s="76" t="s">
        <v>4077</v>
      </c>
      <c r="S257" s="76" t="s">
        <v>5154</v>
      </c>
      <c r="T257" s="76" t="s">
        <v>5155</v>
      </c>
      <c r="U257" s="76" t="s">
        <v>5157</v>
      </c>
      <c r="V257" s="76" t="s">
        <v>201</v>
      </c>
      <c r="W257" s="76">
        <v>113961068</v>
      </c>
      <c r="X257" s="76">
        <v>114271111</v>
      </c>
      <c r="Y257" s="78">
        <v>45926</v>
      </c>
      <c r="Z257" s="76" t="s">
        <v>3730</v>
      </c>
      <c r="AA257" s="76" t="s">
        <v>3731</v>
      </c>
      <c r="AB257" s="76" t="s">
        <v>3732</v>
      </c>
      <c r="AC257" s="76">
        <v>504</v>
      </c>
      <c r="AD257" s="76">
        <v>7</v>
      </c>
      <c r="AE257" s="76">
        <v>72</v>
      </c>
      <c r="AF257" s="76" t="s">
        <v>3854</v>
      </c>
      <c r="AG257" s="76" t="s">
        <v>31023</v>
      </c>
      <c r="AH257" s="76" t="s">
        <v>31024</v>
      </c>
      <c r="AI257" s="76" t="s">
        <v>2765</v>
      </c>
      <c r="AJ257" s="76" t="s">
        <v>201</v>
      </c>
      <c r="AK257" s="76" t="s">
        <v>31025</v>
      </c>
      <c r="AL257" s="76"/>
      <c r="AM257" s="83" t="s">
        <v>5156</v>
      </c>
      <c r="AN257" s="83" t="s">
        <v>5630</v>
      </c>
    </row>
    <row r="258" spans="1:40" x14ac:dyDescent="0.3">
      <c r="A258" s="80" t="s">
        <v>126</v>
      </c>
      <c r="B258" s="80">
        <v>25</v>
      </c>
      <c r="C258" s="80" t="s">
        <v>9936</v>
      </c>
      <c r="D258" s="81">
        <v>45930</v>
      </c>
      <c r="E258" s="80" t="s">
        <v>9937</v>
      </c>
      <c r="F258" s="80" t="s">
        <v>9937</v>
      </c>
      <c r="G258" s="80" t="s">
        <v>9940</v>
      </c>
      <c r="H258" s="81">
        <v>44623</v>
      </c>
      <c r="I258" s="80" t="s">
        <v>203</v>
      </c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1">
        <v>45905</v>
      </c>
      <c r="Z258" s="80"/>
      <c r="AA258" s="80"/>
      <c r="AB258" s="80"/>
      <c r="AC258" s="80"/>
      <c r="AD258" s="80"/>
      <c r="AE258" s="80"/>
      <c r="AF258" s="80" t="s">
        <v>3854</v>
      </c>
      <c r="AG258" s="80"/>
      <c r="AH258" s="80"/>
      <c r="AI258" s="80"/>
      <c r="AJ258" s="80"/>
      <c r="AK258" s="80"/>
      <c r="AL258" s="80" t="s">
        <v>195</v>
      </c>
      <c r="AM258" s="83" t="s">
        <v>9940</v>
      </c>
      <c r="AN258" s="83" t="s">
        <v>5630</v>
      </c>
    </row>
    <row r="259" spans="1:40" x14ac:dyDescent="0.3">
      <c r="A259" s="76" t="s">
        <v>128</v>
      </c>
      <c r="B259" s="76">
        <v>5</v>
      </c>
      <c r="C259" s="76" t="s">
        <v>1556</v>
      </c>
      <c r="D259" s="78">
        <v>45930</v>
      </c>
      <c r="E259" s="76" t="s">
        <v>1557</v>
      </c>
      <c r="F259" s="76" t="s">
        <v>1557</v>
      </c>
      <c r="G259" s="76" t="s">
        <v>1558</v>
      </c>
      <c r="H259" s="78">
        <v>42885</v>
      </c>
      <c r="I259" s="76" t="s">
        <v>3723</v>
      </c>
      <c r="J259" s="76" t="s">
        <v>195</v>
      </c>
      <c r="K259" s="76">
        <v>69</v>
      </c>
      <c r="L259" s="76">
        <v>69</v>
      </c>
      <c r="M259" s="76" t="s">
        <v>30795</v>
      </c>
      <c r="N259" s="76" t="s">
        <v>1556</v>
      </c>
      <c r="O259" s="76" t="s">
        <v>209</v>
      </c>
      <c r="P259" s="76" t="s">
        <v>1556</v>
      </c>
      <c r="Q259" s="76" t="s">
        <v>3726</v>
      </c>
      <c r="R259" s="76" t="s">
        <v>3794</v>
      </c>
      <c r="S259" s="76" t="s">
        <v>5165</v>
      </c>
      <c r="T259" s="76" t="s">
        <v>5166</v>
      </c>
      <c r="U259" s="76" t="s">
        <v>5167</v>
      </c>
      <c r="V259" s="76" t="s">
        <v>1354</v>
      </c>
      <c r="W259" s="76">
        <v>112538456</v>
      </c>
      <c r="X259" s="76">
        <v>114244847</v>
      </c>
      <c r="Y259" s="78">
        <v>45925</v>
      </c>
      <c r="Z259" s="76" t="s">
        <v>3730</v>
      </c>
      <c r="AA259" s="76" t="s">
        <v>3731</v>
      </c>
      <c r="AB259" s="76" t="s">
        <v>3732</v>
      </c>
      <c r="AC259" s="76">
        <v>476</v>
      </c>
      <c r="AD259" s="76">
        <v>7</v>
      </c>
      <c r="AE259" s="76">
        <v>68</v>
      </c>
      <c r="AF259" s="76" t="s">
        <v>3854</v>
      </c>
      <c r="AG259" s="76"/>
      <c r="AH259" s="76"/>
      <c r="AI259" s="76"/>
      <c r="AJ259" s="76"/>
      <c r="AK259" s="76"/>
      <c r="AL259" s="76"/>
      <c r="AM259" s="83" t="s">
        <v>1558</v>
      </c>
      <c r="AN259" s="83" t="s">
        <v>5630</v>
      </c>
    </row>
    <row r="260" spans="1:40" x14ac:dyDescent="0.3">
      <c r="A260" s="80" t="s">
        <v>126</v>
      </c>
      <c r="B260" s="80">
        <v>25</v>
      </c>
      <c r="C260" s="80" t="s">
        <v>14694</v>
      </c>
      <c r="D260" s="81">
        <v>45930</v>
      </c>
      <c r="E260" s="80" t="s">
        <v>31026</v>
      </c>
      <c r="F260" s="80" t="s">
        <v>30794</v>
      </c>
      <c r="G260" s="80" t="s">
        <v>30794</v>
      </c>
      <c r="H260" s="81" t="s">
        <v>30794</v>
      </c>
      <c r="I260" s="80" t="s">
        <v>203</v>
      </c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1">
        <v>45905</v>
      </c>
      <c r="Z260" s="80"/>
      <c r="AA260" s="80"/>
      <c r="AB260" s="80"/>
      <c r="AC260" s="80"/>
      <c r="AD260" s="80"/>
      <c r="AE260" s="80"/>
      <c r="AF260" s="80" t="s">
        <v>3854</v>
      </c>
      <c r="AG260" s="80"/>
      <c r="AH260" s="80"/>
      <c r="AI260" s="80"/>
      <c r="AJ260" s="80"/>
      <c r="AK260" s="80"/>
      <c r="AL260" s="80" t="s">
        <v>195</v>
      </c>
      <c r="AM260" s="83" t="s">
        <v>24266</v>
      </c>
      <c r="AN260" s="83" t="e">
        <v>#N/A</v>
      </c>
    </row>
    <row r="261" spans="1:40" x14ac:dyDescent="0.3">
      <c r="A261" s="80" t="s">
        <v>126</v>
      </c>
      <c r="B261" s="80">
        <v>25</v>
      </c>
      <c r="C261" s="80" t="s">
        <v>9751</v>
      </c>
      <c r="D261" s="81">
        <v>45930</v>
      </c>
      <c r="E261" s="80" t="s">
        <v>31027</v>
      </c>
      <c r="F261" s="80" t="s">
        <v>30794</v>
      </c>
      <c r="G261" s="80" t="s">
        <v>30794</v>
      </c>
      <c r="H261" s="81" t="s">
        <v>30794</v>
      </c>
      <c r="I261" s="80" t="s">
        <v>203</v>
      </c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1">
        <v>45905</v>
      </c>
      <c r="Z261" s="80"/>
      <c r="AA261" s="80"/>
      <c r="AB261" s="80"/>
      <c r="AC261" s="80"/>
      <c r="AD261" s="80"/>
      <c r="AE261" s="80"/>
      <c r="AF261" s="80" t="s">
        <v>3854</v>
      </c>
      <c r="AG261" s="80"/>
      <c r="AH261" s="80"/>
      <c r="AI261" s="80"/>
      <c r="AJ261" s="80"/>
      <c r="AK261" s="80"/>
      <c r="AL261" s="80" t="s">
        <v>195</v>
      </c>
      <c r="AM261" s="83" t="s">
        <v>31028</v>
      </c>
      <c r="AN261" s="83" t="s">
        <v>5630</v>
      </c>
    </row>
    <row r="262" spans="1:40" x14ac:dyDescent="0.3">
      <c r="A262" s="80" t="s">
        <v>128</v>
      </c>
      <c r="B262" s="80">
        <v>13</v>
      </c>
      <c r="C262" s="80" t="s">
        <v>1574</v>
      </c>
      <c r="D262" s="81">
        <v>45930</v>
      </c>
      <c r="E262" s="80" t="s">
        <v>1575</v>
      </c>
      <c r="F262" s="80" t="s">
        <v>1575</v>
      </c>
      <c r="G262" s="80" t="s">
        <v>1576</v>
      </c>
      <c r="H262" s="81">
        <v>36283</v>
      </c>
      <c r="I262" s="80" t="s">
        <v>203</v>
      </c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1">
        <v>45917</v>
      </c>
      <c r="Z262" s="80"/>
      <c r="AA262" s="80"/>
      <c r="AB262" s="80"/>
      <c r="AC262" s="80"/>
      <c r="AD262" s="80"/>
      <c r="AE262" s="80"/>
      <c r="AF262" s="80" t="s">
        <v>3854</v>
      </c>
      <c r="AG262" s="80"/>
      <c r="AH262" s="80"/>
      <c r="AI262" s="80"/>
      <c r="AJ262" s="80"/>
      <c r="AK262" s="80"/>
      <c r="AL262" s="80" t="s">
        <v>195</v>
      </c>
      <c r="AM262" s="83" t="s">
        <v>1576</v>
      </c>
      <c r="AN262" s="83" t="s">
        <v>5630</v>
      </c>
    </row>
    <row r="263" spans="1:40" x14ac:dyDescent="0.3">
      <c r="A263" s="76" t="s">
        <v>127</v>
      </c>
      <c r="B263" s="76">
        <v>18</v>
      </c>
      <c r="C263" s="76" t="s">
        <v>1579</v>
      </c>
      <c r="D263" s="78">
        <v>45930</v>
      </c>
      <c r="E263" s="76" t="s">
        <v>1580</v>
      </c>
      <c r="F263" s="76" t="s">
        <v>1580</v>
      </c>
      <c r="G263" s="76" t="s">
        <v>1581</v>
      </c>
      <c r="H263" s="78">
        <v>45438</v>
      </c>
      <c r="I263" s="76" t="s">
        <v>3723</v>
      </c>
      <c r="J263" s="76" t="s">
        <v>195</v>
      </c>
      <c r="K263" s="76">
        <v>69</v>
      </c>
      <c r="L263" s="76">
        <v>69</v>
      </c>
      <c r="M263" s="76" t="s">
        <v>30795</v>
      </c>
      <c r="N263" s="76" t="s">
        <v>1579</v>
      </c>
      <c r="O263" s="76" t="s">
        <v>209</v>
      </c>
      <c r="P263" s="76" t="s">
        <v>1579</v>
      </c>
      <c r="Q263" s="76" t="s">
        <v>3726</v>
      </c>
      <c r="R263" s="76" t="s">
        <v>3897</v>
      </c>
      <c r="S263" s="76" t="s">
        <v>4743</v>
      </c>
      <c r="T263" s="76" t="s">
        <v>4744</v>
      </c>
      <c r="U263" s="76" t="s">
        <v>20270</v>
      </c>
      <c r="V263" s="76" t="s">
        <v>279</v>
      </c>
      <c r="W263" s="76">
        <v>112674936</v>
      </c>
      <c r="X263" s="76">
        <v>113990932</v>
      </c>
      <c r="Y263" s="78">
        <v>45912</v>
      </c>
      <c r="Z263" s="76" t="s">
        <v>3730</v>
      </c>
      <c r="AA263" s="76" t="s">
        <v>3731</v>
      </c>
      <c r="AB263" s="76" t="s">
        <v>3732</v>
      </c>
      <c r="AC263" s="76">
        <v>625.6</v>
      </c>
      <c r="AD263" s="76">
        <v>8</v>
      </c>
      <c r="AE263" s="76">
        <v>78.2</v>
      </c>
      <c r="AF263" s="76" t="s">
        <v>3854</v>
      </c>
      <c r="AG263" s="76"/>
      <c r="AH263" s="76"/>
      <c r="AI263" s="76"/>
      <c r="AJ263" s="76"/>
      <c r="AK263" s="76"/>
      <c r="AL263" s="76"/>
      <c r="AM263" s="83" t="s">
        <v>1581</v>
      </c>
      <c r="AN263" s="83" t="s">
        <v>5630</v>
      </c>
    </row>
    <row r="264" spans="1:40" x14ac:dyDescent="0.3">
      <c r="A264" s="80" t="s">
        <v>127</v>
      </c>
      <c r="B264" s="80">
        <v>19</v>
      </c>
      <c r="C264" s="80" t="s">
        <v>31029</v>
      </c>
      <c r="D264" s="81">
        <v>45930</v>
      </c>
      <c r="E264" s="80" t="s">
        <v>8488</v>
      </c>
      <c r="F264" s="80" t="s">
        <v>30794</v>
      </c>
      <c r="G264" s="80" t="s">
        <v>30794</v>
      </c>
      <c r="H264" s="81" t="s">
        <v>30794</v>
      </c>
      <c r="I264" s="80" t="s">
        <v>203</v>
      </c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1">
        <v>45911</v>
      </c>
      <c r="Z264" s="80"/>
      <c r="AA264" s="80"/>
      <c r="AB264" s="80"/>
      <c r="AC264" s="80"/>
      <c r="AD264" s="80"/>
      <c r="AE264" s="80"/>
      <c r="AF264" s="80" t="s">
        <v>3854</v>
      </c>
      <c r="AG264" s="80"/>
      <c r="AH264" s="80"/>
      <c r="AI264" s="80"/>
      <c r="AJ264" s="80"/>
      <c r="AK264" s="80"/>
      <c r="AL264" s="80" t="s">
        <v>195</v>
      </c>
      <c r="AM264" s="83" t="s">
        <v>8491</v>
      </c>
      <c r="AN264" s="83" t="e">
        <v>#N/A</v>
      </c>
    </row>
    <row r="265" spans="1:40" x14ac:dyDescent="0.3">
      <c r="A265" s="76" t="s">
        <v>125</v>
      </c>
      <c r="B265" s="76">
        <v>41</v>
      </c>
      <c r="C265" s="76" t="s">
        <v>31030</v>
      </c>
      <c r="D265" s="78">
        <v>45930</v>
      </c>
      <c r="E265" s="76" t="s">
        <v>7072</v>
      </c>
      <c r="F265" s="76" t="s">
        <v>30794</v>
      </c>
      <c r="G265" s="76" t="s">
        <v>30794</v>
      </c>
      <c r="H265" s="78" t="s">
        <v>30794</v>
      </c>
      <c r="I265" s="76" t="s">
        <v>3723</v>
      </c>
      <c r="J265" s="76" t="s">
        <v>195</v>
      </c>
      <c r="K265" s="76">
        <v>72</v>
      </c>
      <c r="L265" s="76">
        <v>72</v>
      </c>
      <c r="M265" s="76" t="s">
        <v>30795</v>
      </c>
      <c r="N265" s="76" t="s">
        <v>31030</v>
      </c>
      <c r="O265" s="76" t="s">
        <v>209</v>
      </c>
      <c r="P265" s="76" t="s">
        <v>31030</v>
      </c>
      <c r="Q265" s="76" t="s">
        <v>3726</v>
      </c>
      <c r="R265" s="76" t="s">
        <v>4475</v>
      </c>
      <c r="S265" s="76" t="s">
        <v>4140</v>
      </c>
      <c r="T265" s="76" t="s">
        <v>4140</v>
      </c>
      <c r="U265" s="76" t="s">
        <v>31031</v>
      </c>
      <c r="V265" s="76" t="s">
        <v>1472</v>
      </c>
      <c r="W265" s="76">
        <v>113287856</v>
      </c>
      <c r="X265" s="76">
        <v>113588106</v>
      </c>
      <c r="Y265" s="78">
        <v>45889</v>
      </c>
      <c r="Z265" s="76" t="s">
        <v>3730</v>
      </c>
      <c r="AA265" s="76" t="s">
        <v>3731</v>
      </c>
      <c r="AB265" s="76" t="s">
        <v>3732</v>
      </c>
      <c r="AC265" s="76">
        <v>455</v>
      </c>
      <c r="AD265" s="76">
        <v>7</v>
      </c>
      <c r="AE265" s="76">
        <v>65</v>
      </c>
      <c r="AF265" s="76" t="s">
        <v>3854</v>
      </c>
      <c r="AG265" s="76"/>
      <c r="AH265" s="76"/>
      <c r="AI265" s="76"/>
      <c r="AJ265" s="76"/>
      <c r="AK265" s="76"/>
      <c r="AL265" s="76"/>
      <c r="AM265" s="83" t="s">
        <v>7075</v>
      </c>
      <c r="AN265" s="83" t="e">
        <v>#N/A</v>
      </c>
    </row>
    <row r="266" spans="1:40" x14ac:dyDescent="0.3">
      <c r="A266" s="76" t="s">
        <v>126</v>
      </c>
      <c r="B266" s="76">
        <v>26</v>
      </c>
      <c r="C266" s="76" t="s">
        <v>5224</v>
      </c>
      <c r="D266" s="78">
        <v>45930</v>
      </c>
      <c r="E266" s="76" t="s">
        <v>7438</v>
      </c>
      <c r="F266" s="76" t="s">
        <v>7438</v>
      </c>
      <c r="G266" s="76" t="s">
        <v>5226</v>
      </c>
      <c r="H266" s="78">
        <v>45303</v>
      </c>
      <c r="I266" s="76" t="s">
        <v>3723</v>
      </c>
      <c r="J266" s="76" t="s">
        <v>195</v>
      </c>
      <c r="K266" s="76">
        <v>69</v>
      </c>
      <c r="L266" s="76">
        <v>69</v>
      </c>
      <c r="M266" s="76" t="s">
        <v>30795</v>
      </c>
      <c r="N266" s="76" t="s">
        <v>5224</v>
      </c>
      <c r="O266" s="76" t="s">
        <v>209</v>
      </c>
      <c r="P266" s="76" t="s">
        <v>5224</v>
      </c>
      <c r="Q266" s="76" t="s">
        <v>3726</v>
      </c>
      <c r="R266" s="76" t="s">
        <v>3780</v>
      </c>
      <c r="S266" s="76" t="s">
        <v>3864</v>
      </c>
      <c r="T266" s="76" t="s">
        <v>7441</v>
      </c>
      <c r="U266" s="76" t="s">
        <v>4946</v>
      </c>
      <c r="V266" s="76" t="s">
        <v>297</v>
      </c>
      <c r="W266" s="76">
        <v>113447099</v>
      </c>
      <c r="X266" s="76">
        <v>113845839</v>
      </c>
      <c r="Y266" s="78">
        <v>45904</v>
      </c>
      <c r="Z266" s="76" t="s">
        <v>3730</v>
      </c>
      <c r="AA266" s="76" t="s">
        <v>3731</v>
      </c>
      <c r="AB266" s="76" t="s">
        <v>3732</v>
      </c>
      <c r="AC266" s="76">
        <v>216</v>
      </c>
      <c r="AD266" s="76">
        <v>3</v>
      </c>
      <c r="AE266" s="76">
        <v>72</v>
      </c>
      <c r="AF266" s="76" t="s">
        <v>3854</v>
      </c>
      <c r="AG266" s="76"/>
      <c r="AH266" s="76"/>
      <c r="AI266" s="76"/>
      <c r="AJ266" s="76"/>
      <c r="AK266" s="76"/>
      <c r="AL266" s="76"/>
      <c r="AM266" s="83" t="s">
        <v>5226</v>
      </c>
      <c r="AN266" s="83" t="s">
        <v>5630</v>
      </c>
    </row>
    <row r="267" spans="1:40" x14ac:dyDescent="0.3">
      <c r="A267" s="76" t="s">
        <v>126</v>
      </c>
      <c r="B267" s="76">
        <v>21</v>
      </c>
      <c r="C267" s="76" t="s">
        <v>12640</v>
      </c>
      <c r="D267" s="78">
        <v>45930</v>
      </c>
      <c r="E267" s="76" t="s">
        <v>12641</v>
      </c>
      <c r="F267" s="76" t="s">
        <v>12641</v>
      </c>
      <c r="G267" s="76" t="s">
        <v>12644</v>
      </c>
      <c r="H267" s="78">
        <v>37903</v>
      </c>
      <c r="I267" s="76" t="s">
        <v>3723</v>
      </c>
      <c r="J267" s="76" t="s">
        <v>195</v>
      </c>
      <c r="K267" s="76">
        <v>73</v>
      </c>
      <c r="L267" s="76">
        <v>73</v>
      </c>
      <c r="M267" s="76" t="s">
        <v>30795</v>
      </c>
      <c r="N267" s="76" t="s">
        <v>12640</v>
      </c>
      <c r="O267" s="76" t="s">
        <v>209</v>
      </c>
      <c r="P267" s="76" t="s">
        <v>12640</v>
      </c>
      <c r="Q267" s="76" t="s">
        <v>3726</v>
      </c>
      <c r="R267" s="76" t="s">
        <v>3908</v>
      </c>
      <c r="S267" s="76" t="s">
        <v>12646</v>
      </c>
      <c r="T267" s="76" t="s">
        <v>12645</v>
      </c>
      <c r="U267" s="76" t="s">
        <v>2774</v>
      </c>
      <c r="V267" s="76" t="s">
        <v>219</v>
      </c>
      <c r="W267" s="76">
        <v>113600945</v>
      </c>
      <c r="X267" s="76">
        <v>113912287</v>
      </c>
      <c r="Y267" s="78">
        <v>45909</v>
      </c>
      <c r="Z267" s="76" t="s">
        <v>3730</v>
      </c>
      <c r="AA267" s="76" t="s">
        <v>3731</v>
      </c>
      <c r="AB267" s="76" t="s">
        <v>3732</v>
      </c>
      <c r="AC267" s="76">
        <v>1566</v>
      </c>
      <c r="AD267" s="76">
        <v>18</v>
      </c>
      <c r="AE267" s="76">
        <v>87</v>
      </c>
      <c r="AF267" s="76" t="s">
        <v>3854</v>
      </c>
      <c r="AG267" s="76" t="s">
        <v>31032</v>
      </c>
      <c r="AH267" s="76" t="s">
        <v>31033</v>
      </c>
      <c r="AI267" s="76" t="s">
        <v>2774</v>
      </c>
      <c r="AJ267" s="76" t="s">
        <v>219</v>
      </c>
      <c r="AK267" s="76" t="s">
        <v>31034</v>
      </c>
      <c r="AL267" s="76"/>
      <c r="AM267" s="83" t="s">
        <v>12644</v>
      </c>
      <c r="AN267" s="83" t="s">
        <v>5630</v>
      </c>
    </row>
    <row r="268" spans="1:40" x14ac:dyDescent="0.3">
      <c r="A268" s="76" t="s">
        <v>125</v>
      </c>
      <c r="B268" s="76">
        <v>48</v>
      </c>
      <c r="C268" s="76" t="s">
        <v>31035</v>
      </c>
      <c r="D268" s="78">
        <v>45930</v>
      </c>
      <c r="E268" s="76" t="s">
        <v>18246</v>
      </c>
      <c r="F268" s="76" t="s">
        <v>18246</v>
      </c>
      <c r="G268" s="76" t="s">
        <v>18249</v>
      </c>
      <c r="H268" s="78">
        <v>30621</v>
      </c>
      <c r="I268" s="76" t="s">
        <v>3723</v>
      </c>
      <c r="J268" s="76" t="s">
        <v>195</v>
      </c>
      <c r="K268" s="76" t="s">
        <v>3724</v>
      </c>
      <c r="L268" s="76" t="b">
        <v>0</v>
      </c>
      <c r="M268" s="76" t="s">
        <v>3725</v>
      </c>
      <c r="N268" s="76" t="s">
        <v>31035</v>
      </c>
      <c r="O268" s="76" t="s">
        <v>209</v>
      </c>
      <c r="P268" s="76" t="s">
        <v>31035</v>
      </c>
      <c r="Q268" s="76" t="s">
        <v>3726</v>
      </c>
      <c r="R268" s="76" t="s">
        <v>4886</v>
      </c>
      <c r="S268" s="76" t="s">
        <v>4292</v>
      </c>
      <c r="T268" s="76" t="s">
        <v>18250</v>
      </c>
      <c r="U268" s="76" t="s">
        <v>4060</v>
      </c>
      <c r="V268" s="76" t="s">
        <v>541</v>
      </c>
      <c r="W268" s="76">
        <v>113153762</v>
      </c>
      <c r="X268" s="76">
        <v>113452497</v>
      </c>
      <c r="Y268" s="78">
        <v>45882</v>
      </c>
      <c r="Z268" s="76" t="s">
        <v>3730</v>
      </c>
      <c r="AA268" s="76" t="s">
        <v>3731</v>
      </c>
      <c r="AB268" s="76" t="s">
        <v>3732</v>
      </c>
      <c r="AC268" s="76">
        <v>3010</v>
      </c>
      <c r="AD268" s="76">
        <v>43</v>
      </c>
      <c r="AE268" s="76">
        <v>70</v>
      </c>
      <c r="AF268" s="76" t="s">
        <v>3733</v>
      </c>
      <c r="AG268" s="76"/>
      <c r="AH268" s="76"/>
      <c r="AI268" s="76"/>
      <c r="AJ268" s="76"/>
      <c r="AK268" s="76"/>
      <c r="AL268" s="76"/>
      <c r="AM268" s="83" t="s">
        <v>18249</v>
      </c>
      <c r="AN268" s="83" t="s">
        <v>5630</v>
      </c>
    </row>
    <row r="269" spans="1:40" x14ac:dyDescent="0.3">
      <c r="A269" s="76" t="s">
        <v>125</v>
      </c>
      <c r="B269" s="76">
        <v>34</v>
      </c>
      <c r="C269" s="76" t="s">
        <v>18366</v>
      </c>
      <c r="D269" s="78">
        <v>45930</v>
      </c>
      <c r="E269" s="76" t="s">
        <v>31036</v>
      </c>
      <c r="F269" s="76" t="s">
        <v>31036</v>
      </c>
      <c r="G269" s="76" t="s">
        <v>31037</v>
      </c>
      <c r="H269" s="78">
        <v>45781</v>
      </c>
      <c r="I269" s="76" t="s">
        <v>3723</v>
      </c>
      <c r="J269" s="76" t="s">
        <v>195</v>
      </c>
      <c r="K269" s="76">
        <v>68</v>
      </c>
      <c r="L269" s="76">
        <v>68</v>
      </c>
      <c r="M269" s="76" t="s">
        <v>30795</v>
      </c>
      <c r="N269" s="76" t="s">
        <v>18366</v>
      </c>
      <c r="O269" s="76" t="s">
        <v>209</v>
      </c>
      <c r="P269" s="76" t="s">
        <v>18366</v>
      </c>
      <c r="Q269" s="76" t="s">
        <v>3726</v>
      </c>
      <c r="R269" s="76" t="s">
        <v>4089</v>
      </c>
      <c r="S269" s="76" t="s">
        <v>31038</v>
      </c>
      <c r="T269" s="76" t="s">
        <v>19627</v>
      </c>
      <c r="U269" s="76" t="s">
        <v>26127</v>
      </c>
      <c r="V269" s="76" t="s">
        <v>575</v>
      </c>
      <c r="W269" s="76">
        <v>113404940</v>
      </c>
      <c r="X269" s="76">
        <v>113707560</v>
      </c>
      <c r="Y269" s="78">
        <v>45896</v>
      </c>
      <c r="Z269" s="76" t="s">
        <v>3730</v>
      </c>
      <c r="AA269" s="76" t="s">
        <v>3731</v>
      </c>
      <c r="AB269" s="76" t="s">
        <v>3732</v>
      </c>
      <c r="AC269" s="76">
        <v>204</v>
      </c>
      <c r="AD269" s="76">
        <v>3</v>
      </c>
      <c r="AE269" s="76">
        <v>68</v>
      </c>
      <c r="AF269" s="76" t="s">
        <v>3854</v>
      </c>
      <c r="AG269" s="76"/>
      <c r="AH269" s="76"/>
      <c r="AI269" s="76"/>
      <c r="AJ269" s="76"/>
      <c r="AK269" s="76"/>
      <c r="AL269" s="76"/>
      <c r="AM269" s="83" t="s">
        <v>31037</v>
      </c>
      <c r="AN269" s="83" t="s">
        <v>5630</v>
      </c>
    </row>
    <row r="270" spans="1:40" x14ac:dyDescent="0.3">
      <c r="A270" s="80" t="s">
        <v>126</v>
      </c>
      <c r="B270" s="80">
        <v>21</v>
      </c>
      <c r="C270" s="80" t="s">
        <v>10785</v>
      </c>
      <c r="D270" s="81">
        <v>45930</v>
      </c>
      <c r="E270" s="80" t="s">
        <v>10786</v>
      </c>
      <c r="F270" s="80" t="s">
        <v>10786</v>
      </c>
      <c r="G270" s="80" t="s">
        <v>10789</v>
      </c>
      <c r="H270" s="81">
        <v>39766</v>
      </c>
      <c r="I270" s="80" t="s">
        <v>203</v>
      </c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1">
        <v>45909</v>
      </c>
      <c r="Z270" s="80"/>
      <c r="AA270" s="80"/>
      <c r="AB270" s="80"/>
      <c r="AC270" s="80"/>
      <c r="AD270" s="80"/>
      <c r="AE270" s="80"/>
      <c r="AF270" s="80" t="s">
        <v>3854</v>
      </c>
      <c r="AG270" s="80"/>
      <c r="AH270" s="80"/>
      <c r="AI270" s="80"/>
      <c r="AJ270" s="80"/>
      <c r="AK270" s="80"/>
      <c r="AL270" s="80" t="s">
        <v>195</v>
      </c>
      <c r="AM270" s="83" t="s">
        <v>10789</v>
      </c>
      <c r="AN270" s="83" t="s">
        <v>5630</v>
      </c>
    </row>
    <row r="271" spans="1:40" x14ac:dyDescent="0.3">
      <c r="A271" s="76" t="s">
        <v>128</v>
      </c>
      <c r="B271" s="76">
        <v>7</v>
      </c>
      <c r="C271" s="76" t="s">
        <v>1889</v>
      </c>
      <c r="D271" s="78">
        <v>45930</v>
      </c>
      <c r="E271" s="76" t="s">
        <v>1890</v>
      </c>
      <c r="F271" s="76" t="s">
        <v>1890</v>
      </c>
      <c r="G271" s="76" t="s">
        <v>1891</v>
      </c>
      <c r="H271" s="78">
        <v>42772</v>
      </c>
      <c r="I271" s="76" t="s">
        <v>3723</v>
      </c>
      <c r="J271" s="76" t="s">
        <v>195</v>
      </c>
      <c r="K271" s="76" t="s">
        <v>3724</v>
      </c>
      <c r="L271" s="76" t="b">
        <v>0</v>
      </c>
      <c r="M271" s="76" t="s">
        <v>3725</v>
      </c>
      <c r="N271" s="76" t="s">
        <v>1889</v>
      </c>
      <c r="O271" s="76" t="s">
        <v>209</v>
      </c>
      <c r="P271" s="76" t="s">
        <v>1889</v>
      </c>
      <c r="Q271" s="76" t="s">
        <v>3726</v>
      </c>
      <c r="R271" s="76" t="s">
        <v>3851</v>
      </c>
      <c r="S271" s="76" t="s">
        <v>8254</v>
      </c>
      <c r="T271" s="76" t="s">
        <v>8253</v>
      </c>
      <c r="U271" s="76" t="s">
        <v>4259</v>
      </c>
      <c r="V271" s="76" t="s">
        <v>541</v>
      </c>
      <c r="W271" s="76">
        <v>112539818</v>
      </c>
      <c r="X271" s="76">
        <v>114183103</v>
      </c>
      <c r="Y271" s="78">
        <v>45923</v>
      </c>
      <c r="Z271" s="76" t="s">
        <v>3730</v>
      </c>
      <c r="AA271" s="76" t="s">
        <v>3731</v>
      </c>
      <c r="AB271" s="76" t="s">
        <v>3732</v>
      </c>
      <c r="AC271" s="76">
        <v>455</v>
      </c>
      <c r="AD271" s="76">
        <v>7</v>
      </c>
      <c r="AE271" s="76">
        <v>65</v>
      </c>
      <c r="AF271" s="76" t="s">
        <v>3765</v>
      </c>
      <c r="AG271" s="76" t="s">
        <v>3783</v>
      </c>
      <c r="AH271" s="76" t="s">
        <v>31039</v>
      </c>
      <c r="AI271" s="76" t="s">
        <v>633</v>
      </c>
      <c r="AJ271" s="76" t="s">
        <v>328</v>
      </c>
      <c r="AK271" s="76" t="s">
        <v>5794</v>
      </c>
      <c r="AL271" s="76"/>
      <c r="AM271" s="83" t="s">
        <v>1891</v>
      </c>
      <c r="AN271" s="83" t="s">
        <v>5630</v>
      </c>
    </row>
    <row r="272" spans="1:40" x14ac:dyDescent="0.3">
      <c r="A272" s="80" t="s">
        <v>127</v>
      </c>
      <c r="B272" s="80">
        <v>20</v>
      </c>
      <c r="C272" s="80" t="s">
        <v>3644</v>
      </c>
      <c r="D272" s="81">
        <v>45930</v>
      </c>
      <c r="E272" s="80" t="s">
        <v>3645</v>
      </c>
      <c r="F272" s="80" t="s">
        <v>3645</v>
      </c>
      <c r="G272" s="80" t="s">
        <v>3646</v>
      </c>
      <c r="H272" s="81">
        <v>42744</v>
      </c>
      <c r="I272" s="80" t="s">
        <v>203</v>
      </c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1">
        <v>45910</v>
      </c>
      <c r="Z272" s="80"/>
      <c r="AA272" s="80"/>
      <c r="AB272" s="80"/>
      <c r="AC272" s="80"/>
      <c r="AD272" s="80"/>
      <c r="AE272" s="80"/>
      <c r="AF272" s="80" t="s">
        <v>3854</v>
      </c>
      <c r="AG272" s="80"/>
      <c r="AH272" s="80"/>
      <c r="AI272" s="80"/>
      <c r="AJ272" s="80"/>
      <c r="AK272" s="80"/>
      <c r="AL272" s="80" t="s">
        <v>223</v>
      </c>
      <c r="AM272" s="83" t="s">
        <v>3646</v>
      </c>
      <c r="AN272" s="83" t="s">
        <v>5630</v>
      </c>
    </row>
    <row r="273" spans="1:40" x14ac:dyDescent="0.3">
      <c r="A273" s="76" t="s">
        <v>125</v>
      </c>
      <c r="B273" s="76">
        <v>40</v>
      </c>
      <c r="C273" s="76" t="s">
        <v>5290</v>
      </c>
      <c r="D273" s="78">
        <v>45930</v>
      </c>
      <c r="E273" s="76" t="s">
        <v>3536</v>
      </c>
      <c r="F273" s="76" t="s">
        <v>3536</v>
      </c>
      <c r="G273" s="76" t="s">
        <v>3537</v>
      </c>
      <c r="H273" s="78">
        <v>35506</v>
      </c>
      <c r="I273" s="76" t="s">
        <v>3723</v>
      </c>
      <c r="J273" s="76" t="s">
        <v>195</v>
      </c>
      <c r="K273" s="76">
        <v>89.58</v>
      </c>
      <c r="L273" s="76">
        <v>89.58</v>
      </c>
      <c r="M273" s="76" t="s">
        <v>30795</v>
      </c>
      <c r="N273" s="76" t="s">
        <v>5290</v>
      </c>
      <c r="O273" s="76" t="s">
        <v>209</v>
      </c>
      <c r="P273" s="76" t="s">
        <v>5290</v>
      </c>
      <c r="Q273" s="76" t="s">
        <v>3726</v>
      </c>
      <c r="R273" s="76" t="s">
        <v>3851</v>
      </c>
      <c r="S273" s="76" t="s">
        <v>3909</v>
      </c>
      <c r="T273" s="76" t="s">
        <v>5291</v>
      </c>
      <c r="U273" s="76" t="s">
        <v>4259</v>
      </c>
      <c r="V273" s="76" t="s">
        <v>541</v>
      </c>
      <c r="W273" s="76">
        <v>113295569</v>
      </c>
      <c r="X273" s="76">
        <v>113598065</v>
      </c>
      <c r="Y273" s="78">
        <v>45890</v>
      </c>
      <c r="Z273" s="76" t="s">
        <v>3730</v>
      </c>
      <c r="AA273" s="76" t="s">
        <v>3731</v>
      </c>
      <c r="AB273" s="76" t="s">
        <v>3732</v>
      </c>
      <c r="AC273" s="76">
        <v>1254.1199999999999</v>
      </c>
      <c r="AD273" s="76">
        <v>14</v>
      </c>
      <c r="AE273" s="76">
        <v>89.58</v>
      </c>
      <c r="AF273" s="76" t="s">
        <v>3854</v>
      </c>
      <c r="AG273" s="76"/>
      <c r="AH273" s="76"/>
      <c r="AI273" s="76"/>
      <c r="AJ273" s="76"/>
      <c r="AK273" s="76"/>
      <c r="AL273" s="76"/>
      <c r="AM273" s="83" t="s">
        <v>3537</v>
      </c>
      <c r="AN273" s="83" t="s">
        <v>5630</v>
      </c>
    </row>
    <row r="274" spans="1:40" x14ac:dyDescent="0.3">
      <c r="A274" s="76" t="s">
        <v>128</v>
      </c>
      <c r="B274" s="76">
        <v>13</v>
      </c>
      <c r="C274" s="76" t="s">
        <v>31040</v>
      </c>
      <c r="D274" s="78">
        <v>45930</v>
      </c>
      <c r="E274" s="76" t="s">
        <v>31041</v>
      </c>
      <c r="F274" s="76" t="s">
        <v>30794</v>
      </c>
      <c r="G274" s="76" t="s">
        <v>30794</v>
      </c>
      <c r="H274" s="78" t="s">
        <v>30794</v>
      </c>
      <c r="I274" s="76" t="s">
        <v>3723</v>
      </c>
      <c r="J274" s="76" t="s">
        <v>195</v>
      </c>
      <c r="K274" s="76">
        <v>72</v>
      </c>
      <c r="L274" s="76">
        <v>72</v>
      </c>
      <c r="M274" s="76" t="s">
        <v>30795</v>
      </c>
      <c r="N274" s="76" t="s">
        <v>31040</v>
      </c>
      <c r="O274" s="76" t="s">
        <v>209</v>
      </c>
      <c r="P274" s="76" t="s">
        <v>31040</v>
      </c>
      <c r="Q274" s="76" t="s">
        <v>3726</v>
      </c>
      <c r="R274" s="76" t="s">
        <v>3851</v>
      </c>
      <c r="S274" s="76" t="s">
        <v>31042</v>
      </c>
      <c r="T274" s="76" t="s">
        <v>31042</v>
      </c>
      <c r="U274" s="76" t="s">
        <v>4259</v>
      </c>
      <c r="V274" s="76" t="s">
        <v>541</v>
      </c>
      <c r="W274" s="76">
        <v>112215399</v>
      </c>
      <c r="X274" s="76">
        <v>114091172</v>
      </c>
      <c r="Y274" s="78">
        <v>45917</v>
      </c>
      <c r="Z274" s="76" t="s">
        <v>3730</v>
      </c>
      <c r="AA274" s="76" t="s">
        <v>3928</v>
      </c>
      <c r="AB274" s="76" t="s">
        <v>3732</v>
      </c>
      <c r="AC274" s="76">
        <v>1</v>
      </c>
      <c r="AD274" s="76">
        <v>1</v>
      </c>
      <c r="AE274" s="76">
        <v>1</v>
      </c>
      <c r="AF274" s="76" t="s">
        <v>3854</v>
      </c>
      <c r="AG274" s="76"/>
      <c r="AH274" s="76"/>
      <c r="AI274" s="76"/>
      <c r="AJ274" s="76"/>
      <c r="AK274" s="76"/>
      <c r="AL274" s="76"/>
      <c r="AM274" s="83" t="s">
        <v>31042</v>
      </c>
      <c r="AN274" s="83" t="s">
        <v>19170</v>
      </c>
    </row>
    <row r="275" spans="1:40" x14ac:dyDescent="0.3">
      <c r="A275" s="76" t="s">
        <v>127</v>
      </c>
      <c r="B275" s="76">
        <v>15</v>
      </c>
      <c r="C275" s="76" t="s">
        <v>1606</v>
      </c>
      <c r="D275" s="78">
        <v>45930</v>
      </c>
      <c r="E275" s="76" t="s">
        <v>1607</v>
      </c>
      <c r="F275" s="76" t="s">
        <v>1607</v>
      </c>
      <c r="G275" s="76" t="s">
        <v>1608</v>
      </c>
      <c r="H275" s="78">
        <v>45739</v>
      </c>
      <c r="I275" s="76" t="s">
        <v>3723</v>
      </c>
      <c r="J275" s="76" t="s">
        <v>195</v>
      </c>
      <c r="K275" s="76">
        <v>72</v>
      </c>
      <c r="L275" s="76">
        <v>72</v>
      </c>
      <c r="M275" s="76" t="s">
        <v>30795</v>
      </c>
      <c r="N275" s="76" t="s">
        <v>1606</v>
      </c>
      <c r="O275" s="76" t="s">
        <v>209</v>
      </c>
      <c r="P275" s="76" t="s">
        <v>1606</v>
      </c>
      <c r="Q275" s="76" t="s">
        <v>3726</v>
      </c>
      <c r="R275" s="76" t="s">
        <v>3851</v>
      </c>
      <c r="S275" s="76" t="s">
        <v>3860</v>
      </c>
      <c r="T275" s="76" t="s">
        <v>5292</v>
      </c>
      <c r="U275" s="76" t="s">
        <v>1612</v>
      </c>
      <c r="V275" s="76" t="s">
        <v>541</v>
      </c>
      <c r="W275" s="76">
        <v>113745486</v>
      </c>
      <c r="X275" s="76">
        <v>114052239</v>
      </c>
      <c r="Y275" s="78">
        <v>45915</v>
      </c>
      <c r="Z275" s="76" t="s">
        <v>3730</v>
      </c>
      <c r="AA275" s="76" t="s">
        <v>3731</v>
      </c>
      <c r="AB275" s="76" t="s">
        <v>3732</v>
      </c>
      <c r="AC275" s="76">
        <v>195</v>
      </c>
      <c r="AD275" s="76">
        <v>3</v>
      </c>
      <c r="AE275" s="76">
        <v>65</v>
      </c>
      <c r="AF275" s="76" t="s">
        <v>3854</v>
      </c>
      <c r="AG275" s="76"/>
      <c r="AH275" s="76"/>
      <c r="AI275" s="76"/>
      <c r="AJ275" s="76"/>
      <c r="AK275" s="76"/>
      <c r="AL275" s="76"/>
      <c r="AM275" s="83" t="s">
        <v>1608</v>
      </c>
      <c r="AN275" s="83" t="s">
        <v>5630</v>
      </c>
    </row>
    <row r="276" spans="1:40" x14ac:dyDescent="0.3">
      <c r="A276" s="80" t="s">
        <v>126</v>
      </c>
      <c r="B276" s="80">
        <v>23</v>
      </c>
      <c r="C276" s="80" t="s">
        <v>1613</v>
      </c>
      <c r="D276" s="81">
        <v>45930</v>
      </c>
      <c r="E276" s="80" t="s">
        <v>1614</v>
      </c>
      <c r="F276" s="80" t="s">
        <v>1614</v>
      </c>
      <c r="G276" s="80" t="s">
        <v>1615</v>
      </c>
      <c r="H276" s="81">
        <v>45256</v>
      </c>
      <c r="I276" s="80" t="s">
        <v>203</v>
      </c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1">
        <v>45907</v>
      </c>
      <c r="Z276" s="80"/>
      <c r="AA276" s="80"/>
      <c r="AB276" s="80"/>
      <c r="AC276" s="80"/>
      <c r="AD276" s="80"/>
      <c r="AE276" s="80"/>
      <c r="AF276" s="80" t="s">
        <v>3854</v>
      </c>
      <c r="AG276" s="80"/>
      <c r="AH276" s="80"/>
      <c r="AI276" s="80"/>
      <c r="AJ276" s="80"/>
      <c r="AK276" s="80"/>
      <c r="AL276" s="80" t="s">
        <v>195</v>
      </c>
      <c r="AM276" s="83" t="s">
        <v>1615</v>
      </c>
      <c r="AN276" s="83" t="s">
        <v>5630</v>
      </c>
    </row>
    <row r="277" spans="1:40" x14ac:dyDescent="0.3">
      <c r="A277" s="80" t="s">
        <v>128</v>
      </c>
      <c r="B277" s="80">
        <v>2</v>
      </c>
      <c r="C277" s="80" t="s">
        <v>1618</v>
      </c>
      <c r="D277" s="81">
        <v>45930</v>
      </c>
      <c r="E277" s="80" t="s">
        <v>1619</v>
      </c>
      <c r="F277" s="80" t="s">
        <v>1620</v>
      </c>
      <c r="G277" s="80" t="s">
        <v>1621</v>
      </c>
      <c r="H277" s="81">
        <v>44167</v>
      </c>
      <c r="I277" s="80" t="s">
        <v>203</v>
      </c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1">
        <v>45928</v>
      </c>
      <c r="Z277" s="80"/>
      <c r="AA277" s="80"/>
      <c r="AB277" s="80"/>
      <c r="AC277" s="80"/>
      <c r="AD277" s="80"/>
      <c r="AE277" s="80"/>
      <c r="AF277" s="80" t="s">
        <v>3854</v>
      </c>
      <c r="AG277" s="80"/>
      <c r="AH277" s="80"/>
      <c r="AI277" s="80"/>
      <c r="AJ277" s="80"/>
      <c r="AK277" s="80"/>
      <c r="AL277" s="80" t="s">
        <v>195</v>
      </c>
      <c r="AM277" s="83" t="s">
        <v>1621</v>
      </c>
      <c r="AN277" s="83" t="s">
        <v>5630</v>
      </c>
    </row>
    <row r="278" spans="1:40" x14ac:dyDescent="0.3">
      <c r="A278" s="80" t="s">
        <v>127</v>
      </c>
      <c r="B278" s="80">
        <v>20</v>
      </c>
      <c r="C278" s="80" t="s">
        <v>1624</v>
      </c>
      <c r="D278" s="81">
        <v>45930</v>
      </c>
      <c r="E278" s="80" t="s">
        <v>1625</v>
      </c>
      <c r="F278" s="80" t="s">
        <v>30794</v>
      </c>
      <c r="G278" s="80" t="s">
        <v>30794</v>
      </c>
      <c r="H278" s="81" t="s">
        <v>30794</v>
      </c>
      <c r="I278" s="80" t="s">
        <v>203</v>
      </c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1">
        <v>45910</v>
      </c>
      <c r="Z278" s="80"/>
      <c r="AA278" s="80"/>
      <c r="AB278" s="80"/>
      <c r="AC278" s="80"/>
      <c r="AD278" s="80"/>
      <c r="AE278" s="80"/>
      <c r="AF278" s="80" t="s">
        <v>3854</v>
      </c>
      <c r="AG278" s="80"/>
      <c r="AH278" s="80"/>
      <c r="AI278" s="80"/>
      <c r="AJ278" s="80"/>
      <c r="AK278" s="80"/>
      <c r="AL278" s="80" t="s">
        <v>195</v>
      </c>
      <c r="AM278" s="83" t="s">
        <v>1626</v>
      </c>
      <c r="AN278" s="83" t="s">
        <v>5630</v>
      </c>
    </row>
    <row r="279" spans="1:40" x14ac:dyDescent="0.3">
      <c r="A279" s="76" t="s">
        <v>127</v>
      </c>
      <c r="B279" s="76">
        <v>15</v>
      </c>
      <c r="C279" s="76" t="s">
        <v>17981</v>
      </c>
      <c r="D279" s="78">
        <v>45930</v>
      </c>
      <c r="E279" s="76" t="s">
        <v>17982</v>
      </c>
      <c r="F279" s="76" t="s">
        <v>17982</v>
      </c>
      <c r="G279" s="76" t="s">
        <v>17985</v>
      </c>
      <c r="H279" s="78">
        <v>37115</v>
      </c>
      <c r="I279" s="76" t="s">
        <v>3723</v>
      </c>
      <c r="J279" s="76" t="s">
        <v>195</v>
      </c>
      <c r="K279" s="76">
        <v>85.58</v>
      </c>
      <c r="L279" s="76">
        <v>85.58</v>
      </c>
      <c r="M279" s="76" t="s">
        <v>30795</v>
      </c>
      <c r="N279" s="76" t="s">
        <v>17981</v>
      </c>
      <c r="O279" s="76" t="s">
        <v>209</v>
      </c>
      <c r="P279" s="76" t="s">
        <v>17981</v>
      </c>
      <c r="Q279" s="76" t="s">
        <v>3726</v>
      </c>
      <c r="R279" s="76" t="s">
        <v>4089</v>
      </c>
      <c r="S279" s="76" t="s">
        <v>17987</v>
      </c>
      <c r="T279" s="76" t="s">
        <v>17986</v>
      </c>
      <c r="U279" s="76" t="s">
        <v>982</v>
      </c>
      <c r="V279" s="76" t="s">
        <v>575</v>
      </c>
      <c r="W279" s="76">
        <v>113444173</v>
      </c>
      <c r="X279" s="76">
        <v>114051697</v>
      </c>
      <c r="Y279" s="78">
        <v>45915</v>
      </c>
      <c r="Z279" s="76" t="s">
        <v>3730</v>
      </c>
      <c r="AA279" s="76" t="s">
        <v>3731</v>
      </c>
      <c r="AB279" s="76" t="s">
        <v>3732</v>
      </c>
      <c r="AC279" s="76">
        <v>455</v>
      </c>
      <c r="AD279" s="76">
        <v>7</v>
      </c>
      <c r="AE279" s="76">
        <v>65</v>
      </c>
      <c r="AF279" s="76" t="s">
        <v>3854</v>
      </c>
      <c r="AG279" s="76" t="s">
        <v>4636</v>
      </c>
      <c r="AH279" s="76" t="s">
        <v>31043</v>
      </c>
      <c r="AI279" s="76" t="s">
        <v>17989</v>
      </c>
      <c r="AJ279" s="76" t="s">
        <v>575</v>
      </c>
      <c r="AK279" s="76" t="s">
        <v>31044</v>
      </c>
      <c r="AL279" s="76"/>
      <c r="AM279" s="83" t="s">
        <v>17985</v>
      </c>
      <c r="AN279" s="83" t="s">
        <v>5630</v>
      </c>
    </row>
    <row r="280" spans="1:40" x14ac:dyDescent="0.3">
      <c r="A280" s="76" t="s">
        <v>127</v>
      </c>
      <c r="B280" s="76">
        <v>14</v>
      </c>
      <c r="C280" s="76" t="s">
        <v>5316</v>
      </c>
      <c r="D280" s="78">
        <v>45930</v>
      </c>
      <c r="E280" s="76" t="s">
        <v>7862</v>
      </c>
      <c r="F280" s="76" t="s">
        <v>7862</v>
      </c>
      <c r="G280" s="76" t="s">
        <v>5319</v>
      </c>
      <c r="H280" s="78">
        <v>45354</v>
      </c>
      <c r="I280" s="76" t="s">
        <v>3723</v>
      </c>
      <c r="J280" s="76" t="s">
        <v>195</v>
      </c>
      <c r="K280" s="76">
        <v>68</v>
      </c>
      <c r="L280" s="76">
        <v>68</v>
      </c>
      <c r="M280" s="76" t="s">
        <v>30795</v>
      </c>
      <c r="N280" s="76" t="s">
        <v>5316</v>
      </c>
      <c r="O280" s="76" t="s">
        <v>209</v>
      </c>
      <c r="P280" s="76" t="s">
        <v>5316</v>
      </c>
      <c r="Q280" s="76" t="s">
        <v>3726</v>
      </c>
      <c r="R280" s="76" t="s">
        <v>4089</v>
      </c>
      <c r="S280" s="76" t="s">
        <v>5317</v>
      </c>
      <c r="T280" s="76" t="s">
        <v>5318</v>
      </c>
      <c r="U280" s="76" t="s">
        <v>21201</v>
      </c>
      <c r="V280" s="76" t="s">
        <v>268</v>
      </c>
      <c r="W280" s="76">
        <v>113770470</v>
      </c>
      <c r="X280" s="76">
        <v>114077727</v>
      </c>
      <c r="Y280" s="78">
        <v>45916</v>
      </c>
      <c r="Z280" s="76" t="s">
        <v>3730</v>
      </c>
      <c r="AA280" s="76" t="s">
        <v>3731</v>
      </c>
      <c r="AB280" s="76" t="s">
        <v>3732</v>
      </c>
      <c r="AC280" s="76">
        <v>1159.2</v>
      </c>
      <c r="AD280" s="76">
        <v>18</v>
      </c>
      <c r="AE280" s="76">
        <v>64.400000000000006</v>
      </c>
      <c r="AF280" s="76" t="s">
        <v>3854</v>
      </c>
      <c r="AG280" s="76" t="s">
        <v>4636</v>
      </c>
      <c r="AH280" s="76" t="s">
        <v>31045</v>
      </c>
      <c r="AI280" s="76" t="s">
        <v>1261</v>
      </c>
      <c r="AJ280" s="76" t="s">
        <v>268</v>
      </c>
      <c r="AK280" s="76" t="s">
        <v>9825</v>
      </c>
      <c r="AL280" s="76"/>
      <c r="AM280" s="83" t="s">
        <v>5319</v>
      </c>
      <c r="AN280" s="83" t="s">
        <v>5630</v>
      </c>
    </row>
    <row r="281" spans="1:40" x14ac:dyDescent="0.3">
      <c r="A281" s="76" t="s">
        <v>128</v>
      </c>
      <c r="B281" s="76">
        <v>5</v>
      </c>
      <c r="C281" s="76" t="s">
        <v>31046</v>
      </c>
      <c r="D281" s="78">
        <v>45930</v>
      </c>
      <c r="E281" s="76" t="s">
        <v>10606</v>
      </c>
      <c r="F281" s="76" t="s">
        <v>10606</v>
      </c>
      <c r="G281" s="76" t="s">
        <v>10609</v>
      </c>
      <c r="H281" s="78">
        <v>35929</v>
      </c>
      <c r="I281" s="76" t="s">
        <v>3723</v>
      </c>
      <c r="J281" s="76" t="s">
        <v>195</v>
      </c>
      <c r="K281" s="76">
        <v>68</v>
      </c>
      <c r="L281" s="76">
        <v>68</v>
      </c>
      <c r="M281" s="76" t="s">
        <v>30795</v>
      </c>
      <c r="N281" s="76" t="s">
        <v>31046</v>
      </c>
      <c r="O281" s="76" t="s">
        <v>209</v>
      </c>
      <c r="P281" s="76" t="s">
        <v>31046</v>
      </c>
      <c r="Q281" s="76" t="s">
        <v>3726</v>
      </c>
      <c r="R281" s="76" t="s">
        <v>3735</v>
      </c>
      <c r="S281" s="76" t="s">
        <v>3760</v>
      </c>
      <c r="T281" s="76" t="s">
        <v>5560</v>
      </c>
      <c r="U281" s="76" t="s">
        <v>31047</v>
      </c>
      <c r="V281" s="76" t="s">
        <v>366</v>
      </c>
      <c r="W281" s="76">
        <v>113925358</v>
      </c>
      <c r="X281" s="76">
        <v>114235407</v>
      </c>
      <c r="Y281" s="78">
        <v>45925</v>
      </c>
      <c r="Z281" s="76" t="s">
        <v>3730</v>
      </c>
      <c r="AA281" s="76" t="s">
        <v>3731</v>
      </c>
      <c r="AB281" s="76" t="s">
        <v>3732</v>
      </c>
      <c r="AC281" s="76">
        <v>458.5</v>
      </c>
      <c r="AD281" s="76">
        <v>7</v>
      </c>
      <c r="AE281" s="76">
        <v>65.5</v>
      </c>
      <c r="AF281" s="76" t="s">
        <v>3854</v>
      </c>
      <c r="AG281" s="76"/>
      <c r="AH281" s="76"/>
      <c r="AI281" s="76"/>
      <c r="AJ281" s="76"/>
      <c r="AK281" s="76"/>
      <c r="AL281" s="76"/>
      <c r="AM281" s="83" t="s">
        <v>10609</v>
      </c>
      <c r="AN281" s="83" t="s">
        <v>5630</v>
      </c>
    </row>
    <row r="282" spans="1:40" x14ac:dyDescent="0.3">
      <c r="A282" s="76" t="s">
        <v>125</v>
      </c>
      <c r="B282" s="76">
        <v>32</v>
      </c>
      <c r="C282" s="76" t="s">
        <v>5346</v>
      </c>
      <c r="D282" s="78">
        <v>45930</v>
      </c>
      <c r="E282" s="76" t="s">
        <v>31048</v>
      </c>
      <c r="F282" s="76" t="s">
        <v>31048</v>
      </c>
      <c r="G282" s="76" t="s">
        <v>31049</v>
      </c>
      <c r="H282" s="78">
        <v>45900</v>
      </c>
      <c r="I282" s="76" t="s">
        <v>3723</v>
      </c>
      <c r="J282" s="76" t="s">
        <v>195</v>
      </c>
      <c r="K282" s="76">
        <v>69</v>
      </c>
      <c r="L282" s="76">
        <v>69</v>
      </c>
      <c r="M282" s="76" t="s">
        <v>30795</v>
      </c>
      <c r="N282" s="76" t="s">
        <v>5346</v>
      </c>
      <c r="O282" s="76" t="s">
        <v>209</v>
      </c>
      <c r="P282" s="76" t="s">
        <v>5346</v>
      </c>
      <c r="Q282" s="76" t="s">
        <v>3726</v>
      </c>
      <c r="R282" s="76" t="s">
        <v>3727</v>
      </c>
      <c r="S282" s="76" t="s">
        <v>4794</v>
      </c>
      <c r="T282" s="76" t="s">
        <v>31050</v>
      </c>
      <c r="U282" s="76" t="s">
        <v>1032</v>
      </c>
      <c r="V282" s="76" t="s">
        <v>279</v>
      </c>
      <c r="W282" s="76">
        <v>113460494</v>
      </c>
      <c r="X282" s="76">
        <v>113763672</v>
      </c>
      <c r="Y282" s="78">
        <v>45898</v>
      </c>
      <c r="Z282" s="76" t="s">
        <v>3730</v>
      </c>
      <c r="AA282" s="76" t="s">
        <v>3731</v>
      </c>
      <c r="AB282" s="76" t="s">
        <v>3732</v>
      </c>
      <c r="AC282" s="76">
        <v>975</v>
      </c>
      <c r="AD282" s="76">
        <v>13</v>
      </c>
      <c r="AE282" s="76">
        <v>75</v>
      </c>
      <c r="AF282" s="76" t="s">
        <v>3854</v>
      </c>
      <c r="AG282" s="76"/>
      <c r="AH282" s="76"/>
      <c r="AI282" s="76"/>
      <c r="AJ282" s="76"/>
      <c r="AK282" s="76"/>
      <c r="AL282" s="76"/>
      <c r="AM282" s="83" t="s">
        <v>31049</v>
      </c>
      <c r="AN282" s="83" t="s">
        <v>5630</v>
      </c>
    </row>
    <row r="283" spans="1:40" x14ac:dyDescent="0.3">
      <c r="A283" s="80" t="s">
        <v>126</v>
      </c>
      <c r="B283" s="80">
        <v>27</v>
      </c>
      <c r="C283" s="80" t="s">
        <v>31051</v>
      </c>
      <c r="D283" s="81">
        <v>45930</v>
      </c>
      <c r="E283" s="80" t="s">
        <v>10356</v>
      </c>
      <c r="F283" s="80" t="s">
        <v>10356</v>
      </c>
      <c r="G283" s="80" t="s">
        <v>3866</v>
      </c>
      <c r="H283" s="81">
        <v>45858</v>
      </c>
      <c r="I283" s="80" t="s">
        <v>203</v>
      </c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1">
        <v>45903</v>
      </c>
      <c r="Z283" s="80"/>
      <c r="AA283" s="80"/>
      <c r="AB283" s="80"/>
      <c r="AC283" s="80"/>
      <c r="AD283" s="80"/>
      <c r="AE283" s="80"/>
      <c r="AF283" s="80" t="s">
        <v>3854</v>
      </c>
      <c r="AG283" s="80"/>
      <c r="AH283" s="80"/>
      <c r="AI283" s="80"/>
      <c r="AJ283" s="80"/>
      <c r="AK283" s="80"/>
      <c r="AL283" s="80" t="s">
        <v>223</v>
      </c>
      <c r="AM283" s="83" t="s">
        <v>3866</v>
      </c>
      <c r="AN283" s="83" t="s">
        <v>5630</v>
      </c>
    </row>
    <row r="284" spans="1:40" x14ac:dyDescent="0.3">
      <c r="A284" s="76" t="s">
        <v>125</v>
      </c>
      <c r="B284" s="76">
        <v>41</v>
      </c>
      <c r="C284" s="76" t="s">
        <v>31052</v>
      </c>
      <c r="D284" s="78">
        <v>45930</v>
      </c>
      <c r="E284" s="76" t="s">
        <v>31053</v>
      </c>
      <c r="F284" s="76" t="s">
        <v>31053</v>
      </c>
      <c r="G284" s="76" t="s">
        <v>19132</v>
      </c>
      <c r="H284" s="78">
        <v>44840</v>
      </c>
      <c r="I284" s="76" t="s">
        <v>3723</v>
      </c>
      <c r="J284" s="76" t="s">
        <v>195</v>
      </c>
      <c r="K284" s="76">
        <v>73</v>
      </c>
      <c r="L284" s="76">
        <v>73</v>
      </c>
      <c r="M284" s="76" t="s">
        <v>30795</v>
      </c>
      <c r="N284" s="76" t="s">
        <v>31052</v>
      </c>
      <c r="O284" s="76" t="s">
        <v>209</v>
      </c>
      <c r="P284" s="76" t="s">
        <v>31052</v>
      </c>
      <c r="Q284" s="76" t="s">
        <v>3726</v>
      </c>
      <c r="R284" s="76" t="s">
        <v>3948</v>
      </c>
      <c r="S284" s="76" t="s">
        <v>31054</v>
      </c>
      <c r="T284" s="76" t="s">
        <v>31055</v>
      </c>
      <c r="U284" s="76" t="s">
        <v>31056</v>
      </c>
      <c r="V284" s="76" t="s">
        <v>219</v>
      </c>
      <c r="W284" s="76">
        <v>113287033</v>
      </c>
      <c r="X284" s="76">
        <v>113587439</v>
      </c>
      <c r="Y284" s="78">
        <v>45889</v>
      </c>
      <c r="Z284" s="76" t="s">
        <v>3730</v>
      </c>
      <c r="AA284" s="76" t="s">
        <v>3731</v>
      </c>
      <c r="AB284" s="76" t="s">
        <v>3732</v>
      </c>
      <c r="AC284" s="76">
        <v>2190</v>
      </c>
      <c r="AD284" s="76">
        <v>30</v>
      </c>
      <c r="AE284" s="76">
        <v>73</v>
      </c>
      <c r="AF284" s="76" t="s">
        <v>3854</v>
      </c>
      <c r="AG284" s="76" t="s">
        <v>31057</v>
      </c>
      <c r="AH284" s="76" t="s">
        <v>31058</v>
      </c>
      <c r="AI284" s="76" t="s">
        <v>5525</v>
      </c>
      <c r="AJ284" s="76" t="s">
        <v>219</v>
      </c>
      <c r="AK284" s="76" t="s">
        <v>29412</v>
      </c>
      <c r="AL284" s="76"/>
      <c r="AM284" s="83" t="s">
        <v>19132</v>
      </c>
      <c r="AN284" s="83" t="s">
        <v>5630</v>
      </c>
    </row>
    <row r="285" spans="1:40" x14ac:dyDescent="0.3">
      <c r="A285" s="76" t="s">
        <v>127</v>
      </c>
      <c r="B285" s="76">
        <v>15</v>
      </c>
      <c r="C285" s="76" t="s">
        <v>6455</v>
      </c>
      <c r="D285" s="78">
        <v>45930</v>
      </c>
      <c r="E285" s="76" t="s">
        <v>6456</v>
      </c>
      <c r="F285" s="76" t="s">
        <v>6456</v>
      </c>
      <c r="G285" s="76" t="s">
        <v>6459</v>
      </c>
      <c r="H285" s="78">
        <v>45914</v>
      </c>
      <c r="I285" s="76" t="s">
        <v>3723</v>
      </c>
      <c r="J285" s="76" t="s">
        <v>195</v>
      </c>
      <c r="K285" s="76">
        <v>73</v>
      </c>
      <c r="L285" s="76">
        <v>73</v>
      </c>
      <c r="M285" s="76" t="s">
        <v>30795</v>
      </c>
      <c r="N285" s="76" t="s">
        <v>6455</v>
      </c>
      <c r="O285" s="76" t="s">
        <v>209</v>
      </c>
      <c r="P285" s="76" t="s">
        <v>6455</v>
      </c>
      <c r="Q285" s="76" t="s">
        <v>3726</v>
      </c>
      <c r="R285" s="76" t="s">
        <v>3870</v>
      </c>
      <c r="S285" s="76" t="s">
        <v>4445</v>
      </c>
      <c r="T285" s="76" t="s">
        <v>6460</v>
      </c>
      <c r="U285" s="76" t="s">
        <v>22633</v>
      </c>
      <c r="V285" s="76" t="s">
        <v>219</v>
      </c>
      <c r="W285" s="76">
        <v>113754405</v>
      </c>
      <c r="X285" s="76">
        <v>114061068</v>
      </c>
      <c r="Y285" s="78">
        <v>45915</v>
      </c>
      <c r="Z285" s="76" t="s">
        <v>3730</v>
      </c>
      <c r="AA285" s="76" t="s">
        <v>3731</v>
      </c>
      <c r="AB285" s="76" t="s">
        <v>3732</v>
      </c>
      <c r="AC285" s="76">
        <v>476</v>
      </c>
      <c r="AD285" s="76">
        <v>7</v>
      </c>
      <c r="AE285" s="76">
        <v>68</v>
      </c>
      <c r="AF285" s="76" t="s">
        <v>3854</v>
      </c>
      <c r="AG285" s="76"/>
      <c r="AH285" s="76"/>
      <c r="AI285" s="76"/>
      <c r="AJ285" s="76"/>
      <c r="AK285" s="76"/>
      <c r="AL285" s="76"/>
      <c r="AM285" s="83" t="s">
        <v>6459</v>
      </c>
      <c r="AN285" s="83" t="s">
        <v>5630</v>
      </c>
    </row>
    <row r="286" spans="1:40" x14ac:dyDescent="0.3">
      <c r="A286" s="76" t="s">
        <v>128</v>
      </c>
      <c r="B286" s="76">
        <v>13</v>
      </c>
      <c r="C286" s="76" t="s">
        <v>5370</v>
      </c>
      <c r="D286" s="78">
        <v>45930</v>
      </c>
      <c r="E286" s="76" t="s">
        <v>31059</v>
      </c>
      <c r="F286" s="76" t="s">
        <v>31059</v>
      </c>
      <c r="G286" s="76" t="s">
        <v>31060</v>
      </c>
      <c r="H286" s="78">
        <v>45907</v>
      </c>
      <c r="I286" s="76" t="s">
        <v>3723</v>
      </c>
      <c r="J286" s="76" t="s">
        <v>195</v>
      </c>
      <c r="K286" s="76">
        <v>86</v>
      </c>
      <c r="L286" s="76">
        <v>86</v>
      </c>
      <c r="M286" s="76" t="s">
        <v>30795</v>
      </c>
      <c r="N286" s="76" t="s">
        <v>5370</v>
      </c>
      <c r="O286" s="76" t="s">
        <v>209</v>
      </c>
      <c r="P286" s="76" t="s">
        <v>5370</v>
      </c>
      <c r="Q286" s="76" t="s">
        <v>3726</v>
      </c>
      <c r="R286" s="76" t="s">
        <v>3925</v>
      </c>
      <c r="S286" s="76" t="s">
        <v>9022</v>
      </c>
      <c r="T286" s="76" t="s">
        <v>4096</v>
      </c>
      <c r="U286" s="76" t="s">
        <v>31061</v>
      </c>
      <c r="V286" s="76" t="s">
        <v>318</v>
      </c>
      <c r="W286" s="76">
        <v>113803004</v>
      </c>
      <c r="X286" s="76">
        <v>114110795</v>
      </c>
      <c r="Y286" s="78">
        <v>45917</v>
      </c>
      <c r="Z286" s="76" t="s">
        <v>3730</v>
      </c>
      <c r="AA286" s="76" t="s">
        <v>3731</v>
      </c>
      <c r="AB286" s="76" t="s">
        <v>3732</v>
      </c>
      <c r="AC286" s="76">
        <v>1204</v>
      </c>
      <c r="AD286" s="76">
        <v>14</v>
      </c>
      <c r="AE286" s="76">
        <v>86</v>
      </c>
      <c r="AF286" s="76" t="s">
        <v>3854</v>
      </c>
      <c r="AG286" s="76"/>
      <c r="AH286" s="76"/>
      <c r="AI286" s="76"/>
      <c r="AJ286" s="76"/>
      <c r="AK286" s="76"/>
      <c r="AL286" s="76"/>
      <c r="AM286" s="83" t="s">
        <v>31060</v>
      </c>
      <c r="AN286" s="83" t="s">
        <v>5630</v>
      </c>
    </row>
    <row r="287" spans="1:40" x14ac:dyDescent="0.3">
      <c r="A287" s="76" t="s">
        <v>125</v>
      </c>
      <c r="B287" s="76">
        <v>60</v>
      </c>
      <c r="C287" s="76" t="s">
        <v>5379</v>
      </c>
      <c r="D287" s="78">
        <v>45930</v>
      </c>
      <c r="E287" s="76" t="s">
        <v>31062</v>
      </c>
      <c r="F287" s="76" t="s">
        <v>30794</v>
      </c>
      <c r="G287" s="76" t="s">
        <v>30794</v>
      </c>
      <c r="H287" s="78" t="s">
        <v>30794</v>
      </c>
      <c r="I287" s="76" t="s">
        <v>3723</v>
      </c>
      <c r="J287" s="76" t="s">
        <v>195</v>
      </c>
      <c r="K287" s="76">
        <v>80.290000000000006</v>
      </c>
      <c r="L287" s="76">
        <v>80.290000000000006</v>
      </c>
      <c r="M287" s="76" t="s">
        <v>30795</v>
      </c>
      <c r="N287" s="76" t="s">
        <v>5379</v>
      </c>
      <c r="O287" s="76" t="s">
        <v>209</v>
      </c>
      <c r="P287" s="76" t="s">
        <v>5379</v>
      </c>
      <c r="Q287" s="76" t="s">
        <v>3726</v>
      </c>
      <c r="R287" s="76" t="s">
        <v>3925</v>
      </c>
      <c r="S287" s="76" t="s">
        <v>3909</v>
      </c>
      <c r="T287" s="76" t="s">
        <v>8074</v>
      </c>
      <c r="U287" s="76" t="s">
        <v>30892</v>
      </c>
      <c r="V287" s="76" t="s">
        <v>318</v>
      </c>
      <c r="W287" s="76">
        <v>112963401</v>
      </c>
      <c r="X287" s="76">
        <v>113257808</v>
      </c>
      <c r="Y287" s="78">
        <v>45870</v>
      </c>
      <c r="Z287" s="76" t="s">
        <v>3730</v>
      </c>
      <c r="AA287" s="76" t="s">
        <v>3731</v>
      </c>
      <c r="AB287" s="76" t="s">
        <v>3732</v>
      </c>
      <c r="AC287" s="76">
        <v>401.45</v>
      </c>
      <c r="AD287" s="76">
        <v>5</v>
      </c>
      <c r="AE287" s="76">
        <v>80.290000000000006</v>
      </c>
      <c r="AF287" s="76" t="s">
        <v>3854</v>
      </c>
      <c r="AG287" s="76"/>
      <c r="AH287" s="76"/>
      <c r="AI287" s="76"/>
      <c r="AJ287" s="76"/>
      <c r="AK287" s="76"/>
      <c r="AL287" s="76"/>
      <c r="AM287" s="83" t="s">
        <v>31063</v>
      </c>
      <c r="AN287" s="83" t="s">
        <v>19170</v>
      </c>
    </row>
    <row r="288" spans="1:40" x14ac:dyDescent="0.3">
      <c r="A288" s="80" t="s">
        <v>126</v>
      </c>
      <c r="B288" s="80">
        <v>21</v>
      </c>
      <c r="C288" s="80" t="s">
        <v>9491</v>
      </c>
      <c r="D288" s="81">
        <v>45930</v>
      </c>
      <c r="E288" s="80" t="s">
        <v>9492</v>
      </c>
      <c r="F288" s="80" t="s">
        <v>9492</v>
      </c>
      <c r="G288" s="80" t="s">
        <v>5795</v>
      </c>
      <c r="H288" s="81">
        <v>40588</v>
      </c>
      <c r="I288" s="80" t="s">
        <v>203</v>
      </c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1">
        <v>45909</v>
      </c>
      <c r="Z288" s="80"/>
      <c r="AA288" s="80"/>
      <c r="AB288" s="80"/>
      <c r="AC288" s="80"/>
      <c r="AD288" s="80"/>
      <c r="AE288" s="80"/>
      <c r="AF288" s="80" t="s">
        <v>3854</v>
      </c>
      <c r="AG288" s="80"/>
      <c r="AH288" s="80"/>
      <c r="AI288" s="80"/>
      <c r="AJ288" s="80"/>
      <c r="AK288" s="80"/>
      <c r="AL288" s="80" t="s">
        <v>195</v>
      </c>
      <c r="AM288" s="83" t="s">
        <v>5795</v>
      </c>
      <c r="AN288" s="83" t="s">
        <v>5630</v>
      </c>
    </row>
    <row r="289" spans="1:40" x14ac:dyDescent="0.3">
      <c r="A289" s="76" t="s">
        <v>126</v>
      </c>
      <c r="B289" s="76">
        <v>22</v>
      </c>
      <c r="C289" s="76" t="s">
        <v>1650</v>
      </c>
      <c r="D289" s="78">
        <v>45930</v>
      </c>
      <c r="E289" s="76" t="s">
        <v>1651</v>
      </c>
      <c r="F289" s="76" t="s">
        <v>1651</v>
      </c>
      <c r="G289" s="76" t="s">
        <v>1652</v>
      </c>
      <c r="H289" s="78">
        <v>36934</v>
      </c>
      <c r="I289" s="76" t="s">
        <v>3723</v>
      </c>
      <c r="J289" s="76" t="s">
        <v>195</v>
      </c>
      <c r="K289" s="76">
        <v>72</v>
      </c>
      <c r="L289" s="76">
        <v>72</v>
      </c>
      <c r="M289" s="76" t="s">
        <v>30795</v>
      </c>
      <c r="N289" s="76" t="s">
        <v>1650</v>
      </c>
      <c r="O289" s="76" t="s">
        <v>209</v>
      </c>
      <c r="P289" s="76" t="s">
        <v>1650</v>
      </c>
      <c r="Q289" s="76" t="s">
        <v>3726</v>
      </c>
      <c r="R289" s="76" t="s">
        <v>3851</v>
      </c>
      <c r="S289" s="76" t="s">
        <v>5154</v>
      </c>
      <c r="T289" s="76" t="s">
        <v>4017</v>
      </c>
      <c r="U289" s="76" t="s">
        <v>5385</v>
      </c>
      <c r="V289" s="76" t="s">
        <v>619</v>
      </c>
      <c r="W289" s="76">
        <v>113569968</v>
      </c>
      <c r="X289" s="76">
        <v>113875403</v>
      </c>
      <c r="Y289" s="78">
        <v>45908</v>
      </c>
      <c r="Z289" s="76" t="s">
        <v>3730</v>
      </c>
      <c r="AA289" s="76" t="s">
        <v>3731</v>
      </c>
      <c r="AB289" s="76" t="s">
        <v>3732</v>
      </c>
      <c r="AC289" s="76">
        <v>195</v>
      </c>
      <c r="AD289" s="76">
        <v>3</v>
      </c>
      <c r="AE289" s="76">
        <v>65</v>
      </c>
      <c r="AF289" s="76" t="s">
        <v>3854</v>
      </c>
      <c r="AG289" s="76" t="s">
        <v>5264</v>
      </c>
      <c r="AH289" s="76" t="s">
        <v>5265</v>
      </c>
      <c r="AI289" s="76" t="s">
        <v>5263</v>
      </c>
      <c r="AJ289" s="76" t="s">
        <v>541</v>
      </c>
      <c r="AK289" s="76" t="s">
        <v>5266</v>
      </c>
      <c r="AL289" s="76"/>
      <c r="AM289" s="83" t="s">
        <v>1652</v>
      </c>
      <c r="AN289" s="83" t="s">
        <v>5630</v>
      </c>
    </row>
    <row r="290" spans="1:40" x14ac:dyDescent="0.3">
      <c r="A290" s="76" t="s">
        <v>125</v>
      </c>
      <c r="B290" s="76">
        <v>32</v>
      </c>
      <c r="C290" s="76" t="s">
        <v>5393</v>
      </c>
      <c r="D290" s="78">
        <v>45930</v>
      </c>
      <c r="E290" s="76" t="s">
        <v>18237</v>
      </c>
      <c r="F290" s="76" t="s">
        <v>18237</v>
      </c>
      <c r="G290" s="76" t="s">
        <v>5395</v>
      </c>
      <c r="H290" s="78">
        <v>44307</v>
      </c>
      <c r="I290" s="76" t="s">
        <v>3723</v>
      </c>
      <c r="J290" s="76" t="s">
        <v>195</v>
      </c>
      <c r="K290" s="76">
        <v>68</v>
      </c>
      <c r="L290" s="76">
        <v>68</v>
      </c>
      <c r="M290" s="76" t="s">
        <v>30795</v>
      </c>
      <c r="N290" s="76" t="s">
        <v>5393</v>
      </c>
      <c r="O290" s="76" t="s">
        <v>209</v>
      </c>
      <c r="P290" s="76" t="s">
        <v>5393</v>
      </c>
      <c r="Q290" s="76" t="s">
        <v>3726</v>
      </c>
      <c r="R290" s="76" t="s">
        <v>3936</v>
      </c>
      <c r="S290" s="76" t="s">
        <v>4070</v>
      </c>
      <c r="T290" s="76" t="s">
        <v>5394</v>
      </c>
      <c r="U290" s="76" t="s">
        <v>5396</v>
      </c>
      <c r="V290" s="76" t="s">
        <v>1502</v>
      </c>
      <c r="W290" s="76">
        <v>112092875</v>
      </c>
      <c r="X290" s="76">
        <v>113754442</v>
      </c>
      <c r="Y290" s="78">
        <v>45898</v>
      </c>
      <c r="Z290" s="76" t="s">
        <v>3730</v>
      </c>
      <c r="AA290" s="76" t="s">
        <v>3731</v>
      </c>
      <c r="AB290" s="76" t="s">
        <v>3732</v>
      </c>
      <c r="AC290" s="76">
        <v>2625</v>
      </c>
      <c r="AD290" s="76">
        <v>35</v>
      </c>
      <c r="AE290" s="76">
        <v>75</v>
      </c>
      <c r="AF290" s="76" t="s">
        <v>3854</v>
      </c>
      <c r="AG290" s="76" t="s">
        <v>31064</v>
      </c>
      <c r="AH290" s="76" t="s">
        <v>31065</v>
      </c>
      <c r="AI290" s="76" t="s">
        <v>31066</v>
      </c>
      <c r="AJ290" s="76" t="s">
        <v>1502</v>
      </c>
      <c r="AK290" s="76" t="s">
        <v>31067</v>
      </c>
      <c r="AL290" s="76"/>
      <c r="AM290" s="83" t="s">
        <v>5395</v>
      </c>
      <c r="AN290" s="83" t="s">
        <v>5630</v>
      </c>
    </row>
    <row r="291" spans="1:40" x14ac:dyDescent="0.3">
      <c r="A291" s="76" t="s">
        <v>125</v>
      </c>
      <c r="B291" s="76">
        <v>40</v>
      </c>
      <c r="C291" s="76" t="s">
        <v>7783</v>
      </c>
      <c r="D291" s="78">
        <v>45930</v>
      </c>
      <c r="E291" s="76" t="s">
        <v>7784</v>
      </c>
      <c r="F291" s="76" t="s">
        <v>7784</v>
      </c>
      <c r="G291" s="76" t="s">
        <v>7787</v>
      </c>
      <c r="H291" s="78">
        <v>37005</v>
      </c>
      <c r="I291" s="76" t="s">
        <v>3723</v>
      </c>
      <c r="J291" s="76" t="s">
        <v>195</v>
      </c>
      <c r="K291" s="76">
        <v>72</v>
      </c>
      <c r="L291" s="76">
        <v>72</v>
      </c>
      <c r="M291" s="76" t="s">
        <v>30795</v>
      </c>
      <c r="N291" s="76" t="s">
        <v>7783</v>
      </c>
      <c r="O291" s="76" t="s">
        <v>209</v>
      </c>
      <c r="P291" s="76" t="s">
        <v>7783</v>
      </c>
      <c r="Q291" s="76" t="s">
        <v>3726</v>
      </c>
      <c r="R291" s="76" t="s">
        <v>3870</v>
      </c>
      <c r="S291" s="76" t="s">
        <v>4445</v>
      </c>
      <c r="T291" s="76" t="s">
        <v>7365</v>
      </c>
      <c r="U291" s="76" t="s">
        <v>22950</v>
      </c>
      <c r="V291" s="76" t="s">
        <v>219</v>
      </c>
      <c r="W291" s="76">
        <v>113301268</v>
      </c>
      <c r="X291" s="76">
        <v>113601679</v>
      </c>
      <c r="Y291" s="78">
        <v>45890</v>
      </c>
      <c r="Z291" s="76" t="s">
        <v>3730</v>
      </c>
      <c r="AA291" s="76" t="s">
        <v>3731</v>
      </c>
      <c r="AB291" s="76" t="s">
        <v>3732</v>
      </c>
      <c r="AC291" s="76">
        <v>255</v>
      </c>
      <c r="AD291" s="76">
        <v>3</v>
      </c>
      <c r="AE291" s="76">
        <v>85</v>
      </c>
      <c r="AF291" s="76" t="s">
        <v>3854</v>
      </c>
      <c r="AG291" s="76"/>
      <c r="AH291" s="76"/>
      <c r="AI291" s="76"/>
      <c r="AJ291" s="76"/>
      <c r="AK291" s="76"/>
      <c r="AL291" s="76"/>
      <c r="AM291" s="83" t="s">
        <v>7787</v>
      </c>
      <c r="AN291" s="83" t="s">
        <v>5630</v>
      </c>
    </row>
    <row r="292" spans="1:40" x14ac:dyDescent="0.3">
      <c r="A292" s="76" t="s">
        <v>126</v>
      </c>
      <c r="B292" s="76">
        <v>27</v>
      </c>
      <c r="C292" s="76" t="s">
        <v>31068</v>
      </c>
      <c r="D292" s="78">
        <v>45930</v>
      </c>
      <c r="E292" s="76" t="s">
        <v>15759</v>
      </c>
      <c r="F292" s="76" t="s">
        <v>15759</v>
      </c>
      <c r="G292" s="76" t="s">
        <v>4822</v>
      </c>
      <c r="H292" s="78">
        <v>42429</v>
      </c>
      <c r="I292" s="76" t="s">
        <v>3723</v>
      </c>
      <c r="J292" s="76" t="s">
        <v>195</v>
      </c>
      <c r="K292" s="76">
        <v>72</v>
      </c>
      <c r="L292" s="76">
        <v>72</v>
      </c>
      <c r="M292" s="76" t="s">
        <v>30795</v>
      </c>
      <c r="N292" s="76" t="s">
        <v>31068</v>
      </c>
      <c r="O292" s="76" t="s">
        <v>209</v>
      </c>
      <c r="P292" s="76" t="s">
        <v>31068</v>
      </c>
      <c r="Q292" s="76" t="s">
        <v>3726</v>
      </c>
      <c r="R292" s="76" t="s">
        <v>3870</v>
      </c>
      <c r="S292" s="76" t="s">
        <v>4821</v>
      </c>
      <c r="T292" s="76" t="s">
        <v>2774</v>
      </c>
      <c r="U292" s="76" t="s">
        <v>4264</v>
      </c>
      <c r="V292" s="76" t="s">
        <v>219</v>
      </c>
      <c r="W292" s="76">
        <v>113479966</v>
      </c>
      <c r="X292" s="76">
        <v>113809908</v>
      </c>
      <c r="Y292" s="78">
        <v>45903</v>
      </c>
      <c r="Z292" s="76" t="s">
        <v>3763</v>
      </c>
      <c r="AA292" s="76" t="s">
        <v>3764</v>
      </c>
      <c r="AB292" s="76" t="s">
        <v>3732</v>
      </c>
      <c r="AC292" s="76">
        <v>243.15</v>
      </c>
      <c r="AD292" s="76">
        <v>3</v>
      </c>
      <c r="AE292" s="76">
        <v>81.05</v>
      </c>
      <c r="AF292" s="76" t="s">
        <v>3854</v>
      </c>
      <c r="AG292" s="76" t="s">
        <v>4360</v>
      </c>
      <c r="AH292" s="76" t="s">
        <v>31069</v>
      </c>
      <c r="AI292" s="76" t="s">
        <v>31070</v>
      </c>
      <c r="AJ292" s="76" t="s">
        <v>219</v>
      </c>
      <c r="AK292" s="76" t="s">
        <v>28668</v>
      </c>
      <c r="AL292" s="76"/>
      <c r="AM292" s="83" t="s">
        <v>4822</v>
      </c>
      <c r="AN292" s="83" t="s">
        <v>5630</v>
      </c>
    </row>
    <row r="293" spans="1:40" x14ac:dyDescent="0.3">
      <c r="A293" s="80" t="s">
        <v>126</v>
      </c>
      <c r="B293" s="80">
        <v>23</v>
      </c>
      <c r="C293" s="80" t="s">
        <v>1669</v>
      </c>
      <c r="D293" s="81">
        <v>45930</v>
      </c>
      <c r="E293" s="80" t="s">
        <v>1670</v>
      </c>
      <c r="F293" s="80" t="s">
        <v>30794</v>
      </c>
      <c r="G293" s="80" t="s">
        <v>30794</v>
      </c>
      <c r="H293" s="81" t="s">
        <v>30794</v>
      </c>
      <c r="I293" s="80" t="s">
        <v>203</v>
      </c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1">
        <v>45907</v>
      </c>
      <c r="Z293" s="80"/>
      <c r="AA293" s="80"/>
      <c r="AB293" s="80"/>
      <c r="AC293" s="80"/>
      <c r="AD293" s="80"/>
      <c r="AE293" s="80"/>
      <c r="AF293" s="80" t="s">
        <v>3854</v>
      </c>
      <c r="AG293" s="80"/>
      <c r="AH293" s="80"/>
      <c r="AI293" s="80"/>
      <c r="AJ293" s="80"/>
      <c r="AK293" s="80"/>
      <c r="AL293" s="80" t="s">
        <v>223</v>
      </c>
      <c r="AM293" s="83" t="s">
        <v>23335</v>
      </c>
      <c r="AN293" s="83" t="s">
        <v>19170</v>
      </c>
    </row>
    <row r="294" spans="1:40" x14ac:dyDescent="0.3">
      <c r="A294" s="80" t="s">
        <v>127</v>
      </c>
      <c r="B294" s="80">
        <v>14</v>
      </c>
      <c r="C294" s="80" t="s">
        <v>3259</v>
      </c>
      <c r="D294" s="81">
        <v>45930</v>
      </c>
      <c r="E294" s="80" t="s">
        <v>3260</v>
      </c>
      <c r="F294" s="80" t="s">
        <v>3260</v>
      </c>
      <c r="G294" s="80" t="s">
        <v>3261</v>
      </c>
      <c r="H294" s="81">
        <v>44441</v>
      </c>
      <c r="I294" s="80" t="s">
        <v>203</v>
      </c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1">
        <v>45916</v>
      </c>
      <c r="Z294" s="80"/>
      <c r="AA294" s="80"/>
      <c r="AB294" s="80"/>
      <c r="AC294" s="80"/>
      <c r="AD294" s="80"/>
      <c r="AE294" s="80"/>
      <c r="AF294" s="80" t="s">
        <v>3854</v>
      </c>
      <c r="AG294" s="80"/>
      <c r="AH294" s="80"/>
      <c r="AI294" s="80"/>
      <c r="AJ294" s="80"/>
      <c r="AK294" s="80"/>
      <c r="AL294" s="80" t="s">
        <v>195</v>
      </c>
      <c r="AM294" s="83" t="s">
        <v>3261</v>
      </c>
      <c r="AN294" s="83" t="s">
        <v>5630</v>
      </c>
    </row>
    <row r="295" spans="1:40" x14ac:dyDescent="0.3">
      <c r="A295" s="76" t="s">
        <v>128</v>
      </c>
      <c r="B295" s="76">
        <v>7</v>
      </c>
      <c r="C295" s="76" t="s">
        <v>8286</v>
      </c>
      <c r="D295" s="78">
        <v>45930</v>
      </c>
      <c r="E295" s="76" t="s">
        <v>8287</v>
      </c>
      <c r="F295" s="76" t="s">
        <v>8287</v>
      </c>
      <c r="G295" s="76" t="s">
        <v>8290</v>
      </c>
      <c r="H295" s="78">
        <v>39965</v>
      </c>
      <c r="I295" s="76" t="s">
        <v>3723</v>
      </c>
      <c r="J295" s="76" t="s">
        <v>195</v>
      </c>
      <c r="K295" s="76">
        <v>72</v>
      </c>
      <c r="L295" s="76">
        <v>72</v>
      </c>
      <c r="M295" s="76" t="s">
        <v>30795</v>
      </c>
      <c r="N295" s="76" t="s">
        <v>8286</v>
      </c>
      <c r="O295" s="76" t="s">
        <v>209</v>
      </c>
      <c r="P295" s="76" t="s">
        <v>8286</v>
      </c>
      <c r="Q295" s="76" t="s">
        <v>3726</v>
      </c>
      <c r="R295" s="76" t="s">
        <v>3752</v>
      </c>
      <c r="S295" s="76" t="s">
        <v>3909</v>
      </c>
      <c r="T295" s="76" t="s">
        <v>8291</v>
      </c>
      <c r="U295" s="76" t="s">
        <v>8293</v>
      </c>
      <c r="V295" s="76" t="s">
        <v>219</v>
      </c>
      <c r="W295" s="76">
        <v>113894778</v>
      </c>
      <c r="X295" s="76">
        <v>114203422</v>
      </c>
      <c r="Y295" s="78">
        <v>45923</v>
      </c>
      <c r="Z295" s="76" t="s">
        <v>3730</v>
      </c>
      <c r="AA295" s="76" t="s">
        <v>3731</v>
      </c>
      <c r="AB295" s="76" t="s">
        <v>3732</v>
      </c>
      <c r="AC295" s="76">
        <v>487.9</v>
      </c>
      <c r="AD295" s="76">
        <v>7</v>
      </c>
      <c r="AE295" s="76">
        <v>69.7</v>
      </c>
      <c r="AF295" s="76" t="s">
        <v>3854</v>
      </c>
      <c r="AG295" s="76"/>
      <c r="AH295" s="76"/>
      <c r="AI295" s="76"/>
      <c r="AJ295" s="76"/>
      <c r="AK295" s="76"/>
      <c r="AL295" s="76"/>
      <c r="AM295" s="83" t="s">
        <v>8290</v>
      </c>
      <c r="AN295" s="83" t="s">
        <v>5630</v>
      </c>
    </row>
    <row r="296" spans="1:40" x14ac:dyDescent="0.3">
      <c r="A296" s="76" t="s">
        <v>126</v>
      </c>
      <c r="B296" s="76">
        <v>21</v>
      </c>
      <c r="C296" s="76" t="s">
        <v>17917</v>
      </c>
      <c r="D296" s="78">
        <v>45930</v>
      </c>
      <c r="E296" s="76" t="s">
        <v>31071</v>
      </c>
      <c r="F296" s="76" t="s">
        <v>31071</v>
      </c>
      <c r="G296" s="76" t="s">
        <v>31072</v>
      </c>
      <c r="H296" s="78">
        <v>45893</v>
      </c>
      <c r="I296" s="76" t="s">
        <v>3723</v>
      </c>
      <c r="J296" s="76" t="s">
        <v>195</v>
      </c>
      <c r="K296" s="76">
        <v>69</v>
      </c>
      <c r="L296" s="76">
        <v>69</v>
      </c>
      <c r="M296" s="76" t="s">
        <v>30795</v>
      </c>
      <c r="N296" s="76" t="s">
        <v>17917</v>
      </c>
      <c r="O296" s="76" t="s">
        <v>209</v>
      </c>
      <c r="P296" s="76" t="s">
        <v>17917</v>
      </c>
      <c r="Q296" s="76" t="s">
        <v>3726</v>
      </c>
      <c r="R296" s="76" t="s">
        <v>3768</v>
      </c>
      <c r="S296" s="76" t="s">
        <v>4709</v>
      </c>
      <c r="T296" s="76" t="s">
        <v>31073</v>
      </c>
      <c r="U296" s="76" t="s">
        <v>26637</v>
      </c>
      <c r="V296" s="76" t="s">
        <v>752</v>
      </c>
      <c r="W296" s="76">
        <v>113605462</v>
      </c>
      <c r="X296" s="76">
        <v>113910986</v>
      </c>
      <c r="Y296" s="78">
        <v>45909</v>
      </c>
      <c r="Z296" s="76" t="s">
        <v>3730</v>
      </c>
      <c r="AA296" s="76" t="s">
        <v>3731</v>
      </c>
      <c r="AB296" s="76" t="s">
        <v>3732</v>
      </c>
      <c r="AC296" s="76">
        <v>978.6</v>
      </c>
      <c r="AD296" s="76">
        <v>14</v>
      </c>
      <c r="AE296" s="76">
        <v>69.900000000000006</v>
      </c>
      <c r="AF296" s="76" t="s">
        <v>3854</v>
      </c>
      <c r="AG296" s="76"/>
      <c r="AH296" s="76"/>
      <c r="AI296" s="76"/>
      <c r="AJ296" s="76"/>
      <c r="AK296" s="76"/>
      <c r="AL296" s="76"/>
      <c r="AM296" s="83" t="s">
        <v>31072</v>
      </c>
      <c r="AN296" s="83" t="s">
        <v>5630</v>
      </c>
    </row>
    <row r="297" spans="1:40" x14ac:dyDescent="0.3">
      <c r="A297" s="76" t="s">
        <v>128</v>
      </c>
      <c r="B297" s="76">
        <v>13</v>
      </c>
      <c r="C297" s="76" t="s">
        <v>31074</v>
      </c>
      <c r="D297" s="78">
        <v>45930</v>
      </c>
      <c r="E297" s="76" t="s">
        <v>31075</v>
      </c>
      <c r="F297" s="76" t="s">
        <v>31075</v>
      </c>
      <c r="G297" s="76" t="s">
        <v>19141</v>
      </c>
      <c r="H297" s="78">
        <v>45907</v>
      </c>
      <c r="I297" s="76" t="s">
        <v>3723</v>
      </c>
      <c r="J297" s="76" t="s">
        <v>195</v>
      </c>
      <c r="K297" s="76">
        <v>69</v>
      </c>
      <c r="L297" s="76">
        <v>69</v>
      </c>
      <c r="M297" s="76" t="s">
        <v>30795</v>
      </c>
      <c r="N297" s="76" t="s">
        <v>31074</v>
      </c>
      <c r="O297" s="76" t="s">
        <v>209</v>
      </c>
      <c r="P297" s="76" t="s">
        <v>31074</v>
      </c>
      <c r="Q297" s="76" t="s">
        <v>3726</v>
      </c>
      <c r="R297" s="76" t="s">
        <v>3768</v>
      </c>
      <c r="S297" s="76" t="s">
        <v>15745</v>
      </c>
      <c r="T297" s="76" t="s">
        <v>31076</v>
      </c>
      <c r="U297" s="76" t="s">
        <v>2571</v>
      </c>
      <c r="V297" s="76" t="s">
        <v>752</v>
      </c>
      <c r="W297" s="76">
        <v>113803078</v>
      </c>
      <c r="X297" s="76">
        <v>114110866</v>
      </c>
      <c r="Y297" s="78">
        <v>45917</v>
      </c>
      <c r="Z297" s="76" t="s">
        <v>3730</v>
      </c>
      <c r="AA297" s="76" t="s">
        <v>3731</v>
      </c>
      <c r="AB297" s="76" t="s">
        <v>3732</v>
      </c>
      <c r="AC297" s="76">
        <v>385</v>
      </c>
      <c r="AD297" s="76">
        <v>7</v>
      </c>
      <c r="AE297" s="76">
        <v>55</v>
      </c>
      <c r="AF297" s="76" t="s">
        <v>3854</v>
      </c>
      <c r="AG297" s="76"/>
      <c r="AH297" s="76"/>
      <c r="AI297" s="76"/>
      <c r="AJ297" s="76"/>
      <c r="AK297" s="76"/>
      <c r="AL297" s="76"/>
      <c r="AM297" s="83" t="s">
        <v>19141</v>
      </c>
      <c r="AN297" s="83" t="s">
        <v>5630</v>
      </c>
    </row>
    <row r="298" spans="1:40" x14ac:dyDescent="0.3">
      <c r="A298" s="80" t="s">
        <v>127</v>
      </c>
      <c r="B298" s="80">
        <v>18</v>
      </c>
      <c r="C298" s="80" t="s">
        <v>7308</v>
      </c>
      <c r="D298" s="81">
        <v>45930</v>
      </c>
      <c r="E298" s="80" t="s">
        <v>2115</v>
      </c>
      <c r="F298" s="80" t="s">
        <v>7309</v>
      </c>
      <c r="G298" s="80" t="s">
        <v>7312</v>
      </c>
      <c r="H298" s="81">
        <v>36200</v>
      </c>
      <c r="I298" s="80" t="s">
        <v>203</v>
      </c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1">
        <v>45912</v>
      </c>
      <c r="Z298" s="80"/>
      <c r="AA298" s="80"/>
      <c r="AB298" s="80"/>
      <c r="AC298" s="80"/>
      <c r="AD298" s="80"/>
      <c r="AE298" s="80"/>
      <c r="AF298" s="80" t="s">
        <v>3854</v>
      </c>
      <c r="AG298" s="80"/>
      <c r="AH298" s="80"/>
      <c r="AI298" s="80"/>
      <c r="AJ298" s="80"/>
      <c r="AK298" s="80"/>
      <c r="AL298" s="80" t="s">
        <v>195</v>
      </c>
      <c r="AM298" s="83" t="s">
        <v>7312</v>
      </c>
      <c r="AN298" s="83" t="s">
        <v>5630</v>
      </c>
    </row>
    <row r="299" spans="1:40" x14ac:dyDescent="0.3">
      <c r="A299" s="76" t="s">
        <v>125</v>
      </c>
      <c r="B299" s="76">
        <v>92</v>
      </c>
      <c r="C299" s="76" t="s">
        <v>17992</v>
      </c>
      <c r="D299" s="78">
        <v>45930</v>
      </c>
      <c r="E299" s="76" t="s">
        <v>17993</v>
      </c>
      <c r="F299" s="76" t="s">
        <v>17993</v>
      </c>
      <c r="G299" s="76" t="s">
        <v>17996</v>
      </c>
      <c r="H299" s="78">
        <v>41260</v>
      </c>
      <c r="I299" s="76" t="s">
        <v>3723</v>
      </c>
      <c r="J299" s="76" t="s">
        <v>195</v>
      </c>
      <c r="K299" s="76" t="s">
        <v>3724</v>
      </c>
      <c r="L299" s="76" t="b">
        <v>0</v>
      </c>
      <c r="M299" s="76" t="s">
        <v>3725</v>
      </c>
      <c r="N299" s="76" t="s">
        <v>17992</v>
      </c>
      <c r="O299" s="76" t="s">
        <v>209</v>
      </c>
      <c r="P299" s="76" t="s">
        <v>17992</v>
      </c>
      <c r="Q299" s="76" t="s">
        <v>3726</v>
      </c>
      <c r="R299" s="76" t="s">
        <v>3873</v>
      </c>
      <c r="S299" s="76" t="s">
        <v>17998</v>
      </c>
      <c r="T299" s="76" t="s">
        <v>17997</v>
      </c>
      <c r="U299" s="76" t="s">
        <v>29180</v>
      </c>
      <c r="V299" s="76" t="s">
        <v>250</v>
      </c>
      <c r="W299" s="76">
        <v>112416184</v>
      </c>
      <c r="X299" s="76">
        <v>112712613</v>
      </c>
      <c r="Y299" s="78">
        <v>45838</v>
      </c>
      <c r="Z299" s="76" t="s">
        <v>3730</v>
      </c>
      <c r="AA299" s="76" t="s">
        <v>3731</v>
      </c>
      <c r="AB299" s="76" t="s">
        <v>3732</v>
      </c>
      <c r="AC299" s="76">
        <v>1.05</v>
      </c>
      <c r="AD299" s="76">
        <v>1</v>
      </c>
      <c r="AE299" s="76">
        <v>1.05</v>
      </c>
      <c r="AF299" s="76" t="s">
        <v>4256</v>
      </c>
      <c r="AG299" s="76"/>
      <c r="AH299" s="76"/>
      <c r="AI299" s="76"/>
      <c r="AJ299" s="76"/>
      <c r="AK299" s="76"/>
      <c r="AL299" s="76"/>
      <c r="AM299" s="83" t="s">
        <v>17996</v>
      </c>
      <c r="AN299" s="83" t="s">
        <v>5630</v>
      </c>
    </row>
    <row r="300" spans="1:40" x14ac:dyDescent="0.3">
      <c r="A300" s="76" t="s">
        <v>128</v>
      </c>
      <c r="B300" s="76">
        <v>13</v>
      </c>
      <c r="C300" s="76" t="s">
        <v>5460</v>
      </c>
      <c r="D300" s="78">
        <v>45930</v>
      </c>
      <c r="E300" s="76" t="s">
        <v>31077</v>
      </c>
      <c r="F300" s="76" t="s">
        <v>31077</v>
      </c>
      <c r="G300" s="76" t="s">
        <v>31078</v>
      </c>
      <c r="H300" s="78">
        <v>45907</v>
      </c>
      <c r="I300" s="76" t="s">
        <v>3723</v>
      </c>
      <c r="J300" s="76" t="s">
        <v>195</v>
      </c>
      <c r="K300" s="76">
        <v>69</v>
      </c>
      <c r="L300" s="76">
        <v>69</v>
      </c>
      <c r="M300" s="76" t="s">
        <v>30795</v>
      </c>
      <c r="N300" s="76" t="s">
        <v>5460</v>
      </c>
      <c r="O300" s="76" t="s">
        <v>209</v>
      </c>
      <c r="P300" s="76" t="s">
        <v>5460</v>
      </c>
      <c r="Q300" s="76" t="s">
        <v>3726</v>
      </c>
      <c r="R300" s="76" t="s">
        <v>3873</v>
      </c>
      <c r="S300" s="76" t="s">
        <v>31079</v>
      </c>
      <c r="T300" s="76" t="s">
        <v>4096</v>
      </c>
      <c r="U300" s="76" t="s">
        <v>29180</v>
      </c>
      <c r="V300" s="76" t="s">
        <v>250</v>
      </c>
      <c r="W300" s="76">
        <v>113803086</v>
      </c>
      <c r="X300" s="76">
        <v>114110877</v>
      </c>
      <c r="Y300" s="78">
        <v>45917</v>
      </c>
      <c r="Z300" s="76" t="s">
        <v>3730</v>
      </c>
      <c r="AA300" s="76" t="s">
        <v>3731</v>
      </c>
      <c r="AB300" s="76" t="s">
        <v>3732</v>
      </c>
      <c r="AC300" s="76">
        <v>385</v>
      </c>
      <c r="AD300" s="76">
        <v>7</v>
      </c>
      <c r="AE300" s="76">
        <v>55</v>
      </c>
      <c r="AF300" s="76" t="s">
        <v>3854</v>
      </c>
      <c r="AG300" s="76"/>
      <c r="AH300" s="76"/>
      <c r="AI300" s="76"/>
      <c r="AJ300" s="76"/>
      <c r="AK300" s="76"/>
      <c r="AL300" s="76"/>
      <c r="AM300" s="83" t="s">
        <v>31078</v>
      </c>
      <c r="AN300" s="83" t="s">
        <v>5630</v>
      </c>
    </row>
    <row r="301" spans="1:40" x14ac:dyDescent="0.3">
      <c r="A301" s="76" t="s">
        <v>128</v>
      </c>
      <c r="B301" s="76">
        <v>12</v>
      </c>
      <c r="C301" s="76" t="s">
        <v>1691</v>
      </c>
      <c r="D301" s="78">
        <v>45930</v>
      </c>
      <c r="E301" s="76" t="s">
        <v>5718</v>
      </c>
      <c r="F301" s="76" t="s">
        <v>30794</v>
      </c>
      <c r="G301" s="76" t="s">
        <v>30794</v>
      </c>
      <c r="H301" s="78" t="s">
        <v>30794</v>
      </c>
      <c r="I301" s="76" t="s">
        <v>3723</v>
      </c>
      <c r="J301" s="76" t="s">
        <v>195</v>
      </c>
      <c r="K301" s="76">
        <v>69</v>
      </c>
      <c r="L301" s="76">
        <v>69</v>
      </c>
      <c r="M301" s="76" t="s">
        <v>30795</v>
      </c>
      <c r="N301" s="76" t="s">
        <v>1691</v>
      </c>
      <c r="O301" s="76" t="s">
        <v>209</v>
      </c>
      <c r="P301" s="76" t="s">
        <v>1691</v>
      </c>
      <c r="Q301" s="76" t="s">
        <v>3726</v>
      </c>
      <c r="R301" s="76" t="s">
        <v>3873</v>
      </c>
      <c r="S301" s="76" t="s">
        <v>4140</v>
      </c>
      <c r="T301" s="76" t="s">
        <v>4140</v>
      </c>
      <c r="U301" s="76" t="s">
        <v>29180</v>
      </c>
      <c r="V301" s="76" t="s">
        <v>250</v>
      </c>
      <c r="W301" s="76">
        <v>113821456</v>
      </c>
      <c r="X301" s="76">
        <v>114132065</v>
      </c>
      <c r="Y301" s="78">
        <v>45918</v>
      </c>
      <c r="Z301" s="76" t="s">
        <v>3730</v>
      </c>
      <c r="AA301" s="76" t="s">
        <v>3731</v>
      </c>
      <c r="AB301" s="76" t="s">
        <v>3732</v>
      </c>
      <c r="AC301" s="76">
        <v>350</v>
      </c>
      <c r="AD301" s="76">
        <v>5</v>
      </c>
      <c r="AE301" s="76">
        <v>70</v>
      </c>
      <c r="AF301" s="76" t="s">
        <v>3854</v>
      </c>
      <c r="AG301" s="76"/>
      <c r="AH301" s="76"/>
      <c r="AI301" s="76"/>
      <c r="AJ301" s="76"/>
      <c r="AK301" s="76"/>
      <c r="AL301" s="76"/>
      <c r="AM301" s="83" t="s">
        <v>3922</v>
      </c>
      <c r="AN301" s="83" t="e">
        <v>#N/A</v>
      </c>
    </row>
    <row r="302" spans="1:40" x14ac:dyDescent="0.3">
      <c r="A302" s="76" t="s">
        <v>125</v>
      </c>
      <c r="B302" s="76">
        <v>48</v>
      </c>
      <c r="C302" s="76" t="s">
        <v>6062</v>
      </c>
      <c r="D302" s="78">
        <v>45930</v>
      </c>
      <c r="E302" s="76" t="s">
        <v>31080</v>
      </c>
      <c r="F302" s="76" t="s">
        <v>30794</v>
      </c>
      <c r="G302" s="76" t="s">
        <v>30794</v>
      </c>
      <c r="H302" s="78" t="s">
        <v>30794</v>
      </c>
      <c r="I302" s="76" t="s">
        <v>3723</v>
      </c>
      <c r="J302" s="76" t="s">
        <v>195</v>
      </c>
      <c r="K302" s="76" t="s">
        <v>3724</v>
      </c>
      <c r="L302" s="76" t="b">
        <v>0</v>
      </c>
      <c r="M302" s="76" t="s">
        <v>3725</v>
      </c>
      <c r="N302" s="76" t="s">
        <v>6062</v>
      </c>
      <c r="O302" s="76" t="s">
        <v>209</v>
      </c>
      <c r="P302" s="76" t="s">
        <v>6062</v>
      </c>
      <c r="Q302" s="76" t="s">
        <v>3726</v>
      </c>
      <c r="R302" s="76" t="s">
        <v>3787</v>
      </c>
      <c r="S302" s="76" t="s">
        <v>4140</v>
      </c>
      <c r="T302" s="76" t="s">
        <v>4140</v>
      </c>
      <c r="U302" s="76" t="s">
        <v>25556</v>
      </c>
      <c r="V302" s="76" t="s">
        <v>477</v>
      </c>
      <c r="W302" s="76">
        <v>113171472</v>
      </c>
      <c r="X302" s="76">
        <v>113470259</v>
      </c>
      <c r="Y302" s="78">
        <v>45882</v>
      </c>
      <c r="Z302" s="76" t="s">
        <v>3730</v>
      </c>
      <c r="AA302" s="76" t="s">
        <v>3731</v>
      </c>
      <c r="AB302" s="76" t="s">
        <v>3732</v>
      </c>
      <c r="AC302" s="76">
        <v>345</v>
      </c>
      <c r="AD302" s="76">
        <v>5</v>
      </c>
      <c r="AE302" s="76">
        <v>69</v>
      </c>
      <c r="AF302" s="76" t="s">
        <v>3765</v>
      </c>
      <c r="AG302" s="76"/>
      <c r="AH302" s="76"/>
      <c r="AI302" s="76"/>
      <c r="AJ302" s="76"/>
      <c r="AK302" s="76"/>
      <c r="AL302" s="76"/>
      <c r="AM302" s="83" t="s">
        <v>31081</v>
      </c>
      <c r="AN302" s="83" t="e">
        <v>#N/A</v>
      </c>
    </row>
    <row r="303" spans="1:40" x14ac:dyDescent="0.3">
      <c r="A303" s="80" t="s">
        <v>128</v>
      </c>
      <c r="B303" s="80">
        <v>12</v>
      </c>
      <c r="C303" s="80" t="s">
        <v>5465</v>
      </c>
      <c r="D303" s="81">
        <v>45930</v>
      </c>
      <c r="E303" s="80" t="s">
        <v>31082</v>
      </c>
      <c r="F303" s="80" t="s">
        <v>31082</v>
      </c>
      <c r="G303" s="80" t="s">
        <v>4779</v>
      </c>
      <c r="H303" s="81">
        <v>45872</v>
      </c>
      <c r="I303" s="80" t="s">
        <v>203</v>
      </c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1">
        <v>45918</v>
      </c>
      <c r="Z303" s="80"/>
      <c r="AA303" s="80"/>
      <c r="AB303" s="80"/>
      <c r="AC303" s="80"/>
      <c r="AD303" s="80"/>
      <c r="AE303" s="80"/>
      <c r="AF303" s="80" t="s">
        <v>3854</v>
      </c>
      <c r="AG303" s="80"/>
      <c r="AH303" s="80"/>
      <c r="AI303" s="80"/>
      <c r="AJ303" s="80"/>
      <c r="AK303" s="80"/>
      <c r="AL303" s="80" t="s">
        <v>195</v>
      </c>
      <c r="AM303" s="83" t="s">
        <v>4779</v>
      </c>
      <c r="AN303" s="83" t="s">
        <v>5630</v>
      </c>
    </row>
    <row r="304" spans="1:40" x14ac:dyDescent="0.3">
      <c r="A304" s="76" t="s">
        <v>125</v>
      </c>
      <c r="B304" s="76">
        <v>50</v>
      </c>
      <c r="C304" s="76" t="s">
        <v>9026</v>
      </c>
      <c r="D304" s="78">
        <v>45930</v>
      </c>
      <c r="E304" s="76" t="s">
        <v>9027</v>
      </c>
      <c r="F304" s="76" t="s">
        <v>9027</v>
      </c>
      <c r="G304" s="76" t="s">
        <v>9030</v>
      </c>
      <c r="H304" s="78">
        <v>41702</v>
      </c>
      <c r="I304" s="76" t="s">
        <v>3723</v>
      </c>
      <c r="J304" s="76" t="s">
        <v>195</v>
      </c>
      <c r="K304" s="76" t="s">
        <v>3724</v>
      </c>
      <c r="L304" s="76" t="b">
        <v>0</v>
      </c>
      <c r="M304" s="76" t="s">
        <v>3725</v>
      </c>
      <c r="N304" s="76" t="s">
        <v>9026</v>
      </c>
      <c r="O304" s="76" t="s">
        <v>209</v>
      </c>
      <c r="P304" s="76" t="s">
        <v>9026</v>
      </c>
      <c r="Q304" s="76" t="s">
        <v>3726</v>
      </c>
      <c r="R304" s="76" t="s">
        <v>3735</v>
      </c>
      <c r="S304" s="76" t="s">
        <v>4713</v>
      </c>
      <c r="T304" s="76" t="s">
        <v>9031</v>
      </c>
      <c r="U304" s="76" t="s">
        <v>31083</v>
      </c>
      <c r="V304" s="76" t="s">
        <v>416</v>
      </c>
      <c r="W304" s="76">
        <v>112716544</v>
      </c>
      <c r="X304" s="76">
        <v>113398273</v>
      </c>
      <c r="Y304" s="78">
        <v>45880</v>
      </c>
      <c r="Z304" s="76" t="s">
        <v>3730</v>
      </c>
      <c r="AA304" s="76" t="s">
        <v>3731</v>
      </c>
      <c r="AB304" s="76" t="s">
        <v>3732</v>
      </c>
      <c r="AC304" s="76">
        <v>2860</v>
      </c>
      <c r="AD304" s="76">
        <v>44</v>
      </c>
      <c r="AE304" s="76">
        <v>65</v>
      </c>
      <c r="AF304" s="76" t="s">
        <v>3733</v>
      </c>
      <c r="AG304" s="76"/>
      <c r="AH304" s="76"/>
      <c r="AI304" s="76"/>
      <c r="AJ304" s="76"/>
      <c r="AK304" s="76"/>
      <c r="AL304" s="76"/>
      <c r="AM304" s="83" t="s">
        <v>9030</v>
      </c>
      <c r="AN304" s="83" t="s">
        <v>5630</v>
      </c>
    </row>
    <row r="305" spans="1:40" x14ac:dyDescent="0.3">
      <c r="A305" s="76" t="s">
        <v>125</v>
      </c>
      <c r="B305" s="76">
        <v>32</v>
      </c>
      <c r="C305" s="76" t="s">
        <v>1697</v>
      </c>
      <c r="D305" s="78">
        <v>45930</v>
      </c>
      <c r="E305" s="76" t="s">
        <v>1698</v>
      </c>
      <c r="F305" s="76" t="s">
        <v>1698</v>
      </c>
      <c r="G305" s="76" t="s">
        <v>1699</v>
      </c>
      <c r="H305" s="78">
        <v>44805</v>
      </c>
      <c r="I305" s="76" t="s">
        <v>3723</v>
      </c>
      <c r="J305" s="76" t="s">
        <v>195</v>
      </c>
      <c r="K305" s="76">
        <v>65.400000000000006</v>
      </c>
      <c r="L305" s="76">
        <v>65.400000000000006</v>
      </c>
      <c r="M305" s="76" t="s">
        <v>30795</v>
      </c>
      <c r="N305" s="76" t="s">
        <v>1697</v>
      </c>
      <c r="O305" s="76" t="s">
        <v>209</v>
      </c>
      <c r="P305" s="76" t="s">
        <v>1697</v>
      </c>
      <c r="Q305" s="76" t="s">
        <v>3726</v>
      </c>
      <c r="R305" s="76" t="s">
        <v>3727</v>
      </c>
      <c r="S305" s="76" t="s">
        <v>3728</v>
      </c>
      <c r="T305" s="76" t="s">
        <v>3729</v>
      </c>
      <c r="U305" s="76" t="s">
        <v>335</v>
      </c>
      <c r="V305" s="76" t="s">
        <v>279</v>
      </c>
      <c r="W305" s="76">
        <v>113456193</v>
      </c>
      <c r="X305" s="76">
        <v>113759338</v>
      </c>
      <c r="Y305" s="78">
        <v>45898</v>
      </c>
      <c r="Z305" s="76" t="s">
        <v>3730</v>
      </c>
      <c r="AA305" s="76" t="s">
        <v>3731</v>
      </c>
      <c r="AB305" s="76" t="s">
        <v>3732</v>
      </c>
      <c r="AC305" s="76">
        <v>920.5</v>
      </c>
      <c r="AD305" s="76">
        <v>14</v>
      </c>
      <c r="AE305" s="76">
        <v>65.75</v>
      </c>
      <c r="AF305" s="76" t="s">
        <v>3854</v>
      </c>
      <c r="AG305" s="76"/>
      <c r="AH305" s="76"/>
      <c r="AI305" s="76"/>
      <c r="AJ305" s="76"/>
      <c r="AK305" s="76"/>
      <c r="AL305" s="76"/>
      <c r="AM305" s="83" t="s">
        <v>1699</v>
      </c>
      <c r="AN305" s="83" t="s">
        <v>5630</v>
      </c>
    </row>
    <row r="306" spans="1:40" x14ac:dyDescent="0.3">
      <c r="A306" s="76" t="s">
        <v>125</v>
      </c>
      <c r="B306" s="76">
        <v>34</v>
      </c>
      <c r="C306" s="76" t="s">
        <v>10516</v>
      </c>
      <c r="D306" s="78">
        <v>45930</v>
      </c>
      <c r="E306" s="76" t="s">
        <v>10517</v>
      </c>
      <c r="F306" s="76" t="s">
        <v>10517</v>
      </c>
      <c r="G306" s="76" t="s">
        <v>10520</v>
      </c>
      <c r="H306" s="78">
        <v>44812</v>
      </c>
      <c r="I306" s="76" t="s">
        <v>3723</v>
      </c>
      <c r="J306" s="76" t="s">
        <v>195</v>
      </c>
      <c r="K306" s="76">
        <v>69</v>
      </c>
      <c r="L306" s="76">
        <v>69</v>
      </c>
      <c r="M306" s="76" t="s">
        <v>30795</v>
      </c>
      <c r="N306" s="76" t="s">
        <v>10516</v>
      </c>
      <c r="O306" s="76" t="s">
        <v>209</v>
      </c>
      <c r="P306" s="76" t="s">
        <v>10516</v>
      </c>
      <c r="Q306" s="76" t="s">
        <v>3726</v>
      </c>
      <c r="R306" s="76" t="s">
        <v>3727</v>
      </c>
      <c r="S306" s="76" t="s">
        <v>10521</v>
      </c>
      <c r="T306" s="76" t="s">
        <v>3809</v>
      </c>
      <c r="U306" s="76" t="s">
        <v>1703</v>
      </c>
      <c r="V306" s="76" t="s">
        <v>279</v>
      </c>
      <c r="W306" s="76">
        <v>113400620</v>
      </c>
      <c r="X306" s="76">
        <v>113703201</v>
      </c>
      <c r="Y306" s="78">
        <v>45896</v>
      </c>
      <c r="Z306" s="76" t="s">
        <v>3730</v>
      </c>
      <c r="AA306" s="76" t="s">
        <v>3731</v>
      </c>
      <c r="AB306" s="76" t="s">
        <v>3732</v>
      </c>
      <c r="AC306" s="76">
        <v>165</v>
      </c>
      <c r="AD306" s="76">
        <v>3</v>
      </c>
      <c r="AE306" s="76">
        <v>55</v>
      </c>
      <c r="AF306" s="76" t="s">
        <v>3854</v>
      </c>
      <c r="AG306" s="76"/>
      <c r="AH306" s="76"/>
      <c r="AI306" s="76"/>
      <c r="AJ306" s="76"/>
      <c r="AK306" s="76"/>
      <c r="AL306" s="76"/>
      <c r="AM306" s="83" t="s">
        <v>10520</v>
      </c>
      <c r="AN306" s="83" t="s">
        <v>5630</v>
      </c>
    </row>
    <row r="307" spans="1:40" x14ac:dyDescent="0.3">
      <c r="A307" s="80" t="s">
        <v>126</v>
      </c>
      <c r="B307" s="80">
        <v>24</v>
      </c>
      <c r="C307" s="80" t="s">
        <v>11020</v>
      </c>
      <c r="D307" s="81">
        <v>45930</v>
      </c>
      <c r="E307" s="80" t="s">
        <v>11520</v>
      </c>
      <c r="F307" s="80" t="s">
        <v>11520</v>
      </c>
      <c r="G307" s="80" t="s">
        <v>11523</v>
      </c>
      <c r="H307" s="81">
        <v>44160</v>
      </c>
      <c r="I307" s="80" t="s">
        <v>203</v>
      </c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1">
        <v>45906</v>
      </c>
      <c r="Z307" s="80"/>
      <c r="AA307" s="80"/>
      <c r="AB307" s="80"/>
      <c r="AC307" s="80"/>
      <c r="AD307" s="80"/>
      <c r="AE307" s="80"/>
      <c r="AF307" s="80" t="s">
        <v>3854</v>
      </c>
      <c r="AG307" s="80"/>
      <c r="AH307" s="80"/>
      <c r="AI307" s="80"/>
      <c r="AJ307" s="80"/>
      <c r="AK307" s="80"/>
      <c r="AL307" s="80" t="s">
        <v>223</v>
      </c>
      <c r="AM307" s="83" t="s">
        <v>11523</v>
      </c>
      <c r="AN307" s="83" t="s">
        <v>5630</v>
      </c>
    </row>
    <row r="308" spans="1:40" x14ac:dyDescent="0.3">
      <c r="A308" s="76" t="s">
        <v>125</v>
      </c>
      <c r="B308" s="76">
        <v>32</v>
      </c>
      <c r="C308" s="76" t="s">
        <v>15184</v>
      </c>
      <c r="D308" s="78">
        <v>45930</v>
      </c>
      <c r="E308" s="76" t="s">
        <v>15185</v>
      </c>
      <c r="F308" s="76" t="s">
        <v>15185</v>
      </c>
      <c r="G308" s="76" t="s">
        <v>15188</v>
      </c>
      <c r="H308" s="78">
        <v>35572</v>
      </c>
      <c r="I308" s="76" t="s">
        <v>3723</v>
      </c>
      <c r="J308" s="76" t="s">
        <v>195</v>
      </c>
      <c r="K308" s="76">
        <v>73</v>
      </c>
      <c r="L308" s="76">
        <v>73</v>
      </c>
      <c r="M308" s="76" t="s">
        <v>30795</v>
      </c>
      <c r="N308" s="76" t="s">
        <v>15184</v>
      </c>
      <c r="O308" s="76" t="s">
        <v>209</v>
      </c>
      <c r="P308" s="76" t="s">
        <v>15184</v>
      </c>
      <c r="Q308" s="76" t="s">
        <v>3726</v>
      </c>
      <c r="R308" s="76" t="s">
        <v>3794</v>
      </c>
      <c r="S308" s="76" t="s">
        <v>4012</v>
      </c>
      <c r="T308" s="76" t="s">
        <v>15189</v>
      </c>
      <c r="U308" s="76" t="s">
        <v>1414</v>
      </c>
      <c r="V308" s="76" t="s">
        <v>318</v>
      </c>
      <c r="W308" s="76">
        <v>112522869</v>
      </c>
      <c r="X308" s="76">
        <v>113754680</v>
      </c>
      <c r="Y308" s="78">
        <v>45898</v>
      </c>
      <c r="Z308" s="76" t="s">
        <v>3730</v>
      </c>
      <c r="AA308" s="76" t="s">
        <v>3731</v>
      </c>
      <c r="AB308" s="76" t="s">
        <v>3732</v>
      </c>
      <c r="AC308" s="76">
        <v>1022</v>
      </c>
      <c r="AD308" s="76">
        <v>14</v>
      </c>
      <c r="AE308" s="76">
        <v>73</v>
      </c>
      <c r="AF308" s="76" t="s">
        <v>3854</v>
      </c>
      <c r="AG308" s="76"/>
      <c r="AH308" s="76"/>
      <c r="AI308" s="76"/>
      <c r="AJ308" s="76"/>
      <c r="AK308" s="76"/>
      <c r="AL308" s="76"/>
      <c r="AM308" s="83" t="s">
        <v>15188</v>
      </c>
      <c r="AN308" s="83" t="s">
        <v>5630</v>
      </c>
    </row>
    <row r="309" spans="1:40" x14ac:dyDescent="0.3">
      <c r="A309" s="80" t="s">
        <v>127</v>
      </c>
      <c r="B309" s="80">
        <v>14</v>
      </c>
      <c r="C309" s="80" t="s">
        <v>31084</v>
      </c>
      <c r="D309" s="81">
        <v>45930</v>
      </c>
      <c r="E309" s="80" t="s">
        <v>7956</v>
      </c>
      <c r="F309" s="80" t="s">
        <v>7956</v>
      </c>
      <c r="G309" s="80" t="s">
        <v>5569</v>
      </c>
      <c r="H309" s="81">
        <v>39944</v>
      </c>
      <c r="I309" s="80" t="s">
        <v>203</v>
      </c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1">
        <v>45916</v>
      </c>
      <c r="Z309" s="80"/>
      <c r="AA309" s="80"/>
      <c r="AB309" s="80"/>
      <c r="AC309" s="80"/>
      <c r="AD309" s="80"/>
      <c r="AE309" s="80"/>
      <c r="AF309" s="80" t="s">
        <v>3854</v>
      </c>
      <c r="AG309" s="80"/>
      <c r="AH309" s="80"/>
      <c r="AI309" s="80"/>
      <c r="AJ309" s="80"/>
      <c r="AK309" s="80"/>
      <c r="AL309" s="80" t="s">
        <v>195</v>
      </c>
      <c r="AM309" s="83" t="s">
        <v>5569</v>
      </c>
      <c r="AN309" s="83" t="s">
        <v>5630</v>
      </c>
    </row>
    <row r="310" spans="1:40" x14ac:dyDescent="0.3">
      <c r="A310" s="80" t="s">
        <v>128</v>
      </c>
      <c r="B310" s="80">
        <v>13</v>
      </c>
      <c r="C310" s="80" t="s">
        <v>11986</v>
      </c>
      <c r="D310" s="81">
        <v>45930</v>
      </c>
      <c r="E310" s="80" t="s">
        <v>13761</v>
      </c>
      <c r="F310" s="80" t="s">
        <v>30794</v>
      </c>
      <c r="G310" s="80" t="s">
        <v>30794</v>
      </c>
      <c r="H310" s="81" t="s">
        <v>30794</v>
      </c>
      <c r="I310" s="80" t="s">
        <v>203</v>
      </c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1">
        <v>45917</v>
      </c>
      <c r="Z310" s="80"/>
      <c r="AA310" s="80"/>
      <c r="AB310" s="80"/>
      <c r="AC310" s="80"/>
      <c r="AD310" s="80"/>
      <c r="AE310" s="80"/>
      <c r="AF310" s="80" t="s">
        <v>3854</v>
      </c>
      <c r="AG310" s="80"/>
      <c r="AH310" s="80"/>
      <c r="AI310" s="80"/>
      <c r="AJ310" s="80"/>
      <c r="AK310" s="80"/>
      <c r="AL310" s="80" t="s">
        <v>195</v>
      </c>
      <c r="AM310" s="83" t="s">
        <v>21600</v>
      </c>
      <c r="AN310" s="83" t="e">
        <v>#N/A</v>
      </c>
    </row>
    <row r="311" spans="1:40" x14ac:dyDescent="0.3">
      <c r="A311" s="80" t="s">
        <v>128</v>
      </c>
      <c r="B311" s="80">
        <v>9</v>
      </c>
      <c r="C311" s="80" t="s">
        <v>31085</v>
      </c>
      <c r="D311" s="81">
        <v>45930</v>
      </c>
      <c r="E311" s="80" t="s">
        <v>543</v>
      </c>
      <c r="F311" s="80" t="s">
        <v>543</v>
      </c>
      <c r="G311" s="80" t="s">
        <v>544</v>
      </c>
      <c r="H311" s="81">
        <v>44018</v>
      </c>
      <c r="I311" s="80" t="s">
        <v>203</v>
      </c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1">
        <v>45921</v>
      </c>
      <c r="Z311" s="80"/>
      <c r="AA311" s="80"/>
      <c r="AB311" s="80"/>
      <c r="AC311" s="80"/>
      <c r="AD311" s="80"/>
      <c r="AE311" s="80"/>
      <c r="AF311" s="80" t="s">
        <v>3854</v>
      </c>
      <c r="AG311" s="80"/>
      <c r="AH311" s="80"/>
      <c r="AI311" s="80"/>
      <c r="AJ311" s="80"/>
      <c r="AK311" s="80"/>
      <c r="AL311" s="80" t="s">
        <v>195</v>
      </c>
      <c r="AM311" s="83" t="s">
        <v>544</v>
      </c>
      <c r="AN311" s="83" t="s">
        <v>5630</v>
      </c>
    </row>
    <row r="312" spans="1:40" x14ac:dyDescent="0.3">
      <c r="A312" s="76" t="s">
        <v>128</v>
      </c>
      <c r="B312" s="76">
        <v>5</v>
      </c>
      <c r="C312" s="76" t="s">
        <v>31086</v>
      </c>
      <c r="D312" s="78">
        <v>45930</v>
      </c>
      <c r="E312" s="76" t="s">
        <v>11275</v>
      </c>
      <c r="F312" s="76" t="s">
        <v>11275</v>
      </c>
      <c r="G312" s="76" t="s">
        <v>6695</v>
      </c>
      <c r="H312" s="78">
        <v>38237</v>
      </c>
      <c r="I312" s="76" t="s">
        <v>3723</v>
      </c>
      <c r="J312" s="76" t="s">
        <v>195</v>
      </c>
      <c r="K312" s="76">
        <v>73</v>
      </c>
      <c r="L312" s="76">
        <v>73</v>
      </c>
      <c r="M312" s="76" t="s">
        <v>30795</v>
      </c>
      <c r="N312" s="76" t="s">
        <v>31086</v>
      </c>
      <c r="O312" s="76" t="s">
        <v>209</v>
      </c>
      <c r="P312" s="76" t="s">
        <v>31086</v>
      </c>
      <c r="Q312" s="76" t="s">
        <v>3726</v>
      </c>
      <c r="R312" s="76" t="s">
        <v>3908</v>
      </c>
      <c r="S312" s="76" t="s">
        <v>4668</v>
      </c>
      <c r="T312" s="76" t="s">
        <v>3914</v>
      </c>
      <c r="U312" s="76" t="s">
        <v>3841</v>
      </c>
      <c r="V312" s="76" t="s">
        <v>219</v>
      </c>
      <c r="W312" s="76">
        <v>113934892</v>
      </c>
      <c r="X312" s="76">
        <v>114245747</v>
      </c>
      <c r="Y312" s="78">
        <v>45925</v>
      </c>
      <c r="Z312" s="76" t="s">
        <v>3730</v>
      </c>
      <c r="AA312" s="76" t="s">
        <v>3731</v>
      </c>
      <c r="AB312" s="76" t="s">
        <v>3732</v>
      </c>
      <c r="AC312" s="76">
        <v>504</v>
      </c>
      <c r="AD312" s="76">
        <v>7</v>
      </c>
      <c r="AE312" s="76">
        <v>72</v>
      </c>
      <c r="AF312" s="76" t="s">
        <v>3854</v>
      </c>
      <c r="AG312" s="76" t="s">
        <v>31087</v>
      </c>
      <c r="AH312" s="76" t="s">
        <v>31088</v>
      </c>
      <c r="AI312" s="76" t="s">
        <v>2085</v>
      </c>
      <c r="AJ312" s="76" t="s">
        <v>219</v>
      </c>
      <c r="AK312" s="76" t="s">
        <v>11280</v>
      </c>
      <c r="AL312" s="76"/>
      <c r="AM312" s="83" t="s">
        <v>6695</v>
      </c>
      <c r="AN312" s="83" t="s">
        <v>5630</v>
      </c>
    </row>
    <row r="313" spans="1:40" x14ac:dyDescent="0.3">
      <c r="A313" s="76" t="s">
        <v>128</v>
      </c>
      <c r="B313" s="76">
        <v>5</v>
      </c>
      <c r="C313" s="76" t="s">
        <v>2879</v>
      </c>
      <c r="D313" s="78">
        <v>45930</v>
      </c>
      <c r="E313" s="76" t="s">
        <v>8226</v>
      </c>
      <c r="F313" s="76" t="s">
        <v>8226</v>
      </c>
      <c r="G313" s="76" t="s">
        <v>5917</v>
      </c>
      <c r="H313" s="78">
        <v>38044</v>
      </c>
      <c r="I313" s="76" t="s">
        <v>3723</v>
      </c>
      <c r="J313" s="76" t="s">
        <v>195</v>
      </c>
      <c r="K313" s="76">
        <v>73</v>
      </c>
      <c r="L313" s="76">
        <v>73</v>
      </c>
      <c r="M313" s="76" t="s">
        <v>30795</v>
      </c>
      <c r="N313" s="76" t="s">
        <v>2879</v>
      </c>
      <c r="O313" s="76" t="s">
        <v>209</v>
      </c>
      <c r="P313" s="76" t="s">
        <v>2879</v>
      </c>
      <c r="Q313" s="76" t="s">
        <v>3726</v>
      </c>
      <c r="R313" s="76" t="s">
        <v>3794</v>
      </c>
      <c r="S313" s="76" t="s">
        <v>8230</v>
      </c>
      <c r="T313" s="76" t="s">
        <v>8229</v>
      </c>
      <c r="U313" s="76" t="s">
        <v>29597</v>
      </c>
      <c r="V313" s="76" t="s">
        <v>318</v>
      </c>
      <c r="W313" s="76">
        <v>113921157</v>
      </c>
      <c r="X313" s="76">
        <v>114231086</v>
      </c>
      <c r="Y313" s="78">
        <v>45925</v>
      </c>
      <c r="Z313" s="76" t="s">
        <v>3730</v>
      </c>
      <c r="AA313" s="76" t="s">
        <v>3731</v>
      </c>
      <c r="AB313" s="76" t="s">
        <v>3732</v>
      </c>
      <c r="AC313" s="76">
        <v>455</v>
      </c>
      <c r="AD313" s="76">
        <v>7</v>
      </c>
      <c r="AE313" s="76">
        <v>65</v>
      </c>
      <c r="AF313" s="76" t="s">
        <v>3854</v>
      </c>
      <c r="AG313" s="76" t="s">
        <v>31089</v>
      </c>
      <c r="AH313" s="76" t="s">
        <v>31090</v>
      </c>
      <c r="AI313" s="76" t="s">
        <v>31091</v>
      </c>
      <c r="AJ313" s="76" t="s">
        <v>318</v>
      </c>
      <c r="AK313" s="76" t="s">
        <v>31092</v>
      </c>
      <c r="AL313" s="76"/>
      <c r="AM313" s="83" t="s">
        <v>5917</v>
      </c>
      <c r="AN313" s="83" t="s">
        <v>5630</v>
      </c>
    </row>
  </sheetData>
  <autoFilter ref="A1:AN314" xr:uid="{6A61A15E-0952-4767-BA82-F491F3B8B916}">
    <sortState xmlns:xlrd2="http://schemas.microsoft.com/office/spreadsheetml/2017/richdata2" ref="A2:AN313">
      <sortCondition ref="C1:C31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6718-726B-4A86-960E-528495AF6658}">
  <dimension ref="A1:Y2424"/>
  <sheetViews>
    <sheetView workbookViewId="0"/>
  </sheetViews>
  <sheetFormatPr defaultColWidth="9.109375" defaultRowHeight="14.4" x14ac:dyDescent="0.3"/>
  <cols>
    <col min="1" max="1" width="11.5546875" style="89" bestFit="1" customWidth="1"/>
    <col min="2" max="2" width="12" style="89" bestFit="1" customWidth="1"/>
    <col min="3" max="3" width="34.6640625" style="89" bestFit="1" customWidth="1"/>
    <col min="4" max="4" width="12.44140625" style="89" bestFit="1" customWidth="1"/>
    <col min="5" max="5" width="21.109375" style="89" bestFit="1" customWidth="1"/>
    <col min="6" max="6" width="9" style="89" bestFit="1" customWidth="1"/>
    <col min="7" max="7" width="29.6640625" style="89" bestFit="1" customWidth="1"/>
    <col min="8" max="8" width="13.109375" style="89" bestFit="1" customWidth="1"/>
    <col min="9" max="9" width="9.33203125" style="89" bestFit="1" customWidth="1"/>
    <col min="10" max="10" width="7.109375" style="89" bestFit="1" customWidth="1"/>
    <col min="11" max="11" width="7.33203125" style="89" bestFit="1" customWidth="1"/>
    <col min="12" max="12" width="8.44140625" style="89" bestFit="1" customWidth="1"/>
    <col min="13" max="13" width="16.6640625" style="89" bestFit="1" customWidth="1"/>
    <col min="14" max="14" width="8.88671875" style="89" bestFit="1" customWidth="1"/>
    <col min="15" max="15" width="11.33203125" style="89" bestFit="1" customWidth="1"/>
    <col min="16" max="16" width="11" style="89" bestFit="1" customWidth="1"/>
    <col min="17" max="18" width="10.6640625" style="89" bestFit="1" customWidth="1"/>
    <col min="19" max="19" width="9.33203125" style="89" bestFit="1" customWidth="1"/>
    <col min="20" max="20" width="17.5546875" style="89" bestFit="1" customWidth="1"/>
    <col min="21" max="21" width="48.44140625" style="89" bestFit="1" customWidth="1"/>
    <col min="22" max="22" width="32.5546875" style="89" bestFit="1" customWidth="1"/>
    <col min="23" max="23" width="22.109375" style="89" bestFit="1" customWidth="1"/>
    <col min="24" max="24" width="10.44140625" style="89" bestFit="1" customWidth="1"/>
    <col min="25" max="25" width="11.33203125" style="89" bestFit="1" customWidth="1"/>
    <col min="26" max="16384" width="9.109375" style="87"/>
  </cols>
  <sheetData>
    <row r="1" spans="1:25" x14ac:dyDescent="0.3">
      <c r="A1" s="84" t="s">
        <v>19144</v>
      </c>
      <c r="B1" s="85" t="s">
        <v>19145</v>
      </c>
      <c r="C1" s="86" t="s">
        <v>19146</v>
      </c>
      <c r="D1" s="86" t="s">
        <v>19147</v>
      </c>
      <c r="E1" s="86" t="s">
        <v>19148</v>
      </c>
      <c r="F1" s="85" t="s">
        <v>19149</v>
      </c>
      <c r="G1" s="86" t="s">
        <v>19150</v>
      </c>
      <c r="H1" s="86" t="s">
        <v>19151</v>
      </c>
      <c r="I1" s="86" t="s">
        <v>19152</v>
      </c>
      <c r="J1" s="85" t="s">
        <v>19153</v>
      </c>
      <c r="K1" s="85" t="s">
        <v>3703</v>
      </c>
      <c r="L1" s="85" t="s">
        <v>19154</v>
      </c>
      <c r="M1" s="86" t="s">
        <v>19155</v>
      </c>
      <c r="N1" s="86" t="s">
        <v>19156</v>
      </c>
      <c r="O1" s="86" t="s">
        <v>19157</v>
      </c>
      <c r="P1" s="86" t="s">
        <v>19158</v>
      </c>
      <c r="Q1" s="86" t="s">
        <v>19159</v>
      </c>
      <c r="R1" s="86" t="s">
        <v>19160</v>
      </c>
      <c r="S1" s="86" t="s">
        <v>19161</v>
      </c>
      <c r="T1" s="86" t="s">
        <v>19162</v>
      </c>
      <c r="U1" s="86" t="s">
        <v>19163</v>
      </c>
      <c r="V1" s="86" t="s">
        <v>19164</v>
      </c>
      <c r="W1" s="86" t="s">
        <v>19165</v>
      </c>
      <c r="X1" s="86" t="s">
        <v>19166</v>
      </c>
      <c r="Y1" s="85" t="s">
        <v>19167</v>
      </c>
    </row>
    <row r="2" spans="1:25" x14ac:dyDescent="0.3">
      <c r="A2" s="84" t="str">
        <f>TRIM(D2)</f>
        <v>cking</v>
      </c>
      <c r="B2" s="88" t="s">
        <v>21272</v>
      </c>
      <c r="C2" s="89" t="s">
        <v>21273</v>
      </c>
      <c r="D2" s="89" t="s">
        <v>21274</v>
      </c>
      <c r="E2" s="89" t="s">
        <v>5630</v>
      </c>
      <c r="F2" s="88" t="s">
        <v>19181</v>
      </c>
      <c r="G2" s="89" t="s">
        <v>19030</v>
      </c>
      <c r="H2" s="89" t="s">
        <v>19172</v>
      </c>
      <c r="I2" s="89" t="s">
        <v>19173</v>
      </c>
      <c r="J2" s="88" t="s">
        <v>19174</v>
      </c>
      <c r="K2" s="88" t="s">
        <v>19401</v>
      </c>
      <c r="L2" s="88" t="s">
        <v>19764</v>
      </c>
      <c r="M2" s="89" t="s">
        <v>8645</v>
      </c>
      <c r="N2" s="89" t="s">
        <v>407</v>
      </c>
      <c r="O2" s="90">
        <v>39324</v>
      </c>
      <c r="P2" s="90">
        <v>45886</v>
      </c>
      <c r="Q2" s="90">
        <v>45886</v>
      </c>
      <c r="R2" s="89">
        <v>43</v>
      </c>
      <c r="S2" s="89">
        <v>0</v>
      </c>
      <c r="T2" s="89" t="s">
        <v>19448</v>
      </c>
      <c r="U2" s="89" t="s">
        <v>21275</v>
      </c>
      <c r="W2" s="89" t="s">
        <v>21276</v>
      </c>
      <c r="X2" s="89" t="s">
        <v>477</v>
      </c>
      <c r="Y2" s="88" t="s">
        <v>15333</v>
      </c>
    </row>
    <row r="3" spans="1:25" x14ac:dyDescent="0.3">
      <c r="A3" s="84" t="str">
        <f t="shared" ref="A3:A66" si="0">TRIM(D3)</f>
        <v>ALARSE</v>
      </c>
      <c r="B3" s="88" t="s">
        <v>19859</v>
      </c>
      <c r="C3" s="89" t="s">
        <v>19860</v>
      </c>
      <c r="D3" s="89" t="s">
        <v>10329</v>
      </c>
      <c r="E3" s="89" t="s">
        <v>5630</v>
      </c>
      <c r="F3" s="88" t="s">
        <v>19480</v>
      </c>
      <c r="G3" s="89" t="s">
        <v>19040</v>
      </c>
      <c r="H3" s="89" t="s">
        <v>19172</v>
      </c>
      <c r="I3" s="89" t="s">
        <v>19173</v>
      </c>
      <c r="J3" s="88" t="s">
        <v>19189</v>
      </c>
      <c r="K3" s="88" t="s">
        <v>19415</v>
      </c>
      <c r="L3" s="88" t="s">
        <v>6684</v>
      </c>
      <c r="M3" s="89" t="s">
        <v>19416</v>
      </c>
      <c r="N3" s="89" t="s">
        <v>318</v>
      </c>
      <c r="O3" s="90">
        <v>24166</v>
      </c>
      <c r="P3" s="90">
        <v>39196</v>
      </c>
      <c r="Q3" s="90">
        <v>39196</v>
      </c>
      <c r="R3" s="89">
        <v>6733</v>
      </c>
      <c r="S3" s="89">
        <v>18</v>
      </c>
      <c r="T3" s="89" t="s">
        <v>19261</v>
      </c>
      <c r="U3" s="89" t="s">
        <v>19861</v>
      </c>
      <c r="W3" s="89" t="s">
        <v>19862</v>
      </c>
      <c r="X3" s="89" t="s">
        <v>318</v>
      </c>
      <c r="Y3" s="88" t="s">
        <v>10333</v>
      </c>
    </row>
    <row r="4" spans="1:25" x14ac:dyDescent="0.3">
      <c r="A4" s="84" t="str">
        <f t="shared" si="0"/>
        <v>BSTRAYE</v>
      </c>
      <c r="B4" s="88" t="s">
        <v>20821</v>
      </c>
      <c r="C4" s="89" t="s">
        <v>20822</v>
      </c>
      <c r="D4" s="89" t="s">
        <v>20823</v>
      </c>
      <c r="E4" s="89" t="s">
        <v>19715</v>
      </c>
      <c r="F4" s="88" t="s">
        <v>19181</v>
      </c>
      <c r="G4" s="89" t="s">
        <v>19030</v>
      </c>
      <c r="H4" s="89" t="s">
        <v>19172</v>
      </c>
      <c r="I4" s="89" t="s">
        <v>19173</v>
      </c>
      <c r="J4" s="88" t="s">
        <v>19189</v>
      </c>
      <c r="K4" s="88" t="s">
        <v>19190</v>
      </c>
      <c r="L4" s="88" t="s">
        <v>19191</v>
      </c>
      <c r="M4" s="89" t="s">
        <v>19192</v>
      </c>
      <c r="N4" s="89" t="s">
        <v>297</v>
      </c>
      <c r="O4" s="90">
        <v>27457</v>
      </c>
      <c r="P4" s="90">
        <v>27457</v>
      </c>
      <c r="Q4" s="90">
        <v>27457</v>
      </c>
      <c r="R4" s="89">
        <v>18472</v>
      </c>
      <c r="S4" s="89">
        <v>50</v>
      </c>
      <c r="T4" s="89" t="s">
        <v>19261</v>
      </c>
      <c r="U4" s="89" t="s">
        <v>20824</v>
      </c>
      <c r="W4" s="89" t="s">
        <v>20825</v>
      </c>
      <c r="X4" s="89" t="s">
        <v>297</v>
      </c>
      <c r="Y4" s="88" t="s">
        <v>20826</v>
      </c>
    </row>
    <row r="5" spans="1:25" x14ac:dyDescent="0.3">
      <c r="A5" s="84" t="str">
        <f t="shared" si="0"/>
        <v>TDEVOT</v>
      </c>
      <c r="B5" s="88" t="s">
        <v>29549</v>
      </c>
      <c r="C5" s="89" t="s">
        <v>29550</v>
      </c>
      <c r="D5" s="89" t="s">
        <v>15900</v>
      </c>
      <c r="E5" s="89" t="s">
        <v>5630</v>
      </c>
      <c r="F5" s="88" t="s">
        <v>19171</v>
      </c>
      <c r="G5" s="89" t="s">
        <v>19029</v>
      </c>
      <c r="H5" s="89" t="s">
        <v>19172</v>
      </c>
      <c r="I5" s="89" t="s">
        <v>19173</v>
      </c>
      <c r="J5" s="88" t="s">
        <v>19189</v>
      </c>
      <c r="K5" s="88" t="s">
        <v>19471</v>
      </c>
      <c r="L5" s="88" t="s">
        <v>19923</v>
      </c>
      <c r="M5" s="89" t="s">
        <v>19924</v>
      </c>
      <c r="N5" s="89" t="s">
        <v>318</v>
      </c>
      <c r="O5" s="90">
        <v>27582</v>
      </c>
      <c r="P5" s="90">
        <v>27582</v>
      </c>
      <c r="Q5" s="90">
        <v>27582</v>
      </c>
      <c r="R5" s="89">
        <v>18347</v>
      </c>
      <c r="S5" s="89">
        <v>50</v>
      </c>
      <c r="T5" s="89" t="s">
        <v>19261</v>
      </c>
      <c r="U5" s="89" t="s">
        <v>15902</v>
      </c>
      <c r="V5" s="89" t="s">
        <v>29551</v>
      </c>
      <c r="W5" s="89" t="s">
        <v>15903</v>
      </c>
      <c r="X5" s="89" t="s">
        <v>318</v>
      </c>
      <c r="Y5" s="88" t="s">
        <v>8087</v>
      </c>
    </row>
    <row r="6" spans="1:25" x14ac:dyDescent="0.3">
      <c r="A6" s="84" t="str">
        <f t="shared" si="0"/>
        <v>AMORESC</v>
      </c>
      <c r="B6" s="88" t="s">
        <v>19961</v>
      </c>
      <c r="C6" s="89" t="s">
        <v>19962</v>
      </c>
      <c r="D6" s="89" t="s">
        <v>18992</v>
      </c>
      <c r="E6" s="89" t="s">
        <v>5630</v>
      </c>
      <c r="F6" s="88" t="s">
        <v>19236</v>
      </c>
      <c r="G6" s="89" t="s">
        <v>19032</v>
      </c>
      <c r="H6" s="89" t="s">
        <v>19227</v>
      </c>
      <c r="I6" s="89" t="s">
        <v>19173</v>
      </c>
      <c r="J6" s="88" t="s">
        <v>19189</v>
      </c>
      <c r="K6" s="88" t="s">
        <v>19190</v>
      </c>
      <c r="L6" s="88" t="s">
        <v>19191</v>
      </c>
      <c r="M6" s="89" t="s">
        <v>19192</v>
      </c>
      <c r="N6" s="89" t="s">
        <v>297</v>
      </c>
      <c r="O6" s="90">
        <v>27967</v>
      </c>
      <c r="P6" s="90">
        <v>27967</v>
      </c>
      <c r="Q6" s="90">
        <v>27967</v>
      </c>
      <c r="R6" s="89">
        <v>17962</v>
      </c>
      <c r="S6" s="89">
        <v>49</v>
      </c>
      <c r="T6" s="89" t="s">
        <v>19261</v>
      </c>
      <c r="U6" s="89" t="s">
        <v>19963</v>
      </c>
      <c r="W6" s="89" t="s">
        <v>5338</v>
      </c>
      <c r="X6" s="89" t="s">
        <v>297</v>
      </c>
      <c r="Y6" s="88" t="s">
        <v>18996</v>
      </c>
    </row>
    <row r="7" spans="1:25" x14ac:dyDescent="0.3">
      <c r="A7" s="84" t="str">
        <f t="shared" si="0"/>
        <v>skenn14</v>
      </c>
      <c r="B7" s="88" t="s">
        <v>29127</v>
      </c>
      <c r="C7" s="89" t="s">
        <v>29128</v>
      </c>
      <c r="D7" s="89" t="s">
        <v>29129</v>
      </c>
      <c r="E7" s="89" t="s">
        <v>5630</v>
      </c>
      <c r="F7" s="88" t="s">
        <v>19171</v>
      </c>
      <c r="G7" s="89" t="s">
        <v>19029</v>
      </c>
      <c r="H7" s="89" t="s">
        <v>19172</v>
      </c>
      <c r="I7" s="89" t="s">
        <v>19173</v>
      </c>
      <c r="J7" s="88" t="s">
        <v>19189</v>
      </c>
      <c r="K7" s="88" t="s">
        <v>19190</v>
      </c>
      <c r="L7" s="88" t="s">
        <v>19252</v>
      </c>
      <c r="M7" s="89" t="s">
        <v>10322</v>
      </c>
      <c r="N7" s="89" t="s">
        <v>297</v>
      </c>
      <c r="O7" s="90">
        <v>29691</v>
      </c>
      <c r="P7" s="90">
        <v>42009</v>
      </c>
      <c r="Q7" s="90">
        <v>42009</v>
      </c>
      <c r="R7" s="89">
        <v>3920</v>
      </c>
      <c r="S7" s="89">
        <v>10</v>
      </c>
      <c r="T7" s="89" t="s">
        <v>19247</v>
      </c>
      <c r="U7" s="89" t="s">
        <v>29130</v>
      </c>
      <c r="W7" s="89" t="s">
        <v>4377</v>
      </c>
      <c r="X7" s="89" t="s">
        <v>297</v>
      </c>
      <c r="Y7" s="88" t="s">
        <v>8466</v>
      </c>
    </row>
    <row r="8" spans="1:25" x14ac:dyDescent="0.3">
      <c r="A8" s="84" t="str">
        <f t="shared" si="0"/>
        <v>MMAYER6</v>
      </c>
      <c r="B8" s="88" t="s">
        <v>26958</v>
      </c>
      <c r="C8" s="89" t="s">
        <v>26959</v>
      </c>
      <c r="D8" s="89" t="s">
        <v>26960</v>
      </c>
      <c r="E8" s="89" t="s">
        <v>19170</v>
      </c>
      <c r="F8" s="88" t="s">
        <v>19181</v>
      </c>
      <c r="G8" s="89" t="s">
        <v>19030</v>
      </c>
      <c r="H8" s="89" t="s">
        <v>19172</v>
      </c>
      <c r="I8" s="89" t="s">
        <v>19173</v>
      </c>
      <c r="J8" s="88" t="s">
        <v>19174</v>
      </c>
      <c r="K8" s="88" t="s">
        <v>19245</v>
      </c>
      <c r="L8" s="88" t="s">
        <v>19246</v>
      </c>
      <c r="M8" s="89" t="s">
        <v>14665</v>
      </c>
      <c r="N8" s="89" t="s">
        <v>219</v>
      </c>
      <c r="O8" s="90">
        <v>30579</v>
      </c>
      <c r="P8" s="90">
        <v>30579</v>
      </c>
      <c r="Q8" s="90">
        <v>30579</v>
      </c>
      <c r="R8" s="89">
        <v>15350</v>
      </c>
      <c r="S8" s="89">
        <v>42</v>
      </c>
      <c r="T8" s="89" t="s">
        <v>19261</v>
      </c>
      <c r="U8" s="89" t="s">
        <v>26961</v>
      </c>
      <c r="W8" s="89" t="s">
        <v>26962</v>
      </c>
      <c r="X8" s="89" t="s">
        <v>219</v>
      </c>
      <c r="Y8" s="88" t="s">
        <v>26963</v>
      </c>
    </row>
    <row r="9" spans="1:25" x14ac:dyDescent="0.3">
      <c r="A9" s="84" t="str">
        <f t="shared" si="0"/>
        <v>DSHUFOR</v>
      </c>
      <c r="B9" s="88" t="s">
        <v>22450</v>
      </c>
      <c r="C9" s="89" t="s">
        <v>22451</v>
      </c>
      <c r="D9" s="89" t="s">
        <v>11564</v>
      </c>
      <c r="E9" s="89" t="s">
        <v>5630</v>
      </c>
      <c r="F9" s="88" t="s">
        <v>19181</v>
      </c>
      <c r="G9" s="89" t="s">
        <v>19030</v>
      </c>
      <c r="H9" s="89" t="s">
        <v>19172</v>
      </c>
      <c r="I9" s="89" t="s">
        <v>19173</v>
      </c>
      <c r="J9" s="88" t="s">
        <v>19189</v>
      </c>
      <c r="K9" s="88" t="s">
        <v>19415</v>
      </c>
      <c r="L9" s="88" t="s">
        <v>6684</v>
      </c>
      <c r="M9" s="89" t="s">
        <v>19416</v>
      </c>
      <c r="N9" s="89" t="s">
        <v>318</v>
      </c>
      <c r="O9" s="90">
        <v>30635</v>
      </c>
      <c r="P9" s="90">
        <v>30635</v>
      </c>
      <c r="Q9" s="90">
        <v>30635</v>
      </c>
      <c r="R9" s="89">
        <v>15294</v>
      </c>
      <c r="S9" s="89">
        <v>41</v>
      </c>
      <c r="T9" s="89" t="s">
        <v>19261</v>
      </c>
      <c r="U9" s="89" t="s">
        <v>22452</v>
      </c>
      <c r="W9" s="89" t="s">
        <v>22453</v>
      </c>
      <c r="X9" s="89" t="s">
        <v>318</v>
      </c>
      <c r="Y9" s="88" t="s">
        <v>22454</v>
      </c>
    </row>
    <row r="10" spans="1:25" x14ac:dyDescent="0.3">
      <c r="A10" s="84" t="str">
        <f t="shared" si="0"/>
        <v>RSTYLE</v>
      </c>
      <c r="B10" s="88" t="s">
        <v>28792</v>
      </c>
      <c r="C10" s="89" t="s">
        <v>28793</v>
      </c>
      <c r="D10" s="89" t="s">
        <v>17350</v>
      </c>
      <c r="E10" s="89" t="s">
        <v>5630</v>
      </c>
      <c r="F10" s="88" t="s">
        <v>19171</v>
      </c>
      <c r="G10" s="89" t="s">
        <v>19029</v>
      </c>
      <c r="H10" s="89" t="s">
        <v>19172</v>
      </c>
      <c r="I10" s="89" t="s">
        <v>19173</v>
      </c>
      <c r="J10" s="88" t="s">
        <v>19174</v>
      </c>
      <c r="K10" s="88" t="s">
        <v>19309</v>
      </c>
      <c r="L10" s="88" t="s">
        <v>19918</v>
      </c>
      <c r="M10" s="89" t="s">
        <v>18106</v>
      </c>
      <c r="N10" s="89" t="s">
        <v>4327</v>
      </c>
      <c r="O10" s="90">
        <v>30783</v>
      </c>
      <c r="P10" s="90">
        <v>30783</v>
      </c>
      <c r="Q10" s="90">
        <v>30783</v>
      </c>
      <c r="R10" s="89">
        <v>15146</v>
      </c>
      <c r="S10" s="89">
        <v>41</v>
      </c>
      <c r="T10" s="89" t="s">
        <v>19261</v>
      </c>
      <c r="U10" s="89" t="s">
        <v>17353</v>
      </c>
      <c r="W10" s="89" t="s">
        <v>17354</v>
      </c>
      <c r="X10" s="89" t="s">
        <v>4327</v>
      </c>
      <c r="Y10" s="88" t="s">
        <v>17355</v>
      </c>
    </row>
    <row r="11" spans="1:25" x14ac:dyDescent="0.3">
      <c r="A11" s="84" t="str">
        <f t="shared" si="0"/>
        <v>DPUNARO</v>
      </c>
      <c r="B11" s="88" t="s">
        <v>22363</v>
      </c>
      <c r="C11" s="89" t="s">
        <v>22364</v>
      </c>
      <c r="D11" s="89" t="s">
        <v>6442</v>
      </c>
      <c r="E11" s="89" t="s">
        <v>5630</v>
      </c>
      <c r="F11" s="88" t="s">
        <v>19285</v>
      </c>
      <c r="G11" s="89" t="s">
        <v>19028</v>
      </c>
      <c r="H11" s="89" t="s">
        <v>19172</v>
      </c>
      <c r="I11" s="89" t="s">
        <v>19173</v>
      </c>
      <c r="J11" s="88" t="s">
        <v>19174</v>
      </c>
      <c r="K11" s="88" t="s">
        <v>19245</v>
      </c>
      <c r="L11" s="88" t="s">
        <v>19246</v>
      </c>
      <c r="M11" s="89" t="s">
        <v>14665</v>
      </c>
      <c r="N11" s="89" t="s">
        <v>219</v>
      </c>
      <c r="O11" s="90">
        <v>30935</v>
      </c>
      <c r="P11" s="90">
        <v>30935</v>
      </c>
      <c r="Q11" s="90">
        <v>30935</v>
      </c>
      <c r="R11" s="89">
        <v>14994</v>
      </c>
      <c r="S11" s="89">
        <v>41</v>
      </c>
      <c r="T11" s="89" t="s">
        <v>19261</v>
      </c>
      <c r="U11" s="89" t="s">
        <v>22365</v>
      </c>
      <c r="W11" s="89" t="s">
        <v>22366</v>
      </c>
      <c r="X11" s="89" t="s">
        <v>219</v>
      </c>
      <c r="Y11" s="88" t="s">
        <v>8450</v>
      </c>
    </row>
    <row r="12" spans="1:25" x14ac:dyDescent="0.3">
      <c r="A12" s="84" t="str">
        <f t="shared" si="0"/>
        <v>BSTOWEL</v>
      </c>
      <c r="B12" s="88" t="s">
        <v>20818</v>
      </c>
      <c r="C12" s="89" t="s">
        <v>20819</v>
      </c>
      <c r="D12" s="89" t="s">
        <v>13262</v>
      </c>
      <c r="E12" s="89" t="s">
        <v>5630</v>
      </c>
      <c r="F12" s="88" t="s">
        <v>19171</v>
      </c>
      <c r="G12" s="89" t="s">
        <v>19029</v>
      </c>
      <c r="H12" s="89" t="s">
        <v>19172</v>
      </c>
      <c r="I12" s="89" t="s">
        <v>19173</v>
      </c>
      <c r="J12" s="88" t="s">
        <v>19174</v>
      </c>
      <c r="K12" s="88" t="s">
        <v>19207</v>
      </c>
      <c r="L12" s="88" t="s">
        <v>19208</v>
      </c>
      <c r="M12" s="89" t="s">
        <v>10249</v>
      </c>
      <c r="N12" s="89" t="s">
        <v>219</v>
      </c>
      <c r="O12" s="90">
        <v>31027</v>
      </c>
      <c r="P12" s="90">
        <v>31027</v>
      </c>
      <c r="Q12" s="90">
        <v>31027</v>
      </c>
      <c r="R12" s="89">
        <v>14902</v>
      </c>
      <c r="S12" s="89">
        <v>40</v>
      </c>
      <c r="T12" s="89" t="s">
        <v>19261</v>
      </c>
      <c r="U12" s="89" t="s">
        <v>20820</v>
      </c>
      <c r="W12" s="89" t="s">
        <v>13265</v>
      </c>
      <c r="X12" s="89" t="s">
        <v>219</v>
      </c>
      <c r="Y12" s="88" t="s">
        <v>13266</v>
      </c>
    </row>
    <row r="13" spans="1:25" x14ac:dyDescent="0.3">
      <c r="A13" s="84" t="str">
        <f t="shared" si="0"/>
        <v>NCRUZMO</v>
      </c>
      <c r="B13" s="88" t="s">
        <v>27472</v>
      </c>
      <c r="C13" s="89" t="s">
        <v>27473</v>
      </c>
      <c r="D13" s="89" t="s">
        <v>8786</v>
      </c>
      <c r="E13" s="89" t="s">
        <v>5630</v>
      </c>
      <c r="F13" s="88" t="s">
        <v>19171</v>
      </c>
      <c r="G13" s="89" t="s">
        <v>19029</v>
      </c>
      <c r="H13" s="89" t="s">
        <v>19172</v>
      </c>
      <c r="I13" s="89" t="s">
        <v>19419</v>
      </c>
      <c r="J13" s="88" t="s">
        <v>19189</v>
      </c>
      <c r="K13" s="88" t="s">
        <v>19420</v>
      </c>
      <c r="L13" s="88" t="s">
        <v>19420</v>
      </c>
      <c r="M13" s="89" t="s">
        <v>19421</v>
      </c>
      <c r="N13" s="89" t="s">
        <v>5965</v>
      </c>
      <c r="O13" s="90">
        <v>31120</v>
      </c>
      <c r="P13" s="90">
        <v>31120</v>
      </c>
      <c r="Q13" s="90">
        <v>31120</v>
      </c>
      <c r="R13" s="89">
        <v>14809</v>
      </c>
      <c r="S13" s="89">
        <v>40</v>
      </c>
      <c r="T13" s="89" t="s">
        <v>19261</v>
      </c>
      <c r="U13" s="89" t="s">
        <v>27474</v>
      </c>
      <c r="W13" s="89" t="s">
        <v>14140</v>
      </c>
      <c r="X13" s="89" t="s">
        <v>5965</v>
      </c>
      <c r="Y13" s="88" t="s">
        <v>8790</v>
      </c>
    </row>
    <row r="14" spans="1:25" x14ac:dyDescent="0.3">
      <c r="A14" s="84" t="str">
        <f t="shared" si="0"/>
        <v>FHERNA4</v>
      </c>
      <c r="B14" s="88" t="s">
        <v>23125</v>
      </c>
      <c r="C14" s="89" t="s">
        <v>23126</v>
      </c>
      <c r="D14" s="89" t="s">
        <v>1028</v>
      </c>
      <c r="E14" s="89" t="s">
        <v>5630</v>
      </c>
      <c r="F14" s="88" t="s">
        <v>19181</v>
      </c>
      <c r="G14" s="89" t="s">
        <v>19030</v>
      </c>
      <c r="H14" s="89" t="s">
        <v>19172</v>
      </c>
      <c r="I14" s="89" t="s">
        <v>19173</v>
      </c>
      <c r="J14" s="88" t="s">
        <v>19174</v>
      </c>
      <c r="K14" s="88" t="s">
        <v>19716</v>
      </c>
      <c r="L14" s="88" t="s">
        <v>19717</v>
      </c>
      <c r="M14" s="89" t="s">
        <v>5847</v>
      </c>
      <c r="N14" s="89" t="s">
        <v>279</v>
      </c>
      <c r="O14" s="90">
        <v>31131</v>
      </c>
      <c r="P14" s="90">
        <v>31131</v>
      </c>
      <c r="Q14" s="90">
        <v>31131</v>
      </c>
      <c r="R14" s="89">
        <v>14798</v>
      </c>
      <c r="S14" s="89">
        <v>40</v>
      </c>
      <c r="T14" s="89" t="s">
        <v>19261</v>
      </c>
      <c r="U14" s="89" t="s">
        <v>23127</v>
      </c>
      <c r="W14" s="89" t="s">
        <v>1032</v>
      </c>
      <c r="X14" s="89" t="s">
        <v>279</v>
      </c>
      <c r="Y14" s="88" t="s">
        <v>9814</v>
      </c>
    </row>
    <row r="15" spans="1:25" x14ac:dyDescent="0.3">
      <c r="A15" s="84" t="str">
        <f t="shared" si="0"/>
        <v>THAMIL2</v>
      </c>
      <c r="B15" s="88" t="s">
        <v>29598</v>
      </c>
      <c r="C15" s="89" t="s">
        <v>29599</v>
      </c>
      <c r="D15" s="89" t="s">
        <v>6941</v>
      </c>
      <c r="E15" s="89" t="s">
        <v>5630</v>
      </c>
      <c r="F15" s="88" t="s">
        <v>19181</v>
      </c>
      <c r="G15" s="89" t="s">
        <v>19030</v>
      </c>
      <c r="H15" s="89" t="s">
        <v>19172</v>
      </c>
      <c r="I15" s="89" t="s">
        <v>19173</v>
      </c>
      <c r="J15" s="88" t="s">
        <v>19189</v>
      </c>
      <c r="K15" s="88" t="s">
        <v>19333</v>
      </c>
      <c r="L15" s="88" t="s">
        <v>19467</v>
      </c>
      <c r="M15" s="89" t="s">
        <v>9084</v>
      </c>
      <c r="N15" s="89" t="s">
        <v>260</v>
      </c>
      <c r="O15" s="90">
        <v>31138</v>
      </c>
      <c r="P15" s="90">
        <v>31138</v>
      </c>
      <c r="Q15" s="90">
        <v>31138</v>
      </c>
      <c r="R15" s="89">
        <v>14791</v>
      </c>
      <c r="S15" s="89">
        <v>40</v>
      </c>
      <c r="T15" s="89" t="s">
        <v>19261</v>
      </c>
      <c r="U15" s="89" t="s">
        <v>6942</v>
      </c>
      <c r="W15" s="89" t="s">
        <v>6943</v>
      </c>
      <c r="X15" s="89" t="s">
        <v>260</v>
      </c>
      <c r="Y15" s="88" t="s">
        <v>6944</v>
      </c>
    </row>
    <row r="16" spans="1:25" x14ac:dyDescent="0.3">
      <c r="A16" s="84" t="str">
        <f t="shared" si="0"/>
        <v>BCANNO</v>
      </c>
      <c r="B16" s="88" t="s">
        <v>20403</v>
      </c>
      <c r="C16" s="89" t="s">
        <v>20404</v>
      </c>
      <c r="D16" s="89" t="s">
        <v>20405</v>
      </c>
      <c r="E16" s="89" t="s">
        <v>19715</v>
      </c>
      <c r="F16" s="88" t="s">
        <v>19285</v>
      </c>
      <c r="G16" s="89" t="s">
        <v>19028</v>
      </c>
      <c r="H16" s="89" t="s">
        <v>19172</v>
      </c>
      <c r="I16" s="89" t="s">
        <v>19173</v>
      </c>
      <c r="J16" s="88" t="s">
        <v>19189</v>
      </c>
      <c r="K16" s="88" t="s">
        <v>19273</v>
      </c>
      <c r="L16" s="88" t="s">
        <v>19274</v>
      </c>
      <c r="M16" s="89" t="s">
        <v>7733</v>
      </c>
      <c r="N16" s="89" t="s">
        <v>328</v>
      </c>
      <c r="O16" s="90">
        <v>31189</v>
      </c>
      <c r="P16" s="90">
        <v>31189</v>
      </c>
      <c r="Q16" s="90">
        <v>31189</v>
      </c>
      <c r="R16" s="89">
        <v>14740</v>
      </c>
      <c r="S16" s="89">
        <v>40</v>
      </c>
      <c r="T16" s="89" t="s">
        <v>19261</v>
      </c>
      <c r="U16" s="89" t="s">
        <v>20406</v>
      </c>
      <c r="W16" s="89" t="s">
        <v>17500</v>
      </c>
      <c r="X16" s="89" t="s">
        <v>375</v>
      </c>
      <c r="Y16" s="88" t="s">
        <v>20407</v>
      </c>
    </row>
    <row r="17" spans="1:25" x14ac:dyDescent="0.3">
      <c r="A17" s="84" t="str">
        <f t="shared" si="0"/>
        <v>MDRESBA</v>
      </c>
      <c r="B17" s="88" t="s">
        <v>26630</v>
      </c>
      <c r="C17" s="89" t="s">
        <v>26631</v>
      </c>
      <c r="D17" s="89" t="s">
        <v>4325</v>
      </c>
      <c r="E17" s="89" t="s">
        <v>5630</v>
      </c>
      <c r="F17" s="88" t="s">
        <v>19206</v>
      </c>
      <c r="G17" s="89" t="s">
        <v>136</v>
      </c>
      <c r="H17" s="89" t="s">
        <v>19172</v>
      </c>
      <c r="I17" s="89" t="s">
        <v>19173</v>
      </c>
      <c r="J17" s="88" t="s">
        <v>19174</v>
      </c>
      <c r="K17" s="88" t="s">
        <v>19175</v>
      </c>
      <c r="L17" s="88" t="s">
        <v>20086</v>
      </c>
      <c r="M17" s="89" t="s">
        <v>6579</v>
      </c>
      <c r="N17" s="89" t="s">
        <v>4327</v>
      </c>
      <c r="O17" s="90">
        <v>31224</v>
      </c>
      <c r="P17" s="90">
        <v>31224</v>
      </c>
      <c r="Q17" s="90">
        <v>31224</v>
      </c>
      <c r="R17" s="89">
        <v>14705</v>
      </c>
      <c r="S17" s="89">
        <v>40</v>
      </c>
      <c r="T17" s="89" t="s">
        <v>19261</v>
      </c>
      <c r="U17" s="89" t="s">
        <v>12491</v>
      </c>
      <c r="W17" s="89" t="s">
        <v>4326</v>
      </c>
      <c r="X17" s="89" t="s">
        <v>4327</v>
      </c>
      <c r="Y17" s="88" t="s">
        <v>4328</v>
      </c>
    </row>
    <row r="18" spans="1:25" x14ac:dyDescent="0.3">
      <c r="A18" s="84" t="str">
        <f t="shared" si="0"/>
        <v>WCARABA</v>
      </c>
      <c r="B18" s="88" t="s">
        <v>30147</v>
      </c>
      <c r="C18" s="89" t="s">
        <v>30148</v>
      </c>
      <c r="D18" s="89" t="s">
        <v>5967</v>
      </c>
      <c r="E18" s="89" t="s">
        <v>5630</v>
      </c>
      <c r="F18" s="88" t="s">
        <v>19285</v>
      </c>
      <c r="G18" s="89" t="s">
        <v>19028</v>
      </c>
      <c r="H18" s="89" t="s">
        <v>19172</v>
      </c>
      <c r="I18" s="89" t="s">
        <v>19419</v>
      </c>
      <c r="J18" s="88" t="s">
        <v>19189</v>
      </c>
      <c r="K18" s="88" t="s">
        <v>19420</v>
      </c>
      <c r="L18" s="88" t="s">
        <v>19420</v>
      </c>
      <c r="M18" s="89" t="s">
        <v>19421</v>
      </c>
      <c r="N18" s="89" t="s">
        <v>5965</v>
      </c>
      <c r="O18" s="90">
        <v>31246</v>
      </c>
      <c r="P18" s="90">
        <v>36961</v>
      </c>
      <c r="Q18" s="90">
        <v>31246</v>
      </c>
      <c r="R18" s="89">
        <v>14683</v>
      </c>
      <c r="S18" s="89">
        <v>40</v>
      </c>
      <c r="T18" s="89" t="s">
        <v>19261</v>
      </c>
      <c r="U18" s="89" t="s">
        <v>30149</v>
      </c>
      <c r="V18" s="89" t="s">
        <v>30150</v>
      </c>
      <c r="W18" s="89" t="s">
        <v>14140</v>
      </c>
      <c r="X18" s="89" t="s">
        <v>5965</v>
      </c>
      <c r="Y18" s="88" t="s">
        <v>12080</v>
      </c>
    </row>
    <row r="19" spans="1:25" x14ac:dyDescent="0.3">
      <c r="A19" s="84" t="str">
        <f t="shared" si="0"/>
        <v>CGOODWI</v>
      </c>
      <c r="B19" s="88" t="s">
        <v>21131</v>
      </c>
      <c r="C19" s="89" t="s">
        <v>21132</v>
      </c>
      <c r="D19" s="89" t="s">
        <v>12206</v>
      </c>
      <c r="E19" s="89" t="s">
        <v>5630</v>
      </c>
      <c r="F19" s="88" t="s">
        <v>20261</v>
      </c>
      <c r="G19" s="89" t="s">
        <v>19039</v>
      </c>
      <c r="H19" s="89" t="s">
        <v>19172</v>
      </c>
      <c r="I19" s="89" t="s">
        <v>19173</v>
      </c>
      <c r="J19" s="88" t="s">
        <v>19174</v>
      </c>
      <c r="K19" s="88" t="s">
        <v>19579</v>
      </c>
      <c r="L19" s="88" t="s">
        <v>20626</v>
      </c>
      <c r="M19" s="89" t="s">
        <v>7630</v>
      </c>
      <c r="N19" s="89" t="s">
        <v>250</v>
      </c>
      <c r="O19" s="90">
        <v>31264</v>
      </c>
      <c r="P19" s="90">
        <v>31264</v>
      </c>
      <c r="Q19" s="90">
        <v>31264</v>
      </c>
      <c r="R19" s="89">
        <v>14665</v>
      </c>
      <c r="S19" s="89">
        <v>40</v>
      </c>
      <c r="T19" s="89" t="s">
        <v>19261</v>
      </c>
      <c r="U19" s="89" t="s">
        <v>21133</v>
      </c>
      <c r="W19" s="89" t="s">
        <v>12208</v>
      </c>
      <c r="X19" s="89" t="s">
        <v>250</v>
      </c>
      <c r="Y19" s="88" t="s">
        <v>12209</v>
      </c>
    </row>
    <row r="20" spans="1:25" x14ac:dyDescent="0.3">
      <c r="A20" s="84" t="str">
        <f t="shared" si="0"/>
        <v>DMCDON1</v>
      </c>
      <c r="B20" s="88" t="s">
        <v>22197</v>
      </c>
      <c r="C20" s="89" t="s">
        <v>22198</v>
      </c>
      <c r="D20" s="89" t="s">
        <v>12654</v>
      </c>
      <c r="E20" s="89" t="s">
        <v>5630</v>
      </c>
      <c r="F20" s="88" t="s">
        <v>19171</v>
      </c>
      <c r="G20" s="89" t="s">
        <v>19029</v>
      </c>
      <c r="H20" s="89" t="s">
        <v>19172</v>
      </c>
      <c r="I20" s="89" t="s">
        <v>19173</v>
      </c>
      <c r="J20" s="88" t="s">
        <v>19174</v>
      </c>
      <c r="K20" s="88" t="s">
        <v>19360</v>
      </c>
      <c r="L20" s="88" t="s">
        <v>19361</v>
      </c>
      <c r="M20" s="89" t="s">
        <v>19362</v>
      </c>
      <c r="N20" s="89" t="s">
        <v>1463</v>
      </c>
      <c r="O20" s="90">
        <v>31482</v>
      </c>
      <c r="P20" s="90">
        <v>31482</v>
      </c>
      <c r="Q20" s="90">
        <v>31482</v>
      </c>
      <c r="R20" s="89">
        <v>14447</v>
      </c>
      <c r="S20" s="89">
        <v>39</v>
      </c>
      <c r="T20" s="89" t="s">
        <v>19261</v>
      </c>
      <c r="U20" s="89" t="s">
        <v>22199</v>
      </c>
      <c r="W20" s="89" t="s">
        <v>22200</v>
      </c>
      <c r="X20" s="89" t="s">
        <v>1472</v>
      </c>
      <c r="Y20" s="88" t="s">
        <v>22201</v>
      </c>
    </row>
    <row r="21" spans="1:25" x14ac:dyDescent="0.3">
      <c r="A21" s="84" t="str">
        <f t="shared" si="0"/>
        <v>JHARNES</v>
      </c>
      <c r="B21" s="88" t="s">
        <v>24650</v>
      </c>
      <c r="C21" s="89" t="s">
        <v>24651</v>
      </c>
      <c r="D21" s="89" t="s">
        <v>5514</v>
      </c>
      <c r="E21" s="89" t="s">
        <v>5630</v>
      </c>
      <c r="F21" s="88" t="s">
        <v>19285</v>
      </c>
      <c r="G21" s="89" t="s">
        <v>19028</v>
      </c>
      <c r="H21" s="89" t="s">
        <v>19172</v>
      </c>
      <c r="I21" s="89" t="s">
        <v>19173</v>
      </c>
      <c r="J21" s="88" t="s">
        <v>19174</v>
      </c>
      <c r="K21" s="88" t="s">
        <v>19216</v>
      </c>
      <c r="L21" s="88" t="s">
        <v>19237</v>
      </c>
      <c r="M21" s="89" t="s">
        <v>19238</v>
      </c>
      <c r="N21" s="89" t="s">
        <v>250</v>
      </c>
      <c r="O21" s="90">
        <v>31646</v>
      </c>
      <c r="P21" s="90">
        <v>31646</v>
      </c>
      <c r="Q21" s="90">
        <v>31646</v>
      </c>
      <c r="R21" s="89">
        <v>14283</v>
      </c>
      <c r="S21" s="89">
        <v>39</v>
      </c>
      <c r="T21" s="89" t="s">
        <v>19261</v>
      </c>
      <c r="U21" s="89" t="s">
        <v>24652</v>
      </c>
      <c r="W21" s="89" t="s">
        <v>5515</v>
      </c>
      <c r="X21" s="89" t="s">
        <v>250</v>
      </c>
      <c r="Y21" s="88" t="s">
        <v>24653</v>
      </c>
    </row>
    <row r="22" spans="1:25" x14ac:dyDescent="0.3">
      <c r="A22" s="84" t="str">
        <f t="shared" si="0"/>
        <v>LBURRIT</v>
      </c>
      <c r="B22" s="88" t="s">
        <v>26186</v>
      </c>
      <c r="C22" s="89" t="s">
        <v>26187</v>
      </c>
      <c r="D22" s="89" t="s">
        <v>15090</v>
      </c>
      <c r="E22" s="89" t="s">
        <v>5630</v>
      </c>
      <c r="F22" s="88" t="s">
        <v>19171</v>
      </c>
      <c r="G22" s="89" t="s">
        <v>19029</v>
      </c>
      <c r="H22" s="89" t="s">
        <v>19172</v>
      </c>
      <c r="I22" s="89" t="s">
        <v>19173</v>
      </c>
      <c r="J22" s="88" t="s">
        <v>19189</v>
      </c>
      <c r="K22" s="88" t="s">
        <v>19471</v>
      </c>
      <c r="L22" s="88" t="s">
        <v>14086</v>
      </c>
      <c r="M22" s="89" t="s">
        <v>19472</v>
      </c>
      <c r="N22" s="89" t="s">
        <v>435</v>
      </c>
      <c r="O22" s="90">
        <v>31754</v>
      </c>
      <c r="P22" s="90">
        <v>31754</v>
      </c>
      <c r="Q22" s="90">
        <v>31754</v>
      </c>
      <c r="R22" s="89">
        <v>14175</v>
      </c>
      <c r="S22" s="89">
        <v>38</v>
      </c>
      <c r="T22" s="89" t="s">
        <v>19261</v>
      </c>
      <c r="U22" s="89" t="s">
        <v>26188</v>
      </c>
      <c r="W22" s="89" t="s">
        <v>2046</v>
      </c>
      <c r="X22" s="89" t="s">
        <v>435</v>
      </c>
      <c r="Y22" s="88" t="s">
        <v>15094</v>
      </c>
    </row>
    <row r="23" spans="1:25" x14ac:dyDescent="0.3">
      <c r="A23" s="84" t="str">
        <f t="shared" si="0"/>
        <v>DSTINNE</v>
      </c>
      <c r="B23" s="88" t="s">
        <v>22485</v>
      </c>
      <c r="C23" s="89" t="s">
        <v>22486</v>
      </c>
      <c r="D23" s="89" t="s">
        <v>22487</v>
      </c>
      <c r="E23" s="89" t="s">
        <v>19170</v>
      </c>
      <c r="F23" s="88" t="s">
        <v>19181</v>
      </c>
      <c r="G23" s="89" t="s">
        <v>19030</v>
      </c>
      <c r="H23" s="89" t="s">
        <v>19172</v>
      </c>
      <c r="I23" s="89" t="s">
        <v>19173</v>
      </c>
      <c r="J23" s="88" t="s">
        <v>19174</v>
      </c>
      <c r="K23" s="88" t="s">
        <v>19245</v>
      </c>
      <c r="L23" s="88" t="s">
        <v>19318</v>
      </c>
      <c r="M23" s="89" t="s">
        <v>19319</v>
      </c>
      <c r="N23" s="89" t="s">
        <v>1675</v>
      </c>
      <c r="O23" s="90">
        <v>31805</v>
      </c>
      <c r="P23" s="90">
        <v>31805</v>
      </c>
      <c r="Q23" s="90">
        <v>31805</v>
      </c>
      <c r="R23" s="89">
        <v>14124</v>
      </c>
      <c r="S23" s="89">
        <v>38</v>
      </c>
      <c r="T23" s="89" t="s">
        <v>19261</v>
      </c>
      <c r="U23" s="89" t="s">
        <v>22488</v>
      </c>
      <c r="W23" s="89" t="s">
        <v>22489</v>
      </c>
      <c r="X23" s="89" t="s">
        <v>1675</v>
      </c>
      <c r="Y23" s="88" t="s">
        <v>14793</v>
      </c>
    </row>
    <row r="24" spans="1:25" x14ac:dyDescent="0.3">
      <c r="A24" s="84" t="str">
        <f t="shared" si="0"/>
        <v>DLANE3</v>
      </c>
      <c r="B24" s="88" t="s">
        <v>22111</v>
      </c>
      <c r="C24" s="89" t="s">
        <v>22112</v>
      </c>
      <c r="D24" s="89" t="s">
        <v>17210</v>
      </c>
      <c r="E24" s="89" t="s">
        <v>5630</v>
      </c>
      <c r="F24" s="88" t="s">
        <v>19236</v>
      </c>
      <c r="G24" s="89" t="s">
        <v>19032</v>
      </c>
      <c r="H24" s="89" t="s">
        <v>19227</v>
      </c>
      <c r="I24" s="89" t="s">
        <v>19173</v>
      </c>
      <c r="J24" s="88" t="s">
        <v>19189</v>
      </c>
      <c r="K24" s="88" t="s">
        <v>19190</v>
      </c>
      <c r="L24" s="88" t="s">
        <v>19252</v>
      </c>
      <c r="M24" s="89" t="s">
        <v>10322</v>
      </c>
      <c r="N24" s="89" t="s">
        <v>297</v>
      </c>
      <c r="O24" s="90">
        <v>31950</v>
      </c>
      <c r="P24" s="90">
        <v>31950</v>
      </c>
      <c r="Q24" s="90">
        <v>31950</v>
      </c>
      <c r="R24" s="89">
        <v>13979</v>
      </c>
      <c r="S24" s="89">
        <v>38</v>
      </c>
      <c r="T24" s="89" t="s">
        <v>19261</v>
      </c>
      <c r="U24" s="89" t="s">
        <v>22113</v>
      </c>
      <c r="W24" s="89" t="s">
        <v>17213</v>
      </c>
      <c r="X24" s="89" t="s">
        <v>297</v>
      </c>
      <c r="Y24" s="88" t="s">
        <v>17214</v>
      </c>
    </row>
    <row r="25" spans="1:25" x14ac:dyDescent="0.3">
      <c r="A25" s="84" t="str">
        <f t="shared" si="0"/>
        <v>CBARBA2</v>
      </c>
      <c r="B25" s="88" t="s">
        <v>20933</v>
      </c>
      <c r="C25" s="89" t="s">
        <v>20934</v>
      </c>
      <c r="D25" s="89" t="s">
        <v>14672</v>
      </c>
      <c r="E25" s="89" t="s">
        <v>5630</v>
      </c>
      <c r="F25" s="88" t="s">
        <v>19480</v>
      </c>
      <c r="G25" s="89" t="s">
        <v>19040</v>
      </c>
      <c r="H25" s="89" t="s">
        <v>19172</v>
      </c>
      <c r="I25" s="89" t="s">
        <v>19173</v>
      </c>
      <c r="J25" s="88" t="s">
        <v>19174</v>
      </c>
      <c r="K25" s="88" t="s">
        <v>19207</v>
      </c>
      <c r="L25" s="88" t="s">
        <v>19208</v>
      </c>
      <c r="M25" s="89" t="s">
        <v>10249</v>
      </c>
      <c r="N25" s="89" t="s">
        <v>219</v>
      </c>
      <c r="O25" s="90">
        <v>31979</v>
      </c>
      <c r="P25" s="90">
        <v>31979</v>
      </c>
      <c r="Q25" s="90">
        <v>31979</v>
      </c>
      <c r="R25" s="89">
        <v>13950</v>
      </c>
      <c r="S25" s="89">
        <v>38</v>
      </c>
      <c r="T25" s="89" t="s">
        <v>19261</v>
      </c>
      <c r="U25" s="89" t="s">
        <v>20935</v>
      </c>
      <c r="W25" s="89" t="s">
        <v>20936</v>
      </c>
      <c r="X25" s="89" t="s">
        <v>219</v>
      </c>
      <c r="Y25" s="88" t="s">
        <v>11204</v>
      </c>
    </row>
    <row r="26" spans="1:25" x14ac:dyDescent="0.3">
      <c r="A26" s="84" t="str">
        <f t="shared" si="0"/>
        <v>DPARKS3</v>
      </c>
      <c r="B26" s="88" t="s">
        <v>22321</v>
      </c>
      <c r="C26" s="89" t="s">
        <v>22322</v>
      </c>
      <c r="D26" s="89" t="s">
        <v>19109</v>
      </c>
      <c r="E26" s="89" t="s">
        <v>5630</v>
      </c>
      <c r="F26" s="88" t="s">
        <v>19480</v>
      </c>
      <c r="G26" s="89" t="s">
        <v>19040</v>
      </c>
      <c r="H26" s="89" t="s">
        <v>19172</v>
      </c>
      <c r="I26" s="89" t="s">
        <v>19173</v>
      </c>
      <c r="J26" s="88" t="s">
        <v>19189</v>
      </c>
      <c r="K26" s="88" t="s">
        <v>19471</v>
      </c>
      <c r="L26" s="88" t="s">
        <v>20722</v>
      </c>
      <c r="M26" s="89" t="s">
        <v>20723</v>
      </c>
      <c r="N26" s="89" t="s">
        <v>719</v>
      </c>
      <c r="O26" s="90">
        <v>32195</v>
      </c>
      <c r="P26" s="90">
        <v>32195</v>
      </c>
      <c r="Q26" s="90">
        <v>32195</v>
      </c>
      <c r="R26" s="89">
        <v>13734</v>
      </c>
      <c r="S26" s="89">
        <v>37</v>
      </c>
      <c r="T26" s="89" t="s">
        <v>19261</v>
      </c>
      <c r="U26" s="89" t="s">
        <v>22323</v>
      </c>
      <c r="W26" s="89" t="s">
        <v>22324</v>
      </c>
      <c r="X26" s="89" t="s">
        <v>719</v>
      </c>
      <c r="Y26" s="88" t="s">
        <v>22325</v>
      </c>
    </row>
    <row r="27" spans="1:25" x14ac:dyDescent="0.3">
      <c r="A27" s="84" t="str">
        <f t="shared" si="0"/>
        <v>JRITZLO</v>
      </c>
      <c r="B27" s="88" t="s">
        <v>25373</v>
      </c>
      <c r="C27" s="89" t="s">
        <v>25374</v>
      </c>
      <c r="D27" s="89" t="s">
        <v>9216</v>
      </c>
      <c r="E27" s="89" t="s">
        <v>5630</v>
      </c>
      <c r="F27" s="88" t="s">
        <v>19395</v>
      </c>
      <c r="G27" s="89" t="s">
        <v>19030</v>
      </c>
      <c r="H27" s="89" t="s">
        <v>19172</v>
      </c>
      <c r="I27" s="89" t="s">
        <v>19173</v>
      </c>
      <c r="J27" s="88" t="s">
        <v>19189</v>
      </c>
      <c r="K27" s="88" t="s">
        <v>20742</v>
      </c>
      <c r="L27" s="88" t="s">
        <v>20742</v>
      </c>
      <c r="M27" s="89" t="s">
        <v>21720</v>
      </c>
      <c r="N27" s="89" t="s">
        <v>435</v>
      </c>
      <c r="O27" s="90">
        <v>32279</v>
      </c>
      <c r="P27" s="90">
        <v>32279</v>
      </c>
      <c r="Q27" s="90">
        <v>32279</v>
      </c>
      <c r="R27" s="89">
        <v>13650</v>
      </c>
      <c r="S27" s="89">
        <v>37</v>
      </c>
      <c r="T27" s="89" t="s">
        <v>19261</v>
      </c>
      <c r="U27" s="89" t="s">
        <v>25375</v>
      </c>
      <c r="W27" s="89" t="s">
        <v>15411</v>
      </c>
      <c r="X27" s="89" t="s">
        <v>435</v>
      </c>
      <c r="Y27" s="88" t="s">
        <v>9220</v>
      </c>
    </row>
    <row r="28" spans="1:25" x14ac:dyDescent="0.3">
      <c r="A28" s="84" t="str">
        <f t="shared" si="0"/>
        <v>BMILL31</v>
      </c>
      <c r="B28" s="88" t="s">
        <v>20662</v>
      </c>
      <c r="C28" s="89" t="s">
        <v>20663</v>
      </c>
      <c r="D28" s="89" t="s">
        <v>19121</v>
      </c>
      <c r="E28" s="89" t="s">
        <v>19036</v>
      </c>
      <c r="F28" s="88" t="s">
        <v>19171</v>
      </c>
      <c r="G28" s="89" t="s">
        <v>19029</v>
      </c>
      <c r="H28" s="89" t="s">
        <v>19172</v>
      </c>
      <c r="I28" s="89" t="s">
        <v>19173</v>
      </c>
      <c r="J28" s="88" t="s">
        <v>19174</v>
      </c>
      <c r="K28" s="88" t="s">
        <v>19175</v>
      </c>
      <c r="L28" s="88" t="s">
        <v>16610</v>
      </c>
      <c r="M28" s="89" t="s">
        <v>9597</v>
      </c>
      <c r="N28" s="89" t="s">
        <v>219</v>
      </c>
      <c r="O28" s="90">
        <v>32294</v>
      </c>
      <c r="P28" s="90">
        <v>32294</v>
      </c>
      <c r="Q28" s="90">
        <v>32294</v>
      </c>
      <c r="R28" s="89">
        <v>13635</v>
      </c>
      <c r="S28" s="89">
        <v>37</v>
      </c>
      <c r="T28" s="89" t="s">
        <v>19261</v>
      </c>
      <c r="U28" s="89" t="s">
        <v>20664</v>
      </c>
      <c r="W28" s="89" t="s">
        <v>5736</v>
      </c>
      <c r="X28" s="89" t="s">
        <v>219</v>
      </c>
      <c r="Y28" s="88" t="s">
        <v>20665</v>
      </c>
    </row>
    <row r="29" spans="1:25" x14ac:dyDescent="0.3">
      <c r="A29" s="84" t="str">
        <f t="shared" si="0"/>
        <v>DMCKNIG</v>
      </c>
      <c r="B29" s="88" t="s">
        <v>22208</v>
      </c>
      <c r="C29" s="89" t="s">
        <v>22209</v>
      </c>
      <c r="D29" s="89" t="s">
        <v>1505</v>
      </c>
      <c r="E29" s="89" t="s">
        <v>5630</v>
      </c>
      <c r="F29" s="88" t="s">
        <v>19285</v>
      </c>
      <c r="G29" s="89" t="s">
        <v>19028</v>
      </c>
      <c r="H29" s="89" t="s">
        <v>19172</v>
      </c>
      <c r="I29" s="89" t="s">
        <v>19173</v>
      </c>
      <c r="J29" s="88" t="s">
        <v>19174</v>
      </c>
      <c r="K29" s="88" t="s">
        <v>19802</v>
      </c>
      <c r="L29" s="88" t="s">
        <v>19803</v>
      </c>
      <c r="M29" s="89" t="s">
        <v>19804</v>
      </c>
      <c r="N29" s="89" t="s">
        <v>549</v>
      </c>
      <c r="O29" s="90">
        <v>32373</v>
      </c>
      <c r="P29" s="90">
        <v>32373</v>
      </c>
      <c r="Q29" s="90">
        <v>32373</v>
      </c>
      <c r="R29" s="89">
        <v>13556</v>
      </c>
      <c r="S29" s="89">
        <v>37</v>
      </c>
      <c r="T29" s="89" t="s">
        <v>19261</v>
      </c>
      <c r="U29" s="89" t="s">
        <v>22210</v>
      </c>
      <c r="W29" s="89" t="s">
        <v>5106</v>
      </c>
      <c r="X29" s="89" t="s">
        <v>1502</v>
      </c>
      <c r="Y29" s="88" t="s">
        <v>10847</v>
      </c>
    </row>
    <row r="30" spans="1:25" x14ac:dyDescent="0.3">
      <c r="A30" s="84" t="str">
        <f t="shared" si="0"/>
        <v>JSANTAN</v>
      </c>
      <c r="B30" s="88" t="s">
        <v>25451</v>
      </c>
      <c r="C30" s="89" t="s">
        <v>25452</v>
      </c>
      <c r="D30" s="89" t="s">
        <v>18409</v>
      </c>
      <c r="E30" s="89" t="s">
        <v>5630</v>
      </c>
      <c r="F30" s="88" t="s">
        <v>19206</v>
      </c>
      <c r="G30" s="89" t="s">
        <v>136</v>
      </c>
      <c r="H30" s="89" t="s">
        <v>19172</v>
      </c>
      <c r="I30" s="89" t="s">
        <v>19173</v>
      </c>
      <c r="J30" s="88" t="s">
        <v>19189</v>
      </c>
      <c r="K30" s="88" t="s">
        <v>19190</v>
      </c>
      <c r="L30" s="88" t="s">
        <v>19252</v>
      </c>
      <c r="M30" s="89" t="s">
        <v>10322</v>
      </c>
      <c r="N30" s="89" t="s">
        <v>297</v>
      </c>
      <c r="O30" s="90">
        <v>32380</v>
      </c>
      <c r="P30" s="90">
        <v>32380</v>
      </c>
      <c r="Q30" s="90">
        <v>32380</v>
      </c>
      <c r="R30" s="89">
        <v>13549</v>
      </c>
      <c r="S30" s="89">
        <v>37</v>
      </c>
      <c r="T30" s="89" t="s">
        <v>19261</v>
      </c>
      <c r="U30" s="89" t="s">
        <v>25453</v>
      </c>
      <c r="W30" s="89" t="s">
        <v>25454</v>
      </c>
      <c r="X30" s="89" t="s">
        <v>297</v>
      </c>
      <c r="Y30" s="88" t="s">
        <v>18413</v>
      </c>
    </row>
    <row r="31" spans="1:25" x14ac:dyDescent="0.3">
      <c r="A31" s="84" t="str">
        <f t="shared" si="0"/>
        <v>RRICHA5</v>
      </c>
      <c r="B31" s="88" t="s">
        <v>28625</v>
      </c>
      <c r="C31" s="89" t="s">
        <v>28626</v>
      </c>
      <c r="D31" s="89" t="s">
        <v>18609</v>
      </c>
      <c r="E31" s="89" t="s">
        <v>5630</v>
      </c>
      <c r="F31" s="88" t="s">
        <v>19215</v>
      </c>
      <c r="G31" s="89" t="s">
        <v>19033</v>
      </c>
      <c r="H31" s="89" t="s">
        <v>19172</v>
      </c>
      <c r="I31" s="89" t="s">
        <v>19173</v>
      </c>
      <c r="J31" s="88" t="s">
        <v>19174</v>
      </c>
      <c r="K31" s="88" t="s">
        <v>19401</v>
      </c>
      <c r="L31" s="88" t="s">
        <v>19764</v>
      </c>
      <c r="M31" s="89" t="s">
        <v>8645</v>
      </c>
      <c r="N31" s="89" t="s">
        <v>407</v>
      </c>
      <c r="O31" s="90">
        <v>32497</v>
      </c>
      <c r="P31" s="90">
        <v>32497</v>
      </c>
      <c r="Q31" s="90">
        <v>32497</v>
      </c>
      <c r="R31" s="89">
        <v>13432</v>
      </c>
      <c r="S31" s="89">
        <v>36</v>
      </c>
      <c r="T31" s="89" t="s">
        <v>19261</v>
      </c>
      <c r="U31" s="89" t="s">
        <v>28627</v>
      </c>
      <c r="W31" s="89" t="s">
        <v>15271</v>
      </c>
      <c r="X31" s="89" t="s">
        <v>287</v>
      </c>
      <c r="Y31" s="88" t="s">
        <v>15272</v>
      </c>
    </row>
    <row r="32" spans="1:25" x14ac:dyDescent="0.3">
      <c r="A32" s="84" t="str">
        <f t="shared" si="0"/>
        <v>ACANAL2</v>
      </c>
      <c r="B32" s="88" t="s">
        <v>19417</v>
      </c>
      <c r="C32" s="89" t="s">
        <v>19418</v>
      </c>
      <c r="D32" s="89" t="s">
        <v>12290</v>
      </c>
      <c r="E32" s="89" t="s">
        <v>5630</v>
      </c>
      <c r="F32" s="88" t="s">
        <v>19181</v>
      </c>
      <c r="G32" s="89" t="s">
        <v>19030</v>
      </c>
      <c r="H32" s="89" t="s">
        <v>19172</v>
      </c>
      <c r="I32" s="89" t="s">
        <v>19419</v>
      </c>
      <c r="J32" s="88" t="s">
        <v>19189</v>
      </c>
      <c r="K32" s="88" t="s">
        <v>19420</v>
      </c>
      <c r="L32" s="88" t="s">
        <v>19420</v>
      </c>
      <c r="M32" s="89" t="s">
        <v>19421</v>
      </c>
      <c r="N32" s="89" t="s">
        <v>5965</v>
      </c>
      <c r="O32" s="90">
        <v>32560</v>
      </c>
      <c r="P32" s="90">
        <v>32560</v>
      </c>
      <c r="Q32" s="90">
        <v>32560</v>
      </c>
      <c r="R32" s="89">
        <v>13369</v>
      </c>
      <c r="S32" s="89">
        <v>36</v>
      </c>
      <c r="T32" s="89" t="s">
        <v>19261</v>
      </c>
      <c r="U32" s="89" t="s">
        <v>19422</v>
      </c>
      <c r="W32" s="89" t="s">
        <v>19423</v>
      </c>
      <c r="X32" s="89" t="s">
        <v>5965</v>
      </c>
      <c r="Y32" s="88" t="s">
        <v>12296</v>
      </c>
    </row>
    <row r="33" spans="1:25" x14ac:dyDescent="0.3">
      <c r="A33" s="84" t="str">
        <f t="shared" si="0"/>
        <v>SKETCHE</v>
      </c>
      <c r="B33" s="88" t="s">
        <v>29131</v>
      </c>
      <c r="C33" s="89" t="s">
        <v>29132</v>
      </c>
      <c r="D33" s="89" t="s">
        <v>29133</v>
      </c>
      <c r="E33" s="89" t="s">
        <v>19170</v>
      </c>
      <c r="F33" s="88" t="s">
        <v>19171</v>
      </c>
      <c r="G33" s="89" t="s">
        <v>19029</v>
      </c>
      <c r="H33" s="89" t="s">
        <v>19172</v>
      </c>
      <c r="I33" s="89" t="s">
        <v>19173</v>
      </c>
      <c r="J33" s="88" t="s">
        <v>19174</v>
      </c>
      <c r="K33" s="88" t="s">
        <v>19216</v>
      </c>
      <c r="L33" s="88" t="s">
        <v>19217</v>
      </c>
      <c r="M33" s="89" t="s">
        <v>19218</v>
      </c>
      <c r="N33" s="89" t="s">
        <v>453</v>
      </c>
      <c r="O33" s="90">
        <v>32622</v>
      </c>
      <c r="P33" s="90">
        <v>32622</v>
      </c>
      <c r="Q33" s="90">
        <v>32622</v>
      </c>
      <c r="R33" s="89">
        <v>13307</v>
      </c>
      <c r="S33" s="89">
        <v>36</v>
      </c>
      <c r="T33" s="89" t="s">
        <v>19261</v>
      </c>
      <c r="U33" s="89" t="s">
        <v>29134</v>
      </c>
      <c r="W33" s="89" t="s">
        <v>29135</v>
      </c>
      <c r="X33" s="89" t="s">
        <v>453</v>
      </c>
      <c r="Y33" s="88" t="s">
        <v>29136</v>
      </c>
    </row>
    <row r="34" spans="1:25" x14ac:dyDescent="0.3">
      <c r="A34" s="84" t="str">
        <f t="shared" si="0"/>
        <v>RSEYFER</v>
      </c>
      <c r="B34" s="88" t="s">
        <v>28729</v>
      </c>
      <c r="C34" s="89" t="s">
        <v>28730</v>
      </c>
      <c r="D34" s="89" t="s">
        <v>10618</v>
      </c>
      <c r="E34" s="89" t="s">
        <v>5630</v>
      </c>
      <c r="F34" s="88" t="s">
        <v>19215</v>
      </c>
      <c r="G34" s="89" t="s">
        <v>19033</v>
      </c>
      <c r="H34" s="89" t="s">
        <v>19172</v>
      </c>
      <c r="I34" s="89" t="s">
        <v>19173</v>
      </c>
      <c r="J34" s="88" t="s">
        <v>19174</v>
      </c>
      <c r="K34" s="88" t="s">
        <v>19522</v>
      </c>
      <c r="L34" s="88" t="s">
        <v>19523</v>
      </c>
      <c r="M34" s="89" t="s">
        <v>7156</v>
      </c>
      <c r="N34" s="89" t="s">
        <v>773</v>
      </c>
      <c r="O34" s="90">
        <v>33050</v>
      </c>
      <c r="P34" s="90">
        <v>33050</v>
      </c>
      <c r="Q34" s="90">
        <v>33050</v>
      </c>
      <c r="R34" s="89">
        <v>12879</v>
      </c>
      <c r="S34" s="89">
        <v>35</v>
      </c>
      <c r="T34" s="89" t="s">
        <v>19261</v>
      </c>
      <c r="U34" s="89" t="s">
        <v>28731</v>
      </c>
      <c r="W34" s="89" t="s">
        <v>10621</v>
      </c>
      <c r="X34" s="89" t="s">
        <v>250</v>
      </c>
      <c r="Y34" s="88" t="s">
        <v>10622</v>
      </c>
    </row>
    <row r="35" spans="1:25" x14ac:dyDescent="0.3">
      <c r="A35" s="84" t="str">
        <f t="shared" si="0"/>
        <v>DHEARE</v>
      </c>
      <c r="B35" s="88" t="s">
        <v>21997</v>
      </c>
      <c r="C35" s="89" t="s">
        <v>21998</v>
      </c>
      <c r="D35" s="89" t="s">
        <v>5882</v>
      </c>
      <c r="E35" s="89" t="s">
        <v>5630</v>
      </c>
      <c r="F35" s="88" t="s">
        <v>19171</v>
      </c>
      <c r="G35" s="89" t="s">
        <v>19029</v>
      </c>
      <c r="H35" s="89" t="s">
        <v>19172</v>
      </c>
      <c r="I35" s="89" t="s">
        <v>19173</v>
      </c>
      <c r="J35" s="88" t="s">
        <v>19174</v>
      </c>
      <c r="K35" s="88" t="s">
        <v>19716</v>
      </c>
      <c r="L35" s="88" t="s">
        <v>21535</v>
      </c>
      <c r="M35" s="89" t="s">
        <v>17220</v>
      </c>
      <c r="N35" s="89" t="s">
        <v>297</v>
      </c>
      <c r="O35" s="90">
        <v>34058</v>
      </c>
      <c r="P35" s="90">
        <v>34058</v>
      </c>
      <c r="Q35" s="90">
        <v>34058</v>
      </c>
      <c r="R35" s="89">
        <v>11871</v>
      </c>
      <c r="S35" s="89">
        <v>32</v>
      </c>
      <c r="T35" s="89" t="s">
        <v>19261</v>
      </c>
      <c r="U35" s="89" t="s">
        <v>21999</v>
      </c>
      <c r="W35" s="89" t="s">
        <v>22000</v>
      </c>
      <c r="X35" s="89" t="s">
        <v>287</v>
      </c>
      <c r="Y35" s="88" t="s">
        <v>5886</v>
      </c>
    </row>
    <row r="36" spans="1:25" x14ac:dyDescent="0.3">
      <c r="A36" s="84" t="str">
        <f t="shared" si="0"/>
        <v>AZERMEN</v>
      </c>
      <c r="B36" s="88" t="s">
        <v>20321</v>
      </c>
      <c r="C36" s="89" t="s">
        <v>20322</v>
      </c>
      <c r="D36" s="89" t="s">
        <v>20323</v>
      </c>
      <c r="E36" s="89" t="s">
        <v>19715</v>
      </c>
      <c r="F36" s="88" t="s">
        <v>19181</v>
      </c>
      <c r="G36" s="89" t="s">
        <v>19030</v>
      </c>
      <c r="H36" s="89" t="s">
        <v>19172</v>
      </c>
      <c r="I36" s="89" t="s">
        <v>19173</v>
      </c>
      <c r="J36" s="88" t="s">
        <v>19174</v>
      </c>
      <c r="K36" s="88" t="s">
        <v>19309</v>
      </c>
      <c r="L36" s="88" t="s">
        <v>19513</v>
      </c>
      <c r="M36" s="89" t="s">
        <v>6528</v>
      </c>
      <c r="N36" s="89" t="s">
        <v>219</v>
      </c>
      <c r="O36" s="90">
        <v>34407</v>
      </c>
      <c r="P36" s="90">
        <v>34407</v>
      </c>
      <c r="Q36" s="90">
        <v>34407</v>
      </c>
      <c r="R36" s="89">
        <v>11522</v>
      </c>
      <c r="S36" s="89">
        <v>31</v>
      </c>
      <c r="T36" s="89" t="s">
        <v>19261</v>
      </c>
      <c r="U36" s="89" t="s">
        <v>20324</v>
      </c>
      <c r="W36" s="89" t="s">
        <v>2290</v>
      </c>
      <c r="X36" s="89" t="s">
        <v>219</v>
      </c>
      <c r="Y36" s="88" t="s">
        <v>6762</v>
      </c>
    </row>
    <row r="37" spans="1:25" x14ac:dyDescent="0.3">
      <c r="A37" s="84" t="str">
        <f t="shared" si="0"/>
        <v>DGEIGE</v>
      </c>
      <c r="B37" s="88" t="s">
        <v>21935</v>
      </c>
      <c r="C37" s="89" t="s">
        <v>21936</v>
      </c>
      <c r="D37" s="89" t="s">
        <v>13794</v>
      </c>
      <c r="E37" s="89" t="s">
        <v>5630</v>
      </c>
      <c r="F37" s="88" t="s">
        <v>20625</v>
      </c>
      <c r="G37" s="89" t="s">
        <v>19053</v>
      </c>
      <c r="H37" s="89" t="s">
        <v>19172</v>
      </c>
      <c r="I37" s="89" t="s">
        <v>19173</v>
      </c>
      <c r="J37" s="88" t="s">
        <v>19189</v>
      </c>
      <c r="K37" s="88" t="s">
        <v>19200</v>
      </c>
      <c r="L37" s="88" t="s">
        <v>19200</v>
      </c>
      <c r="M37" s="89" t="s">
        <v>19396</v>
      </c>
      <c r="N37" s="89" t="s">
        <v>752</v>
      </c>
      <c r="O37" s="90">
        <v>34428</v>
      </c>
      <c r="P37" s="90">
        <v>34428</v>
      </c>
      <c r="Q37" s="90">
        <v>34428</v>
      </c>
      <c r="R37" s="89">
        <v>11501</v>
      </c>
      <c r="S37" s="89">
        <v>31</v>
      </c>
      <c r="T37" s="89" t="s">
        <v>19261</v>
      </c>
      <c r="U37" s="89" t="s">
        <v>13796</v>
      </c>
      <c r="W37" s="89" t="s">
        <v>13797</v>
      </c>
      <c r="X37" s="89" t="s">
        <v>752</v>
      </c>
      <c r="Y37" s="88" t="s">
        <v>13798</v>
      </c>
    </row>
    <row r="38" spans="1:25" x14ac:dyDescent="0.3">
      <c r="A38" s="84" t="str">
        <f t="shared" si="0"/>
        <v>bfolks</v>
      </c>
      <c r="B38" s="88" t="s">
        <v>20518</v>
      </c>
      <c r="C38" s="89" t="s">
        <v>20519</v>
      </c>
      <c r="D38" s="89" t="s">
        <v>20520</v>
      </c>
      <c r="E38" s="89" t="s">
        <v>5630</v>
      </c>
      <c r="F38" s="88" t="s">
        <v>19181</v>
      </c>
      <c r="G38" s="89" t="s">
        <v>19030</v>
      </c>
      <c r="H38" s="89" t="s">
        <v>19172</v>
      </c>
      <c r="I38" s="89" t="s">
        <v>19173</v>
      </c>
      <c r="J38" s="88" t="s">
        <v>19189</v>
      </c>
      <c r="K38" s="88" t="s">
        <v>19294</v>
      </c>
      <c r="L38" s="88" t="s">
        <v>19295</v>
      </c>
      <c r="M38" s="89" t="s">
        <v>19296</v>
      </c>
      <c r="N38" s="89" t="s">
        <v>541</v>
      </c>
      <c r="O38" s="90">
        <v>35368</v>
      </c>
      <c r="P38" s="90">
        <v>42450</v>
      </c>
      <c r="Q38" s="90">
        <v>42450</v>
      </c>
      <c r="R38" s="89">
        <v>3479</v>
      </c>
      <c r="S38" s="89">
        <v>9</v>
      </c>
      <c r="T38" s="89" t="s">
        <v>19247</v>
      </c>
      <c r="U38" s="89" t="s">
        <v>18449</v>
      </c>
      <c r="W38" s="89" t="s">
        <v>18450</v>
      </c>
      <c r="X38" s="89" t="s">
        <v>619</v>
      </c>
      <c r="Y38" s="88" t="s">
        <v>18451</v>
      </c>
    </row>
    <row r="39" spans="1:25" x14ac:dyDescent="0.3">
      <c r="A39" s="84" t="str">
        <f t="shared" si="0"/>
        <v>AALVARA</v>
      </c>
      <c r="B39" s="88" t="s">
        <v>19256</v>
      </c>
      <c r="C39" s="89" t="s">
        <v>19257</v>
      </c>
      <c r="D39" s="89" t="s">
        <v>1795</v>
      </c>
      <c r="E39" s="89" t="s">
        <v>5630</v>
      </c>
      <c r="F39" s="88" t="s">
        <v>19171</v>
      </c>
      <c r="G39" s="89" t="s">
        <v>19029</v>
      </c>
      <c r="H39" s="89" t="s">
        <v>19172</v>
      </c>
      <c r="I39" s="89" t="s">
        <v>19173</v>
      </c>
      <c r="J39" s="88" t="s">
        <v>19174</v>
      </c>
      <c r="K39" s="88" t="s">
        <v>19258</v>
      </c>
      <c r="L39" s="88" t="s">
        <v>19259</v>
      </c>
      <c r="M39" s="89" t="s">
        <v>19260</v>
      </c>
      <c r="N39" s="89" t="s">
        <v>279</v>
      </c>
      <c r="O39" s="90">
        <v>32656</v>
      </c>
      <c r="P39" s="90">
        <v>32656</v>
      </c>
      <c r="Q39" s="90">
        <v>32656</v>
      </c>
      <c r="R39" s="89">
        <v>13273</v>
      </c>
      <c r="S39" s="89">
        <v>36</v>
      </c>
      <c r="T39" s="89" t="s">
        <v>19261</v>
      </c>
      <c r="U39" s="89" t="s">
        <v>19262</v>
      </c>
      <c r="W39" s="89" t="s">
        <v>1799</v>
      </c>
      <c r="X39" s="89" t="s">
        <v>279</v>
      </c>
      <c r="Y39" s="88" t="s">
        <v>7943</v>
      </c>
    </row>
    <row r="40" spans="1:25" x14ac:dyDescent="0.3">
      <c r="A40" s="84" t="str">
        <f t="shared" si="0"/>
        <v>JMARQUE</v>
      </c>
      <c r="B40" s="88" t="s">
        <v>25001</v>
      </c>
      <c r="C40" s="89" t="s">
        <v>25002</v>
      </c>
      <c r="D40" s="89" t="s">
        <v>25003</v>
      </c>
      <c r="E40" s="89" t="s">
        <v>5630</v>
      </c>
      <c r="F40" s="88" t="s">
        <v>19181</v>
      </c>
      <c r="G40" s="89" t="s">
        <v>19030</v>
      </c>
      <c r="H40" s="89" t="s">
        <v>19172</v>
      </c>
      <c r="I40" s="89" t="s">
        <v>19173</v>
      </c>
      <c r="J40" s="88" t="s">
        <v>19174</v>
      </c>
      <c r="K40" s="88" t="s">
        <v>19207</v>
      </c>
      <c r="L40" s="88" t="s">
        <v>19208</v>
      </c>
      <c r="M40" s="89" t="s">
        <v>10249</v>
      </c>
      <c r="N40" s="89" t="s">
        <v>219</v>
      </c>
      <c r="O40" s="90">
        <v>35528</v>
      </c>
      <c r="P40" s="90">
        <v>35528</v>
      </c>
      <c r="Q40" s="90">
        <v>35528</v>
      </c>
      <c r="R40" s="89">
        <v>10401</v>
      </c>
      <c r="S40" s="89">
        <v>28</v>
      </c>
      <c r="T40" s="89" t="s">
        <v>19261</v>
      </c>
      <c r="U40" s="89" t="s">
        <v>25004</v>
      </c>
      <c r="W40" s="89" t="s">
        <v>22633</v>
      </c>
      <c r="X40" s="89" t="s">
        <v>219</v>
      </c>
      <c r="Y40" s="88" t="s">
        <v>10202</v>
      </c>
    </row>
    <row r="41" spans="1:25" x14ac:dyDescent="0.3">
      <c r="A41" s="84" t="str">
        <f t="shared" si="0"/>
        <v>CPOPP1</v>
      </c>
      <c r="B41" s="88" t="s">
        <v>21452</v>
      </c>
      <c r="C41" s="89" t="s">
        <v>21453</v>
      </c>
      <c r="D41" s="89" t="s">
        <v>7694</v>
      </c>
      <c r="E41" s="89" t="s">
        <v>5630</v>
      </c>
      <c r="F41" s="88" t="s">
        <v>19285</v>
      </c>
      <c r="G41" s="89" t="s">
        <v>19028</v>
      </c>
      <c r="H41" s="89" t="s">
        <v>19172</v>
      </c>
      <c r="I41" s="89" t="s">
        <v>19173</v>
      </c>
      <c r="J41" s="88" t="s">
        <v>19189</v>
      </c>
      <c r="K41" s="88" t="s">
        <v>19333</v>
      </c>
      <c r="L41" s="88" t="s">
        <v>19334</v>
      </c>
      <c r="M41" s="89" t="s">
        <v>9382</v>
      </c>
      <c r="N41" s="89" t="s">
        <v>366</v>
      </c>
      <c r="O41" s="90">
        <v>35714</v>
      </c>
      <c r="P41" s="90">
        <v>35714</v>
      </c>
      <c r="Q41" s="90">
        <v>35714</v>
      </c>
      <c r="R41" s="89">
        <v>10215</v>
      </c>
      <c r="S41" s="89">
        <v>27</v>
      </c>
      <c r="T41" s="89" t="s">
        <v>19261</v>
      </c>
      <c r="U41" s="89" t="s">
        <v>21454</v>
      </c>
      <c r="W41" s="89" t="s">
        <v>21455</v>
      </c>
      <c r="X41" s="89" t="s">
        <v>260</v>
      </c>
      <c r="Y41" s="88" t="s">
        <v>12049</v>
      </c>
    </row>
    <row r="42" spans="1:25" x14ac:dyDescent="0.3">
      <c r="A42" s="84" t="str">
        <f t="shared" si="0"/>
        <v>FVIERA</v>
      </c>
      <c r="B42" s="88" t="s">
        <v>23222</v>
      </c>
      <c r="C42" s="89" t="s">
        <v>23223</v>
      </c>
      <c r="D42" s="89" t="s">
        <v>9905</v>
      </c>
      <c r="E42" s="89" t="s">
        <v>5630</v>
      </c>
      <c r="F42" s="88" t="s">
        <v>19285</v>
      </c>
      <c r="G42" s="89" t="s">
        <v>19028</v>
      </c>
      <c r="H42" s="89" t="s">
        <v>19172</v>
      </c>
      <c r="I42" s="89" t="s">
        <v>19173</v>
      </c>
      <c r="J42" s="88" t="s">
        <v>19174</v>
      </c>
      <c r="K42" s="88" t="s">
        <v>19216</v>
      </c>
      <c r="L42" s="88" t="s">
        <v>19237</v>
      </c>
      <c r="M42" s="89" t="s">
        <v>19238</v>
      </c>
      <c r="N42" s="89" t="s">
        <v>250</v>
      </c>
      <c r="O42" s="90">
        <v>35768</v>
      </c>
      <c r="P42" s="90">
        <v>35768</v>
      </c>
      <c r="Q42" s="90">
        <v>35768</v>
      </c>
      <c r="R42" s="89">
        <v>10161</v>
      </c>
      <c r="S42" s="89">
        <v>27</v>
      </c>
      <c r="T42" s="89" t="s">
        <v>19261</v>
      </c>
      <c r="U42" s="89" t="s">
        <v>23224</v>
      </c>
      <c r="W42" s="89" t="s">
        <v>10106</v>
      </c>
      <c r="X42" s="89" t="s">
        <v>250</v>
      </c>
      <c r="Y42" s="88" t="s">
        <v>23225</v>
      </c>
    </row>
    <row r="43" spans="1:25" x14ac:dyDescent="0.3">
      <c r="A43" s="84" t="str">
        <f t="shared" si="0"/>
        <v>JDEMOUR</v>
      </c>
      <c r="B43" s="88" t="s">
        <v>24322</v>
      </c>
      <c r="C43" s="89" t="s">
        <v>24323</v>
      </c>
      <c r="D43" s="89" t="s">
        <v>17844</v>
      </c>
      <c r="E43" s="89" t="s">
        <v>5630</v>
      </c>
      <c r="F43" s="88" t="s">
        <v>19181</v>
      </c>
      <c r="G43" s="89" t="s">
        <v>19030</v>
      </c>
      <c r="H43" s="89" t="s">
        <v>19172</v>
      </c>
      <c r="I43" s="89" t="s">
        <v>19173</v>
      </c>
      <c r="J43" s="88" t="s">
        <v>19189</v>
      </c>
      <c r="K43" s="88" t="s">
        <v>19345</v>
      </c>
      <c r="L43" s="88" t="s">
        <v>20158</v>
      </c>
      <c r="M43" s="89" t="s">
        <v>20159</v>
      </c>
      <c r="N43" s="89" t="s">
        <v>1354</v>
      </c>
      <c r="O43" s="90">
        <v>35898</v>
      </c>
      <c r="P43" s="90">
        <v>35898</v>
      </c>
      <c r="Q43" s="90">
        <v>35898</v>
      </c>
      <c r="R43" s="89">
        <v>10031</v>
      </c>
      <c r="S43" s="89">
        <v>27</v>
      </c>
      <c r="T43" s="89" t="s">
        <v>19261</v>
      </c>
      <c r="U43" s="89" t="s">
        <v>24324</v>
      </c>
      <c r="W43" s="89" t="s">
        <v>24325</v>
      </c>
      <c r="X43" s="89" t="s">
        <v>1354</v>
      </c>
      <c r="Y43" s="88" t="s">
        <v>17848</v>
      </c>
    </row>
    <row r="44" spans="1:25" x14ac:dyDescent="0.3">
      <c r="A44" s="84" t="str">
        <f t="shared" si="0"/>
        <v>JREYNA1</v>
      </c>
      <c r="B44" s="88" t="s">
        <v>25352</v>
      </c>
      <c r="C44" s="89" t="s">
        <v>25353</v>
      </c>
      <c r="D44" s="89" t="s">
        <v>18771</v>
      </c>
      <c r="E44" s="89" t="s">
        <v>5630</v>
      </c>
      <c r="F44" s="88" t="s">
        <v>19171</v>
      </c>
      <c r="G44" s="89" t="s">
        <v>19029</v>
      </c>
      <c r="H44" s="89" t="s">
        <v>19172</v>
      </c>
      <c r="I44" s="89" t="s">
        <v>19173</v>
      </c>
      <c r="J44" s="88" t="s">
        <v>19189</v>
      </c>
      <c r="K44" s="88" t="s">
        <v>19471</v>
      </c>
      <c r="L44" s="88" t="s">
        <v>20722</v>
      </c>
      <c r="M44" s="89" t="s">
        <v>20723</v>
      </c>
      <c r="N44" s="89" t="s">
        <v>719</v>
      </c>
      <c r="O44" s="90">
        <v>35935</v>
      </c>
      <c r="P44" s="90">
        <v>35935</v>
      </c>
      <c r="Q44" s="90">
        <v>35935</v>
      </c>
      <c r="R44" s="89">
        <v>9994</v>
      </c>
      <c r="S44" s="89">
        <v>27</v>
      </c>
      <c r="T44" s="89" t="s">
        <v>19261</v>
      </c>
      <c r="U44" s="89" t="s">
        <v>25354</v>
      </c>
      <c r="W44" s="89" t="s">
        <v>4891</v>
      </c>
      <c r="X44" s="89" t="s">
        <v>719</v>
      </c>
      <c r="Y44" s="88" t="s">
        <v>18773</v>
      </c>
    </row>
    <row r="45" spans="1:25" x14ac:dyDescent="0.3">
      <c r="A45" s="84" t="str">
        <f t="shared" si="0"/>
        <v>SPALLOT</v>
      </c>
      <c r="B45" s="88" t="s">
        <v>29242</v>
      </c>
      <c r="C45" s="89" t="s">
        <v>29243</v>
      </c>
      <c r="D45" s="89" t="s">
        <v>14102</v>
      </c>
      <c r="E45" s="89" t="s">
        <v>5630</v>
      </c>
      <c r="F45" s="88" t="s">
        <v>20261</v>
      </c>
      <c r="G45" s="89" t="s">
        <v>19039</v>
      </c>
      <c r="H45" s="89" t="s">
        <v>19172</v>
      </c>
      <c r="I45" s="89" t="s">
        <v>19173</v>
      </c>
      <c r="J45" s="88" t="s">
        <v>19189</v>
      </c>
      <c r="K45" s="88" t="s">
        <v>20262</v>
      </c>
      <c r="L45" s="88" t="s">
        <v>20263</v>
      </c>
      <c r="M45" s="89" t="s">
        <v>20264</v>
      </c>
      <c r="N45" s="89" t="s">
        <v>435</v>
      </c>
      <c r="O45" s="90">
        <v>36182</v>
      </c>
      <c r="P45" s="90">
        <v>36182</v>
      </c>
      <c r="Q45" s="90">
        <v>36182</v>
      </c>
      <c r="R45" s="89">
        <v>9747</v>
      </c>
      <c r="S45" s="89">
        <v>26</v>
      </c>
      <c r="T45" s="89" t="s">
        <v>19261</v>
      </c>
      <c r="U45" s="89" t="s">
        <v>14105</v>
      </c>
      <c r="W45" s="89" t="s">
        <v>14106</v>
      </c>
      <c r="X45" s="89" t="s">
        <v>435</v>
      </c>
      <c r="Y45" s="88" t="s">
        <v>14107</v>
      </c>
    </row>
    <row r="46" spans="1:25" x14ac:dyDescent="0.3">
      <c r="A46" s="84" t="str">
        <f t="shared" si="0"/>
        <v>HFIGUER</v>
      </c>
      <c r="B46" s="88" t="s">
        <v>23647</v>
      </c>
      <c r="C46" s="89" t="s">
        <v>23648</v>
      </c>
      <c r="D46" s="89" t="s">
        <v>8748</v>
      </c>
      <c r="E46" s="89" t="s">
        <v>5630</v>
      </c>
      <c r="F46" s="88" t="s">
        <v>19181</v>
      </c>
      <c r="G46" s="89" t="s">
        <v>19030</v>
      </c>
      <c r="H46" s="89" t="s">
        <v>19172</v>
      </c>
      <c r="I46" s="89" t="s">
        <v>19419</v>
      </c>
      <c r="J46" s="88" t="s">
        <v>19189</v>
      </c>
      <c r="K46" s="88" t="s">
        <v>19420</v>
      </c>
      <c r="L46" s="88" t="s">
        <v>19420</v>
      </c>
      <c r="M46" s="89" t="s">
        <v>19421</v>
      </c>
      <c r="N46" s="89" t="s">
        <v>5965</v>
      </c>
      <c r="O46" s="90">
        <v>36197</v>
      </c>
      <c r="P46" s="90">
        <v>36197</v>
      </c>
      <c r="Q46" s="90">
        <v>36197</v>
      </c>
      <c r="R46" s="89">
        <v>9732</v>
      </c>
      <c r="S46" s="89">
        <v>26</v>
      </c>
      <c r="T46" s="89" t="s">
        <v>19261</v>
      </c>
      <c r="U46" s="89" t="s">
        <v>23649</v>
      </c>
      <c r="W46" s="89" t="s">
        <v>23650</v>
      </c>
      <c r="X46" s="89" t="s">
        <v>5965</v>
      </c>
      <c r="Y46" s="88" t="s">
        <v>8752</v>
      </c>
    </row>
    <row r="47" spans="1:25" x14ac:dyDescent="0.3">
      <c r="A47" s="84" t="str">
        <f t="shared" si="0"/>
        <v>VSERNA1</v>
      </c>
      <c r="B47" s="88" t="s">
        <v>30081</v>
      </c>
      <c r="C47" s="89" t="s">
        <v>30082</v>
      </c>
      <c r="D47" s="89" t="s">
        <v>7312</v>
      </c>
      <c r="E47" s="89" t="s">
        <v>5630</v>
      </c>
      <c r="F47" s="88" t="s">
        <v>19215</v>
      </c>
      <c r="G47" s="89" t="s">
        <v>19033</v>
      </c>
      <c r="H47" s="89" t="s">
        <v>19172</v>
      </c>
      <c r="I47" s="89" t="s">
        <v>19173</v>
      </c>
      <c r="J47" s="88" t="s">
        <v>19189</v>
      </c>
      <c r="K47" s="88" t="s">
        <v>19217</v>
      </c>
      <c r="L47" s="88" t="s">
        <v>19824</v>
      </c>
      <c r="M47" s="89" t="s">
        <v>19825</v>
      </c>
      <c r="N47" s="89" t="s">
        <v>752</v>
      </c>
      <c r="O47" s="90">
        <v>36200</v>
      </c>
      <c r="P47" s="90">
        <v>36200</v>
      </c>
      <c r="Q47" s="90">
        <v>36200</v>
      </c>
      <c r="R47" s="89">
        <v>9729</v>
      </c>
      <c r="S47" s="89">
        <v>26</v>
      </c>
      <c r="T47" s="89" t="s">
        <v>19261</v>
      </c>
      <c r="U47" s="89" t="s">
        <v>30083</v>
      </c>
      <c r="W47" s="89" t="s">
        <v>30084</v>
      </c>
      <c r="X47" s="89" t="s">
        <v>752</v>
      </c>
      <c r="Y47" s="88" t="s">
        <v>7317</v>
      </c>
    </row>
    <row r="48" spans="1:25" x14ac:dyDescent="0.3">
      <c r="A48" s="84" t="str">
        <f t="shared" si="0"/>
        <v>EVAZQUE</v>
      </c>
      <c r="B48" s="88" t="s">
        <v>23021</v>
      </c>
      <c r="C48" s="89" t="s">
        <v>23022</v>
      </c>
      <c r="D48" s="89" t="s">
        <v>16975</v>
      </c>
      <c r="E48" s="89" t="s">
        <v>5630</v>
      </c>
      <c r="F48" s="88" t="s">
        <v>19171</v>
      </c>
      <c r="G48" s="89" t="s">
        <v>19029</v>
      </c>
      <c r="H48" s="89" t="s">
        <v>19172</v>
      </c>
      <c r="I48" s="89" t="s">
        <v>19419</v>
      </c>
      <c r="J48" s="88" t="s">
        <v>19189</v>
      </c>
      <c r="K48" s="88" t="s">
        <v>19420</v>
      </c>
      <c r="L48" s="88" t="s">
        <v>19420</v>
      </c>
      <c r="M48" s="89" t="s">
        <v>19421</v>
      </c>
      <c r="N48" s="89" t="s">
        <v>5965</v>
      </c>
      <c r="O48" s="90">
        <v>36200</v>
      </c>
      <c r="P48" s="90">
        <v>36200</v>
      </c>
      <c r="Q48" s="90">
        <v>36200</v>
      </c>
      <c r="R48" s="89">
        <v>9729</v>
      </c>
      <c r="S48" s="89">
        <v>26</v>
      </c>
      <c r="T48" s="89" t="s">
        <v>19261</v>
      </c>
      <c r="U48" s="89" t="s">
        <v>23023</v>
      </c>
      <c r="W48" s="89" t="s">
        <v>23024</v>
      </c>
      <c r="X48" s="89" t="s">
        <v>5965</v>
      </c>
      <c r="Y48" s="88" t="s">
        <v>23025</v>
      </c>
    </row>
    <row r="49" spans="1:25" x14ac:dyDescent="0.3">
      <c r="A49" s="84" t="str">
        <f t="shared" si="0"/>
        <v>TYANKI</v>
      </c>
      <c r="B49" s="88" t="s">
        <v>29951</v>
      </c>
      <c r="C49" s="89" t="s">
        <v>29952</v>
      </c>
      <c r="D49" s="89" t="s">
        <v>2952</v>
      </c>
      <c r="E49" s="89" t="s">
        <v>5630</v>
      </c>
      <c r="F49" s="88" t="s">
        <v>19215</v>
      </c>
      <c r="G49" s="89" t="s">
        <v>19033</v>
      </c>
      <c r="H49" s="89" t="s">
        <v>19172</v>
      </c>
      <c r="I49" s="89" t="s">
        <v>19173</v>
      </c>
      <c r="J49" s="88" t="s">
        <v>19174</v>
      </c>
      <c r="K49" s="88" t="s">
        <v>19258</v>
      </c>
      <c r="L49" s="88" t="s">
        <v>19259</v>
      </c>
      <c r="M49" s="89" t="s">
        <v>19260</v>
      </c>
      <c r="N49" s="89" t="s">
        <v>279</v>
      </c>
      <c r="O49" s="90">
        <v>36229</v>
      </c>
      <c r="P49" s="90">
        <v>38425</v>
      </c>
      <c r="Q49" s="90">
        <v>38425</v>
      </c>
      <c r="R49" s="89">
        <v>7504</v>
      </c>
      <c r="S49" s="89">
        <v>20</v>
      </c>
      <c r="T49" s="89" t="s">
        <v>19261</v>
      </c>
      <c r="U49" s="89" t="s">
        <v>6142</v>
      </c>
      <c r="W49" s="89" t="s">
        <v>29953</v>
      </c>
      <c r="X49" s="89" t="s">
        <v>279</v>
      </c>
      <c r="Y49" s="88" t="s">
        <v>6144</v>
      </c>
    </row>
    <row r="50" spans="1:25" x14ac:dyDescent="0.3">
      <c r="A50" s="84" t="str">
        <f t="shared" si="0"/>
        <v>JLOPE59</v>
      </c>
      <c r="B50" s="88" t="s">
        <v>24938</v>
      </c>
      <c r="C50" s="89" t="s">
        <v>24939</v>
      </c>
      <c r="D50" s="89" t="s">
        <v>8590</v>
      </c>
      <c r="E50" s="89" t="s">
        <v>5630</v>
      </c>
      <c r="F50" s="88" t="s">
        <v>19285</v>
      </c>
      <c r="G50" s="89" t="s">
        <v>19028</v>
      </c>
      <c r="H50" s="89" t="s">
        <v>19172</v>
      </c>
      <c r="I50" s="89" t="s">
        <v>19173</v>
      </c>
      <c r="J50" s="88" t="s">
        <v>19189</v>
      </c>
      <c r="K50" s="88" t="s">
        <v>19190</v>
      </c>
      <c r="L50" s="88" t="s">
        <v>19252</v>
      </c>
      <c r="M50" s="89" t="s">
        <v>10322</v>
      </c>
      <c r="N50" s="89" t="s">
        <v>297</v>
      </c>
      <c r="O50" s="90">
        <v>36244</v>
      </c>
      <c r="P50" s="90">
        <v>36244</v>
      </c>
      <c r="Q50" s="90">
        <v>36244</v>
      </c>
      <c r="R50" s="89">
        <v>9685</v>
      </c>
      <c r="S50" s="89">
        <v>26</v>
      </c>
      <c r="T50" s="89" t="s">
        <v>19261</v>
      </c>
      <c r="U50" s="89" t="s">
        <v>13323</v>
      </c>
      <c r="W50" s="89" t="s">
        <v>13324</v>
      </c>
      <c r="X50" s="89" t="s">
        <v>297</v>
      </c>
      <c r="Y50" s="88" t="s">
        <v>13325</v>
      </c>
    </row>
    <row r="51" spans="1:25" x14ac:dyDescent="0.3">
      <c r="A51" s="84" t="str">
        <f t="shared" si="0"/>
        <v>HRAMIRE</v>
      </c>
      <c r="B51" s="88" t="s">
        <v>23770</v>
      </c>
      <c r="C51" s="89" t="s">
        <v>23771</v>
      </c>
      <c r="D51" s="89" t="s">
        <v>5699</v>
      </c>
      <c r="E51" s="89" t="s">
        <v>5630</v>
      </c>
      <c r="F51" s="88" t="s">
        <v>19285</v>
      </c>
      <c r="G51" s="89" t="s">
        <v>19028</v>
      </c>
      <c r="H51" s="89" t="s">
        <v>19172</v>
      </c>
      <c r="I51" s="89" t="s">
        <v>19173</v>
      </c>
      <c r="J51" s="88" t="s">
        <v>19189</v>
      </c>
      <c r="K51" s="88" t="s">
        <v>19190</v>
      </c>
      <c r="L51" s="88" t="s">
        <v>19191</v>
      </c>
      <c r="M51" s="89" t="s">
        <v>19192</v>
      </c>
      <c r="N51" s="89" t="s">
        <v>297</v>
      </c>
      <c r="O51" s="90">
        <v>36341</v>
      </c>
      <c r="P51" s="90">
        <v>36661</v>
      </c>
      <c r="Q51" s="90">
        <v>36341</v>
      </c>
      <c r="R51" s="89">
        <v>9588</v>
      </c>
      <c r="S51" s="89">
        <v>26</v>
      </c>
      <c r="T51" s="89" t="s">
        <v>19261</v>
      </c>
      <c r="U51" s="89" t="s">
        <v>23772</v>
      </c>
      <c r="W51" s="89" t="s">
        <v>15200</v>
      </c>
      <c r="X51" s="89" t="s">
        <v>297</v>
      </c>
      <c r="Y51" s="88" t="s">
        <v>15201</v>
      </c>
    </row>
    <row r="52" spans="1:25" x14ac:dyDescent="0.3">
      <c r="A52" s="84" t="str">
        <f t="shared" si="0"/>
        <v>RPRIC</v>
      </c>
      <c r="B52" s="88" t="s">
        <v>28596</v>
      </c>
      <c r="C52" s="89" t="s">
        <v>28597</v>
      </c>
      <c r="D52" s="89" t="s">
        <v>16556</v>
      </c>
      <c r="E52" s="89" t="s">
        <v>5630</v>
      </c>
      <c r="F52" s="88" t="s">
        <v>19386</v>
      </c>
      <c r="G52" s="89" t="s">
        <v>19387</v>
      </c>
      <c r="H52" s="89" t="s">
        <v>19172</v>
      </c>
      <c r="I52" s="89" t="s">
        <v>19173</v>
      </c>
      <c r="J52" s="88" t="s">
        <v>19189</v>
      </c>
      <c r="K52" s="88" t="s">
        <v>19374</v>
      </c>
      <c r="L52" s="88" t="s">
        <v>19375</v>
      </c>
      <c r="M52" s="89" t="s">
        <v>19376</v>
      </c>
      <c r="N52" s="89" t="s">
        <v>575</v>
      </c>
      <c r="O52" s="90">
        <v>36354</v>
      </c>
      <c r="P52" s="90">
        <v>36354</v>
      </c>
      <c r="Q52" s="90">
        <v>36354</v>
      </c>
      <c r="R52" s="89">
        <v>9575</v>
      </c>
      <c r="S52" s="89">
        <v>26</v>
      </c>
      <c r="T52" s="89" t="s">
        <v>19261</v>
      </c>
      <c r="U52" s="89" t="s">
        <v>28598</v>
      </c>
      <c r="W52" s="89" t="s">
        <v>16558</v>
      </c>
      <c r="X52" s="89" t="s">
        <v>575</v>
      </c>
      <c r="Y52" s="88" t="s">
        <v>16559</v>
      </c>
    </row>
    <row r="53" spans="1:25" x14ac:dyDescent="0.3">
      <c r="A53" s="84" t="str">
        <f t="shared" si="0"/>
        <v>GLUMAN</v>
      </c>
      <c r="B53" s="88" t="s">
        <v>23418</v>
      </c>
      <c r="C53" s="89" t="s">
        <v>23419</v>
      </c>
      <c r="D53" s="89" t="s">
        <v>23420</v>
      </c>
      <c r="E53" s="89" t="s">
        <v>19715</v>
      </c>
      <c r="F53" s="88" t="s">
        <v>19171</v>
      </c>
      <c r="G53" s="89" t="s">
        <v>19029</v>
      </c>
      <c r="H53" s="89" t="s">
        <v>19172</v>
      </c>
      <c r="I53" s="89" t="s">
        <v>19173</v>
      </c>
      <c r="J53" s="88" t="s">
        <v>19174</v>
      </c>
      <c r="K53" s="88" t="s">
        <v>19216</v>
      </c>
      <c r="L53" s="88" t="s">
        <v>19237</v>
      </c>
      <c r="M53" s="89" t="s">
        <v>19238</v>
      </c>
      <c r="N53" s="89" t="s">
        <v>250</v>
      </c>
      <c r="O53" s="90">
        <v>36440</v>
      </c>
      <c r="P53" s="90">
        <v>36440</v>
      </c>
      <c r="Q53" s="90">
        <v>36440</v>
      </c>
      <c r="R53" s="89">
        <v>9489</v>
      </c>
      <c r="S53" s="89">
        <v>25</v>
      </c>
      <c r="T53" s="89" t="s">
        <v>19261</v>
      </c>
      <c r="U53" s="89" t="s">
        <v>23421</v>
      </c>
      <c r="W53" s="89" t="s">
        <v>4406</v>
      </c>
      <c r="X53" s="89" t="s">
        <v>250</v>
      </c>
      <c r="Y53" s="88" t="s">
        <v>23422</v>
      </c>
    </row>
    <row r="54" spans="1:25" x14ac:dyDescent="0.3">
      <c r="A54" s="84" t="str">
        <f t="shared" si="0"/>
        <v>JPONZI</v>
      </c>
      <c r="B54" s="88" t="s">
        <v>25308</v>
      </c>
      <c r="C54" s="89" t="s">
        <v>25309</v>
      </c>
      <c r="D54" s="89" t="s">
        <v>4672</v>
      </c>
      <c r="E54" s="89" t="s">
        <v>5630</v>
      </c>
      <c r="F54" s="88" t="s">
        <v>20261</v>
      </c>
      <c r="G54" s="89" t="s">
        <v>19039</v>
      </c>
      <c r="H54" s="89" t="s">
        <v>19172</v>
      </c>
      <c r="I54" s="89" t="s">
        <v>19173</v>
      </c>
      <c r="J54" s="88" t="s">
        <v>19189</v>
      </c>
      <c r="K54" s="88" t="s">
        <v>19200</v>
      </c>
      <c r="L54" s="88" t="s">
        <v>19200</v>
      </c>
      <c r="M54" s="89" t="s">
        <v>19396</v>
      </c>
      <c r="N54" s="89" t="s">
        <v>752</v>
      </c>
      <c r="O54" s="90">
        <v>36683</v>
      </c>
      <c r="P54" s="90">
        <v>36683</v>
      </c>
      <c r="Q54" s="90">
        <v>36683</v>
      </c>
      <c r="R54" s="89">
        <v>9246</v>
      </c>
      <c r="S54" s="89">
        <v>25</v>
      </c>
      <c r="T54" s="89" t="s">
        <v>19261</v>
      </c>
      <c r="U54" s="89" t="s">
        <v>8969</v>
      </c>
      <c r="W54" s="89" t="s">
        <v>4673</v>
      </c>
      <c r="X54" s="89" t="s">
        <v>752</v>
      </c>
      <c r="Y54" s="88" t="s">
        <v>8970</v>
      </c>
    </row>
    <row r="55" spans="1:25" x14ac:dyDescent="0.3">
      <c r="A55" s="84" t="str">
        <f t="shared" si="0"/>
        <v>BMCDOWE</v>
      </c>
      <c r="B55" s="88" t="s">
        <v>20655</v>
      </c>
      <c r="C55" s="89" t="s">
        <v>20656</v>
      </c>
      <c r="D55" s="89" t="s">
        <v>15588</v>
      </c>
      <c r="E55" s="89" t="s">
        <v>5630</v>
      </c>
      <c r="F55" s="88" t="s">
        <v>19171</v>
      </c>
      <c r="G55" s="89" t="s">
        <v>19029</v>
      </c>
      <c r="H55" s="89" t="s">
        <v>19172</v>
      </c>
      <c r="I55" s="89" t="s">
        <v>19173</v>
      </c>
      <c r="J55" s="88" t="s">
        <v>19189</v>
      </c>
      <c r="K55" s="88" t="s">
        <v>19273</v>
      </c>
      <c r="L55" s="88" t="s">
        <v>19274</v>
      </c>
      <c r="M55" s="89" t="s">
        <v>7733</v>
      </c>
      <c r="N55" s="89" t="s">
        <v>328</v>
      </c>
      <c r="O55" s="90">
        <v>36829</v>
      </c>
      <c r="P55" s="90">
        <v>36829</v>
      </c>
      <c r="Q55" s="90">
        <v>36829</v>
      </c>
      <c r="R55" s="89">
        <v>9100</v>
      </c>
      <c r="S55" s="89">
        <v>24</v>
      </c>
      <c r="T55" s="89" t="s">
        <v>19261</v>
      </c>
      <c r="U55" s="89" t="s">
        <v>15590</v>
      </c>
      <c r="W55" s="89" t="s">
        <v>5021</v>
      </c>
      <c r="X55" s="89" t="s">
        <v>375</v>
      </c>
      <c r="Y55" s="88" t="s">
        <v>5081</v>
      </c>
    </row>
    <row r="56" spans="1:25" x14ac:dyDescent="0.3">
      <c r="A56" s="84" t="str">
        <f t="shared" si="0"/>
        <v>JLEVET</v>
      </c>
      <c r="B56" s="88" t="s">
        <v>24905</v>
      </c>
      <c r="C56" s="89" t="s">
        <v>24906</v>
      </c>
      <c r="D56" s="89" t="s">
        <v>24907</v>
      </c>
      <c r="E56" s="89" t="s">
        <v>19715</v>
      </c>
      <c r="F56" s="88" t="s">
        <v>19171</v>
      </c>
      <c r="G56" s="89" t="s">
        <v>19029</v>
      </c>
      <c r="H56" s="89" t="s">
        <v>19172</v>
      </c>
      <c r="I56" s="89" t="s">
        <v>19173</v>
      </c>
      <c r="J56" s="88" t="s">
        <v>19189</v>
      </c>
      <c r="K56" s="88" t="s">
        <v>19345</v>
      </c>
      <c r="L56" s="88" t="s">
        <v>19837</v>
      </c>
      <c r="M56" s="89" t="s">
        <v>6275</v>
      </c>
      <c r="N56" s="89" t="s">
        <v>318</v>
      </c>
      <c r="O56" s="90">
        <v>36900</v>
      </c>
      <c r="P56" s="90">
        <v>36900</v>
      </c>
      <c r="Q56" s="90">
        <v>36900</v>
      </c>
      <c r="R56" s="89">
        <v>9029</v>
      </c>
      <c r="S56" s="89">
        <v>24</v>
      </c>
      <c r="T56" s="89" t="s">
        <v>19261</v>
      </c>
      <c r="U56" s="89" t="s">
        <v>24908</v>
      </c>
      <c r="W56" s="89" t="s">
        <v>1853</v>
      </c>
      <c r="X56" s="89" t="s">
        <v>318</v>
      </c>
      <c r="Y56" s="88" t="s">
        <v>24909</v>
      </c>
    </row>
    <row r="57" spans="1:25" x14ac:dyDescent="0.3">
      <c r="A57" s="84" t="str">
        <f t="shared" si="0"/>
        <v>IMEEKS1</v>
      </c>
      <c r="B57" s="88" t="s">
        <v>23905</v>
      </c>
      <c r="C57" s="89" t="s">
        <v>23906</v>
      </c>
      <c r="D57" s="89" t="s">
        <v>15544</v>
      </c>
      <c r="E57" s="89" t="s">
        <v>5630</v>
      </c>
      <c r="F57" s="88" t="s">
        <v>19171</v>
      </c>
      <c r="G57" s="89" t="s">
        <v>19029</v>
      </c>
      <c r="H57" s="89" t="s">
        <v>19172</v>
      </c>
      <c r="I57" s="89" t="s">
        <v>19173</v>
      </c>
      <c r="J57" s="88" t="s">
        <v>19174</v>
      </c>
      <c r="K57" s="88" t="s">
        <v>19216</v>
      </c>
      <c r="L57" s="88" t="s">
        <v>19237</v>
      </c>
      <c r="M57" s="89" t="s">
        <v>19238</v>
      </c>
      <c r="N57" s="89" t="s">
        <v>250</v>
      </c>
      <c r="O57" s="90">
        <v>36920</v>
      </c>
      <c r="P57" s="90">
        <v>37255</v>
      </c>
      <c r="Q57" s="90">
        <v>36920</v>
      </c>
      <c r="R57" s="89">
        <v>9009</v>
      </c>
      <c r="S57" s="89">
        <v>24</v>
      </c>
      <c r="T57" s="89" t="s">
        <v>19261</v>
      </c>
      <c r="U57" s="89" t="s">
        <v>23907</v>
      </c>
      <c r="W57" s="89" t="s">
        <v>23908</v>
      </c>
      <c r="X57" s="89" t="s">
        <v>250</v>
      </c>
      <c r="Y57" s="88" t="s">
        <v>15547</v>
      </c>
    </row>
    <row r="58" spans="1:25" x14ac:dyDescent="0.3">
      <c r="A58" s="84" t="str">
        <f t="shared" si="0"/>
        <v>WCLEMEN</v>
      </c>
      <c r="B58" s="88" t="s">
        <v>30162</v>
      </c>
      <c r="C58" s="89" t="s">
        <v>30163</v>
      </c>
      <c r="D58" s="89" t="s">
        <v>30164</v>
      </c>
      <c r="E58" s="89" t="s">
        <v>19715</v>
      </c>
      <c r="F58" s="88" t="s">
        <v>19171</v>
      </c>
      <c r="G58" s="89" t="s">
        <v>19029</v>
      </c>
      <c r="H58" s="89" t="s">
        <v>19172</v>
      </c>
      <c r="I58" s="89" t="s">
        <v>19173</v>
      </c>
      <c r="J58" s="88" t="s">
        <v>19174</v>
      </c>
      <c r="K58" s="88" t="s">
        <v>19431</v>
      </c>
      <c r="L58" s="88" t="s">
        <v>19432</v>
      </c>
      <c r="M58" s="89" t="s">
        <v>6264</v>
      </c>
      <c r="N58" s="89" t="s">
        <v>279</v>
      </c>
      <c r="O58" s="90">
        <v>36927</v>
      </c>
      <c r="P58" s="90">
        <v>36927</v>
      </c>
      <c r="Q58" s="90">
        <v>36927</v>
      </c>
      <c r="R58" s="89">
        <v>9002</v>
      </c>
      <c r="S58" s="89">
        <v>24</v>
      </c>
      <c r="T58" s="89" t="s">
        <v>19261</v>
      </c>
      <c r="U58" s="89" t="s">
        <v>30165</v>
      </c>
      <c r="W58" s="89" t="s">
        <v>30166</v>
      </c>
      <c r="X58" s="89" t="s">
        <v>279</v>
      </c>
      <c r="Y58" s="88" t="s">
        <v>30167</v>
      </c>
    </row>
    <row r="59" spans="1:25" x14ac:dyDescent="0.3">
      <c r="A59" s="84" t="str">
        <f t="shared" si="0"/>
        <v>JDOUGH9</v>
      </c>
      <c r="B59" s="88" t="s">
        <v>24374</v>
      </c>
      <c r="C59" s="89" t="s">
        <v>24375</v>
      </c>
      <c r="D59" s="89" t="s">
        <v>16352</v>
      </c>
      <c r="E59" s="89" t="s">
        <v>5630</v>
      </c>
      <c r="F59" s="88" t="s">
        <v>19215</v>
      </c>
      <c r="G59" s="89" t="s">
        <v>19033</v>
      </c>
      <c r="H59" s="89" t="s">
        <v>19172</v>
      </c>
      <c r="I59" s="89" t="s">
        <v>19173</v>
      </c>
      <c r="J59" s="88" t="s">
        <v>19174</v>
      </c>
      <c r="K59" s="88" t="s">
        <v>20070</v>
      </c>
      <c r="L59" s="88" t="s">
        <v>20694</v>
      </c>
      <c r="M59" s="89" t="s">
        <v>20072</v>
      </c>
      <c r="N59" s="89" t="s">
        <v>955</v>
      </c>
      <c r="O59" s="90">
        <v>37255</v>
      </c>
      <c r="P59" s="90">
        <v>37255</v>
      </c>
      <c r="Q59" s="90">
        <v>37255</v>
      </c>
      <c r="R59" s="89">
        <v>8674</v>
      </c>
      <c r="S59" s="89">
        <v>23</v>
      </c>
      <c r="T59" s="89" t="s">
        <v>19261</v>
      </c>
      <c r="U59" s="89" t="s">
        <v>24376</v>
      </c>
      <c r="W59" s="89" t="s">
        <v>5181</v>
      </c>
      <c r="X59" s="89" t="s">
        <v>955</v>
      </c>
      <c r="Y59" s="88" t="s">
        <v>16356</v>
      </c>
    </row>
    <row r="60" spans="1:25" x14ac:dyDescent="0.3">
      <c r="A60" s="84" t="str">
        <f t="shared" si="0"/>
        <v>PLICAT</v>
      </c>
      <c r="B60" s="88" t="s">
        <v>27886</v>
      </c>
      <c r="C60" s="89" t="s">
        <v>27887</v>
      </c>
      <c r="D60" s="89" t="s">
        <v>1410</v>
      </c>
      <c r="E60" s="89" t="s">
        <v>5630</v>
      </c>
      <c r="F60" s="88" t="s">
        <v>19181</v>
      </c>
      <c r="G60" s="89" t="s">
        <v>19030</v>
      </c>
      <c r="H60" s="89" t="s">
        <v>19172</v>
      </c>
      <c r="I60" s="89" t="s">
        <v>19173</v>
      </c>
      <c r="J60" s="88" t="s">
        <v>19189</v>
      </c>
      <c r="K60" s="88" t="s">
        <v>19345</v>
      </c>
      <c r="L60" s="88" t="s">
        <v>19837</v>
      </c>
      <c r="M60" s="89" t="s">
        <v>6275</v>
      </c>
      <c r="N60" s="89" t="s">
        <v>318</v>
      </c>
      <c r="O60" s="90">
        <v>37255</v>
      </c>
      <c r="P60" s="90">
        <v>37255</v>
      </c>
      <c r="Q60" s="90">
        <v>37255</v>
      </c>
      <c r="R60" s="89">
        <v>8674</v>
      </c>
      <c r="S60" s="89">
        <v>23</v>
      </c>
      <c r="T60" s="89" t="s">
        <v>19261</v>
      </c>
      <c r="U60" s="89" t="s">
        <v>27888</v>
      </c>
      <c r="W60" s="89" t="s">
        <v>6275</v>
      </c>
      <c r="X60" s="89" t="s">
        <v>318</v>
      </c>
      <c r="Y60" s="88" t="s">
        <v>6669</v>
      </c>
    </row>
    <row r="61" spans="1:25" x14ac:dyDescent="0.3">
      <c r="A61" s="84" t="str">
        <f t="shared" si="0"/>
        <v>CWALKE5</v>
      </c>
      <c r="B61" s="88" t="s">
        <v>21622</v>
      </c>
      <c r="C61" s="89" t="s">
        <v>21623</v>
      </c>
      <c r="D61" s="89" t="s">
        <v>19071</v>
      </c>
      <c r="E61" s="89" t="s">
        <v>19036</v>
      </c>
      <c r="F61" s="88" t="s">
        <v>19181</v>
      </c>
      <c r="G61" s="89" t="s">
        <v>19030</v>
      </c>
      <c r="H61" s="89" t="s">
        <v>19172</v>
      </c>
      <c r="I61" s="89" t="s">
        <v>19173</v>
      </c>
      <c r="J61" s="88" t="s">
        <v>19189</v>
      </c>
      <c r="K61" s="88" t="s">
        <v>19190</v>
      </c>
      <c r="L61" s="88" t="s">
        <v>19252</v>
      </c>
      <c r="M61" s="89" t="s">
        <v>10322</v>
      </c>
      <c r="N61" s="89" t="s">
        <v>297</v>
      </c>
      <c r="O61" s="90">
        <v>37256</v>
      </c>
      <c r="P61" s="90">
        <v>37256</v>
      </c>
      <c r="Q61" s="90">
        <v>37256</v>
      </c>
      <c r="R61" s="89">
        <v>8673</v>
      </c>
      <c r="S61" s="89">
        <v>23</v>
      </c>
      <c r="T61" s="89" t="s">
        <v>19261</v>
      </c>
      <c r="U61" s="89" t="s">
        <v>21624</v>
      </c>
      <c r="V61" s="89" t="s">
        <v>21625</v>
      </c>
      <c r="W61" s="89" t="s">
        <v>21626</v>
      </c>
      <c r="X61" s="89" t="s">
        <v>297</v>
      </c>
      <c r="Y61" s="88" t="s">
        <v>21627</v>
      </c>
    </row>
    <row r="62" spans="1:25" x14ac:dyDescent="0.3">
      <c r="A62" s="84" t="str">
        <f t="shared" si="0"/>
        <v>OGARDN1</v>
      </c>
      <c r="B62" s="88" t="s">
        <v>27624</v>
      </c>
      <c r="C62" s="89" t="s">
        <v>27625</v>
      </c>
      <c r="D62" s="89" t="s">
        <v>5424</v>
      </c>
      <c r="E62" s="89" t="s">
        <v>5630</v>
      </c>
      <c r="F62" s="88" t="s">
        <v>19181</v>
      </c>
      <c r="G62" s="89" t="s">
        <v>19030</v>
      </c>
      <c r="H62" s="89" t="s">
        <v>19172</v>
      </c>
      <c r="I62" s="89" t="s">
        <v>19173</v>
      </c>
      <c r="J62" s="88" t="s">
        <v>19189</v>
      </c>
      <c r="K62" s="88" t="s">
        <v>19190</v>
      </c>
      <c r="L62" s="88" t="s">
        <v>19252</v>
      </c>
      <c r="M62" s="89" t="s">
        <v>10322</v>
      </c>
      <c r="N62" s="89" t="s">
        <v>297</v>
      </c>
      <c r="O62" s="90">
        <v>37376</v>
      </c>
      <c r="P62" s="90">
        <v>37699</v>
      </c>
      <c r="Q62" s="90">
        <v>37376</v>
      </c>
      <c r="R62" s="89">
        <v>8553</v>
      </c>
      <c r="S62" s="89">
        <v>23</v>
      </c>
      <c r="T62" s="89" t="s">
        <v>19261</v>
      </c>
      <c r="U62" s="89" t="s">
        <v>27626</v>
      </c>
      <c r="W62" s="89" t="s">
        <v>5425</v>
      </c>
      <c r="X62" s="89" t="s">
        <v>297</v>
      </c>
      <c r="Y62" s="88" t="s">
        <v>10006</v>
      </c>
    </row>
    <row r="63" spans="1:25" x14ac:dyDescent="0.3">
      <c r="A63" s="84" t="str">
        <f t="shared" si="0"/>
        <v>TMEADOW</v>
      </c>
      <c r="B63" s="88" t="s">
        <v>29728</v>
      </c>
      <c r="C63" s="89" t="s">
        <v>29729</v>
      </c>
      <c r="D63" s="89" t="s">
        <v>29730</v>
      </c>
      <c r="E63" s="89" t="s">
        <v>19170</v>
      </c>
      <c r="F63" s="88" t="s">
        <v>19171</v>
      </c>
      <c r="G63" s="89" t="s">
        <v>19029</v>
      </c>
      <c r="H63" s="89" t="s">
        <v>19172</v>
      </c>
      <c r="I63" s="89" t="s">
        <v>19173</v>
      </c>
      <c r="J63" s="88" t="s">
        <v>19189</v>
      </c>
      <c r="K63" s="88" t="s">
        <v>19273</v>
      </c>
      <c r="L63" s="88" t="s">
        <v>19274</v>
      </c>
      <c r="M63" s="89" t="s">
        <v>7733</v>
      </c>
      <c r="N63" s="89" t="s">
        <v>328</v>
      </c>
      <c r="O63" s="90">
        <v>37391</v>
      </c>
      <c r="P63" s="90">
        <v>37391</v>
      </c>
      <c r="Q63" s="90">
        <v>37391</v>
      </c>
      <c r="R63" s="89">
        <v>8538</v>
      </c>
      <c r="S63" s="89">
        <v>23</v>
      </c>
      <c r="T63" s="89" t="s">
        <v>19261</v>
      </c>
      <c r="U63" s="89" t="s">
        <v>29731</v>
      </c>
      <c r="W63" s="89" t="s">
        <v>29732</v>
      </c>
      <c r="X63" s="89" t="s">
        <v>416</v>
      </c>
      <c r="Y63" s="88" t="s">
        <v>29733</v>
      </c>
    </row>
    <row r="64" spans="1:25" x14ac:dyDescent="0.3">
      <c r="A64" s="84" t="str">
        <f t="shared" si="0"/>
        <v>XVANG3</v>
      </c>
      <c r="B64" s="88" t="s">
        <v>30387</v>
      </c>
      <c r="C64" s="89" t="s">
        <v>30388</v>
      </c>
      <c r="D64" s="89" t="s">
        <v>7607</v>
      </c>
      <c r="E64" s="89" t="s">
        <v>5630</v>
      </c>
      <c r="F64" s="88" t="s">
        <v>19285</v>
      </c>
      <c r="G64" s="89" t="s">
        <v>19028</v>
      </c>
      <c r="H64" s="89" t="s">
        <v>19172</v>
      </c>
      <c r="I64" s="89" t="s">
        <v>19173</v>
      </c>
      <c r="J64" s="88" t="s">
        <v>19174</v>
      </c>
      <c r="K64" s="88" t="s">
        <v>19175</v>
      </c>
      <c r="L64" s="88" t="s">
        <v>16610</v>
      </c>
      <c r="M64" s="89" t="s">
        <v>9597</v>
      </c>
      <c r="N64" s="89" t="s">
        <v>219</v>
      </c>
      <c r="O64" s="90">
        <v>37462</v>
      </c>
      <c r="P64" s="90">
        <v>39601</v>
      </c>
      <c r="Q64" s="90">
        <v>39601</v>
      </c>
      <c r="R64" s="89">
        <v>6328</v>
      </c>
      <c r="S64" s="89">
        <v>17</v>
      </c>
      <c r="T64" s="89" t="s">
        <v>19261</v>
      </c>
      <c r="U64" s="89" t="s">
        <v>30389</v>
      </c>
      <c r="W64" s="89" t="s">
        <v>241</v>
      </c>
      <c r="X64" s="89" t="s">
        <v>219</v>
      </c>
      <c r="Y64" s="88" t="s">
        <v>4661</v>
      </c>
    </row>
    <row r="65" spans="1:25" x14ac:dyDescent="0.3">
      <c r="A65" s="84" t="str">
        <f t="shared" si="0"/>
        <v>JFARR03</v>
      </c>
      <c r="B65" s="88" t="s">
        <v>24424</v>
      </c>
      <c r="C65" s="89" t="s">
        <v>24425</v>
      </c>
      <c r="D65" s="89" t="s">
        <v>24426</v>
      </c>
      <c r="E65" s="89" t="s">
        <v>19715</v>
      </c>
      <c r="F65" s="88" t="s">
        <v>19236</v>
      </c>
      <c r="G65" s="89" t="s">
        <v>19032</v>
      </c>
      <c r="H65" s="89" t="s">
        <v>19227</v>
      </c>
      <c r="I65" s="89" t="s">
        <v>19173</v>
      </c>
      <c r="J65" s="88" t="s">
        <v>19174</v>
      </c>
      <c r="K65" s="88" t="s">
        <v>19216</v>
      </c>
      <c r="L65" s="88" t="s">
        <v>19237</v>
      </c>
      <c r="M65" s="89" t="s">
        <v>19238</v>
      </c>
      <c r="N65" s="89" t="s">
        <v>250</v>
      </c>
      <c r="O65" s="90">
        <v>37804</v>
      </c>
      <c r="P65" s="90">
        <v>37804</v>
      </c>
      <c r="Q65" s="90">
        <v>37804</v>
      </c>
      <c r="R65" s="89">
        <v>8125</v>
      </c>
      <c r="S65" s="89">
        <v>22</v>
      </c>
      <c r="T65" s="89" t="s">
        <v>19261</v>
      </c>
      <c r="U65" s="89" t="s">
        <v>24427</v>
      </c>
      <c r="W65" s="89" t="s">
        <v>24428</v>
      </c>
      <c r="X65" s="89" t="s">
        <v>250</v>
      </c>
      <c r="Y65" s="88" t="s">
        <v>24429</v>
      </c>
    </row>
    <row r="66" spans="1:25" x14ac:dyDescent="0.3">
      <c r="A66" s="84" t="str">
        <f t="shared" si="0"/>
        <v>jgiorga</v>
      </c>
      <c r="B66" s="88" t="s">
        <v>24561</v>
      </c>
      <c r="C66" s="89" t="s">
        <v>24562</v>
      </c>
      <c r="D66" s="89" t="s">
        <v>24563</v>
      </c>
      <c r="E66" s="89" t="s">
        <v>19036</v>
      </c>
      <c r="F66" s="88" t="s">
        <v>19340</v>
      </c>
      <c r="G66" s="89" t="s">
        <v>19341</v>
      </c>
      <c r="H66" s="89" t="s">
        <v>19227</v>
      </c>
      <c r="I66" s="89" t="s">
        <v>19173</v>
      </c>
      <c r="J66" s="88" t="s">
        <v>19189</v>
      </c>
      <c r="K66" s="88" t="s">
        <v>19294</v>
      </c>
      <c r="L66" s="88" t="s">
        <v>19295</v>
      </c>
      <c r="M66" s="89" t="s">
        <v>19296</v>
      </c>
      <c r="N66" s="89" t="s">
        <v>541</v>
      </c>
      <c r="O66" s="90">
        <v>37893</v>
      </c>
      <c r="P66" s="90">
        <v>45718</v>
      </c>
      <c r="Q66" s="90">
        <v>37893</v>
      </c>
      <c r="R66" s="89">
        <v>8036</v>
      </c>
      <c r="S66" s="89">
        <v>22</v>
      </c>
      <c r="T66" s="89" t="s">
        <v>19261</v>
      </c>
      <c r="U66" s="89" t="s">
        <v>24564</v>
      </c>
      <c r="W66" s="89" t="s">
        <v>3541</v>
      </c>
      <c r="X66" s="89" t="s">
        <v>541</v>
      </c>
      <c r="Y66" s="88" t="s">
        <v>11883</v>
      </c>
    </row>
    <row r="67" spans="1:25" x14ac:dyDescent="0.3">
      <c r="A67" s="84" t="str">
        <f t="shared" ref="A67:A130" si="1">TRIM(D67)</f>
        <v>LVARE02</v>
      </c>
      <c r="B67" s="88" t="s">
        <v>26375</v>
      </c>
      <c r="C67" s="89" t="s">
        <v>26376</v>
      </c>
      <c r="D67" s="89" t="s">
        <v>13055</v>
      </c>
      <c r="E67" s="89" t="s">
        <v>5630</v>
      </c>
      <c r="F67" s="88" t="s">
        <v>19171</v>
      </c>
      <c r="G67" s="89" t="s">
        <v>19029</v>
      </c>
      <c r="H67" s="89" t="s">
        <v>19172</v>
      </c>
      <c r="I67" s="89" t="s">
        <v>19173</v>
      </c>
      <c r="J67" s="88" t="s">
        <v>19174</v>
      </c>
      <c r="K67" s="88" t="s">
        <v>19309</v>
      </c>
      <c r="L67" s="88" t="s">
        <v>19310</v>
      </c>
      <c r="M67" s="89" t="s">
        <v>6528</v>
      </c>
      <c r="N67" s="89" t="s">
        <v>219</v>
      </c>
      <c r="O67" s="90">
        <v>38111</v>
      </c>
      <c r="P67" s="90">
        <v>38111</v>
      </c>
      <c r="Q67" s="90">
        <v>38111</v>
      </c>
      <c r="R67" s="89">
        <v>7818</v>
      </c>
      <c r="S67" s="89">
        <v>21</v>
      </c>
      <c r="T67" s="89" t="s">
        <v>19261</v>
      </c>
      <c r="U67" s="89" t="s">
        <v>26377</v>
      </c>
      <c r="W67" s="89" t="s">
        <v>13060</v>
      </c>
      <c r="X67" s="89" t="s">
        <v>219</v>
      </c>
      <c r="Y67" s="88" t="s">
        <v>13061</v>
      </c>
    </row>
    <row r="68" spans="1:25" x14ac:dyDescent="0.3">
      <c r="A68" s="84" t="str">
        <f t="shared" si="1"/>
        <v>CSMEE00</v>
      </c>
      <c r="B68" s="88" t="s">
        <v>21570</v>
      </c>
      <c r="C68" s="89" t="s">
        <v>21571</v>
      </c>
      <c r="D68" s="89" t="s">
        <v>7044</v>
      </c>
      <c r="E68" s="89" t="s">
        <v>5630</v>
      </c>
      <c r="F68" s="88" t="s">
        <v>19171</v>
      </c>
      <c r="G68" s="89" t="s">
        <v>19029</v>
      </c>
      <c r="H68" s="89" t="s">
        <v>19172</v>
      </c>
      <c r="I68" s="89" t="s">
        <v>19173</v>
      </c>
      <c r="J68" s="88" t="s">
        <v>19174</v>
      </c>
      <c r="K68" s="88" t="s">
        <v>19309</v>
      </c>
      <c r="L68" s="88" t="s">
        <v>19513</v>
      </c>
      <c r="M68" s="89" t="s">
        <v>6528</v>
      </c>
      <c r="N68" s="89" t="s">
        <v>219</v>
      </c>
      <c r="O68" s="90">
        <v>38464</v>
      </c>
      <c r="P68" s="90">
        <v>38464</v>
      </c>
      <c r="Q68" s="90">
        <v>38464</v>
      </c>
      <c r="R68" s="89">
        <v>7465</v>
      </c>
      <c r="S68" s="89">
        <v>20</v>
      </c>
      <c r="T68" s="89" t="s">
        <v>19261</v>
      </c>
      <c r="U68" s="89" t="s">
        <v>21572</v>
      </c>
      <c r="W68" s="89" t="s">
        <v>2092</v>
      </c>
      <c r="X68" s="89" t="s">
        <v>219</v>
      </c>
      <c r="Y68" s="88" t="s">
        <v>5537</v>
      </c>
    </row>
    <row r="69" spans="1:25" x14ac:dyDescent="0.3">
      <c r="A69" s="84" t="str">
        <f t="shared" si="1"/>
        <v>SROJA06</v>
      </c>
      <c r="B69" s="88" t="s">
        <v>29289</v>
      </c>
      <c r="C69" s="89" t="s">
        <v>29290</v>
      </c>
      <c r="D69" s="89" t="s">
        <v>8099</v>
      </c>
      <c r="E69" s="89" t="s">
        <v>5630</v>
      </c>
      <c r="F69" s="88" t="s">
        <v>19285</v>
      </c>
      <c r="G69" s="89" t="s">
        <v>19028</v>
      </c>
      <c r="H69" s="89" t="s">
        <v>19172</v>
      </c>
      <c r="I69" s="89" t="s">
        <v>19173</v>
      </c>
      <c r="J69" s="88" t="s">
        <v>19174</v>
      </c>
      <c r="K69" s="88" t="s">
        <v>19245</v>
      </c>
      <c r="L69" s="88" t="s">
        <v>19246</v>
      </c>
      <c r="M69" s="89" t="s">
        <v>14665</v>
      </c>
      <c r="N69" s="89" t="s">
        <v>219</v>
      </c>
      <c r="O69" s="90">
        <v>38481</v>
      </c>
      <c r="P69" s="90">
        <v>38481</v>
      </c>
      <c r="Q69" s="90">
        <v>38481</v>
      </c>
      <c r="R69" s="89">
        <v>7448</v>
      </c>
      <c r="S69" s="89">
        <v>20</v>
      </c>
      <c r="T69" s="89" t="s">
        <v>19261</v>
      </c>
      <c r="U69" s="89" t="s">
        <v>10730</v>
      </c>
      <c r="W69" s="89" t="s">
        <v>10731</v>
      </c>
      <c r="X69" s="89" t="s">
        <v>219</v>
      </c>
      <c r="Y69" s="88" t="s">
        <v>8294</v>
      </c>
    </row>
    <row r="70" spans="1:25" x14ac:dyDescent="0.3">
      <c r="A70" s="84" t="str">
        <f t="shared" si="1"/>
        <v>ggalvez</v>
      </c>
      <c r="B70" s="88" t="s">
        <v>23314</v>
      </c>
      <c r="C70" s="89" t="s">
        <v>23315</v>
      </c>
      <c r="D70" s="89" t="s">
        <v>23316</v>
      </c>
      <c r="E70" s="89" t="s">
        <v>19170</v>
      </c>
      <c r="F70" s="88" t="s">
        <v>19181</v>
      </c>
      <c r="G70" s="89" t="s">
        <v>19030</v>
      </c>
      <c r="H70" s="89" t="s">
        <v>19172</v>
      </c>
      <c r="I70" s="89" t="s">
        <v>19173</v>
      </c>
      <c r="J70" s="88" t="s">
        <v>19174</v>
      </c>
      <c r="K70" s="88" t="s">
        <v>19431</v>
      </c>
      <c r="L70" s="88" t="s">
        <v>19432</v>
      </c>
      <c r="M70" s="89" t="s">
        <v>6264</v>
      </c>
      <c r="N70" s="89" t="s">
        <v>279</v>
      </c>
      <c r="O70" s="90">
        <v>38736</v>
      </c>
      <c r="P70" s="90">
        <v>45487</v>
      </c>
      <c r="Q70" s="90">
        <v>45487</v>
      </c>
      <c r="R70" s="89">
        <v>442</v>
      </c>
      <c r="S70" s="89">
        <v>1</v>
      </c>
      <c r="T70" s="89" t="s">
        <v>19209</v>
      </c>
      <c r="U70" s="89" t="s">
        <v>23317</v>
      </c>
      <c r="W70" s="89" t="s">
        <v>335</v>
      </c>
      <c r="X70" s="89" t="s">
        <v>279</v>
      </c>
      <c r="Y70" s="88" t="s">
        <v>23318</v>
      </c>
    </row>
    <row r="71" spans="1:25" x14ac:dyDescent="0.3">
      <c r="A71" s="84" t="str">
        <f t="shared" si="1"/>
        <v>JNARAMO</v>
      </c>
      <c r="B71" s="88" t="s">
        <v>25170</v>
      </c>
      <c r="C71" s="89" t="s">
        <v>25171</v>
      </c>
      <c r="D71" s="89" t="s">
        <v>25172</v>
      </c>
      <c r="E71" s="89" t="s">
        <v>19054</v>
      </c>
      <c r="F71" s="88" t="s">
        <v>19171</v>
      </c>
      <c r="G71" s="89" t="s">
        <v>19029</v>
      </c>
      <c r="H71" s="89" t="s">
        <v>19172</v>
      </c>
      <c r="I71" s="89" t="s">
        <v>19173</v>
      </c>
      <c r="J71" s="88" t="s">
        <v>19189</v>
      </c>
      <c r="K71" s="88" t="s">
        <v>19273</v>
      </c>
      <c r="L71" s="88" t="s">
        <v>19274</v>
      </c>
      <c r="M71" s="89" t="s">
        <v>7733</v>
      </c>
      <c r="N71" s="89" t="s">
        <v>328</v>
      </c>
      <c r="O71" s="90">
        <v>38769</v>
      </c>
      <c r="P71" s="90">
        <v>38769</v>
      </c>
      <c r="Q71" s="90">
        <v>38769</v>
      </c>
      <c r="R71" s="89">
        <v>7160</v>
      </c>
      <c r="S71" s="89">
        <v>19</v>
      </c>
      <c r="T71" s="89" t="s">
        <v>19261</v>
      </c>
      <c r="U71" s="89" t="s">
        <v>25173</v>
      </c>
      <c r="W71" s="89" t="s">
        <v>13335</v>
      </c>
      <c r="X71" s="89" t="s">
        <v>328</v>
      </c>
      <c r="Y71" s="88" t="s">
        <v>25174</v>
      </c>
    </row>
    <row r="72" spans="1:25" x14ac:dyDescent="0.3">
      <c r="A72" s="84" t="str">
        <f t="shared" si="1"/>
        <v>HHU00</v>
      </c>
      <c r="B72" s="88" t="s">
        <v>23690</v>
      </c>
      <c r="C72" s="89" t="s">
        <v>23691</v>
      </c>
      <c r="D72" s="89" t="s">
        <v>8491</v>
      </c>
      <c r="E72" s="89" t="s">
        <v>5630</v>
      </c>
      <c r="F72" s="88" t="s">
        <v>19181</v>
      </c>
      <c r="G72" s="89" t="s">
        <v>19030</v>
      </c>
      <c r="H72" s="89" t="s">
        <v>19172</v>
      </c>
      <c r="I72" s="89" t="s">
        <v>19173</v>
      </c>
      <c r="J72" s="88" t="s">
        <v>19174</v>
      </c>
      <c r="K72" s="88" t="s">
        <v>19258</v>
      </c>
      <c r="L72" s="88" t="s">
        <v>19259</v>
      </c>
      <c r="M72" s="89" t="s">
        <v>19260</v>
      </c>
      <c r="N72" s="89" t="s">
        <v>279</v>
      </c>
      <c r="O72" s="90">
        <v>36039</v>
      </c>
      <c r="P72" s="90">
        <v>38803</v>
      </c>
      <c r="Q72" s="90">
        <v>36039</v>
      </c>
      <c r="R72" s="89">
        <v>9890</v>
      </c>
      <c r="S72" s="89">
        <v>27</v>
      </c>
      <c r="T72" s="89" t="s">
        <v>19261</v>
      </c>
      <c r="U72" s="89" t="s">
        <v>23692</v>
      </c>
      <c r="W72" s="89" t="s">
        <v>23693</v>
      </c>
      <c r="X72" s="89" t="s">
        <v>279</v>
      </c>
      <c r="Y72" s="88" t="s">
        <v>8496</v>
      </c>
    </row>
    <row r="73" spans="1:25" x14ac:dyDescent="0.3">
      <c r="A73" s="84" t="str">
        <f t="shared" si="1"/>
        <v>rsander</v>
      </c>
      <c r="B73" s="88" t="s">
        <v>28680</v>
      </c>
      <c r="C73" s="89" t="s">
        <v>28681</v>
      </c>
      <c r="D73" s="89" t="s">
        <v>28682</v>
      </c>
      <c r="E73" s="89" t="s">
        <v>5630</v>
      </c>
      <c r="F73" s="88" t="s">
        <v>19181</v>
      </c>
      <c r="G73" s="89" t="s">
        <v>19030</v>
      </c>
      <c r="H73" s="89" t="s">
        <v>19172</v>
      </c>
      <c r="I73" s="89" t="s">
        <v>19173</v>
      </c>
      <c r="J73" s="88" t="s">
        <v>19189</v>
      </c>
      <c r="K73" s="88" t="s">
        <v>19190</v>
      </c>
      <c r="L73" s="88" t="s">
        <v>19252</v>
      </c>
      <c r="M73" s="89" t="s">
        <v>10322</v>
      </c>
      <c r="N73" s="89" t="s">
        <v>297</v>
      </c>
      <c r="O73" s="90">
        <v>38816</v>
      </c>
      <c r="P73" s="90">
        <v>44420</v>
      </c>
      <c r="Q73" s="90">
        <v>44420</v>
      </c>
      <c r="R73" s="89">
        <v>1509</v>
      </c>
      <c r="S73" s="89">
        <v>4</v>
      </c>
      <c r="T73" s="89" t="s">
        <v>19228</v>
      </c>
      <c r="U73" s="89" t="s">
        <v>28683</v>
      </c>
      <c r="W73" s="89" t="s">
        <v>28684</v>
      </c>
      <c r="X73" s="89" t="s">
        <v>297</v>
      </c>
      <c r="Y73" s="88" t="s">
        <v>13256</v>
      </c>
    </row>
    <row r="74" spans="1:25" x14ac:dyDescent="0.3">
      <c r="A74" s="84" t="str">
        <f t="shared" si="1"/>
        <v>CKRONBE</v>
      </c>
      <c r="B74" s="88" t="s">
        <v>21277</v>
      </c>
      <c r="C74" s="89" t="s">
        <v>21278</v>
      </c>
      <c r="D74" s="89" t="s">
        <v>14170</v>
      </c>
      <c r="E74" s="89" t="s">
        <v>5630</v>
      </c>
      <c r="F74" s="88" t="s">
        <v>19181</v>
      </c>
      <c r="G74" s="89" t="s">
        <v>19030</v>
      </c>
      <c r="H74" s="89" t="s">
        <v>19172</v>
      </c>
      <c r="I74" s="89" t="s">
        <v>19173</v>
      </c>
      <c r="J74" s="88" t="s">
        <v>19174</v>
      </c>
      <c r="K74" s="88" t="s">
        <v>20070</v>
      </c>
      <c r="L74" s="88" t="s">
        <v>20694</v>
      </c>
      <c r="M74" s="89" t="s">
        <v>20072</v>
      </c>
      <c r="N74" s="89" t="s">
        <v>955</v>
      </c>
      <c r="O74" s="90">
        <v>38824</v>
      </c>
      <c r="P74" s="90">
        <v>38824</v>
      </c>
      <c r="Q74" s="90">
        <v>38824</v>
      </c>
      <c r="R74" s="89">
        <v>7105</v>
      </c>
      <c r="S74" s="89">
        <v>19</v>
      </c>
      <c r="T74" s="89" t="s">
        <v>19261</v>
      </c>
      <c r="U74" s="89" t="s">
        <v>21279</v>
      </c>
      <c r="W74" s="89" t="s">
        <v>21280</v>
      </c>
      <c r="X74" s="89" t="s">
        <v>955</v>
      </c>
      <c r="Y74" s="88" t="s">
        <v>14174</v>
      </c>
    </row>
    <row r="75" spans="1:25" x14ac:dyDescent="0.3">
      <c r="A75" s="84" t="str">
        <f t="shared" si="1"/>
        <v>FORTHME</v>
      </c>
      <c r="B75" s="88" t="s">
        <v>23180</v>
      </c>
      <c r="C75" s="89" t="s">
        <v>23181</v>
      </c>
      <c r="D75" s="89" t="s">
        <v>23182</v>
      </c>
      <c r="E75" s="89" t="s">
        <v>19170</v>
      </c>
      <c r="F75" s="88" t="s">
        <v>19181</v>
      </c>
      <c r="G75" s="89" t="s">
        <v>19030</v>
      </c>
      <c r="H75" s="89" t="s">
        <v>19172</v>
      </c>
      <c r="I75" s="89" t="s">
        <v>19173</v>
      </c>
      <c r="J75" s="88" t="s">
        <v>19174</v>
      </c>
      <c r="K75" s="88" t="s">
        <v>19360</v>
      </c>
      <c r="L75" s="88" t="s">
        <v>19361</v>
      </c>
      <c r="M75" s="89" t="s">
        <v>19362</v>
      </c>
      <c r="N75" s="89" t="s">
        <v>1463</v>
      </c>
      <c r="O75" s="90">
        <v>39189</v>
      </c>
      <c r="P75" s="90">
        <v>39189</v>
      </c>
      <c r="Q75" s="90">
        <v>39189</v>
      </c>
      <c r="R75" s="89">
        <v>6740</v>
      </c>
      <c r="S75" s="89">
        <v>18</v>
      </c>
      <c r="T75" s="89" t="s">
        <v>19261</v>
      </c>
      <c r="U75" s="89" t="s">
        <v>23183</v>
      </c>
      <c r="W75" s="89" t="s">
        <v>20270</v>
      </c>
      <c r="X75" s="89" t="s">
        <v>1472</v>
      </c>
      <c r="Y75" s="88" t="s">
        <v>23184</v>
      </c>
    </row>
    <row r="76" spans="1:25" x14ac:dyDescent="0.3">
      <c r="A76" s="84" t="str">
        <f t="shared" si="1"/>
        <v>GMANASY</v>
      </c>
      <c r="B76" s="88" t="s">
        <v>23427</v>
      </c>
      <c r="C76" s="89" t="s">
        <v>23428</v>
      </c>
      <c r="D76" s="89" t="s">
        <v>7245</v>
      </c>
      <c r="E76" s="89" t="s">
        <v>5630</v>
      </c>
      <c r="F76" s="88" t="s">
        <v>19181</v>
      </c>
      <c r="G76" s="89" t="s">
        <v>19030</v>
      </c>
      <c r="H76" s="89" t="s">
        <v>19172</v>
      </c>
      <c r="I76" s="89" t="s">
        <v>19173</v>
      </c>
      <c r="J76" s="88" t="s">
        <v>19174</v>
      </c>
      <c r="K76" s="88" t="s">
        <v>19207</v>
      </c>
      <c r="L76" s="88" t="s">
        <v>19208</v>
      </c>
      <c r="M76" s="89" t="s">
        <v>10249</v>
      </c>
      <c r="N76" s="89" t="s">
        <v>219</v>
      </c>
      <c r="O76" s="90">
        <v>39308</v>
      </c>
      <c r="P76" s="90">
        <v>39308</v>
      </c>
      <c r="Q76" s="90">
        <v>39308</v>
      </c>
      <c r="R76" s="89">
        <v>6621</v>
      </c>
      <c r="S76" s="89">
        <v>18</v>
      </c>
      <c r="T76" s="89" t="s">
        <v>19261</v>
      </c>
      <c r="U76" s="89" t="s">
        <v>23429</v>
      </c>
      <c r="V76" s="89" t="s">
        <v>23430</v>
      </c>
      <c r="W76" s="89" t="s">
        <v>23431</v>
      </c>
      <c r="X76" s="89" t="s">
        <v>219</v>
      </c>
      <c r="Y76" s="88" t="s">
        <v>23432</v>
      </c>
    </row>
    <row r="77" spans="1:25" x14ac:dyDescent="0.3">
      <c r="A77" s="84" t="str">
        <f t="shared" si="1"/>
        <v>JWELSH3</v>
      </c>
      <c r="B77" s="88" t="s">
        <v>25703</v>
      </c>
      <c r="C77" s="89" t="s">
        <v>25704</v>
      </c>
      <c r="D77" s="89" t="s">
        <v>10339</v>
      </c>
      <c r="E77" s="89" t="s">
        <v>5630</v>
      </c>
      <c r="F77" s="88" t="s">
        <v>19181</v>
      </c>
      <c r="G77" s="89" t="s">
        <v>19030</v>
      </c>
      <c r="H77" s="89" t="s">
        <v>19172</v>
      </c>
      <c r="I77" s="89" t="s">
        <v>19173</v>
      </c>
      <c r="J77" s="88" t="s">
        <v>19174</v>
      </c>
      <c r="K77" s="88" t="s">
        <v>19216</v>
      </c>
      <c r="L77" s="88" t="s">
        <v>19217</v>
      </c>
      <c r="M77" s="89" t="s">
        <v>19218</v>
      </c>
      <c r="N77" s="89" t="s">
        <v>453</v>
      </c>
      <c r="O77" s="90">
        <v>39377</v>
      </c>
      <c r="P77" s="90">
        <v>39377</v>
      </c>
      <c r="Q77" s="90">
        <v>39377</v>
      </c>
      <c r="R77" s="89">
        <v>6552</v>
      </c>
      <c r="S77" s="89">
        <v>17</v>
      </c>
      <c r="T77" s="89" t="s">
        <v>19261</v>
      </c>
      <c r="U77" s="89" t="s">
        <v>10341</v>
      </c>
      <c r="V77" s="89" t="s">
        <v>25705</v>
      </c>
      <c r="W77" s="89" t="s">
        <v>10343</v>
      </c>
      <c r="X77" s="89" t="s">
        <v>453</v>
      </c>
      <c r="Y77" s="88" t="s">
        <v>10344</v>
      </c>
    </row>
    <row r="78" spans="1:25" x14ac:dyDescent="0.3">
      <c r="A78" s="84" t="str">
        <f t="shared" si="1"/>
        <v>ISALIN1</v>
      </c>
      <c r="B78" s="88" t="s">
        <v>23930</v>
      </c>
      <c r="C78" s="89" t="s">
        <v>23931</v>
      </c>
      <c r="D78" s="89" t="s">
        <v>1244</v>
      </c>
      <c r="E78" s="89" t="s">
        <v>5630</v>
      </c>
      <c r="F78" s="88" t="s">
        <v>19171</v>
      </c>
      <c r="G78" s="89" t="s">
        <v>19029</v>
      </c>
      <c r="H78" s="89" t="s">
        <v>19172</v>
      </c>
      <c r="I78" s="89" t="s">
        <v>19173</v>
      </c>
      <c r="J78" s="88" t="s">
        <v>19189</v>
      </c>
      <c r="K78" s="88" t="s">
        <v>19273</v>
      </c>
      <c r="L78" s="88" t="s">
        <v>19274</v>
      </c>
      <c r="M78" s="89" t="s">
        <v>7733</v>
      </c>
      <c r="N78" s="89" t="s">
        <v>328</v>
      </c>
      <c r="O78" s="90">
        <v>39483</v>
      </c>
      <c r="P78" s="90">
        <v>39483</v>
      </c>
      <c r="Q78" s="90">
        <v>39483</v>
      </c>
      <c r="R78" s="89">
        <v>6446</v>
      </c>
      <c r="S78" s="89">
        <v>17</v>
      </c>
      <c r="T78" s="89" t="s">
        <v>19261</v>
      </c>
      <c r="U78" s="89" t="s">
        <v>23932</v>
      </c>
      <c r="V78" s="89" t="s">
        <v>13658</v>
      </c>
      <c r="W78" s="89" t="s">
        <v>1248</v>
      </c>
      <c r="X78" s="89" t="s">
        <v>416</v>
      </c>
      <c r="Y78" s="88" t="s">
        <v>11832</v>
      </c>
    </row>
    <row r="79" spans="1:25" x14ac:dyDescent="0.3">
      <c r="A79" s="84" t="str">
        <f t="shared" si="1"/>
        <v>NMATHI1</v>
      </c>
      <c r="B79" s="88" t="s">
        <v>27538</v>
      </c>
      <c r="C79" s="89" t="s">
        <v>27539</v>
      </c>
      <c r="D79" s="89" t="s">
        <v>5234</v>
      </c>
      <c r="E79" s="89" t="s">
        <v>5630</v>
      </c>
      <c r="F79" s="88" t="s">
        <v>19181</v>
      </c>
      <c r="G79" s="89" t="s">
        <v>19030</v>
      </c>
      <c r="H79" s="89" t="s">
        <v>19172</v>
      </c>
      <c r="I79" s="89" t="s">
        <v>19173</v>
      </c>
      <c r="J79" s="88" t="s">
        <v>19189</v>
      </c>
      <c r="K79" s="88" t="s">
        <v>19190</v>
      </c>
      <c r="L79" s="88" t="s">
        <v>19191</v>
      </c>
      <c r="M79" s="89" t="s">
        <v>19192</v>
      </c>
      <c r="N79" s="89" t="s">
        <v>297</v>
      </c>
      <c r="O79" s="90">
        <v>39888</v>
      </c>
      <c r="P79" s="90">
        <v>39888</v>
      </c>
      <c r="Q79" s="90">
        <v>39888</v>
      </c>
      <c r="R79" s="89">
        <v>6041</v>
      </c>
      <c r="S79" s="89">
        <v>16</v>
      </c>
      <c r="T79" s="89" t="s">
        <v>19261</v>
      </c>
      <c r="U79" s="89" t="s">
        <v>27540</v>
      </c>
      <c r="V79" s="89" t="s">
        <v>27541</v>
      </c>
      <c r="W79" s="89" t="s">
        <v>5235</v>
      </c>
      <c r="X79" s="89" t="s">
        <v>297</v>
      </c>
      <c r="Y79" s="88" t="s">
        <v>27542</v>
      </c>
    </row>
    <row r="80" spans="1:25" x14ac:dyDescent="0.3">
      <c r="A80" s="84" t="str">
        <f t="shared" si="1"/>
        <v>KSTAUBL</v>
      </c>
      <c r="B80" s="88" t="s">
        <v>26066</v>
      </c>
      <c r="C80" s="89" t="s">
        <v>26067</v>
      </c>
      <c r="D80" s="89" t="s">
        <v>26068</v>
      </c>
      <c r="E80" s="89" t="s">
        <v>19170</v>
      </c>
      <c r="F80" s="88" t="s">
        <v>19171</v>
      </c>
      <c r="G80" s="89" t="s">
        <v>19029</v>
      </c>
      <c r="H80" s="89" t="s">
        <v>19172</v>
      </c>
      <c r="I80" s="89" t="s">
        <v>19173</v>
      </c>
      <c r="J80" s="88" t="s">
        <v>19189</v>
      </c>
      <c r="K80" s="88" t="s">
        <v>19273</v>
      </c>
      <c r="L80" s="88" t="s">
        <v>19274</v>
      </c>
      <c r="M80" s="89" t="s">
        <v>7733</v>
      </c>
      <c r="N80" s="89" t="s">
        <v>328</v>
      </c>
      <c r="O80" s="90">
        <v>39916</v>
      </c>
      <c r="P80" s="90">
        <v>39916</v>
      </c>
      <c r="Q80" s="90">
        <v>39916</v>
      </c>
      <c r="R80" s="89">
        <v>6013</v>
      </c>
      <c r="S80" s="89">
        <v>16</v>
      </c>
      <c r="T80" s="89" t="s">
        <v>19261</v>
      </c>
      <c r="U80" s="89" t="s">
        <v>26069</v>
      </c>
      <c r="W80" s="89" t="s">
        <v>26070</v>
      </c>
      <c r="X80" s="89" t="s">
        <v>416</v>
      </c>
      <c r="Y80" s="88" t="s">
        <v>26071</v>
      </c>
    </row>
    <row r="81" spans="1:25" x14ac:dyDescent="0.3">
      <c r="A81" s="84" t="str">
        <f t="shared" si="1"/>
        <v>MDOBLE0</v>
      </c>
      <c r="B81" s="88" t="s">
        <v>26621</v>
      </c>
      <c r="C81" s="89" t="s">
        <v>26622</v>
      </c>
      <c r="D81" s="89" t="s">
        <v>26623</v>
      </c>
      <c r="E81" s="89" t="s">
        <v>19170</v>
      </c>
      <c r="F81" s="88" t="s">
        <v>19171</v>
      </c>
      <c r="G81" s="89" t="s">
        <v>19029</v>
      </c>
      <c r="H81" s="89" t="s">
        <v>19172</v>
      </c>
      <c r="I81" s="89" t="s">
        <v>19173</v>
      </c>
      <c r="J81" s="88" t="s">
        <v>19189</v>
      </c>
      <c r="K81" s="88" t="s">
        <v>19415</v>
      </c>
      <c r="L81" s="88" t="s">
        <v>6684</v>
      </c>
      <c r="M81" s="89" t="s">
        <v>19416</v>
      </c>
      <c r="N81" s="89" t="s">
        <v>318</v>
      </c>
      <c r="O81" s="90">
        <v>39944</v>
      </c>
      <c r="P81" s="90">
        <v>39944</v>
      </c>
      <c r="Q81" s="90">
        <v>39944</v>
      </c>
      <c r="R81" s="89">
        <v>5985</v>
      </c>
      <c r="S81" s="89">
        <v>16</v>
      </c>
      <c r="T81" s="89" t="s">
        <v>19261</v>
      </c>
      <c r="U81" s="89" t="s">
        <v>26624</v>
      </c>
      <c r="W81" s="89" t="s">
        <v>21501</v>
      </c>
      <c r="X81" s="89" t="s">
        <v>318</v>
      </c>
      <c r="Y81" s="88" t="s">
        <v>15236</v>
      </c>
    </row>
    <row r="82" spans="1:25" x14ac:dyDescent="0.3">
      <c r="A82" s="84" t="str">
        <f t="shared" si="1"/>
        <v>ebarret</v>
      </c>
      <c r="B82" s="88" t="s">
        <v>22634</v>
      </c>
      <c r="C82" s="89" t="s">
        <v>22635</v>
      </c>
      <c r="D82" s="89" t="s">
        <v>22636</v>
      </c>
      <c r="E82" s="89" t="s">
        <v>19170</v>
      </c>
      <c r="F82" s="88" t="s">
        <v>19171</v>
      </c>
      <c r="G82" s="89" t="s">
        <v>19029</v>
      </c>
      <c r="H82" s="89" t="s">
        <v>19172</v>
      </c>
      <c r="I82" s="89" t="s">
        <v>19173</v>
      </c>
      <c r="J82" s="88" t="s">
        <v>19189</v>
      </c>
      <c r="K82" s="88" t="s">
        <v>19345</v>
      </c>
      <c r="L82" s="88" t="s">
        <v>19551</v>
      </c>
      <c r="M82" s="89" t="s">
        <v>19552</v>
      </c>
      <c r="N82" s="89" t="s">
        <v>318</v>
      </c>
      <c r="O82" s="90">
        <v>40001</v>
      </c>
      <c r="P82" s="90">
        <v>45809</v>
      </c>
      <c r="Q82" s="90">
        <v>45809</v>
      </c>
      <c r="R82" s="89">
        <v>120</v>
      </c>
      <c r="S82" s="89">
        <v>0</v>
      </c>
      <c r="T82" s="89" t="s">
        <v>19193</v>
      </c>
      <c r="U82" s="89" t="s">
        <v>22637</v>
      </c>
      <c r="W82" s="89" t="s">
        <v>5001</v>
      </c>
      <c r="X82" s="89" t="s">
        <v>318</v>
      </c>
      <c r="Y82" s="88" t="s">
        <v>22638</v>
      </c>
    </row>
    <row r="83" spans="1:25" x14ac:dyDescent="0.3">
      <c r="A83" s="84" t="str">
        <f t="shared" si="1"/>
        <v>TKHAWAL</v>
      </c>
      <c r="B83" s="88" t="s">
        <v>29663</v>
      </c>
      <c r="C83" s="89" t="s">
        <v>29664</v>
      </c>
      <c r="D83" s="89" t="s">
        <v>9834</v>
      </c>
      <c r="E83" s="89" t="s">
        <v>5630</v>
      </c>
      <c r="F83" s="88" t="s">
        <v>19206</v>
      </c>
      <c r="G83" s="89" t="s">
        <v>136</v>
      </c>
      <c r="H83" s="89" t="s">
        <v>19172</v>
      </c>
      <c r="I83" s="89" t="s">
        <v>19173</v>
      </c>
      <c r="J83" s="88" t="s">
        <v>19174</v>
      </c>
      <c r="K83" s="88" t="s">
        <v>19360</v>
      </c>
      <c r="L83" s="88" t="s">
        <v>19361</v>
      </c>
      <c r="M83" s="89" t="s">
        <v>19362</v>
      </c>
      <c r="N83" s="89" t="s">
        <v>1463</v>
      </c>
      <c r="O83" s="90">
        <v>40050</v>
      </c>
      <c r="P83" s="90">
        <v>40050</v>
      </c>
      <c r="Q83" s="90">
        <v>40050</v>
      </c>
      <c r="R83" s="89">
        <v>5879</v>
      </c>
      <c r="S83" s="89">
        <v>16</v>
      </c>
      <c r="T83" s="89" t="s">
        <v>19261</v>
      </c>
      <c r="U83" s="89" t="s">
        <v>9837</v>
      </c>
      <c r="W83" s="89" t="s">
        <v>9838</v>
      </c>
      <c r="X83" s="89" t="s">
        <v>1472</v>
      </c>
      <c r="Y83" s="88" t="s">
        <v>9839</v>
      </c>
    </row>
    <row r="84" spans="1:25" x14ac:dyDescent="0.3">
      <c r="A84" s="84" t="str">
        <f t="shared" si="1"/>
        <v>VAVILE0</v>
      </c>
      <c r="B84" s="88" t="s">
        <v>29963</v>
      </c>
      <c r="C84" s="89" t="s">
        <v>29964</v>
      </c>
      <c r="D84" s="89" t="s">
        <v>9503</v>
      </c>
      <c r="E84" s="89" t="s">
        <v>5630</v>
      </c>
      <c r="F84" s="88" t="s">
        <v>19181</v>
      </c>
      <c r="G84" s="89" t="s">
        <v>19030</v>
      </c>
      <c r="H84" s="89" t="s">
        <v>19172</v>
      </c>
      <c r="I84" s="89" t="s">
        <v>19419</v>
      </c>
      <c r="J84" s="88" t="s">
        <v>19189</v>
      </c>
      <c r="K84" s="88" t="s">
        <v>19420</v>
      </c>
      <c r="L84" s="88" t="s">
        <v>19420</v>
      </c>
      <c r="M84" s="89" t="s">
        <v>19421</v>
      </c>
      <c r="N84" s="89" t="s">
        <v>5965</v>
      </c>
      <c r="O84" s="90">
        <v>40051</v>
      </c>
      <c r="P84" s="90">
        <v>40051</v>
      </c>
      <c r="Q84" s="90">
        <v>40051</v>
      </c>
      <c r="R84" s="89">
        <v>5878</v>
      </c>
      <c r="S84" s="89">
        <v>16</v>
      </c>
      <c r="T84" s="89" t="s">
        <v>19261</v>
      </c>
      <c r="U84" s="89" t="s">
        <v>29965</v>
      </c>
      <c r="V84" s="89" t="s">
        <v>29966</v>
      </c>
      <c r="W84" s="89" t="s">
        <v>29967</v>
      </c>
      <c r="X84" s="89" t="s">
        <v>5965</v>
      </c>
      <c r="Y84" s="88" t="s">
        <v>9508</v>
      </c>
    </row>
    <row r="85" spans="1:25" x14ac:dyDescent="0.3">
      <c r="A85" s="84" t="str">
        <f t="shared" si="1"/>
        <v>TROBE17</v>
      </c>
      <c r="B85" s="88" t="s">
        <v>29823</v>
      </c>
      <c r="C85" s="89" t="s">
        <v>29824</v>
      </c>
      <c r="D85" s="89" t="s">
        <v>29825</v>
      </c>
      <c r="E85" s="89" t="s">
        <v>19170</v>
      </c>
      <c r="F85" s="88" t="s">
        <v>19285</v>
      </c>
      <c r="G85" s="89" t="s">
        <v>19028</v>
      </c>
      <c r="H85" s="89" t="s">
        <v>19172</v>
      </c>
      <c r="I85" s="89" t="s">
        <v>19173</v>
      </c>
      <c r="J85" s="88" t="s">
        <v>19189</v>
      </c>
      <c r="K85" s="88" t="s">
        <v>19345</v>
      </c>
      <c r="L85" s="88" t="s">
        <v>19346</v>
      </c>
      <c r="M85" s="89" t="s">
        <v>19347</v>
      </c>
      <c r="N85" s="89" t="s">
        <v>382</v>
      </c>
      <c r="O85" s="90">
        <v>40350</v>
      </c>
      <c r="P85" s="90">
        <v>40350</v>
      </c>
      <c r="Q85" s="90">
        <v>40350</v>
      </c>
      <c r="R85" s="89">
        <v>5579</v>
      </c>
      <c r="S85" s="89">
        <v>15</v>
      </c>
      <c r="T85" s="89" t="s">
        <v>19247</v>
      </c>
      <c r="U85" s="89" t="s">
        <v>29826</v>
      </c>
      <c r="W85" s="89" t="s">
        <v>16632</v>
      </c>
      <c r="X85" s="89" t="s">
        <v>382</v>
      </c>
      <c r="Y85" s="88" t="s">
        <v>16633</v>
      </c>
    </row>
    <row r="86" spans="1:25" x14ac:dyDescent="0.3">
      <c r="A86" s="84" t="str">
        <f t="shared" si="1"/>
        <v>bbradle</v>
      </c>
      <c r="B86" s="88" t="s">
        <v>20374</v>
      </c>
      <c r="C86" s="89" t="s">
        <v>20375</v>
      </c>
      <c r="D86" s="89" t="s">
        <v>20376</v>
      </c>
      <c r="E86" s="89" t="s">
        <v>5630</v>
      </c>
      <c r="F86" s="88" t="s">
        <v>19215</v>
      </c>
      <c r="G86" s="89" t="s">
        <v>19033</v>
      </c>
      <c r="H86" s="89" t="s">
        <v>19172</v>
      </c>
      <c r="I86" s="89" t="s">
        <v>19173</v>
      </c>
      <c r="J86" s="88" t="s">
        <v>19174</v>
      </c>
      <c r="K86" s="88" t="s">
        <v>19522</v>
      </c>
      <c r="L86" s="88" t="s">
        <v>19523</v>
      </c>
      <c r="M86" s="89" t="s">
        <v>7156</v>
      </c>
      <c r="N86" s="89" t="s">
        <v>773</v>
      </c>
      <c r="O86" s="90">
        <v>40491</v>
      </c>
      <c r="P86" s="90">
        <v>44987</v>
      </c>
      <c r="Q86" s="90">
        <v>44987</v>
      </c>
      <c r="R86" s="89">
        <v>942</v>
      </c>
      <c r="S86" s="89">
        <v>2</v>
      </c>
      <c r="T86" s="89" t="s">
        <v>19209</v>
      </c>
      <c r="U86" s="89" t="s">
        <v>20377</v>
      </c>
      <c r="W86" s="89" t="s">
        <v>20378</v>
      </c>
      <c r="X86" s="89" t="s">
        <v>250</v>
      </c>
      <c r="Y86" s="88" t="s">
        <v>20379</v>
      </c>
    </row>
    <row r="87" spans="1:25" x14ac:dyDescent="0.3">
      <c r="A87" s="84" t="str">
        <f t="shared" si="1"/>
        <v>JGROV12</v>
      </c>
      <c r="B87" s="88" t="s">
        <v>24623</v>
      </c>
      <c r="C87" s="89" t="s">
        <v>24624</v>
      </c>
      <c r="D87" s="89" t="s">
        <v>5795</v>
      </c>
      <c r="E87" s="89" t="s">
        <v>5630</v>
      </c>
      <c r="F87" s="88" t="s">
        <v>19285</v>
      </c>
      <c r="G87" s="89" t="s">
        <v>19028</v>
      </c>
      <c r="H87" s="89" t="s">
        <v>19172</v>
      </c>
      <c r="I87" s="89" t="s">
        <v>19173</v>
      </c>
      <c r="J87" s="88" t="s">
        <v>19189</v>
      </c>
      <c r="K87" s="88" t="s">
        <v>19294</v>
      </c>
      <c r="L87" s="88" t="s">
        <v>19295</v>
      </c>
      <c r="M87" s="89" t="s">
        <v>19296</v>
      </c>
      <c r="N87" s="89" t="s">
        <v>541</v>
      </c>
      <c r="O87" s="90">
        <v>40588</v>
      </c>
      <c r="P87" s="90">
        <v>40588</v>
      </c>
      <c r="Q87" s="90">
        <v>40588</v>
      </c>
      <c r="R87" s="89">
        <v>5341</v>
      </c>
      <c r="S87" s="89">
        <v>14</v>
      </c>
      <c r="T87" s="89" t="s">
        <v>19247</v>
      </c>
      <c r="U87" s="89" t="s">
        <v>24625</v>
      </c>
      <c r="W87" s="89" t="s">
        <v>22137</v>
      </c>
      <c r="X87" s="89" t="s">
        <v>541</v>
      </c>
      <c r="Y87" s="88" t="s">
        <v>9497</v>
      </c>
    </row>
    <row r="88" spans="1:25" x14ac:dyDescent="0.3">
      <c r="A88" s="84" t="str">
        <f t="shared" si="1"/>
        <v>TSUIT</v>
      </c>
      <c r="B88" s="88" t="s">
        <v>29874</v>
      </c>
      <c r="C88" s="89" t="s">
        <v>29875</v>
      </c>
      <c r="D88" s="89" t="s">
        <v>19096</v>
      </c>
      <c r="E88" s="89" t="s">
        <v>19036</v>
      </c>
      <c r="F88" s="88" t="s">
        <v>19215</v>
      </c>
      <c r="G88" s="89" t="s">
        <v>19033</v>
      </c>
      <c r="H88" s="89" t="s">
        <v>19172</v>
      </c>
      <c r="I88" s="89" t="s">
        <v>19173</v>
      </c>
      <c r="J88" s="88" t="s">
        <v>19174</v>
      </c>
      <c r="K88" s="88" t="s">
        <v>19401</v>
      </c>
      <c r="L88" s="88" t="s">
        <v>19764</v>
      </c>
      <c r="M88" s="89" t="s">
        <v>8645</v>
      </c>
      <c r="N88" s="89" t="s">
        <v>407</v>
      </c>
      <c r="O88" s="90">
        <v>40665</v>
      </c>
      <c r="P88" s="90">
        <v>40665</v>
      </c>
      <c r="Q88" s="90">
        <v>40665</v>
      </c>
      <c r="R88" s="89">
        <v>5264</v>
      </c>
      <c r="S88" s="89">
        <v>14</v>
      </c>
      <c r="T88" s="89" t="s">
        <v>19247</v>
      </c>
      <c r="U88" s="89" t="s">
        <v>29876</v>
      </c>
      <c r="W88" s="89" t="s">
        <v>29877</v>
      </c>
      <c r="X88" s="89" t="s">
        <v>983</v>
      </c>
      <c r="Y88" s="88" t="s">
        <v>29878</v>
      </c>
    </row>
    <row r="89" spans="1:25" x14ac:dyDescent="0.3">
      <c r="A89" s="84" t="str">
        <f t="shared" si="1"/>
        <v>CRODR18</v>
      </c>
      <c r="B89" s="88" t="s">
        <v>21509</v>
      </c>
      <c r="C89" s="89" t="s">
        <v>21510</v>
      </c>
      <c r="D89" s="89" t="s">
        <v>5739</v>
      </c>
      <c r="E89" s="89" t="s">
        <v>5630</v>
      </c>
      <c r="F89" s="88" t="s">
        <v>19285</v>
      </c>
      <c r="G89" s="89" t="s">
        <v>19028</v>
      </c>
      <c r="H89" s="89" t="s">
        <v>19172</v>
      </c>
      <c r="I89" s="89" t="s">
        <v>19173</v>
      </c>
      <c r="J89" s="88" t="s">
        <v>19174</v>
      </c>
      <c r="K89" s="88" t="s">
        <v>19175</v>
      </c>
      <c r="L89" s="88" t="s">
        <v>16610</v>
      </c>
      <c r="M89" s="89" t="s">
        <v>9597</v>
      </c>
      <c r="N89" s="89" t="s">
        <v>219</v>
      </c>
      <c r="O89" s="90">
        <v>40689</v>
      </c>
      <c r="P89" s="90">
        <v>40689</v>
      </c>
      <c r="Q89" s="90">
        <v>40689</v>
      </c>
      <c r="R89" s="89">
        <v>5240</v>
      </c>
      <c r="S89" s="89">
        <v>14</v>
      </c>
      <c r="T89" s="89" t="s">
        <v>19247</v>
      </c>
      <c r="U89" s="89" t="s">
        <v>21511</v>
      </c>
      <c r="W89" s="89" t="s">
        <v>7817</v>
      </c>
      <c r="X89" s="89" t="s">
        <v>219</v>
      </c>
      <c r="Y89" s="88" t="s">
        <v>7818</v>
      </c>
    </row>
    <row r="90" spans="1:25" x14ac:dyDescent="0.3">
      <c r="A90" s="84" t="str">
        <f t="shared" si="1"/>
        <v>DMEDEI0</v>
      </c>
      <c r="B90" s="88" t="s">
        <v>22220</v>
      </c>
      <c r="C90" s="89" t="s">
        <v>22221</v>
      </c>
      <c r="D90" s="89" t="s">
        <v>22222</v>
      </c>
      <c r="E90" s="89" t="s">
        <v>19170</v>
      </c>
      <c r="F90" s="88" t="s">
        <v>19215</v>
      </c>
      <c r="G90" s="89" t="s">
        <v>19033</v>
      </c>
      <c r="H90" s="89" t="s">
        <v>19172</v>
      </c>
      <c r="I90" s="89" t="s">
        <v>19173</v>
      </c>
      <c r="J90" s="88" t="s">
        <v>19174</v>
      </c>
      <c r="K90" s="88" t="s">
        <v>19455</v>
      </c>
      <c r="L90" s="88" t="s">
        <v>19456</v>
      </c>
      <c r="M90" s="89" t="s">
        <v>19457</v>
      </c>
      <c r="N90" s="89" t="s">
        <v>2504</v>
      </c>
      <c r="O90" s="90">
        <v>40735</v>
      </c>
      <c r="P90" s="90">
        <v>40735</v>
      </c>
      <c r="Q90" s="90">
        <v>40735</v>
      </c>
      <c r="R90" s="89">
        <v>5194</v>
      </c>
      <c r="S90" s="89">
        <v>14</v>
      </c>
      <c r="T90" s="89" t="s">
        <v>19247</v>
      </c>
      <c r="U90" s="89" t="s">
        <v>22223</v>
      </c>
      <c r="W90" s="89" t="s">
        <v>22224</v>
      </c>
      <c r="X90" s="89" t="s">
        <v>2504</v>
      </c>
      <c r="Y90" s="88" t="s">
        <v>22225</v>
      </c>
    </row>
    <row r="91" spans="1:25" x14ac:dyDescent="0.3">
      <c r="A91" s="84" t="str">
        <f t="shared" si="1"/>
        <v>MFRAN21</v>
      </c>
      <c r="B91" s="88" t="s">
        <v>26713</v>
      </c>
      <c r="C91" s="89" t="s">
        <v>26714</v>
      </c>
      <c r="D91" s="89" t="s">
        <v>26715</v>
      </c>
      <c r="E91" s="89" t="s">
        <v>19170</v>
      </c>
      <c r="F91" s="88" t="s">
        <v>19181</v>
      </c>
      <c r="G91" s="89" t="s">
        <v>19030</v>
      </c>
      <c r="H91" s="89" t="s">
        <v>19172</v>
      </c>
      <c r="I91" s="89" t="s">
        <v>19173</v>
      </c>
      <c r="J91" s="88" t="s">
        <v>19189</v>
      </c>
      <c r="K91" s="88" t="s">
        <v>19345</v>
      </c>
      <c r="L91" s="88" t="s">
        <v>20162</v>
      </c>
      <c r="M91" s="89" t="s">
        <v>20163</v>
      </c>
      <c r="N91" s="89" t="s">
        <v>655</v>
      </c>
      <c r="O91" s="90">
        <v>41148</v>
      </c>
      <c r="P91" s="90">
        <v>41148</v>
      </c>
      <c r="Q91" s="90">
        <v>41148</v>
      </c>
      <c r="R91" s="89">
        <v>4781</v>
      </c>
      <c r="S91" s="89">
        <v>13</v>
      </c>
      <c r="T91" s="89" t="s">
        <v>19247</v>
      </c>
      <c r="U91" s="89" t="s">
        <v>26716</v>
      </c>
      <c r="W91" s="89" t="s">
        <v>3810</v>
      </c>
      <c r="X91" s="89" t="s">
        <v>655</v>
      </c>
      <c r="Y91" s="88" t="s">
        <v>26717</v>
      </c>
    </row>
    <row r="92" spans="1:25" x14ac:dyDescent="0.3">
      <c r="A92" s="84" t="str">
        <f t="shared" si="1"/>
        <v>JKIVELA</v>
      </c>
      <c r="B92" s="88" t="s">
        <v>24857</v>
      </c>
      <c r="C92" s="89" t="s">
        <v>24858</v>
      </c>
      <c r="D92" s="89" t="s">
        <v>17996</v>
      </c>
      <c r="E92" s="89" t="s">
        <v>5630</v>
      </c>
      <c r="F92" s="88" t="s">
        <v>19215</v>
      </c>
      <c r="G92" s="89" t="s">
        <v>19033</v>
      </c>
      <c r="H92" s="89" t="s">
        <v>19172</v>
      </c>
      <c r="I92" s="89" t="s">
        <v>19173</v>
      </c>
      <c r="J92" s="88" t="s">
        <v>19174</v>
      </c>
      <c r="K92" s="88" t="s">
        <v>19216</v>
      </c>
      <c r="L92" s="88" t="s">
        <v>19217</v>
      </c>
      <c r="M92" s="89" t="s">
        <v>19218</v>
      </c>
      <c r="N92" s="89" t="s">
        <v>453</v>
      </c>
      <c r="O92" s="90">
        <v>41260</v>
      </c>
      <c r="P92" s="90">
        <v>41260</v>
      </c>
      <c r="Q92" s="90">
        <v>41260</v>
      </c>
      <c r="R92" s="89">
        <v>4669</v>
      </c>
      <c r="S92" s="89">
        <v>12</v>
      </c>
      <c r="T92" s="89" t="s">
        <v>19247</v>
      </c>
      <c r="U92" s="89" t="s">
        <v>24859</v>
      </c>
      <c r="V92" s="89" t="s">
        <v>24860</v>
      </c>
      <c r="W92" s="89" t="s">
        <v>24861</v>
      </c>
      <c r="X92" s="89" t="s">
        <v>752</v>
      </c>
      <c r="Y92" s="88" t="s">
        <v>18001</v>
      </c>
    </row>
    <row r="93" spans="1:25" x14ac:dyDescent="0.3">
      <c r="A93" s="84" t="str">
        <f t="shared" si="1"/>
        <v>dspring</v>
      </c>
      <c r="B93" s="88" t="s">
        <v>22474</v>
      </c>
      <c r="C93" s="89" t="s">
        <v>22475</v>
      </c>
      <c r="D93" s="89" t="s">
        <v>22476</v>
      </c>
      <c r="E93" s="89" t="s">
        <v>5630</v>
      </c>
      <c r="F93" s="88" t="s">
        <v>19215</v>
      </c>
      <c r="G93" s="89" t="s">
        <v>19033</v>
      </c>
      <c r="H93" s="89" t="s">
        <v>19172</v>
      </c>
      <c r="I93" s="89" t="s">
        <v>19173</v>
      </c>
      <c r="J93" s="88" t="s">
        <v>19174</v>
      </c>
      <c r="K93" s="88" t="s">
        <v>19258</v>
      </c>
      <c r="L93" s="88" t="s">
        <v>19259</v>
      </c>
      <c r="M93" s="89" t="s">
        <v>19260</v>
      </c>
      <c r="N93" s="89" t="s">
        <v>279</v>
      </c>
      <c r="O93" s="90">
        <v>41271</v>
      </c>
      <c r="P93" s="90">
        <v>45879</v>
      </c>
      <c r="Q93" s="90">
        <v>45879</v>
      </c>
      <c r="R93" s="89">
        <v>50</v>
      </c>
      <c r="S93" s="89">
        <v>0</v>
      </c>
      <c r="T93" s="89" t="s">
        <v>19448</v>
      </c>
      <c r="U93" s="89" t="s">
        <v>22477</v>
      </c>
      <c r="W93" s="89" t="s">
        <v>1799</v>
      </c>
      <c r="X93" s="89" t="s">
        <v>279</v>
      </c>
      <c r="Y93" s="88" t="s">
        <v>22478</v>
      </c>
    </row>
    <row r="94" spans="1:25" x14ac:dyDescent="0.3">
      <c r="A94" s="84" t="str">
        <f t="shared" si="1"/>
        <v>gkirts</v>
      </c>
      <c r="B94" s="88" t="s">
        <v>23383</v>
      </c>
      <c r="C94" s="89" t="s">
        <v>23384</v>
      </c>
      <c r="D94" s="89" t="s">
        <v>23385</v>
      </c>
      <c r="E94" s="89" t="s">
        <v>5630</v>
      </c>
      <c r="F94" s="88" t="s">
        <v>19236</v>
      </c>
      <c r="G94" s="89" t="s">
        <v>19032</v>
      </c>
      <c r="H94" s="89" t="s">
        <v>19227</v>
      </c>
      <c r="I94" s="89" t="s">
        <v>19173</v>
      </c>
      <c r="J94" s="88" t="s">
        <v>19174</v>
      </c>
      <c r="K94" s="88" t="s">
        <v>19207</v>
      </c>
      <c r="L94" s="88" t="s">
        <v>19208</v>
      </c>
      <c r="M94" s="89" t="s">
        <v>10249</v>
      </c>
      <c r="N94" s="89" t="s">
        <v>219</v>
      </c>
      <c r="O94" s="90">
        <v>41414</v>
      </c>
      <c r="P94" s="90">
        <v>41414</v>
      </c>
      <c r="Q94" s="90">
        <v>41414</v>
      </c>
      <c r="R94" s="89">
        <v>4515</v>
      </c>
      <c r="S94" s="89">
        <v>12</v>
      </c>
      <c r="T94" s="89" t="s">
        <v>19247</v>
      </c>
      <c r="U94" s="89" t="s">
        <v>23386</v>
      </c>
      <c r="W94" s="89" t="s">
        <v>23387</v>
      </c>
      <c r="X94" s="89" t="s">
        <v>219</v>
      </c>
      <c r="Y94" s="88" t="s">
        <v>23388</v>
      </c>
    </row>
    <row r="95" spans="1:25" x14ac:dyDescent="0.3">
      <c r="A95" s="84" t="str">
        <f t="shared" si="1"/>
        <v>jhines1</v>
      </c>
      <c r="B95" s="88" t="s">
        <v>24723</v>
      </c>
      <c r="C95" s="89" t="s">
        <v>24724</v>
      </c>
      <c r="D95" s="89" t="s">
        <v>24725</v>
      </c>
      <c r="E95" s="89" t="s">
        <v>5630</v>
      </c>
      <c r="F95" s="88" t="s">
        <v>19236</v>
      </c>
      <c r="G95" s="89" t="s">
        <v>19032</v>
      </c>
      <c r="H95" s="89" t="s">
        <v>19227</v>
      </c>
      <c r="I95" s="89" t="s">
        <v>19173</v>
      </c>
      <c r="J95" s="88" t="s">
        <v>19174</v>
      </c>
      <c r="K95" s="88" t="s">
        <v>19401</v>
      </c>
      <c r="L95" s="88" t="s">
        <v>20201</v>
      </c>
      <c r="M95" s="89" t="s">
        <v>17220</v>
      </c>
      <c r="N95" s="89" t="s">
        <v>297</v>
      </c>
      <c r="O95" s="90">
        <v>41526</v>
      </c>
      <c r="P95" s="90">
        <v>43839</v>
      </c>
      <c r="Q95" s="90">
        <v>43839</v>
      </c>
      <c r="R95" s="89">
        <v>2090</v>
      </c>
      <c r="S95" s="89">
        <v>5</v>
      </c>
      <c r="T95" s="89" t="s">
        <v>19228</v>
      </c>
      <c r="U95" s="89" t="s">
        <v>24726</v>
      </c>
      <c r="W95" s="89" t="s">
        <v>13554</v>
      </c>
      <c r="X95" s="89" t="s">
        <v>287</v>
      </c>
      <c r="Y95" s="88" t="s">
        <v>15894</v>
      </c>
    </row>
    <row r="96" spans="1:25" x14ac:dyDescent="0.3">
      <c r="A96" s="84" t="str">
        <f t="shared" si="1"/>
        <v>rrios8</v>
      </c>
      <c r="B96" s="88" t="s">
        <v>28628</v>
      </c>
      <c r="C96" s="89" t="s">
        <v>28629</v>
      </c>
      <c r="D96" s="89" t="s">
        <v>28630</v>
      </c>
      <c r="E96" s="89" t="s">
        <v>5630</v>
      </c>
      <c r="F96" s="88" t="s">
        <v>19181</v>
      </c>
      <c r="G96" s="89" t="s">
        <v>19030</v>
      </c>
      <c r="H96" s="89" t="s">
        <v>19172</v>
      </c>
      <c r="I96" s="89" t="s">
        <v>19173</v>
      </c>
      <c r="J96" s="88" t="s">
        <v>19174</v>
      </c>
      <c r="K96" s="88" t="s">
        <v>19245</v>
      </c>
      <c r="L96" s="88" t="s">
        <v>19246</v>
      </c>
      <c r="M96" s="89" t="s">
        <v>14665</v>
      </c>
      <c r="N96" s="89" t="s">
        <v>219</v>
      </c>
      <c r="O96" s="90">
        <v>41575</v>
      </c>
      <c r="P96" s="90">
        <v>41575</v>
      </c>
      <c r="Q96" s="90">
        <v>41575</v>
      </c>
      <c r="R96" s="89">
        <v>4354</v>
      </c>
      <c r="S96" s="89">
        <v>11</v>
      </c>
      <c r="T96" s="89" t="s">
        <v>19247</v>
      </c>
      <c r="U96" s="89" t="s">
        <v>28631</v>
      </c>
      <c r="V96" s="89" t="s">
        <v>28632</v>
      </c>
      <c r="W96" s="89" t="s">
        <v>19427</v>
      </c>
      <c r="X96" s="89" t="s">
        <v>219</v>
      </c>
      <c r="Y96" s="88" t="s">
        <v>28633</v>
      </c>
    </row>
    <row r="97" spans="1:25" x14ac:dyDescent="0.3">
      <c r="A97" s="84" t="str">
        <f t="shared" si="1"/>
        <v>haponte</v>
      </c>
      <c r="B97" s="88" t="s">
        <v>23605</v>
      </c>
      <c r="C97" s="89" t="s">
        <v>23606</v>
      </c>
      <c r="D97" s="89" t="s">
        <v>23607</v>
      </c>
      <c r="E97" s="89" t="s">
        <v>19170</v>
      </c>
      <c r="F97" s="88" t="s">
        <v>19171</v>
      </c>
      <c r="G97" s="89" t="s">
        <v>19029</v>
      </c>
      <c r="H97" s="89" t="s">
        <v>19172</v>
      </c>
      <c r="I97" s="89" t="s">
        <v>19419</v>
      </c>
      <c r="J97" s="88" t="s">
        <v>19189</v>
      </c>
      <c r="K97" s="88" t="s">
        <v>19420</v>
      </c>
      <c r="L97" s="88" t="s">
        <v>19420</v>
      </c>
      <c r="M97" s="89" t="s">
        <v>19421</v>
      </c>
      <c r="N97" s="89" t="s">
        <v>5965</v>
      </c>
      <c r="O97" s="90">
        <v>41590</v>
      </c>
      <c r="P97" s="90">
        <v>41590</v>
      </c>
      <c r="Q97" s="90">
        <v>41590</v>
      </c>
      <c r="R97" s="89">
        <v>4339</v>
      </c>
      <c r="S97" s="89">
        <v>11</v>
      </c>
      <c r="T97" s="89" t="s">
        <v>19247</v>
      </c>
      <c r="U97" s="89" t="s">
        <v>23608</v>
      </c>
      <c r="V97" s="89" t="s">
        <v>23609</v>
      </c>
      <c r="W97" s="89" t="s">
        <v>11703</v>
      </c>
      <c r="X97" s="89" t="s">
        <v>5965</v>
      </c>
      <c r="Y97" s="88" t="s">
        <v>9508</v>
      </c>
    </row>
    <row r="98" spans="1:25" x14ac:dyDescent="0.3">
      <c r="A98" s="84" t="str">
        <f t="shared" si="1"/>
        <v>plambe0</v>
      </c>
      <c r="B98" s="88" t="s">
        <v>27869</v>
      </c>
      <c r="C98" s="89" t="s">
        <v>27870</v>
      </c>
      <c r="D98" s="89" t="s">
        <v>27871</v>
      </c>
      <c r="E98" s="89" t="s">
        <v>5630</v>
      </c>
      <c r="F98" s="88" t="s">
        <v>19171</v>
      </c>
      <c r="G98" s="89" t="s">
        <v>19029</v>
      </c>
      <c r="H98" s="89" t="s">
        <v>19172</v>
      </c>
      <c r="I98" s="89" t="s">
        <v>19173</v>
      </c>
      <c r="J98" s="88" t="s">
        <v>19189</v>
      </c>
      <c r="K98" s="88" t="s">
        <v>19273</v>
      </c>
      <c r="L98" s="88" t="s">
        <v>19274</v>
      </c>
      <c r="M98" s="89" t="s">
        <v>7733</v>
      </c>
      <c r="N98" s="89" t="s">
        <v>328</v>
      </c>
      <c r="O98" s="90">
        <v>41757</v>
      </c>
      <c r="P98" s="90">
        <v>41757</v>
      </c>
      <c r="Q98" s="90">
        <v>41757</v>
      </c>
      <c r="R98" s="89">
        <v>4172</v>
      </c>
      <c r="S98" s="89">
        <v>11</v>
      </c>
      <c r="T98" s="89" t="s">
        <v>19247</v>
      </c>
      <c r="U98" s="89" t="s">
        <v>27872</v>
      </c>
      <c r="W98" s="89" t="s">
        <v>8001</v>
      </c>
      <c r="X98" s="89" t="s">
        <v>416</v>
      </c>
      <c r="Y98" s="88" t="s">
        <v>8002</v>
      </c>
    </row>
    <row r="99" spans="1:25" x14ac:dyDescent="0.3">
      <c r="A99" s="84" t="str">
        <f t="shared" si="1"/>
        <v>jagpaoa</v>
      </c>
      <c r="B99" s="88" t="s">
        <v>23979</v>
      </c>
      <c r="C99" s="89" t="s">
        <v>23980</v>
      </c>
      <c r="D99" s="89" t="s">
        <v>23981</v>
      </c>
      <c r="E99" s="89" t="s">
        <v>19036</v>
      </c>
      <c r="F99" s="88" t="s">
        <v>19181</v>
      </c>
      <c r="G99" s="89" t="s">
        <v>19030</v>
      </c>
      <c r="H99" s="89" t="s">
        <v>19172</v>
      </c>
      <c r="I99" s="89" t="s">
        <v>19173</v>
      </c>
      <c r="J99" s="88" t="s">
        <v>19174</v>
      </c>
      <c r="K99" s="88" t="s">
        <v>19455</v>
      </c>
      <c r="L99" s="88" t="s">
        <v>19456</v>
      </c>
      <c r="M99" s="89" t="s">
        <v>19457</v>
      </c>
      <c r="N99" s="89" t="s">
        <v>2504</v>
      </c>
      <c r="O99" s="90">
        <v>41778</v>
      </c>
      <c r="P99" s="90">
        <v>41778</v>
      </c>
      <c r="Q99" s="90">
        <v>41778</v>
      </c>
      <c r="R99" s="89">
        <v>4151</v>
      </c>
      <c r="S99" s="89">
        <v>11</v>
      </c>
      <c r="T99" s="89" t="s">
        <v>19247</v>
      </c>
      <c r="U99" s="89" t="s">
        <v>23982</v>
      </c>
      <c r="W99" s="89" t="s">
        <v>23983</v>
      </c>
      <c r="X99" s="89" t="s">
        <v>2504</v>
      </c>
      <c r="Y99" s="88" t="s">
        <v>6104</v>
      </c>
    </row>
    <row r="100" spans="1:25" x14ac:dyDescent="0.3">
      <c r="A100" s="84" t="str">
        <f t="shared" si="1"/>
        <v>sinfant</v>
      </c>
      <c r="B100" s="88" t="s">
        <v>29090</v>
      </c>
      <c r="C100" s="89" t="s">
        <v>29091</v>
      </c>
      <c r="D100" s="89" t="s">
        <v>29092</v>
      </c>
      <c r="E100" s="89" t="s">
        <v>5630</v>
      </c>
      <c r="F100" s="88" t="s">
        <v>19236</v>
      </c>
      <c r="G100" s="89" t="s">
        <v>19032</v>
      </c>
      <c r="H100" s="89" t="s">
        <v>19227</v>
      </c>
      <c r="I100" s="89" t="s">
        <v>19173</v>
      </c>
      <c r="J100" s="88" t="s">
        <v>19189</v>
      </c>
      <c r="K100" s="88" t="s">
        <v>19294</v>
      </c>
      <c r="L100" s="88" t="s">
        <v>19295</v>
      </c>
      <c r="M100" s="89" t="s">
        <v>19296</v>
      </c>
      <c r="N100" s="89" t="s">
        <v>541</v>
      </c>
      <c r="O100" s="90">
        <v>41855</v>
      </c>
      <c r="P100" s="90">
        <v>41855</v>
      </c>
      <c r="Q100" s="90">
        <v>41855</v>
      </c>
      <c r="R100" s="89">
        <v>4074</v>
      </c>
      <c r="S100" s="89">
        <v>11</v>
      </c>
      <c r="T100" s="89" t="s">
        <v>19247</v>
      </c>
      <c r="U100" s="89" t="s">
        <v>29093</v>
      </c>
      <c r="W100" s="89" t="s">
        <v>9698</v>
      </c>
      <c r="X100" s="89" t="s">
        <v>541</v>
      </c>
      <c r="Y100" s="88" t="s">
        <v>29094</v>
      </c>
    </row>
    <row r="101" spans="1:25" x14ac:dyDescent="0.3">
      <c r="A101" s="84" t="str">
        <f t="shared" si="1"/>
        <v>sgree56</v>
      </c>
      <c r="B101" s="88" t="s">
        <v>29048</v>
      </c>
      <c r="C101" s="89" t="s">
        <v>29049</v>
      </c>
      <c r="D101" s="89" t="s">
        <v>29050</v>
      </c>
      <c r="E101" s="89" t="s">
        <v>5630</v>
      </c>
      <c r="F101" s="88" t="s">
        <v>19171</v>
      </c>
      <c r="G101" s="89" t="s">
        <v>19029</v>
      </c>
      <c r="H101" s="89" t="s">
        <v>19172</v>
      </c>
      <c r="I101" s="89" t="s">
        <v>19173</v>
      </c>
      <c r="J101" s="88" t="s">
        <v>19189</v>
      </c>
      <c r="K101" s="88" t="s">
        <v>19294</v>
      </c>
      <c r="L101" s="88" t="s">
        <v>19295</v>
      </c>
      <c r="M101" s="89" t="s">
        <v>19296</v>
      </c>
      <c r="N101" s="89" t="s">
        <v>541</v>
      </c>
      <c r="O101" s="90">
        <v>41967</v>
      </c>
      <c r="P101" s="90">
        <v>41967</v>
      </c>
      <c r="Q101" s="90">
        <v>41967</v>
      </c>
      <c r="R101" s="89">
        <v>3962</v>
      </c>
      <c r="S101" s="89">
        <v>10</v>
      </c>
      <c r="T101" s="89" t="s">
        <v>19247</v>
      </c>
      <c r="U101" s="89" t="s">
        <v>29051</v>
      </c>
      <c r="W101" s="89" t="s">
        <v>8619</v>
      </c>
      <c r="X101" s="89" t="s">
        <v>541</v>
      </c>
      <c r="Y101" s="88" t="s">
        <v>8620</v>
      </c>
    </row>
    <row r="102" spans="1:25" x14ac:dyDescent="0.3">
      <c r="A102" s="84" t="str">
        <f t="shared" si="1"/>
        <v>rvilla5</v>
      </c>
      <c r="B102" s="88" t="s">
        <v>28849</v>
      </c>
      <c r="C102" s="89" t="s">
        <v>28850</v>
      </c>
      <c r="D102" s="89" t="s">
        <v>28851</v>
      </c>
      <c r="E102" s="89" t="s">
        <v>5630</v>
      </c>
      <c r="F102" s="88" t="s">
        <v>19285</v>
      </c>
      <c r="G102" s="89" t="s">
        <v>19028</v>
      </c>
      <c r="H102" s="89" t="s">
        <v>19172</v>
      </c>
      <c r="I102" s="89" t="s">
        <v>19173</v>
      </c>
      <c r="J102" s="88" t="s">
        <v>19189</v>
      </c>
      <c r="K102" s="88" t="s">
        <v>19273</v>
      </c>
      <c r="L102" s="88" t="s">
        <v>19274</v>
      </c>
      <c r="M102" s="89" t="s">
        <v>7733</v>
      </c>
      <c r="N102" s="89" t="s">
        <v>328</v>
      </c>
      <c r="O102" s="90">
        <v>42009</v>
      </c>
      <c r="P102" s="90">
        <v>42009</v>
      </c>
      <c r="Q102" s="90">
        <v>42009</v>
      </c>
      <c r="R102" s="89">
        <v>3920</v>
      </c>
      <c r="S102" s="89">
        <v>10</v>
      </c>
      <c r="T102" s="89" t="s">
        <v>19247</v>
      </c>
      <c r="U102" s="89" t="s">
        <v>28852</v>
      </c>
      <c r="W102" s="89" t="s">
        <v>28853</v>
      </c>
      <c r="X102" s="89" t="s">
        <v>416</v>
      </c>
      <c r="Y102" s="88" t="s">
        <v>11338</v>
      </c>
    </row>
    <row r="103" spans="1:25" x14ac:dyDescent="0.3">
      <c r="A103" s="84" t="str">
        <f t="shared" si="1"/>
        <v>cbraidi</v>
      </c>
      <c r="B103" s="88" t="s">
        <v>20968</v>
      </c>
      <c r="C103" s="89" t="s">
        <v>20969</v>
      </c>
      <c r="D103" s="89" t="s">
        <v>20970</v>
      </c>
      <c r="E103" s="89" t="s">
        <v>5630</v>
      </c>
      <c r="F103" s="88" t="s">
        <v>19171</v>
      </c>
      <c r="G103" s="89" t="s">
        <v>19029</v>
      </c>
      <c r="H103" s="89" t="s">
        <v>19172</v>
      </c>
      <c r="I103" s="89" t="s">
        <v>19173</v>
      </c>
      <c r="J103" s="88" t="s">
        <v>19189</v>
      </c>
      <c r="K103" s="88" t="s">
        <v>19345</v>
      </c>
      <c r="L103" s="88" t="s">
        <v>19837</v>
      </c>
      <c r="M103" s="89" t="s">
        <v>6275</v>
      </c>
      <c r="N103" s="89" t="s">
        <v>318</v>
      </c>
      <c r="O103" s="90">
        <v>42079</v>
      </c>
      <c r="P103" s="90">
        <v>42079</v>
      </c>
      <c r="Q103" s="90">
        <v>42079</v>
      </c>
      <c r="R103" s="89">
        <v>3850</v>
      </c>
      <c r="S103" s="89">
        <v>10</v>
      </c>
      <c r="T103" s="89" t="s">
        <v>19247</v>
      </c>
      <c r="U103" s="89" t="s">
        <v>20971</v>
      </c>
      <c r="W103" s="89" t="s">
        <v>18952</v>
      </c>
      <c r="X103" s="89" t="s">
        <v>318</v>
      </c>
      <c r="Y103" s="88" t="s">
        <v>18953</v>
      </c>
    </row>
    <row r="104" spans="1:25" x14ac:dyDescent="0.3">
      <c r="A104" s="84" t="str">
        <f t="shared" si="1"/>
        <v>eraigoz</v>
      </c>
      <c r="B104" s="88" t="s">
        <v>22939</v>
      </c>
      <c r="C104" s="89" t="s">
        <v>22940</v>
      </c>
      <c r="D104" s="89" t="s">
        <v>22941</v>
      </c>
      <c r="E104" s="89" t="s">
        <v>5630</v>
      </c>
      <c r="F104" s="88" t="s">
        <v>19285</v>
      </c>
      <c r="G104" s="89" t="s">
        <v>19028</v>
      </c>
      <c r="H104" s="89" t="s">
        <v>19172</v>
      </c>
      <c r="I104" s="89" t="s">
        <v>19173</v>
      </c>
      <c r="J104" s="88" t="s">
        <v>19174</v>
      </c>
      <c r="K104" s="88" t="s">
        <v>19216</v>
      </c>
      <c r="L104" s="88" t="s">
        <v>19237</v>
      </c>
      <c r="M104" s="89" t="s">
        <v>19238</v>
      </c>
      <c r="N104" s="89" t="s">
        <v>250</v>
      </c>
      <c r="O104" s="90">
        <v>42135</v>
      </c>
      <c r="P104" s="90">
        <v>42135</v>
      </c>
      <c r="Q104" s="90">
        <v>42135</v>
      </c>
      <c r="R104" s="89">
        <v>3794</v>
      </c>
      <c r="S104" s="89">
        <v>10</v>
      </c>
      <c r="T104" s="89" t="s">
        <v>19247</v>
      </c>
      <c r="U104" s="89" t="s">
        <v>8999</v>
      </c>
      <c r="W104" s="89" t="s">
        <v>3449</v>
      </c>
      <c r="X104" s="89" t="s">
        <v>250</v>
      </c>
      <c r="Y104" s="88" t="s">
        <v>9001</v>
      </c>
    </row>
    <row r="105" spans="1:25" x14ac:dyDescent="0.3">
      <c r="A105" s="84" t="str">
        <f t="shared" si="1"/>
        <v>rgray2</v>
      </c>
      <c r="B105" s="88" t="s">
        <v>28274</v>
      </c>
      <c r="C105" s="89" t="s">
        <v>28275</v>
      </c>
      <c r="D105" s="89" t="s">
        <v>28276</v>
      </c>
      <c r="E105" s="89" t="s">
        <v>5630</v>
      </c>
      <c r="F105" s="88" t="s">
        <v>19215</v>
      </c>
      <c r="G105" s="89" t="s">
        <v>19033</v>
      </c>
      <c r="H105" s="89" t="s">
        <v>19172</v>
      </c>
      <c r="I105" s="89" t="s">
        <v>19173</v>
      </c>
      <c r="J105" s="88" t="s">
        <v>19174</v>
      </c>
      <c r="K105" s="88" t="s">
        <v>19309</v>
      </c>
      <c r="L105" s="88" t="s">
        <v>19513</v>
      </c>
      <c r="M105" s="89" t="s">
        <v>6528</v>
      </c>
      <c r="N105" s="89" t="s">
        <v>219</v>
      </c>
      <c r="O105" s="90">
        <v>42227</v>
      </c>
      <c r="P105" s="90">
        <v>42227</v>
      </c>
      <c r="Q105" s="90">
        <v>42227</v>
      </c>
      <c r="R105" s="89">
        <v>3702</v>
      </c>
      <c r="S105" s="89">
        <v>10</v>
      </c>
      <c r="T105" s="89" t="s">
        <v>19247</v>
      </c>
      <c r="U105" s="89" t="s">
        <v>28277</v>
      </c>
      <c r="W105" s="89" t="s">
        <v>2092</v>
      </c>
      <c r="X105" s="89" t="s">
        <v>219</v>
      </c>
      <c r="Y105" s="88" t="s">
        <v>7993</v>
      </c>
    </row>
    <row r="106" spans="1:25" x14ac:dyDescent="0.3">
      <c r="A106" s="84" t="str">
        <f t="shared" si="1"/>
        <v>jpatt17</v>
      </c>
      <c r="B106" s="88" t="s">
        <v>25239</v>
      </c>
      <c r="C106" s="89" t="s">
        <v>25240</v>
      </c>
      <c r="D106" s="89" t="s">
        <v>25241</v>
      </c>
      <c r="E106" s="89" t="s">
        <v>5630</v>
      </c>
      <c r="F106" s="88" t="s">
        <v>20616</v>
      </c>
      <c r="G106" s="89" t="s">
        <v>20617</v>
      </c>
      <c r="H106" s="89" t="s">
        <v>19172</v>
      </c>
      <c r="I106" s="89" t="s">
        <v>19173</v>
      </c>
      <c r="J106" s="88" t="s">
        <v>19189</v>
      </c>
      <c r="K106" s="88" t="s">
        <v>19374</v>
      </c>
      <c r="L106" s="88" t="s">
        <v>19375</v>
      </c>
      <c r="M106" s="89" t="s">
        <v>19376</v>
      </c>
      <c r="N106" s="89" t="s">
        <v>575</v>
      </c>
      <c r="O106" s="90">
        <v>42310</v>
      </c>
      <c r="P106" s="90">
        <v>42310</v>
      </c>
      <c r="Q106" s="90">
        <v>42310</v>
      </c>
      <c r="R106" s="89">
        <v>3619</v>
      </c>
      <c r="S106" s="89">
        <v>9</v>
      </c>
      <c r="T106" s="89" t="s">
        <v>19247</v>
      </c>
      <c r="U106" s="89" t="s">
        <v>25242</v>
      </c>
      <c r="W106" s="89" t="s">
        <v>25243</v>
      </c>
      <c r="X106" s="89" t="s">
        <v>575</v>
      </c>
      <c r="Y106" s="88" t="s">
        <v>25244</v>
      </c>
    </row>
    <row r="107" spans="1:25" x14ac:dyDescent="0.3">
      <c r="A107" s="84" t="str">
        <f t="shared" si="1"/>
        <v>rtassin</v>
      </c>
      <c r="B107" s="88" t="s">
        <v>28815</v>
      </c>
      <c r="C107" s="89" t="s">
        <v>28816</v>
      </c>
      <c r="D107" s="89" t="s">
        <v>28817</v>
      </c>
      <c r="E107" s="89" t="s">
        <v>5630</v>
      </c>
      <c r="F107" s="88" t="s">
        <v>19171</v>
      </c>
      <c r="G107" s="89" t="s">
        <v>19029</v>
      </c>
      <c r="H107" s="89" t="s">
        <v>19172</v>
      </c>
      <c r="I107" s="89" t="s">
        <v>19173</v>
      </c>
      <c r="J107" s="88" t="s">
        <v>19174</v>
      </c>
      <c r="K107" s="88" t="s">
        <v>19401</v>
      </c>
      <c r="L107" s="88" t="s">
        <v>20201</v>
      </c>
      <c r="M107" s="89" t="s">
        <v>17220</v>
      </c>
      <c r="N107" s="89" t="s">
        <v>297</v>
      </c>
      <c r="O107" s="90">
        <v>42394</v>
      </c>
      <c r="P107" s="90">
        <v>42394</v>
      </c>
      <c r="Q107" s="90">
        <v>42394</v>
      </c>
      <c r="R107" s="89">
        <v>3535</v>
      </c>
      <c r="S107" s="89">
        <v>9</v>
      </c>
      <c r="T107" s="89" t="s">
        <v>19247</v>
      </c>
      <c r="U107" s="89" t="s">
        <v>28818</v>
      </c>
      <c r="W107" s="89" t="s">
        <v>28819</v>
      </c>
      <c r="X107" s="89" t="s">
        <v>287</v>
      </c>
      <c r="Y107" s="88" t="s">
        <v>15457</v>
      </c>
    </row>
    <row r="108" spans="1:25" x14ac:dyDescent="0.3">
      <c r="A108" s="84" t="str">
        <f t="shared" si="1"/>
        <v>rtamayo</v>
      </c>
      <c r="B108" s="88" t="s">
        <v>28811</v>
      </c>
      <c r="C108" s="89" t="s">
        <v>28812</v>
      </c>
      <c r="D108" s="89" t="s">
        <v>28813</v>
      </c>
      <c r="E108" s="89" t="s">
        <v>5630</v>
      </c>
      <c r="F108" s="88" t="s">
        <v>19285</v>
      </c>
      <c r="G108" s="89" t="s">
        <v>19028</v>
      </c>
      <c r="H108" s="89" t="s">
        <v>19172</v>
      </c>
      <c r="I108" s="89" t="s">
        <v>19173</v>
      </c>
      <c r="J108" s="88" t="s">
        <v>19174</v>
      </c>
      <c r="K108" s="88" t="s">
        <v>19716</v>
      </c>
      <c r="L108" s="88" t="s">
        <v>19717</v>
      </c>
      <c r="M108" s="89" t="s">
        <v>5847</v>
      </c>
      <c r="N108" s="89" t="s">
        <v>279</v>
      </c>
      <c r="O108" s="90">
        <v>42431</v>
      </c>
      <c r="P108" s="90">
        <v>42431</v>
      </c>
      <c r="Q108" s="90">
        <v>42431</v>
      </c>
      <c r="R108" s="89">
        <v>3498</v>
      </c>
      <c r="S108" s="89">
        <v>9</v>
      </c>
      <c r="T108" s="89" t="s">
        <v>19247</v>
      </c>
      <c r="U108" s="89" t="s">
        <v>28814</v>
      </c>
      <c r="W108" s="89" t="s">
        <v>1032</v>
      </c>
      <c r="X108" s="89" t="s">
        <v>279</v>
      </c>
      <c r="Y108" s="88" t="s">
        <v>4764</v>
      </c>
    </row>
    <row r="109" spans="1:25" x14ac:dyDescent="0.3">
      <c r="A109" s="84" t="str">
        <f t="shared" si="1"/>
        <v>mfetmou</v>
      </c>
      <c r="B109" s="88" t="s">
        <v>26690</v>
      </c>
      <c r="C109" s="89" t="s">
        <v>26691</v>
      </c>
      <c r="D109" s="89" t="s">
        <v>26692</v>
      </c>
      <c r="E109" s="89" t="s">
        <v>5630</v>
      </c>
      <c r="F109" s="88" t="s">
        <v>19215</v>
      </c>
      <c r="G109" s="89" t="s">
        <v>19033</v>
      </c>
      <c r="H109" s="89" t="s">
        <v>19172</v>
      </c>
      <c r="I109" s="89" t="s">
        <v>19173</v>
      </c>
      <c r="J109" s="88" t="s">
        <v>19189</v>
      </c>
      <c r="K109" s="88" t="s">
        <v>19294</v>
      </c>
      <c r="L109" s="88" t="s">
        <v>19295</v>
      </c>
      <c r="M109" s="89" t="s">
        <v>19296</v>
      </c>
      <c r="N109" s="89" t="s">
        <v>541</v>
      </c>
      <c r="O109" s="90">
        <v>42429</v>
      </c>
      <c r="P109" s="90">
        <v>42429</v>
      </c>
      <c r="Q109" s="90">
        <v>42429</v>
      </c>
      <c r="R109" s="89">
        <v>3500</v>
      </c>
      <c r="S109" s="89">
        <v>9</v>
      </c>
      <c r="T109" s="89" t="s">
        <v>19247</v>
      </c>
      <c r="U109" s="89" t="s">
        <v>26693</v>
      </c>
      <c r="W109" s="89" t="s">
        <v>26694</v>
      </c>
      <c r="X109" s="89" t="s">
        <v>328</v>
      </c>
      <c r="Y109" s="88" t="s">
        <v>14560</v>
      </c>
    </row>
    <row r="110" spans="1:25" x14ac:dyDescent="0.3">
      <c r="A110" s="84" t="str">
        <f t="shared" si="1"/>
        <v>jharr48</v>
      </c>
      <c r="B110" s="88" t="s">
        <v>24659</v>
      </c>
      <c r="C110" s="89" t="s">
        <v>24660</v>
      </c>
      <c r="D110" s="89" t="s">
        <v>24661</v>
      </c>
      <c r="E110" s="89" t="s">
        <v>5630</v>
      </c>
      <c r="F110" s="88" t="s">
        <v>19171</v>
      </c>
      <c r="G110" s="89" t="s">
        <v>19029</v>
      </c>
      <c r="H110" s="89" t="s">
        <v>19172</v>
      </c>
      <c r="I110" s="89" t="s">
        <v>19173</v>
      </c>
      <c r="J110" s="88" t="s">
        <v>19189</v>
      </c>
      <c r="K110" s="88" t="s">
        <v>19273</v>
      </c>
      <c r="L110" s="88" t="s">
        <v>19274</v>
      </c>
      <c r="M110" s="89" t="s">
        <v>7733</v>
      </c>
      <c r="N110" s="89" t="s">
        <v>328</v>
      </c>
      <c r="O110" s="90">
        <v>42436</v>
      </c>
      <c r="P110" s="90">
        <v>42436</v>
      </c>
      <c r="Q110" s="90">
        <v>42436</v>
      </c>
      <c r="R110" s="89">
        <v>3493</v>
      </c>
      <c r="S110" s="89">
        <v>9</v>
      </c>
      <c r="T110" s="89" t="s">
        <v>19247</v>
      </c>
      <c r="U110" s="89" t="s">
        <v>24662</v>
      </c>
      <c r="W110" s="89" t="s">
        <v>6494</v>
      </c>
      <c r="X110" s="89" t="s">
        <v>375</v>
      </c>
      <c r="Y110" s="88" t="s">
        <v>5081</v>
      </c>
    </row>
    <row r="111" spans="1:25" x14ac:dyDescent="0.3">
      <c r="A111" s="84" t="str">
        <f t="shared" si="1"/>
        <v>snevare</v>
      </c>
      <c r="B111" s="88" t="s">
        <v>29213</v>
      </c>
      <c r="C111" s="89" t="s">
        <v>29214</v>
      </c>
      <c r="D111" s="89" t="s">
        <v>29215</v>
      </c>
      <c r="E111" s="89" t="s">
        <v>19170</v>
      </c>
      <c r="F111" s="88" t="s">
        <v>19181</v>
      </c>
      <c r="G111" s="89" t="s">
        <v>19030</v>
      </c>
      <c r="H111" s="89" t="s">
        <v>19172</v>
      </c>
      <c r="I111" s="89" t="s">
        <v>19173</v>
      </c>
      <c r="J111" s="88" t="s">
        <v>19174</v>
      </c>
      <c r="K111" s="88" t="s">
        <v>19309</v>
      </c>
      <c r="L111" s="88" t="s">
        <v>19310</v>
      </c>
      <c r="M111" s="89" t="s">
        <v>6528</v>
      </c>
      <c r="N111" s="89" t="s">
        <v>219</v>
      </c>
      <c r="O111" s="90">
        <v>44896</v>
      </c>
      <c r="P111" s="90">
        <v>44896</v>
      </c>
      <c r="Q111" s="90">
        <v>44896</v>
      </c>
      <c r="R111" s="89">
        <v>1033</v>
      </c>
      <c r="S111" s="89">
        <v>2</v>
      </c>
      <c r="T111" s="89" t="s">
        <v>19209</v>
      </c>
      <c r="U111" s="89" t="s">
        <v>29216</v>
      </c>
      <c r="W111" s="89" t="s">
        <v>3397</v>
      </c>
      <c r="X111" s="89" t="s">
        <v>219</v>
      </c>
      <c r="Y111" s="88" t="s">
        <v>13821</v>
      </c>
    </row>
    <row r="112" spans="1:25" x14ac:dyDescent="0.3">
      <c r="A112" s="84" t="str">
        <f t="shared" si="1"/>
        <v>bgatso1</v>
      </c>
      <c r="B112" s="88" t="s">
        <v>20535</v>
      </c>
      <c r="C112" s="89" t="s">
        <v>20536</v>
      </c>
      <c r="D112" s="89" t="s">
        <v>20537</v>
      </c>
      <c r="E112" s="89" t="s">
        <v>5630</v>
      </c>
      <c r="F112" s="88" t="s">
        <v>19480</v>
      </c>
      <c r="G112" s="89" t="s">
        <v>19040</v>
      </c>
      <c r="H112" s="89" t="s">
        <v>19172</v>
      </c>
      <c r="I112" s="89" t="s">
        <v>19173</v>
      </c>
      <c r="J112" s="88" t="s">
        <v>19174</v>
      </c>
      <c r="K112" s="88" t="s">
        <v>19401</v>
      </c>
      <c r="L112" s="88" t="s">
        <v>19764</v>
      </c>
      <c r="M112" s="89" t="s">
        <v>8645</v>
      </c>
      <c r="N112" s="89" t="s">
        <v>407</v>
      </c>
      <c r="O112" s="90">
        <v>42499</v>
      </c>
      <c r="P112" s="90">
        <v>42499</v>
      </c>
      <c r="Q112" s="90">
        <v>42499</v>
      </c>
      <c r="R112" s="89">
        <v>3430</v>
      </c>
      <c r="S112" s="89">
        <v>9</v>
      </c>
      <c r="T112" s="89" t="s">
        <v>19247</v>
      </c>
      <c r="U112" s="89" t="s">
        <v>20538</v>
      </c>
      <c r="W112" s="89" t="s">
        <v>4678</v>
      </c>
      <c r="X112" s="89" t="s">
        <v>279</v>
      </c>
      <c r="Y112" s="88" t="s">
        <v>7858</v>
      </c>
    </row>
    <row r="113" spans="1:25" x14ac:dyDescent="0.3">
      <c r="A113" s="84" t="str">
        <f t="shared" si="1"/>
        <v>mvitez</v>
      </c>
      <c r="B113" s="88" t="s">
        <v>27320</v>
      </c>
      <c r="C113" s="89" t="s">
        <v>27321</v>
      </c>
      <c r="D113" s="89" t="s">
        <v>27322</v>
      </c>
      <c r="E113" s="89" t="s">
        <v>5630</v>
      </c>
      <c r="F113" s="88" t="s">
        <v>19215</v>
      </c>
      <c r="G113" s="89" t="s">
        <v>19033</v>
      </c>
      <c r="H113" s="89" t="s">
        <v>19172</v>
      </c>
      <c r="I113" s="89" t="s">
        <v>19173</v>
      </c>
      <c r="J113" s="88" t="s">
        <v>19174</v>
      </c>
      <c r="K113" s="88" t="s">
        <v>19245</v>
      </c>
      <c r="L113" s="88" t="s">
        <v>23576</v>
      </c>
      <c r="M113" s="89" t="s">
        <v>10417</v>
      </c>
      <c r="N113" s="89" t="s">
        <v>3619</v>
      </c>
      <c r="O113" s="90">
        <v>42605</v>
      </c>
      <c r="P113" s="90">
        <v>42605</v>
      </c>
      <c r="Q113" s="90">
        <v>42605</v>
      </c>
      <c r="R113" s="89">
        <v>3324</v>
      </c>
      <c r="S113" s="89">
        <v>9</v>
      </c>
      <c r="T113" s="89" t="s">
        <v>19247</v>
      </c>
      <c r="U113" s="89" t="s">
        <v>27323</v>
      </c>
      <c r="W113" s="89" t="s">
        <v>15925</v>
      </c>
      <c r="X113" s="89" t="s">
        <v>3619</v>
      </c>
      <c r="Y113" s="88" t="s">
        <v>15926</v>
      </c>
    </row>
    <row r="114" spans="1:25" x14ac:dyDescent="0.3">
      <c r="A114" s="84" t="str">
        <f t="shared" si="1"/>
        <v>dstraw0</v>
      </c>
      <c r="B114" s="88" t="s">
        <v>22490</v>
      </c>
      <c r="C114" s="89" t="s">
        <v>22491</v>
      </c>
      <c r="D114" s="89" t="s">
        <v>22492</v>
      </c>
      <c r="E114" s="89" t="s">
        <v>5630</v>
      </c>
      <c r="F114" s="88" t="s">
        <v>19285</v>
      </c>
      <c r="G114" s="89" t="s">
        <v>19028</v>
      </c>
      <c r="H114" s="89" t="s">
        <v>19172</v>
      </c>
      <c r="I114" s="89" t="s">
        <v>19173</v>
      </c>
      <c r="J114" s="88" t="s">
        <v>19189</v>
      </c>
      <c r="K114" s="88" t="s">
        <v>19294</v>
      </c>
      <c r="L114" s="88" t="s">
        <v>19295</v>
      </c>
      <c r="M114" s="89" t="s">
        <v>19296</v>
      </c>
      <c r="N114" s="89" t="s">
        <v>541</v>
      </c>
      <c r="O114" s="90">
        <v>42800</v>
      </c>
      <c r="P114" s="90">
        <v>44987</v>
      </c>
      <c r="Q114" s="90">
        <v>42800</v>
      </c>
      <c r="R114" s="89">
        <v>3129</v>
      </c>
      <c r="S114" s="89">
        <v>8</v>
      </c>
      <c r="T114" s="89" t="s">
        <v>19247</v>
      </c>
      <c r="U114" s="89" t="s">
        <v>22493</v>
      </c>
      <c r="W114" s="89" t="s">
        <v>4295</v>
      </c>
      <c r="X114" s="89" t="s">
        <v>541</v>
      </c>
      <c r="Y114" s="88" t="s">
        <v>311</v>
      </c>
    </row>
    <row r="115" spans="1:25" x14ac:dyDescent="0.3">
      <c r="A115" s="84" t="str">
        <f t="shared" si="1"/>
        <v>dlogan</v>
      </c>
      <c r="B115" s="88" t="s">
        <v>22122</v>
      </c>
      <c r="C115" s="89" t="s">
        <v>22123</v>
      </c>
      <c r="D115" s="89" t="s">
        <v>22124</v>
      </c>
      <c r="E115" s="89" t="s">
        <v>5630</v>
      </c>
      <c r="F115" s="88" t="s">
        <v>19171</v>
      </c>
      <c r="G115" s="89" t="s">
        <v>19029</v>
      </c>
      <c r="H115" s="89" t="s">
        <v>19172</v>
      </c>
      <c r="I115" s="89" t="s">
        <v>19173</v>
      </c>
      <c r="J115" s="88" t="s">
        <v>19189</v>
      </c>
      <c r="K115" s="88" t="s">
        <v>19471</v>
      </c>
      <c r="L115" s="88" t="s">
        <v>20722</v>
      </c>
      <c r="M115" s="89" t="s">
        <v>20723</v>
      </c>
      <c r="N115" s="89" t="s">
        <v>719</v>
      </c>
      <c r="O115" s="90">
        <v>42944</v>
      </c>
      <c r="P115" s="90">
        <v>44672</v>
      </c>
      <c r="Q115" s="90">
        <v>44672</v>
      </c>
      <c r="R115" s="89">
        <v>1257</v>
      </c>
      <c r="S115" s="89">
        <v>3</v>
      </c>
      <c r="T115" s="89" t="s">
        <v>19228</v>
      </c>
      <c r="U115" s="89" t="s">
        <v>22125</v>
      </c>
      <c r="W115" s="89" t="s">
        <v>22126</v>
      </c>
      <c r="X115" s="89" t="s">
        <v>719</v>
      </c>
      <c r="Y115" s="88" t="s">
        <v>22127</v>
      </c>
    </row>
    <row r="116" spans="1:25" x14ac:dyDescent="0.3">
      <c r="A116" s="84" t="str">
        <f t="shared" si="1"/>
        <v>jeck0</v>
      </c>
      <c r="B116" s="88" t="s">
        <v>24394</v>
      </c>
      <c r="C116" s="89" t="s">
        <v>24395</v>
      </c>
      <c r="D116" s="89" t="s">
        <v>24396</v>
      </c>
      <c r="E116" s="89" t="s">
        <v>5630</v>
      </c>
      <c r="F116" s="88" t="s">
        <v>19181</v>
      </c>
      <c r="G116" s="89" t="s">
        <v>19030</v>
      </c>
      <c r="H116" s="89" t="s">
        <v>19172</v>
      </c>
      <c r="I116" s="89" t="s">
        <v>19173</v>
      </c>
      <c r="J116" s="88" t="s">
        <v>19174</v>
      </c>
      <c r="K116" s="88" t="s">
        <v>19360</v>
      </c>
      <c r="L116" s="88" t="s">
        <v>19361</v>
      </c>
      <c r="M116" s="89" t="s">
        <v>19362</v>
      </c>
      <c r="N116" s="89" t="s">
        <v>1463</v>
      </c>
      <c r="O116" s="90">
        <v>43136</v>
      </c>
      <c r="P116" s="90">
        <v>43136</v>
      </c>
      <c r="Q116" s="90">
        <v>43136</v>
      </c>
      <c r="R116" s="89">
        <v>2793</v>
      </c>
      <c r="S116" s="89">
        <v>7</v>
      </c>
      <c r="T116" s="89" t="s">
        <v>19247</v>
      </c>
      <c r="U116" s="89" t="s">
        <v>24397</v>
      </c>
      <c r="W116" s="89" t="s">
        <v>2528</v>
      </c>
      <c r="X116" s="89" t="s">
        <v>1472</v>
      </c>
      <c r="Y116" s="88" t="s">
        <v>21658</v>
      </c>
    </row>
    <row r="117" spans="1:25" x14ac:dyDescent="0.3">
      <c r="A117" s="84" t="str">
        <f t="shared" si="1"/>
        <v>drich13</v>
      </c>
      <c r="B117" s="88" t="s">
        <v>22383</v>
      </c>
      <c r="C117" s="89" t="s">
        <v>22384</v>
      </c>
      <c r="D117" s="89" t="s">
        <v>22385</v>
      </c>
      <c r="E117" s="89" t="s">
        <v>19170</v>
      </c>
      <c r="F117" s="88" t="s">
        <v>19181</v>
      </c>
      <c r="G117" s="89" t="s">
        <v>19030</v>
      </c>
      <c r="H117" s="89" t="s">
        <v>19172</v>
      </c>
      <c r="I117" s="89" t="s">
        <v>19173</v>
      </c>
      <c r="J117" s="88" t="s">
        <v>19189</v>
      </c>
      <c r="K117" s="88" t="s">
        <v>19273</v>
      </c>
      <c r="L117" s="88" t="s">
        <v>19274</v>
      </c>
      <c r="M117" s="89" t="s">
        <v>7733</v>
      </c>
      <c r="N117" s="89" t="s">
        <v>328</v>
      </c>
      <c r="O117" s="90">
        <v>43189</v>
      </c>
      <c r="P117" s="90">
        <v>43189</v>
      </c>
      <c r="Q117" s="90">
        <v>43189</v>
      </c>
      <c r="R117" s="89">
        <v>2740</v>
      </c>
      <c r="S117" s="89">
        <v>7</v>
      </c>
      <c r="T117" s="89" t="s">
        <v>19247</v>
      </c>
      <c r="U117" s="89" t="s">
        <v>22386</v>
      </c>
      <c r="W117" s="89" t="s">
        <v>17500</v>
      </c>
      <c r="X117" s="89" t="s">
        <v>375</v>
      </c>
      <c r="Y117" s="88" t="s">
        <v>17501</v>
      </c>
    </row>
    <row r="118" spans="1:25" x14ac:dyDescent="0.3">
      <c r="A118" s="84" t="str">
        <f t="shared" si="1"/>
        <v>kmullen</v>
      </c>
      <c r="B118" s="88" t="s">
        <v>26000</v>
      </c>
      <c r="C118" s="89" t="s">
        <v>26001</v>
      </c>
      <c r="D118" s="89" t="s">
        <v>26002</v>
      </c>
      <c r="E118" s="89" t="s">
        <v>19036</v>
      </c>
      <c r="F118" s="88" t="s">
        <v>19181</v>
      </c>
      <c r="G118" s="89" t="s">
        <v>19030</v>
      </c>
      <c r="H118" s="89" t="s">
        <v>19172</v>
      </c>
      <c r="I118" s="89" t="s">
        <v>19173</v>
      </c>
      <c r="J118" s="88" t="s">
        <v>19189</v>
      </c>
      <c r="K118" s="88" t="s">
        <v>19345</v>
      </c>
      <c r="L118" s="88" t="s">
        <v>19551</v>
      </c>
      <c r="M118" s="89" t="s">
        <v>19552</v>
      </c>
      <c r="N118" s="89" t="s">
        <v>318</v>
      </c>
      <c r="O118" s="90">
        <v>43214</v>
      </c>
      <c r="P118" s="90">
        <v>43214</v>
      </c>
      <c r="Q118" s="90">
        <v>43214</v>
      </c>
      <c r="R118" s="89">
        <v>2715</v>
      </c>
      <c r="S118" s="89">
        <v>7</v>
      </c>
      <c r="T118" s="89" t="s">
        <v>19247</v>
      </c>
      <c r="U118" s="89" t="s">
        <v>26003</v>
      </c>
      <c r="W118" s="89" t="s">
        <v>26004</v>
      </c>
      <c r="X118" s="89" t="s">
        <v>318</v>
      </c>
      <c r="Y118" s="88" t="s">
        <v>26005</v>
      </c>
    </row>
    <row r="119" spans="1:25" x14ac:dyDescent="0.3">
      <c r="A119" s="84" t="str">
        <f t="shared" si="1"/>
        <v>esockey</v>
      </c>
      <c r="B119" s="88" t="s">
        <v>22998</v>
      </c>
      <c r="C119" s="89" t="s">
        <v>22999</v>
      </c>
      <c r="D119" s="89" t="s">
        <v>23000</v>
      </c>
      <c r="E119" s="89" t="s">
        <v>5630</v>
      </c>
      <c r="F119" s="88" t="s">
        <v>19215</v>
      </c>
      <c r="G119" s="89" t="s">
        <v>19033</v>
      </c>
      <c r="H119" s="89" t="s">
        <v>19172</v>
      </c>
      <c r="I119" s="89" t="s">
        <v>19173</v>
      </c>
      <c r="J119" s="88" t="s">
        <v>19174</v>
      </c>
      <c r="K119" s="88" t="s">
        <v>19802</v>
      </c>
      <c r="L119" s="88" t="s">
        <v>19803</v>
      </c>
      <c r="M119" s="89" t="s">
        <v>19804</v>
      </c>
      <c r="N119" s="89" t="s">
        <v>549</v>
      </c>
      <c r="O119" s="90">
        <v>43284</v>
      </c>
      <c r="P119" s="90">
        <v>43284</v>
      </c>
      <c r="Q119" s="90">
        <v>43284</v>
      </c>
      <c r="R119" s="89">
        <v>2645</v>
      </c>
      <c r="S119" s="89">
        <v>7</v>
      </c>
      <c r="T119" s="89" t="s">
        <v>19247</v>
      </c>
      <c r="U119" s="89" t="s">
        <v>23001</v>
      </c>
      <c r="W119" s="89" t="s">
        <v>4747</v>
      </c>
      <c r="X119" s="89" t="s">
        <v>2926</v>
      </c>
      <c r="Y119" s="88" t="s">
        <v>13561</v>
      </c>
    </row>
    <row r="120" spans="1:25" x14ac:dyDescent="0.3">
      <c r="A120" s="84" t="str">
        <f t="shared" si="1"/>
        <v>nsurrat</v>
      </c>
      <c r="B120" s="88" t="s">
        <v>27582</v>
      </c>
      <c r="C120" s="89" t="s">
        <v>27583</v>
      </c>
      <c r="D120" s="89" t="s">
        <v>27584</v>
      </c>
      <c r="E120" s="89" t="s">
        <v>19170</v>
      </c>
      <c r="F120" s="88" t="s">
        <v>19181</v>
      </c>
      <c r="G120" s="89" t="s">
        <v>19030</v>
      </c>
      <c r="H120" s="89" t="s">
        <v>19172</v>
      </c>
      <c r="I120" s="89" t="s">
        <v>19173</v>
      </c>
      <c r="J120" s="88" t="s">
        <v>19174</v>
      </c>
      <c r="K120" s="88" t="s">
        <v>19431</v>
      </c>
      <c r="L120" s="88" t="s">
        <v>19432</v>
      </c>
      <c r="M120" s="89" t="s">
        <v>6264</v>
      </c>
      <c r="N120" s="89" t="s">
        <v>279</v>
      </c>
      <c r="O120" s="90">
        <v>45585</v>
      </c>
      <c r="P120" s="90">
        <v>45585</v>
      </c>
      <c r="Q120" s="90">
        <v>45585</v>
      </c>
      <c r="R120" s="89">
        <v>344</v>
      </c>
      <c r="S120" s="89">
        <v>0</v>
      </c>
      <c r="T120" s="89" t="s">
        <v>19176</v>
      </c>
      <c r="U120" s="89" t="s">
        <v>27585</v>
      </c>
      <c r="W120" s="89" t="s">
        <v>335</v>
      </c>
      <c r="X120" s="89" t="s">
        <v>279</v>
      </c>
      <c r="Y120" s="88" t="s">
        <v>27586</v>
      </c>
    </row>
    <row r="121" spans="1:25" x14ac:dyDescent="0.3">
      <c r="A121" s="84" t="str">
        <f t="shared" si="1"/>
        <v>jkennel</v>
      </c>
      <c r="B121" s="88" t="s">
        <v>24840</v>
      </c>
      <c r="C121" s="89" t="s">
        <v>24841</v>
      </c>
      <c r="D121" s="89" t="s">
        <v>24842</v>
      </c>
      <c r="E121" s="89" t="s">
        <v>5630</v>
      </c>
      <c r="F121" s="88" t="s">
        <v>19215</v>
      </c>
      <c r="G121" s="89" t="s">
        <v>19033</v>
      </c>
      <c r="H121" s="89" t="s">
        <v>19172</v>
      </c>
      <c r="I121" s="89" t="s">
        <v>19173</v>
      </c>
      <c r="J121" s="88" t="s">
        <v>19174</v>
      </c>
      <c r="K121" s="88" t="s">
        <v>19360</v>
      </c>
      <c r="L121" s="88" t="s">
        <v>23248</v>
      </c>
      <c r="M121" s="89" t="s">
        <v>19362</v>
      </c>
      <c r="N121" s="89" t="s">
        <v>1463</v>
      </c>
      <c r="O121" s="90">
        <v>43362</v>
      </c>
      <c r="P121" s="90">
        <v>43362</v>
      </c>
      <c r="Q121" s="90">
        <v>43362</v>
      </c>
      <c r="R121" s="89">
        <v>2567</v>
      </c>
      <c r="S121" s="89">
        <v>7</v>
      </c>
      <c r="T121" s="89" t="s">
        <v>19247</v>
      </c>
      <c r="U121" s="89" t="s">
        <v>24843</v>
      </c>
      <c r="W121" s="89" t="s">
        <v>16214</v>
      </c>
      <c r="X121" s="89" t="s">
        <v>812</v>
      </c>
      <c r="Y121" s="88" t="s">
        <v>16215</v>
      </c>
    </row>
    <row r="122" spans="1:25" x14ac:dyDescent="0.3">
      <c r="A122" s="84" t="str">
        <f t="shared" si="1"/>
        <v>fjohns4</v>
      </c>
      <c r="B122" s="88" t="s">
        <v>23134</v>
      </c>
      <c r="C122" s="89" t="s">
        <v>23135</v>
      </c>
      <c r="D122" s="89" t="s">
        <v>23136</v>
      </c>
      <c r="E122" s="89" t="s">
        <v>19170</v>
      </c>
      <c r="F122" s="88" t="s">
        <v>19181</v>
      </c>
      <c r="G122" s="89" t="s">
        <v>19030</v>
      </c>
      <c r="H122" s="89" t="s">
        <v>19172</v>
      </c>
      <c r="I122" s="89" t="s">
        <v>19173</v>
      </c>
      <c r="J122" s="88" t="s">
        <v>19189</v>
      </c>
      <c r="K122" s="88" t="s">
        <v>19273</v>
      </c>
      <c r="L122" s="88" t="s">
        <v>19274</v>
      </c>
      <c r="M122" s="89" t="s">
        <v>7733</v>
      </c>
      <c r="N122" s="89" t="s">
        <v>328</v>
      </c>
      <c r="O122" s="90">
        <v>43390</v>
      </c>
      <c r="P122" s="90">
        <v>43390</v>
      </c>
      <c r="Q122" s="90">
        <v>43390</v>
      </c>
      <c r="R122" s="89">
        <v>2539</v>
      </c>
      <c r="S122" s="89">
        <v>6</v>
      </c>
      <c r="T122" s="89" t="s">
        <v>19247</v>
      </c>
      <c r="U122" s="89" t="s">
        <v>23137</v>
      </c>
      <c r="W122" s="89" t="s">
        <v>23138</v>
      </c>
      <c r="X122" s="89" t="s">
        <v>416</v>
      </c>
      <c r="Y122" s="88" t="s">
        <v>23139</v>
      </c>
    </row>
    <row r="123" spans="1:25" x14ac:dyDescent="0.3">
      <c r="A123" s="84" t="str">
        <f t="shared" si="1"/>
        <v>jsanto1</v>
      </c>
      <c r="B123" s="88" t="s">
        <v>25459</v>
      </c>
      <c r="C123" s="89" t="s">
        <v>25460</v>
      </c>
      <c r="D123" s="89" t="s">
        <v>25461</v>
      </c>
      <c r="E123" s="89" t="s">
        <v>5630</v>
      </c>
      <c r="F123" s="88" t="s">
        <v>19171</v>
      </c>
      <c r="G123" s="89" t="s">
        <v>19029</v>
      </c>
      <c r="H123" s="89" t="s">
        <v>19172</v>
      </c>
      <c r="I123" s="89" t="s">
        <v>19173</v>
      </c>
      <c r="J123" s="88" t="s">
        <v>19174</v>
      </c>
      <c r="K123" s="88" t="s">
        <v>19175</v>
      </c>
      <c r="L123" s="88" t="s">
        <v>20086</v>
      </c>
      <c r="M123" s="89" t="s">
        <v>6579</v>
      </c>
      <c r="N123" s="89" t="s">
        <v>4327</v>
      </c>
      <c r="O123" s="90">
        <v>43383</v>
      </c>
      <c r="P123" s="90">
        <v>43383</v>
      </c>
      <c r="Q123" s="90">
        <v>43383</v>
      </c>
      <c r="R123" s="89">
        <v>2546</v>
      </c>
      <c r="S123" s="89">
        <v>6</v>
      </c>
      <c r="T123" s="89" t="s">
        <v>19247</v>
      </c>
      <c r="U123" s="89" t="s">
        <v>25462</v>
      </c>
      <c r="W123" s="89" t="s">
        <v>6579</v>
      </c>
      <c r="X123" s="89" t="s">
        <v>4327</v>
      </c>
      <c r="Y123" s="88" t="s">
        <v>4328</v>
      </c>
    </row>
    <row r="124" spans="1:25" x14ac:dyDescent="0.3">
      <c r="A124" s="84" t="str">
        <f t="shared" si="1"/>
        <v>aayubi</v>
      </c>
      <c r="B124" s="88" t="s">
        <v>19315</v>
      </c>
      <c r="C124" s="89" t="s">
        <v>19316</v>
      </c>
      <c r="D124" s="89" t="s">
        <v>19317</v>
      </c>
      <c r="E124" s="89" t="s">
        <v>19036</v>
      </c>
      <c r="F124" s="88" t="s">
        <v>19236</v>
      </c>
      <c r="G124" s="89" t="s">
        <v>19032</v>
      </c>
      <c r="H124" s="89" t="s">
        <v>19227</v>
      </c>
      <c r="I124" s="89" t="s">
        <v>19173</v>
      </c>
      <c r="J124" s="88" t="s">
        <v>19174</v>
      </c>
      <c r="K124" s="88" t="s">
        <v>19245</v>
      </c>
      <c r="L124" s="88" t="s">
        <v>19318</v>
      </c>
      <c r="M124" s="89" t="s">
        <v>19319</v>
      </c>
      <c r="N124" s="89" t="s">
        <v>1675</v>
      </c>
      <c r="O124" s="90">
        <v>43409</v>
      </c>
      <c r="P124" s="90">
        <v>43409</v>
      </c>
      <c r="Q124" s="90">
        <v>43409</v>
      </c>
      <c r="R124" s="89">
        <v>2520</v>
      </c>
      <c r="S124" s="89">
        <v>6</v>
      </c>
      <c r="T124" s="89" t="s">
        <v>19247</v>
      </c>
      <c r="U124" s="89" t="s">
        <v>19320</v>
      </c>
      <c r="W124" s="89" t="s">
        <v>1674</v>
      </c>
      <c r="X124" s="89" t="s">
        <v>1675</v>
      </c>
      <c r="Y124" s="88" t="s">
        <v>13696</v>
      </c>
    </row>
    <row r="125" spans="1:25" x14ac:dyDescent="0.3">
      <c r="A125" s="84" t="str">
        <f t="shared" si="1"/>
        <v>rmanego</v>
      </c>
      <c r="B125" s="88" t="s">
        <v>28464</v>
      </c>
      <c r="C125" s="89" t="s">
        <v>28465</v>
      </c>
      <c r="D125" s="89" t="s">
        <v>28466</v>
      </c>
      <c r="E125" s="89" t="s">
        <v>5630</v>
      </c>
      <c r="F125" s="88" t="s">
        <v>19236</v>
      </c>
      <c r="G125" s="89" t="s">
        <v>19032</v>
      </c>
      <c r="H125" s="89" t="s">
        <v>19227</v>
      </c>
      <c r="I125" s="89" t="s">
        <v>19173</v>
      </c>
      <c r="J125" s="88" t="s">
        <v>19174</v>
      </c>
      <c r="K125" s="88" t="s">
        <v>19401</v>
      </c>
      <c r="L125" s="88" t="s">
        <v>19764</v>
      </c>
      <c r="M125" s="89" t="s">
        <v>8645</v>
      </c>
      <c r="N125" s="89" t="s">
        <v>407</v>
      </c>
      <c r="O125" s="90">
        <v>43430</v>
      </c>
      <c r="P125" s="90">
        <v>43430</v>
      </c>
      <c r="Q125" s="90">
        <v>43430</v>
      </c>
      <c r="R125" s="89">
        <v>2499</v>
      </c>
      <c r="S125" s="89">
        <v>6</v>
      </c>
      <c r="T125" s="89" t="s">
        <v>19247</v>
      </c>
      <c r="U125" s="89" t="s">
        <v>28467</v>
      </c>
      <c r="W125" s="89" t="s">
        <v>868</v>
      </c>
      <c r="X125" s="89" t="s">
        <v>477</v>
      </c>
      <c r="Y125" s="88" t="s">
        <v>8912</v>
      </c>
    </row>
    <row r="126" spans="1:25" x14ac:dyDescent="0.3">
      <c r="A126" s="84" t="str">
        <f t="shared" si="1"/>
        <v>bwebb4</v>
      </c>
      <c r="B126" s="88" t="s">
        <v>20879</v>
      </c>
      <c r="C126" s="89" t="s">
        <v>20880</v>
      </c>
      <c r="D126" s="89" t="s">
        <v>20881</v>
      </c>
      <c r="E126" s="89" t="s">
        <v>5630</v>
      </c>
      <c r="F126" s="88" t="s">
        <v>19171</v>
      </c>
      <c r="G126" s="89" t="s">
        <v>19029</v>
      </c>
      <c r="H126" s="89" t="s">
        <v>19172</v>
      </c>
      <c r="I126" s="89" t="s">
        <v>19173</v>
      </c>
      <c r="J126" s="88" t="s">
        <v>19174</v>
      </c>
      <c r="K126" s="88" t="s">
        <v>19431</v>
      </c>
      <c r="L126" s="88" t="s">
        <v>19432</v>
      </c>
      <c r="M126" s="89" t="s">
        <v>6264</v>
      </c>
      <c r="N126" s="89" t="s">
        <v>279</v>
      </c>
      <c r="O126" s="90">
        <v>43460</v>
      </c>
      <c r="P126" s="90">
        <v>43460</v>
      </c>
      <c r="Q126" s="90">
        <v>43460</v>
      </c>
      <c r="R126" s="89">
        <v>2469</v>
      </c>
      <c r="S126" s="89">
        <v>6</v>
      </c>
      <c r="T126" s="89" t="s">
        <v>19247</v>
      </c>
      <c r="U126" s="89" t="s">
        <v>20882</v>
      </c>
      <c r="W126" s="89" t="s">
        <v>20883</v>
      </c>
      <c r="X126" s="89" t="s">
        <v>279</v>
      </c>
      <c r="Y126" s="88" t="s">
        <v>12132</v>
      </c>
    </row>
    <row r="127" spans="1:25" x14ac:dyDescent="0.3">
      <c r="A127" s="84" t="str">
        <f t="shared" si="1"/>
        <v>kwilso7</v>
      </c>
      <c r="B127" s="88" t="s">
        <v>26112</v>
      </c>
      <c r="C127" s="89" t="s">
        <v>26113</v>
      </c>
      <c r="D127" s="89" t="s">
        <v>26114</v>
      </c>
      <c r="E127" s="89" t="s">
        <v>19170</v>
      </c>
      <c r="F127" s="88" t="s">
        <v>19236</v>
      </c>
      <c r="G127" s="89" t="s">
        <v>19032</v>
      </c>
      <c r="H127" s="89" t="s">
        <v>19227</v>
      </c>
      <c r="I127" s="89" t="s">
        <v>19173</v>
      </c>
      <c r="J127" s="88" t="s">
        <v>19174</v>
      </c>
      <c r="K127" s="88" t="s">
        <v>19245</v>
      </c>
      <c r="L127" s="88" t="s">
        <v>19318</v>
      </c>
      <c r="M127" s="89" t="s">
        <v>19319</v>
      </c>
      <c r="N127" s="89" t="s">
        <v>1675</v>
      </c>
      <c r="O127" s="90">
        <v>43542</v>
      </c>
      <c r="P127" s="90">
        <v>45130</v>
      </c>
      <c r="Q127" s="90">
        <v>43542</v>
      </c>
      <c r="R127" s="89">
        <v>2387</v>
      </c>
      <c r="S127" s="89">
        <v>6</v>
      </c>
      <c r="T127" s="89" t="s">
        <v>19247</v>
      </c>
      <c r="U127" s="89" t="s">
        <v>26115</v>
      </c>
      <c r="V127" s="89" t="s">
        <v>26116</v>
      </c>
      <c r="W127" s="89" t="s">
        <v>15033</v>
      </c>
      <c r="X127" s="89" t="s">
        <v>1675</v>
      </c>
      <c r="Y127" s="88" t="s">
        <v>26117</v>
      </c>
    </row>
    <row r="128" spans="1:25" x14ac:dyDescent="0.3">
      <c r="A128" s="84" t="str">
        <f t="shared" si="1"/>
        <v>dfahrin</v>
      </c>
      <c r="B128" s="88" t="s">
        <v>21897</v>
      </c>
      <c r="C128" s="89" t="s">
        <v>21898</v>
      </c>
      <c r="D128" s="89" t="s">
        <v>21899</v>
      </c>
      <c r="E128" s="89" t="s">
        <v>5630</v>
      </c>
      <c r="F128" s="88" t="s">
        <v>19215</v>
      </c>
      <c r="G128" s="89" t="s">
        <v>19033</v>
      </c>
      <c r="H128" s="89" t="s">
        <v>19172</v>
      </c>
      <c r="I128" s="89" t="s">
        <v>19173</v>
      </c>
      <c r="J128" s="88" t="s">
        <v>19174</v>
      </c>
      <c r="K128" s="88" t="s">
        <v>19301</v>
      </c>
      <c r="L128" s="88" t="s">
        <v>19302</v>
      </c>
      <c r="M128" s="89" t="s">
        <v>19303</v>
      </c>
      <c r="N128" s="89" t="s">
        <v>3134</v>
      </c>
      <c r="O128" s="90">
        <v>43551</v>
      </c>
      <c r="P128" s="90">
        <v>43551</v>
      </c>
      <c r="Q128" s="90">
        <v>43551</v>
      </c>
      <c r="R128" s="89">
        <v>2378</v>
      </c>
      <c r="S128" s="89">
        <v>6</v>
      </c>
      <c r="T128" s="89" t="s">
        <v>19247</v>
      </c>
      <c r="U128" s="89" t="s">
        <v>21900</v>
      </c>
      <c r="W128" s="89" t="s">
        <v>21901</v>
      </c>
      <c r="X128" s="89" t="s">
        <v>3134</v>
      </c>
      <c r="Y128" s="88" t="s">
        <v>13606</v>
      </c>
    </row>
    <row r="129" spans="1:25" x14ac:dyDescent="0.3">
      <c r="A129" s="84" t="str">
        <f t="shared" si="1"/>
        <v>mwiden</v>
      </c>
      <c r="B129" s="88" t="s">
        <v>27354</v>
      </c>
      <c r="C129" s="89" t="s">
        <v>27355</v>
      </c>
      <c r="D129" s="89" t="s">
        <v>27356</v>
      </c>
      <c r="E129" s="89" t="s">
        <v>19170</v>
      </c>
      <c r="F129" s="88" t="s">
        <v>19181</v>
      </c>
      <c r="G129" s="89" t="s">
        <v>19030</v>
      </c>
      <c r="H129" s="89" t="s">
        <v>19172</v>
      </c>
      <c r="I129" s="89" t="s">
        <v>19173</v>
      </c>
      <c r="J129" s="88" t="s">
        <v>19174</v>
      </c>
      <c r="K129" s="88" t="s">
        <v>20070</v>
      </c>
      <c r="L129" s="88" t="s">
        <v>20328</v>
      </c>
      <c r="M129" s="89" t="s">
        <v>10269</v>
      </c>
      <c r="N129" s="89" t="s">
        <v>201</v>
      </c>
      <c r="O129" s="90">
        <v>43574</v>
      </c>
      <c r="P129" s="90">
        <v>45641</v>
      </c>
      <c r="Q129" s="90">
        <v>45641</v>
      </c>
      <c r="R129" s="89">
        <v>288</v>
      </c>
      <c r="S129" s="89">
        <v>0</v>
      </c>
      <c r="T129" s="89" t="s">
        <v>19176</v>
      </c>
      <c r="U129" s="89" t="s">
        <v>27357</v>
      </c>
      <c r="W129" s="89" t="s">
        <v>27358</v>
      </c>
      <c r="X129" s="89" t="s">
        <v>201</v>
      </c>
      <c r="Y129" s="88" t="s">
        <v>27359</v>
      </c>
    </row>
    <row r="130" spans="1:25" x14ac:dyDescent="0.3">
      <c r="A130" s="84" t="str">
        <f t="shared" si="1"/>
        <v>mperal2</v>
      </c>
      <c r="B130" s="88" t="s">
        <v>27065</v>
      </c>
      <c r="C130" s="89" t="s">
        <v>27066</v>
      </c>
      <c r="D130" s="89" t="s">
        <v>27067</v>
      </c>
      <c r="E130" s="89" t="s">
        <v>5630</v>
      </c>
      <c r="F130" s="88" t="s">
        <v>19171</v>
      </c>
      <c r="G130" s="89" t="s">
        <v>19029</v>
      </c>
      <c r="H130" s="89" t="s">
        <v>19172</v>
      </c>
      <c r="I130" s="89" t="s">
        <v>19173</v>
      </c>
      <c r="J130" s="88" t="s">
        <v>19174</v>
      </c>
      <c r="K130" s="88" t="s">
        <v>19207</v>
      </c>
      <c r="L130" s="88" t="s">
        <v>19208</v>
      </c>
      <c r="M130" s="89" t="s">
        <v>10249</v>
      </c>
      <c r="N130" s="89" t="s">
        <v>219</v>
      </c>
      <c r="O130" s="90">
        <v>43628</v>
      </c>
      <c r="P130" s="90">
        <v>43628</v>
      </c>
      <c r="Q130" s="90">
        <v>43628</v>
      </c>
      <c r="R130" s="89">
        <v>2301</v>
      </c>
      <c r="S130" s="89">
        <v>6</v>
      </c>
      <c r="T130" s="89" t="s">
        <v>19247</v>
      </c>
      <c r="U130" s="89" t="s">
        <v>27068</v>
      </c>
      <c r="W130" s="89" t="s">
        <v>4823</v>
      </c>
      <c r="X130" s="89" t="s">
        <v>219</v>
      </c>
      <c r="Y130" s="88" t="s">
        <v>27069</v>
      </c>
    </row>
    <row r="131" spans="1:25" x14ac:dyDescent="0.3">
      <c r="A131" s="84" t="str">
        <f t="shared" ref="A131:A194" si="2">TRIM(D131)</f>
        <v>afickes</v>
      </c>
      <c r="B131" s="88" t="s">
        <v>19612</v>
      </c>
      <c r="C131" s="89" t="s">
        <v>19613</v>
      </c>
      <c r="D131" s="89" t="s">
        <v>19614</v>
      </c>
      <c r="E131" s="89" t="s">
        <v>19170</v>
      </c>
      <c r="F131" s="88" t="s">
        <v>19285</v>
      </c>
      <c r="G131" s="89" t="s">
        <v>19028</v>
      </c>
      <c r="H131" s="89" t="s">
        <v>19172</v>
      </c>
      <c r="I131" s="89" t="s">
        <v>19173</v>
      </c>
      <c r="J131" s="88" t="s">
        <v>19174</v>
      </c>
      <c r="K131" s="88" t="s">
        <v>19522</v>
      </c>
      <c r="L131" s="88" t="s">
        <v>19523</v>
      </c>
      <c r="M131" s="89" t="s">
        <v>7156</v>
      </c>
      <c r="N131" s="89" t="s">
        <v>773</v>
      </c>
      <c r="O131" s="90">
        <v>43712</v>
      </c>
      <c r="P131" s="90">
        <v>43712</v>
      </c>
      <c r="Q131" s="90">
        <v>43712</v>
      </c>
      <c r="R131" s="89">
        <v>2217</v>
      </c>
      <c r="S131" s="89">
        <v>6</v>
      </c>
      <c r="T131" s="89" t="s">
        <v>19247</v>
      </c>
      <c r="U131" s="89" t="s">
        <v>19615</v>
      </c>
      <c r="W131" s="89" t="s">
        <v>19616</v>
      </c>
      <c r="X131" s="89" t="s">
        <v>250</v>
      </c>
      <c r="Y131" s="88" t="s">
        <v>19617</v>
      </c>
    </row>
    <row r="132" spans="1:25" x14ac:dyDescent="0.3">
      <c r="A132" s="84" t="str">
        <f t="shared" si="2"/>
        <v>mgarc23</v>
      </c>
      <c r="B132" s="88" t="s">
        <v>26739</v>
      </c>
      <c r="C132" s="89" t="s">
        <v>26740</v>
      </c>
      <c r="D132" s="89" t="s">
        <v>26741</v>
      </c>
      <c r="E132" s="89" t="s">
        <v>19170</v>
      </c>
      <c r="F132" s="88" t="s">
        <v>19171</v>
      </c>
      <c r="G132" s="89" t="s">
        <v>19029</v>
      </c>
      <c r="H132" s="89" t="s">
        <v>19172</v>
      </c>
      <c r="I132" s="89" t="s">
        <v>19173</v>
      </c>
      <c r="J132" s="88" t="s">
        <v>19189</v>
      </c>
      <c r="K132" s="88" t="s">
        <v>19415</v>
      </c>
      <c r="L132" s="88" t="s">
        <v>6684</v>
      </c>
      <c r="M132" s="89" t="s">
        <v>19416</v>
      </c>
      <c r="N132" s="89" t="s">
        <v>318</v>
      </c>
      <c r="O132" s="90">
        <v>43705</v>
      </c>
      <c r="P132" s="90">
        <v>43705</v>
      </c>
      <c r="Q132" s="90">
        <v>43705</v>
      </c>
      <c r="R132" s="89">
        <v>2224</v>
      </c>
      <c r="S132" s="89">
        <v>6</v>
      </c>
      <c r="T132" s="89" t="s">
        <v>19247</v>
      </c>
      <c r="U132" s="89" t="s">
        <v>26742</v>
      </c>
      <c r="W132" s="89" t="s">
        <v>9317</v>
      </c>
      <c r="X132" s="89" t="s">
        <v>318</v>
      </c>
      <c r="Y132" s="88" t="s">
        <v>26743</v>
      </c>
    </row>
    <row r="133" spans="1:25" x14ac:dyDescent="0.3">
      <c r="A133" s="84" t="str">
        <f t="shared" si="2"/>
        <v>ealva0</v>
      </c>
      <c r="B133" s="88" t="s">
        <v>22613</v>
      </c>
      <c r="C133" s="89" t="s">
        <v>22614</v>
      </c>
      <c r="D133" s="89" t="s">
        <v>22615</v>
      </c>
      <c r="E133" s="89" t="s">
        <v>19170</v>
      </c>
      <c r="F133" s="88" t="s">
        <v>19181</v>
      </c>
      <c r="G133" s="89" t="s">
        <v>19030</v>
      </c>
      <c r="H133" s="89" t="s">
        <v>19172</v>
      </c>
      <c r="I133" s="89" t="s">
        <v>19173</v>
      </c>
      <c r="J133" s="88" t="s">
        <v>19174</v>
      </c>
      <c r="K133" s="88" t="s">
        <v>19716</v>
      </c>
      <c r="L133" s="88" t="s">
        <v>19717</v>
      </c>
      <c r="M133" s="89" t="s">
        <v>5847</v>
      </c>
      <c r="N133" s="89" t="s">
        <v>279</v>
      </c>
      <c r="O133" s="90">
        <v>43755</v>
      </c>
      <c r="P133" s="90">
        <v>43755</v>
      </c>
      <c r="Q133" s="90">
        <v>43755</v>
      </c>
      <c r="R133" s="89">
        <v>2174</v>
      </c>
      <c r="S133" s="89">
        <v>5</v>
      </c>
      <c r="T133" s="89" t="s">
        <v>19228</v>
      </c>
      <c r="U133" s="89" t="s">
        <v>22616</v>
      </c>
      <c r="W133" s="89" t="s">
        <v>3841</v>
      </c>
      <c r="X133" s="89" t="s">
        <v>279</v>
      </c>
      <c r="Y133" s="88" t="s">
        <v>19719</v>
      </c>
    </row>
    <row r="134" spans="1:25" x14ac:dyDescent="0.3">
      <c r="A134" s="84" t="str">
        <f t="shared" si="2"/>
        <v>twill45</v>
      </c>
      <c r="B134" s="88" t="s">
        <v>29936</v>
      </c>
      <c r="C134" s="89" t="s">
        <v>29937</v>
      </c>
      <c r="D134" s="89" t="s">
        <v>29938</v>
      </c>
      <c r="E134" s="89" t="s">
        <v>5630</v>
      </c>
      <c r="F134" s="88" t="s">
        <v>19181</v>
      </c>
      <c r="G134" s="89" t="s">
        <v>19030</v>
      </c>
      <c r="H134" s="89" t="s">
        <v>19172</v>
      </c>
      <c r="I134" s="89" t="s">
        <v>19173</v>
      </c>
      <c r="J134" s="88" t="s">
        <v>19174</v>
      </c>
      <c r="K134" s="88" t="s">
        <v>19216</v>
      </c>
      <c r="L134" s="88" t="s">
        <v>19237</v>
      </c>
      <c r="M134" s="89" t="s">
        <v>19238</v>
      </c>
      <c r="N134" s="89" t="s">
        <v>250</v>
      </c>
      <c r="O134" s="90">
        <v>43801</v>
      </c>
      <c r="P134" s="90">
        <v>43801</v>
      </c>
      <c r="Q134" s="90">
        <v>43801</v>
      </c>
      <c r="R134" s="89">
        <v>2128</v>
      </c>
      <c r="S134" s="89">
        <v>5</v>
      </c>
      <c r="T134" s="89" t="s">
        <v>19228</v>
      </c>
      <c r="U134" s="89" t="s">
        <v>29939</v>
      </c>
      <c r="W134" s="89" t="s">
        <v>6823</v>
      </c>
      <c r="X134" s="89" t="s">
        <v>250</v>
      </c>
      <c r="Y134" s="88" t="s">
        <v>7970</v>
      </c>
    </row>
    <row r="135" spans="1:25" x14ac:dyDescent="0.3">
      <c r="A135" s="84" t="str">
        <f t="shared" si="2"/>
        <v>dcraycr</v>
      </c>
      <c r="B135" s="88" t="s">
        <v>21810</v>
      </c>
      <c r="C135" s="89" t="s">
        <v>21811</v>
      </c>
      <c r="D135" s="89" t="s">
        <v>21812</v>
      </c>
      <c r="E135" s="89" t="s">
        <v>5630</v>
      </c>
      <c r="F135" s="88" t="s">
        <v>19181</v>
      </c>
      <c r="G135" s="89" t="s">
        <v>19030</v>
      </c>
      <c r="H135" s="89" t="s">
        <v>19172</v>
      </c>
      <c r="I135" s="89" t="s">
        <v>19173</v>
      </c>
      <c r="J135" s="88" t="s">
        <v>19189</v>
      </c>
      <c r="K135" s="88" t="s">
        <v>19333</v>
      </c>
      <c r="L135" s="88" t="s">
        <v>19334</v>
      </c>
      <c r="M135" s="89" t="s">
        <v>9382</v>
      </c>
      <c r="N135" s="89" t="s">
        <v>366</v>
      </c>
      <c r="O135" s="90">
        <v>43894</v>
      </c>
      <c r="P135" s="90">
        <v>43894</v>
      </c>
      <c r="Q135" s="90">
        <v>43894</v>
      </c>
      <c r="R135" s="89">
        <v>2035</v>
      </c>
      <c r="S135" s="89">
        <v>5</v>
      </c>
      <c r="T135" s="89" t="s">
        <v>19228</v>
      </c>
      <c r="U135" s="89" t="s">
        <v>11596</v>
      </c>
      <c r="W135" s="89" t="s">
        <v>16443</v>
      </c>
      <c r="X135" s="89" t="s">
        <v>260</v>
      </c>
      <c r="Y135" s="88" t="s">
        <v>11598</v>
      </c>
    </row>
    <row r="136" spans="1:25" x14ac:dyDescent="0.3">
      <c r="A136" s="84" t="str">
        <f t="shared" si="2"/>
        <v>mstanfo</v>
      </c>
      <c r="B136" s="88" t="s">
        <v>27271</v>
      </c>
      <c r="C136" s="89" t="s">
        <v>27272</v>
      </c>
      <c r="D136" s="89" t="s">
        <v>27273</v>
      </c>
      <c r="E136" s="89" t="s">
        <v>5630</v>
      </c>
      <c r="F136" s="88" t="s">
        <v>19171</v>
      </c>
      <c r="G136" s="89" t="s">
        <v>19029</v>
      </c>
      <c r="H136" s="89" t="s">
        <v>19172</v>
      </c>
      <c r="I136" s="89" t="s">
        <v>19173</v>
      </c>
      <c r="J136" s="88" t="s">
        <v>19174</v>
      </c>
      <c r="K136" s="88" t="s">
        <v>19431</v>
      </c>
      <c r="L136" s="88" t="s">
        <v>19432</v>
      </c>
      <c r="M136" s="89" t="s">
        <v>6264</v>
      </c>
      <c r="N136" s="89" t="s">
        <v>279</v>
      </c>
      <c r="O136" s="90">
        <v>43892</v>
      </c>
      <c r="P136" s="90">
        <v>43892</v>
      </c>
      <c r="Q136" s="90">
        <v>43892</v>
      </c>
      <c r="R136" s="89">
        <v>2037</v>
      </c>
      <c r="S136" s="89">
        <v>5</v>
      </c>
      <c r="T136" s="89" t="s">
        <v>19228</v>
      </c>
      <c r="U136" s="89" t="s">
        <v>27274</v>
      </c>
      <c r="W136" s="89" t="s">
        <v>4712</v>
      </c>
      <c r="X136" s="89" t="s">
        <v>279</v>
      </c>
      <c r="Y136" s="88" t="s">
        <v>12722</v>
      </c>
    </row>
    <row r="137" spans="1:25" x14ac:dyDescent="0.3">
      <c r="A137" s="84" t="str">
        <f t="shared" si="2"/>
        <v>rdeleij</v>
      </c>
      <c r="B137" s="88" t="s">
        <v>28181</v>
      </c>
      <c r="C137" s="89" t="s">
        <v>28182</v>
      </c>
      <c r="D137" s="89" t="s">
        <v>28183</v>
      </c>
      <c r="E137" s="89" t="s">
        <v>19170</v>
      </c>
      <c r="F137" s="88" t="s">
        <v>19181</v>
      </c>
      <c r="G137" s="89" t="s">
        <v>19030</v>
      </c>
      <c r="H137" s="89" t="s">
        <v>19172</v>
      </c>
      <c r="I137" s="89" t="s">
        <v>19173</v>
      </c>
      <c r="J137" s="88" t="s">
        <v>19174</v>
      </c>
      <c r="K137" s="88" t="s">
        <v>19216</v>
      </c>
      <c r="L137" s="88" t="s">
        <v>19237</v>
      </c>
      <c r="M137" s="89" t="s">
        <v>19238</v>
      </c>
      <c r="N137" s="89" t="s">
        <v>250</v>
      </c>
      <c r="O137" s="90">
        <v>44028</v>
      </c>
      <c r="P137" s="90">
        <v>44028</v>
      </c>
      <c r="Q137" s="90">
        <v>44028</v>
      </c>
      <c r="R137" s="89">
        <v>1901</v>
      </c>
      <c r="S137" s="89">
        <v>5</v>
      </c>
      <c r="T137" s="89" t="s">
        <v>19228</v>
      </c>
      <c r="U137" s="89" t="s">
        <v>28184</v>
      </c>
      <c r="V137" s="89" t="s">
        <v>28185</v>
      </c>
      <c r="W137" s="89" t="s">
        <v>13001</v>
      </c>
      <c r="X137" s="89" t="s">
        <v>250</v>
      </c>
      <c r="Y137" s="88" t="s">
        <v>13002</v>
      </c>
    </row>
    <row r="138" spans="1:25" x14ac:dyDescent="0.3">
      <c r="A138" s="84" t="str">
        <f t="shared" si="2"/>
        <v>rgarci0</v>
      </c>
      <c r="B138" s="88" t="s">
        <v>28240</v>
      </c>
      <c r="C138" s="89" t="s">
        <v>28241</v>
      </c>
      <c r="D138" s="89" t="s">
        <v>28242</v>
      </c>
      <c r="E138" s="89" t="s">
        <v>5630</v>
      </c>
      <c r="F138" s="88" t="s">
        <v>19181</v>
      </c>
      <c r="G138" s="89" t="s">
        <v>19030</v>
      </c>
      <c r="H138" s="89" t="s">
        <v>19172</v>
      </c>
      <c r="I138" s="89" t="s">
        <v>19173</v>
      </c>
      <c r="J138" s="88" t="s">
        <v>19174</v>
      </c>
      <c r="K138" s="88" t="s">
        <v>19207</v>
      </c>
      <c r="L138" s="88" t="s">
        <v>19208</v>
      </c>
      <c r="M138" s="89" t="s">
        <v>10249</v>
      </c>
      <c r="N138" s="89" t="s">
        <v>219</v>
      </c>
      <c r="O138" s="90">
        <v>44034</v>
      </c>
      <c r="P138" s="90">
        <v>44034</v>
      </c>
      <c r="Q138" s="90">
        <v>44034</v>
      </c>
      <c r="R138" s="89">
        <v>1895</v>
      </c>
      <c r="S138" s="89">
        <v>5</v>
      </c>
      <c r="T138" s="89" t="s">
        <v>19228</v>
      </c>
      <c r="U138" s="89" t="s">
        <v>28243</v>
      </c>
      <c r="W138" s="89" t="s">
        <v>567</v>
      </c>
      <c r="X138" s="89" t="s">
        <v>219</v>
      </c>
      <c r="Y138" s="88" t="s">
        <v>12234</v>
      </c>
    </row>
    <row r="139" spans="1:25" x14ac:dyDescent="0.3">
      <c r="A139" s="84" t="str">
        <f t="shared" si="2"/>
        <v>sfnu0</v>
      </c>
      <c r="B139" s="88" t="s">
        <v>29019</v>
      </c>
      <c r="C139" s="89" t="s">
        <v>29020</v>
      </c>
      <c r="D139" s="89" t="s">
        <v>29021</v>
      </c>
      <c r="E139" s="89" t="s">
        <v>5630</v>
      </c>
      <c r="F139" s="88" t="s">
        <v>19181</v>
      </c>
      <c r="G139" s="89" t="s">
        <v>19030</v>
      </c>
      <c r="H139" s="89" t="s">
        <v>19172</v>
      </c>
      <c r="I139" s="89" t="s">
        <v>19173</v>
      </c>
      <c r="J139" s="88" t="s">
        <v>19189</v>
      </c>
      <c r="K139" s="88" t="s">
        <v>19294</v>
      </c>
      <c r="L139" s="88" t="s">
        <v>19295</v>
      </c>
      <c r="M139" s="89" t="s">
        <v>19296</v>
      </c>
      <c r="N139" s="89" t="s">
        <v>541</v>
      </c>
      <c r="O139" s="90">
        <v>44062</v>
      </c>
      <c r="P139" s="90">
        <v>44062</v>
      </c>
      <c r="Q139" s="90">
        <v>44062</v>
      </c>
      <c r="R139" s="89">
        <v>1867</v>
      </c>
      <c r="S139" s="89">
        <v>5</v>
      </c>
      <c r="T139" s="89" t="s">
        <v>19228</v>
      </c>
      <c r="U139" s="89" t="s">
        <v>29022</v>
      </c>
      <c r="W139" s="89" t="s">
        <v>1107</v>
      </c>
      <c r="X139" s="89" t="s">
        <v>328</v>
      </c>
      <c r="Y139" s="88" t="s">
        <v>8179</v>
      </c>
    </row>
    <row r="140" spans="1:25" x14ac:dyDescent="0.3">
      <c r="A140" s="84" t="str">
        <f t="shared" si="2"/>
        <v>dcrew</v>
      </c>
      <c r="B140" s="88" t="s">
        <v>21819</v>
      </c>
      <c r="C140" s="89" t="s">
        <v>21820</v>
      </c>
      <c r="D140" s="89" t="s">
        <v>21821</v>
      </c>
      <c r="E140" s="89" t="s">
        <v>5630</v>
      </c>
      <c r="F140" s="88" t="s">
        <v>19285</v>
      </c>
      <c r="G140" s="89" t="s">
        <v>19028</v>
      </c>
      <c r="H140" s="89" t="s">
        <v>19172</v>
      </c>
      <c r="I140" s="89" t="s">
        <v>19173</v>
      </c>
      <c r="J140" s="88" t="s">
        <v>19174</v>
      </c>
      <c r="K140" s="88" t="s">
        <v>19301</v>
      </c>
      <c r="L140" s="88" t="s">
        <v>19301</v>
      </c>
      <c r="M140" s="89" t="s">
        <v>19819</v>
      </c>
      <c r="N140" s="89" t="s">
        <v>760</v>
      </c>
      <c r="O140" s="90">
        <v>44076</v>
      </c>
      <c r="P140" s="90">
        <v>44076</v>
      </c>
      <c r="Q140" s="90">
        <v>44076</v>
      </c>
      <c r="R140" s="89">
        <v>1853</v>
      </c>
      <c r="S140" s="89">
        <v>5</v>
      </c>
      <c r="T140" s="89" t="s">
        <v>19228</v>
      </c>
      <c r="U140" s="89" t="s">
        <v>21822</v>
      </c>
      <c r="W140" s="89" t="s">
        <v>21823</v>
      </c>
      <c r="X140" s="89" t="s">
        <v>760</v>
      </c>
      <c r="Y140" s="88" t="s">
        <v>21824</v>
      </c>
    </row>
    <row r="141" spans="1:25" x14ac:dyDescent="0.3">
      <c r="A141" s="84" t="str">
        <f t="shared" si="2"/>
        <v>aatta</v>
      </c>
      <c r="B141" s="88" t="s">
        <v>19311</v>
      </c>
      <c r="C141" s="89" t="s">
        <v>19312</v>
      </c>
      <c r="D141" s="89" t="s">
        <v>19313</v>
      </c>
      <c r="E141" s="89" t="s">
        <v>5630</v>
      </c>
      <c r="F141" s="88" t="s">
        <v>19171</v>
      </c>
      <c r="G141" s="89" t="s">
        <v>19029</v>
      </c>
      <c r="H141" s="89" t="s">
        <v>19172</v>
      </c>
      <c r="I141" s="89" t="s">
        <v>19173</v>
      </c>
      <c r="J141" s="88" t="s">
        <v>19189</v>
      </c>
      <c r="K141" s="88" t="s">
        <v>19294</v>
      </c>
      <c r="L141" s="88" t="s">
        <v>19295</v>
      </c>
      <c r="M141" s="89" t="s">
        <v>19296</v>
      </c>
      <c r="N141" s="89" t="s">
        <v>541</v>
      </c>
      <c r="O141" s="90">
        <v>44111</v>
      </c>
      <c r="P141" s="90">
        <v>44111</v>
      </c>
      <c r="Q141" s="90">
        <v>44111</v>
      </c>
      <c r="R141" s="89">
        <v>1818</v>
      </c>
      <c r="S141" s="89">
        <v>4</v>
      </c>
      <c r="T141" s="89" t="s">
        <v>19228</v>
      </c>
      <c r="U141" s="89" t="s">
        <v>5791</v>
      </c>
      <c r="V141" s="89" t="s">
        <v>19314</v>
      </c>
      <c r="W141" s="89" t="s">
        <v>5793</v>
      </c>
      <c r="X141" s="89" t="s">
        <v>328</v>
      </c>
      <c r="Y141" s="88" t="s">
        <v>5794</v>
      </c>
    </row>
    <row r="142" spans="1:25" x14ac:dyDescent="0.3">
      <c r="A142" s="84" t="str">
        <f t="shared" si="2"/>
        <v>jjohns0</v>
      </c>
      <c r="B142" s="88" t="s">
        <v>24786</v>
      </c>
      <c r="C142" s="89" t="s">
        <v>24787</v>
      </c>
      <c r="D142" s="89" t="s">
        <v>24788</v>
      </c>
      <c r="E142" s="89" t="s">
        <v>19170</v>
      </c>
      <c r="F142" s="88" t="s">
        <v>19181</v>
      </c>
      <c r="G142" s="89" t="s">
        <v>19030</v>
      </c>
      <c r="H142" s="89" t="s">
        <v>19172</v>
      </c>
      <c r="I142" s="89" t="s">
        <v>19173</v>
      </c>
      <c r="J142" s="88" t="s">
        <v>19174</v>
      </c>
      <c r="K142" s="88" t="s">
        <v>19258</v>
      </c>
      <c r="L142" s="88" t="s">
        <v>19259</v>
      </c>
      <c r="M142" s="89" t="s">
        <v>19260</v>
      </c>
      <c r="N142" s="89" t="s">
        <v>279</v>
      </c>
      <c r="O142" s="90">
        <v>44183</v>
      </c>
      <c r="P142" s="90">
        <v>44183</v>
      </c>
      <c r="Q142" s="90">
        <v>44183</v>
      </c>
      <c r="R142" s="89">
        <v>1746</v>
      </c>
      <c r="S142" s="89">
        <v>4</v>
      </c>
      <c r="T142" s="89" t="s">
        <v>19228</v>
      </c>
      <c r="U142" s="89" t="s">
        <v>24789</v>
      </c>
      <c r="W142" s="89" t="s">
        <v>24790</v>
      </c>
      <c r="X142" s="89" t="s">
        <v>279</v>
      </c>
      <c r="Y142" s="88" t="s">
        <v>24791</v>
      </c>
    </row>
    <row r="143" spans="1:25" x14ac:dyDescent="0.3">
      <c r="A143" s="84" t="str">
        <f t="shared" si="2"/>
        <v>cdiop</v>
      </c>
      <c r="B143" s="88" t="s">
        <v>21043</v>
      </c>
      <c r="C143" s="89" t="s">
        <v>21044</v>
      </c>
      <c r="D143" s="89" t="s">
        <v>21045</v>
      </c>
      <c r="E143" s="89" t="s">
        <v>19170</v>
      </c>
      <c r="F143" s="88" t="s">
        <v>19181</v>
      </c>
      <c r="G143" s="89" t="s">
        <v>19030</v>
      </c>
      <c r="H143" s="89" t="s">
        <v>19172</v>
      </c>
      <c r="I143" s="89" t="s">
        <v>19173</v>
      </c>
      <c r="J143" s="88" t="s">
        <v>19189</v>
      </c>
      <c r="K143" s="88" t="s">
        <v>19273</v>
      </c>
      <c r="L143" s="88" t="s">
        <v>19274</v>
      </c>
      <c r="M143" s="89" t="s">
        <v>7733</v>
      </c>
      <c r="N143" s="89" t="s">
        <v>328</v>
      </c>
      <c r="O143" s="90">
        <v>44251</v>
      </c>
      <c r="P143" s="90">
        <v>44251</v>
      </c>
      <c r="Q143" s="90">
        <v>44251</v>
      </c>
      <c r="R143" s="89">
        <v>1678</v>
      </c>
      <c r="S143" s="89">
        <v>4</v>
      </c>
      <c r="T143" s="89" t="s">
        <v>19228</v>
      </c>
      <c r="U143" s="89" t="s">
        <v>21046</v>
      </c>
      <c r="V143" s="89" t="s">
        <v>21047</v>
      </c>
      <c r="W143" s="89" t="s">
        <v>789</v>
      </c>
      <c r="X143" s="89" t="s">
        <v>328</v>
      </c>
      <c r="Y143" s="88" t="s">
        <v>21048</v>
      </c>
    </row>
    <row r="144" spans="1:25" x14ac:dyDescent="0.3">
      <c r="A144" s="84" t="str">
        <f t="shared" si="2"/>
        <v>msilva2</v>
      </c>
      <c r="B144" s="88" t="s">
        <v>27245</v>
      </c>
      <c r="C144" s="89" t="s">
        <v>27246</v>
      </c>
      <c r="D144" s="89" t="s">
        <v>27247</v>
      </c>
      <c r="E144" s="89" t="s">
        <v>5630</v>
      </c>
      <c r="F144" s="88" t="s">
        <v>19236</v>
      </c>
      <c r="G144" s="89" t="s">
        <v>19032</v>
      </c>
      <c r="H144" s="89" t="s">
        <v>19227</v>
      </c>
      <c r="I144" s="89" t="s">
        <v>19173</v>
      </c>
      <c r="J144" s="88" t="s">
        <v>19174</v>
      </c>
      <c r="K144" s="88" t="s">
        <v>19431</v>
      </c>
      <c r="L144" s="88" t="s">
        <v>19432</v>
      </c>
      <c r="M144" s="89" t="s">
        <v>6264</v>
      </c>
      <c r="N144" s="89" t="s">
        <v>279</v>
      </c>
      <c r="O144" s="90">
        <v>44277</v>
      </c>
      <c r="P144" s="90">
        <v>44277</v>
      </c>
      <c r="Q144" s="90">
        <v>44277</v>
      </c>
      <c r="R144" s="89">
        <v>1652</v>
      </c>
      <c r="S144" s="89">
        <v>4</v>
      </c>
      <c r="T144" s="89" t="s">
        <v>19228</v>
      </c>
      <c r="U144" s="89" t="s">
        <v>27248</v>
      </c>
      <c r="W144" s="89" t="s">
        <v>2629</v>
      </c>
      <c r="X144" s="89" t="s">
        <v>279</v>
      </c>
      <c r="Y144" s="88" t="s">
        <v>10212</v>
      </c>
    </row>
    <row r="145" spans="1:25" x14ac:dyDescent="0.3">
      <c r="A145" s="84" t="str">
        <f t="shared" si="2"/>
        <v>adavalo</v>
      </c>
      <c r="B145" s="88" t="s">
        <v>19484</v>
      </c>
      <c r="C145" s="89" t="s">
        <v>19485</v>
      </c>
      <c r="D145" s="89" t="s">
        <v>19486</v>
      </c>
      <c r="E145" s="89" t="s">
        <v>5630</v>
      </c>
      <c r="F145" s="88" t="s">
        <v>19236</v>
      </c>
      <c r="G145" s="89" t="s">
        <v>19032</v>
      </c>
      <c r="H145" s="89" t="s">
        <v>19227</v>
      </c>
      <c r="I145" s="89" t="s">
        <v>19173</v>
      </c>
      <c r="J145" s="88" t="s">
        <v>19174</v>
      </c>
      <c r="K145" s="88" t="s">
        <v>19216</v>
      </c>
      <c r="L145" s="88" t="s">
        <v>19237</v>
      </c>
      <c r="M145" s="89" t="s">
        <v>19238</v>
      </c>
      <c r="N145" s="89" t="s">
        <v>250</v>
      </c>
      <c r="O145" s="90">
        <v>44279</v>
      </c>
      <c r="P145" s="90">
        <v>44279</v>
      </c>
      <c r="Q145" s="90">
        <v>44279</v>
      </c>
      <c r="R145" s="89">
        <v>1650</v>
      </c>
      <c r="S145" s="89">
        <v>4</v>
      </c>
      <c r="T145" s="89" t="s">
        <v>19228</v>
      </c>
      <c r="U145" s="89" t="s">
        <v>19487</v>
      </c>
      <c r="W145" s="89" t="s">
        <v>19488</v>
      </c>
      <c r="X145" s="89" t="s">
        <v>250</v>
      </c>
      <c r="Y145" s="88" t="s">
        <v>12322</v>
      </c>
    </row>
    <row r="146" spans="1:25" x14ac:dyDescent="0.3">
      <c r="A146" s="84" t="str">
        <f t="shared" si="2"/>
        <v>ishaeff</v>
      </c>
      <c r="B146" s="88" t="s">
        <v>23937</v>
      </c>
      <c r="C146" s="89" t="s">
        <v>23938</v>
      </c>
      <c r="D146" s="89" t="s">
        <v>23939</v>
      </c>
      <c r="E146" s="89" t="s">
        <v>5630</v>
      </c>
      <c r="F146" s="88" t="s">
        <v>19171</v>
      </c>
      <c r="G146" s="89" t="s">
        <v>19029</v>
      </c>
      <c r="H146" s="89" t="s">
        <v>19172</v>
      </c>
      <c r="I146" s="89" t="s">
        <v>19173</v>
      </c>
      <c r="J146" s="88" t="s">
        <v>19189</v>
      </c>
      <c r="K146" s="88" t="s">
        <v>19345</v>
      </c>
      <c r="L146" s="88" t="s">
        <v>21190</v>
      </c>
      <c r="M146" s="89" t="s">
        <v>9044</v>
      </c>
      <c r="N146" s="89" t="s">
        <v>693</v>
      </c>
      <c r="O146" s="90">
        <v>44286</v>
      </c>
      <c r="P146" s="90">
        <v>44286</v>
      </c>
      <c r="Q146" s="90">
        <v>44286</v>
      </c>
      <c r="R146" s="89">
        <v>1643</v>
      </c>
      <c r="S146" s="89">
        <v>4</v>
      </c>
      <c r="T146" s="89" t="s">
        <v>19228</v>
      </c>
      <c r="U146" s="89" t="s">
        <v>23940</v>
      </c>
      <c r="W146" s="89" t="s">
        <v>13843</v>
      </c>
      <c r="X146" s="89" t="s">
        <v>693</v>
      </c>
      <c r="Y146" s="88" t="s">
        <v>13844</v>
      </c>
    </row>
    <row r="147" spans="1:25" x14ac:dyDescent="0.3">
      <c r="A147" s="84" t="str">
        <f t="shared" si="2"/>
        <v>hgonza0</v>
      </c>
      <c r="B147" s="88" t="s">
        <v>23663</v>
      </c>
      <c r="C147" s="89" t="s">
        <v>23664</v>
      </c>
      <c r="D147" s="89" t="s">
        <v>23665</v>
      </c>
      <c r="E147" s="89" t="s">
        <v>5630</v>
      </c>
      <c r="F147" s="88" t="s">
        <v>19171</v>
      </c>
      <c r="G147" s="89" t="s">
        <v>19029</v>
      </c>
      <c r="H147" s="89" t="s">
        <v>19172</v>
      </c>
      <c r="I147" s="89" t="s">
        <v>19173</v>
      </c>
      <c r="J147" s="88" t="s">
        <v>19174</v>
      </c>
      <c r="K147" s="88" t="s">
        <v>19431</v>
      </c>
      <c r="L147" s="88" t="s">
        <v>19432</v>
      </c>
      <c r="M147" s="89" t="s">
        <v>6264</v>
      </c>
      <c r="N147" s="89" t="s">
        <v>279</v>
      </c>
      <c r="O147" s="90">
        <v>44336</v>
      </c>
      <c r="P147" s="90">
        <v>44336</v>
      </c>
      <c r="Q147" s="90">
        <v>44336</v>
      </c>
      <c r="R147" s="89">
        <v>1593</v>
      </c>
      <c r="S147" s="89">
        <v>4</v>
      </c>
      <c r="T147" s="89" t="s">
        <v>19228</v>
      </c>
      <c r="U147" s="89" t="s">
        <v>23666</v>
      </c>
      <c r="W147" s="89" t="s">
        <v>975</v>
      </c>
      <c r="X147" s="89" t="s">
        <v>279</v>
      </c>
      <c r="Y147" s="88" t="s">
        <v>6429</v>
      </c>
    </row>
    <row r="148" spans="1:25" x14ac:dyDescent="0.3">
      <c r="A148" s="84" t="str">
        <f t="shared" si="2"/>
        <v>jdean</v>
      </c>
      <c r="B148" s="88" t="s">
        <v>24317</v>
      </c>
      <c r="C148" s="89" t="s">
        <v>24318</v>
      </c>
      <c r="D148" s="89" t="s">
        <v>24319</v>
      </c>
      <c r="E148" s="89" t="s">
        <v>5630</v>
      </c>
      <c r="F148" s="88" t="s">
        <v>20261</v>
      </c>
      <c r="G148" s="89" t="s">
        <v>19039</v>
      </c>
      <c r="H148" s="89" t="s">
        <v>19172</v>
      </c>
      <c r="I148" s="89" t="s">
        <v>19173</v>
      </c>
      <c r="J148" s="88" t="s">
        <v>19189</v>
      </c>
      <c r="K148" s="88" t="s">
        <v>19200</v>
      </c>
      <c r="L148" s="88" t="s">
        <v>19200</v>
      </c>
      <c r="M148" s="89" t="s">
        <v>19396</v>
      </c>
      <c r="N148" s="89" t="s">
        <v>752</v>
      </c>
      <c r="O148" s="90">
        <v>44357</v>
      </c>
      <c r="P148" s="90">
        <v>44357</v>
      </c>
      <c r="Q148" s="90">
        <v>44357</v>
      </c>
      <c r="R148" s="89">
        <v>1572</v>
      </c>
      <c r="S148" s="89">
        <v>4</v>
      </c>
      <c r="T148" s="89" t="s">
        <v>19228</v>
      </c>
      <c r="U148" s="89" t="s">
        <v>24320</v>
      </c>
      <c r="W148" s="89" t="s">
        <v>24321</v>
      </c>
      <c r="X148" s="89" t="s">
        <v>752</v>
      </c>
      <c r="Y148" s="88" t="s">
        <v>14929</v>
      </c>
    </row>
    <row r="149" spans="1:25" x14ac:dyDescent="0.3">
      <c r="A149" s="84" t="str">
        <f t="shared" si="2"/>
        <v>dhorto0</v>
      </c>
      <c r="B149" s="88" t="s">
        <v>22025</v>
      </c>
      <c r="C149" s="89" t="s">
        <v>22026</v>
      </c>
      <c r="D149" s="89" t="s">
        <v>22027</v>
      </c>
      <c r="E149" s="89" t="s">
        <v>19170</v>
      </c>
      <c r="F149" s="88" t="s">
        <v>19181</v>
      </c>
      <c r="G149" s="89" t="s">
        <v>19030</v>
      </c>
      <c r="H149" s="89" t="s">
        <v>19172</v>
      </c>
      <c r="I149" s="89" t="s">
        <v>19173</v>
      </c>
      <c r="J149" s="88" t="s">
        <v>19174</v>
      </c>
      <c r="K149" s="88" t="s">
        <v>19258</v>
      </c>
      <c r="L149" s="88" t="s">
        <v>19259</v>
      </c>
      <c r="M149" s="89" t="s">
        <v>19260</v>
      </c>
      <c r="N149" s="89" t="s">
        <v>279</v>
      </c>
      <c r="O149" s="90">
        <v>44357</v>
      </c>
      <c r="P149" s="90">
        <v>44357</v>
      </c>
      <c r="Q149" s="90">
        <v>44357</v>
      </c>
      <c r="R149" s="89">
        <v>1572</v>
      </c>
      <c r="S149" s="89">
        <v>4</v>
      </c>
      <c r="T149" s="89" t="s">
        <v>19228</v>
      </c>
      <c r="U149" s="89" t="s">
        <v>22028</v>
      </c>
      <c r="W149" s="89" t="s">
        <v>4465</v>
      </c>
      <c r="X149" s="89" t="s">
        <v>279</v>
      </c>
      <c r="Y149" s="88" t="s">
        <v>6622</v>
      </c>
    </row>
    <row r="150" spans="1:25" x14ac:dyDescent="0.3">
      <c r="A150" s="84" t="str">
        <f t="shared" si="2"/>
        <v>cgreene</v>
      </c>
      <c r="B150" s="88" t="s">
        <v>21144</v>
      </c>
      <c r="C150" s="89" t="s">
        <v>21145</v>
      </c>
      <c r="D150" s="89" t="s">
        <v>21146</v>
      </c>
      <c r="E150" s="89" t="s">
        <v>19170</v>
      </c>
      <c r="F150" s="88" t="s">
        <v>19181</v>
      </c>
      <c r="G150" s="89" t="s">
        <v>19030</v>
      </c>
      <c r="H150" s="89" t="s">
        <v>19172</v>
      </c>
      <c r="I150" s="89" t="s">
        <v>19173</v>
      </c>
      <c r="J150" s="88" t="s">
        <v>19189</v>
      </c>
      <c r="K150" s="88" t="s">
        <v>19190</v>
      </c>
      <c r="L150" s="88" t="s">
        <v>19191</v>
      </c>
      <c r="M150" s="89" t="s">
        <v>19192</v>
      </c>
      <c r="N150" s="89" t="s">
        <v>297</v>
      </c>
      <c r="O150" s="90">
        <v>44364</v>
      </c>
      <c r="P150" s="90">
        <v>45585</v>
      </c>
      <c r="Q150" s="90">
        <v>45585</v>
      </c>
      <c r="R150" s="89">
        <v>344</v>
      </c>
      <c r="S150" s="89">
        <v>0</v>
      </c>
      <c r="T150" s="89" t="s">
        <v>19176</v>
      </c>
      <c r="U150" s="89" t="s">
        <v>21147</v>
      </c>
      <c r="W150" s="89" t="s">
        <v>782</v>
      </c>
      <c r="X150" s="89" t="s">
        <v>297</v>
      </c>
      <c r="Y150" s="88" t="s">
        <v>21148</v>
      </c>
    </row>
    <row r="151" spans="1:25" x14ac:dyDescent="0.3">
      <c r="A151" s="84" t="str">
        <f t="shared" si="2"/>
        <v>jarell0</v>
      </c>
      <c r="B151" s="88" t="s">
        <v>24007</v>
      </c>
      <c r="C151" s="89" t="s">
        <v>24008</v>
      </c>
      <c r="D151" s="89" t="s">
        <v>24009</v>
      </c>
      <c r="E151" s="89" t="s">
        <v>5630</v>
      </c>
      <c r="F151" s="88" t="s">
        <v>19181</v>
      </c>
      <c r="G151" s="89" t="s">
        <v>19030</v>
      </c>
      <c r="H151" s="89" t="s">
        <v>19172</v>
      </c>
      <c r="I151" s="89" t="s">
        <v>19173</v>
      </c>
      <c r="J151" s="88" t="s">
        <v>19189</v>
      </c>
      <c r="K151" s="88" t="s">
        <v>19273</v>
      </c>
      <c r="L151" s="88" t="s">
        <v>19274</v>
      </c>
      <c r="M151" s="89" t="s">
        <v>7733</v>
      </c>
      <c r="N151" s="89" t="s">
        <v>328</v>
      </c>
      <c r="O151" s="90">
        <v>44427</v>
      </c>
      <c r="P151" s="90">
        <v>44427</v>
      </c>
      <c r="Q151" s="90">
        <v>44427</v>
      </c>
      <c r="R151" s="89">
        <v>1502</v>
      </c>
      <c r="S151" s="89">
        <v>4</v>
      </c>
      <c r="T151" s="89" t="s">
        <v>19228</v>
      </c>
      <c r="U151" s="89" t="s">
        <v>24010</v>
      </c>
      <c r="W151" s="89" t="s">
        <v>12283</v>
      </c>
      <c r="X151" s="89" t="s">
        <v>416</v>
      </c>
      <c r="Y151" s="88" t="s">
        <v>12284</v>
      </c>
    </row>
    <row r="152" spans="1:25" x14ac:dyDescent="0.3">
      <c r="A152" s="84" t="str">
        <f t="shared" si="2"/>
        <v>knorman</v>
      </c>
      <c r="B152" s="88" t="s">
        <v>26011</v>
      </c>
      <c r="C152" s="89" t="s">
        <v>26012</v>
      </c>
      <c r="D152" s="89" t="s">
        <v>26013</v>
      </c>
      <c r="E152" s="89" t="s">
        <v>19170</v>
      </c>
      <c r="F152" s="88" t="s">
        <v>19181</v>
      </c>
      <c r="G152" s="89" t="s">
        <v>19030</v>
      </c>
      <c r="H152" s="89" t="s">
        <v>19172</v>
      </c>
      <c r="I152" s="89" t="s">
        <v>19173</v>
      </c>
      <c r="J152" s="88" t="s">
        <v>19189</v>
      </c>
      <c r="K152" s="88" t="s">
        <v>19273</v>
      </c>
      <c r="L152" s="88" t="s">
        <v>19274</v>
      </c>
      <c r="M152" s="89" t="s">
        <v>7733</v>
      </c>
      <c r="N152" s="89" t="s">
        <v>328</v>
      </c>
      <c r="O152" s="90">
        <v>44452</v>
      </c>
      <c r="P152" s="90">
        <v>44452</v>
      </c>
      <c r="Q152" s="90">
        <v>44452</v>
      </c>
      <c r="R152" s="89">
        <v>1477</v>
      </c>
      <c r="S152" s="89">
        <v>4</v>
      </c>
      <c r="T152" s="89" t="s">
        <v>19228</v>
      </c>
      <c r="U152" s="89" t="s">
        <v>26014</v>
      </c>
      <c r="W152" s="89" t="s">
        <v>26015</v>
      </c>
      <c r="X152" s="89" t="s">
        <v>328</v>
      </c>
      <c r="Y152" s="88" t="s">
        <v>26016</v>
      </c>
    </row>
    <row r="153" spans="1:25" x14ac:dyDescent="0.3">
      <c r="A153" s="84" t="str">
        <f t="shared" si="2"/>
        <v>salcorn</v>
      </c>
      <c r="B153" s="88" t="s">
        <v>28903</v>
      </c>
      <c r="C153" s="89" t="s">
        <v>28904</v>
      </c>
      <c r="D153" s="89" t="s">
        <v>28905</v>
      </c>
      <c r="E153" s="89" t="s">
        <v>5630</v>
      </c>
      <c r="F153" s="88" t="s">
        <v>20261</v>
      </c>
      <c r="G153" s="89" t="s">
        <v>19039</v>
      </c>
      <c r="H153" s="89" t="s">
        <v>19172</v>
      </c>
      <c r="I153" s="89" t="s">
        <v>19173</v>
      </c>
      <c r="J153" s="88" t="s">
        <v>19189</v>
      </c>
      <c r="K153" s="88" t="s">
        <v>19200</v>
      </c>
      <c r="L153" s="88" t="s">
        <v>19200</v>
      </c>
      <c r="M153" s="89" t="s">
        <v>19396</v>
      </c>
      <c r="N153" s="89" t="s">
        <v>752</v>
      </c>
      <c r="O153" s="90">
        <v>44476</v>
      </c>
      <c r="P153" s="90">
        <v>44476</v>
      </c>
      <c r="Q153" s="90">
        <v>44476</v>
      </c>
      <c r="R153" s="89">
        <v>1453</v>
      </c>
      <c r="S153" s="89">
        <v>3</v>
      </c>
      <c r="T153" s="89" t="s">
        <v>19228</v>
      </c>
      <c r="U153" s="89" t="s">
        <v>28906</v>
      </c>
      <c r="W153" s="89" t="s">
        <v>28907</v>
      </c>
      <c r="X153" s="89" t="s">
        <v>752</v>
      </c>
      <c r="Y153" s="88" t="s">
        <v>28908</v>
      </c>
    </row>
    <row r="154" spans="1:25" x14ac:dyDescent="0.3">
      <c r="A154" s="84" t="str">
        <f t="shared" si="2"/>
        <v>ahartwe</v>
      </c>
      <c r="B154" s="88" t="s">
        <v>19729</v>
      </c>
      <c r="C154" s="89" t="s">
        <v>19730</v>
      </c>
      <c r="D154" s="89" t="s">
        <v>19731</v>
      </c>
      <c r="E154" s="89" t="s">
        <v>5630</v>
      </c>
      <c r="F154" s="88" t="s">
        <v>19171</v>
      </c>
      <c r="G154" s="89" t="s">
        <v>19029</v>
      </c>
      <c r="H154" s="89" t="s">
        <v>19172</v>
      </c>
      <c r="I154" s="89" t="s">
        <v>19173</v>
      </c>
      <c r="J154" s="88" t="s">
        <v>19189</v>
      </c>
      <c r="K154" s="88" t="s">
        <v>19273</v>
      </c>
      <c r="L154" s="88" t="s">
        <v>19274</v>
      </c>
      <c r="M154" s="89" t="s">
        <v>7733</v>
      </c>
      <c r="N154" s="89" t="s">
        <v>328</v>
      </c>
      <c r="O154" s="90">
        <v>44469</v>
      </c>
      <c r="P154" s="90">
        <v>44469</v>
      </c>
      <c r="Q154" s="90">
        <v>44469</v>
      </c>
      <c r="R154" s="89">
        <v>1460</v>
      </c>
      <c r="S154" s="89">
        <v>4</v>
      </c>
      <c r="T154" s="89" t="s">
        <v>19228</v>
      </c>
      <c r="U154" s="89" t="s">
        <v>19732</v>
      </c>
      <c r="W154" s="89" t="s">
        <v>1123</v>
      </c>
      <c r="X154" s="89" t="s">
        <v>416</v>
      </c>
      <c r="Y154" s="88" t="s">
        <v>12732</v>
      </c>
    </row>
    <row r="155" spans="1:25" x14ac:dyDescent="0.3">
      <c r="A155" s="84" t="str">
        <f t="shared" si="2"/>
        <v>dwatkin</v>
      </c>
      <c r="B155" s="88" t="s">
        <v>22533</v>
      </c>
      <c r="C155" s="89" t="s">
        <v>22534</v>
      </c>
      <c r="D155" s="89" t="s">
        <v>22535</v>
      </c>
      <c r="E155" s="89" t="s">
        <v>19170</v>
      </c>
      <c r="F155" s="88" t="s">
        <v>20370</v>
      </c>
      <c r="G155" s="89" t="s">
        <v>20371</v>
      </c>
      <c r="H155" s="89" t="s">
        <v>19172</v>
      </c>
      <c r="I155" s="89" t="s">
        <v>19173</v>
      </c>
      <c r="J155" s="88" t="s">
        <v>19189</v>
      </c>
      <c r="K155" s="88" t="s">
        <v>19374</v>
      </c>
      <c r="L155" s="88" t="s">
        <v>19492</v>
      </c>
      <c r="M155" s="89" t="s">
        <v>19493</v>
      </c>
      <c r="N155" s="89" t="s">
        <v>268</v>
      </c>
      <c r="O155" s="90">
        <v>44553</v>
      </c>
      <c r="P155" s="90">
        <v>44553</v>
      </c>
      <c r="Q155" s="90">
        <v>44553</v>
      </c>
      <c r="R155" s="89">
        <v>1376</v>
      </c>
      <c r="S155" s="89">
        <v>3</v>
      </c>
      <c r="T155" s="89" t="s">
        <v>19228</v>
      </c>
      <c r="U155" s="89" t="s">
        <v>22536</v>
      </c>
      <c r="W155" s="89" t="s">
        <v>22537</v>
      </c>
      <c r="X155" s="89" t="s">
        <v>268</v>
      </c>
      <c r="Y155" s="88" t="s">
        <v>22538</v>
      </c>
    </row>
    <row r="156" spans="1:25" x14ac:dyDescent="0.3">
      <c r="A156" s="84" t="str">
        <f t="shared" si="2"/>
        <v>mshari0</v>
      </c>
      <c r="B156" s="88" t="s">
        <v>27231</v>
      </c>
      <c r="C156" s="89" t="s">
        <v>27232</v>
      </c>
      <c r="D156" s="89" t="s">
        <v>27233</v>
      </c>
      <c r="E156" s="89" t="s">
        <v>19170</v>
      </c>
      <c r="F156" s="88" t="s">
        <v>19215</v>
      </c>
      <c r="G156" s="89" t="s">
        <v>19033</v>
      </c>
      <c r="H156" s="89" t="s">
        <v>19172</v>
      </c>
      <c r="I156" s="89" t="s">
        <v>19173</v>
      </c>
      <c r="J156" s="88" t="s">
        <v>19189</v>
      </c>
      <c r="K156" s="88" t="s">
        <v>19294</v>
      </c>
      <c r="L156" s="88" t="s">
        <v>19295</v>
      </c>
      <c r="M156" s="89" t="s">
        <v>19296</v>
      </c>
      <c r="N156" s="89" t="s">
        <v>541</v>
      </c>
      <c r="O156" s="90">
        <v>44623</v>
      </c>
      <c r="P156" s="90">
        <v>44623</v>
      </c>
      <c r="Q156" s="90">
        <v>44623</v>
      </c>
      <c r="R156" s="89">
        <v>1306</v>
      </c>
      <c r="S156" s="89">
        <v>3</v>
      </c>
      <c r="T156" s="89" t="s">
        <v>19228</v>
      </c>
      <c r="U156" s="89" t="s">
        <v>27234</v>
      </c>
      <c r="W156" s="89" t="s">
        <v>8256</v>
      </c>
      <c r="X156" s="89" t="s">
        <v>328</v>
      </c>
      <c r="Y156" s="88" t="s">
        <v>8179</v>
      </c>
    </row>
    <row r="157" spans="1:25" x14ac:dyDescent="0.3">
      <c r="A157" s="84" t="str">
        <f t="shared" si="2"/>
        <v>slush</v>
      </c>
      <c r="B157" s="88" t="s">
        <v>29161</v>
      </c>
      <c r="C157" s="89" t="s">
        <v>29162</v>
      </c>
      <c r="D157" s="89" t="s">
        <v>29163</v>
      </c>
      <c r="E157" s="89" t="s">
        <v>19170</v>
      </c>
      <c r="F157" s="88" t="s">
        <v>19181</v>
      </c>
      <c r="G157" s="89" t="s">
        <v>19030</v>
      </c>
      <c r="H157" s="89" t="s">
        <v>19172</v>
      </c>
      <c r="I157" s="89" t="s">
        <v>19173</v>
      </c>
      <c r="J157" s="88" t="s">
        <v>19189</v>
      </c>
      <c r="K157" s="88" t="s">
        <v>19345</v>
      </c>
      <c r="L157" s="88" t="s">
        <v>20162</v>
      </c>
      <c r="M157" s="89" t="s">
        <v>20163</v>
      </c>
      <c r="N157" s="89" t="s">
        <v>655</v>
      </c>
      <c r="O157" s="90">
        <v>44630</v>
      </c>
      <c r="P157" s="90">
        <v>44630</v>
      </c>
      <c r="Q157" s="90">
        <v>44630</v>
      </c>
      <c r="R157" s="89">
        <v>1299</v>
      </c>
      <c r="S157" s="89">
        <v>3</v>
      </c>
      <c r="T157" s="89" t="s">
        <v>19228</v>
      </c>
      <c r="U157" s="89" t="s">
        <v>29164</v>
      </c>
      <c r="W157" s="89" t="s">
        <v>3810</v>
      </c>
      <c r="X157" s="89" t="s">
        <v>655</v>
      </c>
      <c r="Y157" s="88" t="s">
        <v>10683</v>
      </c>
    </row>
    <row r="158" spans="1:25" x14ac:dyDescent="0.3">
      <c r="A158" s="84" t="str">
        <f t="shared" si="2"/>
        <v>SFESSHA</v>
      </c>
      <c r="B158" s="88" t="s">
        <v>29007</v>
      </c>
      <c r="C158" s="89" t="s">
        <v>29008</v>
      </c>
      <c r="D158" s="89" t="s">
        <v>3267</v>
      </c>
      <c r="E158" s="89" t="s">
        <v>5630</v>
      </c>
      <c r="F158" s="88" t="s">
        <v>19236</v>
      </c>
      <c r="G158" s="89" t="s">
        <v>19032</v>
      </c>
      <c r="H158" s="89" t="s">
        <v>19227</v>
      </c>
      <c r="I158" s="89" t="s">
        <v>19173</v>
      </c>
      <c r="J158" s="88" t="s">
        <v>19189</v>
      </c>
      <c r="K158" s="88" t="s">
        <v>19294</v>
      </c>
      <c r="L158" s="88" t="s">
        <v>19295</v>
      </c>
      <c r="M158" s="89" t="s">
        <v>19296</v>
      </c>
      <c r="N158" s="89" t="s">
        <v>541</v>
      </c>
      <c r="O158" s="90">
        <v>44629</v>
      </c>
      <c r="P158" s="90">
        <v>44629</v>
      </c>
      <c r="Q158" s="90">
        <v>44629</v>
      </c>
      <c r="R158" s="89">
        <v>1300</v>
      </c>
      <c r="S158" s="89">
        <v>3</v>
      </c>
      <c r="T158" s="89" t="s">
        <v>19228</v>
      </c>
      <c r="U158" s="89" t="s">
        <v>29009</v>
      </c>
      <c r="W158" s="89" t="s">
        <v>3857</v>
      </c>
      <c r="X158" s="89" t="s">
        <v>328</v>
      </c>
      <c r="Y158" s="88" t="s">
        <v>12796</v>
      </c>
    </row>
    <row r="159" spans="1:25" x14ac:dyDescent="0.3">
      <c r="A159" s="84" t="str">
        <f t="shared" si="2"/>
        <v>jborsic</v>
      </c>
      <c r="B159" s="88" t="s">
        <v>24127</v>
      </c>
      <c r="C159" s="89" t="s">
        <v>24128</v>
      </c>
      <c r="D159" s="89" t="s">
        <v>24129</v>
      </c>
      <c r="E159" s="89" t="s">
        <v>19170</v>
      </c>
      <c r="F159" s="88" t="s">
        <v>19181</v>
      </c>
      <c r="G159" s="89" t="s">
        <v>19030</v>
      </c>
      <c r="H159" s="89" t="s">
        <v>19172</v>
      </c>
      <c r="I159" s="89" t="s">
        <v>19173</v>
      </c>
      <c r="J159" s="88" t="s">
        <v>19189</v>
      </c>
      <c r="K159" s="88" t="s">
        <v>19333</v>
      </c>
      <c r="L159" s="88" t="s">
        <v>19467</v>
      </c>
      <c r="M159" s="89" t="s">
        <v>9084</v>
      </c>
      <c r="N159" s="89" t="s">
        <v>260</v>
      </c>
      <c r="O159" s="90">
        <v>44630</v>
      </c>
      <c r="P159" s="90">
        <v>44630</v>
      </c>
      <c r="Q159" s="90">
        <v>44630</v>
      </c>
      <c r="R159" s="89">
        <v>1299</v>
      </c>
      <c r="S159" s="89">
        <v>3</v>
      </c>
      <c r="T159" s="89" t="s">
        <v>19228</v>
      </c>
      <c r="U159" s="89" t="s">
        <v>24130</v>
      </c>
      <c r="W159" s="89" t="s">
        <v>24131</v>
      </c>
      <c r="X159" s="89" t="s">
        <v>260</v>
      </c>
      <c r="Y159" s="88" t="s">
        <v>24132</v>
      </c>
    </row>
    <row r="160" spans="1:25" x14ac:dyDescent="0.3">
      <c r="A160" s="84" t="str">
        <f t="shared" si="2"/>
        <v>jcasti0</v>
      </c>
      <c r="B160" s="88" t="s">
        <v>24214</v>
      </c>
      <c r="C160" s="89" t="s">
        <v>24215</v>
      </c>
      <c r="D160" s="89" t="s">
        <v>24216</v>
      </c>
      <c r="E160" s="89" t="s">
        <v>19170</v>
      </c>
      <c r="F160" s="88" t="s">
        <v>19272</v>
      </c>
      <c r="G160" s="89" t="s">
        <v>19048</v>
      </c>
      <c r="H160" s="89" t="s">
        <v>19227</v>
      </c>
      <c r="I160" s="89" t="s">
        <v>19173</v>
      </c>
      <c r="J160" s="88" t="s">
        <v>19189</v>
      </c>
      <c r="K160" s="88" t="s">
        <v>19190</v>
      </c>
      <c r="L160" s="88" t="s">
        <v>19191</v>
      </c>
      <c r="M160" s="89" t="s">
        <v>19192</v>
      </c>
      <c r="N160" s="89" t="s">
        <v>297</v>
      </c>
      <c r="O160" s="90">
        <v>44650</v>
      </c>
      <c r="P160" s="90">
        <v>44650</v>
      </c>
      <c r="Q160" s="90">
        <v>44650</v>
      </c>
      <c r="R160" s="89">
        <v>1279</v>
      </c>
      <c r="S160" s="89">
        <v>3</v>
      </c>
      <c r="T160" s="89" t="s">
        <v>19228</v>
      </c>
      <c r="U160" s="89" t="s">
        <v>24217</v>
      </c>
      <c r="W160" s="89" t="s">
        <v>24218</v>
      </c>
      <c r="X160" s="89" t="s">
        <v>297</v>
      </c>
      <c r="Y160" s="88" t="s">
        <v>24219</v>
      </c>
    </row>
    <row r="161" spans="1:25" x14ac:dyDescent="0.3">
      <c r="A161" s="84" t="str">
        <f t="shared" si="2"/>
        <v>jcopeta</v>
      </c>
      <c r="B161" s="88" t="s">
        <v>24253</v>
      </c>
      <c r="C161" s="89" t="s">
        <v>24254</v>
      </c>
      <c r="D161" s="89" t="s">
        <v>24255</v>
      </c>
      <c r="E161" s="89" t="s">
        <v>19170</v>
      </c>
      <c r="F161" s="88" t="s">
        <v>19181</v>
      </c>
      <c r="G161" s="89" t="s">
        <v>19030</v>
      </c>
      <c r="H161" s="89" t="s">
        <v>19172</v>
      </c>
      <c r="I161" s="89" t="s">
        <v>19173</v>
      </c>
      <c r="J161" s="88" t="s">
        <v>19189</v>
      </c>
      <c r="K161" s="88" t="s">
        <v>19345</v>
      </c>
      <c r="L161" s="88" t="s">
        <v>20358</v>
      </c>
      <c r="M161" s="89" t="s">
        <v>20359</v>
      </c>
      <c r="N161" s="89" t="s">
        <v>686</v>
      </c>
      <c r="O161" s="90">
        <v>44672</v>
      </c>
      <c r="P161" s="90">
        <v>45340</v>
      </c>
      <c r="Q161" s="90">
        <v>45340</v>
      </c>
      <c r="R161" s="89">
        <v>589</v>
      </c>
      <c r="S161" s="89">
        <v>1</v>
      </c>
      <c r="T161" s="89" t="s">
        <v>19209</v>
      </c>
      <c r="U161" s="89" t="s">
        <v>24256</v>
      </c>
      <c r="W161" s="89" t="s">
        <v>10906</v>
      </c>
      <c r="X161" s="89" t="s">
        <v>686</v>
      </c>
      <c r="Y161" s="88" t="s">
        <v>24257</v>
      </c>
    </row>
    <row r="162" spans="1:25" x14ac:dyDescent="0.3">
      <c r="A162" s="84" t="str">
        <f t="shared" si="2"/>
        <v>dparton</v>
      </c>
      <c r="B162" s="88" t="s">
        <v>22326</v>
      </c>
      <c r="C162" s="89" t="s">
        <v>22327</v>
      </c>
      <c r="D162" s="89" t="s">
        <v>22328</v>
      </c>
      <c r="E162" s="89" t="s">
        <v>19170</v>
      </c>
      <c r="F162" s="88" t="s">
        <v>19171</v>
      </c>
      <c r="G162" s="89" t="s">
        <v>19029</v>
      </c>
      <c r="H162" s="89" t="s">
        <v>19172</v>
      </c>
      <c r="I162" s="89" t="s">
        <v>19173</v>
      </c>
      <c r="J162" s="88" t="s">
        <v>19174</v>
      </c>
      <c r="K162" s="88" t="s">
        <v>19522</v>
      </c>
      <c r="L162" s="88" t="s">
        <v>19523</v>
      </c>
      <c r="M162" s="89" t="s">
        <v>7156</v>
      </c>
      <c r="N162" s="89" t="s">
        <v>773</v>
      </c>
      <c r="O162" s="90">
        <v>44672</v>
      </c>
      <c r="P162" s="90">
        <v>44672</v>
      </c>
      <c r="Q162" s="90">
        <v>44672</v>
      </c>
      <c r="R162" s="89">
        <v>1257</v>
      </c>
      <c r="S162" s="89">
        <v>3</v>
      </c>
      <c r="T162" s="89" t="s">
        <v>19228</v>
      </c>
      <c r="U162" s="89" t="s">
        <v>22329</v>
      </c>
      <c r="W162" s="89" t="s">
        <v>4790</v>
      </c>
      <c r="X162" s="89" t="s">
        <v>773</v>
      </c>
      <c r="Y162" s="88" t="s">
        <v>4685</v>
      </c>
    </row>
    <row r="163" spans="1:25" x14ac:dyDescent="0.3">
      <c r="A163" s="84" t="str">
        <f t="shared" si="2"/>
        <v>rjones2</v>
      </c>
      <c r="B163" s="88" t="s">
        <v>28376</v>
      </c>
      <c r="C163" s="89" t="s">
        <v>28377</v>
      </c>
      <c r="D163" s="89" t="s">
        <v>28378</v>
      </c>
      <c r="E163" s="89" t="s">
        <v>5630</v>
      </c>
      <c r="F163" s="88" t="s">
        <v>19236</v>
      </c>
      <c r="G163" s="89" t="s">
        <v>19032</v>
      </c>
      <c r="H163" s="89" t="s">
        <v>19227</v>
      </c>
      <c r="I163" s="89" t="s">
        <v>19173</v>
      </c>
      <c r="J163" s="88" t="s">
        <v>19174</v>
      </c>
      <c r="K163" s="88" t="s">
        <v>19175</v>
      </c>
      <c r="L163" s="88" t="s">
        <v>16610</v>
      </c>
      <c r="M163" s="89" t="s">
        <v>9597</v>
      </c>
      <c r="N163" s="89" t="s">
        <v>219</v>
      </c>
      <c r="O163" s="90">
        <v>44742</v>
      </c>
      <c r="P163" s="90">
        <v>44742</v>
      </c>
      <c r="Q163" s="90">
        <v>44742</v>
      </c>
      <c r="R163" s="89">
        <v>1187</v>
      </c>
      <c r="S163" s="89">
        <v>3</v>
      </c>
      <c r="T163" s="89" t="s">
        <v>19228</v>
      </c>
      <c r="U163" s="89" t="s">
        <v>28379</v>
      </c>
      <c r="W163" s="89" t="s">
        <v>4098</v>
      </c>
      <c r="X163" s="89" t="s">
        <v>219</v>
      </c>
      <c r="Y163" s="88" t="s">
        <v>4100</v>
      </c>
    </row>
    <row r="164" spans="1:25" x14ac:dyDescent="0.3">
      <c r="A164" s="84" t="str">
        <f t="shared" si="2"/>
        <v>jramosm</v>
      </c>
      <c r="B164" s="88" t="s">
        <v>25340</v>
      </c>
      <c r="C164" s="89" t="s">
        <v>25341</v>
      </c>
      <c r="D164" s="89" t="s">
        <v>25342</v>
      </c>
      <c r="E164" s="89" t="s">
        <v>5630</v>
      </c>
      <c r="F164" s="88" t="s">
        <v>19171</v>
      </c>
      <c r="G164" s="89" t="s">
        <v>19029</v>
      </c>
      <c r="H164" s="89" t="s">
        <v>19172</v>
      </c>
      <c r="I164" s="89" t="s">
        <v>19173</v>
      </c>
      <c r="J164" s="88" t="s">
        <v>19174</v>
      </c>
      <c r="K164" s="88" t="s">
        <v>19207</v>
      </c>
      <c r="L164" s="88" t="s">
        <v>19208</v>
      </c>
      <c r="M164" s="89" t="s">
        <v>10249</v>
      </c>
      <c r="N164" s="89" t="s">
        <v>219</v>
      </c>
      <c r="O164" s="90">
        <v>44714</v>
      </c>
      <c r="P164" s="90">
        <v>44714</v>
      </c>
      <c r="Q164" s="90">
        <v>44714</v>
      </c>
      <c r="R164" s="89">
        <v>1215</v>
      </c>
      <c r="S164" s="89">
        <v>3</v>
      </c>
      <c r="T164" s="89" t="s">
        <v>19228</v>
      </c>
      <c r="U164" s="89" t="s">
        <v>25343</v>
      </c>
      <c r="W164" s="89" t="s">
        <v>4819</v>
      </c>
      <c r="X164" s="89" t="s">
        <v>219</v>
      </c>
      <c r="Y164" s="88" t="s">
        <v>25344</v>
      </c>
    </row>
    <row r="165" spans="1:25" x14ac:dyDescent="0.3">
      <c r="A165" s="84" t="str">
        <f t="shared" si="2"/>
        <v>dbrooks</v>
      </c>
      <c r="B165" s="88" t="s">
        <v>21757</v>
      </c>
      <c r="C165" s="89" t="s">
        <v>21758</v>
      </c>
      <c r="D165" s="89" t="s">
        <v>21759</v>
      </c>
      <c r="E165" s="89" t="s">
        <v>5630</v>
      </c>
      <c r="F165" s="88" t="s">
        <v>19171</v>
      </c>
      <c r="G165" s="89" t="s">
        <v>19029</v>
      </c>
      <c r="H165" s="89" t="s">
        <v>19172</v>
      </c>
      <c r="I165" s="89" t="s">
        <v>19173</v>
      </c>
      <c r="J165" s="88" t="s">
        <v>19174</v>
      </c>
      <c r="K165" s="88" t="s">
        <v>19216</v>
      </c>
      <c r="L165" s="88" t="s">
        <v>19237</v>
      </c>
      <c r="M165" s="89" t="s">
        <v>19238</v>
      </c>
      <c r="N165" s="89" t="s">
        <v>250</v>
      </c>
      <c r="O165" s="90">
        <v>44763</v>
      </c>
      <c r="P165" s="90">
        <v>44763</v>
      </c>
      <c r="Q165" s="90">
        <v>44763</v>
      </c>
      <c r="R165" s="89">
        <v>1166</v>
      </c>
      <c r="S165" s="89">
        <v>3</v>
      </c>
      <c r="T165" s="89" t="s">
        <v>19228</v>
      </c>
      <c r="U165" s="89" t="s">
        <v>16468</v>
      </c>
      <c r="W165" s="89" t="s">
        <v>16469</v>
      </c>
      <c r="X165" s="89" t="s">
        <v>250</v>
      </c>
      <c r="Y165" s="88" t="s">
        <v>16470</v>
      </c>
    </row>
    <row r="166" spans="1:25" x14ac:dyDescent="0.3">
      <c r="A166" s="84" t="str">
        <f t="shared" si="2"/>
        <v>ecain</v>
      </c>
      <c r="B166" s="88" t="s">
        <v>22648</v>
      </c>
      <c r="C166" s="89" t="s">
        <v>22649</v>
      </c>
      <c r="D166" s="89" t="s">
        <v>22650</v>
      </c>
      <c r="E166" s="89" t="s">
        <v>19036</v>
      </c>
      <c r="F166" s="88" t="s">
        <v>19181</v>
      </c>
      <c r="G166" s="89" t="s">
        <v>19030</v>
      </c>
      <c r="H166" s="89" t="s">
        <v>19172</v>
      </c>
      <c r="I166" s="89" t="s">
        <v>19173</v>
      </c>
      <c r="J166" s="88" t="s">
        <v>19189</v>
      </c>
      <c r="K166" s="88" t="s">
        <v>19345</v>
      </c>
      <c r="L166" s="88" t="s">
        <v>20162</v>
      </c>
      <c r="M166" s="89" t="s">
        <v>20163</v>
      </c>
      <c r="N166" s="89" t="s">
        <v>655</v>
      </c>
      <c r="O166" s="90">
        <v>44756</v>
      </c>
      <c r="P166" s="90">
        <v>44756</v>
      </c>
      <c r="Q166" s="90">
        <v>44756</v>
      </c>
      <c r="R166" s="89">
        <v>1173</v>
      </c>
      <c r="S166" s="89">
        <v>3</v>
      </c>
      <c r="T166" s="89" t="s">
        <v>19228</v>
      </c>
      <c r="U166" s="89" t="s">
        <v>22651</v>
      </c>
      <c r="W166" s="89" t="s">
        <v>1422</v>
      </c>
      <c r="X166" s="89" t="s">
        <v>655</v>
      </c>
      <c r="Y166" s="88" t="s">
        <v>22652</v>
      </c>
    </row>
    <row r="167" spans="1:25" x14ac:dyDescent="0.3">
      <c r="A167" s="84" t="str">
        <f t="shared" si="2"/>
        <v>fcaraba</v>
      </c>
      <c r="B167" s="88" t="s">
        <v>23089</v>
      </c>
      <c r="C167" s="89" t="s">
        <v>23090</v>
      </c>
      <c r="D167" s="89" t="s">
        <v>23091</v>
      </c>
      <c r="E167" s="89" t="s">
        <v>19036</v>
      </c>
      <c r="F167" s="88" t="s">
        <v>19215</v>
      </c>
      <c r="G167" s="89" t="s">
        <v>19033</v>
      </c>
      <c r="H167" s="89" t="s">
        <v>19172</v>
      </c>
      <c r="I167" s="89" t="s">
        <v>19173</v>
      </c>
      <c r="J167" s="88" t="s">
        <v>19189</v>
      </c>
      <c r="K167" s="88" t="s">
        <v>19190</v>
      </c>
      <c r="L167" s="88" t="s">
        <v>19252</v>
      </c>
      <c r="M167" s="89" t="s">
        <v>10322</v>
      </c>
      <c r="N167" s="89" t="s">
        <v>297</v>
      </c>
      <c r="O167" s="90">
        <v>44833</v>
      </c>
      <c r="P167" s="90">
        <v>44833</v>
      </c>
      <c r="Q167" s="90">
        <v>44833</v>
      </c>
      <c r="R167" s="89">
        <v>1096</v>
      </c>
      <c r="S167" s="89">
        <v>3</v>
      </c>
      <c r="T167" s="89" t="s">
        <v>19228</v>
      </c>
      <c r="U167" s="89" t="s">
        <v>23092</v>
      </c>
      <c r="W167" s="89" t="s">
        <v>1185</v>
      </c>
      <c r="X167" s="89" t="s">
        <v>297</v>
      </c>
      <c r="Y167" s="88" t="s">
        <v>8883</v>
      </c>
    </row>
    <row r="168" spans="1:25" x14ac:dyDescent="0.3">
      <c r="A168" s="84" t="str">
        <f t="shared" si="2"/>
        <v>jmccall</v>
      </c>
      <c r="B168" s="88" t="s">
        <v>25045</v>
      </c>
      <c r="C168" s="89" t="s">
        <v>25046</v>
      </c>
      <c r="D168" s="89" t="s">
        <v>25047</v>
      </c>
      <c r="E168" s="89" t="s">
        <v>19170</v>
      </c>
      <c r="F168" s="88" t="s">
        <v>19181</v>
      </c>
      <c r="G168" s="89" t="s">
        <v>19030</v>
      </c>
      <c r="H168" s="89" t="s">
        <v>19172</v>
      </c>
      <c r="I168" s="89" t="s">
        <v>19173</v>
      </c>
      <c r="J168" s="88" t="s">
        <v>19174</v>
      </c>
      <c r="K168" s="88" t="s">
        <v>19175</v>
      </c>
      <c r="L168" s="88" t="s">
        <v>16610</v>
      </c>
      <c r="M168" s="89" t="s">
        <v>9597</v>
      </c>
      <c r="N168" s="89" t="s">
        <v>219</v>
      </c>
      <c r="O168" s="90">
        <v>44896</v>
      </c>
      <c r="P168" s="90">
        <v>44896</v>
      </c>
      <c r="Q168" s="90">
        <v>44896</v>
      </c>
      <c r="R168" s="89">
        <v>1033</v>
      </c>
      <c r="S168" s="89">
        <v>2</v>
      </c>
      <c r="T168" s="89" t="s">
        <v>19209</v>
      </c>
      <c r="U168" s="89" t="s">
        <v>25048</v>
      </c>
      <c r="W168" s="89" t="s">
        <v>25049</v>
      </c>
      <c r="X168" s="89" t="s">
        <v>219</v>
      </c>
      <c r="Y168" s="88" t="s">
        <v>25050</v>
      </c>
    </row>
    <row r="169" spans="1:25" x14ac:dyDescent="0.3">
      <c r="A169" s="84" t="str">
        <f t="shared" si="2"/>
        <v>tmcdona</v>
      </c>
      <c r="B169" s="88" t="s">
        <v>29724</v>
      </c>
      <c r="C169" s="89" t="s">
        <v>29725</v>
      </c>
      <c r="D169" s="89" t="s">
        <v>29726</v>
      </c>
      <c r="E169" s="89" t="s">
        <v>5630</v>
      </c>
      <c r="F169" s="88" t="s">
        <v>19171</v>
      </c>
      <c r="G169" s="89" t="s">
        <v>19029</v>
      </c>
      <c r="H169" s="89" t="s">
        <v>19172</v>
      </c>
      <c r="I169" s="89" t="s">
        <v>19173</v>
      </c>
      <c r="J169" s="88" t="s">
        <v>19174</v>
      </c>
      <c r="K169" s="88" t="s">
        <v>19309</v>
      </c>
      <c r="L169" s="88" t="s">
        <v>19513</v>
      </c>
      <c r="M169" s="89" t="s">
        <v>6528</v>
      </c>
      <c r="N169" s="89" t="s">
        <v>219</v>
      </c>
      <c r="O169" s="90">
        <v>44896</v>
      </c>
      <c r="P169" s="90">
        <v>44896</v>
      </c>
      <c r="Q169" s="90">
        <v>44896</v>
      </c>
      <c r="R169" s="89">
        <v>1033</v>
      </c>
      <c r="S169" s="89">
        <v>2</v>
      </c>
      <c r="T169" s="89" t="s">
        <v>19209</v>
      </c>
      <c r="U169" s="89" t="s">
        <v>29727</v>
      </c>
      <c r="W169" s="89" t="s">
        <v>12252</v>
      </c>
      <c r="X169" s="89" t="s">
        <v>219</v>
      </c>
      <c r="Y169" s="88" t="s">
        <v>12253</v>
      </c>
    </row>
    <row r="170" spans="1:25" x14ac:dyDescent="0.3">
      <c r="A170" s="84" t="str">
        <f t="shared" si="2"/>
        <v>lmccour</v>
      </c>
      <c r="B170" s="88" t="s">
        <v>26272</v>
      </c>
      <c r="C170" s="89" t="s">
        <v>26273</v>
      </c>
      <c r="D170" s="89" t="s">
        <v>26274</v>
      </c>
      <c r="E170" s="89" t="s">
        <v>19170</v>
      </c>
      <c r="F170" s="88" t="s">
        <v>19215</v>
      </c>
      <c r="G170" s="89" t="s">
        <v>19033</v>
      </c>
      <c r="H170" s="89" t="s">
        <v>19172</v>
      </c>
      <c r="I170" s="89" t="s">
        <v>19173</v>
      </c>
      <c r="J170" s="88" t="s">
        <v>19189</v>
      </c>
      <c r="K170" s="88" t="s">
        <v>19273</v>
      </c>
      <c r="L170" s="88" t="s">
        <v>19274</v>
      </c>
      <c r="M170" s="89" t="s">
        <v>7733</v>
      </c>
      <c r="N170" s="89" t="s">
        <v>328</v>
      </c>
      <c r="O170" s="90">
        <v>44910</v>
      </c>
      <c r="P170" s="90">
        <v>44910</v>
      </c>
      <c r="Q170" s="90">
        <v>44910</v>
      </c>
      <c r="R170" s="89">
        <v>1019</v>
      </c>
      <c r="S170" s="89">
        <v>2</v>
      </c>
      <c r="T170" s="89" t="s">
        <v>19209</v>
      </c>
      <c r="U170" s="89" t="s">
        <v>26275</v>
      </c>
      <c r="W170" s="89" t="s">
        <v>26276</v>
      </c>
      <c r="X170" s="89" t="s">
        <v>328</v>
      </c>
      <c r="Y170" s="88" t="s">
        <v>26277</v>
      </c>
    </row>
    <row r="171" spans="1:25" x14ac:dyDescent="0.3">
      <c r="A171" s="84" t="str">
        <f t="shared" si="2"/>
        <v>kabusam</v>
      </c>
      <c r="B171" s="88" t="s">
        <v>25772</v>
      </c>
      <c r="C171" s="89" t="s">
        <v>25773</v>
      </c>
      <c r="D171" s="89" t="s">
        <v>25774</v>
      </c>
      <c r="E171" s="89" t="s">
        <v>19170</v>
      </c>
      <c r="F171" s="88" t="s">
        <v>19171</v>
      </c>
      <c r="G171" s="89" t="s">
        <v>19029</v>
      </c>
      <c r="H171" s="89" t="s">
        <v>19172</v>
      </c>
      <c r="I171" s="89" t="s">
        <v>19173</v>
      </c>
      <c r="J171" s="88" t="s">
        <v>19189</v>
      </c>
      <c r="K171" s="88" t="s">
        <v>19294</v>
      </c>
      <c r="L171" s="88" t="s">
        <v>19295</v>
      </c>
      <c r="M171" s="89" t="s">
        <v>19296</v>
      </c>
      <c r="N171" s="89" t="s">
        <v>541</v>
      </c>
      <c r="O171" s="90">
        <v>44910</v>
      </c>
      <c r="P171" s="90">
        <v>44910</v>
      </c>
      <c r="Q171" s="90">
        <v>44910</v>
      </c>
      <c r="R171" s="89">
        <v>1019</v>
      </c>
      <c r="S171" s="89">
        <v>2</v>
      </c>
      <c r="T171" s="89" t="s">
        <v>19209</v>
      </c>
      <c r="U171" s="89" t="s">
        <v>25775</v>
      </c>
      <c r="W171" s="89" t="s">
        <v>23854</v>
      </c>
      <c r="X171" s="89" t="s">
        <v>541</v>
      </c>
      <c r="Y171" s="88" t="s">
        <v>3919</v>
      </c>
    </row>
    <row r="172" spans="1:25" x14ac:dyDescent="0.3">
      <c r="A172" s="84" t="str">
        <f t="shared" si="2"/>
        <v>jgurro0</v>
      </c>
      <c r="B172" s="88" t="s">
        <v>24626</v>
      </c>
      <c r="C172" s="89" t="s">
        <v>24627</v>
      </c>
      <c r="D172" s="89" t="s">
        <v>24628</v>
      </c>
      <c r="E172" s="89" t="s">
        <v>5630</v>
      </c>
      <c r="F172" s="88" t="s">
        <v>19181</v>
      </c>
      <c r="G172" s="89" t="s">
        <v>19030</v>
      </c>
      <c r="H172" s="89" t="s">
        <v>19172</v>
      </c>
      <c r="I172" s="89" t="s">
        <v>19173</v>
      </c>
      <c r="J172" s="88" t="s">
        <v>19174</v>
      </c>
      <c r="K172" s="88" t="s">
        <v>19207</v>
      </c>
      <c r="L172" s="88" t="s">
        <v>19208</v>
      </c>
      <c r="M172" s="89" t="s">
        <v>10249</v>
      </c>
      <c r="N172" s="89" t="s">
        <v>219</v>
      </c>
      <c r="O172" s="90">
        <v>44932</v>
      </c>
      <c r="P172" s="90">
        <v>44932</v>
      </c>
      <c r="Q172" s="90">
        <v>44932</v>
      </c>
      <c r="R172" s="89">
        <v>997</v>
      </c>
      <c r="S172" s="89">
        <v>2</v>
      </c>
      <c r="T172" s="89" t="s">
        <v>19209</v>
      </c>
      <c r="U172" s="89" t="s">
        <v>24629</v>
      </c>
      <c r="W172" s="89" t="s">
        <v>4767</v>
      </c>
      <c r="X172" s="89" t="s">
        <v>219</v>
      </c>
      <c r="Y172" s="88" t="s">
        <v>7913</v>
      </c>
    </row>
    <row r="173" spans="1:25" x14ac:dyDescent="0.3">
      <c r="A173" s="84" t="str">
        <f t="shared" si="2"/>
        <v>jevans</v>
      </c>
      <c r="B173" s="88" t="s">
        <v>24418</v>
      </c>
      <c r="C173" s="89" t="s">
        <v>24419</v>
      </c>
      <c r="D173" s="89" t="s">
        <v>24420</v>
      </c>
      <c r="E173" s="89" t="s">
        <v>19170</v>
      </c>
      <c r="F173" s="88" t="s">
        <v>19181</v>
      </c>
      <c r="G173" s="89" t="s">
        <v>19030</v>
      </c>
      <c r="H173" s="89" t="s">
        <v>19172</v>
      </c>
      <c r="I173" s="89" t="s">
        <v>19173</v>
      </c>
      <c r="J173" s="88" t="s">
        <v>19189</v>
      </c>
      <c r="K173" s="88" t="s">
        <v>19471</v>
      </c>
      <c r="L173" s="88" t="s">
        <v>14086</v>
      </c>
      <c r="M173" s="89" t="s">
        <v>19472</v>
      </c>
      <c r="N173" s="89" t="s">
        <v>435</v>
      </c>
      <c r="O173" s="90">
        <v>44931</v>
      </c>
      <c r="P173" s="90">
        <v>44931</v>
      </c>
      <c r="Q173" s="90">
        <v>44931</v>
      </c>
      <c r="R173" s="89">
        <v>998</v>
      </c>
      <c r="S173" s="89">
        <v>2</v>
      </c>
      <c r="T173" s="89" t="s">
        <v>19209</v>
      </c>
      <c r="U173" s="89" t="s">
        <v>24421</v>
      </c>
      <c r="W173" s="89" t="s">
        <v>24422</v>
      </c>
      <c r="X173" s="89" t="s">
        <v>435</v>
      </c>
      <c r="Y173" s="88" t="s">
        <v>24423</v>
      </c>
    </row>
    <row r="174" spans="1:25" x14ac:dyDescent="0.3">
      <c r="A174" s="84" t="str">
        <f t="shared" si="2"/>
        <v>mwilli1</v>
      </c>
      <c r="B174" s="88" t="s">
        <v>27360</v>
      </c>
      <c r="C174" s="89" t="s">
        <v>27361</v>
      </c>
      <c r="D174" s="89" t="s">
        <v>27362</v>
      </c>
      <c r="E174" s="89" t="s">
        <v>5630</v>
      </c>
      <c r="F174" s="88" t="s">
        <v>19236</v>
      </c>
      <c r="G174" s="89" t="s">
        <v>19032</v>
      </c>
      <c r="H174" s="89" t="s">
        <v>19227</v>
      </c>
      <c r="I174" s="89" t="s">
        <v>19173</v>
      </c>
      <c r="J174" s="88" t="s">
        <v>19189</v>
      </c>
      <c r="K174" s="88" t="s">
        <v>19374</v>
      </c>
      <c r="L174" s="88" t="s">
        <v>19492</v>
      </c>
      <c r="M174" s="89" t="s">
        <v>19493</v>
      </c>
      <c r="N174" s="89" t="s">
        <v>268</v>
      </c>
      <c r="O174" s="90">
        <v>44952</v>
      </c>
      <c r="P174" s="90">
        <v>45837</v>
      </c>
      <c r="Q174" s="90">
        <v>45837</v>
      </c>
      <c r="R174" s="89">
        <v>92</v>
      </c>
      <c r="S174" s="89">
        <v>0</v>
      </c>
      <c r="T174" s="89" t="s">
        <v>19193</v>
      </c>
      <c r="U174" s="89" t="s">
        <v>27363</v>
      </c>
      <c r="W174" s="89" t="s">
        <v>13578</v>
      </c>
      <c r="X174" s="89" t="s">
        <v>297</v>
      </c>
      <c r="Y174" s="88" t="s">
        <v>13579</v>
      </c>
    </row>
    <row r="175" spans="1:25" x14ac:dyDescent="0.3">
      <c r="A175" s="84" t="str">
        <f t="shared" si="2"/>
        <v>cbeaubi</v>
      </c>
      <c r="B175" s="88" t="s">
        <v>20947</v>
      </c>
      <c r="C175" s="89" t="s">
        <v>20948</v>
      </c>
      <c r="D175" s="89" t="s">
        <v>20949</v>
      </c>
      <c r="E175" s="89" t="s">
        <v>5630</v>
      </c>
      <c r="F175" s="88" t="s">
        <v>19215</v>
      </c>
      <c r="G175" s="89" t="s">
        <v>19033</v>
      </c>
      <c r="H175" s="89" t="s">
        <v>19172</v>
      </c>
      <c r="I175" s="89" t="s">
        <v>19173</v>
      </c>
      <c r="J175" s="88" t="s">
        <v>19174</v>
      </c>
      <c r="K175" s="88" t="s">
        <v>19309</v>
      </c>
      <c r="L175" s="88" t="s">
        <v>19310</v>
      </c>
      <c r="M175" s="89" t="s">
        <v>6528</v>
      </c>
      <c r="N175" s="89" t="s">
        <v>219</v>
      </c>
      <c r="O175" s="90">
        <v>44966</v>
      </c>
      <c r="P175" s="90">
        <v>44966</v>
      </c>
      <c r="Q175" s="90">
        <v>44966</v>
      </c>
      <c r="R175" s="89">
        <v>963</v>
      </c>
      <c r="S175" s="89">
        <v>2</v>
      </c>
      <c r="T175" s="89" t="s">
        <v>19209</v>
      </c>
      <c r="U175" s="89" t="s">
        <v>20950</v>
      </c>
      <c r="W175" s="89" t="s">
        <v>20951</v>
      </c>
      <c r="X175" s="89" t="s">
        <v>219</v>
      </c>
      <c r="Y175" s="88" t="s">
        <v>16093</v>
      </c>
    </row>
    <row r="176" spans="1:25" x14ac:dyDescent="0.3">
      <c r="A176" s="84" t="str">
        <f t="shared" si="2"/>
        <v>pbustam</v>
      </c>
      <c r="B176" s="88" t="s">
        <v>27767</v>
      </c>
      <c r="C176" s="89" t="s">
        <v>27768</v>
      </c>
      <c r="D176" s="89" t="s">
        <v>27769</v>
      </c>
      <c r="E176" s="89" t="s">
        <v>19170</v>
      </c>
      <c r="F176" s="88" t="s">
        <v>19181</v>
      </c>
      <c r="G176" s="89" t="s">
        <v>19030</v>
      </c>
      <c r="H176" s="89" t="s">
        <v>19172</v>
      </c>
      <c r="I176" s="89" t="s">
        <v>19173</v>
      </c>
      <c r="J176" s="88" t="s">
        <v>19174</v>
      </c>
      <c r="K176" s="88" t="s">
        <v>19245</v>
      </c>
      <c r="L176" s="88" t="s">
        <v>20002</v>
      </c>
      <c r="M176" s="89" t="s">
        <v>19319</v>
      </c>
      <c r="N176" s="89" t="s">
        <v>1675</v>
      </c>
      <c r="O176" s="90">
        <v>44980</v>
      </c>
      <c r="P176" s="90">
        <v>44980</v>
      </c>
      <c r="Q176" s="90">
        <v>44980</v>
      </c>
      <c r="R176" s="89">
        <v>949</v>
      </c>
      <c r="S176" s="89">
        <v>2</v>
      </c>
      <c r="T176" s="89" t="s">
        <v>19209</v>
      </c>
      <c r="U176" s="89" t="s">
        <v>27770</v>
      </c>
      <c r="W176" s="89" t="s">
        <v>1674</v>
      </c>
      <c r="X176" s="89" t="s">
        <v>1675</v>
      </c>
      <c r="Y176" s="88" t="s">
        <v>27771</v>
      </c>
    </row>
    <row r="177" spans="1:25" x14ac:dyDescent="0.3">
      <c r="A177" s="84" t="str">
        <f t="shared" si="2"/>
        <v>jkirkla</v>
      </c>
      <c r="B177" s="88" t="s">
        <v>24853</v>
      </c>
      <c r="C177" s="89" t="s">
        <v>24854</v>
      </c>
      <c r="D177" s="89" t="s">
        <v>24855</v>
      </c>
      <c r="E177" s="89" t="s">
        <v>5630</v>
      </c>
      <c r="F177" s="88" t="s">
        <v>19215</v>
      </c>
      <c r="G177" s="89" t="s">
        <v>19033</v>
      </c>
      <c r="H177" s="89" t="s">
        <v>19172</v>
      </c>
      <c r="I177" s="89" t="s">
        <v>19173</v>
      </c>
      <c r="J177" s="88" t="s">
        <v>19174</v>
      </c>
      <c r="K177" s="88" t="s">
        <v>19258</v>
      </c>
      <c r="L177" s="88" t="s">
        <v>19259</v>
      </c>
      <c r="M177" s="89" t="s">
        <v>19260</v>
      </c>
      <c r="N177" s="89" t="s">
        <v>279</v>
      </c>
      <c r="O177" s="90">
        <v>45008</v>
      </c>
      <c r="P177" s="90">
        <v>45008</v>
      </c>
      <c r="Q177" s="90">
        <v>45008</v>
      </c>
      <c r="R177" s="89">
        <v>921</v>
      </c>
      <c r="S177" s="89">
        <v>2</v>
      </c>
      <c r="T177" s="89" t="s">
        <v>19209</v>
      </c>
      <c r="U177" s="89" t="s">
        <v>24856</v>
      </c>
      <c r="W177" s="89" t="s">
        <v>796</v>
      </c>
      <c r="X177" s="89" t="s">
        <v>279</v>
      </c>
      <c r="Y177" s="88" t="s">
        <v>7474</v>
      </c>
    </row>
    <row r="178" spans="1:25" x14ac:dyDescent="0.3">
      <c r="A178" s="84" t="str">
        <f t="shared" si="2"/>
        <v>jloren0</v>
      </c>
      <c r="B178" s="88" t="s">
        <v>24958</v>
      </c>
      <c r="C178" s="89" t="s">
        <v>24959</v>
      </c>
      <c r="D178" s="89" t="s">
        <v>24960</v>
      </c>
      <c r="E178" s="89" t="s">
        <v>5630</v>
      </c>
      <c r="F178" s="88" t="s">
        <v>19215</v>
      </c>
      <c r="G178" s="89" t="s">
        <v>19033</v>
      </c>
      <c r="H178" s="89" t="s">
        <v>19172</v>
      </c>
      <c r="I178" s="89" t="s">
        <v>19173</v>
      </c>
      <c r="J178" s="88" t="s">
        <v>19174</v>
      </c>
      <c r="K178" s="88" t="s">
        <v>19207</v>
      </c>
      <c r="L178" s="88" t="s">
        <v>19208</v>
      </c>
      <c r="M178" s="89" t="s">
        <v>10249</v>
      </c>
      <c r="N178" s="89" t="s">
        <v>219</v>
      </c>
      <c r="O178" s="90">
        <v>45032</v>
      </c>
      <c r="P178" s="90">
        <v>45032</v>
      </c>
      <c r="Q178" s="90">
        <v>45032</v>
      </c>
      <c r="R178" s="89">
        <v>897</v>
      </c>
      <c r="S178" s="89">
        <v>2</v>
      </c>
      <c r="T178" s="89" t="s">
        <v>19209</v>
      </c>
      <c r="U178" s="89" t="s">
        <v>24961</v>
      </c>
      <c r="V178" s="89" t="s">
        <v>24962</v>
      </c>
      <c r="W178" s="89" t="s">
        <v>7106</v>
      </c>
      <c r="X178" s="89" t="s">
        <v>219</v>
      </c>
      <c r="Y178" s="88" t="s">
        <v>12939</v>
      </c>
    </row>
    <row r="179" spans="1:25" x14ac:dyDescent="0.3">
      <c r="A179" s="84" t="str">
        <f t="shared" si="2"/>
        <v>eross</v>
      </c>
      <c r="B179" s="88" t="s">
        <v>22959</v>
      </c>
      <c r="C179" s="89" t="s">
        <v>22960</v>
      </c>
      <c r="D179" s="89" t="s">
        <v>22961</v>
      </c>
      <c r="E179" s="89" t="s">
        <v>5630</v>
      </c>
      <c r="F179" s="88" t="s">
        <v>19181</v>
      </c>
      <c r="G179" s="89" t="s">
        <v>19030</v>
      </c>
      <c r="H179" s="89" t="s">
        <v>19172</v>
      </c>
      <c r="I179" s="89" t="s">
        <v>19173</v>
      </c>
      <c r="J179" s="88" t="s">
        <v>19174</v>
      </c>
      <c r="K179" s="88" t="s">
        <v>19522</v>
      </c>
      <c r="L179" s="88" t="s">
        <v>19523</v>
      </c>
      <c r="M179" s="89" t="s">
        <v>7156</v>
      </c>
      <c r="N179" s="89" t="s">
        <v>773</v>
      </c>
      <c r="O179" s="90">
        <v>45039</v>
      </c>
      <c r="P179" s="90">
        <v>45039</v>
      </c>
      <c r="Q179" s="90">
        <v>45039</v>
      </c>
      <c r="R179" s="89">
        <v>890</v>
      </c>
      <c r="S179" s="89">
        <v>2</v>
      </c>
      <c r="T179" s="89" t="s">
        <v>19209</v>
      </c>
      <c r="U179" s="89" t="s">
        <v>22962</v>
      </c>
      <c r="W179" s="89" t="s">
        <v>1779</v>
      </c>
      <c r="X179" s="89" t="s">
        <v>773</v>
      </c>
      <c r="Y179" s="88" t="s">
        <v>12963</v>
      </c>
    </row>
    <row r="180" spans="1:25" x14ac:dyDescent="0.3">
      <c r="A180" s="84" t="str">
        <f t="shared" si="2"/>
        <v>nalmara</v>
      </c>
      <c r="B180" s="88" t="s">
        <v>27405</v>
      </c>
      <c r="C180" s="89" t="s">
        <v>27406</v>
      </c>
      <c r="D180" s="89" t="s">
        <v>27407</v>
      </c>
      <c r="E180" s="89" t="s">
        <v>5630</v>
      </c>
      <c r="F180" s="88" t="s">
        <v>19215</v>
      </c>
      <c r="G180" s="89" t="s">
        <v>19033</v>
      </c>
      <c r="H180" s="89" t="s">
        <v>19172</v>
      </c>
      <c r="I180" s="89" t="s">
        <v>19173</v>
      </c>
      <c r="J180" s="88" t="s">
        <v>19174</v>
      </c>
      <c r="K180" s="88" t="s">
        <v>19431</v>
      </c>
      <c r="L180" s="88" t="s">
        <v>19432</v>
      </c>
      <c r="M180" s="89" t="s">
        <v>6264</v>
      </c>
      <c r="N180" s="89" t="s">
        <v>279</v>
      </c>
      <c r="O180" s="90">
        <v>45067</v>
      </c>
      <c r="P180" s="90">
        <v>45067</v>
      </c>
      <c r="Q180" s="90">
        <v>45067</v>
      </c>
      <c r="R180" s="89">
        <v>862</v>
      </c>
      <c r="S180" s="89">
        <v>2</v>
      </c>
      <c r="T180" s="89" t="s">
        <v>19209</v>
      </c>
      <c r="U180" s="89" t="s">
        <v>27408</v>
      </c>
      <c r="W180" s="89" t="s">
        <v>967</v>
      </c>
      <c r="X180" s="89" t="s">
        <v>279</v>
      </c>
      <c r="Y180" s="88" t="s">
        <v>4717</v>
      </c>
    </row>
    <row r="181" spans="1:25" x14ac:dyDescent="0.3">
      <c r="A181" s="84" t="str">
        <f t="shared" si="2"/>
        <v>hprice</v>
      </c>
      <c r="B181" s="88" t="s">
        <v>23758</v>
      </c>
      <c r="C181" s="89" t="s">
        <v>23759</v>
      </c>
      <c r="D181" s="89" t="s">
        <v>23760</v>
      </c>
      <c r="E181" s="89" t="s">
        <v>19170</v>
      </c>
      <c r="F181" s="88" t="s">
        <v>19171</v>
      </c>
      <c r="G181" s="89" t="s">
        <v>19029</v>
      </c>
      <c r="H181" s="89" t="s">
        <v>19172</v>
      </c>
      <c r="I181" s="89" t="s">
        <v>19173</v>
      </c>
      <c r="J181" s="88" t="s">
        <v>19189</v>
      </c>
      <c r="K181" s="88" t="s">
        <v>19273</v>
      </c>
      <c r="L181" s="88" t="s">
        <v>19274</v>
      </c>
      <c r="M181" s="89" t="s">
        <v>7733</v>
      </c>
      <c r="N181" s="89" t="s">
        <v>328</v>
      </c>
      <c r="O181" s="90">
        <v>45095</v>
      </c>
      <c r="P181" s="90">
        <v>45095</v>
      </c>
      <c r="Q181" s="90">
        <v>45095</v>
      </c>
      <c r="R181" s="89">
        <v>834</v>
      </c>
      <c r="S181" s="89">
        <v>2</v>
      </c>
      <c r="T181" s="89" t="s">
        <v>19209</v>
      </c>
      <c r="U181" s="89" t="s">
        <v>23761</v>
      </c>
      <c r="W181" s="89" t="s">
        <v>18450</v>
      </c>
      <c r="X181" s="89" t="s">
        <v>375</v>
      </c>
      <c r="Y181" s="88" t="s">
        <v>18488</v>
      </c>
    </row>
    <row r="182" spans="1:25" x14ac:dyDescent="0.3">
      <c r="A182" s="84" t="str">
        <f t="shared" si="2"/>
        <v>troger0</v>
      </c>
      <c r="B182" s="88" t="s">
        <v>29833</v>
      </c>
      <c r="C182" s="89" t="s">
        <v>29834</v>
      </c>
      <c r="D182" s="89" t="s">
        <v>29835</v>
      </c>
      <c r="E182" s="89" t="s">
        <v>5630</v>
      </c>
      <c r="F182" s="88" t="s">
        <v>19480</v>
      </c>
      <c r="G182" s="89" t="s">
        <v>19040</v>
      </c>
      <c r="H182" s="89" t="s">
        <v>19172</v>
      </c>
      <c r="I182" s="89" t="s">
        <v>19173</v>
      </c>
      <c r="J182" s="88" t="s">
        <v>19189</v>
      </c>
      <c r="K182" s="88" t="s">
        <v>19333</v>
      </c>
      <c r="L182" s="88" t="s">
        <v>19447</v>
      </c>
      <c r="M182" s="89" t="s">
        <v>9382</v>
      </c>
      <c r="N182" s="89" t="s">
        <v>366</v>
      </c>
      <c r="O182" s="90">
        <v>45109</v>
      </c>
      <c r="P182" s="90">
        <v>45109</v>
      </c>
      <c r="Q182" s="90">
        <v>45109</v>
      </c>
      <c r="R182" s="89">
        <v>820</v>
      </c>
      <c r="S182" s="89">
        <v>2</v>
      </c>
      <c r="T182" s="89" t="s">
        <v>19209</v>
      </c>
      <c r="U182" s="89" t="s">
        <v>29836</v>
      </c>
      <c r="W182" s="89" t="s">
        <v>29837</v>
      </c>
      <c r="X182" s="89" t="s">
        <v>416</v>
      </c>
      <c r="Y182" s="88" t="s">
        <v>29838</v>
      </c>
    </row>
    <row r="183" spans="1:25" x14ac:dyDescent="0.3">
      <c r="A183" s="84" t="str">
        <f t="shared" si="2"/>
        <v>rtamay0</v>
      </c>
      <c r="B183" s="88" t="s">
        <v>28807</v>
      </c>
      <c r="C183" s="89" t="s">
        <v>28808</v>
      </c>
      <c r="D183" s="89" t="s">
        <v>28809</v>
      </c>
      <c r="E183" s="89" t="s">
        <v>5630</v>
      </c>
      <c r="F183" s="88" t="s">
        <v>19181</v>
      </c>
      <c r="G183" s="89" t="s">
        <v>19030</v>
      </c>
      <c r="H183" s="89" t="s">
        <v>19172</v>
      </c>
      <c r="I183" s="89" t="s">
        <v>19173</v>
      </c>
      <c r="J183" s="88" t="s">
        <v>19174</v>
      </c>
      <c r="K183" s="88" t="s">
        <v>19716</v>
      </c>
      <c r="L183" s="88" t="s">
        <v>19717</v>
      </c>
      <c r="M183" s="89" t="s">
        <v>5847</v>
      </c>
      <c r="N183" s="89" t="s">
        <v>279</v>
      </c>
      <c r="O183" s="90">
        <v>45158</v>
      </c>
      <c r="P183" s="90">
        <v>45158</v>
      </c>
      <c r="Q183" s="90">
        <v>45158</v>
      </c>
      <c r="R183" s="89">
        <v>771</v>
      </c>
      <c r="S183" s="89">
        <v>2</v>
      </c>
      <c r="T183" s="89" t="s">
        <v>19209</v>
      </c>
      <c r="U183" s="89" t="s">
        <v>28810</v>
      </c>
      <c r="W183" s="89" t="s">
        <v>1032</v>
      </c>
      <c r="X183" s="89" t="s">
        <v>279</v>
      </c>
      <c r="Y183" s="88" t="s">
        <v>4764</v>
      </c>
    </row>
    <row r="184" spans="1:25" x14ac:dyDescent="0.3">
      <c r="A184" s="84" t="str">
        <f t="shared" si="2"/>
        <v>mnorris</v>
      </c>
      <c r="B184" s="88" t="s">
        <v>27037</v>
      </c>
      <c r="C184" s="89" t="s">
        <v>27038</v>
      </c>
      <c r="D184" s="89" t="s">
        <v>27039</v>
      </c>
      <c r="E184" s="89" t="s">
        <v>5630</v>
      </c>
      <c r="F184" s="88" t="s">
        <v>19395</v>
      </c>
      <c r="G184" s="89" t="s">
        <v>19030</v>
      </c>
      <c r="H184" s="89" t="s">
        <v>19172</v>
      </c>
      <c r="I184" s="89" t="s">
        <v>19173</v>
      </c>
      <c r="J184" s="88" t="s">
        <v>19189</v>
      </c>
      <c r="K184" s="88" t="s">
        <v>19200</v>
      </c>
      <c r="L184" s="88" t="s">
        <v>19200</v>
      </c>
      <c r="M184" s="89" t="s">
        <v>19396</v>
      </c>
      <c r="N184" s="89" t="s">
        <v>752</v>
      </c>
      <c r="O184" s="90">
        <v>45179</v>
      </c>
      <c r="P184" s="90">
        <v>45179</v>
      </c>
      <c r="Q184" s="90">
        <v>45179</v>
      </c>
      <c r="R184" s="89">
        <v>750</v>
      </c>
      <c r="S184" s="89">
        <v>2</v>
      </c>
      <c r="T184" s="89" t="s">
        <v>19209</v>
      </c>
      <c r="U184" s="89" t="s">
        <v>27040</v>
      </c>
      <c r="W184" s="89" t="s">
        <v>27041</v>
      </c>
      <c r="X184" s="89" t="s">
        <v>752</v>
      </c>
      <c r="Y184" s="88" t="s">
        <v>27042</v>
      </c>
    </row>
    <row r="185" spans="1:25" x14ac:dyDescent="0.3">
      <c r="A185" s="84" t="str">
        <f t="shared" si="2"/>
        <v>pcampbe</v>
      </c>
      <c r="B185" s="88" t="s">
        <v>27777</v>
      </c>
      <c r="C185" s="89" t="s">
        <v>27778</v>
      </c>
      <c r="D185" s="89" t="s">
        <v>27779</v>
      </c>
      <c r="E185" s="89" t="s">
        <v>5630</v>
      </c>
      <c r="F185" s="88" t="s">
        <v>19171</v>
      </c>
      <c r="G185" s="89" t="s">
        <v>19029</v>
      </c>
      <c r="H185" s="89" t="s">
        <v>19172</v>
      </c>
      <c r="I185" s="89" t="s">
        <v>19173</v>
      </c>
      <c r="J185" s="88" t="s">
        <v>19174</v>
      </c>
      <c r="K185" s="88" t="s">
        <v>19258</v>
      </c>
      <c r="L185" s="88" t="s">
        <v>19259</v>
      </c>
      <c r="M185" s="89" t="s">
        <v>19260</v>
      </c>
      <c r="N185" s="89" t="s">
        <v>279</v>
      </c>
      <c r="O185" s="90">
        <v>45207</v>
      </c>
      <c r="P185" s="90">
        <v>45207</v>
      </c>
      <c r="Q185" s="90">
        <v>45207</v>
      </c>
      <c r="R185" s="89">
        <v>722</v>
      </c>
      <c r="S185" s="89">
        <v>1</v>
      </c>
      <c r="T185" s="89" t="s">
        <v>19209</v>
      </c>
      <c r="U185" s="89" t="s">
        <v>27780</v>
      </c>
      <c r="W185" s="89" t="s">
        <v>4536</v>
      </c>
      <c r="X185" s="89" t="s">
        <v>279</v>
      </c>
      <c r="Y185" s="88" t="s">
        <v>10458</v>
      </c>
    </row>
    <row r="186" spans="1:25" x14ac:dyDescent="0.3">
      <c r="A186" s="84" t="str">
        <f t="shared" si="2"/>
        <v>nboyer</v>
      </c>
      <c r="B186" s="88" t="s">
        <v>27436</v>
      </c>
      <c r="C186" s="89" t="s">
        <v>27437</v>
      </c>
      <c r="D186" s="89" t="s">
        <v>27438</v>
      </c>
      <c r="E186" s="89" t="s">
        <v>5630</v>
      </c>
      <c r="F186" s="88" t="s">
        <v>19171</v>
      </c>
      <c r="G186" s="89" t="s">
        <v>19029</v>
      </c>
      <c r="H186" s="89" t="s">
        <v>19172</v>
      </c>
      <c r="I186" s="89" t="s">
        <v>19173</v>
      </c>
      <c r="J186" s="88" t="s">
        <v>19189</v>
      </c>
      <c r="K186" s="88" t="s">
        <v>19294</v>
      </c>
      <c r="L186" s="88" t="s">
        <v>19295</v>
      </c>
      <c r="M186" s="89" t="s">
        <v>19296</v>
      </c>
      <c r="N186" s="89" t="s">
        <v>541</v>
      </c>
      <c r="O186" s="90">
        <v>45214</v>
      </c>
      <c r="P186" s="90">
        <v>45214</v>
      </c>
      <c r="Q186" s="90">
        <v>45214</v>
      </c>
      <c r="R186" s="89">
        <v>715</v>
      </c>
      <c r="S186" s="89">
        <v>1</v>
      </c>
      <c r="T186" s="89" t="s">
        <v>19209</v>
      </c>
      <c r="U186" s="89" t="s">
        <v>27439</v>
      </c>
      <c r="W186" s="89" t="s">
        <v>1555</v>
      </c>
      <c r="X186" s="89" t="s">
        <v>541</v>
      </c>
      <c r="Y186" s="88" t="s">
        <v>5302</v>
      </c>
    </row>
    <row r="187" spans="1:25" x14ac:dyDescent="0.3">
      <c r="A187" s="84" t="str">
        <f t="shared" si="2"/>
        <v>nbowen</v>
      </c>
      <c r="B187" s="88" t="s">
        <v>27426</v>
      </c>
      <c r="C187" s="89" t="s">
        <v>27427</v>
      </c>
      <c r="D187" s="89" t="s">
        <v>27428</v>
      </c>
      <c r="E187" s="89" t="s">
        <v>19170</v>
      </c>
      <c r="F187" s="88" t="s">
        <v>19236</v>
      </c>
      <c r="G187" s="89" t="s">
        <v>19032</v>
      </c>
      <c r="H187" s="89" t="s">
        <v>19227</v>
      </c>
      <c r="I187" s="89" t="s">
        <v>19173</v>
      </c>
      <c r="J187" s="88" t="s">
        <v>19189</v>
      </c>
      <c r="K187" s="88" t="s">
        <v>19471</v>
      </c>
      <c r="L187" s="88" t="s">
        <v>20722</v>
      </c>
      <c r="M187" s="89" t="s">
        <v>20723</v>
      </c>
      <c r="N187" s="89" t="s">
        <v>719</v>
      </c>
      <c r="O187" s="90">
        <v>45214</v>
      </c>
      <c r="P187" s="90">
        <v>45214</v>
      </c>
      <c r="Q187" s="90">
        <v>45214</v>
      </c>
      <c r="R187" s="89">
        <v>715</v>
      </c>
      <c r="S187" s="89">
        <v>1</v>
      </c>
      <c r="T187" s="89" t="s">
        <v>19209</v>
      </c>
      <c r="U187" s="89" t="s">
        <v>27429</v>
      </c>
      <c r="W187" s="89" t="s">
        <v>20478</v>
      </c>
      <c r="X187" s="89" t="s">
        <v>719</v>
      </c>
      <c r="Y187" s="88" t="s">
        <v>12108</v>
      </c>
    </row>
    <row r="188" spans="1:25" x14ac:dyDescent="0.3">
      <c r="A188" s="84" t="str">
        <f t="shared" si="2"/>
        <v>dochoa</v>
      </c>
      <c r="B188" s="88" t="s">
        <v>22301</v>
      </c>
      <c r="C188" s="89" t="s">
        <v>22302</v>
      </c>
      <c r="D188" s="89" t="s">
        <v>22303</v>
      </c>
      <c r="E188" s="89" t="s">
        <v>19170</v>
      </c>
      <c r="F188" s="88" t="s">
        <v>19181</v>
      </c>
      <c r="G188" s="89" t="s">
        <v>19030</v>
      </c>
      <c r="H188" s="89" t="s">
        <v>19172</v>
      </c>
      <c r="I188" s="89" t="s">
        <v>19173</v>
      </c>
      <c r="J188" s="88" t="s">
        <v>19174</v>
      </c>
      <c r="K188" s="88" t="s">
        <v>19258</v>
      </c>
      <c r="L188" s="88" t="s">
        <v>19259</v>
      </c>
      <c r="M188" s="89" t="s">
        <v>19260</v>
      </c>
      <c r="N188" s="89" t="s">
        <v>279</v>
      </c>
      <c r="O188" s="90">
        <v>45221</v>
      </c>
      <c r="P188" s="90">
        <v>45221</v>
      </c>
      <c r="Q188" s="90">
        <v>45221</v>
      </c>
      <c r="R188" s="89">
        <v>708</v>
      </c>
      <c r="S188" s="89">
        <v>1</v>
      </c>
      <c r="T188" s="89" t="s">
        <v>19209</v>
      </c>
      <c r="U188" s="89" t="s">
        <v>20714</v>
      </c>
      <c r="W188" s="89" t="s">
        <v>1001</v>
      </c>
      <c r="X188" s="89" t="s">
        <v>279</v>
      </c>
      <c r="Y188" s="88" t="s">
        <v>18805</v>
      </c>
    </row>
    <row r="189" spans="1:25" x14ac:dyDescent="0.3">
      <c r="A189" s="84" t="str">
        <f t="shared" si="2"/>
        <v>jcreekb</v>
      </c>
      <c r="B189" s="88" t="s">
        <v>24258</v>
      </c>
      <c r="C189" s="89" t="s">
        <v>24259</v>
      </c>
      <c r="D189" s="89" t="s">
        <v>24260</v>
      </c>
      <c r="E189" s="89" t="s">
        <v>19170</v>
      </c>
      <c r="F189" s="88" t="s">
        <v>19171</v>
      </c>
      <c r="G189" s="89" t="s">
        <v>19029</v>
      </c>
      <c r="H189" s="89" t="s">
        <v>19172</v>
      </c>
      <c r="I189" s="89" t="s">
        <v>19173</v>
      </c>
      <c r="J189" s="88" t="s">
        <v>19174</v>
      </c>
      <c r="K189" s="88" t="s">
        <v>19245</v>
      </c>
      <c r="L189" s="88" t="s">
        <v>19318</v>
      </c>
      <c r="M189" s="89" t="s">
        <v>19319</v>
      </c>
      <c r="N189" s="89" t="s">
        <v>1675</v>
      </c>
      <c r="O189" s="90">
        <v>45228</v>
      </c>
      <c r="P189" s="90">
        <v>45228</v>
      </c>
      <c r="Q189" s="90">
        <v>45228</v>
      </c>
      <c r="R189" s="89">
        <v>701</v>
      </c>
      <c r="S189" s="89">
        <v>1</v>
      </c>
      <c r="T189" s="89" t="s">
        <v>19209</v>
      </c>
      <c r="U189" s="89" t="s">
        <v>24261</v>
      </c>
      <c r="W189" s="89" t="s">
        <v>24262</v>
      </c>
      <c r="X189" s="89" t="s">
        <v>1675</v>
      </c>
      <c r="Y189" s="88" t="s">
        <v>24263</v>
      </c>
    </row>
    <row r="190" spans="1:25" x14ac:dyDescent="0.3">
      <c r="A190" s="84" t="str">
        <f t="shared" si="2"/>
        <v>mmendo0</v>
      </c>
      <c r="B190" s="88" t="s">
        <v>26988</v>
      </c>
      <c r="C190" s="89" t="s">
        <v>26989</v>
      </c>
      <c r="D190" s="89" t="s">
        <v>26990</v>
      </c>
      <c r="E190" s="89" t="s">
        <v>19170</v>
      </c>
      <c r="F190" s="88" t="s">
        <v>19171</v>
      </c>
      <c r="G190" s="89" t="s">
        <v>19029</v>
      </c>
      <c r="H190" s="89" t="s">
        <v>19172</v>
      </c>
      <c r="I190" s="89" t="s">
        <v>19173</v>
      </c>
      <c r="J190" s="88" t="s">
        <v>19174</v>
      </c>
      <c r="K190" s="88" t="s">
        <v>19207</v>
      </c>
      <c r="L190" s="88" t="s">
        <v>19208</v>
      </c>
      <c r="M190" s="89" t="s">
        <v>10249</v>
      </c>
      <c r="N190" s="89" t="s">
        <v>219</v>
      </c>
      <c r="O190" s="90">
        <v>45242</v>
      </c>
      <c r="P190" s="90">
        <v>45242</v>
      </c>
      <c r="Q190" s="90">
        <v>45242</v>
      </c>
      <c r="R190" s="89">
        <v>687</v>
      </c>
      <c r="S190" s="89">
        <v>1</v>
      </c>
      <c r="T190" s="89" t="s">
        <v>19209</v>
      </c>
      <c r="U190" s="89" t="s">
        <v>26991</v>
      </c>
      <c r="W190" s="89" t="s">
        <v>4213</v>
      </c>
      <c r="X190" s="89" t="s">
        <v>219</v>
      </c>
      <c r="Y190" s="88" t="s">
        <v>17035</v>
      </c>
    </row>
    <row r="191" spans="1:25" x14ac:dyDescent="0.3">
      <c r="A191" s="84" t="str">
        <f t="shared" si="2"/>
        <v>rhender</v>
      </c>
      <c r="B191" s="88" t="s">
        <v>28308</v>
      </c>
      <c r="C191" s="89" t="s">
        <v>28309</v>
      </c>
      <c r="D191" s="89" t="s">
        <v>28310</v>
      </c>
      <c r="E191" s="89" t="s">
        <v>19170</v>
      </c>
      <c r="F191" s="88" t="s">
        <v>19181</v>
      </c>
      <c r="G191" s="89" t="s">
        <v>19030</v>
      </c>
      <c r="H191" s="89" t="s">
        <v>19172</v>
      </c>
      <c r="I191" s="89" t="s">
        <v>19173</v>
      </c>
      <c r="J191" s="88" t="s">
        <v>19189</v>
      </c>
      <c r="K191" s="88" t="s">
        <v>19294</v>
      </c>
      <c r="L191" s="88" t="s">
        <v>19295</v>
      </c>
      <c r="M191" s="89" t="s">
        <v>19296</v>
      </c>
      <c r="N191" s="89" t="s">
        <v>541</v>
      </c>
      <c r="O191" s="90">
        <v>45263</v>
      </c>
      <c r="P191" s="90">
        <v>45263</v>
      </c>
      <c r="Q191" s="90">
        <v>45263</v>
      </c>
      <c r="R191" s="89">
        <v>666</v>
      </c>
      <c r="S191" s="89">
        <v>1</v>
      </c>
      <c r="T191" s="89" t="s">
        <v>19209</v>
      </c>
      <c r="U191" s="89" t="s">
        <v>28311</v>
      </c>
      <c r="W191" s="89" t="s">
        <v>4295</v>
      </c>
      <c r="X191" s="89" t="s">
        <v>541</v>
      </c>
      <c r="Y191" s="88" t="s">
        <v>321</v>
      </c>
    </row>
    <row r="192" spans="1:25" x14ac:dyDescent="0.3">
      <c r="A192" s="84" t="str">
        <f t="shared" si="2"/>
        <v>rmedina</v>
      </c>
      <c r="B192" s="88" t="s">
        <v>28518</v>
      </c>
      <c r="C192" s="89" t="s">
        <v>28519</v>
      </c>
      <c r="D192" s="89" t="s">
        <v>28520</v>
      </c>
      <c r="E192" s="89" t="s">
        <v>5630</v>
      </c>
      <c r="F192" s="88" t="s">
        <v>19171</v>
      </c>
      <c r="G192" s="89" t="s">
        <v>19029</v>
      </c>
      <c r="H192" s="89" t="s">
        <v>19172</v>
      </c>
      <c r="I192" s="89" t="s">
        <v>19173</v>
      </c>
      <c r="J192" s="88" t="s">
        <v>19189</v>
      </c>
      <c r="K192" s="88" t="s">
        <v>19345</v>
      </c>
      <c r="L192" s="88" t="s">
        <v>19346</v>
      </c>
      <c r="M192" s="89" t="s">
        <v>19347</v>
      </c>
      <c r="N192" s="89" t="s">
        <v>382</v>
      </c>
      <c r="O192" s="90">
        <v>45263</v>
      </c>
      <c r="P192" s="90">
        <v>45263</v>
      </c>
      <c r="Q192" s="90">
        <v>45263</v>
      </c>
      <c r="R192" s="89">
        <v>666</v>
      </c>
      <c r="S192" s="89">
        <v>1</v>
      </c>
      <c r="T192" s="89" t="s">
        <v>19209</v>
      </c>
      <c r="U192" s="89" t="s">
        <v>28521</v>
      </c>
      <c r="W192" s="89" t="s">
        <v>28522</v>
      </c>
      <c r="X192" s="89" t="s">
        <v>382</v>
      </c>
      <c r="Y192" s="88" t="s">
        <v>8276</v>
      </c>
    </row>
    <row r="193" spans="1:25" x14ac:dyDescent="0.3">
      <c r="A193" s="84" t="str">
        <f t="shared" si="2"/>
        <v>jinmans</v>
      </c>
      <c r="B193" s="88" t="s">
        <v>24748</v>
      </c>
      <c r="C193" s="89" t="s">
        <v>24749</v>
      </c>
      <c r="D193" s="89" t="s">
        <v>24750</v>
      </c>
      <c r="E193" s="89" t="s">
        <v>5630</v>
      </c>
      <c r="F193" s="88" t="s">
        <v>19171</v>
      </c>
      <c r="G193" s="89" t="s">
        <v>19029</v>
      </c>
      <c r="H193" s="89" t="s">
        <v>19172</v>
      </c>
      <c r="I193" s="89" t="s">
        <v>19173</v>
      </c>
      <c r="J193" s="88" t="s">
        <v>19189</v>
      </c>
      <c r="K193" s="88" t="s">
        <v>19415</v>
      </c>
      <c r="L193" s="88" t="s">
        <v>6684</v>
      </c>
      <c r="M193" s="89" t="s">
        <v>19416</v>
      </c>
      <c r="N193" s="89" t="s">
        <v>318</v>
      </c>
      <c r="O193" s="90">
        <v>45263</v>
      </c>
      <c r="P193" s="90">
        <v>45263</v>
      </c>
      <c r="Q193" s="90">
        <v>45263</v>
      </c>
      <c r="R193" s="89">
        <v>666</v>
      </c>
      <c r="S193" s="89">
        <v>1</v>
      </c>
      <c r="T193" s="89" t="s">
        <v>19209</v>
      </c>
      <c r="U193" s="89" t="s">
        <v>24751</v>
      </c>
      <c r="W193" s="89" t="s">
        <v>14524</v>
      </c>
      <c r="X193" s="89" t="s">
        <v>318</v>
      </c>
      <c r="Y193" s="88" t="s">
        <v>14525</v>
      </c>
    </row>
    <row r="194" spans="1:25" x14ac:dyDescent="0.3">
      <c r="A194" s="84" t="str">
        <f t="shared" si="2"/>
        <v>cfair</v>
      </c>
      <c r="B194" s="88" t="s">
        <v>21075</v>
      </c>
      <c r="C194" s="89" t="s">
        <v>21076</v>
      </c>
      <c r="D194" s="89" t="s">
        <v>21077</v>
      </c>
      <c r="E194" s="89" t="s">
        <v>19170</v>
      </c>
      <c r="F194" s="88" t="s">
        <v>19181</v>
      </c>
      <c r="G194" s="89" t="s">
        <v>19030</v>
      </c>
      <c r="H194" s="89" t="s">
        <v>19172</v>
      </c>
      <c r="I194" s="89" t="s">
        <v>19173</v>
      </c>
      <c r="J194" s="88" t="s">
        <v>19174</v>
      </c>
      <c r="K194" s="88" t="s">
        <v>19455</v>
      </c>
      <c r="L194" s="88" t="s">
        <v>19456</v>
      </c>
      <c r="M194" s="89" t="s">
        <v>19457</v>
      </c>
      <c r="N194" s="89" t="s">
        <v>2504</v>
      </c>
      <c r="O194" s="90">
        <v>45270</v>
      </c>
      <c r="P194" s="90">
        <v>45683</v>
      </c>
      <c r="Q194" s="90">
        <v>45683</v>
      </c>
      <c r="R194" s="89">
        <v>246</v>
      </c>
      <c r="S194" s="89">
        <v>0</v>
      </c>
      <c r="T194" s="89" t="s">
        <v>19176</v>
      </c>
      <c r="U194" s="89" t="s">
        <v>21078</v>
      </c>
      <c r="V194" s="89" t="s">
        <v>21079</v>
      </c>
      <c r="W194" s="89" t="s">
        <v>5210</v>
      </c>
      <c r="X194" s="89" t="s">
        <v>2504</v>
      </c>
      <c r="Y194" s="88" t="s">
        <v>8740</v>
      </c>
    </row>
    <row r="195" spans="1:25" x14ac:dyDescent="0.3">
      <c r="A195" s="84" t="str">
        <f t="shared" ref="A195:A258" si="3">TRIM(D195)</f>
        <v>msmith</v>
      </c>
      <c r="B195" s="88" t="s">
        <v>27252</v>
      </c>
      <c r="C195" s="89" t="s">
        <v>27253</v>
      </c>
      <c r="D195" s="89" t="s">
        <v>27254</v>
      </c>
      <c r="E195" s="89" t="s">
        <v>5630</v>
      </c>
      <c r="F195" s="88" t="s">
        <v>19181</v>
      </c>
      <c r="G195" s="89" t="s">
        <v>19030</v>
      </c>
      <c r="H195" s="89" t="s">
        <v>19172</v>
      </c>
      <c r="I195" s="89" t="s">
        <v>19173</v>
      </c>
      <c r="J195" s="88" t="s">
        <v>19189</v>
      </c>
      <c r="K195" s="88" t="s">
        <v>19294</v>
      </c>
      <c r="L195" s="88" t="s">
        <v>19295</v>
      </c>
      <c r="M195" s="89" t="s">
        <v>19296</v>
      </c>
      <c r="N195" s="89" t="s">
        <v>541</v>
      </c>
      <c r="O195" s="90">
        <v>45291</v>
      </c>
      <c r="P195" s="90">
        <v>45291</v>
      </c>
      <c r="Q195" s="90">
        <v>45291</v>
      </c>
      <c r="R195" s="89">
        <v>638</v>
      </c>
      <c r="S195" s="89">
        <v>1</v>
      </c>
      <c r="T195" s="89" t="s">
        <v>19209</v>
      </c>
      <c r="U195" s="89" t="s">
        <v>27255</v>
      </c>
      <c r="W195" s="89" t="s">
        <v>4295</v>
      </c>
      <c r="X195" s="89" t="s">
        <v>541</v>
      </c>
      <c r="Y195" s="88" t="s">
        <v>321</v>
      </c>
    </row>
    <row r="196" spans="1:25" x14ac:dyDescent="0.3">
      <c r="A196" s="84" t="str">
        <f t="shared" si="3"/>
        <v>jhadden</v>
      </c>
      <c r="B196" s="88" t="s">
        <v>24639</v>
      </c>
      <c r="C196" s="89" t="s">
        <v>24640</v>
      </c>
      <c r="D196" s="89" t="s">
        <v>24641</v>
      </c>
      <c r="E196" s="89" t="s">
        <v>19170</v>
      </c>
      <c r="F196" s="88" t="s">
        <v>19171</v>
      </c>
      <c r="G196" s="89" t="s">
        <v>19029</v>
      </c>
      <c r="H196" s="89" t="s">
        <v>19172</v>
      </c>
      <c r="I196" s="89" t="s">
        <v>19173</v>
      </c>
      <c r="J196" s="88" t="s">
        <v>19189</v>
      </c>
      <c r="K196" s="88" t="s">
        <v>19374</v>
      </c>
      <c r="L196" s="88" t="s">
        <v>19492</v>
      </c>
      <c r="M196" s="89" t="s">
        <v>19493</v>
      </c>
      <c r="N196" s="89" t="s">
        <v>268</v>
      </c>
      <c r="O196" s="90">
        <v>45291</v>
      </c>
      <c r="P196" s="90">
        <v>45291</v>
      </c>
      <c r="Q196" s="90">
        <v>45291</v>
      </c>
      <c r="R196" s="89">
        <v>638</v>
      </c>
      <c r="S196" s="89">
        <v>1</v>
      </c>
      <c r="T196" s="89" t="s">
        <v>19209</v>
      </c>
      <c r="U196" s="89" t="s">
        <v>24642</v>
      </c>
      <c r="W196" s="89" t="s">
        <v>19496</v>
      </c>
      <c r="X196" s="89" t="s">
        <v>268</v>
      </c>
      <c r="Y196" s="88" t="s">
        <v>19497</v>
      </c>
    </row>
    <row r="197" spans="1:25" x14ac:dyDescent="0.3">
      <c r="A197" s="84" t="str">
        <f t="shared" si="3"/>
        <v>sohara0</v>
      </c>
      <c r="B197" s="88" t="s">
        <v>29233</v>
      </c>
      <c r="C197" s="89" t="s">
        <v>29234</v>
      </c>
      <c r="D197" s="89" t="s">
        <v>29235</v>
      </c>
      <c r="E197" s="89" t="s">
        <v>19170</v>
      </c>
      <c r="F197" s="88" t="s">
        <v>19181</v>
      </c>
      <c r="G197" s="89" t="s">
        <v>19030</v>
      </c>
      <c r="H197" s="89" t="s">
        <v>19172</v>
      </c>
      <c r="I197" s="89" t="s">
        <v>19173</v>
      </c>
      <c r="J197" s="88" t="s">
        <v>19174</v>
      </c>
      <c r="K197" s="88" t="s">
        <v>19522</v>
      </c>
      <c r="L197" s="88" t="s">
        <v>19523</v>
      </c>
      <c r="M197" s="89" t="s">
        <v>7156</v>
      </c>
      <c r="N197" s="89" t="s">
        <v>773</v>
      </c>
      <c r="O197" s="90">
        <v>45347</v>
      </c>
      <c r="P197" s="90">
        <v>45347</v>
      </c>
      <c r="Q197" s="90">
        <v>45347</v>
      </c>
      <c r="R197" s="89">
        <v>582</v>
      </c>
      <c r="S197" s="89">
        <v>1</v>
      </c>
      <c r="T197" s="89" t="s">
        <v>19209</v>
      </c>
      <c r="U197" s="89" t="s">
        <v>29236</v>
      </c>
      <c r="W197" s="89" t="s">
        <v>5815</v>
      </c>
      <c r="X197" s="89" t="s">
        <v>250</v>
      </c>
      <c r="Y197" s="88" t="s">
        <v>29237</v>
      </c>
    </row>
    <row r="198" spans="1:25" x14ac:dyDescent="0.3">
      <c r="A198" s="84" t="str">
        <f t="shared" si="3"/>
        <v>gsarcen</v>
      </c>
      <c r="B198" s="88" t="s">
        <v>23498</v>
      </c>
      <c r="C198" s="89" t="s">
        <v>23499</v>
      </c>
      <c r="D198" s="89" t="s">
        <v>23500</v>
      </c>
      <c r="E198" s="89" t="s">
        <v>19170</v>
      </c>
      <c r="F198" s="88" t="s">
        <v>19181</v>
      </c>
      <c r="G198" s="89" t="s">
        <v>19030</v>
      </c>
      <c r="H198" s="89" t="s">
        <v>19172</v>
      </c>
      <c r="I198" s="89" t="s">
        <v>19173</v>
      </c>
      <c r="J198" s="88" t="s">
        <v>19174</v>
      </c>
      <c r="K198" s="88" t="s">
        <v>19309</v>
      </c>
      <c r="L198" s="88" t="s">
        <v>19918</v>
      </c>
      <c r="M198" s="89" t="s">
        <v>18106</v>
      </c>
      <c r="N198" s="89" t="s">
        <v>4327</v>
      </c>
      <c r="O198" s="90">
        <v>45340</v>
      </c>
      <c r="P198" s="90">
        <v>45340</v>
      </c>
      <c r="Q198" s="90">
        <v>45340</v>
      </c>
      <c r="R198" s="89">
        <v>589</v>
      </c>
      <c r="S198" s="89">
        <v>1</v>
      </c>
      <c r="T198" s="89" t="s">
        <v>19209</v>
      </c>
      <c r="U198" s="89" t="s">
        <v>23501</v>
      </c>
      <c r="W198" s="89" t="s">
        <v>4809</v>
      </c>
      <c r="X198" s="89" t="s">
        <v>4327</v>
      </c>
      <c r="Y198" s="88" t="s">
        <v>6986</v>
      </c>
    </row>
    <row r="199" spans="1:25" x14ac:dyDescent="0.3">
      <c r="A199" s="84" t="str">
        <f t="shared" si="3"/>
        <v>hkelly</v>
      </c>
      <c r="B199" s="88" t="s">
        <v>23713</v>
      </c>
      <c r="C199" s="89" t="s">
        <v>23714</v>
      </c>
      <c r="D199" s="89" t="s">
        <v>23715</v>
      </c>
      <c r="E199" s="89" t="s">
        <v>5630</v>
      </c>
      <c r="F199" s="88" t="s">
        <v>19171</v>
      </c>
      <c r="G199" s="89" t="s">
        <v>19029</v>
      </c>
      <c r="H199" s="89" t="s">
        <v>19172</v>
      </c>
      <c r="I199" s="89" t="s">
        <v>19173</v>
      </c>
      <c r="J199" s="88" t="s">
        <v>19174</v>
      </c>
      <c r="K199" s="88" t="s">
        <v>19216</v>
      </c>
      <c r="L199" s="88" t="s">
        <v>19237</v>
      </c>
      <c r="M199" s="89" t="s">
        <v>19238</v>
      </c>
      <c r="N199" s="89" t="s">
        <v>250</v>
      </c>
      <c r="O199" s="90">
        <v>45368</v>
      </c>
      <c r="P199" s="90">
        <v>45368</v>
      </c>
      <c r="Q199" s="90">
        <v>45368</v>
      </c>
      <c r="R199" s="89">
        <v>561</v>
      </c>
      <c r="S199" s="89">
        <v>1</v>
      </c>
      <c r="T199" s="89" t="s">
        <v>19209</v>
      </c>
      <c r="U199" s="89" t="s">
        <v>23716</v>
      </c>
      <c r="W199" s="89" t="s">
        <v>1542</v>
      </c>
      <c r="X199" s="89" t="s">
        <v>250</v>
      </c>
      <c r="Y199" s="88" t="s">
        <v>13231</v>
      </c>
    </row>
    <row r="200" spans="1:25" x14ac:dyDescent="0.3">
      <c r="A200" s="84" t="str">
        <f t="shared" si="3"/>
        <v>jtatum</v>
      </c>
      <c r="B200" s="88" t="s">
        <v>25577</v>
      </c>
      <c r="C200" s="89" t="s">
        <v>25578</v>
      </c>
      <c r="D200" s="89" t="s">
        <v>25579</v>
      </c>
      <c r="E200" s="89" t="s">
        <v>19170</v>
      </c>
      <c r="F200" s="88" t="s">
        <v>19386</v>
      </c>
      <c r="G200" s="89" t="s">
        <v>19387</v>
      </c>
      <c r="H200" s="89" t="s">
        <v>19172</v>
      </c>
      <c r="I200" s="89" t="s">
        <v>19173</v>
      </c>
      <c r="J200" s="88" t="s">
        <v>19189</v>
      </c>
      <c r="K200" s="88" t="s">
        <v>19374</v>
      </c>
      <c r="L200" s="88" t="s">
        <v>19375</v>
      </c>
      <c r="M200" s="89" t="s">
        <v>19376</v>
      </c>
      <c r="N200" s="89" t="s">
        <v>575</v>
      </c>
      <c r="O200" s="90">
        <v>45403</v>
      </c>
      <c r="P200" s="90">
        <v>45403</v>
      </c>
      <c r="Q200" s="90">
        <v>45403</v>
      </c>
      <c r="R200" s="89">
        <v>526</v>
      </c>
      <c r="S200" s="89">
        <v>1</v>
      </c>
      <c r="T200" s="89" t="s">
        <v>19209</v>
      </c>
      <c r="U200" s="89" t="s">
        <v>25580</v>
      </c>
      <c r="W200" s="89" t="s">
        <v>1436</v>
      </c>
      <c r="X200" s="89" t="s">
        <v>575</v>
      </c>
      <c r="Y200" s="88" t="s">
        <v>8437</v>
      </c>
    </row>
    <row r="201" spans="1:25" x14ac:dyDescent="0.3">
      <c r="A201" s="84" t="str">
        <f t="shared" si="3"/>
        <v>jarring</v>
      </c>
      <c r="B201" s="88" t="s">
        <v>24011</v>
      </c>
      <c r="C201" s="89" t="s">
        <v>24012</v>
      </c>
      <c r="D201" s="89" t="s">
        <v>24013</v>
      </c>
      <c r="E201" s="89" t="s">
        <v>5630</v>
      </c>
      <c r="F201" s="88" t="s">
        <v>19215</v>
      </c>
      <c r="G201" s="89" t="s">
        <v>19033</v>
      </c>
      <c r="H201" s="89" t="s">
        <v>19172</v>
      </c>
      <c r="I201" s="89" t="s">
        <v>19173</v>
      </c>
      <c r="J201" s="88" t="s">
        <v>19174</v>
      </c>
      <c r="K201" s="88" t="s">
        <v>19401</v>
      </c>
      <c r="L201" s="88" t="s">
        <v>19764</v>
      </c>
      <c r="M201" s="89" t="s">
        <v>8645</v>
      </c>
      <c r="N201" s="89" t="s">
        <v>407</v>
      </c>
      <c r="O201" s="90">
        <v>45417</v>
      </c>
      <c r="P201" s="90">
        <v>45417</v>
      </c>
      <c r="Q201" s="90">
        <v>45417</v>
      </c>
      <c r="R201" s="89">
        <v>512</v>
      </c>
      <c r="S201" s="89">
        <v>1</v>
      </c>
      <c r="T201" s="89" t="s">
        <v>19209</v>
      </c>
      <c r="U201" s="89" t="s">
        <v>24014</v>
      </c>
      <c r="W201" s="89" t="s">
        <v>24015</v>
      </c>
      <c r="X201" s="89" t="s">
        <v>983</v>
      </c>
      <c r="Y201" s="88" t="s">
        <v>24016</v>
      </c>
    </row>
    <row r="202" spans="1:25" x14ac:dyDescent="0.3">
      <c r="A202" s="84" t="str">
        <f t="shared" si="3"/>
        <v>dmaree</v>
      </c>
      <c r="B202" s="88" t="s">
        <v>22168</v>
      </c>
      <c r="C202" s="89" t="s">
        <v>22169</v>
      </c>
      <c r="D202" s="89" t="s">
        <v>22170</v>
      </c>
      <c r="E202" s="89" t="s">
        <v>19054</v>
      </c>
      <c r="F202" s="88" t="s">
        <v>19272</v>
      </c>
      <c r="G202" s="89" t="s">
        <v>19048</v>
      </c>
      <c r="H202" s="89" t="s">
        <v>19227</v>
      </c>
      <c r="I202" s="89" t="s">
        <v>19173</v>
      </c>
      <c r="J202" s="88" t="s">
        <v>19174</v>
      </c>
      <c r="K202" s="88" t="s">
        <v>19207</v>
      </c>
      <c r="L202" s="88" t="s">
        <v>19208</v>
      </c>
      <c r="M202" s="89" t="s">
        <v>10249</v>
      </c>
      <c r="N202" s="89" t="s">
        <v>219</v>
      </c>
      <c r="O202" s="90">
        <v>45438</v>
      </c>
      <c r="P202" s="90">
        <v>45438</v>
      </c>
      <c r="Q202" s="90">
        <v>45438</v>
      </c>
      <c r="R202" s="89">
        <v>491</v>
      </c>
      <c r="S202" s="89">
        <v>1</v>
      </c>
      <c r="T202" s="89" t="s">
        <v>19209</v>
      </c>
      <c r="U202" s="89" t="s">
        <v>22171</v>
      </c>
      <c r="W202" s="89" t="s">
        <v>4814</v>
      </c>
      <c r="X202" s="89" t="s">
        <v>219</v>
      </c>
      <c r="Y202" s="88" t="s">
        <v>22172</v>
      </c>
    </row>
    <row r="203" spans="1:25" x14ac:dyDescent="0.3">
      <c r="A203" s="84" t="str">
        <f t="shared" si="3"/>
        <v>bclaspi</v>
      </c>
      <c r="B203" s="88" t="s">
        <v>20421</v>
      </c>
      <c r="C203" s="89" t="s">
        <v>20422</v>
      </c>
      <c r="D203" s="89" t="s">
        <v>20423</v>
      </c>
      <c r="E203" s="89" t="s">
        <v>5630</v>
      </c>
      <c r="F203" s="88" t="s">
        <v>19181</v>
      </c>
      <c r="G203" s="89" t="s">
        <v>19030</v>
      </c>
      <c r="H203" s="89" t="s">
        <v>19172</v>
      </c>
      <c r="I203" s="89" t="s">
        <v>19173</v>
      </c>
      <c r="J203" s="88" t="s">
        <v>19174</v>
      </c>
      <c r="K203" s="88" t="s">
        <v>19216</v>
      </c>
      <c r="L203" s="88" t="s">
        <v>20424</v>
      </c>
      <c r="M203" s="89" t="s">
        <v>20425</v>
      </c>
      <c r="N203" s="89" t="s">
        <v>201</v>
      </c>
      <c r="O203" s="90">
        <v>45445</v>
      </c>
      <c r="P203" s="90">
        <v>45445</v>
      </c>
      <c r="Q203" s="90">
        <v>45445</v>
      </c>
      <c r="R203" s="89">
        <v>484</v>
      </c>
      <c r="S203" s="89">
        <v>1</v>
      </c>
      <c r="T203" s="89" t="s">
        <v>19209</v>
      </c>
      <c r="U203" s="89" t="s">
        <v>20426</v>
      </c>
      <c r="W203" s="89" t="s">
        <v>4596</v>
      </c>
      <c r="X203" s="89" t="s">
        <v>201</v>
      </c>
      <c r="Y203" s="88" t="s">
        <v>13758</v>
      </c>
    </row>
    <row r="204" spans="1:25" x14ac:dyDescent="0.3">
      <c r="A204" s="84" t="str">
        <f t="shared" si="3"/>
        <v>asamad0</v>
      </c>
      <c r="B204" s="88" t="s">
        <v>20114</v>
      </c>
      <c r="C204" s="89" t="s">
        <v>20115</v>
      </c>
      <c r="D204" s="89" t="s">
        <v>20116</v>
      </c>
      <c r="E204" s="89" t="s">
        <v>5630</v>
      </c>
      <c r="F204" s="88" t="s">
        <v>19171</v>
      </c>
      <c r="G204" s="89" t="s">
        <v>19029</v>
      </c>
      <c r="H204" s="89" t="s">
        <v>19172</v>
      </c>
      <c r="I204" s="89" t="s">
        <v>19173</v>
      </c>
      <c r="J204" s="88" t="s">
        <v>19174</v>
      </c>
      <c r="K204" s="88" t="s">
        <v>19175</v>
      </c>
      <c r="L204" s="88" t="s">
        <v>19182</v>
      </c>
      <c r="M204" s="89" t="s">
        <v>9597</v>
      </c>
      <c r="N204" s="89" t="s">
        <v>219</v>
      </c>
      <c r="O204" s="90">
        <v>45473</v>
      </c>
      <c r="P204" s="90">
        <v>45473</v>
      </c>
      <c r="Q204" s="90">
        <v>45473</v>
      </c>
      <c r="R204" s="89">
        <v>456</v>
      </c>
      <c r="S204" s="89">
        <v>1</v>
      </c>
      <c r="T204" s="89" t="s">
        <v>19209</v>
      </c>
      <c r="U204" s="89" t="s">
        <v>20117</v>
      </c>
      <c r="V204" s="89" t="s">
        <v>20118</v>
      </c>
      <c r="W204" s="89" t="s">
        <v>492</v>
      </c>
      <c r="X204" s="89" t="s">
        <v>219</v>
      </c>
      <c r="Y204" s="88" t="s">
        <v>16698</v>
      </c>
    </row>
    <row r="205" spans="1:25" x14ac:dyDescent="0.3">
      <c r="A205" s="84" t="str">
        <f t="shared" si="3"/>
        <v>smcgarr</v>
      </c>
      <c r="B205" s="88" t="s">
        <v>29182</v>
      </c>
      <c r="C205" s="89" t="s">
        <v>29183</v>
      </c>
      <c r="D205" s="89" t="s">
        <v>29184</v>
      </c>
      <c r="E205" s="89" t="s">
        <v>19170</v>
      </c>
      <c r="F205" s="88" t="s">
        <v>19797</v>
      </c>
      <c r="G205" s="89" t="s">
        <v>19070</v>
      </c>
      <c r="H205" s="89" t="s">
        <v>19227</v>
      </c>
      <c r="I205" s="89" t="s">
        <v>19173</v>
      </c>
      <c r="J205" s="88" t="s">
        <v>19189</v>
      </c>
      <c r="K205" s="88" t="s">
        <v>19190</v>
      </c>
      <c r="L205" s="88" t="s">
        <v>19252</v>
      </c>
      <c r="M205" s="89" t="s">
        <v>10322</v>
      </c>
      <c r="N205" s="89" t="s">
        <v>297</v>
      </c>
      <c r="O205" s="90">
        <v>45557</v>
      </c>
      <c r="P205" s="90">
        <v>45557</v>
      </c>
      <c r="Q205" s="90">
        <v>45557</v>
      </c>
      <c r="R205" s="89">
        <v>372</v>
      </c>
      <c r="S205" s="89">
        <v>1</v>
      </c>
      <c r="T205" s="89" t="s">
        <v>19209</v>
      </c>
      <c r="U205" s="89" t="s">
        <v>29185</v>
      </c>
      <c r="W205" s="89" t="s">
        <v>2401</v>
      </c>
      <c r="X205" s="89" t="s">
        <v>297</v>
      </c>
      <c r="Y205" s="88" t="s">
        <v>16023</v>
      </c>
    </row>
    <row r="206" spans="1:25" x14ac:dyDescent="0.3">
      <c r="A206" s="84" t="str">
        <f t="shared" si="3"/>
        <v>jmcderm</v>
      </c>
      <c r="B206" s="88" t="s">
        <v>25057</v>
      </c>
      <c r="C206" s="89" t="s">
        <v>25058</v>
      </c>
      <c r="D206" s="89" t="s">
        <v>25059</v>
      </c>
      <c r="E206" s="89" t="s">
        <v>19170</v>
      </c>
      <c r="F206" s="88" t="s">
        <v>19395</v>
      </c>
      <c r="G206" s="89" t="s">
        <v>19030</v>
      </c>
      <c r="H206" s="89" t="s">
        <v>19172</v>
      </c>
      <c r="I206" s="89" t="s">
        <v>19173</v>
      </c>
      <c r="J206" s="88" t="s">
        <v>19189</v>
      </c>
      <c r="K206" s="88" t="s">
        <v>20262</v>
      </c>
      <c r="L206" s="88" t="s">
        <v>20263</v>
      </c>
      <c r="M206" s="89" t="s">
        <v>20264</v>
      </c>
      <c r="N206" s="89" t="s">
        <v>435</v>
      </c>
      <c r="O206" s="90">
        <v>45557</v>
      </c>
      <c r="P206" s="90">
        <v>45557</v>
      </c>
      <c r="Q206" s="90">
        <v>45557</v>
      </c>
      <c r="R206" s="89">
        <v>372</v>
      </c>
      <c r="S206" s="89">
        <v>1</v>
      </c>
      <c r="T206" s="89" t="s">
        <v>19209</v>
      </c>
      <c r="U206" s="89" t="s">
        <v>25060</v>
      </c>
      <c r="W206" s="89" t="s">
        <v>1082</v>
      </c>
      <c r="X206" s="89" t="s">
        <v>435</v>
      </c>
      <c r="Y206" s="88" t="s">
        <v>25061</v>
      </c>
    </row>
    <row r="207" spans="1:25" x14ac:dyDescent="0.3">
      <c r="A207" s="84" t="str">
        <f t="shared" si="3"/>
        <v>charmor</v>
      </c>
      <c r="B207" s="88" t="s">
        <v>21165</v>
      </c>
      <c r="C207" s="89" t="s">
        <v>21166</v>
      </c>
      <c r="D207" s="89" t="s">
        <v>21167</v>
      </c>
      <c r="E207" s="89" t="s">
        <v>19170</v>
      </c>
      <c r="F207" s="88" t="s">
        <v>19181</v>
      </c>
      <c r="G207" s="89" t="s">
        <v>19030</v>
      </c>
      <c r="H207" s="89" t="s">
        <v>19172</v>
      </c>
      <c r="I207" s="89" t="s">
        <v>19173</v>
      </c>
      <c r="J207" s="88" t="s">
        <v>19174</v>
      </c>
      <c r="K207" s="88" t="s">
        <v>19802</v>
      </c>
      <c r="L207" s="88" t="s">
        <v>19803</v>
      </c>
      <c r="M207" s="89" t="s">
        <v>19804</v>
      </c>
      <c r="N207" s="89" t="s">
        <v>549</v>
      </c>
      <c r="O207" s="90">
        <v>45571</v>
      </c>
      <c r="P207" s="90">
        <v>45571</v>
      </c>
      <c r="Q207" s="90">
        <v>45571</v>
      </c>
      <c r="R207" s="89">
        <v>358</v>
      </c>
      <c r="S207" s="89">
        <v>0</v>
      </c>
      <c r="T207" s="89" t="s">
        <v>19176</v>
      </c>
      <c r="U207" s="89" t="s">
        <v>21168</v>
      </c>
      <c r="V207" s="89" t="s">
        <v>21169</v>
      </c>
      <c r="W207" s="89" t="s">
        <v>21170</v>
      </c>
      <c r="X207" s="89" t="s">
        <v>549</v>
      </c>
      <c r="Y207" s="88" t="s">
        <v>21171</v>
      </c>
    </row>
    <row r="208" spans="1:25" x14ac:dyDescent="0.3">
      <c r="A208" s="84" t="str">
        <f t="shared" si="3"/>
        <v>aparkin</v>
      </c>
      <c r="B208" s="88" t="s">
        <v>20004</v>
      </c>
      <c r="C208" s="89" t="s">
        <v>20005</v>
      </c>
      <c r="D208" s="89" t="s">
        <v>20006</v>
      </c>
      <c r="E208" s="89" t="s">
        <v>5630</v>
      </c>
      <c r="F208" s="88" t="s">
        <v>19171</v>
      </c>
      <c r="G208" s="89" t="s">
        <v>19029</v>
      </c>
      <c r="H208" s="89" t="s">
        <v>19172</v>
      </c>
      <c r="I208" s="89" t="s">
        <v>19173</v>
      </c>
      <c r="J208" s="88" t="s">
        <v>19189</v>
      </c>
      <c r="K208" s="88" t="s">
        <v>19415</v>
      </c>
      <c r="L208" s="88" t="s">
        <v>6684</v>
      </c>
      <c r="M208" s="89" t="s">
        <v>19416</v>
      </c>
      <c r="N208" s="89" t="s">
        <v>318</v>
      </c>
      <c r="O208" s="90">
        <v>45578</v>
      </c>
      <c r="P208" s="90">
        <v>45578</v>
      </c>
      <c r="Q208" s="90">
        <v>45578</v>
      </c>
      <c r="R208" s="89">
        <v>351</v>
      </c>
      <c r="S208" s="89">
        <v>0</v>
      </c>
      <c r="T208" s="89" t="s">
        <v>19176</v>
      </c>
      <c r="U208" s="89" t="s">
        <v>20007</v>
      </c>
      <c r="W208" s="89" t="s">
        <v>20008</v>
      </c>
      <c r="X208" s="89" t="s">
        <v>318</v>
      </c>
      <c r="Y208" s="88" t="s">
        <v>15262</v>
      </c>
    </row>
    <row r="209" spans="1:25" x14ac:dyDescent="0.3">
      <c r="A209" s="84" t="str">
        <f t="shared" si="3"/>
        <v>kwillia</v>
      </c>
      <c r="B209" s="88" t="s">
        <v>26108</v>
      </c>
      <c r="C209" s="89" t="s">
        <v>26109</v>
      </c>
      <c r="D209" s="89" t="s">
        <v>26110</v>
      </c>
      <c r="E209" s="89" t="s">
        <v>19170</v>
      </c>
      <c r="F209" s="88" t="s">
        <v>19171</v>
      </c>
      <c r="G209" s="89" t="s">
        <v>19029</v>
      </c>
      <c r="H209" s="89" t="s">
        <v>19172</v>
      </c>
      <c r="I209" s="89" t="s">
        <v>19173</v>
      </c>
      <c r="J209" s="88" t="s">
        <v>19174</v>
      </c>
      <c r="K209" s="88" t="s">
        <v>19522</v>
      </c>
      <c r="L209" s="88" t="s">
        <v>19523</v>
      </c>
      <c r="M209" s="89" t="s">
        <v>7156</v>
      </c>
      <c r="N209" s="89" t="s">
        <v>773</v>
      </c>
      <c r="O209" s="90">
        <v>45592</v>
      </c>
      <c r="P209" s="90">
        <v>45592</v>
      </c>
      <c r="Q209" s="90">
        <v>45592</v>
      </c>
      <c r="R209" s="89">
        <v>337</v>
      </c>
      <c r="S209" s="89">
        <v>0</v>
      </c>
      <c r="T209" s="89" t="s">
        <v>19176</v>
      </c>
      <c r="U209" s="89" t="s">
        <v>26111</v>
      </c>
      <c r="W209" s="89" t="s">
        <v>1813</v>
      </c>
      <c r="X209" s="89" t="s">
        <v>773</v>
      </c>
      <c r="Y209" s="88" t="s">
        <v>14892</v>
      </c>
    </row>
    <row r="210" spans="1:25" x14ac:dyDescent="0.3">
      <c r="A210" s="84" t="str">
        <f t="shared" si="3"/>
        <v>alopez3</v>
      </c>
      <c r="B210" s="88" t="s">
        <v>19881</v>
      </c>
      <c r="C210" s="89" t="s">
        <v>19882</v>
      </c>
      <c r="D210" s="89" t="s">
        <v>19883</v>
      </c>
      <c r="E210" s="89" t="s">
        <v>19170</v>
      </c>
      <c r="F210" s="88" t="s">
        <v>19215</v>
      </c>
      <c r="G210" s="89" t="s">
        <v>19033</v>
      </c>
      <c r="H210" s="89" t="s">
        <v>19172</v>
      </c>
      <c r="I210" s="89" t="s">
        <v>19173</v>
      </c>
      <c r="J210" s="88" t="s">
        <v>19174</v>
      </c>
      <c r="K210" s="88" t="s">
        <v>19431</v>
      </c>
      <c r="L210" s="88" t="s">
        <v>19432</v>
      </c>
      <c r="M210" s="89" t="s">
        <v>6264</v>
      </c>
      <c r="N210" s="89" t="s">
        <v>279</v>
      </c>
      <c r="O210" s="90">
        <v>45606</v>
      </c>
      <c r="P210" s="90">
        <v>45606</v>
      </c>
      <c r="Q210" s="90">
        <v>45606</v>
      </c>
      <c r="R210" s="89">
        <v>323</v>
      </c>
      <c r="S210" s="89">
        <v>0</v>
      </c>
      <c r="T210" s="89" t="s">
        <v>19176</v>
      </c>
      <c r="U210" s="89" t="s">
        <v>19884</v>
      </c>
      <c r="V210" s="89" t="s">
        <v>19885</v>
      </c>
      <c r="W210" s="89" t="s">
        <v>4134</v>
      </c>
      <c r="X210" s="89" t="s">
        <v>279</v>
      </c>
      <c r="Y210" s="88" t="s">
        <v>10389</v>
      </c>
    </row>
    <row r="211" spans="1:25" x14ac:dyDescent="0.3">
      <c r="A211" s="84" t="str">
        <f t="shared" si="3"/>
        <v>dmarti0</v>
      </c>
      <c r="B211" s="88" t="s">
        <v>22178</v>
      </c>
      <c r="C211" s="89" t="s">
        <v>22179</v>
      </c>
      <c r="D211" s="89" t="s">
        <v>22180</v>
      </c>
      <c r="E211" s="89" t="s">
        <v>5630</v>
      </c>
      <c r="F211" s="88" t="s">
        <v>19171</v>
      </c>
      <c r="G211" s="89" t="s">
        <v>19029</v>
      </c>
      <c r="H211" s="89" t="s">
        <v>19172</v>
      </c>
      <c r="I211" s="89" t="s">
        <v>19173</v>
      </c>
      <c r="J211" s="88" t="s">
        <v>19174</v>
      </c>
      <c r="K211" s="88" t="s">
        <v>19401</v>
      </c>
      <c r="L211" s="88" t="s">
        <v>19764</v>
      </c>
      <c r="M211" s="89" t="s">
        <v>8645</v>
      </c>
      <c r="N211" s="89" t="s">
        <v>407</v>
      </c>
      <c r="O211" s="90">
        <v>45620</v>
      </c>
      <c r="P211" s="90">
        <v>45620</v>
      </c>
      <c r="Q211" s="90">
        <v>45620</v>
      </c>
      <c r="R211" s="89">
        <v>309</v>
      </c>
      <c r="S211" s="89">
        <v>0</v>
      </c>
      <c r="T211" s="89" t="s">
        <v>19176</v>
      </c>
      <c r="U211" s="89" t="s">
        <v>22181</v>
      </c>
      <c r="W211" s="89" t="s">
        <v>4019</v>
      </c>
      <c r="X211" s="89" t="s">
        <v>983</v>
      </c>
      <c r="Y211" s="88" t="s">
        <v>11363</v>
      </c>
    </row>
    <row r="212" spans="1:25" x14ac:dyDescent="0.3">
      <c r="A212" s="84" t="str">
        <f t="shared" si="3"/>
        <v>edesroc</v>
      </c>
      <c r="B212" s="88" t="s">
        <v>22705</v>
      </c>
      <c r="C212" s="89" t="s">
        <v>22706</v>
      </c>
      <c r="D212" s="89" t="s">
        <v>22707</v>
      </c>
      <c r="E212" s="89" t="s">
        <v>19170</v>
      </c>
      <c r="F212" s="88" t="s">
        <v>19181</v>
      </c>
      <c r="G212" s="89" t="s">
        <v>19030</v>
      </c>
      <c r="H212" s="89" t="s">
        <v>19172</v>
      </c>
      <c r="I212" s="89" t="s">
        <v>19173</v>
      </c>
      <c r="J212" s="88" t="s">
        <v>19174</v>
      </c>
      <c r="K212" s="88" t="s">
        <v>19455</v>
      </c>
      <c r="L212" s="88" t="s">
        <v>19456</v>
      </c>
      <c r="M212" s="89" t="s">
        <v>19457</v>
      </c>
      <c r="N212" s="89" t="s">
        <v>2504</v>
      </c>
      <c r="O212" s="90">
        <v>45641</v>
      </c>
      <c r="P212" s="90">
        <v>45641</v>
      </c>
      <c r="Q212" s="90">
        <v>45641</v>
      </c>
      <c r="R212" s="89">
        <v>288</v>
      </c>
      <c r="S212" s="89">
        <v>0</v>
      </c>
      <c r="T212" s="89" t="s">
        <v>19176</v>
      </c>
      <c r="U212" s="89" t="s">
        <v>22708</v>
      </c>
      <c r="W212" s="89" t="s">
        <v>22709</v>
      </c>
      <c r="X212" s="89" t="s">
        <v>2504</v>
      </c>
      <c r="Y212" s="88" t="s">
        <v>22710</v>
      </c>
    </row>
    <row r="213" spans="1:25" x14ac:dyDescent="0.3">
      <c r="A213" s="84" t="str">
        <f t="shared" si="3"/>
        <v>rcortez</v>
      </c>
      <c r="B213" s="88" t="s">
        <v>28145</v>
      </c>
      <c r="C213" s="89" t="s">
        <v>28146</v>
      </c>
      <c r="D213" s="89" t="s">
        <v>28147</v>
      </c>
      <c r="E213" s="89" t="s">
        <v>5630</v>
      </c>
      <c r="F213" s="88" t="s">
        <v>19171</v>
      </c>
      <c r="G213" s="89" t="s">
        <v>19029</v>
      </c>
      <c r="H213" s="89" t="s">
        <v>19172</v>
      </c>
      <c r="I213" s="89" t="s">
        <v>19173</v>
      </c>
      <c r="J213" s="88" t="s">
        <v>19174</v>
      </c>
      <c r="K213" s="88" t="s">
        <v>19431</v>
      </c>
      <c r="L213" s="88" t="s">
        <v>19432</v>
      </c>
      <c r="M213" s="89" t="s">
        <v>6264</v>
      </c>
      <c r="N213" s="89" t="s">
        <v>279</v>
      </c>
      <c r="O213" s="90">
        <v>45627</v>
      </c>
      <c r="P213" s="90">
        <v>45627</v>
      </c>
      <c r="Q213" s="90">
        <v>45627</v>
      </c>
      <c r="R213" s="89">
        <v>302</v>
      </c>
      <c r="S213" s="89">
        <v>0</v>
      </c>
      <c r="T213" s="89" t="s">
        <v>19176</v>
      </c>
      <c r="U213" s="89" t="s">
        <v>28148</v>
      </c>
      <c r="V213" s="89" t="s">
        <v>28149</v>
      </c>
      <c r="W213" s="89" t="s">
        <v>8030</v>
      </c>
      <c r="X213" s="89" t="s">
        <v>279</v>
      </c>
      <c r="Y213" s="88" t="s">
        <v>8031</v>
      </c>
    </row>
    <row r="214" spans="1:25" x14ac:dyDescent="0.3">
      <c r="A214" s="84" t="str">
        <f t="shared" si="3"/>
        <v>ajewett</v>
      </c>
      <c r="B214" s="88" t="s">
        <v>19778</v>
      </c>
      <c r="C214" s="89" t="s">
        <v>19779</v>
      </c>
      <c r="D214" s="89" t="s">
        <v>19780</v>
      </c>
      <c r="E214" s="89" t="s">
        <v>19170</v>
      </c>
      <c r="F214" s="88" t="s">
        <v>19171</v>
      </c>
      <c r="G214" s="89" t="s">
        <v>19029</v>
      </c>
      <c r="H214" s="89" t="s">
        <v>19172</v>
      </c>
      <c r="I214" s="89" t="s">
        <v>19173</v>
      </c>
      <c r="J214" s="88" t="s">
        <v>19189</v>
      </c>
      <c r="K214" s="88" t="s">
        <v>19333</v>
      </c>
      <c r="L214" s="88" t="s">
        <v>19467</v>
      </c>
      <c r="M214" s="89" t="s">
        <v>9084</v>
      </c>
      <c r="N214" s="89" t="s">
        <v>260</v>
      </c>
      <c r="O214" s="90">
        <v>45641</v>
      </c>
      <c r="P214" s="90">
        <v>45641</v>
      </c>
      <c r="Q214" s="90">
        <v>45641</v>
      </c>
      <c r="R214" s="89">
        <v>288</v>
      </c>
      <c r="S214" s="89">
        <v>0</v>
      </c>
      <c r="T214" s="89" t="s">
        <v>19176</v>
      </c>
      <c r="U214" s="89" t="s">
        <v>19781</v>
      </c>
      <c r="V214" s="89" t="s">
        <v>10798</v>
      </c>
      <c r="W214" s="89" t="s">
        <v>19782</v>
      </c>
      <c r="X214" s="89" t="s">
        <v>260</v>
      </c>
      <c r="Y214" s="88" t="s">
        <v>19783</v>
      </c>
    </row>
    <row r="215" spans="1:25" x14ac:dyDescent="0.3">
      <c r="A215" s="84" t="str">
        <f t="shared" si="3"/>
        <v>rbutche</v>
      </c>
      <c r="B215" s="88" t="s">
        <v>28105</v>
      </c>
      <c r="C215" s="89" t="s">
        <v>28106</v>
      </c>
      <c r="D215" s="89" t="s">
        <v>28107</v>
      </c>
      <c r="E215" s="89" t="s">
        <v>19170</v>
      </c>
      <c r="F215" s="88" t="s">
        <v>19181</v>
      </c>
      <c r="G215" s="89" t="s">
        <v>19030</v>
      </c>
      <c r="H215" s="89" t="s">
        <v>19172</v>
      </c>
      <c r="I215" s="89" t="s">
        <v>19173</v>
      </c>
      <c r="J215" s="88" t="s">
        <v>19174</v>
      </c>
      <c r="K215" s="88" t="s">
        <v>19401</v>
      </c>
      <c r="L215" s="88" t="s">
        <v>19764</v>
      </c>
      <c r="M215" s="89" t="s">
        <v>8645</v>
      </c>
      <c r="N215" s="89" t="s">
        <v>407</v>
      </c>
      <c r="O215" s="90">
        <v>45662</v>
      </c>
      <c r="P215" s="90">
        <v>45662</v>
      </c>
      <c r="Q215" s="90">
        <v>45662</v>
      </c>
      <c r="R215" s="89">
        <v>267</v>
      </c>
      <c r="S215" s="89">
        <v>0</v>
      </c>
      <c r="T215" s="89" t="s">
        <v>19176</v>
      </c>
      <c r="U215" s="89" t="s">
        <v>28108</v>
      </c>
      <c r="W215" s="89" t="s">
        <v>28109</v>
      </c>
      <c r="X215" s="89" t="s">
        <v>983</v>
      </c>
      <c r="Y215" s="88" t="s">
        <v>28110</v>
      </c>
    </row>
    <row r="216" spans="1:25" x14ac:dyDescent="0.3">
      <c r="A216" s="84" t="str">
        <f t="shared" si="3"/>
        <v>jsalced</v>
      </c>
      <c r="B216" s="88" t="s">
        <v>25437</v>
      </c>
      <c r="C216" s="89" t="s">
        <v>25438</v>
      </c>
      <c r="D216" s="89" t="s">
        <v>25439</v>
      </c>
      <c r="E216" s="89" t="s">
        <v>19170</v>
      </c>
      <c r="F216" s="88" t="s">
        <v>19382</v>
      </c>
      <c r="G216" s="89" t="s">
        <v>19045</v>
      </c>
      <c r="H216" s="89" t="s">
        <v>19172</v>
      </c>
      <c r="I216" s="89" t="s">
        <v>19173</v>
      </c>
      <c r="J216" s="88" t="s">
        <v>19174</v>
      </c>
      <c r="K216" s="88" t="s">
        <v>19309</v>
      </c>
      <c r="L216" s="88" t="s">
        <v>19513</v>
      </c>
      <c r="M216" s="89" t="s">
        <v>6528</v>
      </c>
      <c r="N216" s="89" t="s">
        <v>219</v>
      </c>
      <c r="O216" s="90">
        <v>45662</v>
      </c>
      <c r="P216" s="90">
        <v>45662</v>
      </c>
      <c r="Q216" s="90">
        <v>45662</v>
      </c>
      <c r="R216" s="89">
        <v>267</v>
      </c>
      <c r="S216" s="89">
        <v>0</v>
      </c>
      <c r="T216" s="89" t="s">
        <v>19176</v>
      </c>
      <c r="U216" s="89" t="s">
        <v>25440</v>
      </c>
      <c r="W216" s="89" t="s">
        <v>25441</v>
      </c>
      <c r="X216" s="89" t="s">
        <v>219</v>
      </c>
      <c r="Y216" s="88" t="s">
        <v>11088</v>
      </c>
    </row>
    <row r="217" spans="1:25" x14ac:dyDescent="0.3">
      <c r="A217" s="84" t="str">
        <f t="shared" si="3"/>
        <v>bhalim</v>
      </c>
      <c r="B217" s="88" t="s">
        <v>20579</v>
      </c>
      <c r="C217" s="89" t="s">
        <v>20580</v>
      </c>
      <c r="D217" s="89" t="s">
        <v>20581</v>
      </c>
      <c r="E217" s="89" t="s">
        <v>19170</v>
      </c>
      <c r="F217" s="88" t="s">
        <v>19181</v>
      </c>
      <c r="G217" s="89" t="s">
        <v>19030</v>
      </c>
      <c r="H217" s="89" t="s">
        <v>19172</v>
      </c>
      <c r="I217" s="89" t="s">
        <v>19173</v>
      </c>
      <c r="J217" s="88" t="s">
        <v>19189</v>
      </c>
      <c r="K217" s="88" t="s">
        <v>19273</v>
      </c>
      <c r="L217" s="88" t="s">
        <v>19274</v>
      </c>
      <c r="M217" s="89" t="s">
        <v>7733</v>
      </c>
      <c r="N217" s="89" t="s">
        <v>328</v>
      </c>
      <c r="O217" s="90">
        <v>45655</v>
      </c>
      <c r="P217" s="90">
        <v>45655</v>
      </c>
      <c r="Q217" s="90">
        <v>45655</v>
      </c>
      <c r="R217" s="89">
        <v>274</v>
      </c>
      <c r="S217" s="89">
        <v>0</v>
      </c>
      <c r="T217" s="89" t="s">
        <v>19176</v>
      </c>
      <c r="U217" s="89" t="s">
        <v>20582</v>
      </c>
      <c r="W217" s="89" t="s">
        <v>20583</v>
      </c>
      <c r="X217" s="89" t="s">
        <v>328</v>
      </c>
      <c r="Y217" s="88" t="s">
        <v>6915</v>
      </c>
    </row>
    <row r="218" spans="1:25" x14ac:dyDescent="0.3">
      <c r="A218" s="84" t="str">
        <f t="shared" si="3"/>
        <v>cmcclai</v>
      </c>
      <c r="B218" s="88" t="s">
        <v>21372</v>
      </c>
      <c r="C218" s="89" t="s">
        <v>21373</v>
      </c>
      <c r="D218" s="89" t="s">
        <v>21374</v>
      </c>
      <c r="E218" s="89" t="s">
        <v>19170</v>
      </c>
      <c r="F218" s="88" t="s">
        <v>19181</v>
      </c>
      <c r="G218" s="89" t="s">
        <v>19030</v>
      </c>
      <c r="H218" s="89" t="s">
        <v>19172</v>
      </c>
      <c r="I218" s="89" t="s">
        <v>19173</v>
      </c>
      <c r="J218" s="88" t="s">
        <v>19174</v>
      </c>
      <c r="K218" s="88" t="s">
        <v>20070</v>
      </c>
      <c r="L218" s="88" t="s">
        <v>20328</v>
      </c>
      <c r="M218" s="89" t="s">
        <v>10269</v>
      </c>
      <c r="N218" s="89" t="s">
        <v>201</v>
      </c>
      <c r="O218" s="90">
        <v>45662</v>
      </c>
      <c r="P218" s="90">
        <v>45662</v>
      </c>
      <c r="Q218" s="90">
        <v>45662</v>
      </c>
      <c r="R218" s="89">
        <v>267</v>
      </c>
      <c r="S218" s="89">
        <v>0</v>
      </c>
      <c r="T218" s="89" t="s">
        <v>19176</v>
      </c>
      <c r="U218" s="89" t="s">
        <v>21375</v>
      </c>
      <c r="W218" s="89" t="s">
        <v>21376</v>
      </c>
      <c r="X218" s="89" t="s">
        <v>2135</v>
      </c>
      <c r="Y218" s="88" t="s">
        <v>21377</v>
      </c>
    </row>
    <row r="219" spans="1:25" x14ac:dyDescent="0.3">
      <c r="A219" s="84" t="str">
        <f t="shared" si="3"/>
        <v>lswims</v>
      </c>
      <c r="B219" s="88" t="s">
        <v>26365</v>
      </c>
      <c r="C219" s="89" t="s">
        <v>26366</v>
      </c>
      <c r="D219" s="89" t="s">
        <v>26367</v>
      </c>
      <c r="E219" s="89" t="s">
        <v>19170</v>
      </c>
      <c r="F219" s="88" t="s">
        <v>19171</v>
      </c>
      <c r="G219" s="89" t="s">
        <v>19029</v>
      </c>
      <c r="H219" s="89" t="s">
        <v>19172</v>
      </c>
      <c r="I219" s="89" t="s">
        <v>19173</v>
      </c>
      <c r="J219" s="88" t="s">
        <v>19189</v>
      </c>
      <c r="K219" s="88" t="s">
        <v>19345</v>
      </c>
      <c r="L219" s="88" t="s">
        <v>19551</v>
      </c>
      <c r="M219" s="89" t="s">
        <v>19552</v>
      </c>
      <c r="N219" s="89" t="s">
        <v>318</v>
      </c>
      <c r="O219" s="90">
        <v>45669</v>
      </c>
      <c r="P219" s="90">
        <v>45669</v>
      </c>
      <c r="Q219" s="90">
        <v>45669</v>
      </c>
      <c r="R219" s="89">
        <v>260</v>
      </c>
      <c r="S219" s="89">
        <v>0</v>
      </c>
      <c r="T219" s="89" t="s">
        <v>19176</v>
      </c>
      <c r="U219" s="89" t="s">
        <v>26368</v>
      </c>
      <c r="W219" s="89" t="s">
        <v>1414</v>
      </c>
      <c r="X219" s="89" t="s">
        <v>318</v>
      </c>
      <c r="Y219" s="88" t="s">
        <v>26369</v>
      </c>
    </row>
    <row r="220" spans="1:25" x14ac:dyDescent="0.3">
      <c r="A220" s="84" t="str">
        <f t="shared" si="3"/>
        <v>ssteven</v>
      </c>
      <c r="B220" s="88" t="s">
        <v>29356</v>
      </c>
      <c r="C220" s="89" t="s">
        <v>29357</v>
      </c>
      <c r="D220" s="89" t="s">
        <v>29358</v>
      </c>
      <c r="E220" s="89" t="s">
        <v>19170</v>
      </c>
      <c r="F220" s="88" t="s">
        <v>19181</v>
      </c>
      <c r="G220" s="89" t="s">
        <v>19030</v>
      </c>
      <c r="H220" s="89" t="s">
        <v>19172</v>
      </c>
      <c r="I220" s="89" t="s">
        <v>19173</v>
      </c>
      <c r="J220" s="88" t="s">
        <v>19189</v>
      </c>
      <c r="K220" s="88" t="s">
        <v>19345</v>
      </c>
      <c r="L220" s="88" t="s">
        <v>19837</v>
      </c>
      <c r="M220" s="89" t="s">
        <v>6275</v>
      </c>
      <c r="N220" s="89" t="s">
        <v>318</v>
      </c>
      <c r="O220" s="90">
        <v>45788</v>
      </c>
      <c r="P220" s="90">
        <v>45788</v>
      </c>
      <c r="Q220" s="90">
        <v>45788</v>
      </c>
      <c r="R220" s="89">
        <v>141</v>
      </c>
      <c r="S220" s="89">
        <v>0</v>
      </c>
      <c r="T220" s="89" t="s">
        <v>19193</v>
      </c>
      <c r="U220" s="89" t="s">
        <v>29359</v>
      </c>
      <c r="W220" s="89" t="s">
        <v>249</v>
      </c>
      <c r="X220" s="89" t="s">
        <v>318</v>
      </c>
      <c r="Y220" s="88" t="s">
        <v>29360</v>
      </c>
    </row>
    <row r="221" spans="1:25" x14ac:dyDescent="0.3">
      <c r="A221" s="84" t="str">
        <f t="shared" si="3"/>
        <v>kfloyd</v>
      </c>
      <c r="B221" s="88" t="s">
        <v>25859</v>
      </c>
      <c r="C221" s="89" t="s">
        <v>25860</v>
      </c>
      <c r="D221" s="89" t="s">
        <v>25861</v>
      </c>
      <c r="E221" s="89" t="s">
        <v>5630</v>
      </c>
      <c r="F221" s="88" t="s">
        <v>19215</v>
      </c>
      <c r="G221" s="89" t="s">
        <v>19033</v>
      </c>
      <c r="H221" s="89" t="s">
        <v>19172</v>
      </c>
      <c r="I221" s="89" t="s">
        <v>19173</v>
      </c>
      <c r="J221" s="88" t="s">
        <v>19174</v>
      </c>
      <c r="K221" s="88" t="s">
        <v>19455</v>
      </c>
      <c r="L221" s="88" t="s">
        <v>19456</v>
      </c>
      <c r="M221" s="89" t="s">
        <v>19457</v>
      </c>
      <c r="N221" s="89" t="s">
        <v>2504</v>
      </c>
      <c r="O221" s="90">
        <v>45711</v>
      </c>
      <c r="P221" s="90">
        <v>45711</v>
      </c>
      <c r="Q221" s="90">
        <v>45711</v>
      </c>
      <c r="R221" s="89">
        <v>218</v>
      </c>
      <c r="S221" s="89">
        <v>0</v>
      </c>
      <c r="T221" s="89" t="s">
        <v>19176</v>
      </c>
      <c r="U221" s="89" t="s">
        <v>25862</v>
      </c>
      <c r="W221" s="89" t="s">
        <v>5152</v>
      </c>
      <c r="X221" s="89" t="s">
        <v>2504</v>
      </c>
      <c r="Y221" s="88" t="s">
        <v>25863</v>
      </c>
    </row>
    <row r="222" spans="1:25" x14ac:dyDescent="0.3">
      <c r="A222" s="84" t="str">
        <f t="shared" si="3"/>
        <v>jkaeche</v>
      </c>
      <c r="B222" s="88" t="s">
        <v>24821</v>
      </c>
      <c r="C222" s="89" t="s">
        <v>24822</v>
      </c>
      <c r="D222" s="89" t="s">
        <v>24823</v>
      </c>
      <c r="E222" s="89" t="s">
        <v>19170</v>
      </c>
      <c r="F222" s="88" t="s">
        <v>19236</v>
      </c>
      <c r="G222" s="89" t="s">
        <v>19032</v>
      </c>
      <c r="H222" s="89" t="s">
        <v>19227</v>
      </c>
      <c r="I222" s="89" t="s">
        <v>19173</v>
      </c>
      <c r="J222" s="88" t="s">
        <v>19189</v>
      </c>
      <c r="K222" s="88" t="s">
        <v>19273</v>
      </c>
      <c r="L222" s="88" t="s">
        <v>19274</v>
      </c>
      <c r="M222" s="89" t="s">
        <v>7733</v>
      </c>
      <c r="N222" s="89" t="s">
        <v>328</v>
      </c>
      <c r="O222" s="90">
        <v>45725</v>
      </c>
      <c r="P222" s="90">
        <v>45725</v>
      </c>
      <c r="Q222" s="90">
        <v>45725</v>
      </c>
      <c r="R222" s="89">
        <v>204</v>
      </c>
      <c r="S222" s="89">
        <v>0</v>
      </c>
      <c r="T222" s="89" t="s">
        <v>19176</v>
      </c>
      <c r="U222" s="89" t="s">
        <v>24824</v>
      </c>
      <c r="W222" s="89" t="s">
        <v>22137</v>
      </c>
      <c r="X222" s="89" t="s">
        <v>328</v>
      </c>
      <c r="Y222" s="88" t="s">
        <v>24825</v>
      </c>
    </row>
    <row r="223" spans="1:25" x14ac:dyDescent="0.3">
      <c r="A223" s="84" t="str">
        <f t="shared" si="3"/>
        <v>wdieuju</v>
      </c>
      <c r="B223" s="88" t="s">
        <v>30183</v>
      </c>
      <c r="C223" s="89" t="s">
        <v>30184</v>
      </c>
      <c r="D223" s="89" t="s">
        <v>30185</v>
      </c>
      <c r="E223" s="89" t="s">
        <v>19170</v>
      </c>
      <c r="F223" s="88" t="s">
        <v>19181</v>
      </c>
      <c r="G223" s="89" t="s">
        <v>19030</v>
      </c>
      <c r="H223" s="89" t="s">
        <v>19172</v>
      </c>
      <c r="I223" s="89" t="s">
        <v>19173</v>
      </c>
      <c r="J223" s="88" t="s">
        <v>19189</v>
      </c>
      <c r="K223" s="88" t="s">
        <v>19471</v>
      </c>
      <c r="L223" s="88" t="s">
        <v>20722</v>
      </c>
      <c r="M223" s="89" t="s">
        <v>20723</v>
      </c>
      <c r="N223" s="89" t="s">
        <v>719</v>
      </c>
      <c r="O223" s="90">
        <v>45711</v>
      </c>
      <c r="P223" s="90">
        <v>45711</v>
      </c>
      <c r="Q223" s="90">
        <v>45711</v>
      </c>
      <c r="R223" s="89">
        <v>218</v>
      </c>
      <c r="S223" s="89">
        <v>0</v>
      </c>
      <c r="T223" s="89" t="s">
        <v>19176</v>
      </c>
      <c r="U223" s="89" t="s">
        <v>30186</v>
      </c>
      <c r="W223" s="89" t="s">
        <v>4359</v>
      </c>
      <c r="X223" s="89" t="s">
        <v>719</v>
      </c>
      <c r="Y223" s="88" t="s">
        <v>30187</v>
      </c>
    </row>
    <row r="224" spans="1:25" x14ac:dyDescent="0.3">
      <c r="A224" s="84" t="str">
        <f t="shared" si="3"/>
        <v>jrochon</v>
      </c>
      <c r="B224" s="88" t="s">
        <v>25386</v>
      </c>
      <c r="C224" s="89" t="s">
        <v>25387</v>
      </c>
      <c r="D224" s="89" t="s">
        <v>25388</v>
      </c>
      <c r="E224" s="89" t="s">
        <v>5630</v>
      </c>
      <c r="F224" s="88" t="s">
        <v>19236</v>
      </c>
      <c r="G224" s="89" t="s">
        <v>19032</v>
      </c>
      <c r="H224" s="89" t="s">
        <v>19227</v>
      </c>
      <c r="I224" s="89" t="s">
        <v>19173</v>
      </c>
      <c r="J224" s="88" t="s">
        <v>19174</v>
      </c>
      <c r="K224" s="88" t="s">
        <v>19802</v>
      </c>
      <c r="L224" s="88" t="s">
        <v>19803</v>
      </c>
      <c r="M224" s="89" t="s">
        <v>19804</v>
      </c>
      <c r="N224" s="89" t="s">
        <v>549</v>
      </c>
      <c r="O224" s="90">
        <v>45725</v>
      </c>
      <c r="P224" s="90">
        <v>45725</v>
      </c>
      <c r="Q224" s="90">
        <v>45725</v>
      </c>
      <c r="R224" s="89">
        <v>204</v>
      </c>
      <c r="S224" s="89">
        <v>0</v>
      </c>
      <c r="T224" s="89" t="s">
        <v>19176</v>
      </c>
      <c r="U224" s="89" t="s">
        <v>6480</v>
      </c>
      <c r="W224" s="89" t="s">
        <v>6481</v>
      </c>
      <c r="X224" s="89" t="s">
        <v>2926</v>
      </c>
      <c r="Y224" s="88" t="s">
        <v>6482</v>
      </c>
    </row>
    <row r="225" spans="1:25" x14ac:dyDescent="0.3">
      <c r="A225" s="84" t="str">
        <f t="shared" si="3"/>
        <v>alane</v>
      </c>
      <c r="B225" s="88" t="s">
        <v>19853</v>
      </c>
      <c r="C225" s="89" t="s">
        <v>19854</v>
      </c>
      <c r="D225" s="89" t="s">
        <v>19855</v>
      </c>
      <c r="E225" s="89" t="s">
        <v>19170</v>
      </c>
      <c r="F225" s="88" t="s">
        <v>19171</v>
      </c>
      <c r="G225" s="89" t="s">
        <v>19029</v>
      </c>
      <c r="H225" s="89" t="s">
        <v>19172</v>
      </c>
      <c r="I225" s="89" t="s">
        <v>19173</v>
      </c>
      <c r="J225" s="88" t="s">
        <v>19189</v>
      </c>
      <c r="K225" s="88" t="s">
        <v>19273</v>
      </c>
      <c r="L225" s="88" t="s">
        <v>19274</v>
      </c>
      <c r="M225" s="89" t="s">
        <v>7733</v>
      </c>
      <c r="N225" s="89" t="s">
        <v>328</v>
      </c>
      <c r="O225" s="90">
        <v>45739</v>
      </c>
      <c r="P225" s="90">
        <v>45739</v>
      </c>
      <c r="Q225" s="90">
        <v>45739</v>
      </c>
      <c r="R225" s="89">
        <v>190</v>
      </c>
      <c r="S225" s="89">
        <v>0</v>
      </c>
      <c r="T225" s="89" t="s">
        <v>19176</v>
      </c>
      <c r="U225" s="89" t="s">
        <v>19856</v>
      </c>
      <c r="W225" s="89" t="s">
        <v>19857</v>
      </c>
      <c r="X225" s="89" t="s">
        <v>328</v>
      </c>
      <c r="Y225" s="88" t="s">
        <v>19858</v>
      </c>
    </row>
    <row r="226" spans="1:25" x14ac:dyDescent="0.3">
      <c r="A226" s="84" t="str">
        <f t="shared" si="3"/>
        <v>lpiloto</v>
      </c>
      <c r="B226" s="88" t="s">
        <v>26311</v>
      </c>
      <c r="C226" s="89" t="s">
        <v>26312</v>
      </c>
      <c r="D226" s="89" t="s">
        <v>26313</v>
      </c>
      <c r="E226" s="89" t="s">
        <v>19170</v>
      </c>
      <c r="F226" s="88" t="s">
        <v>19171</v>
      </c>
      <c r="G226" s="89" t="s">
        <v>19029</v>
      </c>
      <c r="H226" s="89" t="s">
        <v>19172</v>
      </c>
      <c r="I226" s="89" t="s">
        <v>19173</v>
      </c>
      <c r="J226" s="88" t="s">
        <v>19189</v>
      </c>
      <c r="K226" s="88" t="s">
        <v>19333</v>
      </c>
      <c r="L226" s="88" t="s">
        <v>21478</v>
      </c>
      <c r="M226" s="89" t="s">
        <v>9382</v>
      </c>
      <c r="N226" s="89" t="s">
        <v>366</v>
      </c>
      <c r="O226" s="90">
        <v>45739</v>
      </c>
      <c r="P226" s="90">
        <v>45739</v>
      </c>
      <c r="Q226" s="90">
        <v>45739</v>
      </c>
      <c r="R226" s="89">
        <v>190</v>
      </c>
      <c r="S226" s="89">
        <v>0</v>
      </c>
      <c r="T226" s="89" t="s">
        <v>19176</v>
      </c>
      <c r="U226" s="89" t="s">
        <v>26314</v>
      </c>
      <c r="W226" s="89" t="s">
        <v>406</v>
      </c>
      <c r="X226" s="89" t="s">
        <v>407</v>
      </c>
      <c r="Y226" s="88" t="s">
        <v>26315</v>
      </c>
    </row>
    <row r="227" spans="1:25" x14ac:dyDescent="0.3">
      <c r="A227" s="84" t="str">
        <f t="shared" si="3"/>
        <v>chand</v>
      </c>
      <c r="B227" s="88" t="s">
        <v>21159</v>
      </c>
      <c r="C227" s="89" t="s">
        <v>21160</v>
      </c>
      <c r="D227" s="89" t="s">
        <v>21161</v>
      </c>
      <c r="E227" s="89" t="s">
        <v>19170</v>
      </c>
      <c r="F227" s="88" t="s">
        <v>19181</v>
      </c>
      <c r="G227" s="89" t="s">
        <v>19030</v>
      </c>
      <c r="H227" s="89" t="s">
        <v>19172</v>
      </c>
      <c r="I227" s="89" t="s">
        <v>19173</v>
      </c>
      <c r="J227" s="88" t="s">
        <v>19189</v>
      </c>
      <c r="K227" s="88" t="s">
        <v>19273</v>
      </c>
      <c r="L227" s="88" t="s">
        <v>19274</v>
      </c>
      <c r="M227" s="89" t="s">
        <v>7733</v>
      </c>
      <c r="N227" s="89" t="s">
        <v>328</v>
      </c>
      <c r="O227" s="90">
        <v>45753</v>
      </c>
      <c r="P227" s="90">
        <v>45753</v>
      </c>
      <c r="Q227" s="90">
        <v>45753</v>
      </c>
      <c r="R227" s="89">
        <v>176</v>
      </c>
      <c r="S227" s="89">
        <v>0</v>
      </c>
      <c r="T227" s="89" t="s">
        <v>19193</v>
      </c>
      <c r="U227" s="89" t="s">
        <v>21162</v>
      </c>
      <c r="W227" s="89" t="s">
        <v>21163</v>
      </c>
      <c r="X227" s="89" t="s">
        <v>416</v>
      </c>
      <c r="Y227" s="88" t="s">
        <v>21164</v>
      </c>
    </row>
    <row r="228" spans="1:25" x14ac:dyDescent="0.3">
      <c r="A228" s="84" t="str">
        <f t="shared" si="3"/>
        <v>thudson</v>
      </c>
      <c r="B228" s="88" t="s">
        <v>29636</v>
      </c>
      <c r="C228" s="89" t="s">
        <v>29637</v>
      </c>
      <c r="D228" s="89" t="s">
        <v>29638</v>
      </c>
      <c r="E228" s="89" t="s">
        <v>5630</v>
      </c>
      <c r="F228" s="88" t="s">
        <v>19215</v>
      </c>
      <c r="G228" s="89" t="s">
        <v>19033</v>
      </c>
      <c r="H228" s="89" t="s">
        <v>19172</v>
      </c>
      <c r="I228" s="89" t="s">
        <v>19173</v>
      </c>
      <c r="J228" s="88" t="s">
        <v>19174</v>
      </c>
      <c r="K228" s="88" t="s">
        <v>19258</v>
      </c>
      <c r="L228" s="88" t="s">
        <v>19259</v>
      </c>
      <c r="M228" s="89" t="s">
        <v>19260</v>
      </c>
      <c r="N228" s="89" t="s">
        <v>279</v>
      </c>
      <c r="O228" s="90">
        <v>45767</v>
      </c>
      <c r="P228" s="90">
        <v>45767</v>
      </c>
      <c r="Q228" s="90">
        <v>45767</v>
      </c>
      <c r="R228" s="89">
        <v>162</v>
      </c>
      <c r="S228" s="89">
        <v>0</v>
      </c>
      <c r="T228" s="89" t="s">
        <v>19193</v>
      </c>
      <c r="U228" s="89" t="s">
        <v>29639</v>
      </c>
      <c r="V228" s="89" t="s">
        <v>29640</v>
      </c>
      <c r="W228" s="89" t="s">
        <v>4536</v>
      </c>
      <c r="X228" s="89" t="s">
        <v>279</v>
      </c>
      <c r="Y228" s="88" t="s">
        <v>10458</v>
      </c>
    </row>
    <row r="229" spans="1:25" x14ac:dyDescent="0.3">
      <c r="A229" s="84" t="str">
        <f t="shared" si="3"/>
        <v>plara</v>
      </c>
      <c r="B229" s="88" t="s">
        <v>27873</v>
      </c>
      <c r="C229" s="89" t="s">
        <v>27874</v>
      </c>
      <c r="D229" s="89" t="s">
        <v>27875</v>
      </c>
      <c r="E229" s="89" t="s">
        <v>19170</v>
      </c>
      <c r="F229" s="88" t="s">
        <v>19181</v>
      </c>
      <c r="G229" s="89" t="s">
        <v>19030</v>
      </c>
      <c r="H229" s="89" t="s">
        <v>19172</v>
      </c>
      <c r="I229" s="89" t="s">
        <v>19173</v>
      </c>
      <c r="J229" s="88" t="s">
        <v>19174</v>
      </c>
      <c r="K229" s="88" t="s">
        <v>19716</v>
      </c>
      <c r="L229" s="88" t="s">
        <v>19717</v>
      </c>
      <c r="M229" s="89" t="s">
        <v>5847</v>
      </c>
      <c r="N229" s="89" t="s">
        <v>279</v>
      </c>
      <c r="O229" s="90">
        <v>45774</v>
      </c>
      <c r="P229" s="90">
        <v>45774</v>
      </c>
      <c r="Q229" s="90">
        <v>45774</v>
      </c>
      <c r="R229" s="89">
        <v>155</v>
      </c>
      <c r="S229" s="89">
        <v>0</v>
      </c>
      <c r="T229" s="89" t="s">
        <v>19193</v>
      </c>
      <c r="U229" s="89" t="s">
        <v>27876</v>
      </c>
      <c r="W229" s="89" t="s">
        <v>4272</v>
      </c>
      <c r="X229" s="89" t="s">
        <v>279</v>
      </c>
      <c r="Y229" s="88" t="s">
        <v>27877</v>
      </c>
    </row>
    <row r="230" spans="1:25" x14ac:dyDescent="0.3">
      <c r="A230" s="84" t="str">
        <f t="shared" si="3"/>
        <v>kodum</v>
      </c>
      <c r="B230" s="88" t="s">
        <v>26017</v>
      </c>
      <c r="C230" s="89" t="s">
        <v>26018</v>
      </c>
      <c r="D230" s="89" t="s">
        <v>26019</v>
      </c>
      <c r="E230" s="89" t="s">
        <v>5630</v>
      </c>
      <c r="F230" s="88" t="s">
        <v>19372</v>
      </c>
      <c r="G230" s="89" t="s">
        <v>19373</v>
      </c>
      <c r="H230" s="89" t="s">
        <v>19172</v>
      </c>
      <c r="I230" s="89" t="s">
        <v>19173</v>
      </c>
      <c r="J230" s="88" t="s">
        <v>19189</v>
      </c>
      <c r="K230" s="88" t="s">
        <v>19374</v>
      </c>
      <c r="L230" s="88" t="s">
        <v>19492</v>
      </c>
      <c r="M230" s="89" t="s">
        <v>19493</v>
      </c>
      <c r="N230" s="89" t="s">
        <v>268</v>
      </c>
      <c r="O230" s="90">
        <v>45781</v>
      </c>
      <c r="P230" s="90">
        <v>45781</v>
      </c>
      <c r="Q230" s="90">
        <v>45781</v>
      </c>
      <c r="R230" s="89">
        <v>148</v>
      </c>
      <c r="S230" s="89">
        <v>0</v>
      </c>
      <c r="T230" s="89" t="s">
        <v>19193</v>
      </c>
      <c r="U230" s="89" t="s">
        <v>26020</v>
      </c>
      <c r="W230" s="89" t="s">
        <v>23583</v>
      </c>
      <c r="X230" s="89" t="s">
        <v>268</v>
      </c>
      <c r="Y230" s="88" t="s">
        <v>26021</v>
      </c>
    </row>
    <row r="231" spans="1:25" x14ac:dyDescent="0.3">
      <c r="A231" s="84" t="str">
        <f t="shared" si="3"/>
        <v>jnguye2</v>
      </c>
      <c r="B231" s="88" t="s">
        <v>25191</v>
      </c>
      <c r="C231" s="89" t="s">
        <v>25192</v>
      </c>
      <c r="D231" s="89" t="s">
        <v>25193</v>
      </c>
      <c r="E231" s="89" t="s">
        <v>19170</v>
      </c>
      <c r="F231" s="88" t="s">
        <v>19226</v>
      </c>
      <c r="G231" s="89" t="s">
        <v>19031</v>
      </c>
      <c r="H231" s="89" t="s">
        <v>19227</v>
      </c>
      <c r="I231" s="89" t="s">
        <v>19173</v>
      </c>
      <c r="J231" s="88" t="s">
        <v>19174</v>
      </c>
      <c r="K231" s="88" t="s">
        <v>19309</v>
      </c>
      <c r="L231" s="88" t="s">
        <v>19918</v>
      </c>
      <c r="M231" s="89" t="s">
        <v>18106</v>
      </c>
      <c r="N231" s="89" t="s">
        <v>4327</v>
      </c>
      <c r="O231" s="90">
        <v>45788</v>
      </c>
      <c r="P231" s="90">
        <v>45788</v>
      </c>
      <c r="Q231" s="90">
        <v>45788</v>
      </c>
      <c r="R231" s="89">
        <v>141</v>
      </c>
      <c r="S231" s="89">
        <v>0</v>
      </c>
      <c r="T231" s="89" t="s">
        <v>19193</v>
      </c>
      <c r="U231" s="89" t="s">
        <v>25194</v>
      </c>
      <c r="W231" s="89" t="s">
        <v>4809</v>
      </c>
      <c r="X231" s="89" t="s">
        <v>4327</v>
      </c>
      <c r="Y231" s="88" t="s">
        <v>25195</v>
      </c>
    </row>
    <row r="232" spans="1:25" x14ac:dyDescent="0.3">
      <c r="A232" s="84" t="str">
        <f t="shared" si="3"/>
        <v>mbulloc</v>
      </c>
      <c r="B232" s="88" t="s">
        <v>26499</v>
      </c>
      <c r="C232" s="89" t="s">
        <v>26500</v>
      </c>
      <c r="D232" s="89" t="s">
        <v>26501</v>
      </c>
      <c r="E232" s="89" t="s">
        <v>5630</v>
      </c>
      <c r="F232" s="88" t="s">
        <v>19215</v>
      </c>
      <c r="G232" s="89" t="s">
        <v>19033</v>
      </c>
      <c r="H232" s="89" t="s">
        <v>19172</v>
      </c>
      <c r="I232" s="89" t="s">
        <v>19173</v>
      </c>
      <c r="J232" s="88" t="s">
        <v>19189</v>
      </c>
      <c r="K232" s="88" t="s">
        <v>19273</v>
      </c>
      <c r="L232" s="88" t="s">
        <v>19274</v>
      </c>
      <c r="M232" s="89" t="s">
        <v>7733</v>
      </c>
      <c r="N232" s="89" t="s">
        <v>328</v>
      </c>
      <c r="O232" s="90">
        <v>45809</v>
      </c>
      <c r="P232" s="90">
        <v>45809</v>
      </c>
      <c r="Q232" s="90">
        <v>45809</v>
      </c>
      <c r="R232" s="89">
        <v>120</v>
      </c>
      <c r="S232" s="89">
        <v>0</v>
      </c>
      <c r="T232" s="89" t="s">
        <v>19193</v>
      </c>
      <c r="U232" s="89" t="s">
        <v>26502</v>
      </c>
      <c r="W232" s="89" t="s">
        <v>7598</v>
      </c>
      <c r="X232" s="89" t="s">
        <v>416</v>
      </c>
      <c r="Y232" s="88" t="s">
        <v>10553</v>
      </c>
    </row>
    <row r="233" spans="1:25" x14ac:dyDescent="0.3">
      <c r="A233" s="84" t="str">
        <f t="shared" si="3"/>
        <v>jmeadow</v>
      </c>
      <c r="B233" s="88" t="s">
        <v>25077</v>
      </c>
      <c r="C233" s="89" t="s">
        <v>25078</v>
      </c>
      <c r="D233" s="89" t="s">
        <v>25079</v>
      </c>
      <c r="E233" s="89" t="s">
        <v>5630</v>
      </c>
      <c r="F233" s="88" t="s">
        <v>19372</v>
      </c>
      <c r="G233" s="89" t="s">
        <v>19373</v>
      </c>
      <c r="H233" s="89" t="s">
        <v>19172</v>
      </c>
      <c r="I233" s="89" t="s">
        <v>19173</v>
      </c>
      <c r="J233" s="88" t="s">
        <v>19189</v>
      </c>
      <c r="K233" s="88" t="s">
        <v>19374</v>
      </c>
      <c r="L233" s="88" t="s">
        <v>20447</v>
      </c>
      <c r="M233" s="89" t="s">
        <v>17220</v>
      </c>
      <c r="N233" s="89" t="s">
        <v>297</v>
      </c>
      <c r="O233" s="90">
        <v>45802</v>
      </c>
      <c r="P233" s="90">
        <v>45802</v>
      </c>
      <c r="Q233" s="90">
        <v>45802</v>
      </c>
      <c r="R233" s="89">
        <v>127</v>
      </c>
      <c r="S233" s="89">
        <v>0</v>
      </c>
      <c r="T233" s="89" t="s">
        <v>19193</v>
      </c>
      <c r="U233" s="89" t="s">
        <v>25080</v>
      </c>
      <c r="W233" s="89" t="s">
        <v>25081</v>
      </c>
      <c r="X233" s="89" t="s">
        <v>268</v>
      </c>
      <c r="Y233" s="88" t="s">
        <v>25082</v>
      </c>
    </row>
    <row r="234" spans="1:25" x14ac:dyDescent="0.3">
      <c r="A234" s="84" t="str">
        <f t="shared" si="3"/>
        <v>jfinell</v>
      </c>
      <c r="B234" s="88" t="s">
        <v>24463</v>
      </c>
      <c r="C234" s="89" t="s">
        <v>24464</v>
      </c>
      <c r="D234" s="89" t="s">
        <v>24465</v>
      </c>
      <c r="E234" s="89" t="s">
        <v>5630</v>
      </c>
      <c r="F234" s="88" t="s">
        <v>19171</v>
      </c>
      <c r="G234" s="89" t="s">
        <v>19029</v>
      </c>
      <c r="H234" s="89" t="s">
        <v>19172</v>
      </c>
      <c r="I234" s="89" t="s">
        <v>19173</v>
      </c>
      <c r="J234" s="88" t="s">
        <v>19189</v>
      </c>
      <c r="K234" s="88" t="s">
        <v>19190</v>
      </c>
      <c r="L234" s="88" t="s">
        <v>19191</v>
      </c>
      <c r="M234" s="89" t="s">
        <v>19192</v>
      </c>
      <c r="N234" s="89" t="s">
        <v>297</v>
      </c>
      <c r="O234" s="90">
        <v>45816</v>
      </c>
      <c r="P234" s="90">
        <v>45816</v>
      </c>
      <c r="Q234" s="90">
        <v>45816</v>
      </c>
      <c r="R234" s="89">
        <v>113</v>
      </c>
      <c r="S234" s="89">
        <v>0</v>
      </c>
      <c r="T234" s="89" t="s">
        <v>19193</v>
      </c>
      <c r="U234" s="89" t="s">
        <v>24466</v>
      </c>
      <c r="W234" s="89" t="s">
        <v>1177</v>
      </c>
      <c r="X234" s="89" t="s">
        <v>297</v>
      </c>
      <c r="Y234" s="88" t="s">
        <v>24467</v>
      </c>
    </row>
    <row r="235" spans="1:25" x14ac:dyDescent="0.3">
      <c r="A235" s="84" t="str">
        <f t="shared" si="3"/>
        <v>asalvad</v>
      </c>
      <c r="B235" s="88" t="s">
        <v>20109</v>
      </c>
      <c r="C235" s="89" t="s">
        <v>20110</v>
      </c>
      <c r="D235" s="89" t="s">
        <v>20111</v>
      </c>
      <c r="E235" s="89" t="s">
        <v>5630</v>
      </c>
      <c r="F235" s="88" t="s">
        <v>19215</v>
      </c>
      <c r="G235" s="89" t="s">
        <v>19033</v>
      </c>
      <c r="H235" s="89" t="s">
        <v>19172</v>
      </c>
      <c r="I235" s="89" t="s">
        <v>19173</v>
      </c>
      <c r="J235" s="88" t="s">
        <v>19174</v>
      </c>
      <c r="K235" s="88" t="s">
        <v>19207</v>
      </c>
      <c r="L235" s="88" t="s">
        <v>19208</v>
      </c>
      <c r="M235" s="89" t="s">
        <v>10249</v>
      </c>
      <c r="N235" s="89" t="s">
        <v>219</v>
      </c>
      <c r="O235" s="90">
        <v>45830</v>
      </c>
      <c r="P235" s="90">
        <v>45830</v>
      </c>
      <c r="Q235" s="90">
        <v>45830</v>
      </c>
      <c r="R235" s="89">
        <v>99</v>
      </c>
      <c r="S235" s="89">
        <v>0</v>
      </c>
      <c r="T235" s="89" t="s">
        <v>19193</v>
      </c>
      <c r="U235" s="89" t="s">
        <v>20112</v>
      </c>
      <c r="W235" s="89" t="s">
        <v>232</v>
      </c>
      <c r="X235" s="89" t="s">
        <v>219</v>
      </c>
      <c r="Y235" s="88" t="s">
        <v>20113</v>
      </c>
    </row>
    <row r="236" spans="1:25" x14ac:dyDescent="0.3">
      <c r="A236" s="84" t="str">
        <f t="shared" si="3"/>
        <v>jaultma</v>
      </c>
      <c r="B236" s="88" t="s">
        <v>24017</v>
      </c>
      <c r="C236" s="89" t="s">
        <v>24018</v>
      </c>
      <c r="D236" s="89" t="s">
        <v>24019</v>
      </c>
      <c r="E236" s="89" t="s">
        <v>19170</v>
      </c>
      <c r="F236" s="88" t="s">
        <v>19171</v>
      </c>
      <c r="G236" s="89" t="s">
        <v>19029</v>
      </c>
      <c r="H236" s="89" t="s">
        <v>19172</v>
      </c>
      <c r="I236" s="89" t="s">
        <v>19173</v>
      </c>
      <c r="J236" s="88" t="s">
        <v>19174</v>
      </c>
      <c r="K236" s="88" t="s">
        <v>19401</v>
      </c>
      <c r="L236" s="88" t="s">
        <v>19764</v>
      </c>
      <c r="M236" s="89" t="s">
        <v>8645</v>
      </c>
      <c r="N236" s="89" t="s">
        <v>407</v>
      </c>
      <c r="O236" s="90">
        <v>45830</v>
      </c>
      <c r="P236" s="90">
        <v>45830</v>
      </c>
      <c r="Q236" s="90">
        <v>45830</v>
      </c>
      <c r="R236" s="89">
        <v>99</v>
      </c>
      <c r="S236" s="89">
        <v>0</v>
      </c>
      <c r="T236" s="89" t="s">
        <v>19193</v>
      </c>
      <c r="U236" s="89" t="s">
        <v>24020</v>
      </c>
      <c r="W236" s="89" t="s">
        <v>24021</v>
      </c>
      <c r="X236" s="89" t="s">
        <v>477</v>
      </c>
      <c r="Y236" s="88" t="s">
        <v>24022</v>
      </c>
    </row>
    <row r="237" spans="1:25" x14ac:dyDescent="0.3">
      <c r="A237" s="84" t="str">
        <f t="shared" si="3"/>
        <v>mscigli</v>
      </c>
      <c r="B237" s="88" t="s">
        <v>27209</v>
      </c>
      <c r="C237" s="89" t="s">
        <v>27210</v>
      </c>
      <c r="D237" s="89" t="s">
        <v>27211</v>
      </c>
      <c r="E237" s="89" t="s">
        <v>5630</v>
      </c>
      <c r="F237" s="88" t="s">
        <v>19272</v>
      </c>
      <c r="G237" s="89" t="s">
        <v>19048</v>
      </c>
      <c r="H237" s="89" t="s">
        <v>19227</v>
      </c>
      <c r="I237" s="89" t="s">
        <v>19173</v>
      </c>
      <c r="J237" s="88" t="s">
        <v>19174</v>
      </c>
      <c r="K237" s="88" t="s">
        <v>19309</v>
      </c>
      <c r="L237" s="88" t="s">
        <v>19513</v>
      </c>
      <c r="M237" s="89" t="s">
        <v>6528</v>
      </c>
      <c r="N237" s="89" t="s">
        <v>219</v>
      </c>
      <c r="O237" s="90">
        <v>45830</v>
      </c>
      <c r="P237" s="90">
        <v>45830</v>
      </c>
      <c r="Q237" s="90">
        <v>45830</v>
      </c>
      <c r="R237" s="89">
        <v>99</v>
      </c>
      <c r="S237" s="89">
        <v>0</v>
      </c>
      <c r="T237" s="89" t="s">
        <v>19193</v>
      </c>
      <c r="U237" s="89" t="s">
        <v>27212</v>
      </c>
      <c r="W237" s="89" t="s">
        <v>559</v>
      </c>
      <c r="X237" s="89" t="s">
        <v>219</v>
      </c>
      <c r="Y237" s="88" t="s">
        <v>7003</v>
      </c>
    </row>
    <row r="238" spans="1:25" x14ac:dyDescent="0.3">
      <c r="A238" s="84" t="str">
        <f t="shared" si="3"/>
        <v>gmiller</v>
      </c>
      <c r="B238" s="88" t="s">
        <v>23452</v>
      </c>
      <c r="C238" s="89" t="s">
        <v>23453</v>
      </c>
      <c r="D238" s="89" t="s">
        <v>23454</v>
      </c>
      <c r="E238" s="89" t="s">
        <v>5630</v>
      </c>
      <c r="F238" s="88" t="s">
        <v>19215</v>
      </c>
      <c r="G238" s="89" t="s">
        <v>19033</v>
      </c>
      <c r="H238" s="89" t="s">
        <v>19172</v>
      </c>
      <c r="I238" s="89" t="s">
        <v>19173</v>
      </c>
      <c r="J238" s="88" t="s">
        <v>19174</v>
      </c>
      <c r="K238" s="88" t="s">
        <v>19802</v>
      </c>
      <c r="L238" s="88" t="s">
        <v>19803</v>
      </c>
      <c r="M238" s="89" t="s">
        <v>19804</v>
      </c>
      <c r="N238" s="89" t="s">
        <v>549</v>
      </c>
      <c r="O238" s="90">
        <v>45830</v>
      </c>
      <c r="P238" s="90">
        <v>45830</v>
      </c>
      <c r="Q238" s="90">
        <v>45830</v>
      </c>
      <c r="R238" s="89">
        <v>99</v>
      </c>
      <c r="S238" s="89">
        <v>0</v>
      </c>
      <c r="T238" s="89" t="s">
        <v>19193</v>
      </c>
      <c r="U238" s="89" t="s">
        <v>23455</v>
      </c>
      <c r="W238" s="89" t="s">
        <v>4252</v>
      </c>
      <c r="X238" s="89" t="s">
        <v>2926</v>
      </c>
      <c r="Y238" s="88" t="s">
        <v>4253</v>
      </c>
    </row>
    <row r="239" spans="1:25" x14ac:dyDescent="0.3">
      <c r="A239" s="84" t="str">
        <f t="shared" si="3"/>
        <v>emcghee</v>
      </c>
      <c r="B239" s="88" t="s">
        <v>22874</v>
      </c>
      <c r="C239" s="89" t="s">
        <v>22875</v>
      </c>
      <c r="D239" s="89" t="s">
        <v>22876</v>
      </c>
      <c r="E239" s="89" t="s">
        <v>19170</v>
      </c>
      <c r="F239" s="88" t="s">
        <v>19372</v>
      </c>
      <c r="G239" s="89" t="s">
        <v>19373</v>
      </c>
      <c r="H239" s="89" t="s">
        <v>19172</v>
      </c>
      <c r="I239" s="89" t="s">
        <v>19173</v>
      </c>
      <c r="J239" s="88" t="s">
        <v>19189</v>
      </c>
      <c r="K239" s="88" t="s">
        <v>19374</v>
      </c>
      <c r="L239" s="88" t="s">
        <v>19375</v>
      </c>
      <c r="M239" s="89" t="s">
        <v>19376</v>
      </c>
      <c r="N239" s="89" t="s">
        <v>575</v>
      </c>
      <c r="O239" s="90">
        <v>45837</v>
      </c>
      <c r="P239" s="90">
        <v>45837</v>
      </c>
      <c r="Q239" s="90">
        <v>45837</v>
      </c>
      <c r="R239" s="89">
        <v>92</v>
      </c>
      <c r="S239" s="89">
        <v>0</v>
      </c>
      <c r="T239" s="89" t="s">
        <v>19193</v>
      </c>
      <c r="U239" s="89" t="s">
        <v>22877</v>
      </c>
      <c r="W239" s="89" t="s">
        <v>922</v>
      </c>
      <c r="X239" s="89" t="s">
        <v>575</v>
      </c>
      <c r="Y239" s="88" t="s">
        <v>22878</v>
      </c>
    </row>
    <row r="240" spans="1:25" x14ac:dyDescent="0.3">
      <c r="A240" s="84" t="str">
        <f t="shared" si="3"/>
        <v>jdicker</v>
      </c>
      <c r="B240" s="88" t="s">
        <v>24344</v>
      </c>
      <c r="C240" s="89" t="s">
        <v>24337</v>
      </c>
      <c r="D240" s="89" t="s">
        <v>24345</v>
      </c>
      <c r="E240" s="89" t="s">
        <v>5630</v>
      </c>
      <c r="F240" s="88" t="s">
        <v>19215</v>
      </c>
      <c r="G240" s="89" t="s">
        <v>19033</v>
      </c>
      <c r="H240" s="89" t="s">
        <v>19172</v>
      </c>
      <c r="I240" s="89" t="s">
        <v>19173</v>
      </c>
      <c r="J240" s="88" t="s">
        <v>19189</v>
      </c>
      <c r="K240" s="88" t="s">
        <v>19333</v>
      </c>
      <c r="L240" s="88" t="s">
        <v>19467</v>
      </c>
      <c r="M240" s="89" t="s">
        <v>9084</v>
      </c>
      <c r="N240" s="89" t="s">
        <v>260</v>
      </c>
      <c r="O240" s="90">
        <v>45844</v>
      </c>
      <c r="P240" s="90">
        <v>45844</v>
      </c>
      <c r="Q240" s="90">
        <v>45844</v>
      </c>
      <c r="R240" s="89">
        <v>85</v>
      </c>
      <c r="S240" s="89">
        <v>0</v>
      </c>
      <c r="T240" s="89" t="s">
        <v>19219</v>
      </c>
      <c r="U240" s="89" t="s">
        <v>16168</v>
      </c>
      <c r="W240" s="89" t="s">
        <v>16169</v>
      </c>
      <c r="X240" s="89" t="s">
        <v>260</v>
      </c>
      <c r="Y240" s="88" t="s">
        <v>16170</v>
      </c>
    </row>
    <row r="241" spans="1:25" x14ac:dyDescent="0.3">
      <c r="A241" s="84" t="str">
        <f t="shared" si="3"/>
        <v>asimano</v>
      </c>
      <c r="B241" s="88" t="s">
        <v>20149</v>
      </c>
      <c r="C241" s="89" t="s">
        <v>20150</v>
      </c>
      <c r="D241" s="89" t="s">
        <v>20151</v>
      </c>
      <c r="E241" s="89" t="s">
        <v>5630</v>
      </c>
      <c r="F241" s="88" t="s">
        <v>19215</v>
      </c>
      <c r="G241" s="89" t="s">
        <v>19033</v>
      </c>
      <c r="H241" s="89" t="s">
        <v>19172</v>
      </c>
      <c r="I241" s="89" t="s">
        <v>19173</v>
      </c>
      <c r="J241" s="88" t="s">
        <v>19189</v>
      </c>
      <c r="K241" s="88" t="s">
        <v>19217</v>
      </c>
      <c r="L241" s="88" t="s">
        <v>19824</v>
      </c>
      <c r="M241" s="89" t="s">
        <v>19825</v>
      </c>
      <c r="N241" s="89" t="s">
        <v>752</v>
      </c>
      <c r="O241" s="90">
        <v>45844</v>
      </c>
      <c r="P241" s="90">
        <v>45844</v>
      </c>
      <c r="Q241" s="90">
        <v>45844</v>
      </c>
      <c r="R241" s="89">
        <v>85</v>
      </c>
      <c r="S241" s="89">
        <v>0</v>
      </c>
      <c r="T241" s="89" t="s">
        <v>19219</v>
      </c>
      <c r="U241" s="89" t="s">
        <v>31093</v>
      </c>
      <c r="W241" s="89" t="s">
        <v>20153</v>
      </c>
      <c r="X241" s="89" t="s">
        <v>752</v>
      </c>
      <c r="Y241" s="88" t="s">
        <v>31094</v>
      </c>
    </row>
    <row r="242" spans="1:25" x14ac:dyDescent="0.3">
      <c r="A242" s="84" t="str">
        <f t="shared" si="3"/>
        <v>glee0</v>
      </c>
      <c r="B242" s="88" t="s">
        <v>23402</v>
      </c>
      <c r="C242" s="89" t="s">
        <v>23403</v>
      </c>
      <c r="D242" s="89" t="s">
        <v>23404</v>
      </c>
      <c r="E242" s="89" t="s">
        <v>19170</v>
      </c>
      <c r="F242" s="88" t="s">
        <v>19181</v>
      </c>
      <c r="G242" s="89" t="s">
        <v>19030</v>
      </c>
      <c r="H242" s="89" t="s">
        <v>19172</v>
      </c>
      <c r="I242" s="89" t="s">
        <v>19173</v>
      </c>
      <c r="J242" s="88" t="s">
        <v>19174</v>
      </c>
      <c r="K242" s="88" t="s">
        <v>19401</v>
      </c>
      <c r="L242" s="88" t="s">
        <v>19764</v>
      </c>
      <c r="M242" s="89" t="s">
        <v>8645</v>
      </c>
      <c r="N242" s="89" t="s">
        <v>407</v>
      </c>
      <c r="O242" s="90">
        <v>45844</v>
      </c>
      <c r="P242" s="90">
        <v>45844</v>
      </c>
      <c r="Q242" s="90">
        <v>45844</v>
      </c>
      <c r="R242" s="89">
        <v>85</v>
      </c>
      <c r="S242" s="89">
        <v>0</v>
      </c>
      <c r="T242" s="89" t="s">
        <v>19219</v>
      </c>
      <c r="U242" s="89" t="s">
        <v>23405</v>
      </c>
      <c r="W242" s="89" t="s">
        <v>20390</v>
      </c>
      <c r="X242" s="89" t="s">
        <v>477</v>
      </c>
      <c r="Y242" s="88" t="s">
        <v>20391</v>
      </c>
    </row>
    <row r="243" spans="1:25" x14ac:dyDescent="0.3">
      <c r="A243" s="84" t="str">
        <f t="shared" si="3"/>
        <v>marnol0</v>
      </c>
      <c r="B243" s="88" t="s">
        <v>26426</v>
      </c>
      <c r="C243" s="89" t="s">
        <v>26427</v>
      </c>
      <c r="D243" s="89" t="s">
        <v>26428</v>
      </c>
      <c r="E243" s="89" t="s">
        <v>5630</v>
      </c>
      <c r="F243" s="88" t="s">
        <v>19215</v>
      </c>
      <c r="G243" s="89" t="s">
        <v>19033</v>
      </c>
      <c r="H243" s="89" t="s">
        <v>19172</v>
      </c>
      <c r="I243" s="89" t="s">
        <v>19173</v>
      </c>
      <c r="J243" s="88" t="s">
        <v>19189</v>
      </c>
      <c r="K243" s="88" t="s">
        <v>19333</v>
      </c>
      <c r="L243" s="88" t="s">
        <v>21478</v>
      </c>
      <c r="M243" s="89" t="s">
        <v>9382</v>
      </c>
      <c r="N243" s="89" t="s">
        <v>366</v>
      </c>
      <c r="O243" s="90">
        <v>45851</v>
      </c>
      <c r="P243" s="90">
        <v>45851</v>
      </c>
      <c r="Q243" s="90">
        <v>45851</v>
      </c>
      <c r="R243" s="89">
        <v>78</v>
      </c>
      <c r="S243" s="89">
        <v>0</v>
      </c>
      <c r="T243" s="89" t="s">
        <v>19219</v>
      </c>
      <c r="U243" s="89" t="s">
        <v>12636</v>
      </c>
      <c r="V243" s="89" t="s">
        <v>26429</v>
      </c>
      <c r="W243" s="89" t="s">
        <v>582</v>
      </c>
      <c r="X243" s="89" t="s">
        <v>366</v>
      </c>
      <c r="Y243" s="88" t="s">
        <v>12638</v>
      </c>
    </row>
    <row r="244" spans="1:25" x14ac:dyDescent="0.3">
      <c r="A244" s="84" t="str">
        <f t="shared" si="3"/>
        <v>cthomas</v>
      </c>
      <c r="B244" s="88" t="s">
        <v>21609</v>
      </c>
      <c r="C244" s="89" t="s">
        <v>21610</v>
      </c>
      <c r="D244" s="89" t="s">
        <v>21611</v>
      </c>
      <c r="E244" s="89" t="s">
        <v>5630</v>
      </c>
      <c r="F244" s="88" t="s">
        <v>19215</v>
      </c>
      <c r="G244" s="89" t="s">
        <v>19033</v>
      </c>
      <c r="H244" s="89" t="s">
        <v>19172</v>
      </c>
      <c r="I244" s="89" t="s">
        <v>19173</v>
      </c>
      <c r="J244" s="88" t="s">
        <v>19189</v>
      </c>
      <c r="K244" s="88" t="s">
        <v>19273</v>
      </c>
      <c r="L244" s="88" t="s">
        <v>19274</v>
      </c>
      <c r="M244" s="89" t="s">
        <v>7733</v>
      </c>
      <c r="N244" s="89" t="s">
        <v>328</v>
      </c>
      <c r="O244" s="90">
        <v>45851</v>
      </c>
      <c r="P244" s="90">
        <v>45851</v>
      </c>
      <c r="Q244" s="90">
        <v>45851</v>
      </c>
      <c r="R244" s="89">
        <v>78</v>
      </c>
      <c r="S244" s="89">
        <v>0</v>
      </c>
      <c r="T244" s="89" t="s">
        <v>19219</v>
      </c>
      <c r="U244" s="89">
        <v>310</v>
      </c>
      <c r="V244" s="89" t="s">
        <v>21612</v>
      </c>
      <c r="W244" s="89" t="s">
        <v>1255</v>
      </c>
      <c r="X244" s="89" t="s">
        <v>416</v>
      </c>
      <c r="Y244" s="88" t="s">
        <v>11999</v>
      </c>
    </row>
    <row r="245" spans="1:25" x14ac:dyDescent="0.3">
      <c r="A245" s="84" t="str">
        <f t="shared" si="3"/>
        <v>wbeck</v>
      </c>
      <c r="B245" s="88" t="s">
        <v>30119</v>
      </c>
      <c r="C245" s="89" t="s">
        <v>30120</v>
      </c>
      <c r="D245" s="89" t="s">
        <v>30121</v>
      </c>
      <c r="E245" s="89" t="s">
        <v>5630</v>
      </c>
      <c r="F245" s="88" t="s">
        <v>19171</v>
      </c>
      <c r="G245" s="89" t="s">
        <v>19029</v>
      </c>
      <c r="H245" s="89" t="s">
        <v>19172</v>
      </c>
      <c r="I245" s="89" t="s">
        <v>19173</v>
      </c>
      <c r="J245" s="88" t="s">
        <v>19189</v>
      </c>
      <c r="K245" s="88" t="s">
        <v>19333</v>
      </c>
      <c r="L245" s="88" t="s">
        <v>19334</v>
      </c>
      <c r="M245" s="89" t="s">
        <v>9382</v>
      </c>
      <c r="N245" s="89" t="s">
        <v>366</v>
      </c>
      <c r="O245" s="90">
        <v>45851</v>
      </c>
      <c r="P245" s="90">
        <v>45851</v>
      </c>
      <c r="Q245" s="90">
        <v>45851</v>
      </c>
      <c r="R245" s="89">
        <v>78</v>
      </c>
      <c r="S245" s="89">
        <v>0</v>
      </c>
      <c r="T245" s="89" t="s">
        <v>19219</v>
      </c>
      <c r="U245" s="89" t="s">
        <v>30122</v>
      </c>
      <c r="W245" s="89" t="s">
        <v>789</v>
      </c>
      <c r="X245" s="89" t="s">
        <v>773</v>
      </c>
      <c r="Y245" s="88" t="s">
        <v>1510</v>
      </c>
    </row>
    <row r="246" spans="1:25" x14ac:dyDescent="0.3">
      <c r="A246" s="84" t="str">
        <f t="shared" si="3"/>
        <v>afelix</v>
      </c>
      <c r="B246" s="88" t="s">
        <v>19581</v>
      </c>
      <c r="C246" s="89" t="s">
        <v>19582</v>
      </c>
      <c r="D246" s="89" t="s">
        <v>19583</v>
      </c>
      <c r="E246" s="89" t="s">
        <v>5630</v>
      </c>
      <c r="F246" s="88" t="s">
        <v>19215</v>
      </c>
      <c r="G246" s="89" t="s">
        <v>19033</v>
      </c>
      <c r="H246" s="89" t="s">
        <v>19172</v>
      </c>
      <c r="I246" s="89" t="s">
        <v>19173</v>
      </c>
      <c r="J246" s="88" t="s">
        <v>19189</v>
      </c>
      <c r="K246" s="88" t="s">
        <v>19415</v>
      </c>
      <c r="L246" s="88" t="s">
        <v>6684</v>
      </c>
      <c r="M246" s="89" t="s">
        <v>19416</v>
      </c>
      <c r="N246" s="89" t="s">
        <v>318</v>
      </c>
      <c r="O246" s="90">
        <v>45865</v>
      </c>
      <c r="P246" s="90">
        <v>45865</v>
      </c>
      <c r="Q246" s="90">
        <v>45865</v>
      </c>
      <c r="R246" s="89">
        <v>64</v>
      </c>
      <c r="S246" s="89">
        <v>0</v>
      </c>
      <c r="T246" s="89" t="s">
        <v>19219</v>
      </c>
      <c r="U246" s="89" t="s">
        <v>19584</v>
      </c>
      <c r="V246" s="89" t="s">
        <v>19585</v>
      </c>
      <c r="W246" s="89" t="s">
        <v>1161</v>
      </c>
      <c r="X246" s="89" t="s">
        <v>318</v>
      </c>
      <c r="Y246" s="88" t="s">
        <v>19586</v>
      </c>
    </row>
    <row r="247" spans="1:25" x14ac:dyDescent="0.3">
      <c r="A247" s="84" t="str">
        <f t="shared" si="3"/>
        <v>mdiallo</v>
      </c>
      <c r="B247" s="88" t="s">
        <v>26609</v>
      </c>
      <c r="C247" s="89" t="s">
        <v>26610</v>
      </c>
      <c r="D247" s="89" t="s">
        <v>26611</v>
      </c>
      <c r="E247" s="89" t="s">
        <v>5630</v>
      </c>
      <c r="F247" s="88" t="s">
        <v>19215</v>
      </c>
      <c r="G247" s="89" t="s">
        <v>19033</v>
      </c>
      <c r="H247" s="89" t="s">
        <v>19172</v>
      </c>
      <c r="I247" s="89" t="s">
        <v>19173</v>
      </c>
      <c r="J247" s="88" t="s">
        <v>19174</v>
      </c>
      <c r="K247" s="88" t="s">
        <v>19216</v>
      </c>
      <c r="L247" s="88" t="s">
        <v>19237</v>
      </c>
      <c r="M247" s="89" t="s">
        <v>19238</v>
      </c>
      <c r="N247" s="89" t="s">
        <v>250</v>
      </c>
      <c r="O247" s="90">
        <v>45858</v>
      </c>
      <c r="P247" s="90">
        <v>45858</v>
      </c>
      <c r="Q247" s="90">
        <v>45858</v>
      </c>
      <c r="R247" s="89">
        <v>71</v>
      </c>
      <c r="S247" s="89">
        <v>0</v>
      </c>
      <c r="T247" s="89" t="s">
        <v>19219</v>
      </c>
      <c r="U247" s="89" t="s">
        <v>31095</v>
      </c>
      <c r="W247" s="89" t="s">
        <v>1542</v>
      </c>
      <c r="X247" s="89" t="s">
        <v>250</v>
      </c>
      <c r="Y247" s="88" t="s">
        <v>31096</v>
      </c>
    </row>
    <row r="248" spans="1:25" x14ac:dyDescent="0.3">
      <c r="A248" s="84" t="str">
        <f t="shared" si="3"/>
        <v>sburton</v>
      </c>
      <c r="B248" s="88" t="s">
        <v>28953</v>
      </c>
      <c r="C248" s="89" t="s">
        <v>28954</v>
      </c>
      <c r="D248" s="89" t="s">
        <v>28955</v>
      </c>
      <c r="E248" s="89" t="s">
        <v>5630</v>
      </c>
      <c r="F248" s="88" t="s">
        <v>19215</v>
      </c>
      <c r="G248" s="89" t="s">
        <v>19033</v>
      </c>
      <c r="H248" s="89" t="s">
        <v>19172</v>
      </c>
      <c r="I248" s="89" t="s">
        <v>19173</v>
      </c>
      <c r="J248" s="88" t="s">
        <v>19189</v>
      </c>
      <c r="K248" s="88" t="s">
        <v>19273</v>
      </c>
      <c r="L248" s="88" t="s">
        <v>19274</v>
      </c>
      <c r="M248" s="89" t="s">
        <v>7733</v>
      </c>
      <c r="N248" s="89" t="s">
        <v>328</v>
      </c>
      <c r="O248" s="90">
        <v>45865</v>
      </c>
      <c r="P248" s="90">
        <v>45865</v>
      </c>
      <c r="Q248" s="90">
        <v>45865</v>
      </c>
      <c r="R248" s="89">
        <v>64</v>
      </c>
      <c r="S248" s="89">
        <v>0</v>
      </c>
      <c r="T248" s="89" t="s">
        <v>19219</v>
      </c>
      <c r="U248" s="89" t="s">
        <v>28956</v>
      </c>
      <c r="W248" s="89" t="s">
        <v>28957</v>
      </c>
      <c r="X248" s="89" t="s">
        <v>416</v>
      </c>
      <c r="Y248" s="88" t="s">
        <v>28958</v>
      </c>
    </row>
    <row r="249" spans="1:25" x14ac:dyDescent="0.3">
      <c r="A249" s="84" t="str">
        <f t="shared" si="3"/>
        <v>djacks2</v>
      </c>
      <c r="B249" s="88" t="s">
        <v>22050</v>
      </c>
      <c r="C249" s="89" t="s">
        <v>22051</v>
      </c>
      <c r="D249" s="89" t="s">
        <v>22052</v>
      </c>
      <c r="E249" s="89" t="s">
        <v>5630</v>
      </c>
      <c r="F249" s="88" t="s">
        <v>19171</v>
      </c>
      <c r="G249" s="89" t="s">
        <v>19029</v>
      </c>
      <c r="H249" s="89" t="s">
        <v>19172</v>
      </c>
      <c r="I249" s="89" t="s">
        <v>19173</v>
      </c>
      <c r="J249" s="88" t="s">
        <v>19174</v>
      </c>
      <c r="K249" s="88" t="s">
        <v>19401</v>
      </c>
      <c r="L249" s="88" t="s">
        <v>19764</v>
      </c>
      <c r="M249" s="89" t="s">
        <v>8645</v>
      </c>
      <c r="N249" s="89" t="s">
        <v>407</v>
      </c>
      <c r="O249" s="90">
        <v>45872</v>
      </c>
      <c r="P249" s="90">
        <v>45872</v>
      </c>
      <c r="Q249" s="90">
        <v>45872</v>
      </c>
      <c r="R249" s="89">
        <v>57</v>
      </c>
      <c r="S249" s="89">
        <v>0</v>
      </c>
      <c r="T249" s="89" t="s">
        <v>19448</v>
      </c>
      <c r="U249" s="89" t="s">
        <v>31097</v>
      </c>
      <c r="W249" s="89" t="s">
        <v>22054</v>
      </c>
      <c r="X249" s="89" t="s">
        <v>477</v>
      </c>
      <c r="Y249" s="88" t="s">
        <v>31098</v>
      </c>
    </row>
    <row r="250" spans="1:25" x14ac:dyDescent="0.3">
      <c r="A250" s="84" t="str">
        <f t="shared" si="3"/>
        <v>cmontgo</v>
      </c>
      <c r="B250" s="88" t="s">
        <v>21393</v>
      </c>
      <c r="C250" s="89" t="s">
        <v>21394</v>
      </c>
      <c r="D250" s="89" t="s">
        <v>21395</v>
      </c>
      <c r="E250" s="89" t="s">
        <v>5630</v>
      </c>
      <c r="F250" s="88" t="s">
        <v>19181</v>
      </c>
      <c r="G250" s="89" t="s">
        <v>19030</v>
      </c>
      <c r="H250" s="89" t="s">
        <v>19172</v>
      </c>
      <c r="I250" s="89" t="s">
        <v>19173</v>
      </c>
      <c r="J250" s="88" t="s">
        <v>19174</v>
      </c>
      <c r="K250" s="88" t="s">
        <v>20070</v>
      </c>
      <c r="L250" s="88" t="s">
        <v>20694</v>
      </c>
      <c r="M250" s="89" t="s">
        <v>20072</v>
      </c>
      <c r="N250" s="89" t="s">
        <v>955</v>
      </c>
      <c r="O250" s="90">
        <v>45879</v>
      </c>
      <c r="P250" s="90">
        <v>45879</v>
      </c>
      <c r="Q250" s="90">
        <v>45879</v>
      </c>
      <c r="R250" s="89">
        <v>50</v>
      </c>
      <c r="S250" s="89">
        <v>0</v>
      </c>
      <c r="T250" s="89" t="s">
        <v>19448</v>
      </c>
      <c r="U250" s="89" t="s">
        <v>21396</v>
      </c>
      <c r="V250" s="89" t="s">
        <v>21397</v>
      </c>
      <c r="W250" s="89" t="s">
        <v>15830</v>
      </c>
      <c r="X250" s="89" t="s">
        <v>955</v>
      </c>
      <c r="Y250" s="88" t="s">
        <v>21398</v>
      </c>
    </row>
    <row r="251" spans="1:25" x14ac:dyDescent="0.3">
      <c r="A251" s="84" t="str">
        <f t="shared" si="3"/>
        <v>adavis4</v>
      </c>
      <c r="B251" s="88" t="s">
        <v>19489</v>
      </c>
      <c r="C251" s="89" t="s">
        <v>19490</v>
      </c>
      <c r="D251" s="89" t="s">
        <v>19491</v>
      </c>
      <c r="E251" s="89" t="s">
        <v>19170</v>
      </c>
      <c r="F251" s="88" t="s">
        <v>19372</v>
      </c>
      <c r="G251" s="89" t="s">
        <v>19373</v>
      </c>
      <c r="H251" s="89" t="s">
        <v>19172</v>
      </c>
      <c r="I251" s="89" t="s">
        <v>19173</v>
      </c>
      <c r="J251" s="88" t="s">
        <v>19189</v>
      </c>
      <c r="K251" s="88" t="s">
        <v>19374</v>
      </c>
      <c r="L251" s="88" t="s">
        <v>19492</v>
      </c>
      <c r="M251" s="89" t="s">
        <v>19493</v>
      </c>
      <c r="N251" s="89" t="s">
        <v>268</v>
      </c>
      <c r="O251" s="90">
        <v>45879</v>
      </c>
      <c r="P251" s="90">
        <v>45879</v>
      </c>
      <c r="Q251" s="90">
        <v>45879</v>
      </c>
      <c r="R251" s="89">
        <v>50</v>
      </c>
      <c r="S251" s="89">
        <v>0</v>
      </c>
      <c r="T251" s="89" t="s">
        <v>19448</v>
      </c>
      <c r="U251" s="89" t="s">
        <v>19494</v>
      </c>
      <c r="V251" s="89" t="s">
        <v>19495</v>
      </c>
      <c r="W251" s="89" t="s">
        <v>19496</v>
      </c>
      <c r="X251" s="89" t="s">
        <v>268</v>
      </c>
      <c r="Y251" s="88" t="s">
        <v>19497</v>
      </c>
    </row>
    <row r="252" spans="1:25" x14ac:dyDescent="0.3">
      <c r="A252" s="84" t="str">
        <f t="shared" si="3"/>
        <v>kaldaro</v>
      </c>
      <c r="B252" s="88" t="s">
        <v>25781</v>
      </c>
      <c r="C252" s="89" t="s">
        <v>25782</v>
      </c>
      <c r="D252" s="89" t="s">
        <v>25783</v>
      </c>
      <c r="E252" s="89" t="s">
        <v>5630</v>
      </c>
      <c r="F252" s="88" t="s">
        <v>19215</v>
      </c>
      <c r="G252" s="89" t="s">
        <v>19033</v>
      </c>
      <c r="H252" s="89" t="s">
        <v>19172</v>
      </c>
      <c r="I252" s="89" t="s">
        <v>19173</v>
      </c>
      <c r="J252" s="88" t="s">
        <v>19189</v>
      </c>
      <c r="K252" s="88" t="s">
        <v>19345</v>
      </c>
      <c r="L252" s="88" t="s">
        <v>19346</v>
      </c>
      <c r="M252" s="89" t="s">
        <v>19347</v>
      </c>
      <c r="N252" s="89" t="s">
        <v>382</v>
      </c>
      <c r="O252" s="90">
        <v>45879</v>
      </c>
      <c r="P252" s="90">
        <v>45879</v>
      </c>
      <c r="Q252" s="90">
        <v>45879</v>
      </c>
      <c r="R252" s="89">
        <v>50</v>
      </c>
      <c r="S252" s="89">
        <v>0</v>
      </c>
      <c r="T252" s="89" t="s">
        <v>19448</v>
      </c>
      <c r="U252" s="89" t="s">
        <v>25784</v>
      </c>
      <c r="W252" s="89" t="s">
        <v>25785</v>
      </c>
      <c r="X252" s="89" t="s">
        <v>382</v>
      </c>
      <c r="Y252" s="88" t="s">
        <v>25786</v>
      </c>
    </row>
    <row r="253" spans="1:25" x14ac:dyDescent="0.3">
      <c r="A253" s="84" t="str">
        <f t="shared" si="3"/>
        <v>amonria</v>
      </c>
      <c r="B253" s="88" t="s">
        <v>19952</v>
      </c>
      <c r="C253" s="89" t="s">
        <v>19953</v>
      </c>
      <c r="D253" s="89" t="s">
        <v>19954</v>
      </c>
      <c r="E253" s="89" t="s">
        <v>5630</v>
      </c>
      <c r="F253" s="88" t="s">
        <v>19215</v>
      </c>
      <c r="G253" s="89" t="s">
        <v>19033</v>
      </c>
      <c r="H253" s="89" t="s">
        <v>19172</v>
      </c>
      <c r="I253" s="89" t="s">
        <v>19173</v>
      </c>
      <c r="J253" s="88" t="s">
        <v>19174</v>
      </c>
      <c r="K253" s="88" t="s">
        <v>19431</v>
      </c>
      <c r="L253" s="88" t="s">
        <v>19432</v>
      </c>
      <c r="M253" s="89" t="s">
        <v>6264</v>
      </c>
      <c r="N253" s="89" t="s">
        <v>279</v>
      </c>
      <c r="O253" s="90">
        <v>45893</v>
      </c>
      <c r="P253" s="90">
        <v>45893</v>
      </c>
      <c r="Q253" s="90">
        <v>45893</v>
      </c>
      <c r="R253" s="89">
        <v>36</v>
      </c>
      <c r="S253" s="89">
        <v>0</v>
      </c>
      <c r="T253" s="89" t="s">
        <v>19448</v>
      </c>
      <c r="U253" s="89" t="s">
        <v>19955</v>
      </c>
      <c r="W253" s="89" t="s">
        <v>804</v>
      </c>
      <c r="X253" s="89" t="s">
        <v>279</v>
      </c>
      <c r="Y253" s="88" t="s">
        <v>5532</v>
      </c>
    </row>
    <row r="254" spans="1:25" x14ac:dyDescent="0.3">
      <c r="A254" s="84" t="str">
        <f t="shared" si="3"/>
        <v>lsotelo</v>
      </c>
      <c r="B254" s="88" t="s">
        <v>26358</v>
      </c>
      <c r="C254" s="89" t="s">
        <v>26359</v>
      </c>
      <c r="D254" s="89" t="s">
        <v>26360</v>
      </c>
      <c r="E254" s="89" t="s">
        <v>5630</v>
      </c>
      <c r="F254" s="88" t="s">
        <v>19181</v>
      </c>
      <c r="G254" s="89" t="s">
        <v>19030</v>
      </c>
      <c r="H254" s="89" t="s">
        <v>19172</v>
      </c>
      <c r="I254" s="89" t="s">
        <v>19173</v>
      </c>
      <c r="J254" s="88" t="s">
        <v>19174</v>
      </c>
      <c r="K254" s="88" t="s">
        <v>19245</v>
      </c>
      <c r="L254" s="88" t="s">
        <v>19246</v>
      </c>
      <c r="M254" s="89" t="s">
        <v>14665</v>
      </c>
      <c r="N254" s="89" t="s">
        <v>219</v>
      </c>
      <c r="O254" s="90">
        <v>45900</v>
      </c>
      <c r="P254" s="90">
        <v>45900</v>
      </c>
      <c r="Q254" s="90">
        <v>45900</v>
      </c>
      <c r="R254" s="89">
        <v>29</v>
      </c>
      <c r="S254" s="89">
        <v>0</v>
      </c>
      <c r="T254" s="89" t="s">
        <v>19183</v>
      </c>
      <c r="U254" s="89" t="s">
        <v>15007</v>
      </c>
      <c r="W254" s="89" t="s">
        <v>4423</v>
      </c>
      <c r="X254" s="89" t="s">
        <v>219</v>
      </c>
      <c r="Y254" s="88" t="s">
        <v>11942</v>
      </c>
    </row>
    <row r="255" spans="1:25" x14ac:dyDescent="0.3">
      <c r="A255" s="84" t="str">
        <f t="shared" si="3"/>
        <v>lblackb</v>
      </c>
      <c r="B255" s="88" t="s">
        <v>26173</v>
      </c>
      <c r="C255" s="89" t="s">
        <v>26174</v>
      </c>
      <c r="D255" s="89" t="s">
        <v>26175</v>
      </c>
      <c r="E255" s="89" t="s">
        <v>5630</v>
      </c>
      <c r="F255" s="88" t="s">
        <v>19181</v>
      </c>
      <c r="G255" s="89" t="s">
        <v>19030</v>
      </c>
      <c r="H255" s="89" t="s">
        <v>19172</v>
      </c>
      <c r="I255" s="89" t="s">
        <v>19173</v>
      </c>
      <c r="J255" s="88" t="s">
        <v>19174</v>
      </c>
      <c r="K255" s="88" t="s">
        <v>19401</v>
      </c>
      <c r="L255" s="88" t="s">
        <v>19764</v>
      </c>
      <c r="M255" s="89" t="s">
        <v>8645</v>
      </c>
      <c r="N255" s="89" t="s">
        <v>407</v>
      </c>
      <c r="O255" s="90">
        <v>45900</v>
      </c>
      <c r="P255" s="90">
        <v>45900</v>
      </c>
      <c r="Q255" s="90">
        <v>45900</v>
      </c>
      <c r="R255" s="89">
        <v>29</v>
      </c>
      <c r="S255" s="89">
        <v>0</v>
      </c>
      <c r="T255" s="89" t="s">
        <v>19183</v>
      </c>
      <c r="U255" s="89" t="s">
        <v>18173</v>
      </c>
      <c r="W255" s="89" t="s">
        <v>26176</v>
      </c>
      <c r="X255" s="89" t="s">
        <v>477</v>
      </c>
      <c r="Y255" s="88" t="s">
        <v>18175</v>
      </c>
    </row>
    <row r="256" spans="1:25" x14ac:dyDescent="0.3">
      <c r="A256" s="84" t="str">
        <f t="shared" si="3"/>
        <v>dabreu</v>
      </c>
      <c r="B256" s="88" t="s">
        <v>21675</v>
      </c>
      <c r="C256" s="89" t="s">
        <v>21676</v>
      </c>
      <c r="D256" s="89" t="s">
        <v>21677</v>
      </c>
      <c r="E256" s="89" t="s">
        <v>5630</v>
      </c>
      <c r="F256" s="88" t="s">
        <v>19171</v>
      </c>
      <c r="G256" s="89" t="s">
        <v>19029</v>
      </c>
      <c r="H256" s="89" t="s">
        <v>19172</v>
      </c>
      <c r="I256" s="89" t="s">
        <v>19173</v>
      </c>
      <c r="J256" s="88" t="s">
        <v>19174</v>
      </c>
      <c r="K256" s="88" t="s">
        <v>19216</v>
      </c>
      <c r="L256" s="88" t="s">
        <v>19237</v>
      </c>
      <c r="M256" s="89" t="s">
        <v>19238</v>
      </c>
      <c r="N256" s="89" t="s">
        <v>250</v>
      </c>
      <c r="O256" s="90">
        <v>45900</v>
      </c>
      <c r="P256" s="90">
        <v>45900</v>
      </c>
      <c r="Q256" s="90">
        <v>45900</v>
      </c>
      <c r="R256" s="89">
        <v>29</v>
      </c>
      <c r="S256" s="89">
        <v>0</v>
      </c>
      <c r="T256" s="89" t="s">
        <v>19183</v>
      </c>
      <c r="U256" s="89" t="s">
        <v>21678</v>
      </c>
      <c r="V256" s="89">
        <v>1</v>
      </c>
      <c r="W256" s="89" t="s">
        <v>1542</v>
      </c>
      <c r="X256" s="89" t="s">
        <v>250</v>
      </c>
      <c r="Y256" s="88" t="s">
        <v>7505</v>
      </c>
    </row>
    <row r="257" spans="1:25" x14ac:dyDescent="0.3">
      <c r="A257" s="84" t="str">
        <f t="shared" si="3"/>
        <v>tdavis</v>
      </c>
      <c r="B257" s="88" t="s">
        <v>29540</v>
      </c>
      <c r="C257" s="89" t="s">
        <v>29541</v>
      </c>
      <c r="D257" s="89" t="s">
        <v>29542</v>
      </c>
      <c r="E257" s="89" t="s">
        <v>5630</v>
      </c>
      <c r="F257" s="88" t="s">
        <v>19236</v>
      </c>
      <c r="G257" s="89" t="s">
        <v>19032</v>
      </c>
      <c r="H257" s="89" t="s">
        <v>19227</v>
      </c>
      <c r="I257" s="89" t="s">
        <v>19173</v>
      </c>
      <c r="J257" s="88" t="s">
        <v>19189</v>
      </c>
      <c r="K257" s="88" t="s">
        <v>19374</v>
      </c>
      <c r="L257" s="88" t="s">
        <v>20447</v>
      </c>
      <c r="M257" s="89" t="s">
        <v>17220</v>
      </c>
      <c r="N257" s="89" t="s">
        <v>297</v>
      </c>
      <c r="O257" s="90">
        <v>45900</v>
      </c>
      <c r="P257" s="90">
        <v>45900</v>
      </c>
      <c r="Q257" s="90">
        <v>45900</v>
      </c>
      <c r="R257" s="89">
        <v>29</v>
      </c>
      <c r="S257" s="89">
        <v>0</v>
      </c>
      <c r="T257" s="89" t="s">
        <v>19183</v>
      </c>
      <c r="U257" s="89" t="s">
        <v>29543</v>
      </c>
      <c r="W257" s="89" t="s">
        <v>3148</v>
      </c>
      <c r="X257" s="89" t="s">
        <v>297</v>
      </c>
      <c r="Y257" s="88" t="s">
        <v>15608</v>
      </c>
    </row>
    <row r="258" spans="1:25" x14ac:dyDescent="0.3">
      <c r="A258" s="84" t="str">
        <f t="shared" si="3"/>
        <v>jwilber</v>
      </c>
      <c r="B258" s="88" t="s">
        <v>25719</v>
      </c>
      <c r="C258" s="89" t="s">
        <v>25720</v>
      </c>
      <c r="D258" s="89" t="s">
        <v>25721</v>
      </c>
      <c r="E258" s="89" t="s">
        <v>5630</v>
      </c>
      <c r="F258" s="88" t="s">
        <v>19372</v>
      </c>
      <c r="G258" s="89" t="s">
        <v>19373</v>
      </c>
      <c r="H258" s="89" t="s">
        <v>19172</v>
      </c>
      <c r="I258" s="89" t="s">
        <v>19173</v>
      </c>
      <c r="J258" s="88" t="s">
        <v>19189</v>
      </c>
      <c r="K258" s="88" t="s">
        <v>19374</v>
      </c>
      <c r="L258" s="88" t="s">
        <v>19375</v>
      </c>
      <c r="M258" s="89" t="s">
        <v>19376</v>
      </c>
      <c r="N258" s="89" t="s">
        <v>575</v>
      </c>
      <c r="O258" s="90">
        <v>45907</v>
      </c>
      <c r="P258" s="90">
        <v>45907</v>
      </c>
      <c r="Q258" s="90">
        <v>45907</v>
      </c>
      <c r="R258" s="89">
        <v>22</v>
      </c>
      <c r="S258" s="89">
        <v>0</v>
      </c>
      <c r="T258" s="89" t="s">
        <v>19183</v>
      </c>
      <c r="U258" s="89" t="s">
        <v>25722</v>
      </c>
      <c r="W258" s="89" t="s">
        <v>906</v>
      </c>
      <c r="X258" s="89" t="s">
        <v>575</v>
      </c>
      <c r="Y258" s="88" t="s">
        <v>15847</v>
      </c>
    </row>
    <row r="259" spans="1:25" x14ac:dyDescent="0.3">
      <c r="A259" s="84" t="str">
        <f t="shared" ref="A259:A322" si="4">TRIM(D259)</f>
        <v>alopez</v>
      </c>
      <c r="B259" s="88" t="s">
        <v>19871</v>
      </c>
      <c r="C259" s="89" t="s">
        <v>19872</v>
      </c>
      <c r="D259" s="89" t="s">
        <v>19873</v>
      </c>
      <c r="E259" s="89" t="s">
        <v>5630</v>
      </c>
      <c r="F259" s="88" t="s">
        <v>19236</v>
      </c>
      <c r="G259" s="89" t="s">
        <v>19032</v>
      </c>
      <c r="H259" s="89" t="s">
        <v>19227</v>
      </c>
      <c r="I259" s="89" t="s">
        <v>19173</v>
      </c>
      <c r="J259" s="88" t="s">
        <v>19174</v>
      </c>
      <c r="K259" s="88" t="s">
        <v>19309</v>
      </c>
      <c r="L259" s="88" t="s">
        <v>19513</v>
      </c>
      <c r="M259" s="89" t="s">
        <v>6528</v>
      </c>
      <c r="N259" s="89" t="s">
        <v>219</v>
      </c>
      <c r="O259" s="90">
        <v>45921</v>
      </c>
      <c r="P259" s="90">
        <v>45921</v>
      </c>
      <c r="Q259" s="90">
        <v>45921</v>
      </c>
      <c r="R259" s="89">
        <v>8</v>
      </c>
      <c r="S259" s="89">
        <v>0</v>
      </c>
      <c r="T259" s="89" t="s">
        <v>19183</v>
      </c>
      <c r="U259" s="89" t="s">
        <v>19874</v>
      </c>
      <c r="W259" s="89" t="s">
        <v>19875</v>
      </c>
      <c r="X259" s="89" t="s">
        <v>219</v>
      </c>
      <c r="Y259" s="88" t="s">
        <v>14874</v>
      </c>
    </row>
    <row r="260" spans="1:25" x14ac:dyDescent="0.3">
      <c r="A260" s="84" t="str">
        <f t="shared" si="4"/>
        <v>rfarmer</v>
      </c>
      <c r="B260" s="88" t="s">
        <v>28212</v>
      </c>
      <c r="C260" s="89" t="s">
        <v>28213</v>
      </c>
      <c r="D260" s="89" t="s">
        <v>28214</v>
      </c>
      <c r="E260" s="89" t="s">
        <v>5630</v>
      </c>
      <c r="F260" s="88" t="s">
        <v>19236</v>
      </c>
      <c r="G260" s="89" t="s">
        <v>19032</v>
      </c>
      <c r="H260" s="89" t="s">
        <v>19227</v>
      </c>
      <c r="I260" s="89" t="s">
        <v>19173</v>
      </c>
      <c r="J260" s="88" t="s">
        <v>19189</v>
      </c>
      <c r="K260" s="88" t="s">
        <v>19273</v>
      </c>
      <c r="L260" s="88" t="s">
        <v>19274</v>
      </c>
      <c r="M260" s="89" t="s">
        <v>7733</v>
      </c>
      <c r="N260" s="89" t="s">
        <v>328</v>
      </c>
      <c r="O260" s="90">
        <v>45928</v>
      </c>
      <c r="P260" s="90">
        <v>45928</v>
      </c>
      <c r="Q260" s="90">
        <v>45928</v>
      </c>
      <c r="R260" s="89">
        <v>1</v>
      </c>
      <c r="S260" s="89">
        <v>0</v>
      </c>
      <c r="T260" s="89" t="s">
        <v>19183</v>
      </c>
      <c r="U260" s="89" t="s">
        <v>28215</v>
      </c>
      <c r="W260" s="89" t="s">
        <v>4512</v>
      </c>
      <c r="X260" s="89" t="s">
        <v>328</v>
      </c>
      <c r="Y260" s="88" t="s">
        <v>4515</v>
      </c>
    </row>
    <row r="261" spans="1:25" x14ac:dyDescent="0.3">
      <c r="A261" s="84" t="str">
        <f t="shared" si="4"/>
        <v>pkantza</v>
      </c>
      <c r="B261" s="88" t="s">
        <v>27850</v>
      </c>
      <c r="C261" s="89" t="s">
        <v>27851</v>
      </c>
      <c r="D261" s="89" t="s">
        <v>27852</v>
      </c>
      <c r="E261" s="89" t="s">
        <v>5630</v>
      </c>
      <c r="F261" s="88" t="s">
        <v>19181</v>
      </c>
      <c r="G261" s="89" t="s">
        <v>19030</v>
      </c>
      <c r="H261" s="89" t="s">
        <v>19172</v>
      </c>
      <c r="I261" s="89" t="s">
        <v>19173</v>
      </c>
      <c r="J261" s="88" t="s">
        <v>19189</v>
      </c>
      <c r="K261" s="88" t="s">
        <v>19345</v>
      </c>
      <c r="L261" s="88" t="s">
        <v>20162</v>
      </c>
      <c r="M261" s="89" t="s">
        <v>20163</v>
      </c>
      <c r="N261" s="89" t="s">
        <v>655</v>
      </c>
      <c r="O261" s="90">
        <v>45928</v>
      </c>
      <c r="P261" s="90">
        <v>45928</v>
      </c>
      <c r="Q261" s="90">
        <v>45928</v>
      </c>
      <c r="R261" s="89">
        <v>1</v>
      </c>
      <c r="S261" s="89">
        <v>0</v>
      </c>
      <c r="T261" s="89" t="s">
        <v>19183</v>
      </c>
      <c r="U261" s="89" t="s">
        <v>27853</v>
      </c>
      <c r="W261" s="89" t="s">
        <v>3312</v>
      </c>
      <c r="X261" s="89" t="s">
        <v>655</v>
      </c>
      <c r="Y261" s="88" t="s">
        <v>27854</v>
      </c>
    </row>
    <row r="262" spans="1:25" x14ac:dyDescent="0.3">
      <c r="A262" s="84" t="str">
        <f t="shared" si="4"/>
        <v>bdrazic</v>
      </c>
      <c r="B262" s="88" t="s">
        <v>20469</v>
      </c>
      <c r="C262" s="89" t="s">
        <v>20470</v>
      </c>
      <c r="D262" s="89" t="s">
        <v>20471</v>
      </c>
      <c r="E262" s="89" t="s">
        <v>5630</v>
      </c>
      <c r="F262" s="88" t="s">
        <v>19181</v>
      </c>
      <c r="G262" s="89" t="s">
        <v>19030</v>
      </c>
      <c r="H262" s="89" t="s">
        <v>19172</v>
      </c>
      <c r="I262" s="89" t="s">
        <v>19173</v>
      </c>
      <c r="J262" s="88" t="s">
        <v>19189</v>
      </c>
      <c r="K262" s="88" t="s">
        <v>19345</v>
      </c>
      <c r="L262" s="88" t="s">
        <v>19837</v>
      </c>
      <c r="M262" s="89" t="s">
        <v>6275</v>
      </c>
      <c r="N262" s="89" t="s">
        <v>318</v>
      </c>
      <c r="O262" s="90">
        <v>45928</v>
      </c>
      <c r="P262" s="90">
        <v>45928</v>
      </c>
      <c r="Q262" s="90">
        <v>45928</v>
      </c>
      <c r="R262" s="89">
        <v>1</v>
      </c>
      <c r="S262" s="89">
        <v>0</v>
      </c>
      <c r="T262" s="89" t="s">
        <v>19183</v>
      </c>
      <c r="U262" s="89" t="s">
        <v>20472</v>
      </c>
      <c r="V262" s="89" t="s">
        <v>20473</v>
      </c>
      <c r="W262" s="89" t="s">
        <v>4576</v>
      </c>
      <c r="X262" s="89" t="s">
        <v>318</v>
      </c>
      <c r="Y262" s="88" t="s">
        <v>16624</v>
      </c>
    </row>
    <row r="263" spans="1:25" x14ac:dyDescent="0.3">
      <c r="A263" s="84" t="str">
        <f t="shared" si="4"/>
        <v>FSION1</v>
      </c>
      <c r="B263" s="88" t="s">
        <v>23193</v>
      </c>
      <c r="C263" s="89" t="s">
        <v>23194</v>
      </c>
      <c r="D263" s="89" t="s">
        <v>23195</v>
      </c>
      <c r="E263" s="89" t="s">
        <v>19715</v>
      </c>
      <c r="F263" s="88" t="s">
        <v>19171</v>
      </c>
      <c r="G263" s="89" t="s">
        <v>19029</v>
      </c>
      <c r="H263" s="89" t="s">
        <v>19172</v>
      </c>
      <c r="I263" s="89" t="s">
        <v>19173</v>
      </c>
      <c r="J263" s="88" t="s">
        <v>19189</v>
      </c>
      <c r="K263" s="88" t="s">
        <v>19471</v>
      </c>
      <c r="L263" s="88" t="s">
        <v>20722</v>
      </c>
      <c r="M263" s="89" t="s">
        <v>20723</v>
      </c>
      <c r="N263" s="89" t="s">
        <v>719</v>
      </c>
      <c r="O263" s="90">
        <v>26007</v>
      </c>
      <c r="P263" s="90">
        <v>36191</v>
      </c>
      <c r="Q263" s="90">
        <v>26007</v>
      </c>
      <c r="R263" s="89">
        <v>19922</v>
      </c>
      <c r="S263" s="89">
        <v>54</v>
      </c>
      <c r="T263" s="89" t="s">
        <v>19261</v>
      </c>
      <c r="U263" s="89" t="s">
        <v>23196</v>
      </c>
      <c r="W263" s="89" t="s">
        <v>23197</v>
      </c>
      <c r="X263" s="89" t="s">
        <v>719</v>
      </c>
      <c r="Y263" s="88" t="s">
        <v>23198</v>
      </c>
    </row>
    <row r="264" spans="1:25" x14ac:dyDescent="0.3">
      <c r="A264" s="84" t="str">
        <f t="shared" si="4"/>
        <v>DKURANI</v>
      </c>
      <c r="B264" s="88" t="s">
        <v>22102</v>
      </c>
      <c r="C264" s="89" t="s">
        <v>22103</v>
      </c>
      <c r="D264" s="89" t="s">
        <v>22104</v>
      </c>
      <c r="E264" s="89" t="s">
        <v>19715</v>
      </c>
      <c r="F264" s="88" t="s">
        <v>19171</v>
      </c>
      <c r="G264" s="89" t="s">
        <v>19029</v>
      </c>
      <c r="H264" s="89" t="s">
        <v>19172</v>
      </c>
      <c r="I264" s="89" t="s">
        <v>19173</v>
      </c>
      <c r="J264" s="88" t="s">
        <v>19174</v>
      </c>
      <c r="K264" s="88" t="s">
        <v>19455</v>
      </c>
      <c r="L264" s="88" t="s">
        <v>19456</v>
      </c>
      <c r="M264" s="89" t="s">
        <v>19457</v>
      </c>
      <c r="N264" s="89" t="s">
        <v>2504</v>
      </c>
      <c r="O264" s="90">
        <v>26700</v>
      </c>
      <c r="P264" s="90">
        <v>26700</v>
      </c>
      <c r="Q264" s="90">
        <v>26700</v>
      </c>
      <c r="R264" s="89">
        <v>19229</v>
      </c>
      <c r="S264" s="89">
        <v>52</v>
      </c>
      <c r="T264" s="89" t="s">
        <v>19261</v>
      </c>
      <c r="U264" s="89" t="s">
        <v>22105</v>
      </c>
      <c r="W264" s="89" t="s">
        <v>22106</v>
      </c>
      <c r="X264" s="89" t="s">
        <v>2504</v>
      </c>
      <c r="Y264" s="88" t="s">
        <v>22107</v>
      </c>
    </row>
    <row r="265" spans="1:25" x14ac:dyDescent="0.3">
      <c r="A265" s="84" t="str">
        <f t="shared" si="4"/>
        <v>RMILLE4</v>
      </c>
      <c r="B265" s="88" t="s">
        <v>28526</v>
      </c>
      <c r="C265" s="89" t="s">
        <v>28527</v>
      </c>
      <c r="D265" s="89" t="s">
        <v>3456</v>
      </c>
      <c r="E265" s="89" t="s">
        <v>5630</v>
      </c>
      <c r="F265" s="88" t="s">
        <v>19171</v>
      </c>
      <c r="G265" s="89" t="s">
        <v>19029</v>
      </c>
      <c r="H265" s="89" t="s">
        <v>19172</v>
      </c>
      <c r="I265" s="89" t="s">
        <v>19173</v>
      </c>
      <c r="J265" s="88" t="s">
        <v>19174</v>
      </c>
      <c r="K265" s="88" t="s">
        <v>19716</v>
      </c>
      <c r="L265" s="88" t="s">
        <v>19717</v>
      </c>
      <c r="M265" s="89" t="s">
        <v>5847</v>
      </c>
      <c r="N265" s="89" t="s">
        <v>279</v>
      </c>
      <c r="O265" s="90">
        <v>29004</v>
      </c>
      <c r="P265" s="90">
        <v>29004</v>
      </c>
      <c r="Q265" s="90">
        <v>29004</v>
      </c>
      <c r="R265" s="89">
        <v>16925</v>
      </c>
      <c r="S265" s="89">
        <v>46</v>
      </c>
      <c r="T265" s="89" t="s">
        <v>19261</v>
      </c>
      <c r="U265" s="89" t="s">
        <v>28528</v>
      </c>
      <c r="W265" s="89" t="s">
        <v>8847</v>
      </c>
      <c r="X265" s="89" t="s">
        <v>279</v>
      </c>
      <c r="Y265" s="88" t="s">
        <v>8848</v>
      </c>
    </row>
    <row r="266" spans="1:25" x14ac:dyDescent="0.3">
      <c r="A266" s="84" t="str">
        <f t="shared" si="4"/>
        <v>GHEMPHI</v>
      </c>
      <c r="B266" s="88" t="s">
        <v>23351</v>
      </c>
      <c r="C266" s="89" t="s">
        <v>23352</v>
      </c>
      <c r="D266" s="89" t="s">
        <v>23353</v>
      </c>
      <c r="E266" s="89" t="s">
        <v>19715</v>
      </c>
      <c r="F266" s="88" t="s">
        <v>19171</v>
      </c>
      <c r="G266" s="89" t="s">
        <v>19029</v>
      </c>
      <c r="H266" s="89" t="s">
        <v>19172</v>
      </c>
      <c r="I266" s="89" t="s">
        <v>19173</v>
      </c>
      <c r="J266" s="88" t="s">
        <v>19174</v>
      </c>
      <c r="K266" s="88" t="s">
        <v>19207</v>
      </c>
      <c r="L266" s="88" t="s">
        <v>19208</v>
      </c>
      <c r="M266" s="89" t="s">
        <v>10249</v>
      </c>
      <c r="N266" s="89" t="s">
        <v>219</v>
      </c>
      <c r="O266" s="90">
        <v>29068</v>
      </c>
      <c r="P266" s="90">
        <v>37634</v>
      </c>
      <c r="Q266" s="90">
        <v>37634</v>
      </c>
      <c r="R266" s="89">
        <v>8295</v>
      </c>
      <c r="S266" s="89">
        <v>22</v>
      </c>
      <c r="T266" s="89" t="s">
        <v>19261</v>
      </c>
      <c r="U266" s="89" t="s">
        <v>23354</v>
      </c>
      <c r="W266" s="89" t="s">
        <v>23355</v>
      </c>
      <c r="X266" s="89" t="s">
        <v>219</v>
      </c>
      <c r="Y266" s="88" t="s">
        <v>23356</v>
      </c>
    </row>
    <row r="267" spans="1:25" x14ac:dyDescent="0.3">
      <c r="A267" s="84" t="str">
        <f t="shared" si="4"/>
        <v>ASOBIEC</v>
      </c>
      <c r="B267" s="88" t="s">
        <v>20171</v>
      </c>
      <c r="C267" s="89" t="s">
        <v>20172</v>
      </c>
      <c r="D267" s="89" t="s">
        <v>14628</v>
      </c>
      <c r="E267" s="89" t="s">
        <v>5630</v>
      </c>
      <c r="F267" s="88" t="s">
        <v>19171</v>
      </c>
      <c r="G267" s="89" t="s">
        <v>19029</v>
      </c>
      <c r="H267" s="89" t="s">
        <v>19172</v>
      </c>
      <c r="I267" s="89" t="s">
        <v>19173</v>
      </c>
      <c r="J267" s="88" t="s">
        <v>19189</v>
      </c>
      <c r="K267" s="88" t="s">
        <v>19471</v>
      </c>
      <c r="L267" s="88" t="s">
        <v>14086</v>
      </c>
      <c r="M267" s="89" t="s">
        <v>19472</v>
      </c>
      <c r="N267" s="89" t="s">
        <v>435</v>
      </c>
      <c r="O267" s="90">
        <v>29382</v>
      </c>
      <c r="P267" s="90">
        <v>29382</v>
      </c>
      <c r="Q267" s="90">
        <v>29382</v>
      </c>
      <c r="R267" s="89">
        <v>16547</v>
      </c>
      <c r="S267" s="89">
        <v>45</v>
      </c>
      <c r="T267" s="89" t="s">
        <v>19261</v>
      </c>
      <c r="U267" s="89" t="s">
        <v>20173</v>
      </c>
      <c r="W267" s="89" t="s">
        <v>20174</v>
      </c>
      <c r="X267" s="89" t="s">
        <v>435</v>
      </c>
      <c r="Y267" s="88" t="s">
        <v>14632</v>
      </c>
    </row>
    <row r="268" spans="1:25" x14ac:dyDescent="0.3">
      <c r="A268" s="84" t="str">
        <f t="shared" si="4"/>
        <v>AFERRAR</v>
      </c>
      <c r="B268" s="88" t="s">
        <v>19604</v>
      </c>
      <c r="C268" s="89" t="s">
        <v>19605</v>
      </c>
      <c r="D268" s="89" t="s">
        <v>19606</v>
      </c>
      <c r="E268" s="89" t="s">
        <v>5630</v>
      </c>
      <c r="F268" s="88" t="s">
        <v>19171</v>
      </c>
      <c r="G268" s="89" t="s">
        <v>19029</v>
      </c>
      <c r="H268" s="89" t="s">
        <v>19172</v>
      </c>
      <c r="I268" s="89" t="s">
        <v>19173</v>
      </c>
      <c r="J268" s="88" t="s">
        <v>19174</v>
      </c>
      <c r="K268" s="88" t="s">
        <v>19522</v>
      </c>
      <c r="L268" s="88" t="s">
        <v>19523</v>
      </c>
      <c r="M268" s="89" t="s">
        <v>7156</v>
      </c>
      <c r="N268" s="89" t="s">
        <v>773</v>
      </c>
      <c r="O268" s="90">
        <v>29698</v>
      </c>
      <c r="P268" s="90">
        <v>29698</v>
      </c>
      <c r="Q268" s="90">
        <v>29698</v>
      </c>
      <c r="R268" s="89">
        <v>16231</v>
      </c>
      <c r="S268" s="89">
        <v>44</v>
      </c>
      <c r="T268" s="89" t="s">
        <v>19261</v>
      </c>
      <c r="U268" s="89" t="s">
        <v>19607</v>
      </c>
      <c r="W268" s="89" t="s">
        <v>19608</v>
      </c>
      <c r="X268" s="89" t="s">
        <v>250</v>
      </c>
      <c r="Y268" s="88" t="s">
        <v>17693</v>
      </c>
    </row>
    <row r="269" spans="1:25" x14ac:dyDescent="0.3">
      <c r="A269" s="84" t="str">
        <f t="shared" si="4"/>
        <v>LBELL18</v>
      </c>
      <c r="B269" s="88" t="s">
        <v>26167</v>
      </c>
      <c r="C269" s="89" t="s">
        <v>26168</v>
      </c>
      <c r="D269" s="89" t="s">
        <v>26169</v>
      </c>
      <c r="E269" s="89" t="s">
        <v>19036</v>
      </c>
      <c r="F269" s="88" t="s">
        <v>19215</v>
      </c>
      <c r="G269" s="89" t="s">
        <v>19033</v>
      </c>
      <c r="H269" s="89" t="s">
        <v>19172</v>
      </c>
      <c r="I269" s="89" t="s">
        <v>19173</v>
      </c>
      <c r="J269" s="88" t="s">
        <v>19174</v>
      </c>
      <c r="K269" s="88" t="s">
        <v>19716</v>
      </c>
      <c r="L269" s="88" t="s">
        <v>19717</v>
      </c>
      <c r="M269" s="89" t="s">
        <v>5847</v>
      </c>
      <c r="N269" s="89" t="s">
        <v>279</v>
      </c>
      <c r="O269" s="90">
        <v>29703</v>
      </c>
      <c r="P269" s="90">
        <v>29703</v>
      </c>
      <c r="Q269" s="90">
        <v>29703</v>
      </c>
      <c r="R269" s="89">
        <v>16226</v>
      </c>
      <c r="S269" s="89">
        <v>44</v>
      </c>
      <c r="T269" s="89" t="s">
        <v>19261</v>
      </c>
      <c r="U269" s="89" t="s">
        <v>26170</v>
      </c>
      <c r="W269" s="89" t="s">
        <v>26171</v>
      </c>
      <c r="X269" s="89" t="s">
        <v>279</v>
      </c>
      <c r="Y269" s="88" t="s">
        <v>26172</v>
      </c>
    </row>
    <row r="270" spans="1:25" x14ac:dyDescent="0.3">
      <c r="A270" s="84" t="str">
        <f t="shared" si="4"/>
        <v>BEBANK</v>
      </c>
      <c r="B270" s="88" t="s">
        <v>20480</v>
      </c>
      <c r="C270" s="89" t="s">
        <v>20481</v>
      </c>
      <c r="D270" s="89" t="s">
        <v>10980</v>
      </c>
      <c r="E270" s="89" t="s">
        <v>5630</v>
      </c>
      <c r="F270" s="88" t="s">
        <v>19480</v>
      </c>
      <c r="G270" s="89" t="s">
        <v>19040</v>
      </c>
      <c r="H270" s="89" t="s">
        <v>19172</v>
      </c>
      <c r="I270" s="89" t="s">
        <v>19173</v>
      </c>
      <c r="J270" s="88" t="s">
        <v>19189</v>
      </c>
      <c r="K270" s="88" t="s">
        <v>19190</v>
      </c>
      <c r="L270" s="88" t="s">
        <v>19252</v>
      </c>
      <c r="M270" s="89" t="s">
        <v>10322</v>
      </c>
      <c r="N270" s="89" t="s">
        <v>297</v>
      </c>
      <c r="O270" s="90">
        <v>29761</v>
      </c>
      <c r="P270" s="90">
        <v>29761</v>
      </c>
      <c r="Q270" s="90">
        <v>29761</v>
      </c>
      <c r="R270" s="89">
        <v>16168</v>
      </c>
      <c r="S270" s="89">
        <v>44</v>
      </c>
      <c r="T270" s="89" t="s">
        <v>19261</v>
      </c>
      <c r="U270" s="89" t="s">
        <v>20482</v>
      </c>
      <c r="W270" s="89" t="s">
        <v>20483</v>
      </c>
      <c r="X270" s="89" t="s">
        <v>297</v>
      </c>
      <c r="Y270" s="88" t="s">
        <v>20484</v>
      </c>
    </row>
    <row r="271" spans="1:25" x14ac:dyDescent="0.3">
      <c r="A271" s="84" t="str">
        <f t="shared" si="4"/>
        <v>ECOLLIN</v>
      </c>
      <c r="B271" s="88" t="s">
        <v>22673</v>
      </c>
      <c r="C271" s="89" t="s">
        <v>22674</v>
      </c>
      <c r="D271" s="89" t="s">
        <v>5522</v>
      </c>
      <c r="E271" s="89" t="s">
        <v>5630</v>
      </c>
      <c r="F271" s="88" t="s">
        <v>19171</v>
      </c>
      <c r="G271" s="89" t="s">
        <v>19029</v>
      </c>
      <c r="H271" s="89" t="s">
        <v>19172</v>
      </c>
      <c r="I271" s="89" t="s">
        <v>19173</v>
      </c>
      <c r="J271" s="88" t="s">
        <v>19174</v>
      </c>
      <c r="K271" s="88" t="s">
        <v>19802</v>
      </c>
      <c r="L271" s="88" t="s">
        <v>19803</v>
      </c>
      <c r="M271" s="89" t="s">
        <v>19804</v>
      </c>
      <c r="N271" s="89" t="s">
        <v>549</v>
      </c>
      <c r="O271" s="90">
        <v>30117</v>
      </c>
      <c r="P271" s="90">
        <v>30117</v>
      </c>
      <c r="Q271" s="90">
        <v>30117</v>
      </c>
      <c r="R271" s="89">
        <v>15812</v>
      </c>
      <c r="S271" s="89">
        <v>43</v>
      </c>
      <c r="T271" s="89" t="s">
        <v>19261</v>
      </c>
      <c r="U271" s="89" t="s">
        <v>22675</v>
      </c>
      <c r="W271" s="89" t="s">
        <v>3940</v>
      </c>
      <c r="X271" s="89" t="s">
        <v>549</v>
      </c>
      <c r="Y271" s="88" t="s">
        <v>13680</v>
      </c>
    </row>
    <row r="272" spans="1:25" x14ac:dyDescent="0.3">
      <c r="A272" s="84" t="str">
        <f t="shared" si="4"/>
        <v>TRICH21</v>
      </c>
      <c r="B272" s="88" t="s">
        <v>29811</v>
      </c>
      <c r="C272" s="89" t="s">
        <v>29812</v>
      </c>
      <c r="D272" s="89" t="s">
        <v>29813</v>
      </c>
      <c r="E272" s="89" t="s">
        <v>5630</v>
      </c>
      <c r="F272" s="88" t="s">
        <v>19215</v>
      </c>
      <c r="G272" s="89" t="s">
        <v>19033</v>
      </c>
      <c r="H272" s="89" t="s">
        <v>19172</v>
      </c>
      <c r="I272" s="89" t="s">
        <v>19173</v>
      </c>
      <c r="J272" s="88" t="s">
        <v>19174</v>
      </c>
      <c r="K272" s="88" t="s">
        <v>19802</v>
      </c>
      <c r="L272" s="88" t="s">
        <v>19803</v>
      </c>
      <c r="M272" s="89" t="s">
        <v>19804</v>
      </c>
      <c r="N272" s="89" t="s">
        <v>549</v>
      </c>
      <c r="O272" s="90">
        <v>30253</v>
      </c>
      <c r="P272" s="90">
        <v>30253</v>
      </c>
      <c r="Q272" s="90">
        <v>30253</v>
      </c>
      <c r="R272" s="89">
        <v>15676</v>
      </c>
      <c r="S272" s="89">
        <v>42</v>
      </c>
      <c r="T272" s="89" t="s">
        <v>19261</v>
      </c>
      <c r="U272" s="89" t="s">
        <v>29814</v>
      </c>
      <c r="W272" s="89" t="s">
        <v>29815</v>
      </c>
      <c r="X272" s="89" t="s">
        <v>2926</v>
      </c>
      <c r="Y272" s="88" t="s">
        <v>29816</v>
      </c>
    </row>
    <row r="273" spans="1:25" x14ac:dyDescent="0.3">
      <c r="A273" s="84" t="str">
        <f t="shared" si="4"/>
        <v>RSALISB</v>
      </c>
      <c r="B273" s="88" t="s">
        <v>28669</v>
      </c>
      <c r="C273" s="89" t="s">
        <v>28670</v>
      </c>
      <c r="D273" s="89" t="s">
        <v>12926</v>
      </c>
      <c r="E273" s="89" t="s">
        <v>5630</v>
      </c>
      <c r="F273" s="88" t="s">
        <v>19171</v>
      </c>
      <c r="G273" s="89" t="s">
        <v>19029</v>
      </c>
      <c r="H273" s="89" t="s">
        <v>19172</v>
      </c>
      <c r="I273" s="89" t="s">
        <v>19173</v>
      </c>
      <c r="J273" s="88" t="s">
        <v>19174</v>
      </c>
      <c r="K273" s="88" t="s">
        <v>19802</v>
      </c>
      <c r="L273" s="88" t="s">
        <v>19803</v>
      </c>
      <c r="M273" s="89" t="s">
        <v>19804</v>
      </c>
      <c r="N273" s="89" t="s">
        <v>549</v>
      </c>
      <c r="O273" s="90">
        <v>30424</v>
      </c>
      <c r="P273" s="90">
        <v>30424</v>
      </c>
      <c r="Q273" s="90">
        <v>30424</v>
      </c>
      <c r="R273" s="89">
        <v>15505</v>
      </c>
      <c r="S273" s="89">
        <v>42</v>
      </c>
      <c r="T273" s="89" t="s">
        <v>19261</v>
      </c>
      <c r="U273" s="89" t="s">
        <v>28671</v>
      </c>
      <c r="W273" s="89" t="s">
        <v>12928</v>
      </c>
      <c r="X273" s="89" t="s">
        <v>2926</v>
      </c>
      <c r="Y273" s="88" t="s">
        <v>12929</v>
      </c>
    </row>
    <row r="274" spans="1:25" x14ac:dyDescent="0.3">
      <c r="A274" s="84" t="str">
        <f t="shared" si="4"/>
        <v>RCIABAT</v>
      </c>
      <c r="B274" s="88" t="s">
        <v>28119</v>
      </c>
      <c r="C274" s="89" t="s">
        <v>28120</v>
      </c>
      <c r="D274" s="89" t="s">
        <v>13128</v>
      </c>
      <c r="E274" s="89" t="s">
        <v>5630</v>
      </c>
      <c r="F274" s="88" t="s">
        <v>20261</v>
      </c>
      <c r="G274" s="89" t="s">
        <v>19039</v>
      </c>
      <c r="H274" s="89" t="s">
        <v>19172</v>
      </c>
      <c r="I274" s="89" t="s">
        <v>19173</v>
      </c>
      <c r="J274" s="88" t="s">
        <v>19189</v>
      </c>
      <c r="K274" s="88" t="s">
        <v>20742</v>
      </c>
      <c r="L274" s="88" t="s">
        <v>20743</v>
      </c>
      <c r="M274" s="89" t="s">
        <v>20744</v>
      </c>
      <c r="N274" s="89" t="s">
        <v>719</v>
      </c>
      <c r="O274" s="90">
        <v>30613</v>
      </c>
      <c r="P274" s="90">
        <v>30613</v>
      </c>
      <c r="Q274" s="90">
        <v>30613</v>
      </c>
      <c r="R274" s="89">
        <v>15316</v>
      </c>
      <c r="S274" s="89">
        <v>41</v>
      </c>
      <c r="T274" s="89" t="s">
        <v>19261</v>
      </c>
      <c r="U274" s="89" t="s">
        <v>28121</v>
      </c>
      <c r="W274" s="89" t="s">
        <v>28122</v>
      </c>
      <c r="X274" s="89" t="s">
        <v>719</v>
      </c>
      <c r="Y274" s="88" t="s">
        <v>13132</v>
      </c>
    </row>
    <row r="275" spans="1:25" x14ac:dyDescent="0.3">
      <c r="A275" s="84" t="str">
        <f t="shared" si="4"/>
        <v>AHARDE</v>
      </c>
      <c r="B275" s="88" t="s">
        <v>19709</v>
      </c>
      <c r="C275" s="89" t="s">
        <v>19710</v>
      </c>
      <c r="D275" s="89" t="s">
        <v>7463</v>
      </c>
      <c r="E275" s="89" t="s">
        <v>5630</v>
      </c>
      <c r="F275" s="88" t="s">
        <v>19285</v>
      </c>
      <c r="G275" s="89" t="s">
        <v>19028</v>
      </c>
      <c r="H275" s="89" t="s">
        <v>19172</v>
      </c>
      <c r="I275" s="89" t="s">
        <v>19173</v>
      </c>
      <c r="J275" s="88" t="s">
        <v>19174</v>
      </c>
      <c r="K275" s="88" t="s">
        <v>19522</v>
      </c>
      <c r="L275" s="88" t="s">
        <v>19523</v>
      </c>
      <c r="M275" s="89" t="s">
        <v>7156</v>
      </c>
      <c r="N275" s="89" t="s">
        <v>773</v>
      </c>
      <c r="O275" s="90">
        <v>30664</v>
      </c>
      <c r="P275" s="90">
        <v>44905</v>
      </c>
      <c r="Q275" s="90">
        <v>30664</v>
      </c>
      <c r="R275" s="89">
        <v>15265</v>
      </c>
      <c r="S275" s="89">
        <v>41</v>
      </c>
      <c r="T275" s="89" t="s">
        <v>19261</v>
      </c>
      <c r="U275" s="89" t="s">
        <v>19711</v>
      </c>
      <c r="W275" s="89" t="s">
        <v>3979</v>
      </c>
      <c r="X275" s="89" t="s">
        <v>773</v>
      </c>
      <c r="Y275" s="88" t="s">
        <v>17314</v>
      </c>
    </row>
    <row r="276" spans="1:25" x14ac:dyDescent="0.3">
      <c r="A276" s="84" t="str">
        <f t="shared" si="4"/>
        <v>GROWAN1</v>
      </c>
      <c r="B276" s="88" t="s">
        <v>23489</v>
      </c>
      <c r="C276" s="89" t="s">
        <v>23490</v>
      </c>
      <c r="D276" s="89" t="s">
        <v>6413</v>
      </c>
      <c r="E276" s="89" t="s">
        <v>5630</v>
      </c>
      <c r="F276" s="88" t="s">
        <v>19285</v>
      </c>
      <c r="G276" s="89" t="s">
        <v>19028</v>
      </c>
      <c r="H276" s="89" t="s">
        <v>19172</v>
      </c>
      <c r="I276" s="89" t="s">
        <v>19173</v>
      </c>
      <c r="J276" s="88" t="s">
        <v>19174</v>
      </c>
      <c r="K276" s="88" t="s">
        <v>19245</v>
      </c>
      <c r="L276" s="88" t="s">
        <v>19246</v>
      </c>
      <c r="M276" s="89" t="s">
        <v>14665</v>
      </c>
      <c r="N276" s="89" t="s">
        <v>219</v>
      </c>
      <c r="O276" s="90">
        <v>30761</v>
      </c>
      <c r="P276" s="90">
        <v>30761</v>
      </c>
      <c r="Q276" s="90">
        <v>30761</v>
      </c>
      <c r="R276" s="89">
        <v>15168</v>
      </c>
      <c r="S276" s="89">
        <v>41</v>
      </c>
      <c r="T276" s="89" t="s">
        <v>19261</v>
      </c>
      <c r="U276" s="89" t="s">
        <v>23491</v>
      </c>
      <c r="W276" s="89" t="s">
        <v>13201</v>
      </c>
      <c r="X276" s="89" t="s">
        <v>219</v>
      </c>
      <c r="Y276" s="88" t="s">
        <v>11063</v>
      </c>
    </row>
    <row r="277" spans="1:25" x14ac:dyDescent="0.3">
      <c r="A277" s="84" t="str">
        <f t="shared" si="4"/>
        <v>TWARD2</v>
      </c>
      <c r="B277" s="88" t="s">
        <v>29912</v>
      </c>
      <c r="C277" s="89" t="s">
        <v>29913</v>
      </c>
      <c r="D277" s="89" t="s">
        <v>11920</v>
      </c>
      <c r="E277" s="89" t="s">
        <v>5630</v>
      </c>
      <c r="F277" s="88" t="s">
        <v>20261</v>
      </c>
      <c r="G277" s="89" t="s">
        <v>19039</v>
      </c>
      <c r="H277" s="89" t="s">
        <v>19172</v>
      </c>
      <c r="I277" s="89" t="s">
        <v>19173</v>
      </c>
      <c r="J277" s="88" t="s">
        <v>19189</v>
      </c>
      <c r="K277" s="88" t="s">
        <v>20742</v>
      </c>
      <c r="L277" s="88" t="s">
        <v>20742</v>
      </c>
      <c r="M277" s="89" t="s">
        <v>21720</v>
      </c>
      <c r="N277" s="89" t="s">
        <v>435</v>
      </c>
      <c r="O277" s="90">
        <v>30793</v>
      </c>
      <c r="P277" s="90">
        <v>30793</v>
      </c>
      <c r="Q277" s="90">
        <v>30793</v>
      </c>
      <c r="R277" s="89">
        <v>15136</v>
      </c>
      <c r="S277" s="89">
        <v>41</v>
      </c>
      <c r="T277" s="89" t="s">
        <v>19261</v>
      </c>
      <c r="U277" s="89" t="s">
        <v>11922</v>
      </c>
      <c r="W277" s="89" t="s">
        <v>11923</v>
      </c>
      <c r="X277" s="89" t="s">
        <v>435</v>
      </c>
      <c r="Y277" s="88" t="s">
        <v>11924</v>
      </c>
    </row>
    <row r="278" spans="1:25" x14ac:dyDescent="0.3">
      <c r="A278" s="84" t="str">
        <f t="shared" si="4"/>
        <v>ckamika</v>
      </c>
      <c r="B278" s="88" t="s">
        <v>21256</v>
      </c>
      <c r="C278" s="89" t="s">
        <v>21257</v>
      </c>
      <c r="D278" s="89" t="s">
        <v>21258</v>
      </c>
      <c r="E278" s="89" t="s">
        <v>19170</v>
      </c>
      <c r="F278" s="88" t="s">
        <v>19181</v>
      </c>
      <c r="G278" s="89" t="s">
        <v>19030</v>
      </c>
      <c r="H278" s="89" t="s">
        <v>19172</v>
      </c>
      <c r="I278" s="89" t="s">
        <v>19173</v>
      </c>
      <c r="J278" s="88" t="s">
        <v>19174</v>
      </c>
      <c r="K278" s="88" t="s">
        <v>19455</v>
      </c>
      <c r="L278" s="88" t="s">
        <v>19456</v>
      </c>
      <c r="M278" s="89" t="s">
        <v>19457</v>
      </c>
      <c r="N278" s="89" t="s">
        <v>2504</v>
      </c>
      <c r="O278" s="90">
        <v>30802</v>
      </c>
      <c r="P278" s="90">
        <v>42626</v>
      </c>
      <c r="Q278" s="90">
        <v>42626</v>
      </c>
      <c r="R278" s="89">
        <v>3303</v>
      </c>
      <c r="S278" s="89">
        <v>9</v>
      </c>
      <c r="T278" s="89" t="s">
        <v>19247</v>
      </c>
      <c r="U278" s="89" t="s">
        <v>21259</v>
      </c>
      <c r="W278" s="89" t="s">
        <v>21260</v>
      </c>
      <c r="X278" s="89" t="s">
        <v>2504</v>
      </c>
      <c r="Y278" s="88" t="s">
        <v>21261</v>
      </c>
    </row>
    <row r="279" spans="1:25" x14ac:dyDescent="0.3">
      <c r="A279" s="84" t="str">
        <f t="shared" si="4"/>
        <v>JWIEMAN</v>
      </c>
      <c r="B279" s="88" t="s">
        <v>25715</v>
      </c>
      <c r="C279" s="89" t="s">
        <v>25716</v>
      </c>
      <c r="D279" s="89" t="s">
        <v>7203</v>
      </c>
      <c r="E279" s="89" t="s">
        <v>5630</v>
      </c>
      <c r="F279" s="88" t="s">
        <v>19285</v>
      </c>
      <c r="G279" s="89" t="s">
        <v>19028</v>
      </c>
      <c r="H279" s="89" t="s">
        <v>19172</v>
      </c>
      <c r="I279" s="89" t="s">
        <v>19173</v>
      </c>
      <c r="J279" s="88" t="s">
        <v>19174</v>
      </c>
      <c r="K279" s="88" t="s">
        <v>19245</v>
      </c>
      <c r="L279" s="88" t="s">
        <v>19246</v>
      </c>
      <c r="M279" s="89" t="s">
        <v>14665</v>
      </c>
      <c r="N279" s="89" t="s">
        <v>219</v>
      </c>
      <c r="O279" s="90">
        <v>31090</v>
      </c>
      <c r="P279" s="90">
        <v>31090</v>
      </c>
      <c r="Q279" s="90">
        <v>31090</v>
      </c>
      <c r="R279" s="89">
        <v>14839</v>
      </c>
      <c r="S279" s="89">
        <v>40</v>
      </c>
      <c r="T279" s="89" t="s">
        <v>19261</v>
      </c>
      <c r="U279" s="89" t="s">
        <v>25717</v>
      </c>
      <c r="W279" s="89" t="s">
        <v>25718</v>
      </c>
      <c r="X279" s="89" t="s">
        <v>219</v>
      </c>
      <c r="Y279" s="88" t="s">
        <v>17161</v>
      </c>
    </row>
    <row r="280" spans="1:25" x14ac:dyDescent="0.3">
      <c r="A280" s="84" t="str">
        <f t="shared" si="4"/>
        <v>EAROCHO</v>
      </c>
      <c r="B280" s="88" t="s">
        <v>22621</v>
      </c>
      <c r="C280" s="89" t="s">
        <v>22622</v>
      </c>
      <c r="D280" s="89" t="s">
        <v>17629</v>
      </c>
      <c r="E280" s="89" t="s">
        <v>5630</v>
      </c>
      <c r="F280" s="88" t="s">
        <v>19171</v>
      </c>
      <c r="G280" s="89" t="s">
        <v>19029</v>
      </c>
      <c r="H280" s="89" t="s">
        <v>19172</v>
      </c>
      <c r="I280" s="89" t="s">
        <v>19419</v>
      </c>
      <c r="J280" s="88" t="s">
        <v>19189</v>
      </c>
      <c r="K280" s="88" t="s">
        <v>19420</v>
      </c>
      <c r="L280" s="88" t="s">
        <v>19420</v>
      </c>
      <c r="M280" s="89" t="s">
        <v>19421</v>
      </c>
      <c r="N280" s="89" t="s">
        <v>5965</v>
      </c>
      <c r="O280" s="90">
        <v>31120</v>
      </c>
      <c r="P280" s="90">
        <v>31120</v>
      </c>
      <c r="Q280" s="90">
        <v>31120</v>
      </c>
      <c r="R280" s="89">
        <v>14809</v>
      </c>
      <c r="S280" s="89">
        <v>40</v>
      </c>
      <c r="T280" s="89" t="s">
        <v>19261</v>
      </c>
      <c r="U280" s="89" t="s">
        <v>22623</v>
      </c>
      <c r="V280" s="89" t="s">
        <v>22624</v>
      </c>
      <c r="W280" s="89" t="s">
        <v>14140</v>
      </c>
      <c r="X280" s="89" t="s">
        <v>5965</v>
      </c>
      <c r="Y280" s="88" t="s">
        <v>8790</v>
      </c>
    </row>
    <row r="281" spans="1:25" x14ac:dyDescent="0.3">
      <c r="A281" s="84" t="str">
        <f t="shared" si="4"/>
        <v>DHANSO5</v>
      </c>
      <c r="B281" s="88" t="s">
        <v>21982</v>
      </c>
      <c r="C281" s="89" t="s">
        <v>21983</v>
      </c>
      <c r="D281" s="89" t="s">
        <v>3686</v>
      </c>
      <c r="E281" s="89" t="s">
        <v>5630</v>
      </c>
      <c r="F281" s="88" t="s">
        <v>19171</v>
      </c>
      <c r="G281" s="89" t="s">
        <v>19029</v>
      </c>
      <c r="H281" s="89" t="s">
        <v>19172</v>
      </c>
      <c r="I281" s="89" t="s">
        <v>19173</v>
      </c>
      <c r="J281" s="88" t="s">
        <v>19174</v>
      </c>
      <c r="K281" s="88" t="s">
        <v>19431</v>
      </c>
      <c r="L281" s="88" t="s">
        <v>19432</v>
      </c>
      <c r="M281" s="89" t="s">
        <v>6264</v>
      </c>
      <c r="N281" s="89" t="s">
        <v>279</v>
      </c>
      <c r="O281" s="90">
        <v>31160</v>
      </c>
      <c r="P281" s="90">
        <v>31160</v>
      </c>
      <c r="Q281" s="90">
        <v>31160</v>
      </c>
      <c r="R281" s="89">
        <v>14769</v>
      </c>
      <c r="S281" s="89">
        <v>40</v>
      </c>
      <c r="T281" s="89" t="s">
        <v>19261</v>
      </c>
      <c r="U281" s="89" t="s">
        <v>21984</v>
      </c>
      <c r="W281" s="89" t="s">
        <v>7322</v>
      </c>
      <c r="X281" s="89" t="s">
        <v>279</v>
      </c>
      <c r="Y281" s="88" t="s">
        <v>7323</v>
      </c>
    </row>
    <row r="282" spans="1:25" x14ac:dyDescent="0.3">
      <c r="A282" s="84" t="str">
        <f t="shared" si="4"/>
        <v>MBONOM</v>
      </c>
      <c r="B282" s="88" t="s">
        <v>26483</v>
      </c>
      <c r="C282" s="89" t="s">
        <v>26484</v>
      </c>
      <c r="D282" s="89" t="s">
        <v>705</v>
      </c>
      <c r="E282" s="89" t="s">
        <v>5630</v>
      </c>
      <c r="F282" s="88" t="s">
        <v>19181</v>
      </c>
      <c r="G282" s="89" t="s">
        <v>19030</v>
      </c>
      <c r="H282" s="89" t="s">
        <v>19172</v>
      </c>
      <c r="I282" s="89" t="s">
        <v>19173</v>
      </c>
      <c r="J282" s="88" t="s">
        <v>19189</v>
      </c>
      <c r="K282" s="88" t="s">
        <v>19345</v>
      </c>
      <c r="L282" s="88" t="s">
        <v>20162</v>
      </c>
      <c r="M282" s="89" t="s">
        <v>20163</v>
      </c>
      <c r="N282" s="89" t="s">
        <v>655</v>
      </c>
      <c r="O282" s="90">
        <v>31223</v>
      </c>
      <c r="P282" s="90">
        <v>31223</v>
      </c>
      <c r="Q282" s="90">
        <v>31223</v>
      </c>
      <c r="R282" s="89">
        <v>14706</v>
      </c>
      <c r="S282" s="89">
        <v>40</v>
      </c>
      <c r="T282" s="89" t="s">
        <v>19261</v>
      </c>
      <c r="U282" s="89" t="s">
        <v>26485</v>
      </c>
      <c r="W282" s="89" t="s">
        <v>711</v>
      </c>
      <c r="X282" s="89" t="s">
        <v>655</v>
      </c>
      <c r="Y282" s="88" t="s">
        <v>13486</v>
      </c>
    </row>
    <row r="283" spans="1:25" x14ac:dyDescent="0.3">
      <c r="A283" s="84" t="str">
        <f t="shared" si="4"/>
        <v>CHASHIM</v>
      </c>
      <c r="B283" s="88" t="s">
        <v>21175</v>
      </c>
      <c r="C283" s="89" t="s">
        <v>21176</v>
      </c>
      <c r="D283" s="89" t="s">
        <v>21177</v>
      </c>
      <c r="E283" s="89" t="s">
        <v>5630</v>
      </c>
      <c r="F283" s="88" t="s">
        <v>19206</v>
      </c>
      <c r="G283" s="89" t="s">
        <v>136</v>
      </c>
      <c r="H283" s="89" t="s">
        <v>19172</v>
      </c>
      <c r="I283" s="89" t="s">
        <v>19173</v>
      </c>
      <c r="J283" s="88" t="s">
        <v>19174</v>
      </c>
      <c r="K283" s="88" t="s">
        <v>19455</v>
      </c>
      <c r="L283" s="88" t="s">
        <v>19456</v>
      </c>
      <c r="M283" s="89" t="s">
        <v>19457</v>
      </c>
      <c r="N283" s="89" t="s">
        <v>2504</v>
      </c>
      <c r="O283" s="90">
        <v>31250</v>
      </c>
      <c r="P283" s="90">
        <v>31250</v>
      </c>
      <c r="Q283" s="90">
        <v>31250</v>
      </c>
      <c r="R283" s="89">
        <v>14679</v>
      </c>
      <c r="S283" s="89">
        <v>40</v>
      </c>
      <c r="T283" s="89" t="s">
        <v>19261</v>
      </c>
      <c r="U283" s="89" t="s">
        <v>21178</v>
      </c>
      <c r="W283" s="89" t="s">
        <v>21179</v>
      </c>
      <c r="X283" s="89" t="s">
        <v>2504</v>
      </c>
      <c r="Y283" s="88" t="s">
        <v>21180</v>
      </c>
    </row>
    <row r="284" spans="1:25" x14ac:dyDescent="0.3">
      <c r="A284" s="84" t="str">
        <f t="shared" si="4"/>
        <v>DHEARTF</v>
      </c>
      <c r="B284" s="88" t="s">
        <v>22001</v>
      </c>
      <c r="C284" s="89" t="s">
        <v>22002</v>
      </c>
      <c r="D284" s="89" t="s">
        <v>22003</v>
      </c>
      <c r="E284" s="89" t="s">
        <v>19715</v>
      </c>
      <c r="F284" s="88" t="s">
        <v>19171</v>
      </c>
      <c r="G284" s="89" t="s">
        <v>19029</v>
      </c>
      <c r="H284" s="89" t="s">
        <v>19172</v>
      </c>
      <c r="I284" s="89" t="s">
        <v>19173</v>
      </c>
      <c r="J284" s="88" t="s">
        <v>19189</v>
      </c>
      <c r="K284" s="88" t="s">
        <v>19190</v>
      </c>
      <c r="L284" s="88" t="s">
        <v>19191</v>
      </c>
      <c r="M284" s="89" t="s">
        <v>19192</v>
      </c>
      <c r="N284" s="89" t="s">
        <v>297</v>
      </c>
      <c r="O284" s="90">
        <v>31503</v>
      </c>
      <c r="P284" s="90">
        <v>31503</v>
      </c>
      <c r="Q284" s="90">
        <v>31503</v>
      </c>
      <c r="R284" s="89">
        <v>14426</v>
      </c>
      <c r="S284" s="89">
        <v>39</v>
      </c>
      <c r="T284" s="89" t="s">
        <v>19261</v>
      </c>
      <c r="U284" s="89" t="s">
        <v>22004</v>
      </c>
      <c r="W284" s="89" t="s">
        <v>3296</v>
      </c>
      <c r="X284" s="89" t="s">
        <v>297</v>
      </c>
      <c r="Y284" s="88" t="s">
        <v>22005</v>
      </c>
    </row>
    <row r="285" spans="1:25" x14ac:dyDescent="0.3">
      <c r="A285" s="84" t="str">
        <f t="shared" si="4"/>
        <v>BLUU1</v>
      </c>
      <c r="B285" s="88" t="s">
        <v>20645</v>
      </c>
      <c r="C285" s="89" t="s">
        <v>20646</v>
      </c>
      <c r="D285" s="89" t="s">
        <v>8214</v>
      </c>
      <c r="E285" s="89" t="s">
        <v>5630</v>
      </c>
      <c r="F285" s="88" t="s">
        <v>19181</v>
      </c>
      <c r="G285" s="89" t="s">
        <v>19030</v>
      </c>
      <c r="H285" s="89" t="s">
        <v>19172</v>
      </c>
      <c r="I285" s="89" t="s">
        <v>19173</v>
      </c>
      <c r="J285" s="88" t="s">
        <v>19174</v>
      </c>
      <c r="K285" s="88" t="s">
        <v>19309</v>
      </c>
      <c r="L285" s="88" t="s">
        <v>19513</v>
      </c>
      <c r="M285" s="89" t="s">
        <v>6528</v>
      </c>
      <c r="N285" s="89" t="s">
        <v>219</v>
      </c>
      <c r="O285" s="90">
        <v>31649</v>
      </c>
      <c r="P285" s="90">
        <v>31649</v>
      </c>
      <c r="Q285" s="90">
        <v>31649</v>
      </c>
      <c r="R285" s="89">
        <v>14280</v>
      </c>
      <c r="S285" s="89">
        <v>39</v>
      </c>
      <c r="T285" s="89" t="s">
        <v>19261</v>
      </c>
      <c r="U285" s="89" t="s">
        <v>20647</v>
      </c>
      <c r="W285" s="89" t="s">
        <v>20648</v>
      </c>
      <c r="X285" s="89" t="s">
        <v>219</v>
      </c>
      <c r="Y285" s="88" t="s">
        <v>4661</v>
      </c>
    </row>
    <row r="286" spans="1:25" x14ac:dyDescent="0.3">
      <c r="A286" s="84" t="str">
        <f t="shared" si="4"/>
        <v>RPIVOL</v>
      </c>
      <c r="B286" s="88" t="s">
        <v>28586</v>
      </c>
      <c r="C286" s="89" t="s">
        <v>28587</v>
      </c>
      <c r="D286" s="89" t="s">
        <v>19128</v>
      </c>
      <c r="E286" s="89" t="s">
        <v>5630</v>
      </c>
      <c r="F286" s="88" t="s">
        <v>19181</v>
      </c>
      <c r="G286" s="89" t="s">
        <v>19030</v>
      </c>
      <c r="H286" s="89" t="s">
        <v>19172</v>
      </c>
      <c r="I286" s="89" t="s">
        <v>19173</v>
      </c>
      <c r="J286" s="88" t="s">
        <v>19189</v>
      </c>
      <c r="K286" s="88" t="s">
        <v>19471</v>
      </c>
      <c r="L286" s="88" t="s">
        <v>20722</v>
      </c>
      <c r="M286" s="89" t="s">
        <v>20723</v>
      </c>
      <c r="N286" s="89" t="s">
        <v>719</v>
      </c>
      <c r="O286" s="90">
        <v>31950</v>
      </c>
      <c r="P286" s="90">
        <v>31950</v>
      </c>
      <c r="Q286" s="90">
        <v>31950</v>
      </c>
      <c r="R286" s="89">
        <v>13979</v>
      </c>
      <c r="S286" s="89">
        <v>38</v>
      </c>
      <c r="T286" s="89" t="s">
        <v>19261</v>
      </c>
      <c r="U286" s="89" t="s">
        <v>28588</v>
      </c>
      <c r="W286" s="89" t="s">
        <v>28589</v>
      </c>
      <c r="X286" s="89" t="s">
        <v>719</v>
      </c>
      <c r="Y286" s="88" t="s">
        <v>28590</v>
      </c>
    </row>
    <row r="287" spans="1:25" x14ac:dyDescent="0.3">
      <c r="A287" s="84" t="str">
        <f t="shared" si="4"/>
        <v>JMORA15</v>
      </c>
      <c r="B287" s="88" t="s">
        <v>25150</v>
      </c>
      <c r="C287" s="89" t="s">
        <v>25151</v>
      </c>
      <c r="D287" s="89" t="s">
        <v>12625</v>
      </c>
      <c r="E287" s="89" t="s">
        <v>5630</v>
      </c>
      <c r="F287" s="88" t="s">
        <v>19171</v>
      </c>
      <c r="G287" s="89" t="s">
        <v>19029</v>
      </c>
      <c r="H287" s="89" t="s">
        <v>19172</v>
      </c>
      <c r="I287" s="89" t="s">
        <v>19419</v>
      </c>
      <c r="J287" s="88" t="s">
        <v>19189</v>
      </c>
      <c r="K287" s="88" t="s">
        <v>19420</v>
      </c>
      <c r="L287" s="88" t="s">
        <v>19420</v>
      </c>
      <c r="M287" s="89" t="s">
        <v>19421</v>
      </c>
      <c r="N287" s="89" t="s">
        <v>5965</v>
      </c>
      <c r="O287" s="90">
        <v>32189</v>
      </c>
      <c r="P287" s="90">
        <v>32189</v>
      </c>
      <c r="Q287" s="90">
        <v>32189</v>
      </c>
      <c r="R287" s="89">
        <v>13740</v>
      </c>
      <c r="S287" s="89">
        <v>37</v>
      </c>
      <c r="T287" s="89" t="s">
        <v>19261</v>
      </c>
      <c r="U287" s="89" t="s">
        <v>12626</v>
      </c>
      <c r="V287" s="89" t="s">
        <v>25152</v>
      </c>
      <c r="W287" s="89" t="s">
        <v>12628</v>
      </c>
      <c r="X287" s="89" t="s">
        <v>5965</v>
      </c>
      <c r="Y287" s="88" t="s">
        <v>12629</v>
      </c>
    </row>
    <row r="288" spans="1:25" x14ac:dyDescent="0.3">
      <c r="A288" s="84" t="str">
        <f t="shared" si="4"/>
        <v>DWILTSH</v>
      </c>
      <c r="B288" s="88" t="s">
        <v>22576</v>
      </c>
      <c r="C288" s="89" t="s">
        <v>22577</v>
      </c>
      <c r="D288" s="89" t="s">
        <v>11249</v>
      </c>
      <c r="E288" s="89" t="s">
        <v>5630</v>
      </c>
      <c r="F288" s="88" t="s">
        <v>20261</v>
      </c>
      <c r="G288" s="89" t="s">
        <v>19039</v>
      </c>
      <c r="H288" s="89" t="s">
        <v>19172</v>
      </c>
      <c r="I288" s="89" t="s">
        <v>19173</v>
      </c>
      <c r="J288" s="88" t="s">
        <v>19189</v>
      </c>
      <c r="K288" s="88" t="s">
        <v>20742</v>
      </c>
      <c r="L288" s="88" t="s">
        <v>20742</v>
      </c>
      <c r="M288" s="89" t="s">
        <v>21720</v>
      </c>
      <c r="N288" s="89" t="s">
        <v>435</v>
      </c>
      <c r="O288" s="90">
        <v>32216</v>
      </c>
      <c r="P288" s="90">
        <v>32216</v>
      </c>
      <c r="Q288" s="90">
        <v>32216</v>
      </c>
      <c r="R288" s="89">
        <v>13713</v>
      </c>
      <c r="S288" s="89">
        <v>37</v>
      </c>
      <c r="T288" s="89" t="s">
        <v>19261</v>
      </c>
      <c r="U288" s="89" t="s">
        <v>22578</v>
      </c>
      <c r="W288" s="89" t="s">
        <v>22579</v>
      </c>
      <c r="X288" s="89" t="s">
        <v>435</v>
      </c>
      <c r="Y288" s="88" t="s">
        <v>11253</v>
      </c>
    </row>
    <row r="289" spans="1:25" x14ac:dyDescent="0.3">
      <c r="A289" s="84" t="str">
        <f t="shared" si="4"/>
        <v>PSKOCEL</v>
      </c>
      <c r="B289" s="88" t="s">
        <v>27941</v>
      </c>
      <c r="C289" s="89" t="s">
        <v>27942</v>
      </c>
      <c r="D289" s="89" t="s">
        <v>3137</v>
      </c>
      <c r="E289" s="89" t="s">
        <v>5630</v>
      </c>
      <c r="F289" s="88" t="s">
        <v>19171</v>
      </c>
      <c r="G289" s="89" t="s">
        <v>19029</v>
      </c>
      <c r="H289" s="89" t="s">
        <v>19172</v>
      </c>
      <c r="I289" s="89" t="s">
        <v>19173</v>
      </c>
      <c r="J289" s="88" t="s">
        <v>19189</v>
      </c>
      <c r="K289" s="88" t="s">
        <v>19217</v>
      </c>
      <c r="L289" s="88" t="s">
        <v>19824</v>
      </c>
      <c r="M289" s="89" t="s">
        <v>19825</v>
      </c>
      <c r="N289" s="89" t="s">
        <v>752</v>
      </c>
      <c r="O289" s="90">
        <v>32400</v>
      </c>
      <c r="P289" s="90">
        <v>32400</v>
      </c>
      <c r="Q289" s="90">
        <v>32400</v>
      </c>
      <c r="R289" s="89">
        <v>13529</v>
      </c>
      <c r="S289" s="89">
        <v>37</v>
      </c>
      <c r="T289" s="89" t="s">
        <v>19261</v>
      </c>
      <c r="U289" s="89" t="s">
        <v>27943</v>
      </c>
      <c r="W289" s="89" t="s">
        <v>3141</v>
      </c>
      <c r="X289" s="89" t="s">
        <v>752</v>
      </c>
      <c r="Y289" s="88" t="s">
        <v>17387</v>
      </c>
    </row>
    <row r="290" spans="1:25" x14ac:dyDescent="0.3">
      <c r="A290" s="84" t="str">
        <f t="shared" si="4"/>
        <v>SHAMIL</v>
      </c>
      <c r="B290" s="88" t="s">
        <v>29069</v>
      </c>
      <c r="C290" s="89" t="s">
        <v>29070</v>
      </c>
      <c r="D290" s="89" t="s">
        <v>2761</v>
      </c>
      <c r="E290" s="89" t="s">
        <v>5630</v>
      </c>
      <c r="F290" s="88" t="s">
        <v>19215</v>
      </c>
      <c r="G290" s="89" t="s">
        <v>19033</v>
      </c>
      <c r="H290" s="89" t="s">
        <v>19172</v>
      </c>
      <c r="I290" s="89" t="s">
        <v>19173</v>
      </c>
      <c r="J290" s="88" t="s">
        <v>19174</v>
      </c>
      <c r="K290" s="88" t="s">
        <v>20070</v>
      </c>
      <c r="L290" s="88" t="s">
        <v>20328</v>
      </c>
      <c r="M290" s="89" t="s">
        <v>10269</v>
      </c>
      <c r="N290" s="89" t="s">
        <v>201</v>
      </c>
      <c r="O290" s="90">
        <v>32518</v>
      </c>
      <c r="P290" s="90">
        <v>32518</v>
      </c>
      <c r="Q290" s="90">
        <v>32518</v>
      </c>
      <c r="R290" s="89">
        <v>13411</v>
      </c>
      <c r="S290" s="89">
        <v>36</v>
      </c>
      <c r="T290" s="89" t="s">
        <v>19261</v>
      </c>
      <c r="U290" s="89" t="s">
        <v>29071</v>
      </c>
      <c r="W290" s="89" t="s">
        <v>4501</v>
      </c>
      <c r="X290" s="89" t="s">
        <v>201</v>
      </c>
      <c r="Y290" s="88" t="s">
        <v>13804</v>
      </c>
    </row>
    <row r="291" spans="1:25" x14ac:dyDescent="0.3">
      <c r="A291" s="84" t="str">
        <f t="shared" si="4"/>
        <v>PFORD9</v>
      </c>
      <c r="B291" s="88" t="s">
        <v>27817</v>
      </c>
      <c r="C291" s="89" t="s">
        <v>27818</v>
      </c>
      <c r="D291" s="89" t="s">
        <v>5849</v>
      </c>
      <c r="E291" s="89" t="s">
        <v>5630</v>
      </c>
      <c r="F291" s="88" t="s">
        <v>19285</v>
      </c>
      <c r="G291" s="89" t="s">
        <v>19028</v>
      </c>
      <c r="H291" s="89" t="s">
        <v>19172</v>
      </c>
      <c r="I291" s="89" t="s">
        <v>19173</v>
      </c>
      <c r="J291" s="88" t="s">
        <v>19174</v>
      </c>
      <c r="K291" s="88" t="s">
        <v>19716</v>
      </c>
      <c r="L291" s="88" t="s">
        <v>19717</v>
      </c>
      <c r="M291" s="89" t="s">
        <v>5847</v>
      </c>
      <c r="N291" s="89" t="s">
        <v>279</v>
      </c>
      <c r="O291" s="90">
        <v>32597</v>
      </c>
      <c r="P291" s="90">
        <v>40912</v>
      </c>
      <c r="Q291" s="90">
        <v>40912</v>
      </c>
      <c r="R291" s="89">
        <v>5017</v>
      </c>
      <c r="S291" s="89">
        <v>13</v>
      </c>
      <c r="T291" s="89" t="s">
        <v>19247</v>
      </c>
      <c r="U291" s="89" t="s">
        <v>27819</v>
      </c>
      <c r="W291" s="89" t="s">
        <v>7532</v>
      </c>
      <c r="X291" s="89" t="s">
        <v>279</v>
      </c>
      <c r="Y291" s="88" t="s">
        <v>17098</v>
      </c>
    </row>
    <row r="292" spans="1:25" x14ac:dyDescent="0.3">
      <c r="A292" s="84" t="str">
        <f t="shared" si="4"/>
        <v>EROSAR</v>
      </c>
      <c r="B292" s="88" t="s">
        <v>22956</v>
      </c>
      <c r="C292" s="89" t="s">
        <v>22957</v>
      </c>
      <c r="D292" s="89" t="s">
        <v>17553</v>
      </c>
      <c r="E292" s="89" t="s">
        <v>5630</v>
      </c>
      <c r="F292" s="88" t="s">
        <v>19171</v>
      </c>
      <c r="G292" s="89" t="s">
        <v>19029</v>
      </c>
      <c r="H292" s="89" t="s">
        <v>19172</v>
      </c>
      <c r="I292" s="89" t="s">
        <v>19173</v>
      </c>
      <c r="J292" s="88" t="s">
        <v>19189</v>
      </c>
      <c r="K292" s="88" t="s">
        <v>19190</v>
      </c>
      <c r="L292" s="88" t="s">
        <v>19191</v>
      </c>
      <c r="M292" s="89" t="s">
        <v>19192</v>
      </c>
      <c r="N292" s="89" t="s">
        <v>297</v>
      </c>
      <c r="O292" s="90">
        <v>32843</v>
      </c>
      <c r="P292" s="90">
        <v>32843</v>
      </c>
      <c r="Q292" s="90">
        <v>32843</v>
      </c>
      <c r="R292" s="89">
        <v>13086</v>
      </c>
      <c r="S292" s="89">
        <v>35</v>
      </c>
      <c r="T292" s="89" t="s">
        <v>19261</v>
      </c>
      <c r="U292" s="89">
        <v>57</v>
      </c>
      <c r="V292" s="89" t="s">
        <v>22958</v>
      </c>
      <c r="W292" s="89" t="s">
        <v>13434</v>
      </c>
      <c r="X292" s="89" t="s">
        <v>297</v>
      </c>
      <c r="Y292" s="88" t="s">
        <v>9830</v>
      </c>
    </row>
    <row r="293" spans="1:25" x14ac:dyDescent="0.3">
      <c r="A293" s="84" t="str">
        <f t="shared" si="4"/>
        <v>JFRAN35</v>
      </c>
      <c r="B293" s="88" t="s">
        <v>24517</v>
      </c>
      <c r="C293" s="89" t="s">
        <v>24518</v>
      </c>
      <c r="D293" s="89" t="s">
        <v>4791</v>
      </c>
      <c r="E293" s="89" t="s">
        <v>5630</v>
      </c>
      <c r="F293" s="88" t="s">
        <v>19480</v>
      </c>
      <c r="G293" s="89" t="s">
        <v>19040</v>
      </c>
      <c r="H293" s="89" t="s">
        <v>19172</v>
      </c>
      <c r="I293" s="89" t="s">
        <v>19173</v>
      </c>
      <c r="J293" s="88" t="s">
        <v>19174</v>
      </c>
      <c r="K293" s="88" t="s">
        <v>19716</v>
      </c>
      <c r="L293" s="88" t="s">
        <v>19717</v>
      </c>
      <c r="M293" s="89" t="s">
        <v>5847</v>
      </c>
      <c r="N293" s="89" t="s">
        <v>279</v>
      </c>
      <c r="O293" s="90">
        <v>32972</v>
      </c>
      <c r="P293" s="90">
        <v>39188</v>
      </c>
      <c r="Q293" s="90">
        <v>32972</v>
      </c>
      <c r="R293" s="89">
        <v>12957</v>
      </c>
      <c r="S293" s="89">
        <v>35</v>
      </c>
      <c r="T293" s="89" t="s">
        <v>19261</v>
      </c>
      <c r="U293" s="89" t="s">
        <v>24519</v>
      </c>
      <c r="W293" s="89" t="s">
        <v>1032</v>
      </c>
      <c r="X293" s="89" t="s">
        <v>279</v>
      </c>
      <c r="Y293" s="88" t="s">
        <v>8385</v>
      </c>
    </row>
    <row r="294" spans="1:25" x14ac:dyDescent="0.3">
      <c r="A294" s="84" t="str">
        <f t="shared" si="4"/>
        <v>WEVERY1</v>
      </c>
      <c r="B294" s="88" t="s">
        <v>30190</v>
      </c>
      <c r="C294" s="89" t="s">
        <v>30191</v>
      </c>
      <c r="D294" s="89" t="s">
        <v>2418</v>
      </c>
      <c r="E294" s="89" t="s">
        <v>5630</v>
      </c>
      <c r="F294" s="88" t="s">
        <v>19285</v>
      </c>
      <c r="G294" s="89" t="s">
        <v>19028</v>
      </c>
      <c r="H294" s="89" t="s">
        <v>19172</v>
      </c>
      <c r="I294" s="89" t="s">
        <v>19173</v>
      </c>
      <c r="J294" s="88" t="s">
        <v>19189</v>
      </c>
      <c r="K294" s="88" t="s">
        <v>19345</v>
      </c>
      <c r="L294" s="88" t="s">
        <v>19837</v>
      </c>
      <c r="M294" s="89" t="s">
        <v>6275</v>
      </c>
      <c r="N294" s="89" t="s">
        <v>318</v>
      </c>
      <c r="O294" s="90">
        <v>34260</v>
      </c>
      <c r="P294" s="90">
        <v>34260</v>
      </c>
      <c r="Q294" s="90">
        <v>34260</v>
      </c>
      <c r="R294" s="89">
        <v>11669</v>
      </c>
      <c r="S294" s="89">
        <v>31</v>
      </c>
      <c r="T294" s="89" t="s">
        <v>19261</v>
      </c>
      <c r="U294" s="89" t="s">
        <v>30192</v>
      </c>
      <c r="W294" s="89" t="s">
        <v>1414</v>
      </c>
      <c r="X294" s="89" t="s">
        <v>318</v>
      </c>
      <c r="Y294" s="88" t="s">
        <v>5067</v>
      </c>
    </row>
    <row r="295" spans="1:25" x14ac:dyDescent="0.3">
      <c r="A295" s="84" t="str">
        <f t="shared" si="4"/>
        <v>RGRAMSK</v>
      </c>
      <c r="B295" s="88" t="s">
        <v>28271</v>
      </c>
      <c r="C295" s="89" t="s">
        <v>28272</v>
      </c>
      <c r="D295" s="89" t="s">
        <v>15339</v>
      </c>
      <c r="E295" s="89" t="s">
        <v>5630</v>
      </c>
      <c r="F295" s="88" t="s">
        <v>19171</v>
      </c>
      <c r="G295" s="89" t="s">
        <v>19029</v>
      </c>
      <c r="H295" s="89" t="s">
        <v>19172</v>
      </c>
      <c r="I295" s="89" t="s">
        <v>19173</v>
      </c>
      <c r="J295" s="88" t="s">
        <v>19189</v>
      </c>
      <c r="K295" s="88" t="s">
        <v>19333</v>
      </c>
      <c r="L295" s="88" t="s">
        <v>19467</v>
      </c>
      <c r="M295" s="89" t="s">
        <v>9084</v>
      </c>
      <c r="N295" s="89" t="s">
        <v>260</v>
      </c>
      <c r="O295" s="90">
        <v>34375</v>
      </c>
      <c r="P295" s="90">
        <v>34375</v>
      </c>
      <c r="Q295" s="90">
        <v>34375</v>
      </c>
      <c r="R295" s="89">
        <v>11554</v>
      </c>
      <c r="S295" s="89">
        <v>31</v>
      </c>
      <c r="T295" s="89" t="s">
        <v>19261</v>
      </c>
      <c r="U295" s="89" t="s">
        <v>28273</v>
      </c>
      <c r="W295" s="89" t="s">
        <v>5072</v>
      </c>
      <c r="X295" s="89" t="s">
        <v>435</v>
      </c>
      <c r="Y295" s="88" t="s">
        <v>15343</v>
      </c>
    </row>
    <row r="296" spans="1:25" x14ac:dyDescent="0.3">
      <c r="A296" s="84" t="str">
        <f t="shared" si="4"/>
        <v>MTAFOY</v>
      </c>
      <c r="B296" s="88" t="s">
        <v>27297</v>
      </c>
      <c r="C296" s="89" t="s">
        <v>27298</v>
      </c>
      <c r="D296" s="89" t="s">
        <v>10414</v>
      </c>
      <c r="E296" s="89" t="s">
        <v>5630</v>
      </c>
      <c r="F296" s="88" t="s">
        <v>19171</v>
      </c>
      <c r="G296" s="89" t="s">
        <v>19029</v>
      </c>
      <c r="H296" s="89" t="s">
        <v>19172</v>
      </c>
      <c r="I296" s="89" t="s">
        <v>19173</v>
      </c>
      <c r="J296" s="88" t="s">
        <v>19174</v>
      </c>
      <c r="K296" s="88" t="s">
        <v>19245</v>
      </c>
      <c r="L296" s="88" t="s">
        <v>23576</v>
      </c>
      <c r="M296" s="89" t="s">
        <v>10417</v>
      </c>
      <c r="N296" s="89" t="s">
        <v>3619</v>
      </c>
      <c r="O296" s="90">
        <v>34388</v>
      </c>
      <c r="P296" s="90">
        <v>34388</v>
      </c>
      <c r="Q296" s="90">
        <v>34388</v>
      </c>
      <c r="R296" s="89">
        <v>11541</v>
      </c>
      <c r="S296" s="89">
        <v>31</v>
      </c>
      <c r="T296" s="89" t="s">
        <v>19261</v>
      </c>
      <c r="U296" s="89" t="s">
        <v>27299</v>
      </c>
      <c r="W296" s="89" t="s">
        <v>3618</v>
      </c>
      <c r="X296" s="89" t="s">
        <v>3619</v>
      </c>
      <c r="Y296" s="88" t="s">
        <v>10418</v>
      </c>
    </row>
    <row r="297" spans="1:25" x14ac:dyDescent="0.3">
      <c r="A297" s="84" t="str">
        <f t="shared" si="4"/>
        <v>SFLEURI</v>
      </c>
      <c r="B297" s="88" t="s">
        <v>29016</v>
      </c>
      <c r="C297" s="89" t="s">
        <v>29017</v>
      </c>
      <c r="D297" s="89" t="s">
        <v>1856</v>
      </c>
      <c r="E297" s="89" t="s">
        <v>5630</v>
      </c>
      <c r="F297" s="88" t="s">
        <v>19480</v>
      </c>
      <c r="G297" s="89" t="s">
        <v>19040</v>
      </c>
      <c r="H297" s="89" t="s">
        <v>19172</v>
      </c>
      <c r="I297" s="89" t="s">
        <v>19173</v>
      </c>
      <c r="J297" s="88" t="s">
        <v>19189</v>
      </c>
      <c r="K297" s="88" t="s">
        <v>19333</v>
      </c>
      <c r="L297" s="88" t="s">
        <v>19447</v>
      </c>
      <c r="M297" s="89" t="s">
        <v>9382</v>
      </c>
      <c r="N297" s="89" t="s">
        <v>366</v>
      </c>
      <c r="O297" s="90">
        <v>34442</v>
      </c>
      <c r="P297" s="90">
        <v>34442</v>
      </c>
      <c r="Q297" s="90">
        <v>34442</v>
      </c>
      <c r="R297" s="89">
        <v>11487</v>
      </c>
      <c r="S297" s="89">
        <v>31</v>
      </c>
      <c r="T297" s="89" t="s">
        <v>19261</v>
      </c>
      <c r="U297" s="89" t="s">
        <v>29018</v>
      </c>
      <c r="W297" s="89" t="s">
        <v>11463</v>
      </c>
      <c r="X297" s="89" t="s">
        <v>375</v>
      </c>
      <c r="Y297" s="88" t="s">
        <v>11464</v>
      </c>
    </row>
    <row r="298" spans="1:25" x14ac:dyDescent="0.3">
      <c r="A298" s="84" t="str">
        <f t="shared" si="4"/>
        <v>WCHANTR</v>
      </c>
      <c r="B298" s="88" t="s">
        <v>30151</v>
      </c>
      <c r="C298" s="89" t="s">
        <v>30152</v>
      </c>
      <c r="D298" s="89" t="s">
        <v>30153</v>
      </c>
      <c r="E298" s="89" t="s">
        <v>19715</v>
      </c>
      <c r="F298" s="88" t="s">
        <v>19171</v>
      </c>
      <c r="G298" s="89" t="s">
        <v>19029</v>
      </c>
      <c r="H298" s="89" t="s">
        <v>19172</v>
      </c>
      <c r="I298" s="89" t="s">
        <v>19173</v>
      </c>
      <c r="J298" s="88" t="s">
        <v>19174</v>
      </c>
      <c r="K298" s="88" t="s">
        <v>19258</v>
      </c>
      <c r="L298" s="88" t="s">
        <v>19259</v>
      </c>
      <c r="M298" s="89" t="s">
        <v>19260</v>
      </c>
      <c r="N298" s="89" t="s">
        <v>279</v>
      </c>
      <c r="O298" s="90">
        <v>34452</v>
      </c>
      <c r="P298" s="90">
        <v>34452</v>
      </c>
      <c r="Q298" s="90">
        <v>34452</v>
      </c>
      <c r="R298" s="89">
        <v>11477</v>
      </c>
      <c r="S298" s="89">
        <v>31</v>
      </c>
      <c r="T298" s="89" t="s">
        <v>19261</v>
      </c>
      <c r="U298" s="89" t="s">
        <v>30154</v>
      </c>
      <c r="W298" s="89" t="s">
        <v>278</v>
      </c>
      <c r="X298" s="89" t="s">
        <v>279</v>
      </c>
      <c r="Y298" s="88" t="s">
        <v>14032</v>
      </c>
    </row>
    <row r="299" spans="1:25" x14ac:dyDescent="0.3">
      <c r="A299" s="84" t="str">
        <f t="shared" si="4"/>
        <v>REDGE</v>
      </c>
      <c r="B299" s="88" t="s">
        <v>28195</v>
      </c>
      <c r="C299" s="89" t="s">
        <v>28196</v>
      </c>
      <c r="D299" s="89" t="s">
        <v>6770</v>
      </c>
      <c r="E299" s="89" t="s">
        <v>5630</v>
      </c>
      <c r="F299" s="88" t="s">
        <v>19285</v>
      </c>
      <c r="G299" s="89" t="s">
        <v>19028</v>
      </c>
      <c r="H299" s="89" t="s">
        <v>19172</v>
      </c>
      <c r="I299" s="89" t="s">
        <v>19173</v>
      </c>
      <c r="J299" s="88" t="s">
        <v>19189</v>
      </c>
      <c r="K299" s="88" t="s">
        <v>19374</v>
      </c>
      <c r="L299" s="88" t="s">
        <v>19375</v>
      </c>
      <c r="M299" s="89" t="s">
        <v>19376</v>
      </c>
      <c r="N299" s="89" t="s">
        <v>575</v>
      </c>
      <c r="O299" s="90">
        <v>34777</v>
      </c>
      <c r="P299" s="90">
        <v>34777</v>
      </c>
      <c r="Q299" s="90">
        <v>34777</v>
      </c>
      <c r="R299" s="89">
        <v>11152</v>
      </c>
      <c r="S299" s="89">
        <v>30</v>
      </c>
      <c r="T299" s="89" t="s">
        <v>19261</v>
      </c>
      <c r="U299" s="89" t="s">
        <v>28197</v>
      </c>
      <c r="W299" s="89" t="s">
        <v>4769</v>
      </c>
      <c r="X299" s="89" t="s">
        <v>575</v>
      </c>
      <c r="Y299" s="88" t="s">
        <v>13741</v>
      </c>
    </row>
    <row r="300" spans="1:25" x14ac:dyDescent="0.3">
      <c r="A300" s="84" t="str">
        <f t="shared" si="4"/>
        <v>BGARDNE</v>
      </c>
      <c r="B300" s="88" t="s">
        <v>20529</v>
      </c>
      <c r="C300" s="89" t="s">
        <v>20530</v>
      </c>
      <c r="D300" s="89" t="s">
        <v>20531</v>
      </c>
      <c r="E300" s="89" t="s">
        <v>19170</v>
      </c>
      <c r="F300" s="88" t="s">
        <v>19171</v>
      </c>
      <c r="G300" s="89" t="s">
        <v>19029</v>
      </c>
      <c r="H300" s="89" t="s">
        <v>19172</v>
      </c>
      <c r="I300" s="89" t="s">
        <v>19173</v>
      </c>
      <c r="J300" s="88" t="s">
        <v>19189</v>
      </c>
      <c r="K300" s="88" t="s">
        <v>19471</v>
      </c>
      <c r="L300" s="88" t="s">
        <v>14086</v>
      </c>
      <c r="M300" s="89" t="s">
        <v>19472</v>
      </c>
      <c r="N300" s="89" t="s">
        <v>435</v>
      </c>
      <c r="O300" s="90">
        <v>35275</v>
      </c>
      <c r="P300" s="90">
        <v>35275</v>
      </c>
      <c r="Q300" s="90">
        <v>35275</v>
      </c>
      <c r="R300" s="89">
        <v>10654</v>
      </c>
      <c r="S300" s="89">
        <v>29</v>
      </c>
      <c r="T300" s="89" t="s">
        <v>19261</v>
      </c>
      <c r="U300" s="89" t="s">
        <v>20532</v>
      </c>
      <c r="W300" s="89" t="s">
        <v>20533</v>
      </c>
      <c r="X300" s="89" t="s">
        <v>435</v>
      </c>
      <c r="Y300" s="88" t="s">
        <v>20534</v>
      </c>
    </row>
    <row r="301" spans="1:25" x14ac:dyDescent="0.3">
      <c r="A301" s="84" t="str">
        <f t="shared" si="4"/>
        <v>RJON08</v>
      </c>
      <c r="B301" s="88" t="s">
        <v>28366</v>
      </c>
      <c r="C301" s="89" t="s">
        <v>28367</v>
      </c>
      <c r="D301" s="89" t="s">
        <v>19105</v>
      </c>
      <c r="E301" s="89" t="s">
        <v>19036</v>
      </c>
      <c r="F301" s="88" t="s">
        <v>19171</v>
      </c>
      <c r="G301" s="89" t="s">
        <v>19029</v>
      </c>
      <c r="H301" s="89" t="s">
        <v>19172</v>
      </c>
      <c r="I301" s="89" t="s">
        <v>19173</v>
      </c>
      <c r="J301" s="88" t="s">
        <v>19174</v>
      </c>
      <c r="K301" s="88" t="s">
        <v>19309</v>
      </c>
      <c r="L301" s="88" t="s">
        <v>19513</v>
      </c>
      <c r="M301" s="89" t="s">
        <v>6528</v>
      </c>
      <c r="N301" s="89" t="s">
        <v>219</v>
      </c>
      <c r="O301" s="90">
        <v>35508</v>
      </c>
      <c r="P301" s="90">
        <v>35508</v>
      </c>
      <c r="Q301" s="90">
        <v>35508</v>
      </c>
      <c r="R301" s="89">
        <v>10421</v>
      </c>
      <c r="S301" s="89">
        <v>28</v>
      </c>
      <c r="T301" s="89" t="s">
        <v>19261</v>
      </c>
      <c r="U301" s="89" t="s">
        <v>28368</v>
      </c>
      <c r="W301" s="89" t="s">
        <v>28369</v>
      </c>
      <c r="X301" s="89" t="s">
        <v>219</v>
      </c>
      <c r="Y301" s="88" t="s">
        <v>28370</v>
      </c>
    </row>
    <row r="302" spans="1:25" x14ac:dyDescent="0.3">
      <c r="A302" s="84" t="str">
        <f t="shared" si="4"/>
        <v>MMCCLUR</v>
      </c>
      <c r="B302" s="88" t="s">
        <v>26964</v>
      </c>
      <c r="C302" s="89" t="s">
        <v>26965</v>
      </c>
      <c r="D302" s="89" t="s">
        <v>12803</v>
      </c>
      <c r="E302" s="89" t="s">
        <v>5630</v>
      </c>
      <c r="F302" s="88" t="s">
        <v>19206</v>
      </c>
      <c r="G302" s="89" t="s">
        <v>136</v>
      </c>
      <c r="H302" s="89" t="s">
        <v>19172</v>
      </c>
      <c r="I302" s="89" t="s">
        <v>19173</v>
      </c>
      <c r="J302" s="88" t="s">
        <v>19189</v>
      </c>
      <c r="K302" s="88" t="s">
        <v>19190</v>
      </c>
      <c r="L302" s="88" t="s">
        <v>19191</v>
      </c>
      <c r="M302" s="89" t="s">
        <v>19192</v>
      </c>
      <c r="N302" s="89" t="s">
        <v>297</v>
      </c>
      <c r="O302" s="90">
        <v>35537</v>
      </c>
      <c r="P302" s="90">
        <v>35537</v>
      </c>
      <c r="Q302" s="90">
        <v>35537</v>
      </c>
      <c r="R302" s="89">
        <v>10392</v>
      </c>
      <c r="S302" s="89">
        <v>28</v>
      </c>
      <c r="T302" s="89" t="s">
        <v>19261</v>
      </c>
      <c r="U302" s="89" t="s">
        <v>26966</v>
      </c>
      <c r="W302" s="89" t="s">
        <v>12806</v>
      </c>
      <c r="X302" s="89" t="s">
        <v>297</v>
      </c>
      <c r="Y302" s="88" t="s">
        <v>12807</v>
      </c>
    </row>
    <row r="303" spans="1:25" x14ac:dyDescent="0.3">
      <c r="A303" s="84" t="str">
        <f t="shared" si="4"/>
        <v>BCURTI</v>
      </c>
      <c r="B303" s="88" t="s">
        <v>20440</v>
      </c>
      <c r="C303" s="89" t="s">
        <v>20441</v>
      </c>
      <c r="D303" s="89" t="s">
        <v>13391</v>
      </c>
      <c r="E303" s="89" t="s">
        <v>5630</v>
      </c>
      <c r="F303" s="88" t="s">
        <v>19181</v>
      </c>
      <c r="G303" s="89" t="s">
        <v>19030</v>
      </c>
      <c r="H303" s="89" t="s">
        <v>19172</v>
      </c>
      <c r="I303" s="89" t="s">
        <v>19173</v>
      </c>
      <c r="J303" s="88" t="s">
        <v>19174</v>
      </c>
      <c r="K303" s="88" t="s">
        <v>19258</v>
      </c>
      <c r="L303" s="88" t="s">
        <v>19259</v>
      </c>
      <c r="M303" s="89" t="s">
        <v>19260</v>
      </c>
      <c r="N303" s="89" t="s">
        <v>279</v>
      </c>
      <c r="O303" s="90">
        <v>35563</v>
      </c>
      <c r="P303" s="90">
        <v>35563</v>
      </c>
      <c r="Q303" s="90">
        <v>35563</v>
      </c>
      <c r="R303" s="89">
        <v>10366</v>
      </c>
      <c r="S303" s="89">
        <v>28</v>
      </c>
      <c r="T303" s="89" t="s">
        <v>19261</v>
      </c>
      <c r="U303" s="89" t="s">
        <v>20442</v>
      </c>
      <c r="W303" s="89" t="s">
        <v>20443</v>
      </c>
      <c r="X303" s="89" t="s">
        <v>279</v>
      </c>
      <c r="Y303" s="88" t="s">
        <v>13394</v>
      </c>
    </row>
    <row r="304" spans="1:25" x14ac:dyDescent="0.3">
      <c r="A304" s="84" t="str">
        <f t="shared" si="4"/>
        <v>JKASSA</v>
      </c>
      <c r="B304" s="88" t="s">
        <v>24830</v>
      </c>
      <c r="C304" s="89" t="s">
        <v>24831</v>
      </c>
      <c r="D304" s="89" t="s">
        <v>13304</v>
      </c>
      <c r="E304" s="89" t="s">
        <v>5630</v>
      </c>
      <c r="F304" s="88" t="s">
        <v>19181</v>
      </c>
      <c r="G304" s="89" t="s">
        <v>19030</v>
      </c>
      <c r="H304" s="89" t="s">
        <v>19172</v>
      </c>
      <c r="I304" s="89" t="s">
        <v>19173</v>
      </c>
      <c r="J304" s="88" t="s">
        <v>19189</v>
      </c>
      <c r="K304" s="88" t="s">
        <v>19333</v>
      </c>
      <c r="L304" s="88" t="s">
        <v>19467</v>
      </c>
      <c r="M304" s="89" t="s">
        <v>9084</v>
      </c>
      <c r="N304" s="89" t="s">
        <v>260</v>
      </c>
      <c r="O304" s="90">
        <v>35622</v>
      </c>
      <c r="P304" s="90">
        <v>35622</v>
      </c>
      <c r="Q304" s="90">
        <v>35622</v>
      </c>
      <c r="R304" s="89">
        <v>10307</v>
      </c>
      <c r="S304" s="89">
        <v>28</v>
      </c>
      <c r="T304" s="89" t="s">
        <v>19261</v>
      </c>
      <c r="U304" s="89" t="s">
        <v>24832</v>
      </c>
      <c r="W304" s="89" t="s">
        <v>24833</v>
      </c>
      <c r="X304" s="89" t="s">
        <v>260</v>
      </c>
      <c r="Y304" s="88" t="s">
        <v>13308</v>
      </c>
    </row>
    <row r="305" spans="1:25" x14ac:dyDescent="0.3">
      <c r="A305" s="84" t="str">
        <f t="shared" si="4"/>
        <v>MGORD1</v>
      </c>
      <c r="B305" s="88" t="s">
        <v>26788</v>
      </c>
      <c r="C305" s="89" t="s">
        <v>26789</v>
      </c>
      <c r="D305" s="89" t="s">
        <v>1842</v>
      </c>
      <c r="E305" s="89" t="s">
        <v>5630</v>
      </c>
      <c r="F305" s="88" t="s">
        <v>19171</v>
      </c>
      <c r="G305" s="89" t="s">
        <v>19029</v>
      </c>
      <c r="H305" s="89" t="s">
        <v>19172</v>
      </c>
      <c r="I305" s="89" t="s">
        <v>19173</v>
      </c>
      <c r="J305" s="88" t="s">
        <v>19189</v>
      </c>
      <c r="K305" s="88" t="s">
        <v>19345</v>
      </c>
      <c r="L305" s="88" t="s">
        <v>21190</v>
      </c>
      <c r="M305" s="89" t="s">
        <v>9044</v>
      </c>
      <c r="N305" s="89" t="s">
        <v>693</v>
      </c>
      <c r="O305" s="90">
        <v>35636</v>
      </c>
      <c r="P305" s="90">
        <v>35636</v>
      </c>
      <c r="Q305" s="90">
        <v>35636</v>
      </c>
      <c r="R305" s="89">
        <v>10293</v>
      </c>
      <c r="S305" s="89">
        <v>28</v>
      </c>
      <c r="T305" s="89" t="s">
        <v>19261</v>
      </c>
      <c r="U305" s="89" t="s">
        <v>26790</v>
      </c>
      <c r="W305" s="89" t="s">
        <v>1846</v>
      </c>
      <c r="X305" s="89" t="s">
        <v>693</v>
      </c>
      <c r="Y305" s="88" t="s">
        <v>15583</v>
      </c>
    </row>
    <row r="306" spans="1:25" x14ac:dyDescent="0.3">
      <c r="A306" s="84" t="str">
        <f t="shared" si="4"/>
        <v>ACHRI10</v>
      </c>
      <c r="B306" s="88" t="s">
        <v>19435</v>
      </c>
      <c r="C306" s="89" t="s">
        <v>19436</v>
      </c>
      <c r="D306" s="89" t="s">
        <v>1439</v>
      </c>
      <c r="E306" s="89" t="s">
        <v>5630</v>
      </c>
      <c r="F306" s="88" t="s">
        <v>19386</v>
      </c>
      <c r="G306" s="89" t="s">
        <v>19387</v>
      </c>
      <c r="H306" s="89" t="s">
        <v>19172</v>
      </c>
      <c r="I306" s="89" t="s">
        <v>19173</v>
      </c>
      <c r="J306" s="88" t="s">
        <v>19189</v>
      </c>
      <c r="K306" s="88" t="s">
        <v>19374</v>
      </c>
      <c r="L306" s="88" t="s">
        <v>19375</v>
      </c>
      <c r="M306" s="89" t="s">
        <v>19376</v>
      </c>
      <c r="N306" s="89" t="s">
        <v>575</v>
      </c>
      <c r="O306" s="90">
        <v>35723</v>
      </c>
      <c r="P306" s="90">
        <v>35723</v>
      </c>
      <c r="Q306" s="90">
        <v>35723</v>
      </c>
      <c r="R306" s="89">
        <v>10206</v>
      </c>
      <c r="S306" s="89">
        <v>27</v>
      </c>
      <c r="T306" s="89" t="s">
        <v>19261</v>
      </c>
      <c r="U306" s="89" t="s">
        <v>19437</v>
      </c>
      <c r="W306" s="89" t="s">
        <v>1443</v>
      </c>
      <c r="X306" s="89" t="s">
        <v>575</v>
      </c>
      <c r="Y306" s="88" t="s">
        <v>13702</v>
      </c>
    </row>
    <row r="307" spans="1:25" x14ac:dyDescent="0.3">
      <c r="A307" s="84" t="str">
        <f t="shared" si="4"/>
        <v>CCRARY1</v>
      </c>
      <c r="B307" s="88" t="s">
        <v>21007</v>
      </c>
      <c r="C307" s="89" t="s">
        <v>21008</v>
      </c>
      <c r="D307" s="89" t="s">
        <v>21009</v>
      </c>
      <c r="E307" s="89" t="s">
        <v>19715</v>
      </c>
      <c r="F307" s="88" t="s">
        <v>19386</v>
      </c>
      <c r="G307" s="89" t="s">
        <v>19387</v>
      </c>
      <c r="H307" s="89" t="s">
        <v>19172</v>
      </c>
      <c r="I307" s="89" t="s">
        <v>19173</v>
      </c>
      <c r="J307" s="88" t="s">
        <v>19174</v>
      </c>
      <c r="K307" s="88" t="s">
        <v>19245</v>
      </c>
      <c r="L307" s="88" t="s">
        <v>19318</v>
      </c>
      <c r="M307" s="89" t="s">
        <v>19319</v>
      </c>
      <c r="N307" s="89" t="s">
        <v>1675</v>
      </c>
      <c r="O307" s="90">
        <v>35787</v>
      </c>
      <c r="P307" s="90">
        <v>35787</v>
      </c>
      <c r="Q307" s="90">
        <v>35787</v>
      </c>
      <c r="R307" s="89">
        <v>10142</v>
      </c>
      <c r="S307" s="89">
        <v>27</v>
      </c>
      <c r="T307" s="89" t="s">
        <v>19261</v>
      </c>
      <c r="U307" s="89" t="s">
        <v>21010</v>
      </c>
      <c r="W307" s="89" t="s">
        <v>20513</v>
      </c>
      <c r="X307" s="89" t="s">
        <v>1675</v>
      </c>
      <c r="Y307" s="88" t="s">
        <v>12357</v>
      </c>
    </row>
    <row r="308" spans="1:25" x14ac:dyDescent="0.3">
      <c r="A308" s="84" t="str">
        <f t="shared" si="4"/>
        <v>CBOXAL</v>
      </c>
      <c r="B308" s="88" t="s">
        <v>20963</v>
      </c>
      <c r="C308" s="89" t="s">
        <v>20964</v>
      </c>
      <c r="D308" s="89" t="s">
        <v>20965</v>
      </c>
      <c r="E308" s="89" t="s">
        <v>19715</v>
      </c>
      <c r="F308" s="88" t="s">
        <v>19171</v>
      </c>
      <c r="G308" s="89" t="s">
        <v>19029</v>
      </c>
      <c r="H308" s="89" t="s">
        <v>19172</v>
      </c>
      <c r="I308" s="89" t="s">
        <v>19173</v>
      </c>
      <c r="J308" s="88" t="s">
        <v>19189</v>
      </c>
      <c r="K308" s="88" t="s">
        <v>19294</v>
      </c>
      <c r="L308" s="88" t="s">
        <v>19295</v>
      </c>
      <c r="M308" s="89" t="s">
        <v>19296</v>
      </c>
      <c r="N308" s="89" t="s">
        <v>541</v>
      </c>
      <c r="O308" s="90">
        <v>35926</v>
      </c>
      <c r="P308" s="90">
        <v>35926</v>
      </c>
      <c r="Q308" s="90">
        <v>35926</v>
      </c>
      <c r="R308" s="89">
        <v>10003</v>
      </c>
      <c r="S308" s="89">
        <v>27</v>
      </c>
      <c r="T308" s="89" t="s">
        <v>19261</v>
      </c>
      <c r="U308" s="89" t="s">
        <v>20966</v>
      </c>
      <c r="W308" s="89" t="s">
        <v>2543</v>
      </c>
      <c r="X308" s="89" t="s">
        <v>541</v>
      </c>
      <c r="Y308" s="88" t="s">
        <v>20967</v>
      </c>
    </row>
    <row r="309" spans="1:25" x14ac:dyDescent="0.3">
      <c r="A309" s="84" t="str">
        <f t="shared" si="4"/>
        <v>fhiggin</v>
      </c>
      <c r="B309" s="88" t="s">
        <v>23128</v>
      </c>
      <c r="C309" s="89" t="s">
        <v>23129</v>
      </c>
      <c r="D309" s="89" t="s">
        <v>23130</v>
      </c>
      <c r="E309" s="89" t="s">
        <v>5630</v>
      </c>
      <c r="F309" s="88" t="s">
        <v>19236</v>
      </c>
      <c r="G309" s="89" t="s">
        <v>19032</v>
      </c>
      <c r="H309" s="89" t="s">
        <v>19227</v>
      </c>
      <c r="I309" s="89" t="s">
        <v>19173</v>
      </c>
      <c r="J309" s="88" t="s">
        <v>19174</v>
      </c>
      <c r="K309" s="88" t="s">
        <v>19401</v>
      </c>
      <c r="L309" s="88" t="s">
        <v>17382</v>
      </c>
      <c r="M309" s="89" t="s">
        <v>8645</v>
      </c>
      <c r="N309" s="89" t="s">
        <v>407</v>
      </c>
      <c r="O309" s="90">
        <v>35956</v>
      </c>
      <c r="P309" s="90">
        <v>45697</v>
      </c>
      <c r="Q309" s="90">
        <v>45697</v>
      </c>
      <c r="R309" s="89">
        <v>232</v>
      </c>
      <c r="S309" s="89">
        <v>0</v>
      </c>
      <c r="T309" s="89" t="s">
        <v>19176</v>
      </c>
      <c r="U309" s="89" t="s">
        <v>15975</v>
      </c>
      <c r="W309" s="89" t="s">
        <v>1287</v>
      </c>
      <c r="X309" s="89" t="s">
        <v>477</v>
      </c>
      <c r="Y309" s="88" t="s">
        <v>13117</v>
      </c>
    </row>
    <row r="310" spans="1:25" x14ac:dyDescent="0.3">
      <c r="A310" s="84" t="str">
        <f t="shared" si="4"/>
        <v>MJOH304</v>
      </c>
      <c r="B310" s="88" t="s">
        <v>26869</v>
      </c>
      <c r="C310" s="89" t="s">
        <v>26870</v>
      </c>
      <c r="D310" s="89" t="s">
        <v>1283</v>
      </c>
      <c r="E310" s="89" t="s">
        <v>5630</v>
      </c>
      <c r="F310" s="88" t="s">
        <v>19215</v>
      </c>
      <c r="G310" s="89" t="s">
        <v>19033</v>
      </c>
      <c r="H310" s="89" t="s">
        <v>19172</v>
      </c>
      <c r="I310" s="89" t="s">
        <v>19173</v>
      </c>
      <c r="J310" s="88" t="s">
        <v>19174</v>
      </c>
      <c r="K310" s="88" t="s">
        <v>19401</v>
      </c>
      <c r="L310" s="88" t="s">
        <v>19764</v>
      </c>
      <c r="M310" s="89" t="s">
        <v>8645</v>
      </c>
      <c r="N310" s="89" t="s">
        <v>407</v>
      </c>
      <c r="O310" s="90">
        <v>36173</v>
      </c>
      <c r="P310" s="90">
        <v>38209</v>
      </c>
      <c r="Q310" s="90">
        <v>38209</v>
      </c>
      <c r="R310" s="89">
        <v>7720</v>
      </c>
      <c r="S310" s="89">
        <v>21</v>
      </c>
      <c r="T310" s="89" t="s">
        <v>19261</v>
      </c>
      <c r="U310" s="89" t="s">
        <v>26871</v>
      </c>
      <c r="W310" s="89" t="s">
        <v>26872</v>
      </c>
      <c r="X310" s="89" t="s">
        <v>477</v>
      </c>
      <c r="Y310" s="88" t="s">
        <v>13073</v>
      </c>
    </row>
    <row r="311" spans="1:25" x14ac:dyDescent="0.3">
      <c r="A311" s="84" t="str">
        <f t="shared" si="4"/>
        <v>RYASUD</v>
      </c>
      <c r="B311" s="88" t="s">
        <v>28895</v>
      </c>
      <c r="C311" s="89" t="s">
        <v>28896</v>
      </c>
      <c r="D311" s="89" t="s">
        <v>19140</v>
      </c>
      <c r="E311" s="89" t="s">
        <v>19036</v>
      </c>
      <c r="F311" s="88" t="s">
        <v>19171</v>
      </c>
      <c r="G311" s="89" t="s">
        <v>19029</v>
      </c>
      <c r="H311" s="89" t="s">
        <v>19172</v>
      </c>
      <c r="I311" s="89" t="s">
        <v>19173</v>
      </c>
      <c r="J311" s="88" t="s">
        <v>19174</v>
      </c>
      <c r="K311" s="88" t="s">
        <v>19455</v>
      </c>
      <c r="L311" s="88" t="s">
        <v>19456</v>
      </c>
      <c r="M311" s="89" t="s">
        <v>19457</v>
      </c>
      <c r="N311" s="89" t="s">
        <v>2504</v>
      </c>
      <c r="O311" s="90">
        <v>36298</v>
      </c>
      <c r="P311" s="90">
        <v>36298</v>
      </c>
      <c r="Q311" s="90">
        <v>36298</v>
      </c>
      <c r="R311" s="89">
        <v>9631</v>
      </c>
      <c r="S311" s="89">
        <v>26</v>
      </c>
      <c r="T311" s="89" t="s">
        <v>19261</v>
      </c>
      <c r="U311" s="89" t="s">
        <v>28897</v>
      </c>
      <c r="W311" s="89" t="s">
        <v>21179</v>
      </c>
      <c r="X311" s="89" t="s">
        <v>2504</v>
      </c>
      <c r="Y311" s="88" t="s">
        <v>21180</v>
      </c>
    </row>
    <row r="312" spans="1:25" x14ac:dyDescent="0.3">
      <c r="A312" s="84" t="str">
        <f t="shared" si="4"/>
        <v>CMCCAMY</v>
      </c>
      <c r="B312" s="88" t="s">
        <v>21367</v>
      </c>
      <c r="C312" s="89" t="s">
        <v>21368</v>
      </c>
      <c r="D312" s="89" t="s">
        <v>13869</v>
      </c>
      <c r="E312" s="89" t="s">
        <v>5630</v>
      </c>
      <c r="F312" s="88" t="s">
        <v>19181</v>
      </c>
      <c r="G312" s="89" t="s">
        <v>19030</v>
      </c>
      <c r="H312" s="89" t="s">
        <v>19172</v>
      </c>
      <c r="I312" s="89" t="s">
        <v>19173</v>
      </c>
      <c r="J312" s="88" t="s">
        <v>19174</v>
      </c>
      <c r="K312" s="88" t="s">
        <v>19522</v>
      </c>
      <c r="L312" s="88" t="s">
        <v>19523</v>
      </c>
      <c r="M312" s="89" t="s">
        <v>7156</v>
      </c>
      <c r="N312" s="89" t="s">
        <v>773</v>
      </c>
      <c r="O312" s="90">
        <v>36535</v>
      </c>
      <c r="P312" s="90">
        <v>39384</v>
      </c>
      <c r="Q312" s="90">
        <v>39384</v>
      </c>
      <c r="R312" s="89">
        <v>6545</v>
      </c>
      <c r="S312" s="89">
        <v>17</v>
      </c>
      <c r="T312" s="89" t="s">
        <v>19261</v>
      </c>
      <c r="U312" s="89" t="s">
        <v>21369</v>
      </c>
      <c r="V312" s="89" t="s">
        <v>21370</v>
      </c>
      <c r="W312" s="89" t="s">
        <v>21371</v>
      </c>
      <c r="X312" s="89" t="s">
        <v>250</v>
      </c>
      <c r="Y312" s="88" t="s">
        <v>13873</v>
      </c>
    </row>
    <row r="313" spans="1:25" x14ac:dyDescent="0.3">
      <c r="A313" s="84" t="str">
        <f t="shared" si="4"/>
        <v>jscarle</v>
      </c>
      <c r="B313" s="88" t="s">
        <v>25474</v>
      </c>
      <c r="C313" s="89" t="s">
        <v>25475</v>
      </c>
      <c r="D313" s="89" t="s">
        <v>25476</v>
      </c>
      <c r="E313" s="89" t="s">
        <v>5630</v>
      </c>
      <c r="F313" s="88" t="s">
        <v>19285</v>
      </c>
      <c r="G313" s="89" t="s">
        <v>19028</v>
      </c>
      <c r="H313" s="89" t="s">
        <v>19172</v>
      </c>
      <c r="I313" s="89" t="s">
        <v>19173</v>
      </c>
      <c r="J313" s="88" t="s">
        <v>19189</v>
      </c>
      <c r="K313" s="88" t="s">
        <v>19415</v>
      </c>
      <c r="L313" s="88" t="s">
        <v>6684</v>
      </c>
      <c r="M313" s="89" t="s">
        <v>19416</v>
      </c>
      <c r="N313" s="89" t="s">
        <v>318</v>
      </c>
      <c r="O313" s="90">
        <v>36619</v>
      </c>
      <c r="P313" s="90">
        <v>42409</v>
      </c>
      <c r="Q313" s="90">
        <v>39818</v>
      </c>
      <c r="R313" s="89">
        <v>6111</v>
      </c>
      <c r="S313" s="89">
        <v>16</v>
      </c>
      <c r="T313" s="89" t="s">
        <v>19261</v>
      </c>
      <c r="U313" s="89" t="s">
        <v>25477</v>
      </c>
      <c r="W313" s="89" t="s">
        <v>5378</v>
      </c>
      <c r="X313" s="89" t="s">
        <v>318</v>
      </c>
      <c r="Y313" s="88" t="s">
        <v>18053</v>
      </c>
    </row>
    <row r="314" spans="1:25" x14ac:dyDescent="0.3">
      <c r="A314" s="84" t="str">
        <f t="shared" si="4"/>
        <v>TGILLI6</v>
      </c>
      <c r="B314" s="88" t="s">
        <v>29570</v>
      </c>
      <c r="C314" s="89" t="s">
        <v>29571</v>
      </c>
      <c r="D314" s="89" t="s">
        <v>7748</v>
      </c>
      <c r="E314" s="89" t="s">
        <v>5630</v>
      </c>
      <c r="F314" s="88" t="s">
        <v>19395</v>
      </c>
      <c r="G314" s="89" t="s">
        <v>19030</v>
      </c>
      <c r="H314" s="89" t="s">
        <v>19172</v>
      </c>
      <c r="I314" s="89" t="s">
        <v>19173</v>
      </c>
      <c r="J314" s="88" t="s">
        <v>19189</v>
      </c>
      <c r="K314" s="88" t="s">
        <v>19200</v>
      </c>
      <c r="L314" s="88" t="s">
        <v>19200</v>
      </c>
      <c r="M314" s="89" t="s">
        <v>19396</v>
      </c>
      <c r="N314" s="89" t="s">
        <v>752</v>
      </c>
      <c r="O314" s="90">
        <v>36654</v>
      </c>
      <c r="P314" s="90">
        <v>36654</v>
      </c>
      <c r="Q314" s="90">
        <v>36654</v>
      </c>
      <c r="R314" s="89">
        <v>9275</v>
      </c>
      <c r="S314" s="89">
        <v>25</v>
      </c>
      <c r="T314" s="89" t="s">
        <v>19261</v>
      </c>
      <c r="U314" s="89" t="s">
        <v>29572</v>
      </c>
      <c r="W314" s="89" t="s">
        <v>7751</v>
      </c>
      <c r="X314" s="89" t="s">
        <v>752</v>
      </c>
      <c r="Y314" s="88" t="s">
        <v>7752</v>
      </c>
    </row>
    <row r="315" spans="1:25" x14ac:dyDescent="0.3">
      <c r="A315" s="84" t="str">
        <f t="shared" si="4"/>
        <v>DKELLE4</v>
      </c>
      <c r="B315" s="88" t="s">
        <v>22091</v>
      </c>
      <c r="C315" s="89" t="s">
        <v>22092</v>
      </c>
      <c r="D315" s="89" t="s">
        <v>19057</v>
      </c>
      <c r="E315" s="89" t="s">
        <v>19036</v>
      </c>
      <c r="F315" s="88" t="s">
        <v>19171</v>
      </c>
      <c r="G315" s="89" t="s">
        <v>19029</v>
      </c>
      <c r="H315" s="89" t="s">
        <v>19172</v>
      </c>
      <c r="I315" s="89" t="s">
        <v>19173</v>
      </c>
      <c r="J315" s="88" t="s">
        <v>19189</v>
      </c>
      <c r="K315" s="88" t="s">
        <v>19471</v>
      </c>
      <c r="L315" s="88" t="s">
        <v>20722</v>
      </c>
      <c r="M315" s="89" t="s">
        <v>20723</v>
      </c>
      <c r="N315" s="89" t="s">
        <v>719</v>
      </c>
      <c r="O315" s="90">
        <v>36682</v>
      </c>
      <c r="P315" s="90">
        <v>36682</v>
      </c>
      <c r="Q315" s="90">
        <v>36682</v>
      </c>
      <c r="R315" s="89">
        <v>9247</v>
      </c>
      <c r="S315" s="89">
        <v>25</v>
      </c>
      <c r="T315" s="89" t="s">
        <v>19261</v>
      </c>
      <c r="U315" s="89" t="s">
        <v>22093</v>
      </c>
      <c r="W315" s="89" t="s">
        <v>10427</v>
      </c>
      <c r="X315" s="89" t="s">
        <v>719</v>
      </c>
      <c r="Y315" s="88" t="s">
        <v>10428</v>
      </c>
    </row>
    <row r="316" spans="1:25" x14ac:dyDescent="0.3">
      <c r="A316" s="84" t="str">
        <f t="shared" si="4"/>
        <v>alopez5</v>
      </c>
      <c r="B316" s="88" t="s">
        <v>19886</v>
      </c>
      <c r="C316" s="89" t="s">
        <v>19887</v>
      </c>
      <c r="D316" s="89" t="s">
        <v>19888</v>
      </c>
      <c r="E316" s="89" t="s">
        <v>5630</v>
      </c>
      <c r="F316" s="88" t="s">
        <v>19181</v>
      </c>
      <c r="G316" s="89" t="s">
        <v>19030</v>
      </c>
      <c r="H316" s="89" t="s">
        <v>19172</v>
      </c>
      <c r="I316" s="89" t="s">
        <v>19173</v>
      </c>
      <c r="J316" s="88" t="s">
        <v>19174</v>
      </c>
      <c r="K316" s="88" t="s">
        <v>19245</v>
      </c>
      <c r="L316" s="88" t="s">
        <v>19246</v>
      </c>
      <c r="M316" s="89" t="s">
        <v>14665</v>
      </c>
      <c r="N316" s="89" t="s">
        <v>219</v>
      </c>
      <c r="O316" s="90">
        <v>36921</v>
      </c>
      <c r="P316" s="90">
        <v>44491</v>
      </c>
      <c r="Q316" s="90">
        <v>44491</v>
      </c>
      <c r="R316" s="89">
        <v>1438</v>
      </c>
      <c r="S316" s="89">
        <v>3</v>
      </c>
      <c r="T316" s="89" t="s">
        <v>19228</v>
      </c>
      <c r="U316" s="89" t="s">
        <v>19889</v>
      </c>
      <c r="W316" s="89" t="s">
        <v>19890</v>
      </c>
      <c r="X316" s="89" t="s">
        <v>219</v>
      </c>
      <c r="Y316" s="88" t="s">
        <v>16461</v>
      </c>
    </row>
    <row r="317" spans="1:25" x14ac:dyDescent="0.3">
      <c r="A317" s="84" t="str">
        <f t="shared" si="4"/>
        <v>RURQUH</v>
      </c>
      <c r="B317" s="88" t="s">
        <v>28839</v>
      </c>
      <c r="C317" s="89" t="s">
        <v>28840</v>
      </c>
      <c r="D317" s="89" t="s">
        <v>481</v>
      </c>
      <c r="E317" s="89" t="s">
        <v>5630</v>
      </c>
      <c r="F317" s="88" t="s">
        <v>19171</v>
      </c>
      <c r="G317" s="89" t="s">
        <v>19029</v>
      </c>
      <c r="H317" s="89" t="s">
        <v>19172</v>
      </c>
      <c r="I317" s="89" t="s">
        <v>19173</v>
      </c>
      <c r="J317" s="88" t="s">
        <v>19174</v>
      </c>
      <c r="K317" s="88" t="s">
        <v>19258</v>
      </c>
      <c r="L317" s="88" t="s">
        <v>19259</v>
      </c>
      <c r="M317" s="89" t="s">
        <v>19260</v>
      </c>
      <c r="N317" s="89" t="s">
        <v>279</v>
      </c>
      <c r="O317" s="90">
        <v>36927</v>
      </c>
      <c r="P317" s="90">
        <v>36927</v>
      </c>
      <c r="Q317" s="90">
        <v>36927</v>
      </c>
      <c r="R317" s="89">
        <v>9002</v>
      </c>
      <c r="S317" s="89">
        <v>24</v>
      </c>
      <c r="T317" s="89" t="s">
        <v>19261</v>
      </c>
      <c r="U317" s="89" t="s">
        <v>28841</v>
      </c>
      <c r="W317" s="89" t="s">
        <v>344</v>
      </c>
      <c r="X317" s="89" t="s">
        <v>279</v>
      </c>
      <c r="Y317" s="88" t="s">
        <v>15981</v>
      </c>
    </row>
    <row r="318" spans="1:25" x14ac:dyDescent="0.3">
      <c r="A318" s="84" t="str">
        <f t="shared" si="4"/>
        <v>DNIGHTH</v>
      </c>
      <c r="B318" s="88" t="s">
        <v>22291</v>
      </c>
      <c r="C318" s="89" t="s">
        <v>22292</v>
      </c>
      <c r="D318" s="89" t="s">
        <v>8010</v>
      </c>
      <c r="E318" s="89" t="s">
        <v>5630</v>
      </c>
      <c r="F318" s="88" t="s">
        <v>19285</v>
      </c>
      <c r="G318" s="89" t="s">
        <v>19028</v>
      </c>
      <c r="H318" s="89" t="s">
        <v>19172</v>
      </c>
      <c r="I318" s="89" t="s">
        <v>19173</v>
      </c>
      <c r="J318" s="88" t="s">
        <v>19174</v>
      </c>
      <c r="K318" s="88" t="s">
        <v>19802</v>
      </c>
      <c r="L318" s="88" t="s">
        <v>19803</v>
      </c>
      <c r="M318" s="89" t="s">
        <v>19804</v>
      </c>
      <c r="N318" s="89" t="s">
        <v>549</v>
      </c>
      <c r="O318" s="90">
        <v>36934</v>
      </c>
      <c r="P318" s="90">
        <v>36934</v>
      </c>
      <c r="Q318" s="90">
        <v>36934</v>
      </c>
      <c r="R318" s="89">
        <v>8995</v>
      </c>
      <c r="S318" s="89">
        <v>24</v>
      </c>
      <c r="T318" s="89" t="s">
        <v>19261</v>
      </c>
      <c r="U318" s="89" t="s">
        <v>22293</v>
      </c>
      <c r="W318" s="89" t="s">
        <v>22294</v>
      </c>
      <c r="X318" s="89" t="s">
        <v>1502</v>
      </c>
      <c r="Y318" s="88" t="s">
        <v>8015</v>
      </c>
    </row>
    <row r="319" spans="1:25" x14ac:dyDescent="0.3">
      <c r="A319" s="84" t="str">
        <f t="shared" si="4"/>
        <v>MHUYNH2</v>
      </c>
      <c r="B319" s="88" t="s">
        <v>26866</v>
      </c>
      <c r="C319" s="89" t="s">
        <v>26867</v>
      </c>
      <c r="D319" s="89" t="s">
        <v>14601</v>
      </c>
      <c r="E319" s="89" t="s">
        <v>5630</v>
      </c>
      <c r="F319" s="88" t="s">
        <v>19215</v>
      </c>
      <c r="G319" s="89" t="s">
        <v>19033</v>
      </c>
      <c r="H319" s="89" t="s">
        <v>19172</v>
      </c>
      <c r="I319" s="89" t="s">
        <v>19173</v>
      </c>
      <c r="J319" s="88" t="s">
        <v>19174</v>
      </c>
      <c r="K319" s="88" t="s">
        <v>19802</v>
      </c>
      <c r="L319" s="88" t="s">
        <v>19803</v>
      </c>
      <c r="M319" s="89" t="s">
        <v>19804</v>
      </c>
      <c r="N319" s="89" t="s">
        <v>549</v>
      </c>
      <c r="O319" s="90">
        <v>36934</v>
      </c>
      <c r="P319" s="90">
        <v>36934</v>
      </c>
      <c r="Q319" s="90">
        <v>36934</v>
      </c>
      <c r="R319" s="89">
        <v>8995</v>
      </c>
      <c r="S319" s="89">
        <v>24</v>
      </c>
      <c r="T319" s="89" t="s">
        <v>19261</v>
      </c>
      <c r="U319" s="89" t="s">
        <v>26868</v>
      </c>
      <c r="W319" s="89" t="s">
        <v>17690</v>
      </c>
      <c r="X319" s="89" t="s">
        <v>549</v>
      </c>
      <c r="Y319" s="88" t="s">
        <v>14606</v>
      </c>
    </row>
    <row r="320" spans="1:25" x14ac:dyDescent="0.3">
      <c r="A320" s="84" t="str">
        <f t="shared" si="4"/>
        <v>RDELEKT</v>
      </c>
      <c r="B320" s="88" t="s">
        <v>28186</v>
      </c>
      <c r="C320" s="89" t="s">
        <v>28187</v>
      </c>
      <c r="D320" s="89" t="s">
        <v>3076</v>
      </c>
      <c r="E320" s="89" t="s">
        <v>5630</v>
      </c>
      <c r="F320" s="88" t="s">
        <v>19171</v>
      </c>
      <c r="G320" s="89" t="s">
        <v>19029</v>
      </c>
      <c r="H320" s="89" t="s">
        <v>19172</v>
      </c>
      <c r="I320" s="89" t="s">
        <v>19173</v>
      </c>
      <c r="J320" s="88" t="s">
        <v>19189</v>
      </c>
      <c r="K320" s="88" t="s">
        <v>19345</v>
      </c>
      <c r="L320" s="88" t="s">
        <v>19346</v>
      </c>
      <c r="M320" s="89" t="s">
        <v>19347</v>
      </c>
      <c r="N320" s="89" t="s">
        <v>382</v>
      </c>
      <c r="O320" s="90">
        <v>36990</v>
      </c>
      <c r="P320" s="90">
        <v>36990</v>
      </c>
      <c r="Q320" s="90">
        <v>36990</v>
      </c>
      <c r="R320" s="89">
        <v>8939</v>
      </c>
      <c r="S320" s="89">
        <v>24</v>
      </c>
      <c r="T320" s="89" t="s">
        <v>19261</v>
      </c>
      <c r="U320" s="89" t="s">
        <v>28188</v>
      </c>
      <c r="W320" s="89" t="s">
        <v>3080</v>
      </c>
      <c r="X320" s="89" t="s">
        <v>382</v>
      </c>
      <c r="Y320" s="88" t="s">
        <v>28189</v>
      </c>
    </row>
    <row r="321" spans="1:25" x14ac:dyDescent="0.3">
      <c r="A321" s="84" t="str">
        <f t="shared" si="4"/>
        <v>FVASQUE</v>
      </c>
      <c r="B321" s="88" t="s">
        <v>23207</v>
      </c>
      <c r="C321" s="89" t="s">
        <v>23208</v>
      </c>
      <c r="D321" s="89" t="s">
        <v>6174</v>
      </c>
      <c r="E321" s="89" t="s">
        <v>5630</v>
      </c>
      <c r="F321" s="88" t="s">
        <v>19285</v>
      </c>
      <c r="G321" s="89" t="s">
        <v>19028</v>
      </c>
      <c r="H321" s="89" t="s">
        <v>19172</v>
      </c>
      <c r="I321" s="89" t="s">
        <v>19173</v>
      </c>
      <c r="J321" s="88" t="s">
        <v>19174</v>
      </c>
      <c r="K321" s="88" t="s">
        <v>19207</v>
      </c>
      <c r="L321" s="88" t="s">
        <v>19208</v>
      </c>
      <c r="M321" s="89" t="s">
        <v>10249</v>
      </c>
      <c r="N321" s="89" t="s">
        <v>219</v>
      </c>
      <c r="O321" s="90">
        <v>36998</v>
      </c>
      <c r="P321" s="90">
        <v>36998</v>
      </c>
      <c r="Q321" s="90">
        <v>36998</v>
      </c>
      <c r="R321" s="89">
        <v>8931</v>
      </c>
      <c r="S321" s="89">
        <v>24</v>
      </c>
      <c r="T321" s="89" t="s">
        <v>19261</v>
      </c>
      <c r="U321" s="89" t="s">
        <v>23209</v>
      </c>
      <c r="V321" s="89" t="s">
        <v>23210</v>
      </c>
      <c r="W321" s="89" t="s">
        <v>23211</v>
      </c>
      <c r="X321" s="89" t="s">
        <v>219</v>
      </c>
      <c r="Y321" s="88" t="s">
        <v>15118</v>
      </c>
    </row>
    <row r="322" spans="1:25" x14ac:dyDescent="0.3">
      <c r="A322" s="84" t="str">
        <f t="shared" si="4"/>
        <v>jphelp</v>
      </c>
      <c r="B322" s="88" t="s">
        <v>25283</v>
      </c>
      <c r="C322" s="89" t="s">
        <v>25284</v>
      </c>
      <c r="D322" s="89" t="s">
        <v>25285</v>
      </c>
      <c r="E322" s="89" t="s">
        <v>5630</v>
      </c>
      <c r="F322" s="88" t="s">
        <v>19215</v>
      </c>
      <c r="G322" s="89" t="s">
        <v>19033</v>
      </c>
      <c r="H322" s="89" t="s">
        <v>19172</v>
      </c>
      <c r="I322" s="89" t="s">
        <v>19173</v>
      </c>
      <c r="J322" s="88" t="s">
        <v>19174</v>
      </c>
      <c r="K322" s="88" t="s">
        <v>19802</v>
      </c>
      <c r="L322" s="88" t="s">
        <v>19803</v>
      </c>
      <c r="M322" s="89" t="s">
        <v>19804</v>
      </c>
      <c r="N322" s="89" t="s">
        <v>549</v>
      </c>
      <c r="O322" s="90">
        <v>37018</v>
      </c>
      <c r="P322" s="90">
        <v>45613</v>
      </c>
      <c r="Q322" s="90">
        <v>45613</v>
      </c>
      <c r="R322" s="89">
        <v>316</v>
      </c>
      <c r="S322" s="89">
        <v>0</v>
      </c>
      <c r="T322" s="89" t="s">
        <v>19176</v>
      </c>
      <c r="U322" s="89" t="s">
        <v>25286</v>
      </c>
      <c r="W322" s="89" t="s">
        <v>20696</v>
      </c>
      <c r="X322" s="89" t="s">
        <v>1502</v>
      </c>
      <c r="Y322" s="88" t="s">
        <v>8922</v>
      </c>
    </row>
    <row r="323" spans="1:25" x14ac:dyDescent="0.3">
      <c r="A323" s="84" t="str">
        <f t="shared" ref="A323:A386" si="5">TRIM(D323)</f>
        <v>SVAZQU</v>
      </c>
      <c r="B323" s="88" t="s">
        <v>29384</v>
      </c>
      <c r="C323" s="89" t="s">
        <v>29385</v>
      </c>
      <c r="D323" s="89" t="s">
        <v>11344</v>
      </c>
      <c r="E323" s="89" t="s">
        <v>5630</v>
      </c>
      <c r="F323" s="88" t="s">
        <v>19171</v>
      </c>
      <c r="G323" s="89" t="s">
        <v>19029</v>
      </c>
      <c r="H323" s="89" t="s">
        <v>19172</v>
      </c>
      <c r="I323" s="89" t="s">
        <v>19419</v>
      </c>
      <c r="J323" s="88" t="s">
        <v>19189</v>
      </c>
      <c r="K323" s="88" t="s">
        <v>19420</v>
      </c>
      <c r="L323" s="88" t="s">
        <v>19420</v>
      </c>
      <c r="M323" s="89" t="s">
        <v>19421</v>
      </c>
      <c r="N323" s="89" t="s">
        <v>5965</v>
      </c>
      <c r="O323" s="90">
        <v>37109</v>
      </c>
      <c r="P323" s="90">
        <v>37109</v>
      </c>
      <c r="Q323" s="90">
        <v>37109</v>
      </c>
      <c r="R323" s="89">
        <v>8820</v>
      </c>
      <c r="S323" s="89">
        <v>24</v>
      </c>
      <c r="T323" s="89" t="s">
        <v>19261</v>
      </c>
      <c r="U323" s="89" t="s">
        <v>29386</v>
      </c>
      <c r="W323" s="89" t="s">
        <v>29387</v>
      </c>
      <c r="X323" s="89" t="s">
        <v>5965</v>
      </c>
      <c r="Y323" s="88" t="s">
        <v>11348</v>
      </c>
    </row>
    <row r="324" spans="1:25" x14ac:dyDescent="0.3">
      <c r="A324" s="84" t="str">
        <f t="shared" si="5"/>
        <v>RGUTIER</v>
      </c>
      <c r="B324" s="88" t="s">
        <v>28286</v>
      </c>
      <c r="C324" s="89" t="s">
        <v>28287</v>
      </c>
      <c r="D324" s="89" t="s">
        <v>14414</v>
      </c>
      <c r="E324" s="89" t="s">
        <v>5630</v>
      </c>
      <c r="F324" s="88" t="s">
        <v>19181</v>
      </c>
      <c r="G324" s="89" t="s">
        <v>19030</v>
      </c>
      <c r="H324" s="89" t="s">
        <v>19172</v>
      </c>
      <c r="I324" s="89" t="s">
        <v>19173</v>
      </c>
      <c r="J324" s="88" t="s">
        <v>19174</v>
      </c>
      <c r="K324" s="88" t="s">
        <v>19245</v>
      </c>
      <c r="L324" s="88" t="s">
        <v>19246</v>
      </c>
      <c r="M324" s="89" t="s">
        <v>14665</v>
      </c>
      <c r="N324" s="89" t="s">
        <v>219</v>
      </c>
      <c r="O324" s="90">
        <v>37255</v>
      </c>
      <c r="P324" s="90">
        <v>37255</v>
      </c>
      <c r="Q324" s="90">
        <v>37255</v>
      </c>
      <c r="R324" s="89">
        <v>8674</v>
      </c>
      <c r="S324" s="89">
        <v>23</v>
      </c>
      <c r="T324" s="89" t="s">
        <v>19261</v>
      </c>
      <c r="U324" s="89" t="s">
        <v>31099</v>
      </c>
      <c r="W324" s="89" t="s">
        <v>9140</v>
      </c>
      <c r="X324" s="89" t="s">
        <v>219</v>
      </c>
      <c r="Y324" s="88" t="s">
        <v>31100</v>
      </c>
    </row>
    <row r="325" spans="1:25" x14ac:dyDescent="0.3">
      <c r="A325" s="84" t="str">
        <f t="shared" si="5"/>
        <v>SMORRIS</v>
      </c>
      <c r="B325" s="88" t="s">
        <v>29202</v>
      </c>
      <c r="C325" s="89" t="s">
        <v>29203</v>
      </c>
      <c r="D325" s="89" t="s">
        <v>6255</v>
      </c>
      <c r="E325" s="89" t="s">
        <v>5630</v>
      </c>
      <c r="F325" s="88" t="s">
        <v>19285</v>
      </c>
      <c r="G325" s="89" t="s">
        <v>19028</v>
      </c>
      <c r="H325" s="89" t="s">
        <v>19172</v>
      </c>
      <c r="I325" s="89" t="s">
        <v>19173</v>
      </c>
      <c r="J325" s="88" t="s">
        <v>19189</v>
      </c>
      <c r="K325" s="88" t="s">
        <v>19374</v>
      </c>
      <c r="L325" s="88" t="s">
        <v>19492</v>
      </c>
      <c r="M325" s="89" t="s">
        <v>19493</v>
      </c>
      <c r="N325" s="89" t="s">
        <v>268</v>
      </c>
      <c r="O325" s="90">
        <v>37477</v>
      </c>
      <c r="P325" s="90">
        <v>37477</v>
      </c>
      <c r="Q325" s="90">
        <v>37477</v>
      </c>
      <c r="R325" s="89">
        <v>8452</v>
      </c>
      <c r="S325" s="89">
        <v>23</v>
      </c>
      <c r="T325" s="89" t="s">
        <v>19261</v>
      </c>
      <c r="U325" s="89" t="s">
        <v>29204</v>
      </c>
      <c r="W325" s="89" t="s">
        <v>6258</v>
      </c>
      <c r="X325" s="89" t="s">
        <v>268</v>
      </c>
      <c r="Y325" s="88" t="s">
        <v>6259</v>
      </c>
    </row>
    <row r="326" spans="1:25" x14ac:dyDescent="0.3">
      <c r="A326" s="84" t="str">
        <f t="shared" si="5"/>
        <v>RSANNIC</v>
      </c>
      <c r="B326" s="88" t="s">
        <v>28685</v>
      </c>
      <c r="C326" s="89" t="s">
        <v>28686</v>
      </c>
      <c r="D326" s="89" t="s">
        <v>19049</v>
      </c>
      <c r="E326" s="89" t="s">
        <v>19036</v>
      </c>
      <c r="F326" s="88" t="s">
        <v>19181</v>
      </c>
      <c r="G326" s="89" t="s">
        <v>19030</v>
      </c>
      <c r="H326" s="89" t="s">
        <v>19172</v>
      </c>
      <c r="I326" s="89" t="s">
        <v>19173</v>
      </c>
      <c r="J326" s="88" t="s">
        <v>19174</v>
      </c>
      <c r="K326" s="88" t="s">
        <v>19455</v>
      </c>
      <c r="L326" s="88" t="s">
        <v>19456</v>
      </c>
      <c r="M326" s="89" t="s">
        <v>19457</v>
      </c>
      <c r="N326" s="89" t="s">
        <v>2504</v>
      </c>
      <c r="O326" s="90">
        <v>37666</v>
      </c>
      <c r="P326" s="90">
        <v>37666</v>
      </c>
      <c r="Q326" s="90">
        <v>37666</v>
      </c>
      <c r="R326" s="89">
        <v>8263</v>
      </c>
      <c r="S326" s="89">
        <v>22</v>
      </c>
      <c r="T326" s="89" t="s">
        <v>19261</v>
      </c>
      <c r="U326" s="89" t="s">
        <v>28687</v>
      </c>
      <c r="W326" s="89" t="s">
        <v>28688</v>
      </c>
      <c r="X326" s="89" t="s">
        <v>2504</v>
      </c>
      <c r="Y326" s="88" t="s">
        <v>28689</v>
      </c>
    </row>
    <row r="327" spans="1:25" x14ac:dyDescent="0.3">
      <c r="A327" s="84" t="str">
        <f t="shared" si="5"/>
        <v>SPERR24</v>
      </c>
      <c r="B327" s="88" t="s">
        <v>29251</v>
      </c>
      <c r="C327" s="89" t="s">
        <v>29252</v>
      </c>
      <c r="D327" s="89" t="s">
        <v>10304</v>
      </c>
      <c r="E327" s="89" t="s">
        <v>5630</v>
      </c>
      <c r="F327" s="88" t="s">
        <v>19386</v>
      </c>
      <c r="G327" s="89" t="s">
        <v>19387</v>
      </c>
      <c r="H327" s="89" t="s">
        <v>19172</v>
      </c>
      <c r="I327" s="89" t="s">
        <v>19173</v>
      </c>
      <c r="J327" s="88" t="s">
        <v>19189</v>
      </c>
      <c r="K327" s="88" t="s">
        <v>19374</v>
      </c>
      <c r="L327" s="88" t="s">
        <v>19492</v>
      </c>
      <c r="M327" s="89" t="s">
        <v>19493</v>
      </c>
      <c r="N327" s="89" t="s">
        <v>268</v>
      </c>
      <c r="O327" s="90">
        <v>37712</v>
      </c>
      <c r="P327" s="90">
        <v>37712</v>
      </c>
      <c r="Q327" s="90">
        <v>37712</v>
      </c>
      <c r="R327" s="89">
        <v>8217</v>
      </c>
      <c r="S327" s="89">
        <v>22</v>
      </c>
      <c r="T327" s="89" t="s">
        <v>19261</v>
      </c>
      <c r="U327" s="89" t="s">
        <v>10305</v>
      </c>
      <c r="W327" s="89" t="s">
        <v>10306</v>
      </c>
      <c r="X327" s="89" t="s">
        <v>268</v>
      </c>
      <c r="Y327" s="88" t="s">
        <v>10307</v>
      </c>
    </row>
    <row r="328" spans="1:25" x14ac:dyDescent="0.3">
      <c r="A328" s="84" t="str">
        <f t="shared" si="5"/>
        <v>GHART01</v>
      </c>
      <c r="B328" s="88" t="s">
        <v>23333</v>
      </c>
      <c r="C328" s="89" t="s">
        <v>23334</v>
      </c>
      <c r="D328" s="89" t="s">
        <v>23335</v>
      </c>
      <c r="E328" s="89" t="s">
        <v>19170</v>
      </c>
      <c r="F328" s="88" t="s">
        <v>19171</v>
      </c>
      <c r="G328" s="89" t="s">
        <v>19029</v>
      </c>
      <c r="H328" s="89" t="s">
        <v>19172</v>
      </c>
      <c r="I328" s="89" t="s">
        <v>19173</v>
      </c>
      <c r="J328" s="88" t="s">
        <v>19174</v>
      </c>
      <c r="K328" s="88" t="s">
        <v>19245</v>
      </c>
      <c r="L328" s="88" t="s">
        <v>20002</v>
      </c>
      <c r="M328" s="89" t="s">
        <v>19319</v>
      </c>
      <c r="N328" s="89" t="s">
        <v>1675</v>
      </c>
      <c r="O328" s="90">
        <v>33740</v>
      </c>
      <c r="P328" s="90">
        <v>37909</v>
      </c>
      <c r="Q328" s="90">
        <v>33740</v>
      </c>
      <c r="R328" s="89">
        <v>12189</v>
      </c>
      <c r="S328" s="89">
        <v>33</v>
      </c>
      <c r="T328" s="89" t="s">
        <v>19261</v>
      </c>
      <c r="U328" s="89" t="s">
        <v>23336</v>
      </c>
      <c r="W328" s="89" t="s">
        <v>1674</v>
      </c>
      <c r="X328" s="89" t="s">
        <v>1675</v>
      </c>
      <c r="Y328" s="88" t="s">
        <v>5448</v>
      </c>
    </row>
    <row r="329" spans="1:25" x14ac:dyDescent="0.3">
      <c r="A329" s="84" t="str">
        <f t="shared" si="5"/>
        <v>WSTOTTS</v>
      </c>
      <c r="B329" s="88" t="s">
        <v>30325</v>
      </c>
      <c r="C329" s="89" t="s">
        <v>30326</v>
      </c>
      <c r="D329" s="89" t="s">
        <v>30327</v>
      </c>
      <c r="E329" s="89" t="s">
        <v>19170</v>
      </c>
      <c r="F329" s="88" t="s">
        <v>19181</v>
      </c>
      <c r="G329" s="89" t="s">
        <v>19030</v>
      </c>
      <c r="H329" s="89" t="s">
        <v>19172</v>
      </c>
      <c r="I329" s="89" t="s">
        <v>19173</v>
      </c>
      <c r="J329" s="88" t="s">
        <v>19189</v>
      </c>
      <c r="K329" s="88" t="s">
        <v>19333</v>
      </c>
      <c r="L329" s="88" t="s">
        <v>19447</v>
      </c>
      <c r="M329" s="89" t="s">
        <v>9382</v>
      </c>
      <c r="N329" s="89" t="s">
        <v>366</v>
      </c>
      <c r="O329" s="90">
        <v>38096</v>
      </c>
      <c r="P329" s="90">
        <v>42868</v>
      </c>
      <c r="Q329" s="90">
        <v>38573</v>
      </c>
      <c r="R329" s="89">
        <v>7356</v>
      </c>
      <c r="S329" s="89">
        <v>20</v>
      </c>
      <c r="T329" s="89" t="s">
        <v>19261</v>
      </c>
      <c r="U329" s="89" t="s">
        <v>30328</v>
      </c>
      <c r="W329" s="89" t="s">
        <v>30329</v>
      </c>
      <c r="X329" s="89" t="s">
        <v>407</v>
      </c>
      <c r="Y329" s="88" t="s">
        <v>30330</v>
      </c>
    </row>
    <row r="330" spans="1:25" x14ac:dyDescent="0.3">
      <c r="A330" s="84" t="str">
        <f t="shared" si="5"/>
        <v>JGLIC00</v>
      </c>
      <c r="B330" s="88" t="s">
        <v>24565</v>
      </c>
      <c r="C330" s="89" t="s">
        <v>24566</v>
      </c>
      <c r="D330" s="89" t="s">
        <v>10766</v>
      </c>
      <c r="E330" s="89" t="s">
        <v>5630</v>
      </c>
      <c r="F330" s="88" t="s">
        <v>19171</v>
      </c>
      <c r="G330" s="89" t="s">
        <v>19029</v>
      </c>
      <c r="H330" s="89" t="s">
        <v>19172</v>
      </c>
      <c r="I330" s="89" t="s">
        <v>19173</v>
      </c>
      <c r="J330" s="88" t="s">
        <v>19174</v>
      </c>
      <c r="K330" s="88" t="s">
        <v>19716</v>
      </c>
      <c r="L330" s="88" t="s">
        <v>19717</v>
      </c>
      <c r="M330" s="89" t="s">
        <v>5847</v>
      </c>
      <c r="N330" s="89" t="s">
        <v>279</v>
      </c>
      <c r="O330" s="90">
        <v>38224</v>
      </c>
      <c r="P330" s="90">
        <v>38224</v>
      </c>
      <c r="Q330" s="90">
        <v>38224</v>
      </c>
      <c r="R330" s="89">
        <v>7705</v>
      </c>
      <c r="S330" s="89">
        <v>21</v>
      </c>
      <c r="T330" s="89" t="s">
        <v>19261</v>
      </c>
      <c r="U330" s="89" t="s">
        <v>24567</v>
      </c>
      <c r="W330" s="89" t="s">
        <v>1032</v>
      </c>
      <c r="X330" s="89" t="s">
        <v>279</v>
      </c>
      <c r="Y330" s="88" t="s">
        <v>4764</v>
      </c>
    </row>
    <row r="331" spans="1:25" x14ac:dyDescent="0.3">
      <c r="A331" s="84" t="str">
        <f t="shared" si="5"/>
        <v>PTRAN07</v>
      </c>
      <c r="B331" s="88" t="s">
        <v>27956</v>
      </c>
      <c r="C331" s="89" t="s">
        <v>27957</v>
      </c>
      <c r="D331" s="89" t="s">
        <v>14999</v>
      </c>
      <c r="E331" s="89" t="s">
        <v>5630</v>
      </c>
      <c r="F331" s="88" t="s">
        <v>19171</v>
      </c>
      <c r="G331" s="89" t="s">
        <v>19029</v>
      </c>
      <c r="H331" s="89" t="s">
        <v>19172</v>
      </c>
      <c r="I331" s="89" t="s">
        <v>19173</v>
      </c>
      <c r="J331" s="88" t="s">
        <v>19174</v>
      </c>
      <c r="K331" s="88" t="s">
        <v>19245</v>
      </c>
      <c r="L331" s="88" t="s">
        <v>19246</v>
      </c>
      <c r="M331" s="89" t="s">
        <v>14665</v>
      </c>
      <c r="N331" s="89" t="s">
        <v>219</v>
      </c>
      <c r="O331" s="90">
        <v>38478</v>
      </c>
      <c r="P331" s="90">
        <v>38478</v>
      </c>
      <c r="Q331" s="90">
        <v>38478</v>
      </c>
      <c r="R331" s="89">
        <v>7451</v>
      </c>
      <c r="S331" s="89">
        <v>20</v>
      </c>
      <c r="T331" s="89" t="s">
        <v>19261</v>
      </c>
      <c r="U331" s="89" t="s">
        <v>27958</v>
      </c>
      <c r="W331" s="89" t="s">
        <v>15002</v>
      </c>
      <c r="X331" s="89" t="s">
        <v>219</v>
      </c>
      <c r="Y331" s="88" t="s">
        <v>27959</v>
      </c>
    </row>
    <row r="332" spans="1:25" x14ac:dyDescent="0.3">
      <c r="A332" s="84" t="str">
        <f t="shared" si="5"/>
        <v>ISANUSI</v>
      </c>
      <c r="B332" s="88" t="s">
        <v>23933</v>
      </c>
      <c r="C332" s="89" t="s">
        <v>23934</v>
      </c>
      <c r="D332" s="89" t="s">
        <v>14113</v>
      </c>
      <c r="E332" s="89" t="s">
        <v>5630</v>
      </c>
      <c r="F332" s="88" t="s">
        <v>19181</v>
      </c>
      <c r="G332" s="89" t="s">
        <v>19030</v>
      </c>
      <c r="H332" s="89" t="s">
        <v>19172</v>
      </c>
      <c r="I332" s="89" t="s">
        <v>19173</v>
      </c>
      <c r="J332" s="88" t="s">
        <v>19174</v>
      </c>
      <c r="K332" s="88" t="s">
        <v>19216</v>
      </c>
      <c r="L332" s="88" t="s">
        <v>19237</v>
      </c>
      <c r="M332" s="89" t="s">
        <v>19238</v>
      </c>
      <c r="N332" s="89" t="s">
        <v>250</v>
      </c>
      <c r="O332" s="90">
        <v>38481</v>
      </c>
      <c r="P332" s="90">
        <v>38481</v>
      </c>
      <c r="Q332" s="90">
        <v>38481</v>
      </c>
      <c r="R332" s="89">
        <v>7448</v>
      </c>
      <c r="S332" s="89">
        <v>20</v>
      </c>
      <c r="T332" s="89" t="s">
        <v>19261</v>
      </c>
      <c r="U332" s="89" t="s">
        <v>23935</v>
      </c>
      <c r="W332" s="89" t="s">
        <v>23936</v>
      </c>
      <c r="X332" s="89" t="s">
        <v>250</v>
      </c>
      <c r="Y332" s="88" t="s">
        <v>11134</v>
      </c>
    </row>
    <row r="333" spans="1:25" x14ac:dyDescent="0.3">
      <c r="A333" s="84" t="str">
        <f t="shared" si="5"/>
        <v>NCRNALI</v>
      </c>
      <c r="B333" s="88" t="s">
        <v>27464</v>
      </c>
      <c r="C333" s="89" t="s">
        <v>27465</v>
      </c>
      <c r="D333" s="89" t="s">
        <v>3996</v>
      </c>
      <c r="E333" s="89" t="s">
        <v>5630</v>
      </c>
      <c r="F333" s="88" t="s">
        <v>19181</v>
      </c>
      <c r="G333" s="89" t="s">
        <v>19030</v>
      </c>
      <c r="H333" s="89" t="s">
        <v>19172</v>
      </c>
      <c r="I333" s="89" t="s">
        <v>19173</v>
      </c>
      <c r="J333" s="88" t="s">
        <v>19189</v>
      </c>
      <c r="K333" s="88" t="s">
        <v>19190</v>
      </c>
      <c r="L333" s="88" t="s">
        <v>19533</v>
      </c>
      <c r="M333" s="89" t="s">
        <v>19192</v>
      </c>
      <c r="N333" s="89" t="s">
        <v>297</v>
      </c>
      <c r="O333" s="90">
        <v>38488</v>
      </c>
      <c r="P333" s="90">
        <v>38488</v>
      </c>
      <c r="Q333" s="90">
        <v>38488</v>
      </c>
      <c r="R333" s="89">
        <v>7441</v>
      </c>
      <c r="S333" s="89">
        <v>20</v>
      </c>
      <c r="T333" s="89" t="s">
        <v>19261</v>
      </c>
      <c r="U333" s="89" t="s">
        <v>27466</v>
      </c>
      <c r="W333" s="89" t="s">
        <v>27467</v>
      </c>
      <c r="X333" s="89" t="s">
        <v>297</v>
      </c>
      <c r="Y333" s="88" t="s">
        <v>18444</v>
      </c>
    </row>
    <row r="334" spans="1:25" x14ac:dyDescent="0.3">
      <c r="A334" s="84" t="str">
        <f t="shared" si="5"/>
        <v>NVYAS</v>
      </c>
      <c r="B334" s="88" t="s">
        <v>27597</v>
      </c>
      <c r="C334" s="89" t="s">
        <v>27598</v>
      </c>
      <c r="D334" s="89" t="s">
        <v>17030</v>
      </c>
      <c r="E334" s="89" t="s">
        <v>5630</v>
      </c>
      <c r="F334" s="88" t="s">
        <v>19171</v>
      </c>
      <c r="G334" s="89" t="s">
        <v>19029</v>
      </c>
      <c r="H334" s="89" t="s">
        <v>19172</v>
      </c>
      <c r="I334" s="89" t="s">
        <v>19173</v>
      </c>
      <c r="J334" s="88" t="s">
        <v>19174</v>
      </c>
      <c r="K334" s="88" t="s">
        <v>19207</v>
      </c>
      <c r="L334" s="88" t="s">
        <v>19208</v>
      </c>
      <c r="M334" s="89" t="s">
        <v>10249</v>
      </c>
      <c r="N334" s="89" t="s">
        <v>219</v>
      </c>
      <c r="O334" s="90">
        <v>38763</v>
      </c>
      <c r="P334" s="90">
        <v>38763</v>
      </c>
      <c r="Q334" s="90">
        <v>38763</v>
      </c>
      <c r="R334" s="89">
        <v>7166</v>
      </c>
      <c r="S334" s="89">
        <v>19</v>
      </c>
      <c r="T334" s="89" t="s">
        <v>19261</v>
      </c>
      <c r="U334" s="89" t="s">
        <v>27599</v>
      </c>
      <c r="W334" s="89" t="s">
        <v>17034</v>
      </c>
      <c r="X334" s="89" t="s">
        <v>219</v>
      </c>
      <c r="Y334" s="88" t="s">
        <v>17035</v>
      </c>
    </row>
    <row r="335" spans="1:25" x14ac:dyDescent="0.3">
      <c r="A335" s="84" t="str">
        <f t="shared" si="5"/>
        <v>NCABALL</v>
      </c>
      <c r="B335" s="88" t="s">
        <v>27452</v>
      </c>
      <c r="C335" s="89" t="s">
        <v>27453</v>
      </c>
      <c r="D335" s="89" t="s">
        <v>3549</v>
      </c>
      <c r="E335" s="89" t="s">
        <v>5630</v>
      </c>
      <c r="F335" s="88" t="s">
        <v>19181</v>
      </c>
      <c r="G335" s="89" t="s">
        <v>19030</v>
      </c>
      <c r="H335" s="89" t="s">
        <v>19172</v>
      </c>
      <c r="I335" s="89" t="s">
        <v>19173</v>
      </c>
      <c r="J335" s="88" t="s">
        <v>19189</v>
      </c>
      <c r="K335" s="88" t="s">
        <v>19190</v>
      </c>
      <c r="L335" s="88" t="s">
        <v>19191</v>
      </c>
      <c r="M335" s="89" t="s">
        <v>19192</v>
      </c>
      <c r="N335" s="89" t="s">
        <v>297</v>
      </c>
      <c r="O335" s="90">
        <v>38986</v>
      </c>
      <c r="P335" s="90">
        <v>38986</v>
      </c>
      <c r="Q335" s="90">
        <v>38986</v>
      </c>
      <c r="R335" s="89">
        <v>6943</v>
      </c>
      <c r="S335" s="89">
        <v>19</v>
      </c>
      <c r="T335" s="89" t="s">
        <v>19261</v>
      </c>
      <c r="U335" s="89" t="s">
        <v>27454</v>
      </c>
      <c r="W335" s="89" t="s">
        <v>3550</v>
      </c>
      <c r="X335" s="89" t="s">
        <v>297</v>
      </c>
      <c r="Y335" s="88" t="s">
        <v>15875</v>
      </c>
    </row>
    <row r="336" spans="1:25" x14ac:dyDescent="0.3">
      <c r="A336" s="84" t="str">
        <f t="shared" si="5"/>
        <v>FBOGOPO</v>
      </c>
      <c r="B336" s="88" t="s">
        <v>23073</v>
      </c>
      <c r="C336" s="89" t="s">
        <v>23074</v>
      </c>
      <c r="D336" s="89" t="s">
        <v>8721</v>
      </c>
      <c r="E336" s="89" t="s">
        <v>5630</v>
      </c>
      <c r="F336" s="88" t="s">
        <v>19181</v>
      </c>
      <c r="G336" s="89" t="s">
        <v>19030</v>
      </c>
      <c r="H336" s="89" t="s">
        <v>19172</v>
      </c>
      <c r="I336" s="89" t="s">
        <v>19173</v>
      </c>
      <c r="J336" s="88" t="s">
        <v>19189</v>
      </c>
      <c r="K336" s="88" t="s">
        <v>19471</v>
      </c>
      <c r="L336" s="88" t="s">
        <v>20722</v>
      </c>
      <c r="M336" s="89" t="s">
        <v>20723</v>
      </c>
      <c r="N336" s="89" t="s">
        <v>719</v>
      </c>
      <c r="O336" s="90">
        <v>39053</v>
      </c>
      <c r="P336" s="90">
        <v>39053</v>
      </c>
      <c r="Q336" s="90">
        <v>39053</v>
      </c>
      <c r="R336" s="89">
        <v>6876</v>
      </c>
      <c r="S336" s="89">
        <v>18</v>
      </c>
      <c r="T336" s="89" t="s">
        <v>19261</v>
      </c>
      <c r="U336" s="89" t="s">
        <v>23075</v>
      </c>
      <c r="W336" s="89" t="s">
        <v>13588</v>
      </c>
      <c r="X336" s="89" t="s">
        <v>719</v>
      </c>
      <c r="Y336" s="88" t="s">
        <v>8725</v>
      </c>
    </row>
    <row r="337" spans="1:25" x14ac:dyDescent="0.3">
      <c r="A337" s="84" t="str">
        <f t="shared" si="5"/>
        <v>RSEDA</v>
      </c>
      <c r="B337" s="88" t="s">
        <v>28717</v>
      </c>
      <c r="C337" s="89" t="s">
        <v>28718</v>
      </c>
      <c r="D337" s="89" t="s">
        <v>9431</v>
      </c>
      <c r="E337" s="89" t="s">
        <v>5630</v>
      </c>
      <c r="F337" s="88" t="s">
        <v>19215</v>
      </c>
      <c r="G337" s="89" t="s">
        <v>19033</v>
      </c>
      <c r="H337" s="89" t="s">
        <v>19172</v>
      </c>
      <c r="I337" s="89" t="s">
        <v>19173</v>
      </c>
      <c r="J337" s="88" t="s">
        <v>19189</v>
      </c>
      <c r="K337" s="88" t="s">
        <v>19190</v>
      </c>
      <c r="L337" s="88" t="s">
        <v>19252</v>
      </c>
      <c r="M337" s="89" t="s">
        <v>10322</v>
      </c>
      <c r="N337" s="89" t="s">
        <v>297</v>
      </c>
      <c r="O337" s="90">
        <v>39306</v>
      </c>
      <c r="P337" s="90">
        <v>39306</v>
      </c>
      <c r="Q337" s="90">
        <v>39306</v>
      </c>
      <c r="R337" s="89">
        <v>6623</v>
      </c>
      <c r="S337" s="89">
        <v>18</v>
      </c>
      <c r="T337" s="89" t="s">
        <v>19261</v>
      </c>
      <c r="U337" s="89" t="s">
        <v>28719</v>
      </c>
      <c r="W337" s="89" t="s">
        <v>21224</v>
      </c>
      <c r="X337" s="89" t="s">
        <v>297</v>
      </c>
      <c r="Y337" s="88" t="s">
        <v>28720</v>
      </c>
    </row>
    <row r="338" spans="1:25" x14ac:dyDescent="0.3">
      <c r="A338" s="84" t="str">
        <f t="shared" si="5"/>
        <v>dbradf0</v>
      </c>
      <c r="B338" s="88" t="s">
        <v>21740</v>
      </c>
      <c r="C338" s="89" t="s">
        <v>21741</v>
      </c>
      <c r="D338" s="89" t="s">
        <v>21742</v>
      </c>
      <c r="E338" s="89" t="s">
        <v>19170</v>
      </c>
      <c r="F338" s="88" t="s">
        <v>19181</v>
      </c>
      <c r="G338" s="89" t="s">
        <v>19030</v>
      </c>
      <c r="H338" s="89" t="s">
        <v>19172</v>
      </c>
      <c r="I338" s="89" t="s">
        <v>19173</v>
      </c>
      <c r="J338" s="88" t="s">
        <v>19189</v>
      </c>
      <c r="K338" s="88" t="s">
        <v>19294</v>
      </c>
      <c r="L338" s="88" t="s">
        <v>19295</v>
      </c>
      <c r="M338" s="89" t="s">
        <v>19296</v>
      </c>
      <c r="N338" s="89" t="s">
        <v>541</v>
      </c>
      <c r="O338" s="90">
        <v>39353</v>
      </c>
      <c r="P338" s="90">
        <v>45578</v>
      </c>
      <c r="Q338" s="90">
        <v>45578</v>
      </c>
      <c r="R338" s="89">
        <v>351</v>
      </c>
      <c r="S338" s="89">
        <v>0</v>
      </c>
      <c r="T338" s="89" t="s">
        <v>19176</v>
      </c>
      <c r="U338" s="89" t="s">
        <v>21743</v>
      </c>
      <c r="W338" s="89" t="s">
        <v>2375</v>
      </c>
      <c r="X338" s="89" t="s">
        <v>619</v>
      </c>
      <c r="Y338" s="88" t="s">
        <v>11789</v>
      </c>
    </row>
    <row r="339" spans="1:25" x14ac:dyDescent="0.3">
      <c r="A339" s="84" t="str">
        <f t="shared" si="5"/>
        <v>MFAIRBA</v>
      </c>
      <c r="B339" s="88" t="s">
        <v>26665</v>
      </c>
      <c r="C339" s="89" t="s">
        <v>26666</v>
      </c>
      <c r="D339" s="89" t="s">
        <v>13045</v>
      </c>
      <c r="E339" s="89" t="s">
        <v>5630</v>
      </c>
      <c r="F339" s="88" t="s">
        <v>19171</v>
      </c>
      <c r="G339" s="89" t="s">
        <v>19029</v>
      </c>
      <c r="H339" s="89" t="s">
        <v>19172</v>
      </c>
      <c r="I339" s="89" t="s">
        <v>19173</v>
      </c>
      <c r="J339" s="88" t="s">
        <v>19174</v>
      </c>
      <c r="K339" s="88" t="s">
        <v>19245</v>
      </c>
      <c r="L339" s="88" t="s">
        <v>23576</v>
      </c>
      <c r="M339" s="89" t="s">
        <v>10417</v>
      </c>
      <c r="N339" s="89" t="s">
        <v>3619</v>
      </c>
      <c r="O339" s="90">
        <v>39364</v>
      </c>
      <c r="P339" s="90">
        <v>39364</v>
      </c>
      <c r="Q339" s="90">
        <v>39364</v>
      </c>
      <c r="R339" s="89">
        <v>6565</v>
      </c>
      <c r="S339" s="89">
        <v>17</v>
      </c>
      <c r="T339" s="89" t="s">
        <v>19261</v>
      </c>
      <c r="U339" s="89" t="s">
        <v>26667</v>
      </c>
      <c r="W339" s="89" t="s">
        <v>26668</v>
      </c>
      <c r="X339" s="89" t="s">
        <v>3619</v>
      </c>
      <c r="Y339" s="88" t="s">
        <v>13049</v>
      </c>
    </row>
    <row r="340" spans="1:25" x14ac:dyDescent="0.3">
      <c r="A340" s="84" t="str">
        <f t="shared" si="5"/>
        <v>rmakhya</v>
      </c>
      <c r="B340" s="88" t="s">
        <v>28455</v>
      </c>
      <c r="C340" s="89" t="s">
        <v>28456</v>
      </c>
      <c r="D340" s="89" t="s">
        <v>28457</v>
      </c>
      <c r="E340" s="89" t="s">
        <v>19170</v>
      </c>
      <c r="F340" s="88" t="s">
        <v>19181</v>
      </c>
      <c r="G340" s="89" t="s">
        <v>19030</v>
      </c>
      <c r="H340" s="89" t="s">
        <v>19172</v>
      </c>
      <c r="I340" s="89" t="s">
        <v>19173</v>
      </c>
      <c r="J340" s="88" t="s">
        <v>19174</v>
      </c>
      <c r="K340" s="88" t="s">
        <v>19175</v>
      </c>
      <c r="L340" s="88" t="s">
        <v>19182</v>
      </c>
      <c r="M340" s="89" t="s">
        <v>9597</v>
      </c>
      <c r="N340" s="89" t="s">
        <v>219</v>
      </c>
      <c r="O340" s="90">
        <v>39498</v>
      </c>
      <c r="P340" s="90">
        <v>43035</v>
      </c>
      <c r="Q340" s="90">
        <v>43035</v>
      </c>
      <c r="R340" s="89">
        <v>2894</v>
      </c>
      <c r="S340" s="89">
        <v>7</v>
      </c>
      <c r="T340" s="89" t="s">
        <v>19247</v>
      </c>
      <c r="U340" s="89" t="s">
        <v>28458</v>
      </c>
      <c r="W340" s="89" t="s">
        <v>4663</v>
      </c>
      <c r="X340" s="89" t="s">
        <v>219</v>
      </c>
      <c r="Y340" s="88" t="s">
        <v>28459</v>
      </c>
    </row>
    <row r="341" spans="1:25" x14ac:dyDescent="0.3">
      <c r="A341" s="84" t="str">
        <f t="shared" si="5"/>
        <v>RSTOUT0</v>
      </c>
      <c r="B341" s="88" t="s">
        <v>28787</v>
      </c>
      <c r="C341" s="89" t="s">
        <v>28788</v>
      </c>
      <c r="D341" s="89" t="s">
        <v>28789</v>
      </c>
      <c r="E341" s="89" t="s">
        <v>5630</v>
      </c>
      <c r="F341" s="88" t="s">
        <v>19285</v>
      </c>
      <c r="G341" s="89" t="s">
        <v>19028</v>
      </c>
      <c r="H341" s="89" t="s">
        <v>19172</v>
      </c>
      <c r="I341" s="89" t="s">
        <v>19173</v>
      </c>
      <c r="J341" s="88" t="s">
        <v>19174</v>
      </c>
      <c r="K341" s="88" t="s">
        <v>19431</v>
      </c>
      <c r="L341" s="88" t="s">
        <v>19432</v>
      </c>
      <c r="M341" s="89" t="s">
        <v>6264</v>
      </c>
      <c r="N341" s="89" t="s">
        <v>279</v>
      </c>
      <c r="O341" s="90">
        <v>39700</v>
      </c>
      <c r="P341" s="90">
        <v>39700</v>
      </c>
      <c r="Q341" s="90">
        <v>39700</v>
      </c>
      <c r="R341" s="89">
        <v>6229</v>
      </c>
      <c r="S341" s="89">
        <v>17</v>
      </c>
      <c r="T341" s="89" t="s">
        <v>19261</v>
      </c>
      <c r="U341" s="89" t="s">
        <v>28790</v>
      </c>
      <c r="W341" s="89" t="s">
        <v>21775</v>
      </c>
      <c r="X341" s="89" t="s">
        <v>279</v>
      </c>
      <c r="Y341" s="88" t="s">
        <v>28791</v>
      </c>
    </row>
    <row r="342" spans="1:25" x14ac:dyDescent="0.3">
      <c r="A342" s="84" t="str">
        <f t="shared" si="5"/>
        <v>CHER105</v>
      </c>
      <c r="B342" s="88" t="s">
        <v>21193</v>
      </c>
      <c r="C342" s="89" t="s">
        <v>21194</v>
      </c>
      <c r="D342" s="89" t="s">
        <v>10789</v>
      </c>
      <c r="E342" s="89" t="s">
        <v>5630</v>
      </c>
      <c r="F342" s="88" t="s">
        <v>19171</v>
      </c>
      <c r="G342" s="89" t="s">
        <v>19029</v>
      </c>
      <c r="H342" s="89" t="s">
        <v>19172</v>
      </c>
      <c r="I342" s="89" t="s">
        <v>19173</v>
      </c>
      <c r="J342" s="88" t="s">
        <v>19189</v>
      </c>
      <c r="K342" s="88" t="s">
        <v>19294</v>
      </c>
      <c r="L342" s="88" t="s">
        <v>19295</v>
      </c>
      <c r="M342" s="89" t="s">
        <v>19296</v>
      </c>
      <c r="N342" s="89" t="s">
        <v>541</v>
      </c>
      <c r="O342" s="90">
        <v>39766</v>
      </c>
      <c r="P342" s="90">
        <v>43073</v>
      </c>
      <c r="Q342" s="90">
        <v>39766</v>
      </c>
      <c r="R342" s="89">
        <v>6163</v>
      </c>
      <c r="S342" s="89">
        <v>16</v>
      </c>
      <c r="T342" s="89" t="s">
        <v>19261</v>
      </c>
      <c r="U342" s="89" t="s">
        <v>21195</v>
      </c>
      <c r="W342" s="89" t="s">
        <v>21196</v>
      </c>
      <c r="X342" s="89" t="s">
        <v>541</v>
      </c>
      <c r="Y342" s="88" t="s">
        <v>10792</v>
      </c>
    </row>
    <row r="343" spans="1:25" x14ac:dyDescent="0.3">
      <c r="A343" s="84" t="str">
        <f t="shared" si="5"/>
        <v>WARNOL5</v>
      </c>
      <c r="B343" s="88" t="s">
        <v>30112</v>
      </c>
      <c r="C343" s="89" t="s">
        <v>30113</v>
      </c>
      <c r="D343" s="89" t="s">
        <v>7548</v>
      </c>
      <c r="E343" s="89" t="s">
        <v>5630</v>
      </c>
      <c r="F343" s="88" t="s">
        <v>19285</v>
      </c>
      <c r="G343" s="89" t="s">
        <v>19028</v>
      </c>
      <c r="H343" s="89" t="s">
        <v>19172</v>
      </c>
      <c r="I343" s="89" t="s">
        <v>19173</v>
      </c>
      <c r="J343" s="88" t="s">
        <v>19174</v>
      </c>
      <c r="K343" s="88" t="s">
        <v>19245</v>
      </c>
      <c r="L343" s="88" t="s">
        <v>19318</v>
      </c>
      <c r="M343" s="89" t="s">
        <v>19319</v>
      </c>
      <c r="N343" s="89" t="s">
        <v>1675</v>
      </c>
      <c r="O343" s="90">
        <v>39860</v>
      </c>
      <c r="P343" s="90">
        <v>39860</v>
      </c>
      <c r="Q343" s="90">
        <v>39860</v>
      </c>
      <c r="R343" s="89">
        <v>6069</v>
      </c>
      <c r="S343" s="89">
        <v>16</v>
      </c>
      <c r="T343" s="89" t="s">
        <v>19261</v>
      </c>
      <c r="U343" s="89" t="s">
        <v>30114</v>
      </c>
      <c r="W343" s="89" t="s">
        <v>22912</v>
      </c>
      <c r="X343" s="89" t="s">
        <v>1675</v>
      </c>
      <c r="Y343" s="88" t="s">
        <v>7551</v>
      </c>
    </row>
    <row r="344" spans="1:25" x14ac:dyDescent="0.3">
      <c r="A344" s="84" t="str">
        <f t="shared" si="5"/>
        <v>SHEIMBA</v>
      </c>
      <c r="B344" s="88" t="s">
        <v>29078</v>
      </c>
      <c r="C344" s="89" t="s">
        <v>29079</v>
      </c>
      <c r="D344" s="89" t="s">
        <v>12969</v>
      </c>
      <c r="E344" s="89" t="s">
        <v>5630</v>
      </c>
      <c r="F344" s="88" t="s">
        <v>19171</v>
      </c>
      <c r="G344" s="89" t="s">
        <v>19029</v>
      </c>
      <c r="H344" s="89" t="s">
        <v>19172</v>
      </c>
      <c r="I344" s="89" t="s">
        <v>19173</v>
      </c>
      <c r="J344" s="88" t="s">
        <v>19189</v>
      </c>
      <c r="K344" s="88" t="s">
        <v>19471</v>
      </c>
      <c r="L344" s="88" t="s">
        <v>14086</v>
      </c>
      <c r="M344" s="89" t="s">
        <v>19472</v>
      </c>
      <c r="N344" s="89" t="s">
        <v>435</v>
      </c>
      <c r="O344" s="90">
        <v>39881</v>
      </c>
      <c r="P344" s="90">
        <v>39881</v>
      </c>
      <c r="Q344" s="90">
        <v>39881</v>
      </c>
      <c r="R344" s="89">
        <v>6048</v>
      </c>
      <c r="S344" s="89">
        <v>16</v>
      </c>
      <c r="T344" s="89" t="s">
        <v>19261</v>
      </c>
      <c r="U344" s="89" t="s">
        <v>29080</v>
      </c>
      <c r="W344" s="89" t="s">
        <v>12972</v>
      </c>
      <c r="X344" s="89" t="s">
        <v>435</v>
      </c>
      <c r="Y344" s="88" t="s">
        <v>12973</v>
      </c>
    </row>
    <row r="345" spans="1:25" x14ac:dyDescent="0.3">
      <c r="A345" s="84" t="str">
        <f t="shared" si="5"/>
        <v>RBISHO2</v>
      </c>
      <c r="B345" s="88" t="s">
        <v>28080</v>
      </c>
      <c r="C345" s="89" t="s">
        <v>28081</v>
      </c>
      <c r="D345" s="89" t="s">
        <v>8841</v>
      </c>
      <c r="E345" s="89" t="s">
        <v>5630</v>
      </c>
      <c r="F345" s="88" t="s">
        <v>19285</v>
      </c>
      <c r="G345" s="89" t="s">
        <v>19028</v>
      </c>
      <c r="H345" s="89" t="s">
        <v>19172</v>
      </c>
      <c r="I345" s="89" t="s">
        <v>19173</v>
      </c>
      <c r="J345" s="88" t="s">
        <v>19174</v>
      </c>
      <c r="K345" s="88" t="s">
        <v>19258</v>
      </c>
      <c r="L345" s="88" t="s">
        <v>19259</v>
      </c>
      <c r="M345" s="89" t="s">
        <v>19260</v>
      </c>
      <c r="N345" s="89" t="s">
        <v>279</v>
      </c>
      <c r="O345" s="90">
        <v>39972</v>
      </c>
      <c r="P345" s="90">
        <v>44263</v>
      </c>
      <c r="Q345" s="90">
        <v>44263</v>
      </c>
      <c r="R345" s="89">
        <v>1666</v>
      </c>
      <c r="S345" s="89">
        <v>4</v>
      </c>
      <c r="T345" s="89" t="s">
        <v>19228</v>
      </c>
      <c r="U345" s="89" t="s">
        <v>28082</v>
      </c>
      <c r="W345" s="89" t="s">
        <v>28083</v>
      </c>
      <c r="X345" s="89" t="s">
        <v>279</v>
      </c>
      <c r="Y345" s="88" t="s">
        <v>17008</v>
      </c>
    </row>
    <row r="346" spans="1:25" x14ac:dyDescent="0.3">
      <c r="A346" s="84" t="str">
        <f t="shared" si="5"/>
        <v>APEREZJ</v>
      </c>
      <c r="B346" s="88" t="s">
        <v>20014</v>
      </c>
      <c r="C346" s="89" t="s">
        <v>20015</v>
      </c>
      <c r="D346" s="89" t="s">
        <v>10779</v>
      </c>
      <c r="E346" s="89" t="s">
        <v>5630</v>
      </c>
      <c r="F346" s="88" t="s">
        <v>19171</v>
      </c>
      <c r="G346" s="89" t="s">
        <v>19029</v>
      </c>
      <c r="H346" s="89" t="s">
        <v>19172</v>
      </c>
      <c r="I346" s="89" t="s">
        <v>19173</v>
      </c>
      <c r="J346" s="88" t="s">
        <v>19174</v>
      </c>
      <c r="K346" s="88" t="s">
        <v>19245</v>
      </c>
      <c r="L346" s="88" t="s">
        <v>19246</v>
      </c>
      <c r="M346" s="89" t="s">
        <v>14665</v>
      </c>
      <c r="N346" s="89" t="s">
        <v>219</v>
      </c>
      <c r="O346" s="90">
        <v>40056</v>
      </c>
      <c r="P346" s="90">
        <v>40056</v>
      </c>
      <c r="Q346" s="90">
        <v>40056</v>
      </c>
      <c r="R346" s="89">
        <v>5873</v>
      </c>
      <c r="S346" s="89">
        <v>16</v>
      </c>
      <c r="T346" s="89" t="s">
        <v>19261</v>
      </c>
      <c r="U346" s="89" t="s">
        <v>10782</v>
      </c>
      <c r="W346" s="89" t="s">
        <v>10783</v>
      </c>
      <c r="X346" s="89" t="s">
        <v>219</v>
      </c>
      <c r="Y346" s="88" t="s">
        <v>8450</v>
      </c>
    </row>
    <row r="347" spans="1:25" x14ac:dyDescent="0.3">
      <c r="A347" s="84" t="str">
        <f t="shared" si="5"/>
        <v>rtrimme</v>
      </c>
      <c r="B347" s="88" t="s">
        <v>28834</v>
      </c>
      <c r="C347" s="89" t="s">
        <v>28835</v>
      </c>
      <c r="D347" s="89" t="s">
        <v>28836</v>
      </c>
      <c r="E347" s="89" t="s">
        <v>5630</v>
      </c>
      <c r="F347" s="88" t="s">
        <v>20261</v>
      </c>
      <c r="G347" s="89" t="s">
        <v>19039</v>
      </c>
      <c r="H347" s="89" t="s">
        <v>19172</v>
      </c>
      <c r="I347" s="89" t="s">
        <v>19173</v>
      </c>
      <c r="J347" s="88" t="s">
        <v>19189</v>
      </c>
      <c r="K347" s="88" t="s">
        <v>20742</v>
      </c>
      <c r="L347" s="88" t="s">
        <v>20742</v>
      </c>
      <c r="M347" s="89" t="s">
        <v>21720</v>
      </c>
      <c r="N347" s="89" t="s">
        <v>435</v>
      </c>
      <c r="O347" s="90">
        <v>40175</v>
      </c>
      <c r="P347" s="90">
        <v>45312</v>
      </c>
      <c r="Q347" s="90">
        <v>45312</v>
      </c>
      <c r="R347" s="89">
        <v>617</v>
      </c>
      <c r="S347" s="89">
        <v>1</v>
      </c>
      <c r="T347" s="89" t="s">
        <v>19209</v>
      </c>
      <c r="U347" s="89" t="s">
        <v>28837</v>
      </c>
      <c r="W347" s="89" t="s">
        <v>28838</v>
      </c>
      <c r="X347" s="89" t="s">
        <v>719</v>
      </c>
      <c r="Y347" s="88" t="s">
        <v>7233</v>
      </c>
    </row>
    <row r="348" spans="1:25" x14ac:dyDescent="0.3">
      <c r="A348" s="84" t="str">
        <f t="shared" si="5"/>
        <v>JJUSTI1</v>
      </c>
      <c r="B348" s="88" t="s">
        <v>24811</v>
      </c>
      <c r="C348" s="89" t="s">
        <v>24812</v>
      </c>
      <c r="D348" s="89" t="s">
        <v>24813</v>
      </c>
      <c r="E348" s="89" t="s">
        <v>5630</v>
      </c>
      <c r="F348" s="88" t="s">
        <v>19215</v>
      </c>
      <c r="G348" s="89" t="s">
        <v>19033</v>
      </c>
      <c r="H348" s="89" t="s">
        <v>19172</v>
      </c>
      <c r="I348" s="89" t="s">
        <v>19173</v>
      </c>
      <c r="J348" s="88" t="s">
        <v>19174</v>
      </c>
      <c r="K348" s="88" t="s">
        <v>19245</v>
      </c>
      <c r="L348" s="88" t="s">
        <v>20002</v>
      </c>
      <c r="M348" s="89" t="s">
        <v>19319</v>
      </c>
      <c r="N348" s="89" t="s">
        <v>1675</v>
      </c>
      <c r="O348" s="90">
        <v>40273</v>
      </c>
      <c r="P348" s="90">
        <v>40273</v>
      </c>
      <c r="Q348" s="90">
        <v>40273</v>
      </c>
      <c r="R348" s="89">
        <v>5656</v>
      </c>
      <c r="S348" s="89">
        <v>15</v>
      </c>
      <c r="T348" s="89" t="s">
        <v>19247</v>
      </c>
      <c r="U348" s="89" t="s">
        <v>24814</v>
      </c>
      <c r="W348" s="89" t="s">
        <v>24815</v>
      </c>
      <c r="X348" s="89" t="s">
        <v>1675</v>
      </c>
      <c r="Y348" s="88" t="s">
        <v>24816</v>
      </c>
    </row>
    <row r="349" spans="1:25" x14ac:dyDescent="0.3">
      <c r="A349" s="84" t="str">
        <f t="shared" si="5"/>
        <v>RSNOW</v>
      </c>
      <c r="B349" s="88" t="s">
        <v>28773</v>
      </c>
      <c r="C349" s="89" t="s">
        <v>28774</v>
      </c>
      <c r="D349" s="89" t="s">
        <v>15932</v>
      </c>
      <c r="E349" s="89" t="s">
        <v>5630</v>
      </c>
      <c r="F349" s="88" t="s">
        <v>19171</v>
      </c>
      <c r="G349" s="89" t="s">
        <v>19029</v>
      </c>
      <c r="H349" s="89" t="s">
        <v>19172</v>
      </c>
      <c r="I349" s="89" t="s">
        <v>19173</v>
      </c>
      <c r="J349" s="88" t="s">
        <v>19189</v>
      </c>
      <c r="K349" s="88" t="s">
        <v>19415</v>
      </c>
      <c r="L349" s="88" t="s">
        <v>6684</v>
      </c>
      <c r="M349" s="89" t="s">
        <v>19416</v>
      </c>
      <c r="N349" s="89" t="s">
        <v>318</v>
      </c>
      <c r="O349" s="90">
        <v>40357</v>
      </c>
      <c r="P349" s="90">
        <v>40357</v>
      </c>
      <c r="Q349" s="90">
        <v>40357</v>
      </c>
      <c r="R349" s="89">
        <v>5572</v>
      </c>
      <c r="S349" s="89">
        <v>15</v>
      </c>
      <c r="T349" s="89" t="s">
        <v>19247</v>
      </c>
      <c r="U349" s="89" t="s">
        <v>28775</v>
      </c>
      <c r="W349" s="89" t="s">
        <v>15935</v>
      </c>
      <c r="X349" s="89" t="s">
        <v>318</v>
      </c>
      <c r="Y349" s="88" t="s">
        <v>15936</v>
      </c>
    </row>
    <row r="350" spans="1:25" x14ac:dyDescent="0.3">
      <c r="A350" s="84" t="str">
        <f t="shared" si="5"/>
        <v>brange</v>
      </c>
      <c r="B350" s="88" t="s">
        <v>20746</v>
      </c>
      <c r="C350" s="89" t="s">
        <v>20747</v>
      </c>
      <c r="D350" s="89" t="s">
        <v>20748</v>
      </c>
      <c r="E350" s="89" t="s">
        <v>19170</v>
      </c>
      <c r="F350" s="88" t="s">
        <v>19171</v>
      </c>
      <c r="G350" s="89" t="s">
        <v>19029</v>
      </c>
      <c r="H350" s="89" t="s">
        <v>19172</v>
      </c>
      <c r="I350" s="89" t="s">
        <v>19173</v>
      </c>
      <c r="J350" s="88" t="s">
        <v>19189</v>
      </c>
      <c r="K350" s="88" t="s">
        <v>19374</v>
      </c>
      <c r="L350" s="88" t="s">
        <v>19375</v>
      </c>
      <c r="M350" s="89" t="s">
        <v>19376</v>
      </c>
      <c r="N350" s="89" t="s">
        <v>575</v>
      </c>
      <c r="O350" s="90">
        <v>40386</v>
      </c>
      <c r="P350" s="90">
        <v>45627</v>
      </c>
      <c r="Q350" s="90">
        <v>45627</v>
      </c>
      <c r="R350" s="89">
        <v>302</v>
      </c>
      <c r="S350" s="89">
        <v>0</v>
      </c>
      <c r="T350" s="89" t="s">
        <v>19176</v>
      </c>
      <c r="U350" s="89" t="s">
        <v>20749</v>
      </c>
      <c r="W350" s="89" t="s">
        <v>922</v>
      </c>
      <c r="X350" s="89" t="s">
        <v>575</v>
      </c>
      <c r="Y350" s="88" t="s">
        <v>20750</v>
      </c>
    </row>
    <row r="351" spans="1:25" x14ac:dyDescent="0.3">
      <c r="A351" s="84" t="str">
        <f t="shared" si="5"/>
        <v>IPEREZ4</v>
      </c>
      <c r="B351" s="88" t="s">
        <v>23919</v>
      </c>
      <c r="C351" s="89" t="s">
        <v>23920</v>
      </c>
      <c r="D351" s="89" t="s">
        <v>3285</v>
      </c>
      <c r="E351" s="89" t="s">
        <v>5630</v>
      </c>
      <c r="F351" s="88" t="s">
        <v>19340</v>
      </c>
      <c r="G351" s="89" t="s">
        <v>19341</v>
      </c>
      <c r="H351" s="89" t="s">
        <v>19227</v>
      </c>
      <c r="I351" s="89" t="s">
        <v>19173</v>
      </c>
      <c r="J351" s="88" t="s">
        <v>19174</v>
      </c>
      <c r="K351" s="88" t="s">
        <v>19309</v>
      </c>
      <c r="L351" s="88" t="s">
        <v>19513</v>
      </c>
      <c r="M351" s="89" t="s">
        <v>6528</v>
      </c>
      <c r="N351" s="89" t="s">
        <v>219</v>
      </c>
      <c r="O351" s="90">
        <v>40641</v>
      </c>
      <c r="P351" s="90">
        <v>40641</v>
      </c>
      <c r="Q351" s="90">
        <v>40641</v>
      </c>
      <c r="R351" s="89">
        <v>5288</v>
      </c>
      <c r="S351" s="89">
        <v>14</v>
      </c>
      <c r="T351" s="89" t="s">
        <v>19247</v>
      </c>
      <c r="U351" s="89" t="s">
        <v>23921</v>
      </c>
      <c r="W351" s="89" t="s">
        <v>3289</v>
      </c>
      <c r="X351" s="89" t="s">
        <v>219</v>
      </c>
      <c r="Y351" s="88" t="s">
        <v>12041</v>
      </c>
    </row>
    <row r="352" spans="1:25" x14ac:dyDescent="0.3">
      <c r="A352" s="84" t="str">
        <f t="shared" si="5"/>
        <v>RRUFF0</v>
      </c>
      <c r="B352" s="88" t="s">
        <v>28650</v>
      </c>
      <c r="C352" s="89" t="s">
        <v>28651</v>
      </c>
      <c r="D352" s="89" t="s">
        <v>28652</v>
      </c>
      <c r="E352" s="89" t="s">
        <v>19170</v>
      </c>
      <c r="F352" s="88" t="s">
        <v>19285</v>
      </c>
      <c r="G352" s="89" t="s">
        <v>19028</v>
      </c>
      <c r="H352" s="89" t="s">
        <v>19172</v>
      </c>
      <c r="I352" s="89" t="s">
        <v>19173</v>
      </c>
      <c r="J352" s="88" t="s">
        <v>19189</v>
      </c>
      <c r="K352" s="88" t="s">
        <v>19345</v>
      </c>
      <c r="L352" s="88" t="s">
        <v>20162</v>
      </c>
      <c r="M352" s="89" t="s">
        <v>20163</v>
      </c>
      <c r="N352" s="89" t="s">
        <v>655</v>
      </c>
      <c r="O352" s="90">
        <v>40708</v>
      </c>
      <c r="P352" s="90">
        <v>40708</v>
      </c>
      <c r="Q352" s="90">
        <v>40708</v>
      </c>
      <c r="R352" s="89">
        <v>5221</v>
      </c>
      <c r="S352" s="89">
        <v>14</v>
      </c>
      <c r="T352" s="89" t="s">
        <v>19247</v>
      </c>
      <c r="U352" s="89" t="s">
        <v>28653</v>
      </c>
      <c r="W352" s="89" t="s">
        <v>28654</v>
      </c>
      <c r="X352" s="89" t="s">
        <v>655</v>
      </c>
      <c r="Y352" s="88" t="s">
        <v>22652</v>
      </c>
    </row>
    <row r="353" spans="1:25" x14ac:dyDescent="0.3">
      <c r="A353" s="84" t="str">
        <f t="shared" si="5"/>
        <v>MMIHLEK</v>
      </c>
      <c r="B353" s="88" t="s">
        <v>26997</v>
      </c>
      <c r="C353" s="89" t="s">
        <v>26998</v>
      </c>
      <c r="D353" s="89" t="s">
        <v>26999</v>
      </c>
      <c r="E353" s="89" t="s">
        <v>19170</v>
      </c>
      <c r="F353" s="88" t="s">
        <v>19171</v>
      </c>
      <c r="G353" s="89" t="s">
        <v>19029</v>
      </c>
      <c r="H353" s="89" t="s">
        <v>19172</v>
      </c>
      <c r="I353" s="89" t="s">
        <v>19173</v>
      </c>
      <c r="J353" s="88" t="s">
        <v>19189</v>
      </c>
      <c r="K353" s="88" t="s">
        <v>19345</v>
      </c>
      <c r="L353" s="88" t="s">
        <v>19346</v>
      </c>
      <c r="M353" s="89" t="s">
        <v>19347</v>
      </c>
      <c r="N353" s="89" t="s">
        <v>382</v>
      </c>
      <c r="O353" s="90">
        <v>40862</v>
      </c>
      <c r="P353" s="90">
        <v>40862</v>
      </c>
      <c r="Q353" s="90">
        <v>40862</v>
      </c>
      <c r="R353" s="89">
        <v>5067</v>
      </c>
      <c r="S353" s="89">
        <v>13</v>
      </c>
      <c r="T353" s="89" t="s">
        <v>19247</v>
      </c>
      <c r="U353" s="89" t="s">
        <v>27000</v>
      </c>
      <c r="W353" s="89" t="s">
        <v>14368</v>
      </c>
      <c r="X353" s="89" t="s">
        <v>382</v>
      </c>
      <c r="Y353" s="88" t="s">
        <v>27001</v>
      </c>
    </row>
    <row r="354" spans="1:25" x14ac:dyDescent="0.3">
      <c r="A354" s="84" t="str">
        <f t="shared" si="5"/>
        <v>OMINNIS</v>
      </c>
      <c r="B354" s="88" t="s">
        <v>27659</v>
      </c>
      <c r="C354" s="89" t="s">
        <v>27660</v>
      </c>
      <c r="D354" s="89" t="s">
        <v>27661</v>
      </c>
      <c r="E354" s="89" t="s">
        <v>19170</v>
      </c>
      <c r="F354" s="88" t="s">
        <v>19171</v>
      </c>
      <c r="G354" s="89" t="s">
        <v>19029</v>
      </c>
      <c r="H354" s="89" t="s">
        <v>19172</v>
      </c>
      <c r="I354" s="89" t="s">
        <v>19173</v>
      </c>
      <c r="J354" s="88" t="s">
        <v>19189</v>
      </c>
      <c r="K354" s="88" t="s">
        <v>19294</v>
      </c>
      <c r="L354" s="88" t="s">
        <v>19295</v>
      </c>
      <c r="M354" s="89" t="s">
        <v>19296</v>
      </c>
      <c r="N354" s="89" t="s">
        <v>541</v>
      </c>
      <c r="O354" s="90">
        <v>41190</v>
      </c>
      <c r="P354" s="90">
        <v>41232</v>
      </c>
      <c r="Q354" s="90">
        <v>41190</v>
      </c>
      <c r="R354" s="89">
        <v>4739</v>
      </c>
      <c r="S354" s="89">
        <v>12</v>
      </c>
      <c r="T354" s="89" t="s">
        <v>19247</v>
      </c>
      <c r="U354" s="89" t="s">
        <v>27662</v>
      </c>
      <c r="V354" s="89" t="s">
        <v>27663</v>
      </c>
      <c r="W354" s="89" t="s">
        <v>1082</v>
      </c>
      <c r="X354" s="89" t="s">
        <v>1083</v>
      </c>
      <c r="Y354" s="88" t="s">
        <v>27664</v>
      </c>
    </row>
    <row r="355" spans="1:25" x14ac:dyDescent="0.3">
      <c r="A355" s="84" t="str">
        <f t="shared" si="5"/>
        <v>MWHI112</v>
      </c>
      <c r="B355" s="88" t="s">
        <v>27352</v>
      </c>
      <c r="C355" s="89" t="s">
        <v>27353</v>
      </c>
      <c r="D355" s="89" t="s">
        <v>10642</v>
      </c>
      <c r="E355" s="89" t="s">
        <v>5630</v>
      </c>
      <c r="F355" s="88" t="s">
        <v>19285</v>
      </c>
      <c r="G355" s="89" t="s">
        <v>19028</v>
      </c>
      <c r="H355" s="89" t="s">
        <v>19172</v>
      </c>
      <c r="I355" s="89" t="s">
        <v>19173</v>
      </c>
      <c r="J355" s="88" t="s">
        <v>19174</v>
      </c>
      <c r="K355" s="88" t="s">
        <v>19258</v>
      </c>
      <c r="L355" s="88" t="s">
        <v>19259</v>
      </c>
      <c r="M355" s="89" t="s">
        <v>19260</v>
      </c>
      <c r="N355" s="89" t="s">
        <v>279</v>
      </c>
      <c r="O355" s="90">
        <v>41246</v>
      </c>
      <c r="P355" s="90">
        <v>41246</v>
      </c>
      <c r="Q355" s="90">
        <v>41246</v>
      </c>
      <c r="R355" s="89">
        <v>4683</v>
      </c>
      <c r="S355" s="89">
        <v>12</v>
      </c>
      <c r="T355" s="89" t="s">
        <v>19247</v>
      </c>
      <c r="U355" s="89" t="s">
        <v>16786</v>
      </c>
      <c r="W355" s="89" t="s">
        <v>16787</v>
      </c>
      <c r="X355" s="89" t="s">
        <v>279</v>
      </c>
      <c r="Y355" s="88" t="s">
        <v>12329</v>
      </c>
    </row>
    <row r="356" spans="1:25" x14ac:dyDescent="0.3">
      <c r="A356" s="84" t="str">
        <f t="shared" si="5"/>
        <v>aekwelu</v>
      </c>
      <c r="B356" s="88" t="s">
        <v>19544</v>
      </c>
      <c r="C356" s="89" t="s">
        <v>19545</v>
      </c>
      <c r="D356" s="89" t="s">
        <v>19546</v>
      </c>
      <c r="E356" s="89" t="s">
        <v>19170</v>
      </c>
      <c r="F356" s="88" t="s">
        <v>19181</v>
      </c>
      <c r="G356" s="89" t="s">
        <v>19030</v>
      </c>
      <c r="H356" s="89" t="s">
        <v>19172</v>
      </c>
      <c r="I356" s="89" t="s">
        <v>19173</v>
      </c>
      <c r="J356" s="88" t="s">
        <v>19174</v>
      </c>
      <c r="K356" s="88" t="s">
        <v>19258</v>
      </c>
      <c r="L356" s="88" t="s">
        <v>19259</v>
      </c>
      <c r="M356" s="89" t="s">
        <v>19260</v>
      </c>
      <c r="N356" s="89" t="s">
        <v>279</v>
      </c>
      <c r="O356" s="90">
        <v>41386</v>
      </c>
      <c r="P356" s="90">
        <v>41386</v>
      </c>
      <c r="Q356" s="90">
        <v>41386</v>
      </c>
      <c r="R356" s="89">
        <v>4543</v>
      </c>
      <c r="S356" s="89">
        <v>12</v>
      </c>
      <c r="T356" s="89" t="s">
        <v>19247</v>
      </c>
      <c r="U356" s="89" t="s">
        <v>19547</v>
      </c>
      <c r="W356" s="89" t="s">
        <v>9461</v>
      </c>
      <c r="X356" s="89" t="s">
        <v>279</v>
      </c>
      <c r="Y356" s="88" t="s">
        <v>19548</v>
      </c>
    </row>
    <row r="357" spans="1:25" x14ac:dyDescent="0.3">
      <c r="A357" s="84" t="str">
        <f t="shared" si="5"/>
        <v>abejte</v>
      </c>
      <c r="B357" s="88" t="s">
        <v>19342</v>
      </c>
      <c r="C357" s="89" t="s">
        <v>19343</v>
      </c>
      <c r="D357" s="89" t="s">
        <v>19344</v>
      </c>
      <c r="E357" s="89" t="s">
        <v>5630</v>
      </c>
      <c r="F357" s="88" t="s">
        <v>19181</v>
      </c>
      <c r="G357" s="89" t="s">
        <v>19030</v>
      </c>
      <c r="H357" s="89" t="s">
        <v>19172</v>
      </c>
      <c r="I357" s="89" t="s">
        <v>19173</v>
      </c>
      <c r="J357" s="88" t="s">
        <v>19189</v>
      </c>
      <c r="K357" s="88" t="s">
        <v>19345</v>
      </c>
      <c r="L357" s="88" t="s">
        <v>19346</v>
      </c>
      <c r="M357" s="89" t="s">
        <v>19347</v>
      </c>
      <c r="N357" s="89" t="s">
        <v>382</v>
      </c>
      <c r="O357" s="90">
        <v>41396</v>
      </c>
      <c r="P357" s="90">
        <v>41396</v>
      </c>
      <c r="Q357" s="90">
        <v>41396</v>
      </c>
      <c r="R357" s="89">
        <v>4533</v>
      </c>
      <c r="S357" s="89">
        <v>12</v>
      </c>
      <c r="T357" s="89" t="s">
        <v>19247</v>
      </c>
      <c r="U357" s="89" t="s">
        <v>19348</v>
      </c>
      <c r="V357" s="89" t="s">
        <v>19349</v>
      </c>
      <c r="W357" s="89" t="s">
        <v>19350</v>
      </c>
      <c r="X357" s="89" t="s">
        <v>382</v>
      </c>
      <c r="Y357" s="88" t="s">
        <v>7703</v>
      </c>
    </row>
    <row r="358" spans="1:25" x14ac:dyDescent="0.3">
      <c r="A358" s="84" t="str">
        <f t="shared" si="5"/>
        <v>atien0</v>
      </c>
      <c r="B358" s="88" t="s">
        <v>20213</v>
      </c>
      <c r="C358" s="89" t="s">
        <v>20214</v>
      </c>
      <c r="D358" s="89" t="s">
        <v>20215</v>
      </c>
      <c r="E358" s="89" t="s">
        <v>5630</v>
      </c>
      <c r="F358" s="88" t="s">
        <v>19181</v>
      </c>
      <c r="G358" s="89" t="s">
        <v>19030</v>
      </c>
      <c r="H358" s="89" t="s">
        <v>19172</v>
      </c>
      <c r="I358" s="89" t="s">
        <v>19173</v>
      </c>
      <c r="J358" s="88" t="s">
        <v>19174</v>
      </c>
      <c r="K358" s="88" t="s">
        <v>19207</v>
      </c>
      <c r="L358" s="88" t="s">
        <v>19208</v>
      </c>
      <c r="M358" s="89" t="s">
        <v>10249</v>
      </c>
      <c r="N358" s="89" t="s">
        <v>219</v>
      </c>
      <c r="O358" s="90">
        <v>41428</v>
      </c>
      <c r="P358" s="90">
        <v>41428</v>
      </c>
      <c r="Q358" s="90">
        <v>41428</v>
      </c>
      <c r="R358" s="89">
        <v>4501</v>
      </c>
      <c r="S358" s="89">
        <v>12</v>
      </c>
      <c r="T358" s="89" t="s">
        <v>19247</v>
      </c>
      <c r="U358" s="89" t="s">
        <v>16338</v>
      </c>
      <c r="W358" s="89" t="s">
        <v>16339</v>
      </c>
      <c r="X358" s="89" t="s">
        <v>219</v>
      </c>
      <c r="Y358" s="88" t="s">
        <v>16340</v>
      </c>
    </row>
    <row r="359" spans="1:25" x14ac:dyDescent="0.3">
      <c r="A359" s="84" t="str">
        <f t="shared" si="5"/>
        <v>afavazz</v>
      </c>
      <c r="B359" s="88" t="s">
        <v>19576</v>
      </c>
      <c r="C359" s="89" t="s">
        <v>19577</v>
      </c>
      <c r="D359" s="89" t="s">
        <v>19578</v>
      </c>
      <c r="E359" s="89" t="s">
        <v>5630</v>
      </c>
      <c r="F359" s="88" t="s">
        <v>19395</v>
      </c>
      <c r="G359" s="89" t="s">
        <v>19030</v>
      </c>
      <c r="H359" s="89" t="s">
        <v>19172</v>
      </c>
      <c r="I359" s="89" t="s">
        <v>19173</v>
      </c>
      <c r="J359" s="88" t="s">
        <v>19174</v>
      </c>
      <c r="K359" s="88" t="s">
        <v>19579</v>
      </c>
      <c r="L359" s="88" t="s">
        <v>19579</v>
      </c>
      <c r="M359" s="89" t="s">
        <v>19580</v>
      </c>
      <c r="N359" s="89" t="s">
        <v>1502</v>
      </c>
      <c r="O359" s="90">
        <v>41451</v>
      </c>
      <c r="P359" s="90">
        <v>44931</v>
      </c>
      <c r="Q359" s="90">
        <v>44931</v>
      </c>
      <c r="R359" s="89">
        <v>998</v>
      </c>
      <c r="S359" s="89">
        <v>2</v>
      </c>
      <c r="T359" s="89" t="s">
        <v>19209</v>
      </c>
      <c r="U359" s="89" t="s">
        <v>8247</v>
      </c>
      <c r="W359" s="89" t="s">
        <v>8248</v>
      </c>
      <c r="X359" s="89" t="s">
        <v>1502</v>
      </c>
      <c r="Y359" s="88" t="s">
        <v>8249</v>
      </c>
    </row>
    <row r="360" spans="1:25" x14ac:dyDescent="0.3">
      <c r="A360" s="84" t="str">
        <f t="shared" si="5"/>
        <v>gswift</v>
      </c>
      <c r="B360" s="88" t="s">
        <v>23536</v>
      </c>
      <c r="C360" s="89" t="s">
        <v>23537</v>
      </c>
      <c r="D360" s="89" t="s">
        <v>23538</v>
      </c>
      <c r="E360" s="89" t="s">
        <v>5630</v>
      </c>
      <c r="F360" s="88" t="s">
        <v>19285</v>
      </c>
      <c r="G360" s="89" t="s">
        <v>19028</v>
      </c>
      <c r="H360" s="89" t="s">
        <v>19172</v>
      </c>
      <c r="I360" s="89" t="s">
        <v>19173</v>
      </c>
      <c r="J360" s="88" t="s">
        <v>19174</v>
      </c>
      <c r="K360" s="88" t="s">
        <v>19522</v>
      </c>
      <c r="L360" s="88" t="s">
        <v>19523</v>
      </c>
      <c r="M360" s="89" t="s">
        <v>7156</v>
      </c>
      <c r="N360" s="89" t="s">
        <v>773</v>
      </c>
      <c r="O360" s="90">
        <v>41512</v>
      </c>
      <c r="P360" s="90">
        <v>42457</v>
      </c>
      <c r="Q360" s="90">
        <v>42457</v>
      </c>
      <c r="R360" s="89">
        <v>3472</v>
      </c>
      <c r="S360" s="89">
        <v>9</v>
      </c>
      <c r="T360" s="89" t="s">
        <v>19247</v>
      </c>
      <c r="U360" s="89" t="s">
        <v>23539</v>
      </c>
      <c r="W360" s="89" t="s">
        <v>23540</v>
      </c>
      <c r="X360" s="89" t="s">
        <v>1502</v>
      </c>
      <c r="Y360" s="88" t="s">
        <v>5777</v>
      </c>
    </row>
    <row r="361" spans="1:25" x14ac:dyDescent="0.3">
      <c r="A361" s="84" t="str">
        <f t="shared" si="5"/>
        <v>cscott</v>
      </c>
      <c r="B361" s="88" t="s">
        <v>21543</v>
      </c>
      <c r="C361" s="89" t="s">
        <v>21544</v>
      </c>
      <c r="D361" s="89" t="s">
        <v>21545</v>
      </c>
      <c r="E361" s="89" t="s">
        <v>5630</v>
      </c>
      <c r="F361" s="88" t="s">
        <v>19285</v>
      </c>
      <c r="G361" s="89" t="s">
        <v>19028</v>
      </c>
      <c r="H361" s="89" t="s">
        <v>19172</v>
      </c>
      <c r="I361" s="89" t="s">
        <v>19173</v>
      </c>
      <c r="J361" s="88" t="s">
        <v>19174</v>
      </c>
      <c r="K361" s="88" t="s">
        <v>19455</v>
      </c>
      <c r="L361" s="88" t="s">
        <v>19456</v>
      </c>
      <c r="M361" s="89" t="s">
        <v>19457</v>
      </c>
      <c r="N361" s="89" t="s">
        <v>2504</v>
      </c>
      <c r="O361" s="90">
        <v>41521</v>
      </c>
      <c r="P361" s="90">
        <v>41521</v>
      </c>
      <c r="Q361" s="90">
        <v>41521</v>
      </c>
      <c r="R361" s="89">
        <v>4408</v>
      </c>
      <c r="S361" s="89">
        <v>12</v>
      </c>
      <c r="T361" s="89" t="s">
        <v>19247</v>
      </c>
      <c r="U361" s="89" t="s">
        <v>21546</v>
      </c>
      <c r="V361" s="89" t="s">
        <v>21547</v>
      </c>
      <c r="W361" s="89" t="s">
        <v>19459</v>
      </c>
      <c r="X361" s="89" t="s">
        <v>2504</v>
      </c>
      <c r="Y361" s="88" t="s">
        <v>11821</v>
      </c>
    </row>
    <row r="362" spans="1:25" x14ac:dyDescent="0.3">
      <c r="A362" s="84" t="str">
        <f t="shared" si="5"/>
        <v>marzuag</v>
      </c>
      <c r="B362" s="88" t="s">
        <v>26430</v>
      </c>
      <c r="C362" s="89" t="s">
        <v>26431</v>
      </c>
      <c r="D362" s="89" t="s">
        <v>26432</v>
      </c>
      <c r="E362" s="89" t="s">
        <v>5630</v>
      </c>
      <c r="F362" s="88" t="s">
        <v>19215</v>
      </c>
      <c r="G362" s="89" t="s">
        <v>19033</v>
      </c>
      <c r="H362" s="89" t="s">
        <v>19172</v>
      </c>
      <c r="I362" s="89" t="s">
        <v>19173</v>
      </c>
      <c r="J362" s="88" t="s">
        <v>19174</v>
      </c>
      <c r="K362" s="88" t="s">
        <v>19216</v>
      </c>
      <c r="L362" s="88" t="s">
        <v>19237</v>
      </c>
      <c r="M362" s="89" t="s">
        <v>19238</v>
      </c>
      <c r="N362" s="89" t="s">
        <v>250</v>
      </c>
      <c r="O362" s="90">
        <v>41557</v>
      </c>
      <c r="P362" s="90">
        <v>45858</v>
      </c>
      <c r="Q362" s="90">
        <v>45858</v>
      </c>
      <c r="R362" s="89">
        <v>71</v>
      </c>
      <c r="S362" s="89">
        <v>0</v>
      </c>
      <c r="T362" s="89" t="s">
        <v>19219</v>
      </c>
      <c r="U362" s="89" t="s">
        <v>26433</v>
      </c>
      <c r="W362" s="89" t="s">
        <v>4705</v>
      </c>
      <c r="X362" s="89" t="s">
        <v>250</v>
      </c>
      <c r="Y362" s="88" t="s">
        <v>9904</v>
      </c>
    </row>
    <row r="363" spans="1:25" x14ac:dyDescent="0.3">
      <c r="A363" s="84" t="str">
        <f t="shared" si="5"/>
        <v>nroark</v>
      </c>
      <c r="B363" s="88" t="s">
        <v>27568</v>
      </c>
      <c r="C363" s="89" t="s">
        <v>27569</v>
      </c>
      <c r="D363" s="89" t="s">
        <v>27570</v>
      </c>
      <c r="E363" s="89" t="s">
        <v>5630</v>
      </c>
      <c r="F363" s="88" t="s">
        <v>19171</v>
      </c>
      <c r="G363" s="89" t="s">
        <v>19029</v>
      </c>
      <c r="H363" s="89" t="s">
        <v>19172</v>
      </c>
      <c r="I363" s="89" t="s">
        <v>19173</v>
      </c>
      <c r="J363" s="88" t="s">
        <v>19189</v>
      </c>
      <c r="K363" s="88" t="s">
        <v>19333</v>
      </c>
      <c r="L363" s="88" t="s">
        <v>19447</v>
      </c>
      <c r="M363" s="89" t="s">
        <v>9382</v>
      </c>
      <c r="N363" s="89" t="s">
        <v>366</v>
      </c>
      <c r="O363" s="90">
        <v>41702</v>
      </c>
      <c r="P363" s="90">
        <v>41702</v>
      </c>
      <c r="Q363" s="90">
        <v>41702</v>
      </c>
      <c r="R363" s="89">
        <v>4227</v>
      </c>
      <c r="S363" s="89">
        <v>11</v>
      </c>
      <c r="T363" s="89" t="s">
        <v>19247</v>
      </c>
      <c r="U363" s="89" t="s">
        <v>9032</v>
      </c>
      <c r="W363" s="89" t="s">
        <v>9033</v>
      </c>
      <c r="X363" s="89" t="s">
        <v>416</v>
      </c>
      <c r="Y363" s="88" t="s">
        <v>9034</v>
      </c>
    </row>
    <row r="364" spans="1:25" x14ac:dyDescent="0.3">
      <c r="A364" s="84" t="str">
        <f t="shared" si="5"/>
        <v>aalexa5</v>
      </c>
      <c r="B364" s="88" t="s">
        <v>19242</v>
      </c>
      <c r="C364" s="89" t="s">
        <v>19243</v>
      </c>
      <c r="D364" s="89" t="s">
        <v>19244</v>
      </c>
      <c r="E364" s="89" t="s">
        <v>5630</v>
      </c>
      <c r="F364" s="88" t="s">
        <v>19171</v>
      </c>
      <c r="G364" s="89" t="s">
        <v>19029</v>
      </c>
      <c r="H364" s="89" t="s">
        <v>19172</v>
      </c>
      <c r="I364" s="89" t="s">
        <v>19173</v>
      </c>
      <c r="J364" s="88" t="s">
        <v>19174</v>
      </c>
      <c r="K364" s="88" t="s">
        <v>19245</v>
      </c>
      <c r="L364" s="88" t="s">
        <v>19246</v>
      </c>
      <c r="M364" s="89" t="s">
        <v>14665</v>
      </c>
      <c r="N364" s="89" t="s">
        <v>219</v>
      </c>
      <c r="O364" s="90">
        <v>41736</v>
      </c>
      <c r="P364" s="90">
        <v>41736</v>
      </c>
      <c r="Q364" s="90">
        <v>41736</v>
      </c>
      <c r="R364" s="89">
        <v>4193</v>
      </c>
      <c r="S364" s="89">
        <v>11</v>
      </c>
      <c r="T364" s="89" t="s">
        <v>19247</v>
      </c>
      <c r="U364" s="89" t="s">
        <v>19248</v>
      </c>
      <c r="W364" s="89" t="s">
        <v>11062</v>
      </c>
      <c r="X364" s="89" t="s">
        <v>219</v>
      </c>
      <c r="Y364" s="88" t="s">
        <v>11063</v>
      </c>
    </row>
    <row r="365" spans="1:25" x14ac:dyDescent="0.3">
      <c r="A365" s="84" t="str">
        <f t="shared" si="5"/>
        <v>jflor37</v>
      </c>
      <c r="B365" s="88" t="s">
        <v>24481</v>
      </c>
      <c r="C365" s="89" t="s">
        <v>24482</v>
      </c>
      <c r="D365" s="89" t="s">
        <v>24483</v>
      </c>
      <c r="E365" s="89" t="s">
        <v>5630</v>
      </c>
      <c r="F365" s="88" t="s">
        <v>19171</v>
      </c>
      <c r="G365" s="89" t="s">
        <v>19029</v>
      </c>
      <c r="H365" s="89" t="s">
        <v>19172</v>
      </c>
      <c r="I365" s="89" t="s">
        <v>19173</v>
      </c>
      <c r="J365" s="88" t="s">
        <v>19189</v>
      </c>
      <c r="K365" s="88" t="s">
        <v>19471</v>
      </c>
      <c r="L365" s="88" t="s">
        <v>20722</v>
      </c>
      <c r="M365" s="89" t="s">
        <v>20723</v>
      </c>
      <c r="N365" s="89" t="s">
        <v>719</v>
      </c>
      <c r="O365" s="90">
        <v>41829</v>
      </c>
      <c r="P365" s="90">
        <v>41829</v>
      </c>
      <c r="Q365" s="90">
        <v>41829</v>
      </c>
      <c r="R365" s="89">
        <v>4100</v>
      </c>
      <c r="S365" s="89">
        <v>11</v>
      </c>
      <c r="T365" s="89" t="s">
        <v>19247</v>
      </c>
      <c r="U365" s="89" t="s">
        <v>24484</v>
      </c>
      <c r="V365" s="89" t="s">
        <v>24485</v>
      </c>
      <c r="W365" s="89" t="s">
        <v>24486</v>
      </c>
      <c r="X365" s="89" t="s">
        <v>719</v>
      </c>
      <c r="Y365" s="88" t="s">
        <v>17957</v>
      </c>
    </row>
    <row r="366" spans="1:25" x14ac:dyDescent="0.3">
      <c r="A366" s="84" t="str">
        <f t="shared" si="5"/>
        <v>bflore2</v>
      </c>
      <c r="B366" s="88" t="s">
        <v>20515</v>
      </c>
      <c r="C366" s="89" t="s">
        <v>20516</v>
      </c>
      <c r="D366" s="89" t="s">
        <v>20517</v>
      </c>
      <c r="E366" s="89" t="s">
        <v>5630</v>
      </c>
      <c r="F366" s="88" t="s">
        <v>19215</v>
      </c>
      <c r="G366" s="89" t="s">
        <v>19033</v>
      </c>
      <c r="H366" s="89" t="s">
        <v>19172</v>
      </c>
      <c r="I366" s="89" t="s">
        <v>19173</v>
      </c>
      <c r="J366" s="88" t="s">
        <v>19174</v>
      </c>
      <c r="K366" s="88" t="s">
        <v>19401</v>
      </c>
      <c r="L366" s="88" t="s">
        <v>20201</v>
      </c>
      <c r="M366" s="89" t="s">
        <v>17220</v>
      </c>
      <c r="N366" s="89" t="s">
        <v>297</v>
      </c>
      <c r="O366" s="90">
        <v>41855</v>
      </c>
      <c r="P366" s="90">
        <v>41855</v>
      </c>
      <c r="Q366" s="90">
        <v>41855</v>
      </c>
      <c r="R366" s="89">
        <v>4074</v>
      </c>
      <c r="S366" s="89">
        <v>11</v>
      </c>
      <c r="T366" s="89" t="s">
        <v>19247</v>
      </c>
      <c r="U366" s="89" t="s">
        <v>3786</v>
      </c>
      <c r="W366" s="89" t="s">
        <v>15781</v>
      </c>
      <c r="X366" s="89" t="s">
        <v>287</v>
      </c>
      <c r="Y366" s="88" t="s">
        <v>15782</v>
      </c>
    </row>
    <row r="367" spans="1:25" x14ac:dyDescent="0.3">
      <c r="A367" s="84" t="str">
        <f t="shared" si="5"/>
        <v>mowings</v>
      </c>
      <c r="B367" s="88" t="s">
        <v>27053</v>
      </c>
      <c r="C367" s="89" t="s">
        <v>27054</v>
      </c>
      <c r="D367" s="89" t="s">
        <v>27055</v>
      </c>
      <c r="E367" s="89" t="s">
        <v>5630</v>
      </c>
      <c r="F367" s="88" t="s">
        <v>19285</v>
      </c>
      <c r="G367" s="89" t="s">
        <v>19028</v>
      </c>
      <c r="H367" s="89" t="s">
        <v>19172</v>
      </c>
      <c r="I367" s="89" t="s">
        <v>19173</v>
      </c>
      <c r="J367" s="88" t="s">
        <v>19174</v>
      </c>
      <c r="K367" s="88" t="s">
        <v>19207</v>
      </c>
      <c r="L367" s="88" t="s">
        <v>19208</v>
      </c>
      <c r="M367" s="89" t="s">
        <v>10249</v>
      </c>
      <c r="N367" s="89" t="s">
        <v>219</v>
      </c>
      <c r="O367" s="90">
        <v>42030</v>
      </c>
      <c r="P367" s="90">
        <v>42030</v>
      </c>
      <c r="Q367" s="90">
        <v>42030</v>
      </c>
      <c r="R367" s="89">
        <v>3899</v>
      </c>
      <c r="S367" s="89">
        <v>10</v>
      </c>
      <c r="T367" s="89" t="s">
        <v>19247</v>
      </c>
      <c r="U367" s="89" t="s">
        <v>27056</v>
      </c>
      <c r="W367" s="89" t="s">
        <v>22950</v>
      </c>
      <c r="X367" s="89" t="s">
        <v>219</v>
      </c>
      <c r="Y367" s="88" t="s">
        <v>10250</v>
      </c>
    </row>
    <row r="368" spans="1:25" x14ac:dyDescent="0.3">
      <c r="A368" s="84" t="str">
        <f t="shared" si="5"/>
        <v>abravar</v>
      </c>
      <c r="B368" s="88" t="s">
        <v>19388</v>
      </c>
      <c r="C368" s="89" t="s">
        <v>19389</v>
      </c>
      <c r="D368" s="89" t="s">
        <v>19390</v>
      </c>
      <c r="E368" s="89" t="s">
        <v>5630</v>
      </c>
      <c r="F368" s="88" t="s">
        <v>19181</v>
      </c>
      <c r="G368" s="89" t="s">
        <v>19030</v>
      </c>
      <c r="H368" s="89" t="s">
        <v>19172</v>
      </c>
      <c r="I368" s="89" t="s">
        <v>19173</v>
      </c>
      <c r="J368" s="88" t="s">
        <v>19189</v>
      </c>
      <c r="K368" s="88" t="s">
        <v>19273</v>
      </c>
      <c r="L368" s="88" t="s">
        <v>19274</v>
      </c>
      <c r="M368" s="89" t="s">
        <v>7733</v>
      </c>
      <c r="N368" s="89" t="s">
        <v>328</v>
      </c>
      <c r="O368" s="90">
        <v>42065</v>
      </c>
      <c r="P368" s="90">
        <v>44250</v>
      </c>
      <c r="Q368" s="90">
        <v>44250</v>
      </c>
      <c r="R368" s="89">
        <v>1679</v>
      </c>
      <c r="S368" s="89">
        <v>4</v>
      </c>
      <c r="T368" s="89" t="s">
        <v>19228</v>
      </c>
      <c r="U368" s="89" t="s">
        <v>19391</v>
      </c>
      <c r="W368" s="89" t="s">
        <v>3839</v>
      </c>
      <c r="X368" s="89" t="s">
        <v>328</v>
      </c>
      <c r="Y368" s="88" t="s">
        <v>8325</v>
      </c>
    </row>
    <row r="369" spans="1:25" x14ac:dyDescent="0.3">
      <c r="A369" s="84" t="str">
        <f t="shared" si="5"/>
        <v>mmill56</v>
      </c>
      <c r="B369" s="88" t="s">
        <v>27002</v>
      </c>
      <c r="C369" s="89" t="s">
        <v>27003</v>
      </c>
      <c r="D369" s="89" t="s">
        <v>27004</v>
      </c>
      <c r="E369" s="89" t="s">
        <v>5630</v>
      </c>
      <c r="F369" s="88" t="s">
        <v>19171</v>
      </c>
      <c r="G369" s="89" t="s">
        <v>19029</v>
      </c>
      <c r="H369" s="89" t="s">
        <v>19172</v>
      </c>
      <c r="I369" s="89" t="s">
        <v>19173</v>
      </c>
      <c r="J369" s="88" t="s">
        <v>19189</v>
      </c>
      <c r="K369" s="88" t="s">
        <v>19273</v>
      </c>
      <c r="L369" s="88" t="s">
        <v>19274</v>
      </c>
      <c r="M369" s="89" t="s">
        <v>7733</v>
      </c>
      <c r="N369" s="89" t="s">
        <v>328</v>
      </c>
      <c r="O369" s="90">
        <v>42058</v>
      </c>
      <c r="P369" s="90">
        <v>42058</v>
      </c>
      <c r="Q369" s="90">
        <v>42058</v>
      </c>
      <c r="R369" s="89">
        <v>3871</v>
      </c>
      <c r="S369" s="89">
        <v>10</v>
      </c>
      <c r="T369" s="89" t="s">
        <v>19247</v>
      </c>
      <c r="U369" s="89" t="s">
        <v>27005</v>
      </c>
      <c r="W369" s="89" t="s">
        <v>782</v>
      </c>
      <c r="X369" s="89" t="s">
        <v>416</v>
      </c>
      <c r="Y369" s="88" t="s">
        <v>10808</v>
      </c>
    </row>
    <row r="370" spans="1:25" x14ac:dyDescent="0.3">
      <c r="A370" s="84" t="str">
        <f t="shared" si="5"/>
        <v>sraigoz</v>
      </c>
      <c r="B370" s="88" t="s">
        <v>29267</v>
      </c>
      <c r="C370" s="89" t="s">
        <v>29268</v>
      </c>
      <c r="D370" s="89" t="s">
        <v>29269</v>
      </c>
      <c r="E370" s="89" t="s">
        <v>19170</v>
      </c>
      <c r="F370" s="88" t="s">
        <v>19236</v>
      </c>
      <c r="G370" s="89" t="s">
        <v>19032</v>
      </c>
      <c r="H370" s="89" t="s">
        <v>19227</v>
      </c>
      <c r="I370" s="89" t="s">
        <v>19173</v>
      </c>
      <c r="J370" s="88" t="s">
        <v>19174</v>
      </c>
      <c r="K370" s="88" t="s">
        <v>19216</v>
      </c>
      <c r="L370" s="88" t="s">
        <v>19237</v>
      </c>
      <c r="M370" s="89" t="s">
        <v>19238</v>
      </c>
      <c r="N370" s="89" t="s">
        <v>250</v>
      </c>
      <c r="O370" s="90">
        <v>42394</v>
      </c>
      <c r="P370" s="90">
        <v>45837</v>
      </c>
      <c r="Q370" s="90">
        <v>45837</v>
      </c>
      <c r="R370" s="89">
        <v>92</v>
      </c>
      <c r="S370" s="89">
        <v>0</v>
      </c>
      <c r="T370" s="89" t="s">
        <v>19193</v>
      </c>
      <c r="U370" s="89" t="s">
        <v>29270</v>
      </c>
      <c r="W370" s="89" t="s">
        <v>1542</v>
      </c>
      <c r="X370" s="89" t="s">
        <v>250</v>
      </c>
      <c r="Y370" s="88" t="s">
        <v>29271</v>
      </c>
    </row>
    <row r="371" spans="1:25" x14ac:dyDescent="0.3">
      <c r="A371" s="84" t="str">
        <f t="shared" si="5"/>
        <v>bmills9</v>
      </c>
      <c r="B371" s="88" t="s">
        <v>20666</v>
      </c>
      <c r="C371" s="89" t="s">
        <v>20667</v>
      </c>
      <c r="D371" s="89" t="s">
        <v>20668</v>
      </c>
      <c r="E371" s="89" t="s">
        <v>5630</v>
      </c>
      <c r="F371" s="88" t="s">
        <v>19285</v>
      </c>
      <c r="G371" s="89" t="s">
        <v>19028</v>
      </c>
      <c r="H371" s="89" t="s">
        <v>19172</v>
      </c>
      <c r="I371" s="89" t="s">
        <v>19173</v>
      </c>
      <c r="J371" s="88" t="s">
        <v>19174</v>
      </c>
      <c r="K371" s="88" t="s">
        <v>19802</v>
      </c>
      <c r="L371" s="88" t="s">
        <v>19803</v>
      </c>
      <c r="M371" s="89" t="s">
        <v>19804</v>
      </c>
      <c r="N371" s="89" t="s">
        <v>549</v>
      </c>
      <c r="O371" s="90">
        <v>42121</v>
      </c>
      <c r="P371" s="90">
        <v>42121</v>
      </c>
      <c r="Q371" s="90">
        <v>42121</v>
      </c>
      <c r="R371" s="89">
        <v>3808</v>
      </c>
      <c r="S371" s="89">
        <v>10</v>
      </c>
      <c r="T371" s="89" t="s">
        <v>19247</v>
      </c>
      <c r="U371" s="89" t="s">
        <v>20669</v>
      </c>
      <c r="W371" s="89" t="s">
        <v>8165</v>
      </c>
      <c r="X371" s="89" t="s">
        <v>549</v>
      </c>
      <c r="Y371" s="88" t="s">
        <v>16400</v>
      </c>
    </row>
    <row r="372" spans="1:25" x14ac:dyDescent="0.3">
      <c r="A372" s="84" t="str">
        <f t="shared" si="5"/>
        <v>nburd</v>
      </c>
      <c r="B372" s="88" t="s">
        <v>27445</v>
      </c>
      <c r="C372" s="89" t="s">
        <v>27446</v>
      </c>
      <c r="D372" s="89" t="s">
        <v>27447</v>
      </c>
      <c r="E372" s="89" t="s">
        <v>5630</v>
      </c>
      <c r="F372" s="88" t="s">
        <v>19285</v>
      </c>
      <c r="G372" s="89" t="s">
        <v>19028</v>
      </c>
      <c r="H372" s="89" t="s">
        <v>19172</v>
      </c>
      <c r="I372" s="89" t="s">
        <v>19173</v>
      </c>
      <c r="J372" s="88" t="s">
        <v>19189</v>
      </c>
      <c r="K372" s="88" t="s">
        <v>19273</v>
      </c>
      <c r="L372" s="88" t="s">
        <v>19274</v>
      </c>
      <c r="M372" s="89" t="s">
        <v>7733</v>
      </c>
      <c r="N372" s="89" t="s">
        <v>328</v>
      </c>
      <c r="O372" s="90">
        <v>42156</v>
      </c>
      <c r="P372" s="90">
        <v>42156</v>
      </c>
      <c r="Q372" s="90">
        <v>42156</v>
      </c>
      <c r="R372" s="89">
        <v>3773</v>
      </c>
      <c r="S372" s="89">
        <v>10</v>
      </c>
      <c r="T372" s="89" t="s">
        <v>19247</v>
      </c>
      <c r="U372" s="89" t="s">
        <v>13156</v>
      </c>
      <c r="W372" s="89" t="s">
        <v>13157</v>
      </c>
      <c r="X372" s="89" t="s">
        <v>328</v>
      </c>
      <c r="Y372" s="88" t="s">
        <v>13158</v>
      </c>
    </row>
    <row r="373" spans="1:25" x14ac:dyDescent="0.3">
      <c r="A373" s="84" t="str">
        <f t="shared" si="5"/>
        <v>jthiele</v>
      </c>
      <c r="B373" s="88" t="s">
        <v>25602</v>
      </c>
      <c r="C373" s="89" t="s">
        <v>25603</v>
      </c>
      <c r="D373" s="89" t="s">
        <v>25604</v>
      </c>
      <c r="E373" s="89" t="s">
        <v>5630</v>
      </c>
      <c r="F373" s="88" t="s">
        <v>19181</v>
      </c>
      <c r="G373" s="89" t="s">
        <v>19030</v>
      </c>
      <c r="H373" s="89" t="s">
        <v>19172</v>
      </c>
      <c r="I373" s="89" t="s">
        <v>19173</v>
      </c>
      <c r="J373" s="88" t="s">
        <v>19174</v>
      </c>
      <c r="K373" s="88" t="s">
        <v>19522</v>
      </c>
      <c r="L373" s="88" t="s">
        <v>19523</v>
      </c>
      <c r="M373" s="89" t="s">
        <v>7156</v>
      </c>
      <c r="N373" s="89" t="s">
        <v>773</v>
      </c>
      <c r="O373" s="90">
        <v>42282</v>
      </c>
      <c r="P373" s="90">
        <v>42282</v>
      </c>
      <c r="Q373" s="90">
        <v>42282</v>
      </c>
      <c r="R373" s="89">
        <v>3647</v>
      </c>
      <c r="S373" s="89">
        <v>9</v>
      </c>
      <c r="T373" s="89" t="s">
        <v>19247</v>
      </c>
      <c r="U373" s="89" t="s">
        <v>25605</v>
      </c>
      <c r="W373" s="89" t="s">
        <v>12338</v>
      </c>
      <c r="X373" s="89" t="s">
        <v>1502</v>
      </c>
      <c r="Y373" s="88" t="s">
        <v>9774</v>
      </c>
    </row>
    <row r="374" spans="1:25" x14ac:dyDescent="0.3">
      <c r="A374" s="84" t="str">
        <f t="shared" si="5"/>
        <v>cpoppe</v>
      </c>
      <c r="B374" s="88" t="s">
        <v>21456</v>
      </c>
      <c r="C374" s="89" t="s">
        <v>21457</v>
      </c>
      <c r="D374" s="89" t="s">
        <v>21458</v>
      </c>
      <c r="E374" s="89" t="s">
        <v>19170</v>
      </c>
      <c r="F374" s="88" t="s">
        <v>19181</v>
      </c>
      <c r="G374" s="89" t="s">
        <v>19030</v>
      </c>
      <c r="H374" s="89" t="s">
        <v>19172</v>
      </c>
      <c r="I374" s="89" t="s">
        <v>19173</v>
      </c>
      <c r="J374" s="88" t="s">
        <v>19189</v>
      </c>
      <c r="K374" s="88" t="s">
        <v>19273</v>
      </c>
      <c r="L374" s="88" t="s">
        <v>19274</v>
      </c>
      <c r="M374" s="89" t="s">
        <v>7733</v>
      </c>
      <c r="N374" s="89" t="s">
        <v>328</v>
      </c>
      <c r="O374" s="90">
        <v>42317</v>
      </c>
      <c r="P374" s="90">
        <v>45046</v>
      </c>
      <c r="Q374" s="90">
        <v>45046</v>
      </c>
      <c r="R374" s="89">
        <v>883</v>
      </c>
      <c r="S374" s="89">
        <v>2</v>
      </c>
      <c r="T374" s="89" t="s">
        <v>19209</v>
      </c>
      <c r="U374" s="89" t="s">
        <v>21459</v>
      </c>
      <c r="V374" s="89" t="s">
        <v>21460</v>
      </c>
      <c r="W374" s="89" t="s">
        <v>21461</v>
      </c>
      <c r="X374" s="89" t="s">
        <v>328</v>
      </c>
      <c r="Y374" s="88" t="s">
        <v>21462</v>
      </c>
    </row>
    <row r="375" spans="1:25" x14ac:dyDescent="0.3">
      <c r="A375" s="84" t="str">
        <f t="shared" si="5"/>
        <v>cwalla1</v>
      </c>
      <c r="B375" s="88" t="s">
        <v>21628</v>
      </c>
      <c r="C375" s="89" t="s">
        <v>21629</v>
      </c>
      <c r="D375" s="89" t="s">
        <v>21630</v>
      </c>
      <c r="E375" s="89" t="s">
        <v>5630</v>
      </c>
      <c r="F375" s="88" t="s">
        <v>19285</v>
      </c>
      <c r="G375" s="89" t="s">
        <v>19028</v>
      </c>
      <c r="H375" s="89" t="s">
        <v>19172</v>
      </c>
      <c r="I375" s="89" t="s">
        <v>19173</v>
      </c>
      <c r="J375" s="88" t="s">
        <v>19174</v>
      </c>
      <c r="K375" s="88" t="s">
        <v>19216</v>
      </c>
      <c r="L375" s="88" t="s">
        <v>19237</v>
      </c>
      <c r="M375" s="89" t="s">
        <v>19238</v>
      </c>
      <c r="N375" s="89" t="s">
        <v>250</v>
      </c>
      <c r="O375" s="90">
        <v>42380</v>
      </c>
      <c r="P375" s="90">
        <v>42380</v>
      </c>
      <c r="Q375" s="90">
        <v>42380</v>
      </c>
      <c r="R375" s="89">
        <v>3549</v>
      </c>
      <c r="S375" s="89">
        <v>9</v>
      </c>
      <c r="T375" s="89" t="s">
        <v>19247</v>
      </c>
      <c r="U375" s="89" t="s">
        <v>21631</v>
      </c>
      <c r="W375" s="89" t="s">
        <v>21632</v>
      </c>
      <c r="X375" s="89" t="s">
        <v>250</v>
      </c>
      <c r="Y375" s="88" t="s">
        <v>17701</v>
      </c>
    </row>
    <row r="376" spans="1:25" x14ac:dyDescent="0.3">
      <c r="A376" s="84" t="str">
        <f t="shared" si="5"/>
        <v>lbridge</v>
      </c>
      <c r="B376" s="88" t="s">
        <v>26182</v>
      </c>
      <c r="C376" s="89" t="s">
        <v>26183</v>
      </c>
      <c r="D376" s="89" t="s">
        <v>26184</v>
      </c>
      <c r="E376" s="89" t="s">
        <v>5630</v>
      </c>
      <c r="F376" s="88" t="s">
        <v>19171</v>
      </c>
      <c r="G376" s="89" t="s">
        <v>19029</v>
      </c>
      <c r="H376" s="89" t="s">
        <v>19172</v>
      </c>
      <c r="I376" s="89" t="s">
        <v>19173</v>
      </c>
      <c r="J376" s="88" t="s">
        <v>19174</v>
      </c>
      <c r="K376" s="88" t="s">
        <v>19175</v>
      </c>
      <c r="L376" s="88" t="s">
        <v>16610</v>
      </c>
      <c r="M376" s="89" t="s">
        <v>9597</v>
      </c>
      <c r="N376" s="89" t="s">
        <v>219</v>
      </c>
      <c r="O376" s="90">
        <v>42397</v>
      </c>
      <c r="P376" s="90">
        <v>42397</v>
      </c>
      <c r="Q376" s="90">
        <v>42397</v>
      </c>
      <c r="R376" s="89">
        <v>3532</v>
      </c>
      <c r="S376" s="89">
        <v>9</v>
      </c>
      <c r="T376" s="89" t="s">
        <v>19247</v>
      </c>
      <c r="U376" s="89" t="s">
        <v>26185</v>
      </c>
      <c r="W376" s="89" t="s">
        <v>19502</v>
      </c>
      <c r="X376" s="89" t="s">
        <v>219</v>
      </c>
      <c r="Y376" s="88" t="s">
        <v>16428</v>
      </c>
    </row>
    <row r="377" spans="1:25" x14ac:dyDescent="0.3">
      <c r="A377" s="84" t="str">
        <f t="shared" si="5"/>
        <v>ablake0</v>
      </c>
      <c r="B377" s="88" t="s">
        <v>19364</v>
      </c>
      <c r="C377" s="89" t="s">
        <v>19365</v>
      </c>
      <c r="D377" s="89" t="s">
        <v>19366</v>
      </c>
      <c r="E377" s="89" t="s">
        <v>19170</v>
      </c>
      <c r="F377" s="88" t="s">
        <v>19236</v>
      </c>
      <c r="G377" s="89" t="s">
        <v>19032</v>
      </c>
      <c r="H377" s="89" t="s">
        <v>19227</v>
      </c>
      <c r="I377" s="89" t="s">
        <v>19173</v>
      </c>
      <c r="J377" s="88" t="s">
        <v>19189</v>
      </c>
      <c r="K377" s="88" t="s">
        <v>19294</v>
      </c>
      <c r="L377" s="88" t="s">
        <v>19295</v>
      </c>
      <c r="M377" s="89" t="s">
        <v>19296</v>
      </c>
      <c r="N377" s="89" t="s">
        <v>541</v>
      </c>
      <c r="O377" s="90">
        <v>42432</v>
      </c>
      <c r="P377" s="90">
        <v>42432</v>
      </c>
      <c r="Q377" s="90">
        <v>42432</v>
      </c>
      <c r="R377" s="89">
        <v>3497</v>
      </c>
      <c r="S377" s="89">
        <v>9</v>
      </c>
      <c r="T377" s="89" t="s">
        <v>19247</v>
      </c>
      <c r="U377" s="89" t="s">
        <v>19367</v>
      </c>
      <c r="W377" s="89" t="s">
        <v>1082</v>
      </c>
      <c r="X377" s="89" t="s">
        <v>1083</v>
      </c>
      <c r="Y377" s="88" t="s">
        <v>19368</v>
      </c>
    </row>
    <row r="378" spans="1:25" x14ac:dyDescent="0.3">
      <c r="A378" s="84" t="str">
        <f t="shared" si="5"/>
        <v>ilacy</v>
      </c>
      <c r="B378" s="88" t="s">
        <v>23883</v>
      </c>
      <c r="C378" s="89" t="s">
        <v>23884</v>
      </c>
      <c r="D378" s="89" t="s">
        <v>23885</v>
      </c>
      <c r="E378" s="89" t="s">
        <v>5630</v>
      </c>
      <c r="F378" s="88" t="s">
        <v>19386</v>
      </c>
      <c r="G378" s="89" t="s">
        <v>19387</v>
      </c>
      <c r="H378" s="89" t="s">
        <v>19172</v>
      </c>
      <c r="I378" s="89" t="s">
        <v>19173</v>
      </c>
      <c r="J378" s="88" t="s">
        <v>19189</v>
      </c>
      <c r="K378" s="88" t="s">
        <v>19374</v>
      </c>
      <c r="L378" s="88" t="s">
        <v>19375</v>
      </c>
      <c r="M378" s="89" t="s">
        <v>19376</v>
      </c>
      <c r="N378" s="89" t="s">
        <v>575</v>
      </c>
      <c r="O378" s="90">
        <v>42534</v>
      </c>
      <c r="P378" s="90">
        <v>42534</v>
      </c>
      <c r="Q378" s="90">
        <v>42534</v>
      </c>
      <c r="R378" s="89">
        <v>3395</v>
      </c>
      <c r="S378" s="89">
        <v>9</v>
      </c>
      <c r="T378" s="89" t="s">
        <v>19247</v>
      </c>
      <c r="U378" s="89" t="s">
        <v>23886</v>
      </c>
      <c r="W378" s="89" t="s">
        <v>9372</v>
      </c>
      <c r="X378" s="89" t="s">
        <v>575</v>
      </c>
      <c r="Y378" s="88" t="s">
        <v>9373</v>
      </c>
    </row>
    <row r="379" spans="1:25" x14ac:dyDescent="0.3">
      <c r="A379" s="84" t="str">
        <f t="shared" si="5"/>
        <v>aparso0</v>
      </c>
      <c r="B379" s="88" t="s">
        <v>20009</v>
      </c>
      <c r="C379" s="89" t="s">
        <v>20010</v>
      </c>
      <c r="D379" s="89" t="s">
        <v>20011</v>
      </c>
      <c r="E379" s="89" t="s">
        <v>5630</v>
      </c>
      <c r="F379" s="88" t="s">
        <v>19181</v>
      </c>
      <c r="G379" s="89" t="s">
        <v>19030</v>
      </c>
      <c r="H379" s="89" t="s">
        <v>19172</v>
      </c>
      <c r="I379" s="89" t="s">
        <v>19173</v>
      </c>
      <c r="J379" s="88" t="s">
        <v>19174</v>
      </c>
      <c r="K379" s="88" t="s">
        <v>19401</v>
      </c>
      <c r="L379" s="88" t="s">
        <v>19764</v>
      </c>
      <c r="M379" s="89" t="s">
        <v>8645</v>
      </c>
      <c r="N379" s="89" t="s">
        <v>407</v>
      </c>
      <c r="O379" s="90">
        <v>42885</v>
      </c>
      <c r="P379" s="90">
        <v>43782</v>
      </c>
      <c r="Q379" s="90">
        <v>43782</v>
      </c>
      <c r="R379" s="89">
        <v>2147</v>
      </c>
      <c r="S379" s="89">
        <v>5</v>
      </c>
      <c r="T379" s="89" t="s">
        <v>19228</v>
      </c>
      <c r="U379" s="89" t="s">
        <v>20012</v>
      </c>
      <c r="W379" s="89" t="s">
        <v>20013</v>
      </c>
      <c r="X379" s="89" t="s">
        <v>477</v>
      </c>
      <c r="Y379" s="88" t="s">
        <v>16104</v>
      </c>
    </row>
    <row r="380" spans="1:25" x14ac:dyDescent="0.3">
      <c r="A380" s="84" t="str">
        <f t="shared" si="5"/>
        <v>tmcconn</v>
      </c>
      <c r="B380" s="88" t="s">
        <v>29720</v>
      </c>
      <c r="C380" s="89" t="s">
        <v>29721</v>
      </c>
      <c r="D380" s="89" t="s">
        <v>29722</v>
      </c>
      <c r="E380" s="89" t="s">
        <v>19170</v>
      </c>
      <c r="F380" s="88" t="s">
        <v>19181</v>
      </c>
      <c r="G380" s="89" t="s">
        <v>19030</v>
      </c>
      <c r="H380" s="89" t="s">
        <v>19172</v>
      </c>
      <c r="I380" s="89" t="s">
        <v>19173</v>
      </c>
      <c r="J380" s="88" t="s">
        <v>19174</v>
      </c>
      <c r="K380" s="88" t="s">
        <v>19431</v>
      </c>
      <c r="L380" s="88" t="s">
        <v>19432</v>
      </c>
      <c r="M380" s="89" t="s">
        <v>6264</v>
      </c>
      <c r="N380" s="89" t="s">
        <v>279</v>
      </c>
      <c r="O380" s="90">
        <v>43775</v>
      </c>
      <c r="P380" s="90">
        <v>43775</v>
      </c>
      <c r="Q380" s="90">
        <v>43775</v>
      </c>
      <c r="R380" s="89">
        <v>2154</v>
      </c>
      <c r="S380" s="89">
        <v>5</v>
      </c>
      <c r="T380" s="89" t="s">
        <v>19228</v>
      </c>
      <c r="U380" s="89" t="s">
        <v>29723</v>
      </c>
      <c r="V380" s="89">
        <v>9103</v>
      </c>
      <c r="W380" s="89" t="s">
        <v>335</v>
      </c>
      <c r="X380" s="89" t="s">
        <v>279</v>
      </c>
      <c r="Y380" s="88" t="s">
        <v>4722</v>
      </c>
    </row>
    <row r="381" spans="1:25" x14ac:dyDescent="0.3">
      <c r="A381" s="84" t="str">
        <f t="shared" si="5"/>
        <v>eharris</v>
      </c>
      <c r="B381" s="88" t="s">
        <v>22780</v>
      </c>
      <c r="C381" s="89" t="s">
        <v>22781</v>
      </c>
      <c r="D381" s="89" t="s">
        <v>22782</v>
      </c>
      <c r="E381" s="89" t="s">
        <v>19170</v>
      </c>
      <c r="F381" s="88" t="s">
        <v>20370</v>
      </c>
      <c r="G381" s="89" t="s">
        <v>20371</v>
      </c>
      <c r="H381" s="89" t="s">
        <v>19172</v>
      </c>
      <c r="I381" s="89" t="s">
        <v>19173</v>
      </c>
      <c r="J381" s="88" t="s">
        <v>19189</v>
      </c>
      <c r="K381" s="88" t="s">
        <v>19374</v>
      </c>
      <c r="L381" s="88" t="s">
        <v>19375</v>
      </c>
      <c r="M381" s="89" t="s">
        <v>19376</v>
      </c>
      <c r="N381" s="89" t="s">
        <v>575</v>
      </c>
      <c r="O381" s="90">
        <v>43586</v>
      </c>
      <c r="P381" s="90">
        <v>45697</v>
      </c>
      <c r="Q381" s="90">
        <v>45697</v>
      </c>
      <c r="R381" s="89">
        <v>232</v>
      </c>
      <c r="S381" s="89">
        <v>0</v>
      </c>
      <c r="T381" s="89" t="s">
        <v>19176</v>
      </c>
      <c r="U381" s="89" t="s">
        <v>22783</v>
      </c>
      <c r="W381" s="89" t="s">
        <v>1230</v>
      </c>
      <c r="X381" s="89" t="s">
        <v>575</v>
      </c>
      <c r="Y381" s="88" t="s">
        <v>22784</v>
      </c>
    </row>
    <row r="382" spans="1:25" x14ac:dyDescent="0.3">
      <c r="A382" s="84" t="str">
        <f t="shared" si="5"/>
        <v>plucas</v>
      </c>
      <c r="B382" s="88" t="s">
        <v>27889</v>
      </c>
      <c r="C382" s="89" t="s">
        <v>27890</v>
      </c>
      <c r="D382" s="89" t="s">
        <v>27891</v>
      </c>
      <c r="E382" s="89" t="s">
        <v>19170</v>
      </c>
      <c r="F382" s="88" t="s">
        <v>19181</v>
      </c>
      <c r="G382" s="89" t="s">
        <v>19030</v>
      </c>
      <c r="H382" s="89" t="s">
        <v>19172</v>
      </c>
      <c r="I382" s="89" t="s">
        <v>19173</v>
      </c>
      <c r="J382" s="88" t="s">
        <v>19189</v>
      </c>
      <c r="K382" s="88" t="s">
        <v>19333</v>
      </c>
      <c r="L382" s="88" t="s">
        <v>21478</v>
      </c>
      <c r="M382" s="89" t="s">
        <v>9382</v>
      </c>
      <c r="N382" s="89" t="s">
        <v>366</v>
      </c>
      <c r="O382" s="90">
        <v>42933</v>
      </c>
      <c r="P382" s="90">
        <v>45550</v>
      </c>
      <c r="Q382" s="90">
        <v>45550</v>
      </c>
      <c r="R382" s="89">
        <v>379</v>
      </c>
      <c r="S382" s="89">
        <v>1</v>
      </c>
      <c r="T382" s="89" t="s">
        <v>19209</v>
      </c>
      <c r="U382" s="89" t="s">
        <v>27892</v>
      </c>
      <c r="W382" s="89" t="s">
        <v>27893</v>
      </c>
      <c r="X382" s="89" t="s">
        <v>366</v>
      </c>
      <c r="Y382" s="88" t="s">
        <v>27894</v>
      </c>
    </row>
    <row r="383" spans="1:25" x14ac:dyDescent="0.3">
      <c r="A383" s="84" t="str">
        <f t="shared" si="5"/>
        <v>sramrak</v>
      </c>
      <c r="B383" s="88" t="s">
        <v>29277</v>
      </c>
      <c r="C383" s="89" t="s">
        <v>29278</v>
      </c>
      <c r="D383" s="89" t="s">
        <v>29279</v>
      </c>
      <c r="E383" s="89" t="s">
        <v>19170</v>
      </c>
      <c r="F383" s="88" t="s">
        <v>19181</v>
      </c>
      <c r="G383" s="89" t="s">
        <v>19030</v>
      </c>
      <c r="H383" s="89" t="s">
        <v>19172</v>
      </c>
      <c r="I383" s="89" t="s">
        <v>19173</v>
      </c>
      <c r="J383" s="88" t="s">
        <v>19174</v>
      </c>
      <c r="K383" s="88" t="s">
        <v>19360</v>
      </c>
      <c r="L383" s="88" t="s">
        <v>20769</v>
      </c>
      <c r="M383" s="89" t="s">
        <v>19362</v>
      </c>
      <c r="N383" s="89" t="s">
        <v>1463</v>
      </c>
      <c r="O383" s="90">
        <v>42947</v>
      </c>
      <c r="P383" s="90">
        <v>45711</v>
      </c>
      <c r="Q383" s="90">
        <v>45711</v>
      </c>
      <c r="R383" s="89">
        <v>218</v>
      </c>
      <c r="S383" s="89">
        <v>0</v>
      </c>
      <c r="T383" s="89" t="s">
        <v>19176</v>
      </c>
      <c r="U383" s="89" t="s">
        <v>29280</v>
      </c>
      <c r="W383" s="89" t="s">
        <v>1963</v>
      </c>
      <c r="X383" s="89" t="s">
        <v>1472</v>
      </c>
      <c r="Y383" s="88" t="s">
        <v>29281</v>
      </c>
    </row>
    <row r="384" spans="1:25" x14ac:dyDescent="0.3">
      <c r="A384" s="84" t="str">
        <f t="shared" si="5"/>
        <v>lhand0</v>
      </c>
      <c r="B384" s="88" t="s">
        <v>26242</v>
      </c>
      <c r="C384" s="89" t="s">
        <v>26243</v>
      </c>
      <c r="D384" s="89" t="s">
        <v>26244</v>
      </c>
      <c r="E384" s="89" t="s">
        <v>5630</v>
      </c>
      <c r="F384" s="88" t="s">
        <v>19171</v>
      </c>
      <c r="G384" s="89" t="s">
        <v>19029</v>
      </c>
      <c r="H384" s="89" t="s">
        <v>19172</v>
      </c>
      <c r="I384" s="89" t="s">
        <v>19173</v>
      </c>
      <c r="J384" s="88" t="s">
        <v>19174</v>
      </c>
      <c r="K384" s="88" t="s">
        <v>19216</v>
      </c>
      <c r="L384" s="88" t="s">
        <v>19237</v>
      </c>
      <c r="M384" s="89" t="s">
        <v>19238</v>
      </c>
      <c r="N384" s="89" t="s">
        <v>250</v>
      </c>
      <c r="O384" s="90">
        <v>42954</v>
      </c>
      <c r="P384" s="90">
        <v>42954</v>
      </c>
      <c r="Q384" s="90">
        <v>42954</v>
      </c>
      <c r="R384" s="89">
        <v>2975</v>
      </c>
      <c r="S384" s="89">
        <v>8</v>
      </c>
      <c r="T384" s="89" t="s">
        <v>19247</v>
      </c>
      <c r="U384" s="89" t="s">
        <v>26245</v>
      </c>
      <c r="W384" s="89" t="s">
        <v>4230</v>
      </c>
      <c r="X384" s="89" t="s">
        <v>773</v>
      </c>
      <c r="Y384" s="88" t="s">
        <v>8239</v>
      </c>
    </row>
    <row r="385" spans="1:25" x14ac:dyDescent="0.3">
      <c r="A385" s="84" t="str">
        <f t="shared" si="5"/>
        <v>rabassi</v>
      </c>
      <c r="B385" s="88" t="s">
        <v>27998</v>
      </c>
      <c r="C385" s="89" t="s">
        <v>27999</v>
      </c>
      <c r="D385" s="89" t="s">
        <v>28000</v>
      </c>
      <c r="E385" s="89" t="s">
        <v>5630</v>
      </c>
      <c r="F385" s="88" t="s">
        <v>19171</v>
      </c>
      <c r="G385" s="89" t="s">
        <v>19029</v>
      </c>
      <c r="H385" s="89" t="s">
        <v>19172</v>
      </c>
      <c r="I385" s="89" t="s">
        <v>19173</v>
      </c>
      <c r="J385" s="88" t="s">
        <v>19174</v>
      </c>
      <c r="K385" s="88" t="s">
        <v>19309</v>
      </c>
      <c r="L385" s="88" t="s">
        <v>19513</v>
      </c>
      <c r="M385" s="89" t="s">
        <v>6528</v>
      </c>
      <c r="N385" s="89" t="s">
        <v>219</v>
      </c>
      <c r="O385" s="90">
        <v>43014</v>
      </c>
      <c r="P385" s="90">
        <v>43014</v>
      </c>
      <c r="Q385" s="90">
        <v>43014</v>
      </c>
      <c r="R385" s="89">
        <v>2915</v>
      </c>
      <c r="S385" s="89">
        <v>7</v>
      </c>
      <c r="T385" s="89" t="s">
        <v>19247</v>
      </c>
      <c r="U385" s="89" t="s">
        <v>28001</v>
      </c>
      <c r="W385" s="89" t="s">
        <v>8230</v>
      </c>
      <c r="X385" s="89" t="s">
        <v>219</v>
      </c>
      <c r="Y385" s="88" t="s">
        <v>28002</v>
      </c>
    </row>
    <row r="386" spans="1:25" x14ac:dyDescent="0.3">
      <c r="A386" s="84" t="str">
        <f t="shared" si="5"/>
        <v>sszulwa</v>
      </c>
      <c r="B386" s="88" t="s">
        <v>29365</v>
      </c>
      <c r="C386" s="89" t="s">
        <v>29366</v>
      </c>
      <c r="D386" s="89" t="s">
        <v>29367</v>
      </c>
      <c r="E386" s="89" t="s">
        <v>5630</v>
      </c>
      <c r="F386" s="88" t="s">
        <v>19215</v>
      </c>
      <c r="G386" s="89" t="s">
        <v>19033</v>
      </c>
      <c r="H386" s="89" t="s">
        <v>19172</v>
      </c>
      <c r="I386" s="89" t="s">
        <v>19173</v>
      </c>
      <c r="J386" s="88" t="s">
        <v>19174</v>
      </c>
      <c r="K386" s="88" t="s">
        <v>19431</v>
      </c>
      <c r="L386" s="88" t="s">
        <v>19432</v>
      </c>
      <c r="M386" s="89" t="s">
        <v>6264</v>
      </c>
      <c r="N386" s="89" t="s">
        <v>279</v>
      </c>
      <c r="O386" s="90">
        <v>43035</v>
      </c>
      <c r="P386" s="90">
        <v>45767</v>
      </c>
      <c r="Q386" s="90">
        <v>45767</v>
      </c>
      <c r="R386" s="89">
        <v>162</v>
      </c>
      <c r="S386" s="89">
        <v>0</v>
      </c>
      <c r="T386" s="89" t="s">
        <v>19193</v>
      </c>
      <c r="U386" s="89" t="s">
        <v>29368</v>
      </c>
      <c r="W386" s="89" t="s">
        <v>2341</v>
      </c>
      <c r="X386" s="89" t="s">
        <v>279</v>
      </c>
      <c r="Y386" s="88" t="s">
        <v>4741</v>
      </c>
    </row>
    <row r="387" spans="1:25" x14ac:dyDescent="0.3">
      <c r="A387" s="84" t="str">
        <f t="shared" ref="A387:A450" si="6">TRIM(D387)</f>
        <v>rgarre3</v>
      </c>
      <c r="B387" s="88" t="s">
        <v>28248</v>
      </c>
      <c r="C387" s="89" t="s">
        <v>28249</v>
      </c>
      <c r="D387" s="89" t="s">
        <v>28250</v>
      </c>
      <c r="E387" s="89" t="s">
        <v>5630</v>
      </c>
      <c r="F387" s="88" t="s">
        <v>19386</v>
      </c>
      <c r="G387" s="89" t="s">
        <v>19387</v>
      </c>
      <c r="H387" s="89" t="s">
        <v>19172</v>
      </c>
      <c r="I387" s="89" t="s">
        <v>19173</v>
      </c>
      <c r="J387" s="88" t="s">
        <v>19189</v>
      </c>
      <c r="K387" s="88" t="s">
        <v>19374</v>
      </c>
      <c r="L387" s="88" t="s">
        <v>19375</v>
      </c>
      <c r="M387" s="89" t="s">
        <v>19376</v>
      </c>
      <c r="N387" s="89" t="s">
        <v>575</v>
      </c>
      <c r="O387" s="90">
        <v>43066</v>
      </c>
      <c r="P387" s="90">
        <v>43066</v>
      </c>
      <c r="Q387" s="90">
        <v>43066</v>
      </c>
      <c r="R387" s="89">
        <v>2863</v>
      </c>
      <c r="S387" s="89">
        <v>7</v>
      </c>
      <c r="T387" s="89" t="s">
        <v>19247</v>
      </c>
      <c r="U387" s="89" t="s">
        <v>28251</v>
      </c>
      <c r="W387" s="89" t="s">
        <v>1436</v>
      </c>
      <c r="X387" s="89" t="s">
        <v>575</v>
      </c>
      <c r="Y387" s="88" t="s">
        <v>12175</v>
      </c>
    </row>
    <row r="388" spans="1:25" x14ac:dyDescent="0.3">
      <c r="A388" s="84" t="str">
        <f t="shared" si="6"/>
        <v>shouse3</v>
      </c>
      <c r="B388" s="88" t="s">
        <v>29081</v>
      </c>
      <c r="C388" s="89" t="s">
        <v>29082</v>
      </c>
      <c r="D388" s="89" t="s">
        <v>29083</v>
      </c>
      <c r="E388" s="89" t="s">
        <v>5630</v>
      </c>
      <c r="F388" s="88" t="s">
        <v>19171</v>
      </c>
      <c r="G388" s="89" t="s">
        <v>19029</v>
      </c>
      <c r="H388" s="89" t="s">
        <v>19172</v>
      </c>
      <c r="I388" s="89" t="s">
        <v>19173</v>
      </c>
      <c r="J388" s="88" t="s">
        <v>19174</v>
      </c>
      <c r="K388" s="88" t="s">
        <v>19175</v>
      </c>
      <c r="L388" s="88" t="s">
        <v>16610</v>
      </c>
      <c r="M388" s="89" t="s">
        <v>9597</v>
      </c>
      <c r="N388" s="89" t="s">
        <v>219</v>
      </c>
      <c r="O388" s="90">
        <v>43123</v>
      </c>
      <c r="P388" s="90">
        <v>43123</v>
      </c>
      <c r="Q388" s="90">
        <v>43123</v>
      </c>
      <c r="R388" s="89">
        <v>2806</v>
      </c>
      <c r="S388" s="89">
        <v>7</v>
      </c>
      <c r="T388" s="89" t="s">
        <v>19247</v>
      </c>
      <c r="U388" s="89" t="s">
        <v>29084</v>
      </c>
      <c r="W388" s="89" t="s">
        <v>9880</v>
      </c>
      <c r="X388" s="89" t="s">
        <v>219</v>
      </c>
      <c r="Y388" s="88" t="s">
        <v>10995</v>
      </c>
    </row>
    <row r="389" spans="1:25" x14ac:dyDescent="0.3">
      <c r="A389" s="84" t="str">
        <f t="shared" si="6"/>
        <v>gshelto</v>
      </c>
      <c r="B389" s="88" t="s">
        <v>23502</v>
      </c>
      <c r="C389" s="89" t="s">
        <v>23503</v>
      </c>
      <c r="D389" s="89" t="s">
        <v>23504</v>
      </c>
      <c r="E389" s="89" t="s">
        <v>5630</v>
      </c>
      <c r="F389" s="88" t="s">
        <v>19171</v>
      </c>
      <c r="G389" s="89" t="s">
        <v>19029</v>
      </c>
      <c r="H389" s="89" t="s">
        <v>19172</v>
      </c>
      <c r="I389" s="89" t="s">
        <v>19173</v>
      </c>
      <c r="J389" s="88" t="s">
        <v>19174</v>
      </c>
      <c r="K389" s="88" t="s">
        <v>19245</v>
      </c>
      <c r="L389" s="88" t="s">
        <v>20002</v>
      </c>
      <c r="M389" s="89" t="s">
        <v>19319</v>
      </c>
      <c r="N389" s="89" t="s">
        <v>1675</v>
      </c>
      <c r="O389" s="90">
        <v>43117</v>
      </c>
      <c r="P389" s="90">
        <v>45592</v>
      </c>
      <c r="Q389" s="90">
        <v>45592</v>
      </c>
      <c r="R389" s="89">
        <v>337</v>
      </c>
      <c r="S389" s="89">
        <v>0</v>
      </c>
      <c r="T389" s="89" t="s">
        <v>19176</v>
      </c>
      <c r="U389" s="89" t="s">
        <v>23505</v>
      </c>
      <c r="W389" s="89" t="s">
        <v>1674</v>
      </c>
      <c r="X389" s="89" t="s">
        <v>1675</v>
      </c>
      <c r="Y389" s="88" t="s">
        <v>6153</v>
      </c>
    </row>
    <row r="390" spans="1:25" x14ac:dyDescent="0.3">
      <c r="A390" s="84" t="str">
        <f t="shared" si="6"/>
        <v>rhowar2</v>
      </c>
      <c r="B390" s="88" t="s">
        <v>28329</v>
      </c>
      <c r="C390" s="89" t="s">
        <v>28330</v>
      </c>
      <c r="D390" s="89" t="s">
        <v>28331</v>
      </c>
      <c r="E390" s="89" t="s">
        <v>19170</v>
      </c>
      <c r="F390" s="88" t="s">
        <v>19181</v>
      </c>
      <c r="G390" s="89" t="s">
        <v>19030</v>
      </c>
      <c r="H390" s="89" t="s">
        <v>19172</v>
      </c>
      <c r="I390" s="89" t="s">
        <v>19173</v>
      </c>
      <c r="J390" s="88" t="s">
        <v>19174</v>
      </c>
      <c r="K390" s="88" t="s">
        <v>19716</v>
      </c>
      <c r="L390" s="88" t="s">
        <v>19717</v>
      </c>
      <c r="M390" s="89" t="s">
        <v>5847</v>
      </c>
      <c r="N390" s="89" t="s">
        <v>279</v>
      </c>
      <c r="O390" s="90">
        <v>43157</v>
      </c>
      <c r="P390" s="90">
        <v>43157</v>
      </c>
      <c r="Q390" s="90">
        <v>43157</v>
      </c>
      <c r="R390" s="89">
        <v>2772</v>
      </c>
      <c r="S390" s="89">
        <v>7</v>
      </c>
      <c r="T390" s="89" t="s">
        <v>19247</v>
      </c>
      <c r="U390" s="89" t="s">
        <v>28332</v>
      </c>
      <c r="W390" s="89" t="s">
        <v>28333</v>
      </c>
      <c r="X390" s="89" t="s">
        <v>279</v>
      </c>
      <c r="Y390" s="88" t="s">
        <v>28334</v>
      </c>
    </row>
    <row r="391" spans="1:25" x14ac:dyDescent="0.3">
      <c r="A391" s="84" t="str">
        <f t="shared" si="6"/>
        <v>rthoms0</v>
      </c>
      <c r="B391" s="88" t="s">
        <v>28827</v>
      </c>
      <c r="C391" s="89" t="s">
        <v>28828</v>
      </c>
      <c r="D391" s="89" t="s">
        <v>28829</v>
      </c>
      <c r="E391" s="89" t="s">
        <v>5630</v>
      </c>
      <c r="F391" s="88" t="s">
        <v>19171</v>
      </c>
      <c r="G391" s="89" t="s">
        <v>19029</v>
      </c>
      <c r="H391" s="89" t="s">
        <v>19172</v>
      </c>
      <c r="I391" s="89" t="s">
        <v>19173</v>
      </c>
      <c r="J391" s="88" t="s">
        <v>19189</v>
      </c>
      <c r="K391" s="88" t="s">
        <v>19333</v>
      </c>
      <c r="L391" s="88" t="s">
        <v>19334</v>
      </c>
      <c r="M391" s="89" t="s">
        <v>9382</v>
      </c>
      <c r="N391" s="89" t="s">
        <v>366</v>
      </c>
      <c r="O391" s="90">
        <v>43159</v>
      </c>
      <c r="P391" s="90">
        <v>43159</v>
      </c>
      <c r="Q391" s="90">
        <v>43159</v>
      </c>
      <c r="R391" s="89">
        <v>2770</v>
      </c>
      <c r="S391" s="89">
        <v>7</v>
      </c>
      <c r="T391" s="89" t="s">
        <v>19247</v>
      </c>
      <c r="U391" s="89" t="s">
        <v>28830</v>
      </c>
      <c r="W391" s="89" t="s">
        <v>1868</v>
      </c>
      <c r="X391" s="89" t="s">
        <v>416</v>
      </c>
      <c r="Y391" s="88" t="s">
        <v>18146</v>
      </c>
    </row>
    <row r="392" spans="1:25" x14ac:dyDescent="0.3">
      <c r="A392" s="84" t="str">
        <f t="shared" si="6"/>
        <v>mwashi6</v>
      </c>
      <c r="B392" s="88" t="s">
        <v>27342</v>
      </c>
      <c r="C392" s="89" t="s">
        <v>27343</v>
      </c>
      <c r="D392" s="89" t="s">
        <v>27344</v>
      </c>
      <c r="E392" s="89" t="s">
        <v>19170</v>
      </c>
      <c r="F392" s="88" t="s">
        <v>19340</v>
      </c>
      <c r="G392" s="89" t="s">
        <v>19341</v>
      </c>
      <c r="H392" s="89" t="s">
        <v>19227</v>
      </c>
      <c r="I392" s="89" t="s">
        <v>19173</v>
      </c>
      <c r="J392" s="88" t="s">
        <v>19174</v>
      </c>
      <c r="K392" s="88" t="s">
        <v>19216</v>
      </c>
      <c r="L392" s="88" t="s">
        <v>19237</v>
      </c>
      <c r="M392" s="89" t="s">
        <v>19238</v>
      </c>
      <c r="N392" s="89" t="s">
        <v>250</v>
      </c>
      <c r="O392" s="90">
        <v>43200</v>
      </c>
      <c r="P392" s="90">
        <v>43200</v>
      </c>
      <c r="Q392" s="90">
        <v>43200</v>
      </c>
      <c r="R392" s="89">
        <v>2729</v>
      </c>
      <c r="S392" s="89">
        <v>7</v>
      </c>
      <c r="T392" s="89" t="s">
        <v>19247</v>
      </c>
      <c r="U392" s="89" t="s">
        <v>27345</v>
      </c>
      <c r="W392" s="89" t="s">
        <v>27346</v>
      </c>
      <c r="X392" s="89" t="s">
        <v>773</v>
      </c>
      <c r="Y392" s="88" t="s">
        <v>11890</v>
      </c>
    </row>
    <row r="393" spans="1:25" x14ac:dyDescent="0.3">
      <c r="A393" s="84" t="str">
        <f t="shared" si="6"/>
        <v>dozuna</v>
      </c>
      <c r="B393" s="88" t="s">
        <v>22308</v>
      </c>
      <c r="C393" s="89" t="s">
        <v>22309</v>
      </c>
      <c r="D393" s="89" t="s">
        <v>22310</v>
      </c>
      <c r="E393" s="89" t="s">
        <v>5630</v>
      </c>
      <c r="F393" s="88" t="s">
        <v>19181</v>
      </c>
      <c r="G393" s="89" t="s">
        <v>19030</v>
      </c>
      <c r="H393" s="89" t="s">
        <v>19172</v>
      </c>
      <c r="I393" s="89" t="s">
        <v>19173</v>
      </c>
      <c r="J393" s="88" t="s">
        <v>19189</v>
      </c>
      <c r="K393" s="88" t="s">
        <v>19345</v>
      </c>
      <c r="L393" s="88" t="s">
        <v>21190</v>
      </c>
      <c r="M393" s="89" t="s">
        <v>9044</v>
      </c>
      <c r="N393" s="89" t="s">
        <v>693</v>
      </c>
      <c r="O393" s="90">
        <v>43201</v>
      </c>
      <c r="P393" s="90">
        <v>43201</v>
      </c>
      <c r="Q393" s="90">
        <v>43201</v>
      </c>
      <c r="R393" s="89">
        <v>2728</v>
      </c>
      <c r="S393" s="89">
        <v>7</v>
      </c>
      <c r="T393" s="89" t="s">
        <v>19247</v>
      </c>
      <c r="U393" s="89" t="s">
        <v>22311</v>
      </c>
      <c r="W393" s="89" t="s">
        <v>4388</v>
      </c>
      <c r="X393" s="89" t="s">
        <v>693</v>
      </c>
      <c r="Y393" s="88" t="s">
        <v>11054</v>
      </c>
    </row>
    <row r="394" spans="1:25" x14ac:dyDescent="0.3">
      <c r="A394" s="84" t="str">
        <f t="shared" si="6"/>
        <v>rrodr47</v>
      </c>
      <c r="B394" s="88" t="s">
        <v>28644</v>
      </c>
      <c r="C394" s="89" t="s">
        <v>28645</v>
      </c>
      <c r="D394" s="89" t="s">
        <v>28646</v>
      </c>
      <c r="E394" s="89" t="s">
        <v>5630</v>
      </c>
      <c r="F394" s="88" t="s">
        <v>19171</v>
      </c>
      <c r="G394" s="89" t="s">
        <v>19029</v>
      </c>
      <c r="H394" s="89" t="s">
        <v>19172</v>
      </c>
      <c r="I394" s="89" t="s">
        <v>19173</v>
      </c>
      <c r="J394" s="88" t="s">
        <v>19189</v>
      </c>
      <c r="K394" s="88" t="s">
        <v>19190</v>
      </c>
      <c r="L394" s="88" t="s">
        <v>19191</v>
      </c>
      <c r="M394" s="89" t="s">
        <v>19192</v>
      </c>
      <c r="N394" s="89" t="s">
        <v>297</v>
      </c>
      <c r="O394" s="90">
        <v>43213</v>
      </c>
      <c r="P394" s="90">
        <v>45312</v>
      </c>
      <c r="Q394" s="90">
        <v>45303</v>
      </c>
      <c r="R394" s="89">
        <v>626</v>
      </c>
      <c r="S394" s="89">
        <v>1</v>
      </c>
      <c r="T394" s="89" t="s">
        <v>19209</v>
      </c>
      <c r="U394" s="89" t="s">
        <v>28647</v>
      </c>
      <c r="W394" s="89" t="s">
        <v>5227</v>
      </c>
      <c r="X394" s="89" t="s">
        <v>297</v>
      </c>
      <c r="Y394" s="88" t="s">
        <v>7444</v>
      </c>
    </row>
    <row r="395" spans="1:25" x14ac:dyDescent="0.3">
      <c r="A395" s="84" t="str">
        <f t="shared" si="6"/>
        <v>dplant</v>
      </c>
      <c r="B395" s="88" t="s">
        <v>22345</v>
      </c>
      <c r="C395" s="89" t="s">
        <v>22346</v>
      </c>
      <c r="D395" s="89" t="s">
        <v>22347</v>
      </c>
      <c r="E395" s="89" t="s">
        <v>19170</v>
      </c>
      <c r="F395" s="88" t="s">
        <v>20616</v>
      </c>
      <c r="G395" s="89" t="s">
        <v>20617</v>
      </c>
      <c r="H395" s="89" t="s">
        <v>19172</v>
      </c>
      <c r="I395" s="89" t="s">
        <v>19173</v>
      </c>
      <c r="J395" s="88" t="s">
        <v>19189</v>
      </c>
      <c r="K395" s="88" t="s">
        <v>19374</v>
      </c>
      <c r="L395" s="88" t="s">
        <v>19492</v>
      </c>
      <c r="M395" s="89" t="s">
        <v>19493</v>
      </c>
      <c r="N395" s="89" t="s">
        <v>268</v>
      </c>
      <c r="O395" s="90">
        <v>43390</v>
      </c>
      <c r="P395" s="90">
        <v>43390</v>
      </c>
      <c r="Q395" s="90">
        <v>43390</v>
      </c>
      <c r="R395" s="89">
        <v>2539</v>
      </c>
      <c r="S395" s="89">
        <v>6</v>
      </c>
      <c r="T395" s="89" t="s">
        <v>19247</v>
      </c>
      <c r="U395" s="89" t="s">
        <v>22348</v>
      </c>
      <c r="W395" s="89" t="s">
        <v>22349</v>
      </c>
      <c r="X395" s="89" t="s">
        <v>268</v>
      </c>
      <c r="Y395" s="88" t="s">
        <v>22350</v>
      </c>
    </row>
    <row r="396" spans="1:25" x14ac:dyDescent="0.3">
      <c r="A396" s="84" t="str">
        <f t="shared" si="6"/>
        <v>cpruit</v>
      </c>
      <c r="B396" s="88" t="s">
        <v>21463</v>
      </c>
      <c r="C396" s="89" t="s">
        <v>21464</v>
      </c>
      <c r="D396" s="89" t="s">
        <v>21465</v>
      </c>
      <c r="E396" s="89" t="s">
        <v>19170</v>
      </c>
      <c r="F396" s="88" t="s">
        <v>19215</v>
      </c>
      <c r="G396" s="89" t="s">
        <v>19033</v>
      </c>
      <c r="H396" s="89" t="s">
        <v>19172</v>
      </c>
      <c r="I396" s="89" t="s">
        <v>19173</v>
      </c>
      <c r="J396" s="88" t="s">
        <v>19174</v>
      </c>
      <c r="K396" s="88" t="s">
        <v>19360</v>
      </c>
      <c r="L396" s="88" t="s">
        <v>19361</v>
      </c>
      <c r="M396" s="89" t="s">
        <v>19362</v>
      </c>
      <c r="N396" s="89" t="s">
        <v>1463</v>
      </c>
      <c r="O396" s="90">
        <v>43488</v>
      </c>
      <c r="P396" s="90">
        <v>43488</v>
      </c>
      <c r="Q396" s="90">
        <v>43488</v>
      </c>
      <c r="R396" s="89">
        <v>2441</v>
      </c>
      <c r="S396" s="89">
        <v>6</v>
      </c>
      <c r="T396" s="89" t="s">
        <v>19247</v>
      </c>
      <c r="U396" s="89" t="s">
        <v>21466</v>
      </c>
      <c r="W396" s="89" t="s">
        <v>21467</v>
      </c>
      <c r="X396" s="89" t="s">
        <v>1472</v>
      </c>
      <c r="Y396" s="88" t="s">
        <v>21468</v>
      </c>
    </row>
    <row r="397" spans="1:25" x14ac:dyDescent="0.3">
      <c r="A397" s="84" t="str">
        <f t="shared" si="6"/>
        <v>mscott1</v>
      </c>
      <c r="B397" s="88" t="s">
        <v>27213</v>
      </c>
      <c r="C397" s="89" t="s">
        <v>27214</v>
      </c>
      <c r="D397" s="89" t="s">
        <v>27215</v>
      </c>
      <c r="E397" s="89" t="s">
        <v>19170</v>
      </c>
      <c r="F397" s="88" t="s">
        <v>19285</v>
      </c>
      <c r="G397" s="89" t="s">
        <v>19028</v>
      </c>
      <c r="H397" s="89" t="s">
        <v>19172</v>
      </c>
      <c r="I397" s="89" t="s">
        <v>19173</v>
      </c>
      <c r="J397" s="88" t="s">
        <v>19174</v>
      </c>
      <c r="K397" s="88" t="s">
        <v>19522</v>
      </c>
      <c r="L397" s="88" t="s">
        <v>19523</v>
      </c>
      <c r="M397" s="89" t="s">
        <v>7156</v>
      </c>
      <c r="N397" s="89" t="s">
        <v>773</v>
      </c>
      <c r="O397" s="90">
        <v>43544</v>
      </c>
      <c r="P397" s="90">
        <v>43544</v>
      </c>
      <c r="Q397" s="90">
        <v>43544</v>
      </c>
      <c r="R397" s="89">
        <v>2385</v>
      </c>
      <c r="S397" s="89">
        <v>6</v>
      </c>
      <c r="T397" s="89" t="s">
        <v>19247</v>
      </c>
      <c r="U397" s="89" t="s">
        <v>27216</v>
      </c>
      <c r="W397" s="89" t="s">
        <v>7156</v>
      </c>
      <c r="X397" s="89" t="s">
        <v>773</v>
      </c>
      <c r="Y397" s="88" t="s">
        <v>15961</v>
      </c>
    </row>
    <row r="398" spans="1:25" x14ac:dyDescent="0.3">
      <c r="A398" s="84" t="str">
        <f t="shared" si="6"/>
        <v>bmalkas</v>
      </c>
      <c r="B398" s="88" t="s">
        <v>20649</v>
      </c>
      <c r="C398" s="89" t="s">
        <v>20650</v>
      </c>
      <c r="D398" s="89" t="s">
        <v>20651</v>
      </c>
      <c r="E398" s="89" t="s">
        <v>19170</v>
      </c>
      <c r="F398" s="88" t="s">
        <v>19215</v>
      </c>
      <c r="G398" s="89" t="s">
        <v>19033</v>
      </c>
      <c r="H398" s="89" t="s">
        <v>19172</v>
      </c>
      <c r="I398" s="89" t="s">
        <v>19173</v>
      </c>
      <c r="J398" s="88" t="s">
        <v>19174</v>
      </c>
      <c r="K398" s="88" t="s">
        <v>19360</v>
      </c>
      <c r="L398" s="88" t="s">
        <v>19361</v>
      </c>
      <c r="M398" s="89" t="s">
        <v>19362</v>
      </c>
      <c r="N398" s="89" t="s">
        <v>1463</v>
      </c>
      <c r="O398" s="90">
        <v>43537</v>
      </c>
      <c r="P398" s="90">
        <v>43537</v>
      </c>
      <c r="Q398" s="90">
        <v>43537</v>
      </c>
      <c r="R398" s="89">
        <v>2392</v>
      </c>
      <c r="S398" s="89">
        <v>6</v>
      </c>
      <c r="T398" s="89" t="s">
        <v>19247</v>
      </c>
      <c r="U398" s="89" t="s">
        <v>20652</v>
      </c>
      <c r="W398" s="89" t="s">
        <v>20653</v>
      </c>
      <c r="X398" s="89" t="s">
        <v>1472</v>
      </c>
      <c r="Y398" s="88" t="s">
        <v>20654</v>
      </c>
    </row>
    <row r="399" spans="1:25" x14ac:dyDescent="0.3">
      <c r="A399" s="84" t="str">
        <f t="shared" si="6"/>
        <v>glambe0</v>
      </c>
      <c r="B399" s="88" t="s">
        <v>23394</v>
      </c>
      <c r="C399" s="89" t="s">
        <v>23395</v>
      </c>
      <c r="D399" s="89" t="s">
        <v>23396</v>
      </c>
      <c r="E399" s="89" t="s">
        <v>5630</v>
      </c>
      <c r="F399" s="88" t="s">
        <v>19171</v>
      </c>
      <c r="G399" s="89" t="s">
        <v>19029</v>
      </c>
      <c r="H399" s="89" t="s">
        <v>19172</v>
      </c>
      <c r="I399" s="89" t="s">
        <v>19173</v>
      </c>
      <c r="J399" s="88" t="s">
        <v>19189</v>
      </c>
      <c r="K399" s="88" t="s">
        <v>19273</v>
      </c>
      <c r="L399" s="88" t="s">
        <v>19274</v>
      </c>
      <c r="M399" s="89" t="s">
        <v>7733</v>
      </c>
      <c r="N399" s="89" t="s">
        <v>328</v>
      </c>
      <c r="O399" s="90">
        <v>43607</v>
      </c>
      <c r="P399" s="90">
        <v>43607</v>
      </c>
      <c r="Q399" s="90">
        <v>43607</v>
      </c>
      <c r="R399" s="89">
        <v>2322</v>
      </c>
      <c r="S399" s="89">
        <v>6</v>
      </c>
      <c r="T399" s="89" t="s">
        <v>19247</v>
      </c>
      <c r="U399" s="89" t="s">
        <v>23397</v>
      </c>
      <c r="W399" s="89" t="s">
        <v>2719</v>
      </c>
      <c r="X399" s="89" t="s">
        <v>416</v>
      </c>
      <c r="Y399" s="88" t="s">
        <v>10660</v>
      </c>
    </row>
    <row r="400" spans="1:25" x14ac:dyDescent="0.3">
      <c r="A400" s="84" t="str">
        <f t="shared" si="6"/>
        <v>epalme1</v>
      </c>
      <c r="B400" s="88" t="s">
        <v>22908</v>
      </c>
      <c r="C400" s="89" t="s">
        <v>22909</v>
      </c>
      <c r="D400" s="89" t="s">
        <v>22910</v>
      </c>
      <c r="E400" s="89" t="s">
        <v>5630</v>
      </c>
      <c r="F400" s="88" t="s">
        <v>19236</v>
      </c>
      <c r="G400" s="89" t="s">
        <v>19032</v>
      </c>
      <c r="H400" s="89" t="s">
        <v>19227</v>
      </c>
      <c r="I400" s="89" t="s">
        <v>19173</v>
      </c>
      <c r="J400" s="88" t="s">
        <v>19174</v>
      </c>
      <c r="K400" s="88" t="s">
        <v>19245</v>
      </c>
      <c r="L400" s="88" t="s">
        <v>19318</v>
      </c>
      <c r="M400" s="89" t="s">
        <v>19319</v>
      </c>
      <c r="N400" s="89" t="s">
        <v>1675</v>
      </c>
      <c r="O400" s="90">
        <v>43670</v>
      </c>
      <c r="P400" s="90">
        <v>44747</v>
      </c>
      <c r="Q400" s="90">
        <v>44747</v>
      </c>
      <c r="R400" s="89">
        <v>1182</v>
      </c>
      <c r="S400" s="89">
        <v>3</v>
      </c>
      <c r="T400" s="89" t="s">
        <v>19228</v>
      </c>
      <c r="U400" s="89" t="s">
        <v>22911</v>
      </c>
      <c r="W400" s="89" t="s">
        <v>22912</v>
      </c>
      <c r="X400" s="89" t="s">
        <v>1675</v>
      </c>
      <c r="Y400" s="88" t="s">
        <v>7551</v>
      </c>
    </row>
    <row r="401" spans="1:25" x14ac:dyDescent="0.3">
      <c r="A401" s="84" t="str">
        <f t="shared" si="6"/>
        <v>ghammon</v>
      </c>
      <c r="B401" s="88" t="s">
        <v>23324</v>
      </c>
      <c r="C401" s="89" t="s">
        <v>23325</v>
      </c>
      <c r="D401" s="89" t="s">
        <v>23326</v>
      </c>
      <c r="E401" s="89" t="s">
        <v>19036</v>
      </c>
      <c r="F401" s="88" t="s">
        <v>20261</v>
      </c>
      <c r="G401" s="89" t="s">
        <v>19039</v>
      </c>
      <c r="H401" s="89" t="s">
        <v>19172</v>
      </c>
      <c r="I401" s="89" t="s">
        <v>19173</v>
      </c>
      <c r="J401" s="88" t="s">
        <v>19174</v>
      </c>
      <c r="K401" s="88" t="s">
        <v>19579</v>
      </c>
      <c r="L401" s="88" t="s">
        <v>19579</v>
      </c>
      <c r="M401" s="89" t="s">
        <v>19580</v>
      </c>
      <c r="N401" s="89" t="s">
        <v>1502</v>
      </c>
      <c r="O401" s="90">
        <v>43733</v>
      </c>
      <c r="P401" s="90">
        <v>43733</v>
      </c>
      <c r="Q401" s="90">
        <v>43733</v>
      </c>
      <c r="R401" s="89">
        <v>2196</v>
      </c>
      <c r="S401" s="89">
        <v>6</v>
      </c>
      <c r="T401" s="89" t="s">
        <v>19247</v>
      </c>
      <c r="U401" s="89" t="s">
        <v>23327</v>
      </c>
      <c r="W401" s="89" t="s">
        <v>16574</v>
      </c>
      <c r="X401" s="89" t="s">
        <v>1502</v>
      </c>
      <c r="Y401" s="88" t="s">
        <v>10089</v>
      </c>
    </row>
    <row r="402" spans="1:25" x14ac:dyDescent="0.3">
      <c r="A402" s="84" t="str">
        <f t="shared" si="6"/>
        <v>afrelic</v>
      </c>
      <c r="B402" s="88" t="s">
        <v>19635</v>
      </c>
      <c r="C402" s="89" t="s">
        <v>19636</v>
      </c>
      <c r="D402" s="89" t="s">
        <v>19637</v>
      </c>
      <c r="E402" s="89" t="s">
        <v>5630</v>
      </c>
      <c r="F402" s="88" t="s">
        <v>19215</v>
      </c>
      <c r="G402" s="89" t="s">
        <v>19033</v>
      </c>
      <c r="H402" s="89" t="s">
        <v>19172</v>
      </c>
      <c r="I402" s="89" t="s">
        <v>19173</v>
      </c>
      <c r="J402" s="88" t="s">
        <v>19189</v>
      </c>
      <c r="K402" s="88" t="s">
        <v>19273</v>
      </c>
      <c r="L402" s="88" t="s">
        <v>19274</v>
      </c>
      <c r="M402" s="89" t="s">
        <v>7733</v>
      </c>
      <c r="N402" s="89" t="s">
        <v>328</v>
      </c>
      <c r="O402" s="90">
        <v>43747</v>
      </c>
      <c r="P402" s="90">
        <v>43747</v>
      </c>
      <c r="Q402" s="90">
        <v>43747</v>
      </c>
      <c r="R402" s="89">
        <v>2182</v>
      </c>
      <c r="S402" s="89">
        <v>5</v>
      </c>
      <c r="T402" s="89" t="s">
        <v>19228</v>
      </c>
      <c r="U402" s="89" t="s">
        <v>19638</v>
      </c>
      <c r="W402" s="89" t="s">
        <v>14439</v>
      </c>
      <c r="X402" s="89" t="s">
        <v>328</v>
      </c>
      <c r="Y402" s="88" t="s">
        <v>14440</v>
      </c>
    </row>
    <row r="403" spans="1:25" x14ac:dyDescent="0.3">
      <c r="A403" s="84" t="str">
        <f t="shared" si="6"/>
        <v>thardy</v>
      </c>
      <c r="B403" s="88" t="s">
        <v>29600</v>
      </c>
      <c r="C403" s="89" t="s">
        <v>29601</v>
      </c>
      <c r="D403" s="89" t="s">
        <v>29602</v>
      </c>
      <c r="E403" s="89" t="s">
        <v>19170</v>
      </c>
      <c r="F403" s="88" t="s">
        <v>19215</v>
      </c>
      <c r="G403" s="89" t="s">
        <v>19033</v>
      </c>
      <c r="H403" s="89" t="s">
        <v>19172</v>
      </c>
      <c r="I403" s="89" t="s">
        <v>19173</v>
      </c>
      <c r="J403" s="88" t="s">
        <v>19189</v>
      </c>
      <c r="K403" s="88" t="s">
        <v>19273</v>
      </c>
      <c r="L403" s="88" t="s">
        <v>19274</v>
      </c>
      <c r="M403" s="89" t="s">
        <v>7733</v>
      </c>
      <c r="N403" s="89" t="s">
        <v>328</v>
      </c>
      <c r="O403" s="90">
        <v>43845</v>
      </c>
      <c r="P403" s="90">
        <v>43845</v>
      </c>
      <c r="Q403" s="90">
        <v>43845</v>
      </c>
      <c r="R403" s="89">
        <v>2084</v>
      </c>
      <c r="S403" s="89">
        <v>5</v>
      </c>
      <c r="T403" s="89" t="s">
        <v>19228</v>
      </c>
      <c r="U403" s="89" t="s">
        <v>29603</v>
      </c>
      <c r="W403" s="89" t="s">
        <v>789</v>
      </c>
      <c r="X403" s="89" t="s">
        <v>328</v>
      </c>
      <c r="Y403" s="88" t="s">
        <v>29604</v>
      </c>
    </row>
    <row r="404" spans="1:25" x14ac:dyDescent="0.3">
      <c r="A404" s="84" t="str">
        <f t="shared" si="6"/>
        <v>klarmay</v>
      </c>
      <c r="B404" s="88" t="s">
        <v>25941</v>
      </c>
      <c r="C404" s="89" t="s">
        <v>25942</v>
      </c>
      <c r="D404" s="89" t="s">
        <v>25943</v>
      </c>
      <c r="E404" s="89" t="s">
        <v>5630</v>
      </c>
      <c r="F404" s="88" t="s">
        <v>19215</v>
      </c>
      <c r="G404" s="89" t="s">
        <v>19033</v>
      </c>
      <c r="H404" s="89" t="s">
        <v>19172</v>
      </c>
      <c r="I404" s="89" t="s">
        <v>19173</v>
      </c>
      <c r="J404" s="88" t="s">
        <v>19174</v>
      </c>
      <c r="K404" s="88" t="s">
        <v>19245</v>
      </c>
      <c r="L404" s="88" t="s">
        <v>20002</v>
      </c>
      <c r="M404" s="89" t="s">
        <v>19319</v>
      </c>
      <c r="N404" s="89" t="s">
        <v>1675</v>
      </c>
      <c r="O404" s="90">
        <v>43978</v>
      </c>
      <c r="P404" s="90">
        <v>45641</v>
      </c>
      <c r="Q404" s="90">
        <v>45641</v>
      </c>
      <c r="R404" s="89">
        <v>288</v>
      </c>
      <c r="S404" s="89">
        <v>0</v>
      </c>
      <c r="T404" s="89" t="s">
        <v>19176</v>
      </c>
      <c r="U404" s="89" t="s">
        <v>25944</v>
      </c>
      <c r="W404" s="89" t="s">
        <v>6152</v>
      </c>
      <c r="X404" s="89" t="s">
        <v>1675</v>
      </c>
      <c r="Y404" s="88" t="s">
        <v>14767</v>
      </c>
    </row>
    <row r="405" spans="1:25" x14ac:dyDescent="0.3">
      <c r="A405" s="84" t="str">
        <f t="shared" si="6"/>
        <v>jherna1</v>
      </c>
      <c r="B405" s="88" t="s">
        <v>24718</v>
      </c>
      <c r="C405" s="89" t="s">
        <v>24719</v>
      </c>
      <c r="D405" s="89" t="s">
        <v>24720</v>
      </c>
      <c r="E405" s="89" t="s">
        <v>19170</v>
      </c>
      <c r="F405" s="88" t="s">
        <v>19285</v>
      </c>
      <c r="G405" s="89" t="s">
        <v>19028</v>
      </c>
      <c r="H405" s="89" t="s">
        <v>19172</v>
      </c>
      <c r="I405" s="89" t="s">
        <v>19173</v>
      </c>
      <c r="J405" s="88" t="s">
        <v>19189</v>
      </c>
      <c r="K405" s="88" t="s">
        <v>19190</v>
      </c>
      <c r="L405" s="88" t="s">
        <v>19252</v>
      </c>
      <c r="M405" s="89" t="s">
        <v>10322</v>
      </c>
      <c r="N405" s="89" t="s">
        <v>297</v>
      </c>
      <c r="O405" s="90">
        <v>44013</v>
      </c>
      <c r="P405" s="90">
        <v>44013</v>
      </c>
      <c r="Q405" s="90">
        <v>44013</v>
      </c>
      <c r="R405" s="89">
        <v>1916</v>
      </c>
      <c r="S405" s="89">
        <v>5</v>
      </c>
      <c r="T405" s="89" t="s">
        <v>19228</v>
      </c>
      <c r="U405" s="89" t="s">
        <v>24721</v>
      </c>
      <c r="W405" s="89" t="s">
        <v>24218</v>
      </c>
      <c r="X405" s="89" t="s">
        <v>297</v>
      </c>
      <c r="Y405" s="88" t="s">
        <v>24722</v>
      </c>
    </row>
    <row r="406" spans="1:25" x14ac:dyDescent="0.3">
      <c r="A406" s="84" t="str">
        <f t="shared" si="6"/>
        <v>rwhite0</v>
      </c>
      <c r="B406" s="88" t="s">
        <v>28881</v>
      </c>
      <c r="C406" s="89" t="s">
        <v>28882</v>
      </c>
      <c r="D406" s="89" t="s">
        <v>28883</v>
      </c>
      <c r="E406" s="89" t="s">
        <v>5630</v>
      </c>
      <c r="F406" s="88" t="s">
        <v>19171</v>
      </c>
      <c r="G406" s="89" t="s">
        <v>19029</v>
      </c>
      <c r="H406" s="89" t="s">
        <v>19172</v>
      </c>
      <c r="I406" s="89" t="s">
        <v>19173</v>
      </c>
      <c r="J406" s="88" t="s">
        <v>19174</v>
      </c>
      <c r="K406" s="88" t="s">
        <v>19401</v>
      </c>
      <c r="L406" s="88" t="s">
        <v>20201</v>
      </c>
      <c r="M406" s="89" t="s">
        <v>17220</v>
      </c>
      <c r="N406" s="89" t="s">
        <v>297</v>
      </c>
      <c r="O406" s="90">
        <v>44083</v>
      </c>
      <c r="P406" s="90">
        <v>44083</v>
      </c>
      <c r="Q406" s="90">
        <v>44083</v>
      </c>
      <c r="R406" s="89">
        <v>1846</v>
      </c>
      <c r="S406" s="89">
        <v>5</v>
      </c>
      <c r="T406" s="89" t="s">
        <v>19228</v>
      </c>
      <c r="U406" s="89" t="s">
        <v>12362</v>
      </c>
      <c r="W406" s="89" t="s">
        <v>868</v>
      </c>
      <c r="X406" s="89" t="s">
        <v>477</v>
      </c>
      <c r="Y406" s="88" t="s">
        <v>12363</v>
      </c>
    </row>
    <row r="407" spans="1:25" x14ac:dyDescent="0.3">
      <c r="A407" s="84" t="str">
        <f t="shared" si="6"/>
        <v>cjohns1</v>
      </c>
      <c r="B407" s="88" t="s">
        <v>21241</v>
      </c>
      <c r="C407" s="89" t="s">
        <v>21242</v>
      </c>
      <c r="D407" s="89" t="s">
        <v>21243</v>
      </c>
      <c r="E407" s="89" t="s">
        <v>5630</v>
      </c>
      <c r="F407" s="88" t="s">
        <v>19181</v>
      </c>
      <c r="G407" s="89" t="s">
        <v>19030</v>
      </c>
      <c r="H407" s="89" t="s">
        <v>19172</v>
      </c>
      <c r="I407" s="89" t="s">
        <v>19173</v>
      </c>
      <c r="J407" s="88" t="s">
        <v>19174</v>
      </c>
      <c r="K407" s="88" t="s">
        <v>19401</v>
      </c>
      <c r="L407" s="88" t="s">
        <v>17382</v>
      </c>
      <c r="M407" s="89" t="s">
        <v>8645</v>
      </c>
      <c r="N407" s="89" t="s">
        <v>407</v>
      </c>
      <c r="O407" s="90">
        <v>44111</v>
      </c>
      <c r="P407" s="90">
        <v>44111</v>
      </c>
      <c r="Q407" s="90">
        <v>44111</v>
      </c>
      <c r="R407" s="89">
        <v>1818</v>
      </c>
      <c r="S407" s="89">
        <v>4</v>
      </c>
      <c r="T407" s="89" t="s">
        <v>19228</v>
      </c>
      <c r="U407" s="89" t="s">
        <v>21244</v>
      </c>
      <c r="W407" s="89" t="s">
        <v>1530</v>
      </c>
      <c r="X407" s="89" t="s">
        <v>407</v>
      </c>
      <c r="Y407" s="88" t="s">
        <v>17070</v>
      </c>
    </row>
    <row r="408" spans="1:25" x14ac:dyDescent="0.3">
      <c r="A408" s="84" t="str">
        <f t="shared" si="6"/>
        <v>tkhilwa</v>
      </c>
      <c r="B408" s="88" t="s">
        <v>29665</v>
      </c>
      <c r="C408" s="89" t="s">
        <v>29666</v>
      </c>
      <c r="D408" s="89" t="s">
        <v>29667</v>
      </c>
      <c r="E408" s="89" t="s">
        <v>5630</v>
      </c>
      <c r="F408" s="88" t="s">
        <v>19181</v>
      </c>
      <c r="G408" s="89" t="s">
        <v>19030</v>
      </c>
      <c r="H408" s="89" t="s">
        <v>19172</v>
      </c>
      <c r="I408" s="89" t="s">
        <v>19173</v>
      </c>
      <c r="J408" s="88" t="s">
        <v>19174</v>
      </c>
      <c r="K408" s="88" t="s">
        <v>19175</v>
      </c>
      <c r="L408" s="88" t="s">
        <v>19182</v>
      </c>
      <c r="M408" s="89" t="s">
        <v>9597</v>
      </c>
      <c r="N408" s="89" t="s">
        <v>219</v>
      </c>
      <c r="O408" s="90">
        <v>44167</v>
      </c>
      <c r="P408" s="90">
        <v>44167</v>
      </c>
      <c r="Q408" s="90">
        <v>44167</v>
      </c>
      <c r="R408" s="89">
        <v>1762</v>
      </c>
      <c r="S408" s="89">
        <v>4</v>
      </c>
      <c r="T408" s="89" t="s">
        <v>19228</v>
      </c>
      <c r="U408" s="89" t="s">
        <v>29668</v>
      </c>
      <c r="W408" s="89" t="s">
        <v>3495</v>
      </c>
      <c r="X408" s="89" t="s">
        <v>219</v>
      </c>
      <c r="Y408" s="88" t="s">
        <v>9598</v>
      </c>
    </row>
    <row r="409" spans="1:25" x14ac:dyDescent="0.3">
      <c r="A409" s="84" t="str">
        <f t="shared" si="6"/>
        <v>kharri3</v>
      </c>
      <c r="B409" s="88" t="s">
        <v>25895</v>
      </c>
      <c r="C409" s="89" t="s">
        <v>25896</v>
      </c>
      <c r="D409" s="89" t="s">
        <v>25897</v>
      </c>
      <c r="E409" s="89" t="s">
        <v>5630</v>
      </c>
      <c r="F409" s="88" t="s">
        <v>19236</v>
      </c>
      <c r="G409" s="89" t="s">
        <v>19032</v>
      </c>
      <c r="H409" s="89" t="s">
        <v>19227</v>
      </c>
      <c r="I409" s="89" t="s">
        <v>19173</v>
      </c>
      <c r="J409" s="88" t="s">
        <v>19189</v>
      </c>
      <c r="K409" s="88" t="s">
        <v>19333</v>
      </c>
      <c r="L409" s="88" t="s">
        <v>19334</v>
      </c>
      <c r="M409" s="89" t="s">
        <v>9382</v>
      </c>
      <c r="N409" s="89" t="s">
        <v>366</v>
      </c>
      <c r="O409" s="90">
        <v>44225</v>
      </c>
      <c r="P409" s="90">
        <v>44225</v>
      </c>
      <c r="Q409" s="90">
        <v>44225</v>
      </c>
      <c r="R409" s="89">
        <v>1704</v>
      </c>
      <c r="S409" s="89">
        <v>4</v>
      </c>
      <c r="T409" s="89" t="s">
        <v>19228</v>
      </c>
      <c r="U409" s="89" t="s">
        <v>11259</v>
      </c>
      <c r="V409" s="89" t="s">
        <v>11260</v>
      </c>
      <c r="W409" s="89" t="s">
        <v>11261</v>
      </c>
      <c r="X409" s="89" t="s">
        <v>407</v>
      </c>
      <c r="Y409" s="88" t="s">
        <v>11262</v>
      </c>
    </row>
    <row r="410" spans="1:25" x14ac:dyDescent="0.3">
      <c r="A410" s="84" t="str">
        <f t="shared" si="6"/>
        <v>emagan1</v>
      </c>
      <c r="B410" s="88" t="s">
        <v>22856</v>
      </c>
      <c r="C410" s="89" t="s">
        <v>22857</v>
      </c>
      <c r="D410" s="89" t="s">
        <v>22858</v>
      </c>
      <c r="E410" s="89" t="s">
        <v>5630</v>
      </c>
      <c r="F410" s="88" t="s">
        <v>19181</v>
      </c>
      <c r="G410" s="89" t="s">
        <v>19030</v>
      </c>
      <c r="H410" s="89" t="s">
        <v>19172</v>
      </c>
      <c r="I410" s="89" t="s">
        <v>19173</v>
      </c>
      <c r="J410" s="88" t="s">
        <v>19189</v>
      </c>
      <c r="K410" s="88" t="s">
        <v>19345</v>
      </c>
      <c r="L410" s="88" t="s">
        <v>19837</v>
      </c>
      <c r="M410" s="89" t="s">
        <v>6275</v>
      </c>
      <c r="N410" s="89" t="s">
        <v>318</v>
      </c>
      <c r="O410" s="90">
        <v>44186</v>
      </c>
      <c r="P410" s="90">
        <v>44186</v>
      </c>
      <c r="Q410" s="90">
        <v>44186</v>
      </c>
      <c r="R410" s="89">
        <v>1743</v>
      </c>
      <c r="S410" s="89">
        <v>4</v>
      </c>
      <c r="T410" s="89" t="s">
        <v>19228</v>
      </c>
      <c r="U410" s="89" t="s">
        <v>17763</v>
      </c>
      <c r="W410" s="89" t="s">
        <v>5049</v>
      </c>
      <c r="X410" s="89" t="s">
        <v>318</v>
      </c>
      <c r="Y410" s="88" t="s">
        <v>17765</v>
      </c>
    </row>
    <row r="411" spans="1:25" x14ac:dyDescent="0.3">
      <c r="A411" s="84" t="str">
        <f t="shared" si="6"/>
        <v>gwalker</v>
      </c>
      <c r="B411" s="88" t="s">
        <v>23557</v>
      </c>
      <c r="C411" s="89" t="s">
        <v>23558</v>
      </c>
      <c r="D411" s="89" t="s">
        <v>23559</v>
      </c>
      <c r="E411" s="89" t="s">
        <v>5630</v>
      </c>
      <c r="F411" s="88" t="s">
        <v>19395</v>
      </c>
      <c r="G411" s="89" t="s">
        <v>19030</v>
      </c>
      <c r="H411" s="89" t="s">
        <v>19172</v>
      </c>
      <c r="I411" s="89" t="s">
        <v>19173</v>
      </c>
      <c r="J411" s="88" t="s">
        <v>19189</v>
      </c>
      <c r="K411" s="88" t="s">
        <v>20742</v>
      </c>
      <c r="L411" s="88" t="s">
        <v>20743</v>
      </c>
      <c r="M411" s="89" t="s">
        <v>20744</v>
      </c>
      <c r="N411" s="89" t="s">
        <v>719</v>
      </c>
      <c r="O411" s="90">
        <v>44251</v>
      </c>
      <c r="P411" s="90">
        <v>44251</v>
      </c>
      <c r="Q411" s="90">
        <v>44251</v>
      </c>
      <c r="R411" s="89">
        <v>1678</v>
      </c>
      <c r="S411" s="89">
        <v>4</v>
      </c>
      <c r="T411" s="89" t="s">
        <v>19228</v>
      </c>
      <c r="U411" s="89" t="s">
        <v>23560</v>
      </c>
      <c r="W411" s="89" t="s">
        <v>23561</v>
      </c>
      <c r="X411" s="89" t="s">
        <v>719</v>
      </c>
      <c r="Y411" s="88" t="s">
        <v>17724</v>
      </c>
    </row>
    <row r="412" spans="1:25" x14ac:dyDescent="0.3">
      <c r="A412" s="84" t="str">
        <f t="shared" si="6"/>
        <v>ksnelgr</v>
      </c>
      <c r="B412" s="88" t="s">
        <v>26054</v>
      </c>
      <c r="C412" s="89" t="s">
        <v>26055</v>
      </c>
      <c r="D412" s="89" t="s">
        <v>26056</v>
      </c>
      <c r="E412" s="89" t="s">
        <v>19170</v>
      </c>
      <c r="F412" s="88" t="s">
        <v>19206</v>
      </c>
      <c r="G412" s="89" t="s">
        <v>136</v>
      </c>
      <c r="H412" s="89" t="s">
        <v>19172</v>
      </c>
      <c r="I412" s="89" t="s">
        <v>19173</v>
      </c>
      <c r="J412" s="88" t="s">
        <v>19189</v>
      </c>
      <c r="K412" s="88" t="s">
        <v>19345</v>
      </c>
      <c r="L412" s="88" t="s">
        <v>20358</v>
      </c>
      <c r="M412" s="89" t="s">
        <v>20359</v>
      </c>
      <c r="N412" s="89" t="s">
        <v>686</v>
      </c>
      <c r="O412" s="90">
        <v>44272</v>
      </c>
      <c r="P412" s="90">
        <v>44272</v>
      </c>
      <c r="Q412" s="90">
        <v>44272</v>
      </c>
      <c r="R412" s="89">
        <v>1657</v>
      </c>
      <c r="S412" s="89">
        <v>4</v>
      </c>
      <c r="T412" s="89" t="s">
        <v>19228</v>
      </c>
      <c r="U412" s="89" t="s">
        <v>26057</v>
      </c>
      <c r="W412" s="89" t="s">
        <v>26058</v>
      </c>
      <c r="X412" s="89" t="s">
        <v>11649</v>
      </c>
      <c r="Y412" s="88" t="s">
        <v>26059</v>
      </c>
    </row>
    <row r="413" spans="1:25" x14ac:dyDescent="0.3">
      <c r="A413" s="84" t="str">
        <f t="shared" si="6"/>
        <v>tprice0</v>
      </c>
      <c r="B413" s="88" t="s">
        <v>29789</v>
      </c>
      <c r="C413" s="89" t="s">
        <v>29790</v>
      </c>
      <c r="D413" s="89" t="s">
        <v>29791</v>
      </c>
      <c r="E413" s="89" t="s">
        <v>5630</v>
      </c>
      <c r="F413" s="88" t="s">
        <v>19480</v>
      </c>
      <c r="G413" s="89" t="s">
        <v>19040</v>
      </c>
      <c r="H413" s="89" t="s">
        <v>19172</v>
      </c>
      <c r="I413" s="89" t="s">
        <v>19173</v>
      </c>
      <c r="J413" s="88" t="s">
        <v>19174</v>
      </c>
      <c r="K413" s="88" t="s">
        <v>19522</v>
      </c>
      <c r="L413" s="88" t="s">
        <v>19523</v>
      </c>
      <c r="M413" s="89" t="s">
        <v>7156</v>
      </c>
      <c r="N413" s="89" t="s">
        <v>773</v>
      </c>
      <c r="O413" s="90">
        <v>44315</v>
      </c>
      <c r="P413" s="90">
        <v>44315</v>
      </c>
      <c r="Q413" s="90">
        <v>44315</v>
      </c>
      <c r="R413" s="89">
        <v>1614</v>
      </c>
      <c r="S413" s="89">
        <v>4</v>
      </c>
      <c r="T413" s="89" t="s">
        <v>19228</v>
      </c>
      <c r="U413" s="89" t="s">
        <v>29792</v>
      </c>
      <c r="W413" s="89" t="s">
        <v>10855</v>
      </c>
      <c r="X413" s="89" t="s">
        <v>1502</v>
      </c>
      <c r="Y413" s="88" t="s">
        <v>10856</v>
      </c>
    </row>
    <row r="414" spans="1:25" x14ac:dyDescent="0.3">
      <c r="A414" s="84" t="str">
        <f t="shared" si="6"/>
        <v>wadams</v>
      </c>
      <c r="B414" s="88" t="s">
        <v>30106</v>
      </c>
      <c r="C414" s="89" t="s">
        <v>30107</v>
      </c>
      <c r="D414" s="89" t="s">
        <v>30108</v>
      </c>
      <c r="E414" s="89" t="s">
        <v>19170</v>
      </c>
      <c r="F414" s="88" t="s">
        <v>19181</v>
      </c>
      <c r="G414" s="89" t="s">
        <v>19030</v>
      </c>
      <c r="H414" s="89" t="s">
        <v>19172</v>
      </c>
      <c r="I414" s="89" t="s">
        <v>19173</v>
      </c>
      <c r="J414" s="88" t="s">
        <v>19189</v>
      </c>
      <c r="K414" s="88" t="s">
        <v>19374</v>
      </c>
      <c r="L414" s="88" t="s">
        <v>19375</v>
      </c>
      <c r="M414" s="89" t="s">
        <v>19376</v>
      </c>
      <c r="N414" s="89" t="s">
        <v>575</v>
      </c>
      <c r="O414" s="90">
        <v>44343</v>
      </c>
      <c r="P414" s="90">
        <v>45022</v>
      </c>
      <c r="Q414" s="90">
        <v>45022</v>
      </c>
      <c r="R414" s="89">
        <v>907</v>
      </c>
      <c r="S414" s="89">
        <v>2</v>
      </c>
      <c r="T414" s="89" t="s">
        <v>19209</v>
      </c>
      <c r="U414" s="89" t="s">
        <v>30109</v>
      </c>
      <c r="W414" s="89" t="s">
        <v>30110</v>
      </c>
      <c r="X414" s="89" t="s">
        <v>375</v>
      </c>
      <c r="Y414" s="88" t="s">
        <v>30111</v>
      </c>
    </row>
    <row r="415" spans="1:25" x14ac:dyDescent="0.3">
      <c r="A415" s="84" t="str">
        <f t="shared" si="6"/>
        <v>bpawlak</v>
      </c>
      <c r="B415" s="88" t="s">
        <v>20719</v>
      </c>
      <c r="C415" s="89" t="s">
        <v>20720</v>
      </c>
      <c r="D415" s="89" t="s">
        <v>20721</v>
      </c>
      <c r="E415" s="89" t="s">
        <v>19170</v>
      </c>
      <c r="F415" s="88" t="s">
        <v>19236</v>
      </c>
      <c r="G415" s="89" t="s">
        <v>19032</v>
      </c>
      <c r="H415" s="89" t="s">
        <v>19227</v>
      </c>
      <c r="I415" s="89" t="s">
        <v>19173</v>
      </c>
      <c r="J415" s="88" t="s">
        <v>19189</v>
      </c>
      <c r="K415" s="88" t="s">
        <v>19471</v>
      </c>
      <c r="L415" s="88" t="s">
        <v>20722</v>
      </c>
      <c r="M415" s="89" t="s">
        <v>20723</v>
      </c>
      <c r="N415" s="89" t="s">
        <v>719</v>
      </c>
      <c r="O415" s="90">
        <v>44377</v>
      </c>
      <c r="P415" s="90">
        <v>44377</v>
      </c>
      <c r="Q415" s="90">
        <v>44377</v>
      </c>
      <c r="R415" s="89">
        <v>1552</v>
      </c>
      <c r="S415" s="89">
        <v>4</v>
      </c>
      <c r="T415" s="89" t="s">
        <v>19228</v>
      </c>
      <c r="U415" s="89" t="s">
        <v>20724</v>
      </c>
      <c r="W415" s="89" t="s">
        <v>20725</v>
      </c>
      <c r="X415" s="89" t="s">
        <v>719</v>
      </c>
      <c r="Y415" s="88" t="s">
        <v>20726</v>
      </c>
    </row>
    <row r="416" spans="1:25" x14ac:dyDescent="0.3">
      <c r="A416" s="84" t="str">
        <f t="shared" si="6"/>
        <v>sliu0</v>
      </c>
      <c r="B416" s="88" t="s">
        <v>29155</v>
      </c>
      <c r="C416" s="89" t="s">
        <v>29156</v>
      </c>
      <c r="D416" s="89" t="s">
        <v>29157</v>
      </c>
      <c r="E416" s="89" t="s">
        <v>19170</v>
      </c>
      <c r="F416" s="88" t="s">
        <v>19181</v>
      </c>
      <c r="G416" s="89" t="s">
        <v>19030</v>
      </c>
      <c r="H416" s="89" t="s">
        <v>19172</v>
      </c>
      <c r="I416" s="89" t="s">
        <v>19173</v>
      </c>
      <c r="J416" s="88" t="s">
        <v>19189</v>
      </c>
      <c r="K416" s="88" t="s">
        <v>19374</v>
      </c>
      <c r="L416" s="88" t="s">
        <v>19375</v>
      </c>
      <c r="M416" s="89" t="s">
        <v>19376</v>
      </c>
      <c r="N416" s="89" t="s">
        <v>575</v>
      </c>
      <c r="O416" s="90">
        <v>44406</v>
      </c>
      <c r="P416" s="90">
        <v>44406</v>
      </c>
      <c r="Q416" s="90">
        <v>44406</v>
      </c>
      <c r="R416" s="89">
        <v>1523</v>
      </c>
      <c r="S416" s="89">
        <v>4</v>
      </c>
      <c r="T416" s="89" t="s">
        <v>19228</v>
      </c>
      <c r="U416" s="89" t="s">
        <v>29158</v>
      </c>
      <c r="W416" s="89" t="s">
        <v>29159</v>
      </c>
      <c r="X416" s="89" t="s">
        <v>575</v>
      </c>
      <c r="Y416" s="88" t="s">
        <v>29160</v>
      </c>
    </row>
    <row r="417" spans="1:25" x14ac:dyDescent="0.3">
      <c r="A417" s="84" t="str">
        <f t="shared" si="6"/>
        <v>sfakhri</v>
      </c>
      <c r="B417" s="88" t="s">
        <v>28998</v>
      </c>
      <c r="C417" s="89" t="s">
        <v>28999</v>
      </c>
      <c r="D417" s="89" t="s">
        <v>29000</v>
      </c>
      <c r="E417" s="89" t="s">
        <v>5630</v>
      </c>
      <c r="F417" s="88" t="s">
        <v>19181</v>
      </c>
      <c r="G417" s="89" t="s">
        <v>19030</v>
      </c>
      <c r="H417" s="89" t="s">
        <v>19172</v>
      </c>
      <c r="I417" s="89" t="s">
        <v>19173</v>
      </c>
      <c r="J417" s="88" t="s">
        <v>19189</v>
      </c>
      <c r="K417" s="88" t="s">
        <v>19294</v>
      </c>
      <c r="L417" s="88" t="s">
        <v>19295</v>
      </c>
      <c r="M417" s="89" t="s">
        <v>19296</v>
      </c>
      <c r="N417" s="89" t="s">
        <v>541</v>
      </c>
      <c r="O417" s="90">
        <v>44427</v>
      </c>
      <c r="P417" s="90">
        <v>44427</v>
      </c>
      <c r="Q417" s="90">
        <v>44427</v>
      </c>
      <c r="R417" s="89">
        <v>1502</v>
      </c>
      <c r="S417" s="89">
        <v>4</v>
      </c>
      <c r="T417" s="89" t="s">
        <v>19228</v>
      </c>
      <c r="U417" s="89" t="s">
        <v>29001</v>
      </c>
      <c r="W417" s="89" t="s">
        <v>15417</v>
      </c>
      <c r="X417" s="89" t="s">
        <v>328</v>
      </c>
      <c r="Y417" s="88" t="s">
        <v>4855</v>
      </c>
    </row>
    <row r="418" spans="1:25" x14ac:dyDescent="0.3">
      <c r="A418" s="84" t="str">
        <f t="shared" si="6"/>
        <v>gboos</v>
      </c>
      <c r="B418" s="88" t="s">
        <v>23269</v>
      </c>
      <c r="C418" s="89" t="s">
        <v>23270</v>
      </c>
      <c r="D418" s="89" t="s">
        <v>23271</v>
      </c>
      <c r="E418" s="89" t="s">
        <v>5630</v>
      </c>
      <c r="F418" s="88" t="s">
        <v>19215</v>
      </c>
      <c r="G418" s="89" t="s">
        <v>19033</v>
      </c>
      <c r="H418" s="89" t="s">
        <v>19172</v>
      </c>
      <c r="I418" s="89" t="s">
        <v>19173</v>
      </c>
      <c r="J418" s="88" t="s">
        <v>19174</v>
      </c>
      <c r="K418" s="88" t="s">
        <v>19309</v>
      </c>
      <c r="L418" s="88" t="s">
        <v>19513</v>
      </c>
      <c r="M418" s="89" t="s">
        <v>6528</v>
      </c>
      <c r="N418" s="89" t="s">
        <v>219</v>
      </c>
      <c r="O418" s="90">
        <v>44448</v>
      </c>
      <c r="P418" s="90">
        <v>44448</v>
      </c>
      <c r="Q418" s="90">
        <v>44448</v>
      </c>
      <c r="R418" s="89">
        <v>1481</v>
      </c>
      <c r="S418" s="89">
        <v>4</v>
      </c>
      <c r="T418" s="89" t="s">
        <v>19228</v>
      </c>
      <c r="U418" s="89" t="s">
        <v>23272</v>
      </c>
      <c r="W418" s="89" t="s">
        <v>3841</v>
      </c>
      <c r="X418" s="89" t="s">
        <v>219</v>
      </c>
      <c r="Y418" s="88" t="s">
        <v>6792</v>
      </c>
    </row>
    <row r="419" spans="1:25" x14ac:dyDescent="0.3">
      <c r="A419" s="84" t="str">
        <f t="shared" si="6"/>
        <v>amarmo0</v>
      </c>
      <c r="B419" s="88" t="s">
        <v>19920</v>
      </c>
      <c r="C419" s="89" t="s">
        <v>19921</v>
      </c>
      <c r="D419" s="89" t="s">
        <v>19922</v>
      </c>
      <c r="E419" s="89" t="s">
        <v>5630</v>
      </c>
      <c r="F419" s="88" t="s">
        <v>19236</v>
      </c>
      <c r="G419" s="89" t="s">
        <v>19032</v>
      </c>
      <c r="H419" s="89" t="s">
        <v>19227</v>
      </c>
      <c r="I419" s="89" t="s">
        <v>19173</v>
      </c>
      <c r="J419" s="88" t="s">
        <v>19189</v>
      </c>
      <c r="K419" s="88" t="s">
        <v>19471</v>
      </c>
      <c r="L419" s="88" t="s">
        <v>19923</v>
      </c>
      <c r="M419" s="89" t="s">
        <v>19924</v>
      </c>
      <c r="N419" s="89" t="s">
        <v>318</v>
      </c>
      <c r="O419" s="90">
        <v>44468</v>
      </c>
      <c r="P419" s="90">
        <v>44468</v>
      </c>
      <c r="Q419" s="90">
        <v>44468</v>
      </c>
      <c r="R419" s="89">
        <v>1461</v>
      </c>
      <c r="S419" s="89">
        <v>4</v>
      </c>
      <c r="T419" s="89" t="s">
        <v>19228</v>
      </c>
      <c r="U419" s="89" t="s">
        <v>19925</v>
      </c>
      <c r="W419" s="89" t="s">
        <v>19926</v>
      </c>
      <c r="X419" s="89" t="s">
        <v>318</v>
      </c>
      <c r="Y419" s="88" t="s">
        <v>19927</v>
      </c>
    </row>
    <row r="420" spans="1:25" x14ac:dyDescent="0.3">
      <c r="A420" s="84" t="str">
        <f t="shared" si="6"/>
        <v>mterral</v>
      </c>
      <c r="B420" s="88" t="s">
        <v>27300</v>
      </c>
      <c r="C420" s="89" t="s">
        <v>27301</v>
      </c>
      <c r="D420" s="89" t="s">
        <v>27302</v>
      </c>
      <c r="E420" s="89" t="s">
        <v>19036</v>
      </c>
      <c r="F420" s="88" t="s">
        <v>19395</v>
      </c>
      <c r="G420" s="89" t="s">
        <v>19030</v>
      </c>
      <c r="H420" s="89" t="s">
        <v>19172</v>
      </c>
      <c r="I420" s="89" t="s">
        <v>19173</v>
      </c>
      <c r="J420" s="88" t="s">
        <v>19174</v>
      </c>
      <c r="K420" s="88" t="s">
        <v>19579</v>
      </c>
      <c r="L420" s="88" t="s">
        <v>19579</v>
      </c>
      <c r="M420" s="89" t="s">
        <v>19580</v>
      </c>
      <c r="N420" s="89" t="s">
        <v>1502</v>
      </c>
      <c r="O420" s="90">
        <v>44483</v>
      </c>
      <c r="P420" s="90">
        <v>44483</v>
      </c>
      <c r="Q420" s="90">
        <v>44483</v>
      </c>
      <c r="R420" s="89">
        <v>1446</v>
      </c>
      <c r="S420" s="89">
        <v>3</v>
      </c>
      <c r="T420" s="89" t="s">
        <v>19228</v>
      </c>
      <c r="U420" s="89" t="s">
        <v>27303</v>
      </c>
      <c r="W420" s="89" t="s">
        <v>27304</v>
      </c>
      <c r="X420" s="89" t="s">
        <v>1502</v>
      </c>
      <c r="Y420" s="88" t="s">
        <v>27305</v>
      </c>
    </row>
    <row r="421" spans="1:25" x14ac:dyDescent="0.3">
      <c r="A421" s="84" t="str">
        <f t="shared" si="6"/>
        <v>dsulli0</v>
      </c>
      <c r="B421" s="88" t="s">
        <v>22494</v>
      </c>
      <c r="C421" s="89" t="s">
        <v>22495</v>
      </c>
      <c r="D421" s="89" t="s">
        <v>22496</v>
      </c>
      <c r="E421" s="89" t="s">
        <v>19170</v>
      </c>
      <c r="F421" s="88" t="s">
        <v>19382</v>
      </c>
      <c r="G421" s="89" t="s">
        <v>19045</v>
      </c>
      <c r="H421" s="89" t="s">
        <v>19172</v>
      </c>
      <c r="I421" s="89" t="s">
        <v>19173</v>
      </c>
      <c r="J421" s="88" t="s">
        <v>19189</v>
      </c>
      <c r="K421" s="88" t="s">
        <v>19273</v>
      </c>
      <c r="L421" s="88" t="s">
        <v>19274</v>
      </c>
      <c r="M421" s="89" t="s">
        <v>7733</v>
      </c>
      <c r="N421" s="89" t="s">
        <v>328</v>
      </c>
      <c r="O421" s="90">
        <v>44567</v>
      </c>
      <c r="P421" s="90">
        <v>44567</v>
      </c>
      <c r="Q421" s="90">
        <v>44567</v>
      </c>
      <c r="R421" s="89">
        <v>1362</v>
      </c>
      <c r="S421" s="89">
        <v>3</v>
      </c>
      <c r="T421" s="89" t="s">
        <v>19228</v>
      </c>
      <c r="U421" s="89" t="s">
        <v>22497</v>
      </c>
      <c r="V421" s="89" t="s">
        <v>22497</v>
      </c>
      <c r="W421" s="89" t="s">
        <v>20179</v>
      </c>
      <c r="X421" s="89" t="s">
        <v>375</v>
      </c>
      <c r="Y421" s="88" t="s">
        <v>20180</v>
      </c>
    </row>
    <row r="422" spans="1:25" x14ac:dyDescent="0.3">
      <c r="A422" s="84" t="str">
        <f t="shared" si="6"/>
        <v>mgranad</v>
      </c>
      <c r="B422" s="88" t="s">
        <v>26791</v>
      </c>
      <c r="C422" s="89" t="s">
        <v>26792</v>
      </c>
      <c r="D422" s="89" t="s">
        <v>26793</v>
      </c>
      <c r="E422" s="89" t="s">
        <v>5630</v>
      </c>
      <c r="F422" s="88" t="s">
        <v>19181</v>
      </c>
      <c r="G422" s="89" t="s">
        <v>19030</v>
      </c>
      <c r="H422" s="89" t="s">
        <v>19172</v>
      </c>
      <c r="I422" s="89" t="s">
        <v>19173</v>
      </c>
      <c r="J422" s="88" t="s">
        <v>19174</v>
      </c>
      <c r="K422" s="88" t="s">
        <v>19431</v>
      </c>
      <c r="L422" s="88" t="s">
        <v>19432</v>
      </c>
      <c r="M422" s="89" t="s">
        <v>6264</v>
      </c>
      <c r="N422" s="89" t="s">
        <v>279</v>
      </c>
      <c r="O422" s="90">
        <v>44637</v>
      </c>
      <c r="P422" s="90">
        <v>44637</v>
      </c>
      <c r="Q422" s="90">
        <v>44637</v>
      </c>
      <c r="R422" s="89">
        <v>1292</v>
      </c>
      <c r="S422" s="89">
        <v>3</v>
      </c>
      <c r="T422" s="89" t="s">
        <v>19228</v>
      </c>
      <c r="U422" s="89" t="s">
        <v>26794</v>
      </c>
      <c r="W422" s="89" t="s">
        <v>26795</v>
      </c>
      <c r="X422" s="89" t="s">
        <v>3619</v>
      </c>
      <c r="Y422" s="88" t="s">
        <v>6743</v>
      </c>
    </row>
    <row r="423" spans="1:25" x14ac:dyDescent="0.3">
      <c r="A423" s="84" t="str">
        <f t="shared" si="6"/>
        <v>bclemon</v>
      </c>
      <c r="B423" s="88" t="s">
        <v>20427</v>
      </c>
      <c r="C423" s="89" t="s">
        <v>20428</v>
      </c>
      <c r="D423" s="89" t="s">
        <v>20429</v>
      </c>
      <c r="E423" s="89" t="s">
        <v>19170</v>
      </c>
      <c r="F423" s="88" t="s">
        <v>19171</v>
      </c>
      <c r="G423" s="89" t="s">
        <v>19029</v>
      </c>
      <c r="H423" s="89" t="s">
        <v>19172</v>
      </c>
      <c r="I423" s="89" t="s">
        <v>19173</v>
      </c>
      <c r="J423" s="88" t="s">
        <v>19189</v>
      </c>
      <c r="K423" s="88" t="s">
        <v>19273</v>
      </c>
      <c r="L423" s="88" t="s">
        <v>19274</v>
      </c>
      <c r="M423" s="89" t="s">
        <v>7733</v>
      </c>
      <c r="N423" s="89" t="s">
        <v>328</v>
      </c>
      <c r="O423" s="90">
        <v>44651</v>
      </c>
      <c r="P423" s="90">
        <v>45263</v>
      </c>
      <c r="Q423" s="90">
        <v>45263</v>
      </c>
      <c r="R423" s="89">
        <v>666</v>
      </c>
      <c r="S423" s="89">
        <v>1</v>
      </c>
      <c r="T423" s="89" t="s">
        <v>19209</v>
      </c>
      <c r="U423" s="89" t="s">
        <v>20430</v>
      </c>
      <c r="W423" s="89" t="s">
        <v>20431</v>
      </c>
      <c r="X423" s="89" t="s">
        <v>375</v>
      </c>
      <c r="Y423" s="88" t="s">
        <v>20432</v>
      </c>
    </row>
    <row r="424" spans="1:25" x14ac:dyDescent="0.3">
      <c r="A424" s="84" t="str">
        <f t="shared" si="6"/>
        <v>mquinon</v>
      </c>
      <c r="B424" s="88" t="s">
        <v>27111</v>
      </c>
      <c r="C424" s="89" t="s">
        <v>27112</v>
      </c>
      <c r="D424" s="89" t="s">
        <v>27113</v>
      </c>
      <c r="E424" s="89" t="s">
        <v>5630</v>
      </c>
      <c r="F424" s="88" t="s">
        <v>19171</v>
      </c>
      <c r="G424" s="89" t="s">
        <v>19029</v>
      </c>
      <c r="H424" s="89" t="s">
        <v>19172</v>
      </c>
      <c r="I424" s="89" t="s">
        <v>19173</v>
      </c>
      <c r="J424" s="88" t="s">
        <v>19174</v>
      </c>
      <c r="K424" s="88" t="s">
        <v>19207</v>
      </c>
      <c r="L424" s="88" t="s">
        <v>19208</v>
      </c>
      <c r="M424" s="89" t="s">
        <v>10249</v>
      </c>
      <c r="N424" s="89" t="s">
        <v>219</v>
      </c>
      <c r="O424" s="90">
        <v>44721</v>
      </c>
      <c r="P424" s="90">
        <v>44721</v>
      </c>
      <c r="Q424" s="90">
        <v>44721</v>
      </c>
      <c r="R424" s="89">
        <v>1208</v>
      </c>
      <c r="S424" s="89">
        <v>3</v>
      </c>
      <c r="T424" s="89" t="s">
        <v>19228</v>
      </c>
      <c r="U424" s="89" t="s">
        <v>27114</v>
      </c>
      <c r="W424" s="89" t="s">
        <v>27115</v>
      </c>
      <c r="X424" s="89" t="s">
        <v>219</v>
      </c>
      <c r="Y424" s="88" t="s">
        <v>27116</v>
      </c>
    </row>
    <row r="425" spans="1:25" x14ac:dyDescent="0.3">
      <c r="A425" s="84" t="str">
        <f t="shared" si="6"/>
        <v>bfarias</v>
      </c>
      <c r="B425" s="88" t="s">
        <v>20497</v>
      </c>
      <c r="C425" s="89" t="s">
        <v>20498</v>
      </c>
      <c r="D425" s="89" t="s">
        <v>20499</v>
      </c>
      <c r="E425" s="89" t="s">
        <v>5630</v>
      </c>
      <c r="F425" s="88" t="s">
        <v>19171</v>
      </c>
      <c r="G425" s="89" t="s">
        <v>19029</v>
      </c>
      <c r="H425" s="89" t="s">
        <v>19172</v>
      </c>
      <c r="I425" s="89" t="s">
        <v>19173</v>
      </c>
      <c r="J425" s="88" t="s">
        <v>19174</v>
      </c>
      <c r="K425" s="88" t="s">
        <v>19309</v>
      </c>
      <c r="L425" s="88" t="s">
        <v>19513</v>
      </c>
      <c r="M425" s="89" t="s">
        <v>6528</v>
      </c>
      <c r="N425" s="89" t="s">
        <v>219</v>
      </c>
      <c r="O425" s="90">
        <v>44756</v>
      </c>
      <c r="P425" s="90">
        <v>44756</v>
      </c>
      <c r="Q425" s="90">
        <v>44756</v>
      </c>
      <c r="R425" s="89">
        <v>1173</v>
      </c>
      <c r="S425" s="89">
        <v>3</v>
      </c>
      <c r="T425" s="89" t="s">
        <v>19228</v>
      </c>
      <c r="U425" s="89" t="s">
        <v>20500</v>
      </c>
      <c r="W425" s="89" t="s">
        <v>4440</v>
      </c>
      <c r="X425" s="89" t="s">
        <v>219</v>
      </c>
      <c r="Y425" s="88" t="s">
        <v>6694</v>
      </c>
    </row>
    <row r="426" spans="1:25" x14ac:dyDescent="0.3">
      <c r="A426" s="84" t="str">
        <f t="shared" si="6"/>
        <v>abalice</v>
      </c>
      <c r="B426" s="88" t="s">
        <v>19321</v>
      </c>
      <c r="C426" s="89" t="s">
        <v>19322</v>
      </c>
      <c r="D426" s="89" t="s">
        <v>19323</v>
      </c>
      <c r="E426" s="89" t="s">
        <v>5630</v>
      </c>
      <c r="F426" s="88" t="s">
        <v>19236</v>
      </c>
      <c r="G426" s="89" t="s">
        <v>19032</v>
      </c>
      <c r="H426" s="89" t="s">
        <v>19227</v>
      </c>
      <c r="I426" s="89" t="s">
        <v>19173</v>
      </c>
      <c r="J426" s="88" t="s">
        <v>19174</v>
      </c>
      <c r="K426" s="88" t="s">
        <v>19216</v>
      </c>
      <c r="L426" s="88" t="s">
        <v>19237</v>
      </c>
      <c r="M426" s="89" t="s">
        <v>19238</v>
      </c>
      <c r="N426" s="89" t="s">
        <v>250</v>
      </c>
      <c r="O426" s="90">
        <v>44785</v>
      </c>
      <c r="P426" s="90">
        <v>44785</v>
      </c>
      <c r="Q426" s="90">
        <v>44785</v>
      </c>
      <c r="R426" s="89">
        <v>1144</v>
      </c>
      <c r="S426" s="89">
        <v>3</v>
      </c>
      <c r="T426" s="89" t="s">
        <v>19228</v>
      </c>
      <c r="U426" s="89" t="s">
        <v>19324</v>
      </c>
      <c r="W426" s="89" t="s">
        <v>3923</v>
      </c>
      <c r="X426" s="89" t="s">
        <v>250</v>
      </c>
      <c r="Y426" s="88" t="s">
        <v>5724</v>
      </c>
    </row>
    <row r="427" spans="1:25" x14ac:dyDescent="0.3">
      <c r="A427" s="84" t="str">
        <f t="shared" si="6"/>
        <v>keastho</v>
      </c>
      <c r="B427" s="88" t="s">
        <v>25846</v>
      </c>
      <c r="C427" s="89" t="s">
        <v>25847</v>
      </c>
      <c r="D427" s="89" t="s">
        <v>25848</v>
      </c>
      <c r="E427" s="89" t="s">
        <v>19170</v>
      </c>
      <c r="F427" s="88" t="s">
        <v>19181</v>
      </c>
      <c r="G427" s="89" t="s">
        <v>19030</v>
      </c>
      <c r="H427" s="89" t="s">
        <v>19172</v>
      </c>
      <c r="I427" s="89" t="s">
        <v>19173</v>
      </c>
      <c r="J427" s="88" t="s">
        <v>19174</v>
      </c>
      <c r="K427" s="88" t="s">
        <v>19716</v>
      </c>
      <c r="L427" s="88" t="s">
        <v>19717</v>
      </c>
      <c r="M427" s="89" t="s">
        <v>5847</v>
      </c>
      <c r="N427" s="89" t="s">
        <v>279</v>
      </c>
      <c r="O427" s="90">
        <v>44770</v>
      </c>
      <c r="P427" s="90">
        <v>44770</v>
      </c>
      <c r="Q427" s="90">
        <v>44770</v>
      </c>
      <c r="R427" s="89">
        <v>1159</v>
      </c>
      <c r="S427" s="89">
        <v>3</v>
      </c>
      <c r="T427" s="89" t="s">
        <v>19228</v>
      </c>
      <c r="U427" s="89" t="s">
        <v>25849</v>
      </c>
      <c r="W427" s="89" t="s">
        <v>4776</v>
      </c>
      <c r="X427" s="89" t="s">
        <v>279</v>
      </c>
      <c r="Y427" s="88" t="s">
        <v>25850</v>
      </c>
    </row>
    <row r="428" spans="1:25" x14ac:dyDescent="0.3">
      <c r="A428" s="84" t="str">
        <f t="shared" si="6"/>
        <v>rhunter</v>
      </c>
      <c r="B428" s="88" t="s">
        <v>28335</v>
      </c>
      <c r="C428" s="89" t="s">
        <v>28336</v>
      </c>
      <c r="D428" s="89" t="s">
        <v>28337</v>
      </c>
      <c r="E428" s="89" t="s">
        <v>5630</v>
      </c>
      <c r="F428" s="88" t="s">
        <v>19215</v>
      </c>
      <c r="G428" s="89" t="s">
        <v>19033</v>
      </c>
      <c r="H428" s="89" t="s">
        <v>19172</v>
      </c>
      <c r="I428" s="89" t="s">
        <v>19173</v>
      </c>
      <c r="J428" s="88" t="s">
        <v>19189</v>
      </c>
      <c r="K428" s="88" t="s">
        <v>19333</v>
      </c>
      <c r="L428" s="88" t="s">
        <v>19334</v>
      </c>
      <c r="M428" s="89" t="s">
        <v>9382</v>
      </c>
      <c r="N428" s="89" t="s">
        <v>366</v>
      </c>
      <c r="O428" s="90">
        <v>44875</v>
      </c>
      <c r="P428" s="90">
        <v>44875</v>
      </c>
      <c r="Q428" s="90">
        <v>44875</v>
      </c>
      <c r="R428" s="89">
        <v>1054</v>
      </c>
      <c r="S428" s="89">
        <v>2</v>
      </c>
      <c r="T428" s="89" t="s">
        <v>19209</v>
      </c>
      <c r="U428" s="89" t="s">
        <v>28338</v>
      </c>
      <c r="W428" s="89" t="s">
        <v>12554</v>
      </c>
      <c r="X428" s="89" t="s">
        <v>260</v>
      </c>
      <c r="Y428" s="88" t="s">
        <v>12555</v>
      </c>
    </row>
    <row r="429" spans="1:25" x14ac:dyDescent="0.3">
      <c r="A429" s="84" t="str">
        <f t="shared" si="6"/>
        <v>jponce0</v>
      </c>
      <c r="B429" s="88" t="s">
        <v>25305</v>
      </c>
      <c r="C429" s="89" t="s">
        <v>25306</v>
      </c>
      <c r="D429" s="89" t="s">
        <v>25307</v>
      </c>
      <c r="E429" s="89" t="s">
        <v>5630</v>
      </c>
      <c r="F429" s="88" t="s">
        <v>19171</v>
      </c>
      <c r="G429" s="89" t="s">
        <v>19029</v>
      </c>
      <c r="H429" s="89" t="s">
        <v>19172</v>
      </c>
      <c r="I429" s="89" t="s">
        <v>19173</v>
      </c>
      <c r="J429" s="88" t="s">
        <v>19174</v>
      </c>
      <c r="K429" s="88" t="s">
        <v>19301</v>
      </c>
      <c r="L429" s="88" t="s">
        <v>19301</v>
      </c>
      <c r="M429" s="89" t="s">
        <v>19819</v>
      </c>
      <c r="N429" s="89" t="s">
        <v>760</v>
      </c>
      <c r="O429" s="90">
        <v>44896</v>
      </c>
      <c r="P429" s="90">
        <v>44896</v>
      </c>
      <c r="Q429" s="90">
        <v>44896</v>
      </c>
      <c r="R429" s="89">
        <v>1033</v>
      </c>
      <c r="S429" s="89">
        <v>2</v>
      </c>
      <c r="T429" s="89" t="s">
        <v>19209</v>
      </c>
      <c r="U429" s="89" t="s">
        <v>14162</v>
      </c>
      <c r="W429" s="89" t="s">
        <v>14163</v>
      </c>
      <c r="X429" s="89" t="s">
        <v>760</v>
      </c>
      <c r="Y429" s="88" t="s">
        <v>14164</v>
      </c>
    </row>
    <row r="430" spans="1:25" x14ac:dyDescent="0.3">
      <c r="A430" s="84" t="str">
        <f t="shared" si="6"/>
        <v>sgomez</v>
      </c>
      <c r="B430" s="88" t="s">
        <v>29039</v>
      </c>
      <c r="C430" s="89" t="s">
        <v>29040</v>
      </c>
      <c r="D430" s="89" t="s">
        <v>29041</v>
      </c>
      <c r="E430" s="89" t="s">
        <v>19170</v>
      </c>
      <c r="F430" s="88" t="s">
        <v>19236</v>
      </c>
      <c r="G430" s="89" t="s">
        <v>19032</v>
      </c>
      <c r="H430" s="89" t="s">
        <v>19227</v>
      </c>
      <c r="I430" s="89" t="s">
        <v>19173</v>
      </c>
      <c r="J430" s="88" t="s">
        <v>19174</v>
      </c>
      <c r="K430" s="88" t="s">
        <v>19309</v>
      </c>
      <c r="L430" s="88" t="s">
        <v>19513</v>
      </c>
      <c r="M430" s="89" t="s">
        <v>6528</v>
      </c>
      <c r="N430" s="89" t="s">
        <v>219</v>
      </c>
      <c r="O430" s="90">
        <v>44910</v>
      </c>
      <c r="P430" s="90">
        <v>44910</v>
      </c>
      <c r="Q430" s="90">
        <v>44910</v>
      </c>
      <c r="R430" s="89">
        <v>1019</v>
      </c>
      <c r="S430" s="89">
        <v>2</v>
      </c>
      <c r="T430" s="89" t="s">
        <v>19209</v>
      </c>
      <c r="U430" s="89" t="s">
        <v>29042</v>
      </c>
      <c r="W430" s="89" t="s">
        <v>1130</v>
      </c>
      <c r="X430" s="89" t="s">
        <v>219</v>
      </c>
      <c r="Y430" s="88" t="s">
        <v>29043</v>
      </c>
    </row>
    <row r="431" spans="1:25" x14ac:dyDescent="0.3">
      <c r="A431" s="84" t="str">
        <f t="shared" si="6"/>
        <v>ajohns0</v>
      </c>
      <c r="B431" s="88" t="s">
        <v>19784</v>
      </c>
      <c r="C431" s="89" t="s">
        <v>19785</v>
      </c>
      <c r="D431" s="89" t="s">
        <v>19786</v>
      </c>
      <c r="E431" s="89" t="s">
        <v>19170</v>
      </c>
      <c r="F431" s="88" t="s">
        <v>19171</v>
      </c>
      <c r="G431" s="89" t="s">
        <v>19029</v>
      </c>
      <c r="H431" s="89" t="s">
        <v>19172</v>
      </c>
      <c r="I431" s="89" t="s">
        <v>19173</v>
      </c>
      <c r="J431" s="88" t="s">
        <v>19174</v>
      </c>
      <c r="K431" s="88" t="s">
        <v>19401</v>
      </c>
      <c r="L431" s="88" t="s">
        <v>19764</v>
      </c>
      <c r="M431" s="89" t="s">
        <v>8645</v>
      </c>
      <c r="N431" s="89" t="s">
        <v>407</v>
      </c>
      <c r="O431" s="90">
        <v>45001</v>
      </c>
      <c r="P431" s="90">
        <v>45001</v>
      </c>
      <c r="Q431" s="90">
        <v>45001</v>
      </c>
      <c r="R431" s="89">
        <v>928</v>
      </c>
      <c r="S431" s="89">
        <v>2</v>
      </c>
      <c r="T431" s="89" t="s">
        <v>19209</v>
      </c>
      <c r="U431" s="89" t="s">
        <v>19787</v>
      </c>
      <c r="W431" s="89" t="s">
        <v>19788</v>
      </c>
      <c r="X431" s="89" t="s">
        <v>477</v>
      </c>
      <c r="Y431" s="88" t="s">
        <v>16969</v>
      </c>
    </row>
    <row r="432" spans="1:25" x14ac:dyDescent="0.3">
      <c r="A432" s="84" t="str">
        <f t="shared" si="6"/>
        <v>ldeguer</v>
      </c>
      <c r="B432" s="88" t="s">
        <v>26194</v>
      </c>
      <c r="C432" s="89" t="s">
        <v>26195</v>
      </c>
      <c r="D432" s="89" t="s">
        <v>26196</v>
      </c>
      <c r="E432" s="89" t="s">
        <v>19170</v>
      </c>
      <c r="F432" s="88" t="s">
        <v>19181</v>
      </c>
      <c r="G432" s="89" t="s">
        <v>19030</v>
      </c>
      <c r="H432" s="89" t="s">
        <v>19172</v>
      </c>
      <c r="I432" s="89" t="s">
        <v>19173</v>
      </c>
      <c r="J432" s="88" t="s">
        <v>19189</v>
      </c>
      <c r="K432" s="88" t="s">
        <v>19415</v>
      </c>
      <c r="L432" s="88" t="s">
        <v>6684</v>
      </c>
      <c r="M432" s="89" t="s">
        <v>19416</v>
      </c>
      <c r="N432" s="89" t="s">
        <v>318</v>
      </c>
      <c r="O432" s="90">
        <v>45015</v>
      </c>
      <c r="P432" s="90">
        <v>45015</v>
      </c>
      <c r="Q432" s="90">
        <v>45015</v>
      </c>
      <c r="R432" s="89">
        <v>914</v>
      </c>
      <c r="S432" s="89">
        <v>2</v>
      </c>
      <c r="T432" s="89" t="s">
        <v>19209</v>
      </c>
      <c r="U432" s="89" t="s">
        <v>26197</v>
      </c>
      <c r="W432" s="89" t="s">
        <v>26198</v>
      </c>
      <c r="X432" s="89" t="s">
        <v>318</v>
      </c>
      <c r="Y432" s="88" t="s">
        <v>26199</v>
      </c>
    </row>
    <row r="433" spans="1:25" x14ac:dyDescent="0.3">
      <c r="A433" s="84" t="str">
        <f t="shared" si="6"/>
        <v>tbalbau</v>
      </c>
      <c r="B433" s="88" t="s">
        <v>29466</v>
      </c>
      <c r="C433" s="89" t="s">
        <v>29467</v>
      </c>
      <c r="D433" s="89" t="s">
        <v>29468</v>
      </c>
      <c r="E433" s="89" t="s">
        <v>19170</v>
      </c>
      <c r="F433" s="88" t="s">
        <v>19206</v>
      </c>
      <c r="G433" s="89" t="s">
        <v>136</v>
      </c>
      <c r="H433" s="89" t="s">
        <v>19172</v>
      </c>
      <c r="I433" s="89" t="s">
        <v>19173</v>
      </c>
      <c r="J433" s="88" t="s">
        <v>19174</v>
      </c>
      <c r="K433" s="88" t="s">
        <v>19522</v>
      </c>
      <c r="L433" s="88" t="s">
        <v>19523</v>
      </c>
      <c r="M433" s="89" t="s">
        <v>7156</v>
      </c>
      <c r="N433" s="89" t="s">
        <v>773</v>
      </c>
      <c r="O433" s="90">
        <v>45032</v>
      </c>
      <c r="P433" s="90">
        <v>45032</v>
      </c>
      <c r="Q433" s="90">
        <v>45032</v>
      </c>
      <c r="R433" s="89">
        <v>897</v>
      </c>
      <c r="S433" s="89">
        <v>2</v>
      </c>
      <c r="T433" s="89" t="s">
        <v>19209</v>
      </c>
      <c r="U433" s="89" t="s">
        <v>29469</v>
      </c>
      <c r="W433" s="89" t="s">
        <v>29470</v>
      </c>
      <c r="X433" s="89" t="s">
        <v>773</v>
      </c>
      <c r="Y433" s="88" t="s">
        <v>29471</v>
      </c>
    </row>
    <row r="434" spans="1:25" x14ac:dyDescent="0.3">
      <c r="A434" s="84" t="str">
        <f t="shared" si="6"/>
        <v>lfaria</v>
      </c>
      <c r="B434" s="88" t="s">
        <v>26210</v>
      </c>
      <c r="C434" s="89" t="s">
        <v>26211</v>
      </c>
      <c r="D434" s="89" t="s">
        <v>26212</v>
      </c>
      <c r="E434" s="89" t="s">
        <v>5630</v>
      </c>
      <c r="F434" s="88" t="s">
        <v>19181</v>
      </c>
      <c r="G434" s="89" t="s">
        <v>19030</v>
      </c>
      <c r="H434" s="89" t="s">
        <v>19172</v>
      </c>
      <c r="I434" s="89" t="s">
        <v>19173</v>
      </c>
      <c r="J434" s="88" t="s">
        <v>19189</v>
      </c>
      <c r="K434" s="88" t="s">
        <v>19190</v>
      </c>
      <c r="L434" s="88" t="s">
        <v>19252</v>
      </c>
      <c r="M434" s="89" t="s">
        <v>10322</v>
      </c>
      <c r="N434" s="89" t="s">
        <v>297</v>
      </c>
      <c r="O434" s="90">
        <v>45053</v>
      </c>
      <c r="P434" s="90">
        <v>45053</v>
      </c>
      <c r="Q434" s="90">
        <v>45053</v>
      </c>
      <c r="R434" s="89">
        <v>876</v>
      </c>
      <c r="S434" s="89">
        <v>2</v>
      </c>
      <c r="T434" s="89" t="s">
        <v>19209</v>
      </c>
      <c r="U434" s="89" t="s">
        <v>26213</v>
      </c>
      <c r="V434" s="89">
        <v>2513</v>
      </c>
      <c r="W434" s="89" t="s">
        <v>4377</v>
      </c>
      <c r="X434" s="89" t="s">
        <v>297</v>
      </c>
      <c r="Y434" s="88" t="s">
        <v>11155</v>
      </c>
    </row>
    <row r="435" spans="1:25" x14ac:dyDescent="0.3">
      <c r="A435" s="84" t="str">
        <f t="shared" si="6"/>
        <v>nandrew</v>
      </c>
      <c r="B435" s="88" t="s">
        <v>27409</v>
      </c>
      <c r="C435" s="89" t="s">
        <v>27410</v>
      </c>
      <c r="D435" s="89" t="s">
        <v>27411</v>
      </c>
      <c r="E435" s="89" t="s">
        <v>5630</v>
      </c>
      <c r="F435" s="88" t="s">
        <v>19181</v>
      </c>
      <c r="G435" s="89" t="s">
        <v>19030</v>
      </c>
      <c r="H435" s="89" t="s">
        <v>19172</v>
      </c>
      <c r="I435" s="89" t="s">
        <v>19173</v>
      </c>
      <c r="J435" s="88" t="s">
        <v>19174</v>
      </c>
      <c r="K435" s="88" t="s">
        <v>19245</v>
      </c>
      <c r="L435" s="88" t="s">
        <v>20002</v>
      </c>
      <c r="M435" s="89" t="s">
        <v>19319</v>
      </c>
      <c r="N435" s="89" t="s">
        <v>1675</v>
      </c>
      <c r="O435" s="90">
        <v>45053</v>
      </c>
      <c r="P435" s="90">
        <v>45053</v>
      </c>
      <c r="Q435" s="90">
        <v>45053</v>
      </c>
      <c r="R435" s="89">
        <v>876</v>
      </c>
      <c r="S435" s="89">
        <v>2</v>
      </c>
      <c r="T435" s="89" t="s">
        <v>19209</v>
      </c>
      <c r="U435" s="89" t="s">
        <v>27412</v>
      </c>
      <c r="W435" s="89" t="s">
        <v>21977</v>
      </c>
      <c r="X435" s="89" t="s">
        <v>1675</v>
      </c>
      <c r="Y435" s="88" t="s">
        <v>8939</v>
      </c>
    </row>
    <row r="436" spans="1:25" x14ac:dyDescent="0.3">
      <c r="A436" s="84" t="str">
        <f t="shared" si="6"/>
        <v>jberry</v>
      </c>
      <c r="B436" s="88" t="s">
        <v>24093</v>
      </c>
      <c r="C436" s="89" t="s">
        <v>24094</v>
      </c>
      <c r="D436" s="89" t="s">
        <v>24095</v>
      </c>
      <c r="E436" s="89" t="s">
        <v>5630</v>
      </c>
      <c r="F436" s="88" t="s">
        <v>19215</v>
      </c>
      <c r="G436" s="89" t="s">
        <v>19033</v>
      </c>
      <c r="H436" s="89" t="s">
        <v>19172</v>
      </c>
      <c r="I436" s="89" t="s">
        <v>19173</v>
      </c>
      <c r="J436" s="88" t="s">
        <v>19174</v>
      </c>
      <c r="K436" s="88" t="s">
        <v>19245</v>
      </c>
      <c r="L436" s="88" t="s">
        <v>20002</v>
      </c>
      <c r="M436" s="89" t="s">
        <v>19319</v>
      </c>
      <c r="N436" s="89" t="s">
        <v>1675</v>
      </c>
      <c r="O436" s="90">
        <v>45067</v>
      </c>
      <c r="P436" s="90">
        <v>45067</v>
      </c>
      <c r="Q436" s="90">
        <v>45067</v>
      </c>
      <c r="R436" s="89">
        <v>862</v>
      </c>
      <c r="S436" s="89">
        <v>2</v>
      </c>
      <c r="T436" s="89" t="s">
        <v>19209</v>
      </c>
      <c r="U436" s="89" t="s">
        <v>24096</v>
      </c>
      <c r="W436" s="89" t="s">
        <v>24097</v>
      </c>
      <c r="X436" s="89" t="s">
        <v>1675</v>
      </c>
      <c r="Y436" s="88" t="s">
        <v>12780</v>
      </c>
    </row>
    <row r="437" spans="1:25" x14ac:dyDescent="0.3">
      <c r="A437" s="84" t="str">
        <f t="shared" si="6"/>
        <v>ssanche</v>
      </c>
      <c r="B437" s="88" t="s">
        <v>29308</v>
      </c>
      <c r="C437" s="89" t="s">
        <v>29309</v>
      </c>
      <c r="D437" s="89" t="s">
        <v>29310</v>
      </c>
      <c r="E437" s="89" t="s">
        <v>19170</v>
      </c>
      <c r="F437" s="88" t="s">
        <v>19236</v>
      </c>
      <c r="G437" s="89" t="s">
        <v>19032</v>
      </c>
      <c r="H437" s="89" t="s">
        <v>19227</v>
      </c>
      <c r="I437" s="89" t="s">
        <v>19173</v>
      </c>
      <c r="J437" s="88" t="s">
        <v>19174</v>
      </c>
      <c r="K437" s="88" t="s">
        <v>19207</v>
      </c>
      <c r="L437" s="88" t="s">
        <v>19208</v>
      </c>
      <c r="M437" s="89" t="s">
        <v>10249</v>
      </c>
      <c r="N437" s="89" t="s">
        <v>219</v>
      </c>
      <c r="O437" s="90">
        <v>45074</v>
      </c>
      <c r="P437" s="90">
        <v>45074</v>
      </c>
      <c r="Q437" s="90">
        <v>45074</v>
      </c>
      <c r="R437" s="89">
        <v>855</v>
      </c>
      <c r="S437" s="89">
        <v>2</v>
      </c>
      <c r="T437" s="89" t="s">
        <v>19209</v>
      </c>
      <c r="U437" s="89" t="s">
        <v>29311</v>
      </c>
      <c r="W437" s="89" t="s">
        <v>29312</v>
      </c>
      <c r="X437" s="89" t="s">
        <v>219</v>
      </c>
      <c r="Y437" s="88" t="s">
        <v>29313</v>
      </c>
    </row>
    <row r="438" spans="1:25" x14ac:dyDescent="0.3">
      <c r="A438" s="84" t="str">
        <f t="shared" si="6"/>
        <v>chopkin</v>
      </c>
      <c r="B438" s="88" t="s">
        <v>21203</v>
      </c>
      <c r="C438" s="89" t="s">
        <v>21204</v>
      </c>
      <c r="D438" s="89" t="s">
        <v>21205</v>
      </c>
      <c r="E438" s="89" t="s">
        <v>19170</v>
      </c>
      <c r="F438" s="88" t="s">
        <v>19215</v>
      </c>
      <c r="G438" s="89" t="s">
        <v>19033</v>
      </c>
      <c r="H438" s="89" t="s">
        <v>19172</v>
      </c>
      <c r="I438" s="89" t="s">
        <v>19173</v>
      </c>
      <c r="J438" s="88" t="s">
        <v>19174</v>
      </c>
      <c r="K438" s="88" t="s">
        <v>19802</v>
      </c>
      <c r="L438" s="88" t="s">
        <v>19803</v>
      </c>
      <c r="M438" s="89" t="s">
        <v>19804</v>
      </c>
      <c r="N438" s="89" t="s">
        <v>549</v>
      </c>
      <c r="O438" s="90">
        <v>45081</v>
      </c>
      <c r="P438" s="90">
        <v>45081</v>
      </c>
      <c r="Q438" s="90">
        <v>45081</v>
      </c>
      <c r="R438" s="89">
        <v>848</v>
      </c>
      <c r="S438" s="89">
        <v>2</v>
      </c>
      <c r="T438" s="89" t="s">
        <v>19209</v>
      </c>
      <c r="U438" s="89" t="s">
        <v>21206</v>
      </c>
      <c r="W438" s="89" t="s">
        <v>3940</v>
      </c>
      <c r="X438" s="89" t="s">
        <v>1502</v>
      </c>
      <c r="Y438" s="88" t="s">
        <v>21207</v>
      </c>
    </row>
    <row r="439" spans="1:25" x14ac:dyDescent="0.3">
      <c r="A439" s="84" t="str">
        <f t="shared" si="6"/>
        <v>hnguyen</v>
      </c>
      <c r="B439" s="88" t="s">
        <v>23751</v>
      </c>
      <c r="C439" s="89" t="s">
        <v>23752</v>
      </c>
      <c r="D439" s="89" t="s">
        <v>23753</v>
      </c>
      <c r="E439" s="89" t="s">
        <v>5630</v>
      </c>
      <c r="F439" s="88" t="s">
        <v>19171</v>
      </c>
      <c r="G439" s="89" t="s">
        <v>19029</v>
      </c>
      <c r="H439" s="89" t="s">
        <v>19172</v>
      </c>
      <c r="I439" s="89" t="s">
        <v>19173</v>
      </c>
      <c r="J439" s="88" t="s">
        <v>19174</v>
      </c>
      <c r="K439" s="88" t="s">
        <v>19175</v>
      </c>
      <c r="L439" s="88" t="s">
        <v>19182</v>
      </c>
      <c r="M439" s="89" t="s">
        <v>9597</v>
      </c>
      <c r="N439" s="89" t="s">
        <v>219</v>
      </c>
      <c r="O439" s="90">
        <v>45116</v>
      </c>
      <c r="P439" s="90">
        <v>45683</v>
      </c>
      <c r="Q439" s="90">
        <v>45235</v>
      </c>
      <c r="R439" s="89">
        <v>694</v>
      </c>
      <c r="S439" s="89">
        <v>1</v>
      </c>
      <c r="T439" s="89" t="s">
        <v>19209</v>
      </c>
      <c r="U439" s="89" t="s">
        <v>7805</v>
      </c>
      <c r="W439" s="89" t="s">
        <v>7806</v>
      </c>
      <c r="X439" s="89" t="s">
        <v>219</v>
      </c>
      <c r="Y439" s="88" t="s">
        <v>7807</v>
      </c>
    </row>
    <row r="440" spans="1:25" x14ac:dyDescent="0.3">
      <c r="A440" s="84" t="str">
        <f t="shared" si="6"/>
        <v>mgibson</v>
      </c>
      <c r="B440" s="88" t="s">
        <v>26774</v>
      </c>
      <c r="C440" s="89" t="s">
        <v>26775</v>
      </c>
      <c r="D440" s="89" t="s">
        <v>26776</v>
      </c>
      <c r="E440" s="89" t="s">
        <v>5630</v>
      </c>
      <c r="F440" s="88" t="s">
        <v>19171</v>
      </c>
      <c r="G440" s="89" t="s">
        <v>19029</v>
      </c>
      <c r="H440" s="89" t="s">
        <v>19172</v>
      </c>
      <c r="I440" s="89" t="s">
        <v>19173</v>
      </c>
      <c r="J440" s="88" t="s">
        <v>19189</v>
      </c>
      <c r="K440" s="88" t="s">
        <v>19333</v>
      </c>
      <c r="L440" s="88" t="s">
        <v>19467</v>
      </c>
      <c r="M440" s="89" t="s">
        <v>9084</v>
      </c>
      <c r="N440" s="89" t="s">
        <v>260</v>
      </c>
      <c r="O440" s="90">
        <v>45123</v>
      </c>
      <c r="P440" s="90">
        <v>45123</v>
      </c>
      <c r="Q440" s="90">
        <v>45123</v>
      </c>
      <c r="R440" s="89">
        <v>806</v>
      </c>
      <c r="S440" s="89">
        <v>2</v>
      </c>
      <c r="T440" s="89" t="s">
        <v>19209</v>
      </c>
      <c r="U440" s="89" t="s">
        <v>26777</v>
      </c>
      <c r="W440" s="89" t="s">
        <v>26778</v>
      </c>
      <c r="X440" s="89" t="s">
        <v>260</v>
      </c>
      <c r="Y440" s="88" t="s">
        <v>11914</v>
      </c>
    </row>
    <row r="441" spans="1:25" x14ac:dyDescent="0.3">
      <c r="A441" s="84" t="str">
        <f t="shared" si="6"/>
        <v>hpolanc</v>
      </c>
      <c r="B441" s="88" t="s">
        <v>23754</v>
      </c>
      <c r="C441" s="89" t="s">
        <v>23755</v>
      </c>
      <c r="D441" s="89" t="s">
        <v>23756</v>
      </c>
      <c r="E441" s="89" t="s">
        <v>19170</v>
      </c>
      <c r="F441" s="88" t="s">
        <v>19236</v>
      </c>
      <c r="G441" s="89" t="s">
        <v>19032</v>
      </c>
      <c r="H441" s="89" t="s">
        <v>19227</v>
      </c>
      <c r="I441" s="89" t="s">
        <v>19173</v>
      </c>
      <c r="J441" s="88" t="s">
        <v>19189</v>
      </c>
      <c r="K441" s="88" t="s">
        <v>19273</v>
      </c>
      <c r="L441" s="88" t="s">
        <v>19274</v>
      </c>
      <c r="M441" s="89" t="s">
        <v>7733</v>
      </c>
      <c r="N441" s="89" t="s">
        <v>328</v>
      </c>
      <c r="O441" s="90">
        <v>45165</v>
      </c>
      <c r="P441" s="90">
        <v>45571</v>
      </c>
      <c r="Q441" s="90">
        <v>45571</v>
      </c>
      <c r="R441" s="89">
        <v>358</v>
      </c>
      <c r="S441" s="89">
        <v>0</v>
      </c>
      <c r="T441" s="89" t="s">
        <v>19176</v>
      </c>
      <c r="U441" s="89" t="s">
        <v>23757</v>
      </c>
      <c r="W441" s="89" t="s">
        <v>20705</v>
      </c>
      <c r="X441" s="89" t="s">
        <v>375</v>
      </c>
      <c r="Y441" s="88" t="s">
        <v>20706</v>
      </c>
    </row>
    <row r="442" spans="1:25" x14ac:dyDescent="0.3">
      <c r="A442" s="84" t="str">
        <f t="shared" si="6"/>
        <v>mserrat</v>
      </c>
      <c r="B442" s="88" t="s">
        <v>27226</v>
      </c>
      <c r="C442" s="89" t="s">
        <v>27227</v>
      </c>
      <c r="D442" s="89" t="s">
        <v>27228</v>
      </c>
      <c r="E442" s="89" t="s">
        <v>5630</v>
      </c>
      <c r="F442" s="88" t="s">
        <v>19181</v>
      </c>
      <c r="G442" s="89" t="s">
        <v>19030</v>
      </c>
      <c r="H442" s="89" t="s">
        <v>19172</v>
      </c>
      <c r="I442" s="89" t="s">
        <v>19173</v>
      </c>
      <c r="J442" s="88" t="s">
        <v>19174</v>
      </c>
      <c r="K442" s="88" t="s">
        <v>19216</v>
      </c>
      <c r="L442" s="88" t="s">
        <v>19237</v>
      </c>
      <c r="M442" s="89" t="s">
        <v>19238</v>
      </c>
      <c r="N442" s="89" t="s">
        <v>250</v>
      </c>
      <c r="O442" s="90">
        <v>45186</v>
      </c>
      <c r="P442" s="90">
        <v>45186</v>
      </c>
      <c r="Q442" s="90">
        <v>45186</v>
      </c>
      <c r="R442" s="89">
        <v>743</v>
      </c>
      <c r="S442" s="89">
        <v>2</v>
      </c>
      <c r="T442" s="89" t="s">
        <v>19209</v>
      </c>
      <c r="U442" s="89" t="s">
        <v>27229</v>
      </c>
      <c r="W442" s="89" t="s">
        <v>27230</v>
      </c>
      <c r="X442" s="89" t="s">
        <v>250</v>
      </c>
      <c r="Y442" s="88" t="s">
        <v>18889</v>
      </c>
    </row>
    <row r="443" spans="1:25" x14ac:dyDescent="0.3">
      <c r="A443" s="84" t="str">
        <f t="shared" si="6"/>
        <v>cdelice</v>
      </c>
      <c r="B443" s="88" t="s">
        <v>21033</v>
      </c>
      <c r="C443" s="89" t="s">
        <v>21034</v>
      </c>
      <c r="D443" s="89" t="s">
        <v>21035</v>
      </c>
      <c r="E443" s="89" t="s">
        <v>5630</v>
      </c>
      <c r="F443" s="88" t="s">
        <v>19236</v>
      </c>
      <c r="G443" s="89" t="s">
        <v>19032</v>
      </c>
      <c r="H443" s="89" t="s">
        <v>19227</v>
      </c>
      <c r="I443" s="89" t="s">
        <v>19173</v>
      </c>
      <c r="J443" s="88" t="s">
        <v>19189</v>
      </c>
      <c r="K443" s="88" t="s">
        <v>19374</v>
      </c>
      <c r="L443" s="88" t="s">
        <v>19375</v>
      </c>
      <c r="M443" s="89" t="s">
        <v>19376</v>
      </c>
      <c r="N443" s="89" t="s">
        <v>575</v>
      </c>
      <c r="O443" s="90">
        <v>45200</v>
      </c>
      <c r="P443" s="90">
        <v>45200</v>
      </c>
      <c r="Q443" s="90">
        <v>45200</v>
      </c>
      <c r="R443" s="89">
        <v>729</v>
      </c>
      <c r="S443" s="89">
        <v>1</v>
      </c>
      <c r="T443" s="89" t="s">
        <v>19209</v>
      </c>
      <c r="U443" s="89" t="s">
        <v>21036</v>
      </c>
      <c r="V443" s="89" t="s">
        <v>9467</v>
      </c>
      <c r="W443" s="89" t="s">
        <v>21037</v>
      </c>
      <c r="X443" s="89" t="s">
        <v>575</v>
      </c>
      <c r="Y443" s="88" t="s">
        <v>21038</v>
      </c>
    </row>
    <row r="444" spans="1:25" x14ac:dyDescent="0.3">
      <c r="A444" s="84" t="str">
        <f t="shared" si="6"/>
        <v>anorma0</v>
      </c>
      <c r="B444" s="88" t="s">
        <v>19977</v>
      </c>
      <c r="C444" s="89" t="s">
        <v>19978</v>
      </c>
      <c r="D444" s="89" t="s">
        <v>19979</v>
      </c>
      <c r="E444" s="89" t="s">
        <v>5630</v>
      </c>
      <c r="F444" s="88" t="s">
        <v>19171</v>
      </c>
      <c r="G444" s="89" t="s">
        <v>19029</v>
      </c>
      <c r="H444" s="89" t="s">
        <v>19172</v>
      </c>
      <c r="I444" s="89" t="s">
        <v>19173</v>
      </c>
      <c r="J444" s="88" t="s">
        <v>19189</v>
      </c>
      <c r="K444" s="88" t="s">
        <v>19190</v>
      </c>
      <c r="L444" s="88" t="s">
        <v>19252</v>
      </c>
      <c r="M444" s="89" t="s">
        <v>10322</v>
      </c>
      <c r="N444" s="89" t="s">
        <v>297</v>
      </c>
      <c r="O444" s="90">
        <v>45214</v>
      </c>
      <c r="P444" s="90">
        <v>45214</v>
      </c>
      <c r="Q444" s="90">
        <v>45214</v>
      </c>
      <c r="R444" s="89">
        <v>715</v>
      </c>
      <c r="S444" s="89">
        <v>1</v>
      </c>
      <c r="T444" s="89" t="s">
        <v>19209</v>
      </c>
      <c r="U444" s="89" t="s">
        <v>19980</v>
      </c>
      <c r="W444" s="89" t="s">
        <v>1185</v>
      </c>
      <c r="X444" s="89" t="s">
        <v>297</v>
      </c>
      <c r="Y444" s="88" t="s">
        <v>19981</v>
      </c>
    </row>
    <row r="445" spans="1:25" x14ac:dyDescent="0.3">
      <c r="A445" s="84" t="str">
        <f t="shared" si="6"/>
        <v>tdeshot</v>
      </c>
      <c r="B445" s="88" t="s">
        <v>29544</v>
      </c>
      <c r="C445" s="89" t="s">
        <v>29545</v>
      </c>
      <c r="D445" s="89" t="s">
        <v>29546</v>
      </c>
      <c r="E445" s="89" t="s">
        <v>19170</v>
      </c>
      <c r="F445" s="88" t="s">
        <v>19171</v>
      </c>
      <c r="G445" s="89" t="s">
        <v>19029</v>
      </c>
      <c r="H445" s="89" t="s">
        <v>19172</v>
      </c>
      <c r="I445" s="89" t="s">
        <v>19173</v>
      </c>
      <c r="J445" s="88" t="s">
        <v>19174</v>
      </c>
      <c r="K445" s="88" t="s">
        <v>19716</v>
      </c>
      <c r="L445" s="88" t="s">
        <v>19717</v>
      </c>
      <c r="M445" s="89" t="s">
        <v>5847</v>
      </c>
      <c r="N445" s="89" t="s">
        <v>279</v>
      </c>
      <c r="O445" s="90">
        <v>45235</v>
      </c>
      <c r="P445" s="90">
        <v>45235</v>
      </c>
      <c r="Q445" s="90">
        <v>45235</v>
      </c>
      <c r="R445" s="89">
        <v>694</v>
      </c>
      <c r="S445" s="89">
        <v>1</v>
      </c>
      <c r="T445" s="89" t="s">
        <v>19209</v>
      </c>
      <c r="U445" s="89" t="s">
        <v>29547</v>
      </c>
      <c r="V445" s="89" t="s">
        <v>29548</v>
      </c>
      <c r="W445" s="89" t="s">
        <v>1032</v>
      </c>
      <c r="X445" s="89" t="s">
        <v>279</v>
      </c>
      <c r="Y445" s="88" t="s">
        <v>27704</v>
      </c>
    </row>
    <row r="446" spans="1:25" x14ac:dyDescent="0.3">
      <c r="A446" s="84" t="str">
        <f t="shared" si="6"/>
        <v>abrady</v>
      </c>
      <c r="B446" s="88" t="s">
        <v>19379</v>
      </c>
      <c r="C446" s="89" t="s">
        <v>19380</v>
      </c>
      <c r="D446" s="89" t="s">
        <v>19381</v>
      </c>
      <c r="E446" s="89" t="s">
        <v>19170</v>
      </c>
      <c r="F446" s="88" t="s">
        <v>19382</v>
      </c>
      <c r="G446" s="89" t="s">
        <v>19045</v>
      </c>
      <c r="H446" s="89" t="s">
        <v>19172</v>
      </c>
      <c r="I446" s="89" t="s">
        <v>19173</v>
      </c>
      <c r="J446" s="88" t="s">
        <v>19189</v>
      </c>
      <c r="K446" s="88" t="s">
        <v>19273</v>
      </c>
      <c r="L446" s="88" t="s">
        <v>19274</v>
      </c>
      <c r="M446" s="89" t="s">
        <v>7733</v>
      </c>
      <c r="N446" s="89" t="s">
        <v>328</v>
      </c>
      <c r="O446" s="90">
        <v>45235</v>
      </c>
      <c r="P446" s="90">
        <v>45235</v>
      </c>
      <c r="Q446" s="90">
        <v>45235</v>
      </c>
      <c r="R446" s="89">
        <v>694</v>
      </c>
      <c r="S446" s="89">
        <v>1</v>
      </c>
      <c r="T446" s="89" t="s">
        <v>19209</v>
      </c>
      <c r="U446" s="89" t="s">
        <v>19383</v>
      </c>
      <c r="W446" s="89" t="s">
        <v>6494</v>
      </c>
      <c r="X446" s="89" t="s">
        <v>375</v>
      </c>
      <c r="Y446" s="88" t="s">
        <v>5081</v>
      </c>
    </row>
    <row r="447" spans="1:25" x14ac:dyDescent="0.3">
      <c r="A447" s="84" t="str">
        <f t="shared" si="6"/>
        <v>ngroves</v>
      </c>
      <c r="B447" s="88" t="s">
        <v>27505</v>
      </c>
      <c r="C447" s="89" t="s">
        <v>27506</v>
      </c>
      <c r="D447" s="89" t="s">
        <v>27507</v>
      </c>
      <c r="E447" s="89" t="s">
        <v>5630</v>
      </c>
      <c r="F447" s="88" t="s">
        <v>19171</v>
      </c>
      <c r="G447" s="89" t="s">
        <v>19029</v>
      </c>
      <c r="H447" s="89" t="s">
        <v>19172</v>
      </c>
      <c r="I447" s="89" t="s">
        <v>19173</v>
      </c>
      <c r="J447" s="88" t="s">
        <v>19189</v>
      </c>
      <c r="K447" s="88" t="s">
        <v>19333</v>
      </c>
      <c r="L447" s="88" t="s">
        <v>19447</v>
      </c>
      <c r="M447" s="89" t="s">
        <v>9382</v>
      </c>
      <c r="N447" s="89" t="s">
        <v>366</v>
      </c>
      <c r="O447" s="90">
        <v>45298</v>
      </c>
      <c r="P447" s="90">
        <v>45298</v>
      </c>
      <c r="Q447" s="90">
        <v>45298</v>
      </c>
      <c r="R447" s="89">
        <v>631</v>
      </c>
      <c r="S447" s="89">
        <v>1</v>
      </c>
      <c r="T447" s="89" t="s">
        <v>19209</v>
      </c>
      <c r="U447" s="89" t="s">
        <v>3743</v>
      </c>
      <c r="W447" s="89" t="s">
        <v>3746</v>
      </c>
      <c r="X447" s="89" t="s">
        <v>375</v>
      </c>
      <c r="Y447" s="88" t="s">
        <v>12025</v>
      </c>
    </row>
    <row r="448" spans="1:25" x14ac:dyDescent="0.3">
      <c r="A448" s="84" t="str">
        <f t="shared" si="6"/>
        <v>dhayne0</v>
      </c>
      <c r="B448" s="88" t="s">
        <v>21994</v>
      </c>
      <c r="C448" s="89" t="s">
        <v>21995</v>
      </c>
      <c r="D448" s="89" t="s">
        <v>21996</v>
      </c>
      <c r="E448" s="89" t="s">
        <v>5630</v>
      </c>
      <c r="F448" s="88" t="s">
        <v>19236</v>
      </c>
      <c r="G448" s="89" t="s">
        <v>19032</v>
      </c>
      <c r="H448" s="89" t="s">
        <v>19227</v>
      </c>
      <c r="I448" s="89" t="s">
        <v>19173</v>
      </c>
      <c r="J448" s="88" t="s">
        <v>19174</v>
      </c>
      <c r="K448" s="88" t="s">
        <v>19207</v>
      </c>
      <c r="L448" s="88" t="s">
        <v>19208</v>
      </c>
      <c r="M448" s="89" t="s">
        <v>10249</v>
      </c>
      <c r="N448" s="89" t="s">
        <v>219</v>
      </c>
      <c r="O448" s="90">
        <v>45291</v>
      </c>
      <c r="P448" s="90">
        <v>45291</v>
      </c>
      <c r="Q448" s="90">
        <v>45291</v>
      </c>
      <c r="R448" s="89">
        <v>638</v>
      </c>
      <c r="S448" s="89">
        <v>1</v>
      </c>
      <c r="T448" s="89" t="s">
        <v>19209</v>
      </c>
      <c r="U448" s="89" t="s">
        <v>6884</v>
      </c>
      <c r="W448" s="89" t="s">
        <v>4767</v>
      </c>
      <c r="X448" s="89" t="s">
        <v>219</v>
      </c>
      <c r="Y448" s="88" t="s">
        <v>6886</v>
      </c>
    </row>
    <row r="449" spans="1:25" x14ac:dyDescent="0.3">
      <c r="A449" s="84" t="str">
        <f t="shared" si="6"/>
        <v>adelafu</v>
      </c>
      <c r="B449" s="88" t="s">
        <v>19510</v>
      </c>
      <c r="C449" s="89" t="s">
        <v>19511</v>
      </c>
      <c r="D449" s="89" t="s">
        <v>19512</v>
      </c>
      <c r="E449" s="89" t="s">
        <v>5630</v>
      </c>
      <c r="F449" s="88" t="s">
        <v>19236</v>
      </c>
      <c r="G449" s="89" t="s">
        <v>19032</v>
      </c>
      <c r="H449" s="89" t="s">
        <v>19227</v>
      </c>
      <c r="I449" s="89" t="s">
        <v>19173</v>
      </c>
      <c r="J449" s="88" t="s">
        <v>19174</v>
      </c>
      <c r="K449" s="88" t="s">
        <v>19309</v>
      </c>
      <c r="L449" s="88" t="s">
        <v>19513</v>
      </c>
      <c r="M449" s="89" t="s">
        <v>6528</v>
      </c>
      <c r="N449" s="89" t="s">
        <v>219</v>
      </c>
      <c r="O449" s="90">
        <v>45410</v>
      </c>
      <c r="P449" s="90">
        <v>45410</v>
      </c>
      <c r="Q449" s="90">
        <v>45410</v>
      </c>
      <c r="R449" s="89">
        <v>519</v>
      </c>
      <c r="S449" s="89">
        <v>1</v>
      </c>
      <c r="T449" s="89" t="s">
        <v>19209</v>
      </c>
      <c r="U449" s="89" t="s">
        <v>19514</v>
      </c>
      <c r="V449" s="89">
        <v>205</v>
      </c>
      <c r="W449" s="89" t="s">
        <v>2457</v>
      </c>
      <c r="X449" s="89" t="s">
        <v>219</v>
      </c>
      <c r="Y449" s="88" t="s">
        <v>19515</v>
      </c>
    </row>
    <row r="450" spans="1:25" x14ac:dyDescent="0.3">
      <c r="A450" s="84" t="str">
        <f t="shared" si="6"/>
        <v>mbenavi</v>
      </c>
      <c r="B450" s="88" t="s">
        <v>26468</v>
      </c>
      <c r="C450" s="89" t="s">
        <v>26469</v>
      </c>
      <c r="D450" s="89" t="s">
        <v>26470</v>
      </c>
      <c r="E450" s="89" t="s">
        <v>5630</v>
      </c>
      <c r="F450" s="88" t="s">
        <v>19181</v>
      </c>
      <c r="G450" s="89" t="s">
        <v>19030</v>
      </c>
      <c r="H450" s="89" t="s">
        <v>19172</v>
      </c>
      <c r="I450" s="89" t="s">
        <v>19173</v>
      </c>
      <c r="J450" s="88" t="s">
        <v>19174</v>
      </c>
      <c r="K450" s="88" t="s">
        <v>19716</v>
      </c>
      <c r="L450" s="88" t="s">
        <v>19717</v>
      </c>
      <c r="M450" s="89" t="s">
        <v>5847</v>
      </c>
      <c r="N450" s="89" t="s">
        <v>279</v>
      </c>
      <c r="O450" s="90">
        <v>45431</v>
      </c>
      <c r="P450" s="90">
        <v>45431</v>
      </c>
      <c r="Q450" s="90">
        <v>45431</v>
      </c>
      <c r="R450" s="89">
        <v>498</v>
      </c>
      <c r="S450" s="89">
        <v>1</v>
      </c>
      <c r="T450" s="89" t="s">
        <v>19209</v>
      </c>
      <c r="U450" s="89" t="s">
        <v>26471</v>
      </c>
      <c r="W450" s="89" t="s">
        <v>26472</v>
      </c>
      <c r="X450" s="89" t="s">
        <v>279</v>
      </c>
      <c r="Y450" s="88" t="s">
        <v>26473</v>
      </c>
    </row>
    <row r="451" spans="1:25" x14ac:dyDescent="0.3">
      <c r="A451" s="84" t="str">
        <f t="shared" ref="A451:A514" si="7">TRIM(D451)</f>
        <v>tcarlto</v>
      </c>
      <c r="B451" s="88" t="s">
        <v>29513</v>
      </c>
      <c r="C451" s="89" t="s">
        <v>29514</v>
      </c>
      <c r="D451" s="89" t="s">
        <v>29515</v>
      </c>
      <c r="E451" s="89" t="s">
        <v>5630</v>
      </c>
      <c r="F451" s="88" t="s">
        <v>19181</v>
      </c>
      <c r="G451" s="89" t="s">
        <v>19030</v>
      </c>
      <c r="H451" s="89" t="s">
        <v>19172</v>
      </c>
      <c r="I451" s="89" t="s">
        <v>19173</v>
      </c>
      <c r="J451" s="88" t="s">
        <v>19174</v>
      </c>
      <c r="K451" s="88" t="s">
        <v>19360</v>
      </c>
      <c r="L451" s="88" t="s">
        <v>20769</v>
      </c>
      <c r="M451" s="89" t="s">
        <v>19362</v>
      </c>
      <c r="N451" s="89" t="s">
        <v>1463</v>
      </c>
      <c r="O451" s="90">
        <v>45459</v>
      </c>
      <c r="P451" s="90">
        <v>45907</v>
      </c>
      <c r="Q451" s="90">
        <v>45907</v>
      </c>
      <c r="R451" s="89">
        <v>22</v>
      </c>
      <c r="S451" s="89">
        <v>0</v>
      </c>
      <c r="T451" s="89" t="s">
        <v>19183</v>
      </c>
      <c r="U451" s="89" t="s">
        <v>29516</v>
      </c>
      <c r="W451" s="89" t="s">
        <v>5259</v>
      </c>
      <c r="X451" s="89" t="s">
        <v>1463</v>
      </c>
      <c r="Y451" s="88" t="s">
        <v>29517</v>
      </c>
    </row>
    <row r="452" spans="1:25" x14ac:dyDescent="0.3">
      <c r="A452" s="84" t="str">
        <f t="shared" si="7"/>
        <v>ccurry0</v>
      </c>
      <c r="B452" s="88" t="s">
        <v>21011</v>
      </c>
      <c r="C452" s="89" t="s">
        <v>21012</v>
      </c>
      <c r="D452" s="89" t="s">
        <v>21013</v>
      </c>
      <c r="E452" s="89" t="s">
        <v>5630</v>
      </c>
      <c r="F452" s="88" t="s">
        <v>19171</v>
      </c>
      <c r="G452" s="89" t="s">
        <v>19029</v>
      </c>
      <c r="H452" s="89" t="s">
        <v>19172</v>
      </c>
      <c r="I452" s="89" t="s">
        <v>19173</v>
      </c>
      <c r="J452" s="88" t="s">
        <v>19174</v>
      </c>
      <c r="K452" s="88" t="s">
        <v>19245</v>
      </c>
      <c r="L452" s="88" t="s">
        <v>19246</v>
      </c>
      <c r="M452" s="89" t="s">
        <v>14665</v>
      </c>
      <c r="N452" s="89" t="s">
        <v>219</v>
      </c>
      <c r="O452" s="90">
        <v>45459</v>
      </c>
      <c r="P452" s="90">
        <v>45459</v>
      </c>
      <c r="Q452" s="90">
        <v>45459</v>
      </c>
      <c r="R452" s="89">
        <v>470</v>
      </c>
      <c r="S452" s="89">
        <v>1</v>
      </c>
      <c r="T452" s="89" t="s">
        <v>19209</v>
      </c>
      <c r="U452" s="89" t="s">
        <v>21014</v>
      </c>
      <c r="V452" s="89">
        <v>100</v>
      </c>
      <c r="W452" s="89" t="s">
        <v>12054</v>
      </c>
      <c r="X452" s="89" t="s">
        <v>219</v>
      </c>
      <c r="Y452" s="88" t="s">
        <v>21015</v>
      </c>
    </row>
    <row r="453" spans="1:25" x14ac:dyDescent="0.3">
      <c r="A453" s="84" t="str">
        <f t="shared" si="7"/>
        <v>briffle</v>
      </c>
      <c r="B453" s="88" t="s">
        <v>20761</v>
      </c>
      <c r="C453" s="89" t="s">
        <v>20762</v>
      </c>
      <c r="D453" s="89" t="s">
        <v>20763</v>
      </c>
      <c r="E453" s="89" t="s">
        <v>19170</v>
      </c>
      <c r="F453" s="88" t="s">
        <v>19171</v>
      </c>
      <c r="G453" s="89" t="s">
        <v>19029</v>
      </c>
      <c r="H453" s="89" t="s">
        <v>19172</v>
      </c>
      <c r="I453" s="89" t="s">
        <v>19173</v>
      </c>
      <c r="J453" s="88" t="s">
        <v>19189</v>
      </c>
      <c r="K453" s="88" t="s">
        <v>19374</v>
      </c>
      <c r="L453" s="88" t="s">
        <v>19492</v>
      </c>
      <c r="M453" s="89" t="s">
        <v>19493</v>
      </c>
      <c r="N453" s="89" t="s">
        <v>268</v>
      </c>
      <c r="O453" s="90">
        <v>45459</v>
      </c>
      <c r="P453" s="90">
        <v>45459</v>
      </c>
      <c r="Q453" s="90">
        <v>45459</v>
      </c>
      <c r="R453" s="89">
        <v>470</v>
      </c>
      <c r="S453" s="89">
        <v>1</v>
      </c>
      <c r="T453" s="89" t="s">
        <v>19209</v>
      </c>
      <c r="U453" s="89" t="s">
        <v>20764</v>
      </c>
      <c r="W453" s="89" t="s">
        <v>19477</v>
      </c>
      <c r="X453" s="89" t="s">
        <v>297</v>
      </c>
      <c r="Y453" s="88" t="s">
        <v>20765</v>
      </c>
    </row>
    <row r="454" spans="1:25" x14ac:dyDescent="0.3">
      <c r="A454" s="84" t="str">
        <f t="shared" si="7"/>
        <v>clingaf</v>
      </c>
      <c r="B454" s="88" t="s">
        <v>21299</v>
      </c>
      <c r="C454" s="89" t="s">
        <v>21300</v>
      </c>
      <c r="D454" s="89" t="s">
        <v>21301</v>
      </c>
      <c r="E454" s="89" t="s">
        <v>5630</v>
      </c>
      <c r="F454" s="88" t="s">
        <v>19171</v>
      </c>
      <c r="G454" s="89" t="s">
        <v>19029</v>
      </c>
      <c r="H454" s="89" t="s">
        <v>19172</v>
      </c>
      <c r="I454" s="89" t="s">
        <v>19173</v>
      </c>
      <c r="J454" s="88" t="s">
        <v>19189</v>
      </c>
      <c r="K454" s="88" t="s">
        <v>19190</v>
      </c>
      <c r="L454" s="88" t="s">
        <v>19191</v>
      </c>
      <c r="M454" s="89" t="s">
        <v>19192</v>
      </c>
      <c r="N454" s="89" t="s">
        <v>297</v>
      </c>
      <c r="O454" s="90">
        <v>45480</v>
      </c>
      <c r="P454" s="90">
        <v>45480</v>
      </c>
      <c r="Q454" s="90">
        <v>45480</v>
      </c>
      <c r="R454" s="89">
        <v>449</v>
      </c>
      <c r="S454" s="89">
        <v>1</v>
      </c>
      <c r="T454" s="89" t="s">
        <v>19209</v>
      </c>
      <c r="U454" s="89" t="s">
        <v>21302</v>
      </c>
      <c r="W454" s="89" t="s">
        <v>782</v>
      </c>
      <c r="X454" s="89" t="s">
        <v>297</v>
      </c>
      <c r="Y454" s="88" t="s">
        <v>13595</v>
      </c>
    </row>
    <row r="455" spans="1:25" x14ac:dyDescent="0.3">
      <c r="A455" s="84" t="str">
        <f t="shared" si="7"/>
        <v>platus</v>
      </c>
      <c r="B455" s="88" t="s">
        <v>27878</v>
      </c>
      <c r="C455" s="89" t="s">
        <v>27879</v>
      </c>
      <c r="D455" s="89" t="s">
        <v>27880</v>
      </c>
      <c r="E455" s="89" t="s">
        <v>5630</v>
      </c>
      <c r="F455" s="88" t="s">
        <v>19215</v>
      </c>
      <c r="G455" s="89" t="s">
        <v>19033</v>
      </c>
      <c r="H455" s="89" t="s">
        <v>19172</v>
      </c>
      <c r="I455" s="89" t="s">
        <v>19173</v>
      </c>
      <c r="J455" s="88" t="s">
        <v>19189</v>
      </c>
      <c r="K455" s="88" t="s">
        <v>19333</v>
      </c>
      <c r="L455" s="88" t="s">
        <v>19334</v>
      </c>
      <c r="M455" s="89" t="s">
        <v>9382</v>
      </c>
      <c r="N455" s="89" t="s">
        <v>366</v>
      </c>
      <c r="O455" s="90">
        <v>45515</v>
      </c>
      <c r="P455" s="90">
        <v>45515</v>
      </c>
      <c r="Q455" s="90">
        <v>45515</v>
      </c>
      <c r="R455" s="89">
        <v>414</v>
      </c>
      <c r="S455" s="89">
        <v>1</v>
      </c>
      <c r="T455" s="89" t="s">
        <v>19209</v>
      </c>
      <c r="U455" s="89" t="s">
        <v>27881</v>
      </c>
      <c r="V455" s="89" t="s">
        <v>9467</v>
      </c>
      <c r="W455" s="89" t="s">
        <v>9084</v>
      </c>
      <c r="X455" s="89" t="s">
        <v>260</v>
      </c>
      <c r="Y455" s="88" t="s">
        <v>16715</v>
      </c>
    </row>
    <row r="456" spans="1:25" x14ac:dyDescent="0.3">
      <c r="A456" s="84" t="str">
        <f t="shared" si="7"/>
        <v>jperez3</v>
      </c>
      <c r="B456" s="88" t="s">
        <v>25267</v>
      </c>
      <c r="C456" s="89" t="s">
        <v>25268</v>
      </c>
      <c r="D456" s="89" t="s">
        <v>25269</v>
      </c>
      <c r="E456" s="89" t="s">
        <v>5630</v>
      </c>
      <c r="F456" s="88" t="s">
        <v>19236</v>
      </c>
      <c r="G456" s="89" t="s">
        <v>19032</v>
      </c>
      <c r="H456" s="89" t="s">
        <v>19227</v>
      </c>
      <c r="I456" s="89" t="s">
        <v>19173</v>
      </c>
      <c r="J456" s="88" t="s">
        <v>19174</v>
      </c>
      <c r="K456" s="88" t="s">
        <v>19245</v>
      </c>
      <c r="L456" s="88" t="s">
        <v>19318</v>
      </c>
      <c r="M456" s="89" t="s">
        <v>19319</v>
      </c>
      <c r="N456" s="89" t="s">
        <v>1675</v>
      </c>
      <c r="O456" s="90">
        <v>45522</v>
      </c>
      <c r="P456" s="90">
        <v>45522</v>
      </c>
      <c r="Q456" s="90">
        <v>45522</v>
      </c>
      <c r="R456" s="89">
        <v>407</v>
      </c>
      <c r="S456" s="89">
        <v>1</v>
      </c>
      <c r="T456" s="89" t="s">
        <v>19209</v>
      </c>
      <c r="U456" s="89" t="s">
        <v>25270</v>
      </c>
      <c r="W456" s="89" t="s">
        <v>21851</v>
      </c>
      <c r="X456" s="89" t="s">
        <v>1675</v>
      </c>
      <c r="Y456" s="88" t="s">
        <v>25271</v>
      </c>
    </row>
    <row r="457" spans="1:25" x14ac:dyDescent="0.3">
      <c r="A457" s="84" t="str">
        <f t="shared" si="7"/>
        <v>msmith3</v>
      </c>
      <c r="B457" s="88" t="s">
        <v>27256</v>
      </c>
      <c r="C457" s="89" t="s">
        <v>27257</v>
      </c>
      <c r="D457" s="89" t="s">
        <v>27258</v>
      </c>
      <c r="E457" s="89" t="s">
        <v>5630</v>
      </c>
      <c r="F457" s="88" t="s">
        <v>19236</v>
      </c>
      <c r="G457" s="89" t="s">
        <v>19032</v>
      </c>
      <c r="H457" s="89" t="s">
        <v>19227</v>
      </c>
      <c r="I457" s="89" t="s">
        <v>19173</v>
      </c>
      <c r="J457" s="88" t="s">
        <v>19174</v>
      </c>
      <c r="K457" s="88" t="s">
        <v>19401</v>
      </c>
      <c r="L457" s="88" t="s">
        <v>17382</v>
      </c>
      <c r="M457" s="89" t="s">
        <v>8645</v>
      </c>
      <c r="N457" s="89" t="s">
        <v>407</v>
      </c>
      <c r="O457" s="90">
        <v>45543</v>
      </c>
      <c r="P457" s="90">
        <v>45543</v>
      </c>
      <c r="Q457" s="90">
        <v>45543</v>
      </c>
      <c r="R457" s="89">
        <v>386</v>
      </c>
      <c r="S457" s="89">
        <v>1</v>
      </c>
      <c r="T457" s="89" t="s">
        <v>19209</v>
      </c>
      <c r="U457" s="89" t="s">
        <v>27259</v>
      </c>
      <c r="W457" s="89" t="s">
        <v>4556</v>
      </c>
      <c r="X457" s="89" t="s">
        <v>477</v>
      </c>
      <c r="Y457" s="88" t="s">
        <v>14920</v>
      </c>
    </row>
    <row r="458" spans="1:25" x14ac:dyDescent="0.3">
      <c r="A458" s="84" t="str">
        <f t="shared" si="7"/>
        <v>jlopez0</v>
      </c>
      <c r="B458" s="88" t="s">
        <v>24944</v>
      </c>
      <c r="C458" s="89" t="s">
        <v>24945</v>
      </c>
      <c r="D458" s="89" t="s">
        <v>24946</v>
      </c>
      <c r="E458" s="89" t="s">
        <v>5630</v>
      </c>
      <c r="F458" s="88" t="s">
        <v>19236</v>
      </c>
      <c r="G458" s="89" t="s">
        <v>19032</v>
      </c>
      <c r="H458" s="89" t="s">
        <v>19227</v>
      </c>
      <c r="I458" s="89" t="s">
        <v>19173</v>
      </c>
      <c r="J458" s="88" t="s">
        <v>19174</v>
      </c>
      <c r="K458" s="88" t="s">
        <v>19431</v>
      </c>
      <c r="L458" s="88" t="s">
        <v>19432</v>
      </c>
      <c r="M458" s="89" t="s">
        <v>6264</v>
      </c>
      <c r="N458" s="89" t="s">
        <v>279</v>
      </c>
      <c r="O458" s="90">
        <v>45592</v>
      </c>
      <c r="P458" s="90">
        <v>45592</v>
      </c>
      <c r="Q458" s="90">
        <v>45592</v>
      </c>
      <c r="R458" s="89">
        <v>337</v>
      </c>
      <c r="S458" s="89">
        <v>0</v>
      </c>
      <c r="T458" s="89" t="s">
        <v>19176</v>
      </c>
      <c r="U458" s="89" t="s">
        <v>24947</v>
      </c>
      <c r="V458" s="89" t="s">
        <v>24948</v>
      </c>
      <c r="W458" s="89" t="s">
        <v>335</v>
      </c>
      <c r="X458" s="89" t="s">
        <v>279</v>
      </c>
      <c r="Y458" s="88" t="s">
        <v>12832</v>
      </c>
    </row>
    <row r="459" spans="1:25" x14ac:dyDescent="0.3">
      <c r="A459" s="84" t="str">
        <f t="shared" si="7"/>
        <v>mwrigh0</v>
      </c>
      <c r="B459" s="88" t="s">
        <v>27379</v>
      </c>
      <c r="C459" s="89" t="s">
        <v>27380</v>
      </c>
      <c r="D459" s="89" t="s">
        <v>27381</v>
      </c>
      <c r="E459" s="89" t="s">
        <v>5630</v>
      </c>
      <c r="F459" s="88" t="s">
        <v>19215</v>
      </c>
      <c r="G459" s="89" t="s">
        <v>19033</v>
      </c>
      <c r="H459" s="89" t="s">
        <v>19172</v>
      </c>
      <c r="I459" s="89" t="s">
        <v>19173</v>
      </c>
      <c r="J459" s="88" t="s">
        <v>19174</v>
      </c>
      <c r="K459" s="88" t="s">
        <v>19301</v>
      </c>
      <c r="L459" s="88" t="s">
        <v>19301</v>
      </c>
      <c r="M459" s="89" t="s">
        <v>19819</v>
      </c>
      <c r="N459" s="89" t="s">
        <v>760</v>
      </c>
      <c r="O459" s="90">
        <v>45564</v>
      </c>
      <c r="P459" s="90">
        <v>45564</v>
      </c>
      <c r="Q459" s="90">
        <v>45564</v>
      </c>
      <c r="R459" s="89">
        <v>365</v>
      </c>
      <c r="S459" s="89">
        <v>1</v>
      </c>
      <c r="T459" s="89" t="s">
        <v>19209</v>
      </c>
      <c r="U459" s="89" t="s">
        <v>7498</v>
      </c>
      <c r="W459" s="89" t="s">
        <v>1729</v>
      </c>
      <c r="X459" s="89" t="s">
        <v>760</v>
      </c>
      <c r="Y459" s="88" t="s">
        <v>7499</v>
      </c>
    </row>
    <row r="460" spans="1:25" x14ac:dyDescent="0.3">
      <c r="A460" s="84" t="str">
        <f t="shared" si="7"/>
        <v>rpomnit</v>
      </c>
      <c r="B460" s="88" t="s">
        <v>28591</v>
      </c>
      <c r="C460" s="89" t="s">
        <v>28592</v>
      </c>
      <c r="D460" s="89" t="s">
        <v>28593</v>
      </c>
      <c r="E460" s="89" t="s">
        <v>5630</v>
      </c>
      <c r="F460" s="88" t="s">
        <v>19181</v>
      </c>
      <c r="G460" s="89" t="s">
        <v>19030</v>
      </c>
      <c r="H460" s="89" t="s">
        <v>19172</v>
      </c>
      <c r="I460" s="89" t="s">
        <v>19173</v>
      </c>
      <c r="J460" s="88" t="s">
        <v>19174</v>
      </c>
      <c r="K460" s="88" t="s">
        <v>19175</v>
      </c>
      <c r="L460" s="88" t="s">
        <v>16610</v>
      </c>
      <c r="M460" s="89" t="s">
        <v>9597</v>
      </c>
      <c r="N460" s="89" t="s">
        <v>219</v>
      </c>
      <c r="O460" s="90">
        <v>45564</v>
      </c>
      <c r="P460" s="90">
        <v>45564</v>
      </c>
      <c r="Q460" s="90">
        <v>45564</v>
      </c>
      <c r="R460" s="89">
        <v>365</v>
      </c>
      <c r="S460" s="89">
        <v>1</v>
      </c>
      <c r="T460" s="89" t="s">
        <v>19209</v>
      </c>
      <c r="U460" s="89" t="s">
        <v>28594</v>
      </c>
      <c r="W460" s="89" t="s">
        <v>17023</v>
      </c>
      <c r="X460" s="89" t="s">
        <v>219</v>
      </c>
      <c r="Y460" s="88" t="s">
        <v>28595</v>
      </c>
    </row>
    <row r="461" spans="1:25" x14ac:dyDescent="0.3">
      <c r="A461" s="84" t="str">
        <f t="shared" si="7"/>
        <v>jpaynei</v>
      </c>
      <c r="B461" s="88" t="s">
        <v>25245</v>
      </c>
      <c r="C461" s="89" t="s">
        <v>25246</v>
      </c>
      <c r="D461" s="89" t="s">
        <v>25247</v>
      </c>
      <c r="E461" s="89" t="s">
        <v>19170</v>
      </c>
      <c r="F461" s="88" t="s">
        <v>19236</v>
      </c>
      <c r="G461" s="89" t="s">
        <v>19032</v>
      </c>
      <c r="H461" s="89" t="s">
        <v>19227</v>
      </c>
      <c r="I461" s="89" t="s">
        <v>19173</v>
      </c>
      <c r="J461" s="88" t="s">
        <v>19174</v>
      </c>
      <c r="K461" s="88" t="s">
        <v>19716</v>
      </c>
      <c r="L461" s="88" t="s">
        <v>19717</v>
      </c>
      <c r="M461" s="89" t="s">
        <v>5847</v>
      </c>
      <c r="N461" s="89" t="s">
        <v>279</v>
      </c>
      <c r="O461" s="90">
        <v>45606</v>
      </c>
      <c r="P461" s="90">
        <v>45606</v>
      </c>
      <c r="Q461" s="90">
        <v>45606</v>
      </c>
      <c r="R461" s="89">
        <v>323</v>
      </c>
      <c r="S461" s="89">
        <v>0</v>
      </c>
      <c r="T461" s="89" t="s">
        <v>19176</v>
      </c>
      <c r="U461" s="89" t="s">
        <v>25248</v>
      </c>
      <c r="W461" s="89" t="s">
        <v>25249</v>
      </c>
      <c r="X461" s="89" t="s">
        <v>279</v>
      </c>
      <c r="Y461" s="88" t="s">
        <v>25250</v>
      </c>
    </row>
    <row r="462" spans="1:25" x14ac:dyDescent="0.3">
      <c r="A462" s="84" t="str">
        <f t="shared" si="7"/>
        <v>mgaleas</v>
      </c>
      <c r="B462" s="88" t="s">
        <v>26733</v>
      </c>
      <c r="C462" s="89" t="s">
        <v>26734</v>
      </c>
      <c r="D462" s="89" t="s">
        <v>26735</v>
      </c>
      <c r="E462" s="89" t="s">
        <v>5630</v>
      </c>
      <c r="F462" s="88" t="s">
        <v>19236</v>
      </c>
      <c r="G462" s="89" t="s">
        <v>19032</v>
      </c>
      <c r="H462" s="89" t="s">
        <v>19227</v>
      </c>
      <c r="I462" s="89" t="s">
        <v>19173</v>
      </c>
      <c r="J462" s="88" t="s">
        <v>19189</v>
      </c>
      <c r="K462" s="88" t="s">
        <v>19190</v>
      </c>
      <c r="L462" s="88" t="s">
        <v>19191</v>
      </c>
      <c r="M462" s="89" t="s">
        <v>19192</v>
      </c>
      <c r="N462" s="89" t="s">
        <v>297</v>
      </c>
      <c r="O462" s="90">
        <v>45578</v>
      </c>
      <c r="P462" s="90">
        <v>45578</v>
      </c>
      <c r="Q462" s="90">
        <v>45578</v>
      </c>
      <c r="R462" s="89">
        <v>351</v>
      </c>
      <c r="S462" s="89">
        <v>0</v>
      </c>
      <c r="T462" s="89" t="s">
        <v>19176</v>
      </c>
      <c r="U462" s="89" t="s">
        <v>26736</v>
      </c>
      <c r="V462" s="89" t="s">
        <v>26737</v>
      </c>
      <c r="W462" s="89" t="s">
        <v>782</v>
      </c>
      <c r="X462" s="89" t="s">
        <v>297</v>
      </c>
      <c r="Y462" s="88" t="s">
        <v>26738</v>
      </c>
    </row>
    <row r="463" spans="1:25" x14ac:dyDescent="0.3">
      <c r="A463" s="84" t="str">
        <f t="shared" si="7"/>
        <v>jmcclar</v>
      </c>
      <c r="B463" s="88" t="s">
        <v>25051</v>
      </c>
      <c r="C463" s="89" t="s">
        <v>25052</v>
      </c>
      <c r="D463" s="89" t="s">
        <v>25053</v>
      </c>
      <c r="E463" s="89" t="s">
        <v>19170</v>
      </c>
      <c r="F463" s="88" t="s">
        <v>19181</v>
      </c>
      <c r="G463" s="89" t="s">
        <v>19030</v>
      </c>
      <c r="H463" s="89" t="s">
        <v>19172</v>
      </c>
      <c r="I463" s="89" t="s">
        <v>19173</v>
      </c>
      <c r="J463" s="88" t="s">
        <v>19189</v>
      </c>
      <c r="K463" s="88" t="s">
        <v>19374</v>
      </c>
      <c r="L463" s="88" t="s">
        <v>19375</v>
      </c>
      <c r="M463" s="89" t="s">
        <v>19376</v>
      </c>
      <c r="N463" s="89" t="s">
        <v>575</v>
      </c>
      <c r="O463" s="90">
        <v>45585</v>
      </c>
      <c r="P463" s="90">
        <v>45585</v>
      </c>
      <c r="Q463" s="90">
        <v>45585</v>
      </c>
      <c r="R463" s="89">
        <v>344</v>
      </c>
      <c r="S463" s="89">
        <v>0</v>
      </c>
      <c r="T463" s="89" t="s">
        <v>19176</v>
      </c>
      <c r="U463" s="89" t="s">
        <v>25054</v>
      </c>
      <c r="W463" s="89" t="s">
        <v>25055</v>
      </c>
      <c r="X463" s="89" t="s">
        <v>575</v>
      </c>
      <c r="Y463" s="88" t="s">
        <v>25056</v>
      </c>
    </row>
    <row r="464" spans="1:25" x14ac:dyDescent="0.3">
      <c r="A464" s="84" t="str">
        <f t="shared" si="7"/>
        <v>nakerbe</v>
      </c>
      <c r="B464" s="88" t="s">
        <v>27399</v>
      </c>
      <c r="C464" s="89" t="s">
        <v>27400</v>
      </c>
      <c r="D464" s="89" t="s">
        <v>27401</v>
      </c>
      <c r="E464" s="89" t="s">
        <v>19170</v>
      </c>
      <c r="F464" s="88" t="s">
        <v>19171</v>
      </c>
      <c r="G464" s="89" t="s">
        <v>19029</v>
      </c>
      <c r="H464" s="89" t="s">
        <v>19172</v>
      </c>
      <c r="I464" s="89" t="s">
        <v>19173</v>
      </c>
      <c r="J464" s="88" t="s">
        <v>19174</v>
      </c>
      <c r="K464" s="88" t="s">
        <v>19360</v>
      </c>
      <c r="L464" s="88" t="s">
        <v>19361</v>
      </c>
      <c r="M464" s="89" t="s">
        <v>19362</v>
      </c>
      <c r="N464" s="89" t="s">
        <v>1463</v>
      </c>
      <c r="O464" s="90">
        <v>45585</v>
      </c>
      <c r="P464" s="90">
        <v>45585</v>
      </c>
      <c r="Q464" s="90">
        <v>45585</v>
      </c>
      <c r="R464" s="89">
        <v>344</v>
      </c>
      <c r="S464" s="89">
        <v>0</v>
      </c>
      <c r="T464" s="89" t="s">
        <v>19176</v>
      </c>
      <c r="U464" s="89" t="s">
        <v>27402</v>
      </c>
      <c r="W464" s="89" t="s">
        <v>27403</v>
      </c>
      <c r="X464" s="89" t="s">
        <v>1472</v>
      </c>
      <c r="Y464" s="88" t="s">
        <v>27404</v>
      </c>
    </row>
    <row r="465" spans="1:25" x14ac:dyDescent="0.3">
      <c r="A465" s="84" t="str">
        <f t="shared" si="7"/>
        <v>cstanle</v>
      </c>
      <c r="B465" s="88" t="s">
        <v>21579</v>
      </c>
      <c r="C465" s="89" t="s">
        <v>21580</v>
      </c>
      <c r="D465" s="89" t="s">
        <v>21581</v>
      </c>
      <c r="E465" s="89" t="s">
        <v>19170</v>
      </c>
      <c r="F465" s="88" t="s">
        <v>19236</v>
      </c>
      <c r="G465" s="89" t="s">
        <v>19032</v>
      </c>
      <c r="H465" s="89" t="s">
        <v>19227</v>
      </c>
      <c r="I465" s="89" t="s">
        <v>19173</v>
      </c>
      <c r="J465" s="88" t="s">
        <v>19174</v>
      </c>
      <c r="K465" s="88" t="s">
        <v>19216</v>
      </c>
      <c r="L465" s="88" t="s">
        <v>19237</v>
      </c>
      <c r="M465" s="89" t="s">
        <v>19238</v>
      </c>
      <c r="N465" s="89" t="s">
        <v>250</v>
      </c>
      <c r="O465" s="90">
        <v>45599</v>
      </c>
      <c r="P465" s="90">
        <v>45599</v>
      </c>
      <c r="Q465" s="90">
        <v>45599</v>
      </c>
      <c r="R465" s="89">
        <v>330</v>
      </c>
      <c r="S465" s="89">
        <v>0</v>
      </c>
      <c r="T465" s="89" t="s">
        <v>19176</v>
      </c>
      <c r="U465" s="89" t="s">
        <v>21582</v>
      </c>
      <c r="W465" s="89" t="s">
        <v>21583</v>
      </c>
      <c r="X465" s="89" t="s">
        <v>453</v>
      </c>
      <c r="Y465" s="88" t="s">
        <v>21584</v>
      </c>
    </row>
    <row r="466" spans="1:25" x14ac:dyDescent="0.3">
      <c r="A466" s="84" t="str">
        <f t="shared" si="7"/>
        <v>jmorris</v>
      </c>
      <c r="B466" s="88" t="s">
        <v>25157</v>
      </c>
      <c r="C466" s="89" t="s">
        <v>25158</v>
      </c>
      <c r="D466" s="89" t="s">
        <v>25159</v>
      </c>
      <c r="E466" s="89" t="s">
        <v>19170</v>
      </c>
      <c r="F466" s="88" t="s">
        <v>19171</v>
      </c>
      <c r="G466" s="89" t="s">
        <v>19029</v>
      </c>
      <c r="H466" s="89" t="s">
        <v>19172</v>
      </c>
      <c r="I466" s="89" t="s">
        <v>19173</v>
      </c>
      <c r="J466" s="88" t="s">
        <v>19189</v>
      </c>
      <c r="K466" s="88" t="s">
        <v>19273</v>
      </c>
      <c r="L466" s="88" t="s">
        <v>19274</v>
      </c>
      <c r="M466" s="89" t="s">
        <v>7733</v>
      </c>
      <c r="N466" s="89" t="s">
        <v>328</v>
      </c>
      <c r="O466" s="90">
        <v>45606</v>
      </c>
      <c r="P466" s="90">
        <v>45606</v>
      </c>
      <c r="Q466" s="90">
        <v>45606</v>
      </c>
      <c r="R466" s="89">
        <v>323</v>
      </c>
      <c r="S466" s="89">
        <v>0</v>
      </c>
      <c r="T466" s="89" t="s">
        <v>19176</v>
      </c>
      <c r="U466" s="89" t="s">
        <v>25160</v>
      </c>
      <c r="W466" s="89" t="s">
        <v>22019</v>
      </c>
      <c r="X466" s="89" t="s">
        <v>328</v>
      </c>
      <c r="Y466" s="88" t="s">
        <v>25161</v>
      </c>
    </row>
    <row r="467" spans="1:25" x14ac:dyDescent="0.3">
      <c r="A467" s="84" t="str">
        <f t="shared" si="7"/>
        <v>pcarrin</v>
      </c>
      <c r="B467" s="88" t="s">
        <v>27784</v>
      </c>
      <c r="C467" s="89" t="s">
        <v>27785</v>
      </c>
      <c r="D467" s="89" t="s">
        <v>27786</v>
      </c>
      <c r="E467" s="89" t="s">
        <v>5630</v>
      </c>
      <c r="F467" s="88" t="s">
        <v>19236</v>
      </c>
      <c r="G467" s="89" t="s">
        <v>19032</v>
      </c>
      <c r="H467" s="89" t="s">
        <v>19227</v>
      </c>
      <c r="I467" s="89" t="s">
        <v>19173</v>
      </c>
      <c r="J467" s="88" t="s">
        <v>19189</v>
      </c>
      <c r="K467" s="88" t="s">
        <v>19273</v>
      </c>
      <c r="L467" s="88" t="s">
        <v>19274</v>
      </c>
      <c r="M467" s="89" t="s">
        <v>7733</v>
      </c>
      <c r="N467" s="89" t="s">
        <v>328</v>
      </c>
      <c r="O467" s="90">
        <v>45614</v>
      </c>
      <c r="P467" s="90">
        <v>45614</v>
      </c>
      <c r="Q467" s="90">
        <v>45614</v>
      </c>
      <c r="R467" s="89">
        <v>315</v>
      </c>
      <c r="S467" s="89">
        <v>0</v>
      </c>
      <c r="T467" s="89" t="s">
        <v>19176</v>
      </c>
      <c r="U467" s="89" t="s">
        <v>17334</v>
      </c>
      <c r="W467" s="89" t="s">
        <v>982</v>
      </c>
      <c r="X467" s="89" t="s">
        <v>416</v>
      </c>
      <c r="Y467" s="88" t="s">
        <v>12848</v>
      </c>
    </row>
    <row r="468" spans="1:25" x14ac:dyDescent="0.3">
      <c r="A468" s="84" t="str">
        <f t="shared" si="7"/>
        <v>uac000</v>
      </c>
      <c r="B468" s="88" t="s">
        <v>29959</v>
      </c>
      <c r="C468" s="89" t="s">
        <v>29960</v>
      </c>
      <c r="D468" s="89" t="s">
        <v>29961</v>
      </c>
      <c r="E468" s="89" t="s">
        <v>5630</v>
      </c>
      <c r="F468" s="88" t="s">
        <v>19171</v>
      </c>
      <c r="G468" s="89" t="s">
        <v>19029</v>
      </c>
      <c r="H468" s="89" t="s">
        <v>19172</v>
      </c>
      <c r="I468" s="89" t="s">
        <v>19173</v>
      </c>
      <c r="J468" s="88" t="s">
        <v>19189</v>
      </c>
      <c r="K468" s="88" t="s">
        <v>19294</v>
      </c>
      <c r="L468" s="88" t="s">
        <v>19295</v>
      </c>
      <c r="M468" s="89" t="s">
        <v>19296</v>
      </c>
      <c r="N468" s="89" t="s">
        <v>541</v>
      </c>
      <c r="O468" s="90">
        <v>45627</v>
      </c>
      <c r="P468" s="90">
        <v>45627</v>
      </c>
      <c r="Q468" s="90">
        <v>45627</v>
      </c>
      <c r="R468" s="89">
        <v>302</v>
      </c>
      <c r="S468" s="89">
        <v>0</v>
      </c>
      <c r="T468" s="89" t="s">
        <v>19176</v>
      </c>
      <c r="U468" s="89" t="s">
        <v>29962</v>
      </c>
      <c r="W468" s="89" t="s">
        <v>24071</v>
      </c>
      <c r="X468" s="89" t="s">
        <v>541</v>
      </c>
      <c r="Y468" s="88" t="s">
        <v>311</v>
      </c>
    </row>
    <row r="469" spans="1:25" x14ac:dyDescent="0.3">
      <c r="A469" s="84" t="str">
        <f t="shared" si="7"/>
        <v>pdowdy</v>
      </c>
      <c r="B469" s="88" t="s">
        <v>27797</v>
      </c>
      <c r="C469" s="89" t="s">
        <v>27798</v>
      </c>
      <c r="D469" s="89" t="s">
        <v>27799</v>
      </c>
      <c r="E469" s="89" t="s">
        <v>5630</v>
      </c>
      <c r="F469" s="88" t="s">
        <v>19171</v>
      </c>
      <c r="G469" s="89" t="s">
        <v>19029</v>
      </c>
      <c r="H469" s="89" t="s">
        <v>19172</v>
      </c>
      <c r="I469" s="89" t="s">
        <v>19173</v>
      </c>
      <c r="J469" s="88" t="s">
        <v>19174</v>
      </c>
      <c r="K469" s="88" t="s">
        <v>19522</v>
      </c>
      <c r="L469" s="88" t="s">
        <v>19523</v>
      </c>
      <c r="M469" s="89" t="s">
        <v>7156</v>
      </c>
      <c r="N469" s="89" t="s">
        <v>773</v>
      </c>
      <c r="O469" s="90">
        <v>45641</v>
      </c>
      <c r="P469" s="90">
        <v>45641</v>
      </c>
      <c r="Q469" s="90">
        <v>45641</v>
      </c>
      <c r="R469" s="89">
        <v>288</v>
      </c>
      <c r="S469" s="89">
        <v>0</v>
      </c>
      <c r="T469" s="89" t="s">
        <v>19176</v>
      </c>
      <c r="U469" s="89" t="s">
        <v>27800</v>
      </c>
      <c r="W469" s="89" t="s">
        <v>3374</v>
      </c>
      <c r="X469" s="89" t="s">
        <v>773</v>
      </c>
      <c r="Y469" s="88" t="s">
        <v>27801</v>
      </c>
    </row>
    <row r="470" spans="1:25" x14ac:dyDescent="0.3">
      <c r="A470" s="84" t="str">
        <f t="shared" si="7"/>
        <v/>
      </c>
      <c r="B470" s="88" t="s">
        <v>19168</v>
      </c>
      <c r="C470" s="89" t="s">
        <v>19169</v>
      </c>
      <c r="E470" s="89" t="s">
        <v>19170</v>
      </c>
      <c r="F470" s="88" t="s">
        <v>19171</v>
      </c>
      <c r="G470" s="89" t="s">
        <v>19029</v>
      </c>
      <c r="H470" s="89" t="s">
        <v>19172</v>
      </c>
      <c r="I470" s="89" t="s">
        <v>19173</v>
      </c>
      <c r="J470" s="88" t="s">
        <v>19174</v>
      </c>
      <c r="K470" s="88" t="s">
        <v>19175</v>
      </c>
      <c r="L470" s="88" t="s">
        <v>16610</v>
      </c>
      <c r="M470" s="89" t="s">
        <v>9597</v>
      </c>
      <c r="N470" s="89" t="s">
        <v>219</v>
      </c>
      <c r="O470" s="90">
        <v>45662</v>
      </c>
      <c r="P470" s="90">
        <v>45662</v>
      </c>
      <c r="Q470" s="90">
        <v>45662</v>
      </c>
      <c r="R470" s="89">
        <v>267</v>
      </c>
      <c r="S470" s="89">
        <v>0</v>
      </c>
      <c r="T470" s="89" t="s">
        <v>19176</v>
      </c>
      <c r="U470" s="89" t="s">
        <v>19177</v>
      </c>
      <c r="W470" s="89" t="s">
        <v>4048</v>
      </c>
      <c r="X470" s="89" t="s">
        <v>219</v>
      </c>
      <c r="Y470" s="88" t="s">
        <v>19178</v>
      </c>
    </row>
    <row r="471" spans="1:25" x14ac:dyDescent="0.3">
      <c r="A471" s="84" t="str">
        <f t="shared" si="7"/>
        <v>dscott</v>
      </c>
      <c r="B471" s="88" t="s">
        <v>22433</v>
      </c>
      <c r="C471" s="89" t="s">
        <v>22434</v>
      </c>
      <c r="D471" s="89" t="s">
        <v>22435</v>
      </c>
      <c r="E471" s="89" t="s">
        <v>19170</v>
      </c>
      <c r="F471" s="88" t="s">
        <v>19181</v>
      </c>
      <c r="G471" s="89" t="s">
        <v>19030</v>
      </c>
      <c r="H471" s="89" t="s">
        <v>19172</v>
      </c>
      <c r="I471" s="89" t="s">
        <v>19173</v>
      </c>
      <c r="J471" s="88" t="s">
        <v>19189</v>
      </c>
      <c r="K471" s="88" t="s">
        <v>19374</v>
      </c>
      <c r="L471" s="88" t="s">
        <v>19375</v>
      </c>
      <c r="M471" s="89" t="s">
        <v>19376</v>
      </c>
      <c r="N471" s="89" t="s">
        <v>575</v>
      </c>
      <c r="O471" s="90">
        <v>45697</v>
      </c>
      <c r="P471" s="90">
        <v>45697</v>
      </c>
      <c r="Q471" s="90">
        <v>45697</v>
      </c>
      <c r="R471" s="89">
        <v>232</v>
      </c>
      <c r="S471" s="89">
        <v>0</v>
      </c>
      <c r="T471" s="89" t="s">
        <v>19176</v>
      </c>
      <c r="U471" s="89" t="s">
        <v>22436</v>
      </c>
      <c r="W471" s="89" t="s">
        <v>22437</v>
      </c>
      <c r="X471" s="89" t="s">
        <v>575</v>
      </c>
      <c r="Y471" s="88" t="s">
        <v>22438</v>
      </c>
    </row>
    <row r="472" spans="1:25" x14ac:dyDescent="0.3">
      <c r="A472" s="84" t="str">
        <f t="shared" si="7"/>
        <v>bbaqir</v>
      </c>
      <c r="B472" s="88" t="s">
        <v>20344</v>
      </c>
      <c r="C472" s="89" t="s">
        <v>20345</v>
      </c>
      <c r="D472" s="89" t="s">
        <v>20346</v>
      </c>
      <c r="E472" s="89" t="s">
        <v>5630</v>
      </c>
      <c r="F472" s="88" t="s">
        <v>19171</v>
      </c>
      <c r="G472" s="89" t="s">
        <v>19029</v>
      </c>
      <c r="H472" s="89" t="s">
        <v>19172</v>
      </c>
      <c r="I472" s="89" t="s">
        <v>19173</v>
      </c>
      <c r="J472" s="88" t="s">
        <v>19189</v>
      </c>
      <c r="K472" s="88" t="s">
        <v>19294</v>
      </c>
      <c r="L472" s="88" t="s">
        <v>19295</v>
      </c>
      <c r="M472" s="89" t="s">
        <v>19296</v>
      </c>
      <c r="N472" s="89" t="s">
        <v>541</v>
      </c>
      <c r="O472" s="90">
        <v>45711</v>
      </c>
      <c r="P472" s="90">
        <v>45711</v>
      </c>
      <c r="Q472" s="90">
        <v>45711</v>
      </c>
      <c r="R472" s="89">
        <v>218</v>
      </c>
      <c r="S472" s="89">
        <v>0</v>
      </c>
      <c r="T472" s="89" t="s">
        <v>19176</v>
      </c>
      <c r="U472" s="89" t="s">
        <v>7357</v>
      </c>
      <c r="W472" s="89" t="s">
        <v>611</v>
      </c>
      <c r="X472" s="89" t="s">
        <v>541</v>
      </c>
      <c r="Y472" s="88" t="s">
        <v>7358</v>
      </c>
    </row>
    <row r="473" spans="1:25" x14ac:dyDescent="0.3">
      <c r="A473" s="84" t="str">
        <f t="shared" si="7"/>
        <v>mbaile1</v>
      </c>
      <c r="B473" s="88" t="s">
        <v>26447</v>
      </c>
      <c r="C473" s="89" t="s">
        <v>26448</v>
      </c>
      <c r="D473" s="89" t="s">
        <v>26449</v>
      </c>
      <c r="E473" s="89" t="s">
        <v>19036</v>
      </c>
      <c r="F473" s="88" t="s">
        <v>19171</v>
      </c>
      <c r="G473" s="89" t="s">
        <v>19029</v>
      </c>
      <c r="H473" s="89" t="s">
        <v>19172</v>
      </c>
      <c r="I473" s="89" t="s">
        <v>19173</v>
      </c>
      <c r="J473" s="88" t="s">
        <v>19174</v>
      </c>
      <c r="K473" s="88" t="s">
        <v>19401</v>
      </c>
      <c r="L473" s="88" t="s">
        <v>19764</v>
      </c>
      <c r="M473" s="89" t="s">
        <v>8645</v>
      </c>
      <c r="N473" s="89" t="s">
        <v>407</v>
      </c>
      <c r="O473" s="90">
        <v>45732</v>
      </c>
      <c r="P473" s="90">
        <v>45732</v>
      </c>
      <c r="Q473" s="90">
        <v>45732</v>
      </c>
      <c r="R473" s="89">
        <v>197</v>
      </c>
      <c r="S473" s="89">
        <v>0</v>
      </c>
      <c r="T473" s="89" t="s">
        <v>19176</v>
      </c>
      <c r="U473" s="89" t="s">
        <v>18779</v>
      </c>
      <c r="V473" s="89" t="s">
        <v>26450</v>
      </c>
      <c r="W473" s="89" t="s">
        <v>18780</v>
      </c>
      <c r="X473" s="89" t="s">
        <v>477</v>
      </c>
      <c r="Y473" s="88" t="s">
        <v>18781</v>
      </c>
    </row>
    <row r="474" spans="1:25" x14ac:dyDescent="0.3">
      <c r="A474" s="84" t="str">
        <f t="shared" si="7"/>
        <v>rguzma0</v>
      </c>
      <c r="B474" s="88" t="s">
        <v>28289</v>
      </c>
      <c r="C474" s="89" t="s">
        <v>28290</v>
      </c>
      <c r="D474" s="89" t="s">
        <v>28291</v>
      </c>
      <c r="E474" s="89" t="s">
        <v>19170</v>
      </c>
      <c r="F474" s="88" t="s">
        <v>19272</v>
      </c>
      <c r="G474" s="89" t="s">
        <v>19048</v>
      </c>
      <c r="H474" s="89" t="s">
        <v>19227</v>
      </c>
      <c r="I474" s="89" t="s">
        <v>19173</v>
      </c>
      <c r="J474" s="88" t="s">
        <v>19174</v>
      </c>
      <c r="K474" s="88" t="s">
        <v>19216</v>
      </c>
      <c r="L474" s="88" t="s">
        <v>19237</v>
      </c>
      <c r="M474" s="89" t="s">
        <v>19238</v>
      </c>
      <c r="N474" s="89" t="s">
        <v>250</v>
      </c>
      <c r="O474" s="90">
        <v>45739</v>
      </c>
      <c r="P474" s="90">
        <v>45739</v>
      </c>
      <c r="Q474" s="90">
        <v>45739</v>
      </c>
      <c r="R474" s="89">
        <v>190</v>
      </c>
      <c r="S474" s="89">
        <v>0</v>
      </c>
      <c r="T474" s="89" t="s">
        <v>19176</v>
      </c>
      <c r="U474" s="89" t="s">
        <v>28292</v>
      </c>
      <c r="W474" s="89" t="s">
        <v>20563</v>
      </c>
      <c r="X474" s="89" t="s">
        <v>250</v>
      </c>
      <c r="Y474" s="88" t="s">
        <v>28293</v>
      </c>
    </row>
    <row r="475" spans="1:25" x14ac:dyDescent="0.3">
      <c r="A475" s="84" t="str">
        <f t="shared" si="7"/>
        <v>gstrong</v>
      </c>
      <c r="B475" s="88" t="s">
        <v>23530</v>
      </c>
      <c r="C475" s="89" t="s">
        <v>23531</v>
      </c>
      <c r="D475" s="89" t="s">
        <v>23532</v>
      </c>
      <c r="E475" s="89" t="s">
        <v>5630</v>
      </c>
      <c r="F475" s="88" t="s">
        <v>19171</v>
      </c>
      <c r="G475" s="89" t="s">
        <v>19029</v>
      </c>
      <c r="H475" s="89" t="s">
        <v>19172</v>
      </c>
      <c r="I475" s="89" t="s">
        <v>19173</v>
      </c>
      <c r="J475" s="88" t="s">
        <v>19189</v>
      </c>
      <c r="K475" s="88" t="s">
        <v>19333</v>
      </c>
      <c r="L475" s="88" t="s">
        <v>19447</v>
      </c>
      <c r="M475" s="89" t="s">
        <v>9382</v>
      </c>
      <c r="N475" s="89" t="s">
        <v>366</v>
      </c>
      <c r="O475" s="90">
        <v>45739</v>
      </c>
      <c r="P475" s="90">
        <v>45739</v>
      </c>
      <c r="Q475" s="90">
        <v>45739</v>
      </c>
      <c r="R475" s="89">
        <v>190</v>
      </c>
      <c r="S475" s="89">
        <v>0</v>
      </c>
      <c r="T475" s="89" t="s">
        <v>19176</v>
      </c>
      <c r="U475" s="89" t="s">
        <v>31101</v>
      </c>
      <c r="W475" s="89" t="s">
        <v>31102</v>
      </c>
      <c r="X475" s="89" t="s">
        <v>260</v>
      </c>
      <c r="Y475" s="88" t="s">
        <v>31103</v>
      </c>
    </row>
    <row r="476" spans="1:25" x14ac:dyDescent="0.3">
      <c r="A476" s="84" t="str">
        <f t="shared" si="7"/>
        <v>jsteven</v>
      </c>
      <c r="B476" s="88" t="s">
        <v>25558</v>
      </c>
      <c r="C476" s="89" t="s">
        <v>25559</v>
      </c>
      <c r="D476" s="89" t="s">
        <v>25560</v>
      </c>
      <c r="E476" s="89" t="s">
        <v>5630</v>
      </c>
      <c r="F476" s="88" t="s">
        <v>19372</v>
      </c>
      <c r="G476" s="89" t="s">
        <v>19373</v>
      </c>
      <c r="H476" s="89" t="s">
        <v>19172</v>
      </c>
      <c r="I476" s="89" t="s">
        <v>19173</v>
      </c>
      <c r="J476" s="88" t="s">
        <v>19189</v>
      </c>
      <c r="K476" s="88" t="s">
        <v>19374</v>
      </c>
      <c r="L476" s="88" t="s">
        <v>19375</v>
      </c>
      <c r="M476" s="89" t="s">
        <v>19376</v>
      </c>
      <c r="N476" s="89" t="s">
        <v>575</v>
      </c>
      <c r="O476" s="90">
        <v>45753</v>
      </c>
      <c r="P476" s="90">
        <v>45753</v>
      </c>
      <c r="Q476" s="90">
        <v>45753</v>
      </c>
      <c r="R476" s="89">
        <v>176</v>
      </c>
      <c r="S476" s="89">
        <v>0</v>
      </c>
      <c r="T476" s="89" t="s">
        <v>19193</v>
      </c>
      <c r="U476" s="89" t="s">
        <v>12255</v>
      </c>
      <c r="W476" s="89" t="s">
        <v>267</v>
      </c>
      <c r="X476" s="89" t="s">
        <v>268</v>
      </c>
      <c r="Y476" s="88" t="s">
        <v>5354</v>
      </c>
    </row>
    <row r="477" spans="1:25" x14ac:dyDescent="0.3">
      <c r="A477" s="84" t="str">
        <f t="shared" si="7"/>
        <v>ajacobo</v>
      </c>
      <c r="B477" s="88" t="s">
        <v>19761</v>
      </c>
      <c r="C477" s="89" t="s">
        <v>19762</v>
      </c>
      <c r="D477" s="89" t="s">
        <v>19763</v>
      </c>
      <c r="E477" s="89" t="s">
        <v>19170</v>
      </c>
      <c r="F477" s="88" t="s">
        <v>19236</v>
      </c>
      <c r="G477" s="89" t="s">
        <v>19032</v>
      </c>
      <c r="H477" s="89" t="s">
        <v>19227</v>
      </c>
      <c r="I477" s="89" t="s">
        <v>19173</v>
      </c>
      <c r="J477" s="88" t="s">
        <v>19174</v>
      </c>
      <c r="K477" s="88" t="s">
        <v>19401</v>
      </c>
      <c r="L477" s="88" t="s">
        <v>19764</v>
      </c>
      <c r="M477" s="89" t="s">
        <v>8645</v>
      </c>
      <c r="N477" s="89" t="s">
        <v>407</v>
      </c>
      <c r="O477" s="90">
        <v>45760</v>
      </c>
      <c r="P477" s="90">
        <v>45760</v>
      </c>
      <c r="Q477" s="90">
        <v>45760</v>
      </c>
      <c r="R477" s="89">
        <v>169</v>
      </c>
      <c r="S477" s="89">
        <v>0</v>
      </c>
      <c r="T477" s="89" t="s">
        <v>19193</v>
      </c>
      <c r="U477" s="89" t="s">
        <v>19765</v>
      </c>
      <c r="W477" s="89" t="s">
        <v>3599</v>
      </c>
      <c r="X477" s="89" t="s">
        <v>407</v>
      </c>
      <c r="Y477" s="88" t="s">
        <v>11767</v>
      </c>
    </row>
    <row r="478" spans="1:25" x14ac:dyDescent="0.3">
      <c r="A478" s="84" t="str">
        <f t="shared" si="7"/>
        <v>gwillia</v>
      </c>
      <c r="B478" s="88" t="s">
        <v>23585</v>
      </c>
      <c r="C478" s="89" t="s">
        <v>23586</v>
      </c>
      <c r="D478" s="89" t="s">
        <v>23587</v>
      </c>
      <c r="E478" s="89" t="s">
        <v>19170</v>
      </c>
      <c r="F478" s="88" t="s">
        <v>19181</v>
      </c>
      <c r="G478" s="89" t="s">
        <v>19030</v>
      </c>
      <c r="H478" s="89" t="s">
        <v>19172</v>
      </c>
      <c r="I478" s="89" t="s">
        <v>19173</v>
      </c>
      <c r="J478" s="88" t="s">
        <v>19174</v>
      </c>
      <c r="K478" s="88" t="s">
        <v>19401</v>
      </c>
      <c r="L478" s="88" t="s">
        <v>19764</v>
      </c>
      <c r="M478" s="89" t="s">
        <v>8645</v>
      </c>
      <c r="N478" s="89" t="s">
        <v>407</v>
      </c>
      <c r="O478" s="90">
        <v>45767</v>
      </c>
      <c r="P478" s="90">
        <v>45767</v>
      </c>
      <c r="Q478" s="90">
        <v>45767</v>
      </c>
      <c r="R478" s="89">
        <v>162</v>
      </c>
      <c r="S478" s="89">
        <v>0</v>
      </c>
      <c r="T478" s="89" t="s">
        <v>19193</v>
      </c>
      <c r="U478" s="89" t="s">
        <v>23588</v>
      </c>
      <c r="W478" s="89" t="s">
        <v>3957</v>
      </c>
      <c r="X478" s="89" t="s">
        <v>477</v>
      </c>
      <c r="Y478" s="88" t="s">
        <v>23589</v>
      </c>
    </row>
    <row r="479" spans="1:25" x14ac:dyDescent="0.3">
      <c r="A479" s="84" t="str">
        <f t="shared" si="7"/>
        <v>bbauer</v>
      </c>
      <c r="B479" s="88" t="s">
        <v>20347</v>
      </c>
      <c r="C479" s="89" t="s">
        <v>20348</v>
      </c>
      <c r="D479" s="89" t="s">
        <v>20349</v>
      </c>
      <c r="E479" s="89" t="s">
        <v>19170</v>
      </c>
      <c r="F479" s="88" t="s">
        <v>19181</v>
      </c>
      <c r="G479" s="89" t="s">
        <v>19030</v>
      </c>
      <c r="H479" s="89" t="s">
        <v>19172</v>
      </c>
      <c r="I479" s="89" t="s">
        <v>19173</v>
      </c>
      <c r="J479" s="88" t="s">
        <v>19174</v>
      </c>
      <c r="K479" s="88" t="s">
        <v>19522</v>
      </c>
      <c r="L479" s="88" t="s">
        <v>19523</v>
      </c>
      <c r="M479" s="89" t="s">
        <v>7156</v>
      </c>
      <c r="N479" s="89" t="s">
        <v>773</v>
      </c>
      <c r="O479" s="90">
        <v>45830</v>
      </c>
      <c r="P479" s="90">
        <v>45830</v>
      </c>
      <c r="Q479" s="90">
        <v>45830</v>
      </c>
      <c r="R479" s="89">
        <v>99</v>
      </c>
      <c r="S479" s="89">
        <v>0</v>
      </c>
      <c r="T479" s="89" t="s">
        <v>19193</v>
      </c>
      <c r="U479" s="89" t="s">
        <v>20350</v>
      </c>
      <c r="W479" s="89" t="s">
        <v>20351</v>
      </c>
      <c r="X479" s="89" t="s">
        <v>773</v>
      </c>
      <c r="Y479" s="88" t="s">
        <v>20352</v>
      </c>
    </row>
    <row r="480" spans="1:25" x14ac:dyDescent="0.3">
      <c r="A480" s="84" t="str">
        <f t="shared" si="7"/>
        <v>mrogers</v>
      </c>
      <c r="B480" s="88" t="s">
        <v>27178</v>
      </c>
      <c r="C480" s="89" t="s">
        <v>27179</v>
      </c>
      <c r="D480" s="89" t="s">
        <v>27180</v>
      </c>
      <c r="E480" s="89" t="s">
        <v>5630</v>
      </c>
      <c r="F480" s="88" t="s">
        <v>19215</v>
      </c>
      <c r="G480" s="89" t="s">
        <v>19033</v>
      </c>
      <c r="H480" s="89" t="s">
        <v>19172</v>
      </c>
      <c r="I480" s="89" t="s">
        <v>19173</v>
      </c>
      <c r="J480" s="88" t="s">
        <v>19189</v>
      </c>
      <c r="K480" s="88" t="s">
        <v>19333</v>
      </c>
      <c r="L480" s="88" t="s">
        <v>19447</v>
      </c>
      <c r="M480" s="89" t="s">
        <v>9382</v>
      </c>
      <c r="N480" s="89" t="s">
        <v>366</v>
      </c>
      <c r="O480" s="90">
        <v>45788</v>
      </c>
      <c r="P480" s="90">
        <v>45788</v>
      </c>
      <c r="Q480" s="90">
        <v>45788</v>
      </c>
      <c r="R480" s="89">
        <v>141</v>
      </c>
      <c r="S480" s="89">
        <v>0</v>
      </c>
      <c r="T480" s="89" t="s">
        <v>19193</v>
      </c>
      <c r="U480" s="89" t="s">
        <v>8827</v>
      </c>
      <c r="W480" s="89" t="s">
        <v>8828</v>
      </c>
      <c r="X480" s="89" t="s">
        <v>416</v>
      </c>
      <c r="Y480" s="88" t="s">
        <v>8829</v>
      </c>
    </row>
    <row r="481" spans="1:25" x14ac:dyDescent="0.3">
      <c r="A481" s="84" t="str">
        <f t="shared" si="7"/>
        <v>tbrown0</v>
      </c>
      <c r="B481" s="88" t="s">
        <v>29492</v>
      </c>
      <c r="C481" s="89" t="s">
        <v>29493</v>
      </c>
      <c r="D481" s="89" t="s">
        <v>29494</v>
      </c>
      <c r="E481" s="89" t="s">
        <v>19170</v>
      </c>
      <c r="F481" s="88" t="s">
        <v>19215</v>
      </c>
      <c r="G481" s="89" t="s">
        <v>19033</v>
      </c>
      <c r="H481" s="89" t="s">
        <v>19172</v>
      </c>
      <c r="I481" s="89" t="s">
        <v>19173</v>
      </c>
      <c r="J481" s="88" t="s">
        <v>19174</v>
      </c>
      <c r="K481" s="88" t="s">
        <v>19401</v>
      </c>
      <c r="L481" s="88" t="s">
        <v>19764</v>
      </c>
      <c r="M481" s="89" t="s">
        <v>8645</v>
      </c>
      <c r="N481" s="89" t="s">
        <v>407</v>
      </c>
      <c r="O481" s="90">
        <v>45802</v>
      </c>
      <c r="P481" s="90">
        <v>45802</v>
      </c>
      <c r="Q481" s="90">
        <v>45802</v>
      </c>
      <c r="R481" s="89">
        <v>127</v>
      </c>
      <c r="S481" s="89">
        <v>0</v>
      </c>
      <c r="T481" s="89" t="s">
        <v>19193</v>
      </c>
      <c r="U481" s="89" t="s">
        <v>29495</v>
      </c>
      <c r="W481" s="89" t="s">
        <v>18780</v>
      </c>
      <c r="X481" s="89" t="s">
        <v>477</v>
      </c>
      <c r="Y481" s="88" t="s">
        <v>18781</v>
      </c>
    </row>
    <row r="482" spans="1:25" x14ac:dyDescent="0.3">
      <c r="A482" s="84" t="str">
        <f t="shared" si="7"/>
        <v>jpiche</v>
      </c>
      <c r="B482" s="88" t="s">
        <v>25287</v>
      </c>
      <c r="C482" s="89" t="s">
        <v>25288</v>
      </c>
      <c r="D482" s="89" t="s">
        <v>25289</v>
      </c>
      <c r="E482" s="89" t="s">
        <v>19170</v>
      </c>
      <c r="F482" s="88" t="s">
        <v>19171</v>
      </c>
      <c r="G482" s="89" t="s">
        <v>19029</v>
      </c>
      <c r="H482" s="89" t="s">
        <v>19172</v>
      </c>
      <c r="I482" s="89" t="s">
        <v>19173</v>
      </c>
      <c r="J482" s="88" t="s">
        <v>19174</v>
      </c>
      <c r="K482" s="88" t="s">
        <v>19401</v>
      </c>
      <c r="L482" s="88" t="s">
        <v>19764</v>
      </c>
      <c r="M482" s="89" t="s">
        <v>8645</v>
      </c>
      <c r="N482" s="89" t="s">
        <v>407</v>
      </c>
      <c r="O482" s="90">
        <v>45802</v>
      </c>
      <c r="P482" s="90">
        <v>45802</v>
      </c>
      <c r="Q482" s="90">
        <v>45802</v>
      </c>
      <c r="R482" s="89">
        <v>127</v>
      </c>
      <c r="S482" s="89">
        <v>0</v>
      </c>
      <c r="T482" s="89" t="s">
        <v>19193</v>
      </c>
      <c r="U482" s="89" t="s">
        <v>25290</v>
      </c>
      <c r="W482" s="89" t="s">
        <v>25291</v>
      </c>
      <c r="X482" s="89" t="s">
        <v>983</v>
      </c>
      <c r="Y482" s="88" t="s">
        <v>25292</v>
      </c>
    </row>
    <row r="483" spans="1:25" x14ac:dyDescent="0.3">
      <c r="A483" s="84" t="str">
        <f t="shared" si="7"/>
        <v>ghoriat</v>
      </c>
      <c r="B483" s="88" t="s">
        <v>23363</v>
      </c>
      <c r="C483" s="89" t="s">
        <v>23364</v>
      </c>
      <c r="D483" s="89" t="s">
        <v>23365</v>
      </c>
      <c r="E483" s="89" t="s">
        <v>5630</v>
      </c>
      <c r="F483" s="88" t="s">
        <v>19215</v>
      </c>
      <c r="G483" s="89" t="s">
        <v>19033</v>
      </c>
      <c r="H483" s="89" t="s">
        <v>19172</v>
      </c>
      <c r="I483" s="89" t="s">
        <v>19173</v>
      </c>
      <c r="J483" s="88" t="s">
        <v>19189</v>
      </c>
      <c r="K483" s="88" t="s">
        <v>19190</v>
      </c>
      <c r="L483" s="88" t="s">
        <v>19191</v>
      </c>
      <c r="M483" s="89" t="s">
        <v>19192</v>
      </c>
      <c r="N483" s="89" t="s">
        <v>297</v>
      </c>
      <c r="O483" s="90">
        <v>45816</v>
      </c>
      <c r="P483" s="90">
        <v>45816</v>
      </c>
      <c r="Q483" s="90">
        <v>45816</v>
      </c>
      <c r="R483" s="89">
        <v>113</v>
      </c>
      <c r="S483" s="89">
        <v>0</v>
      </c>
      <c r="T483" s="89" t="s">
        <v>19193</v>
      </c>
      <c r="U483" s="89" t="s">
        <v>11725</v>
      </c>
      <c r="V483" s="89" t="s">
        <v>2504</v>
      </c>
      <c r="W483" s="89" t="s">
        <v>1177</v>
      </c>
      <c r="X483" s="89" t="s">
        <v>297</v>
      </c>
      <c r="Y483" s="88" t="s">
        <v>11726</v>
      </c>
    </row>
    <row r="484" spans="1:25" x14ac:dyDescent="0.3">
      <c r="A484" s="84" t="str">
        <f t="shared" si="7"/>
        <v>dshaw</v>
      </c>
      <c r="B484" s="88" t="s">
        <v>22443</v>
      </c>
      <c r="C484" s="89" t="s">
        <v>22444</v>
      </c>
      <c r="D484" s="89" t="s">
        <v>22445</v>
      </c>
      <c r="E484" s="89" t="s">
        <v>19170</v>
      </c>
      <c r="F484" s="88" t="s">
        <v>19199</v>
      </c>
      <c r="G484" s="89" t="s">
        <v>19045</v>
      </c>
      <c r="H484" s="89" t="s">
        <v>19172</v>
      </c>
      <c r="I484" s="89" t="s">
        <v>19173</v>
      </c>
      <c r="J484" s="88" t="s">
        <v>19189</v>
      </c>
      <c r="K484" s="88" t="s">
        <v>20262</v>
      </c>
      <c r="L484" s="88" t="s">
        <v>20263</v>
      </c>
      <c r="M484" s="89" t="s">
        <v>20264</v>
      </c>
      <c r="N484" s="89" t="s">
        <v>435</v>
      </c>
      <c r="O484" s="90">
        <v>45830</v>
      </c>
      <c r="P484" s="90">
        <v>45830</v>
      </c>
      <c r="Q484" s="90">
        <v>45830</v>
      </c>
      <c r="R484" s="89">
        <v>99</v>
      </c>
      <c r="S484" s="89">
        <v>0</v>
      </c>
      <c r="T484" s="89" t="s">
        <v>19193</v>
      </c>
      <c r="U484" s="89" t="s">
        <v>22446</v>
      </c>
      <c r="V484" s="89" t="s">
        <v>22447</v>
      </c>
      <c r="W484" s="89" t="s">
        <v>22448</v>
      </c>
      <c r="X484" s="89" t="s">
        <v>260</v>
      </c>
      <c r="Y484" s="88" t="s">
        <v>22449</v>
      </c>
    </row>
    <row r="485" spans="1:25" x14ac:dyDescent="0.3">
      <c r="A485" s="84" t="str">
        <f t="shared" si="7"/>
        <v>jshelto</v>
      </c>
      <c r="B485" s="88" t="s">
        <v>25510</v>
      </c>
      <c r="C485" s="89" t="s">
        <v>25511</v>
      </c>
      <c r="D485" s="89" t="s">
        <v>25512</v>
      </c>
      <c r="E485" s="89" t="s">
        <v>5630</v>
      </c>
      <c r="F485" s="88" t="s">
        <v>19797</v>
      </c>
      <c r="G485" s="89" t="s">
        <v>19070</v>
      </c>
      <c r="H485" s="89" t="s">
        <v>19227</v>
      </c>
      <c r="I485" s="89" t="s">
        <v>19173</v>
      </c>
      <c r="J485" s="88" t="s">
        <v>19174</v>
      </c>
      <c r="K485" s="88" t="s">
        <v>19258</v>
      </c>
      <c r="L485" s="88" t="s">
        <v>19259</v>
      </c>
      <c r="M485" s="89" t="s">
        <v>19260</v>
      </c>
      <c r="N485" s="89" t="s">
        <v>279</v>
      </c>
      <c r="O485" s="90">
        <v>45830</v>
      </c>
      <c r="P485" s="90">
        <v>45830</v>
      </c>
      <c r="Q485" s="90">
        <v>45830</v>
      </c>
      <c r="R485" s="89">
        <v>99</v>
      </c>
      <c r="S485" s="89">
        <v>0</v>
      </c>
      <c r="T485" s="89" t="s">
        <v>19193</v>
      </c>
      <c r="U485" s="89" t="s">
        <v>25513</v>
      </c>
      <c r="W485" s="89" t="s">
        <v>4780</v>
      </c>
      <c r="X485" s="89" t="s">
        <v>279</v>
      </c>
      <c r="Y485" s="88" t="s">
        <v>12329</v>
      </c>
    </row>
    <row r="486" spans="1:25" x14ac:dyDescent="0.3">
      <c r="A486" s="84" t="str">
        <f t="shared" si="7"/>
        <v>mhaidar</v>
      </c>
      <c r="B486" s="88" t="s">
        <v>26812</v>
      </c>
      <c r="C486" s="89" t="s">
        <v>26813</v>
      </c>
      <c r="D486" s="89" t="s">
        <v>26814</v>
      </c>
      <c r="E486" s="89" t="s">
        <v>5630</v>
      </c>
      <c r="F486" s="88" t="s">
        <v>19215</v>
      </c>
      <c r="G486" s="89" t="s">
        <v>19033</v>
      </c>
      <c r="H486" s="89" t="s">
        <v>19172</v>
      </c>
      <c r="I486" s="89" t="s">
        <v>19173</v>
      </c>
      <c r="J486" s="88" t="s">
        <v>19189</v>
      </c>
      <c r="K486" s="88" t="s">
        <v>19294</v>
      </c>
      <c r="L486" s="88" t="s">
        <v>19295</v>
      </c>
      <c r="M486" s="89" t="s">
        <v>19296</v>
      </c>
      <c r="N486" s="89" t="s">
        <v>541</v>
      </c>
      <c r="O486" s="90">
        <v>45837</v>
      </c>
      <c r="P486" s="90">
        <v>45837</v>
      </c>
      <c r="Q486" s="90">
        <v>45837</v>
      </c>
      <c r="R486" s="89">
        <v>92</v>
      </c>
      <c r="S486" s="89">
        <v>0</v>
      </c>
      <c r="T486" s="89" t="s">
        <v>19193</v>
      </c>
      <c r="U486" s="89" t="s">
        <v>26815</v>
      </c>
      <c r="W486" s="89" t="s">
        <v>633</v>
      </c>
      <c r="X486" s="89" t="s">
        <v>328</v>
      </c>
      <c r="Y486" s="88" t="s">
        <v>5289</v>
      </c>
    </row>
    <row r="487" spans="1:25" x14ac:dyDescent="0.3">
      <c r="A487" s="84" t="str">
        <f t="shared" si="7"/>
        <v>kberria</v>
      </c>
      <c r="B487" s="88" t="s">
        <v>25803</v>
      </c>
      <c r="C487" s="89" t="s">
        <v>25804</v>
      </c>
      <c r="D487" s="89" t="s">
        <v>25805</v>
      </c>
      <c r="E487" s="89" t="s">
        <v>5630</v>
      </c>
      <c r="F487" s="88" t="s">
        <v>19215</v>
      </c>
      <c r="G487" s="89" t="s">
        <v>19033</v>
      </c>
      <c r="H487" s="89" t="s">
        <v>19172</v>
      </c>
      <c r="I487" s="89" t="s">
        <v>19173</v>
      </c>
      <c r="J487" s="88" t="s">
        <v>19189</v>
      </c>
      <c r="K487" s="88" t="s">
        <v>19190</v>
      </c>
      <c r="L487" s="88" t="s">
        <v>19533</v>
      </c>
      <c r="M487" s="89" t="s">
        <v>19192</v>
      </c>
      <c r="N487" s="89" t="s">
        <v>297</v>
      </c>
      <c r="O487" s="90">
        <v>45830</v>
      </c>
      <c r="P487" s="90">
        <v>45830</v>
      </c>
      <c r="Q487" s="90">
        <v>45830</v>
      </c>
      <c r="R487" s="89">
        <v>99</v>
      </c>
      <c r="S487" s="89">
        <v>0</v>
      </c>
      <c r="T487" s="89" t="s">
        <v>19193</v>
      </c>
      <c r="U487" s="89" t="s">
        <v>25806</v>
      </c>
      <c r="W487" s="89" t="s">
        <v>3917</v>
      </c>
      <c r="X487" s="89" t="s">
        <v>297</v>
      </c>
      <c r="Y487" s="88" t="s">
        <v>14197</v>
      </c>
    </row>
    <row r="488" spans="1:25" x14ac:dyDescent="0.3">
      <c r="A488" s="84" t="str">
        <f t="shared" si="7"/>
        <v>tnguyen</v>
      </c>
      <c r="B488" s="88" t="s">
        <v>29745</v>
      </c>
      <c r="C488" s="89" t="s">
        <v>29746</v>
      </c>
      <c r="D488" s="89" t="s">
        <v>29747</v>
      </c>
      <c r="E488" s="89" t="s">
        <v>5630</v>
      </c>
      <c r="F488" s="88" t="s">
        <v>19215</v>
      </c>
      <c r="G488" s="89" t="s">
        <v>19033</v>
      </c>
      <c r="H488" s="89" t="s">
        <v>19172</v>
      </c>
      <c r="I488" s="89" t="s">
        <v>19173</v>
      </c>
      <c r="J488" s="88" t="s">
        <v>19174</v>
      </c>
      <c r="K488" s="88" t="s">
        <v>19175</v>
      </c>
      <c r="L488" s="88" t="s">
        <v>16610</v>
      </c>
      <c r="M488" s="89" t="s">
        <v>9597</v>
      </c>
      <c r="N488" s="89" t="s">
        <v>219</v>
      </c>
      <c r="O488" s="90">
        <v>45844</v>
      </c>
      <c r="P488" s="90">
        <v>45844</v>
      </c>
      <c r="Q488" s="90">
        <v>45844</v>
      </c>
      <c r="R488" s="89">
        <v>85</v>
      </c>
      <c r="S488" s="89">
        <v>0</v>
      </c>
      <c r="T488" s="89" t="s">
        <v>19219</v>
      </c>
      <c r="U488" s="89" t="s">
        <v>29748</v>
      </c>
      <c r="W488" s="89" t="s">
        <v>7806</v>
      </c>
      <c r="X488" s="89" t="s">
        <v>219</v>
      </c>
      <c r="Y488" s="88" t="s">
        <v>28491</v>
      </c>
    </row>
    <row r="489" spans="1:25" x14ac:dyDescent="0.3">
      <c r="A489" s="84" t="str">
        <f t="shared" si="7"/>
        <v>sharri0</v>
      </c>
      <c r="B489" s="88" t="s">
        <v>29074</v>
      </c>
      <c r="C489" s="89" t="s">
        <v>29075</v>
      </c>
      <c r="D489" s="89" t="s">
        <v>29076</v>
      </c>
      <c r="E489" s="89" t="s">
        <v>5630</v>
      </c>
      <c r="F489" s="88" t="s">
        <v>19215</v>
      </c>
      <c r="G489" s="89" t="s">
        <v>19033</v>
      </c>
      <c r="H489" s="89" t="s">
        <v>19172</v>
      </c>
      <c r="I489" s="89" t="s">
        <v>19173</v>
      </c>
      <c r="J489" s="88" t="s">
        <v>19174</v>
      </c>
      <c r="K489" s="88" t="s">
        <v>19522</v>
      </c>
      <c r="L489" s="88" t="s">
        <v>19523</v>
      </c>
      <c r="M489" s="89" t="s">
        <v>7156</v>
      </c>
      <c r="N489" s="89" t="s">
        <v>773</v>
      </c>
      <c r="O489" s="90">
        <v>45851</v>
      </c>
      <c r="P489" s="90">
        <v>45851</v>
      </c>
      <c r="Q489" s="90">
        <v>45851</v>
      </c>
      <c r="R489" s="89">
        <v>78</v>
      </c>
      <c r="S489" s="89">
        <v>0</v>
      </c>
      <c r="T489" s="89" t="s">
        <v>19219</v>
      </c>
      <c r="U489" s="89" t="s">
        <v>29077</v>
      </c>
      <c r="W489" s="89" t="s">
        <v>4985</v>
      </c>
      <c r="X489" s="89" t="s">
        <v>773</v>
      </c>
      <c r="Y489" s="88" t="s">
        <v>18582</v>
      </c>
    </row>
    <row r="490" spans="1:25" x14ac:dyDescent="0.3">
      <c r="A490" s="84" t="str">
        <f t="shared" si="7"/>
        <v>aquiles</v>
      </c>
      <c r="B490" s="88" t="s">
        <v>20036</v>
      </c>
      <c r="C490" s="89" t="s">
        <v>20037</v>
      </c>
      <c r="D490" s="89" t="s">
        <v>20038</v>
      </c>
      <c r="E490" s="89" t="s">
        <v>5630</v>
      </c>
      <c r="F490" s="88" t="s">
        <v>19215</v>
      </c>
      <c r="G490" s="89" t="s">
        <v>19033</v>
      </c>
      <c r="H490" s="89" t="s">
        <v>19172</v>
      </c>
      <c r="I490" s="89" t="s">
        <v>19173</v>
      </c>
      <c r="J490" s="88" t="s">
        <v>19189</v>
      </c>
      <c r="K490" s="88" t="s">
        <v>19415</v>
      </c>
      <c r="L490" s="88" t="s">
        <v>6684</v>
      </c>
      <c r="M490" s="89" t="s">
        <v>19416</v>
      </c>
      <c r="N490" s="89" t="s">
        <v>318</v>
      </c>
      <c r="O490" s="90">
        <v>45858</v>
      </c>
      <c r="P490" s="90">
        <v>45858</v>
      </c>
      <c r="Q490" s="90">
        <v>45858</v>
      </c>
      <c r="R490" s="89">
        <v>71</v>
      </c>
      <c r="S490" s="89">
        <v>0</v>
      </c>
      <c r="T490" s="89" t="s">
        <v>19219</v>
      </c>
      <c r="U490" s="89" t="s">
        <v>20039</v>
      </c>
      <c r="W490" s="89" t="s">
        <v>20040</v>
      </c>
      <c r="X490" s="89" t="s">
        <v>318</v>
      </c>
      <c r="Y490" s="88" t="s">
        <v>20041</v>
      </c>
    </row>
    <row r="491" spans="1:25" x14ac:dyDescent="0.3">
      <c r="A491" s="84" t="str">
        <f t="shared" si="7"/>
        <v>jjacks2</v>
      </c>
      <c r="B491" s="88" t="s">
        <v>24756</v>
      </c>
      <c r="C491" s="89" t="s">
        <v>24757</v>
      </c>
      <c r="D491" s="89" t="s">
        <v>24758</v>
      </c>
      <c r="E491" s="89" t="s">
        <v>5630</v>
      </c>
      <c r="F491" s="88" t="s">
        <v>19372</v>
      </c>
      <c r="G491" s="89" t="s">
        <v>19373</v>
      </c>
      <c r="H491" s="89" t="s">
        <v>19172</v>
      </c>
      <c r="I491" s="89" t="s">
        <v>19173</v>
      </c>
      <c r="J491" s="88" t="s">
        <v>19189</v>
      </c>
      <c r="K491" s="88" t="s">
        <v>19374</v>
      </c>
      <c r="L491" s="88" t="s">
        <v>19375</v>
      </c>
      <c r="M491" s="89" t="s">
        <v>19376</v>
      </c>
      <c r="N491" s="89" t="s">
        <v>575</v>
      </c>
      <c r="O491" s="90">
        <v>45858</v>
      </c>
      <c r="P491" s="90">
        <v>45858</v>
      </c>
      <c r="Q491" s="90">
        <v>45858</v>
      </c>
      <c r="R491" s="89">
        <v>71</v>
      </c>
      <c r="S491" s="89">
        <v>0</v>
      </c>
      <c r="T491" s="89" t="s">
        <v>19219</v>
      </c>
      <c r="U491" s="89" t="s">
        <v>24759</v>
      </c>
      <c r="W491" s="89" t="s">
        <v>15651</v>
      </c>
      <c r="X491" s="89" t="s">
        <v>575</v>
      </c>
      <c r="Y491" s="88" t="s">
        <v>15652</v>
      </c>
    </row>
    <row r="492" spans="1:25" x14ac:dyDescent="0.3">
      <c r="A492" s="84" t="str">
        <f t="shared" si="7"/>
        <v>mbeckne</v>
      </c>
      <c r="B492" s="88" t="s">
        <v>26456</v>
      </c>
      <c r="C492" s="89" t="s">
        <v>26457</v>
      </c>
      <c r="D492" s="89" t="s">
        <v>26458</v>
      </c>
      <c r="E492" s="89" t="s">
        <v>5630</v>
      </c>
      <c r="F492" s="88" t="s">
        <v>19215</v>
      </c>
      <c r="G492" s="89" t="s">
        <v>19033</v>
      </c>
      <c r="H492" s="89" t="s">
        <v>19172</v>
      </c>
      <c r="I492" s="89" t="s">
        <v>19173</v>
      </c>
      <c r="J492" s="88" t="s">
        <v>19189</v>
      </c>
      <c r="K492" s="88" t="s">
        <v>19333</v>
      </c>
      <c r="L492" s="88" t="s">
        <v>19467</v>
      </c>
      <c r="M492" s="89" t="s">
        <v>9084</v>
      </c>
      <c r="N492" s="89" t="s">
        <v>260</v>
      </c>
      <c r="O492" s="90">
        <v>45865</v>
      </c>
      <c r="P492" s="90">
        <v>45865</v>
      </c>
      <c r="Q492" s="90">
        <v>45865</v>
      </c>
      <c r="R492" s="89">
        <v>64</v>
      </c>
      <c r="S492" s="89">
        <v>0</v>
      </c>
      <c r="T492" s="89" t="s">
        <v>19219</v>
      </c>
      <c r="U492" s="89" t="s">
        <v>26459</v>
      </c>
      <c r="W492" s="89" t="s">
        <v>1152</v>
      </c>
      <c r="X492" s="89" t="s">
        <v>1153</v>
      </c>
      <c r="Y492" s="88" t="s">
        <v>15216</v>
      </c>
    </row>
    <row r="493" spans="1:25" x14ac:dyDescent="0.3">
      <c r="A493" s="84" t="str">
        <f t="shared" si="7"/>
        <v>jshelt0</v>
      </c>
      <c r="B493" s="88" t="s">
        <v>25504</v>
      </c>
      <c r="C493" s="89" t="s">
        <v>25505</v>
      </c>
      <c r="D493" s="89" t="s">
        <v>25506</v>
      </c>
      <c r="E493" s="89" t="s">
        <v>5630</v>
      </c>
      <c r="F493" s="88" t="s">
        <v>19215</v>
      </c>
      <c r="G493" s="89" t="s">
        <v>19033</v>
      </c>
      <c r="H493" s="89" t="s">
        <v>19172</v>
      </c>
      <c r="I493" s="89" t="s">
        <v>19173</v>
      </c>
      <c r="J493" s="88" t="s">
        <v>19189</v>
      </c>
      <c r="K493" s="88" t="s">
        <v>19333</v>
      </c>
      <c r="L493" s="88" t="s">
        <v>19447</v>
      </c>
      <c r="M493" s="89" t="s">
        <v>9382</v>
      </c>
      <c r="N493" s="89" t="s">
        <v>366</v>
      </c>
      <c r="O493" s="90">
        <v>45865</v>
      </c>
      <c r="P493" s="90">
        <v>45865</v>
      </c>
      <c r="Q493" s="90">
        <v>45865</v>
      </c>
      <c r="R493" s="89">
        <v>64</v>
      </c>
      <c r="S493" s="89">
        <v>0</v>
      </c>
      <c r="T493" s="89" t="s">
        <v>19219</v>
      </c>
      <c r="U493" s="89" t="s">
        <v>25507</v>
      </c>
      <c r="W493" s="89" t="s">
        <v>25508</v>
      </c>
      <c r="X493" s="89" t="s">
        <v>416</v>
      </c>
      <c r="Y493" s="88" t="s">
        <v>25509</v>
      </c>
    </row>
    <row r="494" spans="1:25" x14ac:dyDescent="0.3">
      <c r="A494" s="84" t="str">
        <f t="shared" si="7"/>
        <v>dbell</v>
      </c>
      <c r="B494" s="88" t="s">
        <v>21724</v>
      </c>
      <c r="C494" s="89" t="s">
        <v>21725</v>
      </c>
      <c r="D494" s="89" t="s">
        <v>21726</v>
      </c>
      <c r="E494" s="89" t="s">
        <v>5630</v>
      </c>
      <c r="F494" s="88" t="s">
        <v>19215</v>
      </c>
      <c r="G494" s="89" t="s">
        <v>19033</v>
      </c>
      <c r="H494" s="89" t="s">
        <v>19172</v>
      </c>
      <c r="I494" s="89" t="s">
        <v>19173</v>
      </c>
      <c r="J494" s="88" t="s">
        <v>19174</v>
      </c>
      <c r="K494" s="88" t="s">
        <v>19401</v>
      </c>
      <c r="L494" s="88" t="s">
        <v>20201</v>
      </c>
      <c r="M494" s="89" t="s">
        <v>17220</v>
      </c>
      <c r="N494" s="89" t="s">
        <v>297</v>
      </c>
      <c r="O494" s="90">
        <v>45872</v>
      </c>
      <c r="P494" s="90">
        <v>45872</v>
      </c>
      <c r="Q494" s="90">
        <v>45872</v>
      </c>
      <c r="R494" s="89">
        <v>57</v>
      </c>
      <c r="S494" s="89">
        <v>0</v>
      </c>
      <c r="T494" s="89" t="s">
        <v>19448</v>
      </c>
      <c r="U494" s="89" t="s">
        <v>21727</v>
      </c>
      <c r="W494" s="89" t="s">
        <v>21728</v>
      </c>
      <c r="X494" s="89" t="s">
        <v>287</v>
      </c>
      <c r="Y494" s="88" t="s">
        <v>21729</v>
      </c>
    </row>
    <row r="495" spans="1:25" x14ac:dyDescent="0.3">
      <c r="A495" s="84" t="str">
        <f t="shared" si="7"/>
        <v>mcostel</v>
      </c>
      <c r="B495" s="88" t="s">
        <v>26564</v>
      </c>
      <c r="C495" s="89" t="s">
        <v>26565</v>
      </c>
      <c r="D495" s="89" t="s">
        <v>26566</v>
      </c>
      <c r="E495" s="89" t="s">
        <v>5630</v>
      </c>
      <c r="F495" s="88" t="s">
        <v>19181</v>
      </c>
      <c r="G495" s="89" t="s">
        <v>19030</v>
      </c>
      <c r="H495" s="89" t="s">
        <v>19172</v>
      </c>
      <c r="I495" s="89" t="s">
        <v>19173</v>
      </c>
      <c r="J495" s="88" t="s">
        <v>19189</v>
      </c>
      <c r="K495" s="88" t="s">
        <v>19294</v>
      </c>
      <c r="L495" s="88" t="s">
        <v>19295</v>
      </c>
      <c r="M495" s="89" t="s">
        <v>19296</v>
      </c>
      <c r="N495" s="89" t="s">
        <v>541</v>
      </c>
      <c r="O495" s="90">
        <v>45886</v>
      </c>
      <c r="P495" s="90">
        <v>45886</v>
      </c>
      <c r="Q495" s="90">
        <v>45886</v>
      </c>
      <c r="R495" s="89">
        <v>43</v>
      </c>
      <c r="S495" s="89">
        <v>0</v>
      </c>
      <c r="T495" s="89" t="s">
        <v>19448</v>
      </c>
      <c r="U495" s="89" t="s">
        <v>26567</v>
      </c>
      <c r="W495" s="89" t="s">
        <v>2375</v>
      </c>
      <c r="X495" s="89" t="s">
        <v>619</v>
      </c>
      <c r="Y495" s="88" t="s">
        <v>11789</v>
      </c>
    </row>
    <row r="496" spans="1:25" x14ac:dyDescent="0.3">
      <c r="A496" s="84" t="str">
        <f t="shared" si="7"/>
        <v>kminnar</v>
      </c>
      <c r="B496" s="88" t="s">
        <v>25972</v>
      </c>
      <c r="C496" s="89" t="s">
        <v>25973</v>
      </c>
      <c r="D496" s="89" t="s">
        <v>25974</v>
      </c>
      <c r="E496" s="89" t="s">
        <v>5630</v>
      </c>
      <c r="F496" s="88" t="s">
        <v>19215</v>
      </c>
      <c r="G496" s="89" t="s">
        <v>19033</v>
      </c>
      <c r="H496" s="89" t="s">
        <v>19172</v>
      </c>
      <c r="I496" s="89" t="s">
        <v>19173</v>
      </c>
      <c r="J496" s="88" t="s">
        <v>19174</v>
      </c>
      <c r="K496" s="88" t="s">
        <v>19431</v>
      </c>
      <c r="L496" s="88" t="s">
        <v>19432</v>
      </c>
      <c r="M496" s="89" t="s">
        <v>6264</v>
      </c>
      <c r="N496" s="89" t="s">
        <v>279</v>
      </c>
      <c r="O496" s="90">
        <v>45886</v>
      </c>
      <c r="P496" s="90">
        <v>45886</v>
      </c>
      <c r="Q496" s="90">
        <v>45886</v>
      </c>
      <c r="R496" s="89">
        <v>43</v>
      </c>
      <c r="S496" s="89">
        <v>0</v>
      </c>
      <c r="T496" s="89" t="s">
        <v>19448</v>
      </c>
      <c r="U496" s="89" t="s">
        <v>25975</v>
      </c>
      <c r="V496" s="89">
        <v>4104</v>
      </c>
      <c r="W496" s="89" t="s">
        <v>499</v>
      </c>
      <c r="X496" s="89" t="s">
        <v>279</v>
      </c>
      <c r="Y496" s="88" t="s">
        <v>25976</v>
      </c>
    </row>
    <row r="497" spans="1:25" x14ac:dyDescent="0.3">
      <c r="A497" s="84" t="str">
        <f t="shared" si="7"/>
        <v>astclai</v>
      </c>
      <c r="B497" s="88" t="s">
        <v>20181</v>
      </c>
      <c r="C497" s="89" t="s">
        <v>20182</v>
      </c>
      <c r="D497" s="89" t="s">
        <v>20183</v>
      </c>
      <c r="E497" s="89" t="s">
        <v>5630</v>
      </c>
      <c r="F497" s="88" t="s">
        <v>19372</v>
      </c>
      <c r="G497" s="89" t="s">
        <v>19373</v>
      </c>
      <c r="H497" s="89" t="s">
        <v>19172</v>
      </c>
      <c r="I497" s="89" t="s">
        <v>19173</v>
      </c>
      <c r="J497" s="88" t="s">
        <v>19189</v>
      </c>
      <c r="K497" s="88" t="s">
        <v>19374</v>
      </c>
      <c r="L497" s="88" t="s">
        <v>19375</v>
      </c>
      <c r="M497" s="89" t="s">
        <v>19376</v>
      </c>
      <c r="N497" s="89" t="s">
        <v>575</v>
      </c>
      <c r="O497" s="90">
        <v>45900</v>
      </c>
      <c r="P497" s="90">
        <v>45900</v>
      </c>
      <c r="Q497" s="90">
        <v>45900</v>
      </c>
      <c r="R497" s="89">
        <v>29</v>
      </c>
      <c r="S497" s="89">
        <v>0</v>
      </c>
      <c r="T497" s="89" t="s">
        <v>19183</v>
      </c>
      <c r="U497" s="89" t="s">
        <v>20184</v>
      </c>
      <c r="W497" s="89" t="s">
        <v>1946</v>
      </c>
      <c r="X497" s="89" t="s">
        <v>268</v>
      </c>
      <c r="Y497" s="88" t="s">
        <v>14012</v>
      </c>
    </row>
    <row r="498" spans="1:25" x14ac:dyDescent="0.3">
      <c r="A498" s="84" t="str">
        <f t="shared" si="7"/>
        <v>wgiz0</v>
      </c>
      <c r="B498" s="88" t="s">
        <v>30197</v>
      </c>
      <c r="C498" s="89" t="s">
        <v>30198</v>
      </c>
      <c r="D498" s="89" t="s">
        <v>30199</v>
      </c>
      <c r="E498" s="89" t="s">
        <v>5630</v>
      </c>
      <c r="F498" s="88" t="s">
        <v>19236</v>
      </c>
      <c r="G498" s="89" t="s">
        <v>19032</v>
      </c>
      <c r="H498" s="89" t="s">
        <v>19227</v>
      </c>
      <c r="I498" s="89" t="s">
        <v>19173</v>
      </c>
      <c r="J498" s="88" t="s">
        <v>19189</v>
      </c>
      <c r="K498" s="88" t="s">
        <v>19374</v>
      </c>
      <c r="L498" s="88" t="s">
        <v>19492</v>
      </c>
      <c r="M498" s="89" t="s">
        <v>19493</v>
      </c>
      <c r="N498" s="89" t="s">
        <v>268</v>
      </c>
      <c r="O498" s="90">
        <v>45907</v>
      </c>
      <c r="P498" s="90">
        <v>45907</v>
      </c>
      <c r="Q498" s="90">
        <v>45907</v>
      </c>
      <c r="R498" s="89">
        <v>22</v>
      </c>
      <c r="S498" s="89">
        <v>0</v>
      </c>
      <c r="T498" s="89" t="s">
        <v>19183</v>
      </c>
      <c r="U498" s="89" t="s">
        <v>30200</v>
      </c>
      <c r="W498" s="89" t="s">
        <v>30201</v>
      </c>
      <c r="X498" s="89" t="s">
        <v>297</v>
      </c>
      <c r="Y498" s="88" t="s">
        <v>30202</v>
      </c>
    </row>
    <row r="499" spans="1:25" x14ac:dyDescent="0.3">
      <c r="A499" s="84" t="str">
        <f t="shared" si="7"/>
        <v>ktatom</v>
      </c>
      <c r="B499" s="88" t="s">
        <v>26072</v>
      </c>
      <c r="C499" s="89" t="s">
        <v>26073</v>
      </c>
      <c r="D499" s="89" t="s">
        <v>26074</v>
      </c>
      <c r="E499" s="89" t="s">
        <v>5630</v>
      </c>
      <c r="F499" s="88" t="s">
        <v>19372</v>
      </c>
      <c r="G499" s="89" t="s">
        <v>19373</v>
      </c>
      <c r="H499" s="89" t="s">
        <v>19172</v>
      </c>
      <c r="I499" s="89" t="s">
        <v>19173</v>
      </c>
      <c r="J499" s="88" t="s">
        <v>19189</v>
      </c>
      <c r="K499" s="88" t="s">
        <v>19374</v>
      </c>
      <c r="L499" s="88" t="s">
        <v>19375</v>
      </c>
      <c r="M499" s="89" t="s">
        <v>19376</v>
      </c>
      <c r="N499" s="89" t="s">
        <v>575</v>
      </c>
      <c r="O499" s="90">
        <v>45900</v>
      </c>
      <c r="P499" s="90">
        <v>45900</v>
      </c>
      <c r="Q499" s="90">
        <v>45900</v>
      </c>
      <c r="R499" s="89">
        <v>29</v>
      </c>
      <c r="S499" s="89">
        <v>0</v>
      </c>
      <c r="T499" s="89" t="s">
        <v>19183</v>
      </c>
      <c r="U499" s="89" t="s">
        <v>26075</v>
      </c>
      <c r="W499" s="89" t="s">
        <v>6258</v>
      </c>
      <c r="X499" s="89" t="s">
        <v>268</v>
      </c>
      <c r="Y499" s="88" t="s">
        <v>26076</v>
      </c>
    </row>
    <row r="500" spans="1:25" x14ac:dyDescent="0.3">
      <c r="A500" s="84" t="str">
        <f t="shared" si="7"/>
        <v>gpagona</v>
      </c>
      <c r="B500" s="88" t="s">
        <v>23477</v>
      </c>
      <c r="C500" s="89" t="s">
        <v>23478</v>
      </c>
      <c r="D500" s="89" t="s">
        <v>23479</v>
      </c>
      <c r="E500" s="89" t="s">
        <v>5630</v>
      </c>
      <c r="F500" s="88" t="s">
        <v>19171</v>
      </c>
      <c r="G500" s="89" t="s">
        <v>19029</v>
      </c>
      <c r="H500" s="89" t="s">
        <v>19172</v>
      </c>
      <c r="I500" s="89" t="s">
        <v>19173</v>
      </c>
      <c r="J500" s="88" t="s">
        <v>19189</v>
      </c>
      <c r="K500" s="88" t="s">
        <v>19190</v>
      </c>
      <c r="L500" s="88" t="s">
        <v>19252</v>
      </c>
      <c r="M500" s="89" t="s">
        <v>10322</v>
      </c>
      <c r="N500" s="89" t="s">
        <v>297</v>
      </c>
      <c r="O500" s="90">
        <v>45914</v>
      </c>
      <c r="P500" s="90">
        <v>45914</v>
      </c>
      <c r="Q500" s="90">
        <v>45914</v>
      </c>
      <c r="R500" s="89">
        <v>15</v>
      </c>
      <c r="S500" s="89">
        <v>0</v>
      </c>
      <c r="T500" s="89" t="s">
        <v>19183</v>
      </c>
      <c r="U500" s="89" t="s">
        <v>23480</v>
      </c>
      <c r="W500" s="89" t="s">
        <v>1199</v>
      </c>
      <c r="X500" s="89" t="s">
        <v>297</v>
      </c>
      <c r="Y500" s="88" t="s">
        <v>13022</v>
      </c>
    </row>
    <row r="501" spans="1:25" x14ac:dyDescent="0.3">
      <c r="A501" s="84" t="str">
        <f t="shared" si="7"/>
        <v>aberik</v>
      </c>
      <c r="B501" s="88" t="s">
        <v>19351</v>
      </c>
      <c r="C501" s="89" t="s">
        <v>19352</v>
      </c>
      <c r="D501" s="89" t="s">
        <v>19353</v>
      </c>
      <c r="E501" s="89" t="s">
        <v>5630</v>
      </c>
      <c r="F501" s="88" t="s">
        <v>19181</v>
      </c>
      <c r="G501" s="89" t="s">
        <v>19030</v>
      </c>
      <c r="H501" s="89" t="s">
        <v>19172</v>
      </c>
      <c r="I501" s="89" t="s">
        <v>19173</v>
      </c>
      <c r="J501" s="88" t="s">
        <v>19174</v>
      </c>
      <c r="K501" s="88" t="s">
        <v>19216</v>
      </c>
      <c r="L501" s="88" t="s">
        <v>19237</v>
      </c>
      <c r="M501" s="89" t="s">
        <v>19238</v>
      </c>
      <c r="N501" s="89" t="s">
        <v>250</v>
      </c>
      <c r="O501" s="90">
        <v>45914</v>
      </c>
      <c r="P501" s="90">
        <v>45914</v>
      </c>
      <c r="Q501" s="90">
        <v>45914</v>
      </c>
      <c r="R501" s="89">
        <v>15</v>
      </c>
      <c r="S501" s="89">
        <v>0</v>
      </c>
      <c r="T501" s="89" t="s">
        <v>19183</v>
      </c>
      <c r="U501" s="89" t="s">
        <v>19354</v>
      </c>
      <c r="W501" s="89" t="s">
        <v>19355</v>
      </c>
      <c r="X501" s="89" t="s">
        <v>250</v>
      </c>
      <c r="Y501" s="88" t="s">
        <v>19356</v>
      </c>
    </row>
    <row r="502" spans="1:25" x14ac:dyDescent="0.3">
      <c r="A502" s="84" t="str">
        <f t="shared" si="7"/>
        <v>dheming</v>
      </c>
      <c r="B502" s="88" t="s">
        <v>22006</v>
      </c>
      <c r="C502" s="89" t="s">
        <v>22007</v>
      </c>
      <c r="D502" s="89" t="s">
        <v>22008</v>
      </c>
      <c r="E502" s="89" t="s">
        <v>5630</v>
      </c>
      <c r="F502" s="88" t="s">
        <v>19181</v>
      </c>
      <c r="G502" s="89" t="s">
        <v>19030</v>
      </c>
      <c r="H502" s="89" t="s">
        <v>19172</v>
      </c>
      <c r="I502" s="89" t="s">
        <v>19173</v>
      </c>
      <c r="J502" s="88" t="s">
        <v>19174</v>
      </c>
      <c r="K502" s="88" t="s">
        <v>19401</v>
      </c>
      <c r="L502" s="88" t="s">
        <v>17382</v>
      </c>
      <c r="M502" s="89" t="s">
        <v>8645</v>
      </c>
      <c r="N502" s="89" t="s">
        <v>407</v>
      </c>
      <c r="O502" s="90">
        <v>45921</v>
      </c>
      <c r="P502" s="90">
        <v>45921</v>
      </c>
      <c r="Q502" s="90">
        <v>45921</v>
      </c>
      <c r="R502" s="89">
        <v>8</v>
      </c>
      <c r="S502" s="89">
        <v>0</v>
      </c>
      <c r="T502" s="89" t="s">
        <v>19183</v>
      </c>
      <c r="U502" s="89" t="s">
        <v>22009</v>
      </c>
      <c r="W502" s="89" t="s">
        <v>3599</v>
      </c>
      <c r="X502" s="89" t="s">
        <v>407</v>
      </c>
      <c r="Y502" s="88" t="s">
        <v>8605</v>
      </c>
    </row>
    <row r="503" spans="1:25" x14ac:dyDescent="0.3">
      <c r="A503" s="84" t="str">
        <f t="shared" si="7"/>
        <v/>
      </c>
      <c r="B503" s="88" t="s">
        <v>19179</v>
      </c>
      <c r="C503" s="89" t="s">
        <v>19180</v>
      </c>
      <c r="E503" s="89" t="s">
        <v>5630</v>
      </c>
      <c r="F503" s="88" t="s">
        <v>19181</v>
      </c>
      <c r="G503" s="89" t="s">
        <v>19030</v>
      </c>
      <c r="H503" s="89" t="s">
        <v>19172</v>
      </c>
      <c r="I503" s="89" t="s">
        <v>19173</v>
      </c>
      <c r="J503" s="88" t="s">
        <v>19174</v>
      </c>
      <c r="K503" s="88" t="s">
        <v>19175</v>
      </c>
      <c r="L503" s="88" t="s">
        <v>19182</v>
      </c>
      <c r="M503" s="89" t="s">
        <v>9597</v>
      </c>
      <c r="N503" s="89" t="s">
        <v>219</v>
      </c>
      <c r="O503" s="90">
        <v>45928</v>
      </c>
      <c r="P503" s="90">
        <v>45928</v>
      </c>
      <c r="Q503" s="90">
        <v>45928</v>
      </c>
      <c r="R503" s="89">
        <v>1</v>
      </c>
      <c r="S503" s="89">
        <v>0</v>
      </c>
      <c r="T503" s="89" t="s">
        <v>19183</v>
      </c>
      <c r="U503" s="89" t="s">
        <v>19184</v>
      </c>
      <c r="W503" s="89" t="s">
        <v>19185</v>
      </c>
      <c r="X503" s="89" t="s">
        <v>219</v>
      </c>
      <c r="Y503" s="88" t="s">
        <v>19186</v>
      </c>
    </row>
    <row r="504" spans="1:25" x14ac:dyDescent="0.3">
      <c r="A504" s="84" t="str">
        <f t="shared" si="7"/>
        <v>shakimz</v>
      </c>
      <c r="B504" s="88" t="s">
        <v>29065</v>
      </c>
      <c r="C504" s="89" t="s">
        <v>29066</v>
      </c>
      <c r="D504" s="89" t="s">
        <v>29067</v>
      </c>
      <c r="E504" s="89" t="s">
        <v>5630</v>
      </c>
      <c r="F504" s="88" t="s">
        <v>19171</v>
      </c>
      <c r="G504" s="89" t="s">
        <v>19029</v>
      </c>
      <c r="H504" s="89" t="s">
        <v>19172</v>
      </c>
      <c r="I504" s="89" t="s">
        <v>19173</v>
      </c>
      <c r="J504" s="88" t="s">
        <v>19174</v>
      </c>
      <c r="K504" s="88" t="s">
        <v>19175</v>
      </c>
      <c r="L504" s="88" t="s">
        <v>16610</v>
      </c>
      <c r="M504" s="89" t="s">
        <v>9597</v>
      </c>
      <c r="N504" s="89" t="s">
        <v>219</v>
      </c>
      <c r="O504" s="90">
        <v>45928</v>
      </c>
      <c r="P504" s="90">
        <v>45928</v>
      </c>
      <c r="Q504" s="90">
        <v>45928</v>
      </c>
      <c r="R504" s="89">
        <v>1</v>
      </c>
      <c r="S504" s="89">
        <v>0</v>
      </c>
      <c r="T504" s="89" t="s">
        <v>19183</v>
      </c>
      <c r="U504" s="89" t="s">
        <v>29068</v>
      </c>
      <c r="W504" s="89" t="s">
        <v>492</v>
      </c>
      <c r="X504" s="89" t="s">
        <v>219</v>
      </c>
      <c r="Y504" s="88" t="s">
        <v>16698</v>
      </c>
    </row>
    <row r="505" spans="1:25" x14ac:dyDescent="0.3">
      <c r="A505" s="84" t="str">
        <f t="shared" si="7"/>
        <v>mayala</v>
      </c>
      <c r="B505" s="88" t="s">
        <v>26438</v>
      </c>
      <c r="C505" s="89" t="s">
        <v>26439</v>
      </c>
      <c r="D505" s="89" t="s">
        <v>26440</v>
      </c>
      <c r="E505" s="89" t="s">
        <v>5630</v>
      </c>
      <c r="F505" s="88" t="s">
        <v>19632</v>
      </c>
      <c r="G505" s="89" t="s">
        <v>19633</v>
      </c>
      <c r="H505" s="89" t="s">
        <v>19172</v>
      </c>
      <c r="I505" s="89" t="s">
        <v>19173</v>
      </c>
      <c r="J505" s="88" t="s">
        <v>19189</v>
      </c>
      <c r="K505" s="88" t="s">
        <v>19374</v>
      </c>
      <c r="L505" s="88" t="s">
        <v>19375</v>
      </c>
      <c r="M505" s="89" t="s">
        <v>19376</v>
      </c>
      <c r="N505" s="89" t="s">
        <v>575</v>
      </c>
      <c r="O505" s="90">
        <v>45928</v>
      </c>
      <c r="P505" s="90">
        <v>45928</v>
      </c>
      <c r="Q505" s="90">
        <v>45928</v>
      </c>
      <c r="R505" s="89">
        <v>1</v>
      </c>
      <c r="S505" s="89">
        <v>0</v>
      </c>
      <c r="T505" s="89" t="s">
        <v>19183</v>
      </c>
      <c r="U505" s="89" t="s">
        <v>26441</v>
      </c>
      <c r="W505" s="89" t="s">
        <v>4190</v>
      </c>
      <c r="X505" s="89" t="s">
        <v>575</v>
      </c>
      <c r="Y505" s="88" t="s">
        <v>8528</v>
      </c>
    </row>
    <row r="506" spans="1:25" x14ac:dyDescent="0.3">
      <c r="A506" s="84" t="str">
        <f t="shared" si="7"/>
        <v>clugo</v>
      </c>
      <c r="B506" s="88" t="s">
        <v>21319</v>
      </c>
      <c r="C506" s="89" t="s">
        <v>21320</v>
      </c>
      <c r="D506" s="89" t="s">
        <v>21321</v>
      </c>
      <c r="E506" s="89" t="s">
        <v>5630</v>
      </c>
      <c r="F506" s="88" t="s">
        <v>19171</v>
      </c>
      <c r="G506" s="89" t="s">
        <v>19029</v>
      </c>
      <c r="H506" s="89" t="s">
        <v>19172</v>
      </c>
      <c r="I506" s="89" t="s">
        <v>19173</v>
      </c>
      <c r="J506" s="88" t="s">
        <v>19189</v>
      </c>
      <c r="K506" s="88" t="s">
        <v>19273</v>
      </c>
      <c r="L506" s="88" t="s">
        <v>19274</v>
      </c>
      <c r="M506" s="89" t="s">
        <v>7733</v>
      </c>
      <c r="N506" s="89" t="s">
        <v>328</v>
      </c>
      <c r="O506" s="90">
        <v>45928</v>
      </c>
      <c r="P506" s="90">
        <v>45928</v>
      </c>
      <c r="Q506" s="90">
        <v>45928</v>
      </c>
      <c r="R506" s="89">
        <v>1</v>
      </c>
      <c r="S506" s="89">
        <v>0</v>
      </c>
      <c r="T506" s="89" t="s">
        <v>19183</v>
      </c>
      <c r="U506" s="89" t="s">
        <v>21322</v>
      </c>
      <c r="W506" s="89" t="s">
        <v>2807</v>
      </c>
      <c r="X506" s="89" t="s">
        <v>328</v>
      </c>
      <c r="Y506" s="88" t="s">
        <v>21323</v>
      </c>
    </row>
    <row r="507" spans="1:25" x14ac:dyDescent="0.3">
      <c r="A507" s="84" t="str">
        <f t="shared" si="7"/>
        <v>jrober0</v>
      </c>
      <c r="B507" s="88" t="s">
        <v>25380</v>
      </c>
      <c r="C507" s="89" t="s">
        <v>25381</v>
      </c>
      <c r="D507" s="89" t="s">
        <v>25382</v>
      </c>
      <c r="E507" s="89" t="s">
        <v>19170</v>
      </c>
      <c r="F507" s="88" t="s">
        <v>19171</v>
      </c>
      <c r="G507" s="89" t="s">
        <v>19029</v>
      </c>
      <c r="H507" s="89" t="s">
        <v>19172</v>
      </c>
      <c r="I507" s="89" t="s">
        <v>19173</v>
      </c>
      <c r="J507" s="88" t="s">
        <v>19174</v>
      </c>
      <c r="K507" s="88" t="s">
        <v>19309</v>
      </c>
      <c r="L507" s="88" t="s">
        <v>19918</v>
      </c>
      <c r="M507" s="89" t="s">
        <v>18106</v>
      </c>
      <c r="N507" s="89" t="s">
        <v>4327</v>
      </c>
      <c r="O507" s="90">
        <v>35522</v>
      </c>
      <c r="P507" s="90">
        <v>45452</v>
      </c>
      <c r="Q507" s="90">
        <v>45452</v>
      </c>
      <c r="R507" s="89">
        <v>477</v>
      </c>
      <c r="S507" s="89">
        <v>1</v>
      </c>
      <c r="T507" s="89" t="s">
        <v>19209</v>
      </c>
      <c r="U507" s="89" t="s">
        <v>25383</v>
      </c>
      <c r="W507" s="89" t="s">
        <v>25384</v>
      </c>
      <c r="X507" s="89" t="s">
        <v>4327</v>
      </c>
      <c r="Y507" s="88" t="s">
        <v>25385</v>
      </c>
    </row>
    <row r="508" spans="1:25" x14ac:dyDescent="0.3">
      <c r="A508" s="84" t="str">
        <f t="shared" si="7"/>
        <v>RMOFFIT</v>
      </c>
      <c r="B508" s="88" t="s">
        <v>28535</v>
      </c>
      <c r="C508" s="89" t="s">
        <v>28536</v>
      </c>
      <c r="D508" s="89" t="s">
        <v>1879</v>
      </c>
      <c r="E508" s="89" t="s">
        <v>5630</v>
      </c>
      <c r="F508" s="88" t="s">
        <v>19171</v>
      </c>
      <c r="G508" s="89" t="s">
        <v>19029</v>
      </c>
      <c r="H508" s="89" t="s">
        <v>19172</v>
      </c>
      <c r="I508" s="89" t="s">
        <v>19173</v>
      </c>
      <c r="J508" s="88" t="s">
        <v>19189</v>
      </c>
      <c r="K508" s="88" t="s">
        <v>19471</v>
      </c>
      <c r="L508" s="88" t="s">
        <v>20722</v>
      </c>
      <c r="M508" s="89" t="s">
        <v>20723</v>
      </c>
      <c r="N508" s="89" t="s">
        <v>719</v>
      </c>
      <c r="O508" s="90">
        <v>24944</v>
      </c>
      <c r="P508" s="90">
        <v>24944</v>
      </c>
      <c r="Q508" s="90">
        <v>24944</v>
      </c>
      <c r="R508" s="89">
        <v>20985</v>
      </c>
      <c r="S508" s="89">
        <v>57</v>
      </c>
      <c r="T508" s="89" t="s">
        <v>19261</v>
      </c>
      <c r="U508" s="89" t="s">
        <v>28537</v>
      </c>
      <c r="W508" s="89" t="s">
        <v>28538</v>
      </c>
      <c r="X508" s="89" t="s">
        <v>719</v>
      </c>
      <c r="Y508" s="88" t="s">
        <v>10077</v>
      </c>
    </row>
    <row r="509" spans="1:25" x14ac:dyDescent="0.3">
      <c r="A509" s="84" t="str">
        <f t="shared" si="7"/>
        <v>EHILLJ</v>
      </c>
      <c r="B509" s="88" t="s">
        <v>22793</v>
      </c>
      <c r="C509" s="89" t="s">
        <v>22794</v>
      </c>
      <c r="D509" s="89" t="s">
        <v>8037</v>
      </c>
      <c r="E509" s="89" t="s">
        <v>5630</v>
      </c>
      <c r="F509" s="88" t="s">
        <v>19236</v>
      </c>
      <c r="G509" s="89" t="s">
        <v>19032</v>
      </c>
      <c r="H509" s="89" t="s">
        <v>19227</v>
      </c>
      <c r="I509" s="89" t="s">
        <v>19173</v>
      </c>
      <c r="J509" s="88" t="s">
        <v>19189</v>
      </c>
      <c r="K509" s="88" t="s">
        <v>19333</v>
      </c>
      <c r="L509" s="88" t="s">
        <v>19334</v>
      </c>
      <c r="M509" s="89" t="s">
        <v>9382</v>
      </c>
      <c r="N509" s="89" t="s">
        <v>366</v>
      </c>
      <c r="O509" s="90">
        <v>28220</v>
      </c>
      <c r="P509" s="90">
        <v>28220</v>
      </c>
      <c r="Q509" s="90">
        <v>28220</v>
      </c>
      <c r="R509" s="89">
        <v>17709</v>
      </c>
      <c r="S509" s="89">
        <v>48</v>
      </c>
      <c r="T509" s="89" t="s">
        <v>19261</v>
      </c>
      <c r="U509" s="89" t="s">
        <v>22795</v>
      </c>
      <c r="W509" s="89" t="s">
        <v>22796</v>
      </c>
      <c r="X509" s="89" t="s">
        <v>260</v>
      </c>
      <c r="Y509" s="88" t="s">
        <v>8042</v>
      </c>
    </row>
    <row r="510" spans="1:25" x14ac:dyDescent="0.3">
      <c r="A510" s="84" t="str">
        <f t="shared" si="7"/>
        <v>BSLATTE</v>
      </c>
      <c r="B510" s="88" t="s">
        <v>20800</v>
      </c>
      <c r="C510" s="89" t="s">
        <v>20801</v>
      </c>
      <c r="D510" s="89" t="s">
        <v>6640</v>
      </c>
      <c r="E510" s="89" t="s">
        <v>5630</v>
      </c>
      <c r="F510" s="88" t="s">
        <v>19480</v>
      </c>
      <c r="G510" s="89" t="s">
        <v>19040</v>
      </c>
      <c r="H510" s="89" t="s">
        <v>19172</v>
      </c>
      <c r="I510" s="89" t="s">
        <v>19173</v>
      </c>
      <c r="J510" s="88" t="s">
        <v>19189</v>
      </c>
      <c r="K510" s="88" t="s">
        <v>19471</v>
      </c>
      <c r="L510" s="88" t="s">
        <v>20722</v>
      </c>
      <c r="M510" s="89" t="s">
        <v>20723</v>
      </c>
      <c r="N510" s="89" t="s">
        <v>719</v>
      </c>
      <c r="O510" s="90">
        <v>29480</v>
      </c>
      <c r="P510" s="90">
        <v>29480</v>
      </c>
      <c r="Q510" s="90">
        <v>29480</v>
      </c>
      <c r="R510" s="89">
        <v>16449</v>
      </c>
      <c r="S510" s="89">
        <v>45</v>
      </c>
      <c r="T510" s="89" t="s">
        <v>19261</v>
      </c>
      <c r="U510" s="89" t="s">
        <v>20802</v>
      </c>
      <c r="W510" s="89" t="s">
        <v>20803</v>
      </c>
      <c r="X510" s="89" t="s">
        <v>719</v>
      </c>
      <c r="Y510" s="88" t="s">
        <v>6644</v>
      </c>
    </row>
    <row r="511" spans="1:25" x14ac:dyDescent="0.3">
      <c r="A511" s="84" t="str">
        <f t="shared" si="7"/>
        <v>POSBOR</v>
      </c>
      <c r="B511" s="88" t="s">
        <v>27909</v>
      </c>
      <c r="C511" s="89" t="s">
        <v>27910</v>
      </c>
      <c r="D511" s="89" t="s">
        <v>5677</v>
      </c>
      <c r="E511" s="89" t="s">
        <v>5630</v>
      </c>
      <c r="F511" s="88" t="s">
        <v>19285</v>
      </c>
      <c r="G511" s="89" t="s">
        <v>19028</v>
      </c>
      <c r="H511" s="89" t="s">
        <v>19172</v>
      </c>
      <c r="I511" s="89" t="s">
        <v>19173</v>
      </c>
      <c r="J511" s="88" t="s">
        <v>19174</v>
      </c>
      <c r="K511" s="88" t="s">
        <v>19360</v>
      </c>
      <c r="L511" s="88" t="s">
        <v>19361</v>
      </c>
      <c r="M511" s="89" t="s">
        <v>19362</v>
      </c>
      <c r="N511" s="89" t="s">
        <v>1463</v>
      </c>
      <c r="O511" s="90">
        <v>29649</v>
      </c>
      <c r="P511" s="90">
        <v>29649</v>
      </c>
      <c r="Q511" s="90">
        <v>29649</v>
      </c>
      <c r="R511" s="89">
        <v>16280</v>
      </c>
      <c r="S511" s="89">
        <v>44</v>
      </c>
      <c r="T511" s="89" t="s">
        <v>19261</v>
      </c>
      <c r="U511" s="89" t="s">
        <v>27911</v>
      </c>
      <c r="W511" s="89" t="s">
        <v>23016</v>
      </c>
      <c r="X511" s="89" t="s">
        <v>1463</v>
      </c>
      <c r="Y511" s="88" t="s">
        <v>17933</v>
      </c>
    </row>
    <row r="512" spans="1:25" x14ac:dyDescent="0.3">
      <c r="A512" s="84" t="str">
        <f t="shared" si="7"/>
        <v>GMART9</v>
      </c>
      <c r="B512" s="88" t="s">
        <v>23437</v>
      </c>
      <c r="C512" s="89" t="s">
        <v>23438</v>
      </c>
      <c r="D512" s="89" t="s">
        <v>15837</v>
      </c>
      <c r="E512" s="89" t="s">
        <v>5630</v>
      </c>
      <c r="F512" s="88" t="s">
        <v>19171</v>
      </c>
      <c r="G512" s="89" t="s">
        <v>19029</v>
      </c>
      <c r="H512" s="89" t="s">
        <v>19172</v>
      </c>
      <c r="I512" s="89" t="s">
        <v>19419</v>
      </c>
      <c r="J512" s="88" t="s">
        <v>19189</v>
      </c>
      <c r="K512" s="88" t="s">
        <v>19420</v>
      </c>
      <c r="L512" s="88" t="s">
        <v>19420</v>
      </c>
      <c r="M512" s="89" t="s">
        <v>19421</v>
      </c>
      <c r="N512" s="89" t="s">
        <v>5965</v>
      </c>
      <c r="O512" s="90">
        <v>30708</v>
      </c>
      <c r="P512" s="90">
        <v>30708</v>
      </c>
      <c r="Q512" s="90">
        <v>30708</v>
      </c>
      <c r="R512" s="89">
        <v>15221</v>
      </c>
      <c r="S512" s="89">
        <v>41</v>
      </c>
      <c r="T512" s="89" t="s">
        <v>19261</v>
      </c>
      <c r="U512" s="89" t="s">
        <v>23439</v>
      </c>
      <c r="V512" s="89" t="s">
        <v>23440</v>
      </c>
      <c r="W512" s="89" t="s">
        <v>17246</v>
      </c>
      <c r="X512" s="89" t="s">
        <v>5965</v>
      </c>
      <c r="Y512" s="88" t="s">
        <v>6085</v>
      </c>
    </row>
    <row r="513" spans="1:25" x14ac:dyDescent="0.3">
      <c r="A513" s="84" t="str">
        <f t="shared" si="7"/>
        <v>DREIFSC</v>
      </c>
      <c r="B513" s="88" t="s">
        <v>22377</v>
      </c>
      <c r="C513" s="89" t="s">
        <v>22378</v>
      </c>
      <c r="D513" s="89" t="s">
        <v>16733</v>
      </c>
      <c r="E513" s="89" t="s">
        <v>5630</v>
      </c>
      <c r="F513" s="88" t="s">
        <v>20261</v>
      </c>
      <c r="G513" s="89" t="s">
        <v>19039</v>
      </c>
      <c r="H513" s="89" t="s">
        <v>19172</v>
      </c>
      <c r="I513" s="89" t="s">
        <v>19173</v>
      </c>
      <c r="J513" s="88" t="s">
        <v>19174</v>
      </c>
      <c r="K513" s="88" t="s">
        <v>19579</v>
      </c>
      <c r="L513" s="88" t="s">
        <v>20626</v>
      </c>
      <c r="M513" s="89" t="s">
        <v>7630</v>
      </c>
      <c r="N513" s="89" t="s">
        <v>250</v>
      </c>
      <c r="O513" s="90">
        <v>30818</v>
      </c>
      <c r="P513" s="90">
        <v>30818</v>
      </c>
      <c r="Q513" s="90">
        <v>30818</v>
      </c>
      <c r="R513" s="89">
        <v>15111</v>
      </c>
      <c r="S513" s="89">
        <v>41</v>
      </c>
      <c r="T513" s="89" t="s">
        <v>19261</v>
      </c>
      <c r="U513" s="89" t="s">
        <v>22379</v>
      </c>
      <c r="W513" s="89" t="s">
        <v>582</v>
      </c>
      <c r="X513" s="89" t="s">
        <v>250</v>
      </c>
      <c r="Y513" s="88" t="s">
        <v>16736</v>
      </c>
    </row>
    <row r="514" spans="1:25" x14ac:dyDescent="0.3">
      <c r="A514" s="84" t="str">
        <f t="shared" si="7"/>
        <v>RSEVERS</v>
      </c>
      <c r="B514" s="88" t="s">
        <v>28724</v>
      </c>
      <c r="C514" s="89" t="s">
        <v>28725</v>
      </c>
      <c r="D514" s="89" t="s">
        <v>28726</v>
      </c>
      <c r="E514" s="89" t="s">
        <v>19715</v>
      </c>
      <c r="F514" s="88" t="s">
        <v>19171</v>
      </c>
      <c r="G514" s="89" t="s">
        <v>19029</v>
      </c>
      <c r="H514" s="89" t="s">
        <v>19172</v>
      </c>
      <c r="I514" s="89" t="s">
        <v>19173</v>
      </c>
      <c r="J514" s="88" t="s">
        <v>19174</v>
      </c>
      <c r="K514" s="88" t="s">
        <v>19360</v>
      </c>
      <c r="L514" s="88" t="s">
        <v>19361</v>
      </c>
      <c r="M514" s="89" t="s">
        <v>19362</v>
      </c>
      <c r="N514" s="89" t="s">
        <v>1463</v>
      </c>
      <c r="O514" s="90">
        <v>31471</v>
      </c>
      <c r="P514" s="90">
        <v>31471</v>
      </c>
      <c r="Q514" s="90">
        <v>31471</v>
      </c>
      <c r="R514" s="89">
        <v>14458</v>
      </c>
      <c r="S514" s="89">
        <v>39</v>
      </c>
      <c r="T514" s="89" t="s">
        <v>19261</v>
      </c>
      <c r="U514" s="89" t="s">
        <v>28727</v>
      </c>
      <c r="W514" s="89" t="s">
        <v>2297</v>
      </c>
      <c r="X514" s="89" t="s">
        <v>1472</v>
      </c>
      <c r="Y514" s="88" t="s">
        <v>28728</v>
      </c>
    </row>
    <row r="515" spans="1:25" x14ac:dyDescent="0.3">
      <c r="A515" s="84" t="str">
        <f t="shared" ref="A515:A578" si="8">TRIM(D515)</f>
        <v>RWATT1</v>
      </c>
      <c r="B515" s="88" t="s">
        <v>28874</v>
      </c>
      <c r="C515" s="89" t="s">
        <v>28875</v>
      </c>
      <c r="D515" s="89" t="s">
        <v>5432</v>
      </c>
      <c r="E515" s="89" t="s">
        <v>5630</v>
      </c>
      <c r="F515" s="88" t="s">
        <v>19171</v>
      </c>
      <c r="G515" s="89" t="s">
        <v>19029</v>
      </c>
      <c r="H515" s="89" t="s">
        <v>19172</v>
      </c>
      <c r="I515" s="89" t="s">
        <v>19173</v>
      </c>
      <c r="J515" s="88" t="s">
        <v>19189</v>
      </c>
      <c r="K515" s="88" t="s">
        <v>19190</v>
      </c>
      <c r="L515" s="88" t="s">
        <v>19252</v>
      </c>
      <c r="M515" s="89" t="s">
        <v>10322</v>
      </c>
      <c r="N515" s="89" t="s">
        <v>297</v>
      </c>
      <c r="O515" s="90">
        <v>31537</v>
      </c>
      <c r="P515" s="90">
        <v>31537</v>
      </c>
      <c r="Q515" s="90">
        <v>31537</v>
      </c>
      <c r="R515" s="89">
        <v>14392</v>
      </c>
      <c r="S515" s="89">
        <v>39</v>
      </c>
      <c r="T515" s="89" t="s">
        <v>19261</v>
      </c>
      <c r="U515" s="89" t="s">
        <v>28876</v>
      </c>
      <c r="W515" s="89" t="s">
        <v>5425</v>
      </c>
      <c r="X515" s="89" t="s">
        <v>297</v>
      </c>
      <c r="Y515" s="88" t="s">
        <v>18730</v>
      </c>
    </row>
    <row r="516" spans="1:25" x14ac:dyDescent="0.3">
      <c r="A516" s="84" t="str">
        <f t="shared" si="8"/>
        <v>RLABORD</v>
      </c>
      <c r="B516" s="88" t="s">
        <v>28406</v>
      </c>
      <c r="C516" s="89" t="s">
        <v>28407</v>
      </c>
      <c r="D516" s="89" t="s">
        <v>15428</v>
      </c>
      <c r="E516" s="89" t="s">
        <v>5630</v>
      </c>
      <c r="F516" s="88" t="s">
        <v>19215</v>
      </c>
      <c r="G516" s="89" t="s">
        <v>19033</v>
      </c>
      <c r="H516" s="89" t="s">
        <v>19172</v>
      </c>
      <c r="I516" s="89" t="s">
        <v>19173</v>
      </c>
      <c r="J516" s="88" t="s">
        <v>19174</v>
      </c>
      <c r="K516" s="88" t="s">
        <v>20070</v>
      </c>
      <c r="L516" s="88" t="s">
        <v>20694</v>
      </c>
      <c r="M516" s="89" t="s">
        <v>20072</v>
      </c>
      <c r="N516" s="89" t="s">
        <v>955</v>
      </c>
      <c r="O516" s="90">
        <v>31845</v>
      </c>
      <c r="P516" s="90">
        <v>31845</v>
      </c>
      <c r="Q516" s="90">
        <v>31845</v>
      </c>
      <c r="R516" s="89">
        <v>14084</v>
      </c>
      <c r="S516" s="89">
        <v>38</v>
      </c>
      <c r="T516" s="89" t="s">
        <v>19261</v>
      </c>
      <c r="U516" s="89" t="s">
        <v>28408</v>
      </c>
      <c r="W516" s="89" t="s">
        <v>28409</v>
      </c>
      <c r="X516" s="89" t="s">
        <v>955</v>
      </c>
      <c r="Y516" s="88" t="s">
        <v>15431</v>
      </c>
    </row>
    <row r="517" spans="1:25" x14ac:dyDescent="0.3">
      <c r="A517" s="84" t="str">
        <f t="shared" si="8"/>
        <v>JSCHAEF</v>
      </c>
      <c r="B517" s="88" t="s">
        <v>25478</v>
      </c>
      <c r="C517" s="89" t="s">
        <v>25479</v>
      </c>
      <c r="D517" s="89" t="s">
        <v>5593</v>
      </c>
      <c r="E517" s="89" t="s">
        <v>5630</v>
      </c>
      <c r="F517" s="88" t="s">
        <v>19171</v>
      </c>
      <c r="G517" s="89" t="s">
        <v>19029</v>
      </c>
      <c r="H517" s="89" t="s">
        <v>19172</v>
      </c>
      <c r="I517" s="89" t="s">
        <v>19173</v>
      </c>
      <c r="J517" s="88" t="s">
        <v>19174</v>
      </c>
      <c r="K517" s="88" t="s">
        <v>19216</v>
      </c>
      <c r="L517" s="88" t="s">
        <v>19217</v>
      </c>
      <c r="M517" s="89" t="s">
        <v>19218</v>
      </c>
      <c r="N517" s="89" t="s">
        <v>453</v>
      </c>
      <c r="O517" s="90">
        <v>31873</v>
      </c>
      <c r="P517" s="90">
        <v>31873</v>
      </c>
      <c r="Q517" s="90">
        <v>31873</v>
      </c>
      <c r="R517" s="89">
        <v>14056</v>
      </c>
      <c r="S517" s="89">
        <v>38</v>
      </c>
      <c r="T517" s="89" t="s">
        <v>19261</v>
      </c>
      <c r="U517" s="89" t="s">
        <v>25480</v>
      </c>
      <c r="W517" s="89" t="s">
        <v>772</v>
      </c>
      <c r="X517" s="89" t="s">
        <v>453</v>
      </c>
      <c r="Y517" s="88" t="s">
        <v>13408</v>
      </c>
    </row>
    <row r="518" spans="1:25" x14ac:dyDescent="0.3">
      <c r="A518" s="84" t="str">
        <f t="shared" si="8"/>
        <v>EFUSCOL</v>
      </c>
      <c r="B518" s="88" t="s">
        <v>22740</v>
      </c>
      <c r="C518" s="89" t="s">
        <v>22741</v>
      </c>
      <c r="D518" s="89" t="s">
        <v>19055</v>
      </c>
      <c r="E518" s="89" t="s">
        <v>5630</v>
      </c>
      <c r="F518" s="88" t="s">
        <v>19181</v>
      </c>
      <c r="G518" s="89" t="s">
        <v>19030</v>
      </c>
      <c r="H518" s="89" t="s">
        <v>19172</v>
      </c>
      <c r="I518" s="89" t="s">
        <v>19173</v>
      </c>
      <c r="J518" s="88" t="s">
        <v>19189</v>
      </c>
      <c r="K518" s="88" t="s">
        <v>19471</v>
      </c>
      <c r="L518" s="88" t="s">
        <v>20722</v>
      </c>
      <c r="M518" s="89" t="s">
        <v>20723</v>
      </c>
      <c r="N518" s="89" t="s">
        <v>719</v>
      </c>
      <c r="O518" s="90">
        <v>31895</v>
      </c>
      <c r="P518" s="90">
        <v>31895</v>
      </c>
      <c r="Q518" s="90">
        <v>31895</v>
      </c>
      <c r="R518" s="89">
        <v>14034</v>
      </c>
      <c r="S518" s="89">
        <v>38</v>
      </c>
      <c r="T518" s="89" t="s">
        <v>19261</v>
      </c>
      <c r="U518" s="89" t="s">
        <v>22742</v>
      </c>
      <c r="W518" s="89" t="s">
        <v>22743</v>
      </c>
      <c r="X518" s="89" t="s">
        <v>719</v>
      </c>
      <c r="Y518" s="88" t="s">
        <v>22744</v>
      </c>
    </row>
    <row r="519" spans="1:25" x14ac:dyDescent="0.3">
      <c r="A519" s="84" t="str">
        <f t="shared" si="8"/>
        <v>PBUI1</v>
      </c>
      <c r="B519" s="88" t="s">
        <v>27763</v>
      </c>
      <c r="C519" s="89" t="s">
        <v>27764</v>
      </c>
      <c r="D519" s="89" t="s">
        <v>10265</v>
      </c>
      <c r="E519" s="89" t="s">
        <v>5630</v>
      </c>
      <c r="F519" s="88" t="s">
        <v>19171</v>
      </c>
      <c r="G519" s="89" t="s">
        <v>19029</v>
      </c>
      <c r="H519" s="89" t="s">
        <v>19172</v>
      </c>
      <c r="I519" s="89" t="s">
        <v>19173</v>
      </c>
      <c r="J519" s="88" t="s">
        <v>19174</v>
      </c>
      <c r="K519" s="88" t="s">
        <v>20070</v>
      </c>
      <c r="L519" s="88" t="s">
        <v>20328</v>
      </c>
      <c r="M519" s="89" t="s">
        <v>10269</v>
      </c>
      <c r="N519" s="89" t="s">
        <v>201</v>
      </c>
      <c r="O519" s="90">
        <v>31901</v>
      </c>
      <c r="P519" s="90">
        <v>37389</v>
      </c>
      <c r="Q519" s="90">
        <v>31901</v>
      </c>
      <c r="R519" s="89">
        <v>14028</v>
      </c>
      <c r="S519" s="89">
        <v>38</v>
      </c>
      <c r="T519" s="89" t="s">
        <v>19261</v>
      </c>
      <c r="U519" s="89" t="s">
        <v>27765</v>
      </c>
      <c r="W519" s="89" t="s">
        <v>27766</v>
      </c>
      <c r="X519" s="89" t="s">
        <v>201</v>
      </c>
      <c r="Y519" s="88" t="s">
        <v>10270</v>
      </c>
    </row>
    <row r="520" spans="1:25" x14ac:dyDescent="0.3">
      <c r="A520" s="84" t="str">
        <f t="shared" si="8"/>
        <v>jsaaved</v>
      </c>
      <c r="B520" s="88" t="s">
        <v>25423</v>
      </c>
      <c r="C520" s="89" t="s">
        <v>25424</v>
      </c>
      <c r="D520" s="89" t="s">
        <v>25425</v>
      </c>
      <c r="E520" s="89" t="s">
        <v>19170</v>
      </c>
      <c r="F520" s="88" t="s">
        <v>19181</v>
      </c>
      <c r="G520" s="89" t="s">
        <v>19030</v>
      </c>
      <c r="H520" s="89" t="s">
        <v>19172</v>
      </c>
      <c r="I520" s="89" t="s">
        <v>19173</v>
      </c>
      <c r="J520" s="88" t="s">
        <v>19174</v>
      </c>
      <c r="K520" s="88" t="s">
        <v>19716</v>
      </c>
      <c r="L520" s="88" t="s">
        <v>19717</v>
      </c>
      <c r="M520" s="89" t="s">
        <v>5847</v>
      </c>
      <c r="N520" s="89" t="s">
        <v>279</v>
      </c>
      <c r="O520" s="90">
        <v>32189</v>
      </c>
      <c r="P520" s="90">
        <v>44679</v>
      </c>
      <c r="Q520" s="90">
        <v>44679</v>
      </c>
      <c r="R520" s="89">
        <v>1250</v>
      </c>
      <c r="S520" s="89">
        <v>3</v>
      </c>
      <c r="T520" s="89" t="s">
        <v>19228</v>
      </c>
      <c r="U520" s="89" t="s">
        <v>25426</v>
      </c>
      <c r="W520" s="89" t="s">
        <v>4776</v>
      </c>
      <c r="X520" s="89" t="s">
        <v>279</v>
      </c>
      <c r="Y520" s="88" t="s">
        <v>25250</v>
      </c>
    </row>
    <row r="521" spans="1:25" x14ac:dyDescent="0.3">
      <c r="A521" s="84" t="str">
        <f t="shared" si="8"/>
        <v>KWALL4</v>
      </c>
      <c r="B521" s="88" t="s">
        <v>26096</v>
      </c>
      <c r="C521" s="89" t="s">
        <v>26097</v>
      </c>
      <c r="D521" s="89" t="s">
        <v>7217</v>
      </c>
      <c r="E521" s="89" t="s">
        <v>5630</v>
      </c>
      <c r="F521" s="88" t="s">
        <v>19171</v>
      </c>
      <c r="G521" s="89" t="s">
        <v>19029</v>
      </c>
      <c r="H521" s="89" t="s">
        <v>19172</v>
      </c>
      <c r="I521" s="89" t="s">
        <v>19173</v>
      </c>
      <c r="J521" s="88" t="s">
        <v>19189</v>
      </c>
      <c r="K521" s="88" t="s">
        <v>19471</v>
      </c>
      <c r="L521" s="88" t="s">
        <v>14086</v>
      </c>
      <c r="M521" s="89" t="s">
        <v>19472</v>
      </c>
      <c r="N521" s="89" t="s">
        <v>435</v>
      </c>
      <c r="O521" s="90">
        <v>32224</v>
      </c>
      <c r="P521" s="90">
        <v>32224</v>
      </c>
      <c r="Q521" s="90">
        <v>32224</v>
      </c>
      <c r="R521" s="89">
        <v>13705</v>
      </c>
      <c r="S521" s="89">
        <v>37</v>
      </c>
      <c r="T521" s="89" t="s">
        <v>19261</v>
      </c>
      <c r="U521" s="89" t="s">
        <v>26098</v>
      </c>
      <c r="W521" s="89" t="s">
        <v>26099</v>
      </c>
      <c r="X521" s="89" t="s">
        <v>435</v>
      </c>
      <c r="Y521" s="88" t="s">
        <v>7221</v>
      </c>
    </row>
    <row r="522" spans="1:25" x14ac:dyDescent="0.3">
      <c r="A522" s="84" t="str">
        <f t="shared" si="8"/>
        <v>CMACKE2</v>
      </c>
      <c r="B522" s="88" t="s">
        <v>21324</v>
      </c>
      <c r="C522" s="89" t="s">
        <v>21325</v>
      </c>
      <c r="D522" s="89" t="s">
        <v>16054</v>
      </c>
      <c r="E522" s="89" t="s">
        <v>5630</v>
      </c>
      <c r="F522" s="88" t="s">
        <v>20625</v>
      </c>
      <c r="G522" s="89" t="s">
        <v>19053</v>
      </c>
      <c r="H522" s="89" t="s">
        <v>19172</v>
      </c>
      <c r="I522" s="89" t="s">
        <v>19173</v>
      </c>
      <c r="J522" s="88" t="s">
        <v>19189</v>
      </c>
      <c r="K522" s="88" t="s">
        <v>19200</v>
      </c>
      <c r="L522" s="88" t="s">
        <v>19200</v>
      </c>
      <c r="M522" s="89" t="s">
        <v>19396</v>
      </c>
      <c r="N522" s="89" t="s">
        <v>752</v>
      </c>
      <c r="O522" s="90">
        <v>32245</v>
      </c>
      <c r="P522" s="90">
        <v>32245</v>
      </c>
      <c r="Q522" s="90">
        <v>32245</v>
      </c>
      <c r="R522" s="89">
        <v>13684</v>
      </c>
      <c r="S522" s="89">
        <v>37</v>
      </c>
      <c r="T522" s="89" t="s">
        <v>19261</v>
      </c>
      <c r="U522" s="89" t="s">
        <v>16056</v>
      </c>
      <c r="W522" s="89" t="s">
        <v>21326</v>
      </c>
      <c r="X522" s="89" t="s">
        <v>752</v>
      </c>
      <c r="Y522" s="88" t="s">
        <v>14684</v>
      </c>
    </row>
    <row r="523" spans="1:25" x14ac:dyDescent="0.3">
      <c r="A523" s="84" t="str">
        <f t="shared" si="8"/>
        <v>ALAMBE8</v>
      </c>
      <c r="B523" s="88" t="s">
        <v>19846</v>
      </c>
      <c r="C523" s="89" t="s">
        <v>19847</v>
      </c>
      <c r="D523" s="89" t="s">
        <v>5581</v>
      </c>
      <c r="E523" s="89" t="s">
        <v>5630</v>
      </c>
      <c r="F523" s="88" t="s">
        <v>19285</v>
      </c>
      <c r="G523" s="89" t="s">
        <v>19028</v>
      </c>
      <c r="H523" s="89" t="s">
        <v>19172</v>
      </c>
      <c r="I523" s="89" t="s">
        <v>19173</v>
      </c>
      <c r="J523" s="88" t="s">
        <v>19189</v>
      </c>
      <c r="K523" s="88" t="s">
        <v>19273</v>
      </c>
      <c r="L523" s="88" t="s">
        <v>19274</v>
      </c>
      <c r="M523" s="89" t="s">
        <v>7733</v>
      </c>
      <c r="N523" s="89" t="s">
        <v>328</v>
      </c>
      <c r="O523" s="90">
        <v>32380</v>
      </c>
      <c r="P523" s="90">
        <v>32380</v>
      </c>
      <c r="Q523" s="90">
        <v>32380</v>
      </c>
      <c r="R523" s="89">
        <v>13549</v>
      </c>
      <c r="S523" s="89">
        <v>37</v>
      </c>
      <c r="T523" s="89" t="s">
        <v>19261</v>
      </c>
      <c r="U523" s="89" t="s">
        <v>12910</v>
      </c>
      <c r="W523" s="89" t="s">
        <v>5582</v>
      </c>
      <c r="X523" s="89" t="s">
        <v>328</v>
      </c>
      <c r="Y523" s="88" t="s">
        <v>12912</v>
      </c>
    </row>
    <row r="524" spans="1:25" x14ac:dyDescent="0.3">
      <c r="A524" s="84" t="str">
        <f t="shared" si="8"/>
        <v>SLINKE</v>
      </c>
      <c r="B524" s="88" t="s">
        <v>29151</v>
      </c>
      <c r="C524" s="89" t="s">
        <v>29152</v>
      </c>
      <c r="D524" s="89" t="s">
        <v>11859</v>
      </c>
      <c r="E524" s="89" t="s">
        <v>5630</v>
      </c>
      <c r="F524" s="88" t="s">
        <v>19171</v>
      </c>
      <c r="G524" s="89" t="s">
        <v>19029</v>
      </c>
      <c r="H524" s="89" t="s">
        <v>19172</v>
      </c>
      <c r="I524" s="89" t="s">
        <v>19173</v>
      </c>
      <c r="J524" s="88" t="s">
        <v>19189</v>
      </c>
      <c r="K524" s="88" t="s">
        <v>19333</v>
      </c>
      <c r="L524" s="88" t="s">
        <v>19334</v>
      </c>
      <c r="M524" s="89" t="s">
        <v>9382</v>
      </c>
      <c r="N524" s="89" t="s">
        <v>366</v>
      </c>
      <c r="O524" s="90">
        <v>32588</v>
      </c>
      <c r="P524" s="90">
        <v>32588</v>
      </c>
      <c r="Q524" s="90">
        <v>32588</v>
      </c>
      <c r="R524" s="89">
        <v>13341</v>
      </c>
      <c r="S524" s="89">
        <v>36</v>
      </c>
      <c r="T524" s="89" t="s">
        <v>19261</v>
      </c>
      <c r="U524" s="89" t="s">
        <v>29153</v>
      </c>
      <c r="W524" s="89" t="s">
        <v>29154</v>
      </c>
      <c r="X524" s="89" t="s">
        <v>260</v>
      </c>
      <c r="Y524" s="88" t="s">
        <v>11863</v>
      </c>
    </row>
    <row r="525" spans="1:25" x14ac:dyDescent="0.3">
      <c r="A525" s="84" t="str">
        <f t="shared" si="8"/>
        <v>DFARME5</v>
      </c>
      <c r="B525" s="88" t="s">
        <v>21907</v>
      </c>
      <c r="C525" s="89" t="s">
        <v>21908</v>
      </c>
      <c r="D525" s="89" t="s">
        <v>11763</v>
      </c>
      <c r="E525" s="89" t="s">
        <v>5630</v>
      </c>
      <c r="F525" s="88" t="s">
        <v>19171</v>
      </c>
      <c r="G525" s="89" t="s">
        <v>19029</v>
      </c>
      <c r="H525" s="89" t="s">
        <v>19172</v>
      </c>
      <c r="I525" s="89" t="s">
        <v>19173</v>
      </c>
      <c r="J525" s="88" t="s">
        <v>19174</v>
      </c>
      <c r="K525" s="88" t="s">
        <v>19401</v>
      </c>
      <c r="L525" s="88" t="s">
        <v>19764</v>
      </c>
      <c r="M525" s="89" t="s">
        <v>8645</v>
      </c>
      <c r="N525" s="89" t="s">
        <v>407</v>
      </c>
      <c r="O525" s="90">
        <v>32633</v>
      </c>
      <c r="P525" s="90">
        <v>32633</v>
      </c>
      <c r="Q525" s="90">
        <v>32633</v>
      </c>
      <c r="R525" s="89">
        <v>13296</v>
      </c>
      <c r="S525" s="89">
        <v>36</v>
      </c>
      <c r="T525" s="89" t="s">
        <v>19261</v>
      </c>
      <c r="U525" s="89" t="s">
        <v>21909</v>
      </c>
      <c r="W525" s="89" t="s">
        <v>3599</v>
      </c>
      <c r="X525" s="89" t="s">
        <v>407</v>
      </c>
      <c r="Y525" s="88" t="s">
        <v>11767</v>
      </c>
    </row>
    <row r="526" spans="1:25" x14ac:dyDescent="0.3">
      <c r="A526" s="84" t="str">
        <f t="shared" si="8"/>
        <v>DMOSHE</v>
      </c>
      <c r="B526" s="88" t="s">
        <v>22267</v>
      </c>
      <c r="C526" s="89" t="s">
        <v>22268</v>
      </c>
      <c r="D526" s="89" t="s">
        <v>17119</v>
      </c>
      <c r="E526" s="89" t="s">
        <v>5630</v>
      </c>
      <c r="F526" s="88" t="s">
        <v>19181</v>
      </c>
      <c r="G526" s="89" t="s">
        <v>19030</v>
      </c>
      <c r="H526" s="89" t="s">
        <v>19172</v>
      </c>
      <c r="I526" s="89" t="s">
        <v>19173</v>
      </c>
      <c r="J526" s="88" t="s">
        <v>19174</v>
      </c>
      <c r="K526" s="88" t="s">
        <v>19360</v>
      </c>
      <c r="L526" s="88" t="s">
        <v>19361</v>
      </c>
      <c r="M526" s="89" t="s">
        <v>19362</v>
      </c>
      <c r="N526" s="89" t="s">
        <v>1463</v>
      </c>
      <c r="O526" s="90">
        <v>32952</v>
      </c>
      <c r="P526" s="90">
        <v>32952</v>
      </c>
      <c r="Q526" s="90">
        <v>32952</v>
      </c>
      <c r="R526" s="89">
        <v>12977</v>
      </c>
      <c r="S526" s="89">
        <v>35</v>
      </c>
      <c r="T526" s="89" t="s">
        <v>19261</v>
      </c>
      <c r="U526" s="89" t="s">
        <v>22269</v>
      </c>
      <c r="V526" s="89" t="s">
        <v>22270</v>
      </c>
      <c r="W526" s="89" t="s">
        <v>22271</v>
      </c>
      <c r="X526" s="89" t="s">
        <v>1472</v>
      </c>
      <c r="Y526" s="88" t="s">
        <v>17123</v>
      </c>
    </row>
    <row r="527" spans="1:25" x14ac:dyDescent="0.3">
      <c r="A527" s="84" t="str">
        <f t="shared" si="8"/>
        <v>JHAWKIN</v>
      </c>
      <c r="B527" s="88" t="s">
        <v>24691</v>
      </c>
      <c r="C527" s="89" t="s">
        <v>24692</v>
      </c>
      <c r="D527" s="89" t="s">
        <v>5685</v>
      </c>
      <c r="E527" s="89" t="s">
        <v>5630</v>
      </c>
      <c r="F527" s="88" t="s">
        <v>19171</v>
      </c>
      <c r="G527" s="89" t="s">
        <v>19029</v>
      </c>
      <c r="H527" s="89" t="s">
        <v>19172</v>
      </c>
      <c r="I527" s="89" t="s">
        <v>19173</v>
      </c>
      <c r="J527" s="88" t="s">
        <v>19189</v>
      </c>
      <c r="K527" s="88" t="s">
        <v>19273</v>
      </c>
      <c r="L527" s="88" t="s">
        <v>19274</v>
      </c>
      <c r="M527" s="89" t="s">
        <v>7733</v>
      </c>
      <c r="N527" s="89" t="s">
        <v>328</v>
      </c>
      <c r="O527" s="90">
        <v>33000</v>
      </c>
      <c r="P527" s="90">
        <v>33000</v>
      </c>
      <c r="Q527" s="90">
        <v>33000</v>
      </c>
      <c r="R527" s="89">
        <v>12929</v>
      </c>
      <c r="S527" s="89">
        <v>35</v>
      </c>
      <c r="T527" s="89" t="s">
        <v>19261</v>
      </c>
      <c r="U527" s="89" t="s">
        <v>24693</v>
      </c>
      <c r="W527" s="89" t="s">
        <v>2408</v>
      </c>
      <c r="X527" s="89" t="s">
        <v>416</v>
      </c>
      <c r="Y527" s="88" t="s">
        <v>5689</v>
      </c>
    </row>
    <row r="528" spans="1:25" x14ac:dyDescent="0.3">
      <c r="A528" s="84" t="str">
        <f t="shared" si="8"/>
        <v>briorda</v>
      </c>
      <c r="B528" s="88" t="s">
        <v>20771</v>
      </c>
      <c r="C528" s="89" t="s">
        <v>20772</v>
      </c>
      <c r="D528" s="89" t="s">
        <v>20773</v>
      </c>
      <c r="E528" s="89" t="s">
        <v>5630</v>
      </c>
      <c r="F528" s="88" t="s">
        <v>19206</v>
      </c>
      <c r="G528" s="89" t="s">
        <v>136</v>
      </c>
      <c r="H528" s="89" t="s">
        <v>19172</v>
      </c>
      <c r="I528" s="89" t="s">
        <v>19173</v>
      </c>
      <c r="J528" s="88" t="s">
        <v>19174</v>
      </c>
      <c r="K528" s="88" t="s">
        <v>19360</v>
      </c>
      <c r="L528" s="88" t="s">
        <v>19361</v>
      </c>
      <c r="M528" s="89" t="s">
        <v>19362</v>
      </c>
      <c r="N528" s="89" t="s">
        <v>1463</v>
      </c>
      <c r="O528" s="90">
        <v>33060</v>
      </c>
      <c r="P528" s="90">
        <v>44903</v>
      </c>
      <c r="Q528" s="90">
        <v>44903</v>
      </c>
      <c r="R528" s="89">
        <v>1026</v>
      </c>
      <c r="S528" s="89">
        <v>2</v>
      </c>
      <c r="T528" s="89" t="s">
        <v>19209</v>
      </c>
      <c r="U528" s="89" t="s">
        <v>20774</v>
      </c>
      <c r="W528" s="89" t="s">
        <v>20775</v>
      </c>
      <c r="X528" s="89" t="s">
        <v>1472</v>
      </c>
      <c r="Y528" s="88" t="s">
        <v>14408</v>
      </c>
    </row>
    <row r="529" spans="1:25" x14ac:dyDescent="0.3">
      <c r="A529" s="84" t="str">
        <f t="shared" si="8"/>
        <v>THIGGIN</v>
      </c>
      <c r="B529" s="88" t="s">
        <v>29611</v>
      </c>
      <c r="C529" s="89" t="s">
        <v>29612</v>
      </c>
      <c r="D529" s="89" t="s">
        <v>7643</v>
      </c>
      <c r="E529" s="89" t="s">
        <v>5630</v>
      </c>
      <c r="F529" s="88" t="s">
        <v>19285</v>
      </c>
      <c r="G529" s="89" t="s">
        <v>19028</v>
      </c>
      <c r="H529" s="89" t="s">
        <v>19172</v>
      </c>
      <c r="I529" s="89" t="s">
        <v>19173</v>
      </c>
      <c r="J529" s="88" t="s">
        <v>19189</v>
      </c>
      <c r="K529" s="88" t="s">
        <v>19190</v>
      </c>
      <c r="L529" s="88" t="s">
        <v>19252</v>
      </c>
      <c r="M529" s="89" t="s">
        <v>10322</v>
      </c>
      <c r="N529" s="89" t="s">
        <v>297</v>
      </c>
      <c r="O529" s="90">
        <v>33070</v>
      </c>
      <c r="P529" s="90">
        <v>33070</v>
      </c>
      <c r="Q529" s="90">
        <v>33070</v>
      </c>
      <c r="R529" s="89">
        <v>12859</v>
      </c>
      <c r="S529" s="89">
        <v>35</v>
      </c>
      <c r="T529" s="89" t="s">
        <v>19261</v>
      </c>
      <c r="U529" s="89" t="s">
        <v>29613</v>
      </c>
      <c r="W529" s="89" t="s">
        <v>29614</v>
      </c>
      <c r="X529" s="89" t="s">
        <v>297</v>
      </c>
      <c r="Y529" s="88" t="s">
        <v>18871</v>
      </c>
    </row>
    <row r="530" spans="1:25" x14ac:dyDescent="0.3">
      <c r="A530" s="84" t="str">
        <f t="shared" si="8"/>
        <v>clarson</v>
      </c>
      <c r="B530" s="88" t="s">
        <v>21281</v>
      </c>
      <c r="C530" s="89" t="s">
        <v>21282</v>
      </c>
      <c r="D530" s="89" t="s">
        <v>21283</v>
      </c>
      <c r="E530" s="89" t="s">
        <v>5630</v>
      </c>
      <c r="F530" s="88" t="s">
        <v>19215</v>
      </c>
      <c r="G530" s="89" t="s">
        <v>19033</v>
      </c>
      <c r="H530" s="89" t="s">
        <v>19172</v>
      </c>
      <c r="I530" s="89" t="s">
        <v>19173</v>
      </c>
      <c r="J530" s="88" t="s">
        <v>19174</v>
      </c>
      <c r="K530" s="88" t="s">
        <v>19802</v>
      </c>
      <c r="L530" s="88" t="s">
        <v>19803</v>
      </c>
      <c r="M530" s="89" t="s">
        <v>19804</v>
      </c>
      <c r="N530" s="89" t="s">
        <v>549</v>
      </c>
      <c r="O530" s="90">
        <v>33098</v>
      </c>
      <c r="P530" s="90">
        <v>44302</v>
      </c>
      <c r="Q530" s="90">
        <v>44307</v>
      </c>
      <c r="R530" s="89">
        <v>1622</v>
      </c>
      <c r="S530" s="89">
        <v>4</v>
      </c>
      <c r="T530" s="89" t="s">
        <v>19228</v>
      </c>
      <c r="U530" s="89" t="s">
        <v>21284</v>
      </c>
      <c r="W530" s="89" t="s">
        <v>21285</v>
      </c>
      <c r="X530" s="89" t="s">
        <v>1502</v>
      </c>
      <c r="Y530" s="88" t="s">
        <v>18242</v>
      </c>
    </row>
    <row r="531" spans="1:25" x14ac:dyDescent="0.3">
      <c r="A531" s="84" t="str">
        <f t="shared" si="8"/>
        <v>TSHIVEL</v>
      </c>
      <c r="B531" s="88" t="s">
        <v>29846</v>
      </c>
      <c r="C531" s="89" t="s">
        <v>29847</v>
      </c>
      <c r="D531" s="89" t="s">
        <v>29848</v>
      </c>
      <c r="E531" s="89" t="s">
        <v>5630</v>
      </c>
      <c r="F531" s="88" t="s">
        <v>19171</v>
      </c>
      <c r="G531" s="89" t="s">
        <v>19029</v>
      </c>
      <c r="H531" s="89" t="s">
        <v>19172</v>
      </c>
      <c r="I531" s="89" t="s">
        <v>19173</v>
      </c>
      <c r="J531" s="88" t="s">
        <v>19189</v>
      </c>
      <c r="K531" s="88" t="s">
        <v>19333</v>
      </c>
      <c r="L531" s="88" t="s">
        <v>19467</v>
      </c>
      <c r="M531" s="89" t="s">
        <v>9084</v>
      </c>
      <c r="N531" s="89" t="s">
        <v>260</v>
      </c>
      <c r="O531" s="90">
        <v>33707</v>
      </c>
      <c r="P531" s="90">
        <v>33707</v>
      </c>
      <c r="Q531" s="90">
        <v>33707</v>
      </c>
      <c r="R531" s="89">
        <v>12222</v>
      </c>
      <c r="S531" s="89">
        <v>33</v>
      </c>
      <c r="T531" s="89" t="s">
        <v>19261</v>
      </c>
      <c r="U531" s="89" t="s">
        <v>29849</v>
      </c>
      <c r="W531" s="89" t="s">
        <v>29850</v>
      </c>
      <c r="X531" s="89" t="s">
        <v>260</v>
      </c>
      <c r="Y531" s="88" t="s">
        <v>29851</v>
      </c>
    </row>
    <row r="532" spans="1:25" x14ac:dyDescent="0.3">
      <c r="A532" s="84" t="str">
        <f t="shared" si="8"/>
        <v>JMATOS4</v>
      </c>
      <c r="B532" s="88" t="s">
        <v>25023</v>
      </c>
      <c r="C532" s="89" t="s">
        <v>25024</v>
      </c>
      <c r="D532" s="89" t="s">
        <v>14346</v>
      </c>
      <c r="E532" s="89" t="s">
        <v>5630</v>
      </c>
      <c r="F532" s="88" t="s">
        <v>19480</v>
      </c>
      <c r="G532" s="89" t="s">
        <v>19040</v>
      </c>
      <c r="H532" s="89" t="s">
        <v>19172</v>
      </c>
      <c r="I532" s="89" t="s">
        <v>19419</v>
      </c>
      <c r="J532" s="88" t="s">
        <v>19189</v>
      </c>
      <c r="K532" s="88" t="s">
        <v>19420</v>
      </c>
      <c r="L532" s="88" t="s">
        <v>19420</v>
      </c>
      <c r="M532" s="89" t="s">
        <v>19421</v>
      </c>
      <c r="N532" s="89" t="s">
        <v>5965</v>
      </c>
      <c r="O532" s="90">
        <v>33870</v>
      </c>
      <c r="P532" s="90">
        <v>33870</v>
      </c>
      <c r="Q532" s="90">
        <v>33870</v>
      </c>
      <c r="R532" s="89">
        <v>12059</v>
      </c>
      <c r="S532" s="89">
        <v>33</v>
      </c>
      <c r="T532" s="89" t="s">
        <v>19261</v>
      </c>
      <c r="U532" s="89" t="s">
        <v>25025</v>
      </c>
      <c r="W532" s="89" t="s">
        <v>22924</v>
      </c>
      <c r="X532" s="89" t="s">
        <v>5965</v>
      </c>
      <c r="Y532" s="88" t="s">
        <v>14351</v>
      </c>
    </row>
    <row r="533" spans="1:25" x14ac:dyDescent="0.3">
      <c r="A533" s="84" t="str">
        <f t="shared" si="8"/>
        <v>DHUDSO4</v>
      </c>
      <c r="B533" s="88" t="s">
        <v>22035</v>
      </c>
      <c r="C533" s="89" t="s">
        <v>22036</v>
      </c>
      <c r="D533" s="89" t="s">
        <v>15445</v>
      </c>
      <c r="E533" s="89" t="s">
        <v>5630</v>
      </c>
      <c r="F533" s="88" t="s">
        <v>19171</v>
      </c>
      <c r="G533" s="89" t="s">
        <v>19029</v>
      </c>
      <c r="H533" s="89" t="s">
        <v>19172</v>
      </c>
      <c r="I533" s="89" t="s">
        <v>19173</v>
      </c>
      <c r="J533" s="88" t="s">
        <v>19189</v>
      </c>
      <c r="K533" s="88" t="s">
        <v>19190</v>
      </c>
      <c r="L533" s="88" t="s">
        <v>19252</v>
      </c>
      <c r="M533" s="89" t="s">
        <v>10322</v>
      </c>
      <c r="N533" s="89" t="s">
        <v>297</v>
      </c>
      <c r="O533" s="90">
        <v>34031</v>
      </c>
      <c r="P533" s="90">
        <v>34031</v>
      </c>
      <c r="Q533" s="90">
        <v>34031</v>
      </c>
      <c r="R533" s="89">
        <v>11898</v>
      </c>
      <c r="S533" s="89">
        <v>32</v>
      </c>
      <c r="T533" s="89" t="s">
        <v>19261</v>
      </c>
      <c r="U533" s="89" t="s">
        <v>15446</v>
      </c>
      <c r="W533" s="89" t="s">
        <v>4377</v>
      </c>
      <c r="X533" s="89" t="s">
        <v>297</v>
      </c>
      <c r="Y533" s="88" t="s">
        <v>15447</v>
      </c>
    </row>
    <row r="534" spans="1:25" x14ac:dyDescent="0.3">
      <c r="A534" s="84" t="str">
        <f t="shared" si="8"/>
        <v>RCROCK</v>
      </c>
      <c r="B534" s="88" t="s">
        <v>28150</v>
      </c>
      <c r="C534" s="89" t="s">
        <v>28151</v>
      </c>
      <c r="D534" s="89" t="s">
        <v>11604</v>
      </c>
      <c r="E534" s="89" t="s">
        <v>5630</v>
      </c>
      <c r="F534" s="88" t="s">
        <v>19171</v>
      </c>
      <c r="G534" s="89" t="s">
        <v>19029</v>
      </c>
      <c r="H534" s="89" t="s">
        <v>19172</v>
      </c>
      <c r="I534" s="89" t="s">
        <v>19173</v>
      </c>
      <c r="J534" s="88" t="s">
        <v>19189</v>
      </c>
      <c r="K534" s="88" t="s">
        <v>19333</v>
      </c>
      <c r="L534" s="88" t="s">
        <v>19334</v>
      </c>
      <c r="M534" s="89" t="s">
        <v>9382</v>
      </c>
      <c r="N534" s="89" t="s">
        <v>366</v>
      </c>
      <c r="O534" s="90">
        <v>34457</v>
      </c>
      <c r="P534" s="90">
        <v>34457</v>
      </c>
      <c r="Q534" s="90">
        <v>34457</v>
      </c>
      <c r="R534" s="89">
        <v>11472</v>
      </c>
      <c r="S534" s="89">
        <v>31</v>
      </c>
      <c r="T534" s="89" t="s">
        <v>19261</v>
      </c>
      <c r="U534" s="89" t="s">
        <v>28152</v>
      </c>
      <c r="W534" s="89" t="s">
        <v>28153</v>
      </c>
      <c r="X534" s="89" t="s">
        <v>375</v>
      </c>
      <c r="Y534" s="88" t="s">
        <v>11608</v>
      </c>
    </row>
    <row r="535" spans="1:25" x14ac:dyDescent="0.3">
      <c r="A535" s="84" t="str">
        <f t="shared" si="8"/>
        <v>DMANSFI</v>
      </c>
      <c r="B535" s="88" t="s">
        <v>22159</v>
      </c>
      <c r="C535" s="89" t="s">
        <v>22160</v>
      </c>
      <c r="D535" s="89" t="s">
        <v>19038</v>
      </c>
      <c r="E535" s="89" t="s">
        <v>19036</v>
      </c>
      <c r="F535" s="88" t="s">
        <v>20261</v>
      </c>
      <c r="G535" s="89" t="s">
        <v>19039</v>
      </c>
      <c r="H535" s="89" t="s">
        <v>19172</v>
      </c>
      <c r="I535" s="89" t="s">
        <v>19173</v>
      </c>
      <c r="J535" s="88" t="s">
        <v>19189</v>
      </c>
      <c r="K535" s="88" t="s">
        <v>20262</v>
      </c>
      <c r="L535" s="88" t="s">
        <v>20263</v>
      </c>
      <c r="M535" s="89" t="s">
        <v>20264</v>
      </c>
      <c r="N535" s="89" t="s">
        <v>435</v>
      </c>
      <c r="O535" s="90">
        <v>34491</v>
      </c>
      <c r="P535" s="90">
        <v>34491</v>
      </c>
      <c r="Q535" s="90">
        <v>34491</v>
      </c>
      <c r="R535" s="89">
        <v>11438</v>
      </c>
      <c r="S535" s="89">
        <v>31</v>
      </c>
      <c r="T535" s="89" t="s">
        <v>19261</v>
      </c>
      <c r="U535" s="89" t="s">
        <v>22161</v>
      </c>
      <c r="W535" s="89" t="s">
        <v>22162</v>
      </c>
      <c r="X535" s="89" t="s">
        <v>435</v>
      </c>
      <c r="Y535" s="88" t="s">
        <v>22163</v>
      </c>
    </row>
    <row r="536" spans="1:25" x14ac:dyDescent="0.3">
      <c r="A536" s="84" t="str">
        <f t="shared" si="8"/>
        <v>GKELL09</v>
      </c>
      <c r="B536" s="88" t="s">
        <v>23380</v>
      </c>
      <c r="C536" s="89" t="s">
        <v>23381</v>
      </c>
      <c r="D536" s="89" t="s">
        <v>10551</v>
      </c>
      <c r="E536" s="89" t="s">
        <v>5630</v>
      </c>
      <c r="F536" s="88" t="s">
        <v>19171</v>
      </c>
      <c r="G536" s="89" t="s">
        <v>19029</v>
      </c>
      <c r="H536" s="89" t="s">
        <v>19172</v>
      </c>
      <c r="I536" s="89" t="s">
        <v>19173</v>
      </c>
      <c r="J536" s="88" t="s">
        <v>19189</v>
      </c>
      <c r="K536" s="88" t="s">
        <v>19273</v>
      </c>
      <c r="L536" s="88" t="s">
        <v>19274</v>
      </c>
      <c r="M536" s="89" t="s">
        <v>7733</v>
      </c>
      <c r="N536" s="89" t="s">
        <v>328</v>
      </c>
      <c r="O536" s="90">
        <v>34571</v>
      </c>
      <c r="P536" s="90">
        <v>34571</v>
      </c>
      <c r="Q536" s="90">
        <v>34571</v>
      </c>
      <c r="R536" s="89">
        <v>11358</v>
      </c>
      <c r="S536" s="89">
        <v>31</v>
      </c>
      <c r="T536" s="89" t="s">
        <v>19261</v>
      </c>
      <c r="U536" s="89" t="s">
        <v>23382</v>
      </c>
      <c r="W536" s="89" t="s">
        <v>982</v>
      </c>
      <c r="X536" s="89" t="s">
        <v>416</v>
      </c>
      <c r="Y536" s="88" t="s">
        <v>10553</v>
      </c>
    </row>
    <row r="537" spans="1:25" x14ac:dyDescent="0.3">
      <c r="A537" s="84" t="str">
        <f t="shared" si="8"/>
        <v>DDAV1</v>
      </c>
      <c r="B537" s="88" t="s">
        <v>21839</v>
      </c>
      <c r="C537" s="89" t="s">
        <v>21840</v>
      </c>
      <c r="D537" s="89" t="s">
        <v>8351</v>
      </c>
      <c r="E537" s="89" t="s">
        <v>5630</v>
      </c>
      <c r="F537" s="88" t="s">
        <v>19171</v>
      </c>
      <c r="G537" s="89" t="s">
        <v>19029</v>
      </c>
      <c r="H537" s="89" t="s">
        <v>19172</v>
      </c>
      <c r="I537" s="89" t="s">
        <v>19173</v>
      </c>
      <c r="J537" s="88" t="s">
        <v>19189</v>
      </c>
      <c r="K537" s="88" t="s">
        <v>19333</v>
      </c>
      <c r="L537" s="88" t="s">
        <v>19467</v>
      </c>
      <c r="M537" s="89" t="s">
        <v>9084</v>
      </c>
      <c r="N537" s="89" t="s">
        <v>260</v>
      </c>
      <c r="O537" s="90">
        <v>34796</v>
      </c>
      <c r="P537" s="90">
        <v>34796</v>
      </c>
      <c r="Q537" s="90">
        <v>34796</v>
      </c>
      <c r="R537" s="89">
        <v>11133</v>
      </c>
      <c r="S537" s="89">
        <v>30</v>
      </c>
      <c r="T537" s="89" t="s">
        <v>19261</v>
      </c>
      <c r="U537" s="89" t="s">
        <v>21841</v>
      </c>
      <c r="W537" s="89" t="s">
        <v>19477</v>
      </c>
      <c r="X537" s="89" t="s">
        <v>260</v>
      </c>
      <c r="Y537" s="88" t="s">
        <v>8355</v>
      </c>
    </row>
    <row r="538" spans="1:25" x14ac:dyDescent="0.3">
      <c r="A538" s="84" t="str">
        <f t="shared" si="8"/>
        <v>GSMIT78</v>
      </c>
      <c r="B538" s="88" t="s">
        <v>23513</v>
      </c>
      <c r="C538" s="89" t="s">
        <v>23514</v>
      </c>
      <c r="D538" s="89" t="s">
        <v>1013</v>
      </c>
      <c r="E538" s="89" t="s">
        <v>5630</v>
      </c>
      <c r="F538" s="88" t="s">
        <v>19215</v>
      </c>
      <c r="G538" s="89" t="s">
        <v>19033</v>
      </c>
      <c r="H538" s="89" t="s">
        <v>19172</v>
      </c>
      <c r="I538" s="89" t="s">
        <v>19173</v>
      </c>
      <c r="J538" s="88" t="s">
        <v>19174</v>
      </c>
      <c r="K538" s="88" t="s">
        <v>19716</v>
      </c>
      <c r="L538" s="88" t="s">
        <v>19717</v>
      </c>
      <c r="M538" s="89" t="s">
        <v>5847</v>
      </c>
      <c r="N538" s="89" t="s">
        <v>279</v>
      </c>
      <c r="O538" s="90">
        <v>34821</v>
      </c>
      <c r="P538" s="90">
        <v>34821</v>
      </c>
      <c r="Q538" s="90">
        <v>34821</v>
      </c>
      <c r="R538" s="89">
        <v>11108</v>
      </c>
      <c r="S538" s="89">
        <v>30</v>
      </c>
      <c r="T538" s="89" t="s">
        <v>19261</v>
      </c>
      <c r="U538" s="89" t="s">
        <v>23515</v>
      </c>
      <c r="W538" s="89" t="s">
        <v>1017</v>
      </c>
      <c r="X538" s="89" t="s">
        <v>279</v>
      </c>
      <c r="Y538" s="88" t="s">
        <v>6017</v>
      </c>
    </row>
    <row r="539" spans="1:25" x14ac:dyDescent="0.3">
      <c r="A539" s="84" t="str">
        <f t="shared" si="8"/>
        <v>RAHEDO1</v>
      </c>
      <c r="B539" s="88" t="s">
        <v>28008</v>
      </c>
      <c r="C539" s="89" t="s">
        <v>28009</v>
      </c>
      <c r="D539" s="89" t="s">
        <v>19068</v>
      </c>
      <c r="E539" s="89" t="s">
        <v>5630</v>
      </c>
      <c r="F539" s="88" t="s">
        <v>19285</v>
      </c>
      <c r="G539" s="89" t="s">
        <v>19028</v>
      </c>
      <c r="H539" s="89" t="s">
        <v>19172</v>
      </c>
      <c r="I539" s="89" t="s">
        <v>19173</v>
      </c>
      <c r="J539" s="88" t="s">
        <v>19174</v>
      </c>
      <c r="K539" s="88" t="s">
        <v>19245</v>
      </c>
      <c r="L539" s="88" t="s">
        <v>23576</v>
      </c>
      <c r="M539" s="89" t="s">
        <v>10417</v>
      </c>
      <c r="N539" s="89" t="s">
        <v>3619</v>
      </c>
      <c r="O539" s="90">
        <v>34975</v>
      </c>
      <c r="P539" s="90">
        <v>34975</v>
      </c>
      <c r="Q539" s="90">
        <v>34975</v>
      </c>
      <c r="R539" s="89">
        <v>10954</v>
      </c>
      <c r="S539" s="89">
        <v>30</v>
      </c>
      <c r="T539" s="89" t="s">
        <v>19261</v>
      </c>
      <c r="U539" s="89" t="s">
        <v>28010</v>
      </c>
      <c r="W539" s="89" t="s">
        <v>3618</v>
      </c>
      <c r="X539" s="89" t="s">
        <v>3619</v>
      </c>
      <c r="Y539" s="88" t="s">
        <v>28011</v>
      </c>
    </row>
    <row r="540" spans="1:25" x14ac:dyDescent="0.3">
      <c r="A540" s="84" t="str">
        <f t="shared" si="8"/>
        <v>GHEDGE</v>
      </c>
      <c r="B540" s="88" t="s">
        <v>23345</v>
      </c>
      <c r="C540" s="89" t="s">
        <v>23346</v>
      </c>
      <c r="D540" s="89" t="s">
        <v>23347</v>
      </c>
      <c r="E540" s="89" t="s">
        <v>19170</v>
      </c>
      <c r="F540" s="88" t="s">
        <v>19181</v>
      </c>
      <c r="G540" s="89" t="s">
        <v>19030</v>
      </c>
      <c r="H540" s="89" t="s">
        <v>19172</v>
      </c>
      <c r="I540" s="89" t="s">
        <v>19173</v>
      </c>
      <c r="J540" s="88" t="s">
        <v>19174</v>
      </c>
      <c r="K540" s="88" t="s">
        <v>19245</v>
      </c>
      <c r="L540" s="88" t="s">
        <v>20002</v>
      </c>
      <c r="M540" s="89" t="s">
        <v>19319</v>
      </c>
      <c r="N540" s="89" t="s">
        <v>1675</v>
      </c>
      <c r="O540" s="90">
        <v>35263</v>
      </c>
      <c r="P540" s="90">
        <v>35263</v>
      </c>
      <c r="Q540" s="90">
        <v>35263</v>
      </c>
      <c r="R540" s="89">
        <v>10666</v>
      </c>
      <c r="S540" s="89">
        <v>29</v>
      </c>
      <c r="T540" s="89" t="s">
        <v>19261</v>
      </c>
      <c r="U540" s="89" t="s">
        <v>23348</v>
      </c>
      <c r="W540" s="89" t="s">
        <v>23349</v>
      </c>
      <c r="X540" s="89" t="s">
        <v>1675</v>
      </c>
      <c r="Y540" s="88" t="s">
        <v>23350</v>
      </c>
    </row>
    <row r="541" spans="1:25" x14ac:dyDescent="0.3">
      <c r="A541" s="84" t="str">
        <f t="shared" si="8"/>
        <v>KRICKET</v>
      </c>
      <c r="B541" s="88" t="s">
        <v>26037</v>
      </c>
      <c r="C541" s="89" t="s">
        <v>26038</v>
      </c>
      <c r="D541" s="89" t="s">
        <v>4683</v>
      </c>
      <c r="E541" s="89" t="s">
        <v>5630</v>
      </c>
      <c r="F541" s="88" t="s">
        <v>20625</v>
      </c>
      <c r="G541" s="89" t="s">
        <v>19053</v>
      </c>
      <c r="H541" s="89" t="s">
        <v>19172</v>
      </c>
      <c r="I541" s="89" t="s">
        <v>19173</v>
      </c>
      <c r="J541" s="88" t="s">
        <v>19189</v>
      </c>
      <c r="K541" s="88" t="s">
        <v>19200</v>
      </c>
      <c r="L541" s="88" t="s">
        <v>19200</v>
      </c>
      <c r="M541" s="89" t="s">
        <v>19396</v>
      </c>
      <c r="N541" s="89" t="s">
        <v>752</v>
      </c>
      <c r="O541" s="90">
        <v>35604</v>
      </c>
      <c r="P541" s="90">
        <v>35604</v>
      </c>
      <c r="Q541" s="90">
        <v>35604</v>
      </c>
      <c r="R541" s="89">
        <v>10325</v>
      </c>
      <c r="S541" s="89">
        <v>28</v>
      </c>
      <c r="T541" s="89" t="s">
        <v>19261</v>
      </c>
      <c r="U541" s="89" t="s">
        <v>26039</v>
      </c>
      <c r="W541" s="89" t="s">
        <v>4684</v>
      </c>
      <c r="X541" s="89" t="s">
        <v>752</v>
      </c>
      <c r="Y541" s="88" t="s">
        <v>8223</v>
      </c>
    </row>
    <row r="542" spans="1:25" x14ac:dyDescent="0.3">
      <c r="A542" s="84" t="str">
        <f t="shared" si="8"/>
        <v>mchisim</v>
      </c>
      <c r="B542" s="88" t="s">
        <v>26542</v>
      </c>
      <c r="C542" s="89" t="s">
        <v>26543</v>
      </c>
      <c r="D542" s="89" t="s">
        <v>26544</v>
      </c>
      <c r="E542" s="89" t="s">
        <v>5630</v>
      </c>
      <c r="F542" s="88" t="s">
        <v>19215</v>
      </c>
      <c r="G542" s="89" t="s">
        <v>19033</v>
      </c>
      <c r="H542" s="89" t="s">
        <v>19172</v>
      </c>
      <c r="I542" s="89" t="s">
        <v>19173</v>
      </c>
      <c r="J542" s="88" t="s">
        <v>19189</v>
      </c>
      <c r="K542" s="88" t="s">
        <v>19345</v>
      </c>
      <c r="L542" s="88" t="s">
        <v>19837</v>
      </c>
      <c r="M542" s="89" t="s">
        <v>6275</v>
      </c>
      <c r="N542" s="89" t="s">
        <v>318</v>
      </c>
      <c r="O542" s="90">
        <v>35877</v>
      </c>
      <c r="P542" s="90">
        <v>45627</v>
      </c>
      <c r="Q542" s="90">
        <v>45627</v>
      </c>
      <c r="R542" s="89">
        <v>302</v>
      </c>
      <c r="S542" s="89">
        <v>0</v>
      </c>
      <c r="T542" s="89" t="s">
        <v>19176</v>
      </c>
      <c r="U542" s="89" t="s">
        <v>26545</v>
      </c>
      <c r="W542" s="89" t="s">
        <v>1414</v>
      </c>
      <c r="X542" s="89" t="s">
        <v>318</v>
      </c>
      <c r="Y542" s="88" t="s">
        <v>26546</v>
      </c>
    </row>
    <row r="543" spans="1:25" x14ac:dyDescent="0.3">
      <c r="A543" s="84" t="str">
        <f t="shared" si="8"/>
        <v>SOWENS7</v>
      </c>
      <c r="B543" s="88" t="s">
        <v>29238</v>
      </c>
      <c r="C543" s="89" t="s">
        <v>29239</v>
      </c>
      <c r="D543" s="89" t="s">
        <v>8625</v>
      </c>
      <c r="E543" s="89" t="s">
        <v>5630</v>
      </c>
      <c r="F543" s="88" t="s">
        <v>19171</v>
      </c>
      <c r="G543" s="89" t="s">
        <v>19029</v>
      </c>
      <c r="H543" s="89" t="s">
        <v>19172</v>
      </c>
      <c r="I543" s="89" t="s">
        <v>19173</v>
      </c>
      <c r="J543" s="88" t="s">
        <v>19174</v>
      </c>
      <c r="K543" s="88" t="s">
        <v>19401</v>
      </c>
      <c r="L543" s="88" t="s">
        <v>19764</v>
      </c>
      <c r="M543" s="89" t="s">
        <v>8645</v>
      </c>
      <c r="N543" s="89" t="s">
        <v>407</v>
      </c>
      <c r="O543" s="90">
        <v>35926</v>
      </c>
      <c r="P543" s="90">
        <v>35926</v>
      </c>
      <c r="Q543" s="90">
        <v>35926</v>
      </c>
      <c r="R543" s="89">
        <v>10003</v>
      </c>
      <c r="S543" s="89">
        <v>27</v>
      </c>
      <c r="T543" s="89" t="s">
        <v>19261</v>
      </c>
      <c r="U543" s="89" t="s">
        <v>29240</v>
      </c>
      <c r="W543" s="89" t="s">
        <v>29241</v>
      </c>
      <c r="X543" s="89" t="s">
        <v>477</v>
      </c>
      <c r="Y543" s="88" t="s">
        <v>8630</v>
      </c>
    </row>
    <row r="544" spans="1:25" x14ac:dyDescent="0.3">
      <c r="A544" s="84" t="str">
        <f t="shared" si="8"/>
        <v>JLOPE63</v>
      </c>
      <c r="B544" s="88" t="s">
        <v>24940</v>
      </c>
      <c r="C544" s="89" t="s">
        <v>24941</v>
      </c>
      <c r="D544" s="89" t="s">
        <v>2708</v>
      </c>
      <c r="E544" s="89" t="s">
        <v>19036</v>
      </c>
      <c r="F544" s="88" t="s">
        <v>19171</v>
      </c>
      <c r="G544" s="89" t="s">
        <v>19029</v>
      </c>
      <c r="H544" s="89" t="s">
        <v>19172</v>
      </c>
      <c r="I544" s="89" t="s">
        <v>19173</v>
      </c>
      <c r="J544" s="88" t="s">
        <v>19174</v>
      </c>
      <c r="K544" s="88" t="s">
        <v>19716</v>
      </c>
      <c r="L544" s="88" t="s">
        <v>19717</v>
      </c>
      <c r="M544" s="89" t="s">
        <v>5847</v>
      </c>
      <c r="N544" s="89" t="s">
        <v>279</v>
      </c>
      <c r="O544" s="90">
        <v>36185</v>
      </c>
      <c r="P544" s="90">
        <v>36185</v>
      </c>
      <c r="Q544" s="90">
        <v>36185</v>
      </c>
      <c r="R544" s="89">
        <v>9744</v>
      </c>
      <c r="S544" s="89">
        <v>26</v>
      </c>
      <c r="T544" s="89" t="s">
        <v>19261</v>
      </c>
      <c r="U544" s="89" t="s">
        <v>24942</v>
      </c>
      <c r="V544" s="89" t="s">
        <v>24943</v>
      </c>
      <c r="W544" s="89" t="s">
        <v>1032</v>
      </c>
      <c r="X544" s="89" t="s">
        <v>279</v>
      </c>
      <c r="Y544" s="88" t="s">
        <v>12434</v>
      </c>
    </row>
    <row r="545" spans="1:25" x14ac:dyDescent="0.3">
      <c r="A545" s="84" t="str">
        <f t="shared" si="8"/>
        <v>JHAWK2</v>
      </c>
      <c r="B545" s="88" t="s">
        <v>24689</v>
      </c>
      <c r="C545" s="89" t="s">
        <v>24690</v>
      </c>
      <c r="D545" s="89" t="s">
        <v>12086</v>
      </c>
      <c r="E545" s="89" t="s">
        <v>5630</v>
      </c>
      <c r="F545" s="88" t="s">
        <v>19395</v>
      </c>
      <c r="G545" s="89" t="s">
        <v>19030</v>
      </c>
      <c r="H545" s="89" t="s">
        <v>19172</v>
      </c>
      <c r="I545" s="89" t="s">
        <v>19173</v>
      </c>
      <c r="J545" s="88" t="s">
        <v>19189</v>
      </c>
      <c r="K545" s="88" t="s">
        <v>20262</v>
      </c>
      <c r="L545" s="88" t="s">
        <v>20263</v>
      </c>
      <c r="M545" s="89" t="s">
        <v>20264</v>
      </c>
      <c r="N545" s="89" t="s">
        <v>435</v>
      </c>
      <c r="O545" s="90">
        <v>36262</v>
      </c>
      <c r="P545" s="90">
        <v>36262</v>
      </c>
      <c r="Q545" s="90">
        <v>36262</v>
      </c>
      <c r="R545" s="89">
        <v>9667</v>
      </c>
      <c r="S545" s="89">
        <v>26</v>
      </c>
      <c r="T545" s="89" t="s">
        <v>19261</v>
      </c>
      <c r="U545" s="89" t="s">
        <v>12088</v>
      </c>
      <c r="W545" s="89" t="s">
        <v>12089</v>
      </c>
      <c r="X545" s="89" t="s">
        <v>435</v>
      </c>
      <c r="Y545" s="88" t="s">
        <v>12090</v>
      </c>
    </row>
    <row r="546" spans="1:25" x14ac:dyDescent="0.3">
      <c r="A546" s="84" t="str">
        <f t="shared" si="8"/>
        <v>GDELAIR</v>
      </c>
      <c r="B546" s="88" t="s">
        <v>23288</v>
      </c>
      <c r="C546" s="89" t="s">
        <v>23289</v>
      </c>
      <c r="D546" s="89" t="s">
        <v>23290</v>
      </c>
      <c r="E546" s="89" t="s">
        <v>19170</v>
      </c>
      <c r="F546" s="88" t="s">
        <v>19480</v>
      </c>
      <c r="G546" s="89" t="s">
        <v>19040</v>
      </c>
      <c r="H546" s="89" t="s">
        <v>19172</v>
      </c>
      <c r="I546" s="89" t="s">
        <v>19173</v>
      </c>
      <c r="J546" s="88" t="s">
        <v>19189</v>
      </c>
      <c r="K546" s="88" t="s">
        <v>19345</v>
      </c>
      <c r="L546" s="88" t="s">
        <v>21190</v>
      </c>
      <c r="M546" s="89" t="s">
        <v>9044</v>
      </c>
      <c r="N546" s="89" t="s">
        <v>693</v>
      </c>
      <c r="O546" s="90">
        <v>36269</v>
      </c>
      <c r="P546" s="90">
        <v>37363</v>
      </c>
      <c r="Q546" s="90">
        <v>37363</v>
      </c>
      <c r="R546" s="89">
        <v>8566</v>
      </c>
      <c r="S546" s="89">
        <v>23</v>
      </c>
      <c r="T546" s="89" t="s">
        <v>19261</v>
      </c>
      <c r="U546" s="89" t="s">
        <v>23291</v>
      </c>
      <c r="W546" s="89" t="s">
        <v>1846</v>
      </c>
      <c r="X546" s="89" t="s">
        <v>693</v>
      </c>
      <c r="Y546" s="88" t="s">
        <v>13844</v>
      </c>
    </row>
    <row r="547" spans="1:25" x14ac:dyDescent="0.3">
      <c r="A547" s="84" t="str">
        <f t="shared" si="8"/>
        <v>JBLUE2</v>
      </c>
      <c r="B547" s="88" t="s">
        <v>24118</v>
      </c>
      <c r="C547" s="89" t="s">
        <v>24119</v>
      </c>
      <c r="D547" s="89" t="s">
        <v>5987</v>
      </c>
      <c r="E547" s="89" t="s">
        <v>5630</v>
      </c>
      <c r="F547" s="88" t="s">
        <v>19285</v>
      </c>
      <c r="G547" s="89" t="s">
        <v>19028</v>
      </c>
      <c r="H547" s="89" t="s">
        <v>19172</v>
      </c>
      <c r="I547" s="89" t="s">
        <v>19173</v>
      </c>
      <c r="J547" s="88" t="s">
        <v>19189</v>
      </c>
      <c r="K547" s="88" t="s">
        <v>19190</v>
      </c>
      <c r="L547" s="88" t="s">
        <v>19252</v>
      </c>
      <c r="M547" s="89" t="s">
        <v>10322</v>
      </c>
      <c r="N547" s="89" t="s">
        <v>297</v>
      </c>
      <c r="O547" s="90">
        <v>36350</v>
      </c>
      <c r="P547" s="90">
        <v>36350</v>
      </c>
      <c r="Q547" s="90">
        <v>36350</v>
      </c>
      <c r="R547" s="89">
        <v>9579</v>
      </c>
      <c r="S547" s="89">
        <v>26</v>
      </c>
      <c r="T547" s="89" t="s">
        <v>19261</v>
      </c>
      <c r="U547" s="89" t="s">
        <v>24120</v>
      </c>
      <c r="W547" s="89" t="s">
        <v>15209</v>
      </c>
      <c r="X547" s="89" t="s">
        <v>297</v>
      </c>
      <c r="Y547" s="88" t="s">
        <v>10917</v>
      </c>
    </row>
    <row r="548" spans="1:25" x14ac:dyDescent="0.3">
      <c r="A548" s="84" t="str">
        <f t="shared" si="8"/>
        <v>NESTES1</v>
      </c>
      <c r="B548" s="88" t="s">
        <v>27479</v>
      </c>
      <c r="C548" s="89" t="s">
        <v>27480</v>
      </c>
      <c r="D548" s="89" t="s">
        <v>7393</v>
      </c>
      <c r="E548" s="89" t="s">
        <v>5630</v>
      </c>
      <c r="F548" s="88" t="s">
        <v>19285</v>
      </c>
      <c r="G548" s="89" t="s">
        <v>19028</v>
      </c>
      <c r="H548" s="89" t="s">
        <v>19172</v>
      </c>
      <c r="I548" s="89" t="s">
        <v>19173</v>
      </c>
      <c r="J548" s="88" t="s">
        <v>19189</v>
      </c>
      <c r="K548" s="88" t="s">
        <v>19374</v>
      </c>
      <c r="L548" s="88" t="s">
        <v>19375</v>
      </c>
      <c r="M548" s="89" t="s">
        <v>19376</v>
      </c>
      <c r="N548" s="89" t="s">
        <v>575</v>
      </c>
      <c r="O548" s="90">
        <v>36423</v>
      </c>
      <c r="P548" s="90">
        <v>36423</v>
      </c>
      <c r="Q548" s="90">
        <v>36423</v>
      </c>
      <c r="R548" s="89">
        <v>9506</v>
      </c>
      <c r="S548" s="89">
        <v>26</v>
      </c>
      <c r="T548" s="89" t="s">
        <v>19261</v>
      </c>
      <c r="U548" s="89" t="s">
        <v>27481</v>
      </c>
      <c r="W548" s="89" t="s">
        <v>27482</v>
      </c>
      <c r="X548" s="89" t="s">
        <v>575</v>
      </c>
      <c r="Y548" s="88" t="s">
        <v>10467</v>
      </c>
    </row>
    <row r="549" spans="1:25" x14ac:dyDescent="0.3">
      <c r="A549" s="84" t="str">
        <f t="shared" si="8"/>
        <v>JFRYE1</v>
      </c>
      <c r="B549" s="88" t="s">
        <v>24520</v>
      </c>
      <c r="C549" s="89" t="s">
        <v>24521</v>
      </c>
      <c r="D549" s="89" t="s">
        <v>12151</v>
      </c>
      <c r="E549" s="89" t="s">
        <v>5630</v>
      </c>
      <c r="F549" s="88" t="s">
        <v>19171</v>
      </c>
      <c r="G549" s="89" t="s">
        <v>19029</v>
      </c>
      <c r="H549" s="89" t="s">
        <v>19172</v>
      </c>
      <c r="I549" s="89" t="s">
        <v>19173</v>
      </c>
      <c r="J549" s="88" t="s">
        <v>19174</v>
      </c>
      <c r="K549" s="88" t="s">
        <v>19301</v>
      </c>
      <c r="L549" s="88" t="s">
        <v>19301</v>
      </c>
      <c r="M549" s="89" t="s">
        <v>19819</v>
      </c>
      <c r="N549" s="89" t="s">
        <v>760</v>
      </c>
      <c r="O549" s="90">
        <v>36601</v>
      </c>
      <c r="P549" s="90">
        <v>36601</v>
      </c>
      <c r="Q549" s="90">
        <v>36601</v>
      </c>
      <c r="R549" s="89">
        <v>9328</v>
      </c>
      <c r="S549" s="89">
        <v>25</v>
      </c>
      <c r="T549" s="89" t="s">
        <v>19261</v>
      </c>
      <c r="U549" s="89">
        <v>10750</v>
      </c>
      <c r="V549" s="89" t="s">
        <v>24522</v>
      </c>
      <c r="W549" s="89" t="s">
        <v>12154</v>
      </c>
      <c r="X549" s="89" t="s">
        <v>760</v>
      </c>
      <c r="Y549" s="88" t="s">
        <v>12155</v>
      </c>
    </row>
    <row r="550" spans="1:25" x14ac:dyDescent="0.3">
      <c r="A550" s="84" t="str">
        <f t="shared" si="8"/>
        <v>EESPARZ</v>
      </c>
      <c r="B550" s="88" t="s">
        <v>22722</v>
      </c>
      <c r="C550" s="89" t="s">
        <v>22723</v>
      </c>
      <c r="D550" s="89" t="s">
        <v>22724</v>
      </c>
      <c r="E550" s="89" t="s">
        <v>19170</v>
      </c>
      <c r="F550" s="88" t="s">
        <v>19285</v>
      </c>
      <c r="G550" s="89" t="s">
        <v>19028</v>
      </c>
      <c r="H550" s="89" t="s">
        <v>19172</v>
      </c>
      <c r="I550" s="89" t="s">
        <v>19173</v>
      </c>
      <c r="J550" s="88" t="s">
        <v>19174</v>
      </c>
      <c r="K550" s="88" t="s">
        <v>19216</v>
      </c>
      <c r="L550" s="88" t="s">
        <v>19237</v>
      </c>
      <c r="M550" s="89" t="s">
        <v>19238</v>
      </c>
      <c r="N550" s="89" t="s">
        <v>250</v>
      </c>
      <c r="O550" s="90">
        <v>36738</v>
      </c>
      <c r="P550" s="90">
        <v>42368</v>
      </c>
      <c r="Q550" s="90">
        <v>36738</v>
      </c>
      <c r="R550" s="89">
        <v>9191</v>
      </c>
      <c r="S550" s="89">
        <v>25</v>
      </c>
      <c r="T550" s="89" t="s">
        <v>19261</v>
      </c>
      <c r="U550" s="89" t="s">
        <v>22725</v>
      </c>
      <c r="W550" s="89" t="s">
        <v>22726</v>
      </c>
      <c r="X550" s="89" t="s">
        <v>250</v>
      </c>
      <c r="Y550" s="88" t="s">
        <v>22727</v>
      </c>
    </row>
    <row r="551" spans="1:25" x14ac:dyDescent="0.3">
      <c r="A551" s="84" t="str">
        <f t="shared" si="8"/>
        <v>JREED22</v>
      </c>
      <c r="B551" s="88" t="s">
        <v>25349</v>
      </c>
      <c r="C551" s="89" t="s">
        <v>25350</v>
      </c>
      <c r="D551" s="89" t="s">
        <v>7538</v>
      </c>
      <c r="E551" s="89" t="s">
        <v>5630</v>
      </c>
      <c r="F551" s="88" t="s">
        <v>19171</v>
      </c>
      <c r="G551" s="89" t="s">
        <v>19029</v>
      </c>
      <c r="H551" s="89" t="s">
        <v>19172</v>
      </c>
      <c r="I551" s="89" t="s">
        <v>19173</v>
      </c>
      <c r="J551" s="88" t="s">
        <v>19174</v>
      </c>
      <c r="K551" s="88" t="s">
        <v>19360</v>
      </c>
      <c r="L551" s="88" t="s">
        <v>20769</v>
      </c>
      <c r="M551" s="89" t="s">
        <v>19362</v>
      </c>
      <c r="N551" s="89" t="s">
        <v>1463</v>
      </c>
      <c r="O551" s="90">
        <v>36756</v>
      </c>
      <c r="P551" s="90">
        <v>36756</v>
      </c>
      <c r="Q551" s="90">
        <v>36756</v>
      </c>
      <c r="R551" s="89">
        <v>9173</v>
      </c>
      <c r="S551" s="89">
        <v>25</v>
      </c>
      <c r="T551" s="89" t="s">
        <v>19261</v>
      </c>
      <c r="U551" s="89" t="s">
        <v>7540</v>
      </c>
      <c r="W551" s="89" t="s">
        <v>25351</v>
      </c>
      <c r="X551" s="89" t="s">
        <v>1463</v>
      </c>
      <c r="Y551" s="88" t="s">
        <v>7542</v>
      </c>
    </row>
    <row r="552" spans="1:25" x14ac:dyDescent="0.3">
      <c r="A552" s="84" t="str">
        <f t="shared" si="8"/>
        <v>JGARCI6</v>
      </c>
      <c r="B552" s="88" t="s">
        <v>24540</v>
      </c>
      <c r="C552" s="89" t="s">
        <v>24541</v>
      </c>
      <c r="D552" s="89" t="s">
        <v>18044</v>
      </c>
      <c r="E552" s="89" t="s">
        <v>5630</v>
      </c>
      <c r="F552" s="88" t="s">
        <v>19171</v>
      </c>
      <c r="G552" s="89" t="s">
        <v>19029</v>
      </c>
      <c r="H552" s="89" t="s">
        <v>19172</v>
      </c>
      <c r="I552" s="89" t="s">
        <v>19173</v>
      </c>
      <c r="J552" s="88" t="s">
        <v>19174</v>
      </c>
      <c r="K552" s="88" t="s">
        <v>19245</v>
      </c>
      <c r="L552" s="88" t="s">
        <v>20684</v>
      </c>
      <c r="M552" s="89" t="s">
        <v>14665</v>
      </c>
      <c r="N552" s="89" t="s">
        <v>219</v>
      </c>
      <c r="O552" s="90">
        <v>36857</v>
      </c>
      <c r="P552" s="90">
        <v>36857</v>
      </c>
      <c r="Q552" s="90">
        <v>36857</v>
      </c>
      <c r="R552" s="89">
        <v>9072</v>
      </c>
      <c r="S552" s="89">
        <v>24</v>
      </c>
      <c r="T552" s="89" t="s">
        <v>19261</v>
      </c>
      <c r="U552" s="89" t="s">
        <v>24542</v>
      </c>
      <c r="W552" s="89" t="s">
        <v>18046</v>
      </c>
      <c r="X552" s="89" t="s">
        <v>219</v>
      </c>
      <c r="Y552" s="88" t="s">
        <v>18047</v>
      </c>
    </row>
    <row r="553" spans="1:25" x14ac:dyDescent="0.3">
      <c r="A553" s="84" t="str">
        <f t="shared" si="8"/>
        <v>TWATKIN</v>
      </c>
      <c r="B553" s="88" t="s">
        <v>29914</v>
      </c>
      <c r="C553" s="89" t="s">
        <v>29915</v>
      </c>
      <c r="D553" s="89" t="s">
        <v>3563</v>
      </c>
      <c r="E553" s="89" t="s">
        <v>5630</v>
      </c>
      <c r="F553" s="88" t="s">
        <v>19171</v>
      </c>
      <c r="G553" s="89" t="s">
        <v>19029</v>
      </c>
      <c r="H553" s="89" t="s">
        <v>19172</v>
      </c>
      <c r="I553" s="89" t="s">
        <v>19173</v>
      </c>
      <c r="J553" s="88" t="s">
        <v>19189</v>
      </c>
      <c r="K553" s="88" t="s">
        <v>19345</v>
      </c>
      <c r="L553" s="88" t="s">
        <v>19837</v>
      </c>
      <c r="M553" s="89" t="s">
        <v>6275</v>
      </c>
      <c r="N553" s="89" t="s">
        <v>318</v>
      </c>
      <c r="O553" s="90">
        <v>36896</v>
      </c>
      <c r="P553" s="90">
        <v>36896</v>
      </c>
      <c r="Q553" s="90">
        <v>36896</v>
      </c>
      <c r="R553" s="89">
        <v>9033</v>
      </c>
      <c r="S553" s="89">
        <v>24</v>
      </c>
      <c r="T553" s="89" t="s">
        <v>19261</v>
      </c>
      <c r="U553" s="89" t="s">
        <v>29916</v>
      </c>
      <c r="W553" s="89" t="s">
        <v>5561</v>
      </c>
      <c r="X553" s="89" t="s">
        <v>318</v>
      </c>
      <c r="Y553" s="88" t="s">
        <v>6549</v>
      </c>
    </row>
    <row r="554" spans="1:25" x14ac:dyDescent="0.3">
      <c r="A554" s="84" t="str">
        <f t="shared" si="8"/>
        <v>VMOYTO</v>
      </c>
      <c r="B554" s="88" t="s">
        <v>30030</v>
      </c>
      <c r="C554" s="89" t="s">
        <v>30031</v>
      </c>
      <c r="D554" s="89" t="s">
        <v>17771</v>
      </c>
      <c r="E554" s="89" t="s">
        <v>5630</v>
      </c>
      <c r="F554" s="88" t="s">
        <v>19171</v>
      </c>
      <c r="G554" s="89" t="s">
        <v>19029</v>
      </c>
      <c r="H554" s="89" t="s">
        <v>19172</v>
      </c>
      <c r="I554" s="89" t="s">
        <v>19173</v>
      </c>
      <c r="J554" s="88" t="s">
        <v>19189</v>
      </c>
      <c r="K554" s="88" t="s">
        <v>19190</v>
      </c>
      <c r="L554" s="88" t="s">
        <v>19252</v>
      </c>
      <c r="M554" s="89" t="s">
        <v>10322</v>
      </c>
      <c r="N554" s="89" t="s">
        <v>297</v>
      </c>
      <c r="O554" s="90">
        <v>36964</v>
      </c>
      <c r="P554" s="90">
        <v>36964</v>
      </c>
      <c r="Q554" s="90">
        <v>36964</v>
      </c>
      <c r="R554" s="89">
        <v>8965</v>
      </c>
      <c r="S554" s="89">
        <v>24</v>
      </c>
      <c r="T554" s="89" t="s">
        <v>19261</v>
      </c>
      <c r="U554" s="89" t="s">
        <v>17774</v>
      </c>
      <c r="W554" s="89" t="s">
        <v>30032</v>
      </c>
      <c r="X554" s="89" t="s">
        <v>297</v>
      </c>
      <c r="Y554" s="88" t="s">
        <v>17775</v>
      </c>
    </row>
    <row r="555" spans="1:25" x14ac:dyDescent="0.3">
      <c r="A555" s="84" t="str">
        <f t="shared" si="8"/>
        <v>CSKWARC</v>
      </c>
      <c r="B555" s="88" t="s">
        <v>21564</v>
      </c>
      <c r="C555" s="89" t="s">
        <v>21565</v>
      </c>
      <c r="D555" s="89" t="s">
        <v>13036</v>
      </c>
      <c r="E555" s="89" t="s">
        <v>5630</v>
      </c>
      <c r="F555" s="88" t="s">
        <v>19171</v>
      </c>
      <c r="G555" s="89" t="s">
        <v>19029</v>
      </c>
      <c r="H555" s="89" t="s">
        <v>19172</v>
      </c>
      <c r="I555" s="89" t="s">
        <v>19173</v>
      </c>
      <c r="J555" s="88" t="s">
        <v>19174</v>
      </c>
      <c r="K555" s="88" t="s">
        <v>19216</v>
      </c>
      <c r="L555" s="88" t="s">
        <v>19237</v>
      </c>
      <c r="M555" s="89" t="s">
        <v>19238</v>
      </c>
      <c r="N555" s="89" t="s">
        <v>250</v>
      </c>
      <c r="O555" s="90">
        <v>37000</v>
      </c>
      <c r="P555" s="90">
        <v>37000</v>
      </c>
      <c r="Q555" s="90">
        <v>37000</v>
      </c>
      <c r="R555" s="89">
        <v>8929</v>
      </c>
      <c r="S555" s="89">
        <v>24</v>
      </c>
      <c r="T555" s="89" t="s">
        <v>19261</v>
      </c>
      <c r="U555" s="89" t="s">
        <v>21566</v>
      </c>
      <c r="W555" s="89" t="s">
        <v>2216</v>
      </c>
      <c r="X555" s="89" t="s">
        <v>250</v>
      </c>
      <c r="Y555" s="88" t="s">
        <v>13039</v>
      </c>
    </row>
    <row r="556" spans="1:25" x14ac:dyDescent="0.3">
      <c r="A556" s="84" t="str">
        <f t="shared" si="8"/>
        <v>CWELCOM</v>
      </c>
      <c r="B556" s="88" t="s">
        <v>21638</v>
      </c>
      <c r="C556" s="89" t="s">
        <v>21639</v>
      </c>
      <c r="D556" s="89" t="s">
        <v>7108</v>
      </c>
      <c r="E556" s="89" t="s">
        <v>5630</v>
      </c>
      <c r="F556" s="88" t="s">
        <v>19285</v>
      </c>
      <c r="G556" s="89" t="s">
        <v>19028</v>
      </c>
      <c r="H556" s="89" t="s">
        <v>19172</v>
      </c>
      <c r="I556" s="89" t="s">
        <v>19173</v>
      </c>
      <c r="J556" s="88" t="s">
        <v>19189</v>
      </c>
      <c r="K556" s="88" t="s">
        <v>19190</v>
      </c>
      <c r="L556" s="88" t="s">
        <v>19191</v>
      </c>
      <c r="M556" s="89" t="s">
        <v>19192</v>
      </c>
      <c r="N556" s="89" t="s">
        <v>297</v>
      </c>
      <c r="O556" s="90">
        <v>37105</v>
      </c>
      <c r="P556" s="90">
        <v>37105</v>
      </c>
      <c r="Q556" s="90">
        <v>37105</v>
      </c>
      <c r="R556" s="89">
        <v>8824</v>
      </c>
      <c r="S556" s="89">
        <v>24</v>
      </c>
      <c r="T556" s="89" t="s">
        <v>19261</v>
      </c>
      <c r="U556" s="89" t="s">
        <v>13433</v>
      </c>
      <c r="W556" s="89" t="s">
        <v>3018</v>
      </c>
      <c r="X556" s="89" t="s">
        <v>297</v>
      </c>
      <c r="Y556" s="88" t="s">
        <v>13435</v>
      </c>
    </row>
    <row r="557" spans="1:25" x14ac:dyDescent="0.3">
      <c r="A557" s="84" t="str">
        <f t="shared" si="8"/>
        <v>AWATTER</v>
      </c>
      <c r="B557" s="88" t="s">
        <v>20275</v>
      </c>
      <c r="C557" s="89" t="s">
        <v>20276</v>
      </c>
      <c r="D557" s="89" t="s">
        <v>13381</v>
      </c>
      <c r="E557" s="89" t="s">
        <v>5630</v>
      </c>
      <c r="F557" s="88" t="s">
        <v>19236</v>
      </c>
      <c r="G557" s="89" t="s">
        <v>19032</v>
      </c>
      <c r="H557" s="89" t="s">
        <v>19227</v>
      </c>
      <c r="I557" s="89" t="s">
        <v>19173</v>
      </c>
      <c r="J557" s="88" t="s">
        <v>19189</v>
      </c>
      <c r="K557" s="88" t="s">
        <v>19190</v>
      </c>
      <c r="L557" s="88" t="s">
        <v>19191</v>
      </c>
      <c r="M557" s="89" t="s">
        <v>19192</v>
      </c>
      <c r="N557" s="89" t="s">
        <v>297</v>
      </c>
      <c r="O557" s="90">
        <v>37298</v>
      </c>
      <c r="P557" s="90">
        <v>37298</v>
      </c>
      <c r="Q557" s="90">
        <v>37298</v>
      </c>
      <c r="R557" s="89">
        <v>8631</v>
      </c>
      <c r="S557" s="89">
        <v>23</v>
      </c>
      <c r="T557" s="89" t="s">
        <v>19261</v>
      </c>
      <c r="U557" s="89" t="s">
        <v>20277</v>
      </c>
      <c r="W557" s="89" t="s">
        <v>3296</v>
      </c>
      <c r="X557" s="89" t="s">
        <v>297</v>
      </c>
      <c r="Y557" s="88" t="s">
        <v>13385</v>
      </c>
    </row>
    <row r="558" spans="1:25" x14ac:dyDescent="0.3">
      <c r="A558" s="84" t="str">
        <f t="shared" si="8"/>
        <v>HSANT01</v>
      </c>
      <c r="B558" s="88" t="s">
        <v>23796</v>
      </c>
      <c r="C558" s="89" t="s">
        <v>23797</v>
      </c>
      <c r="D558" s="89" t="s">
        <v>6086</v>
      </c>
      <c r="E558" s="89" t="s">
        <v>5630</v>
      </c>
      <c r="F558" s="88" t="s">
        <v>19285</v>
      </c>
      <c r="G558" s="89" t="s">
        <v>19028</v>
      </c>
      <c r="H558" s="89" t="s">
        <v>19172</v>
      </c>
      <c r="I558" s="89" t="s">
        <v>19419</v>
      </c>
      <c r="J558" s="88" t="s">
        <v>19189</v>
      </c>
      <c r="K558" s="88" t="s">
        <v>19420</v>
      </c>
      <c r="L558" s="88" t="s">
        <v>19420</v>
      </c>
      <c r="M558" s="89" t="s">
        <v>19421</v>
      </c>
      <c r="N558" s="89" t="s">
        <v>5965</v>
      </c>
      <c r="O558" s="90">
        <v>37343</v>
      </c>
      <c r="P558" s="90">
        <v>37986</v>
      </c>
      <c r="Q558" s="90">
        <v>37986</v>
      </c>
      <c r="R558" s="89">
        <v>7943</v>
      </c>
      <c r="S558" s="89">
        <v>21</v>
      </c>
      <c r="T558" s="89" t="s">
        <v>19261</v>
      </c>
      <c r="U558" s="89" t="s">
        <v>23798</v>
      </c>
      <c r="W558" s="89" t="s">
        <v>23799</v>
      </c>
      <c r="X558" s="89" t="s">
        <v>5965</v>
      </c>
      <c r="Y558" s="88" t="s">
        <v>23800</v>
      </c>
    </row>
    <row r="559" spans="1:25" x14ac:dyDescent="0.3">
      <c r="A559" s="84" t="str">
        <f t="shared" si="8"/>
        <v>JLOP105</v>
      </c>
      <c r="B559" s="88" t="s">
        <v>24935</v>
      </c>
      <c r="C559" s="89" t="s">
        <v>24936</v>
      </c>
      <c r="D559" s="89" t="s">
        <v>4426</v>
      </c>
      <c r="E559" s="89" t="s">
        <v>5630</v>
      </c>
      <c r="F559" s="88" t="s">
        <v>19181</v>
      </c>
      <c r="G559" s="89" t="s">
        <v>19030</v>
      </c>
      <c r="H559" s="89" t="s">
        <v>19172</v>
      </c>
      <c r="I559" s="89" t="s">
        <v>19173</v>
      </c>
      <c r="J559" s="88" t="s">
        <v>19174</v>
      </c>
      <c r="K559" s="88" t="s">
        <v>19245</v>
      </c>
      <c r="L559" s="88" t="s">
        <v>19246</v>
      </c>
      <c r="M559" s="89" t="s">
        <v>14665</v>
      </c>
      <c r="N559" s="89" t="s">
        <v>219</v>
      </c>
      <c r="O559" s="90">
        <v>37845</v>
      </c>
      <c r="P559" s="90">
        <v>37845</v>
      </c>
      <c r="Q559" s="90">
        <v>37845</v>
      </c>
      <c r="R559" s="89">
        <v>8084</v>
      </c>
      <c r="S559" s="89">
        <v>22</v>
      </c>
      <c r="T559" s="89" t="s">
        <v>19261</v>
      </c>
      <c r="U559" s="89" t="s">
        <v>14251</v>
      </c>
      <c r="W559" s="89" t="s">
        <v>24937</v>
      </c>
      <c r="X559" s="89" t="s">
        <v>219</v>
      </c>
      <c r="Y559" s="88" t="s">
        <v>14253</v>
      </c>
    </row>
    <row r="560" spans="1:25" x14ac:dyDescent="0.3">
      <c r="A560" s="84" t="str">
        <f t="shared" si="8"/>
        <v>PEGUILO</v>
      </c>
      <c r="B560" s="88" t="s">
        <v>27808</v>
      </c>
      <c r="C560" s="89" t="s">
        <v>27809</v>
      </c>
      <c r="D560" s="89" t="s">
        <v>5732</v>
      </c>
      <c r="E560" s="89" t="s">
        <v>5630</v>
      </c>
      <c r="F560" s="88" t="s">
        <v>19181</v>
      </c>
      <c r="G560" s="89" t="s">
        <v>19030</v>
      </c>
      <c r="H560" s="89" t="s">
        <v>19172</v>
      </c>
      <c r="I560" s="89" t="s">
        <v>19173</v>
      </c>
      <c r="J560" s="88" t="s">
        <v>19174</v>
      </c>
      <c r="K560" s="88" t="s">
        <v>19175</v>
      </c>
      <c r="L560" s="88" t="s">
        <v>16610</v>
      </c>
      <c r="M560" s="89" t="s">
        <v>9597</v>
      </c>
      <c r="N560" s="89" t="s">
        <v>219</v>
      </c>
      <c r="O560" s="90">
        <v>37958</v>
      </c>
      <c r="P560" s="90">
        <v>37958</v>
      </c>
      <c r="Q560" s="90">
        <v>37958</v>
      </c>
      <c r="R560" s="89">
        <v>7971</v>
      </c>
      <c r="S560" s="89">
        <v>21</v>
      </c>
      <c r="T560" s="89" t="s">
        <v>19261</v>
      </c>
      <c r="U560" s="89" t="s">
        <v>5735</v>
      </c>
      <c r="W560" s="89" t="s">
        <v>5736</v>
      </c>
      <c r="X560" s="89" t="s">
        <v>219</v>
      </c>
      <c r="Y560" s="88" t="s">
        <v>5737</v>
      </c>
    </row>
    <row r="561" spans="1:25" x14ac:dyDescent="0.3">
      <c r="A561" s="84" t="str">
        <f t="shared" si="8"/>
        <v>KHOSPED</v>
      </c>
      <c r="B561" s="88" t="s">
        <v>25917</v>
      </c>
      <c r="C561" s="89" t="s">
        <v>25918</v>
      </c>
      <c r="D561" s="89" t="s">
        <v>7594</v>
      </c>
      <c r="E561" s="89" t="s">
        <v>5630</v>
      </c>
      <c r="F561" s="88" t="s">
        <v>19386</v>
      </c>
      <c r="G561" s="89" t="s">
        <v>19387</v>
      </c>
      <c r="H561" s="89" t="s">
        <v>19172</v>
      </c>
      <c r="I561" s="89" t="s">
        <v>19173</v>
      </c>
      <c r="J561" s="88" t="s">
        <v>19189</v>
      </c>
      <c r="K561" s="88" t="s">
        <v>19374</v>
      </c>
      <c r="L561" s="88" t="s">
        <v>19375</v>
      </c>
      <c r="M561" s="89" t="s">
        <v>19376</v>
      </c>
      <c r="N561" s="89" t="s">
        <v>575</v>
      </c>
      <c r="O561" s="90">
        <v>37970</v>
      </c>
      <c r="P561" s="90">
        <v>37970</v>
      </c>
      <c r="Q561" s="90">
        <v>37970</v>
      </c>
      <c r="R561" s="89">
        <v>7959</v>
      </c>
      <c r="S561" s="89">
        <v>21</v>
      </c>
      <c r="T561" s="89" t="s">
        <v>19261</v>
      </c>
      <c r="U561" s="89" t="s">
        <v>25919</v>
      </c>
      <c r="W561" s="89" t="s">
        <v>21437</v>
      </c>
      <c r="X561" s="89" t="s">
        <v>575</v>
      </c>
      <c r="Y561" s="88" t="s">
        <v>7599</v>
      </c>
    </row>
    <row r="562" spans="1:25" x14ac:dyDescent="0.3">
      <c r="A562" s="84" t="str">
        <f t="shared" si="8"/>
        <v>LSING00</v>
      </c>
      <c r="B562" s="88" t="s">
        <v>26351</v>
      </c>
      <c r="C562" s="89" t="s">
        <v>26352</v>
      </c>
      <c r="D562" s="89" t="s">
        <v>5499</v>
      </c>
      <c r="E562" s="89" t="s">
        <v>5630</v>
      </c>
      <c r="F562" s="88" t="s">
        <v>19181</v>
      </c>
      <c r="G562" s="89" t="s">
        <v>19030</v>
      </c>
      <c r="H562" s="89" t="s">
        <v>19172</v>
      </c>
      <c r="I562" s="89" t="s">
        <v>19173</v>
      </c>
      <c r="J562" s="88" t="s">
        <v>19174</v>
      </c>
      <c r="K562" s="88" t="s">
        <v>20070</v>
      </c>
      <c r="L562" s="88" t="s">
        <v>20694</v>
      </c>
      <c r="M562" s="89" t="s">
        <v>20072</v>
      </c>
      <c r="N562" s="89" t="s">
        <v>955</v>
      </c>
      <c r="O562" s="90">
        <v>38111</v>
      </c>
      <c r="P562" s="90">
        <v>38111</v>
      </c>
      <c r="Q562" s="90">
        <v>38111</v>
      </c>
      <c r="R562" s="89">
        <v>7818</v>
      </c>
      <c r="S562" s="89">
        <v>21</v>
      </c>
      <c r="T562" s="89" t="s">
        <v>19261</v>
      </c>
      <c r="U562" s="89" t="s">
        <v>26353</v>
      </c>
      <c r="W562" s="89" t="s">
        <v>5500</v>
      </c>
      <c r="X562" s="89" t="s">
        <v>955</v>
      </c>
      <c r="Y562" s="88" t="s">
        <v>14708</v>
      </c>
    </row>
    <row r="563" spans="1:25" x14ac:dyDescent="0.3">
      <c r="A563" s="84" t="str">
        <f t="shared" si="8"/>
        <v>WOZMENT</v>
      </c>
      <c r="B563" s="88" t="s">
        <v>30270</v>
      </c>
      <c r="C563" s="89" t="s">
        <v>30271</v>
      </c>
      <c r="D563" s="89" t="s">
        <v>7518</v>
      </c>
      <c r="E563" s="89" t="s">
        <v>5630</v>
      </c>
      <c r="F563" s="88" t="s">
        <v>19215</v>
      </c>
      <c r="G563" s="89" t="s">
        <v>19033</v>
      </c>
      <c r="H563" s="89" t="s">
        <v>19172</v>
      </c>
      <c r="I563" s="89" t="s">
        <v>19173</v>
      </c>
      <c r="J563" s="88" t="s">
        <v>19174</v>
      </c>
      <c r="K563" s="88" t="s">
        <v>19802</v>
      </c>
      <c r="L563" s="88" t="s">
        <v>19803</v>
      </c>
      <c r="M563" s="89" t="s">
        <v>19804</v>
      </c>
      <c r="N563" s="89" t="s">
        <v>549</v>
      </c>
      <c r="O563" s="90">
        <v>38359</v>
      </c>
      <c r="P563" s="90">
        <v>38359</v>
      </c>
      <c r="Q563" s="90">
        <v>38359</v>
      </c>
      <c r="R563" s="89">
        <v>7570</v>
      </c>
      <c r="S563" s="89">
        <v>20</v>
      </c>
      <c r="T563" s="89" t="s">
        <v>19261</v>
      </c>
      <c r="U563" s="89" t="s">
        <v>30272</v>
      </c>
      <c r="W563" s="89" t="s">
        <v>30273</v>
      </c>
      <c r="X563" s="89" t="s">
        <v>2926</v>
      </c>
      <c r="Y563" s="88" t="s">
        <v>7522</v>
      </c>
    </row>
    <row r="564" spans="1:25" x14ac:dyDescent="0.3">
      <c r="A564" s="84" t="str">
        <f t="shared" si="8"/>
        <v>jsevr02</v>
      </c>
      <c r="B564" s="88" t="s">
        <v>25490</v>
      </c>
      <c r="C564" s="89" t="s">
        <v>25491</v>
      </c>
      <c r="D564" s="89" t="s">
        <v>25492</v>
      </c>
      <c r="E564" s="89" t="s">
        <v>5630</v>
      </c>
      <c r="F564" s="88" t="s">
        <v>19171</v>
      </c>
      <c r="G564" s="89" t="s">
        <v>19029</v>
      </c>
      <c r="H564" s="89" t="s">
        <v>19172</v>
      </c>
      <c r="I564" s="89" t="s">
        <v>19173</v>
      </c>
      <c r="J564" s="88" t="s">
        <v>19189</v>
      </c>
      <c r="K564" s="88" t="s">
        <v>19217</v>
      </c>
      <c r="L564" s="88" t="s">
        <v>19824</v>
      </c>
      <c r="M564" s="89" t="s">
        <v>19825</v>
      </c>
      <c r="N564" s="89" t="s">
        <v>752</v>
      </c>
      <c r="O564" s="90">
        <v>38673</v>
      </c>
      <c r="P564" s="90">
        <v>43489</v>
      </c>
      <c r="Q564" s="90">
        <v>38867</v>
      </c>
      <c r="R564" s="89">
        <v>7062</v>
      </c>
      <c r="S564" s="89">
        <v>19</v>
      </c>
      <c r="T564" s="89" t="s">
        <v>19261</v>
      </c>
      <c r="U564" s="89" t="s">
        <v>25493</v>
      </c>
      <c r="W564" s="89" t="s">
        <v>25494</v>
      </c>
      <c r="X564" s="89" t="s">
        <v>752</v>
      </c>
      <c r="Y564" s="88" t="s">
        <v>9927</v>
      </c>
    </row>
    <row r="565" spans="1:25" x14ac:dyDescent="0.3">
      <c r="A565" s="84" t="str">
        <f t="shared" si="8"/>
        <v>brogers</v>
      </c>
      <c r="B565" s="88" t="s">
        <v>20780</v>
      </c>
      <c r="C565" s="89" t="s">
        <v>20781</v>
      </c>
      <c r="D565" s="89" t="s">
        <v>20782</v>
      </c>
      <c r="E565" s="89" t="s">
        <v>19170</v>
      </c>
      <c r="F565" s="88" t="s">
        <v>19236</v>
      </c>
      <c r="G565" s="89" t="s">
        <v>19032</v>
      </c>
      <c r="H565" s="89" t="s">
        <v>19227</v>
      </c>
      <c r="I565" s="89" t="s">
        <v>19173</v>
      </c>
      <c r="J565" s="88" t="s">
        <v>19174</v>
      </c>
      <c r="K565" s="88" t="s">
        <v>19245</v>
      </c>
      <c r="L565" s="88" t="s">
        <v>19246</v>
      </c>
      <c r="M565" s="89" t="s">
        <v>14665</v>
      </c>
      <c r="N565" s="89" t="s">
        <v>219</v>
      </c>
      <c r="O565" s="90">
        <v>38833</v>
      </c>
      <c r="P565" s="90">
        <v>45592</v>
      </c>
      <c r="Q565" s="90">
        <v>45592</v>
      </c>
      <c r="R565" s="89">
        <v>337</v>
      </c>
      <c r="S565" s="89">
        <v>0</v>
      </c>
      <c r="T565" s="89" t="s">
        <v>19176</v>
      </c>
      <c r="U565" s="89" t="s">
        <v>20783</v>
      </c>
      <c r="W565" s="89" t="s">
        <v>12054</v>
      </c>
      <c r="X565" s="89" t="s">
        <v>219</v>
      </c>
      <c r="Y565" s="88" t="s">
        <v>20784</v>
      </c>
    </row>
    <row r="566" spans="1:25" x14ac:dyDescent="0.3">
      <c r="A566" s="84" t="str">
        <f t="shared" si="8"/>
        <v>CCHETTA</v>
      </c>
      <c r="B566" s="88" t="s">
        <v>20996</v>
      </c>
      <c r="C566" s="89" t="s">
        <v>20997</v>
      </c>
      <c r="D566" s="89" t="s">
        <v>20998</v>
      </c>
      <c r="E566" s="89" t="s">
        <v>19715</v>
      </c>
      <c r="F566" s="88" t="s">
        <v>19171</v>
      </c>
      <c r="G566" s="89" t="s">
        <v>19029</v>
      </c>
      <c r="H566" s="89" t="s">
        <v>19172</v>
      </c>
      <c r="I566" s="89" t="s">
        <v>19173</v>
      </c>
      <c r="J566" s="88" t="s">
        <v>19189</v>
      </c>
      <c r="K566" s="88" t="s">
        <v>19190</v>
      </c>
      <c r="L566" s="88" t="s">
        <v>19191</v>
      </c>
      <c r="M566" s="89" t="s">
        <v>19192</v>
      </c>
      <c r="N566" s="89" t="s">
        <v>297</v>
      </c>
      <c r="O566" s="90">
        <v>39055</v>
      </c>
      <c r="P566" s="90">
        <v>39055</v>
      </c>
      <c r="Q566" s="90">
        <v>39055</v>
      </c>
      <c r="R566" s="89">
        <v>6874</v>
      </c>
      <c r="S566" s="89">
        <v>18</v>
      </c>
      <c r="T566" s="89" t="s">
        <v>19261</v>
      </c>
      <c r="U566" s="89" t="s">
        <v>20999</v>
      </c>
      <c r="W566" s="89" t="s">
        <v>1407</v>
      </c>
      <c r="X566" s="89" t="s">
        <v>297</v>
      </c>
      <c r="Y566" s="88" t="s">
        <v>21000</v>
      </c>
    </row>
    <row r="567" spans="1:25" x14ac:dyDescent="0.3">
      <c r="A567" s="84" t="str">
        <f t="shared" si="8"/>
        <v>twhite</v>
      </c>
      <c r="B567" s="88" t="s">
        <v>29921</v>
      </c>
      <c r="C567" s="89" t="s">
        <v>29922</v>
      </c>
      <c r="D567" s="89" t="s">
        <v>29923</v>
      </c>
      <c r="E567" s="89" t="s">
        <v>5630</v>
      </c>
      <c r="F567" s="88" t="s">
        <v>19181</v>
      </c>
      <c r="G567" s="89" t="s">
        <v>19030</v>
      </c>
      <c r="H567" s="89" t="s">
        <v>19172</v>
      </c>
      <c r="I567" s="89" t="s">
        <v>19173</v>
      </c>
      <c r="J567" s="88" t="s">
        <v>19174</v>
      </c>
      <c r="K567" s="88" t="s">
        <v>19216</v>
      </c>
      <c r="L567" s="88" t="s">
        <v>19237</v>
      </c>
      <c r="M567" s="89" t="s">
        <v>19238</v>
      </c>
      <c r="N567" s="89" t="s">
        <v>250</v>
      </c>
      <c r="O567" s="90">
        <v>39210</v>
      </c>
      <c r="P567" s="90">
        <v>45403</v>
      </c>
      <c r="Q567" s="90">
        <v>45403</v>
      </c>
      <c r="R567" s="89">
        <v>526</v>
      </c>
      <c r="S567" s="89">
        <v>1</v>
      </c>
      <c r="T567" s="89" t="s">
        <v>19209</v>
      </c>
      <c r="U567" s="89" t="s">
        <v>29924</v>
      </c>
      <c r="W567" s="89" t="s">
        <v>1542</v>
      </c>
      <c r="X567" s="89" t="s">
        <v>250</v>
      </c>
      <c r="Y567" s="88" t="s">
        <v>9024</v>
      </c>
    </row>
    <row r="568" spans="1:25" x14ac:dyDescent="0.3">
      <c r="A568" s="84" t="str">
        <f t="shared" si="8"/>
        <v>MHOWEII</v>
      </c>
      <c r="B568" s="88" t="s">
        <v>26850</v>
      </c>
      <c r="C568" s="89" t="s">
        <v>26851</v>
      </c>
      <c r="D568" s="89" t="s">
        <v>3683</v>
      </c>
      <c r="E568" s="89" t="s">
        <v>5630</v>
      </c>
      <c r="F568" s="88" t="s">
        <v>19285</v>
      </c>
      <c r="G568" s="89" t="s">
        <v>19028</v>
      </c>
      <c r="H568" s="89" t="s">
        <v>19172</v>
      </c>
      <c r="I568" s="89" t="s">
        <v>19173</v>
      </c>
      <c r="J568" s="88" t="s">
        <v>19189</v>
      </c>
      <c r="K568" s="88" t="s">
        <v>19217</v>
      </c>
      <c r="L568" s="88" t="s">
        <v>19824</v>
      </c>
      <c r="M568" s="89" t="s">
        <v>19825</v>
      </c>
      <c r="N568" s="89" t="s">
        <v>752</v>
      </c>
      <c r="O568" s="90">
        <v>39216</v>
      </c>
      <c r="P568" s="90">
        <v>39216</v>
      </c>
      <c r="Q568" s="90">
        <v>39216</v>
      </c>
      <c r="R568" s="89">
        <v>6713</v>
      </c>
      <c r="S568" s="89">
        <v>18</v>
      </c>
      <c r="T568" s="89" t="s">
        <v>19261</v>
      </c>
      <c r="U568" s="89" t="s">
        <v>7574</v>
      </c>
      <c r="W568" s="89" t="s">
        <v>7575</v>
      </c>
      <c r="X568" s="89" t="s">
        <v>752</v>
      </c>
      <c r="Y568" s="88" t="s">
        <v>7576</v>
      </c>
    </row>
    <row r="569" spans="1:25" x14ac:dyDescent="0.3">
      <c r="A569" s="84" t="str">
        <f t="shared" si="8"/>
        <v>RMAN00</v>
      </c>
      <c r="B569" s="88" t="s">
        <v>28460</v>
      </c>
      <c r="C569" s="89" t="s">
        <v>28461</v>
      </c>
      <c r="D569" s="89" t="s">
        <v>19118</v>
      </c>
      <c r="E569" s="89" t="s">
        <v>19036</v>
      </c>
      <c r="F569" s="88" t="s">
        <v>19181</v>
      </c>
      <c r="G569" s="89" t="s">
        <v>19030</v>
      </c>
      <c r="H569" s="89" t="s">
        <v>19172</v>
      </c>
      <c r="I569" s="89" t="s">
        <v>19173</v>
      </c>
      <c r="J569" s="88" t="s">
        <v>19174</v>
      </c>
      <c r="K569" s="88" t="s">
        <v>19245</v>
      </c>
      <c r="L569" s="88" t="s">
        <v>19246</v>
      </c>
      <c r="M569" s="89" t="s">
        <v>14665</v>
      </c>
      <c r="N569" s="89" t="s">
        <v>219</v>
      </c>
      <c r="O569" s="90">
        <v>39268</v>
      </c>
      <c r="P569" s="90">
        <v>39268</v>
      </c>
      <c r="Q569" s="90">
        <v>39268</v>
      </c>
      <c r="R569" s="89">
        <v>6661</v>
      </c>
      <c r="S569" s="89">
        <v>18</v>
      </c>
      <c r="T569" s="89" t="s">
        <v>19261</v>
      </c>
      <c r="U569" s="89" t="s">
        <v>28462</v>
      </c>
      <c r="W569" s="89" t="s">
        <v>28463</v>
      </c>
      <c r="X569" s="89" t="s">
        <v>219</v>
      </c>
      <c r="Y569" s="88" t="s">
        <v>28047</v>
      </c>
    </row>
    <row r="570" spans="1:25" x14ac:dyDescent="0.3">
      <c r="A570" s="84" t="str">
        <f t="shared" si="8"/>
        <v>kbake44</v>
      </c>
      <c r="B570" s="88" t="s">
        <v>25787</v>
      </c>
      <c r="C570" s="89" t="s">
        <v>25788</v>
      </c>
      <c r="D570" s="89" t="s">
        <v>25789</v>
      </c>
      <c r="E570" s="89" t="s">
        <v>5630</v>
      </c>
      <c r="F570" s="88" t="s">
        <v>19215</v>
      </c>
      <c r="G570" s="89" t="s">
        <v>19033</v>
      </c>
      <c r="H570" s="89" t="s">
        <v>19172</v>
      </c>
      <c r="I570" s="89" t="s">
        <v>19173</v>
      </c>
      <c r="J570" s="88" t="s">
        <v>19174</v>
      </c>
      <c r="K570" s="88" t="s">
        <v>19258</v>
      </c>
      <c r="L570" s="88" t="s">
        <v>19259</v>
      </c>
      <c r="M570" s="89" t="s">
        <v>19260</v>
      </c>
      <c r="N570" s="89" t="s">
        <v>279</v>
      </c>
      <c r="O570" s="90">
        <v>39391</v>
      </c>
      <c r="P570" s="90">
        <v>44385</v>
      </c>
      <c r="Q570" s="90">
        <v>44378</v>
      </c>
      <c r="R570" s="89">
        <v>1551</v>
      </c>
      <c r="S570" s="89">
        <v>4</v>
      </c>
      <c r="T570" s="89" t="s">
        <v>19228</v>
      </c>
      <c r="U570" s="89" t="s">
        <v>25790</v>
      </c>
      <c r="W570" s="89" t="s">
        <v>4915</v>
      </c>
      <c r="X570" s="89" t="s">
        <v>279</v>
      </c>
      <c r="Y570" s="88" t="s">
        <v>9361</v>
      </c>
    </row>
    <row r="571" spans="1:25" x14ac:dyDescent="0.3">
      <c r="A571" s="84" t="str">
        <f t="shared" si="8"/>
        <v>bdunla1</v>
      </c>
      <c r="B571" s="88" t="s">
        <v>20474</v>
      </c>
      <c r="C571" s="89" t="s">
        <v>20475</v>
      </c>
      <c r="D571" s="89" t="s">
        <v>20476</v>
      </c>
      <c r="E571" s="89" t="s">
        <v>5630</v>
      </c>
      <c r="F571" s="88" t="s">
        <v>19171</v>
      </c>
      <c r="G571" s="89" t="s">
        <v>19029</v>
      </c>
      <c r="H571" s="89" t="s">
        <v>19172</v>
      </c>
      <c r="I571" s="89" t="s">
        <v>19173</v>
      </c>
      <c r="J571" s="88" t="s">
        <v>19189</v>
      </c>
      <c r="K571" s="88" t="s">
        <v>19471</v>
      </c>
      <c r="L571" s="88" t="s">
        <v>14086</v>
      </c>
      <c r="M571" s="89" t="s">
        <v>19472</v>
      </c>
      <c r="N571" s="89" t="s">
        <v>435</v>
      </c>
      <c r="O571" s="90">
        <v>39497</v>
      </c>
      <c r="P571" s="90">
        <v>44462</v>
      </c>
      <c r="Q571" s="90">
        <v>44462</v>
      </c>
      <c r="R571" s="89">
        <v>1467</v>
      </c>
      <c r="S571" s="89">
        <v>4</v>
      </c>
      <c r="T571" s="89" t="s">
        <v>19228</v>
      </c>
      <c r="U571" s="89" t="s">
        <v>20477</v>
      </c>
      <c r="W571" s="89" t="s">
        <v>20478</v>
      </c>
      <c r="X571" s="89" t="s">
        <v>719</v>
      </c>
      <c r="Y571" s="88" t="s">
        <v>20479</v>
      </c>
    </row>
    <row r="572" spans="1:25" x14ac:dyDescent="0.3">
      <c r="A572" s="84" t="str">
        <f t="shared" si="8"/>
        <v>VLOPE16</v>
      </c>
      <c r="B572" s="88" t="s">
        <v>30009</v>
      </c>
      <c r="C572" s="89" t="s">
        <v>30010</v>
      </c>
      <c r="D572" s="89" t="s">
        <v>30011</v>
      </c>
      <c r="E572" s="89" t="s">
        <v>19715</v>
      </c>
      <c r="F572" s="88" t="s">
        <v>19285</v>
      </c>
      <c r="G572" s="89" t="s">
        <v>19028</v>
      </c>
      <c r="H572" s="89" t="s">
        <v>19172</v>
      </c>
      <c r="I572" s="89" t="s">
        <v>19173</v>
      </c>
      <c r="J572" s="88" t="s">
        <v>19174</v>
      </c>
      <c r="K572" s="88" t="s">
        <v>19309</v>
      </c>
      <c r="L572" s="88" t="s">
        <v>19513</v>
      </c>
      <c r="M572" s="89" t="s">
        <v>6528</v>
      </c>
      <c r="N572" s="89" t="s">
        <v>219</v>
      </c>
      <c r="O572" s="90">
        <v>39533</v>
      </c>
      <c r="P572" s="90">
        <v>44905</v>
      </c>
      <c r="Q572" s="90">
        <v>39533</v>
      </c>
      <c r="R572" s="89">
        <v>6396</v>
      </c>
      <c r="S572" s="89">
        <v>17</v>
      </c>
      <c r="T572" s="89" t="s">
        <v>19261</v>
      </c>
      <c r="U572" s="89" t="s">
        <v>30012</v>
      </c>
      <c r="W572" s="89" t="s">
        <v>559</v>
      </c>
      <c r="X572" s="89" t="s">
        <v>219</v>
      </c>
      <c r="Y572" s="88" t="s">
        <v>30013</v>
      </c>
    </row>
    <row r="573" spans="1:25" x14ac:dyDescent="0.3">
      <c r="A573" s="84" t="str">
        <f t="shared" si="8"/>
        <v>MRASSA0</v>
      </c>
      <c r="B573" s="88" t="s">
        <v>27123</v>
      </c>
      <c r="C573" s="89" t="s">
        <v>27124</v>
      </c>
      <c r="D573" s="89" t="s">
        <v>27125</v>
      </c>
      <c r="E573" s="89" t="s">
        <v>19170</v>
      </c>
      <c r="F573" s="88" t="s">
        <v>19285</v>
      </c>
      <c r="G573" s="89" t="s">
        <v>19028</v>
      </c>
      <c r="H573" s="89" t="s">
        <v>19172</v>
      </c>
      <c r="I573" s="89" t="s">
        <v>19173</v>
      </c>
      <c r="J573" s="88" t="s">
        <v>19174</v>
      </c>
      <c r="K573" s="88" t="s">
        <v>19360</v>
      </c>
      <c r="L573" s="88" t="s">
        <v>19361</v>
      </c>
      <c r="M573" s="89" t="s">
        <v>19362</v>
      </c>
      <c r="N573" s="89" t="s">
        <v>1463</v>
      </c>
      <c r="O573" s="90">
        <v>39952</v>
      </c>
      <c r="P573" s="90">
        <v>39952</v>
      </c>
      <c r="Q573" s="90">
        <v>39952</v>
      </c>
      <c r="R573" s="89">
        <v>5977</v>
      </c>
      <c r="S573" s="89">
        <v>16</v>
      </c>
      <c r="T573" s="89" t="s">
        <v>19261</v>
      </c>
      <c r="U573" s="89" t="s">
        <v>27126</v>
      </c>
      <c r="W573" s="89" t="s">
        <v>27127</v>
      </c>
      <c r="X573" s="89" t="s">
        <v>1472</v>
      </c>
      <c r="Y573" s="88" t="s">
        <v>27128</v>
      </c>
    </row>
    <row r="574" spans="1:25" x14ac:dyDescent="0.3">
      <c r="A574" s="84" t="str">
        <f t="shared" si="8"/>
        <v>JCAST93</v>
      </c>
      <c r="B574" s="88" t="s">
        <v>24208</v>
      </c>
      <c r="C574" s="89" t="s">
        <v>24209</v>
      </c>
      <c r="D574" s="89" t="s">
        <v>15868</v>
      </c>
      <c r="E574" s="89" t="s">
        <v>5630</v>
      </c>
      <c r="F574" s="88" t="s">
        <v>19181</v>
      </c>
      <c r="G574" s="89" t="s">
        <v>19030</v>
      </c>
      <c r="H574" s="89" t="s">
        <v>19172</v>
      </c>
      <c r="I574" s="89" t="s">
        <v>19173</v>
      </c>
      <c r="J574" s="88" t="s">
        <v>19174</v>
      </c>
      <c r="K574" s="88" t="s">
        <v>19207</v>
      </c>
      <c r="L574" s="88" t="s">
        <v>19208</v>
      </c>
      <c r="M574" s="89" t="s">
        <v>10249</v>
      </c>
      <c r="N574" s="89" t="s">
        <v>219</v>
      </c>
      <c r="O574" s="90">
        <v>40386</v>
      </c>
      <c r="P574" s="90">
        <v>40386</v>
      </c>
      <c r="Q574" s="90">
        <v>40386</v>
      </c>
      <c r="R574" s="89">
        <v>5543</v>
      </c>
      <c r="S574" s="89">
        <v>15</v>
      </c>
      <c r="T574" s="89" t="s">
        <v>19247</v>
      </c>
      <c r="U574" s="89" t="s">
        <v>24210</v>
      </c>
      <c r="W574" s="89" t="s">
        <v>4819</v>
      </c>
      <c r="X574" s="89" t="s">
        <v>219</v>
      </c>
      <c r="Y574" s="88" t="s">
        <v>15870</v>
      </c>
    </row>
    <row r="575" spans="1:25" x14ac:dyDescent="0.3">
      <c r="A575" s="84" t="str">
        <f t="shared" si="8"/>
        <v>RTORDA</v>
      </c>
      <c r="B575" s="88" t="s">
        <v>28831</v>
      </c>
      <c r="C575" s="89" t="s">
        <v>28832</v>
      </c>
      <c r="D575" s="89" t="s">
        <v>9269</v>
      </c>
      <c r="E575" s="89" t="s">
        <v>5630</v>
      </c>
      <c r="F575" s="88" t="s">
        <v>19171</v>
      </c>
      <c r="G575" s="89" t="s">
        <v>19029</v>
      </c>
      <c r="H575" s="89" t="s">
        <v>19172</v>
      </c>
      <c r="I575" s="89" t="s">
        <v>19173</v>
      </c>
      <c r="J575" s="88" t="s">
        <v>19174</v>
      </c>
      <c r="K575" s="88" t="s">
        <v>19455</v>
      </c>
      <c r="L575" s="88" t="s">
        <v>19456</v>
      </c>
      <c r="M575" s="89" t="s">
        <v>19457</v>
      </c>
      <c r="N575" s="89" t="s">
        <v>2504</v>
      </c>
      <c r="O575" s="90">
        <v>40399</v>
      </c>
      <c r="P575" s="90">
        <v>40399</v>
      </c>
      <c r="Q575" s="90">
        <v>40399</v>
      </c>
      <c r="R575" s="89">
        <v>5530</v>
      </c>
      <c r="S575" s="89">
        <v>15</v>
      </c>
      <c r="T575" s="89" t="s">
        <v>19247</v>
      </c>
      <c r="U575" s="89" t="s">
        <v>9272</v>
      </c>
      <c r="W575" s="89" t="s">
        <v>9273</v>
      </c>
      <c r="X575" s="89" t="s">
        <v>2504</v>
      </c>
      <c r="Y575" s="88" t="s">
        <v>28833</v>
      </c>
    </row>
    <row r="576" spans="1:25" x14ac:dyDescent="0.3">
      <c r="A576" s="84" t="str">
        <f t="shared" si="8"/>
        <v>tlopez</v>
      </c>
      <c r="B576" s="88" t="s">
        <v>29682</v>
      </c>
      <c r="C576" s="89" t="s">
        <v>29683</v>
      </c>
      <c r="D576" s="89" t="s">
        <v>29684</v>
      </c>
      <c r="E576" s="89" t="s">
        <v>5630</v>
      </c>
      <c r="F576" s="88" t="s">
        <v>19181</v>
      </c>
      <c r="G576" s="89" t="s">
        <v>19030</v>
      </c>
      <c r="H576" s="89" t="s">
        <v>19172</v>
      </c>
      <c r="I576" s="89" t="s">
        <v>19173</v>
      </c>
      <c r="J576" s="88" t="s">
        <v>19174</v>
      </c>
      <c r="K576" s="88" t="s">
        <v>19309</v>
      </c>
      <c r="L576" s="88" t="s">
        <v>19310</v>
      </c>
      <c r="M576" s="89" t="s">
        <v>6528</v>
      </c>
      <c r="N576" s="89" t="s">
        <v>219</v>
      </c>
      <c r="O576" s="90">
        <v>40514</v>
      </c>
      <c r="P576" s="90">
        <v>44882</v>
      </c>
      <c r="Q576" s="90">
        <v>44882</v>
      </c>
      <c r="R576" s="89">
        <v>1047</v>
      </c>
      <c r="S576" s="89">
        <v>2</v>
      </c>
      <c r="T576" s="89" t="s">
        <v>19209</v>
      </c>
      <c r="U576" s="89" t="s">
        <v>29685</v>
      </c>
      <c r="W576" s="89" t="s">
        <v>29686</v>
      </c>
      <c r="X576" s="89" t="s">
        <v>219</v>
      </c>
      <c r="Y576" s="88" t="s">
        <v>29687</v>
      </c>
    </row>
    <row r="577" spans="1:25" x14ac:dyDescent="0.3">
      <c r="A577" s="84" t="str">
        <f t="shared" si="8"/>
        <v>JBACK1</v>
      </c>
      <c r="B577" s="88" t="s">
        <v>24023</v>
      </c>
      <c r="C577" s="89" t="s">
        <v>24024</v>
      </c>
      <c r="D577" s="89" t="s">
        <v>9475</v>
      </c>
      <c r="E577" s="89" t="s">
        <v>5630</v>
      </c>
      <c r="F577" s="88" t="s">
        <v>19181</v>
      </c>
      <c r="G577" s="89" t="s">
        <v>19030</v>
      </c>
      <c r="H577" s="89" t="s">
        <v>19172</v>
      </c>
      <c r="I577" s="89" t="s">
        <v>19173</v>
      </c>
      <c r="J577" s="88" t="s">
        <v>19189</v>
      </c>
      <c r="K577" s="88" t="s">
        <v>19294</v>
      </c>
      <c r="L577" s="88" t="s">
        <v>19295</v>
      </c>
      <c r="M577" s="89" t="s">
        <v>19296</v>
      </c>
      <c r="N577" s="89" t="s">
        <v>541</v>
      </c>
      <c r="O577" s="90">
        <v>40504</v>
      </c>
      <c r="P577" s="90">
        <v>40504</v>
      </c>
      <c r="Q577" s="90">
        <v>40504</v>
      </c>
      <c r="R577" s="89">
        <v>5425</v>
      </c>
      <c r="S577" s="89">
        <v>14</v>
      </c>
      <c r="T577" s="89" t="s">
        <v>19247</v>
      </c>
      <c r="U577" s="89" t="s">
        <v>9477</v>
      </c>
      <c r="W577" s="89" t="s">
        <v>4295</v>
      </c>
      <c r="X577" s="89" t="s">
        <v>541</v>
      </c>
      <c r="Y577" s="88" t="s">
        <v>9478</v>
      </c>
    </row>
    <row r="578" spans="1:25" x14ac:dyDescent="0.3">
      <c r="A578" s="84" t="str">
        <f t="shared" si="8"/>
        <v>MMETELK</v>
      </c>
      <c r="B578" s="88" t="s">
        <v>26992</v>
      </c>
      <c r="C578" s="89" t="s">
        <v>26993</v>
      </c>
      <c r="D578" s="89" t="s">
        <v>7124</v>
      </c>
      <c r="E578" s="89" t="s">
        <v>5630</v>
      </c>
      <c r="F578" s="88" t="s">
        <v>19285</v>
      </c>
      <c r="G578" s="89" t="s">
        <v>19028</v>
      </c>
      <c r="H578" s="89" t="s">
        <v>19172</v>
      </c>
      <c r="I578" s="89" t="s">
        <v>19173</v>
      </c>
      <c r="J578" s="88" t="s">
        <v>19174</v>
      </c>
      <c r="K578" s="88" t="s">
        <v>19522</v>
      </c>
      <c r="L578" s="88" t="s">
        <v>19523</v>
      </c>
      <c r="M578" s="89" t="s">
        <v>7156</v>
      </c>
      <c r="N578" s="89" t="s">
        <v>773</v>
      </c>
      <c r="O578" s="90">
        <v>40630</v>
      </c>
      <c r="P578" s="90">
        <v>40630</v>
      </c>
      <c r="Q578" s="90">
        <v>40630</v>
      </c>
      <c r="R578" s="89">
        <v>5299</v>
      </c>
      <c r="S578" s="89">
        <v>14</v>
      </c>
      <c r="T578" s="89" t="s">
        <v>19247</v>
      </c>
      <c r="U578" s="89" t="s">
        <v>26994</v>
      </c>
      <c r="W578" s="89" t="s">
        <v>26995</v>
      </c>
      <c r="X578" s="89" t="s">
        <v>773</v>
      </c>
      <c r="Y578" s="88" t="s">
        <v>26996</v>
      </c>
    </row>
    <row r="579" spans="1:25" x14ac:dyDescent="0.3">
      <c r="A579" s="84" t="str">
        <f t="shared" ref="A579:A642" si="9">TRIM(D579)</f>
        <v>RSPARK1</v>
      </c>
      <c r="B579" s="88" t="s">
        <v>28776</v>
      </c>
      <c r="C579" s="89" t="s">
        <v>28777</v>
      </c>
      <c r="D579" s="89" t="s">
        <v>3680</v>
      </c>
      <c r="E579" s="89" t="s">
        <v>5630</v>
      </c>
      <c r="F579" s="88" t="s">
        <v>19285</v>
      </c>
      <c r="G579" s="89" t="s">
        <v>19028</v>
      </c>
      <c r="H579" s="89" t="s">
        <v>19172</v>
      </c>
      <c r="I579" s="89" t="s">
        <v>19173</v>
      </c>
      <c r="J579" s="88" t="s">
        <v>19174</v>
      </c>
      <c r="K579" s="88" t="s">
        <v>19431</v>
      </c>
      <c r="L579" s="88" t="s">
        <v>19432</v>
      </c>
      <c r="M579" s="89" t="s">
        <v>6264</v>
      </c>
      <c r="N579" s="89" t="s">
        <v>279</v>
      </c>
      <c r="O579" s="90">
        <v>40730</v>
      </c>
      <c r="P579" s="90">
        <v>40730</v>
      </c>
      <c r="Q579" s="90">
        <v>40730</v>
      </c>
      <c r="R579" s="89">
        <v>5199</v>
      </c>
      <c r="S579" s="89">
        <v>14</v>
      </c>
      <c r="T579" s="89" t="s">
        <v>19247</v>
      </c>
      <c r="U579" s="89" t="s">
        <v>28778</v>
      </c>
      <c r="W579" s="89" t="s">
        <v>14488</v>
      </c>
      <c r="X579" s="89" t="s">
        <v>279</v>
      </c>
      <c r="Y579" s="88" t="s">
        <v>14489</v>
      </c>
    </row>
    <row r="580" spans="1:25" x14ac:dyDescent="0.3">
      <c r="A580" s="84" t="str">
        <f t="shared" si="9"/>
        <v>AELSER</v>
      </c>
      <c r="B580" s="88" t="s">
        <v>19549</v>
      </c>
      <c r="C580" s="89" t="s">
        <v>19550</v>
      </c>
      <c r="D580" s="89" t="s">
        <v>9989</v>
      </c>
      <c r="E580" s="89" t="s">
        <v>5630</v>
      </c>
      <c r="F580" s="88" t="s">
        <v>19181</v>
      </c>
      <c r="G580" s="89" t="s">
        <v>19030</v>
      </c>
      <c r="H580" s="89" t="s">
        <v>19172</v>
      </c>
      <c r="I580" s="89" t="s">
        <v>19173</v>
      </c>
      <c r="J580" s="88" t="s">
        <v>19189</v>
      </c>
      <c r="K580" s="88" t="s">
        <v>19345</v>
      </c>
      <c r="L580" s="88" t="s">
        <v>19551</v>
      </c>
      <c r="M580" s="89" t="s">
        <v>19552</v>
      </c>
      <c r="N580" s="89" t="s">
        <v>318</v>
      </c>
      <c r="O580" s="90">
        <v>40757</v>
      </c>
      <c r="P580" s="90">
        <v>40757</v>
      </c>
      <c r="Q580" s="90">
        <v>40757</v>
      </c>
      <c r="R580" s="89">
        <v>5172</v>
      </c>
      <c r="S580" s="89">
        <v>14</v>
      </c>
      <c r="T580" s="89" t="s">
        <v>19247</v>
      </c>
      <c r="U580" s="89" t="s">
        <v>19553</v>
      </c>
      <c r="W580" s="89" t="s">
        <v>19554</v>
      </c>
      <c r="X580" s="89" t="s">
        <v>318</v>
      </c>
      <c r="Y580" s="88" t="s">
        <v>19555</v>
      </c>
    </row>
    <row r="581" spans="1:25" x14ac:dyDescent="0.3">
      <c r="A581" s="84" t="str">
        <f t="shared" si="9"/>
        <v>BDOUANG</v>
      </c>
      <c r="B581" s="88" t="s">
        <v>20466</v>
      </c>
      <c r="C581" s="89" t="s">
        <v>20467</v>
      </c>
      <c r="D581" s="89" t="s">
        <v>17656</v>
      </c>
      <c r="E581" s="89" t="s">
        <v>5630</v>
      </c>
      <c r="F581" s="88" t="s">
        <v>19181</v>
      </c>
      <c r="G581" s="89" t="s">
        <v>19030</v>
      </c>
      <c r="H581" s="89" t="s">
        <v>19172</v>
      </c>
      <c r="I581" s="89" t="s">
        <v>19173</v>
      </c>
      <c r="J581" s="88" t="s">
        <v>19174</v>
      </c>
      <c r="K581" s="88" t="s">
        <v>19175</v>
      </c>
      <c r="L581" s="88" t="s">
        <v>16610</v>
      </c>
      <c r="M581" s="89" t="s">
        <v>9597</v>
      </c>
      <c r="N581" s="89" t="s">
        <v>219</v>
      </c>
      <c r="O581" s="90">
        <v>40752</v>
      </c>
      <c r="P581" s="90">
        <v>40752</v>
      </c>
      <c r="Q581" s="90">
        <v>40752</v>
      </c>
      <c r="R581" s="89">
        <v>5177</v>
      </c>
      <c r="S581" s="89">
        <v>14</v>
      </c>
      <c r="T581" s="89" t="s">
        <v>19247</v>
      </c>
      <c r="U581" s="89" t="s">
        <v>20468</v>
      </c>
      <c r="W581" s="89" t="s">
        <v>6892</v>
      </c>
      <c r="X581" s="89" t="s">
        <v>219</v>
      </c>
      <c r="Y581" s="88" t="s">
        <v>9889</v>
      </c>
    </row>
    <row r="582" spans="1:25" x14ac:dyDescent="0.3">
      <c r="A582" s="84" t="str">
        <f t="shared" si="9"/>
        <v>GHAZELW</v>
      </c>
      <c r="B582" s="88" t="s">
        <v>23337</v>
      </c>
      <c r="C582" s="89" t="s">
        <v>23338</v>
      </c>
      <c r="D582" s="89" t="s">
        <v>6032</v>
      </c>
      <c r="E582" s="89" t="s">
        <v>5630</v>
      </c>
      <c r="F582" s="88" t="s">
        <v>19171</v>
      </c>
      <c r="G582" s="89" t="s">
        <v>19029</v>
      </c>
      <c r="H582" s="89" t="s">
        <v>19172</v>
      </c>
      <c r="I582" s="89" t="s">
        <v>19173</v>
      </c>
      <c r="J582" s="88" t="s">
        <v>19189</v>
      </c>
      <c r="K582" s="88" t="s">
        <v>19294</v>
      </c>
      <c r="L582" s="88" t="s">
        <v>19295</v>
      </c>
      <c r="M582" s="89" t="s">
        <v>19296</v>
      </c>
      <c r="N582" s="89" t="s">
        <v>541</v>
      </c>
      <c r="O582" s="90">
        <v>40917</v>
      </c>
      <c r="P582" s="90">
        <v>40917</v>
      </c>
      <c r="Q582" s="90">
        <v>40917</v>
      </c>
      <c r="R582" s="89">
        <v>5012</v>
      </c>
      <c r="S582" s="89">
        <v>13</v>
      </c>
      <c r="T582" s="89" t="s">
        <v>19247</v>
      </c>
      <c r="U582" s="89" t="s">
        <v>23339</v>
      </c>
      <c r="W582" s="89" t="s">
        <v>1555</v>
      </c>
      <c r="X582" s="89" t="s">
        <v>541</v>
      </c>
      <c r="Y582" s="88" t="s">
        <v>5302</v>
      </c>
    </row>
    <row r="583" spans="1:25" x14ac:dyDescent="0.3">
      <c r="A583" s="84" t="str">
        <f t="shared" si="9"/>
        <v>BBURK11</v>
      </c>
      <c r="B583" s="88" t="s">
        <v>20398</v>
      </c>
      <c r="C583" s="89" t="s">
        <v>20399</v>
      </c>
      <c r="D583" s="89" t="s">
        <v>5802</v>
      </c>
      <c r="E583" s="89" t="s">
        <v>5630</v>
      </c>
      <c r="F583" s="88" t="s">
        <v>19171</v>
      </c>
      <c r="G583" s="89" t="s">
        <v>19029</v>
      </c>
      <c r="H583" s="89" t="s">
        <v>19172</v>
      </c>
      <c r="I583" s="89" t="s">
        <v>19173</v>
      </c>
      <c r="J583" s="88" t="s">
        <v>19174</v>
      </c>
      <c r="K583" s="88" t="s">
        <v>19360</v>
      </c>
      <c r="L583" s="88" t="s">
        <v>19361</v>
      </c>
      <c r="M583" s="89" t="s">
        <v>19362</v>
      </c>
      <c r="N583" s="89" t="s">
        <v>1463</v>
      </c>
      <c r="O583" s="90">
        <v>41239</v>
      </c>
      <c r="P583" s="90">
        <v>41239</v>
      </c>
      <c r="Q583" s="90">
        <v>41239</v>
      </c>
      <c r="R583" s="89">
        <v>4690</v>
      </c>
      <c r="S583" s="89">
        <v>12</v>
      </c>
      <c r="T583" s="89" t="s">
        <v>19247</v>
      </c>
      <c r="U583" s="89" t="s">
        <v>20400</v>
      </c>
      <c r="W583" s="89" t="s">
        <v>5805</v>
      </c>
      <c r="X583" s="89" t="s">
        <v>1463</v>
      </c>
      <c r="Y583" s="88" t="s">
        <v>5806</v>
      </c>
    </row>
    <row r="584" spans="1:25" x14ac:dyDescent="0.3">
      <c r="A584" s="84" t="str">
        <f t="shared" si="9"/>
        <v>RHADDOC</v>
      </c>
      <c r="B584" s="88" t="s">
        <v>28294</v>
      </c>
      <c r="C584" s="89" t="s">
        <v>28295</v>
      </c>
      <c r="D584" s="89" t="s">
        <v>10939</v>
      </c>
      <c r="E584" s="89" t="s">
        <v>5630</v>
      </c>
      <c r="F584" s="88" t="s">
        <v>19215</v>
      </c>
      <c r="G584" s="89" t="s">
        <v>19033</v>
      </c>
      <c r="H584" s="89" t="s">
        <v>19172</v>
      </c>
      <c r="I584" s="89" t="s">
        <v>19173</v>
      </c>
      <c r="J584" s="88" t="s">
        <v>19174</v>
      </c>
      <c r="K584" s="88" t="s">
        <v>19716</v>
      </c>
      <c r="L584" s="88" t="s">
        <v>19717</v>
      </c>
      <c r="M584" s="89" t="s">
        <v>5847</v>
      </c>
      <c r="N584" s="89" t="s">
        <v>279</v>
      </c>
      <c r="O584" s="90">
        <v>41319</v>
      </c>
      <c r="P584" s="90">
        <v>41319</v>
      </c>
      <c r="Q584" s="90">
        <v>41319</v>
      </c>
      <c r="R584" s="89">
        <v>4610</v>
      </c>
      <c r="S584" s="89">
        <v>12</v>
      </c>
      <c r="T584" s="89" t="s">
        <v>19247</v>
      </c>
      <c r="U584" s="89" t="s">
        <v>10942</v>
      </c>
      <c r="W584" s="89" t="s">
        <v>1032</v>
      </c>
      <c r="X584" s="89" t="s">
        <v>279</v>
      </c>
      <c r="Y584" s="88" t="s">
        <v>10943</v>
      </c>
    </row>
    <row r="585" spans="1:25" x14ac:dyDescent="0.3">
      <c r="A585" s="84" t="str">
        <f t="shared" si="9"/>
        <v>jsanche</v>
      </c>
      <c r="B585" s="88" t="s">
        <v>25446</v>
      </c>
      <c r="C585" s="89" t="s">
        <v>25447</v>
      </c>
      <c r="D585" s="89" t="s">
        <v>25448</v>
      </c>
      <c r="E585" s="89" t="s">
        <v>5630</v>
      </c>
      <c r="F585" s="88" t="s">
        <v>19215</v>
      </c>
      <c r="G585" s="89" t="s">
        <v>19033</v>
      </c>
      <c r="H585" s="89" t="s">
        <v>19172</v>
      </c>
      <c r="I585" s="89" t="s">
        <v>19173</v>
      </c>
      <c r="J585" s="88" t="s">
        <v>19174</v>
      </c>
      <c r="K585" s="88" t="s">
        <v>19431</v>
      </c>
      <c r="L585" s="88" t="s">
        <v>19432</v>
      </c>
      <c r="M585" s="89" t="s">
        <v>6264</v>
      </c>
      <c r="N585" s="89" t="s">
        <v>279</v>
      </c>
      <c r="O585" s="90">
        <v>41367</v>
      </c>
      <c r="P585" s="90">
        <v>45466</v>
      </c>
      <c r="Q585" s="90">
        <v>45466</v>
      </c>
      <c r="R585" s="89">
        <v>463</v>
      </c>
      <c r="S585" s="89">
        <v>1</v>
      </c>
      <c r="T585" s="89" t="s">
        <v>19209</v>
      </c>
      <c r="U585" s="89" t="s">
        <v>25449</v>
      </c>
      <c r="W585" s="89" t="s">
        <v>25450</v>
      </c>
      <c r="X585" s="89" t="s">
        <v>279</v>
      </c>
      <c r="Y585" s="88" t="s">
        <v>15705</v>
      </c>
    </row>
    <row r="586" spans="1:25" x14ac:dyDescent="0.3">
      <c r="A586" s="84" t="str">
        <f t="shared" si="9"/>
        <v>mdellin</v>
      </c>
      <c r="B586" s="88" t="s">
        <v>26606</v>
      </c>
      <c r="C586" s="89" t="s">
        <v>26607</v>
      </c>
      <c r="D586" s="89" t="s">
        <v>26608</v>
      </c>
      <c r="E586" s="89" t="s">
        <v>5630</v>
      </c>
      <c r="F586" s="88" t="s">
        <v>19340</v>
      </c>
      <c r="G586" s="89" t="s">
        <v>19341</v>
      </c>
      <c r="H586" s="89" t="s">
        <v>19227</v>
      </c>
      <c r="I586" s="89" t="s">
        <v>19173</v>
      </c>
      <c r="J586" s="88" t="s">
        <v>19174</v>
      </c>
      <c r="K586" s="88" t="s">
        <v>19207</v>
      </c>
      <c r="L586" s="88" t="s">
        <v>19208</v>
      </c>
      <c r="M586" s="89" t="s">
        <v>10249</v>
      </c>
      <c r="N586" s="89" t="s">
        <v>219</v>
      </c>
      <c r="O586" s="90">
        <v>41372</v>
      </c>
      <c r="P586" s="90">
        <v>41372</v>
      </c>
      <c r="Q586" s="90">
        <v>41372</v>
      </c>
      <c r="R586" s="89">
        <v>4557</v>
      </c>
      <c r="S586" s="89">
        <v>12</v>
      </c>
      <c r="T586" s="89" t="s">
        <v>19247</v>
      </c>
      <c r="U586" s="89" t="s">
        <v>9298</v>
      </c>
      <c r="W586" s="89" t="s">
        <v>9299</v>
      </c>
      <c r="X586" s="89" t="s">
        <v>219</v>
      </c>
      <c r="Y586" s="88" t="s">
        <v>9300</v>
      </c>
    </row>
    <row r="587" spans="1:25" x14ac:dyDescent="0.3">
      <c r="A587" s="84" t="str">
        <f t="shared" si="9"/>
        <v>rshahha</v>
      </c>
      <c r="B587" s="88" t="s">
        <v>28732</v>
      </c>
      <c r="C587" s="89" t="s">
        <v>28733</v>
      </c>
      <c r="D587" s="89" t="s">
        <v>28734</v>
      </c>
      <c r="E587" s="89" t="s">
        <v>19170</v>
      </c>
      <c r="F587" s="88" t="s">
        <v>19226</v>
      </c>
      <c r="G587" s="89" t="s">
        <v>19031</v>
      </c>
      <c r="H587" s="89" t="s">
        <v>19227</v>
      </c>
      <c r="I587" s="89" t="s">
        <v>19173</v>
      </c>
      <c r="J587" s="88" t="s">
        <v>19189</v>
      </c>
      <c r="K587" s="88" t="s">
        <v>19415</v>
      </c>
      <c r="L587" s="88" t="s">
        <v>6684</v>
      </c>
      <c r="M587" s="89" t="s">
        <v>19416</v>
      </c>
      <c r="N587" s="89" t="s">
        <v>318</v>
      </c>
      <c r="O587" s="90">
        <v>41400</v>
      </c>
      <c r="P587" s="90">
        <v>44426</v>
      </c>
      <c r="Q587" s="90">
        <v>41400</v>
      </c>
      <c r="R587" s="89">
        <v>4529</v>
      </c>
      <c r="S587" s="89">
        <v>12</v>
      </c>
      <c r="T587" s="89" t="s">
        <v>19247</v>
      </c>
      <c r="U587" s="89" t="s">
        <v>28735</v>
      </c>
      <c r="W587" s="89" t="s">
        <v>28736</v>
      </c>
      <c r="X587" s="89" t="s">
        <v>318</v>
      </c>
      <c r="Y587" s="88" t="s">
        <v>28737</v>
      </c>
    </row>
    <row r="588" spans="1:25" x14ac:dyDescent="0.3">
      <c r="A588" s="84" t="str">
        <f t="shared" si="9"/>
        <v>bmorg21</v>
      </c>
      <c r="B588" s="88" t="s">
        <v>20676</v>
      </c>
      <c r="C588" s="89" t="s">
        <v>20677</v>
      </c>
      <c r="D588" s="89" t="s">
        <v>20678</v>
      </c>
      <c r="E588" s="89" t="s">
        <v>19170</v>
      </c>
      <c r="F588" s="88" t="s">
        <v>19181</v>
      </c>
      <c r="G588" s="89" t="s">
        <v>19030</v>
      </c>
      <c r="H588" s="89" t="s">
        <v>19172</v>
      </c>
      <c r="I588" s="89" t="s">
        <v>19173</v>
      </c>
      <c r="J588" s="88" t="s">
        <v>19189</v>
      </c>
      <c r="K588" s="88" t="s">
        <v>19217</v>
      </c>
      <c r="L588" s="88" t="s">
        <v>19824</v>
      </c>
      <c r="M588" s="89" t="s">
        <v>19825</v>
      </c>
      <c r="N588" s="89" t="s">
        <v>752</v>
      </c>
      <c r="O588" s="90">
        <v>41646</v>
      </c>
      <c r="P588" s="90">
        <v>41646</v>
      </c>
      <c r="Q588" s="90">
        <v>41646</v>
      </c>
      <c r="R588" s="89">
        <v>4283</v>
      </c>
      <c r="S588" s="89">
        <v>11</v>
      </c>
      <c r="T588" s="89" t="s">
        <v>19247</v>
      </c>
      <c r="U588" s="89" t="s">
        <v>20679</v>
      </c>
      <c r="W588" s="89" t="s">
        <v>20680</v>
      </c>
      <c r="X588" s="89" t="s">
        <v>752</v>
      </c>
      <c r="Y588" s="88" t="s">
        <v>20681</v>
      </c>
    </row>
    <row r="589" spans="1:25" x14ac:dyDescent="0.3">
      <c r="A589" s="84" t="str">
        <f t="shared" si="9"/>
        <v>jlabrad</v>
      </c>
      <c r="B589" s="88" t="s">
        <v>24868</v>
      </c>
      <c r="C589" s="89" t="s">
        <v>24869</v>
      </c>
      <c r="D589" s="89" t="s">
        <v>24870</v>
      </c>
      <c r="E589" s="89" t="s">
        <v>5630</v>
      </c>
      <c r="F589" s="88" t="s">
        <v>19340</v>
      </c>
      <c r="G589" s="89" t="s">
        <v>19341</v>
      </c>
      <c r="H589" s="89" t="s">
        <v>19227</v>
      </c>
      <c r="I589" s="89" t="s">
        <v>19173</v>
      </c>
      <c r="J589" s="88" t="s">
        <v>19174</v>
      </c>
      <c r="K589" s="88" t="s">
        <v>19207</v>
      </c>
      <c r="L589" s="88" t="s">
        <v>19208</v>
      </c>
      <c r="M589" s="89" t="s">
        <v>10249</v>
      </c>
      <c r="N589" s="89" t="s">
        <v>219</v>
      </c>
      <c r="O589" s="90">
        <v>41750</v>
      </c>
      <c r="P589" s="90">
        <v>41750</v>
      </c>
      <c r="Q589" s="90">
        <v>41750</v>
      </c>
      <c r="R589" s="89">
        <v>4179</v>
      </c>
      <c r="S589" s="89">
        <v>11</v>
      </c>
      <c r="T589" s="89" t="s">
        <v>19247</v>
      </c>
      <c r="U589" s="89" t="s">
        <v>18941</v>
      </c>
      <c r="W589" s="89" t="s">
        <v>18942</v>
      </c>
      <c r="X589" s="89" t="s">
        <v>219</v>
      </c>
      <c r="Y589" s="88" t="s">
        <v>18943</v>
      </c>
    </row>
    <row r="590" spans="1:25" x14ac:dyDescent="0.3">
      <c r="A590" s="84" t="str">
        <f t="shared" si="9"/>
        <v>jalle57</v>
      </c>
      <c r="B590" s="88" t="s">
        <v>23984</v>
      </c>
      <c r="C590" s="89" t="s">
        <v>23985</v>
      </c>
      <c r="D590" s="89" t="s">
        <v>23986</v>
      </c>
      <c r="E590" s="89" t="s">
        <v>5630</v>
      </c>
      <c r="F590" s="88" t="s">
        <v>19181</v>
      </c>
      <c r="G590" s="89" t="s">
        <v>19030</v>
      </c>
      <c r="H590" s="89" t="s">
        <v>19172</v>
      </c>
      <c r="I590" s="89" t="s">
        <v>19419</v>
      </c>
      <c r="J590" s="88" t="s">
        <v>19189</v>
      </c>
      <c r="K590" s="88" t="s">
        <v>19420</v>
      </c>
      <c r="L590" s="88" t="s">
        <v>19420</v>
      </c>
      <c r="M590" s="89" t="s">
        <v>19421</v>
      </c>
      <c r="N590" s="89" t="s">
        <v>5965</v>
      </c>
      <c r="O590" s="90">
        <v>41926</v>
      </c>
      <c r="P590" s="90">
        <v>41926</v>
      </c>
      <c r="Q590" s="90">
        <v>41926</v>
      </c>
      <c r="R590" s="89">
        <v>4003</v>
      </c>
      <c r="S590" s="89">
        <v>10</v>
      </c>
      <c r="T590" s="89" t="s">
        <v>19247</v>
      </c>
      <c r="U590" s="89" t="s">
        <v>23987</v>
      </c>
      <c r="W590" s="89" t="s">
        <v>14140</v>
      </c>
      <c r="X590" s="89" t="s">
        <v>5965</v>
      </c>
      <c r="Y590" s="88" t="s">
        <v>8790</v>
      </c>
    </row>
    <row r="591" spans="1:25" x14ac:dyDescent="0.3">
      <c r="A591" s="84" t="str">
        <f t="shared" si="9"/>
        <v>jtayl35</v>
      </c>
      <c r="B591" s="88" t="s">
        <v>25585</v>
      </c>
      <c r="C591" s="89" t="s">
        <v>25586</v>
      </c>
      <c r="D591" s="89" t="s">
        <v>25587</v>
      </c>
      <c r="E591" s="89" t="s">
        <v>19170</v>
      </c>
      <c r="F591" s="88" t="s">
        <v>19215</v>
      </c>
      <c r="G591" s="89" t="s">
        <v>19033</v>
      </c>
      <c r="H591" s="89" t="s">
        <v>19172</v>
      </c>
      <c r="I591" s="89" t="s">
        <v>19173</v>
      </c>
      <c r="J591" s="88" t="s">
        <v>19174</v>
      </c>
      <c r="K591" s="88" t="s">
        <v>19522</v>
      </c>
      <c r="L591" s="88" t="s">
        <v>19523</v>
      </c>
      <c r="M591" s="89" t="s">
        <v>7156</v>
      </c>
      <c r="N591" s="89" t="s">
        <v>773</v>
      </c>
      <c r="O591" s="90">
        <v>41939</v>
      </c>
      <c r="P591" s="90">
        <v>41939</v>
      </c>
      <c r="Q591" s="90">
        <v>41939</v>
      </c>
      <c r="R591" s="89">
        <v>3990</v>
      </c>
      <c r="S591" s="89">
        <v>10</v>
      </c>
      <c r="T591" s="89" t="s">
        <v>19247</v>
      </c>
      <c r="U591" s="89" t="s">
        <v>25588</v>
      </c>
      <c r="W591" s="89" t="s">
        <v>25589</v>
      </c>
      <c r="X591" s="89" t="s">
        <v>366</v>
      </c>
      <c r="Y591" s="88" t="s">
        <v>25590</v>
      </c>
    </row>
    <row r="592" spans="1:25" x14ac:dyDescent="0.3">
      <c r="A592" s="84" t="str">
        <f t="shared" si="9"/>
        <v>aniknej</v>
      </c>
      <c r="B592" s="88" t="s">
        <v>19973</v>
      </c>
      <c r="C592" s="89" t="s">
        <v>19974</v>
      </c>
      <c r="D592" s="89" t="s">
        <v>19975</v>
      </c>
      <c r="E592" s="89" t="s">
        <v>5630</v>
      </c>
      <c r="F592" s="88" t="s">
        <v>19181</v>
      </c>
      <c r="G592" s="89" t="s">
        <v>19030</v>
      </c>
      <c r="H592" s="89" t="s">
        <v>19172</v>
      </c>
      <c r="I592" s="89" t="s">
        <v>19173</v>
      </c>
      <c r="J592" s="88" t="s">
        <v>19174</v>
      </c>
      <c r="K592" s="88" t="s">
        <v>19175</v>
      </c>
      <c r="L592" s="88" t="s">
        <v>16610</v>
      </c>
      <c r="M592" s="89" t="s">
        <v>9597</v>
      </c>
      <c r="N592" s="89" t="s">
        <v>219</v>
      </c>
      <c r="O592" s="90">
        <v>42032</v>
      </c>
      <c r="P592" s="90">
        <v>42032</v>
      </c>
      <c r="Q592" s="90">
        <v>42032</v>
      </c>
      <c r="R592" s="89">
        <v>3897</v>
      </c>
      <c r="S592" s="89">
        <v>10</v>
      </c>
      <c r="T592" s="89" t="s">
        <v>19247</v>
      </c>
      <c r="U592" s="89" t="s">
        <v>19976</v>
      </c>
      <c r="W592" s="89" t="s">
        <v>17023</v>
      </c>
      <c r="X592" s="89" t="s">
        <v>219</v>
      </c>
      <c r="Y592" s="88" t="s">
        <v>19833</v>
      </c>
    </row>
    <row r="593" spans="1:25" x14ac:dyDescent="0.3">
      <c r="A593" s="84" t="str">
        <f t="shared" si="9"/>
        <v>jgates2</v>
      </c>
      <c r="B593" s="88" t="s">
        <v>24547</v>
      </c>
      <c r="C593" s="89" t="s">
        <v>24548</v>
      </c>
      <c r="D593" s="89" t="s">
        <v>24549</v>
      </c>
      <c r="E593" s="89" t="s">
        <v>5630</v>
      </c>
      <c r="F593" s="88" t="s">
        <v>19340</v>
      </c>
      <c r="G593" s="89" t="s">
        <v>19341</v>
      </c>
      <c r="H593" s="89" t="s">
        <v>19227</v>
      </c>
      <c r="I593" s="89" t="s">
        <v>19173</v>
      </c>
      <c r="J593" s="88" t="s">
        <v>19189</v>
      </c>
      <c r="K593" s="88" t="s">
        <v>19190</v>
      </c>
      <c r="L593" s="88" t="s">
        <v>19191</v>
      </c>
      <c r="M593" s="89" t="s">
        <v>19192</v>
      </c>
      <c r="N593" s="89" t="s">
        <v>297</v>
      </c>
      <c r="O593" s="90">
        <v>42086</v>
      </c>
      <c r="P593" s="90">
        <v>42086</v>
      </c>
      <c r="Q593" s="90">
        <v>42086</v>
      </c>
      <c r="R593" s="89">
        <v>3843</v>
      </c>
      <c r="S593" s="89">
        <v>10</v>
      </c>
      <c r="T593" s="89" t="s">
        <v>19247</v>
      </c>
      <c r="U593" s="89" t="s">
        <v>24550</v>
      </c>
      <c r="W593" s="89" t="s">
        <v>782</v>
      </c>
      <c r="X593" s="89" t="s">
        <v>297</v>
      </c>
      <c r="Y593" s="88" t="s">
        <v>5816</v>
      </c>
    </row>
    <row r="594" spans="1:25" x14ac:dyDescent="0.3">
      <c r="A594" s="84" t="str">
        <f t="shared" si="9"/>
        <v>jcurci</v>
      </c>
      <c r="B594" s="88" t="s">
        <v>24285</v>
      </c>
      <c r="C594" s="89" t="s">
        <v>24286</v>
      </c>
      <c r="D594" s="89" t="s">
        <v>24287</v>
      </c>
      <c r="E594" s="89" t="s">
        <v>5630</v>
      </c>
      <c r="F594" s="88" t="s">
        <v>19181</v>
      </c>
      <c r="G594" s="89" t="s">
        <v>19030</v>
      </c>
      <c r="H594" s="89" t="s">
        <v>19172</v>
      </c>
      <c r="I594" s="89" t="s">
        <v>19173</v>
      </c>
      <c r="J594" s="88" t="s">
        <v>19174</v>
      </c>
      <c r="K594" s="88" t="s">
        <v>19175</v>
      </c>
      <c r="L594" s="88" t="s">
        <v>19182</v>
      </c>
      <c r="M594" s="89" t="s">
        <v>9597</v>
      </c>
      <c r="N594" s="89" t="s">
        <v>219</v>
      </c>
      <c r="O594" s="90">
        <v>42075</v>
      </c>
      <c r="P594" s="90">
        <v>45921</v>
      </c>
      <c r="Q594" s="90">
        <v>45921</v>
      </c>
      <c r="R594" s="89">
        <v>8</v>
      </c>
      <c r="S594" s="89">
        <v>0</v>
      </c>
      <c r="T594" s="89" t="s">
        <v>19183</v>
      </c>
      <c r="U594" s="89" t="s">
        <v>24288</v>
      </c>
      <c r="W594" s="89" t="s">
        <v>24289</v>
      </c>
      <c r="X594" s="89" t="s">
        <v>219</v>
      </c>
      <c r="Y594" s="88" t="s">
        <v>24290</v>
      </c>
    </row>
    <row r="595" spans="1:25" x14ac:dyDescent="0.3">
      <c r="A595" s="84" t="str">
        <f t="shared" si="9"/>
        <v>enieve0</v>
      </c>
      <c r="B595" s="88" t="s">
        <v>22905</v>
      </c>
      <c r="C595" s="89" t="s">
        <v>22906</v>
      </c>
      <c r="D595" s="89" t="s">
        <v>22907</v>
      </c>
      <c r="E595" s="89" t="s">
        <v>5630</v>
      </c>
      <c r="F595" s="88" t="s">
        <v>19285</v>
      </c>
      <c r="G595" s="89" t="s">
        <v>19028</v>
      </c>
      <c r="H595" s="89" t="s">
        <v>19172</v>
      </c>
      <c r="I595" s="89" t="s">
        <v>19173</v>
      </c>
      <c r="J595" s="88" t="s">
        <v>19189</v>
      </c>
      <c r="K595" s="88" t="s">
        <v>19190</v>
      </c>
      <c r="L595" s="88" t="s">
        <v>19191</v>
      </c>
      <c r="M595" s="89" t="s">
        <v>19192</v>
      </c>
      <c r="N595" s="89" t="s">
        <v>297</v>
      </c>
      <c r="O595" s="90">
        <v>42171</v>
      </c>
      <c r="P595" s="90">
        <v>42171</v>
      </c>
      <c r="Q595" s="90">
        <v>42171</v>
      </c>
      <c r="R595" s="89">
        <v>3758</v>
      </c>
      <c r="S595" s="89">
        <v>10</v>
      </c>
      <c r="T595" s="89" t="s">
        <v>19247</v>
      </c>
      <c r="U595" s="89" t="s">
        <v>12114</v>
      </c>
      <c r="W595" s="89" t="s">
        <v>12115</v>
      </c>
      <c r="X595" s="89" t="s">
        <v>297</v>
      </c>
      <c r="Y595" s="88" t="s">
        <v>12116</v>
      </c>
    </row>
    <row r="596" spans="1:25" x14ac:dyDescent="0.3">
      <c r="A596" s="84" t="str">
        <f t="shared" si="9"/>
        <v>bmower</v>
      </c>
      <c r="B596" s="88" t="s">
        <v>20685</v>
      </c>
      <c r="C596" s="89" t="s">
        <v>20686</v>
      </c>
      <c r="D596" s="89" t="s">
        <v>20687</v>
      </c>
      <c r="E596" s="89" t="s">
        <v>19170</v>
      </c>
      <c r="F596" s="88" t="s">
        <v>19171</v>
      </c>
      <c r="G596" s="89" t="s">
        <v>19029</v>
      </c>
      <c r="H596" s="89" t="s">
        <v>19172</v>
      </c>
      <c r="I596" s="89" t="s">
        <v>19173</v>
      </c>
      <c r="J596" s="88" t="s">
        <v>19189</v>
      </c>
      <c r="K596" s="88" t="s">
        <v>19345</v>
      </c>
      <c r="L596" s="88" t="s">
        <v>19551</v>
      </c>
      <c r="M596" s="89" t="s">
        <v>19552</v>
      </c>
      <c r="N596" s="89" t="s">
        <v>318</v>
      </c>
      <c r="O596" s="90">
        <v>42304</v>
      </c>
      <c r="P596" s="90">
        <v>42304</v>
      </c>
      <c r="Q596" s="90">
        <v>42304</v>
      </c>
      <c r="R596" s="89">
        <v>3625</v>
      </c>
      <c r="S596" s="89">
        <v>9</v>
      </c>
      <c r="T596" s="89" t="s">
        <v>19247</v>
      </c>
      <c r="U596" s="89" t="s">
        <v>20688</v>
      </c>
      <c r="W596" s="89" t="s">
        <v>20689</v>
      </c>
      <c r="X596" s="89" t="s">
        <v>318</v>
      </c>
      <c r="Y596" s="88" t="s">
        <v>20690</v>
      </c>
    </row>
    <row r="597" spans="1:25" x14ac:dyDescent="0.3">
      <c r="A597" s="84" t="str">
        <f t="shared" si="9"/>
        <v>sberger</v>
      </c>
      <c r="B597" s="88" t="s">
        <v>28921</v>
      </c>
      <c r="C597" s="89" t="s">
        <v>28922</v>
      </c>
      <c r="D597" s="89" t="s">
        <v>28923</v>
      </c>
      <c r="E597" s="89" t="s">
        <v>5630</v>
      </c>
      <c r="F597" s="88" t="s">
        <v>19181</v>
      </c>
      <c r="G597" s="89" t="s">
        <v>19030</v>
      </c>
      <c r="H597" s="89" t="s">
        <v>19172</v>
      </c>
      <c r="I597" s="89" t="s">
        <v>19173</v>
      </c>
      <c r="J597" s="88" t="s">
        <v>19174</v>
      </c>
      <c r="K597" s="88" t="s">
        <v>19716</v>
      </c>
      <c r="L597" s="88" t="s">
        <v>21535</v>
      </c>
      <c r="M597" s="89" t="s">
        <v>17220</v>
      </c>
      <c r="N597" s="89" t="s">
        <v>297</v>
      </c>
      <c r="O597" s="90">
        <v>42534</v>
      </c>
      <c r="P597" s="90">
        <v>45298</v>
      </c>
      <c r="Q597" s="90">
        <v>45298</v>
      </c>
      <c r="R597" s="89">
        <v>631</v>
      </c>
      <c r="S597" s="89">
        <v>1</v>
      </c>
      <c r="T597" s="89" t="s">
        <v>19209</v>
      </c>
      <c r="U597" s="89" t="s">
        <v>28924</v>
      </c>
      <c r="W597" s="89" t="s">
        <v>11756</v>
      </c>
      <c r="X597" s="89" t="s">
        <v>287</v>
      </c>
      <c r="Y597" s="88" t="s">
        <v>11757</v>
      </c>
    </row>
    <row r="598" spans="1:25" x14ac:dyDescent="0.3">
      <c r="A598" s="84" t="str">
        <f t="shared" si="9"/>
        <v>jtayl10</v>
      </c>
      <c r="B598" s="88" t="s">
        <v>25581</v>
      </c>
      <c r="C598" s="89" t="s">
        <v>25582</v>
      </c>
      <c r="D598" s="89" t="s">
        <v>25583</v>
      </c>
      <c r="E598" s="89" t="s">
        <v>5630</v>
      </c>
      <c r="F598" s="88" t="s">
        <v>19215</v>
      </c>
      <c r="G598" s="89" t="s">
        <v>19033</v>
      </c>
      <c r="H598" s="89" t="s">
        <v>19172</v>
      </c>
      <c r="I598" s="89" t="s">
        <v>19173</v>
      </c>
      <c r="J598" s="88" t="s">
        <v>19174</v>
      </c>
      <c r="K598" s="88" t="s">
        <v>19309</v>
      </c>
      <c r="L598" s="88" t="s">
        <v>19513</v>
      </c>
      <c r="M598" s="89" t="s">
        <v>6528</v>
      </c>
      <c r="N598" s="89" t="s">
        <v>219</v>
      </c>
      <c r="O598" s="90">
        <v>42528</v>
      </c>
      <c r="P598" s="90">
        <v>42528</v>
      </c>
      <c r="Q598" s="90">
        <v>42528</v>
      </c>
      <c r="R598" s="89">
        <v>3401</v>
      </c>
      <c r="S598" s="89">
        <v>9</v>
      </c>
      <c r="T598" s="89" t="s">
        <v>19247</v>
      </c>
      <c r="U598" s="89" t="s">
        <v>25584</v>
      </c>
      <c r="W598" s="89" t="s">
        <v>6761</v>
      </c>
      <c r="X598" s="89" t="s">
        <v>219</v>
      </c>
      <c r="Y598" s="88" t="s">
        <v>6762</v>
      </c>
    </row>
    <row r="599" spans="1:25" x14ac:dyDescent="0.3">
      <c r="A599" s="84" t="str">
        <f t="shared" si="9"/>
        <v>lstuebi</v>
      </c>
      <c r="B599" s="88" t="s">
        <v>26361</v>
      </c>
      <c r="C599" s="89" t="s">
        <v>26362</v>
      </c>
      <c r="D599" s="89" t="s">
        <v>26363</v>
      </c>
      <c r="E599" s="89" t="s">
        <v>5630</v>
      </c>
      <c r="F599" s="88" t="s">
        <v>19171</v>
      </c>
      <c r="G599" s="89" t="s">
        <v>19029</v>
      </c>
      <c r="H599" s="89" t="s">
        <v>19172</v>
      </c>
      <c r="I599" s="89" t="s">
        <v>19173</v>
      </c>
      <c r="J599" s="88" t="s">
        <v>19174</v>
      </c>
      <c r="K599" s="88" t="s">
        <v>19216</v>
      </c>
      <c r="L599" s="88" t="s">
        <v>19237</v>
      </c>
      <c r="M599" s="89" t="s">
        <v>19238</v>
      </c>
      <c r="N599" s="89" t="s">
        <v>250</v>
      </c>
      <c r="O599" s="90">
        <v>42522</v>
      </c>
      <c r="P599" s="90">
        <v>42522</v>
      </c>
      <c r="Q599" s="90">
        <v>42522</v>
      </c>
      <c r="R599" s="89">
        <v>3407</v>
      </c>
      <c r="S599" s="89">
        <v>9</v>
      </c>
      <c r="T599" s="89" t="s">
        <v>19247</v>
      </c>
      <c r="U599" s="89" t="s">
        <v>26364</v>
      </c>
      <c r="W599" s="89" t="s">
        <v>8130</v>
      </c>
      <c r="X599" s="89" t="s">
        <v>250</v>
      </c>
      <c r="Y599" s="88" t="s">
        <v>8131</v>
      </c>
    </row>
    <row r="600" spans="1:25" x14ac:dyDescent="0.3">
      <c r="A600" s="84" t="str">
        <f t="shared" si="9"/>
        <v>gsmith0</v>
      </c>
      <c r="B600" s="88" t="s">
        <v>23520</v>
      </c>
      <c r="C600" s="89" t="s">
        <v>23514</v>
      </c>
      <c r="D600" s="89" t="s">
        <v>23521</v>
      </c>
      <c r="E600" s="89" t="s">
        <v>19170</v>
      </c>
      <c r="F600" s="88" t="s">
        <v>19285</v>
      </c>
      <c r="G600" s="89" t="s">
        <v>19028</v>
      </c>
      <c r="H600" s="89" t="s">
        <v>19172</v>
      </c>
      <c r="I600" s="89" t="s">
        <v>19173</v>
      </c>
      <c r="J600" s="88" t="s">
        <v>19174</v>
      </c>
      <c r="K600" s="88" t="s">
        <v>19401</v>
      </c>
      <c r="L600" s="88" t="s">
        <v>19764</v>
      </c>
      <c r="M600" s="89" t="s">
        <v>8645</v>
      </c>
      <c r="N600" s="89" t="s">
        <v>407</v>
      </c>
      <c r="O600" s="90">
        <v>43045</v>
      </c>
      <c r="P600" s="90">
        <v>44027</v>
      </c>
      <c r="Q600" s="90">
        <v>44027</v>
      </c>
      <c r="R600" s="89">
        <v>1902</v>
      </c>
      <c r="S600" s="89">
        <v>5</v>
      </c>
      <c r="T600" s="89" t="s">
        <v>19228</v>
      </c>
      <c r="U600" s="89" t="s">
        <v>23522</v>
      </c>
      <c r="W600" s="89" t="s">
        <v>23523</v>
      </c>
      <c r="X600" s="89" t="s">
        <v>407</v>
      </c>
      <c r="Y600" s="88" t="s">
        <v>23524</v>
      </c>
    </row>
    <row r="601" spans="1:25" x14ac:dyDescent="0.3">
      <c r="A601" s="84" t="str">
        <f t="shared" si="9"/>
        <v>jpate19</v>
      </c>
      <c r="B601" s="88" t="s">
        <v>25235</v>
      </c>
      <c r="C601" s="89" t="s">
        <v>25236</v>
      </c>
      <c r="D601" s="89" t="s">
        <v>25237</v>
      </c>
      <c r="E601" s="89" t="s">
        <v>19054</v>
      </c>
      <c r="F601" s="88" t="s">
        <v>19215</v>
      </c>
      <c r="G601" s="89" t="s">
        <v>19033</v>
      </c>
      <c r="H601" s="89" t="s">
        <v>19172</v>
      </c>
      <c r="I601" s="89" t="s">
        <v>19173</v>
      </c>
      <c r="J601" s="88" t="s">
        <v>19174</v>
      </c>
      <c r="K601" s="88" t="s">
        <v>19716</v>
      </c>
      <c r="L601" s="88" t="s">
        <v>19717</v>
      </c>
      <c r="M601" s="89" t="s">
        <v>5847</v>
      </c>
      <c r="N601" s="89" t="s">
        <v>279</v>
      </c>
      <c r="O601" s="90">
        <v>43066</v>
      </c>
      <c r="P601" s="90">
        <v>43066</v>
      </c>
      <c r="Q601" s="90">
        <v>43066</v>
      </c>
      <c r="R601" s="89">
        <v>2863</v>
      </c>
      <c r="S601" s="89">
        <v>7</v>
      </c>
      <c r="T601" s="89" t="s">
        <v>19247</v>
      </c>
      <c r="U601" s="89" t="s">
        <v>25238</v>
      </c>
      <c r="W601" s="89" t="s">
        <v>7733</v>
      </c>
      <c r="X601" s="89" t="s">
        <v>279</v>
      </c>
      <c r="Y601" s="88" t="s">
        <v>7734</v>
      </c>
    </row>
    <row r="602" spans="1:25" x14ac:dyDescent="0.3">
      <c r="A602" s="84" t="str">
        <f t="shared" si="9"/>
        <v>ggwin</v>
      </c>
      <c r="B602" s="88" t="s">
        <v>23319</v>
      </c>
      <c r="C602" s="89" t="s">
        <v>23320</v>
      </c>
      <c r="D602" s="89" t="s">
        <v>23321</v>
      </c>
      <c r="E602" s="89" t="s">
        <v>5630</v>
      </c>
      <c r="F602" s="88" t="s">
        <v>19215</v>
      </c>
      <c r="G602" s="89" t="s">
        <v>19033</v>
      </c>
      <c r="H602" s="89" t="s">
        <v>19172</v>
      </c>
      <c r="I602" s="89" t="s">
        <v>19173</v>
      </c>
      <c r="J602" s="88" t="s">
        <v>19174</v>
      </c>
      <c r="K602" s="88" t="s">
        <v>19401</v>
      </c>
      <c r="L602" s="88" t="s">
        <v>19764</v>
      </c>
      <c r="M602" s="89" t="s">
        <v>8645</v>
      </c>
      <c r="N602" s="89" t="s">
        <v>407</v>
      </c>
      <c r="O602" s="90">
        <v>43152</v>
      </c>
      <c r="P602" s="90">
        <v>43152</v>
      </c>
      <c r="Q602" s="90">
        <v>43152</v>
      </c>
      <c r="R602" s="89">
        <v>2777</v>
      </c>
      <c r="S602" s="89">
        <v>7</v>
      </c>
      <c r="T602" s="89" t="s">
        <v>19247</v>
      </c>
      <c r="U602" s="89" t="s">
        <v>23322</v>
      </c>
      <c r="W602" s="89" t="s">
        <v>3599</v>
      </c>
      <c r="X602" s="89" t="s">
        <v>407</v>
      </c>
      <c r="Y602" s="88" t="s">
        <v>23323</v>
      </c>
    </row>
    <row r="603" spans="1:25" x14ac:dyDescent="0.3">
      <c r="A603" s="84" t="str">
        <f t="shared" si="9"/>
        <v>rramse1</v>
      </c>
      <c r="B603" s="88" t="s">
        <v>28613</v>
      </c>
      <c r="C603" s="89" t="s">
        <v>28614</v>
      </c>
      <c r="D603" s="89" t="s">
        <v>28615</v>
      </c>
      <c r="E603" s="89" t="s">
        <v>5630</v>
      </c>
      <c r="F603" s="88" t="s">
        <v>19171</v>
      </c>
      <c r="G603" s="89" t="s">
        <v>19029</v>
      </c>
      <c r="H603" s="89" t="s">
        <v>19172</v>
      </c>
      <c r="I603" s="89" t="s">
        <v>19173</v>
      </c>
      <c r="J603" s="88" t="s">
        <v>19174</v>
      </c>
      <c r="K603" s="88" t="s">
        <v>19716</v>
      </c>
      <c r="L603" s="88" t="s">
        <v>19717</v>
      </c>
      <c r="M603" s="89" t="s">
        <v>5847</v>
      </c>
      <c r="N603" s="89" t="s">
        <v>279</v>
      </c>
      <c r="O603" s="90">
        <v>43157</v>
      </c>
      <c r="P603" s="90">
        <v>43157</v>
      </c>
      <c r="Q603" s="90">
        <v>43157</v>
      </c>
      <c r="R603" s="89">
        <v>2772</v>
      </c>
      <c r="S603" s="89">
        <v>7</v>
      </c>
      <c r="T603" s="89" t="s">
        <v>19247</v>
      </c>
      <c r="U603" s="89" t="s">
        <v>28616</v>
      </c>
      <c r="W603" s="89" t="s">
        <v>28617</v>
      </c>
      <c r="X603" s="89" t="s">
        <v>279</v>
      </c>
      <c r="Y603" s="88" t="s">
        <v>9784</v>
      </c>
    </row>
    <row r="604" spans="1:25" x14ac:dyDescent="0.3">
      <c r="A604" s="84" t="str">
        <f t="shared" si="9"/>
        <v>tpercle</v>
      </c>
      <c r="B604" s="88" t="s">
        <v>29764</v>
      </c>
      <c r="C604" s="89" t="s">
        <v>29765</v>
      </c>
      <c r="D604" s="89" t="s">
        <v>29766</v>
      </c>
      <c r="E604" s="89" t="s">
        <v>5630</v>
      </c>
      <c r="F604" s="88" t="s">
        <v>19215</v>
      </c>
      <c r="G604" s="89" t="s">
        <v>19033</v>
      </c>
      <c r="H604" s="89" t="s">
        <v>19172</v>
      </c>
      <c r="I604" s="89" t="s">
        <v>19173</v>
      </c>
      <c r="J604" s="88" t="s">
        <v>19174</v>
      </c>
      <c r="K604" s="88" t="s">
        <v>19401</v>
      </c>
      <c r="L604" s="88" t="s">
        <v>20201</v>
      </c>
      <c r="M604" s="89" t="s">
        <v>17220</v>
      </c>
      <c r="N604" s="89" t="s">
        <v>297</v>
      </c>
      <c r="O604" s="90">
        <v>43194</v>
      </c>
      <c r="P604" s="90">
        <v>43194</v>
      </c>
      <c r="Q604" s="90">
        <v>43194</v>
      </c>
      <c r="R604" s="89">
        <v>2735</v>
      </c>
      <c r="S604" s="89">
        <v>7</v>
      </c>
      <c r="T604" s="89" t="s">
        <v>19247</v>
      </c>
      <c r="U604" s="89" t="s">
        <v>29767</v>
      </c>
      <c r="W604" s="89" t="s">
        <v>938</v>
      </c>
      <c r="X604" s="89" t="s">
        <v>287</v>
      </c>
      <c r="Y604" s="88" t="s">
        <v>10064</v>
      </c>
    </row>
    <row r="605" spans="1:25" x14ac:dyDescent="0.3">
      <c r="A605" s="84" t="str">
        <f t="shared" si="9"/>
        <v>aurriba</v>
      </c>
      <c r="B605" s="88" t="s">
        <v>20231</v>
      </c>
      <c r="C605" s="89" t="s">
        <v>20232</v>
      </c>
      <c r="D605" s="89" t="s">
        <v>20233</v>
      </c>
      <c r="E605" s="89" t="s">
        <v>5630</v>
      </c>
      <c r="F605" s="88" t="s">
        <v>19285</v>
      </c>
      <c r="G605" s="89" t="s">
        <v>19028</v>
      </c>
      <c r="H605" s="89" t="s">
        <v>19172</v>
      </c>
      <c r="I605" s="89" t="s">
        <v>19173</v>
      </c>
      <c r="J605" s="88" t="s">
        <v>19189</v>
      </c>
      <c r="K605" s="88" t="s">
        <v>19190</v>
      </c>
      <c r="L605" s="88" t="s">
        <v>19191</v>
      </c>
      <c r="M605" s="89" t="s">
        <v>19192</v>
      </c>
      <c r="N605" s="89" t="s">
        <v>297</v>
      </c>
      <c r="O605" s="90">
        <v>43214</v>
      </c>
      <c r="P605" s="90">
        <v>43214</v>
      </c>
      <c r="Q605" s="90">
        <v>43214</v>
      </c>
      <c r="R605" s="89">
        <v>2715</v>
      </c>
      <c r="S605" s="89">
        <v>7</v>
      </c>
      <c r="T605" s="89" t="s">
        <v>19247</v>
      </c>
      <c r="U605" s="89" t="s">
        <v>20234</v>
      </c>
      <c r="W605" s="89" t="s">
        <v>11295</v>
      </c>
      <c r="X605" s="89" t="s">
        <v>297</v>
      </c>
      <c r="Y605" s="88" t="s">
        <v>11296</v>
      </c>
    </row>
    <row r="606" spans="1:25" x14ac:dyDescent="0.3">
      <c r="A606" s="84" t="str">
        <f t="shared" si="9"/>
        <v>mvu001</v>
      </c>
      <c r="B606" s="88" t="s">
        <v>27324</v>
      </c>
      <c r="C606" s="89" t="s">
        <v>27325</v>
      </c>
      <c r="D606" s="89" t="s">
        <v>27326</v>
      </c>
      <c r="E606" s="89" t="s">
        <v>19036</v>
      </c>
      <c r="F606" s="88" t="s">
        <v>19171</v>
      </c>
      <c r="G606" s="89" t="s">
        <v>19029</v>
      </c>
      <c r="H606" s="89" t="s">
        <v>19172</v>
      </c>
      <c r="I606" s="89" t="s">
        <v>19173</v>
      </c>
      <c r="J606" s="88" t="s">
        <v>19174</v>
      </c>
      <c r="K606" s="88" t="s">
        <v>19245</v>
      </c>
      <c r="L606" s="88" t="s">
        <v>19246</v>
      </c>
      <c r="M606" s="89" t="s">
        <v>14665</v>
      </c>
      <c r="N606" s="89" t="s">
        <v>219</v>
      </c>
      <c r="O606" s="90">
        <v>43360</v>
      </c>
      <c r="P606" s="90">
        <v>43360</v>
      </c>
      <c r="Q606" s="90">
        <v>43360</v>
      </c>
      <c r="R606" s="89">
        <v>2569</v>
      </c>
      <c r="S606" s="89">
        <v>7</v>
      </c>
      <c r="T606" s="89" t="s">
        <v>19247</v>
      </c>
      <c r="U606" s="89" t="s">
        <v>27327</v>
      </c>
      <c r="W606" s="89" t="s">
        <v>2209</v>
      </c>
      <c r="X606" s="89" t="s">
        <v>219</v>
      </c>
      <c r="Y606" s="88" t="s">
        <v>27328</v>
      </c>
    </row>
    <row r="607" spans="1:25" x14ac:dyDescent="0.3">
      <c r="A607" s="84" t="str">
        <f t="shared" si="9"/>
        <v>vbyrd0</v>
      </c>
      <c r="B607" s="88" t="s">
        <v>29970</v>
      </c>
      <c r="C607" s="89" t="s">
        <v>29971</v>
      </c>
      <c r="D607" s="89" t="s">
        <v>29972</v>
      </c>
      <c r="E607" s="89" t="s">
        <v>5630</v>
      </c>
      <c r="F607" s="88" t="s">
        <v>19171</v>
      </c>
      <c r="G607" s="89" t="s">
        <v>19029</v>
      </c>
      <c r="H607" s="89" t="s">
        <v>19172</v>
      </c>
      <c r="I607" s="89" t="s">
        <v>19173</v>
      </c>
      <c r="J607" s="88" t="s">
        <v>19189</v>
      </c>
      <c r="K607" s="88" t="s">
        <v>19190</v>
      </c>
      <c r="L607" s="88" t="s">
        <v>19191</v>
      </c>
      <c r="M607" s="89" t="s">
        <v>19192</v>
      </c>
      <c r="N607" s="89" t="s">
        <v>297</v>
      </c>
      <c r="O607" s="90">
        <v>43395</v>
      </c>
      <c r="P607" s="90">
        <v>43395</v>
      </c>
      <c r="Q607" s="90">
        <v>43395</v>
      </c>
      <c r="R607" s="89">
        <v>2534</v>
      </c>
      <c r="S607" s="89">
        <v>6</v>
      </c>
      <c r="T607" s="89" t="s">
        <v>19247</v>
      </c>
      <c r="U607" s="89" t="s">
        <v>29973</v>
      </c>
      <c r="W607" s="89" t="s">
        <v>8993</v>
      </c>
      <c r="X607" s="89" t="s">
        <v>297</v>
      </c>
      <c r="Y607" s="88" t="s">
        <v>4052</v>
      </c>
    </row>
    <row r="608" spans="1:25" x14ac:dyDescent="0.3">
      <c r="A608" s="84" t="str">
        <f t="shared" si="9"/>
        <v>rrivas0</v>
      </c>
      <c r="B608" s="88" t="s">
        <v>28634</v>
      </c>
      <c r="C608" s="89" t="s">
        <v>28635</v>
      </c>
      <c r="D608" s="89" t="s">
        <v>28636</v>
      </c>
      <c r="E608" s="89" t="s">
        <v>5630</v>
      </c>
      <c r="F608" s="88" t="s">
        <v>19181</v>
      </c>
      <c r="G608" s="89" t="s">
        <v>19030</v>
      </c>
      <c r="H608" s="89" t="s">
        <v>19172</v>
      </c>
      <c r="I608" s="89" t="s">
        <v>19173</v>
      </c>
      <c r="J608" s="88" t="s">
        <v>19174</v>
      </c>
      <c r="K608" s="88" t="s">
        <v>19245</v>
      </c>
      <c r="L608" s="88" t="s">
        <v>19246</v>
      </c>
      <c r="M608" s="89" t="s">
        <v>14665</v>
      </c>
      <c r="N608" s="89" t="s">
        <v>219</v>
      </c>
      <c r="O608" s="90">
        <v>43423</v>
      </c>
      <c r="P608" s="90">
        <v>43423</v>
      </c>
      <c r="Q608" s="90">
        <v>43423</v>
      </c>
      <c r="R608" s="89">
        <v>2506</v>
      </c>
      <c r="S608" s="89">
        <v>6</v>
      </c>
      <c r="T608" s="89" t="s">
        <v>19247</v>
      </c>
      <c r="U608" s="89" t="s">
        <v>28637</v>
      </c>
      <c r="W608" s="89" t="s">
        <v>12054</v>
      </c>
      <c r="X608" s="89" t="s">
        <v>219</v>
      </c>
      <c r="Y608" s="88" t="s">
        <v>28638</v>
      </c>
    </row>
    <row r="609" spans="1:25" x14ac:dyDescent="0.3">
      <c r="A609" s="84" t="str">
        <f t="shared" si="9"/>
        <v>emohame</v>
      </c>
      <c r="B609" s="88" t="s">
        <v>22884</v>
      </c>
      <c r="C609" s="89" t="s">
        <v>22885</v>
      </c>
      <c r="D609" s="89" t="s">
        <v>22886</v>
      </c>
      <c r="E609" s="89" t="s">
        <v>5630</v>
      </c>
      <c r="F609" s="88" t="s">
        <v>19215</v>
      </c>
      <c r="G609" s="89" t="s">
        <v>19033</v>
      </c>
      <c r="H609" s="89" t="s">
        <v>19172</v>
      </c>
      <c r="I609" s="89" t="s">
        <v>19173</v>
      </c>
      <c r="J609" s="88" t="s">
        <v>19174</v>
      </c>
      <c r="K609" s="88" t="s">
        <v>19207</v>
      </c>
      <c r="L609" s="88" t="s">
        <v>19208</v>
      </c>
      <c r="M609" s="89" t="s">
        <v>10249</v>
      </c>
      <c r="N609" s="89" t="s">
        <v>219</v>
      </c>
      <c r="O609" s="90">
        <v>43593</v>
      </c>
      <c r="P609" s="90">
        <v>43593</v>
      </c>
      <c r="Q609" s="90">
        <v>43593</v>
      </c>
      <c r="R609" s="89">
        <v>2336</v>
      </c>
      <c r="S609" s="89">
        <v>6</v>
      </c>
      <c r="T609" s="89" t="s">
        <v>19247</v>
      </c>
      <c r="U609" s="89" t="s">
        <v>22887</v>
      </c>
      <c r="W609" s="89" t="s">
        <v>22888</v>
      </c>
      <c r="X609" s="89" t="s">
        <v>219</v>
      </c>
      <c r="Y609" s="88" t="s">
        <v>18629</v>
      </c>
    </row>
    <row r="610" spans="1:25" x14ac:dyDescent="0.3">
      <c r="A610" s="84" t="str">
        <f t="shared" si="9"/>
        <v>rlujan</v>
      </c>
      <c r="B610" s="88" t="s">
        <v>28446</v>
      </c>
      <c r="C610" s="89" t="s">
        <v>28447</v>
      </c>
      <c r="D610" s="89" t="s">
        <v>28448</v>
      </c>
      <c r="E610" s="89" t="s">
        <v>5630</v>
      </c>
      <c r="F610" s="88" t="s">
        <v>19181</v>
      </c>
      <c r="G610" s="89" t="s">
        <v>19030</v>
      </c>
      <c r="H610" s="89" t="s">
        <v>19172</v>
      </c>
      <c r="I610" s="89" t="s">
        <v>19173</v>
      </c>
      <c r="J610" s="88" t="s">
        <v>19174</v>
      </c>
      <c r="K610" s="88" t="s">
        <v>19207</v>
      </c>
      <c r="L610" s="88" t="s">
        <v>19208</v>
      </c>
      <c r="M610" s="89" t="s">
        <v>10249</v>
      </c>
      <c r="N610" s="89" t="s">
        <v>219</v>
      </c>
      <c r="O610" s="90">
        <v>43600</v>
      </c>
      <c r="P610" s="90">
        <v>43600</v>
      </c>
      <c r="Q610" s="90">
        <v>43600</v>
      </c>
      <c r="R610" s="89">
        <v>2329</v>
      </c>
      <c r="S610" s="89">
        <v>6</v>
      </c>
      <c r="T610" s="89" t="s">
        <v>19247</v>
      </c>
      <c r="U610" s="89" t="s">
        <v>28449</v>
      </c>
      <c r="W610" s="89" t="s">
        <v>28450</v>
      </c>
      <c r="X610" s="89" t="s">
        <v>219</v>
      </c>
      <c r="Y610" s="88" t="s">
        <v>13266</v>
      </c>
    </row>
    <row r="611" spans="1:25" x14ac:dyDescent="0.3">
      <c r="A611" s="84" t="str">
        <f t="shared" si="9"/>
        <v>lerbyco</v>
      </c>
      <c r="B611" s="88" t="s">
        <v>26205</v>
      </c>
      <c r="C611" s="89" t="s">
        <v>26206</v>
      </c>
      <c r="D611" s="89" t="s">
        <v>26207</v>
      </c>
      <c r="E611" s="89" t="s">
        <v>5630</v>
      </c>
      <c r="F611" s="88" t="s">
        <v>20370</v>
      </c>
      <c r="G611" s="89" t="s">
        <v>20371</v>
      </c>
      <c r="H611" s="89" t="s">
        <v>19172</v>
      </c>
      <c r="I611" s="89" t="s">
        <v>19173</v>
      </c>
      <c r="J611" s="88" t="s">
        <v>19189</v>
      </c>
      <c r="K611" s="88" t="s">
        <v>19374</v>
      </c>
      <c r="L611" s="88" t="s">
        <v>19492</v>
      </c>
      <c r="M611" s="89" t="s">
        <v>19493</v>
      </c>
      <c r="N611" s="89" t="s">
        <v>268</v>
      </c>
      <c r="O611" s="90">
        <v>43621</v>
      </c>
      <c r="P611" s="90">
        <v>45032</v>
      </c>
      <c r="Q611" s="90">
        <v>45032</v>
      </c>
      <c r="R611" s="89">
        <v>897</v>
      </c>
      <c r="S611" s="89">
        <v>2</v>
      </c>
      <c r="T611" s="89" t="s">
        <v>19209</v>
      </c>
      <c r="U611" s="89" t="s">
        <v>26208</v>
      </c>
      <c r="W611" s="89" t="s">
        <v>915</v>
      </c>
      <c r="X611" s="89" t="s">
        <v>268</v>
      </c>
      <c r="Y611" s="88" t="s">
        <v>26209</v>
      </c>
    </row>
    <row r="612" spans="1:25" x14ac:dyDescent="0.3">
      <c r="A612" s="84" t="str">
        <f t="shared" si="9"/>
        <v>xparham</v>
      </c>
      <c r="B612" s="88" t="s">
        <v>30382</v>
      </c>
      <c r="C612" s="89" t="s">
        <v>30383</v>
      </c>
      <c r="D612" s="89" t="s">
        <v>30384</v>
      </c>
      <c r="E612" s="89" t="s">
        <v>19170</v>
      </c>
      <c r="F612" s="88" t="s">
        <v>19215</v>
      </c>
      <c r="G612" s="89" t="s">
        <v>19033</v>
      </c>
      <c r="H612" s="89" t="s">
        <v>19172</v>
      </c>
      <c r="I612" s="89" t="s">
        <v>19173</v>
      </c>
      <c r="J612" s="88" t="s">
        <v>19174</v>
      </c>
      <c r="K612" s="88" t="s">
        <v>19401</v>
      </c>
      <c r="L612" s="88" t="s">
        <v>19764</v>
      </c>
      <c r="M612" s="89" t="s">
        <v>8645</v>
      </c>
      <c r="N612" s="89" t="s">
        <v>407</v>
      </c>
      <c r="O612" s="90">
        <v>43663</v>
      </c>
      <c r="P612" s="90">
        <v>43663</v>
      </c>
      <c r="Q612" s="90">
        <v>43663</v>
      </c>
      <c r="R612" s="89">
        <v>2266</v>
      </c>
      <c r="S612" s="89">
        <v>6</v>
      </c>
      <c r="T612" s="89" t="s">
        <v>19247</v>
      </c>
      <c r="U612" s="89" t="s">
        <v>30385</v>
      </c>
      <c r="W612" s="89" t="s">
        <v>4732</v>
      </c>
      <c r="X612" s="89" t="s">
        <v>407</v>
      </c>
      <c r="Y612" s="88" t="s">
        <v>30386</v>
      </c>
    </row>
    <row r="613" spans="1:25" x14ac:dyDescent="0.3">
      <c r="A613" s="84" t="str">
        <f t="shared" si="9"/>
        <v>smcdon1</v>
      </c>
      <c r="B613" s="88" t="s">
        <v>29176</v>
      </c>
      <c r="C613" s="89" t="s">
        <v>29177</v>
      </c>
      <c r="D613" s="89" t="s">
        <v>29178</v>
      </c>
      <c r="E613" s="89" t="s">
        <v>19170</v>
      </c>
      <c r="F613" s="88" t="s">
        <v>19181</v>
      </c>
      <c r="G613" s="89" t="s">
        <v>19030</v>
      </c>
      <c r="H613" s="89" t="s">
        <v>19172</v>
      </c>
      <c r="I613" s="89" t="s">
        <v>19173</v>
      </c>
      <c r="J613" s="88" t="s">
        <v>19174</v>
      </c>
      <c r="K613" s="88" t="s">
        <v>19216</v>
      </c>
      <c r="L613" s="88" t="s">
        <v>19237</v>
      </c>
      <c r="M613" s="89" t="s">
        <v>19238</v>
      </c>
      <c r="N613" s="89" t="s">
        <v>250</v>
      </c>
      <c r="O613" s="90">
        <v>43668</v>
      </c>
      <c r="P613" s="90">
        <v>45627</v>
      </c>
      <c r="Q613" s="90">
        <v>43668</v>
      </c>
      <c r="R613" s="89">
        <v>2261</v>
      </c>
      <c r="S613" s="89">
        <v>6</v>
      </c>
      <c r="T613" s="89" t="s">
        <v>19247</v>
      </c>
      <c r="U613" s="89" t="s">
        <v>29179</v>
      </c>
      <c r="W613" s="89" t="s">
        <v>29180</v>
      </c>
      <c r="X613" s="89" t="s">
        <v>250</v>
      </c>
      <c r="Y613" s="88" t="s">
        <v>29181</v>
      </c>
    </row>
    <row r="614" spans="1:25" x14ac:dyDescent="0.3">
      <c r="A614" s="84" t="str">
        <f t="shared" si="9"/>
        <v>rfarose</v>
      </c>
      <c r="B614" s="88" t="s">
        <v>28216</v>
      </c>
      <c r="C614" s="89" t="s">
        <v>28217</v>
      </c>
      <c r="D614" s="89" t="s">
        <v>28218</v>
      </c>
      <c r="E614" s="89" t="s">
        <v>5630</v>
      </c>
      <c r="F614" s="88" t="s">
        <v>19181</v>
      </c>
      <c r="G614" s="89" t="s">
        <v>19030</v>
      </c>
      <c r="H614" s="89" t="s">
        <v>19172</v>
      </c>
      <c r="I614" s="89" t="s">
        <v>19173</v>
      </c>
      <c r="J614" s="88" t="s">
        <v>19189</v>
      </c>
      <c r="K614" s="88" t="s">
        <v>19190</v>
      </c>
      <c r="L614" s="88" t="s">
        <v>19252</v>
      </c>
      <c r="M614" s="89" t="s">
        <v>10322</v>
      </c>
      <c r="N614" s="89" t="s">
        <v>297</v>
      </c>
      <c r="O614" s="90">
        <v>44062</v>
      </c>
      <c r="P614" s="90">
        <v>44062</v>
      </c>
      <c r="Q614" s="90">
        <v>44062</v>
      </c>
      <c r="R614" s="89">
        <v>1867</v>
      </c>
      <c r="S614" s="89">
        <v>5</v>
      </c>
      <c r="T614" s="89" t="s">
        <v>19228</v>
      </c>
      <c r="U614" s="89" t="s">
        <v>31104</v>
      </c>
      <c r="W614" s="89" t="s">
        <v>18461</v>
      </c>
      <c r="X614" s="89" t="s">
        <v>297</v>
      </c>
      <c r="Y614" s="88" t="s">
        <v>18462</v>
      </c>
    </row>
    <row r="615" spans="1:25" x14ac:dyDescent="0.3">
      <c r="A615" s="84" t="str">
        <f t="shared" si="9"/>
        <v>smetka</v>
      </c>
      <c r="B615" s="88" t="s">
        <v>29198</v>
      </c>
      <c r="C615" s="89" t="s">
        <v>29199</v>
      </c>
      <c r="D615" s="89" t="s">
        <v>29200</v>
      </c>
      <c r="E615" s="89" t="s">
        <v>5630</v>
      </c>
      <c r="F615" s="88" t="s">
        <v>19181</v>
      </c>
      <c r="G615" s="89" t="s">
        <v>19030</v>
      </c>
      <c r="H615" s="89" t="s">
        <v>19172</v>
      </c>
      <c r="I615" s="89" t="s">
        <v>19173</v>
      </c>
      <c r="J615" s="88" t="s">
        <v>19174</v>
      </c>
      <c r="K615" s="88" t="s">
        <v>19258</v>
      </c>
      <c r="L615" s="88" t="s">
        <v>19259</v>
      </c>
      <c r="M615" s="89" t="s">
        <v>19260</v>
      </c>
      <c r="N615" s="89" t="s">
        <v>279</v>
      </c>
      <c r="O615" s="90">
        <v>44160</v>
      </c>
      <c r="P615" s="90">
        <v>44160</v>
      </c>
      <c r="Q615" s="90">
        <v>44160</v>
      </c>
      <c r="R615" s="89">
        <v>1769</v>
      </c>
      <c r="S615" s="89">
        <v>4</v>
      </c>
      <c r="T615" s="89" t="s">
        <v>19228</v>
      </c>
      <c r="U615" s="89" t="s">
        <v>29201</v>
      </c>
      <c r="W615" s="89" t="s">
        <v>11526</v>
      </c>
      <c r="X615" s="89" t="s">
        <v>279</v>
      </c>
      <c r="Y615" s="88" t="s">
        <v>11527</v>
      </c>
    </row>
    <row r="616" spans="1:25" x14ac:dyDescent="0.3">
      <c r="A616" s="84" t="str">
        <f t="shared" si="9"/>
        <v>msharif</v>
      </c>
      <c r="B616" s="88" t="s">
        <v>27235</v>
      </c>
      <c r="C616" s="89" t="s">
        <v>27236</v>
      </c>
      <c r="D616" s="89" t="s">
        <v>27237</v>
      </c>
      <c r="E616" s="89" t="s">
        <v>5630</v>
      </c>
      <c r="F616" s="88" t="s">
        <v>19181</v>
      </c>
      <c r="G616" s="89" t="s">
        <v>19030</v>
      </c>
      <c r="H616" s="89" t="s">
        <v>19172</v>
      </c>
      <c r="I616" s="89" t="s">
        <v>19173</v>
      </c>
      <c r="J616" s="88" t="s">
        <v>19189</v>
      </c>
      <c r="K616" s="88" t="s">
        <v>19294</v>
      </c>
      <c r="L616" s="88" t="s">
        <v>19295</v>
      </c>
      <c r="M616" s="89" t="s">
        <v>19296</v>
      </c>
      <c r="N616" s="89" t="s">
        <v>541</v>
      </c>
      <c r="O616" s="90">
        <v>44188</v>
      </c>
      <c r="P616" s="90">
        <v>44188</v>
      </c>
      <c r="Q616" s="90">
        <v>44188</v>
      </c>
      <c r="R616" s="89">
        <v>1741</v>
      </c>
      <c r="S616" s="89">
        <v>4</v>
      </c>
      <c r="T616" s="89" t="s">
        <v>19228</v>
      </c>
      <c r="U616" s="89" t="s">
        <v>27238</v>
      </c>
      <c r="W616" s="89" t="s">
        <v>5793</v>
      </c>
      <c r="X616" s="89" t="s">
        <v>328</v>
      </c>
      <c r="Y616" s="88" t="s">
        <v>5289</v>
      </c>
    </row>
    <row r="617" spans="1:25" x14ac:dyDescent="0.3">
      <c r="A617" s="84" t="str">
        <f t="shared" si="9"/>
        <v>achavi0</v>
      </c>
      <c r="B617" s="88" t="s">
        <v>19428</v>
      </c>
      <c r="C617" s="89" t="s">
        <v>19429</v>
      </c>
      <c r="D617" s="89" t="s">
        <v>19430</v>
      </c>
      <c r="E617" s="89" t="s">
        <v>5630</v>
      </c>
      <c r="F617" s="88" t="s">
        <v>19215</v>
      </c>
      <c r="G617" s="89" t="s">
        <v>19033</v>
      </c>
      <c r="H617" s="89" t="s">
        <v>19172</v>
      </c>
      <c r="I617" s="89" t="s">
        <v>19173</v>
      </c>
      <c r="J617" s="88" t="s">
        <v>19174</v>
      </c>
      <c r="K617" s="88" t="s">
        <v>19431</v>
      </c>
      <c r="L617" s="88" t="s">
        <v>19432</v>
      </c>
      <c r="M617" s="89" t="s">
        <v>6264</v>
      </c>
      <c r="N617" s="89" t="s">
        <v>279</v>
      </c>
      <c r="O617" s="90">
        <v>44230</v>
      </c>
      <c r="P617" s="90">
        <v>44230</v>
      </c>
      <c r="Q617" s="90">
        <v>44230</v>
      </c>
      <c r="R617" s="89">
        <v>1699</v>
      </c>
      <c r="S617" s="89">
        <v>4</v>
      </c>
      <c r="T617" s="89" t="s">
        <v>19228</v>
      </c>
      <c r="U617" s="89" t="s">
        <v>19433</v>
      </c>
      <c r="W617" s="89" t="s">
        <v>19434</v>
      </c>
      <c r="X617" s="89" t="s">
        <v>3619</v>
      </c>
      <c r="Y617" s="88" t="s">
        <v>8397</v>
      </c>
    </row>
    <row r="618" spans="1:25" x14ac:dyDescent="0.3">
      <c r="A618" s="84" t="str">
        <f t="shared" si="9"/>
        <v>aprim</v>
      </c>
      <c r="B618" s="88" t="s">
        <v>20030</v>
      </c>
      <c r="C618" s="89" t="s">
        <v>20031</v>
      </c>
      <c r="D618" s="89" t="s">
        <v>20032</v>
      </c>
      <c r="E618" s="89" t="s">
        <v>19170</v>
      </c>
      <c r="F618" s="88" t="s">
        <v>19171</v>
      </c>
      <c r="G618" s="89" t="s">
        <v>19029</v>
      </c>
      <c r="H618" s="89" t="s">
        <v>19172</v>
      </c>
      <c r="I618" s="89" t="s">
        <v>19173</v>
      </c>
      <c r="J618" s="88" t="s">
        <v>19189</v>
      </c>
      <c r="K618" s="88" t="s">
        <v>19217</v>
      </c>
      <c r="L618" s="88" t="s">
        <v>19824</v>
      </c>
      <c r="M618" s="89" t="s">
        <v>19825</v>
      </c>
      <c r="N618" s="89" t="s">
        <v>752</v>
      </c>
      <c r="O618" s="90">
        <v>44251</v>
      </c>
      <c r="P618" s="90">
        <v>44251</v>
      </c>
      <c r="Q618" s="90">
        <v>44251</v>
      </c>
      <c r="R618" s="89">
        <v>1678</v>
      </c>
      <c r="S618" s="89">
        <v>4</v>
      </c>
      <c r="T618" s="89" t="s">
        <v>19228</v>
      </c>
      <c r="U618" s="89" t="s">
        <v>20033</v>
      </c>
      <c r="V618" s="89" t="s">
        <v>20034</v>
      </c>
      <c r="W618" s="89" t="s">
        <v>19825</v>
      </c>
      <c r="X618" s="89" t="s">
        <v>752</v>
      </c>
      <c r="Y618" s="88" t="s">
        <v>20035</v>
      </c>
    </row>
    <row r="619" spans="1:25" x14ac:dyDescent="0.3">
      <c r="A619" s="84" t="str">
        <f t="shared" si="9"/>
        <v>rwills1</v>
      </c>
      <c r="B619" s="88" t="s">
        <v>28890</v>
      </c>
      <c r="C619" s="89" t="s">
        <v>28891</v>
      </c>
      <c r="D619" s="89" t="s">
        <v>28892</v>
      </c>
      <c r="E619" s="89" t="s">
        <v>5630</v>
      </c>
      <c r="F619" s="88" t="s">
        <v>19236</v>
      </c>
      <c r="G619" s="89" t="s">
        <v>19032</v>
      </c>
      <c r="H619" s="89" t="s">
        <v>19227</v>
      </c>
      <c r="I619" s="89" t="s">
        <v>19173</v>
      </c>
      <c r="J619" s="88" t="s">
        <v>19189</v>
      </c>
      <c r="K619" s="88" t="s">
        <v>19190</v>
      </c>
      <c r="L619" s="88" t="s">
        <v>19191</v>
      </c>
      <c r="M619" s="89" t="s">
        <v>19192</v>
      </c>
      <c r="N619" s="89" t="s">
        <v>297</v>
      </c>
      <c r="O619" s="90">
        <v>44251</v>
      </c>
      <c r="P619" s="90">
        <v>44251</v>
      </c>
      <c r="Q619" s="90">
        <v>44251</v>
      </c>
      <c r="R619" s="89">
        <v>1678</v>
      </c>
      <c r="S619" s="89">
        <v>4</v>
      </c>
      <c r="T619" s="89" t="s">
        <v>19228</v>
      </c>
      <c r="U619" s="89" t="s">
        <v>28893</v>
      </c>
      <c r="W619" s="89" t="s">
        <v>28894</v>
      </c>
      <c r="X619" s="89" t="s">
        <v>297</v>
      </c>
      <c r="Y619" s="88" t="s">
        <v>6137</v>
      </c>
    </row>
    <row r="620" spans="1:25" x14ac:dyDescent="0.3">
      <c r="A620" s="84" t="str">
        <f t="shared" si="9"/>
        <v>glloyd0</v>
      </c>
      <c r="B620" s="88" t="s">
        <v>23406</v>
      </c>
      <c r="C620" s="89" t="s">
        <v>23407</v>
      </c>
      <c r="D620" s="89" t="s">
        <v>23408</v>
      </c>
      <c r="E620" s="89" t="s">
        <v>5630</v>
      </c>
      <c r="F620" s="88" t="s">
        <v>19181</v>
      </c>
      <c r="G620" s="89" t="s">
        <v>19030</v>
      </c>
      <c r="H620" s="89" t="s">
        <v>19172</v>
      </c>
      <c r="I620" s="89" t="s">
        <v>19173</v>
      </c>
      <c r="J620" s="88" t="s">
        <v>19189</v>
      </c>
      <c r="K620" s="88" t="s">
        <v>19190</v>
      </c>
      <c r="L620" s="88" t="s">
        <v>19191</v>
      </c>
      <c r="M620" s="89" t="s">
        <v>19192</v>
      </c>
      <c r="N620" s="89" t="s">
        <v>297</v>
      </c>
      <c r="O620" s="90">
        <v>44258</v>
      </c>
      <c r="P620" s="90">
        <v>44258</v>
      </c>
      <c r="Q620" s="90">
        <v>44258</v>
      </c>
      <c r="R620" s="89">
        <v>1671</v>
      </c>
      <c r="S620" s="89">
        <v>4</v>
      </c>
      <c r="T620" s="89" t="s">
        <v>19228</v>
      </c>
      <c r="U620" s="89" t="s">
        <v>17319</v>
      </c>
      <c r="W620" s="89" t="s">
        <v>23409</v>
      </c>
      <c r="X620" s="89" t="s">
        <v>297</v>
      </c>
      <c r="Y620" s="88" t="s">
        <v>23410</v>
      </c>
    </row>
    <row r="621" spans="1:25" x14ac:dyDescent="0.3">
      <c r="A621" s="84" t="str">
        <f t="shared" si="9"/>
        <v>jgonz18</v>
      </c>
      <c r="B621" s="88" t="s">
        <v>24577</v>
      </c>
      <c r="C621" s="89" t="s">
        <v>24578</v>
      </c>
      <c r="D621" s="89" t="s">
        <v>24579</v>
      </c>
      <c r="E621" s="89" t="s">
        <v>19170</v>
      </c>
      <c r="F621" s="88" t="s">
        <v>19181</v>
      </c>
      <c r="G621" s="89" t="s">
        <v>19030</v>
      </c>
      <c r="H621" s="89" t="s">
        <v>19172</v>
      </c>
      <c r="I621" s="89" t="s">
        <v>19173</v>
      </c>
      <c r="J621" s="88" t="s">
        <v>19174</v>
      </c>
      <c r="K621" s="88" t="s">
        <v>19716</v>
      </c>
      <c r="L621" s="88" t="s">
        <v>19717</v>
      </c>
      <c r="M621" s="89" t="s">
        <v>5847</v>
      </c>
      <c r="N621" s="89" t="s">
        <v>279</v>
      </c>
      <c r="O621" s="90">
        <v>44293</v>
      </c>
      <c r="P621" s="90">
        <v>44293</v>
      </c>
      <c r="Q621" s="90">
        <v>44293</v>
      </c>
      <c r="R621" s="89">
        <v>1636</v>
      </c>
      <c r="S621" s="89">
        <v>4</v>
      </c>
      <c r="T621" s="89" t="s">
        <v>19228</v>
      </c>
      <c r="U621" s="89" t="s">
        <v>24580</v>
      </c>
      <c r="V621" s="89" t="s">
        <v>24581</v>
      </c>
      <c r="W621" s="89" t="s">
        <v>1032</v>
      </c>
      <c r="X621" s="89" t="s">
        <v>279</v>
      </c>
      <c r="Y621" s="88" t="s">
        <v>14701</v>
      </c>
    </row>
    <row r="622" spans="1:25" x14ac:dyDescent="0.3">
      <c r="A622" s="84" t="str">
        <f t="shared" si="9"/>
        <v>jmart12</v>
      </c>
      <c r="B622" s="88" t="s">
        <v>25005</v>
      </c>
      <c r="C622" s="89" t="s">
        <v>25006</v>
      </c>
      <c r="D622" s="89" t="s">
        <v>25007</v>
      </c>
      <c r="E622" s="89" t="s">
        <v>19170</v>
      </c>
      <c r="F622" s="88" t="s">
        <v>19171</v>
      </c>
      <c r="G622" s="89" t="s">
        <v>19029</v>
      </c>
      <c r="H622" s="89" t="s">
        <v>19172</v>
      </c>
      <c r="I622" s="89" t="s">
        <v>19173</v>
      </c>
      <c r="J622" s="88" t="s">
        <v>19174</v>
      </c>
      <c r="K622" s="88" t="s">
        <v>19216</v>
      </c>
      <c r="L622" s="88" t="s">
        <v>19237</v>
      </c>
      <c r="M622" s="89" t="s">
        <v>19238</v>
      </c>
      <c r="N622" s="89" t="s">
        <v>250</v>
      </c>
      <c r="O622" s="90">
        <v>44350</v>
      </c>
      <c r="P622" s="90">
        <v>44350</v>
      </c>
      <c r="Q622" s="90">
        <v>44350</v>
      </c>
      <c r="R622" s="89">
        <v>1579</v>
      </c>
      <c r="S622" s="89">
        <v>4</v>
      </c>
      <c r="T622" s="89" t="s">
        <v>19228</v>
      </c>
      <c r="U622" s="89" t="s">
        <v>25008</v>
      </c>
      <c r="V622" s="89" t="s">
        <v>25009</v>
      </c>
      <c r="W622" s="89" t="s">
        <v>25010</v>
      </c>
      <c r="X622" s="89" t="s">
        <v>250</v>
      </c>
      <c r="Y622" s="88" t="s">
        <v>25011</v>
      </c>
    </row>
    <row r="623" spans="1:25" x14ac:dyDescent="0.3">
      <c r="A623" s="84" t="str">
        <f t="shared" si="9"/>
        <v>rmoran</v>
      </c>
      <c r="B623" s="88" t="s">
        <v>28553</v>
      </c>
      <c r="C623" s="89" t="s">
        <v>28554</v>
      </c>
      <c r="D623" s="89" t="s">
        <v>28555</v>
      </c>
      <c r="E623" s="89" t="s">
        <v>5630</v>
      </c>
      <c r="F623" s="88" t="s">
        <v>19171</v>
      </c>
      <c r="G623" s="89" t="s">
        <v>19029</v>
      </c>
      <c r="H623" s="89" t="s">
        <v>19172</v>
      </c>
      <c r="I623" s="89" t="s">
        <v>19173</v>
      </c>
      <c r="J623" s="88" t="s">
        <v>19189</v>
      </c>
      <c r="K623" s="88" t="s">
        <v>19294</v>
      </c>
      <c r="L623" s="88" t="s">
        <v>19295</v>
      </c>
      <c r="M623" s="89" t="s">
        <v>19296</v>
      </c>
      <c r="N623" s="89" t="s">
        <v>541</v>
      </c>
      <c r="O623" s="90">
        <v>44329</v>
      </c>
      <c r="P623" s="90">
        <v>44329</v>
      </c>
      <c r="Q623" s="90">
        <v>44329</v>
      </c>
      <c r="R623" s="89">
        <v>1600</v>
      </c>
      <c r="S623" s="89">
        <v>4</v>
      </c>
      <c r="T623" s="89" t="s">
        <v>19228</v>
      </c>
      <c r="U623" s="89" t="s">
        <v>28556</v>
      </c>
      <c r="W623" s="89" t="s">
        <v>540</v>
      </c>
      <c r="X623" s="89" t="s">
        <v>541</v>
      </c>
      <c r="Y623" s="88" t="s">
        <v>16289</v>
      </c>
    </row>
    <row r="624" spans="1:25" x14ac:dyDescent="0.3">
      <c r="A624" s="84" t="str">
        <f t="shared" si="9"/>
        <v>scoffee</v>
      </c>
      <c r="B624" s="88" t="s">
        <v>28967</v>
      </c>
      <c r="C624" s="89" t="s">
        <v>28968</v>
      </c>
      <c r="D624" s="89" t="s">
        <v>28969</v>
      </c>
      <c r="E624" s="89" t="s">
        <v>19170</v>
      </c>
      <c r="F624" s="88" t="s">
        <v>19386</v>
      </c>
      <c r="G624" s="89" t="s">
        <v>19387</v>
      </c>
      <c r="H624" s="89" t="s">
        <v>19172</v>
      </c>
      <c r="I624" s="89" t="s">
        <v>19173</v>
      </c>
      <c r="J624" s="88" t="s">
        <v>19189</v>
      </c>
      <c r="K624" s="88" t="s">
        <v>19374</v>
      </c>
      <c r="L624" s="88" t="s">
        <v>19375</v>
      </c>
      <c r="M624" s="89" t="s">
        <v>19376</v>
      </c>
      <c r="N624" s="89" t="s">
        <v>575</v>
      </c>
      <c r="O624" s="90">
        <v>44371</v>
      </c>
      <c r="P624" s="90">
        <v>44371</v>
      </c>
      <c r="Q624" s="90">
        <v>44371</v>
      </c>
      <c r="R624" s="89">
        <v>1558</v>
      </c>
      <c r="S624" s="89">
        <v>4</v>
      </c>
      <c r="T624" s="89" t="s">
        <v>19228</v>
      </c>
      <c r="U624" s="89" t="s">
        <v>28970</v>
      </c>
      <c r="W624" s="89" t="s">
        <v>344</v>
      </c>
      <c r="X624" s="89" t="s">
        <v>575</v>
      </c>
      <c r="Y624" s="88" t="s">
        <v>10192</v>
      </c>
    </row>
    <row r="625" spans="1:25" x14ac:dyDescent="0.3">
      <c r="A625" s="84" t="str">
        <f t="shared" si="9"/>
        <v>asmith2</v>
      </c>
      <c r="B625" s="88" t="s">
        <v>20166</v>
      </c>
      <c r="C625" s="89" t="s">
        <v>20167</v>
      </c>
      <c r="D625" s="89" t="s">
        <v>20168</v>
      </c>
      <c r="E625" s="89" t="s">
        <v>5630</v>
      </c>
      <c r="F625" s="88" t="s">
        <v>19236</v>
      </c>
      <c r="G625" s="89" t="s">
        <v>19032</v>
      </c>
      <c r="H625" s="89" t="s">
        <v>19227</v>
      </c>
      <c r="I625" s="89" t="s">
        <v>19173</v>
      </c>
      <c r="J625" s="88" t="s">
        <v>19189</v>
      </c>
      <c r="K625" s="88" t="s">
        <v>19374</v>
      </c>
      <c r="L625" s="88" t="s">
        <v>19492</v>
      </c>
      <c r="M625" s="89" t="s">
        <v>19493</v>
      </c>
      <c r="N625" s="89" t="s">
        <v>268</v>
      </c>
      <c r="O625" s="90">
        <v>45326</v>
      </c>
      <c r="P625" s="90">
        <v>45326</v>
      </c>
      <c r="Q625" s="90">
        <v>45326</v>
      </c>
      <c r="R625" s="89">
        <v>603</v>
      </c>
      <c r="S625" s="89">
        <v>1</v>
      </c>
      <c r="T625" s="89" t="s">
        <v>19209</v>
      </c>
      <c r="U625" s="89" t="s">
        <v>20169</v>
      </c>
      <c r="W625" s="89" t="s">
        <v>267</v>
      </c>
      <c r="X625" s="89" t="s">
        <v>268</v>
      </c>
      <c r="Y625" s="88" t="s">
        <v>20170</v>
      </c>
    </row>
    <row r="626" spans="1:25" x14ac:dyDescent="0.3">
      <c r="A626" s="84" t="str">
        <f t="shared" si="9"/>
        <v>okarto</v>
      </c>
      <c r="B626" s="88" t="s">
        <v>27650</v>
      </c>
      <c r="C626" s="89" t="s">
        <v>27651</v>
      </c>
      <c r="D626" s="89" t="s">
        <v>27652</v>
      </c>
      <c r="E626" s="89" t="s">
        <v>19170</v>
      </c>
      <c r="F626" s="88" t="s">
        <v>19236</v>
      </c>
      <c r="G626" s="89" t="s">
        <v>19032</v>
      </c>
      <c r="H626" s="89" t="s">
        <v>19227</v>
      </c>
      <c r="I626" s="89" t="s">
        <v>19173</v>
      </c>
      <c r="J626" s="88" t="s">
        <v>19189</v>
      </c>
      <c r="K626" s="88" t="s">
        <v>19294</v>
      </c>
      <c r="L626" s="88" t="s">
        <v>19295</v>
      </c>
      <c r="M626" s="89" t="s">
        <v>19296</v>
      </c>
      <c r="N626" s="89" t="s">
        <v>541</v>
      </c>
      <c r="O626" s="90">
        <v>44657</v>
      </c>
      <c r="P626" s="90">
        <v>44657</v>
      </c>
      <c r="Q626" s="90">
        <v>44657</v>
      </c>
      <c r="R626" s="89">
        <v>1272</v>
      </c>
      <c r="S626" s="89">
        <v>3</v>
      </c>
      <c r="T626" s="89" t="s">
        <v>19228</v>
      </c>
      <c r="U626" s="89" t="s">
        <v>27653</v>
      </c>
      <c r="V626" s="89" t="s">
        <v>27654</v>
      </c>
      <c r="W626" s="89" t="s">
        <v>8256</v>
      </c>
      <c r="X626" s="89" t="s">
        <v>328</v>
      </c>
      <c r="Y626" s="88" t="s">
        <v>8179</v>
      </c>
    </row>
    <row r="627" spans="1:25" x14ac:dyDescent="0.3">
      <c r="A627" s="84" t="str">
        <f t="shared" si="9"/>
        <v>mebadi</v>
      </c>
      <c r="B627" s="88" t="s">
        <v>26644</v>
      </c>
      <c r="C627" s="89" t="s">
        <v>26645</v>
      </c>
      <c r="D627" s="89" t="s">
        <v>26646</v>
      </c>
      <c r="E627" s="89" t="s">
        <v>5630</v>
      </c>
      <c r="F627" s="88" t="s">
        <v>19215</v>
      </c>
      <c r="G627" s="89" t="s">
        <v>19033</v>
      </c>
      <c r="H627" s="89" t="s">
        <v>19172</v>
      </c>
      <c r="I627" s="89" t="s">
        <v>19173</v>
      </c>
      <c r="J627" s="88" t="s">
        <v>19189</v>
      </c>
      <c r="K627" s="88" t="s">
        <v>19294</v>
      </c>
      <c r="L627" s="88" t="s">
        <v>19295</v>
      </c>
      <c r="M627" s="89" t="s">
        <v>19296</v>
      </c>
      <c r="N627" s="89" t="s">
        <v>541</v>
      </c>
      <c r="O627" s="90">
        <v>44658</v>
      </c>
      <c r="P627" s="90">
        <v>44658</v>
      </c>
      <c r="Q627" s="90">
        <v>44658</v>
      </c>
      <c r="R627" s="89">
        <v>1271</v>
      </c>
      <c r="S627" s="89">
        <v>3</v>
      </c>
      <c r="T627" s="89" t="s">
        <v>19228</v>
      </c>
      <c r="U627" s="89" t="s">
        <v>26647</v>
      </c>
      <c r="V627" s="89" t="s">
        <v>26648</v>
      </c>
      <c r="W627" s="89" t="s">
        <v>633</v>
      </c>
      <c r="X627" s="89" t="s">
        <v>328</v>
      </c>
      <c r="Y627" s="88" t="s">
        <v>5794</v>
      </c>
    </row>
    <row r="628" spans="1:25" x14ac:dyDescent="0.3">
      <c r="A628" s="84" t="str">
        <f t="shared" si="9"/>
        <v>jpersit</v>
      </c>
      <c r="B628" s="88" t="s">
        <v>25272</v>
      </c>
      <c r="C628" s="89" t="s">
        <v>25273</v>
      </c>
      <c r="D628" s="89" t="s">
        <v>25274</v>
      </c>
      <c r="E628" s="89" t="s">
        <v>19170</v>
      </c>
      <c r="F628" s="88" t="s">
        <v>19171</v>
      </c>
      <c r="G628" s="89" t="s">
        <v>19029</v>
      </c>
      <c r="H628" s="89" t="s">
        <v>19172</v>
      </c>
      <c r="I628" s="89" t="s">
        <v>19173</v>
      </c>
      <c r="J628" s="88" t="s">
        <v>19189</v>
      </c>
      <c r="K628" s="88" t="s">
        <v>19345</v>
      </c>
      <c r="L628" s="88" t="s">
        <v>20358</v>
      </c>
      <c r="M628" s="89" t="s">
        <v>20359</v>
      </c>
      <c r="N628" s="89" t="s">
        <v>686</v>
      </c>
      <c r="O628" s="90">
        <v>44686</v>
      </c>
      <c r="P628" s="90">
        <v>44686</v>
      </c>
      <c r="Q628" s="90">
        <v>44686</v>
      </c>
      <c r="R628" s="89">
        <v>1243</v>
      </c>
      <c r="S628" s="89">
        <v>3</v>
      </c>
      <c r="T628" s="89" t="s">
        <v>19228</v>
      </c>
      <c r="U628" s="89" t="s">
        <v>25275</v>
      </c>
      <c r="W628" s="89" t="s">
        <v>25276</v>
      </c>
      <c r="X628" s="89" t="s">
        <v>11649</v>
      </c>
      <c r="Y628" s="88" t="s">
        <v>25277</v>
      </c>
    </row>
    <row r="629" spans="1:25" x14ac:dyDescent="0.3">
      <c r="A629" s="84" t="str">
        <f t="shared" si="9"/>
        <v>skelly0</v>
      </c>
      <c r="B629" s="88" t="s">
        <v>29114</v>
      </c>
      <c r="C629" s="89" t="s">
        <v>29115</v>
      </c>
      <c r="D629" s="89" t="s">
        <v>29116</v>
      </c>
      <c r="E629" s="89" t="s">
        <v>5630</v>
      </c>
      <c r="F629" s="88" t="s">
        <v>19340</v>
      </c>
      <c r="G629" s="89" t="s">
        <v>19341</v>
      </c>
      <c r="H629" s="89" t="s">
        <v>19227</v>
      </c>
      <c r="I629" s="89" t="s">
        <v>19173</v>
      </c>
      <c r="J629" s="88" t="s">
        <v>19189</v>
      </c>
      <c r="K629" s="88" t="s">
        <v>19333</v>
      </c>
      <c r="L629" s="88" t="s">
        <v>19467</v>
      </c>
      <c r="M629" s="89" t="s">
        <v>9084</v>
      </c>
      <c r="N629" s="89" t="s">
        <v>260</v>
      </c>
      <c r="O629" s="90">
        <v>44699</v>
      </c>
      <c r="P629" s="90">
        <v>45767</v>
      </c>
      <c r="Q629" s="90">
        <v>44699</v>
      </c>
      <c r="R629" s="89">
        <v>1230</v>
      </c>
      <c r="S629" s="89">
        <v>3</v>
      </c>
      <c r="T629" s="89" t="s">
        <v>19228</v>
      </c>
      <c r="U629" s="89" t="s">
        <v>29117</v>
      </c>
      <c r="W629" s="89" t="s">
        <v>3167</v>
      </c>
      <c r="X629" s="89" t="s">
        <v>260</v>
      </c>
      <c r="Y629" s="88" t="s">
        <v>7268</v>
      </c>
    </row>
    <row r="630" spans="1:25" x14ac:dyDescent="0.3">
      <c r="A630" s="84" t="str">
        <f t="shared" si="9"/>
        <v>aaguil0</v>
      </c>
      <c r="B630" s="88" t="s">
        <v>19223</v>
      </c>
      <c r="C630" s="89" t="s">
        <v>19224</v>
      </c>
      <c r="D630" s="89" t="s">
        <v>19225</v>
      </c>
      <c r="E630" s="89" t="s">
        <v>5630</v>
      </c>
      <c r="F630" s="88" t="s">
        <v>19226</v>
      </c>
      <c r="G630" s="89" t="s">
        <v>19031</v>
      </c>
      <c r="H630" s="89" t="s">
        <v>19227</v>
      </c>
      <c r="I630" s="89" t="s">
        <v>19173</v>
      </c>
      <c r="J630" s="88" t="s">
        <v>19174</v>
      </c>
      <c r="K630" s="88" t="s">
        <v>19207</v>
      </c>
      <c r="L630" s="88" t="s">
        <v>19208</v>
      </c>
      <c r="M630" s="89" t="s">
        <v>10249</v>
      </c>
      <c r="N630" s="89" t="s">
        <v>219</v>
      </c>
      <c r="O630" s="90">
        <v>44770</v>
      </c>
      <c r="P630" s="90">
        <v>44770</v>
      </c>
      <c r="Q630" s="90">
        <v>44770</v>
      </c>
      <c r="R630" s="89">
        <v>1159</v>
      </c>
      <c r="S630" s="89">
        <v>3</v>
      </c>
      <c r="T630" s="89" t="s">
        <v>19228</v>
      </c>
      <c r="U630" s="89" t="s">
        <v>19229</v>
      </c>
      <c r="V630" s="89" t="s">
        <v>19230</v>
      </c>
      <c r="W630" s="89" t="s">
        <v>19231</v>
      </c>
      <c r="X630" s="89" t="s">
        <v>219</v>
      </c>
      <c r="Y630" s="88" t="s">
        <v>19232</v>
      </c>
    </row>
    <row r="631" spans="1:25" x14ac:dyDescent="0.3">
      <c r="A631" s="84" t="str">
        <f t="shared" si="9"/>
        <v>bkirk</v>
      </c>
      <c r="B631" s="88" t="s">
        <v>20619</v>
      </c>
      <c r="C631" s="89" t="s">
        <v>20620</v>
      </c>
      <c r="D631" s="89" t="s">
        <v>20621</v>
      </c>
      <c r="E631" s="89" t="s">
        <v>5630</v>
      </c>
      <c r="F631" s="88" t="s">
        <v>19171</v>
      </c>
      <c r="G631" s="89" t="s">
        <v>19029</v>
      </c>
      <c r="H631" s="89" t="s">
        <v>19172</v>
      </c>
      <c r="I631" s="89" t="s">
        <v>19173</v>
      </c>
      <c r="J631" s="88" t="s">
        <v>19174</v>
      </c>
      <c r="K631" s="88" t="s">
        <v>19207</v>
      </c>
      <c r="L631" s="88" t="s">
        <v>19208</v>
      </c>
      <c r="M631" s="89" t="s">
        <v>10249</v>
      </c>
      <c r="N631" s="89" t="s">
        <v>219</v>
      </c>
      <c r="O631" s="90">
        <v>44777</v>
      </c>
      <c r="P631" s="90">
        <v>44777</v>
      </c>
      <c r="Q631" s="90">
        <v>44777</v>
      </c>
      <c r="R631" s="89">
        <v>1152</v>
      </c>
      <c r="S631" s="89">
        <v>3</v>
      </c>
      <c r="T631" s="89" t="s">
        <v>19228</v>
      </c>
      <c r="U631" s="89" t="s">
        <v>20622</v>
      </c>
      <c r="W631" s="89" t="s">
        <v>567</v>
      </c>
      <c r="X631" s="89" t="s">
        <v>219</v>
      </c>
      <c r="Y631" s="88" t="s">
        <v>6173</v>
      </c>
    </row>
    <row r="632" spans="1:25" x14ac:dyDescent="0.3">
      <c r="A632" s="84" t="str">
        <f t="shared" si="9"/>
        <v>egordon</v>
      </c>
      <c r="B632" s="88" t="s">
        <v>22758</v>
      </c>
      <c r="C632" s="89" t="s">
        <v>22759</v>
      </c>
      <c r="D632" s="89" t="s">
        <v>22760</v>
      </c>
      <c r="E632" s="89" t="s">
        <v>19170</v>
      </c>
      <c r="F632" s="88" t="s">
        <v>19236</v>
      </c>
      <c r="G632" s="89" t="s">
        <v>19032</v>
      </c>
      <c r="H632" s="89" t="s">
        <v>19227</v>
      </c>
      <c r="I632" s="89" t="s">
        <v>19173</v>
      </c>
      <c r="J632" s="88" t="s">
        <v>19189</v>
      </c>
      <c r="K632" s="88" t="s">
        <v>19471</v>
      </c>
      <c r="L632" s="88" t="s">
        <v>20722</v>
      </c>
      <c r="M632" s="89" t="s">
        <v>20723</v>
      </c>
      <c r="N632" s="89" t="s">
        <v>719</v>
      </c>
      <c r="O632" s="90">
        <v>44811</v>
      </c>
      <c r="P632" s="90">
        <v>44811</v>
      </c>
      <c r="Q632" s="90">
        <v>44811</v>
      </c>
      <c r="R632" s="89">
        <v>1118</v>
      </c>
      <c r="S632" s="89">
        <v>3</v>
      </c>
      <c r="T632" s="89" t="s">
        <v>19228</v>
      </c>
      <c r="U632" s="89" t="s">
        <v>22761</v>
      </c>
      <c r="W632" s="89" t="s">
        <v>22762</v>
      </c>
      <c r="X632" s="89" t="s">
        <v>719</v>
      </c>
      <c r="Y632" s="88" t="s">
        <v>22763</v>
      </c>
    </row>
    <row r="633" spans="1:25" x14ac:dyDescent="0.3">
      <c r="A633" s="84" t="str">
        <f t="shared" si="9"/>
        <v>jcarlto</v>
      </c>
      <c r="B633" s="88" t="s">
        <v>24196</v>
      </c>
      <c r="C633" s="89" t="s">
        <v>24197</v>
      </c>
      <c r="D633" s="89" t="s">
        <v>24198</v>
      </c>
      <c r="E633" s="89" t="s">
        <v>5630</v>
      </c>
      <c r="F633" s="88" t="s">
        <v>19395</v>
      </c>
      <c r="G633" s="89" t="s">
        <v>19030</v>
      </c>
      <c r="H633" s="89" t="s">
        <v>19172</v>
      </c>
      <c r="I633" s="89" t="s">
        <v>19173</v>
      </c>
      <c r="J633" s="88" t="s">
        <v>19189</v>
      </c>
      <c r="K633" s="88" t="s">
        <v>20262</v>
      </c>
      <c r="L633" s="88" t="s">
        <v>20263</v>
      </c>
      <c r="M633" s="89" t="s">
        <v>20264</v>
      </c>
      <c r="N633" s="89" t="s">
        <v>435</v>
      </c>
      <c r="O633" s="90">
        <v>44910</v>
      </c>
      <c r="P633" s="90">
        <v>44910</v>
      </c>
      <c r="Q633" s="90">
        <v>44910</v>
      </c>
      <c r="R633" s="89">
        <v>1019</v>
      </c>
      <c r="S633" s="89">
        <v>2</v>
      </c>
      <c r="T633" s="89" t="s">
        <v>19209</v>
      </c>
      <c r="U633" s="89" t="s">
        <v>24199</v>
      </c>
      <c r="W633" s="89" t="s">
        <v>4868</v>
      </c>
      <c r="X633" s="89" t="s">
        <v>1153</v>
      </c>
      <c r="Y633" s="88" t="s">
        <v>10878</v>
      </c>
    </row>
    <row r="634" spans="1:25" x14ac:dyDescent="0.3">
      <c r="A634" s="84" t="str">
        <f t="shared" si="9"/>
        <v>twilso3</v>
      </c>
      <c r="B634" s="88" t="s">
        <v>29940</v>
      </c>
      <c r="C634" s="89" t="s">
        <v>29941</v>
      </c>
      <c r="D634" s="89" t="s">
        <v>29942</v>
      </c>
      <c r="E634" s="89" t="s">
        <v>5630</v>
      </c>
      <c r="F634" s="88" t="s">
        <v>19395</v>
      </c>
      <c r="G634" s="89" t="s">
        <v>19030</v>
      </c>
      <c r="H634" s="89" t="s">
        <v>19172</v>
      </c>
      <c r="I634" s="89" t="s">
        <v>19173</v>
      </c>
      <c r="J634" s="88" t="s">
        <v>19189</v>
      </c>
      <c r="K634" s="88" t="s">
        <v>19200</v>
      </c>
      <c r="L634" s="88" t="s">
        <v>19200</v>
      </c>
      <c r="M634" s="89" t="s">
        <v>19396</v>
      </c>
      <c r="N634" s="89" t="s">
        <v>752</v>
      </c>
      <c r="O634" s="90">
        <v>44907</v>
      </c>
      <c r="P634" s="90">
        <v>44907</v>
      </c>
      <c r="Q634" s="90">
        <v>44907</v>
      </c>
      <c r="R634" s="89">
        <v>1022</v>
      </c>
      <c r="S634" s="89">
        <v>2</v>
      </c>
      <c r="T634" s="89" t="s">
        <v>19209</v>
      </c>
      <c r="U634" s="89" t="s">
        <v>29943</v>
      </c>
      <c r="W634" s="89" t="s">
        <v>4045</v>
      </c>
      <c r="X634" s="89" t="s">
        <v>752</v>
      </c>
      <c r="Y634" s="88" t="s">
        <v>29944</v>
      </c>
    </row>
    <row r="635" spans="1:25" x14ac:dyDescent="0.3">
      <c r="A635" s="84" t="str">
        <f t="shared" si="9"/>
        <v>ktraynh</v>
      </c>
      <c r="B635" s="88" t="s">
        <v>26086</v>
      </c>
      <c r="C635" s="89" t="s">
        <v>26087</v>
      </c>
      <c r="D635" s="89" t="s">
        <v>26088</v>
      </c>
      <c r="E635" s="89" t="s">
        <v>19170</v>
      </c>
      <c r="F635" s="88" t="s">
        <v>19236</v>
      </c>
      <c r="G635" s="89" t="s">
        <v>19032</v>
      </c>
      <c r="H635" s="89" t="s">
        <v>19227</v>
      </c>
      <c r="I635" s="89" t="s">
        <v>19173</v>
      </c>
      <c r="J635" s="88" t="s">
        <v>19189</v>
      </c>
      <c r="K635" s="88" t="s">
        <v>19294</v>
      </c>
      <c r="L635" s="88" t="s">
        <v>19295</v>
      </c>
      <c r="M635" s="89" t="s">
        <v>19296</v>
      </c>
      <c r="N635" s="89" t="s">
        <v>541</v>
      </c>
      <c r="O635" s="90">
        <v>44952</v>
      </c>
      <c r="P635" s="90">
        <v>44952</v>
      </c>
      <c r="Q635" s="90">
        <v>44952</v>
      </c>
      <c r="R635" s="89">
        <v>977</v>
      </c>
      <c r="S635" s="89">
        <v>2</v>
      </c>
      <c r="T635" s="89" t="s">
        <v>19209</v>
      </c>
      <c r="U635" s="89" t="s">
        <v>26089</v>
      </c>
      <c r="V635" s="89" t="s">
        <v>26090</v>
      </c>
      <c r="W635" s="89" t="s">
        <v>7483</v>
      </c>
      <c r="X635" s="89" t="s">
        <v>541</v>
      </c>
      <c r="Y635" s="88" t="s">
        <v>15238</v>
      </c>
    </row>
    <row r="636" spans="1:25" x14ac:dyDescent="0.3">
      <c r="A636" s="84" t="str">
        <f t="shared" si="9"/>
        <v>rkelly1</v>
      </c>
      <c r="B636" s="88" t="s">
        <v>28389</v>
      </c>
      <c r="C636" s="89" t="s">
        <v>28390</v>
      </c>
      <c r="D636" s="89" t="s">
        <v>28391</v>
      </c>
      <c r="E636" s="89" t="s">
        <v>5630</v>
      </c>
      <c r="F636" s="88" t="s">
        <v>19171</v>
      </c>
      <c r="G636" s="89" t="s">
        <v>19029</v>
      </c>
      <c r="H636" s="89" t="s">
        <v>19172</v>
      </c>
      <c r="I636" s="89" t="s">
        <v>19173</v>
      </c>
      <c r="J636" s="88" t="s">
        <v>19189</v>
      </c>
      <c r="K636" s="88" t="s">
        <v>19217</v>
      </c>
      <c r="L636" s="88" t="s">
        <v>19824</v>
      </c>
      <c r="M636" s="89" t="s">
        <v>19825</v>
      </c>
      <c r="N636" s="89" t="s">
        <v>752</v>
      </c>
      <c r="O636" s="90">
        <v>44973</v>
      </c>
      <c r="P636" s="90">
        <v>44973</v>
      </c>
      <c r="Q636" s="90">
        <v>44973</v>
      </c>
      <c r="R636" s="89">
        <v>956</v>
      </c>
      <c r="S636" s="89">
        <v>2</v>
      </c>
      <c r="T636" s="89" t="s">
        <v>19209</v>
      </c>
      <c r="U636" s="89" t="s">
        <v>28392</v>
      </c>
      <c r="W636" s="89" t="s">
        <v>751</v>
      </c>
      <c r="X636" s="89" t="s">
        <v>752</v>
      </c>
      <c r="Y636" s="88" t="s">
        <v>8503</v>
      </c>
    </row>
    <row r="637" spans="1:25" x14ac:dyDescent="0.3">
      <c r="A637" s="84" t="str">
        <f t="shared" si="9"/>
        <v>jjames0</v>
      </c>
      <c r="B637" s="88" t="s">
        <v>24778</v>
      </c>
      <c r="C637" s="89" t="s">
        <v>24779</v>
      </c>
      <c r="D637" s="89" t="s">
        <v>24780</v>
      </c>
      <c r="E637" s="89" t="s">
        <v>19170</v>
      </c>
      <c r="F637" s="88" t="s">
        <v>19181</v>
      </c>
      <c r="G637" s="89" t="s">
        <v>19030</v>
      </c>
      <c r="H637" s="89" t="s">
        <v>19172</v>
      </c>
      <c r="I637" s="89" t="s">
        <v>19173</v>
      </c>
      <c r="J637" s="88" t="s">
        <v>19189</v>
      </c>
      <c r="K637" s="88" t="s">
        <v>19374</v>
      </c>
      <c r="L637" s="88" t="s">
        <v>19375</v>
      </c>
      <c r="M637" s="89" t="s">
        <v>19376</v>
      </c>
      <c r="N637" s="89" t="s">
        <v>575</v>
      </c>
      <c r="O637" s="90">
        <v>44994</v>
      </c>
      <c r="P637" s="90">
        <v>44994</v>
      </c>
      <c r="Q637" s="90">
        <v>44994</v>
      </c>
      <c r="R637" s="89">
        <v>935</v>
      </c>
      <c r="S637" s="89">
        <v>2</v>
      </c>
      <c r="T637" s="89" t="s">
        <v>19209</v>
      </c>
      <c r="U637" s="89" t="s">
        <v>24781</v>
      </c>
      <c r="V637" s="89" t="s">
        <v>9316</v>
      </c>
      <c r="W637" s="89" t="s">
        <v>22437</v>
      </c>
      <c r="X637" s="89" t="s">
        <v>575</v>
      </c>
      <c r="Y637" s="88" t="s">
        <v>24782</v>
      </c>
    </row>
    <row r="638" spans="1:25" x14ac:dyDescent="0.3">
      <c r="A638" s="84" t="str">
        <f t="shared" si="9"/>
        <v>jdixon0</v>
      </c>
      <c r="B638" s="88" t="s">
        <v>24365</v>
      </c>
      <c r="C638" s="89" t="s">
        <v>24366</v>
      </c>
      <c r="D638" s="89" t="s">
        <v>24367</v>
      </c>
      <c r="E638" s="89" t="s">
        <v>19170</v>
      </c>
      <c r="F638" s="88" t="s">
        <v>19395</v>
      </c>
      <c r="G638" s="89" t="s">
        <v>19030</v>
      </c>
      <c r="H638" s="89" t="s">
        <v>19172</v>
      </c>
      <c r="I638" s="89" t="s">
        <v>19173</v>
      </c>
      <c r="J638" s="88" t="s">
        <v>19189</v>
      </c>
      <c r="K638" s="88" t="s">
        <v>19200</v>
      </c>
      <c r="L638" s="88" t="s">
        <v>19200</v>
      </c>
      <c r="M638" s="89" t="s">
        <v>19396</v>
      </c>
      <c r="N638" s="89" t="s">
        <v>752</v>
      </c>
      <c r="O638" s="90">
        <v>45001</v>
      </c>
      <c r="P638" s="90">
        <v>45001</v>
      </c>
      <c r="Q638" s="90">
        <v>45001</v>
      </c>
      <c r="R638" s="89">
        <v>928</v>
      </c>
      <c r="S638" s="89">
        <v>2</v>
      </c>
      <c r="T638" s="89" t="s">
        <v>19209</v>
      </c>
      <c r="U638" s="89" t="s">
        <v>24368</v>
      </c>
      <c r="W638" s="89" t="s">
        <v>9171</v>
      </c>
      <c r="X638" s="89" t="s">
        <v>752</v>
      </c>
      <c r="Y638" s="88" t="s">
        <v>24369</v>
      </c>
    </row>
    <row r="639" spans="1:25" x14ac:dyDescent="0.3">
      <c r="A639" s="84" t="str">
        <f t="shared" si="9"/>
        <v>amoral0</v>
      </c>
      <c r="B639" s="88" t="s">
        <v>19956</v>
      </c>
      <c r="C639" s="89" t="s">
        <v>19957</v>
      </c>
      <c r="D639" s="89" t="s">
        <v>19958</v>
      </c>
      <c r="E639" s="89" t="s">
        <v>19170</v>
      </c>
      <c r="F639" s="88" t="s">
        <v>19181</v>
      </c>
      <c r="G639" s="89" t="s">
        <v>19030</v>
      </c>
      <c r="H639" s="89" t="s">
        <v>19172</v>
      </c>
      <c r="I639" s="89" t="s">
        <v>19173</v>
      </c>
      <c r="J639" s="88" t="s">
        <v>19189</v>
      </c>
      <c r="K639" s="88" t="s">
        <v>19415</v>
      </c>
      <c r="L639" s="88" t="s">
        <v>6684</v>
      </c>
      <c r="M639" s="89" t="s">
        <v>19416</v>
      </c>
      <c r="N639" s="89" t="s">
        <v>318</v>
      </c>
      <c r="O639" s="90">
        <v>45001</v>
      </c>
      <c r="P639" s="90">
        <v>45001</v>
      </c>
      <c r="Q639" s="90">
        <v>45001</v>
      </c>
      <c r="R639" s="89">
        <v>928</v>
      </c>
      <c r="S639" s="89">
        <v>2</v>
      </c>
      <c r="T639" s="89" t="s">
        <v>19209</v>
      </c>
      <c r="U639" s="89" t="s">
        <v>19959</v>
      </c>
      <c r="V639" s="89">
        <v>570</v>
      </c>
      <c r="W639" s="89" t="s">
        <v>1161</v>
      </c>
      <c r="X639" s="89" t="s">
        <v>318</v>
      </c>
      <c r="Y639" s="88" t="s">
        <v>19960</v>
      </c>
    </row>
    <row r="640" spans="1:25" x14ac:dyDescent="0.3">
      <c r="A640" s="84" t="str">
        <f t="shared" si="9"/>
        <v>pyoung</v>
      </c>
      <c r="B640" s="88" t="s">
        <v>27986</v>
      </c>
      <c r="C640" s="89" t="s">
        <v>27987</v>
      </c>
      <c r="D640" s="89" t="s">
        <v>27988</v>
      </c>
      <c r="E640" s="89" t="s">
        <v>5630</v>
      </c>
      <c r="F640" s="88" t="s">
        <v>19171</v>
      </c>
      <c r="G640" s="89" t="s">
        <v>19029</v>
      </c>
      <c r="H640" s="89" t="s">
        <v>19172</v>
      </c>
      <c r="I640" s="89" t="s">
        <v>19173</v>
      </c>
      <c r="J640" s="88" t="s">
        <v>19174</v>
      </c>
      <c r="K640" s="88" t="s">
        <v>19360</v>
      </c>
      <c r="L640" s="88" t="s">
        <v>19361</v>
      </c>
      <c r="M640" s="89" t="s">
        <v>19362</v>
      </c>
      <c r="N640" s="89" t="s">
        <v>1463</v>
      </c>
      <c r="O640" s="90">
        <v>45046</v>
      </c>
      <c r="P640" s="90">
        <v>45858</v>
      </c>
      <c r="Q640" s="90">
        <v>45046</v>
      </c>
      <c r="R640" s="89">
        <v>883</v>
      </c>
      <c r="S640" s="89">
        <v>2</v>
      </c>
      <c r="T640" s="89" t="s">
        <v>19209</v>
      </c>
      <c r="U640" s="89" t="s">
        <v>27989</v>
      </c>
      <c r="W640" s="89" t="s">
        <v>4611</v>
      </c>
      <c r="X640" s="89" t="s">
        <v>1472</v>
      </c>
      <c r="Y640" s="88" t="s">
        <v>27990</v>
      </c>
    </row>
    <row r="641" spans="1:25" x14ac:dyDescent="0.3">
      <c r="A641" s="84" t="str">
        <f t="shared" si="9"/>
        <v>jbaile0</v>
      </c>
      <c r="B641" s="88" t="s">
        <v>24025</v>
      </c>
      <c r="C641" s="89" t="s">
        <v>24026</v>
      </c>
      <c r="D641" s="89" t="s">
        <v>24027</v>
      </c>
      <c r="E641" s="89" t="s">
        <v>5630</v>
      </c>
      <c r="F641" s="88" t="s">
        <v>19372</v>
      </c>
      <c r="G641" s="89" t="s">
        <v>19373</v>
      </c>
      <c r="H641" s="89" t="s">
        <v>19172</v>
      </c>
      <c r="I641" s="89" t="s">
        <v>19173</v>
      </c>
      <c r="J641" s="88" t="s">
        <v>19189</v>
      </c>
      <c r="K641" s="88" t="s">
        <v>19374</v>
      </c>
      <c r="L641" s="88" t="s">
        <v>19492</v>
      </c>
      <c r="M641" s="89" t="s">
        <v>19493</v>
      </c>
      <c r="N641" s="89" t="s">
        <v>268</v>
      </c>
      <c r="O641" s="90">
        <v>45074</v>
      </c>
      <c r="P641" s="90">
        <v>45900</v>
      </c>
      <c r="Q641" s="90">
        <v>45900</v>
      </c>
      <c r="R641" s="89">
        <v>29</v>
      </c>
      <c r="S641" s="89">
        <v>0</v>
      </c>
      <c r="T641" s="89" t="s">
        <v>19183</v>
      </c>
      <c r="U641" s="89" t="s">
        <v>24028</v>
      </c>
      <c r="W641" s="89" t="s">
        <v>24029</v>
      </c>
      <c r="X641" s="89" t="s">
        <v>297</v>
      </c>
      <c r="Y641" s="88" t="s">
        <v>24030</v>
      </c>
    </row>
    <row r="642" spans="1:25" x14ac:dyDescent="0.3">
      <c r="A642" s="84" t="str">
        <f t="shared" si="9"/>
        <v>palvare</v>
      </c>
      <c r="B642" s="88" t="s">
        <v>27735</v>
      </c>
      <c r="C642" s="89" t="s">
        <v>27736</v>
      </c>
      <c r="D642" s="89" t="s">
        <v>27737</v>
      </c>
      <c r="E642" s="89" t="s">
        <v>5630</v>
      </c>
      <c r="F642" s="88" t="s">
        <v>19181</v>
      </c>
      <c r="G642" s="89" t="s">
        <v>19030</v>
      </c>
      <c r="H642" s="89" t="s">
        <v>19172</v>
      </c>
      <c r="I642" s="89" t="s">
        <v>19173</v>
      </c>
      <c r="J642" s="88" t="s">
        <v>19174</v>
      </c>
      <c r="K642" s="88" t="s">
        <v>19522</v>
      </c>
      <c r="L642" s="88" t="s">
        <v>19523</v>
      </c>
      <c r="M642" s="89" t="s">
        <v>7156</v>
      </c>
      <c r="N642" s="89" t="s">
        <v>773</v>
      </c>
      <c r="O642" s="90">
        <v>45081</v>
      </c>
      <c r="P642" s="90">
        <v>45081</v>
      </c>
      <c r="Q642" s="90">
        <v>45081</v>
      </c>
      <c r="R642" s="89">
        <v>848</v>
      </c>
      <c r="S642" s="89">
        <v>2</v>
      </c>
      <c r="T642" s="89" t="s">
        <v>19209</v>
      </c>
      <c r="U642" s="89" t="s">
        <v>27738</v>
      </c>
      <c r="W642" s="89" t="s">
        <v>27739</v>
      </c>
      <c r="X642" s="89" t="s">
        <v>773</v>
      </c>
      <c r="Y642" s="88" t="s">
        <v>16164</v>
      </c>
    </row>
    <row r="643" spans="1:25" x14ac:dyDescent="0.3">
      <c r="A643" s="84" t="str">
        <f t="shared" ref="A643:A706" si="10">TRIM(D643)</f>
        <v>vrosado</v>
      </c>
      <c r="B643" s="88" t="s">
        <v>30063</v>
      </c>
      <c r="C643" s="89" t="s">
        <v>30064</v>
      </c>
      <c r="D643" s="89" t="s">
        <v>30065</v>
      </c>
      <c r="E643" s="89" t="s">
        <v>19170</v>
      </c>
      <c r="F643" s="88" t="s">
        <v>19171</v>
      </c>
      <c r="G643" s="89" t="s">
        <v>19029</v>
      </c>
      <c r="H643" s="89" t="s">
        <v>19172</v>
      </c>
      <c r="I643" s="89" t="s">
        <v>19173</v>
      </c>
      <c r="J643" s="88" t="s">
        <v>19189</v>
      </c>
      <c r="K643" s="88" t="s">
        <v>19333</v>
      </c>
      <c r="L643" s="88" t="s">
        <v>19467</v>
      </c>
      <c r="M643" s="89" t="s">
        <v>9084</v>
      </c>
      <c r="N643" s="89" t="s">
        <v>260</v>
      </c>
      <c r="O643" s="90">
        <v>45088</v>
      </c>
      <c r="P643" s="90">
        <v>45088</v>
      </c>
      <c r="Q643" s="90">
        <v>45088</v>
      </c>
      <c r="R643" s="89">
        <v>841</v>
      </c>
      <c r="S643" s="89">
        <v>2</v>
      </c>
      <c r="T643" s="89" t="s">
        <v>19209</v>
      </c>
      <c r="U643" s="89" t="s">
        <v>30066</v>
      </c>
      <c r="W643" s="89" t="s">
        <v>30067</v>
      </c>
      <c r="X643" s="89" t="s">
        <v>260</v>
      </c>
      <c r="Y643" s="88" t="s">
        <v>30068</v>
      </c>
    </row>
    <row r="644" spans="1:25" x14ac:dyDescent="0.3">
      <c r="A644" s="84" t="str">
        <f t="shared" si="10"/>
        <v>dsaintf</v>
      </c>
      <c r="B644" s="88" t="s">
        <v>22410</v>
      </c>
      <c r="C644" s="89" t="s">
        <v>22411</v>
      </c>
      <c r="D644" s="89" t="s">
        <v>22412</v>
      </c>
      <c r="E644" s="89" t="s">
        <v>19170</v>
      </c>
      <c r="F644" s="88" t="s">
        <v>19272</v>
      </c>
      <c r="G644" s="89" t="s">
        <v>19048</v>
      </c>
      <c r="H644" s="89" t="s">
        <v>19227</v>
      </c>
      <c r="I644" s="89" t="s">
        <v>19173</v>
      </c>
      <c r="J644" s="88" t="s">
        <v>19189</v>
      </c>
      <c r="K644" s="88" t="s">
        <v>19190</v>
      </c>
      <c r="L644" s="88" t="s">
        <v>19191</v>
      </c>
      <c r="M644" s="89" t="s">
        <v>19192</v>
      </c>
      <c r="N644" s="89" t="s">
        <v>297</v>
      </c>
      <c r="O644" s="90">
        <v>45095</v>
      </c>
      <c r="P644" s="90">
        <v>45095</v>
      </c>
      <c r="Q644" s="90">
        <v>45095</v>
      </c>
      <c r="R644" s="89">
        <v>834</v>
      </c>
      <c r="S644" s="89">
        <v>2</v>
      </c>
      <c r="T644" s="89" t="s">
        <v>19209</v>
      </c>
      <c r="U644" s="89" t="s">
        <v>22413</v>
      </c>
      <c r="W644" s="89" t="s">
        <v>22414</v>
      </c>
      <c r="X644" s="89" t="s">
        <v>297</v>
      </c>
      <c r="Y644" s="88" t="s">
        <v>22415</v>
      </c>
    </row>
    <row r="645" spans="1:25" x14ac:dyDescent="0.3">
      <c r="A645" s="84" t="str">
        <f t="shared" si="10"/>
        <v>mroelke</v>
      </c>
      <c r="B645" s="88" t="s">
        <v>27171</v>
      </c>
      <c r="C645" s="89" t="s">
        <v>27172</v>
      </c>
      <c r="D645" s="89" t="s">
        <v>27173</v>
      </c>
      <c r="E645" s="89" t="s">
        <v>5630</v>
      </c>
      <c r="F645" s="88" t="s">
        <v>19285</v>
      </c>
      <c r="G645" s="89" t="s">
        <v>19028</v>
      </c>
      <c r="H645" s="89" t="s">
        <v>19172</v>
      </c>
      <c r="I645" s="89" t="s">
        <v>19173</v>
      </c>
      <c r="J645" s="88" t="s">
        <v>19174</v>
      </c>
      <c r="K645" s="88" t="s">
        <v>19401</v>
      </c>
      <c r="L645" s="88" t="s">
        <v>19764</v>
      </c>
      <c r="M645" s="89" t="s">
        <v>8645</v>
      </c>
      <c r="N645" s="89" t="s">
        <v>407</v>
      </c>
      <c r="O645" s="90">
        <v>45123</v>
      </c>
      <c r="P645" s="90">
        <v>45123</v>
      </c>
      <c r="Q645" s="90">
        <v>45123</v>
      </c>
      <c r="R645" s="89">
        <v>806</v>
      </c>
      <c r="S645" s="89">
        <v>2</v>
      </c>
      <c r="T645" s="89" t="s">
        <v>19209</v>
      </c>
      <c r="U645" s="89" t="s">
        <v>27174</v>
      </c>
      <c r="W645" s="89" t="s">
        <v>9911</v>
      </c>
      <c r="X645" s="89" t="s">
        <v>983</v>
      </c>
      <c r="Y645" s="88" t="s">
        <v>27175</v>
      </c>
    </row>
    <row r="646" spans="1:25" x14ac:dyDescent="0.3">
      <c r="A646" s="84" t="str">
        <f t="shared" si="10"/>
        <v>aash0</v>
      </c>
      <c r="B646" s="88" t="s">
        <v>19298</v>
      </c>
      <c r="C646" s="89" t="s">
        <v>19299</v>
      </c>
      <c r="D646" s="89" t="s">
        <v>19300</v>
      </c>
      <c r="E646" s="89" t="s">
        <v>19170</v>
      </c>
      <c r="F646" s="88" t="s">
        <v>19215</v>
      </c>
      <c r="G646" s="89" t="s">
        <v>19033</v>
      </c>
      <c r="H646" s="89" t="s">
        <v>19172</v>
      </c>
      <c r="I646" s="89" t="s">
        <v>19173</v>
      </c>
      <c r="J646" s="88" t="s">
        <v>19174</v>
      </c>
      <c r="K646" s="88" t="s">
        <v>19301</v>
      </c>
      <c r="L646" s="88" t="s">
        <v>19302</v>
      </c>
      <c r="M646" s="89" t="s">
        <v>19303</v>
      </c>
      <c r="N646" s="89" t="s">
        <v>3134</v>
      </c>
      <c r="O646" s="90">
        <v>45130</v>
      </c>
      <c r="P646" s="90">
        <v>45130</v>
      </c>
      <c r="Q646" s="90">
        <v>45130</v>
      </c>
      <c r="R646" s="89">
        <v>799</v>
      </c>
      <c r="S646" s="89">
        <v>2</v>
      </c>
      <c r="T646" s="89" t="s">
        <v>19209</v>
      </c>
      <c r="U646" s="89" t="s">
        <v>19304</v>
      </c>
      <c r="W646" s="89" t="s">
        <v>19305</v>
      </c>
      <c r="X646" s="89" t="s">
        <v>3134</v>
      </c>
      <c r="Y646" s="88" t="s">
        <v>19306</v>
      </c>
    </row>
    <row r="647" spans="1:25" x14ac:dyDescent="0.3">
      <c r="A647" s="84" t="str">
        <f t="shared" si="10"/>
        <v>tfraser</v>
      </c>
      <c r="B647" s="88" t="s">
        <v>29560</v>
      </c>
      <c r="C647" s="89" t="s">
        <v>29561</v>
      </c>
      <c r="D647" s="89" t="s">
        <v>29562</v>
      </c>
      <c r="E647" s="89" t="s">
        <v>5630</v>
      </c>
      <c r="F647" s="88" t="s">
        <v>19171</v>
      </c>
      <c r="G647" s="89" t="s">
        <v>19029</v>
      </c>
      <c r="H647" s="89" t="s">
        <v>19172</v>
      </c>
      <c r="I647" s="89" t="s">
        <v>19173</v>
      </c>
      <c r="J647" s="88" t="s">
        <v>19189</v>
      </c>
      <c r="K647" s="88" t="s">
        <v>19333</v>
      </c>
      <c r="L647" s="88" t="s">
        <v>19467</v>
      </c>
      <c r="M647" s="89" t="s">
        <v>9084</v>
      </c>
      <c r="N647" s="89" t="s">
        <v>260</v>
      </c>
      <c r="O647" s="90">
        <v>45158</v>
      </c>
      <c r="P647" s="90">
        <v>45158</v>
      </c>
      <c r="Q647" s="90">
        <v>45158</v>
      </c>
      <c r="R647" s="89">
        <v>771</v>
      </c>
      <c r="S647" s="89">
        <v>2</v>
      </c>
      <c r="T647" s="89" t="s">
        <v>19209</v>
      </c>
      <c r="U647" s="89" t="s">
        <v>29563</v>
      </c>
      <c r="W647" s="89" t="s">
        <v>1722</v>
      </c>
      <c r="X647" s="89" t="s">
        <v>260</v>
      </c>
      <c r="Y647" s="88" t="s">
        <v>18673</v>
      </c>
    </row>
    <row r="648" spans="1:25" x14ac:dyDescent="0.3">
      <c r="A648" s="84" t="str">
        <f t="shared" si="10"/>
        <v>atrujil</v>
      </c>
      <c r="B648" s="88" t="s">
        <v>20220</v>
      </c>
      <c r="C648" s="89" t="s">
        <v>20221</v>
      </c>
      <c r="D648" s="89" t="s">
        <v>20222</v>
      </c>
      <c r="E648" s="89" t="s">
        <v>19170</v>
      </c>
      <c r="F648" s="88" t="s">
        <v>19171</v>
      </c>
      <c r="G648" s="89" t="s">
        <v>19029</v>
      </c>
      <c r="H648" s="89" t="s">
        <v>19172</v>
      </c>
      <c r="I648" s="89" t="s">
        <v>19173</v>
      </c>
      <c r="J648" s="88" t="s">
        <v>19174</v>
      </c>
      <c r="K648" s="88" t="s">
        <v>19309</v>
      </c>
      <c r="L648" s="88" t="s">
        <v>19310</v>
      </c>
      <c r="M648" s="89" t="s">
        <v>6528</v>
      </c>
      <c r="N648" s="89" t="s">
        <v>219</v>
      </c>
      <c r="O648" s="90">
        <v>45179</v>
      </c>
      <c r="P648" s="90">
        <v>45179</v>
      </c>
      <c r="Q648" s="90">
        <v>45179</v>
      </c>
      <c r="R648" s="89">
        <v>750</v>
      </c>
      <c r="S648" s="89">
        <v>2</v>
      </c>
      <c r="T648" s="89" t="s">
        <v>19209</v>
      </c>
      <c r="U648" s="89" t="s">
        <v>20223</v>
      </c>
      <c r="W648" s="89" t="s">
        <v>20224</v>
      </c>
      <c r="X648" s="89" t="s">
        <v>219</v>
      </c>
      <c r="Y648" s="88" t="s">
        <v>20225</v>
      </c>
    </row>
    <row r="649" spans="1:25" x14ac:dyDescent="0.3">
      <c r="A649" s="84" t="str">
        <f t="shared" si="10"/>
        <v>pbrown</v>
      </c>
      <c r="B649" s="88" t="s">
        <v>27758</v>
      </c>
      <c r="C649" s="89" t="s">
        <v>27759</v>
      </c>
      <c r="D649" s="89" t="s">
        <v>27760</v>
      </c>
      <c r="E649" s="89" t="s">
        <v>19170</v>
      </c>
      <c r="F649" s="88" t="s">
        <v>19236</v>
      </c>
      <c r="G649" s="89" t="s">
        <v>19032</v>
      </c>
      <c r="H649" s="89" t="s">
        <v>19227</v>
      </c>
      <c r="I649" s="89" t="s">
        <v>19173</v>
      </c>
      <c r="J649" s="88" t="s">
        <v>19189</v>
      </c>
      <c r="K649" s="88" t="s">
        <v>19190</v>
      </c>
      <c r="L649" s="88" t="s">
        <v>19191</v>
      </c>
      <c r="M649" s="89" t="s">
        <v>19192</v>
      </c>
      <c r="N649" s="89" t="s">
        <v>297</v>
      </c>
      <c r="O649" s="90">
        <v>45179</v>
      </c>
      <c r="P649" s="90">
        <v>45179</v>
      </c>
      <c r="Q649" s="90">
        <v>45179</v>
      </c>
      <c r="R649" s="89">
        <v>750</v>
      </c>
      <c r="S649" s="89">
        <v>2</v>
      </c>
      <c r="T649" s="89" t="s">
        <v>19209</v>
      </c>
      <c r="U649" s="89" t="s">
        <v>27761</v>
      </c>
      <c r="W649" s="89" t="s">
        <v>26044</v>
      </c>
      <c r="X649" s="89" t="s">
        <v>297</v>
      </c>
      <c r="Y649" s="88" t="s">
        <v>27762</v>
      </c>
    </row>
    <row r="650" spans="1:25" x14ac:dyDescent="0.3">
      <c r="A650" s="84" t="str">
        <f t="shared" si="10"/>
        <v>msamim</v>
      </c>
      <c r="B650" s="88" t="s">
        <v>27197</v>
      </c>
      <c r="C650" s="89" t="s">
        <v>27198</v>
      </c>
      <c r="D650" s="89" t="s">
        <v>27199</v>
      </c>
      <c r="E650" s="89" t="s">
        <v>19170</v>
      </c>
      <c r="F650" s="88" t="s">
        <v>19171</v>
      </c>
      <c r="G650" s="89" t="s">
        <v>19029</v>
      </c>
      <c r="H650" s="89" t="s">
        <v>19172</v>
      </c>
      <c r="I650" s="89" t="s">
        <v>19173</v>
      </c>
      <c r="J650" s="88" t="s">
        <v>19174</v>
      </c>
      <c r="K650" s="88" t="s">
        <v>19175</v>
      </c>
      <c r="L650" s="88" t="s">
        <v>16610</v>
      </c>
      <c r="M650" s="89" t="s">
        <v>9597</v>
      </c>
      <c r="N650" s="89" t="s">
        <v>219</v>
      </c>
      <c r="O650" s="90">
        <v>45186</v>
      </c>
      <c r="P650" s="90">
        <v>45186</v>
      </c>
      <c r="Q650" s="90">
        <v>45186</v>
      </c>
      <c r="R650" s="89">
        <v>743</v>
      </c>
      <c r="S650" s="89">
        <v>2</v>
      </c>
      <c r="T650" s="89" t="s">
        <v>19209</v>
      </c>
      <c r="U650" s="89" t="s">
        <v>27200</v>
      </c>
      <c r="W650" s="89" t="s">
        <v>6892</v>
      </c>
      <c r="X650" s="89" t="s">
        <v>219</v>
      </c>
      <c r="Y650" s="88" t="s">
        <v>9889</v>
      </c>
    </row>
    <row r="651" spans="1:25" x14ac:dyDescent="0.3">
      <c r="A651" s="84" t="str">
        <f t="shared" si="10"/>
        <v>rventur</v>
      </c>
      <c r="B651" s="88" t="s">
        <v>28845</v>
      </c>
      <c r="C651" s="89" t="s">
        <v>28846</v>
      </c>
      <c r="D651" s="89" t="s">
        <v>28847</v>
      </c>
      <c r="E651" s="89" t="s">
        <v>5630</v>
      </c>
      <c r="F651" s="88" t="s">
        <v>19181</v>
      </c>
      <c r="G651" s="89" t="s">
        <v>19030</v>
      </c>
      <c r="H651" s="89" t="s">
        <v>19172</v>
      </c>
      <c r="I651" s="89" t="s">
        <v>19173</v>
      </c>
      <c r="J651" s="88" t="s">
        <v>19189</v>
      </c>
      <c r="K651" s="88" t="s">
        <v>19345</v>
      </c>
      <c r="L651" s="88" t="s">
        <v>20358</v>
      </c>
      <c r="M651" s="89" t="s">
        <v>20359</v>
      </c>
      <c r="N651" s="89" t="s">
        <v>686</v>
      </c>
      <c r="O651" s="90">
        <v>45200</v>
      </c>
      <c r="P651" s="90">
        <v>45200</v>
      </c>
      <c r="Q651" s="90">
        <v>45200</v>
      </c>
      <c r="R651" s="89">
        <v>729</v>
      </c>
      <c r="S651" s="89">
        <v>1</v>
      </c>
      <c r="T651" s="89" t="s">
        <v>19209</v>
      </c>
      <c r="U651" s="89" t="s">
        <v>28848</v>
      </c>
      <c r="W651" s="89" t="s">
        <v>13057</v>
      </c>
      <c r="X651" s="89" t="s">
        <v>382</v>
      </c>
      <c r="Y651" s="88" t="s">
        <v>27623</v>
      </c>
    </row>
    <row r="652" spans="1:25" x14ac:dyDescent="0.3">
      <c r="A652" s="84" t="str">
        <f t="shared" si="10"/>
        <v>jleboeu</v>
      </c>
      <c r="B652" s="88" t="s">
        <v>24889</v>
      </c>
      <c r="C652" s="89" t="s">
        <v>24890</v>
      </c>
      <c r="D652" s="89" t="s">
        <v>24891</v>
      </c>
      <c r="E652" s="89" t="s">
        <v>5630</v>
      </c>
      <c r="F652" s="88" t="s">
        <v>19171</v>
      </c>
      <c r="G652" s="89" t="s">
        <v>19029</v>
      </c>
      <c r="H652" s="89" t="s">
        <v>19172</v>
      </c>
      <c r="I652" s="89" t="s">
        <v>19173</v>
      </c>
      <c r="J652" s="88" t="s">
        <v>19174</v>
      </c>
      <c r="K652" s="88" t="s">
        <v>19401</v>
      </c>
      <c r="L652" s="88" t="s">
        <v>19764</v>
      </c>
      <c r="M652" s="89" t="s">
        <v>8645</v>
      </c>
      <c r="N652" s="89" t="s">
        <v>407</v>
      </c>
      <c r="O652" s="90">
        <v>45200</v>
      </c>
      <c r="P652" s="90">
        <v>45200</v>
      </c>
      <c r="Q652" s="90">
        <v>45200</v>
      </c>
      <c r="R652" s="89">
        <v>729</v>
      </c>
      <c r="S652" s="89">
        <v>1</v>
      </c>
      <c r="T652" s="89" t="s">
        <v>19209</v>
      </c>
      <c r="U652" s="89" t="s">
        <v>24892</v>
      </c>
      <c r="W652" s="89" t="s">
        <v>24893</v>
      </c>
      <c r="X652" s="89" t="s">
        <v>477</v>
      </c>
      <c r="Y652" s="88" t="s">
        <v>24894</v>
      </c>
    </row>
    <row r="653" spans="1:25" x14ac:dyDescent="0.3">
      <c r="A653" s="84" t="str">
        <f t="shared" si="10"/>
        <v>habasi</v>
      </c>
      <c r="B653" s="88" t="s">
        <v>23596</v>
      </c>
      <c r="C653" s="89" t="s">
        <v>23597</v>
      </c>
      <c r="D653" s="89" t="s">
        <v>23598</v>
      </c>
      <c r="E653" s="89" t="s">
        <v>5630</v>
      </c>
      <c r="F653" s="88" t="s">
        <v>19181</v>
      </c>
      <c r="G653" s="89" t="s">
        <v>19030</v>
      </c>
      <c r="H653" s="89" t="s">
        <v>19172</v>
      </c>
      <c r="I653" s="89" t="s">
        <v>19173</v>
      </c>
      <c r="J653" s="88" t="s">
        <v>19174</v>
      </c>
      <c r="K653" s="88" t="s">
        <v>19175</v>
      </c>
      <c r="L653" s="88" t="s">
        <v>19182</v>
      </c>
      <c r="M653" s="89" t="s">
        <v>9597</v>
      </c>
      <c r="N653" s="89" t="s">
        <v>219</v>
      </c>
      <c r="O653" s="90">
        <v>45242</v>
      </c>
      <c r="P653" s="90">
        <v>45242</v>
      </c>
      <c r="Q653" s="90">
        <v>45242</v>
      </c>
      <c r="R653" s="89">
        <v>687</v>
      </c>
      <c r="S653" s="89">
        <v>1</v>
      </c>
      <c r="T653" s="89" t="s">
        <v>19209</v>
      </c>
      <c r="U653" s="89" t="s">
        <v>23599</v>
      </c>
      <c r="W653" s="89" t="s">
        <v>3495</v>
      </c>
      <c r="X653" s="89" t="s">
        <v>219</v>
      </c>
      <c r="Y653" s="88" t="s">
        <v>10372</v>
      </c>
    </row>
    <row r="654" spans="1:25" x14ac:dyDescent="0.3">
      <c r="A654" s="84" t="str">
        <f t="shared" si="10"/>
        <v>bjones1</v>
      </c>
      <c r="B654" s="88" t="s">
        <v>20613</v>
      </c>
      <c r="C654" s="89" t="s">
        <v>20614</v>
      </c>
      <c r="D654" s="89" t="s">
        <v>20615</v>
      </c>
      <c r="E654" s="89" t="s">
        <v>5630</v>
      </c>
      <c r="F654" s="88" t="s">
        <v>20616</v>
      </c>
      <c r="G654" s="89" t="s">
        <v>20617</v>
      </c>
      <c r="H654" s="89" t="s">
        <v>19172</v>
      </c>
      <c r="I654" s="89" t="s">
        <v>19173</v>
      </c>
      <c r="J654" s="88" t="s">
        <v>19189</v>
      </c>
      <c r="K654" s="88" t="s">
        <v>19374</v>
      </c>
      <c r="L654" s="88" t="s">
        <v>20447</v>
      </c>
      <c r="M654" s="89" t="s">
        <v>17220</v>
      </c>
      <c r="N654" s="89" t="s">
        <v>297</v>
      </c>
      <c r="O654" s="90">
        <v>45242</v>
      </c>
      <c r="P654" s="90">
        <v>45242</v>
      </c>
      <c r="Q654" s="90">
        <v>45242</v>
      </c>
      <c r="R654" s="89">
        <v>687</v>
      </c>
      <c r="S654" s="89">
        <v>1</v>
      </c>
      <c r="T654" s="89" t="s">
        <v>19209</v>
      </c>
      <c r="U654" s="89" t="s">
        <v>20618</v>
      </c>
      <c r="W654" s="89" t="s">
        <v>296</v>
      </c>
      <c r="X654" s="89" t="s">
        <v>297</v>
      </c>
      <c r="Y654" s="88" t="s">
        <v>17221</v>
      </c>
    </row>
    <row r="655" spans="1:25" x14ac:dyDescent="0.3">
      <c r="A655" s="84" t="str">
        <f t="shared" si="10"/>
        <v>iquinte</v>
      </c>
      <c r="B655" s="88" t="s">
        <v>23922</v>
      </c>
      <c r="C655" s="89" t="s">
        <v>23923</v>
      </c>
      <c r="D655" s="89" t="s">
        <v>23924</v>
      </c>
      <c r="E655" s="89" t="s">
        <v>5630</v>
      </c>
      <c r="F655" s="88" t="s">
        <v>19206</v>
      </c>
      <c r="G655" s="89" t="s">
        <v>136</v>
      </c>
      <c r="H655" s="89" t="s">
        <v>19172</v>
      </c>
      <c r="I655" s="89" t="s">
        <v>19173</v>
      </c>
      <c r="J655" s="88" t="s">
        <v>19189</v>
      </c>
      <c r="K655" s="88" t="s">
        <v>19333</v>
      </c>
      <c r="L655" s="88" t="s">
        <v>19447</v>
      </c>
      <c r="M655" s="89" t="s">
        <v>9382</v>
      </c>
      <c r="N655" s="89" t="s">
        <v>366</v>
      </c>
      <c r="O655" s="90">
        <v>45249</v>
      </c>
      <c r="P655" s="90">
        <v>45746</v>
      </c>
      <c r="Q655" s="90">
        <v>45249</v>
      </c>
      <c r="R655" s="89">
        <v>680</v>
      </c>
      <c r="S655" s="89">
        <v>1</v>
      </c>
      <c r="T655" s="89" t="s">
        <v>19209</v>
      </c>
      <c r="U655" s="89" t="s">
        <v>23925</v>
      </c>
      <c r="W655" s="89" t="s">
        <v>1860</v>
      </c>
      <c r="X655" s="89" t="s">
        <v>375</v>
      </c>
      <c r="Y655" s="88" t="s">
        <v>23926</v>
      </c>
    </row>
    <row r="656" spans="1:25" x14ac:dyDescent="0.3">
      <c r="A656" s="84" t="str">
        <f t="shared" si="10"/>
        <v>dsartor</v>
      </c>
      <c r="B656" s="88" t="s">
        <v>22416</v>
      </c>
      <c r="C656" s="89" t="s">
        <v>22417</v>
      </c>
      <c r="D656" s="89" t="s">
        <v>22418</v>
      </c>
      <c r="E656" s="89" t="s">
        <v>19170</v>
      </c>
      <c r="F656" s="88" t="s">
        <v>19236</v>
      </c>
      <c r="G656" s="89" t="s">
        <v>19032</v>
      </c>
      <c r="H656" s="89" t="s">
        <v>19227</v>
      </c>
      <c r="I656" s="89" t="s">
        <v>19173</v>
      </c>
      <c r="J656" s="88" t="s">
        <v>19189</v>
      </c>
      <c r="K656" s="88" t="s">
        <v>19273</v>
      </c>
      <c r="L656" s="88" t="s">
        <v>19274</v>
      </c>
      <c r="M656" s="89" t="s">
        <v>7733</v>
      </c>
      <c r="N656" s="89" t="s">
        <v>328</v>
      </c>
      <c r="O656" s="90">
        <v>45249</v>
      </c>
      <c r="P656" s="90">
        <v>45249</v>
      </c>
      <c r="Q656" s="90">
        <v>45249</v>
      </c>
      <c r="R656" s="89">
        <v>680</v>
      </c>
      <c r="S656" s="89">
        <v>1</v>
      </c>
      <c r="T656" s="89" t="s">
        <v>19209</v>
      </c>
      <c r="U656" s="89" t="s">
        <v>22419</v>
      </c>
      <c r="W656" s="89" t="s">
        <v>1268</v>
      </c>
      <c r="X656" s="89" t="s">
        <v>375</v>
      </c>
      <c r="Y656" s="88" t="s">
        <v>22420</v>
      </c>
    </row>
    <row r="657" spans="1:25" x14ac:dyDescent="0.3">
      <c r="A657" s="84" t="str">
        <f t="shared" si="10"/>
        <v>dyoung</v>
      </c>
      <c r="B657" s="88" t="s">
        <v>22593</v>
      </c>
      <c r="C657" s="89" t="s">
        <v>22594</v>
      </c>
      <c r="D657" s="89" t="s">
        <v>22595</v>
      </c>
      <c r="E657" s="89" t="s">
        <v>5630</v>
      </c>
      <c r="F657" s="88" t="s">
        <v>19215</v>
      </c>
      <c r="G657" s="89" t="s">
        <v>19033</v>
      </c>
      <c r="H657" s="89" t="s">
        <v>19172</v>
      </c>
      <c r="I657" s="89" t="s">
        <v>19173</v>
      </c>
      <c r="J657" s="88" t="s">
        <v>19174</v>
      </c>
      <c r="K657" s="88" t="s">
        <v>19301</v>
      </c>
      <c r="L657" s="88" t="s">
        <v>19302</v>
      </c>
      <c r="M657" s="89" t="s">
        <v>19303</v>
      </c>
      <c r="N657" s="89" t="s">
        <v>3134</v>
      </c>
      <c r="O657" s="90">
        <v>45291</v>
      </c>
      <c r="P657" s="90">
        <v>45291</v>
      </c>
      <c r="Q657" s="90">
        <v>45291</v>
      </c>
      <c r="R657" s="89">
        <v>638</v>
      </c>
      <c r="S657" s="89">
        <v>1</v>
      </c>
      <c r="T657" s="89" t="s">
        <v>19209</v>
      </c>
      <c r="U657" s="89" t="s">
        <v>22596</v>
      </c>
      <c r="W657" s="89" t="s">
        <v>685</v>
      </c>
      <c r="X657" s="89" t="s">
        <v>3134</v>
      </c>
      <c r="Y657" s="88" t="s">
        <v>22597</v>
      </c>
    </row>
    <row r="658" spans="1:25" x14ac:dyDescent="0.3">
      <c r="A658" s="84" t="str">
        <f t="shared" si="10"/>
        <v>jmakihi</v>
      </c>
      <c r="B658" s="88" t="s">
        <v>24981</v>
      </c>
      <c r="C658" s="89" t="s">
        <v>24982</v>
      </c>
      <c r="D658" s="89" t="s">
        <v>24983</v>
      </c>
      <c r="E658" s="89" t="s">
        <v>19170</v>
      </c>
      <c r="F658" s="88" t="s">
        <v>19181</v>
      </c>
      <c r="G658" s="89" t="s">
        <v>19030</v>
      </c>
      <c r="H658" s="89" t="s">
        <v>19172</v>
      </c>
      <c r="I658" s="89" t="s">
        <v>19173</v>
      </c>
      <c r="J658" s="88" t="s">
        <v>19174</v>
      </c>
      <c r="K658" s="88" t="s">
        <v>19207</v>
      </c>
      <c r="L658" s="88" t="s">
        <v>19208</v>
      </c>
      <c r="M658" s="89" t="s">
        <v>10249</v>
      </c>
      <c r="N658" s="89" t="s">
        <v>219</v>
      </c>
      <c r="O658" s="90">
        <v>45319</v>
      </c>
      <c r="P658" s="90">
        <v>45319</v>
      </c>
      <c r="Q658" s="90">
        <v>45319</v>
      </c>
      <c r="R658" s="89">
        <v>610</v>
      </c>
      <c r="S658" s="89">
        <v>1</v>
      </c>
      <c r="T658" s="89" t="s">
        <v>19209</v>
      </c>
      <c r="U658" s="89" t="s">
        <v>24984</v>
      </c>
      <c r="V658" s="89" t="s">
        <v>24985</v>
      </c>
      <c r="W658" s="89" t="s">
        <v>19329</v>
      </c>
      <c r="X658" s="89" t="s">
        <v>219</v>
      </c>
      <c r="Y658" s="88" t="s">
        <v>13351</v>
      </c>
    </row>
    <row r="659" spans="1:25" x14ac:dyDescent="0.3">
      <c r="A659" s="84" t="str">
        <f t="shared" si="10"/>
        <v>bgrubbj</v>
      </c>
      <c r="B659" s="88" t="s">
        <v>20554</v>
      </c>
      <c r="C659" s="89" t="s">
        <v>20555</v>
      </c>
      <c r="D659" s="89" t="s">
        <v>20556</v>
      </c>
      <c r="E659" s="89" t="s">
        <v>19036</v>
      </c>
      <c r="F659" s="88" t="s">
        <v>19215</v>
      </c>
      <c r="G659" s="89" t="s">
        <v>19033</v>
      </c>
      <c r="H659" s="89" t="s">
        <v>19172</v>
      </c>
      <c r="I659" s="89" t="s">
        <v>19173</v>
      </c>
      <c r="J659" s="88" t="s">
        <v>19189</v>
      </c>
      <c r="K659" s="88" t="s">
        <v>19333</v>
      </c>
      <c r="L659" s="88" t="s">
        <v>19467</v>
      </c>
      <c r="M659" s="89" t="s">
        <v>9084</v>
      </c>
      <c r="N659" s="89" t="s">
        <v>260</v>
      </c>
      <c r="O659" s="90">
        <v>45354</v>
      </c>
      <c r="P659" s="90">
        <v>45354</v>
      </c>
      <c r="Q659" s="90">
        <v>45354</v>
      </c>
      <c r="R659" s="89">
        <v>575</v>
      </c>
      <c r="S659" s="89">
        <v>1</v>
      </c>
      <c r="T659" s="89" t="s">
        <v>19209</v>
      </c>
      <c r="U659" s="89" t="s">
        <v>20557</v>
      </c>
      <c r="W659" s="89" t="s">
        <v>1436</v>
      </c>
      <c r="X659" s="89" t="s">
        <v>260</v>
      </c>
      <c r="Y659" s="88" t="s">
        <v>20558</v>
      </c>
    </row>
    <row r="660" spans="1:25" x14ac:dyDescent="0.3">
      <c r="A660" s="84" t="str">
        <f t="shared" si="10"/>
        <v>dgutie1</v>
      </c>
      <c r="B660" s="88" t="s">
        <v>21949</v>
      </c>
      <c r="C660" s="89" t="s">
        <v>21950</v>
      </c>
      <c r="D660" s="89" t="s">
        <v>21951</v>
      </c>
      <c r="E660" s="89" t="s">
        <v>5630</v>
      </c>
      <c r="F660" s="88" t="s">
        <v>19171</v>
      </c>
      <c r="G660" s="89" t="s">
        <v>19029</v>
      </c>
      <c r="H660" s="89" t="s">
        <v>19172</v>
      </c>
      <c r="I660" s="89" t="s">
        <v>19173</v>
      </c>
      <c r="J660" s="88" t="s">
        <v>19174</v>
      </c>
      <c r="K660" s="88" t="s">
        <v>19360</v>
      </c>
      <c r="L660" s="88" t="s">
        <v>20769</v>
      </c>
      <c r="M660" s="89" t="s">
        <v>19362</v>
      </c>
      <c r="N660" s="89" t="s">
        <v>1463</v>
      </c>
      <c r="O660" s="90">
        <v>45361</v>
      </c>
      <c r="P660" s="90">
        <v>45361</v>
      </c>
      <c r="Q660" s="90">
        <v>45361</v>
      </c>
      <c r="R660" s="89">
        <v>568</v>
      </c>
      <c r="S660" s="89">
        <v>1</v>
      </c>
      <c r="T660" s="89" t="s">
        <v>19209</v>
      </c>
      <c r="U660" s="89" t="s">
        <v>21952</v>
      </c>
      <c r="W660" s="89" t="s">
        <v>21953</v>
      </c>
      <c r="X660" s="89" t="s">
        <v>1463</v>
      </c>
      <c r="Y660" s="88" t="s">
        <v>21954</v>
      </c>
    </row>
    <row r="661" spans="1:25" x14ac:dyDescent="0.3">
      <c r="A661" s="84" t="str">
        <f t="shared" si="10"/>
        <v>rpaholk</v>
      </c>
      <c r="B661" s="88" t="s">
        <v>28582</v>
      </c>
      <c r="C661" s="89" t="s">
        <v>28583</v>
      </c>
      <c r="D661" s="89" t="s">
        <v>28584</v>
      </c>
      <c r="E661" s="89" t="s">
        <v>5630</v>
      </c>
      <c r="F661" s="88" t="s">
        <v>19171</v>
      </c>
      <c r="G661" s="89" t="s">
        <v>19029</v>
      </c>
      <c r="H661" s="89" t="s">
        <v>19172</v>
      </c>
      <c r="I661" s="89" t="s">
        <v>19173</v>
      </c>
      <c r="J661" s="88" t="s">
        <v>19174</v>
      </c>
      <c r="K661" s="88" t="s">
        <v>19216</v>
      </c>
      <c r="L661" s="88" t="s">
        <v>19237</v>
      </c>
      <c r="M661" s="89" t="s">
        <v>19238</v>
      </c>
      <c r="N661" s="89" t="s">
        <v>250</v>
      </c>
      <c r="O661" s="90">
        <v>45424</v>
      </c>
      <c r="P661" s="90">
        <v>45424</v>
      </c>
      <c r="Q661" s="90">
        <v>45424</v>
      </c>
      <c r="R661" s="89">
        <v>505</v>
      </c>
      <c r="S661" s="89">
        <v>1</v>
      </c>
      <c r="T661" s="89" t="s">
        <v>19209</v>
      </c>
      <c r="U661" s="89" t="s">
        <v>28585</v>
      </c>
      <c r="W661" s="89" t="s">
        <v>1931</v>
      </c>
      <c r="X661" s="89" t="s">
        <v>250</v>
      </c>
      <c r="Y661" s="88" t="s">
        <v>11749</v>
      </c>
    </row>
    <row r="662" spans="1:25" x14ac:dyDescent="0.3">
      <c r="A662" s="84" t="str">
        <f t="shared" si="10"/>
        <v>lfowler</v>
      </c>
      <c r="B662" s="88" t="s">
        <v>26217</v>
      </c>
      <c r="C662" s="89" t="s">
        <v>26218</v>
      </c>
      <c r="D662" s="89" t="s">
        <v>26219</v>
      </c>
      <c r="E662" s="89" t="s">
        <v>5630</v>
      </c>
      <c r="F662" s="88" t="s">
        <v>19181</v>
      </c>
      <c r="G662" s="89" t="s">
        <v>19030</v>
      </c>
      <c r="H662" s="89" t="s">
        <v>19172</v>
      </c>
      <c r="I662" s="89" t="s">
        <v>19173</v>
      </c>
      <c r="J662" s="88" t="s">
        <v>19174</v>
      </c>
      <c r="K662" s="88" t="s">
        <v>19258</v>
      </c>
      <c r="L662" s="88" t="s">
        <v>19259</v>
      </c>
      <c r="M662" s="89" t="s">
        <v>19260</v>
      </c>
      <c r="N662" s="89" t="s">
        <v>279</v>
      </c>
      <c r="O662" s="90">
        <v>45438</v>
      </c>
      <c r="P662" s="90">
        <v>45438</v>
      </c>
      <c r="Q662" s="90">
        <v>45438</v>
      </c>
      <c r="R662" s="89">
        <v>491</v>
      </c>
      <c r="S662" s="89">
        <v>1</v>
      </c>
      <c r="T662" s="89" t="s">
        <v>19209</v>
      </c>
      <c r="U662" s="89" t="s">
        <v>26220</v>
      </c>
      <c r="W662" s="89" t="s">
        <v>4745</v>
      </c>
      <c r="X662" s="89" t="s">
        <v>279</v>
      </c>
      <c r="Y662" s="88" t="s">
        <v>5633</v>
      </c>
    </row>
    <row r="663" spans="1:25" x14ac:dyDescent="0.3">
      <c r="A663" s="84" t="str">
        <f t="shared" si="10"/>
        <v>jmcneil</v>
      </c>
      <c r="B663" s="88" t="s">
        <v>25072</v>
      </c>
      <c r="C663" s="89" t="s">
        <v>25073</v>
      </c>
      <c r="D663" s="89" t="s">
        <v>25074</v>
      </c>
      <c r="E663" s="89" t="s">
        <v>19170</v>
      </c>
      <c r="F663" s="88" t="s">
        <v>19171</v>
      </c>
      <c r="G663" s="89" t="s">
        <v>19029</v>
      </c>
      <c r="H663" s="89" t="s">
        <v>19172</v>
      </c>
      <c r="I663" s="89" t="s">
        <v>19173</v>
      </c>
      <c r="J663" s="88" t="s">
        <v>19189</v>
      </c>
      <c r="K663" s="88" t="s">
        <v>19294</v>
      </c>
      <c r="L663" s="88" t="s">
        <v>19295</v>
      </c>
      <c r="M663" s="89" t="s">
        <v>19296</v>
      </c>
      <c r="N663" s="89" t="s">
        <v>541</v>
      </c>
      <c r="O663" s="90">
        <v>45452</v>
      </c>
      <c r="P663" s="90">
        <v>45746</v>
      </c>
      <c r="Q663" s="90">
        <v>45746</v>
      </c>
      <c r="R663" s="89">
        <v>183</v>
      </c>
      <c r="S663" s="89">
        <v>0</v>
      </c>
      <c r="T663" s="89" t="s">
        <v>19193</v>
      </c>
      <c r="U663" s="89" t="s">
        <v>25075</v>
      </c>
      <c r="W663" s="89" t="s">
        <v>1082</v>
      </c>
      <c r="X663" s="89" t="s">
        <v>1083</v>
      </c>
      <c r="Y663" s="88" t="s">
        <v>25076</v>
      </c>
    </row>
    <row r="664" spans="1:25" x14ac:dyDescent="0.3">
      <c r="A664" s="84" t="str">
        <f t="shared" si="10"/>
        <v>iharris</v>
      </c>
      <c r="B664" s="88" t="s">
        <v>23869</v>
      </c>
      <c r="C664" s="89" t="s">
        <v>23870</v>
      </c>
      <c r="D664" s="89" t="s">
        <v>23871</v>
      </c>
      <c r="E664" s="89" t="s">
        <v>19170</v>
      </c>
      <c r="F664" s="88" t="s">
        <v>19236</v>
      </c>
      <c r="G664" s="89" t="s">
        <v>19032</v>
      </c>
      <c r="H664" s="89" t="s">
        <v>19227</v>
      </c>
      <c r="I664" s="89" t="s">
        <v>19173</v>
      </c>
      <c r="J664" s="88" t="s">
        <v>19174</v>
      </c>
      <c r="K664" s="88" t="s">
        <v>19301</v>
      </c>
      <c r="L664" s="88" t="s">
        <v>19301</v>
      </c>
      <c r="M664" s="89" t="s">
        <v>19819</v>
      </c>
      <c r="N664" s="89" t="s">
        <v>760</v>
      </c>
      <c r="O664" s="90">
        <v>45459</v>
      </c>
      <c r="P664" s="90">
        <v>45459</v>
      </c>
      <c r="Q664" s="90">
        <v>45459</v>
      </c>
      <c r="R664" s="89">
        <v>470</v>
      </c>
      <c r="S664" s="89">
        <v>1</v>
      </c>
      <c r="T664" s="89" t="s">
        <v>19209</v>
      </c>
      <c r="U664" s="89" t="s">
        <v>23872</v>
      </c>
      <c r="V664" s="89" t="s">
        <v>23873</v>
      </c>
      <c r="W664" s="89" t="s">
        <v>2216</v>
      </c>
      <c r="X664" s="89" t="s">
        <v>760</v>
      </c>
      <c r="Y664" s="88" t="s">
        <v>23874</v>
      </c>
    </row>
    <row r="665" spans="1:25" x14ac:dyDescent="0.3">
      <c r="A665" s="84" t="str">
        <f t="shared" si="10"/>
        <v>mstoakl</v>
      </c>
      <c r="B665" s="88" t="s">
        <v>27281</v>
      </c>
      <c r="C665" s="89" t="s">
        <v>27282</v>
      </c>
      <c r="D665" s="89" t="s">
        <v>27283</v>
      </c>
      <c r="E665" s="89" t="s">
        <v>19170</v>
      </c>
      <c r="F665" s="88" t="s">
        <v>19171</v>
      </c>
      <c r="G665" s="89" t="s">
        <v>19029</v>
      </c>
      <c r="H665" s="89" t="s">
        <v>19172</v>
      </c>
      <c r="I665" s="89" t="s">
        <v>19173</v>
      </c>
      <c r="J665" s="88" t="s">
        <v>19174</v>
      </c>
      <c r="K665" s="88" t="s">
        <v>19216</v>
      </c>
      <c r="L665" s="88" t="s">
        <v>19237</v>
      </c>
      <c r="M665" s="89" t="s">
        <v>19238</v>
      </c>
      <c r="N665" s="89" t="s">
        <v>250</v>
      </c>
      <c r="O665" s="90">
        <v>45466</v>
      </c>
      <c r="P665" s="90">
        <v>45466</v>
      </c>
      <c r="Q665" s="90">
        <v>45466</v>
      </c>
      <c r="R665" s="89">
        <v>463</v>
      </c>
      <c r="S665" s="89">
        <v>1</v>
      </c>
      <c r="T665" s="89" t="s">
        <v>19209</v>
      </c>
      <c r="U665" s="89" t="s">
        <v>27284</v>
      </c>
      <c r="V665" s="89" t="s">
        <v>27285</v>
      </c>
      <c r="W665" s="89" t="s">
        <v>1542</v>
      </c>
      <c r="X665" s="89" t="s">
        <v>250</v>
      </c>
      <c r="Y665" s="88" t="s">
        <v>10670</v>
      </c>
    </row>
    <row r="666" spans="1:25" x14ac:dyDescent="0.3">
      <c r="A666" s="84" t="str">
        <f t="shared" si="10"/>
        <v>eespino</v>
      </c>
      <c r="B666" s="88" t="s">
        <v>22728</v>
      </c>
      <c r="C666" s="89" t="s">
        <v>22729</v>
      </c>
      <c r="D666" s="89" t="s">
        <v>22730</v>
      </c>
      <c r="E666" s="89" t="s">
        <v>5630</v>
      </c>
      <c r="F666" s="88" t="s">
        <v>19171</v>
      </c>
      <c r="G666" s="89" t="s">
        <v>19029</v>
      </c>
      <c r="H666" s="89" t="s">
        <v>19172</v>
      </c>
      <c r="I666" s="89" t="s">
        <v>19173</v>
      </c>
      <c r="J666" s="88" t="s">
        <v>19174</v>
      </c>
      <c r="K666" s="88" t="s">
        <v>19309</v>
      </c>
      <c r="L666" s="88" t="s">
        <v>19310</v>
      </c>
      <c r="M666" s="89" t="s">
        <v>6528</v>
      </c>
      <c r="N666" s="89" t="s">
        <v>219</v>
      </c>
      <c r="O666" s="90">
        <v>45522</v>
      </c>
      <c r="P666" s="90">
        <v>45522</v>
      </c>
      <c r="Q666" s="90">
        <v>45522</v>
      </c>
      <c r="R666" s="89">
        <v>407</v>
      </c>
      <c r="S666" s="89">
        <v>1</v>
      </c>
      <c r="T666" s="89" t="s">
        <v>19209</v>
      </c>
      <c r="U666" s="89" t="s">
        <v>22731</v>
      </c>
      <c r="W666" s="89" t="s">
        <v>2774</v>
      </c>
      <c r="X666" s="89" t="s">
        <v>219</v>
      </c>
      <c r="Y666" s="88" t="s">
        <v>15356</v>
      </c>
    </row>
    <row r="667" spans="1:25" x14ac:dyDescent="0.3">
      <c r="A667" s="84" t="str">
        <f t="shared" si="10"/>
        <v>jfern</v>
      </c>
      <c r="B667" s="88" t="s">
        <v>24448</v>
      </c>
      <c r="C667" s="89" t="s">
        <v>24449</v>
      </c>
      <c r="D667" s="89" t="s">
        <v>24450</v>
      </c>
      <c r="E667" s="89" t="s">
        <v>5630</v>
      </c>
      <c r="F667" s="88" t="s">
        <v>19215</v>
      </c>
      <c r="G667" s="89" t="s">
        <v>19033</v>
      </c>
      <c r="H667" s="89" t="s">
        <v>19172</v>
      </c>
      <c r="I667" s="89" t="s">
        <v>19173</v>
      </c>
      <c r="J667" s="88" t="s">
        <v>19174</v>
      </c>
      <c r="K667" s="88" t="s">
        <v>19431</v>
      </c>
      <c r="L667" s="88" t="s">
        <v>19432</v>
      </c>
      <c r="M667" s="89" t="s">
        <v>6264</v>
      </c>
      <c r="N667" s="89" t="s">
        <v>279</v>
      </c>
      <c r="O667" s="90">
        <v>45529</v>
      </c>
      <c r="P667" s="90">
        <v>45529</v>
      </c>
      <c r="Q667" s="90">
        <v>45529</v>
      </c>
      <c r="R667" s="89">
        <v>400</v>
      </c>
      <c r="S667" s="89">
        <v>1</v>
      </c>
      <c r="T667" s="89" t="s">
        <v>19209</v>
      </c>
      <c r="U667" s="89" t="s">
        <v>24451</v>
      </c>
      <c r="W667" s="89" t="s">
        <v>335</v>
      </c>
      <c r="X667" s="89" t="s">
        <v>279</v>
      </c>
      <c r="Y667" s="88" t="s">
        <v>10773</v>
      </c>
    </row>
    <row r="668" spans="1:25" x14ac:dyDescent="0.3">
      <c r="A668" s="84" t="str">
        <f t="shared" si="10"/>
        <v>trao0</v>
      </c>
      <c r="B668" s="88" t="s">
        <v>29798</v>
      </c>
      <c r="C668" s="89" t="s">
        <v>29799</v>
      </c>
      <c r="D668" s="89" t="s">
        <v>29800</v>
      </c>
      <c r="E668" s="89" t="s">
        <v>19036</v>
      </c>
      <c r="F668" s="88" t="s">
        <v>19236</v>
      </c>
      <c r="G668" s="89" t="s">
        <v>19032</v>
      </c>
      <c r="H668" s="89" t="s">
        <v>19227</v>
      </c>
      <c r="I668" s="89" t="s">
        <v>19173</v>
      </c>
      <c r="J668" s="88" t="s">
        <v>19189</v>
      </c>
      <c r="K668" s="88" t="s">
        <v>19294</v>
      </c>
      <c r="L668" s="88" t="s">
        <v>19295</v>
      </c>
      <c r="M668" s="89" t="s">
        <v>19296</v>
      </c>
      <c r="N668" s="89" t="s">
        <v>541</v>
      </c>
      <c r="O668" s="90">
        <v>45543</v>
      </c>
      <c r="P668" s="90">
        <v>45543</v>
      </c>
      <c r="Q668" s="90">
        <v>45543</v>
      </c>
      <c r="R668" s="89">
        <v>386</v>
      </c>
      <c r="S668" s="89">
        <v>1</v>
      </c>
      <c r="T668" s="89" t="s">
        <v>19209</v>
      </c>
      <c r="U668" s="89" t="s">
        <v>29801</v>
      </c>
      <c r="V668" s="89" t="s">
        <v>29802</v>
      </c>
      <c r="W668" s="89" t="s">
        <v>3587</v>
      </c>
      <c r="X668" s="89" t="s">
        <v>541</v>
      </c>
      <c r="Y668" s="88" t="s">
        <v>10028</v>
      </c>
    </row>
    <row r="669" spans="1:25" x14ac:dyDescent="0.3">
      <c r="A669" s="84" t="str">
        <f t="shared" si="10"/>
        <v>aleonme</v>
      </c>
      <c r="B669" s="88" t="s">
        <v>19866</v>
      </c>
      <c r="C669" s="89" t="s">
        <v>19867</v>
      </c>
      <c r="D669" s="89" t="s">
        <v>19868</v>
      </c>
      <c r="E669" s="89" t="s">
        <v>19170</v>
      </c>
      <c r="F669" s="88" t="s">
        <v>19171</v>
      </c>
      <c r="G669" s="89" t="s">
        <v>19029</v>
      </c>
      <c r="H669" s="89" t="s">
        <v>19172</v>
      </c>
      <c r="I669" s="89" t="s">
        <v>19173</v>
      </c>
      <c r="J669" s="88" t="s">
        <v>19174</v>
      </c>
      <c r="K669" s="88" t="s">
        <v>19175</v>
      </c>
      <c r="L669" s="88" t="s">
        <v>19182</v>
      </c>
      <c r="M669" s="89" t="s">
        <v>9597</v>
      </c>
      <c r="N669" s="89" t="s">
        <v>219</v>
      </c>
      <c r="O669" s="90">
        <v>45536</v>
      </c>
      <c r="P669" s="90">
        <v>45536</v>
      </c>
      <c r="Q669" s="90">
        <v>45536</v>
      </c>
      <c r="R669" s="89">
        <v>393</v>
      </c>
      <c r="S669" s="89">
        <v>1</v>
      </c>
      <c r="T669" s="89" t="s">
        <v>19209</v>
      </c>
      <c r="U669" s="89" t="s">
        <v>19869</v>
      </c>
      <c r="W669" s="89" t="s">
        <v>492</v>
      </c>
      <c r="X669" s="89" t="s">
        <v>219</v>
      </c>
      <c r="Y669" s="88" t="s">
        <v>19870</v>
      </c>
    </row>
    <row r="670" spans="1:25" x14ac:dyDescent="0.3">
      <c r="A670" s="84" t="str">
        <f t="shared" si="10"/>
        <v>yjudah</v>
      </c>
      <c r="B670" s="88" t="s">
        <v>30390</v>
      </c>
      <c r="C670" s="89" t="s">
        <v>30391</v>
      </c>
      <c r="D670" s="89" t="s">
        <v>30392</v>
      </c>
      <c r="E670" s="89" t="s">
        <v>5630</v>
      </c>
      <c r="F670" s="88" t="s">
        <v>19272</v>
      </c>
      <c r="G670" s="89" t="s">
        <v>19048</v>
      </c>
      <c r="H670" s="89" t="s">
        <v>19227</v>
      </c>
      <c r="I670" s="89" t="s">
        <v>19173</v>
      </c>
      <c r="J670" s="88" t="s">
        <v>19189</v>
      </c>
      <c r="K670" s="88" t="s">
        <v>19333</v>
      </c>
      <c r="L670" s="88" t="s">
        <v>19447</v>
      </c>
      <c r="M670" s="89" t="s">
        <v>9382</v>
      </c>
      <c r="N670" s="89" t="s">
        <v>366</v>
      </c>
      <c r="O670" s="90">
        <v>45557</v>
      </c>
      <c r="P670" s="90">
        <v>45557</v>
      </c>
      <c r="Q670" s="90">
        <v>45557</v>
      </c>
      <c r="R670" s="89">
        <v>372</v>
      </c>
      <c r="S670" s="89">
        <v>1</v>
      </c>
      <c r="T670" s="89" t="s">
        <v>19209</v>
      </c>
      <c r="U670" s="89" t="s">
        <v>30393</v>
      </c>
      <c r="W670" s="89" t="s">
        <v>1656</v>
      </c>
      <c r="X670" s="89" t="s">
        <v>416</v>
      </c>
      <c r="Y670" s="88" t="s">
        <v>30394</v>
      </c>
    </row>
    <row r="671" spans="1:25" x14ac:dyDescent="0.3">
      <c r="A671" s="84" t="str">
        <f t="shared" si="10"/>
        <v>jchisol</v>
      </c>
      <c r="B671" s="88" t="s">
        <v>24226</v>
      </c>
      <c r="C671" s="89" t="s">
        <v>24227</v>
      </c>
      <c r="D671" s="89" t="s">
        <v>24228</v>
      </c>
      <c r="E671" s="89" t="s">
        <v>5630</v>
      </c>
      <c r="F671" s="88" t="s">
        <v>19215</v>
      </c>
      <c r="G671" s="89" t="s">
        <v>19033</v>
      </c>
      <c r="H671" s="89" t="s">
        <v>19172</v>
      </c>
      <c r="I671" s="89" t="s">
        <v>19173</v>
      </c>
      <c r="J671" s="88" t="s">
        <v>19174</v>
      </c>
      <c r="K671" s="88" t="s">
        <v>19401</v>
      </c>
      <c r="L671" s="88" t="s">
        <v>20201</v>
      </c>
      <c r="M671" s="89" t="s">
        <v>17220</v>
      </c>
      <c r="N671" s="89" t="s">
        <v>297</v>
      </c>
      <c r="O671" s="90">
        <v>45571</v>
      </c>
      <c r="P671" s="90">
        <v>45571</v>
      </c>
      <c r="Q671" s="90">
        <v>45571</v>
      </c>
      <c r="R671" s="89">
        <v>358</v>
      </c>
      <c r="S671" s="89">
        <v>0</v>
      </c>
      <c r="T671" s="89" t="s">
        <v>19176</v>
      </c>
      <c r="U671" s="89" t="s">
        <v>24229</v>
      </c>
      <c r="W671" s="89" t="s">
        <v>3970</v>
      </c>
      <c r="X671" s="89" t="s">
        <v>477</v>
      </c>
      <c r="Y671" s="88" t="s">
        <v>24230</v>
      </c>
    </row>
    <row r="672" spans="1:25" x14ac:dyDescent="0.3">
      <c r="A672" s="84" t="str">
        <f t="shared" si="10"/>
        <v>msajjad</v>
      </c>
      <c r="B672" s="88" t="s">
        <v>27191</v>
      </c>
      <c r="C672" s="89" t="s">
        <v>27192</v>
      </c>
      <c r="D672" s="89" t="s">
        <v>27193</v>
      </c>
      <c r="E672" s="89" t="s">
        <v>19170</v>
      </c>
      <c r="F672" s="88" t="s">
        <v>19181</v>
      </c>
      <c r="G672" s="89" t="s">
        <v>19030</v>
      </c>
      <c r="H672" s="89" t="s">
        <v>19172</v>
      </c>
      <c r="I672" s="89" t="s">
        <v>19173</v>
      </c>
      <c r="J672" s="88" t="s">
        <v>19174</v>
      </c>
      <c r="K672" s="88" t="s">
        <v>19175</v>
      </c>
      <c r="L672" s="88" t="s">
        <v>16610</v>
      </c>
      <c r="M672" s="89" t="s">
        <v>9597</v>
      </c>
      <c r="N672" s="89" t="s">
        <v>219</v>
      </c>
      <c r="O672" s="90">
        <v>45585</v>
      </c>
      <c r="P672" s="90">
        <v>45585</v>
      </c>
      <c r="Q672" s="90">
        <v>45585</v>
      </c>
      <c r="R672" s="89">
        <v>344</v>
      </c>
      <c r="S672" s="89">
        <v>0</v>
      </c>
      <c r="T672" s="89" t="s">
        <v>19176</v>
      </c>
      <c r="U672" s="89" t="s">
        <v>27194</v>
      </c>
      <c r="V672" s="89" t="s">
        <v>27195</v>
      </c>
      <c r="W672" s="89" t="s">
        <v>7806</v>
      </c>
      <c r="X672" s="89" t="s">
        <v>219</v>
      </c>
      <c r="Y672" s="88" t="s">
        <v>27196</v>
      </c>
    </row>
    <row r="673" spans="1:25" x14ac:dyDescent="0.3">
      <c r="A673" s="84" t="str">
        <f t="shared" si="10"/>
        <v>obleus</v>
      </c>
      <c r="B673" s="88" t="s">
        <v>27615</v>
      </c>
      <c r="C673" s="89" t="s">
        <v>27616</v>
      </c>
      <c r="D673" s="89" t="s">
        <v>27617</v>
      </c>
      <c r="E673" s="89" t="s">
        <v>5630</v>
      </c>
      <c r="F673" s="88" t="s">
        <v>19181</v>
      </c>
      <c r="G673" s="89" t="s">
        <v>19030</v>
      </c>
      <c r="H673" s="89" t="s">
        <v>19172</v>
      </c>
      <c r="I673" s="89" t="s">
        <v>19173</v>
      </c>
      <c r="J673" s="88" t="s">
        <v>19189</v>
      </c>
      <c r="K673" s="88" t="s">
        <v>19190</v>
      </c>
      <c r="L673" s="88" t="s">
        <v>19191</v>
      </c>
      <c r="M673" s="89" t="s">
        <v>19192</v>
      </c>
      <c r="N673" s="89" t="s">
        <v>297</v>
      </c>
      <c r="O673" s="90">
        <v>45592</v>
      </c>
      <c r="P673" s="90">
        <v>45592</v>
      </c>
      <c r="Q673" s="90">
        <v>45592</v>
      </c>
      <c r="R673" s="89">
        <v>337</v>
      </c>
      <c r="S673" s="89">
        <v>0</v>
      </c>
      <c r="T673" s="89" t="s">
        <v>19176</v>
      </c>
      <c r="U673" s="89" t="s">
        <v>27618</v>
      </c>
      <c r="W673" s="89" t="s">
        <v>782</v>
      </c>
      <c r="X673" s="89" t="s">
        <v>297</v>
      </c>
      <c r="Y673" s="88" t="s">
        <v>13835</v>
      </c>
    </row>
    <row r="674" spans="1:25" x14ac:dyDescent="0.3">
      <c r="A674" s="84" t="str">
        <f t="shared" si="10"/>
        <v>vortiz</v>
      </c>
      <c r="B674" s="88" t="s">
        <v>30033</v>
      </c>
      <c r="C674" s="89" t="s">
        <v>30034</v>
      </c>
      <c r="D674" s="89" t="s">
        <v>30035</v>
      </c>
      <c r="E674" s="89" t="s">
        <v>19170</v>
      </c>
      <c r="F674" s="88" t="s">
        <v>19181</v>
      </c>
      <c r="G674" s="89" t="s">
        <v>19030</v>
      </c>
      <c r="H674" s="89" t="s">
        <v>19172</v>
      </c>
      <c r="I674" s="89" t="s">
        <v>19173</v>
      </c>
      <c r="J674" s="88" t="s">
        <v>19174</v>
      </c>
      <c r="K674" s="88" t="s">
        <v>19360</v>
      </c>
      <c r="L674" s="88" t="s">
        <v>20769</v>
      </c>
      <c r="M674" s="89" t="s">
        <v>19362</v>
      </c>
      <c r="N674" s="89" t="s">
        <v>1463</v>
      </c>
      <c r="O674" s="90">
        <v>45599</v>
      </c>
      <c r="P674" s="90">
        <v>45599</v>
      </c>
      <c r="Q674" s="90">
        <v>45599</v>
      </c>
      <c r="R674" s="89">
        <v>330</v>
      </c>
      <c r="S674" s="89">
        <v>0</v>
      </c>
      <c r="T674" s="89" t="s">
        <v>19176</v>
      </c>
      <c r="U674" s="89" t="s">
        <v>30036</v>
      </c>
      <c r="W674" s="89" t="s">
        <v>30037</v>
      </c>
      <c r="X674" s="89" t="s">
        <v>1472</v>
      </c>
      <c r="Y674" s="88" t="s">
        <v>30038</v>
      </c>
    </row>
    <row r="675" spans="1:25" x14ac:dyDescent="0.3">
      <c r="A675" s="84" t="str">
        <f t="shared" si="10"/>
        <v>dwoods0</v>
      </c>
      <c r="B675" s="88" t="s">
        <v>22584</v>
      </c>
      <c r="C675" s="89" t="s">
        <v>22585</v>
      </c>
      <c r="D675" s="89" t="s">
        <v>22586</v>
      </c>
      <c r="E675" s="89" t="s">
        <v>5630</v>
      </c>
      <c r="F675" s="88" t="s">
        <v>20370</v>
      </c>
      <c r="G675" s="89" t="s">
        <v>20371</v>
      </c>
      <c r="H675" s="89" t="s">
        <v>19172</v>
      </c>
      <c r="I675" s="89" t="s">
        <v>19173</v>
      </c>
      <c r="J675" s="88" t="s">
        <v>19189</v>
      </c>
      <c r="K675" s="88" t="s">
        <v>19374</v>
      </c>
      <c r="L675" s="88" t="s">
        <v>19375</v>
      </c>
      <c r="M675" s="89" t="s">
        <v>19376</v>
      </c>
      <c r="N675" s="89" t="s">
        <v>575</v>
      </c>
      <c r="O675" s="90">
        <v>45613</v>
      </c>
      <c r="P675" s="90">
        <v>45641</v>
      </c>
      <c r="Q675" s="90">
        <v>45613</v>
      </c>
      <c r="R675" s="89">
        <v>316</v>
      </c>
      <c r="S675" s="89">
        <v>0</v>
      </c>
      <c r="T675" s="89" t="s">
        <v>19176</v>
      </c>
      <c r="U675" s="89" t="s">
        <v>22587</v>
      </c>
      <c r="W675" s="89" t="s">
        <v>20883</v>
      </c>
      <c r="X675" s="89" t="s">
        <v>575</v>
      </c>
      <c r="Y675" s="88" t="s">
        <v>22588</v>
      </c>
    </row>
    <row r="676" spans="1:25" x14ac:dyDescent="0.3">
      <c r="A676" s="84" t="str">
        <f t="shared" si="10"/>
        <v>rnorman</v>
      </c>
      <c r="B676" s="88" t="s">
        <v>28565</v>
      </c>
      <c r="C676" s="89" t="s">
        <v>28566</v>
      </c>
      <c r="D676" s="89" t="s">
        <v>28567</v>
      </c>
      <c r="E676" s="89" t="s">
        <v>19170</v>
      </c>
      <c r="F676" s="88" t="s">
        <v>19181</v>
      </c>
      <c r="G676" s="89" t="s">
        <v>19030</v>
      </c>
      <c r="H676" s="89" t="s">
        <v>19172</v>
      </c>
      <c r="I676" s="89" t="s">
        <v>19173</v>
      </c>
      <c r="J676" s="88" t="s">
        <v>19174</v>
      </c>
      <c r="K676" s="88" t="s">
        <v>19431</v>
      </c>
      <c r="L676" s="88" t="s">
        <v>19432</v>
      </c>
      <c r="M676" s="89" t="s">
        <v>6264</v>
      </c>
      <c r="N676" s="89" t="s">
        <v>279</v>
      </c>
      <c r="O676" s="90">
        <v>45606</v>
      </c>
      <c r="P676" s="90">
        <v>45606</v>
      </c>
      <c r="Q676" s="90">
        <v>45606</v>
      </c>
      <c r="R676" s="89">
        <v>323</v>
      </c>
      <c r="S676" s="89">
        <v>0</v>
      </c>
      <c r="T676" s="89" t="s">
        <v>19176</v>
      </c>
      <c r="U676" s="89" t="s">
        <v>28568</v>
      </c>
      <c r="W676" s="89" t="s">
        <v>1703</v>
      </c>
      <c r="X676" s="89" t="s">
        <v>279</v>
      </c>
      <c r="Y676" s="88" t="s">
        <v>28569</v>
      </c>
    </row>
    <row r="677" spans="1:25" x14ac:dyDescent="0.3">
      <c r="A677" s="84" t="str">
        <f t="shared" si="10"/>
        <v>tlattin</v>
      </c>
      <c r="B677" s="88" t="s">
        <v>29678</v>
      </c>
      <c r="C677" s="89" t="s">
        <v>29679</v>
      </c>
      <c r="D677" s="89" t="s">
        <v>29680</v>
      </c>
      <c r="E677" s="89" t="s">
        <v>19170</v>
      </c>
      <c r="F677" s="88" t="s">
        <v>19236</v>
      </c>
      <c r="G677" s="89" t="s">
        <v>19032</v>
      </c>
      <c r="H677" s="89" t="s">
        <v>19227</v>
      </c>
      <c r="I677" s="89" t="s">
        <v>19173</v>
      </c>
      <c r="J677" s="88" t="s">
        <v>19174</v>
      </c>
      <c r="K677" s="88" t="s">
        <v>19401</v>
      </c>
      <c r="L677" s="88" t="s">
        <v>20201</v>
      </c>
      <c r="M677" s="89" t="s">
        <v>17220</v>
      </c>
      <c r="N677" s="89" t="s">
        <v>297</v>
      </c>
      <c r="O677" s="90">
        <v>45613</v>
      </c>
      <c r="P677" s="90">
        <v>45613</v>
      </c>
      <c r="Q677" s="90">
        <v>45613</v>
      </c>
      <c r="R677" s="89">
        <v>316</v>
      </c>
      <c r="S677" s="89">
        <v>0</v>
      </c>
      <c r="T677" s="89" t="s">
        <v>19176</v>
      </c>
      <c r="U677" s="89" t="s">
        <v>29681</v>
      </c>
      <c r="W677" s="89" t="s">
        <v>4993</v>
      </c>
      <c r="X677" s="89" t="s">
        <v>287</v>
      </c>
      <c r="Y677" s="88" t="s">
        <v>24295</v>
      </c>
    </row>
    <row r="678" spans="1:25" x14ac:dyDescent="0.3">
      <c r="A678" s="84" t="str">
        <f t="shared" si="10"/>
        <v>kcoteco</v>
      </c>
      <c r="B678" s="88" t="s">
        <v>25834</v>
      </c>
      <c r="C678" s="89" t="s">
        <v>25835</v>
      </c>
      <c r="D678" s="89" t="s">
        <v>25836</v>
      </c>
      <c r="E678" s="89" t="s">
        <v>19170</v>
      </c>
      <c r="F678" s="88" t="s">
        <v>19171</v>
      </c>
      <c r="G678" s="89" t="s">
        <v>19029</v>
      </c>
      <c r="H678" s="89" t="s">
        <v>19172</v>
      </c>
      <c r="I678" s="89" t="s">
        <v>19173</v>
      </c>
      <c r="J678" s="88" t="s">
        <v>19174</v>
      </c>
      <c r="K678" s="88" t="s">
        <v>19455</v>
      </c>
      <c r="L678" s="88" t="s">
        <v>19456</v>
      </c>
      <c r="M678" s="89" t="s">
        <v>19457</v>
      </c>
      <c r="N678" s="89" t="s">
        <v>2504</v>
      </c>
      <c r="O678" s="90">
        <v>45641</v>
      </c>
      <c r="P678" s="90">
        <v>45641</v>
      </c>
      <c r="Q678" s="90">
        <v>45641</v>
      </c>
      <c r="R678" s="89">
        <v>288</v>
      </c>
      <c r="S678" s="89">
        <v>0</v>
      </c>
      <c r="T678" s="89" t="s">
        <v>19176</v>
      </c>
      <c r="U678" s="89" t="s">
        <v>25837</v>
      </c>
      <c r="W678" s="89" t="s">
        <v>21260</v>
      </c>
      <c r="X678" s="89" t="s">
        <v>2504</v>
      </c>
      <c r="Y678" s="88" t="s">
        <v>21261</v>
      </c>
    </row>
    <row r="679" spans="1:25" x14ac:dyDescent="0.3">
      <c r="A679" s="84" t="str">
        <f t="shared" si="10"/>
        <v>sdelacr</v>
      </c>
      <c r="B679" s="88" t="s">
        <v>28977</v>
      </c>
      <c r="C679" s="89" t="s">
        <v>28978</v>
      </c>
      <c r="D679" s="89" t="s">
        <v>28979</v>
      </c>
      <c r="E679" s="89" t="s">
        <v>19170</v>
      </c>
      <c r="F679" s="88" t="s">
        <v>19181</v>
      </c>
      <c r="G679" s="89" t="s">
        <v>19030</v>
      </c>
      <c r="H679" s="89" t="s">
        <v>19172</v>
      </c>
      <c r="I679" s="89" t="s">
        <v>19173</v>
      </c>
      <c r="J679" s="88" t="s">
        <v>19174</v>
      </c>
      <c r="K679" s="88" t="s">
        <v>19245</v>
      </c>
      <c r="L679" s="88" t="s">
        <v>19318</v>
      </c>
      <c r="M679" s="89" t="s">
        <v>19319</v>
      </c>
      <c r="N679" s="89" t="s">
        <v>1675</v>
      </c>
      <c r="O679" s="90">
        <v>45620</v>
      </c>
      <c r="P679" s="90">
        <v>45620</v>
      </c>
      <c r="Q679" s="90">
        <v>45620</v>
      </c>
      <c r="R679" s="89">
        <v>309</v>
      </c>
      <c r="S679" s="89">
        <v>0</v>
      </c>
      <c r="T679" s="89" t="s">
        <v>19176</v>
      </c>
      <c r="U679" s="89" t="s">
        <v>28980</v>
      </c>
      <c r="W679" s="89" t="s">
        <v>21851</v>
      </c>
      <c r="X679" s="89" t="s">
        <v>1675</v>
      </c>
      <c r="Y679" s="88" t="s">
        <v>28981</v>
      </c>
    </row>
    <row r="680" spans="1:25" x14ac:dyDescent="0.3">
      <c r="A680" s="84" t="str">
        <f t="shared" si="10"/>
        <v>cbender</v>
      </c>
      <c r="B680" s="88" t="s">
        <v>20957</v>
      </c>
      <c r="C680" s="89" t="s">
        <v>20958</v>
      </c>
      <c r="D680" s="89" t="s">
        <v>20959</v>
      </c>
      <c r="E680" s="89" t="s">
        <v>5630</v>
      </c>
      <c r="F680" s="88" t="s">
        <v>19395</v>
      </c>
      <c r="G680" s="89" t="s">
        <v>19030</v>
      </c>
      <c r="H680" s="89" t="s">
        <v>19172</v>
      </c>
      <c r="I680" s="89" t="s">
        <v>19173</v>
      </c>
      <c r="J680" s="88" t="s">
        <v>19174</v>
      </c>
      <c r="K680" s="88" t="s">
        <v>19579</v>
      </c>
      <c r="L680" s="88" t="s">
        <v>19579</v>
      </c>
      <c r="M680" s="89" t="s">
        <v>19580</v>
      </c>
      <c r="N680" s="89" t="s">
        <v>1502</v>
      </c>
      <c r="O680" s="90">
        <v>45634</v>
      </c>
      <c r="P680" s="90">
        <v>45634</v>
      </c>
      <c r="Q680" s="90">
        <v>45634</v>
      </c>
      <c r="R680" s="89">
        <v>295</v>
      </c>
      <c r="S680" s="89">
        <v>0</v>
      </c>
      <c r="T680" s="89" t="s">
        <v>19176</v>
      </c>
      <c r="U680" s="89" t="s">
        <v>13899</v>
      </c>
      <c r="W680" s="89" t="s">
        <v>4494</v>
      </c>
      <c r="X680" s="89" t="s">
        <v>1502</v>
      </c>
      <c r="Y680" s="88" t="s">
        <v>13900</v>
      </c>
    </row>
    <row r="681" spans="1:25" x14ac:dyDescent="0.3">
      <c r="A681" s="84" t="str">
        <f t="shared" si="10"/>
        <v>scallie</v>
      </c>
      <c r="B681" s="88" t="s">
        <v>28959</v>
      </c>
      <c r="C681" s="89" t="s">
        <v>28960</v>
      </c>
      <c r="D681" s="89" t="s">
        <v>28961</v>
      </c>
      <c r="E681" s="89" t="s">
        <v>19170</v>
      </c>
      <c r="F681" s="88" t="s">
        <v>19171</v>
      </c>
      <c r="G681" s="89" t="s">
        <v>19029</v>
      </c>
      <c r="H681" s="89" t="s">
        <v>19172</v>
      </c>
      <c r="I681" s="89" t="s">
        <v>19173</v>
      </c>
      <c r="J681" s="88" t="s">
        <v>19174</v>
      </c>
      <c r="K681" s="88" t="s">
        <v>19216</v>
      </c>
      <c r="L681" s="88" t="s">
        <v>19217</v>
      </c>
      <c r="M681" s="89" t="s">
        <v>19218</v>
      </c>
      <c r="N681" s="89" t="s">
        <v>453</v>
      </c>
      <c r="O681" s="90">
        <v>45634</v>
      </c>
      <c r="P681" s="90">
        <v>45634</v>
      </c>
      <c r="Q681" s="90">
        <v>45634</v>
      </c>
      <c r="R681" s="89">
        <v>295</v>
      </c>
      <c r="S681" s="89">
        <v>0</v>
      </c>
      <c r="T681" s="89" t="s">
        <v>19176</v>
      </c>
      <c r="U681" s="89" t="s">
        <v>28962</v>
      </c>
      <c r="W681" s="89" t="s">
        <v>2427</v>
      </c>
      <c r="X681" s="89" t="s">
        <v>453</v>
      </c>
      <c r="Y681" s="88" t="s">
        <v>28963</v>
      </c>
    </row>
    <row r="682" spans="1:25" x14ac:dyDescent="0.3">
      <c r="A682" s="84" t="str">
        <f t="shared" si="10"/>
        <v>bclark0</v>
      </c>
      <c r="B682" s="88" t="s">
        <v>20414</v>
      </c>
      <c r="C682" s="89" t="s">
        <v>20415</v>
      </c>
      <c r="D682" s="89" t="s">
        <v>20416</v>
      </c>
      <c r="E682" s="89" t="s">
        <v>19170</v>
      </c>
      <c r="F682" s="88" t="s">
        <v>19171</v>
      </c>
      <c r="G682" s="89" t="s">
        <v>19029</v>
      </c>
      <c r="H682" s="89" t="s">
        <v>19172</v>
      </c>
      <c r="I682" s="89" t="s">
        <v>19173</v>
      </c>
      <c r="J682" s="88" t="s">
        <v>19174</v>
      </c>
      <c r="K682" s="88" t="s">
        <v>19802</v>
      </c>
      <c r="L682" s="88" t="s">
        <v>19803</v>
      </c>
      <c r="M682" s="89" t="s">
        <v>19804</v>
      </c>
      <c r="N682" s="89" t="s">
        <v>549</v>
      </c>
      <c r="O682" s="90">
        <v>45655</v>
      </c>
      <c r="P682" s="90">
        <v>45655</v>
      </c>
      <c r="Q682" s="90">
        <v>45655</v>
      </c>
      <c r="R682" s="89">
        <v>274</v>
      </c>
      <c r="S682" s="89">
        <v>0</v>
      </c>
      <c r="T682" s="89" t="s">
        <v>19176</v>
      </c>
      <c r="U682" s="89" t="s">
        <v>20417</v>
      </c>
      <c r="V682" s="89" t="s">
        <v>20418</v>
      </c>
      <c r="W682" s="89" t="s">
        <v>20419</v>
      </c>
      <c r="X682" s="89" t="s">
        <v>1502</v>
      </c>
      <c r="Y682" s="88" t="s">
        <v>20420</v>
      </c>
    </row>
    <row r="683" spans="1:25" x14ac:dyDescent="0.3">
      <c r="A683" s="84" t="str">
        <f t="shared" si="10"/>
        <v>adougla</v>
      </c>
      <c r="B683" s="88" t="s">
        <v>19537</v>
      </c>
      <c r="C683" s="89" t="s">
        <v>19538</v>
      </c>
      <c r="D683" s="89" t="s">
        <v>19539</v>
      </c>
      <c r="E683" s="89" t="s">
        <v>19170</v>
      </c>
      <c r="F683" s="88" t="s">
        <v>19171</v>
      </c>
      <c r="G683" s="89" t="s">
        <v>19029</v>
      </c>
      <c r="H683" s="89" t="s">
        <v>19172</v>
      </c>
      <c r="I683" s="89" t="s">
        <v>19173</v>
      </c>
      <c r="J683" s="88" t="s">
        <v>19174</v>
      </c>
      <c r="K683" s="88" t="s">
        <v>19455</v>
      </c>
      <c r="L683" s="88" t="s">
        <v>19456</v>
      </c>
      <c r="M683" s="89" t="s">
        <v>19457</v>
      </c>
      <c r="N683" s="89" t="s">
        <v>2504</v>
      </c>
      <c r="O683" s="90">
        <v>45662</v>
      </c>
      <c r="P683" s="90">
        <v>45662</v>
      </c>
      <c r="Q683" s="90">
        <v>45662</v>
      </c>
      <c r="R683" s="89">
        <v>267</v>
      </c>
      <c r="S683" s="89">
        <v>0</v>
      </c>
      <c r="T683" s="89" t="s">
        <v>19176</v>
      </c>
      <c r="U683" s="89" t="s">
        <v>19540</v>
      </c>
      <c r="V683" s="89" t="s">
        <v>19541</v>
      </c>
      <c r="W683" s="89" t="s">
        <v>19542</v>
      </c>
      <c r="X683" s="89" t="s">
        <v>2504</v>
      </c>
      <c r="Y683" s="88" t="s">
        <v>19543</v>
      </c>
    </row>
    <row r="684" spans="1:25" x14ac:dyDescent="0.3">
      <c r="A684" s="84" t="str">
        <f t="shared" si="10"/>
        <v>clee0</v>
      </c>
      <c r="B684" s="88" t="s">
        <v>21291</v>
      </c>
      <c r="C684" s="89" t="s">
        <v>21292</v>
      </c>
      <c r="D684" s="89" t="s">
        <v>21293</v>
      </c>
      <c r="E684" s="89" t="s">
        <v>19170</v>
      </c>
      <c r="F684" s="88" t="s">
        <v>19181</v>
      </c>
      <c r="G684" s="89" t="s">
        <v>19030</v>
      </c>
      <c r="H684" s="89" t="s">
        <v>19172</v>
      </c>
      <c r="I684" s="89" t="s">
        <v>19173</v>
      </c>
      <c r="J684" s="88" t="s">
        <v>19174</v>
      </c>
      <c r="K684" s="88" t="s">
        <v>19216</v>
      </c>
      <c r="L684" s="88" t="s">
        <v>19237</v>
      </c>
      <c r="M684" s="89" t="s">
        <v>19238</v>
      </c>
      <c r="N684" s="89" t="s">
        <v>250</v>
      </c>
      <c r="O684" s="90">
        <v>45669</v>
      </c>
      <c r="P684" s="90">
        <v>45669</v>
      </c>
      <c r="Q684" s="90">
        <v>45669</v>
      </c>
      <c r="R684" s="89">
        <v>260</v>
      </c>
      <c r="S684" s="89">
        <v>0</v>
      </c>
      <c r="T684" s="89" t="s">
        <v>19176</v>
      </c>
      <c r="U684" s="89" t="s">
        <v>21294</v>
      </c>
      <c r="W684" s="89" t="s">
        <v>2571</v>
      </c>
      <c r="X684" s="89" t="s">
        <v>250</v>
      </c>
      <c r="Y684" s="88" t="s">
        <v>16871</v>
      </c>
    </row>
    <row r="685" spans="1:25" x14ac:dyDescent="0.3">
      <c r="A685" s="84" t="str">
        <f t="shared" si="10"/>
        <v>ztougas</v>
      </c>
      <c r="B685" s="88" t="s">
        <v>30436</v>
      </c>
      <c r="C685" s="89" t="s">
        <v>30437</v>
      </c>
      <c r="D685" s="89" t="s">
        <v>30438</v>
      </c>
      <c r="E685" s="89" t="s">
        <v>5630</v>
      </c>
      <c r="F685" s="88" t="s">
        <v>19171</v>
      </c>
      <c r="G685" s="89" t="s">
        <v>19029</v>
      </c>
      <c r="H685" s="89" t="s">
        <v>19172</v>
      </c>
      <c r="I685" s="89" t="s">
        <v>19173</v>
      </c>
      <c r="J685" s="88" t="s">
        <v>19189</v>
      </c>
      <c r="K685" s="88" t="s">
        <v>19273</v>
      </c>
      <c r="L685" s="88" t="s">
        <v>19274</v>
      </c>
      <c r="M685" s="89" t="s">
        <v>7733</v>
      </c>
      <c r="N685" s="89" t="s">
        <v>328</v>
      </c>
      <c r="O685" s="90">
        <v>45683</v>
      </c>
      <c r="P685" s="90">
        <v>45683</v>
      </c>
      <c r="Q685" s="90">
        <v>45683</v>
      </c>
      <c r="R685" s="89">
        <v>246</v>
      </c>
      <c r="S685" s="89">
        <v>0</v>
      </c>
      <c r="T685" s="89" t="s">
        <v>19176</v>
      </c>
      <c r="U685" s="89" t="s">
        <v>17866</v>
      </c>
      <c r="W685" s="89" t="s">
        <v>17867</v>
      </c>
      <c r="X685" s="89" t="s">
        <v>416</v>
      </c>
      <c r="Y685" s="88" t="s">
        <v>17868</v>
      </c>
    </row>
    <row r="686" spans="1:25" x14ac:dyDescent="0.3">
      <c r="A686" s="84" t="str">
        <f t="shared" si="10"/>
        <v>overduz</v>
      </c>
      <c r="B686" s="88" t="s">
        <v>27724</v>
      </c>
      <c r="C686" s="89" t="s">
        <v>27725</v>
      </c>
      <c r="D686" s="89" t="s">
        <v>27726</v>
      </c>
      <c r="E686" s="89" t="s">
        <v>19170</v>
      </c>
      <c r="F686" s="88" t="s">
        <v>19236</v>
      </c>
      <c r="G686" s="89" t="s">
        <v>19032</v>
      </c>
      <c r="H686" s="89" t="s">
        <v>19227</v>
      </c>
      <c r="I686" s="89" t="s">
        <v>19173</v>
      </c>
      <c r="J686" s="88" t="s">
        <v>19174</v>
      </c>
      <c r="K686" s="88" t="s">
        <v>19258</v>
      </c>
      <c r="L686" s="88" t="s">
        <v>19259</v>
      </c>
      <c r="M686" s="89" t="s">
        <v>19260</v>
      </c>
      <c r="N686" s="89" t="s">
        <v>279</v>
      </c>
      <c r="O686" s="90">
        <v>45697</v>
      </c>
      <c r="P686" s="90">
        <v>45697</v>
      </c>
      <c r="Q686" s="90">
        <v>45697</v>
      </c>
      <c r="R686" s="89">
        <v>232</v>
      </c>
      <c r="S686" s="89">
        <v>0</v>
      </c>
      <c r="T686" s="89" t="s">
        <v>19176</v>
      </c>
      <c r="U686" s="89" t="s">
        <v>27727</v>
      </c>
      <c r="W686" s="89" t="s">
        <v>499</v>
      </c>
      <c r="X686" s="89" t="s">
        <v>279</v>
      </c>
      <c r="Y686" s="88" t="s">
        <v>27728</v>
      </c>
    </row>
    <row r="687" spans="1:25" x14ac:dyDescent="0.3">
      <c r="A687" s="84" t="str">
        <f t="shared" si="10"/>
        <v>rmartin</v>
      </c>
      <c r="B687" s="88" t="s">
        <v>28486</v>
      </c>
      <c r="C687" s="89" t="s">
        <v>28487</v>
      </c>
      <c r="D687" s="89" t="s">
        <v>28488</v>
      </c>
      <c r="E687" s="89" t="s">
        <v>19170</v>
      </c>
      <c r="F687" s="88" t="s">
        <v>19171</v>
      </c>
      <c r="G687" s="89" t="s">
        <v>19029</v>
      </c>
      <c r="H687" s="89" t="s">
        <v>19172</v>
      </c>
      <c r="I687" s="89" t="s">
        <v>19173</v>
      </c>
      <c r="J687" s="88" t="s">
        <v>19174</v>
      </c>
      <c r="K687" s="88" t="s">
        <v>19175</v>
      </c>
      <c r="L687" s="88" t="s">
        <v>16610</v>
      </c>
      <c r="M687" s="89" t="s">
        <v>9597</v>
      </c>
      <c r="N687" s="89" t="s">
        <v>219</v>
      </c>
      <c r="O687" s="90">
        <v>45697</v>
      </c>
      <c r="P687" s="90">
        <v>45697</v>
      </c>
      <c r="Q687" s="90">
        <v>45697</v>
      </c>
      <c r="R687" s="89">
        <v>232</v>
      </c>
      <c r="S687" s="89">
        <v>0</v>
      </c>
      <c r="T687" s="89" t="s">
        <v>19176</v>
      </c>
      <c r="U687" s="89" t="s">
        <v>28489</v>
      </c>
      <c r="W687" s="89" t="s">
        <v>28490</v>
      </c>
      <c r="X687" s="89" t="s">
        <v>219</v>
      </c>
      <c r="Y687" s="88" t="s">
        <v>28491</v>
      </c>
    </row>
    <row r="688" spans="1:25" x14ac:dyDescent="0.3">
      <c r="A688" s="84" t="str">
        <f t="shared" si="10"/>
        <v>wcrider</v>
      </c>
      <c r="B688" s="88" t="s">
        <v>30168</v>
      </c>
      <c r="C688" s="89" t="s">
        <v>30169</v>
      </c>
      <c r="D688" s="89" t="s">
        <v>30170</v>
      </c>
      <c r="E688" s="89" t="s">
        <v>19170</v>
      </c>
      <c r="F688" s="88" t="s">
        <v>19395</v>
      </c>
      <c r="G688" s="89" t="s">
        <v>19030</v>
      </c>
      <c r="H688" s="89" t="s">
        <v>19172</v>
      </c>
      <c r="I688" s="89" t="s">
        <v>19173</v>
      </c>
      <c r="J688" s="88" t="s">
        <v>19189</v>
      </c>
      <c r="K688" s="88" t="s">
        <v>19200</v>
      </c>
      <c r="L688" s="88" t="s">
        <v>19201</v>
      </c>
      <c r="M688" s="89" t="s">
        <v>8876</v>
      </c>
      <c r="N688" s="89" t="s">
        <v>752</v>
      </c>
      <c r="O688" s="90">
        <v>45725</v>
      </c>
      <c r="P688" s="90">
        <v>45725</v>
      </c>
      <c r="Q688" s="90">
        <v>45725</v>
      </c>
      <c r="R688" s="89">
        <v>204</v>
      </c>
      <c r="S688" s="89">
        <v>0</v>
      </c>
      <c r="T688" s="89" t="s">
        <v>19176</v>
      </c>
      <c r="U688" s="89" t="s">
        <v>30171</v>
      </c>
      <c r="W688" s="89" t="s">
        <v>3100</v>
      </c>
      <c r="X688" s="89" t="s">
        <v>260</v>
      </c>
      <c r="Y688" s="88" t="s">
        <v>13944</v>
      </c>
    </row>
    <row r="689" spans="1:25" x14ac:dyDescent="0.3">
      <c r="A689" s="84" t="str">
        <f t="shared" si="10"/>
        <v>twalloe</v>
      </c>
      <c r="B689" s="88" t="s">
        <v>29908</v>
      </c>
      <c r="C689" s="89" t="s">
        <v>29909</v>
      </c>
      <c r="D689" s="89" t="s">
        <v>29910</v>
      </c>
      <c r="E689" s="89" t="s">
        <v>19170</v>
      </c>
      <c r="F689" s="88" t="s">
        <v>19236</v>
      </c>
      <c r="G689" s="89" t="s">
        <v>19032</v>
      </c>
      <c r="H689" s="89" t="s">
        <v>19227</v>
      </c>
      <c r="I689" s="89" t="s">
        <v>19173</v>
      </c>
      <c r="J689" s="88" t="s">
        <v>19189</v>
      </c>
      <c r="K689" s="88" t="s">
        <v>19273</v>
      </c>
      <c r="L689" s="88" t="s">
        <v>19274</v>
      </c>
      <c r="M689" s="89" t="s">
        <v>7733</v>
      </c>
      <c r="N689" s="89" t="s">
        <v>328</v>
      </c>
      <c r="O689" s="90">
        <v>45732</v>
      </c>
      <c r="P689" s="90">
        <v>45732</v>
      </c>
      <c r="Q689" s="90">
        <v>45732</v>
      </c>
      <c r="R689" s="89">
        <v>197</v>
      </c>
      <c r="S689" s="89">
        <v>0</v>
      </c>
      <c r="T689" s="89" t="s">
        <v>19176</v>
      </c>
      <c r="U689" s="89" t="s">
        <v>29911</v>
      </c>
      <c r="W689" s="89" t="s">
        <v>4790</v>
      </c>
      <c r="X689" s="89" t="s">
        <v>328</v>
      </c>
      <c r="Y689" s="88" t="s">
        <v>7742</v>
      </c>
    </row>
    <row r="690" spans="1:25" x14ac:dyDescent="0.3">
      <c r="A690" s="84" t="str">
        <f t="shared" si="10"/>
        <v>ayates</v>
      </c>
      <c r="B690" s="88" t="s">
        <v>20305</v>
      </c>
      <c r="C690" s="89" t="s">
        <v>20306</v>
      </c>
      <c r="D690" s="89" t="s">
        <v>20307</v>
      </c>
      <c r="E690" s="89" t="s">
        <v>19170</v>
      </c>
      <c r="F690" s="88" t="s">
        <v>19171</v>
      </c>
      <c r="G690" s="89" t="s">
        <v>19029</v>
      </c>
      <c r="H690" s="89" t="s">
        <v>19172</v>
      </c>
      <c r="I690" s="89" t="s">
        <v>19173</v>
      </c>
      <c r="J690" s="88" t="s">
        <v>19174</v>
      </c>
      <c r="K690" s="88" t="s">
        <v>19401</v>
      </c>
      <c r="L690" s="88" t="s">
        <v>17382</v>
      </c>
      <c r="M690" s="89" t="s">
        <v>8645</v>
      </c>
      <c r="N690" s="89" t="s">
        <v>407</v>
      </c>
      <c r="O690" s="90">
        <v>45732</v>
      </c>
      <c r="P690" s="90">
        <v>45732</v>
      </c>
      <c r="Q690" s="90">
        <v>45732</v>
      </c>
      <c r="R690" s="89">
        <v>197</v>
      </c>
      <c r="S690" s="89">
        <v>0</v>
      </c>
      <c r="T690" s="89" t="s">
        <v>19176</v>
      </c>
      <c r="U690" s="89" t="s">
        <v>20308</v>
      </c>
      <c r="V690" s="89" t="s">
        <v>20309</v>
      </c>
      <c r="W690" s="89" t="s">
        <v>17291</v>
      </c>
      <c r="X690" s="89" t="s">
        <v>407</v>
      </c>
      <c r="Y690" s="88" t="s">
        <v>20310</v>
      </c>
    </row>
    <row r="691" spans="1:25" x14ac:dyDescent="0.3">
      <c r="A691" s="84" t="str">
        <f t="shared" si="10"/>
        <v>jlirian</v>
      </c>
      <c r="B691" s="88" t="s">
        <v>24918</v>
      </c>
      <c r="C691" s="89" t="s">
        <v>24919</v>
      </c>
      <c r="D691" s="89" t="s">
        <v>24920</v>
      </c>
      <c r="E691" s="89" t="s">
        <v>19170</v>
      </c>
      <c r="F691" s="88" t="s">
        <v>19181</v>
      </c>
      <c r="G691" s="89" t="s">
        <v>19030</v>
      </c>
      <c r="H691" s="89" t="s">
        <v>19172</v>
      </c>
      <c r="I691" s="89" t="s">
        <v>19173</v>
      </c>
      <c r="J691" s="88" t="s">
        <v>19189</v>
      </c>
      <c r="K691" s="88" t="s">
        <v>19333</v>
      </c>
      <c r="L691" s="88" t="s">
        <v>19447</v>
      </c>
      <c r="M691" s="89" t="s">
        <v>9382</v>
      </c>
      <c r="N691" s="89" t="s">
        <v>366</v>
      </c>
      <c r="O691" s="90">
        <v>45739</v>
      </c>
      <c r="P691" s="90">
        <v>45739</v>
      </c>
      <c r="Q691" s="90">
        <v>45739</v>
      </c>
      <c r="R691" s="89">
        <v>190</v>
      </c>
      <c r="S691" s="89">
        <v>0</v>
      </c>
      <c r="T691" s="89" t="s">
        <v>19176</v>
      </c>
      <c r="U691" s="89" t="s">
        <v>24921</v>
      </c>
      <c r="V691" s="89" t="s">
        <v>24922</v>
      </c>
      <c r="W691" s="89" t="s">
        <v>1868</v>
      </c>
      <c r="X691" s="89" t="s">
        <v>416</v>
      </c>
      <c r="Y691" s="88" t="s">
        <v>14086</v>
      </c>
    </row>
    <row r="692" spans="1:25" x14ac:dyDescent="0.3">
      <c r="A692" s="84" t="str">
        <f t="shared" si="10"/>
        <v>rhiggin</v>
      </c>
      <c r="B692" s="88" t="s">
        <v>28312</v>
      </c>
      <c r="C692" s="89" t="s">
        <v>28313</v>
      </c>
      <c r="D692" s="89" t="s">
        <v>28314</v>
      </c>
      <c r="E692" s="89" t="s">
        <v>5630</v>
      </c>
      <c r="F692" s="88" t="s">
        <v>19215</v>
      </c>
      <c r="G692" s="89" t="s">
        <v>19033</v>
      </c>
      <c r="H692" s="89" t="s">
        <v>19172</v>
      </c>
      <c r="I692" s="89" t="s">
        <v>19173</v>
      </c>
      <c r="J692" s="88" t="s">
        <v>19189</v>
      </c>
      <c r="K692" s="88" t="s">
        <v>19333</v>
      </c>
      <c r="L692" s="88" t="s">
        <v>19334</v>
      </c>
      <c r="M692" s="89" t="s">
        <v>9382</v>
      </c>
      <c r="N692" s="89" t="s">
        <v>366</v>
      </c>
      <c r="O692" s="90">
        <v>45760</v>
      </c>
      <c r="P692" s="90">
        <v>45760</v>
      </c>
      <c r="Q692" s="90">
        <v>45760</v>
      </c>
      <c r="R692" s="89">
        <v>169</v>
      </c>
      <c r="S692" s="89">
        <v>0</v>
      </c>
      <c r="T692" s="89" t="s">
        <v>19193</v>
      </c>
      <c r="U692" s="89" t="s">
        <v>28315</v>
      </c>
      <c r="W692" s="89" t="s">
        <v>4353</v>
      </c>
      <c r="X692" s="89" t="s">
        <v>328</v>
      </c>
      <c r="Y692" s="88" t="s">
        <v>28316</v>
      </c>
    </row>
    <row r="693" spans="1:25" x14ac:dyDescent="0.3">
      <c r="A693" s="84" t="str">
        <f t="shared" si="10"/>
        <v>jallen0</v>
      </c>
      <c r="B693" s="88" t="s">
        <v>23988</v>
      </c>
      <c r="C693" s="89" t="s">
        <v>23989</v>
      </c>
      <c r="D693" s="89" t="s">
        <v>23990</v>
      </c>
      <c r="E693" s="89" t="s">
        <v>5630</v>
      </c>
      <c r="F693" s="88" t="s">
        <v>19382</v>
      </c>
      <c r="G693" s="89" t="s">
        <v>19045</v>
      </c>
      <c r="H693" s="89" t="s">
        <v>19172</v>
      </c>
      <c r="I693" s="89" t="s">
        <v>19173</v>
      </c>
      <c r="J693" s="88" t="s">
        <v>19174</v>
      </c>
      <c r="K693" s="88" t="s">
        <v>19401</v>
      </c>
      <c r="L693" s="88" t="s">
        <v>17382</v>
      </c>
      <c r="M693" s="89" t="s">
        <v>8645</v>
      </c>
      <c r="N693" s="89" t="s">
        <v>407</v>
      </c>
      <c r="O693" s="90">
        <v>45760</v>
      </c>
      <c r="P693" s="90">
        <v>45760</v>
      </c>
      <c r="Q693" s="90">
        <v>45760</v>
      </c>
      <c r="R693" s="89">
        <v>169</v>
      </c>
      <c r="S693" s="89">
        <v>0</v>
      </c>
      <c r="T693" s="89" t="s">
        <v>19193</v>
      </c>
      <c r="U693" s="89" t="s">
        <v>23991</v>
      </c>
      <c r="W693" s="89" t="s">
        <v>15401</v>
      </c>
      <c r="X693" s="89" t="s">
        <v>407</v>
      </c>
      <c r="Y693" s="88" t="s">
        <v>15402</v>
      </c>
    </row>
    <row r="694" spans="1:25" x14ac:dyDescent="0.3">
      <c r="A694" s="84" t="str">
        <f t="shared" si="10"/>
        <v>dmcclin</v>
      </c>
      <c r="B694" s="88" t="s">
        <v>22189</v>
      </c>
      <c r="C694" s="89" t="s">
        <v>22190</v>
      </c>
      <c r="D694" s="89" t="s">
        <v>22191</v>
      </c>
      <c r="E694" s="89" t="s">
        <v>5630</v>
      </c>
      <c r="F694" s="88" t="s">
        <v>19215</v>
      </c>
      <c r="G694" s="89" t="s">
        <v>19033</v>
      </c>
      <c r="H694" s="89" t="s">
        <v>19172</v>
      </c>
      <c r="I694" s="89" t="s">
        <v>19173</v>
      </c>
      <c r="J694" s="88" t="s">
        <v>19189</v>
      </c>
      <c r="K694" s="88" t="s">
        <v>19217</v>
      </c>
      <c r="L694" s="88" t="s">
        <v>19824</v>
      </c>
      <c r="M694" s="89" t="s">
        <v>19825</v>
      </c>
      <c r="N694" s="89" t="s">
        <v>752</v>
      </c>
      <c r="O694" s="90">
        <v>45788</v>
      </c>
      <c r="P694" s="90">
        <v>45788</v>
      </c>
      <c r="Q694" s="90">
        <v>45788</v>
      </c>
      <c r="R694" s="89">
        <v>141</v>
      </c>
      <c r="S694" s="89">
        <v>0</v>
      </c>
      <c r="T694" s="89" t="s">
        <v>19193</v>
      </c>
      <c r="U694" s="89" t="s">
        <v>22192</v>
      </c>
      <c r="V694" s="89">
        <v>1</v>
      </c>
      <c r="W694" s="89" t="s">
        <v>22193</v>
      </c>
      <c r="X694" s="89" t="s">
        <v>752</v>
      </c>
      <c r="Y694" s="88" t="s">
        <v>3775</v>
      </c>
    </row>
    <row r="695" spans="1:25" x14ac:dyDescent="0.3">
      <c r="A695" s="84" t="str">
        <f t="shared" si="10"/>
        <v>arogers</v>
      </c>
      <c r="B695" s="88" t="s">
        <v>20077</v>
      </c>
      <c r="C695" s="89" t="s">
        <v>20078</v>
      </c>
      <c r="D695" s="89" t="s">
        <v>20079</v>
      </c>
      <c r="E695" s="89" t="s">
        <v>5630</v>
      </c>
      <c r="F695" s="88" t="s">
        <v>19171</v>
      </c>
      <c r="G695" s="89" t="s">
        <v>19029</v>
      </c>
      <c r="H695" s="89" t="s">
        <v>19172</v>
      </c>
      <c r="I695" s="89" t="s">
        <v>19173</v>
      </c>
      <c r="J695" s="88" t="s">
        <v>19174</v>
      </c>
      <c r="K695" s="88" t="s">
        <v>19401</v>
      </c>
      <c r="L695" s="88" t="s">
        <v>17382</v>
      </c>
      <c r="M695" s="89" t="s">
        <v>8645</v>
      </c>
      <c r="N695" s="89" t="s">
        <v>407</v>
      </c>
      <c r="O695" s="90">
        <v>45781</v>
      </c>
      <c r="P695" s="90">
        <v>45781</v>
      </c>
      <c r="Q695" s="90">
        <v>45781</v>
      </c>
      <c r="R695" s="89">
        <v>148</v>
      </c>
      <c r="S695" s="89">
        <v>0</v>
      </c>
      <c r="T695" s="89" t="s">
        <v>19193</v>
      </c>
      <c r="U695" s="89" t="s">
        <v>20080</v>
      </c>
      <c r="W695" s="89" t="s">
        <v>20081</v>
      </c>
      <c r="X695" s="89" t="s">
        <v>407</v>
      </c>
      <c r="Y695" s="88" t="s">
        <v>20082</v>
      </c>
    </row>
    <row r="696" spans="1:25" x14ac:dyDescent="0.3">
      <c r="A696" s="84" t="str">
        <f t="shared" si="10"/>
        <v>pdeliz</v>
      </c>
      <c r="B696" s="88" t="s">
        <v>27790</v>
      </c>
      <c r="C696" s="89" t="s">
        <v>27791</v>
      </c>
      <c r="D696" s="89" t="s">
        <v>27792</v>
      </c>
      <c r="E696" s="89" t="s">
        <v>5630</v>
      </c>
      <c r="F696" s="88" t="s">
        <v>19215</v>
      </c>
      <c r="G696" s="89" t="s">
        <v>19033</v>
      </c>
      <c r="H696" s="89" t="s">
        <v>19172</v>
      </c>
      <c r="I696" s="89" t="s">
        <v>19173</v>
      </c>
      <c r="J696" s="88" t="s">
        <v>19174</v>
      </c>
      <c r="K696" s="88" t="s">
        <v>19802</v>
      </c>
      <c r="L696" s="88" t="s">
        <v>19803</v>
      </c>
      <c r="M696" s="89" t="s">
        <v>19804</v>
      </c>
      <c r="N696" s="89" t="s">
        <v>549</v>
      </c>
      <c r="O696" s="90">
        <v>45788</v>
      </c>
      <c r="P696" s="90">
        <v>45788</v>
      </c>
      <c r="Q696" s="90">
        <v>45788</v>
      </c>
      <c r="R696" s="89">
        <v>141</v>
      </c>
      <c r="S696" s="89">
        <v>0</v>
      </c>
      <c r="T696" s="89" t="s">
        <v>19193</v>
      </c>
      <c r="U696" s="89" t="s">
        <v>27793</v>
      </c>
      <c r="W696" s="89" t="s">
        <v>24053</v>
      </c>
      <c r="X696" s="89" t="s">
        <v>2926</v>
      </c>
      <c r="Y696" s="88" t="s">
        <v>24054</v>
      </c>
    </row>
    <row r="697" spans="1:25" x14ac:dyDescent="0.3">
      <c r="A697" s="84" t="str">
        <f t="shared" si="10"/>
        <v>afoster</v>
      </c>
      <c r="B697" s="88" t="s">
        <v>19629</v>
      </c>
      <c r="C697" s="89" t="s">
        <v>19630</v>
      </c>
      <c r="D697" s="89" t="s">
        <v>19631</v>
      </c>
      <c r="E697" s="89" t="s">
        <v>19170</v>
      </c>
      <c r="F697" s="88" t="s">
        <v>19632</v>
      </c>
      <c r="G697" s="89" t="s">
        <v>19633</v>
      </c>
      <c r="H697" s="89" t="s">
        <v>19172</v>
      </c>
      <c r="I697" s="89" t="s">
        <v>19173</v>
      </c>
      <c r="J697" s="88" t="s">
        <v>19189</v>
      </c>
      <c r="K697" s="88" t="s">
        <v>19374</v>
      </c>
      <c r="L697" s="88" t="s">
        <v>19492</v>
      </c>
      <c r="M697" s="89" t="s">
        <v>19493</v>
      </c>
      <c r="N697" s="89" t="s">
        <v>268</v>
      </c>
      <c r="O697" s="90">
        <v>45795</v>
      </c>
      <c r="P697" s="90">
        <v>45795</v>
      </c>
      <c r="Q697" s="90">
        <v>45795</v>
      </c>
      <c r="R697" s="89">
        <v>134</v>
      </c>
      <c r="S697" s="89">
        <v>0</v>
      </c>
      <c r="T697" s="89" t="s">
        <v>19193</v>
      </c>
      <c r="U697" s="89" t="s">
        <v>19634</v>
      </c>
      <c r="W697" s="89" t="s">
        <v>267</v>
      </c>
      <c r="X697" s="89" t="s">
        <v>268</v>
      </c>
      <c r="Y697" s="88" t="s">
        <v>5354</v>
      </c>
    </row>
    <row r="698" spans="1:25" x14ac:dyDescent="0.3">
      <c r="A698" s="84" t="str">
        <f t="shared" si="10"/>
        <v>afergu0</v>
      </c>
      <c r="B698" s="88" t="s">
        <v>19587</v>
      </c>
      <c r="C698" s="89" t="s">
        <v>19588</v>
      </c>
      <c r="D698" s="89" t="s">
        <v>19589</v>
      </c>
      <c r="E698" s="89" t="s">
        <v>19170</v>
      </c>
      <c r="F698" s="88" t="s">
        <v>19171</v>
      </c>
      <c r="G698" s="89" t="s">
        <v>19029</v>
      </c>
      <c r="H698" s="89" t="s">
        <v>19172</v>
      </c>
      <c r="I698" s="89" t="s">
        <v>19173</v>
      </c>
      <c r="J698" s="88" t="s">
        <v>19189</v>
      </c>
      <c r="K698" s="88" t="s">
        <v>19333</v>
      </c>
      <c r="L698" s="88" t="s">
        <v>19467</v>
      </c>
      <c r="M698" s="89" t="s">
        <v>9084</v>
      </c>
      <c r="N698" s="89" t="s">
        <v>260</v>
      </c>
      <c r="O698" s="90">
        <v>45816</v>
      </c>
      <c r="P698" s="90">
        <v>45816</v>
      </c>
      <c r="Q698" s="90">
        <v>45816</v>
      </c>
      <c r="R698" s="89">
        <v>113</v>
      </c>
      <c r="S698" s="89">
        <v>0</v>
      </c>
      <c r="T698" s="89" t="s">
        <v>19193</v>
      </c>
      <c r="U698" s="89" t="s">
        <v>19590</v>
      </c>
      <c r="W698" s="89" t="s">
        <v>19591</v>
      </c>
      <c r="X698" s="89" t="s">
        <v>260</v>
      </c>
      <c r="Y698" s="88" t="s">
        <v>19592</v>
      </c>
    </row>
    <row r="699" spans="1:25" x14ac:dyDescent="0.3">
      <c r="A699" s="84" t="str">
        <f t="shared" si="10"/>
        <v>jbarrow</v>
      </c>
      <c r="B699" s="88" t="s">
        <v>24064</v>
      </c>
      <c r="C699" s="89" t="s">
        <v>24065</v>
      </c>
      <c r="D699" s="89" t="s">
        <v>24066</v>
      </c>
      <c r="E699" s="89" t="s">
        <v>5630</v>
      </c>
      <c r="F699" s="88" t="s">
        <v>19171</v>
      </c>
      <c r="G699" s="89" t="s">
        <v>19029</v>
      </c>
      <c r="H699" s="89" t="s">
        <v>19172</v>
      </c>
      <c r="I699" s="89" t="s">
        <v>19173</v>
      </c>
      <c r="J699" s="88" t="s">
        <v>19189</v>
      </c>
      <c r="K699" s="88" t="s">
        <v>19273</v>
      </c>
      <c r="L699" s="88" t="s">
        <v>19274</v>
      </c>
      <c r="M699" s="89" t="s">
        <v>7733</v>
      </c>
      <c r="N699" s="89" t="s">
        <v>328</v>
      </c>
      <c r="O699" s="90">
        <v>45823</v>
      </c>
      <c r="P699" s="90">
        <v>45823</v>
      </c>
      <c r="Q699" s="90">
        <v>45823</v>
      </c>
      <c r="R699" s="89">
        <v>106</v>
      </c>
      <c r="S699" s="89">
        <v>0</v>
      </c>
      <c r="T699" s="89" t="s">
        <v>19193</v>
      </c>
      <c r="U699" s="89" t="s">
        <v>14565</v>
      </c>
      <c r="W699" s="89" t="s">
        <v>789</v>
      </c>
      <c r="X699" s="89" t="s">
        <v>328</v>
      </c>
      <c r="Y699" s="88" t="s">
        <v>14566</v>
      </c>
    </row>
    <row r="700" spans="1:25" x14ac:dyDescent="0.3">
      <c r="A700" s="84" t="str">
        <f t="shared" si="10"/>
        <v>vprak</v>
      </c>
      <c r="B700" s="88" t="s">
        <v>30048</v>
      </c>
      <c r="C700" s="89" t="s">
        <v>30049</v>
      </c>
      <c r="D700" s="89" t="s">
        <v>30050</v>
      </c>
      <c r="E700" s="89" t="s">
        <v>5630</v>
      </c>
      <c r="F700" s="88" t="s">
        <v>19236</v>
      </c>
      <c r="G700" s="89" t="s">
        <v>19032</v>
      </c>
      <c r="H700" s="89" t="s">
        <v>19227</v>
      </c>
      <c r="I700" s="89" t="s">
        <v>19173</v>
      </c>
      <c r="J700" s="88" t="s">
        <v>19174</v>
      </c>
      <c r="K700" s="88" t="s">
        <v>19245</v>
      </c>
      <c r="L700" s="88" t="s">
        <v>19318</v>
      </c>
      <c r="M700" s="89" t="s">
        <v>19319</v>
      </c>
      <c r="N700" s="89" t="s">
        <v>1675</v>
      </c>
      <c r="O700" s="90">
        <v>45816</v>
      </c>
      <c r="P700" s="90">
        <v>45893</v>
      </c>
      <c r="Q700" s="90">
        <v>45816</v>
      </c>
      <c r="R700" s="89">
        <v>113</v>
      </c>
      <c r="S700" s="89">
        <v>0</v>
      </c>
      <c r="T700" s="89" t="s">
        <v>19193</v>
      </c>
      <c r="U700" s="89" t="s">
        <v>30051</v>
      </c>
      <c r="V700" s="89" t="s">
        <v>30052</v>
      </c>
      <c r="W700" s="89" t="s">
        <v>232</v>
      </c>
      <c r="X700" s="89" t="s">
        <v>1675</v>
      </c>
      <c r="Y700" s="88" t="s">
        <v>14993</v>
      </c>
    </row>
    <row r="701" spans="1:25" x14ac:dyDescent="0.3">
      <c r="A701" s="84" t="str">
        <f t="shared" si="10"/>
        <v>jturner</v>
      </c>
      <c r="B701" s="88" t="s">
        <v>25632</v>
      </c>
      <c r="C701" s="89" t="s">
        <v>25633</v>
      </c>
      <c r="D701" s="89" t="s">
        <v>25634</v>
      </c>
      <c r="E701" s="89" t="s">
        <v>5630</v>
      </c>
      <c r="F701" s="88" t="s">
        <v>19215</v>
      </c>
      <c r="G701" s="89" t="s">
        <v>19033</v>
      </c>
      <c r="H701" s="89" t="s">
        <v>19172</v>
      </c>
      <c r="I701" s="89" t="s">
        <v>19173</v>
      </c>
      <c r="J701" s="88" t="s">
        <v>19174</v>
      </c>
      <c r="K701" s="88" t="s">
        <v>19301</v>
      </c>
      <c r="L701" s="88" t="s">
        <v>19301</v>
      </c>
      <c r="M701" s="89" t="s">
        <v>19819</v>
      </c>
      <c r="N701" s="89" t="s">
        <v>760</v>
      </c>
      <c r="O701" s="90">
        <v>45816</v>
      </c>
      <c r="P701" s="90">
        <v>45816</v>
      </c>
      <c r="Q701" s="90">
        <v>45816</v>
      </c>
      <c r="R701" s="89">
        <v>113</v>
      </c>
      <c r="S701" s="89">
        <v>0</v>
      </c>
      <c r="T701" s="89" t="s">
        <v>19193</v>
      </c>
      <c r="U701" s="89" t="s">
        <v>25635</v>
      </c>
      <c r="V701" s="89" t="s">
        <v>25636</v>
      </c>
      <c r="W701" s="89" t="s">
        <v>4518</v>
      </c>
      <c r="X701" s="89" t="s">
        <v>760</v>
      </c>
      <c r="Y701" s="88" t="s">
        <v>25637</v>
      </c>
    </row>
    <row r="702" spans="1:25" x14ac:dyDescent="0.3">
      <c r="A702" s="84" t="str">
        <f t="shared" si="10"/>
        <v>rfore</v>
      </c>
      <c r="B702" s="88" t="s">
        <v>28228</v>
      </c>
      <c r="C702" s="89" t="s">
        <v>28229</v>
      </c>
      <c r="D702" s="89" t="s">
        <v>28230</v>
      </c>
      <c r="E702" s="89" t="s">
        <v>5630</v>
      </c>
      <c r="F702" s="88" t="s">
        <v>19215</v>
      </c>
      <c r="G702" s="89" t="s">
        <v>19033</v>
      </c>
      <c r="H702" s="89" t="s">
        <v>19172</v>
      </c>
      <c r="I702" s="89" t="s">
        <v>19173</v>
      </c>
      <c r="J702" s="88" t="s">
        <v>19174</v>
      </c>
      <c r="K702" s="88" t="s">
        <v>19716</v>
      </c>
      <c r="L702" s="88" t="s">
        <v>19717</v>
      </c>
      <c r="M702" s="89" t="s">
        <v>5847</v>
      </c>
      <c r="N702" s="89" t="s">
        <v>279</v>
      </c>
      <c r="O702" s="90">
        <v>45830</v>
      </c>
      <c r="P702" s="90">
        <v>45830</v>
      </c>
      <c r="Q702" s="90">
        <v>45830</v>
      </c>
      <c r="R702" s="89">
        <v>99</v>
      </c>
      <c r="S702" s="89">
        <v>0</v>
      </c>
      <c r="T702" s="89" t="s">
        <v>19193</v>
      </c>
      <c r="U702" s="89" t="s">
        <v>28231</v>
      </c>
      <c r="W702" s="89" t="s">
        <v>9229</v>
      </c>
      <c r="X702" s="89" t="s">
        <v>279</v>
      </c>
      <c r="Y702" s="88" t="s">
        <v>9230</v>
      </c>
    </row>
    <row r="703" spans="1:25" x14ac:dyDescent="0.3">
      <c r="A703" s="84" t="str">
        <f t="shared" si="10"/>
        <v>aurusky</v>
      </c>
      <c r="B703" s="88" t="s">
        <v>20235</v>
      </c>
      <c r="C703" s="89" t="s">
        <v>20236</v>
      </c>
      <c r="D703" s="89" t="s">
        <v>20237</v>
      </c>
      <c r="E703" s="89" t="s">
        <v>5630</v>
      </c>
      <c r="F703" s="88" t="s">
        <v>19215</v>
      </c>
      <c r="G703" s="89" t="s">
        <v>19033</v>
      </c>
      <c r="H703" s="89" t="s">
        <v>19172</v>
      </c>
      <c r="I703" s="89" t="s">
        <v>19173</v>
      </c>
      <c r="J703" s="88" t="s">
        <v>19189</v>
      </c>
      <c r="K703" s="88" t="s">
        <v>19345</v>
      </c>
      <c r="L703" s="88" t="s">
        <v>19551</v>
      </c>
      <c r="M703" s="89" t="s">
        <v>19552</v>
      </c>
      <c r="N703" s="89" t="s">
        <v>318</v>
      </c>
      <c r="O703" s="90">
        <v>45823</v>
      </c>
      <c r="P703" s="90">
        <v>45823</v>
      </c>
      <c r="Q703" s="90">
        <v>45823</v>
      </c>
      <c r="R703" s="89">
        <v>106</v>
      </c>
      <c r="S703" s="89">
        <v>0</v>
      </c>
      <c r="T703" s="89" t="s">
        <v>19193</v>
      </c>
      <c r="U703" s="89" t="s">
        <v>20238</v>
      </c>
      <c r="W703" s="89" t="s">
        <v>5374</v>
      </c>
      <c r="X703" s="89" t="s">
        <v>318</v>
      </c>
      <c r="Y703" s="88" t="s">
        <v>8419</v>
      </c>
    </row>
    <row r="704" spans="1:25" x14ac:dyDescent="0.3">
      <c r="A704" s="84" t="str">
        <f t="shared" si="10"/>
        <v>mgarci2</v>
      </c>
      <c r="B704" s="88" t="s">
        <v>26744</v>
      </c>
      <c r="C704" s="89" t="s">
        <v>26745</v>
      </c>
      <c r="D704" s="89" t="s">
        <v>26746</v>
      </c>
      <c r="E704" s="89" t="s">
        <v>5630</v>
      </c>
      <c r="F704" s="88" t="s">
        <v>19797</v>
      </c>
      <c r="G704" s="89" t="s">
        <v>19070</v>
      </c>
      <c r="H704" s="89" t="s">
        <v>19227</v>
      </c>
      <c r="I704" s="89" t="s">
        <v>19173</v>
      </c>
      <c r="J704" s="88" t="s">
        <v>19174</v>
      </c>
      <c r="K704" s="88" t="s">
        <v>19309</v>
      </c>
      <c r="L704" s="88" t="s">
        <v>19918</v>
      </c>
      <c r="M704" s="89" t="s">
        <v>18106</v>
      </c>
      <c r="N704" s="89" t="s">
        <v>4327</v>
      </c>
      <c r="O704" s="90">
        <v>45837</v>
      </c>
      <c r="P704" s="90">
        <v>45837</v>
      </c>
      <c r="Q704" s="90">
        <v>45837</v>
      </c>
      <c r="R704" s="89">
        <v>92</v>
      </c>
      <c r="S704" s="89">
        <v>0</v>
      </c>
      <c r="T704" s="89" t="s">
        <v>19193</v>
      </c>
      <c r="U704" s="89" t="s">
        <v>26747</v>
      </c>
      <c r="W704" s="89" t="s">
        <v>4809</v>
      </c>
      <c r="X704" s="89" t="s">
        <v>4327</v>
      </c>
      <c r="Y704" s="88" t="s">
        <v>14592</v>
      </c>
    </row>
    <row r="705" spans="1:25" x14ac:dyDescent="0.3">
      <c r="A705" s="84" t="str">
        <f t="shared" si="10"/>
        <v>tbrunt</v>
      </c>
      <c r="B705" s="88" t="s">
        <v>29496</v>
      </c>
      <c r="C705" s="89" t="s">
        <v>29497</v>
      </c>
      <c r="D705" s="89" t="s">
        <v>29498</v>
      </c>
      <c r="E705" s="89" t="s">
        <v>5630</v>
      </c>
      <c r="F705" s="88" t="s">
        <v>19215</v>
      </c>
      <c r="G705" s="89" t="s">
        <v>19033</v>
      </c>
      <c r="H705" s="89" t="s">
        <v>19172</v>
      </c>
      <c r="I705" s="89" t="s">
        <v>19173</v>
      </c>
      <c r="J705" s="88" t="s">
        <v>19174</v>
      </c>
      <c r="K705" s="88" t="s">
        <v>19716</v>
      </c>
      <c r="L705" s="88" t="s">
        <v>21535</v>
      </c>
      <c r="M705" s="89" t="s">
        <v>17220</v>
      </c>
      <c r="N705" s="89" t="s">
        <v>297</v>
      </c>
      <c r="O705" s="90">
        <v>45837</v>
      </c>
      <c r="P705" s="90">
        <v>45837</v>
      </c>
      <c r="Q705" s="90">
        <v>45837</v>
      </c>
      <c r="R705" s="89">
        <v>92</v>
      </c>
      <c r="S705" s="89">
        <v>0</v>
      </c>
      <c r="T705" s="89" t="s">
        <v>19193</v>
      </c>
      <c r="U705" s="89" t="s">
        <v>29499</v>
      </c>
      <c r="W705" s="89" t="s">
        <v>29500</v>
      </c>
      <c r="X705" s="89" t="s">
        <v>287</v>
      </c>
      <c r="Y705" s="88" t="s">
        <v>18017</v>
      </c>
    </row>
    <row r="706" spans="1:25" x14ac:dyDescent="0.3">
      <c r="A706" s="84" t="str">
        <f t="shared" si="10"/>
        <v>kher0</v>
      </c>
      <c r="B706" s="88" t="s">
        <v>25905</v>
      </c>
      <c r="C706" s="89" t="s">
        <v>25906</v>
      </c>
      <c r="D706" s="89" t="s">
        <v>25907</v>
      </c>
      <c r="E706" s="89" t="s">
        <v>5630</v>
      </c>
      <c r="F706" s="88" t="s">
        <v>19215</v>
      </c>
      <c r="G706" s="89" t="s">
        <v>19033</v>
      </c>
      <c r="H706" s="89" t="s">
        <v>19172</v>
      </c>
      <c r="I706" s="89" t="s">
        <v>19173</v>
      </c>
      <c r="J706" s="88" t="s">
        <v>19174</v>
      </c>
      <c r="K706" s="88" t="s">
        <v>19216</v>
      </c>
      <c r="L706" s="88" t="s">
        <v>19217</v>
      </c>
      <c r="M706" s="89" t="s">
        <v>19218</v>
      </c>
      <c r="N706" s="89" t="s">
        <v>453</v>
      </c>
      <c r="O706" s="90">
        <v>45851</v>
      </c>
      <c r="P706" s="90">
        <v>45851</v>
      </c>
      <c r="Q706" s="90">
        <v>45851</v>
      </c>
      <c r="R706" s="89">
        <v>78</v>
      </c>
      <c r="S706" s="89">
        <v>0</v>
      </c>
      <c r="T706" s="89" t="s">
        <v>19219</v>
      </c>
      <c r="U706" s="89" t="s">
        <v>25908</v>
      </c>
      <c r="W706" s="89" t="s">
        <v>772</v>
      </c>
      <c r="X706" s="89" t="s">
        <v>453</v>
      </c>
      <c r="Y706" s="88" t="s">
        <v>25909</v>
      </c>
    </row>
    <row r="707" spans="1:25" x14ac:dyDescent="0.3">
      <c r="A707" s="84" t="str">
        <f t="shared" ref="A707:A770" si="11">TRIM(D707)</f>
        <v>ahollis</v>
      </c>
      <c r="B707" s="88" t="s">
        <v>19737</v>
      </c>
      <c r="C707" s="89" t="s">
        <v>19738</v>
      </c>
      <c r="D707" s="89" t="s">
        <v>19739</v>
      </c>
      <c r="E707" s="89" t="s">
        <v>5630</v>
      </c>
      <c r="F707" s="88" t="s">
        <v>19372</v>
      </c>
      <c r="G707" s="89" t="s">
        <v>19373</v>
      </c>
      <c r="H707" s="89" t="s">
        <v>19172</v>
      </c>
      <c r="I707" s="89" t="s">
        <v>19173</v>
      </c>
      <c r="J707" s="88" t="s">
        <v>19189</v>
      </c>
      <c r="K707" s="88" t="s">
        <v>19374</v>
      </c>
      <c r="L707" s="88" t="s">
        <v>19375</v>
      </c>
      <c r="M707" s="89" t="s">
        <v>19376</v>
      </c>
      <c r="N707" s="89" t="s">
        <v>575</v>
      </c>
      <c r="O707" s="90">
        <v>45844</v>
      </c>
      <c r="P707" s="90">
        <v>45844</v>
      </c>
      <c r="Q707" s="90">
        <v>45844</v>
      </c>
      <c r="R707" s="89">
        <v>85</v>
      </c>
      <c r="S707" s="89">
        <v>0</v>
      </c>
      <c r="T707" s="89" t="s">
        <v>19219</v>
      </c>
      <c r="U707" s="89" t="s">
        <v>19740</v>
      </c>
      <c r="W707" s="89" t="s">
        <v>1436</v>
      </c>
      <c r="X707" s="89" t="s">
        <v>575</v>
      </c>
      <c r="Y707" s="88" t="s">
        <v>12175</v>
      </c>
    </row>
    <row r="708" spans="1:25" x14ac:dyDescent="0.3">
      <c r="A708" s="84" t="str">
        <f t="shared" si="11"/>
        <v>npowell</v>
      </c>
      <c r="B708" s="88" t="s">
        <v>27552</v>
      </c>
      <c r="C708" s="89" t="s">
        <v>27553</v>
      </c>
      <c r="D708" s="89" t="s">
        <v>27554</v>
      </c>
      <c r="E708" s="89" t="s">
        <v>5630</v>
      </c>
      <c r="F708" s="88" t="s">
        <v>19171</v>
      </c>
      <c r="G708" s="89" t="s">
        <v>19029</v>
      </c>
      <c r="H708" s="89" t="s">
        <v>19172</v>
      </c>
      <c r="I708" s="89" t="s">
        <v>19173</v>
      </c>
      <c r="J708" s="88" t="s">
        <v>19189</v>
      </c>
      <c r="K708" s="88" t="s">
        <v>19273</v>
      </c>
      <c r="L708" s="88" t="s">
        <v>19274</v>
      </c>
      <c r="M708" s="89" t="s">
        <v>7733</v>
      </c>
      <c r="N708" s="89" t="s">
        <v>328</v>
      </c>
      <c r="O708" s="90">
        <v>45851</v>
      </c>
      <c r="P708" s="90">
        <v>45851</v>
      </c>
      <c r="Q708" s="90">
        <v>45851</v>
      </c>
      <c r="R708" s="89">
        <v>78</v>
      </c>
      <c r="S708" s="89">
        <v>0</v>
      </c>
      <c r="T708" s="89" t="s">
        <v>19219</v>
      </c>
      <c r="U708" s="89" t="s">
        <v>27555</v>
      </c>
      <c r="W708" s="89" t="s">
        <v>9182</v>
      </c>
      <c r="X708" s="89" t="s">
        <v>416</v>
      </c>
      <c r="Y708" s="88" t="s">
        <v>9183</v>
      </c>
    </row>
    <row r="709" spans="1:25" x14ac:dyDescent="0.3">
      <c r="A709" s="84" t="str">
        <f t="shared" si="11"/>
        <v>jbrough</v>
      </c>
      <c r="B709" s="88" t="s">
        <v>24163</v>
      </c>
      <c r="C709" s="89" t="s">
        <v>24164</v>
      </c>
      <c r="D709" s="89" t="s">
        <v>24165</v>
      </c>
      <c r="E709" s="89" t="s">
        <v>5630</v>
      </c>
      <c r="F709" s="88" t="s">
        <v>19372</v>
      </c>
      <c r="G709" s="89" t="s">
        <v>19373</v>
      </c>
      <c r="H709" s="89" t="s">
        <v>19172</v>
      </c>
      <c r="I709" s="89" t="s">
        <v>19173</v>
      </c>
      <c r="J709" s="88" t="s">
        <v>19189</v>
      </c>
      <c r="K709" s="88" t="s">
        <v>19374</v>
      </c>
      <c r="L709" s="88" t="s">
        <v>19375</v>
      </c>
      <c r="M709" s="89" t="s">
        <v>19376</v>
      </c>
      <c r="N709" s="89" t="s">
        <v>575</v>
      </c>
      <c r="O709" s="90">
        <v>45858</v>
      </c>
      <c r="P709" s="90">
        <v>45858</v>
      </c>
      <c r="Q709" s="90">
        <v>45858</v>
      </c>
      <c r="R709" s="89">
        <v>71</v>
      </c>
      <c r="S709" s="89">
        <v>0</v>
      </c>
      <c r="T709" s="89" t="s">
        <v>19219</v>
      </c>
      <c r="U709" s="89" t="s">
        <v>24166</v>
      </c>
      <c r="W709" s="89" t="s">
        <v>1946</v>
      </c>
      <c r="X709" s="89" t="s">
        <v>268</v>
      </c>
      <c r="Y709" s="88" t="s">
        <v>24167</v>
      </c>
    </row>
    <row r="710" spans="1:25" x14ac:dyDescent="0.3">
      <c r="A710" s="84" t="str">
        <f t="shared" si="11"/>
        <v>areid</v>
      </c>
      <c r="B710" s="88" t="s">
        <v>20046</v>
      </c>
      <c r="C710" s="89" t="s">
        <v>20047</v>
      </c>
      <c r="D710" s="89" t="s">
        <v>20048</v>
      </c>
      <c r="E710" s="89" t="s">
        <v>5630</v>
      </c>
      <c r="F710" s="88" t="s">
        <v>19372</v>
      </c>
      <c r="G710" s="89" t="s">
        <v>19373</v>
      </c>
      <c r="H710" s="89" t="s">
        <v>19172</v>
      </c>
      <c r="I710" s="89" t="s">
        <v>19173</v>
      </c>
      <c r="J710" s="88" t="s">
        <v>19189</v>
      </c>
      <c r="K710" s="88" t="s">
        <v>19374</v>
      </c>
      <c r="L710" s="88" t="s">
        <v>19375</v>
      </c>
      <c r="M710" s="89" t="s">
        <v>19376</v>
      </c>
      <c r="N710" s="89" t="s">
        <v>575</v>
      </c>
      <c r="O710" s="90">
        <v>45858</v>
      </c>
      <c r="P710" s="90">
        <v>45858</v>
      </c>
      <c r="Q710" s="90">
        <v>45858</v>
      </c>
      <c r="R710" s="89">
        <v>71</v>
      </c>
      <c r="S710" s="89">
        <v>0</v>
      </c>
      <c r="T710" s="89" t="s">
        <v>19219</v>
      </c>
      <c r="U710" s="89" t="s">
        <v>20049</v>
      </c>
      <c r="W710" s="89" t="s">
        <v>20050</v>
      </c>
      <c r="X710" s="89" t="s">
        <v>268</v>
      </c>
      <c r="Y710" s="88" t="s">
        <v>20051</v>
      </c>
    </row>
    <row r="711" spans="1:25" x14ac:dyDescent="0.3">
      <c r="A711" s="84" t="str">
        <f t="shared" si="11"/>
        <v>jbartle</v>
      </c>
      <c r="B711" s="88" t="s">
        <v>24067</v>
      </c>
      <c r="C711" s="89" t="s">
        <v>24068</v>
      </c>
      <c r="D711" s="89" t="s">
        <v>24069</v>
      </c>
      <c r="E711" s="89" t="s">
        <v>5630</v>
      </c>
      <c r="F711" s="88" t="s">
        <v>19215</v>
      </c>
      <c r="G711" s="89" t="s">
        <v>19033</v>
      </c>
      <c r="H711" s="89" t="s">
        <v>19172</v>
      </c>
      <c r="I711" s="89" t="s">
        <v>19173</v>
      </c>
      <c r="J711" s="88" t="s">
        <v>19189</v>
      </c>
      <c r="K711" s="88" t="s">
        <v>19415</v>
      </c>
      <c r="L711" s="88" t="s">
        <v>6684</v>
      </c>
      <c r="M711" s="89" t="s">
        <v>19416</v>
      </c>
      <c r="N711" s="89" t="s">
        <v>318</v>
      </c>
      <c r="O711" s="90">
        <v>45865</v>
      </c>
      <c r="P711" s="90">
        <v>45865</v>
      </c>
      <c r="Q711" s="90">
        <v>45865</v>
      </c>
      <c r="R711" s="89">
        <v>64</v>
      </c>
      <c r="S711" s="89">
        <v>0</v>
      </c>
      <c r="T711" s="89" t="s">
        <v>19219</v>
      </c>
      <c r="U711" s="89" t="s">
        <v>24070</v>
      </c>
      <c r="W711" s="89" t="s">
        <v>24071</v>
      </c>
      <c r="X711" s="89" t="s">
        <v>318</v>
      </c>
      <c r="Y711" s="88" t="s">
        <v>11049</v>
      </c>
    </row>
    <row r="712" spans="1:25" x14ac:dyDescent="0.3">
      <c r="A712" s="84" t="str">
        <f t="shared" si="11"/>
        <v>sarriag</v>
      </c>
      <c r="B712" s="88" t="s">
        <v>28909</v>
      </c>
      <c r="C712" s="89" t="s">
        <v>28910</v>
      </c>
      <c r="D712" s="89" t="s">
        <v>28911</v>
      </c>
      <c r="E712" s="89" t="s">
        <v>19170</v>
      </c>
      <c r="F712" s="88" t="s">
        <v>19215</v>
      </c>
      <c r="G712" s="89" t="s">
        <v>19033</v>
      </c>
      <c r="H712" s="89" t="s">
        <v>19172</v>
      </c>
      <c r="I712" s="89" t="s">
        <v>19173</v>
      </c>
      <c r="J712" s="88" t="s">
        <v>19189</v>
      </c>
      <c r="K712" s="88" t="s">
        <v>19273</v>
      </c>
      <c r="L712" s="88" t="s">
        <v>19274</v>
      </c>
      <c r="M712" s="89" t="s">
        <v>7733</v>
      </c>
      <c r="N712" s="89" t="s">
        <v>328</v>
      </c>
      <c r="O712" s="90">
        <v>45879</v>
      </c>
      <c r="P712" s="90">
        <v>45879</v>
      </c>
      <c r="Q712" s="90">
        <v>45879</v>
      </c>
      <c r="R712" s="89">
        <v>50</v>
      </c>
      <c r="S712" s="89">
        <v>0</v>
      </c>
      <c r="T712" s="89" t="s">
        <v>19448</v>
      </c>
      <c r="U712" s="89" t="s">
        <v>28912</v>
      </c>
      <c r="W712" s="89" t="s">
        <v>782</v>
      </c>
      <c r="X712" s="89" t="s">
        <v>416</v>
      </c>
      <c r="Y712" s="88" t="s">
        <v>28913</v>
      </c>
    </row>
    <row r="713" spans="1:25" x14ac:dyDescent="0.3">
      <c r="A713" s="84" t="str">
        <f t="shared" si="11"/>
        <v>asarwar</v>
      </c>
      <c r="B713" s="88" t="s">
        <v>20130</v>
      </c>
      <c r="C713" s="89" t="s">
        <v>20131</v>
      </c>
      <c r="D713" s="89" t="s">
        <v>20132</v>
      </c>
      <c r="E713" s="89" t="s">
        <v>5630</v>
      </c>
      <c r="F713" s="88" t="s">
        <v>19181</v>
      </c>
      <c r="G713" s="89" t="s">
        <v>19030</v>
      </c>
      <c r="H713" s="89" t="s">
        <v>19172</v>
      </c>
      <c r="I713" s="89" t="s">
        <v>19173</v>
      </c>
      <c r="J713" s="88" t="s">
        <v>19189</v>
      </c>
      <c r="K713" s="88" t="s">
        <v>19294</v>
      </c>
      <c r="L713" s="88" t="s">
        <v>19295</v>
      </c>
      <c r="M713" s="89" t="s">
        <v>19296</v>
      </c>
      <c r="N713" s="89" t="s">
        <v>541</v>
      </c>
      <c r="O713" s="90">
        <v>45879</v>
      </c>
      <c r="P713" s="90">
        <v>45879</v>
      </c>
      <c r="Q713" s="90">
        <v>45879</v>
      </c>
      <c r="R713" s="89">
        <v>50</v>
      </c>
      <c r="S713" s="89">
        <v>0</v>
      </c>
      <c r="T713" s="89" t="s">
        <v>19448</v>
      </c>
      <c r="U713" s="89" t="s">
        <v>20133</v>
      </c>
      <c r="W713" s="89" t="s">
        <v>5007</v>
      </c>
      <c r="X713" s="89" t="s">
        <v>328</v>
      </c>
      <c r="Y713" s="88" t="s">
        <v>10923</v>
      </c>
    </row>
    <row r="714" spans="1:25" x14ac:dyDescent="0.3">
      <c r="A714" s="84" t="str">
        <f t="shared" si="11"/>
        <v>lgonzal</v>
      </c>
      <c r="B714" s="88" t="s">
        <v>26234</v>
      </c>
      <c r="C714" s="89" t="s">
        <v>26235</v>
      </c>
      <c r="D714" s="89" t="s">
        <v>26236</v>
      </c>
      <c r="E714" s="89" t="s">
        <v>19170</v>
      </c>
      <c r="F714" s="88" t="s">
        <v>19236</v>
      </c>
      <c r="G714" s="89" t="s">
        <v>19032</v>
      </c>
      <c r="H714" s="89" t="s">
        <v>19227</v>
      </c>
      <c r="I714" s="89" t="s">
        <v>19173</v>
      </c>
      <c r="J714" s="88" t="s">
        <v>19189</v>
      </c>
      <c r="K714" s="88" t="s">
        <v>19415</v>
      </c>
      <c r="L714" s="88" t="s">
        <v>6684</v>
      </c>
      <c r="M714" s="89" t="s">
        <v>19416</v>
      </c>
      <c r="N714" s="89" t="s">
        <v>318</v>
      </c>
      <c r="O714" s="90">
        <v>45879</v>
      </c>
      <c r="P714" s="90">
        <v>45879</v>
      </c>
      <c r="Q714" s="90">
        <v>45879</v>
      </c>
      <c r="R714" s="89">
        <v>50</v>
      </c>
      <c r="S714" s="89">
        <v>0</v>
      </c>
      <c r="T714" s="89" t="s">
        <v>19448</v>
      </c>
      <c r="U714" s="89" t="s">
        <v>26237</v>
      </c>
      <c r="W714" s="89" t="s">
        <v>26238</v>
      </c>
      <c r="X714" s="89" t="s">
        <v>318</v>
      </c>
      <c r="Y714" s="88" t="s">
        <v>14299</v>
      </c>
    </row>
    <row r="715" spans="1:25" x14ac:dyDescent="0.3">
      <c r="A715" s="84" t="str">
        <f t="shared" si="11"/>
        <v>cscalla</v>
      </c>
      <c r="B715" s="88" t="s">
        <v>21532</v>
      </c>
      <c r="C715" s="89" t="s">
        <v>21533</v>
      </c>
      <c r="D715" s="89" t="s">
        <v>21534</v>
      </c>
      <c r="E715" s="89" t="s">
        <v>5630</v>
      </c>
      <c r="F715" s="88" t="s">
        <v>19171</v>
      </c>
      <c r="G715" s="89" t="s">
        <v>19029</v>
      </c>
      <c r="H715" s="89" t="s">
        <v>19172</v>
      </c>
      <c r="I715" s="89" t="s">
        <v>19173</v>
      </c>
      <c r="J715" s="88" t="s">
        <v>19174</v>
      </c>
      <c r="K715" s="88" t="s">
        <v>19716</v>
      </c>
      <c r="L715" s="88" t="s">
        <v>21535</v>
      </c>
      <c r="M715" s="89" t="s">
        <v>17220</v>
      </c>
      <c r="N715" s="89" t="s">
        <v>297</v>
      </c>
      <c r="O715" s="90">
        <v>45886</v>
      </c>
      <c r="P715" s="90">
        <v>45886</v>
      </c>
      <c r="Q715" s="90">
        <v>45886</v>
      </c>
      <c r="R715" s="89">
        <v>43</v>
      </c>
      <c r="S715" s="89">
        <v>0</v>
      </c>
      <c r="T715" s="89" t="s">
        <v>19448</v>
      </c>
      <c r="U715" s="89" t="s">
        <v>21536</v>
      </c>
      <c r="W715" s="89" t="s">
        <v>21537</v>
      </c>
      <c r="X715" s="89" t="s">
        <v>287</v>
      </c>
      <c r="Y715" s="88" t="s">
        <v>21538</v>
      </c>
    </row>
    <row r="716" spans="1:25" x14ac:dyDescent="0.3">
      <c r="A716" s="84" t="str">
        <f t="shared" si="11"/>
        <v>eisbell</v>
      </c>
      <c r="B716" s="88" t="s">
        <v>22801</v>
      </c>
      <c r="C716" s="89" t="s">
        <v>22802</v>
      </c>
      <c r="D716" s="89" t="s">
        <v>22803</v>
      </c>
      <c r="E716" s="89" t="s">
        <v>19170</v>
      </c>
      <c r="F716" s="88" t="s">
        <v>19632</v>
      </c>
      <c r="G716" s="89" t="s">
        <v>19633</v>
      </c>
      <c r="H716" s="89" t="s">
        <v>19172</v>
      </c>
      <c r="I716" s="89" t="s">
        <v>19173</v>
      </c>
      <c r="J716" s="88" t="s">
        <v>19189</v>
      </c>
      <c r="K716" s="88" t="s">
        <v>19374</v>
      </c>
      <c r="L716" s="88" t="s">
        <v>19492</v>
      </c>
      <c r="M716" s="89" t="s">
        <v>19493</v>
      </c>
      <c r="N716" s="89" t="s">
        <v>268</v>
      </c>
      <c r="O716" s="90">
        <v>45893</v>
      </c>
      <c r="P716" s="90">
        <v>45893</v>
      </c>
      <c r="Q716" s="90">
        <v>45893</v>
      </c>
      <c r="R716" s="89">
        <v>36</v>
      </c>
      <c r="S716" s="89">
        <v>0</v>
      </c>
      <c r="T716" s="89" t="s">
        <v>19448</v>
      </c>
      <c r="U716" s="89" t="s">
        <v>22804</v>
      </c>
      <c r="W716" s="89" t="s">
        <v>22805</v>
      </c>
      <c r="X716" s="89" t="s">
        <v>477</v>
      </c>
      <c r="Y716" s="88" t="s">
        <v>22806</v>
      </c>
    </row>
    <row r="717" spans="1:25" x14ac:dyDescent="0.3">
      <c r="A717" s="84" t="str">
        <f t="shared" si="11"/>
        <v>btenenb</v>
      </c>
      <c r="B717" s="88" t="s">
        <v>20833</v>
      </c>
      <c r="C717" s="89" t="s">
        <v>20834</v>
      </c>
      <c r="D717" s="89" t="s">
        <v>20835</v>
      </c>
      <c r="E717" s="89" t="s">
        <v>5630</v>
      </c>
      <c r="F717" s="88" t="s">
        <v>19181</v>
      </c>
      <c r="G717" s="89" t="s">
        <v>19030</v>
      </c>
      <c r="H717" s="89" t="s">
        <v>19172</v>
      </c>
      <c r="I717" s="89" t="s">
        <v>19173</v>
      </c>
      <c r="J717" s="88" t="s">
        <v>19189</v>
      </c>
      <c r="K717" s="88" t="s">
        <v>19333</v>
      </c>
      <c r="L717" s="88" t="s">
        <v>19447</v>
      </c>
      <c r="M717" s="89" t="s">
        <v>9382</v>
      </c>
      <c r="N717" s="89" t="s">
        <v>366</v>
      </c>
      <c r="O717" s="90">
        <v>45907</v>
      </c>
      <c r="P717" s="90">
        <v>45907</v>
      </c>
      <c r="Q717" s="90">
        <v>45907</v>
      </c>
      <c r="R717" s="89">
        <v>22</v>
      </c>
      <c r="S717" s="89">
        <v>0</v>
      </c>
      <c r="T717" s="89" t="s">
        <v>19183</v>
      </c>
      <c r="U717" s="89" t="s">
        <v>20836</v>
      </c>
      <c r="W717" s="89" t="s">
        <v>20837</v>
      </c>
      <c r="X717" s="89" t="s">
        <v>416</v>
      </c>
      <c r="Y717" s="88" t="s">
        <v>16610</v>
      </c>
    </row>
    <row r="718" spans="1:25" x14ac:dyDescent="0.3">
      <c r="A718" s="84" t="str">
        <f t="shared" si="11"/>
        <v>msahibz</v>
      </c>
      <c r="B718" s="88" t="s">
        <v>27187</v>
      </c>
      <c r="C718" s="89" t="s">
        <v>27188</v>
      </c>
      <c r="D718" s="89" t="s">
        <v>27189</v>
      </c>
      <c r="E718" s="89" t="s">
        <v>5630</v>
      </c>
      <c r="F718" s="88" t="s">
        <v>19171</v>
      </c>
      <c r="G718" s="89" t="s">
        <v>19029</v>
      </c>
      <c r="H718" s="89" t="s">
        <v>19172</v>
      </c>
      <c r="I718" s="89" t="s">
        <v>19173</v>
      </c>
      <c r="J718" s="88" t="s">
        <v>19189</v>
      </c>
      <c r="K718" s="88" t="s">
        <v>19294</v>
      </c>
      <c r="L718" s="88" t="s">
        <v>19295</v>
      </c>
      <c r="M718" s="89" t="s">
        <v>19296</v>
      </c>
      <c r="N718" s="89" t="s">
        <v>541</v>
      </c>
      <c r="O718" s="90">
        <v>45914</v>
      </c>
      <c r="P718" s="90">
        <v>45914</v>
      </c>
      <c r="Q718" s="90">
        <v>45914</v>
      </c>
      <c r="R718" s="89">
        <v>15</v>
      </c>
      <c r="S718" s="89">
        <v>0</v>
      </c>
      <c r="T718" s="89" t="s">
        <v>19183</v>
      </c>
      <c r="U718" s="89" t="s">
        <v>27190</v>
      </c>
      <c r="W718" s="89" t="s">
        <v>399</v>
      </c>
      <c r="X718" s="89" t="s">
        <v>328</v>
      </c>
      <c r="Y718" s="88" t="s">
        <v>16916</v>
      </c>
    </row>
    <row r="719" spans="1:25" x14ac:dyDescent="0.3">
      <c r="A719" s="84" t="str">
        <f t="shared" si="11"/>
        <v>arashed</v>
      </c>
      <c r="B719" s="88" t="s">
        <v>20042</v>
      </c>
      <c r="C719" s="89" t="s">
        <v>20043</v>
      </c>
      <c r="D719" s="89" t="s">
        <v>20044</v>
      </c>
      <c r="E719" s="89" t="s">
        <v>5630</v>
      </c>
      <c r="F719" s="88" t="s">
        <v>19181</v>
      </c>
      <c r="G719" s="89" t="s">
        <v>19030</v>
      </c>
      <c r="H719" s="89" t="s">
        <v>19172</v>
      </c>
      <c r="I719" s="89" t="s">
        <v>19173</v>
      </c>
      <c r="J719" s="88" t="s">
        <v>19174</v>
      </c>
      <c r="K719" s="88" t="s">
        <v>19216</v>
      </c>
      <c r="L719" s="88" t="s">
        <v>19237</v>
      </c>
      <c r="M719" s="89" t="s">
        <v>19238</v>
      </c>
      <c r="N719" s="89" t="s">
        <v>250</v>
      </c>
      <c r="O719" s="90">
        <v>45914</v>
      </c>
      <c r="P719" s="90">
        <v>45914</v>
      </c>
      <c r="Q719" s="90">
        <v>45914</v>
      </c>
      <c r="R719" s="89">
        <v>15</v>
      </c>
      <c r="S719" s="89">
        <v>0</v>
      </c>
      <c r="T719" s="89" t="s">
        <v>19183</v>
      </c>
      <c r="U719" s="89" t="s">
        <v>20045</v>
      </c>
      <c r="W719" s="89" t="s">
        <v>4235</v>
      </c>
      <c r="X719" s="89" t="s">
        <v>250</v>
      </c>
      <c r="Y719" s="88" t="s">
        <v>16661</v>
      </c>
    </row>
    <row r="720" spans="1:25" x14ac:dyDescent="0.3">
      <c r="A720" s="84" t="str">
        <f t="shared" si="11"/>
        <v>xleandr</v>
      </c>
      <c r="B720" s="88" t="s">
        <v>30369</v>
      </c>
      <c r="C720" s="89" t="s">
        <v>30370</v>
      </c>
      <c r="D720" s="89" t="s">
        <v>30371</v>
      </c>
      <c r="E720" s="89" t="s">
        <v>5630</v>
      </c>
      <c r="F720" s="88" t="s">
        <v>19372</v>
      </c>
      <c r="G720" s="89" t="s">
        <v>19373</v>
      </c>
      <c r="H720" s="89" t="s">
        <v>19172</v>
      </c>
      <c r="I720" s="89" t="s">
        <v>19173</v>
      </c>
      <c r="J720" s="88" t="s">
        <v>19189</v>
      </c>
      <c r="K720" s="88" t="s">
        <v>19374</v>
      </c>
      <c r="L720" s="88" t="s">
        <v>19375</v>
      </c>
      <c r="M720" s="89" t="s">
        <v>19376</v>
      </c>
      <c r="N720" s="89" t="s">
        <v>575</v>
      </c>
      <c r="O720" s="90">
        <v>45914</v>
      </c>
      <c r="P720" s="90">
        <v>45914</v>
      </c>
      <c r="Q720" s="90">
        <v>45914</v>
      </c>
      <c r="R720" s="89">
        <v>15</v>
      </c>
      <c r="S720" s="89">
        <v>0</v>
      </c>
      <c r="T720" s="89" t="s">
        <v>19183</v>
      </c>
      <c r="U720" s="89" t="s">
        <v>30372</v>
      </c>
      <c r="W720" s="89" t="s">
        <v>344</v>
      </c>
      <c r="X720" s="89" t="s">
        <v>575</v>
      </c>
      <c r="Y720" s="88" t="s">
        <v>5315</v>
      </c>
    </row>
    <row r="721" spans="1:25" x14ac:dyDescent="0.3">
      <c r="A721" s="84" t="str">
        <f t="shared" si="11"/>
        <v>cbanik</v>
      </c>
      <c r="B721" s="88" t="s">
        <v>20928</v>
      </c>
      <c r="C721" s="89" t="s">
        <v>20929</v>
      </c>
      <c r="D721" s="89" t="s">
        <v>20930</v>
      </c>
      <c r="E721" s="89" t="s">
        <v>5630</v>
      </c>
      <c r="F721" s="88" t="s">
        <v>19181</v>
      </c>
      <c r="G721" s="89" t="s">
        <v>19030</v>
      </c>
      <c r="H721" s="89" t="s">
        <v>19172</v>
      </c>
      <c r="I721" s="89" t="s">
        <v>19173</v>
      </c>
      <c r="J721" s="88" t="s">
        <v>19189</v>
      </c>
      <c r="K721" s="88" t="s">
        <v>19345</v>
      </c>
      <c r="L721" s="88" t="s">
        <v>19346</v>
      </c>
      <c r="M721" s="89" t="s">
        <v>19347</v>
      </c>
      <c r="N721" s="89" t="s">
        <v>382</v>
      </c>
      <c r="O721" s="90">
        <v>45928</v>
      </c>
      <c r="P721" s="90">
        <v>45928</v>
      </c>
      <c r="Q721" s="90">
        <v>45928</v>
      </c>
      <c r="R721" s="89">
        <v>1</v>
      </c>
      <c r="S721" s="89">
        <v>0</v>
      </c>
      <c r="T721" s="89" t="s">
        <v>19183</v>
      </c>
      <c r="U721" s="89" t="s">
        <v>20931</v>
      </c>
      <c r="W721" s="89" t="s">
        <v>893</v>
      </c>
      <c r="X721" s="89" t="s">
        <v>382</v>
      </c>
      <c r="Y721" s="88" t="s">
        <v>20932</v>
      </c>
    </row>
    <row r="722" spans="1:25" x14ac:dyDescent="0.3">
      <c r="A722" s="84" t="str">
        <f t="shared" si="11"/>
        <v>mfullwo</v>
      </c>
      <c r="B722" s="88" t="s">
        <v>26718</v>
      </c>
      <c r="C722" s="89" t="s">
        <v>26719</v>
      </c>
      <c r="D722" s="89" t="s">
        <v>26720</v>
      </c>
      <c r="E722" s="89" t="s">
        <v>5630</v>
      </c>
      <c r="F722" s="88" t="s">
        <v>19181</v>
      </c>
      <c r="G722" s="89" t="s">
        <v>19030</v>
      </c>
      <c r="H722" s="89" t="s">
        <v>19172</v>
      </c>
      <c r="I722" s="89" t="s">
        <v>19173</v>
      </c>
      <c r="J722" s="88" t="s">
        <v>19189</v>
      </c>
      <c r="K722" s="88" t="s">
        <v>19273</v>
      </c>
      <c r="L722" s="88" t="s">
        <v>19274</v>
      </c>
      <c r="M722" s="89" t="s">
        <v>7733</v>
      </c>
      <c r="N722" s="89" t="s">
        <v>328</v>
      </c>
      <c r="O722" s="90">
        <v>45921</v>
      </c>
      <c r="P722" s="90">
        <v>45921</v>
      </c>
      <c r="Q722" s="90">
        <v>45921</v>
      </c>
      <c r="R722" s="89">
        <v>8</v>
      </c>
      <c r="S722" s="89">
        <v>0</v>
      </c>
      <c r="T722" s="89" t="s">
        <v>19183</v>
      </c>
      <c r="U722" s="89" t="s">
        <v>26721</v>
      </c>
      <c r="W722" s="89" t="s">
        <v>26723</v>
      </c>
      <c r="X722" s="89" t="s">
        <v>375</v>
      </c>
      <c r="Y722" s="88" t="s">
        <v>15472</v>
      </c>
    </row>
    <row r="723" spans="1:25" x14ac:dyDescent="0.3">
      <c r="A723" s="84" t="str">
        <f t="shared" si="11"/>
        <v>jkepley</v>
      </c>
      <c r="B723" s="88" t="s">
        <v>24848</v>
      </c>
      <c r="C723" s="89" t="s">
        <v>24849</v>
      </c>
      <c r="D723" s="89" t="s">
        <v>24850</v>
      </c>
      <c r="E723" s="89" t="s">
        <v>5630</v>
      </c>
      <c r="F723" s="88" t="s">
        <v>19236</v>
      </c>
      <c r="G723" s="89" t="s">
        <v>19032</v>
      </c>
      <c r="H723" s="89" t="s">
        <v>19227</v>
      </c>
      <c r="I723" s="89" t="s">
        <v>19173</v>
      </c>
      <c r="J723" s="88" t="s">
        <v>19189</v>
      </c>
      <c r="K723" s="88" t="s">
        <v>19374</v>
      </c>
      <c r="L723" s="88" t="s">
        <v>20447</v>
      </c>
      <c r="M723" s="89" t="s">
        <v>17220</v>
      </c>
      <c r="N723" s="89" t="s">
        <v>297</v>
      </c>
      <c r="O723" s="90">
        <v>45921</v>
      </c>
      <c r="P723" s="90">
        <v>45921</v>
      </c>
      <c r="Q723" s="90">
        <v>45921</v>
      </c>
      <c r="R723" s="89">
        <v>8</v>
      </c>
      <c r="S723" s="89">
        <v>0</v>
      </c>
      <c r="T723" s="89" t="s">
        <v>19183</v>
      </c>
      <c r="U723" s="89" t="s">
        <v>24851</v>
      </c>
      <c r="W723" s="89" t="s">
        <v>296</v>
      </c>
      <c r="X723" s="89" t="s">
        <v>297</v>
      </c>
      <c r="Y723" s="88" t="s">
        <v>24852</v>
      </c>
    </row>
    <row r="724" spans="1:25" x14ac:dyDescent="0.3">
      <c r="A724" s="84" t="str">
        <f t="shared" si="11"/>
        <v>davila</v>
      </c>
      <c r="B724" s="88" t="s">
        <v>21693</v>
      </c>
      <c r="C724" s="89" t="s">
        <v>21694</v>
      </c>
      <c r="D724" s="89" t="s">
        <v>21695</v>
      </c>
      <c r="E724" s="89" t="s">
        <v>5630</v>
      </c>
      <c r="F724" s="88" t="s">
        <v>19236</v>
      </c>
      <c r="G724" s="89" t="s">
        <v>19032</v>
      </c>
      <c r="H724" s="89" t="s">
        <v>19227</v>
      </c>
      <c r="I724" s="89" t="s">
        <v>19173</v>
      </c>
      <c r="J724" s="88" t="s">
        <v>19189</v>
      </c>
      <c r="K724" s="88" t="s">
        <v>19333</v>
      </c>
      <c r="L724" s="88" t="s">
        <v>19334</v>
      </c>
      <c r="M724" s="89" t="s">
        <v>9382</v>
      </c>
      <c r="N724" s="89" t="s">
        <v>366</v>
      </c>
      <c r="O724" s="90">
        <v>45928</v>
      </c>
      <c r="P724" s="90">
        <v>45928</v>
      </c>
      <c r="Q724" s="90">
        <v>45928</v>
      </c>
      <c r="R724" s="89">
        <v>1</v>
      </c>
      <c r="S724" s="89">
        <v>0</v>
      </c>
      <c r="T724" s="89" t="s">
        <v>19183</v>
      </c>
      <c r="U724" s="89" t="s">
        <v>21696</v>
      </c>
      <c r="W724" s="89" t="s">
        <v>1268</v>
      </c>
      <c r="X724" s="89" t="s">
        <v>375</v>
      </c>
      <c r="Y724" s="88" t="s">
        <v>21697</v>
      </c>
    </row>
    <row r="725" spans="1:25" x14ac:dyDescent="0.3">
      <c r="A725" s="84" t="str">
        <f t="shared" si="11"/>
        <v>ssteve0</v>
      </c>
      <c r="B725" s="88" t="s">
        <v>29352</v>
      </c>
      <c r="C725" s="89" t="s">
        <v>29353</v>
      </c>
      <c r="D725" s="89" t="s">
        <v>29354</v>
      </c>
      <c r="E725" s="89" t="s">
        <v>5630</v>
      </c>
      <c r="F725" s="88" t="s">
        <v>19181</v>
      </c>
      <c r="G725" s="89" t="s">
        <v>19030</v>
      </c>
      <c r="H725" s="89" t="s">
        <v>19172</v>
      </c>
      <c r="I725" s="89" t="s">
        <v>19173</v>
      </c>
      <c r="J725" s="88" t="s">
        <v>19174</v>
      </c>
      <c r="K725" s="88" t="s">
        <v>19522</v>
      </c>
      <c r="L725" s="88" t="s">
        <v>20660</v>
      </c>
      <c r="M725" s="89" t="s">
        <v>11295</v>
      </c>
      <c r="N725" s="89" t="s">
        <v>201</v>
      </c>
      <c r="O725" s="90">
        <v>45928</v>
      </c>
      <c r="P725" s="90">
        <v>45928</v>
      </c>
      <c r="Q725" s="90">
        <v>45928</v>
      </c>
      <c r="R725" s="89">
        <v>1</v>
      </c>
      <c r="S725" s="89">
        <v>0</v>
      </c>
      <c r="T725" s="89" t="s">
        <v>19183</v>
      </c>
      <c r="U725" s="89" t="s">
        <v>29355</v>
      </c>
      <c r="W725" s="89" t="s">
        <v>9587</v>
      </c>
      <c r="X725" s="89" t="s">
        <v>201</v>
      </c>
      <c r="Y725" s="88" t="s">
        <v>9588</v>
      </c>
    </row>
    <row r="726" spans="1:25" x14ac:dyDescent="0.3">
      <c r="A726" s="84" t="str">
        <f t="shared" si="11"/>
        <v>NFANNEL</v>
      </c>
      <c r="B726" s="88" t="s">
        <v>27483</v>
      </c>
      <c r="C726" s="89" t="s">
        <v>27484</v>
      </c>
      <c r="D726" s="89" t="s">
        <v>27485</v>
      </c>
      <c r="E726" s="89" t="s">
        <v>5630</v>
      </c>
      <c r="F726" s="88" t="s">
        <v>19171</v>
      </c>
      <c r="G726" s="89" t="s">
        <v>19029</v>
      </c>
      <c r="H726" s="89" t="s">
        <v>19172</v>
      </c>
      <c r="I726" s="89" t="s">
        <v>19173</v>
      </c>
      <c r="J726" s="88" t="s">
        <v>19189</v>
      </c>
      <c r="K726" s="88" t="s">
        <v>19471</v>
      </c>
      <c r="L726" s="88" t="s">
        <v>20722</v>
      </c>
      <c r="M726" s="89" t="s">
        <v>20723</v>
      </c>
      <c r="N726" s="89" t="s">
        <v>719</v>
      </c>
      <c r="O726" s="90">
        <v>28576</v>
      </c>
      <c r="P726" s="90">
        <v>28576</v>
      </c>
      <c r="Q726" s="90">
        <v>28576</v>
      </c>
      <c r="R726" s="89">
        <v>17353</v>
      </c>
      <c r="S726" s="89">
        <v>47</v>
      </c>
      <c r="T726" s="89" t="s">
        <v>19261</v>
      </c>
      <c r="U726" s="89" t="s">
        <v>27486</v>
      </c>
      <c r="W726" s="89" t="s">
        <v>27225</v>
      </c>
      <c r="X726" s="89" t="s">
        <v>719</v>
      </c>
      <c r="Y726" s="88" t="s">
        <v>27487</v>
      </c>
    </row>
    <row r="727" spans="1:25" x14ac:dyDescent="0.3">
      <c r="A727" s="84" t="str">
        <f t="shared" si="11"/>
        <v>RSCOTT4</v>
      </c>
      <c r="B727" s="88" t="s">
        <v>28707</v>
      </c>
      <c r="C727" s="89" t="s">
        <v>28708</v>
      </c>
      <c r="D727" s="89" t="s">
        <v>17456</v>
      </c>
      <c r="E727" s="89" t="s">
        <v>5630</v>
      </c>
      <c r="F727" s="88" t="s">
        <v>19171</v>
      </c>
      <c r="G727" s="89" t="s">
        <v>19029</v>
      </c>
      <c r="H727" s="89" t="s">
        <v>19172</v>
      </c>
      <c r="I727" s="89" t="s">
        <v>19173</v>
      </c>
      <c r="J727" s="88" t="s">
        <v>19174</v>
      </c>
      <c r="K727" s="88" t="s">
        <v>19431</v>
      </c>
      <c r="L727" s="88" t="s">
        <v>19432</v>
      </c>
      <c r="M727" s="89" t="s">
        <v>6264</v>
      </c>
      <c r="N727" s="89" t="s">
        <v>279</v>
      </c>
      <c r="O727" s="90">
        <v>29782</v>
      </c>
      <c r="P727" s="90">
        <v>29782</v>
      </c>
      <c r="Q727" s="90">
        <v>29782</v>
      </c>
      <c r="R727" s="89">
        <v>16147</v>
      </c>
      <c r="S727" s="89">
        <v>44</v>
      </c>
      <c r="T727" s="89" t="s">
        <v>19261</v>
      </c>
      <c r="U727" s="89" t="s">
        <v>31105</v>
      </c>
      <c r="W727" s="89" t="s">
        <v>28710</v>
      </c>
      <c r="X727" s="89" t="s">
        <v>279</v>
      </c>
      <c r="Y727" s="88" t="s">
        <v>7306</v>
      </c>
    </row>
    <row r="728" spans="1:25" x14ac:dyDescent="0.3">
      <c r="A728" s="84" t="str">
        <f t="shared" si="11"/>
        <v>WCALDWE</v>
      </c>
      <c r="B728" s="88" t="s">
        <v>30144</v>
      </c>
      <c r="C728" s="89" t="s">
        <v>30145</v>
      </c>
      <c r="D728" s="89" t="s">
        <v>19135</v>
      </c>
      <c r="E728" s="89" t="s">
        <v>5630</v>
      </c>
      <c r="F728" s="88" t="s">
        <v>19215</v>
      </c>
      <c r="G728" s="89" t="s">
        <v>19033</v>
      </c>
      <c r="H728" s="89" t="s">
        <v>19172</v>
      </c>
      <c r="I728" s="89" t="s">
        <v>19173</v>
      </c>
      <c r="J728" s="88" t="s">
        <v>19174</v>
      </c>
      <c r="K728" s="88" t="s">
        <v>19258</v>
      </c>
      <c r="L728" s="88" t="s">
        <v>19259</v>
      </c>
      <c r="M728" s="89" t="s">
        <v>19260</v>
      </c>
      <c r="N728" s="89" t="s">
        <v>279</v>
      </c>
      <c r="O728" s="90">
        <v>30193</v>
      </c>
      <c r="P728" s="90">
        <v>30193</v>
      </c>
      <c r="Q728" s="90">
        <v>30193</v>
      </c>
      <c r="R728" s="89">
        <v>15736</v>
      </c>
      <c r="S728" s="89">
        <v>43</v>
      </c>
      <c r="T728" s="89" t="s">
        <v>19261</v>
      </c>
      <c r="U728" s="89" t="s">
        <v>30146</v>
      </c>
      <c r="W728" s="89" t="s">
        <v>2085</v>
      </c>
      <c r="X728" s="89" t="s">
        <v>3619</v>
      </c>
      <c r="Y728" s="88" t="s">
        <v>17809</v>
      </c>
    </row>
    <row r="729" spans="1:25" x14ac:dyDescent="0.3">
      <c r="A729" s="84" t="str">
        <f t="shared" si="11"/>
        <v>SPFISTE</v>
      </c>
      <c r="B729" s="88" t="s">
        <v>29253</v>
      </c>
      <c r="C729" s="89" t="s">
        <v>29254</v>
      </c>
      <c r="D729" s="89" t="s">
        <v>29255</v>
      </c>
      <c r="E729" s="89" t="s">
        <v>19715</v>
      </c>
      <c r="F729" s="88" t="s">
        <v>19171</v>
      </c>
      <c r="G729" s="89" t="s">
        <v>19029</v>
      </c>
      <c r="H729" s="89" t="s">
        <v>19172</v>
      </c>
      <c r="I729" s="89" t="s">
        <v>19173</v>
      </c>
      <c r="J729" s="88" t="s">
        <v>19189</v>
      </c>
      <c r="K729" s="88" t="s">
        <v>19471</v>
      </c>
      <c r="L729" s="88" t="s">
        <v>20722</v>
      </c>
      <c r="M729" s="89" t="s">
        <v>20723</v>
      </c>
      <c r="N729" s="89" t="s">
        <v>719</v>
      </c>
      <c r="O729" s="90">
        <v>30362</v>
      </c>
      <c r="P729" s="90">
        <v>30362</v>
      </c>
      <c r="Q729" s="90">
        <v>30362</v>
      </c>
      <c r="R729" s="89">
        <v>15567</v>
      </c>
      <c r="S729" s="89">
        <v>42</v>
      </c>
      <c r="T729" s="89" t="s">
        <v>19261</v>
      </c>
      <c r="U729" s="89" t="s">
        <v>29256</v>
      </c>
      <c r="W729" s="89" t="s">
        <v>29257</v>
      </c>
      <c r="X729" s="89" t="s">
        <v>719</v>
      </c>
      <c r="Y729" s="88" t="s">
        <v>29258</v>
      </c>
    </row>
    <row r="730" spans="1:25" x14ac:dyDescent="0.3">
      <c r="A730" s="84" t="str">
        <f t="shared" si="11"/>
        <v>HRODRIG</v>
      </c>
      <c r="B730" s="88" t="s">
        <v>23782</v>
      </c>
      <c r="C730" s="89" t="s">
        <v>23783</v>
      </c>
      <c r="D730" s="89" t="s">
        <v>23784</v>
      </c>
      <c r="E730" s="89" t="s">
        <v>19170</v>
      </c>
      <c r="F730" s="88" t="s">
        <v>19181</v>
      </c>
      <c r="G730" s="89" t="s">
        <v>19030</v>
      </c>
      <c r="H730" s="89" t="s">
        <v>19172</v>
      </c>
      <c r="I730" s="89" t="s">
        <v>19173</v>
      </c>
      <c r="J730" s="88" t="s">
        <v>19189</v>
      </c>
      <c r="K730" s="88" t="s">
        <v>19190</v>
      </c>
      <c r="L730" s="88" t="s">
        <v>19252</v>
      </c>
      <c r="M730" s="89" t="s">
        <v>10322</v>
      </c>
      <c r="N730" s="89" t="s">
        <v>297</v>
      </c>
      <c r="O730" s="90">
        <v>30816</v>
      </c>
      <c r="P730" s="90">
        <v>30816</v>
      </c>
      <c r="Q730" s="90">
        <v>30816</v>
      </c>
      <c r="R730" s="89">
        <v>15113</v>
      </c>
      <c r="S730" s="89">
        <v>41</v>
      </c>
      <c r="T730" s="89" t="s">
        <v>19261</v>
      </c>
      <c r="U730" s="89" t="s">
        <v>23785</v>
      </c>
      <c r="W730" s="89" t="s">
        <v>4377</v>
      </c>
      <c r="X730" s="89" t="s">
        <v>297</v>
      </c>
      <c r="Y730" s="88" t="s">
        <v>10760</v>
      </c>
    </row>
    <row r="731" spans="1:25" x14ac:dyDescent="0.3">
      <c r="A731" s="84" t="str">
        <f t="shared" si="11"/>
        <v>JVANNES</v>
      </c>
      <c r="B731" s="88" t="s">
        <v>25649</v>
      </c>
      <c r="C731" s="89" t="s">
        <v>25650</v>
      </c>
      <c r="D731" s="89" t="s">
        <v>11903</v>
      </c>
      <c r="E731" s="89" t="s">
        <v>5630</v>
      </c>
      <c r="F731" s="88" t="s">
        <v>19206</v>
      </c>
      <c r="G731" s="89" t="s">
        <v>136</v>
      </c>
      <c r="H731" s="89" t="s">
        <v>19172</v>
      </c>
      <c r="I731" s="89" t="s">
        <v>19173</v>
      </c>
      <c r="J731" s="88" t="s">
        <v>19189</v>
      </c>
      <c r="K731" s="88" t="s">
        <v>19273</v>
      </c>
      <c r="L731" s="88" t="s">
        <v>19274</v>
      </c>
      <c r="M731" s="89" t="s">
        <v>7733</v>
      </c>
      <c r="N731" s="89" t="s">
        <v>328</v>
      </c>
      <c r="O731" s="90">
        <v>30821</v>
      </c>
      <c r="P731" s="90">
        <v>30821</v>
      </c>
      <c r="Q731" s="90">
        <v>30821</v>
      </c>
      <c r="R731" s="89">
        <v>15108</v>
      </c>
      <c r="S731" s="89">
        <v>41</v>
      </c>
      <c r="T731" s="89" t="s">
        <v>19261</v>
      </c>
      <c r="U731" s="89" t="s">
        <v>25651</v>
      </c>
      <c r="W731" s="89" t="s">
        <v>25652</v>
      </c>
      <c r="X731" s="89" t="s">
        <v>328</v>
      </c>
      <c r="Y731" s="88" t="s">
        <v>11907</v>
      </c>
    </row>
    <row r="732" spans="1:25" x14ac:dyDescent="0.3">
      <c r="A732" s="84" t="str">
        <f t="shared" si="11"/>
        <v>ASINOP</v>
      </c>
      <c r="B732" s="88" t="s">
        <v>20160</v>
      </c>
      <c r="C732" s="89" t="s">
        <v>20161</v>
      </c>
      <c r="D732" s="89" t="s">
        <v>9687</v>
      </c>
      <c r="E732" s="89" t="s">
        <v>5630</v>
      </c>
      <c r="F732" s="88" t="s">
        <v>19171</v>
      </c>
      <c r="G732" s="89" t="s">
        <v>19029</v>
      </c>
      <c r="H732" s="89" t="s">
        <v>19172</v>
      </c>
      <c r="I732" s="89" t="s">
        <v>19173</v>
      </c>
      <c r="J732" s="88" t="s">
        <v>19189</v>
      </c>
      <c r="K732" s="88" t="s">
        <v>19345</v>
      </c>
      <c r="L732" s="88" t="s">
        <v>20162</v>
      </c>
      <c r="M732" s="89" t="s">
        <v>20163</v>
      </c>
      <c r="N732" s="89" t="s">
        <v>655</v>
      </c>
      <c r="O732" s="90">
        <v>30859</v>
      </c>
      <c r="P732" s="90">
        <v>30859</v>
      </c>
      <c r="Q732" s="90">
        <v>30859</v>
      </c>
      <c r="R732" s="89">
        <v>15070</v>
      </c>
      <c r="S732" s="89">
        <v>41</v>
      </c>
      <c r="T732" s="89" t="s">
        <v>19261</v>
      </c>
      <c r="U732" s="89" t="s">
        <v>20164</v>
      </c>
      <c r="W732" s="89" t="s">
        <v>20165</v>
      </c>
      <c r="X732" s="89" t="s">
        <v>655</v>
      </c>
      <c r="Y732" s="88" t="s">
        <v>9691</v>
      </c>
    </row>
    <row r="733" spans="1:25" x14ac:dyDescent="0.3">
      <c r="A733" s="84" t="str">
        <f t="shared" si="11"/>
        <v>KKRUGER</v>
      </c>
      <c r="B733" s="88" t="s">
        <v>25938</v>
      </c>
      <c r="C733" s="89" t="s">
        <v>25939</v>
      </c>
      <c r="D733" s="89" t="s">
        <v>5836</v>
      </c>
      <c r="E733" s="89" t="s">
        <v>19715</v>
      </c>
      <c r="F733" s="88" t="s">
        <v>19171</v>
      </c>
      <c r="G733" s="89" t="s">
        <v>19029</v>
      </c>
      <c r="H733" s="89" t="s">
        <v>19172</v>
      </c>
      <c r="I733" s="89" t="s">
        <v>19173</v>
      </c>
      <c r="J733" s="88" t="s">
        <v>19174</v>
      </c>
      <c r="K733" s="88" t="s">
        <v>20070</v>
      </c>
      <c r="L733" s="88" t="s">
        <v>20071</v>
      </c>
      <c r="M733" s="89" t="s">
        <v>20072</v>
      </c>
      <c r="N733" s="89" t="s">
        <v>955</v>
      </c>
      <c r="O733" s="90">
        <v>31089</v>
      </c>
      <c r="P733" s="90">
        <v>31089</v>
      </c>
      <c r="Q733" s="90">
        <v>31089</v>
      </c>
      <c r="R733" s="89">
        <v>14840</v>
      </c>
      <c r="S733" s="89">
        <v>40</v>
      </c>
      <c r="T733" s="89" t="s">
        <v>19261</v>
      </c>
      <c r="U733" s="89" t="s">
        <v>25940</v>
      </c>
      <c r="W733" s="89" t="s">
        <v>2134</v>
      </c>
      <c r="X733" s="89" t="s">
        <v>2135</v>
      </c>
      <c r="Y733" s="88" t="s">
        <v>5839</v>
      </c>
    </row>
    <row r="734" spans="1:25" x14ac:dyDescent="0.3">
      <c r="A734" s="84" t="str">
        <f t="shared" si="11"/>
        <v>NNIEVE</v>
      </c>
      <c r="B734" s="88" t="s">
        <v>27547</v>
      </c>
      <c r="C734" s="89" t="s">
        <v>27548</v>
      </c>
      <c r="D734" s="89" t="s">
        <v>5960</v>
      </c>
      <c r="E734" s="89" t="s">
        <v>5630</v>
      </c>
      <c r="F734" s="88" t="s">
        <v>19171</v>
      </c>
      <c r="G734" s="89" t="s">
        <v>19029</v>
      </c>
      <c r="H734" s="89" t="s">
        <v>19172</v>
      </c>
      <c r="I734" s="89" t="s">
        <v>19419</v>
      </c>
      <c r="J734" s="88" t="s">
        <v>19189</v>
      </c>
      <c r="K734" s="88" t="s">
        <v>19420</v>
      </c>
      <c r="L734" s="88" t="s">
        <v>19420</v>
      </c>
      <c r="M734" s="89" t="s">
        <v>19421</v>
      </c>
      <c r="N734" s="89" t="s">
        <v>5965</v>
      </c>
      <c r="O734" s="90">
        <v>31246</v>
      </c>
      <c r="P734" s="90">
        <v>31246</v>
      </c>
      <c r="Q734" s="90">
        <v>31246</v>
      </c>
      <c r="R734" s="89">
        <v>14683</v>
      </c>
      <c r="S734" s="89">
        <v>40</v>
      </c>
      <c r="T734" s="89" t="s">
        <v>19261</v>
      </c>
      <c r="U734" s="89" t="s">
        <v>27549</v>
      </c>
      <c r="V734" s="89" t="s">
        <v>27550</v>
      </c>
      <c r="W734" s="89" t="s">
        <v>22672</v>
      </c>
      <c r="X734" s="89" t="s">
        <v>5965</v>
      </c>
      <c r="Y734" s="88" t="s">
        <v>27551</v>
      </c>
    </row>
    <row r="735" spans="1:25" x14ac:dyDescent="0.3">
      <c r="A735" s="84" t="str">
        <f t="shared" si="11"/>
        <v>RVOLM2</v>
      </c>
      <c r="B735" s="88" t="s">
        <v>28859</v>
      </c>
      <c r="C735" s="89" t="s">
        <v>28860</v>
      </c>
      <c r="D735" s="89" t="s">
        <v>28861</v>
      </c>
      <c r="E735" s="89" t="s">
        <v>19715</v>
      </c>
      <c r="F735" s="88" t="s">
        <v>19171</v>
      </c>
      <c r="G735" s="89" t="s">
        <v>19029</v>
      </c>
      <c r="H735" s="89" t="s">
        <v>19172</v>
      </c>
      <c r="I735" s="89" t="s">
        <v>19173</v>
      </c>
      <c r="J735" s="88" t="s">
        <v>19174</v>
      </c>
      <c r="K735" s="88" t="s">
        <v>19216</v>
      </c>
      <c r="L735" s="88" t="s">
        <v>19217</v>
      </c>
      <c r="M735" s="89" t="s">
        <v>19218</v>
      </c>
      <c r="N735" s="89" t="s">
        <v>453</v>
      </c>
      <c r="O735" s="90">
        <v>31434</v>
      </c>
      <c r="P735" s="90">
        <v>31434</v>
      </c>
      <c r="Q735" s="90">
        <v>31434</v>
      </c>
      <c r="R735" s="89">
        <v>14495</v>
      </c>
      <c r="S735" s="89">
        <v>39</v>
      </c>
      <c r="T735" s="89" t="s">
        <v>19261</v>
      </c>
      <c r="U735" s="89" t="s">
        <v>28862</v>
      </c>
      <c r="W735" s="89" t="s">
        <v>28863</v>
      </c>
      <c r="X735" s="89" t="s">
        <v>453</v>
      </c>
      <c r="Y735" s="88" t="s">
        <v>28864</v>
      </c>
    </row>
    <row r="736" spans="1:25" x14ac:dyDescent="0.3">
      <c r="A736" s="84" t="str">
        <f t="shared" si="11"/>
        <v>SSMI94</v>
      </c>
      <c r="B736" s="88" t="s">
        <v>29339</v>
      </c>
      <c r="C736" s="89" t="s">
        <v>29340</v>
      </c>
      <c r="D736" s="89" t="s">
        <v>15168</v>
      </c>
      <c r="E736" s="89" t="s">
        <v>5630</v>
      </c>
      <c r="F736" s="88" t="s">
        <v>20261</v>
      </c>
      <c r="G736" s="89" t="s">
        <v>19039</v>
      </c>
      <c r="H736" s="89" t="s">
        <v>19172</v>
      </c>
      <c r="I736" s="89" t="s">
        <v>19173</v>
      </c>
      <c r="J736" s="88" t="s">
        <v>19189</v>
      </c>
      <c r="K736" s="88" t="s">
        <v>20742</v>
      </c>
      <c r="L736" s="88" t="s">
        <v>20742</v>
      </c>
      <c r="M736" s="89" t="s">
        <v>21720</v>
      </c>
      <c r="N736" s="89" t="s">
        <v>435</v>
      </c>
      <c r="O736" s="90">
        <v>31547</v>
      </c>
      <c r="P736" s="90">
        <v>31547</v>
      </c>
      <c r="Q736" s="90">
        <v>31547</v>
      </c>
      <c r="R736" s="89">
        <v>14382</v>
      </c>
      <c r="S736" s="89">
        <v>39</v>
      </c>
      <c r="T736" s="89" t="s">
        <v>19261</v>
      </c>
      <c r="U736" s="89" t="s">
        <v>29341</v>
      </c>
      <c r="W736" s="89" t="s">
        <v>29342</v>
      </c>
      <c r="X736" s="89" t="s">
        <v>435</v>
      </c>
      <c r="Y736" s="88" t="s">
        <v>29343</v>
      </c>
    </row>
    <row r="737" spans="1:25" x14ac:dyDescent="0.3">
      <c r="A737" s="84" t="str">
        <f t="shared" si="11"/>
        <v>SHANSO5</v>
      </c>
      <c r="B737" s="88" t="s">
        <v>29072</v>
      </c>
      <c r="C737" s="89" t="s">
        <v>29073</v>
      </c>
      <c r="D737" s="89" t="s">
        <v>6297</v>
      </c>
      <c r="E737" s="89" t="s">
        <v>5630</v>
      </c>
      <c r="F737" s="88" t="s">
        <v>19480</v>
      </c>
      <c r="G737" s="89" t="s">
        <v>19040</v>
      </c>
      <c r="H737" s="89" t="s">
        <v>19172</v>
      </c>
      <c r="I737" s="89" t="s">
        <v>19173</v>
      </c>
      <c r="J737" s="88" t="s">
        <v>19189</v>
      </c>
      <c r="K737" s="88" t="s">
        <v>19345</v>
      </c>
      <c r="L737" s="88" t="s">
        <v>19346</v>
      </c>
      <c r="M737" s="89" t="s">
        <v>19347</v>
      </c>
      <c r="N737" s="89" t="s">
        <v>382</v>
      </c>
      <c r="O737" s="90">
        <v>32258</v>
      </c>
      <c r="P737" s="90">
        <v>32258</v>
      </c>
      <c r="Q737" s="90">
        <v>32258</v>
      </c>
      <c r="R737" s="89">
        <v>13671</v>
      </c>
      <c r="S737" s="89">
        <v>37</v>
      </c>
      <c r="T737" s="89" t="s">
        <v>19261</v>
      </c>
      <c r="U737" s="89" t="s">
        <v>6298</v>
      </c>
      <c r="W737" s="89" t="s">
        <v>6299</v>
      </c>
      <c r="X737" s="89" t="s">
        <v>686</v>
      </c>
      <c r="Y737" s="88" t="s">
        <v>6300</v>
      </c>
    </row>
    <row r="738" spans="1:25" x14ac:dyDescent="0.3">
      <c r="A738" s="84" t="str">
        <f t="shared" si="11"/>
        <v>DBLUM2</v>
      </c>
      <c r="B738" s="88" t="s">
        <v>21734</v>
      </c>
      <c r="C738" s="89" t="s">
        <v>21735</v>
      </c>
      <c r="D738" s="89" t="s">
        <v>9633</v>
      </c>
      <c r="E738" s="89" t="s">
        <v>5630</v>
      </c>
      <c r="F738" s="88" t="s">
        <v>20625</v>
      </c>
      <c r="G738" s="89" t="s">
        <v>19053</v>
      </c>
      <c r="H738" s="89" t="s">
        <v>19172</v>
      </c>
      <c r="I738" s="89" t="s">
        <v>19173</v>
      </c>
      <c r="J738" s="88" t="s">
        <v>19174</v>
      </c>
      <c r="K738" s="88" t="s">
        <v>19579</v>
      </c>
      <c r="L738" s="88" t="s">
        <v>20626</v>
      </c>
      <c r="M738" s="89" t="s">
        <v>7630</v>
      </c>
      <c r="N738" s="89" t="s">
        <v>250</v>
      </c>
      <c r="O738" s="90">
        <v>32265</v>
      </c>
      <c r="P738" s="90">
        <v>32265</v>
      </c>
      <c r="Q738" s="90">
        <v>32265</v>
      </c>
      <c r="R738" s="89">
        <v>13664</v>
      </c>
      <c r="S738" s="89">
        <v>37</v>
      </c>
      <c r="T738" s="89" t="s">
        <v>19261</v>
      </c>
      <c r="U738" s="89" t="s">
        <v>9636</v>
      </c>
      <c r="W738" s="89" t="s">
        <v>4045</v>
      </c>
      <c r="X738" s="89" t="s">
        <v>250</v>
      </c>
      <c r="Y738" s="88" t="s">
        <v>5994</v>
      </c>
    </row>
    <row r="739" spans="1:25" x14ac:dyDescent="0.3">
      <c r="A739" s="84" t="str">
        <f t="shared" si="11"/>
        <v>RCORRE1</v>
      </c>
      <c r="B739" s="88" t="s">
        <v>28141</v>
      </c>
      <c r="C739" s="89" t="s">
        <v>28142</v>
      </c>
      <c r="D739" s="89" t="s">
        <v>12468</v>
      </c>
      <c r="E739" s="89" t="s">
        <v>5630</v>
      </c>
      <c r="F739" s="88" t="s">
        <v>19181</v>
      </c>
      <c r="G739" s="89" t="s">
        <v>19030</v>
      </c>
      <c r="H739" s="89" t="s">
        <v>19172</v>
      </c>
      <c r="I739" s="89" t="s">
        <v>19419</v>
      </c>
      <c r="J739" s="88" t="s">
        <v>19189</v>
      </c>
      <c r="K739" s="88" t="s">
        <v>19420</v>
      </c>
      <c r="L739" s="88" t="s">
        <v>19420</v>
      </c>
      <c r="M739" s="89" t="s">
        <v>19421</v>
      </c>
      <c r="N739" s="89" t="s">
        <v>5965</v>
      </c>
      <c r="O739" s="90">
        <v>32577</v>
      </c>
      <c r="P739" s="90">
        <v>32577</v>
      </c>
      <c r="Q739" s="90">
        <v>32577</v>
      </c>
      <c r="R739" s="89">
        <v>13352</v>
      </c>
      <c r="S739" s="89">
        <v>36</v>
      </c>
      <c r="T739" s="89" t="s">
        <v>19261</v>
      </c>
      <c r="U739" s="89" t="s">
        <v>28143</v>
      </c>
      <c r="V739" s="89" t="s">
        <v>28144</v>
      </c>
      <c r="W739" s="89" t="s">
        <v>19423</v>
      </c>
      <c r="X739" s="89" t="s">
        <v>5965</v>
      </c>
      <c r="Y739" s="88" t="s">
        <v>12296</v>
      </c>
    </row>
    <row r="740" spans="1:25" x14ac:dyDescent="0.3">
      <c r="A740" s="84" t="str">
        <f t="shared" si="11"/>
        <v>jmendoz</v>
      </c>
      <c r="B740" s="88" t="s">
        <v>25102</v>
      </c>
      <c r="C740" s="89" t="s">
        <v>25103</v>
      </c>
      <c r="D740" s="89" t="s">
        <v>25104</v>
      </c>
      <c r="E740" s="89" t="s">
        <v>19715</v>
      </c>
      <c r="F740" s="88" t="s">
        <v>20370</v>
      </c>
      <c r="G740" s="89" t="s">
        <v>20371</v>
      </c>
      <c r="H740" s="89" t="s">
        <v>19172</v>
      </c>
      <c r="I740" s="89" t="s">
        <v>19173</v>
      </c>
      <c r="J740" s="88" t="s">
        <v>19174</v>
      </c>
      <c r="K740" s="88" t="s">
        <v>19245</v>
      </c>
      <c r="L740" s="88" t="s">
        <v>19318</v>
      </c>
      <c r="M740" s="89" t="s">
        <v>19319</v>
      </c>
      <c r="N740" s="89" t="s">
        <v>1675</v>
      </c>
      <c r="O740" s="90">
        <v>32664</v>
      </c>
      <c r="P740" s="90">
        <v>45704</v>
      </c>
      <c r="Q740" s="90">
        <v>32664</v>
      </c>
      <c r="R740" s="89">
        <v>13265</v>
      </c>
      <c r="S740" s="89">
        <v>36</v>
      </c>
      <c r="T740" s="89" t="s">
        <v>19261</v>
      </c>
      <c r="U740" s="89" t="s">
        <v>25105</v>
      </c>
      <c r="W740" s="89" t="s">
        <v>232</v>
      </c>
      <c r="X740" s="89" t="s">
        <v>1675</v>
      </c>
      <c r="Y740" s="88" t="s">
        <v>14993</v>
      </c>
    </row>
    <row r="741" spans="1:25" x14ac:dyDescent="0.3">
      <c r="A741" s="84" t="str">
        <f t="shared" si="11"/>
        <v>DPULLI</v>
      </c>
      <c r="B741" s="88" t="s">
        <v>22360</v>
      </c>
      <c r="C741" s="89" t="s">
        <v>22361</v>
      </c>
      <c r="D741" s="89" t="s">
        <v>17507</v>
      </c>
      <c r="E741" s="89" t="s">
        <v>5630</v>
      </c>
      <c r="F741" s="88" t="s">
        <v>19171</v>
      </c>
      <c r="G741" s="89" t="s">
        <v>19029</v>
      </c>
      <c r="H741" s="89" t="s">
        <v>19172</v>
      </c>
      <c r="I741" s="89" t="s">
        <v>19173</v>
      </c>
      <c r="J741" s="88" t="s">
        <v>19189</v>
      </c>
      <c r="K741" s="88" t="s">
        <v>19333</v>
      </c>
      <c r="L741" s="88" t="s">
        <v>19467</v>
      </c>
      <c r="M741" s="89" t="s">
        <v>9084</v>
      </c>
      <c r="N741" s="89" t="s">
        <v>260</v>
      </c>
      <c r="O741" s="90">
        <v>32671</v>
      </c>
      <c r="P741" s="90">
        <v>32671</v>
      </c>
      <c r="Q741" s="90">
        <v>32671</v>
      </c>
      <c r="R741" s="89">
        <v>13258</v>
      </c>
      <c r="S741" s="89">
        <v>36</v>
      </c>
      <c r="T741" s="89" t="s">
        <v>19261</v>
      </c>
      <c r="U741" s="89" t="s">
        <v>22362</v>
      </c>
      <c r="W741" s="89" t="s">
        <v>17510</v>
      </c>
      <c r="X741" s="89" t="s">
        <v>260</v>
      </c>
      <c r="Y741" s="88" t="s">
        <v>17511</v>
      </c>
    </row>
    <row r="742" spans="1:25" x14ac:dyDescent="0.3">
      <c r="A742" s="84" t="str">
        <f t="shared" si="11"/>
        <v>thoang0</v>
      </c>
      <c r="B742" s="88" t="s">
        <v>29615</v>
      </c>
      <c r="C742" s="89" t="s">
        <v>29616</v>
      </c>
      <c r="D742" s="89" t="s">
        <v>29617</v>
      </c>
      <c r="E742" s="89" t="s">
        <v>5630</v>
      </c>
      <c r="F742" s="88" t="s">
        <v>19171</v>
      </c>
      <c r="G742" s="89" t="s">
        <v>19029</v>
      </c>
      <c r="H742" s="89" t="s">
        <v>19172</v>
      </c>
      <c r="I742" s="89" t="s">
        <v>19173</v>
      </c>
      <c r="J742" s="88" t="s">
        <v>19174</v>
      </c>
      <c r="K742" s="88" t="s">
        <v>19207</v>
      </c>
      <c r="L742" s="88" t="s">
        <v>19208</v>
      </c>
      <c r="M742" s="89" t="s">
        <v>10249</v>
      </c>
      <c r="N742" s="89" t="s">
        <v>219</v>
      </c>
      <c r="O742" s="90">
        <v>32806</v>
      </c>
      <c r="P742" s="90">
        <v>41512</v>
      </c>
      <c r="Q742" s="90">
        <v>41512</v>
      </c>
      <c r="R742" s="89">
        <v>4417</v>
      </c>
      <c r="S742" s="89">
        <v>12</v>
      </c>
      <c r="T742" s="89" t="s">
        <v>19247</v>
      </c>
      <c r="U742" s="89" t="s">
        <v>29618</v>
      </c>
      <c r="W742" s="89" t="s">
        <v>16182</v>
      </c>
      <c r="X742" s="89" t="s">
        <v>219</v>
      </c>
      <c r="Y742" s="88" t="s">
        <v>11124</v>
      </c>
    </row>
    <row r="743" spans="1:25" x14ac:dyDescent="0.3">
      <c r="A743" s="84" t="str">
        <f t="shared" si="11"/>
        <v>RSCOTT5</v>
      </c>
      <c r="B743" s="88" t="s">
        <v>28711</v>
      </c>
      <c r="C743" s="89" t="s">
        <v>28712</v>
      </c>
      <c r="D743" s="89" t="s">
        <v>28713</v>
      </c>
      <c r="E743" s="89" t="s">
        <v>5630</v>
      </c>
      <c r="F743" s="88" t="s">
        <v>19171</v>
      </c>
      <c r="G743" s="89" t="s">
        <v>19029</v>
      </c>
      <c r="H743" s="89" t="s">
        <v>19172</v>
      </c>
      <c r="I743" s="89" t="s">
        <v>19173</v>
      </c>
      <c r="J743" s="88" t="s">
        <v>19174</v>
      </c>
      <c r="K743" s="88" t="s">
        <v>19522</v>
      </c>
      <c r="L743" s="88" t="s">
        <v>19523</v>
      </c>
      <c r="M743" s="89" t="s">
        <v>7156</v>
      </c>
      <c r="N743" s="89" t="s">
        <v>773</v>
      </c>
      <c r="O743" s="90">
        <v>32958</v>
      </c>
      <c r="P743" s="90">
        <v>32958</v>
      </c>
      <c r="Q743" s="90">
        <v>32958</v>
      </c>
      <c r="R743" s="89">
        <v>12971</v>
      </c>
      <c r="S743" s="89">
        <v>35</v>
      </c>
      <c r="T743" s="89" t="s">
        <v>19261</v>
      </c>
      <c r="U743" s="89" t="s">
        <v>28714</v>
      </c>
      <c r="W743" s="89" t="s">
        <v>28715</v>
      </c>
      <c r="X743" s="89" t="s">
        <v>366</v>
      </c>
      <c r="Y743" s="88" t="s">
        <v>28716</v>
      </c>
    </row>
    <row r="744" spans="1:25" x14ac:dyDescent="0.3">
      <c r="A744" s="84" t="str">
        <f t="shared" si="11"/>
        <v>VRIVER4</v>
      </c>
      <c r="B744" s="88" t="s">
        <v>30053</v>
      </c>
      <c r="C744" s="89" t="s">
        <v>30054</v>
      </c>
      <c r="D744" s="89" t="s">
        <v>14859</v>
      </c>
      <c r="E744" s="89" t="s">
        <v>5630</v>
      </c>
      <c r="F744" s="88" t="s">
        <v>19181</v>
      </c>
      <c r="G744" s="89" t="s">
        <v>19030</v>
      </c>
      <c r="H744" s="89" t="s">
        <v>19172</v>
      </c>
      <c r="I744" s="89" t="s">
        <v>19419</v>
      </c>
      <c r="J744" s="88" t="s">
        <v>19189</v>
      </c>
      <c r="K744" s="88" t="s">
        <v>19420</v>
      </c>
      <c r="L744" s="88" t="s">
        <v>19420</v>
      </c>
      <c r="M744" s="89" t="s">
        <v>19421</v>
      </c>
      <c r="N744" s="89" t="s">
        <v>5965</v>
      </c>
      <c r="O744" s="90">
        <v>33067</v>
      </c>
      <c r="P744" s="90">
        <v>33067</v>
      </c>
      <c r="Q744" s="90">
        <v>33067</v>
      </c>
      <c r="R744" s="89">
        <v>12862</v>
      </c>
      <c r="S744" s="89">
        <v>35</v>
      </c>
      <c r="T744" s="89" t="s">
        <v>19261</v>
      </c>
      <c r="U744" s="89" t="s">
        <v>30055</v>
      </c>
      <c r="W744" s="89" t="s">
        <v>30056</v>
      </c>
      <c r="X744" s="89" t="s">
        <v>5965</v>
      </c>
      <c r="Y744" s="88" t="s">
        <v>14864</v>
      </c>
    </row>
    <row r="745" spans="1:25" x14ac:dyDescent="0.3">
      <c r="A745" s="84" t="str">
        <f t="shared" si="11"/>
        <v>SDUFF2</v>
      </c>
      <c r="B745" s="88" t="s">
        <v>28994</v>
      </c>
      <c r="C745" s="89" t="s">
        <v>28995</v>
      </c>
      <c r="D745" s="89" t="s">
        <v>18197</v>
      </c>
      <c r="E745" s="89" t="s">
        <v>5630</v>
      </c>
      <c r="F745" s="88" t="s">
        <v>20261</v>
      </c>
      <c r="G745" s="89" t="s">
        <v>19039</v>
      </c>
      <c r="H745" s="89" t="s">
        <v>19172</v>
      </c>
      <c r="I745" s="89" t="s">
        <v>19173</v>
      </c>
      <c r="J745" s="88" t="s">
        <v>19189</v>
      </c>
      <c r="K745" s="88" t="s">
        <v>19200</v>
      </c>
      <c r="L745" s="88" t="s">
        <v>19200</v>
      </c>
      <c r="M745" s="89" t="s">
        <v>19396</v>
      </c>
      <c r="N745" s="89" t="s">
        <v>752</v>
      </c>
      <c r="O745" s="90">
        <v>33175</v>
      </c>
      <c r="P745" s="90">
        <v>33175</v>
      </c>
      <c r="Q745" s="90">
        <v>33175</v>
      </c>
      <c r="R745" s="89">
        <v>12754</v>
      </c>
      <c r="S745" s="89">
        <v>34</v>
      </c>
      <c r="T745" s="89" t="s">
        <v>19261</v>
      </c>
      <c r="U745" s="89" t="s">
        <v>28996</v>
      </c>
      <c r="W745" s="89" t="s">
        <v>28997</v>
      </c>
      <c r="X745" s="89" t="s">
        <v>752</v>
      </c>
      <c r="Y745" s="88" t="s">
        <v>18201</v>
      </c>
    </row>
    <row r="746" spans="1:25" x14ac:dyDescent="0.3">
      <c r="A746" s="84" t="str">
        <f t="shared" si="11"/>
        <v>CBARLO</v>
      </c>
      <c r="B746" s="88" t="s">
        <v>20937</v>
      </c>
      <c r="C746" s="89" t="s">
        <v>20938</v>
      </c>
      <c r="D746" s="89" t="s">
        <v>12838</v>
      </c>
      <c r="E746" s="89" t="s">
        <v>5630</v>
      </c>
      <c r="F746" s="88" t="s">
        <v>20625</v>
      </c>
      <c r="G746" s="89" t="s">
        <v>19053</v>
      </c>
      <c r="H746" s="89" t="s">
        <v>19172</v>
      </c>
      <c r="I746" s="89" t="s">
        <v>19173</v>
      </c>
      <c r="J746" s="88" t="s">
        <v>19189</v>
      </c>
      <c r="K746" s="88" t="s">
        <v>19200</v>
      </c>
      <c r="L746" s="88" t="s">
        <v>19200</v>
      </c>
      <c r="M746" s="89" t="s">
        <v>19396</v>
      </c>
      <c r="N746" s="89" t="s">
        <v>752</v>
      </c>
      <c r="O746" s="90">
        <v>34142</v>
      </c>
      <c r="P746" s="90">
        <v>34142</v>
      </c>
      <c r="Q746" s="90">
        <v>34142</v>
      </c>
      <c r="R746" s="89">
        <v>11787</v>
      </c>
      <c r="S746" s="89">
        <v>32</v>
      </c>
      <c r="T746" s="89" t="s">
        <v>19261</v>
      </c>
      <c r="U746" s="89" t="s">
        <v>20939</v>
      </c>
      <c r="W746" s="89" t="s">
        <v>20940</v>
      </c>
      <c r="X746" s="89" t="s">
        <v>752</v>
      </c>
      <c r="Y746" s="88" t="s">
        <v>12842</v>
      </c>
    </row>
    <row r="747" spans="1:25" x14ac:dyDescent="0.3">
      <c r="A747" s="84" t="str">
        <f t="shared" si="11"/>
        <v>WKELLE</v>
      </c>
      <c r="B747" s="88" t="s">
        <v>30235</v>
      </c>
      <c r="C747" s="89" t="s">
        <v>30236</v>
      </c>
      <c r="D747" s="89" t="s">
        <v>2539</v>
      </c>
      <c r="E747" s="89" t="s">
        <v>5630</v>
      </c>
      <c r="F747" s="88" t="s">
        <v>19285</v>
      </c>
      <c r="G747" s="89" t="s">
        <v>19028</v>
      </c>
      <c r="H747" s="89" t="s">
        <v>19172</v>
      </c>
      <c r="I747" s="89" t="s">
        <v>19173</v>
      </c>
      <c r="J747" s="88" t="s">
        <v>19189</v>
      </c>
      <c r="K747" s="88" t="s">
        <v>19294</v>
      </c>
      <c r="L747" s="88" t="s">
        <v>19295</v>
      </c>
      <c r="M747" s="89" t="s">
        <v>19296</v>
      </c>
      <c r="N747" s="89" t="s">
        <v>541</v>
      </c>
      <c r="O747" s="90">
        <v>34452</v>
      </c>
      <c r="P747" s="90">
        <v>34452</v>
      </c>
      <c r="Q747" s="90">
        <v>34452</v>
      </c>
      <c r="R747" s="89">
        <v>11477</v>
      </c>
      <c r="S747" s="89">
        <v>31</v>
      </c>
      <c r="T747" s="89" t="s">
        <v>19261</v>
      </c>
      <c r="U747" s="89" t="s">
        <v>30237</v>
      </c>
      <c r="W747" s="89" t="s">
        <v>26276</v>
      </c>
      <c r="X747" s="89" t="s">
        <v>435</v>
      </c>
      <c r="Y747" s="88" t="s">
        <v>30238</v>
      </c>
    </row>
    <row r="748" spans="1:25" x14ac:dyDescent="0.3">
      <c r="A748" s="84" t="str">
        <f t="shared" si="11"/>
        <v>JFLORE1</v>
      </c>
      <c r="B748" s="88" t="s">
        <v>24490</v>
      </c>
      <c r="C748" s="89" t="s">
        <v>24491</v>
      </c>
      <c r="D748" s="89" t="s">
        <v>10970</v>
      </c>
      <c r="E748" s="89" t="s">
        <v>5630</v>
      </c>
      <c r="F748" s="88" t="s">
        <v>19171</v>
      </c>
      <c r="G748" s="89" t="s">
        <v>19029</v>
      </c>
      <c r="H748" s="89" t="s">
        <v>19172</v>
      </c>
      <c r="I748" s="89" t="s">
        <v>19173</v>
      </c>
      <c r="J748" s="88" t="s">
        <v>19174</v>
      </c>
      <c r="K748" s="88" t="s">
        <v>19207</v>
      </c>
      <c r="L748" s="88" t="s">
        <v>19208</v>
      </c>
      <c r="M748" s="89" t="s">
        <v>10249</v>
      </c>
      <c r="N748" s="89" t="s">
        <v>219</v>
      </c>
      <c r="O748" s="90">
        <v>34697</v>
      </c>
      <c r="P748" s="90">
        <v>34697</v>
      </c>
      <c r="Q748" s="90">
        <v>34697</v>
      </c>
      <c r="R748" s="89">
        <v>11232</v>
      </c>
      <c r="S748" s="89">
        <v>30</v>
      </c>
      <c r="T748" s="89" t="s">
        <v>19261</v>
      </c>
      <c r="U748" s="89" t="s">
        <v>24492</v>
      </c>
      <c r="W748" s="89" t="s">
        <v>24493</v>
      </c>
      <c r="X748" s="89" t="s">
        <v>219</v>
      </c>
      <c r="Y748" s="88" t="s">
        <v>10974</v>
      </c>
    </row>
    <row r="749" spans="1:25" x14ac:dyDescent="0.3">
      <c r="A749" s="84" t="str">
        <f t="shared" si="11"/>
        <v>jmckinn</v>
      </c>
      <c r="B749" s="88" t="s">
        <v>25062</v>
      </c>
      <c r="C749" s="89" t="s">
        <v>25063</v>
      </c>
      <c r="D749" s="89" t="s">
        <v>25064</v>
      </c>
      <c r="E749" s="89" t="s">
        <v>19170</v>
      </c>
      <c r="F749" s="88" t="s">
        <v>19181</v>
      </c>
      <c r="G749" s="89" t="s">
        <v>19030</v>
      </c>
      <c r="H749" s="89" t="s">
        <v>19172</v>
      </c>
      <c r="I749" s="89" t="s">
        <v>19173</v>
      </c>
      <c r="J749" s="88" t="s">
        <v>19189</v>
      </c>
      <c r="K749" s="88" t="s">
        <v>19294</v>
      </c>
      <c r="L749" s="88" t="s">
        <v>19295</v>
      </c>
      <c r="M749" s="89" t="s">
        <v>19296</v>
      </c>
      <c r="N749" s="89" t="s">
        <v>541</v>
      </c>
      <c r="O749" s="90">
        <v>34821</v>
      </c>
      <c r="P749" s="90">
        <v>44420</v>
      </c>
      <c r="Q749" s="90">
        <v>44420</v>
      </c>
      <c r="R749" s="89">
        <v>1509</v>
      </c>
      <c r="S749" s="89">
        <v>4</v>
      </c>
      <c r="T749" s="89" t="s">
        <v>19228</v>
      </c>
      <c r="U749" s="89" t="s">
        <v>25065</v>
      </c>
      <c r="W749" s="89" t="s">
        <v>25066</v>
      </c>
      <c r="X749" s="89" t="s">
        <v>1153</v>
      </c>
      <c r="Y749" s="88" t="s">
        <v>25067</v>
      </c>
    </row>
    <row r="750" spans="1:25" x14ac:dyDescent="0.3">
      <c r="A750" s="84" t="str">
        <f t="shared" si="11"/>
        <v>JDIETZ2</v>
      </c>
      <c r="B750" s="88" t="s">
        <v>24351</v>
      </c>
      <c r="C750" s="89" t="s">
        <v>24352</v>
      </c>
      <c r="D750" s="89" t="s">
        <v>24353</v>
      </c>
      <c r="E750" s="89" t="s">
        <v>19170</v>
      </c>
      <c r="F750" s="88" t="s">
        <v>19171</v>
      </c>
      <c r="G750" s="89" t="s">
        <v>19029</v>
      </c>
      <c r="H750" s="89" t="s">
        <v>19172</v>
      </c>
      <c r="I750" s="89" t="s">
        <v>19173</v>
      </c>
      <c r="J750" s="88" t="s">
        <v>19189</v>
      </c>
      <c r="K750" s="88" t="s">
        <v>19415</v>
      </c>
      <c r="L750" s="88" t="s">
        <v>6684</v>
      </c>
      <c r="M750" s="89" t="s">
        <v>19416</v>
      </c>
      <c r="N750" s="89" t="s">
        <v>318</v>
      </c>
      <c r="O750" s="90">
        <v>35024</v>
      </c>
      <c r="P750" s="90">
        <v>35024</v>
      </c>
      <c r="Q750" s="90">
        <v>35024</v>
      </c>
      <c r="R750" s="89">
        <v>10905</v>
      </c>
      <c r="S750" s="89">
        <v>29</v>
      </c>
      <c r="T750" s="89" t="s">
        <v>19261</v>
      </c>
      <c r="U750" s="89" t="s">
        <v>24354</v>
      </c>
      <c r="W750" s="89" t="s">
        <v>23789</v>
      </c>
      <c r="X750" s="89" t="s">
        <v>318</v>
      </c>
      <c r="Y750" s="88" t="s">
        <v>23790</v>
      </c>
    </row>
    <row r="751" spans="1:25" x14ac:dyDescent="0.3">
      <c r="A751" s="84" t="str">
        <f t="shared" si="11"/>
        <v>MMCGIN</v>
      </c>
      <c r="B751" s="88" t="s">
        <v>26975</v>
      </c>
      <c r="C751" s="89" t="s">
        <v>26976</v>
      </c>
      <c r="D751" s="89" t="s">
        <v>7859</v>
      </c>
      <c r="E751" s="89" t="s">
        <v>5630</v>
      </c>
      <c r="F751" s="88" t="s">
        <v>19285</v>
      </c>
      <c r="G751" s="89" t="s">
        <v>19028</v>
      </c>
      <c r="H751" s="89" t="s">
        <v>19172</v>
      </c>
      <c r="I751" s="89" t="s">
        <v>19173</v>
      </c>
      <c r="J751" s="88" t="s">
        <v>19174</v>
      </c>
      <c r="K751" s="88" t="s">
        <v>19401</v>
      </c>
      <c r="L751" s="88" t="s">
        <v>19764</v>
      </c>
      <c r="M751" s="89" t="s">
        <v>8645</v>
      </c>
      <c r="N751" s="89" t="s">
        <v>407</v>
      </c>
      <c r="O751" s="90">
        <v>35235</v>
      </c>
      <c r="P751" s="90">
        <v>35235</v>
      </c>
      <c r="Q751" s="90">
        <v>35235</v>
      </c>
      <c r="R751" s="89">
        <v>10694</v>
      </c>
      <c r="S751" s="89">
        <v>29</v>
      </c>
      <c r="T751" s="89" t="s">
        <v>19261</v>
      </c>
      <c r="U751" s="89" t="s">
        <v>26977</v>
      </c>
      <c r="W751" s="89" t="s">
        <v>26978</v>
      </c>
      <c r="X751" s="89" t="s">
        <v>287</v>
      </c>
      <c r="Y751" s="88" t="s">
        <v>15365</v>
      </c>
    </row>
    <row r="752" spans="1:25" x14ac:dyDescent="0.3">
      <c r="A752" s="84" t="str">
        <f t="shared" si="11"/>
        <v>GFELON1</v>
      </c>
      <c r="B752" s="88" t="s">
        <v>23308</v>
      </c>
      <c r="C752" s="89" t="s">
        <v>23309</v>
      </c>
      <c r="D752" s="89" t="s">
        <v>12497</v>
      </c>
      <c r="E752" s="89" t="s">
        <v>5630</v>
      </c>
      <c r="F752" s="88" t="s">
        <v>19480</v>
      </c>
      <c r="G752" s="89" t="s">
        <v>19040</v>
      </c>
      <c r="H752" s="89" t="s">
        <v>19172</v>
      </c>
      <c r="I752" s="89" t="s">
        <v>19173</v>
      </c>
      <c r="J752" s="88" t="s">
        <v>19189</v>
      </c>
      <c r="K752" s="88" t="s">
        <v>19333</v>
      </c>
      <c r="L752" s="88" t="s">
        <v>19467</v>
      </c>
      <c r="M752" s="89" t="s">
        <v>9084</v>
      </c>
      <c r="N752" s="89" t="s">
        <v>260</v>
      </c>
      <c r="O752" s="90">
        <v>35851</v>
      </c>
      <c r="P752" s="90">
        <v>35851</v>
      </c>
      <c r="Q752" s="90">
        <v>35851</v>
      </c>
      <c r="R752" s="89">
        <v>10078</v>
      </c>
      <c r="S752" s="89">
        <v>27</v>
      </c>
      <c r="T752" s="89" t="s">
        <v>19261</v>
      </c>
      <c r="U752" s="89" t="s">
        <v>12499</v>
      </c>
      <c r="W752" s="89" t="s">
        <v>4769</v>
      </c>
      <c r="X752" s="89" t="s">
        <v>260</v>
      </c>
      <c r="Y752" s="88" t="s">
        <v>12501</v>
      </c>
    </row>
    <row r="753" spans="1:25" x14ac:dyDescent="0.3">
      <c r="A753" s="84" t="str">
        <f t="shared" si="11"/>
        <v>ADITTA1</v>
      </c>
      <c r="B753" s="88" t="s">
        <v>19527</v>
      </c>
      <c r="C753" s="89" t="s">
        <v>19528</v>
      </c>
      <c r="D753" s="89" t="s">
        <v>2378</v>
      </c>
      <c r="E753" s="89" t="s">
        <v>19036</v>
      </c>
      <c r="F753" s="88" t="s">
        <v>19181</v>
      </c>
      <c r="G753" s="89" t="s">
        <v>19030</v>
      </c>
      <c r="H753" s="89" t="s">
        <v>19172</v>
      </c>
      <c r="I753" s="89" t="s">
        <v>19173</v>
      </c>
      <c r="J753" s="88" t="s">
        <v>19189</v>
      </c>
      <c r="K753" s="88" t="s">
        <v>19294</v>
      </c>
      <c r="L753" s="88" t="s">
        <v>19295</v>
      </c>
      <c r="M753" s="89" t="s">
        <v>19296</v>
      </c>
      <c r="N753" s="89" t="s">
        <v>541</v>
      </c>
      <c r="O753" s="90">
        <v>35898</v>
      </c>
      <c r="P753" s="90">
        <v>35898</v>
      </c>
      <c r="Q753" s="90">
        <v>35898</v>
      </c>
      <c r="R753" s="89">
        <v>10031</v>
      </c>
      <c r="S753" s="89">
        <v>27</v>
      </c>
      <c r="T753" s="89" t="s">
        <v>19261</v>
      </c>
      <c r="U753" s="89" t="s">
        <v>19529</v>
      </c>
      <c r="W753" s="89" t="s">
        <v>2382</v>
      </c>
      <c r="X753" s="89" t="s">
        <v>541</v>
      </c>
      <c r="Y753" s="88" t="s">
        <v>13709</v>
      </c>
    </row>
    <row r="754" spans="1:25" x14ac:dyDescent="0.3">
      <c r="A754" s="84" t="str">
        <f t="shared" si="11"/>
        <v>TOMALI</v>
      </c>
      <c r="B754" s="88" t="s">
        <v>29755</v>
      </c>
      <c r="C754" s="89" t="s">
        <v>29756</v>
      </c>
      <c r="D754" s="89" t="s">
        <v>6727</v>
      </c>
      <c r="E754" s="89" t="s">
        <v>5630</v>
      </c>
      <c r="F754" s="88" t="s">
        <v>19181</v>
      </c>
      <c r="G754" s="89" t="s">
        <v>19030</v>
      </c>
      <c r="H754" s="89" t="s">
        <v>19172</v>
      </c>
      <c r="I754" s="89" t="s">
        <v>19173</v>
      </c>
      <c r="J754" s="88" t="s">
        <v>19189</v>
      </c>
      <c r="K754" s="88" t="s">
        <v>19217</v>
      </c>
      <c r="L754" s="88" t="s">
        <v>19824</v>
      </c>
      <c r="M754" s="89" t="s">
        <v>19825</v>
      </c>
      <c r="N754" s="89" t="s">
        <v>752</v>
      </c>
      <c r="O754" s="90">
        <v>35913</v>
      </c>
      <c r="P754" s="90">
        <v>35913</v>
      </c>
      <c r="Q754" s="90">
        <v>35913</v>
      </c>
      <c r="R754" s="89">
        <v>10016</v>
      </c>
      <c r="S754" s="89">
        <v>27</v>
      </c>
      <c r="T754" s="89" t="s">
        <v>19261</v>
      </c>
      <c r="U754" s="89" t="s">
        <v>29757</v>
      </c>
      <c r="W754" s="89" t="s">
        <v>2571</v>
      </c>
      <c r="X754" s="89" t="s">
        <v>752</v>
      </c>
      <c r="Y754" s="88" t="s">
        <v>6731</v>
      </c>
    </row>
    <row r="755" spans="1:25" x14ac:dyDescent="0.3">
      <c r="A755" s="84" t="str">
        <f t="shared" si="11"/>
        <v>bwatki7</v>
      </c>
      <c r="B755" s="88" t="s">
        <v>20874</v>
      </c>
      <c r="C755" s="89" t="s">
        <v>20875</v>
      </c>
      <c r="D755" s="89" t="s">
        <v>20876</v>
      </c>
      <c r="E755" s="89" t="s">
        <v>5630</v>
      </c>
      <c r="F755" s="88" t="s">
        <v>19236</v>
      </c>
      <c r="G755" s="89" t="s">
        <v>19032</v>
      </c>
      <c r="H755" s="89" t="s">
        <v>19227</v>
      </c>
      <c r="I755" s="89" t="s">
        <v>19173</v>
      </c>
      <c r="J755" s="88" t="s">
        <v>19189</v>
      </c>
      <c r="K755" s="88" t="s">
        <v>19333</v>
      </c>
      <c r="L755" s="88" t="s">
        <v>19334</v>
      </c>
      <c r="M755" s="89" t="s">
        <v>9382</v>
      </c>
      <c r="N755" s="89" t="s">
        <v>366</v>
      </c>
      <c r="O755" s="90">
        <v>35929</v>
      </c>
      <c r="P755" s="90">
        <v>43468</v>
      </c>
      <c r="Q755" s="90">
        <v>35929</v>
      </c>
      <c r="R755" s="89">
        <v>10000</v>
      </c>
      <c r="S755" s="89">
        <v>27</v>
      </c>
      <c r="T755" s="89" t="s">
        <v>19261</v>
      </c>
      <c r="U755" s="89" t="s">
        <v>20877</v>
      </c>
      <c r="W755" s="89" t="s">
        <v>20878</v>
      </c>
      <c r="X755" s="89" t="s">
        <v>366</v>
      </c>
      <c r="Y755" s="88" t="s">
        <v>10612</v>
      </c>
    </row>
    <row r="756" spans="1:25" x14ac:dyDescent="0.3">
      <c r="A756" s="84" t="str">
        <f t="shared" si="11"/>
        <v>RFARRO</v>
      </c>
      <c r="B756" s="88" t="s">
        <v>28221</v>
      </c>
      <c r="C756" s="89" t="s">
        <v>28222</v>
      </c>
      <c r="D756" s="89" t="s">
        <v>7523</v>
      </c>
      <c r="E756" s="89" t="s">
        <v>5630</v>
      </c>
      <c r="F756" s="88" t="s">
        <v>19285</v>
      </c>
      <c r="G756" s="89" t="s">
        <v>19028</v>
      </c>
      <c r="H756" s="89" t="s">
        <v>19172</v>
      </c>
      <c r="I756" s="89" t="s">
        <v>19173</v>
      </c>
      <c r="J756" s="88" t="s">
        <v>19174</v>
      </c>
      <c r="K756" s="88" t="s">
        <v>19802</v>
      </c>
      <c r="L756" s="88" t="s">
        <v>19803</v>
      </c>
      <c r="M756" s="89" t="s">
        <v>19804</v>
      </c>
      <c r="N756" s="89" t="s">
        <v>549</v>
      </c>
      <c r="O756" s="90">
        <v>35937</v>
      </c>
      <c r="P756" s="90">
        <v>35937</v>
      </c>
      <c r="Q756" s="90">
        <v>35937</v>
      </c>
      <c r="R756" s="89">
        <v>9992</v>
      </c>
      <c r="S756" s="89">
        <v>27</v>
      </c>
      <c r="T756" s="89" t="s">
        <v>19261</v>
      </c>
      <c r="U756" s="89" t="s">
        <v>28223</v>
      </c>
      <c r="W756" s="89" t="s">
        <v>28224</v>
      </c>
      <c r="X756" s="89" t="s">
        <v>2926</v>
      </c>
      <c r="Y756" s="88" t="s">
        <v>15281</v>
      </c>
    </row>
    <row r="757" spans="1:25" x14ac:dyDescent="0.3">
      <c r="A757" s="84" t="str">
        <f t="shared" si="11"/>
        <v>DFRAN08</v>
      </c>
      <c r="B757" s="88" t="s">
        <v>21917</v>
      </c>
      <c r="C757" s="89" t="s">
        <v>21918</v>
      </c>
      <c r="D757" s="89" t="s">
        <v>17436</v>
      </c>
      <c r="E757" s="89" t="s">
        <v>5630</v>
      </c>
      <c r="F757" s="88" t="s">
        <v>19171</v>
      </c>
      <c r="G757" s="89" t="s">
        <v>19029</v>
      </c>
      <c r="H757" s="89" t="s">
        <v>19172</v>
      </c>
      <c r="I757" s="89" t="s">
        <v>19173</v>
      </c>
      <c r="J757" s="88" t="s">
        <v>19189</v>
      </c>
      <c r="K757" s="88" t="s">
        <v>19471</v>
      </c>
      <c r="L757" s="88" t="s">
        <v>20722</v>
      </c>
      <c r="M757" s="89" t="s">
        <v>20723</v>
      </c>
      <c r="N757" s="89" t="s">
        <v>719</v>
      </c>
      <c r="O757" s="90">
        <v>36018</v>
      </c>
      <c r="P757" s="90">
        <v>36018</v>
      </c>
      <c r="Q757" s="90">
        <v>36018</v>
      </c>
      <c r="R757" s="89">
        <v>9911</v>
      </c>
      <c r="S757" s="89">
        <v>27</v>
      </c>
      <c r="T757" s="89" t="s">
        <v>19261</v>
      </c>
      <c r="U757" s="89" t="s">
        <v>21919</v>
      </c>
      <c r="W757" s="89" t="s">
        <v>4891</v>
      </c>
      <c r="X757" s="89" t="s">
        <v>719</v>
      </c>
      <c r="Y757" s="88" t="s">
        <v>6859</v>
      </c>
    </row>
    <row r="758" spans="1:25" x14ac:dyDescent="0.3">
      <c r="A758" s="84" t="str">
        <f t="shared" si="11"/>
        <v>tmackli</v>
      </c>
      <c r="B758" s="88" t="s">
        <v>29688</v>
      </c>
      <c r="C758" s="89" t="s">
        <v>29689</v>
      </c>
      <c r="D758" s="89" t="s">
        <v>29690</v>
      </c>
      <c r="E758" s="89" t="s">
        <v>5630</v>
      </c>
      <c r="F758" s="88" t="s">
        <v>19171</v>
      </c>
      <c r="G758" s="89" t="s">
        <v>19029</v>
      </c>
      <c r="H758" s="89" t="s">
        <v>19172</v>
      </c>
      <c r="I758" s="89" t="s">
        <v>19173</v>
      </c>
      <c r="J758" s="88" t="s">
        <v>19189</v>
      </c>
      <c r="K758" s="88" t="s">
        <v>19333</v>
      </c>
      <c r="L758" s="88" t="s">
        <v>19334</v>
      </c>
      <c r="M758" s="89" t="s">
        <v>9382</v>
      </c>
      <c r="N758" s="89" t="s">
        <v>366</v>
      </c>
      <c r="O758" s="90">
        <v>36175</v>
      </c>
      <c r="P758" s="90">
        <v>43838</v>
      </c>
      <c r="Q758" s="90">
        <v>43838</v>
      </c>
      <c r="R758" s="89">
        <v>2091</v>
      </c>
      <c r="S758" s="89">
        <v>5</v>
      </c>
      <c r="T758" s="89" t="s">
        <v>19228</v>
      </c>
      <c r="U758" s="89" t="s">
        <v>29691</v>
      </c>
      <c r="W758" s="89" t="s">
        <v>2872</v>
      </c>
      <c r="X758" s="89" t="s">
        <v>416</v>
      </c>
      <c r="Y758" s="88" t="s">
        <v>29692</v>
      </c>
    </row>
    <row r="759" spans="1:25" x14ac:dyDescent="0.3">
      <c r="A759" s="84" t="str">
        <f t="shared" si="11"/>
        <v>TGRIME9</v>
      </c>
      <c r="B759" s="88" t="s">
        <v>29583</v>
      </c>
      <c r="C759" s="89" t="s">
        <v>29584</v>
      </c>
      <c r="D759" s="89" t="s">
        <v>29585</v>
      </c>
      <c r="E759" s="89" t="s">
        <v>19170</v>
      </c>
      <c r="F759" s="88" t="s">
        <v>19480</v>
      </c>
      <c r="G759" s="89" t="s">
        <v>19040</v>
      </c>
      <c r="H759" s="89" t="s">
        <v>19172</v>
      </c>
      <c r="I759" s="89" t="s">
        <v>19173</v>
      </c>
      <c r="J759" s="88" t="s">
        <v>19174</v>
      </c>
      <c r="K759" s="88" t="s">
        <v>19802</v>
      </c>
      <c r="L759" s="88" t="s">
        <v>19803</v>
      </c>
      <c r="M759" s="89" t="s">
        <v>19804</v>
      </c>
      <c r="N759" s="89" t="s">
        <v>549</v>
      </c>
      <c r="O759" s="90">
        <v>36188</v>
      </c>
      <c r="P759" s="90">
        <v>36188</v>
      </c>
      <c r="Q759" s="90">
        <v>36188</v>
      </c>
      <c r="R759" s="89">
        <v>9741</v>
      </c>
      <c r="S759" s="89">
        <v>26</v>
      </c>
      <c r="T759" s="89" t="s">
        <v>19261</v>
      </c>
      <c r="U759" s="89" t="s">
        <v>29586</v>
      </c>
      <c r="W759" s="89" t="s">
        <v>29587</v>
      </c>
      <c r="X759" s="89" t="s">
        <v>1502</v>
      </c>
      <c r="Y759" s="88" t="s">
        <v>29588</v>
      </c>
    </row>
    <row r="760" spans="1:25" x14ac:dyDescent="0.3">
      <c r="A760" s="84" t="str">
        <f t="shared" si="11"/>
        <v>MDIXO</v>
      </c>
      <c r="B760" s="88" t="s">
        <v>26615</v>
      </c>
      <c r="C760" s="89" t="s">
        <v>26616</v>
      </c>
      <c r="D760" s="89" t="s">
        <v>26617</v>
      </c>
      <c r="E760" s="89" t="s">
        <v>19170</v>
      </c>
      <c r="F760" s="88" t="s">
        <v>19171</v>
      </c>
      <c r="G760" s="89" t="s">
        <v>19029</v>
      </c>
      <c r="H760" s="89" t="s">
        <v>19172</v>
      </c>
      <c r="I760" s="89" t="s">
        <v>19173</v>
      </c>
      <c r="J760" s="88" t="s">
        <v>19174</v>
      </c>
      <c r="K760" s="88" t="s">
        <v>19522</v>
      </c>
      <c r="L760" s="88" t="s">
        <v>19523</v>
      </c>
      <c r="M760" s="89" t="s">
        <v>7156</v>
      </c>
      <c r="N760" s="89" t="s">
        <v>773</v>
      </c>
      <c r="O760" s="90">
        <v>36206</v>
      </c>
      <c r="P760" s="90">
        <v>36206</v>
      </c>
      <c r="Q760" s="90">
        <v>36206</v>
      </c>
      <c r="R760" s="89">
        <v>9723</v>
      </c>
      <c r="S760" s="89">
        <v>26</v>
      </c>
      <c r="T760" s="89" t="s">
        <v>19261</v>
      </c>
      <c r="U760" s="89" t="s">
        <v>26618</v>
      </c>
      <c r="W760" s="89" t="s">
        <v>26619</v>
      </c>
      <c r="X760" s="89" t="s">
        <v>250</v>
      </c>
      <c r="Y760" s="88" t="s">
        <v>26620</v>
      </c>
    </row>
    <row r="761" spans="1:25" x14ac:dyDescent="0.3">
      <c r="A761" s="84" t="str">
        <f t="shared" si="11"/>
        <v>TJENKIN</v>
      </c>
      <c r="B761" s="88" t="s">
        <v>29650</v>
      </c>
      <c r="C761" s="89" t="s">
        <v>29651</v>
      </c>
      <c r="D761" s="89" t="s">
        <v>8003</v>
      </c>
      <c r="E761" s="89" t="s">
        <v>5630</v>
      </c>
      <c r="F761" s="88" t="s">
        <v>19285</v>
      </c>
      <c r="G761" s="89" t="s">
        <v>19028</v>
      </c>
      <c r="H761" s="89" t="s">
        <v>19172</v>
      </c>
      <c r="I761" s="89" t="s">
        <v>19173</v>
      </c>
      <c r="J761" s="88" t="s">
        <v>19189</v>
      </c>
      <c r="K761" s="88" t="s">
        <v>19273</v>
      </c>
      <c r="L761" s="88" t="s">
        <v>19274</v>
      </c>
      <c r="M761" s="89" t="s">
        <v>7733</v>
      </c>
      <c r="N761" s="89" t="s">
        <v>328</v>
      </c>
      <c r="O761" s="90">
        <v>36227</v>
      </c>
      <c r="P761" s="90">
        <v>36227</v>
      </c>
      <c r="Q761" s="90">
        <v>36227</v>
      </c>
      <c r="R761" s="89">
        <v>9702</v>
      </c>
      <c r="S761" s="89">
        <v>26</v>
      </c>
      <c r="T761" s="89" t="s">
        <v>19261</v>
      </c>
      <c r="U761" s="89" t="s">
        <v>29652</v>
      </c>
      <c r="W761" s="89" t="s">
        <v>12347</v>
      </c>
      <c r="X761" s="89" t="s">
        <v>416</v>
      </c>
      <c r="Y761" s="88" t="s">
        <v>16861</v>
      </c>
    </row>
    <row r="762" spans="1:25" x14ac:dyDescent="0.3">
      <c r="A762" s="84" t="str">
        <f t="shared" si="11"/>
        <v>JRISTA</v>
      </c>
      <c r="B762" s="88" t="s">
        <v>25365</v>
      </c>
      <c r="C762" s="89" t="s">
        <v>25366</v>
      </c>
      <c r="D762" s="89" t="s">
        <v>6290</v>
      </c>
      <c r="E762" s="89" t="s">
        <v>5630</v>
      </c>
      <c r="F762" s="88" t="s">
        <v>19285</v>
      </c>
      <c r="G762" s="89" t="s">
        <v>19028</v>
      </c>
      <c r="H762" s="89" t="s">
        <v>19172</v>
      </c>
      <c r="I762" s="89" t="s">
        <v>19173</v>
      </c>
      <c r="J762" s="88" t="s">
        <v>19189</v>
      </c>
      <c r="K762" s="88" t="s">
        <v>19190</v>
      </c>
      <c r="L762" s="88" t="s">
        <v>19191</v>
      </c>
      <c r="M762" s="89" t="s">
        <v>19192</v>
      </c>
      <c r="N762" s="89" t="s">
        <v>297</v>
      </c>
      <c r="O762" s="90">
        <v>36314</v>
      </c>
      <c r="P762" s="90">
        <v>36314</v>
      </c>
      <c r="Q762" s="90">
        <v>36314</v>
      </c>
      <c r="R762" s="89">
        <v>9615</v>
      </c>
      <c r="S762" s="89">
        <v>26</v>
      </c>
      <c r="T762" s="89" t="s">
        <v>19261</v>
      </c>
      <c r="U762" s="89" t="s">
        <v>25367</v>
      </c>
      <c r="W762" s="89" t="s">
        <v>14182</v>
      </c>
      <c r="X762" s="89" t="s">
        <v>297</v>
      </c>
      <c r="Y762" s="88" t="s">
        <v>14183</v>
      </c>
    </row>
    <row r="763" spans="1:25" x14ac:dyDescent="0.3">
      <c r="A763" s="84" t="str">
        <f t="shared" si="11"/>
        <v>SSANTAC</v>
      </c>
      <c r="B763" s="88" t="s">
        <v>29318</v>
      </c>
      <c r="C763" s="89" t="s">
        <v>29319</v>
      </c>
      <c r="D763" s="89" t="s">
        <v>16300</v>
      </c>
      <c r="E763" s="89" t="s">
        <v>5630</v>
      </c>
      <c r="F763" s="88" t="s">
        <v>19171</v>
      </c>
      <c r="G763" s="89" t="s">
        <v>19029</v>
      </c>
      <c r="H763" s="89" t="s">
        <v>19172</v>
      </c>
      <c r="I763" s="89" t="s">
        <v>19173</v>
      </c>
      <c r="J763" s="88" t="s">
        <v>19189</v>
      </c>
      <c r="K763" s="88" t="s">
        <v>19345</v>
      </c>
      <c r="L763" s="88" t="s">
        <v>20162</v>
      </c>
      <c r="M763" s="89" t="s">
        <v>20163</v>
      </c>
      <c r="N763" s="89" t="s">
        <v>655</v>
      </c>
      <c r="O763" s="90">
        <v>36327</v>
      </c>
      <c r="P763" s="90">
        <v>36327</v>
      </c>
      <c r="Q763" s="90">
        <v>36327</v>
      </c>
      <c r="R763" s="89">
        <v>9602</v>
      </c>
      <c r="S763" s="89">
        <v>26</v>
      </c>
      <c r="T763" s="89" t="s">
        <v>19261</v>
      </c>
      <c r="U763" s="89" t="s">
        <v>29320</v>
      </c>
      <c r="W763" s="89" t="s">
        <v>26258</v>
      </c>
      <c r="X763" s="89" t="s">
        <v>655</v>
      </c>
      <c r="Y763" s="88" t="s">
        <v>16304</v>
      </c>
    </row>
    <row r="764" spans="1:25" x14ac:dyDescent="0.3">
      <c r="A764" s="84" t="str">
        <f t="shared" si="11"/>
        <v>DCHASE3</v>
      </c>
      <c r="B764" s="88" t="s">
        <v>21781</v>
      </c>
      <c r="C764" s="89" t="s">
        <v>21782</v>
      </c>
      <c r="D764" s="89" t="s">
        <v>18302</v>
      </c>
      <c r="E764" s="89" t="s">
        <v>5630</v>
      </c>
      <c r="F764" s="88" t="s">
        <v>19480</v>
      </c>
      <c r="G764" s="89" t="s">
        <v>19040</v>
      </c>
      <c r="H764" s="89" t="s">
        <v>19172</v>
      </c>
      <c r="I764" s="89" t="s">
        <v>19173</v>
      </c>
      <c r="J764" s="88" t="s">
        <v>19189</v>
      </c>
      <c r="K764" s="88" t="s">
        <v>19217</v>
      </c>
      <c r="L764" s="88" t="s">
        <v>19824</v>
      </c>
      <c r="M764" s="89" t="s">
        <v>19825</v>
      </c>
      <c r="N764" s="89" t="s">
        <v>752</v>
      </c>
      <c r="O764" s="90">
        <v>36635</v>
      </c>
      <c r="P764" s="90">
        <v>37732</v>
      </c>
      <c r="Q764" s="90">
        <v>36635</v>
      </c>
      <c r="R764" s="89">
        <v>9294</v>
      </c>
      <c r="S764" s="89">
        <v>25</v>
      </c>
      <c r="T764" s="89" t="s">
        <v>19261</v>
      </c>
      <c r="U764" s="89" t="s">
        <v>21783</v>
      </c>
      <c r="W764" s="89" t="s">
        <v>21784</v>
      </c>
      <c r="X764" s="89" t="s">
        <v>752</v>
      </c>
      <c r="Y764" s="88" t="s">
        <v>18306</v>
      </c>
    </row>
    <row r="765" spans="1:25" x14ac:dyDescent="0.3">
      <c r="A765" s="84" t="str">
        <f t="shared" si="11"/>
        <v>ENICASI</v>
      </c>
      <c r="B765" s="88" t="s">
        <v>22902</v>
      </c>
      <c r="C765" s="89" t="s">
        <v>22903</v>
      </c>
      <c r="D765" s="89" t="s">
        <v>17253</v>
      </c>
      <c r="E765" s="89" t="s">
        <v>5630</v>
      </c>
      <c r="F765" s="88" t="s">
        <v>19215</v>
      </c>
      <c r="G765" s="89" t="s">
        <v>19033</v>
      </c>
      <c r="H765" s="89" t="s">
        <v>19172</v>
      </c>
      <c r="I765" s="89" t="s">
        <v>19173</v>
      </c>
      <c r="J765" s="88" t="s">
        <v>19174</v>
      </c>
      <c r="K765" s="88" t="s">
        <v>19431</v>
      </c>
      <c r="L765" s="88" t="s">
        <v>19432</v>
      </c>
      <c r="M765" s="89" t="s">
        <v>6264</v>
      </c>
      <c r="N765" s="89" t="s">
        <v>279</v>
      </c>
      <c r="O765" s="90">
        <v>36645</v>
      </c>
      <c r="P765" s="90">
        <v>36645</v>
      </c>
      <c r="Q765" s="90">
        <v>36645</v>
      </c>
      <c r="R765" s="89">
        <v>9284</v>
      </c>
      <c r="S765" s="89">
        <v>25</v>
      </c>
      <c r="T765" s="89" t="s">
        <v>19261</v>
      </c>
      <c r="U765" s="89" t="s">
        <v>22904</v>
      </c>
      <c r="W765" s="89" t="s">
        <v>335</v>
      </c>
      <c r="X765" s="89" t="s">
        <v>279</v>
      </c>
      <c r="Y765" s="88" t="s">
        <v>17256</v>
      </c>
    </row>
    <row r="766" spans="1:25" x14ac:dyDescent="0.3">
      <c r="A766" s="84" t="str">
        <f t="shared" si="11"/>
        <v>fcarab0</v>
      </c>
      <c r="B766" s="88" t="s">
        <v>23085</v>
      </c>
      <c r="C766" s="89" t="s">
        <v>23086</v>
      </c>
      <c r="D766" s="89" t="s">
        <v>23087</v>
      </c>
      <c r="E766" s="89" t="s">
        <v>19170</v>
      </c>
      <c r="F766" s="88" t="s">
        <v>19181</v>
      </c>
      <c r="G766" s="89" t="s">
        <v>19030</v>
      </c>
      <c r="H766" s="89" t="s">
        <v>19172</v>
      </c>
      <c r="I766" s="89" t="s">
        <v>19173</v>
      </c>
      <c r="J766" s="88" t="s">
        <v>19189</v>
      </c>
      <c r="K766" s="88" t="s">
        <v>19190</v>
      </c>
      <c r="L766" s="88" t="s">
        <v>19191</v>
      </c>
      <c r="M766" s="89" t="s">
        <v>19192</v>
      </c>
      <c r="N766" s="89" t="s">
        <v>297</v>
      </c>
      <c r="O766" s="90">
        <v>36724</v>
      </c>
      <c r="P766" s="90">
        <v>45830</v>
      </c>
      <c r="Q766" s="90">
        <v>45830</v>
      </c>
      <c r="R766" s="89">
        <v>99</v>
      </c>
      <c r="S766" s="89">
        <v>0</v>
      </c>
      <c r="T766" s="89" t="s">
        <v>19193</v>
      </c>
      <c r="U766" s="89" t="s">
        <v>23088</v>
      </c>
      <c r="W766" s="89" t="s">
        <v>782</v>
      </c>
      <c r="X766" s="89" t="s">
        <v>297</v>
      </c>
      <c r="Y766" s="88" t="s">
        <v>14641</v>
      </c>
    </row>
    <row r="767" spans="1:25" x14ac:dyDescent="0.3">
      <c r="A767" s="84" t="str">
        <f t="shared" si="11"/>
        <v>SNELSO2</v>
      </c>
      <c r="B767" s="88" t="s">
        <v>29209</v>
      </c>
      <c r="C767" s="89" t="s">
        <v>29210</v>
      </c>
      <c r="D767" s="89" t="s">
        <v>6732</v>
      </c>
      <c r="E767" s="89" t="s">
        <v>5630</v>
      </c>
      <c r="F767" s="88" t="s">
        <v>19285</v>
      </c>
      <c r="G767" s="89" t="s">
        <v>19028</v>
      </c>
      <c r="H767" s="89" t="s">
        <v>19172</v>
      </c>
      <c r="I767" s="89" t="s">
        <v>19173</v>
      </c>
      <c r="J767" s="88" t="s">
        <v>19189</v>
      </c>
      <c r="K767" s="88" t="s">
        <v>19217</v>
      </c>
      <c r="L767" s="88" t="s">
        <v>19824</v>
      </c>
      <c r="M767" s="89" t="s">
        <v>19825</v>
      </c>
      <c r="N767" s="89" t="s">
        <v>752</v>
      </c>
      <c r="O767" s="90">
        <v>36725</v>
      </c>
      <c r="P767" s="90">
        <v>44905</v>
      </c>
      <c r="Q767" s="90">
        <v>44292</v>
      </c>
      <c r="R767" s="89">
        <v>1637</v>
      </c>
      <c r="S767" s="89">
        <v>4</v>
      </c>
      <c r="T767" s="89" t="s">
        <v>19228</v>
      </c>
      <c r="U767" s="89" t="s">
        <v>29211</v>
      </c>
      <c r="W767" s="89" t="s">
        <v>29212</v>
      </c>
      <c r="X767" s="89" t="s">
        <v>752</v>
      </c>
      <c r="Y767" s="88" t="s">
        <v>14324</v>
      </c>
    </row>
    <row r="768" spans="1:25" x14ac:dyDescent="0.3">
      <c r="A768" s="84" t="str">
        <f t="shared" si="11"/>
        <v>MGUYETT</v>
      </c>
      <c r="B768" s="88" t="s">
        <v>26807</v>
      </c>
      <c r="C768" s="89" t="s">
        <v>26808</v>
      </c>
      <c r="D768" s="89" t="s">
        <v>26809</v>
      </c>
      <c r="E768" s="89" t="s">
        <v>19170</v>
      </c>
      <c r="F768" s="88" t="s">
        <v>19285</v>
      </c>
      <c r="G768" s="89" t="s">
        <v>19028</v>
      </c>
      <c r="H768" s="89" t="s">
        <v>19172</v>
      </c>
      <c r="I768" s="89" t="s">
        <v>19173</v>
      </c>
      <c r="J768" s="88" t="s">
        <v>19174</v>
      </c>
      <c r="K768" s="88" t="s">
        <v>19455</v>
      </c>
      <c r="L768" s="88" t="s">
        <v>19456</v>
      </c>
      <c r="M768" s="89" t="s">
        <v>19457</v>
      </c>
      <c r="N768" s="89" t="s">
        <v>2504</v>
      </c>
      <c r="O768" s="90">
        <v>36842</v>
      </c>
      <c r="P768" s="90">
        <v>36842</v>
      </c>
      <c r="Q768" s="90">
        <v>36842</v>
      </c>
      <c r="R768" s="89">
        <v>9087</v>
      </c>
      <c r="S768" s="89">
        <v>24</v>
      </c>
      <c r="T768" s="89" t="s">
        <v>19261</v>
      </c>
      <c r="U768" s="89" t="s">
        <v>26810</v>
      </c>
      <c r="W768" s="89" t="s">
        <v>26811</v>
      </c>
      <c r="X768" s="89" t="s">
        <v>2504</v>
      </c>
      <c r="Y768" s="88" t="s">
        <v>22392</v>
      </c>
    </row>
    <row r="769" spans="1:25" x14ac:dyDescent="0.3">
      <c r="A769" s="84" t="str">
        <f t="shared" si="11"/>
        <v>JLONG9</v>
      </c>
      <c r="B769" s="88" t="s">
        <v>24932</v>
      </c>
      <c r="C769" s="89" t="s">
        <v>24933</v>
      </c>
      <c r="D769" s="89" t="s">
        <v>1706</v>
      </c>
      <c r="E769" s="89" t="s">
        <v>5630</v>
      </c>
      <c r="F769" s="88" t="s">
        <v>19285</v>
      </c>
      <c r="G769" s="89" t="s">
        <v>19028</v>
      </c>
      <c r="H769" s="89" t="s">
        <v>19172</v>
      </c>
      <c r="I769" s="89" t="s">
        <v>19173</v>
      </c>
      <c r="J769" s="88" t="s">
        <v>19174</v>
      </c>
      <c r="K769" s="88" t="s">
        <v>19216</v>
      </c>
      <c r="L769" s="88" t="s">
        <v>19237</v>
      </c>
      <c r="M769" s="89" t="s">
        <v>19238</v>
      </c>
      <c r="N769" s="89" t="s">
        <v>250</v>
      </c>
      <c r="O769" s="90">
        <v>36920</v>
      </c>
      <c r="P769" s="90">
        <v>36920</v>
      </c>
      <c r="Q769" s="90">
        <v>36920</v>
      </c>
      <c r="R769" s="89">
        <v>9009</v>
      </c>
      <c r="S769" s="89">
        <v>24</v>
      </c>
      <c r="T769" s="89" t="s">
        <v>19261</v>
      </c>
      <c r="U769" s="89" t="s">
        <v>24934</v>
      </c>
      <c r="W769" s="89" t="s">
        <v>3007</v>
      </c>
      <c r="X769" s="89" t="s">
        <v>773</v>
      </c>
      <c r="Y769" s="88" t="s">
        <v>18113</v>
      </c>
    </row>
    <row r="770" spans="1:25" x14ac:dyDescent="0.3">
      <c r="A770" s="84" t="str">
        <f t="shared" si="11"/>
        <v>DBANKST</v>
      </c>
      <c r="B770" s="88" t="s">
        <v>21706</v>
      </c>
      <c r="C770" s="89" t="s">
        <v>21707</v>
      </c>
      <c r="D770" s="89" t="s">
        <v>17854</v>
      </c>
      <c r="E770" s="89" t="s">
        <v>5630</v>
      </c>
      <c r="F770" s="88" t="s">
        <v>19171</v>
      </c>
      <c r="G770" s="89" t="s">
        <v>19029</v>
      </c>
      <c r="H770" s="89" t="s">
        <v>19172</v>
      </c>
      <c r="I770" s="89" t="s">
        <v>19173</v>
      </c>
      <c r="J770" s="88" t="s">
        <v>19174</v>
      </c>
      <c r="K770" s="88" t="s">
        <v>19401</v>
      </c>
      <c r="L770" s="88" t="s">
        <v>20201</v>
      </c>
      <c r="M770" s="89" t="s">
        <v>17220</v>
      </c>
      <c r="N770" s="89" t="s">
        <v>297</v>
      </c>
      <c r="O770" s="90">
        <v>36976</v>
      </c>
      <c r="P770" s="90">
        <v>36976</v>
      </c>
      <c r="Q770" s="90">
        <v>36976</v>
      </c>
      <c r="R770" s="89">
        <v>8953</v>
      </c>
      <c r="S770" s="89">
        <v>24</v>
      </c>
      <c r="T770" s="89" t="s">
        <v>19261</v>
      </c>
      <c r="U770" s="89" t="s">
        <v>21708</v>
      </c>
      <c r="W770" s="89" t="s">
        <v>21709</v>
      </c>
      <c r="X770" s="89" t="s">
        <v>287</v>
      </c>
      <c r="Y770" s="88" t="s">
        <v>17857</v>
      </c>
    </row>
    <row r="771" spans="1:25" x14ac:dyDescent="0.3">
      <c r="A771" s="84" t="str">
        <f t="shared" ref="A771:A834" si="12">TRIM(D771)</f>
        <v>SBARFIE</v>
      </c>
      <c r="B771" s="88" t="s">
        <v>28918</v>
      </c>
      <c r="C771" s="89" t="s">
        <v>28919</v>
      </c>
      <c r="D771" s="89" t="s">
        <v>5080</v>
      </c>
      <c r="E771" s="89" t="s">
        <v>5630</v>
      </c>
      <c r="F771" s="88" t="s">
        <v>19285</v>
      </c>
      <c r="G771" s="89" t="s">
        <v>19028</v>
      </c>
      <c r="H771" s="89" t="s">
        <v>19172</v>
      </c>
      <c r="I771" s="89" t="s">
        <v>19173</v>
      </c>
      <c r="J771" s="88" t="s">
        <v>19189</v>
      </c>
      <c r="K771" s="88" t="s">
        <v>19273</v>
      </c>
      <c r="L771" s="88" t="s">
        <v>19274</v>
      </c>
      <c r="M771" s="89" t="s">
        <v>7733</v>
      </c>
      <c r="N771" s="89" t="s">
        <v>328</v>
      </c>
      <c r="O771" s="90">
        <v>37067</v>
      </c>
      <c r="P771" s="90">
        <v>37067</v>
      </c>
      <c r="Q771" s="90">
        <v>37067</v>
      </c>
      <c r="R771" s="89">
        <v>8862</v>
      </c>
      <c r="S771" s="89">
        <v>24</v>
      </c>
      <c r="T771" s="89" t="s">
        <v>19261</v>
      </c>
      <c r="U771" s="89" t="s">
        <v>28920</v>
      </c>
      <c r="W771" s="89" t="s">
        <v>5021</v>
      </c>
      <c r="X771" s="89" t="s">
        <v>375</v>
      </c>
      <c r="Y771" s="88" t="s">
        <v>8412</v>
      </c>
    </row>
    <row r="772" spans="1:25" x14ac:dyDescent="0.3">
      <c r="A772" s="84" t="str">
        <f t="shared" si="12"/>
        <v>KWOLFE4</v>
      </c>
      <c r="B772" s="88" t="s">
        <v>26123</v>
      </c>
      <c r="C772" s="89" t="s">
        <v>26124</v>
      </c>
      <c r="D772" s="89" t="s">
        <v>26125</v>
      </c>
      <c r="E772" s="89" t="s">
        <v>19715</v>
      </c>
      <c r="F772" s="88" t="s">
        <v>19181</v>
      </c>
      <c r="G772" s="89" t="s">
        <v>19030</v>
      </c>
      <c r="H772" s="89" t="s">
        <v>19172</v>
      </c>
      <c r="I772" s="89" t="s">
        <v>19173</v>
      </c>
      <c r="J772" s="88" t="s">
        <v>19189</v>
      </c>
      <c r="K772" s="88" t="s">
        <v>19374</v>
      </c>
      <c r="L772" s="88" t="s">
        <v>19375</v>
      </c>
      <c r="M772" s="89" t="s">
        <v>19376</v>
      </c>
      <c r="N772" s="89" t="s">
        <v>575</v>
      </c>
      <c r="O772" s="90">
        <v>37103</v>
      </c>
      <c r="P772" s="90">
        <v>37103</v>
      </c>
      <c r="Q772" s="90">
        <v>37103</v>
      </c>
      <c r="R772" s="89">
        <v>8826</v>
      </c>
      <c r="S772" s="89">
        <v>24</v>
      </c>
      <c r="T772" s="89" t="s">
        <v>19261</v>
      </c>
      <c r="U772" s="89" t="s">
        <v>26126</v>
      </c>
      <c r="W772" s="89" t="s">
        <v>26127</v>
      </c>
      <c r="X772" s="89" t="s">
        <v>575</v>
      </c>
      <c r="Y772" s="88" t="s">
        <v>26128</v>
      </c>
    </row>
    <row r="773" spans="1:25" x14ac:dyDescent="0.3">
      <c r="A773" s="84" t="str">
        <f t="shared" si="12"/>
        <v>BSOKOLO</v>
      </c>
      <c r="B773" s="88" t="s">
        <v>20809</v>
      </c>
      <c r="C773" s="89" t="s">
        <v>20810</v>
      </c>
      <c r="D773" s="89" t="s">
        <v>3640</v>
      </c>
      <c r="E773" s="89" t="s">
        <v>5630</v>
      </c>
      <c r="F773" s="88" t="s">
        <v>19171</v>
      </c>
      <c r="G773" s="89" t="s">
        <v>19029</v>
      </c>
      <c r="H773" s="89" t="s">
        <v>19172</v>
      </c>
      <c r="I773" s="89" t="s">
        <v>19173</v>
      </c>
      <c r="J773" s="88" t="s">
        <v>19189</v>
      </c>
      <c r="K773" s="88" t="s">
        <v>19333</v>
      </c>
      <c r="L773" s="88" t="s">
        <v>19467</v>
      </c>
      <c r="M773" s="89" t="s">
        <v>9084</v>
      </c>
      <c r="N773" s="89" t="s">
        <v>260</v>
      </c>
      <c r="O773" s="90">
        <v>37255</v>
      </c>
      <c r="P773" s="90">
        <v>37255</v>
      </c>
      <c r="Q773" s="90">
        <v>37255</v>
      </c>
      <c r="R773" s="89">
        <v>8674</v>
      </c>
      <c r="S773" s="89">
        <v>23</v>
      </c>
      <c r="T773" s="89" t="s">
        <v>19261</v>
      </c>
      <c r="U773" s="89" t="s">
        <v>20811</v>
      </c>
      <c r="W773" s="89" t="s">
        <v>15392</v>
      </c>
      <c r="X773" s="89" t="s">
        <v>435</v>
      </c>
      <c r="Y773" s="88" t="s">
        <v>15393</v>
      </c>
    </row>
    <row r="774" spans="1:25" x14ac:dyDescent="0.3">
      <c r="A774" s="84" t="str">
        <f t="shared" si="12"/>
        <v>RGARRIC</v>
      </c>
      <c r="B774" s="88" t="s">
        <v>28252</v>
      </c>
      <c r="C774" s="89" t="s">
        <v>28253</v>
      </c>
      <c r="D774" s="89" t="s">
        <v>10949</v>
      </c>
      <c r="E774" s="89" t="s">
        <v>5630</v>
      </c>
      <c r="F774" s="88" t="s">
        <v>20261</v>
      </c>
      <c r="G774" s="89" t="s">
        <v>19039</v>
      </c>
      <c r="H774" s="89" t="s">
        <v>19172</v>
      </c>
      <c r="I774" s="89" t="s">
        <v>19173</v>
      </c>
      <c r="J774" s="88" t="s">
        <v>19189</v>
      </c>
      <c r="K774" s="88" t="s">
        <v>20742</v>
      </c>
      <c r="L774" s="88" t="s">
        <v>20742</v>
      </c>
      <c r="M774" s="89" t="s">
        <v>21720</v>
      </c>
      <c r="N774" s="89" t="s">
        <v>435</v>
      </c>
      <c r="O774" s="90">
        <v>37255</v>
      </c>
      <c r="P774" s="90">
        <v>37255</v>
      </c>
      <c r="Q774" s="90">
        <v>37255</v>
      </c>
      <c r="R774" s="89">
        <v>8674</v>
      </c>
      <c r="S774" s="89">
        <v>23</v>
      </c>
      <c r="T774" s="89" t="s">
        <v>19261</v>
      </c>
      <c r="U774" s="89" t="s">
        <v>28254</v>
      </c>
      <c r="W774" s="89" t="s">
        <v>28255</v>
      </c>
      <c r="X774" s="89" t="s">
        <v>619</v>
      </c>
      <c r="Y774" s="88" t="s">
        <v>18451</v>
      </c>
    </row>
    <row r="775" spans="1:25" x14ac:dyDescent="0.3">
      <c r="A775" s="84" t="str">
        <f t="shared" si="12"/>
        <v>etaylo2</v>
      </c>
      <c r="B775" s="88" t="s">
        <v>23006</v>
      </c>
      <c r="C775" s="89" t="s">
        <v>23007</v>
      </c>
      <c r="D775" s="89" t="s">
        <v>23008</v>
      </c>
      <c r="E775" s="89" t="s">
        <v>5630</v>
      </c>
      <c r="F775" s="88" t="s">
        <v>19236</v>
      </c>
      <c r="G775" s="89" t="s">
        <v>19032</v>
      </c>
      <c r="H775" s="89" t="s">
        <v>19227</v>
      </c>
      <c r="I775" s="89" t="s">
        <v>19173</v>
      </c>
      <c r="J775" s="88" t="s">
        <v>19189</v>
      </c>
      <c r="K775" s="88" t="s">
        <v>19374</v>
      </c>
      <c r="L775" s="88" t="s">
        <v>19375</v>
      </c>
      <c r="M775" s="89" t="s">
        <v>19376</v>
      </c>
      <c r="N775" s="89" t="s">
        <v>575</v>
      </c>
      <c r="O775" s="90">
        <v>37565</v>
      </c>
      <c r="P775" s="90">
        <v>44453</v>
      </c>
      <c r="Q775" s="90">
        <v>44453</v>
      </c>
      <c r="R775" s="89">
        <v>1476</v>
      </c>
      <c r="S775" s="89">
        <v>4</v>
      </c>
      <c r="T775" s="89" t="s">
        <v>19228</v>
      </c>
      <c r="U775" s="89" t="s">
        <v>23009</v>
      </c>
      <c r="W775" s="89" t="s">
        <v>23010</v>
      </c>
      <c r="X775" s="89" t="s">
        <v>575</v>
      </c>
      <c r="Y775" s="88" t="s">
        <v>23011</v>
      </c>
    </row>
    <row r="776" spans="1:25" x14ac:dyDescent="0.3">
      <c r="A776" s="84" t="str">
        <f t="shared" si="12"/>
        <v>MWHEAT1</v>
      </c>
      <c r="B776" s="88" t="s">
        <v>27350</v>
      </c>
      <c r="C776" s="89" t="s">
        <v>27351</v>
      </c>
      <c r="D776" s="89" t="s">
        <v>7709</v>
      </c>
      <c r="E776" s="89" t="s">
        <v>5630</v>
      </c>
      <c r="F776" s="88" t="s">
        <v>19285</v>
      </c>
      <c r="G776" s="89" t="s">
        <v>19028</v>
      </c>
      <c r="H776" s="89" t="s">
        <v>19172</v>
      </c>
      <c r="I776" s="89" t="s">
        <v>19173</v>
      </c>
      <c r="J776" s="88" t="s">
        <v>19189</v>
      </c>
      <c r="K776" s="88" t="s">
        <v>19273</v>
      </c>
      <c r="L776" s="88" t="s">
        <v>19274</v>
      </c>
      <c r="M776" s="89" t="s">
        <v>7733</v>
      </c>
      <c r="N776" s="89" t="s">
        <v>328</v>
      </c>
      <c r="O776" s="90">
        <v>37727</v>
      </c>
      <c r="P776" s="90">
        <v>37727</v>
      </c>
      <c r="Q776" s="90">
        <v>37727</v>
      </c>
      <c r="R776" s="89">
        <v>8202</v>
      </c>
      <c r="S776" s="89">
        <v>22</v>
      </c>
      <c r="T776" s="89" t="s">
        <v>19261</v>
      </c>
      <c r="U776" s="89" t="s">
        <v>7711</v>
      </c>
      <c r="W776" s="89" t="s">
        <v>7712</v>
      </c>
      <c r="X776" s="89" t="s">
        <v>416</v>
      </c>
      <c r="Y776" s="88" t="s">
        <v>7713</v>
      </c>
    </row>
    <row r="777" spans="1:25" x14ac:dyDescent="0.3">
      <c r="A777" s="84" t="str">
        <f t="shared" si="12"/>
        <v>jmeeks</v>
      </c>
      <c r="B777" s="88" t="s">
        <v>25083</v>
      </c>
      <c r="C777" s="89" t="s">
        <v>25084</v>
      </c>
      <c r="D777" s="89" t="s">
        <v>25085</v>
      </c>
      <c r="E777" s="89" t="s">
        <v>5630</v>
      </c>
      <c r="F777" s="88" t="s">
        <v>19181</v>
      </c>
      <c r="G777" s="89" t="s">
        <v>19030</v>
      </c>
      <c r="H777" s="89" t="s">
        <v>19172</v>
      </c>
      <c r="I777" s="89" t="s">
        <v>19173</v>
      </c>
      <c r="J777" s="88" t="s">
        <v>19174</v>
      </c>
      <c r="K777" s="88" t="s">
        <v>19431</v>
      </c>
      <c r="L777" s="88" t="s">
        <v>19432</v>
      </c>
      <c r="M777" s="89" t="s">
        <v>6264</v>
      </c>
      <c r="N777" s="89" t="s">
        <v>279</v>
      </c>
      <c r="O777" s="90">
        <v>37762</v>
      </c>
      <c r="P777" s="90">
        <v>45781</v>
      </c>
      <c r="Q777" s="90">
        <v>45781</v>
      </c>
      <c r="R777" s="89">
        <v>148</v>
      </c>
      <c r="S777" s="89">
        <v>0</v>
      </c>
      <c r="T777" s="89" t="s">
        <v>19193</v>
      </c>
      <c r="U777" s="89" t="s">
        <v>25086</v>
      </c>
      <c r="W777" s="89" t="s">
        <v>804</v>
      </c>
      <c r="X777" s="89" t="s">
        <v>279</v>
      </c>
      <c r="Y777" s="88" t="s">
        <v>5532</v>
      </c>
    </row>
    <row r="778" spans="1:25" x14ac:dyDescent="0.3">
      <c r="A778" s="84" t="str">
        <f t="shared" si="12"/>
        <v>agillis</v>
      </c>
      <c r="B778" s="88" t="s">
        <v>19687</v>
      </c>
      <c r="C778" s="89" t="s">
        <v>19688</v>
      </c>
      <c r="D778" s="89" t="s">
        <v>19689</v>
      </c>
      <c r="E778" s="89" t="s">
        <v>5630</v>
      </c>
      <c r="F778" s="88" t="s">
        <v>19386</v>
      </c>
      <c r="G778" s="89" t="s">
        <v>19387</v>
      </c>
      <c r="H778" s="89" t="s">
        <v>19172</v>
      </c>
      <c r="I778" s="89" t="s">
        <v>19173</v>
      </c>
      <c r="J778" s="88" t="s">
        <v>19189</v>
      </c>
      <c r="K778" s="88" t="s">
        <v>19374</v>
      </c>
      <c r="L778" s="88" t="s">
        <v>19375</v>
      </c>
      <c r="M778" s="89" t="s">
        <v>19376</v>
      </c>
      <c r="N778" s="89" t="s">
        <v>575</v>
      </c>
      <c r="O778" s="90">
        <v>38075</v>
      </c>
      <c r="P778" s="90">
        <v>45704</v>
      </c>
      <c r="Q778" s="90">
        <v>45704</v>
      </c>
      <c r="R778" s="89">
        <v>225</v>
      </c>
      <c r="S778" s="89">
        <v>0</v>
      </c>
      <c r="T778" s="89" t="s">
        <v>19176</v>
      </c>
      <c r="U778" s="89" t="s">
        <v>19690</v>
      </c>
      <c r="W778" s="89" t="s">
        <v>6975</v>
      </c>
      <c r="X778" s="89" t="s">
        <v>575</v>
      </c>
      <c r="Y778" s="88" t="s">
        <v>6976</v>
      </c>
    </row>
    <row r="779" spans="1:25" x14ac:dyDescent="0.3">
      <c r="A779" s="84" t="str">
        <f t="shared" si="12"/>
        <v>ACRUZ48</v>
      </c>
      <c r="B779" s="88" t="s">
        <v>19478</v>
      </c>
      <c r="C779" s="89" t="s">
        <v>19479</v>
      </c>
      <c r="D779" s="89" t="s">
        <v>17087</v>
      </c>
      <c r="E779" s="89" t="s">
        <v>5630</v>
      </c>
      <c r="F779" s="88" t="s">
        <v>19480</v>
      </c>
      <c r="G779" s="89" t="s">
        <v>19040</v>
      </c>
      <c r="H779" s="89" t="s">
        <v>19172</v>
      </c>
      <c r="I779" s="89" t="s">
        <v>19419</v>
      </c>
      <c r="J779" s="88" t="s">
        <v>19189</v>
      </c>
      <c r="K779" s="88" t="s">
        <v>19420</v>
      </c>
      <c r="L779" s="88" t="s">
        <v>19420</v>
      </c>
      <c r="M779" s="89" t="s">
        <v>19421</v>
      </c>
      <c r="N779" s="89" t="s">
        <v>5965</v>
      </c>
      <c r="O779" s="90">
        <v>38230</v>
      </c>
      <c r="P779" s="90">
        <v>38230</v>
      </c>
      <c r="Q779" s="90">
        <v>38230</v>
      </c>
      <c r="R779" s="89">
        <v>7699</v>
      </c>
      <c r="S779" s="89">
        <v>21</v>
      </c>
      <c r="T779" s="89" t="s">
        <v>19261</v>
      </c>
      <c r="U779" s="89" t="s">
        <v>19481</v>
      </c>
      <c r="W779" s="89" t="s">
        <v>19482</v>
      </c>
      <c r="X779" s="89" t="s">
        <v>5965</v>
      </c>
      <c r="Y779" s="88" t="s">
        <v>19483</v>
      </c>
    </row>
    <row r="780" spans="1:25" x14ac:dyDescent="0.3">
      <c r="A780" s="84" t="str">
        <f t="shared" si="12"/>
        <v>rhuston</v>
      </c>
      <c r="B780" s="88" t="s">
        <v>28339</v>
      </c>
      <c r="C780" s="89" t="s">
        <v>28340</v>
      </c>
      <c r="D780" s="89" t="s">
        <v>28341</v>
      </c>
      <c r="E780" s="89" t="s">
        <v>5630</v>
      </c>
      <c r="F780" s="88" t="s">
        <v>19181</v>
      </c>
      <c r="G780" s="89" t="s">
        <v>19030</v>
      </c>
      <c r="H780" s="89" t="s">
        <v>19172</v>
      </c>
      <c r="I780" s="89" t="s">
        <v>19173</v>
      </c>
      <c r="J780" s="88" t="s">
        <v>19189</v>
      </c>
      <c r="K780" s="88" t="s">
        <v>19333</v>
      </c>
      <c r="L780" s="88" t="s">
        <v>19334</v>
      </c>
      <c r="M780" s="89" t="s">
        <v>9382</v>
      </c>
      <c r="N780" s="89" t="s">
        <v>366</v>
      </c>
      <c r="O780" s="90">
        <v>38260</v>
      </c>
      <c r="P780" s="90">
        <v>45613</v>
      </c>
      <c r="Q780" s="90">
        <v>45613</v>
      </c>
      <c r="R780" s="89">
        <v>316</v>
      </c>
      <c r="S780" s="89">
        <v>0</v>
      </c>
      <c r="T780" s="89" t="s">
        <v>19176</v>
      </c>
      <c r="U780" s="89" t="s">
        <v>28342</v>
      </c>
      <c r="W780" s="89" t="s">
        <v>597</v>
      </c>
      <c r="X780" s="89" t="s">
        <v>260</v>
      </c>
      <c r="Y780" s="88" t="s">
        <v>7952</v>
      </c>
    </row>
    <row r="781" spans="1:25" x14ac:dyDescent="0.3">
      <c r="A781" s="84" t="str">
        <f t="shared" si="12"/>
        <v>AWAHMAN</v>
      </c>
      <c r="B781" s="88" t="s">
        <v>20272</v>
      </c>
      <c r="C781" s="89" t="s">
        <v>20273</v>
      </c>
      <c r="D781" s="89" t="s">
        <v>17234</v>
      </c>
      <c r="E781" s="89" t="s">
        <v>5630</v>
      </c>
      <c r="F781" s="88" t="s">
        <v>19171</v>
      </c>
      <c r="G781" s="89" t="s">
        <v>19029</v>
      </c>
      <c r="H781" s="89" t="s">
        <v>19172</v>
      </c>
      <c r="I781" s="89" t="s">
        <v>19173</v>
      </c>
      <c r="J781" s="88" t="s">
        <v>19189</v>
      </c>
      <c r="K781" s="88" t="s">
        <v>19190</v>
      </c>
      <c r="L781" s="88" t="s">
        <v>19252</v>
      </c>
      <c r="M781" s="89" t="s">
        <v>10322</v>
      </c>
      <c r="N781" s="89" t="s">
        <v>297</v>
      </c>
      <c r="O781" s="90">
        <v>38530</v>
      </c>
      <c r="P781" s="90">
        <v>38530</v>
      </c>
      <c r="Q781" s="90">
        <v>38530</v>
      </c>
      <c r="R781" s="89">
        <v>7399</v>
      </c>
      <c r="S781" s="89">
        <v>20</v>
      </c>
      <c r="T781" s="89" t="s">
        <v>19261</v>
      </c>
      <c r="U781" s="89" t="s">
        <v>20274</v>
      </c>
      <c r="W781" s="89" t="s">
        <v>4377</v>
      </c>
      <c r="X781" s="89" t="s">
        <v>297</v>
      </c>
      <c r="Y781" s="88" t="s">
        <v>17237</v>
      </c>
    </row>
    <row r="782" spans="1:25" x14ac:dyDescent="0.3">
      <c r="A782" s="84" t="str">
        <f t="shared" si="12"/>
        <v>FHIGH00</v>
      </c>
      <c r="B782" s="88" t="s">
        <v>23131</v>
      </c>
      <c r="C782" s="89" t="s">
        <v>23132</v>
      </c>
      <c r="D782" s="89" t="s">
        <v>4991</v>
      </c>
      <c r="E782" s="89" t="s">
        <v>5630</v>
      </c>
      <c r="F782" s="88" t="s">
        <v>19181</v>
      </c>
      <c r="G782" s="89" t="s">
        <v>19030</v>
      </c>
      <c r="H782" s="89" t="s">
        <v>19172</v>
      </c>
      <c r="I782" s="89" t="s">
        <v>19173</v>
      </c>
      <c r="J782" s="88" t="s">
        <v>19174</v>
      </c>
      <c r="K782" s="88" t="s">
        <v>19401</v>
      </c>
      <c r="L782" s="88" t="s">
        <v>17382</v>
      </c>
      <c r="M782" s="89" t="s">
        <v>8645</v>
      </c>
      <c r="N782" s="89" t="s">
        <v>407</v>
      </c>
      <c r="O782" s="90">
        <v>38625</v>
      </c>
      <c r="P782" s="90">
        <v>38625</v>
      </c>
      <c r="Q782" s="90">
        <v>38625</v>
      </c>
      <c r="R782" s="89">
        <v>7304</v>
      </c>
      <c r="S782" s="89">
        <v>20</v>
      </c>
      <c r="T782" s="89" t="s">
        <v>19261</v>
      </c>
      <c r="U782" s="89" t="s">
        <v>23133</v>
      </c>
      <c r="W782" s="89" t="s">
        <v>4992</v>
      </c>
      <c r="X782" s="89" t="s">
        <v>407</v>
      </c>
      <c r="Y782" s="88" t="s">
        <v>7651</v>
      </c>
    </row>
    <row r="783" spans="1:25" x14ac:dyDescent="0.3">
      <c r="A783" s="84" t="str">
        <f t="shared" si="12"/>
        <v>MCARDOZ</v>
      </c>
      <c r="B783" s="88" t="s">
        <v>26514</v>
      </c>
      <c r="C783" s="89" t="s">
        <v>26515</v>
      </c>
      <c r="D783" s="89" t="s">
        <v>13189</v>
      </c>
      <c r="E783" s="89" t="s">
        <v>5630</v>
      </c>
      <c r="F783" s="88" t="s">
        <v>19215</v>
      </c>
      <c r="G783" s="89" t="s">
        <v>19033</v>
      </c>
      <c r="H783" s="89" t="s">
        <v>19172</v>
      </c>
      <c r="I783" s="89" t="s">
        <v>19173</v>
      </c>
      <c r="J783" s="88" t="s">
        <v>19174</v>
      </c>
      <c r="K783" s="88" t="s">
        <v>19309</v>
      </c>
      <c r="L783" s="88" t="s">
        <v>19513</v>
      </c>
      <c r="M783" s="89" t="s">
        <v>6528</v>
      </c>
      <c r="N783" s="89" t="s">
        <v>219</v>
      </c>
      <c r="O783" s="90">
        <v>38755</v>
      </c>
      <c r="P783" s="90">
        <v>38755</v>
      </c>
      <c r="Q783" s="90">
        <v>38755</v>
      </c>
      <c r="R783" s="89">
        <v>7174</v>
      </c>
      <c r="S783" s="89">
        <v>19</v>
      </c>
      <c r="T783" s="89" t="s">
        <v>19261</v>
      </c>
      <c r="U783" s="89" t="s">
        <v>26516</v>
      </c>
      <c r="W783" s="89" t="s">
        <v>26517</v>
      </c>
      <c r="X783" s="89" t="s">
        <v>219</v>
      </c>
      <c r="Y783" s="88" t="s">
        <v>13192</v>
      </c>
    </row>
    <row r="784" spans="1:25" x14ac:dyDescent="0.3">
      <c r="A784" s="84" t="str">
        <f t="shared" si="12"/>
        <v>JJAME36</v>
      </c>
      <c r="B784" s="88" t="s">
        <v>24769</v>
      </c>
      <c r="C784" s="89" t="s">
        <v>24770</v>
      </c>
      <c r="D784" s="89" t="s">
        <v>24771</v>
      </c>
      <c r="E784" s="89" t="s">
        <v>19170</v>
      </c>
      <c r="F784" s="88" t="s">
        <v>19285</v>
      </c>
      <c r="G784" s="89" t="s">
        <v>19028</v>
      </c>
      <c r="H784" s="89" t="s">
        <v>19172</v>
      </c>
      <c r="I784" s="89" t="s">
        <v>19173</v>
      </c>
      <c r="J784" s="88" t="s">
        <v>19174</v>
      </c>
      <c r="K784" s="88" t="s">
        <v>19245</v>
      </c>
      <c r="L784" s="88" t="s">
        <v>19318</v>
      </c>
      <c r="M784" s="89" t="s">
        <v>19319</v>
      </c>
      <c r="N784" s="89" t="s">
        <v>1675</v>
      </c>
      <c r="O784" s="90">
        <v>38838</v>
      </c>
      <c r="P784" s="90">
        <v>38838</v>
      </c>
      <c r="Q784" s="90">
        <v>38838</v>
      </c>
      <c r="R784" s="89">
        <v>7091</v>
      </c>
      <c r="S784" s="89">
        <v>19</v>
      </c>
      <c r="T784" s="89" t="s">
        <v>19261</v>
      </c>
      <c r="U784" s="89" t="s">
        <v>24772</v>
      </c>
      <c r="W784" s="89" t="s">
        <v>23945</v>
      </c>
      <c r="X784" s="89" t="s">
        <v>1675</v>
      </c>
      <c r="Y784" s="88" t="s">
        <v>24773</v>
      </c>
    </row>
    <row r="785" spans="1:25" x14ac:dyDescent="0.3">
      <c r="A785" s="84" t="str">
        <f t="shared" si="12"/>
        <v>JROD169</v>
      </c>
      <c r="B785" s="88" t="s">
        <v>25389</v>
      </c>
      <c r="C785" s="89" t="s">
        <v>25390</v>
      </c>
      <c r="D785" s="89" t="s">
        <v>18841</v>
      </c>
      <c r="E785" s="89" t="s">
        <v>5630</v>
      </c>
      <c r="F785" s="88" t="s">
        <v>19171</v>
      </c>
      <c r="G785" s="89" t="s">
        <v>19029</v>
      </c>
      <c r="H785" s="89" t="s">
        <v>19172</v>
      </c>
      <c r="I785" s="89" t="s">
        <v>19173</v>
      </c>
      <c r="J785" s="88" t="s">
        <v>19174</v>
      </c>
      <c r="K785" s="88" t="s">
        <v>19207</v>
      </c>
      <c r="L785" s="88" t="s">
        <v>19208</v>
      </c>
      <c r="M785" s="89" t="s">
        <v>10249</v>
      </c>
      <c r="N785" s="89" t="s">
        <v>219</v>
      </c>
      <c r="O785" s="90">
        <v>38841</v>
      </c>
      <c r="P785" s="90">
        <v>38841</v>
      </c>
      <c r="Q785" s="90">
        <v>38841</v>
      </c>
      <c r="R785" s="89">
        <v>7088</v>
      </c>
      <c r="S785" s="89">
        <v>19</v>
      </c>
      <c r="T785" s="89" t="s">
        <v>19261</v>
      </c>
      <c r="U785" s="89" t="s">
        <v>25391</v>
      </c>
      <c r="W785" s="89" t="s">
        <v>12841</v>
      </c>
      <c r="X785" s="89" t="s">
        <v>219</v>
      </c>
      <c r="Y785" s="88" t="s">
        <v>18843</v>
      </c>
    </row>
    <row r="786" spans="1:25" x14ac:dyDescent="0.3">
      <c r="A786" s="84" t="str">
        <f t="shared" si="12"/>
        <v>BWIL167</v>
      </c>
      <c r="B786" s="88" t="s">
        <v>20884</v>
      </c>
      <c r="C786" s="89" t="s">
        <v>20885</v>
      </c>
      <c r="D786" s="89" t="s">
        <v>2012</v>
      </c>
      <c r="E786" s="89" t="s">
        <v>5630</v>
      </c>
      <c r="F786" s="88" t="s">
        <v>19181</v>
      </c>
      <c r="G786" s="89" t="s">
        <v>19030</v>
      </c>
      <c r="H786" s="89" t="s">
        <v>19172</v>
      </c>
      <c r="I786" s="89" t="s">
        <v>19173</v>
      </c>
      <c r="J786" s="88" t="s">
        <v>19174</v>
      </c>
      <c r="K786" s="88" t="s">
        <v>19401</v>
      </c>
      <c r="L786" s="88" t="s">
        <v>20201</v>
      </c>
      <c r="M786" s="89" t="s">
        <v>17220</v>
      </c>
      <c r="N786" s="89" t="s">
        <v>297</v>
      </c>
      <c r="O786" s="90">
        <v>38988</v>
      </c>
      <c r="P786" s="90">
        <v>38988</v>
      </c>
      <c r="Q786" s="90">
        <v>38988</v>
      </c>
      <c r="R786" s="89">
        <v>6941</v>
      </c>
      <c r="S786" s="89">
        <v>19</v>
      </c>
      <c r="T786" s="89" t="s">
        <v>19261</v>
      </c>
      <c r="U786" s="89" t="s">
        <v>20886</v>
      </c>
      <c r="W786" s="89" t="s">
        <v>20887</v>
      </c>
      <c r="X786" s="89" t="s">
        <v>287</v>
      </c>
      <c r="Y786" s="88" t="s">
        <v>12170</v>
      </c>
    </row>
    <row r="787" spans="1:25" x14ac:dyDescent="0.3">
      <c r="A787" s="84" t="str">
        <f t="shared" si="12"/>
        <v>SROBI98</v>
      </c>
      <c r="B787" s="88" t="s">
        <v>29286</v>
      </c>
      <c r="C787" s="89" t="s">
        <v>29287</v>
      </c>
      <c r="D787" s="89" t="s">
        <v>2308</v>
      </c>
      <c r="E787" s="89" t="s">
        <v>5630</v>
      </c>
      <c r="F787" s="88" t="s">
        <v>19171</v>
      </c>
      <c r="G787" s="89" t="s">
        <v>19029</v>
      </c>
      <c r="H787" s="89" t="s">
        <v>19172</v>
      </c>
      <c r="I787" s="89" t="s">
        <v>19173</v>
      </c>
      <c r="J787" s="88" t="s">
        <v>19174</v>
      </c>
      <c r="K787" s="88" t="s">
        <v>19258</v>
      </c>
      <c r="L787" s="88" t="s">
        <v>19259</v>
      </c>
      <c r="M787" s="89" t="s">
        <v>19260</v>
      </c>
      <c r="N787" s="89" t="s">
        <v>279</v>
      </c>
      <c r="O787" s="90">
        <v>39133</v>
      </c>
      <c r="P787" s="90">
        <v>39133</v>
      </c>
      <c r="Q787" s="90">
        <v>39133</v>
      </c>
      <c r="R787" s="89">
        <v>6796</v>
      </c>
      <c r="S787" s="89">
        <v>18</v>
      </c>
      <c r="T787" s="89" t="s">
        <v>19261</v>
      </c>
      <c r="U787" s="89" t="s">
        <v>29288</v>
      </c>
      <c r="W787" s="89" t="s">
        <v>7942</v>
      </c>
      <c r="X787" s="89" t="s">
        <v>279</v>
      </c>
      <c r="Y787" s="88" t="s">
        <v>7943</v>
      </c>
    </row>
    <row r="788" spans="1:25" x14ac:dyDescent="0.3">
      <c r="A788" s="84" t="str">
        <f t="shared" si="12"/>
        <v>RRADER</v>
      </c>
      <c r="B788" s="88" t="s">
        <v>28602</v>
      </c>
      <c r="C788" s="89" t="s">
        <v>28603</v>
      </c>
      <c r="D788" s="89" t="s">
        <v>28604</v>
      </c>
      <c r="E788" s="89" t="s">
        <v>5630</v>
      </c>
      <c r="F788" s="88" t="s">
        <v>19181</v>
      </c>
      <c r="G788" s="89" t="s">
        <v>19030</v>
      </c>
      <c r="H788" s="89" t="s">
        <v>19172</v>
      </c>
      <c r="I788" s="89" t="s">
        <v>19173</v>
      </c>
      <c r="J788" s="88" t="s">
        <v>19174</v>
      </c>
      <c r="K788" s="88" t="s">
        <v>20070</v>
      </c>
      <c r="L788" s="88" t="s">
        <v>20694</v>
      </c>
      <c r="M788" s="89" t="s">
        <v>20072</v>
      </c>
      <c r="N788" s="89" t="s">
        <v>955</v>
      </c>
      <c r="O788" s="90">
        <v>39140</v>
      </c>
      <c r="P788" s="90">
        <v>39140</v>
      </c>
      <c r="Q788" s="90">
        <v>39140</v>
      </c>
      <c r="R788" s="89">
        <v>6789</v>
      </c>
      <c r="S788" s="89">
        <v>18</v>
      </c>
      <c r="T788" s="89" t="s">
        <v>19261</v>
      </c>
      <c r="U788" s="89" t="s">
        <v>28605</v>
      </c>
      <c r="W788" s="89" t="s">
        <v>28606</v>
      </c>
      <c r="X788" s="89" t="s">
        <v>955</v>
      </c>
      <c r="Y788" s="88" t="s">
        <v>28607</v>
      </c>
    </row>
    <row r="789" spans="1:25" x14ac:dyDescent="0.3">
      <c r="A789" s="84" t="str">
        <f t="shared" si="12"/>
        <v>onevare</v>
      </c>
      <c r="B789" s="88" t="s">
        <v>27665</v>
      </c>
      <c r="C789" s="89" t="s">
        <v>27666</v>
      </c>
      <c r="D789" s="89" t="s">
        <v>27667</v>
      </c>
      <c r="E789" s="89" t="s">
        <v>19170</v>
      </c>
      <c r="F789" s="88" t="s">
        <v>19236</v>
      </c>
      <c r="G789" s="89" t="s">
        <v>19032</v>
      </c>
      <c r="H789" s="89" t="s">
        <v>19227</v>
      </c>
      <c r="I789" s="89" t="s">
        <v>19173</v>
      </c>
      <c r="J789" s="88" t="s">
        <v>19174</v>
      </c>
      <c r="K789" s="88" t="s">
        <v>19216</v>
      </c>
      <c r="L789" s="88" t="s">
        <v>19237</v>
      </c>
      <c r="M789" s="89" t="s">
        <v>19238</v>
      </c>
      <c r="N789" s="89" t="s">
        <v>250</v>
      </c>
      <c r="O789" s="90">
        <v>39182</v>
      </c>
      <c r="P789" s="90">
        <v>45241</v>
      </c>
      <c r="Q789" s="90">
        <v>42821</v>
      </c>
      <c r="R789" s="89">
        <v>3108</v>
      </c>
      <c r="S789" s="89">
        <v>8</v>
      </c>
      <c r="T789" s="89" t="s">
        <v>19247</v>
      </c>
      <c r="U789" s="89" t="s">
        <v>27668</v>
      </c>
      <c r="W789" s="89" t="s">
        <v>14118</v>
      </c>
      <c r="X789" s="89" t="s">
        <v>250</v>
      </c>
      <c r="Y789" s="88" t="s">
        <v>27669</v>
      </c>
    </row>
    <row r="790" spans="1:25" x14ac:dyDescent="0.3">
      <c r="A790" s="84" t="str">
        <f t="shared" si="12"/>
        <v>WMCLEO1</v>
      </c>
      <c r="B790" s="88" t="s">
        <v>30255</v>
      </c>
      <c r="C790" s="89" t="s">
        <v>30256</v>
      </c>
      <c r="D790" s="89" t="s">
        <v>14680</v>
      </c>
      <c r="E790" s="89" t="s">
        <v>5630</v>
      </c>
      <c r="F790" s="88" t="s">
        <v>19395</v>
      </c>
      <c r="G790" s="89" t="s">
        <v>19030</v>
      </c>
      <c r="H790" s="89" t="s">
        <v>19172</v>
      </c>
      <c r="I790" s="89" t="s">
        <v>19173</v>
      </c>
      <c r="J790" s="88" t="s">
        <v>19189</v>
      </c>
      <c r="K790" s="88" t="s">
        <v>19200</v>
      </c>
      <c r="L790" s="88" t="s">
        <v>19200</v>
      </c>
      <c r="M790" s="89" t="s">
        <v>19396</v>
      </c>
      <c r="N790" s="89" t="s">
        <v>752</v>
      </c>
      <c r="O790" s="90">
        <v>39190</v>
      </c>
      <c r="P790" s="90">
        <v>39190</v>
      </c>
      <c r="Q790" s="90">
        <v>39190</v>
      </c>
      <c r="R790" s="89">
        <v>6739</v>
      </c>
      <c r="S790" s="89">
        <v>18</v>
      </c>
      <c r="T790" s="89" t="s">
        <v>19261</v>
      </c>
      <c r="U790" s="89" t="s">
        <v>30257</v>
      </c>
      <c r="W790" s="89" t="s">
        <v>16057</v>
      </c>
      <c r="X790" s="89" t="s">
        <v>752</v>
      </c>
      <c r="Y790" s="88" t="s">
        <v>14684</v>
      </c>
    </row>
    <row r="791" spans="1:25" x14ac:dyDescent="0.3">
      <c r="A791" s="84" t="str">
        <f t="shared" si="12"/>
        <v>DWIGGI8</v>
      </c>
      <c r="B791" s="88" t="s">
        <v>22559</v>
      </c>
      <c r="C791" s="89" t="s">
        <v>22560</v>
      </c>
      <c r="D791" s="89" t="s">
        <v>5644</v>
      </c>
      <c r="E791" s="89" t="s">
        <v>5630</v>
      </c>
      <c r="F791" s="88" t="s">
        <v>19285</v>
      </c>
      <c r="G791" s="89" t="s">
        <v>19028</v>
      </c>
      <c r="H791" s="89" t="s">
        <v>19172</v>
      </c>
      <c r="I791" s="89" t="s">
        <v>19173</v>
      </c>
      <c r="J791" s="88" t="s">
        <v>19189</v>
      </c>
      <c r="K791" s="88" t="s">
        <v>19190</v>
      </c>
      <c r="L791" s="88" t="s">
        <v>19191</v>
      </c>
      <c r="M791" s="89" t="s">
        <v>19192</v>
      </c>
      <c r="N791" s="89" t="s">
        <v>297</v>
      </c>
      <c r="O791" s="90">
        <v>39216</v>
      </c>
      <c r="P791" s="90">
        <v>39216</v>
      </c>
      <c r="Q791" s="90">
        <v>39216</v>
      </c>
      <c r="R791" s="89">
        <v>6713</v>
      </c>
      <c r="S791" s="89">
        <v>18</v>
      </c>
      <c r="T791" s="89" t="s">
        <v>19261</v>
      </c>
      <c r="U791" s="89" t="s">
        <v>22561</v>
      </c>
      <c r="W791" s="89" t="s">
        <v>2401</v>
      </c>
      <c r="X791" s="89" t="s">
        <v>297</v>
      </c>
      <c r="Y791" s="88" t="s">
        <v>16023</v>
      </c>
    </row>
    <row r="792" spans="1:25" x14ac:dyDescent="0.3">
      <c r="A792" s="84" t="str">
        <f t="shared" si="12"/>
        <v>RWALMER</v>
      </c>
      <c r="B792" s="88" t="s">
        <v>28871</v>
      </c>
      <c r="C792" s="89" t="s">
        <v>28872</v>
      </c>
      <c r="D792" s="89" t="s">
        <v>13747</v>
      </c>
      <c r="E792" s="89" t="s">
        <v>5630</v>
      </c>
      <c r="F792" s="88" t="s">
        <v>19181</v>
      </c>
      <c r="G792" s="89" t="s">
        <v>19030</v>
      </c>
      <c r="H792" s="89" t="s">
        <v>19172</v>
      </c>
      <c r="I792" s="89" t="s">
        <v>19173</v>
      </c>
      <c r="J792" s="88" t="s">
        <v>19189</v>
      </c>
      <c r="K792" s="88" t="s">
        <v>19471</v>
      </c>
      <c r="L792" s="88" t="s">
        <v>14086</v>
      </c>
      <c r="M792" s="89" t="s">
        <v>19472</v>
      </c>
      <c r="N792" s="89" t="s">
        <v>435</v>
      </c>
      <c r="O792" s="90">
        <v>39223</v>
      </c>
      <c r="P792" s="90">
        <v>39223</v>
      </c>
      <c r="Q792" s="90">
        <v>39223</v>
      </c>
      <c r="R792" s="89">
        <v>6706</v>
      </c>
      <c r="S792" s="89">
        <v>18</v>
      </c>
      <c r="T792" s="89" t="s">
        <v>19261</v>
      </c>
      <c r="U792" s="89" t="s">
        <v>28873</v>
      </c>
      <c r="W792" s="89" t="s">
        <v>13750</v>
      </c>
      <c r="X792" s="89" t="s">
        <v>435</v>
      </c>
      <c r="Y792" s="88" t="s">
        <v>13751</v>
      </c>
    </row>
    <row r="793" spans="1:25" x14ac:dyDescent="0.3">
      <c r="A793" s="84" t="str">
        <f t="shared" si="12"/>
        <v>moutlaw</v>
      </c>
      <c r="B793" s="88" t="s">
        <v>27048</v>
      </c>
      <c r="C793" s="89" t="s">
        <v>27049</v>
      </c>
      <c r="D793" s="89" t="s">
        <v>27050</v>
      </c>
      <c r="E793" s="89" t="s">
        <v>19170</v>
      </c>
      <c r="F793" s="88" t="s">
        <v>19181</v>
      </c>
      <c r="G793" s="89" t="s">
        <v>19030</v>
      </c>
      <c r="H793" s="89" t="s">
        <v>19172</v>
      </c>
      <c r="I793" s="89" t="s">
        <v>19173</v>
      </c>
      <c r="J793" s="88" t="s">
        <v>19189</v>
      </c>
      <c r="K793" s="88" t="s">
        <v>19273</v>
      </c>
      <c r="L793" s="88" t="s">
        <v>19274</v>
      </c>
      <c r="M793" s="89" t="s">
        <v>7733</v>
      </c>
      <c r="N793" s="89" t="s">
        <v>328</v>
      </c>
      <c r="O793" s="90">
        <v>37454</v>
      </c>
      <c r="P793" s="90">
        <v>45886</v>
      </c>
      <c r="Q793" s="90">
        <v>45886</v>
      </c>
      <c r="R793" s="89">
        <v>43</v>
      </c>
      <c r="S793" s="89">
        <v>0</v>
      </c>
      <c r="T793" s="89" t="s">
        <v>19448</v>
      </c>
      <c r="U793" s="89" t="s">
        <v>27051</v>
      </c>
      <c r="W793" s="89" t="s">
        <v>12263</v>
      </c>
      <c r="X793" s="89" t="s">
        <v>375</v>
      </c>
      <c r="Y793" s="88" t="s">
        <v>27052</v>
      </c>
    </row>
    <row r="794" spans="1:25" x14ac:dyDescent="0.3">
      <c r="A794" s="84" t="str">
        <f t="shared" si="12"/>
        <v>JRHOAD1</v>
      </c>
      <c r="B794" s="88" t="s">
        <v>25355</v>
      </c>
      <c r="C794" s="89" t="s">
        <v>25356</v>
      </c>
      <c r="D794" s="89" t="s">
        <v>18554</v>
      </c>
      <c r="E794" s="89" t="s">
        <v>5630</v>
      </c>
      <c r="F794" s="88" t="s">
        <v>19236</v>
      </c>
      <c r="G794" s="89" t="s">
        <v>19032</v>
      </c>
      <c r="H794" s="89" t="s">
        <v>19227</v>
      </c>
      <c r="I794" s="89" t="s">
        <v>19173</v>
      </c>
      <c r="J794" s="88" t="s">
        <v>19174</v>
      </c>
      <c r="K794" s="88" t="s">
        <v>19301</v>
      </c>
      <c r="L794" s="88" t="s">
        <v>19301</v>
      </c>
      <c r="M794" s="89" t="s">
        <v>19819</v>
      </c>
      <c r="N794" s="89" t="s">
        <v>760</v>
      </c>
      <c r="O794" s="90">
        <v>39399</v>
      </c>
      <c r="P794" s="90">
        <v>39399</v>
      </c>
      <c r="Q794" s="90">
        <v>39399</v>
      </c>
      <c r="R794" s="89">
        <v>6530</v>
      </c>
      <c r="S794" s="89">
        <v>17</v>
      </c>
      <c r="T794" s="89" t="s">
        <v>19261</v>
      </c>
      <c r="U794" s="89" t="s">
        <v>25357</v>
      </c>
      <c r="W794" s="89" t="s">
        <v>25358</v>
      </c>
      <c r="X794" s="89" t="s">
        <v>760</v>
      </c>
      <c r="Y794" s="88" t="s">
        <v>18557</v>
      </c>
    </row>
    <row r="795" spans="1:25" x14ac:dyDescent="0.3">
      <c r="A795" s="84" t="str">
        <f t="shared" si="12"/>
        <v>ABECKLE</v>
      </c>
      <c r="B795" s="88" t="s">
        <v>19330</v>
      </c>
      <c r="C795" s="89" t="s">
        <v>19331</v>
      </c>
      <c r="D795" s="89" t="s">
        <v>19332</v>
      </c>
      <c r="E795" s="89" t="s">
        <v>19170</v>
      </c>
      <c r="F795" s="88" t="s">
        <v>19181</v>
      </c>
      <c r="G795" s="89" t="s">
        <v>19030</v>
      </c>
      <c r="H795" s="89" t="s">
        <v>19172</v>
      </c>
      <c r="I795" s="89" t="s">
        <v>19173</v>
      </c>
      <c r="J795" s="88" t="s">
        <v>19189</v>
      </c>
      <c r="K795" s="88" t="s">
        <v>19333</v>
      </c>
      <c r="L795" s="88" t="s">
        <v>19334</v>
      </c>
      <c r="M795" s="89" t="s">
        <v>9382</v>
      </c>
      <c r="N795" s="89" t="s">
        <v>366</v>
      </c>
      <c r="O795" s="90">
        <v>39433</v>
      </c>
      <c r="P795" s="90">
        <v>39433</v>
      </c>
      <c r="Q795" s="90">
        <v>39433</v>
      </c>
      <c r="R795" s="89">
        <v>6496</v>
      </c>
      <c r="S795" s="89">
        <v>17</v>
      </c>
      <c r="T795" s="89" t="s">
        <v>19261</v>
      </c>
      <c r="U795" s="89" t="s">
        <v>19335</v>
      </c>
      <c r="W795" s="89" t="s">
        <v>19336</v>
      </c>
      <c r="X795" s="89" t="s">
        <v>416</v>
      </c>
      <c r="Y795" s="88" t="s">
        <v>19337</v>
      </c>
    </row>
    <row r="796" spans="1:25" x14ac:dyDescent="0.3">
      <c r="A796" s="84" t="str">
        <f t="shared" si="12"/>
        <v>JMARMO4</v>
      </c>
      <c r="B796" s="88" t="s">
        <v>24996</v>
      </c>
      <c r="C796" s="89" t="s">
        <v>24997</v>
      </c>
      <c r="D796" s="89" t="s">
        <v>7796</v>
      </c>
      <c r="E796" s="89" t="s">
        <v>5630</v>
      </c>
      <c r="F796" s="88" t="s">
        <v>19171</v>
      </c>
      <c r="G796" s="89" t="s">
        <v>19029</v>
      </c>
      <c r="H796" s="89" t="s">
        <v>19172</v>
      </c>
      <c r="I796" s="89" t="s">
        <v>19173</v>
      </c>
      <c r="J796" s="88" t="s">
        <v>19189</v>
      </c>
      <c r="K796" s="88" t="s">
        <v>19415</v>
      </c>
      <c r="L796" s="88" t="s">
        <v>6684</v>
      </c>
      <c r="M796" s="89" t="s">
        <v>19416</v>
      </c>
      <c r="N796" s="89" t="s">
        <v>318</v>
      </c>
      <c r="O796" s="90">
        <v>39762</v>
      </c>
      <c r="P796" s="90">
        <v>39762</v>
      </c>
      <c r="Q796" s="90">
        <v>39762</v>
      </c>
      <c r="R796" s="89">
        <v>6167</v>
      </c>
      <c r="S796" s="89">
        <v>16</v>
      </c>
      <c r="T796" s="89" t="s">
        <v>19261</v>
      </c>
      <c r="U796" s="89" t="s">
        <v>24998</v>
      </c>
      <c r="V796" s="89" t="s">
        <v>24999</v>
      </c>
      <c r="W796" s="89" t="s">
        <v>9317</v>
      </c>
      <c r="X796" s="89" t="s">
        <v>318</v>
      </c>
      <c r="Y796" s="88" t="s">
        <v>25000</v>
      </c>
    </row>
    <row r="797" spans="1:25" x14ac:dyDescent="0.3">
      <c r="A797" s="84" t="str">
        <f t="shared" si="12"/>
        <v>JNEGR10</v>
      </c>
      <c r="B797" s="88" t="s">
        <v>25175</v>
      </c>
      <c r="C797" s="89" t="s">
        <v>25176</v>
      </c>
      <c r="D797" s="89" t="s">
        <v>25177</v>
      </c>
      <c r="E797" s="89" t="s">
        <v>5630</v>
      </c>
      <c r="F797" s="88" t="s">
        <v>19181</v>
      </c>
      <c r="G797" s="89" t="s">
        <v>19030</v>
      </c>
      <c r="H797" s="89" t="s">
        <v>19172</v>
      </c>
      <c r="I797" s="89" t="s">
        <v>19419</v>
      </c>
      <c r="J797" s="88" t="s">
        <v>19189</v>
      </c>
      <c r="K797" s="88" t="s">
        <v>19420</v>
      </c>
      <c r="L797" s="88" t="s">
        <v>19420</v>
      </c>
      <c r="M797" s="89" t="s">
        <v>19421</v>
      </c>
      <c r="N797" s="89" t="s">
        <v>5965</v>
      </c>
      <c r="O797" s="90">
        <v>39771</v>
      </c>
      <c r="P797" s="90">
        <v>39771</v>
      </c>
      <c r="Q797" s="90">
        <v>39771</v>
      </c>
      <c r="R797" s="89">
        <v>6158</v>
      </c>
      <c r="S797" s="89">
        <v>16</v>
      </c>
      <c r="T797" s="89" t="s">
        <v>19261</v>
      </c>
      <c r="U797" s="89" t="s">
        <v>25178</v>
      </c>
      <c r="V797" s="89" t="s">
        <v>25179</v>
      </c>
      <c r="W797" s="89" t="s">
        <v>23024</v>
      </c>
      <c r="X797" s="89" t="s">
        <v>5965</v>
      </c>
      <c r="Y797" s="88" t="s">
        <v>25180</v>
      </c>
    </row>
    <row r="798" spans="1:25" x14ac:dyDescent="0.3">
      <c r="A798" s="84" t="str">
        <f t="shared" si="12"/>
        <v>NSEATON</v>
      </c>
      <c r="B798" s="88" t="s">
        <v>27571</v>
      </c>
      <c r="C798" s="89" t="s">
        <v>27572</v>
      </c>
      <c r="D798" s="89" t="s">
        <v>1816</v>
      </c>
      <c r="E798" s="89" t="s">
        <v>5630</v>
      </c>
      <c r="F798" s="88" t="s">
        <v>19171</v>
      </c>
      <c r="G798" s="89" t="s">
        <v>19029</v>
      </c>
      <c r="H798" s="89" t="s">
        <v>19172</v>
      </c>
      <c r="I798" s="89" t="s">
        <v>19173</v>
      </c>
      <c r="J798" s="88" t="s">
        <v>19189</v>
      </c>
      <c r="K798" s="88" t="s">
        <v>19294</v>
      </c>
      <c r="L798" s="88" t="s">
        <v>19295</v>
      </c>
      <c r="M798" s="89" t="s">
        <v>19296</v>
      </c>
      <c r="N798" s="89" t="s">
        <v>541</v>
      </c>
      <c r="O798" s="90">
        <v>39951</v>
      </c>
      <c r="P798" s="90">
        <v>39951</v>
      </c>
      <c r="Q798" s="90">
        <v>39951</v>
      </c>
      <c r="R798" s="89">
        <v>5978</v>
      </c>
      <c r="S798" s="89">
        <v>16</v>
      </c>
      <c r="T798" s="89" t="s">
        <v>19261</v>
      </c>
      <c r="U798" s="89" t="s">
        <v>27573</v>
      </c>
      <c r="W798" s="89" t="s">
        <v>540</v>
      </c>
      <c r="X798" s="89" t="s">
        <v>541</v>
      </c>
      <c r="Y798" s="88" t="s">
        <v>11972</v>
      </c>
    </row>
    <row r="799" spans="1:25" x14ac:dyDescent="0.3">
      <c r="A799" s="84" t="str">
        <f t="shared" si="12"/>
        <v>MPREFON</v>
      </c>
      <c r="B799" s="88" t="s">
        <v>27104</v>
      </c>
      <c r="C799" s="89" t="s">
        <v>27105</v>
      </c>
      <c r="D799" s="89" t="s">
        <v>8290</v>
      </c>
      <c r="E799" s="89" t="s">
        <v>5630</v>
      </c>
      <c r="F799" s="88" t="s">
        <v>19181</v>
      </c>
      <c r="G799" s="89" t="s">
        <v>19030</v>
      </c>
      <c r="H799" s="89" t="s">
        <v>19172</v>
      </c>
      <c r="I799" s="89" t="s">
        <v>19173</v>
      </c>
      <c r="J799" s="88" t="s">
        <v>19174</v>
      </c>
      <c r="K799" s="88" t="s">
        <v>19245</v>
      </c>
      <c r="L799" s="88" t="s">
        <v>20684</v>
      </c>
      <c r="M799" s="89" t="s">
        <v>14665</v>
      </c>
      <c r="N799" s="89" t="s">
        <v>219</v>
      </c>
      <c r="O799" s="90">
        <v>39965</v>
      </c>
      <c r="P799" s="90">
        <v>39965</v>
      </c>
      <c r="Q799" s="90">
        <v>39965</v>
      </c>
      <c r="R799" s="89">
        <v>5964</v>
      </c>
      <c r="S799" s="89">
        <v>16</v>
      </c>
      <c r="T799" s="89" t="s">
        <v>19261</v>
      </c>
      <c r="U799" s="89" t="s">
        <v>27106</v>
      </c>
      <c r="W799" s="89" t="s">
        <v>8293</v>
      </c>
      <c r="X799" s="89" t="s">
        <v>219</v>
      </c>
      <c r="Y799" s="88" t="s">
        <v>8294</v>
      </c>
    </row>
    <row r="800" spans="1:25" x14ac:dyDescent="0.3">
      <c r="A800" s="84" t="str">
        <f t="shared" si="12"/>
        <v>JSTEFF4</v>
      </c>
      <c r="B800" s="88" t="s">
        <v>25550</v>
      </c>
      <c r="C800" s="89" t="s">
        <v>25551</v>
      </c>
      <c r="D800" s="89" t="s">
        <v>4804</v>
      </c>
      <c r="E800" s="89" t="s">
        <v>5630</v>
      </c>
      <c r="F800" s="88" t="s">
        <v>19181</v>
      </c>
      <c r="G800" s="89" t="s">
        <v>19030</v>
      </c>
      <c r="H800" s="89" t="s">
        <v>19172</v>
      </c>
      <c r="I800" s="89" t="s">
        <v>19173</v>
      </c>
      <c r="J800" s="88" t="s">
        <v>19174</v>
      </c>
      <c r="K800" s="88" t="s">
        <v>19245</v>
      </c>
      <c r="L800" s="88" t="s">
        <v>20684</v>
      </c>
      <c r="M800" s="89" t="s">
        <v>14665</v>
      </c>
      <c r="N800" s="89" t="s">
        <v>219</v>
      </c>
      <c r="O800" s="90">
        <v>40021</v>
      </c>
      <c r="P800" s="90">
        <v>40021</v>
      </c>
      <c r="Q800" s="90">
        <v>40021</v>
      </c>
      <c r="R800" s="89">
        <v>5908</v>
      </c>
      <c r="S800" s="89">
        <v>16</v>
      </c>
      <c r="T800" s="89" t="s">
        <v>19261</v>
      </c>
      <c r="U800" s="89" t="s">
        <v>11781</v>
      </c>
      <c r="W800" s="89" t="s">
        <v>3056</v>
      </c>
      <c r="X800" s="89" t="s">
        <v>219</v>
      </c>
      <c r="Y800" s="88" t="s">
        <v>11782</v>
      </c>
    </row>
    <row r="801" spans="1:25" x14ac:dyDescent="0.3">
      <c r="A801" s="84" t="str">
        <f t="shared" si="12"/>
        <v>DBARRIN</v>
      </c>
      <c r="B801" s="88" t="s">
        <v>21715</v>
      </c>
      <c r="C801" s="89" t="s">
        <v>21716</v>
      </c>
      <c r="D801" s="89" t="s">
        <v>6013</v>
      </c>
      <c r="E801" s="89" t="s">
        <v>5630</v>
      </c>
      <c r="F801" s="88" t="s">
        <v>19285</v>
      </c>
      <c r="G801" s="89" t="s">
        <v>19028</v>
      </c>
      <c r="H801" s="89" t="s">
        <v>19172</v>
      </c>
      <c r="I801" s="89" t="s">
        <v>19173</v>
      </c>
      <c r="J801" s="88" t="s">
        <v>19174</v>
      </c>
      <c r="K801" s="88" t="s">
        <v>19716</v>
      </c>
      <c r="L801" s="88" t="s">
        <v>19717</v>
      </c>
      <c r="M801" s="89" t="s">
        <v>5847</v>
      </c>
      <c r="N801" s="89" t="s">
        <v>279</v>
      </c>
      <c r="O801" s="90">
        <v>40091</v>
      </c>
      <c r="P801" s="90">
        <v>40091</v>
      </c>
      <c r="Q801" s="90">
        <v>40091</v>
      </c>
      <c r="R801" s="89">
        <v>5838</v>
      </c>
      <c r="S801" s="89">
        <v>15</v>
      </c>
      <c r="T801" s="89" t="s">
        <v>19247</v>
      </c>
      <c r="U801" s="89" t="s">
        <v>21717</v>
      </c>
      <c r="W801" s="89" t="s">
        <v>1017</v>
      </c>
      <c r="X801" s="89" t="s">
        <v>279</v>
      </c>
      <c r="Y801" s="88" t="s">
        <v>6017</v>
      </c>
    </row>
    <row r="802" spans="1:25" x14ac:dyDescent="0.3">
      <c r="A802" s="84" t="str">
        <f t="shared" si="12"/>
        <v>PYARBOR</v>
      </c>
      <c r="B802" s="88" t="s">
        <v>27979</v>
      </c>
      <c r="C802" s="89" t="s">
        <v>27980</v>
      </c>
      <c r="D802" s="89" t="s">
        <v>12390</v>
      </c>
      <c r="E802" s="89" t="s">
        <v>5630</v>
      </c>
      <c r="F802" s="88" t="s">
        <v>19171</v>
      </c>
      <c r="G802" s="89" t="s">
        <v>19029</v>
      </c>
      <c r="H802" s="89" t="s">
        <v>19172</v>
      </c>
      <c r="I802" s="89" t="s">
        <v>19173</v>
      </c>
      <c r="J802" s="88" t="s">
        <v>19189</v>
      </c>
      <c r="K802" s="88" t="s">
        <v>19273</v>
      </c>
      <c r="L802" s="88" t="s">
        <v>19274</v>
      </c>
      <c r="M802" s="89" t="s">
        <v>7733</v>
      </c>
      <c r="N802" s="89" t="s">
        <v>328</v>
      </c>
      <c r="O802" s="90">
        <v>40154</v>
      </c>
      <c r="P802" s="90">
        <v>40154</v>
      </c>
      <c r="Q802" s="90">
        <v>40154</v>
      </c>
      <c r="R802" s="89">
        <v>5775</v>
      </c>
      <c r="S802" s="89">
        <v>15</v>
      </c>
      <c r="T802" s="89" t="s">
        <v>19247</v>
      </c>
      <c r="U802" s="89" t="s">
        <v>27981</v>
      </c>
      <c r="W802" s="89" t="s">
        <v>2401</v>
      </c>
      <c r="X802" s="89" t="s">
        <v>416</v>
      </c>
      <c r="Y802" s="88" t="s">
        <v>12394</v>
      </c>
    </row>
    <row r="803" spans="1:25" x14ac:dyDescent="0.3">
      <c r="A803" s="84" t="str">
        <f t="shared" si="12"/>
        <v>rbushey</v>
      </c>
      <c r="B803" s="88" t="s">
        <v>28099</v>
      </c>
      <c r="C803" s="89" t="s">
        <v>28100</v>
      </c>
      <c r="D803" s="89" t="s">
        <v>28101</v>
      </c>
      <c r="E803" s="89" t="s">
        <v>19170</v>
      </c>
      <c r="F803" s="88" t="s">
        <v>19181</v>
      </c>
      <c r="G803" s="89" t="s">
        <v>19030</v>
      </c>
      <c r="H803" s="89" t="s">
        <v>19172</v>
      </c>
      <c r="I803" s="89" t="s">
        <v>19173</v>
      </c>
      <c r="J803" s="88" t="s">
        <v>19189</v>
      </c>
      <c r="K803" s="88" t="s">
        <v>19345</v>
      </c>
      <c r="L803" s="88" t="s">
        <v>20358</v>
      </c>
      <c r="M803" s="89" t="s">
        <v>20359</v>
      </c>
      <c r="N803" s="89" t="s">
        <v>686</v>
      </c>
      <c r="O803" s="90">
        <v>40695</v>
      </c>
      <c r="P803" s="90">
        <v>44291</v>
      </c>
      <c r="Q803" s="90">
        <v>44291</v>
      </c>
      <c r="R803" s="89">
        <v>1638</v>
      </c>
      <c r="S803" s="89">
        <v>4</v>
      </c>
      <c r="T803" s="89" t="s">
        <v>19228</v>
      </c>
      <c r="U803" s="89" t="s">
        <v>28102</v>
      </c>
      <c r="W803" s="89" t="s">
        <v>28103</v>
      </c>
      <c r="X803" s="89" t="s">
        <v>11649</v>
      </c>
      <c r="Y803" s="88" t="s">
        <v>28104</v>
      </c>
    </row>
    <row r="804" spans="1:25" x14ac:dyDescent="0.3">
      <c r="A804" s="84" t="str">
        <f t="shared" si="12"/>
        <v>PKROESS</v>
      </c>
      <c r="B804" s="88" t="s">
        <v>27859</v>
      </c>
      <c r="C804" s="89" t="s">
        <v>27860</v>
      </c>
      <c r="D804" s="89" t="s">
        <v>7777</v>
      </c>
      <c r="E804" s="89" t="s">
        <v>5630</v>
      </c>
      <c r="F804" s="88" t="s">
        <v>19171</v>
      </c>
      <c r="G804" s="89" t="s">
        <v>19029</v>
      </c>
      <c r="H804" s="89" t="s">
        <v>19172</v>
      </c>
      <c r="I804" s="89" t="s">
        <v>19173</v>
      </c>
      <c r="J804" s="88" t="s">
        <v>19174</v>
      </c>
      <c r="K804" s="88" t="s">
        <v>19245</v>
      </c>
      <c r="L804" s="88" t="s">
        <v>19246</v>
      </c>
      <c r="M804" s="89" t="s">
        <v>14665</v>
      </c>
      <c r="N804" s="89" t="s">
        <v>219</v>
      </c>
      <c r="O804" s="90">
        <v>40714</v>
      </c>
      <c r="P804" s="90">
        <v>40714</v>
      </c>
      <c r="Q804" s="90">
        <v>40714</v>
      </c>
      <c r="R804" s="89">
        <v>5215</v>
      </c>
      <c r="S804" s="89">
        <v>14</v>
      </c>
      <c r="T804" s="89" t="s">
        <v>19247</v>
      </c>
      <c r="U804" s="89" t="s">
        <v>27861</v>
      </c>
      <c r="V804" s="89" t="s">
        <v>27862</v>
      </c>
      <c r="W804" s="89" t="s">
        <v>27863</v>
      </c>
      <c r="X804" s="89" t="s">
        <v>219</v>
      </c>
      <c r="Y804" s="88" t="s">
        <v>7781</v>
      </c>
    </row>
    <row r="805" spans="1:25" x14ac:dyDescent="0.3">
      <c r="A805" s="84" t="str">
        <f t="shared" si="12"/>
        <v>LQUINT3</v>
      </c>
      <c r="B805" s="88" t="s">
        <v>26322</v>
      </c>
      <c r="C805" s="89" t="s">
        <v>26323</v>
      </c>
      <c r="D805" s="89" t="s">
        <v>5414</v>
      </c>
      <c r="E805" s="89" t="s">
        <v>5630</v>
      </c>
      <c r="F805" s="88" t="s">
        <v>19171</v>
      </c>
      <c r="G805" s="89" t="s">
        <v>19029</v>
      </c>
      <c r="H805" s="89" t="s">
        <v>19172</v>
      </c>
      <c r="I805" s="89" t="s">
        <v>19173</v>
      </c>
      <c r="J805" s="88" t="s">
        <v>19174</v>
      </c>
      <c r="K805" s="88" t="s">
        <v>19207</v>
      </c>
      <c r="L805" s="88" t="s">
        <v>19208</v>
      </c>
      <c r="M805" s="89" t="s">
        <v>10249</v>
      </c>
      <c r="N805" s="89" t="s">
        <v>219</v>
      </c>
      <c r="O805" s="90">
        <v>40722</v>
      </c>
      <c r="P805" s="90">
        <v>40722</v>
      </c>
      <c r="Q805" s="90">
        <v>40722</v>
      </c>
      <c r="R805" s="89">
        <v>5207</v>
      </c>
      <c r="S805" s="89">
        <v>14</v>
      </c>
      <c r="T805" s="89" t="s">
        <v>19247</v>
      </c>
      <c r="U805" s="89" t="s">
        <v>26324</v>
      </c>
      <c r="W805" s="89" t="s">
        <v>16016</v>
      </c>
      <c r="X805" s="89" t="s">
        <v>219</v>
      </c>
      <c r="Y805" s="88" t="s">
        <v>16017</v>
      </c>
    </row>
    <row r="806" spans="1:25" x14ac:dyDescent="0.3">
      <c r="A806" s="84" t="str">
        <f t="shared" si="12"/>
        <v>cbarnet</v>
      </c>
      <c r="B806" s="88" t="s">
        <v>20944</v>
      </c>
      <c r="C806" s="89" t="s">
        <v>20945</v>
      </c>
      <c r="D806" s="89" t="s">
        <v>20946</v>
      </c>
      <c r="E806" s="89" t="s">
        <v>5630</v>
      </c>
      <c r="F806" s="88" t="s">
        <v>20370</v>
      </c>
      <c r="G806" s="89" t="s">
        <v>20371</v>
      </c>
      <c r="H806" s="89" t="s">
        <v>19172</v>
      </c>
      <c r="I806" s="89" t="s">
        <v>19173</v>
      </c>
      <c r="J806" s="88" t="s">
        <v>19189</v>
      </c>
      <c r="K806" s="88" t="s">
        <v>19374</v>
      </c>
      <c r="L806" s="88" t="s">
        <v>19492</v>
      </c>
      <c r="M806" s="89" t="s">
        <v>19493</v>
      </c>
      <c r="N806" s="89" t="s">
        <v>268</v>
      </c>
      <c r="O806" s="90">
        <v>40721</v>
      </c>
      <c r="P806" s="90">
        <v>45354</v>
      </c>
      <c r="Q806" s="90">
        <v>45354</v>
      </c>
      <c r="R806" s="89">
        <v>575</v>
      </c>
      <c r="S806" s="89">
        <v>1</v>
      </c>
      <c r="T806" s="89" t="s">
        <v>19209</v>
      </c>
      <c r="U806" s="89" t="s">
        <v>7865</v>
      </c>
      <c r="W806" s="89" t="s">
        <v>7275</v>
      </c>
      <c r="X806" s="89" t="s">
        <v>268</v>
      </c>
      <c r="Y806" s="88" t="s">
        <v>7866</v>
      </c>
    </row>
    <row r="807" spans="1:25" x14ac:dyDescent="0.3">
      <c r="A807" s="84" t="str">
        <f t="shared" si="12"/>
        <v>lbonin</v>
      </c>
      <c r="B807" s="88" t="s">
        <v>26177</v>
      </c>
      <c r="C807" s="89" t="s">
        <v>26178</v>
      </c>
      <c r="D807" s="89" t="s">
        <v>26179</v>
      </c>
      <c r="E807" s="89" t="s">
        <v>5630</v>
      </c>
      <c r="F807" s="88" t="s">
        <v>19171</v>
      </c>
      <c r="G807" s="89" t="s">
        <v>19029</v>
      </c>
      <c r="H807" s="89" t="s">
        <v>19172</v>
      </c>
      <c r="I807" s="89" t="s">
        <v>19173</v>
      </c>
      <c r="J807" s="88" t="s">
        <v>19174</v>
      </c>
      <c r="K807" s="88" t="s">
        <v>19716</v>
      </c>
      <c r="L807" s="88" t="s">
        <v>21535</v>
      </c>
      <c r="M807" s="89" t="s">
        <v>17220</v>
      </c>
      <c r="N807" s="89" t="s">
        <v>297</v>
      </c>
      <c r="O807" s="90">
        <v>40735</v>
      </c>
      <c r="P807" s="90">
        <v>44315</v>
      </c>
      <c r="Q807" s="90">
        <v>44315</v>
      </c>
      <c r="R807" s="89">
        <v>1614</v>
      </c>
      <c r="S807" s="89">
        <v>4</v>
      </c>
      <c r="T807" s="89" t="s">
        <v>19228</v>
      </c>
      <c r="U807" s="89" t="s">
        <v>26180</v>
      </c>
      <c r="W807" s="89" t="s">
        <v>26181</v>
      </c>
      <c r="X807" s="89" t="s">
        <v>287</v>
      </c>
      <c r="Y807" s="88" t="s">
        <v>8305</v>
      </c>
    </row>
    <row r="808" spans="1:25" x14ac:dyDescent="0.3">
      <c r="A808" s="84" t="str">
        <f t="shared" si="12"/>
        <v>mrobi84</v>
      </c>
      <c r="B808" s="88" t="s">
        <v>27161</v>
      </c>
      <c r="C808" s="89" t="s">
        <v>27162</v>
      </c>
      <c r="D808" s="89" t="s">
        <v>27163</v>
      </c>
      <c r="E808" s="89" t="s">
        <v>5630</v>
      </c>
      <c r="F808" s="88" t="s">
        <v>19171</v>
      </c>
      <c r="G808" s="89" t="s">
        <v>19029</v>
      </c>
      <c r="H808" s="89" t="s">
        <v>19172</v>
      </c>
      <c r="I808" s="89" t="s">
        <v>19173</v>
      </c>
      <c r="J808" s="88" t="s">
        <v>19174</v>
      </c>
      <c r="K808" s="88" t="s">
        <v>19216</v>
      </c>
      <c r="L808" s="88" t="s">
        <v>19237</v>
      </c>
      <c r="M808" s="89" t="s">
        <v>19238</v>
      </c>
      <c r="N808" s="89" t="s">
        <v>250</v>
      </c>
      <c r="O808" s="90">
        <v>40866</v>
      </c>
      <c r="P808" s="90">
        <v>42401</v>
      </c>
      <c r="Q808" s="90">
        <v>42401</v>
      </c>
      <c r="R808" s="89">
        <v>3528</v>
      </c>
      <c r="S808" s="89">
        <v>9</v>
      </c>
      <c r="T808" s="89" t="s">
        <v>19247</v>
      </c>
      <c r="U808" s="89" t="s">
        <v>27164</v>
      </c>
      <c r="V808" s="89">
        <v>302</v>
      </c>
      <c r="W808" s="89" t="s">
        <v>1542</v>
      </c>
      <c r="X808" s="89" t="s">
        <v>250</v>
      </c>
      <c r="Y808" s="88" t="s">
        <v>6824</v>
      </c>
    </row>
    <row r="809" spans="1:25" x14ac:dyDescent="0.3">
      <c r="A809" s="84" t="str">
        <f t="shared" si="12"/>
        <v>RSAGE0</v>
      </c>
      <c r="B809" s="88" t="s">
        <v>28659</v>
      </c>
      <c r="C809" s="89" t="s">
        <v>28660</v>
      </c>
      <c r="D809" s="89" t="s">
        <v>4662</v>
      </c>
      <c r="E809" s="89" t="s">
        <v>5630</v>
      </c>
      <c r="F809" s="88" t="s">
        <v>19171</v>
      </c>
      <c r="G809" s="89" t="s">
        <v>19029</v>
      </c>
      <c r="H809" s="89" t="s">
        <v>19172</v>
      </c>
      <c r="I809" s="89" t="s">
        <v>19173</v>
      </c>
      <c r="J809" s="88" t="s">
        <v>19174</v>
      </c>
      <c r="K809" s="88" t="s">
        <v>19175</v>
      </c>
      <c r="L809" s="88" t="s">
        <v>19182</v>
      </c>
      <c r="M809" s="89" t="s">
        <v>9597</v>
      </c>
      <c r="N809" s="89" t="s">
        <v>219</v>
      </c>
      <c r="O809" s="90">
        <v>40955</v>
      </c>
      <c r="P809" s="90">
        <v>40955</v>
      </c>
      <c r="Q809" s="90">
        <v>40955</v>
      </c>
      <c r="R809" s="89">
        <v>4974</v>
      </c>
      <c r="S809" s="89">
        <v>13</v>
      </c>
      <c r="T809" s="89" t="s">
        <v>19247</v>
      </c>
      <c r="U809" s="89" t="s">
        <v>28661</v>
      </c>
      <c r="W809" s="89" t="s">
        <v>4663</v>
      </c>
      <c r="X809" s="89" t="s">
        <v>219</v>
      </c>
      <c r="Y809" s="88" t="s">
        <v>28662</v>
      </c>
    </row>
    <row r="810" spans="1:25" x14ac:dyDescent="0.3">
      <c r="A810" s="84" t="str">
        <f t="shared" si="12"/>
        <v>JCANDE4</v>
      </c>
      <c r="B810" s="88" t="s">
        <v>24186</v>
      </c>
      <c r="C810" s="89" t="s">
        <v>24187</v>
      </c>
      <c r="D810" s="89" t="s">
        <v>16895</v>
      </c>
      <c r="E810" s="89" t="s">
        <v>5630</v>
      </c>
      <c r="F810" s="88" t="s">
        <v>19171</v>
      </c>
      <c r="G810" s="89" t="s">
        <v>19029</v>
      </c>
      <c r="H810" s="89" t="s">
        <v>19172</v>
      </c>
      <c r="I810" s="89" t="s">
        <v>19173</v>
      </c>
      <c r="J810" s="88" t="s">
        <v>19174</v>
      </c>
      <c r="K810" s="88" t="s">
        <v>19207</v>
      </c>
      <c r="L810" s="88" t="s">
        <v>19208</v>
      </c>
      <c r="M810" s="89" t="s">
        <v>10249</v>
      </c>
      <c r="N810" s="89" t="s">
        <v>219</v>
      </c>
      <c r="O810" s="90">
        <v>40987</v>
      </c>
      <c r="P810" s="90">
        <v>40987</v>
      </c>
      <c r="Q810" s="90">
        <v>40987</v>
      </c>
      <c r="R810" s="89">
        <v>4942</v>
      </c>
      <c r="S810" s="89">
        <v>13</v>
      </c>
      <c r="T810" s="89" t="s">
        <v>19247</v>
      </c>
      <c r="U810" s="89" t="s">
        <v>24188</v>
      </c>
      <c r="W810" s="89" t="s">
        <v>24189</v>
      </c>
      <c r="X810" s="89" t="s">
        <v>219</v>
      </c>
      <c r="Y810" s="88" t="s">
        <v>24190</v>
      </c>
    </row>
    <row r="811" spans="1:25" x14ac:dyDescent="0.3">
      <c r="A811" s="84" t="str">
        <f t="shared" si="12"/>
        <v>RHODGE4</v>
      </c>
      <c r="B811" s="88" t="s">
        <v>28321</v>
      </c>
      <c r="C811" s="89" t="s">
        <v>28322</v>
      </c>
      <c r="D811" s="89" t="s">
        <v>9357</v>
      </c>
      <c r="E811" s="89" t="s">
        <v>5630</v>
      </c>
      <c r="F811" s="88" t="s">
        <v>19215</v>
      </c>
      <c r="G811" s="89" t="s">
        <v>19033</v>
      </c>
      <c r="H811" s="89" t="s">
        <v>19172</v>
      </c>
      <c r="I811" s="89" t="s">
        <v>19173</v>
      </c>
      <c r="J811" s="88" t="s">
        <v>19174</v>
      </c>
      <c r="K811" s="88" t="s">
        <v>19258</v>
      </c>
      <c r="L811" s="88" t="s">
        <v>19259</v>
      </c>
      <c r="M811" s="89" t="s">
        <v>19260</v>
      </c>
      <c r="N811" s="89" t="s">
        <v>279</v>
      </c>
      <c r="O811" s="90">
        <v>41127</v>
      </c>
      <c r="P811" s="90">
        <v>41127</v>
      </c>
      <c r="Q811" s="90">
        <v>41127</v>
      </c>
      <c r="R811" s="89">
        <v>4802</v>
      </c>
      <c r="S811" s="89">
        <v>13</v>
      </c>
      <c r="T811" s="89" t="s">
        <v>19247</v>
      </c>
      <c r="U811" s="89" t="s">
        <v>28323</v>
      </c>
      <c r="W811" s="89" t="s">
        <v>4915</v>
      </c>
      <c r="X811" s="89" t="s">
        <v>279</v>
      </c>
      <c r="Y811" s="88" t="s">
        <v>28324</v>
      </c>
    </row>
    <row r="812" spans="1:25" x14ac:dyDescent="0.3">
      <c r="A812" s="84" t="str">
        <f t="shared" si="12"/>
        <v>JMAR236</v>
      </c>
      <c r="B812" s="88" t="s">
        <v>24986</v>
      </c>
      <c r="C812" s="89" t="s">
        <v>24987</v>
      </c>
      <c r="D812" s="89" t="s">
        <v>24988</v>
      </c>
      <c r="E812" s="89" t="s">
        <v>19170</v>
      </c>
      <c r="F812" s="88" t="s">
        <v>19181</v>
      </c>
      <c r="G812" s="89" t="s">
        <v>19030</v>
      </c>
      <c r="H812" s="89" t="s">
        <v>19172</v>
      </c>
      <c r="I812" s="89" t="s">
        <v>19173</v>
      </c>
      <c r="J812" s="88" t="s">
        <v>19174</v>
      </c>
      <c r="K812" s="88" t="s">
        <v>19216</v>
      </c>
      <c r="L812" s="88" t="s">
        <v>19237</v>
      </c>
      <c r="M812" s="89" t="s">
        <v>19238</v>
      </c>
      <c r="N812" s="89" t="s">
        <v>250</v>
      </c>
      <c r="O812" s="90">
        <v>41120</v>
      </c>
      <c r="P812" s="90">
        <v>41309</v>
      </c>
      <c r="Q812" s="90">
        <v>41309</v>
      </c>
      <c r="R812" s="89">
        <v>4620</v>
      </c>
      <c r="S812" s="89">
        <v>12</v>
      </c>
      <c r="T812" s="89" t="s">
        <v>19247</v>
      </c>
      <c r="U812" s="89" t="s">
        <v>24989</v>
      </c>
      <c r="W812" s="89" t="s">
        <v>19680</v>
      </c>
      <c r="X812" s="89" t="s">
        <v>250</v>
      </c>
      <c r="Y812" s="88" t="s">
        <v>19681</v>
      </c>
    </row>
    <row r="813" spans="1:25" x14ac:dyDescent="0.3">
      <c r="A813" s="84" t="str">
        <f t="shared" si="12"/>
        <v>mredike</v>
      </c>
      <c r="B813" s="88" t="s">
        <v>27137</v>
      </c>
      <c r="C813" s="89" t="s">
        <v>27138</v>
      </c>
      <c r="D813" s="89" t="s">
        <v>27139</v>
      </c>
      <c r="E813" s="89" t="s">
        <v>19170</v>
      </c>
      <c r="F813" s="88" t="s">
        <v>19395</v>
      </c>
      <c r="G813" s="89" t="s">
        <v>19030</v>
      </c>
      <c r="H813" s="89" t="s">
        <v>19172</v>
      </c>
      <c r="I813" s="89" t="s">
        <v>19173</v>
      </c>
      <c r="J813" s="88" t="s">
        <v>19189</v>
      </c>
      <c r="K813" s="88" t="s">
        <v>20742</v>
      </c>
      <c r="L813" s="88" t="s">
        <v>20743</v>
      </c>
      <c r="M813" s="89" t="s">
        <v>20744</v>
      </c>
      <c r="N813" s="89" t="s">
        <v>719</v>
      </c>
      <c r="O813" s="90">
        <v>41351</v>
      </c>
      <c r="P813" s="90">
        <v>44406</v>
      </c>
      <c r="Q813" s="90">
        <v>44406</v>
      </c>
      <c r="R813" s="89">
        <v>1523</v>
      </c>
      <c r="S813" s="89">
        <v>4</v>
      </c>
      <c r="T813" s="89" t="s">
        <v>19228</v>
      </c>
      <c r="U813" s="89" t="s">
        <v>27140</v>
      </c>
      <c r="W813" s="89" t="s">
        <v>27141</v>
      </c>
      <c r="X813" s="89" t="s">
        <v>719</v>
      </c>
      <c r="Y813" s="88" t="s">
        <v>27142</v>
      </c>
    </row>
    <row r="814" spans="1:25" x14ac:dyDescent="0.3">
      <c r="A814" s="84" t="str">
        <f t="shared" si="12"/>
        <v>ozaldan</v>
      </c>
      <c r="B814" s="88" t="s">
        <v>27729</v>
      </c>
      <c r="C814" s="89" t="s">
        <v>27730</v>
      </c>
      <c r="D814" s="89" t="s">
        <v>27731</v>
      </c>
      <c r="E814" s="89" t="s">
        <v>19170</v>
      </c>
      <c r="F814" s="88" t="s">
        <v>19272</v>
      </c>
      <c r="G814" s="89" t="s">
        <v>19048</v>
      </c>
      <c r="H814" s="89" t="s">
        <v>19227</v>
      </c>
      <c r="I814" s="89" t="s">
        <v>19173</v>
      </c>
      <c r="J814" s="88" t="s">
        <v>19189</v>
      </c>
      <c r="K814" s="88" t="s">
        <v>19190</v>
      </c>
      <c r="L814" s="88" t="s">
        <v>19252</v>
      </c>
      <c r="M814" s="89" t="s">
        <v>10322</v>
      </c>
      <c r="N814" s="89" t="s">
        <v>297</v>
      </c>
      <c r="O814" s="90">
        <v>41736</v>
      </c>
      <c r="P814" s="90">
        <v>41736</v>
      </c>
      <c r="Q814" s="90">
        <v>41736</v>
      </c>
      <c r="R814" s="89">
        <v>4193</v>
      </c>
      <c r="S814" s="89">
        <v>11</v>
      </c>
      <c r="T814" s="89" t="s">
        <v>19247</v>
      </c>
      <c r="U814" s="89" t="s">
        <v>27732</v>
      </c>
      <c r="W814" s="89" t="s">
        <v>27733</v>
      </c>
      <c r="X814" s="89" t="s">
        <v>297</v>
      </c>
      <c r="Y814" s="88" t="s">
        <v>27734</v>
      </c>
    </row>
    <row r="815" spans="1:25" x14ac:dyDescent="0.3">
      <c r="A815" s="84" t="str">
        <f t="shared" si="12"/>
        <v>shuffma</v>
      </c>
      <c r="B815" s="88" t="s">
        <v>29085</v>
      </c>
      <c r="C815" s="89" t="s">
        <v>29086</v>
      </c>
      <c r="D815" s="89" t="s">
        <v>29087</v>
      </c>
      <c r="E815" s="89" t="s">
        <v>5630</v>
      </c>
      <c r="F815" s="88" t="s">
        <v>19215</v>
      </c>
      <c r="G815" s="89" t="s">
        <v>19033</v>
      </c>
      <c r="H815" s="89" t="s">
        <v>19172</v>
      </c>
      <c r="I815" s="89" t="s">
        <v>19173</v>
      </c>
      <c r="J815" s="88" t="s">
        <v>19174</v>
      </c>
      <c r="K815" s="88" t="s">
        <v>19401</v>
      </c>
      <c r="L815" s="88" t="s">
        <v>19764</v>
      </c>
      <c r="M815" s="89" t="s">
        <v>8645</v>
      </c>
      <c r="N815" s="89" t="s">
        <v>407</v>
      </c>
      <c r="O815" s="90">
        <v>41799</v>
      </c>
      <c r="P815" s="90">
        <v>45683</v>
      </c>
      <c r="Q815" s="90">
        <v>45683</v>
      </c>
      <c r="R815" s="89">
        <v>246</v>
      </c>
      <c r="S815" s="89">
        <v>0</v>
      </c>
      <c r="T815" s="89" t="s">
        <v>19176</v>
      </c>
      <c r="U815" s="89" t="s">
        <v>29088</v>
      </c>
      <c r="W815" s="89" t="s">
        <v>29089</v>
      </c>
      <c r="X815" s="89" t="s">
        <v>983</v>
      </c>
      <c r="Y815" s="88" t="s">
        <v>15126</v>
      </c>
    </row>
    <row r="816" spans="1:25" x14ac:dyDescent="0.3">
      <c r="A816" s="84" t="str">
        <f t="shared" si="12"/>
        <v>jmattoc</v>
      </c>
      <c r="B816" s="88" t="s">
        <v>25036</v>
      </c>
      <c r="C816" s="89" t="s">
        <v>25037</v>
      </c>
      <c r="D816" s="89" t="s">
        <v>25038</v>
      </c>
      <c r="E816" s="89" t="s">
        <v>5630</v>
      </c>
      <c r="F816" s="88" t="s">
        <v>19181</v>
      </c>
      <c r="G816" s="89" t="s">
        <v>19030</v>
      </c>
      <c r="H816" s="89" t="s">
        <v>19172</v>
      </c>
      <c r="I816" s="89" t="s">
        <v>19173</v>
      </c>
      <c r="J816" s="88" t="s">
        <v>19174</v>
      </c>
      <c r="K816" s="88" t="s">
        <v>19309</v>
      </c>
      <c r="L816" s="88" t="s">
        <v>19513</v>
      </c>
      <c r="M816" s="89" t="s">
        <v>6528</v>
      </c>
      <c r="N816" s="89" t="s">
        <v>219</v>
      </c>
      <c r="O816" s="90">
        <v>41919</v>
      </c>
      <c r="P816" s="90">
        <v>45928</v>
      </c>
      <c r="Q816" s="90">
        <v>45928</v>
      </c>
      <c r="R816" s="89">
        <v>1</v>
      </c>
      <c r="S816" s="89">
        <v>0</v>
      </c>
      <c r="T816" s="89" t="s">
        <v>19183</v>
      </c>
      <c r="U816" s="89" t="s">
        <v>25039</v>
      </c>
      <c r="W816" s="89" t="s">
        <v>3841</v>
      </c>
      <c r="X816" s="89" t="s">
        <v>219</v>
      </c>
      <c r="Y816" s="88" t="s">
        <v>6529</v>
      </c>
    </row>
    <row r="817" spans="1:25" x14ac:dyDescent="0.3">
      <c r="A817" s="84" t="str">
        <f t="shared" si="12"/>
        <v>agambl0</v>
      </c>
      <c r="B817" s="88" t="s">
        <v>19653</v>
      </c>
      <c r="C817" s="89" t="s">
        <v>19654</v>
      </c>
      <c r="D817" s="89" t="s">
        <v>19655</v>
      </c>
      <c r="E817" s="89" t="s">
        <v>5630</v>
      </c>
      <c r="F817" s="88" t="s">
        <v>19372</v>
      </c>
      <c r="G817" s="89" t="s">
        <v>19373</v>
      </c>
      <c r="H817" s="89" t="s">
        <v>19172</v>
      </c>
      <c r="I817" s="89" t="s">
        <v>19173</v>
      </c>
      <c r="J817" s="88" t="s">
        <v>19189</v>
      </c>
      <c r="K817" s="88" t="s">
        <v>19374</v>
      </c>
      <c r="L817" s="88" t="s">
        <v>19375</v>
      </c>
      <c r="M817" s="89" t="s">
        <v>19376</v>
      </c>
      <c r="N817" s="89" t="s">
        <v>575</v>
      </c>
      <c r="O817" s="90">
        <v>42079</v>
      </c>
      <c r="P817" s="90">
        <v>45914</v>
      </c>
      <c r="Q817" s="90">
        <v>45914</v>
      </c>
      <c r="R817" s="89">
        <v>15</v>
      </c>
      <c r="S817" s="89">
        <v>0</v>
      </c>
      <c r="T817" s="89" t="s">
        <v>19183</v>
      </c>
      <c r="U817" s="89" t="s">
        <v>19656</v>
      </c>
      <c r="W817" s="89" t="s">
        <v>19657</v>
      </c>
      <c r="X817" s="89" t="s">
        <v>268</v>
      </c>
      <c r="Y817" s="88" t="s">
        <v>15484</v>
      </c>
    </row>
    <row r="818" spans="1:25" x14ac:dyDescent="0.3">
      <c r="A818" s="84" t="str">
        <f t="shared" si="12"/>
        <v>gmattso</v>
      </c>
      <c r="B818" s="88" t="s">
        <v>23441</v>
      </c>
      <c r="C818" s="89" t="s">
        <v>23442</v>
      </c>
      <c r="D818" s="89" t="s">
        <v>23443</v>
      </c>
      <c r="E818" s="89" t="s">
        <v>5630</v>
      </c>
      <c r="F818" s="88" t="s">
        <v>19181</v>
      </c>
      <c r="G818" s="89" t="s">
        <v>19030</v>
      </c>
      <c r="H818" s="89" t="s">
        <v>19172</v>
      </c>
      <c r="I818" s="89" t="s">
        <v>19173</v>
      </c>
      <c r="J818" s="88" t="s">
        <v>19189</v>
      </c>
      <c r="K818" s="88" t="s">
        <v>19345</v>
      </c>
      <c r="L818" s="88" t="s">
        <v>19346</v>
      </c>
      <c r="M818" s="89" t="s">
        <v>19347</v>
      </c>
      <c r="N818" s="89" t="s">
        <v>382</v>
      </c>
      <c r="O818" s="90">
        <v>42114</v>
      </c>
      <c r="P818" s="90">
        <v>42114</v>
      </c>
      <c r="Q818" s="90">
        <v>42114</v>
      </c>
      <c r="R818" s="89">
        <v>3815</v>
      </c>
      <c r="S818" s="89">
        <v>10</v>
      </c>
      <c r="T818" s="89" t="s">
        <v>19247</v>
      </c>
      <c r="U818" s="89" t="s">
        <v>23444</v>
      </c>
      <c r="W818" s="89" t="s">
        <v>1955</v>
      </c>
      <c r="X818" s="89" t="s">
        <v>693</v>
      </c>
      <c r="Y818" s="88" t="s">
        <v>23445</v>
      </c>
    </row>
    <row r="819" spans="1:25" x14ac:dyDescent="0.3">
      <c r="A819" s="84" t="str">
        <f t="shared" si="12"/>
        <v>ehern27</v>
      </c>
      <c r="B819" s="88" t="s">
        <v>22785</v>
      </c>
      <c r="C819" s="89" t="s">
        <v>22786</v>
      </c>
      <c r="D819" s="89" t="s">
        <v>22787</v>
      </c>
      <c r="E819" s="89" t="s">
        <v>5630</v>
      </c>
      <c r="F819" s="88" t="s">
        <v>19181</v>
      </c>
      <c r="G819" s="89" t="s">
        <v>19030</v>
      </c>
      <c r="H819" s="89" t="s">
        <v>19172</v>
      </c>
      <c r="I819" s="89" t="s">
        <v>19173</v>
      </c>
      <c r="J819" s="88" t="s">
        <v>19189</v>
      </c>
      <c r="K819" s="88" t="s">
        <v>19190</v>
      </c>
      <c r="L819" s="88" t="s">
        <v>19191</v>
      </c>
      <c r="M819" s="89" t="s">
        <v>19192</v>
      </c>
      <c r="N819" s="89" t="s">
        <v>297</v>
      </c>
      <c r="O819" s="90">
        <v>42185</v>
      </c>
      <c r="P819" s="90">
        <v>42185</v>
      </c>
      <c r="Q819" s="90">
        <v>42185</v>
      </c>
      <c r="R819" s="89">
        <v>3744</v>
      </c>
      <c r="S819" s="89">
        <v>10</v>
      </c>
      <c r="T819" s="89" t="s">
        <v>19247</v>
      </c>
      <c r="U819" s="89" t="s">
        <v>9807</v>
      </c>
      <c r="W819" s="89" t="s">
        <v>9808</v>
      </c>
      <c r="X819" s="89" t="s">
        <v>297</v>
      </c>
      <c r="Y819" s="88" t="s">
        <v>9809</v>
      </c>
    </row>
    <row r="820" spans="1:25" x14ac:dyDescent="0.3">
      <c r="A820" s="84" t="str">
        <f t="shared" si="12"/>
        <v>tkohl3</v>
      </c>
      <c r="B820" s="88" t="s">
        <v>29672</v>
      </c>
      <c r="C820" s="89" t="s">
        <v>29673</v>
      </c>
      <c r="D820" s="89" t="s">
        <v>29674</v>
      </c>
      <c r="E820" s="89" t="s">
        <v>19170</v>
      </c>
      <c r="F820" s="88" t="s">
        <v>19181</v>
      </c>
      <c r="G820" s="89" t="s">
        <v>19030</v>
      </c>
      <c r="H820" s="89" t="s">
        <v>19172</v>
      </c>
      <c r="I820" s="89" t="s">
        <v>19173</v>
      </c>
      <c r="J820" s="88" t="s">
        <v>19174</v>
      </c>
      <c r="K820" s="88" t="s">
        <v>19431</v>
      </c>
      <c r="L820" s="88" t="s">
        <v>19432</v>
      </c>
      <c r="M820" s="89" t="s">
        <v>6264</v>
      </c>
      <c r="N820" s="89" t="s">
        <v>279</v>
      </c>
      <c r="O820" s="90">
        <v>42256</v>
      </c>
      <c r="P820" s="90">
        <v>42256</v>
      </c>
      <c r="Q820" s="90">
        <v>42256</v>
      </c>
      <c r="R820" s="89">
        <v>3673</v>
      </c>
      <c r="S820" s="89">
        <v>10</v>
      </c>
      <c r="T820" s="89" t="s">
        <v>19247</v>
      </c>
      <c r="U820" s="89" t="s">
        <v>29675</v>
      </c>
      <c r="W820" s="89" t="s">
        <v>29676</v>
      </c>
      <c r="X820" s="89" t="s">
        <v>279</v>
      </c>
      <c r="Y820" s="88" t="s">
        <v>29677</v>
      </c>
    </row>
    <row r="821" spans="1:25" x14ac:dyDescent="0.3">
      <c r="A821" s="84" t="str">
        <f t="shared" si="12"/>
        <v>jshunk0</v>
      </c>
      <c r="B821" s="88" t="s">
        <v>25518</v>
      </c>
      <c r="C821" s="89" t="s">
        <v>25519</v>
      </c>
      <c r="D821" s="89" t="s">
        <v>25520</v>
      </c>
      <c r="E821" s="89" t="s">
        <v>19170</v>
      </c>
      <c r="F821" s="88" t="s">
        <v>19171</v>
      </c>
      <c r="G821" s="89" t="s">
        <v>19029</v>
      </c>
      <c r="H821" s="89" t="s">
        <v>19172</v>
      </c>
      <c r="I821" s="89" t="s">
        <v>19173</v>
      </c>
      <c r="J821" s="88" t="s">
        <v>19174</v>
      </c>
      <c r="K821" s="88" t="s">
        <v>19245</v>
      </c>
      <c r="L821" s="88" t="s">
        <v>19246</v>
      </c>
      <c r="M821" s="89" t="s">
        <v>14665</v>
      </c>
      <c r="N821" s="89" t="s">
        <v>219</v>
      </c>
      <c r="O821" s="90">
        <v>42338</v>
      </c>
      <c r="P821" s="90">
        <v>42338</v>
      </c>
      <c r="Q821" s="90">
        <v>42338</v>
      </c>
      <c r="R821" s="89">
        <v>3591</v>
      </c>
      <c r="S821" s="89">
        <v>9</v>
      </c>
      <c r="T821" s="89" t="s">
        <v>19247</v>
      </c>
      <c r="U821" s="89" t="s">
        <v>25521</v>
      </c>
      <c r="V821" s="89" t="s">
        <v>25522</v>
      </c>
      <c r="W821" s="89" t="s">
        <v>12054</v>
      </c>
      <c r="X821" s="89" t="s">
        <v>219</v>
      </c>
      <c r="Y821" s="88" t="s">
        <v>25523</v>
      </c>
    </row>
    <row r="822" spans="1:25" x14ac:dyDescent="0.3">
      <c r="A822" s="84" t="str">
        <f t="shared" si="12"/>
        <v>wrudy</v>
      </c>
      <c r="B822" s="88" t="s">
        <v>30302</v>
      </c>
      <c r="C822" s="89" t="s">
        <v>30303</v>
      </c>
      <c r="D822" s="89" t="s">
        <v>30304</v>
      </c>
      <c r="E822" s="89" t="s">
        <v>5630</v>
      </c>
      <c r="F822" s="88" t="s">
        <v>19171</v>
      </c>
      <c r="G822" s="89" t="s">
        <v>19029</v>
      </c>
      <c r="H822" s="89" t="s">
        <v>19172</v>
      </c>
      <c r="I822" s="89" t="s">
        <v>19173</v>
      </c>
      <c r="J822" s="88" t="s">
        <v>19189</v>
      </c>
      <c r="K822" s="88" t="s">
        <v>19273</v>
      </c>
      <c r="L822" s="88" t="s">
        <v>19274</v>
      </c>
      <c r="M822" s="89" t="s">
        <v>7733</v>
      </c>
      <c r="N822" s="89" t="s">
        <v>328</v>
      </c>
      <c r="O822" s="90">
        <v>42380</v>
      </c>
      <c r="P822" s="90">
        <v>42380</v>
      </c>
      <c r="Q822" s="90">
        <v>42380</v>
      </c>
      <c r="R822" s="89">
        <v>3549</v>
      </c>
      <c r="S822" s="89">
        <v>9</v>
      </c>
      <c r="T822" s="89" t="s">
        <v>19247</v>
      </c>
      <c r="U822" s="89" t="s">
        <v>30305</v>
      </c>
      <c r="W822" s="89" t="s">
        <v>6236</v>
      </c>
      <c r="X822" s="89" t="s">
        <v>416</v>
      </c>
      <c r="Y822" s="88" t="s">
        <v>6237</v>
      </c>
    </row>
    <row r="823" spans="1:25" x14ac:dyDescent="0.3">
      <c r="A823" s="84" t="str">
        <f t="shared" si="12"/>
        <v>svega3</v>
      </c>
      <c r="B823" s="88" t="s">
        <v>29388</v>
      </c>
      <c r="C823" s="89" t="s">
        <v>29389</v>
      </c>
      <c r="D823" s="89" t="s">
        <v>29390</v>
      </c>
      <c r="E823" s="89" t="s">
        <v>5630</v>
      </c>
      <c r="F823" s="88" t="s">
        <v>19215</v>
      </c>
      <c r="G823" s="89" t="s">
        <v>19033</v>
      </c>
      <c r="H823" s="89" t="s">
        <v>19172</v>
      </c>
      <c r="I823" s="89" t="s">
        <v>19173</v>
      </c>
      <c r="J823" s="88" t="s">
        <v>19174</v>
      </c>
      <c r="K823" s="88" t="s">
        <v>19716</v>
      </c>
      <c r="L823" s="88" t="s">
        <v>19717</v>
      </c>
      <c r="M823" s="89" t="s">
        <v>5847</v>
      </c>
      <c r="N823" s="89" t="s">
        <v>279</v>
      </c>
      <c r="O823" s="90">
        <v>42431</v>
      </c>
      <c r="P823" s="90">
        <v>43081</v>
      </c>
      <c r="Q823" s="90">
        <v>43081</v>
      </c>
      <c r="R823" s="89">
        <v>2848</v>
      </c>
      <c r="S823" s="89">
        <v>7</v>
      </c>
      <c r="T823" s="89" t="s">
        <v>19247</v>
      </c>
      <c r="U823" s="89" t="s">
        <v>29391</v>
      </c>
      <c r="W823" s="89" t="s">
        <v>4769</v>
      </c>
      <c r="X823" s="89" t="s">
        <v>279</v>
      </c>
      <c r="Y823" s="88" t="s">
        <v>18856</v>
      </c>
    </row>
    <row r="824" spans="1:25" x14ac:dyDescent="0.3">
      <c r="A824" s="84" t="str">
        <f t="shared" si="12"/>
        <v>twilhi0</v>
      </c>
      <c r="B824" s="88" t="s">
        <v>29932</v>
      </c>
      <c r="C824" s="89" t="s">
        <v>29933</v>
      </c>
      <c r="D824" s="89" t="s">
        <v>29934</v>
      </c>
      <c r="E824" s="89" t="s">
        <v>5630</v>
      </c>
      <c r="F824" s="88" t="s">
        <v>19215</v>
      </c>
      <c r="G824" s="89" t="s">
        <v>19033</v>
      </c>
      <c r="H824" s="89" t="s">
        <v>19172</v>
      </c>
      <c r="I824" s="89" t="s">
        <v>19173</v>
      </c>
      <c r="J824" s="88" t="s">
        <v>19174</v>
      </c>
      <c r="K824" s="88" t="s">
        <v>19802</v>
      </c>
      <c r="L824" s="88" t="s">
        <v>19803</v>
      </c>
      <c r="M824" s="89" t="s">
        <v>19804</v>
      </c>
      <c r="N824" s="89" t="s">
        <v>549</v>
      </c>
      <c r="O824" s="90">
        <v>42590</v>
      </c>
      <c r="P824" s="90">
        <v>42590</v>
      </c>
      <c r="Q824" s="90">
        <v>42590</v>
      </c>
      <c r="R824" s="89">
        <v>3339</v>
      </c>
      <c r="S824" s="89">
        <v>9</v>
      </c>
      <c r="T824" s="89" t="s">
        <v>19247</v>
      </c>
      <c r="U824" s="89" t="s">
        <v>29935</v>
      </c>
      <c r="W824" s="89" t="s">
        <v>4678</v>
      </c>
      <c r="X824" s="89" t="s">
        <v>1502</v>
      </c>
      <c r="Y824" s="88" t="s">
        <v>17915</v>
      </c>
    </row>
    <row r="825" spans="1:25" x14ac:dyDescent="0.3">
      <c r="A825" s="84" t="str">
        <f t="shared" si="12"/>
        <v>tgossel</v>
      </c>
      <c r="B825" s="88" t="s">
        <v>29578</v>
      </c>
      <c r="C825" s="89" t="s">
        <v>29579</v>
      </c>
      <c r="D825" s="89" t="s">
        <v>29580</v>
      </c>
      <c r="E825" s="89" t="s">
        <v>5630</v>
      </c>
      <c r="F825" s="88" t="s">
        <v>19181</v>
      </c>
      <c r="G825" s="89" t="s">
        <v>19030</v>
      </c>
      <c r="H825" s="89" t="s">
        <v>19172</v>
      </c>
      <c r="I825" s="89" t="s">
        <v>19173</v>
      </c>
      <c r="J825" s="88" t="s">
        <v>19189</v>
      </c>
      <c r="K825" s="88" t="s">
        <v>19345</v>
      </c>
      <c r="L825" s="88" t="s">
        <v>20158</v>
      </c>
      <c r="M825" s="89" t="s">
        <v>20159</v>
      </c>
      <c r="N825" s="89" t="s">
        <v>1354</v>
      </c>
      <c r="O825" s="90">
        <v>42885</v>
      </c>
      <c r="P825" s="90">
        <v>42885</v>
      </c>
      <c r="Q825" s="90">
        <v>42885</v>
      </c>
      <c r="R825" s="89">
        <v>3044</v>
      </c>
      <c r="S825" s="89">
        <v>8</v>
      </c>
      <c r="T825" s="89" t="s">
        <v>19247</v>
      </c>
      <c r="U825" s="89" t="s">
        <v>29581</v>
      </c>
      <c r="W825" s="89" t="s">
        <v>29582</v>
      </c>
      <c r="X825" s="89" t="s">
        <v>1354</v>
      </c>
      <c r="Y825" s="88" t="s">
        <v>12422</v>
      </c>
    </row>
    <row r="826" spans="1:25" x14ac:dyDescent="0.3">
      <c r="A826" s="84" t="str">
        <f t="shared" si="12"/>
        <v>kcooper</v>
      </c>
      <c r="B826" s="88" t="s">
        <v>25829</v>
      </c>
      <c r="C826" s="89" t="s">
        <v>25830</v>
      </c>
      <c r="D826" s="89" t="s">
        <v>25831</v>
      </c>
      <c r="E826" s="89" t="s">
        <v>19036</v>
      </c>
      <c r="F826" s="88" t="s">
        <v>19171</v>
      </c>
      <c r="G826" s="89" t="s">
        <v>19029</v>
      </c>
      <c r="H826" s="89" t="s">
        <v>19172</v>
      </c>
      <c r="I826" s="89" t="s">
        <v>19173</v>
      </c>
      <c r="J826" s="88" t="s">
        <v>19174</v>
      </c>
      <c r="K826" s="88" t="s">
        <v>19175</v>
      </c>
      <c r="L826" s="88" t="s">
        <v>16610</v>
      </c>
      <c r="M826" s="89" t="s">
        <v>9597</v>
      </c>
      <c r="N826" s="89" t="s">
        <v>219</v>
      </c>
      <c r="O826" s="90">
        <v>42891</v>
      </c>
      <c r="P826" s="90">
        <v>45326</v>
      </c>
      <c r="Q826" s="90">
        <v>45326</v>
      </c>
      <c r="R826" s="89">
        <v>603</v>
      </c>
      <c r="S826" s="89">
        <v>1</v>
      </c>
      <c r="T826" s="89" t="s">
        <v>19209</v>
      </c>
      <c r="U826" s="89" t="s">
        <v>25832</v>
      </c>
      <c r="V826" s="89">
        <v>1022</v>
      </c>
      <c r="W826" s="89" t="s">
        <v>25049</v>
      </c>
      <c r="X826" s="89" t="s">
        <v>219</v>
      </c>
      <c r="Y826" s="88" t="s">
        <v>25833</v>
      </c>
    </row>
    <row r="827" spans="1:25" x14ac:dyDescent="0.3">
      <c r="A827" s="84" t="str">
        <f t="shared" si="12"/>
        <v>zmcmill</v>
      </c>
      <c r="B827" s="88" t="s">
        <v>30421</v>
      </c>
      <c r="C827" s="89" t="s">
        <v>30422</v>
      </c>
      <c r="D827" s="89" t="s">
        <v>30423</v>
      </c>
      <c r="E827" s="89" t="s">
        <v>19170</v>
      </c>
      <c r="F827" s="88" t="s">
        <v>19171</v>
      </c>
      <c r="G827" s="89" t="s">
        <v>19029</v>
      </c>
      <c r="H827" s="89" t="s">
        <v>19172</v>
      </c>
      <c r="I827" s="89" t="s">
        <v>19173</v>
      </c>
      <c r="J827" s="88" t="s">
        <v>19174</v>
      </c>
      <c r="K827" s="88" t="s">
        <v>19802</v>
      </c>
      <c r="L827" s="88" t="s">
        <v>19803</v>
      </c>
      <c r="M827" s="89" t="s">
        <v>19804</v>
      </c>
      <c r="N827" s="89" t="s">
        <v>549</v>
      </c>
      <c r="O827" s="90">
        <v>42905</v>
      </c>
      <c r="P827" s="90">
        <v>42905</v>
      </c>
      <c r="Q827" s="90">
        <v>42905</v>
      </c>
      <c r="R827" s="89">
        <v>3024</v>
      </c>
      <c r="S827" s="89">
        <v>8</v>
      </c>
      <c r="T827" s="89" t="s">
        <v>19247</v>
      </c>
      <c r="U827" s="89" t="s">
        <v>30424</v>
      </c>
      <c r="W827" s="89" t="s">
        <v>23301</v>
      </c>
      <c r="X827" s="89" t="s">
        <v>1502</v>
      </c>
      <c r="Y827" s="88" t="s">
        <v>30425</v>
      </c>
    </row>
    <row r="828" spans="1:25" x14ac:dyDescent="0.3">
      <c r="A828" s="84" t="str">
        <f t="shared" si="12"/>
        <v>jblack8</v>
      </c>
      <c r="B828" s="88" t="s">
        <v>24108</v>
      </c>
      <c r="C828" s="89" t="s">
        <v>24109</v>
      </c>
      <c r="D828" s="89" t="s">
        <v>24110</v>
      </c>
      <c r="E828" s="89" t="s">
        <v>5630</v>
      </c>
      <c r="F828" s="88" t="s">
        <v>20616</v>
      </c>
      <c r="G828" s="89" t="s">
        <v>20617</v>
      </c>
      <c r="H828" s="89" t="s">
        <v>19172</v>
      </c>
      <c r="I828" s="89" t="s">
        <v>19173</v>
      </c>
      <c r="J828" s="88" t="s">
        <v>19189</v>
      </c>
      <c r="K828" s="88" t="s">
        <v>19374</v>
      </c>
      <c r="L828" s="88" t="s">
        <v>19492</v>
      </c>
      <c r="M828" s="89" t="s">
        <v>19493</v>
      </c>
      <c r="N828" s="89" t="s">
        <v>268</v>
      </c>
      <c r="O828" s="90">
        <v>42961</v>
      </c>
      <c r="P828" s="90">
        <v>43325</v>
      </c>
      <c r="Q828" s="90">
        <v>42961</v>
      </c>
      <c r="R828" s="89">
        <v>2968</v>
      </c>
      <c r="S828" s="89">
        <v>8</v>
      </c>
      <c r="T828" s="89" t="s">
        <v>19247</v>
      </c>
      <c r="U828" s="89" t="s">
        <v>24111</v>
      </c>
      <c r="W828" s="89" t="s">
        <v>24112</v>
      </c>
      <c r="X828" s="89" t="s">
        <v>268</v>
      </c>
      <c r="Y828" s="88" t="s">
        <v>7925</v>
      </c>
    </row>
    <row r="829" spans="1:25" x14ac:dyDescent="0.3">
      <c r="A829" s="84" t="str">
        <f t="shared" si="12"/>
        <v>mnizam</v>
      </c>
      <c r="B829" s="88" t="s">
        <v>27033</v>
      </c>
      <c r="C829" s="89" t="s">
        <v>27034</v>
      </c>
      <c r="D829" s="89" t="s">
        <v>27035</v>
      </c>
      <c r="E829" s="89" t="s">
        <v>5630</v>
      </c>
      <c r="F829" s="88" t="s">
        <v>19181</v>
      </c>
      <c r="G829" s="89" t="s">
        <v>19030</v>
      </c>
      <c r="H829" s="89" t="s">
        <v>19172</v>
      </c>
      <c r="I829" s="89" t="s">
        <v>19173</v>
      </c>
      <c r="J829" s="88" t="s">
        <v>19189</v>
      </c>
      <c r="K829" s="88" t="s">
        <v>19294</v>
      </c>
      <c r="L829" s="88" t="s">
        <v>19295</v>
      </c>
      <c r="M829" s="89" t="s">
        <v>19296</v>
      </c>
      <c r="N829" s="89" t="s">
        <v>541</v>
      </c>
      <c r="O829" s="90">
        <v>43024</v>
      </c>
      <c r="P829" s="90">
        <v>43024</v>
      </c>
      <c r="Q829" s="90">
        <v>43024</v>
      </c>
      <c r="R829" s="89">
        <v>2905</v>
      </c>
      <c r="S829" s="89">
        <v>7</v>
      </c>
      <c r="T829" s="89" t="s">
        <v>19247</v>
      </c>
      <c r="U829" s="89" t="s">
        <v>27036</v>
      </c>
      <c r="W829" s="89" t="s">
        <v>18958</v>
      </c>
      <c r="X829" s="89" t="s">
        <v>328</v>
      </c>
      <c r="Y829" s="88" t="s">
        <v>18959</v>
      </c>
    </row>
    <row r="830" spans="1:25" x14ac:dyDescent="0.3">
      <c r="A830" s="84" t="str">
        <f t="shared" si="12"/>
        <v>mcargil</v>
      </c>
      <c r="B830" s="88" t="s">
        <v>26518</v>
      </c>
      <c r="C830" s="89" t="s">
        <v>26519</v>
      </c>
      <c r="D830" s="89" t="s">
        <v>26520</v>
      </c>
      <c r="E830" s="89" t="s">
        <v>5630</v>
      </c>
      <c r="F830" s="88" t="s">
        <v>19386</v>
      </c>
      <c r="G830" s="89" t="s">
        <v>19387</v>
      </c>
      <c r="H830" s="89" t="s">
        <v>19172</v>
      </c>
      <c r="I830" s="89" t="s">
        <v>19173</v>
      </c>
      <c r="J830" s="88" t="s">
        <v>19189</v>
      </c>
      <c r="K830" s="88" t="s">
        <v>19374</v>
      </c>
      <c r="L830" s="88" t="s">
        <v>19492</v>
      </c>
      <c r="M830" s="89" t="s">
        <v>19493</v>
      </c>
      <c r="N830" s="89" t="s">
        <v>268</v>
      </c>
      <c r="O830" s="90">
        <v>43087</v>
      </c>
      <c r="P830" s="90">
        <v>45144</v>
      </c>
      <c r="Q830" s="90">
        <v>45144</v>
      </c>
      <c r="R830" s="89">
        <v>785</v>
      </c>
      <c r="S830" s="89">
        <v>2</v>
      </c>
      <c r="T830" s="89" t="s">
        <v>19209</v>
      </c>
      <c r="U830" s="89" t="s">
        <v>18517</v>
      </c>
      <c r="W830" s="89" t="s">
        <v>18518</v>
      </c>
      <c r="X830" s="89" t="s">
        <v>268</v>
      </c>
      <c r="Y830" s="88" t="s">
        <v>18519</v>
      </c>
    </row>
    <row r="831" spans="1:25" x14ac:dyDescent="0.3">
      <c r="A831" s="84" t="str">
        <f t="shared" si="12"/>
        <v>clowry</v>
      </c>
      <c r="B831" s="88" t="s">
        <v>21313</v>
      </c>
      <c r="C831" s="89" t="s">
        <v>21314</v>
      </c>
      <c r="D831" s="89" t="s">
        <v>21315</v>
      </c>
      <c r="E831" s="89" t="s">
        <v>5630</v>
      </c>
      <c r="F831" s="88" t="s">
        <v>19215</v>
      </c>
      <c r="G831" s="89" t="s">
        <v>19033</v>
      </c>
      <c r="H831" s="89" t="s">
        <v>19172</v>
      </c>
      <c r="I831" s="89" t="s">
        <v>19173</v>
      </c>
      <c r="J831" s="88" t="s">
        <v>19189</v>
      </c>
      <c r="K831" s="88" t="s">
        <v>19333</v>
      </c>
      <c r="L831" s="88" t="s">
        <v>19467</v>
      </c>
      <c r="M831" s="89" t="s">
        <v>9084</v>
      </c>
      <c r="N831" s="89" t="s">
        <v>260</v>
      </c>
      <c r="O831" s="90">
        <v>43102</v>
      </c>
      <c r="P831" s="90">
        <v>43102</v>
      </c>
      <c r="Q831" s="90">
        <v>43102</v>
      </c>
      <c r="R831" s="89">
        <v>2827</v>
      </c>
      <c r="S831" s="89">
        <v>7</v>
      </c>
      <c r="T831" s="89" t="s">
        <v>19247</v>
      </c>
      <c r="U831" s="89" t="s">
        <v>21316</v>
      </c>
      <c r="W831" s="89" t="s">
        <v>21317</v>
      </c>
      <c r="X831" s="89" t="s">
        <v>260</v>
      </c>
      <c r="Y831" s="88" t="s">
        <v>21318</v>
      </c>
    </row>
    <row r="832" spans="1:25" x14ac:dyDescent="0.3">
      <c r="A832" s="84" t="str">
        <f t="shared" si="12"/>
        <v>kcolon</v>
      </c>
      <c r="B832" s="88" t="s">
        <v>25824</v>
      </c>
      <c r="C832" s="89" t="s">
        <v>25825</v>
      </c>
      <c r="D832" s="89" t="s">
        <v>25826</v>
      </c>
      <c r="E832" s="89" t="s">
        <v>5630</v>
      </c>
      <c r="F832" s="88" t="s">
        <v>19171</v>
      </c>
      <c r="G832" s="89" t="s">
        <v>19029</v>
      </c>
      <c r="H832" s="89" t="s">
        <v>19172</v>
      </c>
      <c r="I832" s="89" t="s">
        <v>19173</v>
      </c>
      <c r="J832" s="88" t="s">
        <v>19189</v>
      </c>
      <c r="K832" s="88" t="s">
        <v>19190</v>
      </c>
      <c r="L832" s="88" t="s">
        <v>19191</v>
      </c>
      <c r="M832" s="89" t="s">
        <v>19192</v>
      </c>
      <c r="N832" s="89" t="s">
        <v>297</v>
      </c>
      <c r="O832" s="90">
        <v>43108</v>
      </c>
      <c r="P832" s="90">
        <v>43108</v>
      </c>
      <c r="Q832" s="90">
        <v>43108</v>
      </c>
      <c r="R832" s="89">
        <v>2821</v>
      </c>
      <c r="S832" s="89">
        <v>7</v>
      </c>
      <c r="T832" s="89" t="s">
        <v>19247</v>
      </c>
      <c r="U832" s="89" t="s">
        <v>25827</v>
      </c>
      <c r="W832" s="89" t="s">
        <v>25828</v>
      </c>
      <c r="X832" s="89" t="s">
        <v>297</v>
      </c>
      <c r="Y832" s="88" t="s">
        <v>6289</v>
      </c>
    </row>
    <row r="833" spans="1:25" x14ac:dyDescent="0.3">
      <c r="A833" s="84" t="str">
        <f t="shared" si="12"/>
        <v>amaihan</v>
      </c>
      <c r="B833" s="88" t="s">
        <v>19897</v>
      </c>
      <c r="C833" s="89" t="s">
        <v>19898</v>
      </c>
      <c r="D833" s="89" t="s">
        <v>19899</v>
      </c>
      <c r="E833" s="89" t="s">
        <v>19036</v>
      </c>
      <c r="F833" s="88" t="s">
        <v>19181</v>
      </c>
      <c r="G833" s="89" t="s">
        <v>19030</v>
      </c>
      <c r="H833" s="89" t="s">
        <v>19172</v>
      </c>
      <c r="I833" s="89" t="s">
        <v>19173</v>
      </c>
      <c r="J833" s="88" t="s">
        <v>19174</v>
      </c>
      <c r="K833" s="88" t="s">
        <v>19401</v>
      </c>
      <c r="L833" s="88" t="s">
        <v>17382</v>
      </c>
      <c r="M833" s="89" t="s">
        <v>8645</v>
      </c>
      <c r="N833" s="89" t="s">
        <v>407</v>
      </c>
      <c r="O833" s="90">
        <v>43159</v>
      </c>
      <c r="P833" s="90">
        <v>45081</v>
      </c>
      <c r="Q833" s="90">
        <v>45081</v>
      </c>
      <c r="R833" s="89">
        <v>848</v>
      </c>
      <c r="S833" s="89">
        <v>2</v>
      </c>
      <c r="T833" s="89" t="s">
        <v>19209</v>
      </c>
      <c r="U833" s="89" t="s">
        <v>19900</v>
      </c>
      <c r="W833" s="89" t="s">
        <v>19901</v>
      </c>
      <c r="X833" s="89" t="s">
        <v>407</v>
      </c>
      <c r="Y833" s="88" t="s">
        <v>19902</v>
      </c>
    </row>
    <row r="834" spans="1:25" x14ac:dyDescent="0.3">
      <c r="A834" s="84" t="str">
        <f t="shared" si="12"/>
        <v>emoya1</v>
      </c>
      <c r="B834" s="88" t="s">
        <v>22897</v>
      </c>
      <c r="C834" s="89" t="s">
        <v>22898</v>
      </c>
      <c r="D834" s="89" t="s">
        <v>22899</v>
      </c>
      <c r="E834" s="89" t="s">
        <v>5630</v>
      </c>
      <c r="F834" s="88" t="s">
        <v>19215</v>
      </c>
      <c r="G834" s="89" t="s">
        <v>19033</v>
      </c>
      <c r="H834" s="89" t="s">
        <v>19172</v>
      </c>
      <c r="I834" s="89" t="s">
        <v>19173</v>
      </c>
      <c r="J834" s="88" t="s">
        <v>19174</v>
      </c>
      <c r="K834" s="88" t="s">
        <v>19716</v>
      </c>
      <c r="L834" s="88" t="s">
        <v>19717</v>
      </c>
      <c r="M834" s="89" t="s">
        <v>5847</v>
      </c>
      <c r="N834" s="89" t="s">
        <v>279</v>
      </c>
      <c r="O834" s="90">
        <v>43192</v>
      </c>
      <c r="P834" s="90">
        <v>43192</v>
      </c>
      <c r="Q834" s="90">
        <v>43192</v>
      </c>
      <c r="R834" s="89">
        <v>2737</v>
      </c>
      <c r="S834" s="89">
        <v>7</v>
      </c>
      <c r="T834" s="89" t="s">
        <v>19247</v>
      </c>
      <c r="U834" s="89" t="s">
        <v>22900</v>
      </c>
      <c r="W834" s="89" t="s">
        <v>4797</v>
      </c>
      <c r="X834" s="89" t="s">
        <v>279</v>
      </c>
      <c r="Y834" s="88" t="s">
        <v>22901</v>
      </c>
    </row>
    <row r="835" spans="1:25" x14ac:dyDescent="0.3">
      <c r="A835" s="84" t="str">
        <f t="shared" ref="A835:A898" si="13">TRIM(D835)</f>
        <v>ccasemo</v>
      </c>
      <c r="B835" s="88" t="s">
        <v>20983</v>
      </c>
      <c r="C835" s="89" t="s">
        <v>20984</v>
      </c>
      <c r="D835" s="89" t="s">
        <v>20985</v>
      </c>
      <c r="E835" s="89" t="s">
        <v>5630</v>
      </c>
      <c r="F835" s="88" t="s">
        <v>19181</v>
      </c>
      <c r="G835" s="89" t="s">
        <v>19030</v>
      </c>
      <c r="H835" s="89" t="s">
        <v>19172</v>
      </c>
      <c r="I835" s="89" t="s">
        <v>19173</v>
      </c>
      <c r="J835" s="88" t="s">
        <v>19189</v>
      </c>
      <c r="K835" s="88" t="s">
        <v>19217</v>
      </c>
      <c r="L835" s="88" t="s">
        <v>19824</v>
      </c>
      <c r="M835" s="89" t="s">
        <v>19825</v>
      </c>
      <c r="N835" s="89" t="s">
        <v>752</v>
      </c>
      <c r="O835" s="90">
        <v>43220</v>
      </c>
      <c r="P835" s="90">
        <v>45165</v>
      </c>
      <c r="Q835" s="90">
        <v>45165</v>
      </c>
      <c r="R835" s="89">
        <v>764</v>
      </c>
      <c r="S835" s="89">
        <v>2</v>
      </c>
      <c r="T835" s="89" t="s">
        <v>19209</v>
      </c>
      <c r="U835" s="89" t="s">
        <v>20986</v>
      </c>
      <c r="W835" s="89" t="s">
        <v>20987</v>
      </c>
      <c r="X835" s="89" t="s">
        <v>752</v>
      </c>
      <c r="Y835" s="88" t="s">
        <v>20988</v>
      </c>
    </row>
    <row r="836" spans="1:25" x14ac:dyDescent="0.3">
      <c r="A836" s="84" t="str">
        <f t="shared" si="13"/>
        <v>cmansfi</v>
      </c>
      <c r="B836" s="88" t="s">
        <v>21342</v>
      </c>
      <c r="C836" s="89" t="s">
        <v>21343</v>
      </c>
      <c r="D836" s="89" t="s">
        <v>21344</v>
      </c>
      <c r="E836" s="89" t="s">
        <v>5630</v>
      </c>
      <c r="F836" s="88" t="s">
        <v>19181</v>
      </c>
      <c r="G836" s="89" t="s">
        <v>19030</v>
      </c>
      <c r="H836" s="89" t="s">
        <v>19172</v>
      </c>
      <c r="I836" s="89" t="s">
        <v>19173</v>
      </c>
      <c r="J836" s="88" t="s">
        <v>19189</v>
      </c>
      <c r="K836" s="88" t="s">
        <v>19333</v>
      </c>
      <c r="L836" s="88" t="s">
        <v>19467</v>
      </c>
      <c r="M836" s="89" t="s">
        <v>9084</v>
      </c>
      <c r="N836" s="89" t="s">
        <v>260</v>
      </c>
      <c r="O836" s="90">
        <v>43257</v>
      </c>
      <c r="P836" s="90">
        <v>43257</v>
      </c>
      <c r="Q836" s="90">
        <v>43257</v>
      </c>
      <c r="R836" s="89">
        <v>2672</v>
      </c>
      <c r="S836" s="89">
        <v>7</v>
      </c>
      <c r="T836" s="89" t="s">
        <v>19247</v>
      </c>
      <c r="U836" s="89" t="s">
        <v>21345</v>
      </c>
      <c r="W836" s="89" t="s">
        <v>1955</v>
      </c>
      <c r="X836" s="89" t="s">
        <v>260</v>
      </c>
      <c r="Y836" s="88" t="s">
        <v>18420</v>
      </c>
    </row>
    <row r="837" spans="1:25" x14ac:dyDescent="0.3">
      <c r="A837" s="84" t="str">
        <f t="shared" si="13"/>
        <v>adelac1</v>
      </c>
      <c r="B837" s="88" t="s">
        <v>19504</v>
      </c>
      <c r="C837" s="89" t="s">
        <v>19505</v>
      </c>
      <c r="D837" s="89" t="s">
        <v>19506</v>
      </c>
      <c r="E837" s="89" t="s">
        <v>5630</v>
      </c>
      <c r="F837" s="88" t="s">
        <v>19171</v>
      </c>
      <c r="G837" s="89" t="s">
        <v>19029</v>
      </c>
      <c r="H837" s="89" t="s">
        <v>19172</v>
      </c>
      <c r="I837" s="89" t="s">
        <v>19173</v>
      </c>
      <c r="J837" s="88" t="s">
        <v>19174</v>
      </c>
      <c r="K837" s="88" t="s">
        <v>19175</v>
      </c>
      <c r="L837" s="88" t="s">
        <v>16610</v>
      </c>
      <c r="M837" s="89" t="s">
        <v>9597</v>
      </c>
      <c r="N837" s="89" t="s">
        <v>219</v>
      </c>
      <c r="O837" s="90">
        <v>43257</v>
      </c>
      <c r="P837" s="90">
        <v>43257</v>
      </c>
      <c r="Q837" s="90">
        <v>43257</v>
      </c>
      <c r="R837" s="89">
        <v>2672</v>
      </c>
      <c r="S837" s="89">
        <v>7</v>
      </c>
      <c r="T837" s="89" t="s">
        <v>19247</v>
      </c>
      <c r="U837" s="89" t="s">
        <v>19507</v>
      </c>
      <c r="W837" s="89" t="s">
        <v>19508</v>
      </c>
      <c r="X837" s="89" t="s">
        <v>219</v>
      </c>
      <c r="Y837" s="88" t="s">
        <v>19509</v>
      </c>
    </row>
    <row r="838" spans="1:25" x14ac:dyDescent="0.3">
      <c r="A838" s="84" t="str">
        <f t="shared" si="13"/>
        <v>dmart15</v>
      </c>
      <c r="B838" s="88" t="s">
        <v>22173</v>
      </c>
      <c r="C838" s="89" t="s">
        <v>22174</v>
      </c>
      <c r="D838" s="89" t="s">
        <v>22175</v>
      </c>
      <c r="E838" s="89" t="s">
        <v>19036</v>
      </c>
      <c r="F838" s="88" t="s">
        <v>19340</v>
      </c>
      <c r="G838" s="89" t="s">
        <v>19341</v>
      </c>
      <c r="H838" s="89" t="s">
        <v>19227</v>
      </c>
      <c r="I838" s="89" t="s">
        <v>19173</v>
      </c>
      <c r="J838" s="88" t="s">
        <v>19189</v>
      </c>
      <c r="K838" s="88" t="s">
        <v>19374</v>
      </c>
      <c r="L838" s="88" t="s">
        <v>19492</v>
      </c>
      <c r="M838" s="89" t="s">
        <v>19493</v>
      </c>
      <c r="N838" s="89" t="s">
        <v>268</v>
      </c>
      <c r="O838" s="90">
        <v>43276</v>
      </c>
      <c r="P838" s="90">
        <v>43276</v>
      </c>
      <c r="Q838" s="90">
        <v>43276</v>
      </c>
      <c r="R838" s="89">
        <v>2653</v>
      </c>
      <c r="S838" s="89">
        <v>7</v>
      </c>
      <c r="T838" s="89" t="s">
        <v>19247</v>
      </c>
      <c r="U838" s="89" t="s">
        <v>22176</v>
      </c>
      <c r="W838" s="89" t="s">
        <v>22177</v>
      </c>
      <c r="X838" s="89" t="s">
        <v>268</v>
      </c>
      <c r="Y838" s="88" t="s">
        <v>8676</v>
      </c>
    </row>
    <row r="839" spans="1:25" x14ac:dyDescent="0.3">
      <c r="A839" s="84" t="str">
        <f t="shared" si="13"/>
        <v>cmart11</v>
      </c>
      <c r="B839" s="88" t="s">
        <v>21349</v>
      </c>
      <c r="C839" s="89" t="s">
        <v>21350</v>
      </c>
      <c r="D839" s="89" t="s">
        <v>21351</v>
      </c>
      <c r="E839" s="89" t="s">
        <v>19170</v>
      </c>
      <c r="F839" s="88" t="s">
        <v>19171</v>
      </c>
      <c r="G839" s="89" t="s">
        <v>19029</v>
      </c>
      <c r="H839" s="89" t="s">
        <v>19172</v>
      </c>
      <c r="I839" s="89" t="s">
        <v>19173</v>
      </c>
      <c r="J839" s="88" t="s">
        <v>19174</v>
      </c>
      <c r="K839" s="88" t="s">
        <v>19802</v>
      </c>
      <c r="L839" s="88" t="s">
        <v>19803</v>
      </c>
      <c r="M839" s="89" t="s">
        <v>19804</v>
      </c>
      <c r="N839" s="89" t="s">
        <v>549</v>
      </c>
      <c r="O839" s="90">
        <v>43312</v>
      </c>
      <c r="P839" s="90">
        <v>43312</v>
      </c>
      <c r="Q839" s="90">
        <v>43312</v>
      </c>
      <c r="R839" s="89">
        <v>2617</v>
      </c>
      <c r="S839" s="89">
        <v>7</v>
      </c>
      <c r="T839" s="89" t="s">
        <v>19247</v>
      </c>
      <c r="U839" s="89" t="s">
        <v>21352</v>
      </c>
      <c r="W839" s="89" t="s">
        <v>21353</v>
      </c>
      <c r="X839" s="89" t="s">
        <v>1502</v>
      </c>
      <c r="Y839" s="88" t="s">
        <v>21354</v>
      </c>
    </row>
    <row r="840" spans="1:25" x14ac:dyDescent="0.3">
      <c r="A840" s="84" t="str">
        <f t="shared" si="13"/>
        <v>rscheel</v>
      </c>
      <c r="B840" s="88" t="s">
        <v>28703</v>
      </c>
      <c r="C840" s="89" t="s">
        <v>28704</v>
      </c>
      <c r="D840" s="89" t="s">
        <v>28705</v>
      </c>
      <c r="E840" s="89" t="s">
        <v>5630</v>
      </c>
      <c r="F840" s="88" t="s">
        <v>19236</v>
      </c>
      <c r="G840" s="89" t="s">
        <v>19032</v>
      </c>
      <c r="H840" s="89" t="s">
        <v>19227</v>
      </c>
      <c r="I840" s="89" t="s">
        <v>19173</v>
      </c>
      <c r="J840" s="88" t="s">
        <v>19189</v>
      </c>
      <c r="K840" s="88" t="s">
        <v>19190</v>
      </c>
      <c r="L840" s="88" t="s">
        <v>19191</v>
      </c>
      <c r="M840" s="89" t="s">
        <v>19192</v>
      </c>
      <c r="N840" s="89" t="s">
        <v>297</v>
      </c>
      <c r="O840" s="90">
        <v>43405</v>
      </c>
      <c r="P840" s="90">
        <v>43405</v>
      </c>
      <c r="Q840" s="90">
        <v>43405</v>
      </c>
      <c r="R840" s="89">
        <v>2524</v>
      </c>
      <c r="S840" s="89">
        <v>6</v>
      </c>
      <c r="T840" s="89" t="s">
        <v>19247</v>
      </c>
      <c r="U840" s="89" t="s">
        <v>28706</v>
      </c>
      <c r="W840" s="89" t="s">
        <v>782</v>
      </c>
      <c r="X840" s="89" t="s">
        <v>297</v>
      </c>
      <c r="Y840" s="88" t="s">
        <v>11435</v>
      </c>
    </row>
    <row r="841" spans="1:25" x14ac:dyDescent="0.3">
      <c r="A841" s="84" t="str">
        <f t="shared" si="13"/>
        <v>wbapti0</v>
      </c>
      <c r="B841" s="88" t="s">
        <v>30115</v>
      </c>
      <c r="C841" s="89" t="s">
        <v>30116</v>
      </c>
      <c r="D841" s="89" t="s">
        <v>30117</v>
      </c>
      <c r="E841" s="89" t="s">
        <v>19170</v>
      </c>
      <c r="F841" s="88" t="s">
        <v>19171</v>
      </c>
      <c r="G841" s="89" t="s">
        <v>19029</v>
      </c>
      <c r="H841" s="89" t="s">
        <v>19172</v>
      </c>
      <c r="I841" s="89" t="s">
        <v>19173</v>
      </c>
      <c r="J841" s="88" t="s">
        <v>19189</v>
      </c>
      <c r="K841" s="88" t="s">
        <v>19345</v>
      </c>
      <c r="L841" s="88" t="s">
        <v>19346</v>
      </c>
      <c r="M841" s="89" t="s">
        <v>19347</v>
      </c>
      <c r="N841" s="89" t="s">
        <v>382</v>
      </c>
      <c r="O841" s="90">
        <v>43468</v>
      </c>
      <c r="P841" s="90">
        <v>43468</v>
      </c>
      <c r="Q841" s="90">
        <v>43468</v>
      </c>
      <c r="R841" s="89">
        <v>2461</v>
      </c>
      <c r="S841" s="89">
        <v>6</v>
      </c>
      <c r="T841" s="89" t="s">
        <v>19247</v>
      </c>
      <c r="U841" s="89" t="s">
        <v>30118</v>
      </c>
      <c r="W841" s="89" t="s">
        <v>4153</v>
      </c>
      <c r="X841" s="89" t="s">
        <v>382</v>
      </c>
      <c r="Y841" s="88" t="s">
        <v>14040</v>
      </c>
    </row>
    <row r="842" spans="1:25" x14ac:dyDescent="0.3">
      <c r="A842" s="84" t="str">
        <f t="shared" si="13"/>
        <v>ncruz0</v>
      </c>
      <c r="B842" s="88" t="s">
        <v>27468</v>
      </c>
      <c r="C842" s="89" t="s">
        <v>27469</v>
      </c>
      <c r="D842" s="89" t="s">
        <v>27470</v>
      </c>
      <c r="E842" s="89" t="s">
        <v>5630</v>
      </c>
      <c r="F842" s="88" t="s">
        <v>19215</v>
      </c>
      <c r="G842" s="89" t="s">
        <v>19033</v>
      </c>
      <c r="H842" s="89" t="s">
        <v>19172</v>
      </c>
      <c r="I842" s="89" t="s">
        <v>19173</v>
      </c>
      <c r="J842" s="88" t="s">
        <v>19189</v>
      </c>
      <c r="K842" s="88" t="s">
        <v>19190</v>
      </c>
      <c r="L842" s="88" t="s">
        <v>19252</v>
      </c>
      <c r="M842" s="89" t="s">
        <v>10322</v>
      </c>
      <c r="N842" s="89" t="s">
        <v>297</v>
      </c>
      <c r="O842" s="90">
        <v>43551</v>
      </c>
      <c r="P842" s="90">
        <v>43551</v>
      </c>
      <c r="Q842" s="90">
        <v>43551</v>
      </c>
      <c r="R842" s="89">
        <v>2378</v>
      </c>
      <c r="S842" s="89">
        <v>6</v>
      </c>
      <c r="T842" s="89" t="s">
        <v>19247</v>
      </c>
      <c r="U842" s="89" t="s">
        <v>27471</v>
      </c>
      <c r="W842" s="89" t="s">
        <v>15209</v>
      </c>
      <c r="X842" s="89" t="s">
        <v>297</v>
      </c>
      <c r="Y842" s="88" t="s">
        <v>10917</v>
      </c>
    </row>
    <row r="843" spans="1:25" x14ac:dyDescent="0.3">
      <c r="A843" s="84" t="str">
        <f t="shared" si="13"/>
        <v>nung0</v>
      </c>
      <c r="B843" s="88" t="s">
        <v>27592</v>
      </c>
      <c r="C843" s="89" t="s">
        <v>27593</v>
      </c>
      <c r="D843" s="89" t="s">
        <v>27594</v>
      </c>
      <c r="E843" s="89" t="s">
        <v>19036</v>
      </c>
      <c r="F843" s="88" t="s">
        <v>19181</v>
      </c>
      <c r="G843" s="89" t="s">
        <v>19030</v>
      </c>
      <c r="H843" s="89" t="s">
        <v>19172</v>
      </c>
      <c r="I843" s="89" t="s">
        <v>19173</v>
      </c>
      <c r="J843" s="88" t="s">
        <v>19174</v>
      </c>
      <c r="K843" s="88" t="s">
        <v>19207</v>
      </c>
      <c r="L843" s="88" t="s">
        <v>19208</v>
      </c>
      <c r="M843" s="89" t="s">
        <v>10249</v>
      </c>
      <c r="N843" s="89" t="s">
        <v>219</v>
      </c>
      <c r="O843" s="90">
        <v>43656</v>
      </c>
      <c r="P843" s="90">
        <v>43656</v>
      </c>
      <c r="Q843" s="90">
        <v>43656</v>
      </c>
      <c r="R843" s="89">
        <v>2273</v>
      </c>
      <c r="S843" s="89">
        <v>6</v>
      </c>
      <c r="T843" s="89" t="s">
        <v>19247</v>
      </c>
      <c r="U843" s="89" t="s">
        <v>27595</v>
      </c>
      <c r="W843" s="89" t="s">
        <v>15002</v>
      </c>
      <c r="X843" s="89" t="s">
        <v>219</v>
      </c>
      <c r="Y843" s="88" t="s">
        <v>27596</v>
      </c>
    </row>
    <row r="844" spans="1:25" x14ac:dyDescent="0.3">
      <c r="A844" s="84" t="str">
        <f t="shared" si="13"/>
        <v>vhardin</v>
      </c>
      <c r="B844" s="88" t="s">
        <v>29991</v>
      </c>
      <c r="C844" s="89" t="s">
        <v>29992</v>
      </c>
      <c r="D844" s="89" t="s">
        <v>29993</v>
      </c>
      <c r="E844" s="89" t="s">
        <v>5630</v>
      </c>
      <c r="F844" s="88" t="s">
        <v>19236</v>
      </c>
      <c r="G844" s="89" t="s">
        <v>19032</v>
      </c>
      <c r="H844" s="89" t="s">
        <v>19227</v>
      </c>
      <c r="I844" s="89" t="s">
        <v>19173</v>
      </c>
      <c r="J844" s="88" t="s">
        <v>19174</v>
      </c>
      <c r="K844" s="88" t="s">
        <v>19716</v>
      </c>
      <c r="L844" s="88" t="s">
        <v>19717</v>
      </c>
      <c r="M844" s="89" t="s">
        <v>5847</v>
      </c>
      <c r="N844" s="89" t="s">
        <v>279</v>
      </c>
      <c r="O844" s="90">
        <v>45634</v>
      </c>
      <c r="P844" s="90">
        <v>45634</v>
      </c>
      <c r="Q844" s="90">
        <v>45634</v>
      </c>
      <c r="R844" s="89">
        <v>295</v>
      </c>
      <c r="S844" s="89">
        <v>0</v>
      </c>
      <c r="T844" s="89" t="s">
        <v>19176</v>
      </c>
      <c r="U844" s="89" t="s">
        <v>29994</v>
      </c>
      <c r="V844" s="89" t="s">
        <v>29995</v>
      </c>
      <c r="W844" s="89" t="s">
        <v>1032</v>
      </c>
      <c r="X844" s="89" t="s">
        <v>279</v>
      </c>
      <c r="Y844" s="88" t="s">
        <v>5906</v>
      </c>
    </row>
    <row r="845" spans="1:25" x14ac:dyDescent="0.3">
      <c r="A845" s="84" t="str">
        <f t="shared" si="13"/>
        <v>wclark0</v>
      </c>
      <c r="B845" s="88" t="s">
        <v>30155</v>
      </c>
      <c r="C845" s="89" t="s">
        <v>30156</v>
      </c>
      <c r="D845" s="89" t="s">
        <v>30157</v>
      </c>
      <c r="E845" s="89" t="s">
        <v>5630</v>
      </c>
      <c r="F845" s="88" t="s">
        <v>19285</v>
      </c>
      <c r="G845" s="89" t="s">
        <v>19028</v>
      </c>
      <c r="H845" s="89" t="s">
        <v>19172</v>
      </c>
      <c r="I845" s="89" t="s">
        <v>19173</v>
      </c>
      <c r="J845" s="88" t="s">
        <v>19174</v>
      </c>
      <c r="K845" s="88" t="s">
        <v>19245</v>
      </c>
      <c r="L845" s="88" t="s">
        <v>19318</v>
      </c>
      <c r="M845" s="89" t="s">
        <v>19319</v>
      </c>
      <c r="N845" s="89" t="s">
        <v>1675</v>
      </c>
      <c r="O845" s="90">
        <v>44013</v>
      </c>
      <c r="P845" s="90">
        <v>44013</v>
      </c>
      <c r="Q845" s="90">
        <v>44013</v>
      </c>
      <c r="R845" s="89">
        <v>1916</v>
      </c>
      <c r="S845" s="89">
        <v>5</v>
      </c>
      <c r="T845" s="89" t="s">
        <v>19228</v>
      </c>
      <c r="U845" s="89" t="s">
        <v>30158</v>
      </c>
      <c r="V845" s="89" t="s">
        <v>30159</v>
      </c>
      <c r="W845" s="89" t="s">
        <v>30160</v>
      </c>
      <c r="X845" s="89" t="s">
        <v>1675</v>
      </c>
      <c r="Y845" s="88" t="s">
        <v>30161</v>
      </c>
    </row>
    <row r="846" spans="1:25" x14ac:dyDescent="0.3">
      <c r="A846" s="84" t="str">
        <f t="shared" si="13"/>
        <v>edavis0</v>
      </c>
      <c r="B846" s="88" t="s">
        <v>22697</v>
      </c>
      <c r="C846" s="89" t="s">
        <v>22698</v>
      </c>
      <c r="D846" s="89" t="s">
        <v>22699</v>
      </c>
      <c r="E846" s="89" t="s">
        <v>5630</v>
      </c>
      <c r="F846" s="88" t="s">
        <v>19215</v>
      </c>
      <c r="G846" s="89" t="s">
        <v>19033</v>
      </c>
      <c r="H846" s="89" t="s">
        <v>19172</v>
      </c>
      <c r="I846" s="89" t="s">
        <v>19173</v>
      </c>
      <c r="J846" s="88" t="s">
        <v>19174</v>
      </c>
      <c r="K846" s="88" t="s">
        <v>19258</v>
      </c>
      <c r="L846" s="88" t="s">
        <v>19259</v>
      </c>
      <c r="M846" s="89" t="s">
        <v>19260</v>
      </c>
      <c r="N846" s="89" t="s">
        <v>279</v>
      </c>
      <c r="O846" s="90">
        <v>44180</v>
      </c>
      <c r="P846" s="90">
        <v>44180</v>
      </c>
      <c r="Q846" s="90">
        <v>44180</v>
      </c>
      <c r="R846" s="89">
        <v>1749</v>
      </c>
      <c r="S846" s="89">
        <v>4</v>
      </c>
      <c r="T846" s="89" t="s">
        <v>19228</v>
      </c>
      <c r="U846" s="89" t="s">
        <v>22700</v>
      </c>
      <c r="W846" s="89" t="s">
        <v>4465</v>
      </c>
      <c r="X846" s="89" t="s">
        <v>279</v>
      </c>
      <c r="Y846" s="88" t="s">
        <v>6622</v>
      </c>
    </row>
    <row r="847" spans="1:25" x14ac:dyDescent="0.3">
      <c r="A847" s="84" t="str">
        <f t="shared" si="13"/>
        <v>cstarne</v>
      </c>
      <c r="B847" s="88" t="s">
        <v>21585</v>
      </c>
      <c r="C847" s="89" t="s">
        <v>21586</v>
      </c>
      <c r="D847" s="89" t="s">
        <v>21587</v>
      </c>
      <c r="E847" s="89" t="s">
        <v>19036</v>
      </c>
      <c r="F847" s="88" t="s">
        <v>19215</v>
      </c>
      <c r="G847" s="89" t="s">
        <v>19033</v>
      </c>
      <c r="H847" s="89" t="s">
        <v>19172</v>
      </c>
      <c r="I847" s="89" t="s">
        <v>19173</v>
      </c>
      <c r="J847" s="88" t="s">
        <v>19174</v>
      </c>
      <c r="K847" s="88" t="s">
        <v>20070</v>
      </c>
      <c r="L847" s="88" t="s">
        <v>20328</v>
      </c>
      <c r="M847" s="89" t="s">
        <v>10269</v>
      </c>
      <c r="N847" s="89" t="s">
        <v>201</v>
      </c>
      <c r="O847" s="90">
        <v>44215</v>
      </c>
      <c r="P847" s="90">
        <v>45368</v>
      </c>
      <c r="Q847" s="90">
        <v>45368</v>
      </c>
      <c r="R847" s="89">
        <v>561</v>
      </c>
      <c r="S847" s="89">
        <v>1</v>
      </c>
      <c r="T847" s="89" t="s">
        <v>19209</v>
      </c>
      <c r="U847" s="89" t="s">
        <v>21588</v>
      </c>
      <c r="W847" s="89" t="s">
        <v>21589</v>
      </c>
      <c r="X847" s="89" t="s">
        <v>201</v>
      </c>
      <c r="Y847" s="88" t="s">
        <v>21590</v>
      </c>
    </row>
    <row r="848" spans="1:25" x14ac:dyDescent="0.3">
      <c r="A848" s="84" t="str">
        <f t="shared" si="13"/>
        <v>rflemi0</v>
      </c>
      <c r="B848" s="88" t="s">
        <v>28225</v>
      </c>
      <c r="C848" s="89" t="s">
        <v>28226</v>
      </c>
      <c r="D848" s="89" t="s">
        <v>28227</v>
      </c>
      <c r="E848" s="89" t="s">
        <v>5630</v>
      </c>
      <c r="F848" s="88" t="s">
        <v>19236</v>
      </c>
      <c r="G848" s="89" t="s">
        <v>19032</v>
      </c>
      <c r="H848" s="89" t="s">
        <v>19227</v>
      </c>
      <c r="I848" s="89" t="s">
        <v>19173</v>
      </c>
      <c r="J848" s="88" t="s">
        <v>19174</v>
      </c>
      <c r="K848" s="88" t="s">
        <v>19245</v>
      </c>
      <c r="L848" s="88" t="s">
        <v>19246</v>
      </c>
      <c r="M848" s="89" t="s">
        <v>14665</v>
      </c>
      <c r="N848" s="89" t="s">
        <v>219</v>
      </c>
      <c r="O848" s="90">
        <v>44342</v>
      </c>
      <c r="P848" s="90">
        <v>44342</v>
      </c>
      <c r="Q848" s="90">
        <v>44342</v>
      </c>
      <c r="R848" s="89">
        <v>1587</v>
      </c>
      <c r="S848" s="89">
        <v>4</v>
      </c>
      <c r="T848" s="89" t="s">
        <v>19228</v>
      </c>
      <c r="U848" s="89" t="s">
        <v>14574</v>
      </c>
      <c r="W848" s="89" t="s">
        <v>14575</v>
      </c>
      <c r="X848" s="89" t="s">
        <v>219</v>
      </c>
      <c r="Y848" s="88" t="s">
        <v>14576</v>
      </c>
    </row>
    <row r="849" spans="1:25" x14ac:dyDescent="0.3">
      <c r="A849" s="84" t="str">
        <f t="shared" si="13"/>
        <v>ncorona</v>
      </c>
      <c r="B849" s="88" t="s">
        <v>27458</v>
      </c>
      <c r="C849" s="89" t="s">
        <v>27459</v>
      </c>
      <c r="D849" s="89" t="s">
        <v>27460</v>
      </c>
      <c r="E849" s="89" t="s">
        <v>19170</v>
      </c>
      <c r="F849" s="88" t="s">
        <v>19215</v>
      </c>
      <c r="G849" s="89" t="s">
        <v>19033</v>
      </c>
      <c r="H849" s="89" t="s">
        <v>19172</v>
      </c>
      <c r="I849" s="89" t="s">
        <v>19173</v>
      </c>
      <c r="J849" s="88" t="s">
        <v>19174</v>
      </c>
      <c r="K849" s="88" t="s">
        <v>19309</v>
      </c>
      <c r="L849" s="88" t="s">
        <v>19513</v>
      </c>
      <c r="M849" s="89" t="s">
        <v>6528</v>
      </c>
      <c r="N849" s="89" t="s">
        <v>219</v>
      </c>
      <c r="O849" s="90">
        <v>44350</v>
      </c>
      <c r="P849" s="90">
        <v>45291</v>
      </c>
      <c r="Q849" s="90">
        <v>45291</v>
      </c>
      <c r="R849" s="89">
        <v>638</v>
      </c>
      <c r="S849" s="89">
        <v>1</v>
      </c>
      <c r="T849" s="89" t="s">
        <v>19209</v>
      </c>
      <c r="U849" s="89" t="s">
        <v>27461</v>
      </c>
      <c r="W849" s="89" t="s">
        <v>27462</v>
      </c>
      <c r="X849" s="89" t="s">
        <v>219</v>
      </c>
      <c r="Y849" s="88" t="s">
        <v>27463</v>
      </c>
    </row>
    <row r="850" spans="1:25" x14ac:dyDescent="0.3">
      <c r="A850" s="84" t="str">
        <f t="shared" si="13"/>
        <v>jclevid</v>
      </c>
      <c r="B850" s="88" t="s">
        <v>24231</v>
      </c>
      <c r="C850" s="89" t="s">
        <v>24232</v>
      </c>
      <c r="D850" s="89" t="s">
        <v>24233</v>
      </c>
      <c r="E850" s="89" t="s">
        <v>5630</v>
      </c>
      <c r="F850" s="88" t="s">
        <v>19215</v>
      </c>
      <c r="G850" s="89" t="s">
        <v>19033</v>
      </c>
      <c r="H850" s="89" t="s">
        <v>19172</v>
      </c>
      <c r="I850" s="89" t="s">
        <v>19173</v>
      </c>
      <c r="J850" s="88" t="s">
        <v>19174</v>
      </c>
      <c r="K850" s="88" t="s">
        <v>19522</v>
      </c>
      <c r="L850" s="88" t="s">
        <v>19523</v>
      </c>
      <c r="M850" s="89" t="s">
        <v>7156</v>
      </c>
      <c r="N850" s="89" t="s">
        <v>773</v>
      </c>
      <c r="O850" s="90">
        <v>44357</v>
      </c>
      <c r="P850" s="90">
        <v>45879</v>
      </c>
      <c r="Q850" s="90">
        <v>45879</v>
      </c>
      <c r="R850" s="89">
        <v>50</v>
      </c>
      <c r="S850" s="89">
        <v>0</v>
      </c>
      <c r="T850" s="89" t="s">
        <v>19448</v>
      </c>
      <c r="U850" s="89" t="s">
        <v>24234</v>
      </c>
      <c r="W850" s="89" t="s">
        <v>24235</v>
      </c>
      <c r="X850" s="89" t="s">
        <v>366</v>
      </c>
      <c r="Y850" s="88" t="s">
        <v>14334</v>
      </c>
    </row>
    <row r="851" spans="1:25" x14ac:dyDescent="0.3">
      <c r="A851" s="84" t="str">
        <f t="shared" si="13"/>
        <v>adiaz2</v>
      </c>
      <c r="B851" s="88" t="s">
        <v>19519</v>
      </c>
      <c r="C851" s="89" t="s">
        <v>19520</v>
      </c>
      <c r="D851" s="89" t="s">
        <v>19521</v>
      </c>
      <c r="E851" s="89" t="s">
        <v>5630</v>
      </c>
      <c r="F851" s="88" t="s">
        <v>19181</v>
      </c>
      <c r="G851" s="89" t="s">
        <v>19030</v>
      </c>
      <c r="H851" s="89" t="s">
        <v>19172</v>
      </c>
      <c r="I851" s="89" t="s">
        <v>19173</v>
      </c>
      <c r="J851" s="88" t="s">
        <v>19174</v>
      </c>
      <c r="K851" s="88" t="s">
        <v>19522</v>
      </c>
      <c r="L851" s="88" t="s">
        <v>19523</v>
      </c>
      <c r="M851" s="89" t="s">
        <v>7156</v>
      </c>
      <c r="N851" s="89" t="s">
        <v>773</v>
      </c>
      <c r="O851" s="90">
        <v>44427</v>
      </c>
      <c r="P851" s="90">
        <v>44427</v>
      </c>
      <c r="Q851" s="90">
        <v>44427</v>
      </c>
      <c r="R851" s="89">
        <v>1502</v>
      </c>
      <c r="S851" s="89">
        <v>4</v>
      </c>
      <c r="T851" s="89" t="s">
        <v>19228</v>
      </c>
      <c r="U851" s="89" t="s">
        <v>19524</v>
      </c>
      <c r="W851" s="89" t="s">
        <v>19525</v>
      </c>
      <c r="X851" s="89" t="s">
        <v>773</v>
      </c>
      <c r="Y851" s="88" t="s">
        <v>19526</v>
      </c>
    </row>
    <row r="852" spans="1:25" x14ac:dyDescent="0.3">
      <c r="A852" s="84" t="str">
        <f t="shared" si="13"/>
        <v>rdegran</v>
      </c>
      <c r="B852" s="88" t="s">
        <v>28176</v>
      </c>
      <c r="C852" s="89" t="s">
        <v>28177</v>
      </c>
      <c r="D852" s="89" t="s">
        <v>28178</v>
      </c>
      <c r="E852" s="89" t="s">
        <v>5630</v>
      </c>
      <c r="F852" s="88" t="s">
        <v>19215</v>
      </c>
      <c r="G852" s="89" t="s">
        <v>19033</v>
      </c>
      <c r="H852" s="89" t="s">
        <v>19172</v>
      </c>
      <c r="I852" s="89" t="s">
        <v>19173</v>
      </c>
      <c r="J852" s="88" t="s">
        <v>19174</v>
      </c>
      <c r="K852" s="88" t="s">
        <v>19360</v>
      </c>
      <c r="L852" s="88" t="s">
        <v>23248</v>
      </c>
      <c r="M852" s="89" t="s">
        <v>19362</v>
      </c>
      <c r="N852" s="89" t="s">
        <v>1463</v>
      </c>
      <c r="O852" s="90">
        <v>44441</v>
      </c>
      <c r="P852" s="90">
        <v>44441</v>
      </c>
      <c r="Q852" s="90">
        <v>44441</v>
      </c>
      <c r="R852" s="89">
        <v>1488</v>
      </c>
      <c r="S852" s="89">
        <v>4</v>
      </c>
      <c r="T852" s="89" t="s">
        <v>19228</v>
      </c>
      <c r="U852" s="89" t="s">
        <v>28179</v>
      </c>
      <c r="W852" s="89" t="s">
        <v>28180</v>
      </c>
      <c r="X852" s="89" t="s">
        <v>812</v>
      </c>
      <c r="Y852" s="88" t="s">
        <v>11661</v>
      </c>
    </row>
    <row r="853" spans="1:25" x14ac:dyDescent="0.3">
      <c r="A853" s="84" t="str">
        <f t="shared" si="13"/>
        <v>gwhite</v>
      </c>
      <c r="B853" s="88" t="s">
        <v>23579</v>
      </c>
      <c r="C853" s="89" t="s">
        <v>23580</v>
      </c>
      <c r="D853" s="89" t="s">
        <v>23581</v>
      </c>
      <c r="E853" s="89" t="s">
        <v>19170</v>
      </c>
      <c r="F853" s="88" t="s">
        <v>19181</v>
      </c>
      <c r="G853" s="89" t="s">
        <v>19030</v>
      </c>
      <c r="H853" s="89" t="s">
        <v>19172</v>
      </c>
      <c r="I853" s="89" t="s">
        <v>19173</v>
      </c>
      <c r="J853" s="88" t="s">
        <v>19189</v>
      </c>
      <c r="K853" s="88" t="s">
        <v>19374</v>
      </c>
      <c r="L853" s="88" t="s">
        <v>19492</v>
      </c>
      <c r="M853" s="89" t="s">
        <v>19493</v>
      </c>
      <c r="N853" s="89" t="s">
        <v>268</v>
      </c>
      <c r="O853" s="90">
        <v>44434</v>
      </c>
      <c r="P853" s="90">
        <v>44434</v>
      </c>
      <c r="Q853" s="90">
        <v>44434</v>
      </c>
      <c r="R853" s="89">
        <v>1495</v>
      </c>
      <c r="S853" s="89">
        <v>4</v>
      </c>
      <c r="T853" s="89" t="s">
        <v>19228</v>
      </c>
      <c r="U853" s="89" t="s">
        <v>23582</v>
      </c>
      <c r="W853" s="89" t="s">
        <v>23583</v>
      </c>
      <c r="X853" s="89" t="s">
        <v>268</v>
      </c>
      <c r="Y853" s="88" t="s">
        <v>23584</v>
      </c>
    </row>
    <row r="854" spans="1:25" x14ac:dyDescent="0.3">
      <c r="A854" s="84" t="str">
        <f t="shared" si="13"/>
        <v>emorey</v>
      </c>
      <c r="B854" s="88" t="s">
        <v>22892</v>
      </c>
      <c r="C854" s="89" t="s">
        <v>22893</v>
      </c>
      <c r="D854" s="89" t="s">
        <v>22894</v>
      </c>
      <c r="E854" s="89" t="s">
        <v>19170</v>
      </c>
      <c r="F854" s="88" t="s">
        <v>19171</v>
      </c>
      <c r="G854" s="89" t="s">
        <v>19029</v>
      </c>
      <c r="H854" s="89" t="s">
        <v>19172</v>
      </c>
      <c r="I854" s="89" t="s">
        <v>19173</v>
      </c>
      <c r="J854" s="88" t="s">
        <v>19189</v>
      </c>
      <c r="K854" s="88" t="s">
        <v>19345</v>
      </c>
      <c r="L854" s="88" t="s">
        <v>20162</v>
      </c>
      <c r="M854" s="89" t="s">
        <v>20163</v>
      </c>
      <c r="N854" s="89" t="s">
        <v>655</v>
      </c>
      <c r="O854" s="90">
        <v>44462</v>
      </c>
      <c r="P854" s="90">
        <v>44462</v>
      </c>
      <c r="Q854" s="90">
        <v>44462</v>
      </c>
      <c r="R854" s="89">
        <v>1467</v>
      </c>
      <c r="S854" s="89">
        <v>4</v>
      </c>
      <c r="T854" s="89" t="s">
        <v>19228</v>
      </c>
      <c r="U854" s="89" t="s">
        <v>22895</v>
      </c>
      <c r="W854" s="89" t="s">
        <v>22896</v>
      </c>
      <c r="X854" s="89" t="s">
        <v>655</v>
      </c>
      <c r="Y854" s="88" t="s">
        <v>4403</v>
      </c>
    </row>
    <row r="855" spans="1:25" x14ac:dyDescent="0.3">
      <c r="A855" s="84" t="str">
        <f t="shared" si="13"/>
        <v>jsetlif</v>
      </c>
      <c r="B855" s="88" t="s">
        <v>25485</v>
      </c>
      <c r="C855" s="89" t="s">
        <v>25486</v>
      </c>
      <c r="D855" s="89" t="s">
        <v>25487</v>
      </c>
      <c r="E855" s="89" t="s">
        <v>5630</v>
      </c>
      <c r="F855" s="88" t="s">
        <v>19171</v>
      </c>
      <c r="G855" s="89" t="s">
        <v>19029</v>
      </c>
      <c r="H855" s="89" t="s">
        <v>19172</v>
      </c>
      <c r="I855" s="89" t="s">
        <v>19173</v>
      </c>
      <c r="J855" s="88" t="s">
        <v>19189</v>
      </c>
      <c r="K855" s="88" t="s">
        <v>19273</v>
      </c>
      <c r="L855" s="88" t="s">
        <v>19274</v>
      </c>
      <c r="M855" s="89" t="s">
        <v>7733</v>
      </c>
      <c r="N855" s="89" t="s">
        <v>328</v>
      </c>
      <c r="O855" s="90">
        <v>44469</v>
      </c>
      <c r="P855" s="90">
        <v>45872</v>
      </c>
      <c r="Q855" s="90">
        <v>45872</v>
      </c>
      <c r="R855" s="89">
        <v>57</v>
      </c>
      <c r="S855" s="89">
        <v>0</v>
      </c>
      <c r="T855" s="89" t="s">
        <v>19448</v>
      </c>
      <c r="U855" s="89" t="s">
        <v>25488</v>
      </c>
      <c r="W855" s="89" t="s">
        <v>25489</v>
      </c>
      <c r="X855" s="89" t="s">
        <v>416</v>
      </c>
      <c r="Y855" s="88" t="s">
        <v>13299</v>
      </c>
    </row>
    <row r="856" spans="1:25" x14ac:dyDescent="0.3">
      <c r="A856" s="84" t="str">
        <f t="shared" si="13"/>
        <v>smcmaho</v>
      </c>
      <c r="B856" s="88" t="s">
        <v>29186</v>
      </c>
      <c r="C856" s="89" t="s">
        <v>29187</v>
      </c>
      <c r="D856" s="89" t="s">
        <v>29188</v>
      </c>
      <c r="E856" s="89" t="s">
        <v>19170</v>
      </c>
      <c r="F856" s="88" t="s">
        <v>19171</v>
      </c>
      <c r="G856" s="89" t="s">
        <v>19029</v>
      </c>
      <c r="H856" s="89" t="s">
        <v>19172</v>
      </c>
      <c r="I856" s="89" t="s">
        <v>19173</v>
      </c>
      <c r="J856" s="88" t="s">
        <v>19189</v>
      </c>
      <c r="K856" s="88" t="s">
        <v>19190</v>
      </c>
      <c r="L856" s="88" t="s">
        <v>19191</v>
      </c>
      <c r="M856" s="89" t="s">
        <v>19192</v>
      </c>
      <c r="N856" s="89" t="s">
        <v>297</v>
      </c>
      <c r="O856" s="90">
        <v>44539</v>
      </c>
      <c r="P856" s="90">
        <v>44539</v>
      </c>
      <c r="Q856" s="90">
        <v>44539</v>
      </c>
      <c r="R856" s="89">
        <v>1390</v>
      </c>
      <c r="S856" s="89">
        <v>3</v>
      </c>
      <c r="T856" s="89" t="s">
        <v>19228</v>
      </c>
      <c r="U856" s="89" t="s">
        <v>29189</v>
      </c>
      <c r="V856" s="89" t="s">
        <v>19230</v>
      </c>
      <c r="W856" s="89" t="s">
        <v>3296</v>
      </c>
      <c r="X856" s="89" t="s">
        <v>297</v>
      </c>
      <c r="Y856" s="88" t="s">
        <v>29190</v>
      </c>
    </row>
    <row r="857" spans="1:25" x14ac:dyDescent="0.3">
      <c r="A857" s="84" t="str">
        <f t="shared" si="13"/>
        <v>hha000</v>
      </c>
      <c r="B857" s="88" t="s">
        <v>23676</v>
      </c>
      <c r="C857" s="89" t="s">
        <v>23677</v>
      </c>
      <c r="D857" s="89" t="s">
        <v>23678</v>
      </c>
      <c r="E857" s="89" t="s">
        <v>5630</v>
      </c>
      <c r="F857" s="88" t="s">
        <v>19236</v>
      </c>
      <c r="G857" s="89" t="s">
        <v>19032</v>
      </c>
      <c r="H857" s="89" t="s">
        <v>19227</v>
      </c>
      <c r="I857" s="89" t="s">
        <v>19173</v>
      </c>
      <c r="J857" s="88" t="s">
        <v>19189</v>
      </c>
      <c r="K857" s="88" t="s">
        <v>19294</v>
      </c>
      <c r="L857" s="88" t="s">
        <v>19295</v>
      </c>
      <c r="M857" s="89" t="s">
        <v>19296</v>
      </c>
      <c r="N857" s="89" t="s">
        <v>541</v>
      </c>
      <c r="O857" s="90">
        <v>44567</v>
      </c>
      <c r="P857" s="90">
        <v>44567</v>
      </c>
      <c r="Q857" s="90">
        <v>44567</v>
      </c>
      <c r="R857" s="89">
        <v>1362</v>
      </c>
      <c r="S857" s="89">
        <v>3</v>
      </c>
      <c r="T857" s="89" t="s">
        <v>19228</v>
      </c>
      <c r="U857" s="89" t="s">
        <v>23679</v>
      </c>
      <c r="W857" s="89" t="s">
        <v>1509</v>
      </c>
      <c r="X857" s="89" t="s">
        <v>328</v>
      </c>
      <c r="Y857" s="88" t="s">
        <v>16294</v>
      </c>
    </row>
    <row r="858" spans="1:25" x14ac:dyDescent="0.3">
      <c r="A858" s="84" t="str">
        <f t="shared" si="13"/>
        <v>jtizoc</v>
      </c>
      <c r="B858" s="88" t="s">
        <v>25616</v>
      </c>
      <c r="C858" s="89" t="s">
        <v>25617</v>
      </c>
      <c r="D858" s="89" t="s">
        <v>25618</v>
      </c>
      <c r="E858" s="89" t="s">
        <v>5630</v>
      </c>
      <c r="F858" s="88" t="s">
        <v>19215</v>
      </c>
      <c r="G858" s="89" t="s">
        <v>19033</v>
      </c>
      <c r="H858" s="89" t="s">
        <v>19172</v>
      </c>
      <c r="I858" s="89" t="s">
        <v>19173</v>
      </c>
      <c r="J858" s="88" t="s">
        <v>19174</v>
      </c>
      <c r="K858" s="88" t="s">
        <v>19431</v>
      </c>
      <c r="L858" s="88" t="s">
        <v>19432</v>
      </c>
      <c r="M858" s="89" t="s">
        <v>6264</v>
      </c>
      <c r="N858" s="89" t="s">
        <v>279</v>
      </c>
      <c r="O858" s="90">
        <v>44588</v>
      </c>
      <c r="P858" s="90">
        <v>44588</v>
      </c>
      <c r="Q858" s="90">
        <v>44588</v>
      </c>
      <c r="R858" s="89">
        <v>1341</v>
      </c>
      <c r="S858" s="89">
        <v>3</v>
      </c>
      <c r="T858" s="89" t="s">
        <v>19228</v>
      </c>
      <c r="U858" s="89" t="s">
        <v>25619</v>
      </c>
      <c r="W858" s="89" t="s">
        <v>335</v>
      </c>
      <c r="X858" s="89" t="s">
        <v>279</v>
      </c>
      <c r="Y858" s="88" t="s">
        <v>10773</v>
      </c>
    </row>
    <row r="859" spans="1:25" x14ac:dyDescent="0.3">
      <c r="A859" s="84" t="str">
        <f t="shared" si="13"/>
        <v>mqyteza</v>
      </c>
      <c r="B859" s="88" t="s">
        <v>27117</v>
      </c>
      <c r="C859" s="89" t="s">
        <v>27118</v>
      </c>
      <c r="D859" s="89" t="s">
        <v>27119</v>
      </c>
      <c r="E859" s="89" t="s">
        <v>19170</v>
      </c>
      <c r="F859" s="88" t="s">
        <v>19171</v>
      </c>
      <c r="G859" s="89" t="s">
        <v>19029</v>
      </c>
      <c r="H859" s="89" t="s">
        <v>19172</v>
      </c>
      <c r="I859" s="89" t="s">
        <v>19173</v>
      </c>
      <c r="J859" s="88" t="s">
        <v>19189</v>
      </c>
      <c r="K859" s="88" t="s">
        <v>19345</v>
      </c>
      <c r="L859" s="88" t="s">
        <v>20162</v>
      </c>
      <c r="M859" s="89" t="s">
        <v>20163</v>
      </c>
      <c r="N859" s="89" t="s">
        <v>655</v>
      </c>
      <c r="O859" s="90">
        <v>44588</v>
      </c>
      <c r="P859" s="90">
        <v>44588</v>
      </c>
      <c r="Q859" s="90">
        <v>44588</v>
      </c>
      <c r="R859" s="89">
        <v>1341</v>
      </c>
      <c r="S859" s="89">
        <v>3</v>
      </c>
      <c r="T859" s="89" t="s">
        <v>19228</v>
      </c>
      <c r="U859" s="89" t="s">
        <v>27120</v>
      </c>
      <c r="W859" s="89" t="s">
        <v>27121</v>
      </c>
      <c r="X859" s="89" t="s">
        <v>655</v>
      </c>
      <c r="Y859" s="88" t="s">
        <v>27122</v>
      </c>
    </row>
    <row r="860" spans="1:25" x14ac:dyDescent="0.3">
      <c r="A860" s="84" t="str">
        <f t="shared" si="13"/>
        <v>bmontie</v>
      </c>
      <c r="B860" s="88" t="s">
        <v>20670</v>
      </c>
      <c r="C860" s="89" t="s">
        <v>20671</v>
      </c>
      <c r="D860" s="89" t="s">
        <v>20672</v>
      </c>
      <c r="E860" s="89" t="s">
        <v>5630</v>
      </c>
      <c r="F860" s="88" t="s">
        <v>19181</v>
      </c>
      <c r="G860" s="89" t="s">
        <v>19030</v>
      </c>
      <c r="H860" s="89" t="s">
        <v>19172</v>
      </c>
      <c r="I860" s="89" t="s">
        <v>19173</v>
      </c>
      <c r="J860" s="88" t="s">
        <v>19174</v>
      </c>
      <c r="K860" s="88" t="s">
        <v>19309</v>
      </c>
      <c r="L860" s="88" t="s">
        <v>19513</v>
      </c>
      <c r="M860" s="89" t="s">
        <v>6528</v>
      </c>
      <c r="N860" s="89" t="s">
        <v>219</v>
      </c>
      <c r="O860" s="90">
        <v>44595</v>
      </c>
      <c r="P860" s="90">
        <v>44595</v>
      </c>
      <c r="Q860" s="90">
        <v>44595</v>
      </c>
      <c r="R860" s="89">
        <v>1334</v>
      </c>
      <c r="S860" s="89">
        <v>3</v>
      </c>
      <c r="T860" s="89" t="s">
        <v>19228</v>
      </c>
      <c r="U860" s="89" t="s">
        <v>20673</v>
      </c>
      <c r="W860" s="89" t="s">
        <v>20674</v>
      </c>
      <c r="X860" s="89" t="s">
        <v>219</v>
      </c>
      <c r="Y860" s="88" t="s">
        <v>20675</v>
      </c>
    </row>
    <row r="861" spans="1:25" x14ac:dyDescent="0.3">
      <c r="A861" s="84" t="str">
        <f t="shared" si="13"/>
        <v>dbrame</v>
      </c>
      <c r="B861" s="88" t="s">
        <v>21744</v>
      </c>
      <c r="C861" s="89" t="s">
        <v>21745</v>
      </c>
      <c r="D861" s="89" t="s">
        <v>21746</v>
      </c>
      <c r="E861" s="89" t="s">
        <v>19170</v>
      </c>
      <c r="F861" s="88" t="s">
        <v>19181</v>
      </c>
      <c r="G861" s="89" t="s">
        <v>19030</v>
      </c>
      <c r="H861" s="89" t="s">
        <v>19172</v>
      </c>
      <c r="I861" s="89" t="s">
        <v>19173</v>
      </c>
      <c r="J861" s="88" t="s">
        <v>19174</v>
      </c>
      <c r="K861" s="88" t="s">
        <v>19216</v>
      </c>
      <c r="L861" s="88" t="s">
        <v>19237</v>
      </c>
      <c r="M861" s="89" t="s">
        <v>19238</v>
      </c>
      <c r="N861" s="89" t="s">
        <v>250</v>
      </c>
      <c r="O861" s="90">
        <v>44630</v>
      </c>
      <c r="P861" s="90">
        <v>44630</v>
      </c>
      <c r="Q861" s="90">
        <v>44630</v>
      </c>
      <c r="R861" s="89">
        <v>1299</v>
      </c>
      <c r="S861" s="89">
        <v>3</v>
      </c>
      <c r="T861" s="89" t="s">
        <v>19228</v>
      </c>
      <c r="U861" s="89" t="s">
        <v>21747</v>
      </c>
      <c r="W861" s="89" t="s">
        <v>4230</v>
      </c>
      <c r="X861" s="89" t="s">
        <v>773</v>
      </c>
      <c r="Y861" s="88" t="s">
        <v>1807</v>
      </c>
    </row>
    <row r="862" spans="1:25" x14ac:dyDescent="0.3">
      <c r="A862" s="84" t="str">
        <f t="shared" si="13"/>
        <v>nellis</v>
      </c>
      <c r="B862" s="88" t="s">
        <v>27475</v>
      </c>
      <c r="C862" s="89" t="s">
        <v>27476</v>
      </c>
      <c r="D862" s="89" t="s">
        <v>27477</v>
      </c>
      <c r="E862" s="89" t="s">
        <v>5630</v>
      </c>
      <c r="F862" s="88" t="s">
        <v>19236</v>
      </c>
      <c r="G862" s="89" t="s">
        <v>19032</v>
      </c>
      <c r="H862" s="89" t="s">
        <v>19227</v>
      </c>
      <c r="I862" s="89" t="s">
        <v>19173</v>
      </c>
      <c r="J862" s="88" t="s">
        <v>19174</v>
      </c>
      <c r="K862" s="88" t="s">
        <v>19216</v>
      </c>
      <c r="L862" s="88" t="s">
        <v>19237</v>
      </c>
      <c r="M862" s="89" t="s">
        <v>19238</v>
      </c>
      <c r="N862" s="89" t="s">
        <v>250</v>
      </c>
      <c r="O862" s="90">
        <v>44708</v>
      </c>
      <c r="P862" s="90">
        <v>44708</v>
      </c>
      <c r="Q862" s="90">
        <v>44708</v>
      </c>
      <c r="R862" s="89">
        <v>1221</v>
      </c>
      <c r="S862" s="89">
        <v>3</v>
      </c>
      <c r="T862" s="89" t="s">
        <v>19228</v>
      </c>
      <c r="U862" s="89" t="s">
        <v>27478</v>
      </c>
      <c r="W862" s="89" t="s">
        <v>1931</v>
      </c>
      <c r="X862" s="89" t="s">
        <v>250</v>
      </c>
      <c r="Y862" s="88" t="s">
        <v>11749</v>
      </c>
    </row>
    <row r="863" spans="1:25" x14ac:dyDescent="0.3">
      <c r="A863" s="84" t="str">
        <f t="shared" si="13"/>
        <v>nshams</v>
      </c>
      <c r="B863" s="88" t="s">
        <v>27574</v>
      </c>
      <c r="C863" s="89" t="s">
        <v>27575</v>
      </c>
      <c r="D863" s="89" t="s">
        <v>27576</v>
      </c>
      <c r="E863" s="89" t="s">
        <v>5630</v>
      </c>
      <c r="F863" s="88" t="s">
        <v>19181</v>
      </c>
      <c r="G863" s="89" t="s">
        <v>19030</v>
      </c>
      <c r="H863" s="89" t="s">
        <v>19172</v>
      </c>
      <c r="I863" s="89" t="s">
        <v>19173</v>
      </c>
      <c r="J863" s="88" t="s">
        <v>19189</v>
      </c>
      <c r="K863" s="88" t="s">
        <v>19294</v>
      </c>
      <c r="L863" s="88" t="s">
        <v>19295</v>
      </c>
      <c r="M863" s="89" t="s">
        <v>19296</v>
      </c>
      <c r="N863" s="89" t="s">
        <v>541</v>
      </c>
      <c r="O863" s="90">
        <v>44749</v>
      </c>
      <c r="P863" s="90">
        <v>44749</v>
      </c>
      <c r="Q863" s="90">
        <v>44749</v>
      </c>
      <c r="R863" s="89">
        <v>1180</v>
      </c>
      <c r="S863" s="89">
        <v>3</v>
      </c>
      <c r="T863" s="89" t="s">
        <v>19228</v>
      </c>
      <c r="U863" s="89" t="s">
        <v>27577</v>
      </c>
      <c r="W863" s="89" t="s">
        <v>1509</v>
      </c>
      <c r="X863" s="89" t="s">
        <v>328</v>
      </c>
      <c r="Y863" s="88" t="s">
        <v>12275</v>
      </c>
    </row>
    <row r="864" spans="1:25" x14ac:dyDescent="0.3">
      <c r="A864" s="84" t="str">
        <f t="shared" si="13"/>
        <v>jmontal</v>
      </c>
      <c r="B864" s="88" t="s">
        <v>25136</v>
      </c>
      <c r="C864" s="89" t="s">
        <v>25137</v>
      </c>
      <c r="D864" s="89" t="s">
        <v>25138</v>
      </c>
      <c r="E864" s="89" t="s">
        <v>5630</v>
      </c>
      <c r="F864" s="88" t="s">
        <v>19181</v>
      </c>
      <c r="G864" s="89" t="s">
        <v>19030</v>
      </c>
      <c r="H864" s="89" t="s">
        <v>19172</v>
      </c>
      <c r="I864" s="89" t="s">
        <v>19173</v>
      </c>
      <c r="J864" s="88" t="s">
        <v>19189</v>
      </c>
      <c r="K864" s="88" t="s">
        <v>19345</v>
      </c>
      <c r="L864" s="88" t="s">
        <v>21190</v>
      </c>
      <c r="M864" s="89" t="s">
        <v>9044</v>
      </c>
      <c r="N864" s="89" t="s">
        <v>693</v>
      </c>
      <c r="O864" s="90">
        <v>44756</v>
      </c>
      <c r="P864" s="90">
        <v>44756</v>
      </c>
      <c r="Q864" s="90">
        <v>44756</v>
      </c>
      <c r="R864" s="89">
        <v>1173</v>
      </c>
      <c r="S864" s="89">
        <v>3</v>
      </c>
      <c r="T864" s="89" t="s">
        <v>19228</v>
      </c>
      <c r="U864" s="89" t="s">
        <v>25139</v>
      </c>
      <c r="W864" s="89" t="s">
        <v>25140</v>
      </c>
      <c r="X864" s="89" t="s">
        <v>693</v>
      </c>
      <c r="Y864" s="88" t="s">
        <v>18344</v>
      </c>
    </row>
    <row r="865" spans="1:25" x14ac:dyDescent="0.3">
      <c r="A865" s="84" t="str">
        <f t="shared" si="13"/>
        <v>melahi</v>
      </c>
      <c r="B865" s="88" t="s">
        <v>26655</v>
      </c>
      <c r="C865" s="89" t="s">
        <v>26656</v>
      </c>
      <c r="D865" s="89" t="s">
        <v>26657</v>
      </c>
      <c r="E865" s="89" t="s">
        <v>5630</v>
      </c>
      <c r="F865" s="88" t="s">
        <v>19181</v>
      </c>
      <c r="G865" s="89" t="s">
        <v>19030</v>
      </c>
      <c r="H865" s="89" t="s">
        <v>19172</v>
      </c>
      <c r="I865" s="89" t="s">
        <v>19173</v>
      </c>
      <c r="J865" s="88" t="s">
        <v>19174</v>
      </c>
      <c r="K865" s="88" t="s">
        <v>19175</v>
      </c>
      <c r="L865" s="88" t="s">
        <v>19182</v>
      </c>
      <c r="M865" s="89" t="s">
        <v>9597</v>
      </c>
      <c r="N865" s="89" t="s">
        <v>219</v>
      </c>
      <c r="O865" s="90">
        <v>44770</v>
      </c>
      <c r="P865" s="90">
        <v>45529</v>
      </c>
      <c r="Q865" s="90">
        <v>44770</v>
      </c>
      <c r="R865" s="89">
        <v>1159</v>
      </c>
      <c r="S865" s="89">
        <v>3</v>
      </c>
      <c r="T865" s="89" t="s">
        <v>19228</v>
      </c>
      <c r="U865" s="89" t="s">
        <v>26658</v>
      </c>
      <c r="W865" s="89" t="s">
        <v>3495</v>
      </c>
      <c r="X865" s="89" t="s">
        <v>219</v>
      </c>
      <c r="Y865" s="88" t="s">
        <v>9598</v>
      </c>
    </row>
    <row r="866" spans="1:25" x14ac:dyDescent="0.3">
      <c r="A866" s="84" t="str">
        <f t="shared" si="13"/>
        <v>bestrad</v>
      </c>
      <c r="B866" s="88" t="s">
        <v>20485</v>
      </c>
      <c r="C866" s="89" t="s">
        <v>20486</v>
      </c>
      <c r="D866" s="89" t="s">
        <v>20487</v>
      </c>
      <c r="E866" s="89" t="s">
        <v>5630</v>
      </c>
      <c r="F866" s="88" t="s">
        <v>19171</v>
      </c>
      <c r="G866" s="89" t="s">
        <v>19029</v>
      </c>
      <c r="H866" s="89" t="s">
        <v>19172</v>
      </c>
      <c r="I866" s="89" t="s">
        <v>19173</v>
      </c>
      <c r="J866" s="88" t="s">
        <v>19174</v>
      </c>
      <c r="K866" s="88" t="s">
        <v>19207</v>
      </c>
      <c r="L866" s="88" t="s">
        <v>19208</v>
      </c>
      <c r="M866" s="89" t="s">
        <v>10249</v>
      </c>
      <c r="N866" s="89" t="s">
        <v>219</v>
      </c>
      <c r="O866" s="90">
        <v>44770</v>
      </c>
      <c r="P866" s="90">
        <v>44770</v>
      </c>
      <c r="Q866" s="90">
        <v>44770</v>
      </c>
      <c r="R866" s="89">
        <v>1159</v>
      </c>
      <c r="S866" s="89">
        <v>3</v>
      </c>
      <c r="T866" s="89" t="s">
        <v>19228</v>
      </c>
      <c r="U866" s="89" t="s">
        <v>20488</v>
      </c>
      <c r="W866" s="89" t="s">
        <v>20489</v>
      </c>
      <c r="X866" s="89" t="s">
        <v>219</v>
      </c>
      <c r="Y866" s="88" t="s">
        <v>12699</v>
      </c>
    </row>
    <row r="867" spans="1:25" x14ac:dyDescent="0.3">
      <c r="A867" s="84" t="str">
        <f t="shared" si="13"/>
        <v>rrobert</v>
      </c>
      <c r="B867" s="88" t="s">
        <v>28639</v>
      </c>
      <c r="C867" s="89" t="s">
        <v>28640</v>
      </c>
      <c r="D867" s="89" t="s">
        <v>28641</v>
      </c>
      <c r="E867" s="89" t="s">
        <v>5630</v>
      </c>
      <c r="F867" s="88" t="s">
        <v>19215</v>
      </c>
      <c r="G867" s="89" t="s">
        <v>19033</v>
      </c>
      <c r="H867" s="89" t="s">
        <v>19172</v>
      </c>
      <c r="I867" s="89" t="s">
        <v>19173</v>
      </c>
      <c r="J867" s="88" t="s">
        <v>19189</v>
      </c>
      <c r="K867" s="88" t="s">
        <v>19190</v>
      </c>
      <c r="L867" s="88" t="s">
        <v>19191</v>
      </c>
      <c r="M867" s="89" t="s">
        <v>19192</v>
      </c>
      <c r="N867" s="89" t="s">
        <v>297</v>
      </c>
      <c r="O867" s="90">
        <v>44798</v>
      </c>
      <c r="P867" s="90">
        <v>44798</v>
      </c>
      <c r="Q867" s="90">
        <v>44798</v>
      </c>
      <c r="R867" s="89">
        <v>1131</v>
      </c>
      <c r="S867" s="89">
        <v>3</v>
      </c>
      <c r="T867" s="89" t="s">
        <v>19228</v>
      </c>
      <c r="U867" s="89" t="s">
        <v>28642</v>
      </c>
      <c r="V867" s="89" t="s">
        <v>28643</v>
      </c>
      <c r="W867" s="89" t="s">
        <v>5642</v>
      </c>
      <c r="X867" s="89" t="s">
        <v>297</v>
      </c>
      <c r="Y867" s="88" t="s">
        <v>5643</v>
      </c>
    </row>
    <row r="868" spans="1:25" x14ac:dyDescent="0.3">
      <c r="A868" s="84" t="str">
        <f t="shared" si="13"/>
        <v>nbox0</v>
      </c>
      <c r="B868" s="88" t="s">
        <v>27430</v>
      </c>
      <c r="C868" s="89" t="s">
        <v>27431</v>
      </c>
      <c r="D868" s="89" t="s">
        <v>27432</v>
      </c>
      <c r="E868" s="89" t="s">
        <v>5630</v>
      </c>
      <c r="F868" s="88" t="s">
        <v>19181</v>
      </c>
      <c r="G868" s="89" t="s">
        <v>19030</v>
      </c>
      <c r="H868" s="89" t="s">
        <v>19172</v>
      </c>
      <c r="I868" s="89" t="s">
        <v>19173</v>
      </c>
      <c r="J868" s="88" t="s">
        <v>19174</v>
      </c>
      <c r="K868" s="88" t="s">
        <v>19258</v>
      </c>
      <c r="L868" s="88" t="s">
        <v>19259</v>
      </c>
      <c r="M868" s="89" t="s">
        <v>19260</v>
      </c>
      <c r="N868" s="89" t="s">
        <v>279</v>
      </c>
      <c r="O868" s="90">
        <v>44840</v>
      </c>
      <c r="P868" s="90">
        <v>44840</v>
      </c>
      <c r="Q868" s="90">
        <v>44840</v>
      </c>
      <c r="R868" s="89">
        <v>1089</v>
      </c>
      <c r="S868" s="89">
        <v>2</v>
      </c>
      <c r="T868" s="89" t="s">
        <v>19209</v>
      </c>
      <c r="U868" s="89" t="s">
        <v>27433</v>
      </c>
      <c r="W868" s="89" t="s">
        <v>27434</v>
      </c>
      <c r="X868" s="89" t="s">
        <v>279</v>
      </c>
      <c r="Y868" s="88" t="s">
        <v>27435</v>
      </c>
    </row>
    <row r="869" spans="1:25" x14ac:dyDescent="0.3">
      <c r="A869" s="84" t="str">
        <f t="shared" si="13"/>
        <v>agill</v>
      </c>
      <c r="B869" s="88" t="s">
        <v>19682</v>
      </c>
      <c r="C869" s="89" t="s">
        <v>19683</v>
      </c>
      <c r="D869" s="89" t="s">
        <v>19684</v>
      </c>
      <c r="E869" s="89" t="s">
        <v>19036</v>
      </c>
      <c r="F869" s="88" t="s">
        <v>19171</v>
      </c>
      <c r="G869" s="89" t="s">
        <v>19029</v>
      </c>
      <c r="H869" s="89" t="s">
        <v>19172</v>
      </c>
      <c r="I869" s="89" t="s">
        <v>19173</v>
      </c>
      <c r="J869" s="88" t="s">
        <v>19174</v>
      </c>
      <c r="K869" s="88" t="s">
        <v>19455</v>
      </c>
      <c r="L869" s="88" t="s">
        <v>19456</v>
      </c>
      <c r="M869" s="89" t="s">
        <v>19457</v>
      </c>
      <c r="N869" s="89" t="s">
        <v>2504</v>
      </c>
      <c r="O869" s="90">
        <v>44861</v>
      </c>
      <c r="P869" s="90">
        <v>44861</v>
      </c>
      <c r="Q869" s="90">
        <v>44861</v>
      </c>
      <c r="R869" s="89">
        <v>1068</v>
      </c>
      <c r="S869" s="89">
        <v>2</v>
      </c>
      <c r="T869" s="89" t="s">
        <v>19209</v>
      </c>
      <c r="U869" s="89" t="s">
        <v>19685</v>
      </c>
      <c r="V869" s="89" t="s">
        <v>19686</v>
      </c>
      <c r="W869" s="89" t="s">
        <v>11673</v>
      </c>
      <c r="X869" s="89" t="s">
        <v>2504</v>
      </c>
      <c r="Y869" s="88" t="s">
        <v>11674</v>
      </c>
    </row>
    <row r="870" spans="1:25" x14ac:dyDescent="0.3">
      <c r="A870" s="84" t="str">
        <f t="shared" si="13"/>
        <v>makinle</v>
      </c>
      <c r="B870" s="88" t="s">
        <v>26402</v>
      </c>
      <c r="C870" s="89" t="s">
        <v>26403</v>
      </c>
      <c r="D870" s="89" t="s">
        <v>26404</v>
      </c>
      <c r="E870" s="89" t="s">
        <v>19170</v>
      </c>
      <c r="F870" s="88" t="s">
        <v>19171</v>
      </c>
      <c r="G870" s="89" t="s">
        <v>19029</v>
      </c>
      <c r="H870" s="89" t="s">
        <v>19172</v>
      </c>
      <c r="I870" s="89" t="s">
        <v>19173</v>
      </c>
      <c r="J870" s="88" t="s">
        <v>19174</v>
      </c>
      <c r="K870" s="88" t="s">
        <v>20070</v>
      </c>
      <c r="L870" s="88" t="s">
        <v>20694</v>
      </c>
      <c r="M870" s="89" t="s">
        <v>20072</v>
      </c>
      <c r="N870" s="89" t="s">
        <v>955</v>
      </c>
      <c r="O870" s="90">
        <v>44868</v>
      </c>
      <c r="P870" s="90">
        <v>44868</v>
      </c>
      <c r="Q870" s="90">
        <v>44868</v>
      </c>
      <c r="R870" s="89">
        <v>1061</v>
      </c>
      <c r="S870" s="89">
        <v>2</v>
      </c>
      <c r="T870" s="89" t="s">
        <v>19209</v>
      </c>
      <c r="U870" s="89" t="s">
        <v>26405</v>
      </c>
      <c r="W870" s="89" t="s">
        <v>15830</v>
      </c>
      <c r="X870" s="89" t="s">
        <v>955</v>
      </c>
      <c r="Y870" s="88" t="s">
        <v>26406</v>
      </c>
    </row>
    <row r="871" spans="1:25" x14ac:dyDescent="0.3">
      <c r="A871" s="84" t="str">
        <f t="shared" si="13"/>
        <v>mgibbs</v>
      </c>
      <c r="B871" s="88" t="s">
        <v>26770</v>
      </c>
      <c r="C871" s="89" t="s">
        <v>26771</v>
      </c>
      <c r="D871" s="89" t="s">
        <v>26772</v>
      </c>
      <c r="E871" s="89" t="s">
        <v>5630</v>
      </c>
      <c r="F871" s="88" t="s">
        <v>19181</v>
      </c>
      <c r="G871" s="89" t="s">
        <v>19030</v>
      </c>
      <c r="H871" s="89" t="s">
        <v>19172</v>
      </c>
      <c r="I871" s="89" t="s">
        <v>19173</v>
      </c>
      <c r="J871" s="88" t="s">
        <v>19174</v>
      </c>
      <c r="K871" s="88" t="s">
        <v>19301</v>
      </c>
      <c r="L871" s="88" t="s">
        <v>19301</v>
      </c>
      <c r="M871" s="89" t="s">
        <v>19819</v>
      </c>
      <c r="N871" s="89" t="s">
        <v>760</v>
      </c>
      <c r="O871" s="90">
        <v>44888</v>
      </c>
      <c r="P871" s="90">
        <v>45431</v>
      </c>
      <c r="Q871" s="90">
        <v>45431</v>
      </c>
      <c r="R871" s="89">
        <v>498</v>
      </c>
      <c r="S871" s="89">
        <v>1</v>
      </c>
      <c r="T871" s="89" t="s">
        <v>19209</v>
      </c>
      <c r="U871" s="89" t="s">
        <v>31106</v>
      </c>
      <c r="W871" s="89" t="s">
        <v>4523</v>
      </c>
      <c r="X871" s="89" t="s">
        <v>760</v>
      </c>
      <c r="Y871" s="88" t="s">
        <v>31107</v>
      </c>
    </row>
    <row r="872" spans="1:25" x14ac:dyDescent="0.3">
      <c r="A872" s="84" t="str">
        <f t="shared" si="13"/>
        <v>jbaluba</v>
      </c>
      <c r="B872" s="88" t="s">
        <v>24043</v>
      </c>
      <c r="C872" s="89" t="s">
        <v>24044</v>
      </c>
      <c r="D872" s="89" t="s">
        <v>24045</v>
      </c>
      <c r="E872" s="89" t="s">
        <v>19170</v>
      </c>
      <c r="F872" s="88" t="s">
        <v>19171</v>
      </c>
      <c r="G872" s="89" t="s">
        <v>19029</v>
      </c>
      <c r="H872" s="89" t="s">
        <v>19172</v>
      </c>
      <c r="I872" s="89" t="s">
        <v>19173</v>
      </c>
      <c r="J872" s="88" t="s">
        <v>19174</v>
      </c>
      <c r="K872" s="88" t="s">
        <v>19455</v>
      </c>
      <c r="L872" s="88" t="s">
        <v>19456</v>
      </c>
      <c r="M872" s="89" t="s">
        <v>19457</v>
      </c>
      <c r="N872" s="89" t="s">
        <v>2504</v>
      </c>
      <c r="O872" s="90">
        <v>44896</v>
      </c>
      <c r="P872" s="90">
        <v>44896</v>
      </c>
      <c r="Q872" s="90">
        <v>44896</v>
      </c>
      <c r="R872" s="89">
        <v>1033</v>
      </c>
      <c r="S872" s="89">
        <v>2</v>
      </c>
      <c r="T872" s="89" t="s">
        <v>19209</v>
      </c>
      <c r="U872" s="89" t="s">
        <v>24046</v>
      </c>
      <c r="W872" s="89" t="s">
        <v>24047</v>
      </c>
      <c r="X872" s="89" t="s">
        <v>2504</v>
      </c>
      <c r="Y872" s="88" t="s">
        <v>24048</v>
      </c>
    </row>
    <row r="873" spans="1:25" x14ac:dyDescent="0.3">
      <c r="A873" s="84" t="str">
        <f t="shared" si="13"/>
        <v>ssanch0</v>
      </c>
      <c r="B873" s="88" t="s">
        <v>29303</v>
      </c>
      <c r="C873" s="89" t="s">
        <v>29304</v>
      </c>
      <c r="D873" s="89" t="s">
        <v>29305</v>
      </c>
      <c r="E873" s="89" t="s">
        <v>5630</v>
      </c>
      <c r="F873" s="88" t="s">
        <v>19236</v>
      </c>
      <c r="G873" s="89" t="s">
        <v>19032</v>
      </c>
      <c r="H873" s="89" t="s">
        <v>19227</v>
      </c>
      <c r="I873" s="89" t="s">
        <v>19173</v>
      </c>
      <c r="J873" s="88" t="s">
        <v>19189</v>
      </c>
      <c r="K873" s="88" t="s">
        <v>19294</v>
      </c>
      <c r="L873" s="88" t="s">
        <v>19295</v>
      </c>
      <c r="M873" s="89" t="s">
        <v>19296</v>
      </c>
      <c r="N873" s="89" t="s">
        <v>541</v>
      </c>
      <c r="O873" s="90">
        <v>44910</v>
      </c>
      <c r="P873" s="90">
        <v>45837</v>
      </c>
      <c r="Q873" s="90">
        <v>45837</v>
      </c>
      <c r="R873" s="89">
        <v>92</v>
      </c>
      <c r="S873" s="89">
        <v>0</v>
      </c>
      <c r="T873" s="89" t="s">
        <v>19193</v>
      </c>
      <c r="U873" s="89" t="s">
        <v>29306</v>
      </c>
      <c r="W873" s="89" t="s">
        <v>1301</v>
      </c>
      <c r="X873" s="89" t="s">
        <v>328</v>
      </c>
      <c r="Y873" s="88" t="s">
        <v>29307</v>
      </c>
    </row>
    <row r="874" spans="1:25" x14ac:dyDescent="0.3">
      <c r="A874" s="84" t="str">
        <f t="shared" si="13"/>
        <v>rbates</v>
      </c>
      <c r="B874" s="88" t="s">
        <v>28067</v>
      </c>
      <c r="C874" s="89" t="s">
        <v>28068</v>
      </c>
      <c r="D874" s="89" t="s">
        <v>28069</v>
      </c>
      <c r="E874" s="89" t="s">
        <v>19170</v>
      </c>
      <c r="F874" s="88" t="s">
        <v>19181</v>
      </c>
      <c r="G874" s="89" t="s">
        <v>19030</v>
      </c>
      <c r="H874" s="89" t="s">
        <v>19172</v>
      </c>
      <c r="I874" s="89" t="s">
        <v>19173</v>
      </c>
      <c r="J874" s="88" t="s">
        <v>19174</v>
      </c>
      <c r="K874" s="88" t="s">
        <v>19522</v>
      </c>
      <c r="L874" s="88" t="s">
        <v>20660</v>
      </c>
      <c r="M874" s="89" t="s">
        <v>11295</v>
      </c>
      <c r="N874" s="89" t="s">
        <v>201</v>
      </c>
      <c r="O874" s="90">
        <v>44917</v>
      </c>
      <c r="P874" s="90">
        <v>44917</v>
      </c>
      <c r="Q874" s="90">
        <v>44917</v>
      </c>
      <c r="R874" s="89">
        <v>1012</v>
      </c>
      <c r="S874" s="89">
        <v>2</v>
      </c>
      <c r="T874" s="89" t="s">
        <v>19209</v>
      </c>
      <c r="U874" s="89" t="s">
        <v>28070</v>
      </c>
      <c r="W874" s="89" t="s">
        <v>200</v>
      </c>
      <c r="X874" s="89" t="s">
        <v>201</v>
      </c>
      <c r="Y874" s="88" t="s">
        <v>28071</v>
      </c>
    </row>
    <row r="875" spans="1:25" x14ac:dyDescent="0.3">
      <c r="A875" s="84" t="str">
        <f t="shared" si="13"/>
        <v>lperez</v>
      </c>
      <c r="B875" s="88" t="s">
        <v>26306</v>
      </c>
      <c r="C875" s="89" t="s">
        <v>26307</v>
      </c>
      <c r="D875" s="89" t="s">
        <v>26308</v>
      </c>
      <c r="E875" s="89" t="s">
        <v>5630</v>
      </c>
      <c r="F875" s="88" t="s">
        <v>19171</v>
      </c>
      <c r="G875" s="89" t="s">
        <v>19029</v>
      </c>
      <c r="H875" s="89" t="s">
        <v>19172</v>
      </c>
      <c r="I875" s="89" t="s">
        <v>19173</v>
      </c>
      <c r="J875" s="88" t="s">
        <v>19189</v>
      </c>
      <c r="K875" s="88" t="s">
        <v>19190</v>
      </c>
      <c r="L875" s="88" t="s">
        <v>19191</v>
      </c>
      <c r="M875" s="89" t="s">
        <v>19192</v>
      </c>
      <c r="N875" s="89" t="s">
        <v>297</v>
      </c>
      <c r="O875" s="90">
        <v>44931</v>
      </c>
      <c r="P875" s="90">
        <v>44931</v>
      </c>
      <c r="Q875" s="90">
        <v>44931</v>
      </c>
      <c r="R875" s="89">
        <v>998</v>
      </c>
      <c r="S875" s="89">
        <v>2</v>
      </c>
      <c r="T875" s="89" t="s">
        <v>19209</v>
      </c>
      <c r="U875" s="89" t="s">
        <v>26309</v>
      </c>
      <c r="V875" s="89" t="s">
        <v>26310</v>
      </c>
      <c r="W875" s="89" t="s">
        <v>678</v>
      </c>
      <c r="X875" s="89" t="s">
        <v>297</v>
      </c>
      <c r="Y875" s="88" t="s">
        <v>18069</v>
      </c>
    </row>
    <row r="876" spans="1:25" x14ac:dyDescent="0.3">
      <c r="A876" s="84" t="str">
        <f t="shared" si="13"/>
        <v>jjones6</v>
      </c>
      <c r="B876" s="88" t="s">
        <v>24797</v>
      </c>
      <c r="C876" s="89" t="s">
        <v>24798</v>
      </c>
      <c r="D876" s="89" t="s">
        <v>24799</v>
      </c>
      <c r="E876" s="89" t="s">
        <v>19170</v>
      </c>
      <c r="F876" s="88" t="s">
        <v>19181</v>
      </c>
      <c r="G876" s="89" t="s">
        <v>19030</v>
      </c>
      <c r="H876" s="89" t="s">
        <v>19172</v>
      </c>
      <c r="I876" s="89" t="s">
        <v>19173</v>
      </c>
      <c r="J876" s="88" t="s">
        <v>19189</v>
      </c>
      <c r="K876" s="88" t="s">
        <v>19374</v>
      </c>
      <c r="L876" s="88" t="s">
        <v>19375</v>
      </c>
      <c r="M876" s="89" t="s">
        <v>19376</v>
      </c>
      <c r="N876" s="89" t="s">
        <v>575</v>
      </c>
      <c r="O876" s="90">
        <v>44973</v>
      </c>
      <c r="P876" s="90">
        <v>44973</v>
      </c>
      <c r="Q876" s="90">
        <v>44973</v>
      </c>
      <c r="R876" s="89">
        <v>956</v>
      </c>
      <c r="S876" s="89">
        <v>2</v>
      </c>
      <c r="T876" s="89" t="s">
        <v>19209</v>
      </c>
      <c r="U876" s="89" t="s">
        <v>24800</v>
      </c>
      <c r="W876" s="89" t="s">
        <v>24801</v>
      </c>
      <c r="X876" s="89" t="s">
        <v>575</v>
      </c>
      <c r="Y876" s="88" t="s">
        <v>24802</v>
      </c>
    </row>
    <row r="877" spans="1:25" x14ac:dyDescent="0.3">
      <c r="A877" s="84" t="str">
        <f t="shared" si="13"/>
        <v>mmaddo0</v>
      </c>
      <c r="B877" s="88" t="s">
        <v>26923</v>
      </c>
      <c r="C877" s="89" t="s">
        <v>26924</v>
      </c>
      <c r="D877" s="89" t="s">
        <v>26925</v>
      </c>
      <c r="E877" s="89" t="s">
        <v>19170</v>
      </c>
      <c r="F877" s="88" t="s">
        <v>19236</v>
      </c>
      <c r="G877" s="89" t="s">
        <v>19032</v>
      </c>
      <c r="H877" s="89" t="s">
        <v>19227</v>
      </c>
      <c r="I877" s="89" t="s">
        <v>19173</v>
      </c>
      <c r="J877" s="88" t="s">
        <v>19189</v>
      </c>
      <c r="K877" s="88" t="s">
        <v>19374</v>
      </c>
      <c r="L877" s="88" t="s">
        <v>19375</v>
      </c>
      <c r="M877" s="89" t="s">
        <v>19376</v>
      </c>
      <c r="N877" s="89" t="s">
        <v>575</v>
      </c>
      <c r="O877" s="90">
        <v>44973</v>
      </c>
      <c r="P877" s="90">
        <v>44973</v>
      </c>
      <c r="Q877" s="90">
        <v>44973</v>
      </c>
      <c r="R877" s="89">
        <v>956</v>
      </c>
      <c r="S877" s="89">
        <v>2</v>
      </c>
      <c r="T877" s="89" t="s">
        <v>19209</v>
      </c>
      <c r="U877" s="89" t="s">
        <v>26926</v>
      </c>
      <c r="W877" s="89" t="s">
        <v>26927</v>
      </c>
      <c r="X877" s="89" t="s">
        <v>575</v>
      </c>
      <c r="Y877" s="88" t="s">
        <v>26928</v>
      </c>
    </row>
    <row r="878" spans="1:25" x14ac:dyDescent="0.3">
      <c r="A878" s="84" t="str">
        <f t="shared" si="13"/>
        <v>jsimmon</v>
      </c>
      <c r="B878" s="88" t="s">
        <v>25524</v>
      </c>
      <c r="C878" s="89" t="s">
        <v>25525</v>
      </c>
      <c r="D878" s="89" t="s">
        <v>25526</v>
      </c>
      <c r="E878" s="89" t="s">
        <v>19170</v>
      </c>
      <c r="F878" s="88" t="s">
        <v>19171</v>
      </c>
      <c r="G878" s="89" t="s">
        <v>19029</v>
      </c>
      <c r="H878" s="89" t="s">
        <v>19172</v>
      </c>
      <c r="I878" s="89" t="s">
        <v>19173</v>
      </c>
      <c r="J878" s="88" t="s">
        <v>19174</v>
      </c>
      <c r="K878" s="88" t="s">
        <v>19216</v>
      </c>
      <c r="L878" s="88" t="s">
        <v>19237</v>
      </c>
      <c r="M878" s="89" t="s">
        <v>19238</v>
      </c>
      <c r="N878" s="89" t="s">
        <v>250</v>
      </c>
      <c r="O878" s="90">
        <v>44980</v>
      </c>
      <c r="P878" s="90">
        <v>44980</v>
      </c>
      <c r="Q878" s="90">
        <v>44980</v>
      </c>
      <c r="R878" s="89">
        <v>949</v>
      </c>
      <c r="S878" s="89">
        <v>2</v>
      </c>
      <c r="T878" s="89" t="s">
        <v>19209</v>
      </c>
      <c r="U878" s="89" t="s">
        <v>25527</v>
      </c>
      <c r="W878" s="89" t="s">
        <v>21808</v>
      </c>
      <c r="X878" s="89" t="s">
        <v>250</v>
      </c>
      <c r="Y878" s="88" t="s">
        <v>25528</v>
      </c>
    </row>
    <row r="879" spans="1:25" x14ac:dyDescent="0.3">
      <c r="A879" s="84" t="str">
        <f t="shared" si="13"/>
        <v>cbecker</v>
      </c>
      <c r="B879" s="88" t="s">
        <v>20952</v>
      </c>
      <c r="C879" s="89" t="s">
        <v>20953</v>
      </c>
      <c r="D879" s="89" t="s">
        <v>20954</v>
      </c>
      <c r="E879" s="89" t="s">
        <v>19170</v>
      </c>
      <c r="F879" s="88" t="s">
        <v>19181</v>
      </c>
      <c r="G879" s="89" t="s">
        <v>19030</v>
      </c>
      <c r="H879" s="89" t="s">
        <v>19172</v>
      </c>
      <c r="I879" s="89" t="s">
        <v>19173</v>
      </c>
      <c r="J879" s="88" t="s">
        <v>19174</v>
      </c>
      <c r="K879" s="88" t="s">
        <v>20070</v>
      </c>
      <c r="L879" s="88" t="s">
        <v>20694</v>
      </c>
      <c r="M879" s="89" t="s">
        <v>20072</v>
      </c>
      <c r="N879" s="89" t="s">
        <v>955</v>
      </c>
      <c r="O879" s="90">
        <v>45008</v>
      </c>
      <c r="P879" s="90">
        <v>45634</v>
      </c>
      <c r="Q879" s="90">
        <v>45635</v>
      </c>
      <c r="R879" s="89">
        <v>294</v>
      </c>
      <c r="S879" s="89">
        <v>0</v>
      </c>
      <c r="T879" s="89" t="s">
        <v>19176</v>
      </c>
      <c r="U879" s="89" t="s">
        <v>20955</v>
      </c>
      <c r="W879" s="89" t="s">
        <v>4174</v>
      </c>
      <c r="X879" s="89" t="s">
        <v>2135</v>
      </c>
      <c r="Y879" s="88" t="s">
        <v>20956</v>
      </c>
    </row>
    <row r="880" spans="1:25" x14ac:dyDescent="0.3">
      <c r="A880" s="84" t="str">
        <f t="shared" si="13"/>
        <v>tbates</v>
      </c>
      <c r="B880" s="88" t="s">
        <v>29476</v>
      </c>
      <c r="C880" s="89" t="s">
        <v>29477</v>
      </c>
      <c r="D880" s="89" t="s">
        <v>29478</v>
      </c>
      <c r="E880" s="89" t="s">
        <v>5630</v>
      </c>
      <c r="F880" s="88" t="s">
        <v>19171</v>
      </c>
      <c r="G880" s="89" t="s">
        <v>19029</v>
      </c>
      <c r="H880" s="89" t="s">
        <v>19172</v>
      </c>
      <c r="I880" s="89" t="s">
        <v>19173</v>
      </c>
      <c r="J880" s="88" t="s">
        <v>19174</v>
      </c>
      <c r="K880" s="88" t="s">
        <v>19802</v>
      </c>
      <c r="L880" s="88" t="s">
        <v>19803</v>
      </c>
      <c r="M880" s="89" t="s">
        <v>19804</v>
      </c>
      <c r="N880" s="89" t="s">
        <v>549</v>
      </c>
      <c r="O880" s="90">
        <v>45015</v>
      </c>
      <c r="P880" s="90">
        <v>45015</v>
      </c>
      <c r="Q880" s="90">
        <v>45015</v>
      </c>
      <c r="R880" s="89">
        <v>914</v>
      </c>
      <c r="S880" s="89">
        <v>2</v>
      </c>
      <c r="T880" s="89" t="s">
        <v>19209</v>
      </c>
      <c r="U880" s="89" t="s">
        <v>29479</v>
      </c>
      <c r="W880" s="89" t="s">
        <v>3940</v>
      </c>
      <c r="X880" s="89" t="s">
        <v>549</v>
      </c>
      <c r="Y880" s="88" t="s">
        <v>13680</v>
      </c>
    </row>
    <row r="881" spans="1:25" x14ac:dyDescent="0.3">
      <c r="A881" s="84" t="str">
        <f t="shared" si="13"/>
        <v>jzuleta</v>
      </c>
      <c r="B881" s="88" t="s">
        <v>25768</v>
      </c>
      <c r="C881" s="89" t="s">
        <v>25769</v>
      </c>
      <c r="D881" s="89" t="s">
        <v>25770</v>
      </c>
      <c r="E881" s="89" t="s">
        <v>5630</v>
      </c>
      <c r="F881" s="88" t="s">
        <v>19797</v>
      </c>
      <c r="G881" s="89" t="s">
        <v>19070</v>
      </c>
      <c r="H881" s="89" t="s">
        <v>19227</v>
      </c>
      <c r="I881" s="89" t="s">
        <v>19173</v>
      </c>
      <c r="J881" s="88" t="s">
        <v>19174</v>
      </c>
      <c r="K881" s="88" t="s">
        <v>19716</v>
      </c>
      <c r="L881" s="88" t="s">
        <v>19717</v>
      </c>
      <c r="M881" s="89" t="s">
        <v>5847</v>
      </c>
      <c r="N881" s="89" t="s">
        <v>279</v>
      </c>
      <c r="O881" s="90">
        <v>45020</v>
      </c>
      <c r="P881" s="90">
        <v>45020</v>
      </c>
      <c r="Q881" s="90">
        <v>45020</v>
      </c>
      <c r="R881" s="89">
        <v>909</v>
      </c>
      <c r="S881" s="89">
        <v>2</v>
      </c>
      <c r="T881" s="89" t="s">
        <v>19209</v>
      </c>
      <c r="U881" s="89" t="s">
        <v>25771</v>
      </c>
      <c r="W881" s="89" t="s">
        <v>22873</v>
      </c>
      <c r="X881" s="89" t="s">
        <v>279</v>
      </c>
      <c r="Y881" s="88" t="s">
        <v>8867</v>
      </c>
    </row>
    <row r="882" spans="1:25" x14ac:dyDescent="0.3">
      <c r="A882" s="84" t="str">
        <f t="shared" si="13"/>
        <v>bring0</v>
      </c>
      <c r="B882" s="88" t="s">
        <v>20766</v>
      </c>
      <c r="C882" s="89" t="s">
        <v>20767</v>
      </c>
      <c r="D882" s="89" t="s">
        <v>20768</v>
      </c>
      <c r="E882" s="89" t="s">
        <v>5630</v>
      </c>
      <c r="F882" s="88" t="s">
        <v>19215</v>
      </c>
      <c r="G882" s="89" t="s">
        <v>19033</v>
      </c>
      <c r="H882" s="89" t="s">
        <v>19172</v>
      </c>
      <c r="I882" s="89" t="s">
        <v>19173</v>
      </c>
      <c r="J882" s="88" t="s">
        <v>19174</v>
      </c>
      <c r="K882" s="88" t="s">
        <v>19360</v>
      </c>
      <c r="L882" s="88" t="s">
        <v>20769</v>
      </c>
      <c r="M882" s="89" t="s">
        <v>19362</v>
      </c>
      <c r="N882" s="89" t="s">
        <v>1463</v>
      </c>
      <c r="O882" s="90">
        <v>45067</v>
      </c>
      <c r="P882" s="90">
        <v>45067</v>
      </c>
      <c r="Q882" s="90">
        <v>45067</v>
      </c>
      <c r="R882" s="89">
        <v>862</v>
      </c>
      <c r="S882" s="89">
        <v>2</v>
      </c>
      <c r="T882" s="89" t="s">
        <v>19209</v>
      </c>
      <c r="U882" s="89" t="s">
        <v>20770</v>
      </c>
      <c r="W882" s="89" t="s">
        <v>10179</v>
      </c>
      <c r="X882" s="89" t="s">
        <v>1463</v>
      </c>
      <c r="Y882" s="88" t="s">
        <v>10180</v>
      </c>
    </row>
    <row r="883" spans="1:25" x14ac:dyDescent="0.3">
      <c r="A883" s="84" t="str">
        <f t="shared" si="13"/>
        <v>maoun</v>
      </c>
      <c r="B883" s="88" t="s">
        <v>26421</v>
      </c>
      <c r="C883" s="89" t="s">
        <v>26422</v>
      </c>
      <c r="D883" s="89" t="s">
        <v>26423</v>
      </c>
      <c r="E883" s="89" t="s">
        <v>5630</v>
      </c>
      <c r="F883" s="88" t="s">
        <v>19236</v>
      </c>
      <c r="G883" s="89" t="s">
        <v>19032</v>
      </c>
      <c r="H883" s="89" t="s">
        <v>19227</v>
      </c>
      <c r="I883" s="89" t="s">
        <v>19173</v>
      </c>
      <c r="J883" s="88" t="s">
        <v>19174</v>
      </c>
      <c r="K883" s="88" t="s">
        <v>19245</v>
      </c>
      <c r="L883" s="88" t="s">
        <v>19246</v>
      </c>
      <c r="M883" s="89" t="s">
        <v>14665</v>
      </c>
      <c r="N883" s="89" t="s">
        <v>219</v>
      </c>
      <c r="O883" s="90">
        <v>45074</v>
      </c>
      <c r="P883" s="90">
        <v>45074</v>
      </c>
      <c r="Q883" s="90">
        <v>45074</v>
      </c>
      <c r="R883" s="89">
        <v>855</v>
      </c>
      <c r="S883" s="89">
        <v>2</v>
      </c>
      <c r="T883" s="89" t="s">
        <v>19209</v>
      </c>
      <c r="U883" s="89" t="s">
        <v>26424</v>
      </c>
      <c r="W883" s="89" t="s">
        <v>26425</v>
      </c>
      <c r="X883" s="89" t="s">
        <v>219</v>
      </c>
      <c r="Y883" s="88" t="s">
        <v>14758</v>
      </c>
    </row>
    <row r="884" spans="1:25" x14ac:dyDescent="0.3">
      <c r="A884" s="84" t="str">
        <f t="shared" si="13"/>
        <v>dfredri</v>
      </c>
      <c r="B884" s="88" t="s">
        <v>21920</v>
      </c>
      <c r="C884" s="89" t="s">
        <v>21921</v>
      </c>
      <c r="D884" s="89" t="s">
        <v>21922</v>
      </c>
      <c r="E884" s="89" t="s">
        <v>19170</v>
      </c>
      <c r="F884" s="88" t="s">
        <v>19285</v>
      </c>
      <c r="G884" s="89" t="s">
        <v>19028</v>
      </c>
      <c r="H884" s="89" t="s">
        <v>19172</v>
      </c>
      <c r="I884" s="89" t="s">
        <v>19173</v>
      </c>
      <c r="J884" s="88" t="s">
        <v>19174</v>
      </c>
      <c r="K884" s="88" t="s">
        <v>19301</v>
      </c>
      <c r="L884" s="88" t="s">
        <v>19302</v>
      </c>
      <c r="M884" s="89" t="s">
        <v>19303</v>
      </c>
      <c r="N884" s="89" t="s">
        <v>3134</v>
      </c>
      <c r="O884" s="90">
        <v>45081</v>
      </c>
      <c r="P884" s="90">
        <v>45081</v>
      </c>
      <c r="Q884" s="90">
        <v>45081</v>
      </c>
      <c r="R884" s="89">
        <v>848</v>
      </c>
      <c r="S884" s="89">
        <v>2</v>
      </c>
      <c r="T884" s="89" t="s">
        <v>19209</v>
      </c>
      <c r="U884" s="89" t="s">
        <v>21923</v>
      </c>
      <c r="W884" s="89" t="s">
        <v>21924</v>
      </c>
      <c r="X884" s="89" t="s">
        <v>3134</v>
      </c>
      <c r="Y884" s="88" t="s">
        <v>21925</v>
      </c>
    </row>
    <row r="885" spans="1:25" x14ac:dyDescent="0.3">
      <c r="A885" s="84" t="str">
        <f t="shared" si="13"/>
        <v>agiles</v>
      </c>
      <c r="B885" s="88" t="s">
        <v>19675</v>
      </c>
      <c r="C885" s="89" t="s">
        <v>19676</v>
      </c>
      <c r="D885" s="89" t="s">
        <v>19677</v>
      </c>
      <c r="E885" s="89" t="s">
        <v>19170</v>
      </c>
      <c r="F885" s="88" t="s">
        <v>19171</v>
      </c>
      <c r="G885" s="89" t="s">
        <v>19029</v>
      </c>
      <c r="H885" s="89" t="s">
        <v>19172</v>
      </c>
      <c r="I885" s="89" t="s">
        <v>19173</v>
      </c>
      <c r="J885" s="88" t="s">
        <v>19174</v>
      </c>
      <c r="K885" s="88" t="s">
        <v>19216</v>
      </c>
      <c r="L885" s="88" t="s">
        <v>19237</v>
      </c>
      <c r="M885" s="89" t="s">
        <v>19238</v>
      </c>
      <c r="N885" s="89" t="s">
        <v>250</v>
      </c>
      <c r="O885" s="90">
        <v>45158</v>
      </c>
      <c r="P885" s="90">
        <v>45158</v>
      </c>
      <c r="Q885" s="90">
        <v>45158</v>
      </c>
      <c r="R885" s="89">
        <v>771</v>
      </c>
      <c r="S885" s="89">
        <v>2</v>
      </c>
      <c r="T885" s="89" t="s">
        <v>19209</v>
      </c>
      <c r="U885" s="89" t="s">
        <v>19678</v>
      </c>
      <c r="V885" s="89" t="s">
        <v>19679</v>
      </c>
      <c r="W885" s="89" t="s">
        <v>19680</v>
      </c>
      <c r="X885" s="89" t="s">
        <v>250</v>
      </c>
      <c r="Y885" s="88" t="s">
        <v>19681</v>
      </c>
    </row>
    <row r="886" spans="1:25" x14ac:dyDescent="0.3">
      <c r="A886" s="84" t="str">
        <f t="shared" si="13"/>
        <v>kbarne0</v>
      </c>
      <c r="B886" s="88" t="s">
        <v>25795</v>
      </c>
      <c r="C886" s="89" t="s">
        <v>25796</v>
      </c>
      <c r="D886" s="89" t="s">
        <v>25797</v>
      </c>
      <c r="E886" s="89" t="s">
        <v>5630</v>
      </c>
      <c r="F886" s="88" t="s">
        <v>20261</v>
      </c>
      <c r="G886" s="89" t="s">
        <v>19039</v>
      </c>
      <c r="H886" s="89" t="s">
        <v>19172</v>
      </c>
      <c r="I886" s="89" t="s">
        <v>19173</v>
      </c>
      <c r="J886" s="88" t="s">
        <v>19189</v>
      </c>
      <c r="K886" s="88" t="s">
        <v>19200</v>
      </c>
      <c r="L886" s="88" t="s">
        <v>19200</v>
      </c>
      <c r="M886" s="89" t="s">
        <v>19396</v>
      </c>
      <c r="N886" s="89" t="s">
        <v>752</v>
      </c>
      <c r="O886" s="90">
        <v>45151</v>
      </c>
      <c r="P886" s="90">
        <v>45151</v>
      </c>
      <c r="Q886" s="90">
        <v>45151</v>
      </c>
      <c r="R886" s="89">
        <v>778</v>
      </c>
      <c r="S886" s="89">
        <v>2</v>
      </c>
      <c r="T886" s="89" t="s">
        <v>19209</v>
      </c>
      <c r="U886" s="89" t="s">
        <v>25798</v>
      </c>
      <c r="W886" s="89" t="s">
        <v>9171</v>
      </c>
      <c r="X886" s="89" t="s">
        <v>752</v>
      </c>
      <c r="Y886" s="88" t="s">
        <v>25799</v>
      </c>
    </row>
    <row r="887" spans="1:25" x14ac:dyDescent="0.3">
      <c r="A887" s="84" t="str">
        <f t="shared" si="13"/>
        <v>rbrown</v>
      </c>
      <c r="B887" s="88" t="s">
        <v>28092</v>
      </c>
      <c r="C887" s="89" t="s">
        <v>28093</v>
      </c>
      <c r="D887" s="89" t="s">
        <v>28094</v>
      </c>
      <c r="E887" s="89" t="s">
        <v>5630</v>
      </c>
      <c r="F887" s="88" t="s">
        <v>19382</v>
      </c>
      <c r="G887" s="89" t="s">
        <v>19045</v>
      </c>
      <c r="H887" s="89" t="s">
        <v>19172</v>
      </c>
      <c r="I887" s="89" t="s">
        <v>19173</v>
      </c>
      <c r="J887" s="88" t="s">
        <v>19174</v>
      </c>
      <c r="K887" s="88" t="s">
        <v>19401</v>
      </c>
      <c r="L887" s="88" t="s">
        <v>17382</v>
      </c>
      <c r="M887" s="89" t="s">
        <v>8645</v>
      </c>
      <c r="N887" s="89" t="s">
        <v>407</v>
      </c>
      <c r="O887" s="90">
        <v>45193</v>
      </c>
      <c r="P887" s="90">
        <v>45753</v>
      </c>
      <c r="Q887" s="90">
        <v>45753</v>
      </c>
      <c r="R887" s="89">
        <v>176</v>
      </c>
      <c r="S887" s="89">
        <v>0</v>
      </c>
      <c r="T887" s="89" t="s">
        <v>19193</v>
      </c>
      <c r="U887" s="89" t="s">
        <v>28095</v>
      </c>
      <c r="W887" s="89" t="s">
        <v>28096</v>
      </c>
      <c r="X887" s="89" t="s">
        <v>407</v>
      </c>
      <c r="Y887" s="88" t="s">
        <v>12816</v>
      </c>
    </row>
    <row r="888" spans="1:25" x14ac:dyDescent="0.3">
      <c r="A888" s="84" t="str">
        <f t="shared" si="13"/>
        <v>dhollis</v>
      </c>
      <c r="B888" s="88" t="s">
        <v>22015</v>
      </c>
      <c r="C888" s="89" t="s">
        <v>22016</v>
      </c>
      <c r="D888" s="89" t="s">
        <v>22017</v>
      </c>
      <c r="E888" s="89" t="s">
        <v>19170</v>
      </c>
      <c r="F888" s="88" t="s">
        <v>19386</v>
      </c>
      <c r="G888" s="89" t="s">
        <v>19387</v>
      </c>
      <c r="H888" s="89" t="s">
        <v>19172</v>
      </c>
      <c r="I888" s="89" t="s">
        <v>19173</v>
      </c>
      <c r="J888" s="88" t="s">
        <v>19189</v>
      </c>
      <c r="K888" s="88" t="s">
        <v>19374</v>
      </c>
      <c r="L888" s="88" t="s">
        <v>19375</v>
      </c>
      <c r="M888" s="89" t="s">
        <v>19376</v>
      </c>
      <c r="N888" s="89" t="s">
        <v>575</v>
      </c>
      <c r="O888" s="90">
        <v>45200</v>
      </c>
      <c r="P888" s="90">
        <v>45200</v>
      </c>
      <c r="Q888" s="90">
        <v>45200</v>
      </c>
      <c r="R888" s="89">
        <v>729</v>
      </c>
      <c r="S888" s="89">
        <v>1</v>
      </c>
      <c r="T888" s="89" t="s">
        <v>19209</v>
      </c>
      <c r="U888" s="89" t="s">
        <v>22018</v>
      </c>
      <c r="W888" s="89" t="s">
        <v>22019</v>
      </c>
      <c r="X888" s="89" t="s">
        <v>575</v>
      </c>
      <c r="Y888" s="88" t="s">
        <v>22020</v>
      </c>
    </row>
    <row r="889" spans="1:25" x14ac:dyDescent="0.3">
      <c r="A889" s="84" t="str">
        <f t="shared" si="13"/>
        <v>clazaru</v>
      </c>
      <c r="B889" s="88" t="s">
        <v>21286</v>
      </c>
      <c r="C889" s="89" t="s">
        <v>21287</v>
      </c>
      <c r="D889" s="89" t="s">
        <v>21288</v>
      </c>
      <c r="E889" s="89" t="s">
        <v>19170</v>
      </c>
      <c r="F889" s="88" t="s">
        <v>20370</v>
      </c>
      <c r="G889" s="89" t="s">
        <v>20371</v>
      </c>
      <c r="H889" s="89" t="s">
        <v>19172</v>
      </c>
      <c r="I889" s="89" t="s">
        <v>19173</v>
      </c>
      <c r="J889" s="88" t="s">
        <v>19189</v>
      </c>
      <c r="K889" s="88" t="s">
        <v>19374</v>
      </c>
      <c r="L889" s="88" t="s">
        <v>19375</v>
      </c>
      <c r="M889" s="89" t="s">
        <v>19376</v>
      </c>
      <c r="N889" s="89" t="s">
        <v>575</v>
      </c>
      <c r="O889" s="90">
        <v>45207</v>
      </c>
      <c r="P889" s="90">
        <v>45207</v>
      </c>
      <c r="Q889" s="90">
        <v>45207</v>
      </c>
      <c r="R889" s="89">
        <v>722</v>
      </c>
      <c r="S889" s="89">
        <v>1</v>
      </c>
      <c r="T889" s="89" t="s">
        <v>19209</v>
      </c>
      <c r="U889" s="89" t="s">
        <v>21289</v>
      </c>
      <c r="W889" s="89" t="s">
        <v>4190</v>
      </c>
      <c r="X889" s="89" t="s">
        <v>575</v>
      </c>
      <c r="Y889" s="88" t="s">
        <v>21290</v>
      </c>
    </row>
    <row r="890" spans="1:25" x14ac:dyDescent="0.3">
      <c r="A890" s="84" t="str">
        <f t="shared" si="13"/>
        <v>cgarit</v>
      </c>
      <c r="B890" s="88" t="s">
        <v>21113</v>
      </c>
      <c r="C890" s="89" t="s">
        <v>21114</v>
      </c>
      <c r="D890" s="89" t="s">
        <v>21115</v>
      </c>
      <c r="E890" s="89" t="s">
        <v>19170</v>
      </c>
      <c r="F890" s="88" t="s">
        <v>19215</v>
      </c>
      <c r="G890" s="89" t="s">
        <v>19033</v>
      </c>
      <c r="H890" s="89" t="s">
        <v>19172</v>
      </c>
      <c r="I890" s="89" t="s">
        <v>19173</v>
      </c>
      <c r="J890" s="88" t="s">
        <v>19174</v>
      </c>
      <c r="K890" s="88" t="s">
        <v>19716</v>
      </c>
      <c r="L890" s="88" t="s">
        <v>19717</v>
      </c>
      <c r="M890" s="89" t="s">
        <v>5847</v>
      </c>
      <c r="N890" s="89" t="s">
        <v>279</v>
      </c>
      <c r="O890" s="90">
        <v>45200</v>
      </c>
      <c r="P890" s="90">
        <v>45200</v>
      </c>
      <c r="Q890" s="90">
        <v>45200</v>
      </c>
      <c r="R890" s="89">
        <v>729</v>
      </c>
      <c r="S890" s="89">
        <v>1</v>
      </c>
      <c r="T890" s="89" t="s">
        <v>19209</v>
      </c>
      <c r="U890" s="89" t="s">
        <v>21116</v>
      </c>
      <c r="W890" s="89" t="s">
        <v>1946</v>
      </c>
      <c r="X890" s="89" t="s">
        <v>279</v>
      </c>
      <c r="Y890" s="88" t="s">
        <v>21117</v>
      </c>
    </row>
    <row r="891" spans="1:25" x14ac:dyDescent="0.3">
      <c r="A891" s="84" t="str">
        <f t="shared" si="13"/>
        <v>rmorale</v>
      </c>
      <c r="B891" s="88" t="s">
        <v>28549</v>
      </c>
      <c r="C891" s="89" t="s">
        <v>28550</v>
      </c>
      <c r="D891" s="89" t="s">
        <v>28551</v>
      </c>
      <c r="E891" s="89" t="s">
        <v>19170</v>
      </c>
      <c r="F891" s="88" t="s">
        <v>20370</v>
      </c>
      <c r="G891" s="89" t="s">
        <v>20371</v>
      </c>
      <c r="H891" s="89" t="s">
        <v>19172</v>
      </c>
      <c r="I891" s="89" t="s">
        <v>19173</v>
      </c>
      <c r="J891" s="88" t="s">
        <v>19189</v>
      </c>
      <c r="K891" s="88" t="s">
        <v>19374</v>
      </c>
      <c r="L891" s="88" t="s">
        <v>19375</v>
      </c>
      <c r="M891" s="89" t="s">
        <v>19376</v>
      </c>
      <c r="N891" s="89" t="s">
        <v>575</v>
      </c>
      <c r="O891" s="90">
        <v>45214</v>
      </c>
      <c r="P891" s="90">
        <v>45214</v>
      </c>
      <c r="Q891" s="90">
        <v>45214</v>
      </c>
      <c r="R891" s="89">
        <v>715</v>
      </c>
      <c r="S891" s="89">
        <v>1</v>
      </c>
      <c r="T891" s="89" t="s">
        <v>19209</v>
      </c>
      <c r="U891" s="89" t="s">
        <v>28552</v>
      </c>
      <c r="W891" s="89" t="s">
        <v>25055</v>
      </c>
      <c r="X891" s="89" t="s">
        <v>575</v>
      </c>
      <c r="Y891" s="88" t="s">
        <v>25056</v>
      </c>
    </row>
    <row r="892" spans="1:25" x14ac:dyDescent="0.3">
      <c r="A892" s="84" t="str">
        <f t="shared" si="13"/>
        <v>dburgos</v>
      </c>
      <c r="B892" s="88" t="s">
        <v>21765</v>
      </c>
      <c r="C892" s="89" t="s">
        <v>21766</v>
      </c>
      <c r="D892" s="89" t="s">
        <v>21767</v>
      </c>
      <c r="E892" s="89" t="s">
        <v>19036</v>
      </c>
      <c r="F892" s="88" t="s">
        <v>19171</v>
      </c>
      <c r="G892" s="89" t="s">
        <v>19029</v>
      </c>
      <c r="H892" s="89" t="s">
        <v>19172</v>
      </c>
      <c r="I892" s="89" t="s">
        <v>19173</v>
      </c>
      <c r="J892" s="88" t="s">
        <v>19189</v>
      </c>
      <c r="K892" s="88" t="s">
        <v>19190</v>
      </c>
      <c r="L892" s="88" t="s">
        <v>19252</v>
      </c>
      <c r="M892" s="89" t="s">
        <v>10322</v>
      </c>
      <c r="N892" s="89" t="s">
        <v>297</v>
      </c>
      <c r="O892" s="90">
        <v>45214</v>
      </c>
      <c r="P892" s="90">
        <v>45214</v>
      </c>
      <c r="Q892" s="90">
        <v>45214</v>
      </c>
      <c r="R892" s="89">
        <v>715</v>
      </c>
      <c r="S892" s="89">
        <v>1</v>
      </c>
      <c r="T892" s="89" t="s">
        <v>19209</v>
      </c>
      <c r="U892" s="89" t="s">
        <v>21768</v>
      </c>
      <c r="W892" s="89" t="s">
        <v>21769</v>
      </c>
      <c r="X892" s="89" t="s">
        <v>297</v>
      </c>
      <c r="Y892" s="88" t="s">
        <v>21770</v>
      </c>
    </row>
    <row r="893" spans="1:25" x14ac:dyDescent="0.3">
      <c r="A893" s="84" t="str">
        <f t="shared" si="13"/>
        <v>mclark0</v>
      </c>
      <c r="B893" s="88" t="s">
        <v>26554</v>
      </c>
      <c r="C893" s="89" t="s">
        <v>26555</v>
      </c>
      <c r="D893" s="89" t="s">
        <v>26556</v>
      </c>
      <c r="E893" s="89" t="s">
        <v>19170</v>
      </c>
      <c r="F893" s="88" t="s">
        <v>19199</v>
      </c>
      <c r="G893" s="89" t="s">
        <v>19045</v>
      </c>
      <c r="H893" s="89" t="s">
        <v>19172</v>
      </c>
      <c r="I893" s="89" t="s">
        <v>19173</v>
      </c>
      <c r="J893" s="88" t="s">
        <v>19189</v>
      </c>
      <c r="K893" s="88" t="s">
        <v>19200</v>
      </c>
      <c r="L893" s="88" t="s">
        <v>19200</v>
      </c>
      <c r="M893" s="89" t="s">
        <v>19396</v>
      </c>
      <c r="N893" s="89" t="s">
        <v>752</v>
      </c>
      <c r="O893" s="90">
        <v>45221</v>
      </c>
      <c r="P893" s="90">
        <v>45221</v>
      </c>
      <c r="Q893" s="90">
        <v>45221</v>
      </c>
      <c r="R893" s="89">
        <v>708</v>
      </c>
      <c r="S893" s="89">
        <v>1</v>
      </c>
      <c r="T893" s="89" t="s">
        <v>19209</v>
      </c>
      <c r="U893" s="89" t="s">
        <v>26557</v>
      </c>
      <c r="W893" s="89" t="s">
        <v>26558</v>
      </c>
      <c r="X893" s="89" t="s">
        <v>752</v>
      </c>
      <c r="Y893" s="88" t="s">
        <v>26559</v>
      </c>
    </row>
    <row r="894" spans="1:25" x14ac:dyDescent="0.3">
      <c r="A894" s="84" t="str">
        <f t="shared" si="13"/>
        <v>kfoste0</v>
      </c>
      <c r="B894" s="88" t="s">
        <v>25864</v>
      </c>
      <c r="C894" s="89" t="s">
        <v>25865</v>
      </c>
      <c r="D894" s="89" t="s">
        <v>25866</v>
      </c>
      <c r="E894" s="89" t="s">
        <v>5630</v>
      </c>
      <c r="F894" s="88" t="s">
        <v>19395</v>
      </c>
      <c r="G894" s="89" t="s">
        <v>19030</v>
      </c>
      <c r="H894" s="89" t="s">
        <v>19172</v>
      </c>
      <c r="I894" s="89" t="s">
        <v>19173</v>
      </c>
      <c r="J894" s="88" t="s">
        <v>19189</v>
      </c>
      <c r="K894" s="88" t="s">
        <v>20742</v>
      </c>
      <c r="L894" s="88" t="s">
        <v>20743</v>
      </c>
      <c r="M894" s="89" t="s">
        <v>20744</v>
      </c>
      <c r="N894" s="89" t="s">
        <v>719</v>
      </c>
      <c r="O894" s="90">
        <v>45242</v>
      </c>
      <c r="P894" s="90">
        <v>45242</v>
      </c>
      <c r="Q894" s="90">
        <v>45242</v>
      </c>
      <c r="R894" s="89">
        <v>687</v>
      </c>
      <c r="S894" s="89">
        <v>1</v>
      </c>
      <c r="T894" s="89" t="s">
        <v>19209</v>
      </c>
      <c r="U894" s="89" t="s">
        <v>25867</v>
      </c>
      <c r="W894" s="89" t="s">
        <v>23561</v>
      </c>
      <c r="X894" s="89" t="s">
        <v>719</v>
      </c>
      <c r="Y894" s="88" t="s">
        <v>17724</v>
      </c>
    </row>
    <row r="895" spans="1:25" x14ac:dyDescent="0.3">
      <c r="A895" s="84" t="str">
        <f t="shared" si="13"/>
        <v>rkindbe</v>
      </c>
      <c r="B895" s="88" t="s">
        <v>28393</v>
      </c>
      <c r="C895" s="89" t="s">
        <v>28394</v>
      </c>
      <c r="D895" s="89" t="s">
        <v>28395</v>
      </c>
      <c r="E895" s="89" t="s">
        <v>24509</v>
      </c>
      <c r="F895" s="88" t="s">
        <v>19181</v>
      </c>
      <c r="G895" s="89" t="s">
        <v>19030</v>
      </c>
      <c r="H895" s="89" t="s">
        <v>19172</v>
      </c>
      <c r="I895" s="89" t="s">
        <v>19173</v>
      </c>
      <c r="J895" s="88" t="s">
        <v>19174</v>
      </c>
      <c r="K895" s="88" t="s">
        <v>19175</v>
      </c>
      <c r="L895" s="88" t="s">
        <v>16610</v>
      </c>
      <c r="M895" s="89" t="s">
        <v>9597</v>
      </c>
      <c r="N895" s="89" t="s">
        <v>219</v>
      </c>
      <c r="O895" s="90">
        <v>45235</v>
      </c>
      <c r="P895" s="90">
        <v>45235</v>
      </c>
      <c r="Q895" s="90">
        <v>45235</v>
      </c>
      <c r="R895" s="89">
        <v>694</v>
      </c>
      <c r="S895" s="89">
        <v>1</v>
      </c>
      <c r="T895" s="89" t="s">
        <v>19209</v>
      </c>
      <c r="U895" s="89" t="s">
        <v>28396</v>
      </c>
      <c r="W895" s="89" t="s">
        <v>28397</v>
      </c>
      <c r="X895" s="89" t="s">
        <v>219</v>
      </c>
      <c r="Y895" s="88" t="s">
        <v>28398</v>
      </c>
    </row>
    <row r="896" spans="1:25" x14ac:dyDescent="0.3">
      <c r="A896" s="84" t="str">
        <f t="shared" si="13"/>
        <v>rlillie</v>
      </c>
      <c r="B896" s="88" t="s">
        <v>28434</v>
      </c>
      <c r="C896" s="89" t="s">
        <v>28435</v>
      </c>
      <c r="D896" s="89" t="s">
        <v>28436</v>
      </c>
      <c r="E896" s="89" t="s">
        <v>5630</v>
      </c>
      <c r="F896" s="88" t="s">
        <v>19171</v>
      </c>
      <c r="G896" s="89" t="s">
        <v>19029</v>
      </c>
      <c r="H896" s="89" t="s">
        <v>19172</v>
      </c>
      <c r="I896" s="89" t="s">
        <v>19173</v>
      </c>
      <c r="J896" s="88" t="s">
        <v>19174</v>
      </c>
      <c r="K896" s="88" t="s">
        <v>19207</v>
      </c>
      <c r="L896" s="88" t="s">
        <v>19208</v>
      </c>
      <c r="M896" s="89" t="s">
        <v>10249</v>
      </c>
      <c r="N896" s="89" t="s">
        <v>219</v>
      </c>
      <c r="O896" s="90">
        <v>45242</v>
      </c>
      <c r="P896" s="90">
        <v>45242</v>
      </c>
      <c r="Q896" s="90">
        <v>45242</v>
      </c>
      <c r="R896" s="89">
        <v>687</v>
      </c>
      <c r="S896" s="89">
        <v>1</v>
      </c>
      <c r="T896" s="89" t="s">
        <v>19209</v>
      </c>
      <c r="U896" s="89" t="s">
        <v>28437</v>
      </c>
      <c r="V896" s="89" t="s">
        <v>28438</v>
      </c>
      <c r="W896" s="89" t="s">
        <v>2585</v>
      </c>
      <c r="X896" s="89" t="s">
        <v>219</v>
      </c>
      <c r="Y896" s="88" t="s">
        <v>16363</v>
      </c>
    </row>
    <row r="897" spans="1:25" x14ac:dyDescent="0.3">
      <c r="A897" s="84" t="str">
        <f t="shared" si="13"/>
        <v>eruiz</v>
      </c>
      <c r="B897" s="88" t="s">
        <v>22963</v>
      </c>
      <c r="C897" s="89" t="s">
        <v>22964</v>
      </c>
      <c r="D897" s="89" t="s">
        <v>22965</v>
      </c>
      <c r="E897" s="89" t="s">
        <v>5630</v>
      </c>
      <c r="F897" s="88" t="s">
        <v>19171</v>
      </c>
      <c r="G897" s="89" t="s">
        <v>19029</v>
      </c>
      <c r="H897" s="89" t="s">
        <v>19172</v>
      </c>
      <c r="I897" s="89" t="s">
        <v>19173</v>
      </c>
      <c r="J897" s="88" t="s">
        <v>19174</v>
      </c>
      <c r="K897" s="88" t="s">
        <v>19716</v>
      </c>
      <c r="L897" s="88" t="s">
        <v>19717</v>
      </c>
      <c r="M897" s="89" t="s">
        <v>5847</v>
      </c>
      <c r="N897" s="89" t="s">
        <v>279</v>
      </c>
      <c r="O897" s="90">
        <v>45242</v>
      </c>
      <c r="P897" s="90">
        <v>45242</v>
      </c>
      <c r="Q897" s="90">
        <v>45242</v>
      </c>
      <c r="R897" s="89">
        <v>687</v>
      </c>
      <c r="S897" s="89">
        <v>1</v>
      </c>
      <c r="T897" s="89" t="s">
        <v>19209</v>
      </c>
      <c r="U897" s="89" t="s">
        <v>22966</v>
      </c>
      <c r="W897" s="89" t="s">
        <v>4647</v>
      </c>
      <c r="X897" s="89" t="s">
        <v>279</v>
      </c>
      <c r="Y897" s="88" t="s">
        <v>12225</v>
      </c>
    </row>
    <row r="898" spans="1:25" x14ac:dyDescent="0.3">
      <c r="A898" s="84" t="str">
        <f t="shared" si="13"/>
        <v>spelle</v>
      </c>
      <c r="B898" s="88" t="s">
        <v>29248</v>
      </c>
      <c r="C898" s="89" t="s">
        <v>29249</v>
      </c>
      <c r="D898" s="89" t="s">
        <v>29250</v>
      </c>
      <c r="E898" s="89" t="s">
        <v>5630</v>
      </c>
      <c r="F898" s="88" t="s">
        <v>19171</v>
      </c>
      <c r="G898" s="89" t="s">
        <v>19029</v>
      </c>
      <c r="H898" s="89" t="s">
        <v>19172</v>
      </c>
      <c r="I898" s="89" t="s">
        <v>19173</v>
      </c>
      <c r="J898" s="88" t="s">
        <v>19189</v>
      </c>
      <c r="K898" s="88" t="s">
        <v>19294</v>
      </c>
      <c r="L898" s="88" t="s">
        <v>19295</v>
      </c>
      <c r="M898" s="89" t="s">
        <v>19296</v>
      </c>
      <c r="N898" s="89" t="s">
        <v>541</v>
      </c>
      <c r="O898" s="90">
        <v>45256</v>
      </c>
      <c r="P898" s="90">
        <v>45256</v>
      </c>
      <c r="Q898" s="90">
        <v>45256</v>
      </c>
      <c r="R898" s="89">
        <v>673</v>
      </c>
      <c r="S898" s="89">
        <v>1</v>
      </c>
      <c r="T898" s="89" t="s">
        <v>19209</v>
      </c>
      <c r="U898" s="89" t="s">
        <v>7717</v>
      </c>
      <c r="W898" s="89" t="s">
        <v>6035</v>
      </c>
      <c r="X898" s="89" t="s">
        <v>541</v>
      </c>
      <c r="Y898" s="88" t="s">
        <v>5302</v>
      </c>
    </row>
    <row r="899" spans="1:25" x14ac:dyDescent="0.3">
      <c r="A899" s="84" t="str">
        <f t="shared" ref="A899:A962" si="14">TRIM(D899)</f>
        <v>swhite0</v>
      </c>
      <c r="B899" s="88" t="s">
        <v>29419</v>
      </c>
      <c r="C899" s="89" t="s">
        <v>29420</v>
      </c>
      <c r="D899" s="89" t="s">
        <v>29421</v>
      </c>
      <c r="E899" s="89" t="s">
        <v>19036</v>
      </c>
      <c r="F899" s="88" t="s">
        <v>19215</v>
      </c>
      <c r="G899" s="89" t="s">
        <v>19033</v>
      </c>
      <c r="H899" s="89" t="s">
        <v>19172</v>
      </c>
      <c r="I899" s="89" t="s">
        <v>19173</v>
      </c>
      <c r="J899" s="88" t="s">
        <v>19174</v>
      </c>
      <c r="K899" s="88" t="s">
        <v>19245</v>
      </c>
      <c r="L899" s="88" t="s">
        <v>19246</v>
      </c>
      <c r="M899" s="89" t="s">
        <v>14665</v>
      </c>
      <c r="N899" s="89" t="s">
        <v>219</v>
      </c>
      <c r="O899" s="90">
        <v>45277</v>
      </c>
      <c r="P899" s="90">
        <v>45277</v>
      </c>
      <c r="Q899" s="90">
        <v>45277</v>
      </c>
      <c r="R899" s="89">
        <v>652</v>
      </c>
      <c r="S899" s="89">
        <v>1</v>
      </c>
      <c r="T899" s="89" t="s">
        <v>19209</v>
      </c>
      <c r="U899" s="89" t="s">
        <v>29422</v>
      </c>
      <c r="W899" s="89" t="s">
        <v>26962</v>
      </c>
      <c r="X899" s="89" t="s">
        <v>219</v>
      </c>
      <c r="Y899" s="88" t="s">
        <v>26963</v>
      </c>
    </row>
    <row r="900" spans="1:25" x14ac:dyDescent="0.3">
      <c r="A900" s="84" t="str">
        <f t="shared" si="14"/>
        <v>dperry0</v>
      </c>
      <c r="B900" s="88" t="s">
        <v>22330</v>
      </c>
      <c r="C900" s="89" t="s">
        <v>22331</v>
      </c>
      <c r="D900" s="89" t="s">
        <v>22332</v>
      </c>
      <c r="E900" s="89" t="s">
        <v>19170</v>
      </c>
      <c r="F900" s="88" t="s">
        <v>19171</v>
      </c>
      <c r="G900" s="89" t="s">
        <v>19029</v>
      </c>
      <c r="H900" s="89" t="s">
        <v>19172</v>
      </c>
      <c r="I900" s="89" t="s">
        <v>19173</v>
      </c>
      <c r="J900" s="88" t="s">
        <v>19189</v>
      </c>
      <c r="K900" s="88" t="s">
        <v>19333</v>
      </c>
      <c r="L900" s="88" t="s">
        <v>21478</v>
      </c>
      <c r="M900" s="89" t="s">
        <v>9382</v>
      </c>
      <c r="N900" s="89" t="s">
        <v>366</v>
      </c>
      <c r="O900" s="90">
        <v>45291</v>
      </c>
      <c r="P900" s="90">
        <v>45291</v>
      </c>
      <c r="Q900" s="90">
        <v>45291</v>
      </c>
      <c r="R900" s="89">
        <v>638</v>
      </c>
      <c r="S900" s="89">
        <v>1</v>
      </c>
      <c r="T900" s="89" t="s">
        <v>19209</v>
      </c>
      <c r="U900" s="89" t="s">
        <v>22333</v>
      </c>
      <c r="W900" s="89" t="s">
        <v>3579</v>
      </c>
      <c r="X900" s="89" t="s">
        <v>366</v>
      </c>
      <c r="Y900" s="88" t="s">
        <v>22334</v>
      </c>
    </row>
    <row r="901" spans="1:25" x14ac:dyDescent="0.3">
      <c r="A901" s="84" t="str">
        <f t="shared" si="14"/>
        <v>jsanti1</v>
      </c>
      <c r="B901" s="88" t="s">
        <v>25455</v>
      </c>
      <c r="C901" s="89" t="s">
        <v>25456</v>
      </c>
      <c r="D901" s="89" t="s">
        <v>25457</v>
      </c>
      <c r="E901" s="89" t="s">
        <v>5630</v>
      </c>
      <c r="F901" s="88" t="s">
        <v>19171</v>
      </c>
      <c r="G901" s="89" t="s">
        <v>19029</v>
      </c>
      <c r="H901" s="89" t="s">
        <v>19172</v>
      </c>
      <c r="I901" s="89" t="s">
        <v>19173</v>
      </c>
      <c r="J901" s="88" t="s">
        <v>19174</v>
      </c>
      <c r="K901" s="88" t="s">
        <v>19401</v>
      </c>
      <c r="L901" s="88" t="s">
        <v>20201</v>
      </c>
      <c r="M901" s="89" t="s">
        <v>17220</v>
      </c>
      <c r="N901" s="89" t="s">
        <v>297</v>
      </c>
      <c r="O901" s="90">
        <v>45298</v>
      </c>
      <c r="P901" s="90">
        <v>45298</v>
      </c>
      <c r="Q901" s="90">
        <v>45298</v>
      </c>
      <c r="R901" s="89">
        <v>631</v>
      </c>
      <c r="S901" s="89">
        <v>1</v>
      </c>
      <c r="T901" s="89" t="s">
        <v>19209</v>
      </c>
      <c r="U901" s="89" t="s">
        <v>12883</v>
      </c>
      <c r="W901" s="89" t="s">
        <v>25458</v>
      </c>
      <c r="X901" s="89" t="s">
        <v>287</v>
      </c>
      <c r="Y901" s="88" t="s">
        <v>12885</v>
      </c>
    </row>
    <row r="902" spans="1:25" x14ac:dyDescent="0.3">
      <c r="A902" s="84" t="str">
        <f t="shared" si="14"/>
        <v>jobrien</v>
      </c>
      <c r="B902" s="88" t="s">
        <v>25217</v>
      </c>
      <c r="C902" s="89" t="s">
        <v>25218</v>
      </c>
      <c r="D902" s="89" t="s">
        <v>25219</v>
      </c>
      <c r="E902" s="89" t="s">
        <v>5630</v>
      </c>
      <c r="F902" s="88" t="s">
        <v>20261</v>
      </c>
      <c r="G902" s="89" t="s">
        <v>19039</v>
      </c>
      <c r="H902" s="89" t="s">
        <v>19172</v>
      </c>
      <c r="I902" s="89" t="s">
        <v>19173</v>
      </c>
      <c r="J902" s="88" t="s">
        <v>19189</v>
      </c>
      <c r="K902" s="88" t="s">
        <v>19200</v>
      </c>
      <c r="L902" s="88" t="s">
        <v>19201</v>
      </c>
      <c r="M902" s="89" t="s">
        <v>8876</v>
      </c>
      <c r="N902" s="89" t="s">
        <v>752</v>
      </c>
      <c r="O902" s="90">
        <v>45319</v>
      </c>
      <c r="P902" s="90">
        <v>45319</v>
      </c>
      <c r="Q902" s="90">
        <v>45319</v>
      </c>
      <c r="R902" s="89">
        <v>610</v>
      </c>
      <c r="S902" s="89">
        <v>1</v>
      </c>
      <c r="T902" s="89" t="s">
        <v>19209</v>
      </c>
      <c r="U902" s="89" t="s">
        <v>25220</v>
      </c>
      <c r="V902" s="89" t="s">
        <v>25221</v>
      </c>
      <c r="W902" s="89" t="s">
        <v>25222</v>
      </c>
      <c r="X902" s="89" t="s">
        <v>260</v>
      </c>
      <c r="Y902" s="88" t="s">
        <v>13944</v>
      </c>
    </row>
    <row r="903" spans="1:25" x14ac:dyDescent="0.3">
      <c r="A903" s="84" t="str">
        <f t="shared" si="14"/>
        <v>kdavis3</v>
      </c>
      <c r="B903" s="88" t="s">
        <v>25841</v>
      </c>
      <c r="C903" s="89" t="s">
        <v>25842</v>
      </c>
      <c r="D903" s="89" t="s">
        <v>25843</v>
      </c>
      <c r="E903" s="89" t="s">
        <v>19170</v>
      </c>
      <c r="F903" s="88" t="s">
        <v>19181</v>
      </c>
      <c r="G903" s="89" t="s">
        <v>19030</v>
      </c>
      <c r="H903" s="89" t="s">
        <v>19172</v>
      </c>
      <c r="I903" s="89" t="s">
        <v>19173</v>
      </c>
      <c r="J903" s="88" t="s">
        <v>19189</v>
      </c>
      <c r="K903" s="88" t="s">
        <v>19333</v>
      </c>
      <c r="L903" s="88" t="s">
        <v>19334</v>
      </c>
      <c r="M903" s="89" t="s">
        <v>9382</v>
      </c>
      <c r="N903" s="89" t="s">
        <v>366</v>
      </c>
      <c r="O903" s="90">
        <v>45333</v>
      </c>
      <c r="P903" s="90">
        <v>45333</v>
      </c>
      <c r="Q903" s="90">
        <v>45333</v>
      </c>
      <c r="R903" s="89">
        <v>596</v>
      </c>
      <c r="S903" s="89">
        <v>1</v>
      </c>
      <c r="T903" s="89" t="s">
        <v>19209</v>
      </c>
      <c r="U903" s="89" t="s">
        <v>25844</v>
      </c>
      <c r="W903" s="89" t="s">
        <v>1868</v>
      </c>
      <c r="X903" s="89" t="s">
        <v>416</v>
      </c>
      <c r="Y903" s="88" t="s">
        <v>25845</v>
      </c>
    </row>
    <row r="904" spans="1:25" x14ac:dyDescent="0.3">
      <c r="A904" s="84" t="str">
        <f t="shared" si="14"/>
        <v>jwhiti0</v>
      </c>
      <c r="B904" s="88" t="s">
        <v>25711</v>
      </c>
      <c r="C904" s="89" t="s">
        <v>25712</v>
      </c>
      <c r="D904" s="89" t="s">
        <v>25713</v>
      </c>
      <c r="E904" s="89" t="s">
        <v>5630</v>
      </c>
      <c r="F904" s="88" t="s">
        <v>19236</v>
      </c>
      <c r="G904" s="89" t="s">
        <v>19032</v>
      </c>
      <c r="H904" s="89" t="s">
        <v>19227</v>
      </c>
      <c r="I904" s="89" t="s">
        <v>19173</v>
      </c>
      <c r="J904" s="88" t="s">
        <v>19189</v>
      </c>
      <c r="K904" s="88" t="s">
        <v>19190</v>
      </c>
      <c r="L904" s="88" t="s">
        <v>19191</v>
      </c>
      <c r="M904" s="89" t="s">
        <v>19192</v>
      </c>
      <c r="N904" s="89" t="s">
        <v>297</v>
      </c>
      <c r="O904" s="90">
        <v>45333</v>
      </c>
      <c r="P904" s="90">
        <v>45333</v>
      </c>
      <c r="Q904" s="90">
        <v>45333</v>
      </c>
      <c r="R904" s="89">
        <v>596</v>
      </c>
      <c r="S904" s="89">
        <v>1</v>
      </c>
      <c r="T904" s="89" t="s">
        <v>19209</v>
      </c>
      <c r="U904" s="89" t="s">
        <v>25714</v>
      </c>
      <c r="W904" s="89" t="s">
        <v>5332</v>
      </c>
      <c r="X904" s="89" t="s">
        <v>297</v>
      </c>
      <c r="Y904" s="88" t="s">
        <v>14340</v>
      </c>
    </row>
    <row r="905" spans="1:25" x14ac:dyDescent="0.3">
      <c r="A905" s="84" t="str">
        <f t="shared" si="14"/>
        <v>ebrown</v>
      </c>
      <c r="B905" s="88" t="s">
        <v>22639</v>
      </c>
      <c r="C905" s="89" t="s">
        <v>22640</v>
      </c>
      <c r="D905" s="89" t="s">
        <v>22641</v>
      </c>
      <c r="E905" s="89" t="s">
        <v>5630</v>
      </c>
      <c r="F905" s="88" t="s">
        <v>19171</v>
      </c>
      <c r="G905" s="89" t="s">
        <v>19029</v>
      </c>
      <c r="H905" s="89" t="s">
        <v>19172</v>
      </c>
      <c r="I905" s="89" t="s">
        <v>19173</v>
      </c>
      <c r="J905" s="88" t="s">
        <v>19189</v>
      </c>
      <c r="K905" s="88" t="s">
        <v>19333</v>
      </c>
      <c r="L905" s="88" t="s">
        <v>19467</v>
      </c>
      <c r="M905" s="89" t="s">
        <v>9084</v>
      </c>
      <c r="N905" s="89" t="s">
        <v>260</v>
      </c>
      <c r="O905" s="90">
        <v>45361</v>
      </c>
      <c r="P905" s="90">
        <v>45361</v>
      </c>
      <c r="Q905" s="90">
        <v>45361</v>
      </c>
      <c r="R905" s="89">
        <v>568</v>
      </c>
      <c r="S905" s="89">
        <v>1</v>
      </c>
      <c r="T905" s="89" t="s">
        <v>19209</v>
      </c>
      <c r="U905" s="89" t="s">
        <v>22642</v>
      </c>
      <c r="W905" s="89" t="s">
        <v>22643</v>
      </c>
      <c r="X905" s="89" t="s">
        <v>260</v>
      </c>
      <c r="Y905" s="88" t="s">
        <v>22644</v>
      </c>
    </row>
    <row r="906" spans="1:25" x14ac:dyDescent="0.3">
      <c r="A906" s="84" t="str">
        <f t="shared" si="14"/>
        <v>jrodri2</v>
      </c>
      <c r="B906" s="88" t="s">
        <v>25392</v>
      </c>
      <c r="C906" s="89" t="s">
        <v>25393</v>
      </c>
      <c r="D906" s="89" t="s">
        <v>25394</v>
      </c>
      <c r="E906" s="89" t="s">
        <v>19170</v>
      </c>
      <c r="F906" s="88" t="s">
        <v>19171</v>
      </c>
      <c r="G906" s="89" t="s">
        <v>19029</v>
      </c>
      <c r="H906" s="89" t="s">
        <v>19172</v>
      </c>
      <c r="I906" s="89" t="s">
        <v>19173</v>
      </c>
      <c r="J906" s="88" t="s">
        <v>19174</v>
      </c>
      <c r="K906" s="88" t="s">
        <v>19175</v>
      </c>
      <c r="L906" s="88" t="s">
        <v>20086</v>
      </c>
      <c r="M906" s="89" t="s">
        <v>6579</v>
      </c>
      <c r="N906" s="89" t="s">
        <v>4327</v>
      </c>
      <c r="O906" s="90">
        <v>45382</v>
      </c>
      <c r="P906" s="90">
        <v>45382</v>
      </c>
      <c r="Q906" s="90">
        <v>45382</v>
      </c>
      <c r="R906" s="89">
        <v>547</v>
      </c>
      <c r="S906" s="89">
        <v>1</v>
      </c>
      <c r="T906" s="89" t="s">
        <v>19209</v>
      </c>
      <c r="U906" s="89" t="s">
        <v>25395</v>
      </c>
      <c r="W906" s="89" t="s">
        <v>20088</v>
      </c>
      <c r="X906" s="89" t="s">
        <v>4327</v>
      </c>
      <c r="Y906" s="88" t="s">
        <v>25396</v>
      </c>
    </row>
    <row r="907" spans="1:25" x14ac:dyDescent="0.3">
      <c r="A907" s="84" t="str">
        <f t="shared" si="14"/>
        <v>mhughes</v>
      </c>
      <c r="B907" s="88" t="s">
        <v>26858</v>
      </c>
      <c r="C907" s="89" t="s">
        <v>26859</v>
      </c>
      <c r="D907" s="89" t="s">
        <v>26860</v>
      </c>
      <c r="E907" s="89" t="s">
        <v>19170</v>
      </c>
      <c r="F907" s="88" t="s">
        <v>19181</v>
      </c>
      <c r="G907" s="89" t="s">
        <v>19030</v>
      </c>
      <c r="H907" s="89" t="s">
        <v>19172</v>
      </c>
      <c r="I907" s="89" t="s">
        <v>19173</v>
      </c>
      <c r="J907" s="88" t="s">
        <v>19174</v>
      </c>
      <c r="K907" s="88" t="s">
        <v>19301</v>
      </c>
      <c r="L907" s="88" t="s">
        <v>19302</v>
      </c>
      <c r="M907" s="89" t="s">
        <v>19303</v>
      </c>
      <c r="N907" s="89" t="s">
        <v>3134</v>
      </c>
      <c r="O907" s="90">
        <v>45396</v>
      </c>
      <c r="P907" s="90">
        <v>45396</v>
      </c>
      <c r="Q907" s="90">
        <v>45396</v>
      </c>
      <c r="R907" s="89">
        <v>533</v>
      </c>
      <c r="S907" s="89">
        <v>1</v>
      </c>
      <c r="T907" s="89" t="s">
        <v>19209</v>
      </c>
      <c r="U907" s="89" t="s">
        <v>26861</v>
      </c>
      <c r="W907" s="89" t="s">
        <v>3133</v>
      </c>
      <c r="X907" s="89" t="s">
        <v>3134</v>
      </c>
      <c r="Y907" s="88" t="s">
        <v>17832</v>
      </c>
    </row>
    <row r="908" spans="1:25" x14ac:dyDescent="0.3">
      <c r="A908" s="84" t="str">
        <f t="shared" si="14"/>
        <v>ddebord</v>
      </c>
      <c r="B908" s="88" t="s">
        <v>21846</v>
      </c>
      <c r="C908" s="89" t="s">
        <v>21847</v>
      </c>
      <c r="D908" s="89" t="s">
        <v>21848</v>
      </c>
      <c r="E908" s="89" t="s">
        <v>19170</v>
      </c>
      <c r="F908" s="88" t="s">
        <v>19272</v>
      </c>
      <c r="G908" s="89" t="s">
        <v>19048</v>
      </c>
      <c r="H908" s="89" t="s">
        <v>19227</v>
      </c>
      <c r="I908" s="89" t="s">
        <v>19173</v>
      </c>
      <c r="J908" s="88" t="s">
        <v>19174</v>
      </c>
      <c r="K908" s="88" t="s">
        <v>19245</v>
      </c>
      <c r="L908" s="88" t="s">
        <v>19318</v>
      </c>
      <c r="M908" s="89" t="s">
        <v>19319</v>
      </c>
      <c r="N908" s="89" t="s">
        <v>1675</v>
      </c>
      <c r="O908" s="90">
        <v>45410</v>
      </c>
      <c r="P908" s="90">
        <v>45410</v>
      </c>
      <c r="Q908" s="90">
        <v>45410</v>
      </c>
      <c r="R908" s="89">
        <v>519</v>
      </c>
      <c r="S908" s="89">
        <v>1</v>
      </c>
      <c r="T908" s="89" t="s">
        <v>19209</v>
      </c>
      <c r="U908" s="89" t="s">
        <v>21849</v>
      </c>
      <c r="V908" s="89" t="s">
        <v>21850</v>
      </c>
      <c r="W908" s="89" t="s">
        <v>21851</v>
      </c>
      <c r="X908" s="89" t="s">
        <v>1675</v>
      </c>
      <c r="Y908" s="88" t="s">
        <v>21852</v>
      </c>
    </row>
    <row r="909" spans="1:25" x14ac:dyDescent="0.3">
      <c r="A909" s="84" t="str">
        <f t="shared" si="14"/>
        <v>pespino</v>
      </c>
      <c r="B909" s="88" t="s">
        <v>27810</v>
      </c>
      <c r="C909" s="89" t="s">
        <v>27811</v>
      </c>
      <c r="D909" s="89" t="s">
        <v>27812</v>
      </c>
      <c r="E909" s="89" t="s">
        <v>5630</v>
      </c>
      <c r="F909" s="88" t="s">
        <v>19215</v>
      </c>
      <c r="G909" s="89" t="s">
        <v>19033</v>
      </c>
      <c r="H909" s="89" t="s">
        <v>19172</v>
      </c>
      <c r="I909" s="89" t="s">
        <v>19173</v>
      </c>
      <c r="J909" s="88" t="s">
        <v>19174</v>
      </c>
      <c r="K909" s="88" t="s">
        <v>19301</v>
      </c>
      <c r="L909" s="88" t="s">
        <v>19301</v>
      </c>
      <c r="M909" s="89" t="s">
        <v>19819</v>
      </c>
      <c r="N909" s="89" t="s">
        <v>760</v>
      </c>
      <c r="O909" s="90">
        <v>45438</v>
      </c>
      <c r="P909" s="90">
        <v>45438</v>
      </c>
      <c r="Q909" s="90">
        <v>45438</v>
      </c>
      <c r="R909" s="89">
        <v>491</v>
      </c>
      <c r="S909" s="89">
        <v>1</v>
      </c>
      <c r="T909" s="89" t="s">
        <v>19209</v>
      </c>
      <c r="U909" s="89" t="s">
        <v>27813</v>
      </c>
      <c r="W909" s="89" t="s">
        <v>5529</v>
      </c>
      <c r="X909" s="89" t="s">
        <v>760</v>
      </c>
      <c r="Y909" s="88" t="s">
        <v>13954</v>
      </c>
    </row>
    <row r="910" spans="1:25" x14ac:dyDescent="0.3">
      <c r="A910" s="84" t="str">
        <f t="shared" si="14"/>
        <v>chensha</v>
      </c>
      <c r="B910" s="88" t="s">
        <v>21187</v>
      </c>
      <c r="C910" s="89" t="s">
        <v>21188</v>
      </c>
      <c r="D910" s="89" t="s">
        <v>21189</v>
      </c>
      <c r="E910" s="89" t="s">
        <v>19170</v>
      </c>
      <c r="F910" s="88" t="s">
        <v>19171</v>
      </c>
      <c r="G910" s="89" t="s">
        <v>19029</v>
      </c>
      <c r="H910" s="89" t="s">
        <v>19172</v>
      </c>
      <c r="I910" s="89" t="s">
        <v>19173</v>
      </c>
      <c r="J910" s="88" t="s">
        <v>19189</v>
      </c>
      <c r="K910" s="88" t="s">
        <v>19345</v>
      </c>
      <c r="L910" s="88" t="s">
        <v>21190</v>
      </c>
      <c r="M910" s="89" t="s">
        <v>9044</v>
      </c>
      <c r="N910" s="89" t="s">
        <v>693</v>
      </c>
      <c r="O910" s="90">
        <v>45452</v>
      </c>
      <c r="P910" s="90">
        <v>45452</v>
      </c>
      <c r="Q910" s="90">
        <v>45452</v>
      </c>
      <c r="R910" s="89">
        <v>477</v>
      </c>
      <c r="S910" s="89">
        <v>1</v>
      </c>
      <c r="T910" s="89" t="s">
        <v>19209</v>
      </c>
      <c r="U910" s="89" t="s">
        <v>21191</v>
      </c>
      <c r="W910" s="89" t="s">
        <v>1860</v>
      </c>
      <c r="X910" s="89" t="s">
        <v>693</v>
      </c>
      <c r="Y910" s="88" t="s">
        <v>21192</v>
      </c>
    </row>
    <row r="911" spans="1:25" x14ac:dyDescent="0.3">
      <c r="A911" s="84" t="str">
        <f t="shared" si="14"/>
        <v>ebanuel</v>
      </c>
      <c r="B911" s="88" t="s">
        <v>22625</v>
      </c>
      <c r="C911" s="89" t="s">
        <v>22626</v>
      </c>
      <c r="D911" s="89" t="s">
        <v>22627</v>
      </c>
      <c r="E911" s="89" t="s">
        <v>5630</v>
      </c>
      <c r="F911" s="88" t="s">
        <v>19236</v>
      </c>
      <c r="G911" s="89" t="s">
        <v>19032</v>
      </c>
      <c r="H911" s="89" t="s">
        <v>19227</v>
      </c>
      <c r="I911" s="89" t="s">
        <v>19173</v>
      </c>
      <c r="J911" s="88" t="s">
        <v>19174</v>
      </c>
      <c r="K911" s="88" t="s">
        <v>19309</v>
      </c>
      <c r="L911" s="88" t="s">
        <v>19513</v>
      </c>
      <c r="M911" s="89" t="s">
        <v>6528</v>
      </c>
      <c r="N911" s="89" t="s">
        <v>219</v>
      </c>
      <c r="O911" s="90">
        <v>45529</v>
      </c>
      <c r="P911" s="90">
        <v>45529</v>
      </c>
      <c r="Q911" s="90">
        <v>45529</v>
      </c>
      <c r="R911" s="89">
        <v>400</v>
      </c>
      <c r="S911" s="89">
        <v>1</v>
      </c>
      <c r="T911" s="89" t="s">
        <v>19209</v>
      </c>
      <c r="U911" s="89" t="s">
        <v>22628</v>
      </c>
      <c r="W911" s="89" t="s">
        <v>3841</v>
      </c>
      <c r="X911" s="89" t="s">
        <v>219</v>
      </c>
      <c r="Y911" s="88" t="s">
        <v>6792</v>
      </c>
    </row>
    <row r="912" spans="1:25" x14ac:dyDescent="0.3">
      <c r="A912" s="84" t="str">
        <f t="shared" si="14"/>
        <v>jterran</v>
      </c>
      <c r="B912" s="88" t="s">
        <v>25597</v>
      </c>
      <c r="C912" s="89" t="s">
        <v>25598</v>
      </c>
      <c r="D912" s="89" t="s">
        <v>25599</v>
      </c>
      <c r="E912" s="89" t="s">
        <v>19170</v>
      </c>
      <c r="F912" s="88" t="s">
        <v>19181</v>
      </c>
      <c r="G912" s="89" t="s">
        <v>19030</v>
      </c>
      <c r="H912" s="89" t="s">
        <v>19172</v>
      </c>
      <c r="I912" s="89" t="s">
        <v>19173</v>
      </c>
      <c r="J912" s="88" t="s">
        <v>19174</v>
      </c>
      <c r="K912" s="88" t="s">
        <v>19301</v>
      </c>
      <c r="L912" s="88" t="s">
        <v>19302</v>
      </c>
      <c r="M912" s="89" t="s">
        <v>19303</v>
      </c>
      <c r="N912" s="89" t="s">
        <v>3134</v>
      </c>
      <c r="O912" s="90">
        <v>45536</v>
      </c>
      <c r="P912" s="90">
        <v>45536</v>
      </c>
      <c r="Q912" s="90">
        <v>45536</v>
      </c>
      <c r="R912" s="89">
        <v>393</v>
      </c>
      <c r="S912" s="89">
        <v>1</v>
      </c>
      <c r="T912" s="89" t="s">
        <v>19209</v>
      </c>
      <c r="U912" s="89" t="s">
        <v>25600</v>
      </c>
      <c r="W912" s="89" t="s">
        <v>22544</v>
      </c>
      <c r="X912" s="89" t="s">
        <v>3134</v>
      </c>
      <c r="Y912" s="88" t="s">
        <v>25601</v>
      </c>
    </row>
    <row r="913" spans="1:25" x14ac:dyDescent="0.3">
      <c r="A913" s="84" t="str">
        <f t="shared" si="14"/>
        <v>vguy0</v>
      </c>
      <c r="B913" s="88" t="s">
        <v>29987</v>
      </c>
      <c r="C913" s="89" t="s">
        <v>29988</v>
      </c>
      <c r="D913" s="89" t="s">
        <v>29989</v>
      </c>
      <c r="E913" s="89" t="s">
        <v>5630</v>
      </c>
      <c r="F913" s="88" t="s">
        <v>19171</v>
      </c>
      <c r="G913" s="89" t="s">
        <v>19029</v>
      </c>
      <c r="H913" s="89" t="s">
        <v>19172</v>
      </c>
      <c r="I913" s="89" t="s">
        <v>19173</v>
      </c>
      <c r="J913" s="88" t="s">
        <v>19174</v>
      </c>
      <c r="K913" s="88" t="s">
        <v>19207</v>
      </c>
      <c r="L913" s="88" t="s">
        <v>19208</v>
      </c>
      <c r="M913" s="89" t="s">
        <v>10249</v>
      </c>
      <c r="N913" s="89" t="s">
        <v>219</v>
      </c>
      <c r="O913" s="90">
        <v>45550</v>
      </c>
      <c r="P913" s="90">
        <v>45550</v>
      </c>
      <c r="Q913" s="90">
        <v>45550</v>
      </c>
      <c r="R913" s="89">
        <v>379</v>
      </c>
      <c r="S913" s="89">
        <v>1</v>
      </c>
      <c r="T913" s="89" t="s">
        <v>19209</v>
      </c>
      <c r="U913" s="89" t="s">
        <v>29990</v>
      </c>
      <c r="W913" s="89" t="s">
        <v>9140</v>
      </c>
      <c r="X913" s="89" t="s">
        <v>219</v>
      </c>
      <c r="Y913" s="88" t="s">
        <v>10599</v>
      </c>
    </row>
    <row r="914" spans="1:25" x14ac:dyDescent="0.3">
      <c r="A914" s="84" t="str">
        <f t="shared" si="14"/>
        <v>amarti3</v>
      </c>
      <c r="B914" s="88" t="s">
        <v>19928</v>
      </c>
      <c r="C914" s="89" t="s">
        <v>19929</v>
      </c>
      <c r="D914" s="89" t="s">
        <v>19930</v>
      </c>
      <c r="E914" s="89" t="s">
        <v>19170</v>
      </c>
      <c r="F914" s="88" t="s">
        <v>19181</v>
      </c>
      <c r="G914" s="89" t="s">
        <v>19030</v>
      </c>
      <c r="H914" s="89" t="s">
        <v>19172</v>
      </c>
      <c r="I914" s="89" t="s">
        <v>19173</v>
      </c>
      <c r="J914" s="88" t="s">
        <v>19174</v>
      </c>
      <c r="K914" s="88" t="s">
        <v>19207</v>
      </c>
      <c r="L914" s="88" t="s">
        <v>19208</v>
      </c>
      <c r="M914" s="89" t="s">
        <v>10249</v>
      </c>
      <c r="N914" s="89" t="s">
        <v>219</v>
      </c>
      <c r="O914" s="90">
        <v>45564</v>
      </c>
      <c r="P914" s="90">
        <v>45564</v>
      </c>
      <c r="Q914" s="90">
        <v>45564</v>
      </c>
      <c r="R914" s="89">
        <v>365</v>
      </c>
      <c r="S914" s="89">
        <v>1</v>
      </c>
      <c r="T914" s="89" t="s">
        <v>19209</v>
      </c>
      <c r="U914" s="89">
        <v>2921</v>
      </c>
      <c r="V914" s="89" t="s">
        <v>19931</v>
      </c>
      <c r="W914" s="89" t="s">
        <v>4819</v>
      </c>
      <c r="X914" s="89" t="s">
        <v>219</v>
      </c>
      <c r="Y914" s="88" t="s">
        <v>19932</v>
      </c>
    </row>
    <row r="915" spans="1:25" x14ac:dyDescent="0.3">
      <c r="A915" s="84" t="str">
        <f t="shared" si="14"/>
        <v>jkain</v>
      </c>
      <c r="B915" s="88" t="s">
        <v>24826</v>
      </c>
      <c r="C915" s="89" t="s">
        <v>24827</v>
      </c>
      <c r="D915" s="89" t="s">
        <v>24828</v>
      </c>
      <c r="E915" s="89" t="s">
        <v>5630</v>
      </c>
      <c r="F915" s="88" t="s">
        <v>19171</v>
      </c>
      <c r="G915" s="89" t="s">
        <v>19029</v>
      </c>
      <c r="H915" s="89" t="s">
        <v>19172</v>
      </c>
      <c r="I915" s="89" t="s">
        <v>19173</v>
      </c>
      <c r="J915" s="88" t="s">
        <v>19174</v>
      </c>
      <c r="K915" s="88" t="s">
        <v>19216</v>
      </c>
      <c r="L915" s="88" t="s">
        <v>19237</v>
      </c>
      <c r="M915" s="89" t="s">
        <v>19238</v>
      </c>
      <c r="N915" s="89" t="s">
        <v>250</v>
      </c>
      <c r="O915" s="90">
        <v>45564</v>
      </c>
      <c r="P915" s="90">
        <v>45564</v>
      </c>
      <c r="Q915" s="90">
        <v>45564</v>
      </c>
      <c r="R915" s="89">
        <v>365</v>
      </c>
      <c r="S915" s="89">
        <v>1</v>
      </c>
      <c r="T915" s="89" t="s">
        <v>19209</v>
      </c>
      <c r="U915" s="89" t="s">
        <v>24829</v>
      </c>
      <c r="W915" s="89" t="s">
        <v>4705</v>
      </c>
      <c r="X915" s="89" t="s">
        <v>250</v>
      </c>
      <c r="Y915" s="88" t="s">
        <v>9904</v>
      </c>
    </row>
    <row r="916" spans="1:25" x14ac:dyDescent="0.3">
      <c r="A916" s="84" t="str">
        <f t="shared" si="14"/>
        <v>aroot</v>
      </c>
      <c r="B916" s="88" t="s">
        <v>20083</v>
      </c>
      <c r="C916" s="89" t="s">
        <v>20084</v>
      </c>
      <c r="D916" s="89" t="s">
        <v>20085</v>
      </c>
      <c r="E916" s="89" t="s">
        <v>19170</v>
      </c>
      <c r="F916" s="88" t="s">
        <v>19171</v>
      </c>
      <c r="G916" s="89" t="s">
        <v>19029</v>
      </c>
      <c r="H916" s="89" t="s">
        <v>19172</v>
      </c>
      <c r="I916" s="89" t="s">
        <v>19173</v>
      </c>
      <c r="J916" s="88" t="s">
        <v>19174</v>
      </c>
      <c r="K916" s="88" t="s">
        <v>19175</v>
      </c>
      <c r="L916" s="88" t="s">
        <v>20086</v>
      </c>
      <c r="M916" s="89" t="s">
        <v>6579</v>
      </c>
      <c r="N916" s="89" t="s">
        <v>4327</v>
      </c>
      <c r="O916" s="90">
        <v>45578</v>
      </c>
      <c r="P916" s="90">
        <v>45578</v>
      </c>
      <c r="Q916" s="90">
        <v>45578</v>
      </c>
      <c r="R916" s="89">
        <v>351</v>
      </c>
      <c r="S916" s="89">
        <v>0</v>
      </c>
      <c r="T916" s="89" t="s">
        <v>19176</v>
      </c>
      <c r="U916" s="89" t="s">
        <v>20087</v>
      </c>
      <c r="W916" s="89" t="s">
        <v>20088</v>
      </c>
      <c r="X916" s="89" t="s">
        <v>4327</v>
      </c>
      <c r="Y916" s="88" t="s">
        <v>20089</v>
      </c>
    </row>
    <row r="917" spans="1:25" x14ac:dyDescent="0.3">
      <c r="A917" s="84" t="str">
        <f t="shared" si="14"/>
        <v>avega0</v>
      </c>
      <c r="B917" s="88" t="s">
        <v>20248</v>
      </c>
      <c r="C917" s="89" t="s">
        <v>20249</v>
      </c>
      <c r="D917" s="89" t="s">
        <v>20250</v>
      </c>
      <c r="E917" s="89" t="s">
        <v>5630</v>
      </c>
      <c r="F917" s="88" t="s">
        <v>19236</v>
      </c>
      <c r="G917" s="89" t="s">
        <v>19032</v>
      </c>
      <c r="H917" s="89" t="s">
        <v>19227</v>
      </c>
      <c r="I917" s="89" t="s">
        <v>19173</v>
      </c>
      <c r="J917" s="88" t="s">
        <v>19174</v>
      </c>
      <c r="K917" s="88" t="s">
        <v>19258</v>
      </c>
      <c r="L917" s="88" t="s">
        <v>19259</v>
      </c>
      <c r="M917" s="89" t="s">
        <v>19260</v>
      </c>
      <c r="N917" s="89" t="s">
        <v>279</v>
      </c>
      <c r="O917" s="90">
        <v>45606</v>
      </c>
      <c r="P917" s="90">
        <v>45606</v>
      </c>
      <c r="Q917" s="90">
        <v>45606</v>
      </c>
      <c r="R917" s="89">
        <v>323</v>
      </c>
      <c r="S917" s="89">
        <v>0</v>
      </c>
      <c r="T917" s="89" t="s">
        <v>19176</v>
      </c>
      <c r="U917" s="89" t="s">
        <v>20251</v>
      </c>
      <c r="W917" s="89" t="s">
        <v>20252</v>
      </c>
      <c r="X917" s="89" t="s">
        <v>279</v>
      </c>
      <c r="Y917" s="88" t="s">
        <v>18330</v>
      </c>
    </row>
    <row r="918" spans="1:25" x14ac:dyDescent="0.3">
      <c r="A918" s="84" t="str">
        <f t="shared" si="14"/>
        <v>jdundas</v>
      </c>
      <c r="B918" s="88" t="s">
        <v>24377</v>
      </c>
      <c r="C918" s="89" t="s">
        <v>24378</v>
      </c>
      <c r="D918" s="89" t="s">
        <v>24379</v>
      </c>
      <c r="E918" s="89" t="s">
        <v>19170</v>
      </c>
      <c r="F918" s="88" t="s">
        <v>19171</v>
      </c>
      <c r="G918" s="89" t="s">
        <v>19029</v>
      </c>
      <c r="H918" s="89" t="s">
        <v>19172</v>
      </c>
      <c r="I918" s="89" t="s">
        <v>19173</v>
      </c>
      <c r="J918" s="88" t="s">
        <v>19174</v>
      </c>
      <c r="K918" s="88" t="s">
        <v>19802</v>
      </c>
      <c r="L918" s="88" t="s">
        <v>19803</v>
      </c>
      <c r="M918" s="89" t="s">
        <v>19804</v>
      </c>
      <c r="N918" s="89" t="s">
        <v>549</v>
      </c>
      <c r="O918" s="90">
        <v>45620</v>
      </c>
      <c r="P918" s="90">
        <v>45620</v>
      </c>
      <c r="Q918" s="90">
        <v>45620</v>
      </c>
      <c r="R918" s="89">
        <v>309</v>
      </c>
      <c r="S918" s="89">
        <v>0</v>
      </c>
      <c r="T918" s="89" t="s">
        <v>19176</v>
      </c>
      <c r="U918" s="89" t="s">
        <v>24380</v>
      </c>
      <c r="W918" s="89" t="s">
        <v>3940</v>
      </c>
      <c r="X918" s="89" t="s">
        <v>1502</v>
      </c>
      <c r="Y918" s="88" t="s">
        <v>24381</v>
      </c>
    </row>
    <row r="919" spans="1:25" x14ac:dyDescent="0.3">
      <c r="A919" s="84" t="str">
        <f t="shared" si="14"/>
        <v>credwin</v>
      </c>
      <c r="B919" s="88" t="s">
        <v>21475</v>
      </c>
      <c r="C919" s="89" t="s">
        <v>21476</v>
      </c>
      <c r="D919" s="89" t="s">
        <v>21477</v>
      </c>
      <c r="E919" s="89" t="s">
        <v>19170</v>
      </c>
      <c r="F919" s="88" t="s">
        <v>19171</v>
      </c>
      <c r="G919" s="89" t="s">
        <v>19029</v>
      </c>
      <c r="H919" s="89" t="s">
        <v>19172</v>
      </c>
      <c r="I919" s="89" t="s">
        <v>19173</v>
      </c>
      <c r="J919" s="88" t="s">
        <v>19189</v>
      </c>
      <c r="K919" s="88" t="s">
        <v>19333</v>
      </c>
      <c r="L919" s="88" t="s">
        <v>21478</v>
      </c>
      <c r="M919" s="89" t="s">
        <v>9382</v>
      </c>
      <c r="N919" s="89" t="s">
        <v>366</v>
      </c>
      <c r="O919" s="90">
        <v>45627</v>
      </c>
      <c r="P919" s="90">
        <v>45627</v>
      </c>
      <c r="Q919" s="90">
        <v>45627</v>
      </c>
      <c r="R919" s="89">
        <v>302</v>
      </c>
      <c r="S919" s="89">
        <v>0</v>
      </c>
      <c r="T919" s="89" t="s">
        <v>19176</v>
      </c>
      <c r="U919" s="89" t="s">
        <v>21479</v>
      </c>
      <c r="W919" s="89" t="s">
        <v>21480</v>
      </c>
      <c r="X919" s="89" t="s">
        <v>366</v>
      </c>
      <c r="Y919" s="88" t="s">
        <v>21481</v>
      </c>
    </row>
    <row r="920" spans="1:25" x14ac:dyDescent="0.3">
      <c r="A920" s="84" t="str">
        <f t="shared" si="14"/>
        <v>twoodge</v>
      </c>
      <c r="B920" s="88" t="s">
        <v>29945</v>
      </c>
      <c r="C920" s="89" t="s">
        <v>29946</v>
      </c>
      <c r="D920" s="89" t="s">
        <v>29947</v>
      </c>
      <c r="E920" s="89" t="s">
        <v>19170</v>
      </c>
      <c r="F920" s="88" t="s">
        <v>19171</v>
      </c>
      <c r="G920" s="89" t="s">
        <v>19029</v>
      </c>
      <c r="H920" s="89" t="s">
        <v>19172</v>
      </c>
      <c r="I920" s="89" t="s">
        <v>19173</v>
      </c>
      <c r="J920" s="88" t="s">
        <v>19189</v>
      </c>
      <c r="K920" s="88" t="s">
        <v>19333</v>
      </c>
      <c r="L920" s="88" t="s">
        <v>19467</v>
      </c>
      <c r="M920" s="89" t="s">
        <v>9084</v>
      </c>
      <c r="N920" s="89" t="s">
        <v>260</v>
      </c>
      <c r="O920" s="90">
        <v>45648</v>
      </c>
      <c r="P920" s="90">
        <v>45648</v>
      </c>
      <c r="Q920" s="90">
        <v>45648</v>
      </c>
      <c r="R920" s="89">
        <v>281</v>
      </c>
      <c r="S920" s="89">
        <v>0</v>
      </c>
      <c r="T920" s="89" t="s">
        <v>19176</v>
      </c>
      <c r="U920" s="89" t="s">
        <v>29948</v>
      </c>
      <c r="W920" s="89" t="s">
        <v>29949</v>
      </c>
      <c r="X920" s="89" t="s">
        <v>260</v>
      </c>
      <c r="Y920" s="88" t="s">
        <v>29950</v>
      </c>
    </row>
    <row r="921" spans="1:25" x14ac:dyDescent="0.3">
      <c r="A921" s="84" t="str">
        <f t="shared" si="14"/>
        <v>mlynn</v>
      </c>
      <c r="B921" s="88" t="s">
        <v>26917</v>
      </c>
      <c r="C921" s="89" t="s">
        <v>26918</v>
      </c>
      <c r="D921" s="89" t="s">
        <v>26919</v>
      </c>
      <c r="E921" s="89" t="s">
        <v>19170</v>
      </c>
      <c r="F921" s="88" t="s">
        <v>19171</v>
      </c>
      <c r="G921" s="89" t="s">
        <v>19029</v>
      </c>
      <c r="H921" s="89" t="s">
        <v>19172</v>
      </c>
      <c r="I921" s="89" t="s">
        <v>19173</v>
      </c>
      <c r="J921" s="88" t="s">
        <v>19189</v>
      </c>
      <c r="K921" s="88" t="s">
        <v>19374</v>
      </c>
      <c r="L921" s="88" t="s">
        <v>19375</v>
      </c>
      <c r="M921" s="89" t="s">
        <v>19376</v>
      </c>
      <c r="N921" s="89" t="s">
        <v>575</v>
      </c>
      <c r="O921" s="90">
        <v>45655</v>
      </c>
      <c r="P921" s="90">
        <v>45655</v>
      </c>
      <c r="Q921" s="90">
        <v>45655</v>
      </c>
      <c r="R921" s="89">
        <v>274</v>
      </c>
      <c r="S921" s="89">
        <v>0</v>
      </c>
      <c r="T921" s="89" t="s">
        <v>19176</v>
      </c>
      <c r="U921" s="89" t="s">
        <v>26920</v>
      </c>
      <c r="W921" s="89" t="s">
        <v>26921</v>
      </c>
      <c r="X921" s="89" t="s">
        <v>575</v>
      </c>
      <c r="Y921" s="88" t="s">
        <v>26922</v>
      </c>
    </row>
    <row r="922" spans="1:25" x14ac:dyDescent="0.3">
      <c r="A922" s="84" t="str">
        <f t="shared" si="14"/>
        <v>dmeyer</v>
      </c>
      <c r="B922" s="88" t="s">
        <v>22247</v>
      </c>
      <c r="C922" s="89" t="s">
        <v>22248</v>
      </c>
      <c r="D922" s="89" t="s">
        <v>22249</v>
      </c>
      <c r="E922" s="89" t="s">
        <v>19170</v>
      </c>
      <c r="F922" s="88" t="s">
        <v>19181</v>
      </c>
      <c r="G922" s="89" t="s">
        <v>19030</v>
      </c>
      <c r="H922" s="89" t="s">
        <v>19172</v>
      </c>
      <c r="I922" s="89" t="s">
        <v>19173</v>
      </c>
      <c r="J922" s="88" t="s">
        <v>19174</v>
      </c>
      <c r="K922" s="88" t="s">
        <v>19216</v>
      </c>
      <c r="L922" s="88" t="s">
        <v>19217</v>
      </c>
      <c r="M922" s="89" t="s">
        <v>19218</v>
      </c>
      <c r="N922" s="89" t="s">
        <v>453</v>
      </c>
      <c r="O922" s="90">
        <v>45655</v>
      </c>
      <c r="P922" s="90">
        <v>45655</v>
      </c>
      <c r="Q922" s="90">
        <v>45655</v>
      </c>
      <c r="R922" s="89">
        <v>274</v>
      </c>
      <c r="S922" s="89">
        <v>0</v>
      </c>
      <c r="T922" s="89" t="s">
        <v>19176</v>
      </c>
      <c r="U922" s="89" t="s">
        <v>22250</v>
      </c>
      <c r="W922" s="89" t="s">
        <v>22251</v>
      </c>
      <c r="X922" s="89" t="s">
        <v>453</v>
      </c>
      <c r="Y922" s="88" t="s">
        <v>22252</v>
      </c>
    </row>
    <row r="923" spans="1:25" x14ac:dyDescent="0.3">
      <c r="A923" s="84" t="str">
        <f t="shared" si="14"/>
        <v>gloyd</v>
      </c>
      <c r="B923" s="88" t="s">
        <v>23411</v>
      </c>
      <c r="C923" s="89" t="s">
        <v>23412</v>
      </c>
      <c r="D923" s="89" t="s">
        <v>23413</v>
      </c>
      <c r="E923" s="89" t="s">
        <v>5630</v>
      </c>
      <c r="F923" s="88" t="s">
        <v>19171</v>
      </c>
      <c r="G923" s="89" t="s">
        <v>19029</v>
      </c>
      <c r="H923" s="89" t="s">
        <v>19172</v>
      </c>
      <c r="I923" s="89" t="s">
        <v>19173</v>
      </c>
      <c r="J923" s="88" t="s">
        <v>19174</v>
      </c>
      <c r="K923" s="88" t="s">
        <v>19802</v>
      </c>
      <c r="L923" s="88" t="s">
        <v>19803</v>
      </c>
      <c r="M923" s="89" t="s">
        <v>19804</v>
      </c>
      <c r="N923" s="89" t="s">
        <v>549</v>
      </c>
      <c r="O923" s="90">
        <v>45662</v>
      </c>
      <c r="P923" s="90">
        <v>45662</v>
      </c>
      <c r="Q923" s="90">
        <v>45662</v>
      </c>
      <c r="R923" s="89">
        <v>267</v>
      </c>
      <c r="S923" s="89">
        <v>0</v>
      </c>
      <c r="T923" s="89" t="s">
        <v>19176</v>
      </c>
      <c r="U923" s="89" t="s">
        <v>23414</v>
      </c>
      <c r="V923" s="89" t="s">
        <v>23415</v>
      </c>
      <c r="W923" s="89" t="s">
        <v>23416</v>
      </c>
      <c r="X923" s="89" t="s">
        <v>983</v>
      </c>
      <c r="Y923" s="88" t="s">
        <v>23417</v>
      </c>
    </row>
    <row r="924" spans="1:25" x14ac:dyDescent="0.3">
      <c r="A924" s="84" t="str">
        <f t="shared" si="14"/>
        <v>mdunahe</v>
      </c>
      <c r="B924" s="88" t="s">
        <v>26632</v>
      </c>
      <c r="C924" s="89" t="s">
        <v>26633</v>
      </c>
      <c r="D924" s="89" t="s">
        <v>26634</v>
      </c>
      <c r="E924" s="89" t="s">
        <v>5630</v>
      </c>
      <c r="F924" s="88" t="s">
        <v>19215</v>
      </c>
      <c r="G924" s="89" t="s">
        <v>19033</v>
      </c>
      <c r="H924" s="89" t="s">
        <v>19172</v>
      </c>
      <c r="I924" s="89" t="s">
        <v>19173</v>
      </c>
      <c r="J924" s="88" t="s">
        <v>19189</v>
      </c>
      <c r="K924" s="88" t="s">
        <v>19217</v>
      </c>
      <c r="L924" s="88" t="s">
        <v>19824</v>
      </c>
      <c r="M924" s="89" t="s">
        <v>19825</v>
      </c>
      <c r="N924" s="89" t="s">
        <v>752</v>
      </c>
      <c r="O924" s="90">
        <v>45676</v>
      </c>
      <c r="P924" s="90">
        <v>45676</v>
      </c>
      <c r="Q924" s="90">
        <v>45676</v>
      </c>
      <c r="R924" s="89">
        <v>253</v>
      </c>
      <c r="S924" s="89">
        <v>0</v>
      </c>
      <c r="T924" s="89" t="s">
        <v>19176</v>
      </c>
      <c r="U924" s="89" t="s">
        <v>26635</v>
      </c>
      <c r="V924" s="89" t="s">
        <v>26636</v>
      </c>
      <c r="W924" s="89" t="s">
        <v>26637</v>
      </c>
      <c r="X924" s="89" t="s">
        <v>752</v>
      </c>
      <c r="Y924" s="88" t="s">
        <v>26638</v>
      </c>
    </row>
    <row r="925" spans="1:25" x14ac:dyDescent="0.3">
      <c r="A925" s="84" t="str">
        <f t="shared" si="14"/>
        <v>lmeinde</v>
      </c>
      <c r="B925" s="88" t="s">
        <v>26285</v>
      </c>
      <c r="C925" s="89" t="s">
        <v>26286</v>
      </c>
      <c r="D925" s="89" t="s">
        <v>26287</v>
      </c>
      <c r="E925" s="89" t="s">
        <v>19170</v>
      </c>
      <c r="F925" s="88" t="s">
        <v>19171</v>
      </c>
      <c r="G925" s="89" t="s">
        <v>19029</v>
      </c>
      <c r="H925" s="89" t="s">
        <v>19172</v>
      </c>
      <c r="I925" s="89" t="s">
        <v>19173</v>
      </c>
      <c r="J925" s="88" t="s">
        <v>19174</v>
      </c>
      <c r="K925" s="88" t="s">
        <v>20070</v>
      </c>
      <c r="L925" s="88" t="s">
        <v>20071</v>
      </c>
      <c r="M925" s="89" t="s">
        <v>20072</v>
      </c>
      <c r="N925" s="89" t="s">
        <v>955</v>
      </c>
      <c r="O925" s="90">
        <v>45690</v>
      </c>
      <c r="P925" s="90">
        <v>45690</v>
      </c>
      <c r="Q925" s="90">
        <v>45690</v>
      </c>
      <c r="R925" s="89">
        <v>239</v>
      </c>
      <c r="S925" s="89">
        <v>0</v>
      </c>
      <c r="T925" s="89" t="s">
        <v>19176</v>
      </c>
      <c r="U925" s="89" t="s">
        <v>26288</v>
      </c>
      <c r="W925" s="89" t="s">
        <v>26289</v>
      </c>
      <c r="X925" s="89" t="s">
        <v>2135</v>
      </c>
      <c r="Y925" s="88" t="s">
        <v>26290</v>
      </c>
    </row>
    <row r="926" spans="1:25" x14ac:dyDescent="0.3">
      <c r="A926" s="84" t="str">
        <f t="shared" si="14"/>
        <v>pnavas</v>
      </c>
      <c r="B926" s="88" t="s">
        <v>27899</v>
      </c>
      <c r="C926" s="89" t="s">
        <v>27900</v>
      </c>
      <c r="D926" s="89" t="s">
        <v>27901</v>
      </c>
      <c r="E926" s="89" t="s">
        <v>19170</v>
      </c>
      <c r="F926" s="88" t="s">
        <v>19181</v>
      </c>
      <c r="G926" s="89" t="s">
        <v>19030</v>
      </c>
      <c r="H926" s="89" t="s">
        <v>19172</v>
      </c>
      <c r="I926" s="89" t="s">
        <v>19173</v>
      </c>
      <c r="J926" s="88" t="s">
        <v>19174</v>
      </c>
      <c r="K926" s="88" t="s">
        <v>19301</v>
      </c>
      <c r="L926" s="88" t="s">
        <v>19301</v>
      </c>
      <c r="M926" s="89" t="s">
        <v>19819</v>
      </c>
      <c r="N926" s="89" t="s">
        <v>760</v>
      </c>
      <c r="O926" s="90">
        <v>45697</v>
      </c>
      <c r="P926" s="90">
        <v>45697</v>
      </c>
      <c r="Q926" s="90">
        <v>45697</v>
      </c>
      <c r="R926" s="89">
        <v>232</v>
      </c>
      <c r="S926" s="89">
        <v>0</v>
      </c>
      <c r="T926" s="89" t="s">
        <v>19176</v>
      </c>
      <c r="U926" s="89" t="s">
        <v>27902</v>
      </c>
      <c r="W926" s="89" t="s">
        <v>27903</v>
      </c>
      <c r="X926" s="89" t="s">
        <v>760</v>
      </c>
      <c r="Y926" s="88" t="s">
        <v>27904</v>
      </c>
    </row>
    <row r="927" spans="1:25" x14ac:dyDescent="0.3">
      <c r="A927" s="84" t="str">
        <f t="shared" si="14"/>
        <v>jbowser</v>
      </c>
      <c r="B927" s="88" t="s">
        <v>24138</v>
      </c>
      <c r="C927" s="89" t="s">
        <v>24139</v>
      </c>
      <c r="D927" s="89" t="s">
        <v>24140</v>
      </c>
      <c r="E927" s="89" t="s">
        <v>19170</v>
      </c>
      <c r="F927" s="88" t="s">
        <v>20261</v>
      </c>
      <c r="G927" s="89" t="s">
        <v>19039</v>
      </c>
      <c r="H927" s="89" t="s">
        <v>19172</v>
      </c>
      <c r="I927" s="89" t="s">
        <v>19173</v>
      </c>
      <c r="J927" s="88" t="s">
        <v>19189</v>
      </c>
      <c r="K927" s="88" t="s">
        <v>20262</v>
      </c>
      <c r="L927" s="88" t="s">
        <v>20263</v>
      </c>
      <c r="M927" s="89" t="s">
        <v>20264</v>
      </c>
      <c r="N927" s="89" t="s">
        <v>435</v>
      </c>
      <c r="O927" s="90">
        <v>45732</v>
      </c>
      <c r="P927" s="90">
        <v>45732</v>
      </c>
      <c r="Q927" s="90">
        <v>45732</v>
      </c>
      <c r="R927" s="89">
        <v>197</v>
      </c>
      <c r="S927" s="89">
        <v>0</v>
      </c>
      <c r="T927" s="89" t="s">
        <v>19176</v>
      </c>
      <c r="U927" s="89" t="s">
        <v>24141</v>
      </c>
      <c r="W927" s="89" t="s">
        <v>24142</v>
      </c>
      <c r="X927" s="89" t="s">
        <v>435</v>
      </c>
      <c r="Y927" s="88" t="s">
        <v>24143</v>
      </c>
    </row>
    <row r="928" spans="1:25" x14ac:dyDescent="0.3">
      <c r="A928" s="84" t="str">
        <f t="shared" si="14"/>
        <v>jlora</v>
      </c>
      <c r="B928" s="88" t="s">
        <v>24954</v>
      </c>
      <c r="C928" s="89" t="s">
        <v>24955</v>
      </c>
      <c r="D928" s="89" t="s">
        <v>24956</v>
      </c>
      <c r="E928" s="89" t="s">
        <v>5630</v>
      </c>
      <c r="F928" s="88" t="s">
        <v>19171</v>
      </c>
      <c r="G928" s="89" t="s">
        <v>19029</v>
      </c>
      <c r="H928" s="89" t="s">
        <v>19172</v>
      </c>
      <c r="I928" s="89" t="s">
        <v>19173</v>
      </c>
      <c r="J928" s="88" t="s">
        <v>19189</v>
      </c>
      <c r="K928" s="88" t="s">
        <v>19345</v>
      </c>
      <c r="L928" s="88" t="s">
        <v>19346</v>
      </c>
      <c r="M928" s="89" t="s">
        <v>19347</v>
      </c>
      <c r="N928" s="89" t="s">
        <v>382</v>
      </c>
      <c r="O928" s="90">
        <v>45725</v>
      </c>
      <c r="P928" s="90">
        <v>45725</v>
      </c>
      <c r="Q928" s="90">
        <v>45725</v>
      </c>
      <c r="R928" s="89">
        <v>204</v>
      </c>
      <c r="S928" s="89">
        <v>0</v>
      </c>
      <c r="T928" s="89" t="s">
        <v>19176</v>
      </c>
      <c r="U928" s="89" t="s">
        <v>24957</v>
      </c>
      <c r="W928" s="89" t="s">
        <v>3007</v>
      </c>
      <c r="X928" s="89" t="s">
        <v>382</v>
      </c>
      <c r="Y928" s="88" t="s">
        <v>15710</v>
      </c>
    </row>
    <row r="929" spans="1:25" x14ac:dyDescent="0.3">
      <c r="A929" s="84" t="str">
        <f t="shared" si="14"/>
        <v>dlynn</v>
      </c>
      <c r="B929" s="88" t="s">
        <v>22148</v>
      </c>
      <c r="C929" s="89" t="s">
        <v>22149</v>
      </c>
      <c r="D929" s="89" t="s">
        <v>22150</v>
      </c>
      <c r="E929" s="89" t="s">
        <v>5630</v>
      </c>
      <c r="F929" s="88" t="s">
        <v>19372</v>
      </c>
      <c r="G929" s="89" t="s">
        <v>19373</v>
      </c>
      <c r="H929" s="89" t="s">
        <v>19172</v>
      </c>
      <c r="I929" s="89" t="s">
        <v>19173</v>
      </c>
      <c r="J929" s="88" t="s">
        <v>19189</v>
      </c>
      <c r="K929" s="88" t="s">
        <v>19374</v>
      </c>
      <c r="L929" s="88" t="s">
        <v>19492</v>
      </c>
      <c r="M929" s="89" t="s">
        <v>19493</v>
      </c>
      <c r="N929" s="89" t="s">
        <v>268</v>
      </c>
      <c r="O929" s="90">
        <v>45753</v>
      </c>
      <c r="P929" s="90">
        <v>45753</v>
      </c>
      <c r="Q929" s="90">
        <v>45753</v>
      </c>
      <c r="R929" s="89">
        <v>176</v>
      </c>
      <c r="S929" s="89">
        <v>0</v>
      </c>
      <c r="T929" s="89" t="s">
        <v>19193</v>
      </c>
      <c r="U929" s="89" t="s">
        <v>22151</v>
      </c>
      <c r="V929" s="89">
        <v>203</v>
      </c>
      <c r="W929" s="89" t="s">
        <v>22152</v>
      </c>
      <c r="X929" s="89" t="s">
        <v>297</v>
      </c>
      <c r="Y929" s="88" t="s">
        <v>22153</v>
      </c>
    </row>
    <row r="930" spans="1:25" x14ac:dyDescent="0.3">
      <c r="A930" s="84" t="str">
        <f t="shared" si="14"/>
        <v>lcrawfo</v>
      </c>
      <c r="B930" s="88" t="s">
        <v>26191</v>
      </c>
      <c r="C930" s="89" t="s">
        <v>26192</v>
      </c>
      <c r="D930" s="89" t="s">
        <v>26193</v>
      </c>
      <c r="E930" s="89" t="s">
        <v>5630</v>
      </c>
      <c r="F930" s="88" t="s">
        <v>19171</v>
      </c>
      <c r="G930" s="89" t="s">
        <v>19029</v>
      </c>
      <c r="H930" s="89" t="s">
        <v>19172</v>
      </c>
      <c r="I930" s="89" t="s">
        <v>19173</v>
      </c>
      <c r="J930" s="88" t="s">
        <v>19189</v>
      </c>
      <c r="K930" s="88" t="s">
        <v>19273</v>
      </c>
      <c r="L930" s="88" t="s">
        <v>19274</v>
      </c>
      <c r="M930" s="89" t="s">
        <v>7733</v>
      </c>
      <c r="N930" s="89" t="s">
        <v>328</v>
      </c>
      <c r="O930" s="90">
        <v>45760</v>
      </c>
      <c r="P930" s="90">
        <v>45760</v>
      </c>
      <c r="Q930" s="90">
        <v>45760</v>
      </c>
      <c r="R930" s="89">
        <v>169</v>
      </c>
      <c r="S930" s="89">
        <v>0</v>
      </c>
      <c r="T930" s="89" t="s">
        <v>19193</v>
      </c>
      <c r="U930" s="89" t="s">
        <v>9121</v>
      </c>
      <c r="V930" s="89" t="s">
        <v>24509</v>
      </c>
      <c r="W930" s="89" t="s">
        <v>327</v>
      </c>
      <c r="X930" s="89" t="s">
        <v>328</v>
      </c>
      <c r="Y930" s="88" t="s">
        <v>9123</v>
      </c>
    </row>
    <row r="931" spans="1:25" x14ac:dyDescent="0.3">
      <c r="A931" s="84" t="str">
        <f t="shared" si="14"/>
        <v>oturpin</v>
      </c>
      <c r="B931" s="88" t="s">
        <v>27715</v>
      </c>
      <c r="C931" s="89" t="s">
        <v>27716</v>
      </c>
      <c r="D931" s="89" t="s">
        <v>27717</v>
      </c>
      <c r="E931" s="89" t="s">
        <v>19170</v>
      </c>
      <c r="F931" s="88" t="s">
        <v>19171</v>
      </c>
      <c r="G931" s="89" t="s">
        <v>19029</v>
      </c>
      <c r="H931" s="89" t="s">
        <v>19172</v>
      </c>
      <c r="I931" s="89" t="s">
        <v>19173</v>
      </c>
      <c r="J931" s="88" t="s">
        <v>19189</v>
      </c>
      <c r="K931" s="88" t="s">
        <v>19471</v>
      </c>
      <c r="L931" s="88" t="s">
        <v>20722</v>
      </c>
      <c r="M931" s="89" t="s">
        <v>20723</v>
      </c>
      <c r="N931" s="89" t="s">
        <v>719</v>
      </c>
      <c r="O931" s="90">
        <v>45767</v>
      </c>
      <c r="P931" s="90">
        <v>45767</v>
      </c>
      <c r="Q931" s="90">
        <v>45767</v>
      </c>
      <c r="R931" s="89">
        <v>162</v>
      </c>
      <c r="S931" s="89">
        <v>0</v>
      </c>
      <c r="T931" s="89" t="s">
        <v>19193</v>
      </c>
      <c r="U931" s="89" t="s">
        <v>27718</v>
      </c>
      <c r="W931" s="89" t="s">
        <v>640</v>
      </c>
      <c r="X931" s="89" t="s">
        <v>719</v>
      </c>
      <c r="Y931" s="88" t="s">
        <v>27719</v>
      </c>
    </row>
    <row r="932" spans="1:25" x14ac:dyDescent="0.3">
      <c r="A932" s="84" t="str">
        <f t="shared" si="14"/>
        <v>kblatz</v>
      </c>
      <c r="B932" s="88" t="s">
        <v>25807</v>
      </c>
      <c r="C932" s="89" t="s">
        <v>25808</v>
      </c>
      <c r="D932" s="89" t="s">
        <v>25809</v>
      </c>
      <c r="E932" s="89" t="s">
        <v>19170</v>
      </c>
      <c r="F932" s="88" t="s">
        <v>19171</v>
      </c>
      <c r="G932" s="89" t="s">
        <v>19029</v>
      </c>
      <c r="H932" s="89" t="s">
        <v>19172</v>
      </c>
      <c r="I932" s="89" t="s">
        <v>19173</v>
      </c>
      <c r="J932" s="88" t="s">
        <v>19189</v>
      </c>
      <c r="K932" s="88" t="s">
        <v>19333</v>
      </c>
      <c r="L932" s="88" t="s">
        <v>19467</v>
      </c>
      <c r="M932" s="89" t="s">
        <v>9084</v>
      </c>
      <c r="N932" s="89" t="s">
        <v>260</v>
      </c>
      <c r="O932" s="90">
        <v>45774</v>
      </c>
      <c r="P932" s="90">
        <v>45774</v>
      </c>
      <c r="Q932" s="90">
        <v>45774</v>
      </c>
      <c r="R932" s="89">
        <v>155</v>
      </c>
      <c r="S932" s="89">
        <v>0</v>
      </c>
      <c r="T932" s="89" t="s">
        <v>19193</v>
      </c>
      <c r="U932" s="89" t="s">
        <v>25810</v>
      </c>
      <c r="W932" s="89" t="s">
        <v>25811</v>
      </c>
      <c r="X932" s="89" t="s">
        <v>260</v>
      </c>
      <c r="Y932" s="88" t="s">
        <v>25812</v>
      </c>
    </row>
    <row r="933" spans="1:25" x14ac:dyDescent="0.3">
      <c r="A933" s="84" t="str">
        <f t="shared" si="14"/>
        <v/>
      </c>
      <c r="B933" s="88" t="s">
        <v>19187</v>
      </c>
      <c r="C933" s="89" t="s">
        <v>19188</v>
      </c>
      <c r="E933" s="89" t="s">
        <v>19170</v>
      </c>
      <c r="F933" s="88" t="s">
        <v>19171</v>
      </c>
      <c r="G933" s="89" t="s">
        <v>19029</v>
      </c>
      <c r="H933" s="89" t="s">
        <v>19172</v>
      </c>
      <c r="I933" s="89" t="s">
        <v>19173</v>
      </c>
      <c r="J933" s="88" t="s">
        <v>19189</v>
      </c>
      <c r="K933" s="88" t="s">
        <v>19190</v>
      </c>
      <c r="L933" s="88" t="s">
        <v>19191</v>
      </c>
      <c r="M933" s="89" t="s">
        <v>19192</v>
      </c>
      <c r="N933" s="89" t="s">
        <v>297</v>
      </c>
      <c r="O933" s="90">
        <v>45795</v>
      </c>
      <c r="P933" s="90">
        <v>45795</v>
      </c>
      <c r="Q933" s="90">
        <v>45795</v>
      </c>
      <c r="R933" s="89">
        <v>134</v>
      </c>
      <c r="S933" s="89">
        <v>0</v>
      </c>
      <c r="T933" s="89" t="s">
        <v>19193</v>
      </c>
      <c r="U933" s="89" t="s">
        <v>19194</v>
      </c>
      <c r="W933" s="89" t="s">
        <v>19195</v>
      </c>
      <c r="X933" s="89" t="s">
        <v>297</v>
      </c>
      <c r="Y933" s="88" t="s">
        <v>19196</v>
      </c>
    </row>
    <row r="934" spans="1:25" x14ac:dyDescent="0.3">
      <c r="A934" s="84" t="str">
        <f t="shared" si="14"/>
        <v>dmoore</v>
      </c>
      <c r="B934" s="88" t="s">
        <v>22258</v>
      </c>
      <c r="C934" s="89" t="s">
        <v>22259</v>
      </c>
      <c r="D934" s="89" t="s">
        <v>22260</v>
      </c>
      <c r="E934" s="89" t="s">
        <v>5630</v>
      </c>
      <c r="F934" s="88" t="s">
        <v>19171</v>
      </c>
      <c r="G934" s="89" t="s">
        <v>19029</v>
      </c>
      <c r="H934" s="89" t="s">
        <v>19172</v>
      </c>
      <c r="I934" s="89" t="s">
        <v>19173</v>
      </c>
      <c r="J934" s="88" t="s">
        <v>19189</v>
      </c>
      <c r="K934" s="88" t="s">
        <v>19273</v>
      </c>
      <c r="L934" s="88" t="s">
        <v>19274</v>
      </c>
      <c r="M934" s="89" t="s">
        <v>7733</v>
      </c>
      <c r="N934" s="89" t="s">
        <v>328</v>
      </c>
      <c r="O934" s="90">
        <v>45816</v>
      </c>
      <c r="P934" s="90">
        <v>45816</v>
      </c>
      <c r="Q934" s="90">
        <v>45816</v>
      </c>
      <c r="R934" s="89">
        <v>113</v>
      </c>
      <c r="S934" s="89">
        <v>0</v>
      </c>
      <c r="T934" s="89" t="s">
        <v>19193</v>
      </c>
      <c r="U934" s="89" t="s">
        <v>8324</v>
      </c>
      <c r="W934" s="89" t="s">
        <v>3839</v>
      </c>
      <c r="X934" s="89" t="s">
        <v>328</v>
      </c>
      <c r="Y934" s="88" t="s">
        <v>8325</v>
      </c>
    </row>
    <row r="935" spans="1:25" x14ac:dyDescent="0.3">
      <c r="A935" s="84" t="str">
        <f t="shared" si="14"/>
        <v>gcombs</v>
      </c>
      <c r="B935" s="88" t="s">
        <v>23281</v>
      </c>
      <c r="C935" s="89" t="s">
        <v>23282</v>
      </c>
      <c r="D935" s="89" t="s">
        <v>23283</v>
      </c>
      <c r="E935" s="89" t="s">
        <v>5630</v>
      </c>
      <c r="F935" s="88" t="s">
        <v>19372</v>
      </c>
      <c r="G935" s="89" t="s">
        <v>19373</v>
      </c>
      <c r="H935" s="89" t="s">
        <v>19172</v>
      </c>
      <c r="I935" s="89" t="s">
        <v>19173</v>
      </c>
      <c r="J935" s="88" t="s">
        <v>19189</v>
      </c>
      <c r="K935" s="88" t="s">
        <v>19374</v>
      </c>
      <c r="L935" s="88" t="s">
        <v>19375</v>
      </c>
      <c r="M935" s="89" t="s">
        <v>19376</v>
      </c>
      <c r="N935" s="89" t="s">
        <v>575</v>
      </c>
      <c r="O935" s="90">
        <v>45823</v>
      </c>
      <c r="P935" s="90">
        <v>45823</v>
      </c>
      <c r="Q935" s="90">
        <v>45823</v>
      </c>
      <c r="R935" s="89">
        <v>106</v>
      </c>
      <c r="S935" s="89">
        <v>0</v>
      </c>
      <c r="T935" s="89" t="s">
        <v>19193</v>
      </c>
      <c r="U935" s="89" t="s">
        <v>23284</v>
      </c>
      <c r="V935" s="89" t="s">
        <v>23285</v>
      </c>
      <c r="W935" s="89" t="s">
        <v>922</v>
      </c>
      <c r="X935" s="89" t="s">
        <v>575</v>
      </c>
      <c r="Y935" s="88" t="s">
        <v>20750</v>
      </c>
    </row>
    <row r="936" spans="1:25" x14ac:dyDescent="0.3">
      <c r="A936" s="84" t="str">
        <f t="shared" si="14"/>
        <v>aclark</v>
      </c>
      <c r="B936" s="88" t="s">
        <v>19438</v>
      </c>
      <c r="C936" s="89" t="s">
        <v>19439</v>
      </c>
      <c r="D936" s="89" t="s">
        <v>19440</v>
      </c>
      <c r="E936" s="89" t="s">
        <v>5630</v>
      </c>
      <c r="F936" s="88" t="s">
        <v>19171</v>
      </c>
      <c r="G936" s="89" t="s">
        <v>19029</v>
      </c>
      <c r="H936" s="89" t="s">
        <v>19172</v>
      </c>
      <c r="I936" s="89" t="s">
        <v>19173</v>
      </c>
      <c r="J936" s="88" t="s">
        <v>19174</v>
      </c>
      <c r="K936" s="88" t="s">
        <v>19401</v>
      </c>
      <c r="L936" s="88" t="s">
        <v>17382</v>
      </c>
      <c r="M936" s="89" t="s">
        <v>8645</v>
      </c>
      <c r="N936" s="89" t="s">
        <v>407</v>
      </c>
      <c r="O936" s="90">
        <v>45837</v>
      </c>
      <c r="P936" s="90">
        <v>45837</v>
      </c>
      <c r="Q936" s="90">
        <v>45837</v>
      </c>
      <c r="R936" s="89">
        <v>92</v>
      </c>
      <c r="S936" s="89">
        <v>0</v>
      </c>
      <c r="T936" s="89" t="s">
        <v>19193</v>
      </c>
      <c r="U936" s="89" t="s">
        <v>19441</v>
      </c>
      <c r="W936" s="89" t="s">
        <v>19442</v>
      </c>
      <c r="X936" s="89" t="s">
        <v>407</v>
      </c>
      <c r="Y936" s="88" t="s">
        <v>19443</v>
      </c>
    </row>
    <row r="937" spans="1:25" x14ac:dyDescent="0.3">
      <c r="A937" s="84" t="str">
        <f t="shared" si="14"/>
        <v>aulloa</v>
      </c>
      <c r="B937" s="88" t="s">
        <v>20226</v>
      </c>
      <c r="C937" s="89" t="s">
        <v>20227</v>
      </c>
      <c r="D937" s="89" t="s">
        <v>20228</v>
      </c>
      <c r="E937" s="89" t="s">
        <v>19170</v>
      </c>
      <c r="F937" s="88" t="s">
        <v>19181</v>
      </c>
      <c r="G937" s="89" t="s">
        <v>19030</v>
      </c>
      <c r="H937" s="89" t="s">
        <v>19172</v>
      </c>
      <c r="I937" s="89" t="s">
        <v>19173</v>
      </c>
      <c r="J937" s="88" t="s">
        <v>19189</v>
      </c>
      <c r="K937" s="88" t="s">
        <v>19345</v>
      </c>
      <c r="L937" s="88" t="s">
        <v>19837</v>
      </c>
      <c r="M937" s="89" t="s">
        <v>6275</v>
      </c>
      <c r="N937" s="89" t="s">
        <v>318</v>
      </c>
      <c r="O937" s="90">
        <v>45830</v>
      </c>
      <c r="P937" s="90">
        <v>45830</v>
      </c>
      <c r="Q937" s="90">
        <v>45830</v>
      </c>
      <c r="R937" s="89">
        <v>99</v>
      </c>
      <c r="S937" s="89">
        <v>0</v>
      </c>
      <c r="T937" s="89" t="s">
        <v>19193</v>
      </c>
      <c r="U937" s="89" t="s">
        <v>20229</v>
      </c>
      <c r="W937" s="89" t="s">
        <v>317</v>
      </c>
      <c r="X937" s="89" t="s">
        <v>318</v>
      </c>
      <c r="Y937" s="88" t="s">
        <v>20230</v>
      </c>
    </row>
    <row r="938" spans="1:25" x14ac:dyDescent="0.3">
      <c r="A938" s="84" t="str">
        <f t="shared" si="14"/>
        <v>nmassia</v>
      </c>
      <c r="B938" s="88" t="s">
        <v>27534</v>
      </c>
      <c r="C938" s="89" t="s">
        <v>27535</v>
      </c>
      <c r="D938" s="89" t="s">
        <v>27536</v>
      </c>
      <c r="E938" s="89" t="s">
        <v>19170</v>
      </c>
      <c r="F938" s="88" t="s">
        <v>19181</v>
      </c>
      <c r="G938" s="89" t="s">
        <v>19030</v>
      </c>
      <c r="H938" s="89" t="s">
        <v>19172</v>
      </c>
      <c r="I938" s="89" t="s">
        <v>19173</v>
      </c>
      <c r="J938" s="88" t="s">
        <v>19189</v>
      </c>
      <c r="K938" s="88" t="s">
        <v>19294</v>
      </c>
      <c r="L938" s="88" t="s">
        <v>19295</v>
      </c>
      <c r="M938" s="89" t="s">
        <v>19296</v>
      </c>
      <c r="N938" s="89" t="s">
        <v>541</v>
      </c>
      <c r="O938" s="90">
        <v>45858</v>
      </c>
      <c r="P938" s="90">
        <v>45858</v>
      </c>
      <c r="Q938" s="90">
        <v>45858</v>
      </c>
      <c r="R938" s="89">
        <v>71</v>
      </c>
      <c r="S938" s="89">
        <v>0</v>
      </c>
      <c r="T938" s="89" t="s">
        <v>19219</v>
      </c>
      <c r="U938" s="89" t="s">
        <v>27537</v>
      </c>
      <c r="W938" s="89" t="s">
        <v>5072</v>
      </c>
      <c r="X938" s="89" t="s">
        <v>619</v>
      </c>
      <c r="Y938" s="88" t="s">
        <v>21838</v>
      </c>
    </row>
    <row r="939" spans="1:25" x14ac:dyDescent="0.3">
      <c r="A939" s="84" t="str">
        <f t="shared" si="14"/>
        <v>jgomez</v>
      </c>
      <c r="B939" s="88" t="s">
        <v>24573</v>
      </c>
      <c r="C939" s="89" t="s">
        <v>24574</v>
      </c>
      <c r="D939" s="89" t="s">
        <v>24575</v>
      </c>
      <c r="E939" s="89" t="s">
        <v>5630</v>
      </c>
      <c r="F939" s="88" t="s">
        <v>19215</v>
      </c>
      <c r="G939" s="89" t="s">
        <v>19033</v>
      </c>
      <c r="H939" s="89" t="s">
        <v>19172</v>
      </c>
      <c r="I939" s="89" t="s">
        <v>19173</v>
      </c>
      <c r="J939" s="88" t="s">
        <v>19174</v>
      </c>
      <c r="K939" s="88" t="s">
        <v>19258</v>
      </c>
      <c r="L939" s="88" t="s">
        <v>19259</v>
      </c>
      <c r="M939" s="89" t="s">
        <v>19260</v>
      </c>
      <c r="N939" s="89" t="s">
        <v>279</v>
      </c>
      <c r="O939" s="90">
        <v>45837</v>
      </c>
      <c r="P939" s="90">
        <v>45837</v>
      </c>
      <c r="Q939" s="90">
        <v>45837</v>
      </c>
      <c r="R939" s="89">
        <v>92</v>
      </c>
      <c r="S939" s="89">
        <v>0</v>
      </c>
      <c r="T939" s="89" t="s">
        <v>19193</v>
      </c>
      <c r="U939" s="89" t="s">
        <v>24576</v>
      </c>
      <c r="W939" s="89" t="s">
        <v>20252</v>
      </c>
      <c r="X939" s="89" t="s">
        <v>279</v>
      </c>
      <c r="Y939" s="88" t="s">
        <v>18330</v>
      </c>
    </row>
    <row r="940" spans="1:25" x14ac:dyDescent="0.3">
      <c r="A940" s="84" t="str">
        <f t="shared" si="14"/>
        <v>mbilllu</v>
      </c>
      <c r="B940" s="88" t="s">
        <v>26474</v>
      </c>
      <c r="C940" s="89" t="s">
        <v>26475</v>
      </c>
      <c r="D940" s="89" t="s">
        <v>26476</v>
      </c>
      <c r="E940" s="89" t="s">
        <v>5630</v>
      </c>
      <c r="F940" s="88" t="s">
        <v>19215</v>
      </c>
      <c r="G940" s="89" t="s">
        <v>19033</v>
      </c>
      <c r="H940" s="89" t="s">
        <v>19172</v>
      </c>
      <c r="I940" s="89" t="s">
        <v>19173</v>
      </c>
      <c r="J940" s="88" t="s">
        <v>19189</v>
      </c>
      <c r="K940" s="88" t="s">
        <v>19273</v>
      </c>
      <c r="L940" s="88" t="s">
        <v>19274</v>
      </c>
      <c r="M940" s="89" t="s">
        <v>7733</v>
      </c>
      <c r="N940" s="89" t="s">
        <v>328</v>
      </c>
      <c r="O940" s="90">
        <v>45858</v>
      </c>
      <c r="P940" s="90">
        <v>45858</v>
      </c>
      <c r="Q940" s="90">
        <v>45858</v>
      </c>
      <c r="R940" s="89">
        <v>71</v>
      </c>
      <c r="S940" s="89">
        <v>0</v>
      </c>
      <c r="T940" s="89" t="s">
        <v>19219</v>
      </c>
      <c r="U940" s="89" t="s">
        <v>26477</v>
      </c>
      <c r="W940" s="89" t="s">
        <v>1318</v>
      </c>
      <c r="X940" s="89" t="s">
        <v>416</v>
      </c>
      <c r="Y940" s="88" t="s">
        <v>26478</v>
      </c>
    </row>
    <row r="941" spans="1:25" x14ac:dyDescent="0.3">
      <c r="A941" s="84" t="str">
        <f t="shared" si="14"/>
        <v>jbrimey</v>
      </c>
      <c r="B941" s="88" t="s">
        <v>24157</v>
      </c>
      <c r="C941" s="89" t="s">
        <v>24158</v>
      </c>
      <c r="D941" s="89" t="s">
        <v>24159</v>
      </c>
      <c r="E941" s="89" t="s">
        <v>5630</v>
      </c>
      <c r="F941" s="88" t="s">
        <v>19215</v>
      </c>
      <c r="G941" s="89" t="s">
        <v>19033</v>
      </c>
      <c r="H941" s="89" t="s">
        <v>19172</v>
      </c>
      <c r="I941" s="89" t="s">
        <v>19173</v>
      </c>
      <c r="J941" s="88" t="s">
        <v>19189</v>
      </c>
      <c r="K941" s="88" t="s">
        <v>19333</v>
      </c>
      <c r="L941" s="88" t="s">
        <v>19447</v>
      </c>
      <c r="M941" s="89" t="s">
        <v>9382</v>
      </c>
      <c r="N941" s="89" t="s">
        <v>366</v>
      </c>
      <c r="O941" s="90">
        <v>45858</v>
      </c>
      <c r="P941" s="90">
        <v>45858</v>
      </c>
      <c r="Q941" s="90">
        <v>45858</v>
      </c>
      <c r="R941" s="89">
        <v>71</v>
      </c>
      <c r="S941" s="89">
        <v>0</v>
      </c>
      <c r="T941" s="89" t="s">
        <v>19219</v>
      </c>
      <c r="U941" s="89" t="s">
        <v>24160</v>
      </c>
      <c r="W941" s="89" t="s">
        <v>24161</v>
      </c>
      <c r="X941" s="89" t="s">
        <v>366</v>
      </c>
      <c r="Y941" s="88" t="s">
        <v>24162</v>
      </c>
    </row>
    <row r="942" spans="1:25" x14ac:dyDescent="0.3">
      <c r="A942" s="84" t="str">
        <f t="shared" si="14"/>
        <v>tjarret</v>
      </c>
      <c r="B942" s="88" t="s">
        <v>29645</v>
      </c>
      <c r="C942" s="89" t="s">
        <v>29646</v>
      </c>
      <c r="D942" s="89" t="s">
        <v>29647</v>
      </c>
      <c r="E942" s="89" t="s">
        <v>5630</v>
      </c>
      <c r="F942" s="88" t="s">
        <v>19181</v>
      </c>
      <c r="G942" s="89" t="s">
        <v>19030</v>
      </c>
      <c r="H942" s="89" t="s">
        <v>19172</v>
      </c>
      <c r="I942" s="89" t="s">
        <v>19173</v>
      </c>
      <c r="J942" s="88" t="s">
        <v>19174</v>
      </c>
      <c r="K942" s="88" t="s">
        <v>19216</v>
      </c>
      <c r="L942" s="88" t="s">
        <v>19237</v>
      </c>
      <c r="M942" s="89" t="s">
        <v>19238</v>
      </c>
      <c r="N942" s="89" t="s">
        <v>250</v>
      </c>
      <c r="O942" s="90">
        <v>45879</v>
      </c>
      <c r="P942" s="90">
        <v>45879</v>
      </c>
      <c r="Q942" s="90">
        <v>45879</v>
      </c>
      <c r="R942" s="89">
        <v>50</v>
      </c>
      <c r="S942" s="89">
        <v>0</v>
      </c>
      <c r="T942" s="89" t="s">
        <v>19448</v>
      </c>
      <c r="U942" s="89" t="s">
        <v>29648</v>
      </c>
      <c r="W942" s="89" t="s">
        <v>2262</v>
      </c>
      <c r="X942" s="89" t="s">
        <v>250</v>
      </c>
      <c r="Y942" s="88" t="s">
        <v>29649</v>
      </c>
    </row>
    <row r="943" spans="1:25" x14ac:dyDescent="0.3">
      <c r="A943" s="84" t="str">
        <f t="shared" si="14"/>
        <v>jcaddel</v>
      </c>
      <c r="B943" s="88" t="s">
        <v>24175</v>
      </c>
      <c r="C943" s="89" t="s">
        <v>24176</v>
      </c>
      <c r="D943" s="89" t="s">
        <v>24177</v>
      </c>
      <c r="E943" s="89" t="s">
        <v>19170</v>
      </c>
      <c r="F943" s="88" t="s">
        <v>19236</v>
      </c>
      <c r="G943" s="89" t="s">
        <v>19032</v>
      </c>
      <c r="H943" s="89" t="s">
        <v>19227</v>
      </c>
      <c r="I943" s="89" t="s">
        <v>19173</v>
      </c>
      <c r="J943" s="88" t="s">
        <v>19189</v>
      </c>
      <c r="K943" s="88" t="s">
        <v>19273</v>
      </c>
      <c r="L943" s="88" t="s">
        <v>19274</v>
      </c>
      <c r="M943" s="89" t="s">
        <v>7733</v>
      </c>
      <c r="N943" s="89" t="s">
        <v>328</v>
      </c>
      <c r="O943" s="90">
        <v>45872</v>
      </c>
      <c r="P943" s="90">
        <v>45872</v>
      </c>
      <c r="Q943" s="90">
        <v>45872</v>
      </c>
      <c r="R943" s="89">
        <v>57</v>
      </c>
      <c r="S943" s="89">
        <v>0</v>
      </c>
      <c r="T943" s="89" t="s">
        <v>19448</v>
      </c>
      <c r="U943" s="89" t="s">
        <v>24178</v>
      </c>
      <c r="W943" s="89" t="s">
        <v>525</v>
      </c>
      <c r="X943" s="89" t="s">
        <v>375</v>
      </c>
      <c r="Y943" s="88" t="s">
        <v>24179</v>
      </c>
    </row>
    <row r="944" spans="1:25" x14ac:dyDescent="0.3">
      <c r="A944" s="84" t="str">
        <f t="shared" si="14"/>
        <v>tbarlua</v>
      </c>
      <c r="B944" s="88" t="s">
        <v>29472</v>
      </c>
      <c r="C944" s="89" t="s">
        <v>29473</v>
      </c>
      <c r="D944" s="89" t="s">
        <v>29474</v>
      </c>
      <c r="E944" s="89" t="s">
        <v>5630</v>
      </c>
      <c r="F944" s="88" t="s">
        <v>19181</v>
      </c>
      <c r="G944" s="89" t="s">
        <v>19030</v>
      </c>
      <c r="H944" s="89" t="s">
        <v>19172</v>
      </c>
      <c r="I944" s="89" t="s">
        <v>19173</v>
      </c>
      <c r="J944" s="88" t="s">
        <v>19174</v>
      </c>
      <c r="K944" s="88" t="s">
        <v>19455</v>
      </c>
      <c r="L944" s="88" t="s">
        <v>19456</v>
      </c>
      <c r="M944" s="89" t="s">
        <v>19457</v>
      </c>
      <c r="N944" s="89" t="s">
        <v>2504</v>
      </c>
      <c r="O944" s="90">
        <v>45879</v>
      </c>
      <c r="P944" s="90">
        <v>45879</v>
      </c>
      <c r="Q944" s="90">
        <v>45879</v>
      </c>
      <c r="R944" s="89">
        <v>50</v>
      </c>
      <c r="S944" s="89">
        <v>0</v>
      </c>
      <c r="T944" s="89" t="s">
        <v>19448</v>
      </c>
      <c r="U944" s="89" t="s">
        <v>29475</v>
      </c>
      <c r="W944" s="89" t="s">
        <v>28688</v>
      </c>
      <c r="X944" s="89" t="s">
        <v>2504</v>
      </c>
      <c r="Y944" s="88" t="s">
        <v>28689</v>
      </c>
    </row>
    <row r="945" spans="1:25" x14ac:dyDescent="0.3">
      <c r="A945" s="84" t="str">
        <f t="shared" si="14"/>
        <v>mkhan1</v>
      </c>
      <c r="B945" s="88" t="s">
        <v>26881</v>
      </c>
      <c r="C945" s="89" t="s">
        <v>26882</v>
      </c>
      <c r="D945" s="89" t="s">
        <v>26883</v>
      </c>
      <c r="E945" s="89" t="s">
        <v>5630</v>
      </c>
      <c r="F945" s="88" t="s">
        <v>19171</v>
      </c>
      <c r="G945" s="89" t="s">
        <v>19029</v>
      </c>
      <c r="H945" s="89" t="s">
        <v>19172</v>
      </c>
      <c r="I945" s="89" t="s">
        <v>19173</v>
      </c>
      <c r="J945" s="88" t="s">
        <v>19189</v>
      </c>
      <c r="K945" s="88" t="s">
        <v>19294</v>
      </c>
      <c r="L945" s="88" t="s">
        <v>19295</v>
      </c>
      <c r="M945" s="89" t="s">
        <v>19296</v>
      </c>
      <c r="N945" s="89" t="s">
        <v>541</v>
      </c>
      <c r="O945" s="90">
        <v>45886</v>
      </c>
      <c r="P945" s="90">
        <v>45886</v>
      </c>
      <c r="Q945" s="90">
        <v>45886</v>
      </c>
      <c r="R945" s="89">
        <v>43</v>
      </c>
      <c r="S945" s="89">
        <v>0</v>
      </c>
      <c r="T945" s="89" t="s">
        <v>19448</v>
      </c>
      <c r="U945" s="89" t="s">
        <v>26884</v>
      </c>
      <c r="W945" s="89" t="s">
        <v>399</v>
      </c>
      <c r="X945" s="89" t="s">
        <v>328</v>
      </c>
      <c r="Y945" s="88" t="s">
        <v>16916</v>
      </c>
    </row>
    <row r="946" spans="1:25" x14ac:dyDescent="0.3">
      <c r="A946" s="84" t="str">
        <f t="shared" si="14"/>
        <v>jkaahan</v>
      </c>
      <c r="B946" s="88" t="s">
        <v>24817</v>
      </c>
      <c r="C946" s="89" t="s">
        <v>24818</v>
      </c>
      <c r="D946" s="89" t="s">
        <v>24819</v>
      </c>
      <c r="E946" s="89" t="s">
        <v>5630</v>
      </c>
      <c r="F946" s="88" t="s">
        <v>19181</v>
      </c>
      <c r="G946" s="89" t="s">
        <v>19030</v>
      </c>
      <c r="H946" s="89" t="s">
        <v>19172</v>
      </c>
      <c r="I946" s="89" t="s">
        <v>19173</v>
      </c>
      <c r="J946" s="88" t="s">
        <v>19174</v>
      </c>
      <c r="K946" s="88" t="s">
        <v>19455</v>
      </c>
      <c r="L946" s="88" t="s">
        <v>19456</v>
      </c>
      <c r="M946" s="89" t="s">
        <v>19457</v>
      </c>
      <c r="N946" s="89" t="s">
        <v>2504</v>
      </c>
      <c r="O946" s="90">
        <v>45893</v>
      </c>
      <c r="P946" s="90">
        <v>45893</v>
      </c>
      <c r="Q946" s="90">
        <v>45893</v>
      </c>
      <c r="R946" s="89">
        <v>36</v>
      </c>
      <c r="S946" s="89">
        <v>0</v>
      </c>
      <c r="T946" s="89" t="s">
        <v>19448</v>
      </c>
      <c r="U946" s="89" t="s">
        <v>24820</v>
      </c>
      <c r="W946" s="89" t="s">
        <v>24047</v>
      </c>
      <c r="X946" s="89" t="s">
        <v>2504</v>
      </c>
      <c r="Y946" s="88" t="s">
        <v>24048</v>
      </c>
    </row>
    <row r="947" spans="1:25" x14ac:dyDescent="0.3">
      <c r="A947" s="84" t="str">
        <f t="shared" si="14"/>
        <v>asammon</v>
      </c>
      <c r="B947" s="88" t="s">
        <v>20119</v>
      </c>
      <c r="C947" s="89" t="s">
        <v>20120</v>
      </c>
      <c r="D947" s="89" t="s">
        <v>20121</v>
      </c>
      <c r="E947" s="89" t="s">
        <v>5630</v>
      </c>
      <c r="F947" s="88" t="s">
        <v>19181</v>
      </c>
      <c r="G947" s="89" t="s">
        <v>19030</v>
      </c>
      <c r="H947" s="89" t="s">
        <v>19172</v>
      </c>
      <c r="I947" s="89" t="s">
        <v>19173</v>
      </c>
      <c r="J947" s="88" t="s">
        <v>19189</v>
      </c>
      <c r="K947" s="88" t="s">
        <v>19333</v>
      </c>
      <c r="L947" s="88" t="s">
        <v>19467</v>
      </c>
      <c r="M947" s="89" t="s">
        <v>9084</v>
      </c>
      <c r="N947" s="89" t="s">
        <v>260</v>
      </c>
      <c r="O947" s="90">
        <v>45893</v>
      </c>
      <c r="P947" s="90">
        <v>45893</v>
      </c>
      <c r="Q947" s="90">
        <v>45893</v>
      </c>
      <c r="R947" s="89">
        <v>36</v>
      </c>
      <c r="S947" s="89">
        <v>0</v>
      </c>
      <c r="T947" s="89" t="s">
        <v>19448</v>
      </c>
      <c r="U947" s="89" t="s">
        <v>20122</v>
      </c>
      <c r="W947" s="89" t="s">
        <v>1152</v>
      </c>
      <c r="X947" s="89" t="s">
        <v>1153</v>
      </c>
      <c r="Y947" s="88" t="s">
        <v>20123</v>
      </c>
    </row>
    <row r="948" spans="1:25" x14ac:dyDescent="0.3">
      <c r="A948" s="84" t="str">
        <f t="shared" si="14"/>
        <v>kmcdona</v>
      </c>
      <c r="B948" s="88" t="s">
        <v>25962</v>
      </c>
      <c r="C948" s="89" t="s">
        <v>25963</v>
      </c>
      <c r="D948" s="89" t="s">
        <v>25964</v>
      </c>
      <c r="E948" s="89" t="s">
        <v>5630</v>
      </c>
      <c r="F948" s="88" t="s">
        <v>19181</v>
      </c>
      <c r="G948" s="89" t="s">
        <v>19030</v>
      </c>
      <c r="H948" s="89" t="s">
        <v>19172</v>
      </c>
      <c r="I948" s="89" t="s">
        <v>19173</v>
      </c>
      <c r="J948" s="88" t="s">
        <v>19174</v>
      </c>
      <c r="K948" s="88" t="s">
        <v>19301</v>
      </c>
      <c r="L948" s="88" t="s">
        <v>19301</v>
      </c>
      <c r="M948" s="89" t="s">
        <v>19819</v>
      </c>
      <c r="N948" s="89" t="s">
        <v>760</v>
      </c>
      <c r="O948" s="90">
        <v>45900</v>
      </c>
      <c r="P948" s="90">
        <v>45900</v>
      </c>
      <c r="Q948" s="90">
        <v>45900</v>
      </c>
      <c r="R948" s="89">
        <v>29</v>
      </c>
      <c r="S948" s="89">
        <v>0</v>
      </c>
      <c r="T948" s="89" t="s">
        <v>19183</v>
      </c>
      <c r="U948" s="89">
        <v>256</v>
      </c>
      <c r="V948" s="89" t="s">
        <v>25965</v>
      </c>
      <c r="W948" s="89" t="s">
        <v>3739</v>
      </c>
      <c r="X948" s="89" t="s">
        <v>760</v>
      </c>
      <c r="Y948" s="88" t="s">
        <v>9383</v>
      </c>
    </row>
    <row r="949" spans="1:25" x14ac:dyDescent="0.3">
      <c r="A949" s="84" t="str">
        <f t="shared" si="14"/>
        <v>thood0</v>
      </c>
      <c r="B949" s="88" t="s">
        <v>29625</v>
      </c>
      <c r="C949" s="89" t="s">
        <v>29626</v>
      </c>
      <c r="D949" s="89" t="s">
        <v>29627</v>
      </c>
      <c r="E949" s="89" t="s">
        <v>5630</v>
      </c>
      <c r="F949" s="88" t="s">
        <v>19372</v>
      </c>
      <c r="G949" s="89" t="s">
        <v>19373</v>
      </c>
      <c r="H949" s="89" t="s">
        <v>19172</v>
      </c>
      <c r="I949" s="89" t="s">
        <v>19173</v>
      </c>
      <c r="J949" s="88" t="s">
        <v>19189</v>
      </c>
      <c r="K949" s="88" t="s">
        <v>19374</v>
      </c>
      <c r="L949" s="88" t="s">
        <v>19375</v>
      </c>
      <c r="M949" s="89" t="s">
        <v>19376</v>
      </c>
      <c r="N949" s="89" t="s">
        <v>575</v>
      </c>
      <c r="O949" s="90">
        <v>45900</v>
      </c>
      <c r="P949" s="90">
        <v>45900</v>
      </c>
      <c r="Q949" s="90">
        <v>45900</v>
      </c>
      <c r="R949" s="89">
        <v>29</v>
      </c>
      <c r="S949" s="89">
        <v>0</v>
      </c>
      <c r="T949" s="89" t="s">
        <v>19183</v>
      </c>
      <c r="U949" s="89" t="s">
        <v>29628</v>
      </c>
      <c r="W949" s="89" t="s">
        <v>4629</v>
      </c>
      <c r="X949" s="89" t="s">
        <v>575</v>
      </c>
      <c r="Y949" s="88" t="s">
        <v>29629</v>
      </c>
    </row>
    <row r="950" spans="1:25" x14ac:dyDescent="0.3">
      <c r="A950" s="84" t="str">
        <f t="shared" si="14"/>
        <v>kwilli1</v>
      </c>
      <c r="B950" s="88" t="s">
        <v>26104</v>
      </c>
      <c r="C950" s="89" t="s">
        <v>26105</v>
      </c>
      <c r="D950" s="89" t="s">
        <v>26106</v>
      </c>
      <c r="E950" s="89" t="s">
        <v>5630</v>
      </c>
      <c r="F950" s="88" t="s">
        <v>19181</v>
      </c>
      <c r="G950" s="89" t="s">
        <v>19030</v>
      </c>
      <c r="H950" s="89" t="s">
        <v>19172</v>
      </c>
      <c r="I950" s="89" t="s">
        <v>19173</v>
      </c>
      <c r="J950" s="88" t="s">
        <v>19174</v>
      </c>
      <c r="K950" s="88" t="s">
        <v>19401</v>
      </c>
      <c r="L950" s="88" t="s">
        <v>19764</v>
      </c>
      <c r="M950" s="89" t="s">
        <v>8645</v>
      </c>
      <c r="N950" s="89" t="s">
        <v>407</v>
      </c>
      <c r="O950" s="90">
        <v>45900</v>
      </c>
      <c r="P950" s="90">
        <v>45900</v>
      </c>
      <c r="Q950" s="90">
        <v>45900</v>
      </c>
      <c r="R950" s="89">
        <v>29</v>
      </c>
      <c r="S950" s="89">
        <v>0</v>
      </c>
      <c r="T950" s="89" t="s">
        <v>19183</v>
      </c>
      <c r="U950" s="89" t="s">
        <v>26107</v>
      </c>
      <c r="W950" s="89" t="s">
        <v>868</v>
      </c>
      <c r="X950" s="89" t="s">
        <v>477</v>
      </c>
      <c r="Y950" s="88" t="s">
        <v>8912</v>
      </c>
    </row>
    <row r="951" spans="1:25" x14ac:dyDescent="0.3">
      <c r="A951" s="84" t="str">
        <f t="shared" si="14"/>
        <v>ljones</v>
      </c>
      <c r="B951" s="88" t="s">
        <v>26251</v>
      </c>
      <c r="C951" s="89" t="s">
        <v>26252</v>
      </c>
      <c r="D951" s="89" t="s">
        <v>26253</v>
      </c>
      <c r="E951" s="89" t="s">
        <v>5630</v>
      </c>
      <c r="F951" s="88" t="s">
        <v>19171</v>
      </c>
      <c r="G951" s="89" t="s">
        <v>19029</v>
      </c>
      <c r="H951" s="89" t="s">
        <v>19172</v>
      </c>
      <c r="I951" s="89" t="s">
        <v>19173</v>
      </c>
      <c r="J951" s="88" t="s">
        <v>19174</v>
      </c>
      <c r="K951" s="88" t="s">
        <v>19216</v>
      </c>
      <c r="L951" s="88" t="s">
        <v>19237</v>
      </c>
      <c r="M951" s="89" t="s">
        <v>19238</v>
      </c>
      <c r="N951" s="89" t="s">
        <v>250</v>
      </c>
      <c r="O951" s="90">
        <v>45907</v>
      </c>
      <c r="P951" s="90">
        <v>45907</v>
      </c>
      <c r="Q951" s="90">
        <v>45907</v>
      </c>
      <c r="R951" s="89">
        <v>22</v>
      </c>
      <c r="S951" s="89">
        <v>0</v>
      </c>
      <c r="T951" s="89" t="s">
        <v>19183</v>
      </c>
      <c r="U951" s="89" t="s">
        <v>26254</v>
      </c>
      <c r="V951" s="89" t="s">
        <v>10839</v>
      </c>
      <c r="W951" s="89" t="s">
        <v>2571</v>
      </c>
      <c r="X951" s="89" t="s">
        <v>250</v>
      </c>
      <c r="Y951" s="88" t="s">
        <v>13165</v>
      </c>
    </row>
    <row r="952" spans="1:25" x14ac:dyDescent="0.3">
      <c r="A952" s="84" t="str">
        <f t="shared" si="14"/>
        <v>epeake</v>
      </c>
      <c r="B952" s="88" t="s">
        <v>22913</v>
      </c>
      <c r="C952" s="89" t="s">
        <v>22914</v>
      </c>
      <c r="D952" s="89" t="s">
        <v>22915</v>
      </c>
      <c r="E952" s="89" t="s">
        <v>5630</v>
      </c>
      <c r="F952" s="88" t="s">
        <v>19171</v>
      </c>
      <c r="G952" s="89" t="s">
        <v>19029</v>
      </c>
      <c r="H952" s="89" t="s">
        <v>19172</v>
      </c>
      <c r="I952" s="89" t="s">
        <v>19173</v>
      </c>
      <c r="J952" s="88" t="s">
        <v>19189</v>
      </c>
      <c r="K952" s="88" t="s">
        <v>19294</v>
      </c>
      <c r="L952" s="88" t="s">
        <v>19295</v>
      </c>
      <c r="M952" s="89" t="s">
        <v>19296</v>
      </c>
      <c r="N952" s="89" t="s">
        <v>541</v>
      </c>
      <c r="O952" s="90">
        <v>45914</v>
      </c>
      <c r="P952" s="90">
        <v>45914</v>
      </c>
      <c r="Q952" s="90">
        <v>45914</v>
      </c>
      <c r="R952" s="89">
        <v>15</v>
      </c>
      <c r="S952" s="89">
        <v>0</v>
      </c>
      <c r="T952" s="89" t="s">
        <v>19183</v>
      </c>
      <c r="U952" s="89" t="s">
        <v>15619</v>
      </c>
      <c r="W952" s="89" t="s">
        <v>15620</v>
      </c>
      <c r="X952" s="89" t="s">
        <v>541</v>
      </c>
      <c r="Y952" s="88" t="s">
        <v>15621</v>
      </c>
    </row>
    <row r="953" spans="1:25" x14ac:dyDescent="0.3">
      <c r="A953" s="84" t="str">
        <f t="shared" si="14"/>
        <v>aschaef</v>
      </c>
      <c r="B953" s="88" t="s">
        <v>20134</v>
      </c>
      <c r="C953" s="89" t="s">
        <v>20135</v>
      </c>
      <c r="D953" s="89" t="s">
        <v>20136</v>
      </c>
      <c r="E953" s="89" t="s">
        <v>19170</v>
      </c>
      <c r="F953" s="88" t="s">
        <v>19181</v>
      </c>
      <c r="G953" s="89" t="s">
        <v>19030</v>
      </c>
      <c r="H953" s="89" t="s">
        <v>19172</v>
      </c>
      <c r="I953" s="89" t="s">
        <v>19173</v>
      </c>
      <c r="J953" s="88" t="s">
        <v>19189</v>
      </c>
      <c r="K953" s="88" t="s">
        <v>19345</v>
      </c>
      <c r="L953" s="88" t="s">
        <v>19346</v>
      </c>
      <c r="M953" s="89" t="s">
        <v>19347</v>
      </c>
      <c r="N953" s="89" t="s">
        <v>382</v>
      </c>
      <c r="O953" s="90">
        <v>45914</v>
      </c>
      <c r="P953" s="90">
        <v>45914</v>
      </c>
      <c r="Q953" s="90">
        <v>45914</v>
      </c>
      <c r="R953" s="89">
        <v>15</v>
      </c>
      <c r="S953" s="89">
        <v>0</v>
      </c>
      <c r="T953" s="89" t="s">
        <v>19183</v>
      </c>
      <c r="U953" s="89" t="s">
        <v>20137</v>
      </c>
      <c r="V953" s="89" t="s">
        <v>10798</v>
      </c>
      <c r="W953" s="89" t="s">
        <v>20138</v>
      </c>
      <c r="X953" s="89" t="s">
        <v>655</v>
      </c>
      <c r="Y953" s="88" t="s">
        <v>20139</v>
      </c>
    </row>
    <row r="954" spans="1:25" x14ac:dyDescent="0.3">
      <c r="A954" s="84" t="str">
        <f t="shared" si="14"/>
        <v>jgarret</v>
      </c>
      <c r="B954" s="88" t="s">
        <v>24543</v>
      </c>
      <c r="C954" s="89" t="s">
        <v>24544</v>
      </c>
      <c r="D954" s="89" t="s">
        <v>24545</v>
      </c>
      <c r="E954" s="89" t="s">
        <v>5630</v>
      </c>
      <c r="F954" s="88" t="s">
        <v>19171</v>
      </c>
      <c r="G954" s="89" t="s">
        <v>19029</v>
      </c>
      <c r="H954" s="89" t="s">
        <v>19172</v>
      </c>
      <c r="I954" s="89" t="s">
        <v>19173</v>
      </c>
      <c r="J954" s="88" t="s">
        <v>19189</v>
      </c>
      <c r="K954" s="88" t="s">
        <v>19333</v>
      </c>
      <c r="L954" s="88" t="s">
        <v>19334</v>
      </c>
      <c r="M954" s="89" t="s">
        <v>9382</v>
      </c>
      <c r="N954" s="89" t="s">
        <v>366</v>
      </c>
      <c r="O954" s="90">
        <v>45914</v>
      </c>
      <c r="P954" s="90">
        <v>45914</v>
      </c>
      <c r="Q954" s="90">
        <v>45914</v>
      </c>
      <c r="R954" s="89">
        <v>15</v>
      </c>
      <c r="S954" s="89">
        <v>0</v>
      </c>
      <c r="T954" s="89" t="s">
        <v>19183</v>
      </c>
      <c r="U954" s="89" t="s">
        <v>24546</v>
      </c>
      <c r="W954" s="89" t="s">
        <v>15181</v>
      </c>
      <c r="X954" s="89" t="s">
        <v>366</v>
      </c>
      <c r="Y954" s="88" t="s">
        <v>15182</v>
      </c>
    </row>
    <row r="955" spans="1:25" x14ac:dyDescent="0.3">
      <c r="A955" s="84" t="str">
        <f t="shared" si="14"/>
        <v>tsquire</v>
      </c>
      <c r="B955" s="88" t="s">
        <v>29870</v>
      </c>
      <c r="C955" s="89" t="s">
        <v>29871</v>
      </c>
      <c r="D955" s="89" t="s">
        <v>29872</v>
      </c>
      <c r="E955" s="89" t="s">
        <v>5630</v>
      </c>
      <c r="F955" s="88" t="s">
        <v>19171</v>
      </c>
      <c r="G955" s="89" t="s">
        <v>19029</v>
      </c>
      <c r="H955" s="89" t="s">
        <v>19172</v>
      </c>
      <c r="I955" s="89" t="s">
        <v>19173</v>
      </c>
      <c r="J955" s="88" t="s">
        <v>19189</v>
      </c>
      <c r="K955" s="88" t="s">
        <v>19273</v>
      </c>
      <c r="L955" s="88" t="s">
        <v>19274</v>
      </c>
      <c r="M955" s="89" t="s">
        <v>7733</v>
      </c>
      <c r="N955" s="89" t="s">
        <v>328</v>
      </c>
      <c r="O955" s="90">
        <v>45914</v>
      </c>
      <c r="P955" s="90">
        <v>45914</v>
      </c>
      <c r="Q955" s="90">
        <v>45914</v>
      </c>
      <c r="R955" s="89">
        <v>15</v>
      </c>
      <c r="S955" s="89">
        <v>0</v>
      </c>
      <c r="T955" s="89" t="s">
        <v>19183</v>
      </c>
      <c r="U955" s="89" t="s">
        <v>29873</v>
      </c>
      <c r="W955" s="89" t="s">
        <v>982</v>
      </c>
      <c r="X955" s="89" t="s">
        <v>416</v>
      </c>
      <c r="Y955" s="88" t="s">
        <v>11967</v>
      </c>
    </row>
    <row r="956" spans="1:25" x14ac:dyDescent="0.3">
      <c r="A956" s="84" t="str">
        <f t="shared" si="14"/>
        <v>fvela</v>
      </c>
      <c r="B956" s="88" t="s">
        <v>23212</v>
      </c>
      <c r="C956" s="89" t="s">
        <v>23213</v>
      </c>
      <c r="D956" s="89" t="s">
        <v>23214</v>
      </c>
      <c r="E956" s="89" t="s">
        <v>5630</v>
      </c>
      <c r="F956" s="88" t="s">
        <v>19171</v>
      </c>
      <c r="G956" s="89" t="s">
        <v>19029</v>
      </c>
      <c r="H956" s="89" t="s">
        <v>19172</v>
      </c>
      <c r="I956" s="89" t="s">
        <v>19173</v>
      </c>
      <c r="J956" s="88" t="s">
        <v>19189</v>
      </c>
      <c r="K956" s="88" t="s">
        <v>19273</v>
      </c>
      <c r="L956" s="88" t="s">
        <v>19274</v>
      </c>
      <c r="M956" s="89" t="s">
        <v>7733</v>
      </c>
      <c r="N956" s="89" t="s">
        <v>328</v>
      </c>
      <c r="O956" s="90">
        <v>45928</v>
      </c>
      <c r="P956" s="90">
        <v>45928</v>
      </c>
      <c r="Q956" s="90">
        <v>45928</v>
      </c>
      <c r="R956" s="89">
        <v>1</v>
      </c>
      <c r="S956" s="89">
        <v>0</v>
      </c>
      <c r="T956" s="89" t="s">
        <v>19183</v>
      </c>
      <c r="U956" s="89" t="s">
        <v>23215</v>
      </c>
      <c r="W956" s="89" t="s">
        <v>23216</v>
      </c>
      <c r="X956" s="89" t="s">
        <v>328</v>
      </c>
      <c r="Y956" s="88" t="s">
        <v>23217</v>
      </c>
    </row>
    <row r="957" spans="1:25" x14ac:dyDescent="0.3">
      <c r="A957" s="84" t="str">
        <f t="shared" si="14"/>
        <v>idelacr</v>
      </c>
      <c r="B957" s="88" t="s">
        <v>23844</v>
      </c>
      <c r="C957" s="89" t="s">
        <v>23845</v>
      </c>
      <c r="D957" s="89" t="s">
        <v>23846</v>
      </c>
      <c r="E957" s="89" t="s">
        <v>5630</v>
      </c>
      <c r="F957" s="88" t="s">
        <v>19181</v>
      </c>
      <c r="G957" s="89" t="s">
        <v>19030</v>
      </c>
      <c r="H957" s="89" t="s">
        <v>19172</v>
      </c>
      <c r="I957" s="89" t="s">
        <v>19173</v>
      </c>
      <c r="J957" s="88" t="s">
        <v>19174</v>
      </c>
      <c r="K957" s="88" t="s">
        <v>19258</v>
      </c>
      <c r="L957" s="88" t="s">
        <v>19259</v>
      </c>
      <c r="M957" s="89" t="s">
        <v>19260</v>
      </c>
      <c r="N957" s="89" t="s">
        <v>279</v>
      </c>
      <c r="O957" s="90">
        <v>45921</v>
      </c>
      <c r="P957" s="90">
        <v>45921</v>
      </c>
      <c r="Q957" s="90">
        <v>45921</v>
      </c>
      <c r="R957" s="89">
        <v>8</v>
      </c>
      <c r="S957" s="89">
        <v>0</v>
      </c>
      <c r="T957" s="89" t="s">
        <v>19183</v>
      </c>
      <c r="U957" s="89" t="s">
        <v>23847</v>
      </c>
      <c r="W957" s="89" t="s">
        <v>2330</v>
      </c>
      <c r="X957" s="89" t="s">
        <v>279</v>
      </c>
      <c r="Y957" s="88" t="s">
        <v>7457</v>
      </c>
    </row>
    <row r="958" spans="1:25" x14ac:dyDescent="0.3">
      <c r="A958" s="84" t="str">
        <f t="shared" si="14"/>
        <v>cdove</v>
      </c>
      <c r="B958" s="88" t="s">
        <v>21052</v>
      </c>
      <c r="C958" s="89" t="s">
        <v>21053</v>
      </c>
      <c r="D958" s="89" t="s">
        <v>21054</v>
      </c>
      <c r="E958" s="89" t="s">
        <v>19036</v>
      </c>
      <c r="F958" s="88" t="s">
        <v>19171</v>
      </c>
      <c r="G958" s="89" t="s">
        <v>19029</v>
      </c>
      <c r="H958" s="89" t="s">
        <v>19172</v>
      </c>
      <c r="I958" s="89" t="s">
        <v>19173</v>
      </c>
      <c r="J958" s="88" t="s">
        <v>19189</v>
      </c>
      <c r="K958" s="88" t="s">
        <v>19294</v>
      </c>
      <c r="L958" s="88" t="s">
        <v>19295</v>
      </c>
      <c r="M958" s="89" t="s">
        <v>19296</v>
      </c>
      <c r="N958" s="89" t="s">
        <v>541</v>
      </c>
      <c r="O958" s="90">
        <v>36434</v>
      </c>
      <c r="P958" s="90">
        <v>45914</v>
      </c>
      <c r="Q958" s="90">
        <v>45914</v>
      </c>
      <c r="R958" s="89">
        <v>15</v>
      </c>
      <c r="S958" s="89">
        <v>0</v>
      </c>
      <c r="T958" s="89" t="s">
        <v>19183</v>
      </c>
      <c r="U958" s="89" t="s">
        <v>21055</v>
      </c>
      <c r="W958" s="89" t="s">
        <v>21056</v>
      </c>
      <c r="X958" s="89" t="s">
        <v>435</v>
      </c>
      <c r="Y958" s="88" t="s">
        <v>21057</v>
      </c>
    </row>
    <row r="959" spans="1:25" x14ac:dyDescent="0.3">
      <c r="A959" s="84" t="str">
        <f t="shared" si="14"/>
        <v>ctaylor</v>
      </c>
      <c r="B959" s="88" t="s">
        <v>21605</v>
      </c>
      <c r="C959" s="89" t="s">
        <v>21606</v>
      </c>
      <c r="D959" s="89" t="s">
        <v>21607</v>
      </c>
      <c r="E959" s="89" t="s">
        <v>19170</v>
      </c>
      <c r="F959" s="88" t="s">
        <v>19236</v>
      </c>
      <c r="G959" s="89" t="s">
        <v>19032</v>
      </c>
      <c r="H959" s="89" t="s">
        <v>19227</v>
      </c>
      <c r="I959" s="89" t="s">
        <v>19173</v>
      </c>
      <c r="J959" s="88" t="s">
        <v>19189</v>
      </c>
      <c r="K959" s="88" t="s">
        <v>19273</v>
      </c>
      <c r="L959" s="88" t="s">
        <v>19274</v>
      </c>
      <c r="M959" s="89" t="s">
        <v>7733</v>
      </c>
      <c r="N959" s="89" t="s">
        <v>328</v>
      </c>
      <c r="O959" s="90">
        <v>39158</v>
      </c>
      <c r="P959" s="90">
        <v>45711</v>
      </c>
      <c r="Q959" s="90">
        <v>45711</v>
      </c>
      <c r="R959" s="89">
        <v>218</v>
      </c>
      <c r="S959" s="89">
        <v>0</v>
      </c>
      <c r="T959" s="89" t="s">
        <v>19176</v>
      </c>
      <c r="U959" s="89" t="s">
        <v>21608</v>
      </c>
      <c r="W959" s="89" t="s">
        <v>3839</v>
      </c>
      <c r="X959" s="89" t="s">
        <v>328</v>
      </c>
      <c r="Y959" s="88" t="s">
        <v>8325</v>
      </c>
    </row>
    <row r="960" spans="1:25" x14ac:dyDescent="0.3">
      <c r="A960" s="84" t="str">
        <f t="shared" si="14"/>
        <v>KHUFF3</v>
      </c>
      <c r="B960" s="88" t="s">
        <v>25920</v>
      </c>
      <c r="C960" s="89" t="s">
        <v>25921</v>
      </c>
      <c r="D960" s="89" t="s">
        <v>9780</v>
      </c>
      <c r="E960" s="89" t="s">
        <v>5630</v>
      </c>
      <c r="F960" s="88" t="s">
        <v>19171</v>
      </c>
      <c r="G960" s="89" t="s">
        <v>19029</v>
      </c>
      <c r="H960" s="89" t="s">
        <v>19172</v>
      </c>
      <c r="I960" s="89" t="s">
        <v>19173</v>
      </c>
      <c r="J960" s="88" t="s">
        <v>19174</v>
      </c>
      <c r="K960" s="88" t="s">
        <v>19716</v>
      </c>
      <c r="L960" s="88" t="s">
        <v>19717</v>
      </c>
      <c r="M960" s="89" t="s">
        <v>5847</v>
      </c>
      <c r="N960" s="89" t="s">
        <v>279</v>
      </c>
      <c r="O960" s="90">
        <v>28219</v>
      </c>
      <c r="P960" s="90">
        <v>28219</v>
      </c>
      <c r="Q960" s="90">
        <v>28219</v>
      </c>
      <c r="R960" s="89">
        <v>17710</v>
      </c>
      <c r="S960" s="89">
        <v>48</v>
      </c>
      <c r="T960" s="89" t="s">
        <v>19261</v>
      </c>
      <c r="U960" s="89" t="s">
        <v>25922</v>
      </c>
      <c r="W960" s="89" t="s">
        <v>3247</v>
      </c>
      <c r="X960" s="89" t="s">
        <v>279</v>
      </c>
      <c r="Y960" s="88" t="s">
        <v>9784</v>
      </c>
    </row>
    <row r="961" spans="1:25" x14ac:dyDescent="0.3">
      <c r="A961" s="84" t="str">
        <f t="shared" si="14"/>
        <v>DRUSSEL</v>
      </c>
      <c r="B961" s="88" t="s">
        <v>22405</v>
      </c>
      <c r="C961" s="89" t="s">
        <v>22406</v>
      </c>
      <c r="D961" s="89" t="s">
        <v>22407</v>
      </c>
      <c r="E961" s="89" t="s">
        <v>19715</v>
      </c>
      <c r="F961" s="88" t="s">
        <v>19181</v>
      </c>
      <c r="G961" s="89" t="s">
        <v>19030</v>
      </c>
      <c r="H961" s="89" t="s">
        <v>19172</v>
      </c>
      <c r="I961" s="89" t="s">
        <v>19173</v>
      </c>
      <c r="J961" s="88" t="s">
        <v>19174</v>
      </c>
      <c r="K961" s="88" t="s">
        <v>19522</v>
      </c>
      <c r="L961" s="88" t="s">
        <v>19523</v>
      </c>
      <c r="M961" s="89" t="s">
        <v>7156</v>
      </c>
      <c r="N961" s="89" t="s">
        <v>773</v>
      </c>
      <c r="O961" s="90">
        <v>28555</v>
      </c>
      <c r="P961" s="90">
        <v>28555</v>
      </c>
      <c r="Q961" s="90">
        <v>28555</v>
      </c>
      <c r="R961" s="89">
        <v>17374</v>
      </c>
      <c r="S961" s="89">
        <v>47</v>
      </c>
      <c r="T961" s="89" t="s">
        <v>19261</v>
      </c>
      <c r="U961" s="89" t="s">
        <v>22408</v>
      </c>
      <c r="W961" s="89" t="s">
        <v>17887</v>
      </c>
      <c r="X961" s="89" t="s">
        <v>773</v>
      </c>
      <c r="Y961" s="88" t="s">
        <v>22409</v>
      </c>
    </row>
    <row r="962" spans="1:25" x14ac:dyDescent="0.3">
      <c r="A962" s="84" t="str">
        <f t="shared" si="14"/>
        <v>JLYON9</v>
      </c>
      <c r="B962" s="88" t="s">
        <v>24977</v>
      </c>
      <c r="C962" s="89" t="s">
        <v>24978</v>
      </c>
      <c r="D962" s="89" t="s">
        <v>2027</v>
      </c>
      <c r="E962" s="89" t="s">
        <v>5630</v>
      </c>
      <c r="F962" s="88" t="s">
        <v>19171</v>
      </c>
      <c r="G962" s="89" t="s">
        <v>19029</v>
      </c>
      <c r="H962" s="89" t="s">
        <v>19172</v>
      </c>
      <c r="I962" s="89" t="s">
        <v>19173</v>
      </c>
      <c r="J962" s="88" t="s">
        <v>19189</v>
      </c>
      <c r="K962" s="88" t="s">
        <v>19333</v>
      </c>
      <c r="L962" s="88" t="s">
        <v>19447</v>
      </c>
      <c r="M962" s="89" t="s">
        <v>9382</v>
      </c>
      <c r="N962" s="89" t="s">
        <v>366</v>
      </c>
      <c r="O962" s="90">
        <v>29936</v>
      </c>
      <c r="P962" s="90">
        <v>29936</v>
      </c>
      <c r="Q962" s="90">
        <v>29936</v>
      </c>
      <c r="R962" s="89">
        <v>15993</v>
      </c>
      <c r="S962" s="89">
        <v>43</v>
      </c>
      <c r="T962" s="89" t="s">
        <v>19261</v>
      </c>
      <c r="U962" s="89" t="s">
        <v>24979</v>
      </c>
      <c r="W962" s="89" t="s">
        <v>3762</v>
      </c>
      <c r="X962" s="89" t="s">
        <v>328</v>
      </c>
      <c r="Y962" s="88" t="s">
        <v>24980</v>
      </c>
    </row>
    <row r="963" spans="1:25" x14ac:dyDescent="0.3">
      <c r="A963" s="84" t="str">
        <f t="shared" ref="A963:A1026" si="15">TRIM(D963)</f>
        <v>RSEKOR</v>
      </c>
      <c r="B963" s="88" t="s">
        <v>28721</v>
      </c>
      <c r="C963" s="89" t="s">
        <v>28722</v>
      </c>
      <c r="D963" s="89" t="s">
        <v>5442</v>
      </c>
      <c r="E963" s="89" t="s">
        <v>5630</v>
      </c>
      <c r="F963" s="88" t="s">
        <v>19171</v>
      </c>
      <c r="G963" s="89" t="s">
        <v>19029</v>
      </c>
      <c r="H963" s="89" t="s">
        <v>19172</v>
      </c>
      <c r="I963" s="89" t="s">
        <v>19173</v>
      </c>
      <c r="J963" s="88" t="s">
        <v>19174</v>
      </c>
      <c r="K963" s="88" t="s">
        <v>19245</v>
      </c>
      <c r="L963" s="88" t="s">
        <v>19246</v>
      </c>
      <c r="M963" s="89" t="s">
        <v>14665</v>
      </c>
      <c r="N963" s="89" t="s">
        <v>219</v>
      </c>
      <c r="O963" s="90">
        <v>30068</v>
      </c>
      <c r="P963" s="90">
        <v>30068</v>
      </c>
      <c r="Q963" s="90">
        <v>30068</v>
      </c>
      <c r="R963" s="89">
        <v>15861</v>
      </c>
      <c r="S963" s="89">
        <v>43</v>
      </c>
      <c r="T963" s="89" t="s">
        <v>19261</v>
      </c>
      <c r="U963" s="89" t="s">
        <v>28723</v>
      </c>
      <c r="W963" s="89" t="s">
        <v>5443</v>
      </c>
      <c r="X963" s="89" t="s">
        <v>219</v>
      </c>
      <c r="Y963" s="88" t="s">
        <v>7781</v>
      </c>
    </row>
    <row r="964" spans="1:25" x14ac:dyDescent="0.3">
      <c r="A964" s="84" t="str">
        <f t="shared" si="15"/>
        <v>KREHLIN</v>
      </c>
      <c r="B964" s="88" t="s">
        <v>26033</v>
      </c>
      <c r="C964" s="89" t="s">
        <v>26034</v>
      </c>
      <c r="D964" s="89" t="s">
        <v>14848</v>
      </c>
      <c r="E964" s="89" t="s">
        <v>5630</v>
      </c>
      <c r="F964" s="88" t="s">
        <v>19171</v>
      </c>
      <c r="G964" s="89" t="s">
        <v>19029</v>
      </c>
      <c r="H964" s="89" t="s">
        <v>19172</v>
      </c>
      <c r="I964" s="89" t="s">
        <v>19173</v>
      </c>
      <c r="J964" s="88" t="s">
        <v>19189</v>
      </c>
      <c r="K964" s="88" t="s">
        <v>19333</v>
      </c>
      <c r="L964" s="88" t="s">
        <v>19467</v>
      </c>
      <c r="M964" s="89" t="s">
        <v>9084</v>
      </c>
      <c r="N964" s="89" t="s">
        <v>260</v>
      </c>
      <c r="O964" s="90">
        <v>30088</v>
      </c>
      <c r="P964" s="90">
        <v>30088</v>
      </c>
      <c r="Q964" s="90">
        <v>30088</v>
      </c>
      <c r="R964" s="89">
        <v>15841</v>
      </c>
      <c r="S964" s="89">
        <v>43</v>
      </c>
      <c r="T964" s="89" t="s">
        <v>19261</v>
      </c>
      <c r="U964" s="89" t="s">
        <v>26035</v>
      </c>
      <c r="W964" s="89" t="s">
        <v>26036</v>
      </c>
      <c r="X964" s="89" t="s">
        <v>260</v>
      </c>
      <c r="Y964" s="88" t="s">
        <v>14853</v>
      </c>
    </row>
    <row r="965" spans="1:25" x14ac:dyDescent="0.3">
      <c r="A965" s="84" t="str">
        <f t="shared" si="15"/>
        <v>WKILPAT</v>
      </c>
      <c r="B965" s="88" t="s">
        <v>30239</v>
      </c>
      <c r="C965" s="89" t="s">
        <v>30240</v>
      </c>
      <c r="D965" s="89" t="s">
        <v>17297</v>
      </c>
      <c r="E965" s="89" t="s">
        <v>5630</v>
      </c>
      <c r="F965" s="88" t="s">
        <v>19171</v>
      </c>
      <c r="G965" s="89" t="s">
        <v>19029</v>
      </c>
      <c r="H965" s="89" t="s">
        <v>19172</v>
      </c>
      <c r="I965" s="89" t="s">
        <v>19173</v>
      </c>
      <c r="J965" s="88" t="s">
        <v>19174</v>
      </c>
      <c r="K965" s="88" t="s">
        <v>19401</v>
      </c>
      <c r="L965" s="88" t="s">
        <v>19764</v>
      </c>
      <c r="M965" s="89" t="s">
        <v>8645</v>
      </c>
      <c r="N965" s="89" t="s">
        <v>407</v>
      </c>
      <c r="O965" s="90">
        <v>31126</v>
      </c>
      <c r="P965" s="90">
        <v>31126</v>
      </c>
      <c r="Q965" s="90">
        <v>31126</v>
      </c>
      <c r="R965" s="89">
        <v>14803</v>
      </c>
      <c r="S965" s="89">
        <v>40</v>
      </c>
      <c r="T965" s="89" t="s">
        <v>19261</v>
      </c>
      <c r="U965" s="89" t="s">
        <v>30241</v>
      </c>
      <c r="W965" s="89" t="s">
        <v>3599</v>
      </c>
      <c r="X965" s="89" t="s">
        <v>407</v>
      </c>
      <c r="Y965" s="88" t="s">
        <v>11767</v>
      </c>
    </row>
    <row r="966" spans="1:25" x14ac:dyDescent="0.3">
      <c r="A966" s="84" t="str">
        <f t="shared" si="15"/>
        <v>TWIL18</v>
      </c>
      <c r="B966" s="88" t="s">
        <v>29928</v>
      </c>
      <c r="C966" s="89" t="s">
        <v>29929</v>
      </c>
      <c r="D966" s="89" t="s">
        <v>29930</v>
      </c>
      <c r="E966" s="89" t="s">
        <v>19715</v>
      </c>
      <c r="F966" s="88" t="s">
        <v>19171</v>
      </c>
      <c r="G966" s="89" t="s">
        <v>19029</v>
      </c>
      <c r="H966" s="89" t="s">
        <v>19172</v>
      </c>
      <c r="I966" s="89" t="s">
        <v>19173</v>
      </c>
      <c r="J966" s="88" t="s">
        <v>19189</v>
      </c>
      <c r="K966" s="88" t="s">
        <v>19333</v>
      </c>
      <c r="L966" s="88" t="s">
        <v>19467</v>
      </c>
      <c r="M966" s="89" t="s">
        <v>9084</v>
      </c>
      <c r="N966" s="89" t="s">
        <v>260</v>
      </c>
      <c r="O966" s="90">
        <v>31138</v>
      </c>
      <c r="P966" s="90">
        <v>31138</v>
      </c>
      <c r="Q966" s="90">
        <v>31138</v>
      </c>
      <c r="R966" s="89">
        <v>14791</v>
      </c>
      <c r="S966" s="89">
        <v>40</v>
      </c>
      <c r="T966" s="89" t="s">
        <v>19261</v>
      </c>
      <c r="U966" s="89" t="s">
        <v>29931</v>
      </c>
      <c r="W966" s="89" t="s">
        <v>24676</v>
      </c>
      <c r="X966" s="89" t="s">
        <v>260</v>
      </c>
      <c r="Y966" s="88" t="s">
        <v>24677</v>
      </c>
    </row>
    <row r="967" spans="1:25" x14ac:dyDescent="0.3">
      <c r="A967" s="84" t="str">
        <f t="shared" si="15"/>
        <v>MBELIVE</v>
      </c>
      <c r="B967" s="88" t="s">
        <v>26465</v>
      </c>
      <c r="C967" s="89" t="s">
        <v>26466</v>
      </c>
      <c r="D967" s="89" t="s">
        <v>9250</v>
      </c>
      <c r="E967" s="89" t="s">
        <v>5630</v>
      </c>
      <c r="F967" s="88" t="s">
        <v>19171</v>
      </c>
      <c r="G967" s="89" t="s">
        <v>19029</v>
      </c>
      <c r="H967" s="89" t="s">
        <v>19172</v>
      </c>
      <c r="I967" s="89" t="s">
        <v>19173</v>
      </c>
      <c r="J967" s="88" t="s">
        <v>19189</v>
      </c>
      <c r="K967" s="88" t="s">
        <v>19345</v>
      </c>
      <c r="L967" s="88" t="s">
        <v>20358</v>
      </c>
      <c r="M967" s="89" t="s">
        <v>20359</v>
      </c>
      <c r="N967" s="89" t="s">
        <v>686</v>
      </c>
      <c r="O967" s="90">
        <v>31164</v>
      </c>
      <c r="P967" s="90">
        <v>31164</v>
      </c>
      <c r="Q967" s="90">
        <v>31164</v>
      </c>
      <c r="R967" s="89">
        <v>14765</v>
      </c>
      <c r="S967" s="89">
        <v>40</v>
      </c>
      <c r="T967" s="89" t="s">
        <v>19261</v>
      </c>
      <c r="U967" s="89" t="s">
        <v>26467</v>
      </c>
      <c r="W967" s="89" t="s">
        <v>9253</v>
      </c>
      <c r="X967" s="89" t="s">
        <v>686</v>
      </c>
      <c r="Y967" s="88" t="s">
        <v>9254</v>
      </c>
    </row>
    <row r="968" spans="1:25" x14ac:dyDescent="0.3">
      <c r="A968" s="84" t="str">
        <f t="shared" si="15"/>
        <v>DFOUSE1</v>
      </c>
      <c r="B968" s="88" t="s">
        <v>21913</v>
      </c>
      <c r="C968" s="89" t="s">
        <v>21914</v>
      </c>
      <c r="D968" s="89" t="s">
        <v>14459</v>
      </c>
      <c r="E968" s="89" t="s">
        <v>5630</v>
      </c>
      <c r="F968" s="88" t="s">
        <v>19206</v>
      </c>
      <c r="G968" s="89" t="s">
        <v>136</v>
      </c>
      <c r="H968" s="89" t="s">
        <v>19172</v>
      </c>
      <c r="I968" s="89" t="s">
        <v>19173</v>
      </c>
      <c r="J968" s="88" t="s">
        <v>19174</v>
      </c>
      <c r="K968" s="88" t="s">
        <v>19207</v>
      </c>
      <c r="L968" s="88" t="s">
        <v>19208</v>
      </c>
      <c r="M968" s="89" t="s">
        <v>10249</v>
      </c>
      <c r="N968" s="89" t="s">
        <v>219</v>
      </c>
      <c r="O968" s="90">
        <v>31246</v>
      </c>
      <c r="P968" s="90">
        <v>31246</v>
      </c>
      <c r="Q968" s="90">
        <v>31246</v>
      </c>
      <c r="R968" s="89">
        <v>14683</v>
      </c>
      <c r="S968" s="89">
        <v>40</v>
      </c>
      <c r="T968" s="89" t="s">
        <v>19261</v>
      </c>
      <c r="U968" s="89" t="s">
        <v>21915</v>
      </c>
      <c r="W968" s="89" t="s">
        <v>21916</v>
      </c>
      <c r="X968" s="89" t="s">
        <v>219</v>
      </c>
      <c r="Y968" s="88" t="s">
        <v>14463</v>
      </c>
    </row>
    <row r="969" spans="1:25" x14ac:dyDescent="0.3">
      <c r="A969" s="84" t="str">
        <f t="shared" si="15"/>
        <v>TBOLAN</v>
      </c>
      <c r="B969" s="88" t="s">
        <v>29480</v>
      </c>
      <c r="C969" s="89" t="s">
        <v>29481</v>
      </c>
      <c r="D969" s="89" t="s">
        <v>6272</v>
      </c>
      <c r="E969" s="89" t="s">
        <v>5630</v>
      </c>
      <c r="F969" s="88" t="s">
        <v>19480</v>
      </c>
      <c r="G969" s="89" t="s">
        <v>19040</v>
      </c>
      <c r="H969" s="89" t="s">
        <v>19172</v>
      </c>
      <c r="I969" s="89" t="s">
        <v>19173</v>
      </c>
      <c r="J969" s="88" t="s">
        <v>19189</v>
      </c>
      <c r="K969" s="88" t="s">
        <v>19345</v>
      </c>
      <c r="L969" s="88" t="s">
        <v>20358</v>
      </c>
      <c r="M969" s="89" t="s">
        <v>20359</v>
      </c>
      <c r="N969" s="89" t="s">
        <v>686</v>
      </c>
      <c r="O969" s="90">
        <v>31347</v>
      </c>
      <c r="P969" s="90">
        <v>37218</v>
      </c>
      <c r="Q969" s="90">
        <v>31347</v>
      </c>
      <c r="R969" s="89">
        <v>14582</v>
      </c>
      <c r="S969" s="89">
        <v>39</v>
      </c>
      <c r="T969" s="89" t="s">
        <v>19261</v>
      </c>
      <c r="U969" s="89" t="s">
        <v>29482</v>
      </c>
      <c r="W969" s="89" t="s">
        <v>1414</v>
      </c>
      <c r="X969" s="89" t="s">
        <v>686</v>
      </c>
      <c r="Y969" s="88" t="s">
        <v>6276</v>
      </c>
    </row>
    <row r="970" spans="1:25" x14ac:dyDescent="0.3">
      <c r="A970" s="84" t="str">
        <f t="shared" si="15"/>
        <v>DMCART2</v>
      </c>
      <c r="B970" s="88" t="s">
        <v>22185</v>
      </c>
      <c r="C970" s="89" t="s">
        <v>22186</v>
      </c>
      <c r="D970" s="89" t="s">
        <v>6342</v>
      </c>
      <c r="E970" s="89" t="s">
        <v>5630</v>
      </c>
      <c r="F970" s="88" t="s">
        <v>19480</v>
      </c>
      <c r="G970" s="89" t="s">
        <v>19040</v>
      </c>
      <c r="H970" s="89" t="s">
        <v>19172</v>
      </c>
      <c r="I970" s="89" t="s">
        <v>19173</v>
      </c>
      <c r="J970" s="88" t="s">
        <v>19189</v>
      </c>
      <c r="K970" s="88" t="s">
        <v>19471</v>
      </c>
      <c r="L970" s="88" t="s">
        <v>20722</v>
      </c>
      <c r="M970" s="89" t="s">
        <v>20723</v>
      </c>
      <c r="N970" s="89" t="s">
        <v>719</v>
      </c>
      <c r="O970" s="90">
        <v>31493</v>
      </c>
      <c r="P970" s="90">
        <v>31493</v>
      </c>
      <c r="Q970" s="90">
        <v>31493</v>
      </c>
      <c r="R970" s="89">
        <v>14436</v>
      </c>
      <c r="S970" s="89">
        <v>39</v>
      </c>
      <c r="T970" s="89" t="s">
        <v>19261</v>
      </c>
      <c r="U970" s="89" t="s">
        <v>22187</v>
      </c>
      <c r="W970" s="89" t="s">
        <v>22188</v>
      </c>
      <c r="X970" s="89" t="s">
        <v>719</v>
      </c>
      <c r="Y970" s="88" t="s">
        <v>6346</v>
      </c>
    </row>
    <row r="971" spans="1:25" x14ac:dyDescent="0.3">
      <c r="A971" s="84" t="str">
        <f t="shared" si="15"/>
        <v>PFLAK1</v>
      </c>
      <c r="B971" s="88" t="s">
        <v>27814</v>
      </c>
      <c r="C971" s="89" t="s">
        <v>27815</v>
      </c>
      <c r="D971" s="89" t="s">
        <v>7146</v>
      </c>
      <c r="E971" s="89" t="s">
        <v>5630</v>
      </c>
      <c r="F971" s="88" t="s">
        <v>19285</v>
      </c>
      <c r="G971" s="89" t="s">
        <v>19028</v>
      </c>
      <c r="H971" s="89" t="s">
        <v>19172</v>
      </c>
      <c r="I971" s="89" t="s">
        <v>19173</v>
      </c>
      <c r="J971" s="88" t="s">
        <v>19189</v>
      </c>
      <c r="K971" s="88" t="s">
        <v>19345</v>
      </c>
      <c r="L971" s="88" t="s">
        <v>20162</v>
      </c>
      <c r="M971" s="89" t="s">
        <v>20163</v>
      </c>
      <c r="N971" s="89" t="s">
        <v>655</v>
      </c>
      <c r="O971" s="90">
        <v>31511</v>
      </c>
      <c r="P971" s="90">
        <v>31511</v>
      </c>
      <c r="Q971" s="90">
        <v>31511</v>
      </c>
      <c r="R971" s="89">
        <v>14418</v>
      </c>
      <c r="S971" s="89">
        <v>39</v>
      </c>
      <c r="T971" s="89" t="s">
        <v>19261</v>
      </c>
      <c r="U971" s="89" t="s">
        <v>27816</v>
      </c>
      <c r="W971" s="89" t="s">
        <v>3797</v>
      </c>
      <c r="X971" s="89" t="s">
        <v>435</v>
      </c>
      <c r="Y971" s="88" t="s">
        <v>12741</v>
      </c>
    </row>
    <row r="972" spans="1:25" x14ac:dyDescent="0.3">
      <c r="A972" s="84" t="str">
        <f t="shared" si="15"/>
        <v>MSHORT1</v>
      </c>
      <c r="B972" s="88" t="s">
        <v>27239</v>
      </c>
      <c r="C972" s="89" t="s">
        <v>27240</v>
      </c>
      <c r="D972" s="89" t="s">
        <v>8482</v>
      </c>
      <c r="E972" s="89" t="s">
        <v>5630</v>
      </c>
      <c r="F972" s="88" t="s">
        <v>19181</v>
      </c>
      <c r="G972" s="89" t="s">
        <v>19030</v>
      </c>
      <c r="H972" s="89" t="s">
        <v>19172</v>
      </c>
      <c r="I972" s="89" t="s">
        <v>19173</v>
      </c>
      <c r="J972" s="88" t="s">
        <v>19174</v>
      </c>
      <c r="K972" s="88" t="s">
        <v>19522</v>
      </c>
      <c r="L972" s="88" t="s">
        <v>19523</v>
      </c>
      <c r="M972" s="89" t="s">
        <v>7156</v>
      </c>
      <c r="N972" s="89" t="s">
        <v>773</v>
      </c>
      <c r="O972" s="90">
        <v>31610</v>
      </c>
      <c r="P972" s="90">
        <v>31610</v>
      </c>
      <c r="Q972" s="90">
        <v>31610</v>
      </c>
      <c r="R972" s="89">
        <v>14319</v>
      </c>
      <c r="S972" s="89">
        <v>39</v>
      </c>
      <c r="T972" s="89" t="s">
        <v>19261</v>
      </c>
      <c r="U972" s="89" t="s">
        <v>8484</v>
      </c>
      <c r="W972" s="89" t="s">
        <v>27241</v>
      </c>
      <c r="X972" s="89" t="s">
        <v>250</v>
      </c>
      <c r="Y972" s="88" t="s">
        <v>3259</v>
      </c>
    </row>
    <row r="973" spans="1:25" x14ac:dyDescent="0.3">
      <c r="A973" s="84" t="str">
        <f t="shared" si="15"/>
        <v>TBURBI</v>
      </c>
      <c r="B973" s="88" t="s">
        <v>29501</v>
      </c>
      <c r="C973" s="89" t="s">
        <v>29502</v>
      </c>
      <c r="D973" s="89" t="s">
        <v>9545</v>
      </c>
      <c r="E973" s="89" t="s">
        <v>5630</v>
      </c>
      <c r="F973" s="88" t="s">
        <v>19171</v>
      </c>
      <c r="G973" s="89" t="s">
        <v>19029</v>
      </c>
      <c r="H973" s="89" t="s">
        <v>19172</v>
      </c>
      <c r="I973" s="89" t="s">
        <v>19173</v>
      </c>
      <c r="J973" s="88" t="s">
        <v>19174</v>
      </c>
      <c r="K973" s="88" t="s">
        <v>19216</v>
      </c>
      <c r="L973" s="88" t="s">
        <v>19237</v>
      </c>
      <c r="M973" s="89" t="s">
        <v>19238</v>
      </c>
      <c r="N973" s="89" t="s">
        <v>250</v>
      </c>
      <c r="O973" s="90">
        <v>31616</v>
      </c>
      <c r="P973" s="90">
        <v>31616</v>
      </c>
      <c r="Q973" s="90">
        <v>31616</v>
      </c>
      <c r="R973" s="89">
        <v>14313</v>
      </c>
      <c r="S973" s="89">
        <v>39</v>
      </c>
      <c r="T973" s="89" t="s">
        <v>19261</v>
      </c>
      <c r="U973" s="89" t="s">
        <v>29503</v>
      </c>
      <c r="W973" s="89" t="s">
        <v>21531</v>
      </c>
      <c r="X973" s="89" t="s">
        <v>250</v>
      </c>
      <c r="Y973" s="88" t="s">
        <v>29504</v>
      </c>
    </row>
    <row r="974" spans="1:25" x14ac:dyDescent="0.3">
      <c r="A974" s="84" t="str">
        <f t="shared" si="15"/>
        <v>GDYE3</v>
      </c>
      <c r="B974" s="88" t="s">
        <v>23298</v>
      </c>
      <c r="C974" s="89" t="s">
        <v>23299</v>
      </c>
      <c r="D974" s="89" t="s">
        <v>8574</v>
      </c>
      <c r="E974" s="89" t="s">
        <v>5630</v>
      </c>
      <c r="F974" s="88" t="s">
        <v>19215</v>
      </c>
      <c r="G974" s="89" t="s">
        <v>19033</v>
      </c>
      <c r="H974" s="89" t="s">
        <v>19172</v>
      </c>
      <c r="I974" s="89" t="s">
        <v>19173</v>
      </c>
      <c r="J974" s="88" t="s">
        <v>19174</v>
      </c>
      <c r="K974" s="88" t="s">
        <v>19802</v>
      </c>
      <c r="L974" s="88" t="s">
        <v>19803</v>
      </c>
      <c r="M974" s="89" t="s">
        <v>19804</v>
      </c>
      <c r="N974" s="89" t="s">
        <v>549</v>
      </c>
      <c r="O974" s="90">
        <v>31799</v>
      </c>
      <c r="P974" s="90">
        <v>31799</v>
      </c>
      <c r="Q974" s="90">
        <v>31799</v>
      </c>
      <c r="R974" s="89">
        <v>14130</v>
      </c>
      <c r="S974" s="89">
        <v>38</v>
      </c>
      <c r="T974" s="89" t="s">
        <v>19261</v>
      </c>
      <c r="U974" s="89" t="s">
        <v>23300</v>
      </c>
      <c r="W974" s="89" t="s">
        <v>23301</v>
      </c>
      <c r="X974" s="89" t="s">
        <v>1502</v>
      </c>
      <c r="Y974" s="88" t="s">
        <v>8578</v>
      </c>
    </row>
    <row r="975" spans="1:25" x14ac:dyDescent="0.3">
      <c r="A975" s="84" t="str">
        <f t="shared" si="15"/>
        <v>MSERNA1</v>
      </c>
      <c r="B975" s="88" t="s">
        <v>27222</v>
      </c>
      <c r="C975" s="89" t="s">
        <v>27223</v>
      </c>
      <c r="D975" s="89" t="s">
        <v>7014</v>
      </c>
      <c r="E975" s="89" t="s">
        <v>5630</v>
      </c>
      <c r="F975" s="88" t="s">
        <v>19285</v>
      </c>
      <c r="G975" s="89" t="s">
        <v>19028</v>
      </c>
      <c r="H975" s="89" t="s">
        <v>19172</v>
      </c>
      <c r="I975" s="89" t="s">
        <v>19173</v>
      </c>
      <c r="J975" s="88" t="s">
        <v>19189</v>
      </c>
      <c r="K975" s="88" t="s">
        <v>19217</v>
      </c>
      <c r="L975" s="88" t="s">
        <v>19824</v>
      </c>
      <c r="M975" s="89" t="s">
        <v>19825</v>
      </c>
      <c r="N975" s="89" t="s">
        <v>752</v>
      </c>
      <c r="O975" s="90">
        <v>31880</v>
      </c>
      <c r="P975" s="90">
        <v>31880</v>
      </c>
      <c r="Q975" s="90">
        <v>31880</v>
      </c>
      <c r="R975" s="89">
        <v>14049</v>
      </c>
      <c r="S975" s="89">
        <v>38</v>
      </c>
      <c r="T975" s="89" t="s">
        <v>19261</v>
      </c>
      <c r="U975" s="89" t="s">
        <v>27224</v>
      </c>
      <c r="W975" s="89" t="s">
        <v>27225</v>
      </c>
      <c r="X975" s="89" t="s">
        <v>752</v>
      </c>
      <c r="Y975" s="88" t="s">
        <v>15598</v>
      </c>
    </row>
    <row r="976" spans="1:25" x14ac:dyDescent="0.3">
      <c r="A976" s="84" t="str">
        <f t="shared" si="15"/>
        <v>JCUMPST</v>
      </c>
      <c r="B976" s="88" t="s">
        <v>24279</v>
      </c>
      <c r="C976" s="89" t="s">
        <v>24280</v>
      </c>
      <c r="D976" s="89" t="s">
        <v>24281</v>
      </c>
      <c r="E976" s="89" t="s">
        <v>5630</v>
      </c>
      <c r="F976" s="88" t="s">
        <v>19285</v>
      </c>
      <c r="G976" s="89" t="s">
        <v>19028</v>
      </c>
      <c r="H976" s="89" t="s">
        <v>19172</v>
      </c>
      <c r="I976" s="89" t="s">
        <v>19173</v>
      </c>
      <c r="J976" s="88" t="s">
        <v>19189</v>
      </c>
      <c r="K976" s="88" t="s">
        <v>19333</v>
      </c>
      <c r="L976" s="88" t="s">
        <v>19467</v>
      </c>
      <c r="M976" s="89" t="s">
        <v>9084</v>
      </c>
      <c r="N976" s="89" t="s">
        <v>260</v>
      </c>
      <c r="O976" s="90">
        <v>31923</v>
      </c>
      <c r="P976" s="90">
        <v>31923</v>
      </c>
      <c r="Q976" s="90">
        <v>31923</v>
      </c>
      <c r="R976" s="89">
        <v>14006</v>
      </c>
      <c r="S976" s="89">
        <v>38</v>
      </c>
      <c r="T976" s="89" t="s">
        <v>19261</v>
      </c>
      <c r="U976" s="89" t="s">
        <v>24282</v>
      </c>
      <c r="W976" s="89" t="s">
        <v>24283</v>
      </c>
      <c r="X976" s="89" t="s">
        <v>435</v>
      </c>
      <c r="Y976" s="88" t="s">
        <v>24284</v>
      </c>
    </row>
    <row r="977" spans="1:25" x14ac:dyDescent="0.3">
      <c r="A977" s="84" t="str">
        <f t="shared" si="15"/>
        <v>JFLORE</v>
      </c>
      <c r="B977" s="88" t="s">
        <v>24487</v>
      </c>
      <c r="C977" s="89" t="s">
        <v>24488</v>
      </c>
      <c r="D977" s="89" t="s">
        <v>17243</v>
      </c>
      <c r="E977" s="89" t="s">
        <v>5630</v>
      </c>
      <c r="F977" s="88" t="s">
        <v>19181</v>
      </c>
      <c r="G977" s="89" t="s">
        <v>19030</v>
      </c>
      <c r="H977" s="89" t="s">
        <v>19172</v>
      </c>
      <c r="I977" s="89" t="s">
        <v>19419</v>
      </c>
      <c r="J977" s="88" t="s">
        <v>19189</v>
      </c>
      <c r="K977" s="88" t="s">
        <v>19420</v>
      </c>
      <c r="L977" s="88" t="s">
        <v>19420</v>
      </c>
      <c r="M977" s="89" t="s">
        <v>19421</v>
      </c>
      <c r="N977" s="89" t="s">
        <v>5965</v>
      </c>
      <c r="O977" s="90">
        <v>31531</v>
      </c>
      <c r="P977" s="90">
        <v>31957</v>
      </c>
      <c r="Q977" s="90">
        <v>31957</v>
      </c>
      <c r="R977" s="89">
        <v>13972</v>
      </c>
      <c r="S977" s="89">
        <v>38</v>
      </c>
      <c r="T977" s="89" t="s">
        <v>19261</v>
      </c>
      <c r="U977" s="89" t="s">
        <v>24489</v>
      </c>
      <c r="W977" s="89" t="s">
        <v>17246</v>
      </c>
      <c r="X977" s="89" t="s">
        <v>5965</v>
      </c>
      <c r="Y977" s="88" t="s">
        <v>17247</v>
      </c>
    </row>
    <row r="978" spans="1:25" x14ac:dyDescent="0.3">
      <c r="A978" s="84" t="str">
        <f t="shared" si="15"/>
        <v>JWILLI8</v>
      </c>
      <c r="B978" s="88" t="s">
        <v>25734</v>
      </c>
      <c r="C978" s="89" t="s">
        <v>25735</v>
      </c>
      <c r="D978" s="89" t="s">
        <v>6777</v>
      </c>
      <c r="E978" s="89" t="s">
        <v>5630</v>
      </c>
      <c r="F978" s="88" t="s">
        <v>20261</v>
      </c>
      <c r="G978" s="89" t="s">
        <v>19039</v>
      </c>
      <c r="H978" s="89" t="s">
        <v>19172</v>
      </c>
      <c r="I978" s="89" t="s">
        <v>19173</v>
      </c>
      <c r="J978" s="88" t="s">
        <v>19189</v>
      </c>
      <c r="K978" s="88" t="s">
        <v>20742</v>
      </c>
      <c r="L978" s="88" t="s">
        <v>20742</v>
      </c>
      <c r="M978" s="89" t="s">
        <v>21720</v>
      </c>
      <c r="N978" s="89" t="s">
        <v>435</v>
      </c>
      <c r="O978" s="90">
        <v>32013</v>
      </c>
      <c r="P978" s="90">
        <v>32013</v>
      </c>
      <c r="Q978" s="90">
        <v>32013</v>
      </c>
      <c r="R978" s="89">
        <v>13916</v>
      </c>
      <c r="S978" s="89">
        <v>38</v>
      </c>
      <c r="T978" s="89" t="s">
        <v>19261</v>
      </c>
      <c r="U978" s="89" t="s">
        <v>25736</v>
      </c>
      <c r="V978" s="89" t="s">
        <v>25737</v>
      </c>
      <c r="W978" s="89" t="s">
        <v>25738</v>
      </c>
      <c r="X978" s="89" t="s">
        <v>435</v>
      </c>
      <c r="Y978" s="88" t="s">
        <v>6782</v>
      </c>
    </row>
    <row r="979" spans="1:25" x14ac:dyDescent="0.3">
      <c r="A979" s="84" t="str">
        <f t="shared" si="15"/>
        <v>AGON248</v>
      </c>
      <c r="B979" s="88" t="s">
        <v>19691</v>
      </c>
      <c r="C979" s="89" t="s">
        <v>19692</v>
      </c>
      <c r="D979" s="89" t="s">
        <v>3237</v>
      </c>
      <c r="E979" s="89" t="s">
        <v>5630</v>
      </c>
      <c r="F979" s="88" t="s">
        <v>19171</v>
      </c>
      <c r="G979" s="89" t="s">
        <v>19029</v>
      </c>
      <c r="H979" s="89" t="s">
        <v>19172</v>
      </c>
      <c r="I979" s="89" t="s">
        <v>19173</v>
      </c>
      <c r="J979" s="88" t="s">
        <v>19174</v>
      </c>
      <c r="K979" s="88" t="s">
        <v>19245</v>
      </c>
      <c r="L979" s="88" t="s">
        <v>19246</v>
      </c>
      <c r="M979" s="89" t="s">
        <v>14665</v>
      </c>
      <c r="N979" s="89" t="s">
        <v>219</v>
      </c>
      <c r="O979" s="90">
        <v>32161</v>
      </c>
      <c r="P979" s="90">
        <v>32161</v>
      </c>
      <c r="Q979" s="90">
        <v>32161</v>
      </c>
      <c r="R979" s="89">
        <v>13768</v>
      </c>
      <c r="S979" s="89">
        <v>37</v>
      </c>
      <c r="T979" s="89" t="s">
        <v>19261</v>
      </c>
      <c r="U979" s="89" t="s">
        <v>19693</v>
      </c>
      <c r="W979" s="89" t="s">
        <v>4289</v>
      </c>
      <c r="X979" s="89" t="s">
        <v>219</v>
      </c>
      <c r="Y979" s="88" t="s">
        <v>14622</v>
      </c>
    </row>
    <row r="980" spans="1:25" x14ac:dyDescent="0.3">
      <c r="A980" s="84" t="str">
        <f t="shared" si="15"/>
        <v>JGONZ71</v>
      </c>
      <c r="B980" s="88" t="s">
        <v>24586</v>
      </c>
      <c r="C980" s="89" t="s">
        <v>24587</v>
      </c>
      <c r="D980" s="89" t="s">
        <v>7329</v>
      </c>
      <c r="E980" s="89" t="s">
        <v>5630</v>
      </c>
      <c r="F980" s="88" t="s">
        <v>19340</v>
      </c>
      <c r="G980" s="89" t="s">
        <v>19341</v>
      </c>
      <c r="H980" s="89" t="s">
        <v>19227</v>
      </c>
      <c r="I980" s="89" t="s">
        <v>19173</v>
      </c>
      <c r="J980" s="88" t="s">
        <v>19174</v>
      </c>
      <c r="K980" s="88" t="s">
        <v>19716</v>
      </c>
      <c r="L980" s="88" t="s">
        <v>19717</v>
      </c>
      <c r="M980" s="89" t="s">
        <v>5847</v>
      </c>
      <c r="N980" s="89" t="s">
        <v>279</v>
      </c>
      <c r="O980" s="90">
        <v>32237</v>
      </c>
      <c r="P980" s="90">
        <v>32237</v>
      </c>
      <c r="Q980" s="90">
        <v>32237</v>
      </c>
      <c r="R980" s="89">
        <v>13692</v>
      </c>
      <c r="S980" s="89">
        <v>37</v>
      </c>
      <c r="T980" s="89" t="s">
        <v>19261</v>
      </c>
      <c r="U980" s="89" t="s">
        <v>24588</v>
      </c>
      <c r="W980" s="89" t="s">
        <v>1032</v>
      </c>
      <c r="X980" s="89" t="s">
        <v>279</v>
      </c>
      <c r="Y980" s="88" t="s">
        <v>7331</v>
      </c>
    </row>
    <row r="981" spans="1:25" x14ac:dyDescent="0.3">
      <c r="A981" s="84" t="str">
        <f t="shared" si="15"/>
        <v>PBOSMA1</v>
      </c>
      <c r="B981" s="88" t="s">
        <v>27750</v>
      </c>
      <c r="C981" s="89" t="s">
        <v>27751</v>
      </c>
      <c r="D981" s="89" t="s">
        <v>27752</v>
      </c>
      <c r="E981" s="89" t="s">
        <v>19715</v>
      </c>
      <c r="F981" s="88" t="s">
        <v>19171</v>
      </c>
      <c r="G981" s="89" t="s">
        <v>19029</v>
      </c>
      <c r="H981" s="89" t="s">
        <v>19172</v>
      </c>
      <c r="I981" s="89" t="s">
        <v>19173</v>
      </c>
      <c r="J981" s="88" t="s">
        <v>19189</v>
      </c>
      <c r="K981" s="88" t="s">
        <v>19217</v>
      </c>
      <c r="L981" s="88" t="s">
        <v>19824</v>
      </c>
      <c r="M981" s="89" t="s">
        <v>19825</v>
      </c>
      <c r="N981" s="89" t="s">
        <v>752</v>
      </c>
      <c r="O981" s="90">
        <v>32349</v>
      </c>
      <c r="P981" s="90">
        <v>32349</v>
      </c>
      <c r="Q981" s="90">
        <v>32349</v>
      </c>
      <c r="R981" s="89">
        <v>13580</v>
      </c>
      <c r="S981" s="89">
        <v>37</v>
      </c>
      <c r="T981" s="89" t="s">
        <v>19261</v>
      </c>
      <c r="U981" s="89" t="s">
        <v>27753</v>
      </c>
      <c r="W981" s="89" t="s">
        <v>7284</v>
      </c>
      <c r="X981" s="89" t="s">
        <v>752</v>
      </c>
      <c r="Y981" s="88" t="s">
        <v>27754</v>
      </c>
    </row>
    <row r="982" spans="1:25" x14ac:dyDescent="0.3">
      <c r="A982" s="84" t="str">
        <f t="shared" si="15"/>
        <v>LGRAYI</v>
      </c>
      <c r="B982" s="88" t="s">
        <v>26239</v>
      </c>
      <c r="C982" s="89" t="s">
        <v>26240</v>
      </c>
      <c r="D982" s="89" t="s">
        <v>3308</v>
      </c>
      <c r="E982" s="89" t="s">
        <v>5630</v>
      </c>
      <c r="F982" s="88" t="s">
        <v>19171</v>
      </c>
      <c r="G982" s="89" t="s">
        <v>19029</v>
      </c>
      <c r="H982" s="89" t="s">
        <v>19172</v>
      </c>
      <c r="I982" s="89" t="s">
        <v>19173</v>
      </c>
      <c r="J982" s="88" t="s">
        <v>19174</v>
      </c>
      <c r="K982" s="88" t="s">
        <v>19802</v>
      </c>
      <c r="L982" s="88" t="s">
        <v>19803</v>
      </c>
      <c r="M982" s="89" t="s">
        <v>19804</v>
      </c>
      <c r="N982" s="89" t="s">
        <v>549</v>
      </c>
      <c r="O982" s="90">
        <v>32594</v>
      </c>
      <c r="P982" s="90">
        <v>32594</v>
      </c>
      <c r="Q982" s="90">
        <v>32594</v>
      </c>
      <c r="R982" s="89">
        <v>13335</v>
      </c>
      <c r="S982" s="89">
        <v>36</v>
      </c>
      <c r="T982" s="89" t="s">
        <v>19261</v>
      </c>
      <c r="U982" s="89" t="s">
        <v>26241</v>
      </c>
      <c r="W982" s="89" t="s">
        <v>3981</v>
      </c>
      <c r="X982" s="89" t="s">
        <v>549</v>
      </c>
      <c r="Y982" s="88" t="s">
        <v>3984</v>
      </c>
    </row>
    <row r="983" spans="1:25" x14ac:dyDescent="0.3">
      <c r="A983" s="84" t="str">
        <f t="shared" si="15"/>
        <v>WROZENB</v>
      </c>
      <c r="B983" s="88" t="s">
        <v>30295</v>
      </c>
      <c r="C983" s="89" t="s">
        <v>30296</v>
      </c>
      <c r="D983" s="89" t="s">
        <v>30297</v>
      </c>
      <c r="E983" s="89" t="s">
        <v>19715</v>
      </c>
      <c r="F983" s="88" t="s">
        <v>19285</v>
      </c>
      <c r="G983" s="89" t="s">
        <v>19028</v>
      </c>
      <c r="H983" s="89" t="s">
        <v>19172</v>
      </c>
      <c r="I983" s="89" t="s">
        <v>19173</v>
      </c>
      <c r="J983" s="88" t="s">
        <v>19174</v>
      </c>
      <c r="K983" s="88" t="s">
        <v>20070</v>
      </c>
      <c r="L983" s="88" t="s">
        <v>20328</v>
      </c>
      <c r="M983" s="89" t="s">
        <v>10269</v>
      </c>
      <c r="N983" s="89" t="s">
        <v>201</v>
      </c>
      <c r="O983" s="90">
        <v>32713</v>
      </c>
      <c r="P983" s="90">
        <v>32713</v>
      </c>
      <c r="Q983" s="90">
        <v>32713</v>
      </c>
      <c r="R983" s="89">
        <v>13216</v>
      </c>
      <c r="S983" s="89">
        <v>36</v>
      </c>
      <c r="T983" s="89" t="s">
        <v>19261</v>
      </c>
      <c r="U983" s="89" t="s">
        <v>30298</v>
      </c>
      <c r="V983" s="89" t="s">
        <v>30299</v>
      </c>
      <c r="W983" s="89" t="s">
        <v>30300</v>
      </c>
      <c r="X983" s="89" t="s">
        <v>201</v>
      </c>
      <c r="Y983" s="88" t="s">
        <v>30301</v>
      </c>
    </row>
    <row r="984" spans="1:25" x14ac:dyDescent="0.3">
      <c r="A984" s="84" t="str">
        <f t="shared" si="15"/>
        <v>JBEZEL1</v>
      </c>
      <c r="B984" s="88" t="s">
        <v>24098</v>
      </c>
      <c r="C984" s="89" t="s">
        <v>24099</v>
      </c>
      <c r="D984" s="89" t="s">
        <v>24100</v>
      </c>
      <c r="E984" s="89" t="s">
        <v>19715</v>
      </c>
      <c r="F984" s="88" t="s">
        <v>22836</v>
      </c>
      <c r="G984" s="89" t="s">
        <v>19069</v>
      </c>
      <c r="H984" s="89" t="s">
        <v>19172</v>
      </c>
      <c r="I984" s="89" t="s">
        <v>19173</v>
      </c>
      <c r="J984" s="88" t="s">
        <v>19189</v>
      </c>
      <c r="K984" s="88" t="s">
        <v>19200</v>
      </c>
      <c r="L984" s="88" t="s">
        <v>19200</v>
      </c>
      <c r="M984" s="89" t="s">
        <v>19396</v>
      </c>
      <c r="N984" s="89" t="s">
        <v>752</v>
      </c>
      <c r="O984" s="90">
        <v>32811</v>
      </c>
      <c r="P984" s="90">
        <v>32811</v>
      </c>
      <c r="Q984" s="90">
        <v>32811</v>
      </c>
      <c r="R984" s="89">
        <v>13118</v>
      </c>
      <c r="S984" s="89">
        <v>35</v>
      </c>
      <c r="T984" s="89" t="s">
        <v>19261</v>
      </c>
      <c r="U984" s="89" t="s">
        <v>24101</v>
      </c>
      <c r="W984" s="89" t="s">
        <v>24102</v>
      </c>
      <c r="X984" s="89" t="s">
        <v>752</v>
      </c>
      <c r="Y984" s="88" t="s">
        <v>24103</v>
      </c>
    </row>
    <row r="985" spans="1:25" x14ac:dyDescent="0.3">
      <c r="A985" s="84" t="str">
        <f t="shared" si="15"/>
        <v>JMASSAH</v>
      </c>
      <c r="B985" s="88" t="s">
        <v>25019</v>
      </c>
      <c r="C985" s="89" t="s">
        <v>25020</v>
      </c>
      <c r="D985" s="89" t="s">
        <v>7847</v>
      </c>
      <c r="E985" s="89" t="s">
        <v>5630</v>
      </c>
      <c r="F985" s="88" t="s">
        <v>19181</v>
      </c>
      <c r="G985" s="89" t="s">
        <v>19030</v>
      </c>
      <c r="H985" s="89" t="s">
        <v>19172</v>
      </c>
      <c r="I985" s="89" t="s">
        <v>19419</v>
      </c>
      <c r="J985" s="88" t="s">
        <v>19189</v>
      </c>
      <c r="K985" s="88" t="s">
        <v>19420</v>
      </c>
      <c r="L985" s="88" t="s">
        <v>19420</v>
      </c>
      <c r="M985" s="89" t="s">
        <v>19421</v>
      </c>
      <c r="N985" s="89" t="s">
        <v>5965</v>
      </c>
      <c r="O985" s="90">
        <v>32843</v>
      </c>
      <c r="P985" s="90">
        <v>32843</v>
      </c>
      <c r="Q985" s="90">
        <v>32843</v>
      </c>
      <c r="R985" s="89">
        <v>13086</v>
      </c>
      <c r="S985" s="89">
        <v>35</v>
      </c>
      <c r="T985" s="89" t="s">
        <v>19261</v>
      </c>
      <c r="U985" s="89" t="s">
        <v>25021</v>
      </c>
      <c r="V985" s="89" t="s">
        <v>25022</v>
      </c>
      <c r="W985" s="89" t="s">
        <v>17246</v>
      </c>
      <c r="X985" s="89" t="s">
        <v>5965</v>
      </c>
      <c r="Y985" s="88" t="s">
        <v>7851</v>
      </c>
    </row>
    <row r="986" spans="1:25" x14ac:dyDescent="0.3">
      <c r="A986" s="84" t="str">
        <f t="shared" si="15"/>
        <v>MLUONG1</v>
      </c>
      <c r="B986" s="88" t="s">
        <v>26914</v>
      </c>
      <c r="C986" s="89" t="s">
        <v>26915</v>
      </c>
      <c r="D986" s="89" t="s">
        <v>10690</v>
      </c>
      <c r="E986" s="89" t="s">
        <v>5630</v>
      </c>
      <c r="F986" s="88" t="s">
        <v>19171</v>
      </c>
      <c r="G986" s="89" t="s">
        <v>19029</v>
      </c>
      <c r="H986" s="89" t="s">
        <v>19172</v>
      </c>
      <c r="I986" s="89" t="s">
        <v>19173</v>
      </c>
      <c r="J986" s="88" t="s">
        <v>19174</v>
      </c>
      <c r="K986" s="88" t="s">
        <v>19207</v>
      </c>
      <c r="L986" s="88" t="s">
        <v>19208</v>
      </c>
      <c r="M986" s="89" t="s">
        <v>10249</v>
      </c>
      <c r="N986" s="89" t="s">
        <v>219</v>
      </c>
      <c r="O986" s="90">
        <v>32896</v>
      </c>
      <c r="P986" s="90">
        <v>32896</v>
      </c>
      <c r="Q986" s="90">
        <v>32896</v>
      </c>
      <c r="R986" s="89">
        <v>13033</v>
      </c>
      <c r="S986" s="89">
        <v>35</v>
      </c>
      <c r="T986" s="89" t="s">
        <v>19261</v>
      </c>
      <c r="U986" s="89" t="s">
        <v>26916</v>
      </c>
      <c r="W986" s="89" t="s">
        <v>2193</v>
      </c>
      <c r="X986" s="89" t="s">
        <v>219</v>
      </c>
      <c r="Y986" s="88" t="s">
        <v>10694</v>
      </c>
    </row>
    <row r="987" spans="1:25" x14ac:dyDescent="0.3">
      <c r="A987" s="84" t="str">
        <f t="shared" si="15"/>
        <v>JHOWA12</v>
      </c>
      <c r="B987" s="88" t="s">
        <v>24731</v>
      </c>
      <c r="C987" s="89" t="s">
        <v>24732</v>
      </c>
      <c r="D987" s="89" t="s">
        <v>24733</v>
      </c>
      <c r="E987" s="89" t="s">
        <v>19036</v>
      </c>
      <c r="F987" s="88" t="s">
        <v>19181</v>
      </c>
      <c r="G987" s="89" t="s">
        <v>19030</v>
      </c>
      <c r="H987" s="89" t="s">
        <v>19172</v>
      </c>
      <c r="I987" s="89" t="s">
        <v>19173</v>
      </c>
      <c r="J987" s="88" t="s">
        <v>19174</v>
      </c>
      <c r="K987" s="88" t="s">
        <v>19802</v>
      </c>
      <c r="L987" s="88" t="s">
        <v>19803</v>
      </c>
      <c r="M987" s="89" t="s">
        <v>19804</v>
      </c>
      <c r="N987" s="89" t="s">
        <v>549</v>
      </c>
      <c r="O987" s="90">
        <v>32990</v>
      </c>
      <c r="P987" s="90">
        <v>32990</v>
      </c>
      <c r="Q987" s="90">
        <v>32990</v>
      </c>
      <c r="R987" s="89">
        <v>12939</v>
      </c>
      <c r="S987" s="89">
        <v>35</v>
      </c>
      <c r="T987" s="89" t="s">
        <v>19261</v>
      </c>
      <c r="U987" s="89" t="s">
        <v>24734</v>
      </c>
      <c r="W987" s="89" t="s">
        <v>24735</v>
      </c>
      <c r="X987" s="89" t="s">
        <v>983</v>
      </c>
      <c r="Y987" s="88" t="s">
        <v>24736</v>
      </c>
    </row>
    <row r="988" spans="1:25" x14ac:dyDescent="0.3">
      <c r="A988" s="84" t="str">
        <f t="shared" si="15"/>
        <v>RROME3</v>
      </c>
      <c r="B988" s="88" t="s">
        <v>28648</v>
      </c>
      <c r="C988" s="89" t="s">
        <v>28649</v>
      </c>
      <c r="D988" s="89" t="s">
        <v>10758</v>
      </c>
      <c r="E988" s="89" t="s">
        <v>5630</v>
      </c>
      <c r="F988" s="88" t="s">
        <v>19171</v>
      </c>
      <c r="G988" s="89" t="s">
        <v>19029</v>
      </c>
      <c r="H988" s="89" t="s">
        <v>19172</v>
      </c>
      <c r="I988" s="89" t="s">
        <v>19173</v>
      </c>
      <c r="J988" s="88" t="s">
        <v>19189</v>
      </c>
      <c r="K988" s="88" t="s">
        <v>19190</v>
      </c>
      <c r="L988" s="88" t="s">
        <v>19252</v>
      </c>
      <c r="M988" s="89" t="s">
        <v>10322</v>
      </c>
      <c r="N988" s="89" t="s">
        <v>297</v>
      </c>
      <c r="O988" s="90">
        <v>33462</v>
      </c>
      <c r="P988" s="90">
        <v>33462</v>
      </c>
      <c r="Q988" s="90">
        <v>33462</v>
      </c>
      <c r="R988" s="89">
        <v>12467</v>
      </c>
      <c r="S988" s="89">
        <v>34</v>
      </c>
      <c r="T988" s="89" t="s">
        <v>19261</v>
      </c>
      <c r="U988" s="89" t="s">
        <v>10759</v>
      </c>
      <c r="W988" s="89" t="s">
        <v>4377</v>
      </c>
      <c r="X988" s="89" t="s">
        <v>297</v>
      </c>
      <c r="Y988" s="88" t="s">
        <v>10760</v>
      </c>
    </row>
    <row r="989" spans="1:25" x14ac:dyDescent="0.3">
      <c r="A989" s="84" t="str">
        <f t="shared" si="15"/>
        <v>JHEMING</v>
      </c>
      <c r="B989" s="88" t="s">
        <v>24699</v>
      </c>
      <c r="C989" s="89" t="s">
        <v>24700</v>
      </c>
      <c r="D989" s="89" t="s">
        <v>1459</v>
      </c>
      <c r="E989" s="89" t="s">
        <v>5630</v>
      </c>
      <c r="F989" s="88" t="s">
        <v>19171</v>
      </c>
      <c r="G989" s="89" t="s">
        <v>19029</v>
      </c>
      <c r="H989" s="89" t="s">
        <v>19172</v>
      </c>
      <c r="I989" s="89" t="s">
        <v>19173</v>
      </c>
      <c r="J989" s="88" t="s">
        <v>19174</v>
      </c>
      <c r="K989" s="88" t="s">
        <v>19360</v>
      </c>
      <c r="L989" s="88" t="s">
        <v>20769</v>
      </c>
      <c r="M989" s="89" t="s">
        <v>19362</v>
      </c>
      <c r="N989" s="89" t="s">
        <v>1463</v>
      </c>
      <c r="O989" s="90">
        <v>33947</v>
      </c>
      <c r="P989" s="90">
        <v>33947</v>
      </c>
      <c r="Q989" s="90">
        <v>33947</v>
      </c>
      <c r="R989" s="89">
        <v>11982</v>
      </c>
      <c r="S989" s="89">
        <v>32</v>
      </c>
      <c r="T989" s="89" t="s">
        <v>19261</v>
      </c>
      <c r="U989" s="89" t="s">
        <v>24701</v>
      </c>
      <c r="W989" s="89" t="s">
        <v>685</v>
      </c>
      <c r="X989" s="89" t="s">
        <v>1463</v>
      </c>
      <c r="Y989" s="88" t="s">
        <v>10070</v>
      </c>
    </row>
    <row r="990" spans="1:25" x14ac:dyDescent="0.3">
      <c r="A990" s="84" t="str">
        <f t="shared" si="15"/>
        <v>RSAUCED</v>
      </c>
      <c r="B990" s="88" t="s">
        <v>28699</v>
      </c>
      <c r="C990" s="89" t="s">
        <v>28700</v>
      </c>
      <c r="D990" s="89" t="s">
        <v>830</v>
      </c>
      <c r="E990" s="89" t="s">
        <v>5630</v>
      </c>
      <c r="F990" s="88" t="s">
        <v>19181</v>
      </c>
      <c r="G990" s="89" t="s">
        <v>19030</v>
      </c>
      <c r="H990" s="89" t="s">
        <v>19172</v>
      </c>
      <c r="I990" s="89" t="s">
        <v>19173</v>
      </c>
      <c r="J990" s="88" t="s">
        <v>19174</v>
      </c>
      <c r="K990" s="88" t="s">
        <v>19431</v>
      </c>
      <c r="L990" s="88" t="s">
        <v>19432</v>
      </c>
      <c r="M990" s="89" t="s">
        <v>6264</v>
      </c>
      <c r="N990" s="89" t="s">
        <v>279</v>
      </c>
      <c r="O990" s="90">
        <v>34103</v>
      </c>
      <c r="P990" s="90">
        <v>34103</v>
      </c>
      <c r="Q990" s="90">
        <v>34103</v>
      </c>
      <c r="R990" s="89">
        <v>11826</v>
      </c>
      <c r="S990" s="89">
        <v>32</v>
      </c>
      <c r="T990" s="89" t="s">
        <v>19261</v>
      </c>
      <c r="U990" s="89" t="s">
        <v>28701</v>
      </c>
      <c r="W990" s="89" t="s">
        <v>335</v>
      </c>
      <c r="X990" s="89" t="s">
        <v>279</v>
      </c>
      <c r="Y990" s="88" t="s">
        <v>28702</v>
      </c>
    </row>
    <row r="991" spans="1:25" x14ac:dyDescent="0.3">
      <c r="A991" s="84" t="str">
        <f t="shared" si="15"/>
        <v>JSOTO3</v>
      </c>
      <c r="B991" s="88" t="s">
        <v>25542</v>
      </c>
      <c r="C991" s="89" t="s">
        <v>25543</v>
      </c>
      <c r="D991" s="89" t="s">
        <v>16369</v>
      </c>
      <c r="E991" s="89" t="s">
        <v>5630</v>
      </c>
      <c r="F991" s="88" t="s">
        <v>19181</v>
      </c>
      <c r="G991" s="89" t="s">
        <v>19030</v>
      </c>
      <c r="H991" s="89" t="s">
        <v>19172</v>
      </c>
      <c r="I991" s="89" t="s">
        <v>19419</v>
      </c>
      <c r="J991" s="88" t="s">
        <v>19189</v>
      </c>
      <c r="K991" s="88" t="s">
        <v>19420</v>
      </c>
      <c r="L991" s="88" t="s">
        <v>19420</v>
      </c>
      <c r="M991" s="89" t="s">
        <v>19421</v>
      </c>
      <c r="N991" s="89" t="s">
        <v>5965</v>
      </c>
      <c r="O991" s="90">
        <v>34199</v>
      </c>
      <c r="P991" s="90">
        <v>34199</v>
      </c>
      <c r="Q991" s="90">
        <v>34199</v>
      </c>
      <c r="R991" s="89">
        <v>11730</v>
      </c>
      <c r="S991" s="89">
        <v>32</v>
      </c>
      <c r="T991" s="89" t="s">
        <v>19261</v>
      </c>
      <c r="U991" s="89" t="s">
        <v>25544</v>
      </c>
      <c r="V991" s="89" t="s">
        <v>25545</v>
      </c>
      <c r="W991" s="89" t="s">
        <v>22672</v>
      </c>
      <c r="X991" s="89" t="s">
        <v>5965</v>
      </c>
      <c r="Y991" s="88" t="s">
        <v>5966</v>
      </c>
    </row>
    <row r="992" spans="1:25" x14ac:dyDescent="0.3">
      <c r="A992" s="84" t="str">
        <f t="shared" si="15"/>
        <v>ASTURNS</v>
      </c>
      <c r="B992" s="88" t="s">
        <v>20195</v>
      </c>
      <c r="C992" s="89" t="s">
        <v>20196</v>
      </c>
      <c r="D992" s="89" t="s">
        <v>4772</v>
      </c>
      <c r="E992" s="89" t="s">
        <v>5630</v>
      </c>
      <c r="F992" s="88" t="s">
        <v>19171</v>
      </c>
      <c r="G992" s="89" t="s">
        <v>19029</v>
      </c>
      <c r="H992" s="89" t="s">
        <v>19172</v>
      </c>
      <c r="I992" s="89" t="s">
        <v>19173</v>
      </c>
      <c r="J992" s="88" t="s">
        <v>19174</v>
      </c>
      <c r="K992" s="88" t="s">
        <v>19716</v>
      </c>
      <c r="L992" s="88" t="s">
        <v>19717</v>
      </c>
      <c r="M992" s="89" t="s">
        <v>5847</v>
      </c>
      <c r="N992" s="89" t="s">
        <v>279</v>
      </c>
      <c r="O992" s="90">
        <v>34920</v>
      </c>
      <c r="P992" s="90">
        <v>40623</v>
      </c>
      <c r="Q992" s="90">
        <v>40623</v>
      </c>
      <c r="R992" s="89">
        <v>5306</v>
      </c>
      <c r="S992" s="89">
        <v>14</v>
      </c>
      <c r="T992" s="89" t="s">
        <v>19247</v>
      </c>
      <c r="U992" s="89" t="s">
        <v>20197</v>
      </c>
      <c r="W992" s="89" t="s">
        <v>1032</v>
      </c>
      <c r="X992" s="89" t="s">
        <v>279</v>
      </c>
      <c r="Y992" s="88" t="s">
        <v>5848</v>
      </c>
    </row>
    <row r="993" spans="1:25" x14ac:dyDescent="0.3">
      <c r="A993" s="84" t="str">
        <f t="shared" si="15"/>
        <v>DCOLUNG</v>
      </c>
      <c r="B993" s="88" t="s">
        <v>21794</v>
      </c>
      <c r="C993" s="89" t="s">
        <v>21795</v>
      </c>
      <c r="D993" s="89" t="s">
        <v>7582</v>
      </c>
      <c r="E993" s="89" t="s">
        <v>5630</v>
      </c>
      <c r="F993" s="88" t="s">
        <v>19171</v>
      </c>
      <c r="G993" s="89" t="s">
        <v>19029</v>
      </c>
      <c r="H993" s="89" t="s">
        <v>19172</v>
      </c>
      <c r="I993" s="89" t="s">
        <v>19173</v>
      </c>
      <c r="J993" s="88" t="s">
        <v>19174</v>
      </c>
      <c r="K993" s="88" t="s">
        <v>19207</v>
      </c>
      <c r="L993" s="88" t="s">
        <v>19208</v>
      </c>
      <c r="M993" s="89" t="s">
        <v>10249</v>
      </c>
      <c r="N993" s="89" t="s">
        <v>219</v>
      </c>
      <c r="O993" s="90">
        <v>34927</v>
      </c>
      <c r="P993" s="90">
        <v>41144</v>
      </c>
      <c r="Q993" s="90">
        <v>41144</v>
      </c>
      <c r="R993" s="89">
        <v>4785</v>
      </c>
      <c r="S993" s="89">
        <v>13</v>
      </c>
      <c r="T993" s="89" t="s">
        <v>19247</v>
      </c>
      <c r="U993" s="89" t="s">
        <v>21796</v>
      </c>
      <c r="W993" s="89" t="s">
        <v>4264</v>
      </c>
      <c r="X993" s="89" t="s">
        <v>219</v>
      </c>
      <c r="Y993" s="88" t="s">
        <v>21797</v>
      </c>
    </row>
    <row r="994" spans="1:25" x14ac:dyDescent="0.3">
      <c r="A994" s="84" t="str">
        <f t="shared" si="15"/>
        <v>jwaters</v>
      </c>
      <c r="B994" s="88" t="s">
        <v>25689</v>
      </c>
      <c r="C994" s="89" t="s">
        <v>25690</v>
      </c>
      <c r="D994" s="89" t="s">
        <v>25691</v>
      </c>
      <c r="E994" s="89" t="s">
        <v>5630</v>
      </c>
      <c r="F994" s="88" t="s">
        <v>19372</v>
      </c>
      <c r="G994" s="89" t="s">
        <v>19373</v>
      </c>
      <c r="H994" s="89" t="s">
        <v>19172</v>
      </c>
      <c r="I994" s="89" t="s">
        <v>19173</v>
      </c>
      <c r="J994" s="88" t="s">
        <v>19189</v>
      </c>
      <c r="K994" s="88" t="s">
        <v>19374</v>
      </c>
      <c r="L994" s="88" t="s">
        <v>19492</v>
      </c>
      <c r="M994" s="89" t="s">
        <v>19493</v>
      </c>
      <c r="N994" s="89" t="s">
        <v>268</v>
      </c>
      <c r="O994" s="90">
        <v>35025</v>
      </c>
      <c r="P994" s="90">
        <v>45900</v>
      </c>
      <c r="Q994" s="90">
        <v>45900</v>
      </c>
      <c r="R994" s="89">
        <v>29</v>
      </c>
      <c r="S994" s="89">
        <v>0</v>
      </c>
      <c r="T994" s="89" t="s">
        <v>19183</v>
      </c>
      <c r="U994" s="89" t="s">
        <v>25692</v>
      </c>
      <c r="W994" s="89" t="s">
        <v>25693</v>
      </c>
      <c r="X994" s="89" t="s">
        <v>268</v>
      </c>
      <c r="Y994" s="88" t="s">
        <v>9825</v>
      </c>
    </row>
    <row r="995" spans="1:25" x14ac:dyDescent="0.3">
      <c r="A995" s="84" t="str">
        <f t="shared" si="15"/>
        <v>MBURKHA</v>
      </c>
      <c r="B995" s="88" t="s">
        <v>26503</v>
      </c>
      <c r="C995" s="89" t="s">
        <v>26504</v>
      </c>
      <c r="D995" s="89" t="s">
        <v>5204</v>
      </c>
      <c r="E995" s="89" t="s">
        <v>5630</v>
      </c>
      <c r="F995" s="88" t="s">
        <v>19285</v>
      </c>
      <c r="G995" s="89" t="s">
        <v>19028</v>
      </c>
      <c r="H995" s="89" t="s">
        <v>19172</v>
      </c>
      <c r="I995" s="89" t="s">
        <v>19173</v>
      </c>
      <c r="J995" s="88" t="s">
        <v>19174</v>
      </c>
      <c r="K995" s="88" t="s">
        <v>19258</v>
      </c>
      <c r="L995" s="88" t="s">
        <v>19259</v>
      </c>
      <c r="M995" s="89" t="s">
        <v>19260</v>
      </c>
      <c r="N995" s="89" t="s">
        <v>279</v>
      </c>
      <c r="O995" s="90">
        <v>35102</v>
      </c>
      <c r="P995" s="90">
        <v>35102</v>
      </c>
      <c r="Q995" s="90">
        <v>35102</v>
      </c>
      <c r="R995" s="89">
        <v>10827</v>
      </c>
      <c r="S995" s="89">
        <v>29</v>
      </c>
      <c r="T995" s="89" t="s">
        <v>19261</v>
      </c>
      <c r="U995" s="89" t="s">
        <v>26505</v>
      </c>
      <c r="W995" s="89" t="s">
        <v>5205</v>
      </c>
      <c r="X995" s="89" t="s">
        <v>279</v>
      </c>
      <c r="Y995" s="88" t="s">
        <v>16451</v>
      </c>
    </row>
    <row r="996" spans="1:25" x14ac:dyDescent="0.3">
      <c r="A996" s="84" t="str">
        <f t="shared" si="15"/>
        <v>TCOLONS</v>
      </c>
      <c r="B996" s="88" t="s">
        <v>29529</v>
      </c>
      <c r="C996" s="89" t="s">
        <v>29530</v>
      </c>
      <c r="D996" s="89" t="s">
        <v>29531</v>
      </c>
      <c r="E996" s="89" t="s">
        <v>19170</v>
      </c>
      <c r="F996" s="88" t="s">
        <v>19181</v>
      </c>
      <c r="G996" s="89" t="s">
        <v>19030</v>
      </c>
      <c r="H996" s="89" t="s">
        <v>19172</v>
      </c>
      <c r="I996" s="89" t="s">
        <v>19173</v>
      </c>
      <c r="J996" s="88" t="s">
        <v>19189</v>
      </c>
      <c r="K996" s="88" t="s">
        <v>19345</v>
      </c>
      <c r="L996" s="88" t="s">
        <v>19346</v>
      </c>
      <c r="M996" s="89" t="s">
        <v>19347</v>
      </c>
      <c r="N996" s="89" t="s">
        <v>382</v>
      </c>
      <c r="O996" s="90">
        <v>35122</v>
      </c>
      <c r="P996" s="90">
        <v>40793</v>
      </c>
      <c r="Q996" s="90">
        <v>40793</v>
      </c>
      <c r="R996" s="89">
        <v>5136</v>
      </c>
      <c r="S996" s="89">
        <v>14</v>
      </c>
      <c r="T996" s="89" t="s">
        <v>19247</v>
      </c>
      <c r="U996" s="89" t="s">
        <v>29532</v>
      </c>
      <c r="W996" s="89" t="s">
        <v>29533</v>
      </c>
      <c r="X996" s="89" t="s">
        <v>382</v>
      </c>
      <c r="Y996" s="88" t="s">
        <v>29534</v>
      </c>
    </row>
    <row r="997" spans="1:25" x14ac:dyDescent="0.3">
      <c r="A997" s="84" t="str">
        <f t="shared" si="15"/>
        <v>CAGAYE</v>
      </c>
      <c r="B997" s="88" t="s">
        <v>20906</v>
      </c>
      <c r="C997" s="89" t="s">
        <v>20907</v>
      </c>
      <c r="D997" s="89" t="s">
        <v>6907</v>
      </c>
      <c r="E997" s="89" t="s">
        <v>5630</v>
      </c>
      <c r="F997" s="88" t="s">
        <v>19285</v>
      </c>
      <c r="G997" s="89" t="s">
        <v>19028</v>
      </c>
      <c r="H997" s="89" t="s">
        <v>19172</v>
      </c>
      <c r="I997" s="89" t="s">
        <v>19173</v>
      </c>
      <c r="J997" s="88" t="s">
        <v>19174</v>
      </c>
      <c r="K997" s="88" t="s">
        <v>19802</v>
      </c>
      <c r="L997" s="88" t="s">
        <v>19803</v>
      </c>
      <c r="M997" s="89" t="s">
        <v>19804</v>
      </c>
      <c r="N997" s="89" t="s">
        <v>549</v>
      </c>
      <c r="O997" s="90">
        <v>35132</v>
      </c>
      <c r="P997" s="90">
        <v>35132</v>
      </c>
      <c r="Q997" s="90">
        <v>35132</v>
      </c>
      <c r="R997" s="89">
        <v>10797</v>
      </c>
      <c r="S997" s="89">
        <v>29</v>
      </c>
      <c r="T997" s="89" t="s">
        <v>19261</v>
      </c>
      <c r="U997" s="89" t="s">
        <v>20908</v>
      </c>
      <c r="W997" s="89" t="s">
        <v>5252</v>
      </c>
      <c r="X997" s="89" t="s">
        <v>549</v>
      </c>
      <c r="Y997" s="88" t="s">
        <v>15135</v>
      </c>
    </row>
    <row r="998" spans="1:25" x14ac:dyDescent="0.3">
      <c r="A998" s="84" t="str">
        <f t="shared" si="15"/>
        <v>pokeefe</v>
      </c>
      <c r="B998" s="88" t="s">
        <v>27905</v>
      </c>
      <c r="C998" s="89" t="s">
        <v>27906</v>
      </c>
      <c r="D998" s="89" t="s">
        <v>27907</v>
      </c>
      <c r="E998" s="89" t="s">
        <v>5630</v>
      </c>
      <c r="F998" s="88" t="s">
        <v>19215</v>
      </c>
      <c r="G998" s="89" t="s">
        <v>19033</v>
      </c>
      <c r="H998" s="89" t="s">
        <v>19172</v>
      </c>
      <c r="I998" s="89" t="s">
        <v>19173</v>
      </c>
      <c r="J998" s="88" t="s">
        <v>19174</v>
      </c>
      <c r="K998" s="88" t="s">
        <v>19360</v>
      </c>
      <c r="L998" s="88" t="s">
        <v>19361</v>
      </c>
      <c r="M998" s="89" t="s">
        <v>19362</v>
      </c>
      <c r="N998" s="89" t="s">
        <v>1463</v>
      </c>
      <c r="O998" s="90">
        <v>35185</v>
      </c>
      <c r="P998" s="90">
        <v>45872</v>
      </c>
      <c r="Q998" s="90">
        <v>45872</v>
      </c>
      <c r="R998" s="89">
        <v>57</v>
      </c>
      <c r="S998" s="89">
        <v>0</v>
      </c>
      <c r="T998" s="89" t="s">
        <v>19448</v>
      </c>
      <c r="U998" s="89" t="s">
        <v>7077</v>
      </c>
      <c r="W998" s="89" t="s">
        <v>27908</v>
      </c>
      <c r="X998" s="89" t="s">
        <v>1472</v>
      </c>
      <c r="Y998" s="88" t="s">
        <v>7079</v>
      </c>
    </row>
    <row r="999" spans="1:25" x14ac:dyDescent="0.3">
      <c r="A999" s="84" t="str">
        <f t="shared" si="15"/>
        <v>jtomes</v>
      </c>
      <c r="B999" s="88" t="s">
        <v>25623</v>
      </c>
      <c r="C999" s="89" t="s">
        <v>25624</v>
      </c>
      <c r="D999" s="89" t="s">
        <v>25625</v>
      </c>
      <c r="E999" s="89" t="s">
        <v>5630</v>
      </c>
      <c r="F999" s="88" t="s">
        <v>19395</v>
      </c>
      <c r="G999" s="89" t="s">
        <v>19030</v>
      </c>
      <c r="H999" s="89" t="s">
        <v>19172</v>
      </c>
      <c r="I999" s="89" t="s">
        <v>19173</v>
      </c>
      <c r="J999" s="88" t="s">
        <v>19189</v>
      </c>
      <c r="K999" s="88" t="s">
        <v>20742</v>
      </c>
      <c r="L999" s="88" t="s">
        <v>20742</v>
      </c>
      <c r="M999" s="89" t="s">
        <v>21720</v>
      </c>
      <c r="N999" s="89" t="s">
        <v>435</v>
      </c>
      <c r="O999" s="90">
        <v>35290</v>
      </c>
      <c r="P999" s="90">
        <v>45606</v>
      </c>
      <c r="Q999" s="90">
        <v>45606</v>
      </c>
      <c r="R999" s="89">
        <v>323</v>
      </c>
      <c r="S999" s="89">
        <v>0</v>
      </c>
      <c r="T999" s="89" t="s">
        <v>19176</v>
      </c>
      <c r="U999" s="89" t="s">
        <v>25626</v>
      </c>
      <c r="W999" s="89" t="s">
        <v>23789</v>
      </c>
      <c r="X999" s="89" t="s">
        <v>435</v>
      </c>
      <c r="Y999" s="88" t="s">
        <v>8545</v>
      </c>
    </row>
    <row r="1000" spans="1:25" x14ac:dyDescent="0.3">
      <c r="A1000" s="84" t="str">
        <f t="shared" si="15"/>
        <v>BKRUMME</v>
      </c>
      <c r="B1000" s="88" t="s">
        <v>20623</v>
      </c>
      <c r="C1000" s="89" t="s">
        <v>20624</v>
      </c>
      <c r="D1000" s="89" t="s">
        <v>9153</v>
      </c>
      <c r="E1000" s="89" t="s">
        <v>5630</v>
      </c>
      <c r="F1000" s="88" t="s">
        <v>20625</v>
      </c>
      <c r="G1000" s="89" t="s">
        <v>19053</v>
      </c>
      <c r="H1000" s="89" t="s">
        <v>19172</v>
      </c>
      <c r="I1000" s="89" t="s">
        <v>19173</v>
      </c>
      <c r="J1000" s="88" t="s">
        <v>19174</v>
      </c>
      <c r="K1000" s="88" t="s">
        <v>19579</v>
      </c>
      <c r="L1000" s="88" t="s">
        <v>20626</v>
      </c>
      <c r="M1000" s="89" t="s">
        <v>7630</v>
      </c>
      <c r="N1000" s="89" t="s">
        <v>250</v>
      </c>
      <c r="O1000" s="90">
        <v>35528</v>
      </c>
      <c r="P1000" s="90">
        <v>35528</v>
      </c>
      <c r="Q1000" s="90">
        <v>35528</v>
      </c>
      <c r="R1000" s="89">
        <v>10401</v>
      </c>
      <c r="S1000" s="89">
        <v>28</v>
      </c>
      <c r="T1000" s="89" t="s">
        <v>19261</v>
      </c>
      <c r="U1000" s="89" t="s">
        <v>20627</v>
      </c>
      <c r="W1000" s="89" t="s">
        <v>20628</v>
      </c>
      <c r="X1000" s="89" t="s">
        <v>250</v>
      </c>
      <c r="Y1000" s="88" t="s">
        <v>9158</v>
      </c>
    </row>
    <row r="1001" spans="1:25" x14ac:dyDescent="0.3">
      <c r="A1001" s="84" t="str">
        <f t="shared" si="15"/>
        <v>kyette</v>
      </c>
      <c r="B1001" s="88" t="s">
        <v>26136</v>
      </c>
      <c r="C1001" s="89" t="s">
        <v>26137</v>
      </c>
      <c r="D1001" s="89" t="s">
        <v>26138</v>
      </c>
      <c r="E1001" s="89" t="s">
        <v>5630</v>
      </c>
      <c r="F1001" s="88" t="s">
        <v>19171</v>
      </c>
      <c r="G1001" s="89" t="s">
        <v>19029</v>
      </c>
      <c r="H1001" s="89" t="s">
        <v>19172</v>
      </c>
      <c r="I1001" s="89" t="s">
        <v>19173</v>
      </c>
      <c r="J1001" s="88" t="s">
        <v>19189</v>
      </c>
      <c r="K1001" s="88" t="s">
        <v>19333</v>
      </c>
      <c r="L1001" s="88" t="s">
        <v>19447</v>
      </c>
      <c r="M1001" s="89" t="s">
        <v>9382</v>
      </c>
      <c r="N1001" s="89" t="s">
        <v>366</v>
      </c>
      <c r="O1001" s="90">
        <v>35564</v>
      </c>
      <c r="P1001" s="90">
        <v>44141</v>
      </c>
      <c r="Q1001" s="90">
        <v>44141</v>
      </c>
      <c r="R1001" s="89">
        <v>1788</v>
      </c>
      <c r="S1001" s="89">
        <v>4</v>
      </c>
      <c r="T1001" s="89" t="s">
        <v>19228</v>
      </c>
      <c r="U1001" s="89" t="s">
        <v>26139</v>
      </c>
      <c r="W1001" s="89" t="s">
        <v>26140</v>
      </c>
      <c r="X1001" s="89" t="s">
        <v>407</v>
      </c>
      <c r="Y1001" s="88" t="s">
        <v>4964</v>
      </c>
    </row>
    <row r="1002" spans="1:25" x14ac:dyDescent="0.3">
      <c r="A1002" s="84" t="str">
        <f t="shared" si="15"/>
        <v>rhosey</v>
      </c>
      <c r="B1002" s="88" t="s">
        <v>28325</v>
      </c>
      <c r="C1002" s="89" t="s">
        <v>28326</v>
      </c>
      <c r="D1002" s="89" t="s">
        <v>28327</v>
      </c>
      <c r="E1002" s="89" t="s">
        <v>5630</v>
      </c>
      <c r="F1002" s="88" t="s">
        <v>19215</v>
      </c>
      <c r="G1002" s="89" t="s">
        <v>19033</v>
      </c>
      <c r="H1002" s="89" t="s">
        <v>19172</v>
      </c>
      <c r="I1002" s="89" t="s">
        <v>19173</v>
      </c>
      <c r="J1002" s="88" t="s">
        <v>19174</v>
      </c>
      <c r="K1002" s="88" t="s">
        <v>19258</v>
      </c>
      <c r="L1002" s="88" t="s">
        <v>19259</v>
      </c>
      <c r="M1002" s="89" t="s">
        <v>19260</v>
      </c>
      <c r="N1002" s="89" t="s">
        <v>279</v>
      </c>
      <c r="O1002" s="90">
        <v>35591</v>
      </c>
      <c r="P1002" s="90">
        <v>45872</v>
      </c>
      <c r="Q1002" s="90">
        <v>45872</v>
      </c>
      <c r="R1002" s="89">
        <v>57</v>
      </c>
      <c r="S1002" s="89">
        <v>0</v>
      </c>
      <c r="T1002" s="89" t="s">
        <v>19448</v>
      </c>
      <c r="U1002" s="89" t="s">
        <v>28328</v>
      </c>
      <c r="W1002" s="89" t="s">
        <v>15969</v>
      </c>
      <c r="X1002" s="89" t="s">
        <v>279</v>
      </c>
      <c r="Y1002" s="88" t="s">
        <v>15970</v>
      </c>
    </row>
    <row r="1003" spans="1:25" x14ac:dyDescent="0.3">
      <c r="A1003" s="84" t="str">
        <f t="shared" si="15"/>
        <v>ilewis</v>
      </c>
      <c r="B1003" s="88" t="s">
        <v>23887</v>
      </c>
      <c r="C1003" s="89" t="s">
        <v>23888</v>
      </c>
      <c r="D1003" s="89" t="s">
        <v>23889</v>
      </c>
      <c r="E1003" s="89" t="s">
        <v>5630</v>
      </c>
      <c r="F1003" s="88" t="s">
        <v>19386</v>
      </c>
      <c r="G1003" s="89" t="s">
        <v>19387</v>
      </c>
      <c r="H1003" s="89" t="s">
        <v>19172</v>
      </c>
      <c r="I1003" s="89" t="s">
        <v>19173</v>
      </c>
      <c r="J1003" s="88" t="s">
        <v>19189</v>
      </c>
      <c r="K1003" s="88" t="s">
        <v>19374</v>
      </c>
      <c r="L1003" s="88" t="s">
        <v>19375</v>
      </c>
      <c r="M1003" s="89" t="s">
        <v>19376</v>
      </c>
      <c r="N1003" s="89" t="s">
        <v>575</v>
      </c>
      <c r="O1003" s="90">
        <v>35662</v>
      </c>
      <c r="P1003" s="90">
        <v>41337</v>
      </c>
      <c r="Q1003" s="90">
        <v>41337</v>
      </c>
      <c r="R1003" s="89">
        <v>4592</v>
      </c>
      <c r="S1003" s="89">
        <v>12</v>
      </c>
      <c r="T1003" s="89" t="s">
        <v>19247</v>
      </c>
      <c r="U1003" s="89" t="s">
        <v>23890</v>
      </c>
      <c r="W1003" s="89" t="s">
        <v>7674</v>
      </c>
      <c r="X1003" s="89" t="s">
        <v>575</v>
      </c>
      <c r="Y1003" s="88" t="s">
        <v>7675</v>
      </c>
    </row>
    <row r="1004" spans="1:25" x14ac:dyDescent="0.3">
      <c r="A1004" s="84" t="str">
        <f t="shared" si="15"/>
        <v>GALVAR4</v>
      </c>
      <c r="B1004" s="88" t="s">
        <v>23242</v>
      </c>
      <c r="C1004" s="89" t="s">
        <v>23243</v>
      </c>
      <c r="D1004" s="89" t="s">
        <v>15909</v>
      </c>
      <c r="E1004" s="89" t="s">
        <v>5630</v>
      </c>
      <c r="F1004" s="88" t="s">
        <v>19171</v>
      </c>
      <c r="G1004" s="89" t="s">
        <v>19029</v>
      </c>
      <c r="H1004" s="89" t="s">
        <v>19172</v>
      </c>
      <c r="I1004" s="89" t="s">
        <v>19173</v>
      </c>
      <c r="J1004" s="88" t="s">
        <v>19174</v>
      </c>
      <c r="K1004" s="88" t="s">
        <v>19207</v>
      </c>
      <c r="L1004" s="88" t="s">
        <v>19208</v>
      </c>
      <c r="M1004" s="89" t="s">
        <v>10249</v>
      </c>
      <c r="N1004" s="89" t="s">
        <v>219</v>
      </c>
      <c r="O1004" s="90">
        <v>35668</v>
      </c>
      <c r="P1004" s="90">
        <v>35668</v>
      </c>
      <c r="Q1004" s="90">
        <v>35668</v>
      </c>
      <c r="R1004" s="89">
        <v>10261</v>
      </c>
      <c r="S1004" s="89">
        <v>28</v>
      </c>
      <c r="T1004" s="89" t="s">
        <v>19261</v>
      </c>
      <c r="U1004" s="89" t="s">
        <v>23244</v>
      </c>
      <c r="W1004" s="89" t="s">
        <v>654</v>
      </c>
      <c r="X1004" s="89" t="s">
        <v>219</v>
      </c>
      <c r="Y1004" s="88" t="s">
        <v>6997</v>
      </c>
    </row>
    <row r="1005" spans="1:25" x14ac:dyDescent="0.3">
      <c r="A1005" s="84" t="str">
        <f t="shared" si="15"/>
        <v>JAMRHEI</v>
      </c>
      <c r="B1005" s="88" t="s">
        <v>23997</v>
      </c>
      <c r="C1005" s="89" t="s">
        <v>23998</v>
      </c>
      <c r="D1005" s="89" t="s">
        <v>10083</v>
      </c>
      <c r="E1005" s="89" t="s">
        <v>5630</v>
      </c>
      <c r="F1005" s="88" t="s">
        <v>19171</v>
      </c>
      <c r="G1005" s="89" t="s">
        <v>19029</v>
      </c>
      <c r="H1005" s="89" t="s">
        <v>19172</v>
      </c>
      <c r="I1005" s="89" t="s">
        <v>19173</v>
      </c>
      <c r="J1005" s="88" t="s">
        <v>19189</v>
      </c>
      <c r="K1005" s="88" t="s">
        <v>19294</v>
      </c>
      <c r="L1005" s="88" t="s">
        <v>19295</v>
      </c>
      <c r="M1005" s="89" t="s">
        <v>19296</v>
      </c>
      <c r="N1005" s="89" t="s">
        <v>541</v>
      </c>
      <c r="O1005" s="90">
        <v>35688</v>
      </c>
      <c r="P1005" s="90">
        <v>35688</v>
      </c>
      <c r="Q1005" s="90">
        <v>35688</v>
      </c>
      <c r="R1005" s="89">
        <v>10241</v>
      </c>
      <c r="S1005" s="89">
        <v>28</v>
      </c>
      <c r="T1005" s="89" t="s">
        <v>19261</v>
      </c>
      <c r="U1005" s="89" t="s">
        <v>23999</v>
      </c>
      <c r="W1005" s="89" t="s">
        <v>4295</v>
      </c>
      <c r="X1005" s="89" t="s">
        <v>541</v>
      </c>
      <c r="Y1005" s="88" t="s">
        <v>2093</v>
      </c>
    </row>
    <row r="1006" spans="1:25" x14ac:dyDescent="0.3">
      <c r="A1006" s="84" t="str">
        <f t="shared" si="15"/>
        <v>KWYRIC</v>
      </c>
      <c r="B1006" s="88" t="s">
        <v>26129</v>
      </c>
      <c r="C1006" s="89" t="s">
        <v>26130</v>
      </c>
      <c r="D1006" s="89" t="s">
        <v>15743</v>
      </c>
      <c r="E1006" s="89" t="s">
        <v>5630</v>
      </c>
      <c r="F1006" s="88" t="s">
        <v>19215</v>
      </c>
      <c r="G1006" s="89" t="s">
        <v>19033</v>
      </c>
      <c r="H1006" s="89" t="s">
        <v>19172</v>
      </c>
      <c r="I1006" s="89" t="s">
        <v>19173</v>
      </c>
      <c r="J1006" s="88" t="s">
        <v>19174</v>
      </c>
      <c r="K1006" s="88" t="s">
        <v>19207</v>
      </c>
      <c r="L1006" s="88" t="s">
        <v>19208</v>
      </c>
      <c r="M1006" s="89" t="s">
        <v>10249</v>
      </c>
      <c r="N1006" s="89" t="s">
        <v>219</v>
      </c>
      <c r="O1006" s="90">
        <v>35745</v>
      </c>
      <c r="P1006" s="90">
        <v>35745</v>
      </c>
      <c r="Q1006" s="90">
        <v>35745</v>
      </c>
      <c r="R1006" s="89">
        <v>10184</v>
      </c>
      <c r="S1006" s="89">
        <v>27</v>
      </c>
      <c r="T1006" s="89" t="s">
        <v>19261</v>
      </c>
      <c r="U1006" s="89" t="s">
        <v>26131</v>
      </c>
      <c r="W1006" s="89" t="s">
        <v>26132</v>
      </c>
      <c r="X1006" s="89" t="s">
        <v>219</v>
      </c>
      <c r="Y1006" s="88" t="s">
        <v>8189</v>
      </c>
    </row>
    <row r="1007" spans="1:25" x14ac:dyDescent="0.3">
      <c r="A1007" s="84" t="str">
        <f t="shared" si="15"/>
        <v>JMIL001</v>
      </c>
      <c r="B1007" s="88" t="s">
        <v>25116</v>
      </c>
      <c r="C1007" s="89" t="s">
        <v>25117</v>
      </c>
      <c r="D1007" s="89" t="s">
        <v>16580</v>
      </c>
      <c r="E1007" s="89" t="s">
        <v>5630</v>
      </c>
      <c r="F1007" s="88" t="s">
        <v>19171</v>
      </c>
      <c r="G1007" s="89" t="s">
        <v>19029</v>
      </c>
      <c r="H1007" s="89" t="s">
        <v>19172</v>
      </c>
      <c r="I1007" s="89" t="s">
        <v>19173</v>
      </c>
      <c r="J1007" s="88" t="s">
        <v>19174</v>
      </c>
      <c r="K1007" s="88" t="s">
        <v>19258</v>
      </c>
      <c r="L1007" s="88" t="s">
        <v>19259</v>
      </c>
      <c r="M1007" s="89" t="s">
        <v>19260</v>
      </c>
      <c r="N1007" s="89" t="s">
        <v>279</v>
      </c>
      <c r="O1007" s="90">
        <v>35885</v>
      </c>
      <c r="P1007" s="90">
        <v>35885</v>
      </c>
      <c r="Q1007" s="90">
        <v>35885</v>
      </c>
      <c r="R1007" s="89">
        <v>10044</v>
      </c>
      <c r="S1007" s="89">
        <v>27</v>
      </c>
      <c r="T1007" s="89" t="s">
        <v>19261</v>
      </c>
      <c r="U1007" s="89" t="s">
        <v>25118</v>
      </c>
      <c r="W1007" s="89" t="s">
        <v>25119</v>
      </c>
      <c r="X1007" s="89" t="s">
        <v>279</v>
      </c>
      <c r="Y1007" s="88" t="s">
        <v>25120</v>
      </c>
    </row>
    <row r="1008" spans="1:25" x14ac:dyDescent="0.3">
      <c r="A1008" s="84" t="str">
        <f t="shared" si="15"/>
        <v>RCARTWR</v>
      </c>
      <c r="B1008" s="88" t="s">
        <v>28111</v>
      </c>
      <c r="C1008" s="89" t="s">
        <v>28112</v>
      </c>
      <c r="D1008" s="89" t="s">
        <v>19082</v>
      </c>
      <c r="E1008" s="89" t="s">
        <v>19036</v>
      </c>
      <c r="F1008" s="88" t="s">
        <v>20261</v>
      </c>
      <c r="G1008" s="89" t="s">
        <v>19039</v>
      </c>
      <c r="H1008" s="89" t="s">
        <v>19172</v>
      </c>
      <c r="I1008" s="89" t="s">
        <v>19173</v>
      </c>
      <c r="J1008" s="88" t="s">
        <v>19174</v>
      </c>
      <c r="K1008" s="88" t="s">
        <v>19579</v>
      </c>
      <c r="L1008" s="88" t="s">
        <v>20626</v>
      </c>
      <c r="M1008" s="89" t="s">
        <v>7630</v>
      </c>
      <c r="N1008" s="89" t="s">
        <v>250</v>
      </c>
      <c r="O1008" s="90">
        <v>35892</v>
      </c>
      <c r="P1008" s="90">
        <v>35892</v>
      </c>
      <c r="Q1008" s="90">
        <v>35892</v>
      </c>
      <c r="R1008" s="89">
        <v>10037</v>
      </c>
      <c r="S1008" s="89">
        <v>27</v>
      </c>
      <c r="T1008" s="89" t="s">
        <v>19261</v>
      </c>
      <c r="U1008" s="89" t="s">
        <v>28113</v>
      </c>
      <c r="V1008" s="89">
        <v>185</v>
      </c>
      <c r="W1008" s="89" t="s">
        <v>28114</v>
      </c>
      <c r="X1008" s="89" t="s">
        <v>250</v>
      </c>
      <c r="Y1008" s="88" t="s">
        <v>28115</v>
      </c>
    </row>
    <row r="1009" spans="1:25" x14ac:dyDescent="0.3">
      <c r="A1009" s="84" t="str">
        <f t="shared" si="15"/>
        <v>TCAMPBE</v>
      </c>
      <c r="B1009" s="88" t="s">
        <v>29509</v>
      </c>
      <c r="C1009" s="89" t="s">
        <v>29510</v>
      </c>
      <c r="D1009" s="89" t="s">
        <v>13612</v>
      </c>
      <c r="E1009" s="89" t="s">
        <v>5630</v>
      </c>
      <c r="F1009" s="88" t="s">
        <v>19199</v>
      </c>
      <c r="G1009" s="89" t="s">
        <v>19045</v>
      </c>
      <c r="H1009" s="89" t="s">
        <v>19172</v>
      </c>
      <c r="I1009" s="89" t="s">
        <v>19173</v>
      </c>
      <c r="J1009" s="88" t="s">
        <v>19174</v>
      </c>
      <c r="K1009" s="88" t="s">
        <v>19579</v>
      </c>
      <c r="L1009" s="88" t="s">
        <v>20626</v>
      </c>
      <c r="M1009" s="89" t="s">
        <v>7630</v>
      </c>
      <c r="N1009" s="89" t="s">
        <v>250</v>
      </c>
      <c r="O1009" s="90">
        <v>35955</v>
      </c>
      <c r="P1009" s="90">
        <v>35955</v>
      </c>
      <c r="Q1009" s="90">
        <v>35955</v>
      </c>
      <c r="R1009" s="89">
        <v>9974</v>
      </c>
      <c r="S1009" s="89">
        <v>27</v>
      </c>
      <c r="T1009" s="89" t="s">
        <v>19261</v>
      </c>
      <c r="U1009" s="89" t="s">
        <v>29511</v>
      </c>
      <c r="W1009" s="89" t="s">
        <v>29512</v>
      </c>
      <c r="X1009" s="89" t="s">
        <v>250</v>
      </c>
      <c r="Y1009" s="88" t="s">
        <v>13615</v>
      </c>
    </row>
    <row r="1010" spans="1:25" x14ac:dyDescent="0.3">
      <c r="A1010" s="84" t="str">
        <f t="shared" si="15"/>
        <v>CLOWE3</v>
      </c>
      <c r="B1010" s="88" t="s">
        <v>21307</v>
      </c>
      <c r="C1010" s="89" t="s">
        <v>21308</v>
      </c>
      <c r="D1010" s="89" t="s">
        <v>21309</v>
      </c>
      <c r="E1010" s="89" t="s">
        <v>19170</v>
      </c>
      <c r="F1010" s="88" t="s">
        <v>19285</v>
      </c>
      <c r="G1010" s="89" t="s">
        <v>19028</v>
      </c>
      <c r="H1010" s="89" t="s">
        <v>19172</v>
      </c>
      <c r="I1010" s="89" t="s">
        <v>19173</v>
      </c>
      <c r="J1010" s="88" t="s">
        <v>19189</v>
      </c>
      <c r="K1010" s="88" t="s">
        <v>19374</v>
      </c>
      <c r="L1010" s="88" t="s">
        <v>19375</v>
      </c>
      <c r="M1010" s="89" t="s">
        <v>19376</v>
      </c>
      <c r="N1010" s="89" t="s">
        <v>575</v>
      </c>
      <c r="O1010" s="90">
        <v>36101</v>
      </c>
      <c r="P1010" s="90">
        <v>39888</v>
      </c>
      <c r="Q1010" s="90">
        <v>39888</v>
      </c>
      <c r="R1010" s="89">
        <v>6041</v>
      </c>
      <c r="S1010" s="89">
        <v>16</v>
      </c>
      <c r="T1010" s="89" t="s">
        <v>19261</v>
      </c>
      <c r="U1010" s="89" t="s">
        <v>21310</v>
      </c>
      <c r="V1010" s="89" t="s">
        <v>21311</v>
      </c>
      <c r="W1010" s="89" t="s">
        <v>3148</v>
      </c>
      <c r="X1010" s="89" t="s">
        <v>297</v>
      </c>
      <c r="Y1010" s="88" t="s">
        <v>21312</v>
      </c>
    </row>
    <row r="1011" spans="1:25" x14ac:dyDescent="0.3">
      <c r="A1011" s="84" t="str">
        <f t="shared" si="15"/>
        <v>BPHELP1</v>
      </c>
      <c r="B1011" s="88" t="s">
        <v>20738</v>
      </c>
      <c r="C1011" s="89" t="s">
        <v>20739</v>
      </c>
      <c r="D1011" s="89" t="s">
        <v>5057</v>
      </c>
      <c r="E1011" s="89" t="s">
        <v>5630</v>
      </c>
      <c r="F1011" s="88" t="s">
        <v>19171</v>
      </c>
      <c r="G1011" s="89" t="s">
        <v>19029</v>
      </c>
      <c r="H1011" s="89" t="s">
        <v>19172</v>
      </c>
      <c r="I1011" s="89" t="s">
        <v>19173</v>
      </c>
      <c r="J1011" s="88" t="s">
        <v>19189</v>
      </c>
      <c r="K1011" s="88" t="s">
        <v>19345</v>
      </c>
      <c r="L1011" s="88" t="s">
        <v>19837</v>
      </c>
      <c r="M1011" s="89" t="s">
        <v>6275</v>
      </c>
      <c r="N1011" s="89" t="s">
        <v>318</v>
      </c>
      <c r="O1011" s="90">
        <v>36184</v>
      </c>
      <c r="P1011" s="90">
        <v>36549</v>
      </c>
      <c r="Q1011" s="90">
        <v>36549</v>
      </c>
      <c r="R1011" s="89">
        <v>9380</v>
      </c>
      <c r="S1011" s="89">
        <v>25</v>
      </c>
      <c r="T1011" s="89" t="s">
        <v>19261</v>
      </c>
      <c r="U1011" s="89" t="s">
        <v>17893</v>
      </c>
      <c r="W1011" s="89" t="s">
        <v>17894</v>
      </c>
      <c r="X1011" s="89" t="s">
        <v>318</v>
      </c>
      <c r="Y1011" s="88" t="s">
        <v>17895</v>
      </c>
    </row>
    <row r="1012" spans="1:25" x14ac:dyDescent="0.3">
      <c r="A1012" s="84" t="str">
        <f t="shared" si="15"/>
        <v>STURNE1</v>
      </c>
      <c r="B1012" s="88" t="s">
        <v>29378</v>
      </c>
      <c r="C1012" s="89" t="s">
        <v>29379</v>
      </c>
      <c r="D1012" s="89" t="s">
        <v>29380</v>
      </c>
      <c r="E1012" s="89" t="s">
        <v>19170</v>
      </c>
      <c r="F1012" s="88" t="s">
        <v>19386</v>
      </c>
      <c r="G1012" s="89" t="s">
        <v>19387</v>
      </c>
      <c r="H1012" s="89" t="s">
        <v>19172</v>
      </c>
      <c r="I1012" s="89" t="s">
        <v>19173</v>
      </c>
      <c r="J1012" s="88" t="s">
        <v>19189</v>
      </c>
      <c r="K1012" s="88" t="s">
        <v>19374</v>
      </c>
      <c r="L1012" s="88" t="s">
        <v>19375</v>
      </c>
      <c r="M1012" s="89" t="s">
        <v>19376</v>
      </c>
      <c r="N1012" s="89" t="s">
        <v>575</v>
      </c>
      <c r="O1012" s="90">
        <v>36599</v>
      </c>
      <c r="P1012" s="90">
        <v>36599</v>
      </c>
      <c r="Q1012" s="90">
        <v>36599</v>
      </c>
      <c r="R1012" s="89">
        <v>9330</v>
      </c>
      <c r="S1012" s="89">
        <v>25</v>
      </c>
      <c r="T1012" s="89" t="s">
        <v>19261</v>
      </c>
      <c r="U1012" s="89" t="s">
        <v>29381</v>
      </c>
      <c r="W1012" s="89" t="s">
        <v>29382</v>
      </c>
      <c r="X1012" s="89" t="s">
        <v>575</v>
      </c>
      <c r="Y1012" s="88" t="s">
        <v>29383</v>
      </c>
    </row>
    <row r="1013" spans="1:25" x14ac:dyDescent="0.3">
      <c r="A1013" s="84" t="str">
        <f t="shared" si="15"/>
        <v>BBELL14</v>
      </c>
      <c r="B1013" s="88" t="s">
        <v>20353</v>
      </c>
      <c r="C1013" s="89" t="s">
        <v>20354</v>
      </c>
      <c r="D1013" s="89" t="s">
        <v>16206</v>
      </c>
      <c r="E1013" s="89" t="s">
        <v>5630</v>
      </c>
      <c r="F1013" s="88" t="s">
        <v>19236</v>
      </c>
      <c r="G1013" s="89" t="s">
        <v>19032</v>
      </c>
      <c r="H1013" s="89" t="s">
        <v>19227</v>
      </c>
      <c r="I1013" s="89" t="s">
        <v>19173</v>
      </c>
      <c r="J1013" s="88" t="s">
        <v>19174</v>
      </c>
      <c r="K1013" s="88" t="s">
        <v>19401</v>
      </c>
      <c r="L1013" s="88" t="s">
        <v>17382</v>
      </c>
      <c r="M1013" s="89" t="s">
        <v>8645</v>
      </c>
      <c r="N1013" s="89" t="s">
        <v>407</v>
      </c>
      <c r="O1013" s="90">
        <v>36601</v>
      </c>
      <c r="P1013" s="90">
        <v>36601</v>
      </c>
      <c r="Q1013" s="90">
        <v>36601</v>
      </c>
      <c r="R1013" s="89">
        <v>9328</v>
      </c>
      <c r="S1013" s="89">
        <v>25</v>
      </c>
      <c r="T1013" s="89" t="s">
        <v>19261</v>
      </c>
      <c r="U1013" s="89" t="s">
        <v>20355</v>
      </c>
      <c r="W1013" s="89" t="s">
        <v>1868</v>
      </c>
      <c r="X1013" s="89" t="s">
        <v>407</v>
      </c>
      <c r="Y1013" s="88" t="s">
        <v>16208</v>
      </c>
    </row>
    <row r="1014" spans="1:25" x14ac:dyDescent="0.3">
      <c r="A1014" s="84" t="str">
        <f t="shared" si="15"/>
        <v>LRUIZ1</v>
      </c>
      <c r="B1014" s="88" t="s">
        <v>26339</v>
      </c>
      <c r="C1014" s="89" t="s">
        <v>26340</v>
      </c>
      <c r="D1014" s="89" t="s">
        <v>2507</v>
      </c>
      <c r="E1014" s="89" t="s">
        <v>5630</v>
      </c>
      <c r="F1014" s="88" t="s">
        <v>19171</v>
      </c>
      <c r="G1014" s="89" t="s">
        <v>19029</v>
      </c>
      <c r="H1014" s="89" t="s">
        <v>19172</v>
      </c>
      <c r="I1014" s="89" t="s">
        <v>19173</v>
      </c>
      <c r="J1014" s="88" t="s">
        <v>19174</v>
      </c>
      <c r="K1014" s="88" t="s">
        <v>19258</v>
      </c>
      <c r="L1014" s="88" t="s">
        <v>19259</v>
      </c>
      <c r="M1014" s="89" t="s">
        <v>19260</v>
      </c>
      <c r="N1014" s="89" t="s">
        <v>279</v>
      </c>
      <c r="O1014" s="90">
        <v>36873</v>
      </c>
      <c r="P1014" s="90">
        <v>36873</v>
      </c>
      <c r="Q1014" s="90">
        <v>36873</v>
      </c>
      <c r="R1014" s="89">
        <v>9056</v>
      </c>
      <c r="S1014" s="89">
        <v>24</v>
      </c>
      <c r="T1014" s="89" t="s">
        <v>19261</v>
      </c>
      <c r="U1014" s="89" t="s">
        <v>26341</v>
      </c>
      <c r="W1014" s="89" t="s">
        <v>11731</v>
      </c>
      <c r="X1014" s="89" t="s">
        <v>279</v>
      </c>
      <c r="Y1014" s="88" t="s">
        <v>16828</v>
      </c>
    </row>
    <row r="1015" spans="1:25" x14ac:dyDescent="0.3">
      <c r="A1015" s="84" t="str">
        <f t="shared" si="15"/>
        <v>CVASQUE</v>
      </c>
      <c r="B1015" s="88" t="s">
        <v>21619</v>
      </c>
      <c r="C1015" s="89" t="s">
        <v>21620</v>
      </c>
      <c r="D1015" s="89" t="s">
        <v>6426</v>
      </c>
      <c r="E1015" s="89" t="s">
        <v>5630</v>
      </c>
      <c r="F1015" s="88" t="s">
        <v>19171</v>
      </c>
      <c r="G1015" s="89" t="s">
        <v>19029</v>
      </c>
      <c r="H1015" s="89" t="s">
        <v>19172</v>
      </c>
      <c r="I1015" s="89" t="s">
        <v>19173</v>
      </c>
      <c r="J1015" s="88" t="s">
        <v>19174</v>
      </c>
      <c r="K1015" s="88" t="s">
        <v>19431</v>
      </c>
      <c r="L1015" s="88" t="s">
        <v>19432</v>
      </c>
      <c r="M1015" s="89" t="s">
        <v>6264</v>
      </c>
      <c r="N1015" s="89" t="s">
        <v>279</v>
      </c>
      <c r="O1015" s="90">
        <v>36927</v>
      </c>
      <c r="P1015" s="90">
        <v>36927</v>
      </c>
      <c r="Q1015" s="90">
        <v>36927</v>
      </c>
      <c r="R1015" s="89">
        <v>9002</v>
      </c>
      <c r="S1015" s="89">
        <v>24</v>
      </c>
      <c r="T1015" s="89" t="s">
        <v>19261</v>
      </c>
      <c r="U1015" s="89" t="s">
        <v>21621</v>
      </c>
      <c r="W1015" s="89" t="s">
        <v>975</v>
      </c>
      <c r="X1015" s="89" t="s">
        <v>279</v>
      </c>
      <c r="Y1015" s="88" t="s">
        <v>6429</v>
      </c>
    </row>
    <row r="1016" spans="1:25" x14ac:dyDescent="0.3">
      <c r="A1016" s="84" t="str">
        <f t="shared" si="15"/>
        <v>RGARZ00</v>
      </c>
      <c r="B1016" s="88" t="s">
        <v>28256</v>
      </c>
      <c r="C1016" s="89" t="s">
        <v>28257</v>
      </c>
      <c r="D1016" s="89" t="s">
        <v>19080</v>
      </c>
      <c r="E1016" s="89" t="s">
        <v>5630</v>
      </c>
      <c r="F1016" s="88" t="s">
        <v>19181</v>
      </c>
      <c r="G1016" s="89" t="s">
        <v>19030</v>
      </c>
      <c r="H1016" s="89" t="s">
        <v>19172</v>
      </c>
      <c r="I1016" s="89" t="s">
        <v>19173</v>
      </c>
      <c r="J1016" s="88" t="s">
        <v>19174</v>
      </c>
      <c r="K1016" s="88" t="s">
        <v>19431</v>
      </c>
      <c r="L1016" s="88" t="s">
        <v>19432</v>
      </c>
      <c r="M1016" s="89" t="s">
        <v>6264</v>
      </c>
      <c r="N1016" s="89" t="s">
        <v>279</v>
      </c>
      <c r="O1016" s="90">
        <v>36942</v>
      </c>
      <c r="P1016" s="90">
        <v>37802</v>
      </c>
      <c r="Q1016" s="90">
        <v>37802</v>
      </c>
      <c r="R1016" s="89">
        <v>8127</v>
      </c>
      <c r="S1016" s="89">
        <v>22</v>
      </c>
      <c r="T1016" s="89" t="s">
        <v>19261</v>
      </c>
      <c r="U1016" s="89" t="s">
        <v>28258</v>
      </c>
      <c r="W1016" s="89" t="s">
        <v>28259</v>
      </c>
      <c r="X1016" s="89" t="s">
        <v>279</v>
      </c>
      <c r="Y1016" s="88" t="s">
        <v>28260</v>
      </c>
    </row>
    <row r="1017" spans="1:25" x14ac:dyDescent="0.3">
      <c r="A1017" s="84" t="str">
        <f t="shared" si="15"/>
        <v>PGEARY1</v>
      </c>
      <c r="B1017" s="88" t="s">
        <v>27824</v>
      </c>
      <c r="C1017" s="89" t="s">
        <v>27825</v>
      </c>
      <c r="D1017" s="89" t="s">
        <v>7787</v>
      </c>
      <c r="E1017" s="89" t="s">
        <v>5630</v>
      </c>
      <c r="F1017" s="88" t="s">
        <v>19171</v>
      </c>
      <c r="G1017" s="89" t="s">
        <v>19029</v>
      </c>
      <c r="H1017" s="89" t="s">
        <v>19172</v>
      </c>
      <c r="I1017" s="89" t="s">
        <v>19173</v>
      </c>
      <c r="J1017" s="88" t="s">
        <v>19174</v>
      </c>
      <c r="K1017" s="88" t="s">
        <v>19207</v>
      </c>
      <c r="L1017" s="88" t="s">
        <v>19208</v>
      </c>
      <c r="M1017" s="89" t="s">
        <v>10249</v>
      </c>
      <c r="N1017" s="89" t="s">
        <v>219</v>
      </c>
      <c r="O1017" s="90">
        <v>37005</v>
      </c>
      <c r="P1017" s="90">
        <v>37005</v>
      </c>
      <c r="Q1017" s="90">
        <v>37005</v>
      </c>
      <c r="R1017" s="89">
        <v>8924</v>
      </c>
      <c r="S1017" s="89">
        <v>24</v>
      </c>
      <c r="T1017" s="89" t="s">
        <v>19261</v>
      </c>
      <c r="U1017" s="89" t="s">
        <v>7788</v>
      </c>
      <c r="W1017" s="89" t="s">
        <v>7789</v>
      </c>
      <c r="X1017" s="89" t="s">
        <v>219</v>
      </c>
      <c r="Y1017" s="88" t="s">
        <v>7790</v>
      </c>
    </row>
    <row r="1018" spans="1:25" x14ac:dyDescent="0.3">
      <c r="A1018" s="84" t="str">
        <f t="shared" si="15"/>
        <v>DDAV3</v>
      </c>
      <c r="B1018" s="88" t="s">
        <v>21842</v>
      </c>
      <c r="C1018" s="89" t="s">
        <v>21843</v>
      </c>
      <c r="D1018" s="89" t="s">
        <v>15987</v>
      </c>
      <c r="E1018" s="89" t="s">
        <v>5630</v>
      </c>
      <c r="F1018" s="88" t="s">
        <v>19171</v>
      </c>
      <c r="G1018" s="89" t="s">
        <v>19029</v>
      </c>
      <c r="H1018" s="89" t="s">
        <v>19172</v>
      </c>
      <c r="I1018" s="89" t="s">
        <v>19173</v>
      </c>
      <c r="J1018" s="88" t="s">
        <v>19189</v>
      </c>
      <c r="K1018" s="88" t="s">
        <v>19471</v>
      </c>
      <c r="L1018" s="88" t="s">
        <v>14086</v>
      </c>
      <c r="M1018" s="89" t="s">
        <v>19472</v>
      </c>
      <c r="N1018" s="89" t="s">
        <v>435</v>
      </c>
      <c r="O1018" s="90">
        <v>37060</v>
      </c>
      <c r="P1018" s="90">
        <v>37060</v>
      </c>
      <c r="Q1018" s="90">
        <v>37060</v>
      </c>
      <c r="R1018" s="89">
        <v>8869</v>
      </c>
      <c r="S1018" s="89">
        <v>24</v>
      </c>
      <c r="T1018" s="89" t="s">
        <v>19261</v>
      </c>
      <c r="U1018" s="89" t="s">
        <v>21844</v>
      </c>
      <c r="W1018" s="89" t="s">
        <v>21845</v>
      </c>
      <c r="X1018" s="89" t="s">
        <v>435</v>
      </c>
      <c r="Y1018" s="88" t="s">
        <v>15990</v>
      </c>
    </row>
    <row r="1019" spans="1:25" x14ac:dyDescent="0.3">
      <c r="A1019" s="84" t="str">
        <f t="shared" si="15"/>
        <v>JRAMI21</v>
      </c>
      <c r="B1019" s="88" t="s">
        <v>25337</v>
      </c>
      <c r="C1019" s="89" t="s">
        <v>25338</v>
      </c>
      <c r="D1019" s="89" t="s">
        <v>15354</v>
      </c>
      <c r="E1019" s="89" t="s">
        <v>19036</v>
      </c>
      <c r="F1019" s="88" t="s">
        <v>19181</v>
      </c>
      <c r="G1019" s="89" t="s">
        <v>19030</v>
      </c>
      <c r="H1019" s="89" t="s">
        <v>19172</v>
      </c>
      <c r="I1019" s="89" t="s">
        <v>19173</v>
      </c>
      <c r="J1019" s="88" t="s">
        <v>19174</v>
      </c>
      <c r="K1019" s="88" t="s">
        <v>19309</v>
      </c>
      <c r="L1019" s="88" t="s">
        <v>19310</v>
      </c>
      <c r="M1019" s="89" t="s">
        <v>6528</v>
      </c>
      <c r="N1019" s="89" t="s">
        <v>219</v>
      </c>
      <c r="O1019" s="90">
        <v>37174</v>
      </c>
      <c r="P1019" s="90">
        <v>44498</v>
      </c>
      <c r="Q1019" s="90">
        <v>37174</v>
      </c>
      <c r="R1019" s="89">
        <v>8755</v>
      </c>
      <c r="S1019" s="89">
        <v>23</v>
      </c>
      <c r="T1019" s="89" t="s">
        <v>19261</v>
      </c>
      <c r="U1019" s="89" t="s">
        <v>25339</v>
      </c>
      <c r="W1019" s="89" t="s">
        <v>2774</v>
      </c>
      <c r="X1019" s="89" t="s">
        <v>219</v>
      </c>
      <c r="Y1019" s="88" t="s">
        <v>15356</v>
      </c>
    </row>
    <row r="1020" spans="1:25" x14ac:dyDescent="0.3">
      <c r="A1020" s="84" t="str">
        <f t="shared" si="15"/>
        <v>JPOWER7</v>
      </c>
      <c r="B1020" s="88" t="s">
        <v>25319</v>
      </c>
      <c r="C1020" s="89" t="s">
        <v>25320</v>
      </c>
      <c r="D1020" s="89" t="s">
        <v>5929</v>
      </c>
      <c r="E1020" s="89" t="s">
        <v>5630</v>
      </c>
      <c r="F1020" s="88" t="s">
        <v>19285</v>
      </c>
      <c r="G1020" s="89" t="s">
        <v>19028</v>
      </c>
      <c r="H1020" s="89" t="s">
        <v>19172</v>
      </c>
      <c r="I1020" s="89" t="s">
        <v>19173</v>
      </c>
      <c r="J1020" s="88" t="s">
        <v>19174</v>
      </c>
      <c r="K1020" s="88" t="s">
        <v>19258</v>
      </c>
      <c r="L1020" s="88" t="s">
        <v>19259</v>
      </c>
      <c r="M1020" s="89" t="s">
        <v>19260</v>
      </c>
      <c r="N1020" s="89" t="s">
        <v>279</v>
      </c>
      <c r="O1020" s="90">
        <v>37255</v>
      </c>
      <c r="P1020" s="90">
        <v>37255</v>
      </c>
      <c r="Q1020" s="90">
        <v>37255</v>
      </c>
      <c r="R1020" s="89">
        <v>8674</v>
      </c>
      <c r="S1020" s="89">
        <v>23</v>
      </c>
      <c r="T1020" s="89" t="s">
        <v>19261</v>
      </c>
      <c r="U1020" s="89" t="s">
        <v>25321</v>
      </c>
      <c r="W1020" s="89" t="s">
        <v>25322</v>
      </c>
      <c r="X1020" s="89" t="s">
        <v>279</v>
      </c>
      <c r="Y1020" s="88" t="s">
        <v>8667</v>
      </c>
    </row>
    <row r="1021" spans="1:25" x14ac:dyDescent="0.3">
      <c r="A1021" s="84" t="str">
        <f t="shared" si="15"/>
        <v>jarang0</v>
      </c>
      <c r="B1021" s="88" t="s">
        <v>24004</v>
      </c>
      <c r="C1021" s="89" t="s">
        <v>24005</v>
      </c>
      <c r="D1021" s="89" t="s">
        <v>24006</v>
      </c>
      <c r="E1021" s="89" t="s">
        <v>5630</v>
      </c>
      <c r="F1021" s="88" t="s">
        <v>19181</v>
      </c>
      <c r="G1021" s="89" t="s">
        <v>19030</v>
      </c>
      <c r="H1021" s="89" t="s">
        <v>19172</v>
      </c>
      <c r="I1021" s="89" t="s">
        <v>19173</v>
      </c>
      <c r="J1021" s="88" t="s">
        <v>19189</v>
      </c>
      <c r="K1021" s="88" t="s">
        <v>19190</v>
      </c>
      <c r="L1021" s="88" t="s">
        <v>19252</v>
      </c>
      <c r="M1021" s="89" t="s">
        <v>10322</v>
      </c>
      <c r="N1021" s="89" t="s">
        <v>297</v>
      </c>
      <c r="O1021" s="90">
        <v>37272</v>
      </c>
      <c r="P1021" s="90">
        <v>45893</v>
      </c>
      <c r="Q1021" s="90">
        <v>45893</v>
      </c>
      <c r="R1021" s="89">
        <v>36</v>
      </c>
      <c r="S1021" s="89">
        <v>0</v>
      </c>
      <c r="T1021" s="89" t="s">
        <v>19448</v>
      </c>
      <c r="U1021" s="89" t="s">
        <v>9821</v>
      </c>
      <c r="W1021" s="89" t="s">
        <v>19195</v>
      </c>
      <c r="X1021" s="89" t="s">
        <v>297</v>
      </c>
      <c r="Y1021" s="88" t="s">
        <v>9823</v>
      </c>
    </row>
    <row r="1022" spans="1:25" x14ac:dyDescent="0.3">
      <c r="A1022" s="84" t="str">
        <f t="shared" si="15"/>
        <v>gsorrel</v>
      </c>
      <c r="B1022" s="88" t="s">
        <v>23525</v>
      </c>
      <c r="C1022" s="89" t="s">
        <v>23526</v>
      </c>
      <c r="D1022" s="89" t="s">
        <v>23527</v>
      </c>
      <c r="E1022" s="89" t="s">
        <v>19054</v>
      </c>
      <c r="F1022" s="88" t="s">
        <v>19215</v>
      </c>
      <c r="G1022" s="89" t="s">
        <v>19033</v>
      </c>
      <c r="H1022" s="89" t="s">
        <v>19172</v>
      </c>
      <c r="I1022" s="89" t="s">
        <v>19173</v>
      </c>
      <c r="J1022" s="88" t="s">
        <v>19189</v>
      </c>
      <c r="K1022" s="88" t="s">
        <v>19333</v>
      </c>
      <c r="L1022" s="88" t="s">
        <v>21478</v>
      </c>
      <c r="M1022" s="89" t="s">
        <v>9382</v>
      </c>
      <c r="N1022" s="89" t="s">
        <v>366</v>
      </c>
      <c r="O1022" s="90">
        <v>37277</v>
      </c>
      <c r="P1022" s="90">
        <v>45291</v>
      </c>
      <c r="Q1022" s="90">
        <v>45291</v>
      </c>
      <c r="R1022" s="89">
        <v>638</v>
      </c>
      <c r="S1022" s="89">
        <v>1</v>
      </c>
      <c r="T1022" s="89" t="s">
        <v>19209</v>
      </c>
      <c r="U1022" s="89" t="s">
        <v>23528</v>
      </c>
      <c r="W1022" s="89" t="s">
        <v>23529</v>
      </c>
      <c r="X1022" s="89" t="s">
        <v>366</v>
      </c>
      <c r="Y1022" s="88" t="s">
        <v>14730</v>
      </c>
    </row>
    <row r="1023" spans="1:25" x14ac:dyDescent="0.3">
      <c r="A1023" s="84" t="str">
        <f t="shared" si="15"/>
        <v>CSMI118</v>
      </c>
      <c r="B1023" s="88" t="s">
        <v>21573</v>
      </c>
      <c r="C1023" s="89" t="s">
        <v>21574</v>
      </c>
      <c r="D1023" s="89" t="s">
        <v>21575</v>
      </c>
      <c r="E1023" s="89" t="s">
        <v>19715</v>
      </c>
      <c r="F1023" s="88" t="s">
        <v>19171</v>
      </c>
      <c r="G1023" s="89" t="s">
        <v>19029</v>
      </c>
      <c r="H1023" s="89" t="s">
        <v>19172</v>
      </c>
      <c r="I1023" s="89" t="s">
        <v>19173</v>
      </c>
      <c r="J1023" s="88" t="s">
        <v>19174</v>
      </c>
      <c r="K1023" s="88" t="s">
        <v>19401</v>
      </c>
      <c r="L1023" s="88" t="s">
        <v>20201</v>
      </c>
      <c r="M1023" s="89" t="s">
        <v>17220</v>
      </c>
      <c r="N1023" s="89" t="s">
        <v>297</v>
      </c>
      <c r="O1023" s="90">
        <v>37369</v>
      </c>
      <c r="P1023" s="90">
        <v>37369</v>
      </c>
      <c r="Q1023" s="90">
        <v>37369</v>
      </c>
      <c r="R1023" s="89">
        <v>8560</v>
      </c>
      <c r="S1023" s="89">
        <v>23</v>
      </c>
      <c r="T1023" s="89" t="s">
        <v>19261</v>
      </c>
      <c r="U1023" s="89" t="s">
        <v>21576</v>
      </c>
      <c r="W1023" s="89" t="s">
        <v>21577</v>
      </c>
      <c r="X1023" s="89" t="s">
        <v>287</v>
      </c>
      <c r="Y1023" s="88" t="s">
        <v>21578</v>
      </c>
    </row>
    <row r="1024" spans="1:25" x14ac:dyDescent="0.3">
      <c r="A1024" s="84" t="str">
        <f t="shared" si="15"/>
        <v>RHARTSE</v>
      </c>
      <c r="B1024" s="88" t="s">
        <v>28304</v>
      </c>
      <c r="C1024" s="89" t="s">
        <v>28305</v>
      </c>
      <c r="D1024" s="89" t="s">
        <v>17378</v>
      </c>
      <c r="E1024" s="89" t="s">
        <v>5630</v>
      </c>
      <c r="F1024" s="88" t="s">
        <v>19171</v>
      </c>
      <c r="G1024" s="89" t="s">
        <v>19029</v>
      </c>
      <c r="H1024" s="89" t="s">
        <v>19172</v>
      </c>
      <c r="I1024" s="89" t="s">
        <v>19173</v>
      </c>
      <c r="J1024" s="88" t="s">
        <v>19189</v>
      </c>
      <c r="K1024" s="88" t="s">
        <v>19333</v>
      </c>
      <c r="L1024" s="88" t="s">
        <v>19334</v>
      </c>
      <c r="M1024" s="89" t="s">
        <v>9382</v>
      </c>
      <c r="N1024" s="89" t="s">
        <v>366</v>
      </c>
      <c r="O1024" s="90">
        <v>37522</v>
      </c>
      <c r="P1024" s="90">
        <v>44334</v>
      </c>
      <c r="Q1024" s="90">
        <v>37522</v>
      </c>
      <c r="R1024" s="89">
        <v>8407</v>
      </c>
      <c r="S1024" s="89">
        <v>23</v>
      </c>
      <c r="T1024" s="89" t="s">
        <v>19261</v>
      </c>
      <c r="U1024" s="89" t="s">
        <v>28306</v>
      </c>
      <c r="W1024" s="89" t="s">
        <v>28307</v>
      </c>
      <c r="X1024" s="89" t="s">
        <v>416</v>
      </c>
      <c r="Y1024" s="88" t="s">
        <v>17382</v>
      </c>
    </row>
    <row r="1025" spans="1:25" x14ac:dyDescent="0.3">
      <c r="A1025" s="84" t="str">
        <f t="shared" si="15"/>
        <v>amar324</v>
      </c>
      <c r="B1025" s="88" t="s">
        <v>19915</v>
      </c>
      <c r="C1025" s="89" t="s">
        <v>19916</v>
      </c>
      <c r="D1025" s="89" t="s">
        <v>19917</v>
      </c>
      <c r="E1025" s="89" t="s">
        <v>5630</v>
      </c>
      <c r="F1025" s="88" t="s">
        <v>19236</v>
      </c>
      <c r="G1025" s="89" t="s">
        <v>19032</v>
      </c>
      <c r="H1025" s="89" t="s">
        <v>19227</v>
      </c>
      <c r="I1025" s="89" t="s">
        <v>19173</v>
      </c>
      <c r="J1025" s="88" t="s">
        <v>19174</v>
      </c>
      <c r="K1025" s="88" t="s">
        <v>19309</v>
      </c>
      <c r="L1025" s="88" t="s">
        <v>19918</v>
      </c>
      <c r="M1025" s="89" t="s">
        <v>18106</v>
      </c>
      <c r="N1025" s="89" t="s">
        <v>4327</v>
      </c>
      <c r="O1025" s="90">
        <v>37538</v>
      </c>
      <c r="P1025" s="90">
        <v>44223</v>
      </c>
      <c r="Q1025" s="90">
        <v>39253</v>
      </c>
      <c r="R1025" s="89">
        <v>6676</v>
      </c>
      <c r="S1025" s="89">
        <v>18</v>
      </c>
      <c r="T1025" s="89" t="s">
        <v>19261</v>
      </c>
      <c r="U1025" s="89" t="s">
        <v>19919</v>
      </c>
      <c r="W1025" s="89" t="s">
        <v>4809</v>
      </c>
      <c r="X1025" s="89" t="s">
        <v>4327</v>
      </c>
      <c r="Y1025" s="88" t="s">
        <v>18107</v>
      </c>
    </row>
    <row r="1026" spans="1:25" x14ac:dyDescent="0.3">
      <c r="A1026" s="84" t="str">
        <f t="shared" si="15"/>
        <v>OPETRE</v>
      </c>
      <c r="B1026" s="88" t="s">
        <v>27688</v>
      </c>
      <c r="C1026" s="89" t="s">
        <v>27689</v>
      </c>
      <c r="D1026" s="89" t="s">
        <v>16004</v>
      </c>
      <c r="E1026" s="89" t="s">
        <v>5630</v>
      </c>
      <c r="F1026" s="88" t="s">
        <v>19171</v>
      </c>
      <c r="G1026" s="89" t="s">
        <v>19029</v>
      </c>
      <c r="H1026" s="89" t="s">
        <v>19172</v>
      </c>
      <c r="I1026" s="89" t="s">
        <v>19173</v>
      </c>
      <c r="J1026" s="88" t="s">
        <v>19189</v>
      </c>
      <c r="K1026" s="88" t="s">
        <v>19294</v>
      </c>
      <c r="L1026" s="88" t="s">
        <v>19295</v>
      </c>
      <c r="M1026" s="89" t="s">
        <v>19296</v>
      </c>
      <c r="N1026" s="89" t="s">
        <v>541</v>
      </c>
      <c r="O1026" s="90">
        <v>37746</v>
      </c>
      <c r="P1026" s="90">
        <v>37746</v>
      </c>
      <c r="Q1026" s="90">
        <v>37746</v>
      </c>
      <c r="R1026" s="89">
        <v>8183</v>
      </c>
      <c r="S1026" s="89">
        <v>22</v>
      </c>
      <c r="T1026" s="89" t="s">
        <v>19261</v>
      </c>
      <c r="U1026" s="89" t="s">
        <v>27690</v>
      </c>
      <c r="V1026" s="89" t="s">
        <v>27691</v>
      </c>
      <c r="W1026" s="89" t="s">
        <v>4306</v>
      </c>
      <c r="X1026" s="89" t="s">
        <v>541</v>
      </c>
      <c r="Y1026" s="88" t="s">
        <v>16010</v>
      </c>
    </row>
    <row r="1027" spans="1:25" x14ac:dyDescent="0.3">
      <c r="A1027" s="84" t="str">
        <f t="shared" ref="A1027:A1090" si="16">TRIM(D1027)</f>
        <v>MBROO19</v>
      </c>
      <c r="B1027" s="88" t="s">
        <v>26495</v>
      </c>
      <c r="C1027" s="89" t="s">
        <v>26496</v>
      </c>
      <c r="D1027" s="89" t="s">
        <v>26497</v>
      </c>
      <c r="E1027" s="89" t="s">
        <v>19170</v>
      </c>
      <c r="F1027" s="88" t="s">
        <v>19285</v>
      </c>
      <c r="G1027" s="89" t="s">
        <v>19028</v>
      </c>
      <c r="H1027" s="89" t="s">
        <v>19172</v>
      </c>
      <c r="I1027" s="89" t="s">
        <v>19173</v>
      </c>
      <c r="J1027" s="88" t="s">
        <v>19174</v>
      </c>
      <c r="K1027" s="88" t="s">
        <v>19175</v>
      </c>
      <c r="L1027" s="88" t="s">
        <v>16610</v>
      </c>
      <c r="M1027" s="89" t="s">
        <v>9597</v>
      </c>
      <c r="N1027" s="89" t="s">
        <v>219</v>
      </c>
      <c r="O1027" s="90">
        <v>37778</v>
      </c>
      <c r="P1027" s="90">
        <v>37778</v>
      </c>
      <c r="Q1027" s="90">
        <v>37778</v>
      </c>
      <c r="R1027" s="89">
        <v>8151</v>
      </c>
      <c r="S1027" s="89">
        <v>22</v>
      </c>
      <c r="T1027" s="89" t="s">
        <v>19261</v>
      </c>
      <c r="U1027" s="89" t="s">
        <v>26498</v>
      </c>
      <c r="W1027" s="89" t="s">
        <v>9587</v>
      </c>
      <c r="X1027" s="89" t="s">
        <v>219</v>
      </c>
      <c r="Y1027" s="88" t="s">
        <v>20257</v>
      </c>
    </row>
    <row r="1028" spans="1:25" x14ac:dyDescent="0.3">
      <c r="A1028" s="84" t="str">
        <f t="shared" si="16"/>
        <v>FMAGA01</v>
      </c>
      <c r="B1028" s="88" t="s">
        <v>23153</v>
      </c>
      <c r="C1028" s="89" t="s">
        <v>23154</v>
      </c>
      <c r="D1028" s="89" t="s">
        <v>12644</v>
      </c>
      <c r="E1028" s="89" t="s">
        <v>5630</v>
      </c>
      <c r="F1028" s="88" t="s">
        <v>19181</v>
      </c>
      <c r="G1028" s="89" t="s">
        <v>19030</v>
      </c>
      <c r="H1028" s="89" t="s">
        <v>19172</v>
      </c>
      <c r="I1028" s="89" t="s">
        <v>19173</v>
      </c>
      <c r="J1028" s="88" t="s">
        <v>19174</v>
      </c>
      <c r="K1028" s="88" t="s">
        <v>19309</v>
      </c>
      <c r="L1028" s="88" t="s">
        <v>19310</v>
      </c>
      <c r="M1028" s="89" t="s">
        <v>6528</v>
      </c>
      <c r="N1028" s="89" t="s">
        <v>219</v>
      </c>
      <c r="O1028" s="90">
        <v>37903</v>
      </c>
      <c r="P1028" s="90">
        <v>37903</v>
      </c>
      <c r="Q1028" s="90">
        <v>37903</v>
      </c>
      <c r="R1028" s="89">
        <v>8026</v>
      </c>
      <c r="S1028" s="89">
        <v>21</v>
      </c>
      <c r="T1028" s="89" t="s">
        <v>19261</v>
      </c>
      <c r="U1028" s="89" t="s">
        <v>23155</v>
      </c>
      <c r="V1028" s="89" t="s">
        <v>23156</v>
      </c>
      <c r="W1028" s="89" t="s">
        <v>2774</v>
      </c>
      <c r="X1028" s="89" t="s">
        <v>219</v>
      </c>
      <c r="Y1028" s="88" t="s">
        <v>12648</v>
      </c>
    </row>
    <row r="1029" spans="1:25" x14ac:dyDescent="0.3">
      <c r="A1029" s="84" t="str">
        <f t="shared" si="16"/>
        <v>JLEON45</v>
      </c>
      <c r="B1029" s="88" t="s">
        <v>24899</v>
      </c>
      <c r="C1029" s="89" t="s">
        <v>24900</v>
      </c>
      <c r="D1029" s="89" t="s">
        <v>6615</v>
      </c>
      <c r="E1029" s="89" t="s">
        <v>5630</v>
      </c>
      <c r="F1029" s="88" t="s">
        <v>19285</v>
      </c>
      <c r="G1029" s="89" t="s">
        <v>19028</v>
      </c>
      <c r="H1029" s="89" t="s">
        <v>19172</v>
      </c>
      <c r="I1029" s="89" t="s">
        <v>19173</v>
      </c>
      <c r="J1029" s="88" t="s">
        <v>19174</v>
      </c>
      <c r="K1029" s="88" t="s">
        <v>19216</v>
      </c>
      <c r="L1029" s="88" t="s">
        <v>19237</v>
      </c>
      <c r="M1029" s="89" t="s">
        <v>19238</v>
      </c>
      <c r="N1029" s="89" t="s">
        <v>250</v>
      </c>
      <c r="O1029" s="90">
        <v>38418</v>
      </c>
      <c r="P1029" s="90">
        <v>38418</v>
      </c>
      <c r="Q1029" s="90">
        <v>38418</v>
      </c>
      <c r="R1029" s="89">
        <v>7511</v>
      </c>
      <c r="S1029" s="89">
        <v>20</v>
      </c>
      <c r="T1029" s="89" t="s">
        <v>19261</v>
      </c>
      <c r="U1029" s="89" t="s">
        <v>10384</v>
      </c>
      <c r="W1029" s="89" t="s">
        <v>24901</v>
      </c>
      <c r="X1029" s="89" t="s">
        <v>250</v>
      </c>
      <c r="Y1029" s="88" t="s">
        <v>8062</v>
      </c>
    </row>
    <row r="1030" spans="1:25" x14ac:dyDescent="0.3">
      <c r="A1030" s="84" t="str">
        <f t="shared" si="16"/>
        <v>HJONE27</v>
      </c>
      <c r="B1030" s="88" t="s">
        <v>23700</v>
      </c>
      <c r="C1030" s="89" t="s">
        <v>23701</v>
      </c>
      <c r="D1030" s="89" t="s">
        <v>23702</v>
      </c>
      <c r="E1030" s="89" t="s">
        <v>19715</v>
      </c>
      <c r="F1030" s="88" t="s">
        <v>19171</v>
      </c>
      <c r="G1030" s="89" t="s">
        <v>19029</v>
      </c>
      <c r="H1030" s="89" t="s">
        <v>19172</v>
      </c>
      <c r="I1030" s="89" t="s">
        <v>19173</v>
      </c>
      <c r="J1030" s="88" t="s">
        <v>19174</v>
      </c>
      <c r="K1030" s="88" t="s">
        <v>19258</v>
      </c>
      <c r="L1030" s="88" t="s">
        <v>19259</v>
      </c>
      <c r="M1030" s="89" t="s">
        <v>19260</v>
      </c>
      <c r="N1030" s="89" t="s">
        <v>279</v>
      </c>
      <c r="O1030" s="90">
        <v>38446</v>
      </c>
      <c r="P1030" s="90">
        <v>38446</v>
      </c>
      <c r="Q1030" s="90">
        <v>38446</v>
      </c>
      <c r="R1030" s="89">
        <v>7483</v>
      </c>
      <c r="S1030" s="89">
        <v>20</v>
      </c>
      <c r="T1030" s="89" t="s">
        <v>19261</v>
      </c>
      <c r="U1030" s="89" t="s">
        <v>23703</v>
      </c>
      <c r="W1030" s="89" t="s">
        <v>20270</v>
      </c>
      <c r="X1030" s="89" t="s">
        <v>279</v>
      </c>
      <c r="Y1030" s="88" t="s">
        <v>23704</v>
      </c>
    </row>
    <row r="1031" spans="1:25" x14ac:dyDescent="0.3">
      <c r="A1031" s="84" t="str">
        <f t="shared" si="16"/>
        <v>RESCO05</v>
      </c>
      <c r="B1031" s="88" t="s">
        <v>28205</v>
      </c>
      <c r="C1031" s="89" t="s">
        <v>28206</v>
      </c>
      <c r="D1031" s="89" t="s">
        <v>18895</v>
      </c>
      <c r="E1031" s="89" t="s">
        <v>5630</v>
      </c>
      <c r="F1031" s="88" t="s">
        <v>19181</v>
      </c>
      <c r="G1031" s="89" t="s">
        <v>19030</v>
      </c>
      <c r="H1031" s="89" t="s">
        <v>19172</v>
      </c>
      <c r="I1031" s="89" t="s">
        <v>19173</v>
      </c>
      <c r="J1031" s="88" t="s">
        <v>19174</v>
      </c>
      <c r="K1031" s="88" t="s">
        <v>19431</v>
      </c>
      <c r="L1031" s="88" t="s">
        <v>19432</v>
      </c>
      <c r="M1031" s="89" t="s">
        <v>6264</v>
      </c>
      <c r="N1031" s="89" t="s">
        <v>279</v>
      </c>
      <c r="O1031" s="90">
        <v>38491</v>
      </c>
      <c r="P1031" s="90">
        <v>38491</v>
      </c>
      <c r="Q1031" s="90">
        <v>38491</v>
      </c>
      <c r="R1031" s="89">
        <v>7438</v>
      </c>
      <c r="S1031" s="89">
        <v>20</v>
      </c>
      <c r="T1031" s="89" t="s">
        <v>19261</v>
      </c>
      <c r="U1031" s="89" t="s">
        <v>18898</v>
      </c>
      <c r="W1031" s="89" t="s">
        <v>1703</v>
      </c>
      <c r="X1031" s="89" t="s">
        <v>279</v>
      </c>
      <c r="Y1031" s="88" t="s">
        <v>18899</v>
      </c>
    </row>
    <row r="1032" spans="1:25" x14ac:dyDescent="0.3">
      <c r="A1032" s="84" t="str">
        <f t="shared" si="16"/>
        <v>MMADR08</v>
      </c>
      <c r="B1032" s="88" t="s">
        <v>26933</v>
      </c>
      <c r="C1032" s="89" t="s">
        <v>26934</v>
      </c>
      <c r="D1032" s="89" t="s">
        <v>26935</v>
      </c>
      <c r="E1032" s="89" t="s">
        <v>5630</v>
      </c>
      <c r="F1032" s="88" t="s">
        <v>19181</v>
      </c>
      <c r="G1032" s="89" t="s">
        <v>19030</v>
      </c>
      <c r="H1032" s="89" t="s">
        <v>19172</v>
      </c>
      <c r="I1032" s="89" t="s">
        <v>19173</v>
      </c>
      <c r="J1032" s="88" t="s">
        <v>19174</v>
      </c>
      <c r="K1032" s="88" t="s">
        <v>19309</v>
      </c>
      <c r="L1032" s="88" t="s">
        <v>19513</v>
      </c>
      <c r="M1032" s="89" t="s">
        <v>6528</v>
      </c>
      <c r="N1032" s="89" t="s">
        <v>219</v>
      </c>
      <c r="O1032" s="90">
        <v>38509</v>
      </c>
      <c r="P1032" s="90">
        <v>38509</v>
      </c>
      <c r="Q1032" s="90">
        <v>38509</v>
      </c>
      <c r="R1032" s="89">
        <v>7420</v>
      </c>
      <c r="S1032" s="89">
        <v>20</v>
      </c>
      <c r="T1032" s="89" t="s">
        <v>19261</v>
      </c>
      <c r="U1032" s="89" t="s">
        <v>26936</v>
      </c>
      <c r="W1032" s="89" t="s">
        <v>26937</v>
      </c>
      <c r="X1032" s="89" t="s">
        <v>219</v>
      </c>
      <c r="Y1032" s="88" t="s">
        <v>26938</v>
      </c>
    </row>
    <row r="1033" spans="1:25" x14ac:dyDescent="0.3">
      <c r="A1033" s="84" t="str">
        <f t="shared" si="16"/>
        <v>JDICAPR</v>
      </c>
      <c r="B1033" s="88" t="s">
        <v>24330</v>
      </c>
      <c r="C1033" s="89" t="s">
        <v>24331</v>
      </c>
      <c r="D1033" s="89" t="s">
        <v>24332</v>
      </c>
      <c r="E1033" s="89" t="s">
        <v>5630</v>
      </c>
      <c r="F1033" s="88" t="s">
        <v>19171</v>
      </c>
      <c r="G1033" s="89" t="s">
        <v>19029</v>
      </c>
      <c r="H1033" s="89" t="s">
        <v>19172</v>
      </c>
      <c r="I1033" s="89" t="s">
        <v>19173</v>
      </c>
      <c r="J1033" s="88" t="s">
        <v>19189</v>
      </c>
      <c r="K1033" s="88" t="s">
        <v>19190</v>
      </c>
      <c r="L1033" s="88" t="s">
        <v>19252</v>
      </c>
      <c r="M1033" s="89" t="s">
        <v>10322</v>
      </c>
      <c r="N1033" s="89" t="s">
        <v>297</v>
      </c>
      <c r="O1033" s="90">
        <v>38836</v>
      </c>
      <c r="P1033" s="90">
        <v>38836</v>
      </c>
      <c r="Q1033" s="90">
        <v>38836</v>
      </c>
      <c r="R1033" s="89">
        <v>7093</v>
      </c>
      <c r="S1033" s="89">
        <v>19</v>
      </c>
      <c r="T1033" s="89" t="s">
        <v>19261</v>
      </c>
      <c r="U1033" s="89" t="s">
        <v>24333</v>
      </c>
      <c r="W1033" s="89" t="s">
        <v>24334</v>
      </c>
      <c r="X1033" s="89" t="s">
        <v>297</v>
      </c>
      <c r="Y1033" s="88" t="s">
        <v>24335</v>
      </c>
    </row>
    <row r="1034" spans="1:25" x14ac:dyDescent="0.3">
      <c r="A1034" s="84" t="str">
        <f t="shared" si="16"/>
        <v>DBEM00</v>
      </c>
      <c r="B1034" s="88" t="s">
        <v>21730</v>
      </c>
      <c r="C1034" s="89" t="s">
        <v>21731</v>
      </c>
      <c r="D1034" s="89" t="s">
        <v>10218</v>
      </c>
      <c r="E1034" s="89" t="s">
        <v>5630</v>
      </c>
      <c r="F1034" s="88" t="s">
        <v>19395</v>
      </c>
      <c r="G1034" s="89" t="s">
        <v>19030</v>
      </c>
      <c r="H1034" s="89" t="s">
        <v>19172</v>
      </c>
      <c r="I1034" s="89" t="s">
        <v>19173</v>
      </c>
      <c r="J1034" s="88" t="s">
        <v>19189</v>
      </c>
      <c r="K1034" s="88" t="s">
        <v>20262</v>
      </c>
      <c r="L1034" s="88" t="s">
        <v>20263</v>
      </c>
      <c r="M1034" s="89" t="s">
        <v>20264</v>
      </c>
      <c r="N1034" s="89" t="s">
        <v>435</v>
      </c>
      <c r="O1034" s="90">
        <v>39034</v>
      </c>
      <c r="P1034" s="90">
        <v>39034</v>
      </c>
      <c r="Q1034" s="90">
        <v>39034</v>
      </c>
      <c r="R1034" s="89">
        <v>6895</v>
      </c>
      <c r="S1034" s="89">
        <v>18</v>
      </c>
      <c r="T1034" s="89" t="s">
        <v>19261</v>
      </c>
      <c r="U1034" s="89" t="s">
        <v>21732</v>
      </c>
      <c r="W1034" s="89" t="s">
        <v>21733</v>
      </c>
      <c r="X1034" s="89" t="s">
        <v>435</v>
      </c>
      <c r="Y1034" s="88" t="s">
        <v>10222</v>
      </c>
    </row>
    <row r="1035" spans="1:25" x14ac:dyDescent="0.3">
      <c r="A1035" s="84" t="str">
        <f t="shared" si="16"/>
        <v>PWALLRI</v>
      </c>
      <c r="B1035" s="88" t="s">
        <v>27964</v>
      </c>
      <c r="C1035" s="89" t="s">
        <v>27965</v>
      </c>
      <c r="D1035" s="89" t="s">
        <v>27966</v>
      </c>
      <c r="E1035" s="89" t="s">
        <v>19170</v>
      </c>
      <c r="F1035" s="88" t="s">
        <v>19181</v>
      </c>
      <c r="G1035" s="89" t="s">
        <v>19030</v>
      </c>
      <c r="H1035" s="89" t="s">
        <v>19172</v>
      </c>
      <c r="I1035" s="89" t="s">
        <v>19173</v>
      </c>
      <c r="J1035" s="88" t="s">
        <v>19189</v>
      </c>
      <c r="K1035" s="88" t="s">
        <v>19190</v>
      </c>
      <c r="L1035" s="88" t="s">
        <v>19191</v>
      </c>
      <c r="M1035" s="89" t="s">
        <v>19192</v>
      </c>
      <c r="N1035" s="89" t="s">
        <v>297</v>
      </c>
      <c r="O1035" s="90">
        <v>39117</v>
      </c>
      <c r="P1035" s="90">
        <v>39117</v>
      </c>
      <c r="Q1035" s="90">
        <v>39117</v>
      </c>
      <c r="R1035" s="89">
        <v>6812</v>
      </c>
      <c r="S1035" s="89">
        <v>18</v>
      </c>
      <c r="T1035" s="89" t="s">
        <v>19261</v>
      </c>
      <c r="U1035" s="89" t="s">
        <v>27967</v>
      </c>
      <c r="W1035" s="89" t="s">
        <v>27968</v>
      </c>
      <c r="X1035" s="89" t="s">
        <v>297</v>
      </c>
      <c r="Y1035" s="88" t="s">
        <v>7116</v>
      </c>
    </row>
    <row r="1036" spans="1:25" x14ac:dyDescent="0.3">
      <c r="A1036" s="84" t="str">
        <f t="shared" si="16"/>
        <v>NAHMED9</v>
      </c>
      <c r="B1036" s="88" t="s">
        <v>27395</v>
      </c>
      <c r="C1036" s="89" t="s">
        <v>27396</v>
      </c>
      <c r="D1036" s="89" t="s">
        <v>5553</v>
      </c>
      <c r="E1036" s="89" t="s">
        <v>5630</v>
      </c>
      <c r="F1036" s="88" t="s">
        <v>19181</v>
      </c>
      <c r="G1036" s="89" t="s">
        <v>19030</v>
      </c>
      <c r="H1036" s="89" t="s">
        <v>19172</v>
      </c>
      <c r="I1036" s="89" t="s">
        <v>19173</v>
      </c>
      <c r="J1036" s="88" t="s">
        <v>19189</v>
      </c>
      <c r="K1036" s="88" t="s">
        <v>19415</v>
      </c>
      <c r="L1036" s="88" t="s">
        <v>6684</v>
      </c>
      <c r="M1036" s="89" t="s">
        <v>19416</v>
      </c>
      <c r="N1036" s="89" t="s">
        <v>318</v>
      </c>
      <c r="O1036" s="90">
        <v>39125</v>
      </c>
      <c r="P1036" s="90">
        <v>39125</v>
      </c>
      <c r="Q1036" s="90">
        <v>39125</v>
      </c>
      <c r="R1036" s="89">
        <v>6804</v>
      </c>
      <c r="S1036" s="89">
        <v>18</v>
      </c>
      <c r="T1036" s="89" t="s">
        <v>19261</v>
      </c>
      <c r="U1036" s="89" t="s">
        <v>27397</v>
      </c>
      <c r="V1036" s="89" t="s">
        <v>27398</v>
      </c>
      <c r="W1036" s="89" t="s">
        <v>317</v>
      </c>
      <c r="X1036" s="89" t="s">
        <v>318</v>
      </c>
      <c r="Y1036" s="88" t="s">
        <v>9318</v>
      </c>
    </row>
    <row r="1037" spans="1:25" x14ac:dyDescent="0.3">
      <c r="A1037" s="84" t="str">
        <f t="shared" si="16"/>
        <v>mcavalh</v>
      </c>
      <c r="B1037" s="88" t="s">
        <v>26525</v>
      </c>
      <c r="C1037" s="89" t="s">
        <v>26526</v>
      </c>
      <c r="D1037" s="89" t="s">
        <v>26527</v>
      </c>
      <c r="E1037" s="89" t="s">
        <v>19170</v>
      </c>
      <c r="F1037" s="88" t="s">
        <v>19215</v>
      </c>
      <c r="G1037" s="89" t="s">
        <v>19033</v>
      </c>
      <c r="H1037" s="89" t="s">
        <v>19172</v>
      </c>
      <c r="I1037" s="89" t="s">
        <v>19173</v>
      </c>
      <c r="J1037" s="88" t="s">
        <v>19174</v>
      </c>
      <c r="K1037" s="88" t="s">
        <v>19175</v>
      </c>
      <c r="L1037" s="88" t="s">
        <v>20086</v>
      </c>
      <c r="M1037" s="89" t="s">
        <v>6579</v>
      </c>
      <c r="N1037" s="89" t="s">
        <v>4327</v>
      </c>
      <c r="O1037" s="90">
        <v>39273</v>
      </c>
      <c r="P1037" s="90">
        <v>45627</v>
      </c>
      <c r="Q1037" s="90">
        <v>45627</v>
      </c>
      <c r="R1037" s="89">
        <v>302</v>
      </c>
      <c r="S1037" s="89">
        <v>0</v>
      </c>
      <c r="T1037" s="89" t="s">
        <v>19176</v>
      </c>
      <c r="U1037" s="89" t="s">
        <v>26528</v>
      </c>
      <c r="W1037" s="89" t="s">
        <v>20088</v>
      </c>
      <c r="X1037" s="89" t="s">
        <v>4327</v>
      </c>
      <c r="Y1037" s="88" t="s">
        <v>26529</v>
      </c>
    </row>
    <row r="1038" spans="1:25" x14ac:dyDescent="0.3">
      <c r="A1038" s="84" t="str">
        <f t="shared" si="16"/>
        <v>RVANEG0</v>
      </c>
      <c r="B1038" s="88" t="s">
        <v>28842</v>
      </c>
      <c r="C1038" s="89" t="s">
        <v>28843</v>
      </c>
      <c r="D1038" s="89" t="s">
        <v>4925</v>
      </c>
      <c r="E1038" s="89" t="s">
        <v>5630</v>
      </c>
      <c r="F1038" s="88" t="s">
        <v>19171</v>
      </c>
      <c r="G1038" s="89" t="s">
        <v>19029</v>
      </c>
      <c r="H1038" s="89" t="s">
        <v>19172</v>
      </c>
      <c r="I1038" s="89" t="s">
        <v>19173</v>
      </c>
      <c r="J1038" s="88" t="s">
        <v>19174</v>
      </c>
      <c r="K1038" s="88" t="s">
        <v>19401</v>
      </c>
      <c r="L1038" s="88" t="s">
        <v>20201</v>
      </c>
      <c r="M1038" s="89" t="s">
        <v>17220</v>
      </c>
      <c r="N1038" s="89" t="s">
        <v>297</v>
      </c>
      <c r="O1038" s="90">
        <v>39336</v>
      </c>
      <c r="P1038" s="90">
        <v>39336</v>
      </c>
      <c r="Q1038" s="90">
        <v>39336</v>
      </c>
      <c r="R1038" s="89">
        <v>6593</v>
      </c>
      <c r="S1038" s="89">
        <v>18</v>
      </c>
      <c r="T1038" s="89" t="s">
        <v>19261</v>
      </c>
      <c r="U1038" s="89" t="s">
        <v>28844</v>
      </c>
      <c r="W1038" s="89" t="s">
        <v>4926</v>
      </c>
      <c r="X1038" s="89" t="s">
        <v>287</v>
      </c>
      <c r="Y1038" s="88" t="s">
        <v>4927</v>
      </c>
    </row>
    <row r="1039" spans="1:25" x14ac:dyDescent="0.3">
      <c r="A1039" s="84" t="str">
        <f t="shared" si="16"/>
        <v>PANTINO</v>
      </c>
      <c r="B1039" s="88" t="s">
        <v>27740</v>
      </c>
      <c r="C1039" s="89" t="s">
        <v>27741</v>
      </c>
      <c r="D1039" s="89" t="s">
        <v>27742</v>
      </c>
      <c r="E1039" s="89" t="s">
        <v>19170</v>
      </c>
      <c r="F1039" s="88" t="s">
        <v>19171</v>
      </c>
      <c r="G1039" s="89" t="s">
        <v>19029</v>
      </c>
      <c r="H1039" s="89" t="s">
        <v>19172</v>
      </c>
      <c r="I1039" s="89" t="s">
        <v>19173</v>
      </c>
      <c r="J1039" s="88" t="s">
        <v>19174</v>
      </c>
      <c r="K1039" s="88" t="s">
        <v>19401</v>
      </c>
      <c r="L1039" s="88" t="s">
        <v>19764</v>
      </c>
      <c r="M1039" s="89" t="s">
        <v>8645</v>
      </c>
      <c r="N1039" s="89" t="s">
        <v>407</v>
      </c>
      <c r="O1039" s="90">
        <v>39353</v>
      </c>
      <c r="P1039" s="90">
        <v>39353</v>
      </c>
      <c r="Q1039" s="90">
        <v>39353</v>
      </c>
      <c r="R1039" s="89">
        <v>6576</v>
      </c>
      <c r="S1039" s="89">
        <v>18</v>
      </c>
      <c r="T1039" s="89" t="s">
        <v>19261</v>
      </c>
      <c r="U1039" s="89" t="s">
        <v>27743</v>
      </c>
      <c r="W1039" s="89" t="s">
        <v>27744</v>
      </c>
      <c r="X1039" s="89" t="s">
        <v>983</v>
      </c>
      <c r="Y1039" s="88" t="s">
        <v>27745</v>
      </c>
    </row>
    <row r="1040" spans="1:25" x14ac:dyDescent="0.3">
      <c r="A1040" s="84" t="str">
        <f t="shared" si="16"/>
        <v>RSARAVI</v>
      </c>
      <c r="B1040" s="88" t="s">
        <v>28690</v>
      </c>
      <c r="C1040" s="89" t="s">
        <v>28691</v>
      </c>
      <c r="D1040" s="89" t="s">
        <v>10912</v>
      </c>
      <c r="E1040" s="89" t="s">
        <v>5630</v>
      </c>
      <c r="F1040" s="88" t="s">
        <v>19181</v>
      </c>
      <c r="G1040" s="89" t="s">
        <v>19030</v>
      </c>
      <c r="H1040" s="89" t="s">
        <v>19172</v>
      </c>
      <c r="I1040" s="89" t="s">
        <v>19173</v>
      </c>
      <c r="J1040" s="88" t="s">
        <v>19189</v>
      </c>
      <c r="K1040" s="88" t="s">
        <v>19190</v>
      </c>
      <c r="L1040" s="88" t="s">
        <v>19252</v>
      </c>
      <c r="M1040" s="89" t="s">
        <v>10322</v>
      </c>
      <c r="N1040" s="89" t="s">
        <v>297</v>
      </c>
      <c r="O1040" s="90">
        <v>39371</v>
      </c>
      <c r="P1040" s="90">
        <v>39371</v>
      </c>
      <c r="Q1040" s="90">
        <v>39371</v>
      </c>
      <c r="R1040" s="89">
        <v>6558</v>
      </c>
      <c r="S1040" s="89">
        <v>17</v>
      </c>
      <c r="T1040" s="89" t="s">
        <v>19261</v>
      </c>
      <c r="U1040" s="89" t="s">
        <v>28692</v>
      </c>
      <c r="W1040" s="89" t="s">
        <v>10916</v>
      </c>
      <c r="X1040" s="89" t="s">
        <v>297</v>
      </c>
      <c r="Y1040" s="88" t="s">
        <v>10917</v>
      </c>
    </row>
    <row r="1041" spans="1:25" x14ac:dyDescent="0.3">
      <c r="A1041" s="84" t="str">
        <f t="shared" si="16"/>
        <v>DDEVITT</v>
      </c>
      <c r="B1041" s="88" t="s">
        <v>21853</v>
      </c>
      <c r="C1041" s="89" t="s">
        <v>21854</v>
      </c>
      <c r="D1041" s="89" t="s">
        <v>21855</v>
      </c>
      <c r="E1041" s="89" t="s">
        <v>5630</v>
      </c>
      <c r="F1041" s="88" t="s">
        <v>19171</v>
      </c>
      <c r="G1041" s="89" t="s">
        <v>19029</v>
      </c>
      <c r="H1041" s="89" t="s">
        <v>19172</v>
      </c>
      <c r="I1041" s="89" t="s">
        <v>19173</v>
      </c>
      <c r="J1041" s="88" t="s">
        <v>19174</v>
      </c>
      <c r="K1041" s="88" t="s">
        <v>19245</v>
      </c>
      <c r="L1041" s="88" t="s">
        <v>20684</v>
      </c>
      <c r="M1041" s="89" t="s">
        <v>14665</v>
      </c>
      <c r="N1041" s="89" t="s">
        <v>219</v>
      </c>
      <c r="O1041" s="90">
        <v>39371</v>
      </c>
      <c r="P1041" s="90">
        <v>39371</v>
      </c>
      <c r="Q1041" s="90">
        <v>39371</v>
      </c>
      <c r="R1041" s="89">
        <v>6558</v>
      </c>
      <c r="S1041" s="89">
        <v>17</v>
      </c>
      <c r="T1041" s="89" t="s">
        <v>19261</v>
      </c>
      <c r="U1041" s="89" t="s">
        <v>21856</v>
      </c>
      <c r="W1041" s="89" t="s">
        <v>21857</v>
      </c>
      <c r="X1041" s="89" t="s">
        <v>219</v>
      </c>
      <c r="Y1041" s="88" t="s">
        <v>21858</v>
      </c>
    </row>
    <row r="1042" spans="1:25" x14ac:dyDescent="0.3">
      <c r="A1042" s="84" t="str">
        <f t="shared" si="16"/>
        <v>REHLERT</v>
      </c>
      <c r="B1042" s="88" t="s">
        <v>28198</v>
      </c>
      <c r="C1042" s="89" t="s">
        <v>28199</v>
      </c>
      <c r="D1042" s="89" t="s">
        <v>18389</v>
      </c>
      <c r="E1042" s="89" t="s">
        <v>5630</v>
      </c>
      <c r="F1042" s="88" t="s">
        <v>19171</v>
      </c>
      <c r="G1042" s="89" t="s">
        <v>19029</v>
      </c>
      <c r="H1042" s="89" t="s">
        <v>19172</v>
      </c>
      <c r="I1042" s="89" t="s">
        <v>19173</v>
      </c>
      <c r="J1042" s="88" t="s">
        <v>19174</v>
      </c>
      <c r="K1042" s="88" t="s">
        <v>20070</v>
      </c>
      <c r="L1042" s="88" t="s">
        <v>20071</v>
      </c>
      <c r="M1042" s="89" t="s">
        <v>20072</v>
      </c>
      <c r="N1042" s="89" t="s">
        <v>955</v>
      </c>
      <c r="O1042" s="90">
        <v>39482</v>
      </c>
      <c r="P1042" s="90">
        <v>39482</v>
      </c>
      <c r="Q1042" s="90">
        <v>39482</v>
      </c>
      <c r="R1042" s="89">
        <v>6447</v>
      </c>
      <c r="S1042" s="89">
        <v>17</v>
      </c>
      <c r="T1042" s="89" t="s">
        <v>19261</v>
      </c>
      <c r="U1042" s="89" t="s">
        <v>28200</v>
      </c>
      <c r="W1042" s="89" t="s">
        <v>26004</v>
      </c>
      <c r="X1042" s="89" t="s">
        <v>445</v>
      </c>
      <c r="Y1042" s="88" t="s">
        <v>18393</v>
      </c>
    </row>
    <row r="1043" spans="1:25" x14ac:dyDescent="0.3">
      <c r="A1043" s="84" t="str">
        <f t="shared" si="16"/>
        <v>DMOSIER</v>
      </c>
      <c r="B1043" s="88" t="s">
        <v>22272</v>
      </c>
      <c r="C1043" s="89" t="s">
        <v>22273</v>
      </c>
      <c r="D1043" s="89" t="s">
        <v>15637</v>
      </c>
      <c r="E1043" s="89" t="s">
        <v>5630</v>
      </c>
      <c r="F1043" s="88" t="s">
        <v>19215</v>
      </c>
      <c r="G1043" s="89" t="s">
        <v>19033</v>
      </c>
      <c r="H1043" s="89" t="s">
        <v>19172</v>
      </c>
      <c r="I1043" s="89" t="s">
        <v>19173</v>
      </c>
      <c r="J1043" s="88" t="s">
        <v>19174</v>
      </c>
      <c r="K1043" s="88" t="s">
        <v>20070</v>
      </c>
      <c r="L1043" s="88" t="s">
        <v>20328</v>
      </c>
      <c r="M1043" s="89" t="s">
        <v>10269</v>
      </c>
      <c r="N1043" s="89" t="s">
        <v>201</v>
      </c>
      <c r="O1043" s="90">
        <v>39482</v>
      </c>
      <c r="P1043" s="90">
        <v>39482</v>
      </c>
      <c r="Q1043" s="90">
        <v>39482</v>
      </c>
      <c r="R1043" s="89">
        <v>6447</v>
      </c>
      <c r="S1043" s="89">
        <v>17</v>
      </c>
      <c r="T1043" s="89" t="s">
        <v>19261</v>
      </c>
      <c r="U1043" s="89" t="s">
        <v>15640</v>
      </c>
      <c r="W1043" s="89" t="s">
        <v>4162</v>
      </c>
      <c r="X1043" s="89" t="s">
        <v>201</v>
      </c>
      <c r="Y1043" s="88" t="s">
        <v>15642</v>
      </c>
    </row>
    <row r="1044" spans="1:25" x14ac:dyDescent="0.3">
      <c r="A1044" s="84" t="str">
        <f t="shared" si="16"/>
        <v>rspring</v>
      </c>
      <c r="B1044" s="88" t="s">
        <v>28779</v>
      </c>
      <c r="C1044" s="89" t="s">
        <v>28780</v>
      </c>
      <c r="D1044" s="89" t="s">
        <v>28781</v>
      </c>
      <c r="E1044" s="89" t="s">
        <v>5630</v>
      </c>
      <c r="F1044" s="88" t="s">
        <v>19215</v>
      </c>
      <c r="G1044" s="89" t="s">
        <v>19033</v>
      </c>
      <c r="H1044" s="89" t="s">
        <v>19172</v>
      </c>
      <c r="I1044" s="89" t="s">
        <v>19173</v>
      </c>
      <c r="J1044" s="88" t="s">
        <v>19174</v>
      </c>
      <c r="K1044" s="88" t="s">
        <v>19401</v>
      </c>
      <c r="L1044" s="88" t="s">
        <v>19764</v>
      </c>
      <c r="M1044" s="89" t="s">
        <v>8645</v>
      </c>
      <c r="N1044" s="89" t="s">
        <v>407</v>
      </c>
      <c r="O1044" s="90">
        <v>39625</v>
      </c>
      <c r="P1044" s="90">
        <v>45858</v>
      </c>
      <c r="Q1044" s="90">
        <v>45858</v>
      </c>
      <c r="R1044" s="89">
        <v>71</v>
      </c>
      <c r="S1044" s="89">
        <v>0</v>
      </c>
      <c r="T1044" s="89" t="s">
        <v>19219</v>
      </c>
      <c r="U1044" s="89" t="s">
        <v>28782</v>
      </c>
      <c r="W1044" s="89" t="s">
        <v>3867</v>
      </c>
      <c r="X1044" s="89" t="s">
        <v>983</v>
      </c>
      <c r="Y1044" s="88" t="s">
        <v>10361</v>
      </c>
    </row>
    <row r="1045" spans="1:25" x14ac:dyDescent="0.3">
      <c r="A1045" s="84" t="str">
        <f t="shared" si="16"/>
        <v>DLADZYG</v>
      </c>
      <c r="B1045" s="88" t="s">
        <v>22108</v>
      </c>
      <c r="C1045" s="89" t="s">
        <v>22109</v>
      </c>
      <c r="D1045" s="89" t="s">
        <v>13729</v>
      </c>
      <c r="E1045" s="89" t="s">
        <v>5630</v>
      </c>
      <c r="F1045" s="88" t="s">
        <v>19181</v>
      </c>
      <c r="G1045" s="89" t="s">
        <v>19030</v>
      </c>
      <c r="H1045" s="89" t="s">
        <v>19172</v>
      </c>
      <c r="I1045" s="89" t="s">
        <v>19173</v>
      </c>
      <c r="J1045" s="88" t="s">
        <v>19189</v>
      </c>
      <c r="K1045" s="88" t="s">
        <v>19273</v>
      </c>
      <c r="L1045" s="88" t="s">
        <v>19274</v>
      </c>
      <c r="M1045" s="89" t="s">
        <v>7733</v>
      </c>
      <c r="N1045" s="89" t="s">
        <v>328</v>
      </c>
      <c r="O1045" s="90">
        <v>39708</v>
      </c>
      <c r="P1045" s="90">
        <v>39708</v>
      </c>
      <c r="Q1045" s="90">
        <v>39708</v>
      </c>
      <c r="R1045" s="89">
        <v>6221</v>
      </c>
      <c r="S1045" s="89">
        <v>17</v>
      </c>
      <c r="T1045" s="89" t="s">
        <v>19261</v>
      </c>
      <c r="U1045" s="89" t="s">
        <v>22110</v>
      </c>
      <c r="W1045" s="89" t="s">
        <v>13733</v>
      </c>
      <c r="X1045" s="89" t="s">
        <v>416</v>
      </c>
      <c r="Y1045" s="88" t="s">
        <v>13734</v>
      </c>
    </row>
    <row r="1046" spans="1:25" x14ac:dyDescent="0.3">
      <c r="A1046" s="84" t="str">
        <f t="shared" si="16"/>
        <v>ekenned</v>
      </c>
      <c r="B1046" s="88" t="s">
        <v>22830</v>
      </c>
      <c r="C1046" s="89" t="s">
        <v>22831</v>
      </c>
      <c r="D1046" s="89" t="s">
        <v>22832</v>
      </c>
      <c r="E1046" s="89" t="s">
        <v>5630</v>
      </c>
      <c r="F1046" s="88" t="s">
        <v>19171</v>
      </c>
      <c r="G1046" s="89" t="s">
        <v>19029</v>
      </c>
      <c r="H1046" s="89" t="s">
        <v>19172</v>
      </c>
      <c r="I1046" s="89" t="s">
        <v>19173</v>
      </c>
      <c r="J1046" s="88" t="s">
        <v>19189</v>
      </c>
      <c r="K1046" s="88" t="s">
        <v>19294</v>
      </c>
      <c r="L1046" s="88" t="s">
        <v>19295</v>
      </c>
      <c r="M1046" s="89" t="s">
        <v>19296</v>
      </c>
      <c r="N1046" s="89" t="s">
        <v>541</v>
      </c>
      <c r="O1046" s="90">
        <v>39736</v>
      </c>
      <c r="P1046" s="90">
        <v>45179</v>
      </c>
      <c r="Q1046" s="90">
        <v>45179</v>
      </c>
      <c r="R1046" s="89">
        <v>750</v>
      </c>
      <c r="S1046" s="89">
        <v>2</v>
      </c>
      <c r="T1046" s="89" t="s">
        <v>19209</v>
      </c>
      <c r="U1046" s="89" t="s">
        <v>22833</v>
      </c>
      <c r="W1046" s="89" t="s">
        <v>618</v>
      </c>
      <c r="X1046" s="89" t="s">
        <v>619</v>
      </c>
      <c r="Y1046" s="88" t="s">
        <v>13122</v>
      </c>
    </row>
    <row r="1047" spans="1:25" x14ac:dyDescent="0.3">
      <c r="A1047" s="84" t="str">
        <f t="shared" si="16"/>
        <v>EDOBSON</v>
      </c>
      <c r="B1047" s="88" t="s">
        <v>22711</v>
      </c>
      <c r="C1047" s="89" t="s">
        <v>22712</v>
      </c>
      <c r="D1047" s="89" t="s">
        <v>22713</v>
      </c>
      <c r="E1047" s="89" t="s">
        <v>19170</v>
      </c>
      <c r="F1047" s="88" t="s">
        <v>19285</v>
      </c>
      <c r="G1047" s="89" t="s">
        <v>19028</v>
      </c>
      <c r="H1047" s="89" t="s">
        <v>19172</v>
      </c>
      <c r="I1047" s="89" t="s">
        <v>19173</v>
      </c>
      <c r="J1047" s="88" t="s">
        <v>19189</v>
      </c>
      <c r="K1047" s="88" t="s">
        <v>19333</v>
      </c>
      <c r="L1047" s="88" t="s">
        <v>19467</v>
      </c>
      <c r="M1047" s="89" t="s">
        <v>9084</v>
      </c>
      <c r="N1047" s="89" t="s">
        <v>260</v>
      </c>
      <c r="O1047" s="90">
        <v>39734</v>
      </c>
      <c r="P1047" s="90">
        <v>39734</v>
      </c>
      <c r="Q1047" s="90">
        <v>39734</v>
      </c>
      <c r="R1047" s="89">
        <v>6195</v>
      </c>
      <c r="S1047" s="89">
        <v>16</v>
      </c>
      <c r="T1047" s="89" t="s">
        <v>19261</v>
      </c>
      <c r="U1047" s="89" t="s">
        <v>22714</v>
      </c>
      <c r="W1047" s="89" t="s">
        <v>22715</v>
      </c>
      <c r="X1047" s="89" t="s">
        <v>260</v>
      </c>
      <c r="Y1047" s="88" t="s">
        <v>22716</v>
      </c>
    </row>
    <row r="1048" spans="1:25" x14ac:dyDescent="0.3">
      <c r="A1048" s="84" t="str">
        <f t="shared" si="16"/>
        <v>MKIM01</v>
      </c>
      <c r="B1048" s="88" t="s">
        <v>26885</v>
      </c>
      <c r="C1048" s="89" t="s">
        <v>26886</v>
      </c>
      <c r="D1048" s="89" t="s">
        <v>16379</v>
      </c>
      <c r="E1048" s="89" t="s">
        <v>5630</v>
      </c>
      <c r="F1048" s="88" t="s">
        <v>19171</v>
      </c>
      <c r="G1048" s="89" t="s">
        <v>19029</v>
      </c>
      <c r="H1048" s="89" t="s">
        <v>19172</v>
      </c>
      <c r="I1048" s="89" t="s">
        <v>19173</v>
      </c>
      <c r="J1048" s="88" t="s">
        <v>19189</v>
      </c>
      <c r="K1048" s="88" t="s">
        <v>19294</v>
      </c>
      <c r="L1048" s="88" t="s">
        <v>19295</v>
      </c>
      <c r="M1048" s="89" t="s">
        <v>19296</v>
      </c>
      <c r="N1048" s="89" t="s">
        <v>541</v>
      </c>
      <c r="O1048" s="90">
        <v>39874</v>
      </c>
      <c r="P1048" s="90">
        <v>39874</v>
      </c>
      <c r="Q1048" s="90">
        <v>39874</v>
      </c>
      <c r="R1048" s="89">
        <v>6055</v>
      </c>
      <c r="S1048" s="89">
        <v>16</v>
      </c>
      <c r="T1048" s="89" t="s">
        <v>19261</v>
      </c>
      <c r="U1048" s="89" t="s">
        <v>26887</v>
      </c>
      <c r="W1048" s="89" t="s">
        <v>18062</v>
      </c>
      <c r="X1048" s="89" t="s">
        <v>541</v>
      </c>
      <c r="Y1048" s="88" t="s">
        <v>16382</v>
      </c>
    </row>
    <row r="1049" spans="1:25" x14ac:dyDescent="0.3">
      <c r="A1049" s="84" t="str">
        <f t="shared" si="16"/>
        <v>KHEATHM</v>
      </c>
      <c r="B1049" s="88" t="s">
        <v>25902</v>
      </c>
      <c r="C1049" s="89" t="s">
        <v>25903</v>
      </c>
      <c r="D1049" s="89" t="s">
        <v>4014</v>
      </c>
      <c r="E1049" s="89" t="s">
        <v>5630</v>
      </c>
      <c r="F1049" s="88" t="s">
        <v>19215</v>
      </c>
      <c r="G1049" s="89" t="s">
        <v>19033</v>
      </c>
      <c r="H1049" s="89" t="s">
        <v>19172</v>
      </c>
      <c r="I1049" s="89" t="s">
        <v>19173</v>
      </c>
      <c r="J1049" s="88" t="s">
        <v>19174</v>
      </c>
      <c r="K1049" s="88" t="s">
        <v>19802</v>
      </c>
      <c r="L1049" s="88" t="s">
        <v>19803</v>
      </c>
      <c r="M1049" s="89" t="s">
        <v>19804</v>
      </c>
      <c r="N1049" s="89" t="s">
        <v>549</v>
      </c>
      <c r="O1049" s="90">
        <v>39916</v>
      </c>
      <c r="P1049" s="90">
        <v>39916</v>
      </c>
      <c r="Q1049" s="90">
        <v>39916</v>
      </c>
      <c r="R1049" s="89">
        <v>6013</v>
      </c>
      <c r="S1049" s="89">
        <v>16</v>
      </c>
      <c r="T1049" s="89" t="s">
        <v>19261</v>
      </c>
      <c r="U1049" s="89" t="s">
        <v>25904</v>
      </c>
      <c r="W1049" s="89" t="s">
        <v>13722</v>
      </c>
      <c r="X1049" s="89" t="s">
        <v>2926</v>
      </c>
      <c r="Y1049" s="88" t="s">
        <v>13723</v>
      </c>
    </row>
    <row r="1050" spans="1:25" x14ac:dyDescent="0.3">
      <c r="A1050" s="84" t="str">
        <f t="shared" si="16"/>
        <v>TMCALL2</v>
      </c>
      <c r="B1050" s="88" t="s">
        <v>29718</v>
      </c>
      <c r="C1050" s="89" t="s">
        <v>29719</v>
      </c>
      <c r="D1050" s="89" t="s">
        <v>18095</v>
      </c>
      <c r="E1050" s="89" t="s">
        <v>5630</v>
      </c>
      <c r="F1050" s="88" t="s">
        <v>19171</v>
      </c>
      <c r="G1050" s="89" t="s">
        <v>19029</v>
      </c>
      <c r="H1050" s="89" t="s">
        <v>19172</v>
      </c>
      <c r="I1050" s="89" t="s">
        <v>19173</v>
      </c>
      <c r="J1050" s="88" t="s">
        <v>19174</v>
      </c>
      <c r="K1050" s="88" t="s">
        <v>19401</v>
      </c>
      <c r="L1050" s="88" t="s">
        <v>19764</v>
      </c>
      <c r="M1050" s="89" t="s">
        <v>8645</v>
      </c>
      <c r="N1050" s="89" t="s">
        <v>407</v>
      </c>
      <c r="O1050" s="90">
        <v>40336</v>
      </c>
      <c r="P1050" s="90">
        <v>40336</v>
      </c>
      <c r="Q1050" s="90">
        <v>40336</v>
      </c>
      <c r="R1050" s="89">
        <v>5593</v>
      </c>
      <c r="S1050" s="89">
        <v>15</v>
      </c>
      <c r="T1050" s="89" t="s">
        <v>19247</v>
      </c>
      <c r="U1050" s="89" t="s">
        <v>18097</v>
      </c>
      <c r="V1050" s="89" t="s">
        <v>10798</v>
      </c>
      <c r="W1050" s="89" t="s">
        <v>8604</v>
      </c>
      <c r="X1050" s="89" t="s">
        <v>407</v>
      </c>
      <c r="Y1050" s="88" t="s">
        <v>18098</v>
      </c>
    </row>
    <row r="1051" spans="1:25" x14ac:dyDescent="0.3">
      <c r="A1051" s="84" t="str">
        <f t="shared" si="16"/>
        <v>DTHO129</v>
      </c>
      <c r="B1051" s="88" t="s">
        <v>22504</v>
      </c>
      <c r="C1051" s="89" t="s">
        <v>22505</v>
      </c>
      <c r="D1051" s="89" t="s">
        <v>19133</v>
      </c>
      <c r="E1051" s="89" t="s">
        <v>19036</v>
      </c>
      <c r="F1051" s="88" t="s">
        <v>19171</v>
      </c>
      <c r="G1051" s="89" t="s">
        <v>19029</v>
      </c>
      <c r="H1051" s="89" t="s">
        <v>19172</v>
      </c>
      <c r="I1051" s="89" t="s">
        <v>19173</v>
      </c>
      <c r="J1051" s="88" t="s">
        <v>19189</v>
      </c>
      <c r="K1051" s="88" t="s">
        <v>19294</v>
      </c>
      <c r="L1051" s="88" t="s">
        <v>19295</v>
      </c>
      <c r="M1051" s="89" t="s">
        <v>19296</v>
      </c>
      <c r="N1051" s="89" t="s">
        <v>541</v>
      </c>
      <c r="O1051" s="90">
        <v>40385</v>
      </c>
      <c r="P1051" s="90">
        <v>40385</v>
      </c>
      <c r="Q1051" s="90">
        <v>40385</v>
      </c>
      <c r="R1051" s="89">
        <v>5544</v>
      </c>
      <c r="S1051" s="89">
        <v>15</v>
      </c>
      <c r="T1051" s="89" t="s">
        <v>19247</v>
      </c>
      <c r="U1051" s="89" t="s">
        <v>22506</v>
      </c>
      <c r="W1051" s="89" t="s">
        <v>22507</v>
      </c>
      <c r="X1051" s="89" t="s">
        <v>541</v>
      </c>
      <c r="Y1051" s="88" t="s">
        <v>22508</v>
      </c>
    </row>
    <row r="1052" spans="1:25" x14ac:dyDescent="0.3">
      <c r="A1052" s="84" t="str">
        <f t="shared" si="16"/>
        <v>VRUBY</v>
      </c>
      <c r="B1052" s="88" t="s">
        <v>30069</v>
      </c>
      <c r="C1052" s="89" t="s">
        <v>30070</v>
      </c>
      <c r="D1052" s="89" t="s">
        <v>15023</v>
      </c>
      <c r="E1052" s="89" t="s">
        <v>5630</v>
      </c>
      <c r="F1052" s="88" t="s">
        <v>19395</v>
      </c>
      <c r="G1052" s="89" t="s">
        <v>19030</v>
      </c>
      <c r="H1052" s="89" t="s">
        <v>19172</v>
      </c>
      <c r="I1052" s="89" t="s">
        <v>19173</v>
      </c>
      <c r="J1052" s="88" t="s">
        <v>19189</v>
      </c>
      <c r="K1052" s="88" t="s">
        <v>20262</v>
      </c>
      <c r="L1052" s="88" t="s">
        <v>20263</v>
      </c>
      <c r="M1052" s="89" t="s">
        <v>20264</v>
      </c>
      <c r="N1052" s="89" t="s">
        <v>435</v>
      </c>
      <c r="O1052" s="90">
        <v>40583</v>
      </c>
      <c r="P1052" s="90">
        <v>40583</v>
      </c>
      <c r="Q1052" s="90">
        <v>40583</v>
      </c>
      <c r="R1052" s="89">
        <v>5346</v>
      </c>
      <c r="S1052" s="89">
        <v>14</v>
      </c>
      <c r="T1052" s="89" t="s">
        <v>19247</v>
      </c>
      <c r="U1052" s="89" t="s">
        <v>30071</v>
      </c>
      <c r="W1052" s="89" t="s">
        <v>1130</v>
      </c>
      <c r="X1052" s="89" t="s">
        <v>435</v>
      </c>
      <c r="Y1052" s="88" t="s">
        <v>30072</v>
      </c>
    </row>
    <row r="1053" spans="1:25" x14ac:dyDescent="0.3">
      <c r="A1053" s="84" t="str">
        <f t="shared" si="16"/>
        <v>EMORAL9</v>
      </c>
      <c r="B1053" s="88" t="s">
        <v>22889</v>
      </c>
      <c r="C1053" s="89" t="s">
        <v>22890</v>
      </c>
      <c r="D1053" s="89" t="s">
        <v>9514</v>
      </c>
      <c r="E1053" s="89" t="s">
        <v>5630</v>
      </c>
      <c r="F1053" s="88" t="s">
        <v>19236</v>
      </c>
      <c r="G1053" s="89" t="s">
        <v>19032</v>
      </c>
      <c r="H1053" s="89" t="s">
        <v>19227</v>
      </c>
      <c r="I1053" s="89" t="s">
        <v>19173</v>
      </c>
      <c r="J1053" s="88" t="s">
        <v>19174</v>
      </c>
      <c r="K1053" s="88" t="s">
        <v>19207</v>
      </c>
      <c r="L1053" s="88" t="s">
        <v>19208</v>
      </c>
      <c r="M1053" s="89" t="s">
        <v>10249</v>
      </c>
      <c r="N1053" s="89" t="s">
        <v>219</v>
      </c>
      <c r="O1053" s="90">
        <v>40623</v>
      </c>
      <c r="P1053" s="90">
        <v>40623</v>
      </c>
      <c r="Q1053" s="90">
        <v>40623</v>
      </c>
      <c r="R1053" s="89">
        <v>5306</v>
      </c>
      <c r="S1053" s="89">
        <v>14</v>
      </c>
      <c r="T1053" s="89" t="s">
        <v>19247</v>
      </c>
      <c r="U1053" s="89" t="s">
        <v>22891</v>
      </c>
      <c r="V1053" s="89" t="s">
        <v>9316</v>
      </c>
      <c r="W1053" s="89" t="s">
        <v>4819</v>
      </c>
      <c r="X1053" s="89" t="s">
        <v>219</v>
      </c>
      <c r="Y1053" s="88" t="s">
        <v>9520</v>
      </c>
    </row>
    <row r="1054" spans="1:25" x14ac:dyDescent="0.3">
      <c r="A1054" s="84" t="str">
        <f t="shared" si="16"/>
        <v>jtayl56</v>
      </c>
      <c r="B1054" s="88" t="s">
        <v>25591</v>
      </c>
      <c r="C1054" s="89" t="s">
        <v>25592</v>
      </c>
      <c r="D1054" s="89" t="s">
        <v>25593</v>
      </c>
      <c r="E1054" s="89" t="s">
        <v>5630</v>
      </c>
      <c r="F1054" s="88" t="s">
        <v>19171</v>
      </c>
      <c r="G1054" s="89" t="s">
        <v>19029</v>
      </c>
      <c r="H1054" s="89" t="s">
        <v>19172</v>
      </c>
      <c r="I1054" s="89" t="s">
        <v>19173</v>
      </c>
      <c r="J1054" s="88" t="s">
        <v>19189</v>
      </c>
      <c r="K1054" s="88" t="s">
        <v>19294</v>
      </c>
      <c r="L1054" s="88" t="s">
        <v>19295</v>
      </c>
      <c r="M1054" s="89" t="s">
        <v>19296</v>
      </c>
      <c r="N1054" s="89" t="s">
        <v>541</v>
      </c>
      <c r="O1054" s="90">
        <v>40779</v>
      </c>
      <c r="P1054" s="90">
        <v>42194</v>
      </c>
      <c r="Q1054" s="90">
        <v>42194</v>
      </c>
      <c r="R1054" s="89">
        <v>3735</v>
      </c>
      <c r="S1054" s="89">
        <v>10</v>
      </c>
      <c r="T1054" s="89" t="s">
        <v>19247</v>
      </c>
      <c r="U1054" s="89" t="s">
        <v>25594</v>
      </c>
      <c r="W1054" s="89" t="s">
        <v>25595</v>
      </c>
      <c r="X1054" s="89" t="s">
        <v>619</v>
      </c>
      <c r="Y1054" s="88" t="s">
        <v>25596</v>
      </c>
    </row>
    <row r="1055" spans="1:25" x14ac:dyDescent="0.3">
      <c r="A1055" s="84" t="str">
        <f t="shared" si="16"/>
        <v>NWOOD4</v>
      </c>
      <c r="B1055" s="88" t="s">
        <v>27600</v>
      </c>
      <c r="C1055" s="89" t="s">
        <v>27601</v>
      </c>
      <c r="D1055" s="89" t="s">
        <v>8331</v>
      </c>
      <c r="E1055" s="89" t="s">
        <v>5630</v>
      </c>
      <c r="F1055" s="88" t="s">
        <v>19215</v>
      </c>
      <c r="G1055" s="89" t="s">
        <v>19033</v>
      </c>
      <c r="H1055" s="89" t="s">
        <v>19172</v>
      </c>
      <c r="I1055" s="89" t="s">
        <v>19173</v>
      </c>
      <c r="J1055" s="88" t="s">
        <v>19174</v>
      </c>
      <c r="K1055" s="88" t="s">
        <v>19431</v>
      </c>
      <c r="L1055" s="88" t="s">
        <v>19432</v>
      </c>
      <c r="M1055" s="89" t="s">
        <v>6264</v>
      </c>
      <c r="N1055" s="89" t="s">
        <v>279</v>
      </c>
      <c r="O1055" s="90">
        <v>40850</v>
      </c>
      <c r="P1055" s="90">
        <v>40850</v>
      </c>
      <c r="Q1055" s="90">
        <v>40850</v>
      </c>
      <c r="R1055" s="89">
        <v>5079</v>
      </c>
      <c r="S1055" s="89">
        <v>13</v>
      </c>
      <c r="T1055" s="89" t="s">
        <v>19247</v>
      </c>
      <c r="U1055" s="89" t="s">
        <v>27602</v>
      </c>
      <c r="W1055" s="89" t="s">
        <v>27603</v>
      </c>
      <c r="X1055" s="89" t="s">
        <v>279</v>
      </c>
      <c r="Y1055" s="88" t="s">
        <v>8335</v>
      </c>
    </row>
    <row r="1056" spans="1:25" x14ac:dyDescent="0.3">
      <c r="A1056" s="84" t="str">
        <f t="shared" si="16"/>
        <v>DFOURN1</v>
      </c>
      <c r="B1056" s="88" t="s">
        <v>21910</v>
      </c>
      <c r="C1056" s="89" t="s">
        <v>21911</v>
      </c>
      <c r="D1056" s="89" t="s">
        <v>13846</v>
      </c>
      <c r="E1056" s="89" t="s">
        <v>5630</v>
      </c>
      <c r="F1056" s="88" t="s">
        <v>19171</v>
      </c>
      <c r="G1056" s="89" t="s">
        <v>19029</v>
      </c>
      <c r="H1056" s="89" t="s">
        <v>19172</v>
      </c>
      <c r="I1056" s="89" t="s">
        <v>19173</v>
      </c>
      <c r="J1056" s="88" t="s">
        <v>19189</v>
      </c>
      <c r="K1056" s="88" t="s">
        <v>19345</v>
      </c>
      <c r="L1056" s="88" t="s">
        <v>20162</v>
      </c>
      <c r="M1056" s="89" t="s">
        <v>20163</v>
      </c>
      <c r="N1056" s="89" t="s">
        <v>655</v>
      </c>
      <c r="O1056" s="90">
        <v>40882</v>
      </c>
      <c r="P1056" s="90">
        <v>40882</v>
      </c>
      <c r="Q1056" s="90">
        <v>40882</v>
      </c>
      <c r="R1056" s="89">
        <v>5047</v>
      </c>
      <c r="S1056" s="89">
        <v>13</v>
      </c>
      <c r="T1056" s="89" t="s">
        <v>19247</v>
      </c>
      <c r="U1056" s="89" t="s">
        <v>13847</v>
      </c>
      <c r="W1056" s="89" t="s">
        <v>5515</v>
      </c>
      <c r="X1056" s="89" t="s">
        <v>655</v>
      </c>
      <c r="Y1056" s="88" t="s">
        <v>21912</v>
      </c>
    </row>
    <row r="1057" spans="1:25" x14ac:dyDescent="0.3">
      <c r="A1057" s="84" t="str">
        <f t="shared" si="16"/>
        <v>DJON118</v>
      </c>
      <c r="B1057" s="88" t="s">
        <v>22076</v>
      </c>
      <c r="C1057" s="89" t="s">
        <v>22077</v>
      </c>
      <c r="D1057" s="89" t="s">
        <v>9035</v>
      </c>
      <c r="E1057" s="89" t="s">
        <v>5630</v>
      </c>
      <c r="F1057" s="88" t="s">
        <v>19285</v>
      </c>
      <c r="G1057" s="89" t="s">
        <v>19028</v>
      </c>
      <c r="H1057" s="89" t="s">
        <v>19172</v>
      </c>
      <c r="I1057" s="89" t="s">
        <v>19173</v>
      </c>
      <c r="J1057" s="88" t="s">
        <v>19189</v>
      </c>
      <c r="K1057" s="88" t="s">
        <v>19333</v>
      </c>
      <c r="L1057" s="88" t="s">
        <v>19334</v>
      </c>
      <c r="M1057" s="89" t="s">
        <v>9382</v>
      </c>
      <c r="N1057" s="89" t="s">
        <v>366</v>
      </c>
      <c r="O1057" s="90">
        <v>40931</v>
      </c>
      <c r="P1057" s="90">
        <v>40931</v>
      </c>
      <c r="Q1057" s="90">
        <v>40931</v>
      </c>
      <c r="R1057" s="89">
        <v>4998</v>
      </c>
      <c r="S1057" s="89">
        <v>13</v>
      </c>
      <c r="T1057" s="89" t="s">
        <v>19247</v>
      </c>
      <c r="U1057" s="89" t="s">
        <v>22078</v>
      </c>
      <c r="W1057" s="89" t="s">
        <v>22079</v>
      </c>
      <c r="X1057" s="89" t="s">
        <v>328</v>
      </c>
      <c r="Y1057" s="88" t="s">
        <v>13014</v>
      </c>
    </row>
    <row r="1058" spans="1:25" x14ac:dyDescent="0.3">
      <c r="A1058" s="84" t="str">
        <f t="shared" si="16"/>
        <v>AGALDIN</v>
      </c>
      <c r="B1058" s="88" t="s">
        <v>19650</v>
      </c>
      <c r="C1058" s="89" t="s">
        <v>19651</v>
      </c>
      <c r="D1058" s="89" t="s">
        <v>8263</v>
      </c>
      <c r="E1058" s="89" t="s">
        <v>5630</v>
      </c>
      <c r="F1058" s="88" t="s">
        <v>19285</v>
      </c>
      <c r="G1058" s="89" t="s">
        <v>19028</v>
      </c>
      <c r="H1058" s="89" t="s">
        <v>19172</v>
      </c>
      <c r="I1058" s="89" t="s">
        <v>19173</v>
      </c>
      <c r="J1058" s="88" t="s">
        <v>19189</v>
      </c>
      <c r="K1058" s="88" t="s">
        <v>19190</v>
      </c>
      <c r="L1058" s="88" t="s">
        <v>19252</v>
      </c>
      <c r="M1058" s="89" t="s">
        <v>10322</v>
      </c>
      <c r="N1058" s="89" t="s">
        <v>297</v>
      </c>
      <c r="O1058" s="90">
        <v>41036</v>
      </c>
      <c r="P1058" s="90">
        <v>41036</v>
      </c>
      <c r="Q1058" s="90">
        <v>41036</v>
      </c>
      <c r="R1058" s="89">
        <v>4893</v>
      </c>
      <c r="S1058" s="89">
        <v>13</v>
      </c>
      <c r="T1058" s="89" t="s">
        <v>19247</v>
      </c>
      <c r="U1058" s="89" t="s">
        <v>19652</v>
      </c>
      <c r="W1058" s="89" t="s">
        <v>8267</v>
      </c>
      <c r="X1058" s="89" t="s">
        <v>297</v>
      </c>
      <c r="Y1058" s="88" t="s">
        <v>8268</v>
      </c>
    </row>
    <row r="1059" spans="1:25" x14ac:dyDescent="0.3">
      <c r="A1059" s="84" t="str">
        <f t="shared" si="16"/>
        <v>wmealey</v>
      </c>
      <c r="B1059" s="88" t="s">
        <v>30258</v>
      </c>
      <c r="C1059" s="89" t="s">
        <v>30259</v>
      </c>
      <c r="D1059" s="89" t="s">
        <v>30260</v>
      </c>
      <c r="E1059" s="89" t="s">
        <v>19036</v>
      </c>
      <c r="F1059" s="88" t="s">
        <v>19236</v>
      </c>
      <c r="G1059" s="89" t="s">
        <v>19032</v>
      </c>
      <c r="H1059" s="89" t="s">
        <v>19227</v>
      </c>
      <c r="I1059" s="89" t="s">
        <v>19173</v>
      </c>
      <c r="J1059" s="88" t="s">
        <v>19174</v>
      </c>
      <c r="K1059" s="88" t="s">
        <v>19401</v>
      </c>
      <c r="L1059" s="88" t="s">
        <v>20201</v>
      </c>
      <c r="M1059" s="89" t="s">
        <v>17220</v>
      </c>
      <c r="N1059" s="89" t="s">
        <v>297</v>
      </c>
      <c r="O1059" s="90">
        <v>41113</v>
      </c>
      <c r="P1059" s="90">
        <v>45417</v>
      </c>
      <c r="Q1059" s="90">
        <v>45417</v>
      </c>
      <c r="R1059" s="89">
        <v>512</v>
      </c>
      <c r="S1059" s="89">
        <v>1</v>
      </c>
      <c r="T1059" s="89" t="s">
        <v>19209</v>
      </c>
      <c r="U1059" s="89" t="s">
        <v>30261</v>
      </c>
      <c r="W1059" s="89" t="s">
        <v>286</v>
      </c>
      <c r="X1059" s="89" t="s">
        <v>287</v>
      </c>
      <c r="Y1059" s="88" t="s">
        <v>30262</v>
      </c>
    </row>
    <row r="1060" spans="1:25" x14ac:dyDescent="0.3">
      <c r="A1060" s="84" t="str">
        <f t="shared" si="16"/>
        <v>PHASSE0</v>
      </c>
      <c r="B1060" s="88" t="s">
        <v>27826</v>
      </c>
      <c r="C1060" s="89" t="s">
        <v>27827</v>
      </c>
      <c r="D1060" s="89" t="s">
        <v>2302</v>
      </c>
      <c r="E1060" s="89" t="s">
        <v>5630</v>
      </c>
      <c r="F1060" s="88" t="s">
        <v>19171</v>
      </c>
      <c r="G1060" s="89" t="s">
        <v>19029</v>
      </c>
      <c r="H1060" s="89" t="s">
        <v>19172</v>
      </c>
      <c r="I1060" s="89" t="s">
        <v>19173</v>
      </c>
      <c r="J1060" s="88" t="s">
        <v>19189</v>
      </c>
      <c r="K1060" s="88" t="s">
        <v>19273</v>
      </c>
      <c r="L1060" s="88" t="s">
        <v>19274</v>
      </c>
      <c r="M1060" s="89" t="s">
        <v>7733</v>
      </c>
      <c r="N1060" s="89" t="s">
        <v>328</v>
      </c>
      <c r="O1060" s="90">
        <v>41176</v>
      </c>
      <c r="P1060" s="90">
        <v>41176</v>
      </c>
      <c r="Q1060" s="90">
        <v>41176</v>
      </c>
      <c r="R1060" s="89">
        <v>4753</v>
      </c>
      <c r="S1060" s="89">
        <v>13</v>
      </c>
      <c r="T1060" s="89" t="s">
        <v>19247</v>
      </c>
      <c r="U1060" s="89" t="s">
        <v>12670</v>
      </c>
      <c r="W1060" s="89" t="s">
        <v>982</v>
      </c>
      <c r="X1060" s="89" t="s">
        <v>416</v>
      </c>
      <c r="Y1060" s="88" t="s">
        <v>27828</v>
      </c>
    </row>
    <row r="1061" spans="1:25" x14ac:dyDescent="0.3">
      <c r="A1061" s="84" t="str">
        <f t="shared" si="16"/>
        <v>ECHAVI0</v>
      </c>
      <c r="B1061" s="88" t="s">
        <v>22665</v>
      </c>
      <c r="C1061" s="89" t="s">
        <v>22666</v>
      </c>
      <c r="D1061" s="89" t="s">
        <v>6204</v>
      </c>
      <c r="E1061" s="89" t="s">
        <v>5630</v>
      </c>
      <c r="F1061" s="88" t="s">
        <v>19285</v>
      </c>
      <c r="G1061" s="89" t="s">
        <v>19028</v>
      </c>
      <c r="H1061" s="89" t="s">
        <v>19172</v>
      </c>
      <c r="I1061" s="89" t="s">
        <v>19173</v>
      </c>
      <c r="J1061" s="88" t="s">
        <v>19174</v>
      </c>
      <c r="K1061" s="88" t="s">
        <v>19431</v>
      </c>
      <c r="L1061" s="88" t="s">
        <v>19432</v>
      </c>
      <c r="M1061" s="89" t="s">
        <v>6264</v>
      </c>
      <c r="N1061" s="89" t="s">
        <v>279</v>
      </c>
      <c r="O1061" s="90">
        <v>41204</v>
      </c>
      <c r="P1061" s="90">
        <v>41204</v>
      </c>
      <c r="Q1061" s="90">
        <v>41204</v>
      </c>
      <c r="R1061" s="89">
        <v>4725</v>
      </c>
      <c r="S1061" s="89">
        <v>12</v>
      </c>
      <c r="T1061" s="89" t="s">
        <v>19247</v>
      </c>
      <c r="U1061" s="89" t="s">
        <v>22667</v>
      </c>
      <c r="W1061" s="89" t="s">
        <v>22668</v>
      </c>
      <c r="X1061" s="89" t="s">
        <v>279</v>
      </c>
      <c r="Y1061" s="88" t="s">
        <v>14739</v>
      </c>
    </row>
    <row r="1062" spans="1:25" x14ac:dyDescent="0.3">
      <c r="A1062" s="84" t="str">
        <f t="shared" si="16"/>
        <v>MHER139</v>
      </c>
      <c r="B1062" s="88" t="s">
        <v>26838</v>
      </c>
      <c r="C1062" s="89" t="s">
        <v>26839</v>
      </c>
      <c r="D1062" s="89" t="s">
        <v>26840</v>
      </c>
      <c r="E1062" s="89" t="s">
        <v>19170</v>
      </c>
      <c r="F1062" s="88" t="s">
        <v>19171</v>
      </c>
      <c r="G1062" s="89" t="s">
        <v>19029</v>
      </c>
      <c r="H1062" s="89" t="s">
        <v>19172</v>
      </c>
      <c r="I1062" s="89" t="s">
        <v>19173</v>
      </c>
      <c r="J1062" s="88" t="s">
        <v>19174</v>
      </c>
      <c r="K1062" s="88" t="s">
        <v>19207</v>
      </c>
      <c r="L1062" s="88" t="s">
        <v>19208</v>
      </c>
      <c r="M1062" s="89" t="s">
        <v>10249</v>
      </c>
      <c r="N1062" s="89" t="s">
        <v>219</v>
      </c>
      <c r="O1062" s="90">
        <v>41302</v>
      </c>
      <c r="P1062" s="90">
        <v>41302</v>
      </c>
      <c r="Q1062" s="90">
        <v>41302</v>
      </c>
      <c r="R1062" s="89">
        <v>4627</v>
      </c>
      <c r="S1062" s="89">
        <v>12</v>
      </c>
      <c r="T1062" s="89" t="s">
        <v>19247</v>
      </c>
      <c r="U1062" s="89" t="s">
        <v>26841</v>
      </c>
      <c r="W1062" s="89" t="s">
        <v>26842</v>
      </c>
      <c r="X1062" s="89" t="s">
        <v>219</v>
      </c>
      <c r="Y1062" s="88" t="s">
        <v>26843</v>
      </c>
    </row>
    <row r="1063" spans="1:25" x14ac:dyDescent="0.3">
      <c r="A1063" s="84" t="str">
        <f t="shared" si="16"/>
        <v>jstingu</v>
      </c>
      <c r="B1063" s="88" t="s">
        <v>25566</v>
      </c>
      <c r="C1063" s="89" t="s">
        <v>25567</v>
      </c>
      <c r="D1063" s="89" t="s">
        <v>25568</v>
      </c>
      <c r="E1063" s="89" t="s">
        <v>5630</v>
      </c>
      <c r="F1063" s="88" t="s">
        <v>19181</v>
      </c>
      <c r="G1063" s="89" t="s">
        <v>19030</v>
      </c>
      <c r="H1063" s="89" t="s">
        <v>19172</v>
      </c>
      <c r="I1063" s="89" t="s">
        <v>19173</v>
      </c>
      <c r="J1063" s="88" t="s">
        <v>19174</v>
      </c>
      <c r="K1063" s="88" t="s">
        <v>19360</v>
      </c>
      <c r="L1063" s="88" t="s">
        <v>20769</v>
      </c>
      <c r="M1063" s="89" t="s">
        <v>19362</v>
      </c>
      <c r="N1063" s="89" t="s">
        <v>1463</v>
      </c>
      <c r="O1063" s="90">
        <v>41407</v>
      </c>
      <c r="P1063" s="90">
        <v>45095</v>
      </c>
      <c r="Q1063" s="90">
        <v>45095</v>
      </c>
      <c r="R1063" s="89">
        <v>834</v>
      </c>
      <c r="S1063" s="89">
        <v>2</v>
      </c>
      <c r="T1063" s="89" t="s">
        <v>19209</v>
      </c>
      <c r="U1063" s="89" t="s">
        <v>25569</v>
      </c>
      <c r="V1063" s="89" t="s">
        <v>25570</v>
      </c>
      <c r="W1063" s="89" t="s">
        <v>17754</v>
      </c>
      <c r="X1063" s="89" t="s">
        <v>1463</v>
      </c>
      <c r="Y1063" s="88" t="s">
        <v>17755</v>
      </c>
    </row>
    <row r="1064" spans="1:25" x14ac:dyDescent="0.3">
      <c r="A1064" s="84" t="str">
        <f t="shared" si="16"/>
        <v>mfiallo</v>
      </c>
      <c r="B1064" s="88" t="s">
        <v>26695</v>
      </c>
      <c r="C1064" s="89" t="s">
        <v>26696</v>
      </c>
      <c r="D1064" s="89" t="s">
        <v>26697</v>
      </c>
      <c r="E1064" s="89" t="s">
        <v>5630</v>
      </c>
      <c r="F1064" s="88" t="s">
        <v>19285</v>
      </c>
      <c r="G1064" s="89" t="s">
        <v>19028</v>
      </c>
      <c r="H1064" s="89" t="s">
        <v>19172</v>
      </c>
      <c r="I1064" s="89" t="s">
        <v>19173</v>
      </c>
      <c r="J1064" s="88" t="s">
        <v>19189</v>
      </c>
      <c r="K1064" s="88" t="s">
        <v>19190</v>
      </c>
      <c r="L1064" s="88" t="s">
        <v>19252</v>
      </c>
      <c r="M1064" s="89" t="s">
        <v>10322</v>
      </c>
      <c r="N1064" s="89" t="s">
        <v>297</v>
      </c>
      <c r="O1064" s="90">
        <v>41582</v>
      </c>
      <c r="P1064" s="90">
        <v>41582</v>
      </c>
      <c r="Q1064" s="90">
        <v>41582</v>
      </c>
      <c r="R1064" s="89">
        <v>4347</v>
      </c>
      <c r="S1064" s="89">
        <v>11</v>
      </c>
      <c r="T1064" s="89" t="s">
        <v>19247</v>
      </c>
      <c r="U1064" s="89" t="s">
        <v>26698</v>
      </c>
      <c r="W1064" s="89" t="s">
        <v>6181</v>
      </c>
      <c r="X1064" s="89" t="s">
        <v>297</v>
      </c>
      <c r="Y1064" s="88" t="s">
        <v>17107</v>
      </c>
    </row>
    <row r="1065" spans="1:25" x14ac:dyDescent="0.3">
      <c r="A1065" s="84" t="str">
        <f t="shared" si="16"/>
        <v>wtubman</v>
      </c>
      <c r="B1065" s="88" t="s">
        <v>30344</v>
      </c>
      <c r="C1065" s="89" t="s">
        <v>30345</v>
      </c>
      <c r="D1065" s="89" t="s">
        <v>30346</v>
      </c>
      <c r="E1065" s="89" t="s">
        <v>5630</v>
      </c>
      <c r="F1065" s="88" t="s">
        <v>19386</v>
      </c>
      <c r="G1065" s="89" t="s">
        <v>19387</v>
      </c>
      <c r="H1065" s="89" t="s">
        <v>19172</v>
      </c>
      <c r="I1065" s="89" t="s">
        <v>19173</v>
      </c>
      <c r="J1065" s="88" t="s">
        <v>19174</v>
      </c>
      <c r="K1065" s="88" t="s">
        <v>19245</v>
      </c>
      <c r="L1065" s="88" t="s">
        <v>20002</v>
      </c>
      <c r="M1065" s="89" t="s">
        <v>19319</v>
      </c>
      <c r="N1065" s="89" t="s">
        <v>1675</v>
      </c>
      <c r="O1065" s="90">
        <v>41645</v>
      </c>
      <c r="P1065" s="90">
        <v>41645</v>
      </c>
      <c r="Q1065" s="90">
        <v>41645</v>
      </c>
      <c r="R1065" s="89">
        <v>4284</v>
      </c>
      <c r="S1065" s="89">
        <v>11</v>
      </c>
      <c r="T1065" s="89" t="s">
        <v>19247</v>
      </c>
      <c r="U1065" s="89" t="s">
        <v>30347</v>
      </c>
      <c r="W1065" s="89" t="s">
        <v>15033</v>
      </c>
      <c r="X1065" s="89" t="s">
        <v>1675</v>
      </c>
      <c r="Y1065" s="88" t="s">
        <v>15034</v>
      </c>
    </row>
    <row r="1066" spans="1:25" x14ac:dyDescent="0.3">
      <c r="A1066" s="84" t="str">
        <f t="shared" si="16"/>
        <v>fcrawle</v>
      </c>
      <c r="B1066" s="88" t="s">
        <v>23093</v>
      </c>
      <c r="C1066" s="89" t="s">
        <v>23094</v>
      </c>
      <c r="D1066" s="89" t="s">
        <v>23095</v>
      </c>
      <c r="E1066" s="89" t="s">
        <v>5630</v>
      </c>
      <c r="F1066" s="88" t="s">
        <v>19215</v>
      </c>
      <c r="G1066" s="89" t="s">
        <v>19033</v>
      </c>
      <c r="H1066" s="89" t="s">
        <v>19172</v>
      </c>
      <c r="I1066" s="89" t="s">
        <v>19173</v>
      </c>
      <c r="J1066" s="88" t="s">
        <v>19174</v>
      </c>
      <c r="K1066" s="88" t="s">
        <v>19802</v>
      </c>
      <c r="L1066" s="88" t="s">
        <v>19803</v>
      </c>
      <c r="M1066" s="89" t="s">
        <v>19804</v>
      </c>
      <c r="N1066" s="89" t="s">
        <v>549</v>
      </c>
      <c r="O1066" s="90">
        <v>41884</v>
      </c>
      <c r="P1066" s="90">
        <v>41884</v>
      </c>
      <c r="Q1066" s="90">
        <v>41884</v>
      </c>
      <c r="R1066" s="89">
        <v>4045</v>
      </c>
      <c r="S1066" s="89">
        <v>11</v>
      </c>
      <c r="T1066" s="89" t="s">
        <v>19247</v>
      </c>
      <c r="U1066" s="89" t="s">
        <v>23096</v>
      </c>
      <c r="W1066" s="89" t="s">
        <v>23097</v>
      </c>
      <c r="X1066" s="89" t="s">
        <v>549</v>
      </c>
      <c r="Y1066" s="88" t="s">
        <v>23098</v>
      </c>
    </row>
    <row r="1067" spans="1:25" x14ac:dyDescent="0.3">
      <c r="A1067" s="84" t="str">
        <f t="shared" si="16"/>
        <v>mbaile0</v>
      </c>
      <c r="B1067" s="88" t="s">
        <v>26442</v>
      </c>
      <c r="C1067" s="89" t="s">
        <v>26443</v>
      </c>
      <c r="D1067" s="89" t="s">
        <v>26444</v>
      </c>
      <c r="E1067" s="89" t="s">
        <v>19170</v>
      </c>
      <c r="F1067" s="88" t="s">
        <v>19181</v>
      </c>
      <c r="G1067" s="89" t="s">
        <v>19030</v>
      </c>
      <c r="H1067" s="89" t="s">
        <v>19172</v>
      </c>
      <c r="I1067" s="89" t="s">
        <v>19173</v>
      </c>
      <c r="J1067" s="88" t="s">
        <v>19174</v>
      </c>
      <c r="K1067" s="88" t="s">
        <v>19175</v>
      </c>
      <c r="L1067" s="88" t="s">
        <v>20086</v>
      </c>
      <c r="M1067" s="89" t="s">
        <v>6579</v>
      </c>
      <c r="N1067" s="89" t="s">
        <v>4327</v>
      </c>
      <c r="O1067" s="90">
        <v>42074</v>
      </c>
      <c r="P1067" s="90">
        <v>45088</v>
      </c>
      <c r="Q1067" s="90">
        <v>45088</v>
      </c>
      <c r="R1067" s="89">
        <v>841</v>
      </c>
      <c r="S1067" s="89">
        <v>2</v>
      </c>
      <c r="T1067" s="89" t="s">
        <v>19209</v>
      </c>
      <c r="U1067" s="89" t="s">
        <v>26445</v>
      </c>
      <c r="W1067" s="89" t="s">
        <v>20088</v>
      </c>
      <c r="X1067" s="89" t="s">
        <v>4327</v>
      </c>
      <c r="Y1067" s="88" t="s">
        <v>26446</v>
      </c>
    </row>
    <row r="1068" spans="1:25" x14ac:dyDescent="0.3">
      <c r="A1068" s="84" t="str">
        <f t="shared" si="16"/>
        <v>wwoodru</v>
      </c>
      <c r="B1068" s="88" t="s">
        <v>30357</v>
      </c>
      <c r="C1068" s="89" t="s">
        <v>30358</v>
      </c>
      <c r="D1068" s="89" t="s">
        <v>30359</v>
      </c>
      <c r="E1068" s="89" t="s">
        <v>5630</v>
      </c>
      <c r="F1068" s="88" t="s">
        <v>19386</v>
      </c>
      <c r="G1068" s="89" t="s">
        <v>19387</v>
      </c>
      <c r="H1068" s="89" t="s">
        <v>19172</v>
      </c>
      <c r="I1068" s="89" t="s">
        <v>19173</v>
      </c>
      <c r="J1068" s="88" t="s">
        <v>19189</v>
      </c>
      <c r="K1068" s="88" t="s">
        <v>19374</v>
      </c>
      <c r="L1068" s="88" t="s">
        <v>19375</v>
      </c>
      <c r="M1068" s="89" t="s">
        <v>19376</v>
      </c>
      <c r="N1068" s="89" t="s">
        <v>575</v>
      </c>
      <c r="O1068" s="90">
        <v>42100</v>
      </c>
      <c r="P1068" s="90">
        <v>42100</v>
      </c>
      <c r="Q1068" s="90">
        <v>42100</v>
      </c>
      <c r="R1068" s="89">
        <v>3829</v>
      </c>
      <c r="S1068" s="89">
        <v>10</v>
      </c>
      <c r="T1068" s="89" t="s">
        <v>19247</v>
      </c>
      <c r="U1068" s="89" t="s">
        <v>30360</v>
      </c>
      <c r="W1068" s="89" t="s">
        <v>18268</v>
      </c>
      <c r="X1068" s="89" t="s">
        <v>575</v>
      </c>
      <c r="Y1068" s="88" t="s">
        <v>18269</v>
      </c>
    </row>
    <row r="1069" spans="1:25" x14ac:dyDescent="0.3">
      <c r="A1069" s="84" t="str">
        <f t="shared" si="16"/>
        <v>jdildyi</v>
      </c>
      <c r="B1069" s="88" t="s">
        <v>24355</v>
      </c>
      <c r="C1069" s="89" t="s">
        <v>24356</v>
      </c>
      <c r="D1069" s="89" t="s">
        <v>24357</v>
      </c>
      <c r="E1069" s="89" t="s">
        <v>5630</v>
      </c>
      <c r="F1069" s="88" t="s">
        <v>19171</v>
      </c>
      <c r="G1069" s="89" t="s">
        <v>19029</v>
      </c>
      <c r="H1069" s="89" t="s">
        <v>19172</v>
      </c>
      <c r="I1069" s="89" t="s">
        <v>19173</v>
      </c>
      <c r="J1069" s="88" t="s">
        <v>19189</v>
      </c>
      <c r="K1069" s="88" t="s">
        <v>19273</v>
      </c>
      <c r="L1069" s="88" t="s">
        <v>19274</v>
      </c>
      <c r="M1069" s="89" t="s">
        <v>7733</v>
      </c>
      <c r="N1069" s="89" t="s">
        <v>328</v>
      </c>
      <c r="O1069" s="90">
        <v>42100</v>
      </c>
      <c r="P1069" s="90">
        <v>45186</v>
      </c>
      <c r="Q1069" s="90">
        <v>45186</v>
      </c>
      <c r="R1069" s="89">
        <v>743</v>
      </c>
      <c r="S1069" s="89">
        <v>2</v>
      </c>
      <c r="T1069" s="89" t="s">
        <v>19209</v>
      </c>
      <c r="U1069" s="89" t="s">
        <v>24358</v>
      </c>
      <c r="W1069" s="89" t="s">
        <v>24359</v>
      </c>
      <c r="X1069" s="89" t="s">
        <v>416</v>
      </c>
      <c r="Y1069" s="88" t="s">
        <v>24360</v>
      </c>
    </row>
    <row r="1070" spans="1:25" x14ac:dyDescent="0.3">
      <c r="A1070" s="84" t="str">
        <f t="shared" si="16"/>
        <v>dpark28</v>
      </c>
      <c r="B1070" s="88" t="s">
        <v>22317</v>
      </c>
      <c r="C1070" s="89" t="s">
        <v>22318</v>
      </c>
      <c r="D1070" s="89" t="s">
        <v>22319</v>
      </c>
      <c r="E1070" s="89" t="s">
        <v>5630</v>
      </c>
      <c r="F1070" s="88" t="s">
        <v>19285</v>
      </c>
      <c r="G1070" s="89" t="s">
        <v>19028</v>
      </c>
      <c r="H1070" s="89" t="s">
        <v>19172</v>
      </c>
      <c r="I1070" s="89" t="s">
        <v>19173</v>
      </c>
      <c r="J1070" s="88" t="s">
        <v>19174</v>
      </c>
      <c r="K1070" s="88" t="s">
        <v>19175</v>
      </c>
      <c r="L1070" s="88" t="s">
        <v>16610</v>
      </c>
      <c r="M1070" s="89" t="s">
        <v>9597</v>
      </c>
      <c r="N1070" s="89" t="s">
        <v>219</v>
      </c>
      <c r="O1070" s="90">
        <v>42276</v>
      </c>
      <c r="P1070" s="90">
        <v>42276</v>
      </c>
      <c r="Q1070" s="90">
        <v>42276</v>
      </c>
      <c r="R1070" s="89">
        <v>3653</v>
      </c>
      <c r="S1070" s="89">
        <v>10</v>
      </c>
      <c r="T1070" s="89" t="s">
        <v>19247</v>
      </c>
      <c r="U1070" s="89" t="s">
        <v>22320</v>
      </c>
      <c r="W1070" s="89" t="s">
        <v>5306</v>
      </c>
      <c r="X1070" s="89" t="s">
        <v>219</v>
      </c>
      <c r="Y1070" s="88" t="s">
        <v>9889</v>
      </c>
    </row>
    <row r="1071" spans="1:25" x14ac:dyDescent="0.3">
      <c r="A1071" s="84" t="str">
        <f t="shared" si="16"/>
        <v>adeguz0</v>
      </c>
      <c r="B1071" s="88" t="s">
        <v>19498</v>
      </c>
      <c r="C1071" s="89" t="s">
        <v>19499</v>
      </c>
      <c r="D1071" s="89" t="s">
        <v>19500</v>
      </c>
      <c r="E1071" s="89" t="s">
        <v>5630</v>
      </c>
      <c r="F1071" s="88" t="s">
        <v>19181</v>
      </c>
      <c r="G1071" s="89" t="s">
        <v>19030</v>
      </c>
      <c r="H1071" s="89" t="s">
        <v>19172</v>
      </c>
      <c r="I1071" s="89" t="s">
        <v>19173</v>
      </c>
      <c r="J1071" s="88" t="s">
        <v>19174</v>
      </c>
      <c r="K1071" s="88" t="s">
        <v>19175</v>
      </c>
      <c r="L1071" s="88" t="s">
        <v>16610</v>
      </c>
      <c r="M1071" s="89" t="s">
        <v>9597</v>
      </c>
      <c r="N1071" s="89" t="s">
        <v>219</v>
      </c>
      <c r="O1071" s="90">
        <v>42291</v>
      </c>
      <c r="P1071" s="90">
        <v>42291</v>
      </c>
      <c r="Q1071" s="90">
        <v>42291</v>
      </c>
      <c r="R1071" s="89">
        <v>3638</v>
      </c>
      <c r="S1071" s="89">
        <v>9</v>
      </c>
      <c r="T1071" s="89" t="s">
        <v>19247</v>
      </c>
      <c r="U1071" s="89" t="s">
        <v>19501</v>
      </c>
      <c r="W1071" s="89" t="s">
        <v>19502</v>
      </c>
      <c r="X1071" s="89" t="s">
        <v>219</v>
      </c>
      <c r="Y1071" s="88" t="s">
        <v>19503</v>
      </c>
    </row>
    <row r="1072" spans="1:25" x14ac:dyDescent="0.3">
      <c r="A1072" s="84" t="str">
        <f t="shared" si="16"/>
        <v>jwalk28</v>
      </c>
      <c r="B1072" s="88" t="s">
        <v>25677</v>
      </c>
      <c r="C1072" s="89" t="s">
        <v>25678</v>
      </c>
      <c r="D1072" s="89" t="s">
        <v>25679</v>
      </c>
      <c r="E1072" s="89" t="s">
        <v>5630</v>
      </c>
      <c r="F1072" s="88" t="s">
        <v>19215</v>
      </c>
      <c r="G1072" s="89" t="s">
        <v>19033</v>
      </c>
      <c r="H1072" s="89" t="s">
        <v>19172</v>
      </c>
      <c r="I1072" s="89" t="s">
        <v>19173</v>
      </c>
      <c r="J1072" s="88" t="s">
        <v>19174</v>
      </c>
      <c r="K1072" s="88" t="s">
        <v>19401</v>
      </c>
      <c r="L1072" s="88" t="s">
        <v>17382</v>
      </c>
      <c r="M1072" s="89" t="s">
        <v>8645</v>
      </c>
      <c r="N1072" s="89" t="s">
        <v>407</v>
      </c>
      <c r="O1072" s="90">
        <v>42387</v>
      </c>
      <c r="P1072" s="90">
        <v>42387</v>
      </c>
      <c r="Q1072" s="90">
        <v>42387</v>
      </c>
      <c r="R1072" s="89">
        <v>3542</v>
      </c>
      <c r="S1072" s="89">
        <v>9</v>
      </c>
      <c r="T1072" s="89" t="s">
        <v>19247</v>
      </c>
      <c r="U1072" s="89" t="s">
        <v>25680</v>
      </c>
      <c r="W1072" s="89" t="s">
        <v>6214</v>
      </c>
      <c r="X1072" s="89" t="s">
        <v>407</v>
      </c>
      <c r="Y1072" s="88" t="s">
        <v>6215</v>
      </c>
    </row>
    <row r="1073" spans="1:25" x14ac:dyDescent="0.3">
      <c r="A1073" s="84" t="str">
        <f t="shared" si="16"/>
        <v>wpoe1</v>
      </c>
      <c r="B1073" s="88" t="s">
        <v>30274</v>
      </c>
      <c r="C1073" s="89" t="s">
        <v>30275</v>
      </c>
      <c r="D1073" s="89" t="s">
        <v>30276</v>
      </c>
      <c r="E1073" s="89" t="s">
        <v>5630</v>
      </c>
      <c r="F1073" s="88" t="s">
        <v>19171</v>
      </c>
      <c r="G1073" s="89" t="s">
        <v>19029</v>
      </c>
      <c r="H1073" s="89" t="s">
        <v>19172</v>
      </c>
      <c r="I1073" s="89" t="s">
        <v>19173</v>
      </c>
      <c r="J1073" s="88" t="s">
        <v>19174</v>
      </c>
      <c r="K1073" s="88" t="s">
        <v>19401</v>
      </c>
      <c r="L1073" s="88" t="s">
        <v>19764</v>
      </c>
      <c r="M1073" s="89" t="s">
        <v>8645</v>
      </c>
      <c r="N1073" s="89" t="s">
        <v>407</v>
      </c>
      <c r="O1073" s="90">
        <v>42415</v>
      </c>
      <c r="P1073" s="90">
        <v>43173</v>
      </c>
      <c r="Q1073" s="90">
        <v>43173</v>
      </c>
      <c r="R1073" s="89">
        <v>2756</v>
      </c>
      <c r="S1073" s="89">
        <v>7</v>
      </c>
      <c r="T1073" s="89" t="s">
        <v>19247</v>
      </c>
      <c r="U1073" s="89" t="s">
        <v>30277</v>
      </c>
      <c r="W1073" s="89" t="s">
        <v>4909</v>
      </c>
      <c r="X1073" s="89" t="s">
        <v>983</v>
      </c>
      <c r="Y1073" s="88" t="s">
        <v>8611</v>
      </c>
    </row>
    <row r="1074" spans="1:25" x14ac:dyDescent="0.3">
      <c r="A1074" s="84" t="str">
        <f t="shared" si="16"/>
        <v>wprice1</v>
      </c>
      <c r="B1074" s="88" t="s">
        <v>30278</v>
      </c>
      <c r="C1074" s="89" t="s">
        <v>30279</v>
      </c>
      <c r="D1074" s="89" t="s">
        <v>30280</v>
      </c>
      <c r="E1074" s="89" t="s">
        <v>5630</v>
      </c>
      <c r="F1074" s="88" t="s">
        <v>19285</v>
      </c>
      <c r="G1074" s="89" t="s">
        <v>19028</v>
      </c>
      <c r="H1074" s="89" t="s">
        <v>19172</v>
      </c>
      <c r="I1074" s="89" t="s">
        <v>19173</v>
      </c>
      <c r="J1074" s="88" t="s">
        <v>19189</v>
      </c>
      <c r="K1074" s="88" t="s">
        <v>19333</v>
      </c>
      <c r="L1074" s="88" t="s">
        <v>19334</v>
      </c>
      <c r="M1074" s="89" t="s">
        <v>9382</v>
      </c>
      <c r="N1074" s="89" t="s">
        <v>366</v>
      </c>
      <c r="O1074" s="90">
        <v>42422</v>
      </c>
      <c r="P1074" s="90">
        <v>42422</v>
      </c>
      <c r="Q1074" s="90">
        <v>42422</v>
      </c>
      <c r="R1074" s="89">
        <v>3507</v>
      </c>
      <c r="S1074" s="89">
        <v>9</v>
      </c>
      <c r="T1074" s="89" t="s">
        <v>19247</v>
      </c>
      <c r="U1074" s="89" t="s">
        <v>30281</v>
      </c>
      <c r="W1074" s="89" t="s">
        <v>4036</v>
      </c>
      <c r="X1074" s="89" t="s">
        <v>416</v>
      </c>
      <c r="Y1074" s="88" t="s">
        <v>6684</v>
      </c>
    </row>
    <row r="1075" spans="1:25" x14ac:dyDescent="0.3">
      <c r="A1075" s="84" t="str">
        <f t="shared" si="16"/>
        <v>sthoma1</v>
      </c>
      <c r="B1075" s="88" t="s">
        <v>29369</v>
      </c>
      <c r="C1075" s="89" t="s">
        <v>29370</v>
      </c>
      <c r="D1075" s="89" t="s">
        <v>29371</v>
      </c>
      <c r="E1075" s="89" t="s">
        <v>19170</v>
      </c>
      <c r="F1075" s="88" t="s">
        <v>19171</v>
      </c>
      <c r="G1075" s="89" t="s">
        <v>19029</v>
      </c>
      <c r="H1075" s="89" t="s">
        <v>19172</v>
      </c>
      <c r="I1075" s="89" t="s">
        <v>19173</v>
      </c>
      <c r="J1075" s="88" t="s">
        <v>19189</v>
      </c>
      <c r="K1075" s="88" t="s">
        <v>19190</v>
      </c>
      <c r="L1075" s="88" t="s">
        <v>19191</v>
      </c>
      <c r="M1075" s="89" t="s">
        <v>19192</v>
      </c>
      <c r="N1075" s="89" t="s">
        <v>297</v>
      </c>
      <c r="O1075" s="90">
        <v>42429</v>
      </c>
      <c r="P1075" s="90">
        <v>45431</v>
      </c>
      <c r="Q1075" s="90">
        <v>45431</v>
      </c>
      <c r="R1075" s="89">
        <v>498</v>
      </c>
      <c r="S1075" s="89">
        <v>1</v>
      </c>
      <c r="T1075" s="89" t="s">
        <v>19209</v>
      </c>
      <c r="U1075" s="89" t="s">
        <v>29372</v>
      </c>
      <c r="W1075" s="89" t="s">
        <v>3255</v>
      </c>
      <c r="X1075" s="89" t="s">
        <v>297</v>
      </c>
      <c r="Y1075" s="88" t="s">
        <v>29373</v>
      </c>
    </row>
    <row r="1076" spans="1:25" x14ac:dyDescent="0.3">
      <c r="A1076" s="84" t="str">
        <f t="shared" si="16"/>
        <v>wmondes</v>
      </c>
      <c r="B1076" s="88" t="s">
        <v>30263</v>
      </c>
      <c r="C1076" s="89" t="s">
        <v>30264</v>
      </c>
      <c r="D1076" s="89" t="s">
        <v>30265</v>
      </c>
      <c r="E1076" s="89" t="s">
        <v>5630</v>
      </c>
      <c r="F1076" s="88" t="s">
        <v>19236</v>
      </c>
      <c r="G1076" s="89" t="s">
        <v>19032</v>
      </c>
      <c r="H1076" s="89" t="s">
        <v>19227</v>
      </c>
      <c r="I1076" s="89" t="s">
        <v>19173</v>
      </c>
      <c r="J1076" s="88" t="s">
        <v>19189</v>
      </c>
      <c r="K1076" s="88" t="s">
        <v>19190</v>
      </c>
      <c r="L1076" s="88" t="s">
        <v>19252</v>
      </c>
      <c r="M1076" s="89" t="s">
        <v>10322</v>
      </c>
      <c r="N1076" s="89" t="s">
        <v>297</v>
      </c>
      <c r="O1076" s="90">
        <v>42450</v>
      </c>
      <c r="P1076" s="90">
        <v>42450</v>
      </c>
      <c r="Q1076" s="90">
        <v>42450</v>
      </c>
      <c r="R1076" s="89">
        <v>3479</v>
      </c>
      <c r="S1076" s="89">
        <v>9</v>
      </c>
      <c r="T1076" s="89" t="s">
        <v>19247</v>
      </c>
      <c r="U1076" s="89" t="s">
        <v>30266</v>
      </c>
      <c r="W1076" s="89" t="s">
        <v>4911</v>
      </c>
      <c r="X1076" s="89" t="s">
        <v>297</v>
      </c>
      <c r="Y1076" s="88" t="s">
        <v>6182</v>
      </c>
    </row>
    <row r="1077" spans="1:25" x14ac:dyDescent="0.3">
      <c r="A1077" s="84" t="str">
        <f t="shared" si="16"/>
        <v>rmart16</v>
      </c>
      <c r="B1077" s="88" t="s">
        <v>28472</v>
      </c>
      <c r="C1077" s="89" t="s">
        <v>28473</v>
      </c>
      <c r="D1077" s="89" t="s">
        <v>28474</v>
      </c>
      <c r="E1077" s="89" t="s">
        <v>5630</v>
      </c>
      <c r="F1077" s="88" t="s">
        <v>19215</v>
      </c>
      <c r="G1077" s="89" t="s">
        <v>19033</v>
      </c>
      <c r="H1077" s="89" t="s">
        <v>19172</v>
      </c>
      <c r="I1077" s="89" t="s">
        <v>19173</v>
      </c>
      <c r="J1077" s="88" t="s">
        <v>19189</v>
      </c>
      <c r="K1077" s="88" t="s">
        <v>19190</v>
      </c>
      <c r="L1077" s="88" t="s">
        <v>19252</v>
      </c>
      <c r="M1077" s="89" t="s">
        <v>10322</v>
      </c>
      <c r="N1077" s="89" t="s">
        <v>297</v>
      </c>
      <c r="O1077" s="90">
        <v>42499</v>
      </c>
      <c r="P1077" s="90">
        <v>42499</v>
      </c>
      <c r="Q1077" s="90">
        <v>42499</v>
      </c>
      <c r="R1077" s="89">
        <v>3430</v>
      </c>
      <c r="S1077" s="89">
        <v>9</v>
      </c>
      <c r="T1077" s="89" t="s">
        <v>19247</v>
      </c>
      <c r="U1077" s="89" t="s">
        <v>28475</v>
      </c>
      <c r="W1077" s="89" t="s">
        <v>28476</v>
      </c>
      <c r="X1077" s="89" t="s">
        <v>297</v>
      </c>
      <c r="Y1077" s="88" t="s">
        <v>12405</v>
      </c>
    </row>
    <row r="1078" spans="1:25" x14ac:dyDescent="0.3">
      <c r="A1078" s="84" t="str">
        <f t="shared" si="16"/>
        <v>lsanfor</v>
      </c>
      <c r="B1078" s="88" t="s">
        <v>26342</v>
      </c>
      <c r="C1078" s="89" t="s">
        <v>26343</v>
      </c>
      <c r="D1078" s="89" t="s">
        <v>26344</v>
      </c>
      <c r="E1078" s="89" t="s">
        <v>19170</v>
      </c>
      <c r="F1078" s="88" t="s">
        <v>19171</v>
      </c>
      <c r="G1078" s="89" t="s">
        <v>19029</v>
      </c>
      <c r="H1078" s="89" t="s">
        <v>19172</v>
      </c>
      <c r="I1078" s="89" t="s">
        <v>19173</v>
      </c>
      <c r="J1078" s="88" t="s">
        <v>19174</v>
      </c>
      <c r="K1078" s="88" t="s">
        <v>19522</v>
      </c>
      <c r="L1078" s="88" t="s">
        <v>19523</v>
      </c>
      <c r="M1078" s="89" t="s">
        <v>7156</v>
      </c>
      <c r="N1078" s="89" t="s">
        <v>773</v>
      </c>
      <c r="O1078" s="90">
        <v>42692</v>
      </c>
      <c r="P1078" s="90">
        <v>45473</v>
      </c>
      <c r="Q1078" s="90">
        <v>45473</v>
      </c>
      <c r="R1078" s="89">
        <v>456</v>
      </c>
      <c r="S1078" s="89">
        <v>1</v>
      </c>
      <c r="T1078" s="89" t="s">
        <v>19209</v>
      </c>
      <c r="U1078" s="89" t="s">
        <v>26345</v>
      </c>
      <c r="V1078" s="89" t="s">
        <v>26346</v>
      </c>
      <c r="W1078" s="89" t="s">
        <v>19616</v>
      </c>
      <c r="X1078" s="89" t="s">
        <v>250</v>
      </c>
      <c r="Y1078" s="88" t="s">
        <v>19617</v>
      </c>
    </row>
    <row r="1079" spans="1:25" x14ac:dyDescent="0.3">
      <c r="A1079" s="84" t="str">
        <f t="shared" si="16"/>
        <v>landers</v>
      </c>
      <c r="B1079" s="88" t="s">
        <v>26147</v>
      </c>
      <c r="C1079" s="89" t="s">
        <v>26148</v>
      </c>
      <c r="D1079" s="89" t="s">
        <v>26149</v>
      </c>
      <c r="E1079" s="89" t="s">
        <v>5630</v>
      </c>
      <c r="F1079" s="88" t="s">
        <v>19285</v>
      </c>
      <c r="G1079" s="89" t="s">
        <v>19028</v>
      </c>
      <c r="H1079" s="89" t="s">
        <v>19172</v>
      </c>
      <c r="I1079" s="89" t="s">
        <v>19173</v>
      </c>
      <c r="J1079" s="88" t="s">
        <v>19174</v>
      </c>
      <c r="K1079" s="88" t="s">
        <v>19175</v>
      </c>
      <c r="L1079" s="88" t="s">
        <v>16610</v>
      </c>
      <c r="M1079" s="89" t="s">
        <v>9597</v>
      </c>
      <c r="N1079" s="89" t="s">
        <v>219</v>
      </c>
      <c r="O1079" s="90">
        <v>42877</v>
      </c>
      <c r="P1079" s="90">
        <v>42877</v>
      </c>
      <c r="Q1079" s="90">
        <v>42877</v>
      </c>
      <c r="R1079" s="89">
        <v>3052</v>
      </c>
      <c r="S1079" s="89">
        <v>8</v>
      </c>
      <c r="T1079" s="89" t="s">
        <v>19247</v>
      </c>
      <c r="U1079" s="89" t="s">
        <v>26150</v>
      </c>
      <c r="W1079" s="89" t="s">
        <v>7751</v>
      </c>
      <c r="X1079" s="89" t="s">
        <v>219</v>
      </c>
      <c r="Y1079" s="88" t="s">
        <v>8375</v>
      </c>
    </row>
    <row r="1080" spans="1:25" x14ac:dyDescent="0.3">
      <c r="A1080" s="84" t="str">
        <f t="shared" si="16"/>
        <v>rsisney</v>
      </c>
      <c r="B1080" s="88" t="s">
        <v>28745</v>
      </c>
      <c r="C1080" s="89" t="s">
        <v>28746</v>
      </c>
      <c r="D1080" s="89" t="s">
        <v>28747</v>
      </c>
      <c r="E1080" s="89" t="s">
        <v>19170</v>
      </c>
      <c r="F1080" s="88" t="s">
        <v>19215</v>
      </c>
      <c r="G1080" s="89" t="s">
        <v>19033</v>
      </c>
      <c r="H1080" s="89" t="s">
        <v>19172</v>
      </c>
      <c r="I1080" s="89" t="s">
        <v>19173</v>
      </c>
      <c r="J1080" s="88" t="s">
        <v>19174</v>
      </c>
      <c r="K1080" s="88" t="s">
        <v>19802</v>
      </c>
      <c r="L1080" s="88" t="s">
        <v>19803</v>
      </c>
      <c r="M1080" s="89" t="s">
        <v>19804</v>
      </c>
      <c r="N1080" s="89" t="s">
        <v>549</v>
      </c>
      <c r="O1080" s="90">
        <v>42885</v>
      </c>
      <c r="P1080" s="90">
        <v>42975</v>
      </c>
      <c r="Q1080" s="90">
        <v>42885</v>
      </c>
      <c r="R1080" s="89">
        <v>3044</v>
      </c>
      <c r="S1080" s="89">
        <v>8</v>
      </c>
      <c r="T1080" s="89" t="s">
        <v>19247</v>
      </c>
      <c r="U1080" s="89" t="s">
        <v>28748</v>
      </c>
      <c r="W1080" s="89" t="s">
        <v>28749</v>
      </c>
      <c r="X1080" s="89" t="s">
        <v>983</v>
      </c>
      <c r="Y1080" s="88" t="s">
        <v>28750</v>
      </c>
    </row>
    <row r="1081" spans="1:25" x14ac:dyDescent="0.3">
      <c r="A1081" s="84" t="str">
        <f t="shared" si="16"/>
        <v>vdutta</v>
      </c>
      <c r="B1081" s="88" t="s">
        <v>29982</v>
      </c>
      <c r="C1081" s="89" t="s">
        <v>29983</v>
      </c>
      <c r="D1081" s="89" t="s">
        <v>29984</v>
      </c>
      <c r="E1081" s="89" t="s">
        <v>5630</v>
      </c>
      <c r="F1081" s="88" t="s">
        <v>19181</v>
      </c>
      <c r="G1081" s="89" t="s">
        <v>19030</v>
      </c>
      <c r="H1081" s="89" t="s">
        <v>19172</v>
      </c>
      <c r="I1081" s="89" t="s">
        <v>19173</v>
      </c>
      <c r="J1081" s="88" t="s">
        <v>19174</v>
      </c>
      <c r="K1081" s="88" t="s">
        <v>19175</v>
      </c>
      <c r="L1081" s="88" t="s">
        <v>16610</v>
      </c>
      <c r="M1081" s="89" t="s">
        <v>9597</v>
      </c>
      <c r="N1081" s="89" t="s">
        <v>219</v>
      </c>
      <c r="O1081" s="90">
        <v>42940</v>
      </c>
      <c r="P1081" s="90">
        <v>45837</v>
      </c>
      <c r="Q1081" s="90">
        <v>45837</v>
      </c>
      <c r="R1081" s="89">
        <v>92</v>
      </c>
      <c r="S1081" s="89">
        <v>0</v>
      </c>
      <c r="T1081" s="89" t="s">
        <v>19193</v>
      </c>
      <c r="U1081" s="89">
        <v>530</v>
      </c>
      <c r="V1081" s="89" t="s">
        <v>29985</v>
      </c>
      <c r="W1081" s="89" t="s">
        <v>29986</v>
      </c>
      <c r="X1081" s="89" t="s">
        <v>219</v>
      </c>
      <c r="Y1081" s="88" t="s">
        <v>11853</v>
      </c>
    </row>
    <row r="1082" spans="1:25" x14ac:dyDescent="0.3">
      <c r="A1082" s="84" t="str">
        <f t="shared" si="16"/>
        <v>drusse7</v>
      </c>
      <c r="B1082" s="88" t="s">
        <v>22399</v>
      </c>
      <c r="C1082" s="89" t="s">
        <v>22400</v>
      </c>
      <c r="D1082" s="89" t="s">
        <v>22401</v>
      </c>
      <c r="E1082" s="89" t="s">
        <v>19170</v>
      </c>
      <c r="F1082" s="88" t="s">
        <v>19181</v>
      </c>
      <c r="G1082" s="89" t="s">
        <v>19030</v>
      </c>
      <c r="H1082" s="89" t="s">
        <v>19172</v>
      </c>
      <c r="I1082" s="89" t="s">
        <v>19173</v>
      </c>
      <c r="J1082" s="88" t="s">
        <v>19189</v>
      </c>
      <c r="K1082" s="88" t="s">
        <v>19217</v>
      </c>
      <c r="L1082" s="88" t="s">
        <v>19824</v>
      </c>
      <c r="M1082" s="89" t="s">
        <v>19825</v>
      </c>
      <c r="N1082" s="89" t="s">
        <v>752</v>
      </c>
      <c r="O1082" s="90">
        <v>43074</v>
      </c>
      <c r="P1082" s="90">
        <v>43074</v>
      </c>
      <c r="Q1082" s="90">
        <v>43074</v>
      </c>
      <c r="R1082" s="89">
        <v>2855</v>
      </c>
      <c r="S1082" s="89">
        <v>7</v>
      </c>
      <c r="T1082" s="89" t="s">
        <v>19247</v>
      </c>
      <c r="U1082" s="89" t="s">
        <v>22402</v>
      </c>
      <c r="W1082" s="89" t="s">
        <v>22403</v>
      </c>
      <c r="X1082" s="89" t="s">
        <v>752</v>
      </c>
      <c r="Y1082" s="88" t="s">
        <v>22404</v>
      </c>
    </row>
    <row r="1083" spans="1:25" x14ac:dyDescent="0.3">
      <c r="A1083" s="84" t="str">
        <f t="shared" si="16"/>
        <v>jdade0</v>
      </c>
      <c r="B1083" s="88" t="s">
        <v>24296</v>
      </c>
      <c r="C1083" s="89" t="s">
        <v>24297</v>
      </c>
      <c r="D1083" s="89" t="s">
        <v>24298</v>
      </c>
      <c r="E1083" s="89" t="s">
        <v>5630</v>
      </c>
      <c r="F1083" s="88" t="s">
        <v>19171</v>
      </c>
      <c r="G1083" s="89" t="s">
        <v>19029</v>
      </c>
      <c r="H1083" s="89" t="s">
        <v>19172</v>
      </c>
      <c r="I1083" s="89" t="s">
        <v>19173</v>
      </c>
      <c r="J1083" s="88" t="s">
        <v>19189</v>
      </c>
      <c r="K1083" s="88" t="s">
        <v>19294</v>
      </c>
      <c r="L1083" s="88" t="s">
        <v>19295</v>
      </c>
      <c r="M1083" s="89" t="s">
        <v>19296</v>
      </c>
      <c r="N1083" s="89" t="s">
        <v>541</v>
      </c>
      <c r="O1083" s="90">
        <v>43160</v>
      </c>
      <c r="P1083" s="90">
        <v>43160</v>
      </c>
      <c r="Q1083" s="90">
        <v>43160</v>
      </c>
      <c r="R1083" s="89">
        <v>2769</v>
      </c>
      <c r="S1083" s="89">
        <v>7</v>
      </c>
      <c r="T1083" s="89" t="s">
        <v>19247</v>
      </c>
      <c r="U1083" s="89" t="s">
        <v>24299</v>
      </c>
      <c r="W1083" s="89" t="s">
        <v>7841</v>
      </c>
      <c r="X1083" s="89" t="s">
        <v>541</v>
      </c>
      <c r="Y1083" s="88" t="s">
        <v>4033</v>
      </c>
    </row>
    <row r="1084" spans="1:25" x14ac:dyDescent="0.3">
      <c r="A1084" s="84" t="str">
        <f t="shared" si="16"/>
        <v>mfigaro</v>
      </c>
      <c r="B1084" s="88" t="s">
        <v>26699</v>
      </c>
      <c r="C1084" s="89" t="s">
        <v>26700</v>
      </c>
      <c r="D1084" s="89" t="s">
        <v>26701</v>
      </c>
      <c r="E1084" s="89" t="s">
        <v>19170</v>
      </c>
      <c r="F1084" s="88" t="s">
        <v>20370</v>
      </c>
      <c r="G1084" s="89" t="s">
        <v>20371</v>
      </c>
      <c r="H1084" s="89" t="s">
        <v>19172</v>
      </c>
      <c r="I1084" s="89" t="s">
        <v>19173</v>
      </c>
      <c r="J1084" s="88" t="s">
        <v>19174</v>
      </c>
      <c r="K1084" s="88" t="s">
        <v>19245</v>
      </c>
      <c r="L1084" s="88" t="s">
        <v>19318</v>
      </c>
      <c r="M1084" s="89" t="s">
        <v>19319</v>
      </c>
      <c r="N1084" s="89" t="s">
        <v>1675</v>
      </c>
      <c r="O1084" s="90">
        <v>43173</v>
      </c>
      <c r="P1084" s="90">
        <v>43173</v>
      </c>
      <c r="Q1084" s="90">
        <v>43173</v>
      </c>
      <c r="R1084" s="89">
        <v>2756</v>
      </c>
      <c r="S1084" s="89">
        <v>7</v>
      </c>
      <c r="T1084" s="89" t="s">
        <v>19247</v>
      </c>
      <c r="U1084" s="89" t="s">
        <v>26702</v>
      </c>
      <c r="W1084" s="89" t="s">
        <v>24815</v>
      </c>
      <c r="X1084" s="89" t="s">
        <v>1675</v>
      </c>
      <c r="Y1084" s="88" t="s">
        <v>26703</v>
      </c>
    </row>
    <row r="1085" spans="1:25" x14ac:dyDescent="0.3">
      <c r="A1085" s="84" t="str">
        <f t="shared" si="16"/>
        <v>jfogart</v>
      </c>
      <c r="B1085" s="88" t="s">
        <v>24498</v>
      </c>
      <c r="C1085" s="89" t="s">
        <v>24499</v>
      </c>
      <c r="D1085" s="89" t="s">
        <v>24500</v>
      </c>
      <c r="E1085" s="89" t="s">
        <v>19170</v>
      </c>
      <c r="F1085" s="88" t="s">
        <v>19171</v>
      </c>
      <c r="G1085" s="89" t="s">
        <v>19029</v>
      </c>
      <c r="H1085" s="89" t="s">
        <v>19172</v>
      </c>
      <c r="I1085" s="89" t="s">
        <v>19173</v>
      </c>
      <c r="J1085" s="88" t="s">
        <v>19189</v>
      </c>
      <c r="K1085" s="88" t="s">
        <v>19294</v>
      </c>
      <c r="L1085" s="88" t="s">
        <v>19295</v>
      </c>
      <c r="M1085" s="89" t="s">
        <v>19296</v>
      </c>
      <c r="N1085" s="89" t="s">
        <v>541</v>
      </c>
      <c r="O1085" s="90">
        <v>43193</v>
      </c>
      <c r="P1085" s="90">
        <v>43193</v>
      </c>
      <c r="Q1085" s="90">
        <v>43193</v>
      </c>
      <c r="R1085" s="89">
        <v>2736</v>
      </c>
      <c r="S1085" s="89">
        <v>7</v>
      </c>
      <c r="T1085" s="89" t="s">
        <v>19247</v>
      </c>
      <c r="U1085" s="89" t="s">
        <v>24501</v>
      </c>
      <c r="W1085" s="89" t="s">
        <v>24502</v>
      </c>
      <c r="X1085" s="89" t="s">
        <v>541</v>
      </c>
      <c r="Y1085" s="88" t="s">
        <v>3290</v>
      </c>
    </row>
    <row r="1086" spans="1:25" x14ac:dyDescent="0.3">
      <c r="A1086" s="84" t="str">
        <f t="shared" si="16"/>
        <v>ejaureg</v>
      </c>
      <c r="B1086" s="88" t="s">
        <v>22807</v>
      </c>
      <c r="C1086" s="89" t="s">
        <v>22808</v>
      </c>
      <c r="D1086" s="89" t="s">
        <v>22809</v>
      </c>
      <c r="E1086" s="89" t="s">
        <v>19170</v>
      </c>
      <c r="F1086" s="88" t="s">
        <v>19181</v>
      </c>
      <c r="G1086" s="89" t="s">
        <v>19030</v>
      </c>
      <c r="H1086" s="89" t="s">
        <v>19172</v>
      </c>
      <c r="I1086" s="89" t="s">
        <v>19173</v>
      </c>
      <c r="J1086" s="88" t="s">
        <v>19174</v>
      </c>
      <c r="K1086" s="88" t="s">
        <v>19431</v>
      </c>
      <c r="L1086" s="88" t="s">
        <v>19432</v>
      </c>
      <c r="M1086" s="89" t="s">
        <v>6264</v>
      </c>
      <c r="N1086" s="89" t="s">
        <v>279</v>
      </c>
      <c r="O1086" s="90">
        <v>43222</v>
      </c>
      <c r="P1086" s="90">
        <v>43222</v>
      </c>
      <c r="Q1086" s="90">
        <v>43222</v>
      </c>
      <c r="R1086" s="89">
        <v>2707</v>
      </c>
      <c r="S1086" s="89">
        <v>7</v>
      </c>
      <c r="T1086" s="89" t="s">
        <v>19247</v>
      </c>
      <c r="U1086" s="89" t="s">
        <v>22810</v>
      </c>
      <c r="W1086" s="89" t="s">
        <v>22811</v>
      </c>
      <c r="X1086" s="89" t="s">
        <v>279</v>
      </c>
      <c r="Y1086" s="88" t="s">
        <v>22812</v>
      </c>
    </row>
    <row r="1087" spans="1:25" x14ac:dyDescent="0.3">
      <c r="A1087" s="84" t="str">
        <f t="shared" si="16"/>
        <v>jwatki0</v>
      </c>
      <c r="B1087" s="88" t="s">
        <v>25694</v>
      </c>
      <c r="C1087" s="89" t="s">
        <v>25695</v>
      </c>
      <c r="D1087" s="89" t="s">
        <v>25696</v>
      </c>
      <c r="E1087" s="89" t="s">
        <v>5630</v>
      </c>
      <c r="F1087" s="88" t="s">
        <v>19171</v>
      </c>
      <c r="G1087" s="89" t="s">
        <v>19029</v>
      </c>
      <c r="H1087" s="89" t="s">
        <v>19172</v>
      </c>
      <c r="I1087" s="89" t="s">
        <v>19173</v>
      </c>
      <c r="J1087" s="88" t="s">
        <v>19189</v>
      </c>
      <c r="K1087" s="88" t="s">
        <v>19333</v>
      </c>
      <c r="L1087" s="88" t="s">
        <v>19334</v>
      </c>
      <c r="M1087" s="89" t="s">
        <v>9382</v>
      </c>
      <c r="N1087" s="89" t="s">
        <v>366</v>
      </c>
      <c r="O1087" s="90">
        <v>43291</v>
      </c>
      <c r="P1087" s="90">
        <v>45816</v>
      </c>
      <c r="Q1087" s="90">
        <v>45816</v>
      </c>
      <c r="R1087" s="89">
        <v>113</v>
      </c>
      <c r="S1087" s="89">
        <v>0</v>
      </c>
      <c r="T1087" s="89" t="s">
        <v>19193</v>
      </c>
      <c r="U1087" s="89" t="s">
        <v>25697</v>
      </c>
      <c r="W1087" s="89" t="s">
        <v>12141</v>
      </c>
      <c r="X1087" s="89" t="s">
        <v>260</v>
      </c>
      <c r="Y1087" s="88" t="s">
        <v>25698</v>
      </c>
    </row>
    <row r="1088" spans="1:25" x14ac:dyDescent="0.3">
      <c r="A1088" s="84" t="str">
        <f t="shared" si="16"/>
        <v>hkozinc</v>
      </c>
      <c r="B1088" s="88" t="s">
        <v>23721</v>
      </c>
      <c r="C1088" s="89" t="s">
        <v>23722</v>
      </c>
      <c r="D1088" s="89" t="s">
        <v>23723</v>
      </c>
      <c r="E1088" s="89" t="s">
        <v>19170</v>
      </c>
      <c r="F1088" s="88" t="s">
        <v>19171</v>
      </c>
      <c r="G1088" s="89" t="s">
        <v>19029</v>
      </c>
      <c r="H1088" s="89" t="s">
        <v>19172</v>
      </c>
      <c r="I1088" s="89" t="s">
        <v>19173</v>
      </c>
      <c r="J1088" s="88" t="s">
        <v>19189</v>
      </c>
      <c r="K1088" s="88" t="s">
        <v>19333</v>
      </c>
      <c r="L1088" s="88" t="s">
        <v>19467</v>
      </c>
      <c r="M1088" s="89" t="s">
        <v>9084</v>
      </c>
      <c r="N1088" s="89" t="s">
        <v>260</v>
      </c>
      <c r="O1088" s="90">
        <v>43348</v>
      </c>
      <c r="P1088" s="90">
        <v>44483</v>
      </c>
      <c r="Q1088" s="90">
        <v>44483</v>
      </c>
      <c r="R1088" s="89">
        <v>1446</v>
      </c>
      <c r="S1088" s="89">
        <v>3</v>
      </c>
      <c r="T1088" s="89" t="s">
        <v>19228</v>
      </c>
      <c r="U1088" s="89" t="s">
        <v>23724</v>
      </c>
      <c r="W1088" s="89" t="s">
        <v>1130</v>
      </c>
      <c r="X1088" s="89" t="s">
        <v>260</v>
      </c>
      <c r="Y1088" s="88" t="s">
        <v>23725</v>
      </c>
    </row>
    <row r="1089" spans="1:25" x14ac:dyDescent="0.3">
      <c r="A1089" s="84" t="str">
        <f t="shared" si="16"/>
        <v>sbaile7</v>
      </c>
      <c r="B1089" s="88" t="s">
        <v>28914</v>
      </c>
      <c r="C1089" s="89" t="s">
        <v>28915</v>
      </c>
      <c r="D1089" s="89" t="s">
        <v>28916</v>
      </c>
      <c r="E1089" s="89" t="s">
        <v>5630</v>
      </c>
      <c r="F1089" s="88" t="s">
        <v>19215</v>
      </c>
      <c r="G1089" s="89" t="s">
        <v>19033</v>
      </c>
      <c r="H1089" s="89" t="s">
        <v>19172</v>
      </c>
      <c r="I1089" s="89" t="s">
        <v>19173</v>
      </c>
      <c r="J1089" s="88" t="s">
        <v>19174</v>
      </c>
      <c r="K1089" s="88" t="s">
        <v>19360</v>
      </c>
      <c r="L1089" s="88" t="s">
        <v>23248</v>
      </c>
      <c r="M1089" s="89" t="s">
        <v>19362</v>
      </c>
      <c r="N1089" s="89" t="s">
        <v>1463</v>
      </c>
      <c r="O1089" s="90">
        <v>43446</v>
      </c>
      <c r="P1089" s="90">
        <v>43446</v>
      </c>
      <c r="Q1089" s="90">
        <v>43446</v>
      </c>
      <c r="R1089" s="89">
        <v>2483</v>
      </c>
      <c r="S1089" s="89">
        <v>6</v>
      </c>
      <c r="T1089" s="89" t="s">
        <v>19247</v>
      </c>
      <c r="U1089" s="89" t="s">
        <v>28917</v>
      </c>
      <c r="W1089" s="89" t="s">
        <v>4479</v>
      </c>
      <c r="X1089" s="89" t="s">
        <v>812</v>
      </c>
      <c r="Y1089" s="88" t="s">
        <v>8345</v>
      </c>
    </row>
    <row r="1090" spans="1:25" x14ac:dyDescent="0.3">
      <c r="A1090" s="84" t="str">
        <f t="shared" si="16"/>
        <v>jgodwin</v>
      </c>
      <c r="B1090" s="88" t="s">
        <v>24568</v>
      </c>
      <c r="C1090" s="89" t="s">
        <v>24569</v>
      </c>
      <c r="D1090" s="89" t="s">
        <v>24570</v>
      </c>
      <c r="E1090" s="89" t="s">
        <v>19170</v>
      </c>
      <c r="F1090" s="88" t="s">
        <v>20370</v>
      </c>
      <c r="G1090" s="89" t="s">
        <v>20371</v>
      </c>
      <c r="H1090" s="89" t="s">
        <v>19172</v>
      </c>
      <c r="I1090" s="89" t="s">
        <v>19173</v>
      </c>
      <c r="J1090" s="88" t="s">
        <v>19189</v>
      </c>
      <c r="K1090" s="88" t="s">
        <v>19374</v>
      </c>
      <c r="L1090" s="88" t="s">
        <v>19492</v>
      </c>
      <c r="M1090" s="89" t="s">
        <v>19493</v>
      </c>
      <c r="N1090" s="89" t="s">
        <v>268</v>
      </c>
      <c r="O1090" s="90">
        <v>43488</v>
      </c>
      <c r="P1090" s="90">
        <v>43488</v>
      </c>
      <c r="Q1090" s="90">
        <v>43488</v>
      </c>
      <c r="R1090" s="89">
        <v>2441</v>
      </c>
      <c r="S1090" s="89">
        <v>6</v>
      </c>
      <c r="T1090" s="89" t="s">
        <v>19247</v>
      </c>
      <c r="U1090" s="89" t="s">
        <v>24571</v>
      </c>
      <c r="W1090" s="89" t="s">
        <v>24572</v>
      </c>
      <c r="X1090" s="89" t="s">
        <v>268</v>
      </c>
      <c r="Y1090" s="88" t="s">
        <v>9605</v>
      </c>
    </row>
    <row r="1091" spans="1:25" x14ac:dyDescent="0.3">
      <c r="A1091" s="84" t="str">
        <f t="shared" ref="A1091:A1154" si="17">TRIM(D1091)</f>
        <v>ohibber</v>
      </c>
      <c r="B1091" s="88" t="s">
        <v>27644</v>
      </c>
      <c r="C1091" s="89" t="s">
        <v>27645</v>
      </c>
      <c r="D1091" s="89" t="s">
        <v>27646</v>
      </c>
      <c r="E1091" s="89" t="s">
        <v>19170</v>
      </c>
      <c r="F1091" s="88" t="s">
        <v>19236</v>
      </c>
      <c r="G1091" s="89" t="s">
        <v>19032</v>
      </c>
      <c r="H1091" s="89" t="s">
        <v>19227</v>
      </c>
      <c r="I1091" s="89" t="s">
        <v>19173</v>
      </c>
      <c r="J1091" s="88" t="s">
        <v>19189</v>
      </c>
      <c r="K1091" s="88" t="s">
        <v>19294</v>
      </c>
      <c r="L1091" s="88" t="s">
        <v>19295</v>
      </c>
      <c r="M1091" s="89" t="s">
        <v>19296</v>
      </c>
      <c r="N1091" s="89" t="s">
        <v>541</v>
      </c>
      <c r="O1091" s="90">
        <v>43528</v>
      </c>
      <c r="P1091" s="90">
        <v>45022</v>
      </c>
      <c r="Q1091" s="90">
        <v>45022</v>
      </c>
      <c r="R1091" s="89">
        <v>907</v>
      </c>
      <c r="S1091" s="89">
        <v>2</v>
      </c>
      <c r="T1091" s="89" t="s">
        <v>19209</v>
      </c>
      <c r="U1091" s="89" t="s">
        <v>27647</v>
      </c>
      <c r="V1091" s="89" t="s">
        <v>27648</v>
      </c>
      <c r="W1091" s="89" t="s">
        <v>21808</v>
      </c>
      <c r="X1091" s="89" t="s">
        <v>541</v>
      </c>
      <c r="Y1091" s="88" t="s">
        <v>27649</v>
      </c>
    </row>
    <row r="1092" spans="1:25" x14ac:dyDescent="0.3">
      <c r="A1092" s="84" t="str">
        <f t="shared" si="17"/>
        <v>jkepha0</v>
      </c>
      <c r="B1092" s="88" t="s">
        <v>24844</v>
      </c>
      <c r="C1092" s="89" t="s">
        <v>24845</v>
      </c>
      <c r="D1092" s="89" t="s">
        <v>24846</v>
      </c>
      <c r="E1092" s="89" t="s">
        <v>5630</v>
      </c>
      <c r="F1092" s="88" t="s">
        <v>19181</v>
      </c>
      <c r="G1092" s="89" t="s">
        <v>19030</v>
      </c>
      <c r="H1092" s="89" t="s">
        <v>19172</v>
      </c>
      <c r="I1092" s="89" t="s">
        <v>19173</v>
      </c>
      <c r="J1092" s="88" t="s">
        <v>19174</v>
      </c>
      <c r="K1092" s="88" t="s">
        <v>20070</v>
      </c>
      <c r="L1092" s="88" t="s">
        <v>20071</v>
      </c>
      <c r="M1092" s="89" t="s">
        <v>20072</v>
      </c>
      <c r="N1092" s="89" t="s">
        <v>955</v>
      </c>
      <c r="O1092" s="90">
        <v>43545</v>
      </c>
      <c r="P1092" s="90">
        <v>45907</v>
      </c>
      <c r="Q1092" s="90">
        <v>43545</v>
      </c>
      <c r="R1092" s="89">
        <v>2384</v>
      </c>
      <c r="S1092" s="89">
        <v>6</v>
      </c>
      <c r="T1092" s="89" t="s">
        <v>19247</v>
      </c>
      <c r="U1092" s="89" t="s">
        <v>24847</v>
      </c>
      <c r="W1092" s="89" t="s">
        <v>4604</v>
      </c>
      <c r="X1092" s="89" t="s">
        <v>2135</v>
      </c>
      <c r="Y1092" s="88" t="s">
        <v>18934</v>
      </c>
    </row>
    <row r="1093" spans="1:25" x14ac:dyDescent="0.3">
      <c r="A1093" s="84" t="str">
        <f t="shared" si="17"/>
        <v>dmclea0</v>
      </c>
      <c r="B1093" s="88" t="s">
        <v>22211</v>
      </c>
      <c r="C1093" s="89" t="s">
        <v>22212</v>
      </c>
      <c r="D1093" s="89" t="s">
        <v>22213</v>
      </c>
      <c r="E1093" s="89" t="s">
        <v>5630</v>
      </c>
      <c r="F1093" s="88" t="s">
        <v>19285</v>
      </c>
      <c r="G1093" s="89" t="s">
        <v>19028</v>
      </c>
      <c r="H1093" s="89" t="s">
        <v>19172</v>
      </c>
      <c r="I1093" s="89" t="s">
        <v>19173</v>
      </c>
      <c r="J1093" s="88" t="s">
        <v>19189</v>
      </c>
      <c r="K1093" s="88" t="s">
        <v>19345</v>
      </c>
      <c r="L1093" s="88" t="s">
        <v>20162</v>
      </c>
      <c r="M1093" s="89" t="s">
        <v>20163</v>
      </c>
      <c r="N1093" s="89" t="s">
        <v>655</v>
      </c>
      <c r="O1093" s="90">
        <v>43619</v>
      </c>
      <c r="P1093" s="90">
        <v>43619</v>
      </c>
      <c r="Q1093" s="90">
        <v>43619</v>
      </c>
      <c r="R1093" s="89">
        <v>2310</v>
      </c>
      <c r="S1093" s="89">
        <v>6</v>
      </c>
      <c r="T1093" s="89" t="s">
        <v>19247</v>
      </c>
      <c r="U1093" s="89" t="s">
        <v>22214</v>
      </c>
      <c r="W1093" s="89" t="s">
        <v>22215</v>
      </c>
      <c r="X1093" s="89" t="s">
        <v>435</v>
      </c>
      <c r="Y1093" s="88" t="s">
        <v>8857</v>
      </c>
    </row>
    <row r="1094" spans="1:25" x14ac:dyDescent="0.3">
      <c r="A1094" s="84" t="str">
        <f t="shared" si="17"/>
        <v>mpowel4</v>
      </c>
      <c r="B1094" s="88" t="s">
        <v>27095</v>
      </c>
      <c r="C1094" s="89" t="s">
        <v>27096</v>
      </c>
      <c r="D1094" s="89" t="s">
        <v>27097</v>
      </c>
      <c r="E1094" s="89" t="s">
        <v>5630</v>
      </c>
      <c r="F1094" s="88" t="s">
        <v>19215</v>
      </c>
      <c r="G1094" s="89" t="s">
        <v>19033</v>
      </c>
      <c r="H1094" s="89" t="s">
        <v>19172</v>
      </c>
      <c r="I1094" s="89" t="s">
        <v>19173</v>
      </c>
      <c r="J1094" s="88" t="s">
        <v>19174</v>
      </c>
      <c r="K1094" s="88" t="s">
        <v>19802</v>
      </c>
      <c r="L1094" s="88" t="s">
        <v>19803</v>
      </c>
      <c r="M1094" s="89" t="s">
        <v>19804</v>
      </c>
      <c r="N1094" s="89" t="s">
        <v>549</v>
      </c>
      <c r="O1094" s="90">
        <v>43629</v>
      </c>
      <c r="P1094" s="90">
        <v>43629</v>
      </c>
      <c r="Q1094" s="90">
        <v>43629</v>
      </c>
      <c r="R1094" s="89">
        <v>2300</v>
      </c>
      <c r="S1094" s="89">
        <v>6</v>
      </c>
      <c r="T1094" s="89" t="s">
        <v>19247</v>
      </c>
      <c r="U1094" s="89" t="s">
        <v>27098</v>
      </c>
      <c r="W1094" s="89" t="s">
        <v>27099</v>
      </c>
      <c r="X1094" s="89" t="s">
        <v>549</v>
      </c>
      <c r="Y1094" s="88" t="s">
        <v>27100</v>
      </c>
    </row>
    <row r="1095" spans="1:25" x14ac:dyDescent="0.3">
      <c r="A1095" s="84" t="str">
        <f t="shared" si="17"/>
        <v>jbell3</v>
      </c>
      <c r="B1095" s="88" t="s">
        <v>24082</v>
      </c>
      <c r="C1095" s="89" t="s">
        <v>24083</v>
      </c>
      <c r="D1095" s="89" t="s">
        <v>24084</v>
      </c>
      <c r="E1095" s="89" t="s">
        <v>19170</v>
      </c>
      <c r="F1095" s="88" t="s">
        <v>19181</v>
      </c>
      <c r="G1095" s="89" t="s">
        <v>19030</v>
      </c>
      <c r="H1095" s="89" t="s">
        <v>19172</v>
      </c>
      <c r="I1095" s="89" t="s">
        <v>19173</v>
      </c>
      <c r="J1095" s="88" t="s">
        <v>19174</v>
      </c>
      <c r="K1095" s="88" t="s">
        <v>19522</v>
      </c>
      <c r="L1095" s="88" t="s">
        <v>19523</v>
      </c>
      <c r="M1095" s="89" t="s">
        <v>7156</v>
      </c>
      <c r="N1095" s="89" t="s">
        <v>773</v>
      </c>
      <c r="O1095" s="90">
        <v>43642</v>
      </c>
      <c r="P1095" s="90">
        <v>43642</v>
      </c>
      <c r="Q1095" s="90">
        <v>43642</v>
      </c>
      <c r="R1095" s="89">
        <v>2287</v>
      </c>
      <c r="S1095" s="89">
        <v>6</v>
      </c>
      <c r="T1095" s="89" t="s">
        <v>19247</v>
      </c>
      <c r="U1095" s="89" t="s">
        <v>24085</v>
      </c>
      <c r="W1095" s="89" t="s">
        <v>24086</v>
      </c>
      <c r="X1095" s="89" t="s">
        <v>773</v>
      </c>
      <c r="Y1095" s="88" t="s">
        <v>24087</v>
      </c>
    </row>
    <row r="1096" spans="1:25" x14ac:dyDescent="0.3">
      <c r="A1096" s="84" t="str">
        <f t="shared" si="17"/>
        <v>cmirand</v>
      </c>
      <c r="B1096" s="88" t="s">
        <v>21382</v>
      </c>
      <c r="C1096" s="89" t="s">
        <v>21383</v>
      </c>
      <c r="D1096" s="89" t="s">
        <v>21384</v>
      </c>
      <c r="E1096" s="89" t="s">
        <v>5630</v>
      </c>
      <c r="F1096" s="88" t="s">
        <v>19236</v>
      </c>
      <c r="G1096" s="89" t="s">
        <v>19032</v>
      </c>
      <c r="H1096" s="89" t="s">
        <v>19227</v>
      </c>
      <c r="I1096" s="89" t="s">
        <v>19173</v>
      </c>
      <c r="J1096" s="88" t="s">
        <v>19189</v>
      </c>
      <c r="K1096" s="88" t="s">
        <v>19294</v>
      </c>
      <c r="L1096" s="88" t="s">
        <v>19295</v>
      </c>
      <c r="M1096" s="89" t="s">
        <v>19296</v>
      </c>
      <c r="N1096" s="89" t="s">
        <v>541</v>
      </c>
      <c r="O1096" s="90">
        <v>43754</v>
      </c>
      <c r="P1096" s="90">
        <v>45333</v>
      </c>
      <c r="Q1096" s="90">
        <v>45333</v>
      </c>
      <c r="R1096" s="89">
        <v>596</v>
      </c>
      <c r="S1096" s="89">
        <v>1</v>
      </c>
      <c r="T1096" s="89" t="s">
        <v>19209</v>
      </c>
      <c r="U1096" s="89" t="s">
        <v>21385</v>
      </c>
      <c r="W1096" s="89" t="s">
        <v>21386</v>
      </c>
      <c r="X1096" s="89" t="s">
        <v>1153</v>
      </c>
      <c r="Y1096" s="88" t="s">
        <v>7400</v>
      </c>
    </row>
    <row r="1097" spans="1:25" x14ac:dyDescent="0.3">
      <c r="A1097" s="84" t="str">
        <f t="shared" si="17"/>
        <v>phemmi0</v>
      </c>
      <c r="B1097" s="88" t="s">
        <v>27833</v>
      </c>
      <c r="C1097" s="89" t="s">
        <v>27834</v>
      </c>
      <c r="D1097" s="89" t="s">
        <v>27835</v>
      </c>
      <c r="E1097" s="89" t="s">
        <v>5630</v>
      </c>
      <c r="F1097" s="88" t="s">
        <v>20370</v>
      </c>
      <c r="G1097" s="89" t="s">
        <v>20371</v>
      </c>
      <c r="H1097" s="89" t="s">
        <v>19172</v>
      </c>
      <c r="I1097" s="89" t="s">
        <v>19173</v>
      </c>
      <c r="J1097" s="88" t="s">
        <v>19189</v>
      </c>
      <c r="K1097" s="88" t="s">
        <v>19374</v>
      </c>
      <c r="L1097" s="88" t="s">
        <v>19375</v>
      </c>
      <c r="M1097" s="89" t="s">
        <v>19376</v>
      </c>
      <c r="N1097" s="89" t="s">
        <v>575</v>
      </c>
      <c r="O1097" s="90">
        <v>43907</v>
      </c>
      <c r="P1097" s="90">
        <v>43907</v>
      </c>
      <c r="Q1097" s="90">
        <v>43907</v>
      </c>
      <c r="R1097" s="89">
        <v>2022</v>
      </c>
      <c r="S1097" s="89">
        <v>5</v>
      </c>
      <c r="T1097" s="89" t="s">
        <v>19228</v>
      </c>
      <c r="U1097" s="89" t="s">
        <v>8526</v>
      </c>
      <c r="W1097" s="89" t="s">
        <v>8527</v>
      </c>
      <c r="X1097" s="89" t="s">
        <v>575</v>
      </c>
      <c r="Y1097" s="88" t="s">
        <v>8528</v>
      </c>
    </row>
    <row r="1098" spans="1:25" x14ac:dyDescent="0.3">
      <c r="A1098" s="84" t="str">
        <f t="shared" si="17"/>
        <v>wbryant</v>
      </c>
      <c r="B1098" s="88" t="s">
        <v>30132</v>
      </c>
      <c r="C1098" s="89" t="s">
        <v>30133</v>
      </c>
      <c r="D1098" s="89" t="s">
        <v>30134</v>
      </c>
      <c r="E1098" s="89" t="s">
        <v>19170</v>
      </c>
      <c r="F1098" s="88" t="s">
        <v>19181</v>
      </c>
      <c r="G1098" s="89" t="s">
        <v>19030</v>
      </c>
      <c r="H1098" s="89" t="s">
        <v>19172</v>
      </c>
      <c r="I1098" s="89" t="s">
        <v>19173</v>
      </c>
      <c r="J1098" s="88" t="s">
        <v>19174</v>
      </c>
      <c r="K1098" s="88" t="s">
        <v>19716</v>
      </c>
      <c r="L1098" s="88" t="s">
        <v>21535</v>
      </c>
      <c r="M1098" s="89" t="s">
        <v>17220</v>
      </c>
      <c r="N1098" s="89" t="s">
        <v>297</v>
      </c>
      <c r="O1098" s="90">
        <v>44048</v>
      </c>
      <c r="P1098" s="90">
        <v>45067</v>
      </c>
      <c r="Q1098" s="90">
        <v>45067</v>
      </c>
      <c r="R1098" s="89">
        <v>862</v>
      </c>
      <c r="S1098" s="89">
        <v>2</v>
      </c>
      <c r="T1098" s="89" t="s">
        <v>19209</v>
      </c>
      <c r="U1098" s="89" t="s">
        <v>30135</v>
      </c>
      <c r="W1098" s="89" t="s">
        <v>30136</v>
      </c>
      <c r="X1098" s="89" t="s">
        <v>287</v>
      </c>
      <c r="Y1098" s="88" t="s">
        <v>30137</v>
      </c>
    </row>
    <row r="1099" spans="1:25" x14ac:dyDescent="0.3">
      <c r="A1099" s="84" t="str">
        <f t="shared" si="17"/>
        <v>ifarooq</v>
      </c>
      <c r="B1099" s="88" t="s">
        <v>23850</v>
      </c>
      <c r="C1099" s="89" t="s">
        <v>23851</v>
      </c>
      <c r="D1099" s="89" t="s">
        <v>23852</v>
      </c>
      <c r="E1099" s="89" t="s">
        <v>5630</v>
      </c>
      <c r="F1099" s="88" t="s">
        <v>19171</v>
      </c>
      <c r="G1099" s="89" t="s">
        <v>19029</v>
      </c>
      <c r="H1099" s="89" t="s">
        <v>19172</v>
      </c>
      <c r="I1099" s="89" t="s">
        <v>19173</v>
      </c>
      <c r="J1099" s="88" t="s">
        <v>19189</v>
      </c>
      <c r="K1099" s="88" t="s">
        <v>19294</v>
      </c>
      <c r="L1099" s="88" t="s">
        <v>19295</v>
      </c>
      <c r="M1099" s="89" t="s">
        <v>19296</v>
      </c>
      <c r="N1099" s="89" t="s">
        <v>541</v>
      </c>
      <c r="O1099" s="90">
        <v>44055</v>
      </c>
      <c r="P1099" s="90">
        <v>44055</v>
      </c>
      <c r="Q1099" s="90">
        <v>44055</v>
      </c>
      <c r="R1099" s="89">
        <v>1874</v>
      </c>
      <c r="S1099" s="89">
        <v>5</v>
      </c>
      <c r="T1099" s="89" t="s">
        <v>19228</v>
      </c>
      <c r="U1099" s="89" t="s">
        <v>23853</v>
      </c>
      <c r="W1099" s="89" t="s">
        <v>23854</v>
      </c>
      <c r="X1099" s="89" t="s">
        <v>541</v>
      </c>
      <c r="Y1099" s="88" t="s">
        <v>3919</v>
      </c>
    </row>
    <row r="1100" spans="1:25" x14ac:dyDescent="0.3">
      <c r="A1100" s="84" t="str">
        <f t="shared" si="17"/>
        <v>jlindsl</v>
      </c>
      <c r="B1100" s="88" t="s">
        <v>24914</v>
      </c>
      <c r="C1100" s="89" t="s">
        <v>24915</v>
      </c>
      <c r="D1100" s="89" t="s">
        <v>24916</v>
      </c>
      <c r="E1100" s="89" t="s">
        <v>5630</v>
      </c>
      <c r="F1100" s="88" t="s">
        <v>19171</v>
      </c>
      <c r="G1100" s="89" t="s">
        <v>19029</v>
      </c>
      <c r="H1100" s="89" t="s">
        <v>19172</v>
      </c>
      <c r="I1100" s="89" t="s">
        <v>19173</v>
      </c>
      <c r="J1100" s="88" t="s">
        <v>19174</v>
      </c>
      <c r="K1100" s="88" t="s">
        <v>19360</v>
      </c>
      <c r="L1100" s="88" t="s">
        <v>19361</v>
      </c>
      <c r="M1100" s="89" t="s">
        <v>19362</v>
      </c>
      <c r="N1100" s="89" t="s">
        <v>1463</v>
      </c>
      <c r="O1100" s="90">
        <v>44251</v>
      </c>
      <c r="P1100" s="90">
        <v>44251</v>
      </c>
      <c r="Q1100" s="90">
        <v>44251</v>
      </c>
      <c r="R1100" s="89">
        <v>1678</v>
      </c>
      <c r="S1100" s="89">
        <v>4</v>
      </c>
      <c r="T1100" s="89" t="s">
        <v>19228</v>
      </c>
      <c r="U1100" s="89" t="s">
        <v>24917</v>
      </c>
      <c r="W1100" s="89" t="s">
        <v>4481</v>
      </c>
      <c r="X1100" s="89" t="s">
        <v>1472</v>
      </c>
      <c r="Y1100" s="88" t="s">
        <v>12440</v>
      </c>
    </row>
    <row r="1101" spans="1:25" x14ac:dyDescent="0.3">
      <c r="A1101" s="84" t="str">
        <f t="shared" si="17"/>
        <v>rasobs</v>
      </c>
      <c r="B1101" s="88" t="s">
        <v>28032</v>
      </c>
      <c r="C1101" s="89" t="s">
        <v>28033</v>
      </c>
      <c r="D1101" s="89" t="s">
        <v>28034</v>
      </c>
      <c r="E1101" s="89" t="s">
        <v>5630</v>
      </c>
      <c r="F1101" s="88" t="s">
        <v>19171</v>
      </c>
      <c r="G1101" s="89" t="s">
        <v>19029</v>
      </c>
      <c r="H1101" s="89" t="s">
        <v>19172</v>
      </c>
      <c r="I1101" s="89" t="s">
        <v>19173</v>
      </c>
      <c r="J1101" s="88" t="s">
        <v>19174</v>
      </c>
      <c r="K1101" s="88" t="s">
        <v>19216</v>
      </c>
      <c r="L1101" s="88" t="s">
        <v>19217</v>
      </c>
      <c r="M1101" s="89" t="s">
        <v>19218</v>
      </c>
      <c r="N1101" s="89" t="s">
        <v>453</v>
      </c>
      <c r="O1101" s="90">
        <v>44251</v>
      </c>
      <c r="P1101" s="90">
        <v>44251</v>
      </c>
      <c r="Q1101" s="90">
        <v>44251</v>
      </c>
      <c r="R1101" s="89">
        <v>1678</v>
      </c>
      <c r="S1101" s="89">
        <v>4</v>
      </c>
      <c r="T1101" s="89" t="s">
        <v>19228</v>
      </c>
      <c r="U1101" s="89" t="s">
        <v>28035</v>
      </c>
      <c r="W1101" s="89" t="s">
        <v>24433</v>
      </c>
      <c r="X1101" s="89" t="s">
        <v>453</v>
      </c>
      <c r="Y1101" s="88" t="s">
        <v>15631</v>
      </c>
    </row>
    <row r="1102" spans="1:25" x14ac:dyDescent="0.3">
      <c r="A1102" s="84" t="str">
        <f t="shared" si="17"/>
        <v>ffigaro</v>
      </c>
      <c r="B1102" s="88" t="s">
        <v>23099</v>
      </c>
      <c r="C1102" s="89" t="s">
        <v>23100</v>
      </c>
      <c r="D1102" s="89" t="s">
        <v>23101</v>
      </c>
      <c r="E1102" s="89" t="s">
        <v>19036</v>
      </c>
      <c r="F1102" s="88" t="s">
        <v>19181</v>
      </c>
      <c r="G1102" s="89" t="s">
        <v>19030</v>
      </c>
      <c r="H1102" s="89" t="s">
        <v>19172</v>
      </c>
      <c r="I1102" s="89" t="s">
        <v>19173</v>
      </c>
      <c r="J1102" s="88" t="s">
        <v>19189</v>
      </c>
      <c r="K1102" s="88" t="s">
        <v>19345</v>
      </c>
      <c r="L1102" s="88" t="s">
        <v>19346</v>
      </c>
      <c r="M1102" s="89" t="s">
        <v>19347</v>
      </c>
      <c r="N1102" s="89" t="s">
        <v>382</v>
      </c>
      <c r="O1102" s="90">
        <v>44279</v>
      </c>
      <c r="P1102" s="90">
        <v>44279</v>
      </c>
      <c r="Q1102" s="90">
        <v>44279</v>
      </c>
      <c r="R1102" s="89">
        <v>1650</v>
      </c>
      <c r="S1102" s="89">
        <v>4</v>
      </c>
      <c r="T1102" s="89" t="s">
        <v>19228</v>
      </c>
      <c r="U1102" s="89" t="s">
        <v>23102</v>
      </c>
      <c r="W1102" s="89" t="s">
        <v>5940</v>
      </c>
      <c r="X1102" s="89" t="s">
        <v>382</v>
      </c>
      <c r="Y1102" s="88" t="s">
        <v>5941</v>
      </c>
    </row>
    <row r="1103" spans="1:25" x14ac:dyDescent="0.3">
      <c r="A1103" s="84" t="str">
        <f t="shared" si="17"/>
        <v>pmarin</v>
      </c>
      <c r="B1103" s="88" t="s">
        <v>27895</v>
      </c>
      <c r="C1103" s="89" t="s">
        <v>27896</v>
      </c>
      <c r="D1103" s="89" t="s">
        <v>27897</v>
      </c>
      <c r="E1103" s="89" t="s">
        <v>19170</v>
      </c>
      <c r="F1103" s="88" t="s">
        <v>19285</v>
      </c>
      <c r="G1103" s="89" t="s">
        <v>19028</v>
      </c>
      <c r="H1103" s="89" t="s">
        <v>19172</v>
      </c>
      <c r="I1103" s="89" t="s">
        <v>19173</v>
      </c>
      <c r="J1103" s="88" t="s">
        <v>19174</v>
      </c>
      <c r="K1103" s="88" t="s">
        <v>19216</v>
      </c>
      <c r="L1103" s="88" t="s">
        <v>19237</v>
      </c>
      <c r="M1103" s="89" t="s">
        <v>19238</v>
      </c>
      <c r="N1103" s="89" t="s">
        <v>250</v>
      </c>
      <c r="O1103" s="90">
        <v>44272</v>
      </c>
      <c r="P1103" s="90">
        <v>44272</v>
      </c>
      <c r="Q1103" s="90">
        <v>44272</v>
      </c>
      <c r="R1103" s="89">
        <v>1657</v>
      </c>
      <c r="S1103" s="89">
        <v>4</v>
      </c>
      <c r="T1103" s="89" t="s">
        <v>19228</v>
      </c>
      <c r="U1103" s="89" t="s">
        <v>27898</v>
      </c>
      <c r="W1103" s="89" t="s">
        <v>533</v>
      </c>
      <c r="X1103" s="89" t="s">
        <v>250</v>
      </c>
      <c r="Y1103" s="88" t="s">
        <v>21597</v>
      </c>
    </row>
    <row r="1104" spans="1:25" x14ac:dyDescent="0.3">
      <c r="A1104" s="84" t="str">
        <f t="shared" si="17"/>
        <v>sjohnst</v>
      </c>
      <c r="B1104" s="88" t="s">
        <v>29105</v>
      </c>
      <c r="C1104" s="89" t="s">
        <v>29106</v>
      </c>
      <c r="D1104" s="89" t="s">
        <v>29107</v>
      </c>
      <c r="E1104" s="89" t="s">
        <v>5630</v>
      </c>
      <c r="F1104" s="88" t="s">
        <v>19215</v>
      </c>
      <c r="G1104" s="89" t="s">
        <v>19033</v>
      </c>
      <c r="H1104" s="89" t="s">
        <v>19172</v>
      </c>
      <c r="I1104" s="89" t="s">
        <v>19173</v>
      </c>
      <c r="J1104" s="88" t="s">
        <v>19174</v>
      </c>
      <c r="K1104" s="88" t="s">
        <v>19309</v>
      </c>
      <c r="L1104" s="88" t="s">
        <v>19513</v>
      </c>
      <c r="M1104" s="89" t="s">
        <v>6528</v>
      </c>
      <c r="N1104" s="89" t="s">
        <v>219</v>
      </c>
      <c r="O1104" s="90">
        <v>44293</v>
      </c>
      <c r="P1104" s="90">
        <v>44293</v>
      </c>
      <c r="Q1104" s="90">
        <v>44293</v>
      </c>
      <c r="R1104" s="89">
        <v>1636</v>
      </c>
      <c r="S1104" s="89">
        <v>4</v>
      </c>
      <c r="T1104" s="89" t="s">
        <v>19228</v>
      </c>
      <c r="U1104" s="89" t="s">
        <v>14883</v>
      </c>
      <c r="W1104" s="89" t="s">
        <v>14884</v>
      </c>
      <c r="X1104" s="89" t="s">
        <v>219</v>
      </c>
      <c r="Y1104" s="88" t="s">
        <v>14885</v>
      </c>
    </row>
    <row r="1105" spans="1:25" x14ac:dyDescent="0.3">
      <c r="A1105" s="84" t="str">
        <f t="shared" si="17"/>
        <v>vcouch</v>
      </c>
      <c r="B1105" s="88" t="s">
        <v>29978</v>
      </c>
      <c r="C1105" s="89" t="s">
        <v>29979</v>
      </c>
      <c r="D1105" s="89" t="s">
        <v>29980</v>
      </c>
      <c r="E1105" s="89" t="s">
        <v>5630</v>
      </c>
      <c r="F1105" s="88" t="s">
        <v>19181</v>
      </c>
      <c r="G1105" s="89" t="s">
        <v>19030</v>
      </c>
      <c r="H1105" s="89" t="s">
        <v>19172</v>
      </c>
      <c r="I1105" s="89" t="s">
        <v>19173</v>
      </c>
      <c r="J1105" s="88" t="s">
        <v>19174</v>
      </c>
      <c r="K1105" s="88" t="s">
        <v>19216</v>
      </c>
      <c r="L1105" s="88" t="s">
        <v>19237</v>
      </c>
      <c r="M1105" s="89" t="s">
        <v>19238</v>
      </c>
      <c r="N1105" s="89" t="s">
        <v>250</v>
      </c>
      <c r="O1105" s="90">
        <v>44273</v>
      </c>
      <c r="P1105" s="90">
        <v>44273</v>
      </c>
      <c r="Q1105" s="90">
        <v>44273</v>
      </c>
      <c r="R1105" s="89">
        <v>1656</v>
      </c>
      <c r="S1105" s="89">
        <v>4</v>
      </c>
      <c r="T1105" s="89" t="s">
        <v>19228</v>
      </c>
      <c r="U1105" s="89" t="s">
        <v>29981</v>
      </c>
      <c r="W1105" s="89" t="s">
        <v>4227</v>
      </c>
      <c r="X1105" s="89" t="s">
        <v>773</v>
      </c>
      <c r="Y1105" s="88" t="s">
        <v>7570</v>
      </c>
    </row>
    <row r="1106" spans="1:25" x14ac:dyDescent="0.3">
      <c r="A1106" s="84" t="str">
        <f t="shared" si="17"/>
        <v>ddailey</v>
      </c>
      <c r="B1106" s="88" t="s">
        <v>21828</v>
      </c>
      <c r="C1106" s="89" t="s">
        <v>21829</v>
      </c>
      <c r="D1106" s="89" t="s">
        <v>21830</v>
      </c>
      <c r="E1106" s="89" t="s">
        <v>5630</v>
      </c>
      <c r="F1106" s="88" t="s">
        <v>19181</v>
      </c>
      <c r="G1106" s="89" t="s">
        <v>19030</v>
      </c>
      <c r="H1106" s="89" t="s">
        <v>19172</v>
      </c>
      <c r="I1106" s="89" t="s">
        <v>19173</v>
      </c>
      <c r="J1106" s="88" t="s">
        <v>19174</v>
      </c>
      <c r="K1106" s="88" t="s">
        <v>19216</v>
      </c>
      <c r="L1106" s="88" t="s">
        <v>19217</v>
      </c>
      <c r="M1106" s="89" t="s">
        <v>19218</v>
      </c>
      <c r="N1106" s="89" t="s">
        <v>453</v>
      </c>
      <c r="O1106" s="90">
        <v>44286</v>
      </c>
      <c r="P1106" s="90">
        <v>44286</v>
      </c>
      <c r="Q1106" s="90">
        <v>44286</v>
      </c>
      <c r="R1106" s="89">
        <v>1643</v>
      </c>
      <c r="S1106" s="89">
        <v>4</v>
      </c>
      <c r="T1106" s="89" t="s">
        <v>19228</v>
      </c>
      <c r="U1106" s="89" t="s">
        <v>21831</v>
      </c>
      <c r="W1106" s="89" t="s">
        <v>21832</v>
      </c>
      <c r="X1106" s="89" t="s">
        <v>453</v>
      </c>
      <c r="Y1106" s="88" t="s">
        <v>21833</v>
      </c>
    </row>
    <row r="1107" spans="1:25" x14ac:dyDescent="0.3">
      <c r="A1107" s="84" t="str">
        <f t="shared" si="17"/>
        <v>bhagger</v>
      </c>
      <c r="B1107" s="88" t="s">
        <v>20574</v>
      </c>
      <c r="C1107" s="89" t="s">
        <v>20575</v>
      </c>
      <c r="D1107" s="89" t="s">
        <v>20576</v>
      </c>
      <c r="E1107" s="89" t="s">
        <v>5630</v>
      </c>
      <c r="F1107" s="88" t="s">
        <v>19215</v>
      </c>
      <c r="G1107" s="89" t="s">
        <v>19033</v>
      </c>
      <c r="H1107" s="89" t="s">
        <v>19172</v>
      </c>
      <c r="I1107" s="89" t="s">
        <v>19173</v>
      </c>
      <c r="J1107" s="88" t="s">
        <v>19174</v>
      </c>
      <c r="K1107" s="88" t="s">
        <v>19522</v>
      </c>
      <c r="L1107" s="88" t="s">
        <v>19523</v>
      </c>
      <c r="M1107" s="89" t="s">
        <v>7156</v>
      </c>
      <c r="N1107" s="89" t="s">
        <v>773</v>
      </c>
      <c r="O1107" s="90">
        <v>44300</v>
      </c>
      <c r="P1107" s="90">
        <v>44300</v>
      </c>
      <c r="Q1107" s="90">
        <v>44300</v>
      </c>
      <c r="R1107" s="89">
        <v>1629</v>
      </c>
      <c r="S1107" s="89">
        <v>4</v>
      </c>
      <c r="T1107" s="89" t="s">
        <v>19228</v>
      </c>
      <c r="U1107" s="89" t="s">
        <v>20577</v>
      </c>
      <c r="W1107" s="89" t="s">
        <v>20578</v>
      </c>
      <c r="X1107" s="89" t="s">
        <v>1502</v>
      </c>
      <c r="Y1107" s="88" t="s">
        <v>9774</v>
      </c>
    </row>
    <row r="1108" spans="1:25" x14ac:dyDescent="0.3">
      <c r="A1108" s="84" t="str">
        <f t="shared" si="17"/>
        <v>acolind</v>
      </c>
      <c r="B1108" s="88" t="s">
        <v>19460</v>
      </c>
      <c r="C1108" s="89" t="s">
        <v>19461</v>
      </c>
      <c r="D1108" s="89" t="s">
        <v>19462</v>
      </c>
      <c r="E1108" s="89" t="s">
        <v>5630</v>
      </c>
      <c r="F1108" s="88" t="s">
        <v>19171</v>
      </c>
      <c r="G1108" s="89" t="s">
        <v>19029</v>
      </c>
      <c r="H1108" s="89" t="s">
        <v>19172</v>
      </c>
      <c r="I1108" s="89" t="s">
        <v>19173</v>
      </c>
      <c r="J1108" s="88" t="s">
        <v>19189</v>
      </c>
      <c r="K1108" s="88" t="s">
        <v>19415</v>
      </c>
      <c r="L1108" s="88" t="s">
        <v>6684</v>
      </c>
      <c r="M1108" s="89" t="s">
        <v>19416</v>
      </c>
      <c r="N1108" s="89" t="s">
        <v>318</v>
      </c>
      <c r="O1108" s="90">
        <v>44327</v>
      </c>
      <c r="P1108" s="90">
        <v>44478</v>
      </c>
      <c r="Q1108" s="90">
        <v>44327</v>
      </c>
      <c r="R1108" s="89">
        <v>1602</v>
      </c>
      <c r="S1108" s="89">
        <v>4</v>
      </c>
      <c r="T1108" s="89" t="s">
        <v>19228</v>
      </c>
      <c r="U1108" s="89" t="s">
        <v>19463</v>
      </c>
      <c r="W1108" s="89" t="s">
        <v>4393</v>
      </c>
      <c r="X1108" s="89" t="s">
        <v>318</v>
      </c>
      <c r="Y1108" s="88" t="s">
        <v>7341</v>
      </c>
    </row>
    <row r="1109" spans="1:25" x14ac:dyDescent="0.3">
      <c r="A1109" s="84" t="str">
        <f t="shared" si="17"/>
        <v>esanon</v>
      </c>
      <c r="B1109" s="88" t="s">
        <v>22984</v>
      </c>
      <c r="C1109" s="89" t="s">
        <v>22985</v>
      </c>
      <c r="D1109" s="89" t="s">
        <v>22986</v>
      </c>
      <c r="E1109" s="89" t="s">
        <v>19170</v>
      </c>
      <c r="F1109" s="88" t="s">
        <v>19181</v>
      </c>
      <c r="G1109" s="89" t="s">
        <v>19030</v>
      </c>
      <c r="H1109" s="89" t="s">
        <v>19172</v>
      </c>
      <c r="I1109" s="89" t="s">
        <v>19173</v>
      </c>
      <c r="J1109" s="88" t="s">
        <v>19189</v>
      </c>
      <c r="K1109" s="88" t="s">
        <v>19190</v>
      </c>
      <c r="L1109" s="88" t="s">
        <v>19191</v>
      </c>
      <c r="M1109" s="89" t="s">
        <v>19192</v>
      </c>
      <c r="N1109" s="89" t="s">
        <v>297</v>
      </c>
      <c r="O1109" s="90">
        <v>44371</v>
      </c>
      <c r="P1109" s="90">
        <v>45277</v>
      </c>
      <c r="Q1109" s="90">
        <v>45277</v>
      </c>
      <c r="R1109" s="89">
        <v>652</v>
      </c>
      <c r="S1109" s="89">
        <v>1</v>
      </c>
      <c r="T1109" s="89" t="s">
        <v>19209</v>
      </c>
      <c r="U1109" s="89" t="s">
        <v>22987</v>
      </c>
      <c r="V1109" s="89" t="s">
        <v>21047</v>
      </c>
      <c r="W1109" s="89" t="s">
        <v>19192</v>
      </c>
      <c r="X1109" s="89" t="s">
        <v>297</v>
      </c>
      <c r="Y1109" s="88" t="s">
        <v>4076</v>
      </c>
    </row>
    <row r="1110" spans="1:25" x14ac:dyDescent="0.3">
      <c r="A1110" s="84" t="str">
        <f t="shared" si="17"/>
        <v>lvargas</v>
      </c>
      <c r="B1110" s="88" t="s">
        <v>26378</v>
      </c>
      <c r="C1110" s="89" t="s">
        <v>26379</v>
      </c>
      <c r="D1110" s="89" t="s">
        <v>26380</v>
      </c>
      <c r="E1110" s="89" t="s">
        <v>19170</v>
      </c>
      <c r="F1110" s="88" t="s">
        <v>19181</v>
      </c>
      <c r="G1110" s="89" t="s">
        <v>19030</v>
      </c>
      <c r="H1110" s="89" t="s">
        <v>19172</v>
      </c>
      <c r="I1110" s="89" t="s">
        <v>19173</v>
      </c>
      <c r="J1110" s="88" t="s">
        <v>19174</v>
      </c>
      <c r="K1110" s="88" t="s">
        <v>19216</v>
      </c>
      <c r="L1110" s="88" t="s">
        <v>19237</v>
      </c>
      <c r="M1110" s="89" t="s">
        <v>19238</v>
      </c>
      <c r="N1110" s="89" t="s">
        <v>250</v>
      </c>
      <c r="O1110" s="90">
        <v>44385</v>
      </c>
      <c r="P1110" s="90">
        <v>44385</v>
      </c>
      <c r="Q1110" s="90">
        <v>44385</v>
      </c>
      <c r="R1110" s="89">
        <v>1544</v>
      </c>
      <c r="S1110" s="89">
        <v>4</v>
      </c>
      <c r="T1110" s="89" t="s">
        <v>19228</v>
      </c>
      <c r="U1110" s="89" t="s">
        <v>26381</v>
      </c>
      <c r="W1110" s="89" t="s">
        <v>2355</v>
      </c>
      <c r="X1110" s="89" t="s">
        <v>250</v>
      </c>
      <c r="Y1110" s="88" t="s">
        <v>18708</v>
      </c>
    </row>
    <row r="1111" spans="1:25" x14ac:dyDescent="0.3">
      <c r="A1111" s="84" t="str">
        <f t="shared" si="17"/>
        <v>thetzer</v>
      </c>
      <c r="B1111" s="88" t="s">
        <v>29605</v>
      </c>
      <c r="C1111" s="89" t="s">
        <v>29606</v>
      </c>
      <c r="D1111" s="89" t="s">
        <v>29607</v>
      </c>
      <c r="E1111" s="89" t="s">
        <v>19170</v>
      </c>
      <c r="F1111" s="88" t="s">
        <v>19171</v>
      </c>
      <c r="G1111" s="89" t="s">
        <v>19029</v>
      </c>
      <c r="H1111" s="89" t="s">
        <v>19172</v>
      </c>
      <c r="I1111" s="89" t="s">
        <v>19173</v>
      </c>
      <c r="J1111" s="88" t="s">
        <v>19189</v>
      </c>
      <c r="K1111" s="88" t="s">
        <v>19190</v>
      </c>
      <c r="L1111" s="88" t="s">
        <v>19252</v>
      </c>
      <c r="M1111" s="89" t="s">
        <v>10322</v>
      </c>
      <c r="N1111" s="89" t="s">
        <v>297</v>
      </c>
      <c r="O1111" s="90">
        <v>44406</v>
      </c>
      <c r="P1111" s="90">
        <v>44406</v>
      </c>
      <c r="Q1111" s="90">
        <v>44406</v>
      </c>
      <c r="R1111" s="89">
        <v>1523</v>
      </c>
      <c r="S1111" s="89">
        <v>4</v>
      </c>
      <c r="T1111" s="89" t="s">
        <v>19228</v>
      </c>
      <c r="U1111" s="89" t="s">
        <v>29608</v>
      </c>
      <c r="W1111" s="89" t="s">
        <v>29609</v>
      </c>
      <c r="X1111" s="89" t="s">
        <v>297</v>
      </c>
      <c r="Y1111" s="88" t="s">
        <v>29610</v>
      </c>
    </row>
    <row r="1112" spans="1:25" x14ac:dyDescent="0.3">
      <c r="A1112" s="84" t="str">
        <f t="shared" si="17"/>
        <v>eherron</v>
      </c>
      <c r="B1112" s="88" t="s">
        <v>22788</v>
      </c>
      <c r="C1112" s="89" t="s">
        <v>22789</v>
      </c>
      <c r="D1112" s="89" t="s">
        <v>22790</v>
      </c>
      <c r="E1112" s="89" t="s">
        <v>19170</v>
      </c>
      <c r="F1112" s="88" t="s">
        <v>19199</v>
      </c>
      <c r="G1112" s="89" t="s">
        <v>19045</v>
      </c>
      <c r="H1112" s="89" t="s">
        <v>19172</v>
      </c>
      <c r="I1112" s="89" t="s">
        <v>19173</v>
      </c>
      <c r="J1112" s="88" t="s">
        <v>19189</v>
      </c>
      <c r="K1112" s="88" t="s">
        <v>20742</v>
      </c>
      <c r="L1112" s="88" t="s">
        <v>20742</v>
      </c>
      <c r="M1112" s="89" t="s">
        <v>21720</v>
      </c>
      <c r="N1112" s="89" t="s">
        <v>435</v>
      </c>
      <c r="O1112" s="90">
        <v>44462</v>
      </c>
      <c r="P1112" s="90">
        <v>44462</v>
      </c>
      <c r="Q1112" s="90">
        <v>44462</v>
      </c>
      <c r="R1112" s="89">
        <v>1467</v>
      </c>
      <c r="S1112" s="89">
        <v>4</v>
      </c>
      <c r="T1112" s="89" t="s">
        <v>19228</v>
      </c>
      <c r="U1112" s="89" t="s">
        <v>22791</v>
      </c>
      <c r="W1112" s="89" t="s">
        <v>15411</v>
      </c>
      <c r="X1112" s="89" t="s">
        <v>435</v>
      </c>
      <c r="Y1112" s="88" t="s">
        <v>22792</v>
      </c>
    </row>
    <row r="1113" spans="1:25" x14ac:dyDescent="0.3">
      <c r="A1113" s="84" t="str">
        <f t="shared" si="17"/>
        <v>swill15</v>
      </c>
      <c r="B1113" s="88" t="s">
        <v>29427</v>
      </c>
      <c r="C1113" s="89" t="s">
        <v>29428</v>
      </c>
      <c r="D1113" s="89" t="s">
        <v>29429</v>
      </c>
      <c r="E1113" s="89" t="s">
        <v>5630</v>
      </c>
      <c r="F1113" s="88" t="s">
        <v>19215</v>
      </c>
      <c r="G1113" s="89" t="s">
        <v>19033</v>
      </c>
      <c r="H1113" s="89" t="s">
        <v>19172</v>
      </c>
      <c r="I1113" s="89" t="s">
        <v>19173</v>
      </c>
      <c r="J1113" s="88" t="s">
        <v>19189</v>
      </c>
      <c r="K1113" s="88" t="s">
        <v>19345</v>
      </c>
      <c r="L1113" s="88" t="s">
        <v>20162</v>
      </c>
      <c r="M1113" s="89" t="s">
        <v>20163</v>
      </c>
      <c r="N1113" s="89" t="s">
        <v>655</v>
      </c>
      <c r="O1113" s="90">
        <v>44476</v>
      </c>
      <c r="P1113" s="90">
        <v>44476</v>
      </c>
      <c r="Q1113" s="90">
        <v>44476</v>
      </c>
      <c r="R1113" s="89">
        <v>1453</v>
      </c>
      <c r="S1113" s="89">
        <v>3</v>
      </c>
      <c r="T1113" s="89" t="s">
        <v>19228</v>
      </c>
      <c r="U1113" s="89" t="s">
        <v>29430</v>
      </c>
      <c r="W1113" s="89" t="s">
        <v>29431</v>
      </c>
      <c r="X1113" s="89" t="s">
        <v>435</v>
      </c>
      <c r="Y1113" s="88" t="s">
        <v>16847</v>
      </c>
    </row>
    <row r="1114" spans="1:25" x14ac:dyDescent="0.3">
      <c r="A1114" s="84" t="str">
        <f t="shared" si="17"/>
        <v>izermen</v>
      </c>
      <c r="B1114" s="88" t="s">
        <v>23953</v>
      </c>
      <c r="C1114" s="89" t="s">
        <v>23954</v>
      </c>
      <c r="D1114" s="89" t="s">
        <v>23955</v>
      </c>
      <c r="E1114" s="89" t="s">
        <v>5630</v>
      </c>
      <c r="F1114" s="88" t="s">
        <v>19215</v>
      </c>
      <c r="G1114" s="89" t="s">
        <v>19033</v>
      </c>
      <c r="H1114" s="89" t="s">
        <v>19172</v>
      </c>
      <c r="I1114" s="89" t="s">
        <v>19173</v>
      </c>
      <c r="J1114" s="88" t="s">
        <v>19174</v>
      </c>
      <c r="K1114" s="88" t="s">
        <v>19309</v>
      </c>
      <c r="L1114" s="88" t="s">
        <v>19513</v>
      </c>
      <c r="M1114" s="89" t="s">
        <v>6528</v>
      </c>
      <c r="N1114" s="89" t="s">
        <v>219</v>
      </c>
      <c r="O1114" s="90">
        <v>44497</v>
      </c>
      <c r="P1114" s="90">
        <v>45767</v>
      </c>
      <c r="Q1114" s="90">
        <v>44497</v>
      </c>
      <c r="R1114" s="89">
        <v>1432</v>
      </c>
      <c r="S1114" s="89">
        <v>3</v>
      </c>
      <c r="T1114" s="89" t="s">
        <v>19228</v>
      </c>
      <c r="U1114" s="89" t="s">
        <v>23956</v>
      </c>
      <c r="W1114" s="89" t="s">
        <v>23957</v>
      </c>
      <c r="X1114" s="89" t="s">
        <v>219</v>
      </c>
      <c r="Y1114" s="88" t="s">
        <v>23958</v>
      </c>
    </row>
    <row r="1115" spans="1:25" x14ac:dyDescent="0.3">
      <c r="A1115" s="84" t="str">
        <f t="shared" si="17"/>
        <v>dvanloa</v>
      </c>
      <c r="B1115" s="88" t="s">
        <v>22515</v>
      </c>
      <c r="C1115" s="89" t="s">
        <v>22516</v>
      </c>
      <c r="D1115" s="89" t="s">
        <v>22517</v>
      </c>
      <c r="E1115" s="89" t="s">
        <v>19170</v>
      </c>
      <c r="F1115" s="88" t="s">
        <v>19181</v>
      </c>
      <c r="G1115" s="89" t="s">
        <v>19030</v>
      </c>
      <c r="H1115" s="89" t="s">
        <v>19172</v>
      </c>
      <c r="I1115" s="89" t="s">
        <v>19173</v>
      </c>
      <c r="J1115" s="88" t="s">
        <v>19189</v>
      </c>
      <c r="K1115" s="88" t="s">
        <v>19345</v>
      </c>
      <c r="L1115" s="88" t="s">
        <v>20162</v>
      </c>
      <c r="M1115" s="89" t="s">
        <v>20163</v>
      </c>
      <c r="N1115" s="89" t="s">
        <v>655</v>
      </c>
      <c r="O1115" s="90">
        <v>44497</v>
      </c>
      <c r="P1115" s="90">
        <v>44497</v>
      </c>
      <c r="Q1115" s="90">
        <v>44497</v>
      </c>
      <c r="R1115" s="89">
        <v>1432</v>
      </c>
      <c r="S1115" s="89">
        <v>3</v>
      </c>
      <c r="T1115" s="89" t="s">
        <v>19228</v>
      </c>
      <c r="U1115" s="89" t="s">
        <v>22518</v>
      </c>
      <c r="V1115" s="89" t="s">
        <v>20309</v>
      </c>
      <c r="W1115" s="89" t="s">
        <v>22519</v>
      </c>
      <c r="X1115" s="89" t="s">
        <v>655</v>
      </c>
      <c r="Y1115" s="88" t="s">
        <v>22520</v>
      </c>
    </row>
    <row r="1116" spans="1:25" x14ac:dyDescent="0.3">
      <c r="A1116" s="84" t="str">
        <f t="shared" si="17"/>
        <v>jthomp0</v>
      </c>
      <c r="B1116" s="88" t="s">
        <v>25606</v>
      </c>
      <c r="C1116" s="89" t="s">
        <v>25607</v>
      </c>
      <c r="D1116" s="89" t="s">
        <v>25608</v>
      </c>
      <c r="E1116" s="89" t="s">
        <v>19170</v>
      </c>
      <c r="F1116" s="88" t="s">
        <v>19215</v>
      </c>
      <c r="G1116" s="89" t="s">
        <v>19033</v>
      </c>
      <c r="H1116" s="89" t="s">
        <v>19172</v>
      </c>
      <c r="I1116" s="89" t="s">
        <v>19173</v>
      </c>
      <c r="J1116" s="88" t="s">
        <v>19174</v>
      </c>
      <c r="K1116" s="88" t="s">
        <v>19802</v>
      </c>
      <c r="L1116" s="88" t="s">
        <v>19803</v>
      </c>
      <c r="M1116" s="89" t="s">
        <v>19804</v>
      </c>
      <c r="N1116" s="89" t="s">
        <v>549</v>
      </c>
      <c r="O1116" s="90">
        <v>44504</v>
      </c>
      <c r="P1116" s="90">
        <v>44504</v>
      </c>
      <c r="Q1116" s="90">
        <v>44504</v>
      </c>
      <c r="R1116" s="89">
        <v>1425</v>
      </c>
      <c r="S1116" s="89">
        <v>3</v>
      </c>
      <c r="T1116" s="89" t="s">
        <v>19228</v>
      </c>
      <c r="U1116" s="89" t="s">
        <v>25609</v>
      </c>
      <c r="W1116" s="89" t="s">
        <v>25610</v>
      </c>
      <c r="X1116" s="89" t="s">
        <v>2926</v>
      </c>
      <c r="Y1116" s="88" t="s">
        <v>25611</v>
      </c>
    </row>
    <row r="1117" spans="1:25" x14ac:dyDescent="0.3">
      <c r="A1117" s="84" t="str">
        <f t="shared" si="17"/>
        <v>rthoma2</v>
      </c>
      <c r="B1117" s="88" t="s">
        <v>28823</v>
      </c>
      <c r="C1117" s="89" t="s">
        <v>28824</v>
      </c>
      <c r="D1117" s="89" t="s">
        <v>28825</v>
      </c>
      <c r="E1117" s="89" t="s">
        <v>19170</v>
      </c>
      <c r="F1117" s="88" t="s">
        <v>19236</v>
      </c>
      <c r="G1117" s="89" t="s">
        <v>19032</v>
      </c>
      <c r="H1117" s="89" t="s">
        <v>19227</v>
      </c>
      <c r="I1117" s="89" t="s">
        <v>19173</v>
      </c>
      <c r="J1117" s="88" t="s">
        <v>19189</v>
      </c>
      <c r="K1117" s="88" t="s">
        <v>19374</v>
      </c>
      <c r="L1117" s="88" t="s">
        <v>19375</v>
      </c>
      <c r="M1117" s="89" t="s">
        <v>19376</v>
      </c>
      <c r="N1117" s="89" t="s">
        <v>575</v>
      </c>
      <c r="O1117" s="90">
        <v>44571</v>
      </c>
      <c r="P1117" s="90">
        <v>44571</v>
      </c>
      <c r="Q1117" s="90">
        <v>44571</v>
      </c>
      <c r="R1117" s="89">
        <v>1358</v>
      </c>
      <c r="S1117" s="89">
        <v>3</v>
      </c>
      <c r="T1117" s="89" t="s">
        <v>19228</v>
      </c>
      <c r="U1117" s="89" t="s">
        <v>28826</v>
      </c>
      <c r="W1117" s="89" t="s">
        <v>1523</v>
      </c>
      <c r="X1117" s="89" t="s">
        <v>575</v>
      </c>
      <c r="Y1117" s="88" t="s">
        <v>6976</v>
      </c>
    </row>
    <row r="1118" spans="1:25" x14ac:dyDescent="0.3">
      <c r="A1118" s="84" t="str">
        <f t="shared" si="17"/>
        <v>cshaw0</v>
      </c>
      <c r="B1118" s="88" t="s">
        <v>21553</v>
      </c>
      <c r="C1118" s="89" t="s">
        <v>21554</v>
      </c>
      <c r="D1118" s="89" t="s">
        <v>21555</v>
      </c>
      <c r="E1118" s="89" t="s">
        <v>19170</v>
      </c>
      <c r="F1118" s="88" t="s">
        <v>19171</v>
      </c>
      <c r="G1118" s="89" t="s">
        <v>19029</v>
      </c>
      <c r="H1118" s="89" t="s">
        <v>19172</v>
      </c>
      <c r="I1118" s="89" t="s">
        <v>19173</v>
      </c>
      <c r="J1118" s="88" t="s">
        <v>19189</v>
      </c>
      <c r="K1118" s="88" t="s">
        <v>19374</v>
      </c>
      <c r="L1118" s="88" t="s">
        <v>19492</v>
      </c>
      <c r="M1118" s="89" t="s">
        <v>19493</v>
      </c>
      <c r="N1118" s="89" t="s">
        <v>268</v>
      </c>
      <c r="O1118" s="90">
        <v>44588</v>
      </c>
      <c r="P1118" s="90">
        <v>44588</v>
      </c>
      <c r="Q1118" s="90">
        <v>44588</v>
      </c>
      <c r="R1118" s="89">
        <v>1341</v>
      </c>
      <c r="S1118" s="89">
        <v>3</v>
      </c>
      <c r="T1118" s="89" t="s">
        <v>19228</v>
      </c>
      <c r="U1118" s="89" t="s">
        <v>21556</v>
      </c>
      <c r="W1118" s="89" t="s">
        <v>3255</v>
      </c>
      <c r="X1118" s="89" t="s">
        <v>268</v>
      </c>
      <c r="Y1118" s="88" t="s">
        <v>21557</v>
      </c>
    </row>
    <row r="1119" spans="1:25" x14ac:dyDescent="0.3">
      <c r="A1119" s="84" t="str">
        <f t="shared" si="17"/>
        <v>avincen</v>
      </c>
      <c r="B1119" s="88" t="s">
        <v>20258</v>
      </c>
      <c r="C1119" s="89" t="s">
        <v>20259</v>
      </c>
      <c r="D1119" s="89" t="s">
        <v>20260</v>
      </c>
      <c r="E1119" s="89" t="s">
        <v>5630</v>
      </c>
      <c r="F1119" s="88" t="s">
        <v>20261</v>
      </c>
      <c r="G1119" s="89" t="s">
        <v>19039</v>
      </c>
      <c r="H1119" s="89" t="s">
        <v>19172</v>
      </c>
      <c r="I1119" s="89" t="s">
        <v>19173</v>
      </c>
      <c r="J1119" s="88" t="s">
        <v>19189</v>
      </c>
      <c r="K1119" s="88" t="s">
        <v>20262</v>
      </c>
      <c r="L1119" s="88" t="s">
        <v>20263</v>
      </c>
      <c r="M1119" s="89" t="s">
        <v>20264</v>
      </c>
      <c r="N1119" s="89" t="s">
        <v>435</v>
      </c>
      <c r="O1119" s="90">
        <v>44630</v>
      </c>
      <c r="P1119" s="90">
        <v>44630</v>
      </c>
      <c r="Q1119" s="90">
        <v>44630</v>
      </c>
      <c r="R1119" s="89">
        <v>1299</v>
      </c>
      <c r="S1119" s="89">
        <v>3</v>
      </c>
      <c r="T1119" s="89" t="s">
        <v>19228</v>
      </c>
      <c r="U1119" s="89" t="s">
        <v>20265</v>
      </c>
      <c r="W1119" s="89" t="s">
        <v>11957</v>
      </c>
      <c r="X1119" s="89" t="s">
        <v>1153</v>
      </c>
      <c r="Y1119" s="88" t="s">
        <v>11958</v>
      </c>
    </row>
    <row r="1120" spans="1:25" x14ac:dyDescent="0.3">
      <c r="A1120" s="84" t="str">
        <f t="shared" si="17"/>
        <v>jdixon</v>
      </c>
      <c r="B1120" s="88" t="s">
        <v>24361</v>
      </c>
      <c r="C1120" s="89" t="s">
        <v>24362</v>
      </c>
      <c r="D1120" s="89" t="s">
        <v>24363</v>
      </c>
      <c r="E1120" s="89" t="s">
        <v>5630</v>
      </c>
      <c r="F1120" s="88" t="s">
        <v>19171</v>
      </c>
      <c r="G1120" s="89" t="s">
        <v>19029</v>
      </c>
      <c r="H1120" s="89" t="s">
        <v>19172</v>
      </c>
      <c r="I1120" s="89" t="s">
        <v>19173</v>
      </c>
      <c r="J1120" s="88" t="s">
        <v>19189</v>
      </c>
      <c r="K1120" s="88" t="s">
        <v>19345</v>
      </c>
      <c r="L1120" s="88" t="s">
        <v>20162</v>
      </c>
      <c r="M1120" s="89" t="s">
        <v>20163</v>
      </c>
      <c r="N1120" s="89" t="s">
        <v>655</v>
      </c>
      <c r="O1120" s="90">
        <v>44630</v>
      </c>
      <c r="P1120" s="90">
        <v>44630</v>
      </c>
      <c r="Q1120" s="90">
        <v>44630</v>
      </c>
      <c r="R1120" s="89">
        <v>1299</v>
      </c>
      <c r="S1120" s="89">
        <v>3</v>
      </c>
      <c r="T1120" s="89" t="s">
        <v>19228</v>
      </c>
      <c r="U1120" s="89" t="s">
        <v>24364</v>
      </c>
      <c r="W1120" s="89" t="s">
        <v>2438</v>
      </c>
      <c r="X1120" s="89" t="s">
        <v>655</v>
      </c>
      <c r="Y1120" s="88" t="s">
        <v>15578</v>
      </c>
    </row>
    <row r="1121" spans="1:25" x14ac:dyDescent="0.3">
      <c r="A1121" s="84" t="str">
        <f t="shared" si="17"/>
        <v>pkaramu</v>
      </c>
      <c r="B1121" s="88" t="s">
        <v>27855</v>
      </c>
      <c r="C1121" s="89" t="s">
        <v>27856</v>
      </c>
      <c r="D1121" s="89" t="s">
        <v>27857</v>
      </c>
      <c r="E1121" s="89" t="s">
        <v>5630</v>
      </c>
      <c r="F1121" s="88" t="s">
        <v>19181</v>
      </c>
      <c r="G1121" s="89" t="s">
        <v>19030</v>
      </c>
      <c r="H1121" s="89" t="s">
        <v>19172</v>
      </c>
      <c r="I1121" s="89" t="s">
        <v>19173</v>
      </c>
      <c r="J1121" s="88" t="s">
        <v>19189</v>
      </c>
      <c r="K1121" s="88" t="s">
        <v>19345</v>
      </c>
      <c r="L1121" s="88" t="s">
        <v>19551</v>
      </c>
      <c r="M1121" s="89" t="s">
        <v>19552</v>
      </c>
      <c r="N1121" s="89" t="s">
        <v>318</v>
      </c>
      <c r="O1121" s="90">
        <v>44658</v>
      </c>
      <c r="P1121" s="90">
        <v>44658</v>
      </c>
      <c r="Q1121" s="90">
        <v>44658</v>
      </c>
      <c r="R1121" s="89">
        <v>1271</v>
      </c>
      <c r="S1121" s="89">
        <v>3</v>
      </c>
      <c r="T1121" s="89" t="s">
        <v>19228</v>
      </c>
      <c r="U1121" s="89" t="s">
        <v>27858</v>
      </c>
      <c r="W1121" s="89" t="s">
        <v>5048</v>
      </c>
      <c r="X1121" s="89" t="s">
        <v>318</v>
      </c>
      <c r="Y1121" s="88" t="s">
        <v>6967</v>
      </c>
    </row>
    <row r="1122" spans="1:25" x14ac:dyDescent="0.3">
      <c r="A1122" s="84" t="str">
        <f t="shared" si="17"/>
        <v>mmitch2</v>
      </c>
      <c r="B1122" s="88" t="s">
        <v>27010</v>
      </c>
      <c r="C1122" s="89" t="s">
        <v>27011</v>
      </c>
      <c r="D1122" s="89" t="s">
        <v>27012</v>
      </c>
      <c r="E1122" s="89" t="s">
        <v>19170</v>
      </c>
      <c r="F1122" s="88" t="s">
        <v>19215</v>
      </c>
      <c r="G1122" s="89" t="s">
        <v>19033</v>
      </c>
      <c r="H1122" s="89" t="s">
        <v>19172</v>
      </c>
      <c r="I1122" s="89" t="s">
        <v>19173</v>
      </c>
      <c r="J1122" s="88" t="s">
        <v>19174</v>
      </c>
      <c r="K1122" s="88" t="s">
        <v>19401</v>
      </c>
      <c r="L1122" s="88" t="s">
        <v>19764</v>
      </c>
      <c r="M1122" s="89" t="s">
        <v>8645</v>
      </c>
      <c r="N1122" s="89" t="s">
        <v>407</v>
      </c>
      <c r="O1122" s="90">
        <v>44686</v>
      </c>
      <c r="P1122" s="90">
        <v>45508</v>
      </c>
      <c r="Q1122" s="90">
        <v>45508</v>
      </c>
      <c r="R1122" s="89">
        <v>421</v>
      </c>
      <c r="S1122" s="89">
        <v>1</v>
      </c>
      <c r="T1122" s="89" t="s">
        <v>19209</v>
      </c>
      <c r="U1122" s="89" t="s">
        <v>27013</v>
      </c>
      <c r="V1122" s="89" t="s">
        <v>27014</v>
      </c>
      <c r="W1122" s="89" t="s">
        <v>27015</v>
      </c>
      <c r="X1122" s="89" t="s">
        <v>407</v>
      </c>
      <c r="Y1122" s="88" t="s">
        <v>27016</v>
      </c>
    </row>
    <row r="1123" spans="1:25" x14ac:dyDescent="0.3">
      <c r="A1123" s="84" t="str">
        <f t="shared" si="17"/>
        <v>aseddiq</v>
      </c>
      <c r="B1123" s="88" t="s">
        <v>20140</v>
      </c>
      <c r="C1123" s="89" t="s">
        <v>20141</v>
      </c>
      <c r="D1123" s="89" t="s">
        <v>20142</v>
      </c>
      <c r="E1123" s="89" t="s">
        <v>19170</v>
      </c>
      <c r="F1123" s="88" t="s">
        <v>19181</v>
      </c>
      <c r="G1123" s="89" t="s">
        <v>19030</v>
      </c>
      <c r="H1123" s="89" t="s">
        <v>19172</v>
      </c>
      <c r="I1123" s="89" t="s">
        <v>19173</v>
      </c>
      <c r="J1123" s="88" t="s">
        <v>19189</v>
      </c>
      <c r="K1123" s="88" t="s">
        <v>19294</v>
      </c>
      <c r="L1123" s="88" t="s">
        <v>19295</v>
      </c>
      <c r="M1123" s="89" t="s">
        <v>19296</v>
      </c>
      <c r="N1123" s="89" t="s">
        <v>541</v>
      </c>
      <c r="O1123" s="90">
        <v>44707</v>
      </c>
      <c r="P1123" s="90">
        <v>44707</v>
      </c>
      <c r="Q1123" s="90">
        <v>44707</v>
      </c>
      <c r="R1123" s="89">
        <v>1222</v>
      </c>
      <c r="S1123" s="89">
        <v>3</v>
      </c>
      <c r="T1123" s="89" t="s">
        <v>19228</v>
      </c>
      <c r="U1123" s="89" t="s">
        <v>20143</v>
      </c>
      <c r="W1123" s="89" t="s">
        <v>8256</v>
      </c>
      <c r="X1123" s="89" t="s">
        <v>328</v>
      </c>
      <c r="Y1123" s="88" t="s">
        <v>8257</v>
      </c>
    </row>
    <row r="1124" spans="1:25" x14ac:dyDescent="0.3">
      <c r="A1124" s="84" t="str">
        <f t="shared" si="17"/>
        <v>bhornic</v>
      </c>
      <c r="B1124" s="88" t="s">
        <v>20589</v>
      </c>
      <c r="C1124" s="89" t="s">
        <v>20590</v>
      </c>
      <c r="D1124" s="89" t="s">
        <v>20591</v>
      </c>
      <c r="E1124" s="89" t="s">
        <v>5630</v>
      </c>
      <c r="F1124" s="88" t="s">
        <v>19395</v>
      </c>
      <c r="G1124" s="89" t="s">
        <v>19030</v>
      </c>
      <c r="H1124" s="89" t="s">
        <v>19172</v>
      </c>
      <c r="I1124" s="89" t="s">
        <v>19173</v>
      </c>
      <c r="J1124" s="88" t="s">
        <v>19189</v>
      </c>
      <c r="K1124" s="88" t="s">
        <v>20262</v>
      </c>
      <c r="L1124" s="88" t="s">
        <v>20263</v>
      </c>
      <c r="M1124" s="89" t="s">
        <v>20264</v>
      </c>
      <c r="N1124" s="89" t="s">
        <v>435</v>
      </c>
      <c r="O1124" s="90">
        <v>44798</v>
      </c>
      <c r="P1124" s="90">
        <v>44798</v>
      </c>
      <c r="Q1124" s="90">
        <v>44798</v>
      </c>
      <c r="R1124" s="89">
        <v>1131</v>
      </c>
      <c r="S1124" s="89">
        <v>3</v>
      </c>
      <c r="T1124" s="89" t="s">
        <v>19228</v>
      </c>
      <c r="U1124" s="89" t="s">
        <v>20592</v>
      </c>
      <c r="W1124" s="89" t="s">
        <v>4871</v>
      </c>
      <c r="X1124" s="89" t="s">
        <v>435</v>
      </c>
      <c r="Y1124" s="88" t="s">
        <v>7239</v>
      </c>
    </row>
    <row r="1125" spans="1:25" x14ac:dyDescent="0.3">
      <c r="A1125" s="84" t="str">
        <f t="shared" si="17"/>
        <v>dqustan</v>
      </c>
      <c r="B1125" s="88" t="s">
        <v>22367</v>
      </c>
      <c r="C1125" s="89" t="s">
        <v>22368</v>
      </c>
      <c r="D1125" s="89" t="s">
        <v>22369</v>
      </c>
      <c r="E1125" s="89" t="s">
        <v>5630</v>
      </c>
      <c r="F1125" s="88" t="s">
        <v>19395</v>
      </c>
      <c r="G1125" s="89" t="s">
        <v>19030</v>
      </c>
      <c r="H1125" s="89" t="s">
        <v>19172</v>
      </c>
      <c r="I1125" s="89" t="s">
        <v>19173</v>
      </c>
      <c r="J1125" s="88" t="s">
        <v>19189</v>
      </c>
      <c r="K1125" s="88" t="s">
        <v>19200</v>
      </c>
      <c r="L1125" s="88" t="s">
        <v>19200</v>
      </c>
      <c r="M1125" s="89" t="s">
        <v>19396</v>
      </c>
      <c r="N1125" s="89" t="s">
        <v>752</v>
      </c>
      <c r="O1125" s="90">
        <v>44903</v>
      </c>
      <c r="P1125" s="90">
        <v>44903</v>
      </c>
      <c r="Q1125" s="90">
        <v>44903</v>
      </c>
      <c r="R1125" s="89">
        <v>1026</v>
      </c>
      <c r="S1125" s="89">
        <v>2</v>
      </c>
      <c r="T1125" s="89" t="s">
        <v>19209</v>
      </c>
      <c r="U1125" s="89" t="s">
        <v>22370</v>
      </c>
      <c r="W1125" s="89" t="s">
        <v>22371</v>
      </c>
      <c r="X1125" s="89" t="s">
        <v>752</v>
      </c>
      <c r="Y1125" s="88" t="s">
        <v>8877</v>
      </c>
    </row>
    <row r="1126" spans="1:25" x14ac:dyDescent="0.3">
      <c r="A1126" s="84" t="str">
        <f t="shared" si="17"/>
        <v>ssaur</v>
      </c>
      <c r="B1126" s="88" t="s">
        <v>29326</v>
      </c>
      <c r="C1126" s="89" t="s">
        <v>29327</v>
      </c>
      <c r="D1126" s="89" t="s">
        <v>29328</v>
      </c>
      <c r="E1126" s="89" t="s">
        <v>5630</v>
      </c>
      <c r="F1126" s="88" t="s">
        <v>19181</v>
      </c>
      <c r="G1126" s="89" t="s">
        <v>19030</v>
      </c>
      <c r="H1126" s="89" t="s">
        <v>19172</v>
      </c>
      <c r="I1126" s="89" t="s">
        <v>19173</v>
      </c>
      <c r="J1126" s="88" t="s">
        <v>19189</v>
      </c>
      <c r="K1126" s="88" t="s">
        <v>19345</v>
      </c>
      <c r="L1126" s="88" t="s">
        <v>20162</v>
      </c>
      <c r="M1126" s="89" t="s">
        <v>20163</v>
      </c>
      <c r="N1126" s="89" t="s">
        <v>655</v>
      </c>
      <c r="O1126" s="90">
        <v>45022</v>
      </c>
      <c r="P1126" s="90">
        <v>45022</v>
      </c>
      <c r="Q1126" s="90">
        <v>45022</v>
      </c>
      <c r="R1126" s="89">
        <v>907</v>
      </c>
      <c r="S1126" s="89">
        <v>2</v>
      </c>
      <c r="T1126" s="89" t="s">
        <v>19209</v>
      </c>
      <c r="U1126" s="89" t="s">
        <v>29329</v>
      </c>
      <c r="W1126" s="89" t="s">
        <v>3797</v>
      </c>
      <c r="X1126" s="89" t="s">
        <v>435</v>
      </c>
      <c r="Y1126" s="88" t="s">
        <v>29330</v>
      </c>
    </row>
    <row r="1127" spans="1:25" x14ac:dyDescent="0.3">
      <c r="A1127" s="84" t="str">
        <f t="shared" si="17"/>
        <v>elajoie</v>
      </c>
      <c r="B1127" s="88" t="s">
        <v>22837</v>
      </c>
      <c r="C1127" s="89" t="s">
        <v>22838</v>
      </c>
      <c r="D1127" s="89" t="s">
        <v>22839</v>
      </c>
      <c r="E1127" s="89" t="s">
        <v>19170</v>
      </c>
      <c r="F1127" s="88" t="s">
        <v>19171</v>
      </c>
      <c r="G1127" s="89" t="s">
        <v>19029</v>
      </c>
      <c r="H1127" s="89" t="s">
        <v>19172</v>
      </c>
      <c r="I1127" s="89" t="s">
        <v>19173</v>
      </c>
      <c r="J1127" s="88" t="s">
        <v>19189</v>
      </c>
      <c r="K1127" s="88" t="s">
        <v>19374</v>
      </c>
      <c r="L1127" s="88" t="s">
        <v>19375</v>
      </c>
      <c r="M1127" s="89" t="s">
        <v>19376</v>
      </c>
      <c r="N1127" s="89" t="s">
        <v>575</v>
      </c>
      <c r="O1127" s="90">
        <v>45032</v>
      </c>
      <c r="P1127" s="90">
        <v>45032</v>
      </c>
      <c r="Q1127" s="90">
        <v>45032</v>
      </c>
      <c r="R1127" s="89">
        <v>897</v>
      </c>
      <c r="S1127" s="89">
        <v>2</v>
      </c>
      <c r="T1127" s="89" t="s">
        <v>19209</v>
      </c>
      <c r="U1127" s="89" t="s">
        <v>22840</v>
      </c>
      <c r="W1127" s="89" t="s">
        <v>22841</v>
      </c>
      <c r="X1127" s="89" t="s">
        <v>575</v>
      </c>
      <c r="Y1127" s="88" t="s">
        <v>22842</v>
      </c>
    </row>
    <row r="1128" spans="1:25" x14ac:dyDescent="0.3">
      <c r="A1128" s="84" t="str">
        <f t="shared" si="17"/>
        <v>abrook0</v>
      </c>
      <c r="B1128" s="88" t="s">
        <v>19392</v>
      </c>
      <c r="C1128" s="89" t="s">
        <v>19393</v>
      </c>
      <c r="D1128" s="89" t="s">
        <v>19394</v>
      </c>
      <c r="E1128" s="89" t="s">
        <v>5630</v>
      </c>
      <c r="F1128" s="88" t="s">
        <v>19395</v>
      </c>
      <c r="G1128" s="89" t="s">
        <v>19030</v>
      </c>
      <c r="H1128" s="89" t="s">
        <v>19172</v>
      </c>
      <c r="I1128" s="89" t="s">
        <v>19173</v>
      </c>
      <c r="J1128" s="88" t="s">
        <v>19189</v>
      </c>
      <c r="K1128" s="88" t="s">
        <v>19200</v>
      </c>
      <c r="L1128" s="88" t="s">
        <v>19200</v>
      </c>
      <c r="M1128" s="89" t="s">
        <v>19396</v>
      </c>
      <c r="N1128" s="89" t="s">
        <v>752</v>
      </c>
      <c r="O1128" s="90">
        <v>45032</v>
      </c>
      <c r="P1128" s="90">
        <v>45032</v>
      </c>
      <c r="Q1128" s="90">
        <v>45032</v>
      </c>
      <c r="R1128" s="89">
        <v>897</v>
      </c>
      <c r="S1128" s="89">
        <v>2</v>
      </c>
      <c r="T1128" s="89" t="s">
        <v>19209</v>
      </c>
      <c r="U1128" s="89" t="s">
        <v>19397</v>
      </c>
      <c r="W1128" s="89" t="s">
        <v>9171</v>
      </c>
      <c r="X1128" s="89" t="s">
        <v>752</v>
      </c>
      <c r="Y1128" s="88" t="s">
        <v>17537</v>
      </c>
    </row>
    <row r="1129" spans="1:25" x14ac:dyDescent="0.3">
      <c r="A1129" s="84" t="str">
        <f t="shared" si="17"/>
        <v>aalbarr</v>
      </c>
      <c r="B1129" s="88" t="s">
        <v>19233</v>
      </c>
      <c r="C1129" s="89" t="s">
        <v>19234</v>
      </c>
      <c r="D1129" s="89" t="s">
        <v>19235</v>
      </c>
      <c r="E1129" s="89" t="s">
        <v>19170</v>
      </c>
      <c r="F1129" s="88" t="s">
        <v>19236</v>
      </c>
      <c r="G1129" s="89" t="s">
        <v>19032</v>
      </c>
      <c r="H1129" s="89" t="s">
        <v>19227</v>
      </c>
      <c r="I1129" s="89" t="s">
        <v>19173</v>
      </c>
      <c r="J1129" s="88" t="s">
        <v>19174</v>
      </c>
      <c r="K1129" s="88" t="s">
        <v>19216</v>
      </c>
      <c r="L1129" s="88" t="s">
        <v>19237</v>
      </c>
      <c r="M1129" s="89" t="s">
        <v>19238</v>
      </c>
      <c r="N1129" s="89" t="s">
        <v>250</v>
      </c>
      <c r="O1129" s="90">
        <v>45032</v>
      </c>
      <c r="P1129" s="90">
        <v>45032</v>
      </c>
      <c r="Q1129" s="90">
        <v>45032</v>
      </c>
      <c r="R1129" s="89">
        <v>897</v>
      </c>
      <c r="S1129" s="89">
        <v>2</v>
      </c>
      <c r="T1129" s="89" t="s">
        <v>19209</v>
      </c>
      <c r="U1129" s="89" t="s">
        <v>19239</v>
      </c>
      <c r="W1129" s="89" t="s">
        <v>19240</v>
      </c>
      <c r="X1129" s="89" t="s">
        <v>250</v>
      </c>
      <c r="Y1129" s="88" t="s">
        <v>19241</v>
      </c>
    </row>
    <row r="1130" spans="1:25" x14ac:dyDescent="0.3">
      <c r="A1130" s="84" t="str">
        <f t="shared" si="17"/>
        <v>djeanni</v>
      </c>
      <c r="B1130" s="88" t="s">
        <v>22066</v>
      </c>
      <c r="C1130" s="89" t="s">
        <v>22067</v>
      </c>
      <c r="D1130" s="89" t="s">
        <v>22068</v>
      </c>
      <c r="E1130" s="89" t="s">
        <v>5630</v>
      </c>
      <c r="F1130" s="88" t="s">
        <v>19181</v>
      </c>
      <c r="G1130" s="89" t="s">
        <v>19030</v>
      </c>
      <c r="H1130" s="89" t="s">
        <v>19172</v>
      </c>
      <c r="I1130" s="89" t="s">
        <v>19173</v>
      </c>
      <c r="J1130" s="88" t="s">
        <v>19174</v>
      </c>
      <c r="K1130" s="88" t="s">
        <v>19716</v>
      </c>
      <c r="L1130" s="88" t="s">
        <v>21535</v>
      </c>
      <c r="M1130" s="89" t="s">
        <v>17220</v>
      </c>
      <c r="N1130" s="89" t="s">
        <v>297</v>
      </c>
      <c r="O1130" s="90">
        <v>45053</v>
      </c>
      <c r="P1130" s="90">
        <v>45053</v>
      </c>
      <c r="Q1130" s="90">
        <v>45053</v>
      </c>
      <c r="R1130" s="89">
        <v>876</v>
      </c>
      <c r="S1130" s="89">
        <v>2</v>
      </c>
      <c r="T1130" s="89" t="s">
        <v>19209</v>
      </c>
      <c r="U1130" s="89" t="s">
        <v>22069</v>
      </c>
      <c r="W1130" s="89" t="s">
        <v>4143</v>
      </c>
      <c r="X1130" s="89" t="s">
        <v>287</v>
      </c>
      <c r="Y1130" s="88" t="s">
        <v>16048</v>
      </c>
    </row>
    <row r="1131" spans="1:25" x14ac:dyDescent="0.3">
      <c r="A1131" s="84" t="str">
        <f t="shared" si="17"/>
        <v>tnorfle</v>
      </c>
      <c r="B1131" s="88" t="s">
        <v>29749</v>
      </c>
      <c r="C1131" s="89" t="s">
        <v>29750</v>
      </c>
      <c r="D1131" s="89" t="s">
        <v>29751</v>
      </c>
      <c r="E1131" s="89" t="s">
        <v>19170</v>
      </c>
      <c r="F1131" s="88" t="s">
        <v>19171</v>
      </c>
      <c r="G1131" s="89" t="s">
        <v>19029</v>
      </c>
      <c r="H1131" s="89" t="s">
        <v>19172</v>
      </c>
      <c r="I1131" s="89" t="s">
        <v>19173</v>
      </c>
      <c r="J1131" s="88" t="s">
        <v>19189</v>
      </c>
      <c r="K1131" s="88" t="s">
        <v>19273</v>
      </c>
      <c r="L1131" s="88" t="s">
        <v>19274</v>
      </c>
      <c r="M1131" s="89" t="s">
        <v>7733</v>
      </c>
      <c r="N1131" s="89" t="s">
        <v>328</v>
      </c>
      <c r="O1131" s="90">
        <v>45130</v>
      </c>
      <c r="P1131" s="90">
        <v>45130</v>
      </c>
      <c r="Q1131" s="90">
        <v>45130</v>
      </c>
      <c r="R1131" s="89">
        <v>799</v>
      </c>
      <c r="S1131" s="89">
        <v>2</v>
      </c>
      <c r="T1131" s="89" t="s">
        <v>19209</v>
      </c>
      <c r="U1131" s="89" t="s">
        <v>29752</v>
      </c>
      <c r="W1131" s="89" t="s">
        <v>29753</v>
      </c>
      <c r="X1131" s="89" t="s">
        <v>416</v>
      </c>
      <c r="Y1131" s="88" t="s">
        <v>29754</v>
      </c>
    </row>
    <row r="1132" spans="1:25" x14ac:dyDescent="0.3">
      <c r="A1132" s="84" t="str">
        <f t="shared" si="17"/>
        <v>dhallii</v>
      </c>
      <c r="B1132" s="88" t="s">
        <v>21963</v>
      </c>
      <c r="C1132" s="89" t="s">
        <v>21964</v>
      </c>
      <c r="D1132" s="89" t="s">
        <v>21965</v>
      </c>
      <c r="E1132" s="89" t="s">
        <v>19170</v>
      </c>
      <c r="F1132" s="88" t="s">
        <v>20370</v>
      </c>
      <c r="G1132" s="89" t="s">
        <v>20371</v>
      </c>
      <c r="H1132" s="89" t="s">
        <v>19172</v>
      </c>
      <c r="I1132" s="89" t="s">
        <v>19173</v>
      </c>
      <c r="J1132" s="88" t="s">
        <v>19189</v>
      </c>
      <c r="K1132" s="88" t="s">
        <v>19374</v>
      </c>
      <c r="L1132" s="88" t="s">
        <v>19375</v>
      </c>
      <c r="M1132" s="89" t="s">
        <v>19376</v>
      </c>
      <c r="N1132" s="89" t="s">
        <v>575</v>
      </c>
      <c r="O1132" s="90">
        <v>45158</v>
      </c>
      <c r="P1132" s="90">
        <v>45158</v>
      </c>
      <c r="Q1132" s="90">
        <v>45158</v>
      </c>
      <c r="R1132" s="89">
        <v>771</v>
      </c>
      <c r="S1132" s="89">
        <v>2</v>
      </c>
      <c r="T1132" s="89" t="s">
        <v>19209</v>
      </c>
      <c r="U1132" s="89" t="s">
        <v>21966</v>
      </c>
      <c r="W1132" s="89" t="s">
        <v>3439</v>
      </c>
      <c r="X1132" s="89" t="s">
        <v>575</v>
      </c>
      <c r="Y1132" s="88" t="s">
        <v>7675</v>
      </c>
    </row>
    <row r="1133" spans="1:25" x14ac:dyDescent="0.3">
      <c r="A1133" s="84" t="str">
        <f t="shared" si="17"/>
        <v>eshilli</v>
      </c>
      <c r="B1133" s="88" t="s">
        <v>22993</v>
      </c>
      <c r="C1133" s="89" t="s">
        <v>22994</v>
      </c>
      <c r="D1133" s="89" t="s">
        <v>22995</v>
      </c>
      <c r="E1133" s="89" t="s">
        <v>5630</v>
      </c>
      <c r="F1133" s="88" t="s">
        <v>19395</v>
      </c>
      <c r="G1133" s="89" t="s">
        <v>19030</v>
      </c>
      <c r="H1133" s="89" t="s">
        <v>19172</v>
      </c>
      <c r="I1133" s="89" t="s">
        <v>19173</v>
      </c>
      <c r="J1133" s="88" t="s">
        <v>19174</v>
      </c>
      <c r="K1133" s="88" t="s">
        <v>19579</v>
      </c>
      <c r="L1133" s="88" t="s">
        <v>19579</v>
      </c>
      <c r="M1133" s="89" t="s">
        <v>19580</v>
      </c>
      <c r="N1133" s="89" t="s">
        <v>1502</v>
      </c>
      <c r="O1133" s="90">
        <v>45179</v>
      </c>
      <c r="P1133" s="90">
        <v>45179</v>
      </c>
      <c r="Q1133" s="90">
        <v>45179</v>
      </c>
      <c r="R1133" s="89">
        <v>750</v>
      </c>
      <c r="S1133" s="89">
        <v>2</v>
      </c>
      <c r="T1133" s="89" t="s">
        <v>19209</v>
      </c>
      <c r="U1133" s="89" t="s">
        <v>22996</v>
      </c>
      <c r="W1133" s="89" t="s">
        <v>22997</v>
      </c>
      <c r="X1133" s="89" t="s">
        <v>1502</v>
      </c>
      <c r="Y1133" s="88" t="s">
        <v>21942</v>
      </c>
    </row>
    <row r="1134" spans="1:25" x14ac:dyDescent="0.3">
      <c r="A1134" s="84" t="str">
        <f t="shared" si="17"/>
        <v>dhawley</v>
      </c>
      <c r="B1134" s="88" t="s">
        <v>21988</v>
      </c>
      <c r="C1134" s="89" t="s">
        <v>21989</v>
      </c>
      <c r="D1134" s="89" t="s">
        <v>21990</v>
      </c>
      <c r="E1134" s="89" t="s">
        <v>19036</v>
      </c>
      <c r="F1134" s="88" t="s">
        <v>19171</v>
      </c>
      <c r="G1134" s="89" t="s">
        <v>19029</v>
      </c>
      <c r="H1134" s="89" t="s">
        <v>19172</v>
      </c>
      <c r="I1134" s="89" t="s">
        <v>19173</v>
      </c>
      <c r="J1134" s="88" t="s">
        <v>19189</v>
      </c>
      <c r="K1134" s="88" t="s">
        <v>19345</v>
      </c>
      <c r="L1134" s="88" t="s">
        <v>19346</v>
      </c>
      <c r="M1134" s="89" t="s">
        <v>19347</v>
      </c>
      <c r="N1134" s="89" t="s">
        <v>382</v>
      </c>
      <c r="O1134" s="90">
        <v>45186</v>
      </c>
      <c r="P1134" s="90">
        <v>45186</v>
      </c>
      <c r="Q1134" s="90">
        <v>45186</v>
      </c>
      <c r="R1134" s="89">
        <v>743</v>
      </c>
      <c r="S1134" s="89">
        <v>2</v>
      </c>
      <c r="T1134" s="89" t="s">
        <v>19209</v>
      </c>
      <c r="U1134" s="89" t="s">
        <v>21991</v>
      </c>
      <c r="V1134" s="89">
        <v>22</v>
      </c>
      <c r="W1134" s="89" t="s">
        <v>21992</v>
      </c>
      <c r="X1134" s="89" t="s">
        <v>382</v>
      </c>
      <c r="Y1134" s="88" t="s">
        <v>21993</v>
      </c>
    </row>
    <row r="1135" spans="1:25" x14ac:dyDescent="0.3">
      <c r="A1135" s="84" t="str">
        <f t="shared" si="17"/>
        <v>mfelch</v>
      </c>
      <c r="B1135" s="88" t="s">
        <v>26679</v>
      </c>
      <c r="C1135" s="89" t="s">
        <v>26680</v>
      </c>
      <c r="D1135" s="89" t="s">
        <v>26681</v>
      </c>
      <c r="E1135" s="89" t="s">
        <v>19170</v>
      </c>
      <c r="F1135" s="88" t="s">
        <v>19181</v>
      </c>
      <c r="G1135" s="89" t="s">
        <v>19030</v>
      </c>
      <c r="H1135" s="89" t="s">
        <v>19172</v>
      </c>
      <c r="I1135" s="89" t="s">
        <v>19173</v>
      </c>
      <c r="J1135" s="88" t="s">
        <v>19174</v>
      </c>
      <c r="K1135" s="88" t="s">
        <v>19207</v>
      </c>
      <c r="L1135" s="88" t="s">
        <v>19208</v>
      </c>
      <c r="M1135" s="89" t="s">
        <v>10249</v>
      </c>
      <c r="N1135" s="89" t="s">
        <v>219</v>
      </c>
      <c r="O1135" s="90">
        <v>45200</v>
      </c>
      <c r="P1135" s="90">
        <v>45200</v>
      </c>
      <c r="Q1135" s="90">
        <v>45200</v>
      </c>
      <c r="R1135" s="89">
        <v>729</v>
      </c>
      <c r="S1135" s="89">
        <v>1</v>
      </c>
      <c r="T1135" s="89" t="s">
        <v>19209</v>
      </c>
      <c r="U1135" s="89" t="s">
        <v>26682</v>
      </c>
      <c r="V1135" s="89" t="s">
        <v>26683</v>
      </c>
      <c r="W1135" s="89" t="s">
        <v>26684</v>
      </c>
      <c r="X1135" s="89" t="s">
        <v>219</v>
      </c>
      <c r="Y1135" s="88" t="s">
        <v>26685</v>
      </c>
    </row>
    <row r="1136" spans="1:25" x14ac:dyDescent="0.3">
      <c r="A1136" s="84" t="str">
        <f t="shared" si="17"/>
        <v>bsmith</v>
      </c>
      <c r="B1136" s="88" t="s">
        <v>20804</v>
      </c>
      <c r="C1136" s="89" t="s">
        <v>20805</v>
      </c>
      <c r="D1136" s="89" t="s">
        <v>20806</v>
      </c>
      <c r="E1136" s="89" t="s">
        <v>19170</v>
      </c>
      <c r="F1136" s="88" t="s">
        <v>19171</v>
      </c>
      <c r="G1136" s="89" t="s">
        <v>19029</v>
      </c>
      <c r="H1136" s="89" t="s">
        <v>19172</v>
      </c>
      <c r="I1136" s="89" t="s">
        <v>19173</v>
      </c>
      <c r="J1136" s="88" t="s">
        <v>19174</v>
      </c>
      <c r="K1136" s="88" t="s">
        <v>19716</v>
      </c>
      <c r="L1136" s="88" t="s">
        <v>19717</v>
      </c>
      <c r="M1136" s="89" t="s">
        <v>5847</v>
      </c>
      <c r="N1136" s="89" t="s">
        <v>279</v>
      </c>
      <c r="O1136" s="90">
        <v>45242</v>
      </c>
      <c r="P1136" s="90">
        <v>45242</v>
      </c>
      <c r="Q1136" s="90">
        <v>45242</v>
      </c>
      <c r="R1136" s="89">
        <v>687</v>
      </c>
      <c r="S1136" s="89">
        <v>1</v>
      </c>
      <c r="T1136" s="89" t="s">
        <v>19209</v>
      </c>
      <c r="U1136" s="89" t="s">
        <v>20807</v>
      </c>
      <c r="W1136" s="89" t="s">
        <v>1032</v>
      </c>
      <c r="X1136" s="89" t="s">
        <v>279</v>
      </c>
      <c r="Y1136" s="88" t="s">
        <v>20808</v>
      </c>
    </row>
    <row r="1137" spans="1:25" x14ac:dyDescent="0.3">
      <c r="A1137" s="84" t="str">
        <f t="shared" si="17"/>
        <v>jwilli3</v>
      </c>
      <c r="B1137" s="88" t="s">
        <v>25730</v>
      </c>
      <c r="C1137" s="89" t="s">
        <v>25731</v>
      </c>
      <c r="D1137" s="89" t="s">
        <v>25732</v>
      </c>
      <c r="E1137" s="89" t="s">
        <v>19170</v>
      </c>
      <c r="F1137" s="88" t="s">
        <v>19181</v>
      </c>
      <c r="G1137" s="89" t="s">
        <v>19030</v>
      </c>
      <c r="H1137" s="89" t="s">
        <v>19172</v>
      </c>
      <c r="I1137" s="89" t="s">
        <v>19173</v>
      </c>
      <c r="J1137" s="88" t="s">
        <v>19174</v>
      </c>
      <c r="K1137" s="88" t="s">
        <v>19207</v>
      </c>
      <c r="L1137" s="88" t="s">
        <v>19208</v>
      </c>
      <c r="M1137" s="89" t="s">
        <v>10249</v>
      </c>
      <c r="N1137" s="89" t="s">
        <v>219</v>
      </c>
      <c r="O1137" s="90">
        <v>45277</v>
      </c>
      <c r="P1137" s="90">
        <v>45277</v>
      </c>
      <c r="Q1137" s="90">
        <v>45277</v>
      </c>
      <c r="R1137" s="89">
        <v>652</v>
      </c>
      <c r="S1137" s="89">
        <v>1</v>
      </c>
      <c r="T1137" s="89" t="s">
        <v>19209</v>
      </c>
      <c r="U1137" s="89" t="s">
        <v>25733</v>
      </c>
      <c r="W1137" s="89" t="s">
        <v>19231</v>
      </c>
      <c r="X1137" s="89" t="s">
        <v>219</v>
      </c>
      <c r="Y1137" s="88" t="s">
        <v>19232</v>
      </c>
    </row>
    <row r="1138" spans="1:25" x14ac:dyDescent="0.3">
      <c r="A1138" s="84" t="str">
        <f t="shared" si="17"/>
        <v>rsande0</v>
      </c>
      <c r="B1138" s="88" t="s">
        <v>28676</v>
      </c>
      <c r="C1138" s="89" t="s">
        <v>28677</v>
      </c>
      <c r="D1138" s="89" t="s">
        <v>28678</v>
      </c>
      <c r="E1138" s="89" t="s">
        <v>5630</v>
      </c>
      <c r="F1138" s="88" t="s">
        <v>20616</v>
      </c>
      <c r="G1138" s="89" t="s">
        <v>20617</v>
      </c>
      <c r="H1138" s="89" t="s">
        <v>19172</v>
      </c>
      <c r="I1138" s="89" t="s">
        <v>19173</v>
      </c>
      <c r="J1138" s="88" t="s">
        <v>19189</v>
      </c>
      <c r="K1138" s="88" t="s">
        <v>19374</v>
      </c>
      <c r="L1138" s="88" t="s">
        <v>19492</v>
      </c>
      <c r="M1138" s="89" t="s">
        <v>19493</v>
      </c>
      <c r="N1138" s="89" t="s">
        <v>268</v>
      </c>
      <c r="O1138" s="90">
        <v>45291</v>
      </c>
      <c r="P1138" s="90">
        <v>45291</v>
      </c>
      <c r="Q1138" s="90">
        <v>45291</v>
      </c>
      <c r="R1138" s="89">
        <v>638</v>
      </c>
      <c r="S1138" s="89">
        <v>1</v>
      </c>
      <c r="T1138" s="89" t="s">
        <v>19209</v>
      </c>
      <c r="U1138" s="89" t="s">
        <v>8808</v>
      </c>
      <c r="V1138" s="89" t="s">
        <v>28679</v>
      </c>
      <c r="W1138" s="89" t="s">
        <v>8810</v>
      </c>
      <c r="X1138" s="89" t="s">
        <v>268</v>
      </c>
      <c r="Y1138" s="88" t="s">
        <v>8811</v>
      </c>
    </row>
    <row r="1139" spans="1:25" x14ac:dyDescent="0.3">
      <c r="A1139" s="84" t="str">
        <f t="shared" si="17"/>
        <v>vwhaley</v>
      </c>
      <c r="B1139" s="88" t="s">
        <v>30102</v>
      </c>
      <c r="C1139" s="89" t="s">
        <v>30103</v>
      </c>
      <c r="D1139" s="89" t="s">
        <v>30104</v>
      </c>
      <c r="E1139" s="89" t="s">
        <v>5630</v>
      </c>
      <c r="F1139" s="88" t="s">
        <v>19171</v>
      </c>
      <c r="G1139" s="89" t="s">
        <v>19029</v>
      </c>
      <c r="H1139" s="89" t="s">
        <v>19172</v>
      </c>
      <c r="I1139" s="89" t="s">
        <v>19173</v>
      </c>
      <c r="J1139" s="88" t="s">
        <v>19189</v>
      </c>
      <c r="K1139" s="88" t="s">
        <v>19273</v>
      </c>
      <c r="L1139" s="88" t="s">
        <v>19274</v>
      </c>
      <c r="M1139" s="89" t="s">
        <v>7733</v>
      </c>
      <c r="N1139" s="89" t="s">
        <v>328</v>
      </c>
      <c r="O1139" s="90">
        <v>45340</v>
      </c>
      <c r="P1139" s="90">
        <v>45340</v>
      </c>
      <c r="Q1139" s="90">
        <v>45340</v>
      </c>
      <c r="R1139" s="89">
        <v>589</v>
      </c>
      <c r="S1139" s="89">
        <v>1</v>
      </c>
      <c r="T1139" s="89" t="s">
        <v>19209</v>
      </c>
      <c r="U1139" s="89" t="s">
        <v>30105</v>
      </c>
      <c r="W1139" s="89" t="s">
        <v>12009</v>
      </c>
      <c r="X1139" s="89" t="s">
        <v>375</v>
      </c>
      <c r="Y1139" s="88" t="s">
        <v>15679</v>
      </c>
    </row>
    <row r="1140" spans="1:25" x14ac:dyDescent="0.3">
      <c r="A1140" s="84" t="str">
        <f t="shared" si="17"/>
        <v>bochoa</v>
      </c>
      <c r="B1140" s="88" t="s">
        <v>20711</v>
      </c>
      <c r="C1140" s="89" t="s">
        <v>20712</v>
      </c>
      <c r="D1140" s="89" t="s">
        <v>20713</v>
      </c>
      <c r="E1140" s="89" t="s">
        <v>19170</v>
      </c>
      <c r="F1140" s="88" t="s">
        <v>19181</v>
      </c>
      <c r="G1140" s="89" t="s">
        <v>19030</v>
      </c>
      <c r="H1140" s="89" t="s">
        <v>19172</v>
      </c>
      <c r="I1140" s="89" t="s">
        <v>19173</v>
      </c>
      <c r="J1140" s="88" t="s">
        <v>19174</v>
      </c>
      <c r="K1140" s="88" t="s">
        <v>19258</v>
      </c>
      <c r="L1140" s="88" t="s">
        <v>19259</v>
      </c>
      <c r="M1140" s="89" t="s">
        <v>19260</v>
      </c>
      <c r="N1140" s="89" t="s">
        <v>279</v>
      </c>
      <c r="O1140" s="90">
        <v>45326</v>
      </c>
      <c r="P1140" s="90">
        <v>45326</v>
      </c>
      <c r="Q1140" s="90">
        <v>45326</v>
      </c>
      <c r="R1140" s="89">
        <v>603</v>
      </c>
      <c r="S1140" s="89">
        <v>1</v>
      </c>
      <c r="T1140" s="89" t="s">
        <v>19209</v>
      </c>
      <c r="U1140" s="89" t="s">
        <v>20714</v>
      </c>
      <c r="W1140" s="89" t="s">
        <v>1001</v>
      </c>
      <c r="X1140" s="89" t="s">
        <v>279</v>
      </c>
      <c r="Y1140" s="88" t="s">
        <v>18805</v>
      </c>
    </row>
    <row r="1141" spans="1:25" x14ac:dyDescent="0.3">
      <c r="A1141" s="84" t="str">
        <f t="shared" si="17"/>
        <v>khuffm0</v>
      </c>
      <c r="B1141" s="88" t="s">
        <v>25923</v>
      </c>
      <c r="C1141" s="89" t="s">
        <v>25924</v>
      </c>
      <c r="D1141" s="89" t="s">
        <v>25925</v>
      </c>
      <c r="E1141" s="89" t="s">
        <v>19170</v>
      </c>
      <c r="F1141" s="88" t="s">
        <v>19236</v>
      </c>
      <c r="G1141" s="89" t="s">
        <v>19032</v>
      </c>
      <c r="H1141" s="89" t="s">
        <v>19227</v>
      </c>
      <c r="I1141" s="89" t="s">
        <v>19173</v>
      </c>
      <c r="J1141" s="88" t="s">
        <v>19189</v>
      </c>
      <c r="K1141" s="88" t="s">
        <v>19190</v>
      </c>
      <c r="L1141" s="88" t="s">
        <v>19191</v>
      </c>
      <c r="M1141" s="89" t="s">
        <v>19192</v>
      </c>
      <c r="N1141" s="89" t="s">
        <v>297</v>
      </c>
      <c r="O1141" s="90">
        <v>45361</v>
      </c>
      <c r="P1141" s="90">
        <v>45718</v>
      </c>
      <c r="Q1141" s="90">
        <v>45718</v>
      </c>
      <c r="R1141" s="89">
        <v>211</v>
      </c>
      <c r="S1141" s="89">
        <v>0</v>
      </c>
      <c r="T1141" s="89" t="s">
        <v>19176</v>
      </c>
      <c r="U1141" s="89" t="s">
        <v>25926</v>
      </c>
      <c r="W1141" s="89" t="s">
        <v>25927</v>
      </c>
      <c r="X1141" s="89" t="s">
        <v>297</v>
      </c>
      <c r="Y1141" s="88" t="s">
        <v>25928</v>
      </c>
    </row>
    <row r="1142" spans="1:25" x14ac:dyDescent="0.3">
      <c r="A1142" s="84" t="str">
        <f t="shared" si="17"/>
        <v>vscalis</v>
      </c>
      <c r="B1142" s="88" t="s">
        <v>30077</v>
      </c>
      <c r="C1142" s="89" t="s">
        <v>30078</v>
      </c>
      <c r="D1142" s="89" t="s">
        <v>30079</v>
      </c>
      <c r="E1142" s="89" t="s">
        <v>5630</v>
      </c>
      <c r="F1142" s="88" t="s">
        <v>19171</v>
      </c>
      <c r="G1142" s="89" t="s">
        <v>19029</v>
      </c>
      <c r="H1142" s="89" t="s">
        <v>19172</v>
      </c>
      <c r="I1142" s="89" t="s">
        <v>19173</v>
      </c>
      <c r="J1142" s="88" t="s">
        <v>19174</v>
      </c>
      <c r="K1142" s="88" t="s">
        <v>19175</v>
      </c>
      <c r="L1142" s="88" t="s">
        <v>16610</v>
      </c>
      <c r="M1142" s="89" t="s">
        <v>9597</v>
      </c>
      <c r="N1142" s="89" t="s">
        <v>219</v>
      </c>
      <c r="O1142" s="90">
        <v>45382</v>
      </c>
      <c r="P1142" s="90">
        <v>45382</v>
      </c>
      <c r="Q1142" s="90">
        <v>45382</v>
      </c>
      <c r="R1142" s="89">
        <v>547</v>
      </c>
      <c r="S1142" s="89">
        <v>1</v>
      </c>
      <c r="T1142" s="89" t="s">
        <v>19209</v>
      </c>
      <c r="U1142" s="89" t="s">
        <v>30080</v>
      </c>
      <c r="W1142" s="89" t="s">
        <v>28490</v>
      </c>
      <c r="X1142" s="89" t="s">
        <v>219</v>
      </c>
      <c r="Y1142" s="88" t="s">
        <v>17024</v>
      </c>
    </row>
    <row r="1143" spans="1:25" x14ac:dyDescent="0.3">
      <c r="A1143" s="84" t="str">
        <f t="shared" si="17"/>
        <v>zrockwe</v>
      </c>
      <c r="B1143" s="88" t="s">
        <v>30426</v>
      </c>
      <c r="C1143" s="89" t="s">
        <v>30427</v>
      </c>
      <c r="D1143" s="89" t="s">
        <v>30428</v>
      </c>
      <c r="E1143" s="89" t="s">
        <v>19170</v>
      </c>
      <c r="F1143" s="88" t="s">
        <v>19181</v>
      </c>
      <c r="G1143" s="89" t="s">
        <v>19030</v>
      </c>
      <c r="H1143" s="89" t="s">
        <v>19172</v>
      </c>
      <c r="I1143" s="89" t="s">
        <v>19173</v>
      </c>
      <c r="J1143" s="88" t="s">
        <v>19174</v>
      </c>
      <c r="K1143" s="88" t="s">
        <v>19301</v>
      </c>
      <c r="L1143" s="88" t="s">
        <v>19301</v>
      </c>
      <c r="M1143" s="89" t="s">
        <v>19819</v>
      </c>
      <c r="N1143" s="89" t="s">
        <v>760</v>
      </c>
      <c r="O1143" s="90">
        <v>45396</v>
      </c>
      <c r="P1143" s="90">
        <v>45396</v>
      </c>
      <c r="Q1143" s="90">
        <v>45396</v>
      </c>
      <c r="R1143" s="89">
        <v>533</v>
      </c>
      <c r="S1143" s="89">
        <v>1</v>
      </c>
      <c r="T1143" s="89" t="s">
        <v>19209</v>
      </c>
      <c r="U1143" s="89" t="s">
        <v>30429</v>
      </c>
      <c r="W1143" s="89" t="s">
        <v>2209</v>
      </c>
      <c r="X1143" s="89" t="s">
        <v>760</v>
      </c>
      <c r="Y1143" s="88" t="s">
        <v>30430</v>
      </c>
    </row>
    <row r="1144" spans="1:25" x14ac:dyDescent="0.3">
      <c r="A1144" s="84" t="str">
        <f t="shared" si="17"/>
        <v>jdickso</v>
      </c>
      <c r="B1144" s="88" t="s">
        <v>24346</v>
      </c>
      <c r="C1144" s="89" t="s">
        <v>24347</v>
      </c>
      <c r="D1144" s="89" t="s">
        <v>24348</v>
      </c>
      <c r="E1144" s="89" t="s">
        <v>5630</v>
      </c>
      <c r="F1144" s="88" t="s">
        <v>19215</v>
      </c>
      <c r="G1144" s="89" t="s">
        <v>19033</v>
      </c>
      <c r="H1144" s="89" t="s">
        <v>19172</v>
      </c>
      <c r="I1144" s="89" t="s">
        <v>19173</v>
      </c>
      <c r="J1144" s="88" t="s">
        <v>19174</v>
      </c>
      <c r="K1144" s="88" t="s">
        <v>19360</v>
      </c>
      <c r="L1144" s="88" t="s">
        <v>23248</v>
      </c>
      <c r="M1144" s="89" t="s">
        <v>19362</v>
      </c>
      <c r="N1144" s="89" t="s">
        <v>1463</v>
      </c>
      <c r="O1144" s="90">
        <v>45424</v>
      </c>
      <c r="P1144" s="90">
        <v>45424</v>
      </c>
      <c r="Q1144" s="90">
        <v>45424</v>
      </c>
      <c r="R1144" s="89">
        <v>505</v>
      </c>
      <c r="S1144" s="89">
        <v>1</v>
      </c>
      <c r="T1144" s="89" t="s">
        <v>19209</v>
      </c>
      <c r="U1144" s="89" t="s">
        <v>24349</v>
      </c>
      <c r="W1144" s="89" t="s">
        <v>24350</v>
      </c>
      <c r="X1144" s="89" t="s">
        <v>812</v>
      </c>
      <c r="Y1144" s="88" t="s">
        <v>7436</v>
      </c>
    </row>
    <row r="1145" spans="1:25" x14ac:dyDescent="0.3">
      <c r="A1145" s="84" t="str">
        <f t="shared" si="17"/>
        <v>aparker</v>
      </c>
      <c r="B1145" s="88" t="s">
        <v>19999</v>
      </c>
      <c r="C1145" s="89" t="s">
        <v>20000</v>
      </c>
      <c r="D1145" s="89" t="s">
        <v>20001</v>
      </c>
      <c r="E1145" s="89" t="s">
        <v>5630</v>
      </c>
      <c r="F1145" s="88" t="s">
        <v>19171</v>
      </c>
      <c r="G1145" s="89" t="s">
        <v>19029</v>
      </c>
      <c r="H1145" s="89" t="s">
        <v>19172</v>
      </c>
      <c r="I1145" s="89" t="s">
        <v>19173</v>
      </c>
      <c r="J1145" s="88" t="s">
        <v>19174</v>
      </c>
      <c r="K1145" s="88" t="s">
        <v>19245</v>
      </c>
      <c r="L1145" s="88" t="s">
        <v>20002</v>
      </c>
      <c r="M1145" s="89" t="s">
        <v>19319</v>
      </c>
      <c r="N1145" s="89" t="s">
        <v>1675</v>
      </c>
      <c r="O1145" s="90">
        <v>45480</v>
      </c>
      <c r="P1145" s="90">
        <v>45480</v>
      </c>
      <c r="Q1145" s="90">
        <v>45480</v>
      </c>
      <c r="R1145" s="89">
        <v>449</v>
      </c>
      <c r="S1145" s="89">
        <v>1</v>
      </c>
      <c r="T1145" s="89" t="s">
        <v>19209</v>
      </c>
      <c r="U1145" s="89" t="s">
        <v>20003</v>
      </c>
      <c r="W1145" s="89" t="s">
        <v>1674</v>
      </c>
      <c r="X1145" s="89" t="s">
        <v>1675</v>
      </c>
      <c r="Y1145" s="88" t="s">
        <v>14767</v>
      </c>
    </row>
    <row r="1146" spans="1:25" x14ac:dyDescent="0.3">
      <c r="A1146" s="84" t="str">
        <f t="shared" si="17"/>
        <v>dcrensh</v>
      </c>
      <c r="B1146" s="88" t="s">
        <v>21813</v>
      </c>
      <c r="C1146" s="89" t="s">
        <v>21814</v>
      </c>
      <c r="D1146" s="89" t="s">
        <v>21815</v>
      </c>
      <c r="E1146" s="89" t="s">
        <v>5630</v>
      </c>
      <c r="F1146" s="88" t="s">
        <v>19171</v>
      </c>
      <c r="G1146" s="89" t="s">
        <v>19029</v>
      </c>
      <c r="H1146" s="89" t="s">
        <v>19172</v>
      </c>
      <c r="I1146" s="89" t="s">
        <v>19173</v>
      </c>
      <c r="J1146" s="88" t="s">
        <v>19174</v>
      </c>
      <c r="K1146" s="88" t="s">
        <v>19401</v>
      </c>
      <c r="L1146" s="88" t="s">
        <v>19764</v>
      </c>
      <c r="M1146" s="89" t="s">
        <v>8645</v>
      </c>
      <c r="N1146" s="89" t="s">
        <v>407</v>
      </c>
      <c r="O1146" s="90">
        <v>45487</v>
      </c>
      <c r="P1146" s="90">
        <v>45487</v>
      </c>
      <c r="Q1146" s="90">
        <v>45487</v>
      </c>
      <c r="R1146" s="89">
        <v>442</v>
      </c>
      <c r="S1146" s="89">
        <v>1</v>
      </c>
      <c r="T1146" s="89" t="s">
        <v>19209</v>
      </c>
      <c r="U1146" s="89" t="s">
        <v>21816</v>
      </c>
      <c r="W1146" s="89" t="s">
        <v>21817</v>
      </c>
      <c r="X1146" s="89" t="s">
        <v>287</v>
      </c>
      <c r="Y1146" s="88" t="s">
        <v>21818</v>
      </c>
    </row>
    <row r="1147" spans="1:25" x14ac:dyDescent="0.3">
      <c r="A1147" s="84" t="str">
        <f t="shared" si="17"/>
        <v>tphill0</v>
      </c>
      <c r="B1147" s="88" t="s">
        <v>29780</v>
      </c>
      <c r="C1147" s="89" t="s">
        <v>29781</v>
      </c>
      <c r="D1147" s="89" t="s">
        <v>29782</v>
      </c>
      <c r="E1147" s="89" t="s">
        <v>5630</v>
      </c>
      <c r="F1147" s="88" t="s">
        <v>19171</v>
      </c>
      <c r="G1147" s="89" t="s">
        <v>19029</v>
      </c>
      <c r="H1147" s="89" t="s">
        <v>19172</v>
      </c>
      <c r="I1147" s="89" t="s">
        <v>19173</v>
      </c>
      <c r="J1147" s="88" t="s">
        <v>19189</v>
      </c>
      <c r="K1147" s="88" t="s">
        <v>19294</v>
      </c>
      <c r="L1147" s="88" t="s">
        <v>19295</v>
      </c>
      <c r="M1147" s="89" t="s">
        <v>19296</v>
      </c>
      <c r="N1147" s="89" t="s">
        <v>541</v>
      </c>
      <c r="O1147" s="90">
        <v>45494</v>
      </c>
      <c r="P1147" s="90">
        <v>45494</v>
      </c>
      <c r="Q1147" s="90">
        <v>45494</v>
      </c>
      <c r="R1147" s="89">
        <v>435</v>
      </c>
      <c r="S1147" s="89">
        <v>1</v>
      </c>
      <c r="T1147" s="89" t="s">
        <v>19209</v>
      </c>
      <c r="U1147" s="89" t="s">
        <v>29783</v>
      </c>
      <c r="V1147" s="89" t="s">
        <v>29784</v>
      </c>
      <c r="W1147" s="89" t="s">
        <v>4295</v>
      </c>
      <c r="X1147" s="89" t="s">
        <v>541</v>
      </c>
      <c r="Y1147" s="88" t="s">
        <v>12611</v>
      </c>
    </row>
    <row r="1148" spans="1:25" x14ac:dyDescent="0.3">
      <c r="A1148" s="84" t="str">
        <f t="shared" si="17"/>
        <v>evenega</v>
      </c>
      <c r="B1148" s="88" t="s">
        <v>23026</v>
      </c>
      <c r="C1148" s="89" t="s">
        <v>23027</v>
      </c>
      <c r="D1148" s="89" t="s">
        <v>23028</v>
      </c>
      <c r="E1148" s="89" t="s">
        <v>19170</v>
      </c>
      <c r="F1148" s="88" t="s">
        <v>19171</v>
      </c>
      <c r="G1148" s="89" t="s">
        <v>19029</v>
      </c>
      <c r="H1148" s="89" t="s">
        <v>19172</v>
      </c>
      <c r="I1148" s="89" t="s">
        <v>19173</v>
      </c>
      <c r="J1148" s="88" t="s">
        <v>19174</v>
      </c>
      <c r="K1148" s="88" t="s">
        <v>19175</v>
      </c>
      <c r="L1148" s="88" t="s">
        <v>19182</v>
      </c>
      <c r="M1148" s="89" t="s">
        <v>9597</v>
      </c>
      <c r="N1148" s="89" t="s">
        <v>219</v>
      </c>
      <c r="O1148" s="90">
        <v>45522</v>
      </c>
      <c r="P1148" s="90">
        <v>45522</v>
      </c>
      <c r="Q1148" s="90">
        <v>45522</v>
      </c>
      <c r="R1148" s="89">
        <v>407</v>
      </c>
      <c r="S1148" s="89">
        <v>1</v>
      </c>
      <c r="T1148" s="89" t="s">
        <v>19209</v>
      </c>
      <c r="U1148" s="89" t="s">
        <v>23029</v>
      </c>
      <c r="W1148" s="89" t="s">
        <v>6631</v>
      </c>
      <c r="X1148" s="89" t="s">
        <v>219</v>
      </c>
      <c r="Y1148" s="88" t="s">
        <v>20257</v>
      </c>
    </row>
    <row r="1149" spans="1:25" x14ac:dyDescent="0.3">
      <c r="A1149" s="84" t="str">
        <f t="shared" si="17"/>
        <v>jperez1</v>
      </c>
      <c r="B1149" s="88" t="s">
        <v>25261</v>
      </c>
      <c r="C1149" s="89" t="s">
        <v>25262</v>
      </c>
      <c r="D1149" s="89" t="s">
        <v>25263</v>
      </c>
      <c r="E1149" s="89" t="s">
        <v>19170</v>
      </c>
      <c r="F1149" s="88" t="s">
        <v>19171</v>
      </c>
      <c r="G1149" s="89" t="s">
        <v>19029</v>
      </c>
      <c r="H1149" s="89" t="s">
        <v>19172</v>
      </c>
      <c r="I1149" s="89" t="s">
        <v>19173</v>
      </c>
      <c r="J1149" s="88" t="s">
        <v>19189</v>
      </c>
      <c r="K1149" s="88" t="s">
        <v>19415</v>
      </c>
      <c r="L1149" s="88" t="s">
        <v>6684</v>
      </c>
      <c r="M1149" s="89" t="s">
        <v>19416</v>
      </c>
      <c r="N1149" s="89" t="s">
        <v>318</v>
      </c>
      <c r="O1149" s="90">
        <v>45564</v>
      </c>
      <c r="P1149" s="90">
        <v>45564</v>
      </c>
      <c r="Q1149" s="90">
        <v>45564</v>
      </c>
      <c r="R1149" s="89">
        <v>365</v>
      </c>
      <c r="S1149" s="89">
        <v>1</v>
      </c>
      <c r="T1149" s="89" t="s">
        <v>19209</v>
      </c>
      <c r="U1149" s="89" t="s">
        <v>25264</v>
      </c>
      <c r="V1149" s="89" t="s">
        <v>25265</v>
      </c>
      <c r="W1149" s="89" t="s">
        <v>317</v>
      </c>
      <c r="X1149" s="89" t="s">
        <v>318</v>
      </c>
      <c r="Y1149" s="88" t="s">
        <v>25266</v>
      </c>
    </row>
    <row r="1150" spans="1:25" x14ac:dyDescent="0.3">
      <c r="A1150" s="84" t="str">
        <f t="shared" si="17"/>
        <v>mwarne0</v>
      </c>
      <c r="B1150" s="88" t="s">
        <v>27337</v>
      </c>
      <c r="C1150" s="89" t="s">
        <v>27338</v>
      </c>
      <c r="D1150" s="89" t="s">
        <v>27339</v>
      </c>
      <c r="E1150" s="89" t="s">
        <v>19170</v>
      </c>
      <c r="F1150" s="88" t="s">
        <v>19171</v>
      </c>
      <c r="G1150" s="89" t="s">
        <v>19029</v>
      </c>
      <c r="H1150" s="89" t="s">
        <v>19172</v>
      </c>
      <c r="I1150" s="89" t="s">
        <v>19173</v>
      </c>
      <c r="J1150" s="88" t="s">
        <v>19189</v>
      </c>
      <c r="K1150" s="88" t="s">
        <v>19333</v>
      </c>
      <c r="L1150" s="88" t="s">
        <v>21478</v>
      </c>
      <c r="M1150" s="89" t="s">
        <v>9382</v>
      </c>
      <c r="N1150" s="89" t="s">
        <v>366</v>
      </c>
      <c r="O1150" s="90">
        <v>45564</v>
      </c>
      <c r="P1150" s="90">
        <v>45564</v>
      </c>
      <c r="Q1150" s="90">
        <v>45564</v>
      </c>
      <c r="R1150" s="89">
        <v>365</v>
      </c>
      <c r="S1150" s="89">
        <v>1</v>
      </c>
      <c r="T1150" s="89" t="s">
        <v>19209</v>
      </c>
      <c r="U1150" s="89" t="s">
        <v>27340</v>
      </c>
      <c r="W1150" s="89" t="s">
        <v>24161</v>
      </c>
      <c r="X1150" s="89" t="s">
        <v>366</v>
      </c>
      <c r="Y1150" s="88" t="s">
        <v>27341</v>
      </c>
    </row>
    <row r="1151" spans="1:25" x14ac:dyDescent="0.3">
      <c r="A1151" s="84" t="str">
        <f t="shared" si="17"/>
        <v>sjamrow</v>
      </c>
      <c r="B1151" s="88" t="s">
        <v>29101</v>
      </c>
      <c r="C1151" s="89" t="s">
        <v>29102</v>
      </c>
      <c r="D1151" s="89" t="s">
        <v>29103</v>
      </c>
      <c r="E1151" s="89" t="s">
        <v>5630</v>
      </c>
      <c r="F1151" s="88" t="s">
        <v>19386</v>
      </c>
      <c r="G1151" s="89" t="s">
        <v>19387</v>
      </c>
      <c r="H1151" s="89" t="s">
        <v>19172</v>
      </c>
      <c r="I1151" s="89" t="s">
        <v>19173</v>
      </c>
      <c r="J1151" s="88" t="s">
        <v>19189</v>
      </c>
      <c r="K1151" s="88" t="s">
        <v>19374</v>
      </c>
      <c r="L1151" s="88" t="s">
        <v>19375</v>
      </c>
      <c r="M1151" s="89" t="s">
        <v>19376</v>
      </c>
      <c r="N1151" s="89" t="s">
        <v>575</v>
      </c>
      <c r="O1151" s="90">
        <v>45578</v>
      </c>
      <c r="P1151" s="90">
        <v>45578</v>
      </c>
      <c r="Q1151" s="90">
        <v>45578</v>
      </c>
      <c r="R1151" s="89">
        <v>351</v>
      </c>
      <c r="S1151" s="89">
        <v>0</v>
      </c>
      <c r="T1151" s="89" t="s">
        <v>19176</v>
      </c>
      <c r="U1151" s="89" t="s">
        <v>29104</v>
      </c>
      <c r="W1151" s="89" t="s">
        <v>4418</v>
      </c>
      <c r="X1151" s="89" t="s">
        <v>575</v>
      </c>
      <c r="Y1151" s="88" t="s">
        <v>15109</v>
      </c>
    </row>
    <row r="1152" spans="1:25" x14ac:dyDescent="0.3">
      <c r="A1152" s="84" t="str">
        <f t="shared" si="17"/>
        <v>jrodri3</v>
      </c>
      <c r="B1152" s="88" t="s">
        <v>25397</v>
      </c>
      <c r="C1152" s="89" t="s">
        <v>25398</v>
      </c>
      <c r="D1152" s="89" t="s">
        <v>25399</v>
      </c>
      <c r="E1152" s="89" t="s">
        <v>5630</v>
      </c>
      <c r="F1152" s="88" t="s">
        <v>19171</v>
      </c>
      <c r="G1152" s="89" t="s">
        <v>19029</v>
      </c>
      <c r="H1152" s="89" t="s">
        <v>19172</v>
      </c>
      <c r="I1152" s="89" t="s">
        <v>19173</v>
      </c>
      <c r="J1152" s="88" t="s">
        <v>19174</v>
      </c>
      <c r="K1152" s="88" t="s">
        <v>19207</v>
      </c>
      <c r="L1152" s="88" t="s">
        <v>19208</v>
      </c>
      <c r="M1152" s="89" t="s">
        <v>10249</v>
      </c>
      <c r="N1152" s="89" t="s">
        <v>219</v>
      </c>
      <c r="O1152" s="90">
        <v>45571</v>
      </c>
      <c r="P1152" s="90">
        <v>45571</v>
      </c>
      <c r="Q1152" s="90">
        <v>45571</v>
      </c>
      <c r="R1152" s="89">
        <v>358</v>
      </c>
      <c r="S1152" s="89">
        <v>0</v>
      </c>
      <c r="T1152" s="89" t="s">
        <v>19176</v>
      </c>
      <c r="U1152" s="89" t="s">
        <v>25400</v>
      </c>
      <c r="V1152" s="89" t="s">
        <v>25401</v>
      </c>
      <c r="W1152" s="89" t="s">
        <v>25402</v>
      </c>
      <c r="X1152" s="89" t="s">
        <v>219</v>
      </c>
      <c r="Y1152" s="88" t="s">
        <v>16653</v>
      </c>
    </row>
    <row r="1153" spans="1:25" x14ac:dyDescent="0.3">
      <c r="A1153" s="84" t="str">
        <f t="shared" si="17"/>
        <v>nbailey</v>
      </c>
      <c r="B1153" s="88" t="s">
        <v>27413</v>
      </c>
      <c r="C1153" s="89" t="s">
        <v>27414</v>
      </c>
      <c r="D1153" s="89" t="s">
        <v>27415</v>
      </c>
      <c r="E1153" s="89" t="s">
        <v>5630</v>
      </c>
      <c r="F1153" s="88" t="s">
        <v>20370</v>
      </c>
      <c r="G1153" s="89" t="s">
        <v>20371</v>
      </c>
      <c r="H1153" s="89" t="s">
        <v>19172</v>
      </c>
      <c r="I1153" s="89" t="s">
        <v>19173</v>
      </c>
      <c r="J1153" s="88" t="s">
        <v>19189</v>
      </c>
      <c r="K1153" s="88" t="s">
        <v>19374</v>
      </c>
      <c r="L1153" s="88" t="s">
        <v>19375</v>
      </c>
      <c r="M1153" s="89" t="s">
        <v>19376</v>
      </c>
      <c r="N1153" s="89" t="s">
        <v>575</v>
      </c>
      <c r="O1153" s="90">
        <v>45627</v>
      </c>
      <c r="P1153" s="90">
        <v>45627</v>
      </c>
      <c r="Q1153" s="90">
        <v>45627</v>
      </c>
      <c r="R1153" s="89">
        <v>302</v>
      </c>
      <c r="S1153" s="89">
        <v>0</v>
      </c>
      <c r="T1153" s="89" t="s">
        <v>19176</v>
      </c>
      <c r="U1153" s="89" t="s">
        <v>27416</v>
      </c>
      <c r="V1153" s="89" t="s">
        <v>27417</v>
      </c>
      <c r="W1153" s="89" t="s">
        <v>15651</v>
      </c>
      <c r="X1153" s="89" t="s">
        <v>575</v>
      </c>
      <c r="Y1153" s="88" t="s">
        <v>15652</v>
      </c>
    </row>
    <row r="1154" spans="1:25" x14ac:dyDescent="0.3">
      <c r="A1154" s="84" t="str">
        <f t="shared" si="17"/>
        <v>rclark</v>
      </c>
      <c r="B1154" s="88" t="s">
        <v>28123</v>
      </c>
      <c r="C1154" s="89" t="s">
        <v>28124</v>
      </c>
      <c r="D1154" s="89" t="s">
        <v>28125</v>
      </c>
      <c r="E1154" s="89" t="s">
        <v>5630</v>
      </c>
      <c r="F1154" s="88" t="s">
        <v>19215</v>
      </c>
      <c r="G1154" s="89" t="s">
        <v>19033</v>
      </c>
      <c r="H1154" s="89" t="s">
        <v>19172</v>
      </c>
      <c r="I1154" s="89" t="s">
        <v>19173</v>
      </c>
      <c r="J1154" s="88" t="s">
        <v>19174</v>
      </c>
      <c r="K1154" s="88" t="s">
        <v>19401</v>
      </c>
      <c r="L1154" s="88" t="s">
        <v>17382</v>
      </c>
      <c r="M1154" s="89" t="s">
        <v>8645</v>
      </c>
      <c r="N1154" s="89" t="s">
        <v>407</v>
      </c>
      <c r="O1154" s="90">
        <v>45606</v>
      </c>
      <c r="P1154" s="90">
        <v>45606</v>
      </c>
      <c r="Q1154" s="90">
        <v>45606</v>
      </c>
      <c r="R1154" s="89">
        <v>323</v>
      </c>
      <c r="S1154" s="89">
        <v>0</v>
      </c>
      <c r="T1154" s="89" t="s">
        <v>19176</v>
      </c>
      <c r="U1154" s="89" t="s">
        <v>28126</v>
      </c>
      <c r="W1154" s="89" t="s">
        <v>28127</v>
      </c>
      <c r="X1154" s="89" t="s">
        <v>575</v>
      </c>
      <c r="Y1154" s="88" t="s">
        <v>28128</v>
      </c>
    </row>
    <row r="1155" spans="1:25" x14ac:dyDescent="0.3">
      <c r="A1155" s="84" t="str">
        <f t="shared" ref="A1155:A1218" si="18">TRIM(D1155)</f>
        <v>ajones1</v>
      </c>
      <c r="B1155" s="88" t="s">
        <v>19799</v>
      </c>
      <c r="C1155" s="89" t="s">
        <v>19800</v>
      </c>
      <c r="D1155" s="89" t="s">
        <v>19801</v>
      </c>
      <c r="E1155" s="89" t="s">
        <v>19170</v>
      </c>
      <c r="F1155" s="88" t="s">
        <v>19181</v>
      </c>
      <c r="G1155" s="89" t="s">
        <v>19030</v>
      </c>
      <c r="H1155" s="89" t="s">
        <v>19172</v>
      </c>
      <c r="I1155" s="89" t="s">
        <v>19173</v>
      </c>
      <c r="J1155" s="88" t="s">
        <v>19174</v>
      </c>
      <c r="K1155" s="88" t="s">
        <v>19802</v>
      </c>
      <c r="L1155" s="88" t="s">
        <v>19803</v>
      </c>
      <c r="M1155" s="89" t="s">
        <v>19804</v>
      </c>
      <c r="N1155" s="89" t="s">
        <v>549</v>
      </c>
      <c r="O1155" s="90">
        <v>45613</v>
      </c>
      <c r="P1155" s="90">
        <v>45613</v>
      </c>
      <c r="Q1155" s="90">
        <v>45613</v>
      </c>
      <c r="R1155" s="89">
        <v>316</v>
      </c>
      <c r="S1155" s="89">
        <v>0</v>
      </c>
      <c r="T1155" s="89" t="s">
        <v>19176</v>
      </c>
      <c r="U1155" s="89" t="s">
        <v>19805</v>
      </c>
      <c r="W1155" s="89" t="s">
        <v>3940</v>
      </c>
      <c r="X1155" s="89" t="s">
        <v>1502</v>
      </c>
      <c r="Y1155" s="88" t="s">
        <v>19806</v>
      </c>
    </row>
    <row r="1156" spans="1:25" x14ac:dyDescent="0.3">
      <c r="A1156" s="84" t="str">
        <f t="shared" si="18"/>
        <v>dvlerah</v>
      </c>
      <c r="B1156" s="88" t="s">
        <v>22521</v>
      </c>
      <c r="C1156" s="89" t="s">
        <v>22522</v>
      </c>
      <c r="D1156" s="89" t="s">
        <v>22523</v>
      </c>
      <c r="E1156" s="89" t="s">
        <v>19170</v>
      </c>
      <c r="F1156" s="88" t="s">
        <v>19171</v>
      </c>
      <c r="G1156" s="89" t="s">
        <v>19029</v>
      </c>
      <c r="H1156" s="89" t="s">
        <v>19172</v>
      </c>
      <c r="I1156" s="89" t="s">
        <v>19173</v>
      </c>
      <c r="J1156" s="88" t="s">
        <v>19174</v>
      </c>
      <c r="K1156" s="88" t="s">
        <v>19216</v>
      </c>
      <c r="L1156" s="88" t="s">
        <v>19217</v>
      </c>
      <c r="M1156" s="89" t="s">
        <v>19218</v>
      </c>
      <c r="N1156" s="89" t="s">
        <v>453</v>
      </c>
      <c r="O1156" s="90">
        <v>45613</v>
      </c>
      <c r="P1156" s="90">
        <v>45613</v>
      </c>
      <c r="Q1156" s="90">
        <v>45613</v>
      </c>
      <c r="R1156" s="89">
        <v>316</v>
      </c>
      <c r="S1156" s="89">
        <v>0</v>
      </c>
      <c r="T1156" s="89" t="s">
        <v>19176</v>
      </c>
      <c r="U1156" s="89" t="s">
        <v>22524</v>
      </c>
      <c r="W1156" s="89" t="s">
        <v>3171</v>
      </c>
      <c r="X1156" s="89" t="s">
        <v>250</v>
      </c>
      <c r="Y1156" s="88" t="s">
        <v>22525</v>
      </c>
    </row>
    <row r="1157" spans="1:25" x14ac:dyDescent="0.3">
      <c r="A1157" s="84" t="str">
        <f t="shared" si="18"/>
        <v>bwrigh0</v>
      </c>
      <c r="B1157" s="88" t="s">
        <v>20901</v>
      </c>
      <c r="C1157" s="89" t="s">
        <v>20902</v>
      </c>
      <c r="D1157" s="89" t="s">
        <v>20903</v>
      </c>
      <c r="E1157" s="89" t="s">
        <v>19170</v>
      </c>
      <c r="F1157" s="88" t="s">
        <v>19181</v>
      </c>
      <c r="G1157" s="89" t="s">
        <v>19030</v>
      </c>
      <c r="H1157" s="89" t="s">
        <v>19172</v>
      </c>
      <c r="I1157" s="89" t="s">
        <v>19173</v>
      </c>
      <c r="J1157" s="88" t="s">
        <v>19174</v>
      </c>
      <c r="K1157" s="88" t="s">
        <v>19401</v>
      </c>
      <c r="L1157" s="88" t="s">
        <v>19764</v>
      </c>
      <c r="M1157" s="89" t="s">
        <v>8645</v>
      </c>
      <c r="N1157" s="89" t="s">
        <v>407</v>
      </c>
      <c r="O1157" s="90">
        <v>45634</v>
      </c>
      <c r="P1157" s="90">
        <v>45634</v>
      </c>
      <c r="Q1157" s="90">
        <v>45634</v>
      </c>
      <c r="R1157" s="89">
        <v>295</v>
      </c>
      <c r="S1157" s="89">
        <v>0</v>
      </c>
      <c r="T1157" s="89" t="s">
        <v>19176</v>
      </c>
      <c r="U1157" s="89" t="s">
        <v>20904</v>
      </c>
      <c r="W1157" s="89" t="s">
        <v>20905</v>
      </c>
      <c r="X1157" s="89" t="s">
        <v>983</v>
      </c>
      <c r="Y1157" s="88" t="s">
        <v>5713</v>
      </c>
    </row>
    <row r="1158" spans="1:25" x14ac:dyDescent="0.3">
      <c r="A1158" s="84" t="str">
        <f t="shared" si="18"/>
        <v>aander2</v>
      </c>
      <c r="B1158" s="88" t="s">
        <v>19269</v>
      </c>
      <c r="C1158" s="89" t="s">
        <v>19270</v>
      </c>
      <c r="D1158" s="89" t="s">
        <v>19271</v>
      </c>
      <c r="E1158" s="89" t="s">
        <v>5630</v>
      </c>
      <c r="F1158" s="88" t="s">
        <v>19272</v>
      </c>
      <c r="G1158" s="89" t="s">
        <v>19048</v>
      </c>
      <c r="H1158" s="89" t="s">
        <v>19227</v>
      </c>
      <c r="I1158" s="89" t="s">
        <v>19173</v>
      </c>
      <c r="J1158" s="88" t="s">
        <v>19189</v>
      </c>
      <c r="K1158" s="88" t="s">
        <v>19273</v>
      </c>
      <c r="L1158" s="88" t="s">
        <v>19274</v>
      </c>
      <c r="M1158" s="89" t="s">
        <v>7733</v>
      </c>
      <c r="N1158" s="89" t="s">
        <v>328</v>
      </c>
      <c r="O1158" s="90">
        <v>45676</v>
      </c>
      <c r="P1158" s="90">
        <v>45676</v>
      </c>
      <c r="Q1158" s="90">
        <v>45676</v>
      </c>
      <c r="R1158" s="89">
        <v>253</v>
      </c>
      <c r="S1158" s="89">
        <v>0</v>
      </c>
      <c r="T1158" s="89" t="s">
        <v>19176</v>
      </c>
      <c r="U1158" s="89" t="s">
        <v>19275</v>
      </c>
      <c r="W1158" s="89" t="s">
        <v>19276</v>
      </c>
      <c r="X1158" s="89" t="s">
        <v>416</v>
      </c>
      <c r="Y1158" s="88" t="s">
        <v>19277</v>
      </c>
    </row>
    <row r="1159" spans="1:25" x14ac:dyDescent="0.3">
      <c r="A1159" s="84" t="str">
        <f t="shared" si="18"/>
        <v>fstanle</v>
      </c>
      <c r="B1159" s="88" t="s">
        <v>23199</v>
      </c>
      <c r="C1159" s="89" t="s">
        <v>23200</v>
      </c>
      <c r="D1159" s="89" t="s">
        <v>23201</v>
      </c>
      <c r="E1159" s="89" t="s">
        <v>19170</v>
      </c>
      <c r="F1159" s="88" t="s">
        <v>19215</v>
      </c>
      <c r="G1159" s="89" t="s">
        <v>19033</v>
      </c>
      <c r="H1159" s="89" t="s">
        <v>19172</v>
      </c>
      <c r="I1159" s="89" t="s">
        <v>19173</v>
      </c>
      <c r="J1159" s="88" t="s">
        <v>19189</v>
      </c>
      <c r="K1159" s="88" t="s">
        <v>19333</v>
      </c>
      <c r="L1159" s="88" t="s">
        <v>19447</v>
      </c>
      <c r="M1159" s="89" t="s">
        <v>9382</v>
      </c>
      <c r="N1159" s="89" t="s">
        <v>366</v>
      </c>
      <c r="O1159" s="90">
        <v>45732</v>
      </c>
      <c r="P1159" s="90">
        <v>45732</v>
      </c>
      <c r="Q1159" s="90">
        <v>45732</v>
      </c>
      <c r="R1159" s="89">
        <v>197</v>
      </c>
      <c r="S1159" s="89">
        <v>0</v>
      </c>
      <c r="T1159" s="89" t="s">
        <v>19176</v>
      </c>
      <c r="U1159" s="89" t="s">
        <v>23202</v>
      </c>
      <c r="V1159" s="89" t="s">
        <v>9316</v>
      </c>
      <c r="W1159" s="89" t="s">
        <v>18062</v>
      </c>
      <c r="X1159" s="89" t="s">
        <v>773</v>
      </c>
      <c r="Y1159" s="88" t="s">
        <v>18063</v>
      </c>
    </row>
    <row r="1160" spans="1:25" x14ac:dyDescent="0.3">
      <c r="A1160" s="84" t="str">
        <f t="shared" si="18"/>
        <v>jnelso1</v>
      </c>
      <c r="B1160" s="88" t="s">
        <v>25181</v>
      </c>
      <c r="C1160" s="89" t="s">
        <v>25182</v>
      </c>
      <c r="D1160" s="89" t="s">
        <v>25183</v>
      </c>
      <c r="E1160" s="89" t="s">
        <v>19170</v>
      </c>
      <c r="F1160" s="88" t="s">
        <v>19181</v>
      </c>
      <c r="G1160" s="89" t="s">
        <v>19030</v>
      </c>
      <c r="H1160" s="89" t="s">
        <v>19172</v>
      </c>
      <c r="I1160" s="89" t="s">
        <v>19173</v>
      </c>
      <c r="J1160" s="88" t="s">
        <v>19174</v>
      </c>
      <c r="K1160" s="88" t="s">
        <v>19802</v>
      </c>
      <c r="L1160" s="88" t="s">
        <v>19803</v>
      </c>
      <c r="M1160" s="89" t="s">
        <v>19804</v>
      </c>
      <c r="N1160" s="89" t="s">
        <v>549</v>
      </c>
      <c r="O1160" s="90">
        <v>45683</v>
      </c>
      <c r="P1160" s="90">
        <v>45683</v>
      </c>
      <c r="Q1160" s="90">
        <v>45683</v>
      </c>
      <c r="R1160" s="89">
        <v>246</v>
      </c>
      <c r="S1160" s="89">
        <v>0</v>
      </c>
      <c r="T1160" s="89" t="s">
        <v>19176</v>
      </c>
      <c r="U1160" s="89" t="s">
        <v>25184</v>
      </c>
      <c r="W1160" s="89" t="s">
        <v>1501</v>
      </c>
      <c r="X1160" s="89" t="s">
        <v>1502</v>
      </c>
      <c r="Y1160" s="88" t="s">
        <v>25185</v>
      </c>
    </row>
    <row r="1161" spans="1:25" x14ac:dyDescent="0.3">
      <c r="A1161" s="84" t="str">
        <f t="shared" si="18"/>
        <v>jbeale</v>
      </c>
      <c r="B1161" s="88" t="s">
        <v>24076</v>
      </c>
      <c r="C1161" s="89" t="s">
        <v>24077</v>
      </c>
      <c r="D1161" s="89" t="s">
        <v>24078</v>
      </c>
      <c r="E1161" s="89" t="s">
        <v>19170</v>
      </c>
      <c r="F1161" s="88" t="s">
        <v>19171</v>
      </c>
      <c r="G1161" s="89" t="s">
        <v>19029</v>
      </c>
      <c r="H1161" s="89" t="s">
        <v>19172</v>
      </c>
      <c r="I1161" s="89" t="s">
        <v>19173</v>
      </c>
      <c r="J1161" s="88" t="s">
        <v>19189</v>
      </c>
      <c r="K1161" s="88" t="s">
        <v>19273</v>
      </c>
      <c r="L1161" s="88" t="s">
        <v>19274</v>
      </c>
      <c r="M1161" s="89" t="s">
        <v>7733</v>
      </c>
      <c r="N1161" s="89" t="s">
        <v>328</v>
      </c>
      <c r="O1161" s="90">
        <v>45711</v>
      </c>
      <c r="P1161" s="90">
        <v>45711</v>
      </c>
      <c r="Q1161" s="90">
        <v>45711</v>
      </c>
      <c r="R1161" s="89">
        <v>218</v>
      </c>
      <c r="S1161" s="89">
        <v>0</v>
      </c>
      <c r="T1161" s="89" t="s">
        <v>19176</v>
      </c>
      <c r="U1161" s="89" t="s">
        <v>24079</v>
      </c>
      <c r="W1161" s="89" t="s">
        <v>24080</v>
      </c>
      <c r="X1161" s="89" t="s">
        <v>416</v>
      </c>
      <c r="Y1161" s="88" t="s">
        <v>24081</v>
      </c>
    </row>
    <row r="1162" spans="1:25" x14ac:dyDescent="0.3">
      <c r="A1162" s="84" t="str">
        <f t="shared" si="18"/>
        <v>jlopez2</v>
      </c>
      <c r="B1162" s="88" t="s">
        <v>24949</v>
      </c>
      <c r="C1162" s="89" t="s">
        <v>24950</v>
      </c>
      <c r="D1162" s="89" t="s">
        <v>24951</v>
      </c>
      <c r="E1162" s="89" t="s">
        <v>5630</v>
      </c>
      <c r="F1162" s="88" t="s">
        <v>19215</v>
      </c>
      <c r="G1162" s="89" t="s">
        <v>19033</v>
      </c>
      <c r="H1162" s="89" t="s">
        <v>19172</v>
      </c>
      <c r="I1162" s="89" t="s">
        <v>19173</v>
      </c>
      <c r="J1162" s="88" t="s">
        <v>19174</v>
      </c>
      <c r="K1162" s="88" t="s">
        <v>19431</v>
      </c>
      <c r="L1162" s="88" t="s">
        <v>19432</v>
      </c>
      <c r="M1162" s="89" t="s">
        <v>6264</v>
      </c>
      <c r="N1162" s="89" t="s">
        <v>279</v>
      </c>
      <c r="O1162" s="90">
        <v>45711</v>
      </c>
      <c r="P1162" s="90">
        <v>45711</v>
      </c>
      <c r="Q1162" s="90">
        <v>45711</v>
      </c>
      <c r="R1162" s="89">
        <v>218</v>
      </c>
      <c r="S1162" s="89">
        <v>0</v>
      </c>
      <c r="T1162" s="89" t="s">
        <v>19176</v>
      </c>
      <c r="U1162" s="89" t="s">
        <v>24952</v>
      </c>
      <c r="W1162" s="89" t="s">
        <v>975</v>
      </c>
      <c r="X1162" s="89" t="s">
        <v>279</v>
      </c>
      <c r="Y1162" s="88" t="s">
        <v>24953</v>
      </c>
    </row>
    <row r="1163" spans="1:25" x14ac:dyDescent="0.3">
      <c r="A1163" s="84" t="str">
        <f t="shared" si="18"/>
        <v>crogge</v>
      </c>
      <c r="B1163" s="88" t="s">
        <v>21512</v>
      </c>
      <c r="C1163" s="89" t="s">
        <v>21513</v>
      </c>
      <c r="D1163" s="89" t="s">
        <v>21514</v>
      </c>
      <c r="E1163" s="89" t="s">
        <v>19170</v>
      </c>
      <c r="F1163" s="88" t="s">
        <v>19171</v>
      </c>
      <c r="G1163" s="89" t="s">
        <v>19029</v>
      </c>
      <c r="H1163" s="89" t="s">
        <v>19172</v>
      </c>
      <c r="I1163" s="89" t="s">
        <v>19173</v>
      </c>
      <c r="J1163" s="88" t="s">
        <v>19174</v>
      </c>
      <c r="K1163" s="88" t="s">
        <v>19216</v>
      </c>
      <c r="L1163" s="88" t="s">
        <v>19217</v>
      </c>
      <c r="M1163" s="89" t="s">
        <v>19218</v>
      </c>
      <c r="N1163" s="89" t="s">
        <v>453</v>
      </c>
      <c r="O1163" s="90">
        <v>45837</v>
      </c>
      <c r="P1163" s="90">
        <v>45837</v>
      </c>
      <c r="Q1163" s="90">
        <v>45837</v>
      </c>
      <c r="R1163" s="89">
        <v>92</v>
      </c>
      <c r="S1163" s="89">
        <v>0</v>
      </c>
      <c r="T1163" s="89" t="s">
        <v>19193</v>
      </c>
      <c r="U1163" s="89" t="s">
        <v>21515</v>
      </c>
      <c r="W1163" s="89" t="s">
        <v>17445</v>
      </c>
      <c r="X1163" s="89" t="s">
        <v>453</v>
      </c>
      <c r="Y1163" s="88" t="s">
        <v>21516</v>
      </c>
    </row>
    <row r="1164" spans="1:25" x14ac:dyDescent="0.3">
      <c r="A1164" s="84" t="str">
        <f t="shared" si="18"/>
        <v>cdeanes</v>
      </c>
      <c r="B1164" s="88" t="s">
        <v>21023</v>
      </c>
      <c r="C1164" s="89" t="s">
        <v>21024</v>
      </c>
      <c r="D1164" s="89" t="s">
        <v>21025</v>
      </c>
      <c r="E1164" s="89" t="s">
        <v>19036</v>
      </c>
      <c r="F1164" s="88" t="s">
        <v>19236</v>
      </c>
      <c r="G1164" s="89" t="s">
        <v>19032</v>
      </c>
      <c r="H1164" s="89" t="s">
        <v>19227</v>
      </c>
      <c r="I1164" s="89" t="s">
        <v>19173</v>
      </c>
      <c r="J1164" s="88" t="s">
        <v>19189</v>
      </c>
      <c r="K1164" s="88" t="s">
        <v>19294</v>
      </c>
      <c r="L1164" s="88" t="s">
        <v>19295</v>
      </c>
      <c r="M1164" s="89" t="s">
        <v>19296</v>
      </c>
      <c r="N1164" s="89" t="s">
        <v>541</v>
      </c>
      <c r="O1164" s="90">
        <v>45739</v>
      </c>
      <c r="P1164" s="90">
        <v>45739</v>
      </c>
      <c r="Q1164" s="90">
        <v>45739</v>
      </c>
      <c r="R1164" s="89">
        <v>190</v>
      </c>
      <c r="S1164" s="89">
        <v>0</v>
      </c>
      <c r="T1164" s="89" t="s">
        <v>19176</v>
      </c>
      <c r="U1164" s="89" t="s">
        <v>21026</v>
      </c>
      <c r="W1164" s="89" t="s">
        <v>6006</v>
      </c>
      <c r="X1164" s="89" t="s">
        <v>619</v>
      </c>
      <c r="Y1164" s="88" t="s">
        <v>21027</v>
      </c>
    </row>
    <row r="1165" spans="1:25" x14ac:dyDescent="0.3">
      <c r="A1165" s="84" t="str">
        <f t="shared" si="18"/>
        <v>jryan</v>
      </c>
      <c r="B1165" s="88" t="s">
        <v>25419</v>
      </c>
      <c r="C1165" s="89" t="s">
        <v>25420</v>
      </c>
      <c r="D1165" s="89" t="s">
        <v>25421</v>
      </c>
      <c r="E1165" s="89" t="s">
        <v>19170</v>
      </c>
      <c r="F1165" s="88" t="s">
        <v>19171</v>
      </c>
      <c r="G1165" s="89" t="s">
        <v>19029</v>
      </c>
      <c r="H1165" s="89" t="s">
        <v>19172</v>
      </c>
      <c r="I1165" s="89" t="s">
        <v>19173</v>
      </c>
      <c r="J1165" s="88" t="s">
        <v>19189</v>
      </c>
      <c r="K1165" s="88" t="s">
        <v>19333</v>
      </c>
      <c r="L1165" s="88" t="s">
        <v>19467</v>
      </c>
      <c r="M1165" s="89" t="s">
        <v>9084</v>
      </c>
      <c r="N1165" s="89" t="s">
        <v>260</v>
      </c>
      <c r="O1165" s="90">
        <v>45746</v>
      </c>
      <c r="P1165" s="90">
        <v>45746</v>
      </c>
      <c r="Q1165" s="90">
        <v>45746</v>
      </c>
      <c r="R1165" s="89">
        <v>183</v>
      </c>
      <c r="S1165" s="89">
        <v>0</v>
      </c>
      <c r="T1165" s="89" t="s">
        <v>19193</v>
      </c>
      <c r="U1165" s="89" t="s">
        <v>25422</v>
      </c>
      <c r="W1165" s="89" t="s">
        <v>24137</v>
      </c>
      <c r="X1165" s="89" t="s">
        <v>1153</v>
      </c>
      <c r="Y1165" s="88" t="s">
        <v>7835</v>
      </c>
    </row>
    <row r="1166" spans="1:25" x14ac:dyDescent="0.3">
      <c r="A1166" s="84" t="str">
        <f t="shared" si="18"/>
        <v>jcypria</v>
      </c>
      <c r="B1166" s="88" t="s">
        <v>24291</v>
      </c>
      <c r="C1166" s="89" t="s">
        <v>24292</v>
      </c>
      <c r="D1166" s="89" t="s">
        <v>24293</v>
      </c>
      <c r="E1166" s="89" t="s">
        <v>5630</v>
      </c>
      <c r="F1166" s="88" t="s">
        <v>19181</v>
      </c>
      <c r="G1166" s="89" t="s">
        <v>19030</v>
      </c>
      <c r="H1166" s="89" t="s">
        <v>19172</v>
      </c>
      <c r="I1166" s="89" t="s">
        <v>19173</v>
      </c>
      <c r="J1166" s="88" t="s">
        <v>19174</v>
      </c>
      <c r="K1166" s="88" t="s">
        <v>19401</v>
      </c>
      <c r="L1166" s="88" t="s">
        <v>20201</v>
      </c>
      <c r="M1166" s="89" t="s">
        <v>17220</v>
      </c>
      <c r="N1166" s="89" t="s">
        <v>297</v>
      </c>
      <c r="O1166" s="90">
        <v>45746</v>
      </c>
      <c r="P1166" s="90">
        <v>45746</v>
      </c>
      <c r="Q1166" s="90">
        <v>45746</v>
      </c>
      <c r="R1166" s="89">
        <v>183</v>
      </c>
      <c r="S1166" s="89">
        <v>0</v>
      </c>
      <c r="T1166" s="89" t="s">
        <v>19193</v>
      </c>
      <c r="U1166" s="89" t="s">
        <v>24294</v>
      </c>
      <c r="W1166" s="89" t="s">
        <v>4993</v>
      </c>
      <c r="X1166" s="89" t="s">
        <v>287</v>
      </c>
      <c r="Y1166" s="88" t="s">
        <v>24295</v>
      </c>
    </row>
    <row r="1167" spans="1:25" x14ac:dyDescent="0.3">
      <c r="A1167" s="84" t="str">
        <f t="shared" si="18"/>
        <v>chartzo</v>
      </c>
      <c r="B1167" s="88" t="s">
        <v>21172</v>
      </c>
      <c r="C1167" s="89" t="s">
        <v>21173</v>
      </c>
      <c r="D1167" s="89" t="s">
        <v>21174</v>
      </c>
      <c r="E1167" s="89" t="s">
        <v>5630</v>
      </c>
      <c r="F1167" s="88" t="s">
        <v>19215</v>
      </c>
      <c r="G1167" s="89" t="s">
        <v>19033</v>
      </c>
      <c r="H1167" s="89" t="s">
        <v>19172</v>
      </c>
      <c r="I1167" s="89" t="s">
        <v>19173</v>
      </c>
      <c r="J1167" s="88" t="s">
        <v>19189</v>
      </c>
      <c r="K1167" s="88" t="s">
        <v>19273</v>
      </c>
      <c r="L1167" s="88" t="s">
        <v>19274</v>
      </c>
      <c r="M1167" s="89" t="s">
        <v>7733</v>
      </c>
      <c r="N1167" s="89" t="s">
        <v>328</v>
      </c>
      <c r="O1167" s="90">
        <v>45753</v>
      </c>
      <c r="P1167" s="90">
        <v>45753</v>
      </c>
      <c r="Q1167" s="90">
        <v>45753</v>
      </c>
      <c r="R1167" s="89">
        <v>176</v>
      </c>
      <c r="S1167" s="89">
        <v>0</v>
      </c>
      <c r="T1167" s="89" t="s">
        <v>19193</v>
      </c>
      <c r="U1167" s="89" t="s">
        <v>14497</v>
      </c>
      <c r="W1167" s="89" t="s">
        <v>10822</v>
      </c>
      <c r="X1167" s="89" t="s">
        <v>375</v>
      </c>
      <c r="Y1167" s="88" t="s">
        <v>10823</v>
      </c>
    </row>
    <row r="1168" spans="1:25" x14ac:dyDescent="0.3">
      <c r="A1168" s="84" t="str">
        <f t="shared" si="18"/>
        <v>lmcdona</v>
      </c>
      <c r="B1168" s="88" t="s">
        <v>26278</v>
      </c>
      <c r="C1168" s="89" t="s">
        <v>26279</v>
      </c>
      <c r="D1168" s="89" t="s">
        <v>26280</v>
      </c>
      <c r="E1168" s="89" t="s">
        <v>5630</v>
      </c>
      <c r="F1168" s="88" t="s">
        <v>19797</v>
      </c>
      <c r="G1168" s="89" t="s">
        <v>19070</v>
      </c>
      <c r="H1168" s="89" t="s">
        <v>19227</v>
      </c>
      <c r="I1168" s="89" t="s">
        <v>19173</v>
      </c>
      <c r="J1168" s="88" t="s">
        <v>19189</v>
      </c>
      <c r="K1168" s="88" t="s">
        <v>19273</v>
      </c>
      <c r="L1168" s="88" t="s">
        <v>19274</v>
      </c>
      <c r="M1168" s="89" t="s">
        <v>7733</v>
      </c>
      <c r="N1168" s="89" t="s">
        <v>328</v>
      </c>
      <c r="O1168" s="90">
        <v>45788</v>
      </c>
      <c r="P1168" s="90">
        <v>45788</v>
      </c>
      <c r="Q1168" s="90">
        <v>45788</v>
      </c>
      <c r="R1168" s="89">
        <v>141</v>
      </c>
      <c r="S1168" s="89">
        <v>0</v>
      </c>
      <c r="T1168" s="89" t="s">
        <v>19193</v>
      </c>
      <c r="U1168" s="89" t="s">
        <v>26281</v>
      </c>
      <c r="W1168" s="89" t="s">
        <v>582</v>
      </c>
      <c r="X1168" s="89" t="s">
        <v>375</v>
      </c>
      <c r="Y1168" s="88" t="s">
        <v>16235</v>
      </c>
    </row>
    <row r="1169" spans="1:25" x14ac:dyDescent="0.3">
      <c r="A1169" s="84" t="str">
        <f t="shared" si="18"/>
        <v>jhenson</v>
      </c>
      <c r="B1169" s="88" t="s">
        <v>24705</v>
      </c>
      <c r="C1169" s="89" t="s">
        <v>24706</v>
      </c>
      <c r="D1169" s="89" t="s">
        <v>24707</v>
      </c>
      <c r="E1169" s="89" t="s">
        <v>19036</v>
      </c>
      <c r="F1169" s="88" t="s">
        <v>19171</v>
      </c>
      <c r="G1169" s="89" t="s">
        <v>19029</v>
      </c>
      <c r="H1169" s="89" t="s">
        <v>19172</v>
      </c>
      <c r="I1169" s="89" t="s">
        <v>19173</v>
      </c>
      <c r="J1169" s="88" t="s">
        <v>19174</v>
      </c>
      <c r="K1169" s="88" t="s">
        <v>19455</v>
      </c>
      <c r="L1169" s="88" t="s">
        <v>19456</v>
      </c>
      <c r="M1169" s="89" t="s">
        <v>19457</v>
      </c>
      <c r="N1169" s="89" t="s">
        <v>2504</v>
      </c>
      <c r="O1169" s="90">
        <v>45795</v>
      </c>
      <c r="P1169" s="90">
        <v>45795</v>
      </c>
      <c r="Q1169" s="90">
        <v>45795</v>
      </c>
      <c r="R1169" s="89">
        <v>134</v>
      </c>
      <c r="S1169" s="89">
        <v>0</v>
      </c>
      <c r="T1169" s="89" t="s">
        <v>19193</v>
      </c>
      <c r="U1169" s="89" t="s">
        <v>24708</v>
      </c>
      <c r="V1169" s="89" t="s">
        <v>20309</v>
      </c>
      <c r="W1169" s="89" t="s">
        <v>5152</v>
      </c>
      <c r="X1169" s="89" t="s">
        <v>2504</v>
      </c>
      <c r="Y1169" s="88" t="s">
        <v>24658</v>
      </c>
    </row>
    <row r="1170" spans="1:25" x14ac:dyDescent="0.3">
      <c r="A1170" s="84" t="str">
        <f t="shared" si="18"/>
        <v>ajones0</v>
      </c>
      <c r="B1170" s="88" t="s">
        <v>19794</v>
      </c>
      <c r="C1170" s="89" t="s">
        <v>19795</v>
      </c>
      <c r="D1170" s="89" t="s">
        <v>19796</v>
      </c>
      <c r="E1170" s="89" t="s">
        <v>5630</v>
      </c>
      <c r="F1170" s="88" t="s">
        <v>19797</v>
      </c>
      <c r="G1170" s="89" t="s">
        <v>19070</v>
      </c>
      <c r="H1170" s="89" t="s">
        <v>19227</v>
      </c>
      <c r="I1170" s="89" t="s">
        <v>19173</v>
      </c>
      <c r="J1170" s="88" t="s">
        <v>19189</v>
      </c>
      <c r="K1170" s="88" t="s">
        <v>19294</v>
      </c>
      <c r="L1170" s="88" t="s">
        <v>19295</v>
      </c>
      <c r="M1170" s="89" t="s">
        <v>19296</v>
      </c>
      <c r="N1170" s="89" t="s">
        <v>541</v>
      </c>
      <c r="O1170" s="90">
        <v>45816</v>
      </c>
      <c r="P1170" s="90">
        <v>45816</v>
      </c>
      <c r="Q1170" s="90">
        <v>45816</v>
      </c>
      <c r="R1170" s="89">
        <v>113</v>
      </c>
      <c r="S1170" s="89">
        <v>0</v>
      </c>
      <c r="T1170" s="89" t="s">
        <v>19193</v>
      </c>
      <c r="U1170" s="89" t="s">
        <v>19798</v>
      </c>
      <c r="W1170" s="89" t="s">
        <v>14747</v>
      </c>
      <c r="X1170" s="89" t="s">
        <v>541</v>
      </c>
      <c r="Y1170" s="88" t="s">
        <v>9478</v>
      </c>
    </row>
    <row r="1171" spans="1:25" x14ac:dyDescent="0.3">
      <c r="A1171" s="84" t="str">
        <f t="shared" si="18"/>
        <v>izulfiu</v>
      </c>
      <c r="B1171" s="88" t="s">
        <v>23959</v>
      </c>
      <c r="C1171" s="89" t="s">
        <v>23960</v>
      </c>
      <c r="D1171" s="89" t="s">
        <v>23961</v>
      </c>
      <c r="E1171" s="89" t="s">
        <v>5630</v>
      </c>
      <c r="F1171" s="88" t="s">
        <v>19171</v>
      </c>
      <c r="G1171" s="89" t="s">
        <v>19029</v>
      </c>
      <c r="H1171" s="89" t="s">
        <v>19172</v>
      </c>
      <c r="I1171" s="89" t="s">
        <v>19173</v>
      </c>
      <c r="J1171" s="88" t="s">
        <v>19189</v>
      </c>
      <c r="K1171" s="88" t="s">
        <v>19333</v>
      </c>
      <c r="L1171" s="88" t="s">
        <v>19467</v>
      </c>
      <c r="M1171" s="89" t="s">
        <v>9084</v>
      </c>
      <c r="N1171" s="89" t="s">
        <v>260</v>
      </c>
      <c r="O1171" s="90">
        <v>45809</v>
      </c>
      <c r="P1171" s="90">
        <v>45809</v>
      </c>
      <c r="Q1171" s="90">
        <v>45809</v>
      </c>
      <c r="R1171" s="89">
        <v>120</v>
      </c>
      <c r="S1171" s="89">
        <v>0</v>
      </c>
      <c r="T1171" s="89" t="s">
        <v>19193</v>
      </c>
      <c r="U1171" s="89" t="s">
        <v>23962</v>
      </c>
      <c r="W1171" s="89" t="s">
        <v>23963</v>
      </c>
      <c r="X1171" s="89" t="s">
        <v>260</v>
      </c>
      <c r="Y1171" s="88" t="s">
        <v>13030</v>
      </c>
    </row>
    <row r="1172" spans="1:25" x14ac:dyDescent="0.3">
      <c r="A1172" s="84" t="str">
        <f t="shared" si="18"/>
        <v>jvreela</v>
      </c>
      <c r="B1172" s="88" t="s">
        <v>25671</v>
      </c>
      <c r="C1172" s="89" t="s">
        <v>25672</v>
      </c>
      <c r="D1172" s="89" t="s">
        <v>25673</v>
      </c>
      <c r="E1172" s="89" t="s">
        <v>5630</v>
      </c>
      <c r="F1172" s="88" t="s">
        <v>19372</v>
      </c>
      <c r="G1172" s="89" t="s">
        <v>19373</v>
      </c>
      <c r="H1172" s="89" t="s">
        <v>19172</v>
      </c>
      <c r="I1172" s="89" t="s">
        <v>19173</v>
      </c>
      <c r="J1172" s="88" t="s">
        <v>19189</v>
      </c>
      <c r="K1172" s="88" t="s">
        <v>19374</v>
      </c>
      <c r="L1172" s="88" t="s">
        <v>20447</v>
      </c>
      <c r="M1172" s="89" t="s">
        <v>17220</v>
      </c>
      <c r="N1172" s="89" t="s">
        <v>297</v>
      </c>
      <c r="O1172" s="90">
        <v>45823</v>
      </c>
      <c r="P1172" s="90">
        <v>45823</v>
      </c>
      <c r="Q1172" s="90">
        <v>45823</v>
      </c>
      <c r="R1172" s="89">
        <v>106</v>
      </c>
      <c r="S1172" s="89">
        <v>0</v>
      </c>
      <c r="T1172" s="89" t="s">
        <v>19193</v>
      </c>
      <c r="U1172" s="89" t="s">
        <v>25674</v>
      </c>
      <c r="V1172" s="89" t="s">
        <v>25675</v>
      </c>
      <c r="W1172" s="89" t="s">
        <v>25676</v>
      </c>
      <c r="X1172" s="89" t="s">
        <v>297</v>
      </c>
      <c r="Y1172" s="88" t="s">
        <v>14546</v>
      </c>
    </row>
    <row r="1173" spans="1:25" x14ac:dyDescent="0.3">
      <c r="A1173" s="84" t="str">
        <f t="shared" si="18"/>
        <v>esanch1</v>
      </c>
      <c r="B1173" s="88" t="s">
        <v>22979</v>
      </c>
      <c r="C1173" s="89" t="s">
        <v>22980</v>
      </c>
      <c r="D1173" s="89" t="s">
        <v>22981</v>
      </c>
      <c r="E1173" s="89" t="s">
        <v>19170</v>
      </c>
      <c r="F1173" s="88" t="s">
        <v>19215</v>
      </c>
      <c r="G1173" s="89" t="s">
        <v>19033</v>
      </c>
      <c r="H1173" s="89" t="s">
        <v>19172</v>
      </c>
      <c r="I1173" s="89" t="s">
        <v>19173</v>
      </c>
      <c r="J1173" s="88" t="s">
        <v>19174</v>
      </c>
      <c r="K1173" s="88" t="s">
        <v>19401</v>
      </c>
      <c r="L1173" s="88" t="s">
        <v>17382</v>
      </c>
      <c r="M1173" s="89" t="s">
        <v>8645</v>
      </c>
      <c r="N1173" s="89" t="s">
        <v>407</v>
      </c>
      <c r="O1173" s="90">
        <v>45823</v>
      </c>
      <c r="P1173" s="90">
        <v>45823</v>
      </c>
      <c r="Q1173" s="90">
        <v>45823</v>
      </c>
      <c r="R1173" s="89">
        <v>106</v>
      </c>
      <c r="S1173" s="89">
        <v>0</v>
      </c>
      <c r="T1173" s="89" t="s">
        <v>19193</v>
      </c>
      <c r="U1173" s="89" t="s">
        <v>22982</v>
      </c>
      <c r="W1173" s="89" t="s">
        <v>3587</v>
      </c>
      <c r="X1173" s="89" t="s">
        <v>477</v>
      </c>
      <c r="Y1173" s="88" t="s">
        <v>22983</v>
      </c>
    </row>
    <row r="1174" spans="1:25" x14ac:dyDescent="0.3">
      <c r="A1174" s="84" t="str">
        <f t="shared" si="18"/>
        <v>alance</v>
      </c>
      <c r="B1174" s="88" t="s">
        <v>19848</v>
      </c>
      <c r="C1174" s="89" t="s">
        <v>19849</v>
      </c>
      <c r="D1174" s="89" t="s">
        <v>19850</v>
      </c>
      <c r="E1174" s="89" t="s">
        <v>5630</v>
      </c>
      <c r="F1174" s="88" t="s">
        <v>19171</v>
      </c>
      <c r="G1174" s="89" t="s">
        <v>19029</v>
      </c>
      <c r="H1174" s="89" t="s">
        <v>19172</v>
      </c>
      <c r="I1174" s="89" t="s">
        <v>19173</v>
      </c>
      <c r="J1174" s="88" t="s">
        <v>19174</v>
      </c>
      <c r="K1174" s="88" t="s">
        <v>19216</v>
      </c>
      <c r="L1174" s="88" t="s">
        <v>19217</v>
      </c>
      <c r="M1174" s="89" t="s">
        <v>19218</v>
      </c>
      <c r="N1174" s="89" t="s">
        <v>453</v>
      </c>
      <c r="O1174" s="90">
        <v>45823</v>
      </c>
      <c r="P1174" s="90">
        <v>45823</v>
      </c>
      <c r="Q1174" s="90">
        <v>45823</v>
      </c>
      <c r="R1174" s="89">
        <v>106</v>
      </c>
      <c r="S1174" s="89">
        <v>0</v>
      </c>
      <c r="T1174" s="89" t="s">
        <v>19193</v>
      </c>
      <c r="U1174" s="89" t="s">
        <v>19851</v>
      </c>
      <c r="W1174" s="89" t="s">
        <v>19852</v>
      </c>
      <c r="X1174" s="89" t="s">
        <v>453</v>
      </c>
      <c r="Y1174" s="88" t="s">
        <v>10016</v>
      </c>
    </row>
    <row r="1175" spans="1:25" x14ac:dyDescent="0.3">
      <c r="A1175" s="84" t="str">
        <f t="shared" si="18"/>
        <v>mself</v>
      </c>
      <c r="B1175" s="88" t="s">
        <v>27217</v>
      </c>
      <c r="C1175" s="89" t="s">
        <v>27218</v>
      </c>
      <c r="D1175" s="89" t="s">
        <v>27219</v>
      </c>
      <c r="E1175" s="89" t="s">
        <v>19170</v>
      </c>
      <c r="F1175" s="88" t="s">
        <v>19181</v>
      </c>
      <c r="G1175" s="89" t="s">
        <v>19030</v>
      </c>
      <c r="H1175" s="89" t="s">
        <v>19172</v>
      </c>
      <c r="I1175" s="89" t="s">
        <v>19173</v>
      </c>
      <c r="J1175" s="88" t="s">
        <v>19174</v>
      </c>
      <c r="K1175" s="88" t="s">
        <v>19401</v>
      </c>
      <c r="L1175" s="88" t="s">
        <v>17382</v>
      </c>
      <c r="M1175" s="89" t="s">
        <v>8645</v>
      </c>
      <c r="N1175" s="89" t="s">
        <v>407</v>
      </c>
      <c r="O1175" s="90">
        <v>45823</v>
      </c>
      <c r="P1175" s="90">
        <v>45823</v>
      </c>
      <c r="Q1175" s="90">
        <v>45823</v>
      </c>
      <c r="R1175" s="89">
        <v>106</v>
      </c>
      <c r="S1175" s="89">
        <v>0</v>
      </c>
      <c r="T1175" s="89" t="s">
        <v>19193</v>
      </c>
      <c r="U1175" s="89" t="s">
        <v>27220</v>
      </c>
      <c r="W1175" s="89" t="s">
        <v>4993</v>
      </c>
      <c r="X1175" s="89" t="s">
        <v>287</v>
      </c>
      <c r="Y1175" s="88" t="s">
        <v>27221</v>
      </c>
    </row>
    <row r="1176" spans="1:25" x14ac:dyDescent="0.3">
      <c r="A1176" s="84" t="str">
        <f t="shared" si="18"/>
        <v>dhooper</v>
      </c>
      <c r="B1176" s="88" t="s">
        <v>22021</v>
      </c>
      <c r="C1176" s="89" t="s">
        <v>22022</v>
      </c>
      <c r="D1176" s="89" t="s">
        <v>22023</v>
      </c>
      <c r="E1176" s="89" t="s">
        <v>5630</v>
      </c>
      <c r="F1176" s="88" t="s">
        <v>19171</v>
      </c>
      <c r="G1176" s="89" t="s">
        <v>19029</v>
      </c>
      <c r="H1176" s="89" t="s">
        <v>19172</v>
      </c>
      <c r="I1176" s="89" t="s">
        <v>19173</v>
      </c>
      <c r="J1176" s="88" t="s">
        <v>19189</v>
      </c>
      <c r="K1176" s="88" t="s">
        <v>19333</v>
      </c>
      <c r="L1176" s="88" t="s">
        <v>19334</v>
      </c>
      <c r="M1176" s="89" t="s">
        <v>9382</v>
      </c>
      <c r="N1176" s="89" t="s">
        <v>366</v>
      </c>
      <c r="O1176" s="90">
        <v>45830</v>
      </c>
      <c r="P1176" s="90">
        <v>45830</v>
      </c>
      <c r="Q1176" s="90">
        <v>45830</v>
      </c>
      <c r="R1176" s="89">
        <v>99</v>
      </c>
      <c r="S1176" s="89">
        <v>0</v>
      </c>
      <c r="T1176" s="89" t="s">
        <v>19193</v>
      </c>
      <c r="U1176" s="89" t="s">
        <v>22024</v>
      </c>
      <c r="W1176" s="89" t="s">
        <v>18062</v>
      </c>
      <c r="X1176" s="89" t="s">
        <v>773</v>
      </c>
      <c r="Y1176" s="88" t="s">
        <v>18063</v>
      </c>
    </row>
    <row r="1177" spans="1:25" x14ac:dyDescent="0.3">
      <c r="A1177" s="84" t="str">
        <f t="shared" si="18"/>
        <v>athoma0</v>
      </c>
      <c r="B1177" s="88" t="s">
        <v>20198</v>
      </c>
      <c r="C1177" s="89" t="s">
        <v>20199</v>
      </c>
      <c r="D1177" s="89" t="s">
        <v>20200</v>
      </c>
      <c r="E1177" s="89" t="s">
        <v>5630</v>
      </c>
      <c r="F1177" s="88" t="s">
        <v>19215</v>
      </c>
      <c r="G1177" s="89" t="s">
        <v>19033</v>
      </c>
      <c r="H1177" s="89" t="s">
        <v>19172</v>
      </c>
      <c r="I1177" s="89" t="s">
        <v>19173</v>
      </c>
      <c r="J1177" s="88" t="s">
        <v>19174</v>
      </c>
      <c r="K1177" s="88" t="s">
        <v>19401</v>
      </c>
      <c r="L1177" s="88" t="s">
        <v>20201</v>
      </c>
      <c r="M1177" s="89" t="s">
        <v>17220</v>
      </c>
      <c r="N1177" s="89" t="s">
        <v>297</v>
      </c>
      <c r="O1177" s="90">
        <v>45837</v>
      </c>
      <c r="P1177" s="90">
        <v>45837</v>
      </c>
      <c r="Q1177" s="90">
        <v>45837</v>
      </c>
      <c r="R1177" s="89">
        <v>92</v>
      </c>
      <c r="S1177" s="89">
        <v>0</v>
      </c>
      <c r="T1177" s="89" t="s">
        <v>19193</v>
      </c>
      <c r="U1177" s="89" t="s">
        <v>20202</v>
      </c>
      <c r="W1177" s="89" t="s">
        <v>13554</v>
      </c>
      <c r="X1177" s="89" t="s">
        <v>287</v>
      </c>
      <c r="Y1177" s="88" t="s">
        <v>20203</v>
      </c>
    </row>
    <row r="1178" spans="1:25" x14ac:dyDescent="0.3">
      <c r="A1178" s="84" t="str">
        <f t="shared" si="18"/>
        <v>ssena</v>
      </c>
      <c r="B1178" s="88" t="s">
        <v>29331</v>
      </c>
      <c r="C1178" s="89" t="s">
        <v>29332</v>
      </c>
      <c r="D1178" s="89" t="s">
        <v>29333</v>
      </c>
      <c r="E1178" s="89" t="s">
        <v>5630</v>
      </c>
      <c r="F1178" s="88" t="s">
        <v>19171</v>
      </c>
      <c r="G1178" s="89" t="s">
        <v>19029</v>
      </c>
      <c r="H1178" s="89" t="s">
        <v>19172</v>
      </c>
      <c r="I1178" s="89" t="s">
        <v>19173</v>
      </c>
      <c r="J1178" s="88" t="s">
        <v>19189</v>
      </c>
      <c r="K1178" s="88" t="s">
        <v>19333</v>
      </c>
      <c r="L1178" s="88" t="s">
        <v>19334</v>
      </c>
      <c r="M1178" s="89" t="s">
        <v>9382</v>
      </c>
      <c r="N1178" s="89" t="s">
        <v>366</v>
      </c>
      <c r="O1178" s="90">
        <v>45837</v>
      </c>
      <c r="P1178" s="90">
        <v>45837</v>
      </c>
      <c r="Q1178" s="90">
        <v>45837</v>
      </c>
      <c r="R1178" s="89">
        <v>92</v>
      </c>
      <c r="S1178" s="89">
        <v>0</v>
      </c>
      <c r="T1178" s="89" t="s">
        <v>19193</v>
      </c>
      <c r="U1178" s="89" t="s">
        <v>6925</v>
      </c>
      <c r="W1178" s="89" t="s">
        <v>597</v>
      </c>
      <c r="X1178" s="89" t="s">
        <v>260</v>
      </c>
      <c r="Y1178" s="88" t="s">
        <v>6926</v>
      </c>
    </row>
    <row r="1179" spans="1:25" x14ac:dyDescent="0.3">
      <c r="A1179" s="84" t="str">
        <f t="shared" si="18"/>
        <v>wrobins</v>
      </c>
      <c r="B1179" s="88" t="s">
        <v>30290</v>
      </c>
      <c r="C1179" s="89" t="s">
        <v>30291</v>
      </c>
      <c r="D1179" s="89" t="s">
        <v>30292</v>
      </c>
      <c r="E1179" s="89" t="s">
        <v>5630</v>
      </c>
      <c r="F1179" s="88" t="s">
        <v>19236</v>
      </c>
      <c r="G1179" s="89" t="s">
        <v>19032</v>
      </c>
      <c r="H1179" s="89" t="s">
        <v>19227</v>
      </c>
      <c r="I1179" s="89" t="s">
        <v>19173</v>
      </c>
      <c r="J1179" s="88" t="s">
        <v>19174</v>
      </c>
      <c r="K1179" s="88" t="s">
        <v>19716</v>
      </c>
      <c r="L1179" s="88" t="s">
        <v>19717</v>
      </c>
      <c r="M1179" s="89" t="s">
        <v>5847</v>
      </c>
      <c r="N1179" s="89" t="s">
        <v>279</v>
      </c>
      <c r="O1179" s="90">
        <v>45851</v>
      </c>
      <c r="P1179" s="90">
        <v>45851</v>
      </c>
      <c r="Q1179" s="90">
        <v>45851</v>
      </c>
      <c r="R1179" s="89">
        <v>78</v>
      </c>
      <c r="S1179" s="89">
        <v>0</v>
      </c>
      <c r="T1179" s="89" t="s">
        <v>19219</v>
      </c>
      <c r="U1179" s="89" t="s">
        <v>30293</v>
      </c>
      <c r="W1179" s="89" t="s">
        <v>1032</v>
      </c>
      <c r="X1179" s="89" t="s">
        <v>279</v>
      </c>
      <c r="Y1179" s="88" t="s">
        <v>30294</v>
      </c>
    </row>
    <row r="1180" spans="1:25" x14ac:dyDescent="0.3">
      <c r="A1180" s="84" t="str">
        <f t="shared" si="18"/>
        <v>jcrowde</v>
      </c>
      <c r="B1180" s="88" t="s">
        <v>24264</v>
      </c>
      <c r="C1180" s="89" t="s">
        <v>24265</v>
      </c>
      <c r="D1180" s="89" t="s">
        <v>24266</v>
      </c>
      <c r="E1180" s="89" t="s">
        <v>5630</v>
      </c>
      <c r="F1180" s="88" t="s">
        <v>19215</v>
      </c>
      <c r="G1180" s="89" t="s">
        <v>19033</v>
      </c>
      <c r="H1180" s="89" t="s">
        <v>19172</v>
      </c>
      <c r="I1180" s="89" t="s">
        <v>19173</v>
      </c>
      <c r="J1180" s="88" t="s">
        <v>19174</v>
      </c>
      <c r="K1180" s="88" t="s">
        <v>19258</v>
      </c>
      <c r="L1180" s="88" t="s">
        <v>19259</v>
      </c>
      <c r="M1180" s="89" t="s">
        <v>19260</v>
      </c>
      <c r="N1180" s="89" t="s">
        <v>279</v>
      </c>
      <c r="O1180" s="90">
        <v>45851</v>
      </c>
      <c r="P1180" s="90">
        <v>45851</v>
      </c>
      <c r="Q1180" s="90">
        <v>45851</v>
      </c>
      <c r="R1180" s="89">
        <v>78</v>
      </c>
      <c r="S1180" s="89">
        <v>0</v>
      </c>
      <c r="T1180" s="89" t="s">
        <v>19219</v>
      </c>
      <c r="U1180" s="89" t="s">
        <v>24267</v>
      </c>
      <c r="W1180" s="89" t="s">
        <v>344</v>
      </c>
      <c r="X1180" s="89" t="s">
        <v>279</v>
      </c>
      <c r="Y1180" s="88" t="s">
        <v>24268</v>
      </c>
    </row>
    <row r="1181" spans="1:25" x14ac:dyDescent="0.3">
      <c r="A1181" s="84" t="str">
        <f t="shared" si="18"/>
        <v>tromero</v>
      </c>
      <c r="B1181" s="88" t="s">
        <v>29839</v>
      </c>
      <c r="C1181" s="89" t="s">
        <v>29840</v>
      </c>
      <c r="D1181" s="89" t="s">
        <v>29841</v>
      </c>
      <c r="E1181" s="89" t="s">
        <v>5630</v>
      </c>
      <c r="F1181" s="88" t="s">
        <v>19215</v>
      </c>
      <c r="G1181" s="89" t="s">
        <v>19033</v>
      </c>
      <c r="H1181" s="89" t="s">
        <v>19172</v>
      </c>
      <c r="I1181" s="89" t="s">
        <v>19173</v>
      </c>
      <c r="J1181" s="88" t="s">
        <v>19189</v>
      </c>
      <c r="K1181" s="88" t="s">
        <v>19415</v>
      </c>
      <c r="L1181" s="88" t="s">
        <v>6684</v>
      </c>
      <c r="M1181" s="89" t="s">
        <v>19416</v>
      </c>
      <c r="N1181" s="89" t="s">
        <v>318</v>
      </c>
      <c r="O1181" s="90">
        <v>45851</v>
      </c>
      <c r="P1181" s="90">
        <v>45851</v>
      </c>
      <c r="Q1181" s="90">
        <v>45851</v>
      </c>
      <c r="R1181" s="89">
        <v>78</v>
      </c>
      <c r="S1181" s="89">
        <v>0</v>
      </c>
      <c r="T1181" s="89" t="s">
        <v>19219</v>
      </c>
      <c r="U1181" s="89" t="s">
        <v>29842</v>
      </c>
      <c r="W1181" s="89" t="s">
        <v>4393</v>
      </c>
      <c r="X1181" s="89" t="s">
        <v>318</v>
      </c>
      <c r="Y1181" s="88" t="s">
        <v>7341</v>
      </c>
    </row>
    <row r="1182" spans="1:25" x14ac:dyDescent="0.3">
      <c r="A1182" s="84" t="str">
        <f t="shared" si="18"/>
        <v>agary</v>
      </c>
      <c r="B1182" s="88" t="s">
        <v>19661</v>
      </c>
      <c r="C1182" s="89" t="s">
        <v>19662</v>
      </c>
      <c r="D1182" s="89" t="s">
        <v>19663</v>
      </c>
      <c r="E1182" s="89" t="s">
        <v>5630</v>
      </c>
      <c r="F1182" s="88" t="s">
        <v>19215</v>
      </c>
      <c r="G1182" s="89" t="s">
        <v>19033</v>
      </c>
      <c r="H1182" s="89" t="s">
        <v>19172</v>
      </c>
      <c r="I1182" s="89" t="s">
        <v>19173</v>
      </c>
      <c r="J1182" s="88" t="s">
        <v>19174</v>
      </c>
      <c r="K1182" s="88" t="s">
        <v>19401</v>
      </c>
      <c r="L1182" s="88" t="s">
        <v>17382</v>
      </c>
      <c r="M1182" s="89" t="s">
        <v>8645</v>
      </c>
      <c r="N1182" s="89" t="s">
        <v>407</v>
      </c>
      <c r="O1182" s="90">
        <v>45865</v>
      </c>
      <c r="P1182" s="90">
        <v>45865</v>
      </c>
      <c r="Q1182" s="90">
        <v>45865</v>
      </c>
      <c r="R1182" s="89">
        <v>64</v>
      </c>
      <c r="S1182" s="89">
        <v>0</v>
      </c>
      <c r="T1182" s="89" t="s">
        <v>19219</v>
      </c>
      <c r="U1182" s="89" t="s">
        <v>19664</v>
      </c>
      <c r="W1182" s="89" t="s">
        <v>582</v>
      </c>
      <c r="X1182" s="89" t="s">
        <v>407</v>
      </c>
      <c r="Y1182" s="88" t="s">
        <v>19665</v>
      </c>
    </row>
    <row r="1183" spans="1:25" x14ac:dyDescent="0.3">
      <c r="A1183" s="84" t="str">
        <f t="shared" si="18"/>
        <v>rmast</v>
      </c>
      <c r="B1183" s="88" t="s">
        <v>28496</v>
      </c>
      <c r="C1183" s="89" t="s">
        <v>28497</v>
      </c>
      <c r="D1183" s="89" t="s">
        <v>28498</v>
      </c>
      <c r="E1183" s="89" t="s">
        <v>19170</v>
      </c>
      <c r="F1183" s="88" t="s">
        <v>19171</v>
      </c>
      <c r="G1183" s="89" t="s">
        <v>19029</v>
      </c>
      <c r="H1183" s="89" t="s">
        <v>19172</v>
      </c>
      <c r="I1183" s="89" t="s">
        <v>19173</v>
      </c>
      <c r="J1183" s="88" t="s">
        <v>19189</v>
      </c>
      <c r="K1183" s="88" t="s">
        <v>19333</v>
      </c>
      <c r="L1183" s="88" t="s">
        <v>19447</v>
      </c>
      <c r="M1183" s="89" t="s">
        <v>9382</v>
      </c>
      <c r="N1183" s="89" t="s">
        <v>366</v>
      </c>
      <c r="O1183" s="90">
        <v>45865</v>
      </c>
      <c r="P1183" s="90">
        <v>45865</v>
      </c>
      <c r="Q1183" s="90">
        <v>45865</v>
      </c>
      <c r="R1183" s="89">
        <v>64</v>
      </c>
      <c r="S1183" s="89">
        <v>0</v>
      </c>
      <c r="T1183" s="89" t="s">
        <v>19219</v>
      </c>
      <c r="U1183" s="89" t="s">
        <v>28499</v>
      </c>
      <c r="W1183" s="89" t="s">
        <v>406</v>
      </c>
      <c r="X1183" s="89" t="s">
        <v>407</v>
      </c>
      <c r="Y1183" s="88" t="s">
        <v>25431</v>
      </c>
    </row>
    <row r="1184" spans="1:25" x14ac:dyDescent="0.3">
      <c r="A1184" s="84" t="str">
        <f t="shared" si="18"/>
        <v>jmehl</v>
      </c>
      <c r="B1184" s="88" t="s">
        <v>25087</v>
      </c>
      <c r="C1184" s="89" t="s">
        <v>25088</v>
      </c>
      <c r="D1184" s="89" t="s">
        <v>25089</v>
      </c>
      <c r="E1184" s="89" t="s">
        <v>5630</v>
      </c>
      <c r="F1184" s="88" t="s">
        <v>19236</v>
      </c>
      <c r="G1184" s="89" t="s">
        <v>19032</v>
      </c>
      <c r="H1184" s="89" t="s">
        <v>19227</v>
      </c>
      <c r="I1184" s="89" t="s">
        <v>19173</v>
      </c>
      <c r="J1184" s="88" t="s">
        <v>19174</v>
      </c>
      <c r="K1184" s="88" t="s">
        <v>19309</v>
      </c>
      <c r="L1184" s="88" t="s">
        <v>19513</v>
      </c>
      <c r="M1184" s="89" t="s">
        <v>6528</v>
      </c>
      <c r="N1184" s="89" t="s">
        <v>219</v>
      </c>
      <c r="O1184" s="90">
        <v>45872</v>
      </c>
      <c r="P1184" s="90">
        <v>45872</v>
      </c>
      <c r="Q1184" s="90">
        <v>45872</v>
      </c>
      <c r="R1184" s="89">
        <v>57</v>
      </c>
      <c r="S1184" s="89">
        <v>0</v>
      </c>
      <c r="T1184" s="89" t="s">
        <v>19448</v>
      </c>
      <c r="U1184" s="89" t="s">
        <v>25090</v>
      </c>
      <c r="W1184" s="89" t="s">
        <v>25091</v>
      </c>
      <c r="X1184" s="89" t="s">
        <v>219</v>
      </c>
      <c r="Y1184" s="88" t="s">
        <v>7023</v>
      </c>
    </row>
    <row r="1185" spans="1:25" x14ac:dyDescent="0.3">
      <c r="A1185" s="84" t="str">
        <f t="shared" si="18"/>
        <v>aclayto</v>
      </c>
      <c r="B1185" s="88" t="s">
        <v>19444</v>
      </c>
      <c r="C1185" s="89" t="s">
        <v>19445</v>
      </c>
      <c r="D1185" s="89" t="s">
        <v>19446</v>
      </c>
      <c r="E1185" s="89" t="s">
        <v>19170</v>
      </c>
      <c r="F1185" s="88" t="s">
        <v>19215</v>
      </c>
      <c r="G1185" s="89" t="s">
        <v>19033</v>
      </c>
      <c r="H1185" s="89" t="s">
        <v>19172</v>
      </c>
      <c r="I1185" s="89" t="s">
        <v>19173</v>
      </c>
      <c r="J1185" s="88" t="s">
        <v>19189</v>
      </c>
      <c r="K1185" s="88" t="s">
        <v>19333</v>
      </c>
      <c r="L1185" s="88" t="s">
        <v>19447</v>
      </c>
      <c r="M1185" s="89" t="s">
        <v>9382</v>
      </c>
      <c r="N1185" s="89" t="s">
        <v>366</v>
      </c>
      <c r="O1185" s="90">
        <v>45872</v>
      </c>
      <c r="P1185" s="90">
        <v>45872</v>
      </c>
      <c r="Q1185" s="90">
        <v>45872</v>
      </c>
      <c r="R1185" s="89">
        <v>57</v>
      </c>
      <c r="S1185" s="89">
        <v>0</v>
      </c>
      <c r="T1185" s="89" t="s">
        <v>19448</v>
      </c>
      <c r="U1185" s="89" t="s">
        <v>19449</v>
      </c>
      <c r="W1185" s="89" t="s">
        <v>19450</v>
      </c>
      <c r="X1185" s="89" t="s">
        <v>407</v>
      </c>
      <c r="Y1185" s="88" t="s">
        <v>19451</v>
      </c>
    </row>
    <row r="1186" spans="1:25" x14ac:dyDescent="0.3">
      <c r="A1186" s="84" t="str">
        <f t="shared" si="18"/>
        <v>agulley</v>
      </c>
      <c r="B1186" s="88" t="s">
        <v>19705</v>
      </c>
      <c r="C1186" s="89" t="s">
        <v>19706</v>
      </c>
      <c r="D1186" s="89" t="s">
        <v>19707</v>
      </c>
      <c r="E1186" s="89" t="s">
        <v>5630</v>
      </c>
      <c r="F1186" s="88" t="s">
        <v>19181</v>
      </c>
      <c r="G1186" s="89" t="s">
        <v>19030</v>
      </c>
      <c r="H1186" s="89" t="s">
        <v>19172</v>
      </c>
      <c r="I1186" s="89" t="s">
        <v>19173</v>
      </c>
      <c r="J1186" s="88" t="s">
        <v>19174</v>
      </c>
      <c r="K1186" s="88" t="s">
        <v>19401</v>
      </c>
      <c r="L1186" s="88" t="s">
        <v>17382</v>
      </c>
      <c r="M1186" s="89" t="s">
        <v>8645</v>
      </c>
      <c r="N1186" s="89" t="s">
        <v>407</v>
      </c>
      <c r="O1186" s="90">
        <v>45872</v>
      </c>
      <c r="P1186" s="90">
        <v>45872</v>
      </c>
      <c r="Q1186" s="90">
        <v>45872</v>
      </c>
      <c r="R1186" s="89">
        <v>57</v>
      </c>
      <c r="S1186" s="89">
        <v>0</v>
      </c>
      <c r="T1186" s="89" t="s">
        <v>19448</v>
      </c>
      <c r="U1186" s="89" t="s">
        <v>19708</v>
      </c>
      <c r="W1186" s="89" t="s">
        <v>5021</v>
      </c>
      <c r="X1186" s="89" t="s">
        <v>983</v>
      </c>
      <c r="Y1186" s="88" t="s">
        <v>12570</v>
      </c>
    </row>
    <row r="1187" spans="1:25" x14ac:dyDescent="0.3">
      <c r="A1187" s="84" t="str">
        <f t="shared" si="18"/>
        <v>tmannin</v>
      </c>
      <c r="B1187" s="88" t="s">
        <v>29701</v>
      </c>
      <c r="C1187" s="89" t="s">
        <v>29702</v>
      </c>
      <c r="D1187" s="89" t="s">
        <v>29703</v>
      </c>
      <c r="E1187" s="89" t="s">
        <v>19170</v>
      </c>
      <c r="F1187" s="88" t="s">
        <v>19372</v>
      </c>
      <c r="G1187" s="89" t="s">
        <v>19373</v>
      </c>
      <c r="H1187" s="89" t="s">
        <v>19172</v>
      </c>
      <c r="I1187" s="89" t="s">
        <v>19173</v>
      </c>
      <c r="J1187" s="88" t="s">
        <v>19189</v>
      </c>
      <c r="K1187" s="88" t="s">
        <v>19374</v>
      </c>
      <c r="L1187" s="88" t="s">
        <v>19375</v>
      </c>
      <c r="M1187" s="89" t="s">
        <v>19376</v>
      </c>
      <c r="N1187" s="89" t="s">
        <v>575</v>
      </c>
      <c r="O1187" s="90">
        <v>45893</v>
      </c>
      <c r="P1187" s="90">
        <v>45893</v>
      </c>
      <c r="Q1187" s="90">
        <v>45893</v>
      </c>
      <c r="R1187" s="89">
        <v>36</v>
      </c>
      <c r="S1187" s="89">
        <v>0</v>
      </c>
      <c r="T1187" s="89" t="s">
        <v>19448</v>
      </c>
      <c r="U1187" s="89" t="s">
        <v>29704</v>
      </c>
      <c r="W1187" s="89" t="s">
        <v>1523</v>
      </c>
      <c r="X1187" s="89" t="s">
        <v>575</v>
      </c>
      <c r="Y1187" s="88" t="s">
        <v>5134</v>
      </c>
    </row>
    <row r="1188" spans="1:25" x14ac:dyDescent="0.3">
      <c r="A1188" s="84" t="str">
        <f t="shared" si="18"/>
        <v>eennis</v>
      </c>
      <c r="B1188" s="88" t="s">
        <v>22717</v>
      </c>
      <c r="C1188" s="89" t="s">
        <v>22718</v>
      </c>
      <c r="D1188" s="89" t="s">
        <v>22719</v>
      </c>
      <c r="E1188" s="89" t="s">
        <v>5630</v>
      </c>
      <c r="F1188" s="88" t="s">
        <v>19181</v>
      </c>
      <c r="G1188" s="89" t="s">
        <v>19030</v>
      </c>
      <c r="H1188" s="89" t="s">
        <v>19172</v>
      </c>
      <c r="I1188" s="89" t="s">
        <v>19173</v>
      </c>
      <c r="J1188" s="88" t="s">
        <v>19189</v>
      </c>
      <c r="K1188" s="88" t="s">
        <v>19294</v>
      </c>
      <c r="L1188" s="88" t="s">
        <v>19295</v>
      </c>
      <c r="M1188" s="89" t="s">
        <v>19296</v>
      </c>
      <c r="N1188" s="89" t="s">
        <v>541</v>
      </c>
      <c r="O1188" s="90">
        <v>45886</v>
      </c>
      <c r="P1188" s="90">
        <v>45886</v>
      </c>
      <c r="Q1188" s="90">
        <v>45886</v>
      </c>
      <c r="R1188" s="89">
        <v>43</v>
      </c>
      <c r="S1188" s="89">
        <v>0</v>
      </c>
      <c r="T1188" s="89" t="s">
        <v>19448</v>
      </c>
      <c r="U1188" s="89" t="s">
        <v>22720</v>
      </c>
      <c r="W1188" s="89" t="s">
        <v>22721</v>
      </c>
      <c r="X1188" s="89" t="s">
        <v>619</v>
      </c>
      <c r="Y1188" s="88" t="s">
        <v>18321</v>
      </c>
    </row>
    <row r="1189" spans="1:25" x14ac:dyDescent="0.3">
      <c r="A1189" s="84" t="str">
        <f t="shared" si="18"/>
        <v>mdaisey</v>
      </c>
      <c r="B1189" s="88" t="s">
        <v>26583</v>
      </c>
      <c r="C1189" s="89" t="s">
        <v>26584</v>
      </c>
      <c r="D1189" s="89" t="s">
        <v>26585</v>
      </c>
      <c r="E1189" s="89" t="s">
        <v>5630</v>
      </c>
      <c r="F1189" s="88" t="s">
        <v>19181</v>
      </c>
      <c r="G1189" s="89" t="s">
        <v>19030</v>
      </c>
      <c r="H1189" s="89" t="s">
        <v>19172</v>
      </c>
      <c r="I1189" s="89" t="s">
        <v>19173</v>
      </c>
      <c r="J1189" s="88" t="s">
        <v>19189</v>
      </c>
      <c r="K1189" s="88" t="s">
        <v>19294</v>
      </c>
      <c r="L1189" s="88" t="s">
        <v>19295</v>
      </c>
      <c r="M1189" s="89" t="s">
        <v>19296</v>
      </c>
      <c r="N1189" s="89" t="s">
        <v>541</v>
      </c>
      <c r="O1189" s="90">
        <v>45893</v>
      </c>
      <c r="P1189" s="90">
        <v>45893</v>
      </c>
      <c r="Q1189" s="90">
        <v>45893</v>
      </c>
      <c r="R1189" s="89">
        <v>36</v>
      </c>
      <c r="S1189" s="89">
        <v>0</v>
      </c>
      <c r="T1189" s="89" t="s">
        <v>19448</v>
      </c>
      <c r="U1189" s="89" t="s">
        <v>26586</v>
      </c>
      <c r="W1189" s="89" t="s">
        <v>4349</v>
      </c>
      <c r="X1189" s="89" t="s">
        <v>619</v>
      </c>
      <c r="Y1189" s="88" t="s">
        <v>18207</v>
      </c>
    </row>
    <row r="1190" spans="1:25" x14ac:dyDescent="0.3">
      <c r="A1190" s="84" t="str">
        <f t="shared" si="18"/>
        <v>tjones</v>
      </c>
      <c r="B1190" s="88" t="s">
        <v>29658</v>
      </c>
      <c r="C1190" s="89" t="s">
        <v>29659</v>
      </c>
      <c r="D1190" s="89" t="s">
        <v>29660</v>
      </c>
      <c r="E1190" s="89" t="s">
        <v>5630</v>
      </c>
      <c r="F1190" s="88" t="s">
        <v>19181</v>
      </c>
      <c r="G1190" s="89" t="s">
        <v>19030</v>
      </c>
      <c r="H1190" s="89" t="s">
        <v>19172</v>
      </c>
      <c r="I1190" s="89" t="s">
        <v>19173</v>
      </c>
      <c r="J1190" s="88" t="s">
        <v>19189</v>
      </c>
      <c r="K1190" s="88" t="s">
        <v>19415</v>
      </c>
      <c r="L1190" s="88" t="s">
        <v>6684</v>
      </c>
      <c r="M1190" s="89" t="s">
        <v>19416</v>
      </c>
      <c r="N1190" s="89" t="s">
        <v>318</v>
      </c>
      <c r="O1190" s="90">
        <v>45907</v>
      </c>
      <c r="P1190" s="90">
        <v>45907</v>
      </c>
      <c r="Q1190" s="90">
        <v>45907</v>
      </c>
      <c r="R1190" s="89">
        <v>22</v>
      </c>
      <c r="S1190" s="89">
        <v>0</v>
      </c>
      <c r="T1190" s="89" t="s">
        <v>19183</v>
      </c>
      <c r="U1190" s="89" t="s">
        <v>29661</v>
      </c>
      <c r="W1190" s="89" t="s">
        <v>1161</v>
      </c>
      <c r="X1190" s="89" t="s">
        <v>318</v>
      </c>
      <c r="Y1190" s="88" t="s">
        <v>29662</v>
      </c>
    </row>
    <row r="1191" spans="1:25" x14ac:dyDescent="0.3">
      <c r="A1191" s="84" t="str">
        <f t="shared" si="18"/>
        <v>tking</v>
      </c>
      <c r="B1191" s="88" t="s">
        <v>29669</v>
      </c>
      <c r="C1191" s="89" t="s">
        <v>29670</v>
      </c>
      <c r="D1191" s="89" t="s">
        <v>29671</v>
      </c>
      <c r="E1191" s="89" t="s">
        <v>5630</v>
      </c>
      <c r="F1191" s="88" t="s">
        <v>19181</v>
      </c>
      <c r="G1191" s="89" t="s">
        <v>19030</v>
      </c>
      <c r="H1191" s="89" t="s">
        <v>19172</v>
      </c>
      <c r="I1191" s="89" t="s">
        <v>19173</v>
      </c>
      <c r="J1191" s="88" t="s">
        <v>19189</v>
      </c>
      <c r="K1191" s="88" t="s">
        <v>19415</v>
      </c>
      <c r="L1191" s="88" t="s">
        <v>6684</v>
      </c>
      <c r="M1191" s="89" t="s">
        <v>19416</v>
      </c>
      <c r="N1191" s="89" t="s">
        <v>318</v>
      </c>
      <c r="O1191" s="90">
        <v>45907</v>
      </c>
      <c r="P1191" s="90">
        <v>45907</v>
      </c>
      <c r="Q1191" s="90">
        <v>45907</v>
      </c>
      <c r="R1191" s="89">
        <v>22</v>
      </c>
      <c r="S1191" s="89">
        <v>0</v>
      </c>
      <c r="T1191" s="89" t="s">
        <v>19183</v>
      </c>
      <c r="U1191" s="89" t="s">
        <v>15348</v>
      </c>
      <c r="W1191" s="89" t="s">
        <v>1161</v>
      </c>
      <c r="X1191" s="89" t="s">
        <v>318</v>
      </c>
      <c r="Y1191" s="88" t="s">
        <v>14525</v>
      </c>
    </row>
    <row r="1192" spans="1:25" x14ac:dyDescent="0.3">
      <c r="A1192" s="84" t="str">
        <f t="shared" si="18"/>
        <v>aghulam</v>
      </c>
      <c r="B1192" s="88" t="s">
        <v>19671</v>
      </c>
      <c r="C1192" s="89" t="s">
        <v>19672</v>
      </c>
      <c r="D1192" s="89" t="s">
        <v>19673</v>
      </c>
      <c r="E1192" s="89" t="s">
        <v>5630</v>
      </c>
      <c r="F1192" s="88" t="s">
        <v>19171</v>
      </c>
      <c r="G1192" s="89" t="s">
        <v>19029</v>
      </c>
      <c r="H1192" s="89" t="s">
        <v>19172</v>
      </c>
      <c r="I1192" s="89" t="s">
        <v>19173</v>
      </c>
      <c r="J1192" s="88" t="s">
        <v>19189</v>
      </c>
      <c r="K1192" s="88" t="s">
        <v>19294</v>
      </c>
      <c r="L1192" s="88" t="s">
        <v>19295</v>
      </c>
      <c r="M1192" s="89" t="s">
        <v>19296</v>
      </c>
      <c r="N1192" s="89" t="s">
        <v>541</v>
      </c>
      <c r="O1192" s="90">
        <v>45914</v>
      </c>
      <c r="P1192" s="90">
        <v>45914</v>
      </c>
      <c r="Q1192" s="90">
        <v>45914</v>
      </c>
      <c r="R1192" s="89">
        <v>15</v>
      </c>
      <c r="S1192" s="89">
        <v>0</v>
      </c>
      <c r="T1192" s="89" t="s">
        <v>19183</v>
      </c>
      <c r="U1192" s="89" t="s">
        <v>19674</v>
      </c>
      <c r="W1192" s="89" t="s">
        <v>4295</v>
      </c>
      <c r="X1192" s="89" t="s">
        <v>541</v>
      </c>
      <c r="Y1192" s="88" t="s">
        <v>3919</v>
      </c>
    </row>
    <row r="1193" spans="1:25" x14ac:dyDescent="0.3">
      <c r="A1193" s="84" t="str">
        <f t="shared" si="18"/>
        <v>gbaasch</v>
      </c>
      <c r="B1193" s="88" t="s">
        <v>23256</v>
      </c>
      <c r="C1193" s="89" t="s">
        <v>23257</v>
      </c>
      <c r="D1193" s="89" t="s">
        <v>23258</v>
      </c>
      <c r="E1193" s="89" t="s">
        <v>5630</v>
      </c>
      <c r="F1193" s="88" t="s">
        <v>19181</v>
      </c>
      <c r="G1193" s="89" t="s">
        <v>19030</v>
      </c>
      <c r="H1193" s="89" t="s">
        <v>19172</v>
      </c>
      <c r="I1193" s="89" t="s">
        <v>19173</v>
      </c>
      <c r="J1193" s="88" t="s">
        <v>19174</v>
      </c>
      <c r="K1193" s="88" t="s">
        <v>19216</v>
      </c>
      <c r="L1193" s="88" t="s">
        <v>19237</v>
      </c>
      <c r="M1193" s="89" t="s">
        <v>19238</v>
      </c>
      <c r="N1193" s="89" t="s">
        <v>250</v>
      </c>
      <c r="O1193" s="90">
        <v>45921</v>
      </c>
      <c r="P1193" s="90">
        <v>45921</v>
      </c>
      <c r="Q1193" s="90">
        <v>45921</v>
      </c>
      <c r="R1193" s="89">
        <v>8</v>
      </c>
      <c r="S1193" s="89">
        <v>0</v>
      </c>
      <c r="T1193" s="89" t="s">
        <v>19183</v>
      </c>
      <c r="U1193" s="89" t="s">
        <v>23259</v>
      </c>
      <c r="W1193" s="89" t="s">
        <v>23260</v>
      </c>
      <c r="X1193" s="89" t="s">
        <v>453</v>
      </c>
      <c r="Y1193" s="88" t="s">
        <v>9107</v>
      </c>
    </row>
    <row r="1194" spans="1:25" x14ac:dyDescent="0.3">
      <c r="A1194" s="84" t="str">
        <f t="shared" si="18"/>
        <v>jwilli0</v>
      </c>
      <c r="B1194" s="88" t="s">
        <v>25727</v>
      </c>
      <c r="C1194" s="89" t="s">
        <v>25728</v>
      </c>
      <c r="D1194" s="89" t="s">
        <v>25729</v>
      </c>
      <c r="E1194" s="89" t="s">
        <v>5630</v>
      </c>
      <c r="F1194" s="88" t="s">
        <v>19181</v>
      </c>
      <c r="G1194" s="89" t="s">
        <v>19030</v>
      </c>
      <c r="H1194" s="89" t="s">
        <v>19172</v>
      </c>
      <c r="I1194" s="89" t="s">
        <v>19173</v>
      </c>
      <c r="J1194" s="88" t="s">
        <v>19174</v>
      </c>
      <c r="K1194" s="88" t="s">
        <v>19401</v>
      </c>
      <c r="L1194" s="88" t="s">
        <v>19764</v>
      </c>
      <c r="M1194" s="89" t="s">
        <v>8645</v>
      </c>
      <c r="N1194" s="89" t="s">
        <v>407</v>
      </c>
      <c r="O1194" s="90">
        <v>45914</v>
      </c>
      <c r="P1194" s="90">
        <v>45914</v>
      </c>
      <c r="Q1194" s="90">
        <v>45914</v>
      </c>
      <c r="R1194" s="89">
        <v>15</v>
      </c>
      <c r="S1194" s="89">
        <v>0</v>
      </c>
      <c r="T1194" s="89" t="s">
        <v>19183</v>
      </c>
      <c r="U1194" s="89" t="s">
        <v>10576</v>
      </c>
      <c r="W1194" s="89" t="s">
        <v>4108</v>
      </c>
      <c r="X1194" s="89" t="s">
        <v>983</v>
      </c>
      <c r="Y1194" s="88" t="s">
        <v>10578</v>
      </c>
    </row>
    <row r="1195" spans="1:25" x14ac:dyDescent="0.3">
      <c r="A1195" s="84" t="str">
        <f t="shared" si="18"/>
        <v>medward</v>
      </c>
      <c r="B1195" s="88" t="s">
        <v>26649</v>
      </c>
      <c r="C1195" s="89" t="s">
        <v>26650</v>
      </c>
      <c r="D1195" s="89" t="s">
        <v>26651</v>
      </c>
      <c r="E1195" s="89" t="s">
        <v>5630</v>
      </c>
      <c r="F1195" s="88" t="s">
        <v>19181</v>
      </c>
      <c r="G1195" s="89" t="s">
        <v>19030</v>
      </c>
      <c r="H1195" s="89" t="s">
        <v>19172</v>
      </c>
      <c r="I1195" s="89" t="s">
        <v>19173</v>
      </c>
      <c r="J1195" s="88" t="s">
        <v>19174</v>
      </c>
      <c r="K1195" s="88" t="s">
        <v>19401</v>
      </c>
      <c r="L1195" s="88" t="s">
        <v>19764</v>
      </c>
      <c r="M1195" s="89" t="s">
        <v>8645</v>
      </c>
      <c r="N1195" s="89" t="s">
        <v>407</v>
      </c>
      <c r="O1195" s="90">
        <v>45921</v>
      </c>
      <c r="P1195" s="90">
        <v>45921</v>
      </c>
      <c r="Q1195" s="90">
        <v>45921</v>
      </c>
      <c r="R1195" s="89">
        <v>8</v>
      </c>
      <c r="S1195" s="89">
        <v>0</v>
      </c>
      <c r="T1195" s="89" t="s">
        <v>19183</v>
      </c>
      <c r="U1195" s="89" t="s">
        <v>26652</v>
      </c>
      <c r="W1195" s="89" t="s">
        <v>26653</v>
      </c>
      <c r="X1195" s="89" t="s">
        <v>477</v>
      </c>
      <c r="Y1195" s="88" t="s">
        <v>26654</v>
      </c>
    </row>
    <row r="1196" spans="1:25" x14ac:dyDescent="0.3">
      <c r="A1196" s="84" t="str">
        <f t="shared" si="18"/>
        <v>skemp1</v>
      </c>
      <c r="B1196" s="88" t="s">
        <v>29122</v>
      </c>
      <c r="C1196" s="89" t="s">
        <v>29123</v>
      </c>
      <c r="D1196" s="89" t="s">
        <v>29124</v>
      </c>
      <c r="E1196" s="89" t="s">
        <v>5630</v>
      </c>
      <c r="F1196" s="88" t="s">
        <v>19215</v>
      </c>
      <c r="G1196" s="89" t="s">
        <v>19033</v>
      </c>
      <c r="H1196" s="89" t="s">
        <v>19172</v>
      </c>
      <c r="I1196" s="89" t="s">
        <v>19173</v>
      </c>
      <c r="J1196" s="88" t="s">
        <v>19174</v>
      </c>
      <c r="K1196" s="88" t="s">
        <v>19258</v>
      </c>
      <c r="L1196" s="88" t="s">
        <v>19259</v>
      </c>
      <c r="M1196" s="89" t="s">
        <v>19260</v>
      </c>
      <c r="N1196" s="89" t="s">
        <v>279</v>
      </c>
      <c r="O1196" s="90">
        <v>36494</v>
      </c>
      <c r="P1196" s="90">
        <v>41904</v>
      </c>
      <c r="Q1196" s="90">
        <v>41904</v>
      </c>
      <c r="R1196" s="89">
        <v>4025</v>
      </c>
      <c r="S1196" s="89">
        <v>11</v>
      </c>
      <c r="T1196" s="89" t="s">
        <v>19247</v>
      </c>
      <c r="U1196" s="89" t="s">
        <v>29125</v>
      </c>
      <c r="W1196" s="89" t="s">
        <v>20148</v>
      </c>
      <c r="X1196" s="89" t="s">
        <v>279</v>
      </c>
      <c r="Y1196" s="88" t="s">
        <v>29126</v>
      </c>
    </row>
    <row r="1197" spans="1:25" x14ac:dyDescent="0.3">
      <c r="A1197" s="84" t="str">
        <f t="shared" si="18"/>
        <v>gpaulse</v>
      </c>
      <c r="B1197" s="88" t="s">
        <v>23481</v>
      </c>
      <c r="C1197" s="89" t="s">
        <v>23482</v>
      </c>
      <c r="D1197" s="89" t="s">
        <v>23483</v>
      </c>
      <c r="E1197" s="89" t="s">
        <v>5630</v>
      </c>
      <c r="F1197" s="88" t="s">
        <v>19215</v>
      </c>
      <c r="G1197" s="89" t="s">
        <v>19033</v>
      </c>
      <c r="H1197" s="89" t="s">
        <v>19172</v>
      </c>
      <c r="I1197" s="89" t="s">
        <v>19173</v>
      </c>
      <c r="J1197" s="88" t="s">
        <v>19174</v>
      </c>
      <c r="K1197" s="88" t="s">
        <v>19522</v>
      </c>
      <c r="L1197" s="88" t="s">
        <v>20660</v>
      </c>
      <c r="M1197" s="89" t="s">
        <v>11295</v>
      </c>
      <c r="N1197" s="89" t="s">
        <v>201</v>
      </c>
      <c r="O1197" s="90">
        <v>38832</v>
      </c>
      <c r="P1197" s="90">
        <v>45844</v>
      </c>
      <c r="Q1197" s="90">
        <v>45844</v>
      </c>
      <c r="R1197" s="89">
        <v>85</v>
      </c>
      <c r="S1197" s="89">
        <v>0</v>
      </c>
      <c r="T1197" s="89" t="s">
        <v>19219</v>
      </c>
      <c r="U1197" s="89" t="s">
        <v>23484</v>
      </c>
      <c r="W1197" s="89" t="s">
        <v>9190</v>
      </c>
      <c r="X1197" s="89" t="s">
        <v>201</v>
      </c>
      <c r="Y1197" s="88" t="s">
        <v>9191</v>
      </c>
    </row>
    <row r="1198" spans="1:25" x14ac:dyDescent="0.3">
      <c r="A1198" s="84" t="str">
        <f t="shared" si="18"/>
        <v>BBICKFO</v>
      </c>
      <c r="B1198" s="88" t="s">
        <v>20356</v>
      </c>
      <c r="C1198" s="89" t="s">
        <v>20357</v>
      </c>
      <c r="D1198" s="89" t="s">
        <v>9967</v>
      </c>
      <c r="E1198" s="89" t="s">
        <v>5630</v>
      </c>
      <c r="F1198" s="88" t="s">
        <v>19480</v>
      </c>
      <c r="G1198" s="89" t="s">
        <v>19040</v>
      </c>
      <c r="H1198" s="89" t="s">
        <v>19172</v>
      </c>
      <c r="I1198" s="89" t="s">
        <v>19173</v>
      </c>
      <c r="J1198" s="88" t="s">
        <v>19189</v>
      </c>
      <c r="K1198" s="88" t="s">
        <v>19345</v>
      </c>
      <c r="L1198" s="88" t="s">
        <v>20358</v>
      </c>
      <c r="M1198" s="89" t="s">
        <v>20359</v>
      </c>
      <c r="N1198" s="89" t="s">
        <v>686</v>
      </c>
      <c r="O1198" s="90">
        <v>27657</v>
      </c>
      <c r="P1198" s="90">
        <v>27657</v>
      </c>
      <c r="Q1198" s="90">
        <v>27657</v>
      </c>
      <c r="R1198" s="89">
        <v>18272</v>
      </c>
      <c r="S1198" s="89">
        <v>50</v>
      </c>
      <c r="T1198" s="89" t="s">
        <v>19261</v>
      </c>
      <c r="U1198" s="89" t="s">
        <v>20360</v>
      </c>
      <c r="W1198" s="89" t="s">
        <v>20361</v>
      </c>
      <c r="X1198" s="89" t="s">
        <v>686</v>
      </c>
      <c r="Y1198" s="88" t="s">
        <v>20362</v>
      </c>
    </row>
    <row r="1199" spans="1:25" x14ac:dyDescent="0.3">
      <c r="A1199" s="84" t="str">
        <f t="shared" si="18"/>
        <v>MROGGE1</v>
      </c>
      <c r="B1199" s="88" t="s">
        <v>27181</v>
      </c>
      <c r="C1199" s="89" t="s">
        <v>27182</v>
      </c>
      <c r="D1199" s="89" t="s">
        <v>27183</v>
      </c>
      <c r="E1199" s="89" t="s">
        <v>5630</v>
      </c>
      <c r="F1199" s="88" t="s">
        <v>19285</v>
      </c>
      <c r="G1199" s="89" t="s">
        <v>19028</v>
      </c>
      <c r="H1199" s="89" t="s">
        <v>19172</v>
      </c>
      <c r="I1199" s="89" t="s">
        <v>19173</v>
      </c>
      <c r="J1199" s="88" t="s">
        <v>19189</v>
      </c>
      <c r="K1199" s="88" t="s">
        <v>19333</v>
      </c>
      <c r="L1199" s="88" t="s">
        <v>19467</v>
      </c>
      <c r="M1199" s="89" t="s">
        <v>9084</v>
      </c>
      <c r="N1199" s="89" t="s">
        <v>260</v>
      </c>
      <c r="O1199" s="90">
        <v>29157</v>
      </c>
      <c r="P1199" s="90">
        <v>29157</v>
      </c>
      <c r="Q1199" s="90">
        <v>29157</v>
      </c>
      <c r="R1199" s="89">
        <v>16772</v>
      </c>
      <c r="S1199" s="89">
        <v>45</v>
      </c>
      <c r="T1199" s="89" t="s">
        <v>19261</v>
      </c>
      <c r="U1199" s="89" t="s">
        <v>27184</v>
      </c>
      <c r="W1199" s="89" t="s">
        <v>27185</v>
      </c>
      <c r="X1199" s="89" t="s">
        <v>260</v>
      </c>
      <c r="Y1199" s="88" t="s">
        <v>27186</v>
      </c>
    </row>
    <row r="1200" spans="1:25" x14ac:dyDescent="0.3">
      <c r="A1200" s="84" t="str">
        <f t="shared" si="18"/>
        <v>MBRAGG1</v>
      </c>
      <c r="B1200" s="88" t="s">
        <v>26489</v>
      </c>
      <c r="C1200" s="89" t="s">
        <v>26490</v>
      </c>
      <c r="D1200" s="89" t="s">
        <v>12138</v>
      </c>
      <c r="E1200" s="89" t="s">
        <v>5630</v>
      </c>
      <c r="F1200" s="88" t="s">
        <v>19171</v>
      </c>
      <c r="G1200" s="89" t="s">
        <v>19029</v>
      </c>
      <c r="H1200" s="89" t="s">
        <v>19172</v>
      </c>
      <c r="I1200" s="89" t="s">
        <v>19173</v>
      </c>
      <c r="J1200" s="88" t="s">
        <v>19174</v>
      </c>
      <c r="K1200" s="88" t="s">
        <v>19522</v>
      </c>
      <c r="L1200" s="88" t="s">
        <v>19523</v>
      </c>
      <c r="M1200" s="89" t="s">
        <v>7156</v>
      </c>
      <c r="N1200" s="89" t="s">
        <v>773</v>
      </c>
      <c r="O1200" s="90">
        <v>30071</v>
      </c>
      <c r="P1200" s="90">
        <v>30071</v>
      </c>
      <c r="Q1200" s="90">
        <v>30071</v>
      </c>
      <c r="R1200" s="89">
        <v>15858</v>
      </c>
      <c r="S1200" s="89">
        <v>43</v>
      </c>
      <c r="T1200" s="89" t="s">
        <v>19261</v>
      </c>
      <c r="U1200" s="89" t="s">
        <v>26491</v>
      </c>
      <c r="W1200" s="89" t="s">
        <v>12141</v>
      </c>
      <c r="X1200" s="89" t="s">
        <v>773</v>
      </c>
      <c r="Y1200" s="88" t="s">
        <v>12142</v>
      </c>
    </row>
    <row r="1201" spans="1:25" x14ac:dyDescent="0.3">
      <c r="A1201" s="84" t="str">
        <f t="shared" si="18"/>
        <v>JGONZ41</v>
      </c>
      <c r="B1201" s="88" t="s">
        <v>24582</v>
      </c>
      <c r="C1201" s="89" t="s">
        <v>24583</v>
      </c>
      <c r="D1201" s="89" t="s">
        <v>18289</v>
      </c>
      <c r="E1201" s="89" t="s">
        <v>5630</v>
      </c>
      <c r="F1201" s="88" t="s">
        <v>19215</v>
      </c>
      <c r="G1201" s="89" t="s">
        <v>19033</v>
      </c>
      <c r="H1201" s="89" t="s">
        <v>19172</v>
      </c>
      <c r="I1201" s="89" t="s">
        <v>19173</v>
      </c>
      <c r="J1201" s="88" t="s">
        <v>19174</v>
      </c>
      <c r="K1201" s="88" t="s">
        <v>19207</v>
      </c>
      <c r="L1201" s="88" t="s">
        <v>19208</v>
      </c>
      <c r="M1201" s="89" t="s">
        <v>10249</v>
      </c>
      <c r="N1201" s="89" t="s">
        <v>219</v>
      </c>
      <c r="O1201" s="90">
        <v>30111</v>
      </c>
      <c r="P1201" s="90">
        <v>30111</v>
      </c>
      <c r="Q1201" s="90">
        <v>30111</v>
      </c>
      <c r="R1201" s="89">
        <v>15818</v>
      </c>
      <c r="S1201" s="89">
        <v>43</v>
      </c>
      <c r="T1201" s="89" t="s">
        <v>19261</v>
      </c>
      <c r="U1201" s="89" t="s">
        <v>24584</v>
      </c>
      <c r="W1201" s="89" t="s">
        <v>24585</v>
      </c>
      <c r="X1201" s="89" t="s">
        <v>219</v>
      </c>
      <c r="Y1201" s="88" t="s">
        <v>13266</v>
      </c>
    </row>
    <row r="1202" spans="1:25" x14ac:dyDescent="0.3">
      <c r="A1202" s="84" t="str">
        <f t="shared" si="18"/>
        <v>TZDJELA</v>
      </c>
      <c r="B1202" s="88" t="s">
        <v>29954</v>
      </c>
      <c r="C1202" s="89" t="s">
        <v>29955</v>
      </c>
      <c r="D1202" s="89" t="s">
        <v>29956</v>
      </c>
      <c r="E1202" s="89" t="s">
        <v>19715</v>
      </c>
      <c r="F1202" s="88" t="s">
        <v>19181</v>
      </c>
      <c r="G1202" s="89" t="s">
        <v>19030</v>
      </c>
      <c r="H1202" s="89" t="s">
        <v>19172</v>
      </c>
      <c r="I1202" s="89" t="s">
        <v>19173</v>
      </c>
      <c r="J1202" s="88" t="s">
        <v>19189</v>
      </c>
      <c r="K1202" s="88" t="s">
        <v>19190</v>
      </c>
      <c r="L1202" s="88" t="s">
        <v>19191</v>
      </c>
      <c r="M1202" s="89" t="s">
        <v>19192</v>
      </c>
      <c r="N1202" s="89" t="s">
        <v>297</v>
      </c>
      <c r="O1202" s="90">
        <v>30130</v>
      </c>
      <c r="P1202" s="90">
        <v>30130</v>
      </c>
      <c r="Q1202" s="90">
        <v>30130</v>
      </c>
      <c r="R1202" s="89">
        <v>15799</v>
      </c>
      <c r="S1202" s="89">
        <v>43</v>
      </c>
      <c r="T1202" s="89" t="s">
        <v>19261</v>
      </c>
      <c r="U1202" s="89" t="s">
        <v>29957</v>
      </c>
      <c r="W1202" s="89" t="s">
        <v>1407</v>
      </c>
      <c r="X1202" s="89" t="s">
        <v>297</v>
      </c>
      <c r="Y1202" s="88" t="s">
        <v>29958</v>
      </c>
    </row>
    <row r="1203" spans="1:25" x14ac:dyDescent="0.3">
      <c r="A1203" s="84" t="str">
        <f t="shared" si="18"/>
        <v>SFINDLE</v>
      </c>
      <c r="B1203" s="88" t="s">
        <v>29010</v>
      </c>
      <c r="C1203" s="89" t="s">
        <v>29011</v>
      </c>
      <c r="D1203" s="89" t="s">
        <v>5243</v>
      </c>
      <c r="E1203" s="89" t="s">
        <v>5630</v>
      </c>
      <c r="F1203" s="88" t="s">
        <v>19171</v>
      </c>
      <c r="G1203" s="89" t="s">
        <v>19029</v>
      </c>
      <c r="H1203" s="89" t="s">
        <v>19172</v>
      </c>
      <c r="I1203" s="89" t="s">
        <v>19173</v>
      </c>
      <c r="J1203" s="88" t="s">
        <v>19174</v>
      </c>
      <c r="K1203" s="88" t="s">
        <v>19802</v>
      </c>
      <c r="L1203" s="88" t="s">
        <v>19803</v>
      </c>
      <c r="M1203" s="89" t="s">
        <v>19804</v>
      </c>
      <c r="N1203" s="89" t="s">
        <v>549</v>
      </c>
      <c r="O1203" s="90">
        <v>30779</v>
      </c>
      <c r="P1203" s="90">
        <v>30779</v>
      </c>
      <c r="Q1203" s="90">
        <v>30779</v>
      </c>
      <c r="R1203" s="89">
        <v>15150</v>
      </c>
      <c r="S1203" s="89">
        <v>41</v>
      </c>
      <c r="T1203" s="89" t="s">
        <v>19261</v>
      </c>
      <c r="U1203" s="89" t="s">
        <v>29012</v>
      </c>
      <c r="W1203" s="89" t="s">
        <v>5244</v>
      </c>
      <c r="X1203" s="89" t="s">
        <v>1502</v>
      </c>
      <c r="Y1203" s="88" t="s">
        <v>8283</v>
      </c>
    </row>
    <row r="1204" spans="1:25" x14ac:dyDescent="0.3">
      <c r="A1204" s="84" t="str">
        <f t="shared" si="18"/>
        <v>JLANGE8</v>
      </c>
      <c r="B1204" s="88" t="s">
        <v>24877</v>
      </c>
      <c r="C1204" s="89" t="s">
        <v>24878</v>
      </c>
      <c r="D1204" s="89" t="s">
        <v>24879</v>
      </c>
      <c r="E1204" s="89" t="s">
        <v>19036</v>
      </c>
      <c r="F1204" s="88" t="s">
        <v>19181</v>
      </c>
      <c r="G1204" s="89" t="s">
        <v>19030</v>
      </c>
      <c r="H1204" s="89" t="s">
        <v>19172</v>
      </c>
      <c r="I1204" s="89" t="s">
        <v>19173</v>
      </c>
      <c r="J1204" s="88" t="s">
        <v>19189</v>
      </c>
      <c r="K1204" s="88" t="s">
        <v>19345</v>
      </c>
      <c r="L1204" s="88" t="s">
        <v>20358</v>
      </c>
      <c r="M1204" s="89" t="s">
        <v>20359</v>
      </c>
      <c r="N1204" s="89" t="s">
        <v>686</v>
      </c>
      <c r="O1204" s="90">
        <v>30781</v>
      </c>
      <c r="P1204" s="90">
        <v>30781</v>
      </c>
      <c r="Q1204" s="90">
        <v>30781</v>
      </c>
      <c r="R1204" s="89">
        <v>15148</v>
      </c>
      <c r="S1204" s="89">
        <v>41</v>
      </c>
      <c r="T1204" s="89" t="s">
        <v>19261</v>
      </c>
      <c r="U1204" s="89" t="s">
        <v>24880</v>
      </c>
      <c r="W1204" s="89" t="s">
        <v>24881</v>
      </c>
      <c r="X1204" s="89" t="s">
        <v>686</v>
      </c>
      <c r="Y1204" s="88" t="s">
        <v>24882</v>
      </c>
    </row>
    <row r="1205" spans="1:25" x14ac:dyDescent="0.3">
      <c r="A1205" s="84" t="str">
        <f t="shared" si="18"/>
        <v>dpanko</v>
      </c>
      <c r="B1205" s="88" t="s">
        <v>22312</v>
      </c>
      <c r="C1205" s="89" t="s">
        <v>22313</v>
      </c>
      <c r="D1205" s="89" t="s">
        <v>22314</v>
      </c>
      <c r="E1205" s="89" t="s">
        <v>5630</v>
      </c>
      <c r="F1205" s="88" t="s">
        <v>19480</v>
      </c>
      <c r="G1205" s="89" t="s">
        <v>19040</v>
      </c>
      <c r="H1205" s="89" t="s">
        <v>19172</v>
      </c>
      <c r="I1205" s="89" t="s">
        <v>19173</v>
      </c>
      <c r="J1205" s="88" t="s">
        <v>19189</v>
      </c>
      <c r="K1205" s="88" t="s">
        <v>19345</v>
      </c>
      <c r="L1205" s="88" t="s">
        <v>20162</v>
      </c>
      <c r="M1205" s="89" t="s">
        <v>20163</v>
      </c>
      <c r="N1205" s="89" t="s">
        <v>655</v>
      </c>
      <c r="O1205" s="90">
        <v>30869</v>
      </c>
      <c r="P1205" s="90">
        <v>43997</v>
      </c>
      <c r="Q1205" s="90">
        <v>43997</v>
      </c>
      <c r="R1205" s="89">
        <v>1932</v>
      </c>
      <c r="S1205" s="89">
        <v>5</v>
      </c>
      <c r="T1205" s="89" t="s">
        <v>19228</v>
      </c>
      <c r="U1205" s="89" t="s">
        <v>13225</v>
      </c>
      <c r="W1205" s="89" t="s">
        <v>12274</v>
      </c>
      <c r="X1205" s="89" t="s">
        <v>382</v>
      </c>
      <c r="Y1205" s="88" t="s">
        <v>13226</v>
      </c>
    </row>
    <row r="1206" spans="1:25" x14ac:dyDescent="0.3">
      <c r="A1206" s="84" t="str">
        <f t="shared" si="18"/>
        <v>MBRISCO</v>
      </c>
      <c r="B1206" s="88" t="s">
        <v>26492</v>
      </c>
      <c r="C1206" s="89" t="s">
        <v>26493</v>
      </c>
      <c r="D1206" s="89" t="s">
        <v>2461</v>
      </c>
      <c r="E1206" s="89" t="s">
        <v>5630</v>
      </c>
      <c r="F1206" s="88" t="s">
        <v>19181</v>
      </c>
      <c r="G1206" s="89" t="s">
        <v>19030</v>
      </c>
      <c r="H1206" s="89" t="s">
        <v>19172</v>
      </c>
      <c r="I1206" s="89" t="s">
        <v>19173</v>
      </c>
      <c r="J1206" s="88" t="s">
        <v>19174</v>
      </c>
      <c r="K1206" s="88" t="s">
        <v>19360</v>
      </c>
      <c r="L1206" s="88" t="s">
        <v>19361</v>
      </c>
      <c r="M1206" s="89" t="s">
        <v>19362</v>
      </c>
      <c r="N1206" s="89" t="s">
        <v>1463</v>
      </c>
      <c r="O1206" s="90">
        <v>30994</v>
      </c>
      <c r="P1206" s="90">
        <v>30994</v>
      </c>
      <c r="Q1206" s="90">
        <v>30994</v>
      </c>
      <c r="R1206" s="89">
        <v>14935</v>
      </c>
      <c r="S1206" s="89">
        <v>40</v>
      </c>
      <c r="T1206" s="89" t="s">
        <v>19261</v>
      </c>
      <c r="U1206" s="89" t="s">
        <v>26494</v>
      </c>
      <c r="W1206" s="89" t="s">
        <v>15736</v>
      </c>
      <c r="X1206" s="89" t="s">
        <v>1472</v>
      </c>
      <c r="Y1206" s="88" t="s">
        <v>15737</v>
      </c>
    </row>
    <row r="1207" spans="1:25" x14ac:dyDescent="0.3">
      <c r="A1207" s="84" t="str">
        <f t="shared" si="18"/>
        <v>BBREWST</v>
      </c>
      <c r="B1207" s="88" t="s">
        <v>20380</v>
      </c>
      <c r="C1207" s="89" t="s">
        <v>20381</v>
      </c>
      <c r="D1207" s="89" t="s">
        <v>13112</v>
      </c>
      <c r="E1207" s="89" t="s">
        <v>5630</v>
      </c>
      <c r="F1207" s="88" t="s">
        <v>19171</v>
      </c>
      <c r="G1207" s="89" t="s">
        <v>19029</v>
      </c>
      <c r="H1207" s="89" t="s">
        <v>19172</v>
      </c>
      <c r="I1207" s="89" t="s">
        <v>19173</v>
      </c>
      <c r="J1207" s="88" t="s">
        <v>19174</v>
      </c>
      <c r="K1207" s="88" t="s">
        <v>19401</v>
      </c>
      <c r="L1207" s="88" t="s">
        <v>19764</v>
      </c>
      <c r="M1207" s="89" t="s">
        <v>8645</v>
      </c>
      <c r="N1207" s="89" t="s">
        <v>407</v>
      </c>
      <c r="O1207" s="90">
        <v>31126</v>
      </c>
      <c r="P1207" s="90">
        <v>31126</v>
      </c>
      <c r="Q1207" s="90">
        <v>31126</v>
      </c>
      <c r="R1207" s="89">
        <v>14803</v>
      </c>
      <c r="S1207" s="89">
        <v>40</v>
      </c>
      <c r="T1207" s="89" t="s">
        <v>19261</v>
      </c>
      <c r="U1207" s="89" t="s">
        <v>20382</v>
      </c>
      <c r="W1207" s="89" t="s">
        <v>1287</v>
      </c>
      <c r="X1207" s="89" t="s">
        <v>477</v>
      </c>
      <c r="Y1207" s="88" t="s">
        <v>13117</v>
      </c>
    </row>
    <row r="1208" spans="1:25" x14ac:dyDescent="0.3">
      <c r="A1208" s="84" t="str">
        <f t="shared" si="18"/>
        <v>JSKROPE</v>
      </c>
      <c r="B1208" s="88" t="s">
        <v>25529</v>
      </c>
      <c r="C1208" s="89" t="s">
        <v>25530</v>
      </c>
      <c r="D1208" s="89" t="s">
        <v>16079</v>
      </c>
      <c r="E1208" s="89" t="s">
        <v>5630</v>
      </c>
      <c r="F1208" s="88" t="s">
        <v>19171</v>
      </c>
      <c r="G1208" s="89" t="s">
        <v>19029</v>
      </c>
      <c r="H1208" s="89" t="s">
        <v>19172</v>
      </c>
      <c r="I1208" s="89" t="s">
        <v>19173</v>
      </c>
      <c r="J1208" s="88" t="s">
        <v>19174</v>
      </c>
      <c r="K1208" s="88" t="s">
        <v>19245</v>
      </c>
      <c r="L1208" s="88" t="s">
        <v>20002</v>
      </c>
      <c r="M1208" s="89" t="s">
        <v>19319</v>
      </c>
      <c r="N1208" s="89" t="s">
        <v>1675</v>
      </c>
      <c r="O1208" s="90">
        <v>31146</v>
      </c>
      <c r="P1208" s="90">
        <v>31146</v>
      </c>
      <c r="Q1208" s="90">
        <v>31146</v>
      </c>
      <c r="R1208" s="89">
        <v>14783</v>
      </c>
      <c r="S1208" s="89">
        <v>40</v>
      </c>
      <c r="T1208" s="89" t="s">
        <v>19261</v>
      </c>
      <c r="U1208" s="89" t="s">
        <v>25531</v>
      </c>
      <c r="W1208" s="89" t="s">
        <v>25532</v>
      </c>
      <c r="X1208" s="89" t="s">
        <v>1675</v>
      </c>
      <c r="Y1208" s="88" t="s">
        <v>16083</v>
      </c>
    </row>
    <row r="1209" spans="1:25" x14ac:dyDescent="0.3">
      <c r="A1209" s="84" t="str">
        <f t="shared" si="18"/>
        <v>RSHAPI</v>
      </c>
      <c r="B1209" s="88" t="s">
        <v>28738</v>
      </c>
      <c r="C1209" s="89" t="s">
        <v>28739</v>
      </c>
      <c r="D1209" s="89" t="s">
        <v>17901</v>
      </c>
      <c r="E1209" s="89" t="s">
        <v>5630</v>
      </c>
      <c r="F1209" s="88" t="s">
        <v>20261</v>
      </c>
      <c r="G1209" s="89" t="s">
        <v>19039</v>
      </c>
      <c r="H1209" s="89" t="s">
        <v>19172</v>
      </c>
      <c r="I1209" s="89" t="s">
        <v>19173</v>
      </c>
      <c r="J1209" s="88" t="s">
        <v>19189</v>
      </c>
      <c r="K1209" s="88" t="s">
        <v>20742</v>
      </c>
      <c r="L1209" s="88" t="s">
        <v>20743</v>
      </c>
      <c r="M1209" s="89" t="s">
        <v>20744</v>
      </c>
      <c r="N1209" s="89" t="s">
        <v>719</v>
      </c>
      <c r="O1209" s="90">
        <v>31588</v>
      </c>
      <c r="P1209" s="90">
        <v>43451</v>
      </c>
      <c r="Q1209" s="90">
        <v>31588</v>
      </c>
      <c r="R1209" s="89">
        <v>14341</v>
      </c>
      <c r="S1209" s="89">
        <v>39</v>
      </c>
      <c r="T1209" s="89" t="s">
        <v>19261</v>
      </c>
      <c r="U1209" s="89" t="s">
        <v>28740</v>
      </c>
      <c r="W1209" s="89" t="s">
        <v>17904</v>
      </c>
      <c r="X1209" s="89" t="s">
        <v>719</v>
      </c>
      <c r="Y1209" s="88" t="s">
        <v>17905</v>
      </c>
    </row>
    <row r="1210" spans="1:25" x14ac:dyDescent="0.3">
      <c r="A1210" s="84" t="str">
        <f t="shared" si="18"/>
        <v>RALDERM</v>
      </c>
      <c r="B1210" s="88" t="s">
        <v>28012</v>
      </c>
      <c r="C1210" s="89" t="s">
        <v>28013</v>
      </c>
      <c r="D1210" s="89" t="s">
        <v>28014</v>
      </c>
      <c r="E1210" s="89" t="s">
        <v>19715</v>
      </c>
      <c r="F1210" s="88" t="s">
        <v>19181</v>
      </c>
      <c r="G1210" s="89" t="s">
        <v>19030</v>
      </c>
      <c r="H1210" s="89" t="s">
        <v>19172</v>
      </c>
      <c r="I1210" s="89" t="s">
        <v>19173</v>
      </c>
      <c r="J1210" s="88" t="s">
        <v>19174</v>
      </c>
      <c r="K1210" s="88" t="s">
        <v>19207</v>
      </c>
      <c r="L1210" s="88" t="s">
        <v>19208</v>
      </c>
      <c r="M1210" s="89" t="s">
        <v>10249</v>
      </c>
      <c r="N1210" s="89" t="s">
        <v>219</v>
      </c>
      <c r="O1210" s="90">
        <v>31615</v>
      </c>
      <c r="P1210" s="90">
        <v>31615</v>
      </c>
      <c r="Q1210" s="90">
        <v>31615</v>
      </c>
      <c r="R1210" s="89">
        <v>14314</v>
      </c>
      <c r="S1210" s="89">
        <v>39</v>
      </c>
      <c r="T1210" s="89" t="s">
        <v>19261</v>
      </c>
      <c r="U1210" s="89" t="s">
        <v>28015</v>
      </c>
      <c r="V1210" s="89" t="s">
        <v>28016</v>
      </c>
      <c r="W1210" s="89" t="s">
        <v>28017</v>
      </c>
      <c r="X1210" s="89" t="s">
        <v>219</v>
      </c>
      <c r="Y1210" s="88" t="s">
        <v>28018</v>
      </c>
    </row>
    <row r="1211" spans="1:25" x14ac:dyDescent="0.3">
      <c r="A1211" s="84" t="str">
        <f t="shared" si="18"/>
        <v>gmalaka</v>
      </c>
      <c r="B1211" s="88" t="s">
        <v>23423</v>
      </c>
      <c r="C1211" s="89" t="s">
        <v>23424</v>
      </c>
      <c r="D1211" s="89" t="s">
        <v>23425</v>
      </c>
      <c r="E1211" s="89" t="s">
        <v>5630</v>
      </c>
      <c r="F1211" s="88" t="s">
        <v>19215</v>
      </c>
      <c r="G1211" s="89" t="s">
        <v>19033</v>
      </c>
      <c r="H1211" s="89" t="s">
        <v>19172</v>
      </c>
      <c r="I1211" s="89" t="s">
        <v>19173</v>
      </c>
      <c r="J1211" s="88" t="s">
        <v>19174</v>
      </c>
      <c r="K1211" s="88" t="s">
        <v>19455</v>
      </c>
      <c r="L1211" s="88" t="s">
        <v>19456</v>
      </c>
      <c r="M1211" s="89" t="s">
        <v>19457</v>
      </c>
      <c r="N1211" s="89" t="s">
        <v>2504</v>
      </c>
      <c r="O1211" s="90">
        <v>31643</v>
      </c>
      <c r="P1211" s="90">
        <v>44013</v>
      </c>
      <c r="Q1211" s="90">
        <v>44013</v>
      </c>
      <c r="R1211" s="89">
        <v>1916</v>
      </c>
      <c r="S1211" s="89">
        <v>5</v>
      </c>
      <c r="T1211" s="89" t="s">
        <v>19228</v>
      </c>
      <c r="U1211" s="89" t="s">
        <v>23426</v>
      </c>
      <c r="W1211" s="89" t="s">
        <v>11673</v>
      </c>
      <c r="X1211" s="89" t="s">
        <v>2504</v>
      </c>
      <c r="Y1211" s="88" t="s">
        <v>11674</v>
      </c>
    </row>
    <row r="1212" spans="1:25" x14ac:dyDescent="0.3">
      <c r="A1212" s="84" t="str">
        <f t="shared" si="18"/>
        <v>RJUSIN</v>
      </c>
      <c r="B1212" s="88" t="s">
        <v>28380</v>
      </c>
      <c r="C1212" s="89" t="s">
        <v>28381</v>
      </c>
      <c r="D1212" s="89" t="s">
        <v>9845</v>
      </c>
      <c r="E1212" s="89" t="s">
        <v>5630</v>
      </c>
      <c r="F1212" s="88" t="s">
        <v>19171</v>
      </c>
      <c r="G1212" s="89" t="s">
        <v>19029</v>
      </c>
      <c r="H1212" s="89" t="s">
        <v>19172</v>
      </c>
      <c r="I1212" s="89" t="s">
        <v>19419</v>
      </c>
      <c r="J1212" s="88" t="s">
        <v>19189</v>
      </c>
      <c r="K1212" s="88" t="s">
        <v>19420</v>
      </c>
      <c r="L1212" s="88" t="s">
        <v>19420</v>
      </c>
      <c r="M1212" s="89" t="s">
        <v>19421</v>
      </c>
      <c r="N1212" s="89" t="s">
        <v>5965</v>
      </c>
      <c r="O1212" s="90">
        <v>31846</v>
      </c>
      <c r="P1212" s="90">
        <v>31846</v>
      </c>
      <c r="Q1212" s="90">
        <v>31846</v>
      </c>
      <c r="R1212" s="89">
        <v>14083</v>
      </c>
      <c r="S1212" s="89">
        <v>38</v>
      </c>
      <c r="T1212" s="89" t="s">
        <v>19261</v>
      </c>
      <c r="U1212" s="89" t="s">
        <v>28382</v>
      </c>
      <c r="V1212" s="89" t="s">
        <v>28383</v>
      </c>
      <c r="W1212" s="89" t="s">
        <v>23737</v>
      </c>
      <c r="X1212" s="89" t="s">
        <v>5965</v>
      </c>
      <c r="Y1212" s="88" t="s">
        <v>9850</v>
      </c>
    </row>
    <row r="1213" spans="1:25" x14ac:dyDescent="0.3">
      <c r="A1213" s="84" t="str">
        <f t="shared" si="18"/>
        <v>PBIBEA</v>
      </c>
      <c r="B1213" s="88" t="s">
        <v>27746</v>
      </c>
      <c r="C1213" s="89" t="s">
        <v>27747</v>
      </c>
      <c r="D1213" s="89" t="s">
        <v>12990</v>
      </c>
      <c r="E1213" s="89" t="s">
        <v>5630</v>
      </c>
      <c r="F1213" s="88" t="s">
        <v>19171</v>
      </c>
      <c r="G1213" s="89" t="s">
        <v>19029</v>
      </c>
      <c r="H1213" s="89" t="s">
        <v>19172</v>
      </c>
      <c r="I1213" s="89" t="s">
        <v>19173</v>
      </c>
      <c r="J1213" s="88" t="s">
        <v>19189</v>
      </c>
      <c r="K1213" s="88" t="s">
        <v>19345</v>
      </c>
      <c r="L1213" s="88" t="s">
        <v>21190</v>
      </c>
      <c r="M1213" s="89" t="s">
        <v>9044</v>
      </c>
      <c r="N1213" s="89" t="s">
        <v>693</v>
      </c>
      <c r="O1213" s="90">
        <v>32035</v>
      </c>
      <c r="P1213" s="90">
        <v>32035</v>
      </c>
      <c r="Q1213" s="90">
        <v>32035</v>
      </c>
      <c r="R1213" s="89">
        <v>13894</v>
      </c>
      <c r="S1213" s="89">
        <v>38</v>
      </c>
      <c r="T1213" s="89" t="s">
        <v>19261</v>
      </c>
      <c r="U1213" s="89" t="s">
        <v>27748</v>
      </c>
      <c r="W1213" s="89" t="s">
        <v>27749</v>
      </c>
      <c r="X1213" s="89" t="s">
        <v>382</v>
      </c>
      <c r="Y1213" s="88" t="s">
        <v>12994</v>
      </c>
    </row>
    <row r="1214" spans="1:25" x14ac:dyDescent="0.3">
      <c r="A1214" s="84" t="str">
        <f t="shared" si="18"/>
        <v>JFIGUEI</v>
      </c>
      <c r="B1214" s="88" t="s">
        <v>24457</v>
      </c>
      <c r="C1214" s="89" t="s">
        <v>24458</v>
      </c>
      <c r="D1214" s="89" t="s">
        <v>24459</v>
      </c>
      <c r="E1214" s="89" t="s">
        <v>5630</v>
      </c>
      <c r="F1214" s="88" t="s">
        <v>19171</v>
      </c>
      <c r="G1214" s="89" t="s">
        <v>19029</v>
      </c>
      <c r="H1214" s="89" t="s">
        <v>19172</v>
      </c>
      <c r="I1214" s="89" t="s">
        <v>19173</v>
      </c>
      <c r="J1214" s="88" t="s">
        <v>19189</v>
      </c>
      <c r="K1214" s="88" t="s">
        <v>19471</v>
      </c>
      <c r="L1214" s="88" t="s">
        <v>14086</v>
      </c>
      <c r="M1214" s="89" t="s">
        <v>19472</v>
      </c>
      <c r="N1214" s="89" t="s">
        <v>435</v>
      </c>
      <c r="O1214" s="90">
        <v>32179</v>
      </c>
      <c r="P1214" s="90">
        <v>32179</v>
      </c>
      <c r="Q1214" s="90">
        <v>32179</v>
      </c>
      <c r="R1214" s="89">
        <v>13750</v>
      </c>
      <c r="S1214" s="89">
        <v>37</v>
      </c>
      <c r="T1214" s="89" t="s">
        <v>19261</v>
      </c>
      <c r="U1214" s="89" t="s">
        <v>24460</v>
      </c>
      <c r="W1214" s="89" t="s">
        <v>24461</v>
      </c>
      <c r="X1214" s="89" t="s">
        <v>435</v>
      </c>
      <c r="Y1214" s="88" t="s">
        <v>24462</v>
      </c>
    </row>
    <row r="1215" spans="1:25" x14ac:dyDescent="0.3">
      <c r="A1215" s="84" t="str">
        <f t="shared" si="18"/>
        <v>JFORD17</v>
      </c>
      <c r="B1215" s="88" t="s">
        <v>24503</v>
      </c>
      <c r="C1215" s="89" t="s">
        <v>24504</v>
      </c>
      <c r="D1215" s="89" t="s">
        <v>3170</v>
      </c>
      <c r="E1215" s="89" t="s">
        <v>5630</v>
      </c>
      <c r="F1215" s="88" t="s">
        <v>19171</v>
      </c>
      <c r="G1215" s="89" t="s">
        <v>19029</v>
      </c>
      <c r="H1215" s="89" t="s">
        <v>19172</v>
      </c>
      <c r="I1215" s="89" t="s">
        <v>19173</v>
      </c>
      <c r="J1215" s="88" t="s">
        <v>19189</v>
      </c>
      <c r="K1215" s="88" t="s">
        <v>19345</v>
      </c>
      <c r="L1215" s="88" t="s">
        <v>20162</v>
      </c>
      <c r="M1215" s="89" t="s">
        <v>20163</v>
      </c>
      <c r="N1215" s="89" t="s">
        <v>655</v>
      </c>
      <c r="O1215" s="90">
        <v>32237</v>
      </c>
      <c r="P1215" s="90">
        <v>32237</v>
      </c>
      <c r="Q1215" s="90">
        <v>32237</v>
      </c>
      <c r="R1215" s="89">
        <v>13692</v>
      </c>
      <c r="S1215" s="89">
        <v>37</v>
      </c>
      <c r="T1215" s="89" t="s">
        <v>19261</v>
      </c>
      <c r="U1215" s="89" t="s">
        <v>24505</v>
      </c>
      <c r="W1215" s="89" t="s">
        <v>4577</v>
      </c>
      <c r="X1215" s="89" t="s">
        <v>435</v>
      </c>
      <c r="Y1215" s="88" t="s">
        <v>7769</v>
      </c>
    </row>
    <row r="1216" spans="1:25" x14ac:dyDescent="0.3">
      <c r="A1216" s="84" t="str">
        <f t="shared" si="18"/>
        <v>CJAC005</v>
      </c>
      <c r="B1216" s="88" t="s">
        <v>21231</v>
      </c>
      <c r="C1216" s="89" t="s">
        <v>21232</v>
      </c>
      <c r="D1216" s="89" t="s">
        <v>19075</v>
      </c>
      <c r="E1216" s="89" t="s">
        <v>19036</v>
      </c>
      <c r="F1216" s="88" t="s">
        <v>19171</v>
      </c>
      <c r="G1216" s="89" t="s">
        <v>19029</v>
      </c>
      <c r="H1216" s="89" t="s">
        <v>19172</v>
      </c>
      <c r="I1216" s="89" t="s">
        <v>19173</v>
      </c>
      <c r="J1216" s="88" t="s">
        <v>19189</v>
      </c>
      <c r="K1216" s="88" t="s">
        <v>19333</v>
      </c>
      <c r="L1216" s="88" t="s">
        <v>19334</v>
      </c>
      <c r="M1216" s="89" t="s">
        <v>9382</v>
      </c>
      <c r="N1216" s="89" t="s">
        <v>366</v>
      </c>
      <c r="O1216" s="90">
        <v>32314</v>
      </c>
      <c r="P1216" s="90">
        <v>32314</v>
      </c>
      <c r="Q1216" s="90">
        <v>32314</v>
      </c>
      <c r="R1216" s="89">
        <v>13615</v>
      </c>
      <c r="S1216" s="89">
        <v>37</v>
      </c>
      <c r="T1216" s="89" t="s">
        <v>19261</v>
      </c>
      <c r="U1216" s="89" t="s">
        <v>21233</v>
      </c>
      <c r="W1216" s="89" t="s">
        <v>21234</v>
      </c>
      <c r="X1216" s="89" t="s">
        <v>375</v>
      </c>
      <c r="Y1216" s="88" t="s">
        <v>21235</v>
      </c>
    </row>
    <row r="1217" spans="1:25" x14ac:dyDescent="0.3">
      <c r="A1217" s="84" t="str">
        <f t="shared" si="18"/>
        <v>TTHUMS1</v>
      </c>
      <c r="B1217" s="88" t="s">
        <v>29886</v>
      </c>
      <c r="C1217" s="89" t="s">
        <v>29887</v>
      </c>
      <c r="D1217" s="89" t="s">
        <v>29888</v>
      </c>
      <c r="E1217" s="89" t="s">
        <v>19170</v>
      </c>
      <c r="F1217" s="88" t="s">
        <v>19181</v>
      </c>
      <c r="G1217" s="89" t="s">
        <v>19030</v>
      </c>
      <c r="H1217" s="89" t="s">
        <v>19172</v>
      </c>
      <c r="I1217" s="89" t="s">
        <v>19173</v>
      </c>
      <c r="J1217" s="88" t="s">
        <v>19174</v>
      </c>
      <c r="K1217" s="88" t="s">
        <v>19216</v>
      </c>
      <c r="L1217" s="88" t="s">
        <v>19217</v>
      </c>
      <c r="M1217" s="89" t="s">
        <v>19218</v>
      </c>
      <c r="N1217" s="89" t="s">
        <v>453</v>
      </c>
      <c r="O1217" s="90">
        <v>32574</v>
      </c>
      <c r="P1217" s="90">
        <v>32574</v>
      </c>
      <c r="Q1217" s="90">
        <v>32574</v>
      </c>
      <c r="R1217" s="89">
        <v>13355</v>
      </c>
      <c r="S1217" s="89">
        <v>36</v>
      </c>
      <c r="T1217" s="89" t="s">
        <v>19261</v>
      </c>
      <c r="U1217" s="89" t="s">
        <v>29889</v>
      </c>
      <c r="W1217" s="89" t="s">
        <v>29890</v>
      </c>
      <c r="X1217" s="89" t="s">
        <v>453</v>
      </c>
      <c r="Y1217" s="88" t="s">
        <v>29891</v>
      </c>
    </row>
    <row r="1218" spans="1:25" x14ac:dyDescent="0.3">
      <c r="A1218" s="84" t="str">
        <f t="shared" si="18"/>
        <v>MPAREDE</v>
      </c>
      <c r="B1218" s="88" t="s">
        <v>27057</v>
      </c>
      <c r="C1218" s="89" t="s">
        <v>27058</v>
      </c>
      <c r="D1218" s="89" t="s">
        <v>2770</v>
      </c>
      <c r="E1218" s="89" t="s">
        <v>5630</v>
      </c>
      <c r="F1218" s="88" t="s">
        <v>19171</v>
      </c>
      <c r="G1218" s="89" t="s">
        <v>19029</v>
      </c>
      <c r="H1218" s="89" t="s">
        <v>19172</v>
      </c>
      <c r="I1218" s="89" t="s">
        <v>19173</v>
      </c>
      <c r="J1218" s="88" t="s">
        <v>19174</v>
      </c>
      <c r="K1218" s="88" t="s">
        <v>19309</v>
      </c>
      <c r="L1218" s="88" t="s">
        <v>19310</v>
      </c>
      <c r="M1218" s="89" t="s">
        <v>6528</v>
      </c>
      <c r="N1218" s="89" t="s">
        <v>219</v>
      </c>
      <c r="O1218" s="90">
        <v>32658</v>
      </c>
      <c r="P1218" s="90">
        <v>32658</v>
      </c>
      <c r="Q1218" s="90">
        <v>32658</v>
      </c>
      <c r="R1218" s="89">
        <v>13271</v>
      </c>
      <c r="S1218" s="89">
        <v>36</v>
      </c>
      <c r="T1218" s="89" t="s">
        <v>19261</v>
      </c>
      <c r="U1218" s="89" t="s">
        <v>27059</v>
      </c>
      <c r="W1218" s="89" t="s">
        <v>27060</v>
      </c>
      <c r="X1218" s="89" t="s">
        <v>219</v>
      </c>
      <c r="Y1218" s="88" t="s">
        <v>12543</v>
      </c>
    </row>
    <row r="1219" spans="1:25" x14ac:dyDescent="0.3">
      <c r="A1219" s="84" t="str">
        <f t="shared" ref="A1219:A1282" si="19">TRIM(D1219)</f>
        <v>IFIGUE</v>
      </c>
      <c r="B1219" s="88" t="s">
        <v>23855</v>
      </c>
      <c r="C1219" s="89" t="s">
        <v>23856</v>
      </c>
      <c r="D1219" s="89" t="s">
        <v>7824</v>
      </c>
      <c r="E1219" s="89" t="s">
        <v>5630</v>
      </c>
      <c r="F1219" s="88" t="s">
        <v>19215</v>
      </c>
      <c r="G1219" s="89" t="s">
        <v>19033</v>
      </c>
      <c r="H1219" s="89" t="s">
        <v>19172</v>
      </c>
      <c r="I1219" s="89" t="s">
        <v>19173</v>
      </c>
      <c r="J1219" s="88" t="s">
        <v>19174</v>
      </c>
      <c r="K1219" s="88" t="s">
        <v>19245</v>
      </c>
      <c r="L1219" s="88" t="s">
        <v>20002</v>
      </c>
      <c r="M1219" s="89" t="s">
        <v>19319</v>
      </c>
      <c r="N1219" s="89" t="s">
        <v>1675</v>
      </c>
      <c r="O1219" s="90">
        <v>32721</v>
      </c>
      <c r="P1219" s="90">
        <v>32721</v>
      </c>
      <c r="Q1219" s="90">
        <v>32721</v>
      </c>
      <c r="R1219" s="89">
        <v>13208</v>
      </c>
      <c r="S1219" s="89">
        <v>36</v>
      </c>
      <c r="T1219" s="89" t="s">
        <v>19261</v>
      </c>
      <c r="U1219" s="89" t="s">
        <v>23857</v>
      </c>
      <c r="W1219" s="89" t="s">
        <v>3755</v>
      </c>
      <c r="X1219" s="89" t="s">
        <v>1675</v>
      </c>
      <c r="Y1219" s="88" t="s">
        <v>23858</v>
      </c>
    </row>
    <row r="1220" spans="1:25" x14ac:dyDescent="0.3">
      <c r="A1220" s="84" t="str">
        <f t="shared" si="19"/>
        <v>MMOGEN0</v>
      </c>
      <c r="B1220" s="88" t="s">
        <v>27021</v>
      </c>
      <c r="C1220" s="89" t="s">
        <v>27022</v>
      </c>
      <c r="D1220" s="89" t="s">
        <v>6449</v>
      </c>
      <c r="E1220" s="89" t="s">
        <v>5630</v>
      </c>
      <c r="F1220" s="88" t="s">
        <v>19171</v>
      </c>
      <c r="G1220" s="89" t="s">
        <v>19029</v>
      </c>
      <c r="H1220" s="89" t="s">
        <v>19172</v>
      </c>
      <c r="I1220" s="89" t="s">
        <v>19173</v>
      </c>
      <c r="J1220" s="88" t="s">
        <v>19174</v>
      </c>
      <c r="K1220" s="88" t="s">
        <v>19716</v>
      </c>
      <c r="L1220" s="88" t="s">
        <v>19717</v>
      </c>
      <c r="M1220" s="89" t="s">
        <v>5847</v>
      </c>
      <c r="N1220" s="89" t="s">
        <v>279</v>
      </c>
      <c r="O1220" s="90">
        <v>32791</v>
      </c>
      <c r="P1220" s="90">
        <v>39878</v>
      </c>
      <c r="Q1220" s="90">
        <v>39878</v>
      </c>
      <c r="R1220" s="89">
        <v>6051</v>
      </c>
      <c r="S1220" s="89">
        <v>16</v>
      </c>
      <c r="T1220" s="89" t="s">
        <v>19261</v>
      </c>
      <c r="U1220" s="89" t="s">
        <v>6450</v>
      </c>
      <c r="W1220" s="89" t="s">
        <v>6451</v>
      </c>
      <c r="X1220" s="89" t="s">
        <v>279</v>
      </c>
      <c r="Y1220" s="88" t="s">
        <v>6452</v>
      </c>
    </row>
    <row r="1221" spans="1:25" x14ac:dyDescent="0.3">
      <c r="A1221" s="84" t="str">
        <f t="shared" si="19"/>
        <v>MCHAPMA</v>
      </c>
      <c r="B1221" s="88" t="s">
        <v>26535</v>
      </c>
      <c r="C1221" s="89" t="s">
        <v>26536</v>
      </c>
      <c r="D1221" s="89" t="s">
        <v>4687</v>
      </c>
      <c r="E1221" s="89" t="s">
        <v>5630</v>
      </c>
      <c r="F1221" s="88" t="s">
        <v>20261</v>
      </c>
      <c r="G1221" s="89" t="s">
        <v>19039</v>
      </c>
      <c r="H1221" s="89" t="s">
        <v>19172</v>
      </c>
      <c r="I1221" s="89" t="s">
        <v>19173</v>
      </c>
      <c r="J1221" s="88" t="s">
        <v>19189</v>
      </c>
      <c r="K1221" s="88" t="s">
        <v>19200</v>
      </c>
      <c r="L1221" s="88" t="s">
        <v>19200</v>
      </c>
      <c r="M1221" s="89" t="s">
        <v>19396</v>
      </c>
      <c r="N1221" s="89" t="s">
        <v>752</v>
      </c>
      <c r="O1221" s="90">
        <v>32910</v>
      </c>
      <c r="P1221" s="90">
        <v>32910</v>
      </c>
      <c r="Q1221" s="90">
        <v>32910</v>
      </c>
      <c r="R1221" s="89">
        <v>13019</v>
      </c>
      <c r="S1221" s="89">
        <v>35</v>
      </c>
      <c r="T1221" s="89" t="s">
        <v>19261</v>
      </c>
      <c r="U1221" s="89" t="s">
        <v>26537</v>
      </c>
      <c r="W1221" s="89" t="s">
        <v>1989</v>
      </c>
      <c r="X1221" s="89" t="s">
        <v>752</v>
      </c>
      <c r="Y1221" s="88" t="s">
        <v>4676</v>
      </c>
    </row>
    <row r="1222" spans="1:25" x14ac:dyDescent="0.3">
      <c r="A1222" s="84" t="str">
        <f t="shared" si="19"/>
        <v>MKENNED</v>
      </c>
      <c r="B1222" s="88" t="s">
        <v>26877</v>
      </c>
      <c r="C1222" s="89" t="s">
        <v>26878</v>
      </c>
      <c r="D1222" s="89" t="s">
        <v>12186</v>
      </c>
      <c r="E1222" s="89" t="s">
        <v>5630</v>
      </c>
      <c r="F1222" s="88" t="s">
        <v>19395</v>
      </c>
      <c r="G1222" s="89" t="s">
        <v>19030</v>
      </c>
      <c r="H1222" s="89" t="s">
        <v>19172</v>
      </c>
      <c r="I1222" s="89" t="s">
        <v>19173</v>
      </c>
      <c r="J1222" s="88" t="s">
        <v>19189</v>
      </c>
      <c r="K1222" s="88" t="s">
        <v>20742</v>
      </c>
      <c r="L1222" s="88" t="s">
        <v>20742</v>
      </c>
      <c r="M1222" s="89" t="s">
        <v>21720</v>
      </c>
      <c r="N1222" s="89" t="s">
        <v>435</v>
      </c>
      <c r="O1222" s="90">
        <v>32982</v>
      </c>
      <c r="P1222" s="90">
        <v>32982</v>
      </c>
      <c r="Q1222" s="90">
        <v>32982</v>
      </c>
      <c r="R1222" s="89">
        <v>12947</v>
      </c>
      <c r="S1222" s="89">
        <v>35</v>
      </c>
      <c r="T1222" s="89" t="s">
        <v>19261</v>
      </c>
      <c r="U1222" s="89" t="s">
        <v>26879</v>
      </c>
      <c r="W1222" s="89" t="s">
        <v>26880</v>
      </c>
      <c r="X1222" s="89" t="s">
        <v>435</v>
      </c>
      <c r="Y1222" s="88" t="s">
        <v>12189</v>
      </c>
    </row>
    <row r="1223" spans="1:25" x14ac:dyDescent="0.3">
      <c r="A1223" s="84" t="str">
        <f t="shared" si="19"/>
        <v>JBURG5</v>
      </c>
      <c r="B1223" s="88" t="s">
        <v>24172</v>
      </c>
      <c r="C1223" s="89" t="s">
        <v>24173</v>
      </c>
      <c r="D1223" s="89" t="s">
        <v>10649</v>
      </c>
      <c r="E1223" s="89" t="s">
        <v>5630</v>
      </c>
      <c r="F1223" s="88" t="s">
        <v>19480</v>
      </c>
      <c r="G1223" s="89" t="s">
        <v>19040</v>
      </c>
      <c r="H1223" s="89" t="s">
        <v>19172</v>
      </c>
      <c r="I1223" s="89" t="s">
        <v>19173</v>
      </c>
      <c r="J1223" s="88" t="s">
        <v>19189</v>
      </c>
      <c r="K1223" s="88" t="s">
        <v>19374</v>
      </c>
      <c r="L1223" s="88" t="s">
        <v>19375</v>
      </c>
      <c r="M1223" s="89" t="s">
        <v>19376</v>
      </c>
      <c r="N1223" s="89" t="s">
        <v>575</v>
      </c>
      <c r="O1223" s="90">
        <v>33009</v>
      </c>
      <c r="P1223" s="90">
        <v>33009</v>
      </c>
      <c r="Q1223" s="90">
        <v>33009</v>
      </c>
      <c r="R1223" s="89">
        <v>12920</v>
      </c>
      <c r="S1223" s="89">
        <v>35</v>
      </c>
      <c r="T1223" s="89" t="s">
        <v>19261</v>
      </c>
      <c r="U1223" s="89" t="s">
        <v>10652</v>
      </c>
      <c r="W1223" s="89" t="s">
        <v>10653</v>
      </c>
      <c r="X1223" s="89" t="s">
        <v>575</v>
      </c>
      <c r="Y1223" s="88" t="s">
        <v>24174</v>
      </c>
    </row>
    <row r="1224" spans="1:25" x14ac:dyDescent="0.3">
      <c r="A1224" s="84" t="str">
        <f t="shared" si="19"/>
        <v>ACORRE</v>
      </c>
      <c r="B1224" s="88" t="s">
        <v>19469</v>
      </c>
      <c r="C1224" s="89" t="s">
        <v>19470</v>
      </c>
      <c r="D1224" s="89" t="s">
        <v>6347</v>
      </c>
      <c r="E1224" s="89" t="s">
        <v>5630</v>
      </c>
      <c r="F1224" s="88" t="s">
        <v>19285</v>
      </c>
      <c r="G1224" s="89" t="s">
        <v>19028</v>
      </c>
      <c r="H1224" s="89" t="s">
        <v>19172</v>
      </c>
      <c r="I1224" s="89" t="s">
        <v>19173</v>
      </c>
      <c r="J1224" s="88" t="s">
        <v>19189</v>
      </c>
      <c r="K1224" s="88" t="s">
        <v>19471</v>
      </c>
      <c r="L1224" s="88" t="s">
        <v>14086</v>
      </c>
      <c r="M1224" s="89" t="s">
        <v>19472</v>
      </c>
      <c r="N1224" s="89" t="s">
        <v>435</v>
      </c>
      <c r="O1224" s="90">
        <v>33122</v>
      </c>
      <c r="P1224" s="90">
        <v>33122</v>
      </c>
      <c r="Q1224" s="90">
        <v>33122</v>
      </c>
      <c r="R1224" s="89">
        <v>12807</v>
      </c>
      <c r="S1224" s="89">
        <v>35</v>
      </c>
      <c r="T1224" s="89" t="s">
        <v>19261</v>
      </c>
      <c r="U1224" s="89" t="s">
        <v>17135</v>
      </c>
      <c r="W1224" s="89" t="s">
        <v>17136</v>
      </c>
      <c r="X1224" s="89" t="s">
        <v>435</v>
      </c>
      <c r="Y1224" s="88" t="s">
        <v>17137</v>
      </c>
    </row>
    <row r="1225" spans="1:25" x14ac:dyDescent="0.3">
      <c r="A1225" s="84" t="str">
        <f t="shared" si="19"/>
        <v>JACUIN1</v>
      </c>
      <c r="B1225" s="88" t="s">
        <v>23970</v>
      </c>
      <c r="C1225" s="89" t="s">
        <v>23971</v>
      </c>
      <c r="D1225" s="89" t="s">
        <v>18714</v>
      </c>
      <c r="E1225" s="89" t="s">
        <v>5630</v>
      </c>
      <c r="F1225" s="88" t="s">
        <v>19181</v>
      </c>
      <c r="G1225" s="89" t="s">
        <v>19030</v>
      </c>
      <c r="H1225" s="89" t="s">
        <v>19172</v>
      </c>
      <c r="I1225" s="89" t="s">
        <v>19173</v>
      </c>
      <c r="J1225" s="88" t="s">
        <v>19189</v>
      </c>
      <c r="K1225" s="88" t="s">
        <v>19333</v>
      </c>
      <c r="L1225" s="88" t="s">
        <v>19467</v>
      </c>
      <c r="M1225" s="89" t="s">
        <v>9084</v>
      </c>
      <c r="N1225" s="89" t="s">
        <v>260</v>
      </c>
      <c r="O1225" s="90">
        <v>33497</v>
      </c>
      <c r="P1225" s="90">
        <v>36612</v>
      </c>
      <c r="Q1225" s="90">
        <v>33497</v>
      </c>
      <c r="R1225" s="89">
        <v>12432</v>
      </c>
      <c r="S1225" s="89">
        <v>34</v>
      </c>
      <c r="T1225" s="89" t="s">
        <v>19261</v>
      </c>
      <c r="U1225" s="89" t="s">
        <v>23972</v>
      </c>
      <c r="W1225" s="89" t="s">
        <v>18718</v>
      </c>
      <c r="X1225" s="89" t="s">
        <v>260</v>
      </c>
      <c r="Y1225" s="88" t="s">
        <v>18719</v>
      </c>
    </row>
    <row r="1226" spans="1:25" x14ac:dyDescent="0.3">
      <c r="A1226" s="84" t="str">
        <f t="shared" si="19"/>
        <v>BPALMAT</v>
      </c>
      <c r="B1226" s="88" t="s">
        <v>20715</v>
      </c>
      <c r="C1226" s="89" t="s">
        <v>20716</v>
      </c>
      <c r="D1226" s="89" t="s">
        <v>20717</v>
      </c>
      <c r="E1226" s="89" t="s">
        <v>19715</v>
      </c>
      <c r="F1226" s="88" t="s">
        <v>19181</v>
      </c>
      <c r="G1226" s="89" t="s">
        <v>19030</v>
      </c>
      <c r="H1226" s="89" t="s">
        <v>19172</v>
      </c>
      <c r="I1226" s="89" t="s">
        <v>19173</v>
      </c>
      <c r="J1226" s="88" t="s">
        <v>19174</v>
      </c>
      <c r="K1226" s="88" t="s">
        <v>19309</v>
      </c>
      <c r="L1226" s="88" t="s">
        <v>19513</v>
      </c>
      <c r="M1226" s="89" t="s">
        <v>6528</v>
      </c>
      <c r="N1226" s="89" t="s">
        <v>219</v>
      </c>
      <c r="O1226" s="90">
        <v>33585</v>
      </c>
      <c r="P1226" s="90">
        <v>33585</v>
      </c>
      <c r="Q1226" s="90">
        <v>33585</v>
      </c>
      <c r="R1226" s="89">
        <v>12344</v>
      </c>
      <c r="S1226" s="89">
        <v>33</v>
      </c>
      <c r="T1226" s="89" t="s">
        <v>19261</v>
      </c>
      <c r="U1226" s="89" t="s">
        <v>20718</v>
      </c>
      <c r="W1226" s="89" t="s">
        <v>3841</v>
      </c>
      <c r="X1226" s="89" t="s">
        <v>219</v>
      </c>
      <c r="Y1226" s="88" t="s">
        <v>6714</v>
      </c>
    </row>
    <row r="1227" spans="1:25" x14ac:dyDescent="0.3">
      <c r="A1227" s="84" t="str">
        <f t="shared" si="19"/>
        <v>IRUIZ4</v>
      </c>
      <c r="B1227" s="88" t="s">
        <v>23927</v>
      </c>
      <c r="C1227" s="89" t="s">
        <v>23928</v>
      </c>
      <c r="D1227" s="89" t="s">
        <v>11327</v>
      </c>
      <c r="E1227" s="89" t="s">
        <v>5630</v>
      </c>
      <c r="F1227" s="88" t="s">
        <v>19171</v>
      </c>
      <c r="G1227" s="89" t="s">
        <v>19029</v>
      </c>
      <c r="H1227" s="89" t="s">
        <v>19172</v>
      </c>
      <c r="I1227" s="89" t="s">
        <v>19173</v>
      </c>
      <c r="J1227" s="88" t="s">
        <v>19174</v>
      </c>
      <c r="K1227" s="88" t="s">
        <v>19207</v>
      </c>
      <c r="L1227" s="88" t="s">
        <v>19208</v>
      </c>
      <c r="M1227" s="89" t="s">
        <v>10249</v>
      </c>
      <c r="N1227" s="89" t="s">
        <v>219</v>
      </c>
      <c r="O1227" s="90">
        <v>33829</v>
      </c>
      <c r="P1227" s="90">
        <v>33829</v>
      </c>
      <c r="Q1227" s="90">
        <v>33829</v>
      </c>
      <c r="R1227" s="89">
        <v>12100</v>
      </c>
      <c r="S1227" s="89">
        <v>33</v>
      </c>
      <c r="T1227" s="89" t="s">
        <v>19261</v>
      </c>
      <c r="U1227" s="89" t="s">
        <v>23929</v>
      </c>
      <c r="W1227" s="89" t="s">
        <v>654</v>
      </c>
      <c r="X1227" s="89" t="s">
        <v>219</v>
      </c>
      <c r="Y1227" s="88" t="s">
        <v>6997</v>
      </c>
    </row>
    <row r="1228" spans="1:25" x14ac:dyDescent="0.3">
      <c r="A1228" s="84" t="str">
        <f t="shared" si="19"/>
        <v>EKUNTUS</v>
      </c>
      <c r="B1228" s="88" t="s">
        <v>22834</v>
      </c>
      <c r="C1228" s="89" t="s">
        <v>22835</v>
      </c>
      <c r="D1228" s="89" t="s">
        <v>5759</v>
      </c>
      <c r="E1228" s="89" t="s">
        <v>5630</v>
      </c>
      <c r="F1228" s="88" t="s">
        <v>22836</v>
      </c>
      <c r="G1228" s="89" t="s">
        <v>19069</v>
      </c>
      <c r="H1228" s="89" t="s">
        <v>19172</v>
      </c>
      <c r="I1228" s="89" t="s">
        <v>19173</v>
      </c>
      <c r="J1228" s="88" t="s">
        <v>19189</v>
      </c>
      <c r="K1228" s="88" t="s">
        <v>20742</v>
      </c>
      <c r="L1228" s="88" t="s">
        <v>20742</v>
      </c>
      <c r="M1228" s="89" t="s">
        <v>21720</v>
      </c>
      <c r="N1228" s="89" t="s">
        <v>435</v>
      </c>
      <c r="O1228" s="90">
        <v>33946</v>
      </c>
      <c r="P1228" s="90">
        <v>33946</v>
      </c>
      <c r="Q1228" s="90">
        <v>33946</v>
      </c>
      <c r="R1228" s="89">
        <v>11983</v>
      </c>
      <c r="S1228" s="89">
        <v>32</v>
      </c>
      <c r="T1228" s="89" t="s">
        <v>19261</v>
      </c>
      <c r="U1228" s="89" t="s">
        <v>5761</v>
      </c>
      <c r="W1228" s="89" t="s">
        <v>5762</v>
      </c>
      <c r="X1228" s="89" t="s">
        <v>435</v>
      </c>
      <c r="Y1228" s="88" t="s">
        <v>5763</v>
      </c>
    </row>
    <row r="1229" spans="1:25" x14ac:dyDescent="0.3">
      <c r="A1229" s="84" t="str">
        <f t="shared" si="19"/>
        <v>AHARPE</v>
      </c>
      <c r="B1229" s="88" t="s">
        <v>19712</v>
      </c>
      <c r="C1229" s="89" t="s">
        <v>19713</v>
      </c>
      <c r="D1229" s="89" t="s">
        <v>19714</v>
      </c>
      <c r="E1229" s="89" t="s">
        <v>19715</v>
      </c>
      <c r="F1229" s="88" t="s">
        <v>19171</v>
      </c>
      <c r="G1229" s="89" t="s">
        <v>19029</v>
      </c>
      <c r="H1229" s="89" t="s">
        <v>19172</v>
      </c>
      <c r="I1229" s="89" t="s">
        <v>19173</v>
      </c>
      <c r="J1229" s="88" t="s">
        <v>19174</v>
      </c>
      <c r="K1229" s="88" t="s">
        <v>19716</v>
      </c>
      <c r="L1229" s="88" t="s">
        <v>19717</v>
      </c>
      <c r="M1229" s="89" t="s">
        <v>5847</v>
      </c>
      <c r="N1229" s="89" t="s">
        <v>279</v>
      </c>
      <c r="O1229" s="90">
        <v>33981</v>
      </c>
      <c r="P1229" s="90">
        <v>33981</v>
      </c>
      <c r="Q1229" s="90">
        <v>33981</v>
      </c>
      <c r="R1229" s="89">
        <v>11948</v>
      </c>
      <c r="S1229" s="89">
        <v>32</v>
      </c>
      <c r="T1229" s="89" t="s">
        <v>19261</v>
      </c>
      <c r="U1229" s="89" t="s">
        <v>19718</v>
      </c>
      <c r="W1229" s="89" t="s">
        <v>3841</v>
      </c>
      <c r="X1229" s="89" t="s">
        <v>279</v>
      </c>
      <c r="Y1229" s="88" t="s">
        <v>19719</v>
      </c>
    </row>
    <row r="1230" spans="1:25" x14ac:dyDescent="0.3">
      <c r="A1230" s="84" t="str">
        <f t="shared" si="19"/>
        <v>JMATUS1</v>
      </c>
      <c r="B1230" s="88" t="s">
        <v>25040</v>
      </c>
      <c r="C1230" s="89" t="s">
        <v>25041</v>
      </c>
      <c r="D1230" s="89" t="s">
        <v>25042</v>
      </c>
      <c r="E1230" s="89" t="s">
        <v>19715</v>
      </c>
      <c r="F1230" s="88" t="s">
        <v>19171</v>
      </c>
      <c r="G1230" s="89" t="s">
        <v>19029</v>
      </c>
      <c r="H1230" s="89" t="s">
        <v>19172</v>
      </c>
      <c r="I1230" s="89" t="s">
        <v>19173</v>
      </c>
      <c r="J1230" s="88" t="s">
        <v>19189</v>
      </c>
      <c r="K1230" s="88" t="s">
        <v>19190</v>
      </c>
      <c r="L1230" s="88" t="s">
        <v>19191</v>
      </c>
      <c r="M1230" s="89" t="s">
        <v>19192</v>
      </c>
      <c r="N1230" s="89" t="s">
        <v>297</v>
      </c>
      <c r="O1230" s="90">
        <v>34043</v>
      </c>
      <c r="P1230" s="90">
        <v>34043</v>
      </c>
      <c r="Q1230" s="90">
        <v>34043</v>
      </c>
      <c r="R1230" s="89">
        <v>11886</v>
      </c>
      <c r="S1230" s="89">
        <v>32</v>
      </c>
      <c r="T1230" s="89" t="s">
        <v>19261</v>
      </c>
      <c r="U1230" s="89" t="s">
        <v>25043</v>
      </c>
      <c r="W1230" s="89" t="s">
        <v>21073</v>
      </c>
      <c r="X1230" s="89" t="s">
        <v>297</v>
      </c>
      <c r="Y1230" s="88" t="s">
        <v>25044</v>
      </c>
    </row>
    <row r="1231" spans="1:25" x14ac:dyDescent="0.3">
      <c r="A1231" s="84" t="str">
        <f t="shared" si="19"/>
        <v>JJACKS4</v>
      </c>
      <c r="B1231" s="88" t="s">
        <v>24760</v>
      </c>
      <c r="C1231" s="89" t="s">
        <v>24761</v>
      </c>
      <c r="D1231" s="89" t="s">
        <v>7867</v>
      </c>
      <c r="E1231" s="89" t="s">
        <v>19036</v>
      </c>
      <c r="F1231" s="88" t="s">
        <v>19285</v>
      </c>
      <c r="G1231" s="89" t="s">
        <v>19028</v>
      </c>
      <c r="H1231" s="89" t="s">
        <v>19172</v>
      </c>
      <c r="I1231" s="89" t="s">
        <v>19173</v>
      </c>
      <c r="J1231" s="88" t="s">
        <v>19189</v>
      </c>
      <c r="K1231" s="88" t="s">
        <v>19374</v>
      </c>
      <c r="L1231" s="88" t="s">
        <v>19492</v>
      </c>
      <c r="M1231" s="89" t="s">
        <v>19493</v>
      </c>
      <c r="N1231" s="89" t="s">
        <v>268</v>
      </c>
      <c r="O1231" s="90">
        <v>34145</v>
      </c>
      <c r="P1231" s="90">
        <v>34145</v>
      </c>
      <c r="Q1231" s="90">
        <v>34145</v>
      </c>
      <c r="R1231" s="89">
        <v>11784</v>
      </c>
      <c r="S1231" s="89">
        <v>32</v>
      </c>
      <c r="T1231" s="89" t="s">
        <v>19261</v>
      </c>
      <c r="U1231" s="89" t="s">
        <v>24762</v>
      </c>
      <c r="W1231" s="89" t="s">
        <v>24763</v>
      </c>
      <c r="X1231" s="89" t="s">
        <v>268</v>
      </c>
      <c r="Y1231" s="88" t="s">
        <v>12688</v>
      </c>
    </row>
    <row r="1232" spans="1:25" x14ac:dyDescent="0.3">
      <c r="A1232" s="84" t="str">
        <f t="shared" si="19"/>
        <v>JVAUSE1</v>
      </c>
      <c r="B1232" s="88" t="s">
        <v>25657</v>
      </c>
      <c r="C1232" s="89" t="s">
        <v>25658</v>
      </c>
      <c r="D1232" s="89" t="s">
        <v>19127</v>
      </c>
      <c r="E1232" s="89" t="s">
        <v>19036</v>
      </c>
      <c r="F1232" s="88" t="s">
        <v>20261</v>
      </c>
      <c r="G1232" s="89" t="s">
        <v>19039</v>
      </c>
      <c r="H1232" s="89" t="s">
        <v>19172</v>
      </c>
      <c r="I1232" s="89" t="s">
        <v>19173</v>
      </c>
      <c r="J1232" s="88" t="s">
        <v>19189</v>
      </c>
      <c r="K1232" s="88" t="s">
        <v>20742</v>
      </c>
      <c r="L1232" s="88" t="s">
        <v>20743</v>
      </c>
      <c r="M1232" s="89" t="s">
        <v>20744</v>
      </c>
      <c r="N1232" s="89" t="s">
        <v>719</v>
      </c>
      <c r="O1232" s="90">
        <v>34458</v>
      </c>
      <c r="P1232" s="90">
        <v>34458</v>
      </c>
      <c r="Q1232" s="90">
        <v>34458</v>
      </c>
      <c r="R1232" s="89">
        <v>11471</v>
      </c>
      <c r="S1232" s="89">
        <v>31</v>
      </c>
      <c r="T1232" s="89" t="s">
        <v>19261</v>
      </c>
      <c r="U1232" s="89" t="s">
        <v>25659</v>
      </c>
      <c r="W1232" s="89" t="s">
        <v>25660</v>
      </c>
      <c r="X1232" s="89" t="s">
        <v>719</v>
      </c>
      <c r="Y1232" s="88" t="s">
        <v>25661</v>
      </c>
    </row>
    <row r="1233" spans="1:25" x14ac:dyDescent="0.3">
      <c r="A1233" s="84" t="str">
        <f t="shared" si="19"/>
        <v>RMCCON3</v>
      </c>
      <c r="B1233" s="88" t="s">
        <v>28500</v>
      </c>
      <c r="C1233" s="89" t="s">
        <v>28501</v>
      </c>
      <c r="D1233" s="89" t="s">
        <v>16928</v>
      </c>
      <c r="E1233" s="89" t="s">
        <v>5630</v>
      </c>
      <c r="F1233" s="88" t="s">
        <v>19181</v>
      </c>
      <c r="G1233" s="89" t="s">
        <v>19030</v>
      </c>
      <c r="H1233" s="89" t="s">
        <v>19172</v>
      </c>
      <c r="I1233" s="89" t="s">
        <v>19173</v>
      </c>
      <c r="J1233" s="88" t="s">
        <v>19174</v>
      </c>
      <c r="K1233" s="88" t="s">
        <v>19802</v>
      </c>
      <c r="L1233" s="88" t="s">
        <v>19803</v>
      </c>
      <c r="M1233" s="89" t="s">
        <v>19804</v>
      </c>
      <c r="N1233" s="89" t="s">
        <v>549</v>
      </c>
      <c r="O1233" s="90">
        <v>34722</v>
      </c>
      <c r="P1233" s="90">
        <v>34722</v>
      </c>
      <c r="Q1233" s="90">
        <v>34722</v>
      </c>
      <c r="R1233" s="89">
        <v>11207</v>
      </c>
      <c r="S1233" s="89">
        <v>30</v>
      </c>
      <c r="T1233" s="89" t="s">
        <v>19261</v>
      </c>
      <c r="U1233" s="89" t="s">
        <v>28502</v>
      </c>
      <c r="W1233" s="89" t="s">
        <v>28503</v>
      </c>
      <c r="X1233" s="89" t="s">
        <v>1502</v>
      </c>
      <c r="Y1233" s="88" t="s">
        <v>16932</v>
      </c>
    </row>
    <row r="1234" spans="1:25" x14ac:dyDescent="0.3">
      <c r="A1234" s="84" t="str">
        <f t="shared" si="19"/>
        <v>MMOGENS</v>
      </c>
      <c r="B1234" s="88" t="s">
        <v>27023</v>
      </c>
      <c r="C1234" s="89" t="s">
        <v>27024</v>
      </c>
      <c r="D1234" s="89" t="s">
        <v>4775</v>
      </c>
      <c r="E1234" s="89" t="s">
        <v>5630</v>
      </c>
      <c r="F1234" s="88" t="s">
        <v>19171</v>
      </c>
      <c r="G1234" s="89" t="s">
        <v>19029</v>
      </c>
      <c r="H1234" s="89" t="s">
        <v>19172</v>
      </c>
      <c r="I1234" s="89" t="s">
        <v>19173</v>
      </c>
      <c r="J1234" s="88" t="s">
        <v>19174</v>
      </c>
      <c r="K1234" s="88" t="s">
        <v>19716</v>
      </c>
      <c r="L1234" s="88" t="s">
        <v>19717</v>
      </c>
      <c r="M1234" s="89" t="s">
        <v>5847</v>
      </c>
      <c r="N1234" s="89" t="s">
        <v>279</v>
      </c>
      <c r="O1234" s="90">
        <v>34757</v>
      </c>
      <c r="P1234" s="90">
        <v>34757</v>
      </c>
      <c r="Q1234" s="90">
        <v>34757</v>
      </c>
      <c r="R1234" s="89">
        <v>11172</v>
      </c>
      <c r="S1234" s="89">
        <v>30</v>
      </c>
      <c r="T1234" s="89" t="s">
        <v>19261</v>
      </c>
      <c r="U1234" s="89" t="s">
        <v>11191</v>
      </c>
      <c r="W1234" s="89" t="s">
        <v>4776</v>
      </c>
      <c r="X1234" s="89" t="s">
        <v>279</v>
      </c>
      <c r="Y1234" s="88" t="s">
        <v>11193</v>
      </c>
    </row>
    <row r="1235" spans="1:25" x14ac:dyDescent="0.3">
      <c r="A1235" s="84" t="str">
        <f t="shared" si="19"/>
        <v>AFALCO1</v>
      </c>
      <c r="B1235" s="88" t="s">
        <v>19572</v>
      </c>
      <c r="C1235" s="89" t="s">
        <v>19573</v>
      </c>
      <c r="D1235" s="89" t="s">
        <v>6798</v>
      </c>
      <c r="E1235" s="89" t="s">
        <v>5630</v>
      </c>
      <c r="F1235" s="88" t="s">
        <v>19480</v>
      </c>
      <c r="G1235" s="89" t="s">
        <v>19040</v>
      </c>
      <c r="H1235" s="89" t="s">
        <v>19172</v>
      </c>
      <c r="I1235" s="89" t="s">
        <v>19419</v>
      </c>
      <c r="J1235" s="88" t="s">
        <v>19189</v>
      </c>
      <c r="K1235" s="88" t="s">
        <v>19420</v>
      </c>
      <c r="L1235" s="88" t="s">
        <v>19420</v>
      </c>
      <c r="M1235" s="89" t="s">
        <v>19421</v>
      </c>
      <c r="N1235" s="89" t="s">
        <v>5965</v>
      </c>
      <c r="O1235" s="90">
        <v>35005</v>
      </c>
      <c r="P1235" s="90">
        <v>35005</v>
      </c>
      <c r="Q1235" s="90">
        <v>35005</v>
      </c>
      <c r="R1235" s="89">
        <v>10924</v>
      </c>
      <c r="S1235" s="89">
        <v>29</v>
      </c>
      <c r="T1235" s="89" t="s">
        <v>19261</v>
      </c>
      <c r="U1235" s="89" t="s">
        <v>19574</v>
      </c>
      <c r="V1235" s="89" t="s">
        <v>19575</v>
      </c>
      <c r="W1235" s="89" t="s">
        <v>14140</v>
      </c>
      <c r="X1235" s="89" t="s">
        <v>5965</v>
      </c>
      <c r="Y1235" s="88" t="s">
        <v>6804</v>
      </c>
    </row>
    <row r="1236" spans="1:25" x14ac:dyDescent="0.3">
      <c r="A1236" s="84" t="str">
        <f t="shared" si="19"/>
        <v>RGIETLE</v>
      </c>
      <c r="B1236" s="88" t="s">
        <v>28266</v>
      </c>
      <c r="C1236" s="89" t="s">
        <v>28267</v>
      </c>
      <c r="D1236" s="89" t="s">
        <v>28268</v>
      </c>
      <c r="E1236" s="89" t="s">
        <v>19715</v>
      </c>
      <c r="F1236" s="88" t="s">
        <v>19171</v>
      </c>
      <c r="G1236" s="89" t="s">
        <v>19029</v>
      </c>
      <c r="H1236" s="89" t="s">
        <v>19172</v>
      </c>
      <c r="I1236" s="89" t="s">
        <v>19173</v>
      </c>
      <c r="J1236" s="88" t="s">
        <v>19189</v>
      </c>
      <c r="K1236" s="88" t="s">
        <v>19345</v>
      </c>
      <c r="L1236" s="88" t="s">
        <v>19837</v>
      </c>
      <c r="M1236" s="89" t="s">
        <v>6275</v>
      </c>
      <c r="N1236" s="89" t="s">
        <v>318</v>
      </c>
      <c r="O1236" s="90">
        <v>35360</v>
      </c>
      <c r="P1236" s="90">
        <v>35360</v>
      </c>
      <c r="Q1236" s="90">
        <v>35360</v>
      </c>
      <c r="R1236" s="89">
        <v>10569</v>
      </c>
      <c r="S1236" s="89">
        <v>28</v>
      </c>
      <c r="T1236" s="89" t="s">
        <v>19261</v>
      </c>
      <c r="U1236" s="89" t="s">
        <v>28269</v>
      </c>
      <c r="W1236" s="89" t="s">
        <v>7456</v>
      </c>
      <c r="X1236" s="89" t="s">
        <v>318</v>
      </c>
      <c r="Y1236" s="88" t="s">
        <v>28270</v>
      </c>
    </row>
    <row r="1237" spans="1:25" x14ac:dyDescent="0.3">
      <c r="A1237" s="84" t="str">
        <f t="shared" si="19"/>
        <v>jparke</v>
      </c>
      <c r="B1237" s="88" t="s">
        <v>25230</v>
      </c>
      <c r="C1237" s="89" t="s">
        <v>25231</v>
      </c>
      <c r="D1237" s="89" t="s">
        <v>25232</v>
      </c>
      <c r="E1237" s="89" t="s">
        <v>5630</v>
      </c>
      <c r="F1237" s="88" t="s">
        <v>19171</v>
      </c>
      <c r="G1237" s="89" t="s">
        <v>19029</v>
      </c>
      <c r="H1237" s="89" t="s">
        <v>19172</v>
      </c>
      <c r="I1237" s="89" t="s">
        <v>19173</v>
      </c>
      <c r="J1237" s="88" t="s">
        <v>19189</v>
      </c>
      <c r="K1237" s="88" t="s">
        <v>19345</v>
      </c>
      <c r="L1237" s="88" t="s">
        <v>20162</v>
      </c>
      <c r="M1237" s="89" t="s">
        <v>20163</v>
      </c>
      <c r="N1237" s="89" t="s">
        <v>655</v>
      </c>
      <c r="O1237" s="90">
        <v>35513</v>
      </c>
      <c r="P1237" s="90">
        <v>44749</v>
      </c>
      <c r="Q1237" s="90">
        <v>44749</v>
      </c>
      <c r="R1237" s="89">
        <v>1180</v>
      </c>
      <c r="S1237" s="89">
        <v>3</v>
      </c>
      <c r="T1237" s="89" t="s">
        <v>19228</v>
      </c>
      <c r="U1237" s="89" t="s">
        <v>25233</v>
      </c>
      <c r="W1237" s="89" t="s">
        <v>25234</v>
      </c>
      <c r="X1237" s="89" t="s">
        <v>435</v>
      </c>
      <c r="Y1237" s="88" t="s">
        <v>17397</v>
      </c>
    </row>
    <row r="1238" spans="1:25" x14ac:dyDescent="0.3">
      <c r="A1238" s="84" t="str">
        <f t="shared" si="19"/>
        <v>RRUSYN1</v>
      </c>
      <c r="B1238" s="88" t="s">
        <v>28655</v>
      </c>
      <c r="C1238" s="89" t="s">
        <v>28656</v>
      </c>
      <c r="D1238" s="89" t="s">
        <v>2492</v>
      </c>
      <c r="E1238" s="89" t="s">
        <v>5630</v>
      </c>
      <c r="F1238" s="88" t="s">
        <v>19171</v>
      </c>
      <c r="G1238" s="89" t="s">
        <v>19029</v>
      </c>
      <c r="H1238" s="89" t="s">
        <v>19172</v>
      </c>
      <c r="I1238" s="89" t="s">
        <v>19173</v>
      </c>
      <c r="J1238" s="88" t="s">
        <v>19189</v>
      </c>
      <c r="K1238" s="88" t="s">
        <v>19345</v>
      </c>
      <c r="L1238" s="88" t="s">
        <v>20162</v>
      </c>
      <c r="M1238" s="89" t="s">
        <v>20163</v>
      </c>
      <c r="N1238" s="89" t="s">
        <v>655</v>
      </c>
      <c r="O1238" s="90">
        <v>35565</v>
      </c>
      <c r="P1238" s="90">
        <v>35565</v>
      </c>
      <c r="Q1238" s="90">
        <v>35565</v>
      </c>
      <c r="R1238" s="89">
        <v>10364</v>
      </c>
      <c r="S1238" s="89">
        <v>28</v>
      </c>
      <c r="T1238" s="89" t="s">
        <v>19261</v>
      </c>
      <c r="U1238" s="89" t="s">
        <v>28657</v>
      </c>
      <c r="W1238" s="89" t="s">
        <v>28658</v>
      </c>
      <c r="X1238" s="89" t="s">
        <v>435</v>
      </c>
      <c r="Y1238" s="88" t="s">
        <v>9442</v>
      </c>
    </row>
    <row r="1239" spans="1:25" x14ac:dyDescent="0.3">
      <c r="A1239" s="84" t="str">
        <f t="shared" si="19"/>
        <v>PRUCKE</v>
      </c>
      <c r="B1239" s="88" t="s">
        <v>27928</v>
      </c>
      <c r="C1239" s="89" t="s">
        <v>27929</v>
      </c>
      <c r="D1239" s="89" t="s">
        <v>5410</v>
      </c>
      <c r="E1239" s="89" t="s">
        <v>5630</v>
      </c>
      <c r="F1239" s="88" t="s">
        <v>19181</v>
      </c>
      <c r="G1239" s="89" t="s">
        <v>19030</v>
      </c>
      <c r="H1239" s="89" t="s">
        <v>19172</v>
      </c>
      <c r="I1239" s="89" t="s">
        <v>19173</v>
      </c>
      <c r="J1239" s="88" t="s">
        <v>19189</v>
      </c>
      <c r="K1239" s="88" t="s">
        <v>19333</v>
      </c>
      <c r="L1239" s="88" t="s">
        <v>19467</v>
      </c>
      <c r="M1239" s="89" t="s">
        <v>9084</v>
      </c>
      <c r="N1239" s="89" t="s">
        <v>260</v>
      </c>
      <c r="O1239" s="90">
        <v>35656</v>
      </c>
      <c r="P1239" s="90">
        <v>35656</v>
      </c>
      <c r="Q1239" s="90">
        <v>35656</v>
      </c>
      <c r="R1239" s="89">
        <v>10273</v>
      </c>
      <c r="S1239" s="89">
        <v>28</v>
      </c>
      <c r="T1239" s="89" t="s">
        <v>19261</v>
      </c>
      <c r="U1239" s="89" t="s">
        <v>27930</v>
      </c>
      <c r="W1239" s="89" t="s">
        <v>27931</v>
      </c>
      <c r="X1239" s="89" t="s">
        <v>435</v>
      </c>
      <c r="Y1239" s="88" t="s">
        <v>8138</v>
      </c>
    </row>
    <row r="1240" spans="1:25" x14ac:dyDescent="0.3">
      <c r="A1240" s="84" t="str">
        <f t="shared" si="19"/>
        <v>JFISH24</v>
      </c>
      <c r="B1240" s="88" t="s">
        <v>24468</v>
      </c>
      <c r="C1240" s="89" t="s">
        <v>24469</v>
      </c>
      <c r="D1240" s="89" t="s">
        <v>14092</v>
      </c>
      <c r="E1240" s="89" t="s">
        <v>5630</v>
      </c>
      <c r="F1240" s="88" t="s">
        <v>19480</v>
      </c>
      <c r="G1240" s="89" t="s">
        <v>19040</v>
      </c>
      <c r="H1240" s="89" t="s">
        <v>19172</v>
      </c>
      <c r="I1240" s="89" t="s">
        <v>19173</v>
      </c>
      <c r="J1240" s="88" t="s">
        <v>19189</v>
      </c>
      <c r="K1240" s="88" t="s">
        <v>19217</v>
      </c>
      <c r="L1240" s="88" t="s">
        <v>19824</v>
      </c>
      <c r="M1240" s="89" t="s">
        <v>19825</v>
      </c>
      <c r="N1240" s="89" t="s">
        <v>752</v>
      </c>
      <c r="O1240" s="90">
        <v>35730</v>
      </c>
      <c r="P1240" s="90">
        <v>35730</v>
      </c>
      <c r="Q1240" s="90">
        <v>35730</v>
      </c>
      <c r="R1240" s="89">
        <v>10199</v>
      </c>
      <c r="S1240" s="89">
        <v>27</v>
      </c>
      <c r="T1240" s="89" t="s">
        <v>19261</v>
      </c>
      <c r="U1240" s="89" t="s">
        <v>24470</v>
      </c>
      <c r="W1240" s="89" t="s">
        <v>24471</v>
      </c>
      <c r="X1240" s="89" t="s">
        <v>752</v>
      </c>
      <c r="Y1240" s="88" t="s">
        <v>14096</v>
      </c>
    </row>
    <row r="1241" spans="1:25" x14ac:dyDescent="0.3">
      <c r="A1241" s="84" t="str">
        <f t="shared" si="19"/>
        <v>JTRUJIL</v>
      </c>
      <c r="B1241" s="88" t="s">
        <v>25627</v>
      </c>
      <c r="C1241" s="89" t="s">
        <v>25628</v>
      </c>
      <c r="D1241" s="89" t="s">
        <v>25629</v>
      </c>
      <c r="E1241" s="89" t="s">
        <v>5630</v>
      </c>
      <c r="F1241" s="88" t="s">
        <v>19181</v>
      </c>
      <c r="G1241" s="89" t="s">
        <v>19030</v>
      </c>
      <c r="H1241" s="89" t="s">
        <v>19172</v>
      </c>
      <c r="I1241" s="89" t="s">
        <v>19173</v>
      </c>
      <c r="J1241" s="88" t="s">
        <v>19174</v>
      </c>
      <c r="K1241" s="88" t="s">
        <v>19309</v>
      </c>
      <c r="L1241" s="88" t="s">
        <v>19310</v>
      </c>
      <c r="M1241" s="89" t="s">
        <v>6528</v>
      </c>
      <c r="N1241" s="89" t="s">
        <v>219</v>
      </c>
      <c r="O1241" s="90">
        <v>35721</v>
      </c>
      <c r="P1241" s="90">
        <v>36031</v>
      </c>
      <c r="Q1241" s="90">
        <v>36031</v>
      </c>
      <c r="R1241" s="89">
        <v>9898</v>
      </c>
      <c r="S1241" s="89">
        <v>27</v>
      </c>
      <c r="T1241" s="89" t="s">
        <v>19261</v>
      </c>
      <c r="U1241" s="89" t="s">
        <v>25630</v>
      </c>
      <c r="W1241" s="89" t="s">
        <v>15781</v>
      </c>
      <c r="X1241" s="89" t="s">
        <v>219</v>
      </c>
      <c r="Y1241" s="88" t="s">
        <v>25631</v>
      </c>
    </row>
    <row r="1242" spans="1:25" x14ac:dyDescent="0.3">
      <c r="A1242" s="84" t="str">
        <f t="shared" si="19"/>
        <v>HGOGOL</v>
      </c>
      <c r="B1242" s="88" t="s">
        <v>23656</v>
      </c>
      <c r="C1242" s="89" t="s">
        <v>23657</v>
      </c>
      <c r="D1242" s="89" t="s">
        <v>18021</v>
      </c>
      <c r="E1242" s="89" t="s">
        <v>5630</v>
      </c>
      <c r="F1242" s="88" t="s">
        <v>19171</v>
      </c>
      <c r="G1242" s="89" t="s">
        <v>19029</v>
      </c>
      <c r="H1242" s="89" t="s">
        <v>19172</v>
      </c>
      <c r="I1242" s="89" t="s">
        <v>19173</v>
      </c>
      <c r="J1242" s="88" t="s">
        <v>19174</v>
      </c>
      <c r="K1242" s="88" t="s">
        <v>19216</v>
      </c>
      <c r="L1242" s="88" t="s">
        <v>19237</v>
      </c>
      <c r="M1242" s="89" t="s">
        <v>19238</v>
      </c>
      <c r="N1242" s="89" t="s">
        <v>250</v>
      </c>
      <c r="O1242" s="90">
        <v>36122</v>
      </c>
      <c r="P1242" s="90">
        <v>36122</v>
      </c>
      <c r="Q1242" s="90">
        <v>36122</v>
      </c>
      <c r="R1242" s="89">
        <v>9807</v>
      </c>
      <c r="S1242" s="89">
        <v>26</v>
      </c>
      <c r="T1242" s="89" t="s">
        <v>19261</v>
      </c>
      <c r="U1242" s="89" t="s">
        <v>23658</v>
      </c>
      <c r="V1242" s="89">
        <v>416</v>
      </c>
      <c r="W1242" s="89" t="s">
        <v>4625</v>
      </c>
      <c r="X1242" s="89" t="s">
        <v>250</v>
      </c>
      <c r="Y1242" s="88" t="s">
        <v>15513</v>
      </c>
    </row>
    <row r="1243" spans="1:25" x14ac:dyDescent="0.3">
      <c r="A1243" s="84" t="str">
        <f t="shared" si="19"/>
        <v>JHARGET</v>
      </c>
      <c r="B1243" s="88" t="s">
        <v>24647</v>
      </c>
      <c r="C1243" s="89" t="s">
        <v>24648</v>
      </c>
      <c r="D1243" s="89" t="s">
        <v>6588</v>
      </c>
      <c r="E1243" s="89" t="s">
        <v>19036</v>
      </c>
      <c r="F1243" s="88" t="s">
        <v>19285</v>
      </c>
      <c r="G1243" s="89" t="s">
        <v>19028</v>
      </c>
      <c r="H1243" s="89" t="s">
        <v>19172</v>
      </c>
      <c r="I1243" s="89" t="s">
        <v>19173</v>
      </c>
      <c r="J1243" s="88" t="s">
        <v>19189</v>
      </c>
      <c r="K1243" s="88" t="s">
        <v>19345</v>
      </c>
      <c r="L1243" s="88" t="s">
        <v>19837</v>
      </c>
      <c r="M1243" s="89" t="s">
        <v>6275</v>
      </c>
      <c r="N1243" s="89" t="s">
        <v>318</v>
      </c>
      <c r="O1243" s="90">
        <v>36417</v>
      </c>
      <c r="P1243" s="90">
        <v>39006</v>
      </c>
      <c r="Q1243" s="90">
        <v>36417</v>
      </c>
      <c r="R1243" s="89">
        <v>9512</v>
      </c>
      <c r="S1243" s="89">
        <v>26</v>
      </c>
      <c r="T1243" s="89" t="s">
        <v>19261</v>
      </c>
      <c r="U1243" s="89" t="s">
        <v>24649</v>
      </c>
      <c r="W1243" s="89" t="s">
        <v>3232</v>
      </c>
      <c r="X1243" s="89" t="s">
        <v>318</v>
      </c>
      <c r="Y1243" s="88" t="s">
        <v>12905</v>
      </c>
    </row>
    <row r="1244" spans="1:25" x14ac:dyDescent="0.3">
      <c r="A1244" s="84" t="str">
        <f t="shared" si="19"/>
        <v>JHAUSER</v>
      </c>
      <c r="B1244" s="88" t="s">
        <v>24687</v>
      </c>
      <c r="C1244" s="89" t="s">
        <v>24688</v>
      </c>
      <c r="D1244" s="89" t="s">
        <v>12344</v>
      </c>
      <c r="E1244" s="89" t="s">
        <v>5630</v>
      </c>
      <c r="F1244" s="88" t="s">
        <v>19171</v>
      </c>
      <c r="G1244" s="89" t="s">
        <v>19029</v>
      </c>
      <c r="H1244" s="89" t="s">
        <v>19172</v>
      </c>
      <c r="I1244" s="89" t="s">
        <v>19173</v>
      </c>
      <c r="J1244" s="88" t="s">
        <v>19189</v>
      </c>
      <c r="K1244" s="88" t="s">
        <v>19273</v>
      </c>
      <c r="L1244" s="88" t="s">
        <v>19274</v>
      </c>
      <c r="M1244" s="89" t="s">
        <v>7733</v>
      </c>
      <c r="N1244" s="89" t="s">
        <v>328</v>
      </c>
      <c r="O1244" s="90">
        <v>36506</v>
      </c>
      <c r="P1244" s="90">
        <v>38748</v>
      </c>
      <c r="Q1244" s="90">
        <v>38748</v>
      </c>
      <c r="R1244" s="89">
        <v>7181</v>
      </c>
      <c r="S1244" s="89">
        <v>19</v>
      </c>
      <c r="T1244" s="89" t="s">
        <v>19261</v>
      </c>
      <c r="U1244" s="89" t="s">
        <v>12346</v>
      </c>
      <c r="W1244" s="89" t="s">
        <v>12347</v>
      </c>
      <c r="X1244" s="89" t="s">
        <v>416</v>
      </c>
      <c r="Y1244" s="88" t="s">
        <v>12348</v>
      </c>
    </row>
    <row r="1245" spans="1:25" x14ac:dyDescent="0.3">
      <c r="A1245" s="84" t="str">
        <f t="shared" si="19"/>
        <v>AMENK1</v>
      </c>
      <c r="B1245" s="88" t="s">
        <v>19947</v>
      </c>
      <c r="C1245" s="89" t="s">
        <v>19948</v>
      </c>
      <c r="D1245" s="89" t="s">
        <v>19949</v>
      </c>
      <c r="E1245" s="89" t="s">
        <v>19715</v>
      </c>
      <c r="F1245" s="88" t="s">
        <v>19181</v>
      </c>
      <c r="G1245" s="89" t="s">
        <v>19030</v>
      </c>
      <c r="H1245" s="89" t="s">
        <v>19172</v>
      </c>
      <c r="I1245" s="89" t="s">
        <v>19173</v>
      </c>
      <c r="J1245" s="88" t="s">
        <v>19174</v>
      </c>
      <c r="K1245" s="88" t="s">
        <v>19216</v>
      </c>
      <c r="L1245" s="88" t="s">
        <v>19237</v>
      </c>
      <c r="M1245" s="89" t="s">
        <v>19238</v>
      </c>
      <c r="N1245" s="89" t="s">
        <v>250</v>
      </c>
      <c r="O1245" s="90">
        <v>36612</v>
      </c>
      <c r="P1245" s="90">
        <v>36612</v>
      </c>
      <c r="Q1245" s="90">
        <v>36612</v>
      </c>
      <c r="R1245" s="89">
        <v>9317</v>
      </c>
      <c r="S1245" s="89">
        <v>25</v>
      </c>
      <c r="T1245" s="89" t="s">
        <v>19261</v>
      </c>
      <c r="U1245" s="89" t="s">
        <v>19950</v>
      </c>
      <c r="W1245" s="89" t="s">
        <v>1542</v>
      </c>
      <c r="X1245" s="89" t="s">
        <v>250</v>
      </c>
      <c r="Y1245" s="88" t="s">
        <v>19951</v>
      </c>
    </row>
    <row r="1246" spans="1:25" x14ac:dyDescent="0.3">
      <c r="A1246" s="84" t="str">
        <f t="shared" si="19"/>
        <v>DMOSER5</v>
      </c>
      <c r="B1246" s="88" t="s">
        <v>22261</v>
      </c>
      <c r="C1246" s="89" t="s">
        <v>22262</v>
      </c>
      <c r="D1246" s="89" t="s">
        <v>22263</v>
      </c>
      <c r="E1246" s="89" t="s">
        <v>19170</v>
      </c>
      <c r="F1246" s="88" t="s">
        <v>19171</v>
      </c>
      <c r="G1246" s="89" t="s">
        <v>19029</v>
      </c>
      <c r="H1246" s="89" t="s">
        <v>19172</v>
      </c>
      <c r="I1246" s="89" t="s">
        <v>19173</v>
      </c>
      <c r="J1246" s="88" t="s">
        <v>19174</v>
      </c>
      <c r="K1246" s="88" t="s">
        <v>19245</v>
      </c>
      <c r="L1246" s="88" t="s">
        <v>19318</v>
      </c>
      <c r="M1246" s="89" t="s">
        <v>19319</v>
      </c>
      <c r="N1246" s="89" t="s">
        <v>1675</v>
      </c>
      <c r="O1246" s="90">
        <v>36616</v>
      </c>
      <c r="P1246" s="90">
        <v>36616</v>
      </c>
      <c r="Q1246" s="90">
        <v>36616</v>
      </c>
      <c r="R1246" s="89">
        <v>9313</v>
      </c>
      <c r="S1246" s="89">
        <v>25</v>
      </c>
      <c r="T1246" s="89" t="s">
        <v>19261</v>
      </c>
      <c r="U1246" s="89" t="s">
        <v>22264</v>
      </c>
      <c r="W1246" s="89" t="s">
        <v>22265</v>
      </c>
      <c r="X1246" s="89" t="s">
        <v>1675</v>
      </c>
      <c r="Y1246" s="88" t="s">
        <v>22266</v>
      </c>
    </row>
    <row r="1247" spans="1:25" x14ac:dyDescent="0.3">
      <c r="A1247" s="84" t="str">
        <f t="shared" si="19"/>
        <v>MROGER3</v>
      </c>
      <c r="B1247" s="88" t="s">
        <v>27176</v>
      </c>
      <c r="C1247" s="89" t="s">
        <v>27177</v>
      </c>
      <c r="D1247" s="89" t="s">
        <v>1980</v>
      </c>
      <c r="E1247" s="89" t="s">
        <v>5630</v>
      </c>
      <c r="F1247" s="88" t="s">
        <v>19181</v>
      </c>
      <c r="G1247" s="89" t="s">
        <v>19030</v>
      </c>
      <c r="H1247" s="89" t="s">
        <v>19172</v>
      </c>
      <c r="I1247" s="89" t="s">
        <v>19173</v>
      </c>
      <c r="J1247" s="88" t="s">
        <v>19189</v>
      </c>
      <c r="K1247" s="88" t="s">
        <v>19333</v>
      </c>
      <c r="L1247" s="88" t="s">
        <v>19447</v>
      </c>
      <c r="M1247" s="89" t="s">
        <v>9382</v>
      </c>
      <c r="N1247" s="89" t="s">
        <v>366</v>
      </c>
      <c r="O1247" s="90">
        <v>36703</v>
      </c>
      <c r="P1247" s="90">
        <v>36703</v>
      </c>
      <c r="Q1247" s="90">
        <v>36703</v>
      </c>
      <c r="R1247" s="89">
        <v>9226</v>
      </c>
      <c r="S1247" s="89">
        <v>25</v>
      </c>
      <c r="T1247" s="89" t="s">
        <v>19261</v>
      </c>
      <c r="U1247" s="89" t="s">
        <v>10812</v>
      </c>
      <c r="W1247" s="89" t="s">
        <v>406</v>
      </c>
      <c r="X1247" s="89" t="s">
        <v>407</v>
      </c>
      <c r="Y1247" s="88" t="s">
        <v>10814</v>
      </c>
    </row>
    <row r="1248" spans="1:25" x14ac:dyDescent="0.3">
      <c r="A1248" s="84" t="str">
        <f t="shared" si="19"/>
        <v>jdicken</v>
      </c>
      <c r="B1248" s="88" t="s">
        <v>24340</v>
      </c>
      <c r="C1248" s="89" t="s">
        <v>24341</v>
      </c>
      <c r="D1248" s="89" t="s">
        <v>24342</v>
      </c>
      <c r="E1248" s="89" t="s">
        <v>5630</v>
      </c>
      <c r="F1248" s="88" t="s">
        <v>19181</v>
      </c>
      <c r="G1248" s="89" t="s">
        <v>19030</v>
      </c>
      <c r="H1248" s="89" t="s">
        <v>19172</v>
      </c>
      <c r="I1248" s="89" t="s">
        <v>19173</v>
      </c>
      <c r="J1248" s="88" t="s">
        <v>19189</v>
      </c>
      <c r="K1248" s="88" t="s">
        <v>19190</v>
      </c>
      <c r="L1248" s="88" t="s">
        <v>19191</v>
      </c>
      <c r="M1248" s="89" t="s">
        <v>19192</v>
      </c>
      <c r="N1248" s="89" t="s">
        <v>297</v>
      </c>
      <c r="O1248" s="90">
        <v>36763</v>
      </c>
      <c r="P1248" s="90">
        <v>44595</v>
      </c>
      <c r="Q1248" s="90">
        <v>44595</v>
      </c>
      <c r="R1248" s="89">
        <v>1334</v>
      </c>
      <c r="S1248" s="89">
        <v>3</v>
      </c>
      <c r="T1248" s="89" t="s">
        <v>19228</v>
      </c>
      <c r="U1248" s="89" t="s">
        <v>24343</v>
      </c>
      <c r="W1248" s="89" t="s">
        <v>3296</v>
      </c>
      <c r="X1248" s="89" t="s">
        <v>297</v>
      </c>
      <c r="Y1248" s="88" t="s">
        <v>17583</v>
      </c>
    </row>
    <row r="1249" spans="1:25" x14ac:dyDescent="0.3">
      <c r="A1249" s="84" t="str">
        <f t="shared" si="19"/>
        <v>SBOYD12</v>
      </c>
      <c r="B1249" s="88" t="s">
        <v>28940</v>
      </c>
      <c r="C1249" s="89" t="s">
        <v>28941</v>
      </c>
      <c r="D1249" s="89" t="s">
        <v>18920</v>
      </c>
      <c r="E1249" s="89" t="s">
        <v>5630</v>
      </c>
      <c r="F1249" s="88" t="s">
        <v>19171</v>
      </c>
      <c r="G1249" s="89" t="s">
        <v>19029</v>
      </c>
      <c r="H1249" s="89" t="s">
        <v>19172</v>
      </c>
      <c r="I1249" s="89" t="s">
        <v>19173</v>
      </c>
      <c r="J1249" s="88" t="s">
        <v>19174</v>
      </c>
      <c r="K1249" s="88" t="s">
        <v>19802</v>
      </c>
      <c r="L1249" s="88" t="s">
        <v>19803</v>
      </c>
      <c r="M1249" s="89" t="s">
        <v>19804</v>
      </c>
      <c r="N1249" s="89" t="s">
        <v>549</v>
      </c>
      <c r="O1249" s="90">
        <v>37006</v>
      </c>
      <c r="P1249" s="90">
        <v>37006</v>
      </c>
      <c r="Q1249" s="90">
        <v>37006</v>
      </c>
      <c r="R1249" s="89">
        <v>8923</v>
      </c>
      <c r="S1249" s="89">
        <v>24</v>
      </c>
      <c r="T1249" s="89" t="s">
        <v>19261</v>
      </c>
      <c r="U1249" s="89" t="s">
        <v>28942</v>
      </c>
      <c r="W1249" s="89" t="s">
        <v>28943</v>
      </c>
      <c r="X1249" s="89" t="s">
        <v>983</v>
      </c>
      <c r="Y1249" s="88" t="s">
        <v>18924</v>
      </c>
    </row>
    <row r="1250" spans="1:25" x14ac:dyDescent="0.3">
      <c r="A1250" s="84" t="str">
        <f t="shared" si="19"/>
        <v>hminass</v>
      </c>
      <c r="B1250" s="88" t="s">
        <v>23744</v>
      </c>
      <c r="C1250" s="89" t="s">
        <v>23745</v>
      </c>
      <c r="D1250" s="89" t="s">
        <v>23746</v>
      </c>
      <c r="E1250" s="89" t="s">
        <v>19170</v>
      </c>
      <c r="F1250" s="88" t="s">
        <v>19171</v>
      </c>
      <c r="G1250" s="89" t="s">
        <v>19029</v>
      </c>
      <c r="H1250" s="89" t="s">
        <v>19172</v>
      </c>
      <c r="I1250" s="89" t="s">
        <v>19173</v>
      </c>
      <c r="J1250" s="88" t="s">
        <v>19174</v>
      </c>
      <c r="K1250" s="88" t="s">
        <v>19207</v>
      </c>
      <c r="L1250" s="88" t="s">
        <v>19208</v>
      </c>
      <c r="M1250" s="89" t="s">
        <v>10249</v>
      </c>
      <c r="N1250" s="89" t="s">
        <v>219</v>
      </c>
      <c r="O1250" s="90">
        <v>37194</v>
      </c>
      <c r="P1250" s="90">
        <v>45193</v>
      </c>
      <c r="Q1250" s="90">
        <v>45193</v>
      </c>
      <c r="R1250" s="89">
        <v>736</v>
      </c>
      <c r="S1250" s="89">
        <v>2</v>
      </c>
      <c r="T1250" s="89" t="s">
        <v>19209</v>
      </c>
      <c r="U1250" s="89" t="s">
        <v>23747</v>
      </c>
      <c r="W1250" s="89" t="s">
        <v>18046</v>
      </c>
      <c r="X1250" s="89" t="s">
        <v>219</v>
      </c>
      <c r="Y1250" s="88" t="s">
        <v>23748</v>
      </c>
    </row>
    <row r="1251" spans="1:25" x14ac:dyDescent="0.3">
      <c r="A1251" s="84" t="str">
        <f t="shared" si="19"/>
        <v>rbereng</v>
      </c>
      <c r="B1251" s="88" t="s">
        <v>28072</v>
      </c>
      <c r="C1251" s="89" t="s">
        <v>28073</v>
      </c>
      <c r="D1251" s="89" t="s">
        <v>28074</v>
      </c>
      <c r="E1251" s="89" t="s">
        <v>5630</v>
      </c>
      <c r="F1251" s="88" t="s">
        <v>19181</v>
      </c>
      <c r="G1251" s="89" t="s">
        <v>19030</v>
      </c>
      <c r="H1251" s="89" t="s">
        <v>19172</v>
      </c>
      <c r="I1251" s="89" t="s">
        <v>19173</v>
      </c>
      <c r="J1251" s="88" t="s">
        <v>19189</v>
      </c>
      <c r="K1251" s="88" t="s">
        <v>19190</v>
      </c>
      <c r="L1251" s="88" t="s">
        <v>19252</v>
      </c>
      <c r="M1251" s="89" t="s">
        <v>10322</v>
      </c>
      <c r="N1251" s="89" t="s">
        <v>297</v>
      </c>
      <c r="O1251" s="90">
        <v>37213</v>
      </c>
      <c r="P1251" s="90">
        <v>43621</v>
      </c>
      <c r="Q1251" s="90">
        <v>43621</v>
      </c>
      <c r="R1251" s="89">
        <v>2308</v>
      </c>
      <c r="S1251" s="89">
        <v>6</v>
      </c>
      <c r="T1251" s="89" t="s">
        <v>19247</v>
      </c>
      <c r="U1251" s="89" t="s">
        <v>28075</v>
      </c>
      <c r="W1251" s="89" t="s">
        <v>4377</v>
      </c>
      <c r="X1251" s="89" t="s">
        <v>297</v>
      </c>
      <c r="Y1251" s="88" t="s">
        <v>5986</v>
      </c>
    </row>
    <row r="1252" spans="1:25" x14ac:dyDescent="0.3">
      <c r="A1252" s="84" t="str">
        <f t="shared" si="19"/>
        <v>DWILSO1</v>
      </c>
      <c r="B1252" s="88" t="s">
        <v>22570</v>
      </c>
      <c r="C1252" s="89" t="s">
        <v>22571</v>
      </c>
      <c r="D1252" s="89" t="s">
        <v>22572</v>
      </c>
      <c r="E1252" s="89" t="s">
        <v>19715</v>
      </c>
      <c r="F1252" s="88" t="s">
        <v>20261</v>
      </c>
      <c r="G1252" s="89" t="s">
        <v>19039</v>
      </c>
      <c r="H1252" s="89" t="s">
        <v>19172</v>
      </c>
      <c r="I1252" s="89" t="s">
        <v>19173</v>
      </c>
      <c r="J1252" s="88" t="s">
        <v>19189</v>
      </c>
      <c r="K1252" s="88" t="s">
        <v>19200</v>
      </c>
      <c r="L1252" s="88" t="s">
        <v>19200</v>
      </c>
      <c r="M1252" s="89" t="s">
        <v>19396</v>
      </c>
      <c r="N1252" s="89" t="s">
        <v>752</v>
      </c>
      <c r="O1252" s="90">
        <v>37255</v>
      </c>
      <c r="P1252" s="90">
        <v>37255</v>
      </c>
      <c r="Q1252" s="90">
        <v>37255</v>
      </c>
      <c r="R1252" s="89">
        <v>8674</v>
      </c>
      <c r="S1252" s="89">
        <v>23</v>
      </c>
      <c r="T1252" s="89" t="s">
        <v>19261</v>
      </c>
      <c r="U1252" s="89" t="s">
        <v>22573</v>
      </c>
      <c r="W1252" s="89" t="s">
        <v>22574</v>
      </c>
      <c r="X1252" s="89" t="s">
        <v>752</v>
      </c>
      <c r="Y1252" s="88" t="s">
        <v>22575</v>
      </c>
    </row>
    <row r="1253" spans="1:25" x14ac:dyDescent="0.3">
      <c r="A1253" s="84" t="str">
        <f t="shared" si="19"/>
        <v>DKACZM1</v>
      </c>
      <c r="B1253" s="88" t="s">
        <v>22085</v>
      </c>
      <c r="C1253" s="89" t="s">
        <v>22086</v>
      </c>
      <c r="D1253" s="89" t="s">
        <v>9113</v>
      </c>
      <c r="E1253" s="89" t="s">
        <v>5630</v>
      </c>
      <c r="F1253" s="88" t="s">
        <v>19181</v>
      </c>
      <c r="G1253" s="89" t="s">
        <v>19030</v>
      </c>
      <c r="H1253" s="89" t="s">
        <v>19172</v>
      </c>
      <c r="I1253" s="89" t="s">
        <v>19173</v>
      </c>
      <c r="J1253" s="88" t="s">
        <v>19189</v>
      </c>
      <c r="K1253" s="88" t="s">
        <v>19333</v>
      </c>
      <c r="L1253" s="88" t="s">
        <v>19467</v>
      </c>
      <c r="M1253" s="89" t="s">
        <v>9084</v>
      </c>
      <c r="N1253" s="89" t="s">
        <v>260</v>
      </c>
      <c r="O1253" s="90">
        <v>37255</v>
      </c>
      <c r="P1253" s="90">
        <v>39036</v>
      </c>
      <c r="Q1253" s="90">
        <v>39036</v>
      </c>
      <c r="R1253" s="89">
        <v>6893</v>
      </c>
      <c r="S1253" s="89">
        <v>18</v>
      </c>
      <c r="T1253" s="89" t="s">
        <v>19261</v>
      </c>
      <c r="U1253" s="89" t="s">
        <v>22087</v>
      </c>
      <c r="W1253" s="89" t="s">
        <v>22088</v>
      </c>
      <c r="X1253" s="89" t="s">
        <v>260</v>
      </c>
      <c r="Y1253" s="88" t="s">
        <v>9117</v>
      </c>
    </row>
    <row r="1254" spans="1:25" x14ac:dyDescent="0.3">
      <c r="A1254" s="84" t="str">
        <f t="shared" si="19"/>
        <v>PCRAWF</v>
      </c>
      <c r="B1254" s="88" t="s">
        <v>27787</v>
      </c>
      <c r="C1254" s="89" t="s">
        <v>27788</v>
      </c>
      <c r="D1254" s="89" t="s">
        <v>17201</v>
      </c>
      <c r="E1254" s="89" t="s">
        <v>5630</v>
      </c>
      <c r="F1254" s="88" t="s">
        <v>19171</v>
      </c>
      <c r="G1254" s="89" t="s">
        <v>19029</v>
      </c>
      <c r="H1254" s="89" t="s">
        <v>19172</v>
      </c>
      <c r="I1254" s="89" t="s">
        <v>19173</v>
      </c>
      <c r="J1254" s="88" t="s">
        <v>19189</v>
      </c>
      <c r="K1254" s="88" t="s">
        <v>19294</v>
      </c>
      <c r="L1254" s="88" t="s">
        <v>19295</v>
      </c>
      <c r="M1254" s="89" t="s">
        <v>19296</v>
      </c>
      <c r="N1254" s="89" t="s">
        <v>541</v>
      </c>
      <c r="O1254" s="90">
        <v>37255</v>
      </c>
      <c r="P1254" s="90">
        <v>37255</v>
      </c>
      <c r="Q1254" s="90">
        <v>37255</v>
      </c>
      <c r="R1254" s="89">
        <v>8674</v>
      </c>
      <c r="S1254" s="89">
        <v>23</v>
      </c>
      <c r="T1254" s="89" t="s">
        <v>19261</v>
      </c>
      <c r="U1254" s="89" t="s">
        <v>27789</v>
      </c>
      <c r="W1254" s="89" t="s">
        <v>8798</v>
      </c>
      <c r="X1254" s="89" t="s">
        <v>541</v>
      </c>
      <c r="Y1254" s="88" t="s">
        <v>17204</v>
      </c>
    </row>
    <row r="1255" spans="1:25" x14ac:dyDescent="0.3">
      <c r="A1255" s="84" t="str">
        <f t="shared" si="19"/>
        <v>SSANCIN</v>
      </c>
      <c r="B1255" s="88" t="s">
        <v>29314</v>
      </c>
      <c r="C1255" s="89" t="s">
        <v>29315</v>
      </c>
      <c r="D1255" s="89" t="s">
        <v>6968</v>
      </c>
      <c r="E1255" s="89" t="s">
        <v>5630</v>
      </c>
      <c r="F1255" s="88" t="s">
        <v>19285</v>
      </c>
      <c r="G1255" s="89" t="s">
        <v>19028</v>
      </c>
      <c r="H1255" s="89" t="s">
        <v>19172</v>
      </c>
      <c r="I1255" s="89" t="s">
        <v>19173</v>
      </c>
      <c r="J1255" s="88" t="s">
        <v>19189</v>
      </c>
      <c r="K1255" s="88" t="s">
        <v>19345</v>
      </c>
      <c r="L1255" s="88" t="s">
        <v>19346</v>
      </c>
      <c r="M1255" s="89" t="s">
        <v>19347</v>
      </c>
      <c r="N1255" s="89" t="s">
        <v>382</v>
      </c>
      <c r="O1255" s="90">
        <v>37393</v>
      </c>
      <c r="P1255" s="90">
        <v>37393</v>
      </c>
      <c r="Q1255" s="90">
        <v>37393</v>
      </c>
      <c r="R1255" s="89">
        <v>8536</v>
      </c>
      <c r="S1255" s="89">
        <v>23</v>
      </c>
      <c r="T1255" s="89" t="s">
        <v>19261</v>
      </c>
      <c r="U1255" s="89" t="s">
        <v>29316</v>
      </c>
      <c r="W1255" s="89" t="s">
        <v>29317</v>
      </c>
      <c r="X1255" s="89" t="s">
        <v>382</v>
      </c>
      <c r="Y1255" s="88" t="s">
        <v>16633</v>
      </c>
    </row>
    <row r="1256" spans="1:25" x14ac:dyDescent="0.3">
      <c r="A1256" s="84" t="str">
        <f t="shared" si="19"/>
        <v>einfant</v>
      </c>
      <c r="B1256" s="88" t="s">
        <v>22797</v>
      </c>
      <c r="C1256" s="89" t="s">
        <v>22798</v>
      </c>
      <c r="D1256" s="89" t="s">
        <v>22799</v>
      </c>
      <c r="E1256" s="89" t="s">
        <v>19036</v>
      </c>
      <c r="F1256" s="88" t="s">
        <v>19236</v>
      </c>
      <c r="G1256" s="89" t="s">
        <v>19032</v>
      </c>
      <c r="H1256" s="89" t="s">
        <v>19227</v>
      </c>
      <c r="I1256" s="89" t="s">
        <v>19173</v>
      </c>
      <c r="J1256" s="88" t="s">
        <v>19189</v>
      </c>
      <c r="K1256" s="88" t="s">
        <v>19190</v>
      </c>
      <c r="L1256" s="88" t="s">
        <v>19191</v>
      </c>
      <c r="M1256" s="89" t="s">
        <v>19192</v>
      </c>
      <c r="N1256" s="89" t="s">
        <v>297</v>
      </c>
      <c r="O1256" s="90">
        <v>37707</v>
      </c>
      <c r="P1256" s="90">
        <v>45123</v>
      </c>
      <c r="Q1256" s="90">
        <v>45123</v>
      </c>
      <c r="R1256" s="89">
        <v>806</v>
      </c>
      <c r="S1256" s="89">
        <v>2</v>
      </c>
      <c r="T1256" s="89" t="s">
        <v>19209</v>
      </c>
      <c r="U1256" s="89" t="s">
        <v>22800</v>
      </c>
      <c r="W1256" s="89" t="s">
        <v>4377</v>
      </c>
      <c r="X1256" s="89" t="s">
        <v>297</v>
      </c>
      <c r="Y1256" s="88" t="s">
        <v>9749</v>
      </c>
    </row>
    <row r="1257" spans="1:25" x14ac:dyDescent="0.3">
      <c r="A1257" s="84" t="str">
        <f t="shared" si="19"/>
        <v>KBELL12</v>
      </c>
      <c r="B1257" s="88" t="s">
        <v>25800</v>
      </c>
      <c r="C1257" s="89" t="s">
        <v>25801</v>
      </c>
      <c r="D1257" s="89" t="s">
        <v>14521</v>
      </c>
      <c r="E1257" s="89" t="s">
        <v>5630</v>
      </c>
      <c r="F1257" s="88" t="s">
        <v>19181</v>
      </c>
      <c r="G1257" s="89" t="s">
        <v>19030</v>
      </c>
      <c r="H1257" s="89" t="s">
        <v>19172</v>
      </c>
      <c r="I1257" s="89" t="s">
        <v>19173</v>
      </c>
      <c r="J1257" s="88" t="s">
        <v>19189</v>
      </c>
      <c r="K1257" s="88" t="s">
        <v>19415</v>
      </c>
      <c r="L1257" s="88" t="s">
        <v>6684</v>
      </c>
      <c r="M1257" s="89" t="s">
        <v>19416</v>
      </c>
      <c r="N1257" s="89" t="s">
        <v>318</v>
      </c>
      <c r="O1257" s="90">
        <v>37740</v>
      </c>
      <c r="P1257" s="90">
        <v>38132</v>
      </c>
      <c r="Q1257" s="90">
        <v>37740</v>
      </c>
      <c r="R1257" s="89">
        <v>8189</v>
      </c>
      <c r="S1257" s="89">
        <v>22</v>
      </c>
      <c r="T1257" s="89" t="s">
        <v>19261</v>
      </c>
      <c r="U1257" s="89" t="s">
        <v>25802</v>
      </c>
      <c r="W1257" s="89" t="s">
        <v>1161</v>
      </c>
      <c r="X1257" s="89" t="s">
        <v>318</v>
      </c>
      <c r="Y1257" s="88" t="s">
        <v>14525</v>
      </c>
    </row>
    <row r="1258" spans="1:25" x14ac:dyDescent="0.3">
      <c r="A1258" s="84" t="str">
        <f t="shared" si="19"/>
        <v>MMIRA14</v>
      </c>
      <c r="B1258" s="88" t="s">
        <v>27006</v>
      </c>
      <c r="C1258" s="89" t="s">
        <v>27007</v>
      </c>
      <c r="D1258" s="89" t="s">
        <v>16687</v>
      </c>
      <c r="E1258" s="89" t="s">
        <v>5630</v>
      </c>
      <c r="F1258" s="88" t="s">
        <v>19171</v>
      </c>
      <c r="G1258" s="89" t="s">
        <v>19029</v>
      </c>
      <c r="H1258" s="89" t="s">
        <v>19172</v>
      </c>
      <c r="I1258" s="89" t="s">
        <v>19173</v>
      </c>
      <c r="J1258" s="88" t="s">
        <v>19174</v>
      </c>
      <c r="K1258" s="88" t="s">
        <v>19716</v>
      </c>
      <c r="L1258" s="88" t="s">
        <v>19717</v>
      </c>
      <c r="M1258" s="89" t="s">
        <v>5847</v>
      </c>
      <c r="N1258" s="89" t="s">
        <v>279</v>
      </c>
      <c r="O1258" s="90">
        <v>37764</v>
      </c>
      <c r="P1258" s="90">
        <v>39119</v>
      </c>
      <c r="Q1258" s="90">
        <v>39119</v>
      </c>
      <c r="R1258" s="89">
        <v>6810</v>
      </c>
      <c r="S1258" s="89">
        <v>18</v>
      </c>
      <c r="T1258" s="89" t="s">
        <v>19261</v>
      </c>
      <c r="U1258" s="89" t="s">
        <v>27008</v>
      </c>
      <c r="V1258" s="89" t="s">
        <v>27009</v>
      </c>
      <c r="W1258" s="89" t="s">
        <v>1032</v>
      </c>
      <c r="X1258" s="89" t="s">
        <v>279</v>
      </c>
      <c r="Y1258" s="88" t="s">
        <v>16691</v>
      </c>
    </row>
    <row r="1259" spans="1:25" x14ac:dyDescent="0.3">
      <c r="A1259" s="84" t="str">
        <f t="shared" si="19"/>
        <v>ECLAUDI</v>
      </c>
      <c r="B1259" s="88" t="s">
        <v>22669</v>
      </c>
      <c r="C1259" s="89" t="s">
        <v>22670</v>
      </c>
      <c r="D1259" s="89" t="s">
        <v>18213</v>
      </c>
      <c r="E1259" s="89" t="s">
        <v>5630</v>
      </c>
      <c r="F1259" s="88" t="s">
        <v>19215</v>
      </c>
      <c r="G1259" s="89" t="s">
        <v>19033</v>
      </c>
      <c r="H1259" s="89" t="s">
        <v>19172</v>
      </c>
      <c r="I1259" s="89" t="s">
        <v>19419</v>
      </c>
      <c r="J1259" s="88" t="s">
        <v>19189</v>
      </c>
      <c r="K1259" s="88" t="s">
        <v>19420</v>
      </c>
      <c r="L1259" s="88" t="s">
        <v>19420</v>
      </c>
      <c r="M1259" s="89" t="s">
        <v>19421</v>
      </c>
      <c r="N1259" s="89" t="s">
        <v>5965</v>
      </c>
      <c r="O1259" s="90">
        <v>37816</v>
      </c>
      <c r="P1259" s="90">
        <v>37816</v>
      </c>
      <c r="Q1259" s="90">
        <v>37816</v>
      </c>
      <c r="R1259" s="89">
        <v>8113</v>
      </c>
      <c r="S1259" s="89">
        <v>22</v>
      </c>
      <c r="T1259" s="89" t="s">
        <v>19261</v>
      </c>
      <c r="U1259" s="89" t="s">
        <v>22671</v>
      </c>
      <c r="W1259" s="89" t="s">
        <v>22672</v>
      </c>
      <c r="X1259" s="89" t="s">
        <v>5965</v>
      </c>
      <c r="Y1259" s="88" t="s">
        <v>5966</v>
      </c>
    </row>
    <row r="1260" spans="1:25" x14ac:dyDescent="0.3">
      <c r="A1260" s="84" t="str">
        <f t="shared" si="19"/>
        <v>JMENE03</v>
      </c>
      <c r="B1260" s="88" t="s">
        <v>25106</v>
      </c>
      <c r="C1260" s="89" t="s">
        <v>25107</v>
      </c>
      <c r="D1260" s="89" t="s">
        <v>17677</v>
      </c>
      <c r="E1260" s="89" t="s">
        <v>5630</v>
      </c>
      <c r="F1260" s="88" t="s">
        <v>19171</v>
      </c>
      <c r="G1260" s="89" t="s">
        <v>19029</v>
      </c>
      <c r="H1260" s="89" t="s">
        <v>19172</v>
      </c>
      <c r="I1260" s="89" t="s">
        <v>19173</v>
      </c>
      <c r="J1260" s="88" t="s">
        <v>19174</v>
      </c>
      <c r="K1260" s="88" t="s">
        <v>19207</v>
      </c>
      <c r="L1260" s="88" t="s">
        <v>19208</v>
      </c>
      <c r="M1260" s="89" t="s">
        <v>10249</v>
      </c>
      <c r="N1260" s="89" t="s">
        <v>219</v>
      </c>
      <c r="O1260" s="90">
        <v>37963</v>
      </c>
      <c r="P1260" s="90">
        <v>37963</v>
      </c>
      <c r="Q1260" s="90">
        <v>37963</v>
      </c>
      <c r="R1260" s="89">
        <v>7966</v>
      </c>
      <c r="S1260" s="89">
        <v>21</v>
      </c>
      <c r="T1260" s="89" t="s">
        <v>19261</v>
      </c>
      <c r="U1260" s="89" t="s">
        <v>25108</v>
      </c>
      <c r="W1260" s="89" t="s">
        <v>25109</v>
      </c>
      <c r="X1260" s="89" t="s">
        <v>219</v>
      </c>
      <c r="Y1260" s="88" t="s">
        <v>17681</v>
      </c>
    </row>
    <row r="1261" spans="1:25" x14ac:dyDescent="0.3">
      <c r="A1261" s="84" t="str">
        <f t="shared" si="19"/>
        <v>SMART77</v>
      </c>
      <c r="B1261" s="88" t="s">
        <v>29169</v>
      </c>
      <c r="C1261" s="89" t="s">
        <v>29170</v>
      </c>
      <c r="D1261" s="89" t="s">
        <v>6950</v>
      </c>
      <c r="E1261" s="89" t="s">
        <v>5630</v>
      </c>
      <c r="F1261" s="88" t="s">
        <v>19181</v>
      </c>
      <c r="G1261" s="89" t="s">
        <v>19030</v>
      </c>
      <c r="H1261" s="89" t="s">
        <v>19172</v>
      </c>
      <c r="I1261" s="89" t="s">
        <v>19173</v>
      </c>
      <c r="J1261" s="88" t="s">
        <v>19174</v>
      </c>
      <c r="K1261" s="88" t="s">
        <v>19309</v>
      </c>
      <c r="L1261" s="88" t="s">
        <v>19310</v>
      </c>
      <c r="M1261" s="89" t="s">
        <v>6528</v>
      </c>
      <c r="N1261" s="89" t="s">
        <v>219</v>
      </c>
      <c r="O1261" s="90">
        <v>38034</v>
      </c>
      <c r="P1261" s="90">
        <v>38034</v>
      </c>
      <c r="Q1261" s="90">
        <v>38034</v>
      </c>
      <c r="R1261" s="89">
        <v>7895</v>
      </c>
      <c r="S1261" s="89">
        <v>21</v>
      </c>
      <c r="T1261" s="89" t="s">
        <v>19261</v>
      </c>
      <c r="U1261" s="89" t="s">
        <v>6952</v>
      </c>
      <c r="W1261" s="89" t="s">
        <v>6953</v>
      </c>
      <c r="X1261" s="89" t="s">
        <v>219</v>
      </c>
      <c r="Y1261" s="88" t="s">
        <v>6954</v>
      </c>
    </row>
    <row r="1262" spans="1:25" x14ac:dyDescent="0.3">
      <c r="A1262" s="84" t="str">
        <f t="shared" si="19"/>
        <v>JHER243</v>
      </c>
      <c r="B1262" s="88" t="s">
        <v>24709</v>
      </c>
      <c r="C1262" s="89" t="s">
        <v>24710</v>
      </c>
      <c r="D1262" s="89" t="s">
        <v>8945</v>
      </c>
      <c r="E1262" s="89" t="s">
        <v>5630</v>
      </c>
      <c r="F1262" s="88" t="s">
        <v>19181</v>
      </c>
      <c r="G1262" s="89" t="s">
        <v>19030</v>
      </c>
      <c r="H1262" s="89" t="s">
        <v>19172</v>
      </c>
      <c r="I1262" s="89" t="s">
        <v>19419</v>
      </c>
      <c r="J1262" s="88" t="s">
        <v>19189</v>
      </c>
      <c r="K1262" s="88" t="s">
        <v>19420</v>
      </c>
      <c r="L1262" s="88" t="s">
        <v>19420</v>
      </c>
      <c r="M1262" s="89" t="s">
        <v>19421</v>
      </c>
      <c r="N1262" s="89" t="s">
        <v>5965</v>
      </c>
      <c r="O1262" s="90">
        <v>38381</v>
      </c>
      <c r="P1262" s="90">
        <v>38381</v>
      </c>
      <c r="Q1262" s="90">
        <v>38381</v>
      </c>
      <c r="R1262" s="89">
        <v>7548</v>
      </c>
      <c r="S1262" s="89">
        <v>20</v>
      </c>
      <c r="T1262" s="89" t="s">
        <v>19261</v>
      </c>
      <c r="U1262" s="89" t="s">
        <v>24711</v>
      </c>
      <c r="W1262" s="89" t="s">
        <v>24712</v>
      </c>
      <c r="X1262" s="89" t="s">
        <v>5965</v>
      </c>
      <c r="Y1262" s="88" t="s">
        <v>15689</v>
      </c>
    </row>
    <row r="1263" spans="1:25" x14ac:dyDescent="0.3">
      <c r="A1263" s="84" t="str">
        <f t="shared" si="19"/>
        <v>OOLAGUE</v>
      </c>
      <c r="B1263" s="88" t="s">
        <v>27675</v>
      </c>
      <c r="C1263" s="89" t="s">
        <v>27676</v>
      </c>
      <c r="D1263" s="89" t="s">
        <v>17805</v>
      </c>
      <c r="E1263" s="89" t="s">
        <v>5630</v>
      </c>
      <c r="F1263" s="88" t="s">
        <v>19181</v>
      </c>
      <c r="G1263" s="89" t="s">
        <v>19030</v>
      </c>
      <c r="H1263" s="89" t="s">
        <v>19172</v>
      </c>
      <c r="I1263" s="89" t="s">
        <v>19173</v>
      </c>
      <c r="J1263" s="88" t="s">
        <v>19189</v>
      </c>
      <c r="K1263" s="88" t="s">
        <v>19415</v>
      </c>
      <c r="L1263" s="88" t="s">
        <v>6684</v>
      </c>
      <c r="M1263" s="89" t="s">
        <v>19416</v>
      </c>
      <c r="N1263" s="89" t="s">
        <v>318</v>
      </c>
      <c r="O1263" s="90">
        <v>38502</v>
      </c>
      <c r="P1263" s="90">
        <v>38502</v>
      </c>
      <c r="Q1263" s="90">
        <v>38502</v>
      </c>
      <c r="R1263" s="89">
        <v>7427</v>
      </c>
      <c r="S1263" s="89">
        <v>20</v>
      </c>
      <c r="T1263" s="89" t="s">
        <v>19261</v>
      </c>
      <c r="U1263" s="89" t="s">
        <v>27677</v>
      </c>
      <c r="V1263" s="89" t="s">
        <v>27678</v>
      </c>
      <c r="W1263" s="89" t="s">
        <v>1161</v>
      </c>
      <c r="X1263" s="89" t="s">
        <v>318</v>
      </c>
      <c r="Y1263" s="88" t="s">
        <v>27679</v>
      </c>
    </row>
    <row r="1264" spans="1:25" x14ac:dyDescent="0.3">
      <c r="A1264" s="84" t="str">
        <f t="shared" si="19"/>
        <v>AMORO03</v>
      </c>
      <c r="B1264" s="88" t="s">
        <v>19964</v>
      </c>
      <c r="C1264" s="89" t="s">
        <v>19965</v>
      </c>
      <c r="D1264" s="89" t="s">
        <v>6043</v>
      </c>
      <c r="E1264" s="89" t="s">
        <v>5630</v>
      </c>
      <c r="F1264" s="88" t="s">
        <v>19171</v>
      </c>
      <c r="G1264" s="89" t="s">
        <v>19029</v>
      </c>
      <c r="H1264" s="89" t="s">
        <v>19172</v>
      </c>
      <c r="I1264" s="89" t="s">
        <v>19173</v>
      </c>
      <c r="J1264" s="88" t="s">
        <v>19174</v>
      </c>
      <c r="K1264" s="88" t="s">
        <v>19207</v>
      </c>
      <c r="L1264" s="88" t="s">
        <v>19208</v>
      </c>
      <c r="M1264" s="89" t="s">
        <v>10249</v>
      </c>
      <c r="N1264" s="89" t="s">
        <v>219</v>
      </c>
      <c r="O1264" s="90">
        <v>38530</v>
      </c>
      <c r="P1264" s="90">
        <v>38530</v>
      </c>
      <c r="Q1264" s="90">
        <v>38530</v>
      </c>
      <c r="R1264" s="89">
        <v>7399</v>
      </c>
      <c r="S1264" s="89">
        <v>20</v>
      </c>
      <c r="T1264" s="89" t="s">
        <v>19261</v>
      </c>
      <c r="U1264" s="89" t="s">
        <v>19966</v>
      </c>
      <c r="W1264" s="89" t="s">
        <v>19967</v>
      </c>
      <c r="X1264" s="89" t="s">
        <v>219</v>
      </c>
      <c r="Y1264" s="88" t="s">
        <v>6049</v>
      </c>
    </row>
    <row r="1265" spans="1:25" x14ac:dyDescent="0.3">
      <c r="A1265" s="84" t="str">
        <f t="shared" si="19"/>
        <v>CREYE37</v>
      </c>
      <c r="B1265" s="88" t="s">
        <v>21482</v>
      </c>
      <c r="C1265" s="89" t="s">
        <v>21483</v>
      </c>
      <c r="D1265" s="89" t="s">
        <v>21484</v>
      </c>
      <c r="E1265" s="89" t="s">
        <v>5630</v>
      </c>
      <c r="F1265" s="88" t="s">
        <v>19285</v>
      </c>
      <c r="G1265" s="89" t="s">
        <v>19028</v>
      </c>
      <c r="H1265" s="89" t="s">
        <v>19172</v>
      </c>
      <c r="I1265" s="89" t="s">
        <v>19173</v>
      </c>
      <c r="J1265" s="88" t="s">
        <v>19174</v>
      </c>
      <c r="K1265" s="88" t="s">
        <v>19207</v>
      </c>
      <c r="L1265" s="88" t="s">
        <v>19208</v>
      </c>
      <c r="M1265" s="89" t="s">
        <v>10249</v>
      </c>
      <c r="N1265" s="89" t="s">
        <v>219</v>
      </c>
      <c r="O1265" s="90">
        <v>38572</v>
      </c>
      <c r="P1265" s="90">
        <v>38572</v>
      </c>
      <c r="Q1265" s="90">
        <v>38572</v>
      </c>
      <c r="R1265" s="89">
        <v>7357</v>
      </c>
      <c r="S1265" s="89">
        <v>20</v>
      </c>
      <c r="T1265" s="89" t="s">
        <v>19261</v>
      </c>
      <c r="U1265" s="89" t="s">
        <v>21485</v>
      </c>
      <c r="W1265" s="89" t="s">
        <v>21486</v>
      </c>
      <c r="X1265" s="89" t="s">
        <v>219</v>
      </c>
      <c r="Y1265" s="88" t="s">
        <v>21487</v>
      </c>
    </row>
    <row r="1266" spans="1:25" x14ac:dyDescent="0.3">
      <c r="A1266" s="84" t="str">
        <f t="shared" si="19"/>
        <v>RDRAUGH</v>
      </c>
      <c r="B1266" s="88" t="s">
        <v>28190</v>
      </c>
      <c r="C1266" s="89" t="s">
        <v>28191</v>
      </c>
      <c r="D1266" s="89" t="s">
        <v>8514</v>
      </c>
      <c r="E1266" s="89" t="s">
        <v>19036</v>
      </c>
      <c r="F1266" s="88" t="s">
        <v>19181</v>
      </c>
      <c r="G1266" s="89" t="s">
        <v>19030</v>
      </c>
      <c r="H1266" s="89" t="s">
        <v>19172</v>
      </c>
      <c r="I1266" s="89" t="s">
        <v>19173</v>
      </c>
      <c r="J1266" s="88" t="s">
        <v>19189</v>
      </c>
      <c r="K1266" s="88" t="s">
        <v>19273</v>
      </c>
      <c r="L1266" s="88" t="s">
        <v>19274</v>
      </c>
      <c r="M1266" s="89" t="s">
        <v>7733</v>
      </c>
      <c r="N1266" s="89" t="s">
        <v>328</v>
      </c>
      <c r="O1266" s="90">
        <v>38727</v>
      </c>
      <c r="P1266" s="90">
        <v>38727</v>
      </c>
      <c r="Q1266" s="90">
        <v>38727</v>
      </c>
      <c r="R1266" s="89">
        <v>7202</v>
      </c>
      <c r="S1266" s="89">
        <v>19</v>
      </c>
      <c r="T1266" s="89" t="s">
        <v>19261</v>
      </c>
      <c r="U1266" s="89" t="s">
        <v>28192</v>
      </c>
      <c r="W1266" s="89" t="s">
        <v>24161</v>
      </c>
      <c r="X1266" s="89" t="s">
        <v>416</v>
      </c>
      <c r="Y1266" s="88" t="s">
        <v>8518</v>
      </c>
    </row>
    <row r="1267" spans="1:25" x14ac:dyDescent="0.3">
      <c r="A1267" s="84" t="str">
        <f t="shared" si="19"/>
        <v>FGREJDU</v>
      </c>
      <c r="B1267" s="88" t="s">
        <v>23117</v>
      </c>
      <c r="C1267" s="89" t="s">
        <v>23118</v>
      </c>
      <c r="D1267" s="89" t="s">
        <v>18735</v>
      </c>
      <c r="E1267" s="89" t="s">
        <v>5630</v>
      </c>
      <c r="F1267" s="88" t="s">
        <v>19480</v>
      </c>
      <c r="G1267" s="89" t="s">
        <v>19040</v>
      </c>
      <c r="H1267" s="89" t="s">
        <v>19172</v>
      </c>
      <c r="I1267" s="89" t="s">
        <v>19173</v>
      </c>
      <c r="J1267" s="88" t="s">
        <v>19189</v>
      </c>
      <c r="K1267" s="88" t="s">
        <v>19333</v>
      </c>
      <c r="L1267" s="88" t="s">
        <v>19447</v>
      </c>
      <c r="M1267" s="89" t="s">
        <v>9382</v>
      </c>
      <c r="N1267" s="89" t="s">
        <v>366</v>
      </c>
      <c r="O1267" s="90">
        <v>38744</v>
      </c>
      <c r="P1267" s="90">
        <v>38744</v>
      </c>
      <c r="Q1267" s="90">
        <v>38744</v>
      </c>
      <c r="R1267" s="89">
        <v>7185</v>
      </c>
      <c r="S1267" s="89">
        <v>19</v>
      </c>
      <c r="T1267" s="89" t="s">
        <v>19261</v>
      </c>
      <c r="U1267" s="89" t="s">
        <v>23119</v>
      </c>
      <c r="W1267" s="89" t="s">
        <v>23120</v>
      </c>
      <c r="X1267" s="89" t="s">
        <v>407</v>
      </c>
      <c r="Y1267" s="88" t="s">
        <v>18739</v>
      </c>
    </row>
    <row r="1268" spans="1:25" x14ac:dyDescent="0.3">
      <c r="A1268" s="84" t="str">
        <f t="shared" si="19"/>
        <v>DMAZE</v>
      </c>
      <c r="B1268" s="88" t="s">
        <v>22182</v>
      </c>
      <c r="C1268" s="89" t="s">
        <v>22183</v>
      </c>
      <c r="D1268" s="89" t="s">
        <v>13104</v>
      </c>
      <c r="E1268" s="89" t="s">
        <v>5630</v>
      </c>
      <c r="F1268" s="88" t="s">
        <v>19181</v>
      </c>
      <c r="G1268" s="89" t="s">
        <v>19030</v>
      </c>
      <c r="H1268" s="89" t="s">
        <v>19172</v>
      </c>
      <c r="I1268" s="89" t="s">
        <v>19173</v>
      </c>
      <c r="J1268" s="88" t="s">
        <v>19174</v>
      </c>
      <c r="K1268" s="88" t="s">
        <v>19309</v>
      </c>
      <c r="L1268" s="88" t="s">
        <v>19513</v>
      </c>
      <c r="M1268" s="89" t="s">
        <v>6528</v>
      </c>
      <c r="N1268" s="89" t="s">
        <v>219</v>
      </c>
      <c r="O1268" s="90">
        <v>38811</v>
      </c>
      <c r="P1268" s="90">
        <v>38811</v>
      </c>
      <c r="Q1268" s="90">
        <v>38811</v>
      </c>
      <c r="R1268" s="89">
        <v>7118</v>
      </c>
      <c r="S1268" s="89">
        <v>19</v>
      </c>
      <c r="T1268" s="89" t="s">
        <v>19261</v>
      </c>
      <c r="U1268" s="89" t="s">
        <v>22184</v>
      </c>
      <c r="W1268" s="89" t="s">
        <v>2085</v>
      </c>
      <c r="X1268" s="89" t="s">
        <v>219</v>
      </c>
      <c r="Y1268" s="88" t="s">
        <v>11280</v>
      </c>
    </row>
    <row r="1269" spans="1:25" x14ac:dyDescent="0.3">
      <c r="A1269" s="84" t="str">
        <f t="shared" si="19"/>
        <v>MPRASA1</v>
      </c>
      <c r="B1269" s="88" t="s">
        <v>27101</v>
      </c>
      <c r="C1269" s="89" t="s">
        <v>27102</v>
      </c>
      <c r="D1269" s="89" t="s">
        <v>12016</v>
      </c>
      <c r="E1269" s="89" t="s">
        <v>5630</v>
      </c>
      <c r="F1269" s="88" t="s">
        <v>19181</v>
      </c>
      <c r="G1269" s="89" t="s">
        <v>19030</v>
      </c>
      <c r="H1269" s="89" t="s">
        <v>19172</v>
      </c>
      <c r="I1269" s="89" t="s">
        <v>19173</v>
      </c>
      <c r="J1269" s="88" t="s">
        <v>19174</v>
      </c>
      <c r="K1269" s="88" t="s">
        <v>19175</v>
      </c>
      <c r="L1269" s="88" t="s">
        <v>19182</v>
      </c>
      <c r="M1269" s="89" t="s">
        <v>9597</v>
      </c>
      <c r="N1269" s="89" t="s">
        <v>219</v>
      </c>
      <c r="O1269" s="90">
        <v>38828</v>
      </c>
      <c r="P1269" s="90">
        <v>38828</v>
      </c>
      <c r="Q1269" s="90">
        <v>38828</v>
      </c>
      <c r="R1269" s="89">
        <v>7101</v>
      </c>
      <c r="S1269" s="89">
        <v>19</v>
      </c>
      <c r="T1269" s="89" t="s">
        <v>19261</v>
      </c>
      <c r="U1269" s="89" t="s">
        <v>27103</v>
      </c>
      <c r="W1269" s="89" t="s">
        <v>3495</v>
      </c>
      <c r="X1269" s="89" t="s">
        <v>219</v>
      </c>
      <c r="Y1269" s="88" t="s">
        <v>12020</v>
      </c>
    </row>
    <row r="1270" spans="1:25" x14ac:dyDescent="0.3">
      <c r="A1270" s="84" t="str">
        <f t="shared" si="19"/>
        <v>CGOLLIN</v>
      </c>
      <c r="B1270" s="88" t="s">
        <v>21118</v>
      </c>
      <c r="C1270" s="89" t="s">
        <v>21119</v>
      </c>
      <c r="D1270" s="89" t="s">
        <v>2081</v>
      </c>
      <c r="E1270" s="89" t="s">
        <v>5630</v>
      </c>
      <c r="F1270" s="88" t="s">
        <v>19171</v>
      </c>
      <c r="G1270" s="89" t="s">
        <v>19029</v>
      </c>
      <c r="H1270" s="89" t="s">
        <v>19172</v>
      </c>
      <c r="I1270" s="89" t="s">
        <v>19173</v>
      </c>
      <c r="J1270" s="88" t="s">
        <v>19174</v>
      </c>
      <c r="K1270" s="88" t="s">
        <v>19309</v>
      </c>
      <c r="L1270" s="88" t="s">
        <v>19513</v>
      </c>
      <c r="M1270" s="89" t="s">
        <v>6528</v>
      </c>
      <c r="N1270" s="89" t="s">
        <v>219</v>
      </c>
      <c r="O1270" s="90">
        <v>38947</v>
      </c>
      <c r="P1270" s="90">
        <v>38947</v>
      </c>
      <c r="Q1270" s="90">
        <v>38947</v>
      </c>
      <c r="R1270" s="89">
        <v>6982</v>
      </c>
      <c r="S1270" s="89">
        <v>19</v>
      </c>
      <c r="T1270" s="89" t="s">
        <v>19261</v>
      </c>
      <c r="U1270" s="89" t="s">
        <v>21120</v>
      </c>
      <c r="W1270" s="89" t="s">
        <v>8069</v>
      </c>
      <c r="X1270" s="89" t="s">
        <v>219</v>
      </c>
      <c r="Y1270" s="88" t="s">
        <v>5541</v>
      </c>
    </row>
    <row r="1271" spans="1:25" x14ac:dyDescent="0.3">
      <c r="A1271" s="84" t="str">
        <f t="shared" si="19"/>
        <v>BBROO40</v>
      </c>
      <c r="B1271" s="88" t="s">
        <v>20383</v>
      </c>
      <c r="C1271" s="89" t="s">
        <v>20384</v>
      </c>
      <c r="D1271" s="89" t="s">
        <v>3023</v>
      </c>
      <c r="E1271" s="89" t="s">
        <v>5630</v>
      </c>
      <c r="F1271" s="88" t="s">
        <v>20261</v>
      </c>
      <c r="G1271" s="89" t="s">
        <v>19039</v>
      </c>
      <c r="H1271" s="89" t="s">
        <v>19172</v>
      </c>
      <c r="I1271" s="89" t="s">
        <v>19173</v>
      </c>
      <c r="J1271" s="88" t="s">
        <v>19189</v>
      </c>
      <c r="K1271" s="88" t="s">
        <v>20262</v>
      </c>
      <c r="L1271" s="88" t="s">
        <v>20263</v>
      </c>
      <c r="M1271" s="89" t="s">
        <v>20264</v>
      </c>
      <c r="N1271" s="89" t="s">
        <v>435</v>
      </c>
      <c r="O1271" s="90">
        <v>39006</v>
      </c>
      <c r="P1271" s="90">
        <v>39006</v>
      </c>
      <c r="Q1271" s="90">
        <v>39006</v>
      </c>
      <c r="R1271" s="89">
        <v>6923</v>
      </c>
      <c r="S1271" s="89">
        <v>18</v>
      </c>
      <c r="T1271" s="89" t="s">
        <v>19261</v>
      </c>
      <c r="U1271" s="89" t="s">
        <v>20385</v>
      </c>
      <c r="W1271" s="89" t="s">
        <v>4339</v>
      </c>
      <c r="X1271" s="89" t="s">
        <v>435</v>
      </c>
      <c r="Y1271" s="88" t="s">
        <v>12070</v>
      </c>
    </row>
    <row r="1272" spans="1:25" x14ac:dyDescent="0.3">
      <c r="A1272" s="84" t="str">
        <f t="shared" si="19"/>
        <v>SBOBURK</v>
      </c>
      <c r="B1272" s="88" t="s">
        <v>28936</v>
      </c>
      <c r="C1272" s="89" t="s">
        <v>28937</v>
      </c>
      <c r="D1272" s="89" t="s">
        <v>5509</v>
      </c>
      <c r="E1272" s="89" t="s">
        <v>5630</v>
      </c>
      <c r="F1272" s="88" t="s">
        <v>19171</v>
      </c>
      <c r="G1272" s="89" t="s">
        <v>19029</v>
      </c>
      <c r="H1272" s="89" t="s">
        <v>19172</v>
      </c>
      <c r="I1272" s="89" t="s">
        <v>19173</v>
      </c>
      <c r="J1272" s="88" t="s">
        <v>19174</v>
      </c>
      <c r="K1272" s="88" t="s">
        <v>19216</v>
      </c>
      <c r="L1272" s="88" t="s">
        <v>19237</v>
      </c>
      <c r="M1272" s="89" t="s">
        <v>19238</v>
      </c>
      <c r="N1272" s="89" t="s">
        <v>250</v>
      </c>
      <c r="O1272" s="90">
        <v>39189</v>
      </c>
      <c r="P1272" s="90">
        <v>39189</v>
      </c>
      <c r="Q1272" s="90">
        <v>39189</v>
      </c>
      <c r="R1272" s="89">
        <v>6740</v>
      </c>
      <c r="S1272" s="89">
        <v>18</v>
      </c>
      <c r="T1272" s="89" t="s">
        <v>19261</v>
      </c>
      <c r="U1272" s="89" t="s">
        <v>28938</v>
      </c>
      <c r="W1272" s="89" t="s">
        <v>5510</v>
      </c>
      <c r="X1272" s="89" t="s">
        <v>250</v>
      </c>
      <c r="Y1272" s="88" t="s">
        <v>28939</v>
      </c>
    </row>
    <row r="1273" spans="1:25" x14ac:dyDescent="0.3">
      <c r="A1273" s="84" t="str">
        <f t="shared" si="19"/>
        <v>JGALLO5</v>
      </c>
      <c r="B1273" s="88" t="s">
        <v>24533</v>
      </c>
      <c r="C1273" s="89" t="s">
        <v>24534</v>
      </c>
      <c r="D1273" s="89" t="s">
        <v>11513</v>
      </c>
      <c r="E1273" s="89" t="s">
        <v>5630</v>
      </c>
      <c r="F1273" s="88" t="s">
        <v>19181</v>
      </c>
      <c r="G1273" s="89" t="s">
        <v>19030</v>
      </c>
      <c r="H1273" s="89" t="s">
        <v>19172</v>
      </c>
      <c r="I1273" s="89" t="s">
        <v>19173</v>
      </c>
      <c r="J1273" s="88" t="s">
        <v>19189</v>
      </c>
      <c r="K1273" s="88" t="s">
        <v>19217</v>
      </c>
      <c r="L1273" s="88" t="s">
        <v>19824</v>
      </c>
      <c r="M1273" s="89" t="s">
        <v>19825</v>
      </c>
      <c r="N1273" s="89" t="s">
        <v>752</v>
      </c>
      <c r="O1273" s="90">
        <v>39531</v>
      </c>
      <c r="P1273" s="90">
        <v>41645</v>
      </c>
      <c r="Q1273" s="90">
        <v>39531</v>
      </c>
      <c r="R1273" s="89">
        <v>6398</v>
      </c>
      <c r="S1273" s="89">
        <v>17</v>
      </c>
      <c r="T1273" s="89" t="s">
        <v>19261</v>
      </c>
      <c r="U1273" s="89" t="s">
        <v>11515</v>
      </c>
      <c r="W1273" s="89" t="s">
        <v>11516</v>
      </c>
      <c r="X1273" s="89" t="s">
        <v>752</v>
      </c>
      <c r="Y1273" s="88" t="s">
        <v>11517</v>
      </c>
    </row>
    <row r="1274" spans="1:25" x14ac:dyDescent="0.3">
      <c r="A1274" s="84" t="str">
        <f t="shared" si="19"/>
        <v>SGUZMA5</v>
      </c>
      <c r="B1274" s="88" t="s">
        <v>29062</v>
      </c>
      <c r="C1274" s="89" t="s">
        <v>29063</v>
      </c>
      <c r="D1274" s="89" t="s">
        <v>11441</v>
      </c>
      <c r="E1274" s="89" t="s">
        <v>5630</v>
      </c>
      <c r="F1274" s="88" t="s">
        <v>19181</v>
      </c>
      <c r="G1274" s="89" t="s">
        <v>19030</v>
      </c>
      <c r="H1274" s="89" t="s">
        <v>19172</v>
      </c>
      <c r="I1274" s="89" t="s">
        <v>19173</v>
      </c>
      <c r="J1274" s="88" t="s">
        <v>19174</v>
      </c>
      <c r="K1274" s="88" t="s">
        <v>19216</v>
      </c>
      <c r="L1274" s="88" t="s">
        <v>19237</v>
      </c>
      <c r="M1274" s="89" t="s">
        <v>19238</v>
      </c>
      <c r="N1274" s="89" t="s">
        <v>250</v>
      </c>
      <c r="O1274" s="90">
        <v>39533</v>
      </c>
      <c r="P1274" s="90">
        <v>39533</v>
      </c>
      <c r="Q1274" s="90">
        <v>39533</v>
      </c>
      <c r="R1274" s="89">
        <v>6396</v>
      </c>
      <c r="S1274" s="89">
        <v>17</v>
      </c>
      <c r="T1274" s="89" t="s">
        <v>19261</v>
      </c>
      <c r="U1274" s="89" t="s">
        <v>29064</v>
      </c>
      <c r="W1274" s="89" t="s">
        <v>3507</v>
      </c>
      <c r="X1274" s="89" t="s">
        <v>250</v>
      </c>
      <c r="Y1274" s="88" t="s">
        <v>11446</v>
      </c>
    </row>
    <row r="1275" spans="1:25" x14ac:dyDescent="0.3">
      <c r="A1275" s="84" t="str">
        <f t="shared" si="19"/>
        <v>CHENKEM</v>
      </c>
      <c r="B1275" s="88" t="s">
        <v>21184</v>
      </c>
      <c r="C1275" s="89" t="s">
        <v>21185</v>
      </c>
      <c r="D1275" s="89" t="s">
        <v>5162</v>
      </c>
      <c r="E1275" s="89" t="s">
        <v>5630</v>
      </c>
      <c r="F1275" s="88" t="s">
        <v>19285</v>
      </c>
      <c r="G1275" s="89" t="s">
        <v>19028</v>
      </c>
      <c r="H1275" s="89" t="s">
        <v>19172</v>
      </c>
      <c r="I1275" s="89" t="s">
        <v>19173</v>
      </c>
      <c r="J1275" s="88" t="s">
        <v>19174</v>
      </c>
      <c r="K1275" s="88" t="s">
        <v>19207</v>
      </c>
      <c r="L1275" s="88" t="s">
        <v>19208</v>
      </c>
      <c r="M1275" s="89" t="s">
        <v>10249</v>
      </c>
      <c r="N1275" s="89" t="s">
        <v>219</v>
      </c>
      <c r="O1275" s="90">
        <v>39861</v>
      </c>
      <c r="P1275" s="90">
        <v>39861</v>
      </c>
      <c r="Q1275" s="90">
        <v>39861</v>
      </c>
      <c r="R1275" s="89">
        <v>6068</v>
      </c>
      <c r="S1275" s="89">
        <v>16</v>
      </c>
      <c r="T1275" s="89" t="s">
        <v>19261</v>
      </c>
      <c r="U1275" s="89" t="s">
        <v>21186</v>
      </c>
      <c r="W1275" s="89" t="s">
        <v>18942</v>
      </c>
      <c r="X1275" s="89" t="s">
        <v>219</v>
      </c>
      <c r="Y1275" s="88" t="s">
        <v>16742</v>
      </c>
    </row>
    <row r="1276" spans="1:25" x14ac:dyDescent="0.3">
      <c r="A1276" s="84" t="str">
        <f t="shared" si="19"/>
        <v>WHUNT</v>
      </c>
      <c r="B1276" s="88" t="s">
        <v>30220</v>
      </c>
      <c r="C1276" s="89" t="s">
        <v>30221</v>
      </c>
      <c r="D1276" s="89" t="s">
        <v>19051</v>
      </c>
      <c r="E1276" s="89" t="s">
        <v>5630</v>
      </c>
      <c r="F1276" s="88" t="s">
        <v>19215</v>
      </c>
      <c r="G1276" s="89" t="s">
        <v>19033</v>
      </c>
      <c r="H1276" s="89" t="s">
        <v>19172</v>
      </c>
      <c r="I1276" s="89" t="s">
        <v>19173</v>
      </c>
      <c r="J1276" s="88" t="s">
        <v>19174</v>
      </c>
      <c r="K1276" s="88" t="s">
        <v>19802</v>
      </c>
      <c r="L1276" s="88" t="s">
        <v>19803</v>
      </c>
      <c r="M1276" s="89" t="s">
        <v>19804</v>
      </c>
      <c r="N1276" s="89" t="s">
        <v>549</v>
      </c>
      <c r="O1276" s="90">
        <v>39874</v>
      </c>
      <c r="P1276" s="90">
        <v>39874</v>
      </c>
      <c r="Q1276" s="90">
        <v>39874</v>
      </c>
      <c r="R1276" s="89">
        <v>6055</v>
      </c>
      <c r="S1276" s="89">
        <v>16</v>
      </c>
      <c r="T1276" s="89" t="s">
        <v>19261</v>
      </c>
      <c r="U1276" s="89" t="s">
        <v>30222</v>
      </c>
      <c r="W1276" s="89" t="s">
        <v>30223</v>
      </c>
      <c r="X1276" s="89" t="s">
        <v>1502</v>
      </c>
      <c r="Y1276" s="88" t="s">
        <v>30224</v>
      </c>
    </row>
    <row r="1277" spans="1:25" x14ac:dyDescent="0.3">
      <c r="A1277" s="84" t="str">
        <f t="shared" si="19"/>
        <v>deiting</v>
      </c>
      <c r="B1277" s="88" t="s">
        <v>21869</v>
      </c>
      <c r="C1277" s="89" t="s">
        <v>21870</v>
      </c>
      <c r="D1277" s="89" t="s">
        <v>21871</v>
      </c>
      <c r="E1277" s="89" t="s">
        <v>5630</v>
      </c>
      <c r="F1277" s="88" t="s">
        <v>19171</v>
      </c>
      <c r="G1277" s="89" t="s">
        <v>19029</v>
      </c>
      <c r="H1277" s="89" t="s">
        <v>19172</v>
      </c>
      <c r="I1277" s="89" t="s">
        <v>19173</v>
      </c>
      <c r="J1277" s="88" t="s">
        <v>19189</v>
      </c>
      <c r="K1277" s="88" t="s">
        <v>19273</v>
      </c>
      <c r="L1277" s="88" t="s">
        <v>19274</v>
      </c>
      <c r="M1277" s="89" t="s">
        <v>7733</v>
      </c>
      <c r="N1277" s="89" t="s">
        <v>328</v>
      </c>
      <c r="O1277" s="90">
        <v>40077</v>
      </c>
      <c r="P1277" s="90">
        <v>45228</v>
      </c>
      <c r="Q1277" s="90">
        <v>45228</v>
      </c>
      <c r="R1277" s="89">
        <v>701</v>
      </c>
      <c r="S1277" s="89">
        <v>1</v>
      </c>
      <c r="T1277" s="89" t="s">
        <v>19209</v>
      </c>
      <c r="U1277" s="89" t="s">
        <v>21872</v>
      </c>
      <c r="W1277" s="89" t="s">
        <v>21873</v>
      </c>
      <c r="X1277" s="89" t="s">
        <v>375</v>
      </c>
      <c r="Y1277" s="88" t="s">
        <v>18488</v>
      </c>
    </row>
    <row r="1278" spans="1:25" x14ac:dyDescent="0.3">
      <c r="A1278" s="84" t="str">
        <f t="shared" si="19"/>
        <v>SKASPE0</v>
      </c>
      <c r="B1278" s="88" t="s">
        <v>29111</v>
      </c>
      <c r="C1278" s="89" t="s">
        <v>29112</v>
      </c>
      <c r="D1278" s="89" t="s">
        <v>18119</v>
      </c>
      <c r="E1278" s="89" t="s">
        <v>5630</v>
      </c>
      <c r="F1278" s="88" t="s">
        <v>19171</v>
      </c>
      <c r="G1278" s="89" t="s">
        <v>19029</v>
      </c>
      <c r="H1278" s="89" t="s">
        <v>19172</v>
      </c>
      <c r="I1278" s="89" t="s">
        <v>19173</v>
      </c>
      <c r="J1278" s="88" t="s">
        <v>19189</v>
      </c>
      <c r="K1278" s="88" t="s">
        <v>19217</v>
      </c>
      <c r="L1278" s="88" t="s">
        <v>19824</v>
      </c>
      <c r="M1278" s="89" t="s">
        <v>19825</v>
      </c>
      <c r="N1278" s="89" t="s">
        <v>752</v>
      </c>
      <c r="O1278" s="90">
        <v>40091</v>
      </c>
      <c r="P1278" s="90">
        <v>40091</v>
      </c>
      <c r="Q1278" s="90">
        <v>40091</v>
      </c>
      <c r="R1278" s="89">
        <v>5838</v>
      </c>
      <c r="S1278" s="89">
        <v>15</v>
      </c>
      <c r="T1278" s="89" t="s">
        <v>19247</v>
      </c>
      <c r="U1278" s="89" t="s">
        <v>29113</v>
      </c>
      <c r="W1278" s="89" t="s">
        <v>18123</v>
      </c>
      <c r="X1278" s="89" t="s">
        <v>752</v>
      </c>
      <c r="Y1278" s="88" t="s">
        <v>18124</v>
      </c>
    </row>
    <row r="1279" spans="1:25" x14ac:dyDescent="0.3">
      <c r="A1279" s="84" t="str">
        <f t="shared" si="19"/>
        <v>JTOLHU0</v>
      </c>
      <c r="B1279" s="88" t="s">
        <v>25620</v>
      </c>
      <c r="C1279" s="89" t="s">
        <v>25621</v>
      </c>
      <c r="D1279" s="89" t="s">
        <v>6334</v>
      </c>
      <c r="E1279" s="89" t="s">
        <v>5630</v>
      </c>
      <c r="F1279" s="88" t="s">
        <v>19285</v>
      </c>
      <c r="G1279" s="89" t="s">
        <v>19028</v>
      </c>
      <c r="H1279" s="89" t="s">
        <v>19172</v>
      </c>
      <c r="I1279" s="89" t="s">
        <v>19173</v>
      </c>
      <c r="J1279" s="88" t="s">
        <v>19174</v>
      </c>
      <c r="K1279" s="88" t="s">
        <v>19175</v>
      </c>
      <c r="L1279" s="88" t="s">
        <v>20086</v>
      </c>
      <c r="M1279" s="89" t="s">
        <v>6579</v>
      </c>
      <c r="N1279" s="89" t="s">
        <v>4327</v>
      </c>
      <c r="O1279" s="90">
        <v>40668</v>
      </c>
      <c r="P1279" s="90">
        <v>40668</v>
      </c>
      <c r="Q1279" s="90">
        <v>40668</v>
      </c>
      <c r="R1279" s="89">
        <v>5261</v>
      </c>
      <c r="S1279" s="89">
        <v>14</v>
      </c>
      <c r="T1279" s="89" t="s">
        <v>19247</v>
      </c>
      <c r="U1279" s="89" t="s">
        <v>25622</v>
      </c>
      <c r="W1279" s="89" t="s">
        <v>6579</v>
      </c>
      <c r="X1279" s="89" t="s">
        <v>4327</v>
      </c>
      <c r="Y1279" s="88" t="s">
        <v>6580</v>
      </c>
    </row>
    <row r="1280" spans="1:25" x14ac:dyDescent="0.3">
      <c r="A1280" s="84" t="str">
        <f t="shared" si="19"/>
        <v>HROLDA0</v>
      </c>
      <c r="B1280" s="88" t="s">
        <v>23786</v>
      </c>
      <c r="C1280" s="89" t="s">
        <v>23787</v>
      </c>
      <c r="D1280" s="89" t="s">
        <v>19110</v>
      </c>
      <c r="E1280" s="89" t="s">
        <v>5630</v>
      </c>
      <c r="F1280" s="88" t="s">
        <v>19171</v>
      </c>
      <c r="G1280" s="89" t="s">
        <v>19029</v>
      </c>
      <c r="H1280" s="89" t="s">
        <v>19172</v>
      </c>
      <c r="I1280" s="89" t="s">
        <v>19173</v>
      </c>
      <c r="J1280" s="88" t="s">
        <v>19189</v>
      </c>
      <c r="K1280" s="88" t="s">
        <v>19415</v>
      </c>
      <c r="L1280" s="88" t="s">
        <v>6684</v>
      </c>
      <c r="M1280" s="89" t="s">
        <v>19416</v>
      </c>
      <c r="N1280" s="89" t="s">
        <v>318</v>
      </c>
      <c r="O1280" s="90">
        <v>40784</v>
      </c>
      <c r="P1280" s="90">
        <v>40784</v>
      </c>
      <c r="Q1280" s="90">
        <v>40784</v>
      </c>
      <c r="R1280" s="89">
        <v>5145</v>
      </c>
      <c r="S1280" s="89">
        <v>14</v>
      </c>
      <c r="T1280" s="89" t="s">
        <v>19247</v>
      </c>
      <c r="U1280" s="89" t="s">
        <v>23788</v>
      </c>
      <c r="W1280" s="89" t="s">
        <v>23789</v>
      </c>
      <c r="X1280" s="89" t="s">
        <v>318</v>
      </c>
      <c r="Y1280" s="88" t="s">
        <v>23790</v>
      </c>
    </row>
    <row r="1281" spans="1:25" x14ac:dyDescent="0.3">
      <c r="A1281" s="84" t="str">
        <f t="shared" si="19"/>
        <v>bwoods</v>
      </c>
      <c r="B1281" s="88" t="s">
        <v>20897</v>
      </c>
      <c r="C1281" s="89" t="s">
        <v>20898</v>
      </c>
      <c r="D1281" s="89" t="s">
        <v>20899</v>
      </c>
      <c r="E1281" s="89" t="s">
        <v>5630</v>
      </c>
      <c r="F1281" s="88" t="s">
        <v>19285</v>
      </c>
      <c r="G1281" s="89" t="s">
        <v>19028</v>
      </c>
      <c r="H1281" s="89" t="s">
        <v>19172</v>
      </c>
      <c r="I1281" s="89" t="s">
        <v>19173</v>
      </c>
      <c r="J1281" s="88" t="s">
        <v>19174</v>
      </c>
      <c r="K1281" s="88" t="s">
        <v>19522</v>
      </c>
      <c r="L1281" s="88" t="s">
        <v>19523</v>
      </c>
      <c r="M1281" s="89" t="s">
        <v>7156</v>
      </c>
      <c r="N1281" s="89" t="s">
        <v>773</v>
      </c>
      <c r="O1281" s="90">
        <v>40819</v>
      </c>
      <c r="P1281" s="90">
        <v>43515</v>
      </c>
      <c r="Q1281" s="90">
        <v>43515</v>
      </c>
      <c r="R1281" s="89">
        <v>2414</v>
      </c>
      <c r="S1281" s="89">
        <v>6</v>
      </c>
      <c r="T1281" s="89" t="s">
        <v>19247</v>
      </c>
      <c r="U1281" s="89" t="s">
        <v>20900</v>
      </c>
      <c r="W1281" s="89" t="s">
        <v>20351</v>
      </c>
      <c r="X1281" s="89" t="s">
        <v>773</v>
      </c>
      <c r="Y1281" s="88" t="s">
        <v>8406</v>
      </c>
    </row>
    <row r="1282" spans="1:25" x14ac:dyDescent="0.3">
      <c r="A1282" s="84" t="str">
        <f t="shared" si="19"/>
        <v>RLIMAS0</v>
      </c>
      <c r="B1282" s="88" t="s">
        <v>28439</v>
      </c>
      <c r="C1282" s="89" t="s">
        <v>28440</v>
      </c>
      <c r="D1282" s="89" t="s">
        <v>19072</v>
      </c>
      <c r="E1282" s="89" t="s">
        <v>5630</v>
      </c>
      <c r="F1282" s="88" t="s">
        <v>19285</v>
      </c>
      <c r="G1282" s="89" t="s">
        <v>19028</v>
      </c>
      <c r="H1282" s="89" t="s">
        <v>19172</v>
      </c>
      <c r="I1282" s="89" t="s">
        <v>19173</v>
      </c>
      <c r="J1282" s="88" t="s">
        <v>19174</v>
      </c>
      <c r="K1282" s="88" t="s">
        <v>19207</v>
      </c>
      <c r="L1282" s="88" t="s">
        <v>19208</v>
      </c>
      <c r="M1282" s="89" t="s">
        <v>10249</v>
      </c>
      <c r="N1282" s="89" t="s">
        <v>219</v>
      </c>
      <c r="O1282" s="90">
        <v>41109</v>
      </c>
      <c r="P1282" s="90">
        <v>41109</v>
      </c>
      <c r="Q1282" s="90">
        <v>41109</v>
      </c>
      <c r="R1282" s="89">
        <v>4820</v>
      </c>
      <c r="S1282" s="89">
        <v>13</v>
      </c>
      <c r="T1282" s="89" t="s">
        <v>19247</v>
      </c>
      <c r="U1282" s="89" t="s">
        <v>28441</v>
      </c>
      <c r="W1282" s="89" t="s">
        <v>28442</v>
      </c>
      <c r="X1282" s="89" t="s">
        <v>219</v>
      </c>
      <c r="Y1282" s="88" t="s">
        <v>12750</v>
      </c>
    </row>
    <row r="1283" spans="1:25" x14ac:dyDescent="0.3">
      <c r="A1283" s="84" t="str">
        <f t="shared" ref="A1283:A1346" si="20">TRIM(D1283)</f>
        <v>RMOTTLE</v>
      </c>
      <c r="B1283" s="88" t="s">
        <v>28557</v>
      </c>
      <c r="C1283" s="89" t="s">
        <v>28558</v>
      </c>
      <c r="D1283" s="89" t="s">
        <v>3061</v>
      </c>
      <c r="E1283" s="89" t="s">
        <v>5630</v>
      </c>
      <c r="F1283" s="88" t="s">
        <v>19285</v>
      </c>
      <c r="G1283" s="89" t="s">
        <v>19028</v>
      </c>
      <c r="H1283" s="89" t="s">
        <v>19172</v>
      </c>
      <c r="I1283" s="89" t="s">
        <v>19173</v>
      </c>
      <c r="J1283" s="88" t="s">
        <v>19189</v>
      </c>
      <c r="K1283" s="88" t="s">
        <v>19345</v>
      </c>
      <c r="L1283" s="88" t="s">
        <v>19346</v>
      </c>
      <c r="M1283" s="89" t="s">
        <v>19347</v>
      </c>
      <c r="N1283" s="89" t="s">
        <v>382</v>
      </c>
      <c r="O1283" s="90">
        <v>41157</v>
      </c>
      <c r="P1283" s="90">
        <v>41157</v>
      </c>
      <c r="Q1283" s="90">
        <v>41157</v>
      </c>
      <c r="R1283" s="89">
        <v>4772</v>
      </c>
      <c r="S1283" s="89">
        <v>13</v>
      </c>
      <c r="T1283" s="89" t="s">
        <v>19247</v>
      </c>
      <c r="U1283" s="89" t="s">
        <v>28559</v>
      </c>
      <c r="W1283" s="89" t="s">
        <v>3063</v>
      </c>
      <c r="X1283" s="89" t="s">
        <v>382</v>
      </c>
      <c r="Y1283" s="88" t="s">
        <v>28560</v>
      </c>
    </row>
    <row r="1284" spans="1:25" x14ac:dyDescent="0.3">
      <c r="A1284" s="84" t="str">
        <f t="shared" si="20"/>
        <v>jlawr21</v>
      </c>
      <c r="B1284" s="88" t="s">
        <v>24883</v>
      </c>
      <c r="C1284" s="89" t="s">
        <v>24884</v>
      </c>
      <c r="D1284" s="89" t="s">
        <v>24885</v>
      </c>
      <c r="E1284" s="89" t="s">
        <v>5630</v>
      </c>
      <c r="F1284" s="88" t="s">
        <v>19181</v>
      </c>
      <c r="G1284" s="89" t="s">
        <v>19030</v>
      </c>
      <c r="H1284" s="89" t="s">
        <v>19172</v>
      </c>
      <c r="I1284" s="89" t="s">
        <v>19173</v>
      </c>
      <c r="J1284" s="88" t="s">
        <v>19189</v>
      </c>
      <c r="K1284" s="88" t="s">
        <v>19345</v>
      </c>
      <c r="L1284" s="88" t="s">
        <v>20162</v>
      </c>
      <c r="M1284" s="89" t="s">
        <v>20163</v>
      </c>
      <c r="N1284" s="89" t="s">
        <v>655</v>
      </c>
      <c r="O1284" s="90">
        <v>41470</v>
      </c>
      <c r="P1284" s="90">
        <v>42144</v>
      </c>
      <c r="Q1284" s="90">
        <v>42144</v>
      </c>
      <c r="R1284" s="89">
        <v>3785</v>
      </c>
      <c r="S1284" s="89">
        <v>10</v>
      </c>
      <c r="T1284" s="89" t="s">
        <v>19247</v>
      </c>
      <c r="U1284" s="89" t="s">
        <v>24886</v>
      </c>
      <c r="W1284" s="89" t="s">
        <v>24887</v>
      </c>
      <c r="X1284" s="89" t="s">
        <v>655</v>
      </c>
      <c r="Y1284" s="88" t="s">
        <v>24888</v>
      </c>
    </row>
    <row r="1285" spans="1:25" x14ac:dyDescent="0.3">
      <c r="A1285" s="84" t="str">
        <f t="shared" si="20"/>
        <v>ckillee</v>
      </c>
      <c r="B1285" s="88" t="s">
        <v>21266</v>
      </c>
      <c r="C1285" s="89" t="s">
        <v>21267</v>
      </c>
      <c r="D1285" s="89" t="s">
        <v>21268</v>
      </c>
      <c r="E1285" s="89" t="s">
        <v>19170</v>
      </c>
      <c r="F1285" s="88" t="s">
        <v>19181</v>
      </c>
      <c r="G1285" s="89" t="s">
        <v>19030</v>
      </c>
      <c r="H1285" s="89" t="s">
        <v>19172</v>
      </c>
      <c r="I1285" s="89" t="s">
        <v>19173</v>
      </c>
      <c r="J1285" s="88" t="s">
        <v>19189</v>
      </c>
      <c r="K1285" s="88" t="s">
        <v>19345</v>
      </c>
      <c r="L1285" s="88" t="s">
        <v>20162</v>
      </c>
      <c r="M1285" s="89" t="s">
        <v>20163</v>
      </c>
      <c r="N1285" s="89" t="s">
        <v>655</v>
      </c>
      <c r="O1285" s="90">
        <v>41829</v>
      </c>
      <c r="P1285" s="90">
        <v>41829</v>
      </c>
      <c r="Q1285" s="90">
        <v>41829</v>
      </c>
      <c r="R1285" s="89">
        <v>4100</v>
      </c>
      <c r="S1285" s="89">
        <v>11</v>
      </c>
      <c r="T1285" s="89" t="s">
        <v>19247</v>
      </c>
      <c r="U1285" s="89" t="s">
        <v>21269</v>
      </c>
      <c r="W1285" s="89" t="s">
        <v>21270</v>
      </c>
      <c r="X1285" s="89" t="s">
        <v>655</v>
      </c>
      <c r="Y1285" s="88" t="s">
        <v>21271</v>
      </c>
    </row>
    <row r="1286" spans="1:25" x14ac:dyDescent="0.3">
      <c r="A1286" s="84" t="str">
        <f t="shared" si="20"/>
        <v>TMATHIS</v>
      </c>
      <c r="B1286" s="88" t="s">
        <v>29709</v>
      </c>
      <c r="C1286" s="89" t="s">
        <v>29710</v>
      </c>
      <c r="D1286" s="89" t="s">
        <v>29711</v>
      </c>
      <c r="E1286" s="89" t="s">
        <v>19170</v>
      </c>
      <c r="F1286" s="88" t="s">
        <v>19215</v>
      </c>
      <c r="G1286" s="89" t="s">
        <v>19033</v>
      </c>
      <c r="H1286" s="89" t="s">
        <v>19172</v>
      </c>
      <c r="I1286" s="89" t="s">
        <v>19173</v>
      </c>
      <c r="J1286" s="88" t="s">
        <v>19174</v>
      </c>
      <c r="K1286" s="88" t="s">
        <v>19716</v>
      </c>
      <c r="L1286" s="88" t="s">
        <v>19717</v>
      </c>
      <c r="M1286" s="89" t="s">
        <v>5847</v>
      </c>
      <c r="N1286" s="89" t="s">
        <v>279</v>
      </c>
      <c r="O1286" s="90">
        <v>41834</v>
      </c>
      <c r="P1286" s="90">
        <v>44109</v>
      </c>
      <c r="Q1286" s="90">
        <v>44109</v>
      </c>
      <c r="R1286" s="89">
        <v>1820</v>
      </c>
      <c r="S1286" s="89">
        <v>4</v>
      </c>
      <c r="T1286" s="89" t="s">
        <v>19228</v>
      </c>
      <c r="U1286" s="89" t="s">
        <v>29712</v>
      </c>
      <c r="W1286" s="89" t="s">
        <v>5847</v>
      </c>
      <c r="X1286" s="89" t="s">
        <v>279</v>
      </c>
      <c r="Y1286" s="88" t="s">
        <v>13916</v>
      </c>
    </row>
    <row r="1287" spans="1:25" x14ac:dyDescent="0.3">
      <c r="A1287" s="84" t="str">
        <f t="shared" si="20"/>
        <v>nmolina</v>
      </c>
      <c r="B1287" s="88" t="s">
        <v>27543</v>
      </c>
      <c r="C1287" s="89" t="s">
        <v>27544</v>
      </c>
      <c r="D1287" s="89" t="s">
        <v>27545</v>
      </c>
      <c r="E1287" s="89" t="s">
        <v>5630</v>
      </c>
      <c r="F1287" s="88" t="s">
        <v>19181</v>
      </c>
      <c r="G1287" s="89" t="s">
        <v>19030</v>
      </c>
      <c r="H1287" s="89" t="s">
        <v>19172</v>
      </c>
      <c r="I1287" s="89" t="s">
        <v>19173</v>
      </c>
      <c r="J1287" s="88" t="s">
        <v>19174</v>
      </c>
      <c r="K1287" s="88" t="s">
        <v>19207</v>
      </c>
      <c r="L1287" s="88" t="s">
        <v>19208</v>
      </c>
      <c r="M1287" s="89" t="s">
        <v>10249</v>
      </c>
      <c r="N1287" s="89" t="s">
        <v>219</v>
      </c>
      <c r="O1287" s="90">
        <v>41904</v>
      </c>
      <c r="P1287" s="90">
        <v>41904</v>
      </c>
      <c r="Q1287" s="90">
        <v>41904</v>
      </c>
      <c r="R1287" s="89">
        <v>4025</v>
      </c>
      <c r="S1287" s="89">
        <v>11</v>
      </c>
      <c r="T1287" s="89" t="s">
        <v>19247</v>
      </c>
      <c r="U1287" s="89" t="s">
        <v>27546</v>
      </c>
      <c r="W1287" s="89" t="s">
        <v>8459</v>
      </c>
      <c r="X1287" s="89" t="s">
        <v>219</v>
      </c>
      <c r="Y1287" s="88" t="s">
        <v>11741</v>
      </c>
    </row>
    <row r="1288" spans="1:25" x14ac:dyDescent="0.3">
      <c r="A1288" s="84" t="str">
        <f t="shared" si="20"/>
        <v>pbutler</v>
      </c>
      <c r="B1288" s="88" t="s">
        <v>27772</v>
      </c>
      <c r="C1288" s="89" t="s">
        <v>27773</v>
      </c>
      <c r="D1288" s="89" t="s">
        <v>27774</v>
      </c>
      <c r="E1288" s="89" t="s">
        <v>19170</v>
      </c>
      <c r="F1288" s="88" t="s">
        <v>19171</v>
      </c>
      <c r="G1288" s="89" t="s">
        <v>19029</v>
      </c>
      <c r="H1288" s="89" t="s">
        <v>19172</v>
      </c>
      <c r="I1288" s="89" t="s">
        <v>19173</v>
      </c>
      <c r="J1288" s="88" t="s">
        <v>19189</v>
      </c>
      <c r="K1288" s="88" t="s">
        <v>19333</v>
      </c>
      <c r="L1288" s="88" t="s">
        <v>19467</v>
      </c>
      <c r="M1288" s="89" t="s">
        <v>9084</v>
      </c>
      <c r="N1288" s="89" t="s">
        <v>260</v>
      </c>
      <c r="O1288" s="90">
        <v>41934</v>
      </c>
      <c r="P1288" s="90">
        <v>45613</v>
      </c>
      <c r="Q1288" s="90">
        <v>45606</v>
      </c>
      <c r="R1288" s="89">
        <v>323</v>
      </c>
      <c r="S1288" s="89">
        <v>0</v>
      </c>
      <c r="T1288" s="89" t="s">
        <v>19176</v>
      </c>
      <c r="U1288" s="89" t="s">
        <v>27775</v>
      </c>
      <c r="W1288" s="89" t="s">
        <v>9886</v>
      </c>
      <c r="X1288" s="89" t="s">
        <v>435</v>
      </c>
      <c r="Y1288" s="88" t="s">
        <v>27776</v>
      </c>
    </row>
    <row r="1289" spans="1:25" x14ac:dyDescent="0.3">
      <c r="A1289" s="84" t="str">
        <f t="shared" si="20"/>
        <v>sgedert</v>
      </c>
      <c r="B1289" s="88" t="s">
        <v>29033</v>
      </c>
      <c r="C1289" s="89" t="s">
        <v>29034</v>
      </c>
      <c r="D1289" s="89" t="s">
        <v>29035</v>
      </c>
      <c r="E1289" s="89" t="s">
        <v>19170</v>
      </c>
      <c r="F1289" s="88" t="s">
        <v>19181</v>
      </c>
      <c r="G1289" s="89" t="s">
        <v>19030</v>
      </c>
      <c r="H1289" s="89" t="s">
        <v>19172</v>
      </c>
      <c r="I1289" s="89" t="s">
        <v>19173</v>
      </c>
      <c r="J1289" s="88" t="s">
        <v>19174</v>
      </c>
      <c r="K1289" s="88" t="s">
        <v>19401</v>
      </c>
      <c r="L1289" s="88" t="s">
        <v>19764</v>
      </c>
      <c r="M1289" s="89" t="s">
        <v>8645</v>
      </c>
      <c r="N1289" s="89" t="s">
        <v>407</v>
      </c>
      <c r="O1289" s="90">
        <v>42093</v>
      </c>
      <c r="P1289" s="90">
        <v>42093</v>
      </c>
      <c r="Q1289" s="90">
        <v>42093</v>
      </c>
      <c r="R1289" s="89">
        <v>3836</v>
      </c>
      <c r="S1289" s="89">
        <v>10</v>
      </c>
      <c r="T1289" s="89" t="s">
        <v>19247</v>
      </c>
      <c r="U1289" s="89" t="s">
        <v>29036</v>
      </c>
      <c r="V1289" s="89" t="s">
        <v>29037</v>
      </c>
      <c r="W1289" s="89" t="s">
        <v>28023</v>
      </c>
      <c r="X1289" s="89" t="s">
        <v>983</v>
      </c>
      <c r="Y1289" s="88" t="s">
        <v>29038</v>
      </c>
    </row>
    <row r="1290" spans="1:25" x14ac:dyDescent="0.3">
      <c r="A1290" s="84" t="str">
        <f t="shared" si="20"/>
        <v>jfelker</v>
      </c>
      <c r="B1290" s="88" t="s">
        <v>24434</v>
      </c>
      <c r="C1290" s="89" t="s">
        <v>24435</v>
      </c>
      <c r="D1290" s="89" t="s">
        <v>24436</v>
      </c>
      <c r="E1290" s="89" t="s">
        <v>5630</v>
      </c>
      <c r="F1290" s="88" t="s">
        <v>19181</v>
      </c>
      <c r="G1290" s="89" t="s">
        <v>19030</v>
      </c>
      <c r="H1290" s="89" t="s">
        <v>19172</v>
      </c>
      <c r="I1290" s="89" t="s">
        <v>19173</v>
      </c>
      <c r="J1290" s="88" t="s">
        <v>19174</v>
      </c>
      <c r="K1290" s="88" t="s">
        <v>19360</v>
      </c>
      <c r="L1290" s="88" t="s">
        <v>19361</v>
      </c>
      <c r="M1290" s="89" t="s">
        <v>19362</v>
      </c>
      <c r="N1290" s="89" t="s">
        <v>1463</v>
      </c>
      <c r="O1290" s="90">
        <v>42101</v>
      </c>
      <c r="P1290" s="90">
        <v>42101</v>
      </c>
      <c r="Q1290" s="90">
        <v>42101</v>
      </c>
      <c r="R1290" s="89">
        <v>3828</v>
      </c>
      <c r="S1290" s="89">
        <v>10</v>
      </c>
      <c r="T1290" s="89" t="s">
        <v>19247</v>
      </c>
      <c r="U1290" s="89" t="s">
        <v>24437</v>
      </c>
      <c r="W1290" s="89" t="s">
        <v>2472</v>
      </c>
      <c r="X1290" s="89" t="s">
        <v>1472</v>
      </c>
      <c r="Y1290" s="88" t="s">
        <v>5975</v>
      </c>
    </row>
    <row r="1291" spans="1:25" x14ac:dyDescent="0.3">
      <c r="A1291" s="84" t="str">
        <f t="shared" si="20"/>
        <v>cmoffit</v>
      </c>
      <c r="B1291" s="88" t="s">
        <v>21387</v>
      </c>
      <c r="C1291" s="89" t="s">
        <v>21388</v>
      </c>
      <c r="D1291" s="89" t="s">
        <v>21389</v>
      </c>
      <c r="E1291" s="89" t="s">
        <v>19170</v>
      </c>
      <c r="F1291" s="88" t="s">
        <v>20261</v>
      </c>
      <c r="G1291" s="89" t="s">
        <v>19039</v>
      </c>
      <c r="H1291" s="89" t="s">
        <v>19172</v>
      </c>
      <c r="I1291" s="89" t="s">
        <v>19173</v>
      </c>
      <c r="J1291" s="88" t="s">
        <v>19189</v>
      </c>
      <c r="K1291" s="88" t="s">
        <v>20262</v>
      </c>
      <c r="L1291" s="88" t="s">
        <v>20263</v>
      </c>
      <c r="M1291" s="89" t="s">
        <v>20264</v>
      </c>
      <c r="N1291" s="89" t="s">
        <v>435</v>
      </c>
      <c r="O1291" s="90">
        <v>42296</v>
      </c>
      <c r="P1291" s="90">
        <v>42296</v>
      </c>
      <c r="Q1291" s="90">
        <v>42296</v>
      </c>
      <c r="R1291" s="89">
        <v>3633</v>
      </c>
      <c r="S1291" s="89">
        <v>9</v>
      </c>
      <c r="T1291" s="89" t="s">
        <v>19247</v>
      </c>
      <c r="U1291" s="89" t="s">
        <v>21390</v>
      </c>
      <c r="W1291" s="89" t="s">
        <v>21391</v>
      </c>
      <c r="X1291" s="89" t="s">
        <v>435</v>
      </c>
      <c r="Y1291" s="88" t="s">
        <v>21392</v>
      </c>
    </row>
    <row r="1292" spans="1:25" x14ac:dyDescent="0.3">
      <c r="A1292" s="84" t="str">
        <f t="shared" si="20"/>
        <v>jvesey</v>
      </c>
      <c r="B1292" s="88" t="s">
        <v>25662</v>
      </c>
      <c r="C1292" s="89" t="s">
        <v>25663</v>
      </c>
      <c r="D1292" s="89" t="s">
        <v>25664</v>
      </c>
      <c r="E1292" s="89" t="s">
        <v>19170</v>
      </c>
      <c r="F1292" s="88" t="s">
        <v>19171</v>
      </c>
      <c r="G1292" s="89" t="s">
        <v>19029</v>
      </c>
      <c r="H1292" s="89" t="s">
        <v>19172</v>
      </c>
      <c r="I1292" s="89" t="s">
        <v>19173</v>
      </c>
      <c r="J1292" s="88" t="s">
        <v>19174</v>
      </c>
      <c r="K1292" s="88" t="s">
        <v>19716</v>
      </c>
      <c r="L1292" s="88" t="s">
        <v>19717</v>
      </c>
      <c r="M1292" s="89" t="s">
        <v>5847</v>
      </c>
      <c r="N1292" s="89" t="s">
        <v>279</v>
      </c>
      <c r="O1292" s="90">
        <v>42397</v>
      </c>
      <c r="P1292" s="90">
        <v>42397</v>
      </c>
      <c r="Q1292" s="90">
        <v>42397</v>
      </c>
      <c r="R1292" s="89">
        <v>3532</v>
      </c>
      <c r="S1292" s="89">
        <v>9</v>
      </c>
      <c r="T1292" s="89" t="s">
        <v>19247</v>
      </c>
      <c r="U1292" s="89" t="s">
        <v>25665</v>
      </c>
      <c r="W1292" s="89" t="s">
        <v>17069</v>
      </c>
      <c r="X1292" s="89" t="s">
        <v>279</v>
      </c>
      <c r="Y1292" s="88" t="s">
        <v>25666</v>
      </c>
    </row>
    <row r="1293" spans="1:25" x14ac:dyDescent="0.3">
      <c r="A1293" s="84" t="str">
        <f t="shared" si="20"/>
        <v>lsargea</v>
      </c>
      <c r="B1293" s="88" t="s">
        <v>26347</v>
      </c>
      <c r="C1293" s="89" t="s">
        <v>26348</v>
      </c>
      <c r="D1293" s="89" t="s">
        <v>26349</v>
      </c>
      <c r="E1293" s="89" t="s">
        <v>5630</v>
      </c>
      <c r="F1293" s="88" t="s">
        <v>19236</v>
      </c>
      <c r="G1293" s="89" t="s">
        <v>19032</v>
      </c>
      <c r="H1293" s="89" t="s">
        <v>19227</v>
      </c>
      <c r="I1293" s="89" t="s">
        <v>19173</v>
      </c>
      <c r="J1293" s="88" t="s">
        <v>19174</v>
      </c>
      <c r="K1293" s="88" t="s">
        <v>19175</v>
      </c>
      <c r="L1293" s="88" t="s">
        <v>16610</v>
      </c>
      <c r="M1293" s="89" t="s">
        <v>9597</v>
      </c>
      <c r="N1293" s="89" t="s">
        <v>219</v>
      </c>
      <c r="O1293" s="90">
        <v>42443</v>
      </c>
      <c r="P1293" s="90">
        <v>42443</v>
      </c>
      <c r="Q1293" s="90">
        <v>42443</v>
      </c>
      <c r="R1293" s="89">
        <v>3486</v>
      </c>
      <c r="S1293" s="89">
        <v>9</v>
      </c>
      <c r="T1293" s="89" t="s">
        <v>19247</v>
      </c>
      <c r="U1293" s="89" t="s">
        <v>26350</v>
      </c>
      <c r="W1293" s="89" t="s">
        <v>6323</v>
      </c>
      <c r="X1293" s="89" t="s">
        <v>219</v>
      </c>
      <c r="Y1293" s="88" t="s">
        <v>6324</v>
      </c>
    </row>
    <row r="1294" spans="1:25" x14ac:dyDescent="0.3">
      <c r="A1294" s="84" t="str">
        <f t="shared" si="20"/>
        <v>hazimi</v>
      </c>
      <c r="B1294" s="88" t="s">
        <v>23610</v>
      </c>
      <c r="C1294" s="89" t="s">
        <v>23611</v>
      </c>
      <c r="D1294" s="89" t="s">
        <v>23612</v>
      </c>
      <c r="E1294" s="89" t="s">
        <v>5630</v>
      </c>
      <c r="F1294" s="88" t="s">
        <v>19215</v>
      </c>
      <c r="G1294" s="89" t="s">
        <v>19033</v>
      </c>
      <c r="H1294" s="89" t="s">
        <v>19172</v>
      </c>
      <c r="I1294" s="89" t="s">
        <v>19173</v>
      </c>
      <c r="J1294" s="88" t="s">
        <v>19189</v>
      </c>
      <c r="K1294" s="88" t="s">
        <v>19294</v>
      </c>
      <c r="L1294" s="88" t="s">
        <v>19295</v>
      </c>
      <c r="M1294" s="89" t="s">
        <v>19296</v>
      </c>
      <c r="N1294" s="89" t="s">
        <v>541</v>
      </c>
      <c r="O1294" s="90">
        <v>42772</v>
      </c>
      <c r="P1294" s="90">
        <v>42772</v>
      </c>
      <c r="Q1294" s="90">
        <v>42772</v>
      </c>
      <c r="R1294" s="89">
        <v>3157</v>
      </c>
      <c r="S1294" s="89">
        <v>8</v>
      </c>
      <c r="T1294" s="89" t="s">
        <v>19247</v>
      </c>
      <c r="U1294" s="89" t="s">
        <v>23613</v>
      </c>
      <c r="W1294" s="89" t="s">
        <v>8256</v>
      </c>
      <c r="X1294" s="89" t="s">
        <v>328</v>
      </c>
      <c r="Y1294" s="88" t="s">
        <v>8257</v>
      </c>
    </row>
    <row r="1295" spans="1:25" x14ac:dyDescent="0.3">
      <c r="A1295" s="84" t="str">
        <f t="shared" si="20"/>
        <v>chobgoo</v>
      </c>
      <c r="B1295" s="88" t="s">
        <v>21197</v>
      </c>
      <c r="C1295" s="89" t="s">
        <v>21198</v>
      </c>
      <c r="D1295" s="89" t="s">
        <v>21199</v>
      </c>
      <c r="E1295" s="89" t="s">
        <v>19170</v>
      </c>
      <c r="F1295" s="88" t="s">
        <v>19171</v>
      </c>
      <c r="G1295" s="89" t="s">
        <v>19029</v>
      </c>
      <c r="H1295" s="89" t="s">
        <v>19172</v>
      </c>
      <c r="I1295" s="89" t="s">
        <v>19173</v>
      </c>
      <c r="J1295" s="88" t="s">
        <v>19189</v>
      </c>
      <c r="K1295" s="88" t="s">
        <v>19374</v>
      </c>
      <c r="L1295" s="88" t="s">
        <v>19492</v>
      </c>
      <c r="M1295" s="89" t="s">
        <v>19493</v>
      </c>
      <c r="N1295" s="89" t="s">
        <v>268</v>
      </c>
      <c r="O1295" s="90">
        <v>42849</v>
      </c>
      <c r="P1295" s="90">
        <v>44223</v>
      </c>
      <c r="Q1295" s="90">
        <v>44223</v>
      </c>
      <c r="R1295" s="89">
        <v>1706</v>
      </c>
      <c r="S1295" s="89">
        <v>4</v>
      </c>
      <c r="T1295" s="89" t="s">
        <v>19228</v>
      </c>
      <c r="U1295" s="89" t="s">
        <v>21200</v>
      </c>
      <c r="W1295" s="89" t="s">
        <v>21201</v>
      </c>
      <c r="X1295" s="89" t="s">
        <v>268</v>
      </c>
      <c r="Y1295" s="88" t="s">
        <v>21202</v>
      </c>
    </row>
    <row r="1296" spans="1:25" x14ac:dyDescent="0.3">
      <c r="A1296" s="84" t="str">
        <f t="shared" si="20"/>
        <v>rarthu1</v>
      </c>
      <c r="B1296" s="88" t="s">
        <v>28027</v>
      </c>
      <c r="C1296" s="89" t="s">
        <v>28028</v>
      </c>
      <c r="D1296" s="89" t="s">
        <v>28029</v>
      </c>
      <c r="E1296" s="89" t="s">
        <v>5630</v>
      </c>
      <c r="F1296" s="88" t="s">
        <v>19181</v>
      </c>
      <c r="G1296" s="89" t="s">
        <v>19030</v>
      </c>
      <c r="H1296" s="89" t="s">
        <v>19172</v>
      </c>
      <c r="I1296" s="89" t="s">
        <v>19173</v>
      </c>
      <c r="J1296" s="88" t="s">
        <v>19189</v>
      </c>
      <c r="K1296" s="88" t="s">
        <v>19294</v>
      </c>
      <c r="L1296" s="88" t="s">
        <v>19295</v>
      </c>
      <c r="M1296" s="89" t="s">
        <v>19296</v>
      </c>
      <c r="N1296" s="89" t="s">
        <v>541</v>
      </c>
      <c r="O1296" s="90">
        <v>42863</v>
      </c>
      <c r="P1296" s="90">
        <v>42863</v>
      </c>
      <c r="Q1296" s="90">
        <v>42863</v>
      </c>
      <c r="R1296" s="89">
        <v>3066</v>
      </c>
      <c r="S1296" s="89">
        <v>8</v>
      </c>
      <c r="T1296" s="89" t="s">
        <v>19247</v>
      </c>
      <c r="U1296" s="89" t="s">
        <v>28030</v>
      </c>
      <c r="V1296" s="89" t="s">
        <v>28031</v>
      </c>
      <c r="W1296" s="89" t="s">
        <v>4060</v>
      </c>
      <c r="X1296" s="89" t="s">
        <v>541</v>
      </c>
      <c r="Y1296" s="88" t="s">
        <v>8366</v>
      </c>
    </row>
    <row r="1297" spans="1:25" x14ac:dyDescent="0.3">
      <c r="A1297" s="84" t="str">
        <f t="shared" si="20"/>
        <v>oadeyan</v>
      </c>
      <c r="B1297" s="88" t="s">
        <v>27604</v>
      </c>
      <c r="C1297" s="89" t="s">
        <v>27605</v>
      </c>
      <c r="D1297" s="89" t="s">
        <v>27606</v>
      </c>
      <c r="E1297" s="89" t="s">
        <v>19170</v>
      </c>
      <c r="F1297" s="88" t="s">
        <v>19215</v>
      </c>
      <c r="G1297" s="89" t="s">
        <v>19033</v>
      </c>
      <c r="H1297" s="89" t="s">
        <v>19172</v>
      </c>
      <c r="I1297" s="89" t="s">
        <v>19173</v>
      </c>
      <c r="J1297" s="88" t="s">
        <v>19174</v>
      </c>
      <c r="K1297" s="88" t="s">
        <v>19716</v>
      </c>
      <c r="L1297" s="88" t="s">
        <v>19717</v>
      </c>
      <c r="M1297" s="89" t="s">
        <v>5847</v>
      </c>
      <c r="N1297" s="89" t="s">
        <v>279</v>
      </c>
      <c r="O1297" s="90">
        <v>43017</v>
      </c>
      <c r="P1297" s="90">
        <v>43017</v>
      </c>
      <c r="Q1297" s="90">
        <v>43017</v>
      </c>
      <c r="R1297" s="89">
        <v>2912</v>
      </c>
      <c r="S1297" s="89">
        <v>7</v>
      </c>
      <c r="T1297" s="89" t="s">
        <v>19247</v>
      </c>
      <c r="U1297" s="89" t="s">
        <v>27607</v>
      </c>
      <c r="W1297" s="89" t="s">
        <v>789</v>
      </c>
      <c r="X1297" s="89" t="s">
        <v>279</v>
      </c>
      <c r="Y1297" s="88" t="s">
        <v>27608</v>
      </c>
    </row>
    <row r="1298" spans="1:25" x14ac:dyDescent="0.3">
      <c r="A1298" s="84" t="str">
        <f t="shared" si="20"/>
        <v>ecenter</v>
      </c>
      <c r="B1298" s="88" t="s">
        <v>22659</v>
      </c>
      <c r="C1298" s="89" t="s">
        <v>22660</v>
      </c>
      <c r="D1298" s="89" t="s">
        <v>22661</v>
      </c>
      <c r="E1298" s="89" t="s">
        <v>19170</v>
      </c>
      <c r="F1298" s="88" t="s">
        <v>19215</v>
      </c>
      <c r="G1298" s="89" t="s">
        <v>19033</v>
      </c>
      <c r="H1298" s="89" t="s">
        <v>19172</v>
      </c>
      <c r="I1298" s="89" t="s">
        <v>19173</v>
      </c>
      <c r="J1298" s="88" t="s">
        <v>19189</v>
      </c>
      <c r="K1298" s="88" t="s">
        <v>19333</v>
      </c>
      <c r="L1298" s="88" t="s">
        <v>19447</v>
      </c>
      <c r="M1298" s="89" t="s">
        <v>9382</v>
      </c>
      <c r="N1298" s="89" t="s">
        <v>366</v>
      </c>
      <c r="O1298" s="90">
        <v>43045</v>
      </c>
      <c r="P1298" s="90">
        <v>45739</v>
      </c>
      <c r="Q1298" s="90">
        <v>45739</v>
      </c>
      <c r="R1298" s="89">
        <v>190</v>
      </c>
      <c r="S1298" s="89">
        <v>0</v>
      </c>
      <c r="T1298" s="89" t="s">
        <v>19176</v>
      </c>
      <c r="U1298" s="89" t="s">
        <v>22662</v>
      </c>
      <c r="W1298" s="89" t="s">
        <v>22663</v>
      </c>
      <c r="X1298" s="89" t="s">
        <v>366</v>
      </c>
      <c r="Y1298" s="88" t="s">
        <v>22664</v>
      </c>
    </row>
    <row r="1299" spans="1:25" x14ac:dyDescent="0.3">
      <c r="A1299" s="84" t="str">
        <f t="shared" si="20"/>
        <v>crobbi2</v>
      </c>
      <c r="B1299" s="88" t="s">
        <v>21492</v>
      </c>
      <c r="C1299" s="89" t="s">
        <v>21493</v>
      </c>
      <c r="D1299" s="89" t="s">
        <v>21494</v>
      </c>
      <c r="E1299" s="89" t="s">
        <v>5630</v>
      </c>
      <c r="F1299" s="88" t="s">
        <v>19285</v>
      </c>
      <c r="G1299" s="89" t="s">
        <v>19028</v>
      </c>
      <c r="H1299" s="89" t="s">
        <v>19172</v>
      </c>
      <c r="I1299" s="89" t="s">
        <v>19173</v>
      </c>
      <c r="J1299" s="88" t="s">
        <v>19174</v>
      </c>
      <c r="K1299" s="88" t="s">
        <v>19522</v>
      </c>
      <c r="L1299" s="88" t="s">
        <v>19523</v>
      </c>
      <c r="M1299" s="89" t="s">
        <v>7156</v>
      </c>
      <c r="N1299" s="89" t="s">
        <v>773</v>
      </c>
      <c r="O1299" s="90">
        <v>43115</v>
      </c>
      <c r="P1299" s="90">
        <v>43115</v>
      </c>
      <c r="Q1299" s="90">
        <v>43115</v>
      </c>
      <c r="R1299" s="89">
        <v>2814</v>
      </c>
      <c r="S1299" s="89">
        <v>7</v>
      </c>
      <c r="T1299" s="89" t="s">
        <v>19247</v>
      </c>
      <c r="U1299" s="89" t="s">
        <v>21495</v>
      </c>
      <c r="W1299" s="89" t="s">
        <v>21496</v>
      </c>
      <c r="X1299" s="89" t="s">
        <v>1502</v>
      </c>
      <c r="Y1299" s="88" t="s">
        <v>21497</v>
      </c>
    </row>
    <row r="1300" spans="1:25" x14ac:dyDescent="0.3">
      <c r="A1300" s="84" t="str">
        <f t="shared" si="20"/>
        <v>tburdic</v>
      </c>
      <c r="B1300" s="88" t="s">
        <v>29505</v>
      </c>
      <c r="C1300" s="89" t="s">
        <v>29506</v>
      </c>
      <c r="D1300" s="89" t="s">
        <v>29507</v>
      </c>
      <c r="E1300" s="89" t="s">
        <v>5630</v>
      </c>
      <c r="F1300" s="88" t="s">
        <v>19181</v>
      </c>
      <c r="G1300" s="89" t="s">
        <v>19030</v>
      </c>
      <c r="H1300" s="89" t="s">
        <v>19172</v>
      </c>
      <c r="I1300" s="89" t="s">
        <v>19173</v>
      </c>
      <c r="J1300" s="88" t="s">
        <v>19174</v>
      </c>
      <c r="K1300" s="88" t="s">
        <v>19360</v>
      </c>
      <c r="L1300" s="88" t="s">
        <v>19361</v>
      </c>
      <c r="M1300" s="89" t="s">
        <v>19362</v>
      </c>
      <c r="N1300" s="89" t="s">
        <v>1463</v>
      </c>
      <c r="O1300" s="90">
        <v>43152</v>
      </c>
      <c r="P1300" s="90">
        <v>43152</v>
      </c>
      <c r="Q1300" s="90">
        <v>43152</v>
      </c>
      <c r="R1300" s="89">
        <v>2777</v>
      </c>
      <c r="S1300" s="89">
        <v>7</v>
      </c>
      <c r="T1300" s="89" t="s">
        <v>19247</v>
      </c>
      <c r="U1300" s="89" t="s">
        <v>29508</v>
      </c>
      <c r="W1300" s="89" t="s">
        <v>22041</v>
      </c>
      <c r="X1300" s="89" t="s">
        <v>1472</v>
      </c>
      <c r="Y1300" s="88" t="s">
        <v>12864</v>
      </c>
    </row>
    <row r="1301" spans="1:25" x14ac:dyDescent="0.3">
      <c r="A1301" s="84" t="str">
        <f t="shared" si="20"/>
        <v>msmiths</v>
      </c>
      <c r="B1301" s="88" t="s">
        <v>27260</v>
      </c>
      <c r="C1301" s="89" t="s">
        <v>27261</v>
      </c>
      <c r="D1301" s="89" t="s">
        <v>27262</v>
      </c>
      <c r="E1301" s="89" t="s">
        <v>19170</v>
      </c>
      <c r="F1301" s="88" t="s">
        <v>19171</v>
      </c>
      <c r="G1301" s="89" t="s">
        <v>19029</v>
      </c>
      <c r="H1301" s="89" t="s">
        <v>19172</v>
      </c>
      <c r="I1301" s="89" t="s">
        <v>19173</v>
      </c>
      <c r="J1301" s="88" t="s">
        <v>19189</v>
      </c>
      <c r="K1301" s="88" t="s">
        <v>19190</v>
      </c>
      <c r="L1301" s="88" t="s">
        <v>19191</v>
      </c>
      <c r="M1301" s="89" t="s">
        <v>19192</v>
      </c>
      <c r="N1301" s="89" t="s">
        <v>297</v>
      </c>
      <c r="O1301" s="90">
        <v>43192</v>
      </c>
      <c r="P1301" s="90">
        <v>43192</v>
      </c>
      <c r="Q1301" s="90">
        <v>43192</v>
      </c>
      <c r="R1301" s="89">
        <v>2737</v>
      </c>
      <c r="S1301" s="89">
        <v>7</v>
      </c>
      <c r="T1301" s="89" t="s">
        <v>19247</v>
      </c>
      <c r="U1301" s="89" t="s">
        <v>27263</v>
      </c>
      <c r="W1301" s="89" t="s">
        <v>27264</v>
      </c>
      <c r="X1301" s="89" t="s">
        <v>297</v>
      </c>
      <c r="Y1301" s="88" t="s">
        <v>27265</v>
      </c>
    </row>
    <row r="1302" spans="1:25" x14ac:dyDescent="0.3">
      <c r="A1302" s="84" t="str">
        <f t="shared" si="20"/>
        <v>svelez4</v>
      </c>
      <c r="B1302" s="88" t="s">
        <v>29392</v>
      </c>
      <c r="C1302" s="89" t="s">
        <v>29393</v>
      </c>
      <c r="D1302" s="89" t="s">
        <v>29394</v>
      </c>
      <c r="E1302" s="89" t="s">
        <v>5630</v>
      </c>
      <c r="F1302" s="88" t="s">
        <v>19181</v>
      </c>
      <c r="G1302" s="89" t="s">
        <v>19030</v>
      </c>
      <c r="H1302" s="89" t="s">
        <v>19172</v>
      </c>
      <c r="I1302" s="89" t="s">
        <v>19173</v>
      </c>
      <c r="J1302" s="88" t="s">
        <v>19189</v>
      </c>
      <c r="K1302" s="88" t="s">
        <v>19273</v>
      </c>
      <c r="L1302" s="88" t="s">
        <v>19274</v>
      </c>
      <c r="M1302" s="89" t="s">
        <v>7733</v>
      </c>
      <c r="N1302" s="89" t="s">
        <v>328</v>
      </c>
      <c r="O1302" s="90">
        <v>43263</v>
      </c>
      <c r="P1302" s="90">
        <v>43263</v>
      </c>
      <c r="Q1302" s="90">
        <v>43263</v>
      </c>
      <c r="R1302" s="89">
        <v>2666</v>
      </c>
      <c r="S1302" s="89">
        <v>7</v>
      </c>
      <c r="T1302" s="89" t="s">
        <v>19247</v>
      </c>
      <c r="U1302" s="89" t="s">
        <v>29395</v>
      </c>
      <c r="W1302" s="89" t="s">
        <v>16860</v>
      </c>
      <c r="X1302" s="89" t="s">
        <v>416</v>
      </c>
      <c r="Y1302" s="88" t="s">
        <v>29396</v>
      </c>
    </row>
    <row r="1303" spans="1:25" x14ac:dyDescent="0.3">
      <c r="A1303" s="84" t="str">
        <f t="shared" si="20"/>
        <v>mwombl0</v>
      </c>
      <c r="B1303" s="88" t="s">
        <v>27369</v>
      </c>
      <c r="C1303" s="89" t="s">
        <v>27370</v>
      </c>
      <c r="D1303" s="89" t="s">
        <v>27371</v>
      </c>
      <c r="E1303" s="89" t="s">
        <v>19170</v>
      </c>
      <c r="F1303" s="88" t="s">
        <v>19226</v>
      </c>
      <c r="G1303" s="89" t="s">
        <v>19031</v>
      </c>
      <c r="H1303" s="89" t="s">
        <v>19227</v>
      </c>
      <c r="I1303" s="89" t="s">
        <v>19173</v>
      </c>
      <c r="J1303" s="88" t="s">
        <v>19189</v>
      </c>
      <c r="K1303" s="88" t="s">
        <v>19374</v>
      </c>
      <c r="L1303" s="88" t="s">
        <v>19492</v>
      </c>
      <c r="M1303" s="89" t="s">
        <v>19493</v>
      </c>
      <c r="N1303" s="89" t="s">
        <v>268</v>
      </c>
      <c r="O1303" s="90">
        <v>43283</v>
      </c>
      <c r="P1303" s="90">
        <v>43283</v>
      </c>
      <c r="Q1303" s="90">
        <v>43283</v>
      </c>
      <c r="R1303" s="89">
        <v>2646</v>
      </c>
      <c r="S1303" s="89">
        <v>7</v>
      </c>
      <c r="T1303" s="89" t="s">
        <v>19247</v>
      </c>
      <c r="U1303" s="89" t="s">
        <v>27372</v>
      </c>
      <c r="W1303" s="89" t="s">
        <v>27373</v>
      </c>
      <c r="X1303" s="89" t="s">
        <v>575</v>
      </c>
      <c r="Y1303" s="88" t="s">
        <v>27374</v>
      </c>
    </row>
    <row r="1304" spans="1:25" x14ac:dyDescent="0.3">
      <c r="A1304" s="84" t="str">
        <f t="shared" si="20"/>
        <v>lrock0</v>
      </c>
      <c r="B1304" s="88" t="s">
        <v>26335</v>
      </c>
      <c r="C1304" s="89" t="s">
        <v>26336</v>
      </c>
      <c r="D1304" s="89" t="s">
        <v>26337</v>
      </c>
      <c r="E1304" s="89" t="s">
        <v>19170</v>
      </c>
      <c r="F1304" s="88" t="s">
        <v>19171</v>
      </c>
      <c r="G1304" s="89" t="s">
        <v>19029</v>
      </c>
      <c r="H1304" s="89" t="s">
        <v>19172</v>
      </c>
      <c r="I1304" s="89" t="s">
        <v>19173</v>
      </c>
      <c r="J1304" s="88" t="s">
        <v>19189</v>
      </c>
      <c r="K1304" s="88" t="s">
        <v>19273</v>
      </c>
      <c r="L1304" s="88" t="s">
        <v>19274</v>
      </c>
      <c r="M1304" s="89" t="s">
        <v>7733</v>
      </c>
      <c r="N1304" s="89" t="s">
        <v>328</v>
      </c>
      <c r="O1304" s="90">
        <v>43355</v>
      </c>
      <c r="P1304" s="90">
        <v>44230</v>
      </c>
      <c r="Q1304" s="90">
        <v>43355</v>
      </c>
      <c r="R1304" s="89">
        <v>2574</v>
      </c>
      <c r="S1304" s="89">
        <v>7</v>
      </c>
      <c r="T1304" s="89" t="s">
        <v>19247</v>
      </c>
      <c r="U1304" s="89" t="s">
        <v>26338</v>
      </c>
      <c r="W1304" s="89" t="s">
        <v>789</v>
      </c>
      <c r="X1304" s="89" t="s">
        <v>328</v>
      </c>
      <c r="Y1304" s="88" t="s">
        <v>19597</v>
      </c>
    </row>
    <row r="1305" spans="1:25" x14ac:dyDescent="0.3">
      <c r="A1305" s="84" t="str">
        <f t="shared" si="20"/>
        <v>trivers</v>
      </c>
      <c r="B1305" s="88" t="s">
        <v>29817</v>
      </c>
      <c r="C1305" s="89" t="s">
        <v>29818</v>
      </c>
      <c r="D1305" s="89" t="s">
        <v>29819</v>
      </c>
      <c r="E1305" s="89" t="s">
        <v>19170</v>
      </c>
      <c r="F1305" s="88" t="s">
        <v>20616</v>
      </c>
      <c r="G1305" s="89" t="s">
        <v>20617</v>
      </c>
      <c r="H1305" s="89" t="s">
        <v>19172</v>
      </c>
      <c r="I1305" s="89" t="s">
        <v>19173</v>
      </c>
      <c r="J1305" s="88" t="s">
        <v>19189</v>
      </c>
      <c r="K1305" s="88" t="s">
        <v>19374</v>
      </c>
      <c r="L1305" s="88" t="s">
        <v>19375</v>
      </c>
      <c r="M1305" s="89" t="s">
        <v>19376</v>
      </c>
      <c r="N1305" s="89" t="s">
        <v>575</v>
      </c>
      <c r="O1305" s="90">
        <v>43552</v>
      </c>
      <c r="P1305" s="90">
        <v>43552</v>
      </c>
      <c r="Q1305" s="90">
        <v>43552</v>
      </c>
      <c r="R1305" s="89">
        <v>2377</v>
      </c>
      <c r="S1305" s="89">
        <v>6</v>
      </c>
      <c r="T1305" s="89" t="s">
        <v>19247</v>
      </c>
      <c r="U1305" s="89" t="s">
        <v>29820</v>
      </c>
      <c r="W1305" s="89" t="s">
        <v>29821</v>
      </c>
      <c r="X1305" s="89" t="s">
        <v>575</v>
      </c>
      <c r="Y1305" s="88" t="s">
        <v>29822</v>
      </c>
    </row>
    <row r="1306" spans="1:25" x14ac:dyDescent="0.3">
      <c r="A1306" s="84" t="str">
        <f t="shared" si="20"/>
        <v>swise0</v>
      </c>
      <c r="B1306" s="88" t="s">
        <v>29437</v>
      </c>
      <c r="C1306" s="89" t="s">
        <v>29438</v>
      </c>
      <c r="D1306" s="89" t="s">
        <v>29439</v>
      </c>
      <c r="E1306" s="89" t="s">
        <v>5630</v>
      </c>
      <c r="F1306" s="88" t="s">
        <v>19372</v>
      </c>
      <c r="G1306" s="89" t="s">
        <v>19373</v>
      </c>
      <c r="H1306" s="89" t="s">
        <v>19172</v>
      </c>
      <c r="I1306" s="89" t="s">
        <v>19173</v>
      </c>
      <c r="J1306" s="88" t="s">
        <v>19189</v>
      </c>
      <c r="K1306" s="88" t="s">
        <v>19374</v>
      </c>
      <c r="L1306" s="88" t="s">
        <v>19375</v>
      </c>
      <c r="M1306" s="89" t="s">
        <v>19376</v>
      </c>
      <c r="N1306" s="89" t="s">
        <v>575</v>
      </c>
      <c r="O1306" s="90">
        <v>44284</v>
      </c>
      <c r="P1306" s="90">
        <v>45809</v>
      </c>
      <c r="Q1306" s="90">
        <v>44284</v>
      </c>
      <c r="R1306" s="89">
        <v>1645</v>
      </c>
      <c r="S1306" s="89">
        <v>4</v>
      </c>
      <c r="T1306" s="89" t="s">
        <v>19228</v>
      </c>
      <c r="U1306" s="89" t="s">
        <v>11720</v>
      </c>
      <c r="V1306" s="89" t="s">
        <v>5630</v>
      </c>
      <c r="W1306" s="89" t="s">
        <v>1523</v>
      </c>
      <c r="X1306" s="89" t="s">
        <v>575</v>
      </c>
      <c r="Y1306" s="88" t="s">
        <v>5134</v>
      </c>
    </row>
    <row r="1307" spans="1:25" x14ac:dyDescent="0.3">
      <c r="A1307" s="84" t="str">
        <f t="shared" si="20"/>
        <v>ovanega</v>
      </c>
      <c r="B1307" s="88" t="s">
        <v>27720</v>
      </c>
      <c r="C1307" s="89" t="s">
        <v>27721</v>
      </c>
      <c r="D1307" s="89" t="s">
        <v>27722</v>
      </c>
      <c r="E1307" s="89" t="s">
        <v>5630</v>
      </c>
      <c r="F1307" s="88" t="s">
        <v>19171</v>
      </c>
      <c r="G1307" s="89" t="s">
        <v>19029</v>
      </c>
      <c r="H1307" s="89" t="s">
        <v>19172</v>
      </c>
      <c r="I1307" s="89" t="s">
        <v>19173</v>
      </c>
      <c r="J1307" s="88" t="s">
        <v>19189</v>
      </c>
      <c r="K1307" s="88" t="s">
        <v>19415</v>
      </c>
      <c r="L1307" s="88" t="s">
        <v>6684</v>
      </c>
      <c r="M1307" s="89" t="s">
        <v>19416</v>
      </c>
      <c r="N1307" s="89" t="s">
        <v>318</v>
      </c>
      <c r="O1307" s="90">
        <v>44693</v>
      </c>
      <c r="P1307" s="90">
        <v>44693</v>
      </c>
      <c r="Q1307" s="90">
        <v>44693</v>
      </c>
      <c r="R1307" s="89">
        <v>1236</v>
      </c>
      <c r="S1307" s="89">
        <v>3</v>
      </c>
      <c r="T1307" s="89" t="s">
        <v>19228</v>
      </c>
      <c r="U1307" s="89" t="s">
        <v>27723</v>
      </c>
      <c r="W1307" s="89" t="s">
        <v>317</v>
      </c>
      <c r="X1307" s="89" t="s">
        <v>318</v>
      </c>
      <c r="Y1307" s="88" t="s">
        <v>16099</v>
      </c>
    </row>
    <row r="1308" spans="1:25" x14ac:dyDescent="0.3">
      <c r="A1308" s="84" t="str">
        <f t="shared" si="20"/>
        <v>kgriff0</v>
      </c>
      <c r="B1308" s="88" t="s">
        <v>25885</v>
      </c>
      <c r="C1308" s="89" t="s">
        <v>25886</v>
      </c>
      <c r="D1308" s="89" t="s">
        <v>25887</v>
      </c>
      <c r="E1308" s="89" t="s">
        <v>5630</v>
      </c>
      <c r="F1308" s="88" t="s">
        <v>19171</v>
      </c>
      <c r="G1308" s="89" t="s">
        <v>19029</v>
      </c>
      <c r="H1308" s="89" t="s">
        <v>19172</v>
      </c>
      <c r="I1308" s="89" t="s">
        <v>19173</v>
      </c>
      <c r="J1308" s="88" t="s">
        <v>19174</v>
      </c>
      <c r="K1308" s="88" t="s">
        <v>19175</v>
      </c>
      <c r="L1308" s="88" t="s">
        <v>19182</v>
      </c>
      <c r="M1308" s="89" t="s">
        <v>9597</v>
      </c>
      <c r="N1308" s="89" t="s">
        <v>219</v>
      </c>
      <c r="O1308" s="90">
        <v>44602</v>
      </c>
      <c r="P1308" s="90">
        <v>44602</v>
      </c>
      <c r="Q1308" s="90">
        <v>44602</v>
      </c>
      <c r="R1308" s="89">
        <v>1327</v>
      </c>
      <c r="S1308" s="89">
        <v>3</v>
      </c>
      <c r="T1308" s="89" t="s">
        <v>19228</v>
      </c>
      <c r="U1308" s="89" t="s">
        <v>25888</v>
      </c>
      <c r="W1308" s="89" t="s">
        <v>241</v>
      </c>
      <c r="X1308" s="89" t="s">
        <v>219</v>
      </c>
      <c r="Y1308" s="88" t="s">
        <v>4661</v>
      </c>
    </row>
    <row r="1309" spans="1:25" x14ac:dyDescent="0.3">
      <c r="A1309" s="84" t="str">
        <f t="shared" si="20"/>
        <v>dclause</v>
      </c>
      <c r="B1309" s="88" t="s">
        <v>21790</v>
      </c>
      <c r="C1309" s="89" t="s">
        <v>21791</v>
      </c>
      <c r="D1309" s="89" t="s">
        <v>21792</v>
      </c>
      <c r="E1309" s="89" t="s">
        <v>5630</v>
      </c>
      <c r="F1309" s="88" t="s">
        <v>19171</v>
      </c>
      <c r="G1309" s="89" t="s">
        <v>19029</v>
      </c>
      <c r="H1309" s="89" t="s">
        <v>19172</v>
      </c>
      <c r="I1309" s="89" t="s">
        <v>19173</v>
      </c>
      <c r="J1309" s="88" t="s">
        <v>19174</v>
      </c>
      <c r="K1309" s="88" t="s">
        <v>19522</v>
      </c>
      <c r="L1309" s="88" t="s">
        <v>19523</v>
      </c>
      <c r="M1309" s="89" t="s">
        <v>7156</v>
      </c>
      <c r="N1309" s="89" t="s">
        <v>773</v>
      </c>
      <c r="O1309" s="90">
        <v>43684</v>
      </c>
      <c r="P1309" s="90">
        <v>43684</v>
      </c>
      <c r="Q1309" s="90">
        <v>43684</v>
      </c>
      <c r="R1309" s="89">
        <v>2245</v>
      </c>
      <c r="S1309" s="89">
        <v>6</v>
      </c>
      <c r="T1309" s="89" t="s">
        <v>19247</v>
      </c>
      <c r="U1309" s="89" t="s">
        <v>21793</v>
      </c>
      <c r="W1309" s="89" t="s">
        <v>3374</v>
      </c>
      <c r="X1309" s="89" t="s">
        <v>773</v>
      </c>
      <c r="Y1309" s="88" t="s">
        <v>7157</v>
      </c>
    </row>
    <row r="1310" spans="1:25" x14ac:dyDescent="0.3">
      <c r="A1310" s="84" t="str">
        <f t="shared" si="20"/>
        <v>gshen</v>
      </c>
      <c r="B1310" s="88" t="s">
        <v>23506</v>
      </c>
      <c r="C1310" s="89" t="s">
        <v>23507</v>
      </c>
      <c r="D1310" s="89" t="s">
        <v>23508</v>
      </c>
      <c r="E1310" s="89" t="s">
        <v>5630</v>
      </c>
      <c r="F1310" s="88" t="s">
        <v>19171</v>
      </c>
      <c r="G1310" s="89" t="s">
        <v>19029</v>
      </c>
      <c r="H1310" s="89" t="s">
        <v>19172</v>
      </c>
      <c r="I1310" s="89" t="s">
        <v>19173</v>
      </c>
      <c r="J1310" s="88" t="s">
        <v>19189</v>
      </c>
      <c r="K1310" s="88" t="s">
        <v>19345</v>
      </c>
      <c r="L1310" s="88" t="s">
        <v>19346</v>
      </c>
      <c r="M1310" s="89" t="s">
        <v>19347</v>
      </c>
      <c r="N1310" s="89" t="s">
        <v>382</v>
      </c>
      <c r="O1310" s="90">
        <v>43731</v>
      </c>
      <c r="P1310" s="90">
        <v>43731</v>
      </c>
      <c r="Q1310" s="90">
        <v>43731</v>
      </c>
      <c r="R1310" s="89">
        <v>2198</v>
      </c>
      <c r="S1310" s="89">
        <v>6</v>
      </c>
      <c r="T1310" s="89" t="s">
        <v>19247</v>
      </c>
      <c r="U1310" s="89" t="s">
        <v>23509</v>
      </c>
      <c r="W1310" s="89" t="s">
        <v>10439</v>
      </c>
      <c r="X1310" s="89" t="s">
        <v>382</v>
      </c>
      <c r="Y1310" s="88" t="s">
        <v>10440</v>
      </c>
    </row>
    <row r="1311" spans="1:25" x14ac:dyDescent="0.3">
      <c r="A1311" s="84" t="str">
        <f t="shared" si="20"/>
        <v>rcolem1</v>
      </c>
      <c r="B1311" s="88" t="s">
        <v>28129</v>
      </c>
      <c r="C1311" s="89" t="s">
        <v>28130</v>
      </c>
      <c r="D1311" s="89" t="s">
        <v>28131</v>
      </c>
      <c r="E1311" s="89" t="s">
        <v>19170</v>
      </c>
      <c r="F1311" s="88" t="s">
        <v>19181</v>
      </c>
      <c r="G1311" s="89" t="s">
        <v>19030</v>
      </c>
      <c r="H1311" s="89" t="s">
        <v>19172</v>
      </c>
      <c r="I1311" s="89" t="s">
        <v>19173</v>
      </c>
      <c r="J1311" s="88" t="s">
        <v>19174</v>
      </c>
      <c r="K1311" s="88" t="s">
        <v>19401</v>
      </c>
      <c r="L1311" s="88" t="s">
        <v>19764</v>
      </c>
      <c r="M1311" s="89" t="s">
        <v>8645</v>
      </c>
      <c r="N1311" s="89" t="s">
        <v>407</v>
      </c>
      <c r="O1311" s="90">
        <v>44025</v>
      </c>
      <c r="P1311" s="90">
        <v>44025</v>
      </c>
      <c r="Q1311" s="90">
        <v>44025</v>
      </c>
      <c r="R1311" s="89">
        <v>1904</v>
      </c>
      <c r="S1311" s="89">
        <v>5</v>
      </c>
      <c r="T1311" s="89" t="s">
        <v>19228</v>
      </c>
      <c r="U1311" s="89" t="s">
        <v>28132</v>
      </c>
      <c r="W1311" s="89" t="s">
        <v>28133</v>
      </c>
      <c r="X1311" s="89" t="s">
        <v>407</v>
      </c>
      <c r="Y1311" s="88" t="s">
        <v>28134</v>
      </c>
    </row>
    <row r="1312" spans="1:25" x14ac:dyDescent="0.3">
      <c r="A1312" s="84" t="str">
        <f t="shared" si="20"/>
        <v>ewatson</v>
      </c>
      <c r="B1312" s="88" t="s">
        <v>23035</v>
      </c>
      <c r="C1312" s="89" t="s">
        <v>23036</v>
      </c>
      <c r="D1312" s="89" t="s">
        <v>23037</v>
      </c>
      <c r="E1312" s="89" t="s">
        <v>5630</v>
      </c>
      <c r="F1312" s="88" t="s">
        <v>19171</v>
      </c>
      <c r="G1312" s="89" t="s">
        <v>19029</v>
      </c>
      <c r="H1312" s="89" t="s">
        <v>19172</v>
      </c>
      <c r="I1312" s="89" t="s">
        <v>19173</v>
      </c>
      <c r="J1312" s="88" t="s">
        <v>19189</v>
      </c>
      <c r="K1312" s="88" t="s">
        <v>19190</v>
      </c>
      <c r="L1312" s="88" t="s">
        <v>19533</v>
      </c>
      <c r="M1312" s="89" t="s">
        <v>19192</v>
      </c>
      <c r="N1312" s="89" t="s">
        <v>297</v>
      </c>
      <c r="O1312" s="90">
        <v>44104</v>
      </c>
      <c r="P1312" s="90">
        <v>44104</v>
      </c>
      <c r="Q1312" s="90">
        <v>44104</v>
      </c>
      <c r="R1312" s="89">
        <v>1825</v>
      </c>
      <c r="S1312" s="89">
        <v>5</v>
      </c>
      <c r="T1312" s="89" t="s">
        <v>19228</v>
      </c>
      <c r="U1312" s="89" t="s">
        <v>23038</v>
      </c>
      <c r="W1312" s="89" t="s">
        <v>23039</v>
      </c>
      <c r="X1312" s="89" t="s">
        <v>297</v>
      </c>
      <c r="Y1312" s="88" t="s">
        <v>23040</v>
      </c>
    </row>
    <row r="1313" spans="1:25" x14ac:dyDescent="0.3">
      <c r="A1313" s="84" t="str">
        <f t="shared" si="20"/>
        <v>jhanley</v>
      </c>
      <c r="B1313" s="88" t="s">
        <v>24643</v>
      </c>
      <c r="C1313" s="89" t="s">
        <v>24644</v>
      </c>
      <c r="D1313" s="89" t="s">
        <v>24645</v>
      </c>
      <c r="E1313" s="89" t="s">
        <v>19170</v>
      </c>
      <c r="F1313" s="88" t="s">
        <v>19181</v>
      </c>
      <c r="G1313" s="89" t="s">
        <v>19030</v>
      </c>
      <c r="H1313" s="89" t="s">
        <v>19172</v>
      </c>
      <c r="I1313" s="89" t="s">
        <v>19173</v>
      </c>
      <c r="J1313" s="88" t="s">
        <v>19189</v>
      </c>
      <c r="K1313" s="88" t="s">
        <v>19273</v>
      </c>
      <c r="L1313" s="88" t="s">
        <v>19274</v>
      </c>
      <c r="M1313" s="89" t="s">
        <v>7733</v>
      </c>
      <c r="N1313" s="89" t="s">
        <v>328</v>
      </c>
      <c r="O1313" s="90">
        <v>44118</v>
      </c>
      <c r="P1313" s="90">
        <v>45620</v>
      </c>
      <c r="Q1313" s="90">
        <v>45620</v>
      </c>
      <c r="R1313" s="89">
        <v>309</v>
      </c>
      <c r="S1313" s="89">
        <v>0</v>
      </c>
      <c r="T1313" s="89" t="s">
        <v>19176</v>
      </c>
      <c r="U1313" s="89" t="s">
        <v>24646</v>
      </c>
      <c r="W1313" s="89" t="s">
        <v>3227</v>
      </c>
      <c r="X1313" s="89" t="s">
        <v>328</v>
      </c>
      <c r="Y1313" s="88" t="s">
        <v>6915</v>
      </c>
    </row>
    <row r="1314" spans="1:25" x14ac:dyDescent="0.3">
      <c r="A1314" s="84" t="str">
        <f t="shared" si="20"/>
        <v>glapont</v>
      </c>
      <c r="B1314" s="88" t="s">
        <v>23398</v>
      </c>
      <c r="C1314" s="89" t="s">
        <v>23399</v>
      </c>
      <c r="D1314" s="89" t="s">
        <v>23400</v>
      </c>
      <c r="E1314" s="89" t="s">
        <v>5630</v>
      </c>
      <c r="F1314" s="88" t="s">
        <v>19215</v>
      </c>
      <c r="G1314" s="89" t="s">
        <v>19033</v>
      </c>
      <c r="H1314" s="89" t="s">
        <v>19172</v>
      </c>
      <c r="I1314" s="89" t="s">
        <v>19173</v>
      </c>
      <c r="J1314" s="88" t="s">
        <v>19174</v>
      </c>
      <c r="K1314" s="88" t="s">
        <v>19360</v>
      </c>
      <c r="L1314" s="88" t="s">
        <v>19361</v>
      </c>
      <c r="M1314" s="89" t="s">
        <v>19362</v>
      </c>
      <c r="N1314" s="89" t="s">
        <v>1463</v>
      </c>
      <c r="O1314" s="90">
        <v>44162</v>
      </c>
      <c r="P1314" s="90">
        <v>44162</v>
      </c>
      <c r="Q1314" s="90">
        <v>44162</v>
      </c>
      <c r="R1314" s="89">
        <v>1767</v>
      </c>
      <c r="S1314" s="89">
        <v>4</v>
      </c>
      <c r="T1314" s="89" t="s">
        <v>19228</v>
      </c>
      <c r="U1314" s="89" t="s">
        <v>23401</v>
      </c>
      <c r="W1314" s="89" t="s">
        <v>5100</v>
      </c>
      <c r="X1314" s="89" t="s">
        <v>1472</v>
      </c>
      <c r="Y1314" s="88" t="s">
        <v>16110</v>
      </c>
    </row>
    <row r="1315" spans="1:25" x14ac:dyDescent="0.3">
      <c r="A1315" s="84" t="str">
        <f t="shared" si="20"/>
        <v>cdarnel</v>
      </c>
      <c r="B1315" s="88" t="s">
        <v>21016</v>
      </c>
      <c r="C1315" s="89" t="s">
        <v>21017</v>
      </c>
      <c r="D1315" s="89" t="s">
        <v>21018</v>
      </c>
      <c r="E1315" s="89" t="s">
        <v>5630</v>
      </c>
      <c r="F1315" s="88" t="s">
        <v>19171</v>
      </c>
      <c r="G1315" s="89" t="s">
        <v>19029</v>
      </c>
      <c r="H1315" s="89" t="s">
        <v>19172</v>
      </c>
      <c r="I1315" s="89" t="s">
        <v>19173</v>
      </c>
      <c r="J1315" s="88" t="s">
        <v>19189</v>
      </c>
      <c r="K1315" s="88" t="s">
        <v>19273</v>
      </c>
      <c r="L1315" s="88" t="s">
        <v>19274</v>
      </c>
      <c r="M1315" s="89" t="s">
        <v>7733</v>
      </c>
      <c r="N1315" s="89" t="s">
        <v>328</v>
      </c>
      <c r="O1315" s="90">
        <v>44139</v>
      </c>
      <c r="P1315" s="90">
        <v>44139</v>
      </c>
      <c r="Q1315" s="90">
        <v>44139</v>
      </c>
      <c r="R1315" s="89">
        <v>1790</v>
      </c>
      <c r="S1315" s="89">
        <v>4</v>
      </c>
      <c r="T1315" s="89" t="s">
        <v>19228</v>
      </c>
      <c r="U1315" s="89" t="s">
        <v>6847</v>
      </c>
      <c r="W1315" s="89" t="s">
        <v>6035</v>
      </c>
      <c r="X1315" s="89" t="s">
        <v>328</v>
      </c>
      <c r="Y1315" s="88" t="s">
        <v>6848</v>
      </c>
    </row>
    <row r="1316" spans="1:25" x14ac:dyDescent="0.3">
      <c r="A1316" s="84" t="str">
        <f t="shared" si="20"/>
        <v>crodr10</v>
      </c>
      <c r="B1316" s="88" t="s">
        <v>21505</v>
      </c>
      <c r="C1316" s="89" t="s">
        <v>21506</v>
      </c>
      <c r="D1316" s="89" t="s">
        <v>21507</v>
      </c>
      <c r="E1316" s="89" t="s">
        <v>19170</v>
      </c>
      <c r="F1316" s="88" t="s">
        <v>19181</v>
      </c>
      <c r="G1316" s="89" t="s">
        <v>19030</v>
      </c>
      <c r="H1316" s="89" t="s">
        <v>19172</v>
      </c>
      <c r="I1316" s="89" t="s">
        <v>19173</v>
      </c>
      <c r="J1316" s="88" t="s">
        <v>19174</v>
      </c>
      <c r="K1316" s="88" t="s">
        <v>19216</v>
      </c>
      <c r="L1316" s="88" t="s">
        <v>19237</v>
      </c>
      <c r="M1316" s="89" t="s">
        <v>19238</v>
      </c>
      <c r="N1316" s="89" t="s">
        <v>250</v>
      </c>
      <c r="O1316" s="90">
        <v>44239</v>
      </c>
      <c r="P1316" s="90">
        <v>44607</v>
      </c>
      <c r="Q1316" s="90">
        <v>44239</v>
      </c>
      <c r="R1316" s="89">
        <v>1690</v>
      </c>
      <c r="S1316" s="89">
        <v>4</v>
      </c>
      <c r="T1316" s="89" t="s">
        <v>19228</v>
      </c>
      <c r="U1316" s="89" t="s">
        <v>21508</v>
      </c>
      <c r="W1316" s="89" t="s">
        <v>1542</v>
      </c>
      <c r="X1316" s="89" t="s">
        <v>250</v>
      </c>
      <c r="Y1316" s="88" t="s">
        <v>4592</v>
      </c>
    </row>
    <row r="1317" spans="1:25" x14ac:dyDescent="0.3">
      <c r="A1317" s="84" t="str">
        <f t="shared" si="20"/>
        <v>jraitte</v>
      </c>
      <c r="B1317" s="88" t="s">
        <v>25334</v>
      </c>
      <c r="C1317" s="89" t="s">
        <v>25335</v>
      </c>
      <c r="D1317" s="89" t="s">
        <v>25336</v>
      </c>
      <c r="E1317" s="89" t="s">
        <v>5630</v>
      </c>
      <c r="F1317" s="88" t="s">
        <v>19181</v>
      </c>
      <c r="G1317" s="89" t="s">
        <v>19030</v>
      </c>
      <c r="H1317" s="89" t="s">
        <v>19172</v>
      </c>
      <c r="I1317" s="89" t="s">
        <v>19173</v>
      </c>
      <c r="J1317" s="88" t="s">
        <v>19174</v>
      </c>
      <c r="K1317" s="88" t="s">
        <v>19245</v>
      </c>
      <c r="L1317" s="88" t="s">
        <v>20002</v>
      </c>
      <c r="M1317" s="89" t="s">
        <v>19319</v>
      </c>
      <c r="N1317" s="89" t="s">
        <v>1675</v>
      </c>
      <c r="O1317" s="90">
        <v>44231</v>
      </c>
      <c r="P1317" s="90">
        <v>44231</v>
      </c>
      <c r="Q1317" s="90">
        <v>44231</v>
      </c>
      <c r="R1317" s="89">
        <v>1698</v>
      </c>
      <c r="S1317" s="89">
        <v>4</v>
      </c>
      <c r="T1317" s="89" t="s">
        <v>19228</v>
      </c>
      <c r="U1317" s="89" t="s">
        <v>3750</v>
      </c>
      <c r="W1317" s="89" t="s">
        <v>3755</v>
      </c>
      <c r="X1317" s="89" t="s">
        <v>1675</v>
      </c>
      <c r="Y1317" s="88" t="s">
        <v>13937</v>
      </c>
    </row>
    <row r="1318" spans="1:25" x14ac:dyDescent="0.3">
      <c r="A1318" s="84" t="str">
        <f t="shared" si="20"/>
        <v>mmarti0</v>
      </c>
      <c r="B1318" s="88" t="s">
        <v>26948</v>
      </c>
      <c r="C1318" s="89" t="s">
        <v>26949</v>
      </c>
      <c r="D1318" s="89" t="s">
        <v>26950</v>
      </c>
      <c r="E1318" s="89" t="s">
        <v>5630</v>
      </c>
      <c r="F1318" s="88" t="s">
        <v>19171</v>
      </c>
      <c r="G1318" s="89" t="s">
        <v>19029</v>
      </c>
      <c r="H1318" s="89" t="s">
        <v>19172</v>
      </c>
      <c r="I1318" s="89" t="s">
        <v>19173</v>
      </c>
      <c r="J1318" s="88" t="s">
        <v>19189</v>
      </c>
      <c r="K1318" s="88" t="s">
        <v>19333</v>
      </c>
      <c r="L1318" s="88" t="s">
        <v>19334</v>
      </c>
      <c r="M1318" s="89" t="s">
        <v>9382</v>
      </c>
      <c r="N1318" s="89" t="s">
        <v>366</v>
      </c>
      <c r="O1318" s="90">
        <v>44279</v>
      </c>
      <c r="P1318" s="90">
        <v>45704</v>
      </c>
      <c r="Q1318" s="90">
        <v>45704</v>
      </c>
      <c r="R1318" s="89">
        <v>225</v>
      </c>
      <c r="S1318" s="89">
        <v>0</v>
      </c>
      <c r="T1318" s="89" t="s">
        <v>19176</v>
      </c>
      <c r="U1318" s="89" t="s">
        <v>26951</v>
      </c>
      <c r="W1318" s="89" t="s">
        <v>26952</v>
      </c>
      <c r="X1318" s="89" t="s">
        <v>260</v>
      </c>
      <c r="Y1318" s="88" t="s">
        <v>26953</v>
      </c>
    </row>
    <row r="1319" spans="1:25" x14ac:dyDescent="0.3">
      <c r="A1319" s="84" t="str">
        <f t="shared" si="20"/>
        <v>dstacho</v>
      </c>
      <c r="B1319" s="88" t="s">
        <v>22479</v>
      </c>
      <c r="C1319" s="89" t="s">
        <v>22480</v>
      </c>
      <c r="D1319" s="89" t="s">
        <v>22481</v>
      </c>
      <c r="E1319" s="89" t="s">
        <v>19170</v>
      </c>
      <c r="F1319" s="88" t="s">
        <v>19171</v>
      </c>
      <c r="G1319" s="89" t="s">
        <v>19029</v>
      </c>
      <c r="H1319" s="89" t="s">
        <v>19172</v>
      </c>
      <c r="I1319" s="89" t="s">
        <v>19173</v>
      </c>
      <c r="J1319" s="88" t="s">
        <v>19189</v>
      </c>
      <c r="K1319" s="88" t="s">
        <v>19333</v>
      </c>
      <c r="L1319" s="88" t="s">
        <v>19467</v>
      </c>
      <c r="M1319" s="89" t="s">
        <v>9084</v>
      </c>
      <c r="N1319" s="89" t="s">
        <v>260</v>
      </c>
      <c r="O1319" s="90">
        <v>44286</v>
      </c>
      <c r="P1319" s="90">
        <v>45613</v>
      </c>
      <c r="Q1319" s="90">
        <v>45606</v>
      </c>
      <c r="R1319" s="89">
        <v>323</v>
      </c>
      <c r="S1319" s="89">
        <v>0</v>
      </c>
      <c r="T1319" s="89" t="s">
        <v>19176</v>
      </c>
      <c r="U1319" s="89" t="s">
        <v>22482</v>
      </c>
      <c r="W1319" s="89" t="s">
        <v>22483</v>
      </c>
      <c r="X1319" s="89" t="s">
        <v>260</v>
      </c>
      <c r="Y1319" s="88" t="s">
        <v>22484</v>
      </c>
    </row>
    <row r="1320" spans="1:25" x14ac:dyDescent="0.3">
      <c r="A1320" s="84" t="str">
        <f t="shared" si="20"/>
        <v>nleal</v>
      </c>
      <c r="B1320" s="88" t="s">
        <v>27514</v>
      </c>
      <c r="C1320" s="89" t="s">
        <v>27515</v>
      </c>
      <c r="D1320" s="89" t="s">
        <v>27516</v>
      </c>
      <c r="E1320" s="89" t="s">
        <v>5630</v>
      </c>
      <c r="F1320" s="88" t="s">
        <v>19215</v>
      </c>
      <c r="G1320" s="89" t="s">
        <v>19033</v>
      </c>
      <c r="H1320" s="89" t="s">
        <v>19172</v>
      </c>
      <c r="I1320" s="89" t="s">
        <v>19173</v>
      </c>
      <c r="J1320" s="88" t="s">
        <v>19174</v>
      </c>
      <c r="K1320" s="88" t="s">
        <v>19309</v>
      </c>
      <c r="L1320" s="88" t="s">
        <v>19513</v>
      </c>
      <c r="M1320" s="89" t="s">
        <v>6528</v>
      </c>
      <c r="N1320" s="89" t="s">
        <v>219</v>
      </c>
      <c r="O1320" s="90">
        <v>44293</v>
      </c>
      <c r="P1320" s="90">
        <v>44293</v>
      </c>
      <c r="Q1320" s="90">
        <v>44293</v>
      </c>
      <c r="R1320" s="89">
        <v>1636</v>
      </c>
      <c r="S1320" s="89">
        <v>4</v>
      </c>
      <c r="T1320" s="89" t="s">
        <v>19228</v>
      </c>
      <c r="U1320" s="89" t="s">
        <v>27517</v>
      </c>
      <c r="W1320" s="89" t="s">
        <v>3841</v>
      </c>
      <c r="X1320" s="89" t="s">
        <v>219</v>
      </c>
      <c r="Y1320" s="88" t="s">
        <v>6792</v>
      </c>
    </row>
    <row r="1321" spans="1:25" x14ac:dyDescent="0.3">
      <c r="A1321" s="84" t="str">
        <f t="shared" si="20"/>
        <v>esoldi</v>
      </c>
      <c r="B1321" s="88" t="s">
        <v>23002</v>
      </c>
      <c r="C1321" s="89" t="s">
        <v>23003</v>
      </c>
      <c r="D1321" s="89" t="s">
        <v>23004</v>
      </c>
      <c r="E1321" s="89" t="s">
        <v>19170</v>
      </c>
      <c r="F1321" s="88" t="s">
        <v>19181</v>
      </c>
      <c r="G1321" s="89" t="s">
        <v>19030</v>
      </c>
      <c r="H1321" s="89" t="s">
        <v>19172</v>
      </c>
      <c r="I1321" s="89" t="s">
        <v>19173</v>
      </c>
      <c r="J1321" s="88" t="s">
        <v>19174</v>
      </c>
      <c r="K1321" s="88" t="s">
        <v>19309</v>
      </c>
      <c r="L1321" s="88" t="s">
        <v>19513</v>
      </c>
      <c r="M1321" s="89" t="s">
        <v>6528</v>
      </c>
      <c r="N1321" s="89" t="s">
        <v>219</v>
      </c>
      <c r="O1321" s="90">
        <v>44349</v>
      </c>
      <c r="P1321" s="90">
        <v>44349</v>
      </c>
      <c r="Q1321" s="90">
        <v>44349</v>
      </c>
      <c r="R1321" s="89">
        <v>1580</v>
      </c>
      <c r="S1321" s="89">
        <v>4</v>
      </c>
      <c r="T1321" s="89" t="s">
        <v>19228</v>
      </c>
      <c r="U1321" s="89" t="s">
        <v>23005</v>
      </c>
      <c r="W1321" s="89" t="s">
        <v>2092</v>
      </c>
      <c r="X1321" s="89" t="s">
        <v>219</v>
      </c>
      <c r="Y1321" s="88" t="s">
        <v>5537</v>
      </c>
    </row>
    <row r="1322" spans="1:25" x14ac:dyDescent="0.3">
      <c r="A1322" s="84" t="str">
        <f t="shared" si="20"/>
        <v>pgagnon</v>
      </c>
      <c r="B1322" s="88" t="s">
        <v>27820</v>
      </c>
      <c r="C1322" s="89" t="s">
        <v>27821</v>
      </c>
      <c r="D1322" s="89" t="s">
        <v>27822</v>
      </c>
      <c r="E1322" s="89" t="s">
        <v>5630</v>
      </c>
      <c r="F1322" s="88" t="s">
        <v>19215</v>
      </c>
      <c r="G1322" s="89" t="s">
        <v>19033</v>
      </c>
      <c r="H1322" s="89" t="s">
        <v>19172</v>
      </c>
      <c r="I1322" s="89" t="s">
        <v>19173</v>
      </c>
      <c r="J1322" s="88" t="s">
        <v>19174</v>
      </c>
      <c r="K1322" s="88" t="s">
        <v>19360</v>
      </c>
      <c r="L1322" s="88" t="s">
        <v>19361</v>
      </c>
      <c r="M1322" s="89" t="s">
        <v>19362</v>
      </c>
      <c r="N1322" s="89" t="s">
        <v>1463</v>
      </c>
      <c r="O1322" s="90">
        <v>44378</v>
      </c>
      <c r="P1322" s="90">
        <v>44378</v>
      </c>
      <c r="Q1322" s="90">
        <v>44378</v>
      </c>
      <c r="R1322" s="89">
        <v>1551</v>
      </c>
      <c r="S1322" s="89">
        <v>4</v>
      </c>
      <c r="T1322" s="89" t="s">
        <v>19228</v>
      </c>
      <c r="U1322" s="89" t="s">
        <v>27823</v>
      </c>
      <c r="W1322" s="89" t="s">
        <v>12243</v>
      </c>
      <c r="X1322" s="89" t="s">
        <v>1472</v>
      </c>
      <c r="Y1322" s="88" t="s">
        <v>12244</v>
      </c>
    </row>
    <row r="1323" spans="1:25" x14ac:dyDescent="0.3">
      <c r="A1323" s="84" t="str">
        <f t="shared" si="20"/>
        <v>rwagone</v>
      </c>
      <c r="B1323" s="88" t="s">
        <v>28865</v>
      </c>
      <c r="C1323" s="89" t="s">
        <v>28866</v>
      </c>
      <c r="D1323" s="89" t="s">
        <v>28867</v>
      </c>
      <c r="E1323" s="89" t="s">
        <v>19170</v>
      </c>
      <c r="F1323" s="88" t="s">
        <v>19480</v>
      </c>
      <c r="G1323" s="89" t="s">
        <v>19040</v>
      </c>
      <c r="H1323" s="89" t="s">
        <v>19172</v>
      </c>
      <c r="I1323" s="89" t="s">
        <v>19173</v>
      </c>
      <c r="J1323" s="88" t="s">
        <v>19174</v>
      </c>
      <c r="K1323" s="88" t="s">
        <v>19522</v>
      </c>
      <c r="L1323" s="88" t="s">
        <v>19523</v>
      </c>
      <c r="M1323" s="89" t="s">
        <v>7156</v>
      </c>
      <c r="N1323" s="89" t="s">
        <v>773</v>
      </c>
      <c r="O1323" s="90">
        <v>44375</v>
      </c>
      <c r="P1323" s="90">
        <v>44375</v>
      </c>
      <c r="Q1323" s="90">
        <v>44375</v>
      </c>
      <c r="R1323" s="89">
        <v>1554</v>
      </c>
      <c r="S1323" s="89">
        <v>4</v>
      </c>
      <c r="T1323" s="89" t="s">
        <v>19228</v>
      </c>
      <c r="U1323" s="89" t="s">
        <v>28868</v>
      </c>
      <c r="W1323" s="89" t="s">
        <v>28869</v>
      </c>
      <c r="X1323" s="89" t="s">
        <v>366</v>
      </c>
      <c r="Y1323" s="88" t="s">
        <v>28870</v>
      </c>
    </row>
    <row r="1324" spans="1:25" x14ac:dyDescent="0.3">
      <c r="A1324" s="84" t="str">
        <f t="shared" si="20"/>
        <v>mray0</v>
      </c>
      <c r="B1324" s="88" t="s">
        <v>27133</v>
      </c>
      <c r="C1324" s="89" t="s">
        <v>27134</v>
      </c>
      <c r="D1324" s="89" t="s">
        <v>27135</v>
      </c>
      <c r="E1324" s="89" t="s">
        <v>5630</v>
      </c>
      <c r="F1324" s="88" t="s">
        <v>19181</v>
      </c>
      <c r="G1324" s="89" t="s">
        <v>19030</v>
      </c>
      <c r="H1324" s="89" t="s">
        <v>19172</v>
      </c>
      <c r="I1324" s="89" t="s">
        <v>19173</v>
      </c>
      <c r="J1324" s="88" t="s">
        <v>19189</v>
      </c>
      <c r="K1324" s="88" t="s">
        <v>19273</v>
      </c>
      <c r="L1324" s="88" t="s">
        <v>19274</v>
      </c>
      <c r="M1324" s="89" t="s">
        <v>7733</v>
      </c>
      <c r="N1324" s="89" t="s">
        <v>328</v>
      </c>
      <c r="O1324" s="90">
        <v>44420</v>
      </c>
      <c r="P1324" s="90">
        <v>44420</v>
      </c>
      <c r="Q1324" s="90">
        <v>44420</v>
      </c>
      <c r="R1324" s="89">
        <v>1509</v>
      </c>
      <c r="S1324" s="89">
        <v>4</v>
      </c>
      <c r="T1324" s="89" t="s">
        <v>19228</v>
      </c>
      <c r="U1324" s="89" t="s">
        <v>27136</v>
      </c>
      <c r="W1324" s="89" t="s">
        <v>10862</v>
      </c>
      <c r="X1324" s="89" t="s">
        <v>328</v>
      </c>
      <c r="Y1324" s="88" t="s">
        <v>17650</v>
      </c>
    </row>
    <row r="1325" spans="1:25" x14ac:dyDescent="0.3">
      <c r="A1325" s="84" t="str">
        <f t="shared" si="20"/>
        <v>bdelacr</v>
      </c>
      <c r="B1325" s="88" t="s">
        <v>20454</v>
      </c>
      <c r="C1325" s="89" t="s">
        <v>20455</v>
      </c>
      <c r="D1325" s="89" t="s">
        <v>20456</v>
      </c>
      <c r="E1325" s="89" t="s">
        <v>19170</v>
      </c>
      <c r="F1325" s="88" t="s">
        <v>19171</v>
      </c>
      <c r="G1325" s="89" t="s">
        <v>19029</v>
      </c>
      <c r="H1325" s="89" t="s">
        <v>19172</v>
      </c>
      <c r="I1325" s="89" t="s">
        <v>19173</v>
      </c>
      <c r="J1325" s="88" t="s">
        <v>19189</v>
      </c>
      <c r="K1325" s="88" t="s">
        <v>19273</v>
      </c>
      <c r="L1325" s="88" t="s">
        <v>19274</v>
      </c>
      <c r="M1325" s="89" t="s">
        <v>7733</v>
      </c>
      <c r="N1325" s="89" t="s">
        <v>328</v>
      </c>
      <c r="O1325" s="90">
        <v>44441</v>
      </c>
      <c r="P1325" s="90">
        <v>44441</v>
      </c>
      <c r="Q1325" s="90">
        <v>44441</v>
      </c>
      <c r="R1325" s="89">
        <v>1488</v>
      </c>
      <c r="S1325" s="89">
        <v>4</v>
      </c>
      <c r="T1325" s="89" t="s">
        <v>19228</v>
      </c>
      <c r="U1325" s="89" t="s">
        <v>20457</v>
      </c>
      <c r="V1325" s="89" t="s">
        <v>20458</v>
      </c>
      <c r="W1325" s="89" t="s">
        <v>3839</v>
      </c>
      <c r="X1325" s="89" t="s">
        <v>328</v>
      </c>
      <c r="Y1325" s="88" t="s">
        <v>8325</v>
      </c>
    </row>
    <row r="1326" spans="1:25" x14ac:dyDescent="0.3">
      <c r="A1326" s="84" t="str">
        <f t="shared" si="20"/>
        <v>aosburn</v>
      </c>
      <c r="B1326" s="88" t="s">
        <v>19995</v>
      </c>
      <c r="C1326" s="89" t="s">
        <v>19996</v>
      </c>
      <c r="D1326" s="89" t="s">
        <v>19997</v>
      </c>
      <c r="E1326" s="89" t="s">
        <v>5630</v>
      </c>
      <c r="F1326" s="88" t="s">
        <v>19215</v>
      </c>
      <c r="G1326" s="89" t="s">
        <v>19033</v>
      </c>
      <c r="H1326" s="89" t="s">
        <v>19172</v>
      </c>
      <c r="I1326" s="89" t="s">
        <v>19173</v>
      </c>
      <c r="J1326" s="88" t="s">
        <v>19174</v>
      </c>
      <c r="K1326" s="88" t="s">
        <v>19802</v>
      </c>
      <c r="L1326" s="88" t="s">
        <v>19803</v>
      </c>
      <c r="M1326" s="89" t="s">
        <v>19804</v>
      </c>
      <c r="N1326" s="89" t="s">
        <v>549</v>
      </c>
      <c r="O1326" s="90">
        <v>44448</v>
      </c>
      <c r="P1326" s="90">
        <v>44448</v>
      </c>
      <c r="Q1326" s="90">
        <v>44448</v>
      </c>
      <c r="R1326" s="89">
        <v>1481</v>
      </c>
      <c r="S1326" s="89">
        <v>4</v>
      </c>
      <c r="T1326" s="89" t="s">
        <v>19228</v>
      </c>
      <c r="U1326" s="89" t="s">
        <v>19998</v>
      </c>
      <c r="W1326" s="89" t="s">
        <v>16346</v>
      </c>
      <c r="X1326" s="89" t="s">
        <v>2926</v>
      </c>
      <c r="Y1326" s="88" t="s">
        <v>5403</v>
      </c>
    </row>
    <row r="1327" spans="1:25" x14ac:dyDescent="0.3">
      <c r="A1327" s="84" t="str">
        <f t="shared" si="20"/>
        <v>tpham1</v>
      </c>
      <c r="B1327" s="88" t="s">
        <v>29772</v>
      </c>
      <c r="C1327" s="89" t="s">
        <v>29773</v>
      </c>
      <c r="D1327" s="89" t="s">
        <v>29774</v>
      </c>
      <c r="E1327" s="89" t="s">
        <v>19170</v>
      </c>
      <c r="F1327" s="88" t="s">
        <v>19171</v>
      </c>
      <c r="G1327" s="89" t="s">
        <v>19029</v>
      </c>
      <c r="H1327" s="89" t="s">
        <v>19172</v>
      </c>
      <c r="I1327" s="89" t="s">
        <v>19173</v>
      </c>
      <c r="J1327" s="88" t="s">
        <v>19174</v>
      </c>
      <c r="K1327" s="88" t="s">
        <v>20070</v>
      </c>
      <c r="L1327" s="88" t="s">
        <v>20694</v>
      </c>
      <c r="M1327" s="89" t="s">
        <v>20072</v>
      </c>
      <c r="N1327" s="89" t="s">
        <v>955</v>
      </c>
      <c r="O1327" s="90">
        <v>44455</v>
      </c>
      <c r="P1327" s="90">
        <v>44455</v>
      </c>
      <c r="Q1327" s="90">
        <v>44455</v>
      </c>
      <c r="R1327" s="89">
        <v>1474</v>
      </c>
      <c r="S1327" s="89">
        <v>4</v>
      </c>
      <c r="T1327" s="89" t="s">
        <v>19228</v>
      </c>
      <c r="U1327" s="89" t="s">
        <v>29775</v>
      </c>
      <c r="W1327" s="89" t="s">
        <v>20597</v>
      </c>
      <c r="X1327" s="89" t="s">
        <v>955</v>
      </c>
      <c r="Y1327" s="88" t="s">
        <v>29776</v>
      </c>
    </row>
    <row r="1328" spans="1:25" x14ac:dyDescent="0.3">
      <c r="A1328" s="84" t="str">
        <f t="shared" si="20"/>
        <v>bnovemb</v>
      </c>
      <c r="B1328" s="88" t="s">
        <v>20707</v>
      </c>
      <c r="C1328" s="89" t="s">
        <v>20708</v>
      </c>
      <c r="D1328" s="89" t="s">
        <v>20709</v>
      </c>
      <c r="E1328" s="89" t="s">
        <v>5630</v>
      </c>
      <c r="F1328" s="88" t="s">
        <v>19171</v>
      </c>
      <c r="G1328" s="89" t="s">
        <v>19029</v>
      </c>
      <c r="H1328" s="89" t="s">
        <v>19172</v>
      </c>
      <c r="I1328" s="89" t="s">
        <v>19173</v>
      </c>
      <c r="J1328" s="88" t="s">
        <v>19174</v>
      </c>
      <c r="K1328" s="88" t="s">
        <v>19360</v>
      </c>
      <c r="L1328" s="88" t="s">
        <v>19361</v>
      </c>
      <c r="M1328" s="89" t="s">
        <v>19362</v>
      </c>
      <c r="N1328" s="89" t="s">
        <v>1463</v>
      </c>
      <c r="O1328" s="90">
        <v>44476</v>
      </c>
      <c r="P1328" s="90">
        <v>44476</v>
      </c>
      <c r="Q1328" s="90">
        <v>44476</v>
      </c>
      <c r="R1328" s="89">
        <v>1453</v>
      </c>
      <c r="S1328" s="89">
        <v>3</v>
      </c>
      <c r="T1328" s="89" t="s">
        <v>19228</v>
      </c>
      <c r="U1328" s="89" t="s">
        <v>20710</v>
      </c>
      <c r="W1328" s="89" t="s">
        <v>7190</v>
      </c>
      <c r="X1328" s="89" t="s">
        <v>1472</v>
      </c>
      <c r="Y1328" s="88" t="s">
        <v>7191</v>
      </c>
    </row>
    <row r="1329" spans="1:25" x14ac:dyDescent="0.3">
      <c r="A1329" s="84" t="str">
        <f t="shared" si="20"/>
        <v>fwarman</v>
      </c>
      <c r="B1329" s="88" t="s">
        <v>23226</v>
      </c>
      <c r="C1329" s="89" t="s">
        <v>23227</v>
      </c>
      <c r="D1329" s="89" t="s">
        <v>23228</v>
      </c>
      <c r="E1329" s="89" t="s">
        <v>19170</v>
      </c>
      <c r="F1329" s="88" t="s">
        <v>19181</v>
      </c>
      <c r="G1329" s="89" t="s">
        <v>19030</v>
      </c>
      <c r="H1329" s="89" t="s">
        <v>19172</v>
      </c>
      <c r="I1329" s="89" t="s">
        <v>19173</v>
      </c>
      <c r="J1329" s="88" t="s">
        <v>19189</v>
      </c>
      <c r="K1329" s="88" t="s">
        <v>19345</v>
      </c>
      <c r="L1329" s="88" t="s">
        <v>20162</v>
      </c>
      <c r="M1329" s="89" t="s">
        <v>20163</v>
      </c>
      <c r="N1329" s="89" t="s">
        <v>655</v>
      </c>
      <c r="O1329" s="90">
        <v>44476</v>
      </c>
      <c r="P1329" s="90">
        <v>45585</v>
      </c>
      <c r="Q1329" s="90">
        <v>45585</v>
      </c>
      <c r="R1329" s="89">
        <v>344</v>
      </c>
      <c r="S1329" s="89">
        <v>0</v>
      </c>
      <c r="T1329" s="89" t="s">
        <v>19176</v>
      </c>
      <c r="U1329" s="89" t="s">
        <v>23229</v>
      </c>
      <c r="W1329" s="89" t="s">
        <v>23230</v>
      </c>
      <c r="X1329" s="89" t="s">
        <v>435</v>
      </c>
      <c r="Y1329" s="88" t="s">
        <v>23231</v>
      </c>
    </row>
    <row r="1330" spans="1:25" x14ac:dyDescent="0.3">
      <c r="A1330" s="84" t="str">
        <f t="shared" si="20"/>
        <v>rnoggle</v>
      </c>
      <c r="B1330" s="88" t="s">
        <v>28561</v>
      </c>
      <c r="C1330" s="89" t="s">
        <v>28562</v>
      </c>
      <c r="D1330" s="89" t="s">
        <v>28563</v>
      </c>
      <c r="E1330" s="89" t="s">
        <v>5630</v>
      </c>
      <c r="F1330" s="88" t="s">
        <v>19181</v>
      </c>
      <c r="G1330" s="89" t="s">
        <v>19030</v>
      </c>
      <c r="H1330" s="89" t="s">
        <v>19172</v>
      </c>
      <c r="I1330" s="89" t="s">
        <v>19173</v>
      </c>
      <c r="J1330" s="88" t="s">
        <v>19189</v>
      </c>
      <c r="K1330" s="88" t="s">
        <v>19217</v>
      </c>
      <c r="L1330" s="88" t="s">
        <v>19824</v>
      </c>
      <c r="M1330" s="89" t="s">
        <v>19825</v>
      </c>
      <c r="N1330" s="89" t="s">
        <v>752</v>
      </c>
      <c r="O1330" s="90">
        <v>44546</v>
      </c>
      <c r="P1330" s="90">
        <v>44546</v>
      </c>
      <c r="Q1330" s="90">
        <v>44546</v>
      </c>
      <c r="R1330" s="89">
        <v>1383</v>
      </c>
      <c r="S1330" s="89">
        <v>3</v>
      </c>
      <c r="T1330" s="89" t="s">
        <v>19228</v>
      </c>
      <c r="U1330" s="89" t="s">
        <v>28564</v>
      </c>
      <c r="W1330" s="89" t="s">
        <v>751</v>
      </c>
      <c r="X1330" s="89" t="s">
        <v>752</v>
      </c>
      <c r="Y1330" s="88" t="s">
        <v>6753</v>
      </c>
    </row>
    <row r="1331" spans="1:25" x14ac:dyDescent="0.3">
      <c r="A1331" s="84" t="str">
        <f t="shared" si="20"/>
        <v>dburge0</v>
      </c>
      <c r="B1331" s="88" t="s">
        <v>21760</v>
      </c>
      <c r="C1331" s="89" t="s">
        <v>21761</v>
      </c>
      <c r="D1331" s="89" t="s">
        <v>21762</v>
      </c>
      <c r="E1331" s="89" t="s">
        <v>5630</v>
      </c>
      <c r="F1331" s="88" t="s">
        <v>20261</v>
      </c>
      <c r="G1331" s="89" t="s">
        <v>19039</v>
      </c>
      <c r="H1331" s="89" t="s">
        <v>19172</v>
      </c>
      <c r="I1331" s="89" t="s">
        <v>19173</v>
      </c>
      <c r="J1331" s="88" t="s">
        <v>19189</v>
      </c>
      <c r="K1331" s="88" t="s">
        <v>19200</v>
      </c>
      <c r="L1331" s="88" t="s">
        <v>19200</v>
      </c>
      <c r="M1331" s="89" t="s">
        <v>19396</v>
      </c>
      <c r="N1331" s="89" t="s">
        <v>752</v>
      </c>
      <c r="O1331" s="90">
        <v>44567</v>
      </c>
      <c r="P1331" s="90">
        <v>44567</v>
      </c>
      <c r="Q1331" s="90">
        <v>44567</v>
      </c>
      <c r="R1331" s="89">
        <v>1362</v>
      </c>
      <c r="S1331" s="89">
        <v>3</v>
      </c>
      <c r="T1331" s="89" t="s">
        <v>19228</v>
      </c>
      <c r="U1331" s="89" t="s">
        <v>21763</v>
      </c>
      <c r="W1331" s="89" t="s">
        <v>21764</v>
      </c>
      <c r="X1331" s="89" t="s">
        <v>752</v>
      </c>
      <c r="Y1331" s="88" t="s">
        <v>12164</v>
      </c>
    </row>
    <row r="1332" spans="1:25" x14ac:dyDescent="0.3">
      <c r="A1332" s="84" t="str">
        <f t="shared" si="20"/>
        <v>zarruda</v>
      </c>
      <c r="B1332" s="88" t="s">
        <v>30409</v>
      </c>
      <c r="C1332" s="89" t="s">
        <v>30410</v>
      </c>
      <c r="D1332" s="89" t="s">
        <v>30411</v>
      </c>
      <c r="E1332" s="89" t="s">
        <v>5630</v>
      </c>
      <c r="F1332" s="88" t="s">
        <v>19181</v>
      </c>
      <c r="G1332" s="89" t="s">
        <v>19030</v>
      </c>
      <c r="H1332" s="89" t="s">
        <v>19172</v>
      </c>
      <c r="I1332" s="89" t="s">
        <v>19173</v>
      </c>
      <c r="J1332" s="88" t="s">
        <v>19189</v>
      </c>
      <c r="K1332" s="88" t="s">
        <v>19345</v>
      </c>
      <c r="L1332" s="88" t="s">
        <v>19346</v>
      </c>
      <c r="M1332" s="89" t="s">
        <v>19347</v>
      </c>
      <c r="N1332" s="89" t="s">
        <v>382</v>
      </c>
      <c r="O1332" s="90">
        <v>44630</v>
      </c>
      <c r="P1332" s="90">
        <v>45291</v>
      </c>
      <c r="Q1332" s="90">
        <v>45291</v>
      </c>
      <c r="R1332" s="89">
        <v>638</v>
      </c>
      <c r="S1332" s="89">
        <v>1</v>
      </c>
      <c r="T1332" s="89" t="s">
        <v>19209</v>
      </c>
      <c r="U1332" s="89" t="s">
        <v>13657</v>
      </c>
      <c r="V1332" s="89" t="s">
        <v>13658</v>
      </c>
      <c r="W1332" s="89" t="s">
        <v>27749</v>
      </c>
      <c r="X1332" s="89" t="s">
        <v>382</v>
      </c>
      <c r="Y1332" s="88" t="s">
        <v>13659</v>
      </c>
    </row>
    <row r="1333" spans="1:25" x14ac:dyDescent="0.3">
      <c r="A1333" s="84" t="str">
        <f t="shared" si="20"/>
        <v>efigue1</v>
      </c>
      <c r="B1333" s="88" t="s">
        <v>22732</v>
      </c>
      <c r="C1333" s="89" t="s">
        <v>22733</v>
      </c>
      <c r="D1333" s="89" t="s">
        <v>22734</v>
      </c>
      <c r="E1333" s="89" t="s">
        <v>5630</v>
      </c>
      <c r="F1333" s="88" t="s">
        <v>19171</v>
      </c>
      <c r="G1333" s="89" t="s">
        <v>19029</v>
      </c>
      <c r="H1333" s="89" t="s">
        <v>19172</v>
      </c>
      <c r="I1333" s="89" t="s">
        <v>19173</v>
      </c>
      <c r="J1333" s="88" t="s">
        <v>19174</v>
      </c>
      <c r="K1333" s="88" t="s">
        <v>19207</v>
      </c>
      <c r="L1333" s="88" t="s">
        <v>19208</v>
      </c>
      <c r="M1333" s="89" t="s">
        <v>10249</v>
      </c>
      <c r="N1333" s="89" t="s">
        <v>219</v>
      </c>
      <c r="O1333" s="90">
        <v>44630</v>
      </c>
      <c r="P1333" s="90">
        <v>44630</v>
      </c>
      <c r="Q1333" s="90">
        <v>44630</v>
      </c>
      <c r="R1333" s="89">
        <v>1299</v>
      </c>
      <c r="S1333" s="89">
        <v>3</v>
      </c>
      <c r="T1333" s="89" t="s">
        <v>19228</v>
      </c>
      <c r="U1333" s="89" t="s">
        <v>22735</v>
      </c>
      <c r="V1333" s="89" t="s">
        <v>22736</v>
      </c>
      <c r="W1333" s="89" t="s">
        <v>6440</v>
      </c>
      <c r="X1333" s="89" t="s">
        <v>219</v>
      </c>
      <c r="Y1333" s="88" t="s">
        <v>6441</v>
      </c>
    </row>
    <row r="1334" spans="1:25" x14ac:dyDescent="0.3">
      <c r="A1334" s="84" t="str">
        <f t="shared" si="20"/>
        <v>jschex0</v>
      </c>
      <c r="B1334" s="88" t="s">
        <v>25481</v>
      </c>
      <c r="C1334" s="89" t="s">
        <v>25482</v>
      </c>
      <c r="D1334" s="89" t="s">
        <v>25483</v>
      </c>
      <c r="E1334" s="89" t="s">
        <v>19170</v>
      </c>
      <c r="F1334" s="88" t="s">
        <v>19181</v>
      </c>
      <c r="G1334" s="89" t="s">
        <v>19030</v>
      </c>
      <c r="H1334" s="89" t="s">
        <v>19172</v>
      </c>
      <c r="I1334" s="89" t="s">
        <v>19173</v>
      </c>
      <c r="J1334" s="88" t="s">
        <v>19174</v>
      </c>
      <c r="K1334" s="88" t="s">
        <v>19175</v>
      </c>
      <c r="L1334" s="88" t="s">
        <v>19182</v>
      </c>
      <c r="M1334" s="89" t="s">
        <v>9597</v>
      </c>
      <c r="N1334" s="89" t="s">
        <v>219</v>
      </c>
      <c r="O1334" s="90">
        <v>44637</v>
      </c>
      <c r="P1334" s="90">
        <v>44637</v>
      </c>
      <c r="Q1334" s="90">
        <v>44637</v>
      </c>
      <c r="R1334" s="89">
        <v>1292</v>
      </c>
      <c r="S1334" s="89">
        <v>3</v>
      </c>
      <c r="T1334" s="89" t="s">
        <v>19228</v>
      </c>
      <c r="U1334" s="89" t="s">
        <v>25484</v>
      </c>
      <c r="W1334" s="89" t="s">
        <v>13893</v>
      </c>
      <c r="X1334" s="89" t="s">
        <v>219</v>
      </c>
      <c r="Y1334" s="88" t="s">
        <v>13894</v>
      </c>
    </row>
    <row r="1335" spans="1:25" x14ac:dyDescent="0.3">
      <c r="A1335" s="84" t="str">
        <f t="shared" si="20"/>
        <v>bmurphy</v>
      </c>
      <c r="B1335" s="88" t="s">
        <v>20691</v>
      </c>
      <c r="C1335" s="89" t="s">
        <v>20692</v>
      </c>
      <c r="D1335" s="89" t="s">
        <v>20693</v>
      </c>
      <c r="E1335" s="89" t="s">
        <v>5630</v>
      </c>
      <c r="F1335" s="88" t="s">
        <v>19181</v>
      </c>
      <c r="G1335" s="89" t="s">
        <v>19030</v>
      </c>
      <c r="H1335" s="89" t="s">
        <v>19172</v>
      </c>
      <c r="I1335" s="89" t="s">
        <v>19173</v>
      </c>
      <c r="J1335" s="88" t="s">
        <v>19174</v>
      </c>
      <c r="K1335" s="88" t="s">
        <v>20070</v>
      </c>
      <c r="L1335" s="88" t="s">
        <v>20694</v>
      </c>
      <c r="M1335" s="89" t="s">
        <v>20072</v>
      </c>
      <c r="N1335" s="89" t="s">
        <v>955</v>
      </c>
      <c r="O1335" s="90">
        <v>44665</v>
      </c>
      <c r="P1335" s="90">
        <v>44665</v>
      </c>
      <c r="Q1335" s="90">
        <v>44665</v>
      </c>
      <c r="R1335" s="89">
        <v>1264</v>
      </c>
      <c r="S1335" s="89">
        <v>3</v>
      </c>
      <c r="T1335" s="89" t="s">
        <v>19228</v>
      </c>
      <c r="U1335" s="89" t="s">
        <v>20695</v>
      </c>
      <c r="W1335" s="89" t="s">
        <v>20696</v>
      </c>
      <c r="X1335" s="89" t="s">
        <v>955</v>
      </c>
      <c r="Y1335" s="88" t="s">
        <v>11097</v>
      </c>
    </row>
    <row r="1336" spans="1:25" x14ac:dyDescent="0.3">
      <c r="A1336" s="84" t="str">
        <f t="shared" si="20"/>
        <v>ocamilo</v>
      </c>
      <c r="B1336" s="88" t="s">
        <v>27619</v>
      </c>
      <c r="C1336" s="89" t="s">
        <v>27620</v>
      </c>
      <c r="D1336" s="89" t="s">
        <v>27621</v>
      </c>
      <c r="E1336" s="89" t="s">
        <v>19170</v>
      </c>
      <c r="F1336" s="88" t="s">
        <v>19181</v>
      </c>
      <c r="G1336" s="89" t="s">
        <v>19030</v>
      </c>
      <c r="H1336" s="89" t="s">
        <v>19172</v>
      </c>
      <c r="I1336" s="89" t="s">
        <v>19173</v>
      </c>
      <c r="J1336" s="88" t="s">
        <v>19189</v>
      </c>
      <c r="K1336" s="88" t="s">
        <v>19345</v>
      </c>
      <c r="L1336" s="88" t="s">
        <v>19346</v>
      </c>
      <c r="M1336" s="89" t="s">
        <v>19347</v>
      </c>
      <c r="N1336" s="89" t="s">
        <v>382</v>
      </c>
      <c r="O1336" s="90">
        <v>44700</v>
      </c>
      <c r="P1336" s="90">
        <v>44700</v>
      </c>
      <c r="Q1336" s="90">
        <v>44700</v>
      </c>
      <c r="R1336" s="89">
        <v>1229</v>
      </c>
      <c r="S1336" s="89">
        <v>3</v>
      </c>
      <c r="T1336" s="89" t="s">
        <v>19228</v>
      </c>
      <c r="U1336" s="89" t="s">
        <v>27622</v>
      </c>
      <c r="W1336" s="89" t="s">
        <v>13057</v>
      </c>
      <c r="X1336" s="89" t="s">
        <v>382</v>
      </c>
      <c r="Y1336" s="88" t="s">
        <v>27623</v>
      </c>
    </row>
    <row r="1337" spans="1:25" x14ac:dyDescent="0.3">
      <c r="A1337" s="84" t="str">
        <f t="shared" si="20"/>
        <v>vcachoj</v>
      </c>
      <c r="B1337" s="88" t="s">
        <v>29974</v>
      </c>
      <c r="C1337" s="89" t="s">
        <v>29975</v>
      </c>
      <c r="D1337" s="89" t="s">
        <v>29976</v>
      </c>
      <c r="E1337" s="89" t="s">
        <v>19170</v>
      </c>
      <c r="F1337" s="88" t="s">
        <v>19236</v>
      </c>
      <c r="G1337" s="89" t="s">
        <v>19032</v>
      </c>
      <c r="H1337" s="89" t="s">
        <v>19227</v>
      </c>
      <c r="I1337" s="89" t="s">
        <v>19173</v>
      </c>
      <c r="J1337" s="88" t="s">
        <v>19174</v>
      </c>
      <c r="K1337" s="88" t="s">
        <v>19216</v>
      </c>
      <c r="L1337" s="88" t="s">
        <v>19237</v>
      </c>
      <c r="M1337" s="89" t="s">
        <v>19238</v>
      </c>
      <c r="N1337" s="89" t="s">
        <v>250</v>
      </c>
      <c r="O1337" s="90">
        <v>44823</v>
      </c>
      <c r="P1337" s="90">
        <v>44823</v>
      </c>
      <c r="Q1337" s="90">
        <v>44823</v>
      </c>
      <c r="R1337" s="89">
        <v>1106</v>
      </c>
      <c r="S1337" s="89">
        <v>3</v>
      </c>
      <c r="T1337" s="89" t="s">
        <v>19228</v>
      </c>
      <c r="U1337" s="89" t="s">
        <v>29977</v>
      </c>
      <c r="W1337" s="89" t="s">
        <v>3878</v>
      </c>
      <c r="X1337" s="89" t="s">
        <v>250</v>
      </c>
      <c r="Y1337" s="88" t="s">
        <v>12429</v>
      </c>
    </row>
    <row r="1338" spans="1:25" x14ac:dyDescent="0.3">
      <c r="A1338" s="84" t="str">
        <f t="shared" si="20"/>
        <v>astrick</v>
      </c>
      <c r="B1338" s="88" t="s">
        <v>20189</v>
      </c>
      <c r="C1338" s="89" t="s">
        <v>20190</v>
      </c>
      <c r="D1338" s="89" t="s">
        <v>20191</v>
      </c>
      <c r="E1338" s="89" t="s">
        <v>19170</v>
      </c>
      <c r="F1338" s="88" t="s">
        <v>19215</v>
      </c>
      <c r="G1338" s="89" t="s">
        <v>19033</v>
      </c>
      <c r="H1338" s="89" t="s">
        <v>19172</v>
      </c>
      <c r="I1338" s="89" t="s">
        <v>19173</v>
      </c>
      <c r="J1338" s="88" t="s">
        <v>19174</v>
      </c>
      <c r="K1338" s="88" t="s">
        <v>19309</v>
      </c>
      <c r="L1338" s="88" t="s">
        <v>19918</v>
      </c>
      <c r="M1338" s="89" t="s">
        <v>18106</v>
      </c>
      <c r="N1338" s="89" t="s">
        <v>4327</v>
      </c>
      <c r="O1338" s="90">
        <v>44875</v>
      </c>
      <c r="P1338" s="90">
        <v>44875</v>
      </c>
      <c r="Q1338" s="90">
        <v>44875</v>
      </c>
      <c r="R1338" s="89">
        <v>1054</v>
      </c>
      <c r="S1338" s="89">
        <v>2</v>
      </c>
      <c r="T1338" s="89" t="s">
        <v>19209</v>
      </c>
      <c r="U1338" s="89" t="s">
        <v>20192</v>
      </c>
      <c r="W1338" s="89" t="s">
        <v>20193</v>
      </c>
      <c r="X1338" s="89" t="s">
        <v>4327</v>
      </c>
      <c r="Y1338" s="88" t="s">
        <v>20194</v>
      </c>
    </row>
    <row r="1339" spans="1:25" x14ac:dyDescent="0.3">
      <c r="A1339" s="84" t="str">
        <f t="shared" si="20"/>
        <v>dkinn</v>
      </c>
      <c r="B1339" s="88" t="s">
        <v>22094</v>
      </c>
      <c r="C1339" s="89" t="s">
        <v>22095</v>
      </c>
      <c r="D1339" s="89" t="s">
        <v>22096</v>
      </c>
      <c r="E1339" s="89" t="s">
        <v>5630</v>
      </c>
      <c r="F1339" s="88" t="s">
        <v>19171</v>
      </c>
      <c r="G1339" s="89" t="s">
        <v>19029</v>
      </c>
      <c r="H1339" s="89" t="s">
        <v>19172</v>
      </c>
      <c r="I1339" s="89" t="s">
        <v>19173</v>
      </c>
      <c r="J1339" s="88" t="s">
        <v>19189</v>
      </c>
      <c r="K1339" s="88" t="s">
        <v>19273</v>
      </c>
      <c r="L1339" s="88" t="s">
        <v>19274</v>
      </c>
      <c r="M1339" s="89" t="s">
        <v>7733</v>
      </c>
      <c r="N1339" s="89" t="s">
        <v>328</v>
      </c>
      <c r="O1339" s="90">
        <v>44910</v>
      </c>
      <c r="P1339" s="90">
        <v>44910</v>
      </c>
      <c r="Q1339" s="90">
        <v>44910</v>
      </c>
      <c r="R1339" s="89">
        <v>1019</v>
      </c>
      <c r="S1339" s="89">
        <v>2</v>
      </c>
      <c r="T1339" s="89" t="s">
        <v>19209</v>
      </c>
      <c r="U1339" s="89" t="s">
        <v>22097</v>
      </c>
      <c r="W1339" s="89" t="s">
        <v>8117</v>
      </c>
      <c r="X1339" s="89" t="s">
        <v>328</v>
      </c>
      <c r="Y1339" s="88" t="s">
        <v>6570</v>
      </c>
    </row>
    <row r="1340" spans="1:25" x14ac:dyDescent="0.3">
      <c r="A1340" s="84" t="str">
        <f t="shared" si="20"/>
        <v>jmoton</v>
      </c>
      <c r="B1340" s="88" t="s">
        <v>25162</v>
      </c>
      <c r="C1340" s="89" t="s">
        <v>25163</v>
      </c>
      <c r="D1340" s="89" t="s">
        <v>25164</v>
      </c>
      <c r="E1340" s="89" t="s">
        <v>5630</v>
      </c>
      <c r="F1340" s="88" t="s">
        <v>19382</v>
      </c>
      <c r="G1340" s="89" t="s">
        <v>19045</v>
      </c>
      <c r="H1340" s="89" t="s">
        <v>19172</v>
      </c>
      <c r="I1340" s="89" t="s">
        <v>19173</v>
      </c>
      <c r="J1340" s="88" t="s">
        <v>19174</v>
      </c>
      <c r="K1340" s="88" t="s">
        <v>19401</v>
      </c>
      <c r="L1340" s="88" t="s">
        <v>19764</v>
      </c>
      <c r="M1340" s="89" t="s">
        <v>8645</v>
      </c>
      <c r="N1340" s="89" t="s">
        <v>407</v>
      </c>
      <c r="O1340" s="90">
        <v>44924</v>
      </c>
      <c r="P1340" s="90">
        <v>45515</v>
      </c>
      <c r="Q1340" s="90">
        <v>44924</v>
      </c>
      <c r="R1340" s="89">
        <v>1005</v>
      </c>
      <c r="S1340" s="89">
        <v>2</v>
      </c>
      <c r="T1340" s="89" t="s">
        <v>19209</v>
      </c>
      <c r="U1340" s="89" t="s">
        <v>25165</v>
      </c>
      <c r="W1340" s="89" t="s">
        <v>19788</v>
      </c>
      <c r="X1340" s="89" t="s">
        <v>477</v>
      </c>
      <c r="Y1340" s="88" t="s">
        <v>16969</v>
      </c>
    </row>
    <row r="1341" spans="1:25" x14ac:dyDescent="0.3">
      <c r="A1341" s="84" t="str">
        <f t="shared" si="20"/>
        <v>sramz</v>
      </c>
      <c r="B1341" s="88" t="s">
        <v>29282</v>
      </c>
      <c r="C1341" s="89" t="s">
        <v>29283</v>
      </c>
      <c r="D1341" s="89" t="s">
        <v>29284</v>
      </c>
      <c r="E1341" s="89" t="s">
        <v>5630</v>
      </c>
      <c r="F1341" s="88" t="s">
        <v>19215</v>
      </c>
      <c r="G1341" s="89" t="s">
        <v>19033</v>
      </c>
      <c r="H1341" s="89" t="s">
        <v>19172</v>
      </c>
      <c r="I1341" s="89" t="s">
        <v>19173</v>
      </c>
      <c r="J1341" s="88" t="s">
        <v>19189</v>
      </c>
      <c r="K1341" s="88" t="s">
        <v>19294</v>
      </c>
      <c r="L1341" s="88" t="s">
        <v>19295</v>
      </c>
      <c r="M1341" s="89" t="s">
        <v>19296</v>
      </c>
      <c r="N1341" s="89" t="s">
        <v>541</v>
      </c>
      <c r="O1341" s="90">
        <v>44973</v>
      </c>
      <c r="P1341" s="90">
        <v>44973</v>
      </c>
      <c r="Q1341" s="90">
        <v>44973</v>
      </c>
      <c r="R1341" s="89">
        <v>956</v>
      </c>
      <c r="S1341" s="89">
        <v>2</v>
      </c>
      <c r="T1341" s="89" t="s">
        <v>19209</v>
      </c>
      <c r="U1341" s="89" t="s">
        <v>29285</v>
      </c>
      <c r="W1341" s="89" t="s">
        <v>10564</v>
      </c>
      <c r="X1341" s="89" t="s">
        <v>328</v>
      </c>
      <c r="Y1341" s="88" t="s">
        <v>10565</v>
      </c>
    </row>
    <row r="1342" spans="1:25" x14ac:dyDescent="0.3">
      <c r="A1342" s="84" t="str">
        <f t="shared" si="20"/>
        <v>ihaynes</v>
      </c>
      <c r="B1342" s="88" t="s">
        <v>23875</v>
      </c>
      <c r="C1342" s="89" t="s">
        <v>23876</v>
      </c>
      <c r="D1342" s="89" t="s">
        <v>23877</v>
      </c>
      <c r="E1342" s="89" t="s">
        <v>19170</v>
      </c>
      <c r="F1342" s="88" t="s">
        <v>19181</v>
      </c>
      <c r="G1342" s="89" t="s">
        <v>19030</v>
      </c>
      <c r="H1342" s="89" t="s">
        <v>19172</v>
      </c>
      <c r="I1342" s="89" t="s">
        <v>19173</v>
      </c>
      <c r="J1342" s="88" t="s">
        <v>19174</v>
      </c>
      <c r="K1342" s="88" t="s">
        <v>19360</v>
      </c>
      <c r="L1342" s="88" t="s">
        <v>19361</v>
      </c>
      <c r="M1342" s="89" t="s">
        <v>19362</v>
      </c>
      <c r="N1342" s="89" t="s">
        <v>1463</v>
      </c>
      <c r="O1342" s="90">
        <v>45001</v>
      </c>
      <c r="P1342" s="90">
        <v>45001</v>
      </c>
      <c r="Q1342" s="90">
        <v>45001</v>
      </c>
      <c r="R1342" s="89">
        <v>928</v>
      </c>
      <c r="S1342" s="89">
        <v>2</v>
      </c>
      <c r="T1342" s="89" t="s">
        <v>19209</v>
      </c>
      <c r="U1342" s="89" t="s">
        <v>23878</v>
      </c>
      <c r="W1342" s="89" t="s">
        <v>20775</v>
      </c>
      <c r="X1342" s="89" t="s">
        <v>1472</v>
      </c>
      <c r="Y1342" s="88" t="s">
        <v>23879</v>
      </c>
    </row>
    <row r="1343" spans="1:25" x14ac:dyDescent="0.3">
      <c r="A1343" s="84" t="str">
        <f t="shared" si="20"/>
        <v>avenega</v>
      </c>
      <c r="B1343" s="88" t="s">
        <v>20253</v>
      </c>
      <c r="C1343" s="89" t="s">
        <v>20254</v>
      </c>
      <c r="D1343" s="89" t="s">
        <v>20255</v>
      </c>
      <c r="E1343" s="89" t="s">
        <v>19170</v>
      </c>
      <c r="F1343" s="88" t="s">
        <v>19181</v>
      </c>
      <c r="G1343" s="89" t="s">
        <v>19030</v>
      </c>
      <c r="H1343" s="89" t="s">
        <v>19172</v>
      </c>
      <c r="I1343" s="89" t="s">
        <v>19173</v>
      </c>
      <c r="J1343" s="88" t="s">
        <v>19174</v>
      </c>
      <c r="K1343" s="88" t="s">
        <v>19175</v>
      </c>
      <c r="L1343" s="88" t="s">
        <v>19182</v>
      </c>
      <c r="M1343" s="89" t="s">
        <v>9597</v>
      </c>
      <c r="N1343" s="89" t="s">
        <v>219</v>
      </c>
      <c r="O1343" s="90">
        <v>45088</v>
      </c>
      <c r="P1343" s="90">
        <v>45088</v>
      </c>
      <c r="Q1343" s="90">
        <v>45088</v>
      </c>
      <c r="R1343" s="89">
        <v>841</v>
      </c>
      <c r="S1343" s="89">
        <v>2</v>
      </c>
      <c r="T1343" s="89" t="s">
        <v>19209</v>
      </c>
      <c r="U1343" s="89" t="s">
        <v>20256</v>
      </c>
      <c r="W1343" s="89" t="s">
        <v>9587</v>
      </c>
      <c r="X1343" s="89" t="s">
        <v>219</v>
      </c>
      <c r="Y1343" s="88" t="s">
        <v>20257</v>
      </c>
    </row>
    <row r="1344" spans="1:25" x14ac:dyDescent="0.3">
      <c r="A1344" s="84" t="str">
        <f t="shared" si="20"/>
        <v>bcrawfo</v>
      </c>
      <c r="B1344" s="88" t="s">
        <v>20436</v>
      </c>
      <c r="C1344" s="89" t="s">
        <v>20437</v>
      </c>
      <c r="D1344" s="89" t="s">
        <v>20438</v>
      </c>
      <c r="E1344" s="89" t="s">
        <v>5630</v>
      </c>
      <c r="F1344" s="88" t="s">
        <v>19171</v>
      </c>
      <c r="G1344" s="89" t="s">
        <v>19029</v>
      </c>
      <c r="H1344" s="89" t="s">
        <v>19172</v>
      </c>
      <c r="I1344" s="89" t="s">
        <v>19173</v>
      </c>
      <c r="J1344" s="88" t="s">
        <v>19174</v>
      </c>
      <c r="K1344" s="88" t="s">
        <v>19175</v>
      </c>
      <c r="L1344" s="88" t="s">
        <v>19182</v>
      </c>
      <c r="M1344" s="89" t="s">
        <v>9597</v>
      </c>
      <c r="N1344" s="89" t="s">
        <v>219</v>
      </c>
      <c r="O1344" s="90">
        <v>45102</v>
      </c>
      <c r="P1344" s="90">
        <v>45102</v>
      </c>
      <c r="Q1344" s="90">
        <v>45102</v>
      </c>
      <c r="R1344" s="89">
        <v>827</v>
      </c>
      <c r="S1344" s="89">
        <v>2</v>
      </c>
      <c r="T1344" s="89" t="s">
        <v>19209</v>
      </c>
      <c r="U1344" s="89" t="s">
        <v>20439</v>
      </c>
      <c r="W1344" s="89" t="s">
        <v>19185</v>
      </c>
      <c r="X1344" s="89" t="s">
        <v>219</v>
      </c>
      <c r="Y1344" s="88" t="s">
        <v>9736</v>
      </c>
    </row>
    <row r="1345" spans="1:25" x14ac:dyDescent="0.3">
      <c r="A1345" s="84" t="str">
        <f t="shared" si="20"/>
        <v>ratkins</v>
      </c>
      <c r="B1345" s="88" t="s">
        <v>28036</v>
      </c>
      <c r="C1345" s="89" t="s">
        <v>28037</v>
      </c>
      <c r="D1345" s="89" t="s">
        <v>28038</v>
      </c>
      <c r="E1345" s="89" t="s">
        <v>19170</v>
      </c>
      <c r="F1345" s="88" t="s">
        <v>19171</v>
      </c>
      <c r="G1345" s="89" t="s">
        <v>19029</v>
      </c>
      <c r="H1345" s="89" t="s">
        <v>19172</v>
      </c>
      <c r="I1345" s="89" t="s">
        <v>19173</v>
      </c>
      <c r="J1345" s="88" t="s">
        <v>19189</v>
      </c>
      <c r="K1345" s="88" t="s">
        <v>19333</v>
      </c>
      <c r="L1345" s="88" t="s">
        <v>19447</v>
      </c>
      <c r="M1345" s="89" t="s">
        <v>9382</v>
      </c>
      <c r="N1345" s="89" t="s">
        <v>366</v>
      </c>
      <c r="O1345" s="90">
        <v>45102</v>
      </c>
      <c r="P1345" s="90">
        <v>45102</v>
      </c>
      <c r="Q1345" s="90">
        <v>45102</v>
      </c>
      <c r="R1345" s="89">
        <v>827</v>
      </c>
      <c r="S1345" s="89">
        <v>2</v>
      </c>
      <c r="T1345" s="89" t="s">
        <v>19209</v>
      </c>
      <c r="U1345" s="89" t="s">
        <v>28039</v>
      </c>
      <c r="W1345" s="89" t="s">
        <v>28040</v>
      </c>
      <c r="X1345" s="89" t="s">
        <v>375</v>
      </c>
      <c r="Y1345" s="88" t="s">
        <v>28041</v>
      </c>
    </row>
    <row r="1346" spans="1:25" x14ac:dyDescent="0.3">
      <c r="A1346" s="84" t="str">
        <f t="shared" si="20"/>
        <v>dwhite</v>
      </c>
      <c r="B1346" s="88" t="s">
        <v>22551</v>
      </c>
      <c r="C1346" s="89" t="s">
        <v>22552</v>
      </c>
      <c r="D1346" s="89" t="s">
        <v>22553</v>
      </c>
      <c r="E1346" s="89" t="s">
        <v>5630</v>
      </c>
      <c r="F1346" s="88" t="s">
        <v>19171</v>
      </c>
      <c r="G1346" s="89" t="s">
        <v>19029</v>
      </c>
      <c r="H1346" s="89" t="s">
        <v>19172</v>
      </c>
      <c r="I1346" s="89" t="s">
        <v>19173</v>
      </c>
      <c r="J1346" s="88" t="s">
        <v>19189</v>
      </c>
      <c r="K1346" s="88" t="s">
        <v>19190</v>
      </c>
      <c r="L1346" s="88" t="s">
        <v>19252</v>
      </c>
      <c r="M1346" s="89" t="s">
        <v>10322</v>
      </c>
      <c r="N1346" s="89" t="s">
        <v>297</v>
      </c>
      <c r="O1346" s="90">
        <v>45137</v>
      </c>
      <c r="P1346" s="90">
        <v>45137</v>
      </c>
      <c r="Q1346" s="90">
        <v>45137</v>
      </c>
      <c r="R1346" s="89">
        <v>792</v>
      </c>
      <c r="S1346" s="89">
        <v>2</v>
      </c>
      <c r="T1346" s="89" t="s">
        <v>19209</v>
      </c>
      <c r="U1346" s="89" t="s">
        <v>22554</v>
      </c>
      <c r="W1346" s="89" t="s">
        <v>4911</v>
      </c>
      <c r="X1346" s="89" t="s">
        <v>297</v>
      </c>
      <c r="Y1346" s="88" t="s">
        <v>6815</v>
      </c>
    </row>
    <row r="1347" spans="1:25" x14ac:dyDescent="0.3">
      <c r="A1347" s="84" t="str">
        <f t="shared" ref="A1347:A1410" si="21">TRIM(D1347)</f>
        <v>emendes</v>
      </c>
      <c r="B1347" s="88" t="s">
        <v>22879</v>
      </c>
      <c r="C1347" s="89" t="s">
        <v>22880</v>
      </c>
      <c r="D1347" s="89" t="s">
        <v>22881</v>
      </c>
      <c r="E1347" s="89" t="s">
        <v>19036</v>
      </c>
      <c r="F1347" s="88" t="s">
        <v>19171</v>
      </c>
      <c r="G1347" s="89" t="s">
        <v>19029</v>
      </c>
      <c r="H1347" s="89" t="s">
        <v>19172</v>
      </c>
      <c r="I1347" s="89" t="s">
        <v>19173</v>
      </c>
      <c r="J1347" s="88" t="s">
        <v>19189</v>
      </c>
      <c r="K1347" s="88" t="s">
        <v>19190</v>
      </c>
      <c r="L1347" s="88" t="s">
        <v>19191</v>
      </c>
      <c r="M1347" s="89" t="s">
        <v>19192</v>
      </c>
      <c r="N1347" s="89" t="s">
        <v>297</v>
      </c>
      <c r="O1347" s="90">
        <v>45130</v>
      </c>
      <c r="P1347" s="90">
        <v>45130</v>
      </c>
      <c r="Q1347" s="90">
        <v>45130</v>
      </c>
      <c r="R1347" s="89">
        <v>799</v>
      </c>
      <c r="S1347" s="89">
        <v>2</v>
      </c>
      <c r="T1347" s="89" t="s">
        <v>19209</v>
      </c>
      <c r="U1347" s="89" t="s">
        <v>22882</v>
      </c>
      <c r="W1347" s="89" t="s">
        <v>1996</v>
      </c>
      <c r="X1347" s="89" t="s">
        <v>297</v>
      </c>
      <c r="Y1347" s="88" t="s">
        <v>22883</v>
      </c>
    </row>
    <row r="1348" spans="1:25" x14ac:dyDescent="0.3">
      <c r="A1348" s="84" t="str">
        <f t="shared" si="21"/>
        <v>amaldyb</v>
      </c>
      <c r="B1348" s="88" t="s">
        <v>19903</v>
      </c>
      <c r="C1348" s="89" t="s">
        <v>19904</v>
      </c>
      <c r="D1348" s="89" t="s">
        <v>19905</v>
      </c>
      <c r="E1348" s="89" t="s">
        <v>19170</v>
      </c>
      <c r="F1348" s="88" t="s">
        <v>19171</v>
      </c>
      <c r="G1348" s="89" t="s">
        <v>19029</v>
      </c>
      <c r="H1348" s="89" t="s">
        <v>19172</v>
      </c>
      <c r="I1348" s="89" t="s">
        <v>19173</v>
      </c>
      <c r="J1348" s="88" t="s">
        <v>19174</v>
      </c>
      <c r="K1348" s="88" t="s">
        <v>19360</v>
      </c>
      <c r="L1348" s="88" t="s">
        <v>19361</v>
      </c>
      <c r="M1348" s="89" t="s">
        <v>19362</v>
      </c>
      <c r="N1348" s="89" t="s">
        <v>1463</v>
      </c>
      <c r="O1348" s="90">
        <v>45137</v>
      </c>
      <c r="P1348" s="90">
        <v>45137</v>
      </c>
      <c r="Q1348" s="90">
        <v>45137</v>
      </c>
      <c r="R1348" s="89">
        <v>792</v>
      </c>
      <c r="S1348" s="89">
        <v>2</v>
      </c>
      <c r="T1348" s="89" t="s">
        <v>19209</v>
      </c>
      <c r="U1348" s="89" t="s">
        <v>19906</v>
      </c>
      <c r="V1348" s="89" t="s">
        <v>19907</v>
      </c>
      <c r="W1348" s="89" t="s">
        <v>2229</v>
      </c>
      <c r="X1348" s="89" t="s">
        <v>1472</v>
      </c>
      <c r="Y1348" s="88" t="s">
        <v>19908</v>
      </c>
    </row>
    <row r="1349" spans="1:25" x14ac:dyDescent="0.3">
      <c r="A1349" s="84" t="str">
        <f t="shared" si="21"/>
        <v>jeastla</v>
      </c>
      <c r="B1349" s="88" t="s">
        <v>24388</v>
      </c>
      <c r="C1349" s="89" t="s">
        <v>24389</v>
      </c>
      <c r="D1349" s="89" t="s">
        <v>24390</v>
      </c>
      <c r="E1349" s="89" t="s">
        <v>19170</v>
      </c>
      <c r="F1349" s="88" t="s">
        <v>19181</v>
      </c>
      <c r="G1349" s="89" t="s">
        <v>19030</v>
      </c>
      <c r="H1349" s="89" t="s">
        <v>19172</v>
      </c>
      <c r="I1349" s="89" t="s">
        <v>19173</v>
      </c>
      <c r="J1349" s="88" t="s">
        <v>19174</v>
      </c>
      <c r="K1349" s="88" t="s">
        <v>19522</v>
      </c>
      <c r="L1349" s="88" t="s">
        <v>19523</v>
      </c>
      <c r="M1349" s="89" t="s">
        <v>7156</v>
      </c>
      <c r="N1349" s="89" t="s">
        <v>773</v>
      </c>
      <c r="O1349" s="90">
        <v>45137</v>
      </c>
      <c r="P1349" s="90">
        <v>45137</v>
      </c>
      <c r="Q1349" s="90">
        <v>45137</v>
      </c>
      <c r="R1349" s="89">
        <v>792</v>
      </c>
      <c r="S1349" s="89">
        <v>2</v>
      </c>
      <c r="T1349" s="89" t="s">
        <v>19209</v>
      </c>
      <c r="U1349" s="89" t="s">
        <v>24391</v>
      </c>
      <c r="W1349" s="89" t="s">
        <v>24392</v>
      </c>
      <c r="X1349" s="89" t="s">
        <v>773</v>
      </c>
      <c r="Y1349" s="88" t="s">
        <v>24393</v>
      </c>
    </row>
    <row r="1350" spans="1:25" x14ac:dyDescent="0.3">
      <c r="A1350" s="84" t="str">
        <f t="shared" si="21"/>
        <v>asimond</v>
      </c>
      <c r="B1350" s="88" t="s">
        <v>20155</v>
      </c>
      <c r="C1350" s="89" t="s">
        <v>20156</v>
      </c>
      <c r="D1350" s="89" t="s">
        <v>20157</v>
      </c>
      <c r="E1350" s="89" t="s">
        <v>5630</v>
      </c>
      <c r="F1350" s="88" t="s">
        <v>19171</v>
      </c>
      <c r="G1350" s="89" t="s">
        <v>19029</v>
      </c>
      <c r="H1350" s="89" t="s">
        <v>19172</v>
      </c>
      <c r="I1350" s="89" t="s">
        <v>19173</v>
      </c>
      <c r="J1350" s="88" t="s">
        <v>19189</v>
      </c>
      <c r="K1350" s="88" t="s">
        <v>19345</v>
      </c>
      <c r="L1350" s="88" t="s">
        <v>20158</v>
      </c>
      <c r="M1350" s="89" t="s">
        <v>20159</v>
      </c>
      <c r="N1350" s="89" t="s">
        <v>1354</v>
      </c>
      <c r="O1350" s="90">
        <v>45144</v>
      </c>
      <c r="P1350" s="90">
        <v>45144</v>
      </c>
      <c r="Q1350" s="90">
        <v>45144</v>
      </c>
      <c r="R1350" s="89">
        <v>785</v>
      </c>
      <c r="S1350" s="89">
        <v>2</v>
      </c>
      <c r="T1350" s="89" t="s">
        <v>19209</v>
      </c>
      <c r="U1350" s="89" t="s">
        <v>9064</v>
      </c>
      <c r="W1350" s="89" t="s">
        <v>9065</v>
      </c>
      <c r="X1350" s="89" t="s">
        <v>1354</v>
      </c>
      <c r="Y1350" s="88" t="s">
        <v>9066</v>
      </c>
    </row>
    <row r="1351" spans="1:25" x14ac:dyDescent="0.3">
      <c r="A1351" s="84" t="str">
        <f t="shared" si="21"/>
        <v>krufus</v>
      </c>
      <c r="B1351" s="88" t="s">
        <v>26049</v>
      </c>
      <c r="C1351" s="89" t="s">
        <v>26050</v>
      </c>
      <c r="D1351" s="89" t="s">
        <v>26051</v>
      </c>
      <c r="E1351" s="89" t="s">
        <v>5630</v>
      </c>
      <c r="F1351" s="88" t="s">
        <v>19171</v>
      </c>
      <c r="G1351" s="89" t="s">
        <v>19029</v>
      </c>
      <c r="H1351" s="89" t="s">
        <v>19172</v>
      </c>
      <c r="I1351" s="89" t="s">
        <v>19173</v>
      </c>
      <c r="J1351" s="88" t="s">
        <v>19174</v>
      </c>
      <c r="K1351" s="88" t="s">
        <v>19216</v>
      </c>
      <c r="L1351" s="88" t="s">
        <v>19237</v>
      </c>
      <c r="M1351" s="89" t="s">
        <v>19238</v>
      </c>
      <c r="N1351" s="89" t="s">
        <v>250</v>
      </c>
      <c r="O1351" s="90">
        <v>45158</v>
      </c>
      <c r="P1351" s="90">
        <v>45158</v>
      </c>
      <c r="Q1351" s="90">
        <v>45158</v>
      </c>
      <c r="R1351" s="89">
        <v>771</v>
      </c>
      <c r="S1351" s="89">
        <v>2</v>
      </c>
      <c r="T1351" s="89" t="s">
        <v>19209</v>
      </c>
      <c r="U1351" s="89" t="s">
        <v>26052</v>
      </c>
      <c r="W1351" s="89" t="s">
        <v>26053</v>
      </c>
      <c r="X1351" s="89" t="s">
        <v>773</v>
      </c>
      <c r="Y1351" s="88" t="s">
        <v>17306</v>
      </c>
    </row>
    <row r="1352" spans="1:25" x14ac:dyDescent="0.3">
      <c r="A1352" s="84" t="str">
        <f t="shared" si="21"/>
        <v>cjacob</v>
      </c>
      <c r="B1352" s="88" t="s">
        <v>21236</v>
      </c>
      <c r="C1352" s="89" t="s">
        <v>21237</v>
      </c>
      <c r="D1352" s="89" t="s">
        <v>21238</v>
      </c>
      <c r="E1352" s="89" t="s">
        <v>19170</v>
      </c>
      <c r="F1352" s="88" t="s">
        <v>19395</v>
      </c>
      <c r="G1352" s="89" t="s">
        <v>19030</v>
      </c>
      <c r="H1352" s="89" t="s">
        <v>19172</v>
      </c>
      <c r="I1352" s="89" t="s">
        <v>19173</v>
      </c>
      <c r="J1352" s="88" t="s">
        <v>19189</v>
      </c>
      <c r="K1352" s="88" t="s">
        <v>19200</v>
      </c>
      <c r="L1352" s="88" t="s">
        <v>19200</v>
      </c>
      <c r="M1352" s="89" t="s">
        <v>19396</v>
      </c>
      <c r="N1352" s="89" t="s">
        <v>752</v>
      </c>
      <c r="O1352" s="90">
        <v>45179</v>
      </c>
      <c r="P1352" s="90">
        <v>45179</v>
      </c>
      <c r="Q1352" s="90">
        <v>45179</v>
      </c>
      <c r="R1352" s="89">
        <v>750</v>
      </c>
      <c r="S1352" s="89">
        <v>2</v>
      </c>
      <c r="T1352" s="89" t="s">
        <v>19209</v>
      </c>
      <c r="U1352" s="89" t="s">
        <v>21239</v>
      </c>
      <c r="W1352" s="89" t="s">
        <v>1955</v>
      </c>
      <c r="X1352" s="89" t="s">
        <v>752</v>
      </c>
      <c r="Y1352" s="88" t="s">
        <v>21240</v>
      </c>
    </row>
    <row r="1353" spans="1:25" x14ac:dyDescent="0.3">
      <c r="A1353" s="84" t="str">
        <f t="shared" si="21"/>
        <v>escalzo</v>
      </c>
      <c r="B1353" s="88" t="s">
        <v>22988</v>
      </c>
      <c r="C1353" s="89" t="s">
        <v>22989</v>
      </c>
      <c r="D1353" s="89" t="s">
        <v>22990</v>
      </c>
      <c r="E1353" s="89" t="s">
        <v>19036</v>
      </c>
      <c r="F1353" s="88" t="s">
        <v>19171</v>
      </c>
      <c r="G1353" s="89" t="s">
        <v>19029</v>
      </c>
      <c r="H1353" s="89" t="s">
        <v>19172</v>
      </c>
      <c r="I1353" s="89" t="s">
        <v>19173</v>
      </c>
      <c r="J1353" s="88" t="s">
        <v>19189</v>
      </c>
      <c r="K1353" s="88" t="s">
        <v>19190</v>
      </c>
      <c r="L1353" s="88" t="s">
        <v>19252</v>
      </c>
      <c r="M1353" s="89" t="s">
        <v>10322</v>
      </c>
      <c r="N1353" s="89" t="s">
        <v>297</v>
      </c>
      <c r="O1353" s="90">
        <v>45207</v>
      </c>
      <c r="P1353" s="90">
        <v>45207</v>
      </c>
      <c r="Q1353" s="90">
        <v>45207</v>
      </c>
      <c r="R1353" s="89">
        <v>722</v>
      </c>
      <c r="S1353" s="89">
        <v>1</v>
      </c>
      <c r="T1353" s="89" t="s">
        <v>19209</v>
      </c>
      <c r="U1353" s="89" t="s">
        <v>22991</v>
      </c>
      <c r="W1353" s="89" t="s">
        <v>678</v>
      </c>
      <c r="X1353" s="89" t="s">
        <v>297</v>
      </c>
      <c r="Y1353" s="88" t="s">
        <v>22992</v>
      </c>
    </row>
    <row r="1354" spans="1:25" x14ac:dyDescent="0.3">
      <c r="A1354" s="84" t="str">
        <f t="shared" si="21"/>
        <v>jhermiz</v>
      </c>
      <c r="B1354" s="88" t="s">
        <v>24713</v>
      </c>
      <c r="C1354" s="89" t="s">
        <v>24714</v>
      </c>
      <c r="D1354" s="89" t="s">
        <v>24715</v>
      </c>
      <c r="E1354" s="89" t="s">
        <v>19170</v>
      </c>
      <c r="F1354" s="88" t="s">
        <v>20370</v>
      </c>
      <c r="G1354" s="89" t="s">
        <v>20371</v>
      </c>
      <c r="H1354" s="89" t="s">
        <v>19172</v>
      </c>
      <c r="I1354" s="89" t="s">
        <v>19173</v>
      </c>
      <c r="J1354" s="88" t="s">
        <v>19174</v>
      </c>
      <c r="K1354" s="88" t="s">
        <v>19245</v>
      </c>
      <c r="L1354" s="88" t="s">
        <v>19318</v>
      </c>
      <c r="M1354" s="89" t="s">
        <v>19319</v>
      </c>
      <c r="N1354" s="89" t="s">
        <v>1675</v>
      </c>
      <c r="O1354" s="90">
        <v>45228</v>
      </c>
      <c r="P1354" s="90">
        <v>45228</v>
      </c>
      <c r="Q1354" s="90">
        <v>45228</v>
      </c>
      <c r="R1354" s="89">
        <v>701</v>
      </c>
      <c r="S1354" s="89">
        <v>1</v>
      </c>
      <c r="T1354" s="89" t="s">
        <v>19209</v>
      </c>
      <c r="U1354" s="89" t="s">
        <v>24716</v>
      </c>
      <c r="W1354" s="89" t="s">
        <v>21851</v>
      </c>
      <c r="X1354" s="89" t="s">
        <v>1675</v>
      </c>
      <c r="Y1354" s="88" t="s">
        <v>24717</v>
      </c>
    </row>
    <row r="1355" spans="1:25" x14ac:dyDescent="0.3">
      <c r="A1355" s="84" t="str">
        <f t="shared" si="21"/>
        <v>jmix0</v>
      </c>
      <c r="B1355" s="88" t="s">
        <v>25130</v>
      </c>
      <c r="C1355" s="89" t="s">
        <v>25131</v>
      </c>
      <c r="D1355" s="89" t="s">
        <v>25132</v>
      </c>
      <c r="E1355" s="89" t="s">
        <v>19170</v>
      </c>
      <c r="F1355" s="88" t="s">
        <v>19171</v>
      </c>
      <c r="G1355" s="89" t="s">
        <v>19029</v>
      </c>
      <c r="H1355" s="89" t="s">
        <v>19172</v>
      </c>
      <c r="I1355" s="89" t="s">
        <v>19173</v>
      </c>
      <c r="J1355" s="88" t="s">
        <v>19174</v>
      </c>
      <c r="K1355" s="88" t="s">
        <v>19401</v>
      </c>
      <c r="L1355" s="88" t="s">
        <v>20201</v>
      </c>
      <c r="M1355" s="89" t="s">
        <v>17220</v>
      </c>
      <c r="N1355" s="89" t="s">
        <v>297</v>
      </c>
      <c r="O1355" s="90">
        <v>45228</v>
      </c>
      <c r="P1355" s="90">
        <v>45228</v>
      </c>
      <c r="Q1355" s="90">
        <v>45228</v>
      </c>
      <c r="R1355" s="89">
        <v>701</v>
      </c>
      <c r="S1355" s="89">
        <v>1</v>
      </c>
      <c r="T1355" s="89" t="s">
        <v>19209</v>
      </c>
      <c r="U1355" s="89" t="s">
        <v>25133</v>
      </c>
      <c r="W1355" s="89" t="s">
        <v>25134</v>
      </c>
      <c r="X1355" s="89" t="s">
        <v>287</v>
      </c>
      <c r="Y1355" s="88" t="s">
        <v>25135</v>
      </c>
    </row>
    <row r="1356" spans="1:25" x14ac:dyDescent="0.3">
      <c r="A1356" s="84" t="str">
        <f t="shared" si="21"/>
        <v>fcabrer</v>
      </c>
      <c r="B1356" s="88" t="s">
        <v>23076</v>
      </c>
      <c r="C1356" s="89" t="s">
        <v>23077</v>
      </c>
      <c r="D1356" s="89" t="s">
        <v>23078</v>
      </c>
      <c r="E1356" s="89" t="s">
        <v>5630</v>
      </c>
      <c r="F1356" s="88" t="s">
        <v>19181</v>
      </c>
      <c r="G1356" s="89" t="s">
        <v>19030</v>
      </c>
      <c r="H1356" s="89" t="s">
        <v>19172</v>
      </c>
      <c r="I1356" s="89" t="s">
        <v>19173</v>
      </c>
      <c r="J1356" s="88" t="s">
        <v>19189</v>
      </c>
      <c r="K1356" s="88" t="s">
        <v>19190</v>
      </c>
      <c r="L1356" s="88" t="s">
        <v>19252</v>
      </c>
      <c r="M1356" s="89" t="s">
        <v>10322</v>
      </c>
      <c r="N1356" s="89" t="s">
        <v>297</v>
      </c>
      <c r="O1356" s="90">
        <v>45242</v>
      </c>
      <c r="P1356" s="90">
        <v>45242</v>
      </c>
      <c r="Q1356" s="90">
        <v>45242</v>
      </c>
      <c r="R1356" s="89">
        <v>687</v>
      </c>
      <c r="S1356" s="89">
        <v>1</v>
      </c>
      <c r="T1356" s="89" t="s">
        <v>19209</v>
      </c>
      <c r="U1356" s="89" t="s">
        <v>15480</v>
      </c>
      <c r="W1356" s="89" t="s">
        <v>6600</v>
      </c>
      <c r="X1356" s="89" t="s">
        <v>297</v>
      </c>
      <c r="Y1356" s="88" t="s">
        <v>15481</v>
      </c>
    </row>
    <row r="1357" spans="1:25" x14ac:dyDescent="0.3">
      <c r="A1357" s="84" t="str">
        <f t="shared" si="21"/>
        <v>dmeller</v>
      </c>
      <c r="B1357" s="88" t="s">
        <v>22231</v>
      </c>
      <c r="C1357" s="89" t="s">
        <v>22232</v>
      </c>
      <c r="D1357" s="89" t="s">
        <v>22233</v>
      </c>
      <c r="E1357" s="89" t="s">
        <v>5630</v>
      </c>
      <c r="F1357" s="88" t="s">
        <v>19181</v>
      </c>
      <c r="G1357" s="89" t="s">
        <v>19030</v>
      </c>
      <c r="H1357" s="89" t="s">
        <v>19172</v>
      </c>
      <c r="I1357" s="89" t="s">
        <v>19173</v>
      </c>
      <c r="J1357" s="88" t="s">
        <v>19189</v>
      </c>
      <c r="K1357" s="88" t="s">
        <v>19294</v>
      </c>
      <c r="L1357" s="88" t="s">
        <v>19295</v>
      </c>
      <c r="M1357" s="89" t="s">
        <v>19296</v>
      </c>
      <c r="N1357" s="89" t="s">
        <v>541</v>
      </c>
      <c r="O1357" s="90">
        <v>45305</v>
      </c>
      <c r="P1357" s="90">
        <v>45305</v>
      </c>
      <c r="Q1357" s="90">
        <v>45305</v>
      </c>
      <c r="R1357" s="89">
        <v>624</v>
      </c>
      <c r="S1357" s="89">
        <v>1</v>
      </c>
      <c r="T1357" s="89" t="s">
        <v>19209</v>
      </c>
      <c r="U1357" s="89" t="s">
        <v>22234</v>
      </c>
      <c r="W1357" s="89" t="s">
        <v>4295</v>
      </c>
      <c r="X1357" s="89" t="s">
        <v>541</v>
      </c>
      <c r="Y1357" s="88" t="s">
        <v>22235</v>
      </c>
    </row>
    <row r="1358" spans="1:25" x14ac:dyDescent="0.3">
      <c r="A1358" s="84" t="str">
        <f t="shared" si="21"/>
        <v>bburch</v>
      </c>
      <c r="B1358" s="88" t="s">
        <v>20392</v>
      </c>
      <c r="C1358" s="89" t="s">
        <v>20393</v>
      </c>
      <c r="D1358" s="89" t="s">
        <v>20394</v>
      </c>
      <c r="E1358" s="89" t="s">
        <v>19170</v>
      </c>
      <c r="F1358" s="88" t="s">
        <v>20370</v>
      </c>
      <c r="G1358" s="89" t="s">
        <v>20371</v>
      </c>
      <c r="H1358" s="89" t="s">
        <v>19172</v>
      </c>
      <c r="I1358" s="89" t="s">
        <v>19173</v>
      </c>
      <c r="J1358" s="88" t="s">
        <v>19189</v>
      </c>
      <c r="K1358" s="88" t="s">
        <v>19374</v>
      </c>
      <c r="L1358" s="88" t="s">
        <v>19375</v>
      </c>
      <c r="M1358" s="89" t="s">
        <v>19376</v>
      </c>
      <c r="N1358" s="89" t="s">
        <v>575</v>
      </c>
      <c r="O1358" s="90">
        <v>45242</v>
      </c>
      <c r="P1358" s="90">
        <v>45242</v>
      </c>
      <c r="Q1358" s="90">
        <v>45242</v>
      </c>
      <c r="R1358" s="89">
        <v>687</v>
      </c>
      <c r="S1358" s="89">
        <v>1</v>
      </c>
      <c r="T1358" s="89" t="s">
        <v>19209</v>
      </c>
      <c r="U1358" s="89" t="s">
        <v>20395</v>
      </c>
      <c r="W1358" s="89" t="s">
        <v>20396</v>
      </c>
      <c r="X1358" s="89" t="s">
        <v>575</v>
      </c>
      <c r="Y1358" s="88" t="s">
        <v>20397</v>
      </c>
    </row>
    <row r="1359" spans="1:25" x14ac:dyDescent="0.3">
      <c r="A1359" s="84" t="str">
        <f t="shared" si="21"/>
        <v>tthrowe</v>
      </c>
      <c r="B1359" s="88" t="s">
        <v>29883</v>
      </c>
      <c r="C1359" s="89" t="s">
        <v>29884</v>
      </c>
      <c r="D1359" s="89" t="s">
        <v>29885</v>
      </c>
      <c r="E1359" s="89" t="s">
        <v>5630</v>
      </c>
      <c r="F1359" s="88" t="s">
        <v>19181</v>
      </c>
      <c r="G1359" s="89" t="s">
        <v>19030</v>
      </c>
      <c r="H1359" s="89" t="s">
        <v>19172</v>
      </c>
      <c r="I1359" s="89" t="s">
        <v>19173</v>
      </c>
      <c r="J1359" s="88" t="s">
        <v>19189</v>
      </c>
      <c r="K1359" s="88" t="s">
        <v>19273</v>
      </c>
      <c r="L1359" s="88" t="s">
        <v>19274</v>
      </c>
      <c r="M1359" s="89" t="s">
        <v>7733</v>
      </c>
      <c r="N1359" s="89" t="s">
        <v>328</v>
      </c>
      <c r="O1359" s="90">
        <v>45249</v>
      </c>
      <c r="P1359" s="90">
        <v>45249</v>
      </c>
      <c r="Q1359" s="90">
        <v>45249</v>
      </c>
      <c r="R1359" s="89">
        <v>680</v>
      </c>
      <c r="S1359" s="89">
        <v>1</v>
      </c>
      <c r="T1359" s="89" t="s">
        <v>19209</v>
      </c>
      <c r="U1359" s="89" t="s">
        <v>10807</v>
      </c>
      <c r="W1359" s="89" t="s">
        <v>5815</v>
      </c>
      <c r="X1359" s="89" t="s">
        <v>416</v>
      </c>
      <c r="Y1359" s="88" t="s">
        <v>10808</v>
      </c>
    </row>
    <row r="1360" spans="1:25" x14ac:dyDescent="0.3">
      <c r="A1360" s="84" t="str">
        <f t="shared" si="21"/>
        <v>sdobrow</v>
      </c>
      <c r="B1360" s="88" t="s">
        <v>28986</v>
      </c>
      <c r="C1360" s="89" t="s">
        <v>28987</v>
      </c>
      <c r="D1360" s="89" t="s">
        <v>28988</v>
      </c>
      <c r="E1360" s="89" t="s">
        <v>5630</v>
      </c>
      <c r="F1360" s="88" t="s">
        <v>19181</v>
      </c>
      <c r="G1360" s="89" t="s">
        <v>19030</v>
      </c>
      <c r="H1360" s="89" t="s">
        <v>19172</v>
      </c>
      <c r="I1360" s="89" t="s">
        <v>19173</v>
      </c>
      <c r="J1360" s="88" t="s">
        <v>19189</v>
      </c>
      <c r="K1360" s="88" t="s">
        <v>19345</v>
      </c>
      <c r="L1360" s="88" t="s">
        <v>20358</v>
      </c>
      <c r="M1360" s="89" t="s">
        <v>20359</v>
      </c>
      <c r="N1360" s="89" t="s">
        <v>686</v>
      </c>
      <c r="O1360" s="90">
        <v>45291</v>
      </c>
      <c r="P1360" s="90">
        <v>45291</v>
      </c>
      <c r="Q1360" s="90">
        <v>45291</v>
      </c>
      <c r="R1360" s="89">
        <v>638</v>
      </c>
      <c r="S1360" s="89">
        <v>1</v>
      </c>
      <c r="T1360" s="89" t="s">
        <v>19209</v>
      </c>
      <c r="U1360" s="89" t="s">
        <v>28989</v>
      </c>
      <c r="W1360" s="89" t="s">
        <v>28990</v>
      </c>
      <c r="X1360" s="89" t="s">
        <v>11649</v>
      </c>
      <c r="Y1360" s="88" t="s">
        <v>16033</v>
      </c>
    </row>
    <row r="1361" spans="1:25" x14ac:dyDescent="0.3">
      <c r="A1361" s="84" t="str">
        <f t="shared" si="21"/>
        <v>wbrown</v>
      </c>
      <c r="B1361" s="88" t="s">
        <v>30127</v>
      </c>
      <c r="C1361" s="89" t="s">
        <v>30128</v>
      </c>
      <c r="D1361" s="89" t="s">
        <v>30129</v>
      </c>
      <c r="E1361" s="89" t="s">
        <v>5630</v>
      </c>
      <c r="F1361" s="88" t="s">
        <v>19171</v>
      </c>
      <c r="G1361" s="89" t="s">
        <v>19029</v>
      </c>
      <c r="H1361" s="89" t="s">
        <v>19172</v>
      </c>
      <c r="I1361" s="89" t="s">
        <v>19173</v>
      </c>
      <c r="J1361" s="88" t="s">
        <v>19189</v>
      </c>
      <c r="K1361" s="88" t="s">
        <v>19273</v>
      </c>
      <c r="L1361" s="88" t="s">
        <v>19274</v>
      </c>
      <c r="M1361" s="89" t="s">
        <v>7733</v>
      </c>
      <c r="N1361" s="89" t="s">
        <v>328</v>
      </c>
      <c r="O1361" s="90">
        <v>45319</v>
      </c>
      <c r="P1361" s="90">
        <v>45319</v>
      </c>
      <c r="Q1361" s="90">
        <v>45319</v>
      </c>
      <c r="R1361" s="89">
        <v>610</v>
      </c>
      <c r="S1361" s="89">
        <v>1</v>
      </c>
      <c r="T1361" s="89" t="s">
        <v>19209</v>
      </c>
      <c r="U1361" s="89" t="s">
        <v>30130</v>
      </c>
      <c r="W1361" s="89" t="s">
        <v>30131</v>
      </c>
      <c r="X1361" s="89" t="s">
        <v>416</v>
      </c>
      <c r="Y1361" s="88" t="s">
        <v>16514</v>
      </c>
    </row>
    <row r="1362" spans="1:25" x14ac:dyDescent="0.3">
      <c r="A1362" s="84" t="str">
        <f t="shared" si="21"/>
        <v>bderoia</v>
      </c>
      <c r="B1362" s="88" t="s">
        <v>20459</v>
      </c>
      <c r="C1362" s="89" t="s">
        <v>20460</v>
      </c>
      <c r="D1362" s="89" t="s">
        <v>20461</v>
      </c>
      <c r="E1362" s="89" t="s">
        <v>5630</v>
      </c>
      <c r="F1362" s="88" t="s">
        <v>19215</v>
      </c>
      <c r="G1362" s="89" t="s">
        <v>19033</v>
      </c>
      <c r="H1362" s="89" t="s">
        <v>19172</v>
      </c>
      <c r="I1362" s="89" t="s">
        <v>19173</v>
      </c>
      <c r="J1362" s="88" t="s">
        <v>19174</v>
      </c>
      <c r="K1362" s="88" t="s">
        <v>19802</v>
      </c>
      <c r="L1362" s="88" t="s">
        <v>19803</v>
      </c>
      <c r="M1362" s="89" t="s">
        <v>19804</v>
      </c>
      <c r="N1362" s="89" t="s">
        <v>549</v>
      </c>
      <c r="O1362" s="90">
        <v>45396</v>
      </c>
      <c r="P1362" s="90">
        <v>45774</v>
      </c>
      <c r="Q1362" s="90">
        <v>45396</v>
      </c>
      <c r="R1362" s="89">
        <v>533</v>
      </c>
      <c r="S1362" s="89">
        <v>1</v>
      </c>
      <c r="T1362" s="89" t="s">
        <v>19209</v>
      </c>
      <c r="U1362" s="89" t="s">
        <v>20462</v>
      </c>
      <c r="V1362" s="89" t="s">
        <v>20463</v>
      </c>
      <c r="W1362" s="89" t="s">
        <v>20464</v>
      </c>
      <c r="X1362" s="89" t="s">
        <v>2926</v>
      </c>
      <c r="Y1362" s="88" t="s">
        <v>20465</v>
      </c>
    </row>
    <row r="1363" spans="1:25" x14ac:dyDescent="0.3">
      <c r="A1363" s="84" t="str">
        <f t="shared" si="21"/>
        <v>cgomez2</v>
      </c>
      <c r="B1363" s="88" t="s">
        <v>21121</v>
      </c>
      <c r="C1363" s="89" t="s">
        <v>21122</v>
      </c>
      <c r="D1363" s="89" t="s">
        <v>21123</v>
      </c>
      <c r="E1363" s="89" t="s">
        <v>19170</v>
      </c>
      <c r="F1363" s="88" t="s">
        <v>19272</v>
      </c>
      <c r="G1363" s="89" t="s">
        <v>19048</v>
      </c>
      <c r="H1363" s="89" t="s">
        <v>19227</v>
      </c>
      <c r="I1363" s="89" t="s">
        <v>19173</v>
      </c>
      <c r="J1363" s="88" t="s">
        <v>19189</v>
      </c>
      <c r="K1363" s="88" t="s">
        <v>19190</v>
      </c>
      <c r="L1363" s="88" t="s">
        <v>19191</v>
      </c>
      <c r="M1363" s="89" t="s">
        <v>19192</v>
      </c>
      <c r="N1363" s="89" t="s">
        <v>297</v>
      </c>
      <c r="O1363" s="90">
        <v>45452</v>
      </c>
      <c r="P1363" s="90">
        <v>45452</v>
      </c>
      <c r="Q1363" s="90">
        <v>45452</v>
      </c>
      <c r="R1363" s="89">
        <v>477</v>
      </c>
      <c r="S1363" s="89">
        <v>1</v>
      </c>
      <c r="T1363" s="89" t="s">
        <v>19209</v>
      </c>
      <c r="U1363" s="89" t="s">
        <v>21124</v>
      </c>
      <c r="V1363" s="89" t="s">
        <v>8077</v>
      </c>
      <c r="W1363" s="89" t="s">
        <v>3296</v>
      </c>
      <c r="X1363" s="89" t="s">
        <v>297</v>
      </c>
      <c r="Y1363" s="88" t="s">
        <v>21125</v>
      </c>
    </row>
    <row r="1364" spans="1:25" x14ac:dyDescent="0.3">
      <c r="A1364" s="84" t="str">
        <f t="shared" si="21"/>
        <v>jwood</v>
      </c>
      <c r="B1364" s="88" t="s">
        <v>25749</v>
      </c>
      <c r="C1364" s="89" t="s">
        <v>25750</v>
      </c>
      <c r="D1364" s="89" t="s">
        <v>25751</v>
      </c>
      <c r="E1364" s="89" t="s">
        <v>19170</v>
      </c>
      <c r="F1364" s="88" t="s">
        <v>19236</v>
      </c>
      <c r="G1364" s="89" t="s">
        <v>19032</v>
      </c>
      <c r="H1364" s="89" t="s">
        <v>19227</v>
      </c>
      <c r="I1364" s="89" t="s">
        <v>19173</v>
      </c>
      <c r="J1364" s="88" t="s">
        <v>19174</v>
      </c>
      <c r="K1364" s="88" t="s">
        <v>19802</v>
      </c>
      <c r="L1364" s="88" t="s">
        <v>19803</v>
      </c>
      <c r="M1364" s="89" t="s">
        <v>19804</v>
      </c>
      <c r="N1364" s="89" t="s">
        <v>549</v>
      </c>
      <c r="O1364" s="90">
        <v>45466</v>
      </c>
      <c r="P1364" s="90">
        <v>45466</v>
      </c>
      <c r="Q1364" s="90">
        <v>45466</v>
      </c>
      <c r="R1364" s="89">
        <v>463</v>
      </c>
      <c r="S1364" s="89">
        <v>1</v>
      </c>
      <c r="T1364" s="89" t="s">
        <v>19209</v>
      </c>
      <c r="U1364" s="89" t="s">
        <v>25752</v>
      </c>
      <c r="W1364" s="89" t="s">
        <v>2925</v>
      </c>
      <c r="X1364" s="89" t="s">
        <v>2926</v>
      </c>
      <c r="Y1364" s="88" t="s">
        <v>25753</v>
      </c>
    </row>
    <row r="1365" spans="1:25" x14ac:dyDescent="0.3">
      <c r="A1365" s="84" t="str">
        <f t="shared" si="21"/>
        <v>brobert</v>
      </c>
      <c r="B1365" s="88" t="s">
        <v>20776</v>
      </c>
      <c r="C1365" s="89" t="s">
        <v>20777</v>
      </c>
      <c r="D1365" s="89" t="s">
        <v>20778</v>
      </c>
      <c r="E1365" s="89" t="s">
        <v>5630</v>
      </c>
      <c r="F1365" s="88" t="s">
        <v>19181</v>
      </c>
      <c r="G1365" s="89" t="s">
        <v>19030</v>
      </c>
      <c r="H1365" s="89" t="s">
        <v>19172</v>
      </c>
      <c r="I1365" s="89" t="s">
        <v>19173</v>
      </c>
      <c r="J1365" s="88" t="s">
        <v>19174</v>
      </c>
      <c r="K1365" s="88" t="s">
        <v>19360</v>
      </c>
      <c r="L1365" s="88" t="s">
        <v>19361</v>
      </c>
      <c r="M1365" s="89" t="s">
        <v>19362</v>
      </c>
      <c r="N1365" s="89" t="s">
        <v>1463</v>
      </c>
      <c r="O1365" s="90">
        <v>45466</v>
      </c>
      <c r="P1365" s="90">
        <v>45466</v>
      </c>
      <c r="Q1365" s="90">
        <v>45466</v>
      </c>
      <c r="R1365" s="89">
        <v>463</v>
      </c>
      <c r="S1365" s="89">
        <v>1</v>
      </c>
      <c r="T1365" s="89" t="s">
        <v>19209</v>
      </c>
      <c r="U1365" s="89" t="s">
        <v>15754</v>
      </c>
      <c r="W1365" s="89" t="s">
        <v>20779</v>
      </c>
      <c r="X1365" s="89" t="s">
        <v>1463</v>
      </c>
      <c r="Y1365" s="88" t="s">
        <v>15756</v>
      </c>
    </row>
    <row r="1366" spans="1:25" x14ac:dyDescent="0.3">
      <c r="A1366" s="84" t="str">
        <f t="shared" si="21"/>
        <v>iflores</v>
      </c>
      <c r="B1366" s="88" t="s">
        <v>23859</v>
      </c>
      <c r="C1366" s="89" t="s">
        <v>23860</v>
      </c>
      <c r="D1366" s="89" t="s">
        <v>23861</v>
      </c>
      <c r="E1366" s="89" t="s">
        <v>19170</v>
      </c>
      <c r="F1366" s="88" t="s">
        <v>19236</v>
      </c>
      <c r="G1366" s="89" t="s">
        <v>19032</v>
      </c>
      <c r="H1366" s="89" t="s">
        <v>19227</v>
      </c>
      <c r="I1366" s="89" t="s">
        <v>19173</v>
      </c>
      <c r="J1366" s="88" t="s">
        <v>19174</v>
      </c>
      <c r="K1366" s="88" t="s">
        <v>19309</v>
      </c>
      <c r="L1366" s="88" t="s">
        <v>19918</v>
      </c>
      <c r="M1366" s="89" t="s">
        <v>18106</v>
      </c>
      <c r="N1366" s="89" t="s">
        <v>4327</v>
      </c>
      <c r="O1366" s="90">
        <v>45501</v>
      </c>
      <c r="P1366" s="90">
        <v>45501</v>
      </c>
      <c r="Q1366" s="90">
        <v>45501</v>
      </c>
      <c r="R1366" s="89">
        <v>428</v>
      </c>
      <c r="S1366" s="89">
        <v>1</v>
      </c>
      <c r="T1366" s="89" t="s">
        <v>19209</v>
      </c>
      <c r="U1366" s="89" t="s">
        <v>23862</v>
      </c>
      <c r="W1366" s="89" t="s">
        <v>4809</v>
      </c>
      <c r="X1366" s="89" t="s">
        <v>4327</v>
      </c>
      <c r="Y1366" s="88" t="s">
        <v>23863</v>
      </c>
    </row>
    <row r="1367" spans="1:25" x14ac:dyDescent="0.3">
      <c r="A1367" s="84" t="str">
        <f t="shared" si="21"/>
        <v>kgalvez</v>
      </c>
      <c r="B1367" s="88" t="s">
        <v>25872</v>
      </c>
      <c r="C1367" s="89" t="s">
        <v>25873</v>
      </c>
      <c r="D1367" s="89" t="s">
        <v>25874</v>
      </c>
      <c r="E1367" s="89" t="s">
        <v>19036</v>
      </c>
      <c r="F1367" s="88" t="s">
        <v>19171</v>
      </c>
      <c r="G1367" s="89" t="s">
        <v>19029</v>
      </c>
      <c r="H1367" s="89" t="s">
        <v>19172</v>
      </c>
      <c r="I1367" s="89" t="s">
        <v>19173</v>
      </c>
      <c r="J1367" s="88" t="s">
        <v>19189</v>
      </c>
      <c r="K1367" s="88" t="s">
        <v>19471</v>
      </c>
      <c r="L1367" s="88" t="s">
        <v>19923</v>
      </c>
      <c r="M1367" s="89" t="s">
        <v>19924</v>
      </c>
      <c r="N1367" s="89" t="s">
        <v>318</v>
      </c>
      <c r="O1367" s="90">
        <v>45508</v>
      </c>
      <c r="P1367" s="90">
        <v>45508</v>
      </c>
      <c r="Q1367" s="90">
        <v>45508</v>
      </c>
      <c r="R1367" s="89">
        <v>421</v>
      </c>
      <c r="S1367" s="89">
        <v>1</v>
      </c>
      <c r="T1367" s="89" t="s">
        <v>19209</v>
      </c>
      <c r="U1367" s="89" t="s">
        <v>25875</v>
      </c>
      <c r="W1367" s="89" t="s">
        <v>1642</v>
      </c>
      <c r="X1367" s="89" t="s">
        <v>318</v>
      </c>
      <c r="Y1367" s="88" t="s">
        <v>25876</v>
      </c>
    </row>
    <row r="1368" spans="1:25" x14ac:dyDescent="0.3">
      <c r="A1368" s="84" t="str">
        <f t="shared" si="21"/>
        <v>bredd</v>
      </c>
      <c r="B1368" s="88" t="s">
        <v>20751</v>
      </c>
      <c r="C1368" s="89" t="s">
        <v>20752</v>
      </c>
      <c r="D1368" s="89" t="s">
        <v>20753</v>
      </c>
      <c r="E1368" s="89" t="s">
        <v>5630</v>
      </c>
      <c r="F1368" s="88" t="s">
        <v>19236</v>
      </c>
      <c r="G1368" s="89" t="s">
        <v>19032</v>
      </c>
      <c r="H1368" s="89" t="s">
        <v>19227</v>
      </c>
      <c r="I1368" s="89" t="s">
        <v>19173</v>
      </c>
      <c r="J1368" s="88" t="s">
        <v>19189</v>
      </c>
      <c r="K1368" s="88" t="s">
        <v>19273</v>
      </c>
      <c r="L1368" s="88" t="s">
        <v>19274</v>
      </c>
      <c r="M1368" s="89" t="s">
        <v>7733</v>
      </c>
      <c r="N1368" s="89" t="s">
        <v>328</v>
      </c>
      <c r="O1368" s="90">
        <v>45564</v>
      </c>
      <c r="P1368" s="90">
        <v>45564</v>
      </c>
      <c r="Q1368" s="90">
        <v>45564</v>
      </c>
      <c r="R1368" s="89">
        <v>365</v>
      </c>
      <c r="S1368" s="89">
        <v>1</v>
      </c>
      <c r="T1368" s="89" t="s">
        <v>19209</v>
      </c>
      <c r="U1368" s="89" t="s">
        <v>20754</v>
      </c>
      <c r="W1368" s="89" t="s">
        <v>12347</v>
      </c>
      <c r="X1368" s="89" t="s">
        <v>416</v>
      </c>
      <c r="Y1368" s="88" t="s">
        <v>16861</v>
      </c>
    </row>
    <row r="1369" spans="1:25" x14ac:dyDescent="0.3">
      <c r="A1369" s="84" t="str">
        <f t="shared" si="21"/>
        <v>tdonald</v>
      </c>
      <c r="B1369" s="88" t="s">
        <v>29555</v>
      </c>
      <c r="C1369" s="89" t="s">
        <v>29556</v>
      </c>
      <c r="D1369" s="89" t="s">
        <v>29557</v>
      </c>
      <c r="E1369" s="89" t="s">
        <v>5630</v>
      </c>
      <c r="F1369" s="88" t="s">
        <v>19181</v>
      </c>
      <c r="G1369" s="89" t="s">
        <v>19030</v>
      </c>
      <c r="H1369" s="89" t="s">
        <v>19172</v>
      </c>
      <c r="I1369" s="89" t="s">
        <v>19173</v>
      </c>
      <c r="J1369" s="88" t="s">
        <v>19174</v>
      </c>
      <c r="K1369" s="88" t="s">
        <v>19802</v>
      </c>
      <c r="L1369" s="88" t="s">
        <v>19803</v>
      </c>
      <c r="M1369" s="89" t="s">
        <v>19804</v>
      </c>
      <c r="N1369" s="89" t="s">
        <v>549</v>
      </c>
      <c r="O1369" s="90">
        <v>45571</v>
      </c>
      <c r="P1369" s="90">
        <v>45571</v>
      </c>
      <c r="Q1369" s="90">
        <v>45571</v>
      </c>
      <c r="R1369" s="89">
        <v>358</v>
      </c>
      <c r="S1369" s="89">
        <v>0</v>
      </c>
      <c r="T1369" s="89" t="s">
        <v>19176</v>
      </c>
      <c r="U1369" s="89" t="s">
        <v>29558</v>
      </c>
      <c r="W1369" s="89" t="s">
        <v>29559</v>
      </c>
      <c r="X1369" s="89" t="s">
        <v>2926</v>
      </c>
      <c r="Y1369" s="88" t="s">
        <v>18355</v>
      </c>
    </row>
    <row r="1370" spans="1:25" x14ac:dyDescent="0.3">
      <c r="A1370" s="84" t="str">
        <f t="shared" si="21"/>
        <v>jsnowde</v>
      </c>
      <c r="B1370" s="88" t="s">
        <v>25533</v>
      </c>
      <c r="C1370" s="89" t="s">
        <v>25534</v>
      </c>
      <c r="D1370" s="89" t="s">
        <v>25535</v>
      </c>
      <c r="E1370" s="89" t="s">
        <v>19170</v>
      </c>
      <c r="F1370" s="88" t="s">
        <v>19171</v>
      </c>
      <c r="G1370" s="89" t="s">
        <v>19029</v>
      </c>
      <c r="H1370" s="89" t="s">
        <v>19172</v>
      </c>
      <c r="I1370" s="89" t="s">
        <v>19173</v>
      </c>
      <c r="J1370" s="88" t="s">
        <v>19174</v>
      </c>
      <c r="K1370" s="88" t="s">
        <v>19401</v>
      </c>
      <c r="L1370" s="88" t="s">
        <v>17382</v>
      </c>
      <c r="M1370" s="89" t="s">
        <v>8645</v>
      </c>
      <c r="N1370" s="89" t="s">
        <v>407</v>
      </c>
      <c r="O1370" s="90">
        <v>45578</v>
      </c>
      <c r="P1370" s="90">
        <v>45578</v>
      </c>
      <c r="Q1370" s="90">
        <v>45578</v>
      </c>
      <c r="R1370" s="89">
        <v>351</v>
      </c>
      <c r="S1370" s="89">
        <v>0</v>
      </c>
      <c r="T1370" s="89" t="s">
        <v>19176</v>
      </c>
      <c r="U1370" s="89" t="s">
        <v>25536</v>
      </c>
      <c r="V1370" s="89" t="s">
        <v>25537</v>
      </c>
      <c r="W1370" s="89" t="s">
        <v>5306</v>
      </c>
      <c r="X1370" s="89" t="s">
        <v>407</v>
      </c>
      <c r="Y1370" s="88" t="s">
        <v>25538</v>
      </c>
    </row>
    <row r="1371" spans="1:25" x14ac:dyDescent="0.3">
      <c r="A1371" s="84" t="str">
        <f t="shared" si="21"/>
        <v>jjohns4</v>
      </c>
      <c r="B1371" s="88" t="s">
        <v>24792</v>
      </c>
      <c r="C1371" s="89" t="s">
        <v>24793</v>
      </c>
      <c r="D1371" s="89" t="s">
        <v>24794</v>
      </c>
      <c r="E1371" s="89" t="s">
        <v>19170</v>
      </c>
      <c r="F1371" s="88" t="s">
        <v>20370</v>
      </c>
      <c r="G1371" s="89" t="s">
        <v>20371</v>
      </c>
      <c r="H1371" s="89" t="s">
        <v>19172</v>
      </c>
      <c r="I1371" s="89" t="s">
        <v>19173</v>
      </c>
      <c r="J1371" s="88" t="s">
        <v>19189</v>
      </c>
      <c r="K1371" s="88" t="s">
        <v>19374</v>
      </c>
      <c r="L1371" s="88" t="s">
        <v>19492</v>
      </c>
      <c r="M1371" s="89" t="s">
        <v>19493</v>
      </c>
      <c r="N1371" s="89" t="s">
        <v>268</v>
      </c>
      <c r="O1371" s="90">
        <v>45599</v>
      </c>
      <c r="P1371" s="90">
        <v>45599</v>
      </c>
      <c r="Q1371" s="90">
        <v>45599</v>
      </c>
      <c r="R1371" s="89">
        <v>330</v>
      </c>
      <c r="S1371" s="89">
        <v>0</v>
      </c>
      <c r="T1371" s="89" t="s">
        <v>19176</v>
      </c>
      <c r="U1371" s="89" t="s">
        <v>24795</v>
      </c>
      <c r="W1371" s="89" t="s">
        <v>24796</v>
      </c>
      <c r="X1371" s="89" t="s">
        <v>268</v>
      </c>
      <c r="Y1371" s="88" t="s">
        <v>11056</v>
      </c>
    </row>
    <row r="1372" spans="1:25" x14ac:dyDescent="0.3">
      <c r="A1372" s="84" t="str">
        <f t="shared" si="21"/>
        <v>jlee1</v>
      </c>
      <c r="B1372" s="88" t="s">
        <v>24895</v>
      </c>
      <c r="C1372" s="89" t="s">
        <v>24896</v>
      </c>
      <c r="D1372" s="89" t="s">
        <v>24897</v>
      </c>
      <c r="E1372" s="89" t="s">
        <v>19170</v>
      </c>
      <c r="F1372" s="88" t="s">
        <v>19181</v>
      </c>
      <c r="G1372" s="89" t="s">
        <v>19030</v>
      </c>
      <c r="H1372" s="89" t="s">
        <v>19172</v>
      </c>
      <c r="I1372" s="89" t="s">
        <v>19173</v>
      </c>
      <c r="J1372" s="88" t="s">
        <v>19189</v>
      </c>
      <c r="K1372" s="88" t="s">
        <v>19273</v>
      </c>
      <c r="L1372" s="88" t="s">
        <v>19274</v>
      </c>
      <c r="M1372" s="89" t="s">
        <v>7733</v>
      </c>
      <c r="N1372" s="89" t="s">
        <v>328</v>
      </c>
      <c r="O1372" s="90">
        <v>45592</v>
      </c>
      <c r="P1372" s="90">
        <v>45592</v>
      </c>
      <c r="Q1372" s="90">
        <v>45592</v>
      </c>
      <c r="R1372" s="89">
        <v>337</v>
      </c>
      <c r="S1372" s="89">
        <v>0</v>
      </c>
      <c r="T1372" s="89" t="s">
        <v>19176</v>
      </c>
      <c r="U1372" s="89" t="s">
        <v>24898</v>
      </c>
      <c r="W1372" s="89" t="s">
        <v>982</v>
      </c>
      <c r="X1372" s="89" t="s">
        <v>416</v>
      </c>
      <c r="Y1372" s="88" t="s">
        <v>12671</v>
      </c>
    </row>
    <row r="1373" spans="1:25" x14ac:dyDescent="0.3">
      <c r="A1373" s="84" t="str">
        <f t="shared" si="21"/>
        <v>bperez</v>
      </c>
      <c r="B1373" s="88" t="s">
        <v>20727</v>
      </c>
      <c r="C1373" s="89" t="s">
        <v>20728</v>
      </c>
      <c r="D1373" s="89" t="s">
        <v>20729</v>
      </c>
      <c r="E1373" s="89" t="s">
        <v>19170</v>
      </c>
      <c r="F1373" s="88" t="s">
        <v>19171</v>
      </c>
      <c r="G1373" s="89" t="s">
        <v>19029</v>
      </c>
      <c r="H1373" s="89" t="s">
        <v>19172</v>
      </c>
      <c r="I1373" s="89" t="s">
        <v>19173</v>
      </c>
      <c r="J1373" s="88" t="s">
        <v>19189</v>
      </c>
      <c r="K1373" s="88" t="s">
        <v>19471</v>
      </c>
      <c r="L1373" s="88" t="s">
        <v>14086</v>
      </c>
      <c r="M1373" s="89" t="s">
        <v>19472</v>
      </c>
      <c r="N1373" s="89" t="s">
        <v>435</v>
      </c>
      <c r="O1373" s="90">
        <v>45613</v>
      </c>
      <c r="P1373" s="90">
        <v>45613</v>
      </c>
      <c r="Q1373" s="90">
        <v>45613</v>
      </c>
      <c r="R1373" s="89">
        <v>316</v>
      </c>
      <c r="S1373" s="89">
        <v>0</v>
      </c>
      <c r="T1373" s="89" t="s">
        <v>19176</v>
      </c>
      <c r="U1373" s="89" t="s">
        <v>20730</v>
      </c>
      <c r="W1373" s="89" t="s">
        <v>20731</v>
      </c>
      <c r="X1373" s="89" t="s">
        <v>435</v>
      </c>
      <c r="Y1373" s="88" t="s">
        <v>20732</v>
      </c>
    </row>
    <row r="1374" spans="1:25" x14ac:dyDescent="0.3">
      <c r="A1374" s="84" t="str">
        <f t="shared" si="21"/>
        <v>dwilli1</v>
      </c>
      <c r="B1374" s="88" t="s">
        <v>22562</v>
      </c>
      <c r="C1374" s="89" t="s">
        <v>22563</v>
      </c>
      <c r="D1374" s="89" t="s">
        <v>22564</v>
      </c>
      <c r="E1374" s="89" t="s">
        <v>5630</v>
      </c>
      <c r="F1374" s="88" t="s">
        <v>19215</v>
      </c>
      <c r="G1374" s="89" t="s">
        <v>19033</v>
      </c>
      <c r="H1374" s="89" t="s">
        <v>19172</v>
      </c>
      <c r="I1374" s="89" t="s">
        <v>19173</v>
      </c>
      <c r="J1374" s="88" t="s">
        <v>19189</v>
      </c>
      <c r="K1374" s="88" t="s">
        <v>19333</v>
      </c>
      <c r="L1374" s="88" t="s">
        <v>19447</v>
      </c>
      <c r="M1374" s="89" t="s">
        <v>9382</v>
      </c>
      <c r="N1374" s="89" t="s">
        <v>366</v>
      </c>
      <c r="O1374" s="90">
        <v>45627</v>
      </c>
      <c r="P1374" s="90">
        <v>45627</v>
      </c>
      <c r="Q1374" s="90">
        <v>45627</v>
      </c>
      <c r="R1374" s="89">
        <v>302</v>
      </c>
      <c r="S1374" s="89">
        <v>0</v>
      </c>
      <c r="T1374" s="89" t="s">
        <v>19176</v>
      </c>
      <c r="U1374" s="89" t="s">
        <v>22565</v>
      </c>
      <c r="W1374" s="89" t="s">
        <v>460</v>
      </c>
      <c r="X1374" s="89" t="s">
        <v>366</v>
      </c>
      <c r="Y1374" s="88" t="s">
        <v>11030</v>
      </c>
    </row>
    <row r="1375" spans="1:25" x14ac:dyDescent="0.3">
      <c r="A1375" s="84" t="str">
        <f t="shared" si="21"/>
        <v>apottin</v>
      </c>
      <c r="B1375" s="88" t="s">
        <v>20024</v>
      </c>
      <c r="C1375" s="89" t="s">
        <v>20025</v>
      </c>
      <c r="D1375" s="89" t="s">
        <v>20026</v>
      </c>
      <c r="E1375" s="89" t="s">
        <v>19170</v>
      </c>
      <c r="F1375" s="88" t="s">
        <v>19181</v>
      </c>
      <c r="G1375" s="89" t="s">
        <v>19030</v>
      </c>
      <c r="H1375" s="89" t="s">
        <v>19172</v>
      </c>
      <c r="I1375" s="89" t="s">
        <v>19173</v>
      </c>
      <c r="J1375" s="88" t="s">
        <v>19189</v>
      </c>
      <c r="K1375" s="88" t="s">
        <v>19190</v>
      </c>
      <c r="L1375" s="88" t="s">
        <v>19252</v>
      </c>
      <c r="M1375" s="89" t="s">
        <v>10322</v>
      </c>
      <c r="N1375" s="89" t="s">
        <v>297</v>
      </c>
      <c r="O1375" s="90">
        <v>45655</v>
      </c>
      <c r="P1375" s="90">
        <v>45655</v>
      </c>
      <c r="Q1375" s="90">
        <v>45655</v>
      </c>
      <c r="R1375" s="89">
        <v>274</v>
      </c>
      <c r="S1375" s="89">
        <v>0</v>
      </c>
      <c r="T1375" s="89" t="s">
        <v>19176</v>
      </c>
      <c r="U1375" s="89" t="s">
        <v>20027</v>
      </c>
      <c r="W1375" s="89" t="s">
        <v>20028</v>
      </c>
      <c r="X1375" s="89" t="s">
        <v>297</v>
      </c>
      <c r="Y1375" s="88" t="s">
        <v>20029</v>
      </c>
    </row>
    <row r="1376" spans="1:25" x14ac:dyDescent="0.3">
      <c r="A1376" s="84" t="str">
        <f t="shared" si="21"/>
        <v>icha0</v>
      </c>
      <c r="B1376" s="88" t="s">
        <v>23829</v>
      </c>
      <c r="C1376" s="89" t="s">
        <v>23830</v>
      </c>
      <c r="D1376" s="89" t="s">
        <v>23831</v>
      </c>
      <c r="E1376" s="89" t="s">
        <v>19170</v>
      </c>
      <c r="F1376" s="88" t="s">
        <v>19181</v>
      </c>
      <c r="G1376" s="89" t="s">
        <v>19030</v>
      </c>
      <c r="H1376" s="89" t="s">
        <v>19172</v>
      </c>
      <c r="I1376" s="89" t="s">
        <v>19173</v>
      </c>
      <c r="J1376" s="88" t="s">
        <v>19174</v>
      </c>
      <c r="K1376" s="88" t="s">
        <v>19360</v>
      </c>
      <c r="L1376" s="88" t="s">
        <v>19361</v>
      </c>
      <c r="M1376" s="89" t="s">
        <v>19362</v>
      </c>
      <c r="N1376" s="89" t="s">
        <v>1463</v>
      </c>
      <c r="O1376" s="90">
        <v>45697</v>
      </c>
      <c r="P1376" s="90">
        <v>45697</v>
      </c>
      <c r="Q1376" s="90">
        <v>45697</v>
      </c>
      <c r="R1376" s="89">
        <v>232</v>
      </c>
      <c r="S1376" s="89">
        <v>0</v>
      </c>
      <c r="T1376" s="89" t="s">
        <v>19176</v>
      </c>
      <c r="U1376" s="89" t="s">
        <v>23832</v>
      </c>
      <c r="W1376" s="89" t="s">
        <v>11795</v>
      </c>
      <c r="X1376" s="89" t="s">
        <v>1463</v>
      </c>
      <c r="Y1376" s="88" t="s">
        <v>23833</v>
      </c>
    </row>
    <row r="1377" spans="1:25" x14ac:dyDescent="0.3">
      <c r="A1377" s="84" t="str">
        <f t="shared" si="21"/>
        <v>mburto1</v>
      </c>
      <c r="B1377" s="88" t="s">
        <v>26506</v>
      </c>
      <c r="C1377" s="89" t="s">
        <v>26507</v>
      </c>
      <c r="D1377" s="89" t="s">
        <v>26508</v>
      </c>
      <c r="E1377" s="89" t="s">
        <v>19170</v>
      </c>
      <c r="F1377" s="88" t="s">
        <v>19215</v>
      </c>
      <c r="G1377" s="89" t="s">
        <v>19033</v>
      </c>
      <c r="H1377" s="89" t="s">
        <v>19172</v>
      </c>
      <c r="I1377" s="89" t="s">
        <v>19173</v>
      </c>
      <c r="J1377" s="88" t="s">
        <v>19174</v>
      </c>
      <c r="K1377" s="88" t="s">
        <v>19175</v>
      </c>
      <c r="L1377" s="88" t="s">
        <v>19182</v>
      </c>
      <c r="M1377" s="89" t="s">
        <v>9597</v>
      </c>
      <c r="N1377" s="89" t="s">
        <v>219</v>
      </c>
      <c r="O1377" s="90">
        <v>45683</v>
      </c>
      <c r="P1377" s="90">
        <v>45683</v>
      </c>
      <c r="Q1377" s="90">
        <v>45683</v>
      </c>
      <c r="R1377" s="89">
        <v>246</v>
      </c>
      <c r="S1377" s="89">
        <v>0</v>
      </c>
      <c r="T1377" s="89" t="s">
        <v>19176</v>
      </c>
      <c r="U1377" s="89" t="s">
        <v>26509</v>
      </c>
      <c r="W1377" s="89" t="s">
        <v>19502</v>
      </c>
      <c r="X1377" s="89" t="s">
        <v>219</v>
      </c>
      <c r="Y1377" s="88" t="s">
        <v>19503</v>
      </c>
    </row>
    <row r="1378" spans="1:25" x14ac:dyDescent="0.3">
      <c r="A1378" s="84" t="str">
        <f t="shared" si="21"/>
        <v>jbradl0</v>
      </c>
      <c r="B1378" s="88" t="s">
        <v>24144</v>
      </c>
      <c r="C1378" s="89" t="s">
        <v>24145</v>
      </c>
      <c r="D1378" s="89" t="s">
        <v>24146</v>
      </c>
      <c r="E1378" s="89" t="s">
        <v>19170</v>
      </c>
      <c r="F1378" s="88" t="s">
        <v>19171</v>
      </c>
      <c r="G1378" s="89" t="s">
        <v>19029</v>
      </c>
      <c r="H1378" s="89" t="s">
        <v>19172</v>
      </c>
      <c r="I1378" s="89" t="s">
        <v>19173</v>
      </c>
      <c r="J1378" s="88" t="s">
        <v>19189</v>
      </c>
      <c r="K1378" s="88" t="s">
        <v>19190</v>
      </c>
      <c r="L1378" s="88" t="s">
        <v>19252</v>
      </c>
      <c r="M1378" s="89" t="s">
        <v>10322</v>
      </c>
      <c r="N1378" s="89" t="s">
        <v>297</v>
      </c>
      <c r="O1378" s="90">
        <v>45711</v>
      </c>
      <c r="P1378" s="90">
        <v>45711</v>
      </c>
      <c r="Q1378" s="90">
        <v>45711</v>
      </c>
      <c r="R1378" s="89">
        <v>218</v>
      </c>
      <c r="S1378" s="89">
        <v>0</v>
      </c>
      <c r="T1378" s="89" t="s">
        <v>19176</v>
      </c>
      <c r="U1378" s="89" t="s">
        <v>24147</v>
      </c>
      <c r="W1378" s="89" t="s">
        <v>782</v>
      </c>
      <c r="X1378" s="89" t="s">
        <v>297</v>
      </c>
      <c r="Y1378" s="88" t="s">
        <v>13595</v>
      </c>
    </row>
    <row r="1379" spans="1:25" x14ac:dyDescent="0.3">
      <c r="A1379" s="84" t="str">
        <f t="shared" si="21"/>
        <v>swells</v>
      </c>
      <c r="B1379" s="88" t="s">
        <v>29403</v>
      </c>
      <c r="C1379" s="89" t="s">
        <v>29404</v>
      </c>
      <c r="D1379" s="89" t="s">
        <v>29405</v>
      </c>
      <c r="E1379" s="89" t="s">
        <v>19170</v>
      </c>
      <c r="F1379" s="88" t="s">
        <v>19236</v>
      </c>
      <c r="G1379" s="89" t="s">
        <v>19032</v>
      </c>
      <c r="H1379" s="89" t="s">
        <v>19227</v>
      </c>
      <c r="I1379" s="89" t="s">
        <v>19173</v>
      </c>
      <c r="J1379" s="88" t="s">
        <v>19189</v>
      </c>
      <c r="K1379" s="88" t="s">
        <v>19273</v>
      </c>
      <c r="L1379" s="88" t="s">
        <v>19274</v>
      </c>
      <c r="M1379" s="89" t="s">
        <v>7733</v>
      </c>
      <c r="N1379" s="89" t="s">
        <v>328</v>
      </c>
      <c r="O1379" s="90">
        <v>45704</v>
      </c>
      <c r="P1379" s="90">
        <v>45704</v>
      </c>
      <c r="Q1379" s="90">
        <v>45704</v>
      </c>
      <c r="R1379" s="89">
        <v>225</v>
      </c>
      <c r="S1379" s="89">
        <v>0</v>
      </c>
      <c r="T1379" s="89" t="s">
        <v>19176</v>
      </c>
      <c r="U1379" s="89" t="s">
        <v>29406</v>
      </c>
      <c r="W1379" s="89" t="s">
        <v>789</v>
      </c>
      <c r="X1379" s="89" t="s">
        <v>328</v>
      </c>
      <c r="Y1379" s="88" t="s">
        <v>9393</v>
      </c>
    </row>
    <row r="1380" spans="1:25" x14ac:dyDescent="0.3">
      <c r="A1380" s="84" t="str">
        <f t="shared" si="21"/>
        <v>mfedraw</v>
      </c>
      <c r="B1380" s="88" t="s">
        <v>26674</v>
      </c>
      <c r="C1380" s="89" t="s">
        <v>26675</v>
      </c>
      <c r="D1380" s="89" t="s">
        <v>26676</v>
      </c>
      <c r="E1380" s="89" t="s">
        <v>19170</v>
      </c>
      <c r="F1380" s="88" t="s">
        <v>19171</v>
      </c>
      <c r="G1380" s="89" t="s">
        <v>19029</v>
      </c>
      <c r="H1380" s="89" t="s">
        <v>19172</v>
      </c>
      <c r="I1380" s="89" t="s">
        <v>19173</v>
      </c>
      <c r="J1380" s="88" t="s">
        <v>19174</v>
      </c>
      <c r="K1380" s="88" t="s">
        <v>19401</v>
      </c>
      <c r="L1380" s="88" t="s">
        <v>17382</v>
      </c>
      <c r="M1380" s="89" t="s">
        <v>8645</v>
      </c>
      <c r="N1380" s="89" t="s">
        <v>407</v>
      </c>
      <c r="O1380" s="90">
        <v>45711</v>
      </c>
      <c r="P1380" s="90">
        <v>45711</v>
      </c>
      <c r="Q1380" s="90">
        <v>45711</v>
      </c>
      <c r="R1380" s="89">
        <v>218</v>
      </c>
      <c r="S1380" s="89">
        <v>0</v>
      </c>
      <c r="T1380" s="89" t="s">
        <v>19176</v>
      </c>
      <c r="U1380" s="89" t="s">
        <v>26677</v>
      </c>
      <c r="W1380" s="89" t="s">
        <v>17291</v>
      </c>
      <c r="X1380" s="89" t="s">
        <v>407</v>
      </c>
      <c r="Y1380" s="88" t="s">
        <v>26678</v>
      </c>
    </row>
    <row r="1381" spans="1:25" x14ac:dyDescent="0.3">
      <c r="A1381" s="84" t="str">
        <f t="shared" si="21"/>
        <v>jdobbs</v>
      </c>
      <c r="B1381" s="88" t="s">
        <v>24370</v>
      </c>
      <c r="C1381" s="89" t="s">
        <v>24371</v>
      </c>
      <c r="D1381" s="89" t="s">
        <v>24372</v>
      </c>
      <c r="E1381" s="89" t="s">
        <v>5630</v>
      </c>
      <c r="F1381" s="88" t="s">
        <v>19171</v>
      </c>
      <c r="G1381" s="89" t="s">
        <v>19029</v>
      </c>
      <c r="H1381" s="89" t="s">
        <v>19172</v>
      </c>
      <c r="I1381" s="89" t="s">
        <v>19173</v>
      </c>
      <c r="J1381" s="88" t="s">
        <v>19189</v>
      </c>
      <c r="K1381" s="88" t="s">
        <v>19190</v>
      </c>
      <c r="L1381" s="88" t="s">
        <v>19191</v>
      </c>
      <c r="M1381" s="89" t="s">
        <v>19192</v>
      </c>
      <c r="N1381" s="89" t="s">
        <v>297</v>
      </c>
      <c r="O1381" s="90">
        <v>45718</v>
      </c>
      <c r="P1381" s="90">
        <v>45718</v>
      </c>
      <c r="Q1381" s="90">
        <v>45718</v>
      </c>
      <c r="R1381" s="89">
        <v>211</v>
      </c>
      <c r="S1381" s="89">
        <v>0</v>
      </c>
      <c r="T1381" s="89" t="s">
        <v>19176</v>
      </c>
      <c r="U1381" s="89" t="s">
        <v>24373</v>
      </c>
      <c r="W1381" s="89" t="s">
        <v>782</v>
      </c>
      <c r="X1381" s="89" t="s">
        <v>297</v>
      </c>
      <c r="Y1381" s="88" t="s">
        <v>12978</v>
      </c>
    </row>
    <row r="1382" spans="1:25" x14ac:dyDescent="0.3">
      <c r="A1382" s="84" t="str">
        <f t="shared" si="21"/>
        <v>mklei</v>
      </c>
      <c r="B1382" s="88" t="s">
        <v>26888</v>
      </c>
      <c r="C1382" s="89" t="s">
        <v>26889</v>
      </c>
      <c r="D1382" s="89" t="s">
        <v>26890</v>
      </c>
      <c r="E1382" s="89" t="s">
        <v>19170</v>
      </c>
      <c r="F1382" s="88" t="s">
        <v>19215</v>
      </c>
      <c r="G1382" s="89" t="s">
        <v>19033</v>
      </c>
      <c r="H1382" s="89" t="s">
        <v>19172</v>
      </c>
      <c r="I1382" s="89" t="s">
        <v>19173</v>
      </c>
      <c r="J1382" s="88" t="s">
        <v>19189</v>
      </c>
      <c r="K1382" s="88" t="s">
        <v>19333</v>
      </c>
      <c r="L1382" s="88" t="s">
        <v>19334</v>
      </c>
      <c r="M1382" s="89" t="s">
        <v>9382</v>
      </c>
      <c r="N1382" s="89" t="s">
        <v>366</v>
      </c>
      <c r="O1382" s="90">
        <v>45746</v>
      </c>
      <c r="P1382" s="90">
        <v>45746</v>
      </c>
      <c r="Q1382" s="90">
        <v>45746</v>
      </c>
      <c r="R1382" s="89">
        <v>183</v>
      </c>
      <c r="S1382" s="89">
        <v>0</v>
      </c>
      <c r="T1382" s="89" t="s">
        <v>19193</v>
      </c>
      <c r="U1382" s="89" t="s">
        <v>26891</v>
      </c>
      <c r="W1382" s="89" t="s">
        <v>26892</v>
      </c>
      <c r="X1382" s="89" t="s">
        <v>260</v>
      </c>
      <c r="Y1382" s="88" t="s">
        <v>26893</v>
      </c>
    </row>
    <row r="1383" spans="1:25" x14ac:dyDescent="0.3">
      <c r="A1383" s="84" t="str">
        <f t="shared" si="21"/>
        <v>dtolch</v>
      </c>
      <c r="B1383" s="88" t="s">
        <v>22509</v>
      </c>
      <c r="C1383" s="89" t="s">
        <v>22510</v>
      </c>
      <c r="D1383" s="89" t="s">
        <v>22511</v>
      </c>
      <c r="E1383" s="89" t="s">
        <v>19170</v>
      </c>
      <c r="F1383" s="88" t="s">
        <v>19171</v>
      </c>
      <c r="G1383" s="89" t="s">
        <v>19029</v>
      </c>
      <c r="H1383" s="89" t="s">
        <v>19172</v>
      </c>
      <c r="I1383" s="89" t="s">
        <v>19173</v>
      </c>
      <c r="J1383" s="88" t="s">
        <v>19174</v>
      </c>
      <c r="K1383" s="88" t="s">
        <v>19522</v>
      </c>
      <c r="L1383" s="88" t="s">
        <v>19523</v>
      </c>
      <c r="M1383" s="89" t="s">
        <v>7156</v>
      </c>
      <c r="N1383" s="89" t="s">
        <v>773</v>
      </c>
      <c r="O1383" s="90">
        <v>45732</v>
      </c>
      <c r="P1383" s="90">
        <v>45732</v>
      </c>
      <c r="Q1383" s="90">
        <v>45732</v>
      </c>
      <c r="R1383" s="89">
        <v>197</v>
      </c>
      <c r="S1383" s="89">
        <v>0</v>
      </c>
      <c r="T1383" s="89" t="s">
        <v>19176</v>
      </c>
      <c r="U1383" s="89" t="s">
        <v>22512</v>
      </c>
      <c r="W1383" s="89" t="s">
        <v>22513</v>
      </c>
      <c r="X1383" s="89" t="s">
        <v>250</v>
      </c>
      <c r="Y1383" s="88" t="s">
        <v>22514</v>
      </c>
    </row>
    <row r="1384" spans="1:25" x14ac:dyDescent="0.3">
      <c r="A1384" s="84" t="str">
        <f t="shared" si="21"/>
        <v>bguarig</v>
      </c>
      <c r="B1384" s="88" t="s">
        <v>20559</v>
      </c>
      <c r="C1384" s="89" t="s">
        <v>20560</v>
      </c>
      <c r="D1384" s="89" t="s">
        <v>20561</v>
      </c>
      <c r="E1384" s="89" t="s">
        <v>19170</v>
      </c>
      <c r="F1384" s="88" t="s">
        <v>19171</v>
      </c>
      <c r="G1384" s="89" t="s">
        <v>19029</v>
      </c>
      <c r="H1384" s="89" t="s">
        <v>19172</v>
      </c>
      <c r="I1384" s="89" t="s">
        <v>19173</v>
      </c>
      <c r="J1384" s="88" t="s">
        <v>19189</v>
      </c>
      <c r="K1384" s="88" t="s">
        <v>19345</v>
      </c>
      <c r="L1384" s="88" t="s">
        <v>19837</v>
      </c>
      <c r="M1384" s="89" t="s">
        <v>6275</v>
      </c>
      <c r="N1384" s="89" t="s">
        <v>318</v>
      </c>
      <c r="O1384" s="90">
        <v>45732</v>
      </c>
      <c r="P1384" s="90">
        <v>45732</v>
      </c>
      <c r="Q1384" s="90">
        <v>45732</v>
      </c>
      <c r="R1384" s="89">
        <v>197</v>
      </c>
      <c r="S1384" s="89">
        <v>0</v>
      </c>
      <c r="T1384" s="89" t="s">
        <v>19176</v>
      </c>
      <c r="U1384" s="89" t="s">
        <v>20562</v>
      </c>
      <c r="W1384" s="89" t="s">
        <v>20563</v>
      </c>
      <c r="X1384" s="89" t="s">
        <v>318</v>
      </c>
      <c r="Y1384" s="88" t="s">
        <v>20564</v>
      </c>
    </row>
    <row r="1385" spans="1:25" x14ac:dyDescent="0.3">
      <c r="A1385" s="84" t="str">
        <f t="shared" si="21"/>
        <v>pbrady</v>
      </c>
      <c r="B1385" s="88" t="s">
        <v>27755</v>
      </c>
      <c r="C1385" s="89" t="s">
        <v>27756</v>
      </c>
      <c r="D1385" s="89" t="s">
        <v>27757</v>
      </c>
      <c r="E1385" s="89" t="s">
        <v>5630</v>
      </c>
      <c r="F1385" s="88" t="s">
        <v>19171</v>
      </c>
      <c r="G1385" s="89" t="s">
        <v>19029</v>
      </c>
      <c r="H1385" s="89" t="s">
        <v>19172</v>
      </c>
      <c r="I1385" s="89" t="s">
        <v>19173</v>
      </c>
      <c r="J1385" s="88" t="s">
        <v>19189</v>
      </c>
      <c r="K1385" s="88" t="s">
        <v>19294</v>
      </c>
      <c r="L1385" s="88" t="s">
        <v>19295</v>
      </c>
      <c r="M1385" s="89" t="s">
        <v>19296</v>
      </c>
      <c r="N1385" s="89" t="s">
        <v>541</v>
      </c>
      <c r="O1385" s="90">
        <v>45739</v>
      </c>
      <c r="P1385" s="90">
        <v>45739</v>
      </c>
      <c r="Q1385" s="90">
        <v>45739</v>
      </c>
      <c r="R1385" s="89">
        <v>190</v>
      </c>
      <c r="S1385" s="89">
        <v>0</v>
      </c>
      <c r="T1385" s="89" t="s">
        <v>19176</v>
      </c>
      <c r="U1385" s="89" t="s">
        <v>17343</v>
      </c>
      <c r="W1385" s="89" t="s">
        <v>1612</v>
      </c>
      <c r="X1385" s="89" t="s">
        <v>541</v>
      </c>
      <c r="Y1385" s="88" t="s">
        <v>17344</v>
      </c>
    </row>
    <row r="1386" spans="1:25" x14ac:dyDescent="0.3">
      <c r="A1386" s="84" t="str">
        <f t="shared" si="21"/>
        <v>jcampbe</v>
      </c>
      <c r="B1386" s="88" t="s">
        <v>24180</v>
      </c>
      <c r="C1386" s="89" t="s">
        <v>24181</v>
      </c>
      <c r="D1386" s="89" t="s">
        <v>24182</v>
      </c>
      <c r="E1386" s="89" t="s">
        <v>19170</v>
      </c>
      <c r="F1386" s="88" t="s">
        <v>19171</v>
      </c>
      <c r="G1386" s="89" t="s">
        <v>19029</v>
      </c>
      <c r="H1386" s="89" t="s">
        <v>19172</v>
      </c>
      <c r="I1386" s="89" t="s">
        <v>19173</v>
      </c>
      <c r="J1386" s="88" t="s">
        <v>19189</v>
      </c>
      <c r="K1386" s="88" t="s">
        <v>19333</v>
      </c>
      <c r="L1386" s="88" t="s">
        <v>19334</v>
      </c>
      <c r="M1386" s="89" t="s">
        <v>9382</v>
      </c>
      <c r="N1386" s="89" t="s">
        <v>366</v>
      </c>
      <c r="O1386" s="90">
        <v>45739</v>
      </c>
      <c r="P1386" s="90">
        <v>45739</v>
      </c>
      <c r="Q1386" s="90">
        <v>45739</v>
      </c>
      <c r="R1386" s="89">
        <v>190</v>
      </c>
      <c r="S1386" s="89">
        <v>0</v>
      </c>
      <c r="T1386" s="89" t="s">
        <v>19176</v>
      </c>
      <c r="U1386" s="89" t="s">
        <v>24183</v>
      </c>
      <c r="W1386" s="89" t="s">
        <v>24184</v>
      </c>
      <c r="X1386" s="89" t="s">
        <v>1153</v>
      </c>
      <c r="Y1386" s="88" t="s">
        <v>24185</v>
      </c>
    </row>
    <row r="1387" spans="1:25" x14ac:dyDescent="0.3">
      <c r="A1387" s="84" t="str">
        <f t="shared" si="21"/>
        <v>jhrenov</v>
      </c>
      <c r="B1387" s="88" t="s">
        <v>24737</v>
      </c>
      <c r="C1387" s="89" t="s">
        <v>24738</v>
      </c>
      <c r="D1387" s="89" t="s">
        <v>24739</v>
      </c>
      <c r="E1387" s="89" t="s">
        <v>5630</v>
      </c>
      <c r="F1387" s="88" t="s">
        <v>19171</v>
      </c>
      <c r="G1387" s="89" t="s">
        <v>19029</v>
      </c>
      <c r="H1387" s="89" t="s">
        <v>19172</v>
      </c>
      <c r="I1387" s="89" t="s">
        <v>19173</v>
      </c>
      <c r="J1387" s="88" t="s">
        <v>19189</v>
      </c>
      <c r="K1387" s="88" t="s">
        <v>19333</v>
      </c>
      <c r="L1387" s="88" t="s">
        <v>19467</v>
      </c>
      <c r="M1387" s="89" t="s">
        <v>9084</v>
      </c>
      <c r="N1387" s="89" t="s">
        <v>260</v>
      </c>
      <c r="O1387" s="90">
        <v>45760</v>
      </c>
      <c r="P1387" s="90">
        <v>45760</v>
      </c>
      <c r="Q1387" s="90">
        <v>45760</v>
      </c>
      <c r="R1387" s="89">
        <v>169</v>
      </c>
      <c r="S1387" s="89">
        <v>0</v>
      </c>
      <c r="T1387" s="89" t="s">
        <v>19193</v>
      </c>
      <c r="U1387" s="89" t="s">
        <v>10674</v>
      </c>
      <c r="W1387" s="89" t="s">
        <v>4039</v>
      </c>
      <c r="X1387" s="89" t="s">
        <v>416</v>
      </c>
      <c r="Y1387" s="88" t="s">
        <v>10675</v>
      </c>
    </row>
    <row r="1388" spans="1:25" x14ac:dyDescent="0.3">
      <c r="A1388" s="84" t="str">
        <f t="shared" si="21"/>
        <v>mbartra</v>
      </c>
      <c r="B1388" s="88" t="s">
        <v>26451</v>
      </c>
      <c r="C1388" s="89" t="s">
        <v>26452</v>
      </c>
      <c r="D1388" s="89" t="s">
        <v>26453</v>
      </c>
      <c r="E1388" s="89" t="s">
        <v>19170</v>
      </c>
      <c r="F1388" s="88" t="s">
        <v>19171</v>
      </c>
      <c r="G1388" s="89" t="s">
        <v>19029</v>
      </c>
      <c r="H1388" s="89" t="s">
        <v>19172</v>
      </c>
      <c r="I1388" s="89" t="s">
        <v>19173</v>
      </c>
      <c r="J1388" s="88" t="s">
        <v>19189</v>
      </c>
      <c r="K1388" s="88" t="s">
        <v>19333</v>
      </c>
      <c r="L1388" s="88" t="s">
        <v>19447</v>
      </c>
      <c r="M1388" s="89" t="s">
        <v>9382</v>
      </c>
      <c r="N1388" s="89" t="s">
        <v>366</v>
      </c>
      <c r="O1388" s="90">
        <v>45753</v>
      </c>
      <c r="P1388" s="90">
        <v>45753</v>
      </c>
      <c r="Q1388" s="90">
        <v>45753</v>
      </c>
      <c r="R1388" s="89">
        <v>176</v>
      </c>
      <c r="S1388" s="89">
        <v>0</v>
      </c>
      <c r="T1388" s="89" t="s">
        <v>19193</v>
      </c>
      <c r="U1388" s="89" t="s">
        <v>26454</v>
      </c>
      <c r="W1388" s="89" t="s">
        <v>1152</v>
      </c>
      <c r="X1388" s="89" t="s">
        <v>1153</v>
      </c>
      <c r="Y1388" s="88" t="s">
        <v>26455</v>
      </c>
    </row>
    <row r="1389" spans="1:25" x14ac:dyDescent="0.3">
      <c r="A1389" s="84" t="str">
        <f t="shared" si="21"/>
        <v>jgraydo</v>
      </c>
      <c r="B1389" s="88" t="s">
        <v>24602</v>
      </c>
      <c r="C1389" s="89" t="s">
        <v>24603</v>
      </c>
      <c r="D1389" s="89" t="s">
        <v>24604</v>
      </c>
      <c r="E1389" s="89" t="s">
        <v>5630</v>
      </c>
      <c r="F1389" s="88" t="s">
        <v>19215</v>
      </c>
      <c r="G1389" s="89" t="s">
        <v>19033</v>
      </c>
      <c r="H1389" s="89" t="s">
        <v>19172</v>
      </c>
      <c r="I1389" s="89" t="s">
        <v>19173</v>
      </c>
      <c r="J1389" s="88" t="s">
        <v>19174</v>
      </c>
      <c r="K1389" s="88" t="s">
        <v>19245</v>
      </c>
      <c r="L1389" s="88" t="s">
        <v>20002</v>
      </c>
      <c r="M1389" s="89" t="s">
        <v>19319</v>
      </c>
      <c r="N1389" s="89" t="s">
        <v>1675</v>
      </c>
      <c r="O1389" s="90">
        <v>45788</v>
      </c>
      <c r="P1389" s="90">
        <v>45788</v>
      </c>
      <c r="Q1389" s="90">
        <v>45788</v>
      </c>
      <c r="R1389" s="89">
        <v>141</v>
      </c>
      <c r="S1389" s="89">
        <v>0</v>
      </c>
      <c r="T1389" s="89" t="s">
        <v>19193</v>
      </c>
      <c r="U1389" s="89" t="s">
        <v>24605</v>
      </c>
      <c r="W1389" s="89" t="s">
        <v>4831</v>
      </c>
      <c r="X1389" s="89" t="s">
        <v>1675</v>
      </c>
      <c r="Y1389" s="88" t="s">
        <v>14793</v>
      </c>
    </row>
    <row r="1390" spans="1:25" x14ac:dyDescent="0.3">
      <c r="A1390" s="84" t="str">
        <f t="shared" si="21"/>
        <v>rhartle</v>
      </c>
      <c r="B1390" s="88" t="s">
        <v>28299</v>
      </c>
      <c r="C1390" s="89" t="s">
        <v>28300</v>
      </c>
      <c r="D1390" s="89" t="s">
        <v>28301</v>
      </c>
      <c r="E1390" s="89" t="s">
        <v>19170</v>
      </c>
      <c r="F1390" s="88" t="s">
        <v>19797</v>
      </c>
      <c r="G1390" s="89" t="s">
        <v>19070</v>
      </c>
      <c r="H1390" s="89" t="s">
        <v>19227</v>
      </c>
      <c r="I1390" s="89" t="s">
        <v>19173</v>
      </c>
      <c r="J1390" s="88" t="s">
        <v>19189</v>
      </c>
      <c r="K1390" s="88" t="s">
        <v>19333</v>
      </c>
      <c r="L1390" s="88" t="s">
        <v>19467</v>
      </c>
      <c r="M1390" s="89" t="s">
        <v>9084</v>
      </c>
      <c r="N1390" s="89" t="s">
        <v>260</v>
      </c>
      <c r="O1390" s="90">
        <v>45802</v>
      </c>
      <c r="P1390" s="90">
        <v>45802</v>
      </c>
      <c r="Q1390" s="90">
        <v>45802</v>
      </c>
      <c r="R1390" s="89">
        <v>127</v>
      </c>
      <c r="S1390" s="89">
        <v>0</v>
      </c>
      <c r="T1390" s="89" t="s">
        <v>19193</v>
      </c>
      <c r="U1390" s="89" t="s">
        <v>28302</v>
      </c>
      <c r="W1390" s="89" t="s">
        <v>28303</v>
      </c>
      <c r="X1390" s="89" t="s">
        <v>260</v>
      </c>
      <c r="Y1390" s="88" t="s">
        <v>25999</v>
      </c>
    </row>
    <row r="1391" spans="1:25" x14ac:dyDescent="0.3">
      <c r="A1391" s="84" t="str">
        <f t="shared" si="21"/>
        <v>mshrum</v>
      </c>
      <c r="B1391" s="88" t="s">
        <v>27242</v>
      </c>
      <c r="C1391" s="89" t="s">
        <v>27243</v>
      </c>
      <c r="D1391" s="89" t="s">
        <v>27244</v>
      </c>
      <c r="E1391" s="89" t="s">
        <v>5630</v>
      </c>
      <c r="F1391" s="88" t="s">
        <v>19215</v>
      </c>
      <c r="G1391" s="89" t="s">
        <v>19033</v>
      </c>
      <c r="H1391" s="89" t="s">
        <v>19172</v>
      </c>
      <c r="I1391" s="89" t="s">
        <v>19173</v>
      </c>
      <c r="J1391" s="88" t="s">
        <v>19174</v>
      </c>
      <c r="K1391" s="88" t="s">
        <v>19401</v>
      </c>
      <c r="L1391" s="88" t="s">
        <v>19764</v>
      </c>
      <c r="M1391" s="89" t="s">
        <v>8645</v>
      </c>
      <c r="N1391" s="89" t="s">
        <v>407</v>
      </c>
      <c r="O1391" s="90">
        <v>45816</v>
      </c>
      <c r="P1391" s="90">
        <v>45816</v>
      </c>
      <c r="Q1391" s="90">
        <v>45816</v>
      </c>
      <c r="R1391" s="89">
        <v>113</v>
      </c>
      <c r="S1391" s="89">
        <v>0</v>
      </c>
      <c r="T1391" s="89" t="s">
        <v>19193</v>
      </c>
      <c r="U1391" s="89" t="s">
        <v>11107</v>
      </c>
      <c r="W1391" s="89" t="s">
        <v>11108</v>
      </c>
      <c r="X1391" s="89" t="s">
        <v>983</v>
      </c>
      <c r="Y1391" s="88" t="s">
        <v>11109</v>
      </c>
    </row>
    <row r="1392" spans="1:25" x14ac:dyDescent="0.3">
      <c r="A1392" s="84" t="str">
        <f t="shared" si="21"/>
        <v>rwilder</v>
      </c>
      <c r="B1392" s="88" t="s">
        <v>28884</v>
      </c>
      <c r="C1392" s="89" t="s">
        <v>28885</v>
      </c>
      <c r="D1392" s="89" t="s">
        <v>28886</v>
      </c>
      <c r="E1392" s="89" t="s">
        <v>5630</v>
      </c>
      <c r="F1392" s="88" t="s">
        <v>19372</v>
      </c>
      <c r="G1392" s="89" t="s">
        <v>19373</v>
      </c>
      <c r="H1392" s="89" t="s">
        <v>19172</v>
      </c>
      <c r="I1392" s="89" t="s">
        <v>19173</v>
      </c>
      <c r="J1392" s="88" t="s">
        <v>19189</v>
      </c>
      <c r="K1392" s="88" t="s">
        <v>19374</v>
      </c>
      <c r="L1392" s="88" t="s">
        <v>19375</v>
      </c>
      <c r="M1392" s="89" t="s">
        <v>19376</v>
      </c>
      <c r="N1392" s="89" t="s">
        <v>575</v>
      </c>
      <c r="O1392" s="90">
        <v>45816</v>
      </c>
      <c r="P1392" s="90">
        <v>45816</v>
      </c>
      <c r="Q1392" s="90">
        <v>45816</v>
      </c>
      <c r="R1392" s="89">
        <v>113</v>
      </c>
      <c r="S1392" s="89">
        <v>0</v>
      </c>
      <c r="T1392" s="89" t="s">
        <v>19193</v>
      </c>
      <c r="U1392" s="89" t="s">
        <v>28887</v>
      </c>
      <c r="W1392" s="89" t="s">
        <v>28888</v>
      </c>
      <c r="X1392" s="89" t="s">
        <v>575</v>
      </c>
      <c r="Y1392" s="88" t="s">
        <v>28889</v>
      </c>
    </row>
    <row r="1393" spans="1:25" x14ac:dyDescent="0.3">
      <c r="A1393" s="84" t="str">
        <f t="shared" si="21"/>
        <v>hkamali</v>
      </c>
      <c r="B1393" s="88" t="s">
        <v>23709</v>
      </c>
      <c r="C1393" s="89" t="s">
        <v>23710</v>
      </c>
      <c r="D1393" s="89" t="s">
        <v>23711</v>
      </c>
      <c r="E1393" s="89" t="s">
        <v>5630</v>
      </c>
      <c r="F1393" s="88" t="s">
        <v>19797</v>
      </c>
      <c r="G1393" s="89" t="s">
        <v>19070</v>
      </c>
      <c r="H1393" s="89" t="s">
        <v>19227</v>
      </c>
      <c r="I1393" s="89" t="s">
        <v>19173</v>
      </c>
      <c r="J1393" s="88" t="s">
        <v>19174</v>
      </c>
      <c r="K1393" s="88" t="s">
        <v>19245</v>
      </c>
      <c r="L1393" s="88" t="s">
        <v>19318</v>
      </c>
      <c r="M1393" s="89" t="s">
        <v>19319</v>
      </c>
      <c r="N1393" s="89" t="s">
        <v>1675</v>
      </c>
      <c r="O1393" s="90">
        <v>45823</v>
      </c>
      <c r="P1393" s="90">
        <v>45823</v>
      </c>
      <c r="Q1393" s="90">
        <v>45823</v>
      </c>
      <c r="R1393" s="89">
        <v>106</v>
      </c>
      <c r="S1393" s="89">
        <v>0</v>
      </c>
      <c r="T1393" s="89" t="s">
        <v>19193</v>
      </c>
      <c r="U1393" s="89" t="s">
        <v>23712</v>
      </c>
      <c r="W1393" s="89" t="s">
        <v>232</v>
      </c>
      <c r="X1393" s="89" t="s">
        <v>1675</v>
      </c>
      <c r="Y1393" s="88" t="s">
        <v>10107</v>
      </c>
    </row>
    <row r="1394" spans="1:25" x14ac:dyDescent="0.3">
      <c r="A1394" s="84" t="str">
        <f t="shared" si="21"/>
        <v>drobins</v>
      </c>
      <c r="B1394" s="88" t="s">
        <v>22393</v>
      </c>
      <c r="C1394" s="89" t="s">
        <v>22394</v>
      </c>
      <c r="D1394" s="89" t="s">
        <v>22395</v>
      </c>
      <c r="E1394" s="89" t="s">
        <v>19170</v>
      </c>
      <c r="F1394" s="88" t="s">
        <v>19632</v>
      </c>
      <c r="G1394" s="89" t="s">
        <v>19633</v>
      </c>
      <c r="H1394" s="89" t="s">
        <v>19172</v>
      </c>
      <c r="I1394" s="89" t="s">
        <v>19173</v>
      </c>
      <c r="J1394" s="88" t="s">
        <v>19189</v>
      </c>
      <c r="K1394" s="88" t="s">
        <v>19374</v>
      </c>
      <c r="L1394" s="88" t="s">
        <v>19375</v>
      </c>
      <c r="M1394" s="89" t="s">
        <v>19376</v>
      </c>
      <c r="N1394" s="89" t="s">
        <v>575</v>
      </c>
      <c r="O1394" s="90">
        <v>45837</v>
      </c>
      <c r="P1394" s="90">
        <v>45837</v>
      </c>
      <c r="Q1394" s="90">
        <v>45837</v>
      </c>
      <c r="R1394" s="89">
        <v>92</v>
      </c>
      <c r="S1394" s="89">
        <v>0</v>
      </c>
      <c r="T1394" s="89" t="s">
        <v>19193</v>
      </c>
      <c r="U1394" s="89" t="s">
        <v>22396</v>
      </c>
      <c r="W1394" s="89" t="s">
        <v>22397</v>
      </c>
      <c r="X1394" s="89" t="s">
        <v>575</v>
      </c>
      <c r="Y1394" s="88" t="s">
        <v>22398</v>
      </c>
    </row>
    <row r="1395" spans="1:25" x14ac:dyDescent="0.3">
      <c r="A1395" s="84" t="str">
        <f t="shared" si="21"/>
        <v>jfulfor</v>
      </c>
      <c r="B1395" s="88" t="s">
        <v>24523</v>
      </c>
      <c r="C1395" s="89" t="s">
        <v>24524</v>
      </c>
      <c r="D1395" s="89" t="s">
        <v>24525</v>
      </c>
      <c r="E1395" s="89" t="s">
        <v>5630</v>
      </c>
      <c r="F1395" s="88" t="s">
        <v>19171</v>
      </c>
      <c r="G1395" s="89" t="s">
        <v>19029</v>
      </c>
      <c r="H1395" s="89" t="s">
        <v>19172</v>
      </c>
      <c r="I1395" s="89" t="s">
        <v>19173</v>
      </c>
      <c r="J1395" s="88" t="s">
        <v>19174</v>
      </c>
      <c r="K1395" s="88" t="s">
        <v>19522</v>
      </c>
      <c r="L1395" s="88" t="s">
        <v>19523</v>
      </c>
      <c r="M1395" s="89" t="s">
        <v>7156</v>
      </c>
      <c r="N1395" s="89" t="s">
        <v>773</v>
      </c>
      <c r="O1395" s="90">
        <v>45837</v>
      </c>
      <c r="P1395" s="90">
        <v>45837</v>
      </c>
      <c r="Q1395" s="90">
        <v>45837</v>
      </c>
      <c r="R1395" s="89">
        <v>92</v>
      </c>
      <c r="S1395" s="89">
        <v>0</v>
      </c>
      <c r="T1395" s="89" t="s">
        <v>19193</v>
      </c>
      <c r="U1395" s="89" t="s">
        <v>24526</v>
      </c>
      <c r="V1395" s="89" t="s">
        <v>24527</v>
      </c>
      <c r="W1395" s="89" t="s">
        <v>4985</v>
      </c>
      <c r="X1395" s="89" t="s">
        <v>773</v>
      </c>
      <c r="Y1395" s="88" t="s">
        <v>9861</v>
      </c>
    </row>
    <row r="1396" spans="1:25" x14ac:dyDescent="0.3">
      <c r="A1396" s="84" t="str">
        <f t="shared" si="21"/>
        <v>ewallac</v>
      </c>
      <c r="B1396" s="88" t="s">
        <v>23030</v>
      </c>
      <c r="C1396" s="89" t="s">
        <v>23031</v>
      </c>
      <c r="D1396" s="89" t="s">
        <v>23032</v>
      </c>
      <c r="E1396" s="89" t="s">
        <v>19170</v>
      </c>
      <c r="F1396" s="88" t="s">
        <v>19797</v>
      </c>
      <c r="G1396" s="89" t="s">
        <v>19070</v>
      </c>
      <c r="H1396" s="89" t="s">
        <v>19227</v>
      </c>
      <c r="I1396" s="89" t="s">
        <v>19173</v>
      </c>
      <c r="J1396" s="88" t="s">
        <v>19189</v>
      </c>
      <c r="K1396" s="88" t="s">
        <v>19374</v>
      </c>
      <c r="L1396" s="88" t="s">
        <v>19492</v>
      </c>
      <c r="M1396" s="89" t="s">
        <v>19493</v>
      </c>
      <c r="N1396" s="89" t="s">
        <v>268</v>
      </c>
      <c r="O1396" s="90">
        <v>45844</v>
      </c>
      <c r="P1396" s="90">
        <v>45844</v>
      </c>
      <c r="Q1396" s="90">
        <v>45844</v>
      </c>
      <c r="R1396" s="89">
        <v>85</v>
      </c>
      <c r="S1396" s="89">
        <v>0</v>
      </c>
      <c r="T1396" s="89" t="s">
        <v>19219</v>
      </c>
      <c r="U1396" s="89" t="s">
        <v>23033</v>
      </c>
      <c r="W1396" s="89" t="s">
        <v>915</v>
      </c>
      <c r="X1396" s="89" t="s">
        <v>268</v>
      </c>
      <c r="Y1396" s="88" t="s">
        <v>23034</v>
      </c>
    </row>
    <row r="1397" spans="1:25" x14ac:dyDescent="0.3">
      <c r="A1397" s="84" t="str">
        <f t="shared" si="21"/>
        <v>mhowson</v>
      </c>
      <c r="B1397" s="88" t="s">
        <v>26852</v>
      </c>
      <c r="C1397" s="89" t="s">
        <v>26853</v>
      </c>
      <c r="D1397" s="89" t="s">
        <v>26854</v>
      </c>
      <c r="E1397" s="89" t="s">
        <v>19170</v>
      </c>
      <c r="F1397" s="88" t="s">
        <v>19797</v>
      </c>
      <c r="G1397" s="89" t="s">
        <v>19070</v>
      </c>
      <c r="H1397" s="89" t="s">
        <v>19227</v>
      </c>
      <c r="I1397" s="89" t="s">
        <v>19173</v>
      </c>
      <c r="J1397" s="88" t="s">
        <v>19189</v>
      </c>
      <c r="K1397" s="88" t="s">
        <v>19374</v>
      </c>
      <c r="L1397" s="88" t="s">
        <v>19375</v>
      </c>
      <c r="M1397" s="89" t="s">
        <v>19376</v>
      </c>
      <c r="N1397" s="89" t="s">
        <v>575</v>
      </c>
      <c r="O1397" s="90">
        <v>45851</v>
      </c>
      <c r="P1397" s="90">
        <v>45851</v>
      </c>
      <c r="Q1397" s="90">
        <v>45851</v>
      </c>
      <c r="R1397" s="89">
        <v>78</v>
      </c>
      <c r="S1397" s="89">
        <v>0</v>
      </c>
      <c r="T1397" s="89" t="s">
        <v>19219</v>
      </c>
      <c r="U1397" s="89" t="s">
        <v>26855</v>
      </c>
      <c r="W1397" s="89" t="s">
        <v>26856</v>
      </c>
      <c r="X1397" s="89" t="s">
        <v>575</v>
      </c>
      <c r="Y1397" s="88" t="s">
        <v>26857</v>
      </c>
    </row>
    <row r="1398" spans="1:25" x14ac:dyDescent="0.3">
      <c r="A1398" s="84" t="str">
        <f t="shared" si="21"/>
        <v>dyork</v>
      </c>
      <c r="B1398" s="88" t="s">
        <v>22589</v>
      </c>
      <c r="C1398" s="89" t="s">
        <v>22590</v>
      </c>
      <c r="D1398" s="89" t="s">
        <v>22591</v>
      </c>
      <c r="E1398" s="89" t="s">
        <v>5630</v>
      </c>
      <c r="F1398" s="88" t="s">
        <v>19171</v>
      </c>
      <c r="G1398" s="89" t="s">
        <v>19029</v>
      </c>
      <c r="H1398" s="89" t="s">
        <v>19172</v>
      </c>
      <c r="I1398" s="89" t="s">
        <v>19173</v>
      </c>
      <c r="J1398" s="88" t="s">
        <v>19189</v>
      </c>
      <c r="K1398" s="88" t="s">
        <v>19333</v>
      </c>
      <c r="L1398" s="88" t="s">
        <v>19447</v>
      </c>
      <c r="M1398" s="89" t="s">
        <v>9382</v>
      </c>
      <c r="N1398" s="89" t="s">
        <v>366</v>
      </c>
      <c r="O1398" s="90">
        <v>45865</v>
      </c>
      <c r="P1398" s="90">
        <v>45865</v>
      </c>
      <c r="Q1398" s="90">
        <v>45865</v>
      </c>
      <c r="R1398" s="89">
        <v>64</v>
      </c>
      <c r="S1398" s="89">
        <v>0</v>
      </c>
      <c r="T1398" s="89" t="s">
        <v>19219</v>
      </c>
      <c r="U1398" s="89" t="s">
        <v>15059</v>
      </c>
      <c r="W1398" s="89" t="s">
        <v>4359</v>
      </c>
      <c r="X1398" s="89" t="s">
        <v>366</v>
      </c>
      <c r="Y1398" s="88" t="s">
        <v>22592</v>
      </c>
    </row>
    <row r="1399" spans="1:25" x14ac:dyDescent="0.3">
      <c r="A1399" s="84" t="str">
        <f t="shared" si="21"/>
        <v>tbroden</v>
      </c>
      <c r="B1399" s="88" t="s">
        <v>29483</v>
      </c>
      <c r="C1399" s="89" t="s">
        <v>29484</v>
      </c>
      <c r="D1399" s="89" t="s">
        <v>29485</v>
      </c>
      <c r="E1399" s="89" t="s">
        <v>19170</v>
      </c>
      <c r="F1399" s="88" t="s">
        <v>19181</v>
      </c>
      <c r="G1399" s="89" t="s">
        <v>19030</v>
      </c>
      <c r="H1399" s="89" t="s">
        <v>19172</v>
      </c>
      <c r="I1399" s="89" t="s">
        <v>19173</v>
      </c>
      <c r="J1399" s="88" t="s">
        <v>19174</v>
      </c>
      <c r="K1399" s="88" t="s">
        <v>19401</v>
      </c>
      <c r="L1399" s="88" t="s">
        <v>20201</v>
      </c>
      <c r="M1399" s="89" t="s">
        <v>17220</v>
      </c>
      <c r="N1399" s="89" t="s">
        <v>297</v>
      </c>
      <c r="O1399" s="90">
        <v>45858</v>
      </c>
      <c r="P1399" s="90">
        <v>45858</v>
      </c>
      <c r="Q1399" s="90">
        <v>45858</v>
      </c>
      <c r="R1399" s="89">
        <v>71</v>
      </c>
      <c r="S1399" s="89">
        <v>0</v>
      </c>
      <c r="T1399" s="89" t="s">
        <v>19219</v>
      </c>
      <c r="U1399" s="89" t="s">
        <v>29486</v>
      </c>
      <c r="W1399" s="89" t="s">
        <v>13554</v>
      </c>
      <c r="X1399" s="89" t="s">
        <v>287</v>
      </c>
      <c r="Y1399" s="88" t="s">
        <v>29487</v>
      </c>
    </row>
    <row r="1400" spans="1:25" x14ac:dyDescent="0.3">
      <c r="A1400" s="84" t="str">
        <f t="shared" si="21"/>
        <v>mgonzal</v>
      </c>
      <c r="B1400" s="88" t="s">
        <v>26783</v>
      </c>
      <c r="C1400" s="89" t="s">
        <v>26784</v>
      </c>
      <c r="D1400" s="89" t="s">
        <v>26785</v>
      </c>
      <c r="E1400" s="89" t="s">
        <v>5630</v>
      </c>
      <c r="F1400" s="88" t="s">
        <v>19797</v>
      </c>
      <c r="G1400" s="89" t="s">
        <v>19070</v>
      </c>
      <c r="H1400" s="89" t="s">
        <v>19227</v>
      </c>
      <c r="I1400" s="89" t="s">
        <v>19173</v>
      </c>
      <c r="J1400" s="88" t="s">
        <v>19174</v>
      </c>
      <c r="K1400" s="88" t="s">
        <v>19216</v>
      </c>
      <c r="L1400" s="88" t="s">
        <v>19237</v>
      </c>
      <c r="M1400" s="89" t="s">
        <v>19238</v>
      </c>
      <c r="N1400" s="89" t="s">
        <v>250</v>
      </c>
      <c r="O1400" s="90">
        <v>45865</v>
      </c>
      <c r="P1400" s="90">
        <v>45865</v>
      </c>
      <c r="Q1400" s="90">
        <v>45865</v>
      </c>
      <c r="R1400" s="89">
        <v>64</v>
      </c>
      <c r="S1400" s="89">
        <v>0</v>
      </c>
      <c r="T1400" s="89" t="s">
        <v>19219</v>
      </c>
      <c r="U1400" s="89" t="s">
        <v>26786</v>
      </c>
      <c r="W1400" s="89" t="s">
        <v>26787</v>
      </c>
      <c r="X1400" s="89" t="s">
        <v>250</v>
      </c>
      <c r="Y1400" s="88" t="s">
        <v>13002</v>
      </c>
    </row>
    <row r="1401" spans="1:25" x14ac:dyDescent="0.3">
      <c r="A1401" s="84" t="str">
        <f t="shared" si="21"/>
        <v>lauzenn</v>
      </c>
      <c r="B1401" s="88" t="s">
        <v>26155</v>
      </c>
      <c r="C1401" s="89" t="s">
        <v>26156</v>
      </c>
      <c r="D1401" s="89" t="s">
        <v>26157</v>
      </c>
      <c r="E1401" s="89" t="s">
        <v>5630</v>
      </c>
      <c r="F1401" s="88" t="s">
        <v>19272</v>
      </c>
      <c r="G1401" s="89" t="s">
        <v>19048</v>
      </c>
      <c r="H1401" s="89" t="s">
        <v>19227</v>
      </c>
      <c r="I1401" s="89" t="s">
        <v>19173</v>
      </c>
      <c r="J1401" s="88" t="s">
        <v>19174</v>
      </c>
      <c r="K1401" s="88" t="s">
        <v>19258</v>
      </c>
      <c r="L1401" s="88" t="s">
        <v>19259</v>
      </c>
      <c r="M1401" s="89" t="s">
        <v>19260</v>
      </c>
      <c r="N1401" s="89" t="s">
        <v>279</v>
      </c>
      <c r="O1401" s="90">
        <v>45858</v>
      </c>
      <c r="P1401" s="90">
        <v>45858</v>
      </c>
      <c r="Q1401" s="90">
        <v>45858</v>
      </c>
      <c r="R1401" s="89">
        <v>71</v>
      </c>
      <c r="S1401" s="89">
        <v>0</v>
      </c>
      <c r="T1401" s="89" t="s">
        <v>19219</v>
      </c>
      <c r="U1401" s="89" t="s">
        <v>26158</v>
      </c>
      <c r="W1401" s="89" t="s">
        <v>26159</v>
      </c>
      <c r="X1401" s="89" t="s">
        <v>279</v>
      </c>
      <c r="Y1401" s="88" t="s">
        <v>12481</v>
      </c>
    </row>
    <row r="1402" spans="1:25" x14ac:dyDescent="0.3">
      <c r="A1402" s="84" t="str">
        <f t="shared" si="21"/>
        <v>bshelto</v>
      </c>
      <c r="B1402" s="88" t="s">
        <v>20791</v>
      </c>
      <c r="C1402" s="89" t="s">
        <v>20792</v>
      </c>
      <c r="D1402" s="89" t="s">
        <v>20793</v>
      </c>
      <c r="E1402" s="89" t="s">
        <v>5630</v>
      </c>
      <c r="F1402" s="88" t="s">
        <v>19215</v>
      </c>
      <c r="G1402" s="89" t="s">
        <v>19033</v>
      </c>
      <c r="H1402" s="89" t="s">
        <v>19172</v>
      </c>
      <c r="I1402" s="89" t="s">
        <v>19173</v>
      </c>
      <c r="J1402" s="88" t="s">
        <v>19189</v>
      </c>
      <c r="K1402" s="88" t="s">
        <v>19333</v>
      </c>
      <c r="L1402" s="88" t="s">
        <v>19447</v>
      </c>
      <c r="M1402" s="89" t="s">
        <v>9382</v>
      </c>
      <c r="N1402" s="89" t="s">
        <v>366</v>
      </c>
      <c r="O1402" s="90">
        <v>45865</v>
      </c>
      <c r="P1402" s="90">
        <v>45865</v>
      </c>
      <c r="Q1402" s="90">
        <v>45865</v>
      </c>
      <c r="R1402" s="89">
        <v>64</v>
      </c>
      <c r="S1402" s="89">
        <v>0</v>
      </c>
      <c r="T1402" s="89" t="s">
        <v>19219</v>
      </c>
      <c r="U1402" s="89" t="s">
        <v>20794</v>
      </c>
      <c r="W1402" s="89" t="s">
        <v>20795</v>
      </c>
      <c r="X1402" s="89" t="s">
        <v>407</v>
      </c>
      <c r="Y1402" s="88" t="s">
        <v>20796</v>
      </c>
    </row>
    <row r="1403" spans="1:25" x14ac:dyDescent="0.3">
      <c r="A1403" s="84" t="str">
        <f t="shared" si="21"/>
        <v>tatwate</v>
      </c>
      <c r="B1403" s="88" t="s">
        <v>29455</v>
      </c>
      <c r="C1403" s="89" t="s">
        <v>29456</v>
      </c>
      <c r="D1403" s="89" t="s">
        <v>29457</v>
      </c>
      <c r="E1403" s="89" t="s">
        <v>5630</v>
      </c>
      <c r="F1403" s="88" t="s">
        <v>19171</v>
      </c>
      <c r="G1403" s="89" t="s">
        <v>19029</v>
      </c>
      <c r="H1403" s="89" t="s">
        <v>19172</v>
      </c>
      <c r="I1403" s="89" t="s">
        <v>19173</v>
      </c>
      <c r="J1403" s="88" t="s">
        <v>19189</v>
      </c>
      <c r="K1403" s="88" t="s">
        <v>19217</v>
      </c>
      <c r="L1403" s="88" t="s">
        <v>19824</v>
      </c>
      <c r="M1403" s="89" t="s">
        <v>19825</v>
      </c>
      <c r="N1403" s="89" t="s">
        <v>752</v>
      </c>
      <c r="O1403" s="90">
        <v>45872</v>
      </c>
      <c r="P1403" s="90">
        <v>45872</v>
      </c>
      <c r="Q1403" s="90">
        <v>45872</v>
      </c>
      <c r="R1403" s="89">
        <v>57</v>
      </c>
      <c r="S1403" s="89">
        <v>0</v>
      </c>
      <c r="T1403" s="89" t="s">
        <v>19448</v>
      </c>
      <c r="U1403" s="89" t="s">
        <v>31108</v>
      </c>
      <c r="W1403" s="89" t="s">
        <v>24875</v>
      </c>
      <c r="X1403" s="89" t="s">
        <v>752</v>
      </c>
      <c r="Y1403" s="88" t="s">
        <v>24876</v>
      </c>
    </row>
    <row r="1404" spans="1:25" x14ac:dyDescent="0.3">
      <c r="A1404" s="84" t="str">
        <f t="shared" si="21"/>
        <v>mlopeza</v>
      </c>
      <c r="B1404" s="88" t="s">
        <v>26910</v>
      </c>
      <c r="C1404" s="89" t="s">
        <v>26911</v>
      </c>
      <c r="D1404" s="89" t="s">
        <v>26912</v>
      </c>
      <c r="E1404" s="89" t="s">
        <v>5630</v>
      </c>
      <c r="F1404" s="88" t="s">
        <v>19181</v>
      </c>
      <c r="G1404" s="89" t="s">
        <v>19030</v>
      </c>
      <c r="H1404" s="89" t="s">
        <v>19172</v>
      </c>
      <c r="I1404" s="89" t="s">
        <v>19173</v>
      </c>
      <c r="J1404" s="88" t="s">
        <v>19174</v>
      </c>
      <c r="K1404" s="88" t="s">
        <v>19175</v>
      </c>
      <c r="L1404" s="88" t="s">
        <v>16610</v>
      </c>
      <c r="M1404" s="89" t="s">
        <v>9597</v>
      </c>
      <c r="N1404" s="89" t="s">
        <v>219</v>
      </c>
      <c r="O1404" s="90">
        <v>45872</v>
      </c>
      <c r="P1404" s="90">
        <v>45872</v>
      </c>
      <c r="Q1404" s="90">
        <v>45872</v>
      </c>
      <c r="R1404" s="89">
        <v>57</v>
      </c>
      <c r="S1404" s="89">
        <v>0</v>
      </c>
      <c r="T1404" s="89" t="s">
        <v>19448</v>
      </c>
      <c r="U1404" s="89" t="s">
        <v>9402</v>
      </c>
      <c r="W1404" s="89" t="s">
        <v>26913</v>
      </c>
      <c r="X1404" s="89" t="s">
        <v>219</v>
      </c>
      <c r="Y1404" s="88" t="s">
        <v>9404</v>
      </c>
    </row>
    <row r="1405" spans="1:25" x14ac:dyDescent="0.3">
      <c r="A1405" s="84" t="str">
        <f t="shared" si="21"/>
        <v>jmoore0</v>
      </c>
      <c r="B1405" s="88" t="s">
        <v>25147</v>
      </c>
      <c r="C1405" s="89" t="s">
        <v>25148</v>
      </c>
      <c r="D1405" s="89" t="s">
        <v>25149</v>
      </c>
      <c r="E1405" s="89" t="s">
        <v>5630</v>
      </c>
      <c r="F1405" s="88" t="s">
        <v>19181</v>
      </c>
      <c r="G1405" s="89" t="s">
        <v>19030</v>
      </c>
      <c r="H1405" s="89" t="s">
        <v>19172</v>
      </c>
      <c r="I1405" s="89" t="s">
        <v>19173</v>
      </c>
      <c r="J1405" s="88" t="s">
        <v>19174</v>
      </c>
      <c r="K1405" s="88" t="s">
        <v>19401</v>
      </c>
      <c r="L1405" s="88" t="s">
        <v>19764</v>
      </c>
      <c r="M1405" s="89" t="s">
        <v>8645</v>
      </c>
      <c r="N1405" s="89" t="s">
        <v>407</v>
      </c>
      <c r="O1405" s="90">
        <v>45872</v>
      </c>
      <c r="P1405" s="90">
        <v>45872</v>
      </c>
      <c r="Q1405" s="90">
        <v>45872</v>
      </c>
      <c r="R1405" s="89">
        <v>57</v>
      </c>
      <c r="S1405" s="89">
        <v>0</v>
      </c>
      <c r="T1405" s="89" t="s">
        <v>19448</v>
      </c>
      <c r="U1405" s="89" t="s">
        <v>8713</v>
      </c>
      <c r="W1405" s="89" t="s">
        <v>2671</v>
      </c>
      <c r="X1405" s="89" t="s">
        <v>983</v>
      </c>
      <c r="Y1405" s="88" t="s">
        <v>4179</v>
      </c>
    </row>
    <row r="1406" spans="1:25" x14ac:dyDescent="0.3">
      <c r="A1406" s="84" t="str">
        <f t="shared" si="21"/>
        <v>jdarrow</v>
      </c>
      <c r="B1406" s="88" t="s">
        <v>24300</v>
      </c>
      <c r="C1406" s="89" t="s">
        <v>24301</v>
      </c>
      <c r="D1406" s="89" t="s">
        <v>24302</v>
      </c>
      <c r="E1406" s="89" t="s">
        <v>5630</v>
      </c>
      <c r="F1406" s="88" t="s">
        <v>19181</v>
      </c>
      <c r="G1406" s="89" t="s">
        <v>19030</v>
      </c>
      <c r="H1406" s="89" t="s">
        <v>19172</v>
      </c>
      <c r="I1406" s="89" t="s">
        <v>19173</v>
      </c>
      <c r="J1406" s="88" t="s">
        <v>19174</v>
      </c>
      <c r="K1406" s="88" t="s">
        <v>19455</v>
      </c>
      <c r="L1406" s="88" t="s">
        <v>19456</v>
      </c>
      <c r="M1406" s="89" t="s">
        <v>19457</v>
      </c>
      <c r="N1406" s="89" t="s">
        <v>2504</v>
      </c>
      <c r="O1406" s="90">
        <v>45879</v>
      </c>
      <c r="P1406" s="90">
        <v>45879</v>
      </c>
      <c r="Q1406" s="90">
        <v>45879</v>
      </c>
      <c r="R1406" s="89">
        <v>50</v>
      </c>
      <c r="S1406" s="89">
        <v>0</v>
      </c>
      <c r="T1406" s="89" t="s">
        <v>19448</v>
      </c>
      <c r="U1406" s="89" t="s">
        <v>24303</v>
      </c>
      <c r="W1406" s="89" t="s">
        <v>21179</v>
      </c>
      <c r="X1406" s="89" t="s">
        <v>2504</v>
      </c>
      <c r="Y1406" s="88" t="s">
        <v>21180</v>
      </c>
    </row>
    <row r="1407" spans="1:25" x14ac:dyDescent="0.3">
      <c r="A1407" s="84" t="str">
        <f t="shared" si="21"/>
        <v>aharri0</v>
      </c>
      <c r="B1407" s="88" t="s">
        <v>19720</v>
      </c>
      <c r="C1407" s="89" t="s">
        <v>19721</v>
      </c>
      <c r="D1407" s="89" t="s">
        <v>19722</v>
      </c>
      <c r="E1407" s="89" t="s">
        <v>5630</v>
      </c>
      <c r="F1407" s="88" t="s">
        <v>19372</v>
      </c>
      <c r="G1407" s="89" t="s">
        <v>19373</v>
      </c>
      <c r="H1407" s="89" t="s">
        <v>19172</v>
      </c>
      <c r="I1407" s="89" t="s">
        <v>19173</v>
      </c>
      <c r="J1407" s="88" t="s">
        <v>19189</v>
      </c>
      <c r="K1407" s="88" t="s">
        <v>19374</v>
      </c>
      <c r="L1407" s="88" t="s">
        <v>19375</v>
      </c>
      <c r="M1407" s="89" t="s">
        <v>19376</v>
      </c>
      <c r="N1407" s="89" t="s">
        <v>575</v>
      </c>
      <c r="O1407" s="90">
        <v>45886</v>
      </c>
      <c r="P1407" s="90">
        <v>45886</v>
      </c>
      <c r="Q1407" s="90">
        <v>45886</v>
      </c>
      <c r="R1407" s="89">
        <v>43</v>
      </c>
      <c r="S1407" s="89">
        <v>0</v>
      </c>
      <c r="T1407" s="89" t="s">
        <v>19448</v>
      </c>
      <c r="U1407" s="89" t="s">
        <v>19723</v>
      </c>
      <c r="W1407" s="89" t="s">
        <v>1443</v>
      </c>
      <c r="X1407" s="89" t="s">
        <v>575</v>
      </c>
      <c r="Y1407" s="88" t="s">
        <v>13702</v>
      </c>
    </row>
    <row r="1408" spans="1:25" x14ac:dyDescent="0.3">
      <c r="A1408" s="84" t="str">
        <f t="shared" si="21"/>
        <v>dswager</v>
      </c>
      <c r="B1408" s="88" t="s">
        <v>22498</v>
      </c>
      <c r="C1408" s="89" t="s">
        <v>22499</v>
      </c>
      <c r="D1408" s="89" t="s">
        <v>22500</v>
      </c>
      <c r="E1408" s="89" t="s">
        <v>5630</v>
      </c>
      <c r="F1408" s="88" t="s">
        <v>19215</v>
      </c>
      <c r="G1408" s="89" t="s">
        <v>19033</v>
      </c>
      <c r="H1408" s="89" t="s">
        <v>19172</v>
      </c>
      <c r="I1408" s="89" t="s">
        <v>19173</v>
      </c>
      <c r="J1408" s="88" t="s">
        <v>19189</v>
      </c>
      <c r="K1408" s="88" t="s">
        <v>19217</v>
      </c>
      <c r="L1408" s="88" t="s">
        <v>19824</v>
      </c>
      <c r="M1408" s="89" t="s">
        <v>19825</v>
      </c>
      <c r="N1408" s="89" t="s">
        <v>752</v>
      </c>
      <c r="O1408" s="90">
        <v>45893</v>
      </c>
      <c r="P1408" s="90">
        <v>45893</v>
      </c>
      <c r="Q1408" s="90">
        <v>45893</v>
      </c>
      <c r="R1408" s="89">
        <v>36</v>
      </c>
      <c r="S1408" s="89">
        <v>0</v>
      </c>
      <c r="T1408" s="89" t="s">
        <v>19448</v>
      </c>
      <c r="U1408" s="89" t="s">
        <v>22501</v>
      </c>
      <c r="V1408" s="89" t="s">
        <v>22502</v>
      </c>
      <c r="W1408" s="89" t="s">
        <v>751</v>
      </c>
      <c r="X1408" s="89" t="s">
        <v>752</v>
      </c>
      <c r="Y1408" s="88" t="s">
        <v>22503</v>
      </c>
    </row>
    <row r="1409" spans="1:25" x14ac:dyDescent="0.3">
      <c r="A1409" s="84" t="str">
        <f t="shared" si="21"/>
        <v>jurena</v>
      </c>
      <c r="B1409" s="88" t="s">
        <v>25638</v>
      </c>
      <c r="C1409" s="89" t="s">
        <v>25639</v>
      </c>
      <c r="D1409" s="89" t="s">
        <v>25640</v>
      </c>
      <c r="E1409" s="89" t="s">
        <v>5630</v>
      </c>
      <c r="F1409" s="88" t="s">
        <v>19171</v>
      </c>
      <c r="G1409" s="89" t="s">
        <v>19029</v>
      </c>
      <c r="H1409" s="89" t="s">
        <v>19172</v>
      </c>
      <c r="I1409" s="89" t="s">
        <v>19173</v>
      </c>
      <c r="J1409" s="88" t="s">
        <v>19189</v>
      </c>
      <c r="K1409" s="88" t="s">
        <v>19345</v>
      </c>
      <c r="L1409" s="88" t="s">
        <v>19346</v>
      </c>
      <c r="M1409" s="89" t="s">
        <v>19347</v>
      </c>
      <c r="N1409" s="89" t="s">
        <v>382</v>
      </c>
      <c r="O1409" s="90">
        <v>45900</v>
      </c>
      <c r="P1409" s="90">
        <v>45900</v>
      </c>
      <c r="Q1409" s="90">
        <v>45900</v>
      </c>
      <c r="R1409" s="89">
        <v>29</v>
      </c>
      <c r="S1409" s="89">
        <v>0</v>
      </c>
      <c r="T1409" s="89" t="s">
        <v>19183</v>
      </c>
      <c r="U1409" s="89" t="s">
        <v>25641</v>
      </c>
      <c r="W1409" s="89" t="s">
        <v>13057</v>
      </c>
      <c r="X1409" s="89" t="s">
        <v>382</v>
      </c>
      <c r="Y1409" s="88" t="s">
        <v>5941</v>
      </c>
    </row>
    <row r="1410" spans="1:25" x14ac:dyDescent="0.3">
      <c r="A1410" s="84" t="str">
        <f t="shared" si="21"/>
        <v>damezcu</v>
      </c>
      <c r="B1410" s="88" t="s">
        <v>21683</v>
      </c>
      <c r="C1410" s="89" t="s">
        <v>21684</v>
      </c>
      <c r="D1410" s="89" t="s">
        <v>21685</v>
      </c>
      <c r="E1410" s="89" t="s">
        <v>5630</v>
      </c>
      <c r="F1410" s="88" t="s">
        <v>19181</v>
      </c>
      <c r="G1410" s="89" t="s">
        <v>19030</v>
      </c>
      <c r="H1410" s="89" t="s">
        <v>19172</v>
      </c>
      <c r="I1410" s="89" t="s">
        <v>19173</v>
      </c>
      <c r="J1410" s="88" t="s">
        <v>19174</v>
      </c>
      <c r="K1410" s="88" t="s">
        <v>19245</v>
      </c>
      <c r="L1410" s="88" t="s">
        <v>19246</v>
      </c>
      <c r="M1410" s="89" t="s">
        <v>14665</v>
      </c>
      <c r="N1410" s="89" t="s">
        <v>219</v>
      </c>
      <c r="O1410" s="90">
        <v>45900</v>
      </c>
      <c r="P1410" s="90">
        <v>45900</v>
      </c>
      <c r="Q1410" s="90">
        <v>45900</v>
      </c>
      <c r="R1410" s="89">
        <v>29</v>
      </c>
      <c r="S1410" s="89">
        <v>0</v>
      </c>
      <c r="T1410" s="89" t="s">
        <v>19183</v>
      </c>
      <c r="U1410" s="89" t="s">
        <v>21686</v>
      </c>
      <c r="W1410" s="89" t="s">
        <v>742</v>
      </c>
      <c r="X1410" s="89" t="s">
        <v>219</v>
      </c>
      <c r="Y1410" s="88" t="s">
        <v>21687</v>
      </c>
    </row>
    <row r="1411" spans="1:25" x14ac:dyDescent="0.3">
      <c r="A1411" s="84" t="str">
        <f t="shared" ref="A1411:A1474" si="22">TRIM(D1411)</f>
        <v>mcamara</v>
      </c>
      <c r="B1411" s="88" t="s">
        <v>26510</v>
      </c>
      <c r="C1411" s="89" t="s">
        <v>26511</v>
      </c>
      <c r="D1411" s="89" t="s">
        <v>26512</v>
      </c>
      <c r="E1411" s="89" t="s">
        <v>5630</v>
      </c>
      <c r="F1411" s="88" t="s">
        <v>19181</v>
      </c>
      <c r="G1411" s="89" t="s">
        <v>19030</v>
      </c>
      <c r="H1411" s="89" t="s">
        <v>19172</v>
      </c>
      <c r="I1411" s="89" t="s">
        <v>19173</v>
      </c>
      <c r="J1411" s="88" t="s">
        <v>19189</v>
      </c>
      <c r="K1411" s="88" t="s">
        <v>19345</v>
      </c>
      <c r="L1411" s="88" t="s">
        <v>21190</v>
      </c>
      <c r="M1411" s="89" t="s">
        <v>9044</v>
      </c>
      <c r="N1411" s="89" t="s">
        <v>693</v>
      </c>
      <c r="O1411" s="90">
        <v>45907</v>
      </c>
      <c r="P1411" s="90">
        <v>45907</v>
      </c>
      <c r="Q1411" s="90">
        <v>45907</v>
      </c>
      <c r="R1411" s="89">
        <v>22</v>
      </c>
      <c r="S1411" s="89">
        <v>0</v>
      </c>
      <c r="T1411" s="89" t="s">
        <v>19183</v>
      </c>
      <c r="U1411" s="89" t="s">
        <v>26513</v>
      </c>
      <c r="V1411" s="89" t="s">
        <v>26450</v>
      </c>
      <c r="W1411" s="89" t="s">
        <v>4388</v>
      </c>
      <c r="X1411" s="89" t="s">
        <v>693</v>
      </c>
      <c r="Y1411" s="88" t="s">
        <v>9045</v>
      </c>
    </row>
    <row r="1412" spans="1:25" x14ac:dyDescent="0.3">
      <c r="A1412" s="84" t="str">
        <f t="shared" si="22"/>
        <v>aaprim</v>
      </c>
      <c r="B1412" s="88" t="s">
        <v>19278</v>
      </c>
      <c r="C1412" s="89" t="s">
        <v>19279</v>
      </c>
      <c r="D1412" s="89" t="s">
        <v>19280</v>
      </c>
      <c r="E1412" s="89" t="s">
        <v>5630</v>
      </c>
      <c r="F1412" s="88" t="s">
        <v>19226</v>
      </c>
      <c r="G1412" s="89" t="s">
        <v>19031</v>
      </c>
      <c r="H1412" s="89" t="s">
        <v>19227</v>
      </c>
      <c r="I1412" s="89" t="s">
        <v>19173</v>
      </c>
      <c r="J1412" s="88" t="s">
        <v>19174</v>
      </c>
      <c r="K1412" s="88" t="s">
        <v>19216</v>
      </c>
      <c r="L1412" s="88" t="s">
        <v>19237</v>
      </c>
      <c r="M1412" s="89" t="s">
        <v>19238</v>
      </c>
      <c r="N1412" s="89" t="s">
        <v>250</v>
      </c>
      <c r="O1412" s="90">
        <v>45914</v>
      </c>
      <c r="P1412" s="90">
        <v>45914</v>
      </c>
      <c r="Q1412" s="90">
        <v>45914</v>
      </c>
      <c r="R1412" s="89">
        <v>15</v>
      </c>
      <c r="S1412" s="89">
        <v>0</v>
      </c>
      <c r="T1412" s="89" t="s">
        <v>19183</v>
      </c>
      <c r="U1412" s="89" t="s">
        <v>19281</v>
      </c>
      <c r="V1412" s="89" t="s">
        <v>19282</v>
      </c>
      <c r="W1412" s="89" t="s">
        <v>3878</v>
      </c>
      <c r="X1412" s="89" t="s">
        <v>250</v>
      </c>
      <c r="Y1412" s="88" t="s">
        <v>12429</v>
      </c>
    </row>
    <row r="1413" spans="1:25" x14ac:dyDescent="0.3">
      <c r="A1413" s="84" t="str">
        <f t="shared" si="22"/>
        <v>fbasel</v>
      </c>
      <c r="B1413" s="88" t="s">
        <v>23054</v>
      </c>
      <c r="C1413" s="89" t="s">
        <v>23055</v>
      </c>
      <c r="D1413" s="89" t="s">
        <v>23056</v>
      </c>
      <c r="E1413" s="89" t="s">
        <v>5630</v>
      </c>
      <c r="F1413" s="88" t="s">
        <v>19181</v>
      </c>
      <c r="G1413" s="89" t="s">
        <v>19030</v>
      </c>
      <c r="H1413" s="89" t="s">
        <v>19172</v>
      </c>
      <c r="I1413" s="89" t="s">
        <v>19173</v>
      </c>
      <c r="J1413" s="88" t="s">
        <v>19189</v>
      </c>
      <c r="K1413" s="88" t="s">
        <v>19294</v>
      </c>
      <c r="L1413" s="88" t="s">
        <v>19295</v>
      </c>
      <c r="M1413" s="89" t="s">
        <v>19296</v>
      </c>
      <c r="N1413" s="89" t="s">
        <v>541</v>
      </c>
      <c r="O1413" s="90">
        <v>45914</v>
      </c>
      <c r="P1413" s="90">
        <v>45914</v>
      </c>
      <c r="Q1413" s="90">
        <v>45914</v>
      </c>
      <c r="R1413" s="89">
        <v>15</v>
      </c>
      <c r="S1413" s="89">
        <v>0</v>
      </c>
      <c r="T1413" s="89" t="s">
        <v>19183</v>
      </c>
      <c r="U1413" s="89" t="s">
        <v>23057</v>
      </c>
      <c r="V1413" s="89" t="s">
        <v>18259</v>
      </c>
      <c r="W1413" s="89" t="s">
        <v>11498</v>
      </c>
      <c r="X1413" s="89" t="s">
        <v>328</v>
      </c>
      <c r="Y1413" s="88" t="s">
        <v>5278</v>
      </c>
    </row>
    <row r="1414" spans="1:25" x14ac:dyDescent="0.3">
      <c r="A1414" s="84" t="str">
        <f t="shared" si="22"/>
        <v>nbenson</v>
      </c>
      <c r="B1414" s="88" t="s">
        <v>27418</v>
      </c>
      <c r="C1414" s="89" t="s">
        <v>27419</v>
      </c>
      <c r="D1414" s="89" t="s">
        <v>27420</v>
      </c>
      <c r="E1414" s="89" t="s">
        <v>5630</v>
      </c>
      <c r="F1414" s="88" t="s">
        <v>19181</v>
      </c>
      <c r="G1414" s="89" t="s">
        <v>19030</v>
      </c>
      <c r="H1414" s="89" t="s">
        <v>19172</v>
      </c>
      <c r="I1414" s="89" t="s">
        <v>19173</v>
      </c>
      <c r="J1414" s="88" t="s">
        <v>19189</v>
      </c>
      <c r="K1414" s="88" t="s">
        <v>19333</v>
      </c>
      <c r="L1414" s="88" t="s">
        <v>19467</v>
      </c>
      <c r="M1414" s="89" t="s">
        <v>9084</v>
      </c>
      <c r="N1414" s="89" t="s">
        <v>260</v>
      </c>
      <c r="O1414" s="90">
        <v>45921</v>
      </c>
      <c r="P1414" s="90">
        <v>45921</v>
      </c>
      <c r="Q1414" s="90">
        <v>45921</v>
      </c>
      <c r="R1414" s="89">
        <v>8</v>
      </c>
      <c r="S1414" s="89">
        <v>0</v>
      </c>
      <c r="T1414" s="89" t="s">
        <v>19183</v>
      </c>
      <c r="U1414" s="89" t="s">
        <v>27421</v>
      </c>
      <c r="W1414" s="89" t="s">
        <v>27422</v>
      </c>
      <c r="X1414" s="89" t="s">
        <v>260</v>
      </c>
      <c r="Y1414" s="88" t="s">
        <v>17019</v>
      </c>
    </row>
    <row r="1415" spans="1:25" x14ac:dyDescent="0.3">
      <c r="A1415" s="84" t="str">
        <f t="shared" si="22"/>
        <v>dmizell</v>
      </c>
      <c r="B1415" s="88" t="s">
        <v>22253</v>
      </c>
      <c r="C1415" s="89" t="s">
        <v>22254</v>
      </c>
      <c r="D1415" s="89" t="s">
        <v>22255</v>
      </c>
      <c r="E1415" s="89" t="s">
        <v>5630</v>
      </c>
      <c r="F1415" s="88" t="s">
        <v>19171</v>
      </c>
      <c r="G1415" s="89" t="s">
        <v>19029</v>
      </c>
      <c r="H1415" s="89" t="s">
        <v>19172</v>
      </c>
      <c r="I1415" s="89" t="s">
        <v>19173</v>
      </c>
      <c r="J1415" s="88" t="s">
        <v>19189</v>
      </c>
      <c r="K1415" s="88" t="s">
        <v>19273</v>
      </c>
      <c r="L1415" s="88" t="s">
        <v>19274</v>
      </c>
      <c r="M1415" s="89" t="s">
        <v>7733</v>
      </c>
      <c r="N1415" s="89" t="s">
        <v>328</v>
      </c>
      <c r="O1415" s="90">
        <v>45928</v>
      </c>
      <c r="P1415" s="90">
        <v>45928</v>
      </c>
      <c r="Q1415" s="90">
        <v>45928</v>
      </c>
      <c r="R1415" s="89">
        <v>1</v>
      </c>
      <c r="S1415" s="89">
        <v>0</v>
      </c>
      <c r="T1415" s="89" t="s">
        <v>19183</v>
      </c>
      <c r="U1415" s="89" t="s">
        <v>22256</v>
      </c>
      <c r="W1415" s="89" t="s">
        <v>1082</v>
      </c>
      <c r="X1415" s="89" t="s">
        <v>416</v>
      </c>
      <c r="Y1415" s="88" t="s">
        <v>22257</v>
      </c>
    </row>
    <row r="1416" spans="1:25" x14ac:dyDescent="0.3">
      <c r="A1416" s="84" t="str">
        <f t="shared" si="22"/>
        <v>jyowe</v>
      </c>
      <c r="B1416" s="88" t="s">
        <v>25761</v>
      </c>
      <c r="C1416" s="89" t="s">
        <v>25762</v>
      </c>
      <c r="D1416" s="89" t="s">
        <v>25763</v>
      </c>
      <c r="E1416" s="89" t="s">
        <v>5630</v>
      </c>
      <c r="F1416" s="88" t="s">
        <v>19181</v>
      </c>
      <c r="G1416" s="89" t="s">
        <v>19030</v>
      </c>
      <c r="H1416" s="89" t="s">
        <v>19172</v>
      </c>
      <c r="I1416" s="89" t="s">
        <v>19173</v>
      </c>
      <c r="J1416" s="88" t="s">
        <v>19189</v>
      </c>
      <c r="K1416" s="88" t="s">
        <v>19333</v>
      </c>
      <c r="L1416" s="88" t="s">
        <v>19334</v>
      </c>
      <c r="M1416" s="89" t="s">
        <v>9382</v>
      </c>
      <c r="N1416" s="89" t="s">
        <v>366</v>
      </c>
      <c r="O1416" s="90">
        <v>45928</v>
      </c>
      <c r="P1416" s="90">
        <v>45928</v>
      </c>
      <c r="Q1416" s="90">
        <v>45928</v>
      </c>
      <c r="R1416" s="89">
        <v>1</v>
      </c>
      <c r="S1416" s="89">
        <v>0</v>
      </c>
      <c r="T1416" s="89" t="s">
        <v>19183</v>
      </c>
      <c r="U1416" s="89" t="s">
        <v>25764</v>
      </c>
      <c r="W1416" s="89" t="s">
        <v>4245</v>
      </c>
      <c r="X1416" s="89" t="s">
        <v>375</v>
      </c>
      <c r="Y1416" s="88" t="s">
        <v>7986</v>
      </c>
    </row>
    <row r="1417" spans="1:25" x14ac:dyDescent="0.3">
      <c r="A1417" s="84" t="str">
        <f t="shared" si="22"/>
        <v>CECKER0</v>
      </c>
      <c r="B1417" s="88" t="s">
        <v>21062</v>
      </c>
      <c r="C1417" s="89" t="s">
        <v>21063</v>
      </c>
      <c r="D1417" s="89" t="s">
        <v>10584</v>
      </c>
      <c r="E1417" s="89" t="s">
        <v>5630</v>
      </c>
      <c r="F1417" s="88" t="s">
        <v>19181</v>
      </c>
      <c r="G1417" s="89" t="s">
        <v>19030</v>
      </c>
      <c r="H1417" s="89" t="s">
        <v>19172</v>
      </c>
      <c r="I1417" s="89" t="s">
        <v>19173</v>
      </c>
      <c r="J1417" s="88" t="s">
        <v>19174</v>
      </c>
      <c r="K1417" s="88" t="s">
        <v>19175</v>
      </c>
      <c r="L1417" s="88" t="s">
        <v>16610</v>
      </c>
      <c r="M1417" s="89" t="s">
        <v>9597</v>
      </c>
      <c r="N1417" s="89" t="s">
        <v>219</v>
      </c>
      <c r="O1417" s="90">
        <v>36799</v>
      </c>
      <c r="P1417" s="90">
        <v>39981</v>
      </c>
      <c r="Q1417" s="90">
        <v>39981</v>
      </c>
      <c r="R1417" s="89">
        <v>5948</v>
      </c>
      <c r="S1417" s="89">
        <v>16</v>
      </c>
      <c r="T1417" s="89" t="s">
        <v>19261</v>
      </c>
      <c r="U1417" s="89" t="s">
        <v>21064</v>
      </c>
      <c r="V1417" s="89" t="s">
        <v>21065</v>
      </c>
      <c r="W1417" s="89" t="s">
        <v>9880</v>
      </c>
      <c r="X1417" s="89" t="s">
        <v>219</v>
      </c>
      <c r="Y1417" s="88" t="s">
        <v>10587</v>
      </c>
    </row>
    <row r="1418" spans="1:25" x14ac:dyDescent="0.3">
      <c r="A1418" s="84" t="str">
        <f t="shared" si="22"/>
        <v>jharris</v>
      </c>
      <c r="B1418" s="88" t="s">
        <v>24663</v>
      </c>
      <c r="C1418" s="89" t="s">
        <v>24664</v>
      </c>
      <c r="D1418" s="89" t="s">
        <v>24665</v>
      </c>
      <c r="E1418" s="89" t="s">
        <v>5630</v>
      </c>
      <c r="F1418" s="88" t="s">
        <v>19181</v>
      </c>
      <c r="G1418" s="89" t="s">
        <v>19030</v>
      </c>
      <c r="H1418" s="89" t="s">
        <v>19172</v>
      </c>
      <c r="I1418" s="89" t="s">
        <v>19173</v>
      </c>
      <c r="J1418" s="88" t="s">
        <v>19189</v>
      </c>
      <c r="K1418" s="88" t="s">
        <v>19294</v>
      </c>
      <c r="L1418" s="88" t="s">
        <v>19295</v>
      </c>
      <c r="M1418" s="89" t="s">
        <v>19296</v>
      </c>
      <c r="N1418" s="89" t="s">
        <v>541</v>
      </c>
      <c r="O1418" s="90">
        <v>39058</v>
      </c>
      <c r="P1418" s="90">
        <v>45886</v>
      </c>
      <c r="Q1418" s="90">
        <v>45886</v>
      </c>
      <c r="R1418" s="89">
        <v>43</v>
      </c>
      <c r="S1418" s="89">
        <v>0</v>
      </c>
      <c r="T1418" s="89" t="s">
        <v>19448</v>
      </c>
      <c r="U1418" s="89" t="s">
        <v>24666</v>
      </c>
      <c r="W1418" s="89" t="s">
        <v>618</v>
      </c>
      <c r="X1418" s="89" t="s">
        <v>619</v>
      </c>
      <c r="Y1418" s="88" t="s">
        <v>24667</v>
      </c>
    </row>
    <row r="1419" spans="1:25" x14ac:dyDescent="0.3">
      <c r="A1419" s="84" t="str">
        <f t="shared" si="22"/>
        <v>JMARENC</v>
      </c>
      <c r="B1419" s="88" t="s">
        <v>24990</v>
      </c>
      <c r="C1419" s="89" t="s">
        <v>24991</v>
      </c>
      <c r="D1419" s="89" t="s">
        <v>24992</v>
      </c>
      <c r="E1419" s="89" t="s">
        <v>19715</v>
      </c>
      <c r="F1419" s="88" t="s">
        <v>19181</v>
      </c>
      <c r="G1419" s="89" t="s">
        <v>19030</v>
      </c>
      <c r="H1419" s="89" t="s">
        <v>19172</v>
      </c>
      <c r="I1419" s="89" t="s">
        <v>19173</v>
      </c>
      <c r="J1419" s="88" t="s">
        <v>19174</v>
      </c>
      <c r="K1419" s="88" t="s">
        <v>19175</v>
      </c>
      <c r="L1419" s="88" t="s">
        <v>16610</v>
      </c>
      <c r="M1419" s="89" t="s">
        <v>9597</v>
      </c>
      <c r="N1419" s="89" t="s">
        <v>219</v>
      </c>
      <c r="O1419" s="90">
        <v>29047</v>
      </c>
      <c r="P1419" s="90">
        <v>29047</v>
      </c>
      <c r="Q1419" s="90">
        <v>29047</v>
      </c>
      <c r="R1419" s="89">
        <v>16882</v>
      </c>
      <c r="S1419" s="89">
        <v>46</v>
      </c>
      <c r="T1419" s="89" t="s">
        <v>19261</v>
      </c>
      <c r="U1419" s="89" t="s">
        <v>24993</v>
      </c>
      <c r="W1419" s="89" t="s">
        <v>24994</v>
      </c>
      <c r="X1419" s="89" t="s">
        <v>219</v>
      </c>
      <c r="Y1419" s="88" t="s">
        <v>24995</v>
      </c>
    </row>
    <row r="1420" spans="1:25" x14ac:dyDescent="0.3">
      <c r="A1420" s="84" t="str">
        <f t="shared" si="22"/>
        <v>MMCELRO</v>
      </c>
      <c r="B1420" s="88" t="s">
        <v>26967</v>
      </c>
      <c r="C1420" s="89" t="s">
        <v>26968</v>
      </c>
      <c r="D1420" s="89" t="s">
        <v>19073</v>
      </c>
      <c r="E1420" s="89" t="s">
        <v>5630</v>
      </c>
      <c r="F1420" s="88" t="s">
        <v>19171</v>
      </c>
      <c r="G1420" s="89" t="s">
        <v>19029</v>
      </c>
      <c r="H1420" s="89" t="s">
        <v>19172</v>
      </c>
      <c r="I1420" s="89" t="s">
        <v>19173</v>
      </c>
      <c r="J1420" s="88" t="s">
        <v>19174</v>
      </c>
      <c r="K1420" s="88" t="s">
        <v>19216</v>
      </c>
      <c r="L1420" s="88" t="s">
        <v>19237</v>
      </c>
      <c r="M1420" s="89" t="s">
        <v>19238</v>
      </c>
      <c r="N1420" s="89" t="s">
        <v>250</v>
      </c>
      <c r="O1420" s="90">
        <v>29829</v>
      </c>
      <c r="P1420" s="90">
        <v>29829</v>
      </c>
      <c r="Q1420" s="90">
        <v>29829</v>
      </c>
      <c r="R1420" s="89">
        <v>16100</v>
      </c>
      <c r="S1420" s="89">
        <v>44</v>
      </c>
      <c r="T1420" s="89" t="s">
        <v>19261</v>
      </c>
      <c r="U1420" s="89" t="s">
        <v>26969</v>
      </c>
      <c r="W1420" s="89" t="s">
        <v>26970</v>
      </c>
      <c r="X1420" s="89" t="s">
        <v>250</v>
      </c>
      <c r="Y1420" s="88" t="s">
        <v>22727</v>
      </c>
    </row>
    <row r="1421" spans="1:25" x14ac:dyDescent="0.3">
      <c r="A1421" s="84" t="str">
        <f t="shared" si="22"/>
        <v>SWHIT40</v>
      </c>
      <c r="B1421" s="88" t="s">
        <v>29413</v>
      </c>
      <c r="C1421" s="89" t="s">
        <v>29414</v>
      </c>
      <c r="D1421" s="89" t="s">
        <v>29415</v>
      </c>
      <c r="E1421" s="89" t="s">
        <v>19715</v>
      </c>
      <c r="F1421" s="88" t="s">
        <v>19171</v>
      </c>
      <c r="G1421" s="89" t="s">
        <v>19029</v>
      </c>
      <c r="H1421" s="89" t="s">
        <v>19172</v>
      </c>
      <c r="I1421" s="89" t="s">
        <v>19173</v>
      </c>
      <c r="J1421" s="88" t="s">
        <v>19189</v>
      </c>
      <c r="K1421" s="88" t="s">
        <v>19374</v>
      </c>
      <c r="L1421" s="88" t="s">
        <v>19375</v>
      </c>
      <c r="M1421" s="89" t="s">
        <v>19376</v>
      </c>
      <c r="N1421" s="89" t="s">
        <v>575</v>
      </c>
      <c r="O1421" s="90">
        <v>30809</v>
      </c>
      <c r="P1421" s="90">
        <v>30809</v>
      </c>
      <c r="Q1421" s="90">
        <v>30809</v>
      </c>
      <c r="R1421" s="89">
        <v>15120</v>
      </c>
      <c r="S1421" s="89">
        <v>41</v>
      </c>
      <c r="T1421" s="89" t="s">
        <v>19261</v>
      </c>
      <c r="U1421" s="89" t="s">
        <v>29416</v>
      </c>
      <c r="W1421" s="89" t="s">
        <v>29417</v>
      </c>
      <c r="X1421" s="89" t="s">
        <v>575</v>
      </c>
      <c r="Y1421" s="88" t="s">
        <v>29418</v>
      </c>
    </row>
    <row r="1422" spans="1:25" x14ac:dyDescent="0.3">
      <c r="A1422" s="84" t="str">
        <f t="shared" si="22"/>
        <v>EPRESTI</v>
      </c>
      <c r="B1422" s="88" t="s">
        <v>22936</v>
      </c>
      <c r="C1422" s="89" t="s">
        <v>22937</v>
      </c>
      <c r="D1422" s="89" t="s">
        <v>4128</v>
      </c>
      <c r="E1422" s="89" t="s">
        <v>5630</v>
      </c>
      <c r="F1422" s="88" t="s">
        <v>20625</v>
      </c>
      <c r="G1422" s="89" t="s">
        <v>19053</v>
      </c>
      <c r="H1422" s="89" t="s">
        <v>19172</v>
      </c>
      <c r="I1422" s="89" t="s">
        <v>19173</v>
      </c>
      <c r="J1422" s="88" t="s">
        <v>19189</v>
      </c>
      <c r="K1422" s="88" t="s">
        <v>19200</v>
      </c>
      <c r="L1422" s="88" t="s">
        <v>19200</v>
      </c>
      <c r="M1422" s="89" t="s">
        <v>19396</v>
      </c>
      <c r="N1422" s="89" t="s">
        <v>752</v>
      </c>
      <c r="O1422" s="90">
        <v>30826</v>
      </c>
      <c r="P1422" s="90">
        <v>30826</v>
      </c>
      <c r="Q1422" s="90">
        <v>30826</v>
      </c>
      <c r="R1422" s="89">
        <v>15103</v>
      </c>
      <c r="S1422" s="89">
        <v>41</v>
      </c>
      <c r="T1422" s="89" t="s">
        <v>19261</v>
      </c>
      <c r="U1422" s="89" t="s">
        <v>22938</v>
      </c>
      <c r="W1422" s="89" t="s">
        <v>3579</v>
      </c>
      <c r="X1422" s="89" t="s">
        <v>752</v>
      </c>
      <c r="Y1422" s="88" t="s">
        <v>15084</v>
      </c>
    </row>
    <row r="1423" spans="1:25" x14ac:dyDescent="0.3">
      <c r="A1423" s="84" t="str">
        <f t="shared" si="22"/>
        <v>TTRENT</v>
      </c>
      <c r="B1423" s="88" t="s">
        <v>29898</v>
      </c>
      <c r="C1423" s="89" t="s">
        <v>29899</v>
      </c>
      <c r="D1423" s="89" t="s">
        <v>17282</v>
      </c>
      <c r="E1423" s="89" t="s">
        <v>5630</v>
      </c>
      <c r="F1423" s="88" t="s">
        <v>19171</v>
      </c>
      <c r="G1423" s="89" t="s">
        <v>19029</v>
      </c>
      <c r="H1423" s="89" t="s">
        <v>19172</v>
      </c>
      <c r="I1423" s="89" t="s">
        <v>19173</v>
      </c>
      <c r="J1423" s="88" t="s">
        <v>19189</v>
      </c>
      <c r="K1423" s="88" t="s">
        <v>19190</v>
      </c>
      <c r="L1423" s="88" t="s">
        <v>19191</v>
      </c>
      <c r="M1423" s="89" t="s">
        <v>19192</v>
      </c>
      <c r="N1423" s="89" t="s">
        <v>297</v>
      </c>
      <c r="O1423" s="90">
        <v>30848</v>
      </c>
      <c r="P1423" s="90">
        <v>30848</v>
      </c>
      <c r="Q1423" s="90">
        <v>30848</v>
      </c>
      <c r="R1423" s="89">
        <v>15081</v>
      </c>
      <c r="S1423" s="89">
        <v>41</v>
      </c>
      <c r="T1423" s="89" t="s">
        <v>19261</v>
      </c>
      <c r="U1423" s="89" t="s">
        <v>29900</v>
      </c>
      <c r="W1423" s="89" t="s">
        <v>5227</v>
      </c>
      <c r="X1423" s="89" t="s">
        <v>297</v>
      </c>
      <c r="Y1423" s="88" t="s">
        <v>29901</v>
      </c>
    </row>
    <row r="1424" spans="1:25" x14ac:dyDescent="0.3">
      <c r="A1424" s="84" t="str">
        <f t="shared" si="22"/>
        <v>WTAYL</v>
      </c>
      <c r="B1424" s="88" t="s">
        <v>30331</v>
      </c>
      <c r="C1424" s="89" t="s">
        <v>30332</v>
      </c>
      <c r="D1424" s="89" t="s">
        <v>14503</v>
      </c>
      <c r="E1424" s="89" t="s">
        <v>5630</v>
      </c>
      <c r="F1424" s="88" t="s">
        <v>19181</v>
      </c>
      <c r="G1424" s="89" t="s">
        <v>19030</v>
      </c>
      <c r="H1424" s="89" t="s">
        <v>19172</v>
      </c>
      <c r="I1424" s="89" t="s">
        <v>19173</v>
      </c>
      <c r="J1424" s="88" t="s">
        <v>19189</v>
      </c>
      <c r="K1424" s="88" t="s">
        <v>19471</v>
      </c>
      <c r="L1424" s="88" t="s">
        <v>14086</v>
      </c>
      <c r="M1424" s="89" t="s">
        <v>19472</v>
      </c>
      <c r="N1424" s="89" t="s">
        <v>435</v>
      </c>
      <c r="O1424" s="90">
        <v>31013</v>
      </c>
      <c r="P1424" s="90">
        <v>31013</v>
      </c>
      <c r="Q1424" s="90">
        <v>31013</v>
      </c>
      <c r="R1424" s="89">
        <v>14916</v>
      </c>
      <c r="S1424" s="89">
        <v>40</v>
      </c>
      <c r="T1424" s="89" t="s">
        <v>19261</v>
      </c>
      <c r="U1424" s="89" t="s">
        <v>30333</v>
      </c>
      <c r="W1424" s="89" t="s">
        <v>30334</v>
      </c>
      <c r="X1424" s="89" t="s">
        <v>435</v>
      </c>
      <c r="Y1424" s="88" t="s">
        <v>14506</v>
      </c>
    </row>
    <row r="1425" spans="1:25" x14ac:dyDescent="0.3">
      <c r="A1425" s="84" t="str">
        <f t="shared" si="22"/>
        <v>JSPART</v>
      </c>
      <c r="B1425" s="88" t="s">
        <v>25546</v>
      </c>
      <c r="C1425" s="89" t="s">
        <v>25547</v>
      </c>
      <c r="D1425" s="89" t="s">
        <v>11098</v>
      </c>
      <c r="E1425" s="89" t="s">
        <v>5630</v>
      </c>
      <c r="F1425" s="88" t="s">
        <v>19285</v>
      </c>
      <c r="G1425" s="89" t="s">
        <v>19028</v>
      </c>
      <c r="H1425" s="89" t="s">
        <v>19172</v>
      </c>
      <c r="I1425" s="89" t="s">
        <v>19173</v>
      </c>
      <c r="J1425" s="88" t="s">
        <v>19174</v>
      </c>
      <c r="K1425" s="88" t="s">
        <v>20070</v>
      </c>
      <c r="L1425" s="88" t="s">
        <v>20071</v>
      </c>
      <c r="M1425" s="89" t="s">
        <v>20072</v>
      </c>
      <c r="N1425" s="89" t="s">
        <v>955</v>
      </c>
      <c r="O1425" s="90">
        <v>31538</v>
      </c>
      <c r="P1425" s="90">
        <v>31538</v>
      </c>
      <c r="Q1425" s="90">
        <v>31538</v>
      </c>
      <c r="R1425" s="89">
        <v>14391</v>
      </c>
      <c r="S1425" s="89">
        <v>39</v>
      </c>
      <c r="T1425" s="89" t="s">
        <v>19261</v>
      </c>
      <c r="U1425" s="89" t="s">
        <v>25548</v>
      </c>
      <c r="W1425" s="89" t="s">
        <v>25549</v>
      </c>
      <c r="X1425" s="89" t="s">
        <v>955</v>
      </c>
      <c r="Y1425" s="88" t="s">
        <v>15831</v>
      </c>
    </row>
    <row r="1426" spans="1:25" x14ac:dyDescent="0.3">
      <c r="A1426" s="84" t="str">
        <f t="shared" si="22"/>
        <v>KROGER3</v>
      </c>
      <c r="B1426" s="88" t="s">
        <v>26045</v>
      </c>
      <c r="C1426" s="89" t="s">
        <v>26046</v>
      </c>
      <c r="D1426" s="89" t="s">
        <v>13665</v>
      </c>
      <c r="E1426" s="89" t="s">
        <v>5630</v>
      </c>
      <c r="F1426" s="88" t="s">
        <v>20261</v>
      </c>
      <c r="G1426" s="89" t="s">
        <v>19039</v>
      </c>
      <c r="H1426" s="89" t="s">
        <v>19172</v>
      </c>
      <c r="I1426" s="89" t="s">
        <v>19173</v>
      </c>
      <c r="J1426" s="88" t="s">
        <v>19189</v>
      </c>
      <c r="K1426" s="88" t="s">
        <v>20742</v>
      </c>
      <c r="L1426" s="88" t="s">
        <v>20743</v>
      </c>
      <c r="M1426" s="89" t="s">
        <v>20744</v>
      </c>
      <c r="N1426" s="89" t="s">
        <v>719</v>
      </c>
      <c r="O1426" s="90">
        <v>31539</v>
      </c>
      <c r="P1426" s="90">
        <v>31539</v>
      </c>
      <c r="Q1426" s="90">
        <v>31539</v>
      </c>
      <c r="R1426" s="89">
        <v>14390</v>
      </c>
      <c r="S1426" s="89">
        <v>39</v>
      </c>
      <c r="T1426" s="89" t="s">
        <v>19261</v>
      </c>
      <c r="U1426" s="89" t="s">
        <v>26047</v>
      </c>
      <c r="W1426" s="89" t="s">
        <v>26048</v>
      </c>
      <c r="X1426" s="89" t="s">
        <v>719</v>
      </c>
      <c r="Y1426" s="88" t="s">
        <v>13668</v>
      </c>
    </row>
    <row r="1427" spans="1:25" x14ac:dyDescent="0.3">
      <c r="A1427" s="84" t="str">
        <f t="shared" si="22"/>
        <v>JWALZE</v>
      </c>
      <c r="B1427" s="88" t="s">
        <v>25681</v>
      </c>
      <c r="C1427" s="89" t="s">
        <v>25682</v>
      </c>
      <c r="D1427" s="89" t="s">
        <v>7065</v>
      </c>
      <c r="E1427" s="89" t="s">
        <v>5630</v>
      </c>
      <c r="F1427" s="88" t="s">
        <v>19171</v>
      </c>
      <c r="G1427" s="89" t="s">
        <v>19029</v>
      </c>
      <c r="H1427" s="89" t="s">
        <v>19172</v>
      </c>
      <c r="I1427" s="89" t="s">
        <v>19173</v>
      </c>
      <c r="J1427" s="88" t="s">
        <v>19189</v>
      </c>
      <c r="K1427" s="88" t="s">
        <v>19294</v>
      </c>
      <c r="L1427" s="88" t="s">
        <v>19295</v>
      </c>
      <c r="M1427" s="89" t="s">
        <v>19296</v>
      </c>
      <c r="N1427" s="89" t="s">
        <v>541</v>
      </c>
      <c r="O1427" s="90">
        <v>31600</v>
      </c>
      <c r="P1427" s="90">
        <v>31600</v>
      </c>
      <c r="Q1427" s="90">
        <v>31600</v>
      </c>
      <c r="R1427" s="89">
        <v>14329</v>
      </c>
      <c r="S1427" s="89">
        <v>39</v>
      </c>
      <c r="T1427" s="89" t="s">
        <v>19261</v>
      </c>
      <c r="U1427" s="89" t="s">
        <v>25683</v>
      </c>
      <c r="W1427" s="89" t="s">
        <v>25684</v>
      </c>
      <c r="X1427" s="89" t="s">
        <v>541</v>
      </c>
      <c r="Y1427" s="88" t="s">
        <v>7069</v>
      </c>
    </row>
    <row r="1428" spans="1:25" x14ac:dyDescent="0.3">
      <c r="A1428" s="84" t="str">
        <f t="shared" si="22"/>
        <v>GANDER2</v>
      </c>
      <c r="B1428" s="88" t="s">
        <v>23245</v>
      </c>
      <c r="C1428" s="89" t="s">
        <v>23246</v>
      </c>
      <c r="D1428" s="89" t="s">
        <v>23247</v>
      </c>
      <c r="E1428" s="89" t="s">
        <v>19715</v>
      </c>
      <c r="F1428" s="88" t="s">
        <v>19171</v>
      </c>
      <c r="G1428" s="89" t="s">
        <v>19029</v>
      </c>
      <c r="H1428" s="89" t="s">
        <v>19172</v>
      </c>
      <c r="I1428" s="89" t="s">
        <v>19173</v>
      </c>
      <c r="J1428" s="88" t="s">
        <v>19174</v>
      </c>
      <c r="K1428" s="88" t="s">
        <v>19360</v>
      </c>
      <c r="L1428" s="88" t="s">
        <v>23248</v>
      </c>
      <c r="M1428" s="89" t="s">
        <v>19362</v>
      </c>
      <c r="N1428" s="89" t="s">
        <v>1463</v>
      </c>
      <c r="O1428" s="90">
        <v>31604</v>
      </c>
      <c r="P1428" s="90">
        <v>31604</v>
      </c>
      <c r="Q1428" s="90">
        <v>31604</v>
      </c>
      <c r="R1428" s="89">
        <v>14325</v>
      </c>
      <c r="S1428" s="89">
        <v>39</v>
      </c>
      <c r="T1428" s="89" t="s">
        <v>19261</v>
      </c>
      <c r="U1428" s="89" t="s">
        <v>23249</v>
      </c>
      <c r="W1428" s="89" t="s">
        <v>23250</v>
      </c>
      <c r="X1428" s="89" t="s">
        <v>812</v>
      </c>
      <c r="Y1428" s="88" t="s">
        <v>23251</v>
      </c>
    </row>
    <row r="1429" spans="1:25" x14ac:dyDescent="0.3">
      <c r="A1429" s="84" t="str">
        <f t="shared" si="22"/>
        <v>SFISCHE</v>
      </c>
      <c r="B1429" s="88" t="s">
        <v>29013</v>
      </c>
      <c r="C1429" s="89" t="s">
        <v>29014</v>
      </c>
      <c r="D1429" s="89" t="s">
        <v>15665</v>
      </c>
      <c r="E1429" s="89" t="s">
        <v>5630</v>
      </c>
      <c r="F1429" s="88" t="s">
        <v>22836</v>
      </c>
      <c r="G1429" s="89" t="s">
        <v>19069</v>
      </c>
      <c r="H1429" s="89" t="s">
        <v>19172</v>
      </c>
      <c r="I1429" s="89" t="s">
        <v>19173</v>
      </c>
      <c r="J1429" s="88" t="s">
        <v>19174</v>
      </c>
      <c r="K1429" s="88" t="s">
        <v>19579</v>
      </c>
      <c r="L1429" s="88" t="s">
        <v>19579</v>
      </c>
      <c r="M1429" s="89" t="s">
        <v>19580</v>
      </c>
      <c r="N1429" s="89" t="s">
        <v>1502</v>
      </c>
      <c r="O1429" s="90">
        <v>31649</v>
      </c>
      <c r="P1429" s="90">
        <v>31649</v>
      </c>
      <c r="Q1429" s="90">
        <v>31649</v>
      </c>
      <c r="R1429" s="89">
        <v>14280</v>
      </c>
      <c r="S1429" s="89">
        <v>39</v>
      </c>
      <c r="T1429" s="89" t="s">
        <v>19261</v>
      </c>
      <c r="U1429" s="89" t="s">
        <v>29015</v>
      </c>
      <c r="W1429" s="89" t="s">
        <v>5084</v>
      </c>
      <c r="X1429" s="89" t="s">
        <v>1502</v>
      </c>
      <c r="Y1429" s="88" t="s">
        <v>15669</v>
      </c>
    </row>
    <row r="1430" spans="1:25" x14ac:dyDescent="0.3">
      <c r="A1430" s="84" t="str">
        <f t="shared" si="22"/>
        <v>fgaydos</v>
      </c>
      <c r="B1430" s="88" t="s">
        <v>23108</v>
      </c>
      <c r="C1430" s="89" t="s">
        <v>23109</v>
      </c>
      <c r="D1430" s="89" t="s">
        <v>23110</v>
      </c>
      <c r="E1430" s="89" t="s">
        <v>5630</v>
      </c>
      <c r="F1430" s="88" t="s">
        <v>19171</v>
      </c>
      <c r="G1430" s="89" t="s">
        <v>19029</v>
      </c>
      <c r="H1430" s="89" t="s">
        <v>19172</v>
      </c>
      <c r="I1430" s="89" t="s">
        <v>19173</v>
      </c>
      <c r="J1430" s="88" t="s">
        <v>19189</v>
      </c>
      <c r="K1430" s="88" t="s">
        <v>19333</v>
      </c>
      <c r="L1430" s="88" t="s">
        <v>19467</v>
      </c>
      <c r="M1430" s="89" t="s">
        <v>9084</v>
      </c>
      <c r="N1430" s="89" t="s">
        <v>260</v>
      </c>
      <c r="O1430" s="90">
        <v>32209</v>
      </c>
      <c r="P1430" s="90">
        <v>44553</v>
      </c>
      <c r="Q1430" s="90">
        <v>44553</v>
      </c>
      <c r="R1430" s="89">
        <v>1376</v>
      </c>
      <c r="S1430" s="89">
        <v>3</v>
      </c>
      <c r="T1430" s="89" t="s">
        <v>19228</v>
      </c>
      <c r="U1430" s="89" t="s">
        <v>23111</v>
      </c>
      <c r="W1430" s="89" t="s">
        <v>4769</v>
      </c>
      <c r="X1430" s="89" t="s">
        <v>260</v>
      </c>
      <c r="Y1430" s="88" t="s">
        <v>12501</v>
      </c>
    </row>
    <row r="1431" spans="1:25" x14ac:dyDescent="0.3">
      <c r="A1431" s="84" t="str">
        <f t="shared" si="22"/>
        <v>JHENDE2</v>
      </c>
      <c r="B1431" s="88" t="s">
        <v>24702</v>
      </c>
      <c r="C1431" s="89" t="s">
        <v>24703</v>
      </c>
      <c r="D1431" s="89" t="s">
        <v>3096</v>
      </c>
      <c r="E1431" s="89" t="s">
        <v>5630</v>
      </c>
      <c r="F1431" s="88" t="s">
        <v>19395</v>
      </c>
      <c r="G1431" s="89" t="s">
        <v>19030</v>
      </c>
      <c r="H1431" s="89" t="s">
        <v>19172</v>
      </c>
      <c r="I1431" s="89" t="s">
        <v>19173</v>
      </c>
      <c r="J1431" s="88" t="s">
        <v>19189</v>
      </c>
      <c r="K1431" s="88" t="s">
        <v>19200</v>
      </c>
      <c r="L1431" s="88" t="s">
        <v>19200</v>
      </c>
      <c r="M1431" s="89" t="s">
        <v>19396</v>
      </c>
      <c r="N1431" s="89" t="s">
        <v>752</v>
      </c>
      <c r="O1431" s="90">
        <v>32317</v>
      </c>
      <c r="P1431" s="90">
        <v>32317</v>
      </c>
      <c r="Q1431" s="90">
        <v>32317</v>
      </c>
      <c r="R1431" s="89">
        <v>13612</v>
      </c>
      <c r="S1431" s="89">
        <v>37</v>
      </c>
      <c r="T1431" s="89" t="s">
        <v>19261</v>
      </c>
      <c r="U1431" s="89" t="s">
        <v>24704</v>
      </c>
      <c r="W1431" s="89" t="s">
        <v>3100</v>
      </c>
      <c r="X1431" s="89" t="s">
        <v>260</v>
      </c>
      <c r="Y1431" s="88" t="s">
        <v>10235</v>
      </c>
    </row>
    <row r="1432" spans="1:25" x14ac:dyDescent="0.3">
      <c r="A1432" s="84" t="str">
        <f t="shared" si="22"/>
        <v>KCHIN1</v>
      </c>
      <c r="B1432" s="88" t="s">
        <v>25817</v>
      </c>
      <c r="C1432" s="89" t="s">
        <v>25818</v>
      </c>
      <c r="D1432" s="89" t="s">
        <v>13585</v>
      </c>
      <c r="E1432" s="89" t="s">
        <v>5630</v>
      </c>
      <c r="F1432" s="88" t="s">
        <v>19171</v>
      </c>
      <c r="G1432" s="89" t="s">
        <v>19029</v>
      </c>
      <c r="H1432" s="89" t="s">
        <v>19172</v>
      </c>
      <c r="I1432" s="89" t="s">
        <v>19173</v>
      </c>
      <c r="J1432" s="88" t="s">
        <v>19189</v>
      </c>
      <c r="K1432" s="88" t="s">
        <v>19471</v>
      </c>
      <c r="L1432" s="88" t="s">
        <v>20722</v>
      </c>
      <c r="M1432" s="89" t="s">
        <v>20723</v>
      </c>
      <c r="N1432" s="89" t="s">
        <v>719</v>
      </c>
      <c r="O1432" s="90">
        <v>32325</v>
      </c>
      <c r="P1432" s="90">
        <v>32325</v>
      </c>
      <c r="Q1432" s="90">
        <v>32325</v>
      </c>
      <c r="R1432" s="89">
        <v>13604</v>
      </c>
      <c r="S1432" s="89">
        <v>37</v>
      </c>
      <c r="T1432" s="89" t="s">
        <v>19261</v>
      </c>
      <c r="U1432" s="89" t="s">
        <v>13587</v>
      </c>
      <c r="W1432" s="89" t="s">
        <v>25819</v>
      </c>
      <c r="X1432" s="89" t="s">
        <v>719</v>
      </c>
      <c r="Y1432" s="88" t="s">
        <v>8725</v>
      </c>
    </row>
    <row r="1433" spans="1:25" x14ac:dyDescent="0.3">
      <c r="A1433" s="84" t="str">
        <f t="shared" si="22"/>
        <v>AKEMPF1</v>
      </c>
      <c r="B1433" s="88" t="s">
        <v>19822</v>
      </c>
      <c r="C1433" s="89" t="s">
        <v>19823</v>
      </c>
      <c r="D1433" s="89" t="s">
        <v>7009</v>
      </c>
      <c r="E1433" s="89" t="s">
        <v>5630</v>
      </c>
      <c r="F1433" s="88" t="s">
        <v>19480</v>
      </c>
      <c r="G1433" s="89" t="s">
        <v>19040</v>
      </c>
      <c r="H1433" s="89" t="s">
        <v>19172</v>
      </c>
      <c r="I1433" s="89" t="s">
        <v>19173</v>
      </c>
      <c r="J1433" s="88" t="s">
        <v>19189</v>
      </c>
      <c r="K1433" s="88" t="s">
        <v>19217</v>
      </c>
      <c r="L1433" s="88" t="s">
        <v>19824</v>
      </c>
      <c r="M1433" s="89" t="s">
        <v>19825</v>
      </c>
      <c r="N1433" s="89" t="s">
        <v>752</v>
      </c>
      <c r="O1433" s="90">
        <v>32616</v>
      </c>
      <c r="P1433" s="90">
        <v>38158</v>
      </c>
      <c r="Q1433" s="90">
        <v>32616</v>
      </c>
      <c r="R1433" s="89">
        <v>13313</v>
      </c>
      <c r="S1433" s="89">
        <v>36</v>
      </c>
      <c r="T1433" s="89" t="s">
        <v>19261</v>
      </c>
      <c r="U1433" s="89" t="s">
        <v>19826</v>
      </c>
      <c r="V1433" s="89" t="s">
        <v>19827</v>
      </c>
      <c r="W1433" s="89" t="s">
        <v>19828</v>
      </c>
      <c r="X1433" s="89" t="s">
        <v>752</v>
      </c>
      <c r="Y1433" s="88" t="s">
        <v>7013</v>
      </c>
    </row>
    <row r="1434" spans="1:25" x14ac:dyDescent="0.3">
      <c r="A1434" s="84" t="str">
        <f t="shared" si="22"/>
        <v>JBOROWS</v>
      </c>
      <c r="B1434" s="88" t="s">
        <v>24124</v>
      </c>
      <c r="C1434" s="89" t="s">
        <v>24125</v>
      </c>
      <c r="D1434" s="89" t="s">
        <v>16766</v>
      </c>
      <c r="E1434" s="89" t="s">
        <v>5630</v>
      </c>
      <c r="F1434" s="88" t="s">
        <v>19181</v>
      </c>
      <c r="G1434" s="89" t="s">
        <v>19030</v>
      </c>
      <c r="H1434" s="89" t="s">
        <v>19172</v>
      </c>
      <c r="I1434" s="89" t="s">
        <v>19173</v>
      </c>
      <c r="J1434" s="88" t="s">
        <v>19189</v>
      </c>
      <c r="K1434" s="88" t="s">
        <v>19333</v>
      </c>
      <c r="L1434" s="88" t="s">
        <v>19467</v>
      </c>
      <c r="M1434" s="89" t="s">
        <v>9084</v>
      </c>
      <c r="N1434" s="89" t="s">
        <v>260</v>
      </c>
      <c r="O1434" s="90">
        <v>32650</v>
      </c>
      <c r="P1434" s="90">
        <v>32650</v>
      </c>
      <c r="Q1434" s="90">
        <v>32650</v>
      </c>
      <c r="R1434" s="89">
        <v>13279</v>
      </c>
      <c r="S1434" s="89">
        <v>36</v>
      </c>
      <c r="T1434" s="89" t="s">
        <v>19261</v>
      </c>
      <c r="U1434" s="89" t="s">
        <v>24126</v>
      </c>
      <c r="W1434" s="89" t="s">
        <v>16769</v>
      </c>
      <c r="X1434" s="89" t="s">
        <v>260</v>
      </c>
      <c r="Y1434" s="88" t="s">
        <v>16770</v>
      </c>
    </row>
    <row r="1435" spans="1:25" x14ac:dyDescent="0.3">
      <c r="A1435" s="84" t="str">
        <f t="shared" si="22"/>
        <v>CWURTZ1</v>
      </c>
      <c r="B1435" s="88" t="s">
        <v>21665</v>
      </c>
      <c r="C1435" s="89" t="s">
        <v>21666</v>
      </c>
      <c r="D1435" s="89" t="s">
        <v>2244</v>
      </c>
      <c r="E1435" s="89" t="s">
        <v>5630</v>
      </c>
      <c r="F1435" s="88" t="s">
        <v>19181</v>
      </c>
      <c r="G1435" s="89" t="s">
        <v>19030</v>
      </c>
      <c r="H1435" s="89" t="s">
        <v>19172</v>
      </c>
      <c r="I1435" s="89" t="s">
        <v>19173</v>
      </c>
      <c r="J1435" s="88" t="s">
        <v>19189</v>
      </c>
      <c r="K1435" s="88" t="s">
        <v>19345</v>
      </c>
      <c r="L1435" s="88" t="s">
        <v>20162</v>
      </c>
      <c r="M1435" s="89" t="s">
        <v>20163</v>
      </c>
      <c r="N1435" s="89" t="s">
        <v>655</v>
      </c>
      <c r="O1435" s="90">
        <v>32699</v>
      </c>
      <c r="P1435" s="90">
        <v>32699</v>
      </c>
      <c r="Q1435" s="90">
        <v>32699</v>
      </c>
      <c r="R1435" s="89">
        <v>13230</v>
      </c>
      <c r="S1435" s="89">
        <v>36</v>
      </c>
      <c r="T1435" s="89" t="s">
        <v>19261</v>
      </c>
      <c r="U1435" s="89" t="s">
        <v>17759</v>
      </c>
      <c r="W1435" s="89" t="s">
        <v>16957</v>
      </c>
      <c r="X1435" s="89" t="s">
        <v>435</v>
      </c>
      <c r="Y1435" s="88" t="s">
        <v>16958</v>
      </c>
    </row>
    <row r="1436" spans="1:25" x14ac:dyDescent="0.3">
      <c r="A1436" s="84" t="str">
        <f t="shared" si="22"/>
        <v>BMORSE2</v>
      </c>
      <c r="B1436" s="88" t="s">
        <v>20682</v>
      </c>
      <c r="C1436" s="89" t="s">
        <v>20683</v>
      </c>
      <c r="D1436" s="89" t="s">
        <v>17041</v>
      </c>
      <c r="E1436" s="89" t="s">
        <v>19036</v>
      </c>
      <c r="F1436" s="88" t="s">
        <v>19171</v>
      </c>
      <c r="G1436" s="89" t="s">
        <v>19029</v>
      </c>
      <c r="H1436" s="89" t="s">
        <v>19172</v>
      </c>
      <c r="I1436" s="89" t="s">
        <v>19173</v>
      </c>
      <c r="J1436" s="88" t="s">
        <v>19174</v>
      </c>
      <c r="K1436" s="88" t="s">
        <v>19245</v>
      </c>
      <c r="L1436" s="88" t="s">
        <v>20684</v>
      </c>
      <c r="M1436" s="89" t="s">
        <v>14665</v>
      </c>
      <c r="N1436" s="89" t="s">
        <v>219</v>
      </c>
      <c r="O1436" s="90">
        <v>32715</v>
      </c>
      <c r="P1436" s="90">
        <v>32715</v>
      </c>
      <c r="Q1436" s="90">
        <v>32715</v>
      </c>
      <c r="R1436" s="89">
        <v>13214</v>
      </c>
      <c r="S1436" s="89">
        <v>36</v>
      </c>
      <c r="T1436" s="89" t="s">
        <v>19261</v>
      </c>
      <c r="U1436" s="89" t="s">
        <v>17044</v>
      </c>
      <c r="W1436" s="89" t="s">
        <v>3056</v>
      </c>
      <c r="X1436" s="89" t="s">
        <v>219</v>
      </c>
      <c r="Y1436" s="88" t="s">
        <v>11782</v>
      </c>
    </row>
    <row r="1437" spans="1:25" x14ac:dyDescent="0.3">
      <c r="A1437" s="84" t="str">
        <f t="shared" si="22"/>
        <v>RELLIO2</v>
      </c>
      <c r="B1437" s="88" t="s">
        <v>28201</v>
      </c>
      <c r="C1437" s="89" t="s">
        <v>28202</v>
      </c>
      <c r="D1437" s="89" t="s">
        <v>19094</v>
      </c>
      <c r="E1437" s="89" t="s">
        <v>19054</v>
      </c>
      <c r="F1437" s="88" t="s">
        <v>19181</v>
      </c>
      <c r="G1437" s="89" t="s">
        <v>19030</v>
      </c>
      <c r="H1437" s="89" t="s">
        <v>19172</v>
      </c>
      <c r="I1437" s="89" t="s">
        <v>19173</v>
      </c>
      <c r="J1437" s="88" t="s">
        <v>19174</v>
      </c>
      <c r="K1437" s="88" t="s">
        <v>19245</v>
      </c>
      <c r="L1437" s="88" t="s">
        <v>20684</v>
      </c>
      <c r="M1437" s="89" t="s">
        <v>14665</v>
      </c>
      <c r="N1437" s="89" t="s">
        <v>219</v>
      </c>
      <c r="O1437" s="90">
        <v>32771</v>
      </c>
      <c r="P1437" s="90">
        <v>32771</v>
      </c>
      <c r="Q1437" s="90">
        <v>32771</v>
      </c>
      <c r="R1437" s="89">
        <v>13158</v>
      </c>
      <c r="S1437" s="89">
        <v>36</v>
      </c>
      <c r="T1437" s="89" t="s">
        <v>19261</v>
      </c>
      <c r="U1437" s="89" t="s">
        <v>28203</v>
      </c>
      <c r="W1437" s="89" t="s">
        <v>28204</v>
      </c>
      <c r="X1437" s="89" t="s">
        <v>219</v>
      </c>
      <c r="Y1437" s="88" t="s">
        <v>18047</v>
      </c>
    </row>
    <row r="1438" spans="1:25" x14ac:dyDescent="0.3">
      <c r="A1438" s="84" t="str">
        <f t="shared" si="22"/>
        <v>RCAST</v>
      </c>
      <c r="B1438" s="88" t="s">
        <v>28116</v>
      </c>
      <c r="C1438" s="89" t="s">
        <v>28117</v>
      </c>
      <c r="D1438" s="89" t="s">
        <v>7299</v>
      </c>
      <c r="E1438" s="89" t="s">
        <v>5630</v>
      </c>
      <c r="F1438" s="88" t="s">
        <v>19171</v>
      </c>
      <c r="G1438" s="89" t="s">
        <v>19029</v>
      </c>
      <c r="H1438" s="89" t="s">
        <v>19172</v>
      </c>
      <c r="I1438" s="89" t="s">
        <v>19173</v>
      </c>
      <c r="J1438" s="88" t="s">
        <v>19174</v>
      </c>
      <c r="K1438" s="88" t="s">
        <v>19207</v>
      </c>
      <c r="L1438" s="88" t="s">
        <v>19208</v>
      </c>
      <c r="M1438" s="89" t="s">
        <v>10249</v>
      </c>
      <c r="N1438" s="89" t="s">
        <v>219</v>
      </c>
      <c r="O1438" s="90">
        <v>32829</v>
      </c>
      <c r="P1438" s="90">
        <v>32829</v>
      </c>
      <c r="Q1438" s="90">
        <v>32829</v>
      </c>
      <c r="R1438" s="89">
        <v>13100</v>
      </c>
      <c r="S1438" s="89">
        <v>35</v>
      </c>
      <c r="T1438" s="89" t="s">
        <v>19261</v>
      </c>
      <c r="U1438" s="89" t="s">
        <v>28118</v>
      </c>
      <c r="W1438" s="89" t="s">
        <v>654</v>
      </c>
      <c r="X1438" s="89" t="s">
        <v>219</v>
      </c>
      <c r="Y1438" s="88" t="s">
        <v>6997</v>
      </c>
    </row>
    <row r="1439" spans="1:25" x14ac:dyDescent="0.3">
      <c r="A1439" s="84" t="str">
        <f t="shared" si="22"/>
        <v>JLEWI09</v>
      </c>
      <c r="B1439" s="88" t="s">
        <v>24910</v>
      </c>
      <c r="C1439" s="89" t="s">
        <v>24911</v>
      </c>
      <c r="D1439" s="89" t="s">
        <v>17796</v>
      </c>
      <c r="E1439" s="89" t="s">
        <v>5630</v>
      </c>
      <c r="F1439" s="88" t="s">
        <v>19171</v>
      </c>
      <c r="G1439" s="89" t="s">
        <v>19029</v>
      </c>
      <c r="H1439" s="89" t="s">
        <v>19172</v>
      </c>
      <c r="I1439" s="89" t="s">
        <v>19173</v>
      </c>
      <c r="J1439" s="88" t="s">
        <v>19189</v>
      </c>
      <c r="K1439" s="88" t="s">
        <v>19333</v>
      </c>
      <c r="L1439" s="88" t="s">
        <v>19447</v>
      </c>
      <c r="M1439" s="89" t="s">
        <v>9382</v>
      </c>
      <c r="N1439" s="89" t="s">
        <v>366</v>
      </c>
      <c r="O1439" s="90">
        <v>32951</v>
      </c>
      <c r="P1439" s="90">
        <v>32951</v>
      </c>
      <c r="Q1439" s="90">
        <v>32951</v>
      </c>
      <c r="R1439" s="89">
        <v>12978</v>
      </c>
      <c r="S1439" s="89">
        <v>35</v>
      </c>
      <c r="T1439" s="89" t="s">
        <v>19261</v>
      </c>
      <c r="U1439" s="89" t="s">
        <v>24912</v>
      </c>
      <c r="W1439" s="89" t="s">
        <v>24913</v>
      </c>
      <c r="X1439" s="89" t="s">
        <v>407</v>
      </c>
      <c r="Y1439" s="88" t="s">
        <v>17799</v>
      </c>
    </row>
    <row r="1440" spans="1:25" x14ac:dyDescent="0.3">
      <c r="A1440" s="84" t="str">
        <f t="shared" si="22"/>
        <v>DNIGREL</v>
      </c>
      <c r="B1440" s="88" t="s">
        <v>22295</v>
      </c>
      <c r="C1440" s="89" t="s">
        <v>22296</v>
      </c>
      <c r="D1440" s="89" t="s">
        <v>22297</v>
      </c>
      <c r="E1440" s="89" t="s">
        <v>19170</v>
      </c>
      <c r="F1440" s="88" t="s">
        <v>19171</v>
      </c>
      <c r="G1440" s="89" t="s">
        <v>19029</v>
      </c>
      <c r="H1440" s="89" t="s">
        <v>19172</v>
      </c>
      <c r="I1440" s="89" t="s">
        <v>19173</v>
      </c>
      <c r="J1440" s="88" t="s">
        <v>19189</v>
      </c>
      <c r="K1440" s="88" t="s">
        <v>19471</v>
      </c>
      <c r="L1440" s="88" t="s">
        <v>14086</v>
      </c>
      <c r="M1440" s="89" t="s">
        <v>19472</v>
      </c>
      <c r="N1440" s="89" t="s">
        <v>435</v>
      </c>
      <c r="O1440" s="90">
        <v>33028</v>
      </c>
      <c r="P1440" s="90">
        <v>33028</v>
      </c>
      <c r="Q1440" s="90">
        <v>33028</v>
      </c>
      <c r="R1440" s="89">
        <v>12901</v>
      </c>
      <c r="S1440" s="89">
        <v>35</v>
      </c>
      <c r="T1440" s="89" t="s">
        <v>19261</v>
      </c>
      <c r="U1440" s="89" t="s">
        <v>22298</v>
      </c>
      <c r="W1440" s="89" t="s">
        <v>22299</v>
      </c>
      <c r="X1440" s="89" t="s">
        <v>435</v>
      </c>
      <c r="Y1440" s="88" t="s">
        <v>22300</v>
      </c>
    </row>
    <row r="1441" spans="1:25" x14ac:dyDescent="0.3">
      <c r="A1441" s="84" t="str">
        <f t="shared" si="22"/>
        <v>INIEVE</v>
      </c>
      <c r="B1441" s="88" t="s">
        <v>23913</v>
      </c>
      <c r="C1441" s="89" t="s">
        <v>23914</v>
      </c>
      <c r="D1441" s="89" t="s">
        <v>14427</v>
      </c>
      <c r="E1441" s="89" t="s">
        <v>5630</v>
      </c>
      <c r="F1441" s="88" t="s">
        <v>19181</v>
      </c>
      <c r="G1441" s="89" t="s">
        <v>19030</v>
      </c>
      <c r="H1441" s="89" t="s">
        <v>19172</v>
      </c>
      <c r="I1441" s="89" t="s">
        <v>19419</v>
      </c>
      <c r="J1441" s="88" t="s">
        <v>19189</v>
      </c>
      <c r="K1441" s="88" t="s">
        <v>19420</v>
      </c>
      <c r="L1441" s="88" t="s">
        <v>19420</v>
      </c>
      <c r="M1441" s="89" t="s">
        <v>19421</v>
      </c>
      <c r="N1441" s="89" t="s">
        <v>5965</v>
      </c>
      <c r="O1441" s="90">
        <v>33040</v>
      </c>
      <c r="P1441" s="90">
        <v>33040</v>
      </c>
      <c r="Q1441" s="90">
        <v>33040</v>
      </c>
      <c r="R1441" s="89">
        <v>12889</v>
      </c>
      <c r="S1441" s="89">
        <v>35</v>
      </c>
      <c r="T1441" s="89" t="s">
        <v>19261</v>
      </c>
      <c r="U1441" s="89" t="s">
        <v>31109</v>
      </c>
      <c r="V1441" s="89" t="s">
        <v>31110</v>
      </c>
      <c r="W1441" s="89" t="s">
        <v>31111</v>
      </c>
      <c r="X1441" s="89" t="s">
        <v>5965</v>
      </c>
      <c r="Y1441" s="88" t="s">
        <v>31112</v>
      </c>
    </row>
    <row r="1442" spans="1:25" x14ac:dyDescent="0.3">
      <c r="A1442" s="84" t="str">
        <f t="shared" si="22"/>
        <v>GSMIT81</v>
      </c>
      <c r="B1442" s="88" t="s">
        <v>23516</v>
      </c>
      <c r="C1442" s="89" t="s">
        <v>23517</v>
      </c>
      <c r="D1442" s="89" t="s">
        <v>8565</v>
      </c>
      <c r="E1442" s="89" t="s">
        <v>5630</v>
      </c>
      <c r="F1442" s="88" t="s">
        <v>19181</v>
      </c>
      <c r="G1442" s="89" t="s">
        <v>19030</v>
      </c>
      <c r="H1442" s="89" t="s">
        <v>19172</v>
      </c>
      <c r="I1442" s="89" t="s">
        <v>19173</v>
      </c>
      <c r="J1442" s="88" t="s">
        <v>19174</v>
      </c>
      <c r="K1442" s="88" t="s">
        <v>19401</v>
      </c>
      <c r="L1442" s="88" t="s">
        <v>17382</v>
      </c>
      <c r="M1442" s="89" t="s">
        <v>8645</v>
      </c>
      <c r="N1442" s="89" t="s">
        <v>407</v>
      </c>
      <c r="O1442" s="90">
        <v>33662</v>
      </c>
      <c r="P1442" s="90">
        <v>33662</v>
      </c>
      <c r="Q1442" s="90">
        <v>33662</v>
      </c>
      <c r="R1442" s="89">
        <v>12267</v>
      </c>
      <c r="S1442" s="89">
        <v>33</v>
      </c>
      <c r="T1442" s="89" t="s">
        <v>19261</v>
      </c>
      <c r="U1442" s="89" t="s">
        <v>23518</v>
      </c>
      <c r="W1442" s="89" t="s">
        <v>23519</v>
      </c>
      <c r="X1442" s="89" t="s">
        <v>407</v>
      </c>
      <c r="Y1442" s="88" t="s">
        <v>8568</v>
      </c>
    </row>
    <row r="1443" spans="1:25" x14ac:dyDescent="0.3">
      <c r="A1443" s="84" t="str">
        <f t="shared" si="22"/>
        <v>BTIERNE</v>
      </c>
      <c r="B1443" s="88" t="s">
        <v>20852</v>
      </c>
      <c r="C1443" s="89" t="s">
        <v>20853</v>
      </c>
      <c r="D1443" s="89" t="s">
        <v>17271</v>
      </c>
      <c r="E1443" s="89" t="s">
        <v>5630</v>
      </c>
      <c r="F1443" s="88" t="s">
        <v>19181</v>
      </c>
      <c r="G1443" s="89" t="s">
        <v>19030</v>
      </c>
      <c r="H1443" s="89" t="s">
        <v>19172</v>
      </c>
      <c r="I1443" s="89" t="s">
        <v>19173</v>
      </c>
      <c r="J1443" s="88" t="s">
        <v>19189</v>
      </c>
      <c r="K1443" s="88" t="s">
        <v>19415</v>
      </c>
      <c r="L1443" s="88" t="s">
        <v>6684</v>
      </c>
      <c r="M1443" s="89" t="s">
        <v>19416</v>
      </c>
      <c r="N1443" s="89" t="s">
        <v>318</v>
      </c>
      <c r="O1443" s="90">
        <v>33696</v>
      </c>
      <c r="P1443" s="90">
        <v>33696</v>
      </c>
      <c r="Q1443" s="90">
        <v>33696</v>
      </c>
      <c r="R1443" s="89">
        <v>12233</v>
      </c>
      <c r="S1443" s="89">
        <v>33</v>
      </c>
      <c r="T1443" s="89" t="s">
        <v>19261</v>
      </c>
      <c r="U1443" s="89" t="s">
        <v>20854</v>
      </c>
      <c r="W1443" s="89" t="s">
        <v>20855</v>
      </c>
      <c r="X1443" s="89" t="s">
        <v>318</v>
      </c>
      <c r="Y1443" s="88" t="s">
        <v>17276</v>
      </c>
    </row>
    <row r="1444" spans="1:25" x14ac:dyDescent="0.3">
      <c r="A1444" s="84" t="str">
        <f t="shared" si="22"/>
        <v>HCONNE</v>
      </c>
      <c r="B1444" s="88" t="s">
        <v>23635</v>
      </c>
      <c r="C1444" s="89" t="s">
        <v>23636</v>
      </c>
      <c r="D1444" s="89" t="s">
        <v>996</v>
      </c>
      <c r="E1444" s="89" t="s">
        <v>5630</v>
      </c>
      <c r="F1444" s="88" t="s">
        <v>19171</v>
      </c>
      <c r="G1444" s="89" t="s">
        <v>19029</v>
      </c>
      <c r="H1444" s="89" t="s">
        <v>19172</v>
      </c>
      <c r="I1444" s="89" t="s">
        <v>19173</v>
      </c>
      <c r="J1444" s="88" t="s">
        <v>19174</v>
      </c>
      <c r="K1444" s="88" t="s">
        <v>19258</v>
      </c>
      <c r="L1444" s="88" t="s">
        <v>19259</v>
      </c>
      <c r="M1444" s="89" t="s">
        <v>19260</v>
      </c>
      <c r="N1444" s="89" t="s">
        <v>279</v>
      </c>
      <c r="O1444" s="90">
        <v>33815</v>
      </c>
      <c r="P1444" s="90">
        <v>44321</v>
      </c>
      <c r="Q1444" s="90">
        <v>33815</v>
      </c>
      <c r="R1444" s="89">
        <v>12114</v>
      </c>
      <c r="S1444" s="89">
        <v>33</v>
      </c>
      <c r="T1444" s="89" t="s">
        <v>19261</v>
      </c>
      <c r="U1444" s="89" t="s">
        <v>23637</v>
      </c>
      <c r="W1444" s="89" t="s">
        <v>1001</v>
      </c>
      <c r="X1444" s="89" t="s">
        <v>279</v>
      </c>
      <c r="Y1444" s="88" t="s">
        <v>18724</v>
      </c>
    </row>
    <row r="1445" spans="1:25" x14ac:dyDescent="0.3">
      <c r="A1445" s="84" t="str">
        <f t="shared" si="22"/>
        <v>ASABOSH</v>
      </c>
      <c r="B1445" s="88" t="s">
        <v>20099</v>
      </c>
      <c r="C1445" s="89" t="s">
        <v>20100</v>
      </c>
      <c r="D1445" s="89" t="s">
        <v>17665</v>
      </c>
      <c r="E1445" s="89" t="s">
        <v>5630</v>
      </c>
      <c r="F1445" s="88" t="s">
        <v>19171</v>
      </c>
      <c r="G1445" s="89" t="s">
        <v>19029</v>
      </c>
      <c r="H1445" s="89" t="s">
        <v>19172</v>
      </c>
      <c r="I1445" s="89" t="s">
        <v>19173</v>
      </c>
      <c r="J1445" s="88" t="s">
        <v>19189</v>
      </c>
      <c r="K1445" s="88" t="s">
        <v>19415</v>
      </c>
      <c r="L1445" s="88" t="s">
        <v>6684</v>
      </c>
      <c r="M1445" s="89" t="s">
        <v>19416</v>
      </c>
      <c r="N1445" s="89" t="s">
        <v>318</v>
      </c>
      <c r="O1445" s="90">
        <v>34387</v>
      </c>
      <c r="P1445" s="90">
        <v>34387</v>
      </c>
      <c r="Q1445" s="90">
        <v>34387</v>
      </c>
      <c r="R1445" s="89">
        <v>11542</v>
      </c>
      <c r="S1445" s="89">
        <v>31</v>
      </c>
      <c r="T1445" s="89" t="s">
        <v>19261</v>
      </c>
      <c r="U1445" s="89" t="s">
        <v>20101</v>
      </c>
      <c r="V1445" s="89" t="s">
        <v>20102</v>
      </c>
      <c r="W1445" s="89" t="s">
        <v>1161</v>
      </c>
      <c r="X1445" s="89" t="s">
        <v>318</v>
      </c>
      <c r="Y1445" s="88" t="s">
        <v>20103</v>
      </c>
    </row>
    <row r="1446" spans="1:25" x14ac:dyDescent="0.3">
      <c r="A1446" s="84" t="str">
        <f t="shared" si="22"/>
        <v>ATHREAD</v>
      </c>
      <c r="B1446" s="88" t="s">
        <v>20209</v>
      </c>
      <c r="C1446" s="89" t="s">
        <v>20210</v>
      </c>
      <c r="D1446" s="89" t="s">
        <v>18399</v>
      </c>
      <c r="E1446" s="89" t="s">
        <v>5630</v>
      </c>
      <c r="F1446" s="88" t="s">
        <v>20211</v>
      </c>
      <c r="G1446" s="89" t="s">
        <v>19040</v>
      </c>
      <c r="H1446" s="89" t="s">
        <v>19172</v>
      </c>
      <c r="I1446" s="89" t="s">
        <v>19173</v>
      </c>
      <c r="J1446" s="88" t="s">
        <v>19174</v>
      </c>
      <c r="K1446" s="88" t="s">
        <v>19579</v>
      </c>
      <c r="L1446" s="88" t="s">
        <v>19579</v>
      </c>
      <c r="M1446" s="89" t="s">
        <v>19580</v>
      </c>
      <c r="N1446" s="89" t="s">
        <v>1502</v>
      </c>
      <c r="O1446" s="90">
        <v>34408</v>
      </c>
      <c r="P1446" s="90">
        <v>34408</v>
      </c>
      <c r="Q1446" s="90">
        <v>34408</v>
      </c>
      <c r="R1446" s="89">
        <v>11521</v>
      </c>
      <c r="S1446" s="89">
        <v>31</v>
      </c>
      <c r="T1446" s="89" t="s">
        <v>19261</v>
      </c>
      <c r="U1446" s="89" t="s">
        <v>18402</v>
      </c>
      <c r="W1446" s="89" t="s">
        <v>18403</v>
      </c>
      <c r="X1446" s="89" t="s">
        <v>1502</v>
      </c>
      <c r="Y1446" s="88" t="s">
        <v>20212</v>
      </c>
    </row>
    <row r="1447" spans="1:25" x14ac:dyDescent="0.3">
      <c r="A1447" s="84" t="str">
        <f t="shared" si="22"/>
        <v>DEGOLF1</v>
      </c>
      <c r="B1447" s="88" t="s">
        <v>21865</v>
      </c>
      <c r="C1447" s="89" t="s">
        <v>21866</v>
      </c>
      <c r="D1447" s="89" t="s">
        <v>7359</v>
      </c>
      <c r="E1447" s="89" t="s">
        <v>5630</v>
      </c>
      <c r="F1447" s="88" t="s">
        <v>19285</v>
      </c>
      <c r="G1447" s="89" t="s">
        <v>19028</v>
      </c>
      <c r="H1447" s="89" t="s">
        <v>19172</v>
      </c>
      <c r="I1447" s="89" t="s">
        <v>19173</v>
      </c>
      <c r="J1447" s="88" t="s">
        <v>19189</v>
      </c>
      <c r="K1447" s="88" t="s">
        <v>19294</v>
      </c>
      <c r="L1447" s="88" t="s">
        <v>19295</v>
      </c>
      <c r="M1447" s="89" t="s">
        <v>19296</v>
      </c>
      <c r="N1447" s="89" t="s">
        <v>541</v>
      </c>
      <c r="O1447" s="90">
        <v>34936</v>
      </c>
      <c r="P1447" s="90">
        <v>37255</v>
      </c>
      <c r="Q1447" s="90">
        <v>37255</v>
      </c>
      <c r="R1447" s="89">
        <v>8674</v>
      </c>
      <c r="S1447" s="89">
        <v>23</v>
      </c>
      <c r="T1447" s="89" t="s">
        <v>19261</v>
      </c>
      <c r="U1447" s="89" t="s">
        <v>21867</v>
      </c>
      <c r="W1447" s="89" t="s">
        <v>21868</v>
      </c>
      <c r="X1447" s="89" t="s">
        <v>1153</v>
      </c>
      <c r="Y1447" s="88" t="s">
        <v>11583</v>
      </c>
    </row>
    <row r="1448" spans="1:25" x14ac:dyDescent="0.3">
      <c r="A1448" s="84" t="str">
        <f t="shared" si="22"/>
        <v>WTAYL21</v>
      </c>
      <c r="B1448" s="88" t="s">
        <v>30335</v>
      </c>
      <c r="C1448" s="89" t="s">
        <v>30336</v>
      </c>
      <c r="D1448" s="89" t="s">
        <v>8529</v>
      </c>
      <c r="E1448" s="89" t="s">
        <v>5630</v>
      </c>
      <c r="F1448" s="88" t="s">
        <v>19285</v>
      </c>
      <c r="G1448" s="89" t="s">
        <v>19028</v>
      </c>
      <c r="H1448" s="89" t="s">
        <v>19172</v>
      </c>
      <c r="I1448" s="89" t="s">
        <v>19173</v>
      </c>
      <c r="J1448" s="88" t="s">
        <v>19189</v>
      </c>
      <c r="K1448" s="88" t="s">
        <v>19374</v>
      </c>
      <c r="L1448" s="88" t="s">
        <v>19375</v>
      </c>
      <c r="M1448" s="89" t="s">
        <v>19376</v>
      </c>
      <c r="N1448" s="89" t="s">
        <v>575</v>
      </c>
      <c r="O1448" s="90">
        <v>34942</v>
      </c>
      <c r="P1448" s="90">
        <v>38926</v>
      </c>
      <c r="Q1448" s="90">
        <v>38926</v>
      </c>
      <c r="R1448" s="89">
        <v>7003</v>
      </c>
      <c r="S1448" s="89">
        <v>19</v>
      </c>
      <c r="T1448" s="89" t="s">
        <v>19261</v>
      </c>
      <c r="U1448" s="89" t="s">
        <v>30337</v>
      </c>
      <c r="W1448" s="89" t="s">
        <v>27840</v>
      </c>
      <c r="X1448" s="89" t="s">
        <v>575</v>
      </c>
      <c r="Y1448" s="88" t="s">
        <v>8599</v>
      </c>
    </row>
    <row r="1449" spans="1:25" x14ac:dyDescent="0.3">
      <c r="A1449" s="84" t="str">
        <f t="shared" si="22"/>
        <v>RMONTE4</v>
      </c>
      <c r="B1449" s="88" t="s">
        <v>28543</v>
      </c>
      <c r="C1449" s="89" t="s">
        <v>28544</v>
      </c>
      <c r="D1449" s="89" t="s">
        <v>28545</v>
      </c>
      <c r="E1449" s="89" t="s">
        <v>5630</v>
      </c>
      <c r="F1449" s="88" t="s">
        <v>19181</v>
      </c>
      <c r="G1449" s="89" t="s">
        <v>19030</v>
      </c>
      <c r="H1449" s="89" t="s">
        <v>19172</v>
      </c>
      <c r="I1449" s="89" t="s">
        <v>19173</v>
      </c>
      <c r="J1449" s="88" t="s">
        <v>19189</v>
      </c>
      <c r="K1449" s="88" t="s">
        <v>19190</v>
      </c>
      <c r="L1449" s="88" t="s">
        <v>19191</v>
      </c>
      <c r="M1449" s="89" t="s">
        <v>19192</v>
      </c>
      <c r="N1449" s="89" t="s">
        <v>297</v>
      </c>
      <c r="O1449" s="90">
        <v>34964</v>
      </c>
      <c r="P1449" s="90">
        <v>34964</v>
      </c>
      <c r="Q1449" s="90">
        <v>34964</v>
      </c>
      <c r="R1449" s="89">
        <v>10965</v>
      </c>
      <c r="S1449" s="89">
        <v>30</v>
      </c>
      <c r="T1449" s="89" t="s">
        <v>19261</v>
      </c>
      <c r="U1449" s="89" t="s">
        <v>28546</v>
      </c>
      <c r="W1449" s="89" t="s">
        <v>28547</v>
      </c>
      <c r="X1449" s="89" t="s">
        <v>297</v>
      </c>
      <c r="Y1449" s="88" t="s">
        <v>28548</v>
      </c>
    </row>
    <row r="1450" spans="1:25" x14ac:dyDescent="0.3">
      <c r="A1450" s="84" t="str">
        <f t="shared" si="22"/>
        <v>KHAYME</v>
      </c>
      <c r="B1450" s="88" t="s">
        <v>25898</v>
      </c>
      <c r="C1450" s="89" t="s">
        <v>25899</v>
      </c>
      <c r="D1450" s="89" t="s">
        <v>2656</v>
      </c>
      <c r="E1450" s="89" t="s">
        <v>5630</v>
      </c>
      <c r="F1450" s="88" t="s">
        <v>19285</v>
      </c>
      <c r="G1450" s="89" t="s">
        <v>19028</v>
      </c>
      <c r="H1450" s="89" t="s">
        <v>19172</v>
      </c>
      <c r="I1450" s="89" t="s">
        <v>19173</v>
      </c>
      <c r="J1450" s="88" t="s">
        <v>19174</v>
      </c>
      <c r="K1450" s="88" t="s">
        <v>19216</v>
      </c>
      <c r="L1450" s="88" t="s">
        <v>19237</v>
      </c>
      <c r="M1450" s="89" t="s">
        <v>19238</v>
      </c>
      <c r="N1450" s="89" t="s">
        <v>250</v>
      </c>
      <c r="O1450" s="90">
        <v>34983</v>
      </c>
      <c r="P1450" s="90">
        <v>34983</v>
      </c>
      <c r="Q1450" s="90">
        <v>34983</v>
      </c>
      <c r="R1450" s="89">
        <v>10946</v>
      </c>
      <c r="S1450" s="89">
        <v>29</v>
      </c>
      <c r="T1450" s="89" t="s">
        <v>19261</v>
      </c>
      <c r="U1450" s="89" t="s">
        <v>25900</v>
      </c>
      <c r="V1450" s="89" t="s">
        <v>25901</v>
      </c>
      <c r="W1450" s="89" t="s">
        <v>1542</v>
      </c>
      <c r="X1450" s="89" t="s">
        <v>250</v>
      </c>
      <c r="Y1450" s="88" t="s">
        <v>13520</v>
      </c>
    </row>
    <row r="1451" spans="1:25" x14ac:dyDescent="0.3">
      <c r="A1451" s="84" t="str">
        <f t="shared" si="22"/>
        <v>TPHAN1</v>
      </c>
      <c r="B1451" s="88" t="s">
        <v>29777</v>
      </c>
      <c r="C1451" s="89" t="s">
        <v>29778</v>
      </c>
      <c r="D1451" s="89" t="s">
        <v>5171</v>
      </c>
      <c r="E1451" s="89" t="s">
        <v>5630</v>
      </c>
      <c r="F1451" s="88" t="s">
        <v>20370</v>
      </c>
      <c r="G1451" s="89" t="s">
        <v>20371</v>
      </c>
      <c r="H1451" s="89" t="s">
        <v>19172</v>
      </c>
      <c r="I1451" s="89" t="s">
        <v>19173</v>
      </c>
      <c r="J1451" s="88" t="s">
        <v>19174</v>
      </c>
      <c r="K1451" s="88" t="s">
        <v>19245</v>
      </c>
      <c r="L1451" s="88" t="s">
        <v>20002</v>
      </c>
      <c r="M1451" s="89" t="s">
        <v>19319</v>
      </c>
      <c r="N1451" s="89" t="s">
        <v>1675</v>
      </c>
      <c r="O1451" s="90">
        <v>35192</v>
      </c>
      <c r="P1451" s="90">
        <v>35192</v>
      </c>
      <c r="Q1451" s="90">
        <v>35192</v>
      </c>
      <c r="R1451" s="89">
        <v>10737</v>
      </c>
      <c r="S1451" s="89">
        <v>29</v>
      </c>
      <c r="T1451" s="89" t="s">
        <v>19261</v>
      </c>
      <c r="U1451" s="89" t="s">
        <v>29779</v>
      </c>
      <c r="W1451" s="89" t="s">
        <v>2368</v>
      </c>
      <c r="X1451" s="89" t="s">
        <v>1675</v>
      </c>
      <c r="Y1451" s="88" t="s">
        <v>16063</v>
      </c>
    </row>
    <row r="1452" spans="1:25" x14ac:dyDescent="0.3">
      <c r="A1452" s="84" t="str">
        <f t="shared" si="22"/>
        <v>MCHAND1</v>
      </c>
      <c r="B1452" s="88" t="s">
        <v>26530</v>
      </c>
      <c r="C1452" s="89" t="s">
        <v>26531</v>
      </c>
      <c r="D1452" s="89" t="s">
        <v>26532</v>
      </c>
      <c r="E1452" s="89" t="s">
        <v>19715</v>
      </c>
      <c r="F1452" s="88" t="s">
        <v>19181</v>
      </c>
      <c r="G1452" s="89" t="s">
        <v>19030</v>
      </c>
      <c r="H1452" s="89" t="s">
        <v>19172</v>
      </c>
      <c r="I1452" s="89" t="s">
        <v>19173</v>
      </c>
      <c r="J1452" s="88" t="s">
        <v>19189</v>
      </c>
      <c r="K1452" s="88" t="s">
        <v>19273</v>
      </c>
      <c r="L1452" s="88" t="s">
        <v>19274</v>
      </c>
      <c r="M1452" s="89" t="s">
        <v>7733</v>
      </c>
      <c r="N1452" s="89" t="s">
        <v>328</v>
      </c>
      <c r="O1452" s="90">
        <v>35376</v>
      </c>
      <c r="P1452" s="90">
        <v>35376</v>
      </c>
      <c r="Q1452" s="90">
        <v>35376</v>
      </c>
      <c r="R1452" s="89">
        <v>10553</v>
      </c>
      <c r="S1452" s="89">
        <v>28</v>
      </c>
      <c r="T1452" s="89" t="s">
        <v>19261</v>
      </c>
      <c r="U1452" s="89" t="s">
        <v>26533</v>
      </c>
      <c r="W1452" s="89" t="s">
        <v>24161</v>
      </c>
      <c r="X1452" s="89" t="s">
        <v>375</v>
      </c>
      <c r="Y1452" s="88" t="s">
        <v>26534</v>
      </c>
    </row>
    <row r="1453" spans="1:25" x14ac:dyDescent="0.3">
      <c r="A1453" s="84" t="str">
        <f t="shared" si="22"/>
        <v>PWILL50</v>
      </c>
      <c r="B1453" s="88" t="s">
        <v>27972</v>
      </c>
      <c r="C1453" s="89" t="s">
        <v>27973</v>
      </c>
      <c r="D1453" s="89" t="s">
        <v>4799</v>
      </c>
      <c r="E1453" s="89" t="s">
        <v>5630</v>
      </c>
      <c r="F1453" s="88" t="s">
        <v>19181</v>
      </c>
      <c r="G1453" s="89" t="s">
        <v>19030</v>
      </c>
      <c r="H1453" s="89" t="s">
        <v>19172</v>
      </c>
      <c r="I1453" s="89" t="s">
        <v>19173</v>
      </c>
      <c r="J1453" s="88" t="s">
        <v>19174</v>
      </c>
      <c r="K1453" s="88" t="s">
        <v>19716</v>
      </c>
      <c r="L1453" s="88" t="s">
        <v>19717</v>
      </c>
      <c r="M1453" s="89" t="s">
        <v>5847</v>
      </c>
      <c r="N1453" s="89" t="s">
        <v>279</v>
      </c>
      <c r="O1453" s="90">
        <v>35513</v>
      </c>
      <c r="P1453" s="90">
        <v>35513</v>
      </c>
      <c r="Q1453" s="90">
        <v>35513</v>
      </c>
      <c r="R1453" s="89">
        <v>10416</v>
      </c>
      <c r="S1453" s="89">
        <v>28</v>
      </c>
      <c r="T1453" s="89" t="s">
        <v>19261</v>
      </c>
      <c r="U1453" s="89" t="s">
        <v>27974</v>
      </c>
      <c r="W1453" s="89" t="s">
        <v>4272</v>
      </c>
      <c r="X1453" s="89" t="s">
        <v>279</v>
      </c>
      <c r="Y1453" s="88" t="s">
        <v>4273</v>
      </c>
    </row>
    <row r="1454" spans="1:25" x14ac:dyDescent="0.3">
      <c r="A1454" s="84" t="str">
        <f t="shared" si="22"/>
        <v>WMAGEE1</v>
      </c>
      <c r="B1454" s="88" t="s">
        <v>30247</v>
      </c>
      <c r="C1454" s="89" t="s">
        <v>30248</v>
      </c>
      <c r="D1454" s="89" t="s">
        <v>12590</v>
      </c>
      <c r="E1454" s="89" t="s">
        <v>5630</v>
      </c>
      <c r="F1454" s="88" t="s">
        <v>19171</v>
      </c>
      <c r="G1454" s="89" t="s">
        <v>19029</v>
      </c>
      <c r="H1454" s="89" t="s">
        <v>19172</v>
      </c>
      <c r="I1454" s="89" t="s">
        <v>19173</v>
      </c>
      <c r="J1454" s="88" t="s">
        <v>19189</v>
      </c>
      <c r="K1454" s="88" t="s">
        <v>19471</v>
      </c>
      <c r="L1454" s="88" t="s">
        <v>20722</v>
      </c>
      <c r="M1454" s="89" t="s">
        <v>20723</v>
      </c>
      <c r="N1454" s="89" t="s">
        <v>719</v>
      </c>
      <c r="O1454" s="90">
        <v>35525</v>
      </c>
      <c r="P1454" s="90">
        <v>35525</v>
      </c>
      <c r="Q1454" s="90">
        <v>35525</v>
      </c>
      <c r="R1454" s="89">
        <v>10404</v>
      </c>
      <c r="S1454" s="89">
        <v>28</v>
      </c>
      <c r="T1454" s="89" t="s">
        <v>19261</v>
      </c>
      <c r="U1454" s="89" t="s">
        <v>30249</v>
      </c>
      <c r="W1454" s="89" t="s">
        <v>30250</v>
      </c>
      <c r="X1454" s="89" t="s">
        <v>719</v>
      </c>
      <c r="Y1454" s="88" t="s">
        <v>12594</v>
      </c>
    </row>
    <row r="1455" spans="1:25" x14ac:dyDescent="0.3">
      <c r="A1455" s="84" t="str">
        <f t="shared" si="22"/>
        <v>GWILS00</v>
      </c>
      <c r="B1455" s="88" t="s">
        <v>23590</v>
      </c>
      <c r="C1455" s="89" t="s">
        <v>23591</v>
      </c>
      <c r="D1455" s="89" t="s">
        <v>23592</v>
      </c>
      <c r="E1455" s="89" t="s">
        <v>19170</v>
      </c>
      <c r="F1455" s="88" t="s">
        <v>19181</v>
      </c>
      <c r="G1455" s="89" t="s">
        <v>19030</v>
      </c>
      <c r="H1455" s="89" t="s">
        <v>19172</v>
      </c>
      <c r="I1455" s="89" t="s">
        <v>19173</v>
      </c>
      <c r="J1455" s="88" t="s">
        <v>19174</v>
      </c>
      <c r="K1455" s="88" t="s">
        <v>19401</v>
      </c>
      <c r="L1455" s="88" t="s">
        <v>17382</v>
      </c>
      <c r="M1455" s="89" t="s">
        <v>8645</v>
      </c>
      <c r="N1455" s="89" t="s">
        <v>407</v>
      </c>
      <c r="O1455" s="90">
        <v>35555</v>
      </c>
      <c r="P1455" s="90">
        <v>35834</v>
      </c>
      <c r="Q1455" s="90">
        <v>35555</v>
      </c>
      <c r="R1455" s="89">
        <v>10374</v>
      </c>
      <c r="S1455" s="89">
        <v>28</v>
      </c>
      <c r="T1455" s="89" t="s">
        <v>19261</v>
      </c>
      <c r="U1455" s="89" t="s">
        <v>23593</v>
      </c>
      <c r="W1455" s="89" t="s">
        <v>23594</v>
      </c>
      <c r="X1455" s="89" t="s">
        <v>366</v>
      </c>
      <c r="Y1455" s="88" t="s">
        <v>23595</v>
      </c>
    </row>
    <row r="1456" spans="1:25" x14ac:dyDescent="0.3">
      <c r="A1456" s="84" t="str">
        <f t="shared" si="22"/>
        <v>KJARRET</v>
      </c>
      <c r="B1456" s="88" t="s">
        <v>25929</v>
      </c>
      <c r="C1456" s="89" t="s">
        <v>25930</v>
      </c>
      <c r="D1456" s="89" t="s">
        <v>15188</v>
      </c>
      <c r="E1456" s="89" t="s">
        <v>5630</v>
      </c>
      <c r="F1456" s="88" t="s">
        <v>19181</v>
      </c>
      <c r="G1456" s="89" t="s">
        <v>19030</v>
      </c>
      <c r="H1456" s="89" t="s">
        <v>19172</v>
      </c>
      <c r="I1456" s="89" t="s">
        <v>19173</v>
      </c>
      <c r="J1456" s="88" t="s">
        <v>19189</v>
      </c>
      <c r="K1456" s="88" t="s">
        <v>19345</v>
      </c>
      <c r="L1456" s="88" t="s">
        <v>19837</v>
      </c>
      <c r="M1456" s="89" t="s">
        <v>6275</v>
      </c>
      <c r="N1456" s="89" t="s">
        <v>318</v>
      </c>
      <c r="O1456" s="90">
        <v>35572</v>
      </c>
      <c r="P1456" s="90">
        <v>35572</v>
      </c>
      <c r="Q1456" s="90">
        <v>35572</v>
      </c>
      <c r="R1456" s="89">
        <v>10357</v>
      </c>
      <c r="S1456" s="89">
        <v>28</v>
      </c>
      <c r="T1456" s="89" t="s">
        <v>19261</v>
      </c>
      <c r="U1456" s="89" t="s">
        <v>25931</v>
      </c>
      <c r="W1456" s="89" t="s">
        <v>1414</v>
      </c>
      <c r="X1456" s="89" t="s">
        <v>318</v>
      </c>
      <c r="Y1456" s="88" t="s">
        <v>15192</v>
      </c>
    </row>
    <row r="1457" spans="1:25" x14ac:dyDescent="0.3">
      <c r="A1457" s="84" t="str">
        <f t="shared" si="22"/>
        <v>VBEST1</v>
      </c>
      <c r="B1457" s="88" t="s">
        <v>29968</v>
      </c>
      <c r="C1457" s="89" t="s">
        <v>29969</v>
      </c>
      <c r="D1457" s="89" t="s">
        <v>1378</v>
      </c>
      <c r="E1457" s="89" t="s">
        <v>5630</v>
      </c>
      <c r="F1457" s="88" t="s">
        <v>19171</v>
      </c>
      <c r="G1457" s="89" t="s">
        <v>19029</v>
      </c>
      <c r="H1457" s="89" t="s">
        <v>19172</v>
      </c>
      <c r="I1457" s="89" t="s">
        <v>19173</v>
      </c>
      <c r="J1457" s="88" t="s">
        <v>19189</v>
      </c>
      <c r="K1457" s="88" t="s">
        <v>19345</v>
      </c>
      <c r="L1457" s="88" t="s">
        <v>19346</v>
      </c>
      <c r="M1457" s="89" t="s">
        <v>19347</v>
      </c>
      <c r="N1457" s="89" t="s">
        <v>382</v>
      </c>
      <c r="O1457" s="90">
        <v>35647</v>
      </c>
      <c r="P1457" s="90">
        <v>35647</v>
      </c>
      <c r="Q1457" s="90">
        <v>35647</v>
      </c>
      <c r="R1457" s="89">
        <v>10282</v>
      </c>
      <c r="S1457" s="89">
        <v>28</v>
      </c>
      <c r="T1457" s="89" t="s">
        <v>19261</v>
      </c>
      <c r="U1457" s="89" t="s">
        <v>13005</v>
      </c>
      <c r="W1457" s="89" t="s">
        <v>23192</v>
      </c>
      <c r="X1457" s="89" t="s">
        <v>382</v>
      </c>
      <c r="Y1457" s="88" t="s">
        <v>13007</v>
      </c>
    </row>
    <row r="1458" spans="1:25" x14ac:dyDescent="0.3">
      <c r="A1458" s="84" t="str">
        <f t="shared" si="22"/>
        <v>SPITTM4</v>
      </c>
      <c r="B1458" s="88" t="s">
        <v>29259</v>
      </c>
      <c r="C1458" s="89" t="s">
        <v>29260</v>
      </c>
      <c r="D1458" s="89" t="s">
        <v>3144</v>
      </c>
      <c r="E1458" s="89" t="s">
        <v>5630</v>
      </c>
      <c r="F1458" s="88" t="s">
        <v>19386</v>
      </c>
      <c r="G1458" s="89" t="s">
        <v>19387</v>
      </c>
      <c r="H1458" s="89" t="s">
        <v>19172</v>
      </c>
      <c r="I1458" s="89" t="s">
        <v>19173</v>
      </c>
      <c r="J1458" s="88" t="s">
        <v>19189</v>
      </c>
      <c r="K1458" s="88" t="s">
        <v>19374</v>
      </c>
      <c r="L1458" s="88" t="s">
        <v>20447</v>
      </c>
      <c r="M1458" s="89" t="s">
        <v>17220</v>
      </c>
      <c r="N1458" s="89" t="s">
        <v>297</v>
      </c>
      <c r="O1458" s="90">
        <v>35659</v>
      </c>
      <c r="P1458" s="90">
        <v>44113</v>
      </c>
      <c r="Q1458" s="90">
        <v>35659</v>
      </c>
      <c r="R1458" s="89">
        <v>10270</v>
      </c>
      <c r="S1458" s="89">
        <v>28</v>
      </c>
      <c r="T1458" s="89" t="s">
        <v>19261</v>
      </c>
      <c r="U1458" s="89" t="s">
        <v>14271</v>
      </c>
      <c r="W1458" s="89" t="s">
        <v>4454</v>
      </c>
      <c r="X1458" s="89" t="s">
        <v>297</v>
      </c>
      <c r="Y1458" s="88" t="s">
        <v>14273</v>
      </c>
    </row>
    <row r="1459" spans="1:25" x14ac:dyDescent="0.3">
      <c r="A1459" s="84" t="str">
        <f t="shared" si="22"/>
        <v>dandrep</v>
      </c>
      <c r="B1459" s="88" t="s">
        <v>21688</v>
      </c>
      <c r="C1459" s="89" t="s">
        <v>21689</v>
      </c>
      <c r="D1459" s="89" t="s">
        <v>21690</v>
      </c>
      <c r="E1459" s="89" t="s">
        <v>5630</v>
      </c>
      <c r="F1459" s="88" t="s">
        <v>19181</v>
      </c>
      <c r="G1459" s="89" t="s">
        <v>19030</v>
      </c>
      <c r="H1459" s="89" t="s">
        <v>19172</v>
      </c>
      <c r="I1459" s="89" t="s">
        <v>19173</v>
      </c>
      <c r="J1459" s="88" t="s">
        <v>19174</v>
      </c>
      <c r="K1459" s="88" t="s">
        <v>19716</v>
      </c>
      <c r="L1459" s="88" t="s">
        <v>21535</v>
      </c>
      <c r="M1459" s="89" t="s">
        <v>17220</v>
      </c>
      <c r="N1459" s="89" t="s">
        <v>297</v>
      </c>
      <c r="O1459" s="90">
        <v>35954</v>
      </c>
      <c r="P1459" s="90">
        <v>45718</v>
      </c>
      <c r="Q1459" s="90">
        <v>45718</v>
      </c>
      <c r="R1459" s="89">
        <v>211</v>
      </c>
      <c r="S1459" s="89">
        <v>0</v>
      </c>
      <c r="T1459" s="89" t="s">
        <v>19176</v>
      </c>
      <c r="U1459" s="89" t="s">
        <v>21691</v>
      </c>
      <c r="W1459" s="89" t="s">
        <v>21692</v>
      </c>
      <c r="X1459" s="89" t="s">
        <v>287</v>
      </c>
      <c r="Y1459" s="88" t="s">
        <v>14827</v>
      </c>
    </row>
    <row r="1460" spans="1:25" x14ac:dyDescent="0.3">
      <c r="A1460" s="84" t="str">
        <f t="shared" si="22"/>
        <v>IEMMANU</v>
      </c>
      <c r="B1460" s="88" t="s">
        <v>23848</v>
      </c>
      <c r="C1460" s="89" t="s">
        <v>23849</v>
      </c>
      <c r="D1460" s="89" t="s">
        <v>6072</v>
      </c>
      <c r="E1460" s="89" t="s">
        <v>5630</v>
      </c>
      <c r="F1460" s="88" t="s">
        <v>19285</v>
      </c>
      <c r="G1460" s="89" t="s">
        <v>19028</v>
      </c>
      <c r="H1460" s="89" t="s">
        <v>19172</v>
      </c>
      <c r="I1460" s="89" t="s">
        <v>19173</v>
      </c>
      <c r="J1460" s="88" t="s">
        <v>19174</v>
      </c>
      <c r="K1460" s="88" t="s">
        <v>19401</v>
      </c>
      <c r="L1460" s="88" t="s">
        <v>19764</v>
      </c>
      <c r="M1460" s="89" t="s">
        <v>8645</v>
      </c>
      <c r="N1460" s="89" t="s">
        <v>407</v>
      </c>
      <c r="O1460" s="90">
        <v>35773</v>
      </c>
      <c r="P1460" s="90">
        <v>36200</v>
      </c>
      <c r="Q1460" s="90">
        <v>36200</v>
      </c>
      <c r="R1460" s="89">
        <v>9729</v>
      </c>
      <c r="S1460" s="89">
        <v>26</v>
      </c>
      <c r="T1460" s="89" t="s">
        <v>19261</v>
      </c>
      <c r="U1460" s="89" t="s">
        <v>13553</v>
      </c>
      <c r="W1460" s="89" t="s">
        <v>13554</v>
      </c>
      <c r="X1460" s="89" t="s">
        <v>287</v>
      </c>
      <c r="Y1460" s="88" t="s">
        <v>13555</v>
      </c>
    </row>
    <row r="1461" spans="1:25" x14ac:dyDescent="0.3">
      <c r="A1461" s="84" t="str">
        <f t="shared" si="22"/>
        <v>SDOMING</v>
      </c>
      <c r="B1461" s="88" t="s">
        <v>28991</v>
      </c>
      <c r="C1461" s="89" t="s">
        <v>28992</v>
      </c>
      <c r="D1461" s="89" t="s">
        <v>10113</v>
      </c>
      <c r="E1461" s="89" t="s">
        <v>5630</v>
      </c>
      <c r="F1461" s="88" t="s">
        <v>19181</v>
      </c>
      <c r="G1461" s="89" t="s">
        <v>19030</v>
      </c>
      <c r="H1461" s="89" t="s">
        <v>19172</v>
      </c>
      <c r="I1461" s="89" t="s">
        <v>19173</v>
      </c>
      <c r="J1461" s="88" t="s">
        <v>19174</v>
      </c>
      <c r="K1461" s="88" t="s">
        <v>19207</v>
      </c>
      <c r="L1461" s="88" t="s">
        <v>19208</v>
      </c>
      <c r="M1461" s="89" t="s">
        <v>10249</v>
      </c>
      <c r="N1461" s="89" t="s">
        <v>219</v>
      </c>
      <c r="O1461" s="90">
        <v>36228</v>
      </c>
      <c r="P1461" s="90">
        <v>36228</v>
      </c>
      <c r="Q1461" s="90">
        <v>36228</v>
      </c>
      <c r="R1461" s="89">
        <v>9701</v>
      </c>
      <c r="S1461" s="89">
        <v>26</v>
      </c>
      <c r="T1461" s="89" t="s">
        <v>19261</v>
      </c>
      <c r="U1461" s="89" t="s">
        <v>28993</v>
      </c>
      <c r="W1461" s="89" t="s">
        <v>28017</v>
      </c>
      <c r="X1461" s="89" t="s">
        <v>219</v>
      </c>
      <c r="Y1461" s="88" t="s">
        <v>28018</v>
      </c>
    </row>
    <row r="1462" spans="1:25" x14ac:dyDescent="0.3">
      <c r="A1462" s="84" t="str">
        <f t="shared" si="22"/>
        <v>JMIREL1</v>
      </c>
      <c r="B1462" s="88" t="s">
        <v>25127</v>
      </c>
      <c r="C1462" s="89" t="s">
        <v>25128</v>
      </c>
      <c r="D1462" s="89" t="s">
        <v>5406</v>
      </c>
      <c r="E1462" s="89" t="s">
        <v>5630</v>
      </c>
      <c r="F1462" s="88" t="s">
        <v>19285</v>
      </c>
      <c r="G1462" s="89" t="s">
        <v>19028</v>
      </c>
      <c r="H1462" s="89" t="s">
        <v>19172</v>
      </c>
      <c r="I1462" s="89" t="s">
        <v>19173</v>
      </c>
      <c r="J1462" s="88" t="s">
        <v>19174</v>
      </c>
      <c r="K1462" s="88" t="s">
        <v>19245</v>
      </c>
      <c r="L1462" s="88" t="s">
        <v>19318</v>
      </c>
      <c r="M1462" s="89" t="s">
        <v>19319</v>
      </c>
      <c r="N1462" s="89" t="s">
        <v>1675</v>
      </c>
      <c r="O1462" s="90">
        <v>36290</v>
      </c>
      <c r="P1462" s="90">
        <v>36623</v>
      </c>
      <c r="Q1462" s="90">
        <v>36290</v>
      </c>
      <c r="R1462" s="89">
        <v>9639</v>
      </c>
      <c r="S1462" s="89">
        <v>26</v>
      </c>
      <c r="T1462" s="89" t="s">
        <v>19261</v>
      </c>
      <c r="U1462" s="89" t="s">
        <v>25129</v>
      </c>
      <c r="W1462" s="89" t="s">
        <v>5407</v>
      </c>
      <c r="X1462" s="89" t="s">
        <v>1675</v>
      </c>
      <c r="Y1462" s="88" t="s">
        <v>17129</v>
      </c>
    </row>
    <row r="1463" spans="1:25" x14ac:dyDescent="0.3">
      <c r="A1463" s="84" t="str">
        <f t="shared" si="22"/>
        <v>WYOUNG5</v>
      </c>
      <c r="B1463" s="88" t="s">
        <v>30361</v>
      </c>
      <c r="C1463" s="89" t="s">
        <v>30362</v>
      </c>
      <c r="D1463" s="89" t="s">
        <v>15324</v>
      </c>
      <c r="E1463" s="89" t="s">
        <v>5630</v>
      </c>
      <c r="F1463" s="88" t="s">
        <v>19181</v>
      </c>
      <c r="G1463" s="89" t="s">
        <v>19030</v>
      </c>
      <c r="H1463" s="89" t="s">
        <v>19172</v>
      </c>
      <c r="I1463" s="89" t="s">
        <v>19173</v>
      </c>
      <c r="J1463" s="88" t="s">
        <v>19174</v>
      </c>
      <c r="K1463" s="88" t="s">
        <v>19309</v>
      </c>
      <c r="L1463" s="88" t="s">
        <v>19513</v>
      </c>
      <c r="M1463" s="89" t="s">
        <v>6528</v>
      </c>
      <c r="N1463" s="89" t="s">
        <v>219</v>
      </c>
      <c r="O1463" s="90">
        <v>36304</v>
      </c>
      <c r="P1463" s="90">
        <v>36304</v>
      </c>
      <c r="Q1463" s="90">
        <v>36304</v>
      </c>
      <c r="R1463" s="89">
        <v>9625</v>
      </c>
      <c r="S1463" s="89">
        <v>26</v>
      </c>
      <c r="T1463" s="89" t="s">
        <v>19261</v>
      </c>
      <c r="U1463" s="89" t="s">
        <v>30363</v>
      </c>
      <c r="W1463" s="89" t="s">
        <v>3841</v>
      </c>
      <c r="X1463" s="89" t="s">
        <v>219</v>
      </c>
      <c r="Y1463" s="88" t="s">
        <v>15326</v>
      </c>
    </row>
    <row r="1464" spans="1:25" x14ac:dyDescent="0.3">
      <c r="A1464" s="84" t="str">
        <f t="shared" si="22"/>
        <v>JJAMIES</v>
      </c>
      <c r="B1464" s="88" t="s">
        <v>24783</v>
      </c>
      <c r="C1464" s="89" t="s">
        <v>24784</v>
      </c>
      <c r="D1464" s="89" t="s">
        <v>6982</v>
      </c>
      <c r="E1464" s="89" t="s">
        <v>5630</v>
      </c>
      <c r="F1464" s="88" t="s">
        <v>19181</v>
      </c>
      <c r="G1464" s="89" t="s">
        <v>19030</v>
      </c>
      <c r="H1464" s="89" t="s">
        <v>19172</v>
      </c>
      <c r="I1464" s="89" t="s">
        <v>19173</v>
      </c>
      <c r="J1464" s="88" t="s">
        <v>19174</v>
      </c>
      <c r="K1464" s="88" t="s">
        <v>19309</v>
      </c>
      <c r="L1464" s="88" t="s">
        <v>19918</v>
      </c>
      <c r="M1464" s="89" t="s">
        <v>18106</v>
      </c>
      <c r="N1464" s="89" t="s">
        <v>4327</v>
      </c>
      <c r="O1464" s="90">
        <v>36670</v>
      </c>
      <c r="P1464" s="90">
        <v>36670</v>
      </c>
      <c r="Q1464" s="90">
        <v>36670</v>
      </c>
      <c r="R1464" s="89">
        <v>9259</v>
      </c>
      <c r="S1464" s="89">
        <v>25</v>
      </c>
      <c r="T1464" s="89" t="s">
        <v>19261</v>
      </c>
      <c r="U1464" s="89" t="s">
        <v>24785</v>
      </c>
      <c r="W1464" s="89" t="s">
        <v>18106</v>
      </c>
      <c r="X1464" s="89" t="s">
        <v>4327</v>
      </c>
      <c r="Y1464" s="88" t="s">
        <v>6986</v>
      </c>
    </row>
    <row r="1465" spans="1:25" x14ac:dyDescent="0.3">
      <c r="A1465" s="84" t="str">
        <f t="shared" si="22"/>
        <v>ICARRA</v>
      </c>
      <c r="B1465" s="88" t="s">
        <v>23826</v>
      </c>
      <c r="C1465" s="89" t="s">
        <v>23827</v>
      </c>
      <c r="D1465" s="89" t="s">
        <v>11937</v>
      </c>
      <c r="E1465" s="89" t="s">
        <v>5630</v>
      </c>
      <c r="F1465" s="88" t="s">
        <v>19206</v>
      </c>
      <c r="G1465" s="89" t="s">
        <v>136</v>
      </c>
      <c r="H1465" s="89" t="s">
        <v>19172</v>
      </c>
      <c r="I1465" s="89" t="s">
        <v>19173</v>
      </c>
      <c r="J1465" s="88" t="s">
        <v>19174</v>
      </c>
      <c r="K1465" s="88" t="s">
        <v>19245</v>
      </c>
      <c r="L1465" s="88" t="s">
        <v>19318</v>
      </c>
      <c r="M1465" s="89" t="s">
        <v>19319</v>
      </c>
      <c r="N1465" s="89" t="s">
        <v>1675</v>
      </c>
      <c r="O1465" s="90">
        <v>36812</v>
      </c>
      <c r="P1465" s="90">
        <v>38830</v>
      </c>
      <c r="Q1465" s="90">
        <v>36812</v>
      </c>
      <c r="R1465" s="89">
        <v>9117</v>
      </c>
      <c r="S1465" s="89">
        <v>24</v>
      </c>
      <c r="T1465" s="89" t="s">
        <v>19261</v>
      </c>
      <c r="U1465" s="89" t="s">
        <v>23828</v>
      </c>
      <c r="W1465" s="89" t="s">
        <v>11941</v>
      </c>
      <c r="X1465" s="89" t="s">
        <v>219</v>
      </c>
      <c r="Y1465" s="88" t="s">
        <v>11942</v>
      </c>
    </row>
    <row r="1466" spans="1:25" x14ac:dyDescent="0.3">
      <c r="A1466" s="84" t="str">
        <f t="shared" si="22"/>
        <v>TWEBER2</v>
      </c>
      <c r="B1466" s="88" t="s">
        <v>29917</v>
      </c>
      <c r="C1466" s="89" t="s">
        <v>29918</v>
      </c>
      <c r="D1466" s="89" t="s">
        <v>3939</v>
      </c>
      <c r="E1466" s="89" t="s">
        <v>19054</v>
      </c>
      <c r="F1466" s="88" t="s">
        <v>19171</v>
      </c>
      <c r="G1466" s="89" t="s">
        <v>19029</v>
      </c>
      <c r="H1466" s="89" t="s">
        <v>19172</v>
      </c>
      <c r="I1466" s="89" t="s">
        <v>19173</v>
      </c>
      <c r="J1466" s="88" t="s">
        <v>19174</v>
      </c>
      <c r="K1466" s="88" t="s">
        <v>19802</v>
      </c>
      <c r="L1466" s="88" t="s">
        <v>19803</v>
      </c>
      <c r="M1466" s="89" t="s">
        <v>19804</v>
      </c>
      <c r="N1466" s="89" t="s">
        <v>549</v>
      </c>
      <c r="O1466" s="90">
        <v>36929</v>
      </c>
      <c r="P1466" s="90">
        <v>36929</v>
      </c>
      <c r="Q1466" s="90">
        <v>36929</v>
      </c>
      <c r="R1466" s="89">
        <v>9000</v>
      </c>
      <c r="S1466" s="89">
        <v>24</v>
      </c>
      <c r="T1466" s="89" t="s">
        <v>19261</v>
      </c>
      <c r="U1466" s="89" t="s">
        <v>29919</v>
      </c>
      <c r="W1466" s="89" t="s">
        <v>3940</v>
      </c>
      <c r="X1466" s="89" t="s">
        <v>1502</v>
      </c>
      <c r="Y1466" s="88" t="s">
        <v>29920</v>
      </c>
    </row>
    <row r="1467" spans="1:25" x14ac:dyDescent="0.3">
      <c r="A1467" s="84" t="str">
        <f t="shared" si="22"/>
        <v>RMASCH</v>
      </c>
      <c r="B1467" s="88" t="s">
        <v>28492</v>
      </c>
      <c r="C1467" s="89" t="s">
        <v>28493</v>
      </c>
      <c r="D1467" s="89" t="s">
        <v>15524</v>
      </c>
      <c r="E1467" s="89" t="s">
        <v>5630</v>
      </c>
      <c r="F1467" s="88" t="s">
        <v>19181</v>
      </c>
      <c r="G1467" s="89" t="s">
        <v>19030</v>
      </c>
      <c r="H1467" s="89" t="s">
        <v>19172</v>
      </c>
      <c r="I1467" s="89" t="s">
        <v>19173</v>
      </c>
      <c r="J1467" s="88" t="s">
        <v>19189</v>
      </c>
      <c r="K1467" s="88" t="s">
        <v>19345</v>
      </c>
      <c r="L1467" s="88" t="s">
        <v>19837</v>
      </c>
      <c r="M1467" s="89" t="s">
        <v>6275</v>
      </c>
      <c r="N1467" s="89" t="s">
        <v>318</v>
      </c>
      <c r="O1467" s="90">
        <v>36956</v>
      </c>
      <c r="P1467" s="90">
        <v>36956</v>
      </c>
      <c r="Q1467" s="90">
        <v>36956</v>
      </c>
      <c r="R1467" s="89">
        <v>8973</v>
      </c>
      <c r="S1467" s="89">
        <v>24</v>
      </c>
      <c r="T1467" s="89" t="s">
        <v>19261</v>
      </c>
      <c r="U1467" s="89" t="s">
        <v>28494</v>
      </c>
      <c r="W1467" s="89" t="s">
        <v>28495</v>
      </c>
      <c r="X1467" s="89" t="s">
        <v>318</v>
      </c>
      <c r="Y1467" s="88" t="s">
        <v>15529</v>
      </c>
    </row>
    <row r="1468" spans="1:25" x14ac:dyDescent="0.3">
      <c r="A1468" s="84" t="str">
        <f t="shared" si="22"/>
        <v>TCHARLA</v>
      </c>
      <c r="B1468" s="88" t="s">
        <v>29522</v>
      </c>
      <c r="C1468" s="89" t="s">
        <v>29523</v>
      </c>
      <c r="D1468" s="89" t="s">
        <v>9067</v>
      </c>
      <c r="E1468" s="89" t="s">
        <v>5630</v>
      </c>
      <c r="F1468" s="88" t="s">
        <v>19285</v>
      </c>
      <c r="G1468" s="89" t="s">
        <v>19028</v>
      </c>
      <c r="H1468" s="89" t="s">
        <v>19172</v>
      </c>
      <c r="I1468" s="89" t="s">
        <v>19173</v>
      </c>
      <c r="J1468" s="88" t="s">
        <v>19189</v>
      </c>
      <c r="K1468" s="88" t="s">
        <v>19345</v>
      </c>
      <c r="L1468" s="88" t="s">
        <v>20358</v>
      </c>
      <c r="M1468" s="89" t="s">
        <v>20359</v>
      </c>
      <c r="N1468" s="89" t="s">
        <v>686</v>
      </c>
      <c r="O1468" s="90">
        <v>37109</v>
      </c>
      <c r="P1468" s="90">
        <v>37109</v>
      </c>
      <c r="Q1468" s="90">
        <v>37109</v>
      </c>
      <c r="R1468" s="89">
        <v>8820</v>
      </c>
      <c r="S1468" s="89">
        <v>24</v>
      </c>
      <c r="T1468" s="89" t="s">
        <v>19261</v>
      </c>
      <c r="U1468" s="89" t="s">
        <v>11647</v>
      </c>
      <c r="W1468" s="89" t="s">
        <v>29524</v>
      </c>
      <c r="X1468" s="89" t="s">
        <v>11649</v>
      </c>
      <c r="Y1468" s="88" t="s">
        <v>11650</v>
      </c>
    </row>
    <row r="1469" spans="1:25" x14ac:dyDescent="0.3">
      <c r="A1469" s="84" t="str">
        <f t="shared" si="22"/>
        <v>ABEHLE</v>
      </c>
      <c r="B1469" s="88" t="s">
        <v>19338</v>
      </c>
      <c r="C1469" s="89" t="s">
        <v>19339</v>
      </c>
      <c r="D1469" s="89" t="s">
        <v>1645</v>
      </c>
      <c r="E1469" s="89" t="s">
        <v>5630</v>
      </c>
      <c r="F1469" s="88" t="s">
        <v>19340</v>
      </c>
      <c r="G1469" s="89" t="s">
        <v>19341</v>
      </c>
      <c r="H1469" s="89" t="s">
        <v>19227</v>
      </c>
      <c r="I1469" s="89" t="s">
        <v>19173</v>
      </c>
      <c r="J1469" s="88" t="s">
        <v>19174</v>
      </c>
      <c r="K1469" s="88" t="s">
        <v>19175</v>
      </c>
      <c r="L1469" s="88" t="s">
        <v>19182</v>
      </c>
      <c r="M1469" s="89" t="s">
        <v>9597</v>
      </c>
      <c r="N1469" s="89" t="s">
        <v>219</v>
      </c>
      <c r="O1469" s="90">
        <v>37137</v>
      </c>
      <c r="P1469" s="90">
        <v>37137</v>
      </c>
      <c r="Q1469" s="90">
        <v>37137</v>
      </c>
      <c r="R1469" s="89">
        <v>8792</v>
      </c>
      <c r="S1469" s="89">
        <v>24</v>
      </c>
      <c r="T1469" s="89" t="s">
        <v>19261</v>
      </c>
      <c r="U1469" s="89" t="s">
        <v>16410</v>
      </c>
      <c r="W1469" s="89" t="s">
        <v>16411</v>
      </c>
      <c r="X1469" s="89" t="s">
        <v>219</v>
      </c>
      <c r="Y1469" s="88" t="s">
        <v>16412</v>
      </c>
    </row>
    <row r="1470" spans="1:25" x14ac:dyDescent="0.3">
      <c r="A1470" s="84" t="str">
        <f t="shared" si="22"/>
        <v>RVILLEL</v>
      </c>
      <c r="B1470" s="88" t="s">
        <v>28854</v>
      </c>
      <c r="C1470" s="89" t="s">
        <v>28855</v>
      </c>
      <c r="D1470" s="89" t="s">
        <v>2189</v>
      </c>
      <c r="E1470" s="89" t="s">
        <v>5630</v>
      </c>
      <c r="F1470" s="88" t="s">
        <v>19226</v>
      </c>
      <c r="G1470" s="89" t="s">
        <v>19031</v>
      </c>
      <c r="H1470" s="89" t="s">
        <v>19227</v>
      </c>
      <c r="I1470" s="89" t="s">
        <v>19173</v>
      </c>
      <c r="J1470" s="88" t="s">
        <v>19174</v>
      </c>
      <c r="K1470" s="88" t="s">
        <v>19207</v>
      </c>
      <c r="L1470" s="88" t="s">
        <v>19208</v>
      </c>
      <c r="M1470" s="89" t="s">
        <v>10249</v>
      </c>
      <c r="N1470" s="89" t="s">
        <v>219</v>
      </c>
      <c r="O1470" s="90">
        <v>37167</v>
      </c>
      <c r="P1470" s="90">
        <v>37167</v>
      </c>
      <c r="Q1470" s="90">
        <v>37167</v>
      </c>
      <c r="R1470" s="89">
        <v>8762</v>
      </c>
      <c r="S1470" s="89">
        <v>24</v>
      </c>
      <c r="T1470" s="89" t="s">
        <v>19261</v>
      </c>
      <c r="U1470" s="89" t="s">
        <v>11977</v>
      </c>
      <c r="W1470" s="89" t="s">
        <v>2193</v>
      </c>
      <c r="X1470" s="89" t="s">
        <v>219</v>
      </c>
      <c r="Y1470" s="88" t="s">
        <v>16507</v>
      </c>
    </row>
    <row r="1471" spans="1:25" x14ac:dyDescent="0.3">
      <c r="A1471" s="84" t="str">
        <f t="shared" si="22"/>
        <v>jwrigh1</v>
      </c>
      <c r="B1471" s="88" t="s">
        <v>25754</v>
      </c>
      <c r="C1471" s="89" t="s">
        <v>25755</v>
      </c>
      <c r="D1471" s="89" t="s">
        <v>25756</v>
      </c>
      <c r="E1471" s="89" t="s">
        <v>5630</v>
      </c>
      <c r="F1471" s="88" t="s">
        <v>20261</v>
      </c>
      <c r="G1471" s="89" t="s">
        <v>19039</v>
      </c>
      <c r="H1471" s="89" t="s">
        <v>19172</v>
      </c>
      <c r="I1471" s="89" t="s">
        <v>19173</v>
      </c>
      <c r="J1471" s="88" t="s">
        <v>19174</v>
      </c>
      <c r="K1471" s="88" t="s">
        <v>19579</v>
      </c>
      <c r="L1471" s="88" t="s">
        <v>19579</v>
      </c>
      <c r="M1471" s="89" t="s">
        <v>19580</v>
      </c>
      <c r="N1471" s="89" t="s">
        <v>1502</v>
      </c>
      <c r="O1471" s="90">
        <v>37207</v>
      </c>
      <c r="P1471" s="90">
        <v>44994</v>
      </c>
      <c r="Q1471" s="90">
        <v>44994</v>
      </c>
      <c r="R1471" s="89">
        <v>935</v>
      </c>
      <c r="S1471" s="89">
        <v>2</v>
      </c>
      <c r="T1471" s="89" t="s">
        <v>19209</v>
      </c>
      <c r="U1471" s="89" t="s">
        <v>25757</v>
      </c>
      <c r="V1471" s="89" t="s">
        <v>25758</v>
      </c>
      <c r="W1471" s="89" t="s">
        <v>25759</v>
      </c>
      <c r="X1471" s="89" t="s">
        <v>1502</v>
      </c>
      <c r="Y1471" s="88" t="s">
        <v>25760</v>
      </c>
    </row>
    <row r="1472" spans="1:25" x14ac:dyDescent="0.3">
      <c r="A1472" s="84" t="str">
        <f t="shared" si="22"/>
        <v>MYOUN41</v>
      </c>
      <c r="B1472" s="88" t="s">
        <v>27388</v>
      </c>
      <c r="C1472" s="89" t="s">
        <v>27389</v>
      </c>
      <c r="D1472" s="89" t="s">
        <v>5585</v>
      </c>
      <c r="E1472" s="89" t="s">
        <v>5630</v>
      </c>
      <c r="F1472" s="88" t="s">
        <v>19171</v>
      </c>
      <c r="G1472" s="89" t="s">
        <v>19029</v>
      </c>
      <c r="H1472" s="89" t="s">
        <v>19172</v>
      </c>
      <c r="I1472" s="89" t="s">
        <v>19173</v>
      </c>
      <c r="J1472" s="88" t="s">
        <v>19174</v>
      </c>
      <c r="K1472" s="88" t="s">
        <v>19216</v>
      </c>
      <c r="L1472" s="88" t="s">
        <v>19237</v>
      </c>
      <c r="M1472" s="89" t="s">
        <v>19238</v>
      </c>
      <c r="N1472" s="89" t="s">
        <v>250</v>
      </c>
      <c r="O1472" s="90">
        <v>37255</v>
      </c>
      <c r="P1472" s="90">
        <v>37255</v>
      </c>
      <c r="Q1472" s="90">
        <v>37255</v>
      </c>
      <c r="R1472" s="89">
        <v>8674</v>
      </c>
      <c r="S1472" s="89">
        <v>23</v>
      </c>
      <c r="T1472" s="89" t="s">
        <v>19261</v>
      </c>
      <c r="U1472" s="89" t="s">
        <v>27390</v>
      </c>
      <c r="W1472" s="89" t="s">
        <v>5586</v>
      </c>
      <c r="X1472" s="89" t="s">
        <v>250</v>
      </c>
      <c r="Y1472" s="88" t="s">
        <v>9489</v>
      </c>
    </row>
    <row r="1473" spans="1:25" x14ac:dyDescent="0.3">
      <c r="A1473" s="84" t="str">
        <f t="shared" si="22"/>
        <v>mcrooks</v>
      </c>
      <c r="B1473" s="88" t="s">
        <v>26568</v>
      </c>
      <c r="C1473" s="89" t="s">
        <v>26569</v>
      </c>
      <c r="D1473" s="89" t="s">
        <v>26570</v>
      </c>
      <c r="E1473" s="89" t="s">
        <v>19170</v>
      </c>
      <c r="F1473" s="88" t="s">
        <v>19171</v>
      </c>
      <c r="G1473" s="89" t="s">
        <v>19029</v>
      </c>
      <c r="H1473" s="89" t="s">
        <v>19172</v>
      </c>
      <c r="I1473" s="89" t="s">
        <v>19173</v>
      </c>
      <c r="J1473" s="88" t="s">
        <v>19189</v>
      </c>
      <c r="K1473" s="88" t="s">
        <v>19345</v>
      </c>
      <c r="L1473" s="88" t="s">
        <v>19346</v>
      </c>
      <c r="M1473" s="89" t="s">
        <v>19347</v>
      </c>
      <c r="N1473" s="89" t="s">
        <v>382</v>
      </c>
      <c r="O1473" s="90">
        <v>37284</v>
      </c>
      <c r="P1473" s="90">
        <v>43202</v>
      </c>
      <c r="Q1473" s="90">
        <v>43202</v>
      </c>
      <c r="R1473" s="89">
        <v>2727</v>
      </c>
      <c r="S1473" s="89">
        <v>7</v>
      </c>
      <c r="T1473" s="89" t="s">
        <v>19247</v>
      </c>
      <c r="U1473" s="89" t="s">
        <v>26571</v>
      </c>
      <c r="W1473" s="89" t="s">
        <v>22324</v>
      </c>
      <c r="X1473" s="89" t="s">
        <v>382</v>
      </c>
      <c r="Y1473" s="88" t="s">
        <v>26572</v>
      </c>
    </row>
    <row r="1474" spans="1:25" x14ac:dyDescent="0.3">
      <c r="A1474" s="84" t="str">
        <f t="shared" si="22"/>
        <v>BLANDRU</v>
      </c>
      <c r="B1474" s="88" t="s">
        <v>20629</v>
      </c>
      <c r="C1474" s="89" t="s">
        <v>20630</v>
      </c>
      <c r="D1474" s="89" t="s">
        <v>2109</v>
      </c>
      <c r="E1474" s="89" t="s">
        <v>5630</v>
      </c>
      <c r="F1474" s="88" t="s">
        <v>19171</v>
      </c>
      <c r="G1474" s="89" t="s">
        <v>19029</v>
      </c>
      <c r="H1474" s="89" t="s">
        <v>19172</v>
      </c>
      <c r="I1474" s="89" t="s">
        <v>19173</v>
      </c>
      <c r="J1474" s="88" t="s">
        <v>19189</v>
      </c>
      <c r="K1474" s="88" t="s">
        <v>19190</v>
      </c>
      <c r="L1474" s="88" t="s">
        <v>19252</v>
      </c>
      <c r="M1474" s="89" t="s">
        <v>10322</v>
      </c>
      <c r="N1474" s="89" t="s">
        <v>297</v>
      </c>
      <c r="O1474" s="90">
        <v>37340</v>
      </c>
      <c r="P1474" s="90">
        <v>37340</v>
      </c>
      <c r="Q1474" s="90">
        <v>37340</v>
      </c>
      <c r="R1474" s="89">
        <v>8589</v>
      </c>
      <c r="S1474" s="89">
        <v>23</v>
      </c>
      <c r="T1474" s="89" t="s">
        <v>19261</v>
      </c>
      <c r="U1474" s="89" t="s">
        <v>20631</v>
      </c>
      <c r="W1474" s="89" t="s">
        <v>11227</v>
      </c>
      <c r="X1474" s="89" t="s">
        <v>297</v>
      </c>
      <c r="Y1474" s="88" t="s">
        <v>11228</v>
      </c>
    </row>
    <row r="1475" spans="1:25" x14ac:dyDescent="0.3">
      <c r="A1475" s="84" t="str">
        <f t="shared" ref="A1475:A1538" si="23">TRIM(D1475)</f>
        <v>DMADARA</v>
      </c>
      <c r="B1475" s="88" t="s">
        <v>22154</v>
      </c>
      <c r="C1475" s="89" t="s">
        <v>22155</v>
      </c>
      <c r="D1475" s="89" t="s">
        <v>22156</v>
      </c>
      <c r="E1475" s="89" t="s">
        <v>19715</v>
      </c>
      <c r="F1475" s="88" t="s">
        <v>19480</v>
      </c>
      <c r="G1475" s="89" t="s">
        <v>19040</v>
      </c>
      <c r="H1475" s="89" t="s">
        <v>19172</v>
      </c>
      <c r="I1475" s="89" t="s">
        <v>19173</v>
      </c>
      <c r="J1475" s="88" t="s">
        <v>19189</v>
      </c>
      <c r="K1475" s="88" t="s">
        <v>19273</v>
      </c>
      <c r="L1475" s="88" t="s">
        <v>19274</v>
      </c>
      <c r="M1475" s="89" t="s">
        <v>7733</v>
      </c>
      <c r="N1475" s="89" t="s">
        <v>328</v>
      </c>
      <c r="O1475" s="90">
        <v>37357</v>
      </c>
      <c r="P1475" s="90">
        <v>37683</v>
      </c>
      <c r="Q1475" s="90">
        <v>37357</v>
      </c>
      <c r="R1475" s="89">
        <v>8572</v>
      </c>
      <c r="S1475" s="89">
        <v>23</v>
      </c>
      <c r="T1475" s="89" t="s">
        <v>19261</v>
      </c>
      <c r="U1475" s="89" t="s">
        <v>22157</v>
      </c>
      <c r="W1475" s="89" t="s">
        <v>8760</v>
      </c>
      <c r="X1475" s="89" t="s">
        <v>328</v>
      </c>
      <c r="Y1475" s="88" t="s">
        <v>22158</v>
      </c>
    </row>
    <row r="1476" spans="1:25" x14ac:dyDescent="0.3">
      <c r="A1476" s="84" t="str">
        <f t="shared" si="23"/>
        <v>VVERSIG</v>
      </c>
      <c r="B1476" s="88" t="s">
        <v>30099</v>
      </c>
      <c r="C1476" s="89" t="s">
        <v>30100</v>
      </c>
      <c r="D1476" s="89" t="s">
        <v>9895</v>
      </c>
      <c r="E1476" s="89" t="s">
        <v>5630</v>
      </c>
      <c r="F1476" s="88" t="s">
        <v>19171</v>
      </c>
      <c r="G1476" s="89" t="s">
        <v>19029</v>
      </c>
      <c r="H1476" s="89" t="s">
        <v>19172</v>
      </c>
      <c r="I1476" s="89" t="s">
        <v>19173</v>
      </c>
      <c r="J1476" s="88" t="s">
        <v>19174</v>
      </c>
      <c r="K1476" s="88" t="s">
        <v>19401</v>
      </c>
      <c r="L1476" s="88" t="s">
        <v>17382</v>
      </c>
      <c r="M1476" s="89" t="s">
        <v>8645</v>
      </c>
      <c r="N1476" s="89" t="s">
        <v>407</v>
      </c>
      <c r="O1476" s="90">
        <v>37664</v>
      </c>
      <c r="P1476" s="90">
        <v>37664</v>
      </c>
      <c r="Q1476" s="90">
        <v>37664</v>
      </c>
      <c r="R1476" s="89">
        <v>8265</v>
      </c>
      <c r="S1476" s="89">
        <v>22</v>
      </c>
      <c r="T1476" s="89" t="s">
        <v>19261</v>
      </c>
      <c r="U1476" s="89" t="s">
        <v>30101</v>
      </c>
      <c r="W1476" s="89" t="s">
        <v>19901</v>
      </c>
      <c r="X1476" s="89" t="s">
        <v>407</v>
      </c>
      <c r="Y1476" s="88" t="s">
        <v>2306</v>
      </c>
    </row>
    <row r="1477" spans="1:25" x14ac:dyDescent="0.3">
      <c r="A1477" s="84" t="str">
        <f t="shared" si="23"/>
        <v>CYARZA</v>
      </c>
      <c r="B1477" s="88" t="s">
        <v>21667</v>
      </c>
      <c r="C1477" s="89" t="s">
        <v>21668</v>
      </c>
      <c r="D1477" s="89" t="s">
        <v>14125</v>
      </c>
      <c r="E1477" s="89" t="s">
        <v>5630</v>
      </c>
      <c r="F1477" s="88" t="s">
        <v>19171</v>
      </c>
      <c r="G1477" s="89" t="s">
        <v>19029</v>
      </c>
      <c r="H1477" s="89" t="s">
        <v>19172</v>
      </c>
      <c r="I1477" s="89" t="s">
        <v>19173</v>
      </c>
      <c r="J1477" s="88" t="s">
        <v>19174</v>
      </c>
      <c r="K1477" s="88" t="s">
        <v>19207</v>
      </c>
      <c r="L1477" s="88" t="s">
        <v>19208</v>
      </c>
      <c r="M1477" s="89" t="s">
        <v>10249</v>
      </c>
      <c r="N1477" s="89" t="s">
        <v>219</v>
      </c>
      <c r="O1477" s="90">
        <v>37698</v>
      </c>
      <c r="P1477" s="90">
        <v>37698</v>
      </c>
      <c r="Q1477" s="90">
        <v>37698</v>
      </c>
      <c r="R1477" s="89">
        <v>8231</v>
      </c>
      <c r="S1477" s="89">
        <v>22</v>
      </c>
      <c r="T1477" s="89" t="s">
        <v>19261</v>
      </c>
      <c r="U1477" s="89" t="s">
        <v>21669</v>
      </c>
      <c r="W1477" s="89" t="s">
        <v>14129</v>
      </c>
      <c r="X1477" s="89" t="s">
        <v>219</v>
      </c>
      <c r="Y1477" s="88" t="s">
        <v>14130</v>
      </c>
    </row>
    <row r="1478" spans="1:25" x14ac:dyDescent="0.3">
      <c r="A1478" s="84" t="str">
        <f t="shared" si="23"/>
        <v>nmarti0</v>
      </c>
      <c r="B1478" s="88" t="s">
        <v>27529</v>
      </c>
      <c r="C1478" s="89" t="s">
        <v>27530</v>
      </c>
      <c r="D1478" s="89" t="s">
        <v>27531</v>
      </c>
      <c r="E1478" s="89" t="s">
        <v>5630</v>
      </c>
      <c r="F1478" s="88" t="s">
        <v>19181</v>
      </c>
      <c r="G1478" s="89" t="s">
        <v>19030</v>
      </c>
      <c r="H1478" s="89" t="s">
        <v>19172</v>
      </c>
      <c r="I1478" s="89" t="s">
        <v>19173</v>
      </c>
      <c r="J1478" s="88" t="s">
        <v>19174</v>
      </c>
      <c r="K1478" s="88" t="s">
        <v>19207</v>
      </c>
      <c r="L1478" s="88" t="s">
        <v>19208</v>
      </c>
      <c r="M1478" s="89" t="s">
        <v>10249</v>
      </c>
      <c r="N1478" s="89" t="s">
        <v>219</v>
      </c>
      <c r="O1478" s="90">
        <v>37761</v>
      </c>
      <c r="P1478" s="90">
        <v>42828</v>
      </c>
      <c r="Q1478" s="90">
        <v>42828</v>
      </c>
      <c r="R1478" s="89">
        <v>3101</v>
      </c>
      <c r="S1478" s="89">
        <v>8</v>
      </c>
      <c r="T1478" s="89" t="s">
        <v>19247</v>
      </c>
      <c r="U1478" s="89" t="s">
        <v>27532</v>
      </c>
      <c r="W1478" s="89" t="s">
        <v>27533</v>
      </c>
      <c r="X1478" s="89" t="s">
        <v>219</v>
      </c>
      <c r="Y1478" s="88" t="s">
        <v>16838</v>
      </c>
    </row>
    <row r="1479" spans="1:25" x14ac:dyDescent="0.3">
      <c r="A1479" s="84" t="str">
        <f t="shared" si="23"/>
        <v>KHOKA01</v>
      </c>
      <c r="B1479" s="88" t="s">
        <v>25913</v>
      </c>
      <c r="C1479" s="89" t="s">
        <v>25914</v>
      </c>
      <c r="D1479" s="89" t="s">
        <v>6216</v>
      </c>
      <c r="E1479" s="89" t="s">
        <v>5630</v>
      </c>
      <c r="F1479" s="88" t="s">
        <v>19206</v>
      </c>
      <c r="G1479" s="89" t="s">
        <v>136</v>
      </c>
      <c r="H1479" s="89" t="s">
        <v>19172</v>
      </c>
      <c r="I1479" s="89" t="s">
        <v>19173</v>
      </c>
      <c r="J1479" s="88" t="s">
        <v>19174</v>
      </c>
      <c r="K1479" s="88" t="s">
        <v>19401</v>
      </c>
      <c r="L1479" s="88" t="s">
        <v>19764</v>
      </c>
      <c r="M1479" s="89" t="s">
        <v>8645</v>
      </c>
      <c r="N1479" s="89" t="s">
        <v>407</v>
      </c>
      <c r="O1479" s="90">
        <v>37851</v>
      </c>
      <c r="P1479" s="90">
        <v>37851</v>
      </c>
      <c r="Q1479" s="90">
        <v>37851</v>
      </c>
      <c r="R1479" s="89">
        <v>8078</v>
      </c>
      <c r="S1479" s="89">
        <v>22</v>
      </c>
      <c r="T1479" s="89" t="s">
        <v>19261</v>
      </c>
      <c r="U1479" s="89" t="s">
        <v>25915</v>
      </c>
      <c r="W1479" s="89" t="s">
        <v>3477</v>
      </c>
      <c r="X1479" s="89" t="s">
        <v>407</v>
      </c>
      <c r="Y1479" s="88" t="s">
        <v>25916</v>
      </c>
    </row>
    <row r="1480" spans="1:25" x14ac:dyDescent="0.3">
      <c r="A1480" s="84" t="str">
        <f t="shared" si="23"/>
        <v>ROWEN05</v>
      </c>
      <c r="B1480" s="88" t="s">
        <v>28574</v>
      </c>
      <c r="C1480" s="89" t="s">
        <v>28575</v>
      </c>
      <c r="D1480" s="89" t="s">
        <v>18984</v>
      </c>
      <c r="E1480" s="89" t="s">
        <v>5630</v>
      </c>
      <c r="F1480" s="88" t="s">
        <v>19171</v>
      </c>
      <c r="G1480" s="89" t="s">
        <v>19029</v>
      </c>
      <c r="H1480" s="89" t="s">
        <v>19172</v>
      </c>
      <c r="I1480" s="89" t="s">
        <v>19173</v>
      </c>
      <c r="J1480" s="88" t="s">
        <v>19174</v>
      </c>
      <c r="K1480" s="88" t="s">
        <v>19401</v>
      </c>
      <c r="L1480" s="88" t="s">
        <v>19764</v>
      </c>
      <c r="M1480" s="89" t="s">
        <v>8645</v>
      </c>
      <c r="N1480" s="89" t="s">
        <v>407</v>
      </c>
      <c r="O1480" s="90">
        <v>37879</v>
      </c>
      <c r="P1480" s="90">
        <v>37879</v>
      </c>
      <c r="Q1480" s="90">
        <v>37879</v>
      </c>
      <c r="R1480" s="89">
        <v>8050</v>
      </c>
      <c r="S1480" s="89">
        <v>22</v>
      </c>
      <c r="T1480" s="89" t="s">
        <v>19261</v>
      </c>
      <c r="U1480" s="89" t="s">
        <v>28576</v>
      </c>
      <c r="W1480" s="89" t="s">
        <v>20270</v>
      </c>
      <c r="X1480" s="89" t="s">
        <v>407</v>
      </c>
      <c r="Y1480" s="88" t="s">
        <v>18986</v>
      </c>
    </row>
    <row r="1481" spans="1:25" x14ac:dyDescent="0.3">
      <c r="A1481" s="84" t="str">
        <f t="shared" si="23"/>
        <v>KHERR05</v>
      </c>
      <c r="B1481" s="88" t="s">
        <v>25910</v>
      </c>
      <c r="C1481" s="89" t="s">
        <v>25911</v>
      </c>
      <c r="D1481" s="89" t="s">
        <v>16196</v>
      </c>
      <c r="E1481" s="89" t="s">
        <v>5630</v>
      </c>
      <c r="F1481" s="88" t="s">
        <v>19181</v>
      </c>
      <c r="G1481" s="89" t="s">
        <v>19030</v>
      </c>
      <c r="H1481" s="89" t="s">
        <v>19172</v>
      </c>
      <c r="I1481" s="89" t="s">
        <v>19173</v>
      </c>
      <c r="J1481" s="88" t="s">
        <v>19189</v>
      </c>
      <c r="K1481" s="88" t="s">
        <v>19273</v>
      </c>
      <c r="L1481" s="88" t="s">
        <v>19274</v>
      </c>
      <c r="M1481" s="89" t="s">
        <v>7733</v>
      </c>
      <c r="N1481" s="89" t="s">
        <v>328</v>
      </c>
      <c r="O1481" s="90">
        <v>38068</v>
      </c>
      <c r="P1481" s="90">
        <v>38068</v>
      </c>
      <c r="Q1481" s="90">
        <v>38068</v>
      </c>
      <c r="R1481" s="89">
        <v>7861</v>
      </c>
      <c r="S1481" s="89">
        <v>21</v>
      </c>
      <c r="T1481" s="89" t="s">
        <v>19261</v>
      </c>
      <c r="U1481" s="89" t="s">
        <v>25912</v>
      </c>
      <c r="W1481" s="89" t="s">
        <v>16199</v>
      </c>
      <c r="X1481" s="89" t="s">
        <v>328</v>
      </c>
      <c r="Y1481" s="88" t="s">
        <v>16200</v>
      </c>
    </row>
    <row r="1482" spans="1:25" x14ac:dyDescent="0.3">
      <c r="A1482" s="84" t="str">
        <f t="shared" si="23"/>
        <v>REBER01</v>
      </c>
      <c r="B1482" s="88" t="s">
        <v>28193</v>
      </c>
      <c r="C1482" s="89" t="s">
        <v>28194</v>
      </c>
      <c r="D1482" s="89" t="s">
        <v>10510</v>
      </c>
      <c r="E1482" s="89" t="s">
        <v>5630</v>
      </c>
      <c r="F1482" s="88" t="s">
        <v>19171</v>
      </c>
      <c r="G1482" s="89" t="s">
        <v>19029</v>
      </c>
      <c r="H1482" s="89" t="s">
        <v>19172</v>
      </c>
      <c r="I1482" s="89" t="s">
        <v>19173</v>
      </c>
      <c r="J1482" s="88" t="s">
        <v>19174</v>
      </c>
      <c r="K1482" s="88" t="s">
        <v>19175</v>
      </c>
      <c r="L1482" s="88" t="s">
        <v>16610</v>
      </c>
      <c r="M1482" s="89" t="s">
        <v>9597</v>
      </c>
      <c r="N1482" s="89" t="s">
        <v>219</v>
      </c>
      <c r="O1482" s="90">
        <v>38103</v>
      </c>
      <c r="P1482" s="90">
        <v>38103</v>
      </c>
      <c r="Q1482" s="90">
        <v>38103</v>
      </c>
      <c r="R1482" s="89">
        <v>7826</v>
      </c>
      <c r="S1482" s="89">
        <v>21</v>
      </c>
      <c r="T1482" s="89" t="s">
        <v>19261</v>
      </c>
      <c r="U1482" s="89" t="s">
        <v>10512</v>
      </c>
      <c r="W1482" s="89" t="s">
        <v>10513</v>
      </c>
      <c r="X1482" s="89" t="s">
        <v>219</v>
      </c>
      <c r="Y1482" s="88" t="s">
        <v>10514</v>
      </c>
    </row>
    <row r="1483" spans="1:25" x14ac:dyDescent="0.3">
      <c r="A1483" s="84" t="str">
        <f t="shared" si="23"/>
        <v>BALLEYN</v>
      </c>
      <c r="B1483" s="88" t="s">
        <v>20340</v>
      </c>
      <c r="C1483" s="89" t="s">
        <v>20341</v>
      </c>
      <c r="D1483" s="89" t="s">
        <v>3328</v>
      </c>
      <c r="E1483" s="89" t="s">
        <v>5630</v>
      </c>
      <c r="F1483" s="88" t="s">
        <v>19181</v>
      </c>
      <c r="G1483" s="89" t="s">
        <v>19030</v>
      </c>
      <c r="H1483" s="89" t="s">
        <v>19172</v>
      </c>
      <c r="I1483" s="89" t="s">
        <v>19173</v>
      </c>
      <c r="J1483" s="88" t="s">
        <v>19189</v>
      </c>
      <c r="K1483" s="88" t="s">
        <v>19294</v>
      </c>
      <c r="L1483" s="88" t="s">
        <v>19295</v>
      </c>
      <c r="M1483" s="89" t="s">
        <v>19296</v>
      </c>
      <c r="N1483" s="89" t="s">
        <v>541</v>
      </c>
      <c r="O1483" s="90">
        <v>38167</v>
      </c>
      <c r="P1483" s="90">
        <v>38167</v>
      </c>
      <c r="Q1483" s="90">
        <v>38167</v>
      </c>
      <c r="R1483" s="89">
        <v>7762</v>
      </c>
      <c r="S1483" s="89">
        <v>21</v>
      </c>
      <c r="T1483" s="89" t="s">
        <v>19261</v>
      </c>
      <c r="U1483" s="89" t="s">
        <v>20342</v>
      </c>
      <c r="W1483" s="89" t="s">
        <v>20343</v>
      </c>
      <c r="X1483" s="89" t="s">
        <v>541</v>
      </c>
      <c r="Y1483" s="88" t="s">
        <v>11615</v>
      </c>
    </row>
    <row r="1484" spans="1:25" x14ac:dyDescent="0.3">
      <c r="A1484" s="84" t="str">
        <f t="shared" si="23"/>
        <v>wjohnso</v>
      </c>
      <c r="B1484" s="88" t="s">
        <v>30230</v>
      </c>
      <c r="C1484" s="89" t="s">
        <v>30231</v>
      </c>
      <c r="D1484" s="89" t="s">
        <v>30232</v>
      </c>
      <c r="E1484" s="89" t="s">
        <v>5630</v>
      </c>
      <c r="F1484" s="88" t="s">
        <v>19181</v>
      </c>
      <c r="G1484" s="89" t="s">
        <v>19030</v>
      </c>
      <c r="H1484" s="89" t="s">
        <v>19172</v>
      </c>
      <c r="I1484" s="89" t="s">
        <v>19173</v>
      </c>
      <c r="J1484" s="88" t="s">
        <v>19174</v>
      </c>
      <c r="K1484" s="88" t="s">
        <v>19207</v>
      </c>
      <c r="L1484" s="88" t="s">
        <v>19208</v>
      </c>
      <c r="M1484" s="89" t="s">
        <v>10249</v>
      </c>
      <c r="N1484" s="89" t="s">
        <v>219</v>
      </c>
      <c r="O1484" s="90">
        <v>38167</v>
      </c>
      <c r="P1484" s="90">
        <v>45214</v>
      </c>
      <c r="Q1484" s="90">
        <v>45214</v>
      </c>
      <c r="R1484" s="89">
        <v>715</v>
      </c>
      <c r="S1484" s="89">
        <v>1</v>
      </c>
      <c r="T1484" s="89" t="s">
        <v>19209</v>
      </c>
      <c r="U1484" s="89" t="s">
        <v>30233</v>
      </c>
      <c r="V1484" s="89">
        <v>326</v>
      </c>
      <c r="W1484" s="89" t="s">
        <v>5416</v>
      </c>
      <c r="X1484" s="89" t="s">
        <v>219</v>
      </c>
      <c r="Y1484" s="88" t="s">
        <v>30234</v>
      </c>
    </row>
    <row r="1485" spans="1:25" x14ac:dyDescent="0.3">
      <c r="A1485" s="84" t="str">
        <f t="shared" si="23"/>
        <v>AORTI43</v>
      </c>
      <c r="B1485" s="88" t="s">
        <v>19991</v>
      </c>
      <c r="C1485" s="89" t="s">
        <v>19992</v>
      </c>
      <c r="D1485" s="89" t="s">
        <v>19993</v>
      </c>
      <c r="E1485" s="89" t="s">
        <v>19170</v>
      </c>
      <c r="F1485" s="88" t="s">
        <v>19171</v>
      </c>
      <c r="G1485" s="89" t="s">
        <v>19029</v>
      </c>
      <c r="H1485" s="89" t="s">
        <v>19172</v>
      </c>
      <c r="I1485" s="89" t="s">
        <v>19173</v>
      </c>
      <c r="J1485" s="88" t="s">
        <v>19174</v>
      </c>
      <c r="K1485" s="88" t="s">
        <v>19431</v>
      </c>
      <c r="L1485" s="88" t="s">
        <v>19432</v>
      </c>
      <c r="M1485" s="89" t="s">
        <v>6264</v>
      </c>
      <c r="N1485" s="89" t="s">
        <v>279</v>
      </c>
      <c r="O1485" s="90">
        <v>38365</v>
      </c>
      <c r="P1485" s="90">
        <v>38365</v>
      </c>
      <c r="Q1485" s="90">
        <v>38365</v>
      </c>
      <c r="R1485" s="89">
        <v>7564</v>
      </c>
      <c r="S1485" s="89">
        <v>20</v>
      </c>
      <c r="T1485" s="89" t="s">
        <v>19261</v>
      </c>
      <c r="U1485" s="89" t="s">
        <v>19994</v>
      </c>
      <c r="W1485" s="89" t="s">
        <v>6264</v>
      </c>
      <c r="X1485" s="89" t="s">
        <v>279</v>
      </c>
      <c r="Y1485" s="88" t="s">
        <v>10773</v>
      </c>
    </row>
    <row r="1486" spans="1:25" x14ac:dyDescent="0.3">
      <c r="A1486" s="84" t="str">
        <f t="shared" si="23"/>
        <v>pseller</v>
      </c>
      <c r="B1486" s="88" t="s">
        <v>27936</v>
      </c>
      <c r="C1486" s="89" t="s">
        <v>27937</v>
      </c>
      <c r="D1486" s="89" t="s">
        <v>27938</v>
      </c>
      <c r="E1486" s="89" t="s">
        <v>5630</v>
      </c>
      <c r="F1486" s="88" t="s">
        <v>19285</v>
      </c>
      <c r="G1486" s="89" t="s">
        <v>19028</v>
      </c>
      <c r="H1486" s="89" t="s">
        <v>19172</v>
      </c>
      <c r="I1486" s="89" t="s">
        <v>19173</v>
      </c>
      <c r="J1486" s="88" t="s">
        <v>19189</v>
      </c>
      <c r="K1486" s="88" t="s">
        <v>19273</v>
      </c>
      <c r="L1486" s="88" t="s">
        <v>19274</v>
      </c>
      <c r="M1486" s="89" t="s">
        <v>7733</v>
      </c>
      <c r="N1486" s="89" t="s">
        <v>328</v>
      </c>
      <c r="O1486" s="90">
        <v>38467</v>
      </c>
      <c r="P1486" s="90">
        <v>44665</v>
      </c>
      <c r="Q1486" s="90">
        <v>44665</v>
      </c>
      <c r="R1486" s="89">
        <v>1264</v>
      </c>
      <c r="S1486" s="89">
        <v>3</v>
      </c>
      <c r="T1486" s="89" t="s">
        <v>19228</v>
      </c>
      <c r="U1486" s="89" t="s">
        <v>27939</v>
      </c>
      <c r="W1486" s="89" t="s">
        <v>27940</v>
      </c>
      <c r="X1486" s="89" t="s">
        <v>416</v>
      </c>
      <c r="Y1486" s="88" t="s">
        <v>16138</v>
      </c>
    </row>
    <row r="1487" spans="1:25" x14ac:dyDescent="0.3">
      <c r="A1487" s="84" t="str">
        <f t="shared" si="23"/>
        <v>CMIL207</v>
      </c>
      <c r="B1487" s="88" t="s">
        <v>21378</v>
      </c>
      <c r="C1487" s="89" t="s">
        <v>21379</v>
      </c>
      <c r="D1487" s="89" t="s">
        <v>21380</v>
      </c>
      <c r="E1487" s="89" t="s">
        <v>5630</v>
      </c>
      <c r="F1487" s="88" t="s">
        <v>19215</v>
      </c>
      <c r="G1487" s="89" t="s">
        <v>19033</v>
      </c>
      <c r="H1487" s="89" t="s">
        <v>19172</v>
      </c>
      <c r="I1487" s="89" t="s">
        <v>19173</v>
      </c>
      <c r="J1487" s="88" t="s">
        <v>19189</v>
      </c>
      <c r="K1487" s="88" t="s">
        <v>19217</v>
      </c>
      <c r="L1487" s="88" t="s">
        <v>19824</v>
      </c>
      <c r="M1487" s="89" t="s">
        <v>19825</v>
      </c>
      <c r="N1487" s="89" t="s">
        <v>752</v>
      </c>
      <c r="O1487" s="90">
        <v>38529</v>
      </c>
      <c r="P1487" s="90">
        <v>38529</v>
      </c>
      <c r="Q1487" s="90">
        <v>38529</v>
      </c>
      <c r="R1487" s="89">
        <v>7400</v>
      </c>
      <c r="S1487" s="89">
        <v>20</v>
      </c>
      <c r="T1487" s="89" t="s">
        <v>19261</v>
      </c>
      <c r="U1487" s="89" t="s">
        <v>21381</v>
      </c>
      <c r="W1487" s="89" t="s">
        <v>3772</v>
      </c>
      <c r="X1487" s="89" t="s">
        <v>752</v>
      </c>
      <c r="Y1487" s="88" t="s">
        <v>3775</v>
      </c>
    </row>
    <row r="1488" spans="1:25" x14ac:dyDescent="0.3">
      <c r="A1488" s="84" t="str">
        <f t="shared" si="23"/>
        <v>SSPIVAK</v>
      </c>
      <c r="B1488" s="88" t="s">
        <v>29348</v>
      </c>
      <c r="C1488" s="89" t="s">
        <v>29349</v>
      </c>
      <c r="D1488" s="89" t="s">
        <v>11638</v>
      </c>
      <c r="E1488" s="89" t="s">
        <v>5630</v>
      </c>
      <c r="F1488" s="88" t="s">
        <v>19181</v>
      </c>
      <c r="G1488" s="89" t="s">
        <v>19030</v>
      </c>
      <c r="H1488" s="89" t="s">
        <v>19172</v>
      </c>
      <c r="I1488" s="89" t="s">
        <v>19173</v>
      </c>
      <c r="J1488" s="88" t="s">
        <v>19174</v>
      </c>
      <c r="K1488" s="88" t="s">
        <v>19207</v>
      </c>
      <c r="L1488" s="88" t="s">
        <v>19208</v>
      </c>
      <c r="M1488" s="89" t="s">
        <v>10249</v>
      </c>
      <c r="N1488" s="89" t="s">
        <v>219</v>
      </c>
      <c r="O1488" s="90">
        <v>38772</v>
      </c>
      <c r="P1488" s="90">
        <v>38772</v>
      </c>
      <c r="Q1488" s="90">
        <v>38772</v>
      </c>
      <c r="R1488" s="89">
        <v>7157</v>
      </c>
      <c r="S1488" s="89">
        <v>19</v>
      </c>
      <c r="T1488" s="89" t="s">
        <v>19261</v>
      </c>
      <c r="U1488" s="89" t="s">
        <v>29350</v>
      </c>
      <c r="V1488" s="89" t="s">
        <v>29351</v>
      </c>
      <c r="W1488" s="89" t="s">
        <v>12698</v>
      </c>
      <c r="X1488" s="89" t="s">
        <v>219</v>
      </c>
      <c r="Y1488" s="88" t="s">
        <v>12699</v>
      </c>
    </row>
    <row r="1489" spans="1:25" x14ac:dyDescent="0.3">
      <c r="A1489" s="84" t="str">
        <f t="shared" si="23"/>
        <v>SVIGIL4</v>
      </c>
      <c r="B1489" s="88" t="s">
        <v>29397</v>
      </c>
      <c r="C1489" s="89" t="s">
        <v>29398</v>
      </c>
      <c r="D1489" s="89" t="s">
        <v>29399</v>
      </c>
      <c r="E1489" s="89" t="s">
        <v>19170</v>
      </c>
      <c r="F1489" s="88" t="s">
        <v>19236</v>
      </c>
      <c r="G1489" s="89" t="s">
        <v>19032</v>
      </c>
      <c r="H1489" s="89" t="s">
        <v>19227</v>
      </c>
      <c r="I1489" s="89" t="s">
        <v>19173</v>
      </c>
      <c r="J1489" s="88" t="s">
        <v>19174</v>
      </c>
      <c r="K1489" s="88" t="s">
        <v>19301</v>
      </c>
      <c r="L1489" s="88" t="s">
        <v>19301</v>
      </c>
      <c r="M1489" s="89" t="s">
        <v>19819</v>
      </c>
      <c r="N1489" s="89" t="s">
        <v>760</v>
      </c>
      <c r="O1489" s="90">
        <v>38782</v>
      </c>
      <c r="P1489" s="90">
        <v>40441</v>
      </c>
      <c r="Q1489" s="90">
        <v>40441</v>
      </c>
      <c r="R1489" s="89">
        <v>5488</v>
      </c>
      <c r="S1489" s="89">
        <v>15</v>
      </c>
      <c r="T1489" s="89" t="s">
        <v>19247</v>
      </c>
      <c r="U1489" s="89" t="s">
        <v>29400</v>
      </c>
      <c r="W1489" s="89" t="s">
        <v>29401</v>
      </c>
      <c r="X1489" s="89" t="s">
        <v>760</v>
      </c>
      <c r="Y1489" s="88" t="s">
        <v>29402</v>
      </c>
    </row>
    <row r="1490" spans="1:25" x14ac:dyDescent="0.3">
      <c r="A1490" s="84" t="str">
        <f t="shared" si="23"/>
        <v>esanch0</v>
      </c>
      <c r="B1490" s="88" t="s">
        <v>22975</v>
      </c>
      <c r="C1490" s="89" t="s">
        <v>22976</v>
      </c>
      <c r="D1490" s="89" t="s">
        <v>22977</v>
      </c>
      <c r="E1490" s="89" t="s">
        <v>5630</v>
      </c>
      <c r="F1490" s="88" t="s">
        <v>19340</v>
      </c>
      <c r="G1490" s="89" t="s">
        <v>19341</v>
      </c>
      <c r="H1490" s="89" t="s">
        <v>19227</v>
      </c>
      <c r="I1490" s="89" t="s">
        <v>19173</v>
      </c>
      <c r="J1490" s="88" t="s">
        <v>19174</v>
      </c>
      <c r="K1490" s="88" t="s">
        <v>19207</v>
      </c>
      <c r="L1490" s="88" t="s">
        <v>19208</v>
      </c>
      <c r="M1490" s="89" t="s">
        <v>10249</v>
      </c>
      <c r="N1490" s="89" t="s">
        <v>219</v>
      </c>
      <c r="O1490" s="90">
        <v>38820</v>
      </c>
      <c r="P1490" s="90">
        <v>44335</v>
      </c>
      <c r="Q1490" s="90">
        <v>44335</v>
      </c>
      <c r="R1490" s="89">
        <v>1594</v>
      </c>
      <c r="S1490" s="89">
        <v>4</v>
      </c>
      <c r="T1490" s="89" t="s">
        <v>19228</v>
      </c>
      <c r="U1490" s="89" t="s">
        <v>22978</v>
      </c>
      <c r="W1490" s="89" t="s">
        <v>1573</v>
      </c>
      <c r="X1490" s="89" t="s">
        <v>219</v>
      </c>
      <c r="Y1490" s="88" t="s">
        <v>16183</v>
      </c>
    </row>
    <row r="1491" spans="1:25" x14ac:dyDescent="0.3">
      <c r="A1491" s="84" t="str">
        <f t="shared" si="23"/>
        <v>MROD198</v>
      </c>
      <c r="B1491" s="88" t="s">
        <v>27165</v>
      </c>
      <c r="C1491" s="89" t="s">
        <v>27166</v>
      </c>
      <c r="D1491" s="89" t="s">
        <v>3052</v>
      </c>
      <c r="E1491" s="89" t="s">
        <v>5630</v>
      </c>
      <c r="F1491" s="88" t="s">
        <v>19215</v>
      </c>
      <c r="G1491" s="89" t="s">
        <v>19033</v>
      </c>
      <c r="H1491" s="89" t="s">
        <v>19172</v>
      </c>
      <c r="I1491" s="89" t="s">
        <v>19173</v>
      </c>
      <c r="J1491" s="88" t="s">
        <v>19174</v>
      </c>
      <c r="K1491" s="88" t="s">
        <v>19245</v>
      </c>
      <c r="L1491" s="88" t="s">
        <v>20684</v>
      </c>
      <c r="M1491" s="89" t="s">
        <v>14665</v>
      </c>
      <c r="N1491" s="89" t="s">
        <v>219</v>
      </c>
      <c r="O1491" s="90">
        <v>38874</v>
      </c>
      <c r="P1491" s="90">
        <v>38874</v>
      </c>
      <c r="Q1491" s="90">
        <v>38874</v>
      </c>
      <c r="R1491" s="89">
        <v>7055</v>
      </c>
      <c r="S1491" s="89">
        <v>19</v>
      </c>
      <c r="T1491" s="89" t="s">
        <v>19261</v>
      </c>
      <c r="U1491" s="89" t="s">
        <v>27167</v>
      </c>
      <c r="V1491" s="89" t="s">
        <v>17541</v>
      </c>
      <c r="W1491" s="89" t="s">
        <v>14575</v>
      </c>
      <c r="X1491" s="89" t="s">
        <v>219</v>
      </c>
      <c r="Y1491" s="88" t="s">
        <v>11782</v>
      </c>
    </row>
    <row r="1492" spans="1:25" x14ac:dyDescent="0.3">
      <c r="A1492" s="84" t="str">
        <f t="shared" si="23"/>
        <v>DBRASWE</v>
      </c>
      <c r="B1492" s="88" t="s">
        <v>21748</v>
      </c>
      <c r="C1492" s="89" t="s">
        <v>21749</v>
      </c>
      <c r="D1492" s="89" t="s">
        <v>21750</v>
      </c>
      <c r="E1492" s="89" t="s">
        <v>19170</v>
      </c>
      <c r="F1492" s="88" t="s">
        <v>19386</v>
      </c>
      <c r="G1492" s="89" t="s">
        <v>19387</v>
      </c>
      <c r="H1492" s="89" t="s">
        <v>19172</v>
      </c>
      <c r="I1492" s="89" t="s">
        <v>19173</v>
      </c>
      <c r="J1492" s="88" t="s">
        <v>19189</v>
      </c>
      <c r="K1492" s="88" t="s">
        <v>19374</v>
      </c>
      <c r="L1492" s="88" t="s">
        <v>19492</v>
      </c>
      <c r="M1492" s="89" t="s">
        <v>19493</v>
      </c>
      <c r="N1492" s="89" t="s">
        <v>268</v>
      </c>
      <c r="O1492" s="90">
        <v>38926</v>
      </c>
      <c r="P1492" s="90">
        <v>38926</v>
      </c>
      <c r="Q1492" s="90">
        <v>38926</v>
      </c>
      <c r="R1492" s="89">
        <v>7003</v>
      </c>
      <c r="S1492" s="89">
        <v>19</v>
      </c>
      <c r="T1492" s="89" t="s">
        <v>19261</v>
      </c>
      <c r="U1492" s="89" t="s">
        <v>21751</v>
      </c>
      <c r="W1492" s="89" t="s">
        <v>21752</v>
      </c>
      <c r="X1492" s="89" t="s">
        <v>268</v>
      </c>
      <c r="Y1492" s="88" t="s">
        <v>21753</v>
      </c>
    </row>
    <row r="1493" spans="1:25" x14ac:dyDescent="0.3">
      <c r="A1493" s="84" t="str">
        <f t="shared" si="23"/>
        <v>AWIL358</v>
      </c>
      <c r="B1493" s="88" t="s">
        <v>20282</v>
      </c>
      <c r="C1493" s="89" t="s">
        <v>20283</v>
      </c>
      <c r="D1493" s="89" t="s">
        <v>7600</v>
      </c>
      <c r="E1493" s="89" t="s">
        <v>5630</v>
      </c>
      <c r="F1493" s="88" t="s">
        <v>19285</v>
      </c>
      <c r="G1493" s="89" t="s">
        <v>19028</v>
      </c>
      <c r="H1493" s="89" t="s">
        <v>19172</v>
      </c>
      <c r="I1493" s="89" t="s">
        <v>19173</v>
      </c>
      <c r="J1493" s="88" t="s">
        <v>19189</v>
      </c>
      <c r="K1493" s="88" t="s">
        <v>19374</v>
      </c>
      <c r="L1493" s="88" t="s">
        <v>19375</v>
      </c>
      <c r="M1493" s="89" t="s">
        <v>19376</v>
      </c>
      <c r="N1493" s="89" t="s">
        <v>575</v>
      </c>
      <c r="O1493" s="90">
        <v>39055</v>
      </c>
      <c r="P1493" s="90">
        <v>39055</v>
      </c>
      <c r="Q1493" s="90">
        <v>39055</v>
      </c>
      <c r="R1493" s="89">
        <v>6874</v>
      </c>
      <c r="S1493" s="89">
        <v>18</v>
      </c>
      <c r="T1493" s="89" t="s">
        <v>19261</v>
      </c>
      <c r="U1493" s="89" t="s">
        <v>20284</v>
      </c>
      <c r="W1493" s="89" t="s">
        <v>3439</v>
      </c>
      <c r="X1493" s="89" t="s">
        <v>575</v>
      </c>
      <c r="Y1493" s="88" t="s">
        <v>7675</v>
      </c>
    </row>
    <row r="1494" spans="1:25" x14ac:dyDescent="0.3">
      <c r="A1494" s="84" t="str">
        <f t="shared" si="23"/>
        <v>mmarti2</v>
      </c>
      <c r="B1494" s="88" t="s">
        <v>26954</v>
      </c>
      <c r="C1494" s="89" t="s">
        <v>26955</v>
      </c>
      <c r="D1494" s="89" t="s">
        <v>26956</v>
      </c>
      <c r="E1494" s="89" t="s">
        <v>5630</v>
      </c>
      <c r="F1494" s="88" t="s">
        <v>19181</v>
      </c>
      <c r="G1494" s="89" t="s">
        <v>19030</v>
      </c>
      <c r="H1494" s="89" t="s">
        <v>19172</v>
      </c>
      <c r="I1494" s="89" t="s">
        <v>19173</v>
      </c>
      <c r="J1494" s="88" t="s">
        <v>19189</v>
      </c>
      <c r="K1494" s="88" t="s">
        <v>19190</v>
      </c>
      <c r="L1494" s="88" t="s">
        <v>19191</v>
      </c>
      <c r="M1494" s="89" t="s">
        <v>19192</v>
      </c>
      <c r="N1494" s="89" t="s">
        <v>297</v>
      </c>
      <c r="O1494" s="90">
        <v>39055</v>
      </c>
      <c r="P1494" s="90">
        <v>45900</v>
      </c>
      <c r="Q1494" s="90">
        <v>45900</v>
      </c>
      <c r="R1494" s="89">
        <v>29</v>
      </c>
      <c r="S1494" s="89">
        <v>0</v>
      </c>
      <c r="T1494" s="89" t="s">
        <v>19183</v>
      </c>
      <c r="U1494" s="89" t="s">
        <v>26957</v>
      </c>
      <c r="W1494" s="89" t="s">
        <v>3296</v>
      </c>
      <c r="X1494" s="89" t="s">
        <v>297</v>
      </c>
      <c r="Y1494" s="88" t="s">
        <v>5643</v>
      </c>
    </row>
    <row r="1495" spans="1:25" x14ac:dyDescent="0.3">
      <c r="A1495" s="84" t="str">
        <f t="shared" si="23"/>
        <v>rweave5</v>
      </c>
      <c r="B1495" s="88" t="s">
        <v>28877</v>
      </c>
      <c r="C1495" s="89" t="s">
        <v>28878</v>
      </c>
      <c r="D1495" s="89" t="s">
        <v>28879</v>
      </c>
      <c r="E1495" s="89" t="s">
        <v>5630</v>
      </c>
      <c r="F1495" s="88" t="s">
        <v>19171</v>
      </c>
      <c r="G1495" s="89" t="s">
        <v>19029</v>
      </c>
      <c r="H1495" s="89" t="s">
        <v>19172</v>
      </c>
      <c r="I1495" s="89" t="s">
        <v>19173</v>
      </c>
      <c r="J1495" s="88" t="s">
        <v>19174</v>
      </c>
      <c r="K1495" s="88" t="s">
        <v>19522</v>
      </c>
      <c r="L1495" s="88" t="s">
        <v>19523</v>
      </c>
      <c r="M1495" s="89" t="s">
        <v>7156</v>
      </c>
      <c r="N1495" s="89" t="s">
        <v>773</v>
      </c>
      <c r="O1495" s="90">
        <v>39385</v>
      </c>
      <c r="P1495" s="90">
        <v>45053</v>
      </c>
      <c r="Q1495" s="90">
        <v>39385</v>
      </c>
      <c r="R1495" s="89">
        <v>6544</v>
      </c>
      <c r="S1495" s="89">
        <v>17</v>
      </c>
      <c r="T1495" s="89" t="s">
        <v>19261</v>
      </c>
      <c r="U1495" s="89" t="s">
        <v>28880</v>
      </c>
      <c r="W1495" s="89" t="s">
        <v>11380</v>
      </c>
      <c r="X1495" s="89" t="s">
        <v>250</v>
      </c>
      <c r="Y1495" s="88" t="s">
        <v>11381</v>
      </c>
    </row>
    <row r="1496" spans="1:25" x14ac:dyDescent="0.3">
      <c r="A1496" s="84" t="str">
        <f t="shared" si="23"/>
        <v>DMUNN</v>
      </c>
      <c r="B1496" s="88" t="s">
        <v>22280</v>
      </c>
      <c r="C1496" s="89" t="s">
        <v>22281</v>
      </c>
      <c r="D1496" s="89" t="s">
        <v>12369</v>
      </c>
      <c r="E1496" s="89" t="s">
        <v>5630</v>
      </c>
      <c r="F1496" s="88" t="s">
        <v>19171</v>
      </c>
      <c r="G1496" s="89" t="s">
        <v>19029</v>
      </c>
      <c r="H1496" s="89" t="s">
        <v>19172</v>
      </c>
      <c r="I1496" s="89" t="s">
        <v>19173</v>
      </c>
      <c r="J1496" s="88" t="s">
        <v>19189</v>
      </c>
      <c r="K1496" s="88" t="s">
        <v>19273</v>
      </c>
      <c r="L1496" s="88" t="s">
        <v>19274</v>
      </c>
      <c r="M1496" s="89" t="s">
        <v>7733</v>
      </c>
      <c r="N1496" s="89" t="s">
        <v>328</v>
      </c>
      <c r="O1496" s="90">
        <v>39569</v>
      </c>
      <c r="P1496" s="90">
        <v>39569</v>
      </c>
      <c r="Q1496" s="90">
        <v>39569</v>
      </c>
      <c r="R1496" s="89">
        <v>6360</v>
      </c>
      <c r="S1496" s="89">
        <v>17</v>
      </c>
      <c r="T1496" s="89" t="s">
        <v>19261</v>
      </c>
      <c r="U1496" s="89" t="s">
        <v>12371</v>
      </c>
      <c r="W1496" s="89" t="s">
        <v>12347</v>
      </c>
      <c r="X1496" s="89" t="s">
        <v>416</v>
      </c>
      <c r="Y1496" s="88" t="s">
        <v>12348</v>
      </c>
    </row>
    <row r="1497" spans="1:25" x14ac:dyDescent="0.3">
      <c r="A1497" s="84" t="str">
        <f t="shared" si="23"/>
        <v>LBAZURT</v>
      </c>
      <c r="B1497" s="88" t="s">
        <v>26164</v>
      </c>
      <c r="C1497" s="89" t="s">
        <v>26165</v>
      </c>
      <c r="D1497" s="89" t="s">
        <v>4288</v>
      </c>
      <c r="E1497" s="89" t="s">
        <v>5630</v>
      </c>
      <c r="F1497" s="88" t="s">
        <v>19171</v>
      </c>
      <c r="G1497" s="89" t="s">
        <v>19029</v>
      </c>
      <c r="H1497" s="89" t="s">
        <v>19172</v>
      </c>
      <c r="I1497" s="89" t="s">
        <v>19173</v>
      </c>
      <c r="J1497" s="88" t="s">
        <v>19174</v>
      </c>
      <c r="K1497" s="88" t="s">
        <v>19245</v>
      </c>
      <c r="L1497" s="88" t="s">
        <v>19246</v>
      </c>
      <c r="M1497" s="89" t="s">
        <v>14665</v>
      </c>
      <c r="N1497" s="89" t="s">
        <v>219</v>
      </c>
      <c r="O1497" s="90">
        <v>39588</v>
      </c>
      <c r="P1497" s="90">
        <v>39588</v>
      </c>
      <c r="Q1497" s="90">
        <v>39588</v>
      </c>
      <c r="R1497" s="89">
        <v>6341</v>
      </c>
      <c r="S1497" s="89">
        <v>17</v>
      </c>
      <c r="T1497" s="89" t="s">
        <v>19261</v>
      </c>
      <c r="U1497" s="89" t="s">
        <v>26166</v>
      </c>
      <c r="W1497" s="89" t="s">
        <v>13974</v>
      </c>
      <c r="X1497" s="89" t="s">
        <v>219</v>
      </c>
      <c r="Y1497" s="88" t="s">
        <v>13975</v>
      </c>
    </row>
    <row r="1498" spans="1:25" x14ac:dyDescent="0.3">
      <c r="A1498" s="84" t="str">
        <f t="shared" si="23"/>
        <v>ssmiddy</v>
      </c>
      <c r="B1498" s="88" t="s">
        <v>29344</v>
      </c>
      <c r="C1498" s="89" t="s">
        <v>29345</v>
      </c>
      <c r="D1498" s="89" t="s">
        <v>29346</v>
      </c>
      <c r="E1498" s="89" t="s">
        <v>5630</v>
      </c>
      <c r="F1498" s="88" t="s">
        <v>19181</v>
      </c>
      <c r="G1498" s="89" t="s">
        <v>19030</v>
      </c>
      <c r="H1498" s="89" t="s">
        <v>19172</v>
      </c>
      <c r="I1498" s="89" t="s">
        <v>19173</v>
      </c>
      <c r="J1498" s="88" t="s">
        <v>19189</v>
      </c>
      <c r="K1498" s="88" t="s">
        <v>19333</v>
      </c>
      <c r="L1498" s="88" t="s">
        <v>21478</v>
      </c>
      <c r="M1498" s="89" t="s">
        <v>9382</v>
      </c>
      <c r="N1498" s="89" t="s">
        <v>366</v>
      </c>
      <c r="O1498" s="90">
        <v>39596</v>
      </c>
      <c r="P1498" s="90">
        <v>45914</v>
      </c>
      <c r="Q1498" s="90">
        <v>45914</v>
      </c>
      <c r="R1498" s="89">
        <v>15</v>
      </c>
      <c r="S1498" s="89">
        <v>0</v>
      </c>
      <c r="T1498" s="89" t="s">
        <v>19183</v>
      </c>
      <c r="U1498" s="89" t="s">
        <v>29347</v>
      </c>
      <c r="W1498" s="89" t="s">
        <v>3428</v>
      </c>
      <c r="X1498" s="89" t="s">
        <v>366</v>
      </c>
      <c r="Y1498" s="88" t="s">
        <v>18746</v>
      </c>
    </row>
    <row r="1499" spans="1:25" x14ac:dyDescent="0.3">
      <c r="A1499" s="84" t="str">
        <f t="shared" si="23"/>
        <v>PIGMEDI</v>
      </c>
      <c r="B1499" s="88" t="s">
        <v>27841</v>
      </c>
      <c r="C1499" s="89" t="s">
        <v>27842</v>
      </c>
      <c r="D1499" s="89" t="s">
        <v>27843</v>
      </c>
      <c r="E1499" s="89" t="s">
        <v>5630</v>
      </c>
      <c r="F1499" s="88" t="s">
        <v>19171</v>
      </c>
      <c r="G1499" s="89" t="s">
        <v>19029</v>
      </c>
      <c r="H1499" s="89" t="s">
        <v>19172</v>
      </c>
      <c r="I1499" s="89" t="s">
        <v>19173</v>
      </c>
      <c r="J1499" s="88" t="s">
        <v>19189</v>
      </c>
      <c r="K1499" s="88" t="s">
        <v>19190</v>
      </c>
      <c r="L1499" s="88" t="s">
        <v>19191</v>
      </c>
      <c r="M1499" s="89" t="s">
        <v>19192</v>
      </c>
      <c r="N1499" s="89" t="s">
        <v>297</v>
      </c>
      <c r="O1499" s="90">
        <v>39607</v>
      </c>
      <c r="P1499" s="90">
        <v>39607</v>
      </c>
      <c r="Q1499" s="90">
        <v>39607</v>
      </c>
      <c r="R1499" s="89">
        <v>6322</v>
      </c>
      <c r="S1499" s="89">
        <v>17</v>
      </c>
      <c r="T1499" s="89" t="s">
        <v>19261</v>
      </c>
      <c r="U1499" s="89" t="s">
        <v>27844</v>
      </c>
      <c r="W1499" s="89" t="s">
        <v>3296</v>
      </c>
      <c r="X1499" s="89" t="s">
        <v>297</v>
      </c>
      <c r="Y1499" s="88" t="s">
        <v>13385</v>
      </c>
    </row>
    <row r="1500" spans="1:25" x14ac:dyDescent="0.3">
      <c r="A1500" s="84" t="str">
        <f t="shared" si="23"/>
        <v>swrigh0</v>
      </c>
      <c r="B1500" s="88" t="s">
        <v>29440</v>
      </c>
      <c r="C1500" s="89" t="s">
        <v>29441</v>
      </c>
      <c r="D1500" s="89" t="s">
        <v>29442</v>
      </c>
      <c r="E1500" s="89" t="s">
        <v>19170</v>
      </c>
      <c r="F1500" s="88" t="s">
        <v>19171</v>
      </c>
      <c r="G1500" s="89" t="s">
        <v>19029</v>
      </c>
      <c r="H1500" s="89" t="s">
        <v>19172</v>
      </c>
      <c r="I1500" s="89" t="s">
        <v>19173</v>
      </c>
      <c r="J1500" s="88" t="s">
        <v>19189</v>
      </c>
      <c r="K1500" s="88" t="s">
        <v>19374</v>
      </c>
      <c r="L1500" s="88" t="s">
        <v>19492</v>
      </c>
      <c r="M1500" s="89" t="s">
        <v>19493</v>
      </c>
      <c r="N1500" s="89" t="s">
        <v>268</v>
      </c>
      <c r="O1500" s="90">
        <v>39714</v>
      </c>
      <c r="P1500" s="90">
        <v>45718</v>
      </c>
      <c r="Q1500" s="90">
        <v>45718</v>
      </c>
      <c r="R1500" s="89">
        <v>211</v>
      </c>
      <c r="S1500" s="89">
        <v>0</v>
      </c>
      <c r="T1500" s="89" t="s">
        <v>19176</v>
      </c>
      <c r="U1500" s="89" t="s">
        <v>29443</v>
      </c>
      <c r="V1500" s="89" t="s">
        <v>29444</v>
      </c>
      <c r="W1500" s="89" t="s">
        <v>772</v>
      </c>
      <c r="X1500" s="89" t="s">
        <v>268</v>
      </c>
      <c r="Y1500" s="88" t="s">
        <v>29445</v>
      </c>
    </row>
    <row r="1501" spans="1:25" x14ac:dyDescent="0.3">
      <c r="A1501" s="84" t="str">
        <f t="shared" si="23"/>
        <v>SNIEVE5</v>
      </c>
      <c r="B1501" s="88" t="s">
        <v>29217</v>
      </c>
      <c r="C1501" s="89" t="s">
        <v>29218</v>
      </c>
      <c r="D1501" s="89" t="s">
        <v>29219</v>
      </c>
      <c r="E1501" s="89" t="s">
        <v>19170</v>
      </c>
      <c r="F1501" s="88" t="s">
        <v>19215</v>
      </c>
      <c r="G1501" s="89" t="s">
        <v>19033</v>
      </c>
      <c r="H1501" s="89" t="s">
        <v>19172</v>
      </c>
      <c r="I1501" s="89" t="s">
        <v>19419</v>
      </c>
      <c r="J1501" s="88" t="s">
        <v>19189</v>
      </c>
      <c r="K1501" s="88" t="s">
        <v>19420</v>
      </c>
      <c r="L1501" s="88" t="s">
        <v>19420</v>
      </c>
      <c r="M1501" s="89" t="s">
        <v>19421</v>
      </c>
      <c r="N1501" s="89" t="s">
        <v>5965</v>
      </c>
      <c r="O1501" s="90">
        <v>39771</v>
      </c>
      <c r="P1501" s="90">
        <v>39771</v>
      </c>
      <c r="Q1501" s="90">
        <v>39771</v>
      </c>
      <c r="R1501" s="89">
        <v>6158</v>
      </c>
      <c r="S1501" s="89">
        <v>16</v>
      </c>
      <c r="T1501" s="89" t="s">
        <v>19261</v>
      </c>
      <c r="U1501" s="89" t="s">
        <v>29220</v>
      </c>
      <c r="W1501" s="89" t="s">
        <v>29221</v>
      </c>
      <c r="X1501" s="89" t="s">
        <v>5965</v>
      </c>
      <c r="Y1501" s="88" t="s">
        <v>29222</v>
      </c>
    </row>
    <row r="1502" spans="1:25" x14ac:dyDescent="0.3">
      <c r="A1502" s="84" t="str">
        <f t="shared" si="23"/>
        <v>WGREEN4</v>
      </c>
      <c r="B1502" s="88" t="s">
        <v>30203</v>
      </c>
      <c r="C1502" s="89" t="s">
        <v>30204</v>
      </c>
      <c r="D1502" s="89" t="s">
        <v>3617</v>
      </c>
      <c r="E1502" s="89" t="s">
        <v>5630</v>
      </c>
      <c r="F1502" s="88" t="s">
        <v>19215</v>
      </c>
      <c r="G1502" s="89" t="s">
        <v>19033</v>
      </c>
      <c r="H1502" s="89" t="s">
        <v>19172</v>
      </c>
      <c r="I1502" s="89" t="s">
        <v>19173</v>
      </c>
      <c r="J1502" s="88" t="s">
        <v>19174</v>
      </c>
      <c r="K1502" s="88" t="s">
        <v>19245</v>
      </c>
      <c r="L1502" s="88" t="s">
        <v>23576</v>
      </c>
      <c r="M1502" s="89" t="s">
        <v>10417</v>
      </c>
      <c r="N1502" s="89" t="s">
        <v>3619</v>
      </c>
      <c r="O1502" s="90">
        <v>39889</v>
      </c>
      <c r="P1502" s="90">
        <v>40679</v>
      </c>
      <c r="Q1502" s="90">
        <v>40679</v>
      </c>
      <c r="R1502" s="89">
        <v>5250</v>
      </c>
      <c r="S1502" s="89">
        <v>14</v>
      </c>
      <c r="T1502" s="89" t="s">
        <v>19247</v>
      </c>
      <c r="U1502" s="89" t="s">
        <v>10274</v>
      </c>
      <c r="W1502" s="89" t="s">
        <v>10275</v>
      </c>
      <c r="X1502" s="89" t="s">
        <v>3619</v>
      </c>
      <c r="Y1502" s="88" t="s">
        <v>10276</v>
      </c>
    </row>
    <row r="1503" spans="1:25" x14ac:dyDescent="0.3">
      <c r="A1503" s="84" t="str">
        <f t="shared" si="23"/>
        <v>JVALD36</v>
      </c>
      <c r="B1503" s="88" t="s">
        <v>25642</v>
      </c>
      <c r="C1503" s="89" t="s">
        <v>25643</v>
      </c>
      <c r="D1503" s="89" t="s">
        <v>25644</v>
      </c>
      <c r="E1503" s="89" t="s">
        <v>5630</v>
      </c>
      <c r="F1503" s="88" t="s">
        <v>19171</v>
      </c>
      <c r="G1503" s="89" t="s">
        <v>19029</v>
      </c>
      <c r="H1503" s="89" t="s">
        <v>19172</v>
      </c>
      <c r="I1503" s="89" t="s">
        <v>19173</v>
      </c>
      <c r="J1503" s="88" t="s">
        <v>19174</v>
      </c>
      <c r="K1503" s="88" t="s">
        <v>19207</v>
      </c>
      <c r="L1503" s="88" t="s">
        <v>19208</v>
      </c>
      <c r="M1503" s="89" t="s">
        <v>10249</v>
      </c>
      <c r="N1503" s="89" t="s">
        <v>219</v>
      </c>
      <c r="O1503" s="90">
        <v>39917</v>
      </c>
      <c r="P1503" s="90">
        <v>39917</v>
      </c>
      <c r="Q1503" s="90">
        <v>39917</v>
      </c>
      <c r="R1503" s="89">
        <v>6012</v>
      </c>
      <c r="S1503" s="89">
        <v>16</v>
      </c>
      <c r="T1503" s="89" t="s">
        <v>19261</v>
      </c>
      <c r="U1503" s="89" t="s">
        <v>25645</v>
      </c>
      <c r="V1503" s="89" t="s">
        <v>25646</v>
      </c>
      <c r="W1503" s="89" t="s">
        <v>25647</v>
      </c>
      <c r="X1503" s="89" t="s">
        <v>219</v>
      </c>
      <c r="Y1503" s="88" t="s">
        <v>25648</v>
      </c>
    </row>
    <row r="1504" spans="1:25" x14ac:dyDescent="0.3">
      <c r="A1504" s="84" t="str">
        <f t="shared" si="23"/>
        <v>TSALTON</v>
      </c>
      <c r="B1504" s="88" t="s">
        <v>29843</v>
      </c>
      <c r="C1504" s="89" t="s">
        <v>29844</v>
      </c>
      <c r="D1504" s="89" t="s">
        <v>5569</v>
      </c>
      <c r="E1504" s="89" t="s">
        <v>5630</v>
      </c>
      <c r="F1504" s="88" t="s">
        <v>19215</v>
      </c>
      <c r="G1504" s="89" t="s">
        <v>19033</v>
      </c>
      <c r="H1504" s="89" t="s">
        <v>19172</v>
      </c>
      <c r="I1504" s="89" t="s">
        <v>19173</v>
      </c>
      <c r="J1504" s="88" t="s">
        <v>19189</v>
      </c>
      <c r="K1504" s="88" t="s">
        <v>19345</v>
      </c>
      <c r="L1504" s="88" t="s">
        <v>19837</v>
      </c>
      <c r="M1504" s="89" t="s">
        <v>6275</v>
      </c>
      <c r="N1504" s="89" t="s">
        <v>318</v>
      </c>
      <c r="O1504" s="90">
        <v>39944</v>
      </c>
      <c r="P1504" s="90">
        <v>39944</v>
      </c>
      <c r="Q1504" s="90">
        <v>39944</v>
      </c>
      <c r="R1504" s="89">
        <v>5985</v>
      </c>
      <c r="S1504" s="89">
        <v>16</v>
      </c>
      <c r="T1504" s="89" t="s">
        <v>19261</v>
      </c>
      <c r="U1504" s="89" t="s">
        <v>29845</v>
      </c>
      <c r="W1504" s="89" t="s">
        <v>2431</v>
      </c>
      <c r="X1504" s="89" t="s">
        <v>318</v>
      </c>
      <c r="Y1504" s="88" t="s">
        <v>7960</v>
      </c>
    </row>
    <row r="1505" spans="1:25" x14ac:dyDescent="0.3">
      <c r="A1505" s="84" t="str">
        <f t="shared" si="23"/>
        <v>vpotvin</v>
      </c>
      <c r="B1505" s="88" t="s">
        <v>30043</v>
      </c>
      <c r="C1505" s="89" t="s">
        <v>30044</v>
      </c>
      <c r="D1505" s="89" t="s">
        <v>30045</v>
      </c>
      <c r="E1505" s="89" t="s">
        <v>5630</v>
      </c>
      <c r="F1505" s="88" t="s">
        <v>19215</v>
      </c>
      <c r="G1505" s="89" t="s">
        <v>19033</v>
      </c>
      <c r="H1505" s="89" t="s">
        <v>19172</v>
      </c>
      <c r="I1505" s="89" t="s">
        <v>19173</v>
      </c>
      <c r="J1505" s="88" t="s">
        <v>19174</v>
      </c>
      <c r="K1505" s="88" t="s">
        <v>19802</v>
      </c>
      <c r="L1505" s="88" t="s">
        <v>19803</v>
      </c>
      <c r="M1505" s="89" t="s">
        <v>19804</v>
      </c>
      <c r="N1505" s="89" t="s">
        <v>549</v>
      </c>
      <c r="O1505" s="90">
        <v>39993</v>
      </c>
      <c r="P1505" s="90">
        <v>44462</v>
      </c>
      <c r="Q1505" s="90">
        <v>44462</v>
      </c>
      <c r="R1505" s="89">
        <v>1467</v>
      </c>
      <c r="S1505" s="89">
        <v>4</v>
      </c>
      <c r="T1505" s="89" t="s">
        <v>19228</v>
      </c>
      <c r="U1505" s="89" t="s">
        <v>30046</v>
      </c>
      <c r="W1505" s="89" t="s">
        <v>4252</v>
      </c>
      <c r="X1505" s="89" t="s">
        <v>2926</v>
      </c>
      <c r="Y1505" s="88" t="s">
        <v>30047</v>
      </c>
    </row>
    <row r="1506" spans="1:25" x14ac:dyDescent="0.3">
      <c r="A1506" s="84" t="str">
        <f t="shared" si="23"/>
        <v>CWILCHE</v>
      </c>
      <c r="B1506" s="88" t="s">
        <v>21650</v>
      </c>
      <c r="C1506" s="89" t="s">
        <v>21651</v>
      </c>
      <c r="D1506" s="89" t="s">
        <v>8497</v>
      </c>
      <c r="E1506" s="89" t="s">
        <v>5630</v>
      </c>
      <c r="F1506" s="88" t="s">
        <v>19285</v>
      </c>
      <c r="G1506" s="89" t="s">
        <v>19028</v>
      </c>
      <c r="H1506" s="89" t="s">
        <v>19172</v>
      </c>
      <c r="I1506" s="89" t="s">
        <v>19173</v>
      </c>
      <c r="J1506" s="88" t="s">
        <v>19174</v>
      </c>
      <c r="K1506" s="88" t="s">
        <v>19258</v>
      </c>
      <c r="L1506" s="88" t="s">
        <v>19259</v>
      </c>
      <c r="M1506" s="89" t="s">
        <v>19260</v>
      </c>
      <c r="N1506" s="89" t="s">
        <v>279</v>
      </c>
      <c r="O1506" s="90">
        <v>40224</v>
      </c>
      <c r="P1506" s="90">
        <v>40224</v>
      </c>
      <c r="Q1506" s="90">
        <v>40224</v>
      </c>
      <c r="R1506" s="89">
        <v>5705</v>
      </c>
      <c r="S1506" s="89">
        <v>15</v>
      </c>
      <c r="T1506" s="89" t="s">
        <v>19247</v>
      </c>
      <c r="U1506" s="89" t="s">
        <v>21652</v>
      </c>
      <c r="W1506" s="89" t="s">
        <v>8983</v>
      </c>
      <c r="X1506" s="89" t="s">
        <v>279</v>
      </c>
      <c r="Y1506" s="88" t="s">
        <v>8984</v>
      </c>
    </row>
    <row r="1507" spans="1:25" x14ac:dyDescent="0.3">
      <c r="A1507" s="84" t="str">
        <f t="shared" si="23"/>
        <v>CSLAUG4</v>
      </c>
      <c r="B1507" s="88" t="s">
        <v>21567</v>
      </c>
      <c r="C1507" s="89" t="s">
        <v>21568</v>
      </c>
      <c r="D1507" s="89" t="s">
        <v>12874</v>
      </c>
      <c r="E1507" s="89" t="s">
        <v>5630</v>
      </c>
      <c r="F1507" s="88" t="s">
        <v>19181</v>
      </c>
      <c r="G1507" s="89" t="s">
        <v>19030</v>
      </c>
      <c r="H1507" s="89" t="s">
        <v>19172</v>
      </c>
      <c r="I1507" s="89" t="s">
        <v>19173</v>
      </c>
      <c r="J1507" s="88" t="s">
        <v>19174</v>
      </c>
      <c r="K1507" s="88" t="s">
        <v>19175</v>
      </c>
      <c r="L1507" s="88" t="s">
        <v>19182</v>
      </c>
      <c r="M1507" s="89" t="s">
        <v>9597</v>
      </c>
      <c r="N1507" s="89" t="s">
        <v>219</v>
      </c>
      <c r="O1507" s="90">
        <v>40400</v>
      </c>
      <c r="P1507" s="90">
        <v>40400</v>
      </c>
      <c r="Q1507" s="90">
        <v>40400</v>
      </c>
      <c r="R1507" s="89">
        <v>5529</v>
      </c>
      <c r="S1507" s="89">
        <v>15</v>
      </c>
      <c r="T1507" s="89" t="s">
        <v>19247</v>
      </c>
      <c r="U1507" s="89" t="s">
        <v>21569</v>
      </c>
      <c r="W1507" s="89" t="s">
        <v>3495</v>
      </c>
      <c r="X1507" s="89" t="s">
        <v>219</v>
      </c>
      <c r="Y1507" s="88" t="s">
        <v>12876</v>
      </c>
    </row>
    <row r="1508" spans="1:25" x14ac:dyDescent="0.3">
      <c r="A1508" s="84" t="str">
        <f t="shared" si="23"/>
        <v>bclar25</v>
      </c>
      <c r="B1508" s="88" t="s">
        <v>20408</v>
      </c>
      <c r="C1508" s="89" t="s">
        <v>20409</v>
      </c>
      <c r="D1508" s="89" t="s">
        <v>20410</v>
      </c>
      <c r="E1508" s="89" t="s">
        <v>19170</v>
      </c>
      <c r="F1508" s="88" t="s">
        <v>19171</v>
      </c>
      <c r="G1508" s="89" t="s">
        <v>19029</v>
      </c>
      <c r="H1508" s="89" t="s">
        <v>19172</v>
      </c>
      <c r="I1508" s="89" t="s">
        <v>19173</v>
      </c>
      <c r="J1508" s="88" t="s">
        <v>19189</v>
      </c>
      <c r="K1508" s="88" t="s">
        <v>19345</v>
      </c>
      <c r="L1508" s="88" t="s">
        <v>19837</v>
      </c>
      <c r="M1508" s="89" t="s">
        <v>6275</v>
      </c>
      <c r="N1508" s="89" t="s">
        <v>318</v>
      </c>
      <c r="O1508" s="90">
        <v>40679</v>
      </c>
      <c r="P1508" s="90">
        <v>42947</v>
      </c>
      <c r="Q1508" s="90">
        <v>40679</v>
      </c>
      <c r="R1508" s="89">
        <v>5250</v>
      </c>
      <c r="S1508" s="89">
        <v>14</v>
      </c>
      <c r="T1508" s="89" t="s">
        <v>19247</v>
      </c>
      <c r="U1508" s="89" t="s">
        <v>20411</v>
      </c>
      <c r="W1508" s="89" t="s">
        <v>20412</v>
      </c>
      <c r="X1508" s="89" t="s">
        <v>435</v>
      </c>
      <c r="Y1508" s="88" t="s">
        <v>20413</v>
      </c>
    </row>
    <row r="1509" spans="1:25" x14ac:dyDescent="0.3">
      <c r="A1509" s="84" t="str">
        <f t="shared" si="23"/>
        <v>JQUACH</v>
      </c>
      <c r="B1509" s="88" t="s">
        <v>25323</v>
      </c>
      <c r="C1509" s="89" t="s">
        <v>25324</v>
      </c>
      <c r="D1509" s="89" t="s">
        <v>2072</v>
      </c>
      <c r="E1509" s="89" t="s">
        <v>5630</v>
      </c>
      <c r="F1509" s="88" t="s">
        <v>19171</v>
      </c>
      <c r="G1509" s="89" t="s">
        <v>19029</v>
      </c>
      <c r="H1509" s="89" t="s">
        <v>19172</v>
      </c>
      <c r="I1509" s="89" t="s">
        <v>19173</v>
      </c>
      <c r="J1509" s="88" t="s">
        <v>19174</v>
      </c>
      <c r="K1509" s="88" t="s">
        <v>19207</v>
      </c>
      <c r="L1509" s="88" t="s">
        <v>19208</v>
      </c>
      <c r="M1509" s="89" t="s">
        <v>10249</v>
      </c>
      <c r="N1509" s="89" t="s">
        <v>219</v>
      </c>
      <c r="O1509" s="90">
        <v>40785</v>
      </c>
      <c r="P1509" s="90">
        <v>40785</v>
      </c>
      <c r="Q1509" s="90">
        <v>40785</v>
      </c>
      <c r="R1509" s="89">
        <v>5144</v>
      </c>
      <c r="S1509" s="89">
        <v>14</v>
      </c>
      <c r="T1509" s="89" t="s">
        <v>19247</v>
      </c>
      <c r="U1509" s="89" t="s">
        <v>25325</v>
      </c>
      <c r="W1509" s="89" t="s">
        <v>2076</v>
      </c>
      <c r="X1509" s="89" t="s">
        <v>219</v>
      </c>
      <c r="Y1509" s="88" t="s">
        <v>7511</v>
      </c>
    </row>
    <row r="1510" spans="1:25" x14ac:dyDescent="0.3">
      <c r="A1510" s="84" t="str">
        <f t="shared" si="23"/>
        <v>LFISHE7</v>
      </c>
      <c r="B1510" s="88" t="s">
        <v>26214</v>
      </c>
      <c r="C1510" s="89" t="s">
        <v>26215</v>
      </c>
      <c r="D1510" s="89" t="s">
        <v>12854</v>
      </c>
      <c r="E1510" s="89" t="s">
        <v>5630</v>
      </c>
      <c r="F1510" s="88" t="s">
        <v>19215</v>
      </c>
      <c r="G1510" s="89" t="s">
        <v>19033</v>
      </c>
      <c r="H1510" s="89" t="s">
        <v>19172</v>
      </c>
      <c r="I1510" s="89" t="s">
        <v>19173</v>
      </c>
      <c r="J1510" s="88" t="s">
        <v>19174</v>
      </c>
      <c r="K1510" s="88" t="s">
        <v>19716</v>
      </c>
      <c r="L1510" s="88" t="s">
        <v>19717</v>
      </c>
      <c r="M1510" s="89" t="s">
        <v>5847</v>
      </c>
      <c r="N1510" s="89" t="s">
        <v>279</v>
      </c>
      <c r="O1510" s="90">
        <v>40813</v>
      </c>
      <c r="P1510" s="90">
        <v>40813</v>
      </c>
      <c r="Q1510" s="90">
        <v>40813</v>
      </c>
      <c r="R1510" s="89">
        <v>5116</v>
      </c>
      <c r="S1510" s="89">
        <v>14</v>
      </c>
      <c r="T1510" s="89" t="s">
        <v>19247</v>
      </c>
      <c r="U1510" s="89" t="s">
        <v>26216</v>
      </c>
      <c r="W1510" s="89" t="s">
        <v>1032</v>
      </c>
      <c r="X1510" s="89" t="s">
        <v>279</v>
      </c>
      <c r="Y1510" s="88" t="s">
        <v>12857</v>
      </c>
    </row>
    <row r="1511" spans="1:25" x14ac:dyDescent="0.3">
      <c r="A1511" s="84" t="str">
        <f t="shared" si="23"/>
        <v>ghebroc</v>
      </c>
      <c r="B1511" s="88" t="s">
        <v>23340</v>
      </c>
      <c r="C1511" s="89" t="s">
        <v>23341</v>
      </c>
      <c r="D1511" s="89" t="s">
        <v>23342</v>
      </c>
      <c r="E1511" s="89" t="s">
        <v>5630</v>
      </c>
      <c r="F1511" s="88" t="s">
        <v>19181</v>
      </c>
      <c r="G1511" s="89" t="s">
        <v>19030</v>
      </c>
      <c r="H1511" s="89" t="s">
        <v>19172</v>
      </c>
      <c r="I1511" s="89" t="s">
        <v>19173</v>
      </c>
      <c r="J1511" s="88" t="s">
        <v>19189</v>
      </c>
      <c r="K1511" s="88" t="s">
        <v>19333</v>
      </c>
      <c r="L1511" s="88" t="s">
        <v>19447</v>
      </c>
      <c r="M1511" s="89" t="s">
        <v>9382</v>
      </c>
      <c r="N1511" s="89" t="s">
        <v>366</v>
      </c>
      <c r="O1511" s="90">
        <v>40808</v>
      </c>
      <c r="P1511" s="90">
        <v>45886</v>
      </c>
      <c r="Q1511" s="90">
        <v>45886</v>
      </c>
      <c r="R1511" s="89">
        <v>43</v>
      </c>
      <c r="S1511" s="89">
        <v>0</v>
      </c>
      <c r="T1511" s="89" t="s">
        <v>19448</v>
      </c>
      <c r="U1511" s="89" t="s">
        <v>23343</v>
      </c>
      <c r="W1511" s="89" t="s">
        <v>4711</v>
      </c>
      <c r="X1511" s="89" t="s">
        <v>366</v>
      </c>
      <c r="Y1511" s="88" t="s">
        <v>23344</v>
      </c>
    </row>
    <row r="1512" spans="1:25" x14ac:dyDescent="0.3">
      <c r="A1512" s="84" t="str">
        <f t="shared" si="23"/>
        <v>RRANGE9</v>
      </c>
      <c r="B1512" s="88" t="s">
        <v>28618</v>
      </c>
      <c r="C1512" s="89" t="s">
        <v>28619</v>
      </c>
      <c r="D1512" s="89" t="s">
        <v>28620</v>
      </c>
      <c r="E1512" s="89" t="s">
        <v>19170</v>
      </c>
      <c r="F1512" s="88" t="s">
        <v>19215</v>
      </c>
      <c r="G1512" s="89" t="s">
        <v>19033</v>
      </c>
      <c r="H1512" s="89" t="s">
        <v>19172</v>
      </c>
      <c r="I1512" s="89" t="s">
        <v>19173</v>
      </c>
      <c r="J1512" s="88" t="s">
        <v>19174</v>
      </c>
      <c r="K1512" s="88" t="s">
        <v>19245</v>
      </c>
      <c r="L1512" s="88" t="s">
        <v>20684</v>
      </c>
      <c r="M1512" s="89" t="s">
        <v>14665</v>
      </c>
      <c r="N1512" s="89" t="s">
        <v>219</v>
      </c>
      <c r="O1512" s="90">
        <v>40924</v>
      </c>
      <c r="P1512" s="90">
        <v>40924</v>
      </c>
      <c r="Q1512" s="90">
        <v>40924</v>
      </c>
      <c r="R1512" s="89">
        <v>5005</v>
      </c>
      <c r="S1512" s="89">
        <v>13</v>
      </c>
      <c r="T1512" s="89" t="s">
        <v>19247</v>
      </c>
      <c r="U1512" s="89" t="s">
        <v>28621</v>
      </c>
      <c r="W1512" s="89" t="s">
        <v>742</v>
      </c>
      <c r="X1512" s="89" t="s">
        <v>219</v>
      </c>
      <c r="Y1512" s="88" t="s">
        <v>23978</v>
      </c>
    </row>
    <row r="1513" spans="1:25" x14ac:dyDescent="0.3">
      <c r="A1513" s="84" t="str">
        <f t="shared" si="23"/>
        <v>JRANGEL</v>
      </c>
      <c r="B1513" s="88" t="s">
        <v>25345</v>
      </c>
      <c r="C1513" s="89" t="s">
        <v>25346</v>
      </c>
      <c r="D1513" s="89" t="s">
        <v>3444</v>
      </c>
      <c r="E1513" s="89" t="s">
        <v>5630</v>
      </c>
      <c r="F1513" s="88" t="s">
        <v>19215</v>
      </c>
      <c r="G1513" s="89" t="s">
        <v>19033</v>
      </c>
      <c r="H1513" s="89" t="s">
        <v>19172</v>
      </c>
      <c r="I1513" s="89" t="s">
        <v>19173</v>
      </c>
      <c r="J1513" s="88" t="s">
        <v>19174</v>
      </c>
      <c r="K1513" s="88" t="s">
        <v>19431</v>
      </c>
      <c r="L1513" s="88" t="s">
        <v>19432</v>
      </c>
      <c r="M1513" s="89" t="s">
        <v>6264</v>
      </c>
      <c r="N1513" s="89" t="s">
        <v>279</v>
      </c>
      <c r="O1513" s="90">
        <v>41122</v>
      </c>
      <c r="P1513" s="90">
        <v>41122</v>
      </c>
      <c r="Q1513" s="90">
        <v>41122</v>
      </c>
      <c r="R1513" s="89">
        <v>4807</v>
      </c>
      <c r="S1513" s="89">
        <v>13</v>
      </c>
      <c r="T1513" s="89" t="s">
        <v>19247</v>
      </c>
      <c r="U1513" s="89" t="s">
        <v>25347</v>
      </c>
      <c r="W1513" s="89" t="s">
        <v>4732</v>
      </c>
      <c r="X1513" s="89" t="s">
        <v>279</v>
      </c>
      <c r="Y1513" s="88" t="s">
        <v>25348</v>
      </c>
    </row>
    <row r="1514" spans="1:25" x14ac:dyDescent="0.3">
      <c r="A1514" s="84" t="str">
        <f t="shared" si="23"/>
        <v>VHAWKI3</v>
      </c>
      <c r="B1514" s="88" t="s">
        <v>29996</v>
      </c>
      <c r="C1514" s="89" t="s">
        <v>29997</v>
      </c>
      <c r="D1514" s="89" t="s">
        <v>13145</v>
      </c>
      <c r="E1514" s="89" t="s">
        <v>5630</v>
      </c>
      <c r="F1514" s="88" t="s">
        <v>19171</v>
      </c>
      <c r="G1514" s="89" t="s">
        <v>19029</v>
      </c>
      <c r="H1514" s="89" t="s">
        <v>19172</v>
      </c>
      <c r="I1514" s="89" t="s">
        <v>19173</v>
      </c>
      <c r="J1514" s="88" t="s">
        <v>19174</v>
      </c>
      <c r="K1514" s="88" t="s">
        <v>19258</v>
      </c>
      <c r="L1514" s="88" t="s">
        <v>19259</v>
      </c>
      <c r="M1514" s="89" t="s">
        <v>19260</v>
      </c>
      <c r="N1514" s="89" t="s">
        <v>279</v>
      </c>
      <c r="O1514" s="90">
        <v>41162</v>
      </c>
      <c r="P1514" s="90">
        <v>41162</v>
      </c>
      <c r="Q1514" s="90">
        <v>41162</v>
      </c>
      <c r="R1514" s="89">
        <v>4767</v>
      </c>
      <c r="S1514" s="89">
        <v>13</v>
      </c>
      <c r="T1514" s="89" t="s">
        <v>19247</v>
      </c>
      <c r="U1514" s="89" t="s">
        <v>29998</v>
      </c>
      <c r="W1514" s="89" t="s">
        <v>29999</v>
      </c>
      <c r="X1514" s="89" t="s">
        <v>279</v>
      </c>
      <c r="Y1514" s="88" t="s">
        <v>30000</v>
      </c>
    </row>
    <row r="1515" spans="1:25" x14ac:dyDescent="0.3">
      <c r="A1515" s="84" t="str">
        <f t="shared" si="23"/>
        <v>ogyapon</v>
      </c>
      <c r="B1515" s="88" t="s">
        <v>27634</v>
      </c>
      <c r="C1515" s="89" t="s">
        <v>27635</v>
      </c>
      <c r="D1515" s="89" t="s">
        <v>27636</v>
      </c>
      <c r="E1515" s="89" t="s">
        <v>5630</v>
      </c>
      <c r="F1515" s="88" t="s">
        <v>19181</v>
      </c>
      <c r="G1515" s="89" t="s">
        <v>19030</v>
      </c>
      <c r="H1515" s="89" t="s">
        <v>19172</v>
      </c>
      <c r="I1515" s="89" t="s">
        <v>19173</v>
      </c>
      <c r="J1515" s="88" t="s">
        <v>19189</v>
      </c>
      <c r="K1515" s="88" t="s">
        <v>19273</v>
      </c>
      <c r="L1515" s="88" t="s">
        <v>19274</v>
      </c>
      <c r="M1515" s="89" t="s">
        <v>7733</v>
      </c>
      <c r="N1515" s="89" t="s">
        <v>328</v>
      </c>
      <c r="O1515" s="90">
        <v>41247</v>
      </c>
      <c r="P1515" s="90">
        <v>43286</v>
      </c>
      <c r="Q1515" s="90">
        <v>43286</v>
      </c>
      <c r="R1515" s="89">
        <v>2643</v>
      </c>
      <c r="S1515" s="89">
        <v>7</v>
      </c>
      <c r="T1515" s="89" t="s">
        <v>19247</v>
      </c>
      <c r="U1515" s="89" t="s">
        <v>27637</v>
      </c>
      <c r="W1515" s="89" t="s">
        <v>27638</v>
      </c>
      <c r="X1515" s="89" t="s">
        <v>416</v>
      </c>
      <c r="Y1515" s="88" t="s">
        <v>17153</v>
      </c>
    </row>
    <row r="1516" spans="1:25" x14ac:dyDescent="0.3">
      <c r="A1516" s="84" t="str">
        <f t="shared" si="23"/>
        <v>SDELG10</v>
      </c>
      <c r="B1516" s="88" t="s">
        <v>28982</v>
      </c>
      <c r="C1516" s="89" t="s">
        <v>28983</v>
      </c>
      <c r="D1516" s="89" t="s">
        <v>4914</v>
      </c>
      <c r="E1516" s="89" t="s">
        <v>5630</v>
      </c>
      <c r="F1516" s="88" t="s">
        <v>19285</v>
      </c>
      <c r="G1516" s="89" t="s">
        <v>19028</v>
      </c>
      <c r="H1516" s="89" t="s">
        <v>19172</v>
      </c>
      <c r="I1516" s="89" t="s">
        <v>19173</v>
      </c>
      <c r="J1516" s="88" t="s">
        <v>19189</v>
      </c>
      <c r="K1516" s="88" t="s">
        <v>19333</v>
      </c>
      <c r="L1516" s="88" t="s">
        <v>19467</v>
      </c>
      <c r="M1516" s="89" t="s">
        <v>9084</v>
      </c>
      <c r="N1516" s="89" t="s">
        <v>260</v>
      </c>
      <c r="O1516" s="90">
        <v>41277</v>
      </c>
      <c r="P1516" s="90">
        <v>41277</v>
      </c>
      <c r="Q1516" s="90">
        <v>41277</v>
      </c>
      <c r="R1516" s="89">
        <v>4652</v>
      </c>
      <c r="S1516" s="89">
        <v>12</v>
      </c>
      <c r="T1516" s="89" t="s">
        <v>19247</v>
      </c>
      <c r="U1516" s="89" t="s">
        <v>28984</v>
      </c>
      <c r="W1516" s="89" t="s">
        <v>4915</v>
      </c>
      <c r="X1516" s="89" t="s">
        <v>366</v>
      </c>
      <c r="Y1516" s="88" t="s">
        <v>28985</v>
      </c>
    </row>
    <row r="1517" spans="1:25" x14ac:dyDescent="0.3">
      <c r="A1517" s="84" t="str">
        <f t="shared" si="23"/>
        <v>dmetrop</v>
      </c>
      <c r="B1517" s="88" t="s">
        <v>22239</v>
      </c>
      <c r="C1517" s="89" t="s">
        <v>22240</v>
      </c>
      <c r="D1517" s="89" t="s">
        <v>22241</v>
      </c>
      <c r="E1517" s="89" t="s">
        <v>5630</v>
      </c>
      <c r="F1517" s="88" t="s">
        <v>19181</v>
      </c>
      <c r="G1517" s="89" t="s">
        <v>19030</v>
      </c>
      <c r="H1517" s="89" t="s">
        <v>19172</v>
      </c>
      <c r="I1517" s="89" t="s">
        <v>19173</v>
      </c>
      <c r="J1517" s="88" t="s">
        <v>19174</v>
      </c>
      <c r="K1517" s="88" t="s">
        <v>19216</v>
      </c>
      <c r="L1517" s="88" t="s">
        <v>19237</v>
      </c>
      <c r="M1517" s="89" t="s">
        <v>19238</v>
      </c>
      <c r="N1517" s="89" t="s">
        <v>250</v>
      </c>
      <c r="O1517" s="90">
        <v>41477</v>
      </c>
      <c r="P1517" s="90">
        <v>41477</v>
      </c>
      <c r="Q1517" s="90">
        <v>41477</v>
      </c>
      <c r="R1517" s="89">
        <v>4452</v>
      </c>
      <c r="S1517" s="89">
        <v>12</v>
      </c>
      <c r="T1517" s="89" t="s">
        <v>19247</v>
      </c>
      <c r="U1517" s="89" t="s">
        <v>8060</v>
      </c>
      <c r="W1517" s="89" t="s">
        <v>8061</v>
      </c>
      <c r="X1517" s="89" t="s">
        <v>250</v>
      </c>
      <c r="Y1517" s="88" t="s">
        <v>8062</v>
      </c>
    </row>
    <row r="1518" spans="1:25" x14ac:dyDescent="0.3">
      <c r="A1518" s="84" t="str">
        <f t="shared" si="23"/>
        <v>cloerwa</v>
      </c>
      <c r="B1518" s="88" t="s">
        <v>21303</v>
      </c>
      <c r="C1518" s="89" t="s">
        <v>21304</v>
      </c>
      <c r="D1518" s="89" t="s">
        <v>21305</v>
      </c>
      <c r="E1518" s="89" t="s">
        <v>5630</v>
      </c>
      <c r="F1518" s="88" t="s">
        <v>19171</v>
      </c>
      <c r="G1518" s="89" t="s">
        <v>19029</v>
      </c>
      <c r="H1518" s="89" t="s">
        <v>19172</v>
      </c>
      <c r="I1518" s="89" t="s">
        <v>19173</v>
      </c>
      <c r="J1518" s="88" t="s">
        <v>19174</v>
      </c>
      <c r="K1518" s="88" t="s">
        <v>19216</v>
      </c>
      <c r="L1518" s="88" t="s">
        <v>19237</v>
      </c>
      <c r="M1518" s="89" t="s">
        <v>19238</v>
      </c>
      <c r="N1518" s="89" t="s">
        <v>250</v>
      </c>
      <c r="O1518" s="90">
        <v>41561</v>
      </c>
      <c r="P1518" s="90">
        <v>41561</v>
      </c>
      <c r="Q1518" s="90">
        <v>41561</v>
      </c>
      <c r="R1518" s="89">
        <v>4368</v>
      </c>
      <c r="S1518" s="89">
        <v>11</v>
      </c>
      <c r="T1518" s="89" t="s">
        <v>19247</v>
      </c>
      <c r="U1518" s="89" t="s">
        <v>11132</v>
      </c>
      <c r="W1518" s="89" t="s">
        <v>21306</v>
      </c>
      <c r="X1518" s="89" t="s">
        <v>250</v>
      </c>
      <c r="Y1518" s="88" t="s">
        <v>11134</v>
      </c>
    </row>
    <row r="1519" spans="1:25" x14ac:dyDescent="0.3">
      <c r="A1519" s="84" t="str">
        <f t="shared" si="23"/>
        <v>bexcond</v>
      </c>
      <c r="B1519" s="88" t="s">
        <v>20493</v>
      </c>
      <c r="C1519" s="89" t="s">
        <v>20494</v>
      </c>
      <c r="D1519" s="89" t="s">
        <v>20495</v>
      </c>
      <c r="E1519" s="89" t="s">
        <v>5630</v>
      </c>
      <c r="F1519" s="88" t="s">
        <v>19285</v>
      </c>
      <c r="G1519" s="89" t="s">
        <v>19028</v>
      </c>
      <c r="H1519" s="89" t="s">
        <v>19172</v>
      </c>
      <c r="I1519" s="89" t="s">
        <v>19173</v>
      </c>
      <c r="J1519" s="88" t="s">
        <v>19174</v>
      </c>
      <c r="K1519" s="88" t="s">
        <v>19175</v>
      </c>
      <c r="L1519" s="88" t="s">
        <v>16610</v>
      </c>
      <c r="M1519" s="89" t="s">
        <v>9597</v>
      </c>
      <c r="N1519" s="89" t="s">
        <v>219</v>
      </c>
      <c r="O1519" s="90">
        <v>41620</v>
      </c>
      <c r="P1519" s="90">
        <v>41620</v>
      </c>
      <c r="Q1519" s="90">
        <v>41620</v>
      </c>
      <c r="R1519" s="89">
        <v>4309</v>
      </c>
      <c r="S1519" s="89">
        <v>11</v>
      </c>
      <c r="T1519" s="89" t="s">
        <v>19247</v>
      </c>
      <c r="U1519" s="89" t="s">
        <v>20496</v>
      </c>
      <c r="W1519" s="89" t="s">
        <v>10994</v>
      </c>
      <c r="X1519" s="89" t="s">
        <v>219</v>
      </c>
      <c r="Y1519" s="88" t="s">
        <v>14192</v>
      </c>
    </row>
    <row r="1520" spans="1:25" x14ac:dyDescent="0.3">
      <c r="A1520" s="84" t="str">
        <f t="shared" si="23"/>
        <v>bwohltm</v>
      </c>
      <c r="B1520" s="88" t="s">
        <v>20888</v>
      </c>
      <c r="C1520" s="89" t="s">
        <v>20889</v>
      </c>
      <c r="D1520" s="89" t="s">
        <v>20890</v>
      </c>
      <c r="E1520" s="89" t="s">
        <v>5630</v>
      </c>
      <c r="F1520" s="88" t="s">
        <v>19171</v>
      </c>
      <c r="G1520" s="89" t="s">
        <v>19029</v>
      </c>
      <c r="H1520" s="89" t="s">
        <v>19172</v>
      </c>
      <c r="I1520" s="89" t="s">
        <v>19173</v>
      </c>
      <c r="J1520" s="88" t="s">
        <v>19189</v>
      </c>
      <c r="K1520" s="88" t="s">
        <v>19471</v>
      </c>
      <c r="L1520" s="88" t="s">
        <v>20722</v>
      </c>
      <c r="M1520" s="89" t="s">
        <v>20723</v>
      </c>
      <c r="N1520" s="89" t="s">
        <v>719</v>
      </c>
      <c r="O1520" s="90">
        <v>41806</v>
      </c>
      <c r="P1520" s="90">
        <v>43600</v>
      </c>
      <c r="Q1520" s="90">
        <v>43600</v>
      </c>
      <c r="R1520" s="89">
        <v>2329</v>
      </c>
      <c r="S1520" s="89">
        <v>6</v>
      </c>
      <c r="T1520" s="89" t="s">
        <v>19247</v>
      </c>
      <c r="U1520" s="89" t="s">
        <v>20891</v>
      </c>
      <c r="W1520" s="89" t="s">
        <v>20892</v>
      </c>
      <c r="X1520" s="89" t="s">
        <v>719</v>
      </c>
      <c r="Y1520" s="88" t="s">
        <v>12609</v>
      </c>
    </row>
    <row r="1521" spans="1:25" x14ac:dyDescent="0.3">
      <c r="A1521" s="84" t="str">
        <f t="shared" si="23"/>
        <v>kedoh</v>
      </c>
      <c r="B1521" s="88" t="s">
        <v>25851</v>
      </c>
      <c r="C1521" s="89" t="s">
        <v>25852</v>
      </c>
      <c r="D1521" s="89" t="s">
        <v>25853</v>
      </c>
      <c r="E1521" s="89" t="s">
        <v>5630</v>
      </c>
      <c r="F1521" s="88" t="s">
        <v>19181</v>
      </c>
      <c r="G1521" s="89" t="s">
        <v>19030</v>
      </c>
      <c r="H1521" s="89" t="s">
        <v>19172</v>
      </c>
      <c r="I1521" s="89" t="s">
        <v>19173</v>
      </c>
      <c r="J1521" s="88" t="s">
        <v>19174</v>
      </c>
      <c r="K1521" s="88" t="s">
        <v>20070</v>
      </c>
      <c r="L1521" s="88" t="s">
        <v>20071</v>
      </c>
      <c r="M1521" s="89" t="s">
        <v>20072</v>
      </c>
      <c r="N1521" s="89" t="s">
        <v>955</v>
      </c>
      <c r="O1521" s="90">
        <v>41974</v>
      </c>
      <c r="P1521" s="90">
        <v>41974</v>
      </c>
      <c r="Q1521" s="90">
        <v>41974</v>
      </c>
      <c r="R1521" s="89">
        <v>3955</v>
      </c>
      <c r="S1521" s="89">
        <v>10</v>
      </c>
      <c r="T1521" s="89" t="s">
        <v>19247</v>
      </c>
      <c r="U1521" s="89" t="s">
        <v>25854</v>
      </c>
      <c r="W1521" s="89" t="s">
        <v>2134</v>
      </c>
      <c r="X1521" s="89" t="s">
        <v>2135</v>
      </c>
      <c r="Y1521" s="88" t="s">
        <v>6223</v>
      </c>
    </row>
    <row r="1522" spans="1:25" x14ac:dyDescent="0.3">
      <c r="A1522" s="84" t="str">
        <f t="shared" si="23"/>
        <v>mcummin</v>
      </c>
      <c r="B1522" s="88" t="s">
        <v>26577</v>
      </c>
      <c r="C1522" s="89" t="s">
        <v>26578</v>
      </c>
      <c r="D1522" s="89" t="s">
        <v>26579</v>
      </c>
      <c r="E1522" s="89" t="s">
        <v>5630</v>
      </c>
      <c r="F1522" s="88" t="s">
        <v>19171</v>
      </c>
      <c r="G1522" s="89" t="s">
        <v>19029</v>
      </c>
      <c r="H1522" s="89" t="s">
        <v>19172</v>
      </c>
      <c r="I1522" s="89" t="s">
        <v>19173</v>
      </c>
      <c r="J1522" s="88" t="s">
        <v>19174</v>
      </c>
      <c r="K1522" s="88" t="s">
        <v>20070</v>
      </c>
      <c r="L1522" s="88" t="s">
        <v>20071</v>
      </c>
      <c r="M1522" s="89" t="s">
        <v>20072</v>
      </c>
      <c r="N1522" s="89" t="s">
        <v>955</v>
      </c>
      <c r="O1522" s="90">
        <v>42100</v>
      </c>
      <c r="P1522" s="90">
        <v>42100</v>
      </c>
      <c r="Q1522" s="90">
        <v>42100</v>
      </c>
      <c r="R1522" s="89">
        <v>3829</v>
      </c>
      <c r="S1522" s="89">
        <v>10</v>
      </c>
      <c r="T1522" s="89" t="s">
        <v>19247</v>
      </c>
      <c r="U1522" s="89" t="s">
        <v>26580</v>
      </c>
      <c r="W1522" s="89" t="s">
        <v>26581</v>
      </c>
      <c r="X1522" s="89" t="s">
        <v>453</v>
      </c>
      <c r="Y1522" s="88" t="s">
        <v>26582</v>
      </c>
    </row>
    <row r="1523" spans="1:25" x14ac:dyDescent="0.3">
      <c r="A1523" s="84" t="str">
        <f t="shared" si="23"/>
        <v>mchrys0</v>
      </c>
      <c r="B1523" s="88" t="s">
        <v>26547</v>
      </c>
      <c r="C1523" s="89" t="s">
        <v>26548</v>
      </c>
      <c r="D1523" s="89" t="s">
        <v>26549</v>
      </c>
      <c r="E1523" s="89" t="s">
        <v>5630</v>
      </c>
      <c r="F1523" s="88" t="s">
        <v>19171</v>
      </c>
      <c r="G1523" s="89" t="s">
        <v>19029</v>
      </c>
      <c r="H1523" s="89" t="s">
        <v>19172</v>
      </c>
      <c r="I1523" s="89" t="s">
        <v>19173</v>
      </c>
      <c r="J1523" s="88" t="s">
        <v>19174</v>
      </c>
      <c r="K1523" s="88" t="s">
        <v>19360</v>
      </c>
      <c r="L1523" s="88" t="s">
        <v>19361</v>
      </c>
      <c r="M1523" s="89" t="s">
        <v>19362</v>
      </c>
      <c r="N1523" s="89" t="s">
        <v>1463</v>
      </c>
      <c r="O1523" s="90">
        <v>42143</v>
      </c>
      <c r="P1523" s="90">
        <v>42143</v>
      </c>
      <c r="Q1523" s="90">
        <v>42143</v>
      </c>
      <c r="R1523" s="89">
        <v>3786</v>
      </c>
      <c r="S1523" s="89">
        <v>10</v>
      </c>
      <c r="T1523" s="89" t="s">
        <v>19247</v>
      </c>
      <c r="U1523" s="89" t="s">
        <v>26550</v>
      </c>
      <c r="W1523" s="89" t="s">
        <v>5749</v>
      </c>
      <c r="X1523" s="89" t="s">
        <v>1472</v>
      </c>
      <c r="Y1523" s="88" t="s">
        <v>5750</v>
      </c>
    </row>
    <row r="1524" spans="1:25" x14ac:dyDescent="0.3">
      <c r="A1524" s="84" t="str">
        <f t="shared" si="23"/>
        <v>jabalos</v>
      </c>
      <c r="B1524" s="88" t="s">
        <v>23964</v>
      </c>
      <c r="C1524" s="89" t="s">
        <v>23965</v>
      </c>
      <c r="D1524" s="89" t="s">
        <v>23966</v>
      </c>
      <c r="E1524" s="89" t="s">
        <v>5630</v>
      </c>
      <c r="F1524" s="88" t="s">
        <v>19171</v>
      </c>
      <c r="G1524" s="89" t="s">
        <v>19029</v>
      </c>
      <c r="H1524" s="89" t="s">
        <v>19172</v>
      </c>
      <c r="I1524" s="89" t="s">
        <v>19173</v>
      </c>
      <c r="J1524" s="88" t="s">
        <v>19174</v>
      </c>
      <c r="K1524" s="88" t="s">
        <v>19207</v>
      </c>
      <c r="L1524" s="88" t="s">
        <v>19208</v>
      </c>
      <c r="M1524" s="89" t="s">
        <v>10249</v>
      </c>
      <c r="N1524" s="89" t="s">
        <v>219</v>
      </c>
      <c r="O1524" s="90">
        <v>42373</v>
      </c>
      <c r="P1524" s="90">
        <v>42373</v>
      </c>
      <c r="Q1524" s="90">
        <v>42373</v>
      </c>
      <c r="R1524" s="89">
        <v>3556</v>
      </c>
      <c r="S1524" s="89">
        <v>9</v>
      </c>
      <c r="T1524" s="89" t="s">
        <v>19247</v>
      </c>
      <c r="U1524" s="89" t="s">
        <v>23967</v>
      </c>
      <c r="W1524" s="89" t="s">
        <v>654</v>
      </c>
      <c r="X1524" s="89" t="s">
        <v>219</v>
      </c>
      <c r="Y1524" s="88" t="s">
        <v>6997</v>
      </c>
    </row>
    <row r="1525" spans="1:25" x14ac:dyDescent="0.3">
      <c r="A1525" s="84" t="str">
        <f t="shared" si="23"/>
        <v>nferrei</v>
      </c>
      <c r="B1525" s="88" t="s">
        <v>27488</v>
      </c>
      <c r="C1525" s="89" t="s">
        <v>27489</v>
      </c>
      <c r="D1525" s="89" t="s">
        <v>27490</v>
      </c>
      <c r="E1525" s="89" t="s">
        <v>5630</v>
      </c>
      <c r="F1525" s="88" t="s">
        <v>19181</v>
      </c>
      <c r="G1525" s="89" t="s">
        <v>19030</v>
      </c>
      <c r="H1525" s="89" t="s">
        <v>19172</v>
      </c>
      <c r="I1525" s="89" t="s">
        <v>19173</v>
      </c>
      <c r="J1525" s="88" t="s">
        <v>19174</v>
      </c>
      <c r="K1525" s="88" t="s">
        <v>19207</v>
      </c>
      <c r="L1525" s="88" t="s">
        <v>19208</v>
      </c>
      <c r="M1525" s="89" t="s">
        <v>10249</v>
      </c>
      <c r="N1525" s="89" t="s">
        <v>219</v>
      </c>
      <c r="O1525" s="90">
        <v>42409</v>
      </c>
      <c r="P1525" s="90">
        <v>43789</v>
      </c>
      <c r="Q1525" s="90">
        <v>43789</v>
      </c>
      <c r="R1525" s="89">
        <v>2140</v>
      </c>
      <c r="S1525" s="89">
        <v>5</v>
      </c>
      <c r="T1525" s="89" t="s">
        <v>19228</v>
      </c>
      <c r="U1525" s="89" t="s">
        <v>27491</v>
      </c>
      <c r="V1525" s="89" t="s">
        <v>27492</v>
      </c>
      <c r="W1525" s="89" t="s">
        <v>27493</v>
      </c>
      <c r="X1525" s="89" t="s">
        <v>219</v>
      </c>
      <c r="Y1525" s="88" t="s">
        <v>27494</v>
      </c>
    </row>
    <row r="1526" spans="1:25" x14ac:dyDescent="0.3">
      <c r="A1526" s="84" t="str">
        <f t="shared" si="23"/>
        <v>rboisve</v>
      </c>
      <c r="B1526" s="88" t="s">
        <v>28084</v>
      </c>
      <c r="C1526" s="89" t="s">
        <v>28085</v>
      </c>
      <c r="D1526" s="89" t="s">
        <v>28086</v>
      </c>
      <c r="E1526" s="89" t="s">
        <v>5630</v>
      </c>
      <c r="F1526" s="88" t="s">
        <v>19171</v>
      </c>
      <c r="G1526" s="89" t="s">
        <v>19029</v>
      </c>
      <c r="H1526" s="89" t="s">
        <v>19172</v>
      </c>
      <c r="I1526" s="89" t="s">
        <v>19173</v>
      </c>
      <c r="J1526" s="88" t="s">
        <v>19174</v>
      </c>
      <c r="K1526" s="88" t="s">
        <v>19245</v>
      </c>
      <c r="L1526" s="88" t="s">
        <v>19246</v>
      </c>
      <c r="M1526" s="89" t="s">
        <v>14665</v>
      </c>
      <c r="N1526" s="89" t="s">
        <v>219</v>
      </c>
      <c r="O1526" s="90">
        <v>42408</v>
      </c>
      <c r="P1526" s="90">
        <v>42408</v>
      </c>
      <c r="Q1526" s="90">
        <v>42408</v>
      </c>
      <c r="R1526" s="89">
        <v>3521</v>
      </c>
      <c r="S1526" s="89">
        <v>9</v>
      </c>
      <c r="T1526" s="89" t="s">
        <v>19247</v>
      </c>
      <c r="U1526" s="89" t="s">
        <v>28087</v>
      </c>
      <c r="W1526" s="89" t="s">
        <v>3325</v>
      </c>
      <c r="X1526" s="89" t="s">
        <v>219</v>
      </c>
      <c r="Y1526" s="88" t="s">
        <v>14666</v>
      </c>
    </row>
    <row r="1527" spans="1:25" x14ac:dyDescent="0.3">
      <c r="A1527" s="84" t="str">
        <f t="shared" si="23"/>
        <v>wheeb</v>
      </c>
      <c r="B1527" s="88" t="s">
        <v>30211</v>
      </c>
      <c r="C1527" s="89" t="s">
        <v>30212</v>
      </c>
      <c r="D1527" s="89" t="s">
        <v>30213</v>
      </c>
      <c r="E1527" s="89" t="s">
        <v>19170</v>
      </c>
      <c r="F1527" s="88" t="s">
        <v>19285</v>
      </c>
      <c r="G1527" s="89" t="s">
        <v>19028</v>
      </c>
      <c r="H1527" s="89" t="s">
        <v>19172</v>
      </c>
      <c r="I1527" s="89" t="s">
        <v>19173</v>
      </c>
      <c r="J1527" s="88" t="s">
        <v>19174</v>
      </c>
      <c r="K1527" s="88" t="s">
        <v>19360</v>
      </c>
      <c r="L1527" s="88" t="s">
        <v>19361</v>
      </c>
      <c r="M1527" s="89" t="s">
        <v>19362</v>
      </c>
      <c r="N1527" s="89" t="s">
        <v>1463</v>
      </c>
      <c r="O1527" s="90">
        <v>42422</v>
      </c>
      <c r="P1527" s="90">
        <v>42422</v>
      </c>
      <c r="Q1527" s="90">
        <v>42422</v>
      </c>
      <c r="R1527" s="89">
        <v>3507</v>
      </c>
      <c r="S1527" s="89">
        <v>9</v>
      </c>
      <c r="T1527" s="89" t="s">
        <v>19247</v>
      </c>
      <c r="U1527" s="89" t="s">
        <v>30214</v>
      </c>
      <c r="V1527" s="89" t="s">
        <v>30215</v>
      </c>
      <c r="W1527" s="89" t="s">
        <v>20775</v>
      </c>
      <c r="X1527" s="89" t="s">
        <v>1472</v>
      </c>
      <c r="Y1527" s="88" t="s">
        <v>23879</v>
      </c>
    </row>
    <row r="1528" spans="1:25" x14ac:dyDescent="0.3">
      <c r="A1528" s="84" t="str">
        <f t="shared" si="23"/>
        <v>cplumme</v>
      </c>
      <c r="B1528" s="88" t="s">
        <v>21448</v>
      </c>
      <c r="C1528" s="89" t="s">
        <v>21449</v>
      </c>
      <c r="D1528" s="89" t="s">
        <v>21450</v>
      </c>
      <c r="E1528" s="89" t="s">
        <v>5630</v>
      </c>
      <c r="F1528" s="88" t="s">
        <v>19226</v>
      </c>
      <c r="G1528" s="89" t="s">
        <v>19031</v>
      </c>
      <c r="H1528" s="89" t="s">
        <v>19227</v>
      </c>
      <c r="I1528" s="89" t="s">
        <v>19173</v>
      </c>
      <c r="J1528" s="88" t="s">
        <v>19174</v>
      </c>
      <c r="K1528" s="88" t="s">
        <v>19401</v>
      </c>
      <c r="L1528" s="88" t="s">
        <v>20201</v>
      </c>
      <c r="M1528" s="89" t="s">
        <v>17220</v>
      </c>
      <c r="N1528" s="89" t="s">
        <v>297</v>
      </c>
      <c r="O1528" s="90">
        <v>42422</v>
      </c>
      <c r="P1528" s="90">
        <v>43753</v>
      </c>
      <c r="Q1528" s="90">
        <v>43753</v>
      </c>
      <c r="R1528" s="89">
        <v>2176</v>
      </c>
      <c r="S1528" s="89">
        <v>5</v>
      </c>
      <c r="T1528" s="89" t="s">
        <v>19228</v>
      </c>
      <c r="U1528" s="89" t="s">
        <v>21451</v>
      </c>
      <c r="W1528" s="89" t="s">
        <v>13554</v>
      </c>
      <c r="X1528" s="89" t="s">
        <v>287</v>
      </c>
      <c r="Y1528" s="88" t="s">
        <v>13286</v>
      </c>
    </row>
    <row r="1529" spans="1:25" x14ac:dyDescent="0.3">
      <c r="A1529" s="84" t="str">
        <f t="shared" si="23"/>
        <v>jwils81</v>
      </c>
      <c r="B1529" s="88" t="s">
        <v>25739</v>
      </c>
      <c r="C1529" s="89" t="s">
        <v>25740</v>
      </c>
      <c r="D1529" s="89" t="s">
        <v>25741</v>
      </c>
      <c r="E1529" s="89" t="s">
        <v>19170</v>
      </c>
      <c r="F1529" s="88" t="s">
        <v>19236</v>
      </c>
      <c r="G1529" s="89" t="s">
        <v>19032</v>
      </c>
      <c r="H1529" s="89" t="s">
        <v>19227</v>
      </c>
      <c r="I1529" s="89" t="s">
        <v>19173</v>
      </c>
      <c r="J1529" s="88" t="s">
        <v>19174</v>
      </c>
      <c r="K1529" s="88" t="s">
        <v>19216</v>
      </c>
      <c r="L1529" s="88" t="s">
        <v>19237</v>
      </c>
      <c r="M1529" s="89" t="s">
        <v>19238</v>
      </c>
      <c r="N1529" s="89" t="s">
        <v>250</v>
      </c>
      <c r="O1529" s="90">
        <v>42464</v>
      </c>
      <c r="P1529" s="90">
        <v>42464</v>
      </c>
      <c r="Q1529" s="90">
        <v>42464</v>
      </c>
      <c r="R1529" s="89">
        <v>3465</v>
      </c>
      <c r="S1529" s="89">
        <v>9</v>
      </c>
      <c r="T1529" s="89" t="s">
        <v>19247</v>
      </c>
      <c r="U1529" s="89" t="s">
        <v>25742</v>
      </c>
      <c r="W1529" s="89" t="s">
        <v>21832</v>
      </c>
      <c r="X1529" s="89" t="s">
        <v>453</v>
      </c>
      <c r="Y1529" s="88" t="s">
        <v>25743</v>
      </c>
    </row>
    <row r="1530" spans="1:25" x14ac:dyDescent="0.3">
      <c r="A1530" s="84" t="str">
        <f t="shared" si="23"/>
        <v>mmcgill</v>
      </c>
      <c r="B1530" s="88" t="s">
        <v>26971</v>
      </c>
      <c r="C1530" s="89" t="s">
        <v>26972</v>
      </c>
      <c r="D1530" s="89" t="s">
        <v>26973</v>
      </c>
      <c r="E1530" s="89" t="s">
        <v>5630</v>
      </c>
      <c r="F1530" s="88" t="s">
        <v>19206</v>
      </c>
      <c r="G1530" s="89" t="s">
        <v>136</v>
      </c>
      <c r="H1530" s="89" t="s">
        <v>19172</v>
      </c>
      <c r="I1530" s="89" t="s">
        <v>19173</v>
      </c>
      <c r="J1530" s="88" t="s">
        <v>19189</v>
      </c>
      <c r="K1530" s="88" t="s">
        <v>19374</v>
      </c>
      <c r="L1530" s="88" t="s">
        <v>20447</v>
      </c>
      <c r="M1530" s="89" t="s">
        <v>17220</v>
      </c>
      <c r="N1530" s="89" t="s">
        <v>297</v>
      </c>
      <c r="O1530" s="90">
        <v>42478</v>
      </c>
      <c r="P1530" s="90">
        <v>44952</v>
      </c>
      <c r="Q1530" s="90">
        <v>42478</v>
      </c>
      <c r="R1530" s="89">
        <v>3451</v>
      </c>
      <c r="S1530" s="89">
        <v>9</v>
      </c>
      <c r="T1530" s="89" t="s">
        <v>19247</v>
      </c>
      <c r="U1530" s="89" t="s">
        <v>17822</v>
      </c>
      <c r="W1530" s="89" t="s">
        <v>26974</v>
      </c>
      <c r="X1530" s="89" t="s">
        <v>297</v>
      </c>
      <c r="Y1530" s="88" t="s">
        <v>7392</v>
      </c>
    </row>
    <row r="1531" spans="1:25" x14ac:dyDescent="0.3">
      <c r="A1531" s="84" t="str">
        <f t="shared" si="23"/>
        <v>azeid</v>
      </c>
      <c r="B1531" s="88" t="s">
        <v>20317</v>
      </c>
      <c r="C1531" s="89" t="s">
        <v>20318</v>
      </c>
      <c r="D1531" s="89" t="s">
        <v>20319</v>
      </c>
      <c r="E1531" s="89" t="s">
        <v>5630</v>
      </c>
      <c r="F1531" s="88" t="s">
        <v>19340</v>
      </c>
      <c r="G1531" s="89" t="s">
        <v>19341</v>
      </c>
      <c r="H1531" s="89" t="s">
        <v>19227</v>
      </c>
      <c r="I1531" s="89" t="s">
        <v>19173</v>
      </c>
      <c r="J1531" s="88" t="s">
        <v>19174</v>
      </c>
      <c r="K1531" s="88" t="s">
        <v>19216</v>
      </c>
      <c r="L1531" s="88" t="s">
        <v>19237</v>
      </c>
      <c r="M1531" s="89" t="s">
        <v>19238</v>
      </c>
      <c r="N1531" s="89" t="s">
        <v>250</v>
      </c>
      <c r="O1531" s="90">
        <v>42534</v>
      </c>
      <c r="P1531" s="90">
        <v>42534</v>
      </c>
      <c r="Q1531" s="90">
        <v>42534</v>
      </c>
      <c r="R1531" s="89">
        <v>3395</v>
      </c>
      <c r="S1531" s="89">
        <v>9</v>
      </c>
      <c r="T1531" s="89" t="s">
        <v>19247</v>
      </c>
      <c r="U1531" s="89" t="s">
        <v>20320</v>
      </c>
      <c r="W1531" s="89" t="s">
        <v>4625</v>
      </c>
      <c r="X1531" s="89" t="s">
        <v>250</v>
      </c>
      <c r="Y1531" s="88" t="s">
        <v>15513</v>
      </c>
    </row>
    <row r="1532" spans="1:25" x14ac:dyDescent="0.3">
      <c r="A1532" s="84" t="str">
        <f t="shared" si="23"/>
        <v>kmitch1</v>
      </c>
      <c r="B1532" s="88" t="s">
        <v>25977</v>
      </c>
      <c r="C1532" s="89" t="s">
        <v>25978</v>
      </c>
      <c r="D1532" s="89" t="s">
        <v>25979</v>
      </c>
      <c r="E1532" s="89" t="s">
        <v>5630</v>
      </c>
      <c r="F1532" s="88" t="s">
        <v>19171</v>
      </c>
      <c r="G1532" s="89" t="s">
        <v>19029</v>
      </c>
      <c r="H1532" s="89" t="s">
        <v>19172</v>
      </c>
      <c r="I1532" s="89" t="s">
        <v>19173</v>
      </c>
      <c r="J1532" s="88" t="s">
        <v>19189</v>
      </c>
      <c r="K1532" s="88" t="s">
        <v>19273</v>
      </c>
      <c r="L1532" s="88" t="s">
        <v>19274</v>
      </c>
      <c r="M1532" s="89" t="s">
        <v>7733</v>
      </c>
      <c r="N1532" s="89" t="s">
        <v>328</v>
      </c>
      <c r="O1532" s="90">
        <v>42765</v>
      </c>
      <c r="P1532" s="90">
        <v>42765</v>
      </c>
      <c r="Q1532" s="90">
        <v>42765</v>
      </c>
      <c r="R1532" s="89">
        <v>3164</v>
      </c>
      <c r="S1532" s="89">
        <v>8</v>
      </c>
      <c r="T1532" s="89" t="s">
        <v>19247</v>
      </c>
      <c r="U1532" s="89" t="s">
        <v>25980</v>
      </c>
      <c r="W1532" s="89" t="s">
        <v>14005</v>
      </c>
      <c r="X1532" s="89" t="s">
        <v>375</v>
      </c>
      <c r="Y1532" s="88" t="s">
        <v>14006</v>
      </c>
    </row>
    <row r="1533" spans="1:25" x14ac:dyDescent="0.3">
      <c r="A1533" s="84" t="str">
        <f t="shared" si="23"/>
        <v>bmurrel</v>
      </c>
      <c r="B1533" s="88" t="s">
        <v>20697</v>
      </c>
      <c r="C1533" s="89" t="s">
        <v>20698</v>
      </c>
      <c r="D1533" s="89" t="s">
        <v>20699</v>
      </c>
      <c r="E1533" s="89" t="s">
        <v>19170</v>
      </c>
      <c r="F1533" s="88" t="s">
        <v>19395</v>
      </c>
      <c r="G1533" s="89" t="s">
        <v>19030</v>
      </c>
      <c r="H1533" s="89" t="s">
        <v>19172</v>
      </c>
      <c r="I1533" s="89" t="s">
        <v>19173</v>
      </c>
      <c r="J1533" s="88" t="s">
        <v>19189</v>
      </c>
      <c r="K1533" s="88" t="s">
        <v>20262</v>
      </c>
      <c r="L1533" s="88" t="s">
        <v>20263</v>
      </c>
      <c r="M1533" s="89" t="s">
        <v>20264</v>
      </c>
      <c r="N1533" s="89" t="s">
        <v>435</v>
      </c>
      <c r="O1533" s="90">
        <v>42926</v>
      </c>
      <c r="P1533" s="90">
        <v>42926</v>
      </c>
      <c r="Q1533" s="90">
        <v>42926</v>
      </c>
      <c r="R1533" s="89">
        <v>3003</v>
      </c>
      <c r="S1533" s="89">
        <v>8</v>
      </c>
      <c r="T1533" s="89" t="s">
        <v>19247</v>
      </c>
      <c r="U1533" s="89" t="s">
        <v>20700</v>
      </c>
      <c r="W1533" s="89" t="s">
        <v>10221</v>
      </c>
      <c r="X1533" s="89" t="s">
        <v>435</v>
      </c>
      <c r="Y1533" s="88" t="s">
        <v>10222</v>
      </c>
    </row>
    <row r="1534" spans="1:25" x14ac:dyDescent="0.3">
      <c r="A1534" s="84" t="str">
        <f t="shared" si="23"/>
        <v>jgray7</v>
      </c>
      <c r="B1534" s="88" t="s">
        <v>24598</v>
      </c>
      <c r="C1534" s="89" t="s">
        <v>24599</v>
      </c>
      <c r="D1534" s="89" t="s">
        <v>24600</v>
      </c>
      <c r="E1534" s="89" t="s">
        <v>5630</v>
      </c>
      <c r="F1534" s="88" t="s">
        <v>19285</v>
      </c>
      <c r="G1534" s="89" t="s">
        <v>19028</v>
      </c>
      <c r="H1534" s="89" t="s">
        <v>19172</v>
      </c>
      <c r="I1534" s="89" t="s">
        <v>19173</v>
      </c>
      <c r="J1534" s="88" t="s">
        <v>19189</v>
      </c>
      <c r="K1534" s="88" t="s">
        <v>19333</v>
      </c>
      <c r="L1534" s="88" t="s">
        <v>19467</v>
      </c>
      <c r="M1534" s="89" t="s">
        <v>9084</v>
      </c>
      <c r="N1534" s="89" t="s">
        <v>260</v>
      </c>
      <c r="O1534" s="90">
        <v>42947</v>
      </c>
      <c r="P1534" s="90">
        <v>42947</v>
      </c>
      <c r="Q1534" s="90">
        <v>42947</v>
      </c>
      <c r="R1534" s="89">
        <v>2982</v>
      </c>
      <c r="S1534" s="89">
        <v>8</v>
      </c>
      <c r="T1534" s="89" t="s">
        <v>19247</v>
      </c>
      <c r="U1534" s="89" t="s">
        <v>24601</v>
      </c>
      <c r="W1534" s="89" t="s">
        <v>6943</v>
      </c>
      <c r="X1534" s="89" t="s">
        <v>366</v>
      </c>
      <c r="Y1534" s="88" t="s">
        <v>14421</v>
      </c>
    </row>
    <row r="1535" spans="1:25" x14ac:dyDescent="0.3">
      <c r="A1535" s="84" t="str">
        <f t="shared" si="23"/>
        <v>mchave0</v>
      </c>
      <c r="B1535" s="88" t="s">
        <v>26538</v>
      </c>
      <c r="C1535" s="89" t="s">
        <v>26539</v>
      </c>
      <c r="D1535" s="89" t="s">
        <v>26540</v>
      </c>
      <c r="E1535" s="89" t="s">
        <v>5630</v>
      </c>
      <c r="F1535" s="88" t="s">
        <v>19181</v>
      </c>
      <c r="G1535" s="89" t="s">
        <v>19030</v>
      </c>
      <c r="H1535" s="89" t="s">
        <v>19172</v>
      </c>
      <c r="I1535" s="89" t="s">
        <v>19173</v>
      </c>
      <c r="J1535" s="88" t="s">
        <v>19174</v>
      </c>
      <c r="K1535" s="88" t="s">
        <v>19207</v>
      </c>
      <c r="L1535" s="88" t="s">
        <v>19208</v>
      </c>
      <c r="M1535" s="89" t="s">
        <v>10249</v>
      </c>
      <c r="N1535" s="89" t="s">
        <v>219</v>
      </c>
      <c r="O1535" s="90">
        <v>43024</v>
      </c>
      <c r="P1535" s="90">
        <v>43024</v>
      </c>
      <c r="Q1535" s="90">
        <v>43024</v>
      </c>
      <c r="R1535" s="89">
        <v>2905</v>
      </c>
      <c r="S1535" s="89">
        <v>7</v>
      </c>
      <c r="T1535" s="89" t="s">
        <v>19247</v>
      </c>
      <c r="U1535" s="89" t="s">
        <v>26541</v>
      </c>
      <c r="W1535" s="89" t="s">
        <v>4210</v>
      </c>
      <c r="X1535" s="89" t="s">
        <v>219</v>
      </c>
      <c r="Y1535" s="88" t="s">
        <v>15490</v>
      </c>
    </row>
    <row r="1536" spans="1:25" x14ac:dyDescent="0.3">
      <c r="A1536" s="84" t="str">
        <f t="shared" si="23"/>
        <v>bblack8</v>
      </c>
      <c r="B1536" s="88" t="s">
        <v>20363</v>
      </c>
      <c r="C1536" s="89" t="s">
        <v>20364</v>
      </c>
      <c r="D1536" s="89" t="s">
        <v>20365</v>
      </c>
      <c r="E1536" s="89" t="s">
        <v>5630</v>
      </c>
      <c r="F1536" s="88" t="s">
        <v>19206</v>
      </c>
      <c r="G1536" s="89" t="s">
        <v>136</v>
      </c>
      <c r="H1536" s="89" t="s">
        <v>19172</v>
      </c>
      <c r="I1536" s="89" t="s">
        <v>19173</v>
      </c>
      <c r="J1536" s="88" t="s">
        <v>19189</v>
      </c>
      <c r="K1536" s="88" t="s">
        <v>19273</v>
      </c>
      <c r="L1536" s="88" t="s">
        <v>19274</v>
      </c>
      <c r="M1536" s="89" t="s">
        <v>7733</v>
      </c>
      <c r="N1536" s="89" t="s">
        <v>328</v>
      </c>
      <c r="O1536" s="90">
        <v>43059</v>
      </c>
      <c r="P1536" s="90">
        <v>43059</v>
      </c>
      <c r="Q1536" s="90">
        <v>43059</v>
      </c>
      <c r="R1536" s="89">
        <v>2870</v>
      </c>
      <c r="S1536" s="89">
        <v>7</v>
      </c>
      <c r="T1536" s="89" t="s">
        <v>19247</v>
      </c>
      <c r="U1536" s="89" t="s">
        <v>20366</v>
      </c>
      <c r="W1536" s="89" t="s">
        <v>982</v>
      </c>
      <c r="X1536" s="89" t="s">
        <v>416</v>
      </c>
      <c r="Y1536" s="88" t="s">
        <v>17494</v>
      </c>
    </row>
    <row r="1537" spans="1:25" x14ac:dyDescent="0.3">
      <c r="A1537" s="84" t="str">
        <f t="shared" si="23"/>
        <v>lkosyak</v>
      </c>
      <c r="B1537" s="88" t="s">
        <v>26259</v>
      </c>
      <c r="C1537" s="89" t="s">
        <v>26260</v>
      </c>
      <c r="D1537" s="89" t="s">
        <v>26261</v>
      </c>
      <c r="E1537" s="89" t="s">
        <v>19036</v>
      </c>
      <c r="F1537" s="88" t="s">
        <v>19236</v>
      </c>
      <c r="G1537" s="89" t="s">
        <v>19032</v>
      </c>
      <c r="H1537" s="89" t="s">
        <v>19227</v>
      </c>
      <c r="I1537" s="89" t="s">
        <v>19173</v>
      </c>
      <c r="J1537" s="88" t="s">
        <v>19189</v>
      </c>
      <c r="K1537" s="88" t="s">
        <v>19471</v>
      </c>
      <c r="L1537" s="88" t="s">
        <v>14086</v>
      </c>
      <c r="M1537" s="89" t="s">
        <v>19472</v>
      </c>
      <c r="N1537" s="89" t="s">
        <v>435</v>
      </c>
      <c r="O1537" s="90">
        <v>43080</v>
      </c>
      <c r="P1537" s="90">
        <v>44340</v>
      </c>
      <c r="Q1537" s="90">
        <v>43080</v>
      </c>
      <c r="R1537" s="89">
        <v>2849</v>
      </c>
      <c r="S1537" s="89">
        <v>7</v>
      </c>
      <c r="T1537" s="89" t="s">
        <v>19247</v>
      </c>
      <c r="U1537" s="89" t="s">
        <v>26262</v>
      </c>
      <c r="W1537" s="89" t="s">
        <v>26263</v>
      </c>
      <c r="X1537" s="89" t="s">
        <v>435</v>
      </c>
      <c r="Y1537" s="88" t="s">
        <v>26264</v>
      </c>
    </row>
    <row r="1538" spans="1:25" x14ac:dyDescent="0.3">
      <c r="A1538" s="84" t="str">
        <f t="shared" si="23"/>
        <v>rimhoff</v>
      </c>
      <c r="B1538" s="88" t="s">
        <v>28343</v>
      </c>
      <c r="C1538" s="89" t="s">
        <v>28344</v>
      </c>
      <c r="D1538" s="89" t="s">
        <v>28345</v>
      </c>
      <c r="E1538" s="89" t="s">
        <v>5630</v>
      </c>
      <c r="F1538" s="88" t="s">
        <v>19285</v>
      </c>
      <c r="G1538" s="89" t="s">
        <v>19028</v>
      </c>
      <c r="H1538" s="89" t="s">
        <v>19172</v>
      </c>
      <c r="I1538" s="89" t="s">
        <v>19173</v>
      </c>
      <c r="J1538" s="88" t="s">
        <v>19189</v>
      </c>
      <c r="K1538" s="88" t="s">
        <v>19345</v>
      </c>
      <c r="L1538" s="88" t="s">
        <v>19837</v>
      </c>
      <c r="M1538" s="89" t="s">
        <v>6275</v>
      </c>
      <c r="N1538" s="89" t="s">
        <v>318</v>
      </c>
      <c r="O1538" s="90">
        <v>43118</v>
      </c>
      <c r="P1538" s="90">
        <v>43118</v>
      </c>
      <c r="Q1538" s="90">
        <v>43118</v>
      </c>
      <c r="R1538" s="89">
        <v>2811</v>
      </c>
      <c r="S1538" s="89">
        <v>7</v>
      </c>
      <c r="T1538" s="89" t="s">
        <v>19247</v>
      </c>
      <c r="U1538" s="89" t="s">
        <v>28346</v>
      </c>
      <c r="W1538" s="89" t="s">
        <v>28347</v>
      </c>
      <c r="X1538" s="89" t="s">
        <v>318</v>
      </c>
      <c r="Y1538" s="88" t="s">
        <v>14776</v>
      </c>
    </row>
    <row r="1539" spans="1:25" x14ac:dyDescent="0.3">
      <c r="A1539" s="84" t="str">
        <f t="shared" ref="A1539:A1602" si="24">TRIM(D1539)</f>
        <v>lmerced</v>
      </c>
      <c r="B1539" s="88" t="s">
        <v>26291</v>
      </c>
      <c r="C1539" s="89" t="s">
        <v>26292</v>
      </c>
      <c r="D1539" s="89" t="s">
        <v>26293</v>
      </c>
      <c r="E1539" s="89" t="s">
        <v>5630</v>
      </c>
      <c r="F1539" s="88" t="s">
        <v>19171</v>
      </c>
      <c r="G1539" s="89" t="s">
        <v>19029</v>
      </c>
      <c r="H1539" s="89" t="s">
        <v>19172</v>
      </c>
      <c r="I1539" s="89" t="s">
        <v>19173</v>
      </c>
      <c r="J1539" s="88" t="s">
        <v>19189</v>
      </c>
      <c r="K1539" s="88" t="s">
        <v>19273</v>
      </c>
      <c r="L1539" s="88" t="s">
        <v>19274</v>
      </c>
      <c r="M1539" s="89" t="s">
        <v>7733</v>
      </c>
      <c r="N1539" s="89" t="s">
        <v>328</v>
      </c>
      <c r="O1539" s="90">
        <v>43262</v>
      </c>
      <c r="P1539" s="90">
        <v>43262</v>
      </c>
      <c r="Q1539" s="90">
        <v>43262</v>
      </c>
      <c r="R1539" s="89">
        <v>2667</v>
      </c>
      <c r="S1539" s="89">
        <v>7</v>
      </c>
      <c r="T1539" s="89" t="s">
        <v>19247</v>
      </c>
      <c r="U1539" s="89" t="s">
        <v>26294</v>
      </c>
      <c r="W1539" s="89" t="s">
        <v>3227</v>
      </c>
      <c r="X1539" s="89" t="s">
        <v>328</v>
      </c>
      <c r="Y1539" s="88" t="s">
        <v>6915</v>
      </c>
    </row>
    <row r="1540" spans="1:25" x14ac:dyDescent="0.3">
      <c r="A1540" s="84" t="str">
        <f t="shared" si="24"/>
        <v>spittma</v>
      </c>
      <c r="B1540" s="88" t="s">
        <v>29261</v>
      </c>
      <c r="C1540" s="89" t="s">
        <v>29262</v>
      </c>
      <c r="D1540" s="89" t="s">
        <v>29263</v>
      </c>
      <c r="E1540" s="89" t="s">
        <v>5630</v>
      </c>
      <c r="F1540" s="88" t="s">
        <v>19171</v>
      </c>
      <c r="G1540" s="89" t="s">
        <v>19029</v>
      </c>
      <c r="H1540" s="89" t="s">
        <v>19172</v>
      </c>
      <c r="I1540" s="89" t="s">
        <v>19173</v>
      </c>
      <c r="J1540" s="88" t="s">
        <v>19189</v>
      </c>
      <c r="K1540" s="88" t="s">
        <v>19273</v>
      </c>
      <c r="L1540" s="88" t="s">
        <v>19274</v>
      </c>
      <c r="M1540" s="89" t="s">
        <v>7733</v>
      </c>
      <c r="N1540" s="89" t="s">
        <v>328</v>
      </c>
      <c r="O1540" s="90">
        <v>43229</v>
      </c>
      <c r="P1540" s="90">
        <v>43229</v>
      </c>
      <c r="Q1540" s="90">
        <v>43229</v>
      </c>
      <c r="R1540" s="89">
        <v>2700</v>
      </c>
      <c r="S1540" s="89">
        <v>7</v>
      </c>
      <c r="T1540" s="89" t="s">
        <v>19247</v>
      </c>
      <c r="U1540" s="89" t="s">
        <v>16244</v>
      </c>
      <c r="W1540" s="89" t="s">
        <v>12009</v>
      </c>
      <c r="X1540" s="89" t="s">
        <v>375</v>
      </c>
      <c r="Y1540" s="88" t="s">
        <v>24179</v>
      </c>
    </row>
    <row r="1541" spans="1:25" x14ac:dyDescent="0.3">
      <c r="A1541" s="84" t="str">
        <f t="shared" si="24"/>
        <v>jlang1</v>
      </c>
      <c r="B1541" s="88" t="s">
        <v>24871</v>
      </c>
      <c r="C1541" s="89" t="s">
        <v>24872</v>
      </c>
      <c r="D1541" s="89" t="s">
        <v>24873</v>
      </c>
      <c r="E1541" s="89" t="s">
        <v>5630</v>
      </c>
      <c r="F1541" s="88" t="s">
        <v>19181</v>
      </c>
      <c r="G1541" s="89" t="s">
        <v>19030</v>
      </c>
      <c r="H1541" s="89" t="s">
        <v>19172</v>
      </c>
      <c r="I1541" s="89" t="s">
        <v>19173</v>
      </c>
      <c r="J1541" s="88" t="s">
        <v>19189</v>
      </c>
      <c r="K1541" s="88" t="s">
        <v>19217</v>
      </c>
      <c r="L1541" s="88" t="s">
        <v>19824</v>
      </c>
      <c r="M1541" s="89" t="s">
        <v>19825</v>
      </c>
      <c r="N1541" s="89" t="s">
        <v>752</v>
      </c>
      <c r="O1541" s="90">
        <v>43297</v>
      </c>
      <c r="P1541" s="90">
        <v>43297</v>
      </c>
      <c r="Q1541" s="90">
        <v>43297</v>
      </c>
      <c r="R1541" s="89">
        <v>2632</v>
      </c>
      <c r="S1541" s="89">
        <v>7</v>
      </c>
      <c r="T1541" s="89" t="s">
        <v>19247</v>
      </c>
      <c r="U1541" s="89" t="s">
        <v>24874</v>
      </c>
      <c r="W1541" s="89" t="s">
        <v>24875</v>
      </c>
      <c r="X1541" s="89" t="s">
        <v>752</v>
      </c>
      <c r="Y1541" s="88" t="s">
        <v>24876</v>
      </c>
    </row>
    <row r="1542" spans="1:25" x14ac:dyDescent="0.3">
      <c r="A1542" s="84" t="str">
        <f t="shared" si="24"/>
        <v>wsmith6</v>
      </c>
      <c r="B1542" s="88" t="s">
        <v>30319</v>
      </c>
      <c r="C1542" s="89" t="s">
        <v>30320</v>
      </c>
      <c r="D1542" s="89" t="s">
        <v>30321</v>
      </c>
      <c r="E1542" s="89" t="s">
        <v>19170</v>
      </c>
      <c r="F1542" s="88" t="s">
        <v>19386</v>
      </c>
      <c r="G1542" s="89" t="s">
        <v>19387</v>
      </c>
      <c r="H1542" s="89" t="s">
        <v>19172</v>
      </c>
      <c r="I1542" s="89" t="s">
        <v>19173</v>
      </c>
      <c r="J1542" s="88" t="s">
        <v>19189</v>
      </c>
      <c r="K1542" s="88" t="s">
        <v>19374</v>
      </c>
      <c r="L1542" s="88" t="s">
        <v>19492</v>
      </c>
      <c r="M1542" s="89" t="s">
        <v>19493</v>
      </c>
      <c r="N1542" s="89" t="s">
        <v>268</v>
      </c>
      <c r="O1542" s="90">
        <v>43390</v>
      </c>
      <c r="P1542" s="90">
        <v>45438</v>
      </c>
      <c r="Q1542" s="90">
        <v>45438</v>
      </c>
      <c r="R1542" s="89">
        <v>491</v>
      </c>
      <c r="S1542" s="89">
        <v>1</v>
      </c>
      <c r="T1542" s="89" t="s">
        <v>19209</v>
      </c>
      <c r="U1542" s="89" t="s">
        <v>30322</v>
      </c>
      <c r="W1542" s="89" t="s">
        <v>30323</v>
      </c>
      <c r="X1542" s="89" t="s">
        <v>268</v>
      </c>
      <c r="Y1542" s="88" t="s">
        <v>30324</v>
      </c>
    </row>
    <row r="1543" spans="1:25" x14ac:dyDescent="0.3">
      <c r="A1543" s="84" t="str">
        <f t="shared" si="24"/>
        <v>dfulghu</v>
      </c>
      <c r="B1543" s="88" t="s">
        <v>21932</v>
      </c>
      <c r="C1543" s="89" t="s">
        <v>21933</v>
      </c>
      <c r="D1543" s="89" t="s">
        <v>21934</v>
      </c>
      <c r="E1543" s="89" t="s">
        <v>5630</v>
      </c>
      <c r="F1543" s="88" t="s">
        <v>19181</v>
      </c>
      <c r="G1543" s="89" t="s">
        <v>19030</v>
      </c>
      <c r="H1543" s="89" t="s">
        <v>19172</v>
      </c>
      <c r="I1543" s="89" t="s">
        <v>19173</v>
      </c>
      <c r="J1543" s="88" t="s">
        <v>19189</v>
      </c>
      <c r="K1543" s="88" t="s">
        <v>19273</v>
      </c>
      <c r="L1543" s="88" t="s">
        <v>19274</v>
      </c>
      <c r="M1543" s="89" t="s">
        <v>7733</v>
      </c>
      <c r="N1543" s="89" t="s">
        <v>328</v>
      </c>
      <c r="O1543" s="90">
        <v>43397</v>
      </c>
      <c r="P1543" s="90">
        <v>43397</v>
      </c>
      <c r="Q1543" s="90">
        <v>43397</v>
      </c>
      <c r="R1543" s="89">
        <v>2532</v>
      </c>
      <c r="S1543" s="89">
        <v>6</v>
      </c>
      <c r="T1543" s="89" t="s">
        <v>19247</v>
      </c>
      <c r="U1543" s="89" t="s">
        <v>16264</v>
      </c>
      <c r="W1543" s="89" t="s">
        <v>2408</v>
      </c>
      <c r="X1543" s="89" t="s">
        <v>416</v>
      </c>
      <c r="Y1543" s="88" t="s">
        <v>16265</v>
      </c>
    </row>
    <row r="1544" spans="1:25" x14ac:dyDescent="0.3">
      <c r="A1544" s="84" t="str">
        <f t="shared" si="24"/>
        <v>pjacobs</v>
      </c>
      <c r="B1544" s="88" t="s">
        <v>27845</v>
      </c>
      <c r="C1544" s="89" t="s">
        <v>27846</v>
      </c>
      <c r="D1544" s="89" t="s">
        <v>27847</v>
      </c>
      <c r="E1544" s="89" t="s">
        <v>5630</v>
      </c>
      <c r="F1544" s="88" t="s">
        <v>19215</v>
      </c>
      <c r="G1544" s="89" t="s">
        <v>19033</v>
      </c>
      <c r="H1544" s="89" t="s">
        <v>19172</v>
      </c>
      <c r="I1544" s="89" t="s">
        <v>19173</v>
      </c>
      <c r="J1544" s="88" t="s">
        <v>19174</v>
      </c>
      <c r="K1544" s="88" t="s">
        <v>19716</v>
      </c>
      <c r="L1544" s="88" t="s">
        <v>19717</v>
      </c>
      <c r="M1544" s="89" t="s">
        <v>5847</v>
      </c>
      <c r="N1544" s="89" t="s">
        <v>279</v>
      </c>
      <c r="O1544" s="90">
        <v>43446</v>
      </c>
      <c r="P1544" s="90">
        <v>43446</v>
      </c>
      <c r="Q1544" s="90">
        <v>43446</v>
      </c>
      <c r="R1544" s="89">
        <v>2483</v>
      </c>
      <c r="S1544" s="89">
        <v>6</v>
      </c>
      <c r="T1544" s="89" t="s">
        <v>19247</v>
      </c>
      <c r="U1544" s="89" t="s">
        <v>27848</v>
      </c>
      <c r="W1544" s="89" t="s">
        <v>27849</v>
      </c>
      <c r="X1544" s="89" t="s">
        <v>279</v>
      </c>
      <c r="Y1544" s="88" t="s">
        <v>17266</v>
      </c>
    </row>
    <row r="1545" spans="1:25" x14ac:dyDescent="0.3">
      <c r="A1545" s="84" t="str">
        <f t="shared" si="24"/>
        <v>jelledg</v>
      </c>
      <c r="B1545" s="88" t="s">
        <v>24398</v>
      </c>
      <c r="C1545" s="89" t="s">
        <v>24399</v>
      </c>
      <c r="D1545" s="89" t="s">
        <v>24400</v>
      </c>
      <c r="E1545" s="89" t="s">
        <v>19170</v>
      </c>
      <c r="F1545" s="88" t="s">
        <v>19171</v>
      </c>
      <c r="G1545" s="89" t="s">
        <v>19029</v>
      </c>
      <c r="H1545" s="89" t="s">
        <v>19172</v>
      </c>
      <c r="I1545" s="89" t="s">
        <v>19173</v>
      </c>
      <c r="J1545" s="88" t="s">
        <v>19174</v>
      </c>
      <c r="K1545" s="88" t="s">
        <v>19716</v>
      </c>
      <c r="L1545" s="88" t="s">
        <v>19717</v>
      </c>
      <c r="M1545" s="89" t="s">
        <v>5847</v>
      </c>
      <c r="N1545" s="89" t="s">
        <v>279</v>
      </c>
      <c r="O1545" s="90">
        <v>43429</v>
      </c>
      <c r="P1545" s="90">
        <v>43429</v>
      </c>
      <c r="Q1545" s="90">
        <v>43429</v>
      </c>
      <c r="R1545" s="89">
        <v>2500</v>
      </c>
      <c r="S1545" s="89">
        <v>6</v>
      </c>
      <c r="T1545" s="89" t="s">
        <v>19247</v>
      </c>
      <c r="U1545" s="89" t="s">
        <v>24401</v>
      </c>
      <c r="W1545" s="89" t="s">
        <v>1032</v>
      </c>
      <c r="X1545" s="89" t="s">
        <v>279</v>
      </c>
      <c r="Y1545" s="88" t="s">
        <v>16691</v>
      </c>
    </row>
    <row r="1546" spans="1:25" x14ac:dyDescent="0.3">
      <c r="A1546" s="84" t="str">
        <f t="shared" si="24"/>
        <v>jadachi</v>
      </c>
      <c r="B1546" s="88" t="s">
        <v>23973</v>
      </c>
      <c r="C1546" s="89" t="s">
        <v>23974</v>
      </c>
      <c r="D1546" s="89" t="s">
        <v>23975</v>
      </c>
      <c r="E1546" s="89" t="s">
        <v>5630</v>
      </c>
      <c r="F1546" s="88" t="s">
        <v>19236</v>
      </c>
      <c r="G1546" s="89" t="s">
        <v>19032</v>
      </c>
      <c r="H1546" s="89" t="s">
        <v>19227</v>
      </c>
      <c r="I1546" s="89" t="s">
        <v>19173</v>
      </c>
      <c r="J1546" s="88" t="s">
        <v>19174</v>
      </c>
      <c r="K1546" s="88" t="s">
        <v>19245</v>
      </c>
      <c r="L1546" s="88" t="s">
        <v>19246</v>
      </c>
      <c r="M1546" s="89" t="s">
        <v>14665</v>
      </c>
      <c r="N1546" s="89" t="s">
        <v>219</v>
      </c>
      <c r="O1546" s="90">
        <v>43473</v>
      </c>
      <c r="P1546" s="90">
        <v>43473</v>
      </c>
      <c r="Q1546" s="90">
        <v>43473</v>
      </c>
      <c r="R1546" s="89">
        <v>2456</v>
      </c>
      <c r="S1546" s="89">
        <v>6</v>
      </c>
      <c r="T1546" s="89" t="s">
        <v>19247</v>
      </c>
      <c r="U1546" s="89" t="s">
        <v>23976</v>
      </c>
      <c r="W1546" s="89" t="s">
        <v>23977</v>
      </c>
      <c r="X1546" s="89" t="s">
        <v>219</v>
      </c>
      <c r="Y1546" s="88" t="s">
        <v>23978</v>
      </c>
    </row>
    <row r="1547" spans="1:25" x14ac:dyDescent="0.3">
      <c r="A1547" s="84" t="str">
        <f t="shared" si="24"/>
        <v>rsugimo</v>
      </c>
      <c r="B1547" s="88" t="s">
        <v>28794</v>
      </c>
      <c r="C1547" s="89" t="s">
        <v>28795</v>
      </c>
      <c r="D1547" s="89" t="s">
        <v>28796</v>
      </c>
      <c r="E1547" s="89" t="s">
        <v>19170</v>
      </c>
      <c r="F1547" s="88" t="s">
        <v>19215</v>
      </c>
      <c r="G1547" s="89" t="s">
        <v>19033</v>
      </c>
      <c r="H1547" s="89" t="s">
        <v>19172</v>
      </c>
      <c r="I1547" s="89" t="s">
        <v>19173</v>
      </c>
      <c r="J1547" s="88" t="s">
        <v>19174</v>
      </c>
      <c r="K1547" s="88" t="s">
        <v>19455</v>
      </c>
      <c r="L1547" s="88" t="s">
        <v>19456</v>
      </c>
      <c r="M1547" s="89" t="s">
        <v>19457</v>
      </c>
      <c r="N1547" s="89" t="s">
        <v>2504</v>
      </c>
      <c r="O1547" s="90">
        <v>43572</v>
      </c>
      <c r="P1547" s="90">
        <v>45816</v>
      </c>
      <c r="Q1547" s="90">
        <v>45816</v>
      </c>
      <c r="R1547" s="89">
        <v>113</v>
      </c>
      <c r="S1547" s="89">
        <v>0</v>
      </c>
      <c r="T1547" s="89" t="s">
        <v>19193</v>
      </c>
      <c r="U1547" s="89" t="s">
        <v>28797</v>
      </c>
      <c r="W1547" s="89" t="s">
        <v>28688</v>
      </c>
      <c r="X1547" s="89" t="s">
        <v>2504</v>
      </c>
      <c r="Y1547" s="88" t="s">
        <v>28689</v>
      </c>
    </row>
    <row r="1548" spans="1:25" x14ac:dyDescent="0.3">
      <c r="A1548" s="84" t="str">
        <f t="shared" si="24"/>
        <v>ealva</v>
      </c>
      <c r="B1548" s="88" t="s">
        <v>22608</v>
      </c>
      <c r="C1548" s="89" t="s">
        <v>22609</v>
      </c>
      <c r="D1548" s="89" t="s">
        <v>22610</v>
      </c>
      <c r="E1548" s="89" t="s">
        <v>5630</v>
      </c>
      <c r="F1548" s="88" t="s">
        <v>19181</v>
      </c>
      <c r="G1548" s="89" t="s">
        <v>19030</v>
      </c>
      <c r="H1548" s="89" t="s">
        <v>19172</v>
      </c>
      <c r="I1548" s="89" t="s">
        <v>19173</v>
      </c>
      <c r="J1548" s="88" t="s">
        <v>19174</v>
      </c>
      <c r="K1548" s="88" t="s">
        <v>19207</v>
      </c>
      <c r="L1548" s="88" t="s">
        <v>19208</v>
      </c>
      <c r="M1548" s="89" t="s">
        <v>10249</v>
      </c>
      <c r="N1548" s="89" t="s">
        <v>219</v>
      </c>
      <c r="O1548" s="90">
        <v>43621</v>
      </c>
      <c r="P1548" s="90">
        <v>45228</v>
      </c>
      <c r="Q1548" s="90">
        <v>45228</v>
      </c>
      <c r="R1548" s="89">
        <v>701</v>
      </c>
      <c r="S1548" s="89">
        <v>1</v>
      </c>
      <c r="T1548" s="89" t="s">
        <v>19209</v>
      </c>
      <c r="U1548" s="89" t="s">
        <v>22611</v>
      </c>
      <c r="W1548" s="89" t="s">
        <v>8459</v>
      </c>
      <c r="X1548" s="89" t="s">
        <v>219</v>
      </c>
      <c r="Y1548" s="88" t="s">
        <v>22612</v>
      </c>
    </row>
    <row r="1549" spans="1:25" x14ac:dyDescent="0.3">
      <c r="A1549" s="84" t="str">
        <f t="shared" si="24"/>
        <v>jsanch8</v>
      </c>
      <c r="B1549" s="88" t="s">
        <v>25442</v>
      </c>
      <c r="C1549" s="89" t="s">
        <v>25443</v>
      </c>
      <c r="D1549" s="89" t="s">
        <v>25444</v>
      </c>
      <c r="E1549" s="89" t="s">
        <v>19170</v>
      </c>
      <c r="F1549" s="88" t="s">
        <v>19171</v>
      </c>
      <c r="G1549" s="89" t="s">
        <v>19029</v>
      </c>
      <c r="H1549" s="89" t="s">
        <v>19172</v>
      </c>
      <c r="I1549" s="89" t="s">
        <v>19173</v>
      </c>
      <c r="J1549" s="88" t="s">
        <v>19189</v>
      </c>
      <c r="K1549" s="88" t="s">
        <v>19273</v>
      </c>
      <c r="L1549" s="88" t="s">
        <v>19274</v>
      </c>
      <c r="M1549" s="89" t="s">
        <v>7733</v>
      </c>
      <c r="N1549" s="89" t="s">
        <v>328</v>
      </c>
      <c r="O1549" s="90">
        <v>43705</v>
      </c>
      <c r="P1549" s="90">
        <v>43705</v>
      </c>
      <c r="Q1549" s="90">
        <v>43705</v>
      </c>
      <c r="R1549" s="89">
        <v>2224</v>
      </c>
      <c r="S1549" s="89">
        <v>6</v>
      </c>
      <c r="T1549" s="89" t="s">
        <v>19247</v>
      </c>
      <c r="U1549" s="89" t="s">
        <v>25445</v>
      </c>
      <c r="W1549" s="89" t="s">
        <v>3991</v>
      </c>
      <c r="X1549" s="89" t="s">
        <v>328</v>
      </c>
      <c r="Y1549" s="88" t="s">
        <v>3992</v>
      </c>
    </row>
    <row r="1550" spans="1:25" x14ac:dyDescent="0.3">
      <c r="A1550" s="84" t="str">
        <f t="shared" si="24"/>
        <v>orodrig</v>
      </c>
      <c r="B1550" s="88" t="s">
        <v>27701</v>
      </c>
      <c r="C1550" s="89" t="s">
        <v>27697</v>
      </c>
      <c r="D1550" s="89" t="s">
        <v>27702</v>
      </c>
      <c r="E1550" s="89" t="s">
        <v>19170</v>
      </c>
      <c r="F1550" s="88" t="s">
        <v>19215</v>
      </c>
      <c r="G1550" s="89" t="s">
        <v>19033</v>
      </c>
      <c r="H1550" s="89" t="s">
        <v>19172</v>
      </c>
      <c r="I1550" s="89" t="s">
        <v>19173</v>
      </c>
      <c r="J1550" s="88" t="s">
        <v>19174</v>
      </c>
      <c r="K1550" s="88" t="s">
        <v>19716</v>
      </c>
      <c r="L1550" s="88" t="s">
        <v>19717</v>
      </c>
      <c r="M1550" s="89" t="s">
        <v>5847</v>
      </c>
      <c r="N1550" s="89" t="s">
        <v>279</v>
      </c>
      <c r="O1550" s="90">
        <v>43712</v>
      </c>
      <c r="P1550" s="90">
        <v>43712</v>
      </c>
      <c r="Q1550" s="90">
        <v>43712</v>
      </c>
      <c r="R1550" s="89">
        <v>2217</v>
      </c>
      <c r="S1550" s="89">
        <v>6</v>
      </c>
      <c r="T1550" s="89" t="s">
        <v>19247</v>
      </c>
      <c r="U1550" s="89" t="s">
        <v>27703</v>
      </c>
      <c r="W1550" s="89" t="s">
        <v>1032</v>
      </c>
      <c r="X1550" s="89" t="s">
        <v>279</v>
      </c>
      <c r="Y1550" s="88" t="s">
        <v>27704</v>
      </c>
    </row>
    <row r="1551" spans="1:25" x14ac:dyDescent="0.3">
      <c r="A1551" s="84" t="str">
        <f t="shared" si="24"/>
        <v>ebaraja</v>
      </c>
      <c r="B1551" s="88" t="s">
        <v>22629</v>
      </c>
      <c r="C1551" s="89" t="s">
        <v>22630</v>
      </c>
      <c r="D1551" s="89" t="s">
        <v>22631</v>
      </c>
      <c r="E1551" s="89" t="s">
        <v>5630</v>
      </c>
      <c r="F1551" s="88" t="s">
        <v>19181</v>
      </c>
      <c r="G1551" s="89" t="s">
        <v>19030</v>
      </c>
      <c r="H1551" s="89" t="s">
        <v>19172</v>
      </c>
      <c r="I1551" s="89" t="s">
        <v>19173</v>
      </c>
      <c r="J1551" s="88" t="s">
        <v>19174</v>
      </c>
      <c r="K1551" s="88" t="s">
        <v>19207</v>
      </c>
      <c r="L1551" s="88" t="s">
        <v>19208</v>
      </c>
      <c r="M1551" s="89" t="s">
        <v>10249</v>
      </c>
      <c r="N1551" s="89" t="s">
        <v>219</v>
      </c>
      <c r="O1551" s="90">
        <v>43740</v>
      </c>
      <c r="P1551" s="90">
        <v>43740</v>
      </c>
      <c r="Q1551" s="90">
        <v>43740</v>
      </c>
      <c r="R1551" s="89">
        <v>2189</v>
      </c>
      <c r="S1551" s="89">
        <v>5</v>
      </c>
      <c r="T1551" s="89" t="s">
        <v>19228</v>
      </c>
      <c r="U1551" s="89" t="s">
        <v>22632</v>
      </c>
      <c r="W1551" s="89" t="s">
        <v>22633</v>
      </c>
      <c r="X1551" s="89" t="s">
        <v>219</v>
      </c>
      <c r="Y1551" s="88" t="s">
        <v>10202</v>
      </c>
    </row>
    <row r="1552" spans="1:25" x14ac:dyDescent="0.3">
      <c r="A1552" s="84" t="str">
        <f t="shared" si="24"/>
        <v>hjure</v>
      </c>
      <c r="B1552" s="88" t="s">
        <v>23705</v>
      </c>
      <c r="C1552" s="89" t="s">
        <v>23706</v>
      </c>
      <c r="D1552" s="89" t="s">
        <v>23707</v>
      </c>
      <c r="E1552" s="89" t="s">
        <v>5630</v>
      </c>
      <c r="F1552" s="88" t="s">
        <v>19181</v>
      </c>
      <c r="G1552" s="89" t="s">
        <v>19030</v>
      </c>
      <c r="H1552" s="89" t="s">
        <v>19172</v>
      </c>
      <c r="I1552" s="89" t="s">
        <v>19173</v>
      </c>
      <c r="J1552" s="88" t="s">
        <v>19189</v>
      </c>
      <c r="K1552" s="88" t="s">
        <v>19190</v>
      </c>
      <c r="L1552" s="88" t="s">
        <v>19252</v>
      </c>
      <c r="M1552" s="89" t="s">
        <v>10322</v>
      </c>
      <c r="N1552" s="89" t="s">
        <v>297</v>
      </c>
      <c r="O1552" s="90">
        <v>43832</v>
      </c>
      <c r="P1552" s="90">
        <v>43832</v>
      </c>
      <c r="Q1552" s="90">
        <v>43832</v>
      </c>
      <c r="R1552" s="89">
        <v>2097</v>
      </c>
      <c r="S1552" s="89">
        <v>5</v>
      </c>
      <c r="T1552" s="89" t="s">
        <v>19228</v>
      </c>
      <c r="U1552" s="89" t="s">
        <v>23708</v>
      </c>
      <c r="W1552" s="89" t="s">
        <v>4377</v>
      </c>
      <c r="X1552" s="89" t="s">
        <v>297</v>
      </c>
      <c r="Y1552" s="88" t="s">
        <v>16148</v>
      </c>
    </row>
    <row r="1553" spans="1:25" x14ac:dyDescent="0.3">
      <c r="A1553" s="84" t="str">
        <f t="shared" si="24"/>
        <v>aruiz0</v>
      </c>
      <c r="B1553" s="88" t="s">
        <v>20095</v>
      </c>
      <c r="C1553" s="89" t="s">
        <v>20096</v>
      </c>
      <c r="D1553" s="89" t="s">
        <v>20097</v>
      </c>
      <c r="E1553" s="89" t="s">
        <v>19170</v>
      </c>
      <c r="F1553" s="88" t="s">
        <v>19272</v>
      </c>
      <c r="G1553" s="89" t="s">
        <v>19048</v>
      </c>
      <c r="H1553" s="89" t="s">
        <v>19227</v>
      </c>
      <c r="I1553" s="89" t="s">
        <v>19173</v>
      </c>
      <c r="J1553" s="88" t="s">
        <v>19174</v>
      </c>
      <c r="K1553" s="88" t="s">
        <v>19216</v>
      </c>
      <c r="L1553" s="88" t="s">
        <v>19237</v>
      </c>
      <c r="M1553" s="89" t="s">
        <v>19238</v>
      </c>
      <c r="N1553" s="89" t="s">
        <v>250</v>
      </c>
      <c r="O1553" s="90">
        <v>43956</v>
      </c>
      <c r="P1553" s="90">
        <v>43956</v>
      </c>
      <c r="Q1553" s="90">
        <v>43956</v>
      </c>
      <c r="R1553" s="89">
        <v>1973</v>
      </c>
      <c r="S1553" s="89">
        <v>5</v>
      </c>
      <c r="T1553" s="89" t="s">
        <v>19228</v>
      </c>
      <c r="U1553" s="89" t="s">
        <v>20098</v>
      </c>
      <c r="W1553" s="89" t="s">
        <v>2571</v>
      </c>
      <c r="X1553" s="89" t="s">
        <v>250</v>
      </c>
      <c r="Y1553" s="88" t="s">
        <v>13165</v>
      </c>
    </row>
    <row r="1554" spans="1:25" x14ac:dyDescent="0.3">
      <c r="A1554" s="84" t="str">
        <f t="shared" si="24"/>
        <v>egonza9</v>
      </c>
      <c r="B1554" s="88" t="s">
        <v>22754</v>
      </c>
      <c r="C1554" s="89" t="s">
        <v>22755</v>
      </c>
      <c r="D1554" s="89" t="s">
        <v>22756</v>
      </c>
      <c r="E1554" s="89" t="s">
        <v>5630</v>
      </c>
      <c r="F1554" s="88" t="s">
        <v>19340</v>
      </c>
      <c r="G1554" s="89" t="s">
        <v>19341</v>
      </c>
      <c r="H1554" s="89" t="s">
        <v>19227</v>
      </c>
      <c r="I1554" s="89" t="s">
        <v>19173</v>
      </c>
      <c r="J1554" s="88" t="s">
        <v>19189</v>
      </c>
      <c r="K1554" s="88" t="s">
        <v>19294</v>
      </c>
      <c r="L1554" s="88" t="s">
        <v>19295</v>
      </c>
      <c r="M1554" s="89" t="s">
        <v>19296</v>
      </c>
      <c r="N1554" s="89" t="s">
        <v>541</v>
      </c>
      <c r="O1554" s="90">
        <v>44020</v>
      </c>
      <c r="P1554" s="90">
        <v>44020</v>
      </c>
      <c r="Q1554" s="90">
        <v>44020</v>
      </c>
      <c r="R1554" s="89">
        <v>1909</v>
      </c>
      <c r="S1554" s="89">
        <v>5</v>
      </c>
      <c r="T1554" s="89" t="s">
        <v>19228</v>
      </c>
      <c r="U1554" s="89" t="s">
        <v>22757</v>
      </c>
      <c r="W1554" s="89" t="s">
        <v>5362</v>
      </c>
      <c r="X1554" s="89" t="s">
        <v>328</v>
      </c>
      <c r="Y1554" s="88" t="s">
        <v>5363</v>
      </c>
    </row>
    <row r="1555" spans="1:25" x14ac:dyDescent="0.3">
      <c r="A1555" s="84" t="str">
        <f t="shared" si="24"/>
        <v>sromero</v>
      </c>
      <c r="B1555" s="88" t="s">
        <v>29291</v>
      </c>
      <c r="C1555" s="89" t="s">
        <v>29292</v>
      </c>
      <c r="D1555" s="89" t="s">
        <v>29293</v>
      </c>
      <c r="E1555" s="89" t="s">
        <v>5630</v>
      </c>
      <c r="F1555" s="88" t="s">
        <v>19285</v>
      </c>
      <c r="G1555" s="89" t="s">
        <v>19028</v>
      </c>
      <c r="H1555" s="89" t="s">
        <v>19172</v>
      </c>
      <c r="I1555" s="89" t="s">
        <v>19173</v>
      </c>
      <c r="J1555" s="88" t="s">
        <v>19174</v>
      </c>
      <c r="K1555" s="88" t="s">
        <v>19207</v>
      </c>
      <c r="L1555" s="88" t="s">
        <v>19208</v>
      </c>
      <c r="M1555" s="89" t="s">
        <v>10249</v>
      </c>
      <c r="N1555" s="89" t="s">
        <v>219</v>
      </c>
      <c r="O1555" s="90">
        <v>44095</v>
      </c>
      <c r="P1555" s="90">
        <v>44095</v>
      </c>
      <c r="Q1555" s="90">
        <v>44095</v>
      </c>
      <c r="R1555" s="89">
        <v>1834</v>
      </c>
      <c r="S1555" s="89">
        <v>5</v>
      </c>
      <c r="T1555" s="89" t="s">
        <v>19228</v>
      </c>
      <c r="U1555" s="89" t="s">
        <v>29294</v>
      </c>
      <c r="W1555" s="89" t="s">
        <v>7666</v>
      </c>
      <c r="X1555" s="89" t="s">
        <v>219</v>
      </c>
      <c r="Y1555" s="88" t="s">
        <v>7667</v>
      </c>
    </row>
    <row r="1556" spans="1:25" x14ac:dyDescent="0.3">
      <c r="A1556" s="84" t="str">
        <f t="shared" si="24"/>
        <v>avasqu3</v>
      </c>
      <c r="B1556" s="88" t="s">
        <v>20243</v>
      </c>
      <c r="C1556" s="89" t="s">
        <v>20244</v>
      </c>
      <c r="D1556" s="89" t="s">
        <v>20245</v>
      </c>
      <c r="E1556" s="89" t="s">
        <v>5630</v>
      </c>
      <c r="F1556" s="88" t="s">
        <v>19171</v>
      </c>
      <c r="G1556" s="89" t="s">
        <v>19029</v>
      </c>
      <c r="H1556" s="89" t="s">
        <v>19172</v>
      </c>
      <c r="I1556" s="89" t="s">
        <v>19173</v>
      </c>
      <c r="J1556" s="88" t="s">
        <v>19189</v>
      </c>
      <c r="K1556" s="88" t="s">
        <v>19333</v>
      </c>
      <c r="L1556" s="88" t="s">
        <v>19334</v>
      </c>
      <c r="M1556" s="89" t="s">
        <v>9382</v>
      </c>
      <c r="N1556" s="89" t="s">
        <v>366</v>
      </c>
      <c r="O1556" s="90">
        <v>44118</v>
      </c>
      <c r="P1556" s="90">
        <v>44777</v>
      </c>
      <c r="Q1556" s="90">
        <v>44118</v>
      </c>
      <c r="R1556" s="89">
        <v>1811</v>
      </c>
      <c r="S1556" s="89">
        <v>4</v>
      </c>
      <c r="T1556" s="89" t="s">
        <v>19228</v>
      </c>
      <c r="U1556" s="89" t="s">
        <v>20246</v>
      </c>
      <c r="W1556" s="89" t="s">
        <v>20247</v>
      </c>
      <c r="X1556" s="89" t="s">
        <v>416</v>
      </c>
      <c r="Y1556" s="88" t="s">
        <v>4970</v>
      </c>
    </row>
    <row r="1557" spans="1:25" x14ac:dyDescent="0.3">
      <c r="A1557" s="84" t="str">
        <f t="shared" si="24"/>
        <v>jfosler</v>
      </c>
      <c r="B1557" s="88" t="s">
        <v>24506</v>
      </c>
      <c r="C1557" s="89" t="s">
        <v>24507</v>
      </c>
      <c r="D1557" s="89" t="s">
        <v>24508</v>
      </c>
      <c r="E1557" s="89" t="s">
        <v>24509</v>
      </c>
      <c r="F1557" s="88" t="s">
        <v>19206</v>
      </c>
      <c r="G1557" s="89" t="s">
        <v>136</v>
      </c>
      <c r="H1557" s="89" t="s">
        <v>19172</v>
      </c>
      <c r="I1557" s="89" t="s">
        <v>19173</v>
      </c>
      <c r="J1557" s="88" t="s">
        <v>19174</v>
      </c>
      <c r="K1557" s="88" t="s">
        <v>19431</v>
      </c>
      <c r="L1557" s="88" t="s">
        <v>19432</v>
      </c>
      <c r="M1557" s="89" t="s">
        <v>6264</v>
      </c>
      <c r="N1557" s="89" t="s">
        <v>279</v>
      </c>
      <c r="O1557" s="90">
        <v>44132</v>
      </c>
      <c r="P1557" s="90">
        <v>44132</v>
      </c>
      <c r="Q1557" s="90">
        <v>44132</v>
      </c>
      <c r="R1557" s="89">
        <v>1797</v>
      </c>
      <c r="S1557" s="89">
        <v>4</v>
      </c>
      <c r="T1557" s="89" t="s">
        <v>19228</v>
      </c>
      <c r="U1557" s="89" t="s">
        <v>24510</v>
      </c>
      <c r="W1557" s="89" t="s">
        <v>6264</v>
      </c>
      <c r="X1557" s="89" t="s">
        <v>279</v>
      </c>
      <c r="Y1557" s="88" t="s">
        <v>24511</v>
      </c>
    </row>
    <row r="1558" spans="1:25" x14ac:dyDescent="0.3">
      <c r="A1558" s="84" t="str">
        <f t="shared" si="24"/>
        <v>mwohlfo</v>
      </c>
      <c r="B1558" s="88" t="s">
        <v>27364</v>
      </c>
      <c r="C1558" s="89" t="s">
        <v>27365</v>
      </c>
      <c r="D1558" s="89" t="s">
        <v>27366</v>
      </c>
      <c r="E1558" s="89" t="s">
        <v>5630</v>
      </c>
      <c r="F1558" s="88" t="s">
        <v>19215</v>
      </c>
      <c r="G1558" s="89" t="s">
        <v>19033</v>
      </c>
      <c r="H1558" s="89" t="s">
        <v>19172</v>
      </c>
      <c r="I1558" s="89" t="s">
        <v>19173</v>
      </c>
      <c r="J1558" s="88" t="s">
        <v>19174</v>
      </c>
      <c r="K1558" s="88" t="s">
        <v>19431</v>
      </c>
      <c r="L1558" s="88" t="s">
        <v>19432</v>
      </c>
      <c r="M1558" s="89" t="s">
        <v>6264</v>
      </c>
      <c r="N1558" s="89" t="s">
        <v>279</v>
      </c>
      <c r="O1558" s="90">
        <v>44167</v>
      </c>
      <c r="P1558" s="90">
        <v>44167</v>
      </c>
      <c r="Q1558" s="90">
        <v>44167</v>
      </c>
      <c r="R1558" s="89">
        <v>1762</v>
      </c>
      <c r="S1558" s="89">
        <v>4</v>
      </c>
      <c r="T1558" s="89" t="s">
        <v>19228</v>
      </c>
      <c r="U1558" s="89" t="s">
        <v>27367</v>
      </c>
      <c r="W1558" s="89" t="s">
        <v>27368</v>
      </c>
      <c r="X1558" s="89" t="s">
        <v>279</v>
      </c>
      <c r="Y1558" s="88" t="s">
        <v>6382</v>
      </c>
    </row>
    <row r="1559" spans="1:25" x14ac:dyDescent="0.3">
      <c r="A1559" s="84" t="str">
        <f t="shared" si="24"/>
        <v>tgallio</v>
      </c>
      <c r="B1559" s="88" t="s">
        <v>29564</v>
      </c>
      <c r="C1559" s="89" t="s">
        <v>29565</v>
      </c>
      <c r="D1559" s="89" t="s">
        <v>29566</v>
      </c>
      <c r="E1559" s="89" t="s">
        <v>5630</v>
      </c>
      <c r="F1559" s="88" t="s">
        <v>19171</v>
      </c>
      <c r="G1559" s="89" t="s">
        <v>19029</v>
      </c>
      <c r="H1559" s="89" t="s">
        <v>19172</v>
      </c>
      <c r="I1559" s="89" t="s">
        <v>19173</v>
      </c>
      <c r="J1559" s="88" t="s">
        <v>19174</v>
      </c>
      <c r="K1559" s="88" t="s">
        <v>19258</v>
      </c>
      <c r="L1559" s="88" t="s">
        <v>19259</v>
      </c>
      <c r="M1559" s="89" t="s">
        <v>19260</v>
      </c>
      <c r="N1559" s="89" t="s">
        <v>279</v>
      </c>
      <c r="O1559" s="90">
        <v>44167</v>
      </c>
      <c r="P1559" s="90">
        <v>44167</v>
      </c>
      <c r="Q1559" s="90">
        <v>44167</v>
      </c>
      <c r="R1559" s="89">
        <v>1762</v>
      </c>
      <c r="S1559" s="89">
        <v>4</v>
      </c>
      <c r="T1559" s="89" t="s">
        <v>19228</v>
      </c>
      <c r="U1559" s="89" t="s">
        <v>29567</v>
      </c>
      <c r="V1559" s="89" t="s">
        <v>29568</v>
      </c>
      <c r="W1559" s="89" t="s">
        <v>13535</v>
      </c>
      <c r="X1559" s="89" t="s">
        <v>279</v>
      </c>
      <c r="Y1559" s="88" t="s">
        <v>29569</v>
      </c>
    </row>
    <row r="1560" spans="1:25" x14ac:dyDescent="0.3">
      <c r="A1560" s="84" t="str">
        <f t="shared" si="24"/>
        <v>bperkin</v>
      </c>
      <c r="B1560" s="88" t="s">
        <v>20733</v>
      </c>
      <c r="C1560" s="89" t="s">
        <v>20734</v>
      </c>
      <c r="D1560" s="89" t="s">
        <v>20735</v>
      </c>
      <c r="E1560" s="89" t="s">
        <v>5630</v>
      </c>
      <c r="F1560" s="88" t="s">
        <v>19215</v>
      </c>
      <c r="G1560" s="89" t="s">
        <v>19033</v>
      </c>
      <c r="H1560" s="89" t="s">
        <v>19172</v>
      </c>
      <c r="I1560" s="89" t="s">
        <v>19173</v>
      </c>
      <c r="J1560" s="88" t="s">
        <v>19174</v>
      </c>
      <c r="K1560" s="88" t="s">
        <v>19522</v>
      </c>
      <c r="L1560" s="88" t="s">
        <v>19523</v>
      </c>
      <c r="M1560" s="89" t="s">
        <v>7156</v>
      </c>
      <c r="N1560" s="89" t="s">
        <v>773</v>
      </c>
      <c r="O1560" s="90">
        <v>44188</v>
      </c>
      <c r="P1560" s="90">
        <v>44188</v>
      </c>
      <c r="Q1560" s="90">
        <v>44188</v>
      </c>
      <c r="R1560" s="89">
        <v>1741</v>
      </c>
      <c r="S1560" s="89">
        <v>4</v>
      </c>
      <c r="T1560" s="89" t="s">
        <v>19228</v>
      </c>
      <c r="U1560" s="89" t="s">
        <v>20736</v>
      </c>
      <c r="W1560" s="89" t="s">
        <v>1509</v>
      </c>
      <c r="X1560" s="89" t="s">
        <v>250</v>
      </c>
      <c r="Y1560" s="88" t="s">
        <v>20737</v>
      </c>
    </row>
    <row r="1561" spans="1:25" x14ac:dyDescent="0.3">
      <c r="A1561" s="84" t="str">
        <f t="shared" si="24"/>
        <v>orosale</v>
      </c>
      <c r="B1561" s="88" t="s">
        <v>27705</v>
      </c>
      <c r="C1561" s="89" t="s">
        <v>27706</v>
      </c>
      <c r="D1561" s="89" t="s">
        <v>27707</v>
      </c>
      <c r="E1561" s="89" t="s">
        <v>5630</v>
      </c>
      <c r="F1561" s="88" t="s">
        <v>19236</v>
      </c>
      <c r="G1561" s="89" t="s">
        <v>19032</v>
      </c>
      <c r="H1561" s="89" t="s">
        <v>19227</v>
      </c>
      <c r="I1561" s="89" t="s">
        <v>19173</v>
      </c>
      <c r="J1561" s="88" t="s">
        <v>19174</v>
      </c>
      <c r="K1561" s="88" t="s">
        <v>19309</v>
      </c>
      <c r="L1561" s="88" t="s">
        <v>19513</v>
      </c>
      <c r="M1561" s="89" t="s">
        <v>6528</v>
      </c>
      <c r="N1561" s="89" t="s">
        <v>219</v>
      </c>
      <c r="O1561" s="90">
        <v>44231</v>
      </c>
      <c r="P1561" s="90">
        <v>44231</v>
      </c>
      <c r="Q1561" s="90">
        <v>44231</v>
      </c>
      <c r="R1561" s="89">
        <v>1698</v>
      </c>
      <c r="S1561" s="89">
        <v>4</v>
      </c>
      <c r="T1561" s="89" t="s">
        <v>19228</v>
      </c>
      <c r="U1561" s="89" t="s">
        <v>27708</v>
      </c>
      <c r="W1561" s="89" t="s">
        <v>4440</v>
      </c>
      <c r="X1561" s="89" t="s">
        <v>219</v>
      </c>
      <c r="Y1561" s="88" t="s">
        <v>6694</v>
      </c>
    </row>
    <row r="1562" spans="1:25" x14ac:dyDescent="0.3">
      <c r="A1562" s="84" t="str">
        <f t="shared" si="24"/>
        <v>dcary</v>
      </c>
      <c r="B1562" s="88" t="s">
        <v>21777</v>
      </c>
      <c r="C1562" s="89" t="s">
        <v>21778</v>
      </c>
      <c r="D1562" s="89" t="s">
        <v>21779</v>
      </c>
      <c r="E1562" s="89" t="s">
        <v>5630</v>
      </c>
      <c r="F1562" s="88" t="s">
        <v>19215</v>
      </c>
      <c r="G1562" s="89" t="s">
        <v>19033</v>
      </c>
      <c r="H1562" s="89" t="s">
        <v>19172</v>
      </c>
      <c r="I1562" s="89" t="s">
        <v>19173</v>
      </c>
      <c r="J1562" s="88" t="s">
        <v>19189</v>
      </c>
      <c r="K1562" s="88" t="s">
        <v>19273</v>
      </c>
      <c r="L1562" s="88" t="s">
        <v>19274</v>
      </c>
      <c r="M1562" s="89" t="s">
        <v>7733</v>
      </c>
      <c r="N1562" s="89" t="s">
        <v>328</v>
      </c>
      <c r="O1562" s="90">
        <v>44237</v>
      </c>
      <c r="P1562" s="90">
        <v>44672</v>
      </c>
      <c r="Q1562" s="90">
        <v>44237</v>
      </c>
      <c r="R1562" s="89">
        <v>1692</v>
      </c>
      <c r="S1562" s="89">
        <v>4</v>
      </c>
      <c r="T1562" s="89" t="s">
        <v>19228</v>
      </c>
      <c r="U1562" s="89" t="s">
        <v>21780</v>
      </c>
      <c r="W1562" s="89" t="s">
        <v>4875</v>
      </c>
      <c r="X1562" s="89" t="s">
        <v>328</v>
      </c>
      <c r="Y1562" s="88" t="s">
        <v>8901</v>
      </c>
    </row>
    <row r="1563" spans="1:25" x14ac:dyDescent="0.3">
      <c r="A1563" s="84" t="str">
        <f t="shared" si="24"/>
        <v>itafoya</v>
      </c>
      <c r="B1563" s="88" t="s">
        <v>23941</v>
      </c>
      <c r="C1563" s="89" t="s">
        <v>23942</v>
      </c>
      <c r="D1563" s="89" t="s">
        <v>23943</v>
      </c>
      <c r="E1563" s="89" t="s">
        <v>19170</v>
      </c>
      <c r="F1563" s="88" t="s">
        <v>20616</v>
      </c>
      <c r="G1563" s="89" t="s">
        <v>20617</v>
      </c>
      <c r="H1563" s="89" t="s">
        <v>19172</v>
      </c>
      <c r="I1563" s="89" t="s">
        <v>19173</v>
      </c>
      <c r="J1563" s="88" t="s">
        <v>19174</v>
      </c>
      <c r="K1563" s="88" t="s">
        <v>19245</v>
      </c>
      <c r="L1563" s="88" t="s">
        <v>19318</v>
      </c>
      <c r="M1563" s="89" t="s">
        <v>19319</v>
      </c>
      <c r="N1563" s="89" t="s">
        <v>1675</v>
      </c>
      <c r="O1563" s="90">
        <v>44232</v>
      </c>
      <c r="P1563" s="90">
        <v>44232</v>
      </c>
      <c r="Q1563" s="90">
        <v>44232</v>
      </c>
      <c r="R1563" s="89">
        <v>1697</v>
      </c>
      <c r="S1563" s="89">
        <v>4</v>
      </c>
      <c r="T1563" s="89" t="s">
        <v>19228</v>
      </c>
      <c r="U1563" s="89" t="s">
        <v>23944</v>
      </c>
      <c r="W1563" s="89" t="s">
        <v>23945</v>
      </c>
      <c r="X1563" s="89" t="s">
        <v>1675</v>
      </c>
      <c r="Y1563" s="88" t="s">
        <v>23946</v>
      </c>
    </row>
    <row r="1564" spans="1:25" x14ac:dyDescent="0.3">
      <c r="A1564" s="84" t="str">
        <f t="shared" si="24"/>
        <v>rstout</v>
      </c>
      <c r="B1564" s="88" t="s">
        <v>28783</v>
      </c>
      <c r="C1564" s="89" t="s">
        <v>28784</v>
      </c>
      <c r="D1564" s="89" t="s">
        <v>28785</v>
      </c>
      <c r="E1564" s="89" t="s">
        <v>5630</v>
      </c>
      <c r="F1564" s="88" t="s">
        <v>19181</v>
      </c>
      <c r="G1564" s="89" t="s">
        <v>19030</v>
      </c>
      <c r="H1564" s="89" t="s">
        <v>19172</v>
      </c>
      <c r="I1564" s="89" t="s">
        <v>19173</v>
      </c>
      <c r="J1564" s="88" t="s">
        <v>19174</v>
      </c>
      <c r="K1564" s="88" t="s">
        <v>19301</v>
      </c>
      <c r="L1564" s="88" t="s">
        <v>19301</v>
      </c>
      <c r="M1564" s="89" t="s">
        <v>19819</v>
      </c>
      <c r="N1564" s="89" t="s">
        <v>760</v>
      </c>
      <c r="O1564" s="90">
        <v>44251</v>
      </c>
      <c r="P1564" s="90">
        <v>44251</v>
      </c>
      <c r="Q1564" s="90">
        <v>44251</v>
      </c>
      <c r="R1564" s="89">
        <v>1678</v>
      </c>
      <c r="S1564" s="89">
        <v>4</v>
      </c>
      <c r="T1564" s="89" t="s">
        <v>19228</v>
      </c>
      <c r="U1564" s="89" t="s">
        <v>28786</v>
      </c>
      <c r="W1564" s="89" t="s">
        <v>27903</v>
      </c>
      <c r="X1564" s="89" t="s">
        <v>760</v>
      </c>
      <c r="Y1564" s="88" t="s">
        <v>11677</v>
      </c>
    </row>
    <row r="1565" spans="1:25" x14ac:dyDescent="0.3">
      <c r="A1565" s="84" t="str">
        <f t="shared" si="24"/>
        <v>ecruz2</v>
      </c>
      <c r="B1565" s="88" t="s">
        <v>22691</v>
      </c>
      <c r="C1565" s="89" t="s">
        <v>22692</v>
      </c>
      <c r="D1565" s="89" t="s">
        <v>22693</v>
      </c>
      <c r="E1565" s="89" t="s">
        <v>19170</v>
      </c>
      <c r="F1565" s="88" t="s">
        <v>19236</v>
      </c>
      <c r="G1565" s="89" t="s">
        <v>19032</v>
      </c>
      <c r="H1565" s="89" t="s">
        <v>19227</v>
      </c>
      <c r="I1565" s="89" t="s">
        <v>19173</v>
      </c>
      <c r="J1565" s="88" t="s">
        <v>19174</v>
      </c>
      <c r="K1565" s="88" t="s">
        <v>19716</v>
      </c>
      <c r="L1565" s="88" t="s">
        <v>19717</v>
      </c>
      <c r="M1565" s="89" t="s">
        <v>5847</v>
      </c>
      <c r="N1565" s="89" t="s">
        <v>279</v>
      </c>
      <c r="O1565" s="90">
        <v>44305</v>
      </c>
      <c r="P1565" s="90">
        <v>44305</v>
      </c>
      <c r="Q1565" s="90">
        <v>44305</v>
      </c>
      <c r="R1565" s="89">
        <v>1624</v>
      </c>
      <c r="S1565" s="89">
        <v>4</v>
      </c>
      <c r="T1565" s="89" t="s">
        <v>19228</v>
      </c>
      <c r="U1565" s="89" t="s">
        <v>22694</v>
      </c>
      <c r="W1565" s="89" t="s">
        <v>22695</v>
      </c>
      <c r="X1565" s="89" t="s">
        <v>279</v>
      </c>
      <c r="Y1565" s="88" t="s">
        <v>22696</v>
      </c>
    </row>
    <row r="1566" spans="1:25" x14ac:dyDescent="0.3">
      <c r="A1566" s="84" t="str">
        <f t="shared" si="24"/>
        <v>dcranfo</v>
      </c>
      <c r="B1566" s="88" t="s">
        <v>21798</v>
      </c>
      <c r="C1566" s="89" t="s">
        <v>21799</v>
      </c>
      <c r="D1566" s="89" t="s">
        <v>21800</v>
      </c>
      <c r="E1566" s="89" t="s">
        <v>19036</v>
      </c>
      <c r="F1566" s="88" t="s">
        <v>19171</v>
      </c>
      <c r="G1566" s="89" t="s">
        <v>19029</v>
      </c>
      <c r="H1566" s="89" t="s">
        <v>19172</v>
      </c>
      <c r="I1566" s="89" t="s">
        <v>19173</v>
      </c>
      <c r="J1566" s="88" t="s">
        <v>19174</v>
      </c>
      <c r="K1566" s="88" t="s">
        <v>19401</v>
      </c>
      <c r="L1566" s="88" t="s">
        <v>19764</v>
      </c>
      <c r="M1566" s="89" t="s">
        <v>8645</v>
      </c>
      <c r="N1566" s="89" t="s">
        <v>407</v>
      </c>
      <c r="O1566" s="90">
        <v>44306</v>
      </c>
      <c r="P1566" s="90">
        <v>44306</v>
      </c>
      <c r="Q1566" s="90">
        <v>44306</v>
      </c>
      <c r="R1566" s="89">
        <v>1623</v>
      </c>
      <c r="S1566" s="89">
        <v>4</v>
      </c>
      <c r="T1566" s="89" t="s">
        <v>19228</v>
      </c>
      <c r="U1566" s="89" t="s">
        <v>21801</v>
      </c>
      <c r="W1566" s="89" t="s">
        <v>21802</v>
      </c>
      <c r="X1566" s="89" t="s">
        <v>983</v>
      </c>
      <c r="Y1566" s="88" t="s">
        <v>21803</v>
      </c>
    </row>
    <row r="1567" spans="1:25" x14ac:dyDescent="0.3">
      <c r="A1567" s="84" t="str">
        <f t="shared" si="24"/>
        <v>daiden</v>
      </c>
      <c r="B1567" s="88" t="s">
        <v>21679</v>
      </c>
      <c r="C1567" s="89" t="s">
        <v>21680</v>
      </c>
      <c r="D1567" s="89" t="s">
        <v>21681</v>
      </c>
      <c r="E1567" s="89" t="s">
        <v>5630</v>
      </c>
      <c r="F1567" s="88" t="s">
        <v>19171</v>
      </c>
      <c r="G1567" s="89" t="s">
        <v>19029</v>
      </c>
      <c r="H1567" s="89" t="s">
        <v>19172</v>
      </c>
      <c r="I1567" s="89" t="s">
        <v>19173</v>
      </c>
      <c r="J1567" s="88" t="s">
        <v>19189</v>
      </c>
      <c r="K1567" s="88" t="s">
        <v>19273</v>
      </c>
      <c r="L1567" s="88" t="s">
        <v>19274</v>
      </c>
      <c r="M1567" s="89" t="s">
        <v>7733</v>
      </c>
      <c r="N1567" s="89" t="s">
        <v>328</v>
      </c>
      <c r="O1567" s="90">
        <v>44329</v>
      </c>
      <c r="P1567" s="90">
        <v>44329</v>
      </c>
      <c r="Q1567" s="90">
        <v>44329</v>
      </c>
      <c r="R1567" s="89">
        <v>1600</v>
      </c>
      <c r="S1567" s="89">
        <v>4</v>
      </c>
      <c r="T1567" s="89" t="s">
        <v>19228</v>
      </c>
      <c r="U1567" s="89" t="s">
        <v>21682</v>
      </c>
      <c r="W1567" s="89" t="s">
        <v>3227</v>
      </c>
      <c r="X1567" s="89" t="s">
        <v>328</v>
      </c>
      <c r="Y1567" s="88" t="s">
        <v>10129</v>
      </c>
    </row>
    <row r="1568" spans="1:25" x14ac:dyDescent="0.3">
      <c r="A1568" s="84" t="str">
        <f t="shared" si="24"/>
        <v>pvilla0</v>
      </c>
      <c r="B1568" s="88" t="s">
        <v>27960</v>
      </c>
      <c r="C1568" s="89" t="s">
        <v>27961</v>
      </c>
      <c r="D1568" s="89" t="s">
        <v>27962</v>
      </c>
      <c r="E1568" s="89" t="s">
        <v>5630</v>
      </c>
      <c r="F1568" s="88" t="s">
        <v>19285</v>
      </c>
      <c r="G1568" s="89" t="s">
        <v>19028</v>
      </c>
      <c r="H1568" s="89" t="s">
        <v>19172</v>
      </c>
      <c r="I1568" s="89" t="s">
        <v>19173</v>
      </c>
      <c r="J1568" s="88" t="s">
        <v>19174</v>
      </c>
      <c r="K1568" s="88" t="s">
        <v>19309</v>
      </c>
      <c r="L1568" s="88" t="s">
        <v>19513</v>
      </c>
      <c r="M1568" s="89" t="s">
        <v>6528</v>
      </c>
      <c r="N1568" s="89" t="s">
        <v>219</v>
      </c>
      <c r="O1568" s="90">
        <v>44336</v>
      </c>
      <c r="P1568" s="90">
        <v>44336</v>
      </c>
      <c r="Q1568" s="90">
        <v>44336</v>
      </c>
      <c r="R1568" s="89">
        <v>1593</v>
      </c>
      <c r="S1568" s="89">
        <v>4</v>
      </c>
      <c r="T1568" s="89" t="s">
        <v>19228</v>
      </c>
      <c r="U1568" s="89" t="s">
        <v>27963</v>
      </c>
      <c r="W1568" s="89" t="s">
        <v>3841</v>
      </c>
      <c r="X1568" s="89" t="s">
        <v>219</v>
      </c>
      <c r="Y1568" s="88" t="s">
        <v>6792</v>
      </c>
    </row>
    <row r="1569" spans="1:25" x14ac:dyDescent="0.3">
      <c r="A1569" s="84" t="str">
        <f t="shared" si="24"/>
        <v>jmelgar</v>
      </c>
      <c r="B1569" s="88" t="s">
        <v>25092</v>
      </c>
      <c r="C1569" s="89" t="s">
        <v>25093</v>
      </c>
      <c r="D1569" s="89" t="s">
        <v>25094</v>
      </c>
      <c r="E1569" s="89" t="s">
        <v>19036</v>
      </c>
      <c r="F1569" s="88" t="s">
        <v>19171</v>
      </c>
      <c r="G1569" s="89" t="s">
        <v>19029</v>
      </c>
      <c r="H1569" s="89" t="s">
        <v>19172</v>
      </c>
      <c r="I1569" s="89" t="s">
        <v>19173</v>
      </c>
      <c r="J1569" s="88" t="s">
        <v>19174</v>
      </c>
      <c r="K1569" s="88" t="s">
        <v>19207</v>
      </c>
      <c r="L1569" s="88" t="s">
        <v>19208</v>
      </c>
      <c r="M1569" s="89" t="s">
        <v>10249</v>
      </c>
      <c r="N1569" s="89" t="s">
        <v>219</v>
      </c>
      <c r="O1569" s="90">
        <v>44336</v>
      </c>
      <c r="P1569" s="90">
        <v>44336</v>
      </c>
      <c r="Q1569" s="90">
        <v>44336</v>
      </c>
      <c r="R1569" s="89">
        <v>1593</v>
      </c>
      <c r="S1569" s="89">
        <v>4</v>
      </c>
      <c r="T1569" s="89" t="s">
        <v>19228</v>
      </c>
      <c r="U1569" s="89" t="s">
        <v>25095</v>
      </c>
      <c r="W1569" s="89" t="s">
        <v>6048</v>
      </c>
      <c r="X1569" s="89" t="s">
        <v>219</v>
      </c>
      <c r="Y1569" s="88" t="s">
        <v>25096</v>
      </c>
    </row>
    <row r="1570" spans="1:25" x14ac:dyDescent="0.3">
      <c r="A1570" s="84" t="str">
        <f t="shared" si="24"/>
        <v>dlyle0</v>
      </c>
      <c r="B1570" s="88" t="s">
        <v>22144</v>
      </c>
      <c r="C1570" s="89" t="s">
        <v>22145</v>
      </c>
      <c r="D1570" s="89" t="s">
        <v>22146</v>
      </c>
      <c r="E1570" s="89" t="s">
        <v>5630</v>
      </c>
      <c r="F1570" s="88" t="s">
        <v>19236</v>
      </c>
      <c r="G1570" s="89" t="s">
        <v>19032</v>
      </c>
      <c r="H1570" s="89" t="s">
        <v>19227</v>
      </c>
      <c r="I1570" s="89" t="s">
        <v>19173</v>
      </c>
      <c r="J1570" s="88" t="s">
        <v>19174</v>
      </c>
      <c r="K1570" s="88" t="s">
        <v>19716</v>
      </c>
      <c r="L1570" s="88" t="s">
        <v>19717</v>
      </c>
      <c r="M1570" s="89" t="s">
        <v>5847</v>
      </c>
      <c r="N1570" s="89" t="s">
        <v>279</v>
      </c>
      <c r="O1570" s="90">
        <v>44356</v>
      </c>
      <c r="P1570" s="90">
        <v>45207</v>
      </c>
      <c r="Q1570" s="90">
        <v>45207</v>
      </c>
      <c r="R1570" s="89">
        <v>722</v>
      </c>
      <c r="S1570" s="89">
        <v>1</v>
      </c>
      <c r="T1570" s="89" t="s">
        <v>19209</v>
      </c>
      <c r="U1570" s="89" t="s">
        <v>22147</v>
      </c>
      <c r="W1570" s="89" t="s">
        <v>5847</v>
      </c>
      <c r="X1570" s="89" t="s">
        <v>279</v>
      </c>
      <c r="Y1570" s="88" t="s">
        <v>17878</v>
      </c>
    </row>
    <row r="1571" spans="1:25" x14ac:dyDescent="0.3">
      <c r="A1571" s="84" t="str">
        <f t="shared" si="24"/>
        <v>mfam0</v>
      </c>
      <c r="B1571" s="88" t="s">
        <v>26669</v>
      </c>
      <c r="C1571" s="89" t="s">
        <v>26670</v>
      </c>
      <c r="D1571" s="89" t="s">
        <v>26671</v>
      </c>
      <c r="E1571" s="89" t="s">
        <v>5630</v>
      </c>
      <c r="F1571" s="88" t="s">
        <v>19171</v>
      </c>
      <c r="G1571" s="89" t="s">
        <v>19029</v>
      </c>
      <c r="H1571" s="89" t="s">
        <v>19172</v>
      </c>
      <c r="I1571" s="89" t="s">
        <v>19173</v>
      </c>
      <c r="J1571" s="88" t="s">
        <v>19174</v>
      </c>
      <c r="K1571" s="88" t="s">
        <v>19175</v>
      </c>
      <c r="L1571" s="88" t="s">
        <v>16610</v>
      </c>
      <c r="M1571" s="89" t="s">
        <v>9597</v>
      </c>
      <c r="N1571" s="89" t="s">
        <v>219</v>
      </c>
      <c r="O1571" s="90">
        <v>44357</v>
      </c>
      <c r="P1571" s="90">
        <v>44357</v>
      </c>
      <c r="Q1571" s="90">
        <v>44357</v>
      </c>
      <c r="R1571" s="89">
        <v>1572</v>
      </c>
      <c r="S1571" s="89">
        <v>4</v>
      </c>
      <c r="T1571" s="89" t="s">
        <v>19228</v>
      </c>
      <c r="U1571" s="89" t="s">
        <v>26672</v>
      </c>
      <c r="W1571" s="89" t="s">
        <v>26673</v>
      </c>
      <c r="X1571" s="89" t="s">
        <v>219</v>
      </c>
      <c r="Y1571" s="88" t="s">
        <v>12896</v>
      </c>
    </row>
    <row r="1572" spans="1:25" x14ac:dyDescent="0.3">
      <c r="A1572" s="84" t="str">
        <f t="shared" si="24"/>
        <v>dboyer0</v>
      </c>
      <c r="B1572" s="88" t="s">
        <v>21736</v>
      </c>
      <c r="C1572" s="89" t="s">
        <v>21737</v>
      </c>
      <c r="D1572" s="89" t="s">
        <v>21738</v>
      </c>
      <c r="E1572" s="89" t="s">
        <v>5630</v>
      </c>
      <c r="F1572" s="88" t="s">
        <v>20261</v>
      </c>
      <c r="G1572" s="89" t="s">
        <v>19039</v>
      </c>
      <c r="H1572" s="89" t="s">
        <v>19172</v>
      </c>
      <c r="I1572" s="89" t="s">
        <v>19173</v>
      </c>
      <c r="J1572" s="88" t="s">
        <v>19189</v>
      </c>
      <c r="K1572" s="88" t="s">
        <v>19200</v>
      </c>
      <c r="L1572" s="88" t="s">
        <v>19200</v>
      </c>
      <c r="M1572" s="89" t="s">
        <v>19396</v>
      </c>
      <c r="N1572" s="89" t="s">
        <v>752</v>
      </c>
      <c r="O1572" s="90">
        <v>44357</v>
      </c>
      <c r="P1572" s="90">
        <v>44357</v>
      </c>
      <c r="Q1572" s="90">
        <v>44357</v>
      </c>
      <c r="R1572" s="89">
        <v>1572</v>
      </c>
      <c r="S1572" s="89">
        <v>4</v>
      </c>
      <c r="T1572" s="89" t="s">
        <v>19228</v>
      </c>
      <c r="U1572" s="89" t="s">
        <v>21739</v>
      </c>
      <c r="W1572" s="89" t="s">
        <v>6097</v>
      </c>
      <c r="X1572" s="89" t="s">
        <v>752</v>
      </c>
      <c r="Y1572" s="88" t="s">
        <v>6098</v>
      </c>
    </row>
    <row r="1573" spans="1:25" x14ac:dyDescent="0.3">
      <c r="A1573" s="84" t="str">
        <f t="shared" si="24"/>
        <v>acovas</v>
      </c>
      <c r="B1573" s="88" t="s">
        <v>19473</v>
      </c>
      <c r="C1573" s="89" t="s">
        <v>19474</v>
      </c>
      <c r="D1573" s="89" t="s">
        <v>19475</v>
      </c>
      <c r="E1573" s="89" t="s">
        <v>5630</v>
      </c>
      <c r="F1573" s="88" t="s">
        <v>19181</v>
      </c>
      <c r="G1573" s="89" t="s">
        <v>19030</v>
      </c>
      <c r="H1573" s="89" t="s">
        <v>19172</v>
      </c>
      <c r="I1573" s="89" t="s">
        <v>19173</v>
      </c>
      <c r="J1573" s="88" t="s">
        <v>19189</v>
      </c>
      <c r="K1573" s="88" t="s">
        <v>19333</v>
      </c>
      <c r="L1573" s="88" t="s">
        <v>19467</v>
      </c>
      <c r="M1573" s="89" t="s">
        <v>9084</v>
      </c>
      <c r="N1573" s="89" t="s">
        <v>260</v>
      </c>
      <c r="O1573" s="90">
        <v>44425</v>
      </c>
      <c r="P1573" s="90">
        <v>44425</v>
      </c>
      <c r="Q1573" s="90">
        <v>44425</v>
      </c>
      <c r="R1573" s="89">
        <v>1504</v>
      </c>
      <c r="S1573" s="89">
        <v>4</v>
      </c>
      <c r="T1573" s="89" t="s">
        <v>19228</v>
      </c>
      <c r="U1573" s="89" t="s">
        <v>19476</v>
      </c>
      <c r="W1573" s="89" t="s">
        <v>19477</v>
      </c>
      <c r="X1573" s="89" t="s">
        <v>260</v>
      </c>
      <c r="Y1573" s="88" t="s">
        <v>11286</v>
      </c>
    </row>
    <row r="1574" spans="1:25" x14ac:dyDescent="0.3">
      <c r="A1574" s="84" t="str">
        <f t="shared" si="24"/>
        <v>descorc</v>
      </c>
      <c r="B1574" s="88" t="s">
        <v>21874</v>
      </c>
      <c r="C1574" s="89" t="s">
        <v>21875</v>
      </c>
      <c r="D1574" s="89" t="s">
        <v>21876</v>
      </c>
      <c r="E1574" s="89" t="s">
        <v>5630</v>
      </c>
      <c r="F1574" s="88" t="s">
        <v>19236</v>
      </c>
      <c r="G1574" s="89" t="s">
        <v>19032</v>
      </c>
      <c r="H1574" s="89" t="s">
        <v>19227</v>
      </c>
      <c r="I1574" s="89" t="s">
        <v>19173</v>
      </c>
      <c r="J1574" s="88" t="s">
        <v>19174</v>
      </c>
      <c r="K1574" s="88" t="s">
        <v>19216</v>
      </c>
      <c r="L1574" s="88" t="s">
        <v>19237</v>
      </c>
      <c r="M1574" s="89" t="s">
        <v>19238</v>
      </c>
      <c r="N1574" s="89" t="s">
        <v>250</v>
      </c>
      <c r="O1574" s="90">
        <v>44426</v>
      </c>
      <c r="P1574" s="90">
        <v>44426</v>
      </c>
      <c r="Q1574" s="90">
        <v>44426</v>
      </c>
      <c r="R1574" s="89">
        <v>1503</v>
      </c>
      <c r="S1574" s="89">
        <v>4</v>
      </c>
      <c r="T1574" s="89" t="s">
        <v>19228</v>
      </c>
      <c r="U1574" s="89" t="s">
        <v>21877</v>
      </c>
      <c r="W1574" s="89" t="s">
        <v>9000</v>
      </c>
      <c r="X1574" s="89" t="s">
        <v>250</v>
      </c>
      <c r="Y1574" s="88" t="s">
        <v>9001</v>
      </c>
    </row>
    <row r="1575" spans="1:25" x14ac:dyDescent="0.3">
      <c r="A1575" s="84" t="str">
        <f t="shared" si="24"/>
        <v>hstanik</v>
      </c>
      <c r="B1575" s="88" t="s">
        <v>23801</v>
      </c>
      <c r="C1575" s="89" t="s">
        <v>23802</v>
      </c>
      <c r="D1575" s="89" t="s">
        <v>23803</v>
      </c>
      <c r="E1575" s="89" t="s">
        <v>5630</v>
      </c>
      <c r="F1575" s="88" t="s">
        <v>19236</v>
      </c>
      <c r="G1575" s="89" t="s">
        <v>19032</v>
      </c>
      <c r="H1575" s="89" t="s">
        <v>19227</v>
      </c>
      <c r="I1575" s="89" t="s">
        <v>19173</v>
      </c>
      <c r="J1575" s="88" t="s">
        <v>19174</v>
      </c>
      <c r="K1575" s="88" t="s">
        <v>19175</v>
      </c>
      <c r="L1575" s="88" t="s">
        <v>16610</v>
      </c>
      <c r="M1575" s="89" t="s">
        <v>9597</v>
      </c>
      <c r="N1575" s="89" t="s">
        <v>219</v>
      </c>
      <c r="O1575" s="90">
        <v>44441</v>
      </c>
      <c r="P1575" s="90">
        <v>44875</v>
      </c>
      <c r="Q1575" s="90">
        <v>44840</v>
      </c>
      <c r="R1575" s="89">
        <v>1089</v>
      </c>
      <c r="S1575" s="89">
        <v>2</v>
      </c>
      <c r="T1575" s="89" t="s">
        <v>19209</v>
      </c>
      <c r="U1575" s="89" t="s">
        <v>23804</v>
      </c>
      <c r="V1575" s="89" t="s">
        <v>23805</v>
      </c>
      <c r="W1575" s="89" t="s">
        <v>18654</v>
      </c>
      <c r="X1575" s="89" t="s">
        <v>219</v>
      </c>
      <c r="Y1575" s="88" t="s">
        <v>23806</v>
      </c>
    </row>
    <row r="1576" spans="1:25" x14ac:dyDescent="0.3">
      <c r="A1576" s="84" t="str">
        <f t="shared" si="24"/>
        <v>asalam</v>
      </c>
      <c r="B1576" s="88" t="s">
        <v>20104</v>
      </c>
      <c r="C1576" s="89" t="s">
        <v>20105</v>
      </c>
      <c r="D1576" s="89" t="s">
        <v>20106</v>
      </c>
      <c r="E1576" s="89" t="s">
        <v>5630</v>
      </c>
      <c r="F1576" s="88" t="s">
        <v>19181</v>
      </c>
      <c r="G1576" s="89" t="s">
        <v>19030</v>
      </c>
      <c r="H1576" s="89" t="s">
        <v>19172</v>
      </c>
      <c r="I1576" s="89" t="s">
        <v>19173</v>
      </c>
      <c r="J1576" s="88" t="s">
        <v>19189</v>
      </c>
      <c r="K1576" s="88" t="s">
        <v>19294</v>
      </c>
      <c r="L1576" s="88" t="s">
        <v>19295</v>
      </c>
      <c r="M1576" s="89" t="s">
        <v>19296</v>
      </c>
      <c r="N1576" s="89" t="s">
        <v>541</v>
      </c>
      <c r="O1576" s="90">
        <v>44455</v>
      </c>
      <c r="P1576" s="90">
        <v>44455</v>
      </c>
      <c r="Q1576" s="90">
        <v>44455</v>
      </c>
      <c r="R1576" s="89">
        <v>1474</v>
      </c>
      <c r="S1576" s="89">
        <v>4</v>
      </c>
      <c r="T1576" s="89" t="s">
        <v>19228</v>
      </c>
      <c r="U1576" s="89" t="s">
        <v>20107</v>
      </c>
      <c r="V1576" s="89" t="s">
        <v>20108</v>
      </c>
      <c r="W1576" s="89" t="s">
        <v>399</v>
      </c>
      <c r="X1576" s="89" t="s">
        <v>328</v>
      </c>
      <c r="Y1576" s="88" t="s">
        <v>17564</v>
      </c>
    </row>
    <row r="1577" spans="1:25" x14ac:dyDescent="0.3">
      <c r="A1577" s="84" t="str">
        <f t="shared" si="24"/>
        <v>njamaly</v>
      </c>
      <c r="B1577" s="88" t="s">
        <v>27508</v>
      </c>
      <c r="C1577" s="89" t="s">
        <v>27509</v>
      </c>
      <c r="D1577" s="89" t="s">
        <v>27510</v>
      </c>
      <c r="E1577" s="89" t="s">
        <v>19170</v>
      </c>
      <c r="F1577" s="88" t="s">
        <v>19171</v>
      </c>
      <c r="G1577" s="89" t="s">
        <v>19029</v>
      </c>
      <c r="H1577" s="89" t="s">
        <v>19172</v>
      </c>
      <c r="I1577" s="89" t="s">
        <v>19173</v>
      </c>
      <c r="J1577" s="88" t="s">
        <v>19189</v>
      </c>
      <c r="K1577" s="88" t="s">
        <v>19294</v>
      </c>
      <c r="L1577" s="88" t="s">
        <v>19295</v>
      </c>
      <c r="M1577" s="89" t="s">
        <v>19296</v>
      </c>
      <c r="N1577" s="89" t="s">
        <v>541</v>
      </c>
      <c r="O1577" s="90">
        <v>44483</v>
      </c>
      <c r="P1577" s="90">
        <v>44483</v>
      </c>
      <c r="Q1577" s="90">
        <v>44483</v>
      </c>
      <c r="R1577" s="89">
        <v>1446</v>
      </c>
      <c r="S1577" s="89">
        <v>3</v>
      </c>
      <c r="T1577" s="89" t="s">
        <v>19228</v>
      </c>
      <c r="U1577" s="89" t="s">
        <v>27511</v>
      </c>
      <c r="W1577" s="89" t="s">
        <v>27512</v>
      </c>
      <c r="X1577" s="89" t="s">
        <v>328</v>
      </c>
      <c r="Y1577" s="88" t="s">
        <v>27513</v>
      </c>
    </row>
    <row r="1578" spans="1:25" x14ac:dyDescent="0.3">
      <c r="A1578" s="84" t="str">
        <f t="shared" si="24"/>
        <v>kwinter</v>
      </c>
      <c r="B1578" s="88" t="s">
        <v>26118</v>
      </c>
      <c r="C1578" s="89" t="s">
        <v>26119</v>
      </c>
      <c r="D1578" s="89" t="s">
        <v>26120</v>
      </c>
      <c r="E1578" s="89" t="s">
        <v>19170</v>
      </c>
      <c r="F1578" s="88" t="s">
        <v>19386</v>
      </c>
      <c r="G1578" s="89" t="s">
        <v>19387</v>
      </c>
      <c r="H1578" s="89" t="s">
        <v>19172</v>
      </c>
      <c r="I1578" s="89" t="s">
        <v>19173</v>
      </c>
      <c r="J1578" s="88" t="s">
        <v>19189</v>
      </c>
      <c r="K1578" s="88" t="s">
        <v>19374</v>
      </c>
      <c r="L1578" s="88" t="s">
        <v>19492</v>
      </c>
      <c r="M1578" s="89" t="s">
        <v>19493</v>
      </c>
      <c r="N1578" s="89" t="s">
        <v>268</v>
      </c>
      <c r="O1578" s="90">
        <v>44539</v>
      </c>
      <c r="P1578" s="90">
        <v>44539</v>
      </c>
      <c r="Q1578" s="90">
        <v>44539</v>
      </c>
      <c r="R1578" s="89">
        <v>1390</v>
      </c>
      <c r="S1578" s="89">
        <v>3</v>
      </c>
      <c r="T1578" s="89" t="s">
        <v>19228</v>
      </c>
      <c r="U1578" s="89" t="s">
        <v>26121</v>
      </c>
      <c r="W1578" s="89" t="s">
        <v>2276</v>
      </c>
      <c r="X1578" s="89" t="s">
        <v>268</v>
      </c>
      <c r="Y1578" s="88" t="s">
        <v>26122</v>
      </c>
    </row>
    <row r="1579" spans="1:25" x14ac:dyDescent="0.3">
      <c r="A1579" s="84" t="str">
        <f t="shared" si="24"/>
        <v>bskidmo</v>
      </c>
      <c r="B1579" s="88" t="s">
        <v>20797</v>
      </c>
      <c r="C1579" s="89" t="s">
        <v>20798</v>
      </c>
      <c r="D1579" s="89" t="s">
        <v>20799</v>
      </c>
      <c r="E1579" s="89" t="s">
        <v>5630</v>
      </c>
      <c r="F1579" s="88" t="s">
        <v>19171</v>
      </c>
      <c r="G1579" s="89" t="s">
        <v>19029</v>
      </c>
      <c r="H1579" s="89" t="s">
        <v>19172</v>
      </c>
      <c r="I1579" s="89" t="s">
        <v>19173</v>
      </c>
      <c r="J1579" s="88" t="s">
        <v>19174</v>
      </c>
      <c r="K1579" s="88" t="s">
        <v>19258</v>
      </c>
      <c r="L1579" s="88" t="s">
        <v>19259</v>
      </c>
      <c r="M1579" s="89" t="s">
        <v>19260</v>
      </c>
      <c r="N1579" s="89" t="s">
        <v>279</v>
      </c>
      <c r="O1579" s="90">
        <v>44553</v>
      </c>
      <c r="P1579" s="90">
        <v>44553</v>
      </c>
      <c r="Q1579" s="90">
        <v>44553</v>
      </c>
      <c r="R1579" s="89">
        <v>1376</v>
      </c>
      <c r="S1579" s="89">
        <v>3</v>
      </c>
      <c r="T1579" s="89" t="s">
        <v>19228</v>
      </c>
      <c r="U1579" s="89" t="s">
        <v>10639</v>
      </c>
      <c r="W1579" s="89" t="s">
        <v>10640</v>
      </c>
      <c r="X1579" s="89" t="s">
        <v>279</v>
      </c>
      <c r="Y1579" s="88" t="s">
        <v>10641</v>
      </c>
    </row>
    <row r="1580" spans="1:25" x14ac:dyDescent="0.3">
      <c r="A1580" s="84" t="str">
        <f t="shared" si="24"/>
        <v>tspence</v>
      </c>
      <c r="B1580" s="88" t="s">
        <v>29858</v>
      </c>
      <c r="C1580" s="89" t="s">
        <v>29859</v>
      </c>
      <c r="D1580" s="89" t="s">
        <v>29860</v>
      </c>
      <c r="E1580" s="89" t="s">
        <v>5630</v>
      </c>
      <c r="F1580" s="88" t="s">
        <v>19181</v>
      </c>
      <c r="G1580" s="89" t="s">
        <v>19030</v>
      </c>
      <c r="H1580" s="89" t="s">
        <v>19172</v>
      </c>
      <c r="I1580" s="89" t="s">
        <v>19173</v>
      </c>
      <c r="J1580" s="88" t="s">
        <v>19174</v>
      </c>
      <c r="K1580" s="88" t="s">
        <v>19401</v>
      </c>
      <c r="L1580" s="88" t="s">
        <v>19764</v>
      </c>
      <c r="M1580" s="89" t="s">
        <v>8645</v>
      </c>
      <c r="N1580" s="89" t="s">
        <v>407</v>
      </c>
      <c r="O1580" s="90">
        <v>44623</v>
      </c>
      <c r="P1580" s="90">
        <v>44623</v>
      </c>
      <c r="Q1580" s="90">
        <v>44623</v>
      </c>
      <c r="R1580" s="89">
        <v>1306</v>
      </c>
      <c r="S1580" s="89">
        <v>3</v>
      </c>
      <c r="T1580" s="89" t="s">
        <v>19228</v>
      </c>
      <c r="U1580" s="89" t="s">
        <v>9942</v>
      </c>
      <c r="W1580" s="89" t="s">
        <v>9943</v>
      </c>
      <c r="X1580" s="89" t="s">
        <v>279</v>
      </c>
      <c r="Y1580" s="88" t="s">
        <v>9944</v>
      </c>
    </row>
    <row r="1581" spans="1:25" x14ac:dyDescent="0.3">
      <c r="A1581" s="84" t="str">
        <f t="shared" si="24"/>
        <v>ftorres</v>
      </c>
      <c r="B1581" s="88" t="s">
        <v>23203</v>
      </c>
      <c r="C1581" s="89" t="s">
        <v>23204</v>
      </c>
      <c r="D1581" s="89" t="s">
        <v>23205</v>
      </c>
      <c r="E1581" s="89" t="s">
        <v>5630</v>
      </c>
      <c r="F1581" s="88" t="s">
        <v>19171</v>
      </c>
      <c r="G1581" s="89" t="s">
        <v>19029</v>
      </c>
      <c r="H1581" s="89" t="s">
        <v>19172</v>
      </c>
      <c r="I1581" s="89" t="s">
        <v>19173</v>
      </c>
      <c r="J1581" s="88" t="s">
        <v>19174</v>
      </c>
      <c r="K1581" s="88" t="s">
        <v>19309</v>
      </c>
      <c r="L1581" s="88" t="s">
        <v>19513</v>
      </c>
      <c r="M1581" s="89" t="s">
        <v>6528</v>
      </c>
      <c r="N1581" s="89" t="s">
        <v>219</v>
      </c>
      <c r="O1581" s="90">
        <v>44637</v>
      </c>
      <c r="P1581" s="90">
        <v>44637</v>
      </c>
      <c r="Q1581" s="90">
        <v>44637</v>
      </c>
      <c r="R1581" s="89">
        <v>1292</v>
      </c>
      <c r="S1581" s="89">
        <v>3</v>
      </c>
      <c r="T1581" s="89" t="s">
        <v>19228</v>
      </c>
      <c r="U1581" s="89" t="s">
        <v>23206</v>
      </c>
      <c r="W1581" s="89" t="s">
        <v>2092</v>
      </c>
      <c r="X1581" s="89" t="s">
        <v>219</v>
      </c>
      <c r="Y1581" s="88" t="s">
        <v>13217</v>
      </c>
    </row>
    <row r="1582" spans="1:25" x14ac:dyDescent="0.3">
      <c r="A1582" s="84" t="str">
        <f t="shared" si="24"/>
        <v>lverder</v>
      </c>
      <c r="B1582" s="88" t="s">
        <v>26382</v>
      </c>
      <c r="C1582" s="89" t="s">
        <v>26383</v>
      </c>
      <c r="D1582" s="89" t="s">
        <v>26384</v>
      </c>
      <c r="E1582" s="89" t="s">
        <v>19170</v>
      </c>
      <c r="F1582" s="88" t="s">
        <v>19181</v>
      </c>
      <c r="G1582" s="89" t="s">
        <v>19030</v>
      </c>
      <c r="H1582" s="89" t="s">
        <v>19172</v>
      </c>
      <c r="I1582" s="89" t="s">
        <v>19173</v>
      </c>
      <c r="J1582" s="88" t="s">
        <v>19189</v>
      </c>
      <c r="K1582" s="88" t="s">
        <v>19333</v>
      </c>
      <c r="L1582" s="88" t="s">
        <v>19447</v>
      </c>
      <c r="M1582" s="89" t="s">
        <v>9382</v>
      </c>
      <c r="N1582" s="89" t="s">
        <v>366</v>
      </c>
      <c r="O1582" s="90">
        <v>44686</v>
      </c>
      <c r="P1582" s="90">
        <v>44686</v>
      </c>
      <c r="Q1582" s="90">
        <v>44686</v>
      </c>
      <c r="R1582" s="89">
        <v>1243</v>
      </c>
      <c r="S1582" s="89">
        <v>3</v>
      </c>
      <c r="T1582" s="89" t="s">
        <v>19228</v>
      </c>
      <c r="U1582" s="89" t="s">
        <v>26385</v>
      </c>
      <c r="W1582" s="89" t="s">
        <v>26386</v>
      </c>
      <c r="X1582" s="89" t="s">
        <v>416</v>
      </c>
      <c r="Y1582" s="88" t="s">
        <v>26387</v>
      </c>
    </row>
    <row r="1583" spans="1:25" x14ac:dyDescent="0.3">
      <c r="A1583" s="84" t="str">
        <f t="shared" si="24"/>
        <v>jwashab</v>
      </c>
      <c r="B1583" s="88" t="s">
        <v>25685</v>
      </c>
      <c r="C1583" s="89" t="s">
        <v>25686</v>
      </c>
      <c r="D1583" s="89" t="s">
        <v>25687</v>
      </c>
      <c r="E1583" s="89" t="s">
        <v>5630</v>
      </c>
      <c r="F1583" s="88" t="s">
        <v>19215</v>
      </c>
      <c r="G1583" s="89" t="s">
        <v>19033</v>
      </c>
      <c r="H1583" s="89" t="s">
        <v>19172</v>
      </c>
      <c r="I1583" s="89" t="s">
        <v>19173</v>
      </c>
      <c r="J1583" s="88" t="s">
        <v>19189</v>
      </c>
      <c r="K1583" s="88" t="s">
        <v>19333</v>
      </c>
      <c r="L1583" s="88" t="s">
        <v>19447</v>
      </c>
      <c r="M1583" s="89" t="s">
        <v>9382</v>
      </c>
      <c r="N1583" s="89" t="s">
        <v>366</v>
      </c>
      <c r="O1583" s="90">
        <v>44686</v>
      </c>
      <c r="P1583" s="90">
        <v>44686</v>
      </c>
      <c r="Q1583" s="90">
        <v>44686</v>
      </c>
      <c r="R1583" s="89">
        <v>1243</v>
      </c>
      <c r="S1583" s="89">
        <v>3</v>
      </c>
      <c r="T1583" s="89" t="s">
        <v>19228</v>
      </c>
      <c r="U1583" s="89" t="s">
        <v>9331</v>
      </c>
      <c r="V1583" s="89" t="s">
        <v>25688</v>
      </c>
      <c r="W1583" s="89" t="s">
        <v>8095</v>
      </c>
      <c r="X1583" s="89" t="s">
        <v>366</v>
      </c>
      <c r="Y1583" s="88" t="s">
        <v>9333</v>
      </c>
    </row>
    <row r="1584" spans="1:25" x14ac:dyDescent="0.3">
      <c r="A1584" s="84" t="str">
        <f t="shared" si="24"/>
        <v>cfelton</v>
      </c>
      <c r="B1584" s="88" t="s">
        <v>21080</v>
      </c>
      <c r="C1584" s="89" t="s">
        <v>21081</v>
      </c>
      <c r="D1584" s="89" t="s">
        <v>21082</v>
      </c>
      <c r="E1584" s="89" t="s">
        <v>19170</v>
      </c>
      <c r="F1584" s="88" t="s">
        <v>19181</v>
      </c>
      <c r="G1584" s="89" t="s">
        <v>19030</v>
      </c>
      <c r="H1584" s="89" t="s">
        <v>19172</v>
      </c>
      <c r="I1584" s="89" t="s">
        <v>19173</v>
      </c>
      <c r="J1584" s="88" t="s">
        <v>19189</v>
      </c>
      <c r="K1584" s="88" t="s">
        <v>19345</v>
      </c>
      <c r="L1584" s="88" t="s">
        <v>19346</v>
      </c>
      <c r="M1584" s="89" t="s">
        <v>19347</v>
      </c>
      <c r="N1584" s="89" t="s">
        <v>382</v>
      </c>
      <c r="O1584" s="90">
        <v>44693</v>
      </c>
      <c r="P1584" s="90">
        <v>44693</v>
      </c>
      <c r="Q1584" s="90">
        <v>44693</v>
      </c>
      <c r="R1584" s="89">
        <v>1236</v>
      </c>
      <c r="S1584" s="89">
        <v>3</v>
      </c>
      <c r="T1584" s="89" t="s">
        <v>19228</v>
      </c>
      <c r="U1584" s="89" t="s">
        <v>21083</v>
      </c>
      <c r="V1584" s="89" t="s">
        <v>21084</v>
      </c>
      <c r="W1584" s="89" t="s">
        <v>21085</v>
      </c>
      <c r="X1584" s="89" t="s">
        <v>382</v>
      </c>
      <c r="Y1584" s="88" t="s">
        <v>21086</v>
      </c>
    </row>
    <row r="1585" spans="1:25" x14ac:dyDescent="0.3">
      <c r="A1585" s="84" t="str">
        <f t="shared" si="24"/>
        <v>gtenori</v>
      </c>
      <c r="B1585" s="88" t="s">
        <v>23541</v>
      </c>
      <c r="C1585" s="89" t="s">
        <v>23542</v>
      </c>
      <c r="D1585" s="89" t="s">
        <v>23543</v>
      </c>
      <c r="E1585" s="89" t="s">
        <v>5630</v>
      </c>
      <c r="F1585" s="88" t="s">
        <v>19215</v>
      </c>
      <c r="G1585" s="89" t="s">
        <v>19033</v>
      </c>
      <c r="H1585" s="89" t="s">
        <v>19172</v>
      </c>
      <c r="I1585" s="89" t="s">
        <v>19173</v>
      </c>
      <c r="J1585" s="88" t="s">
        <v>19189</v>
      </c>
      <c r="K1585" s="88" t="s">
        <v>19273</v>
      </c>
      <c r="L1585" s="88" t="s">
        <v>19274</v>
      </c>
      <c r="M1585" s="89" t="s">
        <v>7733</v>
      </c>
      <c r="N1585" s="89" t="s">
        <v>328</v>
      </c>
      <c r="O1585" s="90">
        <v>44693</v>
      </c>
      <c r="P1585" s="90">
        <v>44693</v>
      </c>
      <c r="Q1585" s="90">
        <v>44693</v>
      </c>
      <c r="R1585" s="89">
        <v>1236</v>
      </c>
      <c r="S1585" s="89">
        <v>3</v>
      </c>
      <c r="T1585" s="89" t="s">
        <v>19228</v>
      </c>
      <c r="U1585" s="89" t="s">
        <v>23544</v>
      </c>
      <c r="W1585" s="89" t="s">
        <v>6494</v>
      </c>
      <c r="X1585" s="89" t="s">
        <v>375</v>
      </c>
      <c r="Y1585" s="88" t="s">
        <v>5081</v>
      </c>
    </row>
    <row r="1586" spans="1:25" x14ac:dyDescent="0.3">
      <c r="A1586" s="84" t="str">
        <f t="shared" si="24"/>
        <v>rjohnso</v>
      </c>
      <c r="B1586" s="88" t="s">
        <v>28362</v>
      </c>
      <c r="C1586" s="89" t="s">
        <v>28363</v>
      </c>
      <c r="D1586" s="89" t="s">
        <v>28364</v>
      </c>
      <c r="E1586" s="89" t="s">
        <v>19170</v>
      </c>
      <c r="F1586" s="88" t="s">
        <v>19236</v>
      </c>
      <c r="G1586" s="89" t="s">
        <v>19032</v>
      </c>
      <c r="H1586" s="89" t="s">
        <v>19227</v>
      </c>
      <c r="I1586" s="89" t="s">
        <v>19173</v>
      </c>
      <c r="J1586" s="88" t="s">
        <v>19189</v>
      </c>
      <c r="K1586" s="88" t="s">
        <v>19294</v>
      </c>
      <c r="L1586" s="88" t="s">
        <v>19295</v>
      </c>
      <c r="M1586" s="89" t="s">
        <v>19296</v>
      </c>
      <c r="N1586" s="89" t="s">
        <v>541</v>
      </c>
      <c r="O1586" s="90">
        <v>44753</v>
      </c>
      <c r="P1586" s="90">
        <v>44753</v>
      </c>
      <c r="Q1586" s="90">
        <v>44753</v>
      </c>
      <c r="R1586" s="89">
        <v>1176</v>
      </c>
      <c r="S1586" s="89">
        <v>3</v>
      </c>
      <c r="T1586" s="89" t="s">
        <v>19228</v>
      </c>
      <c r="U1586" s="89" t="s">
        <v>28365</v>
      </c>
      <c r="W1586" s="89" t="s">
        <v>14524</v>
      </c>
      <c r="X1586" s="89" t="s">
        <v>541</v>
      </c>
      <c r="Y1586" s="88" t="s">
        <v>15238</v>
      </c>
    </row>
    <row r="1587" spans="1:25" x14ac:dyDescent="0.3">
      <c r="A1587" s="84" t="str">
        <f t="shared" si="24"/>
        <v>jdengle</v>
      </c>
      <c r="B1587" s="88" t="s">
        <v>24326</v>
      </c>
      <c r="C1587" s="89" t="s">
        <v>24327</v>
      </c>
      <c r="D1587" s="89" t="s">
        <v>24328</v>
      </c>
      <c r="E1587" s="89" t="s">
        <v>5630</v>
      </c>
      <c r="F1587" s="88" t="s">
        <v>19285</v>
      </c>
      <c r="G1587" s="89" t="s">
        <v>19028</v>
      </c>
      <c r="H1587" s="89" t="s">
        <v>19172</v>
      </c>
      <c r="I1587" s="89" t="s">
        <v>19173</v>
      </c>
      <c r="J1587" s="88" t="s">
        <v>19189</v>
      </c>
      <c r="K1587" s="88" t="s">
        <v>19294</v>
      </c>
      <c r="L1587" s="88" t="s">
        <v>19295</v>
      </c>
      <c r="M1587" s="89" t="s">
        <v>19296</v>
      </c>
      <c r="N1587" s="89" t="s">
        <v>541</v>
      </c>
      <c r="O1587" s="90">
        <v>44777</v>
      </c>
      <c r="P1587" s="90">
        <v>45180</v>
      </c>
      <c r="Q1587" s="90">
        <v>45179</v>
      </c>
      <c r="R1587" s="89">
        <v>750</v>
      </c>
      <c r="S1587" s="89">
        <v>2</v>
      </c>
      <c r="T1587" s="89" t="s">
        <v>19209</v>
      </c>
      <c r="U1587" s="89" t="s">
        <v>24329</v>
      </c>
      <c r="W1587" s="89" t="s">
        <v>2375</v>
      </c>
      <c r="X1587" s="89" t="s">
        <v>619</v>
      </c>
      <c r="Y1587" s="88" t="s">
        <v>11789</v>
      </c>
    </row>
    <row r="1588" spans="1:25" x14ac:dyDescent="0.3">
      <c r="A1588" s="84" t="str">
        <f t="shared" si="24"/>
        <v>hgonza2</v>
      </c>
      <c r="B1588" s="88" t="s">
        <v>23673</v>
      </c>
      <c r="C1588" s="89" t="s">
        <v>23674</v>
      </c>
      <c r="D1588" s="89" t="s">
        <v>23675</v>
      </c>
      <c r="E1588" s="89" t="s">
        <v>5630</v>
      </c>
      <c r="F1588" s="88" t="s">
        <v>19181</v>
      </c>
      <c r="G1588" s="89" t="s">
        <v>19030</v>
      </c>
      <c r="H1588" s="89" t="s">
        <v>19172</v>
      </c>
      <c r="I1588" s="89" t="s">
        <v>19173</v>
      </c>
      <c r="J1588" s="88" t="s">
        <v>19174</v>
      </c>
      <c r="K1588" s="88" t="s">
        <v>19431</v>
      </c>
      <c r="L1588" s="88" t="s">
        <v>19432</v>
      </c>
      <c r="M1588" s="89" t="s">
        <v>6264</v>
      </c>
      <c r="N1588" s="89" t="s">
        <v>279</v>
      </c>
      <c r="O1588" s="90">
        <v>44812</v>
      </c>
      <c r="P1588" s="90">
        <v>44812</v>
      </c>
      <c r="Q1588" s="90">
        <v>44812</v>
      </c>
      <c r="R1588" s="89">
        <v>1117</v>
      </c>
      <c r="S1588" s="89">
        <v>3</v>
      </c>
      <c r="T1588" s="89" t="s">
        <v>19228</v>
      </c>
      <c r="U1588" s="89" t="s">
        <v>10522</v>
      </c>
      <c r="V1588" s="89">
        <v>126</v>
      </c>
      <c r="W1588" s="89" t="s">
        <v>1703</v>
      </c>
      <c r="X1588" s="89" t="s">
        <v>279</v>
      </c>
      <c r="Y1588" s="88" t="s">
        <v>10524</v>
      </c>
    </row>
    <row r="1589" spans="1:25" x14ac:dyDescent="0.3">
      <c r="A1589" s="84" t="str">
        <f t="shared" si="24"/>
        <v>crosa</v>
      </c>
      <c r="B1589" s="88" t="s">
        <v>21517</v>
      </c>
      <c r="C1589" s="89" t="s">
        <v>21518</v>
      </c>
      <c r="D1589" s="89" t="s">
        <v>21519</v>
      </c>
      <c r="E1589" s="89" t="s">
        <v>19170</v>
      </c>
      <c r="F1589" s="88" t="s">
        <v>19236</v>
      </c>
      <c r="G1589" s="89" t="s">
        <v>19032</v>
      </c>
      <c r="H1589" s="89" t="s">
        <v>19227</v>
      </c>
      <c r="I1589" s="89" t="s">
        <v>19173</v>
      </c>
      <c r="J1589" s="88" t="s">
        <v>19189</v>
      </c>
      <c r="K1589" s="88" t="s">
        <v>19471</v>
      </c>
      <c r="L1589" s="88" t="s">
        <v>19923</v>
      </c>
      <c r="M1589" s="89" t="s">
        <v>19924</v>
      </c>
      <c r="N1589" s="89" t="s">
        <v>318</v>
      </c>
      <c r="O1589" s="90">
        <v>44840</v>
      </c>
      <c r="P1589" s="90">
        <v>44840</v>
      </c>
      <c r="Q1589" s="90">
        <v>44840</v>
      </c>
      <c r="R1589" s="89">
        <v>1089</v>
      </c>
      <c r="S1589" s="89">
        <v>2</v>
      </c>
      <c r="T1589" s="89" t="s">
        <v>19209</v>
      </c>
      <c r="U1589" s="89" t="s">
        <v>21520</v>
      </c>
      <c r="W1589" s="89" t="s">
        <v>317</v>
      </c>
      <c r="X1589" s="89" t="s">
        <v>318</v>
      </c>
      <c r="Y1589" s="88" t="s">
        <v>21521</v>
      </c>
    </row>
    <row r="1590" spans="1:25" x14ac:dyDescent="0.3">
      <c r="A1590" s="84" t="str">
        <f t="shared" si="24"/>
        <v>swickla</v>
      </c>
      <c r="B1590" s="88" t="s">
        <v>29423</v>
      </c>
      <c r="C1590" s="89" t="s">
        <v>29424</v>
      </c>
      <c r="D1590" s="89" t="s">
        <v>29425</v>
      </c>
      <c r="E1590" s="89" t="s">
        <v>5630</v>
      </c>
      <c r="F1590" s="88" t="s">
        <v>19181</v>
      </c>
      <c r="G1590" s="89" t="s">
        <v>19030</v>
      </c>
      <c r="H1590" s="89" t="s">
        <v>19172</v>
      </c>
      <c r="I1590" s="89" t="s">
        <v>19173</v>
      </c>
      <c r="J1590" s="88" t="s">
        <v>19174</v>
      </c>
      <c r="K1590" s="88" t="s">
        <v>20070</v>
      </c>
      <c r="L1590" s="88" t="s">
        <v>20071</v>
      </c>
      <c r="M1590" s="89" t="s">
        <v>20072</v>
      </c>
      <c r="N1590" s="89" t="s">
        <v>955</v>
      </c>
      <c r="O1590" s="90">
        <v>44896</v>
      </c>
      <c r="P1590" s="90">
        <v>44896</v>
      </c>
      <c r="Q1590" s="90">
        <v>44896</v>
      </c>
      <c r="R1590" s="89">
        <v>1033</v>
      </c>
      <c r="S1590" s="89">
        <v>2</v>
      </c>
      <c r="T1590" s="89" t="s">
        <v>19209</v>
      </c>
      <c r="U1590" s="89" t="s">
        <v>29426</v>
      </c>
      <c r="W1590" s="89" t="s">
        <v>5104</v>
      </c>
      <c r="X1590" s="89" t="s">
        <v>453</v>
      </c>
      <c r="Y1590" s="88" t="s">
        <v>7293</v>
      </c>
    </row>
    <row r="1591" spans="1:25" x14ac:dyDescent="0.3">
      <c r="A1591" s="84" t="str">
        <f t="shared" si="24"/>
        <v>erayo</v>
      </c>
      <c r="B1591" s="88" t="s">
        <v>22942</v>
      </c>
      <c r="C1591" s="89" t="s">
        <v>22943</v>
      </c>
      <c r="D1591" s="89" t="s">
        <v>22944</v>
      </c>
      <c r="E1591" s="89" t="s">
        <v>5630</v>
      </c>
      <c r="F1591" s="88" t="s">
        <v>19171</v>
      </c>
      <c r="G1591" s="89" t="s">
        <v>19029</v>
      </c>
      <c r="H1591" s="89" t="s">
        <v>19172</v>
      </c>
      <c r="I1591" s="89" t="s">
        <v>19173</v>
      </c>
      <c r="J1591" s="88" t="s">
        <v>19174</v>
      </c>
      <c r="K1591" s="88" t="s">
        <v>19216</v>
      </c>
      <c r="L1591" s="88" t="s">
        <v>19237</v>
      </c>
      <c r="M1591" s="89" t="s">
        <v>19238</v>
      </c>
      <c r="N1591" s="89" t="s">
        <v>250</v>
      </c>
      <c r="O1591" s="90">
        <v>44903</v>
      </c>
      <c r="P1591" s="90">
        <v>44903</v>
      </c>
      <c r="Q1591" s="90">
        <v>44903</v>
      </c>
      <c r="R1591" s="89">
        <v>1026</v>
      </c>
      <c r="S1591" s="89">
        <v>2</v>
      </c>
      <c r="T1591" s="89" t="s">
        <v>19209</v>
      </c>
      <c r="U1591" s="89" t="s">
        <v>22945</v>
      </c>
      <c r="W1591" s="89" t="s">
        <v>3893</v>
      </c>
      <c r="X1591" s="89" t="s">
        <v>250</v>
      </c>
      <c r="Y1591" s="88" t="s">
        <v>14019</v>
      </c>
    </row>
    <row r="1592" spans="1:25" x14ac:dyDescent="0.3">
      <c r="A1592" s="84" t="str">
        <f t="shared" si="24"/>
        <v>cokoye</v>
      </c>
      <c r="B1592" s="88" t="s">
        <v>21420</v>
      </c>
      <c r="C1592" s="89" t="s">
        <v>21421</v>
      </c>
      <c r="D1592" s="89" t="s">
        <v>21422</v>
      </c>
      <c r="E1592" s="89" t="s">
        <v>5630</v>
      </c>
      <c r="F1592" s="88" t="s">
        <v>19181</v>
      </c>
      <c r="G1592" s="89" t="s">
        <v>19030</v>
      </c>
      <c r="H1592" s="89" t="s">
        <v>19172</v>
      </c>
      <c r="I1592" s="89" t="s">
        <v>19173</v>
      </c>
      <c r="J1592" s="88" t="s">
        <v>19174</v>
      </c>
      <c r="K1592" s="88" t="s">
        <v>19175</v>
      </c>
      <c r="L1592" s="88" t="s">
        <v>16610</v>
      </c>
      <c r="M1592" s="89" t="s">
        <v>9597</v>
      </c>
      <c r="N1592" s="89" t="s">
        <v>219</v>
      </c>
      <c r="O1592" s="90">
        <v>44931</v>
      </c>
      <c r="P1592" s="90">
        <v>44931</v>
      </c>
      <c r="Q1592" s="90">
        <v>44931</v>
      </c>
      <c r="R1592" s="89">
        <v>998</v>
      </c>
      <c r="S1592" s="89">
        <v>2</v>
      </c>
      <c r="T1592" s="89" t="s">
        <v>19209</v>
      </c>
      <c r="U1592" s="89" t="s">
        <v>21423</v>
      </c>
      <c r="V1592" s="89" t="s">
        <v>18259</v>
      </c>
      <c r="W1592" s="89" t="s">
        <v>21424</v>
      </c>
      <c r="X1592" s="89" t="s">
        <v>219</v>
      </c>
      <c r="Y1592" s="88" t="s">
        <v>21425</v>
      </c>
    </row>
    <row r="1593" spans="1:25" x14ac:dyDescent="0.3">
      <c r="A1593" s="84" t="str">
        <f t="shared" si="24"/>
        <v>ddunne0</v>
      </c>
      <c r="B1593" s="88" t="s">
        <v>21859</v>
      </c>
      <c r="C1593" s="89" t="s">
        <v>21860</v>
      </c>
      <c r="D1593" s="89" t="s">
        <v>21861</v>
      </c>
      <c r="E1593" s="89" t="s">
        <v>19170</v>
      </c>
      <c r="F1593" s="88" t="s">
        <v>19181</v>
      </c>
      <c r="G1593" s="89" t="s">
        <v>19030</v>
      </c>
      <c r="H1593" s="89" t="s">
        <v>19172</v>
      </c>
      <c r="I1593" s="89" t="s">
        <v>19173</v>
      </c>
      <c r="J1593" s="88" t="s">
        <v>19174</v>
      </c>
      <c r="K1593" s="88" t="s">
        <v>19216</v>
      </c>
      <c r="L1593" s="88" t="s">
        <v>19237</v>
      </c>
      <c r="M1593" s="89" t="s">
        <v>19238</v>
      </c>
      <c r="N1593" s="89" t="s">
        <v>250</v>
      </c>
      <c r="O1593" s="90">
        <v>44931</v>
      </c>
      <c r="P1593" s="90">
        <v>44931</v>
      </c>
      <c r="Q1593" s="90">
        <v>44931</v>
      </c>
      <c r="R1593" s="89">
        <v>998</v>
      </c>
      <c r="S1593" s="89">
        <v>2</v>
      </c>
      <c r="T1593" s="89" t="s">
        <v>19209</v>
      </c>
      <c r="U1593" s="89" t="s">
        <v>21862</v>
      </c>
      <c r="W1593" s="89" t="s">
        <v>21863</v>
      </c>
      <c r="X1593" s="89" t="s">
        <v>250</v>
      </c>
      <c r="Y1593" s="88" t="s">
        <v>21864</v>
      </c>
    </row>
    <row r="1594" spans="1:25" x14ac:dyDescent="0.3">
      <c r="A1594" s="84" t="str">
        <f t="shared" si="24"/>
        <v>jbaldiw</v>
      </c>
      <c r="B1594" s="88" t="s">
        <v>24031</v>
      </c>
      <c r="C1594" s="89" t="s">
        <v>24032</v>
      </c>
      <c r="D1594" s="89" t="s">
        <v>24033</v>
      </c>
      <c r="E1594" s="89" t="s">
        <v>19170</v>
      </c>
      <c r="F1594" s="88" t="s">
        <v>19171</v>
      </c>
      <c r="G1594" s="89" t="s">
        <v>19029</v>
      </c>
      <c r="H1594" s="89" t="s">
        <v>19172</v>
      </c>
      <c r="I1594" s="89" t="s">
        <v>19173</v>
      </c>
      <c r="J1594" s="88" t="s">
        <v>19189</v>
      </c>
      <c r="K1594" s="88" t="s">
        <v>19415</v>
      </c>
      <c r="L1594" s="88" t="s">
        <v>6684</v>
      </c>
      <c r="M1594" s="89" t="s">
        <v>19416</v>
      </c>
      <c r="N1594" s="89" t="s">
        <v>318</v>
      </c>
      <c r="O1594" s="90">
        <v>44987</v>
      </c>
      <c r="P1594" s="90">
        <v>44987</v>
      </c>
      <c r="Q1594" s="90">
        <v>44987</v>
      </c>
      <c r="R1594" s="89">
        <v>942</v>
      </c>
      <c r="S1594" s="89">
        <v>2</v>
      </c>
      <c r="T1594" s="89" t="s">
        <v>19209</v>
      </c>
      <c r="U1594" s="89" t="s">
        <v>24034</v>
      </c>
      <c r="W1594" s="89" t="s">
        <v>24035</v>
      </c>
      <c r="X1594" s="89" t="s">
        <v>318</v>
      </c>
      <c r="Y1594" s="88" t="s">
        <v>24036</v>
      </c>
    </row>
    <row r="1595" spans="1:25" x14ac:dyDescent="0.3">
      <c r="A1595" s="84" t="str">
        <f t="shared" si="24"/>
        <v>cperrin</v>
      </c>
      <c r="B1595" s="88" t="s">
        <v>21442</v>
      </c>
      <c r="C1595" s="89" t="s">
        <v>21443</v>
      </c>
      <c r="D1595" s="89" t="s">
        <v>21444</v>
      </c>
      <c r="E1595" s="89" t="s">
        <v>19170</v>
      </c>
      <c r="F1595" s="88" t="s">
        <v>19181</v>
      </c>
      <c r="G1595" s="89" t="s">
        <v>19030</v>
      </c>
      <c r="H1595" s="89" t="s">
        <v>19172</v>
      </c>
      <c r="I1595" s="89" t="s">
        <v>19173</v>
      </c>
      <c r="J1595" s="88" t="s">
        <v>19189</v>
      </c>
      <c r="K1595" s="88" t="s">
        <v>19345</v>
      </c>
      <c r="L1595" s="88" t="s">
        <v>19551</v>
      </c>
      <c r="M1595" s="89" t="s">
        <v>19552</v>
      </c>
      <c r="N1595" s="89" t="s">
        <v>318</v>
      </c>
      <c r="O1595" s="90">
        <v>44994</v>
      </c>
      <c r="P1595" s="90">
        <v>44994</v>
      </c>
      <c r="Q1595" s="90">
        <v>44994</v>
      </c>
      <c r="R1595" s="89">
        <v>935</v>
      </c>
      <c r="S1595" s="89">
        <v>2</v>
      </c>
      <c r="T1595" s="89" t="s">
        <v>19209</v>
      </c>
      <c r="U1595" s="89" t="s">
        <v>21445</v>
      </c>
      <c r="W1595" s="89" t="s">
        <v>21446</v>
      </c>
      <c r="X1595" s="89" t="s">
        <v>318</v>
      </c>
      <c r="Y1595" s="88" t="s">
        <v>21447</v>
      </c>
    </row>
    <row r="1596" spans="1:25" x14ac:dyDescent="0.3">
      <c r="A1596" s="84" t="str">
        <f t="shared" si="24"/>
        <v>wsmith0</v>
      </c>
      <c r="B1596" s="88" t="s">
        <v>30315</v>
      </c>
      <c r="C1596" s="89" t="s">
        <v>30316</v>
      </c>
      <c r="D1596" s="89" t="s">
        <v>30317</v>
      </c>
      <c r="E1596" s="89" t="s">
        <v>5630</v>
      </c>
      <c r="F1596" s="88" t="s">
        <v>19206</v>
      </c>
      <c r="G1596" s="89" t="s">
        <v>136</v>
      </c>
      <c r="H1596" s="89" t="s">
        <v>19172</v>
      </c>
      <c r="I1596" s="89" t="s">
        <v>19173</v>
      </c>
      <c r="J1596" s="88" t="s">
        <v>19174</v>
      </c>
      <c r="K1596" s="88" t="s">
        <v>19309</v>
      </c>
      <c r="L1596" s="88" t="s">
        <v>19918</v>
      </c>
      <c r="M1596" s="89" t="s">
        <v>18106</v>
      </c>
      <c r="N1596" s="89" t="s">
        <v>4327</v>
      </c>
      <c r="O1596" s="90">
        <v>45011</v>
      </c>
      <c r="P1596" s="90">
        <v>45011</v>
      </c>
      <c r="Q1596" s="90">
        <v>45011</v>
      </c>
      <c r="R1596" s="89">
        <v>918</v>
      </c>
      <c r="S1596" s="89">
        <v>2</v>
      </c>
      <c r="T1596" s="89" t="s">
        <v>19209</v>
      </c>
      <c r="U1596" s="89" t="s">
        <v>31113</v>
      </c>
      <c r="W1596" s="89" t="s">
        <v>4809</v>
      </c>
      <c r="X1596" s="89" t="s">
        <v>4327</v>
      </c>
      <c r="Y1596" s="88" t="s">
        <v>25385</v>
      </c>
    </row>
    <row r="1597" spans="1:25" x14ac:dyDescent="0.3">
      <c r="A1597" s="84" t="str">
        <f t="shared" si="24"/>
        <v>cweyand</v>
      </c>
      <c r="B1597" s="88" t="s">
        <v>21644</v>
      </c>
      <c r="C1597" s="89" t="s">
        <v>21645</v>
      </c>
      <c r="D1597" s="89" t="s">
        <v>21646</v>
      </c>
      <c r="E1597" s="89" t="s">
        <v>19170</v>
      </c>
      <c r="F1597" s="88" t="s">
        <v>19181</v>
      </c>
      <c r="G1597" s="89" t="s">
        <v>19030</v>
      </c>
      <c r="H1597" s="89" t="s">
        <v>19172</v>
      </c>
      <c r="I1597" s="89" t="s">
        <v>19173</v>
      </c>
      <c r="J1597" s="88" t="s">
        <v>19189</v>
      </c>
      <c r="K1597" s="88" t="s">
        <v>19333</v>
      </c>
      <c r="L1597" s="88" t="s">
        <v>19467</v>
      </c>
      <c r="M1597" s="89" t="s">
        <v>9084</v>
      </c>
      <c r="N1597" s="89" t="s">
        <v>260</v>
      </c>
      <c r="O1597" s="90">
        <v>45032</v>
      </c>
      <c r="P1597" s="90">
        <v>45445</v>
      </c>
      <c r="Q1597" s="90">
        <v>45032</v>
      </c>
      <c r="R1597" s="89">
        <v>897</v>
      </c>
      <c r="S1597" s="89">
        <v>2</v>
      </c>
      <c r="T1597" s="89" t="s">
        <v>19209</v>
      </c>
      <c r="U1597" s="89" t="s">
        <v>21647</v>
      </c>
      <c r="W1597" s="89" t="s">
        <v>21648</v>
      </c>
      <c r="X1597" s="89" t="s">
        <v>260</v>
      </c>
      <c r="Y1597" s="88" t="s">
        <v>21649</v>
      </c>
    </row>
    <row r="1598" spans="1:25" x14ac:dyDescent="0.3">
      <c r="A1598" s="84" t="str">
        <f t="shared" si="24"/>
        <v>jvivero</v>
      </c>
      <c r="B1598" s="88" t="s">
        <v>25667</v>
      </c>
      <c r="C1598" s="89" t="s">
        <v>25668</v>
      </c>
      <c r="D1598" s="89" t="s">
        <v>25669</v>
      </c>
      <c r="E1598" s="89" t="s">
        <v>19170</v>
      </c>
      <c r="F1598" s="88" t="s">
        <v>19171</v>
      </c>
      <c r="G1598" s="89" t="s">
        <v>19029</v>
      </c>
      <c r="H1598" s="89" t="s">
        <v>19172</v>
      </c>
      <c r="I1598" s="89" t="s">
        <v>19173</v>
      </c>
      <c r="J1598" s="88" t="s">
        <v>19174</v>
      </c>
      <c r="K1598" s="88" t="s">
        <v>19216</v>
      </c>
      <c r="L1598" s="88" t="s">
        <v>19237</v>
      </c>
      <c r="M1598" s="89" t="s">
        <v>19238</v>
      </c>
      <c r="N1598" s="89" t="s">
        <v>250</v>
      </c>
      <c r="O1598" s="90">
        <v>45015</v>
      </c>
      <c r="P1598" s="90">
        <v>45015</v>
      </c>
      <c r="Q1598" s="90">
        <v>45015</v>
      </c>
      <c r="R1598" s="89">
        <v>914</v>
      </c>
      <c r="S1598" s="89">
        <v>2</v>
      </c>
      <c r="T1598" s="89" t="s">
        <v>19209</v>
      </c>
      <c r="U1598" s="89" t="s">
        <v>25670</v>
      </c>
      <c r="W1598" s="89" t="s">
        <v>3878</v>
      </c>
      <c r="X1598" s="89" t="s">
        <v>250</v>
      </c>
      <c r="Y1598" s="88" t="s">
        <v>12429</v>
      </c>
    </row>
    <row r="1599" spans="1:25" x14ac:dyDescent="0.3">
      <c r="A1599" s="84" t="str">
        <f t="shared" si="24"/>
        <v>jmeyer2</v>
      </c>
      <c r="B1599" s="88" t="s">
        <v>25110</v>
      </c>
      <c r="C1599" s="89" t="s">
        <v>25111</v>
      </c>
      <c r="D1599" s="89" t="s">
        <v>25112</v>
      </c>
      <c r="E1599" s="89" t="s">
        <v>19170</v>
      </c>
      <c r="F1599" s="88" t="s">
        <v>19215</v>
      </c>
      <c r="G1599" s="89" t="s">
        <v>19033</v>
      </c>
      <c r="H1599" s="89" t="s">
        <v>19172</v>
      </c>
      <c r="I1599" s="89" t="s">
        <v>19173</v>
      </c>
      <c r="J1599" s="88" t="s">
        <v>19189</v>
      </c>
      <c r="K1599" s="88" t="s">
        <v>19345</v>
      </c>
      <c r="L1599" s="88" t="s">
        <v>19551</v>
      </c>
      <c r="M1599" s="89" t="s">
        <v>19552</v>
      </c>
      <c r="N1599" s="89" t="s">
        <v>318</v>
      </c>
      <c r="O1599" s="90">
        <v>45032</v>
      </c>
      <c r="P1599" s="90">
        <v>45032</v>
      </c>
      <c r="Q1599" s="90">
        <v>45032</v>
      </c>
      <c r="R1599" s="89">
        <v>897</v>
      </c>
      <c r="S1599" s="89">
        <v>2</v>
      </c>
      <c r="T1599" s="89" t="s">
        <v>19209</v>
      </c>
      <c r="U1599" s="89" t="s">
        <v>25113</v>
      </c>
      <c r="W1599" s="89" t="s">
        <v>25114</v>
      </c>
      <c r="X1599" s="89" t="s">
        <v>318</v>
      </c>
      <c r="Y1599" s="88" t="s">
        <v>25115</v>
      </c>
    </row>
    <row r="1600" spans="1:25" x14ac:dyDescent="0.3">
      <c r="A1600" s="84" t="str">
        <f t="shared" si="24"/>
        <v>jjonest</v>
      </c>
      <c r="B1600" s="88" t="s">
        <v>24803</v>
      </c>
      <c r="C1600" s="89" t="s">
        <v>24804</v>
      </c>
      <c r="D1600" s="89" t="s">
        <v>24805</v>
      </c>
      <c r="E1600" s="89" t="s">
        <v>19170</v>
      </c>
      <c r="F1600" s="88" t="s">
        <v>19181</v>
      </c>
      <c r="G1600" s="89" t="s">
        <v>19030</v>
      </c>
      <c r="H1600" s="89" t="s">
        <v>19172</v>
      </c>
      <c r="I1600" s="89" t="s">
        <v>19173</v>
      </c>
      <c r="J1600" s="88" t="s">
        <v>19174</v>
      </c>
      <c r="K1600" s="88" t="s">
        <v>19216</v>
      </c>
      <c r="L1600" s="88" t="s">
        <v>19237</v>
      </c>
      <c r="M1600" s="89" t="s">
        <v>19238</v>
      </c>
      <c r="N1600" s="89" t="s">
        <v>250</v>
      </c>
      <c r="O1600" s="90">
        <v>45022</v>
      </c>
      <c r="P1600" s="90">
        <v>45022</v>
      </c>
      <c r="Q1600" s="90">
        <v>45022</v>
      </c>
      <c r="R1600" s="89">
        <v>907</v>
      </c>
      <c r="S1600" s="89">
        <v>2</v>
      </c>
      <c r="T1600" s="89" t="s">
        <v>19209</v>
      </c>
      <c r="U1600" s="89" t="s">
        <v>24806</v>
      </c>
      <c r="V1600" s="89" t="s">
        <v>21107</v>
      </c>
      <c r="W1600" s="89" t="s">
        <v>1542</v>
      </c>
      <c r="X1600" s="89" t="s">
        <v>250</v>
      </c>
      <c r="Y1600" s="88" t="s">
        <v>24807</v>
      </c>
    </row>
    <row r="1601" spans="1:25" x14ac:dyDescent="0.3">
      <c r="A1601" s="84" t="str">
        <f t="shared" si="24"/>
        <v>dhutchi</v>
      </c>
      <c r="B1601" s="88" t="s">
        <v>22042</v>
      </c>
      <c r="C1601" s="89" t="s">
        <v>22043</v>
      </c>
      <c r="D1601" s="89" t="s">
        <v>22044</v>
      </c>
      <c r="E1601" s="89" t="s">
        <v>19170</v>
      </c>
      <c r="F1601" s="88" t="s">
        <v>20261</v>
      </c>
      <c r="G1601" s="89" t="s">
        <v>19039</v>
      </c>
      <c r="H1601" s="89" t="s">
        <v>19172</v>
      </c>
      <c r="I1601" s="89" t="s">
        <v>19173</v>
      </c>
      <c r="J1601" s="88" t="s">
        <v>19189</v>
      </c>
      <c r="K1601" s="88" t="s">
        <v>19200</v>
      </c>
      <c r="L1601" s="88" t="s">
        <v>19201</v>
      </c>
      <c r="M1601" s="89" t="s">
        <v>8876</v>
      </c>
      <c r="N1601" s="89" t="s">
        <v>752</v>
      </c>
      <c r="O1601" s="90">
        <v>45039</v>
      </c>
      <c r="P1601" s="90">
        <v>45039</v>
      </c>
      <c r="Q1601" s="90">
        <v>45039</v>
      </c>
      <c r="R1601" s="89">
        <v>890</v>
      </c>
      <c r="S1601" s="89">
        <v>2</v>
      </c>
      <c r="T1601" s="89" t="s">
        <v>19209</v>
      </c>
      <c r="U1601" s="89" t="s">
        <v>22045</v>
      </c>
      <c r="W1601" s="89" t="s">
        <v>3100</v>
      </c>
      <c r="X1601" s="89" t="s">
        <v>260</v>
      </c>
      <c r="Y1601" s="88" t="s">
        <v>13944</v>
      </c>
    </row>
    <row r="1602" spans="1:25" x14ac:dyDescent="0.3">
      <c r="A1602" s="84" t="str">
        <f t="shared" si="24"/>
        <v>coliver</v>
      </c>
      <c r="B1602" s="88" t="s">
        <v>21426</v>
      </c>
      <c r="C1602" s="89" t="s">
        <v>21427</v>
      </c>
      <c r="D1602" s="89" t="s">
        <v>21428</v>
      </c>
      <c r="E1602" s="89" t="s">
        <v>5630</v>
      </c>
      <c r="F1602" s="88" t="s">
        <v>20370</v>
      </c>
      <c r="G1602" s="89" t="s">
        <v>20371</v>
      </c>
      <c r="H1602" s="89" t="s">
        <v>19172</v>
      </c>
      <c r="I1602" s="89" t="s">
        <v>19173</v>
      </c>
      <c r="J1602" s="88" t="s">
        <v>19189</v>
      </c>
      <c r="K1602" s="88" t="s">
        <v>19374</v>
      </c>
      <c r="L1602" s="88" t="s">
        <v>19375</v>
      </c>
      <c r="M1602" s="89" t="s">
        <v>19376</v>
      </c>
      <c r="N1602" s="89" t="s">
        <v>575</v>
      </c>
      <c r="O1602" s="90">
        <v>45095</v>
      </c>
      <c r="P1602" s="90">
        <v>45095</v>
      </c>
      <c r="Q1602" s="90">
        <v>45095</v>
      </c>
      <c r="R1602" s="89">
        <v>834</v>
      </c>
      <c r="S1602" s="89">
        <v>2</v>
      </c>
      <c r="T1602" s="89" t="s">
        <v>19209</v>
      </c>
      <c r="U1602" s="89" t="s">
        <v>21429</v>
      </c>
      <c r="W1602" s="89" t="s">
        <v>3207</v>
      </c>
      <c r="X1602" s="89" t="s">
        <v>575</v>
      </c>
      <c r="Y1602" s="88" t="s">
        <v>21430</v>
      </c>
    </row>
    <row r="1603" spans="1:25" x14ac:dyDescent="0.3">
      <c r="A1603" s="84" t="str">
        <f t="shared" ref="A1603:A1666" si="25">TRIM(D1603)</f>
        <v>cneal</v>
      </c>
      <c r="B1603" s="88" t="s">
        <v>21405</v>
      </c>
      <c r="C1603" s="89" t="s">
        <v>21406</v>
      </c>
      <c r="D1603" s="89" t="s">
        <v>21407</v>
      </c>
      <c r="E1603" s="89" t="s">
        <v>19036</v>
      </c>
      <c r="F1603" s="88" t="s">
        <v>19236</v>
      </c>
      <c r="G1603" s="89" t="s">
        <v>19032</v>
      </c>
      <c r="H1603" s="89" t="s">
        <v>19227</v>
      </c>
      <c r="I1603" s="89" t="s">
        <v>19173</v>
      </c>
      <c r="J1603" s="88" t="s">
        <v>19189</v>
      </c>
      <c r="K1603" s="88" t="s">
        <v>19273</v>
      </c>
      <c r="L1603" s="88" t="s">
        <v>19274</v>
      </c>
      <c r="M1603" s="89" t="s">
        <v>7733</v>
      </c>
      <c r="N1603" s="89" t="s">
        <v>328</v>
      </c>
      <c r="O1603" s="90">
        <v>45137</v>
      </c>
      <c r="P1603" s="90">
        <v>45137</v>
      </c>
      <c r="Q1603" s="90">
        <v>45137</v>
      </c>
      <c r="R1603" s="89">
        <v>792</v>
      </c>
      <c r="S1603" s="89">
        <v>2</v>
      </c>
      <c r="T1603" s="89" t="s">
        <v>19209</v>
      </c>
      <c r="U1603" s="89" t="s">
        <v>12516</v>
      </c>
      <c r="W1603" s="89" t="s">
        <v>12517</v>
      </c>
      <c r="X1603" s="89" t="s">
        <v>328</v>
      </c>
      <c r="Y1603" s="88" t="s">
        <v>12518</v>
      </c>
    </row>
    <row r="1604" spans="1:25" x14ac:dyDescent="0.3">
      <c r="A1604" s="84" t="str">
        <f t="shared" si="25"/>
        <v>mswezey</v>
      </c>
      <c r="B1604" s="88" t="s">
        <v>27292</v>
      </c>
      <c r="C1604" s="89" t="s">
        <v>27293</v>
      </c>
      <c r="D1604" s="89" t="s">
        <v>27294</v>
      </c>
      <c r="E1604" s="89" t="s">
        <v>19170</v>
      </c>
      <c r="F1604" s="88" t="s">
        <v>19215</v>
      </c>
      <c r="G1604" s="89" t="s">
        <v>19033</v>
      </c>
      <c r="H1604" s="89" t="s">
        <v>19172</v>
      </c>
      <c r="I1604" s="89" t="s">
        <v>19173</v>
      </c>
      <c r="J1604" s="88" t="s">
        <v>19174</v>
      </c>
      <c r="K1604" s="88" t="s">
        <v>19802</v>
      </c>
      <c r="L1604" s="88" t="s">
        <v>19803</v>
      </c>
      <c r="M1604" s="89" t="s">
        <v>19804</v>
      </c>
      <c r="N1604" s="89" t="s">
        <v>549</v>
      </c>
      <c r="O1604" s="90">
        <v>45151</v>
      </c>
      <c r="P1604" s="90">
        <v>45151</v>
      </c>
      <c r="Q1604" s="90">
        <v>45151</v>
      </c>
      <c r="R1604" s="89">
        <v>778</v>
      </c>
      <c r="S1604" s="89">
        <v>2</v>
      </c>
      <c r="T1604" s="89" t="s">
        <v>19209</v>
      </c>
      <c r="U1604" s="89" t="s">
        <v>27295</v>
      </c>
      <c r="W1604" s="89" t="s">
        <v>2925</v>
      </c>
      <c r="X1604" s="89" t="s">
        <v>2926</v>
      </c>
      <c r="Y1604" s="88" t="s">
        <v>27296</v>
      </c>
    </row>
    <row r="1605" spans="1:25" x14ac:dyDescent="0.3">
      <c r="A1605" s="84" t="str">
        <f t="shared" si="25"/>
        <v>jsauced</v>
      </c>
      <c r="B1605" s="88" t="s">
        <v>25463</v>
      </c>
      <c r="C1605" s="89" t="s">
        <v>25464</v>
      </c>
      <c r="D1605" s="89" t="s">
        <v>25465</v>
      </c>
      <c r="E1605" s="89" t="s">
        <v>19170</v>
      </c>
      <c r="F1605" s="88" t="s">
        <v>19226</v>
      </c>
      <c r="G1605" s="89" t="s">
        <v>19031</v>
      </c>
      <c r="H1605" s="89" t="s">
        <v>19227</v>
      </c>
      <c r="I1605" s="89" t="s">
        <v>19173</v>
      </c>
      <c r="J1605" s="88" t="s">
        <v>19174</v>
      </c>
      <c r="K1605" s="88" t="s">
        <v>19258</v>
      </c>
      <c r="L1605" s="88" t="s">
        <v>19259</v>
      </c>
      <c r="M1605" s="89" t="s">
        <v>19260</v>
      </c>
      <c r="N1605" s="89" t="s">
        <v>279</v>
      </c>
      <c r="O1605" s="90">
        <v>45175</v>
      </c>
      <c r="P1605" s="90">
        <v>45175</v>
      </c>
      <c r="Q1605" s="90">
        <v>45175</v>
      </c>
      <c r="R1605" s="89">
        <v>754</v>
      </c>
      <c r="S1605" s="89">
        <v>2</v>
      </c>
      <c r="T1605" s="89" t="s">
        <v>19209</v>
      </c>
      <c r="U1605" s="89" t="s">
        <v>25466</v>
      </c>
      <c r="W1605" s="89" t="s">
        <v>4284</v>
      </c>
      <c r="X1605" s="89" t="s">
        <v>279</v>
      </c>
      <c r="Y1605" s="88" t="s">
        <v>25467</v>
      </c>
    </row>
    <row r="1606" spans="1:25" x14ac:dyDescent="0.3">
      <c r="A1606" s="84" t="str">
        <f t="shared" si="25"/>
        <v>geverha</v>
      </c>
      <c r="B1606" s="88" t="s">
        <v>23302</v>
      </c>
      <c r="C1606" s="89" t="s">
        <v>23303</v>
      </c>
      <c r="D1606" s="89" t="s">
        <v>23304</v>
      </c>
      <c r="E1606" s="89" t="s">
        <v>19036</v>
      </c>
      <c r="F1606" s="88" t="s">
        <v>19171</v>
      </c>
      <c r="G1606" s="89" t="s">
        <v>19029</v>
      </c>
      <c r="H1606" s="89" t="s">
        <v>19172</v>
      </c>
      <c r="I1606" s="89" t="s">
        <v>19173</v>
      </c>
      <c r="J1606" s="88" t="s">
        <v>19189</v>
      </c>
      <c r="K1606" s="88" t="s">
        <v>19273</v>
      </c>
      <c r="L1606" s="88" t="s">
        <v>19274</v>
      </c>
      <c r="M1606" s="89" t="s">
        <v>7733</v>
      </c>
      <c r="N1606" s="89" t="s">
        <v>328</v>
      </c>
      <c r="O1606" s="90">
        <v>45186</v>
      </c>
      <c r="P1606" s="90">
        <v>45186</v>
      </c>
      <c r="Q1606" s="90">
        <v>45186</v>
      </c>
      <c r="R1606" s="89">
        <v>743</v>
      </c>
      <c r="S1606" s="89">
        <v>2</v>
      </c>
      <c r="T1606" s="89" t="s">
        <v>19209</v>
      </c>
      <c r="U1606" s="89" t="s">
        <v>23305</v>
      </c>
      <c r="W1606" s="89" t="s">
        <v>23306</v>
      </c>
      <c r="X1606" s="89" t="s">
        <v>416</v>
      </c>
      <c r="Y1606" s="88" t="s">
        <v>23307</v>
      </c>
    </row>
    <row r="1607" spans="1:25" x14ac:dyDescent="0.3">
      <c r="A1607" s="84" t="str">
        <f t="shared" si="25"/>
        <v>mnawaze</v>
      </c>
      <c r="B1607" s="88" t="s">
        <v>27029</v>
      </c>
      <c r="C1607" s="89" t="s">
        <v>27030</v>
      </c>
      <c r="D1607" s="89" t="s">
        <v>27031</v>
      </c>
      <c r="E1607" s="89" t="s">
        <v>5630</v>
      </c>
      <c r="F1607" s="88" t="s">
        <v>19171</v>
      </c>
      <c r="G1607" s="89" t="s">
        <v>19029</v>
      </c>
      <c r="H1607" s="89" t="s">
        <v>19172</v>
      </c>
      <c r="I1607" s="89" t="s">
        <v>19173</v>
      </c>
      <c r="J1607" s="88" t="s">
        <v>19174</v>
      </c>
      <c r="K1607" s="88" t="s">
        <v>19175</v>
      </c>
      <c r="L1607" s="88" t="s">
        <v>19182</v>
      </c>
      <c r="M1607" s="89" t="s">
        <v>9597</v>
      </c>
      <c r="N1607" s="89" t="s">
        <v>219</v>
      </c>
      <c r="O1607" s="90">
        <v>45193</v>
      </c>
      <c r="P1607" s="90">
        <v>45193</v>
      </c>
      <c r="Q1607" s="90">
        <v>45193</v>
      </c>
      <c r="R1607" s="89">
        <v>736</v>
      </c>
      <c r="S1607" s="89">
        <v>2</v>
      </c>
      <c r="T1607" s="89" t="s">
        <v>19209</v>
      </c>
      <c r="U1607" s="89" t="s">
        <v>27032</v>
      </c>
      <c r="V1607" s="89" t="s">
        <v>6164</v>
      </c>
      <c r="W1607" s="89" t="s">
        <v>6165</v>
      </c>
      <c r="X1607" s="89" t="s">
        <v>219</v>
      </c>
      <c r="Y1607" s="88" t="s">
        <v>6166</v>
      </c>
    </row>
    <row r="1608" spans="1:25" x14ac:dyDescent="0.3">
      <c r="A1608" s="84" t="str">
        <f t="shared" si="25"/>
        <v>rramos</v>
      </c>
      <c r="B1608" s="88" t="s">
        <v>28608</v>
      </c>
      <c r="C1608" s="89" t="s">
        <v>28609</v>
      </c>
      <c r="D1608" s="89" t="s">
        <v>28610</v>
      </c>
      <c r="E1608" s="89" t="s">
        <v>19170</v>
      </c>
      <c r="F1608" s="88" t="s">
        <v>20370</v>
      </c>
      <c r="G1608" s="89" t="s">
        <v>20371</v>
      </c>
      <c r="H1608" s="89" t="s">
        <v>19172</v>
      </c>
      <c r="I1608" s="89" t="s">
        <v>19173</v>
      </c>
      <c r="J1608" s="88" t="s">
        <v>19174</v>
      </c>
      <c r="K1608" s="88" t="s">
        <v>19245</v>
      </c>
      <c r="L1608" s="88" t="s">
        <v>20002</v>
      </c>
      <c r="M1608" s="89" t="s">
        <v>19319</v>
      </c>
      <c r="N1608" s="89" t="s">
        <v>1675</v>
      </c>
      <c r="O1608" s="90">
        <v>45200</v>
      </c>
      <c r="P1608" s="90">
        <v>45200</v>
      </c>
      <c r="Q1608" s="90">
        <v>45200</v>
      </c>
      <c r="R1608" s="89">
        <v>729</v>
      </c>
      <c r="S1608" s="89">
        <v>1</v>
      </c>
      <c r="T1608" s="89" t="s">
        <v>19209</v>
      </c>
      <c r="U1608" s="89" t="s">
        <v>28611</v>
      </c>
      <c r="W1608" s="89" t="s">
        <v>232</v>
      </c>
      <c r="X1608" s="89" t="s">
        <v>1675</v>
      </c>
      <c r="Y1608" s="88" t="s">
        <v>28612</v>
      </c>
    </row>
    <row r="1609" spans="1:25" x14ac:dyDescent="0.3">
      <c r="A1609" s="84" t="str">
        <f t="shared" si="25"/>
        <v>akovace</v>
      </c>
      <c r="B1609" s="88" t="s">
        <v>19834</v>
      </c>
      <c r="C1609" s="89" t="s">
        <v>19835</v>
      </c>
      <c r="D1609" s="89" t="s">
        <v>19836</v>
      </c>
      <c r="E1609" s="89" t="s">
        <v>19170</v>
      </c>
      <c r="F1609" s="88" t="s">
        <v>19181</v>
      </c>
      <c r="G1609" s="89" t="s">
        <v>19030</v>
      </c>
      <c r="H1609" s="89" t="s">
        <v>19172</v>
      </c>
      <c r="I1609" s="89" t="s">
        <v>19173</v>
      </c>
      <c r="J1609" s="88" t="s">
        <v>19189</v>
      </c>
      <c r="K1609" s="88" t="s">
        <v>19345</v>
      </c>
      <c r="L1609" s="88" t="s">
        <v>19837</v>
      </c>
      <c r="M1609" s="89" t="s">
        <v>6275</v>
      </c>
      <c r="N1609" s="89" t="s">
        <v>318</v>
      </c>
      <c r="O1609" s="90">
        <v>45207</v>
      </c>
      <c r="P1609" s="90">
        <v>45207</v>
      </c>
      <c r="Q1609" s="90">
        <v>45207</v>
      </c>
      <c r="R1609" s="89">
        <v>722</v>
      </c>
      <c r="S1609" s="89">
        <v>1</v>
      </c>
      <c r="T1609" s="89" t="s">
        <v>19209</v>
      </c>
      <c r="U1609" s="89" t="s">
        <v>19838</v>
      </c>
      <c r="W1609" s="89" t="s">
        <v>4174</v>
      </c>
      <c r="X1609" s="89" t="s">
        <v>318</v>
      </c>
      <c r="Y1609" s="88" t="s">
        <v>10395</v>
      </c>
    </row>
    <row r="1610" spans="1:25" x14ac:dyDescent="0.3">
      <c r="A1610" s="84" t="str">
        <f t="shared" si="25"/>
        <v>gsander</v>
      </c>
      <c r="B1610" s="88" t="s">
        <v>23492</v>
      </c>
      <c r="C1610" s="89" t="s">
        <v>23493</v>
      </c>
      <c r="D1610" s="89" t="s">
        <v>23494</v>
      </c>
      <c r="E1610" s="89" t="s">
        <v>19170</v>
      </c>
      <c r="F1610" s="88" t="s">
        <v>19171</v>
      </c>
      <c r="G1610" s="89" t="s">
        <v>19029</v>
      </c>
      <c r="H1610" s="89" t="s">
        <v>19172</v>
      </c>
      <c r="I1610" s="89" t="s">
        <v>19173</v>
      </c>
      <c r="J1610" s="88" t="s">
        <v>19189</v>
      </c>
      <c r="K1610" s="88" t="s">
        <v>19190</v>
      </c>
      <c r="L1610" s="88" t="s">
        <v>19191</v>
      </c>
      <c r="M1610" s="89" t="s">
        <v>19192</v>
      </c>
      <c r="N1610" s="89" t="s">
        <v>297</v>
      </c>
      <c r="O1610" s="90">
        <v>45221</v>
      </c>
      <c r="P1610" s="90">
        <v>45221</v>
      </c>
      <c r="Q1610" s="90">
        <v>45221</v>
      </c>
      <c r="R1610" s="89">
        <v>708</v>
      </c>
      <c r="S1610" s="89">
        <v>1</v>
      </c>
      <c r="T1610" s="89" t="s">
        <v>19209</v>
      </c>
      <c r="U1610" s="89" t="s">
        <v>23495</v>
      </c>
      <c r="W1610" s="89" t="s">
        <v>23496</v>
      </c>
      <c r="X1610" s="89" t="s">
        <v>297</v>
      </c>
      <c r="Y1610" s="88" t="s">
        <v>23497</v>
      </c>
    </row>
    <row r="1611" spans="1:25" x14ac:dyDescent="0.3">
      <c r="A1611" s="84" t="str">
        <f t="shared" si="25"/>
        <v>xgamboa</v>
      </c>
      <c r="B1611" s="88" t="s">
        <v>30364</v>
      </c>
      <c r="C1611" s="89" t="s">
        <v>30365</v>
      </c>
      <c r="D1611" s="89" t="s">
        <v>30366</v>
      </c>
      <c r="E1611" s="89" t="s">
        <v>5630</v>
      </c>
      <c r="F1611" s="88" t="s">
        <v>19181</v>
      </c>
      <c r="G1611" s="89" t="s">
        <v>19030</v>
      </c>
      <c r="H1611" s="89" t="s">
        <v>19172</v>
      </c>
      <c r="I1611" s="89" t="s">
        <v>19173</v>
      </c>
      <c r="J1611" s="88" t="s">
        <v>19174</v>
      </c>
      <c r="K1611" s="88" t="s">
        <v>19716</v>
      </c>
      <c r="L1611" s="88" t="s">
        <v>19717</v>
      </c>
      <c r="M1611" s="89" t="s">
        <v>5847</v>
      </c>
      <c r="N1611" s="89" t="s">
        <v>279</v>
      </c>
      <c r="O1611" s="90">
        <v>45221</v>
      </c>
      <c r="P1611" s="90">
        <v>45221</v>
      </c>
      <c r="Q1611" s="90">
        <v>45221</v>
      </c>
      <c r="R1611" s="89">
        <v>708</v>
      </c>
      <c r="S1611" s="89">
        <v>1</v>
      </c>
      <c r="T1611" s="89" t="s">
        <v>19209</v>
      </c>
      <c r="U1611" s="89" t="s">
        <v>30367</v>
      </c>
      <c r="V1611" s="89" t="s">
        <v>30368</v>
      </c>
      <c r="W1611" s="89" t="s">
        <v>7733</v>
      </c>
      <c r="X1611" s="89" t="s">
        <v>279</v>
      </c>
      <c r="Y1611" s="88" t="s">
        <v>17372</v>
      </c>
    </row>
    <row r="1612" spans="1:25" x14ac:dyDescent="0.3">
      <c r="A1612" s="84" t="str">
        <f t="shared" si="25"/>
        <v>egarden</v>
      </c>
      <c r="B1612" s="88" t="s">
        <v>22745</v>
      </c>
      <c r="C1612" s="89" t="s">
        <v>22746</v>
      </c>
      <c r="D1612" s="89" t="s">
        <v>22747</v>
      </c>
      <c r="E1612" s="89" t="s">
        <v>19170</v>
      </c>
      <c r="F1612" s="88" t="s">
        <v>19181</v>
      </c>
      <c r="G1612" s="89" t="s">
        <v>19030</v>
      </c>
      <c r="H1612" s="89" t="s">
        <v>19172</v>
      </c>
      <c r="I1612" s="89" t="s">
        <v>19173</v>
      </c>
      <c r="J1612" s="88" t="s">
        <v>19189</v>
      </c>
      <c r="K1612" s="88" t="s">
        <v>19471</v>
      </c>
      <c r="L1612" s="88" t="s">
        <v>20722</v>
      </c>
      <c r="M1612" s="89" t="s">
        <v>20723</v>
      </c>
      <c r="N1612" s="89" t="s">
        <v>719</v>
      </c>
      <c r="O1612" s="90">
        <v>45228</v>
      </c>
      <c r="P1612" s="90">
        <v>45228</v>
      </c>
      <c r="Q1612" s="90">
        <v>45228</v>
      </c>
      <c r="R1612" s="89">
        <v>701</v>
      </c>
      <c r="S1612" s="89">
        <v>1</v>
      </c>
      <c r="T1612" s="89" t="s">
        <v>19209</v>
      </c>
      <c r="U1612" s="89" t="s">
        <v>22748</v>
      </c>
      <c r="V1612" s="89" t="s">
        <v>22749</v>
      </c>
      <c r="W1612" s="89" t="s">
        <v>22750</v>
      </c>
      <c r="X1612" s="89" t="s">
        <v>719</v>
      </c>
      <c r="Y1612" s="88" t="s">
        <v>22751</v>
      </c>
    </row>
    <row r="1613" spans="1:25" x14ac:dyDescent="0.3">
      <c r="A1613" s="84" t="str">
        <f t="shared" si="25"/>
        <v>dmyers</v>
      </c>
      <c r="B1613" s="88" t="s">
        <v>22282</v>
      </c>
      <c r="C1613" s="89" t="s">
        <v>22283</v>
      </c>
      <c r="D1613" s="89" t="s">
        <v>22284</v>
      </c>
      <c r="E1613" s="89" t="s">
        <v>5630</v>
      </c>
      <c r="F1613" s="88" t="s">
        <v>19171</v>
      </c>
      <c r="G1613" s="89" t="s">
        <v>19029</v>
      </c>
      <c r="H1613" s="89" t="s">
        <v>19172</v>
      </c>
      <c r="I1613" s="89" t="s">
        <v>19173</v>
      </c>
      <c r="J1613" s="88" t="s">
        <v>19174</v>
      </c>
      <c r="K1613" s="88" t="s">
        <v>19401</v>
      </c>
      <c r="L1613" s="88" t="s">
        <v>19764</v>
      </c>
      <c r="M1613" s="89" t="s">
        <v>8645</v>
      </c>
      <c r="N1613" s="89" t="s">
        <v>407</v>
      </c>
      <c r="O1613" s="90">
        <v>45242</v>
      </c>
      <c r="P1613" s="90">
        <v>45242</v>
      </c>
      <c r="Q1613" s="90">
        <v>45242</v>
      </c>
      <c r="R1613" s="89">
        <v>687</v>
      </c>
      <c r="S1613" s="89">
        <v>1</v>
      </c>
      <c r="T1613" s="89" t="s">
        <v>19209</v>
      </c>
      <c r="U1613" s="89" t="s">
        <v>22285</v>
      </c>
      <c r="W1613" s="89" t="s">
        <v>3599</v>
      </c>
      <c r="X1613" s="89" t="s">
        <v>407</v>
      </c>
      <c r="Y1613" s="88" t="s">
        <v>22286</v>
      </c>
    </row>
    <row r="1614" spans="1:25" x14ac:dyDescent="0.3">
      <c r="A1614" s="84" t="str">
        <f t="shared" si="25"/>
        <v>pwelliv</v>
      </c>
      <c r="B1614" s="88" t="s">
        <v>27969</v>
      </c>
      <c r="C1614" s="89" t="s">
        <v>27970</v>
      </c>
      <c r="D1614" s="89" t="s">
        <v>27971</v>
      </c>
      <c r="E1614" s="89" t="s">
        <v>5630</v>
      </c>
      <c r="F1614" s="88" t="s">
        <v>19215</v>
      </c>
      <c r="G1614" s="89" t="s">
        <v>19033</v>
      </c>
      <c r="H1614" s="89" t="s">
        <v>19172</v>
      </c>
      <c r="I1614" s="89" t="s">
        <v>19173</v>
      </c>
      <c r="J1614" s="88" t="s">
        <v>19174</v>
      </c>
      <c r="K1614" s="88" t="s">
        <v>19802</v>
      </c>
      <c r="L1614" s="88" t="s">
        <v>19803</v>
      </c>
      <c r="M1614" s="89" t="s">
        <v>19804</v>
      </c>
      <c r="N1614" s="89" t="s">
        <v>549</v>
      </c>
      <c r="O1614" s="90">
        <v>45305</v>
      </c>
      <c r="P1614" s="90">
        <v>45305</v>
      </c>
      <c r="Q1614" s="90">
        <v>45305</v>
      </c>
      <c r="R1614" s="89">
        <v>624</v>
      </c>
      <c r="S1614" s="89">
        <v>1</v>
      </c>
      <c r="T1614" s="89" t="s">
        <v>19209</v>
      </c>
      <c r="U1614" s="89" t="s">
        <v>17689</v>
      </c>
      <c r="W1614" s="89" t="s">
        <v>17690</v>
      </c>
      <c r="X1614" s="89" t="s">
        <v>549</v>
      </c>
      <c r="Y1614" s="88" t="s">
        <v>17691</v>
      </c>
    </row>
    <row r="1615" spans="1:25" x14ac:dyDescent="0.3">
      <c r="A1615" s="84" t="str">
        <f t="shared" si="25"/>
        <v>oslayto</v>
      </c>
      <c r="B1615" s="88" t="s">
        <v>27709</v>
      </c>
      <c r="C1615" s="89" t="s">
        <v>27710</v>
      </c>
      <c r="D1615" s="89" t="s">
        <v>27711</v>
      </c>
      <c r="E1615" s="89" t="s">
        <v>19170</v>
      </c>
      <c r="F1615" s="88" t="s">
        <v>19236</v>
      </c>
      <c r="G1615" s="89" t="s">
        <v>19032</v>
      </c>
      <c r="H1615" s="89" t="s">
        <v>19227</v>
      </c>
      <c r="I1615" s="89" t="s">
        <v>19173</v>
      </c>
      <c r="J1615" s="88" t="s">
        <v>19189</v>
      </c>
      <c r="K1615" s="88" t="s">
        <v>19471</v>
      </c>
      <c r="L1615" s="88" t="s">
        <v>20722</v>
      </c>
      <c r="M1615" s="89" t="s">
        <v>20723</v>
      </c>
      <c r="N1615" s="89" t="s">
        <v>719</v>
      </c>
      <c r="O1615" s="90">
        <v>45319</v>
      </c>
      <c r="P1615" s="90">
        <v>45319</v>
      </c>
      <c r="Q1615" s="90">
        <v>45319</v>
      </c>
      <c r="R1615" s="89">
        <v>610</v>
      </c>
      <c r="S1615" s="89">
        <v>1</v>
      </c>
      <c r="T1615" s="89" t="s">
        <v>19209</v>
      </c>
      <c r="U1615" s="89" t="s">
        <v>27712</v>
      </c>
      <c r="W1615" s="89" t="s">
        <v>27713</v>
      </c>
      <c r="X1615" s="89" t="s">
        <v>719</v>
      </c>
      <c r="Y1615" s="88" t="s">
        <v>27714</v>
      </c>
    </row>
    <row r="1616" spans="1:25" x14ac:dyDescent="0.3">
      <c r="A1616" s="84" t="str">
        <f t="shared" si="25"/>
        <v>swest</v>
      </c>
      <c r="B1616" s="88" t="s">
        <v>29407</v>
      </c>
      <c r="C1616" s="89" t="s">
        <v>29408</v>
      </c>
      <c r="D1616" s="89" t="s">
        <v>29409</v>
      </c>
      <c r="E1616" s="89" t="s">
        <v>5630</v>
      </c>
      <c r="F1616" s="88" t="s">
        <v>19171</v>
      </c>
      <c r="G1616" s="89" t="s">
        <v>19029</v>
      </c>
      <c r="H1616" s="89" t="s">
        <v>19172</v>
      </c>
      <c r="I1616" s="89" t="s">
        <v>19173</v>
      </c>
      <c r="J1616" s="88" t="s">
        <v>19174</v>
      </c>
      <c r="K1616" s="88" t="s">
        <v>19175</v>
      </c>
      <c r="L1616" s="88" t="s">
        <v>19182</v>
      </c>
      <c r="M1616" s="89" t="s">
        <v>9597</v>
      </c>
      <c r="N1616" s="89" t="s">
        <v>219</v>
      </c>
      <c r="O1616" s="90">
        <v>45410</v>
      </c>
      <c r="P1616" s="90">
        <v>45410</v>
      </c>
      <c r="Q1616" s="90">
        <v>45410</v>
      </c>
      <c r="R1616" s="89">
        <v>519</v>
      </c>
      <c r="S1616" s="89">
        <v>1</v>
      </c>
      <c r="T1616" s="89" t="s">
        <v>19209</v>
      </c>
      <c r="U1616" s="89" t="s">
        <v>31114</v>
      </c>
      <c r="W1616" s="89" t="s">
        <v>29411</v>
      </c>
      <c r="X1616" s="89" t="s">
        <v>219</v>
      </c>
      <c r="Y1616" s="88" t="s">
        <v>29412</v>
      </c>
    </row>
    <row r="1617" spans="1:25" x14ac:dyDescent="0.3">
      <c r="A1617" s="84" t="str">
        <f t="shared" si="25"/>
        <v>kbryan1</v>
      </c>
      <c r="B1617" s="88" t="s">
        <v>25813</v>
      </c>
      <c r="C1617" s="89" t="s">
        <v>25814</v>
      </c>
      <c r="D1617" s="89" t="s">
        <v>25815</v>
      </c>
      <c r="E1617" s="89" t="s">
        <v>19170</v>
      </c>
      <c r="F1617" s="88" t="s">
        <v>19386</v>
      </c>
      <c r="G1617" s="89" t="s">
        <v>19387</v>
      </c>
      <c r="H1617" s="89" t="s">
        <v>19172</v>
      </c>
      <c r="I1617" s="89" t="s">
        <v>19173</v>
      </c>
      <c r="J1617" s="88" t="s">
        <v>19189</v>
      </c>
      <c r="K1617" s="88" t="s">
        <v>19374</v>
      </c>
      <c r="L1617" s="88" t="s">
        <v>19375</v>
      </c>
      <c r="M1617" s="89" t="s">
        <v>19376</v>
      </c>
      <c r="N1617" s="89" t="s">
        <v>575</v>
      </c>
      <c r="O1617" s="90">
        <v>45452</v>
      </c>
      <c r="P1617" s="90">
        <v>45452</v>
      </c>
      <c r="Q1617" s="90">
        <v>45452</v>
      </c>
      <c r="R1617" s="89">
        <v>477</v>
      </c>
      <c r="S1617" s="89">
        <v>1</v>
      </c>
      <c r="T1617" s="89" t="s">
        <v>19209</v>
      </c>
      <c r="U1617" s="89" t="s">
        <v>25816</v>
      </c>
      <c r="W1617" s="89" t="s">
        <v>922</v>
      </c>
      <c r="X1617" s="89" t="s">
        <v>575</v>
      </c>
      <c r="Y1617" s="88" t="s">
        <v>20750</v>
      </c>
    </row>
    <row r="1618" spans="1:25" x14ac:dyDescent="0.3">
      <c r="A1618" s="84" t="str">
        <f t="shared" si="25"/>
        <v>gascenc</v>
      </c>
      <c r="B1618" s="88" t="s">
        <v>23252</v>
      </c>
      <c r="C1618" s="89" t="s">
        <v>23253</v>
      </c>
      <c r="D1618" s="89" t="s">
        <v>23254</v>
      </c>
      <c r="E1618" s="89" t="s">
        <v>5630</v>
      </c>
      <c r="F1618" s="88" t="s">
        <v>19171</v>
      </c>
      <c r="G1618" s="89" t="s">
        <v>19029</v>
      </c>
      <c r="H1618" s="89" t="s">
        <v>19172</v>
      </c>
      <c r="I1618" s="89" t="s">
        <v>19173</v>
      </c>
      <c r="J1618" s="88" t="s">
        <v>19174</v>
      </c>
      <c r="K1618" s="88" t="s">
        <v>19207</v>
      </c>
      <c r="L1618" s="88" t="s">
        <v>19208</v>
      </c>
      <c r="M1618" s="89" t="s">
        <v>10249</v>
      </c>
      <c r="N1618" s="89" t="s">
        <v>219</v>
      </c>
      <c r="O1618" s="90">
        <v>45473</v>
      </c>
      <c r="P1618" s="90">
        <v>45473</v>
      </c>
      <c r="Q1618" s="90">
        <v>45473</v>
      </c>
      <c r="R1618" s="89">
        <v>456</v>
      </c>
      <c r="S1618" s="89">
        <v>1</v>
      </c>
      <c r="T1618" s="89" t="s">
        <v>19209</v>
      </c>
      <c r="U1618" s="89" t="s">
        <v>23255</v>
      </c>
      <c r="W1618" s="89" t="s">
        <v>21916</v>
      </c>
      <c r="X1618" s="89" t="s">
        <v>219</v>
      </c>
      <c r="Y1618" s="88" t="s">
        <v>14463</v>
      </c>
    </row>
    <row r="1619" spans="1:25" x14ac:dyDescent="0.3">
      <c r="A1619" s="84" t="str">
        <f t="shared" si="25"/>
        <v>tayers</v>
      </c>
      <c r="B1619" s="88" t="s">
        <v>29460</v>
      </c>
      <c r="C1619" s="89" t="s">
        <v>29461</v>
      </c>
      <c r="D1619" s="89" t="s">
        <v>29462</v>
      </c>
      <c r="E1619" s="89" t="s">
        <v>19170</v>
      </c>
      <c r="F1619" s="88" t="s">
        <v>19171</v>
      </c>
      <c r="G1619" s="89" t="s">
        <v>19029</v>
      </c>
      <c r="H1619" s="89" t="s">
        <v>19172</v>
      </c>
      <c r="I1619" s="89" t="s">
        <v>19173</v>
      </c>
      <c r="J1619" s="88" t="s">
        <v>19174</v>
      </c>
      <c r="K1619" s="88" t="s">
        <v>19802</v>
      </c>
      <c r="L1619" s="88" t="s">
        <v>19803</v>
      </c>
      <c r="M1619" s="89" t="s">
        <v>19804</v>
      </c>
      <c r="N1619" s="89" t="s">
        <v>549</v>
      </c>
      <c r="O1619" s="90">
        <v>45571</v>
      </c>
      <c r="P1619" s="90">
        <v>45571</v>
      </c>
      <c r="Q1619" s="90">
        <v>45571</v>
      </c>
      <c r="R1619" s="89">
        <v>358</v>
      </c>
      <c r="S1619" s="89">
        <v>0</v>
      </c>
      <c r="T1619" s="89" t="s">
        <v>19176</v>
      </c>
      <c r="U1619" s="89" t="s">
        <v>29463</v>
      </c>
      <c r="W1619" s="89" t="s">
        <v>29464</v>
      </c>
      <c r="X1619" s="89" t="s">
        <v>549</v>
      </c>
      <c r="Y1619" s="88" t="s">
        <v>29465</v>
      </c>
    </row>
    <row r="1620" spans="1:25" x14ac:dyDescent="0.3">
      <c r="A1620" s="84" t="str">
        <f t="shared" si="25"/>
        <v>vingram</v>
      </c>
      <c r="B1620" s="88" t="s">
        <v>30005</v>
      </c>
      <c r="C1620" s="89" t="s">
        <v>30006</v>
      </c>
      <c r="D1620" s="89" t="s">
        <v>30007</v>
      </c>
      <c r="E1620" s="89" t="s">
        <v>19170</v>
      </c>
      <c r="F1620" s="88" t="s">
        <v>19171</v>
      </c>
      <c r="G1620" s="89" t="s">
        <v>19029</v>
      </c>
      <c r="H1620" s="89" t="s">
        <v>19172</v>
      </c>
      <c r="I1620" s="89" t="s">
        <v>19173</v>
      </c>
      <c r="J1620" s="88" t="s">
        <v>19189</v>
      </c>
      <c r="K1620" s="88" t="s">
        <v>19294</v>
      </c>
      <c r="L1620" s="88" t="s">
        <v>19295</v>
      </c>
      <c r="M1620" s="89" t="s">
        <v>19296</v>
      </c>
      <c r="N1620" s="89" t="s">
        <v>541</v>
      </c>
      <c r="O1620" s="90">
        <v>45571</v>
      </c>
      <c r="P1620" s="90">
        <v>45571</v>
      </c>
      <c r="Q1620" s="90">
        <v>45571</v>
      </c>
      <c r="R1620" s="89">
        <v>358</v>
      </c>
      <c r="S1620" s="89">
        <v>0</v>
      </c>
      <c r="T1620" s="89" t="s">
        <v>19176</v>
      </c>
      <c r="U1620" s="89" t="s">
        <v>30008</v>
      </c>
      <c r="W1620" s="89" t="s">
        <v>3587</v>
      </c>
      <c r="X1620" s="89" t="s">
        <v>541</v>
      </c>
      <c r="Y1620" s="88" t="s">
        <v>10028</v>
      </c>
    </row>
    <row r="1621" spans="1:25" x14ac:dyDescent="0.3">
      <c r="A1621" s="84" t="str">
        <f t="shared" si="25"/>
        <v>mgarrit</v>
      </c>
      <c r="B1621" s="88" t="s">
        <v>26759</v>
      </c>
      <c r="C1621" s="89" t="s">
        <v>26760</v>
      </c>
      <c r="D1621" s="89" t="s">
        <v>26761</v>
      </c>
      <c r="E1621" s="89" t="s">
        <v>19170</v>
      </c>
      <c r="F1621" s="88" t="s">
        <v>19171</v>
      </c>
      <c r="G1621" s="89" t="s">
        <v>19029</v>
      </c>
      <c r="H1621" s="89" t="s">
        <v>19172</v>
      </c>
      <c r="I1621" s="89" t="s">
        <v>19173</v>
      </c>
      <c r="J1621" s="88" t="s">
        <v>19189</v>
      </c>
      <c r="K1621" s="88" t="s">
        <v>19345</v>
      </c>
      <c r="L1621" s="88" t="s">
        <v>21190</v>
      </c>
      <c r="M1621" s="89" t="s">
        <v>9044</v>
      </c>
      <c r="N1621" s="89" t="s">
        <v>693</v>
      </c>
      <c r="O1621" s="90">
        <v>45571</v>
      </c>
      <c r="P1621" s="90">
        <v>45571</v>
      </c>
      <c r="Q1621" s="90">
        <v>45571</v>
      </c>
      <c r="R1621" s="89">
        <v>358</v>
      </c>
      <c r="S1621" s="89">
        <v>0</v>
      </c>
      <c r="T1621" s="89" t="s">
        <v>19176</v>
      </c>
      <c r="U1621" s="89" t="s">
        <v>26762</v>
      </c>
      <c r="W1621" s="89" t="s">
        <v>1846</v>
      </c>
      <c r="X1621" s="89" t="s">
        <v>693</v>
      </c>
      <c r="Y1621" s="88" t="s">
        <v>15583</v>
      </c>
    </row>
    <row r="1622" spans="1:25" x14ac:dyDescent="0.3">
      <c r="A1622" s="84" t="str">
        <f t="shared" si="25"/>
        <v>jandrew</v>
      </c>
      <c r="B1622" s="88" t="s">
        <v>24000</v>
      </c>
      <c r="C1622" s="89" t="s">
        <v>24001</v>
      </c>
      <c r="D1622" s="89" t="s">
        <v>24002</v>
      </c>
      <c r="E1622" s="89" t="s">
        <v>5630</v>
      </c>
      <c r="F1622" s="88" t="s">
        <v>19171</v>
      </c>
      <c r="G1622" s="89" t="s">
        <v>19029</v>
      </c>
      <c r="H1622" s="89" t="s">
        <v>19172</v>
      </c>
      <c r="I1622" s="89" t="s">
        <v>19173</v>
      </c>
      <c r="J1622" s="88" t="s">
        <v>19174</v>
      </c>
      <c r="K1622" s="88" t="s">
        <v>19245</v>
      </c>
      <c r="L1622" s="88" t="s">
        <v>20002</v>
      </c>
      <c r="M1622" s="89" t="s">
        <v>19319</v>
      </c>
      <c r="N1622" s="89" t="s">
        <v>1675</v>
      </c>
      <c r="O1622" s="90">
        <v>45585</v>
      </c>
      <c r="P1622" s="90">
        <v>45585</v>
      </c>
      <c r="Q1622" s="90">
        <v>45585</v>
      </c>
      <c r="R1622" s="89">
        <v>344</v>
      </c>
      <c r="S1622" s="89">
        <v>0</v>
      </c>
      <c r="T1622" s="89" t="s">
        <v>19176</v>
      </c>
      <c r="U1622" s="89" t="s">
        <v>24003</v>
      </c>
      <c r="W1622" s="89" t="s">
        <v>21977</v>
      </c>
      <c r="X1622" s="89" t="s">
        <v>1675</v>
      </c>
      <c r="Y1622" s="88" t="s">
        <v>8939</v>
      </c>
    </row>
    <row r="1623" spans="1:25" x14ac:dyDescent="0.3">
      <c r="A1623" s="84" t="str">
        <f t="shared" si="25"/>
        <v>bjohns0</v>
      </c>
      <c r="B1623" s="88" t="s">
        <v>20599</v>
      </c>
      <c r="C1623" s="89" t="s">
        <v>20600</v>
      </c>
      <c r="D1623" s="89" t="s">
        <v>20601</v>
      </c>
      <c r="E1623" s="89" t="s">
        <v>19170</v>
      </c>
      <c r="F1623" s="88" t="s">
        <v>20261</v>
      </c>
      <c r="G1623" s="89" t="s">
        <v>19039</v>
      </c>
      <c r="H1623" s="89" t="s">
        <v>19172</v>
      </c>
      <c r="I1623" s="89" t="s">
        <v>19173</v>
      </c>
      <c r="J1623" s="88" t="s">
        <v>19174</v>
      </c>
      <c r="K1623" s="88" t="s">
        <v>19579</v>
      </c>
      <c r="L1623" s="88" t="s">
        <v>19579</v>
      </c>
      <c r="M1623" s="89" t="s">
        <v>19580</v>
      </c>
      <c r="N1623" s="89" t="s">
        <v>1502</v>
      </c>
      <c r="O1623" s="90">
        <v>45599</v>
      </c>
      <c r="P1623" s="90">
        <v>45599</v>
      </c>
      <c r="Q1623" s="90">
        <v>45599</v>
      </c>
      <c r="R1623" s="89">
        <v>330</v>
      </c>
      <c r="S1623" s="89">
        <v>0</v>
      </c>
      <c r="T1623" s="89" t="s">
        <v>19176</v>
      </c>
      <c r="U1623" s="89" t="s">
        <v>20602</v>
      </c>
      <c r="W1623" s="89" t="s">
        <v>20603</v>
      </c>
      <c r="X1623" s="89" t="s">
        <v>1502</v>
      </c>
      <c r="Y1623" s="88" t="s">
        <v>20604</v>
      </c>
    </row>
    <row r="1624" spans="1:25" x14ac:dyDescent="0.3">
      <c r="A1624" s="84" t="str">
        <f t="shared" si="25"/>
        <v>djohnst</v>
      </c>
      <c r="B1624" s="88" t="s">
        <v>22070</v>
      </c>
      <c r="C1624" s="89" t="s">
        <v>22071</v>
      </c>
      <c r="D1624" s="89" t="s">
        <v>22072</v>
      </c>
      <c r="E1624" s="89" t="s">
        <v>19170</v>
      </c>
      <c r="F1624" s="88" t="s">
        <v>19181</v>
      </c>
      <c r="G1624" s="89" t="s">
        <v>19030</v>
      </c>
      <c r="H1624" s="89" t="s">
        <v>19172</v>
      </c>
      <c r="I1624" s="89" t="s">
        <v>19173</v>
      </c>
      <c r="J1624" s="88" t="s">
        <v>19174</v>
      </c>
      <c r="K1624" s="88" t="s">
        <v>19216</v>
      </c>
      <c r="L1624" s="88" t="s">
        <v>19217</v>
      </c>
      <c r="M1624" s="89" t="s">
        <v>19218</v>
      </c>
      <c r="N1624" s="89" t="s">
        <v>453</v>
      </c>
      <c r="O1624" s="90">
        <v>45634</v>
      </c>
      <c r="P1624" s="90">
        <v>45634</v>
      </c>
      <c r="Q1624" s="90">
        <v>45634</v>
      </c>
      <c r="R1624" s="89">
        <v>295</v>
      </c>
      <c r="S1624" s="89">
        <v>0</v>
      </c>
      <c r="T1624" s="89" t="s">
        <v>19176</v>
      </c>
      <c r="U1624" s="89" t="s">
        <v>22073</v>
      </c>
      <c r="W1624" s="89" t="s">
        <v>22074</v>
      </c>
      <c r="X1624" s="89" t="s">
        <v>453</v>
      </c>
      <c r="Y1624" s="88" t="s">
        <v>22075</v>
      </c>
    </row>
    <row r="1625" spans="1:25" x14ac:dyDescent="0.3">
      <c r="A1625" s="84" t="str">
        <f t="shared" si="25"/>
        <v>jrichar</v>
      </c>
      <c r="B1625" s="88" t="s">
        <v>25359</v>
      </c>
      <c r="C1625" s="89" t="s">
        <v>25360</v>
      </c>
      <c r="D1625" s="89" t="s">
        <v>25361</v>
      </c>
      <c r="E1625" s="89" t="s">
        <v>5630</v>
      </c>
      <c r="F1625" s="88" t="s">
        <v>19272</v>
      </c>
      <c r="G1625" s="89" t="s">
        <v>19048</v>
      </c>
      <c r="H1625" s="89" t="s">
        <v>19227</v>
      </c>
      <c r="I1625" s="89" t="s">
        <v>19173</v>
      </c>
      <c r="J1625" s="88" t="s">
        <v>19189</v>
      </c>
      <c r="K1625" s="88" t="s">
        <v>19190</v>
      </c>
      <c r="L1625" s="88" t="s">
        <v>19191</v>
      </c>
      <c r="M1625" s="89" t="s">
        <v>19192</v>
      </c>
      <c r="N1625" s="89" t="s">
        <v>297</v>
      </c>
      <c r="O1625" s="90">
        <v>45641</v>
      </c>
      <c r="P1625" s="90">
        <v>45641</v>
      </c>
      <c r="Q1625" s="90">
        <v>45641</v>
      </c>
      <c r="R1625" s="89">
        <v>288</v>
      </c>
      <c r="S1625" s="89">
        <v>0</v>
      </c>
      <c r="T1625" s="89" t="s">
        <v>19176</v>
      </c>
      <c r="U1625" s="89" t="s">
        <v>25362</v>
      </c>
      <c r="W1625" s="89" t="s">
        <v>25363</v>
      </c>
      <c r="X1625" s="89" t="s">
        <v>297</v>
      </c>
      <c r="Y1625" s="88" t="s">
        <v>25364</v>
      </c>
    </row>
    <row r="1626" spans="1:25" x14ac:dyDescent="0.3">
      <c r="A1626" s="84" t="str">
        <f t="shared" si="25"/>
        <v>jfield1</v>
      </c>
      <c r="B1626" s="88" t="s">
        <v>24452</v>
      </c>
      <c r="C1626" s="89" t="s">
        <v>24453</v>
      </c>
      <c r="D1626" s="89" t="s">
        <v>24454</v>
      </c>
      <c r="E1626" s="89" t="s">
        <v>5630</v>
      </c>
      <c r="F1626" s="88" t="s">
        <v>19171</v>
      </c>
      <c r="G1626" s="89" t="s">
        <v>19029</v>
      </c>
      <c r="H1626" s="89" t="s">
        <v>19172</v>
      </c>
      <c r="I1626" s="89" t="s">
        <v>19173</v>
      </c>
      <c r="J1626" s="88" t="s">
        <v>19174</v>
      </c>
      <c r="K1626" s="88" t="s">
        <v>19802</v>
      </c>
      <c r="L1626" s="88" t="s">
        <v>19803</v>
      </c>
      <c r="M1626" s="89" t="s">
        <v>19804</v>
      </c>
      <c r="N1626" s="89" t="s">
        <v>549</v>
      </c>
      <c r="O1626" s="90">
        <v>45662</v>
      </c>
      <c r="P1626" s="90">
        <v>45662</v>
      </c>
      <c r="Q1626" s="90">
        <v>45662</v>
      </c>
      <c r="R1626" s="89">
        <v>267</v>
      </c>
      <c r="S1626" s="89">
        <v>0</v>
      </c>
      <c r="T1626" s="89" t="s">
        <v>19176</v>
      </c>
      <c r="U1626" s="89" t="s">
        <v>24455</v>
      </c>
      <c r="W1626" s="89" t="s">
        <v>24456</v>
      </c>
      <c r="X1626" s="89" t="s">
        <v>2926</v>
      </c>
      <c r="Y1626" s="88" t="s">
        <v>12681</v>
      </c>
    </row>
    <row r="1627" spans="1:25" x14ac:dyDescent="0.3">
      <c r="A1627" s="84" t="str">
        <f t="shared" si="25"/>
        <v>mstanto</v>
      </c>
      <c r="B1627" s="88" t="s">
        <v>27275</v>
      </c>
      <c r="C1627" s="89" t="s">
        <v>27276</v>
      </c>
      <c r="D1627" s="89" t="s">
        <v>27277</v>
      </c>
      <c r="E1627" s="89" t="s">
        <v>19170</v>
      </c>
      <c r="F1627" s="88" t="s">
        <v>19632</v>
      </c>
      <c r="G1627" s="89" t="s">
        <v>19633</v>
      </c>
      <c r="H1627" s="89" t="s">
        <v>19172</v>
      </c>
      <c r="I1627" s="89" t="s">
        <v>19173</v>
      </c>
      <c r="J1627" s="88" t="s">
        <v>19189</v>
      </c>
      <c r="K1627" s="88" t="s">
        <v>19374</v>
      </c>
      <c r="L1627" s="88" t="s">
        <v>19375</v>
      </c>
      <c r="M1627" s="89" t="s">
        <v>19376</v>
      </c>
      <c r="N1627" s="89" t="s">
        <v>575</v>
      </c>
      <c r="O1627" s="90">
        <v>45704</v>
      </c>
      <c r="P1627" s="90">
        <v>45704</v>
      </c>
      <c r="Q1627" s="90">
        <v>45704</v>
      </c>
      <c r="R1627" s="89">
        <v>225</v>
      </c>
      <c r="S1627" s="89">
        <v>0</v>
      </c>
      <c r="T1627" s="89" t="s">
        <v>19176</v>
      </c>
      <c r="U1627" s="89" t="s">
        <v>27278</v>
      </c>
      <c r="V1627" s="89" t="s">
        <v>27279</v>
      </c>
      <c r="W1627" s="89" t="s">
        <v>1562</v>
      </c>
      <c r="X1627" s="89" t="s">
        <v>575</v>
      </c>
      <c r="Y1627" s="88" t="s">
        <v>27280</v>
      </c>
    </row>
    <row r="1628" spans="1:25" x14ac:dyDescent="0.3">
      <c r="A1628" s="84" t="str">
        <f t="shared" si="25"/>
        <v>taiello</v>
      </c>
      <c r="B1628" s="88" t="s">
        <v>29446</v>
      </c>
      <c r="C1628" s="89" t="s">
        <v>29447</v>
      </c>
      <c r="D1628" s="89" t="s">
        <v>29448</v>
      </c>
      <c r="E1628" s="89" t="s">
        <v>5630</v>
      </c>
      <c r="F1628" s="88" t="s">
        <v>19236</v>
      </c>
      <c r="G1628" s="89" t="s">
        <v>19032</v>
      </c>
      <c r="H1628" s="89" t="s">
        <v>19227</v>
      </c>
      <c r="I1628" s="89" t="s">
        <v>19173</v>
      </c>
      <c r="J1628" s="88" t="s">
        <v>19189</v>
      </c>
      <c r="K1628" s="88" t="s">
        <v>19294</v>
      </c>
      <c r="L1628" s="88" t="s">
        <v>19295</v>
      </c>
      <c r="M1628" s="89" t="s">
        <v>19296</v>
      </c>
      <c r="N1628" s="89" t="s">
        <v>541</v>
      </c>
      <c r="O1628" s="90">
        <v>45711</v>
      </c>
      <c r="P1628" s="90">
        <v>45711</v>
      </c>
      <c r="Q1628" s="90">
        <v>45711</v>
      </c>
      <c r="R1628" s="89">
        <v>218</v>
      </c>
      <c r="S1628" s="89">
        <v>0</v>
      </c>
      <c r="T1628" s="89" t="s">
        <v>19176</v>
      </c>
      <c r="U1628" s="89" t="s">
        <v>29449</v>
      </c>
      <c r="W1628" s="89" t="s">
        <v>29450</v>
      </c>
      <c r="X1628" s="89" t="s">
        <v>619</v>
      </c>
      <c r="Y1628" s="88" t="s">
        <v>29451</v>
      </c>
    </row>
    <row r="1629" spans="1:25" x14ac:dyDescent="0.3">
      <c r="A1629" s="84" t="str">
        <f t="shared" si="25"/>
        <v>cfelts</v>
      </c>
      <c r="B1629" s="88" t="s">
        <v>21087</v>
      </c>
      <c r="C1629" s="89" t="s">
        <v>21088</v>
      </c>
      <c r="D1629" s="89" t="s">
        <v>21089</v>
      </c>
      <c r="E1629" s="89" t="s">
        <v>5630</v>
      </c>
      <c r="F1629" s="88" t="s">
        <v>19171</v>
      </c>
      <c r="G1629" s="89" t="s">
        <v>19029</v>
      </c>
      <c r="H1629" s="89" t="s">
        <v>19172</v>
      </c>
      <c r="I1629" s="89" t="s">
        <v>19173</v>
      </c>
      <c r="J1629" s="88" t="s">
        <v>19174</v>
      </c>
      <c r="K1629" s="88" t="s">
        <v>19431</v>
      </c>
      <c r="L1629" s="88" t="s">
        <v>19432</v>
      </c>
      <c r="M1629" s="89" t="s">
        <v>6264</v>
      </c>
      <c r="N1629" s="89" t="s">
        <v>279</v>
      </c>
      <c r="O1629" s="90">
        <v>45725</v>
      </c>
      <c r="P1629" s="90">
        <v>45725</v>
      </c>
      <c r="Q1629" s="90">
        <v>45725</v>
      </c>
      <c r="R1629" s="89">
        <v>204</v>
      </c>
      <c r="S1629" s="89">
        <v>0</v>
      </c>
      <c r="T1629" s="89" t="s">
        <v>19176</v>
      </c>
      <c r="U1629" s="89" t="s">
        <v>31115</v>
      </c>
      <c r="V1629" s="89" t="s">
        <v>31116</v>
      </c>
      <c r="W1629" s="89" t="s">
        <v>31117</v>
      </c>
      <c r="X1629" s="89" t="s">
        <v>279</v>
      </c>
      <c r="Y1629" s="88" t="s">
        <v>31118</v>
      </c>
    </row>
    <row r="1630" spans="1:25" x14ac:dyDescent="0.3">
      <c r="A1630" s="84" t="str">
        <f t="shared" si="25"/>
        <v>dsmith</v>
      </c>
      <c r="B1630" s="88" t="s">
        <v>22459</v>
      </c>
      <c r="C1630" s="89" t="s">
        <v>22460</v>
      </c>
      <c r="D1630" s="89" t="s">
        <v>22461</v>
      </c>
      <c r="E1630" s="89" t="s">
        <v>19170</v>
      </c>
      <c r="F1630" s="88" t="s">
        <v>19171</v>
      </c>
      <c r="G1630" s="89" t="s">
        <v>19029</v>
      </c>
      <c r="H1630" s="89" t="s">
        <v>19172</v>
      </c>
      <c r="I1630" s="89" t="s">
        <v>19173</v>
      </c>
      <c r="J1630" s="88" t="s">
        <v>19174</v>
      </c>
      <c r="K1630" s="88" t="s">
        <v>19401</v>
      </c>
      <c r="L1630" s="88" t="s">
        <v>20201</v>
      </c>
      <c r="M1630" s="89" t="s">
        <v>17220</v>
      </c>
      <c r="N1630" s="89" t="s">
        <v>297</v>
      </c>
      <c r="O1630" s="90">
        <v>45739</v>
      </c>
      <c r="P1630" s="90">
        <v>45739</v>
      </c>
      <c r="Q1630" s="90">
        <v>45739</v>
      </c>
      <c r="R1630" s="89">
        <v>190</v>
      </c>
      <c r="S1630" s="89">
        <v>0</v>
      </c>
      <c r="T1630" s="89" t="s">
        <v>19176</v>
      </c>
      <c r="U1630" s="89" t="s">
        <v>22462</v>
      </c>
      <c r="W1630" s="89" t="s">
        <v>13554</v>
      </c>
      <c r="X1630" s="89" t="s">
        <v>287</v>
      </c>
      <c r="Y1630" s="88" t="s">
        <v>15894</v>
      </c>
    </row>
    <row r="1631" spans="1:25" x14ac:dyDescent="0.3">
      <c r="A1631" s="84" t="str">
        <f t="shared" si="25"/>
        <v>bvaden</v>
      </c>
      <c r="B1631" s="88" t="s">
        <v>20865</v>
      </c>
      <c r="C1631" s="89" t="s">
        <v>20866</v>
      </c>
      <c r="D1631" s="89" t="s">
        <v>20867</v>
      </c>
      <c r="E1631" s="89" t="s">
        <v>19170</v>
      </c>
      <c r="F1631" s="88" t="s">
        <v>19171</v>
      </c>
      <c r="G1631" s="89" t="s">
        <v>19029</v>
      </c>
      <c r="H1631" s="89" t="s">
        <v>19172</v>
      </c>
      <c r="I1631" s="89" t="s">
        <v>19173</v>
      </c>
      <c r="J1631" s="88" t="s">
        <v>19174</v>
      </c>
      <c r="K1631" s="88" t="s">
        <v>19802</v>
      </c>
      <c r="L1631" s="88" t="s">
        <v>19803</v>
      </c>
      <c r="M1631" s="89" t="s">
        <v>19804</v>
      </c>
      <c r="N1631" s="89" t="s">
        <v>549</v>
      </c>
      <c r="O1631" s="90">
        <v>45739</v>
      </c>
      <c r="P1631" s="90">
        <v>45739</v>
      </c>
      <c r="Q1631" s="90">
        <v>45739</v>
      </c>
      <c r="R1631" s="89">
        <v>190</v>
      </c>
      <c r="S1631" s="89">
        <v>0</v>
      </c>
      <c r="T1631" s="89" t="s">
        <v>19176</v>
      </c>
      <c r="U1631" s="89" t="s">
        <v>20868</v>
      </c>
      <c r="W1631" s="89" t="s">
        <v>20869</v>
      </c>
      <c r="X1631" s="89" t="s">
        <v>1502</v>
      </c>
      <c r="Y1631" s="88" t="s">
        <v>20870</v>
      </c>
    </row>
    <row r="1632" spans="1:25" x14ac:dyDescent="0.3">
      <c r="A1632" s="84" t="str">
        <f t="shared" si="25"/>
        <v>dmedran</v>
      </c>
      <c r="B1632" s="88" t="s">
        <v>22226</v>
      </c>
      <c r="C1632" s="89" t="s">
        <v>22227</v>
      </c>
      <c r="D1632" s="89" t="s">
        <v>22228</v>
      </c>
      <c r="E1632" s="89" t="s">
        <v>5630</v>
      </c>
      <c r="F1632" s="88" t="s">
        <v>19215</v>
      </c>
      <c r="G1632" s="89" t="s">
        <v>19033</v>
      </c>
      <c r="H1632" s="89" t="s">
        <v>19172</v>
      </c>
      <c r="I1632" s="89" t="s">
        <v>19173</v>
      </c>
      <c r="J1632" s="88" t="s">
        <v>19174</v>
      </c>
      <c r="K1632" s="88" t="s">
        <v>19258</v>
      </c>
      <c r="L1632" s="88" t="s">
        <v>19259</v>
      </c>
      <c r="M1632" s="89" t="s">
        <v>19260</v>
      </c>
      <c r="N1632" s="89" t="s">
        <v>279</v>
      </c>
      <c r="O1632" s="90">
        <v>45753</v>
      </c>
      <c r="P1632" s="90">
        <v>45753</v>
      </c>
      <c r="Q1632" s="90">
        <v>45753</v>
      </c>
      <c r="R1632" s="89">
        <v>176</v>
      </c>
      <c r="S1632" s="89">
        <v>0</v>
      </c>
      <c r="T1632" s="89" t="s">
        <v>19193</v>
      </c>
      <c r="U1632" s="89" t="s">
        <v>22229</v>
      </c>
      <c r="W1632" s="89" t="s">
        <v>1799</v>
      </c>
      <c r="X1632" s="89" t="s">
        <v>279</v>
      </c>
      <c r="Y1632" s="88" t="s">
        <v>22230</v>
      </c>
    </row>
    <row r="1633" spans="1:25" x14ac:dyDescent="0.3">
      <c r="A1633" s="84" t="str">
        <f t="shared" si="25"/>
        <v>mriojaz</v>
      </c>
      <c r="B1633" s="88" t="s">
        <v>27151</v>
      </c>
      <c r="C1633" s="89" t="s">
        <v>27152</v>
      </c>
      <c r="D1633" s="89" t="s">
        <v>27153</v>
      </c>
      <c r="E1633" s="89" t="s">
        <v>19170</v>
      </c>
      <c r="F1633" s="88" t="s">
        <v>19181</v>
      </c>
      <c r="G1633" s="89" t="s">
        <v>19030</v>
      </c>
      <c r="H1633" s="89" t="s">
        <v>19172</v>
      </c>
      <c r="I1633" s="89" t="s">
        <v>19173</v>
      </c>
      <c r="J1633" s="88" t="s">
        <v>19174</v>
      </c>
      <c r="K1633" s="88" t="s">
        <v>19431</v>
      </c>
      <c r="L1633" s="88" t="s">
        <v>19432</v>
      </c>
      <c r="M1633" s="89" t="s">
        <v>6264</v>
      </c>
      <c r="N1633" s="89" t="s">
        <v>279</v>
      </c>
      <c r="O1633" s="90">
        <v>45753</v>
      </c>
      <c r="P1633" s="90">
        <v>45753</v>
      </c>
      <c r="Q1633" s="90">
        <v>45753</v>
      </c>
      <c r="R1633" s="89">
        <v>176</v>
      </c>
      <c r="S1633" s="89">
        <v>0</v>
      </c>
      <c r="T1633" s="89" t="s">
        <v>19193</v>
      </c>
      <c r="U1633" s="89" t="s">
        <v>27154</v>
      </c>
      <c r="W1633" s="89" t="s">
        <v>27155</v>
      </c>
      <c r="X1633" s="89" t="s">
        <v>279</v>
      </c>
      <c r="Y1633" s="88" t="s">
        <v>27156</v>
      </c>
    </row>
    <row r="1634" spans="1:25" x14ac:dyDescent="0.3">
      <c r="A1634" s="84" t="str">
        <f t="shared" si="25"/>
        <v>bfullen</v>
      </c>
      <c r="B1634" s="88" t="s">
        <v>20521</v>
      </c>
      <c r="C1634" s="89" t="s">
        <v>20522</v>
      </c>
      <c r="D1634" s="89" t="s">
        <v>20523</v>
      </c>
      <c r="E1634" s="89" t="s">
        <v>5630</v>
      </c>
      <c r="F1634" s="88" t="s">
        <v>19171</v>
      </c>
      <c r="G1634" s="89" t="s">
        <v>19029</v>
      </c>
      <c r="H1634" s="89" t="s">
        <v>19172</v>
      </c>
      <c r="I1634" s="89" t="s">
        <v>19173</v>
      </c>
      <c r="J1634" s="88" t="s">
        <v>19189</v>
      </c>
      <c r="K1634" s="88" t="s">
        <v>19333</v>
      </c>
      <c r="L1634" s="88" t="s">
        <v>19467</v>
      </c>
      <c r="M1634" s="89" t="s">
        <v>9084</v>
      </c>
      <c r="N1634" s="89" t="s">
        <v>260</v>
      </c>
      <c r="O1634" s="90">
        <v>45760</v>
      </c>
      <c r="P1634" s="90">
        <v>45760</v>
      </c>
      <c r="Q1634" s="90">
        <v>45760</v>
      </c>
      <c r="R1634" s="89">
        <v>169</v>
      </c>
      <c r="S1634" s="89">
        <v>0</v>
      </c>
      <c r="T1634" s="89" t="s">
        <v>19193</v>
      </c>
      <c r="U1634" s="89" t="s">
        <v>20524</v>
      </c>
      <c r="W1634" s="89" t="s">
        <v>20525</v>
      </c>
      <c r="X1634" s="89" t="s">
        <v>260</v>
      </c>
      <c r="Y1634" s="88" t="s">
        <v>20526</v>
      </c>
    </row>
    <row r="1635" spans="1:25" x14ac:dyDescent="0.3">
      <c r="A1635" s="84" t="str">
        <f t="shared" si="25"/>
        <v>msovere</v>
      </c>
      <c r="B1635" s="88" t="s">
        <v>27266</v>
      </c>
      <c r="C1635" s="89" t="s">
        <v>27267</v>
      </c>
      <c r="D1635" s="89" t="s">
        <v>27268</v>
      </c>
      <c r="E1635" s="89" t="s">
        <v>19170</v>
      </c>
      <c r="F1635" s="88" t="s">
        <v>19171</v>
      </c>
      <c r="G1635" s="89" t="s">
        <v>19029</v>
      </c>
      <c r="H1635" s="89" t="s">
        <v>19172</v>
      </c>
      <c r="I1635" s="89" t="s">
        <v>19173</v>
      </c>
      <c r="J1635" s="88" t="s">
        <v>19174</v>
      </c>
      <c r="K1635" s="88" t="s">
        <v>19401</v>
      </c>
      <c r="L1635" s="88" t="s">
        <v>19764</v>
      </c>
      <c r="M1635" s="89" t="s">
        <v>8645</v>
      </c>
      <c r="N1635" s="89" t="s">
        <v>407</v>
      </c>
      <c r="O1635" s="90">
        <v>45767</v>
      </c>
      <c r="P1635" s="90">
        <v>45767</v>
      </c>
      <c r="Q1635" s="90">
        <v>45767</v>
      </c>
      <c r="R1635" s="89">
        <v>162</v>
      </c>
      <c r="S1635" s="89">
        <v>0</v>
      </c>
      <c r="T1635" s="89" t="s">
        <v>19193</v>
      </c>
      <c r="U1635" s="89" t="s">
        <v>27269</v>
      </c>
      <c r="W1635" s="89" t="s">
        <v>3560</v>
      </c>
      <c r="X1635" s="89" t="s">
        <v>287</v>
      </c>
      <c r="Y1635" s="88" t="s">
        <v>27270</v>
      </c>
    </row>
    <row r="1636" spans="1:25" x14ac:dyDescent="0.3">
      <c r="A1636" s="84" t="str">
        <f t="shared" si="25"/>
        <v>jharve0</v>
      </c>
      <c r="B1636" s="88" t="s">
        <v>24672</v>
      </c>
      <c r="C1636" s="89" t="s">
        <v>24673</v>
      </c>
      <c r="D1636" s="89" t="s">
        <v>24674</v>
      </c>
      <c r="E1636" s="89" t="s">
        <v>19170</v>
      </c>
      <c r="F1636" s="88" t="s">
        <v>19181</v>
      </c>
      <c r="G1636" s="89" t="s">
        <v>19030</v>
      </c>
      <c r="H1636" s="89" t="s">
        <v>19172</v>
      </c>
      <c r="I1636" s="89" t="s">
        <v>19173</v>
      </c>
      <c r="J1636" s="88" t="s">
        <v>19189</v>
      </c>
      <c r="K1636" s="88" t="s">
        <v>19333</v>
      </c>
      <c r="L1636" s="88" t="s">
        <v>19467</v>
      </c>
      <c r="M1636" s="89" t="s">
        <v>9084</v>
      </c>
      <c r="N1636" s="89" t="s">
        <v>260</v>
      </c>
      <c r="O1636" s="90">
        <v>45774</v>
      </c>
      <c r="P1636" s="90">
        <v>45774</v>
      </c>
      <c r="Q1636" s="90">
        <v>45774</v>
      </c>
      <c r="R1636" s="89">
        <v>155</v>
      </c>
      <c r="S1636" s="89">
        <v>0</v>
      </c>
      <c r="T1636" s="89" t="s">
        <v>19193</v>
      </c>
      <c r="U1636" s="89" t="s">
        <v>24675</v>
      </c>
      <c r="W1636" s="89" t="s">
        <v>24676</v>
      </c>
      <c r="X1636" s="89" t="s">
        <v>260</v>
      </c>
      <c r="Y1636" s="88" t="s">
        <v>24677</v>
      </c>
    </row>
    <row r="1637" spans="1:25" x14ac:dyDescent="0.3">
      <c r="A1637" s="84" t="str">
        <f t="shared" si="25"/>
        <v>jlutz</v>
      </c>
      <c r="B1637" s="88" t="s">
        <v>24973</v>
      </c>
      <c r="C1637" s="89" t="s">
        <v>24974</v>
      </c>
      <c r="D1637" s="89" t="s">
        <v>24975</v>
      </c>
      <c r="E1637" s="89" t="s">
        <v>5630</v>
      </c>
      <c r="F1637" s="88" t="s">
        <v>19171</v>
      </c>
      <c r="G1637" s="89" t="s">
        <v>19029</v>
      </c>
      <c r="H1637" s="89" t="s">
        <v>19172</v>
      </c>
      <c r="I1637" s="89" t="s">
        <v>19173</v>
      </c>
      <c r="J1637" s="88" t="s">
        <v>19189</v>
      </c>
      <c r="K1637" s="88" t="s">
        <v>19294</v>
      </c>
      <c r="L1637" s="88" t="s">
        <v>19295</v>
      </c>
      <c r="M1637" s="89" t="s">
        <v>19296</v>
      </c>
      <c r="N1637" s="89" t="s">
        <v>541</v>
      </c>
      <c r="O1637" s="90">
        <v>45774</v>
      </c>
      <c r="P1637" s="90">
        <v>45774</v>
      </c>
      <c r="Q1637" s="90">
        <v>45774</v>
      </c>
      <c r="R1637" s="89">
        <v>155</v>
      </c>
      <c r="S1637" s="89">
        <v>0</v>
      </c>
      <c r="T1637" s="89" t="s">
        <v>19193</v>
      </c>
      <c r="U1637" s="89" t="s">
        <v>24976</v>
      </c>
      <c r="W1637" s="89" t="s">
        <v>14747</v>
      </c>
      <c r="X1637" s="89" t="s">
        <v>541</v>
      </c>
      <c r="Y1637" s="88" t="s">
        <v>9478</v>
      </c>
    </row>
    <row r="1638" spans="1:25" x14ac:dyDescent="0.3">
      <c r="A1638" s="84" t="str">
        <f t="shared" si="25"/>
        <v>dpritch</v>
      </c>
      <c r="B1638" s="88" t="s">
        <v>22355</v>
      </c>
      <c r="C1638" s="89" t="s">
        <v>22356</v>
      </c>
      <c r="D1638" s="89" t="s">
        <v>22357</v>
      </c>
      <c r="E1638" s="89" t="s">
        <v>5630</v>
      </c>
      <c r="F1638" s="88" t="s">
        <v>19236</v>
      </c>
      <c r="G1638" s="89" t="s">
        <v>19032</v>
      </c>
      <c r="H1638" s="89" t="s">
        <v>19227</v>
      </c>
      <c r="I1638" s="89" t="s">
        <v>19173</v>
      </c>
      <c r="J1638" s="88" t="s">
        <v>19174</v>
      </c>
      <c r="K1638" s="88" t="s">
        <v>19431</v>
      </c>
      <c r="L1638" s="88" t="s">
        <v>19432</v>
      </c>
      <c r="M1638" s="89" t="s">
        <v>6264</v>
      </c>
      <c r="N1638" s="89" t="s">
        <v>279</v>
      </c>
      <c r="O1638" s="90">
        <v>45781</v>
      </c>
      <c r="P1638" s="90">
        <v>45781</v>
      </c>
      <c r="Q1638" s="90">
        <v>45781</v>
      </c>
      <c r="R1638" s="89">
        <v>148</v>
      </c>
      <c r="S1638" s="89">
        <v>0</v>
      </c>
      <c r="T1638" s="89" t="s">
        <v>19193</v>
      </c>
      <c r="U1638" s="89" t="s">
        <v>22358</v>
      </c>
      <c r="W1638" s="89" t="s">
        <v>21775</v>
      </c>
      <c r="X1638" s="89" t="s">
        <v>279</v>
      </c>
      <c r="Y1638" s="88" t="s">
        <v>22359</v>
      </c>
    </row>
    <row r="1639" spans="1:25" x14ac:dyDescent="0.3">
      <c r="A1639" s="84" t="str">
        <f t="shared" si="25"/>
        <v>afergus</v>
      </c>
      <c r="B1639" s="88" t="s">
        <v>19593</v>
      </c>
      <c r="C1639" s="89" t="s">
        <v>19594</v>
      </c>
      <c r="D1639" s="89" t="s">
        <v>19595</v>
      </c>
      <c r="E1639" s="89" t="s">
        <v>19170</v>
      </c>
      <c r="F1639" s="88" t="s">
        <v>19236</v>
      </c>
      <c r="G1639" s="89" t="s">
        <v>19032</v>
      </c>
      <c r="H1639" s="89" t="s">
        <v>19227</v>
      </c>
      <c r="I1639" s="89" t="s">
        <v>19173</v>
      </c>
      <c r="J1639" s="88" t="s">
        <v>19189</v>
      </c>
      <c r="K1639" s="88" t="s">
        <v>19273</v>
      </c>
      <c r="L1639" s="88" t="s">
        <v>19274</v>
      </c>
      <c r="M1639" s="89" t="s">
        <v>7733</v>
      </c>
      <c r="N1639" s="89" t="s">
        <v>328</v>
      </c>
      <c r="O1639" s="90">
        <v>45795</v>
      </c>
      <c r="P1639" s="90">
        <v>45795</v>
      </c>
      <c r="Q1639" s="90">
        <v>45795</v>
      </c>
      <c r="R1639" s="89">
        <v>134</v>
      </c>
      <c r="S1639" s="89">
        <v>0</v>
      </c>
      <c r="T1639" s="89" t="s">
        <v>19193</v>
      </c>
      <c r="U1639" s="89" t="s">
        <v>19596</v>
      </c>
      <c r="W1639" s="89" t="s">
        <v>789</v>
      </c>
      <c r="X1639" s="89" t="s">
        <v>328</v>
      </c>
      <c r="Y1639" s="88" t="s">
        <v>19597</v>
      </c>
    </row>
    <row r="1640" spans="1:25" x14ac:dyDescent="0.3">
      <c r="A1640" s="84" t="str">
        <f t="shared" si="25"/>
        <v>bczeck</v>
      </c>
      <c r="B1640" s="88" t="s">
        <v>20444</v>
      </c>
      <c r="C1640" s="89" t="s">
        <v>20445</v>
      </c>
      <c r="D1640" s="89" t="s">
        <v>20446</v>
      </c>
      <c r="E1640" s="89" t="s">
        <v>19170</v>
      </c>
      <c r="F1640" s="88" t="s">
        <v>19372</v>
      </c>
      <c r="G1640" s="89" t="s">
        <v>19373</v>
      </c>
      <c r="H1640" s="89" t="s">
        <v>19172</v>
      </c>
      <c r="I1640" s="89" t="s">
        <v>19173</v>
      </c>
      <c r="J1640" s="88" t="s">
        <v>19189</v>
      </c>
      <c r="K1640" s="88" t="s">
        <v>19374</v>
      </c>
      <c r="L1640" s="88" t="s">
        <v>20447</v>
      </c>
      <c r="M1640" s="89" t="s">
        <v>17220</v>
      </c>
      <c r="N1640" s="89" t="s">
        <v>297</v>
      </c>
      <c r="O1640" s="90">
        <v>45795</v>
      </c>
      <c r="P1640" s="90">
        <v>45795</v>
      </c>
      <c r="Q1640" s="90">
        <v>45795</v>
      </c>
      <c r="R1640" s="89">
        <v>134</v>
      </c>
      <c r="S1640" s="89">
        <v>0</v>
      </c>
      <c r="T1640" s="89" t="s">
        <v>19193</v>
      </c>
      <c r="U1640" s="89" t="s">
        <v>20448</v>
      </c>
      <c r="W1640" s="89" t="s">
        <v>296</v>
      </c>
      <c r="X1640" s="89" t="s">
        <v>297</v>
      </c>
      <c r="Y1640" s="88" t="s">
        <v>20449</v>
      </c>
    </row>
    <row r="1641" spans="1:25" x14ac:dyDescent="0.3">
      <c r="A1641" s="84" t="str">
        <f t="shared" si="25"/>
        <v>arodger</v>
      </c>
      <c r="B1641" s="88" t="s">
        <v>20067</v>
      </c>
      <c r="C1641" s="89" t="s">
        <v>20068</v>
      </c>
      <c r="D1641" s="89" t="s">
        <v>20069</v>
      </c>
      <c r="E1641" s="89" t="s">
        <v>5630</v>
      </c>
      <c r="F1641" s="88" t="s">
        <v>19171</v>
      </c>
      <c r="G1641" s="89" t="s">
        <v>19029</v>
      </c>
      <c r="H1641" s="89" t="s">
        <v>19172</v>
      </c>
      <c r="I1641" s="89" t="s">
        <v>19173</v>
      </c>
      <c r="J1641" s="88" t="s">
        <v>19174</v>
      </c>
      <c r="K1641" s="88" t="s">
        <v>20070</v>
      </c>
      <c r="L1641" s="88" t="s">
        <v>20071</v>
      </c>
      <c r="M1641" s="89" t="s">
        <v>20072</v>
      </c>
      <c r="N1641" s="89" t="s">
        <v>955</v>
      </c>
      <c r="O1641" s="90">
        <v>45816</v>
      </c>
      <c r="P1641" s="90">
        <v>45816</v>
      </c>
      <c r="Q1641" s="90">
        <v>45816</v>
      </c>
      <c r="R1641" s="89">
        <v>113</v>
      </c>
      <c r="S1641" s="89">
        <v>0</v>
      </c>
      <c r="T1641" s="89" t="s">
        <v>19193</v>
      </c>
      <c r="U1641" s="89" t="s">
        <v>20073</v>
      </c>
      <c r="V1641" s="89" t="s">
        <v>20074</v>
      </c>
      <c r="W1641" s="89" t="s">
        <v>20075</v>
      </c>
      <c r="X1641" s="89" t="s">
        <v>955</v>
      </c>
      <c r="Y1641" s="88" t="s">
        <v>20076</v>
      </c>
    </row>
    <row r="1642" spans="1:25" x14ac:dyDescent="0.3">
      <c r="A1642" s="84" t="str">
        <f t="shared" si="25"/>
        <v>abrown0</v>
      </c>
      <c r="B1642" s="88" t="s">
        <v>19398</v>
      </c>
      <c r="C1642" s="89" t="s">
        <v>19399</v>
      </c>
      <c r="D1642" s="89" t="s">
        <v>19400</v>
      </c>
      <c r="E1642" s="89" t="s">
        <v>5630</v>
      </c>
      <c r="F1642" s="88" t="s">
        <v>19171</v>
      </c>
      <c r="G1642" s="89" t="s">
        <v>19029</v>
      </c>
      <c r="H1642" s="89" t="s">
        <v>19172</v>
      </c>
      <c r="I1642" s="89" t="s">
        <v>19173</v>
      </c>
      <c r="J1642" s="88" t="s">
        <v>19174</v>
      </c>
      <c r="K1642" s="88" t="s">
        <v>19401</v>
      </c>
      <c r="L1642" s="88" t="s">
        <v>17382</v>
      </c>
      <c r="M1642" s="89" t="s">
        <v>8645</v>
      </c>
      <c r="N1642" s="89" t="s">
        <v>407</v>
      </c>
      <c r="O1642" s="90">
        <v>45823</v>
      </c>
      <c r="P1642" s="90">
        <v>45823</v>
      </c>
      <c r="Q1642" s="90">
        <v>45823</v>
      </c>
      <c r="R1642" s="89">
        <v>106</v>
      </c>
      <c r="S1642" s="89">
        <v>0</v>
      </c>
      <c r="T1642" s="89" t="s">
        <v>19193</v>
      </c>
      <c r="U1642" s="89" t="s">
        <v>19402</v>
      </c>
      <c r="W1642" s="89" t="s">
        <v>868</v>
      </c>
      <c r="X1642" s="89" t="s">
        <v>477</v>
      </c>
      <c r="Y1642" s="88" t="s">
        <v>8912</v>
      </c>
    </row>
    <row r="1643" spans="1:25" x14ac:dyDescent="0.3">
      <c r="A1643" s="84" t="str">
        <f t="shared" si="25"/>
        <v>mgastel</v>
      </c>
      <c r="B1643" s="88" t="s">
        <v>26763</v>
      </c>
      <c r="C1643" s="89" t="s">
        <v>26764</v>
      </c>
      <c r="D1643" s="89" t="s">
        <v>26765</v>
      </c>
      <c r="E1643" s="89" t="s">
        <v>5630</v>
      </c>
      <c r="F1643" s="88" t="s">
        <v>19171</v>
      </c>
      <c r="G1643" s="89" t="s">
        <v>19029</v>
      </c>
      <c r="H1643" s="89" t="s">
        <v>19172</v>
      </c>
      <c r="I1643" s="89" t="s">
        <v>19173</v>
      </c>
      <c r="J1643" s="88" t="s">
        <v>19174</v>
      </c>
      <c r="K1643" s="88" t="s">
        <v>19175</v>
      </c>
      <c r="L1643" s="88" t="s">
        <v>16610</v>
      </c>
      <c r="M1643" s="89" t="s">
        <v>9597</v>
      </c>
      <c r="N1643" s="89" t="s">
        <v>219</v>
      </c>
      <c r="O1643" s="90">
        <v>45844</v>
      </c>
      <c r="P1643" s="90">
        <v>45844</v>
      </c>
      <c r="Q1643" s="90">
        <v>45844</v>
      </c>
      <c r="R1643" s="89">
        <v>85</v>
      </c>
      <c r="S1643" s="89">
        <v>0</v>
      </c>
      <c r="T1643" s="89" t="s">
        <v>19219</v>
      </c>
      <c r="U1643" s="89" t="s">
        <v>26766</v>
      </c>
      <c r="V1643" s="89" t="s">
        <v>21107</v>
      </c>
      <c r="W1643" s="89" t="s">
        <v>10840</v>
      </c>
      <c r="X1643" s="89" t="s">
        <v>219</v>
      </c>
      <c r="Y1643" s="88" t="s">
        <v>10841</v>
      </c>
    </row>
    <row r="1644" spans="1:25" x14ac:dyDescent="0.3">
      <c r="A1644" s="84" t="str">
        <f t="shared" si="25"/>
        <v>bguzman</v>
      </c>
      <c r="B1644" s="88" t="s">
        <v>20565</v>
      </c>
      <c r="C1644" s="89" t="s">
        <v>20566</v>
      </c>
      <c r="D1644" s="89" t="s">
        <v>20567</v>
      </c>
      <c r="E1644" s="89" t="s">
        <v>5630</v>
      </c>
      <c r="F1644" s="88" t="s">
        <v>19171</v>
      </c>
      <c r="G1644" s="89" t="s">
        <v>19029</v>
      </c>
      <c r="H1644" s="89" t="s">
        <v>19172</v>
      </c>
      <c r="I1644" s="89" t="s">
        <v>19173</v>
      </c>
      <c r="J1644" s="88" t="s">
        <v>19189</v>
      </c>
      <c r="K1644" s="88" t="s">
        <v>19190</v>
      </c>
      <c r="L1644" s="88" t="s">
        <v>19191</v>
      </c>
      <c r="M1644" s="89" t="s">
        <v>19192</v>
      </c>
      <c r="N1644" s="89" t="s">
        <v>297</v>
      </c>
      <c r="O1644" s="90">
        <v>45851</v>
      </c>
      <c r="P1644" s="90">
        <v>45851</v>
      </c>
      <c r="Q1644" s="90">
        <v>45851</v>
      </c>
      <c r="R1644" s="89">
        <v>78</v>
      </c>
      <c r="S1644" s="89">
        <v>0</v>
      </c>
      <c r="T1644" s="89" t="s">
        <v>19219</v>
      </c>
      <c r="U1644" s="89" t="s">
        <v>20568</v>
      </c>
      <c r="V1644" s="89" t="s">
        <v>20569</v>
      </c>
      <c r="W1644" s="89" t="s">
        <v>15045</v>
      </c>
      <c r="X1644" s="89" t="s">
        <v>297</v>
      </c>
      <c r="Y1644" s="88" t="s">
        <v>6663</v>
      </c>
    </row>
    <row r="1645" spans="1:25" x14ac:dyDescent="0.3">
      <c r="A1645" s="84" t="str">
        <f t="shared" si="25"/>
        <v>jjacks0</v>
      </c>
      <c r="B1645" s="88" t="s">
        <v>24752</v>
      </c>
      <c r="C1645" s="89" t="s">
        <v>24753</v>
      </c>
      <c r="D1645" s="89" t="s">
        <v>24754</v>
      </c>
      <c r="E1645" s="89" t="s">
        <v>5630</v>
      </c>
      <c r="F1645" s="88" t="s">
        <v>19215</v>
      </c>
      <c r="G1645" s="89" t="s">
        <v>19033</v>
      </c>
      <c r="H1645" s="89" t="s">
        <v>19172</v>
      </c>
      <c r="I1645" s="89" t="s">
        <v>19173</v>
      </c>
      <c r="J1645" s="88" t="s">
        <v>19189</v>
      </c>
      <c r="K1645" s="88" t="s">
        <v>19190</v>
      </c>
      <c r="L1645" s="88" t="s">
        <v>19191</v>
      </c>
      <c r="M1645" s="89" t="s">
        <v>19192</v>
      </c>
      <c r="N1645" s="89" t="s">
        <v>297</v>
      </c>
      <c r="O1645" s="90">
        <v>45851</v>
      </c>
      <c r="P1645" s="90">
        <v>45851</v>
      </c>
      <c r="Q1645" s="90">
        <v>45851</v>
      </c>
      <c r="R1645" s="89">
        <v>78</v>
      </c>
      <c r="S1645" s="89">
        <v>0</v>
      </c>
      <c r="T1645" s="89" t="s">
        <v>19219</v>
      </c>
      <c r="U1645" s="89" t="s">
        <v>24755</v>
      </c>
      <c r="W1645" s="89" t="s">
        <v>1275</v>
      </c>
      <c r="X1645" s="89" t="s">
        <v>297</v>
      </c>
      <c r="Y1645" s="88" t="s">
        <v>6663</v>
      </c>
    </row>
    <row r="1646" spans="1:25" x14ac:dyDescent="0.3">
      <c r="A1646" s="84" t="str">
        <f t="shared" si="25"/>
        <v>aharris</v>
      </c>
      <c r="B1646" s="88" t="s">
        <v>19724</v>
      </c>
      <c r="C1646" s="89" t="s">
        <v>19725</v>
      </c>
      <c r="D1646" s="89" t="s">
        <v>19726</v>
      </c>
      <c r="E1646" s="89" t="s">
        <v>5630</v>
      </c>
      <c r="F1646" s="88" t="s">
        <v>19236</v>
      </c>
      <c r="G1646" s="89" t="s">
        <v>19032</v>
      </c>
      <c r="H1646" s="89" t="s">
        <v>19227</v>
      </c>
      <c r="I1646" s="89" t="s">
        <v>19173</v>
      </c>
      <c r="J1646" s="88" t="s">
        <v>19189</v>
      </c>
      <c r="K1646" s="88" t="s">
        <v>19415</v>
      </c>
      <c r="L1646" s="88" t="s">
        <v>6684</v>
      </c>
      <c r="M1646" s="89" t="s">
        <v>19416</v>
      </c>
      <c r="N1646" s="89" t="s">
        <v>318</v>
      </c>
      <c r="O1646" s="90">
        <v>45858</v>
      </c>
      <c r="P1646" s="90">
        <v>45858</v>
      </c>
      <c r="Q1646" s="90">
        <v>45858</v>
      </c>
      <c r="R1646" s="89">
        <v>71</v>
      </c>
      <c r="S1646" s="89">
        <v>0</v>
      </c>
      <c r="T1646" s="89" t="s">
        <v>19219</v>
      </c>
      <c r="U1646" s="89" t="s">
        <v>19727</v>
      </c>
      <c r="V1646" s="89" t="s">
        <v>19728</v>
      </c>
      <c r="W1646" s="89" t="s">
        <v>317</v>
      </c>
      <c r="X1646" s="89" t="s">
        <v>318</v>
      </c>
      <c r="Y1646" s="88" t="s">
        <v>14246</v>
      </c>
    </row>
    <row r="1647" spans="1:25" x14ac:dyDescent="0.3">
      <c r="A1647" s="84" t="str">
        <f t="shared" si="25"/>
        <v>mbelbas</v>
      </c>
      <c r="B1647" s="88" t="s">
        <v>26460</v>
      </c>
      <c r="C1647" s="89" t="s">
        <v>26461</v>
      </c>
      <c r="D1647" s="89" t="s">
        <v>26462</v>
      </c>
      <c r="E1647" s="89" t="s">
        <v>5630</v>
      </c>
      <c r="F1647" s="88" t="s">
        <v>19236</v>
      </c>
      <c r="G1647" s="89" t="s">
        <v>19032</v>
      </c>
      <c r="H1647" s="89" t="s">
        <v>19227</v>
      </c>
      <c r="I1647" s="89" t="s">
        <v>19173</v>
      </c>
      <c r="J1647" s="88" t="s">
        <v>19189</v>
      </c>
      <c r="K1647" s="88" t="s">
        <v>19273</v>
      </c>
      <c r="L1647" s="88" t="s">
        <v>19274</v>
      </c>
      <c r="M1647" s="89" t="s">
        <v>7733</v>
      </c>
      <c r="N1647" s="89" t="s">
        <v>328</v>
      </c>
      <c r="O1647" s="90">
        <v>45872</v>
      </c>
      <c r="P1647" s="90">
        <v>45872</v>
      </c>
      <c r="Q1647" s="90">
        <v>45872</v>
      </c>
      <c r="R1647" s="89">
        <v>57</v>
      </c>
      <c r="S1647" s="89">
        <v>0</v>
      </c>
      <c r="T1647" s="89" t="s">
        <v>19448</v>
      </c>
      <c r="U1647" s="89" t="s">
        <v>26463</v>
      </c>
      <c r="V1647" s="89" t="s">
        <v>26464</v>
      </c>
      <c r="W1647" s="89" t="s">
        <v>3227</v>
      </c>
      <c r="X1647" s="89" t="s">
        <v>328</v>
      </c>
      <c r="Y1647" s="88" t="s">
        <v>6915</v>
      </c>
    </row>
    <row r="1648" spans="1:25" x14ac:dyDescent="0.3">
      <c r="A1648" s="84" t="str">
        <f t="shared" si="25"/>
        <v>cfranci</v>
      </c>
      <c r="B1648" s="88" t="s">
        <v>21099</v>
      </c>
      <c r="C1648" s="89" t="s">
        <v>21100</v>
      </c>
      <c r="D1648" s="89" t="s">
        <v>21101</v>
      </c>
      <c r="E1648" s="89" t="s">
        <v>5630</v>
      </c>
      <c r="F1648" s="88" t="s">
        <v>19215</v>
      </c>
      <c r="G1648" s="89" t="s">
        <v>19033</v>
      </c>
      <c r="H1648" s="89" t="s">
        <v>19172</v>
      </c>
      <c r="I1648" s="89" t="s">
        <v>19173</v>
      </c>
      <c r="J1648" s="88" t="s">
        <v>19189</v>
      </c>
      <c r="K1648" s="88" t="s">
        <v>19190</v>
      </c>
      <c r="L1648" s="88" t="s">
        <v>19252</v>
      </c>
      <c r="M1648" s="89" t="s">
        <v>10322</v>
      </c>
      <c r="N1648" s="89" t="s">
        <v>297</v>
      </c>
      <c r="O1648" s="90">
        <v>45865</v>
      </c>
      <c r="P1648" s="90">
        <v>45865</v>
      </c>
      <c r="Q1648" s="90">
        <v>45865</v>
      </c>
      <c r="R1648" s="89">
        <v>64</v>
      </c>
      <c r="S1648" s="89">
        <v>0</v>
      </c>
      <c r="T1648" s="89" t="s">
        <v>19219</v>
      </c>
      <c r="U1648" s="89" t="s">
        <v>21102</v>
      </c>
      <c r="W1648" s="89" t="s">
        <v>1185</v>
      </c>
      <c r="X1648" s="89" t="s">
        <v>297</v>
      </c>
      <c r="Y1648" s="88" t="s">
        <v>13501</v>
      </c>
    </row>
    <row r="1649" spans="1:25" x14ac:dyDescent="0.3">
      <c r="A1649" s="84" t="str">
        <f t="shared" si="25"/>
        <v>whynes</v>
      </c>
      <c r="B1649" s="88" t="s">
        <v>30225</v>
      </c>
      <c r="C1649" s="89" t="s">
        <v>30226</v>
      </c>
      <c r="D1649" s="89" t="s">
        <v>30227</v>
      </c>
      <c r="E1649" s="89" t="s">
        <v>5630</v>
      </c>
      <c r="F1649" s="88" t="s">
        <v>19215</v>
      </c>
      <c r="G1649" s="89" t="s">
        <v>19033</v>
      </c>
      <c r="H1649" s="89" t="s">
        <v>19172</v>
      </c>
      <c r="I1649" s="89" t="s">
        <v>19173</v>
      </c>
      <c r="J1649" s="88" t="s">
        <v>19174</v>
      </c>
      <c r="K1649" s="88" t="s">
        <v>20070</v>
      </c>
      <c r="L1649" s="88" t="s">
        <v>20694</v>
      </c>
      <c r="M1649" s="89" t="s">
        <v>20072</v>
      </c>
      <c r="N1649" s="89" t="s">
        <v>955</v>
      </c>
      <c r="O1649" s="90">
        <v>45865</v>
      </c>
      <c r="P1649" s="90">
        <v>45865</v>
      </c>
      <c r="Q1649" s="90">
        <v>45865</v>
      </c>
      <c r="R1649" s="89">
        <v>64</v>
      </c>
      <c r="S1649" s="89">
        <v>0</v>
      </c>
      <c r="T1649" s="89" t="s">
        <v>19219</v>
      </c>
      <c r="U1649" s="89" t="s">
        <v>30228</v>
      </c>
      <c r="W1649" s="89" t="s">
        <v>25549</v>
      </c>
      <c r="X1649" s="89" t="s">
        <v>955</v>
      </c>
      <c r="Y1649" s="88" t="s">
        <v>30229</v>
      </c>
    </row>
    <row r="1650" spans="1:25" x14ac:dyDescent="0.3">
      <c r="A1650" s="84" t="str">
        <f t="shared" si="25"/>
        <v>dhagger</v>
      </c>
      <c r="B1650" s="88" t="s">
        <v>21955</v>
      </c>
      <c r="C1650" s="89" t="s">
        <v>21956</v>
      </c>
      <c r="D1650" s="89" t="s">
        <v>21957</v>
      </c>
      <c r="E1650" s="89" t="s">
        <v>5630</v>
      </c>
      <c r="F1650" s="88" t="s">
        <v>19181</v>
      </c>
      <c r="G1650" s="89" t="s">
        <v>19030</v>
      </c>
      <c r="H1650" s="89" t="s">
        <v>19172</v>
      </c>
      <c r="I1650" s="89" t="s">
        <v>19173</v>
      </c>
      <c r="J1650" s="88" t="s">
        <v>19189</v>
      </c>
      <c r="K1650" s="88" t="s">
        <v>19333</v>
      </c>
      <c r="L1650" s="88" t="s">
        <v>19334</v>
      </c>
      <c r="M1650" s="89" t="s">
        <v>9382</v>
      </c>
      <c r="N1650" s="89" t="s">
        <v>366</v>
      </c>
      <c r="O1650" s="90">
        <v>45886</v>
      </c>
      <c r="P1650" s="90">
        <v>45886</v>
      </c>
      <c r="Q1650" s="90">
        <v>45886</v>
      </c>
      <c r="R1650" s="89">
        <v>43</v>
      </c>
      <c r="S1650" s="89">
        <v>0</v>
      </c>
      <c r="T1650" s="89" t="s">
        <v>19448</v>
      </c>
      <c r="U1650" s="89" t="s">
        <v>21958</v>
      </c>
      <c r="W1650" s="89" t="s">
        <v>789</v>
      </c>
      <c r="X1650" s="89" t="s">
        <v>773</v>
      </c>
      <c r="Y1650" s="88" t="s">
        <v>1510</v>
      </c>
    </row>
    <row r="1651" spans="1:25" x14ac:dyDescent="0.3">
      <c r="A1651" s="84" t="str">
        <f t="shared" si="25"/>
        <v>dmcliec</v>
      </c>
      <c r="B1651" s="88" t="s">
        <v>22216</v>
      </c>
      <c r="C1651" s="89" t="s">
        <v>22217</v>
      </c>
      <c r="D1651" s="89" t="s">
        <v>22218</v>
      </c>
      <c r="E1651" s="89" t="s">
        <v>5630</v>
      </c>
      <c r="F1651" s="88" t="s">
        <v>19181</v>
      </c>
      <c r="G1651" s="89" t="s">
        <v>19030</v>
      </c>
      <c r="H1651" s="89" t="s">
        <v>19172</v>
      </c>
      <c r="I1651" s="89" t="s">
        <v>19173</v>
      </c>
      <c r="J1651" s="88" t="s">
        <v>19189</v>
      </c>
      <c r="K1651" s="88" t="s">
        <v>19273</v>
      </c>
      <c r="L1651" s="88" t="s">
        <v>19274</v>
      </c>
      <c r="M1651" s="89" t="s">
        <v>7733</v>
      </c>
      <c r="N1651" s="89" t="s">
        <v>328</v>
      </c>
      <c r="O1651" s="90">
        <v>45893</v>
      </c>
      <c r="P1651" s="90">
        <v>45893</v>
      </c>
      <c r="Q1651" s="90">
        <v>45893</v>
      </c>
      <c r="R1651" s="89">
        <v>36</v>
      </c>
      <c r="S1651" s="89">
        <v>0</v>
      </c>
      <c r="T1651" s="89" t="s">
        <v>19448</v>
      </c>
      <c r="U1651" s="89" t="s">
        <v>10861</v>
      </c>
      <c r="W1651" s="89" t="s">
        <v>425</v>
      </c>
      <c r="X1651" s="89" t="s">
        <v>328</v>
      </c>
      <c r="Y1651" s="88" t="s">
        <v>22219</v>
      </c>
    </row>
    <row r="1652" spans="1:25" x14ac:dyDescent="0.3">
      <c r="A1652" s="84" t="str">
        <f t="shared" si="25"/>
        <v>mpersin</v>
      </c>
      <c r="B1652" s="88" t="s">
        <v>27076</v>
      </c>
      <c r="C1652" s="89" t="s">
        <v>27077</v>
      </c>
      <c r="D1652" s="89" t="s">
        <v>27078</v>
      </c>
      <c r="E1652" s="89" t="s">
        <v>5630</v>
      </c>
      <c r="F1652" s="88" t="s">
        <v>19181</v>
      </c>
      <c r="G1652" s="89" t="s">
        <v>19030</v>
      </c>
      <c r="H1652" s="89" t="s">
        <v>19172</v>
      </c>
      <c r="I1652" s="89" t="s">
        <v>19173</v>
      </c>
      <c r="J1652" s="88" t="s">
        <v>19174</v>
      </c>
      <c r="K1652" s="88" t="s">
        <v>20070</v>
      </c>
      <c r="L1652" s="88" t="s">
        <v>20694</v>
      </c>
      <c r="M1652" s="89" t="s">
        <v>20072</v>
      </c>
      <c r="N1652" s="89" t="s">
        <v>955</v>
      </c>
      <c r="O1652" s="90">
        <v>45900</v>
      </c>
      <c r="P1652" s="90">
        <v>45900</v>
      </c>
      <c r="Q1652" s="90">
        <v>45900</v>
      </c>
      <c r="R1652" s="89">
        <v>29</v>
      </c>
      <c r="S1652" s="89">
        <v>0</v>
      </c>
      <c r="T1652" s="89" t="s">
        <v>19183</v>
      </c>
      <c r="U1652" s="89" t="s">
        <v>27079</v>
      </c>
      <c r="V1652" s="89" t="s">
        <v>27080</v>
      </c>
      <c r="W1652" s="89" t="s">
        <v>27081</v>
      </c>
      <c r="X1652" s="89" t="s">
        <v>841</v>
      </c>
      <c r="Y1652" s="88" t="s">
        <v>27082</v>
      </c>
    </row>
    <row r="1653" spans="1:25" x14ac:dyDescent="0.3">
      <c r="A1653" s="84" t="str">
        <f t="shared" si="25"/>
        <v>abyrd0</v>
      </c>
      <c r="B1653" s="88" t="s">
        <v>19408</v>
      </c>
      <c r="C1653" s="89" t="s">
        <v>19409</v>
      </c>
      <c r="D1653" s="89" t="s">
        <v>19410</v>
      </c>
      <c r="E1653" s="89" t="s">
        <v>5630</v>
      </c>
      <c r="F1653" s="88" t="s">
        <v>19272</v>
      </c>
      <c r="G1653" s="89" t="s">
        <v>19048</v>
      </c>
      <c r="H1653" s="89" t="s">
        <v>19227</v>
      </c>
      <c r="I1653" s="89" t="s">
        <v>19173</v>
      </c>
      <c r="J1653" s="88" t="s">
        <v>19189</v>
      </c>
      <c r="K1653" s="88" t="s">
        <v>19374</v>
      </c>
      <c r="L1653" s="88" t="s">
        <v>19375</v>
      </c>
      <c r="M1653" s="89" t="s">
        <v>19376</v>
      </c>
      <c r="N1653" s="89" t="s">
        <v>575</v>
      </c>
      <c r="O1653" s="90">
        <v>45914</v>
      </c>
      <c r="P1653" s="90">
        <v>45914</v>
      </c>
      <c r="Q1653" s="90">
        <v>45914</v>
      </c>
      <c r="R1653" s="89">
        <v>15</v>
      </c>
      <c r="S1653" s="89">
        <v>0</v>
      </c>
      <c r="T1653" s="89" t="s">
        <v>19183</v>
      </c>
      <c r="U1653" s="89" t="s">
        <v>19411</v>
      </c>
      <c r="V1653" s="89">
        <v>1504</v>
      </c>
      <c r="W1653" s="89" t="s">
        <v>5353</v>
      </c>
      <c r="X1653" s="89" t="s">
        <v>575</v>
      </c>
      <c r="Y1653" s="88" t="s">
        <v>14800</v>
      </c>
    </row>
    <row r="1654" spans="1:25" x14ac:dyDescent="0.3">
      <c r="A1654" s="84" t="str">
        <f t="shared" si="25"/>
        <v>lrobin0</v>
      </c>
      <c r="B1654" s="88" t="s">
        <v>26331</v>
      </c>
      <c r="C1654" s="89" t="s">
        <v>26332</v>
      </c>
      <c r="D1654" s="89" t="s">
        <v>26333</v>
      </c>
      <c r="E1654" s="89" t="s">
        <v>19170</v>
      </c>
      <c r="F1654" s="88" t="s">
        <v>19181</v>
      </c>
      <c r="G1654" s="89" t="s">
        <v>19030</v>
      </c>
      <c r="H1654" s="89" t="s">
        <v>19172</v>
      </c>
      <c r="I1654" s="89" t="s">
        <v>19173</v>
      </c>
      <c r="J1654" s="88" t="s">
        <v>19189</v>
      </c>
      <c r="K1654" s="88" t="s">
        <v>19415</v>
      </c>
      <c r="L1654" s="88" t="s">
        <v>6684</v>
      </c>
      <c r="M1654" s="89" t="s">
        <v>19416</v>
      </c>
      <c r="N1654" s="89" t="s">
        <v>318</v>
      </c>
      <c r="O1654" s="90">
        <v>45900</v>
      </c>
      <c r="P1654" s="90">
        <v>45900</v>
      </c>
      <c r="Q1654" s="90">
        <v>45900</v>
      </c>
      <c r="R1654" s="89">
        <v>29</v>
      </c>
      <c r="S1654" s="89">
        <v>0</v>
      </c>
      <c r="T1654" s="89" t="s">
        <v>19183</v>
      </c>
      <c r="U1654" s="89" t="s">
        <v>26334</v>
      </c>
      <c r="W1654" s="89" t="s">
        <v>317</v>
      </c>
      <c r="X1654" s="89" t="s">
        <v>318</v>
      </c>
      <c r="Y1654" s="88" t="s">
        <v>14380</v>
      </c>
    </row>
    <row r="1655" spans="1:25" x14ac:dyDescent="0.3">
      <c r="A1655" s="84" t="str">
        <f t="shared" si="25"/>
        <v>amckenz</v>
      </c>
      <c r="B1655" s="88" t="s">
        <v>19937</v>
      </c>
      <c r="C1655" s="89" t="s">
        <v>19938</v>
      </c>
      <c r="D1655" s="89" t="s">
        <v>19939</v>
      </c>
      <c r="E1655" s="89" t="s">
        <v>5630</v>
      </c>
      <c r="F1655" s="88" t="s">
        <v>19372</v>
      </c>
      <c r="G1655" s="89" t="s">
        <v>19373</v>
      </c>
      <c r="H1655" s="89" t="s">
        <v>19172</v>
      </c>
      <c r="I1655" s="89" t="s">
        <v>19173</v>
      </c>
      <c r="J1655" s="88" t="s">
        <v>19189</v>
      </c>
      <c r="K1655" s="88" t="s">
        <v>19374</v>
      </c>
      <c r="L1655" s="88" t="s">
        <v>19375</v>
      </c>
      <c r="M1655" s="89" t="s">
        <v>19376</v>
      </c>
      <c r="N1655" s="89" t="s">
        <v>575</v>
      </c>
      <c r="O1655" s="90">
        <v>45900</v>
      </c>
      <c r="P1655" s="90">
        <v>45900</v>
      </c>
      <c r="Q1655" s="90">
        <v>45900</v>
      </c>
      <c r="R1655" s="89">
        <v>29</v>
      </c>
      <c r="S1655" s="89">
        <v>0</v>
      </c>
      <c r="T1655" s="89" t="s">
        <v>19183</v>
      </c>
      <c r="U1655" s="89" t="s">
        <v>19940</v>
      </c>
      <c r="W1655" s="89" t="s">
        <v>4205</v>
      </c>
      <c r="X1655" s="89" t="s">
        <v>575</v>
      </c>
      <c r="Y1655" s="88" t="s">
        <v>19941</v>
      </c>
    </row>
    <row r="1656" spans="1:25" x14ac:dyDescent="0.3">
      <c r="A1656" s="84" t="str">
        <f t="shared" si="25"/>
        <v>dporter</v>
      </c>
      <c r="B1656" s="88" t="s">
        <v>22351</v>
      </c>
      <c r="C1656" s="89" t="s">
        <v>22352</v>
      </c>
      <c r="D1656" s="89" t="s">
        <v>22353</v>
      </c>
      <c r="E1656" s="89" t="s">
        <v>5630</v>
      </c>
      <c r="F1656" s="88" t="s">
        <v>19181</v>
      </c>
      <c r="G1656" s="89" t="s">
        <v>19030</v>
      </c>
      <c r="H1656" s="89" t="s">
        <v>19172</v>
      </c>
      <c r="I1656" s="89" t="s">
        <v>19173</v>
      </c>
      <c r="J1656" s="88" t="s">
        <v>19174</v>
      </c>
      <c r="K1656" s="88" t="s">
        <v>19401</v>
      </c>
      <c r="L1656" s="88" t="s">
        <v>17382</v>
      </c>
      <c r="M1656" s="89" t="s">
        <v>8645</v>
      </c>
      <c r="N1656" s="89" t="s">
        <v>407</v>
      </c>
      <c r="O1656" s="90">
        <v>45914</v>
      </c>
      <c r="P1656" s="90">
        <v>45914</v>
      </c>
      <c r="Q1656" s="90">
        <v>45914</v>
      </c>
      <c r="R1656" s="89">
        <v>15</v>
      </c>
      <c r="S1656" s="89">
        <v>0</v>
      </c>
      <c r="T1656" s="89" t="s">
        <v>19183</v>
      </c>
      <c r="U1656" s="89" t="s">
        <v>22354</v>
      </c>
      <c r="W1656" s="89" t="s">
        <v>3599</v>
      </c>
      <c r="X1656" s="89" t="s">
        <v>407</v>
      </c>
      <c r="Y1656" s="88" t="s">
        <v>18965</v>
      </c>
    </row>
    <row r="1657" spans="1:25" x14ac:dyDescent="0.3">
      <c r="A1657" s="84" t="str">
        <f t="shared" si="25"/>
        <v>tporeba</v>
      </c>
      <c r="B1657" s="88" t="s">
        <v>29785</v>
      </c>
      <c r="C1657" s="89" t="s">
        <v>29786</v>
      </c>
      <c r="D1657" s="89" t="s">
        <v>29787</v>
      </c>
      <c r="E1657" s="89" t="s">
        <v>5630</v>
      </c>
      <c r="F1657" s="88" t="s">
        <v>19181</v>
      </c>
      <c r="G1657" s="89" t="s">
        <v>19030</v>
      </c>
      <c r="H1657" s="89" t="s">
        <v>19172</v>
      </c>
      <c r="I1657" s="89" t="s">
        <v>19173</v>
      </c>
      <c r="J1657" s="88" t="s">
        <v>19174</v>
      </c>
      <c r="K1657" s="88" t="s">
        <v>19216</v>
      </c>
      <c r="L1657" s="88" t="s">
        <v>19237</v>
      </c>
      <c r="M1657" s="89" t="s">
        <v>19238</v>
      </c>
      <c r="N1657" s="89" t="s">
        <v>250</v>
      </c>
      <c r="O1657" s="90">
        <v>45907</v>
      </c>
      <c r="P1657" s="90">
        <v>45907</v>
      </c>
      <c r="Q1657" s="90">
        <v>45907</v>
      </c>
      <c r="R1657" s="89">
        <v>22</v>
      </c>
      <c r="S1657" s="89">
        <v>0</v>
      </c>
      <c r="T1657" s="89" t="s">
        <v>19183</v>
      </c>
      <c r="U1657" s="89" t="s">
        <v>29788</v>
      </c>
      <c r="W1657" s="89" t="s">
        <v>3167</v>
      </c>
      <c r="X1657" s="89" t="s">
        <v>250</v>
      </c>
      <c r="Y1657" s="88" t="s">
        <v>8049</v>
      </c>
    </row>
    <row r="1658" spans="1:25" x14ac:dyDescent="0.3">
      <c r="A1658" s="84" t="str">
        <f t="shared" si="25"/>
        <v>dbarnes</v>
      </c>
      <c r="B1658" s="88" t="s">
        <v>21710</v>
      </c>
      <c r="C1658" s="89" t="s">
        <v>21711</v>
      </c>
      <c r="D1658" s="89" t="s">
        <v>21712</v>
      </c>
      <c r="E1658" s="89" t="s">
        <v>5630</v>
      </c>
      <c r="F1658" s="88" t="s">
        <v>19171</v>
      </c>
      <c r="G1658" s="89" t="s">
        <v>19029</v>
      </c>
      <c r="H1658" s="89" t="s">
        <v>19172</v>
      </c>
      <c r="I1658" s="89" t="s">
        <v>19173</v>
      </c>
      <c r="J1658" s="88" t="s">
        <v>19174</v>
      </c>
      <c r="K1658" s="88" t="s">
        <v>19401</v>
      </c>
      <c r="L1658" s="88" t="s">
        <v>17382</v>
      </c>
      <c r="M1658" s="89" t="s">
        <v>8645</v>
      </c>
      <c r="N1658" s="89" t="s">
        <v>407</v>
      </c>
      <c r="O1658" s="90">
        <v>45914</v>
      </c>
      <c r="P1658" s="90">
        <v>45914</v>
      </c>
      <c r="Q1658" s="90">
        <v>45914</v>
      </c>
      <c r="R1658" s="89">
        <v>15</v>
      </c>
      <c r="S1658" s="89">
        <v>0</v>
      </c>
      <c r="T1658" s="89" t="s">
        <v>19183</v>
      </c>
      <c r="U1658" s="89" t="s">
        <v>21713</v>
      </c>
      <c r="W1658" s="89" t="s">
        <v>21714</v>
      </c>
      <c r="X1658" s="89" t="s">
        <v>477</v>
      </c>
      <c r="Y1658" s="88" t="s">
        <v>14053</v>
      </c>
    </row>
    <row r="1659" spans="1:25" x14ac:dyDescent="0.3">
      <c r="A1659" s="84" t="str">
        <f t="shared" si="25"/>
        <v>jhayes</v>
      </c>
      <c r="B1659" s="88" t="s">
        <v>24694</v>
      </c>
      <c r="C1659" s="89" t="s">
        <v>24695</v>
      </c>
      <c r="D1659" s="89" t="s">
        <v>24696</v>
      </c>
      <c r="E1659" s="89" t="s">
        <v>5630</v>
      </c>
      <c r="F1659" s="88" t="s">
        <v>19236</v>
      </c>
      <c r="G1659" s="89" t="s">
        <v>19032</v>
      </c>
      <c r="H1659" s="89" t="s">
        <v>19227</v>
      </c>
      <c r="I1659" s="89" t="s">
        <v>19173</v>
      </c>
      <c r="J1659" s="88" t="s">
        <v>19189</v>
      </c>
      <c r="K1659" s="88" t="s">
        <v>19190</v>
      </c>
      <c r="L1659" s="88" t="s">
        <v>19191</v>
      </c>
      <c r="M1659" s="89" t="s">
        <v>19192</v>
      </c>
      <c r="N1659" s="89" t="s">
        <v>297</v>
      </c>
      <c r="O1659" s="90">
        <v>45928</v>
      </c>
      <c r="P1659" s="90">
        <v>45928</v>
      </c>
      <c r="Q1659" s="90">
        <v>45928</v>
      </c>
      <c r="R1659" s="89">
        <v>1</v>
      </c>
      <c r="S1659" s="89">
        <v>0</v>
      </c>
      <c r="T1659" s="89" t="s">
        <v>19183</v>
      </c>
      <c r="U1659" s="89" t="s">
        <v>24697</v>
      </c>
      <c r="W1659" s="89" t="s">
        <v>782</v>
      </c>
      <c r="X1659" s="89" t="s">
        <v>297</v>
      </c>
      <c r="Y1659" s="88" t="s">
        <v>24698</v>
      </c>
    </row>
    <row r="1660" spans="1:25" x14ac:dyDescent="0.3">
      <c r="A1660" s="84" t="str">
        <f t="shared" si="25"/>
        <v>aestrad</v>
      </c>
      <c r="B1660" s="88" t="s">
        <v>19568</v>
      </c>
      <c r="C1660" s="89" t="s">
        <v>19569</v>
      </c>
      <c r="D1660" s="89" t="s">
        <v>19570</v>
      </c>
      <c r="E1660" s="89" t="s">
        <v>5630</v>
      </c>
      <c r="F1660" s="88" t="s">
        <v>19181</v>
      </c>
      <c r="G1660" s="89" t="s">
        <v>19030</v>
      </c>
      <c r="H1660" s="89" t="s">
        <v>19172</v>
      </c>
      <c r="I1660" s="89" t="s">
        <v>19173</v>
      </c>
      <c r="J1660" s="88" t="s">
        <v>19189</v>
      </c>
      <c r="K1660" s="88" t="s">
        <v>19345</v>
      </c>
      <c r="L1660" s="88" t="s">
        <v>19346</v>
      </c>
      <c r="M1660" s="89" t="s">
        <v>19347</v>
      </c>
      <c r="N1660" s="89" t="s">
        <v>382</v>
      </c>
      <c r="O1660" s="90">
        <v>45928</v>
      </c>
      <c r="P1660" s="90">
        <v>45928</v>
      </c>
      <c r="Q1660" s="90">
        <v>45928</v>
      </c>
      <c r="R1660" s="89">
        <v>1</v>
      </c>
      <c r="S1660" s="89">
        <v>0</v>
      </c>
      <c r="T1660" s="89" t="s">
        <v>19183</v>
      </c>
      <c r="U1660" s="89" t="s">
        <v>19571</v>
      </c>
      <c r="W1660" s="89" t="s">
        <v>2143</v>
      </c>
      <c r="X1660" s="89" t="s">
        <v>693</v>
      </c>
      <c r="Y1660" s="88" t="s">
        <v>13361</v>
      </c>
    </row>
    <row r="1661" spans="1:25" x14ac:dyDescent="0.3">
      <c r="A1661" s="84" t="str">
        <f t="shared" si="25"/>
        <v>LKOLB1</v>
      </c>
      <c r="B1661" s="88" t="s">
        <v>26255</v>
      </c>
      <c r="C1661" s="89" t="s">
        <v>26256</v>
      </c>
      <c r="D1661" s="89" t="s">
        <v>17058</v>
      </c>
      <c r="E1661" s="89" t="s">
        <v>5630</v>
      </c>
      <c r="F1661" s="88" t="s">
        <v>19395</v>
      </c>
      <c r="G1661" s="89" t="s">
        <v>19030</v>
      </c>
      <c r="H1661" s="89" t="s">
        <v>19172</v>
      </c>
      <c r="I1661" s="89" t="s">
        <v>19173</v>
      </c>
      <c r="J1661" s="88" t="s">
        <v>19189</v>
      </c>
      <c r="K1661" s="88" t="s">
        <v>20742</v>
      </c>
      <c r="L1661" s="88" t="s">
        <v>20743</v>
      </c>
      <c r="M1661" s="89" t="s">
        <v>20744</v>
      </c>
      <c r="N1661" s="89" t="s">
        <v>719</v>
      </c>
      <c r="O1661" s="90">
        <v>26805</v>
      </c>
      <c r="P1661" s="90">
        <v>26805</v>
      </c>
      <c r="Q1661" s="90">
        <v>26805</v>
      </c>
      <c r="R1661" s="89">
        <v>19124</v>
      </c>
      <c r="S1661" s="89">
        <v>52</v>
      </c>
      <c r="T1661" s="89" t="s">
        <v>19261</v>
      </c>
      <c r="U1661" s="89" t="s">
        <v>26257</v>
      </c>
      <c r="W1661" s="89" t="s">
        <v>26258</v>
      </c>
      <c r="X1661" s="89" t="s">
        <v>435</v>
      </c>
      <c r="Y1661" s="88" t="s">
        <v>17061</v>
      </c>
    </row>
    <row r="1662" spans="1:25" x14ac:dyDescent="0.3">
      <c r="A1662" s="84" t="str">
        <f t="shared" si="25"/>
        <v>ERYAN3</v>
      </c>
      <c r="B1662" s="88" t="s">
        <v>22967</v>
      </c>
      <c r="C1662" s="89" t="s">
        <v>22968</v>
      </c>
      <c r="D1662" s="89" t="s">
        <v>15770</v>
      </c>
      <c r="E1662" s="89" t="s">
        <v>5630</v>
      </c>
      <c r="F1662" s="88" t="s">
        <v>20261</v>
      </c>
      <c r="G1662" s="89" t="s">
        <v>19039</v>
      </c>
      <c r="H1662" s="89" t="s">
        <v>19172</v>
      </c>
      <c r="I1662" s="89" t="s">
        <v>19173</v>
      </c>
      <c r="J1662" s="88" t="s">
        <v>19189</v>
      </c>
      <c r="K1662" s="88" t="s">
        <v>20742</v>
      </c>
      <c r="L1662" s="88" t="s">
        <v>20742</v>
      </c>
      <c r="M1662" s="89" t="s">
        <v>21720</v>
      </c>
      <c r="N1662" s="89" t="s">
        <v>435</v>
      </c>
      <c r="O1662" s="90">
        <v>27554</v>
      </c>
      <c r="P1662" s="90">
        <v>27554</v>
      </c>
      <c r="Q1662" s="90">
        <v>27554</v>
      </c>
      <c r="R1662" s="89">
        <v>18375</v>
      </c>
      <c r="S1662" s="89">
        <v>50</v>
      </c>
      <c r="T1662" s="89" t="s">
        <v>19261</v>
      </c>
      <c r="U1662" s="89" t="s">
        <v>22969</v>
      </c>
      <c r="W1662" s="89" t="s">
        <v>4841</v>
      </c>
      <c r="X1662" s="89" t="s">
        <v>435</v>
      </c>
      <c r="Y1662" s="88" t="s">
        <v>13649</v>
      </c>
    </row>
    <row r="1663" spans="1:25" x14ac:dyDescent="0.3">
      <c r="A1663" s="84" t="str">
        <f t="shared" si="25"/>
        <v>BJONE84</v>
      </c>
      <c r="B1663" s="88" t="s">
        <v>20609</v>
      </c>
      <c r="C1663" s="89" t="s">
        <v>20610</v>
      </c>
      <c r="D1663" s="89" t="s">
        <v>20611</v>
      </c>
      <c r="E1663" s="89" t="s">
        <v>19715</v>
      </c>
      <c r="F1663" s="88" t="s">
        <v>19171</v>
      </c>
      <c r="G1663" s="89" t="s">
        <v>19029</v>
      </c>
      <c r="H1663" s="89" t="s">
        <v>19172</v>
      </c>
      <c r="I1663" s="89" t="s">
        <v>19173</v>
      </c>
      <c r="J1663" s="88" t="s">
        <v>19174</v>
      </c>
      <c r="K1663" s="88" t="s">
        <v>19258</v>
      </c>
      <c r="L1663" s="88" t="s">
        <v>19259</v>
      </c>
      <c r="M1663" s="89" t="s">
        <v>19260</v>
      </c>
      <c r="N1663" s="89" t="s">
        <v>279</v>
      </c>
      <c r="O1663" s="90">
        <v>28051</v>
      </c>
      <c r="P1663" s="90">
        <v>28051</v>
      </c>
      <c r="Q1663" s="90">
        <v>28051</v>
      </c>
      <c r="R1663" s="89">
        <v>17878</v>
      </c>
      <c r="S1663" s="89">
        <v>48</v>
      </c>
      <c r="T1663" s="89" t="s">
        <v>19261</v>
      </c>
      <c r="U1663" s="89" t="s">
        <v>20612</v>
      </c>
      <c r="W1663" s="89" t="s">
        <v>4787</v>
      </c>
      <c r="X1663" s="89" t="s">
        <v>279</v>
      </c>
      <c r="Y1663" s="88" t="s">
        <v>18313</v>
      </c>
    </row>
    <row r="1664" spans="1:25" x14ac:dyDescent="0.3">
      <c r="A1664" s="84" t="str">
        <f t="shared" si="25"/>
        <v>EMARSHA</v>
      </c>
      <c r="B1664" s="88" t="s">
        <v>22870</v>
      </c>
      <c r="C1664" s="89" t="s">
        <v>22871</v>
      </c>
      <c r="D1664" s="89" t="s">
        <v>8863</v>
      </c>
      <c r="E1664" s="89" t="s">
        <v>5630</v>
      </c>
      <c r="F1664" s="88" t="s">
        <v>19285</v>
      </c>
      <c r="G1664" s="89" t="s">
        <v>19028</v>
      </c>
      <c r="H1664" s="89" t="s">
        <v>19172</v>
      </c>
      <c r="I1664" s="89" t="s">
        <v>19173</v>
      </c>
      <c r="J1664" s="88" t="s">
        <v>19174</v>
      </c>
      <c r="K1664" s="88" t="s">
        <v>19716</v>
      </c>
      <c r="L1664" s="88" t="s">
        <v>19717</v>
      </c>
      <c r="M1664" s="89" t="s">
        <v>5847</v>
      </c>
      <c r="N1664" s="89" t="s">
        <v>279</v>
      </c>
      <c r="O1664" s="90">
        <v>28678</v>
      </c>
      <c r="P1664" s="90">
        <v>28678</v>
      </c>
      <c r="Q1664" s="90">
        <v>28678</v>
      </c>
      <c r="R1664" s="89">
        <v>17251</v>
      </c>
      <c r="S1664" s="89">
        <v>47</v>
      </c>
      <c r="T1664" s="89" t="s">
        <v>19261</v>
      </c>
      <c r="U1664" s="89" t="s">
        <v>22872</v>
      </c>
      <c r="W1664" s="89" t="s">
        <v>22873</v>
      </c>
      <c r="X1664" s="89" t="s">
        <v>279</v>
      </c>
      <c r="Y1664" s="88" t="s">
        <v>8867</v>
      </c>
    </row>
    <row r="1665" spans="1:25" x14ac:dyDescent="0.3">
      <c r="A1665" s="84" t="str">
        <f t="shared" si="25"/>
        <v>mcarri1</v>
      </c>
      <c r="B1665" s="88" t="s">
        <v>26521</v>
      </c>
      <c r="C1665" s="89" t="s">
        <v>26522</v>
      </c>
      <c r="D1665" s="89" t="s">
        <v>26523</v>
      </c>
      <c r="E1665" s="89" t="s">
        <v>5630</v>
      </c>
      <c r="F1665" s="88" t="s">
        <v>19171</v>
      </c>
      <c r="G1665" s="89" t="s">
        <v>19029</v>
      </c>
      <c r="H1665" s="89" t="s">
        <v>19172</v>
      </c>
      <c r="I1665" s="89" t="s">
        <v>19173</v>
      </c>
      <c r="J1665" s="88" t="s">
        <v>19174</v>
      </c>
      <c r="K1665" s="88" t="s">
        <v>19716</v>
      </c>
      <c r="L1665" s="88" t="s">
        <v>19717</v>
      </c>
      <c r="M1665" s="89" t="s">
        <v>5847</v>
      </c>
      <c r="N1665" s="89" t="s">
        <v>279</v>
      </c>
      <c r="O1665" s="90">
        <v>29468</v>
      </c>
      <c r="P1665" s="90">
        <v>43906</v>
      </c>
      <c r="Q1665" s="90">
        <v>43906</v>
      </c>
      <c r="R1665" s="89">
        <v>2023</v>
      </c>
      <c r="S1665" s="89">
        <v>5</v>
      </c>
      <c r="T1665" s="89" t="s">
        <v>19228</v>
      </c>
      <c r="U1665" s="89" t="s">
        <v>26524</v>
      </c>
      <c r="W1665" s="89" t="s">
        <v>1032</v>
      </c>
      <c r="X1665" s="89" t="s">
        <v>279</v>
      </c>
      <c r="Y1665" s="88" t="s">
        <v>4764</v>
      </c>
    </row>
    <row r="1666" spans="1:25" x14ac:dyDescent="0.3">
      <c r="A1666" s="84" t="str">
        <f t="shared" si="25"/>
        <v>ATHOMP4</v>
      </c>
      <c r="B1666" s="88" t="s">
        <v>20204</v>
      </c>
      <c r="C1666" s="89" t="s">
        <v>20205</v>
      </c>
      <c r="D1666" s="89" t="s">
        <v>20206</v>
      </c>
      <c r="E1666" s="89" t="s">
        <v>5630</v>
      </c>
      <c r="F1666" s="88" t="s">
        <v>19181</v>
      </c>
      <c r="G1666" s="89" t="s">
        <v>19030</v>
      </c>
      <c r="H1666" s="89" t="s">
        <v>19172</v>
      </c>
      <c r="I1666" s="89" t="s">
        <v>19173</v>
      </c>
      <c r="J1666" s="88" t="s">
        <v>19174</v>
      </c>
      <c r="K1666" s="88" t="s">
        <v>19716</v>
      </c>
      <c r="L1666" s="88" t="s">
        <v>19717</v>
      </c>
      <c r="M1666" s="89" t="s">
        <v>5847</v>
      </c>
      <c r="N1666" s="89" t="s">
        <v>279</v>
      </c>
      <c r="O1666" s="90">
        <v>29711</v>
      </c>
      <c r="P1666" s="90">
        <v>29711</v>
      </c>
      <c r="Q1666" s="90">
        <v>29711</v>
      </c>
      <c r="R1666" s="89">
        <v>16218</v>
      </c>
      <c r="S1666" s="89">
        <v>44</v>
      </c>
      <c r="T1666" s="89" t="s">
        <v>19261</v>
      </c>
      <c r="U1666" s="89" t="s">
        <v>20207</v>
      </c>
      <c r="W1666" s="89" t="s">
        <v>1032</v>
      </c>
      <c r="X1666" s="89" t="s">
        <v>279</v>
      </c>
      <c r="Y1666" s="88" t="s">
        <v>20208</v>
      </c>
    </row>
    <row r="1667" spans="1:25" x14ac:dyDescent="0.3">
      <c r="A1667" s="84" t="str">
        <f t="shared" ref="A1667:A1730" si="26">TRIM(D1667)</f>
        <v>DHOWEL5</v>
      </c>
      <c r="B1667" s="88" t="s">
        <v>22029</v>
      </c>
      <c r="C1667" s="89" t="s">
        <v>22030</v>
      </c>
      <c r="D1667" s="89" t="s">
        <v>1626</v>
      </c>
      <c r="E1667" s="89" t="s">
        <v>5630</v>
      </c>
      <c r="F1667" s="88" t="s">
        <v>19285</v>
      </c>
      <c r="G1667" s="89" t="s">
        <v>19028</v>
      </c>
      <c r="H1667" s="89" t="s">
        <v>19172</v>
      </c>
      <c r="I1667" s="89" t="s">
        <v>19173</v>
      </c>
      <c r="J1667" s="88" t="s">
        <v>19189</v>
      </c>
      <c r="K1667" s="88" t="s">
        <v>19374</v>
      </c>
      <c r="L1667" s="88" t="s">
        <v>19375</v>
      </c>
      <c r="M1667" s="89" t="s">
        <v>19376</v>
      </c>
      <c r="N1667" s="89" t="s">
        <v>575</v>
      </c>
      <c r="O1667" s="90">
        <v>29766</v>
      </c>
      <c r="P1667" s="90">
        <v>29766</v>
      </c>
      <c r="Q1667" s="90">
        <v>29766</v>
      </c>
      <c r="R1667" s="89">
        <v>16163</v>
      </c>
      <c r="S1667" s="89">
        <v>44</v>
      </c>
      <c r="T1667" s="89" t="s">
        <v>19261</v>
      </c>
      <c r="U1667" s="89" t="s">
        <v>22031</v>
      </c>
      <c r="W1667" s="89" t="s">
        <v>344</v>
      </c>
      <c r="X1667" s="89" t="s">
        <v>575</v>
      </c>
      <c r="Y1667" s="88" t="s">
        <v>10192</v>
      </c>
    </row>
    <row r="1668" spans="1:25" x14ac:dyDescent="0.3">
      <c r="A1668" s="84" t="str">
        <f t="shared" si="26"/>
        <v>BTOLLEF</v>
      </c>
      <c r="B1668" s="88" t="s">
        <v>20856</v>
      </c>
      <c r="C1668" s="89" t="s">
        <v>20857</v>
      </c>
      <c r="D1668" s="89" t="s">
        <v>20858</v>
      </c>
      <c r="E1668" s="89" t="s">
        <v>19715</v>
      </c>
      <c r="F1668" s="88" t="s">
        <v>19480</v>
      </c>
      <c r="G1668" s="89" t="s">
        <v>19040</v>
      </c>
      <c r="H1668" s="89" t="s">
        <v>19172</v>
      </c>
      <c r="I1668" s="89" t="s">
        <v>19173</v>
      </c>
      <c r="J1668" s="88" t="s">
        <v>19174</v>
      </c>
      <c r="K1668" s="88" t="s">
        <v>20070</v>
      </c>
      <c r="L1668" s="88" t="s">
        <v>20694</v>
      </c>
      <c r="M1668" s="89" t="s">
        <v>20072</v>
      </c>
      <c r="N1668" s="89" t="s">
        <v>955</v>
      </c>
      <c r="O1668" s="90">
        <v>29881</v>
      </c>
      <c r="P1668" s="90">
        <v>29881</v>
      </c>
      <c r="Q1668" s="90">
        <v>29881</v>
      </c>
      <c r="R1668" s="89">
        <v>16048</v>
      </c>
      <c r="S1668" s="89">
        <v>43</v>
      </c>
      <c r="T1668" s="89" t="s">
        <v>19261</v>
      </c>
      <c r="U1668" s="89" t="s">
        <v>20859</v>
      </c>
      <c r="W1668" s="89" t="s">
        <v>20860</v>
      </c>
      <c r="X1668" s="89" t="s">
        <v>955</v>
      </c>
      <c r="Y1668" s="88" t="s">
        <v>13098</v>
      </c>
    </row>
    <row r="1669" spans="1:25" x14ac:dyDescent="0.3">
      <c r="A1669" s="84" t="str">
        <f t="shared" si="26"/>
        <v>JCOLL25</v>
      </c>
      <c r="B1669" s="88" t="s">
        <v>24246</v>
      </c>
      <c r="C1669" s="89" t="s">
        <v>24247</v>
      </c>
      <c r="D1669" s="89" t="s">
        <v>5690</v>
      </c>
      <c r="E1669" s="89" t="s">
        <v>5630</v>
      </c>
      <c r="F1669" s="88" t="s">
        <v>19285</v>
      </c>
      <c r="G1669" s="89" t="s">
        <v>19028</v>
      </c>
      <c r="H1669" s="89" t="s">
        <v>19172</v>
      </c>
      <c r="I1669" s="89" t="s">
        <v>19173</v>
      </c>
      <c r="J1669" s="88" t="s">
        <v>19189</v>
      </c>
      <c r="K1669" s="88" t="s">
        <v>19273</v>
      </c>
      <c r="L1669" s="88" t="s">
        <v>19274</v>
      </c>
      <c r="M1669" s="89" t="s">
        <v>7733</v>
      </c>
      <c r="N1669" s="89" t="s">
        <v>328</v>
      </c>
      <c r="O1669" s="90">
        <v>30005</v>
      </c>
      <c r="P1669" s="90">
        <v>30005</v>
      </c>
      <c r="Q1669" s="90">
        <v>30005</v>
      </c>
      <c r="R1669" s="89">
        <v>15924</v>
      </c>
      <c r="S1669" s="89">
        <v>43</v>
      </c>
      <c r="T1669" s="89" t="s">
        <v>19261</v>
      </c>
      <c r="U1669" s="89" t="s">
        <v>24248</v>
      </c>
      <c r="W1669" s="89" t="s">
        <v>24249</v>
      </c>
      <c r="X1669" s="89" t="s">
        <v>416</v>
      </c>
      <c r="Y1669" s="88" t="s">
        <v>6060</v>
      </c>
    </row>
    <row r="1670" spans="1:25" x14ac:dyDescent="0.3">
      <c r="A1670" s="84" t="str">
        <f t="shared" si="26"/>
        <v>KDARDE2</v>
      </c>
      <c r="B1670" s="88" t="s">
        <v>25838</v>
      </c>
      <c r="C1670" s="89" t="s">
        <v>25839</v>
      </c>
      <c r="D1670" s="89" t="s">
        <v>8381</v>
      </c>
      <c r="E1670" s="89" t="s">
        <v>5630</v>
      </c>
      <c r="F1670" s="88" t="s">
        <v>19171</v>
      </c>
      <c r="G1670" s="89" t="s">
        <v>19029</v>
      </c>
      <c r="H1670" s="89" t="s">
        <v>19172</v>
      </c>
      <c r="I1670" s="89" t="s">
        <v>19173</v>
      </c>
      <c r="J1670" s="88" t="s">
        <v>19174</v>
      </c>
      <c r="K1670" s="88" t="s">
        <v>19716</v>
      </c>
      <c r="L1670" s="88" t="s">
        <v>19717</v>
      </c>
      <c r="M1670" s="89" t="s">
        <v>5847</v>
      </c>
      <c r="N1670" s="89" t="s">
        <v>279</v>
      </c>
      <c r="O1670" s="90">
        <v>30040</v>
      </c>
      <c r="P1670" s="90">
        <v>30040</v>
      </c>
      <c r="Q1670" s="90">
        <v>30040</v>
      </c>
      <c r="R1670" s="89">
        <v>15889</v>
      </c>
      <c r="S1670" s="89">
        <v>43</v>
      </c>
      <c r="T1670" s="89" t="s">
        <v>19261</v>
      </c>
      <c r="U1670" s="89" t="s">
        <v>25840</v>
      </c>
      <c r="W1670" s="89" t="s">
        <v>1032</v>
      </c>
      <c r="X1670" s="89" t="s">
        <v>279</v>
      </c>
      <c r="Y1670" s="88" t="s">
        <v>8385</v>
      </c>
    </row>
    <row r="1671" spans="1:25" x14ac:dyDescent="0.3">
      <c r="A1671" s="84" t="str">
        <f t="shared" si="26"/>
        <v>MMADDOX</v>
      </c>
      <c r="B1671" s="88" t="s">
        <v>26929</v>
      </c>
      <c r="C1671" s="89" t="s">
        <v>26930</v>
      </c>
      <c r="D1671" s="89" t="s">
        <v>9389</v>
      </c>
      <c r="E1671" s="89" t="s">
        <v>5630</v>
      </c>
      <c r="F1671" s="88" t="s">
        <v>19171</v>
      </c>
      <c r="G1671" s="89" t="s">
        <v>19029</v>
      </c>
      <c r="H1671" s="89" t="s">
        <v>19172</v>
      </c>
      <c r="I1671" s="89" t="s">
        <v>19173</v>
      </c>
      <c r="J1671" s="88" t="s">
        <v>19189</v>
      </c>
      <c r="K1671" s="88" t="s">
        <v>19273</v>
      </c>
      <c r="L1671" s="88" t="s">
        <v>19274</v>
      </c>
      <c r="M1671" s="89" t="s">
        <v>7733</v>
      </c>
      <c r="N1671" s="89" t="s">
        <v>328</v>
      </c>
      <c r="O1671" s="90">
        <v>30545</v>
      </c>
      <c r="P1671" s="90">
        <v>30545</v>
      </c>
      <c r="Q1671" s="90">
        <v>30545</v>
      </c>
      <c r="R1671" s="89">
        <v>15384</v>
      </c>
      <c r="S1671" s="89">
        <v>42</v>
      </c>
      <c r="T1671" s="89" t="s">
        <v>19261</v>
      </c>
      <c r="U1671" s="89" t="s">
        <v>26931</v>
      </c>
      <c r="V1671" s="89" t="s">
        <v>26932</v>
      </c>
      <c r="W1671" s="89" t="s">
        <v>789</v>
      </c>
      <c r="X1671" s="89" t="s">
        <v>328</v>
      </c>
      <c r="Y1671" s="88" t="s">
        <v>9393</v>
      </c>
    </row>
    <row r="1672" spans="1:25" x14ac:dyDescent="0.3">
      <c r="A1672" s="84" t="str">
        <f t="shared" si="26"/>
        <v>MHUNT14</v>
      </c>
      <c r="B1672" s="88" t="s">
        <v>26862</v>
      </c>
      <c r="C1672" s="89" t="s">
        <v>26863</v>
      </c>
      <c r="D1672" s="89" t="s">
        <v>12943</v>
      </c>
      <c r="E1672" s="89" t="s">
        <v>5630</v>
      </c>
      <c r="F1672" s="88" t="s">
        <v>19206</v>
      </c>
      <c r="G1672" s="89" t="s">
        <v>136</v>
      </c>
      <c r="H1672" s="89" t="s">
        <v>19172</v>
      </c>
      <c r="I1672" s="89" t="s">
        <v>19173</v>
      </c>
      <c r="J1672" s="88" t="s">
        <v>19174</v>
      </c>
      <c r="K1672" s="88" t="s">
        <v>19360</v>
      </c>
      <c r="L1672" s="88" t="s">
        <v>19361</v>
      </c>
      <c r="M1672" s="89" t="s">
        <v>19362</v>
      </c>
      <c r="N1672" s="89" t="s">
        <v>1463</v>
      </c>
      <c r="O1672" s="90">
        <v>30593</v>
      </c>
      <c r="P1672" s="90">
        <v>30593</v>
      </c>
      <c r="Q1672" s="90">
        <v>30593</v>
      </c>
      <c r="R1672" s="89">
        <v>15336</v>
      </c>
      <c r="S1672" s="89">
        <v>42</v>
      </c>
      <c r="T1672" s="89" t="s">
        <v>19261</v>
      </c>
      <c r="U1672" s="89" t="s">
        <v>26864</v>
      </c>
      <c r="W1672" s="89" t="s">
        <v>26865</v>
      </c>
      <c r="X1672" s="89" t="s">
        <v>1463</v>
      </c>
      <c r="Y1672" s="88" t="s">
        <v>12947</v>
      </c>
    </row>
    <row r="1673" spans="1:25" x14ac:dyDescent="0.3">
      <c r="A1673" s="84" t="str">
        <f t="shared" si="26"/>
        <v>WBURTO</v>
      </c>
      <c r="B1673" s="88" t="s">
        <v>30138</v>
      </c>
      <c r="C1673" s="89" t="s">
        <v>30139</v>
      </c>
      <c r="D1673" s="89" t="s">
        <v>212</v>
      </c>
      <c r="E1673" s="89" t="s">
        <v>5630</v>
      </c>
      <c r="F1673" s="88" t="s">
        <v>19171</v>
      </c>
      <c r="G1673" s="89" t="s">
        <v>19029</v>
      </c>
      <c r="H1673" s="89" t="s">
        <v>19172</v>
      </c>
      <c r="I1673" s="89" t="s">
        <v>19173</v>
      </c>
      <c r="J1673" s="88" t="s">
        <v>19174</v>
      </c>
      <c r="K1673" s="88" t="s">
        <v>19309</v>
      </c>
      <c r="L1673" s="88" t="s">
        <v>19310</v>
      </c>
      <c r="M1673" s="89" t="s">
        <v>6528</v>
      </c>
      <c r="N1673" s="89" t="s">
        <v>219</v>
      </c>
      <c r="O1673" s="90">
        <v>30613</v>
      </c>
      <c r="P1673" s="90">
        <v>30613</v>
      </c>
      <c r="Q1673" s="90">
        <v>30613</v>
      </c>
      <c r="R1673" s="89">
        <v>15316</v>
      </c>
      <c r="S1673" s="89">
        <v>41</v>
      </c>
      <c r="T1673" s="89" t="s">
        <v>19261</v>
      </c>
      <c r="U1673" s="89" t="s">
        <v>15147</v>
      </c>
      <c r="W1673" s="89" t="s">
        <v>13060</v>
      </c>
      <c r="X1673" s="89" t="s">
        <v>219</v>
      </c>
      <c r="Y1673" s="88" t="s">
        <v>15149</v>
      </c>
    </row>
    <row r="1674" spans="1:25" x14ac:dyDescent="0.3">
      <c r="A1674" s="84" t="str">
        <f t="shared" si="26"/>
        <v>HLUGOPE</v>
      </c>
      <c r="B1674" s="88" t="s">
        <v>23733</v>
      </c>
      <c r="C1674" s="89" t="s">
        <v>23734</v>
      </c>
      <c r="D1674" s="89" t="s">
        <v>15013</v>
      </c>
      <c r="E1674" s="89" t="s">
        <v>5630</v>
      </c>
      <c r="F1674" s="88" t="s">
        <v>19171</v>
      </c>
      <c r="G1674" s="89" t="s">
        <v>19029</v>
      </c>
      <c r="H1674" s="89" t="s">
        <v>19172</v>
      </c>
      <c r="I1674" s="89" t="s">
        <v>19419</v>
      </c>
      <c r="J1674" s="88" t="s">
        <v>19189</v>
      </c>
      <c r="K1674" s="88" t="s">
        <v>19420</v>
      </c>
      <c r="L1674" s="88" t="s">
        <v>19420</v>
      </c>
      <c r="M1674" s="89" t="s">
        <v>19421</v>
      </c>
      <c r="N1674" s="89" t="s">
        <v>5965</v>
      </c>
      <c r="O1674" s="90">
        <v>31033</v>
      </c>
      <c r="P1674" s="90">
        <v>31033</v>
      </c>
      <c r="Q1674" s="90">
        <v>31033</v>
      </c>
      <c r="R1674" s="89">
        <v>14896</v>
      </c>
      <c r="S1674" s="89">
        <v>40</v>
      </c>
      <c r="T1674" s="89" t="s">
        <v>19261</v>
      </c>
      <c r="U1674" s="89" t="s">
        <v>23735</v>
      </c>
      <c r="V1674" s="89" t="s">
        <v>23736</v>
      </c>
      <c r="W1674" s="89" t="s">
        <v>23737</v>
      </c>
      <c r="X1674" s="89" t="s">
        <v>5965</v>
      </c>
      <c r="Y1674" s="88" t="s">
        <v>23738</v>
      </c>
    </row>
    <row r="1675" spans="1:25" x14ac:dyDescent="0.3">
      <c r="A1675" s="84" t="str">
        <f t="shared" si="26"/>
        <v>AMACHUS</v>
      </c>
      <c r="B1675" s="88" t="s">
        <v>19891</v>
      </c>
      <c r="C1675" s="89" t="s">
        <v>19892</v>
      </c>
      <c r="D1675" s="89" t="s">
        <v>19893</v>
      </c>
      <c r="E1675" s="89" t="s">
        <v>5630</v>
      </c>
      <c r="F1675" s="88" t="s">
        <v>19480</v>
      </c>
      <c r="G1675" s="89" t="s">
        <v>19040</v>
      </c>
      <c r="H1675" s="89" t="s">
        <v>19172</v>
      </c>
      <c r="I1675" s="89" t="s">
        <v>19173</v>
      </c>
      <c r="J1675" s="88" t="s">
        <v>19189</v>
      </c>
      <c r="K1675" s="88" t="s">
        <v>19333</v>
      </c>
      <c r="L1675" s="88" t="s">
        <v>19467</v>
      </c>
      <c r="M1675" s="89" t="s">
        <v>9084</v>
      </c>
      <c r="N1675" s="89" t="s">
        <v>260</v>
      </c>
      <c r="O1675" s="90">
        <v>31146</v>
      </c>
      <c r="P1675" s="90">
        <v>31146</v>
      </c>
      <c r="Q1675" s="90">
        <v>31146</v>
      </c>
      <c r="R1675" s="89">
        <v>14783</v>
      </c>
      <c r="S1675" s="89">
        <v>40</v>
      </c>
      <c r="T1675" s="89" t="s">
        <v>19261</v>
      </c>
      <c r="U1675" s="89" t="s">
        <v>19894</v>
      </c>
      <c r="W1675" s="89" t="s">
        <v>19895</v>
      </c>
      <c r="X1675" s="89" t="s">
        <v>260</v>
      </c>
      <c r="Y1675" s="88" t="s">
        <v>19896</v>
      </c>
    </row>
    <row r="1676" spans="1:25" x14ac:dyDescent="0.3">
      <c r="A1676" s="84" t="str">
        <f t="shared" si="26"/>
        <v>gjohn71</v>
      </c>
      <c r="B1676" s="88" t="s">
        <v>23370</v>
      </c>
      <c r="C1676" s="89" t="s">
        <v>23371</v>
      </c>
      <c r="D1676" s="89" t="s">
        <v>23372</v>
      </c>
      <c r="E1676" s="89" t="s">
        <v>19715</v>
      </c>
      <c r="F1676" s="88" t="s">
        <v>19171</v>
      </c>
      <c r="G1676" s="89" t="s">
        <v>19029</v>
      </c>
      <c r="H1676" s="89" t="s">
        <v>19172</v>
      </c>
      <c r="I1676" s="89" t="s">
        <v>19173</v>
      </c>
      <c r="J1676" s="88" t="s">
        <v>19174</v>
      </c>
      <c r="K1676" s="88" t="s">
        <v>19360</v>
      </c>
      <c r="L1676" s="88" t="s">
        <v>19361</v>
      </c>
      <c r="M1676" s="89" t="s">
        <v>19362</v>
      </c>
      <c r="N1676" s="89" t="s">
        <v>1463</v>
      </c>
      <c r="O1676" s="90">
        <v>31208</v>
      </c>
      <c r="P1676" s="90">
        <v>43320</v>
      </c>
      <c r="Q1676" s="90">
        <v>31208</v>
      </c>
      <c r="R1676" s="89">
        <v>14721</v>
      </c>
      <c r="S1676" s="89">
        <v>40</v>
      </c>
      <c r="T1676" s="89" t="s">
        <v>19261</v>
      </c>
      <c r="U1676" s="89" t="s">
        <v>23373</v>
      </c>
      <c r="W1676" s="89" t="s">
        <v>23374</v>
      </c>
      <c r="X1676" s="89" t="s">
        <v>1472</v>
      </c>
      <c r="Y1676" s="88" t="s">
        <v>23375</v>
      </c>
    </row>
    <row r="1677" spans="1:25" x14ac:dyDescent="0.3">
      <c r="A1677" s="84" t="str">
        <f t="shared" si="26"/>
        <v>DGOME3</v>
      </c>
      <c r="B1677" s="88" t="s">
        <v>21937</v>
      </c>
      <c r="C1677" s="89" t="s">
        <v>21938</v>
      </c>
      <c r="D1677" s="89" t="s">
        <v>21939</v>
      </c>
      <c r="E1677" s="89" t="s">
        <v>19715</v>
      </c>
      <c r="F1677" s="88" t="s">
        <v>20625</v>
      </c>
      <c r="G1677" s="89" t="s">
        <v>19053</v>
      </c>
      <c r="H1677" s="89" t="s">
        <v>19172</v>
      </c>
      <c r="I1677" s="89" t="s">
        <v>19173</v>
      </c>
      <c r="J1677" s="88" t="s">
        <v>19174</v>
      </c>
      <c r="K1677" s="88" t="s">
        <v>19579</v>
      </c>
      <c r="L1677" s="88" t="s">
        <v>19579</v>
      </c>
      <c r="M1677" s="89" t="s">
        <v>19580</v>
      </c>
      <c r="N1677" s="89" t="s">
        <v>1502</v>
      </c>
      <c r="O1677" s="90">
        <v>31614</v>
      </c>
      <c r="P1677" s="90">
        <v>31614</v>
      </c>
      <c r="Q1677" s="90">
        <v>31614</v>
      </c>
      <c r="R1677" s="89">
        <v>14315</v>
      </c>
      <c r="S1677" s="89">
        <v>39</v>
      </c>
      <c r="T1677" s="89" t="s">
        <v>19261</v>
      </c>
      <c r="U1677" s="89" t="s">
        <v>21940</v>
      </c>
      <c r="W1677" s="89" t="s">
        <v>21941</v>
      </c>
      <c r="X1677" s="89" t="s">
        <v>1502</v>
      </c>
      <c r="Y1677" s="88" t="s">
        <v>21942</v>
      </c>
    </row>
    <row r="1678" spans="1:25" x14ac:dyDescent="0.3">
      <c r="A1678" s="84" t="str">
        <f t="shared" si="26"/>
        <v>RCOOKJ</v>
      </c>
      <c r="B1678" s="88" t="s">
        <v>28135</v>
      </c>
      <c r="C1678" s="89" t="s">
        <v>28136</v>
      </c>
      <c r="D1678" s="89" t="s">
        <v>13094</v>
      </c>
      <c r="E1678" s="89" t="s">
        <v>5630</v>
      </c>
      <c r="F1678" s="88" t="s">
        <v>19171</v>
      </c>
      <c r="G1678" s="89" t="s">
        <v>19029</v>
      </c>
      <c r="H1678" s="89" t="s">
        <v>19172</v>
      </c>
      <c r="I1678" s="89" t="s">
        <v>19173</v>
      </c>
      <c r="J1678" s="88" t="s">
        <v>19174</v>
      </c>
      <c r="K1678" s="88" t="s">
        <v>20070</v>
      </c>
      <c r="L1678" s="88" t="s">
        <v>20694</v>
      </c>
      <c r="M1678" s="89" t="s">
        <v>20072</v>
      </c>
      <c r="N1678" s="89" t="s">
        <v>955</v>
      </c>
      <c r="O1678" s="90">
        <v>32097</v>
      </c>
      <c r="P1678" s="90">
        <v>32097</v>
      </c>
      <c r="Q1678" s="90">
        <v>32097</v>
      </c>
      <c r="R1678" s="89">
        <v>13832</v>
      </c>
      <c r="S1678" s="89">
        <v>37</v>
      </c>
      <c r="T1678" s="89" t="s">
        <v>19261</v>
      </c>
      <c r="U1678" s="89" t="s">
        <v>13096</v>
      </c>
      <c r="W1678" s="89" t="s">
        <v>20860</v>
      </c>
      <c r="X1678" s="89" t="s">
        <v>955</v>
      </c>
      <c r="Y1678" s="88" t="s">
        <v>13098</v>
      </c>
    </row>
    <row r="1679" spans="1:25" x14ac:dyDescent="0.3">
      <c r="A1679" s="84" t="str">
        <f t="shared" si="26"/>
        <v>MRODRI1</v>
      </c>
      <c r="B1679" s="88" t="s">
        <v>27168</v>
      </c>
      <c r="C1679" s="89" t="s">
        <v>27169</v>
      </c>
      <c r="D1679" s="89" t="s">
        <v>7944</v>
      </c>
      <c r="E1679" s="89" t="s">
        <v>5630</v>
      </c>
      <c r="F1679" s="88" t="s">
        <v>19285</v>
      </c>
      <c r="G1679" s="89" t="s">
        <v>19028</v>
      </c>
      <c r="H1679" s="89" t="s">
        <v>19172</v>
      </c>
      <c r="I1679" s="89" t="s">
        <v>19173</v>
      </c>
      <c r="J1679" s="88" t="s">
        <v>19174</v>
      </c>
      <c r="K1679" s="88" t="s">
        <v>19258</v>
      </c>
      <c r="L1679" s="88" t="s">
        <v>19259</v>
      </c>
      <c r="M1679" s="89" t="s">
        <v>19260</v>
      </c>
      <c r="N1679" s="89" t="s">
        <v>279</v>
      </c>
      <c r="O1679" s="90">
        <v>32175</v>
      </c>
      <c r="P1679" s="90">
        <v>32175</v>
      </c>
      <c r="Q1679" s="90">
        <v>32175</v>
      </c>
      <c r="R1679" s="89">
        <v>13754</v>
      </c>
      <c r="S1679" s="89">
        <v>37</v>
      </c>
      <c r="T1679" s="89" t="s">
        <v>19261</v>
      </c>
      <c r="U1679" s="89" t="s">
        <v>27170</v>
      </c>
      <c r="W1679" s="89" t="s">
        <v>344</v>
      </c>
      <c r="X1679" s="89" t="s">
        <v>279</v>
      </c>
      <c r="Y1679" s="88" t="s">
        <v>11371</v>
      </c>
    </row>
    <row r="1680" spans="1:25" x14ac:dyDescent="0.3">
      <c r="A1680" s="84" t="str">
        <f t="shared" si="26"/>
        <v>DWHIT45</v>
      </c>
      <c r="B1680" s="88" t="s">
        <v>22546</v>
      </c>
      <c r="C1680" s="89" t="s">
        <v>22547</v>
      </c>
      <c r="D1680" s="89" t="s">
        <v>22548</v>
      </c>
      <c r="E1680" s="89" t="s">
        <v>19170</v>
      </c>
      <c r="F1680" s="88" t="s">
        <v>19181</v>
      </c>
      <c r="G1680" s="89" t="s">
        <v>19030</v>
      </c>
      <c r="H1680" s="89" t="s">
        <v>19172</v>
      </c>
      <c r="I1680" s="89" t="s">
        <v>19173</v>
      </c>
      <c r="J1680" s="88" t="s">
        <v>19174</v>
      </c>
      <c r="K1680" s="88" t="s">
        <v>19175</v>
      </c>
      <c r="L1680" s="88" t="s">
        <v>20086</v>
      </c>
      <c r="M1680" s="89" t="s">
        <v>6579</v>
      </c>
      <c r="N1680" s="89" t="s">
        <v>4327</v>
      </c>
      <c r="O1680" s="90">
        <v>32216</v>
      </c>
      <c r="P1680" s="90">
        <v>32216</v>
      </c>
      <c r="Q1680" s="90">
        <v>32216</v>
      </c>
      <c r="R1680" s="89">
        <v>13713</v>
      </c>
      <c r="S1680" s="89">
        <v>37</v>
      </c>
      <c r="T1680" s="89" t="s">
        <v>19261</v>
      </c>
      <c r="U1680" s="89" t="s">
        <v>22549</v>
      </c>
      <c r="W1680" s="89" t="s">
        <v>3818</v>
      </c>
      <c r="X1680" s="89" t="s">
        <v>4327</v>
      </c>
      <c r="Y1680" s="88" t="s">
        <v>22550</v>
      </c>
    </row>
    <row r="1681" spans="1:25" x14ac:dyDescent="0.3">
      <c r="A1681" s="84" t="str">
        <f t="shared" si="26"/>
        <v>CSILVA5</v>
      </c>
      <c r="B1681" s="88" t="s">
        <v>21558</v>
      </c>
      <c r="C1681" s="89" t="s">
        <v>21559</v>
      </c>
      <c r="D1681" s="89" t="s">
        <v>21560</v>
      </c>
      <c r="E1681" s="89" t="s">
        <v>19715</v>
      </c>
      <c r="F1681" s="88" t="s">
        <v>19285</v>
      </c>
      <c r="G1681" s="89" t="s">
        <v>19028</v>
      </c>
      <c r="H1681" s="89" t="s">
        <v>19172</v>
      </c>
      <c r="I1681" s="89" t="s">
        <v>19173</v>
      </c>
      <c r="J1681" s="88" t="s">
        <v>19174</v>
      </c>
      <c r="K1681" s="88" t="s">
        <v>19716</v>
      </c>
      <c r="L1681" s="88" t="s">
        <v>19717</v>
      </c>
      <c r="M1681" s="89" t="s">
        <v>5847</v>
      </c>
      <c r="N1681" s="89" t="s">
        <v>279</v>
      </c>
      <c r="O1681" s="90">
        <v>32329</v>
      </c>
      <c r="P1681" s="90">
        <v>32329</v>
      </c>
      <c r="Q1681" s="90">
        <v>32329</v>
      </c>
      <c r="R1681" s="89">
        <v>13600</v>
      </c>
      <c r="S1681" s="89">
        <v>37</v>
      </c>
      <c r="T1681" s="89" t="s">
        <v>19261</v>
      </c>
      <c r="U1681" s="89" t="s">
        <v>21561</v>
      </c>
      <c r="W1681" s="89" t="s">
        <v>21562</v>
      </c>
      <c r="X1681" s="89" t="s">
        <v>279</v>
      </c>
      <c r="Y1681" s="88" t="s">
        <v>21563</v>
      </c>
    </row>
    <row r="1682" spans="1:25" x14ac:dyDescent="0.3">
      <c r="A1682" s="84" t="str">
        <f t="shared" si="26"/>
        <v>VMARTEN</v>
      </c>
      <c r="B1682" s="88" t="s">
        <v>30025</v>
      </c>
      <c r="C1682" s="89" t="s">
        <v>30026</v>
      </c>
      <c r="D1682" s="89" t="s">
        <v>30027</v>
      </c>
      <c r="E1682" s="89" t="s">
        <v>19170</v>
      </c>
      <c r="F1682" s="88" t="s">
        <v>19181</v>
      </c>
      <c r="G1682" s="89" t="s">
        <v>19030</v>
      </c>
      <c r="H1682" s="89" t="s">
        <v>19172</v>
      </c>
      <c r="I1682" s="89" t="s">
        <v>19173</v>
      </c>
      <c r="J1682" s="88" t="s">
        <v>19174</v>
      </c>
      <c r="K1682" s="88" t="s">
        <v>20070</v>
      </c>
      <c r="L1682" s="88" t="s">
        <v>20694</v>
      </c>
      <c r="M1682" s="89" t="s">
        <v>20072</v>
      </c>
      <c r="N1682" s="89" t="s">
        <v>955</v>
      </c>
      <c r="O1682" s="90">
        <v>32379</v>
      </c>
      <c r="P1682" s="90">
        <v>32379</v>
      </c>
      <c r="Q1682" s="90">
        <v>32379</v>
      </c>
      <c r="R1682" s="89">
        <v>13550</v>
      </c>
      <c r="S1682" s="89">
        <v>37</v>
      </c>
      <c r="T1682" s="89" t="s">
        <v>19261</v>
      </c>
      <c r="U1682" s="89" t="s">
        <v>30028</v>
      </c>
      <c r="W1682" s="89" t="s">
        <v>3037</v>
      </c>
      <c r="X1682" s="89" t="s">
        <v>955</v>
      </c>
      <c r="Y1682" s="88" t="s">
        <v>30029</v>
      </c>
    </row>
    <row r="1683" spans="1:25" x14ac:dyDescent="0.3">
      <c r="A1683" s="84" t="str">
        <f t="shared" si="26"/>
        <v>RMCQUI</v>
      </c>
      <c r="B1683" s="88" t="s">
        <v>28515</v>
      </c>
      <c r="C1683" s="89" t="s">
        <v>28516</v>
      </c>
      <c r="D1683" s="89" t="s">
        <v>4808</v>
      </c>
      <c r="E1683" s="89" t="s">
        <v>5630</v>
      </c>
      <c r="F1683" s="88" t="s">
        <v>19171</v>
      </c>
      <c r="G1683" s="89" t="s">
        <v>19029</v>
      </c>
      <c r="H1683" s="89" t="s">
        <v>19172</v>
      </c>
      <c r="I1683" s="89" t="s">
        <v>19173</v>
      </c>
      <c r="J1683" s="88" t="s">
        <v>19174</v>
      </c>
      <c r="K1683" s="88" t="s">
        <v>19309</v>
      </c>
      <c r="L1683" s="88" t="s">
        <v>19918</v>
      </c>
      <c r="M1683" s="89" t="s">
        <v>18106</v>
      </c>
      <c r="N1683" s="89" t="s">
        <v>4327</v>
      </c>
      <c r="O1683" s="90">
        <v>32456</v>
      </c>
      <c r="P1683" s="90">
        <v>32456</v>
      </c>
      <c r="Q1683" s="90">
        <v>32456</v>
      </c>
      <c r="R1683" s="89">
        <v>13473</v>
      </c>
      <c r="S1683" s="89">
        <v>36</v>
      </c>
      <c r="T1683" s="89" t="s">
        <v>19261</v>
      </c>
      <c r="U1683" s="89" t="s">
        <v>28517</v>
      </c>
      <c r="W1683" s="89" t="s">
        <v>7374</v>
      </c>
      <c r="X1683" s="89" t="s">
        <v>4327</v>
      </c>
      <c r="Y1683" s="88" t="s">
        <v>14592</v>
      </c>
    </row>
    <row r="1684" spans="1:25" x14ac:dyDescent="0.3">
      <c r="A1684" s="84" t="str">
        <f t="shared" si="26"/>
        <v>HCOBB3</v>
      </c>
      <c r="B1684" s="88" t="s">
        <v>23633</v>
      </c>
      <c r="C1684" s="89" t="s">
        <v>23634</v>
      </c>
      <c r="D1684" s="89" t="s">
        <v>6094</v>
      </c>
      <c r="E1684" s="89" t="s">
        <v>5630</v>
      </c>
      <c r="F1684" s="88" t="s">
        <v>20261</v>
      </c>
      <c r="G1684" s="89" t="s">
        <v>19039</v>
      </c>
      <c r="H1684" s="89" t="s">
        <v>19172</v>
      </c>
      <c r="I1684" s="89" t="s">
        <v>19173</v>
      </c>
      <c r="J1684" s="88" t="s">
        <v>19189</v>
      </c>
      <c r="K1684" s="88" t="s">
        <v>19200</v>
      </c>
      <c r="L1684" s="88" t="s">
        <v>19200</v>
      </c>
      <c r="M1684" s="89" t="s">
        <v>19396</v>
      </c>
      <c r="N1684" s="89" t="s">
        <v>752</v>
      </c>
      <c r="O1684" s="90">
        <v>32496</v>
      </c>
      <c r="P1684" s="90">
        <v>32496</v>
      </c>
      <c r="Q1684" s="90">
        <v>32496</v>
      </c>
      <c r="R1684" s="89">
        <v>13433</v>
      </c>
      <c r="S1684" s="89">
        <v>36</v>
      </c>
      <c r="T1684" s="89" t="s">
        <v>19261</v>
      </c>
      <c r="U1684" s="89" t="s">
        <v>6096</v>
      </c>
      <c r="W1684" s="89" t="s">
        <v>6097</v>
      </c>
      <c r="X1684" s="89" t="s">
        <v>752</v>
      </c>
      <c r="Y1684" s="88" t="s">
        <v>6098</v>
      </c>
    </row>
    <row r="1685" spans="1:25" x14ac:dyDescent="0.3">
      <c r="A1685" s="84" t="str">
        <f t="shared" si="26"/>
        <v>PDUNKL</v>
      </c>
      <c r="B1685" s="88" t="s">
        <v>27805</v>
      </c>
      <c r="C1685" s="89" t="s">
        <v>27806</v>
      </c>
      <c r="D1685" s="89" t="s">
        <v>2293</v>
      </c>
      <c r="E1685" s="89" t="s">
        <v>5630</v>
      </c>
      <c r="F1685" s="88" t="s">
        <v>19215</v>
      </c>
      <c r="G1685" s="89" t="s">
        <v>19033</v>
      </c>
      <c r="H1685" s="89" t="s">
        <v>19172</v>
      </c>
      <c r="I1685" s="89" t="s">
        <v>19173</v>
      </c>
      <c r="J1685" s="88" t="s">
        <v>19174</v>
      </c>
      <c r="K1685" s="88" t="s">
        <v>19360</v>
      </c>
      <c r="L1685" s="88" t="s">
        <v>19361</v>
      </c>
      <c r="M1685" s="89" t="s">
        <v>19362</v>
      </c>
      <c r="N1685" s="89" t="s">
        <v>1463</v>
      </c>
      <c r="O1685" s="90">
        <v>32512</v>
      </c>
      <c r="P1685" s="90">
        <v>32512</v>
      </c>
      <c r="Q1685" s="90">
        <v>32512</v>
      </c>
      <c r="R1685" s="89">
        <v>13417</v>
      </c>
      <c r="S1685" s="89">
        <v>36</v>
      </c>
      <c r="T1685" s="89" t="s">
        <v>19261</v>
      </c>
      <c r="U1685" s="89" t="s">
        <v>27807</v>
      </c>
      <c r="W1685" s="89" t="s">
        <v>12575</v>
      </c>
      <c r="X1685" s="89" t="s">
        <v>1472</v>
      </c>
      <c r="Y1685" s="88" t="s">
        <v>12576</v>
      </c>
    </row>
    <row r="1686" spans="1:25" x14ac:dyDescent="0.3">
      <c r="A1686" s="84" t="str">
        <f t="shared" si="26"/>
        <v>JGREY1</v>
      </c>
      <c r="B1686" s="88" t="s">
        <v>24619</v>
      </c>
      <c r="C1686" s="89" t="s">
        <v>24620</v>
      </c>
      <c r="D1686" s="89" t="s">
        <v>8726</v>
      </c>
      <c r="E1686" s="89" t="s">
        <v>5630</v>
      </c>
      <c r="F1686" s="88" t="s">
        <v>19285</v>
      </c>
      <c r="G1686" s="89" t="s">
        <v>19028</v>
      </c>
      <c r="H1686" s="89" t="s">
        <v>19172</v>
      </c>
      <c r="I1686" s="89" t="s">
        <v>19173</v>
      </c>
      <c r="J1686" s="88" t="s">
        <v>19189</v>
      </c>
      <c r="K1686" s="88" t="s">
        <v>19471</v>
      </c>
      <c r="L1686" s="88" t="s">
        <v>20722</v>
      </c>
      <c r="M1686" s="89" t="s">
        <v>20723</v>
      </c>
      <c r="N1686" s="89" t="s">
        <v>719</v>
      </c>
      <c r="O1686" s="90">
        <v>32529</v>
      </c>
      <c r="P1686" s="90">
        <v>44905</v>
      </c>
      <c r="Q1686" s="90">
        <v>32529</v>
      </c>
      <c r="R1686" s="89">
        <v>13400</v>
      </c>
      <c r="S1686" s="89">
        <v>36</v>
      </c>
      <c r="T1686" s="89" t="s">
        <v>19261</v>
      </c>
      <c r="U1686" s="89" t="s">
        <v>24621</v>
      </c>
      <c r="V1686" s="89" t="s">
        <v>21084</v>
      </c>
      <c r="W1686" s="89" t="s">
        <v>24622</v>
      </c>
      <c r="X1686" s="89" t="s">
        <v>719</v>
      </c>
      <c r="Y1686" s="88" t="s">
        <v>9326</v>
      </c>
    </row>
    <row r="1687" spans="1:25" x14ac:dyDescent="0.3">
      <c r="A1687" s="84" t="str">
        <f t="shared" si="26"/>
        <v>DPAPADO</v>
      </c>
      <c r="B1687" s="88" t="s">
        <v>22315</v>
      </c>
      <c r="C1687" s="89" t="s">
        <v>22316</v>
      </c>
      <c r="D1687" s="89" t="s">
        <v>5476</v>
      </c>
      <c r="E1687" s="89" t="s">
        <v>5630</v>
      </c>
      <c r="F1687" s="88" t="s">
        <v>19285</v>
      </c>
      <c r="G1687" s="89" t="s">
        <v>19028</v>
      </c>
      <c r="H1687" s="89" t="s">
        <v>19172</v>
      </c>
      <c r="I1687" s="89" t="s">
        <v>19173</v>
      </c>
      <c r="J1687" s="88" t="s">
        <v>19174</v>
      </c>
      <c r="K1687" s="88" t="s">
        <v>19431</v>
      </c>
      <c r="L1687" s="88" t="s">
        <v>19432</v>
      </c>
      <c r="M1687" s="89" t="s">
        <v>6264</v>
      </c>
      <c r="N1687" s="89" t="s">
        <v>279</v>
      </c>
      <c r="O1687" s="90">
        <v>32630</v>
      </c>
      <c r="P1687" s="90">
        <v>32630</v>
      </c>
      <c r="Q1687" s="90">
        <v>32630</v>
      </c>
      <c r="R1687" s="89">
        <v>13299</v>
      </c>
      <c r="S1687" s="89">
        <v>36</v>
      </c>
      <c r="T1687" s="89" t="s">
        <v>19261</v>
      </c>
      <c r="U1687" s="89" t="s">
        <v>10240</v>
      </c>
      <c r="W1687" s="89" t="s">
        <v>5477</v>
      </c>
      <c r="X1687" s="89" t="s">
        <v>279</v>
      </c>
      <c r="Y1687" s="88" t="s">
        <v>5480</v>
      </c>
    </row>
    <row r="1688" spans="1:25" x14ac:dyDescent="0.3">
      <c r="A1688" s="84" t="str">
        <f t="shared" si="26"/>
        <v>THOLBRO</v>
      </c>
      <c r="B1688" s="88" t="s">
        <v>29623</v>
      </c>
      <c r="C1688" s="89" t="s">
        <v>29624</v>
      </c>
      <c r="D1688" s="89" t="s">
        <v>1526</v>
      </c>
      <c r="E1688" s="89" t="s">
        <v>5630</v>
      </c>
      <c r="F1688" s="88" t="s">
        <v>19171</v>
      </c>
      <c r="G1688" s="89" t="s">
        <v>19029</v>
      </c>
      <c r="H1688" s="89" t="s">
        <v>19172</v>
      </c>
      <c r="I1688" s="89" t="s">
        <v>19173</v>
      </c>
      <c r="J1688" s="88" t="s">
        <v>19189</v>
      </c>
      <c r="K1688" s="88" t="s">
        <v>19374</v>
      </c>
      <c r="L1688" s="88" t="s">
        <v>19375</v>
      </c>
      <c r="M1688" s="89" t="s">
        <v>19376</v>
      </c>
      <c r="N1688" s="89" t="s">
        <v>575</v>
      </c>
      <c r="O1688" s="90">
        <v>32973</v>
      </c>
      <c r="P1688" s="90">
        <v>32973</v>
      </c>
      <c r="Q1688" s="90">
        <v>32973</v>
      </c>
      <c r="R1688" s="89">
        <v>12956</v>
      </c>
      <c r="S1688" s="89">
        <v>35</v>
      </c>
      <c r="T1688" s="89" t="s">
        <v>19261</v>
      </c>
      <c r="U1688" s="89" t="s">
        <v>6767</v>
      </c>
      <c r="W1688" s="89" t="s">
        <v>6768</v>
      </c>
      <c r="X1688" s="89" t="s">
        <v>575</v>
      </c>
      <c r="Y1688" s="88" t="s">
        <v>6769</v>
      </c>
    </row>
    <row r="1689" spans="1:25" x14ac:dyDescent="0.3">
      <c r="A1689" s="84" t="str">
        <f t="shared" si="26"/>
        <v>RGARDUN</v>
      </c>
      <c r="B1689" s="88" t="s">
        <v>28244</v>
      </c>
      <c r="C1689" s="89" t="s">
        <v>28245</v>
      </c>
      <c r="D1689" s="89" t="s">
        <v>8311</v>
      </c>
      <c r="E1689" s="89" t="s">
        <v>5630</v>
      </c>
      <c r="F1689" s="88" t="s">
        <v>19215</v>
      </c>
      <c r="G1689" s="89" t="s">
        <v>19033</v>
      </c>
      <c r="H1689" s="89" t="s">
        <v>19172</v>
      </c>
      <c r="I1689" s="89" t="s">
        <v>19173</v>
      </c>
      <c r="J1689" s="88" t="s">
        <v>19174</v>
      </c>
      <c r="K1689" s="88" t="s">
        <v>19245</v>
      </c>
      <c r="L1689" s="88" t="s">
        <v>20002</v>
      </c>
      <c r="M1689" s="89" t="s">
        <v>19319</v>
      </c>
      <c r="N1689" s="89" t="s">
        <v>1675</v>
      </c>
      <c r="O1689" s="90">
        <v>33233</v>
      </c>
      <c r="P1689" s="90">
        <v>33233</v>
      </c>
      <c r="Q1689" s="90">
        <v>33233</v>
      </c>
      <c r="R1689" s="89">
        <v>12696</v>
      </c>
      <c r="S1689" s="89">
        <v>34</v>
      </c>
      <c r="T1689" s="89" t="s">
        <v>19261</v>
      </c>
      <c r="U1689" s="89" t="s">
        <v>28246</v>
      </c>
      <c r="W1689" s="89" t="s">
        <v>28247</v>
      </c>
      <c r="X1689" s="89" t="s">
        <v>1675</v>
      </c>
      <c r="Y1689" s="88" t="s">
        <v>8315</v>
      </c>
    </row>
    <row r="1690" spans="1:25" x14ac:dyDescent="0.3">
      <c r="A1690" s="84" t="str">
        <f t="shared" si="26"/>
        <v>CFLETC1</v>
      </c>
      <c r="B1690" s="88" t="s">
        <v>21090</v>
      </c>
      <c r="C1690" s="89" t="s">
        <v>21091</v>
      </c>
      <c r="D1690" s="89" t="s">
        <v>16310</v>
      </c>
      <c r="E1690" s="89" t="s">
        <v>5630</v>
      </c>
      <c r="F1690" s="88" t="s">
        <v>19386</v>
      </c>
      <c r="G1690" s="89" t="s">
        <v>19387</v>
      </c>
      <c r="H1690" s="89" t="s">
        <v>19172</v>
      </c>
      <c r="I1690" s="89" t="s">
        <v>19173</v>
      </c>
      <c r="J1690" s="88" t="s">
        <v>19189</v>
      </c>
      <c r="K1690" s="88" t="s">
        <v>19374</v>
      </c>
      <c r="L1690" s="88" t="s">
        <v>19492</v>
      </c>
      <c r="M1690" s="89" t="s">
        <v>19493</v>
      </c>
      <c r="N1690" s="89" t="s">
        <v>268</v>
      </c>
      <c r="O1690" s="90">
        <v>33812</v>
      </c>
      <c r="P1690" s="90">
        <v>33812</v>
      </c>
      <c r="Q1690" s="90">
        <v>33812</v>
      </c>
      <c r="R1690" s="89">
        <v>12117</v>
      </c>
      <c r="S1690" s="89">
        <v>33</v>
      </c>
      <c r="T1690" s="89" t="s">
        <v>19261</v>
      </c>
      <c r="U1690" s="89" t="s">
        <v>21092</v>
      </c>
      <c r="W1690" s="89" t="s">
        <v>772</v>
      </c>
      <c r="X1690" s="89" t="s">
        <v>268</v>
      </c>
      <c r="Y1690" s="88" t="s">
        <v>16312</v>
      </c>
    </row>
    <row r="1691" spans="1:25" x14ac:dyDescent="0.3">
      <c r="A1691" s="84" t="str">
        <f t="shared" si="26"/>
        <v>SCORRE</v>
      </c>
      <c r="B1691" s="88" t="s">
        <v>28971</v>
      </c>
      <c r="C1691" s="89" t="s">
        <v>28972</v>
      </c>
      <c r="D1691" s="89" t="s">
        <v>8741</v>
      </c>
      <c r="E1691" s="89" t="s">
        <v>5630</v>
      </c>
      <c r="F1691" s="88" t="s">
        <v>19285</v>
      </c>
      <c r="G1691" s="89" t="s">
        <v>19028</v>
      </c>
      <c r="H1691" s="89" t="s">
        <v>19172</v>
      </c>
      <c r="I1691" s="89" t="s">
        <v>19173</v>
      </c>
      <c r="J1691" s="88" t="s">
        <v>19174</v>
      </c>
      <c r="K1691" s="88" t="s">
        <v>19455</v>
      </c>
      <c r="L1691" s="88" t="s">
        <v>19456</v>
      </c>
      <c r="M1691" s="89" t="s">
        <v>19457</v>
      </c>
      <c r="N1691" s="89" t="s">
        <v>2504</v>
      </c>
      <c r="O1691" s="90">
        <v>33889</v>
      </c>
      <c r="P1691" s="90">
        <v>33889</v>
      </c>
      <c r="Q1691" s="90">
        <v>33889</v>
      </c>
      <c r="R1691" s="89">
        <v>12040</v>
      </c>
      <c r="S1691" s="89">
        <v>32</v>
      </c>
      <c r="T1691" s="89" t="s">
        <v>19261</v>
      </c>
      <c r="U1691" s="89" t="s">
        <v>28973</v>
      </c>
      <c r="W1691" s="89" t="s">
        <v>11673</v>
      </c>
      <c r="X1691" s="89" t="s">
        <v>2504</v>
      </c>
      <c r="Y1691" s="88" t="s">
        <v>11674</v>
      </c>
    </row>
    <row r="1692" spans="1:25" x14ac:dyDescent="0.3">
      <c r="A1692" s="84" t="str">
        <f t="shared" si="26"/>
        <v>AGONZA1</v>
      </c>
      <c r="B1692" s="88" t="s">
        <v>19694</v>
      </c>
      <c r="C1692" s="89" t="s">
        <v>19695</v>
      </c>
      <c r="D1692" s="89" t="s">
        <v>13773</v>
      </c>
      <c r="E1692" s="89" t="s">
        <v>19036</v>
      </c>
      <c r="F1692" s="88" t="s">
        <v>19181</v>
      </c>
      <c r="G1692" s="89" t="s">
        <v>19030</v>
      </c>
      <c r="H1692" s="89" t="s">
        <v>19172</v>
      </c>
      <c r="I1692" s="89" t="s">
        <v>19173</v>
      </c>
      <c r="J1692" s="88" t="s">
        <v>19174</v>
      </c>
      <c r="K1692" s="88" t="s">
        <v>19309</v>
      </c>
      <c r="L1692" s="88" t="s">
        <v>19513</v>
      </c>
      <c r="M1692" s="89" t="s">
        <v>6528</v>
      </c>
      <c r="N1692" s="89" t="s">
        <v>219</v>
      </c>
      <c r="O1692" s="90">
        <v>34872</v>
      </c>
      <c r="P1692" s="90">
        <v>34872</v>
      </c>
      <c r="Q1692" s="90">
        <v>34872</v>
      </c>
      <c r="R1692" s="89">
        <v>11057</v>
      </c>
      <c r="S1692" s="89">
        <v>30</v>
      </c>
      <c r="T1692" s="89" t="s">
        <v>19261</v>
      </c>
      <c r="U1692" s="89" t="s">
        <v>19696</v>
      </c>
      <c r="W1692" s="89" t="s">
        <v>19697</v>
      </c>
      <c r="X1692" s="89" t="s">
        <v>219</v>
      </c>
      <c r="Y1692" s="88" t="s">
        <v>13777</v>
      </c>
    </row>
    <row r="1693" spans="1:25" x14ac:dyDescent="0.3">
      <c r="A1693" s="84" t="str">
        <f t="shared" si="26"/>
        <v>MPARMLE</v>
      </c>
      <c r="B1693" s="88" t="s">
        <v>27061</v>
      </c>
      <c r="C1693" s="89" t="s">
        <v>27062</v>
      </c>
      <c r="D1693" s="89" t="s">
        <v>6675</v>
      </c>
      <c r="E1693" s="89" t="s">
        <v>5630</v>
      </c>
      <c r="F1693" s="88" t="s">
        <v>19171</v>
      </c>
      <c r="G1693" s="89" t="s">
        <v>19029</v>
      </c>
      <c r="H1693" s="89" t="s">
        <v>19172</v>
      </c>
      <c r="I1693" s="89" t="s">
        <v>19173</v>
      </c>
      <c r="J1693" s="88" t="s">
        <v>19174</v>
      </c>
      <c r="K1693" s="88" t="s">
        <v>19245</v>
      </c>
      <c r="L1693" s="88" t="s">
        <v>19246</v>
      </c>
      <c r="M1693" s="89" t="s">
        <v>14665</v>
      </c>
      <c r="N1693" s="89" t="s">
        <v>219</v>
      </c>
      <c r="O1693" s="90">
        <v>34877</v>
      </c>
      <c r="P1693" s="90">
        <v>34877</v>
      </c>
      <c r="Q1693" s="90">
        <v>34877</v>
      </c>
      <c r="R1693" s="89">
        <v>11052</v>
      </c>
      <c r="S1693" s="89">
        <v>30</v>
      </c>
      <c r="T1693" s="89" t="s">
        <v>19261</v>
      </c>
      <c r="U1693" s="89" t="s">
        <v>27063</v>
      </c>
      <c r="W1693" s="89" t="s">
        <v>27064</v>
      </c>
      <c r="X1693" s="89" t="s">
        <v>219</v>
      </c>
      <c r="Y1693" s="88" t="s">
        <v>6679</v>
      </c>
    </row>
    <row r="1694" spans="1:25" x14ac:dyDescent="0.3">
      <c r="A1694" s="84" t="str">
        <f t="shared" si="26"/>
        <v>FMINER1</v>
      </c>
      <c r="B1694" s="88" t="s">
        <v>23167</v>
      </c>
      <c r="C1694" s="89" t="s">
        <v>23168</v>
      </c>
      <c r="D1694" s="89" t="s">
        <v>11532</v>
      </c>
      <c r="E1694" s="89" t="s">
        <v>5630</v>
      </c>
      <c r="F1694" s="88" t="s">
        <v>19171</v>
      </c>
      <c r="G1694" s="89" t="s">
        <v>19029</v>
      </c>
      <c r="H1694" s="89" t="s">
        <v>19172</v>
      </c>
      <c r="I1694" s="89" t="s">
        <v>19173</v>
      </c>
      <c r="J1694" s="88" t="s">
        <v>19174</v>
      </c>
      <c r="K1694" s="88" t="s">
        <v>20070</v>
      </c>
      <c r="L1694" s="88" t="s">
        <v>20071</v>
      </c>
      <c r="M1694" s="89" t="s">
        <v>20072</v>
      </c>
      <c r="N1694" s="89" t="s">
        <v>955</v>
      </c>
      <c r="O1694" s="90">
        <v>34956</v>
      </c>
      <c r="P1694" s="90">
        <v>34956</v>
      </c>
      <c r="Q1694" s="90">
        <v>34956</v>
      </c>
      <c r="R1694" s="89">
        <v>10973</v>
      </c>
      <c r="S1694" s="89">
        <v>30</v>
      </c>
      <c r="T1694" s="89" t="s">
        <v>19261</v>
      </c>
      <c r="U1694" s="89" t="s">
        <v>23169</v>
      </c>
      <c r="W1694" s="89" t="s">
        <v>23170</v>
      </c>
      <c r="X1694" s="89" t="s">
        <v>453</v>
      </c>
      <c r="Y1694" s="88" t="s">
        <v>11536</v>
      </c>
    </row>
    <row r="1695" spans="1:25" x14ac:dyDescent="0.3">
      <c r="A1695" s="84" t="str">
        <f t="shared" si="26"/>
        <v>GMOSKAL</v>
      </c>
      <c r="B1695" s="88" t="s">
        <v>23458</v>
      </c>
      <c r="C1695" s="89" t="s">
        <v>23459</v>
      </c>
      <c r="D1695" s="89" t="s">
        <v>13439</v>
      </c>
      <c r="E1695" s="89" t="s">
        <v>5630</v>
      </c>
      <c r="F1695" s="88" t="s">
        <v>19181</v>
      </c>
      <c r="G1695" s="89" t="s">
        <v>19030</v>
      </c>
      <c r="H1695" s="89" t="s">
        <v>19172</v>
      </c>
      <c r="I1695" s="89" t="s">
        <v>19173</v>
      </c>
      <c r="J1695" s="88" t="s">
        <v>19174</v>
      </c>
      <c r="K1695" s="88" t="s">
        <v>19522</v>
      </c>
      <c r="L1695" s="88" t="s">
        <v>19523</v>
      </c>
      <c r="M1695" s="89" t="s">
        <v>7156</v>
      </c>
      <c r="N1695" s="89" t="s">
        <v>773</v>
      </c>
      <c r="O1695" s="90">
        <v>35100</v>
      </c>
      <c r="P1695" s="90">
        <v>35100</v>
      </c>
      <c r="Q1695" s="90">
        <v>35100</v>
      </c>
      <c r="R1695" s="89">
        <v>10829</v>
      </c>
      <c r="S1695" s="89">
        <v>29</v>
      </c>
      <c r="T1695" s="89" t="s">
        <v>19261</v>
      </c>
      <c r="U1695" s="89" t="s">
        <v>23460</v>
      </c>
      <c r="W1695" s="89" t="s">
        <v>23461</v>
      </c>
      <c r="X1695" s="89" t="s">
        <v>773</v>
      </c>
      <c r="Y1695" s="88" t="s">
        <v>13443</v>
      </c>
    </row>
    <row r="1696" spans="1:25" x14ac:dyDescent="0.3">
      <c r="A1696" s="84" t="str">
        <f t="shared" si="26"/>
        <v>RREYNA5</v>
      </c>
      <c r="B1696" s="88" t="s">
        <v>28622</v>
      </c>
      <c r="C1696" s="89" t="s">
        <v>28623</v>
      </c>
      <c r="D1696" s="89" t="s">
        <v>2625</v>
      </c>
      <c r="E1696" s="89" t="s">
        <v>5630</v>
      </c>
      <c r="F1696" s="88" t="s">
        <v>19171</v>
      </c>
      <c r="G1696" s="89" t="s">
        <v>19029</v>
      </c>
      <c r="H1696" s="89" t="s">
        <v>19172</v>
      </c>
      <c r="I1696" s="89" t="s">
        <v>19173</v>
      </c>
      <c r="J1696" s="88" t="s">
        <v>19174</v>
      </c>
      <c r="K1696" s="88" t="s">
        <v>19431</v>
      </c>
      <c r="L1696" s="88" t="s">
        <v>19432</v>
      </c>
      <c r="M1696" s="89" t="s">
        <v>6264</v>
      </c>
      <c r="N1696" s="89" t="s">
        <v>279</v>
      </c>
      <c r="O1696" s="90">
        <v>35103</v>
      </c>
      <c r="P1696" s="90">
        <v>35103</v>
      </c>
      <c r="Q1696" s="90">
        <v>35103</v>
      </c>
      <c r="R1696" s="89">
        <v>10826</v>
      </c>
      <c r="S1696" s="89">
        <v>29</v>
      </c>
      <c r="T1696" s="89" t="s">
        <v>19261</v>
      </c>
      <c r="U1696" s="89" t="s">
        <v>28624</v>
      </c>
      <c r="W1696" s="89" t="s">
        <v>2629</v>
      </c>
      <c r="X1696" s="89" t="s">
        <v>279</v>
      </c>
      <c r="Y1696" s="88" t="s">
        <v>7306</v>
      </c>
    </row>
    <row r="1697" spans="1:25" x14ac:dyDescent="0.3">
      <c r="A1697" s="84" t="str">
        <f t="shared" si="26"/>
        <v>ECASTR3</v>
      </c>
      <c r="B1697" s="88" t="s">
        <v>22653</v>
      </c>
      <c r="C1697" s="89" t="s">
        <v>22654</v>
      </c>
      <c r="D1697" s="89" t="s">
        <v>22655</v>
      </c>
      <c r="E1697" s="89" t="s">
        <v>19170</v>
      </c>
      <c r="F1697" s="88" t="s">
        <v>19382</v>
      </c>
      <c r="G1697" s="89" t="s">
        <v>19045</v>
      </c>
      <c r="H1697" s="89" t="s">
        <v>19172</v>
      </c>
      <c r="I1697" s="89" t="s">
        <v>19419</v>
      </c>
      <c r="J1697" s="88" t="s">
        <v>19189</v>
      </c>
      <c r="K1697" s="88" t="s">
        <v>19420</v>
      </c>
      <c r="L1697" s="88" t="s">
        <v>19420</v>
      </c>
      <c r="M1697" s="89" t="s">
        <v>19421</v>
      </c>
      <c r="N1697" s="89" t="s">
        <v>5965</v>
      </c>
      <c r="O1697" s="90">
        <v>35231</v>
      </c>
      <c r="P1697" s="90">
        <v>35231</v>
      </c>
      <c r="Q1697" s="90">
        <v>35231</v>
      </c>
      <c r="R1697" s="89">
        <v>10698</v>
      </c>
      <c r="S1697" s="89">
        <v>29</v>
      </c>
      <c r="T1697" s="89" t="s">
        <v>19261</v>
      </c>
      <c r="U1697" s="89" t="s">
        <v>22656</v>
      </c>
      <c r="V1697" s="89" t="s">
        <v>22657</v>
      </c>
      <c r="W1697" s="89" t="s">
        <v>14140</v>
      </c>
      <c r="X1697" s="89" t="s">
        <v>5965</v>
      </c>
      <c r="Y1697" s="88" t="s">
        <v>22658</v>
      </c>
    </row>
    <row r="1698" spans="1:25" x14ac:dyDescent="0.3">
      <c r="A1698" s="84" t="str">
        <f t="shared" si="26"/>
        <v>ORODR06</v>
      </c>
      <c r="B1698" s="88" t="s">
        <v>27696</v>
      </c>
      <c r="C1698" s="89" t="s">
        <v>27697</v>
      </c>
      <c r="D1698" s="89" t="s">
        <v>6112</v>
      </c>
      <c r="E1698" s="89" t="s">
        <v>5630</v>
      </c>
      <c r="F1698" s="88" t="s">
        <v>19480</v>
      </c>
      <c r="G1698" s="89" t="s">
        <v>19040</v>
      </c>
      <c r="H1698" s="89" t="s">
        <v>19172</v>
      </c>
      <c r="I1698" s="89" t="s">
        <v>19173</v>
      </c>
      <c r="J1698" s="88" t="s">
        <v>19189</v>
      </c>
      <c r="K1698" s="88" t="s">
        <v>19190</v>
      </c>
      <c r="L1698" s="88" t="s">
        <v>19191</v>
      </c>
      <c r="M1698" s="89" t="s">
        <v>19192</v>
      </c>
      <c r="N1698" s="89" t="s">
        <v>297</v>
      </c>
      <c r="O1698" s="90">
        <v>35345</v>
      </c>
      <c r="P1698" s="90">
        <v>38413</v>
      </c>
      <c r="Q1698" s="90">
        <v>38083</v>
      </c>
      <c r="R1698" s="89">
        <v>7846</v>
      </c>
      <c r="S1698" s="89">
        <v>21</v>
      </c>
      <c r="T1698" s="89" t="s">
        <v>19261</v>
      </c>
      <c r="U1698" s="89" t="s">
        <v>27698</v>
      </c>
      <c r="W1698" s="89" t="s">
        <v>27699</v>
      </c>
      <c r="X1698" s="89" t="s">
        <v>297</v>
      </c>
      <c r="Y1698" s="88" t="s">
        <v>27700</v>
      </c>
    </row>
    <row r="1699" spans="1:25" x14ac:dyDescent="0.3">
      <c r="A1699" s="84" t="str">
        <f t="shared" si="26"/>
        <v>RAYALA1</v>
      </c>
      <c r="B1699" s="88" t="s">
        <v>28042</v>
      </c>
      <c r="C1699" s="89" t="s">
        <v>28043</v>
      </c>
      <c r="D1699" s="89" t="s">
        <v>28044</v>
      </c>
      <c r="E1699" s="89" t="s">
        <v>5630</v>
      </c>
      <c r="F1699" s="88" t="s">
        <v>19181</v>
      </c>
      <c r="G1699" s="89" t="s">
        <v>19030</v>
      </c>
      <c r="H1699" s="89" t="s">
        <v>19172</v>
      </c>
      <c r="I1699" s="89" t="s">
        <v>19173</v>
      </c>
      <c r="J1699" s="88" t="s">
        <v>19174</v>
      </c>
      <c r="K1699" s="88" t="s">
        <v>19245</v>
      </c>
      <c r="L1699" s="88" t="s">
        <v>19246</v>
      </c>
      <c r="M1699" s="89" t="s">
        <v>14665</v>
      </c>
      <c r="N1699" s="89" t="s">
        <v>219</v>
      </c>
      <c r="O1699" s="90">
        <v>35473</v>
      </c>
      <c r="P1699" s="90">
        <v>35473</v>
      </c>
      <c r="Q1699" s="90">
        <v>35473</v>
      </c>
      <c r="R1699" s="89">
        <v>10456</v>
      </c>
      <c r="S1699" s="89">
        <v>28</v>
      </c>
      <c r="T1699" s="89" t="s">
        <v>19261</v>
      </c>
      <c r="U1699" s="89" t="s">
        <v>28045</v>
      </c>
      <c r="W1699" s="89" t="s">
        <v>28046</v>
      </c>
      <c r="X1699" s="89" t="s">
        <v>219</v>
      </c>
      <c r="Y1699" s="88" t="s">
        <v>28047</v>
      </c>
    </row>
    <row r="1700" spans="1:25" x14ac:dyDescent="0.3">
      <c r="A1700" s="84" t="str">
        <f t="shared" si="26"/>
        <v>mmeans2</v>
      </c>
      <c r="B1700" s="88" t="s">
        <v>26985</v>
      </c>
      <c r="C1700" s="89" t="s">
        <v>26986</v>
      </c>
      <c r="D1700" s="89" t="s">
        <v>26987</v>
      </c>
      <c r="E1700" s="89" t="s">
        <v>5630</v>
      </c>
      <c r="F1700" s="88" t="s">
        <v>19171</v>
      </c>
      <c r="G1700" s="89" t="s">
        <v>19029</v>
      </c>
      <c r="H1700" s="89" t="s">
        <v>19172</v>
      </c>
      <c r="I1700" s="89" t="s">
        <v>19173</v>
      </c>
      <c r="J1700" s="88" t="s">
        <v>19174</v>
      </c>
      <c r="K1700" s="88" t="s">
        <v>19245</v>
      </c>
      <c r="L1700" s="88" t="s">
        <v>20684</v>
      </c>
      <c r="M1700" s="89" t="s">
        <v>14665</v>
      </c>
      <c r="N1700" s="89" t="s">
        <v>219</v>
      </c>
      <c r="O1700" s="90">
        <v>35486</v>
      </c>
      <c r="P1700" s="90">
        <v>42150</v>
      </c>
      <c r="Q1700" s="90">
        <v>42150</v>
      </c>
      <c r="R1700" s="89">
        <v>3779</v>
      </c>
      <c r="S1700" s="89">
        <v>10</v>
      </c>
      <c r="T1700" s="89" t="s">
        <v>19247</v>
      </c>
      <c r="U1700" s="89" t="s">
        <v>8096</v>
      </c>
      <c r="W1700" s="89" t="s">
        <v>8097</v>
      </c>
      <c r="X1700" s="89" t="s">
        <v>219</v>
      </c>
      <c r="Y1700" s="88" t="s">
        <v>8098</v>
      </c>
    </row>
    <row r="1701" spans="1:25" x14ac:dyDescent="0.3">
      <c r="A1701" s="84" t="str">
        <f t="shared" si="26"/>
        <v>MDIPIE</v>
      </c>
      <c r="B1701" s="88" t="s">
        <v>26612</v>
      </c>
      <c r="C1701" s="89" t="s">
        <v>26613</v>
      </c>
      <c r="D1701" s="89" t="s">
        <v>3537</v>
      </c>
      <c r="E1701" s="89" t="s">
        <v>5630</v>
      </c>
      <c r="F1701" s="88" t="s">
        <v>19285</v>
      </c>
      <c r="G1701" s="89" t="s">
        <v>19028</v>
      </c>
      <c r="H1701" s="89" t="s">
        <v>19172</v>
      </c>
      <c r="I1701" s="89" t="s">
        <v>19173</v>
      </c>
      <c r="J1701" s="88" t="s">
        <v>19189</v>
      </c>
      <c r="K1701" s="88" t="s">
        <v>19294</v>
      </c>
      <c r="L1701" s="88" t="s">
        <v>19295</v>
      </c>
      <c r="M1701" s="89" t="s">
        <v>19296</v>
      </c>
      <c r="N1701" s="89" t="s">
        <v>541</v>
      </c>
      <c r="O1701" s="90">
        <v>35506</v>
      </c>
      <c r="P1701" s="90">
        <v>35506</v>
      </c>
      <c r="Q1701" s="90">
        <v>35506</v>
      </c>
      <c r="R1701" s="89">
        <v>10423</v>
      </c>
      <c r="S1701" s="89">
        <v>28</v>
      </c>
      <c r="T1701" s="89" t="s">
        <v>19261</v>
      </c>
      <c r="U1701" s="89" t="s">
        <v>26614</v>
      </c>
      <c r="W1701" s="89" t="s">
        <v>9309</v>
      </c>
      <c r="X1701" s="89" t="s">
        <v>541</v>
      </c>
      <c r="Y1701" s="88" t="s">
        <v>11827</v>
      </c>
    </row>
    <row r="1702" spans="1:25" x14ac:dyDescent="0.3">
      <c r="A1702" s="84" t="str">
        <f t="shared" si="26"/>
        <v>rdacpan</v>
      </c>
      <c r="B1702" s="88" t="s">
        <v>28168</v>
      </c>
      <c r="C1702" s="89" t="s">
        <v>28169</v>
      </c>
      <c r="D1702" s="89" t="s">
        <v>28170</v>
      </c>
      <c r="E1702" s="89" t="s">
        <v>5630</v>
      </c>
      <c r="F1702" s="88" t="s">
        <v>19171</v>
      </c>
      <c r="G1702" s="89" t="s">
        <v>19029</v>
      </c>
      <c r="H1702" s="89" t="s">
        <v>19172</v>
      </c>
      <c r="I1702" s="89" t="s">
        <v>19173</v>
      </c>
      <c r="J1702" s="88" t="s">
        <v>19174</v>
      </c>
      <c r="K1702" s="88" t="s">
        <v>19207</v>
      </c>
      <c r="L1702" s="88" t="s">
        <v>19208</v>
      </c>
      <c r="M1702" s="89" t="s">
        <v>10249</v>
      </c>
      <c r="N1702" s="89" t="s">
        <v>219</v>
      </c>
      <c r="O1702" s="90">
        <v>35685</v>
      </c>
      <c r="P1702" s="90">
        <v>45291</v>
      </c>
      <c r="Q1702" s="90">
        <v>45291</v>
      </c>
      <c r="R1702" s="89">
        <v>638</v>
      </c>
      <c r="S1702" s="89">
        <v>1</v>
      </c>
      <c r="T1702" s="89" t="s">
        <v>19209</v>
      </c>
      <c r="U1702" s="89" t="s">
        <v>16436</v>
      </c>
      <c r="W1702" s="89" t="s">
        <v>28171</v>
      </c>
      <c r="X1702" s="89" t="s">
        <v>219</v>
      </c>
      <c r="Y1702" s="88" t="s">
        <v>16438</v>
      </c>
    </row>
    <row r="1703" spans="1:25" x14ac:dyDescent="0.3">
      <c r="A1703" s="84" t="str">
        <f t="shared" si="26"/>
        <v>CARMST8</v>
      </c>
      <c r="B1703" s="88" t="s">
        <v>20925</v>
      </c>
      <c r="C1703" s="89" t="s">
        <v>20926</v>
      </c>
      <c r="D1703" s="89" t="s">
        <v>6408</v>
      </c>
      <c r="E1703" s="89" t="s">
        <v>5630</v>
      </c>
      <c r="F1703" s="88" t="s">
        <v>19171</v>
      </c>
      <c r="G1703" s="89" t="s">
        <v>19029</v>
      </c>
      <c r="H1703" s="89" t="s">
        <v>19172</v>
      </c>
      <c r="I1703" s="89" t="s">
        <v>19173</v>
      </c>
      <c r="J1703" s="88" t="s">
        <v>19174</v>
      </c>
      <c r="K1703" s="88" t="s">
        <v>19245</v>
      </c>
      <c r="L1703" s="88" t="s">
        <v>19246</v>
      </c>
      <c r="M1703" s="89" t="s">
        <v>14665</v>
      </c>
      <c r="N1703" s="89" t="s">
        <v>219</v>
      </c>
      <c r="O1703" s="90">
        <v>35712</v>
      </c>
      <c r="P1703" s="90">
        <v>35712</v>
      </c>
      <c r="Q1703" s="90">
        <v>35712</v>
      </c>
      <c r="R1703" s="89">
        <v>10217</v>
      </c>
      <c r="S1703" s="89">
        <v>27</v>
      </c>
      <c r="T1703" s="89" t="s">
        <v>19261</v>
      </c>
      <c r="U1703" s="89" t="s">
        <v>20927</v>
      </c>
      <c r="W1703" s="89" t="s">
        <v>6411</v>
      </c>
      <c r="X1703" s="89" t="s">
        <v>219</v>
      </c>
      <c r="Y1703" s="88" t="s">
        <v>6412</v>
      </c>
    </row>
    <row r="1704" spans="1:25" x14ac:dyDescent="0.3">
      <c r="A1704" s="84" t="str">
        <f t="shared" si="26"/>
        <v>dmulle</v>
      </c>
      <c r="B1704" s="88" t="s">
        <v>22274</v>
      </c>
      <c r="C1704" s="89" t="s">
        <v>22275</v>
      </c>
      <c r="D1704" s="89" t="s">
        <v>22276</v>
      </c>
      <c r="E1704" s="89" t="s">
        <v>19170</v>
      </c>
      <c r="F1704" s="88" t="s">
        <v>19171</v>
      </c>
      <c r="G1704" s="89" t="s">
        <v>19029</v>
      </c>
      <c r="H1704" s="89" t="s">
        <v>19172</v>
      </c>
      <c r="I1704" s="89" t="s">
        <v>19173</v>
      </c>
      <c r="J1704" s="88" t="s">
        <v>19189</v>
      </c>
      <c r="K1704" s="88" t="s">
        <v>19273</v>
      </c>
      <c r="L1704" s="88" t="s">
        <v>19274</v>
      </c>
      <c r="M1704" s="89" t="s">
        <v>7733</v>
      </c>
      <c r="N1704" s="89" t="s">
        <v>328</v>
      </c>
      <c r="O1704" s="90">
        <v>35877</v>
      </c>
      <c r="P1704" s="90">
        <v>45074</v>
      </c>
      <c r="Q1704" s="90">
        <v>45074</v>
      </c>
      <c r="R1704" s="89">
        <v>855</v>
      </c>
      <c r="S1704" s="89">
        <v>2</v>
      </c>
      <c r="T1704" s="89" t="s">
        <v>19209</v>
      </c>
      <c r="U1704" s="89" t="s">
        <v>22277</v>
      </c>
      <c r="W1704" s="89" t="s">
        <v>22278</v>
      </c>
      <c r="X1704" s="89" t="s">
        <v>416</v>
      </c>
      <c r="Y1704" s="88" t="s">
        <v>22279</v>
      </c>
    </row>
    <row r="1705" spans="1:25" x14ac:dyDescent="0.3">
      <c r="A1705" s="84" t="str">
        <f t="shared" si="26"/>
        <v>RBUFORD</v>
      </c>
      <c r="B1705" s="88" t="s">
        <v>28097</v>
      </c>
      <c r="C1705" s="89" t="s">
        <v>28098</v>
      </c>
      <c r="D1705" s="89" t="s">
        <v>18161</v>
      </c>
      <c r="E1705" s="89" t="s">
        <v>5630</v>
      </c>
      <c r="F1705" s="88" t="s">
        <v>20616</v>
      </c>
      <c r="G1705" s="89" t="s">
        <v>20617</v>
      </c>
      <c r="H1705" s="89" t="s">
        <v>19172</v>
      </c>
      <c r="I1705" s="89" t="s">
        <v>19173</v>
      </c>
      <c r="J1705" s="88" t="s">
        <v>19189</v>
      </c>
      <c r="K1705" s="88" t="s">
        <v>19374</v>
      </c>
      <c r="L1705" s="88" t="s">
        <v>19492</v>
      </c>
      <c r="M1705" s="89" t="s">
        <v>19493</v>
      </c>
      <c r="N1705" s="89" t="s">
        <v>268</v>
      </c>
      <c r="O1705" s="90">
        <v>35899</v>
      </c>
      <c r="P1705" s="90">
        <v>35899</v>
      </c>
      <c r="Q1705" s="90">
        <v>35899</v>
      </c>
      <c r="R1705" s="89">
        <v>10030</v>
      </c>
      <c r="S1705" s="89">
        <v>27</v>
      </c>
      <c r="T1705" s="89" t="s">
        <v>19261</v>
      </c>
      <c r="U1705" s="89" t="s">
        <v>18163</v>
      </c>
      <c r="W1705" s="89" t="s">
        <v>18164</v>
      </c>
      <c r="X1705" s="89" t="s">
        <v>268</v>
      </c>
      <c r="Y1705" s="88" t="s">
        <v>18165</v>
      </c>
    </row>
    <row r="1706" spans="1:25" x14ac:dyDescent="0.3">
      <c r="A1706" s="84" t="str">
        <f t="shared" si="26"/>
        <v>KELLIN</v>
      </c>
      <c r="B1706" s="88" t="s">
        <v>25855</v>
      </c>
      <c r="C1706" s="89" t="s">
        <v>25856</v>
      </c>
      <c r="D1706" s="89" t="s">
        <v>1278</v>
      </c>
      <c r="E1706" s="89" t="s">
        <v>5630</v>
      </c>
      <c r="F1706" s="88" t="s">
        <v>19171</v>
      </c>
      <c r="G1706" s="89" t="s">
        <v>19029</v>
      </c>
      <c r="H1706" s="89" t="s">
        <v>19172</v>
      </c>
      <c r="I1706" s="89" t="s">
        <v>19173</v>
      </c>
      <c r="J1706" s="88" t="s">
        <v>19189</v>
      </c>
      <c r="K1706" s="88" t="s">
        <v>19333</v>
      </c>
      <c r="L1706" s="88" t="s">
        <v>19467</v>
      </c>
      <c r="M1706" s="89" t="s">
        <v>9084</v>
      </c>
      <c r="N1706" s="89" t="s">
        <v>260</v>
      </c>
      <c r="O1706" s="90">
        <v>35957</v>
      </c>
      <c r="P1706" s="90">
        <v>35957</v>
      </c>
      <c r="Q1706" s="90">
        <v>35957</v>
      </c>
      <c r="R1706" s="89">
        <v>9972</v>
      </c>
      <c r="S1706" s="89">
        <v>27</v>
      </c>
      <c r="T1706" s="89" t="s">
        <v>19261</v>
      </c>
      <c r="U1706" s="89" t="s">
        <v>25857</v>
      </c>
      <c r="W1706" s="89" t="s">
        <v>25858</v>
      </c>
      <c r="X1706" s="89" t="s">
        <v>260</v>
      </c>
      <c r="Y1706" s="88" t="s">
        <v>15289</v>
      </c>
    </row>
    <row r="1707" spans="1:25" x14ac:dyDescent="0.3">
      <c r="A1707" s="84" t="str">
        <f t="shared" si="26"/>
        <v>AZEGER</v>
      </c>
      <c r="B1707" s="88" t="s">
        <v>20315</v>
      </c>
      <c r="C1707" s="89" t="s">
        <v>20316</v>
      </c>
      <c r="D1707" s="89" t="s">
        <v>2531</v>
      </c>
      <c r="E1707" s="89" t="s">
        <v>5630</v>
      </c>
      <c r="F1707" s="88" t="s">
        <v>19171</v>
      </c>
      <c r="G1707" s="89" t="s">
        <v>19029</v>
      </c>
      <c r="H1707" s="89" t="s">
        <v>19172</v>
      </c>
      <c r="I1707" s="89" t="s">
        <v>19173</v>
      </c>
      <c r="J1707" s="88" t="s">
        <v>19189</v>
      </c>
      <c r="K1707" s="88" t="s">
        <v>19294</v>
      </c>
      <c r="L1707" s="88" t="s">
        <v>19295</v>
      </c>
      <c r="M1707" s="89" t="s">
        <v>19296</v>
      </c>
      <c r="N1707" s="89" t="s">
        <v>541</v>
      </c>
      <c r="O1707" s="90">
        <v>36097</v>
      </c>
      <c r="P1707" s="90">
        <v>36097</v>
      </c>
      <c r="Q1707" s="90">
        <v>36097</v>
      </c>
      <c r="R1707" s="89">
        <v>9832</v>
      </c>
      <c r="S1707" s="89">
        <v>26</v>
      </c>
      <c r="T1707" s="89" t="s">
        <v>19261</v>
      </c>
      <c r="U1707" s="89" t="s">
        <v>18644</v>
      </c>
      <c r="W1707" s="89" t="s">
        <v>16902</v>
      </c>
      <c r="X1707" s="89" t="s">
        <v>619</v>
      </c>
      <c r="Y1707" s="88" t="s">
        <v>16903</v>
      </c>
    </row>
    <row r="1708" spans="1:25" x14ac:dyDescent="0.3">
      <c r="A1708" s="84" t="str">
        <f t="shared" si="26"/>
        <v>GSMI132</v>
      </c>
      <c r="B1708" s="88" t="s">
        <v>23510</v>
      </c>
      <c r="C1708" s="89" t="s">
        <v>23511</v>
      </c>
      <c r="D1708" s="89" t="s">
        <v>2588</v>
      </c>
      <c r="E1708" s="89" t="s">
        <v>5630</v>
      </c>
      <c r="F1708" s="88" t="s">
        <v>19285</v>
      </c>
      <c r="G1708" s="89" t="s">
        <v>19028</v>
      </c>
      <c r="H1708" s="89" t="s">
        <v>19172</v>
      </c>
      <c r="I1708" s="89" t="s">
        <v>19173</v>
      </c>
      <c r="J1708" s="88" t="s">
        <v>19189</v>
      </c>
      <c r="K1708" s="88" t="s">
        <v>19333</v>
      </c>
      <c r="L1708" s="88" t="s">
        <v>19467</v>
      </c>
      <c r="M1708" s="89" t="s">
        <v>9084</v>
      </c>
      <c r="N1708" s="89" t="s">
        <v>260</v>
      </c>
      <c r="O1708" s="90">
        <v>36119</v>
      </c>
      <c r="P1708" s="90">
        <v>39038</v>
      </c>
      <c r="Q1708" s="90">
        <v>39038</v>
      </c>
      <c r="R1708" s="89">
        <v>6891</v>
      </c>
      <c r="S1708" s="89">
        <v>18</v>
      </c>
      <c r="T1708" s="89" t="s">
        <v>19261</v>
      </c>
      <c r="U1708" s="89" t="s">
        <v>23512</v>
      </c>
      <c r="W1708" s="89" t="s">
        <v>1436</v>
      </c>
      <c r="X1708" s="89" t="s">
        <v>260</v>
      </c>
      <c r="Y1708" s="88" t="s">
        <v>9085</v>
      </c>
    </row>
    <row r="1709" spans="1:25" x14ac:dyDescent="0.3">
      <c r="A1709" s="84" t="str">
        <f t="shared" si="26"/>
        <v>cianual</v>
      </c>
      <c r="B1709" s="88" t="s">
        <v>21220</v>
      </c>
      <c r="C1709" s="89" t="s">
        <v>21221</v>
      </c>
      <c r="D1709" s="89" t="s">
        <v>21222</v>
      </c>
      <c r="E1709" s="89" t="s">
        <v>19170</v>
      </c>
      <c r="F1709" s="88" t="s">
        <v>19236</v>
      </c>
      <c r="G1709" s="89" t="s">
        <v>19032</v>
      </c>
      <c r="H1709" s="89" t="s">
        <v>19227</v>
      </c>
      <c r="I1709" s="89" t="s">
        <v>19173</v>
      </c>
      <c r="J1709" s="88" t="s">
        <v>19189</v>
      </c>
      <c r="K1709" s="88" t="s">
        <v>19190</v>
      </c>
      <c r="L1709" s="88" t="s">
        <v>19191</v>
      </c>
      <c r="M1709" s="89" t="s">
        <v>19192</v>
      </c>
      <c r="N1709" s="89" t="s">
        <v>297</v>
      </c>
      <c r="O1709" s="90">
        <v>36221</v>
      </c>
      <c r="P1709" s="90">
        <v>45886</v>
      </c>
      <c r="Q1709" s="90">
        <v>45886</v>
      </c>
      <c r="R1709" s="89">
        <v>43</v>
      </c>
      <c r="S1709" s="89">
        <v>0</v>
      </c>
      <c r="T1709" s="89" t="s">
        <v>19448</v>
      </c>
      <c r="U1709" s="89" t="s">
        <v>21223</v>
      </c>
      <c r="W1709" s="89" t="s">
        <v>21224</v>
      </c>
      <c r="X1709" s="89" t="s">
        <v>297</v>
      </c>
      <c r="Y1709" s="88" t="s">
        <v>9435</v>
      </c>
    </row>
    <row r="1710" spans="1:25" x14ac:dyDescent="0.3">
      <c r="A1710" s="84" t="str">
        <f t="shared" si="26"/>
        <v>dfalls</v>
      </c>
      <c r="B1710" s="88" t="s">
        <v>21902</v>
      </c>
      <c r="C1710" s="89" t="s">
        <v>21903</v>
      </c>
      <c r="D1710" s="89" t="s">
        <v>21904</v>
      </c>
      <c r="E1710" s="89" t="s">
        <v>5630</v>
      </c>
      <c r="F1710" s="88" t="s">
        <v>19272</v>
      </c>
      <c r="G1710" s="89" t="s">
        <v>19048</v>
      </c>
      <c r="H1710" s="89" t="s">
        <v>19227</v>
      </c>
      <c r="I1710" s="89" t="s">
        <v>19173</v>
      </c>
      <c r="J1710" s="88" t="s">
        <v>19174</v>
      </c>
      <c r="K1710" s="88" t="s">
        <v>19309</v>
      </c>
      <c r="L1710" s="88" t="s">
        <v>19513</v>
      </c>
      <c r="M1710" s="89" t="s">
        <v>6528</v>
      </c>
      <c r="N1710" s="89" t="s">
        <v>219</v>
      </c>
      <c r="O1710" s="90">
        <v>36557</v>
      </c>
      <c r="P1710" s="90">
        <v>45823</v>
      </c>
      <c r="Q1710" s="90">
        <v>45823</v>
      </c>
      <c r="R1710" s="89">
        <v>106</v>
      </c>
      <c r="S1710" s="89">
        <v>0</v>
      </c>
      <c r="T1710" s="89" t="s">
        <v>19193</v>
      </c>
      <c r="U1710" s="89" t="s">
        <v>21905</v>
      </c>
      <c r="W1710" s="89" t="s">
        <v>7002</v>
      </c>
      <c r="X1710" s="89" t="s">
        <v>219</v>
      </c>
      <c r="Y1710" s="88" t="s">
        <v>21906</v>
      </c>
    </row>
    <row r="1711" spans="1:25" x14ac:dyDescent="0.3">
      <c r="A1711" s="84" t="str">
        <f t="shared" si="26"/>
        <v>BLONG3</v>
      </c>
      <c r="B1711" s="88" t="s">
        <v>20632</v>
      </c>
      <c r="C1711" s="89" t="s">
        <v>20633</v>
      </c>
      <c r="D1711" s="89" t="s">
        <v>7688</v>
      </c>
      <c r="E1711" s="89" t="s">
        <v>5630</v>
      </c>
      <c r="F1711" s="88" t="s">
        <v>19171</v>
      </c>
      <c r="G1711" s="89" t="s">
        <v>19029</v>
      </c>
      <c r="H1711" s="89" t="s">
        <v>19172</v>
      </c>
      <c r="I1711" s="89" t="s">
        <v>19173</v>
      </c>
      <c r="J1711" s="88" t="s">
        <v>19189</v>
      </c>
      <c r="K1711" s="88" t="s">
        <v>19333</v>
      </c>
      <c r="L1711" s="88" t="s">
        <v>19467</v>
      </c>
      <c r="M1711" s="89" t="s">
        <v>9084</v>
      </c>
      <c r="N1711" s="89" t="s">
        <v>260</v>
      </c>
      <c r="O1711" s="90">
        <v>36738</v>
      </c>
      <c r="P1711" s="90">
        <v>36738</v>
      </c>
      <c r="Q1711" s="90">
        <v>36738</v>
      </c>
      <c r="R1711" s="89">
        <v>9191</v>
      </c>
      <c r="S1711" s="89">
        <v>25</v>
      </c>
      <c r="T1711" s="89" t="s">
        <v>19261</v>
      </c>
      <c r="U1711" s="89" t="s">
        <v>20634</v>
      </c>
      <c r="W1711" s="89" t="s">
        <v>9084</v>
      </c>
      <c r="X1711" s="89" t="s">
        <v>260</v>
      </c>
      <c r="Y1711" s="88" t="s">
        <v>9085</v>
      </c>
    </row>
    <row r="1712" spans="1:25" x14ac:dyDescent="0.3">
      <c r="A1712" s="84" t="str">
        <f t="shared" si="26"/>
        <v>AATRISC</v>
      </c>
      <c r="B1712" s="88" t="s">
        <v>19307</v>
      </c>
      <c r="C1712" s="89" t="s">
        <v>19308</v>
      </c>
      <c r="D1712" s="89" t="s">
        <v>11504</v>
      </c>
      <c r="E1712" s="89" t="s">
        <v>5630</v>
      </c>
      <c r="F1712" s="88" t="s">
        <v>19171</v>
      </c>
      <c r="G1712" s="89" t="s">
        <v>19029</v>
      </c>
      <c r="H1712" s="89" t="s">
        <v>19172</v>
      </c>
      <c r="I1712" s="89" t="s">
        <v>19173</v>
      </c>
      <c r="J1712" s="88" t="s">
        <v>19174</v>
      </c>
      <c r="K1712" s="88" t="s">
        <v>19309</v>
      </c>
      <c r="L1712" s="88" t="s">
        <v>19310</v>
      </c>
      <c r="M1712" s="89" t="s">
        <v>6528</v>
      </c>
      <c r="N1712" s="89" t="s">
        <v>219</v>
      </c>
      <c r="O1712" s="90">
        <v>36836</v>
      </c>
      <c r="P1712" s="90">
        <v>36836</v>
      </c>
      <c r="Q1712" s="90">
        <v>36836</v>
      </c>
      <c r="R1712" s="89">
        <v>9093</v>
      </c>
      <c r="S1712" s="89">
        <v>24</v>
      </c>
      <c r="T1712" s="89" t="s">
        <v>19261</v>
      </c>
      <c r="U1712" s="89" t="s">
        <v>11507</v>
      </c>
      <c r="W1712" s="89" t="s">
        <v>6953</v>
      </c>
      <c r="X1712" s="89" t="s">
        <v>219</v>
      </c>
      <c r="Y1712" s="88" t="s">
        <v>6954</v>
      </c>
    </row>
    <row r="1713" spans="1:25" x14ac:dyDescent="0.3">
      <c r="A1713" s="84" t="str">
        <f t="shared" si="26"/>
        <v>DPINK2</v>
      </c>
      <c r="B1713" s="88" t="s">
        <v>22342</v>
      </c>
      <c r="C1713" s="89" t="s">
        <v>22343</v>
      </c>
      <c r="D1713" s="89" t="s">
        <v>2844</v>
      </c>
      <c r="E1713" s="89" t="s">
        <v>5630</v>
      </c>
      <c r="F1713" s="88" t="s">
        <v>19181</v>
      </c>
      <c r="G1713" s="89" t="s">
        <v>19030</v>
      </c>
      <c r="H1713" s="89" t="s">
        <v>19172</v>
      </c>
      <c r="I1713" s="89" t="s">
        <v>19173</v>
      </c>
      <c r="J1713" s="88" t="s">
        <v>19189</v>
      </c>
      <c r="K1713" s="88" t="s">
        <v>19190</v>
      </c>
      <c r="L1713" s="88" t="s">
        <v>19252</v>
      </c>
      <c r="M1713" s="89" t="s">
        <v>10322</v>
      </c>
      <c r="N1713" s="89" t="s">
        <v>297</v>
      </c>
      <c r="O1713" s="90">
        <v>36983</v>
      </c>
      <c r="P1713" s="90">
        <v>36983</v>
      </c>
      <c r="Q1713" s="90">
        <v>36983</v>
      </c>
      <c r="R1713" s="89">
        <v>8946</v>
      </c>
      <c r="S1713" s="89">
        <v>24</v>
      </c>
      <c r="T1713" s="89" t="s">
        <v>19261</v>
      </c>
      <c r="U1713" s="89" t="s">
        <v>22344</v>
      </c>
      <c r="W1713" s="89" t="s">
        <v>4911</v>
      </c>
      <c r="X1713" s="89" t="s">
        <v>297</v>
      </c>
      <c r="Y1713" s="88" t="s">
        <v>12599</v>
      </c>
    </row>
    <row r="1714" spans="1:25" x14ac:dyDescent="0.3">
      <c r="A1714" s="84" t="str">
        <f t="shared" si="26"/>
        <v>MCRUX1</v>
      </c>
      <c r="B1714" s="88" t="s">
        <v>26573</v>
      </c>
      <c r="C1714" s="89" t="s">
        <v>26574</v>
      </c>
      <c r="D1714" s="89" t="s">
        <v>16819</v>
      </c>
      <c r="E1714" s="89" t="s">
        <v>5630</v>
      </c>
      <c r="F1714" s="88" t="s">
        <v>19215</v>
      </c>
      <c r="G1714" s="89" t="s">
        <v>19033</v>
      </c>
      <c r="H1714" s="89" t="s">
        <v>19172</v>
      </c>
      <c r="I1714" s="89" t="s">
        <v>19173</v>
      </c>
      <c r="J1714" s="88" t="s">
        <v>19174</v>
      </c>
      <c r="K1714" s="88" t="s">
        <v>19245</v>
      </c>
      <c r="L1714" s="88" t="s">
        <v>20002</v>
      </c>
      <c r="M1714" s="89" t="s">
        <v>19319</v>
      </c>
      <c r="N1714" s="89" t="s">
        <v>1675</v>
      </c>
      <c r="O1714" s="90">
        <v>37258</v>
      </c>
      <c r="P1714" s="90">
        <v>37258</v>
      </c>
      <c r="Q1714" s="90">
        <v>37258</v>
      </c>
      <c r="R1714" s="89">
        <v>8671</v>
      </c>
      <c r="S1714" s="89">
        <v>23</v>
      </c>
      <c r="T1714" s="89" t="s">
        <v>19261</v>
      </c>
      <c r="U1714" s="89" t="s">
        <v>26575</v>
      </c>
      <c r="W1714" s="89" t="s">
        <v>26576</v>
      </c>
      <c r="X1714" s="89" t="s">
        <v>1675</v>
      </c>
      <c r="Y1714" s="88" t="s">
        <v>16823</v>
      </c>
    </row>
    <row r="1715" spans="1:25" x14ac:dyDescent="0.3">
      <c r="A1715" s="84" t="str">
        <f t="shared" si="26"/>
        <v>ICANTAR</v>
      </c>
      <c r="B1715" s="88" t="s">
        <v>23821</v>
      </c>
      <c r="C1715" s="89" t="s">
        <v>23822</v>
      </c>
      <c r="D1715" s="89" t="s">
        <v>23823</v>
      </c>
      <c r="E1715" s="89" t="s">
        <v>19170</v>
      </c>
      <c r="F1715" s="88" t="s">
        <v>19171</v>
      </c>
      <c r="G1715" s="89" t="s">
        <v>19029</v>
      </c>
      <c r="H1715" s="89" t="s">
        <v>19172</v>
      </c>
      <c r="I1715" s="89" t="s">
        <v>19173</v>
      </c>
      <c r="J1715" s="88" t="s">
        <v>19189</v>
      </c>
      <c r="K1715" s="88" t="s">
        <v>19190</v>
      </c>
      <c r="L1715" s="88" t="s">
        <v>19191</v>
      </c>
      <c r="M1715" s="89" t="s">
        <v>19192</v>
      </c>
      <c r="N1715" s="89" t="s">
        <v>297</v>
      </c>
      <c r="O1715" s="90">
        <v>37473</v>
      </c>
      <c r="P1715" s="90">
        <v>37473</v>
      </c>
      <c r="Q1715" s="90">
        <v>37473</v>
      </c>
      <c r="R1715" s="89">
        <v>8456</v>
      </c>
      <c r="S1715" s="89">
        <v>23</v>
      </c>
      <c r="T1715" s="89" t="s">
        <v>19261</v>
      </c>
      <c r="U1715" s="89" t="s">
        <v>23824</v>
      </c>
      <c r="W1715" s="89" t="s">
        <v>3296</v>
      </c>
      <c r="X1715" s="89" t="s">
        <v>297</v>
      </c>
      <c r="Y1715" s="88" t="s">
        <v>23825</v>
      </c>
    </row>
    <row r="1716" spans="1:25" x14ac:dyDescent="0.3">
      <c r="A1716" s="84" t="str">
        <f t="shared" si="26"/>
        <v>TDOHERT</v>
      </c>
      <c r="B1716" s="88" t="s">
        <v>29552</v>
      </c>
      <c r="C1716" s="89" t="s">
        <v>29553</v>
      </c>
      <c r="D1716" s="89" t="s">
        <v>1328</v>
      </c>
      <c r="E1716" s="89" t="s">
        <v>5630</v>
      </c>
      <c r="F1716" s="88" t="s">
        <v>19171</v>
      </c>
      <c r="G1716" s="89" t="s">
        <v>19029</v>
      </c>
      <c r="H1716" s="89" t="s">
        <v>19172</v>
      </c>
      <c r="I1716" s="89" t="s">
        <v>19173</v>
      </c>
      <c r="J1716" s="88" t="s">
        <v>19189</v>
      </c>
      <c r="K1716" s="88" t="s">
        <v>19294</v>
      </c>
      <c r="L1716" s="88" t="s">
        <v>19295</v>
      </c>
      <c r="M1716" s="89" t="s">
        <v>19296</v>
      </c>
      <c r="N1716" s="89" t="s">
        <v>541</v>
      </c>
      <c r="O1716" s="90">
        <v>37473</v>
      </c>
      <c r="P1716" s="90">
        <v>39034</v>
      </c>
      <c r="Q1716" s="90">
        <v>39034</v>
      </c>
      <c r="R1716" s="89">
        <v>6895</v>
      </c>
      <c r="S1716" s="89">
        <v>18</v>
      </c>
      <c r="T1716" s="89" t="s">
        <v>19261</v>
      </c>
      <c r="U1716" s="89" t="s">
        <v>29554</v>
      </c>
      <c r="W1716" s="89" t="s">
        <v>611</v>
      </c>
      <c r="X1716" s="89" t="s">
        <v>541</v>
      </c>
      <c r="Y1716" s="88" t="s">
        <v>15039</v>
      </c>
    </row>
    <row r="1717" spans="1:25" x14ac:dyDescent="0.3">
      <c r="A1717" s="84" t="str">
        <f t="shared" si="26"/>
        <v>tmajor0</v>
      </c>
      <c r="B1717" s="88" t="s">
        <v>29693</v>
      </c>
      <c r="C1717" s="89" t="s">
        <v>29694</v>
      </c>
      <c r="D1717" s="89" t="s">
        <v>29695</v>
      </c>
      <c r="E1717" s="89" t="s">
        <v>5630</v>
      </c>
      <c r="F1717" s="88" t="s">
        <v>19382</v>
      </c>
      <c r="G1717" s="89" t="s">
        <v>19045</v>
      </c>
      <c r="H1717" s="89" t="s">
        <v>19172</v>
      </c>
      <c r="I1717" s="89" t="s">
        <v>19173</v>
      </c>
      <c r="J1717" s="88" t="s">
        <v>19189</v>
      </c>
      <c r="K1717" s="88" t="s">
        <v>19273</v>
      </c>
      <c r="L1717" s="88" t="s">
        <v>19274</v>
      </c>
      <c r="M1717" s="89" t="s">
        <v>7733</v>
      </c>
      <c r="N1717" s="89" t="s">
        <v>328</v>
      </c>
      <c r="O1717" s="90">
        <v>37746</v>
      </c>
      <c r="P1717" s="90">
        <v>44056</v>
      </c>
      <c r="Q1717" s="90">
        <v>44056</v>
      </c>
      <c r="R1717" s="89">
        <v>1873</v>
      </c>
      <c r="S1717" s="89">
        <v>5</v>
      </c>
      <c r="T1717" s="89" t="s">
        <v>19228</v>
      </c>
      <c r="U1717" s="89" t="s">
        <v>29696</v>
      </c>
      <c r="W1717" s="89" t="s">
        <v>5021</v>
      </c>
      <c r="X1717" s="89" t="s">
        <v>375</v>
      </c>
      <c r="Y1717" s="88" t="s">
        <v>5081</v>
      </c>
    </row>
    <row r="1718" spans="1:25" x14ac:dyDescent="0.3">
      <c r="A1718" s="84" t="str">
        <f t="shared" si="26"/>
        <v>DLOSARD</v>
      </c>
      <c r="B1718" s="88" t="s">
        <v>22128</v>
      </c>
      <c r="C1718" s="89" t="s">
        <v>22129</v>
      </c>
      <c r="D1718" s="89" t="s">
        <v>19099</v>
      </c>
      <c r="E1718" s="89" t="s">
        <v>19036</v>
      </c>
      <c r="F1718" s="88" t="s">
        <v>19181</v>
      </c>
      <c r="G1718" s="89" t="s">
        <v>19030</v>
      </c>
      <c r="H1718" s="89" t="s">
        <v>19172</v>
      </c>
      <c r="I1718" s="89" t="s">
        <v>19173</v>
      </c>
      <c r="J1718" s="88" t="s">
        <v>19189</v>
      </c>
      <c r="K1718" s="88" t="s">
        <v>19345</v>
      </c>
      <c r="L1718" s="88" t="s">
        <v>21190</v>
      </c>
      <c r="M1718" s="89" t="s">
        <v>9044</v>
      </c>
      <c r="N1718" s="89" t="s">
        <v>693</v>
      </c>
      <c r="O1718" s="90">
        <v>37876</v>
      </c>
      <c r="P1718" s="90">
        <v>37876</v>
      </c>
      <c r="Q1718" s="90">
        <v>37876</v>
      </c>
      <c r="R1718" s="89">
        <v>8053</v>
      </c>
      <c r="S1718" s="89">
        <v>22</v>
      </c>
      <c r="T1718" s="89" t="s">
        <v>19261</v>
      </c>
      <c r="U1718" s="89" t="s">
        <v>22130</v>
      </c>
      <c r="W1718" s="89" t="s">
        <v>22131</v>
      </c>
      <c r="X1718" s="89" t="s">
        <v>693</v>
      </c>
      <c r="Y1718" s="88" t="s">
        <v>22132</v>
      </c>
    </row>
    <row r="1719" spans="1:25" x14ac:dyDescent="0.3">
      <c r="A1719" s="84" t="str">
        <f t="shared" si="26"/>
        <v>KMANS01</v>
      </c>
      <c r="B1719" s="88" t="s">
        <v>25953</v>
      </c>
      <c r="C1719" s="89" t="s">
        <v>25954</v>
      </c>
      <c r="D1719" s="89" t="s">
        <v>19130</v>
      </c>
      <c r="E1719" s="89" t="s">
        <v>19036</v>
      </c>
      <c r="F1719" s="88" t="s">
        <v>19215</v>
      </c>
      <c r="G1719" s="89" t="s">
        <v>19033</v>
      </c>
      <c r="H1719" s="89" t="s">
        <v>19172</v>
      </c>
      <c r="I1719" s="89" t="s">
        <v>19173</v>
      </c>
      <c r="J1719" s="88" t="s">
        <v>19174</v>
      </c>
      <c r="K1719" s="88" t="s">
        <v>19245</v>
      </c>
      <c r="L1719" s="88" t="s">
        <v>19246</v>
      </c>
      <c r="M1719" s="89" t="s">
        <v>14665</v>
      </c>
      <c r="N1719" s="89" t="s">
        <v>219</v>
      </c>
      <c r="O1719" s="90">
        <v>38042</v>
      </c>
      <c r="P1719" s="90">
        <v>38042</v>
      </c>
      <c r="Q1719" s="90">
        <v>38042</v>
      </c>
      <c r="R1719" s="89">
        <v>7887</v>
      </c>
      <c r="S1719" s="89">
        <v>21</v>
      </c>
      <c r="T1719" s="89" t="s">
        <v>19261</v>
      </c>
      <c r="U1719" s="89" t="s">
        <v>25955</v>
      </c>
      <c r="W1719" s="89" t="s">
        <v>25956</v>
      </c>
      <c r="X1719" s="89" t="s">
        <v>219</v>
      </c>
      <c r="Y1719" s="88" t="s">
        <v>25957</v>
      </c>
    </row>
    <row r="1720" spans="1:25" x14ac:dyDescent="0.3">
      <c r="A1720" s="84" t="str">
        <f t="shared" si="26"/>
        <v>THAMBLI</v>
      </c>
      <c r="B1720" s="88" t="s">
        <v>29594</v>
      </c>
      <c r="C1720" s="89" t="s">
        <v>29595</v>
      </c>
      <c r="D1720" s="89" t="s">
        <v>5917</v>
      </c>
      <c r="E1720" s="89" t="s">
        <v>5630</v>
      </c>
      <c r="F1720" s="88" t="s">
        <v>19285</v>
      </c>
      <c r="G1720" s="89" t="s">
        <v>19028</v>
      </c>
      <c r="H1720" s="89" t="s">
        <v>19172</v>
      </c>
      <c r="I1720" s="89" t="s">
        <v>19173</v>
      </c>
      <c r="J1720" s="88" t="s">
        <v>19189</v>
      </c>
      <c r="K1720" s="88" t="s">
        <v>19345</v>
      </c>
      <c r="L1720" s="88" t="s">
        <v>19837</v>
      </c>
      <c r="M1720" s="89" t="s">
        <v>6275</v>
      </c>
      <c r="N1720" s="89" t="s">
        <v>318</v>
      </c>
      <c r="O1720" s="90">
        <v>38044</v>
      </c>
      <c r="P1720" s="90">
        <v>38044</v>
      </c>
      <c r="Q1720" s="90">
        <v>38044</v>
      </c>
      <c r="R1720" s="89">
        <v>7885</v>
      </c>
      <c r="S1720" s="89">
        <v>21</v>
      </c>
      <c r="T1720" s="89" t="s">
        <v>19261</v>
      </c>
      <c r="U1720" s="89" t="s">
        <v>29596</v>
      </c>
      <c r="W1720" s="89" t="s">
        <v>29597</v>
      </c>
      <c r="X1720" s="89" t="s">
        <v>318</v>
      </c>
      <c r="Y1720" s="88" t="s">
        <v>8233</v>
      </c>
    </row>
    <row r="1721" spans="1:25" x14ac:dyDescent="0.3">
      <c r="A1721" s="84" t="str">
        <f t="shared" si="26"/>
        <v>NREYESJ</v>
      </c>
      <c r="B1721" s="88" t="s">
        <v>27565</v>
      </c>
      <c r="C1721" s="89" t="s">
        <v>27566</v>
      </c>
      <c r="D1721" s="89" t="s">
        <v>15314</v>
      </c>
      <c r="E1721" s="89" t="s">
        <v>5630</v>
      </c>
      <c r="F1721" s="88" t="s">
        <v>19171</v>
      </c>
      <c r="G1721" s="89" t="s">
        <v>19029</v>
      </c>
      <c r="H1721" s="89" t="s">
        <v>19172</v>
      </c>
      <c r="I1721" s="89" t="s">
        <v>19173</v>
      </c>
      <c r="J1721" s="88" t="s">
        <v>19174</v>
      </c>
      <c r="K1721" s="88" t="s">
        <v>19309</v>
      </c>
      <c r="L1721" s="88" t="s">
        <v>19513</v>
      </c>
      <c r="M1721" s="89" t="s">
        <v>6528</v>
      </c>
      <c r="N1721" s="89" t="s">
        <v>219</v>
      </c>
      <c r="O1721" s="90">
        <v>38132</v>
      </c>
      <c r="P1721" s="90">
        <v>38132</v>
      </c>
      <c r="Q1721" s="90">
        <v>38132</v>
      </c>
      <c r="R1721" s="89">
        <v>7797</v>
      </c>
      <c r="S1721" s="89">
        <v>21</v>
      </c>
      <c r="T1721" s="89" t="s">
        <v>19261</v>
      </c>
      <c r="U1721" s="89" t="s">
        <v>27567</v>
      </c>
      <c r="W1721" s="89" t="s">
        <v>559</v>
      </c>
      <c r="X1721" s="89" t="s">
        <v>219</v>
      </c>
      <c r="Y1721" s="88" t="s">
        <v>15319</v>
      </c>
    </row>
    <row r="1722" spans="1:25" x14ac:dyDescent="0.3">
      <c r="A1722" s="84" t="str">
        <f t="shared" si="26"/>
        <v>jpena1</v>
      </c>
      <c r="B1722" s="88" t="s">
        <v>25257</v>
      </c>
      <c r="C1722" s="89" t="s">
        <v>25258</v>
      </c>
      <c r="D1722" s="89" t="s">
        <v>25259</v>
      </c>
      <c r="E1722" s="89" t="s">
        <v>5630</v>
      </c>
      <c r="F1722" s="88" t="s">
        <v>19181</v>
      </c>
      <c r="G1722" s="89" t="s">
        <v>19030</v>
      </c>
      <c r="H1722" s="89" t="s">
        <v>19172</v>
      </c>
      <c r="I1722" s="89" t="s">
        <v>19173</v>
      </c>
      <c r="J1722" s="88" t="s">
        <v>19174</v>
      </c>
      <c r="K1722" s="88" t="s">
        <v>19431</v>
      </c>
      <c r="L1722" s="88" t="s">
        <v>19432</v>
      </c>
      <c r="M1722" s="89" t="s">
        <v>6264</v>
      </c>
      <c r="N1722" s="89" t="s">
        <v>279</v>
      </c>
      <c r="O1722" s="90">
        <v>38139</v>
      </c>
      <c r="P1722" s="90">
        <v>44980</v>
      </c>
      <c r="Q1722" s="90">
        <v>44980</v>
      </c>
      <c r="R1722" s="89">
        <v>949</v>
      </c>
      <c r="S1722" s="89">
        <v>2</v>
      </c>
      <c r="T1722" s="89" t="s">
        <v>19209</v>
      </c>
      <c r="U1722" s="89" t="s">
        <v>25260</v>
      </c>
      <c r="W1722" s="89" t="s">
        <v>335</v>
      </c>
      <c r="X1722" s="89" t="s">
        <v>279</v>
      </c>
      <c r="Y1722" s="88" t="s">
        <v>6265</v>
      </c>
    </row>
    <row r="1723" spans="1:25" x14ac:dyDescent="0.3">
      <c r="A1723" s="84" t="str">
        <f t="shared" si="26"/>
        <v>RJEFF07</v>
      </c>
      <c r="B1723" s="88" t="s">
        <v>28357</v>
      </c>
      <c r="C1723" s="89" t="s">
        <v>28358</v>
      </c>
      <c r="D1723" s="89" t="s">
        <v>11186</v>
      </c>
      <c r="E1723" s="89" t="s">
        <v>5630</v>
      </c>
      <c r="F1723" s="88" t="s">
        <v>19285</v>
      </c>
      <c r="G1723" s="89" t="s">
        <v>19028</v>
      </c>
      <c r="H1723" s="89" t="s">
        <v>19172</v>
      </c>
      <c r="I1723" s="89" t="s">
        <v>19173</v>
      </c>
      <c r="J1723" s="88" t="s">
        <v>19174</v>
      </c>
      <c r="K1723" s="88" t="s">
        <v>19401</v>
      </c>
      <c r="L1723" s="88" t="s">
        <v>19764</v>
      </c>
      <c r="M1723" s="89" t="s">
        <v>8645</v>
      </c>
      <c r="N1723" s="89" t="s">
        <v>407</v>
      </c>
      <c r="O1723" s="90">
        <v>38209</v>
      </c>
      <c r="P1723" s="90">
        <v>38209</v>
      </c>
      <c r="Q1723" s="90">
        <v>38209</v>
      </c>
      <c r="R1723" s="89">
        <v>7720</v>
      </c>
      <c r="S1723" s="89">
        <v>21</v>
      </c>
      <c r="T1723" s="89" t="s">
        <v>19261</v>
      </c>
      <c r="U1723" s="89" t="s">
        <v>28359</v>
      </c>
      <c r="W1723" s="89" t="s">
        <v>28360</v>
      </c>
      <c r="X1723" s="89" t="s">
        <v>477</v>
      </c>
      <c r="Y1723" s="88" t="s">
        <v>28361</v>
      </c>
    </row>
    <row r="1724" spans="1:25" x14ac:dyDescent="0.3">
      <c r="A1724" s="84" t="str">
        <f t="shared" si="26"/>
        <v>ICORONA</v>
      </c>
      <c r="B1724" s="88" t="s">
        <v>23838</v>
      </c>
      <c r="C1724" s="89" t="s">
        <v>23839</v>
      </c>
      <c r="D1724" s="89" t="s">
        <v>6695</v>
      </c>
      <c r="E1724" s="89" t="s">
        <v>5630</v>
      </c>
      <c r="F1724" s="88" t="s">
        <v>19285</v>
      </c>
      <c r="G1724" s="89" t="s">
        <v>19028</v>
      </c>
      <c r="H1724" s="89" t="s">
        <v>19172</v>
      </c>
      <c r="I1724" s="89" t="s">
        <v>19173</v>
      </c>
      <c r="J1724" s="88" t="s">
        <v>19174</v>
      </c>
      <c r="K1724" s="88" t="s">
        <v>19309</v>
      </c>
      <c r="L1724" s="88" t="s">
        <v>19513</v>
      </c>
      <c r="M1724" s="89" t="s">
        <v>6528</v>
      </c>
      <c r="N1724" s="89" t="s">
        <v>219</v>
      </c>
      <c r="O1724" s="90">
        <v>38237</v>
      </c>
      <c r="P1724" s="90">
        <v>38237</v>
      </c>
      <c r="Q1724" s="90">
        <v>38237</v>
      </c>
      <c r="R1724" s="89">
        <v>7692</v>
      </c>
      <c r="S1724" s="89">
        <v>21</v>
      </c>
      <c r="T1724" s="89" t="s">
        <v>19261</v>
      </c>
      <c r="U1724" s="89" t="s">
        <v>23840</v>
      </c>
      <c r="W1724" s="89" t="s">
        <v>11279</v>
      </c>
      <c r="X1724" s="89" t="s">
        <v>219</v>
      </c>
      <c r="Y1724" s="88" t="s">
        <v>11280</v>
      </c>
    </row>
    <row r="1725" spans="1:25" x14ac:dyDescent="0.3">
      <c r="A1725" s="84" t="str">
        <f t="shared" si="26"/>
        <v>JACEV06</v>
      </c>
      <c r="B1725" s="88" t="s">
        <v>23968</v>
      </c>
      <c r="C1725" s="89" t="s">
        <v>23969</v>
      </c>
      <c r="D1725" s="89" t="s">
        <v>16529</v>
      </c>
      <c r="E1725" s="89" t="s">
        <v>5630</v>
      </c>
      <c r="F1725" s="88" t="s">
        <v>20370</v>
      </c>
      <c r="G1725" s="89" t="s">
        <v>20371</v>
      </c>
      <c r="H1725" s="89" t="s">
        <v>19172</v>
      </c>
      <c r="I1725" s="89" t="s">
        <v>19173</v>
      </c>
      <c r="J1725" s="88" t="s">
        <v>19174</v>
      </c>
      <c r="K1725" s="88" t="s">
        <v>19245</v>
      </c>
      <c r="L1725" s="88" t="s">
        <v>19318</v>
      </c>
      <c r="M1725" s="89" t="s">
        <v>19319</v>
      </c>
      <c r="N1725" s="89" t="s">
        <v>1675</v>
      </c>
      <c r="O1725" s="90">
        <v>38383</v>
      </c>
      <c r="P1725" s="90">
        <v>38383</v>
      </c>
      <c r="Q1725" s="90">
        <v>38383</v>
      </c>
      <c r="R1725" s="89">
        <v>7546</v>
      </c>
      <c r="S1725" s="89">
        <v>20</v>
      </c>
      <c r="T1725" s="89" t="s">
        <v>19261</v>
      </c>
      <c r="U1725" s="89" t="s">
        <v>16531</v>
      </c>
      <c r="W1725" s="89" t="s">
        <v>16532</v>
      </c>
      <c r="X1725" s="89" t="s">
        <v>1675</v>
      </c>
      <c r="Y1725" s="88" t="s">
        <v>16533</v>
      </c>
    </row>
    <row r="1726" spans="1:25" x14ac:dyDescent="0.3">
      <c r="A1726" s="84" t="str">
        <f t="shared" si="26"/>
        <v>RMADERO</v>
      </c>
      <c r="B1726" s="88" t="s">
        <v>28451</v>
      </c>
      <c r="C1726" s="89" t="s">
        <v>28452</v>
      </c>
      <c r="D1726" s="89" t="s">
        <v>11199</v>
      </c>
      <c r="E1726" s="89" t="s">
        <v>5630</v>
      </c>
      <c r="F1726" s="88" t="s">
        <v>19181</v>
      </c>
      <c r="G1726" s="89" t="s">
        <v>19030</v>
      </c>
      <c r="H1726" s="89" t="s">
        <v>19172</v>
      </c>
      <c r="I1726" s="89" t="s">
        <v>19173</v>
      </c>
      <c r="J1726" s="88" t="s">
        <v>19174</v>
      </c>
      <c r="K1726" s="88" t="s">
        <v>19207</v>
      </c>
      <c r="L1726" s="88" t="s">
        <v>19208</v>
      </c>
      <c r="M1726" s="89" t="s">
        <v>10249</v>
      </c>
      <c r="N1726" s="89" t="s">
        <v>219</v>
      </c>
      <c r="O1726" s="90">
        <v>38418</v>
      </c>
      <c r="P1726" s="90">
        <v>38418</v>
      </c>
      <c r="Q1726" s="90">
        <v>38418</v>
      </c>
      <c r="R1726" s="89">
        <v>7511</v>
      </c>
      <c r="S1726" s="89">
        <v>20</v>
      </c>
      <c r="T1726" s="89" t="s">
        <v>19261</v>
      </c>
      <c r="U1726" s="89" t="s">
        <v>28453</v>
      </c>
      <c r="W1726" s="89" t="s">
        <v>28454</v>
      </c>
      <c r="X1726" s="89" t="s">
        <v>219</v>
      </c>
      <c r="Y1726" s="88" t="s">
        <v>11204</v>
      </c>
    </row>
    <row r="1727" spans="1:25" x14ac:dyDescent="0.3">
      <c r="A1727" s="84" t="str">
        <f t="shared" si="26"/>
        <v>MAMATO</v>
      </c>
      <c r="B1727" s="88" t="s">
        <v>26407</v>
      </c>
      <c r="C1727" s="89" t="s">
        <v>26408</v>
      </c>
      <c r="D1727" s="89" t="s">
        <v>10684</v>
      </c>
      <c r="E1727" s="89" t="s">
        <v>5630</v>
      </c>
      <c r="F1727" s="88" t="s">
        <v>19285</v>
      </c>
      <c r="G1727" s="89" t="s">
        <v>19028</v>
      </c>
      <c r="H1727" s="89" t="s">
        <v>19172</v>
      </c>
      <c r="I1727" s="89" t="s">
        <v>19173</v>
      </c>
      <c r="J1727" s="88" t="s">
        <v>19189</v>
      </c>
      <c r="K1727" s="88" t="s">
        <v>19345</v>
      </c>
      <c r="L1727" s="88" t="s">
        <v>19837</v>
      </c>
      <c r="M1727" s="89" t="s">
        <v>6275</v>
      </c>
      <c r="N1727" s="89" t="s">
        <v>318</v>
      </c>
      <c r="O1727" s="90">
        <v>38663</v>
      </c>
      <c r="P1727" s="90">
        <v>44616</v>
      </c>
      <c r="Q1727" s="90">
        <v>44616</v>
      </c>
      <c r="R1727" s="89">
        <v>1313</v>
      </c>
      <c r="S1727" s="89">
        <v>3</v>
      </c>
      <c r="T1727" s="89" t="s">
        <v>19228</v>
      </c>
      <c r="U1727" s="89" t="s">
        <v>26409</v>
      </c>
      <c r="W1727" s="89" t="s">
        <v>26410</v>
      </c>
      <c r="X1727" s="89" t="s">
        <v>318</v>
      </c>
      <c r="Y1727" s="88" t="s">
        <v>26411</v>
      </c>
    </row>
    <row r="1728" spans="1:25" x14ac:dyDescent="0.3">
      <c r="A1728" s="84" t="str">
        <f t="shared" si="26"/>
        <v>DBALABA</v>
      </c>
      <c r="B1728" s="88" t="s">
        <v>21702</v>
      </c>
      <c r="C1728" s="89" t="s">
        <v>21703</v>
      </c>
      <c r="D1728" s="89" t="s">
        <v>6837</v>
      </c>
      <c r="E1728" s="89" t="s">
        <v>5630</v>
      </c>
      <c r="F1728" s="88" t="s">
        <v>19285</v>
      </c>
      <c r="G1728" s="89" t="s">
        <v>19028</v>
      </c>
      <c r="H1728" s="89" t="s">
        <v>19172</v>
      </c>
      <c r="I1728" s="89" t="s">
        <v>19173</v>
      </c>
      <c r="J1728" s="88" t="s">
        <v>19174</v>
      </c>
      <c r="K1728" s="88" t="s">
        <v>19216</v>
      </c>
      <c r="L1728" s="88" t="s">
        <v>19237</v>
      </c>
      <c r="M1728" s="89" t="s">
        <v>19238</v>
      </c>
      <c r="N1728" s="89" t="s">
        <v>250</v>
      </c>
      <c r="O1728" s="90">
        <v>38740</v>
      </c>
      <c r="P1728" s="90">
        <v>38740</v>
      </c>
      <c r="Q1728" s="90">
        <v>38740</v>
      </c>
      <c r="R1728" s="89">
        <v>7189</v>
      </c>
      <c r="S1728" s="89">
        <v>19</v>
      </c>
      <c r="T1728" s="89" t="s">
        <v>19261</v>
      </c>
      <c r="U1728" s="89" t="s">
        <v>21704</v>
      </c>
      <c r="W1728" s="89" t="s">
        <v>21705</v>
      </c>
      <c r="X1728" s="89" t="s">
        <v>250</v>
      </c>
      <c r="Y1728" s="88" t="s">
        <v>16119</v>
      </c>
    </row>
    <row r="1729" spans="1:25" x14ac:dyDescent="0.3">
      <c r="A1729" s="84" t="str">
        <f t="shared" si="26"/>
        <v>lgamino</v>
      </c>
      <c r="B1729" s="88" t="s">
        <v>26221</v>
      </c>
      <c r="C1729" s="89" t="s">
        <v>26222</v>
      </c>
      <c r="D1729" s="89" t="s">
        <v>26223</v>
      </c>
      <c r="E1729" s="89" t="s">
        <v>5630</v>
      </c>
      <c r="F1729" s="88" t="s">
        <v>19171</v>
      </c>
      <c r="G1729" s="89" t="s">
        <v>19029</v>
      </c>
      <c r="H1729" s="89" t="s">
        <v>19172</v>
      </c>
      <c r="I1729" s="89" t="s">
        <v>19173</v>
      </c>
      <c r="J1729" s="88" t="s">
        <v>19174</v>
      </c>
      <c r="K1729" s="88" t="s">
        <v>19175</v>
      </c>
      <c r="L1729" s="88" t="s">
        <v>16610</v>
      </c>
      <c r="M1729" s="89" t="s">
        <v>9597</v>
      </c>
      <c r="N1729" s="89" t="s">
        <v>219</v>
      </c>
      <c r="O1729" s="90">
        <v>38754</v>
      </c>
      <c r="P1729" s="90">
        <v>42418</v>
      </c>
      <c r="Q1729" s="90">
        <v>42418</v>
      </c>
      <c r="R1729" s="89">
        <v>3511</v>
      </c>
      <c r="S1729" s="89">
        <v>9</v>
      </c>
      <c r="T1729" s="89" t="s">
        <v>19247</v>
      </c>
      <c r="U1729" s="89" t="s">
        <v>26224</v>
      </c>
      <c r="W1729" s="89" t="s">
        <v>26225</v>
      </c>
      <c r="X1729" s="89" t="s">
        <v>219</v>
      </c>
      <c r="Y1729" s="88" t="s">
        <v>8200</v>
      </c>
    </row>
    <row r="1730" spans="1:25" x14ac:dyDescent="0.3">
      <c r="A1730" s="84" t="str">
        <f t="shared" si="26"/>
        <v>JCRUIC1</v>
      </c>
      <c r="B1730" s="88" t="s">
        <v>24269</v>
      </c>
      <c r="C1730" s="89" t="s">
        <v>24270</v>
      </c>
      <c r="D1730" s="89" t="s">
        <v>17464</v>
      </c>
      <c r="E1730" s="89" t="s">
        <v>5630</v>
      </c>
      <c r="F1730" s="88" t="s">
        <v>19395</v>
      </c>
      <c r="G1730" s="89" t="s">
        <v>19030</v>
      </c>
      <c r="H1730" s="89" t="s">
        <v>19172</v>
      </c>
      <c r="I1730" s="89" t="s">
        <v>19173</v>
      </c>
      <c r="J1730" s="88" t="s">
        <v>19189</v>
      </c>
      <c r="K1730" s="88" t="s">
        <v>20742</v>
      </c>
      <c r="L1730" s="88" t="s">
        <v>20742</v>
      </c>
      <c r="M1730" s="89" t="s">
        <v>21720</v>
      </c>
      <c r="N1730" s="89" t="s">
        <v>435</v>
      </c>
      <c r="O1730" s="90">
        <v>38845</v>
      </c>
      <c r="P1730" s="90">
        <v>38845</v>
      </c>
      <c r="Q1730" s="90">
        <v>38845</v>
      </c>
      <c r="R1730" s="89">
        <v>7084</v>
      </c>
      <c r="S1730" s="89">
        <v>19</v>
      </c>
      <c r="T1730" s="89" t="s">
        <v>19261</v>
      </c>
      <c r="U1730" s="89" t="s">
        <v>24271</v>
      </c>
      <c r="W1730" s="89" t="s">
        <v>17467</v>
      </c>
      <c r="X1730" s="89" t="s">
        <v>435</v>
      </c>
      <c r="Y1730" s="88" t="s">
        <v>24272</v>
      </c>
    </row>
    <row r="1731" spans="1:25" x14ac:dyDescent="0.3">
      <c r="A1731" s="84" t="str">
        <f t="shared" ref="A1731:A1794" si="27">TRIM(D1731)</f>
        <v>EBRYA10</v>
      </c>
      <c r="B1731" s="88" t="s">
        <v>22645</v>
      </c>
      <c r="C1731" s="89" t="s">
        <v>22646</v>
      </c>
      <c r="D1731" s="89" t="s">
        <v>11869</v>
      </c>
      <c r="E1731" s="89" t="s">
        <v>5630</v>
      </c>
      <c r="F1731" s="88" t="s">
        <v>19181</v>
      </c>
      <c r="G1731" s="89" t="s">
        <v>19030</v>
      </c>
      <c r="H1731" s="89" t="s">
        <v>19172</v>
      </c>
      <c r="I1731" s="89" t="s">
        <v>19173</v>
      </c>
      <c r="J1731" s="88" t="s">
        <v>19174</v>
      </c>
      <c r="K1731" s="88" t="s">
        <v>19245</v>
      </c>
      <c r="L1731" s="88" t="s">
        <v>19246</v>
      </c>
      <c r="M1731" s="89" t="s">
        <v>14665</v>
      </c>
      <c r="N1731" s="89" t="s">
        <v>219</v>
      </c>
      <c r="O1731" s="90">
        <v>38881</v>
      </c>
      <c r="P1731" s="90">
        <v>38881</v>
      </c>
      <c r="Q1731" s="90">
        <v>38881</v>
      </c>
      <c r="R1731" s="89">
        <v>7048</v>
      </c>
      <c r="S1731" s="89">
        <v>19</v>
      </c>
      <c r="T1731" s="89" t="s">
        <v>19261</v>
      </c>
      <c r="U1731" s="89" t="s">
        <v>22647</v>
      </c>
      <c r="V1731" s="89">
        <v>99</v>
      </c>
      <c r="W1731" s="89" t="s">
        <v>11873</v>
      </c>
      <c r="X1731" s="89" t="s">
        <v>219</v>
      </c>
      <c r="Y1731" s="88" t="s">
        <v>11874</v>
      </c>
    </row>
    <row r="1732" spans="1:25" x14ac:dyDescent="0.3">
      <c r="A1732" s="84" t="str">
        <f t="shared" si="27"/>
        <v>RVINISJ</v>
      </c>
      <c r="B1732" s="88" t="s">
        <v>28856</v>
      </c>
      <c r="C1732" s="89" t="s">
        <v>28857</v>
      </c>
      <c r="D1732" s="89" t="s">
        <v>15051</v>
      </c>
      <c r="E1732" s="89" t="s">
        <v>5630</v>
      </c>
      <c r="F1732" s="88" t="s">
        <v>19395</v>
      </c>
      <c r="G1732" s="89" t="s">
        <v>19030</v>
      </c>
      <c r="H1732" s="89" t="s">
        <v>19172</v>
      </c>
      <c r="I1732" s="89" t="s">
        <v>19173</v>
      </c>
      <c r="J1732" s="88" t="s">
        <v>19189</v>
      </c>
      <c r="K1732" s="88" t="s">
        <v>20742</v>
      </c>
      <c r="L1732" s="88" t="s">
        <v>20743</v>
      </c>
      <c r="M1732" s="89" t="s">
        <v>20744</v>
      </c>
      <c r="N1732" s="89" t="s">
        <v>719</v>
      </c>
      <c r="O1732" s="90">
        <v>39027</v>
      </c>
      <c r="P1732" s="90">
        <v>39027</v>
      </c>
      <c r="Q1732" s="90">
        <v>39027</v>
      </c>
      <c r="R1732" s="89">
        <v>6902</v>
      </c>
      <c r="S1732" s="89">
        <v>18</v>
      </c>
      <c r="T1732" s="89" t="s">
        <v>19261</v>
      </c>
      <c r="U1732" s="89" t="s">
        <v>28858</v>
      </c>
      <c r="W1732" s="89" t="s">
        <v>15054</v>
      </c>
      <c r="X1732" s="89" t="s">
        <v>719</v>
      </c>
      <c r="Y1732" s="88" t="s">
        <v>15055</v>
      </c>
    </row>
    <row r="1733" spans="1:25" x14ac:dyDescent="0.3">
      <c r="A1733" s="84" t="str">
        <f t="shared" si="27"/>
        <v>CDONHAM</v>
      </c>
      <c r="B1733" s="88" t="s">
        <v>21049</v>
      </c>
      <c r="C1733" s="89" t="s">
        <v>21050</v>
      </c>
      <c r="D1733" s="89" t="s">
        <v>5089</v>
      </c>
      <c r="E1733" s="89" t="s">
        <v>5630</v>
      </c>
      <c r="F1733" s="88" t="s">
        <v>19285</v>
      </c>
      <c r="G1733" s="89" t="s">
        <v>19028</v>
      </c>
      <c r="H1733" s="89" t="s">
        <v>19172</v>
      </c>
      <c r="I1733" s="89" t="s">
        <v>19173</v>
      </c>
      <c r="J1733" s="88" t="s">
        <v>19174</v>
      </c>
      <c r="K1733" s="88" t="s">
        <v>19309</v>
      </c>
      <c r="L1733" s="88" t="s">
        <v>19918</v>
      </c>
      <c r="M1733" s="89" t="s">
        <v>18106</v>
      </c>
      <c r="N1733" s="89" t="s">
        <v>4327</v>
      </c>
      <c r="O1733" s="90">
        <v>39088</v>
      </c>
      <c r="P1733" s="90">
        <v>39088</v>
      </c>
      <c r="Q1733" s="90">
        <v>39088</v>
      </c>
      <c r="R1733" s="89">
        <v>6841</v>
      </c>
      <c r="S1733" s="89">
        <v>18</v>
      </c>
      <c r="T1733" s="89" t="s">
        <v>19261</v>
      </c>
      <c r="U1733" s="89" t="s">
        <v>21051</v>
      </c>
      <c r="W1733" s="89" t="s">
        <v>4809</v>
      </c>
      <c r="X1733" s="89" t="s">
        <v>4327</v>
      </c>
      <c r="Y1733" s="88" t="s">
        <v>7375</v>
      </c>
    </row>
    <row r="1734" spans="1:25" x14ac:dyDescent="0.3">
      <c r="A1734" s="84" t="str">
        <f t="shared" si="27"/>
        <v>jmattin</v>
      </c>
      <c r="B1734" s="88" t="s">
        <v>25031</v>
      </c>
      <c r="C1734" s="89" t="s">
        <v>25032</v>
      </c>
      <c r="D1734" s="89" t="s">
        <v>25033</v>
      </c>
      <c r="E1734" s="89" t="s">
        <v>19170</v>
      </c>
      <c r="F1734" s="88" t="s">
        <v>19181</v>
      </c>
      <c r="G1734" s="89" t="s">
        <v>19030</v>
      </c>
      <c r="H1734" s="89" t="s">
        <v>19172</v>
      </c>
      <c r="I1734" s="89" t="s">
        <v>19173</v>
      </c>
      <c r="J1734" s="88" t="s">
        <v>19174</v>
      </c>
      <c r="K1734" s="88" t="s">
        <v>19522</v>
      </c>
      <c r="L1734" s="88" t="s">
        <v>19523</v>
      </c>
      <c r="M1734" s="89" t="s">
        <v>7156</v>
      </c>
      <c r="N1734" s="89" t="s">
        <v>773</v>
      </c>
      <c r="O1734" s="90">
        <v>39202</v>
      </c>
      <c r="P1734" s="90">
        <v>45620</v>
      </c>
      <c r="Q1734" s="90">
        <v>45620</v>
      </c>
      <c r="R1734" s="89">
        <v>309</v>
      </c>
      <c r="S1734" s="89">
        <v>0</v>
      </c>
      <c r="T1734" s="89" t="s">
        <v>19176</v>
      </c>
      <c r="U1734" s="89" t="s">
        <v>25034</v>
      </c>
      <c r="W1734" s="89" t="s">
        <v>14910</v>
      </c>
      <c r="X1734" s="89" t="s">
        <v>773</v>
      </c>
      <c r="Y1734" s="88" t="s">
        <v>25035</v>
      </c>
    </row>
    <row r="1735" spans="1:25" x14ac:dyDescent="0.3">
      <c r="A1735" s="84" t="str">
        <f t="shared" si="27"/>
        <v>TMURR30</v>
      </c>
      <c r="B1735" s="88" t="s">
        <v>29740</v>
      </c>
      <c r="C1735" s="89" t="s">
        <v>29741</v>
      </c>
      <c r="D1735" s="89" t="s">
        <v>29742</v>
      </c>
      <c r="E1735" s="89" t="s">
        <v>5630</v>
      </c>
      <c r="F1735" s="88" t="s">
        <v>19181</v>
      </c>
      <c r="G1735" s="89" t="s">
        <v>19030</v>
      </c>
      <c r="H1735" s="89" t="s">
        <v>19172</v>
      </c>
      <c r="I1735" s="89" t="s">
        <v>19173</v>
      </c>
      <c r="J1735" s="88" t="s">
        <v>19189</v>
      </c>
      <c r="K1735" s="88" t="s">
        <v>19273</v>
      </c>
      <c r="L1735" s="88" t="s">
        <v>19274</v>
      </c>
      <c r="M1735" s="89" t="s">
        <v>7733</v>
      </c>
      <c r="N1735" s="89" t="s">
        <v>328</v>
      </c>
      <c r="O1735" s="90">
        <v>39279</v>
      </c>
      <c r="P1735" s="90">
        <v>39279</v>
      </c>
      <c r="Q1735" s="90">
        <v>39279</v>
      </c>
      <c r="R1735" s="89">
        <v>6650</v>
      </c>
      <c r="S1735" s="89">
        <v>18</v>
      </c>
      <c r="T1735" s="89" t="s">
        <v>19261</v>
      </c>
      <c r="U1735" s="89" t="s">
        <v>29743</v>
      </c>
      <c r="W1735" s="89" t="s">
        <v>3227</v>
      </c>
      <c r="X1735" s="89" t="s">
        <v>328</v>
      </c>
      <c r="Y1735" s="88" t="s">
        <v>29744</v>
      </c>
    </row>
    <row r="1736" spans="1:25" x14ac:dyDescent="0.3">
      <c r="A1736" s="84" t="str">
        <f t="shared" si="27"/>
        <v>JFEIL0</v>
      </c>
      <c r="B1736" s="88" t="s">
        <v>24430</v>
      </c>
      <c r="C1736" s="89" t="s">
        <v>24431</v>
      </c>
      <c r="D1736" s="89" t="s">
        <v>10711</v>
      </c>
      <c r="E1736" s="89" t="s">
        <v>5630</v>
      </c>
      <c r="F1736" s="88" t="s">
        <v>19171</v>
      </c>
      <c r="G1736" s="89" t="s">
        <v>19029</v>
      </c>
      <c r="H1736" s="89" t="s">
        <v>19172</v>
      </c>
      <c r="I1736" s="89" t="s">
        <v>19173</v>
      </c>
      <c r="J1736" s="88" t="s">
        <v>19174</v>
      </c>
      <c r="K1736" s="88" t="s">
        <v>19216</v>
      </c>
      <c r="L1736" s="88" t="s">
        <v>19217</v>
      </c>
      <c r="M1736" s="89" t="s">
        <v>19218</v>
      </c>
      <c r="N1736" s="89" t="s">
        <v>453</v>
      </c>
      <c r="O1736" s="90">
        <v>39357</v>
      </c>
      <c r="P1736" s="90">
        <v>39357</v>
      </c>
      <c r="Q1736" s="90">
        <v>39357</v>
      </c>
      <c r="R1736" s="89">
        <v>6572</v>
      </c>
      <c r="S1736" s="89">
        <v>18</v>
      </c>
      <c r="T1736" s="89" t="s">
        <v>19261</v>
      </c>
      <c r="U1736" s="89" t="s">
        <v>24432</v>
      </c>
      <c r="W1736" s="89" t="s">
        <v>24433</v>
      </c>
      <c r="X1736" s="89" t="s">
        <v>453</v>
      </c>
      <c r="Y1736" s="88" t="s">
        <v>10716</v>
      </c>
    </row>
    <row r="1737" spans="1:25" x14ac:dyDescent="0.3">
      <c r="A1737" s="84" t="str">
        <f t="shared" si="27"/>
        <v>GMANDER</v>
      </c>
      <c r="B1737" s="88" t="s">
        <v>23433</v>
      </c>
      <c r="C1737" s="89" t="s">
        <v>23434</v>
      </c>
      <c r="D1737" s="89" t="s">
        <v>9409</v>
      </c>
      <c r="E1737" s="89" t="s">
        <v>5630</v>
      </c>
      <c r="F1737" s="88" t="s">
        <v>19181</v>
      </c>
      <c r="G1737" s="89" t="s">
        <v>19030</v>
      </c>
      <c r="H1737" s="89" t="s">
        <v>19172</v>
      </c>
      <c r="I1737" s="89" t="s">
        <v>19173</v>
      </c>
      <c r="J1737" s="88" t="s">
        <v>19189</v>
      </c>
      <c r="K1737" s="88" t="s">
        <v>19190</v>
      </c>
      <c r="L1737" s="88" t="s">
        <v>19252</v>
      </c>
      <c r="M1737" s="89" t="s">
        <v>10322</v>
      </c>
      <c r="N1737" s="89" t="s">
        <v>297</v>
      </c>
      <c r="O1737" s="90">
        <v>39371</v>
      </c>
      <c r="P1737" s="90">
        <v>39371</v>
      </c>
      <c r="Q1737" s="90">
        <v>39371</v>
      </c>
      <c r="R1737" s="89">
        <v>6558</v>
      </c>
      <c r="S1737" s="89">
        <v>17</v>
      </c>
      <c r="T1737" s="89" t="s">
        <v>19261</v>
      </c>
      <c r="U1737" s="89" t="s">
        <v>23435</v>
      </c>
      <c r="W1737" s="89" t="s">
        <v>23436</v>
      </c>
      <c r="X1737" s="89" t="s">
        <v>297</v>
      </c>
      <c r="Y1737" s="88" t="s">
        <v>9414</v>
      </c>
    </row>
    <row r="1738" spans="1:25" x14ac:dyDescent="0.3">
      <c r="A1738" s="84" t="str">
        <f t="shared" si="27"/>
        <v>AGOSNE1</v>
      </c>
      <c r="B1738" s="88" t="s">
        <v>19701</v>
      </c>
      <c r="C1738" s="89" t="s">
        <v>19702</v>
      </c>
      <c r="D1738" s="89" t="s">
        <v>18635</v>
      </c>
      <c r="E1738" s="89" t="s">
        <v>5630</v>
      </c>
      <c r="F1738" s="88" t="s">
        <v>19181</v>
      </c>
      <c r="G1738" s="89" t="s">
        <v>19030</v>
      </c>
      <c r="H1738" s="89" t="s">
        <v>19172</v>
      </c>
      <c r="I1738" s="89" t="s">
        <v>19173</v>
      </c>
      <c r="J1738" s="88" t="s">
        <v>19174</v>
      </c>
      <c r="K1738" s="88" t="s">
        <v>19258</v>
      </c>
      <c r="L1738" s="88" t="s">
        <v>19259</v>
      </c>
      <c r="M1738" s="89" t="s">
        <v>19260</v>
      </c>
      <c r="N1738" s="89" t="s">
        <v>279</v>
      </c>
      <c r="O1738" s="90">
        <v>39468</v>
      </c>
      <c r="P1738" s="90">
        <v>39468</v>
      </c>
      <c r="Q1738" s="90">
        <v>39468</v>
      </c>
      <c r="R1738" s="89">
        <v>6461</v>
      </c>
      <c r="S1738" s="89">
        <v>17</v>
      </c>
      <c r="T1738" s="89" t="s">
        <v>19261</v>
      </c>
      <c r="U1738" s="89" t="s">
        <v>19703</v>
      </c>
      <c r="W1738" s="89" t="s">
        <v>19704</v>
      </c>
      <c r="X1738" s="89" t="s">
        <v>279</v>
      </c>
      <c r="Y1738" s="88" t="s">
        <v>18639</v>
      </c>
    </row>
    <row r="1739" spans="1:25" x14ac:dyDescent="0.3">
      <c r="A1739" s="84" t="str">
        <f t="shared" si="27"/>
        <v>ldiaz0</v>
      </c>
      <c r="B1739" s="88" t="s">
        <v>26200</v>
      </c>
      <c r="C1739" s="89" t="s">
        <v>26201</v>
      </c>
      <c r="D1739" s="89" t="s">
        <v>26202</v>
      </c>
      <c r="E1739" s="89" t="s">
        <v>5630</v>
      </c>
      <c r="F1739" s="88" t="s">
        <v>19181</v>
      </c>
      <c r="G1739" s="89" t="s">
        <v>19030</v>
      </c>
      <c r="H1739" s="89" t="s">
        <v>19172</v>
      </c>
      <c r="I1739" s="89" t="s">
        <v>19173</v>
      </c>
      <c r="J1739" s="88" t="s">
        <v>19189</v>
      </c>
      <c r="K1739" s="88" t="s">
        <v>19415</v>
      </c>
      <c r="L1739" s="88" t="s">
        <v>6684</v>
      </c>
      <c r="M1739" s="89" t="s">
        <v>19416</v>
      </c>
      <c r="N1739" s="89" t="s">
        <v>318</v>
      </c>
      <c r="O1739" s="90">
        <v>39482</v>
      </c>
      <c r="P1739" s="90">
        <v>45022</v>
      </c>
      <c r="Q1739" s="90">
        <v>45022</v>
      </c>
      <c r="R1739" s="89">
        <v>907</v>
      </c>
      <c r="S1739" s="89">
        <v>2</v>
      </c>
      <c r="T1739" s="89" t="s">
        <v>19209</v>
      </c>
      <c r="U1739" s="89" t="s">
        <v>26203</v>
      </c>
      <c r="V1739" s="89" t="s">
        <v>26204</v>
      </c>
      <c r="W1739" s="89" t="s">
        <v>9317</v>
      </c>
      <c r="X1739" s="89" t="s">
        <v>318</v>
      </c>
      <c r="Y1739" s="88" t="s">
        <v>9318</v>
      </c>
    </row>
    <row r="1740" spans="1:25" x14ac:dyDescent="0.3">
      <c r="A1740" s="84" t="str">
        <f t="shared" si="27"/>
        <v>PDRIGPA</v>
      </c>
      <c r="B1740" s="88" t="s">
        <v>27802</v>
      </c>
      <c r="C1740" s="89" t="s">
        <v>27803</v>
      </c>
      <c r="D1740" s="89" t="s">
        <v>14375</v>
      </c>
      <c r="E1740" s="89" t="s">
        <v>5630</v>
      </c>
      <c r="F1740" s="88" t="s">
        <v>19215</v>
      </c>
      <c r="G1740" s="89" t="s">
        <v>19033</v>
      </c>
      <c r="H1740" s="89" t="s">
        <v>19172</v>
      </c>
      <c r="I1740" s="89" t="s">
        <v>19173</v>
      </c>
      <c r="J1740" s="88" t="s">
        <v>19189</v>
      </c>
      <c r="K1740" s="88" t="s">
        <v>19415</v>
      </c>
      <c r="L1740" s="88" t="s">
        <v>6684</v>
      </c>
      <c r="M1740" s="89" t="s">
        <v>19416</v>
      </c>
      <c r="N1740" s="89" t="s">
        <v>318</v>
      </c>
      <c r="O1740" s="90">
        <v>39482</v>
      </c>
      <c r="P1740" s="90">
        <v>39482</v>
      </c>
      <c r="Q1740" s="90">
        <v>39482</v>
      </c>
      <c r="R1740" s="89">
        <v>6447</v>
      </c>
      <c r="S1740" s="89">
        <v>17</v>
      </c>
      <c r="T1740" s="89" t="s">
        <v>19261</v>
      </c>
      <c r="U1740" s="89" t="s">
        <v>27804</v>
      </c>
      <c r="W1740" s="89" t="s">
        <v>317</v>
      </c>
      <c r="X1740" s="89" t="s">
        <v>318</v>
      </c>
      <c r="Y1740" s="88" t="s">
        <v>14380</v>
      </c>
    </row>
    <row r="1741" spans="1:25" x14ac:dyDescent="0.3">
      <c r="A1741" s="84" t="str">
        <f t="shared" si="27"/>
        <v>fyanez0</v>
      </c>
      <c r="B1741" s="88" t="s">
        <v>23232</v>
      </c>
      <c r="C1741" s="89" t="s">
        <v>23233</v>
      </c>
      <c r="D1741" s="89" t="s">
        <v>23234</v>
      </c>
      <c r="E1741" s="89" t="s">
        <v>5630</v>
      </c>
      <c r="F1741" s="88" t="s">
        <v>19171</v>
      </c>
      <c r="G1741" s="89" t="s">
        <v>19029</v>
      </c>
      <c r="H1741" s="89" t="s">
        <v>19172</v>
      </c>
      <c r="I1741" s="89" t="s">
        <v>19173</v>
      </c>
      <c r="J1741" s="88" t="s">
        <v>19174</v>
      </c>
      <c r="K1741" s="88" t="s">
        <v>19431</v>
      </c>
      <c r="L1741" s="88" t="s">
        <v>19432</v>
      </c>
      <c r="M1741" s="89" t="s">
        <v>6264</v>
      </c>
      <c r="N1741" s="89" t="s">
        <v>279</v>
      </c>
      <c r="O1741" s="90">
        <v>39626</v>
      </c>
      <c r="P1741" s="90">
        <v>44258</v>
      </c>
      <c r="Q1741" s="90">
        <v>44258</v>
      </c>
      <c r="R1741" s="89">
        <v>1671</v>
      </c>
      <c r="S1741" s="89">
        <v>4</v>
      </c>
      <c r="T1741" s="89" t="s">
        <v>19228</v>
      </c>
      <c r="U1741" s="89" t="s">
        <v>23235</v>
      </c>
      <c r="W1741" s="89" t="s">
        <v>1009</v>
      </c>
      <c r="X1741" s="89" t="s">
        <v>279</v>
      </c>
      <c r="Y1741" s="88" t="s">
        <v>18229</v>
      </c>
    </row>
    <row r="1742" spans="1:25" x14ac:dyDescent="0.3">
      <c r="A1742" s="84" t="str">
        <f t="shared" si="27"/>
        <v>JHUME1</v>
      </c>
      <c r="B1742" s="88" t="s">
        <v>24745</v>
      </c>
      <c r="C1742" s="89" t="s">
        <v>24746</v>
      </c>
      <c r="D1742" s="89" t="s">
        <v>1592</v>
      </c>
      <c r="E1742" s="89" t="s">
        <v>5630</v>
      </c>
      <c r="F1742" s="88" t="s">
        <v>19171</v>
      </c>
      <c r="G1742" s="89" t="s">
        <v>19029</v>
      </c>
      <c r="H1742" s="89" t="s">
        <v>19172</v>
      </c>
      <c r="I1742" s="89" t="s">
        <v>19173</v>
      </c>
      <c r="J1742" s="88" t="s">
        <v>19189</v>
      </c>
      <c r="K1742" s="88" t="s">
        <v>19294</v>
      </c>
      <c r="L1742" s="88" t="s">
        <v>19295</v>
      </c>
      <c r="M1742" s="89" t="s">
        <v>19296</v>
      </c>
      <c r="N1742" s="89" t="s">
        <v>541</v>
      </c>
      <c r="O1742" s="90">
        <v>39693</v>
      </c>
      <c r="P1742" s="90">
        <v>39693</v>
      </c>
      <c r="Q1742" s="90">
        <v>39693</v>
      </c>
      <c r="R1742" s="89">
        <v>6236</v>
      </c>
      <c r="S1742" s="89">
        <v>17</v>
      </c>
      <c r="T1742" s="89" t="s">
        <v>19261</v>
      </c>
      <c r="U1742" s="89" t="s">
        <v>24747</v>
      </c>
      <c r="W1742" s="89" t="s">
        <v>8619</v>
      </c>
      <c r="X1742" s="89" t="s">
        <v>541</v>
      </c>
      <c r="Y1742" s="88" t="s">
        <v>8620</v>
      </c>
    </row>
    <row r="1743" spans="1:25" x14ac:dyDescent="0.3">
      <c r="A1743" s="84" t="str">
        <f t="shared" si="27"/>
        <v>SOGG00</v>
      </c>
      <c r="B1743" s="88" t="s">
        <v>29229</v>
      </c>
      <c r="C1743" s="89" t="s">
        <v>29230</v>
      </c>
      <c r="D1743" s="89" t="s">
        <v>10050</v>
      </c>
      <c r="E1743" s="89" t="s">
        <v>5630</v>
      </c>
      <c r="F1743" s="88" t="s">
        <v>19171</v>
      </c>
      <c r="G1743" s="89" t="s">
        <v>19029</v>
      </c>
      <c r="H1743" s="89" t="s">
        <v>19172</v>
      </c>
      <c r="I1743" s="89" t="s">
        <v>19173</v>
      </c>
      <c r="J1743" s="88" t="s">
        <v>19189</v>
      </c>
      <c r="K1743" s="88" t="s">
        <v>19345</v>
      </c>
      <c r="L1743" s="88" t="s">
        <v>19346</v>
      </c>
      <c r="M1743" s="89" t="s">
        <v>19347</v>
      </c>
      <c r="N1743" s="89" t="s">
        <v>382</v>
      </c>
      <c r="O1743" s="90">
        <v>39755</v>
      </c>
      <c r="P1743" s="90">
        <v>39755</v>
      </c>
      <c r="Q1743" s="90">
        <v>39755</v>
      </c>
      <c r="R1743" s="89">
        <v>6174</v>
      </c>
      <c r="S1743" s="89">
        <v>16</v>
      </c>
      <c r="T1743" s="89" t="s">
        <v>19261</v>
      </c>
      <c r="U1743" s="89" t="s">
        <v>29231</v>
      </c>
      <c r="W1743" s="89" t="s">
        <v>29232</v>
      </c>
      <c r="X1743" s="89" t="s">
        <v>382</v>
      </c>
      <c r="Y1743" s="88" t="s">
        <v>10054</v>
      </c>
    </row>
    <row r="1744" spans="1:25" x14ac:dyDescent="0.3">
      <c r="A1744" s="84" t="str">
        <f t="shared" si="27"/>
        <v>JETHERI</v>
      </c>
      <c r="B1744" s="88" t="s">
        <v>24412</v>
      </c>
      <c r="C1744" s="89" t="s">
        <v>24413</v>
      </c>
      <c r="D1744" s="89" t="s">
        <v>24414</v>
      </c>
      <c r="E1744" s="89" t="s">
        <v>19170</v>
      </c>
      <c r="F1744" s="88" t="s">
        <v>19171</v>
      </c>
      <c r="G1744" s="89" t="s">
        <v>19029</v>
      </c>
      <c r="H1744" s="89" t="s">
        <v>19172</v>
      </c>
      <c r="I1744" s="89" t="s">
        <v>19173</v>
      </c>
      <c r="J1744" s="88" t="s">
        <v>19174</v>
      </c>
      <c r="K1744" s="88" t="s">
        <v>19401</v>
      </c>
      <c r="L1744" s="88" t="s">
        <v>19764</v>
      </c>
      <c r="M1744" s="89" t="s">
        <v>8645</v>
      </c>
      <c r="N1744" s="89" t="s">
        <v>407</v>
      </c>
      <c r="O1744" s="90">
        <v>39839</v>
      </c>
      <c r="P1744" s="90">
        <v>39839</v>
      </c>
      <c r="Q1744" s="90">
        <v>39839</v>
      </c>
      <c r="R1744" s="89">
        <v>6090</v>
      </c>
      <c r="S1744" s="89">
        <v>16</v>
      </c>
      <c r="T1744" s="89" t="s">
        <v>19261</v>
      </c>
      <c r="U1744" s="89" t="s">
        <v>24415</v>
      </c>
      <c r="W1744" s="89" t="s">
        <v>24416</v>
      </c>
      <c r="X1744" s="89" t="s">
        <v>477</v>
      </c>
      <c r="Y1744" s="88" t="s">
        <v>24417</v>
      </c>
    </row>
    <row r="1745" spans="1:25" x14ac:dyDescent="0.3">
      <c r="A1745" s="84" t="str">
        <f t="shared" si="27"/>
        <v>CBROW23</v>
      </c>
      <c r="B1745" s="88" t="s">
        <v>20972</v>
      </c>
      <c r="C1745" s="89" t="s">
        <v>20973</v>
      </c>
      <c r="D1745" s="89" t="s">
        <v>20974</v>
      </c>
      <c r="E1745" s="89" t="s">
        <v>19036</v>
      </c>
      <c r="F1745" s="88" t="s">
        <v>19171</v>
      </c>
      <c r="G1745" s="89" t="s">
        <v>19029</v>
      </c>
      <c r="H1745" s="89" t="s">
        <v>19172</v>
      </c>
      <c r="I1745" s="89" t="s">
        <v>19173</v>
      </c>
      <c r="J1745" s="88" t="s">
        <v>19174</v>
      </c>
      <c r="K1745" s="88" t="s">
        <v>19258</v>
      </c>
      <c r="L1745" s="88" t="s">
        <v>19259</v>
      </c>
      <c r="M1745" s="89" t="s">
        <v>19260</v>
      </c>
      <c r="N1745" s="89" t="s">
        <v>279</v>
      </c>
      <c r="O1745" s="90">
        <v>39875</v>
      </c>
      <c r="P1745" s="90">
        <v>39875</v>
      </c>
      <c r="Q1745" s="90">
        <v>39875</v>
      </c>
      <c r="R1745" s="89">
        <v>6054</v>
      </c>
      <c r="S1745" s="89">
        <v>16</v>
      </c>
      <c r="T1745" s="89" t="s">
        <v>19261</v>
      </c>
      <c r="U1745" s="89" t="s">
        <v>20975</v>
      </c>
      <c r="W1745" s="89" t="s">
        <v>20976</v>
      </c>
      <c r="X1745" s="89" t="s">
        <v>279</v>
      </c>
      <c r="Y1745" s="88" t="s">
        <v>20977</v>
      </c>
    </row>
    <row r="1746" spans="1:25" x14ac:dyDescent="0.3">
      <c r="A1746" s="84" t="str">
        <f t="shared" si="27"/>
        <v>AVOLOSH</v>
      </c>
      <c r="B1746" s="88" t="s">
        <v>20266</v>
      </c>
      <c r="C1746" s="89" t="s">
        <v>20267</v>
      </c>
      <c r="D1746" s="89" t="s">
        <v>20268</v>
      </c>
      <c r="E1746" s="89" t="s">
        <v>5630</v>
      </c>
      <c r="F1746" s="88" t="s">
        <v>19171</v>
      </c>
      <c r="G1746" s="89" t="s">
        <v>19029</v>
      </c>
      <c r="H1746" s="89" t="s">
        <v>19172</v>
      </c>
      <c r="I1746" s="89" t="s">
        <v>19173</v>
      </c>
      <c r="J1746" s="88" t="s">
        <v>19189</v>
      </c>
      <c r="K1746" s="88" t="s">
        <v>19345</v>
      </c>
      <c r="L1746" s="88" t="s">
        <v>19346</v>
      </c>
      <c r="M1746" s="89" t="s">
        <v>19347</v>
      </c>
      <c r="N1746" s="89" t="s">
        <v>382</v>
      </c>
      <c r="O1746" s="90">
        <v>39881</v>
      </c>
      <c r="P1746" s="90">
        <v>39881</v>
      </c>
      <c r="Q1746" s="90">
        <v>39881</v>
      </c>
      <c r="R1746" s="89">
        <v>6048</v>
      </c>
      <c r="S1746" s="89">
        <v>16</v>
      </c>
      <c r="T1746" s="89" t="s">
        <v>19261</v>
      </c>
      <c r="U1746" s="89" t="s">
        <v>20269</v>
      </c>
      <c r="W1746" s="89" t="s">
        <v>20270</v>
      </c>
      <c r="X1746" s="89" t="s">
        <v>382</v>
      </c>
      <c r="Y1746" s="88" t="s">
        <v>20271</v>
      </c>
    </row>
    <row r="1747" spans="1:25" x14ac:dyDescent="0.3">
      <c r="A1747" s="84" t="str">
        <f t="shared" si="27"/>
        <v>mprobst</v>
      </c>
      <c r="B1747" s="88" t="s">
        <v>27107</v>
      </c>
      <c r="C1747" s="89" t="s">
        <v>27108</v>
      </c>
      <c r="D1747" s="89" t="s">
        <v>27109</v>
      </c>
      <c r="E1747" s="89" t="s">
        <v>5630</v>
      </c>
      <c r="F1747" s="88" t="s">
        <v>19181</v>
      </c>
      <c r="G1747" s="89" t="s">
        <v>19030</v>
      </c>
      <c r="H1747" s="89" t="s">
        <v>19172</v>
      </c>
      <c r="I1747" s="89" t="s">
        <v>19173</v>
      </c>
      <c r="J1747" s="88" t="s">
        <v>19174</v>
      </c>
      <c r="K1747" s="88" t="s">
        <v>19245</v>
      </c>
      <c r="L1747" s="88" t="s">
        <v>20002</v>
      </c>
      <c r="M1747" s="89" t="s">
        <v>19319</v>
      </c>
      <c r="N1747" s="89" t="s">
        <v>1675</v>
      </c>
      <c r="O1747" s="90">
        <v>40750</v>
      </c>
      <c r="P1747" s="90">
        <v>44861</v>
      </c>
      <c r="Q1747" s="90">
        <v>44861</v>
      </c>
      <c r="R1747" s="89">
        <v>1068</v>
      </c>
      <c r="S1747" s="89">
        <v>2</v>
      </c>
      <c r="T1747" s="89" t="s">
        <v>19209</v>
      </c>
      <c r="U1747" s="89" t="s">
        <v>27110</v>
      </c>
      <c r="W1747" s="89" t="s">
        <v>1674</v>
      </c>
      <c r="X1747" s="89" t="s">
        <v>1675</v>
      </c>
      <c r="Y1747" s="88" t="s">
        <v>13460</v>
      </c>
    </row>
    <row r="1748" spans="1:25" x14ac:dyDescent="0.3">
      <c r="A1748" s="84" t="str">
        <f t="shared" si="27"/>
        <v>MMORISC</v>
      </c>
      <c r="B1748" s="88" t="s">
        <v>27025</v>
      </c>
      <c r="C1748" s="89" t="s">
        <v>27026</v>
      </c>
      <c r="D1748" s="89" t="s">
        <v>5156</v>
      </c>
      <c r="E1748" s="89" t="s">
        <v>5630</v>
      </c>
      <c r="F1748" s="88" t="s">
        <v>19171</v>
      </c>
      <c r="G1748" s="89" t="s">
        <v>19029</v>
      </c>
      <c r="H1748" s="89" t="s">
        <v>19172</v>
      </c>
      <c r="I1748" s="89" t="s">
        <v>19173</v>
      </c>
      <c r="J1748" s="88" t="s">
        <v>19174</v>
      </c>
      <c r="K1748" s="88" t="s">
        <v>20070</v>
      </c>
      <c r="L1748" s="88" t="s">
        <v>20328</v>
      </c>
      <c r="M1748" s="89" t="s">
        <v>10269</v>
      </c>
      <c r="N1748" s="89" t="s">
        <v>201</v>
      </c>
      <c r="O1748" s="90">
        <v>40819</v>
      </c>
      <c r="P1748" s="90">
        <v>40819</v>
      </c>
      <c r="Q1748" s="90">
        <v>40819</v>
      </c>
      <c r="R1748" s="89">
        <v>5110</v>
      </c>
      <c r="S1748" s="89">
        <v>14</v>
      </c>
      <c r="T1748" s="89" t="s">
        <v>19247</v>
      </c>
      <c r="U1748" s="89" t="s">
        <v>27027</v>
      </c>
      <c r="W1748" s="89" t="s">
        <v>27028</v>
      </c>
      <c r="X1748" s="89" t="s">
        <v>201</v>
      </c>
      <c r="Y1748" s="88" t="s">
        <v>16229</v>
      </c>
    </row>
    <row r="1749" spans="1:25" x14ac:dyDescent="0.3">
      <c r="A1749" s="84" t="str">
        <f t="shared" si="27"/>
        <v>LGONZ49</v>
      </c>
      <c r="B1749" s="88" t="s">
        <v>26230</v>
      </c>
      <c r="C1749" s="89" t="s">
        <v>26231</v>
      </c>
      <c r="D1749" s="89" t="s">
        <v>8754</v>
      </c>
      <c r="E1749" s="89" t="s">
        <v>5630</v>
      </c>
      <c r="F1749" s="88" t="s">
        <v>19285</v>
      </c>
      <c r="G1749" s="89" t="s">
        <v>19028</v>
      </c>
      <c r="H1749" s="89" t="s">
        <v>19172</v>
      </c>
      <c r="I1749" s="89" t="s">
        <v>19419</v>
      </c>
      <c r="J1749" s="88" t="s">
        <v>19189</v>
      </c>
      <c r="K1749" s="88" t="s">
        <v>19420</v>
      </c>
      <c r="L1749" s="88" t="s">
        <v>19420</v>
      </c>
      <c r="M1749" s="89" t="s">
        <v>19421</v>
      </c>
      <c r="N1749" s="89" t="s">
        <v>5965</v>
      </c>
      <c r="O1749" s="90">
        <v>40807</v>
      </c>
      <c r="P1749" s="90">
        <v>40807</v>
      </c>
      <c r="Q1749" s="90">
        <v>40807</v>
      </c>
      <c r="R1749" s="89">
        <v>5122</v>
      </c>
      <c r="S1749" s="89">
        <v>14</v>
      </c>
      <c r="T1749" s="89" t="s">
        <v>19247</v>
      </c>
      <c r="U1749" s="89" t="s">
        <v>26232</v>
      </c>
      <c r="V1749" s="89" t="s">
        <v>26233</v>
      </c>
      <c r="W1749" s="89" t="s">
        <v>14140</v>
      </c>
      <c r="X1749" s="89" t="s">
        <v>5965</v>
      </c>
      <c r="Y1749" s="88" t="s">
        <v>8790</v>
      </c>
    </row>
    <row r="1750" spans="1:25" x14ac:dyDescent="0.3">
      <c r="A1750" s="84" t="str">
        <f t="shared" si="27"/>
        <v>JJUHASZ</v>
      </c>
      <c r="B1750" s="88" t="s">
        <v>24808</v>
      </c>
      <c r="C1750" s="89" t="s">
        <v>24809</v>
      </c>
      <c r="D1750" s="89" t="s">
        <v>5109</v>
      </c>
      <c r="E1750" s="89" t="s">
        <v>5630</v>
      </c>
      <c r="F1750" s="88" t="s">
        <v>19181</v>
      </c>
      <c r="G1750" s="89" t="s">
        <v>19030</v>
      </c>
      <c r="H1750" s="89" t="s">
        <v>19172</v>
      </c>
      <c r="I1750" s="89" t="s">
        <v>19173</v>
      </c>
      <c r="J1750" s="88" t="s">
        <v>19189</v>
      </c>
      <c r="K1750" s="88" t="s">
        <v>19471</v>
      </c>
      <c r="L1750" s="88" t="s">
        <v>20722</v>
      </c>
      <c r="M1750" s="89" t="s">
        <v>20723</v>
      </c>
      <c r="N1750" s="89" t="s">
        <v>719</v>
      </c>
      <c r="O1750" s="90">
        <v>40840</v>
      </c>
      <c r="P1750" s="90">
        <v>40840</v>
      </c>
      <c r="Q1750" s="90">
        <v>40840</v>
      </c>
      <c r="R1750" s="89">
        <v>5089</v>
      </c>
      <c r="S1750" s="89">
        <v>13</v>
      </c>
      <c r="T1750" s="89" t="s">
        <v>19247</v>
      </c>
      <c r="U1750" s="89" t="s">
        <v>24810</v>
      </c>
      <c r="W1750" s="89" t="s">
        <v>5110</v>
      </c>
      <c r="X1750" s="89" t="s">
        <v>719</v>
      </c>
      <c r="Y1750" s="88" t="s">
        <v>11170</v>
      </c>
    </row>
    <row r="1751" spans="1:25" x14ac:dyDescent="0.3">
      <c r="A1751" s="84" t="str">
        <f t="shared" si="27"/>
        <v>TGOODW3</v>
      </c>
      <c r="B1751" s="88" t="s">
        <v>29573</v>
      </c>
      <c r="C1751" s="89" t="s">
        <v>29574</v>
      </c>
      <c r="D1751" s="89" t="s">
        <v>7381</v>
      </c>
      <c r="E1751" s="89" t="s">
        <v>5630</v>
      </c>
      <c r="F1751" s="88" t="s">
        <v>19171</v>
      </c>
      <c r="G1751" s="89" t="s">
        <v>19029</v>
      </c>
      <c r="H1751" s="89" t="s">
        <v>19172</v>
      </c>
      <c r="I1751" s="89" t="s">
        <v>19173</v>
      </c>
      <c r="J1751" s="88" t="s">
        <v>19174</v>
      </c>
      <c r="K1751" s="88" t="s">
        <v>19431</v>
      </c>
      <c r="L1751" s="88" t="s">
        <v>19432</v>
      </c>
      <c r="M1751" s="89" t="s">
        <v>6264</v>
      </c>
      <c r="N1751" s="89" t="s">
        <v>279</v>
      </c>
      <c r="O1751" s="90">
        <v>40987</v>
      </c>
      <c r="P1751" s="90">
        <v>40987</v>
      </c>
      <c r="Q1751" s="90">
        <v>40987</v>
      </c>
      <c r="R1751" s="89">
        <v>4942</v>
      </c>
      <c r="S1751" s="89">
        <v>13</v>
      </c>
      <c r="T1751" s="89" t="s">
        <v>19247</v>
      </c>
      <c r="U1751" s="89" t="s">
        <v>29575</v>
      </c>
      <c r="V1751" s="89" t="s">
        <v>29576</v>
      </c>
      <c r="W1751" s="89" t="s">
        <v>335</v>
      </c>
      <c r="X1751" s="89" t="s">
        <v>279</v>
      </c>
      <c r="Y1751" s="88" t="s">
        <v>29577</v>
      </c>
    </row>
    <row r="1752" spans="1:25" x14ac:dyDescent="0.3">
      <c r="A1752" s="84" t="str">
        <f t="shared" si="27"/>
        <v>AFRYE1</v>
      </c>
      <c r="B1752" s="88" t="s">
        <v>19645</v>
      </c>
      <c r="C1752" s="89" t="s">
        <v>19646</v>
      </c>
      <c r="D1752" s="89" t="s">
        <v>19647</v>
      </c>
      <c r="E1752" s="89" t="s">
        <v>5630</v>
      </c>
      <c r="F1752" s="88" t="s">
        <v>19171</v>
      </c>
      <c r="G1752" s="89" t="s">
        <v>19029</v>
      </c>
      <c r="H1752" s="89" t="s">
        <v>19172</v>
      </c>
      <c r="I1752" s="89" t="s">
        <v>19173</v>
      </c>
      <c r="J1752" s="88" t="s">
        <v>19174</v>
      </c>
      <c r="K1752" s="88" t="s">
        <v>19431</v>
      </c>
      <c r="L1752" s="88" t="s">
        <v>19432</v>
      </c>
      <c r="M1752" s="89" t="s">
        <v>6264</v>
      </c>
      <c r="N1752" s="89" t="s">
        <v>279</v>
      </c>
      <c r="O1752" s="90">
        <v>41036</v>
      </c>
      <c r="P1752" s="90">
        <v>41036</v>
      </c>
      <c r="Q1752" s="90">
        <v>41036</v>
      </c>
      <c r="R1752" s="89">
        <v>4893</v>
      </c>
      <c r="S1752" s="89">
        <v>13</v>
      </c>
      <c r="T1752" s="89" t="s">
        <v>19247</v>
      </c>
      <c r="U1752" s="89" t="s">
        <v>19648</v>
      </c>
      <c r="W1752" s="89" t="s">
        <v>335</v>
      </c>
      <c r="X1752" s="89" t="s">
        <v>279</v>
      </c>
      <c r="Y1752" s="88" t="s">
        <v>19649</v>
      </c>
    </row>
    <row r="1753" spans="1:25" x14ac:dyDescent="0.3">
      <c r="A1753" s="84" t="str">
        <f t="shared" si="27"/>
        <v>DWILS48</v>
      </c>
      <c r="B1753" s="88" t="s">
        <v>22566</v>
      </c>
      <c r="C1753" s="89" t="s">
        <v>22567</v>
      </c>
      <c r="D1753" s="89" t="s">
        <v>2182</v>
      </c>
      <c r="E1753" s="89" t="s">
        <v>5630</v>
      </c>
      <c r="F1753" s="88" t="s">
        <v>19171</v>
      </c>
      <c r="G1753" s="89" t="s">
        <v>19029</v>
      </c>
      <c r="H1753" s="89" t="s">
        <v>19172</v>
      </c>
      <c r="I1753" s="89" t="s">
        <v>19173</v>
      </c>
      <c r="J1753" s="88" t="s">
        <v>19189</v>
      </c>
      <c r="K1753" s="88" t="s">
        <v>19294</v>
      </c>
      <c r="L1753" s="88" t="s">
        <v>19295</v>
      </c>
      <c r="M1753" s="89" t="s">
        <v>19296</v>
      </c>
      <c r="N1753" s="89" t="s">
        <v>541</v>
      </c>
      <c r="O1753" s="90">
        <v>41134</v>
      </c>
      <c r="P1753" s="90">
        <v>41134</v>
      </c>
      <c r="Q1753" s="90">
        <v>41134</v>
      </c>
      <c r="R1753" s="89">
        <v>4795</v>
      </c>
      <c r="S1753" s="89">
        <v>13</v>
      </c>
      <c r="T1753" s="89" t="s">
        <v>19247</v>
      </c>
      <c r="U1753" s="89" t="s">
        <v>22568</v>
      </c>
      <c r="W1753" s="89" t="s">
        <v>2186</v>
      </c>
      <c r="X1753" s="89" t="s">
        <v>541</v>
      </c>
      <c r="Y1753" s="88" t="s">
        <v>22569</v>
      </c>
    </row>
    <row r="1754" spans="1:25" x14ac:dyDescent="0.3">
      <c r="A1754" s="84" t="str">
        <f t="shared" si="27"/>
        <v>KMORG18</v>
      </c>
      <c r="B1754" s="88" t="s">
        <v>25991</v>
      </c>
      <c r="C1754" s="89" t="s">
        <v>25992</v>
      </c>
      <c r="D1754" s="89" t="s">
        <v>11470</v>
      </c>
      <c r="E1754" s="89" t="s">
        <v>5630</v>
      </c>
      <c r="F1754" s="88" t="s">
        <v>19171</v>
      </c>
      <c r="G1754" s="89" t="s">
        <v>19029</v>
      </c>
      <c r="H1754" s="89" t="s">
        <v>19172</v>
      </c>
      <c r="I1754" s="89" t="s">
        <v>19173</v>
      </c>
      <c r="J1754" s="88" t="s">
        <v>19189</v>
      </c>
      <c r="K1754" s="88" t="s">
        <v>19273</v>
      </c>
      <c r="L1754" s="88" t="s">
        <v>19274</v>
      </c>
      <c r="M1754" s="89" t="s">
        <v>7733</v>
      </c>
      <c r="N1754" s="89" t="s">
        <v>328</v>
      </c>
      <c r="O1754" s="90">
        <v>41310</v>
      </c>
      <c r="P1754" s="90">
        <v>41310</v>
      </c>
      <c r="Q1754" s="90">
        <v>41310</v>
      </c>
      <c r="R1754" s="89">
        <v>4619</v>
      </c>
      <c r="S1754" s="89">
        <v>12</v>
      </c>
      <c r="T1754" s="89" t="s">
        <v>19247</v>
      </c>
      <c r="U1754" s="89" t="s">
        <v>25993</v>
      </c>
      <c r="W1754" s="89" t="s">
        <v>17697</v>
      </c>
      <c r="X1754" s="89" t="s">
        <v>375</v>
      </c>
      <c r="Y1754" s="88" t="s">
        <v>11475</v>
      </c>
    </row>
    <row r="1755" spans="1:25" x14ac:dyDescent="0.3">
      <c r="A1755" s="84" t="str">
        <f t="shared" si="27"/>
        <v>opayne</v>
      </c>
      <c r="B1755" s="88" t="s">
        <v>27683</v>
      </c>
      <c r="C1755" s="89" t="s">
        <v>27684</v>
      </c>
      <c r="D1755" s="89" t="s">
        <v>27685</v>
      </c>
      <c r="E1755" s="89" t="s">
        <v>5630</v>
      </c>
      <c r="F1755" s="88" t="s">
        <v>19395</v>
      </c>
      <c r="G1755" s="89" t="s">
        <v>19030</v>
      </c>
      <c r="H1755" s="89" t="s">
        <v>19172</v>
      </c>
      <c r="I1755" s="89" t="s">
        <v>19173</v>
      </c>
      <c r="J1755" s="88" t="s">
        <v>19174</v>
      </c>
      <c r="K1755" s="88" t="s">
        <v>19579</v>
      </c>
      <c r="L1755" s="88" t="s">
        <v>19579</v>
      </c>
      <c r="M1755" s="89" t="s">
        <v>19580</v>
      </c>
      <c r="N1755" s="89" t="s">
        <v>1502</v>
      </c>
      <c r="O1755" s="90">
        <v>41451</v>
      </c>
      <c r="P1755" s="90">
        <v>44714</v>
      </c>
      <c r="Q1755" s="90">
        <v>44714</v>
      </c>
      <c r="R1755" s="89">
        <v>1215</v>
      </c>
      <c r="S1755" s="89">
        <v>3</v>
      </c>
      <c r="T1755" s="89" t="s">
        <v>19228</v>
      </c>
      <c r="U1755" s="89" t="s">
        <v>27686</v>
      </c>
      <c r="W1755" s="89" t="s">
        <v>27687</v>
      </c>
      <c r="X1755" s="89" t="s">
        <v>1502</v>
      </c>
      <c r="Y1755" s="88" t="s">
        <v>18437</v>
      </c>
    </row>
    <row r="1756" spans="1:25" x14ac:dyDescent="0.3">
      <c r="A1756" s="84" t="str">
        <f t="shared" si="27"/>
        <v>gjohns7</v>
      </c>
      <c r="B1756" s="88" t="s">
        <v>23376</v>
      </c>
      <c r="C1756" s="89" t="s">
        <v>23377</v>
      </c>
      <c r="D1756" s="89" t="s">
        <v>23378</v>
      </c>
      <c r="E1756" s="89" t="s">
        <v>5630</v>
      </c>
      <c r="F1756" s="88" t="s">
        <v>19171</v>
      </c>
      <c r="G1756" s="89" t="s">
        <v>19029</v>
      </c>
      <c r="H1756" s="89" t="s">
        <v>19172</v>
      </c>
      <c r="I1756" s="89" t="s">
        <v>19173</v>
      </c>
      <c r="J1756" s="88" t="s">
        <v>19189</v>
      </c>
      <c r="K1756" s="88" t="s">
        <v>19345</v>
      </c>
      <c r="L1756" s="88" t="s">
        <v>20162</v>
      </c>
      <c r="M1756" s="89" t="s">
        <v>20163</v>
      </c>
      <c r="N1756" s="89" t="s">
        <v>655</v>
      </c>
      <c r="O1756" s="90">
        <v>41414</v>
      </c>
      <c r="P1756" s="90">
        <v>41414</v>
      </c>
      <c r="Q1756" s="90">
        <v>41414</v>
      </c>
      <c r="R1756" s="89">
        <v>4515</v>
      </c>
      <c r="S1756" s="89">
        <v>12</v>
      </c>
      <c r="T1756" s="89" t="s">
        <v>19247</v>
      </c>
      <c r="U1756" s="89" t="s">
        <v>16956</v>
      </c>
      <c r="W1756" s="89" t="s">
        <v>23379</v>
      </c>
      <c r="X1756" s="89" t="s">
        <v>435</v>
      </c>
      <c r="Y1756" s="88" t="s">
        <v>16958</v>
      </c>
    </row>
    <row r="1757" spans="1:25" x14ac:dyDescent="0.3">
      <c r="A1757" s="84" t="str">
        <f t="shared" si="27"/>
        <v>fvershi</v>
      </c>
      <c r="B1757" s="88" t="s">
        <v>23218</v>
      </c>
      <c r="C1757" s="89" t="s">
        <v>23219</v>
      </c>
      <c r="D1757" s="89" t="s">
        <v>23220</v>
      </c>
      <c r="E1757" s="89" t="s">
        <v>5630</v>
      </c>
      <c r="F1757" s="88" t="s">
        <v>19215</v>
      </c>
      <c r="G1757" s="89" t="s">
        <v>19033</v>
      </c>
      <c r="H1757" s="89" t="s">
        <v>19172</v>
      </c>
      <c r="I1757" s="89" t="s">
        <v>19173</v>
      </c>
      <c r="J1757" s="88" t="s">
        <v>19174</v>
      </c>
      <c r="K1757" s="88" t="s">
        <v>19716</v>
      </c>
      <c r="L1757" s="88" t="s">
        <v>19717</v>
      </c>
      <c r="M1757" s="89" t="s">
        <v>5847</v>
      </c>
      <c r="N1757" s="89" t="s">
        <v>279</v>
      </c>
      <c r="O1757" s="90">
        <v>41457</v>
      </c>
      <c r="P1757" s="90">
        <v>41457</v>
      </c>
      <c r="Q1757" s="90">
        <v>41457</v>
      </c>
      <c r="R1757" s="89">
        <v>4472</v>
      </c>
      <c r="S1757" s="89">
        <v>12</v>
      </c>
      <c r="T1757" s="89" t="s">
        <v>19247</v>
      </c>
      <c r="U1757" s="89" t="s">
        <v>23221</v>
      </c>
      <c r="W1757" s="89" t="s">
        <v>5847</v>
      </c>
      <c r="X1757" s="89" t="s">
        <v>279</v>
      </c>
      <c r="Y1757" s="88" t="s">
        <v>10892</v>
      </c>
    </row>
    <row r="1758" spans="1:25" x14ac:dyDescent="0.3">
      <c r="A1758" s="84" t="str">
        <f t="shared" si="27"/>
        <v>bhagedo</v>
      </c>
      <c r="B1758" s="88" t="s">
        <v>20570</v>
      </c>
      <c r="C1758" s="89" t="s">
        <v>20571</v>
      </c>
      <c r="D1758" s="89" t="s">
        <v>20572</v>
      </c>
      <c r="E1758" s="89" t="s">
        <v>5630</v>
      </c>
      <c r="F1758" s="88" t="s">
        <v>19171</v>
      </c>
      <c r="G1758" s="89" t="s">
        <v>19029</v>
      </c>
      <c r="H1758" s="89" t="s">
        <v>19172</v>
      </c>
      <c r="I1758" s="89" t="s">
        <v>19173</v>
      </c>
      <c r="J1758" s="88" t="s">
        <v>19174</v>
      </c>
      <c r="K1758" s="88" t="s">
        <v>19245</v>
      </c>
      <c r="L1758" s="88" t="s">
        <v>20002</v>
      </c>
      <c r="M1758" s="89" t="s">
        <v>19319</v>
      </c>
      <c r="N1758" s="89" t="s">
        <v>1675</v>
      </c>
      <c r="O1758" s="90">
        <v>41491</v>
      </c>
      <c r="P1758" s="90">
        <v>41491</v>
      </c>
      <c r="Q1758" s="90">
        <v>41491</v>
      </c>
      <c r="R1758" s="89">
        <v>4438</v>
      </c>
      <c r="S1758" s="89">
        <v>12</v>
      </c>
      <c r="T1758" s="89" t="s">
        <v>19247</v>
      </c>
      <c r="U1758" s="89" t="s">
        <v>20573</v>
      </c>
      <c r="W1758" s="89" t="s">
        <v>13936</v>
      </c>
      <c r="X1758" s="89" t="s">
        <v>1675</v>
      </c>
      <c r="Y1758" s="88" t="s">
        <v>18039</v>
      </c>
    </row>
    <row r="1759" spans="1:25" x14ac:dyDescent="0.3">
      <c r="A1759" s="84" t="str">
        <f t="shared" si="27"/>
        <v>dhumph4</v>
      </c>
      <c r="B1759" s="88" t="s">
        <v>22037</v>
      </c>
      <c r="C1759" s="89" t="s">
        <v>22038</v>
      </c>
      <c r="D1759" s="89" t="s">
        <v>22039</v>
      </c>
      <c r="E1759" s="89" t="s">
        <v>5630</v>
      </c>
      <c r="F1759" s="88" t="s">
        <v>19285</v>
      </c>
      <c r="G1759" s="89" t="s">
        <v>19028</v>
      </c>
      <c r="H1759" s="89" t="s">
        <v>19172</v>
      </c>
      <c r="I1759" s="89" t="s">
        <v>19173</v>
      </c>
      <c r="J1759" s="88" t="s">
        <v>19174</v>
      </c>
      <c r="K1759" s="88" t="s">
        <v>19360</v>
      </c>
      <c r="L1759" s="88" t="s">
        <v>19361</v>
      </c>
      <c r="M1759" s="89" t="s">
        <v>19362</v>
      </c>
      <c r="N1759" s="89" t="s">
        <v>1463</v>
      </c>
      <c r="O1759" s="90">
        <v>41568</v>
      </c>
      <c r="P1759" s="90">
        <v>41568</v>
      </c>
      <c r="Q1759" s="90">
        <v>41568</v>
      </c>
      <c r="R1759" s="89">
        <v>4361</v>
      </c>
      <c r="S1759" s="89">
        <v>11</v>
      </c>
      <c r="T1759" s="89" t="s">
        <v>19247</v>
      </c>
      <c r="U1759" s="89" t="s">
        <v>22040</v>
      </c>
      <c r="W1759" s="89" t="s">
        <v>22041</v>
      </c>
      <c r="X1759" s="89" t="s">
        <v>1472</v>
      </c>
      <c r="Y1759" s="88" t="s">
        <v>12098</v>
      </c>
    </row>
    <row r="1760" spans="1:25" x14ac:dyDescent="0.3">
      <c r="A1760" s="84" t="str">
        <f t="shared" si="27"/>
        <v>apoitie</v>
      </c>
      <c r="B1760" s="88" t="s">
        <v>20020</v>
      </c>
      <c r="C1760" s="89" t="s">
        <v>20021</v>
      </c>
      <c r="D1760" s="89" t="s">
        <v>20022</v>
      </c>
      <c r="E1760" s="89" t="s">
        <v>5630</v>
      </c>
      <c r="F1760" s="88" t="s">
        <v>19215</v>
      </c>
      <c r="G1760" s="89" t="s">
        <v>19033</v>
      </c>
      <c r="H1760" s="89" t="s">
        <v>19172</v>
      </c>
      <c r="I1760" s="89" t="s">
        <v>19173</v>
      </c>
      <c r="J1760" s="88" t="s">
        <v>19189</v>
      </c>
      <c r="K1760" s="88" t="s">
        <v>19415</v>
      </c>
      <c r="L1760" s="88" t="s">
        <v>6684</v>
      </c>
      <c r="M1760" s="89" t="s">
        <v>19416</v>
      </c>
      <c r="N1760" s="89" t="s">
        <v>318</v>
      </c>
      <c r="O1760" s="90">
        <v>41568</v>
      </c>
      <c r="P1760" s="90">
        <v>44819</v>
      </c>
      <c r="Q1760" s="90">
        <v>44819</v>
      </c>
      <c r="R1760" s="89">
        <v>1110</v>
      </c>
      <c r="S1760" s="89">
        <v>3</v>
      </c>
      <c r="T1760" s="89" t="s">
        <v>19228</v>
      </c>
      <c r="U1760" s="89" t="s">
        <v>14832</v>
      </c>
      <c r="W1760" s="89" t="s">
        <v>20023</v>
      </c>
      <c r="X1760" s="89" t="s">
        <v>318</v>
      </c>
      <c r="Y1760" s="88" t="s">
        <v>14834</v>
      </c>
    </row>
    <row r="1761" spans="1:25" x14ac:dyDescent="0.3">
      <c r="A1761" s="84" t="str">
        <f t="shared" si="27"/>
        <v>bbradl0</v>
      </c>
      <c r="B1761" s="88" t="s">
        <v>20367</v>
      </c>
      <c r="C1761" s="89" t="s">
        <v>20368</v>
      </c>
      <c r="D1761" s="89" t="s">
        <v>20369</v>
      </c>
      <c r="E1761" s="89" t="s">
        <v>19170</v>
      </c>
      <c r="F1761" s="88" t="s">
        <v>20370</v>
      </c>
      <c r="G1761" s="89" t="s">
        <v>20371</v>
      </c>
      <c r="H1761" s="89" t="s">
        <v>19172</v>
      </c>
      <c r="I1761" s="89" t="s">
        <v>19173</v>
      </c>
      <c r="J1761" s="88" t="s">
        <v>19189</v>
      </c>
      <c r="K1761" s="88" t="s">
        <v>19374</v>
      </c>
      <c r="L1761" s="88" t="s">
        <v>19375</v>
      </c>
      <c r="M1761" s="89" t="s">
        <v>19376</v>
      </c>
      <c r="N1761" s="89" t="s">
        <v>575</v>
      </c>
      <c r="O1761" s="90">
        <v>41737</v>
      </c>
      <c r="P1761" s="90">
        <v>41737</v>
      </c>
      <c r="Q1761" s="90">
        <v>41737</v>
      </c>
      <c r="R1761" s="89">
        <v>4192</v>
      </c>
      <c r="S1761" s="89">
        <v>11</v>
      </c>
      <c r="T1761" s="89" t="s">
        <v>19247</v>
      </c>
      <c r="U1761" s="89" t="s">
        <v>20372</v>
      </c>
      <c r="W1761" s="89" t="s">
        <v>20373</v>
      </c>
      <c r="X1761" s="89" t="s">
        <v>575</v>
      </c>
      <c r="Y1761" s="88" t="s">
        <v>12920</v>
      </c>
    </row>
    <row r="1762" spans="1:25" x14ac:dyDescent="0.3">
      <c r="A1762" s="84" t="str">
        <f t="shared" si="27"/>
        <v>chearo0</v>
      </c>
      <c r="B1762" s="88" t="s">
        <v>21181</v>
      </c>
      <c r="C1762" s="89" t="s">
        <v>21182</v>
      </c>
      <c r="D1762" s="89" t="s">
        <v>21183</v>
      </c>
      <c r="E1762" s="89" t="s">
        <v>5630</v>
      </c>
      <c r="F1762" s="88" t="s">
        <v>19181</v>
      </c>
      <c r="G1762" s="89" t="s">
        <v>19030</v>
      </c>
      <c r="H1762" s="89" t="s">
        <v>19172</v>
      </c>
      <c r="I1762" s="89" t="s">
        <v>19173</v>
      </c>
      <c r="J1762" s="88" t="s">
        <v>19174</v>
      </c>
      <c r="K1762" s="88" t="s">
        <v>19401</v>
      </c>
      <c r="L1762" s="88" t="s">
        <v>19764</v>
      </c>
      <c r="M1762" s="89" t="s">
        <v>8645</v>
      </c>
      <c r="N1762" s="89" t="s">
        <v>407</v>
      </c>
      <c r="O1762" s="90">
        <v>42024</v>
      </c>
      <c r="P1762" s="90">
        <v>42024</v>
      </c>
      <c r="Q1762" s="90">
        <v>42024</v>
      </c>
      <c r="R1762" s="89">
        <v>3905</v>
      </c>
      <c r="S1762" s="89">
        <v>10</v>
      </c>
      <c r="T1762" s="89" t="s">
        <v>19247</v>
      </c>
      <c r="U1762" s="89" t="s">
        <v>18574</v>
      </c>
      <c r="W1762" s="89" t="s">
        <v>18575</v>
      </c>
      <c r="X1762" s="89" t="s">
        <v>407</v>
      </c>
      <c r="Y1762" s="88" t="s">
        <v>18576</v>
      </c>
    </row>
    <row r="1763" spans="1:25" x14ac:dyDescent="0.3">
      <c r="A1763" s="84" t="str">
        <f t="shared" si="27"/>
        <v>abiblej</v>
      </c>
      <c r="B1763" s="88" t="s">
        <v>19357</v>
      </c>
      <c r="C1763" s="89" t="s">
        <v>19358</v>
      </c>
      <c r="D1763" s="89" t="s">
        <v>19359</v>
      </c>
      <c r="E1763" s="89" t="s">
        <v>5630</v>
      </c>
      <c r="F1763" s="88" t="s">
        <v>19215</v>
      </c>
      <c r="G1763" s="89" t="s">
        <v>19033</v>
      </c>
      <c r="H1763" s="89" t="s">
        <v>19172</v>
      </c>
      <c r="I1763" s="89" t="s">
        <v>19173</v>
      </c>
      <c r="J1763" s="88" t="s">
        <v>19174</v>
      </c>
      <c r="K1763" s="88" t="s">
        <v>19360</v>
      </c>
      <c r="L1763" s="88" t="s">
        <v>19361</v>
      </c>
      <c r="M1763" s="89" t="s">
        <v>19362</v>
      </c>
      <c r="N1763" s="89" t="s">
        <v>1463</v>
      </c>
      <c r="O1763" s="90">
        <v>42038</v>
      </c>
      <c r="P1763" s="90">
        <v>42038</v>
      </c>
      <c r="Q1763" s="90">
        <v>42038</v>
      </c>
      <c r="R1763" s="89">
        <v>3891</v>
      </c>
      <c r="S1763" s="89">
        <v>10</v>
      </c>
      <c r="T1763" s="89" t="s">
        <v>19247</v>
      </c>
      <c r="U1763" s="89" t="s">
        <v>19363</v>
      </c>
      <c r="W1763" s="89" t="s">
        <v>5675</v>
      </c>
      <c r="X1763" s="89" t="s">
        <v>1463</v>
      </c>
      <c r="Y1763" s="88" t="s">
        <v>5676</v>
      </c>
    </row>
    <row r="1764" spans="1:25" x14ac:dyDescent="0.3">
      <c r="A1764" s="84" t="str">
        <f t="shared" si="27"/>
        <v>elindse</v>
      </c>
      <c r="B1764" s="88" t="s">
        <v>22846</v>
      </c>
      <c r="C1764" s="89" t="s">
        <v>22847</v>
      </c>
      <c r="D1764" s="89" t="s">
        <v>22848</v>
      </c>
      <c r="E1764" s="89" t="s">
        <v>5630</v>
      </c>
      <c r="F1764" s="88" t="s">
        <v>19386</v>
      </c>
      <c r="G1764" s="89" t="s">
        <v>19387</v>
      </c>
      <c r="H1764" s="89" t="s">
        <v>19172</v>
      </c>
      <c r="I1764" s="89" t="s">
        <v>19173</v>
      </c>
      <c r="J1764" s="88" t="s">
        <v>19189</v>
      </c>
      <c r="K1764" s="88" t="s">
        <v>19374</v>
      </c>
      <c r="L1764" s="88" t="s">
        <v>19375</v>
      </c>
      <c r="M1764" s="89" t="s">
        <v>19376</v>
      </c>
      <c r="N1764" s="89" t="s">
        <v>575</v>
      </c>
      <c r="O1764" s="90">
        <v>42037</v>
      </c>
      <c r="P1764" s="90">
        <v>42037</v>
      </c>
      <c r="Q1764" s="90">
        <v>42037</v>
      </c>
      <c r="R1764" s="89">
        <v>3892</v>
      </c>
      <c r="S1764" s="89">
        <v>10</v>
      </c>
      <c r="T1764" s="89" t="s">
        <v>19247</v>
      </c>
      <c r="U1764" s="89" t="s">
        <v>22849</v>
      </c>
      <c r="W1764" s="89" t="s">
        <v>22850</v>
      </c>
      <c r="X1764" s="89" t="s">
        <v>575</v>
      </c>
      <c r="Y1764" s="88" t="s">
        <v>22851</v>
      </c>
    </row>
    <row r="1765" spans="1:25" x14ac:dyDescent="0.3">
      <c r="A1765" s="84" t="str">
        <f t="shared" si="27"/>
        <v>amar182</v>
      </c>
      <c r="B1765" s="88" t="s">
        <v>19909</v>
      </c>
      <c r="C1765" s="89" t="s">
        <v>19910</v>
      </c>
      <c r="D1765" s="89" t="s">
        <v>19911</v>
      </c>
      <c r="E1765" s="89" t="s">
        <v>5630</v>
      </c>
      <c r="F1765" s="88" t="s">
        <v>19171</v>
      </c>
      <c r="G1765" s="89" t="s">
        <v>19029</v>
      </c>
      <c r="H1765" s="89" t="s">
        <v>19172</v>
      </c>
      <c r="I1765" s="89" t="s">
        <v>19173</v>
      </c>
      <c r="J1765" s="88" t="s">
        <v>19189</v>
      </c>
      <c r="K1765" s="88" t="s">
        <v>19345</v>
      </c>
      <c r="L1765" s="88" t="s">
        <v>19346</v>
      </c>
      <c r="M1765" s="89" t="s">
        <v>19347</v>
      </c>
      <c r="N1765" s="89" t="s">
        <v>382</v>
      </c>
      <c r="O1765" s="90">
        <v>42170</v>
      </c>
      <c r="P1765" s="90">
        <v>44102</v>
      </c>
      <c r="Q1765" s="90">
        <v>44102</v>
      </c>
      <c r="R1765" s="89">
        <v>1827</v>
      </c>
      <c r="S1765" s="89">
        <v>5</v>
      </c>
      <c r="T1765" s="89" t="s">
        <v>19228</v>
      </c>
      <c r="U1765" s="89" t="s">
        <v>19912</v>
      </c>
      <c r="W1765" s="89" t="s">
        <v>19913</v>
      </c>
      <c r="X1765" s="89" t="s">
        <v>382</v>
      </c>
      <c r="Y1765" s="88" t="s">
        <v>19914</v>
      </c>
    </row>
    <row r="1766" spans="1:25" x14ac:dyDescent="0.3">
      <c r="A1766" s="84" t="str">
        <f t="shared" si="27"/>
        <v>lyoungb</v>
      </c>
      <c r="B1766" s="88" t="s">
        <v>26391</v>
      </c>
      <c r="C1766" s="89" t="s">
        <v>26392</v>
      </c>
      <c r="D1766" s="89" t="s">
        <v>26393</v>
      </c>
      <c r="E1766" s="89" t="s">
        <v>5630</v>
      </c>
      <c r="F1766" s="88" t="s">
        <v>19171</v>
      </c>
      <c r="G1766" s="89" t="s">
        <v>19029</v>
      </c>
      <c r="H1766" s="89" t="s">
        <v>19172</v>
      </c>
      <c r="I1766" s="89" t="s">
        <v>19173</v>
      </c>
      <c r="J1766" s="88" t="s">
        <v>19174</v>
      </c>
      <c r="K1766" s="88" t="s">
        <v>19802</v>
      </c>
      <c r="L1766" s="88" t="s">
        <v>19803</v>
      </c>
      <c r="M1766" s="89" t="s">
        <v>19804</v>
      </c>
      <c r="N1766" s="89" t="s">
        <v>549</v>
      </c>
      <c r="O1766" s="90">
        <v>42352</v>
      </c>
      <c r="P1766" s="90">
        <v>45739</v>
      </c>
      <c r="Q1766" s="90">
        <v>45739</v>
      </c>
      <c r="R1766" s="89">
        <v>190</v>
      </c>
      <c r="S1766" s="89">
        <v>0</v>
      </c>
      <c r="T1766" s="89" t="s">
        <v>19176</v>
      </c>
      <c r="U1766" s="89" t="s">
        <v>26394</v>
      </c>
      <c r="W1766" s="89" t="s">
        <v>15882</v>
      </c>
      <c r="X1766" s="89" t="s">
        <v>2926</v>
      </c>
      <c r="Y1766" s="88" t="s">
        <v>26395</v>
      </c>
    </row>
    <row r="1767" spans="1:25" x14ac:dyDescent="0.3">
      <c r="A1767" s="84" t="str">
        <f t="shared" si="27"/>
        <v>ecriso0</v>
      </c>
      <c r="B1767" s="88" t="s">
        <v>22687</v>
      </c>
      <c r="C1767" s="89" t="s">
        <v>22688</v>
      </c>
      <c r="D1767" s="89" t="s">
        <v>22689</v>
      </c>
      <c r="E1767" s="89" t="s">
        <v>19170</v>
      </c>
      <c r="F1767" s="88" t="s">
        <v>19171</v>
      </c>
      <c r="G1767" s="89" t="s">
        <v>19029</v>
      </c>
      <c r="H1767" s="89" t="s">
        <v>19172</v>
      </c>
      <c r="I1767" s="89" t="s">
        <v>19173</v>
      </c>
      <c r="J1767" s="88" t="s">
        <v>19174</v>
      </c>
      <c r="K1767" s="88" t="s">
        <v>19455</v>
      </c>
      <c r="L1767" s="88" t="s">
        <v>19456</v>
      </c>
      <c r="M1767" s="89" t="s">
        <v>19457</v>
      </c>
      <c r="N1767" s="89" t="s">
        <v>2504</v>
      </c>
      <c r="O1767" s="90">
        <v>42367</v>
      </c>
      <c r="P1767" s="90">
        <v>42367</v>
      </c>
      <c r="Q1767" s="90">
        <v>42367</v>
      </c>
      <c r="R1767" s="89">
        <v>3562</v>
      </c>
      <c r="S1767" s="89">
        <v>9</v>
      </c>
      <c r="T1767" s="89" t="s">
        <v>19247</v>
      </c>
      <c r="U1767" s="89" t="s">
        <v>22690</v>
      </c>
      <c r="W1767" s="89" t="s">
        <v>4669</v>
      </c>
      <c r="X1767" s="89" t="s">
        <v>2504</v>
      </c>
      <c r="Y1767" s="88" t="s">
        <v>6104</v>
      </c>
    </row>
    <row r="1768" spans="1:25" x14ac:dyDescent="0.3">
      <c r="A1768" s="84" t="str">
        <f t="shared" si="27"/>
        <v>rabbas</v>
      </c>
      <c r="B1768" s="88" t="s">
        <v>28003</v>
      </c>
      <c r="C1768" s="89" t="s">
        <v>28004</v>
      </c>
      <c r="D1768" s="89" t="s">
        <v>28005</v>
      </c>
      <c r="E1768" s="89" t="s">
        <v>5630</v>
      </c>
      <c r="F1768" s="88" t="s">
        <v>19171</v>
      </c>
      <c r="G1768" s="89" t="s">
        <v>19029</v>
      </c>
      <c r="H1768" s="89" t="s">
        <v>19172</v>
      </c>
      <c r="I1768" s="89" t="s">
        <v>19173</v>
      </c>
      <c r="J1768" s="88" t="s">
        <v>19174</v>
      </c>
      <c r="K1768" s="88" t="s">
        <v>20070</v>
      </c>
      <c r="L1768" s="88" t="s">
        <v>20694</v>
      </c>
      <c r="M1768" s="89" t="s">
        <v>20072</v>
      </c>
      <c r="N1768" s="89" t="s">
        <v>955</v>
      </c>
      <c r="O1768" s="90">
        <v>42415</v>
      </c>
      <c r="P1768" s="90">
        <v>42415</v>
      </c>
      <c r="Q1768" s="90">
        <v>42415</v>
      </c>
      <c r="R1768" s="89">
        <v>3514</v>
      </c>
      <c r="S1768" s="89">
        <v>9</v>
      </c>
      <c r="T1768" s="89" t="s">
        <v>19247</v>
      </c>
      <c r="U1768" s="89" t="s">
        <v>28006</v>
      </c>
      <c r="W1768" s="89" t="s">
        <v>28007</v>
      </c>
      <c r="X1768" s="89" t="s">
        <v>955</v>
      </c>
      <c r="Y1768" s="88" t="s">
        <v>16129</v>
      </c>
    </row>
    <row r="1769" spans="1:25" x14ac:dyDescent="0.3">
      <c r="A1769" s="84" t="str">
        <f t="shared" si="27"/>
        <v>rsalin3</v>
      </c>
      <c r="B1769" s="88" t="s">
        <v>28663</v>
      </c>
      <c r="C1769" s="89" t="s">
        <v>28664</v>
      </c>
      <c r="D1769" s="89" t="s">
        <v>28665</v>
      </c>
      <c r="E1769" s="89" t="s">
        <v>5630</v>
      </c>
      <c r="F1769" s="88" t="s">
        <v>19171</v>
      </c>
      <c r="G1769" s="89" t="s">
        <v>19029</v>
      </c>
      <c r="H1769" s="89" t="s">
        <v>19172</v>
      </c>
      <c r="I1769" s="89" t="s">
        <v>19173</v>
      </c>
      <c r="J1769" s="88" t="s">
        <v>19174</v>
      </c>
      <c r="K1769" s="88" t="s">
        <v>19207</v>
      </c>
      <c r="L1769" s="88" t="s">
        <v>19208</v>
      </c>
      <c r="M1769" s="89" t="s">
        <v>10249</v>
      </c>
      <c r="N1769" s="89" t="s">
        <v>219</v>
      </c>
      <c r="O1769" s="90">
        <v>42429</v>
      </c>
      <c r="P1769" s="90">
        <v>42429</v>
      </c>
      <c r="Q1769" s="90">
        <v>42429</v>
      </c>
      <c r="R1769" s="89">
        <v>3500</v>
      </c>
      <c r="S1769" s="89">
        <v>9</v>
      </c>
      <c r="T1769" s="89" t="s">
        <v>19247</v>
      </c>
      <c r="U1769" s="89" t="s">
        <v>28666</v>
      </c>
      <c r="W1769" s="89" t="s">
        <v>28667</v>
      </c>
      <c r="X1769" s="89" t="s">
        <v>219</v>
      </c>
      <c r="Y1769" s="88" t="s">
        <v>28668</v>
      </c>
    </row>
    <row r="1770" spans="1:25" x14ac:dyDescent="0.3">
      <c r="A1770" s="84" t="str">
        <f t="shared" si="27"/>
        <v>ssaund3</v>
      </c>
      <c r="B1770" s="88" t="s">
        <v>29321</v>
      </c>
      <c r="C1770" s="89" t="s">
        <v>29322</v>
      </c>
      <c r="D1770" s="89" t="s">
        <v>29323</v>
      </c>
      <c r="E1770" s="89" t="s">
        <v>19170</v>
      </c>
      <c r="F1770" s="88" t="s">
        <v>19480</v>
      </c>
      <c r="G1770" s="89" t="s">
        <v>19040</v>
      </c>
      <c r="H1770" s="89" t="s">
        <v>19172</v>
      </c>
      <c r="I1770" s="89" t="s">
        <v>19173</v>
      </c>
      <c r="J1770" s="88" t="s">
        <v>19189</v>
      </c>
      <c r="K1770" s="88" t="s">
        <v>19190</v>
      </c>
      <c r="L1770" s="88" t="s">
        <v>19191</v>
      </c>
      <c r="M1770" s="89" t="s">
        <v>19192</v>
      </c>
      <c r="N1770" s="89" t="s">
        <v>297</v>
      </c>
      <c r="O1770" s="90">
        <v>42437</v>
      </c>
      <c r="P1770" s="90">
        <v>42437</v>
      </c>
      <c r="Q1770" s="90">
        <v>42437</v>
      </c>
      <c r="R1770" s="89">
        <v>3492</v>
      </c>
      <c r="S1770" s="89">
        <v>9</v>
      </c>
      <c r="T1770" s="89" t="s">
        <v>19247</v>
      </c>
      <c r="U1770" s="89" t="s">
        <v>29324</v>
      </c>
      <c r="W1770" s="89" t="s">
        <v>3018</v>
      </c>
      <c r="X1770" s="89" t="s">
        <v>297</v>
      </c>
      <c r="Y1770" s="88" t="s">
        <v>29325</v>
      </c>
    </row>
    <row r="1771" spans="1:25" x14ac:dyDescent="0.3">
      <c r="A1771" s="84" t="str">
        <f t="shared" si="27"/>
        <v>wtollis</v>
      </c>
      <c r="B1771" s="88" t="s">
        <v>30338</v>
      </c>
      <c r="C1771" s="89" t="s">
        <v>30339</v>
      </c>
      <c r="D1771" s="89" t="s">
        <v>30340</v>
      </c>
      <c r="E1771" s="89" t="s">
        <v>19170</v>
      </c>
      <c r="F1771" s="88" t="s">
        <v>19171</v>
      </c>
      <c r="G1771" s="89" t="s">
        <v>19029</v>
      </c>
      <c r="H1771" s="89" t="s">
        <v>19172</v>
      </c>
      <c r="I1771" s="89" t="s">
        <v>19173</v>
      </c>
      <c r="J1771" s="88" t="s">
        <v>19189</v>
      </c>
      <c r="K1771" s="88" t="s">
        <v>19217</v>
      </c>
      <c r="L1771" s="88" t="s">
        <v>19824</v>
      </c>
      <c r="M1771" s="89" t="s">
        <v>19825</v>
      </c>
      <c r="N1771" s="89" t="s">
        <v>752</v>
      </c>
      <c r="O1771" s="90">
        <v>42856</v>
      </c>
      <c r="P1771" s="90">
        <v>42856</v>
      </c>
      <c r="Q1771" s="90">
        <v>42856</v>
      </c>
      <c r="R1771" s="89">
        <v>3073</v>
      </c>
      <c r="S1771" s="89">
        <v>8</v>
      </c>
      <c r="T1771" s="89" t="s">
        <v>19247</v>
      </c>
      <c r="U1771" s="89" t="s">
        <v>30341</v>
      </c>
      <c r="W1771" s="89" t="s">
        <v>30342</v>
      </c>
      <c r="X1771" s="89" t="s">
        <v>752</v>
      </c>
      <c r="Y1771" s="88" t="s">
        <v>30343</v>
      </c>
    </row>
    <row r="1772" spans="1:25" x14ac:dyDescent="0.3">
      <c r="A1772" s="84" t="str">
        <f t="shared" si="27"/>
        <v>dharri2</v>
      </c>
      <c r="B1772" s="88" t="s">
        <v>21985</v>
      </c>
      <c r="C1772" s="89" t="s">
        <v>21986</v>
      </c>
      <c r="D1772" s="89" t="s">
        <v>21987</v>
      </c>
      <c r="E1772" s="89" t="s">
        <v>5630</v>
      </c>
      <c r="F1772" s="88" t="s">
        <v>19181</v>
      </c>
      <c r="G1772" s="89" t="s">
        <v>19030</v>
      </c>
      <c r="H1772" s="89" t="s">
        <v>19172</v>
      </c>
      <c r="I1772" s="89" t="s">
        <v>19173</v>
      </c>
      <c r="J1772" s="88" t="s">
        <v>19174</v>
      </c>
      <c r="K1772" s="88" t="s">
        <v>19401</v>
      </c>
      <c r="L1772" s="88" t="s">
        <v>19764</v>
      </c>
      <c r="M1772" s="89" t="s">
        <v>8645</v>
      </c>
      <c r="N1772" s="89" t="s">
        <v>407</v>
      </c>
      <c r="O1772" s="90">
        <v>42877</v>
      </c>
      <c r="P1772" s="90">
        <v>42877</v>
      </c>
      <c r="Q1772" s="90">
        <v>42877</v>
      </c>
      <c r="R1772" s="89">
        <v>3052</v>
      </c>
      <c r="S1772" s="89">
        <v>8</v>
      </c>
      <c r="T1772" s="89" t="s">
        <v>19247</v>
      </c>
      <c r="U1772" s="89" t="s">
        <v>8146</v>
      </c>
      <c r="W1772" s="89" t="s">
        <v>3560</v>
      </c>
      <c r="X1772" s="89" t="s">
        <v>287</v>
      </c>
      <c r="Y1772" s="88" t="s">
        <v>8148</v>
      </c>
    </row>
    <row r="1773" spans="1:25" x14ac:dyDescent="0.3">
      <c r="A1773" s="84" t="str">
        <f t="shared" si="27"/>
        <v>ogomez1</v>
      </c>
      <c r="B1773" s="88" t="s">
        <v>27627</v>
      </c>
      <c r="C1773" s="89" t="s">
        <v>27628</v>
      </c>
      <c r="D1773" s="89" t="s">
        <v>27629</v>
      </c>
      <c r="E1773" s="89" t="s">
        <v>5630</v>
      </c>
      <c r="F1773" s="88" t="s">
        <v>19285</v>
      </c>
      <c r="G1773" s="89" t="s">
        <v>19028</v>
      </c>
      <c r="H1773" s="89" t="s">
        <v>19172</v>
      </c>
      <c r="I1773" s="89" t="s">
        <v>19173</v>
      </c>
      <c r="J1773" s="88" t="s">
        <v>19174</v>
      </c>
      <c r="K1773" s="88" t="s">
        <v>19216</v>
      </c>
      <c r="L1773" s="88" t="s">
        <v>19237</v>
      </c>
      <c r="M1773" s="89" t="s">
        <v>19238</v>
      </c>
      <c r="N1773" s="89" t="s">
        <v>250</v>
      </c>
      <c r="O1773" s="90">
        <v>43109</v>
      </c>
      <c r="P1773" s="90">
        <v>43109</v>
      </c>
      <c r="Q1773" s="90">
        <v>43109</v>
      </c>
      <c r="R1773" s="89">
        <v>2820</v>
      </c>
      <c r="S1773" s="89">
        <v>7</v>
      </c>
      <c r="T1773" s="89" t="s">
        <v>19247</v>
      </c>
      <c r="U1773" s="89" t="s">
        <v>12582</v>
      </c>
      <c r="W1773" s="89" t="s">
        <v>27500</v>
      </c>
      <c r="X1773" s="89" t="s">
        <v>250</v>
      </c>
      <c r="Y1773" s="88" t="s">
        <v>12584</v>
      </c>
    </row>
    <row r="1774" spans="1:25" x14ac:dyDescent="0.3">
      <c r="A1774" s="84" t="str">
        <f t="shared" si="27"/>
        <v>hbrown0</v>
      </c>
      <c r="B1774" s="88" t="s">
        <v>23626</v>
      </c>
      <c r="C1774" s="89" t="s">
        <v>23627</v>
      </c>
      <c r="D1774" s="89" t="s">
        <v>23628</v>
      </c>
      <c r="E1774" s="89" t="s">
        <v>5630</v>
      </c>
      <c r="F1774" s="88" t="s">
        <v>20261</v>
      </c>
      <c r="G1774" s="89" t="s">
        <v>19039</v>
      </c>
      <c r="H1774" s="89" t="s">
        <v>19172</v>
      </c>
      <c r="I1774" s="89" t="s">
        <v>19173</v>
      </c>
      <c r="J1774" s="88" t="s">
        <v>19189</v>
      </c>
      <c r="K1774" s="88" t="s">
        <v>20742</v>
      </c>
      <c r="L1774" s="88" t="s">
        <v>20742</v>
      </c>
      <c r="M1774" s="89" t="s">
        <v>21720</v>
      </c>
      <c r="N1774" s="89" t="s">
        <v>435</v>
      </c>
      <c r="O1774" s="90">
        <v>43174</v>
      </c>
      <c r="P1774" s="90">
        <v>45256</v>
      </c>
      <c r="Q1774" s="90">
        <v>43174</v>
      </c>
      <c r="R1774" s="89">
        <v>2755</v>
      </c>
      <c r="S1774" s="89">
        <v>7</v>
      </c>
      <c r="T1774" s="89" t="s">
        <v>19247</v>
      </c>
      <c r="U1774" s="89" t="s">
        <v>23629</v>
      </c>
      <c r="W1774" s="89" t="s">
        <v>13648</v>
      </c>
      <c r="X1774" s="89" t="s">
        <v>435</v>
      </c>
      <c r="Y1774" s="88" t="s">
        <v>13649</v>
      </c>
    </row>
    <row r="1775" spans="1:25" x14ac:dyDescent="0.3">
      <c r="A1775" s="84" t="str">
        <f t="shared" si="27"/>
        <v>bthoma5</v>
      </c>
      <c r="B1775" s="88" t="s">
        <v>20844</v>
      </c>
      <c r="C1775" s="89" t="s">
        <v>20845</v>
      </c>
      <c r="D1775" s="89" t="s">
        <v>20846</v>
      </c>
      <c r="E1775" s="89" t="s">
        <v>5630</v>
      </c>
      <c r="F1775" s="88" t="s">
        <v>19215</v>
      </c>
      <c r="G1775" s="89" t="s">
        <v>19033</v>
      </c>
      <c r="H1775" s="89" t="s">
        <v>19172</v>
      </c>
      <c r="I1775" s="89" t="s">
        <v>19173</v>
      </c>
      <c r="J1775" s="88" t="s">
        <v>19189</v>
      </c>
      <c r="K1775" s="88" t="s">
        <v>19190</v>
      </c>
      <c r="L1775" s="88" t="s">
        <v>19191</v>
      </c>
      <c r="M1775" s="89" t="s">
        <v>19192</v>
      </c>
      <c r="N1775" s="89" t="s">
        <v>297</v>
      </c>
      <c r="O1775" s="90">
        <v>43187</v>
      </c>
      <c r="P1775" s="90">
        <v>43187</v>
      </c>
      <c r="Q1775" s="90">
        <v>43187</v>
      </c>
      <c r="R1775" s="89">
        <v>2742</v>
      </c>
      <c r="S1775" s="89">
        <v>7</v>
      </c>
      <c r="T1775" s="89" t="s">
        <v>19247</v>
      </c>
      <c r="U1775" s="89" t="s">
        <v>20847</v>
      </c>
      <c r="W1775" s="89" t="s">
        <v>8692</v>
      </c>
      <c r="X1775" s="89" t="s">
        <v>297</v>
      </c>
      <c r="Y1775" s="88" t="s">
        <v>8693</v>
      </c>
    </row>
    <row r="1776" spans="1:25" x14ac:dyDescent="0.3">
      <c r="A1776" s="84" t="str">
        <f t="shared" si="27"/>
        <v>mgalanm</v>
      </c>
      <c r="B1776" s="88" t="s">
        <v>26724</v>
      </c>
      <c r="C1776" s="89" t="s">
        <v>26725</v>
      </c>
      <c r="D1776" s="89" t="s">
        <v>26726</v>
      </c>
      <c r="E1776" s="89" t="s">
        <v>5630</v>
      </c>
      <c r="F1776" s="88" t="s">
        <v>19181</v>
      </c>
      <c r="G1776" s="89" t="s">
        <v>19030</v>
      </c>
      <c r="H1776" s="89" t="s">
        <v>19172</v>
      </c>
      <c r="I1776" s="89" t="s">
        <v>19419</v>
      </c>
      <c r="J1776" s="88" t="s">
        <v>19189</v>
      </c>
      <c r="K1776" s="88" t="s">
        <v>19420</v>
      </c>
      <c r="L1776" s="88" t="s">
        <v>19420</v>
      </c>
      <c r="M1776" s="89" t="s">
        <v>19421</v>
      </c>
      <c r="N1776" s="89" t="s">
        <v>5965</v>
      </c>
      <c r="O1776" s="90">
        <v>43194</v>
      </c>
      <c r="P1776" s="90">
        <v>43194</v>
      </c>
      <c r="Q1776" s="90">
        <v>43194</v>
      </c>
      <c r="R1776" s="89">
        <v>2735</v>
      </c>
      <c r="S1776" s="89">
        <v>7</v>
      </c>
      <c r="T1776" s="89" t="s">
        <v>19247</v>
      </c>
      <c r="U1776" s="89" t="s">
        <v>26727</v>
      </c>
      <c r="W1776" s="89" t="s">
        <v>6803</v>
      </c>
      <c r="X1776" s="89" t="s">
        <v>5965</v>
      </c>
      <c r="Y1776" s="88" t="s">
        <v>12080</v>
      </c>
    </row>
    <row r="1777" spans="1:25" x14ac:dyDescent="0.3">
      <c r="A1777" s="84" t="str">
        <f t="shared" si="27"/>
        <v>ereyno2</v>
      </c>
      <c r="B1777" s="88" t="s">
        <v>22946</v>
      </c>
      <c r="C1777" s="89" t="s">
        <v>22947</v>
      </c>
      <c r="D1777" s="89" t="s">
        <v>22948</v>
      </c>
      <c r="E1777" s="89" t="s">
        <v>5630</v>
      </c>
      <c r="F1777" s="88" t="s">
        <v>19171</v>
      </c>
      <c r="G1777" s="89" t="s">
        <v>19029</v>
      </c>
      <c r="H1777" s="89" t="s">
        <v>19172</v>
      </c>
      <c r="I1777" s="89" t="s">
        <v>19173</v>
      </c>
      <c r="J1777" s="88" t="s">
        <v>19174</v>
      </c>
      <c r="K1777" s="88" t="s">
        <v>19207</v>
      </c>
      <c r="L1777" s="88" t="s">
        <v>19208</v>
      </c>
      <c r="M1777" s="89" t="s">
        <v>10249</v>
      </c>
      <c r="N1777" s="89" t="s">
        <v>219</v>
      </c>
      <c r="O1777" s="90">
        <v>43222</v>
      </c>
      <c r="P1777" s="90">
        <v>43222</v>
      </c>
      <c r="Q1777" s="90">
        <v>43222</v>
      </c>
      <c r="R1777" s="89">
        <v>2707</v>
      </c>
      <c r="S1777" s="89">
        <v>7</v>
      </c>
      <c r="T1777" s="89" t="s">
        <v>19247</v>
      </c>
      <c r="U1777" s="89" t="s">
        <v>22949</v>
      </c>
      <c r="W1777" s="89" t="s">
        <v>22950</v>
      </c>
      <c r="X1777" s="89" t="s">
        <v>219</v>
      </c>
      <c r="Y1777" s="88" t="s">
        <v>14398</v>
      </c>
    </row>
    <row r="1778" spans="1:25" x14ac:dyDescent="0.3">
      <c r="A1778" s="84" t="str">
        <f t="shared" si="27"/>
        <v>mgale</v>
      </c>
      <c r="B1778" s="88" t="s">
        <v>26728</v>
      </c>
      <c r="C1778" s="89" t="s">
        <v>26729</v>
      </c>
      <c r="D1778" s="89" t="s">
        <v>26730</v>
      </c>
      <c r="E1778" s="89" t="s">
        <v>19170</v>
      </c>
      <c r="F1778" s="88" t="s">
        <v>19226</v>
      </c>
      <c r="G1778" s="89" t="s">
        <v>19031</v>
      </c>
      <c r="H1778" s="89" t="s">
        <v>19227</v>
      </c>
      <c r="I1778" s="89" t="s">
        <v>19173</v>
      </c>
      <c r="J1778" s="88" t="s">
        <v>19189</v>
      </c>
      <c r="K1778" s="88" t="s">
        <v>19374</v>
      </c>
      <c r="L1778" s="88" t="s">
        <v>19492</v>
      </c>
      <c r="M1778" s="89" t="s">
        <v>19493</v>
      </c>
      <c r="N1778" s="89" t="s">
        <v>268</v>
      </c>
      <c r="O1778" s="90">
        <v>43276</v>
      </c>
      <c r="P1778" s="90">
        <v>45795</v>
      </c>
      <c r="Q1778" s="90">
        <v>45795</v>
      </c>
      <c r="R1778" s="89">
        <v>134</v>
      </c>
      <c r="S1778" s="89">
        <v>0</v>
      </c>
      <c r="T1778" s="89" t="s">
        <v>19193</v>
      </c>
      <c r="U1778" s="89" t="s">
        <v>26731</v>
      </c>
      <c r="W1778" s="89" t="s">
        <v>26732</v>
      </c>
      <c r="X1778" s="89" t="s">
        <v>268</v>
      </c>
      <c r="Y1778" s="88" t="s">
        <v>22538</v>
      </c>
    </row>
    <row r="1779" spans="1:25" x14ac:dyDescent="0.3">
      <c r="A1779" s="84" t="str">
        <f t="shared" si="27"/>
        <v>ahorter</v>
      </c>
      <c r="B1779" s="88" t="s">
        <v>19752</v>
      </c>
      <c r="C1779" s="89" t="s">
        <v>19753</v>
      </c>
      <c r="D1779" s="89" t="s">
        <v>19754</v>
      </c>
      <c r="E1779" s="89" t="s">
        <v>19170</v>
      </c>
      <c r="F1779" s="88" t="s">
        <v>19171</v>
      </c>
      <c r="G1779" s="89" t="s">
        <v>19029</v>
      </c>
      <c r="H1779" s="89" t="s">
        <v>19172</v>
      </c>
      <c r="I1779" s="89" t="s">
        <v>19173</v>
      </c>
      <c r="J1779" s="88" t="s">
        <v>19189</v>
      </c>
      <c r="K1779" s="88" t="s">
        <v>19294</v>
      </c>
      <c r="L1779" s="88" t="s">
        <v>19295</v>
      </c>
      <c r="M1779" s="89" t="s">
        <v>19296</v>
      </c>
      <c r="N1779" s="89" t="s">
        <v>541</v>
      </c>
      <c r="O1779" s="90">
        <v>43278</v>
      </c>
      <c r="P1779" s="90">
        <v>43278</v>
      </c>
      <c r="Q1779" s="90">
        <v>43278</v>
      </c>
      <c r="R1779" s="89">
        <v>2651</v>
      </c>
      <c r="S1779" s="89">
        <v>7</v>
      </c>
      <c r="T1779" s="89" t="s">
        <v>19247</v>
      </c>
      <c r="U1779" s="89" t="s">
        <v>19755</v>
      </c>
      <c r="W1779" s="89" t="s">
        <v>19756</v>
      </c>
      <c r="X1779" s="89" t="s">
        <v>541</v>
      </c>
      <c r="Y1779" s="88" t="s">
        <v>6228</v>
      </c>
    </row>
    <row r="1780" spans="1:25" x14ac:dyDescent="0.3">
      <c r="A1780" s="84" t="str">
        <f t="shared" si="27"/>
        <v>nfranco</v>
      </c>
      <c r="B1780" s="88" t="s">
        <v>27495</v>
      </c>
      <c r="C1780" s="89" t="s">
        <v>27496</v>
      </c>
      <c r="D1780" s="89" t="s">
        <v>27497</v>
      </c>
      <c r="E1780" s="89" t="s">
        <v>19170</v>
      </c>
      <c r="F1780" s="88" t="s">
        <v>19171</v>
      </c>
      <c r="G1780" s="89" t="s">
        <v>19029</v>
      </c>
      <c r="H1780" s="89" t="s">
        <v>19172</v>
      </c>
      <c r="I1780" s="89" t="s">
        <v>19173</v>
      </c>
      <c r="J1780" s="88" t="s">
        <v>19174</v>
      </c>
      <c r="K1780" s="88" t="s">
        <v>19216</v>
      </c>
      <c r="L1780" s="88" t="s">
        <v>19237</v>
      </c>
      <c r="M1780" s="89" t="s">
        <v>19238</v>
      </c>
      <c r="N1780" s="89" t="s">
        <v>250</v>
      </c>
      <c r="O1780" s="90">
        <v>43293</v>
      </c>
      <c r="P1780" s="90">
        <v>43293</v>
      </c>
      <c r="Q1780" s="90">
        <v>43293</v>
      </c>
      <c r="R1780" s="89">
        <v>2636</v>
      </c>
      <c r="S1780" s="89">
        <v>7</v>
      </c>
      <c r="T1780" s="89" t="s">
        <v>19247</v>
      </c>
      <c r="U1780" s="89" t="s">
        <v>27498</v>
      </c>
      <c r="V1780" s="89" t="s">
        <v>27499</v>
      </c>
      <c r="W1780" s="89" t="s">
        <v>27500</v>
      </c>
      <c r="X1780" s="89" t="s">
        <v>250</v>
      </c>
      <c r="Y1780" s="88" t="s">
        <v>12584</v>
      </c>
    </row>
    <row r="1781" spans="1:25" x14ac:dyDescent="0.3">
      <c r="A1781" s="84" t="str">
        <f t="shared" si="27"/>
        <v>dwhippl</v>
      </c>
      <c r="B1781" s="88" t="s">
        <v>22539</v>
      </c>
      <c r="C1781" s="89" t="s">
        <v>22540</v>
      </c>
      <c r="D1781" s="89" t="s">
        <v>22541</v>
      </c>
      <c r="E1781" s="89" t="s">
        <v>5630</v>
      </c>
      <c r="F1781" s="88" t="s">
        <v>19215</v>
      </c>
      <c r="G1781" s="89" t="s">
        <v>19033</v>
      </c>
      <c r="H1781" s="89" t="s">
        <v>19172</v>
      </c>
      <c r="I1781" s="89" t="s">
        <v>19173</v>
      </c>
      <c r="J1781" s="88" t="s">
        <v>19174</v>
      </c>
      <c r="K1781" s="88" t="s">
        <v>19301</v>
      </c>
      <c r="L1781" s="88" t="s">
        <v>19302</v>
      </c>
      <c r="M1781" s="89" t="s">
        <v>19303</v>
      </c>
      <c r="N1781" s="89" t="s">
        <v>3134</v>
      </c>
      <c r="O1781" s="90">
        <v>43355</v>
      </c>
      <c r="P1781" s="90">
        <v>45690</v>
      </c>
      <c r="Q1781" s="90">
        <v>45690</v>
      </c>
      <c r="R1781" s="89">
        <v>239</v>
      </c>
      <c r="S1781" s="89">
        <v>0</v>
      </c>
      <c r="T1781" s="89" t="s">
        <v>19176</v>
      </c>
      <c r="U1781" s="89" t="s">
        <v>22542</v>
      </c>
      <c r="V1781" s="89" t="s">
        <v>22543</v>
      </c>
      <c r="W1781" s="89" t="s">
        <v>22544</v>
      </c>
      <c r="X1781" s="89" t="s">
        <v>3134</v>
      </c>
      <c r="Y1781" s="88" t="s">
        <v>22545</v>
      </c>
    </row>
    <row r="1782" spans="1:25" x14ac:dyDescent="0.3">
      <c r="A1782" s="84" t="str">
        <f t="shared" si="27"/>
        <v>cgravit</v>
      </c>
      <c r="B1782" s="88" t="s">
        <v>21138</v>
      </c>
      <c r="C1782" s="89" t="s">
        <v>21139</v>
      </c>
      <c r="D1782" s="89" t="s">
        <v>21140</v>
      </c>
      <c r="E1782" s="89" t="s">
        <v>19170</v>
      </c>
      <c r="F1782" s="88" t="s">
        <v>19285</v>
      </c>
      <c r="G1782" s="89" t="s">
        <v>19028</v>
      </c>
      <c r="H1782" s="89" t="s">
        <v>19172</v>
      </c>
      <c r="I1782" s="89" t="s">
        <v>19173</v>
      </c>
      <c r="J1782" s="88" t="s">
        <v>19189</v>
      </c>
      <c r="K1782" s="88" t="s">
        <v>19374</v>
      </c>
      <c r="L1782" s="88" t="s">
        <v>19492</v>
      </c>
      <c r="M1782" s="89" t="s">
        <v>19493</v>
      </c>
      <c r="N1782" s="89" t="s">
        <v>268</v>
      </c>
      <c r="O1782" s="90">
        <v>43486</v>
      </c>
      <c r="P1782" s="90">
        <v>43486</v>
      </c>
      <c r="Q1782" s="90">
        <v>43486</v>
      </c>
      <c r="R1782" s="89">
        <v>2443</v>
      </c>
      <c r="S1782" s="89">
        <v>6</v>
      </c>
      <c r="T1782" s="89" t="s">
        <v>19247</v>
      </c>
      <c r="U1782" s="89" t="s">
        <v>21141</v>
      </c>
      <c r="W1782" s="89" t="s">
        <v>21142</v>
      </c>
      <c r="X1782" s="89" t="s">
        <v>268</v>
      </c>
      <c r="Y1782" s="88" t="s">
        <v>21143</v>
      </c>
    </row>
    <row r="1783" spans="1:25" x14ac:dyDescent="0.3">
      <c r="A1783" s="84" t="str">
        <f t="shared" si="27"/>
        <v>slee2</v>
      </c>
      <c r="B1783" s="88" t="s">
        <v>29145</v>
      </c>
      <c r="C1783" s="89" t="s">
        <v>29146</v>
      </c>
      <c r="D1783" s="89" t="s">
        <v>29147</v>
      </c>
      <c r="E1783" s="89" t="s">
        <v>19170</v>
      </c>
      <c r="F1783" s="88" t="s">
        <v>19181</v>
      </c>
      <c r="G1783" s="89" t="s">
        <v>19030</v>
      </c>
      <c r="H1783" s="89" t="s">
        <v>19172</v>
      </c>
      <c r="I1783" s="89" t="s">
        <v>19173</v>
      </c>
      <c r="J1783" s="88" t="s">
        <v>19189</v>
      </c>
      <c r="K1783" s="88" t="s">
        <v>19345</v>
      </c>
      <c r="L1783" s="88" t="s">
        <v>20162</v>
      </c>
      <c r="M1783" s="89" t="s">
        <v>20163</v>
      </c>
      <c r="N1783" s="89" t="s">
        <v>655</v>
      </c>
      <c r="O1783" s="90">
        <v>43530</v>
      </c>
      <c r="P1783" s="90">
        <v>43530</v>
      </c>
      <c r="Q1783" s="90">
        <v>43530</v>
      </c>
      <c r="R1783" s="89">
        <v>2399</v>
      </c>
      <c r="S1783" s="89">
        <v>6</v>
      </c>
      <c r="T1783" s="89" t="s">
        <v>19247</v>
      </c>
      <c r="U1783" s="89" t="s">
        <v>29148</v>
      </c>
      <c r="V1783" s="89" t="s">
        <v>29149</v>
      </c>
      <c r="W1783" s="89" t="s">
        <v>10595</v>
      </c>
      <c r="X1783" s="89" t="s">
        <v>655</v>
      </c>
      <c r="Y1783" s="88" t="s">
        <v>29150</v>
      </c>
    </row>
    <row r="1784" spans="1:25" x14ac:dyDescent="0.3">
      <c r="A1784" s="84" t="str">
        <f t="shared" si="27"/>
        <v>mcompt0</v>
      </c>
      <c r="B1784" s="88" t="s">
        <v>26560</v>
      </c>
      <c r="C1784" s="89" t="s">
        <v>26561</v>
      </c>
      <c r="D1784" s="89" t="s">
        <v>26562</v>
      </c>
      <c r="E1784" s="89" t="s">
        <v>5630</v>
      </c>
      <c r="F1784" s="88" t="s">
        <v>19171</v>
      </c>
      <c r="G1784" s="89" t="s">
        <v>19029</v>
      </c>
      <c r="H1784" s="89" t="s">
        <v>19172</v>
      </c>
      <c r="I1784" s="89" t="s">
        <v>19173</v>
      </c>
      <c r="J1784" s="88" t="s">
        <v>19189</v>
      </c>
      <c r="K1784" s="88" t="s">
        <v>19333</v>
      </c>
      <c r="L1784" s="88" t="s">
        <v>19447</v>
      </c>
      <c r="M1784" s="89" t="s">
        <v>9382</v>
      </c>
      <c r="N1784" s="89" t="s">
        <v>366</v>
      </c>
      <c r="O1784" s="90">
        <v>43579</v>
      </c>
      <c r="P1784" s="90">
        <v>43579</v>
      </c>
      <c r="Q1784" s="90">
        <v>43579</v>
      </c>
      <c r="R1784" s="89">
        <v>2350</v>
      </c>
      <c r="S1784" s="89">
        <v>6</v>
      </c>
      <c r="T1784" s="89" t="s">
        <v>19247</v>
      </c>
      <c r="U1784" s="89" t="s">
        <v>26563</v>
      </c>
      <c r="W1784" s="89" t="s">
        <v>406</v>
      </c>
      <c r="X1784" s="89" t="s">
        <v>407</v>
      </c>
      <c r="Y1784" s="88" t="s">
        <v>10814</v>
      </c>
    </row>
    <row r="1785" spans="1:25" x14ac:dyDescent="0.3">
      <c r="A1785" s="84" t="str">
        <f t="shared" si="27"/>
        <v>jball</v>
      </c>
      <c r="B1785" s="88" t="s">
        <v>24037</v>
      </c>
      <c r="C1785" s="89" t="s">
        <v>24038</v>
      </c>
      <c r="D1785" s="89" t="s">
        <v>24039</v>
      </c>
      <c r="E1785" s="89" t="s">
        <v>19170</v>
      </c>
      <c r="F1785" s="88" t="s">
        <v>19181</v>
      </c>
      <c r="G1785" s="89" t="s">
        <v>19030</v>
      </c>
      <c r="H1785" s="89" t="s">
        <v>19172</v>
      </c>
      <c r="I1785" s="89" t="s">
        <v>19173</v>
      </c>
      <c r="J1785" s="88" t="s">
        <v>19174</v>
      </c>
      <c r="K1785" s="88" t="s">
        <v>19258</v>
      </c>
      <c r="L1785" s="88" t="s">
        <v>19259</v>
      </c>
      <c r="M1785" s="89" t="s">
        <v>19260</v>
      </c>
      <c r="N1785" s="89" t="s">
        <v>279</v>
      </c>
      <c r="O1785" s="90">
        <v>43586</v>
      </c>
      <c r="P1785" s="90">
        <v>43586</v>
      </c>
      <c r="Q1785" s="90">
        <v>43586</v>
      </c>
      <c r="R1785" s="89">
        <v>2343</v>
      </c>
      <c r="S1785" s="89">
        <v>6</v>
      </c>
      <c r="T1785" s="89" t="s">
        <v>19247</v>
      </c>
      <c r="U1785" s="89" t="s">
        <v>24040</v>
      </c>
      <c r="W1785" s="89" t="s">
        <v>24041</v>
      </c>
      <c r="X1785" s="89" t="s">
        <v>279</v>
      </c>
      <c r="Y1785" s="88" t="s">
        <v>24042</v>
      </c>
    </row>
    <row r="1786" spans="1:25" x14ac:dyDescent="0.3">
      <c r="A1786" s="84" t="str">
        <f t="shared" si="27"/>
        <v>aretchi</v>
      </c>
      <c r="B1786" s="88" t="s">
        <v>20052</v>
      </c>
      <c r="C1786" s="89" t="s">
        <v>20053</v>
      </c>
      <c r="D1786" s="89" t="s">
        <v>20054</v>
      </c>
      <c r="E1786" s="89" t="s">
        <v>19170</v>
      </c>
      <c r="F1786" s="88" t="s">
        <v>19181</v>
      </c>
      <c r="G1786" s="89" t="s">
        <v>19030</v>
      </c>
      <c r="H1786" s="89" t="s">
        <v>19172</v>
      </c>
      <c r="I1786" s="89" t="s">
        <v>19173</v>
      </c>
      <c r="J1786" s="88" t="s">
        <v>19174</v>
      </c>
      <c r="K1786" s="88" t="s">
        <v>19207</v>
      </c>
      <c r="L1786" s="88" t="s">
        <v>19208</v>
      </c>
      <c r="M1786" s="89" t="s">
        <v>10249</v>
      </c>
      <c r="N1786" s="89" t="s">
        <v>219</v>
      </c>
      <c r="O1786" s="90">
        <v>43600</v>
      </c>
      <c r="P1786" s="90">
        <v>43600</v>
      </c>
      <c r="Q1786" s="90">
        <v>43600</v>
      </c>
      <c r="R1786" s="89">
        <v>2329</v>
      </c>
      <c r="S1786" s="89">
        <v>6</v>
      </c>
      <c r="T1786" s="89" t="s">
        <v>19247</v>
      </c>
      <c r="U1786" s="89" t="s">
        <v>20055</v>
      </c>
      <c r="W1786" s="89" t="s">
        <v>4625</v>
      </c>
      <c r="X1786" s="89" t="s">
        <v>219</v>
      </c>
      <c r="Y1786" s="88" t="s">
        <v>20056</v>
      </c>
    </row>
    <row r="1787" spans="1:25" x14ac:dyDescent="0.3">
      <c r="A1787" s="84" t="str">
        <f t="shared" si="27"/>
        <v>camaya</v>
      </c>
      <c r="B1787" s="88" t="s">
        <v>20909</v>
      </c>
      <c r="C1787" s="89" t="s">
        <v>20910</v>
      </c>
      <c r="D1787" s="89" t="s">
        <v>20911</v>
      </c>
      <c r="E1787" s="89" t="s">
        <v>19170</v>
      </c>
      <c r="F1787" s="88" t="s">
        <v>19181</v>
      </c>
      <c r="G1787" s="89" t="s">
        <v>19030</v>
      </c>
      <c r="H1787" s="89" t="s">
        <v>19172</v>
      </c>
      <c r="I1787" s="89" t="s">
        <v>19173</v>
      </c>
      <c r="J1787" s="88" t="s">
        <v>19174</v>
      </c>
      <c r="K1787" s="88" t="s">
        <v>19175</v>
      </c>
      <c r="L1787" s="88" t="s">
        <v>16610</v>
      </c>
      <c r="M1787" s="89" t="s">
        <v>9597</v>
      </c>
      <c r="N1787" s="89" t="s">
        <v>219</v>
      </c>
      <c r="O1787" s="90">
        <v>43628</v>
      </c>
      <c r="P1787" s="90">
        <v>45389</v>
      </c>
      <c r="Q1787" s="90">
        <v>45389</v>
      </c>
      <c r="R1787" s="89">
        <v>540</v>
      </c>
      <c r="S1787" s="89">
        <v>1</v>
      </c>
      <c r="T1787" s="89" t="s">
        <v>19209</v>
      </c>
      <c r="U1787" s="89" t="s">
        <v>20912</v>
      </c>
      <c r="W1787" s="89" t="s">
        <v>20913</v>
      </c>
      <c r="X1787" s="89" t="s">
        <v>219</v>
      </c>
      <c r="Y1787" s="88" t="s">
        <v>7059</v>
      </c>
    </row>
    <row r="1788" spans="1:25" x14ac:dyDescent="0.3">
      <c r="A1788" s="84" t="str">
        <f t="shared" si="27"/>
        <v>jstewar</v>
      </c>
      <c r="B1788" s="88" t="s">
        <v>25561</v>
      </c>
      <c r="C1788" s="89" t="s">
        <v>25562</v>
      </c>
      <c r="D1788" s="89" t="s">
        <v>25563</v>
      </c>
      <c r="E1788" s="89" t="s">
        <v>19170</v>
      </c>
      <c r="F1788" s="88" t="s">
        <v>19181</v>
      </c>
      <c r="G1788" s="89" t="s">
        <v>19030</v>
      </c>
      <c r="H1788" s="89" t="s">
        <v>19172</v>
      </c>
      <c r="I1788" s="89" t="s">
        <v>19173</v>
      </c>
      <c r="J1788" s="88" t="s">
        <v>19174</v>
      </c>
      <c r="K1788" s="88" t="s">
        <v>19401</v>
      </c>
      <c r="L1788" s="88" t="s">
        <v>20201</v>
      </c>
      <c r="M1788" s="89" t="s">
        <v>17220</v>
      </c>
      <c r="N1788" s="89" t="s">
        <v>297</v>
      </c>
      <c r="O1788" s="90">
        <v>43677</v>
      </c>
      <c r="P1788" s="90">
        <v>43677</v>
      </c>
      <c r="Q1788" s="90">
        <v>43677</v>
      </c>
      <c r="R1788" s="89">
        <v>2252</v>
      </c>
      <c r="S1788" s="89">
        <v>6</v>
      </c>
      <c r="T1788" s="89" t="s">
        <v>19247</v>
      </c>
      <c r="U1788" s="89" t="s">
        <v>25564</v>
      </c>
      <c r="W1788" s="89" t="s">
        <v>4993</v>
      </c>
      <c r="X1788" s="89" t="s">
        <v>287</v>
      </c>
      <c r="Y1788" s="88" t="s">
        <v>25565</v>
      </c>
    </row>
    <row r="1789" spans="1:25" x14ac:dyDescent="0.3">
      <c r="A1789" s="84" t="str">
        <f t="shared" si="27"/>
        <v>gmichae</v>
      </c>
      <c r="B1789" s="88" t="s">
        <v>23446</v>
      </c>
      <c r="C1789" s="89" t="s">
        <v>23447</v>
      </c>
      <c r="D1789" s="89" t="s">
        <v>23448</v>
      </c>
      <c r="E1789" s="89" t="s">
        <v>19170</v>
      </c>
      <c r="F1789" s="88" t="s">
        <v>19236</v>
      </c>
      <c r="G1789" s="89" t="s">
        <v>19032</v>
      </c>
      <c r="H1789" s="89" t="s">
        <v>19227</v>
      </c>
      <c r="I1789" s="89" t="s">
        <v>19173</v>
      </c>
      <c r="J1789" s="88" t="s">
        <v>19189</v>
      </c>
      <c r="K1789" s="88" t="s">
        <v>19294</v>
      </c>
      <c r="L1789" s="88" t="s">
        <v>19295</v>
      </c>
      <c r="M1789" s="89" t="s">
        <v>19296</v>
      </c>
      <c r="N1789" s="89" t="s">
        <v>541</v>
      </c>
      <c r="O1789" s="90">
        <v>43677</v>
      </c>
      <c r="P1789" s="90">
        <v>45228</v>
      </c>
      <c r="Q1789" s="90">
        <v>45228</v>
      </c>
      <c r="R1789" s="89">
        <v>701</v>
      </c>
      <c r="S1789" s="89">
        <v>1</v>
      </c>
      <c r="T1789" s="89" t="s">
        <v>19209</v>
      </c>
      <c r="U1789" s="89" t="s">
        <v>23449</v>
      </c>
      <c r="W1789" s="89" t="s">
        <v>23450</v>
      </c>
      <c r="X1789" s="89" t="s">
        <v>541</v>
      </c>
      <c r="Y1789" s="88" t="s">
        <v>23451</v>
      </c>
    </row>
    <row r="1790" spans="1:25" x14ac:dyDescent="0.3">
      <c r="A1790" s="84" t="str">
        <f t="shared" si="27"/>
        <v>rlara</v>
      </c>
      <c r="B1790" s="88" t="s">
        <v>28426</v>
      </c>
      <c r="C1790" s="89" t="s">
        <v>28427</v>
      </c>
      <c r="D1790" s="89" t="s">
        <v>28428</v>
      </c>
      <c r="E1790" s="89" t="s">
        <v>5630</v>
      </c>
      <c r="F1790" s="88" t="s">
        <v>20370</v>
      </c>
      <c r="G1790" s="89" t="s">
        <v>20371</v>
      </c>
      <c r="H1790" s="89" t="s">
        <v>19172</v>
      </c>
      <c r="I1790" s="89" t="s">
        <v>19173</v>
      </c>
      <c r="J1790" s="88" t="s">
        <v>19189</v>
      </c>
      <c r="K1790" s="88" t="s">
        <v>19374</v>
      </c>
      <c r="L1790" s="88" t="s">
        <v>19375</v>
      </c>
      <c r="M1790" s="89" t="s">
        <v>19376</v>
      </c>
      <c r="N1790" s="89" t="s">
        <v>575</v>
      </c>
      <c r="O1790" s="90">
        <v>43682</v>
      </c>
      <c r="P1790" s="90">
        <v>45277</v>
      </c>
      <c r="Q1790" s="90">
        <v>45277</v>
      </c>
      <c r="R1790" s="89">
        <v>652</v>
      </c>
      <c r="S1790" s="89">
        <v>1</v>
      </c>
      <c r="T1790" s="89" t="s">
        <v>19209</v>
      </c>
      <c r="U1790" s="89" t="s">
        <v>11406</v>
      </c>
      <c r="W1790" s="89" t="s">
        <v>5861</v>
      </c>
      <c r="X1790" s="89" t="s">
        <v>575</v>
      </c>
      <c r="Y1790" s="88" t="s">
        <v>11407</v>
      </c>
    </row>
    <row r="1791" spans="1:25" x14ac:dyDescent="0.3">
      <c r="A1791" s="84" t="str">
        <f t="shared" si="27"/>
        <v>mmarque</v>
      </c>
      <c r="B1791" s="88" t="s">
        <v>26943</v>
      </c>
      <c r="C1791" s="89" t="s">
        <v>26944</v>
      </c>
      <c r="D1791" s="89" t="s">
        <v>26945</v>
      </c>
      <c r="E1791" s="89" t="s">
        <v>19036</v>
      </c>
      <c r="F1791" s="88" t="s">
        <v>19181</v>
      </c>
      <c r="G1791" s="89" t="s">
        <v>19030</v>
      </c>
      <c r="H1791" s="89" t="s">
        <v>19172</v>
      </c>
      <c r="I1791" s="89" t="s">
        <v>19173</v>
      </c>
      <c r="J1791" s="88" t="s">
        <v>19174</v>
      </c>
      <c r="K1791" s="88" t="s">
        <v>19309</v>
      </c>
      <c r="L1791" s="88" t="s">
        <v>19513</v>
      </c>
      <c r="M1791" s="89" t="s">
        <v>6528</v>
      </c>
      <c r="N1791" s="89" t="s">
        <v>219</v>
      </c>
      <c r="O1791" s="90">
        <v>43705</v>
      </c>
      <c r="P1791" s="90">
        <v>43705</v>
      </c>
      <c r="Q1791" s="90">
        <v>43705</v>
      </c>
      <c r="R1791" s="89">
        <v>2224</v>
      </c>
      <c r="S1791" s="89">
        <v>6</v>
      </c>
      <c r="T1791" s="89" t="s">
        <v>19247</v>
      </c>
      <c r="U1791" s="89" t="s">
        <v>26946</v>
      </c>
      <c r="W1791" s="89" t="s">
        <v>26947</v>
      </c>
      <c r="X1791" s="89" t="s">
        <v>219</v>
      </c>
      <c r="Y1791" s="88" t="s">
        <v>18274</v>
      </c>
    </row>
    <row r="1792" spans="1:25" x14ac:dyDescent="0.3">
      <c r="A1792" s="84" t="str">
        <f t="shared" si="27"/>
        <v>rslawte</v>
      </c>
      <c r="B1792" s="88" t="s">
        <v>28758</v>
      </c>
      <c r="C1792" s="89" t="s">
        <v>28759</v>
      </c>
      <c r="D1792" s="89" t="s">
        <v>28760</v>
      </c>
      <c r="E1792" s="89" t="s">
        <v>5630</v>
      </c>
      <c r="F1792" s="88" t="s">
        <v>19181</v>
      </c>
      <c r="G1792" s="89" t="s">
        <v>19030</v>
      </c>
      <c r="H1792" s="89" t="s">
        <v>19172</v>
      </c>
      <c r="I1792" s="89" t="s">
        <v>19173</v>
      </c>
      <c r="J1792" s="88" t="s">
        <v>19189</v>
      </c>
      <c r="K1792" s="88" t="s">
        <v>19273</v>
      </c>
      <c r="L1792" s="88" t="s">
        <v>19274</v>
      </c>
      <c r="M1792" s="89" t="s">
        <v>7733</v>
      </c>
      <c r="N1792" s="89" t="s">
        <v>328</v>
      </c>
      <c r="O1792" s="90">
        <v>43712</v>
      </c>
      <c r="P1792" s="90">
        <v>44062</v>
      </c>
      <c r="Q1792" s="90">
        <v>43712</v>
      </c>
      <c r="R1792" s="89">
        <v>2217</v>
      </c>
      <c r="S1792" s="89">
        <v>6</v>
      </c>
      <c r="T1792" s="89" t="s">
        <v>19247</v>
      </c>
      <c r="U1792" s="89" t="s">
        <v>28761</v>
      </c>
      <c r="W1792" s="89" t="s">
        <v>3839</v>
      </c>
      <c r="X1792" s="89" t="s">
        <v>328</v>
      </c>
      <c r="Y1792" s="88" t="s">
        <v>8325</v>
      </c>
    </row>
    <row r="1793" spans="1:25" x14ac:dyDescent="0.3">
      <c r="A1793" s="84" t="str">
        <f t="shared" si="27"/>
        <v>skelly3</v>
      </c>
      <c r="B1793" s="88" t="s">
        <v>29118</v>
      </c>
      <c r="C1793" s="89" t="s">
        <v>29119</v>
      </c>
      <c r="D1793" s="89" t="s">
        <v>29120</v>
      </c>
      <c r="E1793" s="89" t="s">
        <v>5630</v>
      </c>
      <c r="F1793" s="88" t="s">
        <v>19181</v>
      </c>
      <c r="G1793" s="89" t="s">
        <v>19030</v>
      </c>
      <c r="H1793" s="89" t="s">
        <v>19172</v>
      </c>
      <c r="I1793" s="89" t="s">
        <v>19173</v>
      </c>
      <c r="J1793" s="88" t="s">
        <v>19189</v>
      </c>
      <c r="K1793" s="88" t="s">
        <v>19345</v>
      </c>
      <c r="L1793" s="88" t="s">
        <v>19346</v>
      </c>
      <c r="M1793" s="89" t="s">
        <v>19347</v>
      </c>
      <c r="N1793" s="89" t="s">
        <v>382</v>
      </c>
      <c r="O1793" s="90">
        <v>43948</v>
      </c>
      <c r="P1793" s="90">
        <v>43948</v>
      </c>
      <c r="Q1793" s="90">
        <v>43948</v>
      </c>
      <c r="R1793" s="89">
        <v>1981</v>
      </c>
      <c r="S1793" s="89">
        <v>5</v>
      </c>
      <c r="T1793" s="89" t="s">
        <v>19228</v>
      </c>
      <c r="U1793" s="89" t="s">
        <v>29121</v>
      </c>
      <c r="W1793" s="89" t="s">
        <v>1375</v>
      </c>
      <c r="X1793" s="89" t="s">
        <v>382</v>
      </c>
      <c r="Y1793" s="88" t="s">
        <v>17362</v>
      </c>
    </row>
    <row r="1794" spans="1:25" x14ac:dyDescent="0.3">
      <c r="A1794" s="84" t="str">
        <f t="shared" si="27"/>
        <v>bbrownl</v>
      </c>
      <c r="B1794" s="88" t="s">
        <v>20386</v>
      </c>
      <c r="C1794" s="89" t="s">
        <v>20387</v>
      </c>
      <c r="D1794" s="89" t="s">
        <v>20388</v>
      </c>
      <c r="E1794" s="89" t="s">
        <v>5630</v>
      </c>
      <c r="F1794" s="88" t="s">
        <v>19285</v>
      </c>
      <c r="G1794" s="89" t="s">
        <v>19028</v>
      </c>
      <c r="H1794" s="89" t="s">
        <v>19172</v>
      </c>
      <c r="I1794" s="89" t="s">
        <v>19173</v>
      </c>
      <c r="J1794" s="88" t="s">
        <v>19174</v>
      </c>
      <c r="K1794" s="88" t="s">
        <v>19401</v>
      </c>
      <c r="L1794" s="88" t="s">
        <v>19764</v>
      </c>
      <c r="M1794" s="89" t="s">
        <v>8645</v>
      </c>
      <c r="N1794" s="89" t="s">
        <v>407</v>
      </c>
      <c r="O1794" s="90">
        <v>43957</v>
      </c>
      <c r="P1794" s="90">
        <v>43957</v>
      </c>
      <c r="Q1794" s="90">
        <v>43957</v>
      </c>
      <c r="R1794" s="89">
        <v>1972</v>
      </c>
      <c r="S1794" s="89">
        <v>5</v>
      </c>
      <c r="T1794" s="89" t="s">
        <v>19228</v>
      </c>
      <c r="U1794" s="89" t="s">
        <v>20389</v>
      </c>
      <c r="W1794" s="89" t="s">
        <v>20390</v>
      </c>
      <c r="X1794" s="89" t="s">
        <v>477</v>
      </c>
      <c r="Y1794" s="88" t="s">
        <v>20391</v>
      </c>
    </row>
    <row r="1795" spans="1:25" x14ac:dyDescent="0.3">
      <c r="A1795" s="84" t="str">
        <f t="shared" ref="A1795:A1858" si="28">TRIM(D1795)</f>
        <v>jgose</v>
      </c>
      <c r="B1795" s="88" t="s">
        <v>24595</v>
      </c>
      <c r="C1795" s="89" t="s">
        <v>24596</v>
      </c>
      <c r="D1795" s="89" t="s">
        <v>24597</v>
      </c>
      <c r="E1795" s="89" t="s">
        <v>5630</v>
      </c>
      <c r="F1795" s="88" t="s">
        <v>19480</v>
      </c>
      <c r="G1795" s="89" t="s">
        <v>19040</v>
      </c>
      <c r="H1795" s="89" t="s">
        <v>19172</v>
      </c>
      <c r="I1795" s="89" t="s">
        <v>19173</v>
      </c>
      <c r="J1795" s="88" t="s">
        <v>19189</v>
      </c>
      <c r="K1795" s="88" t="s">
        <v>19374</v>
      </c>
      <c r="L1795" s="88" t="s">
        <v>19492</v>
      </c>
      <c r="M1795" s="89" t="s">
        <v>19493</v>
      </c>
      <c r="N1795" s="89" t="s">
        <v>268</v>
      </c>
      <c r="O1795" s="90">
        <v>44039</v>
      </c>
      <c r="P1795" s="90">
        <v>44039</v>
      </c>
      <c r="Q1795" s="90">
        <v>44039</v>
      </c>
      <c r="R1795" s="89">
        <v>1890</v>
      </c>
      <c r="S1795" s="89">
        <v>5</v>
      </c>
      <c r="T1795" s="89" t="s">
        <v>19228</v>
      </c>
      <c r="U1795" s="89" t="s">
        <v>16673</v>
      </c>
      <c r="W1795" s="89" t="s">
        <v>4415</v>
      </c>
      <c r="X1795" s="89" t="s">
        <v>268</v>
      </c>
      <c r="Y1795" s="88" t="s">
        <v>16674</v>
      </c>
    </row>
    <row r="1796" spans="1:25" x14ac:dyDescent="0.3">
      <c r="A1796" s="84" t="str">
        <f t="shared" si="28"/>
        <v>asant10</v>
      </c>
      <c r="B1796" s="88" t="s">
        <v>20124</v>
      </c>
      <c r="C1796" s="89" t="s">
        <v>20125</v>
      </c>
      <c r="D1796" s="89" t="s">
        <v>20126</v>
      </c>
      <c r="E1796" s="89" t="s">
        <v>19170</v>
      </c>
      <c r="F1796" s="88" t="s">
        <v>19236</v>
      </c>
      <c r="G1796" s="89" t="s">
        <v>19032</v>
      </c>
      <c r="H1796" s="89" t="s">
        <v>19227</v>
      </c>
      <c r="I1796" s="89" t="s">
        <v>19173</v>
      </c>
      <c r="J1796" s="88" t="s">
        <v>19189</v>
      </c>
      <c r="K1796" s="88" t="s">
        <v>19190</v>
      </c>
      <c r="L1796" s="88" t="s">
        <v>19191</v>
      </c>
      <c r="M1796" s="89" t="s">
        <v>19192</v>
      </c>
      <c r="N1796" s="89" t="s">
        <v>297</v>
      </c>
      <c r="O1796" s="90">
        <v>44215</v>
      </c>
      <c r="P1796" s="90">
        <v>44215</v>
      </c>
      <c r="Q1796" s="90">
        <v>44215</v>
      </c>
      <c r="R1796" s="89">
        <v>1714</v>
      </c>
      <c r="S1796" s="89">
        <v>4</v>
      </c>
      <c r="T1796" s="89" t="s">
        <v>19228</v>
      </c>
      <c r="U1796" s="89" t="s">
        <v>20127</v>
      </c>
      <c r="W1796" s="89" t="s">
        <v>20128</v>
      </c>
      <c r="X1796" s="89" t="s">
        <v>297</v>
      </c>
      <c r="Y1796" s="88" t="s">
        <v>20129</v>
      </c>
    </row>
    <row r="1797" spans="1:25" x14ac:dyDescent="0.3">
      <c r="A1797" s="84" t="str">
        <f t="shared" si="28"/>
        <v>awilli3</v>
      </c>
      <c r="B1797" s="88" t="s">
        <v>20290</v>
      </c>
      <c r="C1797" s="89" t="s">
        <v>20291</v>
      </c>
      <c r="D1797" s="89" t="s">
        <v>20292</v>
      </c>
      <c r="E1797" s="89" t="s">
        <v>5630</v>
      </c>
      <c r="F1797" s="88" t="s">
        <v>19340</v>
      </c>
      <c r="G1797" s="89" t="s">
        <v>19341</v>
      </c>
      <c r="H1797" s="89" t="s">
        <v>19227</v>
      </c>
      <c r="I1797" s="89" t="s">
        <v>19173</v>
      </c>
      <c r="J1797" s="88" t="s">
        <v>19189</v>
      </c>
      <c r="K1797" s="88" t="s">
        <v>19273</v>
      </c>
      <c r="L1797" s="88" t="s">
        <v>19274</v>
      </c>
      <c r="M1797" s="89" t="s">
        <v>7733</v>
      </c>
      <c r="N1797" s="89" t="s">
        <v>328</v>
      </c>
      <c r="O1797" s="90">
        <v>44236</v>
      </c>
      <c r="P1797" s="90">
        <v>44236</v>
      </c>
      <c r="Q1797" s="90">
        <v>44236</v>
      </c>
      <c r="R1797" s="89">
        <v>1693</v>
      </c>
      <c r="S1797" s="89">
        <v>4</v>
      </c>
      <c r="T1797" s="89" t="s">
        <v>19228</v>
      </c>
      <c r="U1797" s="89" t="s">
        <v>8655</v>
      </c>
      <c r="W1797" s="89" t="s">
        <v>8656</v>
      </c>
      <c r="X1797" s="89" t="s">
        <v>328</v>
      </c>
      <c r="Y1797" s="88" t="s">
        <v>8657</v>
      </c>
    </row>
    <row r="1798" spans="1:25" x14ac:dyDescent="0.3">
      <c r="A1798" s="84" t="str">
        <f t="shared" si="28"/>
        <v>bhankin</v>
      </c>
      <c r="B1798" s="88" t="s">
        <v>20584</v>
      </c>
      <c r="C1798" s="89" t="s">
        <v>20585</v>
      </c>
      <c r="D1798" s="89" t="s">
        <v>20586</v>
      </c>
      <c r="E1798" s="89" t="s">
        <v>5630</v>
      </c>
      <c r="F1798" s="88" t="s">
        <v>19171</v>
      </c>
      <c r="G1798" s="89" t="s">
        <v>19029</v>
      </c>
      <c r="H1798" s="89" t="s">
        <v>19172</v>
      </c>
      <c r="I1798" s="89" t="s">
        <v>19173</v>
      </c>
      <c r="J1798" s="88" t="s">
        <v>19189</v>
      </c>
      <c r="K1798" s="88" t="s">
        <v>19333</v>
      </c>
      <c r="L1798" s="88" t="s">
        <v>19447</v>
      </c>
      <c r="M1798" s="89" t="s">
        <v>9382</v>
      </c>
      <c r="N1798" s="89" t="s">
        <v>366</v>
      </c>
      <c r="O1798" s="90">
        <v>44307</v>
      </c>
      <c r="P1798" s="90">
        <v>44307</v>
      </c>
      <c r="Q1798" s="90">
        <v>44307</v>
      </c>
      <c r="R1798" s="89">
        <v>1622</v>
      </c>
      <c r="S1798" s="89">
        <v>4</v>
      </c>
      <c r="T1798" s="89" t="s">
        <v>19228</v>
      </c>
      <c r="U1798" s="89" t="s">
        <v>20587</v>
      </c>
      <c r="W1798" s="89" t="s">
        <v>20588</v>
      </c>
      <c r="X1798" s="89" t="s">
        <v>416</v>
      </c>
      <c r="Y1798" s="88" t="s">
        <v>10631</v>
      </c>
    </row>
    <row r="1799" spans="1:25" x14ac:dyDescent="0.3">
      <c r="A1799" s="84" t="str">
        <f t="shared" si="28"/>
        <v>kramos</v>
      </c>
      <c r="B1799" s="88" t="s">
        <v>26028</v>
      </c>
      <c r="C1799" s="89" t="s">
        <v>26029</v>
      </c>
      <c r="D1799" s="89" t="s">
        <v>26030</v>
      </c>
      <c r="E1799" s="89" t="s">
        <v>19170</v>
      </c>
      <c r="F1799" s="88" t="s">
        <v>19181</v>
      </c>
      <c r="G1799" s="89" t="s">
        <v>19030</v>
      </c>
      <c r="H1799" s="89" t="s">
        <v>19172</v>
      </c>
      <c r="I1799" s="89" t="s">
        <v>19173</v>
      </c>
      <c r="J1799" s="88" t="s">
        <v>19189</v>
      </c>
      <c r="K1799" s="88" t="s">
        <v>19374</v>
      </c>
      <c r="L1799" s="88" t="s">
        <v>19375</v>
      </c>
      <c r="M1799" s="89" t="s">
        <v>19376</v>
      </c>
      <c r="N1799" s="89" t="s">
        <v>575</v>
      </c>
      <c r="O1799" s="90">
        <v>44313</v>
      </c>
      <c r="P1799" s="90">
        <v>45767</v>
      </c>
      <c r="Q1799" s="90">
        <v>45767</v>
      </c>
      <c r="R1799" s="89">
        <v>162</v>
      </c>
      <c r="S1799" s="89">
        <v>0</v>
      </c>
      <c r="T1799" s="89" t="s">
        <v>19193</v>
      </c>
      <c r="U1799" s="89" t="s">
        <v>26031</v>
      </c>
      <c r="W1799" s="89" t="s">
        <v>3439</v>
      </c>
      <c r="X1799" s="89" t="s">
        <v>575</v>
      </c>
      <c r="Y1799" s="88" t="s">
        <v>26032</v>
      </c>
    </row>
    <row r="1800" spans="1:25" x14ac:dyDescent="0.3">
      <c r="A1800" s="84" t="str">
        <f t="shared" si="28"/>
        <v>rsmit12</v>
      </c>
      <c r="B1800" s="88" t="s">
        <v>28762</v>
      </c>
      <c r="C1800" s="89" t="s">
        <v>28763</v>
      </c>
      <c r="D1800" s="89" t="s">
        <v>28764</v>
      </c>
      <c r="E1800" s="89" t="s">
        <v>19170</v>
      </c>
      <c r="F1800" s="88" t="s">
        <v>19215</v>
      </c>
      <c r="G1800" s="89" t="s">
        <v>19033</v>
      </c>
      <c r="H1800" s="89" t="s">
        <v>19172</v>
      </c>
      <c r="I1800" s="89" t="s">
        <v>19173</v>
      </c>
      <c r="J1800" s="88" t="s">
        <v>19174</v>
      </c>
      <c r="K1800" s="88" t="s">
        <v>19802</v>
      </c>
      <c r="L1800" s="88" t="s">
        <v>19803</v>
      </c>
      <c r="M1800" s="89" t="s">
        <v>19804</v>
      </c>
      <c r="N1800" s="89" t="s">
        <v>549</v>
      </c>
      <c r="O1800" s="90">
        <v>44392</v>
      </c>
      <c r="P1800" s="90">
        <v>44392</v>
      </c>
      <c r="Q1800" s="90">
        <v>44392</v>
      </c>
      <c r="R1800" s="89">
        <v>1537</v>
      </c>
      <c r="S1800" s="89">
        <v>4</v>
      </c>
      <c r="T1800" s="89" t="s">
        <v>19228</v>
      </c>
      <c r="U1800" s="89" t="s">
        <v>28765</v>
      </c>
      <c r="W1800" s="89" t="s">
        <v>28766</v>
      </c>
      <c r="X1800" s="89" t="s">
        <v>2926</v>
      </c>
      <c r="Y1800" s="88" t="s">
        <v>28767</v>
      </c>
    </row>
    <row r="1801" spans="1:25" x14ac:dyDescent="0.3">
      <c r="A1801" s="84" t="str">
        <f t="shared" si="28"/>
        <v>dcabrer</v>
      </c>
      <c r="B1801" s="88" t="s">
        <v>21771</v>
      </c>
      <c r="C1801" s="89" t="s">
        <v>21772</v>
      </c>
      <c r="D1801" s="89" t="s">
        <v>21773</v>
      </c>
      <c r="E1801" s="89" t="s">
        <v>19170</v>
      </c>
      <c r="F1801" s="88" t="s">
        <v>19181</v>
      </c>
      <c r="G1801" s="89" t="s">
        <v>19030</v>
      </c>
      <c r="H1801" s="89" t="s">
        <v>19172</v>
      </c>
      <c r="I1801" s="89" t="s">
        <v>19173</v>
      </c>
      <c r="J1801" s="88" t="s">
        <v>19174</v>
      </c>
      <c r="K1801" s="88" t="s">
        <v>19431</v>
      </c>
      <c r="L1801" s="88" t="s">
        <v>19432</v>
      </c>
      <c r="M1801" s="89" t="s">
        <v>6264</v>
      </c>
      <c r="N1801" s="89" t="s">
        <v>279</v>
      </c>
      <c r="O1801" s="90">
        <v>44329</v>
      </c>
      <c r="P1801" s="90">
        <v>44329</v>
      </c>
      <c r="Q1801" s="90">
        <v>44329</v>
      </c>
      <c r="R1801" s="89">
        <v>1600</v>
      </c>
      <c r="S1801" s="89">
        <v>4</v>
      </c>
      <c r="T1801" s="89" t="s">
        <v>19228</v>
      </c>
      <c r="U1801" s="89" t="s">
        <v>21774</v>
      </c>
      <c r="W1801" s="89" t="s">
        <v>21775</v>
      </c>
      <c r="X1801" s="89" t="s">
        <v>279</v>
      </c>
      <c r="Y1801" s="88" t="s">
        <v>21776</v>
      </c>
    </row>
    <row r="1802" spans="1:25" x14ac:dyDescent="0.3">
      <c r="A1802" s="84" t="str">
        <f t="shared" si="28"/>
        <v>kmoore</v>
      </c>
      <c r="B1802" s="88" t="s">
        <v>25986</v>
      </c>
      <c r="C1802" s="89" t="s">
        <v>25987</v>
      </c>
      <c r="D1802" s="89" t="s">
        <v>25988</v>
      </c>
      <c r="E1802" s="89" t="s">
        <v>19170</v>
      </c>
      <c r="F1802" s="88" t="s">
        <v>19171</v>
      </c>
      <c r="G1802" s="89" t="s">
        <v>19029</v>
      </c>
      <c r="H1802" s="89" t="s">
        <v>19172</v>
      </c>
      <c r="I1802" s="89" t="s">
        <v>19173</v>
      </c>
      <c r="J1802" s="88" t="s">
        <v>19174</v>
      </c>
      <c r="K1802" s="88" t="s">
        <v>19301</v>
      </c>
      <c r="L1802" s="88" t="s">
        <v>19301</v>
      </c>
      <c r="M1802" s="89" t="s">
        <v>19819</v>
      </c>
      <c r="N1802" s="89" t="s">
        <v>760</v>
      </c>
      <c r="O1802" s="90">
        <v>44343</v>
      </c>
      <c r="P1802" s="90">
        <v>45053</v>
      </c>
      <c r="Q1802" s="90">
        <v>45053</v>
      </c>
      <c r="R1802" s="89">
        <v>876</v>
      </c>
      <c r="S1802" s="89">
        <v>2</v>
      </c>
      <c r="T1802" s="89" t="s">
        <v>19209</v>
      </c>
      <c r="U1802" s="89" t="s">
        <v>25989</v>
      </c>
      <c r="W1802" s="89" t="s">
        <v>759</v>
      </c>
      <c r="X1802" s="89" t="s">
        <v>760</v>
      </c>
      <c r="Y1802" s="88" t="s">
        <v>25990</v>
      </c>
    </row>
    <row r="1803" spans="1:25" x14ac:dyDescent="0.3">
      <c r="A1803" s="84" t="str">
        <f t="shared" si="28"/>
        <v>cpeeple</v>
      </c>
      <c r="B1803" s="88" t="s">
        <v>21438</v>
      </c>
      <c r="C1803" s="89" t="s">
        <v>21439</v>
      </c>
      <c r="D1803" s="89" t="s">
        <v>21440</v>
      </c>
      <c r="E1803" s="89" t="s">
        <v>5630</v>
      </c>
      <c r="F1803" s="88" t="s">
        <v>19215</v>
      </c>
      <c r="G1803" s="89" t="s">
        <v>19033</v>
      </c>
      <c r="H1803" s="89" t="s">
        <v>19172</v>
      </c>
      <c r="I1803" s="89" t="s">
        <v>19173</v>
      </c>
      <c r="J1803" s="88" t="s">
        <v>19174</v>
      </c>
      <c r="K1803" s="88" t="s">
        <v>19802</v>
      </c>
      <c r="L1803" s="88" t="s">
        <v>19803</v>
      </c>
      <c r="M1803" s="89" t="s">
        <v>19804</v>
      </c>
      <c r="N1803" s="89" t="s">
        <v>549</v>
      </c>
      <c r="O1803" s="90">
        <v>44378</v>
      </c>
      <c r="P1803" s="90">
        <v>44378</v>
      </c>
      <c r="Q1803" s="90">
        <v>44378</v>
      </c>
      <c r="R1803" s="89">
        <v>1551</v>
      </c>
      <c r="S1803" s="89">
        <v>4</v>
      </c>
      <c r="T1803" s="89" t="s">
        <v>19228</v>
      </c>
      <c r="U1803" s="89" t="s">
        <v>21441</v>
      </c>
      <c r="W1803" s="89" t="s">
        <v>548</v>
      </c>
      <c r="X1803" s="89" t="s">
        <v>549</v>
      </c>
      <c r="Y1803" s="88" t="s">
        <v>15822</v>
      </c>
    </row>
    <row r="1804" spans="1:25" x14ac:dyDescent="0.3">
      <c r="A1804" s="84" t="str">
        <f t="shared" si="28"/>
        <v>jfergu2</v>
      </c>
      <c r="B1804" s="88" t="s">
        <v>24442</v>
      </c>
      <c r="C1804" s="89" t="s">
        <v>24443</v>
      </c>
      <c r="D1804" s="89" t="s">
        <v>24444</v>
      </c>
      <c r="E1804" s="89" t="s">
        <v>19170</v>
      </c>
      <c r="F1804" s="88" t="s">
        <v>19181</v>
      </c>
      <c r="G1804" s="89" t="s">
        <v>19030</v>
      </c>
      <c r="H1804" s="89" t="s">
        <v>19172</v>
      </c>
      <c r="I1804" s="89" t="s">
        <v>19173</v>
      </c>
      <c r="J1804" s="88" t="s">
        <v>19174</v>
      </c>
      <c r="K1804" s="88" t="s">
        <v>19401</v>
      </c>
      <c r="L1804" s="88" t="s">
        <v>17382</v>
      </c>
      <c r="M1804" s="89" t="s">
        <v>8645</v>
      </c>
      <c r="N1804" s="89" t="s">
        <v>407</v>
      </c>
      <c r="O1804" s="90">
        <v>44378</v>
      </c>
      <c r="P1804" s="90">
        <v>44378</v>
      </c>
      <c r="Q1804" s="90">
        <v>44378</v>
      </c>
      <c r="R1804" s="89">
        <v>1551</v>
      </c>
      <c r="S1804" s="89">
        <v>4</v>
      </c>
      <c r="T1804" s="89" t="s">
        <v>19228</v>
      </c>
      <c r="U1804" s="89" t="s">
        <v>24445</v>
      </c>
      <c r="W1804" s="89" t="s">
        <v>24446</v>
      </c>
      <c r="X1804" s="89" t="s">
        <v>407</v>
      </c>
      <c r="Y1804" s="88" t="s">
        <v>24447</v>
      </c>
    </row>
    <row r="1805" spans="1:25" x14ac:dyDescent="0.3">
      <c r="A1805" s="84" t="str">
        <f t="shared" si="28"/>
        <v>rmarti3</v>
      </c>
      <c r="B1805" s="88" t="s">
        <v>28482</v>
      </c>
      <c r="C1805" s="89" t="s">
        <v>28483</v>
      </c>
      <c r="D1805" s="89" t="s">
        <v>28484</v>
      </c>
      <c r="E1805" s="89" t="s">
        <v>19170</v>
      </c>
      <c r="F1805" s="88" t="s">
        <v>19215</v>
      </c>
      <c r="G1805" s="89" t="s">
        <v>19033</v>
      </c>
      <c r="H1805" s="89" t="s">
        <v>19172</v>
      </c>
      <c r="I1805" s="89" t="s">
        <v>19173</v>
      </c>
      <c r="J1805" s="88" t="s">
        <v>19174</v>
      </c>
      <c r="K1805" s="88" t="s">
        <v>19431</v>
      </c>
      <c r="L1805" s="88" t="s">
        <v>19432</v>
      </c>
      <c r="M1805" s="89" t="s">
        <v>6264</v>
      </c>
      <c r="N1805" s="89" t="s">
        <v>279</v>
      </c>
      <c r="O1805" s="90">
        <v>44371</v>
      </c>
      <c r="P1805" s="90">
        <v>45704</v>
      </c>
      <c r="Q1805" s="90">
        <v>45704</v>
      </c>
      <c r="R1805" s="89">
        <v>225</v>
      </c>
      <c r="S1805" s="89">
        <v>0</v>
      </c>
      <c r="T1805" s="89" t="s">
        <v>19176</v>
      </c>
      <c r="U1805" s="89" t="s">
        <v>28485</v>
      </c>
      <c r="W1805" s="89" t="s">
        <v>335</v>
      </c>
      <c r="X1805" s="89" t="s">
        <v>279</v>
      </c>
      <c r="Y1805" s="88" t="s">
        <v>13471</v>
      </c>
    </row>
    <row r="1806" spans="1:25" x14ac:dyDescent="0.3">
      <c r="A1806" s="84" t="str">
        <f t="shared" si="28"/>
        <v>jmendo1</v>
      </c>
      <c r="B1806" s="88" t="s">
        <v>25097</v>
      </c>
      <c r="C1806" s="89" t="s">
        <v>25098</v>
      </c>
      <c r="D1806" s="89" t="s">
        <v>25099</v>
      </c>
      <c r="E1806" s="89" t="s">
        <v>19170</v>
      </c>
      <c r="F1806" s="88" t="s">
        <v>19181</v>
      </c>
      <c r="G1806" s="89" t="s">
        <v>19030</v>
      </c>
      <c r="H1806" s="89" t="s">
        <v>19172</v>
      </c>
      <c r="I1806" s="89" t="s">
        <v>19173</v>
      </c>
      <c r="J1806" s="88" t="s">
        <v>19174</v>
      </c>
      <c r="K1806" s="88" t="s">
        <v>19309</v>
      </c>
      <c r="L1806" s="88" t="s">
        <v>19513</v>
      </c>
      <c r="M1806" s="89" t="s">
        <v>6528</v>
      </c>
      <c r="N1806" s="89" t="s">
        <v>219</v>
      </c>
      <c r="O1806" s="90">
        <v>44399</v>
      </c>
      <c r="P1806" s="90">
        <v>44399</v>
      </c>
      <c r="Q1806" s="90">
        <v>44399</v>
      </c>
      <c r="R1806" s="89">
        <v>1530</v>
      </c>
      <c r="S1806" s="89">
        <v>4</v>
      </c>
      <c r="T1806" s="89" t="s">
        <v>19228</v>
      </c>
      <c r="U1806" s="89" t="s">
        <v>25100</v>
      </c>
      <c r="W1806" s="89" t="s">
        <v>17940</v>
      </c>
      <c r="X1806" s="89" t="s">
        <v>219</v>
      </c>
      <c r="Y1806" s="88" t="s">
        <v>25101</v>
      </c>
    </row>
    <row r="1807" spans="1:25" x14ac:dyDescent="0.3">
      <c r="A1807" s="84" t="str">
        <f t="shared" si="28"/>
        <v>mwali</v>
      </c>
      <c r="B1807" s="88" t="s">
        <v>27329</v>
      </c>
      <c r="C1807" s="89" t="s">
        <v>27330</v>
      </c>
      <c r="D1807" s="89" t="s">
        <v>27331</v>
      </c>
      <c r="E1807" s="89" t="s">
        <v>5630</v>
      </c>
      <c r="F1807" s="88" t="s">
        <v>19215</v>
      </c>
      <c r="G1807" s="89" t="s">
        <v>19033</v>
      </c>
      <c r="H1807" s="89" t="s">
        <v>19172</v>
      </c>
      <c r="I1807" s="89" t="s">
        <v>19173</v>
      </c>
      <c r="J1807" s="88" t="s">
        <v>19189</v>
      </c>
      <c r="K1807" s="88" t="s">
        <v>19273</v>
      </c>
      <c r="L1807" s="88" t="s">
        <v>19274</v>
      </c>
      <c r="M1807" s="89" t="s">
        <v>7733</v>
      </c>
      <c r="N1807" s="89" t="s">
        <v>328</v>
      </c>
      <c r="O1807" s="90">
        <v>44434</v>
      </c>
      <c r="P1807" s="90">
        <v>44434</v>
      </c>
      <c r="Q1807" s="90">
        <v>44434</v>
      </c>
      <c r="R1807" s="89">
        <v>1495</v>
      </c>
      <c r="S1807" s="89">
        <v>4</v>
      </c>
      <c r="T1807" s="89" t="s">
        <v>19228</v>
      </c>
      <c r="U1807" s="89" t="s">
        <v>27332</v>
      </c>
      <c r="V1807" s="89" t="s">
        <v>27333</v>
      </c>
      <c r="W1807" s="89" t="s">
        <v>7170</v>
      </c>
      <c r="X1807" s="89" t="s">
        <v>328</v>
      </c>
      <c r="Y1807" s="88" t="s">
        <v>7171</v>
      </c>
    </row>
    <row r="1808" spans="1:25" x14ac:dyDescent="0.3">
      <c r="A1808" s="84" t="str">
        <f t="shared" si="28"/>
        <v>sfarrel</v>
      </c>
      <c r="B1808" s="88" t="s">
        <v>29002</v>
      </c>
      <c r="C1808" s="89" t="s">
        <v>29003</v>
      </c>
      <c r="D1808" s="89" t="s">
        <v>29004</v>
      </c>
      <c r="E1808" s="89" t="s">
        <v>5630</v>
      </c>
      <c r="F1808" s="88" t="s">
        <v>19215</v>
      </c>
      <c r="G1808" s="89" t="s">
        <v>19033</v>
      </c>
      <c r="H1808" s="89" t="s">
        <v>19172</v>
      </c>
      <c r="I1808" s="89" t="s">
        <v>19173</v>
      </c>
      <c r="J1808" s="88" t="s">
        <v>19174</v>
      </c>
      <c r="K1808" s="88" t="s">
        <v>19245</v>
      </c>
      <c r="L1808" s="88" t="s">
        <v>20002</v>
      </c>
      <c r="M1808" s="89" t="s">
        <v>19319</v>
      </c>
      <c r="N1808" s="89" t="s">
        <v>1675</v>
      </c>
      <c r="O1808" s="90">
        <v>44441</v>
      </c>
      <c r="P1808" s="90">
        <v>44441</v>
      </c>
      <c r="Q1808" s="90">
        <v>44441</v>
      </c>
      <c r="R1808" s="89">
        <v>1488</v>
      </c>
      <c r="S1808" s="89">
        <v>4</v>
      </c>
      <c r="T1808" s="89" t="s">
        <v>19228</v>
      </c>
      <c r="U1808" s="89" t="s">
        <v>29005</v>
      </c>
      <c r="W1808" s="89" t="s">
        <v>29006</v>
      </c>
      <c r="X1808" s="89" t="s">
        <v>1675</v>
      </c>
      <c r="Y1808" s="88" t="s">
        <v>18007</v>
      </c>
    </row>
    <row r="1809" spans="1:25" x14ac:dyDescent="0.3">
      <c r="A1809" s="84" t="str">
        <f t="shared" si="28"/>
        <v>jcasey0</v>
      </c>
      <c r="B1809" s="88" t="s">
        <v>24204</v>
      </c>
      <c r="C1809" s="89" t="s">
        <v>24205</v>
      </c>
      <c r="D1809" s="89" t="s">
        <v>24206</v>
      </c>
      <c r="E1809" s="89" t="s">
        <v>5630</v>
      </c>
      <c r="F1809" s="88" t="s">
        <v>19181</v>
      </c>
      <c r="G1809" s="89" t="s">
        <v>19030</v>
      </c>
      <c r="H1809" s="89" t="s">
        <v>19172</v>
      </c>
      <c r="I1809" s="89" t="s">
        <v>19173</v>
      </c>
      <c r="J1809" s="88" t="s">
        <v>19174</v>
      </c>
      <c r="K1809" s="88" t="s">
        <v>19522</v>
      </c>
      <c r="L1809" s="88" t="s">
        <v>19523</v>
      </c>
      <c r="M1809" s="89" t="s">
        <v>7156</v>
      </c>
      <c r="N1809" s="89" t="s">
        <v>773</v>
      </c>
      <c r="O1809" s="90">
        <v>44504</v>
      </c>
      <c r="P1809" s="90">
        <v>44504</v>
      </c>
      <c r="Q1809" s="90">
        <v>44504</v>
      </c>
      <c r="R1809" s="89">
        <v>1425</v>
      </c>
      <c r="S1809" s="89">
        <v>3</v>
      </c>
      <c r="T1809" s="89" t="s">
        <v>19228</v>
      </c>
      <c r="U1809" s="89" t="s">
        <v>24207</v>
      </c>
      <c r="W1809" s="89" t="s">
        <v>5519</v>
      </c>
      <c r="X1809" s="89" t="s">
        <v>250</v>
      </c>
      <c r="Y1809" s="88" t="s">
        <v>18332</v>
      </c>
    </row>
    <row r="1810" spans="1:25" x14ac:dyDescent="0.3">
      <c r="A1810" s="84" t="str">
        <f t="shared" si="28"/>
        <v>jpena0</v>
      </c>
      <c r="B1810" s="88" t="s">
        <v>25251</v>
      </c>
      <c r="C1810" s="89" t="s">
        <v>25252</v>
      </c>
      <c r="D1810" s="89" t="s">
        <v>25253</v>
      </c>
      <c r="E1810" s="89" t="s">
        <v>19170</v>
      </c>
      <c r="F1810" s="88" t="s">
        <v>19215</v>
      </c>
      <c r="G1810" s="89" t="s">
        <v>19033</v>
      </c>
      <c r="H1810" s="89" t="s">
        <v>19172</v>
      </c>
      <c r="I1810" s="89" t="s">
        <v>19173</v>
      </c>
      <c r="J1810" s="88" t="s">
        <v>19174</v>
      </c>
      <c r="K1810" s="88" t="s">
        <v>19245</v>
      </c>
      <c r="L1810" s="88" t="s">
        <v>19246</v>
      </c>
      <c r="M1810" s="89" t="s">
        <v>14665</v>
      </c>
      <c r="N1810" s="89" t="s">
        <v>219</v>
      </c>
      <c r="O1810" s="90">
        <v>44504</v>
      </c>
      <c r="P1810" s="90">
        <v>44504</v>
      </c>
      <c r="Q1810" s="90">
        <v>44504</v>
      </c>
      <c r="R1810" s="89">
        <v>1425</v>
      </c>
      <c r="S1810" s="89">
        <v>3</v>
      </c>
      <c r="T1810" s="89" t="s">
        <v>19228</v>
      </c>
      <c r="U1810" s="89" t="s">
        <v>25254</v>
      </c>
      <c r="W1810" s="89" t="s">
        <v>25255</v>
      </c>
      <c r="X1810" s="89" t="s">
        <v>219</v>
      </c>
      <c r="Y1810" s="88" t="s">
        <v>25256</v>
      </c>
    </row>
    <row r="1811" spans="1:25" x14ac:dyDescent="0.3">
      <c r="A1811" s="84" t="str">
        <f t="shared" si="28"/>
        <v>smead</v>
      </c>
      <c r="B1811" s="88" t="s">
        <v>29191</v>
      </c>
      <c r="C1811" s="89" t="s">
        <v>29192</v>
      </c>
      <c r="D1811" s="89" t="s">
        <v>29193</v>
      </c>
      <c r="E1811" s="89" t="s">
        <v>5630</v>
      </c>
      <c r="F1811" s="88" t="s">
        <v>19171</v>
      </c>
      <c r="G1811" s="89" t="s">
        <v>19029</v>
      </c>
      <c r="H1811" s="89" t="s">
        <v>19172</v>
      </c>
      <c r="I1811" s="89" t="s">
        <v>19173</v>
      </c>
      <c r="J1811" s="88" t="s">
        <v>19189</v>
      </c>
      <c r="K1811" s="88" t="s">
        <v>19217</v>
      </c>
      <c r="L1811" s="88" t="s">
        <v>19824</v>
      </c>
      <c r="M1811" s="89" t="s">
        <v>19825</v>
      </c>
      <c r="N1811" s="89" t="s">
        <v>752</v>
      </c>
      <c r="O1811" s="90">
        <v>44546</v>
      </c>
      <c r="P1811" s="90">
        <v>44546</v>
      </c>
      <c r="Q1811" s="90">
        <v>44546</v>
      </c>
      <c r="R1811" s="89">
        <v>1383</v>
      </c>
      <c r="S1811" s="89">
        <v>3</v>
      </c>
      <c r="T1811" s="89" t="s">
        <v>19228</v>
      </c>
      <c r="U1811" s="89" t="s">
        <v>29194</v>
      </c>
      <c r="W1811" s="89" t="s">
        <v>8172</v>
      </c>
      <c r="X1811" s="89" t="s">
        <v>752</v>
      </c>
      <c r="Y1811" s="88" t="s">
        <v>8173</v>
      </c>
    </row>
    <row r="1812" spans="1:25" x14ac:dyDescent="0.3">
      <c r="A1812" s="84" t="str">
        <f t="shared" si="28"/>
        <v>acobb</v>
      </c>
      <c r="B1812" s="88" t="s">
        <v>19452</v>
      </c>
      <c r="C1812" s="89" t="s">
        <v>19453</v>
      </c>
      <c r="D1812" s="89" t="s">
        <v>19454</v>
      </c>
      <c r="E1812" s="89" t="s">
        <v>19036</v>
      </c>
      <c r="F1812" s="88" t="s">
        <v>19181</v>
      </c>
      <c r="G1812" s="89" t="s">
        <v>19030</v>
      </c>
      <c r="H1812" s="89" t="s">
        <v>19172</v>
      </c>
      <c r="I1812" s="89" t="s">
        <v>19173</v>
      </c>
      <c r="J1812" s="88" t="s">
        <v>19174</v>
      </c>
      <c r="K1812" s="88" t="s">
        <v>19455</v>
      </c>
      <c r="L1812" s="88" t="s">
        <v>19456</v>
      </c>
      <c r="M1812" s="89" t="s">
        <v>19457</v>
      </c>
      <c r="N1812" s="89" t="s">
        <v>2504</v>
      </c>
      <c r="O1812" s="90">
        <v>44560</v>
      </c>
      <c r="P1812" s="90">
        <v>44560</v>
      </c>
      <c r="Q1812" s="90">
        <v>44560</v>
      </c>
      <c r="R1812" s="89">
        <v>1369</v>
      </c>
      <c r="S1812" s="89">
        <v>3</v>
      </c>
      <c r="T1812" s="89" t="s">
        <v>19228</v>
      </c>
      <c r="U1812" s="89" t="s">
        <v>19458</v>
      </c>
      <c r="W1812" s="89" t="s">
        <v>19459</v>
      </c>
      <c r="X1812" s="89" t="s">
        <v>2504</v>
      </c>
      <c r="Y1812" s="88" t="s">
        <v>11821</v>
      </c>
    </row>
    <row r="1813" spans="1:25" x14ac:dyDescent="0.3">
      <c r="A1813" s="84" t="str">
        <f t="shared" si="28"/>
        <v>jquint0</v>
      </c>
      <c r="B1813" s="88" t="s">
        <v>25330</v>
      </c>
      <c r="C1813" s="89" t="s">
        <v>25331</v>
      </c>
      <c r="D1813" s="89" t="s">
        <v>25332</v>
      </c>
      <c r="E1813" s="89" t="s">
        <v>19036</v>
      </c>
      <c r="F1813" s="88" t="s">
        <v>19171</v>
      </c>
      <c r="G1813" s="89" t="s">
        <v>19029</v>
      </c>
      <c r="H1813" s="89" t="s">
        <v>19172</v>
      </c>
      <c r="I1813" s="89" t="s">
        <v>19173</v>
      </c>
      <c r="J1813" s="88" t="s">
        <v>19174</v>
      </c>
      <c r="K1813" s="88" t="s">
        <v>19309</v>
      </c>
      <c r="L1813" s="88" t="s">
        <v>19310</v>
      </c>
      <c r="M1813" s="89" t="s">
        <v>6528</v>
      </c>
      <c r="N1813" s="89" t="s">
        <v>219</v>
      </c>
      <c r="O1813" s="90">
        <v>44588</v>
      </c>
      <c r="P1813" s="90">
        <v>44588</v>
      </c>
      <c r="Q1813" s="90">
        <v>44588</v>
      </c>
      <c r="R1813" s="89">
        <v>1341</v>
      </c>
      <c r="S1813" s="89">
        <v>3</v>
      </c>
      <c r="T1813" s="89" t="s">
        <v>19228</v>
      </c>
      <c r="U1813" s="89" t="s">
        <v>25333</v>
      </c>
      <c r="W1813" s="89" t="s">
        <v>2774</v>
      </c>
      <c r="X1813" s="89" t="s">
        <v>219</v>
      </c>
      <c r="Y1813" s="88" t="s">
        <v>15356</v>
      </c>
    </row>
    <row r="1814" spans="1:25" x14ac:dyDescent="0.3">
      <c r="A1814" s="84" t="str">
        <f t="shared" si="28"/>
        <v>abautis</v>
      </c>
      <c r="B1814" s="88" t="s">
        <v>19325</v>
      </c>
      <c r="C1814" s="89" t="s">
        <v>19326</v>
      </c>
      <c r="D1814" s="89" t="s">
        <v>19327</v>
      </c>
      <c r="E1814" s="89" t="s">
        <v>5630</v>
      </c>
      <c r="F1814" s="88" t="s">
        <v>19171</v>
      </c>
      <c r="G1814" s="89" t="s">
        <v>19029</v>
      </c>
      <c r="H1814" s="89" t="s">
        <v>19172</v>
      </c>
      <c r="I1814" s="89" t="s">
        <v>19173</v>
      </c>
      <c r="J1814" s="88" t="s">
        <v>19174</v>
      </c>
      <c r="K1814" s="88" t="s">
        <v>19207</v>
      </c>
      <c r="L1814" s="88" t="s">
        <v>19208</v>
      </c>
      <c r="M1814" s="89" t="s">
        <v>10249</v>
      </c>
      <c r="N1814" s="89" t="s">
        <v>219</v>
      </c>
      <c r="O1814" s="90">
        <v>44609</v>
      </c>
      <c r="P1814" s="90">
        <v>44609</v>
      </c>
      <c r="Q1814" s="90">
        <v>44609</v>
      </c>
      <c r="R1814" s="89">
        <v>1320</v>
      </c>
      <c r="S1814" s="89">
        <v>3</v>
      </c>
      <c r="T1814" s="89" t="s">
        <v>19228</v>
      </c>
      <c r="U1814" s="89" t="s">
        <v>19328</v>
      </c>
      <c r="W1814" s="89" t="s">
        <v>19329</v>
      </c>
      <c r="X1814" s="89" t="s">
        <v>219</v>
      </c>
      <c r="Y1814" s="88" t="s">
        <v>13351</v>
      </c>
    </row>
    <row r="1815" spans="1:25" x14ac:dyDescent="0.3">
      <c r="A1815" s="84" t="str">
        <f t="shared" si="28"/>
        <v>jdupon0</v>
      </c>
      <c r="B1815" s="88" t="s">
        <v>24382</v>
      </c>
      <c r="C1815" s="89" t="s">
        <v>24383</v>
      </c>
      <c r="D1815" s="89" t="s">
        <v>24384</v>
      </c>
      <c r="E1815" s="89" t="s">
        <v>5630</v>
      </c>
      <c r="F1815" s="88" t="s">
        <v>19215</v>
      </c>
      <c r="G1815" s="89" t="s">
        <v>19033</v>
      </c>
      <c r="H1815" s="89" t="s">
        <v>19172</v>
      </c>
      <c r="I1815" s="89" t="s">
        <v>19173</v>
      </c>
      <c r="J1815" s="88" t="s">
        <v>19189</v>
      </c>
      <c r="K1815" s="88" t="s">
        <v>19345</v>
      </c>
      <c r="L1815" s="88" t="s">
        <v>20358</v>
      </c>
      <c r="M1815" s="89" t="s">
        <v>20359</v>
      </c>
      <c r="N1815" s="89" t="s">
        <v>686</v>
      </c>
      <c r="O1815" s="90">
        <v>44630</v>
      </c>
      <c r="P1815" s="90">
        <v>44630</v>
      </c>
      <c r="Q1815" s="90">
        <v>44630</v>
      </c>
      <c r="R1815" s="89">
        <v>1299</v>
      </c>
      <c r="S1815" s="89">
        <v>3</v>
      </c>
      <c r="T1815" s="89" t="s">
        <v>19228</v>
      </c>
      <c r="U1815" s="89" t="s">
        <v>24385</v>
      </c>
      <c r="W1815" s="89" t="s">
        <v>24386</v>
      </c>
      <c r="X1815" s="89" t="s">
        <v>382</v>
      </c>
      <c r="Y1815" s="88" t="s">
        <v>24387</v>
      </c>
    </row>
    <row r="1816" spans="1:25" x14ac:dyDescent="0.3">
      <c r="A1816" s="84" t="str">
        <f t="shared" si="28"/>
        <v>bthomas</v>
      </c>
      <c r="B1816" s="88" t="s">
        <v>20848</v>
      </c>
      <c r="C1816" s="89" t="s">
        <v>20849</v>
      </c>
      <c r="D1816" s="89" t="s">
        <v>20850</v>
      </c>
      <c r="E1816" s="89" t="s">
        <v>5630</v>
      </c>
      <c r="F1816" s="88" t="s">
        <v>19215</v>
      </c>
      <c r="G1816" s="89" t="s">
        <v>19033</v>
      </c>
      <c r="H1816" s="89" t="s">
        <v>19172</v>
      </c>
      <c r="I1816" s="89" t="s">
        <v>19173</v>
      </c>
      <c r="J1816" s="88" t="s">
        <v>19174</v>
      </c>
      <c r="K1816" s="88" t="s">
        <v>19401</v>
      </c>
      <c r="L1816" s="88" t="s">
        <v>19764</v>
      </c>
      <c r="M1816" s="89" t="s">
        <v>8645</v>
      </c>
      <c r="N1816" s="89" t="s">
        <v>407</v>
      </c>
      <c r="O1816" s="90">
        <v>44649</v>
      </c>
      <c r="P1816" s="90">
        <v>44649</v>
      </c>
      <c r="Q1816" s="90">
        <v>44649</v>
      </c>
      <c r="R1816" s="89">
        <v>1280</v>
      </c>
      <c r="S1816" s="89">
        <v>3</v>
      </c>
      <c r="T1816" s="89" t="s">
        <v>19228</v>
      </c>
      <c r="U1816" s="89" t="s">
        <v>20851</v>
      </c>
      <c r="W1816" s="89" t="s">
        <v>12263</v>
      </c>
      <c r="X1816" s="89" t="s">
        <v>477</v>
      </c>
      <c r="Y1816" s="88" t="s">
        <v>12264</v>
      </c>
    </row>
    <row r="1817" spans="1:25" x14ac:dyDescent="0.3">
      <c r="A1817" s="84" t="str">
        <f t="shared" si="28"/>
        <v>wrichar</v>
      </c>
      <c r="B1817" s="88" t="s">
        <v>30282</v>
      </c>
      <c r="C1817" s="89" t="s">
        <v>30283</v>
      </c>
      <c r="D1817" s="89" t="s">
        <v>30284</v>
      </c>
      <c r="E1817" s="89" t="s">
        <v>5630</v>
      </c>
      <c r="F1817" s="88" t="s">
        <v>19181</v>
      </c>
      <c r="G1817" s="89" t="s">
        <v>19030</v>
      </c>
      <c r="H1817" s="89" t="s">
        <v>19172</v>
      </c>
      <c r="I1817" s="89" t="s">
        <v>19173</v>
      </c>
      <c r="J1817" s="88" t="s">
        <v>19174</v>
      </c>
      <c r="K1817" s="88" t="s">
        <v>19716</v>
      </c>
      <c r="L1817" s="88" t="s">
        <v>19717</v>
      </c>
      <c r="M1817" s="89" t="s">
        <v>5847</v>
      </c>
      <c r="N1817" s="89" t="s">
        <v>279</v>
      </c>
      <c r="O1817" s="90">
        <v>44651</v>
      </c>
      <c r="P1817" s="90">
        <v>44651</v>
      </c>
      <c r="Q1817" s="90">
        <v>44651</v>
      </c>
      <c r="R1817" s="89">
        <v>1278</v>
      </c>
      <c r="S1817" s="89">
        <v>3</v>
      </c>
      <c r="T1817" s="89" t="s">
        <v>19228</v>
      </c>
      <c r="U1817" s="89" t="s">
        <v>30285</v>
      </c>
      <c r="W1817" s="89" t="s">
        <v>4337</v>
      </c>
      <c r="X1817" s="89" t="s">
        <v>279</v>
      </c>
      <c r="Y1817" s="88" t="s">
        <v>15558</v>
      </c>
    </row>
    <row r="1818" spans="1:25" x14ac:dyDescent="0.3">
      <c r="A1818" s="84" t="str">
        <f t="shared" si="28"/>
        <v>amartin</v>
      </c>
      <c r="B1818" s="88" t="s">
        <v>19933</v>
      </c>
      <c r="C1818" s="89" t="s">
        <v>19934</v>
      </c>
      <c r="D1818" s="89" t="s">
        <v>19935</v>
      </c>
      <c r="E1818" s="89" t="s">
        <v>5630</v>
      </c>
      <c r="F1818" s="88" t="s">
        <v>19226</v>
      </c>
      <c r="G1818" s="89" t="s">
        <v>19031</v>
      </c>
      <c r="H1818" s="89" t="s">
        <v>19227</v>
      </c>
      <c r="I1818" s="89" t="s">
        <v>19173</v>
      </c>
      <c r="J1818" s="88" t="s">
        <v>19174</v>
      </c>
      <c r="K1818" s="88" t="s">
        <v>19716</v>
      </c>
      <c r="L1818" s="88" t="s">
        <v>19717</v>
      </c>
      <c r="M1818" s="89" t="s">
        <v>5847</v>
      </c>
      <c r="N1818" s="89" t="s">
        <v>279</v>
      </c>
      <c r="O1818" s="90">
        <v>44739</v>
      </c>
      <c r="P1818" s="90">
        <v>44739</v>
      </c>
      <c r="Q1818" s="90">
        <v>44739</v>
      </c>
      <c r="R1818" s="89">
        <v>1190</v>
      </c>
      <c r="S1818" s="89">
        <v>3</v>
      </c>
      <c r="T1818" s="89" t="s">
        <v>19228</v>
      </c>
      <c r="U1818" s="89" t="s">
        <v>19936</v>
      </c>
      <c r="W1818" s="89" t="s">
        <v>7733</v>
      </c>
      <c r="X1818" s="89" t="s">
        <v>279</v>
      </c>
      <c r="Y1818" s="88" t="s">
        <v>7734</v>
      </c>
    </row>
    <row r="1819" spans="1:25" x14ac:dyDescent="0.3">
      <c r="A1819" s="84" t="str">
        <f t="shared" si="28"/>
        <v>farya</v>
      </c>
      <c r="B1819" s="88" t="s">
        <v>23048</v>
      </c>
      <c r="C1819" s="89" t="s">
        <v>23049</v>
      </c>
      <c r="D1819" s="89" t="s">
        <v>23050</v>
      </c>
      <c r="E1819" s="89" t="s">
        <v>19170</v>
      </c>
      <c r="F1819" s="88" t="s">
        <v>19171</v>
      </c>
      <c r="G1819" s="89" t="s">
        <v>19029</v>
      </c>
      <c r="H1819" s="89" t="s">
        <v>19172</v>
      </c>
      <c r="I1819" s="89" t="s">
        <v>19173</v>
      </c>
      <c r="J1819" s="88" t="s">
        <v>19189</v>
      </c>
      <c r="K1819" s="88" t="s">
        <v>19294</v>
      </c>
      <c r="L1819" s="88" t="s">
        <v>19295</v>
      </c>
      <c r="M1819" s="89" t="s">
        <v>19296</v>
      </c>
      <c r="N1819" s="89" t="s">
        <v>541</v>
      </c>
      <c r="O1819" s="90">
        <v>44749</v>
      </c>
      <c r="P1819" s="90">
        <v>44749</v>
      </c>
      <c r="Q1819" s="90">
        <v>44749</v>
      </c>
      <c r="R1819" s="89">
        <v>1180</v>
      </c>
      <c r="S1819" s="89">
        <v>3</v>
      </c>
      <c r="T1819" s="89" t="s">
        <v>19228</v>
      </c>
      <c r="U1819" s="89" t="s">
        <v>23051</v>
      </c>
      <c r="W1819" s="89" t="s">
        <v>23052</v>
      </c>
      <c r="X1819" s="89" t="s">
        <v>541</v>
      </c>
      <c r="Y1819" s="88" t="s">
        <v>23053</v>
      </c>
    </row>
    <row r="1820" spans="1:25" x14ac:dyDescent="0.3">
      <c r="A1820" s="84" t="str">
        <f t="shared" si="28"/>
        <v>hchan</v>
      </c>
      <c r="B1820" s="88" t="s">
        <v>23630</v>
      </c>
      <c r="C1820" s="89" t="s">
        <v>23631</v>
      </c>
      <c r="D1820" s="89" t="s">
        <v>23632</v>
      </c>
      <c r="E1820" s="89" t="s">
        <v>5630</v>
      </c>
      <c r="F1820" s="88" t="s">
        <v>19215</v>
      </c>
      <c r="G1820" s="89" t="s">
        <v>19033</v>
      </c>
      <c r="H1820" s="89" t="s">
        <v>19172</v>
      </c>
      <c r="I1820" s="89" t="s">
        <v>19173</v>
      </c>
      <c r="J1820" s="88" t="s">
        <v>19174</v>
      </c>
      <c r="K1820" s="88" t="s">
        <v>19716</v>
      </c>
      <c r="L1820" s="88" t="s">
        <v>19717</v>
      </c>
      <c r="M1820" s="89" t="s">
        <v>5847</v>
      </c>
      <c r="N1820" s="89" t="s">
        <v>279</v>
      </c>
      <c r="O1820" s="90">
        <v>44756</v>
      </c>
      <c r="P1820" s="90">
        <v>44756</v>
      </c>
      <c r="Q1820" s="90">
        <v>44756</v>
      </c>
      <c r="R1820" s="89">
        <v>1173</v>
      </c>
      <c r="S1820" s="89">
        <v>3</v>
      </c>
      <c r="T1820" s="89" t="s">
        <v>19228</v>
      </c>
      <c r="U1820" s="89" t="s">
        <v>8681</v>
      </c>
      <c r="W1820" s="89" t="s">
        <v>5194</v>
      </c>
      <c r="X1820" s="89" t="s">
        <v>279</v>
      </c>
      <c r="Y1820" s="88" t="s">
        <v>8682</v>
      </c>
    </row>
    <row r="1821" spans="1:25" x14ac:dyDescent="0.3">
      <c r="A1821" s="84" t="str">
        <f t="shared" si="28"/>
        <v>cschaef</v>
      </c>
      <c r="B1821" s="88" t="s">
        <v>21539</v>
      </c>
      <c r="C1821" s="89" t="s">
        <v>21540</v>
      </c>
      <c r="D1821" s="89" t="s">
        <v>21541</v>
      </c>
      <c r="E1821" s="89" t="s">
        <v>5630</v>
      </c>
      <c r="F1821" s="88" t="s">
        <v>19340</v>
      </c>
      <c r="G1821" s="89" t="s">
        <v>19341</v>
      </c>
      <c r="H1821" s="89" t="s">
        <v>19227</v>
      </c>
      <c r="I1821" s="89" t="s">
        <v>19173</v>
      </c>
      <c r="J1821" s="88" t="s">
        <v>19174</v>
      </c>
      <c r="K1821" s="88" t="s">
        <v>19258</v>
      </c>
      <c r="L1821" s="88" t="s">
        <v>19259</v>
      </c>
      <c r="M1821" s="89" t="s">
        <v>19260</v>
      </c>
      <c r="N1821" s="89" t="s">
        <v>279</v>
      </c>
      <c r="O1821" s="90">
        <v>44747</v>
      </c>
      <c r="P1821" s="90">
        <v>44747</v>
      </c>
      <c r="Q1821" s="90">
        <v>44747</v>
      </c>
      <c r="R1821" s="89">
        <v>1182</v>
      </c>
      <c r="S1821" s="89">
        <v>3</v>
      </c>
      <c r="T1821" s="89" t="s">
        <v>19228</v>
      </c>
      <c r="U1821" s="89" t="s">
        <v>21542</v>
      </c>
      <c r="W1821" s="89" t="s">
        <v>10958</v>
      </c>
      <c r="X1821" s="89" t="s">
        <v>279</v>
      </c>
      <c r="Y1821" s="88" t="s">
        <v>5345</v>
      </c>
    </row>
    <row r="1822" spans="1:25" x14ac:dyDescent="0.3">
      <c r="A1822" s="84" t="str">
        <f t="shared" si="28"/>
        <v>ejuarez</v>
      </c>
      <c r="B1822" s="88" t="s">
        <v>22819</v>
      </c>
      <c r="C1822" s="89" t="s">
        <v>22820</v>
      </c>
      <c r="D1822" s="89" t="s">
        <v>22821</v>
      </c>
      <c r="E1822" s="89" t="s">
        <v>5630</v>
      </c>
      <c r="F1822" s="88" t="s">
        <v>19171</v>
      </c>
      <c r="G1822" s="89" t="s">
        <v>19029</v>
      </c>
      <c r="H1822" s="89" t="s">
        <v>19172</v>
      </c>
      <c r="I1822" s="89" t="s">
        <v>19173</v>
      </c>
      <c r="J1822" s="88" t="s">
        <v>19174</v>
      </c>
      <c r="K1822" s="88" t="s">
        <v>19431</v>
      </c>
      <c r="L1822" s="88" t="s">
        <v>19432</v>
      </c>
      <c r="M1822" s="89" t="s">
        <v>6264</v>
      </c>
      <c r="N1822" s="89" t="s">
        <v>279</v>
      </c>
      <c r="O1822" s="90">
        <v>44805</v>
      </c>
      <c r="P1822" s="90">
        <v>44805</v>
      </c>
      <c r="Q1822" s="90">
        <v>44805</v>
      </c>
      <c r="R1822" s="89">
        <v>1124</v>
      </c>
      <c r="S1822" s="89">
        <v>3</v>
      </c>
      <c r="T1822" s="89" t="s">
        <v>19228</v>
      </c>
      <c r="U1822" s="89" t="s">
        <v>22822</v>
      </c>
      <c r="V1822" s="89" t="s">
        <v>22823</v>
      </c>
      <c r="W1822" s="89" t="s">
        <v>22824</v>
      </c>
      <c r="X1822" s="89" t="s">
        <v>279</v>
      </c>
      <c r="Y1822" s="88" t="s">
        <v>22825</v>
      </c>
    </row>
    <row r="1823" spans="1:25" x14ac:dyDescent="0.3">
      <c r="A1823" s="84" t="str">
        <f t="shared" si="28"/>
        <v>dschult</v>
      </c>
      <c r="B1823" s="88" t="s">
        <v>22427</v>
      </c>
      <c r="C1823" s="89" t="s">
        <v>22428</v>
      </c>
      <c r="D1823" s="89" t="s">
        <v>22429</v>
      </c>
      <c r="E1823" s="89" t="s">
        <v>19170</v>
      </c>
      <c r="F1823" s="88" t="s">
        <v>19181</v>
      </c>
      <c r="G1823" s="89" t="s">
        <v>19030</v>
      </c>
      <c r="H1823" s="89" t="s">
        <v>19172</v>
      </c>
      <c r="I1823" s="89" t="s">
        <v>19173</v>
      </c>
      <c r="J1823" s="88" t="s">
        <v>19174</v>
      </c>
      <c r="K1823" s="88" t="s">
        <v>20070</v>
      </c>
      <c r="L1823" s="88" t="s">
        <v>20071</v>
      </c>
      <c r="M1823" s="89" t="s">
        <v>20072</v>
      </c>
      <c r="N1823" s="89" t="s">
        <v>955</v>
      </c>
      <c r="O1823" s="90">
        <v>44854</v>
      </c>
      <c r="P1823" s="90">
        <v>44854</v>
      </c>
      <c r="Q1823" s="90">
        <v>44854</v>
      </c>
      <c r="R1823" s="89">
        <v>1075</v>
      </c>
      <c r="S1823" s="89">
        <v>2</v>
      </c>
      <c r="T1823" s="89" t="s">
        <v>19209</v>
      </c>
      <c r="U1823" s="89" t="s">
        <v>22430</v>
      </c>
      <c r="W1823" s="89" t="s">
        <v>22431</v>
      </c>
      <c r="X1823" s="89" t="s">
        <v>2135</v>
      </c>
      <c r="Y1823" s="88" t="s">
        <v>22432</v>
      </c>
    </row>
    <row r="1824" spans="1:25" x14ac:dyDescent="0.3">
      <c r="A1824" s="84" t="str">
        <f t="shared" si="28"/>
        <v>anamaty</v>
      </c>
      <c r="B1824" s="88" t="s">
        <v>19968</v>
      </c>
      <c r="C1824" s="89" t="s">
        <v>19969</v>
      </c>
      <c r="D1824" s="89" t="s">
        <v>19970</v>
      </c>
      <c r="E1824" s="89" t="s">
        <v>19170</v>
      </c>
      <c r="F1824" s="88" t="s">
        <v>19171</v>
      </c>
      <c r="G1824" s="89" t="s">
        <v>19029</v>
      </c>
      <c r="H1824" s="89" t="s">
        <v>19172</v>
      </c>
      <c r="I1824" s="89" t="s">
        <v>19173</v>
      </c>
      <c r="J1824" s="88" t="s">
        <v>19189</v>
      </c>
      <c r="K1824" s="88" t="s">
        <v>19294</v>
      </c>
      <c r="L1824" s="88" t="s">
        <v>19295</v>
      </c>
      <c r="M1824" s="89" t="s">
        <v>19296</v>
      </c>
      <c r="N1824" s="89" t="s">
        <v>541</v>
      </c>
      <c r="O1824" s="90">
        <v>44847</v>
      </c>
      <c r="P1824" s="90">
        <v>44847</v>
      </c>
      <c r="Q1824" s="90">
        <v>44847</v>
      </c>
      <c r="R1824" s="89">
        <v>1082</v>
      </c>
      <c r="S1824" s="89">
        <v>2</v>
      </c>
      <c r="T1824" s="89" t="s">
        <v>19209</v>
      </c>
      <c r="U1824" s="89" t="s">
        <v>19971</v>
      </c>
      <c r="W1824" s="89" t="s">
        <v>12274</v>
      </c>
      <c r="X1824" s="89" t="s">
        <v>328</v>
      </c>
      <c r="Y1824" s="88" t="s">
        <v>19972</v>
      </c>
    </row>
    <row r="1825" spans="1:25" x14ac:dyDescent="0.3">
      <c r="A1825" s="84" t="str">
        <f t="shared" si="28"/>
        <v>epeters</v>
      </c>
      <c r="B1825" s="88" t="s">
        <v>22930</v>
      </c>
      <c r="C1825" s="89" t="s">
        <v>22931</v>
      </c>
      <c r="D1825" s="89" t="s">
        <v>22932</v>
      </c>
      <c r="E1825" s="89" t="s">
        <v>19170</v>
      </c>
      <c r="F1825" s="88" t="s">
        <v>19215</v>
      </c>
      <c r="G1825" s="89" t="s">
        <v>19033</v>
      </c>
      <c r="H1825" s="89" t="s">
        <v>19172</v>
      </c>
      <c r="I1825" s="89" t="s">
        <v>19173</v>
      </c>
      <c r="J1825" s="88" t="s">
        <v>19174</v>
      </c>
      <c r="K1825" s="88" t="s">
        <v>19455</v>
      </c>
      <c r="L1825" s="88" t="s">
        <v>19456</v>
      </c>
      <c r="M1825" s="89" t="s">
        <v>19457</v>
      </c>
      <c r="N1825" s="89" t="s">
        <v>2504</v>
      </c>
      <c r="O1825" s="90">
        <v>44854</v>
      </c>
      <c r="P1825" s="90">
        <v>45501</v>
      </c>
      <c r="Q1825" s="90">
        <v>44854</v>
      </c>
      <c r="R1825" s="89">
        <v>1075</v>
      </c>
      <c r="S1825" s="89">
        <v>2</v>
      </c>
      <c r="T1825" s="89" t="s">
        <v>19209</v>
      </c>
      <c r="U1825" s="89" t="s">
        <v>22933</v>
      </c>
      <c r="V1825" s="89" t="s">
        <v>22934</v>
      </c>
      <c r="W1825" s="89" t="s">
        <v>22709</v>
      </c>
      <c r="X1825" s="89" t="s">
        <v>2504</v>
      </c>
      <c r="Y1825" s="88" t="s">
        <v>22935</v>
      </c>
    </row>
    <row r="1826" spans="1:25" x14ac:dyDescent="0.3">
      <c r="A1826" s="84" t="str">
        <f t="shared" si="28"/>
        <v>lreeve</v>
      </c>
      <c r="B1826" s="88" t="s">
        <v>26325</v>
      </c>
      <c r="C1826" s="89" t="s">
        <v>26326</v>
      </c>
      <c r="D1826" s="89" t="s">
        <v>26327</v>
      </c>
      <c r="E1826" s="89" t="s">
        <v>5630</v>
      </c>
      <c r="F1826" s="88" t="s">
        <v>19215</v>
      </c>
      <c r="G1826" s="89" t="s">
        <v>19033</v>
      </c>
      <c r="H1826" s="89" t="s">
        <v>19172</v>
      </c>
      <c r="I1826" s="89" t="s">
        <v>19173</v>
      </c>
      <c r="J1826" s="88" t="s">
        <v>19189</v>
      </c>
      <c r="K1826" s="88" t="s">
        <v>19345</v>
      </c>
      <c r="L1826" s="88" t="s">
        <v>20158</v>
      </c>
      <c r="M1826" s="89" t="s">
        <v>20159</v>
      </c>
      <c r="N1826" s="89" t="s">
        <v>1354</v>
      </c>
      <c r="O1826" s="90">
        <v>44868</v>
      </c>
      <c r="P1826" s="90">
        <v>44868</v>
      </c>
      <c r="Q1826" s="90">
        <v>44868</v>
      </c>
      <c r="R1826" s="89">
        <v>1061</v>
      </c>
      <c r="S1826" s="89">
        <v>2</v>
      </c>
      <c r="T1826" s="89" t="s">
        <v>19209</v>
      </c>
      <c r="U1826" s="89" t="s">
        <v>26328</v>
      </c>
      <c r="W1826" s="89" t="s">
        <v>26329</v>
      </c>
      <c r="X1826" s="89" t="s">
        <v>1354</v>
      </c>
      <c r="Y1826" s="88" t="s">
        <v>26330</v>
      </c>
    </row>
    <row r="1827" spans="1:25" x14ac:dyDescent="0.3">
      <c r="A1827" s="84" t="str">
        <f t="shared" si="28"/>
        <v>kpierc0</v>
      </c>
      <c r="B1827" s="88" t="s">
        <v>26022</v>
      </c>
      <c r="C1827" s="89" t="s">
        <v>26023</v>
      </c>
      <c r="D1827" s="89" t="s">
        <v>26024</v>
      </c>
      <c r="E1827" s="89" t="s">
        <v>19170</v>
      </c>
      <c r="F1827" s="88" t="s">
        <v>20261</v>
      </c>
      <c r="G1827" s="89" t="s">
        <v>19039</v>
      </c>
      <c r="H1827" s="89" t="s">
        <v>19172</v>
      </c>
      <c r="I1827" s="89" t="s">
        <v>19173</v>
      </c>
      <c r="J1827" s="88" t="s">
        <v>19189</v>
      </c>
      <c r="K1827" s="88" t="s">
        <v>20262</v>
      </c>
      <c r="L1827" s="88" t="s">
        <v>20263</v>
      </c>
      <c r="M1827" s="89" t="s">
        <v>20264</v>
      </c>
      <c r="N1827" s="89" t="s">
        <v>435</v>
      </c>
      <c r="O1827" s="90">
        <v>44868</v>
      </c>
      <c r="P1827" s="90">
        <v>44868</v>
      </c>
      <c r="Q1827" s="90">
        <v>44868</v>
      </c>
      <c r="R1827" s="89">
        <v>1061</v>
      </c>
      <c r="S1827" s="89">
        <v>2</v>
      </c>
      <c r="T1827" s="89" t="s">
        <v>19209</v>
      </c>
      <c r="U1827" s="89" t="s">
        <v>26025</v>
      </c>
      <c r="W1827" s="89" t="s">
        <v>26026</v>
      </c>
      <c r="X1827" s="89" t="s">
        <v>1153</v>
      </c>
      <c r="Y1827" s="88" t="s">
        <v>26027</v>
      </c>
    </row>
    <row r="1828" spans="1:25" x14ac:dyDescent="0.3">
      <c r="A1828" s="84" t="str">
        <f t="shared" si="28"/>
        <v>ecorrei</v>
      </c>
      <c r="B1828" s="88" t="s">
        <v>22682</v>
      </c>
      <c r="C1828" s="89" t="s">
        <v>22683</v>
      </c>
      <c r="D1828" s="89" t="s">
        <v>22684</v>
      </c>
      <c r="E1828" s="89" t="s">
        <v>5630</v>
      </c>
      <c r="F1828" s="88" t="s">
        <v>19181</v>
      </c>
      <c r="G1828" s="89" t="s">
        <v>19030</v>
      </c>
      <c r="H1828" s="89" t="s">
        <v>19172</v>
      </c>
      <c r="I1828" s="89" t="s">
        <v>19173</v>
      </c>
      <c r="J1828" s="88" t="s">
        <v>19189</v>
      </c>
      <c r="K1828" s="88" t="s">
        <v>19273</v>
      </c>
      <c r="L1828" s="88" t="s">
        <v>19274</v>
      </c>
      <c r="M1828" s="89" t="s">
        <v>7733</v>
      </c>
      <c r="N1828" s="89" t="s">
        <v>328</v>
      </c>
      <c r="O1828" s="90">
        <v>44875</v>
      </c>
      <c r="P1828" s="90">
        <v>44875</v>
      </c>
      <c r="Q1828" s="90">
        <v>44875</v>
      </c>
      <c r="R1828" s="89">
        <v>1054</v>
      </c>
      <c r="S1828" s="89">
        <v>2</v>
      </c>
      <c r="T1828" s="89" t="s">
        <v>19209</v>
      </c>
      <c r="U1828" s="89" t="s">
        <v>22685</v>
      </c>
      <c r="W1828" s="89" t="s">
        <v>22686</v>
      </c>
      <c r="X1828" s="89" t="s">
        <v>416</v>
      </c>
      <c r="Y1828" s="88" t="s">
        <v>7890</v>
      </c>
    </row>
    <row r="1829" spans="1:25" x14ac:dyDescent="0.3">
      <c r="A1829" s="84" t="str">
        <f t="shared" si="28"/>
        <v>rjeanba</v>
      </c>
      <c r="B1829" s="88" t="s">
        <v>28353</v>
      </c>
      <c r="C1829" s="89" t="s">
        <v>28354</v>
      </c>
      <c r="D1829" s="89" t="s">
        <v>28355</v>
      </c>
      <c r="E1829" s="89" t="s">
        <v>19170</v>
      </c>
      <c r="F1829" s="88" t="s">
        <v>19181</v>
      </c>
      <c r="G1829" s="89" t="s">
        <v>19030</v>
      </c>
      <c r="H1829" s="89" t="s">
        <v>19172</v>
      </c>
      <c r="I1829" s="89" t="s">
        <v>19173</v>
      </c>
      <c r="J1829" s="88" t="s">
        <v>19189</v>
      </c>
      <c r="K1829" s="88" t="s">
        <v>19415</v>
      </c>
      <c r="L1829" s="88" t="s">
        <v>6684</v>
      </c>
      <c r="M1829" s="89" t="s">
        <v>19416</v>
      </c>
      <c r="N1829" s="89" t="s">
        <v>318</v>
      </c>
      <c r="O1829" s="90">
        <v>44917</v>
      </c>
      <c r="P1829" s="90">
        <v>44917</v>
      </c>
      <c r="Q1829" s="90">
        <v>44917</v>
      </c>
      <c r="R1829" s="89">
        <v>1012</v>
      </c>
      <c r="S1829" s="89">
        <v>2</v>
      </c>
      <c r="T1829" s="89" t="s">
        <v>19209</v>
      </c>
      <c r="U1829" s="89" t="s">
        <v>28356</v>
      </c>
      <c r="W1829" s="89" t="s">
        <v>14524</v>
      </c>
      <c r="X1829" s="89" t="s">
        <v>318</v>
      </c>
      <c r="Y1829" s="88" t="s">
        <v>14525</v>
      </c>
    </row>
    <row r="1830" spans="1:25" x14ac:dyDescent="0.3">
      <c r="A1830" s="84" t="str">
        <f t="shared" si="28"/>
        <v>bwolff</v>
      </c>
      <c r="B1830" s="88" t="s">
        <v>20893</v>
      </c>
      <c r="C1830" s="89" t="s">
        <v>20894</v>
      </c>
      <c r="D1830" s="89" t="s">
        <v>20895</v>
      </c>
      <c r="E1830" s="89" t="s">
        <v>5630</v>
      </c>
      <c r="F1830" s="88" t="s">
        <v>19171</v>
      </c>
      <c r="G1830" s="89" t="s">
        <v>19029</v>
      </c>
      <c r="H1830" s="89" t="s">
        <v>19172</v>
      </c>
      <c r="I1830" s="89" t="s">
        <v>19173</v>
      </c>
      <c r="J1830" s="88" t="s">
        <v>19189</v>
      </c>
      <c r="K1830" s="88" t="s">
        <v>19345</v>
      </c>
      <c r="L1830" s="88" t="s">
        <v>19837</v>
      </c>
      <c r="M1830" s="89" t="s">
        <v>6275</v>
      </c>
      <c r="N1830" s="89" t="s">
        <v>318</v>
      </c>
      <c r="O1830" s="90">
        <v>44917</v>
      </c>
      <c r="P1830" s="90">
        <v>44917</v>
      </c>
      <c r="Q1830" s="90">
        <v>44917</v>
      </c>
      <c r="R1830" s="89">
        <v>1012</v>
      </c>
      <c r="S1830" s="89">
        <v>2</v>
      </c>
      <c r="T1830" s="89" t="s">
        <v>19209</v>
      </c>
      <c r="U1830" s="89" t="s">
        <v>20896</v>
      </c>
      <c r="W1830" s="89" t="s">
        <v>3167</v>
      </c>
      <c r="X1830" s="89" t="s">
        <v>318</v>
      </c>
      <c r="Y1830" s="88" t="s">
        <v>16475</v>
      </c>
    </row>
    <row r="1831" spans="1:25" x14ac:dyDescent="0.3">
      <c r="A1831" s="84" t="str">
        <f t="shared" si="28"/>
        <v>gcadena</v>
      </c>
      <c r="B1831" s="88" t="s">
        <v>23277</v>
      </c>
      <c r="C1831" s="89" t="s">
        <v>23278</v>
      </c>
      <c r="D1831" s="89" t="s">
        <v>23279</v>
      </c>
      <c r="E1831" s="89" t="s">
        <v>19036</v>
      </c>
      <c r="F1831" s="88" t="s">
        <v>19181</v>
      </c>
      <c r="G1831" s="89" t="s">
        <v>19030</v>
      </c>
      <c r="H1831" s="89" t="s">
        <v>19172</v>
      </c>
      <c r="I1831" s="89" t="s">
        <v>19173</v>
      </c>
      <c r="J1831" s="88" t="s">
        <v>19174</v>
      </c>
      <c r="K1831" s="88" t="s">
        <v>19309</v>
      </c>
      <c r="L1831" s="88" t="s">
        <v>19310</v>
      </c>
      <c r="M1831" s="89" t="s">
        <v>6528</v>
      </c>
      <c r="N1831" s="89" t="s">
        <v>219</v>
      </c>
      <c r="O1831" s="90">
        <v>44931</v>
      </c>
      <c r="P1831" s="90">
        <v>44931</v>
      </c>
      <c r="Q1831" s="90">
        <v>44931</v>
      </c>
      <c r="R1831" s="89">
        <v>998</v>
      </c>
      <c r="S1831" s="89">
        <v>2</v>
      </c>
      <c r="T1831" s="89" t="s">
        <v>19209</v>
      </c>
      <c r="U1831" s="89" t="s">
        <v>23280</v>
      </c>
      <c r="W1831" s="89" t="s">
        <v>2774</v>
      </c>
      <c r="X1831" s="89" t="s">
        <v>219</v>
      </c>
      <c r="Y1831" s="88" t="s">
        <v>12648</v>
      </c>
    </row>
    <row r="1832" spans="1:25" x14ac:dyDescent="0.3">
      <c r="A1832" s="84" t="str">
        <f t="shared" si="28"/>
        <v>afruche</v>
      </c>
      <c r="B1832" s="88" t="s">
        <v>19639</v>
      </c>
      <c r="C1832" s="89" t="s">
        <v>19640</v>
      </c>
      <c r="D1832" s="89" t="s">
        <v>19641</v>
      </c>
      <c r="E1832" s="89" t="s">
        <v>5630</v>
      </c>
      <c r="F1832" s="88" t="s">
        <v>19215</v>
      </c>
      <c r="G1832" s="89" t="s">
        <v>19033</v>
      </c>
      <c r="H1832" s="89" t="s">
        <v>19172</v>
      </c>
      <c r="I1832" s="89" t="s">
        <v>19173</v>
      </c>
      <c r="J1832" s="88" t="s">
        <v>19174</v>
      </c>
      <c r="K1832" s="88" t="s">
        <v>19175</v>
      </c>
      <c r="L1832" s="88" t="s">
        <v>16610</v>
      </c>
      <c r="M1832" s="89" t="s">
        <v>9597</v>
      </c>
      <c r="N1832" s="89" t="s">
        <v>219</v>
      </c>
      <c r="O1832" s="90">
        <v>45008</v>
      </c>
      <c r="P1832" s="90">
        <v>45008</v>
      </c>
      <c r="Q1832" s="90">
        <v>45008</v>
      </c>
      <c r="R1832" s="89">
        <v>921</v>
      </c>
      <c r="S1832" s="89">
        <v>2</v>
      </c>
      <c r="T1832" s="89" t="s">
        <v>19209</v>
      </c>
      <c r="U1832" s="89" t="s">
        <v>19642</v>
      </c>
      <c r="W1832" s="89" t="s">
        <v>19643</v>
      </c>
      <c r="X1832" s="89" t="s">
        <v>219</v>
      </c>
      <c r="Y1832" s="88" t="s">
        <v>19644</v>
      </c>
    </row>
    <row r="1833" spans="1:25" x14ac:dyDescent="0.3">
      <c r="A1833" s="84" t="str">
        <f t="shared" si="28"/>
        <v>ttexeir</v>
      </c>
      <c r="B1833" s="88" t="s">
        <v>29879</v>
      </c>
      <c r="C1833" s="89" t="s">
        <v>29880</v>
      </c>
      <c r="D1833" s="89" t="s">
        <v>29881</v>
      </c>
      <c r="E1833" s="89" t="s">
        <v>5630</v>
      </c>
      <c r="F1833" s="88" t="s">
        <v>19171</v>
      </c>
      <c r="G1833" s="89" t="s">
        <v>19029</v>
      </c>
      <c r="H1833" s="89" t="s">
        <v>19172</v>
      </c>
      <c r="I1833" s="89" t="s">
        <v>19173</v>
      </c>
      <c r="J1833" s="88" t="s">
        <v>19174</v>
      </c>
      <c r="K1833" s="88" t="s">
        <v>19455</v>
      </c>
      <c r="L1833" s="88" t="s">
        <v>19456</v>
      </c>
      <c r="M1833" s="89" t="s">
        <v>19457</v>
      </c>
      <c r="N1833" s="89" t="s">
        <v>2504</v>
      </c>
      <c r="O1833" s="90">
        <v>45008</v>
      </c>
      <c r="P1833" s="90">
        <v>45008</v>
      </c>
      <c r="Q1833" s="90">
        <v>45008</v>
      </c>
      <c r="R1833" s="89">
        <v>921</v>
      </c>
      <c r="S1833" s="89">
        <v>2</v>
      </c>
      <c r="T1833" s="89" t="s">
        <v>19209</v>
      </c>
      <c r="U1833" s="89" t="s">
        <v>29882</v>
      </c>
      <c r="W1833" s="89" t="s">
        <v>5210</v>
      </c>
      <c r="X1833" s="89" t="s">
        <v>2504</v>
      </c>
      <c r="Y1833" s="88" t="s">
        <v>8740</v>
      </c>
    </row>
    <row r="1834" spans="1:25" x14ac:dyDescent="0.3">
      <c r="A1834" s="84" t="str">
        <f t="shared" si="28"/>
        <v>jrivas0</v>
      </c>
      <c r="B1834" s="88" t="s">
        <v>25376</v>
      </c>
      <c r="C1834" s="89" t="s">
        <v>25377</v>
      </c>
      <c r="D1834" s="89" t="s">
        <v>25378</v>
      </c>
      <c r="E1834" s="89" t="s">
        <v>5630</v>
      </c>
      <c r="F1834" s="88" t="s">
        <v>19226</v>
      </c>
      <c r="G1834" s="89" t="s">
        <v>19031</v>
      </c>
      <c r="H1834" s="89" t="s">
        <v>19227</v>
      </c>
      <c r="I1834" s="89" t="s">
        <v>19173</v>
      </c>
      <c r="J1834" s="88" t="s">
        <v>19174</v>
      </c>
      <c r="K1834" s="88" t="s">
        <v>19207</v>
      </c>
      <c r="L1834" s="88" t="s">
        <v>19208</v>
      </c>
      <c r="M1834" s="89" t="s">
        <v>10249</v>
      </c>
      <c r="N1834" s="89" t="s">
        <v>219</v>
      </c>
      <c r="O1834" s="90">
        <v>45089</v>
      </c>
      <c r="P1834" s="90">
        <v>45089</v>
      </c>
      <c r="Q1834" s="90">
        <v>45089</v>
      </c>
      <c r="R1834" s="89">
        <v>840</v>
      </c>
      <c r="S1834" s="89">
        <v>2</v>
      </c>
      <c r="T1834" s="89" t="s">
        <v>19209</v>
      </c>
      <c r="U1834" s="89" t="s">
        <v>25379</v>
      </c>
      <c r="W1834" s="89" t="s">
        <v>654</v>
      </c>
      <c r="X1834" s="89" t="s">
        <v>219</v>
      </c>
      <c r="Y1834" s="88" t="s">
        <v>6997</v>
      </c>
    </row>
    <row r="1835" spans="1:25" x14ac:dyDescent="0.3">
      <c r="A1835" s="84" t="str">
        <f t="shared" si="28"/>
        <v>aasghar</v>
      </c>
      <c r="B1835" s="88" t="s">
        <v>19291</v>
      </c>
      <c r="C1835" s="89" t="s">
        <v>19292</v>
      </c>
      <c r="D1835" s="89" t="s">
        <v>19293</v>
      </c>
      <c r="E1835" s="89" t="s">
        <v>5630</v>
      </c>
      <c r="F1835" s="88" t="s">
        <v>19215</v>
      </c>
      <c r="G1835" s="89" t="s">
        <v>19033</v>
      </c>
      <c r="H1835" s="89" t="s">
        <v>19172</v>
      </c>
      <c r="I1835" s="89" t="s">
        <v>19173</v>
      </c>
      <c r="J1835" s="88" t="s">
        <v>19189</v>
      </c>
      <c r="K1835" s="88" t="s">
        <v>19294</v>
      </c>
      <c r="L1835" s="88" t="s">
        <v>19295</v>
      </c>
      <c r="M1835" s="89" t="s">
        <v>19296</v>
      </c>
      <c r="N1835" s="89" t="s">
        <v>541</v>
      </c>
      <c r="O1835" s="90">
        <v>45165</v>
      </c>
      <c r="P1835" s="90">
        <v>45165</v>
      </c>
      <c r="Q1835" s="90">
        <v>45165</v>
      </c>
      <c r="R1835" s="89">
        <v>764</v>
      </c>
      <c r="S1835" s="89">
        <v>2</v>
      </c>
      <c r="T1835" s="89" t="s">
        <v>19209</v>
      </c>
      <c r="U1835" s="89" t="s">
        <v>19297</v>
      </c>
      <c r="V1835" s="89" t="s">
        <v>6493</v>
      </c>
      <c r="W1835" s="89" t="s">
        <v>1516</v>
      </c>
      <c r="X1835" s="89" t="s">
        <v>328</v>
      </c>
      <c r="Y1835" s="88" t="s">
        <v>10565</v>
      </c>
    </row>
    <row r="1836" spans="1:25" x14ac:dyDescent="0.3">
      <c r="A1836" s="84" t="str">
        <f t="shared" si="28"/>
        <v>jgreene</v>
      </c>
      <c r="B1836" s="88" t="s">
        <v>24612</v>
      </c>
      <c r="C1836" s="89" t="s">
        <v>24613</v>
      </c>
      <c r="D1836" s="89" t="s">
        <v>24614</v>
      </c>
      <c r="E1836" s="89" t="s">
        <v>5630</v>
      </c>
      <c r="F1836" s="88" t="s">
        <v>19215</v>
      </c>
      <c r="G1836" s="89" t="s">
        <v>19033</v>
      </c>
      <c r="H1836" s="89" t="s">
        <v>19172</v>
      </c>
      <c r="I1836" s="89" t="s">
        <v>19173</v>
      </c>
      <c r="J1836" s="88" t="s">
        <v>19189</v>
      </c>
      <c r="K1836" s="88" t="s">
        <v>19333</v>
      </c>
      <c r="L1836" s="88" t="s">
        <v>19447</v>
      </c>
      <c r="M1836" s="89" t="s">
        <v>9382</v>
      </c>
      <c r="N1836" s="89" t="s">
        <v>366</v>
      </c>
      <c r="O1836" s="90">
        <v>45172</v>
      </c>
      <c r="P1836" s="90">
        <v>45172</v>
      </c>
      <c r="Q1836" s="90">
        <v>45172</v>
      </c>
      <c r="R1836" s="89">
        <v>757</v>
      </c>
      <c r="S1836" s="89">
        <v>2</v>
      </c>
      <c r="T1836" s="89" t="s">
        <v>19209</v>
      </c>
      <c r="U1836" s="89" t="s">
        <v>24615</v>
      </c>
      <c r="W1836" s="89" t="s">
        <v>4975</v>
      </c>
      <c r="X1836" s="89" t="s">
        <v>416</v>
      </c>
      <c r="Y1836" s="88" t="s">
        <v>4980</v>
      </c>
    </row>
    <row r="1837" spans="1:25" x14ac:dyDescent="0.3">
      <c r="A1837" s="84" t="str">
        <f t="shared" si="28"/>
        <v>jhoffm0</v>
      </c>
      <c r="B1837" s="88" t="s">
        <v>24727</v>
      </c>
      <c r="C1837" s="89" t="s">
        <v>24728</v>
      </c>
      <c r="D1837" s="89" t="s">
        <v>24729</v>
      </c>
      <c r="E1837" s="89" t="s">
        <v>5630</v>
      </c>
      <c r="F1837" s="88" t="s">
        <v>19285</v>
      </c>
      <c r="G1837" s="89" t="s">
        <v>19028</v>
      </c>
      <c r="H1837" s="89" t="s">
        <v>19172</v>
      </c>
      <c r="I1837" s="89" t="s">
        <v>19173</v>
      </c>
      <c r="J1837" s="88" t="s">
        <v>19189</v>
      </c>
      <c r="K1837" s="88" t="s">
        <v>19273</v>
      </c>
      <c r="L1837" s="88" t="s">
        <v>19274</v>
      </c>
      <c r="M1837" s="89" t="s">
        <v>7733</v>
      </c>
      <c r="N1837" s="89" t="s">
        <v>328</v>
      </c>
      <c r="O1837" s="90">
        <v>45193</v>
      </c>
      <c r="P1837" s="90">
        <v>45193</v>
      </c>
      <c r="Q1837" s="90">
        <v>45193</v>
      </c>
      <c r="R1837" s="89">
        <v>736</v>
      </c>
      <c r="S1837" s="89">
        <v>2</v>
      </c>
      <c r="T1837" s="89" t="s">
        <v>19209</v>
      </c>
      <c r="U1837" s="89" t="s">
        <v>24730</v>
      </c>
      <c r="W1837" s="89" t="s">
        <v>425</v>
      </c>
      <c r="X1837" s="89" t="s">
        <v>328</v>
      </c>
      <c r="Y1837" s="88" t="s">
        <v>17650</v>
      </c>
    </row>
    <row r="1838" spans="1:25" x14ac:dyDescent="0.3">
      <c r="A1838" s="84" t="str">
        <f t="shared" si="28"/>
        <v>kyoon</v>
      </c>
      <c r="B1838" s="88" t="s">
        <v>26141</v>
      </c>
      <c r="C1838" s="89" t="s">
        <v>26142</v>
      </c>
      <c r="D1838" s="89" t="s">
        <v>26143</v>
      </c>
      <c r="E1838" s="89" t="s">
        <v>19170</v>
      </c>
      <c r="F1838" s="88" t="s">
        <v>19181</v>
      </c>
      <c r="G1838" s="89" t="s">
        <v>19030</v>
      </c>
      <c r="H1838" s="89" t="s">
        <v>19172</v>
      </c>
      <c r="I1838" s="89" t="s">
        <v>19173</v>
      </c>
      <c r="J1838" s="88" t="s">
        <v>19174</v>
      </c>
      <c r="K1838" s="88" t="s">
        <v>19245</v>
      </c>
      <c r="L1838" s="88" t="s">
        <v>19246</v>
      </c>
      <c r="M1838" s="89" t="s">
        <v>14665</v>
      </c>
      <c r="N1838" s="89" t="s">
        <v>219</v>
      </c>
      <c r="O1838" s="90">
        <v>45207</v>
      </c>
      <c r="P1838" s="90">
        <v>45207</v>
      </c>
      <c r="Q1838" s="90">
        <v>45207</v>
      </c>
      <c r="R1838" s="89">
        <v>722</v>
      </c>
      <c r="S1838" s="89">
        <v>1</v>
      </c>
      <c r="T1838" s="89" t="s">
        <v>19209</v>
      </c>
      <c r="U1838" s="89" t="s">
        <v>26144</v>
      </c>
      <c r="W1838" s="89" t="s">
        <v>26145</v>
      </c>
      <c r="X1838" s="89" t="s">
        <v>219</v>
      </c>
      <c r="Y1838" s="88" t="s">
        <v>26146</v>
      </c>
    </row>
    <row r="1839" spans="1:25" x14ac:dyDescent="0.3">
      <c r="A1839" s="84" t="str">
        <f t="shared" si="28"/>
        <v>jchandl</v>
      </c>
      <c r="B1839" s="88" t="s">
        <v>24220</v>
      </c>
      <c r="C1839" s="89" t="s">
        <v>24221</v>
      </c>
      <c r="D1839" s="89" t="s">
        <v>24222</v>
      </c>
      <c r="E1839" s="89" t="s">
        <v>19170</v>
      </c>
      <c r="F1839" s="88" t="s">
        <v>20616</v>
      </c>
      <c r="G1839" s="89" t="s">
        <v>20617</v>
      </c>
      <c r="H1839" s="89" t="s">
        <v>19172</v>
      </c>
      <c r="I1839" s="89" t="s">
        <v>19173</v>
      </c>
      <c r="J1839" s="88" t="s">
        <v>19174</v>
      </c>
      <c r="K1839" s="88" t="s">
        <v>19245</v>
      </c>
      <c r="L1839" s="88" t="s">
        <v>19318</v>
      </c>
      <c r="M1839" s="89" t="s">
        <v>19319</v>
      </c>
      <c r="N1839" s="89" t="s">
        <v>1675</v>
      </c>
      <c r="O1839" s="90">
        <v>45200</v>
      </c>
      <c r="P1839" s="90">
        <v>45200</v>
      </c>
      <c r="Q1839" s="90">
        <v>45200</v>
      </c>
      <c r="R1839" s="89">
        <v>729</v>
      </c>
      <c r="S1839" s="89">
        <v>1</v>
      </c>
      <c r="T1839" s="89" t="s">
        <v>19209</v>
      </c>
      <c r="U1839" s="89" t="s">
        <v>24223</v>
      </c>
      <c r="V1839" s="89" t="s">
        <v>24224</v>
      </c>
      <c r="W1839" s="89" t="s">
        <v>21851</v>
      </c>
      <c r="X1839" s="89" t="s">
        <v>1675</v>
      </c>
      <c r="Y1839" s="88" t="s">
        <v>24225</v>
      </c>
    </row>
    <row r="1840" spans="1:25" x14ac:dyDescent="0.3">
      <c r="A1840" s="84" t="str">
        <f t="shared" si="28"/>
        <v>mgarret</v>
      </c>
      <c r="B1840" s="88" t="s">
        <v>26754</v>
      </c>
      <c r="C1840" s="89" t="s">
        <v>26755</v>
      </c>
      <c r="D1840" s="89" t="s">
        <v>26756</v>
      </c>
      <c r="E1840" s="89" t="s">
        <v>5630</v>
      </c>
      <c r="F1840" s="88" t="s">
        <v>19171</v>
      </c>
      <c r="G1840" s="89" t="s">
        <v>19029</v>
      </c>
      <c r="H1840" s="89" t="s">
        <v>19172</v>
      </c>
      <c r="I1840" s="89" t="s">
        <v>19173</v>
      </c>
      <c r="J1840" s="88" t="s">
        <v>19174</v>
      </c>
      <c r="K1840" s="88" t="s">
        <v>19207</v>
      </c>
      <c r="L1840" s="88" t="s">
        <v>19208</v>
      </c>
      <c r="M1840" s="89" t="s">
        <v>10249</v>
      </c>
      <c r="N1840" s="89" t="s">
        <v>219</v>
      </c>
      <c r="O1840" s="90">
        <v>45207</v>
      </c>
      <c r="P1840" s="90">
        <v>45207</v>
      </c>
      <c r="Q1840" s="90">
        <v>45207</v>
      </c>
      <c r="R1840" s="89">
        <v>722</v>
      </c>
      <c r="S1840" s="89">
        <v>1</v>
      </c>
      <c r="T1840" s="89" t="s">
        <v>19209</v>
      </c>
      <c r="U1840" s="89" t="s">
        <v>26757</v>
      </c>
      <c r="W1840" s="89" t="s">
        <v>11545</v>
      </c>
      <c r="X1840" s="89" t="s">
        <v>219</v>
      </c>
      <c r="Y1840" s="88" t="s">
        <v>26758</v>
      </c>
    </row>
    <row r="1841" spans="1:25" x14ac:dyDescent="0.3">
      <c r="A1841" s="84" t="str">
        <f t="shared" si="28"/>
        <v>mmahmo0</v>
      </c>
      <c r="B1841" s="88" t="s">
        <v>26939</v>
      </c>
      <c r="C1841" s="89" t="s">
        <v>26940</v>
      </c>
      <c r="D1841" s="89" t="s">
        <v>26941</v>
      </c>
      <c r="E1841" s="89" t="s">
        <v>5630</v>
      </c>
      <c r="F1841" s="88" t="s">
        <v>19181</v>
      </c>
      <c r="G1841" s="89" t="s">
        <v>19030</v>
      </c>
      <c r="H1841" s="89" t="s">
        <v>19172</v>
      </c>
      <c r="I1841" s="89" t="s">
        <v>19173</v>
      </c>
      <c r="J1841" s="88" t="s">
        <v>19174</v>
      </c>
      <c r="K1841" s="88" t="s">
        <v>19175</v>
      </c>
      <c r="L1841" s="88" t="s">
        <v>19182</v>
      </c>
      <c r="M1841" s="89" t="s">
        <v>9597</v>
      </c>
      <c r="N1841" s="89" t="s">
        <v>219</v>
      </c>
      <c r="O1841" s="90">
        <v>45207</v>
      </c>
      <c r="P1841" s="90">
        <v>45207</v>
      </c>
      <c r="Q1841" s="90">
        <v>45207</v>
      </c>
      <c r="R1841" s="89">
        <v>722</v>
      </c>
      <c r="S1841" s="89">
        <v>1</v>
      </c>
      <c r="T1841" s="89" t="s">
        <v>19209</v>
      </c>
      <c r="U1841" s="89" t="s">
        <v>26942</v>
      </c>
      <c r="V1841" s="89">
        <v>1001</v>
      </c>
      <c r="W1841" s="89" t="s">
        <v>7751</v>
      </c>
      <c r="X1841" s="89" t="s">
        <v>219</v>
      </c>
      <c r="Y1841" s="88" t="s">
        <v>7606</v>
      </c>
    </row>
    <row r="1842" spans="1:25" x14ac:dyDescent="0.3">
      <c r="A1842" s="84" t="str">
        <f t="shared" si="28"/>
        <v>hqurais</v>
      </c>
      <c r="B1842" s="88" t="s">
        <v>23766</v>
      </c>
      <c r="C1842" s="89" t="s">
        <v>23767</v>
      </c>
      <c r="D1842" s="89" t="s">
        <v>23768</v>
      </c>
      <c r="E1842" s="89" t="s">
        <v>5630</v>
      </c>
      <c r="F1842" s="88" t="s">
        <v>19171</v>
      </c>
      <c r="G1842" s="89" t="s">
        <v>19029</v>
      </c>
      <c r="H1842" s="89" t="s">
        <v>19172</v>
      </c>
      <c r="I1842" s="89" t="s">
        <v>19173</v>
      </c>
      <c r="J1842" s="88" t="s">
        <v>19189</v>
      </c>
      <c r="K1842" s="88" t="s">
        <v>19294</v>
      </c>
      <c r="L1842" s="88" t="s">
        <v>19295</v>
      </c>
      <c r="M1842" s="89" t="s">
        <v>19296</v>
      </c>
      <c r="N1842" s="89" t="s">
        <v>541</v>
      </c>
      <c r="O1842" s="90">
        <v>45207</v>
      </c>
      <c r="P1842" s="90">
        <v>45207</v>
      </c>
      <c r="Q1842" s="90">
        <v>45207</v>
      </c>
      <c r="R1842" s="89">
        <v>722</v>
      </c>
      <c r="S1842" s="89">
        <v>1</v>
      </c>
      <c r="T1842" s="89" t="s">
        <v>19209</v>
      </c>
      <c r="U1842" s="89" t="s">
        <v>23769</v>
      </c>
      <c r="W1842" s="89" t="s">
        <v>633</v>
      </c>
      <c r="X1842" s="89" t="s">
        <v>328</v>
      </c>
      <c r="Y1842" s="88" t="s">
        <v>5289</v>
      </c>
    </row>
    <row r="1843" spans="1:25" x14ac:dyDescent="0.3">
      <c r="A1843" s="84" t="str">
        <f t="shared" si="28"/>
        <v>tgrover</v>
      </c>
      <c r="B1843" s="88" t="s">
        <v>29589</v>
      </c>
      <c r="C1843" s="89" t="s">
        <v>29590</v>
      </c>
      <c r="D1843" s="89" t="s">
        <v>29591</v>
      </c>
      <c r="E1843" s="89" t="s">
        <v>19170</v>
      </c>
      <c r="F1843" s="88" t="s">
        <v>19181</v>
      </c>
      <c r="G1843" s="89" t="s">
        <v>19030</v>
      </c>
      <c r="H1843" s="89" t="s">
        <v>19172</v>
      </c>
      <c r="I1843" s="89" t="s">
        <v>19173</v>
      </c>
      <c r="J1843" s="88" t="s">
        <v>19189</v>
      </c>
      <c r="K1843" s="88" t="s">
        <v>19345</v>
      </c>
      <c r="L1843" s="88" t="s">
        <v>20158</v>
      </c>
      <c r="M1843" s="89" t="s">
        <v>20159</v>
      </c>
      <c r="N1843" s="89" t="s">
        <v>1354</v>
      </c>
      <c r="O1843" s="90">
        <v>45228</v>
      </c>
      <c r="P1843" s="90">
        <v>45228</v>
      </c>
      <c r="Q1843" s="90">
        <v>45228</v>
      </c>
      <c r="R1843" s="89">
        <v>701</v>
      </c>
      <c r="S1843" s="89">
        <v>1</v>
      </c>
      <c r="T1843" s="89" t="s">
        <v>19209</v>
      </c>
      <c r="U1843" s="89" t="s">
        <v>29592</v>
      </c>
      <c r="W1843" s="89" t="s">
        <v>1779</v>
      </c>
      <c r="X1843" s="89" t="s">
        <v>1354</v>
      </c>
      <c r="Y1843" s="88" t="s">
        <v>29593</v>
      </c>
    </row>
    <row r="1844" spans="1:25" x14ac:dyDescent="0.3">
      <c r="A1844" s="84" t="str">
        <f t="shared" si="28"/>
        <v>akhalil</v>
      </c>
      <c r="B1844" s="88" t="s">
        <v>19829</v>
      </c>
      <c r="C1844" s="89" t="s">
        <v>19830</v>
      </c>
      <c r="D1844" s="89" t="s">
        <v>19831</v>
      </c>
      <c r="E1844" s="89" t="s">
        <v>19170</v>
      </c>
      <c r="F1844" s="88" t="s">
        <v>19171</v>
      </c>
      <c r="G1844" s="89" t="s">
        <v>19029</v>
      </c>
      <c r="H1844" s="89" t="s">
        <v>19172</v>
      </c>
      <c r="I1844" s="89" t="s">
        <v>19173</v>
      </c>
      <c r="J1844" s="88" t="s">
        <v>19174</v>
      </c>
      <c r="K1844" s="88" t="s">
        <v>19175</v>
      </c>
      <c r="L1844" s="88" t="s">
        <v>16610</v>
      </c>
      <c r="M1844" s="89" t="s">
        <v>9597</v>
      </c>
      <c r="N1844" s="89" t="s">
        <v>219</v>
      </c>
      <c r="O1844" s="90">
        <v>45235</v>
      </c>
      <c r="P1844" s="90">
        <v>45235</v>
      </c>
      <c r="Q1844" s="90">
        <v>45235</v>
      </c>
      <c r="R1844" s="89">
        <v>694</v>
      </c>
      <c r="S1844" s="89">
        <v>1</v>
      </c>
      <c r="T1844" s="89" t="s">
        <v>19209</v>
      </c>
      <c r="U1844" s="89" t="s">
        <v>19832</v>
      </c>
      <c r="W1844" s="89" t="s">
        <v>518</v>
      </c>
      <c r="X1844" s="89" t="s">
        <v>219</v>
      </c>
      <c r="Y1844" s="88" t="s">
        <v>19833</v>
      </c>
    </row>
    <row r="1845" spans="1:25" x14ac:dyDescent="0.3">
      <c r="A1845" s="84" t="str">
        <f t="shared" si="28"/>
        <v>jpfeife</v>
      </c>
      <c r="B1845" s="88" t="s">
        <v>25278</v>
      </c>
      <c r="C1845" s="89" t="s">
        <v>25279</v>
      </c>
      <c r="D1845" s="89" t="s">
        <v>25280</v>
      </c>
      <c r="E1845" s="89" t="s">
        <v>5630</v>
      </c>
      <c r="F1845" s="88" t="s">
        <v>19206</v>
      </c>
      <c r="G1845" s="89" t="s">
        <v>136</v>
      </c>
      <c r="H1845" s="89" t="s">
        <v>19172</v>
      </c>
      <c r="I1845" s="89" t="s">
        <v>19173</v>
      </c>
      <c r="J1845" s="88" t="s">
        <v>19174</v>
      </c>
      <c r="K1845" s="88" t="s">
        <v>19245</v>
      </c>
      <c r="L1845" s="88" t="s">
        <v>19318</v>
      </c>
      <c r="M1845" s="89" t="s">
        <v>19319</v>
      </c>
      <c r="N1845" s="89" t="s">
        <v>1675</v>
      </c>
      <c r="O1845" s="90">
        <v>45242</v>
      </c>
      <c r="P1845" s="90">
        <v>45242</v>
      </c>
      <c r="Q1845" s="90">
        <v>45242</v>
      </c>
      <c r="R1845" s="89">
        <v>687</v>
      </c>
      <c r="S1845" s="89">
        <v>1</v>
      </c>
      <c r="T1845" s="89" t="s">
        <v>19209</v>
      </c>
      <c r="U1845" s="89" t="s">
        <v>25281</v>
      </c>
      <c r="W1845" s="89" t="s">
        <v>6152</v>
      </c>
      <c r="X1845" s="89" t="s">
        <v>1675</v>
      </c>
      <c r="Y1845" s="88" t="s">
        <v>25282</v>
      </c>
    </row>
    <row r="1846" spans="1:25" x14ac:dyDescent="0.3">
      <c r="A1846" s="84" t="str">
        <f t="shared" si="28"/>
        <v>jbidwel</v>
      </c>
      <c r="B1846" s="88" t="s">
        <v>24104</v>
      </c>
      <c r="C1846" s="89" t="s">
        <v>24105</v>
      </c>
      <c r="D1846" s="89" t="s">
        <v>24106</v>
      </c>
      <c r="E1846" s="89" t="s">
        <v>5630</v>
      </c>
      <c r="F1846" s="88" t="s">
        <v>19215</v>
      </c>
      <c r="G1846" s="89" t="s">
        <v>19033</v>
      </c>
      <c r="H1846" s="89" t="s">
        <v>19172</v>
      </c>
      <c r="I1846" s="89" t="s">
        <v>19173</v>
      </c>
      <c r="J1846" s="88" t="s">
        <v>19189</v>
      </c>
      <c r="K1846" s="88" t="s">
        <v>19345</v>
      </c>
      <c r="L1846" s="88" t="s">
        <v>19837</v>
      </c>
      <c r="M1846" s="89" t="s">
        <v>6275</v>
      </c>
      <c r="N1846" s="89" t="s">
        <v>318</v>
      </c>
      <c r="O1846" s="90">
        <v>45333</v>
      </c>
      <c r="P1846" s="90">
        <v>45564</v>
      </c>
      <c r="Q1846" s="90">
        <v>45333</v>
      </c>
      <c r="R1846" s="89">
        <v>596</v>
      </c>
      <c r="S1846" s="89">
        <v>1</v>
      </c>
      <c r="T1846" s="89" t="s">
        <v>19209</v>
      </c>
      <c r="U1846" s="89" t="s">
        <v>24107</v>
      </c>
      <c r="W1846" s="89" t="s">
        <v>9554</v>
      </c>
      <c r="X1846" s="89" t="s">
        <v>318</v>
      </c>
      <c r="Y1846" s="88" t="s">
        <v>9555</v>
      </c>
    </row>
    <row r="1847" spans="1:25" x14ac:dyDescent="0.3">
      <c r="A1847" s="84" t="str">
        <f t="shared" si="28"/>
        <v>jbautis</v>
      </c>
      <c r="B1847" s="88" t="s">
        <v>24072</v>
      </c>
      <c r="C1847" s="89" t="s">
        <v>24073</v>
      </c>
      <c r="D1847" s="89" t="s">
        <v>24074</v>
      </c>
      <c r="E1847" s="89" t="s">
        <v>19170</v>
      </c>
      <c r="F1847" s="88" t="s">
        <v>19236</v>
      </c>
      <c r="G1847" s="89" t="s">
        <v>19032</v>
      </c>
      <c r="H1847" s="89" t="s">
        <v>19227</v>
      </c>
      <c r="I1847" s="89" t="s">
        <v>19173</v>
      </c>
      <c r="J1847" s="88" t="s">
        <v>19174</v>
      </c>
      <c r="K1847" s="88" t="s">
        <v>19207</v>
      </c>
      <c r="L1847" s="88" t="s">
        <v>19208</v>
      </c>
      <c r="M1847" s="89" t="s">
        <v>10249</v>
      </c>
      <c r="N1847" s="89" t="s">
        <v>219</v>
      </c>
      <c r="O1847" s="90">
        <v>45277</v>
      </c>
      <c r="P1847" s="90">
        <v>45277</v>
      </c>
      <c r="Q1847" s="90">
        <v>45277</v>
      </c>
      <c r="R1847" s="89">
        <v>652</v>
      </c>
      <c r="S1847" s="89">
        <v>1</v>
      </c>
      <c r="T1847" s="89" t="s">
        <v>19209</v>
      </c>
      <c r="U1847" s="89" t="s">
        <v>24075</v>
      </c>
      <c r="W1847" s="89" t="s">
        <v>5873</v>
      </c>
      <c r="X1847" s="89" t="s">
        <v>219</v>
      </c>
      <c r="Y1847" s="88" t="s">
        <v>5874</v>
      </c>
    </row>
    <row r="1848" spans="1:25" x14ac:dyDescent="0.3">
      <c r="A1848" s="84" t="str">
        <f t="shared" si="28"/>
        <v>krobins</v>
      </c>
      <c r="B1848" s="88" t="s">
        <v>26040</v>
      </c>
      <c r="C1848" s="89" t="s">
        <v>26041</v>
      </c>
      <c r="D1848" s="89" t="s">
        <v>26042</v>
      </c>
      <c r="E1848" s="89" t="s">
        <v>5630</v>
      </c>
      <c r="F1848" s="88" t="s">
        <v>19236</v>
      </c>
      <c r="G1848" s="89" t="s">
        <v>19032</v>
      </c>
      <c r="H1848" s="89" t="s">
        <v>19227</v>
      </c>
      <c r="I1848" s="89" t="s">
        <v>19173</v>
      </c>
      <c r="J1848" s="88" t="s">
        <v>19189</v>
      </c>
      <c r="K1848" s="88" t="s">
        <v>19190</v>
      </c>
      <c r="L1848" s="88" t="s">
        <v>19191</v>
      </c>
      <c r="M1848" s="89" t="s">
        <v>19192</v>
      </c>
      <c r="N1848" s="89" t="s">
        <v>297</v>
      </c>
      <c r="O1848" s="90">
        <v>45417</v>
      </c>
      <c r="P1848" s="90">
        <v>45417</v>
      </c>
      <c r="Q1848" s="90">
        <v>45417</v>
      </c>
      <c r="R1848" s="89">
        <v>512</v>
      </c>
      <c r="S1848" s="89">
        <v>1</v>
      </c>
      <c r="T1848" s="89" t="s">
        <v>19209</v>
      </c>
      <c r="U1848" s="89" t="s">
        <v>26043</v>
      </c>
      <c r="W1848" s="89" t="s">
        <v>26044</v>
      </c>
      <c r="X1848" s="89" t="s">
        <v>297</v>
      </c>
      <c r="Y1848" s="88" t="s">
        <v>13453</v>
      </c>
    </row>
    <row r="1849" spans="1:25" x14ac:dyDescent="0.3">
      <c r="A1849" s="84" t="str">
        <f t="shared" si="28"/>
        <v>fbautis</v>
      </c>
      <c r="B1849" s="88" t="s">
        <v>23058</v>
      </c>
      <c r="C1849" s="89" t="s">
        <v>23059</v>
      </c>
      <c r="D1849" s="89" t="s">
        <v>23060</v>
      </c>
      <c r="E1849" s="89" t="s">
        <v>5630</v>
      </c>
      <c r="F1849" s="88" t="s">
        <v>19181</v>
      </c>
      <c r="G1849" s="89" t="s">
        <v>19030</v>
      </c>
      <c r="H1849" s="89" t="s">
        <v>19172</v>
      </c>
      <c r="I1849" s="89" t="s">
        <v>19173</v>
      </c>
      <c r="J1849" s="88" t="s">
        <v>19174</v>
      </c>
      <c r="K1849" s="88" t="s">
        <v>19309</v>
      </c>
      <c r="L1849" s="88" t="s">
        <v>19513</v>
      </c>
      <c r="M1849" s="89" t="s">
        <v>6528</v>
      </c>
      <c r="N1849" s="89" t="s">
        <v>219</v>
      </c>
      <c r="O1849" s="90">
        <v>45410</v>
      </c>
      <c r="P1849" s="90">
        <v>45410</v>
      </c>
      <c r="Q1849" s="90">
        <v>45410</v>
      </c>
      <c r="R1849" s="89">
        <v>519</v>
      </c>
      <c r="S1849" s="89">
        <v>1</v>
      </c>
      <c r="T1849" s="89" t="s">
        <v>19209</v>
      </c>
      <c r="U1849" s="89" t="s">
        <v>23061</v>
      </c>
      <c r="W1849" s="89" t="s">
        <v>3841</v>
      </c>
      <c r="X1849" s="89" t="s">
        <v>219</v>
      </c>
      <c r="Y1849" s="88" t="s">
        <v>6714</v>
      </c>
    </row>
    <row r="1850" spans="1:25" x14ac:dyDescent="0.3">
      <c r="A1850" s="84" t="str">
        <f t="shared" si="28"/>
        <v>blott</v>
      </c>
      <c r="B1850" s="88" t="s">
        <v>20635</v>
      </c>
      <c r="C1850" s="89" t="s">
        <v>20636</v>
      </c>
      <c r="D1850" s="89" t="s">
        <v>20637</v>
      </c>
      <c r="E1850" s="89" t="s">
        <v>5630</v>
      </c>
      <c r="F1850" s="88" t="s">
        <v>19215</v>
      </c>
      <c r="G1850" s="89" t="s">
        <v>19033</v>
      </c>
      <c r="H1850" s="89" t="s">
        <v>19172</v>
      </c>
      <c r="I1850" s="89" t="s">
        <v>19173</v>
      </c>
      <c r="J1850" s="88" t="s">
        <v>19174</v>
      </c>
      <c r="K1850" s="88" t="s">
        <v>19401</v>
      </c>
      <c r="L1850" s="88" t="s">
        <v>20201</v>
      </c>
      <c r="M1850" s="89" t="s">
        <v>17220</v>
      </c>
      <c r="N1850" s="89" t="s">
        <v>297</v>
      </c>
      <c r="O1850" s="90">
        <v>45445</v>
      </c>
      <c r="P1850" s="90">
        <v>45445</v>
      </c>
      <c r="Q1850" s="90">
        <v>45445</v>
      </c>
      <c r="R1850" s="89">
        <v>484</v>
      </c>
      <c r="S1850" s="89">
        <v>1</v>
      </c>
      <c r="T1850" s="89" t="s">
        <v>19209</v>
      </c>
      <c r="U1850" s="89" t="s">
        <v>20638</v>
      </c>
      <c r="W1850" s="89" t="s">
        <v>20639</v>
      </c>
      <c r="X1850" s="89" t="s">
        <v>477</v>
      </c>
      <c r="Y1850" s="88" t="s">
        <v>15333</v>
      </c>
    </row>
    <row r="1851" spans="1:25" x14ac:dyDescent="0.3">
      <c r="A1851" s="84" t="str">
        <f t="shared" si="28"/>
        <v>tmathi1</v>
      </c>
      <c r="B1851" s="88" t="s">
        <v>29705</v>
      </c>
      <c r="C1851" s="89" t="s">
        <v>29706</v>
      </c>
      <c r="D1851" s="89" t="s">
        <v>29707</v>
      </c>
      <c r="E1851" s="89" t="s">
        <v>5630</v>
      </c>
      <c r="F1851" s="88" t="s">
        <v>19171</v>
      </c>
      <c r="G1851" s="89" t="s">
        <v>19029</v>
      </c>
      <c r="H1851" s="89" t="s">
        <v>19172</v>
      </c>
      <c r="I1851" s="89" t="s">
        <v>19173</v>
      </c>
      <c r="J1851" s="88" t="s">
        <v>19174</v>
      </c>
      <c r="K1851" s="88" t="s">
        <v>19716</v>
      </c>
      <c r="L1851" s="88" t="s">
        <v>19717</v>
      </c>
      <c r="M1851" s="89" t="s">
        <v>5847</v>
      </c>
      <c r="N1851" s="89" t="s">
        <v>279</v>
      </c>
      <c r="O1851" s="90">
        <v>45445</v>
      </c>
      <c r="P1851" s="90">
        <v>45893</v>
      </c>
      <c r="Q1851" s="90">
        <v>45445</v>
      </c>
      <c r="R1851" s="89">
        <v>484</v>
      </c>
      <c r="S1851" s="89">
        <v>1</v>
      </c>
      <c r="T1851" s="89" t="s">
        <v>19209</v>
      </c>
      <c r="U1851" s="89" t="s">
        <v>29708</v>
      </c>
      <c r="W1851" s="89" t="s">
        <v>1032</v>
      </c>
      <c r="X1851" s="89" t="s">
        <v>279</v>
      </c>
      <c r="Y1851" s="88" t="s">
        <v>13916</v>
      </c>
    </row>
    <row r="1852" spans="1:25" x14ac:dyDescent="0.3">
      <c r="A1852" s="84" t="str">
        <f t="shared" si="28"/>
        <v>driver0</v>
      </c>
      <c r="B1852" s="88" t="s">
        <v>22387</v>
      </c>
      <c r="C1852" s="89" t="s">
        <v>22388</v>
      </c>
      <c r="D1852" s="89" t="s">
        <v>22389</v>
      </c>
      <c r="E1852" s="89" t="s">
        <v>5630</v>
      </c>
      <c r="F1852" s="88" t="s">
        <v>19171</v>
      </c>
      <c r="G1852" s="89" t="s">
        <v>19029</v>
      </c>
      <c r="H1852" s="89" t="s">
        <v>19172</v>
      </c>
      <c r="I1852" s="89" t="s">
        <v>19173</v>
      </c>
      <c r="J1852" s="88" t="s">
        <v>19174</v>
      </c>
      <c r="K1852" s="88" t="s">
        <v>19455</v>
      </c>
      <c r="L1852" s="88" t="s">
        <v>19456</v>
      </c>
      <c r="M1852" s="89" t="s">
        <v>19457</v>
      </c>
      <c r="N1852" s="89" t="s">
        <v>2504</v>
      </c>
      <c r="O1852" s="90">
        <v>45466</v>
      </c>
      <c r="P1852" s="90">
        <v>45466</v>
      </c>
      <c r="Q1852" s="90">
        <v>45466</v>
      </c>
      <c r="R1852" s="89">
        <v>463</v>
      </c>
      <c r="S1852" s="89">
        <v>1</v>
      </c>
      <c r="T1852" s="89" t="s">
        <v>19209</v>
      </c>
      <c r="U1852" s="89" t="s">
        <v>22390</v>
      </c>
      <c r="W1852" s="89" t="s">
        <v>22391</v>
      </c>
      <c r="X1852" s="89" t="s">
        <v>2504</v>
      </c>
      <c r="Y1852" s="88" t="s">
        <v>22392</v>
      </c>
    </row>
    <row r="1853" spans="1:25" x14ac:dyDescent="0.3">
      <c r="A1853" s="84" t="str">
        <f t="shared" si="28"/>
        <v>jfelton</v>
      </c>
      <c r="B1853" s="88" t="s">
        <v>24438</v>
      </c>
      <c r="C1853" s="89" t="s">
        <v>24439</v>
      </c>
      <c r="D1853" s="89" t="s">
        <v>24440</v>
      </c>
      <c r="E1853" s="89" t="s">
        <v>5630</v>
      </c>
      <c r="F1853" s="88" t="s">
        <v>19171</v>
      </c>
      <c r="G1853" s="89" t="s">
        <v>19029</v>
      </c>
      <c r="H1853" s="89" t="s">
        <v>19172</v>
      </c>
      <c r="I1853" s="89" t="s">
        <v>19173</v>
      </c>
      <c r="J1853" s="88" t="s">
        <v>19189</v>
      </c>
      <c r="K1853" s="88" t="s">
        <v>19190</v>
      </c>
      <c r="L1853" s="88" t="s">
        <v>19191</v>
      </c>
      <c r="M1853" s="89" t="s">
        <v>19192</v>
      </c>
      <c r="N1853" s="89" t="s">
        <v>297</v>
      </c>
      <c r="O1853" s="90">
        <v>45480</v>
      </c>
      <c r="P1853" s="90">
        <v>45480</v>
      </c>
      <c r="Q1853" s="90">
        <v>45480</v>
      </c>
      <c r="R1853" s="89">
        <v>449</v>
      </c>
      <c r="S1853" s="89">
        <v>1</v>
      </c>
      <c r="T1853" s="89" t="s">
        <v>19209</v>
      </c>
      <c r="U1853" s="89" t="s">
        <v>3779</v>
      </c>
      <c r="V1853" s="89" t="s">
        <v>24441</v>
      </c>
      <c r="W1853" s="89" t="s">
        <v>3296</v>
      </c>
      <c r="X1853" s="89" t="s">
        <v>297</v>
      </c>
      <c r="Y1853" s="88" t="s">
        <v>18617</v>
      </c>
    </row>
    <row r="1854" spans="1:25" x14ac:dyDescent="0.3">
      <c r="A1854" s="84" t="str">
        <f t="shared" si="28"/>
        <v>dgunter</v>
      </c>
      <c r="B1854" s="88" t="s">
        <v>21943</v>
      </c>
      <c r="C1854" s="89" t="s">
        <v>21944</v>
      </c>
      <c r="D1854" s="89" t="s">
        <v>21945</v>
      </c>
      <c r="E1854" s="89" t="s">
        <v>19170</v>
      </c>
      <c r="F1854" s="88" t="s">
        <v>19215</v>
      </c>
      <c r="G1854" s="89" t="s">
        <v>19033</v>
      </c>
      <c r="H1854" s="89" t="s">
        <v>19172</v>
      </c>
      <c r="I1854" s="89" t="s">
        <v>19173</v>
      </c>
      <c r="J1854" s="88" t="s">
        <v>19189</v>
      </c>
      <c r="K1854" s="88" t="s">
        <v>19333</v>
      </c>
      <c r="L1854" s="88" t="s">
        <v>19447</v>
      </c>
      <c r="M1854" s="89" t="s">
        <v>9382</v>
      </c>
      <c r="N1854" s="89" t="s">
        <v>366</v>
      </c>
      <c r="O1854" s="90">
        <v>45501</v>
      </c>
      <c r="P1854" s="90">
        <v>45501</v>
      </c>
      <c r="Q1854" s="90">
        <v>45501</v>
      </c>
      <c r="R1854" s="89">
        <v>428</v>
      </c>
      <c r="S1854" s="89">
        <v>1</v>
      </c>
      <c r="T1854" s="89" t="s">
        <v>19209</v>
      </c>
      <c r="U1854" s="89" t="s">
        <v>21946</v>
      </c>
      <c r="W1854" s="89" t="s">
        <v>21947</v>
      </c>
      <c r="X1854" s="89" t="s">
        <v>416</v>
      </c>
      <c r="Y1854" s="88" t="s">
        <v>21948</v>
      </c>
    </row>
    <row r="1855" spans="1:25" x14ac:dyDescent="0.3">
      <c r="A1855" s="84" t="str">
        <f t="shared" si="28"/>
        <v>rbethea</v>
      </c>
      <c r="B1855" s="88" t="s">
        <v>28076</v>
      </c>
      <c r="C1855" s="89" t="s">
        <v>28077</v>
      </c>
      <c r="D1855" s="89" t="s">
        <v>28078</v>
      </c>
      <c r="E1855" s="89" t="s">
        <v>19170</v>
      </c>
      <c r="F1855" s="88" t="s">
        <v>19236</v>
      </c>
      <c r="G1855" s="89" t="s">
        <v>19032</v>
      </c>
      <c r="H1855" s="89" t="s">
        <v>19227</v>
      </c>
      <c r="I1855" s="89" t="s">
        <v>19173</v>
      </c>
      <c r="J1855" s="88" t="s">
        <v>19189</v>
      </c>
      <c r="K1855" s="88" t="s">
        <v>19273</v>
      </c>
      <c r="L1855" s="88" t="s">
        <v>19274</v>
      </c>
      <c r="M1855" s="89" t="s">
        <v>7733</v>
      </c>
      <c r="N1855" s="89" t="s">
        <v>328</v>
      </c>
      <c r="O1855" s="90">
        <v>45536</v>
      </c>
      <c r="P1855" s="90">
        <v>45536</v>
      </c>
      <c r="Q1855" s="90">
        <v>45536</v>
      </c>
      <c r="R1855" s="89">
        <v>393</v>
      </c>
      <c r="S1855" s="89">
        <v>1</v>
      </c>
      <c r="T1855" s="89" t="s">
        <v>19209</v>
      </c>
      <c r="U1855" s="89" t="s">
        <v>28079</v>
      </c>
      <c r="W1855" s="89" t="s">
        <v>525</v>
      </c>
      <c r="X1855" s="89" t="s">
        <v>375</v>
      </c>
      <c r="Y1855" s="88" t="s">
        <v>12010</v>
      </c>
    </row>
    <row r="1856" spans="1:25" x14ac:dyDescent="0.3">
      <c r="A1856" s="84" t="str">
        <f t="shared" si="28"/>
        <v>jrodri4</v>
      </c>
      <c r="B1856" s="88" t="s">
        <v>25403</v>
      </c>
      <c r="C1856" s="89" t="s">
        <v>25404</v>
      </c>
      <c r="D1856" s="89" t="s">
        <v>25405</v>
      </c>
      <c r="E1856" s="89" t="s">
        <v>19170</v>
      </c>
      <c r="F1856" s="88" t="s">
        <v>19236</v>
      </c>
      <c r="G1856" s="89" t="s">
        <v>19032</v>
      </c>
      <c r="H1856" s="89" t="s">
        <v>19227</v>
      </c>
      <c r="I1856" s="89" t="s">
        <v>19173</v>
      </c>
      <c r="J1856" s="88" t="s">
        <v>19174</v>
      </c>
      <c r="K1856" s="88" t="s">
        <v>19431</v>
      </c>
      <c r="L1856" s="88" t="s">
        <v>19432</v>
      </c>
      <c r="M1856" s="89" t="s">
        <v>6264</v>
      </c>
      <c r="N1856" s="89" t="s">
        <v>279</v>
      </c>
      <c r="O1856" s="90">
        <v>45571</v>
      </c>
      <c r="P1856" s="90">
        <v>45571</v>
      </c>
      <c r="Q1856" s="90">
        <v>45571</v>
      </c>
      <c r="R1856" s="89">
        <v>358</v>
      </c>
      <c r="S1856" s="89">
        <v>0</v>
      </c>
      <c r="T1856" s="89" t="s">
        <v>19176</v>
      </c>
      <c r="U1856" s="89" t="s">
        <v>25406</v>
      </c>
      <c r="W1856" s="89" t="s">
        <v>335</v>
      </c>
      <c r="X1856" s="89" t="s">
        <v>279</v>
      </c>
      <c r="Y1856" s="88" t="s">
        <v>25407</v>
      </c>
    </row>
    <row r="1857" spans="1:25" x14ac:dyDescent="0.3">
      <c r="A1857" s="84" t="str">
        <f t="shared" si="28"/>
        <v>aushako</v>
      </c>
      <c r="B1857" s="88" t="s">
        <v>20239</v>
      </c>
      <c r="C1857" s="89" t="s">
        <v>20240</v>
      </c>
      <c r="D1857" s="89" t="s">
        <v>20241</v>
      </c>
      <c r="E1857" s="89" t="s">
        <v>5630</v>
      </c>
      <c r="F1857" s="88" t="s">
        <v>19215</v>
      </c>
      <c r="G1857" s="89" t="s">
        <v>19033</v>
      </c>
      <c r="H1857" s="89" t="s">
        <v>19172</v>
      </c>
      <c r="I1857" s="89" t="s">
        <v>19173</v>
      </c>
      <c r="J1857" s="88" t="s">
        <v>19174</v>
      </c>
      <c r="K1857" s="88" t="s">
        <v>19207</v>
      </c>
      <c r="L1857" s="88" t="s">
        <v>19208</v>
      </c>
      <c r="M1857" s="89" t="s">
        <v>10249</v>
      </c>
      <c r="N1857" s="89" t="s">
        <v>219</v>
      </c>
      <c r="O1857" s="90">
        <v>45550</v>
      </c>
      <c r="P1857" s="90">
        <v>45550</v>
      </c>
      <c r="Q1857" s="90">
        <v>45550</v>
      </c>
      <c r="R1857" s="89">
        <v>379</v>
      </c>
      <c r="S1857" s="89">
        <v>1</v>
      </c>
      <c r="T1857" s="89" t="s">
        <v>19209</v>
      </c>
      <c r="U1857" s="89" t="s">
        <v>20242</v>
      </c>
      <c r="W1857" s="89" t="s">
        <v>4767</v>
      </c>
      <c r="X1857" s="89" t="s">
        <v>219</v>
      </c>
      <c r="Y1857" s="88" t="s">
        <v>16322</v>
      </c>
    </row>
    <row r="1858" spans="1:25" x14ac:dyDescent="0.3">
      <c r="A1858" s="84" t="str">
        <f t="shared" si="28"/>
        <v>eabdulk</v>
      </c>
      <c r="B1858" s="88" t="s">
        <v>22603</v>
      </c>
      <c r="C1858" s="89" t="s">
        <v>22604</v>
      </c>
      <c r="D1858" s="89" t="s">
        <v>22605</v>
      </c>
      <c r="E1858" s="89" t="s">
        <v>19170</v>
      </c>
      <c r="F1858" s="88" t="s">
        <v>19171</v>
      </c>
      <c r="G1858" s="89" t="s">
        <v>19029</v>
      </c>
      <c r="H1858" s="89" t="s">
        <v>19172</v>
      </c>
      <c r="I1858" s="89" t="s">
        <v>19173</v>
      </c>
      <c r="J1858" s="88" t="s">
        <v>19174</v>
      </c>
      <c r="K1858" s="88" t="s">
        <v>19716</v>
      </c>
      <c r="L1858" s="88" t="s">
        <v>19717</v>
      </c>
      <c r="M1858" s="89" t="s">
        <v>5847</v>
      </c>
      <c r="N1858" s="89" t="s">
        <v>279</v>
      </c>
      <c r="O1858" s="90">
        <v>45557</v>
      </c>
      <c r="P1858" s="90">
        <v>45557</v>
      </c>
      <c r="Q1858" s="90">
        <v>45557</v>
      </c>
      <c r="R1858" s="89">
        <v>372</v>
      </c>
      <c r="S1858" s="89">
        <v>1</v>
      </c>
      <c r="T1858" s="89" t="s">
        <v>19209</v>
      </c>
      <c r="U1858" s="89" t="s">
        <v>22606</v>
      </c>
      <c r="W1858" s="89" t="s">
        <v>1032</v>
      </c>
      <c r="X1858" s="89" t="s">
        <v>279</v>
      </c>
      <c r="Y1858" s="88" t="s">
        <v>22607</v>
      </c>
    </row>
    <row r="1859" spans="1:25" x14ac:dyDescent="0.3">
      <c r="A1859" s="84" t="str">
        <f t="shared" ref="A1859:A1922" si="29">TRIM(D1859)</f>
        <v>mgrant</v>
      </c>
      <c r="B1859" s="88" t="s">
        <v>26796</v>
      </c>
      <c r="C1859" s="89" t="s">
        <v>26797</v>
      </c>
      <c r="D1859" s="89" t="s">
        <v>26798</v>
      </c>
      <c r="E1859" s="89" t="s">
        <v>19170</v>
      </c>
      <c r="F1859" s="88" t="s">
        <v>19171</v>
      </c>
      <c r="G1859" s="89" t="s">
        <v>19029</v>
      </c>
      <c r="H1859" s="89" t="s">
        <v>19172</v>
      </c>
      <c r="I1859" s="89" t="s">
        <v>19173</v>
      </c>
      <c r="J1859" s="88" t="s">
        <v>19174</v>
      </c>
      <c r="K1859" s="88" t="s">
        <v>19716</v>
      </c>
      <c r="L1859" s="88" t="s">
        <v>19717</v>
      </c>
      <c r="M1859" s="89" t="s">
        <v>5847</v>
      </c>
      <c r="N1859" s="89" t="s">
        <v>279</v>
      </c>
      <c r="O1859" s="90">
        <v>45571</v>
      </c>
      <c r="P1859" s="90">
        <v>45571</v>
      </c>
      <c r="Q1859" s="90">
        <v>45571</v>
      </c>
      <c r="R1859" s="89">
        <v>358</v>
      </c>
      <c r="S1859" s="89">
        <v>0</v>
      </c>
      <c r="T1859" s="89" t="s">
        <v>19176</v>
      </c>
      <c r="U1859" s="89" t="s">
        <v>26799</v>
      </c>
      <c r="W1859" s="89" t="s">
        <v>4272</v>
      </c>
      <c r="X1859" s="89" t="s">
        <v>279</v>
      </c>
      <c r="Y1859" s="88" t="s">
        <v>26800</v>
      </c>
    </row>
    <row r="1860" spans="1:25" x14ac:dyDescent="0.3">
      <c r="A1860" s="84" t="str">
        <f t="shared" si="29"/>
        <v>zmassey</v>
      </c>
      <c r="B1860" s="88" t="s">
        <v>30416</v>
      </c>
      <c r="C1860" s="89" t="s">
        <v>30417</v>
      </c>
      <c r="D1860" s="89" t="s">
        <v>30418</v>
      </c>
      <c r="E1860" s="89" t="s">
        <v>19170</v>
      </c>
      <c r="F1860" s="88" t="s">
        <v>19236</v>
      </c>
      <c r="G1860" s="89" t="s">
        <v>19032</v>
      </c>
      <c r="H1860" s="89" t="s">
        <v>19227</v>
      </c>
      <c r="I1860" s="89" t="s">
        <v>19173</v>
      </c>
      <c r="J1860" s="88" t="s">
        <v>19189</v>
      </c>
      <c r="K1860" s="88" t="s">
        <v>19273</v>
      </c>
      <c r="L1860" s="88" t="s">
        <v>19274</v>
      </c>
      <c r="M1860" s="89" t="s">
        <v>7733</v>
      </c>
      <c r="N1860" s="89" t="s">
        <v>328</v>
      </c>
      <c r="O1860" s="90">
        <v>45592</v>
      </c>
      <c r="P1860" s="90">
        <v>45592</v>
      </c>
      <c r="Q1860" s="90">
        <v>45592</v>
      </c>
      <c r="R1860" s="89">
        <v>337</v>
      </c>
      <c r="S1860" s="89">
        <v>0</v>
      </c>
      <c r="T1860" s="89" t="s">
        <v>19176</v>
      </c>
      <c r="U1860" s="89" t="s">
        <v>30419</v>
      </c>
      <c r="W1860" s="89" t="s">
        <v>12347</v>
      </c>
      <c r="X1860" s="89" t="s">
        <v>416</v>
      </c>
      <c r="Y1860" s="88" t="s">
        <v>30420</v>
      </c>
    </row>
    <row r="1861" spans="1:25" x14ac:dyDescent="0.3">
      <c r="A1861" s="84" t="str">
        <f t="shared" si="29"/>
        <v>zgonzal</v>
      </c>
      <c r="B1861" s="88" t="s">
        <v>30412</v>
      </c>
      <c r="C1861" s="89" t="s">
        <v>30413</v>
      </c>
      <c r="D1861" s="89" t="s">
        <v>30414</v>
      </c>
      <c r="E1861" s="89" t="s">
        <v>19170</v>
      </c>
      <c r="F1861" s="88" t="s">
        <v>19171</v>
      </c>
      <c r="G1861" s="89" t="s">
        <v>19029</v>
      </c>
      <c r="H1861" s="89" t="s">
        <v>19172</v>
      </c>
      <c r="I1861" s="89" t="s">
        <v>19173</v>
      </c>
      <c r="J1861" s="88" t="s">
        <v>19174</v>
      </c>
      <c r="K1861" s="88" t="s">
        <v>19431</v>
      </c>
      <c r="L1861" s="88" t="s">
        <v>19432</v>
      </c>
      <c r="M1861" s="89" t="s">
        <v>6264</v>
      </c>
      <c r="N1861" s="89" t="s">
        <v>279</v>
      </c>
      <c r="O1861" s="90">
        <v>45606</v>
      </c>
      <c r="P1861" s="90">
        <v>45606</v>
      </c>
      <c r="Q1861" s="90">
        <v>45606</v>
      </c>
      <c r="R1861" s="89">
        <v>323</v>
      </c>
      <c r="S1861" s="89">
        <v>0</v>
      </c>
      <c r="T1861" s="89" t="s">
        <v>19176</v>
      </c>
      <c r="U1861" s="89" t="s">
        <v>30415</v>
      </c>
      <c r="W1861" s="89" t="s">
        <v>819</v>
      </c>
      <c r="X1861" s="89" t="s">
        <v>279</v>
      </c>
      <c r="Y1861" s="88" t="s">
        <v>13997</v>
      </c>
    </row>
    <row r="1862" spans="1:25" x14ac:dyDescent="0.3">
      <c r="A1862" s="84" t="str">
        <f t="shared" si="29"/>
        <v>bfarrel</v>
      </c>
      <c r="B1862" s="88" t="s">
        <v>20501</v>
      </c>
      <c r="C1862" s="89" t="s">
        <v>20502</v>
      </c>
      <c r="D1862" s="89" t="s">
        <v>20503</v>
      </c>
      <c r="E1862" s="89" t="s">
        <v>5630</v>
      </c>
      <c r="F1862" s="88" t="s">
        <v>19171</v>
      </c>
      <c r="G1862" s="89" t="s">
        <v>19029</v>
      </c>
      <c r="H1862" s="89" t="s">
        <v>19172</v>
      </c>
      <c r="I1862" s="89" t="s">
        <v>19173</v>
      </c>
      <c r="J1862" s="88" t="s">
        <v>19189</v>
      </c>
      <c r="K1862" s="88" t="s">
        <v>19345</v>
      </c>
      <c r="L1862" s="88" t="s">
        <v>19837</v>
      </c>
      <c r="M1862" s="89" t="s">
        <v>6275</v>
      </c>
      <c r="N1862" s="89" t="s">
        <v>318</v>
      </c>
      <c r="O1862" s="90">
        <v>45620</v>
      </c>
      <c r="P1862" s="90">
        <v>45620</v>
      </c>
      <c r="Q1862" s="90">
        <v>45620</v>
      </c>
      <c r="R1862" s="89">
        <v>309</v>
      </c>
      <c r="S1862" s="89">
        <v>0</v>
      </c>
      <c r="T1862" s="89" t="s">
        <v>19176</v>
      </c>
      <c r="U1862" s="89" t="s">
        <v>20504</v>
      </c>
      <c r="W1862" s="89" t="s">
        <v>20505</v>
      </c>
      <c r="X1862" s="89" t="s">
        <v>318</v>
      </c>
      <c r="Y1862" s="88" t="s">
        <v>6587</v>
      </c>
    </row>
    <row r="1863" spans="1:25" x14ac:dyDescent="0.3">
      <c r="A1863" s="84" t="str">
        <f t="shared" si="29"/>
        <v>dluna</v>
      </c>
      <c r="B1863" s="88" t="s">
        <v>22139</v>
      </c>
      <c r="C1863" s="89" t="s">
        <v>22140</v>
      </c>
      <c r="D1863" s="89" t="s">
        <v>22141</v>
      </c>
      <c r="E1863" s="89" t="s">
        <v>19170</v>
      </c>
      <c r="F1863" s="88" t="s">
        <v>19171</v>
      </c>
      <c r="G1863" s="89" t="s">
        <v>19029</v>
      </c>
      <c r="H1863" s="89" t="s">
        <v>19172</v>
      </c>
      <c r="I1863" s="89" t="s">
        <v>19173</v>
      </c>
      <c r="J1863" s="88" t="s">
        <v>19174</v>
      </c>
      <c r="K1863" s="88" t="s">
        <v>19431</v>
      </c>
      <c r="L1863" s="88" t="s">
        <v>19432</v>
      </c>
      <c r="M1863" s="89" t="s">
        <v>6264</v>
      </c>
      <c r="N1863" s="89" t="s">
        <v>279</v>
      </c>
      <c r="O1863" s="90">
        <v>45627</v>
      </c>
      <c r="P1863" s="90">
        <v>45627</v>
      </c>
      <c r="Q1863" s="90">
        <v>45627</v>
      </c>
      <c r="R1863" s="89">
        <v>302</v>
      </c>
      <c r="S1863" s="89">
        <v>0</v>
      </c>
      <c r="T1863" s="89" t="s">
        <v>19176</v>
      </c>
      <c r="U1863" s="89" t="s">
        <v>22142</v>
      </c>
      <c r="W1863" s="89" t="s">
        <v>992</v>
      </c>
      <c r="X1863" s="89" t="s">
        <v>279</v>
      </c>
      <c r="Y1863" s="88" t="s">
        <v>22143</v>
      </c>
    </row>
    <row r="1864" spans="1:25" x14ac:dyDescent="0.3">
      <c r="A1864" s="84" t="str">
        <f t="shared" si="29"/>
        <v>awunder</v>
      </c>
      <c r="B1864" s="88" t="s">
        <v>20299</v>
      </c>
      <c r="C1864" s="89" t="s">
        <v>20300</v>
      </c>
      <c r="D1864" s="89" t="s">
        <v>20301</v>
      </c>
      <c r="E1864" s="89" t="s">
        <v>5630</v>
      </c>
      <c r="F1864" s="88" t="s">
        <v>19171</v>
      </c>
      <c r="G1864" s="89" t="s">
        <v>19029</v>
      </c>
      <c r="H1864" s="89" t="s">
        <v>19172</v>
      </c>
      <c r="I1864" s="89" t="s">
        <v>19173</v>
      </c>
      <c r="J1864" s="88" t="s">
        <v>19189</v>
      </c>
      <c r="K1864" s="88" t="s">
        <v>19294</v>
      </c>
      <c r="L1864" s="88" t="s">
        <v>19295</v>
      </c>
      <c r="M1864" s="89" t="s">
        <v>19296</v>
      </c>
      <c r="N1864" s="89" t="s">
        <v>541</v>
      </c>
      <c r="O1864" s="90">
        <v>45613</v>
      </c>
      <c r="P1864" s="90">
        <v>45613</v>
      </c>
      <c r="Q1864" s="90">
        <v>45613</v>
      </c>
      <c r="R1864" s="89">
        <v>316</v>
      </c>
      <c r="S1864" s="89">
        <v>0</v>
      </c>
      <c r="T1864" s="89" t="s">
        <v>19176</v>
      </c>
      <c r="U1864" s="89" t="s">
        <v>20302</v>
      </c>
      <c r="W1864" s="89" t="s">
        <v>20303</v>
      </c>
      <c r="X1864" s="89" t="s">
        <v>541</v>
      </c>
      <c r="Y1864" s="88" t="s">
        <v>20304</v>
      </c>
    </row>
    <row r="1865" spans="1:25" x14ac:dyDescent="0.3">
      <c r="A1865" s="84" t="str">
        <f t="shared" si="29"/>
        <v>glackey</v>
      </c>
      <c r="B1865" s="88" t="s">
        <v>23389</v>
      </c>
      <c r="C1865" s="89" t="s">
        <v>23390</v>
      </c>
      <c r="D1865" s="89" t="s">
        <v>23391</v>
      </c>
      <c r="E1865" s="89" t="s">
        <v>19170</v>
      </c>
      <c r="F1865" s="88" t="s">
        <v>19236</v>
      </c>
      <c r="G1865" s="89" t="s">
        <v>19032</v>
      </c>
      <c r="H1865" s="89" t="s">
        <v>19227</v>
      </c>
      <c r="I1865" s="89" t="s">
        <v>19173</v>
      </c>
      <c r="J1865" s="88" t="s">
        <v>19189</v>
      </c>
      <c r="K1865" s="88" t="s">
        <v>19374</v>
      </c>
      <c r="L1865" s="88" t="s">
        <v>19375</v>
      </c>
      <c r="M1865" s="89" t="s">
        <v>19376</v>
      </c>
      <c r="N1865" s="89" t="s">
        <v>575</v>
      </c>
      <c r="O1865" s="90">
        <v>45641</v>
      </c>
      <c r="P1865" s="90">
        <v>45641</v>
      </c>
      <c r="Q1865" s="90">
        <v>45641</v>
      </c>
      <c r="R1865" s="89">
        <v>288</v>
      </c>
      <c r="S1865" s="89">
        <v>0</v>
      </c>
      <c r="T1865" s="89" t="s">
        <v>19176</v>
      </c>
      <c r="U1865" s="89" t="s">
        <v>23392</v>
      </c>
      <c r="W1865" s="89" t="s">
        <v>460</v>
      </c>
      <c r="X1865" s="89" t="s">
        <v>575</v>
      </c>
      <c r="Y1865" s="88" t="s">
        <v>23393</v>
      </c>
    </row>
    <row r="1866" spans="1:25" x14ac:dyDescent="0.3">
      <c r="A1866" s="84" t="str">
        <f t="shared" si="29"/>
        <v>hbrown</v>
      </c>
      <c r="B1866" s="88" t="s">
        <v>23620</v>
      </c>
      <c r="C1866" s="89" t="s">
        <v>23621</v>
      </c>
      <c r="D1866" s="89" t="s">
        <v>23622</v>
      </c>
      <c r="E1866" s="89" t="s">
        <v>5630</v>
      </c>
      <c r="F1866" s="88" t="s">
        <v>19215</v>
      </c>
      <c r="G1866" s="89" t="s">
        <v>19033</v>
      </c>
      <c r="H1866" s="89" t="s">
        <v>19172</v>
      </c>
      <c r="I1866" s="89" t="s">
        <v>19173</v>
      </c>
      <c r="J1866" s="88" t="s">
        <v>19174</v>
      </c>
      <c r="K1866" s="88" t="s">
        <v>19360</v>
      </c>
      <c r="L1866" s="88" t="s">
        <v>19361</v>
      </c>
      <c r="M1866" s="89" t="s">
        <v>19362</v>
      </c>
      <c r="N1866" s="89" t="s">
        <v>1463</v>
      </c>
      <c r="O1866" s="90">
        <v>45648</v>
      </c>
      <c r="P1866" s="90">
        <v>45648</v>
      </c>
      <c r="Q1866" s="90">
        <v>45648</v>
      </c>
      <c r="R1866" s="89">
        <v>281</v>
      </c>
      <c r="S1866" s="89">
        <v>0</v>
      </c>
      <c r="T1866" s="89" t="s">
        <v>19176</v>
      </c>
      <c r="U1866" s="89" t="s">
        <v>23623</v>
      </c>
      <c r="V1866" s="89">
        <v>34</v>
      </c>
      <c r="W1866" s="89" t="s">
        <v>23624</v>
      </c>
      <c r="X1866" s="89" t="s">
        <v>1472</v>
      </c>
      <c r="Y1866" s="88" t="s">
        <v>23625</v>
      </c>
    </row>
    <row r="1867" spans="1:25" x14ac:dyDescent="0.3">
      <c r="A1867" s="84" t="str">
        <f t="shared" si="29"/>
        <v>aperry</v>
      </c>
      <c r="B1867" s="88" t="s">
        <v>20016</v>
      </c>
      <c r="C1867" s="89" t="s">
        <v>20017</v>
      </c>
      <c r="D1867" s="89" t="s">
        <v>20018</v>
      </c>
      <c r="E1867" s="89" t="s">
        <v>19170</v>
      </c>
      <c r="F1867" s="88" t="s">
        <v>19171</v>
      </c>
      <c r="G1867" s="89" t="s">
        <v>19029</v>
      </c>
      <c r="H1867" s="89" t="s">
        <v>19172</v>
      </c>
      <c r="I1867" s="89" t="s">
        <v>19173</v>
      </c>
      <c r="J1867" s="88" t="s">
        <v>19189</v>
      </c>
      <c r="K1867" s="88" t="s">
        <v>19333</v>
      </c>
      <c r="L1867" s="88" t="s">
        <v>19334</v>
      </c>
      <c r="M1867" s="89" t="s">
        <v>9382</v>
      </c>
      <c r="N1867" s="89" t="s">
        <v>366</v>
      </c>
      <c r="O1867" s="90">
        <v>45669</v>
      </c>
      <c r="P1867" s="90">
        <v>45669</v>
      </c>
      <c r="Q1867" s="90">
        <v>45669</v>
      </c>
      <c r="R1867" s="89">
        <v>260</v>
      </c>
      <c r="S1867" s="89">
        <v>0</v>
      </c>
      <c r="T1867" s="89" t="s">
        <v>19176</v>
      </c>
      <c r="U1867" s="89" t="s">
        <v>20019</v>
      </c>
      <c r="V1867" s="89" t="s">
        <v>9316</v>
      </c>
      <c r="W1867" s="89" t="s">
        <v>460</v>
      </c>
      <c r="X1867" s="89" t="s">
        <v>366</v>
      </c>
      <c r="Y1867" s="88" t="s">
        <v>11030</v>
      </c>
    </row>
    <row r="1868" spans="1:25" x14ac:dyDescent="0.3">
      <c r="A1868" s="84" t="str">
        <f t="shared" si="29"/>
        <v>jfourni</v>
      </c>
      <c r="B1868" s="88" t="s">
        <v>24512</v>
      </c>
      <c r="C1868" s="89" t="s">
        <v>24513</v>
      </c>
      <c r="D1868" s="89" t="s">
        <v>24514</v>
      </c>
      <c r="E1868" s="89" t="s">
        <v>19170</v>
      </c>
      <c r="F1868" s="88" t="s">
        <v>19181</v>
      </c>
      <c r="G1868" s="89" t="s">
        <v>19030</v>
      </c>
      <c r="H1868" s="89" t="s">
        <v>19172</v>
      </c>
      <c r="I1868" s="89" t="s">
        <v>19173</v>
      </c>
      <c r="J1868" s="88" t="s">
        <v>19174</v>
      </c>
      <c r="K1868" s="88" t="s">
        <v>19301</v>
      </c>
      <c r="L1868" s="88" t="s">
        <v>19301</v>
      </c>
      <c r="M1868" s="89" t="s">
        <v>19819</v>
      </c>
      <c r="N1868" s="89" t="s">
        <v>760</v>
      </c>
      <c r="O1868" s="90">
        <v>45683</v>
      </c>
      <c r="P1868" s="90">
        <v>45683</v>
      </c>
      <c r="Q1868" s="90">
        <v>45683</v>
      </c>
      <c r="R1868" s="89">
        <v>246</v>
      </c>
      <c r="S1868" s="89">
        <v>0</v>
      </c>
      <c r="T1868" s="89" t="s">
        <v>19176</v>
      </c>
      <c r="U1868" s="89" t="s">
        <v>24515</v>
      </c>
      <c r="W1868" s="89" t="s">
        <v>759</v>
      </c>
      <c r="X1868" s="89" t="s">
        <v>760</v>
      </c>
      <c r="Y1868" s="88" t="s">
        <v>24516</v>
      </c>
    </row>
    <row r="1869" spans="1:25" x14ac:dyDescent="0.3">
      <c r="A1869" s="84" t="str">
        <f t="shared" si="29"/>
        <v>afiguer</v>
      </c>
      <c r="B1869" s="88" t="s">
        <v>19623</v>
      </c>
      <c r="C1869" s="89" t="s">
        <v>19624</v>
      </c>
      <c r="D1869" s="89" t="s">
        <v>19625</v>
      </c>
      <c r="E1869" s="89" t="s">
        <v>19170</v>
      </c>
      <c r="F1869" s="88" t="s">
        <v>19171</v>
      </c>
      <c r="G1869" s="89" t="s">
        <v>19029</v>
      </c>
      <c r="H1869" s="89" t="s">
        <v>19172</v>
      </c>
      <c r="I1869" s="89" t="s">
        <v>19173</v>
      </c>
      <c r="J1869" s="88" t="s">
        <v>19189</v>
      </c>
      <c r="K1869" s="88" t="s">
        <v>19374</v>
      </c>
      <c r="L1869" s="88" t="s">
        <v>19375</v>
      </c>
      <c r="M1869" s="89" t="s">
        <v>19376</v>
      </c>
      <c r="N1869" s="89" t="s">
        <v>575</v>
      </c>
      <c r="O1869" s="90">
        <v>45690</v>
      </c>
      <c r="P1869" s="90">
        <v>45690</v>
      </c>
      <c r="Q1869" s="90">
        <v>45690</v>
      </c>
      <c r="R1869" s="89">
        <v>239</v>
      </c>
      <c r="S1869" s="89">
        <v>0</v>
      </c>
      <c r="T1869" s="89" t="s">
        <v>19176</v>
      </c>
      <c r="U1869" s="89" t="s">
        <v>19626</v>
      </c>
      <c r="W1869" s="89" t="s">
        <v>19627</v>
      </c>
      <c r="X1869" s="89" t="s">
        <v>575</v>
      </c>
      <c r="Y1869" s="88" t="s">
        <v>19628</v>
      </c>
    </row>
    <row r="1870" spans="1:25" x14ac:dyDescent="0.3">
      <c r="A1870" s="84" t="str">
        <f t="shared" si="29"/>
        <v>cmalumb</v>
      </c>
      <c r="B1870" s="88" t="s">
        <v>21337</v>
      </c>
      <c r="C1870" s="89" t="s">
        <v>21338</v>
      </c>
      <c r="D1870" s="89" t="s">
        <v>21339</v>
      </c>
      <c r="E1870" s="89" t="s">
        <v>5630</v>
      </c>
      <c r="F1870" s="88" t="s">
        <v>19215</v>
      </c>
      <c r="G1870" s="89" t="s">
        <v>19033</v>
      </c>
      <c r="H1870" s="89" t="s">
        <v>19172</v>
      </c>
      <c r="I1870" s="89" t="s">
        <v>19173</v>
      </c>
      <c r="J1870" s="88" t="s">
        <v>19189</v>
      </c>
      <c r="K1870" s="88" t="s">
        <v>19333</v>
      </c>
      <c r="L1870" s="88" t="s">
        <v>19334</v>
      </c>
      <c r="M1870" s="89" t="s">
        <v>9382</v>
      </c>
      <c r="N1870" s="89" t="s">
        <v>366</v>
      </c>
      <c r="O1870" s="90">
        <v>45704</v>
      </c>
      <c r="P1870" s="90">
        <v>45704</v>
      </c>
      <c r="Q1870" s="90">
        <v>45704</v>
      </c>
      <c r="R1870" s="89">
        <v>225</v>
      </c>
      <c r="S1870" s="89">
        <v>0</v>
      </c>
      <c r="T1870" s="89" t="s">
        <v>19176</v>
      </c>
      <c r="U1870" s="89" t="s">
        <v>21340</v>
      </c>
      <c r="W1870" s="89" t="s">
        <v>3739</v>
      </c>
      <c r="X1870" s="89" t="s">
        <v>366</v>
      </c>
      <c r="Y1870" s="88" t="s">
        <v>21341</v>
      </c>
    </row>
    <row r="1871" spans="1:25" x14ac:dyDescent="0.3">
      <c r="A1871" s="84" t="str">
        <f t="shared" si="29"/>
        <v>choward</v>
      </c>
      <c r="B1871" s="88" t="s">
        <v>21214</v>
      </c>
      <c r="C1871" s="89" t="s">
        <v>21215</v>
      </c>
      <c r="D1871" s="89" t="s">
        <v>21216</v>
      </c>
      <c r="E1871" s="89" t="s">
        <v>19170</v>
      </c>
      <c r="F1871" s="88" t="s">
        <v>19632</v>
      </c>
      <c r="G1871" s="89" t="s">
        <v>19633</v>
      </c>
      <c r="H1871" s="89" t="s">
        <v>19172</v>
      </c>
      <c r="I1871" s="89" t="s">
        <v>19173</v>
      </c>
      <c r="J1871" s="88" t="s">
        <v>19189</v>
      </c>
      <c r="K1871" s="88" t="s">
        <v>19374</v>
      </c>
      <c r="L1871" s="88" t="s">
        <v>19492</v>
      </c>
      <c r="M1871" s="89" t="s">
        <v>19493</v>
      </c>
      <c r="N1871" s="89" t="s">
        <v>268</v>
      </c>
      <c r="O1871" s="90">
        <v>45697</v>
      </c>
      <c r="P1871" s="90">
        <v>45697</v>
      </c>
      <c r="Q1871" s="90">
        <v>45697</v>
      </c>
      <c r="R1871" s="89">
        <v>232</v>
      </c>
      <c r="S1871" s="89">
        <v>0</v>
      </c>
      <c r="T1871" s="89" t="s">
        <v>19176</v>
      </c>
      <c r="U1871" s="89" t="s">
        <v>21217</v>
      </c>
      <c r="W1871" s="89" t="s">
        <v>21218</v>
      </c>
      <c r="X1871" s="89" t="s">
        <v>268</v>
      </c>
      <c r="Y1871" s="88" t="s">
        <v>21219</v>
      </c>
    </row>
    <row r="1872" spans="1:25" x14ac:dyDescent="0.3">
      <c r="A1872" s="84" t="str">
        <f t="shared" si="29"/>
        <v>chorne</v>
      </c>
      <c r="B1872" s="88" t="s">
        <v>21208</v>
      </c>
      <c r="C1872" s="89" t="s">
        <v>21209</v>
      </c>
      <c r="D1872" s="89" t="s">
        <v>21210</v>
      </c>
      <c r="E1872" s="89" t="s">
        <v>19170</v>
      </c>
      <c r="F1872" s="88" t="s">
        <v>19181</v>
      </c>
      <c r="G1872" s="89" t="s">
        <v>19030</v>
      </c>
      <c r="H1872" s="89" t="s">
        <v>19172</v>
      </c>
      <c r="I1872" s="89" t="s">
        <v>19173</v>
      </c>
      <c r="J1872" s="88" t="s">
        <v>19174</v>
      </c>
      <c r="K1872" s="88" t="s">
        <v>19401</v>
      </c>
      <c r="L1872" s="88" t="s">
        <v>19764</v>
      </c>
      <c r="M1872" s="89" t="s">
        <v>8645</v>
      </c>
      <c r="N1872" s="89" t="s">
        <v>407</v>
      </c>
      <c r="O1872" s="90">
        <v>45704</v>
      </c>
      <c r="P1872" s="90">
        <v>45704</v>
      </c>
      <c r="Q1872" s="90">
        <v>45704</v>
      </c>
      <c r="R1872" s="89">
        <v>225</v>
      </c>
      <c r="S1872" s="89">
        <v>0</v>
      </c>
      <c r="T1872" s="89" t="s">
        <v>19176</v>
      </c>
      <c r="U1872" s="89" t="s">
        <v>21211</v>
      </c>
      <c r="W1872" s="89" t="s">
        <v>21212</v>
      </c>
      <c r="X1872" s="89" t="s">
        <v>407</v>
      </c>
      <c r="Y1872" s="88" t="s">
        <v>21213</v>
      </c>
    </row>
    <row r="1873" spans="1:25" x14ac:dyDescent="0.3">
      <c r="A1873" s="84" t="str">
        <f t="shared" si="29"/>
        <v>ahutchi</v>
      </c>
      <c r="B1873" s="88" t="s">
        <v>19757</v>
      </c>
      <c r="C1873" s="89" t="s">
        <v>19758</v>
      </c>
      <c r="D1873" s="89" t="s">
        <v>19759</v>
      </c>
      <c r="E1873" s="89" t="s">
        <v>5630</v>
      </c>
      <c r="F1873" s="88" t="s">
        <v>19171</v>
      </c>
      <c r="G1873" s="89" t="s">
        <v>19029</v>
      </c>
      <c r="H1873" s="89" t="s">
        <v>19172</v>
      </c>
      <c r="I1873" s="89" t="s">
        <v>19173</v>
      </c>
      <c r="J1873" s="88" t="s">
        <v>19174</v>
      </c>
      <c r="K1873" s="88" t="s">
        <v>19431</v>
      </c>
      <c r="L1873" s="88" t="s">
        <v>19432</v>
      </c>
      <c r="M1873" s="89" t="s">
        <v>6264</v>
      </c>
      <c r="N1873" s="89" t="s">
        <v>279</v>
      </c>
      <c r="O1873" s="90">
        <v>45718</v>
      </c>
      <c r="P1873" s="90">
        <v>45718</v>
      </c>
      <c r="Q1873" s="90">
        <v>45718</v>
      </c>
      <c r="R1873" s="89">
        <v>211</v>
      </c>
      <c r="S1873" s="89">
        <v>0</v>
      </c>
      <c r="T1873" s="89" t="s">
        <v>19176</v>
      </c>
      <c r="U1873" s="89" t="s">
        <v>19760</v>
      </c>
      <c r="W1873" s="89" t="s">
        <v>2754</v>
      </c>
      <c r="X1873" s="89" t="s">
        <v>279</v>
      </c>
      <c r="Y1873" s="88" t="s">
        <v>5652</v>
      </c>
    </row>
    <row r="1874" spans="1:25" x14ac:dyDescent="0.3">
      <c r="A1874" s="84" t="str">
        <f t="shared" si="29"/>
        <v>dbailey</v>
      </c>
      <c r="B1874" s="88" t="s">
        <v>21698</v>
      </c>
      <c r="C1874" s="89" t="s">
        <v>21699</v>
      </c>
      <c r="D1874" s="89" t="s">
        <v>21700</v>
      </c>
      <c r="E1874" s="89" t="s">
        <v>5630</v>
      </c>
      <c r="F1874" s="88" t="s">
        <v>19171</v>
      </c>
      <c r="G1874" s="89" t="s">
        <v>19029</v>
      </c>
      <c r="H1874" s="89" t="s">
        <v>19172</v>
      </c>
      <c r="I1874" s="89" t="s">
        <v>19173</v>
      </c>
      <c r="J1874" s="88" t="s">
        <v>19174</v>
      </c>
      <c r="K1874" s="88" t="s">
        <v>19175</v>
      </c>
      <c r="L1874" s="88" t="s">
        <v>16610</v>
      </c>
      <c r="M1874" s="89" t="s">
        <v>9597</v>
      </c>
      <c r="N1874" s="89" t="s">
        <v>219</v>
      </c>
      <c r="O1874" s="90">
        <v>45718</v>
      </c>
      <c r="P1874" s="90">
        <v>45718</v>
      </c>
      <c r="Q1874" s="90">
        <v>45718</v>
      </c>
      <c r="R1874" s="89">
        <v>211</v>
      </c>
      <c r="S1874" s="89">
        <v>0</v>
      </c>
      <c r="T1874" s="89" t="s">
        <v>19176</v>
      </c>
      <c r="U1874" s="89" t="s">
        <v>21701</v>
      </c>
      <c r="W1874" s="89" t="s">
        <v>9617</v>
      </c>
      <c r="X1874" s="89" t="s">
        <v>219</v>
      </c>
      <c r="Y1874" s="88" t="s">
        <v>9618</v>
      </c>
    </row>
    <row r="1875" spans="1:25" x14ac:dyDescent="0.3">
      <c r="A1875" s="84" t="str">
        <f t="shared" si="29"/>
        <v>rbarnet</v>
      </c>
      <c r="B1875" s="88" t="s">
        <v>28063</v>
      </c>
      <c r="C1875" s="89" t="s">
        <v>28064</v>
      </c>
      <c r="D1875" s="89" t="s">
        <v>28065</v>
      </c>
      <c r="E1875" s="89" t="s">
        <v>19170</v>
      </c>
      <c r="F1875" s="88" t="s">
        <v>19181</v>
      </c>
      <c r="G1875" s="89" t="s">
        <v>19030</v>
      </c>
      <c r="H1875" s="89" t="s">
        <v>19172</v>
      </c>
      <c r="I1875" s="89" t="s">
        <v>19173</v>
      </c>
      <c r="J1875" s="88" t="s">
        <v>19174</v>
      </c>
      <c r="K1875" s="88" t="s">
        <v>19401</v>
      </c>
      <c r="L1875" s="88" t="s">
        <v>19764</v>
      </c>
      <c r="M1875" s="89" t="s">
        <v>8645</v>
      </c>
      <c r="N1875" s="89" t="s">
        <v>407</v>
      </c>
      <c r="O1875" s="90">
        <v>45739</v>
      </c>
      <c r="P1875" s="90">
        <v>45739</v>
      </c>
      <c r="Q1875" s="90">
        <v>45739</v>
      </c>
      <c r="R1875" s="89">
        <v>190</v>
      </c>
      <c r="S1875" s="89">
        <v>0</v>
      </c>
      <c r="T1875" s="89" t="s">
        <v>19176</v>
      </c>
      <c r="U1875" s="89" t="s">
        <v>28066</v>
      </c>
      <c r="W1875" s="89" t="s">
        <v>3599</v>
      </c>
      <c r="X1875" s="89" t="s">
        <v>407</v>
      </c>
      <c r="Y1875" s="88" t="s">
        <v>11767</v>
      </c>
    </row>
    <row r="1876" spans="1:25" x14ac:dyDescent="0.3">
      <c r="A1876" s="84" t="str">
        <f t="shared" si="29"/>
        <v>econsue</v>
      </c>
      <c r="B1876" s="88" t="s">
        <v>22676</v>
      </c>
      <c r="C1876" s="89" t="s">
        <v>22677</v>
      </c>
      <c r="D1876" s="89" t="s">
        <v>22678</v>
      </c>
      <c r="E1876" s="89" t="s">
        <v>5630</v>
      </c>
      <c r="F1876" s="88" t="s">
        <v>19215</v>
      </c>
      <c r="G1876" s="89" t="s">
        <v>19033</v>
      </c>
      <c r="H1876" s="89" t="s">
        <v>19172</v>
      </c>
      <c r="I1876" s="89" t="s">
        <v>19173</v>
      </c>
      <c r="J1876" s="88" t="s">
        <v>19189</v>
      </c>
      <c r="K1876" s="88" t="s">
        <v>19273</v>
      </c>
      <c r="L1876" s="88" t="s">
        <v>19274</v>
      </c>
      <c r="M1876" s="89" t="s">
        <v>7733</v>
      </c>
      <c r="N1876" s="89" t="s">
        <v>328</v>
      </c>
      <c r="O1876" s="90">
        <v>45746</v>
      </c>
      <c r="P1876" s="90">
        <v>45746</v>
      </c>
      <c r="Q1876" s="90">
        <v>45746</v>
      </c>
      <c r="R1876" s="89">
        <v>183</v>
      </c>
      <c r="S1876" s="89">
        <v>0</v>
      </c>
      <c r="T1876" s="89" t="s">
        <v>19193</v>
      </c>
      <c r="U1876" s="89" t="s">
        <v>22679</v>
      </c>
      <c r="W1876" s="89" t="s">
        <v>22680</v>
      </c>
      <c r="X1876" s="89" t="s">
        <v>375</v>
      </c>
      <c r="Y1876" s="88" t="s">
        <v>22681</v>
      </c>
    </row>
    <row r="1877" spans="1:25" x14ac:dyDescent="0.3">
      <c r="A1877" s="84" t="str">
        <f t="shared" si="29"/>
        <v>rmarti2</v>
      </c>
      <c r="B1877" s="88" t="s">
        <v>28477</v>
      </c>
      <c r="C1877" s="89" t="s">
        <v>28478</v>
      </c>
      <c r="D1877" s="89" t="s">
        <v>28479</v>
      </c>
      <c r="E1877" s="89" t="s">
        <v>19170</v>
      </c>
      <c r="F1877" s="88" t="s">
        <v>19171</v>
      </c>
      <c r="G1877" s="89" t="s">
        <v>19029</v>
      </c>
      <c r="H1877" s="89" t="s">
        <v>19172</v>
      </c>
      <c r="I1877" s="89" t="s">
        <v>19173</v>
      </c>
      <c r="J1877" s="88" t="s">
        <v>19174</v>
      </c>
      <c r="K1877" s="88" t="s">
        <v>19401</v>
      </c>
      <c r="L1877" s="88" t="s">
        <v>19764</v>
      </c>
      <c r="M1877" s="89" t="s">
        <v>8645</v>
      </c>
      <c r="N1877" s="89" t="s">
        <v>407</v>
      </c>
      <c r="O1877" s="90">
        <v>45760</v>
      </c>
      <c r="P1877" s="90">
        <v>45760</v>
      </c>
      <c r="Q1877" s="90">
        <v>45760</v>
      </c>
      <c r="R1877" s="89">
        <v>169</v>
      </c>
      <c r="S1877" s="89">
        <v>0</v>
      </c>
      <c r="T1877" s="89" t="s">
        <v>19193</v>
      </c>
      <c r="U1877" s="89" t="s">
        <v>28480</v>
      </c>
      <c r="W1877" s="89" t="s">
        <v>13335</v>
      </c>
      <c r="X1877" s="89" t="s">
        <v>407</v>
      </c>
      <c r="Y1877" s="88" t="s">
        <v>28481</v>
      </c>
    </row>
    <row r="1878" spans="1:25" x14ac:dyDescent="0.3">
      <c r="A1878" s="84" t="str">
        <f t="shared" si="29"/>
        <v>tmitche</v>
      </c>
      <c r="B1878" s="88" t="s">
        <v>29734</v>
      </c>
      <c r="C1878" s="89" t="s">
        <v>29735</v>
      </c>
      <c r="D1878" s="89" t="s">
        <v>29736</v>
      </c>
      <c r="E1878" s="89" t="s">
        <v>19170</v>
      </c>
      <c r="F1878" s="88" t="s">
        <v>19236</v>
      </c>
      <c r="G1878" s="89" t="s">
        <v>19032</v>
      </c>
      <c r="H1878" s="89" t="s">
        <v>19227</v>
      </c>
      <c r="I1878" s="89" t="s">
        <v>19173</v>
      </c>
      <c r="J1878" s="88" t="s">
        <v>19189</v>
      </c>
      <c r="K1878" s="88" t="s">
        <v>19190</v>
      </c>
      <c r="L1878" s="88" t="s">
        <v>19191</v>
      </c>
      <c r="M1878" s="89" t="s">
        <v>19192</v>
      </c>
      <c r="N1878" s="89" t="s">
        <v>297</v>
      </c>
      <c r="O1878" s="90">
        <v>45767</v>
      </c>
      <c r="P1878" s="90">
        <v>45767</v>
      </c>
      <c r="Q1878" s="90">
        <v>45767</v>
      </c>
      <c r="R1878" s="89">
        <v>162</v>
      </c>
      <c r="S1878" s="89">
        <v>0</v>
      </c>
      <c r="T1878" s="89" t="s">
        <v>19193</v>
      </c>
      <c r="U1878" s="89" t="s">
        <v>29737</v>
      </c>
      <c r="W1878" s="89" t="s">
        <v>29738</v>
      </c>
      <c r="X1878" s="89" t="s">
        <v>297</v>
      </c>
      <c r="Y1878" s="88" t="s">
        <v>29739</v>
      </c>
    </row>
    <row r="1879" spans="1:25" x14ac:dyDescent="0.3">
      <c r="A1879" s="84" t="str">
        <f t="shared" si="29"/>
        <v>jpiscit</v>
      </c>
      <c r="B1879" s="88" t="s">
        <v>25299</v>
      </c>
      <c r="C1879" s="89" t="s">
        <v>25300</v>
      </c>
      <c r="D1879" s="89" t="s">
        <v>25301</v>
      </c>
      <c r="E1879" s="89" t="s">
        <v>19170</v>
      </c>
      <c r="F1879" s="88" t="s">
        <v>19171</v>
      </c>
      <c r="G1879" s="89" t="s">
        <v>19029</v>
      </c>
      <c r="H1879" s="89" t="s">
        <v>19172</v>
      </c>
      <c r="I1879" s="89" t="s">
        <v>19173</v>
      </c>
      <c r="J1879" s="88" t="s">
        <v>19174</v>
      </c>
      <c r="K1879" s="88" t="s">
        <v>19401</v>
      </c>
      <c r="L1879" s="88" t="s">
        <v>17382</v>
      </c>
      <c r="M1879" s="89" t="s">
        <v>8645</v>
      </c>
      <c r="N1879" s="89" t="s">
        <v>407</v>
      </c>
      <c r="O1879" s="90">
        <v>45788</v>
      </c>
      <c r="P1879" s="90">
        <v>45788</v>
      </c>
      <c r="Q1879" s="90">
        <v>45788</v>
      </c>
      <c r="R1879" s="89">
        <v>141</v>
      </c>
      <c r="S1879" s="89">
        <v>0</v>
      </c>
      <c r="T1879" s="89" t="s">
        <v>19193</v>
      </c>
      <c r="U1879" s="89" t="s">
        <v>25302</v>
      </c>
      <c r="W1879" s="89" t="s">
        <v>25303</v>
      </c>
      <c r="X1879" s="89" t="s">
        <v>575</v>
      </c>
      <c r="Y1879" s="88" t="s">
        <v>25304</v>
      </c>
    </row>
    <row r="1880" spans="1:25" x14ac:dyDescent="0.3">
      <c r="A1880" s="84" t="str">
        <f t="shared" si="29"/>
        <v>fmacy</v>
      </c>
      <c r="B1880" s="88" t="s">
        <v>23148</v>
      </c>
      <c r="C1880" s="89" t="s">
        <v>23149</v>
      </c>
      <c r="D1880" s="89" t="s">
        <v>23150</v>
      </c>
      <c r="E1880" s="89" t="s">
        <v>19170</v>
      </c>
      <c r="F1880" s="88" t="s">
        <v>19181</v>
      </c>
      <c r="G1880" s="89" t="s">
        <v>19030</v>
      </c>
      <c r="H1880" s="89" t="s">
        <v>19172</v>
      </c>
      <c r="I1880" s="89" t="s">
        <v>19173</v>
      </c>
      <c r="J1880" s="88" t="s">
        <v>19189</v>
      </c>
      <c r="K1880" s="88" t="s">
        <v>19374</v>
      </c>
      <c r="L1880" s="88" t="s">
        <v>19375</v>
      </c>
      <c r="M1880" s="89" t="s">
        <v>19376</v>
      </c>
      <c r="N1880" s="89" t="s">
        <v>575</v>
      </c>
      <c r="O1880" s="90">
        <v>45788</v>
      </c>
      <c r="P1880" s="90">
        <v>45788</v>
      </c>
      <c r="Q1880" s="90">
        <v>45788</v>
      </c>
      <c r="R1880" s="89">
        <v>141</v>
      </c>
      <c r="S1880" s="89">
        <v>0</v>
      </c>
      <c r="T1880" s="89" t="s">
        <v>19193</v>
      </c>
      <c r="U1880" s="89" t="s">
        <v>23151</v>
      </c>
      <c r="W1880" s="89" t="s">
        <v>3037</v>
      </c>
      <c r="X1880" s="89" t="s">
        <v>575</v>
      </c>
      <c r="Y1880" s="88" t="s">
        <v>23152</v>
      </c>
    </row>
    <row r="1881" spans="1:25" x14ac:dyDescent="0.3">
      <c r="A1881" s="84" t="str">
        <f t="shared" si="29"/>
        <v>lwilli3</v>
      </c>
      <c r="B1881" s="88" t="s">
        <v>26388</v>
      </c>
      <c r="C1881" s="89" t="s">
        <v>26389</v>
      </c>
      <c r="D1881" s="89" t="s">
        <v>26390</v>
      </c>
      <c r="E1881" s="89" t="s">
        <v>5630</v>
      </c>
      <c r="F1881" s="88" t="s">
        <v>19797</v>
      </c>
      <c r="G1881" s="89" t="s">
        <v>19070</v>
      </c>
      <c r="H1881" s="89" t="s">
        <v>19227</v>
      </c>
      <c r="I1881" s="89" t="s">
        <v>19173</v>
      </c>
      <c r="J1881" s="88" t="s">
        <v>19174</v>
      </c>
      <c r="K1881" s="88" t="s">
        <v>19401</v>
      </c>
      <c r="L1881" s="88" t="s">
        <v>20201</v>
      </c>
      <c r="M1881" s="89" t="s">
        <v>17220</v>
      </c>
      <c r="N1881" s="89" t="s">
        <v>297</v>
      </c>
      <c r="O1881" s="90">
        <v>45816</v>
      </c>
      <c r="P1881" s="90">
        <v>45816</v>
      </c>
      <c r="Q1881" s="90">
        <v>45816</v>
      </c>
      <c r="R1881" s="89">
        <v>113</v>
      </c>
      <c r="S1881" s="89">
        <v>0</v>
      </c>
      <c r="T1881" s="89" t="s">
        <v>19193</v>
      </c>
      <c r="U1881" s="89" t="s">
        <v>16175</v>
      </c>
      <c r="W1881" s="89" t="s">
        <v>4993</v>
      </c>
      <c r="X1881" s="89" t="s">
        <v>287</v>
      </c>
      <c r="Y1881" s="88" t="s">
        <v>16176</v>
      </c>
    </row>
    <row r="1882" spans="1:25" x14ac:dyDescent="0.3">
      <c r="A1882" s="84" t="str">
        <f t="shared" si="29"/>
        <v>aholme0</v>
      </c>
      <c r="B1882" s="88" t="s">
        <v>19741</v>
      </c>
      <c r="C1882" s="89" t="s">
        <v>19742</v>
      </c>
      <c r="D1882" s="89" t="s">
        <v>19743</v>
      </c>
      <c r="E1882" s="89" t="s">
        <v>5630</v>
      </c>
      <c r="F1882" s="88" t="s">
        <v>19226</v>
      </c>
      <c r="G1882" s="89" t="s">
        <v>19031</v>
      </c>
      <c r="H1882" s="89" t="s">
        <v>19227</v>
      </c>
      <c r="I1882" s="89" t="s">
        <v>19173</v>
      </c>
      <c r="J1882" s="88" t="s">
        <v>19174</v>
      </c>
      <c r="K1882" s="88" t="s">
        <v>19245</v>
      </c>
      <c r="L1882" s="88" t="s">
        <v>19318</v>
      </c>
      <c r="M1882" s="89" t="s">
        <v>19319</v>
      </c>
      <c r="N1882" s="89" t="s">
        <v>1675</v>
      </c>
      <c r="O1882" s="90">
        <v>45816</v>
      </c>
      <c r="P1882" s="90">
        <v>45816</v>
      </c>
      <c r="Q1882" s="90">
        <v>45816</v>
      </c>
      <c r="R1882" s="89">
        <v>113</v>
      </c>
      <c r="S1882" s="89">
        <v>0</v>
      </c>
      <c r="T1882" s="89" t="s">
        <v>19193</v>
      </c>
      <c r="U1882" s="89" t="s">
        <v>19744</v>
      </c>
      <c r="V1882" s="89" t="s">
        <v>19745</v>
      </c>
      <c r="W1882" s="89" t="s">
        <v>8075</v>
      </c>
      <c r="X1882" s="89" t="s">
        <v>1675</v>
      </c>
      <c r="Y1882" s="88" t="s">
        <v>19746</v>
      </c>
    </row>
    <row r="1883" spans="1:25" x14ac:dyDescent="0.3">
      <c r="A1883" s="84" t="str">
        <f t="shared" si="29"/>
        <v>aweaver</v>
      </c>
      <c r="B1883" s="88" t="s">
        <v>20278</v>
      </c>
      <c r="C1883" s="89" t="s">
        <v>20279</v>
      </c>
      <c r="D1883" s="89" t="s">
        <v>20280</v>
      </c>
      <c r="E1883" s="89" t="s">
        <v>5630</v>
      </c>
      <c r="F1883" s="88" t="s">
        <v>19171</v>
      </c>
      <c r="G1883" s="89" t="s">
        <v>19029</v>
      </c>
      <c r="H1883" s="89" t="s">
        <v>19172</v>
      </c>
      <c r="I1883" s="89" t="s">
        <v>19173</v>
      </c>
      <c r="J1883" s="88" t="s">
        <v>19189</v>
      </c>
      <c r="K1883" s="88" t="s">
        <v>19273</v>
      </c>
      <c r="L1883" s="88" t="s">
        <v>19274</v>
      </c>
      <c r="M1883" s="89" t="s">
        <v>7733</v>
      </c>
      <c r="N1883" s="89" t="s">
        <v>328</v>
      </c>
      <c r="O1883" s="90">
        <v>45816</v>
      </c>
      <c r="P1883" s="90">
        <v>45816</v>
      </c>
      <c r="Q1883" s="90">
        <v>45816</v>
      </c>
      <c r="R1883" s="89">
        <v>113</v>
      </c>
      <c r="S1883" s="89">
        <v>0</v>
      </c>
      <c r="T1883" s="89" t="s">
        <v>19193</v>
      </c>
      <c r="U1883" s="89" t="s">
        <v>20281</v>
      </c>
      <c r="W1883" s="89" t="s">
        <v>327</v>
      </c>
      <c r="X1883" s="89" t="s">
        <v>328</v>
      </c>
      <c r="Y1883" s="88" t="s">
        <v>9123</v>
      </c>
    </row>
    <row r="1884" spans="1:25" x14ac:dyDescent="0.3">
      <c r="A1884" s="84" t="str">
        <f t="shared" si="29"/>
        <v>ballen0</v>
      </c>
      <c r="B1884" s="88" t="s">
        <v>20337</v>
      </c>
      <c r="C1884" s="89" t="s">
        <v>20338</v>
      </c>
      <c r="D1884" s="89" t="s">
        <v>20339</v>
      </c>
      <c r="E1884" s="89" t="s">
        <v>5630</v>
      </c>
      <c r="F1884" s="88" t="s">
        <v>19215</v>
      </c>
      <c r="G1884" s="89" t="s">
        <v>19033</v>
      </c>
      <c r="H1884" s="89" t="s">
        <v>19172</v>
      </c>
      <c r="I1884" s="89" t="s">
        <v>19173</v>
      </c>
      <c r="J1884" s="88" t="s">
        <v>19174</v>
      </c>
      <c r="K1884" s="88" t="s">
        <v>19401</v>
      </c>
      <c r="L1884" s="88" t="s">
        <v>19764</v>
      </c>
      <c r="M1884" s="89" t="s">
        <v>8645</v>
      </c>
      <c r="N1884" s="89" t="s">
        <v>407</v>
      </c>
      <c r="O1884" s="90">
        <v>45844</v>
      </c>
      <c r="P1884" s="90">
        <v>45844</v>
      </c>
      <c r="Q1884" s="90">
        <v>45844</v>
      </c>
      <c r="R1884" s="89">
        <v>85</v>
      </c>
      <c r="S1884" s="89">
        <v>0</v>
      </c>
      <c r="T1884" s="89" t="s">
        <v>19219</v>
      </c>
      <c r="U1884" s="89" t="s">
        <v>17620</v>
      </c>
      <c r="W1884" s="89" t="s">
        <v>4915</v>
      </c>
      <c r="X1884" s="89" t="s">
        <v>407</v>
      </c>
      <c r="Y1884" s="88" t="s">
        <v>17621</v>
      </c>
    </row>
    <row r="1885" spans="1:25" x14ac:dyDescent="0.3">
      <c r="A1885" s="84" t="str">
        <f t="shared" si="29"/>
        <v>mmcneil</v>
      </c>
      <c r="B1885" s="88" t="s">
        <v>26979</v>
      </c>
      <c r="C1885" s="89" t="s">
        <v>26980</v>
      </c>
      <c r="D1885" s="89" t="s">
        <v>26981</v>
      </c>
      <c r="E1885" s="89" t="s">
        <v>5630</v>
      </c>
      <c r="F1885" s="88" t="s">
        <v>19226</v>
      </c>
      <c r="G1885" s="89" t="s">
        <v>19031</v>
      </c>
      <c r="H1885" s="89" t="s">
        <v>19227</v>
      </c>
      <c r="I1885" s="89" t="s">
        <v>19173</v>
      </c>
      <c r="J1885" s="88" t="s">
        <v>19189</v>
      </c>
      <c r="K1885" s="88" t="s">
        <v>19374</v>
      </c>
      <c r="L1885" s="88" t="s">
        <v>19492</v>
      </c>
      <c r="M1885" s="89" t="s">
        <v>19493</v>
      </c>
      <c r="N1885" s="89" t="s">
        <v>268</v>
      </c>
      <c r="O1885" s="90">
        <v>45830</v>
      </c>
      <c r="P1885" s="90">
        <v>45830</v>
      </c>
      <c r="Q1885" s="90">
        <v>45830</v>
      </c>
      <c r="R1885" s="89">
        <v>99</v>
      </c>
      <c r="S1885" s="89">
        <v>0</v>
      </c>
      <c r="T1885" s="89" t="s">
        <v>19193</v>
      </c>
      <c r="U1885" s="89" t="s">
        <v>26982</v>
      </c>
      <c r="W1885" s="89" t="s">
        <v>7955</v>
      </c>
      <c r="X1885" s="89" t="s">
        <v>268</v>
      </c>
      <c r="Y1885" s="88" t="s">
        <v>26983</v>
      </c>
    </row>
    <row r="1886" spans="1:25" x14ac:dyDescent="0.3">
      <c r="A1886" s="84" t="str">
        <f t="shared" si="29"/>
        <v>blucero</v>
      </c>
      <c r="B1886" s="88" t="s">
        <v>20640</v>
      </c>
      <c r="C1886" s="89" t="s">
        <v>20641</v>
      </c>
      <c r="D1886" s="89" t="s">
        <v>20642</v>
      </c>
      <c r="E1886" s="89" t="s">
        <v>5630</v>
      </c>
      <c r="F1886" s="88" t="s">
        <v>19215</v>
      </c>
      <c r="G1886" s="89" t="s">
        <v>19033</v>
      </c>
      <c r="H1886" s="89" t="s">
        <v>19172</v>
      </c>
      <c r="I1886" s="89" t="s">
        <v>19173</v>
      </c>
      <c r="J1886" s="88" t="s">
        <v>19189</v>
      </c>
      <c r="K1886" s="88" t="s">
        <v>19190</v>
      </c>
      <c r="L1886" s="88" t="s">
        <v>19252</v>
      </c>
      <c r="M1886" s="89" t="s">
        <v>10322</v>
      </c>
      <c r="N1886" s="89" t="s">
        <v>297</v>
      </c>
      <c r="O1886" s="90">
        <v>45844</v>
      </c>
      <c r="P1886" s="90">
        <v>45844</v>
      </c>
      <c r="Q1886" s="90">
        <v>45844</v>
      </c>
      <c r="R1886" s="89">
        <v>85</v>
      </c>
      <c r="S1886" s="89">
        <v>0</v>
      </c>
      <c r="T1886" s="89" t="s">
        <v>19219</v>
      </c>
      <c r="U1886" s="89" t="s">
        <v>20643</v>
      </c>
      <c r="W1886" s="89" t="s">
        <v>17213</v>
      </c>
      <c r="X1886" s="89" t="s">
        <v>297</v>
      </c>
      <c r="Y1886" s="88" t="s">
        <v>20644</v>
      </c>
    </row>
    <row r="1887" spans="1:25" x14ac:dyDescent="0.3">
      <c r="A1887" s="84" t="str">
        <f t="shared" si="29"/>
        <v>mgetz</v>
      </c>
      <c r="B1887" s="88" t="s">
        <v>26767</v>
      </c>
      <c r="C1887" s="89" t="s">
        <v>26768</v>
      </c>
      <c r="D1887" s="89" t="s">
        <v>26769</v>
      </c>
      <c r="E1887" s="89" t="s">
        <v>5630</v>
      </c>
      <c r="F1887" s="88" t="s">
        <v>19215</v>
      </c>
      <c r="G1887" s="89" t="s">
        <v>19033</v>
      </c>
      <c r="H1887" s="89" t="s">
        <v>19172</v>
      </c>
      <c r="I1887" s="89" t="s">
        <v>19173</v>
      </c>
      <c r="J1887" s="88" t="s">
        <v>19189</v>
      </c>
      <c r="K1887" s="88" t="s">
        <v>19273</v>
      </c>
      <c r="L1887" s="88" t="s">
        <v>19274</v>
      </c>
      <c r="M1887" s="89" t="s">
        <v>7733</v>
      </c>
      <c r="N1887" s="89" t="s">
        <v>328</v>
      </c>
      <c r="O1887" s="90">
        <v>45844</v>
      </c>
      <c r="P1887" s="90">
        <v>45844</v>
      </c>
      <c r="Q1887" s="90">
        <v>45844</v>
      </c>
      <c r="R1887" s="89">
        <v>85</v>
      </c>
      <c r="S1887" s="89">
        <v>0</v>
      </c>
      <c r="T1887" s="89" t="s">
        <v>19219</v>
      </c>
      <c r="U1887" s="89" t="s">
        <v>18540</v>
      </c>
      <c r="W1887" s="89" t="s">
        <v>685</v>
      </c>
      <c r="X1887" s="89" t="s">
        <v>328</v>
      </c>
      <c r="Y1887" s="88" t="s">
        <v>18541</v>
      </c>
    </row>
    <row r="1888" spans="1:25" x14ac:dyDescent="0.3">
      <c r="A1888" s="84" t="str">
        <f t="shared" si="29"/>
        <v>akatawa</v>
      </c>
      <c r="B1888" s="88" t="s">
        <v>19811</v>
      </c>
      <c r="C1888" s="89" t="s">
        <v>19812</v>
      </c>
      <c r="D1888" s="89" t="s">
        <v>19813</v>
      </c>
      <c r="E1888" s="89" t="s">
        <v>5630</v>
      </c>
      <c r="F1888" s="88" t="s">
        <v>19215</v>
      </c>
      <c r="G1888" s="89" t="s">
        <v>19033</v>
      </c>
      <c r="H1888" s="89" t="s">
        <v>19172</v>
      </c>
      <c r="I1888" s="89" t="s">
        <v>19173</v>
      </c>
      <c r="J1888" s="88" t="s">
        <v>19189</v>
      </c>
      <c r="K1888" s="88" t="s">
        <v>19294</v>
      </c>
      <c r="L1888" s="88" t="s">
        <v>19295</v>
      </c>
      <c r="M1888" s="89" t="s">
        <v>19296</v>
      </c>
      <c r="N1888" s="89" t="s">
        <v>541</v>
      </c>
      <c r="O1888" s="90">
        <v>45858</v>
      </c>
      <c r="P1888" s="90">
        <v>45858</v>
      </c>
      <c r="Q1888" s="90">
        <v>45858</v>
      </c>
      <c r="R1888" s="89">
        <v>71</v>
      </c>
      <c r="S1888" s="89">
        <v>0</v>
      </c>
      <c r="T1888" s="89" t="s">
        <v>19219</v>
      </c>
      <c r="U1888" s="89" t="s">
        <v>19814</v>
      </c>
      <c r="V1888" s="89" t="s">
        <v>19815</v>
      </c>
      <c r="W1888" s="89" t="s">
        <v>2054</v>
      </c>
      <c r="X1888" s="89" t="s">
        <v>328</v>
      </c>
      <c r="Y1888" s="88" t="s">
        <v>15803</v>
      </c>
    </row>
    <row r="1889" spans="1:25" x14ac:dyDescent="0.3">
      <c r="A1889" s="84" t="str">
        <f t="shared" si="29"/>
        <v>bturner</v>
      </c>
      <c r="B1889" s="88" t="s">
        <v>20861</v>
      </c>
      <c r="C1889" s="89" t="s">
        <v>20862</v>
      </c>
      <c r="D1889" s="89" t="s">
        <v>20863</v>
      </c>
      <c r="E1889" s="89" t="s">
        <v>5630</v>
      </c>
      <c r="F1889" s="88" t="s">
        <v>19171</v>
      </c>
      <c r="G1889" s="89" t="s">
        <v>19029</v>
      </c>
      <c r="H1889" s="89" t="s">
        <v>19172</v>
      </c>
      <c r="I1889" s="89" t="s">
        <v>19173</v>
      </c>
      <c r="J1889" s="88" t="s">
        <v>19189</v>
      </c>
      <c r="K1889" s="88" t="s">
        <v>19333</v>
      </c>
      <c r="L1889" s="88" t="s">
        <v>19467</v>
      </c>
      <c r="M1889" s="89" t="s">
        <v>9084</v>
      </c>
      <c r="N1889" s="89" t="s">
        <v>260</v>
      </c>
      <c r="O1889" s="90">
        <v>45865</v>
      </c>
      <c r="P1889" s="90">
        <v>45865</v>
      </c>
      <c r="Q1889" s="90">
        <v>45865</v>
      </c>
      <c r="R1889" s="89">
        <v>64</v>
      </c>
      <c r="S1889" s="89">
        <v>0</v>
      </c>
      <c r="T1889" s="89" t="s">
        <v>19219</v>
      </c>
      <c r="U1889" s="89" t="s">
        <v>20864</v>
      </c>
      <c r="W1889" s="89" t="s">
        <v>640</v>
      </c>
      <c r="X1889" s="89" t="s">
        <v>260</v>
      </c>
      <c r="Y1889" s="88" t="s">
        <v>14532</v>
      </c>
    </row>
    <row r="1890" spans="1:25" x14ac:dyDescent="0.3">
      <c r="A1890" s="84" t="str">
        <f t="shared" si="29"/>
        <v>rbalder</v>
      </c>
      <c r="B1890" s="88" t="s">
        <v>28054</v>
      </c>
      <c r="C1890" s="89" t="s">
        <v>28055</v>
      </c>
      <c r="D1890" s="89" t="s">
        <v>28056</v>
      </c>
      <c r="E1890" s="89" t="s">
        <v>5630</v>
      </c>
      <c r="F1890" s="88" t="s">
        <v>19215</v>
      </c>
      <c r="G1890" s="89" t="s">
        <v>19033</v>
      </c>
      <c r="H1890" s="89" t="s">
        <v>19172</v>
      </c>
      <c r="I1890" s="89" t="s">
        <v>19173</v>
      </c>
      <c r="J1890" s="88" t="s">
        <v>19174</v>
      </c>
      <c r="K1890" s="88" t="s">
        <v>19431</v>
      </c>
      <c r="L1890" s="88" t="s">
        <v>19432</v>
      </c>
      <c r="M1890" s="89" t="s">
        <v>6264</v>
      </c>
      <c r="N1890" s="89" t="s">
        <v>279</v>
      </c>
      <c r="O1890" s="90">
        <v>45865</v>
      </c>
      <c r="P1890" s="90">
        <v>45865</v>
      </c>
      <c r="Q1890" s="90">
        <v>45865</v>
      </c>
      <c r="R1890" s="89">
        <v>64</v>
      </c>
      <c r="S1890" s="89">
        <v>0</v>
      </c>
      <c r="T1890" s="89" t="s">
        <v>19219</v>
      </c>
      <c r="U1890" s="89" t="s">
        <v>28057</v>
      </c>
      <c r="W1890" s="89" t="s">
        <v>3520</v>
      </c>
      <c r="X1890" s="89" t="s">
        <v>279</v>
      </c>
      <c r="Y1890" s="88" t="s">
        <v>28058</v>
      </c>
    </row>
    <row r="1891" spans="1:25" x14ac:dyDescent="0.3">
      <c r="A1891" s="84" t="str">
        <f t="shared" si="29"/>
        <v>akuhn</v>
      </c>
      <c r="B1891" s="88" t="s">
        <v>19839</v>
      </c>
      <c r="C1891" s="89" t="s">
        <v>19840</v>
      </c>
      <c r="D1891" s="89" t="s">
        <v>19841</v>
      </c>
      <c r="E1891" s="89" t="s">
        <v>5630</v>
      </c>
      <c r="F1891" s="88" t="s">
        <v>19215</v>
      </c>
      <c r="G1891" s="89" t="s">
        <v>19033</v>
      </c>
      <c r="H1891" s="89" t="s">
        <v>19172</v>
      </c>
      <c r="I1891" s="89" t="s">
        <v>19173</v>
      </c>
      <c r="J1891" s="88" t="s">
        <v>19174</v>
      </c>
      <c r="K1891" s="88" t="s">
        <v>19522</v>
      </c>
      <c r="L1891" s="88" t="s">
        <v>19523</v>
      </c>
      <c r="M1891" s="89" t="s">
        <v>7156</v>
      </c>
      <c r="N1891" s="89" t="s">
        <v>773</v>
      </c>
      <c r="O1891" s="90">
        <v>45872</v>
      </c>
      <c r="P1891" s="90">
        <v>45872</v>
      </c>
      <c r="Q1891" s="90">
        <v>45872</v>
      </c>
      <c r="R1891" s="89">
        <v>57</v>
      </c>
      <c r="S1891" s="89">
        <v>0</v>
      </c>
      <c r="T1891" s="89" t="s">
        <v>19448</v>
      </c>
      <c r="U1891" s="89" t="s">
        <v>19842</v>
      </c>
      <c r="W1891" s="89" t="s">
        <v>19843</v>
      </c>
      <c r="X1891" s="89" t="s">
        <v>773</v>
      </c>
      <c r="Y1891" s="88" t="s">
        <v>19844</v>
      </c>
    </row>
    <row r="1892" spans="1:25" x14ac:dyDescent="0.3">
      <c r="A1892" s="84" t="str">
        <f t="shared" si="29"/>
        <v>dneal</v>
      </c>
      <c r="B1892" s="88" t="s">
        <v>22287</v>
      </c>
      <c r="C1892" s="89" t="s">
        <v>22288</v>
      </c>
      <c r="D1892" s="89" t="s">
        <v>22289</v>
      </c>
      <c r="E1892" s="89" t="s">
        <v>5630</v>
      </c>
      <c r="F1892" s="88" t="s">
        <v>19215</v>
      </c>
      <c r="G1892" s="89" t="s">
        <v>19033</v>
      </c>
      <c r="H1892" s="89" t="s">
        <v>19172</v>
      </c>
      <c r="I1892" s="89" t="s">
        <v>19173</v>
      </c>
      <c r="J1892" s="88" t="s">
        <v>19174</v>
      </c>
      <c r="K1892" s="88" t="s">
        <v>19401</v>
      </c>
      <c r="L1892" s="88" t="s">
        <v>19764</v>
      </c>
      <c r="M1892" s="89" t="s">
        <v>8645</v>
      </c>
      <c r="N1892" s="89" t="s">
        <v>407</v>
      </c>
      <c r="O1892" s="90">
        <v>45865</v>
      </c>
      <c r="P1892" s="90">
        <v>45865</v>
      </c>
      <c r="Q1892" s="90">
        <v>45865</v>
      </c>
      <c r="R1892" s="89">
        <v>64</v>
      </c>
      <c r="S1892" s="89">
        <v>0</v>
      </c>
      <c r="T1892" s="89" t="s">
        <v>19219</v>
      </c>
      <c r="U1892" s="89" t="s">
        <v>22290</v>
      </c>
      <c r="W1892" s="89" t="s">
        <v>359</v>
      </c>
      <c r="X1892" s="89" t="s">
        <v>983</v>
      </c>
      <c r="Y1892" s="88" t="s">
        <v>7133</v>
      </c>
    </row>
    <row r="1893" spans="1:25" x14ac:dyDescent="0.3">
      <c r="A1893" s="84" t="str">
        <f t="shared" si="29"/>
        <v>jwilson</v>
      </c>
      <c r="B1893" s="88" t="s">
        <v>25744</v>
      </c>
      <c r="C1893" s="89" t="s">
        <v>25745</v>
      </c>
      <c r="D1893" s="89" t="s">
        <v>25746</v>
      </c>
      <c r="E1893" s="89" t="s">
        <v>5630</v>
      </c>
      <c r="F1893" s="88" t="s">
        <v>19171</v>
      </c>
      <c r="G1893" s="89" t="s">
        <v>19029</v>
      </c>
      <c r="H1893" s="89" t="s">
        <v>19172</v>
      </c>
      <c r="I1893" s="89" t="s">
        <v>19173</v>
      </c>
      <c r="J1893" s="88" t="s">
        <v>19189</v>
      </c>
      <c r="K1893" s="88" t="s">
        <v>19333</v>
      </c>
      <c r="L1893" s="88" t="s">
        <v>19447</v>
      </c>
      <c r="M1893" s="89" t="s">
        <v>9382</v>
      </c>
      <c r="N1893" s="89" t="s">
        <v>366</v>
      </c>
      <c r="O1893" s="90">
        <v>45865</v>
      </c>
      <c r="P1893" s="90">
        <v>45865</v>
      </c>
      <c r="Q1893" s="90">
        <v>45865</v>
      </c>
      <c r="R1893" s="89">
        <v>64</v>
      </c>
      <c r="S1893" s="89">
        <v>0</v>
      </c>
      <c r="T1893" s="89" t="s">
        <v>19219</v>
      </c>
      <c r="U1893" s="89" t="s">
        <v>25747</v>
      </c>
      <c r="V1893" s="89" t="s">
        <v>21460</v>
      </c>
      <c r="W1893" s="89" t="s">
        <v>25748</v>
      </c>
      <c r="X1893" s="89" t="s">
        <v>366</v>
      </c>
      <c r="Y1893" s="88" t="s">
        <v>10870</v>
      </c>
    </row>
    <row r="1894" spans="1:25" x14ac:dyDescent="0.3">
      <c r="A1894" s="84" t="str">
        <f t="shared" si="29"/>
        <v>jjacobs</v>
      </c>
      <c r="B1894" s="88" t="s">
        <v>24764</v>
      </c>
      <c r="C1894" s="89" t="s">
        <v>24765</v>
      </c>
      <c r="D1894" s="89" t="s">
        <v>24766</v>
      </c>
      <c r="E1894" s="89" t="s">
        <v>5630</v>
      </c>
      <c r="F1894" s="88" t="s">
        <v>19181</v>
      </c>
      <c r="G1894" s="89" t="s">
        <v>19030</v>
      </c>
      <c r="H1894" s="89" t="s">
        <v>19172</v>
      </c>
      <c r="I1894" s="89" t="s">
        <v>19173</v>
      </c>
      <c r="J1894" s="88" t="s">
        <v>19174</v>
      </c>
      <c r="K1894" s="88" t="s">
        <v>19716</v>
      </c>
      <c r="L1894" s="88" t="s">
        <v>19717</v>
      </c>
      <c r="M1894" s="89" t="s">
        <v>5847</v>
      </c>
      <c r="N1894" s="89" t="s">
        <v>279</v>
      </c>
      <c r="O1894" s="90">
        <v>45872</v>
      </c>
      <c r="P1894" s="90">
        <v>45872</v>
      </c>
      <c r="Q1894" s="90">
        <v>45872</v>
      </c>
      <c r="R1894" s="89">
        <v>57</v>
      </c>
      <c r="S1894" s="89">
        <v>0</v>
      </c>
      <c r="T1894" s="89" t="s">
        <v>19448</v>
      </c>
      <c r="U1894" s="89" t="s">
        <v>24767</v>
      </c>
      <c r="W1894" s="89" t="s">
        <v>4137</v>
      </c>
      <c r="X1894" s="89" t="s">
        <v>279</v>
      </c>
      <c r="Y1894" s="88" t="s">
        <v>24768</v>
      </c>
    </row>
    <row r="1895" spans="1:25" x14ac:dyDescent="0.3">
      <c r="A1895" s="84" t="str">
        <f t="shared" si="29"/>
        <v>fgarci1</v>
      </c>
      <c r="B1895" s="88" t="s">
        <v>23103</v>
      </c>
      <c r="C1895" s="89" t="s">
        <v>23104</v>
      </c>
      <c r="D1895" s="89" t="s">
        <v>23105</v>
      </c>
      <c r="E1895" s="89" t="s">
        <v>5630</v>
      </c>
      <c r="F1895" s="88" t="s">
        <v>19215</v>
      </c>
      <c r="G1895" s="89" t="s">
        <v>19033</v>
      </c>
      <c r="H1895" s="89" t="s">
        <v>19172</v>
      </c>
      <c r="I1895" s="89" t="s">
        <v>19173</v>
      </c>
      <c r="J1895" s="88" t="s">
        <v>19174</v>
      </c>
      <c r="K1895" s="88" t="s">
        <v>19431</v>
      </c>
      <c r="L1895" s="88" t="s">
        <v>19432</v>
      </c>
      <c r="M1895" s="89" t="s">
        <v>6264</v>
      </c>
      <c r="N1895" s="89" t="s">
        <v>279</v>
      </c>
      <c r="O1895" s="90">
        <v>45872</v>
      </c>
      <c r="P1895" s="90">
        <v>45872</v>
      </c>
      <c r="Q1895" s="90">
        <v>45872</v>
      </c>
      <c r="R1895" s="89">
        <v>57</v>
      </c>
      <c r="S1895" s="89">
        <v>0</v>
      </c>
      <c r="T1895" s="89" t="s">
        <v>19448</v>
      </c>
      <c r="U1895" s="89" t="s">
        <v>23106</v>
      </c>
      <c r="V1895" s="89" t="s">
        <v>23107</v>
      </c>
      <c r="W1895" s="89" t="s">
        <v>4737</v>
      </c>
      <c r="X1895" s="89" t="s">
        <v>279</v>
      </c>
      <c r="Y1895" s="88" t="s">
        <v>16705</v>
      </c>
    </row>
    <row r="1896" spans="1:25" x14ac:dyDescent="0.3">
      <c r="A1896" s="84" t="str">
        <f t="shared" si="29"/>
        <v>plawson</v>
      </c>
      <c r="B1896" s="88" t="s">
        <v>27882</v>
      </c>
      <c r="C1896" s="89" t="s">
        <v>27883</v>
      </c>
      <c r="D1896" s="89" t="s">
        <v>27884</v>
      </c>
      <c r="E1896" s="89" t="s">
        <v>5630</v>
      </c>
      <c r="F1896" s="88" t="s">
        <v>19171</v>
      </c>
      <c r="G1896" s="89" t="s">
        <v>19029</v>
      </c>
      <c r="H1896" s="89" t="s">
        <v>19172</v>
      </c>
      <c r="I1896" s="89" t="s">
        <v>19173</v>
      </c>
      <c r="J1896" s="88" t="s">
        <v>19174</v>
      </c>
      <c r="K1896" s="88" t="s">
        <v>19401</v>
      </c>
      <c r="L1896" s="88" t="s">
        <v>17382</v>
      </c>
      <c r="M1896" s="89" t="s">
        <v>8645</v>
      </c>
      <c r="N1896" s="89" t="s">
        <v>407</v>
      </c>
      <c r="O1896" s="90">
        <v>45879</v>
      </c>
      <c r="P1896" s="90">
        <v>45879</v>
      </c>
      <c r="Q1896" s="90">
        <v>45879</v>
      </c>
      <c r="R1896" s="89">
        <v>50</v>
      </c>
      <c r="S1896" s="89">
        <v>0</v>
      </c>
      <c r="T1896" s="89" t="s">
        <v>19448</v>
      </c>
      <c r="U1896" s="89" t="s">
        <v>31119</v>
      </c>
      <c r="W1896" s="89" t="s">
        <v>31120</v>
      </c>
      <c r="X1896" s="89" t="s">
        <v>477</v>
      </c>
      <c r="Y1896" s="88" t="s">
        <v>31121</v>
      </c>
    </row>
    <row r="1897" spans="1:25" x14ac:dyDescent="0.3">
      <c r="A1897" s="84" t="str">
        <f t="shared" si="29"/>
        <v>hfernan</v>
      </c>
      <c r="B1897" s="88" t="s">
        <v>23643</v>
      </c>
      <c r="C1897" s="89" t="s">
        <v>23644</v>
      </c>
      <c r="D1897" s="89" t="s">
        <v>23645</v>
      </c>
      <c r="E1897" s="89" t="s">
        <v>5630</v>
      </c>
      <c r="F1897" s="88" t="s">
        <v>19181</v>
      </c>
      <c r="G1897" s="89" t="s">
        <v>19030</v>
      </c>
      <c r="H1897" s="89" t="s">
        <v>19172</v>
      </c>
      <c r="I1897" s="89" t="s">
        <v>19173</v>
      </c>
      <c r="J1897" s="88" t="s">
        <v>19189</v>
      </c>
      <c r="K1897" s="88" t="s">
        <v>19471</v>
      </c>
      <c r="L1897" s="88" t="s">
        <v>20722</v>
      </c>
      <c r="M1897" s="89" t="s">
        <v>20723</v>
      </c>
      <c r="N1897" s="89" t="s">
        <v>719</v>
      </c>
      <c r="O1897" s="90">
        <v>45886</v>
      </c>
      <c r="P1897" s="90">
        <v>45886</v>
      </c>
      <c r="Q1897" s="90">
        <v>45886</v>
      </c>
      <c r="R1897" s="89">
        <v>43</v>
      </c>
      <c r="S1897" s="89">
        <v>0</v>
      </c>
      <c r="T1897" s="89" t="s">
        <v>19448</v>
      </c>
      <c r="U1897" s="89" t="s">
        <v>23646</v>
      </c>
      <c r="W1897" s="89" t="s">
        <v>4891</v>
      </c>
      <c r="X1897" s="89" t="s">
        <v>719</v>
      </c>
      <c r="Y1897" s="88" t="s">
        <v>14597</v>
      </c>
    </row>
    <row r="1898" spans="1:25" x14ac:dyDescent="0.3">
      <c r="A1898" s="84" t="str">
        <f t="shared" si="29"/>
        <v>ddaniel</v>
      </c>
      <c r="B1898" s="88" t="s">
        <v>21834</v>
      </c>
      <c r="C1898" s="89" t="s">
        <v>21835</v>
      </c>
      <c r="D1898" s="89" t="s">
        <v>21836</v>
      </c>
      <c r="E1898" s="89" t="s">
        <v>5630</v>
      </c>
      <c r="F1898" s="88" t="s">
        <v>19181</v>
      </c>
      <c r="G1898" s="89" t="s">
        <v>19030</v>
      </c>
      <c r="H1898" s="89" t="s">
        <v>19172</v>
      </c>
      <c r="I1898" s="89" t="s">
        <v>19173</v>
      </c>
      <c r="J1898" s="88" t="s">
        <v>19189</v>
      </c>
      <c r="K1898" s="88" t="s">
        <v>19294</v>
      </c>
      <c r="L1898" s="88" t="s">
        <v>19295</v>
      </c>
      <c r="M1898" s="89" t="s">
        <v>19296</v>
      </c>
      <c r="N1898" s="89" t="s">
        <v>541</v>
      </c>
      <c r="O1898" s="90">
        <v>45893</v>
      </c>
      <c r="P1898" s="90">
        <v>45893</v>
      </c>
      <c r="Q1898" s="90">
        <v>45893</v>
      </c>
      <c r="R1898" s="89">
        <v>36</v>
      </c>
      <c r="S1898" s="89">
        <v>0</v>
      </c>
      <c r="T1898" s="89" t="s">
        <v>19448</v>
      </c>
      <c r="U1898" s="89" t="s">
        <v>21837</v>
      </c>
      <c r="W1898" s="89" t="s">
        <v>5072</v>
      </c>
      <c r="X1898" s="89" t="s">
        <v>619</v>
      </c>
      <c r="Y1898" s="88" t="s">
        <v>21838</v>
      </c>
    </row>
    <row r="1899" spans="1:25" x14ac:dyDescent="0.3">
      <c r="A1899" s="84" t="str">
        <f t="shared" si="29"/>
        <v>esamard</v>
      </c>
      <c r="B1899" s="88" t="s">
        <v>22970</v>
      </c>
      <c r="C1899" s="89" t="s">
        <v>22971</v>
      </c>
      <c r="D1899" s="89" t="s">
        <v>22972</v>
      </c>
      <c r="E1899" s="89" t="s">
        <v>5630</v>
      </c>
      <c r="F1899" s="88" t="s">
        <v>19181</v>
      </c>
      <c r="G1899" s="89" t="s">
        <v>19030</v>
      </c>
      <c r="H1899" s="89" t="s">
        <v>19172</v>
      </c>
      <c r="I1899" s="89" t="s">
        <v>19173</v>
      </c>
      <c r="J1899" s="88" t="s">
        <v>19174</v>
      </c>
      <c r="K1899" s="88" t="s">
        <v>19216</v>
      </c>
      <c r="L1899" s="88" t="s">
        <v>19237</v>
      </c>
      <c r="M1899" s="89" t="s">
        <v>19238</v>
      </c>
      <c r="N1899" s="89" t="s">
        <v>250</v>
      </c>
      <c r="O1899" s="90">
        <v>45907</v>
      </c>
      <c r="P1899" s="90">
        <v>45907</v>
      </c>
      <c r="Q1899" s="90">
        <v>45907</v>
      </c>
      <c r="R1899" s="89">
        <v>22</v>
      </c>
      <c r="S1899" s="89">
        <v>0</v>
      </c>
      <c r="T1899" s="89" t="s">
        <v>19183</v>
      </c>
      <c r="U1899" s="89" t="s">
        <v>22973</v>
      </c>
      <c r="W1899" s="89" t="s">
        <v>7471</v>
      </c>
      <c r="X1899" s="89" t="s">
        <v>250</v>
      </c>
      <c r="Y1899" s="88" t="s">
        <v>22974</v>
      </c>
    </row>
    <row r="1900" spans="1:25" x14ac:dyDescent="0.3">
      <c r="A1900" s="84" t="str">
        <f t="shared" si="29"/>
        <v>sgreen</v>
      </c>
      <c r="B1900" s="88" t="s">
        <v>29052</v>
      </c>
      <c r="C1900" s="89" t="s">
        <v>29053</v>
      </c>
      <c r="D1900" s="89" t="s">
        <v>29054</v>
      </c>
      <c r="E1900" s="89" t="s">
        <v>5630</v>
      </c>
      <c r="F1900" s="88" t="s">
        <v>19372</v>
      </c>
      <c r="G1900" s="89" t="s">
        <v>19373</v>
      </c>
      <c r="H1900" s="89" t="s">
        <v>19172</v>
      </c>
      <c r="I1900" s="89" t="s">
        <v>19173</v>
      </c>
      <c r="J1900" s="88" t="s">
        <v>19189</v>
      </c>
      <c r="K1900" s="88" t="s">
        <v>19374</v>
      </c>
      <c r="L1900" s="88" t="s">
        <v>19492</v>
      </c>
      <c r="M1900" s="89" t="s">
        <v>19493</v>
      </c>
      <c r="N1900" s="89" t="s">
        <v>268</v>
      </c>
      <c r="O1900" s="90">
        <v>45900</v>
      </c>
      <c r="P1900" s="90">
        <v>45900</v>
      </c>
      <c r="Q1900" s="90">
        <v>45900</v>
      </c>
      <c r="R1900" s="89">
        <v>29</v>
      </c>
      <c r="S1900" s="89">
        <v>0</v>
      </c>
      <c r="T1900" s="89" t="s">
        <v>19183</v>
      </c>
      <c r="U1900" s="89" t="s">
        <v>29055</v>
      </c>
      <c r="V1900" s="89" t="s">
        <v>29056</v>
      </c>
      <c r="W1900" s="89" t="s">
        <v>915</v>
      </c>
      <c r="X1900" s="89" t="s">
        <v>268</v>
      </c>
      <c r="Y1900" s="88" t="s">
        <v>17175</v>
      </c>
    </row>
    <row r="1901" spans="1:25" x14ac:dyDescent="0.3">
      <c r="A1901" s="84" t="str">
        <f t="shared" si="29"/>
        <v>tdailey</v>
      </c>
      <c r="B1901" s="88" t="s">
        <v>29535</v>
      </c>
      <c r="C1901" s="89" t="s">
        <v>29536</v>
      </c>
      <c r="D1901" s="89" t="s">
        <v>29537</v>
      </c>
      <c r="E1901" s="89" t="s">
        <v>5630</v>
      </c>
      <c r="F1901" s="88" t="s">
        <v>19181</v>
      </c>
      <c r="G1901" s="89" t="s">
        <v>19030</v>
      </c>
      <c r="H1901" s="89" t="s">
        <v>19172</v>
      </c>
      <c r="I1901" s="89" t="s">
        <v>19173</v>
      </c>
      <c r="J1901" s="88" t="s">
        <v>19189</v>
      </c>
      <c r="K1901" s="88" t="s">
        <v>19333</v>
      </c>
      <c r="L1901" s="88" t="s">
        <v>19447</v>
      </c>
      <c r="M1901" s="89" t="s">
        <v>9382</v>
      </c>
      <c r="N1901" s="89" t="s">
        <v>366</v>
      </c>
      <c r="O1901" s="90">
        <v>45907</v>
      </c>
      <c r="P1901" s="90">
        <v>45907</v>
      </c>
      <c r="Q1901" s="90">
        <v>45907</v>
      </c>
      <c r="R1901" s="89">
        <v>22</v>
      </c>
      <c r="S1901" s="89">
        <v>0</v>
      </c>
      <c r="T1901" s="89" t="s">
        <v>19183</v>
      </c>
      <c r="U1901" s="89" t="s">
        <v>29538</v>
      </c>
      <c r="W1901" s="89" t="s">
        <v>3739</v>
      </c>
      <c r="X1901" s="89" t="s">
        <v>366</v>
      </c>
      <c r="Y1901" s="88" t="s">
        <v>29539</v>
      </c>
    </row>
    <row r="1902" spans="1:25" x14ac:dyDescent="0.3">
      <c r="A1902" s="84" t="str">
        <f t="shared" si="29"/>
        <v>nbyers</v>
      </c>
      <c r="B1902" s="88" t="s">
        <v>27448</v>
      </c>
      <c r="C1902" s="89" t="s">
        <v>27449</v>
      </c>
      <c r="D1902" s="89" t="s">
        <v>27450</v>
      </c>
      <c r="E1902" s="89" t="s">
        <v>5630</v>
      </c>
      <c r="F1902" s="88" t="s">
        <v>19272</v>
      </c>
      <c r="G1902" s="89" t="s">
        <v>19048</v>
      </c>
      <c r="H1902" s="89" t="s">
        <v>19227</v>
      </c>
      <c r="I1902" s="89" t="s">
        <v>19173</v>
      </c>
      <c r="J1902" s="88" t="s">
        <v>19189</v>
      </c>
      <c r="K1902" s="88" t="s">
        <v>19190</v>
      </c>
      <c r="L1902" s="88" t="s">
        <v>19191</v>
      </c>
      <c r="M1902" s="89" t="s">
        <v>19192</v>
      </c>
      <c r="N1902" s="89" t="s">
        <v>297</v>
      </c>
      <c r="O1902" s="90">
        <v>45914</v>
      </c>
      <c r="P1902" s="90">
        <v>45914</v>
      </c>
      <c r="Q1902" s="90">
        <v>45914</v>
      </c>
      <c r="R1902" s="89">
        <v>15</v>
      </c>
      <c r="S1902" s="89">
        <v>0</v>
      </c>
      <c r="T1902" s="89" t="s">
        <v>19183</v>
      </c>
      <c r="U1902" s="89" t="s">
        <v>31122</v>
      </c>
      <c r="W1902" s="89" t="s">
        <v>782</v>
      </c>
      <c r="X1902" s="89" t="s">
        <v>297</v>
      </c>
      <c r="Y1902" s="88" t="s">
        <v>31123</v>
      </c>
    </row>
    <row r="1903" spans="1:25" x14ac:dyDescent="0.3">
      <c r="A1903" s="84" t="str">
        <f t="shared" si="29"/>
        <v>tbroomh</v>
      </c>
      <c r="B1903" s="88" t="s">
        <v>29488</v>
      </c>
      <c r="C1903" s="89" t="s">
        <v>29489</v>
      </c>
      <c r="D1903" s="89" t="s">
        <v>29490</v>
      </c>
      <c r="E1903" s="89" t="s">
        <v>5630</v>
      </c>
      <c r="F1903" s="88" t="s">
        <v>19181</v>
      </c>
      <c r="G1903" s="89" t="s">
        <v>19030</v>
      </c>
      <c r="H1903" s="89" t="s">
        <v>19172</v>
      </c>
      <c r="I1903" s="89" t="s">
        <v>19173</v>
      </c>
      <c r="J1903" s="88" t="s">
        <v>19189</v>
      </c>
      <c r="K1903" s="88" t="s">
        <v>19345</v>
      </c>
      <c r="L1903" s="88" t="s">
        <v>19837</v>
      </c>
      <c r="M1903" s="89" t="s">
        <v>6275</v>
      </c>
      <c r="N1903" s="89" t="s">
        <v>318</v>
      </c>
      <c r="O1903" s="90">
        <v>45914</v>
      </c>
      <c r="P1903" s="90">
        <v>45914</v>
      </c>
      <c r="Q1903" s="90">
        <v>45914</v>
      </c>
      <c r="R1903" s="89">
        <v>15</v>
      </c>
      <c r="S1903" s="89">
        <v>0</v>
      </c>
      <c r="T1903" s="89" t="s">
        <v>19183</v>
      </c>
      <c r="U1903" s="89" t="s">
        <v>29491</v>
      </c>
      <c r="W1903" s="89" t="s">
        <v>1977</v>
      </c>
      <c r="X1903" s="89" t="s">
        <v>318</v>
      </c>
      <c r="Y1903" s="88" t="s">
        <v>4398</v>
      </c>
    </row>
    <row r="1904" spans="1:25" x14ac:dyDescent="0.3">
      <c r="A1904" s="84" t="str">
        <f t="shared" si="29"/>
        <v>aholme1</v>
      </c>
      <c r="B1904" s="88" t="s">
        <v>19747</v>
      </c>
      <c r="C1904" s="89" t="s">
        <v>19748</v>
      </c>
      <c r="D1904" s="89" t="s">
        <v>19749</v>
      </c>
      <c r="E1904" s="89" t="s">
        <v>5630</v>
      </c>
      <c r="F1904" s="88" t="s">
        <v>19226</v>
      </c>
      <c r="G1904" s="89" t="s">
        <v>19031</v>
      </c>
      <c r="H1904" s="89" t="s">
        <v>19227</v>
      </c>
      <c r="I1904" s="89" t="s">
        <v>19173</v>
      </c>
      <c r="J1904" s="88" t="s">
        <v>19189</v>
      </c>
      <c r="K1904" s="88" t="s">
        <v>19374</v>
      </c>
      <c r="L1904" s="88" t="s">
        <v>19375</v>
      </c>
      <c r="M1904" s="89" t="s">
        <v>19376</v>
      </c>
      <c r="N1904" s="89" t="s">
        <v>575</v>
      </c>
      <c r="O1904" s="90">
        <v>33733</v>
      </c>
      <c r="P1904" s="90">
        <v>45837</v>
      </c>
      <c r="Q1904" s="90">
        <v>45837</v>
      </c>
      <c r="R1904" s="89">
        <v>92</v>
      </c>
      <c r="S1904" s="89">
        <v>0</v>
      </c>
      <c r="T1904" s="89" t="s">
        <v>19193</v>
      </c>
      <c r="U1904" s="89" t="s">
        <v>19750</v>
      </c>
      <c r="V1904" s="89">
        <v>7301</v>
      </c>
      <c r="W1904" s="89" t="s">
        <v>4112</v>
      </c>
      <c r="X1904" s="89" t="s">
        <v>575</v>
      </c>
      <c r="Y1904" s="88" t="s">
        <v>19751</v>
      </c>
    </row>
    <row r="1905" spans="1:25" x14ac:dyDescent="0.3">
      <c r="A1905" s="84" t="str">
        <f t="shared" si="29"/>
        <v>rculley</v>
      </c>
      <c r="B1905" s="88" t="s">
        <v>28159</v>
      </c>
      <c r="C1905" s="89" t="s">
        <v>28160</v>
      </c>
      <c r="D1905" s="89" t="s">
        <v>28161</v>
      </c>
      <c r="E1905" s="89" t="s">
        <v>5630</v>
      </c>
      <c r="F1905" s="88" t="s">
        <v>19171</v>
      </c>
      <c r="G1905" s="89" t="s">
        <v>19029</v>
      </c>
      <c r="H1905" s="89" t="s">
        <v>19172</v>
      </c>
      <c r="I1905" s="89" t="s">
        <v>19173</v>
      </c>
      <c r="J1905" s="88" t="s">
        <v>19189</v>
      </c>
      <c r="K1905" s="88" t="s">
        <v>19273</v>
      </c>
      <c r="L1905" s="88" t="s">
        <v>19274</v>
      </c>
      <c r="M1905" s="89" t="s">
        <v>7733</v>
      </c>
      <c r="N1905" s="89" t="s">
        <v>328</v>
      </c>
      <c r="O1905" s="90">
        <v>36483</v>
      </c>
      <c r="P1905" s="90">
        <v>44966</v>
      </c>
      <c r="Q1905" s="90">
        <v>44966</v>
      </c>
      <c r="R1905" s="89">
        <v>963</v>
      </c>
      <c r="S1905" s="89">
        <v>2</v>
      </c>
      <c r="T1905" s="89" t="s">
        <v>19209</v>
      </c>
      <c r="U1905" s="89" t="s">
        <v>9181</v>
      </c>
      <c r="W1905" s="89" t="s">
        <v>9182</v>
      </c>
      <c r="X1905" s="89" t="s">
        <v>416</v>
      </c>
      <c r="Y1905" s="88" t="s">
        <v>9183</v>
      </c>
    </row>
    <row r="1906" spans="1:25" x14ac:dyDescent="0.3">
      <c r="A1906" s="84" t="str">
        <f t="shared" si="29"/>
        <v>abland</v>
      </c>
      <c r="B1906" s="88" t="s">
        <v>19369</v>
      </c>
      <c r="C1906" s="89" t="s">
        <v>19370</v>
      </c>
      <c r="D1906" s="89" t="s">
        <v>19371</v>
      </c>
      <c r="E1906" s="89" t="s">
        <v>5630</v>
      </c>
      <c r="F1906" s="88" t="s">
        <v>19372</v>
      </c>
      <c r="G1906" s="89" t="s">
        <v>19373</v>
      </c>
      <c r="H1906" s="89" t="s">
        <v>19172</v>
      </c>
      <c r="I1906" s="89" t="s">
        <v>19173</v>
      </c>
      <c r="J1906" s="88" t="s">
        <v>19189</v>
      </c>
      <c r="K1906" s="88" t="s">
        <v>19374</v>
      </c>
      <c r="L1906" s="88" t="s">
        <v>19375</v>
      </c>
      <c r="M1906" s="89" t="s">
        <v>19376</v>
      </c>
      <c r="N1906" s="89" t="s">
        <v>575</v>
      </c>
      <c r="O1906" s="90">
        <v>39032</v>
      </c>
      <c r="P1906" s="90">
        <v>45851</v>
      </c>
      <c r="Q1906" s="90">
        <v>45851</v>
      </c>
      <c r="R1906" s="89">
        <v>78</v>
      </c>
      <c r="S1906" s="89">
        <v>0</v>
      </c>
      <c r="T1906" s="89" t="s">
        <v>19219</v>
      </c>
      <c r="U1906" s="89" t="s">
        <v>19377</v>
      </c>
      <c r="W1906" s="89" t="s">
        <v>19378</v>
      </c>
      <c r="X1906" s="89" t="s">
        <v>575</v>
      </c>
      <c r="Y1906" s="88" t="s">
        <v>7682</v>
      </c>
    </row>
    <row r="1907" spans="1:25" x14ac:dyDescent="0.3">
      <c r="A1907" s="84" t="str">
        <f t="shared" si="29"/>
        <v>mswann</v>
      </c>
      <c r="B1907" s="88" t="s">
        <v>27286</v>
      </c>
      <c r="C1907" s="89" t="s">
        <v>27287</v>
      </c>
      <c r="D1907" s="89" t="s">
        <v>27288</v>
      </c>
      <c r="E1907" s="89" t="s">
        <v>19170</v>
      </c>
      <c r="F1907" s="88" t="s">
        <v>19181</v>
      </c>
      <c r="G1907" s="89" t="s">
        <v>19030</v>
      </c>
      <c r="H1907" s="89" t="s">
        <v>19172</v>
      </c>
      <c r="I1907" s="89" t="s">
        <v>19173</v>
      </c>
      <c r="J1907" s="88" t="s">
        <v>19189</v>
      </c>
      <c r="K1907" s="88" t="s">
        <v>19345</v>
      </c>
      <c r="L1907" s="88" t="s">
        <v>19551</v>
      </c>
      <c r="M1907" s="89" t="s">
        <v>19552</v>
      </c>
      <c r="N1907" s="89" t="s">
        <v>318</v>
      </c>
      <c r="O1907" s="90">
        <v>39051</v>
      </c>
      <c r="P1907" s="90">
        <v>45830</v>
      </c>
      <c r="Q1907" s="90">
        <v>45830</v>
      </c>
      <c r="R1907" s="89">
        <v>99</v>
      </c>
      <c r="S1907" s="89">
        <v>0</v>
      </c>
      <c r="T1907" s="89" t="s">
        <v>19193</v>
      </c>
      <c r="U1907" s="89" t="s">
        <v>27289</v>
      </c>
      <c r="W1907" s="89" t="s">
        <v>27290</v>
      </c>
      <c r="X1907" s="89" t="s">
        <v>318</v>
      </c>
      <c r="Y1907" s="88" t="s">
        <v>27291</v>
      </c>
    </row>
    <row r="1908" spans="1:25" x14ac:dyDescent="0.3">
      <c r="A1908" s="84" t="str">
        <f t="shared" si="29"/>
        <v>rcrosth</v>
      </c>
      <c r="B1908" s="88" t="s">
        <v>28154</v>
      </c>
      <c r="C1908" s="89" t="s">
        <v>28155</v>
      </c>
      <c r="D1908" s="89" t="s">
        <v>28156</v>
      </c>
      <c r="E1908" s="89" t="s">
        <v>5630</v>
      </c>
      <c r="F1908" s="88" t="s">
        <v>19171</v>
      </c>
      <c r="G1908" s="89" t="s">
        <v>19029</v>
      </c>
      <c r="H1908" s="89" t="s">
        <v>19172</v>
      </c>
      <c r="I1908" s="89" t="s">
        <v>19173</v>
      </c>
      <c r="J1908" s="88" t="s">
        <v>19189</v>
      </c>
      <c r="K1908" s="88" t="s">
        <v>19415</v>
      </c>
      <c r="L1908" s="88" t="s">
        <v>6684</v>
      </c>
      <c r="M1908" s="89" t="s">
        <v>19416</v>
      </c>
      <c r="N1908" s="89" t="s">
        <v>318</v>
      </c>
      <c r="O1908" s="90">
        <v>24481</v>
      </c>
      <c r="P1908" s="90">
        <v>43220</v>
      </c>
      <c r="Q1908" s="90">
        <v>43220</v>
      </c>
      <c r="R1908" s="89">
        <v>2709</v>
      </c>
      <c r="S1908" s="89">
        <v>7</v>
      </c>
      <c r="T1908" s="89" t="s">
        <v>19247</v>
      </c>
      <c r="U1908" s="89" t="s">
        <v>28157</v>
      </c>
      <c r="W1908" s="89" t="s">
        <v>28158</v>
      </c>
      <c r="X1908" s="89" t="s">
        <v>318</v>
      </c>
      <c r="Y1908" s="88" t="s">
        <v>18835</v>
      </c>
    </row>
    <row r="1909" spans="1:25" x14ac:dyDescent="0.3">
      <c r="A1909" s="84" t="str">
        <f t="shared" si="29"/>
        <v>ABRANTL</v>
      </c>
      <c r="B1909" s="88" t="s">
        <v>19384</v>
      </c>
      <c r="C1909" s="89" t="s">
        <v>19385</v>
      </c>
      <c r="D1909" s="89" t="s">
        <v>4204</v>
      </c>
      <c r="E1909" s="89" t="s">
        <v>5630</v>
      </c>
      <c r="F1909" s="88" t="s">
        <v>19386</v>
      </c>
      <c r="G1909" s="89" t="s">
        <v>19387</v>
      </c>
      <c r="H1909" s="89" t="s">
        <v>19172</v>
      </c>
      <c r="I1909" s="89" t="s">
        <v>19173</v>
      </c>
      <c r="J1909" s="88" t="s">
        <v>19189</v>
      </c>
      <c r="K1909" s="88" t="s">
        <v>19374</v>
      </c>
      <c r="L1909" s="88" t="s">
        <v>19375</v>
      </c>
      <c r="M1909" s="89" t="s">
        <v>19376</v>
      </c>
      <c r="N1909" s="89" t="s">
        <v>575</v>
      </c>
      <c r="O1909" s="90">
        <v>26742</v>
      </c>
      <c r="P1909" s="90">
        <v>26742</v>
      </c>
      <c r="Q1909" s="90">
        <v>26742</v>
      </c>
      <c r="R1909" s="89">
        <v>19187</v>
      </c>
      <c r="S1909" s="89">
        <v>52</v>
      </c>
      <c r="T1909" s="89" t="s">
        <v>19261</v>
      </c>
      <c r="U1909" s="89" t="s">
        <v>14798</v>
      </c>
      <c r="W1909" s="89" t="s">
        <v>5353</v>
      </c>
      <c r="X1909" s="89" t="s">
        <v>575</v>
      </c>
      <c r="Y1909" s="88" t="s">
        <v>14800</v>
      </c>
    </row>
    <row r="1910" spans="1:25" x14ac:dyDescent="0.3">
      <c r="A1910" s="84" t="str">
        <f t="shared" si="29"/>
        <v>KMOOR26</v>
      </c>
      <c r="B1910" s="88" t="s">
        <v>25981</v>
      </c>
      <c r="C1910" s="89" t="s">
        <v>25982</v>
      </c>
      <c r="D1910" s="89" t="s">
        <v>25983</v>
      </c>
      <c r="E1910" s="89" t="s">
        <v>19170</v>
      </c>
      <c r="F1910" s="88" t="s">
        <v>19181</v>
      </c>
      <c r="G1910" s="89" t="s">
        <v>19030</v>
      </c>
      <c r="H1910" s="89" t="s">
        <v>19172</v>
      </c>
      <c r="I1910" s="89" t="s">
        <v>19173</v>
      </c>
      <c r="J1910" s="88" t="s">
        <v>19189</v>
      </c>
      <c r="K1910" s="88" t="s">
        <v>19471</v>
      </c>
      <c r="L1910" s="88" t="s">
        <v>20722</v>
      </c>
      <c r="M1910" s="89" t="s">
        <v>20723</v>
      </c>
      <c r="N1910" s="89" t="s">
        <v>719</v>
      </c>
      <c r="O1910" s="90">
        <v>26938</v>
      </c>
      <c r="P1910" s="90">
        <v>26938</v>
      </c>
      <c r="Q1910" s="90">
        <v>26938</v>
      </c>
      <c r="R1910" s="89">
        <v>18991</v>
      </c>
      <c r="S1910" s="89">
        <v>52</v>
      </c>
      <c r="T1910" s="89" t="s">
        <v>19261</v>
      </c>
      <c r="U1910" s="89" t="s">
        <v>25984</v>
      </c>
      <c r="W1910" s="89" t="s">
        <v>16182</v>
      </c>
      <c r="X1910" s="89" t="s">
        <v>719</v>
      </c>
      <c r="Y1910" s="88" t="s">
        <v>25985</v>
      </c>
    </row>
    <row r="1911" spans="1:25" x14ac:dyDescent="0.3">
      <c r="A1911" s="84" t="str">
        <f t="shared" si="29"/>
        <v>KGOOD1</v>
      </c>
      <c r="B1911" s="88" t="s">
        <v>25877</v>
      </c>
      <c r="C1911" s="89" t="s">
        <v>25878</v>
      </c>
      <c r="D1911" s="89" t="s">
        <v>13567</v>
      </c>
      <c r="E1911" s="89" t="s">
        <v>5630</v>
      </c>
      <c r="F1911" s="88" t="s">
        <v>19181</v>
      </c>
      <c r="G1911" s="89" t="s">
        <v>19030</v>
      </c>
      <c r="H1911" s="89" t="s">
        <v>19172</v>
      </c>
      <c r="I1911" s="89" t="s">
        <v>19173</v>
      </c>
      <c r="J1911" s="88" t="s">
        <v>19189</v>
      </c>
      <c r="K1911" s="88" t="s">
        <v>19190</v>
      </c>
      <c r="L1911" s="88" t="s">
        <v>19191</v>
      </c>
      <c r="M1911" s="89" t="s">
        <v>19192</v>
      </c>
      <c r="N1911" s="89" t="s">
        <v>297</v>
      </c>
      <c r="O1911" s="90">
        <v>28210</v>
      </c>
      <c r="P1911" s="90">
        <v>28210</v>
      </c>
      <c r="Q1911" s="90">
        <v>28210</v>
      </c>
      <c r="R1911" s="89">
        <v>17719</v>
      </c>
      <c r="S1911" s="89">
        <v>48</v>
      </c>
      <c r="T1911" s="89" t="s">
        <v>19261</v>
      </c>
      <c r="U1911" s="89" t="s">
        <v>25879</v>
      </c>
      <c r="W1911" s="89" t="s">
        <v>21073</v>
      </c>
      <c r="X1911" s="89" t="s">
        <v>297</v>
      </c>
      <c r="Y1911" s="88" t="s">
        <v>13571</v>
      </c>
    </row>
    <row r="1912" spans="1:25" x14ac:dyDescent="0.3">
      <c r="A1912" s="84" t="str">
        <f t="shared" si="29"/>
        <v>CEDWAR1</v>
      </c>
      <c r="B1912" s="88" t="s">
        <v>21066</v>
      </c>
      <c r="C1912" s="89" t="s">
        <v>21067</v>
      </c>
      <c r="D1912" s="89" t="s">
        <v>17422</v>
      </c>
      <c r="E1912" s="89" t="s">
        <v>5630</v>
      </c>
      <c r="F1912" s="88" t="s">
        <v>20261</v>
      </c>
      <c r="G1912" s="89" t="s">
        <v>19039</v>
      </c>
      <c r="H1912" s="89" t="s">
        <v>19172</v>
      </c>
      <c r="I1912" s="89" t="s">
        <v>19173</v>
      </c>
      <c r="J1912" s="88" t="s">
        <v>19189</v>
      </c>
      <c r="K1912" s="88" t="s">
        <v>19200</v>
      </c>
      <c r="L1912" s="88" t="s">
        <v>19200</v>
      </c>
      <c r="M1912" s="89" t="s">
        <v>19396</v>
      </c>
      <c r="N1912" s="89" t="s">
        <v>752</v>
      </c>
      <c r="O1912" s="90">
        <v>28689</v>
      </c>
      <c r="P1912" s="90">
        <v>28689</v>
      </c>
      <c r="Q1912" s="90">
        <v>28689</v>
      </c>
      <c r="R1912" s="89">
        <v>17240</v>
      </c>
      <c r="S1912" s="89">
        <v>47</v>
      </c>
      <c r="T1912" s="89" t="s">
        <v>19261</v>
      </c>
      <c r="U1912" s="89" t="s">
        <v>21068</v>
      </c>
      <c r="W1912" s="89" t="s">
        <v>1649</v>
      </c>
      <c r="X1912" s="89" t="s">
        <v>752</v>
      </c>
      <c r="Y1912" s="88" t="s">
        <v>7752</v>
      </c>
    </row>
    <row r="1913" spans="1:25" x14ac:dyDescent="0.3">
      <c r="A1913" s="84" t="str">
        <f t="shared" si="29"/>
        <v>KLEWIS7</v>
      </c>
      <c r="B1913" s="88" t="s">
        <v>25945</v>
      </c>
      <c r="C1913" s="89" t="s">
        <v>25946</v>
      </c>
      <c r="D1913" s="89" t="s">
        <v>8817</v>
      </c>
      <c r="E1913" s="89" t="s">
        <v>5630</v>
      </c>
      <c r="F1913" s="88" t="s">
        <v>19171</v>
      </c>
      <c r="G1913" s="89" t="s">
        <v>19029</v>
      </c>
      <c r="H1913" s="89" t="s">
        <v>19172</v>
      </c>
      <c r="I1913" s="89" t="s">
        <v>19173</v>
      </c>
      <c r="J1913" s="88" t="s">
        <v>19189</v>
      </c>
      <c r="K1913" s="88" t="s">
        <v>19333</v>
      </c>
      <c r="L1913" s="88" t="s">
        <v>19447</v>
      </c>
      <c r="M1913" s="89" t="s">
        <v>9382</v>
      </c>
      <c r="N1913" s="89" t="s">
        <v>366</v>
      </c>
      <c r="O1913" s="90">
        <v>28716</v>
      </c>
      <c r="P1913" s="90">
        <v>28716</v>
      </c>
      <c r="Q1913" s="90">
        <v>28716</v>
      </c>
      <c r="R1913" s="89">
        <v>17213</v>
      </c>
      <c r="S1913" s="89">
        <v>47</v>
      </c>
      <c r="T1913" s="89" t="s">
        <v>19261</v>
      </c>
      <c r="U1913" s="89" t="s">
        <v>25947</v>
      </c>
      <c r="W1913" s="89" t="s">
        <v>8820</v>
      </c>
      <c r="X1913" s="89" t="s">
        <v>773</v>
      </c>
      <c r="Y1913" s="88" t="s">
        <v>6636</v>
      </c>
    </row>
    <row r="1914" spans="1:25" x14ac:dyDescent="0.3">
      <c r="A1914" s="84" t="str">
        <f t="shared" si="29"/>
        <v>DBAY1</v>
      </c>
      <c r="B1914" s="88" t="s">
        <v>21718</v>
      </c>
      <c r="C1914" s="89" t="s">
        <v>21719</v>
      </c>
      <c r="D1914" s="89" t="s">
        <v>16069</v>
      </c>
      <c r="E1914" s="89" t="s">
        <v>5630</v>
      </c>
      <c r="F1914" s="88" t="s">
        <v>20211</v>
      </c>
      <c r="G1914" s="89" t="s">
        <v>19040</v>
      </c>
      <c r="H1914" s="89" t="s">
        <v>19172</v>
      </c>
      <c r="I1914" s="89" t="s">
        <v>19173</v>
      </c>
      <c r="J1914" s="88" t="s">
        <v>19189</v>
      </c>
      <c r="K1914" s="88" t="s">
        <v>20742</v>
      </c>
      <c r="L1914" s="88" t="s">
        <v>20742</v>
      </c>
      <c r="M1914" s="89" t="s">
        <v>21720</v>
      </c>
      <c r="N1914" s="89" t="s">
        <v>435</v>
      </c>
      <c r="O1914" s="90">
        <v>28947</v>
      </c>
      <c r="P1914" s="90">
        <v>28947</v>
      </c>
      <c r="Q1914" s="90">
        <v>28947</v>
      </c>
      <c r="R1914" s="89">
        <v>16982</v>
      </c>
      <c r="S1914" s="89">
        <v>46</v>
      </c>
      <c r="T1914" s="89" t="s">
        <v>19261</v>
      </c>
      <c r="U1914" s="89" t="s">
        <v>21721</v>
      </c>
      <c r="W1914" s="89" t="s">
        <v>21722</v>
      </c>
      <c r="X1914" s="89" t="s">
        <v>435</v>
      </c>
      <c r="Y1914" s="88" t="s">
        <v>21723</v>
      </c>
    </row>
    <row r="1915" spans="1:25" x14ac:dyDescent="0.3">
      <c r="A1915" s="84" t="str">
        <f t="shared" si="29"/>
        <v>TPENNE</v>
      </c>
      <c r="B1915" s="88" t="s">
        <v>29761</v>
      </c>
      <c r="C1915" s="89" t="s">
        <v>29762</v>
      </c>
      <c r="D1915" s="89" t="s">
        <v>4786</v>
      </c>
      <c r="E1915" s="89" t="s">
        <v>5630</v>
      </c>
      <c r="F1915" s="88" t="s">
        <v>19171</v>
      </c>
      <c r="G1915" s="89" t="s">
        <v>19029</v>
      </c>
      <c r="H1915" s="89" t="s">
        <v>19172</v>
      </c>
      <c r="I1915" s="89" t="s">
        <v>19173</v>
      </c>
      <c r="J1915" s="88" t="s">
        <v>19174</v>
      </c>
      <c r="K1915" s="88" t="s">
        <v>19258</v>
      </c>
      <c r="L1915" s="88" t="s">
        <v>19259</v>
      </c>
      <c r="M1915" s="89" t="s">
        <v>19260</v>
      </c>
      <c r="N1915" s="89" t="s">
        <v>279</v>
      </c>
      <c r="O1915" s="90">
        <v>29019</v>
      </c>
      <c r="P1915" s="90">
        <v>29019</v>
      </c>
      <c r="Q1915" s="90">
        <v>29019</v>
      </c>
      <c r="R1915" s="89">
        <v>16910</v>
      </c>
      <c r="S1915" s="89">
        <v>46</v>
      </c>
      <c r="T1915" s="89" t="s">
        <v>19261</v>
      </c>
      <c r="U1915" s="89" t="s">
        <v>29763</v>
      </c>
      <c r="W1915" s="89" t="s">
        <v>4787</v>
      </c>
      <c r="X1915" s="89" t="s">
        <v>279</v>
      </c>
      <c r="Y1915" s="88" t="s">
        <v>18313</v>
      </c>
    </row>
    <row r="1916" spans="1:25" x14ac:dyDescent="0.3">
      <c r="A1916" s="84" t="str">
        <f t="shared" si="29"/>
        <v>TSPERO</v>
      </c>
      <c r="B1916" s="88" t="s">
        <v>29861</v>
      </c>
      <c r="C1916" s="89" t="s">
        <v>29862</v>
      </c>
      <c r="D1916" s="89" t="s">
        <v>29863</v>
      </c>
      <c r="E1916" s="89" t="s">
        <v>19715</v>
      </c>
      <c r="F1916" s="88" t="s">
        <v>19171</v>
      </c>
      <c r="G1916" s="89" t="s">
        <v>19029</v>
      </c>
      <c r="H1916" s="89" t="s">
        <v>19172</v>
      </c>
      <c r="I1916" s="89" t="s">
        <v>19173</v>
      </c>
      <c r="J1916" s="88" t="s">
        <v>19189</v>
      </c>
      <c r="K1916" s="88" t="s">
        <v>19190</v>
      </c>
      <c r="L1916" s="88" t="s">
        <v>19191</v>
      </c>
      <c r="M1916" s="89" t="s">
        <v>19192</v>
      </c>
      <c r="N1916" s="89" t="s">
        <v>297</v>
      </c>
      <c r="O1916" s="90">
        <v>29998</v>
      </c>
      <c r="P1916" s="90">
        <v>29998</v>
      </c>
      <c r="Q1916" s="90">
        <v>29998</v>
      </c>
      <c r="R1916" s="89">
        <v>15931</v>
      </c>
      <c r="S1916" s="89">
        <v>43</v>
      </c>
      <c r="T1916" s="89" t="s">
        <v>19261</v>
      </c>
      <c r="U1916" s="89" t="s">
        <v>29864</v>
      </c>
      <c r="W1916" s="89" t="s">
        <v>29865</v>
      </c>
      <c r="X1916" s="89" t="s">
        <v>297</v>
      </c>
      <c r="Y1916" s="88" t="s">
        <v>29866</v>
      </c>
    </row>
    <row r="1917" spans="1:25" x14ac:dyDescent="0.3">
      <c r="A1917" s="84" t="str">
        <f t="shared" si="29"/>
        <v>JFLETCH</v>
      </c>
      <c r="B1917" s="88" t="s">
        <v>24478</v>
      </c>
      <c r="C1917" s="89" t="s">
        <v>24479</v>
      </c>
      <c r="D1917" s="89" t="s">
        <v>851</v>
      </c>
      <c r="E1917" s="89" t="s">
        <v>5630</v>
      </c>
      <c r="F1917" s="88" t="s">
        <v>19181</v>
      </c>
      <c r="G1917" s="89" t="s">
        <v>19030</v>
      </c>
      <c r="H1917" s="89" t="s">
        <v>19172</v>
      </c>
      <c r="I1917" s="89" t="s">
        <v>19173</v>
      </c>
      <c r="J1917" s="88" t="s">
        <v>19189</v>
      </c>
      <c r="K1917" s="88" t="s">
        <v>19190</v>
      </c>
      <c r="L1917" s="88" t="s">
        <v>19191</v>
      </c>
      <c r="M1917" s="89" t="s">
        <v>19192</v>
      </c>
      <c r="N1917" s="89" t="s">
        <v>297</v>
      </c>
      <c r="O1917" s="90">
        <v>30426</v>
      </c>
      <c r="P1917" s="90">
        <v>30426</v>
      </c>
      <c r="Q1917" s="90">
        <v>30426</v>
      </c>
      <c r="R1917" s="89">
        <v>15503</v>
      </c>
      <c r="S1917" s="89">
        <v>42</v>
      </c>
      <c r="T1917" s="89" t="s">
        <v>19261</v>
      </c>
      <c r="U1917" s="89" t="s">
        <v>24480</v>
      </c>
      <c r="W1917" s="89" t="s">
        <v>3999</v>
      </c>
      <c r="X1917" s="89" t="s">
        <v>297</v>
      </c>
      <c r="Y1917" s="88" t="s">
        <v>8083</v>
      </c>
    </row>
    <row r="1918" spans="1:25" x14ac:dyDescent="0.3">
      <c r="A1918" s="84" t="str">
        <f t="shared" si="29"/>
        <v>GWALKE4</v>
      </c>
      <c r="B1918" s="88" t="s">
        <v>23552</v>
      </c>
      <c r="C1918" s="89" t="s">
        <v>23553</v>
      </c>
      <c r="D1918" s="89" t="s">
        <v>19093</v>
      </c>
      <c r="E1918" s="89" t="s">
        <v>19036</v>
      </c>
      <c r="F1918" s="88" t="s">
        <v>19395</v>
      </c>
      <c r="G1918" s="89" t="s">
        <v>19030</v>
      </c>
      <c r="H1918" s="89" t="s">
        <v>19172</v>
      </c>
      <c r="I1918" s="89" t="s">
        <v>19173</v>
      </c>
      <c r="J1918" s="88" t="s">
        <v>19189</v>
      </c>
      <c r="K1918" s="88" t="s">
        <v>20742</v>
      </c>
      <c r="L1918" s="88" t="s">
        <v>20742</v>
      </c>
      <c r="M1918" s="89" t="s">
        <v>21720</v>
      </c>
      <c r="N1918" s="89" t="s">
        <v>435</v>
      </c>
      <c r="O1918" s="90">
        <v>30789</v>
      </c>
      <c r="P1918" s="90">
        <v>30789</v>
      </c>
      <c r="Q1918" s="90">
        <v>30789</v>
      </c>
      <c r="R1918" s="89">
        <v>15140</v>
      </c>
      <c r="S1918" s="89">
        <v>41</v>
      </c>
      <c r="T1918" s="89" t="s">
        <v>19261</v>
      </c>
      <c r="U1918" s="89" t="s">
        <v>23554</v>
      </c>
      <c r="W1918" s="89" t="s">
        <v>23555</v>
      </c>
      <c r="X1918" s="89" t="s">
        <v>435</v>
      </c>
      <c r="Y1918" s="88" t="s">
        <v>23556</v>
      </c>
    </row>
    <row r="1919" spans="1:25" x14ac:dyDescent="0.3">
      <c r="A1919" s="84" t="str">
        <f t="shared" si="29"/>
        <v>HLEWIS7</v>
      </c>
      <c r="B1919" s="88" t="s">
        <v>23729</v>
      </c>
      <c r="C1919" s="89" t="s">
        <v>23730</v>
      </c>
      <c r="D1919" s="89" t="s">
        <v>6312</v>
      </c>
      <c r="E1919" s="89" t="s">
        <v>5630</v>
      </c>
      <c r="F1919" s="88" t="s">
        <v>19285</v>
      </c>
      <c r="G1919" s="89" t="s">
        <v>19028</v>
      </c>
      <c r="H1919" s="89" t="s">
        <v>19172</v>
      </c>
      <c r="I1919" s="89" t="s">
        <v>19173</v>
      </c>
      <c r="J1919" s="88" t="s">
        <v>19174</v>
      </c>
      <c r="K1919" s="88" t="s">
        <v>19802</v>
      </c>
      <c r="L1919" s="88" t="s">
        <v>19803</v>
      </c>
      <c r="M1919" s="89" t="s">
        <v>19804</v>
      </c>
      <c r="N1919" s="89" t="s">
        <v>549</v>
      </c>
      <c r="O1919" s="90">
        <v>30837</v>
      </c>
      <c r="P1919" s="90">
        <v>30837</v>
      </c>
      <c r="Q1919" s="90">
        <v>30837</v>
      </c>
      <c r="R1919" s="89">
        <v>15092</v>
      </c>
      <c r="S1919" s="89">
        <v>41</v>
      </c>
      <c r="T1919" s="89" t="s">
        <v>19261</v>
      </c>
      <c r="U1919" s="89" t="s">
        <v>23731</v>
      </c>
      <c r="W1919" s="89" t="s">
        <v>23732</v>
      </c>
      <c r="X1919" s="89" t="s">
        <v>2926</v>
      </c>
      <c r="Y1919" s="88" t="s">
        <v>10504</v>
      </c>
    </row>
    <row r="1920" spans="1:25" x14ac:dyDescent="0.3">
      <c r="A1920" s="84" t="str">
        <f t="shared" si="29"/>
        <v>VPERREL</v>
      </c>
      <c r="B1920" s="88" t="s">
        <v>30039</v>
      </c>
      <c r="C1920" s="89" t="s">
        <v>30040</v>
      </c>
      <c r="D1920" s="89" t="s">
        <v>10700</v>
      </c>
      <c r="E1920" s="89" t="s">
        <v>5630</v>
      </c>
      <c r="F1920" s="88" t="s">
        <v>19181</v>
      </c>
      <c r="G1920" s="89" t="s">
        <v>19030</v>
      </c>
      <c r="H1920" s="89" t="s">
        <v>19172</v>
      </c>
      <c r="I1920" s="89" t="s">
        <v>19173</v>
      </c>
      <c r="J1920" s="88" t="s">
        <v>19189</v>
      </c>
      <c r="K1920" s="88" t="s">
        <v>19345</v>
      </c>
      <c r="L1920" s="88" t="s">
        <v>19551</v>
      </c>
      <c r="M1920" s="89" t="s">
        <v>19552</v>
      </c>
      <c r="N1920" s="89" t="s">
        <v>318</v>
      </c>
      <c r="O1920" s="90">
        <v>30901</v>
      </c>
      <c r="P1920" s="90">
        <v>30901</v>
      </c>
      <c r="Q1920" s="90">
        <v>30901</v>
      </c>
      <c r="R1920" s="89">
        <v>15028</v>
      </c>
      <c r="S1920" s="89">
        <v>41</v>
      </c>
      <c r="T1920" s="89" t="s">
        <v>19261</v>
      </c>
      <c r="U1920" s="89" t="s">
        <v>30041</v>
      </c>
      <c r="W1920" s="89" t="s">
        <v>30042</v>
      </c>
      <c r="X1920" s="89" t="s">
        <v>318</v>
      </c>
      <c r="Y1920" s="88" t="s">
        <v>10705</v>
      </c>
    </row>
    <row r="1921" spans="1:25" x14ac:dyDescent="0.3">
      <c r="A1921" s="84" t="str">
        <f t="shared" si="29"/>
        <v>BDAVI54</v>
      </c>
      <c r="B1921" s="88" t="s">
        <v>20450</v>
      </c>
      <c r="C1921" s="89" t="s">
        <v>20451</v>
      </c>
      <c r="D1921" s="89" t="s">
        <v>9867</v>
      </c>
      <c r="E1921" s="89" t="s">
        <v>5630</v>
      </c>
      <c r="F1921" s="88" t="s">
        <v>19215</v>
      </c>
      <c r="G1921" s="89" t="s">
        <v>19033</v>
      </c>
      <c r="H1921" s="89" t="s">
        <v>19172</v>
      </c>
      <c r="I1921" s="89" t="s">
        <v>19173</v>
      </c>
      <c r="J1921" s="88" t="s">
        <v>19174</v>
      </c>
      <c r="K1921" s="88" t="s">
        <v>19258</v>
      </c>
      <c r="L1921" s="88" t="s">
        <v>19259</v>
      </c>
      <c r="M1921" s="89" t="s">
        <v>19260</v>
      </c>
      <c r="N1921" s="89" t="s">
        <v>279</v>
      </c>
      <c r="O1921" s="90">
        <v>31154</v>
      </c>
      <c r="P1921" s="90">
        <v>31154</v>
      </c>
      <c r="Q1921" s="90">
        <v>31154</v>
      </c>
      <c r="R1921" s="89">
        <v>14775</v>
      </c>
      <c r="S1921" s="89">
        <v>40</v>
      </c>
      <c r="T1921" s="89" t="s">
        <v>19261</v>
      </c>
      <c r="U1921" s="89" t="s">
        <v>20452</v>
      </c>
      <c r="W1921" s="89" t="s">
        <v>20453</v>
      </c>
      <c r="X1921" s="89" t="s">
        <v>279</v>
      </c>
      <c r="Y1921" s="88" t="s">
        <v>9870</v>
      </c>
    </row>
    <row r="1922" spans="1:25" x14ac:dyDescent="0.3">
      <c r="A1922" s="84" t="str">
        <f t="shared" si="29"/>
        <v>TANGSTA</v>
      </c>
      <c r="B1922" s="88" t="s">
        <v>29452</v>
      </c>
      <c r="C1922" s="89" t="s">
        <v>29453</v>
      </c>
      <c r="D1922" s="89" t="s">
        <v>12411</v>
      </c>
      <c r="E1922" s="89" t="s">
        <v>5630</v>
      </c>
      <c r="F1922" s="88" t="s">
        <v>20261</v>
      </c>
      <c r="G1922" s="89" t="s">
        <v>19039</v>
      </c>
      <c r="H1922" s="89" t="s">
        <v>19172</v>
      </c>
      <c r="I1922" s="89" t="s">
        <v>19173</v>
      </c>
      <c r="J1922" s="88" t="s">
        <v>19189</v>
      </c>
      <c r="K1922" s="88" t="s">
        <v>20742</v>
      </c>
      <c r="L1922" s="88" t="s">
        <v>20743</v>
      </c>
      <c r="M1922" s="89" t="s">
        <v>20744</v>
      </c>
      <c r="N1922" s="89" t="s">
        <v>719</v>
      </c>
      <c r="O1922" s="90">
        <v>31327</v>
      </c>
      <c r="P1922" s="90">
        <v>31327</v>
      </c>
      <c r="Q1922" s="90">
        <v>31327</v>
      </c>
      <c r="R1922" s="89">
        <v>14602</v>
      </c>
      <c r="S1922" s="89">
        <v>40</v>
      </c>
      <c r="T1922" s="89" t="s">
        <v>19261</v>
      </c>
      <c r="U1922" s="89" t="s">
        <v>29454</v>
      </c>
      <c r="W1922" s="89" t="s">
        <v>22643</v>
      </c>
      <c r="X1922" s="89" t="s">
        <v>719</v>
      </c>
      <c r="Y1922" s="88" t="s">
        <v>12415</v>
      </c>
    </row>
    <row r="1923" spans="1:25" x14ac:dyDescent="0.3">
      <c r="A1923" s="84" t="str">
        <f t="shared" ref="A1923:A1986" si="30">TRIM(D1923)</f>
        <v>DMCCOY8</v>
      </c>
      <c r="B1923" s="88" t="s">
        <v>22194</v>
      </c>
      <c r="C1923" s="89" t="s">
        <v>22195</v>
      </c>
      <c r="D1923" s="89" t="s">
        <v>13422</v>
      </c>
      <c r="E1923" s="89" t="s">
        <v>5630</v>
      </c>
      <c r="F1923" s="88" t="s">
        <v>19181</v>
      </c>
      <c r="G1923" s="89" t="s">
        <v>19030</v>
      </c>
      <c r="H1923" s="89" t="s">
        <v>19172</v>
      </c>
      <c r="I1923" s="89" t="s">
        <v>19173</v>
      </c>
      <c r="J1923" s="88" t="s">
        <v>19189</v>
      </c>
      <c r="K1923" s="88" t="s">
        <v>19471</v>
      </c>
      <c r="L1923" s="88" t="s">
        <v>20722</v>
      </c>
      <c r="M1923" s="89" t="s">
        <v>20723</v>
      </c>
      <c r="N1923" s="89" t="s">
        <v>719</v>
      </c>
      <c r="O1923" s="90">
        <v>31328</v>
      </c>
      <c r="P1923" s="90">
        <v>31328</v>
      </c>
      <c r="Q1923" s="90">
        <v>31328</v>
      </c>
      <c r="R1923" s="89">
        <v>14601</v>
      </c>
      <c r="S1923" s="89">
        <v>40</v>
      </c>
      <c r="T1923" s="89" t="s">
        <v>19261</v>
      </c>
      <c r="U1923" s="89" t="s">
        <v>22196</v>
      </c>
      <c r="W1923" s="89" t="s">
        <v>4045</v>
      </c>
      <c r="X1923" s="89" t="s">
        <v>719</v>
      </c>
      <c r="Y1923" s="88" t="s">
        <v>13425</v>
      </c>
    </row>
    <row r="1924" spans="1:25" x14ac:dyDescent="0.3">
      <c r="A1924" s="84" t="str">
        <f t="shared" si="30"/>
        <v>GCUTLE</v>
      </c>
      <c r="B1924" s="88" t="s">
        <v>23286</v>
      </c>
      <c r="C1924" s="89" t="s">
        <v>23287</v>
      </c>
      <c r="D1924" s="89" t="s">
        <v>13686</v>
      </c>
      <c r="E1924" s="89" t="s">
        <v>5630</v>
      </c>
      <c r="F1924" s="88" t="s">
        <v>19171</v>
      </c>
      <c r="G1924" s="89" t="s">
        <v>19029</v>
      </c>
      <c r="H1924" s="89" t="s">
        <v>19172</v>
      </c>
      <c r="I1924" s="89" t="s">
        <v>19173</v>
      </c>
      <c r="J1924" s="88" t="s">
        <v>19174</v>
      </c>
      <c r="K1924" s="88" t="s">
        <v>19258</v>
      </c>
      <c r="L1924" s="88" t="s">
        <v>19259</v>
      </c>
      <c r="M1924" s="89" t="s">
        <v>19260</v>
      </c>
      <c r="N1924" s="89" t="s">
        <v>279</v>
      </c>
      <c r="O1924" s="90">
        <v>31552</v>
      </c>
      <c r="P1924" s="90">
        <v>31552</v>
      </c>
      <c r="Q1924" s="90">
        <v>31552</v>
      </c>
      <c r="R1924" s="89">
        <v>14377</v>
      </c>
      <c r="S1924" s="89">
        <v>39</v>
      </c>
      <c r="T1924" s="89" t="s">
        <v>19261</v>
      </c>
      <c r="U1924" s="89" t="s">
        <v>13688</v>
      </c>
      <c r="W1924" s="89" t="s">
        <v>13689</v>
      </c>
      <c r="X1924" s="89" t="s">
        <v>279</v>
      </c>
      <c r="Y1924" s="88" t="s">
        <v>13690</v>
      </c>
    </row>
    <row r="1925" spans="1:25" x14ac:dyDescent="0.3">
      <c r="A1925" s="84" t="str">
        <f t="shared" si="30"/>
        <v>CANDER4</v>
      </c>
      <c r="B1925" s="88" t="s">
        <v>20918</v>
      </c>
      <c r="C1925" s="89" t="s">
        <v>20919</v>
      </c>
      <c r="D1925" s="89" t="s">
        <v>600</v>
      </c>
      <c r="E1925" s="89" t="s">
        <v>5630</v>
      </c>
      <c r="F1925" s="88" t="s">
        <v>19181</v>
      </c>
      <c r="G1925" s="89" t="s">
        <v>19030</v>
      </c>
      <c r="H1925" s="89" t="s">
        <v>19172</v>
      </c>
      <c r="I1925" s="89" t="s">
        <v>19173</v>
      </c>
      <c r="J1925" s="88" t="s">
        <v>19189</v>
      </c>
      <c r="K1925" s="88" t="s">
        <v>19294</v>
      </c>
      <c r="L1925" s="88" t="s">
        <v>19295</v>
      </c>
      <c r="M1925" s="89" t="s">
        <v>19296</v>
      </c>
      <c r="N1925" s="89" t="s">
        <v>541</v>
      </c>
      <c r="O1925" s="90">
        <v>31574</v>
      </c>
      <c r="P1925" s="90">
        <v>31574</v>
      </c>
      <c r="Q1925" s="90">
        <v>31574</v>
      </c>
      <c r="R1925" s="89">
        <v>14355</v>
      </c>
      <c r="S1925" s="89">
        <v>39</v>
      </c>
      <c r="T1925" s="89" t="s">
        <v>19261</v>
      </c>
      <c r="U1925" s="89" t="s">
        <v>20920</v>
      </c>
      <c r="W1925" s="89" t="s">
        <v>4297</v>
      </c>
      <c r="X1925" s="89" t="s">
        <v>541</v>
      </c>
      <c r="Y1925" s="88" t="s">
        <v>6810</v>
      </c>
    </row>
    <row r="1926" spans="1:25" x14ac:dyDescent="0.3">
      <c r="A1926" s="84" t="str">
        <f t="shared" si="30"/>
        <v>BGAMBRE</v>
      </c>
      <c r="B1926" s="88" t="s">
        <v>20527</v>
      </c>
      <c r="C1926" s="89" t="s">
        <v>20528</v>
      </c>
      <c r="D1926" s="89" t="s">
        <v>6367</v>
      </c>
      <c r="E1926" s="89" t="s">
        <v>5630</v>
      </c>
      <c r="F1926" s="88" t="s">
        <v>19285</v>
      </c>
      <c r="G1926" s="89" t="s">
        <v>19028</v>
      </c>
      <c r="H1926" s="89" t="s">
        <v>19172</v>
      </c>
      <c r="I1926" s="89" t="s">
        <v>19173</v>
      </c>
      <c r="J1926" s="88" t="s">
        <v>19174</v>
      </c>
      <c r="K1926" s="88" t="s">
        <v>19401</v>
      </c>
      <c r="L1926" s="88" t="s">
        <v>19764</v>
      </c>
      <c r="M1926" s="89" t="s">
        <v>8645</v>
      </c>
      <c r="N1926" s="89" t="s">
        <v>407</v>
      </c>
      <c r="O1926" s="90">
        <v>31593</v>
      </c>
      <c r="P1926" s="90">
        <v>31593</v>
      </c>
      <c r="Q1926" s="90">
        <v>31593</v>
      </c>
      <c r="R1926" s="89">
        <v>14336</v>
      </c>
      <c r="S1926" s="89">
        <v>39</v>
      </c>
      <c r="T1926" s="89" t="s">
        <v>19261</v>
      </c>
      <c r="U1926" s="89" t="s">
        <v>6370</v>
      </c>
      <c r="W1926" s="89" t="s">
        <v>1487</v>
      </c>
      <c r="X1926" s="89" t="s">
        <v>477</v>
      </c>
      <c r="Y1926" s="88" t="s">
        <v>6372</v>
      </c>
    </row>
    <row r="1927" spans="1:25" x14ac:dyDescent="0.3">
      <c r="A1927" s="84" t="str">
        <f t="shared" si="30"/>
        <v>whoss</v>
      </c>
      <c r="B1927" s="88" t="s">
        <v>30216</v>
      </c>
      <c r="C1927" s="89" t="s">
        <v>30217</v>
      </c>
      <c r="D1927" s="89" t="s">
        <v>30218</v>
      </c>
      <c r="E1927" s="89" t="s">
        <v>5630</v>
      </c>
      <c r="F1927" s="88" t="s">
        <v>19215</v>
      </c>
      <c r="G1927" s="89" t="s">
        <v>19033</v>
      </c>
      <c r="H1927" s="89" t="s">
        <v>19172</v>
      </c>
      <c r="I1927" s="89" t="s">
        <v>19173</v>
      </c>
      <c r="J1927" s="88" t="s">
        <v>19174</v>
      </c>
      <c r="K1927" s="88" t="s">
        <v>19401</v>
      </c>
      <c r="L1927" s="88" t="s">
        <v>17382</v>
      </c>
      <c r="M1927" s="89" t="s">
        <v>8645</v>
      </c>
      <c r="N1927" s="89" t="s">
        <v>407</v>
      </c>
      <c r="O1927" s="90">
        <v>31838</v>
      </c>
      <c r="P1927" s="90">
        <v>45606</v>
      </c>
      <c r="Q1927" s="90">
        <v>45606</v>
      </c>
      <c r="R1927" s="89">
        <v>323</v>
      </c>
      <c r="S1927" s="89">
        <v>0</v>
      </c>
      <c r="T1927" s="89" t="s">
        <v>19176</v>
      </c>
      <c r="U1927" s="89" t="s">
        <v>30219</v>
      </c>
      <c r="W1927" s="89" t="s">
        <v>8567</v>
      </c>
      <c r="X1927" s="89" t="s">
        <v>407</v>
      </c>
      <c r="Y1927" s="88" t="s">
        <v>8568</v>
      </c>
    </row>
    <row r="1928" spans="1:25" x14ac:dyDescent="0.3">
      <c r="A1928" s="84" t="str">
        <f t="shared" si="30"/>
        <v>TMANDEL</v>
      </c>
      <c r="B1928" s="88" t="s">
        <v>29697</v>
      </c>
      <c r="C1928" s="89" t="s">
        <v>29698</v>
      </c>
      <c r="D1928" s="89" t="s">
        <v>7094</v>
      </c>
      <c r="E1928" s="89" t="s">
        <v>5630</v>
      </c>
      <c r="F1928" s="88" t="s">
        <v>19382</v>
      </c>
      <c r="G1928" s="89" t="s">
        <v>19045</v>
      </c>
      <c r="H1928" s="89" t="s">
        <v>19172</v>
      </c>
      <c r="I1928" s="89" t="s">
        <v>19173</v>
      </c>
      <c r="J1928" s="88" t="s">
        <v>19189</v>
      </c>
      <c r="K1928" s="88" t="s">
        <v>19273</v>
      </c>
      <c r="L1928" s="88" t="s">
        <v>19274</v>
      </c>
      <c r="M1928" s="89" t="s">
        <v>7733</v>
      </c>
      <c r="N1928" s="89" t="s">
        <v>328</v>
      </c>
      <c r="O1928" s="90">
        <v>31881</v>
      </c>
      <c r="P1928" s="90">
        <v>31881</v>
      </c>
      <c r="Q1928" s="90">
        <v>31881</v>
      </c>
      <c r="R1928" s="89">
        <v>14048</v>
      </c>
      <c r="S1928" s="89">
        <v>38</v>
      </c>
      <c r="T1928" s="89" t="s">
        <v>19261</v>
      </c>
      <c r="U1928" s="89" t="s">
        <v>29699</v>
      </c>
      <c r="W1928" s="89" t="s">
        <v>29700</v>
      </c>
      <c r="X1928" s="89" t="s">
        <v>375</v>
      </c>
      <c r="Y1928" s="88" t="s">
        <v>7098</v>
      </c>
    </row>
    <row r="1929" spans="1:25" x14ac:dyDescent="0.3">
      <c r="A1929" s="84" t="str">
        <f t="shared" si="30"/>
        <v>ADORSE3</v>
      </c>
      <c r="B1929" s="88" t="s">
        <v>19530</v>
      </c>
      <c r="C1929" s="89" t="s">
        <v>19531</v>
      </c>
      <c r="D1929" s="89" t="s">
        <v>19532</v>
      </c>
      <c r="E1929" s="89" t="s">
        <v>19036</v>
      </c>
      <c r="F1929" s="88" t="s">
        <v>19171</v>
      </c>
      <c r="G1929" s="89" t="s">
        <v>19029</v>
      </c>
      <c r="H1929" s="89" t="s">
        <v>19172</v>
      </c>
      <c r="I1929" s="89" t="s">
        <v>19173</v>
      </c>
      <c r="J1929" s="88" t="s">
        <v>19189</v>
      </c>
      <c r="K1929" s="88" t="s">
        <v>19190</v>
      </c>
      <c r="L1929" s="88" t="s">
        <v>19533</v>
      </c>
      <c r="M1929" s="89" t="s">
        <v>19192</v>
      </c>
      <c r="N1929" s="89" t="s">
        <v>297</v>
      </c>
      <c r="O1929" s="90">
        <v>32028</v>
      </c>
      <c r="P1929" s="90">
        <v>32028</v>
      </c>
      <c r="Q1929" s="90">
        <v>32028</v>
      </c>
      <c r="R1929" s="89">
        <v>13901</v>
      </c>
      <c r="S1929" s="89">
        <v>38</v>
      </c>
      <c r="T1929" s="89" t="s">
        <v>19261</v>
      </c>
      <c r="U1929" s="89" t="s">
        <v>19534</v>
      </c>
      <c r="W1929" s="89" t="s">
        <v>19535</v>
      </c>
      <c r="X1929" s="89" t="s">
        <v>297</v>
      </c>
      <c r="Y1929" s="88" t="s">
        <v>19536</v>
      </c>
    </row>
    <row r="1930" spans="1:25" x14ac:dyDescent="0.3">
      <c r="A1930" s="84" t="str">
        <f t="shared" si="30"/>
        <v>JBARNE9</v>
      </c>
      <c r="B1930" s="88" t="s">
        <v>24055</v>
      </c>
      <c r="C1930" s="89" t="s">
        <v>24056</v>
      </c>
      <c r="D1930" s="89" t="s">
        <v>17408</v>
      </c>
      <c r="E1930" s="89" t="s">
        <v>5630</v>
      </c>
      <c r="F1930" s="88" t="s">
        <v>19215</v>
      </c>
      <c r="G1930" s="89" t="s">
        <v>19033</v>
      </c>
      <c r="H1930" s="89" t="s">
        <v>19172</v>
      </c>
      <c r="I1930" s="89" t="s">
        <v>19173</v>
      </c>
      <c r="J1930" s="88" t="s">
        <v>19174</v>
      </c>
      <c r="K1930" s="88" t="s">
        <v>19522</v>
      </c>
      <c r="L1930" s="88" t="s">
        <v>19523</v>
      </c>
      <c r="M1930" s="89" t="s">
        <v>7156</v>
      </c>
      <c r="N1930" s="89" t="s">
        <v>773</v>
      </c>
      <c r="O1930" s="90">
        <v>32363</v>
      </c>
      <c r="P1930" s="90">
        <v>32363</v>
      </c>
      <c r="Q1930" s="90">
        <v>32363</v>
      </c>
      <c r="R1930" s="89">
        <v>13566</v>
      </c>
      <c r="S1930" s="89">
        <v>37</v>
      </c>
      <c r="T1930" s="89" t="s">
        <v>19261</v>
      </c>
      <c r="U1930" s="89" t="s">
        <v>24057</v>
      </c>
      <c r="W1930" s="89" t="s">
        <v>4737</v>
      </c>
      <c r="X1930" s="89" t="s">
        <v>250</v>
      </c>
      <c r="Y1930" s="88" t="s">
        <v>17411</v>
      </c>
    </row>
    <row r="1931" spans="1:25" x14ac:dyDescent="0.3">
      <c r="A1931" s="84" t="str">
        <f t="shared" si="30"/>
        <v>VHORNE1</v>
      </c>
      <c r="B1931" s="88" t="s">
        <v>30001</v>
      </c>
      <c r="C1931" s="89" t="s">
        <v>30002</v>
      </c>
      <c r="D1931" s="89" t="s">
        <v>30003</v>
      </c>
      <c r="E1931" s="89" t="s">
        <v>19036</v>
      </c>
      <c r="F1931" s="88" t="s">
        <v>19171</v>
      </c>
      <c r="G1931" s="89" t="s">
        <v>19029</v>
      </c>
      <c r="H1931" s="89" t="s">
        <v>19172</v>
      </c>
      <c r="I1931" s="89" t="s">
        <v>19173</v>
      </c>
      <c r="J1931" s="88" t="s">
        <v>19189</v>
      </c>
      <c r="K1931" s="88" t="s">
        <v>19273</v>
      </c>
      <c r="L1931" s="88" t="s">
        <v>19274</v>
      </c>
      <c r="M1931" s="89" t="s">
        <v>7733</v>
      </c>
      <c r="N1931" s="89" t="s">
        <v>328</v>
      </c>
      <c r="O1931" s="90">
        <v>32378</v>
      </c>
      <c r="P1931" s="90">
        <v>32378</v>
      </c>
      <c r="Q1931" s="90">
        <v>32378</v>
      </c>
      <c r="R1931" s="89">
        <v>13551</v>
      </c>
      <c r="S1931" s="89">
        <v>37</v>
      </c>
      <c r="T1931" s="89" t="s">
        <v>19261</v>
      </c>
      <c r="U1931" s="89" t="s">
        <v>30004</v>
      </c>
      <c r="W1931" s="89" t="s">
        <v>982</v>
      </c>
      <c r="X1931" s="89" t="s">
        <v>416</v>
      </c>
      <c r="Y1931" s="88" t="s">
        <v>12671</v>
      </c>
    </row>
    <row r="1932" spans="1:25" x14ac:dyDescent="0.3">
      <c r="A1932" s="84" t="str">
        <f t="shared" si="30"/>
        <v>RHANSO4</v>
      </c>
      <c r="B1932" s="88" t="s">
        <v>28296</v>
      </c>
      <c r="C1932" s="89" t="s">
        <v>28297</v>
      </c>
      <c r="D1932" s="89" t="s">
        <v>8643</v>
      </c>
      <c r="E1932" s="89" t="s">
        <v>5630</v>
      </c>
      <c r="F1932" s="88" t="s">
        <v>19171</v>
      </c>
      <c r="G1932" s="89" t="s">
        <v>19029</v>
      </c>
      <c r="H1932" s="89" t="s">
        <v>19172</v>
      </c>
      <c r="I1932" s="89" t="s">
        <v>19173</v>
      </c>
      <c r="J1932" s="88" t="s">
        <v>19174</v>
      </c>
      <c r="K1932" s="88" t="s">
        <v>19401</v>
      </c>
      <c r="L1932" s="88" t="s">
        <v>17382</v>
      </c>
      <c r="M1932" s="89" t="s">
        <v>8645</v>
      </c>
      <c r="N1932" s="89" t="s">
        <v>407</v>
      </c>
      <c r="O1932" s="90">
        <v>32393</v>
      </c>
      <c r="P1932" s="90">
        <v>32393</v>
      </c>
      <c r="Q1932" s="90">
        <v>32393</v>
      </c>
      <c r="R1932" s="89">
        <v>13536</v>
      </c>
      <c r="S1932" s="89">
        <v>37</v>
      </c>
      <c r="T1932" s="89" t="s">
        <v>19261</v>
      </c>
      <c r="U1932" s="89" t="s">
        <v>28298</v>
      </c>
      <c r="W1932" s="89" t="s">
        <v>19901</v>
      </c>
      <c r="X1932" s="89" t="s">
        <v>407</v>
      </c>
      <c r="Y1932" s="88" t="s">
        <v>8646</v>
      </c>
    </row>
    <row r="1933" spans="1:25" x14ac:dyDescent="0.3">
      <c r="A1933" s="84" t="str">
        <f t="shared" si="30"/>
        <v>GMOREHO</v>
      </c>
      <c r="B1933" s="88" t="s">
        <v>23456</v>
      </c>
      <c r="C1933" s="89" t="s">
        <v>23457</v>
      </c>
      <c r="D1933" s="89" t="s">
        <v>2524</v>
      </c>
      <c r="E1933" s="89" t="s">
        <v>5630</v>
      </c>
      <c r="F1933" s="88" t="s">
        <v>19181</v>
      </c>
      <c r="G1933" s="89" t="s">
        <v>19030</v>
      </c>
      <c r="H1933" s="89" t="s">
        <v>19172</v>
      </c>
      <c r="I1933" s="89" t="s">
        <v>19173</v>
      </c>
      <c r="J1933" s="88" t="s">
        <v>19174</v>
      </c>
      <c r="K1933" s="88" t="s">
        <v>19360</v>
      </c>
      <c r="L1933" s="88" t="s">
        <v>19361</v>
      </c>
      <c r="M1933" s="89" t="s">
        <v>19362</v>
      </c>
      <c r="N1933" s="89" t="s">
        <v>1463</v>
      </c>
      <c r="O1933" s="90">
        <v>32574</v>
      </c>
      <c r="P1933" s="90">
        <v>32574</v>
      </c>
      <c r="Q1933" s="90">
        <v>32574</v>
      </c>
      <c r="R1933" s="89">
        <v>13355</v>
      </c>
      <c r="S1933" s="89">
        <v>36</v>
      </c>
      <c r="T1933" s="89" t="s">
        <v>19261</v>
      </c>
      <c r="U1933" s="89" t="s">
        <v>16589</v>
      </c>
      <c r="W1933" s="89" t="s">
        <v>16590</v>
      </c>
      <c r="X1933" s="89" t="s">
        <v>1472</v>
      </c>
      <c r="Y1933" s="88" t="s">
        <v>16591</v>
      </c>
    </row>
    <row r="1934" spans="1:25" x14ac:dyDescent="0.3">
      <c r="A1934" s="84" t="str">
        <f t="shared" si="30"/>
        <v>SCENDRO</v>
      </c>
      <c r="B1934" s="88" t="s">
        <v>28964</v>
      </c>
      <c r="C1934" s="89" t="s">
        <v>28965</v>
      </c>
      <c r="D1934" s="89" t="s">
        <v>4957</v>
      </c>
      <c r="E1934" s="89" t="s">
        <v>5630</v>
      </c>
      <c r="F1934" s="88" t="s">
        <v>19395</v>
      </c>
      <c r="G1934" s="89" t="s">
        <v>19030</v>
      </c>
      <c r="H1934" s="89" t="s">
        <v>19172</v>
      </c>
      <c r="I1934" s="89" t="s">
        <v>19173</v>
      </c>
      <c r="J1934" s="88" t="s">
        <v>19189</v>
      </c>
      <c r="K1934" s="88" t="s">
        <v>20742</v>
      </c>
      <c r="L1934" s="88" t="s">
        <v>20742</v>
      </c>
      <c r="M1934" s="89" t="s">
        <v>21720</v>
      </c>
      <c r="N1934" s="89" t="s">
        <v>435</v>
      </c>
      <c r="O1934" s="90">
        <v>32679</v>
      </c>
      <c r="P1934" s="90">
        <v>32679</v>
      </c>
      <c r="Q1934" s="90">
        <v>32679</v>
      </c>
      <c r="R1934" s="89">
        <v>13250</v>
      </c>
      <c r="S1934" s="89">
        <v>36</v>
      </c>
      <c r="T1934" s="89" t="s">
        <v>19261</v>
      </c>
      <c r="U1934" s="89" t="s">
        <v>28966</v>
      </c>
      <c r="W1934" s="89" t="s">
        <v>4841</v>
      </c>
      <c r="X1934" s="89" t="s">
        <v>435</v>
      </c>
      <c r="Y1934" s="88" t="s">
        <v>13649</v>
      </c>
    </row>
    <row r="1935" spans="1:25" x14ac:dyDescent="0.3">
      <c r="A1935" s="84" t="str">
        <f t="shared" si="30"/>
        <v>FKILLIN</v>
      </c>
      <c r="B1935" s="88" t="s">
        <v>23146</v>
      </c>
      <c r="C1935" s="89" t="s">
        <v>23147</v>
      </c>
      <c r="D1935" s="89" t="s">
        <v>11682</v>
      </c>
      <c r="E1935" s="89" t="s">
        <v>5630</v>
      </c>
      <c r="F1935" s="88" t="s">
        <v>22836</v>
      </c>
      <c r="G1935" s="89" t="s">
        <v>19069</v>
      </c>
      <c r="H1935" s="89" t="s">
        <v>19172</v>
      </c>
      <c r="I1935" s="89" t="s">
        <v>19173</v>
      </c>
      <c r="J1935" s="88" t="s">
        <v>19189</v>
      </c>
      <c r="K1935" s="88" t="s">
        <v>20262</v>
      </c>
      <c r="L1935" s="88" t="s">
        <v>20263</v>
      </c>
      <c r="M1935" s="89" t="s">
        <v>20264</v>
      </c>
      <c r="N1935" s="89" t="s">
        <v>435</v>
      </c>
      <c r="O1935" s="90">
        <v>33086</v>
      </c>
      <c r="P1935" s="90">
        <v>33086</v>
      </c>
      <c r="Q1935" s="90">
        <v>33086</v>
      </c>
      <c r="R1935" s="89">
        <v>12843</v>
      </c>
      <c r="S1935" s="89">
        <v>35</v>
      </c>
      <c r="T1935" s="89" t="s">
        <v>19261</v>
      </c>
      <c r="U1935" s="89" t="s">
        <v>11685</v>
      </c>
      <c r="W1935" s="89" t="s">
        <v>11686</v>
      </c>
      <c r="X1935" s="89" t="s">
        <v>435</v>
      </c>
      <c r="Y1935" s="88" t="s">
        <v>11687</v>
      </c>
    </row>
    <row r="1936" spans="1:25" x14ac:dyDescent="0.3">
      <c r="A1936" s="84" t="str">
        <f t="shared" si="30"/>
        <v>FMURPH</v>
      </c>
      <c r="B1936" s="88" t="s">
        <v>23171</v>
      </c>
      <c r="C1936" s="89" t="s">
        <v>23172</v>
      </c>
      <c r="D1936" s="89" t="s">
        <v>7758</v>
      </c>
      <c r="E1936" s="89" t="s">
        <v>5630</v>
      </c>
      <c r="F1936" s="88" t="s">
        <v>19181</v>
      </c>
      <c r="G1936" s="89" t="s">
        <v>19030</v>
      </c>
      <c r="H1936" s="89" t="s">
        <v>19172</v>
      </c>
      <c r="I1936" s="89" t="s">
        <v>19173</v>
      </c>
      <c r="J1936" s="88" t="s">
        <v>19174</v>
      </c>
      <c r="K1936" s="88" t="s">
        <v>19522</v>
      </c>
      <c r="L1936" s="88" t="s">
        <v>19523</v>
      </c>
      <c r="M1936" s="89" t="s">
        <v>7156</v>
      </c>
      <c r="N1936" s="89" t="s">
        <v>773</v>
      </c>
      <c r="O1936" s="90">
        <v>33374</v>
      </c>
      <c r="P1936" s="90">
        <v>33374</v>
      </c>
      <c r="Q1936" s="90">
        <v>33374</v>
      </c>
      <c r="R1936" s="89">
        <v>12555</v>
      </c>
      <c r="S1936" s="89">
        <v>34</v>
      </c>
      <c r="T1936" s="89" t="s">
        <v>19261</v>
      </c>
      <c r="U1936" s="89" t="s">
        <v>23173</v>
      </c>
      <c r="V1936" s="89" t="s">
        <v>23174</v>
      </c>
      <c r="W1936" s="89" t="s">
        <v>23175</v>
      </c>
      <c r="X1936" s="89" t="s">
        <v>773</v>
      </c>
      <c r="Y1936" s="88" t="s">
        <v>7762</v>
      </c>
    </row>
    <row r="1937" spans="1:25" x14ac:dyDescent="0.3">
      <c r="A1937" s="84" t="str">
        <f t="shared" si="30"/>
        <v>BJONE79</v>
      </c>
      <c r="B1937" s="88" t="s">
        <v>20605</v>
      </c>
      <c r="C1937" s="89" t="s">
        <v>20606</v>
      </c>
      <c r="D1937" s="89" t="s">
        <v>17534</v>
      </c>
      <c r="E1937" s="89" t="s">
        <v>5630</v>
      </c>
      <c r="F1937" s="88" t="s">
        <v>19395</v>
      </c>
      <c r="G1937" s="89" t="s">
        <v>19030</v>
      </c>
      <c r="H1937" s="89" t="s">
        <v>19172</v>
      </c>
      <c r="I1937" s="89" t="s">
        <v>19173</v>
      </c>
      <c r="J1937" s="88" t="s">
        <v>19189</v>
      </c>
      <c r="K1937" s="88" t="s">
        <v>19200</v>
      </c>
      <c r="L1937" s="88" t="s">
        <v>19200</v>
      </c>
      <c r="M1937" s="89" t="s">
        <v>19396</v>
      </c>
      <c r="N1937" s="89" t="s">
        <v>752</v>
      </c>
      <c r="O1937" s="90">
        <v>34145</v>
      </c>
      <c r="P1937" s="90">
        <v>34145</v>
      </c>
      <c r="Q1937" s="90">
        <v>34145</v>
      </c>
      <c r="R1937" s="89">
        <v>11784</v>
      </c>
      <c r="S1937" s="89">
        <v>32</v>
      </c>
      <c r="T1937" s="89" t="s">
        <v>19261</v>
      </c>
      <c r="U1937" s="89" t="s">
        <v>20607</v>
      </c>
      <c r="V1937" s="89" t="s">
        <v>20608</v>
      </c>
      <c r="W1937" s="89" t="s">
        <v>9171</v>
      </c>
      <c r="X1937" s="89" t="s">
        <v>752</v>
      </c>
      <c r="Y1937" s="88" t="s">
        <v>17537</v>
      </c>
    </row>
    <row r="1938" spans="1:25" x14ac:dyDescent="0.3">
      <c r="A1938" s="84" t="str">
        <f t="shared" si="30"/>
        <v>WSIBELI</v>
      </c>
      <c r="B1938" s="88" t="s">
        <v>30310</v>
      </c>
      <c r="C1938" s="89" t="s">
        <v>30311</v>
      </c>
      <c r="D1938" s="89" t="s">
        <v>30312</v>
      </c>
      <c r="E1938" s="89" t="s">
        <v>19715</v>
      </c>
      <c r="F1938" s="88" t="s">
        <v>19171</v>
      </c>
      <c r="G1938" s="89" t="s">
        <v>19029</v>
      </c>
      <c r="H1938" s="89" t="s">
        <v>19172</v>
      </c>
      <c r="I1938" s="89" t="s">
        <v>19173</v>
      </c>
      <c r="J1938" s="88" t="s">
        <v>19189</v>
      </c>
      <c r="K1938" s="88" t="s">
        <v>19273</v>
      </c>
      <c r="L1938" s="88" t="s">
        <v>19274</v>
      </c>
      <c r="M1938" s="89" t="s">
        <v>7733</v>
      </c>
      <c r="N1938" s="89" t="s">
        <v>328</v>
      </c>
      <c r="O1938" s="90">
        <v>34148</v>
      </c>
      <c r="P1938" s="90">
        <v>34148</v>
      </c>
      <c r="Q1938" s="90">
        <v>34148</v>
      </c>
      <c r="R1938" s="89">
        <v>11781</v>
      </c>
      <c r="S1938" s="89">
        <v>32</v>
      </c>
      <c r="T1938" s="89" t="s">
        <v>19261</v>
      </c>
      <c r="U1938" s="89" t="s">
        <v>30313</v>
      </c>
      <c r="W1938" s="89" t="s">
        <v>30314</v>
      </c>
      <c r="X1938" s="89" t="s">
        <v>328</v>
      </c>
      <c r="Y1938" s="88" t="s">
        <v>2151</v>
      </c>
    </row>
    <row r="1939" spans="1:25" x14ac:dyDescent="0.3">
      <c r="A1939" s="84" t="str">
        <f t="shared" si="30"/>
        <v>LBARRI4</v>
      </c>
      <c r="B1939" s="88" t="s">
        <v>26160</v>
      </c>
      <c r="C1939" s="89" t="s">
        <v>26161</v>
      </c>
      <c r="D1939" s="89" t="s">
        <v>6866</v>
      </c>
      <c r="E1939" s="89" t="s">
        <v>5630</v>
      </c>
      <c r="F1939" s="88" t="s">
        <v>19285</v>
      </c>
      <c r="G1939" s="89" t="s">
        <v>19028</v>
      </c>
      <c r="H1939" s="89" t="s">
        <v>19172</v>
      </c>
      <c r="I1939" s="89" t="s">
        <v>19173</v>
      </c>
      <c r="J1939" s="88" t="s">
        <v>19174</v>
      </c>
      <c r="K1939" s="88" t="s">
        <v>19309</v>
      </c>
      <c r="L1939" s="88" t="s">
        <v>19513</v>
      </c>
      <c r="M1939" s="89" t="s">
        <v>6528</v>
      </c>
      <c r="N1939" s="89" t="s">
        <v>219</v>
      </c>
      <c r="O1939" s="90">
        <v>34243</v>
      </c>
      <c r="P1939" s="90">
        <v>39568</v>
      </c>
      <c r="Q1939" s="90">
        <v>39568</v>
      </c>
      <c r="R1939" s="89">
        <v>6361</v>
      </c>
      <c r="S1939" s="89">
        <v>17</v>
      </c>
      <c r="T1939" s="89" t="s">
        <v>19261</v>
      </c>
      <c r="U1939" s="89" t="s">
        <v>26162</v>
      </c>
      <c r="W1939" s="89" t="s">
        <v>26163</v>
      </c>
      <c r="X1939" s="89" t="s">
        <v>219</v>
      </c>
      <c r="Y1939" s="88" t="s">
        <v>14964</v>
      </c>
    </row>
    <row r="1940" spans="1:25" x14ac:dyDescent="0.3">
      <c r="A1940" s="84" t="str">
        <f t="shared" si="30"/>
        <v>CROBE43</v>
      </c>
      <c r="B1940" s="88" t="s">
        <v>21498</v>
      </c>
      <c r="C1940" s="89" t="s">
        <v>21499</v>
      </c>
      <c r="D1940" s="89" t="s">
        <v>15232</v>
      </c>
      <c r="E1940" s="89" t="s">
        <v>5630</v>
      </c>
      <c r="F1940" s="88" t="s">
        <v>19171</v>
      </c>
      <c r="G1940" s="89" t="s">
        <v>19029</v>
      </c>
      <c r="H1940" s="89" t="s">
        <v>19172</v>
      </c>
      <c r="I1940" s="89" t="s">
        <v>19173</v>
      </c>
      <c r="J1940" s="88" t="s">
        <v>19189</v>
      </c>
      <c r="K1940" s="88" t="s">
        <v>19415</v>
      </c>
      <c r="L1940" s="88" t="s">
        <v>6684</v>
      </c>
      <c r="M1940" s="89" t="s">
        <v>19416</v>
      </c>
      <c r="N1940" s="89" t="s">
        <v>318</v>
      </c>
      <c r="O1940" s="90">
        <v>34317</v>
      </c>
      <c r="P1940" s="90">
        <v>34317</v>
      </c>
      <c r="Q1940" s="90">
        <v>34317</v>
      </c>
      <c r="R1940" s="89">
        <v>11612</v>
      </c>
      <c r="S1940" s="89">
        <v>31</v>
      </c>
      <c r="T1940" s="89" t="s">
        <v>19261</v>
      </c>
      <c r="U1940" s="89" t="s">
        <v>21500</v>
      </c>
      <c r="W1940" s="89" t="s">
        <v>21501</v>
      </c>
      <c r="X1940" s="89" t="s">
        <v>318</v>
      </c>
      <c r="Y1940" s="88" t="s">
        <v>15236</v>
      </c>
    </row>
    <row r="1941" spans="1:25" x14ac:dyDescent="0.3">
      <c r="A1941" s="84" t="str">
        <f t="shared" si="30"/>
        <v>YLEMKO</v>
      </c>
      <c r="B1941" s="88" t="s">
        <v>30399</v>
      </c>
      <c r="C1941" s="89" t="s">
        <v>30400</v>
      </c>
      <c r="D1941" s="89" t="s">
        <v>6355</v>
      </c>
      <c r="E1941" s="89" t="s">
        <v>5630</v>
      </c>
      <c r="F1941" s="88" t="s">
        <v>19171</v>
      </c>
      <c r="G1941" s="89" t="s">
        <v>19029</v>
      </c>
      <c r="H1941" s="89" t="s">
        <v>19172</v>
      </c>
      <c r="I1941" s="89" t="s">
        <v>19173</v>
      </c>
      <c r="J1941" s="88" t="s">
        <v>19189</v>
      </c>
      <c r="K1941" s="88" t="s">
        <v>19415</v>
      </c>
      <c r="L1941" s="88" t="s">
        <v>6684</v>
      </c>
      <c r="M1941" s="89" t="s">
        <v>19416</v>
      </c>
      <c r="N1941" s="89" t="s">
        <v>318</v>
      </c>
      <c r="O1941" s="90">
        <v>34387</v>
      </c>
      <c r="P1941" s="90">
        <v>34387</v>
      </c>
      <c r="Q1941" s="90">
        <v>34387</v>
      </c>
      <c r="R1941" s="89">
        <v>11542</v>
      </c>
      <c r="S1941" s="89">
        <v>31</v>
      </c>
      <c r="T1941" s="89" t="s">
        <v>19261</v>
      </c>
      <c r="U1941" s="89" t="s">
        <v>30401</v>
      </c>
      <c r="V1941" s="89" t="s">
        <v>30402</v>
      </c>
      <c r="W1941" s="89" t="s">
        <v>30403</v>
      </c>
      <c r="X1941" s="89" t="s">
        <v>318</v>
      </c>
      <c r="Y1941" s="88" t="s">
        <v>6360</v>
      </c>
    </row>
    <row r="1942" spans="1:25" x14ac:dyDescent="0.3">
      <c r="A1942" s="84" t="str">
        <f t="shared" si="30"/>
        <v>JRUIZ18</v>
      </c>
      <c r="B1942" s="88" t="s">
        <v>25414</v>
      </c>
      <c r="C1942" s="89" t="s">
        <v>25415</v>
      </c>
      <c r="D1942" s="89" t="s">
        <v>25416</v>
      </c>
      <c r="E1942" s="89" t="s">
        <v>19715</v>
      </c>
      <c r="F1942" s="88" t="s">
        <v>19171</v>
      </c>
      <c r="G1942" s="89" t="s">
        <v>19029</v>
      </c>
      <c r="H1942" s="89" t="s">
        <v>19172</v>
      </c>
      <c r="I1942" s="89" t="s">
        <v>19173</v>
      </c>
      <c r="J1942" s="88" t="s">
        <v>19174</v>
      </c>
      <c r="K1942" s="88" t="s">
        <v>19309</v>
      </c>
      <c r="L1942" s="88" t="s">
        <v>19513</v>
      </c>
      <c r="M1942" s="89" t="s">
        <v>6528</v>
      </c>
      <c r="N1942" s="89" t="s">
        <v>219</v>
      </c>
      <c r="O1942" s="90">
        <v>34423</v>
      </c>
      <c r="P1942" s="90">
        <v>34423</v>
      </c>
      <c r="Q1942" s="90">
        <v>34423</v>
      </c>
      <c r="R1942" s="89">
        <v>11506</v>
      </c>
      <c r="S1942" s="89">
        <v>31</v>
      </c>
      <c r="T1942" s="89" t="s">
        <v>19261</v>
      </c>
      <c r="U1942" s="89" t="s">
        <v>25417</v>
      </c>
      <c r="W1942" s="89" t="s">
        <v>5239</v>
      </c>
      <c r="X1942" s="89" t="s">
        <v>219</v>
      </c>
      <c r="Y1942" s="88" t="s">
        <v>25418</v>
      </c>
    </row>
    <row r="1943" spans="1:25" x14ac:dyDescent="0.3">
      <c r="A1943" s="84" t="str">
        <f t="shared" si="30"/>
        <v>RGUSMA</v>
      </c>
      <c r="B1943" s="88" t="s">
        <v>28281</v>
      </c>
      <c r="C1943" s="89" t="s">
        <v>28282</v>
      </c>
      <c r="D1943" s="89" t="s">
        <v>28283</v>
      </c>
      <c r="E1943" s="89" t="s">
        <v>19036</v>
      </c>
      <c r="F1943" s="88" t="s">
        <v>19285</v>
      </c>
      <c r="G1943" s="89" t="s">
        <v>19028</v>
      </c>
      <c r="H1943" s="89" t="s">
        <v>19172</v>
      </c>
      <c r="I1943" s="89" t="s">
        <v>19173</v>
      </c>
      <c r="J1943" s="88" t="s">
        <v>19174</v>
      </c>
      <c r="K1943" s="88" t="s">
        <v>19309</v>
      </c>
      <c r="L1943" s="88" t="s">
        <v>19513</v>
      </c>
      <c r="M1943" s="89" t="s">
        <v>6528</v>
      </c>
      <c r="N1943" s="89" t="s">
        <v>219</v>
      </c>
      <c r="O1943" s="90">
        <v>34813</v>
      </c>
      <c r="P1943" s="90">
        <v>34813</v>
      </c>
      <c r="Q1943" s="90">
        <v>34813</v>
      </c>
      <c r="R1943" s="89">
        <v>11116</v>
      </c>
      <c r="S1943" s="89">
        <v>30</v>
      </c>
      <c r="T1943" s="89" t="s">
        <v>19261</v>
      </c>
      <c r="U1943" s="89" t="s">
        <v>28284</v>
      </c>
      <c r="W1943" s="89" t="s">
        <v>5239</v>
      </c>
      <c r="X1943" s="89" t="s">
        <v>219</v>
      </c>
      <c r="Y1943" s="88" t="s">
        <v>28285</v>
      </c>
    </row>
    <row r="1944" spans="1:25" x14ac:dyDescent="0.3">
      <c r="A1944" s="84" t="str">
        <f t="shared" si="30"/>
        <v>MLESTER</v>
      </c>
      <c r="B1944" s="88" t="s">
        <v>26901</v>
      </c>
      <c r="C1944" s="89" t="s">
        <v>26902</v>
      </c>
      <c r="D1944" s="89" t="s">
        <v>12215</v>
      </c>
      <c r="E1944" s="89" t="s">
        <v>5630</v>
      </c>
      <c r="F1944" s="88" t="s">
        <v>19215</v>
      </c>
      <c r="G1944" s="89" t="s">
        <v>19033</v>
      </c>
      <c r="H1944" s="89" t="s">
        <v>19172</v>
      </c>
      <c r="I1944" s="89" t="s">
        <v>19173</v>
      </c>
      <c r="J1944" s="88" t="s">
        <v>19174</v>
      </c>
      <c r="K1944" s="88" t="s">
        <v>19716</v>
      </c>
      <c r="L1944" s="88" t="s">
        <v>19717</v>
      </c>
      <c r="M1944" s="89" t="s">
        <v>5847</v>
      </c>
      <c r="N1944" s="89" t="s">
        <v>279</v>
      </c>
      <c r="O1944" s="90">
        <v>34995</v>
      </c>
      <c r="P1944" s="90">
        <v>40100</v>
      </c>
      <c r="Q1944" s="90">
        <v>40100</v>
      </c>
      <c r="R1944" s="89">
        <v>5829</v>
      </c>
      <c r="S1944" s="89">
        <v>15</v>
      </c>
      <c r="T1944" s="89" t="s">
        <v>19247</v>
      </c>
      <c r="U1944" s="89" t="s">
        <v>26903</v>
      </c>
      <c r="W1944" s="89" t="s">
        <v>12218</v>
      </c>
      <c r="X1944" s="89" t="s">
        <v>279</v>
      </c>
      <c r="Y1944" s="88" t="s">
        <v>12219</v>
      </c>
    </row>
    <row r="1945" spans="1:25" x14ac:dyDescent="0.3">
      <c r="A1945" s="84" t="str">
        <f t="shared" si="30"/>
        <v>EWILSO</v>
      </c>
      <c r="B1945" s="88" t="s">
        <v>23041</v>
      </c>
      <c r="C1945" s="89" t="s">
        <v>23042</v>
      </c>
      <c r="D1945" s="89" t="s">
        <v>7141</v>
      </c>
      <c r="E1945" s="89" t="s">
        <v>5630</v>
      </c>
      <c r="F1945" s="88" t="s">
        <v>19171</v>
      </c>
      <c r="G1945" s="89" t="s">
        <v>19029</v>
      </c>
      <c r="H1945" s="89" t="s">
        <v>19172</v>
      </c>
      <c r="I1945" s="89" t="s">
        <v>19173</v>
      </c>
      <c r="J1945" s="88" t="s">
        <v>19189</v>
      </c>
      <c r="K1945" s="88" t="s">
        <v>19345</v>
      </c>
      <c r="L1945" s="88" t="s">
        <v>20162</v>
      </c>
      <c r="M1945" s="89" t="s">
        <v>20163</v>
      </c>
      <c r="N1945" s="89" t="s">
        <v>655</v>
      </c>
      <c r="O1945" s="90">
        <v>34795</v>
      </c>
      <c r="P1945" s="90">
        <v>35222</v>
      </c>
      <c r="Q1945" s="90">
        <v>35222</v>
      </c>
      <c r="R1945" s="89">
        <v>10707</v>
      </c>
      <c r="S1945" s="89">
        <v>29</v>
      </c>
      <c r="T1945" s="89" t="s">
        <v>19261</v>
      </c>
      <c r="U1945" s="89" t="s">
        <v>23043</v>
      </c>
      <c r="V1945" s="89" t="s">
        <v>23044</v>
      </c>
      <c r="W1945" s="89" t="s">
        <v>7144</v>
      </c>
      <c r="X1945" s="89" t="s">
        <v>655</v>
      </c>
      <c r="Y1945" s="88" t="s">
        <v>7145</v>
      </c>
    </row>
    <row r="1946" spans="1:25" x14ac:dyDescent="0.3">
      <c r="A1946" s="84" t="str">
        <f t="shared" si="30"/>
        <v>TPECK3</v>
      </c>
      <c r="B1946" s="88" t="s">
        <v>29758</v>
      </c>
      <c r="C1946" s="89" t="s">
        <v>29759</v>
      </c>
      <c r="D1946" s="89" t="s">
        <v>6702</v>
      </c>
      <c r="E1946" s="89" t="s">
        <v>5630</v>
      </c>
      <c r="F1946" s="88" t="s">
        <v>19171</v>
      </c>
      <c r="G1946" s="89" t="s">
        <v>19029</v>
      </c>
      <c r="H1946" s="89" t="s">
        <v>19172</v>
      </c>
      <c r="I1946" s="89" t="s">
        <v>19173</v>
      </c>
      <c r="J1946" s="88" t="s">
        <v>19189</v>
      </c>
      <c r="K1946" s="88" t="s">
        <v>19294</v>
      </c>
      <c r="L1946" s="88" t="s">
        <v>19295</v>
      </c>
      <c r="M1946" s="89" t="s">
        <v>19296</v>
      </c>
      <c r="N1946" s="89" t="s">
        <v>541</v>
      </c>
      <c r="O1946" s="90">
        <v>35268</v>
      </c>
      <c r="P1946" s="90">
        <v>35268</v>
      </c>
      <c r="Q1946" s="90">
        <v>35268</v>
      </c>
      <c r="R1946" s="89">
        <v>10661</v>
      </c>
      <c r="S1946" s="89">
        <v>29</v>
      </c>
      <c r="T1946" s="89" t="s">
        <v>19261</v>
      </c>
      <c r="U1946" s="89" t="s">
        <v>29760</v>
      </c>
      <c r="W1946" s="89" t="s">
        <v>1555</v>
      </c>
      <c r="X1946" s="89" t="s">
        <v>541</v>
      </c>
      <c r="Y1946" s="88" t="s">
        <v>5302</v>
      </c>
    </row>
    <row r="1947" spans="1:25" x14ac:dyDescent="0.3">
      <c r="A1947" s="84" t="str">
        <f t="shared" si="30"/>
        <v>rmanna1</v>
      </c>
      <c r="B1947" s="88" t="s">
        <v>28468</v>
      </c>
      <c r="C1947" s="89" t="s">
        <v>28469</v>
      </c>
      <c r="D1947" s="89" t="s">
        <v>28470</v>
      </c>
      <c r="E1947" s="89" t="s">
        <v>5630</v>
      </c>
      <c r="F1947" s="88" t="s">
        <v>19171</v>
      </c>
      <c r="G1947" s="89" t="s">
        <v>19029</v>
      </c>
      <c r="H1947" s="89" t="s">
        <v>19172</v>
      </c>
      <c r="I1947" s="89" t="s">
        <v>19173</v>
      </c>
      <c r="J1947" s="88" t="s">
        <v>19174</v>
      </c>
      <c r="K1947" s="88" t="s">
        <v>19360</v>
      </c>
      <c r="L1947" s="88" t="s">
        <v>19361</v>
      </c>
      <c r="M1947" s="89" t="s">
        <v>19362</v>
      </c>
      <c r="N1947" s="89" t="s">
        <v>1463</v>
      </c>
      <c r="O1947" s="90">
        <v>35592</v>
      </c>
      <c r="P1947" s="90">
        <v>41967</v>
      </c>
      <c r="Q1947" s="90">
        <v>37403</v>
      </c>
      <c r="R1947" s="89">
        <v>8526</v>
      </c>
      <c r="S1947" s="89">
        <v>23</v>
      </c>
      <c r="T1947" s="89" t="s">
        <v>19261</v>
      </c>
      <c r="U1947" s="89" t="s">
        <v>28471</v>
      </c>
      <c r="W1947" s="89" t="s">
        <v>5256</v>
      </c>
      <c r="X1947" s="89" t="s">
        <v>1472</v>
      </c>
      <c r="Y1947" s="88" t="s">
        <v>16222</v>
      </c>
    </row>
    <row r="1948" spans="1:25" x14ac:dyDescent="0.3">
      <c r="A1948" s="84" t="str">
        <f t="shared" si="30"/>
        <v>DPHELP</v>
      </c>
      <c r="B1948" s="88" t="s">
        <v>22335</v>
      </c>
      <c r="C1948" s="89" t="s">
        <v>22336</v>
      </c>
      <c r="D1948" s="89" t="s">
        <v>5447</v>
      </c>
      <c r="E1948" s="89" t="s">
        <v>5630</v>
      </c>
      <c r="F1948" s="88" t="s">
        <v>19171</v>
      </c>
      <c r="G1948" s="89" t="s">
        <v>19029</v>
      </c>
      <c r="H1948" s="89" t="s">
        <v>19172</v>
      </c>
      <c r="I1948" s="89" t="s">
        <v>19173</v>
      </c>
      <c r="J1948" s="88" t="s">
        <v>19174</v>
      </c>
      <c r="K1948" s="88" t="s">
        <v>19245</v>
      </c>
      <c r="L1948" s="88" t="s">
        <v>20002</v>
      </c>
      <c r="M1948" s="89" t="s">
        <v>19319</v>
      </c>
      <c r="N1948" s="89" t="s">
        <v>1675</v>
      </c>
      <c r="O1948" s="90">
        <v>35716</v>
      </c>
      <c r="P1948" s="90">
        <v>35716</v>
      </c>
      <c r="Q1948" s="90">
        <v>35716</v>
      </c>
      <c r="R1948" s="89">
        <v>10213</v>
      </c>
      <c r="S1948" s="89">
        <v>27</v>
      </c>
      <c r="T1948" s="89" t="s">
        <v>19261</v>
      </c>
      <c r="U1948" s="89" t="s">
        <v>22337</v>
      </c>
      <c r="V1948" s="89">
        <v>36</v>
      </c>
      <c r="W1948" s="89" t="s">
        <v>6152</v>
      </c>
      <c r="X1948" s="89" t="s">
        <v>1675</v>
      </c>
      <c r="Y1948" s="88" t="s">
        <v>13696</v>
      </c>
    </row>
    <row r="1949" spans="1:25" x14ac:dyDescent="0.3">
      <c r="A1949" s="84" t="str">
        <f t="shared" si="30"/>
        <v>CMANTO</v>
      </c>
      <c r="B1949" s="88" t="s">
        <v>21346</v>
      </c>
      <c r="C1949" s="89" t="s">
        <v>21347</v>
      </c>
      <c r="D1949" s="89" t="s">
        <v>10448</v>
      </c>
      <c r="E1949" s="89" t="s">
        <v>5630</v>
      </c>
      <c r="F1949" s="88" t="s">
        <v>19215</v>
      </c>
      <c r="G1949" s="89" t="s">
        <v>19033</v>
      </c>
      <c r="H1949" s="89" t="s">
        <v>19172</v>
      </c>
      <c r="I1949" s="89" t="s">
        <v>19173</v>
      </c>
      <c r="J1949" s="88" t="s">
        <v>19174</v>
      </c>
      <c r="K1949" s="88" t="s">
        <v>19401</v>
      </c>
      <c r="L1949" s="88" t="s">
        <v>20201</v>
      </c>
      <c r="M1949" s="89" t="s">
        <v>17220</v>
      </c>
      <c r="N1949" s="89" t="s">
        <v>297</v>
      </c>
      <c r="O1949" s="90">
        <v>35871</v>
      </c>
      <c r="P1949" s="90">
        <v>35871</v>
      </c>
      <c r="Q1949" s="90">
        <v>35871</v>
      </c>
      <c r="R1949" s="89">
        <v>10058</v>
      </c>
      <c r="S1949" s="89">
        <v>27</v>
      </c>
      <c r="T1949" s="89" t="s">
        <v>19261</v>
      </c>
      <c r="U1949" s="89" t="s">
        <v>21348</v>
      </c>
      <c r="W1949" s="89" t="s">
        <v>10451</v>
      </c>
      <c r="X1949" s="89" t="s">
        <v>287</v>
      </c>
      <c r="Y1949" s="88" t="s">
        <v>10452</v>
      </c>
    </row>
    <row r="1950" spans="1:25" x14ac:dyDescent="0.3">
      <c r="A1950" s="84" t="str">
        <f t="shared" si="30"/>
        <v>SJON7</v>
      </c>
      <c r="B1950" s="88" t="s">
        <v>29108</v>
      </c>
      <c r="C1950" s="89" t="s">
        <v>29109</v>
      </c>
      <c r="D1950" s="89" t="s">
        <v>19098</v>
      </c>
      <c r="E1950" s="89" t="s">
        <v>19036</v>
      </c>
      <c r="F1950" s="88" t="s">
        <v>19285</v>
      </c>
      <c r="G1950" s="89" t="s">
        <v>19028</v>
      </c>
      <c r="H1950" s="89" t="s">
        <v>19172</v>
      </c>
      <c r="I1950" s="89" t="s">
        <v>19173</v>
      </c>
      <c r="J1950" s="88" t="s">
        <v>19189</v>
      </c>
      <c r="K1950" s="88" t="s">
        <v>19273</v>
      </c>
      <c r="L1950" s="88" t="s">
        <v>19274</v>
      </c>
      <c r="M1950" s="89" t="s">
        <v>7733</v>
      </c>
      <c r="N1950" s="89" t="s">
        <v>328</v>
      </c>
      <c r="O1950" s="90">
        <v>36081</v>
      </c>
      <c r="P1950" s="90">
        <v>36081</v>
      </c>
      <c r="Q1950" s="90">
        <v>36081</v>
      </c>
      <c r="R1950" s="89">
        <v>9848</v>
      </c>
      <c r="S1950" s="89">
        <v>26</v>
      </c>
      <c r="T1950" s="89" t="s">
        <v>19261</v>
      </c>
      <c r="U1950" s="89" t="s">
        <v>29110</v>
      </c>
      <c r="W1950" s="89" t="s">
        <v>782</v>
      </c>
      <c r="X1950" s="89" t="s">
        <v>416</v>
      </c>
      <c r="Y1950" s="88" t="s">
        <v>10808</v>
      </c>
    </row>
    <row r="1951" spans="1:25" x14ac:dyDescent="0.3">
      <c r="A1951" s="84" t="str">
        <f t="shared" si="30"/>
        <v>HLEGER1</v>
      </c>
      <c r="B1951" s="88" t="s">
        <v>23726</v>
      </c>
      <c r="C1951" s="89" t="s">
        <v>23727</v>
      </c>
      <c r="D1951" s="89" t="s">
        <v>11621</v>
      </c>
      <c r="E1951" s="89" t="s">
        <v>5630</v>
      </c>
      <c r="F1951" s="88" t="s">
        <v>19215</v>
      </c>
      <c r="G1951" s="89" t="s">
        <v>19033</v>
      </c>
      <c r="H1951" s="89" t="s">
        <v>19172</v>
      </c>
      <c r="I1951" s="89" t="s">
        <v>19173</v>
      </c>
      <c r="J1951" s="88" t="s">
        <v>19189</v>
      </c>
      <c r="K1951" s="88" t="s">
        <v>19190</v>
      </c>
      <c r="L1951" s="88" t="s">
        <v>19191</v>
      </c>
      <c r="M1951" s="89" t="s">
        <v>19192</v>
      </c>
      <c r="N1951" s="89" t="s">
        <v>297</v>
      </c>
      <c r="O1951" s="90">
        <v>36210</v>
      </c>
      <c r="P1951" s="90">
        <v>36210</v>
      </c>
      <c r="Q1951" s="90">
        <v>36210</v>
      </c>
      <c r="R1951" s="89">
        <v>9719</v>
      </c>
      <c r="S1951" s="89">
        <v>26</v>
      </c>
      <c r="T1951" s="89" t="s">
        <v>19261</v>
      </c>
      <c r="U1951" s="89" t="s">
        <v>23728</v>
      </c>
      <c r="W1951" s="89" t="s">
        <v>11625</v>
      </c>
      <c r="X1951" s="89" t="s">
        <v>297</v>
      </c>
      <c r="Y1951" s="88" t="s">
        <v>11626</v>
      </c>
    </row>
    <row r="1952" spans="1:25" x14ac:dyDescent="0.3">
      <c r="A1952" s="84" t="str">
        <f t="shared" si="30"/>
        <v>cgordon</v>
      </c>
      <c r="B1952" s="88" t="s">
        <v>21134</v>
      </c>
      <c r="C1952" s="89" t="s">
        <v>21135</v>
      </c>
      <c r="D1952" s="89" t="s">
        <v>21136</v>
      </c>
      <c r="E1952" s="89" t="s">
        <v>19170</v>
      </c>
      <c r="F1952" s="88" t="s">
        <v>19181</v>
      </c>
      <c r="G1952" s="89" t="s">
        <v>19030</v>
      </c>
      <c r="H1952" s="89" t="s">
        <v>19172</v>
      </c>
      <c r="I1952" s="89" t="s">
        <v>19173</v>
      </c>
      <c r="J1952" s="88" t="s">
        <v>19174</v>
      </c>
      <c r="K1952" s="88" t="s">
        <v>19401</v>
      </c>
      <c r="L1952" s="88" t="s">
        <v>19764</v>
      </c>
      <c r="M1952" s="89" t="s">
        <v>8645</v>
      </c>
      <c r="N1952" s="89" t="s">
        <v>407</v>
      </c>
      <c r="O1952" s="90">
        <v>36374</v>
      </c>
      <c r="P1952" s="90">
        <v>45683</v>
      </c>
      <c r="Q1952" s="90">
        <v>45662</v>
      </c>
      <c r="R1952" s="89">
        <v>267</v>
      </c>
      <c r="S1952" s="89">
        <v>0</v>
      </c>
      <c r="T1952" s="89" t="s">
        <v>19176</v>
      </c>
      <c r="U1952" s="89" t="s">
        <v>21137</v>
      </c>
      <c r="W1952" s="89" t="s">
        <v>359</v>
      </c>
      <c r="X1952" s="89" t="s">
        <v>983</v>
      </c>
      <c r="Y1952" s="88" t="s">
        <v>7133</v>
      </c>
    </row>
    <row r="1953" spans="1:25" x14ac:dyDescent="0.3">
      <c r="A1953" s="84" t="str">
        <f t="shared" si="30"/>
        <v>LLAY1</v>
      </c>
      <c r="B1953" s="88" t="s">
        <v>26265</v>
      </c>
      <c r="C1953" s="89" t="s">
        <v>26266</v>
      </c>
      <c r="D1953" s="89" t="s">
        <v>15222</v>
      </c>
      <c r="E1953" s="89" t="s">
        <v>5630</v>
      </c>
      <c r="F1953" s="88" t="s">
        <v>19171</v>
      </c>
      <c r="G1953" s="89" t="s">
        <v>19029</v>
      </c>
      <c r="H1953" s="89" t="s">
        <v>19172</v>
      </c>
      <c r="I1953" s="89" t="s">
        <v>19173</v>
      </c>
      <c r="J1953" s="88" t="s">
        <v>19189</v>
      </c>
      <c r="K1953" s="88" t="s">
        <v>19415</v>
      </c>
      <c r="L1953" s="88" t="s">
        <v>6684</v>
      </c>
      <c r="M1953" s="89" t="s">
        <v>19416</v>
      </c>
      <c r="N1953" s="89" t="s">
        <v>318</v>
      </c>
      <c r="O1953" s="90">
        <v>36563</v>
      </c>
      <c r="P1953" s="90">
        <v>36563</v>
      </c>
      <c r="Q1953" s="90">
        <v>36563</v>
      </c>
      <c r="R1953" s="89">
        <v>9366</v>
      </c>
      <c r="S1953" s="89">
        <v>25</v>
      </c>
      <c r="T1953" s="89" t="s">
        <v>19261</v>
      </c>
      <c r="U1953" s="89" t="s">
        <v>26267</v>
      </c>
      <c r="W1953" s="89" t="s">
        <v>26268</v>
      </c>
      <c r="X1953" s="89" t="s">
        <v>318</v>
      </c>
      <c r="Y1953" s="88" t="s">
        <v>15227</v>
      </c>
    </row>
    <row r="1954" spans="1:25" x14ac:dyDescent="0.3">
      <c r="A1954" s="84" t="str">
        <f t="shared" si="30"/>
        <v>CODDEN1</v>
      </c>
      <c r="B1954" s="88" t="s">
        <v>21415</v>
      </c>
      <c r="C1954" s="89" t="s">
        <v>21416</v>
      </c>
      <c r="D1954" s="89" t="s">
        <v>21417</v>
      </c>
      <c r="E1954" s="89" t="s">
        <v>19715</v>
      </c>
      <c r="F1954" s="88" t="s">
        <v>19181</v>
      </c>
      <c r="G1954" s="89" t="s">
        <v>19030</v>
      </c>
      <c r="H1954" s="89" t="s">
        <v>19172</v>
      </c>
      <c r="I1954" s="89" t="s">
        <v>19173</v>
      </c>
      <c r="J1954" s="88" t="s">
        <v>19174</v>
      </c>
      <c r="K1954" s="88" t="s">
        <v>20070</v>
      </c>
      <c r="L1954" s="88" t="s">
        <v>20071</v>
      </c>
      <c r="M1954" s="89" t="s">
        <v>20072</v>
      </c>
      <c r="N1954" s="89" t="s">
        <v>955</v>
      </c>
      <c r="O1954" s="90">
        <v>36633</v>
      </c>
      <c r="P1954" s="90">
        <v>39412</v>
      </c>
      <c r="Q1954" s="90">
        <v>36633</v>
      </c>
      <c r="R1954" s="89">
        <v>9296</v>
      </c>
      <c r="S1954" s="89">
        <v>25</v>
      </c>
      <c r="T1954" s="89" t="s">
        <v>19261</v>
      </c>
      <c r="U1954" s="89" t="s">
        <v>21418</v>
      </c>
      <c r="W1954" s="89" t="s">
        <v>21419</v>
      </c>
      <c r="X1954" s="89" t="s">
        <v>841</v>
      </c>
      <c r="Y1954" s="88" t="s">
        <v>11554</v>
      </c>
    </row>
    <row r="1955" spans="1:25" x14ac:dyDescent="0.3">
      <c r="A1955" s="84" t="str">
        <f t="shared" si="30"/>
        <v>DMEYE1</v>
      </c>
      <c r="B1955" s="88" t="s">
        <v>22242</v>
      </c>
      <c r="C1955" s="89" t="s">
        <v>22243</v>
      </c>
      <c r="D1955" s="89" t="s">
        <v>22244</v>
      </c>
      <c r="E1955" s="89" t="s">
        <v>5630</v>
      </c>
      <c r="F1955" s="88" t="s">
        <v>19215</v>
      </c>
      <c r="G1955" s="89" t="s">
        <v>19033</v>
      </c>
      <c r="H1955" s="89" t="s">
        <v>19172</v>
      </c>
      <c r="I1955" s="89" t="s">
        <v>19173</v>
      </c>
      <c r="J1955" s="88" t="s">
        <v>19174</v>
      </c>
      <c r="K1955" s="88" t="s">
        <v>19360</v>
      </c>
      <c r="L1955" s="88" t="s">
        <v>20769</v>
      </c>
      <c r="M1955" s="89" t="s">
        <v>19362</v>
      </c>
      <c r="N1955" s="89" t="s">
        <v>1463</v>
      </c>
      <c r="O1955" s="90">
        <v>36927</v>
      </c>
      <c r="P1955" s="90">
        <v>36927</v>
      </c>
      <c r="Q1955" s="90">
        <v>36927</v>
      </c>
      <c r="R1955" s="89">
        <v>9002</v>
      </c>
      <c r="S1955" s="89">
        <v>24</v>
      </c>
      <c r="T1955" s="89" t="s">
        <v>19261</v>
      </c>
      <c r="U1955" s="89" t="s">
        <v>22245</v>
      </c>
      <c r="W1955" s="89" t="s">
        <v>20779</v>
      </c>
      <c r="X1955" s="89" t="s">
        <v>1463</v>
      </c>
      <c r="Y1955" s="88" t="s">
        <v>22246</v>
      </c>
    </row>
    <row r="1956" spans="1:25" x14ac:dyDescent="0.3">
      <c r="A1956" s="84" t="str">
        <f t="shared" si="30"/>
        <v>MWRIG31</v>
      </c>
      <c r="B1956" s="88" t="s">
        <v>27375</v>
      </c>
      <c r="C1956" s="89" t="s">
        <v>27376</v>
      </c>
      <c r="D1956" s="89" t="s">
        <v>1652</v>
      </c>
      <c r="E1956" s="89" t="s">
        <v>5630</v>
      </c>
      <c r="F1956" s="88" t="s">
        <v>19285</v>
      </c>
      <c r="G1956" s="89" t="s">
        <v>19028</v>
      </c>
      <c r="H1956" s="89" t="s">
        <v>19172</v>
      </c>
      <c r="I1956" s="89" t="s">
        <v>19173</v>
      </c>
      <c r="J1956" s="88" t="s">
        <v>19189</v>
      </c>
      <c r="K1956" s="88" t="s">
        <v>19294</v>
      </c>
      <c r="L1956" s="88" t="s">
        <v>19295</v>
      </c>
      <c r="M1956" s="89" t="s">
        <v>19296</v>
      </c>
      <c r="N1956" s="89" t="s">
        <v>541</v>
      </c>
      <c r="O1956" s="90">
        <v>36934</v>
      </c>
      <c r="P1956" s="90">
        <v>36934</v>
      </c>
      <c r="Q1956" s="90">
        <v>36934</v>
      </c>
      <c r="R1956" s="89">
        <v>8995</v>
      </c>
      <c r="S1956" s="89">
        <v>24</v>
      </c>
      <c r="T1956" s="89" t="s">
        <v>19261</v>
      </c>
      <c r="U1956" s="89" t="s">
        <v>27377</v>
      </c>
      <c r="W1956" s="89" t="s">
        <v>27378</v>
      </c>
      <c r="X1956" s="89" t="s">
        <v>619</v>
      </c>
      <c r="Y1956" s="88" t="s">
        <v>10095</v>
      </c>
    </row>
    <row r="1957" spans="1:25" x14ac:dyDescent="0.3">
      <c r="A1957" s="84" t="str">
        <f t="shared" si="30"/>
        <v>MSANER1</v>
      </c>
      <c r="B1957" s="88" t="s">
        <v>27201</v>
      </c>
      <c r="C1957" s="89" t="s">
        <v>27202</v>
      </c>
      <c r="D1957" s="89" t="s">
        <v>4131</v>
      </c>
      <c r="E1957" s="89" t="s">
        <v>5630</v>
      </c>
      <c r="F1957" s="88" t="s">
        <v>19285</v>
      </c>
      <c r="G1957" s="89" t="s">
        <v>19028</v>
      </c>
      <c r="H1957" s="89" t="s">
        <v>19172</v>
      </c>
      <c r="I1957" s="89" t="s">
        <v>19173</v>
      </c>
      <c r="J1957" s="88" t="s">
        <v>19174</v>
      </c>
      <c r="K1957" s="88" t="s">
        <v>19802</v>
      </c>
      <c r="L1957" s="88" t="s">
        <v>19803</v>
      </c>
      <c r="M1957" s="89" t="s">
        <v>19804</v>
      </c>
      <c r="N1957" s="89" t="s">
        <v>549</v>
      </c>
      <c r="O1957" s="90">
        <v>36941</v>
      </c>
      <c r="P1957" s="90">
        <v>36941</v>
      </c>
      <c r="Q1957" s="90">
        <v>36941</v>
      </c>
      <c r="R1957" s="89">
        <v>8988</v>
      </c>
      <c r="S1957" s="89">
        <v>24</v>
      </c>
      <c r="T1957" s="89" t="s">
        <v>19261</v>
      </c>
      <c r="U1957" s="89" t="s">
        <v>17473</v>
      </c>
      <c r="W1957" s="89" t="s">
        <v>1509</v>
      </c>
      <c r="X1957" s="89" t="s">
        <v>1502</v>
      </c>
      <c r="Y1957" s="88" t="s">
        <v>17474</v>
      </c>
    </row>
    <row r="1958" spans="1:25" x14ac:dyDescent="0.3">
      <c r="A1958" s="84" t="str">
        <f t="shared" si="30"/>
        <v>SROYSTE</v>
      </c>
      <c r="B1958" s="88" t="s">
        <v>29295</v>
      </c>
      <c r="C1958" s="89" t="s">
        <v>29296</v>
      </c>
      <c r="D1958" s="89" t="s">
        <v>11210</v>
      </c>
      <c r="E1958" s="89" t="s">
        <v>5630</v>
      </c>
      <c r="F1958" s="88" t="s">
        <v>20616</v>
      </c>
      <c r="G1958" s="89" t="s">
        <v>20617</v>
      </c>
      <c r="H1958" s="89" t="s">
        <v>19172</v>
      </c>
      <c r="I1958" s="89" t="s">
        <v>19173</v>
      </c>
      <c r="J1958" s="88" t="s">
        <v>19189</v>
      </c>
      <c r="K1958" s="88" t="s">
        <v>19374</v>
      </c>
      <c r="L1958" s="88" t="s">
        <v>19492</v>
      </c>
      <c r="M1958" s="89" t="s">
        <v>19493</v>
      </c>
      <c r="N1958" s="89" t="s">
        <v>268</v>
      </c>
      <c r="O1958" s="90">
        <v>37088</v>
      </c>
      <c r="P1958" s="90">
        <v>37088</v>
      </c>
      <c r="Q1958" s="90">
        <v>37088</v>
      </c>
      <c r="R1958" s="89">
        <v>8841</v>
      </c>
      <c r="S1958" s="89">
        <v>24</v>
      </c>
      <c r="T1958" s="89" t="s">
        <v>19261</v>
      </c>
      <c r="U1958" s="89" t="s">
        <v>29297</v>
      </c>
      <c r="W1958" s="89" t="s">
        <v>29298</v>
      </c>
      <c r="X1958" s="89" t="s">
        <v>268</v>
      </c>
      <c r="Y1958" s="88" t="s">
        <v>11214</v>
      </c>
    </row>
    <row r="1959" spans="1:25" x14ac:dyDescent="0.3">
      <c r="A1959" s="84" t="str">
        <f t="shared" si="30"/>
        <v>PCAPELL</v>
      </c>
      <c r="B1959" s="88" t="s">
        <v>27781</v>
      </c>
      <c r="C1959" s="89" t="s">
        <v>27782</v>
      </c>
      <c r="D1959" s="89" t="s">
        <v>12031</v>
      </c>
      <c r="E1959" s="89" t="s">
        <v>5630</v>
      </c>
      <c r="F1959" s="88" t="s">
        <v>19181</v>
      </c>
      <c r="G1959" s="89" t="s">
        <v>19030</v>
      </c>
      <c r="H1959" s="89" t="s">
        <v>19172</v>
      </c>
      <c r="I1959" s="89" t="s">
        <v>19173</v>
      </c>
      <c r="J1959" s="88" t="s">
        <v>19189</v>
      </c>
      <c r="K1959" s="88" t="s">
        <v>19345</v>
      </c>
      <c r="L1959" s="88" t="s">
        <v>20358</v>
      </c>
      <c r="M1959" s="89" t="s">
        <v>20359</v>
      </c>
      <c r="N1959" s="89" t="s">
        <v>686</v>
      </c>
      <c r="O1959" s="90">
        <v>37194</v>
      </c>
      <c r="P1959" s="90">
        <v>37194</v>
      </c>
      <c r="Q1959" s="90">
        <v>37194</v>
      </c>
      <c r="R1959" s="89">
        <v>8735</v>
      </c>
      <c r="S1959" s="89">
        <v>23</v>
      </c>
      <c r="T1959" s="89" t="s">
        <v>19261</v>
      </c>
      <c r="U1959" s="89" t="s">
        <v>27783</v>
      </c>
      <c r="W1959" s="89" t="s">
        <v>12034</v>
      </c>
      <c r="X1959" s="89" t="s">
        <v>686</v>
      </c>
      <c r="Y1959" s="88" t="s">
        <v>12035</v>
      </c>
    </row>
    <row r="1960" spans="1:25" x14ac:dyDescent="0.3">
      <c r="A1960" s="84" t="str">
        <f t="shared" si="30"/>
        <v>LGARVIN</v>
      </c>
      <c r="B1960" s="88" t="s">
        <v>26226</v>
      </c>
      <c r="C1960" s="89" t="s">
        <v>26227</v>
      </c>
      <c r="D1960" s="89" t="s">
        <v>15849</v>
      </c>
      <c r="E1960" s="89" t="s">
        <v>5630</v>
      </c>
      <c r="F1960" s="88" t="s">
        <v>20261</v>
      </c>
      <c r="G1960" s="89" t="s">
        <v>19039</v>
      </c>
      <c r="H1960" s="89" t="s">
        <v>19172</v>
      </c>
      <c r="I1960" s="89" t="s">
        <v>19173</v>
      </c>
      <c r="J1960" s="88" t="s">
        <v>19189</v>
      </c>
      <c r="K1960" s="88" t="s">
        <v>20742</v>
      </c>
      <c r="L1960" s="88" t="s">
        <v>20742</v>
      </c>
      <c r="M1960" s="89" t="s">
        <v>21720</v>
      </c>
      <c r="N1960" s="89" t="s">
        <v>435</v>
      </c>
      <c r="O1960" s="90">
        <v>37255</v>
      </c>
      <c r="P1960" s="90">
        <v>37255</v>
      </c>
      <c r="Q1960" s="90">
        <v>37255</v>
      </c>
      <c r="R1960" s="89">
        <v>8674</v>
      </c>
      <c r="S1960" s="89">
        <v>23</v>
      </c>
      <c r="T1960" s="89" t="s">
        <v>19261</v>
      </c>
      <c r="U1960" s="89" t="s">
        <v>26228</v>
      </c>
      <c r="W1960" s="89" t="s">
        <v>26229</v>
      </c>
      <c r="X1960" s="89" t="s">
        <v>435</v>
      </c>
      <c r="Y1960" s="88" t="s">
        <v>15851</v>
      </c>
    </row>
    <row r="1961" spans="1:25" x14ac:dyDescent="0.3">
      <c r="A1961" s="84" t="str">
        <f t="shared" si="30"/>
        <v>RLOSARD</v>
      </c>
      <c r="B1961" s="88" t="s">
        <v>28443</v>
      </c>
      <c r="C1961" s="89" t="s">
        <v>28444</v>
      </c>
      <c r="D1961" s="89" t="s">
        <v>9046</v>
      </c>
      <c r="E1961" s="89" t="s">
        <v>5630</v>
      </c>
      <c r="F1961" s="88" t="s">
        <v>19285</v>
      </c>
      <c r="G1961" s="89" t="s">
        <v>19028</v>
      </c>
      <c r="H1961" s="89" t="s">
        <v>19172</v>
      </c>
      <c r="I1961" s="89" t="s">
        <v>19173</v>
      </c>
      <c r="J1961" s="88" t="s">
        <v>19189</v>
      </c>
      <c r="K1961" s="88" t="s">
        <v>19345</v>
      </c>
      <c r="L1961" s="88" t="s">
        <v>21190</v>
      </c>
      <c r="M1961" s="89" t="s">
        <v>9044</v>
      </c>
      <c r="N1961" s="89" t="s">
        <v>693</v>
      </c>
      <c r="O1961" s="90">
        <v>37255</v>
      </c>
      <c r="P1961" s="90">
        <v>37255</v>
      </c>
      <c r="Q1961" s="90">
        <v>37255</v>
      </c>
      <c r="R1961" s="89">
        <v>8674</v>
      </c>
      <c r="S1961" s="89">
        <v>23</v>
      </c>
      <c r="T1961" s="89" t="s">
        <v>19261</v>
      </c>
      <c r="U1961" s="89" t="s">
        <v>28445</v>
      </c>
      <c r="W1961" s="89" t="s">
        <v>1846</v>
      </c>
      <c r="X1961" s="89" t="s">
        <v>693</v>
      </c>
      <c r="Y1961" s="88" t="s">
        <v>13844</v>
      </c>
    </row>
    <row r="1962" spans="1:25" x14ac:dyDescent="0.3">
      <c r="A1962" s="84" t="str">
        <f t="shared" si="30"/>
        <v>CMAGAN3</v>
      </c>
      <c r="B1962" s="88" t="s">
        <v>21333</v>
      </c>
      <c r="C1962" s="89" t="s">
        <v>21334</v>
      </c>
      <c r="D1962" s="89" t="s">
        <v>21335</v>
      </c>
      <c r="E1962" s="89" t="s">
        <v>19170</v>
      </c>
      <c r="F1962" s="88" t="s">
        <v>19181</v>
      </c>
      <c r="G1962" s="89" t="s">
        <v>19030</v>
      </c>
      <c r="H1962" s="89" t="s">
        <v>19172</v>
      </c>
      <c r="I1962" s="89" t="s">
        <v>19173</v>
      </c>
      <c r="J1962" s="88" t="s">
        <v>19174</v>
      </c>
      <c r="K1962" s="88" t="s">
        <v>19455</v>
      </c>
      <c r="L1962" s="88" t="s">
        <v>19456</v>
      </c>
      <c r="M1962" s="89" t="s">
        <v>19457</v>
      </c>
      <c r="N1962" s="89" t="s">
        <v>2504</v>
      </c>
      <c r="O1962" s="90">
        <v>37632</v>
      </c>
      <c r="P1962" s="90">
        <v>41092</v>
      </c>
      <c r="Q1962" s="90">
        <v>37632</v>
      </c>
      <c r="R1962" s="89">
        <v>8297</v>
      </c>
      <c r="S1962" s="89">
        <v>22</v>
      </c>
      <c r="T1962" s="89" t="s">
        <v>19261</v>
      </c>
      <c r="U1962" s="89" t="s">
        <v>21336</v>
      </c>
      <c r="W1962" s="89" t="s">
        <v>4669</v>
      </c>
      <c r="X1962" s="89" t="s">
        <v>2504</v>
      </c>
      <c r="Y1962" s="88" t="s">
        <v>6104</v>
      </c>
    </row>
    <row r="1963" spans="1:25" x14ac:dyDescent="0.3">
      <c r="A1963" s="84" t="str">
        <f t="shared" si="30"/>
        <v>RPUSHE</v>
      </c>
      <c r="B1963" s="88" t="s">
        <v>28599</v>
      </c>
      <c r="C1963" s="89" t="s">
        <v>28600</v>
      </c>
      <c r="D1963" s="89" t="s">
        <v>18525</v>
      </c>
      <c r="E1963" s="89" t="s">
        <v>5630</v>
      </c>
      <c r="F1963" s="88" t="s">
        <v>19215</v>
      </c>
      <c r="G1963" s="89" t="s">
        <v>19033</v>
      </c>
      <c r="H1963" s="89" t="s">
        <v>19172</v>
      </c>
      <c r="I1963" s="89" t="s">
        <v>19173</v>
      </c>
      <c r="J1963" s="88" t="s">
        <v>19189</v>
      </c>
      <c r="K1963" s="88" t="s">
        <v>19345</v>
      </c>
      <c r="L1963" s="88" t="s">
        <v>20358</v>
      </c>
      <c r="M1963" s="89" t="s">
        <v>20359</v>
      </c>
      <c r="N1963" s="89" t="s">
        <v>686</v>
      </c>
      <c r="O1963" s="90">
        <v>37271</v>
      </c>
      <c r="P1963" s="90">
        <v>37271</v>
      </c>
      <c r="Q1963" s="90">
        <v>37271</v>
      </c>
      <c r="R1963" s="89">
        <v>8658</v>
      </c>
      <c r="S1963" s="89">
        <v>23</v>
      </c>
      <c r="T1963" s="89" t="s">
        <v>19261</v>
      </c>
      <c r="U1963" s="89" t="s">
        <v>28601</v>
      </c>
      <c r="W1963" s="89" t="s">
        <v>8828</v>
      </c>
      <c r="X1963" s="89" t="s">
        <v>686</v>
      </c>
      <c r="Y1963" s="88" t="s">
        <v>18529</v>
      </c>
    </row>
    <row r="1964" spans="1:25" x14ac:dyDescent="0.3">
      <c r="A1964" s="84" t="str">
        <f t="shared" si="30"/>
        <v>MDAVI31</v>
      </c>
      <c r="B1964" s="88" t="s">
        <v>26592</v>
      </c>
      <c r="C1964" s="89" t="s">
        <v>26593</v>
      </c>
      <c r="D1964" s="89" t="s">
        <v>1418</v>
      </c>
      <c r="E1964" s="89" t="s">
        <v>5630</v>
      </c>
      <c r="F1964" s="88" t="s">
        <v>19171</v>
      </c>
      <c r="G1964" s="89" t="s">
        <v>19029</v>
      </c>
      <c r="H1964" s="89" t="s">
        <v>19172</v>
      </c>
      <c r="I1964" s="89" t="s">
        <v>19173</v>
      </c>
      <c r="J1964" s="88" t="s">
        <v>19189</v>
      </c>
      <c r="K1964" s="88" t="s">
        <v>19345</v>
      </c>
      <c r="L1964" s="88" t="s">
        <v>20162</v>
      </c>
      <c r="M1964" s="89" t="s">
        <v>20163</v>
      </c>
      <c r="N1964" s="89" t="s">
        <v>655</v>
      </c>
      <c r="O1964" s="90">
        <v>37292</v>
      </c>
      <c r="P1964" s="90">
        <v>37578</v>
      </c>
      <c r="Q1964" s="90">
        <v>37292</v>
      </c>
      <c r="R1964" s="89">
        <v>8637</v>
      </c>
      <c r="S1964" s="89">
        <v>23</v>
      </c>
      <c r="T1964" s="89" t="s">
        <v>19261</v>
      </c>
      <c r="U1964" s="89" t="s">
        <v>16908</v>
      </c>
      <c r="W1964" s="89" t="s">
        <v>16909</v>
      </c>
      <c r="X1964" s="89" t="s">
        <v>655</v>
      </c>
      <c r="Y1964" s="88" t="s">
        <v>26594</v>
      </c>
    </row>
    <row r="1965" spans="1:25" x14ac:dyDescent="0.3">
      <c r="A1965" s="84" t="str">
        <f t="shared" si="30"/>
        <v>PYEE3</v>
      </c>
      <c r="B1965" s="88" t="s">
        <v>27982</v>
      </c>
      <c r="C1965" s="89" t="s">
        <v>27983</v>
      </c>
      <c r="D1965" s="89" t="s">
        <v>10484</v>
      </c>
      <c r="E1965" s="89" t="s">
        <v>5630</v>
      </c>
      <c r="F1965" s="88" t="s">
        <v>19171</v>
      </c>
      <c r="G1965" s="89" t="s">
        <v>19029</v>
      </c>
      <c r="H1965" s="89" t="s">
        <v>19172</v>
      </c>
      <c r="I1965" s="89" t="s">
        <v>19173</v>
      </c>
      <c r="J1965" s="88" t="s">
        <v>19174</v>
      </c>
      <c r="K1965" s="88" t="s">
        <v>19175</v>
      </c>
      <c r="L1965" s="88" t="s">
        <v>16610</v>
      </c>
      <c r="M1965" s="89" t="s">
        <v>9597</v>
      </c>
      <c r="N1965" s="89" t="s">
        <v>219</v>
      </c>
      <c r="O1965" s="90">
        <v>37306</v>
      </c>
      <c r="P1965" s="90">
        <v>37306</v>
      </c>
      <c r="Q1965" s="90">
        <v>37306</v>
      </c>
      <c r="R1965" s="89">
        <v>8623</v>
      </c>
      <c r="S1965" s="89">
        <v>23</v>
      </c>
      <c r="T1965" s="89" t="s">
        <v>19261</v>
      </c>
      <c r="U1965" s="89" t="s">
        <v>27984</v>
      </c>
      <c r="W1965" s="89" t="s">
        <v>18575</v>
      </c>
      <c r="X1965" s="89" t="s">
        <v>219</v>
      </c>
      <c r="Y1965" s="88" t="s">
        <v>27985</v>
      </c>
    </row>
    <row r="1966" spans="1:25" x14ac:dyDescent="0.3">
      <c r="A1966" s="84" t="str">
        <f t="shared" si="30"/>
        <v>RARAMBU</v>
      </c>
      <c r="B1966" s="88" t="s">
        <v>28025</v>
      </c>
      <c r="C1966" s="89" t="s">
        <v>28026</v>
      </c>
      <c r="D1966" s="89" t="s">
        <v>17050</v>
      </c>
      <c r="E1966" s="89" t="s">
        <v>5630</v>
      </c>
      <c r="F1966" s="88" t="s">
        <v>19181</v>
      </c>
      <c r="G1966" s="89" t="s">
        <v>19030</v>
      </c>
      <c r="H1966" s="89" t="s">
        <v>19172</v>
      </c>
      <c r="I1966" s="89" t="s">
        <v>19173</v>
      </c>
      <c r="J1966" s="88" t="s">
        <v>19174</v>
      </c>
      <c r="K1966" s="88" t="s">
        <v>19207</v>
      </c>
      <c r="L1966" s="88" t="s">
        <v>19208</v>
      </c>
      <c r="M1966" s="89" t="s">
        <v>10249</v>
      </c>
      <c r="N1966" s="89" t="s">
        <v>219</v>
      </c>
      <c r="O1966" s="90">
        <v>37349</v>
      </c>
      <c r="P1966" s="90">
        <v>37349</v>
      </c>
      <c r="Q1966" s="90">
        <v>37349</v>
      </c>
      <c r="R1966" s="89">
        <v>8580</v>
      </c>
      <c r="S1966" s="89">
        <v>23</v>
      </c>
      <c r="T1966" s="89" t="s">
        <v>19261</v>
      </c>
      <c r="U1966" s="89" t="s">
        <v>17052</v>
      </c>
      <c r="V1966" s="89" t="s">
        <v>2193</v>
      </c>
      <c r="W1966" s="89" t="s">
        <v>2193</v>
      </c>
      <c r="X1966" s="89" t="s">
        <v>219</v>
      </c>
      <c r="Y1966" s="88" t="s">
        <v>16507</v>
      </c>
    </row>
    <row r="1967" spans="1:25" x14ac:dyDescent="0.3">
      <c r="A1967" s="84" t="str">
        <f t="shared" si="30"/>
        <v>WMCELRO</v>
      </c>
      <c r="B1967" s="88" t="s">
        <v>30251</v>
      </c>
      <c r="C1967" s="89" t="s">
        <v>30252</v>
      </c>
      <c r="D1967" s="89" t="s">
        <v>17985</v>
      </c>
      <c r="E1967" s="89" t="s">
        <v>5630</v>
      </c>
      <c r="F1967" s="88" t="s">
        <v>20370</v>
      </c>
      <c r="G1967" s="89" t="s">
        <v>20371</v>
      </c>
      <c r="H1967" s="89" t="s">
        <v>19172</v>
      </c>
      <c r="I1967" s="89" t="s">
        <v>19173</v>
      </c>
      <c r="J1967" s="88" t="s">
        <v>19189</v>
      </c>
      <c r="K1967" s="88" t="s">
        <v>19374</v>
      </c>
      <c r="L1967" s="88" t="s">
        <v>19375</v>
      </c>
      <c r="M1967" s="89" t="s">
        <v>19376</v>
      </c>
      <c r="N1967" s="89" t="s">
        <v>575</v>
      </c>
      <c r="O1967" s="90">
        <v>37115</v>
      </c>
      <c r="P1967" s="90">
        <v>37445</v>
      </c>
      <c r="Q1967" s="90">
        <v>37115</v>
      </c>
      <c r="R1967" s="89">
        <v>8814</v>
      </c>
      <c r="S1967" s="89">
        <v>24</v>
      </c>
      <c r="T1967" s="89" t="s">
        <v>19261</v>
      </c>
      <c r="U1967" s="89" t="s">
        <v>30253</v>
      </c>
      <c r="W1967" s="89" t="s">
        <v>30254</v>
      </c>
      <c r="X1967" s="89" t="s">
        <v>575</v>
      </c>
      <c r="Y1967" s="88" t="s">
        <v>17990</v>
      </c>
    </row>
    <row r="1968" spans="1:25" x14ac:dyDescent="0.3">
      <c r="A1968" s="84" t="str">
        <f t="shared" si="30"/>
        <v>HGONZA1</v>
      </c>
      <c r="B1968" s="88" t="s">
        <v>23667</v>
      </c>
      <c r="C1968" s="89" t="s">
        <v>23668</v>
      </c>
      <c r="D1968" s="89" t="s">
        <v>23669</v>
      </c>
      <c r="E1968" s="89" t="s">
        <v>19170</v>
      </c>
      <c r="F1968" s="88" t="s">
        <v>19285</v>
      </c>
      <c r="G1968" s="89" t="s">
        <v>19028</v>
      </c>
      <c r="H1968" s="89" t="s">
        <v>19172</v>
      </c>
      <c r="I1968" s="89" t="s">
        <v>19419</v>
      </c>
      <c r="J1968" s="88" t="s">
        <v>19189</v>
      </c>
      <c r="K1968" s="88" t="s">
        <v>19420</v>
      </c>
      <c r="L1968" s="88" t="s">
        <v>19420</v>
      </c>
      <c r="M1968" s="89" t="s">
        <v>19421</v>
      </c>
      <c r="N1968" s="89" t="s">
        <v>5965</v>
      </c>
      <c r="O1968" s="90">
        <v>37523</v>
      </c>
      <c r="P1968" s="90">
        <v>37523</v>
      </c>
      <c r="Q1968" s="90">
        <v>37523</v>
      </c>
      <c r="R1968" s="89">
        <v>8406</v>
      </c>
      <c r="S1968" s="89">
        <v>23</v>
      </c>
      <c r="T1968" s="89" t="s">
        <v>19261</v>
      </c>
      <c r="U1968" s="89" t="s">
        <v>23670</v>
      </c>
      <c r="W1968" s="89" t="s">
        <v>23671</v>
      </c>
      <c r="X1968" s="89" t="s">
        <v>5965</v>
      </c>
      <c r="Y1968" s="88" t="s">
        <v>23672</v>
      </c>
    </row>
    <row r="1969" spans="1:25" x14ac:dyDescent="0.3">
      <c r="A1969" s="84" t="str">
        <f t="shared" si="30"/>
        <v>RFORT00</v>
      </c>
      <c r="B1969" s="88" t="s">
        <v>28232</v>
      </c>
      <c r="C1969" s="89" t="s">
        <v>28233</v>
      </c>
      <c r="D1969" s="89" t="s">
        <v>5870</v>
      </c>
      <c r="E1969" s="89" t="s">
        <v>5630</v>
      </c>
      <c r="F1969" s="88" t="s">
        <v>19171</v>
      </c>
      <c r="G1969" s="89" t="s">
        <v>19029</v>
      </c>
      <c r="H1969" s="89" t="s">
        <v>19172</v>
      </c>
      <c r="I1969" s="89" t="s">
        <v>19173</v>
      </c>
      <c r="J1969" s="88" t="s">
        <v>19174</v>
      </c>
      <c r="K1969" s="88" t="s">
        <v>19245</v>
      </c>
      <c r="L1969" s="88" t="s">
        <v>19246</v>
      </c>
      <c r="M1969" s="89" t="s">
        <v>14665</v>
      </c>
      <c r="N1969" s="89" t="s">
        <v>219</v>
      </c>
      <c r="O1969" s="90">
        <v>37882</v>
      </c>
      <c r="P1969" s="90">
        <v>37882</v>
      </c>
      <c r="Q1969" s="90">
        <v>37882</v>
      </c>
      <c r="R1969" s="89">
        <v>8047</v>
      </c>
      <c r="S1969" s="89">
        <v>22</v>
      </c>
      <c r="T1969" s="89" t="s">
        <v>19261</v>
      </c>
      <c r="U1969" s="89" t="s">
        <v>28234</v>
      </c>
      <c r="W1969" s="89" t="s">
        <v>5873</v>
      </c>
      <c r="X1969" s="89" t="s">
        <v>219</v>
      </c>
      <c r="Y1969" s="88" t="s">
        <v>5874</v>
      </c>
    </row>
    <row r="1970" spans="1:25" x14ac:dyDescent="0.3">
      <c r="A1970" s="84" t="str">
        <f t="shared" si="30"/>
        <v>JBARN61</v>
      </c>
      <c r="B1970" s="88" t="s">
        <v>24049</v>
      </c>
      <c r="C1970" s="89" t="s">
        <v>24050</v>
      </c>
      <c r="D1970" s="89" t="s">
        <v>24051</v>
      </c>
      <c r="E1970" s="89" t="s">
        <v>5630</v>
      </c>
      <c r="F1970" s="88" t="s">
        <v>19215</v>
      </c>
      <c r="G1970" s="89" t="s">
        <v>19033</v>
      </c>
      <c r="H1970" s="89" t="s">
        <v>19172</v>
      </c>
      <c r="I1970" s="89" t="s">
        <v>19173</v>
      </c>
      <c r="J1970" s="88" t="s">
        <v>19174</v>
      </c>
      <c r="K1970" s="88" t="s">
        <v>19802</v>
      </c>
      <c r="L1970" s="88" t="s">
        <v>19803</v>
      </c>
      <c r="M1970" s="89" t="s">
        <v>19804</v>
      </c>
      <c r="N1970" s="89" t="s">
        <v>549</v>
      </c>
      <c r="O1970" s="90">
        <v>38133</v>
      </c>
      <c r="P1970" s="90">
        <v>38133</v>
      </c>
      <c r="Q1970" s="90">
        <v>38133</v>
      </c>
      <c r="R1970" s="89">
        <v>7796</v>
      </c>
      <c r="S1970" s="89">
        <v>21</v>
      </c>
      <c r="T1970" s="89" t="s">
        <v>19261</v>
      </c>
      <c r="U1970" s="89" t="s">
        <v>24052</v>
      </c>
      <c r="W1970" s="89" t="s">
        <v>24053</v>
      </c>
      <c r="X1970" s="89" t="s">
        <v>2926</v>
      </c>
      <c r="Y1970" s="88" t="s">
        <v>24054</v>
      </c>
    </row>
    <row r="1971" spans="1:25" x14ac:dyDescent="0.3">
      <c r="A1971" s="84" t="str">
        <f t="shared" si="30"/>
        <v>JSAUSAL</v>
      </c>
      <c r="B1971" s="88" t="s">
        <v>25468</v>
      </c>
      <c r="C1971" s="89" t="s">
        <v>25469</v>
      </c>
      <c r="D1971" s="89" t="s">
        <v>19108</v>
      </c>
      <c r="E1971" s="89" t="s">
        <v>5630</v>
      </c>
      <c r="F1971" s="88" t="s">
        <v>19181</v>
      </c>
      <c r="G1971" s="89" t="s">
        <v>19030</v>
      </c>
      <c r="H1971" s="89" t="s">
        <v>19172</v>
      </c>
      <c r="I1971" s="89" t="s">
        <v>19173</v>
      </c>
      <c r="J1971" s="88" t="s">
        <v>19174</v>
      </c>
      <c r="K1971" s="88" t="s">
        <v>19455</v>
      </c>
      <c r="L1971" s="88" t="s">
        <v>19456</v>
      </c>
      <c r="M1971" s="89" t="s">
        <v>19457</v>
      </c>
      <c r="N1971" s="89" t="s">
        <v>2504</v>
      </c>
      <c r="O1971" s="90">
        <v>38411</v>
      </c>
      <c r="P1971" s="90">
        <v>38411</v>
      </c>
      <c r="Q1971" s="90">
        <v>38411</v>
      </c>
      <c r="R1971" s="89">
        <v>7518</v>
      </c>
      <c r="S1971" s="89">
        <v>20</v>
      </c>
      <c r="T1971" s="89" t="s">
        <v>19261</v>
      </c>
      <c r="U1971" s="89" t="s">
        <v>25470</v>
      </c>
      <c r="W1971" s="89" t="s">
        <v>4669</v>
      </c>
      <c r="X1971" s="89" t="s">
        <v>2504</v>
      </c>
      <c r="Y1971" s="88" t="s">
        <v>6104</v>
      </c>
    </row>
    <row r="1972" spans="1:25" x14ac:dyDescent="0.3">
      <c r="A1972" s="84" t="str">
        <f t="shared" si="30"/>
        <v>AGAME05</v>
      </c>
      <c r="B1972" s="88" t="s">
        <v>19658</v>
      </c>
      <c r="C1972" s="89" t="s">
        <v>19659</v>
      </c>
      <c r="D1972" s="89" t="s">
        <v>4731</v>
      </c>
      <c r="E1972" s="89" t="s">
        <v>5630</v>
      </c>
      <c r="F1972" s="88" t="s">
        <v>19171</v>
      </c>
      <c r="G1972" s="89" t="s">
        <v>19029</v>
      </c>
      <c r="H1972" s="89" t="s">
        <v>19172</v>
      </c>
      <c r="I1972" s="89" t="s">
        <v>19173</v>
      </c>
      <c r="J1972" s="88" t="s">
        <v>19174</v>
      </c>
      <c r="K1972" s="88" t="s">
        <v>19431</v>
      </c>
      <c r="L1972" s="88" t="s">
        <v>19432</v>
      </c>
      <c r="M1972" s="89" t="s">
        <v>6264</v>
      </c>
      <c r="N1972" s="89" t="s">
        <v>279</v>
      </c>
      <c r="O1972" s="90">
        <v>38481</v>
      </c>
      <c r="P1972" s="90">
        <v>38481</v>
      </c>
      <c r="Q1972" s="90">
        <v>38481</v>
      </c>
      <c r="R1972" s="89">
        <v>7448</v>
      </c>
      <c r="S1972" s="89">
        <v>20</v>
      </c>
      <c r="T1972" s="89" t="s">
        <v>19261</v>
      </c>
      <c r="U1972" s="89" t="s">
        <v>19660</v>
      </c>
      <c r="V1972" s="89">
        <v>305</v>
      </c>
      <c r="W1972" s="89" t="s">
        <v>4732</v>
      </c>
      <c r="X1972" s="89" t="s">
        <v>279</v>
      </c>
      <c r="Y1972" s="88" t="s">
        <v>6203</v>
      </c>
    </row>
    <row r="1973" spans="1:25" x14ac:dyDescent="0.3">
      <c r="A1973" s="84" t="str">
        <f t="shared" si="30"/>
        <v>JSAEN02</v>
      </c>
      <c r="B1973" s="88" t="s">
        <v>25432</v>
      </c>
      <c r="C1973" s="89" t="s">
        <v>25433</v>
      </c>
      <c r="D1973" s="89" t="s">
        <v>25434</v>
      </c>
      <c r="E1973" s="89" t="s">
        <v>19170</v>
      </c>
      <c r="F1973" s="88" t="s">
        <v>19171</v>
      </c>
      <c r="G1973" s="89" t="s">
        <v>19029</v>
      </c>
      <c r="H1973" s="89" t="s">
        <v>19172</v>
      </c>
      <c r="I1973" s="89" t="s">
        <v>19173</v>
      </c>
      <c r="J1973" s="88" t="s">
        <v>19174</v>
      </c>
      <c r="K1973" s="88" t="s">
        <v>19207</v>
      </c>
      <c r="L1973" s="88" t="s">
        <v>19208</v>
      </c>
      <c r="M1973" s="89" t="s">
        <v>10249</v>
      </c>
      <c r="N1973" s="89" t="s">
        <v>219</v>
      </c>
      <c r="O1973" s="90">
        <v>38551</v>
      </c>
      <c r="P1973" s="90">
        <v>38551</v>
      </c>
      <c r="Q1973" s="90">
        <v>38551</v>
      </c>
      <c r="R1973" s="89">
        <v>7378</v>
      </c>
      <c r="S1973" s="89">
        <v>20</v>
      </c>
      <c r="T1973" s="89" t="s">
        <v>19261</v>
      </c>
      <c r="U1973" s="89" t="s">
        <v>25435</v>
      </c>
      <c r="W1973" s="89" t="s">
        <v>4819</v>
      </c>
      <c r="X1973" s="89" t="s">
        <v>219</v>
      </c>
      <c r="Y1973" s="88" t="s">
        <v>25436</v>
      </c>
    </row>
    <row r="1974" spans="1:25" x14ac:dyDescent="0.3">
      <c r="A1974" s="84" t="str">
        <f t="shared" si="30"/>
        <v>dsmith0</v>
      </c>
      <c r="B1974" s="88" t="s">
        <v>22463</v>
      </c>
      <c r="C1974" s="89" t="s">
        <v>22464</v>
      </c>
      <c r="D1974" s="89" t="s">
        <v>22465</v>
      </c>
      <c r="E1974" s="89" t="s">
        <v>5630</v>
      </c>
      <c r="F1974" s="88" t="s">
        <v>19171</v>
      </c>
      <c r="G1974" s="89" t="s">
        <v>19029</v>
      </c>
      <c r="H1974" s="89" t="s">
        <v>19172</v>
      </c>
      <c r="I1974" s="89" t="s">
        <v>19173</v>
      </c>
      <c r="J1974" s="88" t="s">
        <v>19189</v>
      </c>
      <c r="K1974" s="88" t="s">
        <v>19345</v>
      </c>
      <c r="L1974" s="88" t="s">
        <v>19551</v>
      </c>
      <c r="M1974" s="89" t="s">
        <v>19552</v>
      </c>
      <c r="N1974" s="89" t="s">
        <v>318</v>
      </c>
      <c r="O1974" s="90">
        <v>38586</v>
      </c>
      <c r="P1974" s="90">
        <v>45753</v>
      </c>
      <c r="Q1974" s="90">
        <v>45753</v>
      </c>
      <c r="R1974" s="89">
        <v>176</v>
      </c>
      <c r="S1974" s="89">
        <v>0</v>
      </c>
      <c r="T1974" s="89" t="s">
        <v>19193</v>
      </c>
      <c r="U1974" s="89" t="s">
        <v>22466</v>
      </c>
      <c r="V1974" s="89" t="s">
        <v>22467</v>
      </c>
      <c r="W1974" s="89" t="s">
        <v>22468</v>
      </c>
      <c r="X1974" s="89" t="s">
        <v>318</v>
      </c>
      <c r="Y1974" s="88" t="s">
        <v>22469</v>
      </c>
    </row>
    <row r="1975" spans="1:25" x14ac:dyDescent="0.3">
      <c r="A1975" s="84" t="str">
        <f t="shared" si="30"/>
        <v>bsultze</v>
      </c>
      <c r="B1975" s="88" t="s">
        <v>20827</v>
      </c>
      <c r="C1975" s="89" t="s">
        <v>20828</v>
      </c>
      <c r="D1975" s="89" t="s">
        <v>20829</v>
      </c>
      <c r="E1975" s="89" t="s">
        <v>19036</v>
      </c>
      <c r="F1975" s="88" t="s">
        <v>19181</v>
      </c>
      <c r="G1975" s="89" t="s">
        <v>19030</v>
      </c>
      <c r="H1975" s="89" t="s">
        <v>19172</v>
      </c>
      <c r="I1975" s="89" t="s">
        <v>19173</v>
      </c>
      <c r="J1975" s="88" t="s">
        <v>19174</v>
      </c>
      <c r="K1975" s="88" t="s">
        <v>19455</v>
      </c>
      <c r="L1975" s="88" t="s">
        <v>19456</v>
      </c>
      <c r="M1975" s="89" t="s">
        <v>19457</v>
      </c>
      <c r="N1975" s="89" t="s">
        <v>2504</v>
      </c>
      <c r="O1975" s="90">
        <v>38782</v>
      </c>
      <c r="P1975" s="90">
        <v>45494</v>
      </c>
      <c r="Q1975" s="90">
        <v>45494</v>
      </c>
      <c r="R1975" s="89">
        <v>435</v>
      </c>
      <c r="S1975" s="89">
        <v>1</v>
      </c>
      <c r="T1975" s="89" t="s">
        <v>19209</v>
      </c>
      <c r="U1975" s="89" t="s">
        <v>20830</v>
      </c>
      <c r="W1975" s="89" t="s">
        <v>20831</v>
      </c>
      <c r="X1975" s="89" t="s">
        <v>2504</v>
      </c>
      <c r="Y1975" s="88" t="s">
        <v>20832</v>
      </c>
    </row>
    <row r="1976" spans="1:25" x14ac:dyDescent="0.3">
      <c r="A1976" s="84" t="str">
        <f t="shared" si="30"/>
        <v>deveill</v>
      </c>
      <c r="B1976" s="88" t="s">
        <v>21893</v>
      </c>
      <c r="C1976" s="89" t="s">
        <v>21894</v>
      </c>
      <c r="D1976" s="89" t="s">
        <v>21895</v>
      </c>
      <c r="E1976" s="89" t="s">
        <v>5630</v>
      </c>
      <c r="F1976" s="88" t="s">
        <v>19236</v>
      </c>
      <c r="G1976" s="89" t="s">
        <v>19032</v>
      </c>
      <c r="H1976" s="89" t="s">
        <v>19227</v>
      </c>
      <c r="I1976" s="89" t="s">
        <v>19173</v>
      </c>
      <c r="J1976" s="88" t="s">
        <v>19189</v>
      </c>
      <c r="K1976" s="88" t="s">
        <v>19294</v>
      </c>
      <c r="L1976" s="88" t="s">
        <v>19295</v>
      </c>
      <c r="M1976" s="89" t="s">
        <v>19296</v>
      </c>
      <c r="N1976" s="89" t="s">
        <v>541</v>
      </c>
      <c r="O1976" s="90">
        <v>38980</v>
      </c>
      <c r="P1976" s="90">
        <v>45872</v>
      </c>
      <c r="Q1976" s="90">
        <v>45872</v>
      </c>
      <c r="R1976" s="89">
        <v>57</v>
      </c>
      <c r="S1976" s="89">
        <v>0</v>
      </c>
      <c r="T1976" s="89" t="s">
        <v>19448</v>
      </c>
      <c r="U1976" s="89" t="s">
        <v>21896</v>
      </c>
      <c r="W1976" s="89" t="s">
        <v>4295</v>
      </c>
      <c r="X1976" s="89" t="s">
        <v>541</v>
      </c>
      <c r="Y1976" s="88" t="s">
        <v>13167</v>
      </c>
    </row>
    <row r="1977" spans="1:25" x14ac:dyDescent="0.3">
      <c r="A1977" s="84" t="str">
        <f t="shared" si="30"/>
        <v>AESPOSI</v>
      </c>
      <c r="B1977" s="88" t="s">
        <v>19565</v>
      </c>
      <c r="C1977" s="89" t="s">
        <v>19566</v>
      </c>
      <c r="D1977" s="89" t="s">
        <v>3226</v>
      </c>
      <c r="E1977" s="89" t="s">
        <v>5630</v>
      </c>
      <c r="F1977" s="88" t="s">
        <v>19181</v>
      </c>
      <c r="G1977" s="89" t="s">
        <v>19030</v>
      </c>
      <c r="H1977" s="89" t="s">
        <v>19172</v>
      </c>
      <c r="I1977" s="89" t="s">
        <v>19173</v>
      </c>
      <c r="J1977" s="88" t="s">
        <v>19189</v>
      </c>
      <c r="K1977" s="88" t="s">
        <v>19273</v>
      </c>
      <c r="L1977" s="88" t="s">
        <v>19274</v>
      </c>
      <c r="M1977" s="89" t="s">
        <v>7733</v>
      </c>
      <c r="N1977" s="89" t="s">
        <v>328</v>
      </c>
      <c r="O1977" s="90">
        <v>39181</v>
      </c>
      <c r="P1977" s="90">
        <v>39181</v>
      </c>
      <c r="Q1977" s="90">
        <v>39181</v>
      </c>
      <c r="R1977" s="89">
        <v>6748</v>
      </c>
      <c r="S1977" s="89">
        <v>18</v>
      </c>
      <c r="T1977" s="89" t="s">
        <v>19261</v>
      </c>
      <c r="U1977" s="89" t="s">
        <v>19567</v>
      </c>
      <c r="W1977" s="89" t="s">
        <v>5015</v>
      </c>
      <c r="X1977" s="89" t="s">
        <v>328</v>
      </c>
      <c r="Y1977" s="88" t="s">
        <v>4206</v>
      </c>
    </row>
    <row r="1978" spans="1:25" x14ac:dyDescent="0.3">
      <c r="A1978" s="84" t="str">
        <f t="shared" si="30"/>
        <v>GFINK</v>
      </c>
      <c r="B1978" s="88" t="s">
        <v>23310</v>
      </c>
      <c r="C1978" s="89" t="s">
        <v>23311</v>
      </c>
      <c r="D1978" s="89" t="s">
        <v>16776</v>
      </c>
      <c r="E1978" s="89" t="s">
        <v>5630</v>
      </c>
      <c r="F1978" s="88" t="s">
        <v>19171</v>
      </c>
      <c r="G1978" s="89" t="s">
        <v>19029</v>
      </c>
      <c r="H1978" s="89" t="s">
        <v>19172</v>
      </c>
      <c r="I1978" s="89" t="s">
        <v>19173</v>
      </c>
      <c r="J1978" s="88" t="s">
        <v>19189</v>
      </c>
      <c r="K1978" s="88" t="s">
        <v>19471</v>
      </c>
      <c r="L1978" s="88" t="s">
        <v>14086</v>
      </c>
      <c r="M1978" s="89" t="s">
        <v>19472</v>
      </c>
      <c r="N1978" s="89" t="s">
        <v>435</v>
      </c>
      <c r="O1978" s="90">
        <v>39223</v>
      </c>
      <c r="P1978" s="90">
        <v>39223</v>
      </c>
      <c r="Q1978" s="90">
        <v>39223</v>
      </c>
      <c r="R1978" s="89">
        <v>6706</v>
      </c>
      <c r="S1978" s="89">
        <v>18</v>
      </c>
      <c r="T1978" s="89" t="s">
        <v>19261</v>
      </c>
      <c r="U1978" s="89" t="s">
        <v>23312</v>
      </c>
      <c r="W1978" s="89" t="s">
        <v>23313</v>
      </c>
      <c r="X1978" s="89" t="s">
        <v>435</v>
      </c>
      <c r="Y1978" s="88" t="s">
        <v>16780</v>
      </c>
    </row>
    <row r="1979" spans="1:25" x14ac:dyDescent="0.3">
      <c r="A1979" s="84" t="str">
        <f t="shared" si="30"/>
        <v>DKANADA</v>
      </c>
      <c r="B1979" s="88" t="s">
        <v>22089</v>
      </c>
      <c r="C1979" s="89" t="s">
        <v>22090</v>
      </c>
      <c r="D1979" s="89" t="s">
        <v>13906</v>
      </c>
      <c r="E1979" s="89" t="s">
        <v>5630</v>
      </c>
      <c r="F1979" s="88" t="s">
        <v>19395</v>
      </c>
      <c r="G1979" s="89" t="s">
        <v>19030</v>
      </c>
      <c r="H1979" s="89" t="s">
        <v>19172</v>
      </c>
      <c r="I1979" s="89" t="s">
        <v>19173</v>
      </c>
      <c r="J1979" s="88" t="s">
        <v>19189</v>
      </c>
      <c r="K1979" s="88" t="s">
        <v>19200</v>
      </c>
      <c r="L1979" s="88" t="s">
        <v>19200</v>
      </c>
      <c r="M1979" s="89" t="s">
        <v>19396</v>
      </c>
      <c r="N1979" s="89" t="s">
        <v>752</v>
      </c>
      <c r="O1979" s="90">
        <v>39273</v>
      </c>
      <c r="P1979" s="90">
        <v>39273</v>
      </c>
      <c r="Q1979" s="90">
        <v>39273</v>
      </c>
      <c r="R1979" s="89">
        <v>6656</v>
      </c>
      <c r="S1979" s="89">
        <v>18</v>
      </c>
      <c r="T1979" s="89" t="s">
        <v>19261</v>
      </c>
      <c r="U1979" s="89" t="s">
        <v>13909</v>
      </c>
      <c r="W1979" s="89" t="s">
        <v>13910</v>
      </c>
      <c r="X1979" s="89" t="s">
        <v>752</v>
      </c>
      <c r="Y1979" s="88" t="s">
        <v>13911</v>
      </c>
    </row>
    <row r="1980" spans="1:25" x14ac:dyDescent="0.3">
      <c r="A1980" s="84" t="str">
        <f t="shared" si="30"/>
        <v>IHERAZO</v>
      </c>
      <c r="B1980" s="88" t="s">
        <v>23880</v>
      </c>
      <c r="C1980" s="89" t="s">
        <v>23881</v>
      </c>
      <c r="D1980" s="89" t="s">
        <v>6854</v>
      </c>
      <c r="E1980" s="89" t="s">
        <v>5630</v>
      </c>
      <c r="F1980" s="88" t="s">
        <v>19285</v>
      </c>
      <c r="G1980" s="89" t="s">
        <v>19028</v>
      </c>
      <c r="H1980" s="89" t="s">
        <v>19172</v>
      </c>
      <c r="I1980" s="89" t="s">
        <v>19173</v>
      </c>
      <c r="J1980" s="88" t="s">
        <v>19189</v>
      </c>
      <c r="K1980" s="88" t="s">
        <v>19471</v>
      </c>
      <c r="L1980" s="88" t="s">
        <v>20722</v>
      </c>
      <c r="M1980" s="89" t="s">
        <v>20723</v>
      </c>
      <c r="N1980" s="89" t="s">
        <v>719</v>
      </c>
      <c r="O1980" s="90">
        <v>39281</v>
      </c>
      <c r="P1980" s="90">
        <v>39482</v>
      </c>
      <c r="Q1980" s="90">
        <v>39281</v>
      </c>
      <c r="R1980" s="89">
        <v>6648</v>
      </c>
      <c r="S1980" s="89">
        <v>18</v>
      </c>
      <c r="T1980" s="89" t="s">
        <v>19261</v>
      </c>
      <c r="U1980" s="89" t="s">
        <v>23882</v>
      </c>
      <c r="W1980" s="89" t="s">
        <v>4891</v>
      </c>
      <c r="X1980" s="89" t="s">
        <v>719</v>
      </c>
      <c r="Y1980" s="88" t="s">
        <v>6859</v>
      </c>
    </row>
    <row r="1981" spans="1:25" x14ac:dyDescent="0.3">
      <c r="A1981" s="84" t="str">
        <f t="shared" si="30"/>
        <v>RSKAE</v>
      </c>
      <c r="B1981" s="88" t="s">
        <v>28751</v>
      </c>
      <c r="C1981" s="89" t="s">
        <v>28752</v>
      </c>
      <c r="D1981" s="89" t="s">
        <v>18280</v>
      </c>
      <c r="E1981" s="89" t="s">
        <v>5630</v>
      </c>
      <c r="F1981" s="88" t="s">
        <v>19181</v>
      </c>
      <c r="G1981" s="89" t="s">
        <v>19030</v>
      </c>
      <c r="H1981" s="89" t="s">
        <v>19172</v>
      </c>
      <c r="I1981" s="89" t="s">
        <v>19173</v>
      </c>
      <c r="J1981" s="88" t="s">
        <v>19174</v>
      </c>
      <c r="K1981" s="88" t="s">
        <v>19716</v>
      </c>
      <c r="L1981" s="88" t="s">
        <v>19717</v>
      </c>
      <c r="M1981" s="89" t="s">
        <v>5847</v>
      </c>
      <c r="N1981" s="89" t="s">
        <v>279</v>
      </c>
      <c r="O1981" s="90">
        <v>39364</v>
      </c>
      <c r="P1981" s="90">
        <v>39364</v>
      </c>
      <c r="Q1981" s="90">
        <v>39364</v>
      </c>
      <c r="R1981" s="89">
        <v>6565</v>
      </c>
      <c r="S1981" s="89">
        <v>17</v>
      </c>
      <c r="T1981" s="89" t="s">
        <v>19261</v>
      </c>
      <c r="U1981" s="89" t="s">
        <v>28753</v>
      </c>
      <c r="W1981" s="89" t="s">
        <v>1032</v>
      </c>
      <c r="X1981" s="89" t="s">
        <v>279</v>
      </c>
      <c r="Y1981" s="88" t="s">
        <v>18283</v>
      </c>
    </row>
    <row r="1982" spans="1:25" x14ac:dyDescent="0.3">
      <c r="A1982" s="84" t="str">
        <f t="shared" si="30"/>
        <v>RORTI53</v>
      </c>
      <c r="B1982" s="88" t="s">
        <v>28570</v>
      </c>
      <c r="C1982" s="89" t="s">
        <v>28571</v>
      </c>
      <c r="D1982" s="89" t="s">
        <v>19088</v>
      </c>
      <c r="E1982" s="89" t="s">
        <v>19036</v>
      </c>
      <c r="F1982" s="88" t="s">
        <v>19181</v>
      </c>
      <c r="G1982" s="89" t="s">
        <v>19030</v>
      </c>
      <c r="H1982" s="89" t="s">
        <v>19172</v>
      </c>
      <c r="I1982" s="89" t="s">
        <v>19173</v>
      </c>
      <c r="J1982" s="88" t="s">
        <v>19174</v>
      </c>
      <c r="K1982" s="88" t="s">
        <v>19245</v>
      </c>
      <c r="L1982" s="88" t="s">
        <v>19246</v>
      </c>
      <c r="M1982" s="89" t="s">
        <v>14665</v>
      </c>
      <c r="N1982" s="89" t="s">
        <v>219</v>
      </c>
      <c r="O1982" s="90">
        <v>39372</v>
      </c>
      <c r="P1982" s="90">
        <v>39372</v>
      </c>
      <c r="Q1982" s="90">
        <v>39372</v>
      </c>
      <c r="R1982" s="89">
        <v>6557</v>
      </c>
      <c r="S1982" s="89">
        <v>17</v>
      </c>
      <c r="T1982" s="89" t="s">
        <v>19261</v>
      </c>
      <c r="U1982" s="89" t="s">
        <v>28572</v>
      </c>
      <c r="W1982" s="89" t="s">
        <v>4289</v>
      </c>
      <c r="X1982" s="89" t="s">
        <v>219</v>
      </c>
      <c r="Y1982" s="88" t="s">
        <v>28573</v>
      </c>
    </row>
    <row r="1983" spans="1:25" x14ac:dyDescent="0.3">
      <c r="A1983" s="84" t="str">
        <f t="shared" si="30"/>
        <v>TSPRAG3</v>
      </c>
      <c r="B1983" s="88" t="s">
        <v>29867</v>
      </c>
      <c r="C1983" s="89" t="s">
        <v>29868</v>
      </c>
      <c r="D1983" s="89" t="s">
        <v>5564</v>
      </c>
      <c r="E1983" s="89" t="s">
        <v>5630</v>
      </c>
      <c r="F1983" s="88" t="s">
        <v>19171</v>
      </c>
      <c r="G1983" s="89" t="s">
        <v>19029</v>
      </c>
      <c r="H1983" s="89" t="s">
        <v>19172</v>
      </c>
      <c r="I1983" s="89" t="s">
        <v>19173</v>
      </c>
      <c r="J1983" s="88" t="s">
        <v>19189</v>
      </c>
      <c r="K1983" s="88" t="s">
        <v>19345</v>
      </c>
      <c r="L1983" s="88" t="s">
        <v>19837</v>
      </c>
      <c r="M1983" s="89" t="s">
        <v>6275</v>
      </c>
      <c r="N1983" s="89" t="s">
        <v>318</v>
      </c>
      <c r="O1983" s="90">
        <v>39482</v>
      </c>
      <c r="P1983" s="90">
        <v>39482</v>
      </c>
      <c r="Q1983" s="90">
        <v>39482</v>
      </c>
      <c r="R1983" s="89">
        <v>6447</v>
      </c>
      <c r="S1983" s="89">
        <v>17</v>
      </c>
      <c r="T1983" s="89" t="s">
        <v>19261</v>
      </c>
      <c r="U1983" s="89" t="s">
        <v>29869</v>
      </c>
      <c r="W1983" s="89" t="s">
        <v>5565</v>
      </c>
      <c r="X1983" s="89" t="s">
        <v>318</v>
      </c>
      <c r="Y1983" s="88" t="s">
        <v>5915</v>
      </c>
    </row>
    <row r="1984" spans="1:25" x14ac:dyDescent="0.3">
      <c r="A1984" s="84" t="str">
        <f t="shared" si="30"/>
        <v>MRASSAI</v>
      </c>
      <c r="B1984" s="88" t="s">
        <v>27129</v>
      </c>
      <c r="C1984" s="89" t="s">
        <v>27130</v>
      </c>
      <c r="D1984" s="89" t="s">
        <v>5751</v>
      </c>
      <c r="E1984" s="89" t="s">
        <v>5630</v>
      </c>
      <c r="F1984" s="88" t="s">
        <v>19285</v>
      </c>
      <c r="G1984" s="89" t="s">
        <v>19028</v>
      </c>
      <c r="H1984" s="89" t="s">
        <v>19172</v>
      </c>
      <c r="I1984" s="89" t="s">
        <v>19173</v>
      </c>
      <c r="J1984" s="88" t="s">
        <v>19174</v>
      </c>
      <c r="K1984" s="88" t="s">
        <v>19360</v>
      </c>
      <c r="L1984" s="88" t="s">
        <v>19361</v>
      </c>
      <c r="M1984" s="89" t="s">
        <v>19362</v>
      </c>
      <c r="N1984" s="89" t="s">
        <v>1463</v>
      </c>
      <c r="O1984" s="90">
        <v>39505</v>
      </c>
      <c r="P1984" s="90">
        <v>39505</v>
      </c>
      <c r="Q1984" s="90">
        <v>39505</v>
      </c>
      <c r="R1984" s="89">
        <v>6424</v>
      </c>
      <c r="S1984" s="89">
        <v>17</v>
      </c>
      <c r="T1984" s="89" t="s">
        <v>19261</v>
      </c>
      <c r="U1984" s="89" t="s">
        <v>27131</v>
      </c>
      <c r="V1984" s="89" t="s">
        <v>27132</v>
      </c>
      <c r="W1984" s="89" t="s">
        <v>2229</v>
      </c>
      <c r="X1984" s="89" t="s">
        <v>1472</v>
      </c>
      <c r="Y1984" s="88" t="s">
        <v>6391</v>
      </c>
    </row>
    <row r="1985" spans="1:25" x14ac:dyDescent="0.3">
      <c r="A1985" s="84" t="str">
        <f t="shared" si="30"/>
        <v>jwill12</v>
      </c>
      <c r="B1985" s="88" t="s">
        <v>25723</v>
      </c>
      <c r="C1985" s="89" t="s">
        <v>25724</v>
      </c>
      <c r="D1985" s="89" t="s">
        <v>25725</v>
      </c>
      <c r="E1985" s="89" t="s">
        <v>5630</v>
      </c>
      <c r="F1985" s="88" t="s">
        <v>19171</v>
      </c>
      <c r="G1985" s="89" t="s">
        <v>19029</v>
      </c>
      <c r="H1985" s="89" t="s">
        <v>19172</v>
      </c>
      <c r="I1985" s="89" t="s">
        <v>19173</v>
      </c>
      <c r="J1985" s="88" t="s">
        <v>19189</v>
      </c>
      <c r="K1985" s="88" t="s">
        <v>19333</v>
      </c>
      <c r="L1985" s="88" t="s">
        <v>19467</v>
      </c>
      <c r="M1985" s="89" t="s">
        <v>9084</v>
      </c>
      <c r="N1985" s="89" t="s">
        <v>260</v>
      </c>
      <c r="O1985" s="90">
        <v>39507</v>
      </c>
      <c r="P1985" s="90">
        <v>45130</v>
      </c>
      <c r="Q1985" s="90">
        <v>45130</v>
      </c>
      <c r="R1985" s="89">
        <v>799</v>
      </c>
      <c r="S1985" s="89">
        <v>2</v>
      </c>
      <c r="T1985" s="89" t="s">
        <v>19209</v>
      </c>
      <c r="U1985" s="89" t="s">
        <v>25726</v>
      </c>
      <c r="W1985" s="89" t="s">
        <v>19014</v>
      </c>
      <c r="X1985" s="89" t="s">
        <v>260</v>
      </c>
      <c r="Y1985" s="88" t="s">
        <v>19015</v>
      </c>
    </row>
    <row r="1986" spans="1:25" x14ac:dyDescent="0.3">
      <c r="A1986" s="84" t="str">
        <f t="shared" si="30"/>
        <v>CDEGRA1</v>
      </c>
      <c r="B1986" s="88" t="s">
        <v>21028</v>
      </c>
      <c r="C1986" s="89" t="s">
        <v>21029</v>
      </c>
      <c r="D1986" s="89" t="s">
        <v>21030</v>
      </c>
      <c r="E1986" s="89" t="s">
        <v>19054</v>
      </c>
      <c r="F1986" s="88" t="s">
        <v>19215</v>
      </c>
      <c r="G1986" s="89" t="s">
        <v>19033</v>
      </c>
      <c r="H1986" s="89" t="s">
        <v>19172</v>
      </c>
      <c r="I1986" s="89" t="s">
        <v>19173</v>
      </c>
      <c r="J1986" s="88" t="s">
        <v>19174</v>
      </c>
      <c r="K1986" s="88" t="s">
        <v>19216</v>
      </c>
      <c r="L1986" s="88" t="s">
        <v>19217</v>
      </c>
      <c r="M1986" s="89" t="s">
        <v>19218</v>
      </c>
      <c r="N1986" s="89" t="s">
        <v>453</v>
      </c>
      <c r="O1986" s="90">
        <v>39524</v>
      </c>
      <c r="P1986" s="90">
        <v>39524</v>
      </c>
      <c r="Q1986" s="90">
        <v>39524</v>
      </c>
      <c r="R1986" s="89">
        <v>6405</v>
      </c>
      <c r="S1986" s="89">
        <v>17</v>
      </c>
      <c r="T1986" s="89" t="s">
        <v>19261</v>
      </c>
      <c r="U1986" s="89" t="s">
        <v>21031</v>
      </c>
      <c r="W1986" s="89" t="s">
        <v>4043</v>
      </c>
      <c r="X1986" s="89" t="s">
        <v>752</v>
      </c>
      <c r="Y1986" s="88" t="s">
        <v>21032</v>
      </c>
    </row>
    <row r="1987" spans="1:25" x14ac:dyDescent="0.3">
      <c r="A1987" s="84" t="str">
        <f t="shared" ref="A1987:A2050" si="31">TRIM(D1987)</f>
        <v>GBARRO0</v>
      </c>
      <c r="B1987" s="88" t="s">
        <v>23265</v>
      </c>
      <c r="C1987" s="89" t="s">
        <v>23266</v>
      </c>
      <c r="D1987" s="89" t="s">
        <v>11452</v>
      </c>
      <c r="E1987" s="89" t="s">
        <v>5630</v>
      </c>
      <c r="F1987" s="88" t="s">
        <v>19386</v>
      </c>
      <c r="G1987" s="89" t="s">
        <v>19387</v>
      </c>
      <c r="H1987" s="89" t="s">
        <v>19172</v>
      </c>
      <c r="I1987" s="89" t="s">
        <v>19173</v>
      </c>
      <c r="J1987" s="88" t="s">
        <v>19174</v>
      </c>
      <c r="K1987" s="88" t="s">
        <v>19245</v>
      </c>
      <c r="L1987" s="88" t="s">
        <v>19318</v>
      </c>
      <c r="M1987" s="89" t="s">
        <v>19319</v>
      </c>
      <c r="N1987" s="89" t="s">
        <v>1675</v>
      </c>
      <c r="O1987" s="90">
        <v>39538</v>
      </c>
      <c r="P1987" s="90">
        <v>39538</v>
      </c>
      <c r="Q1987" s="90">
        <v>39538</v>
      </c>
      <c r="R1987" s="89">
        <v>6391</v>
      </c>
      <c r="S1987" s="89">
        <v>17</v>
      </c>
      <c r="T1987" s="89" t="s">
        <v>19261</v>
      </c>
      <c r="U1987" s="89" t="s">
        <v>23267</v>
      </c>
      <c r="W1987" s="89" t="s">
        <v>23268</v>
      </c>
      <c r="X1987" s="89" t="s">
        <v>1675</v>
      </c>
      <c r="Y1987" s="88" t="s">
        <v>11457</v>
      </c>
    </row>
    <row r="1988" spans="1:25" x14ac:dyDescent="0.3">
      <c r="A1988" s="84" t="str">
        <f t="shared" si="31"/>
        <v>HQUEZA0</v>
      </c>
      <c r="B1988" s="88" t="s">
        <v>23762</v>
      </c>
      <c r="C1988" s="89" t="s">
        <v>23763</v>
      </c>
      <c r="D1988" s="89" t="s">
        <v>5577</v>
      </c>
      <c r="E1988" s="89" t="s">
        <v>5630</v>
      </c>
      <c r="F1988" s="88" t="s">
        <v>19171</v>
      </c>
      <c r="G1988" s="89" t="s">
        <v>19029</v>
      </c>
      <c r="H1988" s="89" t="s">
        <v>19172</v>
      </c>
      <c r="I1988" s="89" t="s">
        <v>19173</v>
      </c>
      <c r="J1988" s="88" t="s">
        <v>19174</v>
      </c>
      <c r="K1988" s="88" t="s">
        <v>19245</v>
      </c>
      <c r="L1988" s="88" t="s">
        <v>19246</v>
      </c>
      <c r="M1988" s="89" t="s">
        <v>14665</v>
      </c>
      <c r="N1988" s="89" t="s">
        <v>219</v>
      </c>
      <c r="O1988" s="90">
        <v>39861</v>
      </c>
      <c r="P1988" s="90">
        <v>39861</v>
      </c>
      <c r="Q1988" s="90">
        <v>39861</v>
      </c>
      <c r="R1988" s="89">
        <v>6068</v>
      </c>
      <c r="S1988" s="89">
        <v>16</v>
      </c>
      <c r="T1988" s="89" t="s">
        <v>19261</v>
      </c>
      <c r="U1988" s="89" t="s">
        <v>23764</v>
      </c>
      <c r="V1988" s="89" t="s">
        <v>23765</v>
      </c>
      <c r="W1988" s="89" t="s">
        <v>5578</v>
      </c>
      <c r="X1988" s="89" t="s">
        <v>219</v>
      </c>
      <c r="Y1988" s="88" t="s">
        <v>10723</v>
      </c>
    </row>
    <row r="1989" spans="1:25" x14ac:dyDescent="0.3">
      <c r="A1989" s="84" t="str">
        <f t="shared" si="31"/>
        <v>HGONZ13</v>
      </c>
      <c r="B1989" s="88" t="s">
        <v>23659</v>
      </c>
      <c r="C1989" s="89" t="s">
        <v>23660</v>
      </c>
      <c r="D1989" s="89" t="s">
        <v>11838</v>
      </c>
      <c r="E1989" s="89" t="s">
        <v>5630</v>
      </c>
      <c r="F1989" s="88" t="s">
        <v>19215</v>
      </c>
      <c r="G1989" s="89" t="s">
        <v>19033</v>
      </c>
      <c r="H1989" s="89" t="s">
        <v>19172</v>
      </c>
      <c r="I1989" s="89" t="s">
        <v>19419</v>
      </c>
      <c r="J1989" s="88" t="s">
        <v>19189</v>
      </c>
      <c r="K1989" s="88" t="s">
        <v>19420</v>
      </c>
      <c r="L1989" s="88" t="s">
        <v>19420</v>
      </c>
      <c r="M1989" s="89" t="s">
        <v>19421</v>
      </c>
      <c r="N1989" s="89" t="s">
        <v>5965</v>
      </c>
      <c r="O1989" s="90">
        <v>40352</v>
      </c>
      <c r="P1989" s="90">
        <v>40352</v>
      </c>
      <c r="Q1989" s="90">
        <v>40352</v>
      </c>
      <c r="R1989" s="89">
        <v>5577</v>
      </c>
      <c r="S1989" s="89">
        <v>15</v>
      </c>
      <c r="T1989" s="89" t="s">
        <v>19247</v>
      </c>
      <c r="U1989" s="89" t="s">
        <v>23661</v>
      </c>
      <c r="V1989" s="89" t="s">
        <v>23662</v>
      </c>
      <c r="W1989" s="89" t="s">
        <v>11841</v>
      </c>
      <c r="X1989" s="89" t="s">
        <v>5965</v>
      </c>
      <c r="Y1989" s="88" t="s">
        <v>11842</v>
      </c>
    </row>
    <row r="1990" spans="1:25" x14ac:dyDescent="0.3">
      <c r="A1990" s="84" t="str">
        <f t="shared" si="31"/>
        <v>FMETZGE</v>
      </c>
      <c r="B1990" s="88" t="s">
        <v>23157</v>
      </c>
      <c r="C1990" s="89" t="s">
        <v>23158</v>
      </c>
      <c r="D1990" s="89" t="s">
        <v>18379</v>
      </c>
      <c r="E1990" s="89" t="s">
        <v>5630</v>
      </c>
      <c r="F1990" s="88" t="s">
        <v>19171</v>
      </c>
      <c r="G1990" s="89" t="s">
        <v>19029</v>
      </c>
      <c r="H1990" s="89" t="s">
        <v>19172</v>
      </c>
      <c r="I1990" s="89" t="s">
        <v>19173</v>
      </c>
      <c r="J1990" s="88" t="s">
        <v>19174</v>
      </c>
      <c r="K1990" s="88" t="s">
        <v>19207</v>
      </c>
      <c r="L1990" s="88" t="s">
        <v>19208</v>
      </c>
      <c r="M1990" s="89" t="s">
        <v>10249</v>
      </c>
      <c r="N1990" s="89" t="s">
        <v>219</v>
      </c>
      <c r="O1990" s="90">
        <v>40400</v>
      </c>
      <c r="P1990" s="90">
        <v>40400</v>
      </c>
      <c r="Q1990" s="90">
        <v>40400</v>
      </c>
      <c r="R1990" s="89">
        <v>5529</v>
      </c>
      <c r="S1990" s="89">
        <v>15</v>
      </c>
      <c r="T1990" s="89" t="s">
        <v>19247</v>
      </c>
      <c r="U1990" s="89" t="s">
        <v>23159</v>
      </c>
      <c r="V1990" s="89" t="s">
        <v>23160</v>
      </c>
      <c r="W1990" s="89" t="s">
        <v>18382</v>
      </c>
      <c r="X1990" s="89" t="s">
        <v>219</v>
      </c>
      <c r="Y1990" s="88" t="s">
        <v>18383</v>
      </c>
    </row>
    <row r="1991" spans="1:25" x14ac:dyDescent="0.3">
      <c r="A1991" s="84" t="str">
        <f t="shared" si="31"/>
        <v>jmorga1</v>
      </c>
      <c r="B1991" s="88" t="s">
        <v>25153</v>
      </c>
      <c r="C1991" s="89" t="s">
        <v>25154</v>
      </c>
      <c r="D1991" s="89" t="s">
        <v>25155</v>
      </c>
      <c r="E1991" s="89" t="s">
        <v>5630</v>
      </c>
      <c r="F1991" s="88" t="s">
        <v>19285</v>
      </c>
      <c r="G1991" s="89" t="s">
        <v>19028</v>
      </c>
      <c r="H1991" s="89" t="s">
        <v>19172</v>
      </c>
      <c r="I1991" s="89" t="s">
        <v>19173</v>
      </c>
      <c r="J1991" s="88" t="s">
        <v>19189</v>
      </c>
      <c r="K1991" s="88" t="s">
        <v>19273</v>
      </c>
      <c r="L1991" s="88" t="s">
        <v>19274</v>
      </c>
      <c r="M1991" s="89" t="s">
        <v>7733</v>
      </c>
      <c r="N1991" s="89" t="s">
        <v>328</v>
      </c>
      <c r="O1991" s="90">
        <v>40436</v>
      </c>
      <c r="P1991" s="90">
        <v>45032</v>
      </c>
      <c r="Q1991" s="90">
        <v>45032</v>
      </c>
      <c r="R1991" s="89">
        <v>897</v>
      </c>
      <c r="S1991" s="89">
        <v>2</v>
      </c>
      <c r="T1991" s="89" t="s">
        <v>19209</v>
      </c>
      <c r="U1991" s="89" t="s">
        <v>12756</v>
      </c>
      <c r="V1991" s="89" t="s">
        <v>25156</v>
      </c>
      <c r="W1991" s="89" t="s">
        <v>12758</v>
      </c>
      <c r="X1991" s="89" t="s">
        <v>416</v>
      </c>
      <c r="Y1991" s="88" t="s">
        <v>12759</v>
      </c>
    </row>
    <row r="1992" spans="1:25" x14ac:dyDescent="0.3">
      <c r="A1992" s="84" t="str">
        <f t="shared" si="31"/>
        <v>JWEISN1</v>
      </c>
      <c r="B1992" s="88" t="s">
        <v>25699</v>
      </c>
      <c r="C1992" s="89" t="s">
        <v>25700</v>
      </c>
      <c r="D1992" s="89" t="s">
        <v>25701</v>
      </c>
      <c r="E1992" s="89" t="s">
        <v>19170</v>
      </c>
      <c r="F1992" s="88" t="s">
        <v>19181</v>
      </c>
      <c r="G1992" s="89" t="s">
        <v>19030</v>
      </c>
      <c r="H1992" s="89" t="s">
        <v>19172</v>
      </c>
      <c r="I1992" s="89" t="s">
        <v>19173</v>
      </c>
      <c r="J1992" s="88" t="s">
        <v>19189</v>
      </c>
      <c r="K1992" s="88" t="s">
        <v>19471</v>
      </c>
      <c r="L1992" s="88" t="s">
        <v>20722</v>
      </c>
      <c r="M1992" s="89" t="s">
        <v>20723</v>
      </c>
      <c r="N1992" s="89" t="s">
        <v>719</v>
      </c>
      <c r="O1992" s="90">
        <v>40567</v>
      </c>
      <c r="P1992" s="90">
        <v>40567</v>
      </c>
      <c r="Q1992" s="90">
        <v>40567</v>
      </c>
      <c r="R1992" s="89">
        <v>5362</v>
      </c>
      <c r="S1992" s="89">
        <v>14</v>
      </c>
      <c r="T1992" s="89" t="s">
        <v>19247</v>
      </c>
      <c r="U1992" s="89" t="s">
        <v>25702</v>
      </c>
      <c r="W1992" s="89" t="s">
        <v>5312</v>
      </c>
      <c r="X1992" s="89" t="s">
        <v>719</v>
      </c>
      <c r="Y1992" s="88" t="s">
        <v>10230</v>
      </c>
    </row>
    <row r="1993" spans="1:25" x14ac:dyDescent="0.3">
      <c r="A1993" s="84" t="str">
        <f t="shared" si="31"/>
        <v>JSHAUB0</v>
      </c>
      <c r="B1993" s="88" t="s">
        <v>25500</v>
      </c>
      <c r="C1993" s="89" t="s">
        <v>25501</v>
      </c>
      <c r="D1993" s="89" t="s">
        <v>1951</v>
      </c>
      <c r="E1993" s="89" t="s">
        <v>5630</v>
      </c>
      <c r="F1993" s="88" t="s">
        <v>20261</v>
      </c>
      <c r="G1993" s="89" t="s">
        <v>19039</v>
      </c>
      <c r="H1993" s="89" t="s">
        <v>19172</v>
      </c>
      <c r="I1993" s="89" t="s">
        <v>19173</v>
      </c>
      <c r="J1993" s="88" t="s">
        <v>19189</v>
      </c>
      <c r="K1993" s="88" t="s">
        <v>20262</v>
      </c>
      <c r="L1993" s="88" t="s">
        <v>20263</v>
      </c>
      <c r="M1993" s="89" t="s">
        <v>20264</v>
      </c>
      <c r="N1993" s="89" t="s">
        <v>435</v>
      </c>
      <c r="O1993" s="90">
        <v>40583</v>
      </c>
      <c r="P1993" s="90">
        <v>40583</v>
      </c>
      <c r="Q1993" s="90">
        <v>40583</v>
      </c>
      <c r="R1993" s="89">
        <v>5346</v>
      </c>
      <c r="S1993" s="89">
        <v>14</v>
      </c>
      <c r="T1993" s="89" t="s">
        <v>19247</v>
      </c>
      <c r="U1993" s="89" t="s">
        <v>25502</v>
      </c>
      <c r="W1993" s="89" t="s">
        <v>4200</v>
      </c>
      <c r="X1993" s="89" t="s">
        <v>435</v>
      </c>
      <c r="Y1993" s="88" t="s">
        <v>25503</v>
      </c>
    </row>
    <row r="1994" spans="1:25" x14ac:dyDescent="0.3">
      <c r="A1994" s="84" t="str">
        <f t="shared" si="31"/>
        <v>wdanie0</v>
      </c>
      <c r="B1994" s="88" t="s">
        <v>30178</v>
      </c>
      <c r="C1994" s="89" t="s">
        <v>30179</v>
      </c>
      <c r="D1994" s="89" t="s">
        <v>30180</v>
      </c>
      <c r="E1994" s="89" t="s">
        <v>19170</v>
      </c>
      <c r="F1994" s="88" t="s">
        <v>19181</v>
      </c>
      <c r="G1994" s="89" t="s">
        <v>19030</v>
      </c>
      <c r="H1994" s="89" t="s">
        <v>19172</v>
      </c>
      <c r="I1994" s="89" t="s">
        <v>19173</v>
      </c>
      <c r="J1994" s="88" t="s">
        <v>19189</v>
      </c>
      <c r="K1994" s="88" t="s">
        <v>19471</v>
      </c>
      <c r="L1994" s="88" t="s">
        <v>20722</v>
      </c>
      <c r="M1994" s="89" t="s">
        <v>20723</v>
      </c>
      <c r="N1994" s="89" t="s">
        <v>719</v>
      </c>
      <c r="O1994" s="90">
        <v>40621</v>
      </c>
      <c r="P1994" s="90">
        <v>45214</v>
      </c>
      <c r="Q1994" s="90">
        <v>45214</v>
      </c>
      <c r="R1994" s="89">
        <v>715</v>
      </c>
      <c r="S1994" s="89">
        <v>1</v>
      </c>
      <c r="T1994" s="89" t="s">
        <v>19209</v>
      </c>
      <c r="U1994" s="89" t="s">
        <v>30181</v>
      </c>
      <c r="W1994" s="89" t="s">
        <v>640</v>
      </c>
      <c r="X1994" s="89" t="s">
        <v>719</v>
      </c>
      <c r="Y1994" s="88" t="s">
        <v>30182</v>
      </c>
    </row>
    <row r="1995" spans="1:25" x14ac:dyDescent="0.3">
      <c r="A1995" s="84" t="str">
        <f t="shared" si="31"/>
        <v>JPOOCK0</v>
      </c>
      <c r="B1995" s="88" t="s">
        <v>25310</v>
      </c>
      <c r="C1995" s="89" t="s">
        <v>25311</v>
      </c>
      <c r="D1995" s="89" t="s">
        <v>13632</v>
      </c>
      <c r="E1995" s="89" t="s">
        <v>5630</v>
      </c>
      <c r="F1995" s="88" t="s">
        <v>19480</v>
      </c>
      <c r="G1995" s="89" t="s">
        <v>19040</v>
      </c>
      <c r="H1995" s="89" t="s">
        <v>19172</v>
      </c>
      <c r="I1995" s="89" t="s">
        <v>19173</v>
      </c>
      <c r="J1995" s="88" t="s">
        <v>19174</v>
      </c>
      <c r="K1995" s="88" t="s">
        <v>19522</v>
      </c>
      <c r="L1995" s="88" t="s">
        <v>19523</v>
      </c>
      <c r="M1995" s="89" t="s">
        <v>7156</v>
      </c>
      <c r="N1995" s="89" t="s">
        <v>773</v>
      </c>
      <c r="O1995" s="90">
        <v>40676</v>
      </c>
      <c r="P1995" s="90">
        <v>40676</v>
      </c>
      <c r="Q1995" s="90">
        <v>40676</v>
      </c>
      <c r="R1995" s="89">
        <v>5253</v>
      </c>
      <c r="S1995" s="89">
        <v>14</v>
      </c>
      <c r="T1995" s="89" t="s">
        <v>19247</v>
      </c>
      <c r="U1995" s="89" t="s">
        <v>25312</v>
      </c>
      <c r="W1995" s="89" t="s">
        <v>1509</v>
      </c>
      <c r="X1995" s="89" t="s">
        <v>250</v>
      </c>
      <c r="Y1995" s="88" t="s">
        <v>13635</v>
      </c>
    </row>
    <row r="1996" spans="1:25" x14ac:dyDescent="0.3">
      <c r="A1996" s="84" t="str">
        <f t="shared" si="31"/>
        <v>dmckin0</v>
      </c>
      <c r="B1996" s="88" t="s">
        <v>22202</v>
      </c>
      <c r="C1996" s="89" t="s">
        <v>22203</v>
      </c>
      <c r="D1996" s="89" t="s">
        <v>22204</v>
      </c>
      <c r="E1996" s="89" t="s">
        <v>19036</v>
      </c>
      <c r="F1996" s="88" t="s">
        <v>19236</v>
      </c>
      <c r="G1996" s="89" t="s">
        <v>19032</v>
      </c>
      <c r="H1996" s="89" t="s">
        <v>19227</v>
      </c>
      <c r="I1996" s="89" t="s">
        <v>19173</v>
      </c>
      <c r="J1996" s="88" t="s">
        <v>19189</v>
      </c>
      <c r="K1996" s="88" t="s">
        <v>19333</v>
      </c>
      <c r="L1996" s="88" t="s">
        <v>19334</v>
      </c>
      <c r="M1996" s="89" t="s">
        <v>9382</v>
      </c>
      <c r="N1996" s="89" t="s">
        <v>366</v>
      </c>
      <c r="O1996" s="90">
        <v>40679</v>
      </c>
      <c r="P1996" s="90">
        <v>44707</v>
      </c>
      <c r="Q1996" s="90">
        <v>43943</v>
      </c>
      <c r="R1996" s="89">
        <v>1986</v>
      </c>
      <c r="S1996" s="89">
        <v>5</v>
      </c>
      <c r="T1996" s="89" t="s">
        <v>19228</v>
      </c>
      <c r="U1996" s="89" t="s">
        <v>22205</v>
      </c>
      <c r="W1996" s="89" t="s">
        <v>22206</v>
      </c>
      <c r="X1996" s="89" t="s">
        <v>366</v>
      </c>
      <c r="Y1996" s="88" t="s">
        <v>22207</v>
      </c>
    </row>
    <row r="1997" spans="1:25" x14ac:dyDescent="0.3">
      <c r="A1997" s="84" t="str">
        <f t="shared" si="31"/>
        <v>SCRAIGP</v>
      </c>
      <c r="B1997" s="88" t="s">
        <v>28974</v>
      </c>
      <c r="C1997" s="89" t="s">
        <v>28975</v>
      </c>
      <c r="D1997" s="89" t="s">
        <v>10283</v>
      </c>
      <c r="E1997" s="89" t="s">
        <v>5630</v>
      </c>
      <c r="F1997" s="88" t="s">
        <v>19171</v>
      </c>
      <c r="G1997" s="89" t="s">
        <v>19029</v>
      </c>
      <c r="H1997" s="89" t="s">
        <v>19172</v>
      </c>
      <c r="I1997" s="89" t="s">
        <v>19173</v>
      </c>
      <c r="J1997" s="88" t="s">
        <v>19174</v>
      </c>
      <c r="K1997" s="88" t="s">
        <v>19258</v>
      </c>
      <c r="L1997" s="88" t="s">
        <v>19259</v>
      </c>
      <c r="M1997" s="89" t="s">
        <v>19260</v>
      </c>
      <c r="N1997" s="89" t="s">
        <v>279</v>
      </c>
      <c r="O1997" s="90">
        <v>40700</v>
      </c>
      <c r="P1997" s="90">
        <v>40700</v>
      </c>
      <c r="Q1997" s="90">
        <v>40700</v>
      </c>
      <c r="R1997" s="89">
        <v>5229</v>
      </c>
      <c r="S1997" s="89">
        <v>14</v>
      </c>
      <c r="T1997" s="89" t="s">
        <v>19247</v>
      </c>
      <c r="U1997" s="89" t="s">
        <v>28976</v>
      </c>
      <c r="W1997" s="89" t="s">
        <v>10286</v>
      </c>
      <c r="X1997" s="89" t="s">
        <v>279</v>
      </c>
      <c r="Y1997" s="88" t="s">
        <v>10287</v>
      </c>
    </row>
    <row r="1998" spans="1:25" x14ac:dyDescent="0.3">
      <c r="A1998" s="84" t="str">
        <f t="shared" si="31"/>
        <v>gwashin</v>
      </c>
      <c r="B1998" s="88" t="s">
        <v>23562</v>
      </c>
      <c r="C1998" s="89" t="s">
        <v>23563</v>
      </c>
      <c r="D1998" s="89" t="s">
        <v>23564</v>
      </c>
      <c r="E1998" s="89" t="s">
        <v>19170</v>
      </c>
      <c r="F1998" s="88" t="s">
        <v>19181</v>
      </c>
      <c r="G1998" s="89" t="s">
        <v>19030</v>
      </c>
      <c r="H1998" s="89" t="s">
        <v>19172</v>
      </c>
      <c r="I1998" s="89" t="s">
        <v>19173</v>
      </c>
      <c r="J1998" s="88" t="s">
        <v>19174</v>
      </c>
      <c r="K1998" s="88" t="s">
        <v>19175</v>
      </c>
      <c r="L1998" s="88" t="s">
        <v>16610</v>
      </c>
      <c r="M1998" s="89" t="s">
        <v>9597</v>
      </c>
      <c r="N1998" s="89" t="s">
        <v>219</v>
      </c>
      <c r="O1998" s="90">
        <v>40703</v>
      </c>
      <c r="P1998" s="90">
        <v>45022</v>
      </c>
      <c r="Q1998" s="90">
        <v>45022</v>
      </c>
      <c r="R1998" s="89">
        <v>907</v>
      </c>
      <c r="S1998" s="89">
        <v>2</v>
      </c>
      <c r="T1998" s="89" t="s">
        <v>19209</v>
      </c>
      <c r="U1998" s="89" t="s">
        <v>23565</v>
      </c>
      <c r="W1998" s="89" t="s">
        <v>23566</v>
      </c>
      <c r="X1998" s="89" t="s">
        <v>219</v>
      </c>
      <c r="Y1998" s="88" t="s">
        <v>23567</v>
      </c>
    </row>
    <row r="1999" spans="1:25" x14ac:dyDescent="0.3">
      <c r="A1999" s="84" t="str">
        <f t="shared" si="31"/>
        <v>FPIPER</v>
      </c>
      <c r="B1999" s="88" t="s">
        <v>23189</v>
      </c>
      <c r="C1999" s="89" t="s">
        <v>23190</v>
      </c>
      <c r="D1999" s="89" t="s">
        <v>13492</v>
      </c>
      <c r="E1999" s="89" t="s">
        <v>5630</v>
      </c>
      <c r="F1999" s="88" t="s">
        <v>19480</v>
      </c>
      <c r="G1999" s="89" t="s">
        <v>19040</v>
      </c>
      <c r="H1999" s="89" t="s">
        <v>19172</v>
      </c>
      <c r="I1999" s="89" t="s">
        <v>19173</v>
      </c>
      <c r="J1999" s="88" t="s">
        <v>19189</v>
      </c>
      <c r="K1999" s="88" t="s">
        <v>19345</v>
      </c>
      <c r="L1999" s="88" t="s">
        <v>19551</v>
      </c>
      <c r="M1999" s="89" t="s">
        <v>19552</v>
      </c>
      <c r="N1999" s="89" t="s">
        <v>318</v>
      </c>
      <c r="O1999" s="90">
        <v>40735</v>
      </c>
      <c r="P1999" s="90">
        <v>40735</v>
      </c>
      <c r="Q1999" s="90">
        <v>40735</v>
      </c>
      <c r="R1999" s="89">
        <v>5194</v>
      </c>
      <c r="S1999" s="89">
        <v>14</v>
      </c>
      <c r="T1999" s="89" t="s">
        <v>19247</v>
      </c>
      <c r="U1999" s="89" t="s">
        <v>23191</v>
      </c>
      <c r="W1999" s="89" t="s">
        <v>23192</v>
      </c>
      <c r="X1999" s="89" t="s">
        <v>318</v>
      </c>
      <c r="Y1999" s="88" t="s">
        <v>13495</v>
      </c>
    </row>
    <row r="2000" spans="1:25" x14ac:dyDescent="0.3">
      <c r="A2000" s="84" t="str">
        <f t="shared" si="31"/>
        <v>EGOMEZ2</v>
      </c>
      <c r="B2000" s="88" t="s">
        <v>22752</v>
      </c>
      <c r="C2000" s="89" t="s">
        <v>22753</v>
      </c>
      <c r="D2000" s="89" t="s">
        <v>6050</v>
      </c>
      <c r="E2000" s="89" t="s">
        <v>5630</v>
      </c>
      <c r="F2000" s="88" t="s">
        <v>19285</v>
      </c>
      <c r="G2000" s="89" t="s">
        <v>19028</v>
      </c>
      <c r="H2000" s="89" t="s">
        <v>19172</v>
      </c>
      <c r="I2000" s="89" t="s">
        <v>19173</v>
      </c>
      <c r="J2000" s="88" t="s">
        <v>19174</v>
      </c>
      <c r="K2000" s="88" t="s">
        <v>19207</v>
      </c>
      <c r="L2000" s="88" t="s">
        <v>19208</v>
      </c>
      <c r="M2000" s="89" t="s">
        <v>10249</v>
      </c>
      <c r="N2000" s="89" t="s">
        <v>219</v>
      </c>
      <c r="O2000" s="90">
        <v>40771</v>
      </c>
      <c r="P2000" s="90">
        <v>40771</v>
      </c>
      <c r="Q2000" s="90">
        <v>40771</v>
      </c>
      <c r="R2000" s="89">
        <v>5158</v>
      </c>
      <c r="S2000" s="89">
        <v>14</v>
      </c>
      <c r="T2000" s="89" t="s">
        <v>19247</v>
      </c>
      <c r="U2000" s="89" t="s">
        <v>11544</v>
      </c>
      <c r="W2000" s="89" t="s">
        <v>11545</v>
      </c>
      <c r="X2000" s="89" t="s">
        <v>219</v>
      </c>
      <c r="Y2000" s="88" t="s">
        <v>11546</v>
      </c>
    </row>
    <row r="2001" spans="1:25" x14ac:dyDescent="0.3">
      <c r="A2001" s="84" t="str">
        <f t="shared" si="31"/>
        <v>mriley</v>
      </c>
      <c r="B2001" s="88" t="s">
        <v>27147</v>
      </c>
      <c r="C2001" s="89" t="s">
        <v>27148</v>
      </c>
      <c r="D2001" s="89" t="s">
        <v>27149</v>
      </c>
      <c r="E2001" s="89" t="s">
        <v>5630</v>
      </c>
      <c r="F2001" s="88" t="s">
        <v>19171</v>
      </c>
      <c r="G2001" s="89" t="s">
        <v>19029</v>
      </c>
      <c r="H2001" s="89" t="s">
        <v>19172</v>
      </c>
      <c r="I2001" s="89" t="s">
        <v>19173</v>
      </c>
      <c r="J2001" s="88" t="s">
        <v>19174</v>
      </c>
      <c r="K2001" s="88" t="s">
        <v>19216</v>
      </c>
      <c r="L2001" s="88" t="s">
        <v>19237</v>
      </c>
      <c r="M2001" s="89" t="s">
        <v>19238</v>
      </c>
      <c r="N2001" s="89" t="s">
        <v>250</v>
      </c>
      <c r="O2001" s="90">
        <v>40784</v>
      </c>
      <c r="P2001" s="90">
        <v>45137</v>
      </c>
      <c r="Q2001" s="90">
        <v>45137</v>
      </c>
      <c r="R2001" s="89">
        <v>792</v>
      </c>
      <c r="S2001" s="89">
        <v>2</v>
      </c>
      <c r="T2001" s="89" t="s">
        <v>19209</v>
      </c>
      <c r="U2001" s="89" t="s">
        <v>27150</v>
      </c>
      <c r="W2001" s="89" t="s">
        <v>8898</v>
      </c>
      <c r="X2001" s="89" t="s">
        <v>250</v>
      </c>
      <c r="Y2001" s="88" t="s">
        <v>8769</v>
      </c>
    </row>
    <row r="2002" spans="1:25" x14ac:dyDescent="0.3">
      <c r="A2002" s="84" t="str">
        <f t="shared" si="31"/>
        <v>PDILEY</v>
      </c>
      <c r="B2002" s="88" t="s">
        <v>27794</v>
      </c>
      <c r="C2002" s="89" t="s">
        <v>27795</v>
      </c>
      <c r="D2002" s="89" t="s">
        <v>17975</v>
      </c>
      <c r="E2002" s="89" t="s">
        <v>5630</v>
      </c>
      <c r="F2002" s="88" t="s">
        <v>19171</v>
      </c>
      <c r="G2002" s="89" t="s">
        <v>19029</v>
      </c>
      <c r="H2002" s="89" t="s">
        <v>19172</v>
      </c>
      <c r="I2002" s="89" t="s">
        <v>19173</v>
      </c>
      <c r="J2002" s="88" t="s">
        <v>19189</v>
      </c>
      <c r="K2002" s="88" t="s">
        <v>19294</v>
      </c>
      <c r="L2002" s="88" t="s">
        <v>19295</v>
      </c>
      <c r="M2002" s="89" t="s">
        <v>19296</v>
      </c>
      <c r="N2002" s="89" t="s">
        <v>541</v>
      </c>
      <c r="O2002" s="90">
        <v>40847</v>
      </c>
      <c r="P2002" s="90">
        <v>40847</v>
      </c>
      <c r="Q2002" s="90">
        <v>40847</v>
      </c>
      <c r="R2002" s="89">
        <v>5082</v>
      </c>
      <c r="S2002" s="89">
        <v>13</v>
      </c>
      <c r="T2002" s="89" t="s">
        <v>19247</v>
      </c>
      <c r="U2002" s="89" t="s">
        <v>27796</v>
      </c>
      <c r="W2002" s="89" t="s">
        <v>17979</v>
      </c>
      <c r="X2002" s="89" t="s">
        <v>541</v>
      </c>
      <c r="Y2002" s="88" t="s">
        <v>11827</v>
      </c>
    </row>
    <row r="2003" spans="1:25" x14ac:dyDescent="0.3">
      <c r="A2003" s="84" t="str">
        <f t="shared" si="31"/>
        <v>ETORR24</v>
      </c>
      <c r="B2003" s="88" t="s">
        <v>23018</v>
      </c>
      <c r="C2003" s="89" t="s">
        <v>23019</v>
      </c>
      <c r="D2003" s="89" t="s">
        <v>16753</v>
      </c>
      <c r="E2003" s="89" t="s">
        <v>5630</v>
      </c>
      <c r="F2003" s="88" t="s">
        <v>19171</v>
      </c>
      <c r="G2003" s="89" t="s">
        <v>19029</v>
      </c>
      <c r="H2003" s="89" t="s">
        <v>19172</v>
      </c>
      <c r="I2003" s="89" t="s">
        <v>19419</v>
      </c>
      <c r="J2003" s="88" t="s">
        <v>19189</v>
      </c>
      <c r="K2003" s="88" t="s">
        <v>19420</v>
      </c>
      <c r="L2003" s="88" t="s">
        <v>19420</v>
      </c>
      <c r="M2003" s="89" t="s">
        <v>19421</v>
      </c>
      <c r="N2003" s="89" t="s">
        <v>5965</v>
      </c>
      <c r="O2003" s="90">
        <v>40836</v>
      </c>
      <c r="P2003" s="90">
        <v>40836</v>
      </c>
      <c r="Q2003" s="90">
        <v>40836</v>
      </c>
      <c r="R2003" s="89">
        <v>5093</v>
      </c>
      <c r="S2003" s="89">
        <v>13</v>
      </c>
      <c r="T2003" s="89" t="s">
        <v>19247</v>
      </c>
      <c r="U2003" s="89" t="s">
        <v>23020</v>
      </c>
      <c r="W2003" s="89" t="s">
        <v>17246</v>
      </c>
      <c r="X2003" s="89" t="s">
        <v>5965</v>
      </c>
      <c r="Y2003" s="88" t="s">
        <v>6085</v>
      </c>
    </row>
    <row r="2004" spans="1:25" x14ac:dyDescent="0.3">
      <c r="A2004" s="84" t="str">
        <f t="shared" si="31"/>
        <v>HKHALEG</v>
      </c>
      <c r="B2004" s="88" t="s">
        <v>23717</v>
      </c>
      <c r="C2004" s="89" t="s">
        <v>23718</v>
      </c>
      <c r="D2004" s="89" t="s">
        <v>19100</v>
      </c>
      <c r="E2004" s="89" t="s">
        <v>5630</v>
      </c>
      <c r="F2004" s="88" t="s">
        <v>19171</v>
      </c>
      <c r="G2004" s="89" t="s">
        <v>19029</v>
      </c>
      <c r="H2004" s="89" t="s">
        <v>19172</v>
      </c>
      <c r="I2004" s="89" t="s">
        <v>19173</v>
      </c>
      <c r="J2004" s="88" t="s">
        <v>19174</v>
      </c>
      <c r="K2004" s="88" t="s">
        <v>19258</v>
      </c>
      <c r="L2004" s="88" t="s">
        <v>19259</v>
      </c>
      <c r="M2004" s="89" t="s">
        <v>19260</v>
      </c>
      <c r="N2004" s="89" t="s">
        <v>279</v>
      </c>
      <c r="O2004" s="90">
        <v>41016</v>
      </c>
      <c r="P2004" s="90">
        <v>41016</v>
      </c>
      <c r="Q2004" s="90">
        <v>41016</v>
      </c>
      <c r="R2004" s="89">
        <v>4913</v>
      </c>
      <c r="S2004" s="89">
        <v>13</v>
      </c>
      <c r="T2004" s="89" t="s">
        <v>19247</v>
      </c>
      <c r="U2004" s="89" t="s">
        <v>23719</v>
      </c>
      <c r="W2004" s="89" t="s">
        <v>4994</v>
      </c>
      <c r="X2004" s="89" t="s">
        <v>279</v>
      </c>
      <c r="Y2004" s="88" t="s">
        <v>23720</v>
      </c>
    </row>
    <row r="2005" spans="1:25" x14ac:dyDescent="0.3">
      <c r="A2005" s="84" t="str">
        <f t="shared" si="31"/>
        <v>emarlow</v>
      </c>
      <c r="B2005" s="88" t="s">
        <v>22864</v>
      </c>
      <c r="C2005" s="89" t="s">
        <v>22865</v>
      </c>
      <c r="D2005" s="89" t="s">
        <v>22866</v>
      </c>
      <c r="E2005" s="89" t="s">
        <v>19170</v>
      </c>
      <c r="F2005" s="88" t="s">
        <v>19215</v>
      </c>
      <c r="G2005" s="89" t="s">
        <v>19033</v>
      </c>
      <c r="H2005" s="89" t="s">
        <v>19172</v>
      </c>
      <c r="I2005" s="89" t="s">
        <v>19173</v>
      </c>
      <c r="J2005" s="88" t="s">
        <v>19174</v>
      </c>
      <c r="K2005" s="88" t="s">
        <v>19455</v>
      </c>
      <c r="L2005" s="88" t="s">
        <v>19456</v>
      </c>
      <c r="M2005" s="89" t="s">
        <v>19457</v>
      </c>
      <c r="N2005" s="89" t="s">
        <v>2504</v>
      </c>
      <c r="O2005" s="90">
        <v>41134</v>
      </c>
      <c r="P2005" s="90">
        <v>45599</v>
      </c>
      <c r="Q2005" s="90">
        <v>45599</v>
      </c>
      <c r="R2005" s="89">
        <v>330</v>
      </c>
      <c r="S2005" s="89">
        <v>0</v>
      </c>
      <c r="T2005" s="89" t="s">
        <v>19176</v>
      </c>
      <c r="U2005" s="89" t="s">
        <v>22867</v>
      </c>
      <c r="W2005" s="89" t="s">
        <v>22868</v>
      </c>
      <c r="X2005" s="89" t="s">
        <v>2504</v>
      </c>
      <c r="Y2005" s="88" t="s">
        <v>22869</v>
      </c>
    </row>
    <row r="2006" spans="1:25" x14ac:dyDescent="0.3">
      <c r="A2006" s="84" t="str">
        <f t="shared" si="31"/>
        <v>VMART45</v>
      </c>
      <c r="B2006" s="88" t="s">
        <v>30021</v>
      </c>
      <c r="C2006" s="89" t="s">
        <v>30022</v>
      </c>
      <c r="D2006" s="89" t="s">
        <v>12354</v>
      </c>
      <c r="E2006" s="89" t="s">
        <v>5630</v>
      </c>
      <c r="F2006" s="88" t="s">
        <v>19386</v>
      </c>
      <c r="G2006" s="89" t="s">
        <v>19387</v>
      </c>
      <c r="H2006" s="89" t="s">
        <v>19172</v>
      </c>
      <c r="I2006" s="89" t="s">
        <v>19173</v>
      </c>
      <c r="J2006" s="88" t="s">
        <v>19174</v>
      </c>
      <c r="K2006" s="88" t="s">
        <v>19245</v>
      </c>
      <c r="L2006" s="88" t="s">
        <v>19318</v>
      </c>
      <c r="M2006" s="89" t="s">
        <v>19319</v>
      </c>
      <c r="N2006" s="89" t="s">
        <v>1675</v>
      </c>
      <c r="O2006" s="90">
        <v>41204</v>
      </c>
      <c r="P2006" s="90">
        <v>41204</v>
      </c>
      <c r="Q2006" s="90">
        <v>41204</v>
      </c>
      <c r="R2006" s="89">
        <v>4725</v>
      </c>
      <c r="S2006" s="89">
        <v>12</v>
      </c>
      <c r="T2006" s="89" t="s">
        <v>19247</v>
      </c>
      <c r="U2006" s="89" t="s">
        <v>30023</v>
      </c>
      <c r="W2006" s="89" t="s">
        <v>20513</v>
      </c>
      <c r="X2006" s="89" t="s">
        <v>1675</v>
      </c>
      <c r="Y2006" s="88" t="s">
        <v>30024</v>
      </c>
    </row>
    <row r="2007" spans="1:25" x14ac:dyDescent="0.3">
      <c r="A2007" s="84" t="str">
        <f t="shared" si="31"/>
        <v>vrodrig</v>
      </c>
      <c r="B2007" s="88" t="s">
        <v>30057</v>
      </c>
      <c r="C2007" s="89" t="s">
        <v>30058</v>
      </c>
      <c r="D2007" s="89" t="s">
        <v>30059</v>
      </c>
      <c r="E2007" s="89" t="s">
        <v>19170</v>
      </c>
      <c r="F2007" s="88" t="s">
        <v>19181</v>
      </c>
      <c r="G2007" s="89" t="s">
        <v>19030</v>
      </c>
      <c r="H2007" s="89" t="s">
        <v>19172</v>
      </c>
      <c r="I2007" s="89" t="s">
        <v>19173</v>
      </c>
      <c r="J2007" s="88" t="s">
        <v>19174</v>
      </c>
      <c r="K2007" s="88" t="s">
        <v>19802</v>
      </c>
      <c r="L2007" s="88" t="s">
        <v>19803</v>
      </c>
      <c r="M2007" s="89" t="s">
        <v>19804</v>
      </c>
      <c r="N2007" s="89" t="s">
        <v>549</v>
      </c>
      <c r="O2007" s="90">
        <v>41218</v>
      </c>
      <c r="P2007" s="90">
        <v>45676</v>
      </c>
      <c r="Q2007" s="90">
        <v>45676</v>
      </c>
      <c r="R2007" s="89">
        <v>253</v>
      </c>
      <c r="S2007" s="89">
        <v>0</v>
      </c>
      <c r="T2007" s="89" t="s">
        <v>19176</v>
      </c>
      <c r="U2007" s="89" t="s">
        <v>30060</v>
      </c>
      <c r="W2007" s="89" t="s">
        <v>30061</v>
      </c>
      <c r="X2007" s="89" t="s">
        <v>549</v>
      </c>
      <c r="Y2007" s="88" t="s">
        <v>30062</v>
      </c>
    </row>
    <row r="2008" spans="1:25" x14ac:dyDescent="0.3">
      <c r="A2008" s="84" t="str">
        <f t="shared" si="31"/>
        <v>GPADIL6</v>
      </c>
      <c r="B2008" s="88" t="s">
        <v>23474</v>
      </c>
      <c r="C2008" s="89" t="s">
        <v>23475</v>
      </c>
      <c r="D2008" s="89" t="s">
        <v>988</v>
      </c>
      <c r="E2008" s="89" t="s">
        <v>5630</v>
      </c>
      <c r="F2008" s="88" t="s">
        <v>19171</v>
      </c>
      <c r="G2008" s="89" t="s">
        <v>19029</v>
      </c>
      <c r="H2008" s="89" t="s">
        <v>19172</v>
      </c>
      <c r="I2008" s="89" t="s">
        <v>19173</v>
      </c>
      <c r="J2008" s="88" t="s">
        <v>19174</v>
      </c>
      <c r="K2008" s="88" t="s">
        <v>19431</v>
      </c>
      <c r="L2008" s="88" t="s">
        <v>19432</v>
      </c>
      <c r="M2008" s="89" t="s">
        <v>6264</v>
      </c>
      <c r="N2008" s="89" t="s">
        <v>279</v>
      </c>
      <c r="O2008" s="90">
        <v>41225</v>
      </c>
      <c r="P2008" s="90">
        <v>41225</v>
      </c>
      <c r="Q2008" s="90">
        <v>41225</v>
      </c>
      <c r="R2008" s="89">
        <v>4704</v>
      </c>
      <c r="S2008" s="89">
        <v>12</v>
      </c>
      <c r="T2008" s="89" t="s">
        <v>19247</v>
      </c>
      <c r="U2008" s="89" t="s">
        <v>23476</v>
      </c>
      <c r="W2008" s="89" t="s">
        <v>6264</v>
      </c>
      <c r="X2008" s="89" t="s">
        <v>279</v>
      </c>
      <c r="Y2008" s="88" t="s">
        <v>13471</v>
      </c>
    </row>
    <row r="2009" spans="1:25" x14ac:dyDescent="0.3">
      <c r="A2009" s="84" t="str">
        <f t="shared" si="31"/>
        <v>kcole17</v>
      </c>
      <c r="B2009" s="88" t="s">
        <v>25820</v>
      </c>
      <c r="C2009" s="89" t="s">
        <v>25821</v>
      </c>
      <c r="D2009" s="89" t="s">
        <v>25822</v>
      </c>
      <c r="E2009" s="89" t="s">
        <v>5630</v>
      </c>
      <c r="F2009" s="88" t="s">
        <v>19181</v>
      </c>
      <c r="G2009" s="89" t="s">
        <v>19030</v>
      </c>
      <c r="H2009" s="89" t="s">
        <v>19172</v>
      </c>
      <c r="I2009" s="89" t="s">
        <v>19173</v>
      </c>
      <c r="J2009" s="88" t="s">
        <v>19189</v>
      </c>
      <c r="K2009" s="88" t="s">
        <v>19345</v>
      </c>
      <c r="L2009" s="88" t="s">
        <v>20162</v>
      </c>
      <c r="M2009" s="89" t="s">
        <v>20163</v>
      </c>
      <c r="N2009" s="89" t="s">
        <v>655</v>
      </c>
      <c r="O2009" s="90">
        <v>41526</v>
      </c>
      <c r="P2009" s="90">
        <v>45900</v>
      </c>
      <c r="Q2009" s="90">
        <v>41526</v>
      </c>
      <c r="R2009" s="89">
        <v>4403</v>
      </c>
      <c r="S2009" s="89">
        <v>12</v>
      </c>
      <c r="T2009" s="89" t="s">
        <v>19247</v>
      </c>
      <c r="U2009" s="89" t="s">
        <v>25823</v>
      </c>
      <c r="W2009" s="89" t="s">
        <v>4401</v>
      </c>
      <c r="X2009" s="89" t="s">
        <v>655</v>
      </c>
      <c r="Y2009" s="88" t="s">
        <v>12384</v>
      </c>
    </row>
    <row r="2010" spans="1:25" x14ac:dyDescent="0.3">
      <c r="A2010" s="84" t="str">
        <f t="shared" si="31"/>
        <v>mgree39</v>
      </c>
      <c r="B2010" s="88" t="s">
        <v>26801</v>
      </c>
      <c r="C2010" s="89" t="s">
        <v>26802</v>
      </c>
      <c r="D2010" s="89" t="s">
        <v>26803</v>
      </c>
      <c r="E2010" s="89" t="s">
        <v>19715</v>
      </c>
      <c r="F2010" s="88" t="s">
        <v>19181</v>
      </c>
      <c r="G2010" s="89" t="s">
        <v>19030</v>
      </c>
      <c r="H2010" s="89" t="s">
        <v>19172</v>
      </c>
      <c r="I2010" s="89" t="s">
        <v>19173</v>
      </c>
      <c r="J2010" s="88" t="s">
        <v>19189</v>
      </c>
      <c r="K2010" s="88" t="s">
        <v>19217</v>
      </c>
      <c r="L2010" s="88" t="s">
        <v>19824</v>
      </c>
      <c r="M2010" s="89" t="s">
        <v>19825</v>
      </c>
      <c r="N2010" s="89" t="s">
        <v>752</v>
      </c>
      <c r="O2010" s="90">
        <v>41709</v>
      </c>
      <c r="P2010" s="90">
        <v>41709</v>
      </c>
      <c r="Q2010" s="90">
        <v>41709</v>
      </c>
      <c r="R2010" s="89">
        <v>4220</v>
      </c>
      <c r="S2010" s="89">
        <v>11</v>
      </c>
      <c r="T2010" s="89" t="s">
        <v>19247</v>
      </c>
      <c r="U2010" s="89" t="s">
        <v>26804</v>
      </c>
      <c r="W2010" s="89" t="s">
        <v>26805</v>
      </c>
      <c r="X2010" s="89" t="s">
        <v>752</v>
      </c>
      <c r="Y2010" s="88" t="s">
        <v>26806</v>
      </c>
    </row>
    <row r="2011" spans="1:25" x14ac:dyDescent="0.3">
      <c r="A2011" s="84" t="str">
        <f t="shared" si="31"/>
        <v>revans0</v>
      </c>
      <c r="B2011" s="88" t="s">
        <v>28207</v>
      </c>
      <c r="C2011" s="89" t="s">
        <v>28208</v>
      </c>
      <c r="D2011" s="89" t="s">
        <v>28209</v>
      </c>
      <c r="E2011" s="89" t="s">
        <v>19170</v>
      </c>
      <c r="F2011" s="88" t="s">
        <v>19181</v>
      </c>
      <c r="G2011" s="89" t="s">
        <v>19030</v>
      </c>
      <c r="H2011" s="89" t="s">
        <v>19172</v>
      </c>
      <c r="I2011" s="89" t="s">
        <v>19173</v>
      </c>
      <c r="J2011" s="88" t="s">
        <v>19174</v>
      </c>
      <c r="K2011" s="88" t="s">
        <v>19245</v>
      </c>
      <c r="L2011" s="88" t="s">
        <v>23576</v>
      </c>
      <c r="M2011" s="89" t="s">
        <v>10417</v>
      </c>
      <c r="N2011" s="89" t="s">
        <v>3619</v>
      </c>
      <c r="O2011" s="90">
        <v>41743</v>
      </c>
      <c r="P2011" s="90">
        <v>44903</v>
      </c>
      <c r="Q2011" s="90">
        <v>44903</v>
      </c>
      <c r="R2011" s="89">
        <v>1026</v>
      </c>
      <c r="S2011" s="89">
        <v>2</v>
      </c>
      <c r="T2011" s="89" t="s">
        <v>19209</v>
      </c>
      <c r="U2011" s="89" t="s">
        <v>28210</v>
      </c>
      <c r="W2011" s="89" t="s">
        <v>3618</v>
      </c>
      <c r="X2011" s="89" t="s">
        <v>3619</v>
      </c>
      <c r="Y2011" s="88" t="s">
        <v>28211</v>
      </c>
    </row>
    <row r="2012" spans="1:25" x14ac:dyDescent="0.3">
      <c r="A2012" s="84" t="str">
        <f t="shared" si="31"/>
        <v>bstewa4</v>
      </c>
      <c r="B2012" s="88" t="s">
        <v>20812</v>
      </c>
      <c r="C2012" s="89" t="s">
        <v>20813</v>
      </c>
      <c r="D2012" s="89" t="s">
        <v>20814</v>
      </c>
      <c r="E2012" s="89" t="s">
        <v>19170</v>
      </c>
      <c r="F2012" s="88" t="s">
        <v>19181</v>
      </c>
      <c r="G2012" s="89" t="s">
        <v>19030</v>
      </c>
      <c r="H2012" s="89" t="s">
        <v>19172</v>
      </c>
      <c r="I2012" s="89" t="s">
        <v>19173</v>
      </c>
      <c r="J2012" s="88" t="s">
        <v>19174</v>
      </c>
      <c r="K2012" s="88" t="s">
        <v>19245</v>
      </c>
      <c r="L2012" s="88" t="s">
        <v>20002</v>
      </c>
      <c r="M2012" s="89" t="s">
        <v>19319</v>
      </c>
      <c r="N2012" s="89" t="s">
        <v>1675</v>
      </c>
      <c r="O2012" s="90">
        <v>41772</v>
      </c>
      <c r="P2012" s="90">
        <v>43145</v>
      </c>
      <c r="Q2012" s="90">
        <v>43145</v>
      </c>
      <c r="R2012" s="89">
        <v>2784</v>
      </c>
      <c r="S2012" s="89">
        <v>7</v>
      </c>
      <c r="T2012" s="89" t="s">
        <v>19247</v>
      </c>
      <c r="U2012" s="89" t="s">
        <v>20815</v>
      </c>
      <c r="W2012" s="89" t="s">
        <v>20816</v>
      </c>
      <c r="X2012" s="89" t="s">
        <v>1675</v>
      </c>
      <c r="Y2012" s="88" t="s">
        <v>20817</v>
      </c>
    </row>
    <row r="2013" spans="1:25" x14ac:dyDescent="0.3">
      <c r="A2013" s="84" t="str">
        <f t="shared" si="31"/>
        <v>jsabado</v>
      </c>
      <c r="B2013" s="88" t="s">
        <v>25427</v>
      </c>
      <c r="C2013" s="89" t="s">
        <v>25428</v>
      </c>
      <c r="D2013" s="89" t="s">
        <v>25429</v>
      </c>
      <c r="E2013" s="89" t="s">
        <v>5630</v>
      </c>
      <c r="F2013" s="88" t="s">
        <v>19285</v>
      </c>
      <c r="G2013" s="89" t="s">
        <v>19028</v>
      </c>
      <c r="H2013" s="89" t="s">
        <v>19172</v>
      </c>
      <c r="I2013" s="89" t="s">
        <v>19173</v>
      </c>
      <c r="J2013" s="88" t="s">
        <v>19189</v>
      </c>
      <c r="K2013" s="88" t="s">
        <v>19333</v>
      </c>
      <c r="L2013" s="88" t="s">
        <v>19334</v>
      </c>
      <c r="M2013" s="89" t="s">
        <v>9382</v>
      </c>
      <c r="N2013" s="89" t="s">
        <v>366</v>
      </c>
      <c r="O2013" s="90">
        <v>41828</v>
      </c>
      <c r="P2013" s="90">
        <v>43955</v>
      </c>
      <c r="Q2013" s="90">
        <v>41828</v>
      </c>
      <c r="R2013" s="89">
        <v>4101</v>
      </c>
      <c r="S2013" s="89">
        <v>11</v>
      </c>
      <c r="T2013" s="89" t="s">
        <v>19247</v>
      </c>
      <c r="U2013" s="89" t="s">
        <v>25430</v>
      </c>
      <c r="W2013" s="89" t="s">
        <v>10813</v>
      </c>
      <c r="X2013" s="89" t="s">
        <v>407</v>
      </c>
      <c r="Y2013" s="88" t="s">
        <v>25431</v>
      </c>
    </row>
    <row r="2014" spans="1:25" x14ac:dyDescent="0.3">
      <c r="A2014" s="84" t="str">
        <f t="shared" si="31"/>
        <v>hboone4</v>
      </c>
      <c r="B2014" s="88" t="s">
        <v>23614</v>
      </c>
      <c r="C2014" s="89" t="s">
        <v>23615</v>
      </c>
      <c r="D2014" s="89" t="s">
        <v>23616</v>
      </c>
      <c r="E2014" s="89" t="s">
        <v>19715</v>
      </c>
      <c r="F2014" s="88" t="s">
        <v>19181</v>
      </c>
      <c r="G2014" s="89" t="s">
        <v>19030</v>
      </c>
      <c r="H2014" s="89" t="s">
        <v>19172</v>
      </c>
      <c r="I2014" s="89" t="s">
        <v>19173</v>
      </c>
      <c r="J2014" s="88" t="s">
        <v>19189</v>
      </c>
      <c r="K2014" s="88" t="s">
        <v>19333</v>
      </c>
      <c r="L2014" s="88" t="s">
        <v>19334</v>
      </c>
      <c r="M2014" s="89" t="s">
        <v>9382</v>
      </c>
      <c r="N2014" s="89" t="s">
        <v>366</v>
      </c>
      <c r="O2014" s="90">
        <v>41821</v>
      </c>
      <c r="P2014" s="90">
        <v>41821</v>
      </c>
      <c r="Q2014" s="90">
        <v>41821</v>
      </c>
      <c r="R2014" s="89">
        <v>4108</v>
      </c>
      <c r="S2014" s="89">
        <v>11</v>
      </c>
      <c r="T2014" s="89" t="s">
        <v>19247</v>
      </c>
      <c r="U2014" s="89" t="s">
        <v>23617</v>
      </c>
      <c r="W2014" s="89" t="s">
        <v>23618</v>
      </c>
      <c r="X2014" s="89" t="s">
        <v>260</v>
      </c>
      <c r="Y2014" s="88" t="s">
        <v>23619</v>
      </c>
    </row>
    <row r="2015" spans="1:25" x14ac:dyDescent="0.3">
      <c r="A2015" s="84" t="str">
        <f t="shared" si="31"/>
        <v>cmason6</v>
      </c>
      <c r="B2015" s="88" t="s">
        <v>21361</v>
      </c>
      <c r="C2015" s="89" t="s">
        <v>21362</v>
      </c>
      <c r="D2015" s="89" t="s">
        <v>21363</v>
      </c>
      <c r="E2015" s="89" t="s">
        <v>19170</v>
      </c>
      <c r="F2015" s="88" t="s">
        <v>19285</v>
      </c>
      <c r="G2015" s="89" t="s">
        <v>19028</v>
      </c>
      <c r="H2015" s="89" t="s">
        <v>19172</v>
      </c>
      <c r="I2015" s="89" t="s">
        <v>19173</v>
      </c>
      <c r="J2015" s="88" t="s">
        <v>19189</v>
      </c>
      <c r="K2015" s="88" t="s">
        <v>19333</v>
      </c>
      <c r="L2015" s="88" t="s">
        <v>19467</v>
      </c>
      <c r="M2015" s="89" t="s">
        <v>9084</v>
      </c>
      <c r="N2015" s="89" t="s">
        <v>260</v>
      </c>
      <c r="O2015" s="90">
        <v>41896</v>
      </c>
      <c r="P2015" s="90">
        <v>43628</v>
      </c>
      <c r="Q2015" s="90">
        <v>43642</v>
      </c>
      <c r="R2015" s="89">
        <v>2287</v>
      </c>
      <c r="S2015" s="89">
        <v>6</v>
      </c>
      <c r="T2015" s="89" t="s">
        <v>19247</v>
      </c>
      <c r="U2015" s="89" t="s">
        <v>21364</v>
      </c>
      <c r="W2015" s="89" t="s">
        <v>21365</v>
      </c>
      <c r="X2015" s="89" t="s">
        <v>260</v>
      </c>
      <c r="Y2015" s="88" t="s">
        <v>21366</v>
      </c>
    </row>
    <row r="2016" spans="1:25" x14ac:dyDescent="0.3">
      <c r="A2016" s="84" t="str">
        <f t="shared" si="31"/>
        <v>jcole5</v>
      </c>
      <c r="B2016" s="88" t="s">
        <v>24239</v>
      </c>
      <c r="C2016" s="89" t="s">
        <v>24240</v>
      </c>
      <c r="D2016" s="89" t="s">
        <v>24241</v>
      </c>
      <c r="E2016" s="89" t="s">
        <v>5630</v>
      </c>
      <c r="F2016" s="88" t="s">
        <v>19285</v>
      </c>
      <c r="G2016" s="89" t="s">
        <v>19028</v>
      </c>
      <c r="H2016" s="89" t="s">
        <v>19172</v>
      </c>
      <c r="I2016" s="89" t="s">
        <v>19173</v>
      </c>
      <c r="J2016" s="88" t="s">
        <v>19174</v>
      </c>
      <c r="K2016" s="88" t="s">
        <v>19401</v>
      </c>
      <c r="L2016" s="88" t="s">
        <v>19764</v>
      </c>
      <c r="M2016" s="89" t="s">
        <v>8645</v>
      </c>
      <c r="N2016" s="89" t="s">
        <v>407</v>
      </c>
      <c r="O2016" s="90">
        <v>42093</v>
      </c>
      <c r="P2016" s="90">
        <v>42093</v>
      </c>
      <c r="Q2016" s="90">
        <v>42093</v>
      </c>
      <c r="R2016" s="89">
        <v>3836</v>
      </c>
      <c r="S2016" s="89">
        <v>10</v>
      </c>
      <c r="T2016" s="89" t="s">
        <v>19247</v>
      </c>
      <c r="U2016" s="89" t="s">
        <v>10884</v>
      </c>
      <c r="W2016" s="89" t="s">
        <v>10885</v>
      </c>
      <c r="X2016" s="89" t="s">
        <v>407</v>
      </c>
      <c r="Y2016" s="88" t="s">
        <v>10886</v>
      </c>
    </row>
    <row r="2017" spans="1:25" x14ac:dyDescent="0.3">
      <c r="A2017" s="84" t="str">
        <f t="shared" si="31"/>
        <v>acook14</v>
      </c>
      <c r="B2017" s="88" t="s">
        <v>19464</v>
      </c>
      <c r="C2017" s="89" t="s">
        <v>19465</v>
      </c>
      <c r="D2017" s="89" t="s">
        <v>19466</v>
      </c>
      <c r="E2017" s="89" t="s">
        <v>5630</v>
      </c>
      <c r="F2017" s="88" t="s">
        <v>19285</v>
      </c>
      <c r="G2017" s="89" t="s">
        <v>19028</v>
      </c>
      <c r="H2017" s="89" t="s">
        <v>19172</v>
      </c>
      <c r="I2017" s="89" t="s">
        <v>19173</v>
      </c>
      <c r="J2017" s="88" t="s">
        <v>19189</v>
      </c>
      <c r="K2017" s="88" t="s">
        <v>19333</v>
      </c>
      <c r="L2017" s="88" t="s">
        <v>19467</v>
      </c>
      <c r="M2017" s="89" t="s">
        <v>9084</v>
      </c>
      <c r="N2017" s="89" t="s">
        <v>260</v>
      </c>
      <c r="O2017" s="90">
        <v>42093</v>
      </c>
      <c r="P2017" s="90">
        <v>42093</v>
      </c>
      <c r="Q2017" s="90">
        <v>42093</v>
      </c>
      <c r="R2017" s="89">
        <v>3836</v>
      </c>
      <c r="S2017" s="89">
        <v>10</v>
      </c>
      <c r="T2017" s="89" t="s">
        <v>19247</v>
      </c>
      <c r="U2017" s="89" t="s">
        <v>19468</v>
      </c>
      <c r="W2017" s="89" t="s">
        <v>10501</v>
      </c>
      <c r="X2017" s="89" t="s">
        <v>366</v>
      </c>
      <c r="Y2017" s="88" t="s">
        <v>9573</v>
      </c>
    </row>
    <row r="2018" spans="1:25" x14ac:dyDescent="0.3">
      <c r="A2018" s="84" t="str">
        <f t="shared" si="31"/>
        <v>rhobbs2</v>
      </c>
      <c r="B2018" s="88" t="s">
        <v>28317</v>
      </c>
      <c r="C2018" s="89" t="s">
        <v>28318</v>
      </c>
      <c r="D2018" s="89" t="s">
        <v>28319</v>
      </c>
      <c r="E2018" s="89" t="s">
        <v>5630</v>
      </c>
      <c r="F2018" s="88" t="s">
        <v>19171</v>
      </c>
      <c r="G2018" s="89" t="s">
        <v>19029</v>
      </c>
      <c r="H2018" s="89" t="s">
        <v>19172</v>
      </c>
      <c r="I2018" s="89" t="s">
        <v>19173</v>
      </c>
      <c r="J2018" s="88" t="s">
        <v>19174</v>
      </c>
      <c r="K2018" s="88" t="s">
        <v>19522</v>
      </c>
      <c r="L2018" s="88" t="s">
        <v>19523</v>
      </c>
      <c r="M2018" s="89" t="s">
        <v>7156</v>
      </c>
      <c r="N2018" s="89" t="s">
        <v>773</v>
      </c>
      <c r="O2018" s="90">
        <v>42135</v>
      </c>
      <c r="P2018" s="90">
        <v>42135</v>
      </c>
      <c r="Q2018" s="90">
        <v>42135</v>
      </c>
      <c r="R2018" s="89">
        <v>3794</v>
      </c>
      <c r="S2018" s="89">
        <v>10</v>
      </c>
      <c r="T2018" s="89" t="s">
        <v>19247</v>
      </c>
      <c r="U2018" s="89" t="s">
        <v>28320</v>
      </c>
      <c r="W2018" s="89" t="s">
        <v>1970</v>
      </c>
      <c r="X2018" s="89" t="s">
        <v>773</v>
      </c>
      <c r="Y2018" s="88" t="s">
        <v>10830</v>
      </c>
    </row>
    <row r="2019" spans="1:25" x14ac:dyDescent="0.3">
      <c r="A2019" s="84" t="str">
        <f t="shared" si="31"/>
        <v>balle13</v>
      </c>
      <c r="B2019" s="88" t="s">
        <v>20325</v>
      </c>
      <c r="C2019" s="89" t="s">
        <v>20326</v>
      </c>
      <c r="D2019" s="89" t="s">
        <v>20327</v>
      </c>
      <c r="E2019" s="89" t="s">
        <v>19170</v>
      </c>
      <c r="F2019" s="88" t="s">
        <v>19215</v>
      </c>
      <c r="G2019" s="89" t="s">
        <v>19033</v>
      </c>
      <c r="H2019" s="89" t="s">
        <v>19172</v>
      </c>
      <c r="I2019" s="89" t="s">
        <v>19173</v>
      </c>
      <c r="J2019" s="88" t="s">
        <v>19174</v>
      </c>
      <c r="K2019" s="88" t="s">
        <v>20070</v>
      </c>
      <c r="L2019" s="88" t="s">
        <v>20328</v>
      </c>
      <c r="M2019" s="89" t="s">
        <v>10269</v>
      </c>
      <c r="N2019" s="89" t="s">
        <v>201</v>
      </c>
      <c r="O2019" s="90">
        <v>42198</v>
      </c>
      <c r="P2019" s="90">
        <v>42198</v>
      </c>
      <c r="Q2019" s="90">
        <v>42198</v>
      </c>
      <c r="R2019" s="89">
        <v>3731</v>
      </c>
      <c r="S2019" s="89">
        <v>10</v>
      </c>
      <c r="T2019" s="89" t="s">
        <v>19247</v>
      </c>
      <c r="U2019" s="89" t="s">
        <v>20329</v>
      </c>
      <c r="W2019" s="89" t="s">
        <v>20330</v>
      </c>
      <c r="X2019" s="89" t="s">
        <v>201</v>
      </c>
      <c r="Y2019" s="88" t="s">
        <v>20331</v>
      </c>
    </row>
    <row r="2020" spans="1:25" x14ac:dyDescent="0.3">
      <c r="A2020" s="84" t="str">
        <f t="shared" si="31"/>
        <v>cgroulx</v>
      </c>
      <c r="B2020" s="88" t="s">
        <v>21154</v>
      </c>
      <c r="C2020" s="89" t="s">
        <v>21155</v>
      </c>
      <c r="D2020" s="89" t="s">
        <v>21156</v>
      </c>
      <c r="E2020" s="89" t="s">
        <v>19036</v>
      </c>
      <c r="F2020" s="88" t="s">
        <v>19181</v>
      </c>
      <c r="G2020" s="89" t="s">
        <v>19030</v>
      </c>
      <c r="H2020" s="89" t="s">
        <v>19172</v>
      </c>
      <c r="I2020" s="89" t="s">
        <v>19173</v>
      </c>
      <c r="J2020" s="88" t="s">
        <v>19189</v>
      </c>
      <c r="K2020" s="88" t="s">
        <v>19217</v>
      </c>
      <c r="L2020" s="88" t="s">
        <v>19824</v>
      </c>
      <c r="M2020" s="89" t="s">
        <v>19825</v>
      </c>
      <c r="N2020" s="89" t="s">
        <v>752</v>
      </c>
      <c r="O2020" s="90">
        <v>42205</v>
      </c>
      <c r="P2020" s="90">
        <v>44735</v>
      </c>
      <c r="Q2020" s="90">
        <v>44735</v>
      </c>
      <c r="R2020" s="89">
        <v>1194</v>
      </c>
      <c r="S2020" s="89">
        <v>3</v>
      </c>
      <c r="T2020" s="89" t="s">
        <v>19228</v>
      </c>
      <c r="U2020" s="89" t="s">
        <v>21157</v>
      </c>
      <c r="W2020" s="89" t="s">
        <v>18318</v>
      </c>
      <c r="X2020" s="89" t="s">
        <v>752</v>
      </c>
      <c r="Y2020" s="88" t="s">
        <v>21158</v>
      </c>
    </row>
    <row r="2021" spans="1:25" x14ac:dyDescent="0.3">
      <c r="A2021" s="84" t="str">
        <f t="shared" si="31"/>
        <v>jdavids</v>
      </c>
      <c r="B2021" s="88" t="s">
        <v>24304</v>
      </c>
      <c r="C2021" s="89" t="s">
        <v>24305</v>
      </c>
      <c r="D2021" s="89" t="s">
        <v>24306</v>
      </c>
      <c r="E2021" s="89" t="s">
        <v>19170</v>
      </c>
      <c r="F2021" s="88" t="s">
        <v>19171</v>
      </c>
      <c r="G2021" s="89" t="s">
        <v>19029</v>
      </c>
      <c r="H2021" s="89" t="s">
        <v>19172</v>
      </c>
      <c r="I2021" s="89" t="s">
        <v>19173</v>
      </c>
      <c r="J2021" s="88" t="s">
        <v>19174</v>
      </c>
      <c r="K2021" s="88" t="s">
        <v>19245</v>
      </c>
      <c r="L2021" s="88" t="s">
        <v>19246</v>
      </c>
      <c r="M2021" s="89" t="s">
        <v>14665</v>
      </c>
      <c r="N2021" s="89" t="s">
        <v>219</v>
      </c>
      <c r="O2021" s="90">
        <v>42233</v>
      </c>
      <c r="P2021" s="90">
        <v>42233</v>
      </c>
      <c r="Q2021" s="90">
        <v>42233</v>
      </c>
      <c r="R2021" s="89">
        <v>3696</v>
      </c>
      <c r="S2021" s="89">
        <v>10</v>
      </c>
      <c r="T2021" s="89" t="s">
        <v>19247</v>
      </c>
      <c r="U2021" s="89" t="s">
        <v>24307</v>
      </c>
      <c r="W2021" s="89" t="s">
        <v>6411</v>
      </c>
      <c r="X2021" s="89" t="s">
        <v>219</v>
      </c>
      <c r="Y2021" s="88" t="s">
        <v>6412</v>
      </c>
    </row>
    <row r="2022" spans="1:25" x14ac:dyDescent="0.3">
      <c r="A2022" s="84" t="str">
        <f t="shared" si="31"/>
        <v>mharis</v>
      </c>
      <c r="B2022" s="88" t="s">
        <v>26820</v>
      </c>
      <c r="C2022" s="89" t="s">
        <v>26821</v>
      </c>
      <c r="D2022" s="89" t="s">
        <v>26822</v>
      </c>
      <c r="E2022" s="89" t="s">
        <v>5630</v>
      </c>
      <c r="F2022" s="88" t="s">
        <v>19181</v>
      </c>
      <c r="G2022" s="89" t="s">
        <v>19030</v>
      </c>
      <c r="H2022" s="89" t="s">
        <v>19172</v>
      </c>
      <c r="I2022" s="89" t="s">
        <v>19173</v>
      </c>
      <c r="J2022" s="88" t="s">
        <v>19174</v>
      </c>
      <c r="K2022" s="88" t="s">
        <v>19175</v>
      </c>
      <c r="L2022" s="88" t="s">
        <v>19182</v>
      </c>
      <c r="M2022" s="89" t="s">
        <v>9597</v>
      </c>
      <c r="N2022" s="89" t="s">
        <v>219</v>
      </c>
      <c r="O2022" s="90">
        <v>42411</v>
      </c>
      <c r="P2022" s="90">
        <v>43355</v>
      </c>
      <c r="Q2022" s="90">
        <v>43355</v>
      </c>
      <c r="R2022" s="89">
        <v>2574</v>
      </c>
      <c r="S2022" s="89">
        <v>7</v>
      </c>
      <c r="T2022" s="89" t="s">
        <v>19247</v>
      </c>
      <c r="U2022" s="89" t="s">
        <v>15251</v>
      </c>
      <c r="W2022" s="89" t="s">
        <v>8217</v>
      </c>
      <c r="X2022" s="89" t="s">
        <v>219</v>
      </c>
      <c r="Y2022" s="88" t="s">
        <v>15252</v>
      </c>
    </row>
    <row r="2023" spans="1:25" x14ac:dyDescent="0.3">
      <c r="A2023" s="84" t="str">
        <f t="shared" si="31"/>
        <v>rswans3</v>
      </c>
      <c r="B2023" s="88" t="s">
        <v>28798</v>
      </c>
      <c r="C2023" s="89" t="s">
        <v>28799</v>
      </c>
      <c r="D2023" s="89" t="s">
        <v>28800</v>
      </c>
      <c r="E2023" s="89" t="s">
        <v>5630</v>
      </c>
      <c r="F2023" s="88" t="s">
        <v>19181</v>
      </c>
      <c r="G2023" s="89" t="s">
        <v>19030</v>
      </c>
      <c r="H2023" s="89" t="s">
        <v>19172</v>
      </c>
      <c r="I2023" s="89" t="s">
        <v>19173</v>
      </c>
      <c r="J2023" s="88" t="s">
        <v>19189</v>
      </c>
      <c r="K2023" s="88" t="s">
        <v>19273</v>
      </c>
      <c r="L2023" s="88" t="s">
        <v>19274</v>
      </c>
      <c r="M2023" s="89" t="s">
        <v>7733</v>
      </c>
      <c r="N2023" s="89" t="s">
        <v>328</v>
      </c>
      <c r="O2023" s="90">
        <v>42415</v>
      </c>
      <c r="P2023" s="90">
        <v>42415</v>
      </c>
      <c r="Q2023" s="90">
        <v>42415</v>
      </c>
      <c r="R2023" s="89">
        <v>3514</v>
      </c>
      <c r="S2023" s="89">
        <v>9</v>
      </c>
      <c r="T2023" s="89" t="s">
        <v>19247</v>
      </c>
      <c r="U2023" s="89" t="s">
        <v>28801</v>
      </c>
      <c r="W2023" s="89" t="s">
        <v>14472</v>
      </c>
      <c r="X2023" s="89" t="s">
        <v>328</v>
      </c>
      <c r="Y2023" s="88" t="s">
        <v>14473</v>
      </c>
    </row>
    <row r="2024" spans="1:25" x14ac:dyDescent="0.3">
      <c r="A2024" s="84" t="str">
        <f t="shared" si="31"/>
        <v>aengen</v>
      </c>
      <c r="B2024" s="88" t="s">
        <v>19561</v>
      </c>
      <c r="C2024" s="89" t="s">
        <v>19562</v>
      </c>
      <c r="D2024" s="89" t="s">
        <v>19563</v>
      </c>
      <c r="E2024" s="89" t="s">
        <v>5630</v>
      </c>
      <c r="F2024" s="88" t="s">
        <v>19171</v>
      </c>
      <c r="G2024" s="89" t="s">
        <v>19029</v>
      </c>
      <c r="H2024" s="89" t="s">
        <v>19172</v>
      </c>
      <c r="I2024" s="89" t="s">
        <v>19173</v>
      </c>
      <c r="J2024" s="88" t="s">
        <v>19174</v>
      </c>
      <c r="K2024" s="88" t="s">
        <v>19175</v>
      </c>
      <c r="L2024" s="88" t="s">
        <v>16610</v>
      </c>
      <c r="M2024" s="89" t="s">
        <v>9597</v>
      </c>
      <c r="N2024" s="89" t="s">
        <v>219</v>
      </c>
      <c r="O2024" s="90">
        <v>42499</v>
      </c>
      <c r="P2024" s="90">
        <v>42499</v>
      </c>
      <c r="Q2024" s="90">
        <v>42499</v>
      </c>
      <c r="R2024" s="89">
        <v>3430</v>
      </c>
      <c r="S2024" s="89">
        <v>9</v>
      </c>
      <c r="T2024" s="89" t="s">
        <v>19247</v>
      </c>
      <c r="U2024" s="89" t="s">
        <v>19564</v>
      </c>
      <c r="V2024" s="89" t="s">
        <v>14310</v>
      </c>
      <c r="W2024" s="89" t="s">
        <v>16723</v>
      </c>
      <c r="X2024" s="89" t="s">
        <v>219</v>
      </c>
      <c r="Y2024" s="88" t="s">
        <v>16698</v>
      </c>
    </row>
    <row r="2025" spans="1:25" x14ac:dyDescent="0.3">
      <c r="A2025" s="84" t="str">
        <f t="shared" si="31"/>
        <v>jrosand</v>
      </c>
      <c r="B2025" s="88" t="s">
        <v>25408</v>
      </c>
      <c r="C2025" s="89" t="s">
        <v>25409</v>
      </c>
      <c r="D2025" s="89" t="s">
        <v>25410</v>
      </c>
      <c r="E2025" s="89" t="s">
        <v>19170</v>
      </c>
      <c r="F2025" s="88" t="s">
        <v>19171</v>
      </c>
      <c r="G2025" s="89" t="s">
        <v>19029</v>
      </c>
      <c r="H2025" s="89" t="s">
        <v>19172</v>
      </c>
      <c r="I2025" s="89" t="s">
        <v>19173</v>
      </c>
      <c r="J2025" s="88" t="s">
        <v>19174</v>
      </c>
      <c r="K2025" s="88" t="s">
        <v>19309</v>
      </c>
      <c r="L2025" s="88" t="s">
        <v>19513</v>
      </c>
      <c r="M2025" s="89" t="s">
        <v>6528</v>
      </c>
      <c r="N2025" s="89" t="s">
        <v>219</v>
      </c>
      <c r="O2025" s="90">
        <v>42528</v>
      </c>
      <c r="P2025" s="90">
        <v>42528</v>
      </c>
      <c r="Q2025" s="90">
        <v>42528</v>
      </c>
      <c r="R2025" s="89">
        <v>3401</v>
      </c>
      <c r="S2025" s="89">
        <v>9</v>
      </c>
      <c r="T2025" s="89" t="s">
        <v>19247</v>
      </c>
      <c r="U2025" s="89" t="s">
        <v>25411</v>
      </c>
      <c r="W2025" s="89" t="s">
        <v>25412</v>
      </c>
      <c r="X2025" s="89" t="s">
        <v>219</v>
      </c>
      <c r="Y2025" s="88" t="s">
        <v>25413</v>
      </c>
    </row>
    <row r="2026" spans="1:25" x14ac:dyDescent="0.3">
      <c r="A2026" s="84" t="str">
        <f t="shared" si="31"/>
        <v>rsardi</v>
      </c>
      <c r="B2026" s="88" t="s">
        <v>28693</v>
      </c>
      <c r="C2026" s="89" t="s">
        <v>28694</v>
      </c>
      <c r="D2026" s="89" t="s">
        <v>28695</v>
      </c>
      <c r="E2026" s="89" t="s">
        <v>19170</v>
      </c>
      <c r="F2026" s="88" t="s">
        <v>19181</v>
      </c>
      <c r="G2026" s="89" t="s">
        <v>19030</v>
      </c>
      <c r="H2026" s="89" t="s">
        <v>19172</v>
      </c>
      <c r="I2026" s="89" t="s">
        <v>19173</v>
      </c>
      <c r="J2026" s="88" t="s">
        <v>19174</v>
      </c>
      <c r="K2026" s="88" t="s">
        <v>19258</v>
      </c>
      <c r="L2026" s="88" t="s">
        <v>19259</v>
      </c>
      <c r="M2026" s="89" t="s">
        <v>19260</v>
      </c>
      <c r="N2026" s="89" t="s">
        <v>279</v>
      </c>
      <c r="O2026" s="90">
        <v>42527</v>
      </c>
      <c r="P2026" s="90">
        <v>45298</v>
      </c>
      <c r="Q2026" s="90">
        <v>45298</v>
      </c>
      <c r="R2026" s="89">
        <v>631</v>
      </c>
      <c r="S2026" s="89">
        <v>1</v>
      </c>
      <c r="T2026" s="89" t="s">
        <v>19209</v>
      </c>
      <c r="U2026" s="89" t="s">
        <v>28696</v>
      </c>
      <c r="W2026" s="89" t="s">
        <v>28697</v>
      </c>
      <c r="X2026" s="89" t="s">
        <v>279</v>
      </c>
      <c r="Y2026" s="88" t="s">
        <v>28698</v>
      </c>
    </row>
    <row r="2027" spans="1:25" x14ac:dyDescent="0.3">
      <c r="A2027" s="84" t="str">
        <f t="shared" si="31"/>
        <v>ckidd0</v>
      </c>
      <c r="B2027" s="88" t="s">
        <v>21262</v>
      </c>
      <c r="C2027" s="89" t="s">
        <v>21263</v>
      </c>
      <c r="D2027" s="89" t="s">
        <v>21264</v>
      </c>
      <c r="E2027" s="89" t="s">
        <v>5630</v>
      </c>
      <c r="F2027" s="88" t="s">
        <v>19215</v>
      </c>
      <c r="G2027" s="89" t="s">
        <v>19033</v>
      </c>
      <c r="H2027" s="89" t="s">
        <v>19172</v>
      </c>
      <c r="I2027" s="89" t="s">
        <v>19173</v>
      </c>
      <c r="J2027" s="88" t="s">
        <v>19174</v>
      </c>
      <c r="K2027" s="88" t="s">
        <v>19258</v>
      </c>
      <c r="L2027" s="88" t="s">
        <v>19259</v>
      </c>
      <c r="M2027" s="89" t="s">
        <v>19260</v>
      </c>
      <c r="N2027" s="89" t="s">
        <v>279</v>
      </c>
      <c r="O2027" s="90">
        <v>42562</v>
      </c>
      <c r="P2027" s="90">
        <v>42821</v>
      </c>
      <c r="Q2027" s="90">
        <v>42821</v>
      </c>
      <c r="R2027" s="89">
        <v>3108</v>
      </c>
      <c r="S2027" s="89">
        <v>8</v>
      </c>
      <c r="T2027" s="89" t="s">
        <v>19247</v>
      </c>
      <c r="U2027" s="89" t="s">
        <v>21265</v>
      </c>
      <c r="W2027" s="89" t="s">
        <v>5390</v>
      </c>
      <c r="X2027" s="89" t="s">
        <v>279</v>
      </c>
      <c r="Y2027" s="88" t="s">
        <v>7428</v>
      </c>
    </row>
    <row r="2028" spans="1:25" x14ac:dyDescent="0.3">
      <c r="A2028" s="84" t="str">
        <f t="shared" si="31"/>
        <v>caquila</v>
      </c>
      <c r="B2028" s="88" t="s">
        <v>20921</v>
      </c>
      <c r="C2028" s="89" t="s">
        <v>20922</v>
      </c>
      <c r="D2028" s="89" t="s">
        <v>20923</v>
      </c>
      <c r="E2028" s="89" t="s">
        <v>5630</v>
      </c>
      <c r="F2028" s="88" t="s">
        <v>19226</v>
      </c>
      <c r="G2028" s="89" t="s">
        <v>19031</v>
      </c>
      <c r="H2028" s="89" t="s">
        <v>19227</v>
      </c>
      <c r="I2028" s="89" t="s">
        <v>19173</v>
      </c>
      <c r="J2028" s="88" t="s">
        <v>19189</v>
      </c>
      <c r="K2028" s="88" t="s">
        <v>19294</v>
      </c>
      <c r="L2028" s="88" t="s">
        <v>19295</v>
      </c>
      <c r="M2028" s="89" t="s">
        <v>19296</v>
      </c>
      <c r="N2028" s="89" t="s">
        <v>541</v>
      </c>
      <c r="O2028" s="90">
        <v>42898</v>
      </c>
      <c r="P2028" s="90">
        <v>42898</v>
      </c>
      <c r="Q2028" s="90">
        <v>42898</v>
      </c>
      <c r="R2028" s="89">
        <v>3031</v>
      </c>
      <c r="S2028" s="89">
        <v>8</v>
      </c>
      <c r="T2028" s="89" t="s">
        <v>19247</v>
      </c>
      <c r="U2028" s="89" t="s">
        <v>20924</v>
      </c>
      <c r="W2028" s="89" t="s">
        <v>9309</v>
      </c>
      <c r="X2028" s="89" t="s">
        <v>541</v>
      </c>
      <c r="Y2028" s="88" t="s">
        <v>9310</v>
      </c>
    </row>
    <row r="2029" spans="1:25" x14ac:dyDescent="0.3">
      <c r="A2029" s="84" t="str">
        <f t="shared" si="31"/>
        <v>mmitche</v>
      </c>
      <c r="B2029" s="88" t="s">
        <v>27017</v>
      </c>
      <c r="C2029" s="89" t="s">
        <v>27018</v>
      </c>
      <c r="D2029" s="89" t="s">
        <v>27019</v>
      </c>
      <c r="E2029" s="89" t="s">
        <v>5630</v>
      </c>
      <c r="F2029" s="88" t="s">
        <v>19171</v>
      </c>
      <c r="G2029" s="89" t="s">
        <v>19029</v>
      </c>
      <c r="H2029" s="89" t="s">
        <v>19172</v>
      </c>
      <c r="I2029" s="89" t="s">
        <v>19173</v>
      </c>
      <c r="J2029" s="88" t="s">
        <v>19174</v>
      </c>
      <c r="K2029" s="88" t="s">
        <v>19522</v>
      </c>
      <c r="L2029" s="88" t="s">
        <v>19523</v>
      </c>
      <c r="M2029" s="89" t="s">
        <v>7156</v>
      </c>
      <c r="N2029" s="89" t="s">
        <v>773</v>
      </c>
      <c r="O2029" s="90">
        <v>42954</v>
      </c>
      <c r="P2029" s="90">
        <v>45928</v>
      </c>
      <c r="Q2029" s="90">
        <v>45914</v>
      </c>
      <c r="R2029" s="89">
        <v>15</v>
      </c>
      <c r="S2029" s="89">
        <v>0</v>
      </c>
      <c r="T2029" s="89" t="s">
        <v>19183</v>
      </c>
      <c r="U2029" s="89" t="s">
        <v>27020</v>
      </c>
      <c r="W2029" s="89" t="s">
        <v>1924</v>
      </c>
      <c r="X2029" s="89" t="s">
        <v>773</v>
      </c>
      <c r="Y2029" s="88" t="s">
        <v>16256</v>
      </c>
    </row>
    <row r="2030" spans="1:25" x14ac:dyDescent="0.3">
      <c r="A2030" s="84" t="str">
        <f t="shared" si="31"/>
        <v>jestima</v>
      </c>
      <c r="B2030" s="88" t="s">
        <v>24406</v>
      </c>
      <c r="C2030" s="89" t="s">
        <v>24407</v>
      </c>
      <c r="D2030" s="89" t="s">
        <v>24408</v>
      </c>
      <c r="E2030" s="89" t="s">
        <v>19170</v>
      </c>
      <c r="F2030" s="88" t="s">
        <v>19236</v>
      </c>
      <c r="G2030" s="89" t="s">
        <v>19032</v>
      </c>
      <c r="H2030" s="89" t="s">
        <v>19227</v>
      </c>
      <c r="I2030" s="89" t="s">
        <v>19173</v>
      </c>
      <c r="J2030" s="88" t="s">
        <v>19189</v>
      </c>
      <c r="K2030" s="88" t="s">
        <v>19190</v>
      </c>
      <c r="L2030" s="88" t="s">
        <v>19252</v>
      </c>
      <c r="M2030" s="89" t="s">
        <v>10322</v>
      </c>
      <c r="N2030" s="89" t="s">
        <v>297</v>
      </c>
      <c r="O2030" s="90">
        <v>43038</v>
      </c>
      <c r="P2030" s="90">
        <v>43038</v>
      </c>
      <c r="Q2030" s="90">
        <v>43038</v>
      </c>
      <c r="R2030" s="89">
        <v>2891</v>
      </c>
      <c r="S2030" s="89">
        <v>7</v>
      </c>
      <c r="T2030" s="89" t="s">
        <v>19247</v>
      </c>
      <c r="U2030" s="89" t="s">
        <v>24409</v>
      </c>
      <c r="W2030" s="89" t="s">
        <v>24410</v>
      </c>
      <c r="X2030" s="89" t="s">
        <v>297</v>
      </c>
      <c r="Y2030" s="88" t="s">
        <v>24411</v>
      </c>
    </row>
    <row r="2031" spans="1:25" x14ac:dyDescent="0.3">
      <c r="A2031" s="84" t="str">
        <f t="shared" si="31"/>
        <v>vsanch5</v>
      </c>
      <c r="B2031" s="88" t="s">
        <v>30073</v>
      </c>
      <c r="C2031" s="89" t="s">
        <v>30074</v>
      </c>
      <c r="D2031" s="89" t="s">
        <v>30075</v>
      </c>
      <c r="E2031" s="89" t="s">
        <v>5630</v>
      </c>
      <c r="F2031" s="88" t="s">
        <v>19285</v>
      </c>
      <c r="G2031" s="89" t="s">
        <v>19028</v>
      </c>
      <c r="H2031" s="89" t="s">
        <v>19172</v>
      </c>
      <c r="I2031" s="89" t="s">
        <v>19173</v>
      </c>
      <c r="J2031" s="88" t="s">
        <v>19174</v>
      </c>
      <c r="K2031" s="88" t="s">
        <v>19309</v>
      </c>
      <c r="L2031" s="88" t="s">
        <v>19513</v>
      </c>
      <c r="M2031" s="89" t="s">
        <v>6528</v>
      </c>
      <c r="N2031" s="89" t="s">
        <v>219</v>
      </c>
      <c r="O2031" s="90">
        <v>43087</v>
      </c>
      <c r="P2031" s="90">
        <v>43087</v>
      </c>
      <c r="Q2031" s="90">
        <v>43087</v>
      </c>
      <c r="R2031" s="89">
        <v>2842</v>
      </c>
      <c r="S2031" s="89">
        <v>7</v>
      </c>
      <c r="T2031" s="89" t="s">
        <v>19247</v>
      </c>
      <c r="U2031" s="89" t="s">
        <v>30076</v>
      </c>
      <c r="W2031" s="89" t="s">
        <v>1130</v>
      </c>
      <c r="X2031" s="89" t="s">
        <v>219</v>
      </c>
      <c r="Y2031" s="88" t="s">
        <v>29043</v>
      </c>
    </row>
    <row r="2032" spans="1:25" x14ac:dyDescent="0.3">
      <c r="A2032" s="84" t="str">
        <f t="shared" si="31"/>
        <v>mblas</v>
      </c>
      <c r="B2032" s="88" t="s">
        <v>26479</v>
      </c>
      <c r="C2032" s="89" t="s">
        <v>26480</v>
      </c>
      <c r="D2032" s="89" t="s">
        <v>26481</v>
      </c>
      <c r="E2032" s="89" t="s">
        <v>5630</v>
      </c>
      <c r="F2032" s="88" t="s">
        <v>19181</v>
      </c>
      <c r="G2032" s="89" t="s">
        <v>19030</v>
      </c>
      <c r="H2032" s="89" t="s">
        <v>19172</v>
      </c>
      <c r="I2032" s="89" t="s">
        <v>19173</v>
      </c>
      <c r="J2032" s="88" t="s">
        <v>19174</v>
      </c>
      <c r="K2032" s="88" t="s">
        <v>19207</v>
      </c>
      <c r="L2032" s="88" t="s">
        <v>19208</v>
      </c>
      <c r="M2032" s="89" t="s">
        <v>10249</v>
      </c>
      <c r="N2032" s="89" t="s">
        <v>219</v>
      </c>
      <c r="O2032" s="90">
        <v>43105</v>
      </c>
      <c r="P2032" s="90">
        <v>43105</v>
      </c>
      <c r="Q2032" s="90">
        <v>43105</v>
      </c>
      <c r="R2032" s="89">
        <v>2824</v>
      </c>
      <c r="S2032" s="89">
        <v>7</v>
      </c>
      <c r="T2032" s="89" t="s">
        <v>19247</v>
      </c>
      <c r="U2032" s="89" t="s">
        <v>26482</v>
      </c>
      <c r="W2032" s="89" t="s">
        <v>9200</v>
      </c>
      <c r="X2032" s="89" t="s">
        <v>219</v>
      </c>
      <c r="Y2032" s="88" t="s">
        <v>9201</v>
      </c>
    </row>
    <row r="2033" spans="1:25" x14ac:dyDescent="0.3">
      <c r="A2033" s="84" t="str">
        <f t="shared" si="31"/>
        <v>nswishe</v>
      </c>
      <c r="B2033" s="88" t="s">
        <v>27587</v>
      </c>
      <c r="C2033" s="89" t="s">
        <v>27588</v>
      </c>
      <c r="D2033" s="89" t="s">
        <v>27589</v>
      </c>
      <c r="E2033" s="89" t="s">
        <v>5630</v>
      </c>
      <c r="F2033" s="88" t="s">
        <v>19236</v>
      </c>
      <c r="G2033" s="89" t="s">
        <v>19032</v>
      </c>
      <c r="H2033" s="89" t="s">
        <v>19227</v>
      </c>
      <c r="I2033" s="89" t="s">
        <v>19173</v>
      </c>
      <c r="J2033" s="88" t="s">
        <v>19189</v>
      </c>
      <c r="K2033" s="88" t="s">
        <v>19333</v>
      </c>
      <c r="L2033" s="88" t="s">
        <v>19334</v>
      </c>
      <c r="M2033" s="89" t="s">
        <v>9382</v>
      </c>
      <c r="N2033" s="89" t="s">
        <v>366</v>
      </c>
      <c r="O2033" s="90">
        <v>43201</v>
      </c>
      <c r="P2033" s="90">
        <v>43201</v>
      </c>
      <c r="Q2033" s="90">
        <v>43201</v>
      </c>
      <c r="R2033" s="89">
        <v>2728</v>
      </c>
      <c r="S2033" s="89">
        <v>7</v>
      </c>
      <c r="T2033" s="89" t="s">
        <v>19247</v>
      </c>
      <c r="U2033" s="89" t="s">
        <v>27590</v>
      </c>
      <c r="W2033" s="89" t="s">
        <v>27591</v>
      </c>
      <c r="X2033" s="89" t="s">
        <v>260</v>
      </c>
      <c r="Y2033" s="88" t="s">
        <v>9565</v>
      </c>
    </row>
    <row r="2034" spans="1:25" x14ac:dyDescent="0.3">
      <c r="A2034" s="84" t="str">
        <f t="shared" si="31"/>
        <v>mperry7</v>
      </c>
      <c r="B2034" s="88" t="s">
        <v>27070</v>
      </c>
      <c r="C2034" s="89" t="s">
        <v>27071</v>
      </c>
      <c r="D2034" s="89" t="s">
        <v>27072</v>
      </c>
      <c r="E2034" s="89" t="s">
        <v>19170</v>
      </c>
      <c r="F2034" s="88" t="s">
        <v>19171</v>
      </c>
      <c r="G2034" s="89" t="s">
        <v>19029</v>
      </c>
      <c r="H2034" s="89" t="s">
        <v>19172</v>
      </c>
      <c r="I2034" s="89" t="s">
        <v>19173</v>
      </c>
      <c r="J2034" s="88" t="s">
        <v>19189</v>
      </c>
      <c r="K2034" s="88" t="s">
        <v>19374</v>
      </c>
      <c r="L2034" s="88" t="s">
        <v>19375</v>
      </c>
      <c r="M2034" s="89" t="s">
        <v>19376</v>
      </c>
      <c r="N2034" s="89" t="s">
        <v>575</v>
      </c>
      <c r="O2034" s="90">
        <v>43185</v>
      </c>
      <c r="P2034" s="90">
        <v>45697</v>
      </c>
      <c r="Q2034" s="90">
        <v>45697</v>
      </c>
      <c r="R2034" s="89">
        <v>232</v>
      </c>
      <c r="S2034" s="89">
        <v>0</v>
      </c>
      <c r="T2034" s="89" t="s">
        <v>19176</v>
      </c>
      <c r="U2034" s="89" t="s">
        <v>27073</v>
      </c>
      <c r="W2034" s="89" t="s">
        <v>27074</v>
      </c>
      <c r="X2034" s="89" t="s">
        <v>575</v>
      </c>
      <c r="Y2034" s="88" t="s">
        <v>27075</v>
      </c>
    </row>
    <row r="2035" spans="1:25" x14ac:dyDescent="0.3">
      <c r="A2035" s="84" t="str">
        <f t="shared" si="31"/>
        <v>griggi1</v>
      </c>
      <c r="B2035" s="88" t="s">
        <v>23485</v>
      </c>
      <c r="C2035" s="89" t="s">
        <v>23486</v>
      </c>
      <c r="D2035" s="89" t="s">
        <v>23487</v>
      </c>
      <c r="E2035" s="89" t="s">
        <v>5630</v>
      </c>
      <c r="F2035" s="88" t="s">
        <v>19236</v>
      </c>
      <c r="G2035" s="89" t="s">
        <v>19032</v>
      </c>
      <c r="H2035" s="89" t="s">
        <v>19227</v>
      </c>
      <c r="I2035" s="89" t="s">
        <v>19173</v>
      </c>
      <c r="J2035" s="88" t="s">
        <v>19174</v>
      </c>
      <c r="K2035" s="88" t="s">
        <v>19175</v>
      </c>
      <c r="L2035" s="88" t="s">
        <v>16610</v>
      </c>
      <c r="M2035" s="89" t="s">
        <v>9597</v>
      </c>
      <c r="N2035" s="89" t="s">
        <v>219</v>
      </c>
      <c r="O2035" s="90">
        <v>43241</v>
      </c>
      <c r="P2035" s="90">
        <v>43241</v>
      </c>
      <c r="Q2035" s="90">
        <v>43241</v>
      </c>
      <c r="R2035" s="89">
        <v>2688</v>
      </c>
      <c r="S2035" s="89">
        <v>7</v>
      </c>
      <c r="T2035" s="89" t="s">
        <v>19247</v>
      </c>
      <c r="U2035" s="89" t="s">
        <v>23488</v>
      </c>
      <c r="W2035" s="89" t="s">
        <v>7806</v>
      </c>
      <c r="X2035" s="89" t="s">
        <v>219</v>
      </c>
      <c r="Y2035" s="88" t="s">
        <v>7807</v>
      </c>
    </row>
    <row r="2036" spans="1:25" x14ac:dyDescent="0.3">
      <c r="A2036" s="84" t="str">
        <f t="shared" si="31"/>
        <v>ohende0</v>
      </c>
      <c r="B2036" s="88" t="s">
        <v>27639</v>
      </c>
      <c r="C2036" s="89" t="s">
        <v>27640</v>
      </c>
      <c r="D2036" s="89" t="s">
        <v>27641</v>
      </c>
      <c r="E2036" s="89" t="s">
        <v>5630</v>
      </c>
      <c r="F2036" s="88" t="s">
        <v>19236</v>
      </c>
      <c r="G2036" s="89" t="s">
        <v>19032</v>
      </c>
      <c r="H2036" s="89" t="s">
        <v>19227</v>
      </c>
      <c r="I2036" s="89" t="s">
        <v>19173</v>
      </c>
      <c r="J2036" s="88" t="s">
        <v>19174</v>
      </c>
      <c r="K2036" s="88" t="s">
        <v>19522</v>
      </c>
      <c r="L2036" s="88" t="s">
        <v>19523</v>
      </c>
      <c r="M2036" s="89" t="s">
        <v>7156</v>
      </c>
      <c r="N2036" s="89" t="s">
        <v>773</v>
      </c>
      <c r="O2036" s="90">
        <v>43277</v>
      </c>
      <c r="P2036" s="90">
        <v>43277</v>
      </c>
      <c r="Q2036" s="90">
        <v>43277</v>
      </c>
      <c r="R2036" s="89">
        <v>2652</v>
      </c>
      <c r="S2036" s="89">
        <v>7</v>
      </c>
      <c r="T2036" s="89" t="s">
        <v>19247</v>
      </c>
      <c r="U2036" s="89" t="s">
        <v>27642</v>
      </c>
      <c r="W2036" s="89" t="s">
        <v>27643</v>
      </c>
      <c r="X2036" s="89" t="s">
        <v>773</v>
      </c>
      <c r="Y2036" s="88" t="s">
        <v>7744</v>
      </c>
    </row>
    <row r="2037" spans="1:25" x14ac:dyDescent="0.3">
      <c r="A2037" s="84" t="str">
        <f t="shared" si="31"/>
        <v>thockad</v>
      </c>
      <c r="B2037" s="88" t="s">
        <v>29619</v>
      </c>
      <c r="C2037" s="89" t="s">
        <v>29620</v>
      </c>
      <c r="D2037" s="89" t="s">
        <v>29621</v>
      </c>
      <c r="E2037" s="89" t="s">
        <v>5630</v>
      </c>
      <c r="F2037" s="88" t="s">
        <v>19171</v>
      </c>
      <c r="G2037" s="89" t="s">
        <v>19029</v>
      </c>
      <c r="H2037" s="89" t="s">
        <v>19172</v>
      </c>
      <c r="I2037" s="89" t="s">
        <v>19173</v>
      </c>
      <c r="J2037" s="88" t="s">
        <v>19189</v>
      </c>
      <c r="K2037" s="88" t="s">
        <v>19273</v>
      </c>
      <c r="L2037" s="88" t="s">
        <v>19274</v>
      </c>
      <c r="M2037" s="89" t="s">
        <v>7733</v>
      </c>
      <c r="N2037" s="89" t="s">
        <v>328</v>
      </c>
      <c r="O2037" s="90">
        <v>43306</v>
      </c>
      <c r="P2037" s="90">
        <v>43306</v>
      </c>
      <c r="Q2037" s="90">
        <v>43306</v>
      </c>
      <c r="R2037" s="89">
        <v>2623</v>
      </c>
      <c r="S2037" s="89">
        <v>7</v>
      </c>
      <c r="T2037" s="89" t="s">
        <v>19247</v>
      </c>
      <c r="U2037" s="89" t="s">
        <v>29622</v>
      </c>
      <c r="W2037" s="89" t="s">
        <v>10640</v>
      </c>
      <c r="X2037" s="89" t="s">
        <v>416</v>
      </c>
      <c r="Y2037" s="88" t="s">
        <v>10149</v>
      </c>
    </row>
    <row r="2038" spans="1:25" x14ac:dyDescent="0.3">
      <c r="A2038" s="84" t="str">
        <f t="shared" si="31"/>
        <v>cdunca3</v>
      </c>
      <c r="B2038" s="88" t="s">
        <v>21058</v>
      </c>
      <c r="C2038" s="89" t="s">
        <v>21059</v>
      </c>
      <c r="D2038" s="89" t="s">
        <v>21060</v>
      </c>
      <c r="E2038" s="89" t="s">
        <v>5630</v>
      </c>
      <c r="F2038" s="88" t="s">
        <v>19285</v>
      </c>
      <c r="G2038" s="89" t="s">
        <v>19028</v>
      </c>
      <c r="H2038" s="89" t="s">
        <v>19172</v>
      </c>
      <c r="I2038" s="89" t="s">
        <v>19173</v>
      </c>
      <c r="J2038" s="88" t="s">
        <v>19174</v>
      </c>
      <c r="K2038" s="88" t="s">
        <v>19360</v>
      </c>
      <c r="L2038" s="88" t="s">
        <v>19361</v>
      </c>
      <c r="M2038" s="89" t="s">
        <v>19362</v>
      </c>
      <c r="N2038" s="89" t="s">
        <v>1463</v>
      </c>
      <c r="O2038" s="90">
        <v>43369</v>
      </c>
      <c r="P2038" s="90">
        <v>43369</v>
      </c>
      <c r="Q2038" s="90">
        <v>43369</v>
      </c>
      <c r="R2038" s="89">
        <v>2560</v>
      </c>
      <c r="S2038" s="89">
        <v>7</v>
      </c>
      <c r="T2038" s="89" t="s">
        <v>19247</v>
      </c>
      <c r="U2038" s="89" t="s">
        <v>21061</v>
      </c>
      <c r="W2038" s="89" t="s">
        <v>7190</v>
      </c>
      <c r="X2038" s="89" t="s">
        <v>1472</v>
      </c>
      <c r="Y2038" s="88" t="s">
        <v>7191</v>
      </c>
    </row>
    <row r="2039" spans="1:25" x14ac:dyDescent="0.3">
      <c r="A2039" s="84" t="str">
        <f t="shared" si="31"/>
        <v>stinsl0</v>
      </c>
      <c r="B2039" s="88" t="s">
        <v>29374</v>
      </c>
      <c r="C2039" s="89" t="s">
        <v>29375</v>
      </c>
      <c r="D2039" s="89" t="s">
        <v>29376</v>
      </c>
      <c r="E2039" s="89" t="s">
        <v>5630</v>
      </c>
      <c r="F2039" s="88" t="s">
        <v>19236</v>
      </c>
      <c r="G2039" s="89" t="s">
        <v>19032</v>
      </c>
      <c r="H2039" s="89" t="s">
        <v>19227</v>
      </c>
      <c r="I2039" s="89" t="s">
        <v>19173</v>
      </c>
      <c r="J2039" s="88" t="s">
        <v>19189</v>
      </c>
      <c r="K2039" s="88" t="s">
        <v>19294</v>
      </c>
      <c r="L2039" s="88" t="s">
        <v>19295</v>
      </c>
      <c r="M2039" s="89" t="s">
        <v>19296</v>
      </c>
      <c r="N2039" s="89" t="s">
        <v>541</v>
      </c>
      <c r="O2039" s="90">
        <v>43388</v>
      </c>
      <c r="P2039" s="90">
        <v>43388</v>
      </c>
      <c r="Q2039" s="90">
        <v>43388</v>
      </c>
      <c r="R2039" s="89">
        <v>2541</v>
      </c>
      <c r="S2039" s="89">
        <v>6</v>
      </c>
      <c r="T2039" s="89" t="s">
        <v>19247</v>
      </c>
      <c r="U2039" s="89" t="s">
        <v>29377</v>
      </c>
      <c r="W2039" s="89" t="s">
        <v>4604</v>
      </c>
      <c r="X2039" s="89" t="s">
        <v>328</v>
      </c>
      <c r="Y2039" s="88" t="s">
        <v>11931</v>
      </c>
    </row>
    <row r="2040" spans="1:25" x14ac:dyDescent="0.3">
      <c r="A2040" s="84" t="str">
        <f t="shared" si="31"/>
        <v>cford7</v>
      </c>
      <c r="B2040" s="88" t="s">
        <v>21093</v>
      </c>
      <c r="C2040" s="89" t="s">
        <v>21094</v>
      </c>
      <c r="D2040" s="89" t="s">
        <v>21095</v>
      </c>
      <c r="E2040" s="89" t="s">
        <v>19036</v>
      </c>
      <c r="F2040" s="88" t="s">
        <v>19285</v>
      </c>
      <c r="G2040" s="89" t="s">
        <v>19028</v>
      </c>
      <c r="H2040" s="89" t="s">
        <v>19172</v>
      </c>
      <c r="I2040" s="89" t="s">
        <v>19173</v>
      </c>
      <c r="J2040" s="88" t="s">
        <v>19174</v>
      </c>
      <c r="K2040" s="88" t="s">
        <v>19301</v>
      </c>
      <c r="L2040" s="88" t="s">
        <v>19301</v>
      </c>
      <c r="M2040" s="89" t="s">
        <v>19819</v>
      </c>
      <c r="N2040" s="89" t="s">
        <v>760</v>
      </c>
      <c r="O2040" s="90">
        <v>43390</v>
      </c>
      <c r="P2040" s="90">
        <v>43390</v>
      </c>
      <c r="Q2040" s="90">
        <v>43390</v>
      </c>
      <c r="R2040" s="89">
        <v>2539</v>
      </c>
      <c r="S2040" s="89">
        <v>6</v>
      </c>
      <c r="T2040" s="89" t="s">
        <v>19247</v>
      </c>
      <c r="U2040" s="89" t="s">
        <v>21096</v>
      </c>
      <c r="V2040" s="89" t="s">
        <v>21097</v>
      </c>
      <c r="W2040" s="89" t="s">
        <v>9058</v>
      </c>
      <c r="X2040" s="89" t="s">
        <v>760</v>
      </c>
      <c r="Y2040" s="88" t="s">
        <v>21098</v>
      </c>
    </row>
    <row r="2041" spans="1:25" x14ac:dyDescent="0.3">
      <c r="A2041" s="84" t="str">
        <f t="shared" si="31"/>
        <v>elope18</v>
      </c>
      <c r="B2041" s="88" t="s">
        <v>22852</v>
      </c>
      <c r="C2041" s="89" t="s">
        <v>22853</v>
      </c>
      <c r="D2041" s="89" t="s">
        <v>22854</v>
      </c>
      <c r="E2041" s="89" t="s">
        <v>5630</v>
      </c>
      <c r="F2041" s="88" t="s">
        <v>19171</v>
      </c>
      <c r="G2041" s="89" t="s">
        <v>19029</v>
      </c>
      <c r="H2041" s="89" t="s">
        <v>19172</v>
      </c>
      <c r="I2041" s="89" t="s">
        <v>19173</v>
      </c>
      <c r="J2041" s="88" t="s">
        <v>19174</v>
      </c>
      <c r="K2041" s="88" t="s">
        <v>19360</v>
      </c>
      <c r="L2041" s="88" t="s">
        <v>19361</v>
      </c>
      <c r="M2041" s="89" t="s">
        <v>19362</v>
      </c>
      <c r="N2041" s="89" t="s">
        <v>1463</v>
      </c>
      <c r="O2041" s="90">
        <v>43530</v>
      </c>
      <c r="P2041" s="90">
        <v>43530</v>
      </c>
      <c r="Q2041" s="90">
        <v>43530</v>
      </c>
      <c r="R2041" s="89">
        <v>2399</v>
      </c>
      <c r="S2041" s="89">
        <v>6</v>
      </c>
      <c r="T2041" s="89" t="s">
        <v>19247</v>
      </c>
      <c r="U2041" s="89" t="s">
        <v>22855</v>
      </c>
      <c r="W2041" s="89" t="s">
        <v>2528</v>
      </c>
      <c r="X2041" s="89" t="s">
        <v>1472</v>
      </c>
      <c r="Y2041" s="88" t="s">
        <v>9342</v>
      </c>
    </row>
    <row r="2042" spans="1:25" x14ac:dyDescent="0.3">
      <c r="A2042" s="84" t="str">
        <f t="shared" si="31"/>
        <v>cmaeser</v>
      </c>
      <c r="B2042" s="88" t="s">
        <v>21327</v>
      </c>
      <c r="C2042" s="89" t="s">
        <v>21328</v>
      </c>
      <c r="D2042" s="89" t="s">
        <v>21329</v>
      </c>
      <c r="E2042" s="89" t="s">
        <v>19170</v>
      </c>
      <c r="F2042" s="88" t="s">
        <v>19171</v>
      </c>
      <c r="G2042" s="89" t="s">
        <v>19029</v>
      </c>
      <c r="H2042" s="89" t="s">
        <v>19172</v>
      </c>
      <c r="I2042" s="89" t="s">
        <v>19173</v>
      </c>
      <c r="J2042" s="88" t="s">
        <v>19174</v>
      </c>
      <c r="K2042" s="88" t="s">
        <v>19522</v>
      </c>
      <c r="L2042" s="88" t="s">
        <v>19523</v>
      </c>
      <c r="M2042" s="89" t="s">
        <v>7156</v>
      </c>
      <c r="N2042" s="89" t="s">
        <v>773</v>
      </c>
      <c r="O2042" s="90">
        <v>43586</v>
      </c>
      <c r="P2042" s="90">
        <v>43586</v>
      </c>
      <c r="Q2042" s="90">
        <v>43586</v>
      </c>
      <c r="R2042" s="89">
        <v>2343</v>
      </c>
      <c r="S2042" s="89">
        <v>6</v>
      </c>
      <c r="T2042" s="89" t="s">
        <v>19247</v>
      </c>
      <c r="U2042" s="89" t="s">
        <v>21330</v>
      </c>
      <c r="W2042" s="89" t="s">
        <v>21331</v>
      </c>
      <c r="X2042" s="89" t="s">
        <v>250</v>
      </c>
      <c r="Y2042" s="88" t="s">
        <v>21332</v>
      </c>
    </row>
    <row r="2043" spans="1:25" x14ac:dyDescent="0.3">
      <c r="A2043" s="84" t="str">
        <f t="shared" si="31"/>
        <v>alopez0</v>
      </c>
      <c r="B2043" s="88" t="s">
        <v>19876</v>
      </c>
      <c r="C2043" s="89" t="s">
        <v>19877</v>
      </c>
      <c r="D2043" s="89" t="s">
        <v>19878</v>
      </c>
      <c r="E2043" s="89" t="s">
        <v>5630</v>
      </c>
      <c r="F2043" s="88" t="s">
        <v>19215</v>
      </c>
      <c r="G2043" s="89" t="s">
        <v>19033</v>
      </c>
      <c r="H2043" s="89" t="s">
        <v>19172</v>
      </c>
      <c r="I2043" s="89" t="s">
        <v>19173</v>
      </c>
      <c r="J2043" s="88" t="s">
        <v>19174</v>
      </c>
      <c r="K2043" s="88" t="s">
        <v>19716</v>
      </c>
      <c r="L2043" s="88" t="s">
        <v>19717</v>
      </c>
      <c r="M2043" s="89" t="s">
        <v>5847</v>
      </c>
      <c r="N2043" s="89" t="s">
        <v>279</v>
      </c>
      <c r="O2043" s="90">
        <v>43600</v>
      </c>
      <c r="P2043" s="90">
        <v>43600</v>
      </c>
      <c r="Q2043" s="90">
        <v>43600</v>
      </c>
      <c r="R2043" s="89">
        <v>2329</v>
      </c>
      <c r="S2043" s="89">
        <v>6</v>
      </c>
      <c r="T2043" s="89" t="s">
        <v>19247</v>
      </c>
      <c r="U2043" s="89" t="s">
        <v>19879</v>
      </c>
      <c r="W2043" s="89" t="s">
        <v>1032</v>
      </c>
      <c r="X2043" s="89" t="s">
        <v>279</v>
      </c>
      <c r="Y2043" s="88" t="s">
        <v>19880</v>
      </c>
    </row>
    <row r="2044" spans="1:25" x14ac:dyDescent="0.3">
      <c r="A2044" s="84" t="str">
        <f t="shared" si="31"/>
        <v>gwest</v>
      </c>
      <c r="B2044" s="88" t="s">
        <v>23573</v>
      </c>
      <c r="C2044" s="89" t="s">
        <v>23574</v>
      </c>
      <c r="D2044" s="89" t="s">
        <v>23575</v>
      </c>
      <c r="E2044" s="89" t="s">
        <v>5630</v>
      </c>
      <c r="F2044" s="88" t="s">
        <v>19215</v>
      </c>
      <c r="G2044" s="89" t="s">
        <v>19033</v>
      </c>
      <c r="H2044" s="89" t="s">
        <v>19172</v>
      </c>
      <c r="I2044" s="89" t="s">
        <v>19173</v>
      </c>
      <c r="J2044" s="88" t="s">
        <v>19174</v>
      </c>
      <c r="K2044" s="88" t="s">
        <v>19245</v>
      </c>
      <c r="L2044" s="88" t="s">
        <v>23576</v>
      </c>
      <c r="M2044" s="89" t="s">
        <v>10417</v>
      </c>
      <c r="N2044" s="89" t="s">
        <v>3619</v>
      </c>
      <c r="O2044" s="90">
        <v>43626</v>
      </c>
      <c r="P2044" s="90">
        <v>43626</v>
      </c>
      <c r="Q2044" s="90">
        <v>43626</v>
      </c>
      <c r="R2044" s="89">
        <v>2303</v>
      </c>
      <c r="S2044" s="89">
        <v>6</v>
      </c>
      <c r="T2044" s="89" t="s">
        <v>19247</v>
      </c>
      <c r="U2044" s="89" t="s">
        <v>23577</v>
      </c>
      <c r="W2044" s="89" t="s">
        <v>23578</v>
      </c>
      <c r="X2044" s="89" t="s">
        <v>3619</v>
      </c>
      <c r="Y2044" s="88" t="s">
        <v>14586</v>
      </c>
    </row>
    <row r="2045" spans="1:25" x14ac:dyDescent="0.3">
      <c r="A2045" s="84" t="str">
        <f t="shared" si="31"/>
        <v>mevans</v>
      </c>
      <c r="B2045" s="88" t="s">
        <v>26659</v>
      </c>
      <c r="C2045" s="89" t="s">
        <v>26660</v>
      </c>
      <c r="D2045" s="89" t="s">
        <v>26661</v>
      </c>
      <c r="E2045" s="89" t="s">
        <v>19170</v>
      </c>
      <c r="F2045" s="88" t="s">
        <v>19382</v>
      </c>
      <c r="G2045" s="89" t="s">
        <v>19045</v>
      </c>
      <c r="H2045" s="89" t="s">
        <v>19172</v>
      </c>
      <c r="I2045" s="89" t="s">
        <v>19173</v>
      </c>
      <c r="J2045" s="88" t="s">
        <v>19174</v>
      </c>
      <c r="K2045" s="88" t="s">
        <v>19401</v>
      </c>
      <c r="L2045" s="88" t="s">
        <v>19764</v>
      </c>
      <c r="M2045" s="89" t="s">
        <v>8645</v>
      </c>
      <c r="N2045" s="89" t="s">
        <v>407</v>
      </c>
      <c r="O2045" s="90">
        <v>43754</v>
      </c>
      <c r="P2045" s="90">
        <v>45571</v>
      </c>
      <c r="Q2045" s="90">
        <v>45571</v>
      </c>
      <c r="R2045" s="89">
        <v>358</v>
      </c>
      <c r="S2045" s="89">
        <v>0</v>
      </c>
      <c r="T2045" s="89" t="s">
        <v>19176</v>
      </c>
      <c r="U2045" s="89" t="s">
        <v>26662</v>
      </c>
      <c r="W2045" s="89" t="s">
        <v>26663</v>
      </c>
      <c r="X2045" s="89" t="s">
        <v>287</v>
      </c>
      <c r="Y2045" s="88" t="s">
        <v>26664</v>
      </c>
    </row>
    <row r="2046" spans="1:25" x14ac:dyDescent="0.3">
      <c r="A2046" s="84" t="str">
        <f t="shared" si="31"/>
        <v>ejean</v>
      </c>
      <c r="B2046" s="88" t="s">
        <v>22813</v>
      </c>
      <c r="C2046" s="89" t="s">
        <v>22814</v>
      </c>
      <c r="D2046" s="89" t="s">
        <v>22815</v>
      </c>
      <c r="E2046" s="89" t="s">
        <v>5630</v>
      </c>
      <c r="F2046" s="88" t="s">
        <v>19236</v>
      </c>
      <c r="G2046" s="89" t="s">
        <v>19032</v>
      </c>
      <c r="H2046" s="89" t="s">
        <v>19227</v>
      </c>
      <c r="I2046" s="89" t="s">
        <v>19173</v>
      </c>
      <c r="J2046" s="88" t="s">
        <v>19189</v>
      </c>
      <c r="K2046" s="88" t="s">
        <v>19190</v>
      </c>
      <c r="L2046" s="88" t="s">
        <v>19252</v>
      </c>
      <c r="M2046" s="89" t="s">
        <v>10322</v>
      </c>
      <c r="N2046" s="89" t="s">
        <v>297</v>
      </c>
      <c r="O2046" s="90">
        <v>43852</v>
      </c>
      <c r="P2046" s="90">
        <v>45032</v>
      </c>
      <c r="Q2046" s="90">
        <v>45022</v>
      </c>
      <c r="R2046" s="89">
        <v>907</v>
      </c>
      <c r="S2046" s="89">
        <v>2</v>
      </c>
      <c r="T2046" s="89" t="s">
        <v>19209</v>
      </c>
      <c r="U2046" s="89" t="s">
        <v>22816</v>
      </c>
      <c r="W2046" s="89" t="s">
        <v>22817</v>
      </c>
      <c r="X2046" s="89" t="s">
        <v>297</v>
      </c>
      <c r="Y2046" s="88" t="s">
        <v>22818</v>
      </c>
    </row>
    <row r="2047" spans="1:25" x14ac:dyDescent="0.3">
      <c r="A2047" s="84" t="str">
        <f t="shared" si="31"/>
        <v>cwatki0</v>
      </c>
      <c r="B2047" s="88" t="s">
        <v>21633</v>
      </c>
      <c r="C2047" s="89" t="s">
        <v>21634</v>
      </c>
      <c r="D2047" s="89" t="s">
        <v>21635</v>
      </c>
      <c r="E2047" s="89" t="s">
        <v>19170</v>
      </c>
      <c r="F2047" s="88" t="s">
        <v>19171</v>
      </c>
      <c r="G2047" s="89" t="s">
        <v>19029</v>
      </c>
      <c r="H2047" s="89" t="s">
        <v>19172</v>
      </c>
      <c r="I2047" s="89" t="s">
        <v>19173</v>
      </c>
      <c r="J2047" s="88" t="s">
        <v>19189</v>
      </c>
      <c r="K2047" s="88" t="s">
        <v>19333</v>
      </c>
      <c r="L2047" s="88" t="s">
        <v>19467</v>
      </c>
      <c r="M2047" s="89" t="s">
        <v>9084</v>
      </c>
      <c r="N2047" s="89" t="s">
        <v>260</v>
      </c>
      <c r="O2047" s="90">
        <v>43861</v>
      </c>
      <c r="P2047" s="90">
        <v>43861</v>
      </c>
      <c r="Q2047" s="90">
        <v>43861</v>
      </c>
      <c r="R2047" s="89">
        <v>2068</v>
      </c>
      <c r="S2047" s="89">
        <v>5</v>
      </c>
      <c r="T2047" s="89" t="s">
        <v>19228</v>
      </c>
      <c r="U2047" s="89" t="s">
        <v>21636</v>
      </c>
      <c r="W2047" s="89" t="s">
        <v>1436</v>
      </c>
      <c r="X2047" s="89" t="s">
        <v>260</v>
      </c>
      <c r="Y2047" s="88" t="s">
        <v>21637</v>
      </c>
    </row>
    <row r="2048" spans="1:25" x14ac:dyDescent="0.3">
      <c r="A2048" s="84" t="str">
        <f t="shared" si="31"/>
        <v>asteph4</v>
      </c>
      <c r="B2048" s="88" t="s">
        <v>20185</v>
      </c>
      <c r="C2048" s="89" t="s">
        <v>20186</v>
      </c>
      <c r="D2048" s="89" t="s">
        <v>20187</v>
      </c>
      <c r="E2048" s="89" t="s">
        <v>5630</v>
      </c>
      <c r="F2048" s="88" t="s">
        <v>19285</v>
      </c>
      <c r="G2048" s="89" t="s">
        <v>19028</v>
      </c>
      <c r="H2048" s="89" t="s">
        <v>19172</v>
      </c>
      <c r="I2048" s="89" t="s">
        <v>19173</v>
      </c>
      <c r="J2048" s="88" t="s">
        <v>19174</v>
      </c>
      <c r="K2048" s="88" t="s">
        <v>19716</v>
      </c>
      <c r="L2048" s="88" t="s">
        <v>19717</v>
      </c>
      <c r="M2048" s="89" t="s">
        <v>5847</v>
      </c>
      <c r="N2048" s="89" t="s">
        <v>279</v>
      </c>
      <c r="O2048" s="90">
        <v>43892</v>
      </c>
      <c r="P2048" s="90">
        <v>43892</v>
      </c>
      <c r="Q2048" s="90">
        <v>43892</v>
      </c>
      <c r="R2048" s="89">
        <v>2037</v>
      </c>
      <c r="S2048" s="89">
        <v>5</v>
      </c>
      <c r="T2048" s="89" t="s">
        <v>19228</v>
      </c>
      <c r="U2048" s="89" t="s">
        <v>20188</v>
      </c>
      <c r="W2048" s="89" t="s">
        <v>12705</v>
      </c>
      <c r="X2048" s="89" t="s">
        <v>279</v>
      </c>
      <c r="Y2048" s="88" t="s">
        <v>12706</v>
      </c>
    </row>
    <row r="2049" spans="1:25" x14ac:dyDescent="0.3">
      <c r="A2049" s="84" t="str">
        <f t="shared" si="31"/>
        <v>mtrant0</v>
      </c>
      <c r="B2049" s="88" t="s">
        <v>27310</v>
      </c>
      <c r="C2049" s="89" t="s">
        <v>27311</v>
      </c>
      <c r="D2049" s="89" t="s">
        <v>27312</v>
      </c>
      <c r="E2049" s="89" t="s">
        <v>19170</v>
      </c>
      <c r="F2049" s="88" t="s">
        <v>19181</v>
      </c>
      <c r="G2049" s="89" t="s">
        <v>19030</v>
      </c>
      <c r="H2049" s="89" t="s">
        <v>19172</v>
      </c>
      <c r="I2049" s="89" t="s">
        <v>19173</v>
      </c>
      <c r="J2049" s="88" t="s">
        <v>19174</v>
      </c>
      <c r="K2049" s="88" t="s">
        <v>19258</v>
      </c>
      <c r="L2049" s="88" t="s">
        <v>19259</v>
      </c>
      <c r="M2049" s="89" t="s">
        <v>19260</v>
      </c>
      <c r="N2049" s="89" t="s">
        <v>279</v>
      </c>
      <c r="O2049" s="90">
        <v>43955</v>
      </c>
      <c r="P2049" s="90">
        <v>45396</v>
      </c>
      <c r="Q2049" s="90">
        <v>45396</v>
      </c>
      <c r="R2049" s="89">
        <v>533</v>
      </c>
      <c r="S2049" s="89">
        <v>1</v>
      </c>
      <c r="T2049" s="89" t="s">
        <v>19209</v>
      </c>
      <c r="U2049" s="89" t="s">
        <v>27313</v>
      </c>
      <c r="W2049" s="89" t="s">
        <v>27314</v>
      </c>
      <c r="X2049" s="89" t="s">
        <v>279</v>
      </c>
      <c r="Y2049" s="88" t="s">
        <v>27315</v>
      </c>
    </row>
    <row r="2050" spans="1:25" x14ac:dyDescent="0.3">
      <c r="A2050" s="84" t="str">
        <f t="shared" si="31"/>
        <v>oagunbi</v>
      </c>
      <c r="B2050" s="88" t="s">
        <v>27609</v>
      </c>
      <c r="C2050" s="89" t="s">
        <v>27610</v>
      </c>
      <c r="D2050" s="89" t="s">
        <v>27611</v>
      </c>
      <c r="E2050" s="89" t="s">
        <v>19065</v>
      </c>
      <c r="F2050" s="88" t="s">
        <v>19171</v>
      </c>
      <c r="G2050" s="89" t="s">
        <v>19029</v>
      </c>
      <c r="H2050" s="89" t="s">
        <v>19172</v>
      </c>
      <c r="I2050" s="89" t="s">
        <v>19173</v>
      </c>
      <c r="J2050" s="88" t="s">
        <v>19174</v>
      </c>
      <c r="K2050" s="88" t="s">
        <v>19716</v>
      </c>
      <c r="L2050" s="88" t="s">
        <v>19717</v>
      </c>
      <c r="M2050" s="89" t="s">
        <v>5847</v>
      </c>
      <c r="N2050" s="89" t="s">
        <v>279</v>
      </c>
      <c r="O2050" s="90">
        <v>44071</v>
      </c>
      <c r="P2050" s="90">
        <v>44071</v>
      </c>
      <c r="Q2050" s="90">
        <v>44071</v>
      </c>
      <c r="R2050" s="89">
        <v>1858</v>
      </c>
      <c r="S2050" s="89">
        <v>5</v>
      </c>
      <c r="T2050" s="89" t="s">
        <v>19228</v>
      </c>
      <c r="U2050" s="89" t="s">
        <v>27612</v>
      </c>
      <c r="W2050" s="89" t="s">
        <v>7733</v>
      </c>
      <c r="X2050" s="89" t="s">
        <v>279</v>
      </c>
      <c r="Y2050" s="88" t="s">
        <v>27608</v>
      </c>
    </row>
    <row r="2051" spans="1:25" x14ac:dyDescent="0.3">
      <c r="A2051" s="84" t="str">
        <f t="shared" ref="A2051:A2114" si="32">TRIM(D2051)</f>
        <v>fngo0</v>
      </c>
      <c r="B2051" s="88" t="s">
        <v>23176</v>
      </c>
      <c r="C2051" s="89" t="s">
        <v>23177</v>
      </c>
      <c r="D2051" s="89" t="s">
        <v>23178</v>
      </c>
      <c r="E2051" s="89" t="s">
        <v>19170</v>
      </c>
      <c r="F2051" s="88" t="s">
        <v>19171</v>
      </c>
      <c r="G2051" s="89" t="s">
        <v>19029</v>
      </c>
      <c r="H2051" s="89" t="s">
        <v>19172</v>
      </c>
      <c r="I2051" s="89" t="s">
        <v>19173</v>
      </c>
      <c r="J2051" s="88" t="s">
        <v>19174</v>
      </c>
      <c r="K2051" s="88" t="s">
        <v>19207</v>
      </c>
      <c r="L2051" s="88" t="s">
        <v>19208</v>
      </c>
      <c r="M2051" s="89" t="s">
        <v>10249</v>
      </c>
      <c r="N2051" s="89" t="s">
        <v>219</v>
      </c>
      <c r="O2051" s="90">
        <v>44104</v>
      </c>
      <c r="P2051" s="90">
        <v>44104</v>
      </c>
      <c r="Q2051" s="90">
        <v>44104</v>
      </c>
      <c r="R2051" s="89">
        <v>1825</v>
      </c>
      <c r="S2051" s="89">
        <v>5</v>
      </c>
      <c r="T2051" s="89" t="s">
        <v>19228</v>
      </c>
      <c r="U2051" s="89" t="s">
        <v>23179</v>
      </c>
      <c r="W2051" s="89" t="s">
        <v>10598</v>
      </c>
      <c r="X2051" s="89" t="s">
        <v>219</v>
      </c>
      <c r="Y2051" s="88" t="s">
        <v>10599</v>
      </c>
    </row>
    <row r="2052" spans="1:25" x14ac:dyDescent="0.3">
      <c r="A2052" s="84" t="str">
        <f t="shared" si="32"/>
        <v>myousu0</v>
      </c>
      <c r="B2052" s="88" t="s">
        <v>27391</v>
      </c>
      <c r="C2052" s="89" t="s">
        <v>27392</v>
      </c>
      <c r="D2052" s="89" t="s">
        <v>27393</v>
      </c>
      <c r="E2052" s="89" t="s">
        <v>5630</v>
      </c>
      <c r="F2052" s="88" t="s">
        <v>19215</v>
      </c>
      <c r="G2052" s="89" t="s">
        <v>19033</v>
      </c>
      <c r="H2052" s="89" t="s">
        <v>19172</v>
      </c>
      <c r="I2052" s="89" t="s">
        <v>19173</v>
      </c>
      <c r="J2052" s="88" t="s">
        <v>19189</v>
      </c>
      <c r="K2052" s="88" t="s">
        <v>19294</v>
      </c>
      <c r="L2052" s="88" t="s">
        <v>19295</v>
      </c>
      <c r="M2052" s="89" t="s">
        <v>19296</v>
      </c>
      <c r="N2052" s="89" t="s">
        <v>541</v>
      </c>
      <c r="O2052" s="90">
        <v>44167</v>
      </c>
      <c r="P2052" s="90">
        <v>44167</v>
      </c>
      <c r="Q2052" s="90">
        <v>44167</v>
      </c>
      <c r="R2052" s="89">
        <v>1762</v>
      </c>
      <c r="S2052" s="89">
        <v>4</v>
      </c>
      <c r="T2052" s="89" t="s">
        <v>19228</v>
      </c>
      <c r="U2052" s="89" t="s">
        <v>27394</v>
      </c>
      <c r="W2052" s="89" t="s">
        <v>9763</v>
      </c>
      <c r="X2052" s="89" t="s">
        <v>328</v>
      </c>
      <c r="Y2052" s="88" t="s">
        <v>9764</v>
      </c>
    </row>
    <row r="2053" spans="1:25" x14ac:dyDescent="0.3">
      <c r="A2053" s="84" t="str">
        <f t="shared" si="32"/>
        <v>hrivera</v>
      </c>
      <c r="B2053" s="88" t="s">
        <v>23776</v>
      </c>
      <c r="C2053" s="89" t="s">
        <v>23777</v>
      </c>
      <c r="D2053" s="89" t="s">
        <v>23778</v>
      </c>
      <c r="E2053" s="89" t="s">
        <v>19170</v>
      </c>
      <c r="F2053" s="88" t="s">
        <v>19171</v>
      </c>
      <c r="G2053" s="89" t="s">
        <v>19029</v>
      </c>
      <c r="H2053" s="89" t="s">
        <v>19172</v>
      </c>
      <c r="I2053" s="89" t="s">
        <v>19173</v>
      </c>
      <c r="J2053" s="88" t="s">
        <v>19174</v>
      </c>
      <c r="K2053" s="88" t="s">
        <v>19301</v>
      </c>
      <c r="L2053" s="88" t="s">
        <v>19301</v>
      </c>
      <c r="M2053" s="89" t="s">
        <v>19819</v>
      </c>
      <c r="N2053" s="89" t="s">
        <v>760</v>
      </c>
      <c r="O2053" s="90">
        <v>44202</v>
      </c>
      <c r="P2053" s="90">
        <v>44202</v>
      </c>
      <c r="Q2053" s="90">
        <v>44202</v>
      </c>
      <c r="R2053" s="89">
        <v>1727</v>
      </c>
      <c r="S2053" s="89">
        <v>4</v>
      </c>
      <c r="T2053" s="89" t="s">
        <v>19228</v>
      </c>
      <c r="U2053" s="89" t="s">
        <v>23779</v>
      </c>
      <c r="W2053" s="89" t="s">
        <v>23780</v>
      </c>
      <c r="X2053" s="89" t="s">
        <v>760</v>
      </c>
      <c r="Y2053" s="88" t="s">
        <v>23781</v>
      </c>
    </row>
    <row r="2054" spans="1:25" x14ac:dyDescent="0.3">
      <c r="A2054" s="84" t="str">
        <f t="shared" si="32"/>
        <v>rsmith8</v>
      </c>
      <c r="B2054" s="88" t="s">
        <v>28768</v>
      </c>
      <c r="C2054" s="89" t="s">
        <v>28769</v>
      </c>
      <c r="D2054" s="89" t="s">
        <v>28770</v>
      </c>
      <c r="E2054" s="89" t="s">
        <v>19036</v>
      </c>
      <c r="F2054" s="88" t="s">
        <v>19181</v>
      </c>
      <c r="G2054" s="89" t="s">
        <v>19030</v>
      </c>
      <c r="H2054" s="89" t="s">
        <v>19172</v>
      </c>
      <c r="I2054" s="89" t="s">
        <v>19173</v>
      </c>
      <c r="J2054" s="88" t="s">
        <v>19189</v>
      </c>
      <c r="K2054" s="88" t="s">
        <v>19273</v>
      </c>
      <c r="L2054" s="88" t="s">
        <v>19274</v>
      </c>
      <c r="M2054" s="89" t="s">
        <v>7733</v>
      </c>
      <c r="N2054" s="89" t="s">
        <v>328</v>
      </c>
      <c r="O2054" s="90">
        <v>44207</v>
      </c>
      <c r="P2054" s="90">
        <v>44207</v>
      </c>
      <c r="Q2054" s="90">
        <v>44207</v>
      </c>
      <c r="R2054" s="89">
        <v>1722</v>
      </c>
      <c r="S2054" s="89">
        <v>4</v>
      </c>
      <c r="T2054" s="89" t="s">
        <v>19228</v>
      </c>
      <c r="U2054" s="89" t="s">
        <v>28771</v>
      </c>
      <c r="W2054" s="89" t="s">
        <v>28772</v>
      </c>
      <c r="X2054" s="89" t="s">
        <v>375</v>
      </c>
      <c r="Y2054" s="88" t="s">
        <v>24117</v>
      </c>
    </row>
    <row r="2055" spans="1:25" x14ac:dyDescent="0.3">
      <c r="A2055" s="84" t="str">
        <f t="shared" si="32"/>
        <v>fhamza</v>
      </c>
      <c r="B2055" s="88" t="s">
        <v>23121</v>
      </c>
      <c r="C2055" s="89" t="s">
        <v>23122</v>
      </c>
      <c r="D2055" s="89" t="s">
        <v>23123</v>
      </c>
      <c r="E2055" s="89" t="s">
        <v>5630</v>
      </c>
      <c r="F2055" s="88" t="s">
        <v>19181</v>
      </c>
      <c r="G2055" s="89" t="s">
        <v>19030</v>
      </c>
      <c r="H2055" s="89" t="s">
        <v>19172</v>
      </c>
      <c r="I2055" s="89" t="s">
        <v>19173</v>
      </c>
      <c r="J2055" s="88" t="s">
        <v>19189</v>
      </c>
      <c r="K2055" s="88" t="s">
        <v>19294</v>
      </c>
      <c r="L2055" s="88" t="s">
        <v>19295</v>
      </c>
      <c r="M2055" s="89" t="s">
        <v>19296</v>
      </c>
      <c r="N2055" s="89" t="s">
        <v>541</v>
      </c>
      <c r="O2055" s="90">
        <v>44209</v>
      </c>
      <c r="P2055" s="90">
        <v>44209</v>
      </c>
      <c r="Q2055" s="90">
        <v>44209</v>
      </c>
      <c r="R2055" s="89">
        <v>1720</v>
      </c>
      <c r="S2055" s="89">
        <v>4</v>
      </c>
      <c r="T2055" s="89" t="s">
        <v>19228</v>
      </c>
      <c r="U2055" s="89" t="s">
        <v>23124</v>
      </c>
      <c r="W2055" s="89" t="s">
        <v>8256</v>
      </c>
      <c r="X2055" s="89" t="s">
        <v>328</v>
      </c>
      <c r="Y2055" s="88" t="s">
        <v>8257</v>
      </c>
    </row>
    <row r="2056" spans="1:25" x14ac:dyDescent="0.3">
      <c r="A2056" s="84" t="str">
        <f t="shared" si="32"/>
        <v>yvalien</v>
      </c>
      <c r="B2056" s="88" t="s">
        <v>30404</v>
      </c>
      <c r="C2056" s="89" t="s">
        <v>30405</v>
      </c>
      <c r="D2056" s="89" t="s">
        <v>30406</v>
      </c>
      <c r="E2056" s="89" t="s">
        <v>5630</v>
      </c>
      <c r="F2056" s="88" t="s">
        <v>19171</v>
      </c>
      <c r="G2056" s="89" t="s">
        <v>19029</v>
      </c>
      <c r="H2056" s="89" t="s">
        <v>19172</v>
      </c>
      <c r="I2056" s="89" t="s">
        <v>19173</v>
      </c>
      <c r="J2056" s="88" t="s">
        <v>19189</v>
      </c>
      <c r="K2056" s="88" t="s">
        <v>19190</v>
      </c>
      <c r="L2056" s="88" t="s">
        <v>19252</v>
      </c>
      <c r="M2056" s="89" t="s">
        <v>10322</v>
      </c>
      <c r="N2056" s="89" t="s">
        <v>297</v>
      </c>
      <c r="O2056" s="90">
        <v>44300</v>
      </c>
      <c r="P2056" s="90">
        <v>44300</v>
      </c>
      <c r="Q2056" s="90">
        <v>44300</v>
      </c>
      <c r="R2056" s="89">
        <v>1629</v>
      </c>
      <c r="S2056" s="89">
        <v>4</v>
      </c>
      <c r="T2056" s="89" t="s">
        <v>19228</v>
      </c>
      <c r="U2056" s="89" t="s">
        <v>30407</v>
      </c>
      <c r="V2056" s="89" t="s">
        <v>30408</v>
      </c>
      <c r="W2056" s="89" t="s">
        <v>6600</v>
      </c>
      <c r="X2056" s="89" t="s">
        <v>297</v>
      </c>
      <c r="Y2056" s="88" t="s">
        <v>6601</v>
      </c>
    </row>
    <row r="2057" spans="1:25" x14ac:dyDescent="0.3">
      <c r="A2057" s="84" t="str">
        <f t="shared" si="32"/>
        <v>lpinzon</v>
      </c>
      <c r="B2057" s="88" t="s">
        <v>26316</v>
      </c>
      <c r="C2057" s="89" t="s">
        <v>26317</v>
      </c>
      <c r="D2057" s="89" t="s">
        <v>26318</v>
      </c>
      <c r="E2057" s="89" t="s">
        <v>5630</v>
      </c>
      <c r="F2057" s="88" t="s">
        <v>19171</v>
      </c>
      <c r="G2057" s="89" t="s">
        <v>19029</v>
      </c>
      <c r="H2057" s="89" t="s">
        <v>19172</v>
      </c>
      <c r="I2057" s="89" t="s">
        <v>19173</v>
      </c>
      <c r="J2057" s="88" t="s">
        <v>19174</v>
      </c>
      <c r="K2057" s="88" t="s">
        <v>19207</v>
      </c>
      <c r="L2057" s="88" t="s">
        <v>19208</v>
      </c>
      <c r="M2057" s="89" t="s">
        <v>10249</v>
      </c>
      <c r="N2057" s="89" t="s">
        <v>219</v>
      </c>
      <c r="O2057" s="90">
        <v>44307</v>
      </c>
      <c r="P2057" s="90">
        <v>44307</v>
      </c>
      <c r="Q2057" s="90">
        <v>44307</v>
      </c>
      <c r="R2057" s="89">
        <v>1622</v>
      </c>
      <c r="S2057" s="89">
        <v>4</v>
      </c>
      <c r="T2057" s="89" t="s">
        <v>19228</v>
      </c>
      <c r="U2057" s="89" t="s">
        <v>26319</v>
      </c>
      <c r="V2057" s="89" t="s">
        <v>26320</v>
      </c>
      <c r="W2057" s="89" t="s">
        <v>4819</v>
      </c>
      <c r="X2057" s="89" t="s">
        <v>219</v>
      </c>
      <c r="Y2057" s="88" t="s">
        <v>26321</v>
      </c>
    </row>
    <row r="2058" spans="1:25" x14ac:dyDescent="0.3">
      <c r="A2058" s="84" t="str">
        <f t="shared" si="32"/>
        <v>mhaskin</v>
      </c>
      <c r="B2058" s="88" t="s">
        <v>26829</v>
      </c>
      <c r="C2058" s="89" t="s">
        <v>26830</v>
      </c>
      <c r="D2058" s="89" t="s">
        <v>26831</v>
      </c>
      <c r="E2058" s="89" t="s">
        <v>5630</v>
      </c>
      <c r="F2058" s="88" t="s">
        <v>19236</v>
      </c>
      <c r="G2058" s="89" t="s">
        <v>19032</v>
      </c>
      <c r="H2058" s="89" t="s">
        <v>19227</v>
      </c>
      <c r="I2058" s="89" t="s">
        <v>19173</v>
      </c>
      <c r="J2058" s="88" t="s">
        <v>19189</v>
      </c>
      <c r="K2058" s="88" t="s">
        <v>19294</v>
      </c>
      <c r="L2058" s="88" t="s">
        <v>19295</v>
      </c>
      <c r="M2058" s="89" t="s">
        <v>19296</v>
      </c>
      <c r="N2058" s="89" t="s">
        <v>541</v>
      </c>
      <c r="O2058" s="90">
        <v>44327</v>
      </c>
      <c r="P2058" s="90">
        <v>44327</v>
      </c>
      <c r="Q2058" s="90">
        <v>44327</v>
      </c>
      <c r="R2058" s="89">
        <v>1602</v>
      </c>
      <c r="S2058" s="89">
        <v>4</v>
      </c>
      <c r="T2058" s="89" t="s">
        <v>19228</v>
      </c>
      <c r="U2058" s="89" t="s">
        <v>26832</v>
      </c>
      <c r="W2058" s="89" t="s">
        <v>26833</v>
      </c>
      <c r="X2058" s="89" t="s">
        <v>619</v>
      </c>
      <c r="Y2058" s="88" t="s">
        <v>26834</v>
      </c>
    </row>
    <row r="2059" spans="1:25" x14ac:dyDescent="0.3">
      <c r="A2059" s="84" t="str">
        <f t="shared" si="32"/>
        <v>pholman</v>
      </c>
      <c r="B2059" s="88" t="s">
        <v>27836</v>
      </c>
      <c r="C2059" s="89" t="s">
        <v>27837</v>
      </c>
      <c r="D2059" s="89" t="s">
        <v>27838</v>
      </c>
      <c r="E2059" s="89" t="s">
        <v>19170</v>
      </c>
      <c r="F2059" s="88" t="s">
        <v>20370</v>
      </c>
      <c r="G2059" s="89" t="s">
        <v>20371</v>
      </c>
      <c r="H2059" s="89" t="s">
        <v>19172</v>
      </c>
      <c r="I2059" s="89" t="s">
        <v>19173</v>
      </c>
      <c r="J2059" s="88" t="s">
        <v>19189</v>
      </c>
      <c r="K2059" s="88" t="s">
        <v>19374</v>
      </c>
      <c r="L2059" s="88" t="s">
        <v>19375</v>
      </c>
      <c r="M2059" s="89" t="s">
        <v>19376</v>
      </c>
      <c r="N2059" s="89" t="s">
        <v>575</v>
      </c>
      <c r="O2059" s="90">
        <v>44427</v>
      </c>
      <c r="P2059" s="90">
        <v>44427</v>
      </c>
      <c r="Q2059" s="90">
        <v>44427</v>
      </c>
      <c r="R2059" s="89">
        <v>1502</v>
      </c>
      <c r="S2059" s="89">
        <v>4</v>
      </c>
      <c r="T2059" s="89" t="s">
        <v>19228</v>
      </c>
      <c r="U2059" s="89" t="s">
        <v>27839</v>
      </c>
      <c r="W2059" s="89" t="s">
        <v>27840</v>
      </c>
      <c r="X2059" s="89" t="s">
        <v>575</v>
      </c>
      <c r="Y2059" s="88" t="s">
        <v>8599</v>
      </c>
    </row>
    <row r="2060" spans="1:25" x14ac:dyDescent="0.3">
      <c r="A2060" s="84" t="str">
        <f t="shared" si="32"/>
        <v>ameherz</v>
      </c>
      <c r="B2060" s="88" t="s">
        <v>19942</v>
      </c>
      <c r="C2060" s="89" t="s">
        <v>19943</v>
      </c>
      <c r="D2060" s="89" t="s">
        <v>19944</v>
      </c>
      <c r="E2060" s="89" t="s">
        <v>19170</v>
      </c>
      <c r="F2060" s="88" t="s">
        <v>19181</v>
      </c>
      <c r="G2060" s="89" t="s">
        <v>19030</v>
      </c>
      <c r="H2060" s="89" t="s">
        <v>19172</v>
      </c>
      <c r="I2060" s="89" t="s">
        <v>19173</v>
      </c>
      <c r="J2060" s="88" t="s">
        <v>19189</v>
      </c>
      <c r="K2060" s="88" t="s">
        <v>19294</v>
      </c>
      <c r="L2060" s="88" t="s">
        <v>19295</v>
      </c>
      <c r="M2060" s="89" t="s">
        <v>19296</v>
      </c>
      <c r="N2060" s="89" t="s">
        <v>541</v>
      </c>
      <c r="O2060" s="90">
        <v>44427</v>
      </c>
      <c r="P2060" s="90">
        <v>44427</v>
      </c>
      <c r="Q2060" s="90">
        <v>44427</v>
      </c>
      <c r="R2060" s="89">
        <v>1502</v>
      </c>
      <c r="S2060" s="89">
        <v>4</v>
      </c>
      <c r="T2060" s="89" t="s">
        <v>19228</v>
      </c>
      <c r="U2060" s="89" t="s">
        <v>19945</v>
      </c>
      <c r="W2060" s="89" t="s">
        <v>19946</v>
      </c>
      <c r="X2060" s="89" t="s">
        <v>328</v>
      </c>
      <c r="Y2060" s="88" t="s">
        <v>10169</v>
      </c>
    </row>
    <row r="2061" spans="1:25" x14ac:dyDescent="0.3">
      <c r="A2061" s="84" t="str">
        <f t="shared" si="32"/>
        <v>jvarga3</v>
      </c>
      <c r="B2061" s="88" t="s">
        <v>25653</v>
      </c>
      <c r="C2061" s="89" t="s">
        <v>25654</v>
      </c>
      <c r="D2061" s="89" t="s">
        <v>25655</v>
      </c>
      <c r="E2061" s="89" t="s">
        <v>5630</v>
      </c>
      <c r="F2061" s="88" t="s">
        <v>19171</v>
      </c>
      <c r="G2061" s="89" t="s">
        <v>19029</v>
      </c>
      <c r="H2061" s="89" t="s">
        <v>19172</v>
      </c>
      <c r="I2061" s="89" t="s">
        <v>19173</v>
      </c>
      <c r="J2061" s="88" t="s">
        <v>19189</v>
      </c>
      <c r="K2061" s="88" t="s">
        <v>19190</v>
      </c>
      <c r="L2061" s="88" t="s">
        <v>19191</v>
      </c>
      <c r="M2061" s="89" t="s">
        <v>19192</v>
      </c>
      <c r="N2061" s="89" t="s">
        <v>297</v>
      </c>
      <c r="O2061" s="90">
        <v>44434</v>
      </c>
      <c r="P2061" s="90">
        <v>44434</v>
      </c>
      <c r="Q2061" s="90">
        <v>44434</v>
      </c>
      <c r="R2061" s="89">
        <v>1495</v>
      </c>
      <c r="S2061" s="89">
        <v>4</v>
      </c>
      <c r="T2061" s="89" t="s">
        <v>19228</v>
      </c>
      <c r="U2061" s="89" t="s">
        <v>25656</v>
      </c>
      <c r="W2061" s="89" t="s">
        <v>4906</v>
      </c>
      <c r="X2061" s="89" t="s">
        <v>297</v>
      </c>
      <c r="Y2061" s="88" t="s">
        <v>5698</v>
      </c>
    </row>
    <row r="2062" spans="1:25" x14ac:dyDescent="0.3">
      <c r="A2062" s="84" t="str">
        <f t="shared" si="32"/>
        <v>ltupai</v>
      </c>
      <c r="B2062" s="88" t="s">
        <v>26370</v>
      </c>
      <c r="C2062" s="89" t="s">
        <v>26371</v>
      </c>
      <c r="D2062" s="89" t="s">
        <v>26372</v>
      </c>
      <c r="E2062" s="89" t="s">
        <v>19170</v>
      </c>
      <c r="F2062" s="88" t="s">
        <v>19171</v>
      </c>
      <c r="G2062" s="89" t="s">
        <v>19029</v>
      </c>
      <c r="H2062" s="89" t="s">
        <v>19172</v>
      </c>
      <c r="I2062" s="89" t="s">
        <v>19173</v>
      </c>
      <c r="J2062" s="88" t="s">
        <v>19174</v>
      </c>
      <c r="K2062" s="88" t="s">
        <v>19455</v>
      </c>
      <c r="L2062" s="88" t="s">
        <v>19456</v>
      </c>
      <c r="M2062" s="89" t="s">
        <v>19457</v>
      </c>
      <c r="N2062" s="89" t="s">
        <v>2504</v>
      </c>
      <c r="O2062" s="90">
        <v>44511</v>
      </c>
      <c r="P2062" s="90">
        <v>45690</v>
      </c>
      <c r="Q2062" s="90">
        <v>45690</v>
      </c>
      <c r="R2062" s="89">
        <v>239</v>
      </c>
      <c r="S2062" s="89">
        <v>0</v>
      </c>
      <c r="T2062" s="89" t="s">
        <v>19176</v>
      </c>
      <c r="U2062" s="89" t="s">
        <v>26373</v>
      </c>
      <c r="V2062" s="89" t="s">
        <v>26374</v>
      </c>
      <c r="W2062" s="89" t="s">
        <v>11673</v>
      </c>
      <c r="X2062" s="89" t="s">
        <v>2504</v>
      </c>
      <c r="Y2062" s="88" t="s">
        <v>11674</v>
      </c>
    </row>
    <row r="2063" spans="1:25" x14ac:dyDescent="0.3">
      <c r="A2063" s="84" t="str">
        <f t="shared" si="32"/>
        <v>arotter</v>
      </c>
      <c r="B2063" s="88" t="s">
        <v>20090</v>
      </c>
      <c r="C2063" s="89" t="s">
        <v>20091</v>
      </c>
      <c r="D2063" s="89" t="s">
        <v>20092</v>
      </c>
      <c r="E2063" s="89" t="s">
        <v>5630</v>
      </c>
      <c r="F2063" s="88" t="s">
        <v>19285</v>
      </c>
      <c r="G2063" s="89" t="s">
        <v>19028</v>
      </c>
      <c r="H2063" s="89" t="s">
        <v>19172</v>
      </c>
      <c r="I2063" s="89" t="s">
        <v>19173</v>
      </c>
      <c r="J2063" s="88" t="s">
        <v>19189</v>
      </c>
      <c r="K2063" s="88" t="s">
        <v>19415</v>
      </c>
      <c r="L2063" s="88" t="s">
        <v>6684</v>
      </c>
      <c r="M2063" s="89" t="s">
        <v>19416</v>
      </c>
      <c r="N2063" s="89" t="s">
        <v>318</v>
      </c>
      <c r="O2063" s="90">
        <v>44518</v>
      </c>
      <c r="P2063" s="90">
        <v>44518</v>
      </c>
      <c r="Q2063" s="90">
        <v>44518</v>
      </c>
      <c r="R2063" s="89">
        <v>1411</v>
      </c>
      <c r="S2063" s="89">
        <v>3</v>
      </c>
      <c r="T2063" s="89" t="s">
        <v>19228</v>
      </c>
      <c r="U2063" s="89" t="s">
        <v>20093</v>
      </c>
      <c r="W2063" s="89" t="s">
        <v>20094</v>
      </c>
      <c r="X2063" s="89" t="s">
        <v>318</v>
      </c>
      <c r="Y2063" s="88" t="s">
        <v>15506</v>
      </c>
    </row>
    <row r="2064" spans="1:25" x14ac:dyDescent="0.3">
      <c r="A2064" s="84" t="str">
        <f t="shared" si="32"/>
        <v>crosale</v>
      </c>
      <c r="B2064" s="88" t="s">
        <v>21522</v>
      </c>
      <c r="C2064" s="89" t="s">
        <v>21523</v>
      </c>
      <c r="D2064" s="89" t="s">
        <v>21524</v>
      </c>
      <c r="E2064" s="89" t="s">
        <v>5630</v>
      </c>
      <c r="F2064" s="88" t="s">
        <v>19171</v>
      </c>
      <c r="G2064" s="89" t="s">
        <v>19029</v>
      </c>
      <c r="H2064" s="89" t="s">
        <v>19172</v>
      </c>
      <c r="I2064" s="89" t="s">
        <v>19173</v>
      </c>
      <c r="J2064" s="88" t="s">
        <v>19174</v>
      </c>
      <c r="K2064" s="88" t="s">
        <v>19207</v>
      </c>
      <c r="L2064" s="88" t="s">
        <v>19208</v>
      </c>
      <c r="M2064" s="89" t="s">
        <v>10249</v>
      </c>
      <c r="N2064" s="89" t="s">
        <v>219</v>
      </c>
      <c r="O2064" s="90">
        <v>44553</v>
      </c>
      <c r="P2064" s="90">
        <v>44553</v>
      </c>
      <c r="Q2064" s="90">
        <v>44553</v>
      </c>
      <c r="R2064" s="89">
        <v>1376</v>
      </c>
      <c r="S2064" s="89">
        <v>3</v>
      </c>
      <c r="T2064" s="89" t="s">
        <v>19228</v>
      </c>
      <c r="U2064" s="89" t="s">
        <v>21525</v>
      </c>
      <c r="V2064" s="89" t="s">
        <v>21526</v>
      </c>
      <c r="W2064" s="89" t="s">
        <v>4819</v>
      </c>
      <c r="X2064" s="89" t="s">
        <v>219</v>
      </c>
      <c r="Y2064" s="88" t="s">
        <v>18504</v>
      </c>
    </row>
    <row r="2065" spans="1:25" x14ac:dyDescent="0.3">
      <c r="A2065" s="84" t="str">
        <f t="shared" si="32"/>
        <v>tcolong</v>
      </c>
      <c r="B2065" s="88" t="s">
        <v>29525</v>
      </c>
      <c r="C2065" s="89" t="s">
        <v>29526</v>
      </c>
      <c r="D2065" s="89" t="s">
        <v>29527</v>
      </c>
      <c r="E2065" s="89" t="s">
        <v>5630</v>
      </c>
      <c r="F2065" s="88" t="s">
        <v>20261</v>
      </c>
      <c r="G2065" s="89" t="s">
        <v>19039</v>
      </c>
      <c r="H2065" s="89" t="s">
        <v>19172</v>
      </c>
      <c r="I2065" s="89" t="s">
        <v>19173</v>
      </c>
      <c r="J2065" s="88" t="s">
        <v>19189</v>
      </c>
      <c r="K2065" s="88" t="s">
        <v>20262</v>
      </c>
      <c r="L2065" s="88" t="s">
        <v>20263</v>
      </c>
      <c r="M2065" s="89" t="s">
        <v>20264</v>
      </c>
      <c r="N2065" s="89" t="s">
        <v>435</v>
      </c>
      <c r="O2065" s="90">
        <v>44609</v>
      </c>
      <c r="P2065" s="90">
        <v>44609</v>
      </c>
      <c r="Q2065" s="90">
        <v>44609</v>
      </c>
      <c r="R2065" s="89">
        <v>1320</v>
      </c>
      <c r="S2065" s="89">
        <v>3</v>
      </c>
      <c r="T2065" s="89" t="s">
        <v>19228</v>
      </c>
      <c r="U2065" s="89" t="s">
        <v>29528</v>
      </c>
      <c r="W2065" s="89" t="s">
        <v>1130</v>
      </c>
      <c r="X2065" s="89" t="s">
        <v>435</v>
      </c>
      <c r="Y2065" s="88" t="s">
        <v>15026</v>
      </c>
    </row>
    <row r="2066" spans="1:25" x14ac:dyDescent="0.3">
      <c r="A2066" s="84" t="str">
        <f t="shared" si="32"/>
        <v>bmckell</v>
      </c>
      <c r="B2066" s="88" t="s">
        <v>20657</v>
      </c>
      <c r="C2066" s="89" t="s">
        <v>20658</v>
      </c>
      <c r="D2066" s="89" t="s">
        <v>20659</v>
      </c>
      <c r="E2066" s="89" t="s">
        <v>5630</v>
      </c>
      <c r="F2066" s="88" t="s">
        <v>19181</v>
      </c>
      <c r="G2066" s="89" t="s">
        <v>19030</v>
      </c>
      <c r="H2066" s="89" t="s">
        <v>19172</v>
      </c>
      <c r="I2066" s="89" t="s">
        <v>19173</v>
      </c>
      <c r="J2066" s="88" t="s">
        <v>19174</v>
      </c>
      <c r="K2066" s="88" t="s">
        <v>19522</v>
      </c>
      <c r="L2066" s="88" t="s">
        <v>20660</v>
      </c>
      <c r="M2066" s="89" t="s">
        <v>11295</v>
      </c>
      <c r="N2066" s="89" t="s">
        <v>201</v>
      </c>
      <c r="O2066" s="90">
        <v>44609</v>
      </c>
      <c r="P2066" s="90">
        <v>44609</v>
      </c>
      <c r="Q2066" s="90">
        <v>44609</v>
      </c>
      <c r="R2066" s="89">
        <v>1320</v>
      </c>
      <c r="S2066" s="89">
        <v>3</v>
      </c>
      <c r="T2066" s="89" t="s">
        <v>19228</v>
      </c>
      <c r="U2066" s="89" t="s">
        <v>20661</v>
      </c>
      <c r="W2066" s="89" t="s">
        <v>7122</v>
      </c>
      <c r="X2066" s="89" t="s">
        <v>201</v>
      </c>
      <c r="Y2066" s="88" t="s">
        <v>7123</v>
      </c>
    </row>
    <row r="2067" spans="1:25" x14ac:dyDescent="0.3">
      <c r="A2067" s="84" t="str">
        <f t="shared" si="32"/>
        <v>iashfaq</v>
      </c>
      <c r="B2067" s="88" t="s">
        <v>23815</v>
      </c>
      <c r="C2067" s="89" t="s">
        <v>23816</v>
      </c>
      <c r="D2067" s="89" t="s">
        <v>23817</v>
      </c>
      <c r="E2067" s="89" t="s">
        <v>5630</v>
      </c>
      <c r="F2067" s="88" t="s">
        <v>19236</v>
      </c>
      <c r="G2067" s="89" t="s">
        <v>19032</v>
      </c>
      <c r="H2067" s="89" t="s">
        <v>19227</v>
      </c>
      <c r="I2067" s="89" t="s">
        <v>19173</v>
      </c>
      <c r="J2067" s="88" t="s">
        <v>19174</v>
      </c>
      <c r="K2067" s="88" t="s">
        <v>19216</v>
      </c>
      <c r="L2067" s="88" t="s">
        <v>19237</v>
      </c>
      <c r="M2067" s="89" t="s">
        <v>19238</v>
      </c>
      <c r="N2067" s="89" t="s">
        <v>250</v>
      </c>
      <c r="O2067" s="90">
        <v>44608</v>
      </c>
      <c r="P2067" s="90">
        <v>44608</v>
      </c>
      <c r="Q2067" s="90">
        <v>44608</v>
      </c>
      <c r="R2067" s="89">
        <v>1321</v>
      </c>
      <c r="S2067" s="89">
        <v>3</v>
      </c>
      <c r="T2067" s="89" t="s">
        <v>19228</v>
      </c>
      <c r="U2067" s="89" t="s">
        <v>23818</v>
      </c>
      <c r="W2067" s="89" t="s">
        <v>23819</v>
      </c>
      <c r="X2067" s="89" t="s">
        <v>250</v>
      </c>
      <c r="Y2067" s="88" t="s">
        <v>23820</v>
      </c>
    </row>
    <row r="2068" spans="1:25" x14ac:dyDescent="0.3">
      <c r="A2068" s="84" t="str">
        <f t="shared" si="32"/>
        <v>kmeredi</v>
      </c>
      <c r="B2068" s="88" t="s">
        <v>25966</v>
      </c>
      <c r="C2068" s="89" t="s">
        <v>25967</v>
      </c>
      <c r="D2068" s="89" t="s">
        <v>25968</v>
      </c>
      <c r="E2068" s="89" t="s">
        <v>19170</v>
      </c>
      <c r="F2068" s="88" t="s">
        <v>19181</v>
      </c>
      <c r="G2068" s="89" t="s">
        <v>19030</v>
      </c>
      <c r="H2068" s="89" t="s">
        <v>19172</v>
      </c>
      <c r="I2068" s="89" t="s">
        <v>19173</v>
      </c>
      <c r="J2068" s="88" t="s">
        <v>19174</v>
      </c>
      <c r="K2068" s="88" t="s">
        <v>19401</v>
      </c>
      <c r="L2068" s="88" t="s">
        <v>19764</v>
      </c>
      <c r="M2068" s="89" t="s">
        <v>8645</v>
      </c>
      <c r="N2068" s="89" t="s">
        <v>407</v>
      </c>
      <c r="O2068" s="90">
        <v>44623</v>
      </c>
      <c r="P2068" s="90">
        <v>44623</v>
      </c>
      <c r="Q2068" s="90">
        <v>44623</v>
      </c>
      <c r="R2068" s="89">
        <v>1306</v>
      </c>
      <c r="S2068" s="89">
        <v>3</v>
      </c>
      <c r="T2068" s="89" t="s">
        <v>19228</v>
      </c>
      <c r="U2068" s="89" t="s">
        <v>25969</v>
      </c>
      <c r="W2068" s="89" t="s">
        <v>25970</v>
      </c>
      <c r="X2068" s="89" t="s">
        <v>983</v>
      </c>
      <c r="Y2068" s="88" t="s">
        <v>25971</v>
      </c>
    </row>
    <row r="2069" spans="1:25" x14ac:dyDescent="0.3">
      <c r="A2069" s="84" t="str">
        <f t="shared" si="32"/>
        <v>jhabibi</v>
      </c>
      <c r="B2069" s="88" t="s">
        <v>24635</v>
      </c>
      <c r="C2069" s="89" t="s">
        <v>24636</v>
      </c>
      <c r="D2069" s="89" t="s">
        <v>24637</v>
      </c>
      <c r="E2069" s="89" t="s">
        <v>5630</v>
      </c>
      <c r="F2069" s="88" t="s">
        <v>19181</v>
      </c>
      <c r="G2069" s="89" t="s">
        <v>19030</v>
      </c>
      <c r="H2069" s="89" t="s">
        <v>19172</v>
      </c>
      <c r="I2069" s="89" t="s">
        <v>19173</v>
      </c>
      <c r="J2069" s="88" t="s">
        <v>19189</v>
      </c>
      <c r="K2069" s="88" t="s">
        <v>19294</v>
      </c>
      <c r="L2069" s="88" t="s">
        <v>19295</v>
      </c>
      <c r="M2069" s="89" t="s">
        <v>19296</v>
      </c>
      <c r="N2069" s="89" t="s">
        <v>541</v>
      </c>
      <c r="O2069" s="90">
        <v>44620</v>
      </c>
      <c r="P2069" s="90">
        <v>44620</v>
      </c>
      <c r="Q2069" s="90">
        <v>44620</v>
      </c>
      <c r="R2069" s="89">
        <v>1309</v>
      </c>
      <c r="S2069" s="89">
        <v>3</v>
      </c>
      <c r="T2069" s="89" t="s">
        <v>19228</v>
      </c>
      <c r="U2069" s="89" t="s">
        <v>24638</v>
      </c>
      <c r="W2069" s="89" t="s">
        <v>633</v>
      </c>
      <c r="X2069" s="89" t="s">
        <v>328</v>
      </c>
      <c r="Y2069" s="88" t="s">
        <v>5289</v>
      </c>
    </row>
    <row r="2070" spans="1:25" x14ac:dyDescent="0.3">
      <c r="A2070" s="84" t="str">
        <f t="shared" si="32"/>
        <v>ryuranl</v>
      </c>
      <c r="B2070" s="88" t="s">
        <v>28898</v>
      </c>
      <c r="C2070" s="89" t="s">
        <v>28899</v>
      </c>
      <c r="D2070" s="89" t="s">
        <v>28900</v>
      </c>
      <c r="E2070" s="89" t="s">
        <v>5630</v>
      </c>
      <c r="F2070" s="88" t="s">
        <v>19171</v>
      </c>
      <c r="G2070" s="89" t="s">
        <v>19029</v>
      </c>
      <c r="H2070" s="89" t="s">
        <v>19172</v>
      </c>
      <c r="I2070" s="89" t="s">
        <v>19173</v>
      </c>
      <c r="J2070" s="88" t="s">
        <v>19174</v>
      </c>
      <c r="K2070" s="88" t="s">
        <v>19216</v>
      </c>
      <c r="L2070" s="88" t="s">
        <v>19237</v>
      </c>
      <c r="M2070" s="89" t="s">
        <v>19238</v>
      </c>
      <c r="N2070" s="89" t="s">
        <v>250</v>
      </c>
      <c r="O2070" s="90">
        <v>44686</v>
      </c>
      <c r="P2070" s="90">
        <v>44686</v>
      </c>
      <c r="Q2070" s="90">
        <v>44686</v>
      </c>
      <c r="R2070" s="89">
        <v>1243</v>
      </c>
      <c r="S2070" s="89">
        <v>3</v>
      </c>
      <c r="T2070" s="89" t="s">
        <v>19228</v>
      </c>
      <c r="U2070" s="89" t="s">
        <v>28901</v>
      </c>
      <c r="W2070" s="89" t="s">
        <v>28902</v>
      </c>
      <c r="X2070" s="89" t="s">
        <v>773</v>
      </c>
      <c r="Y2070" s="88" t="s">
        <v>10762</v>
      </c>
    </row>
    <row r="2071" spans="1:25" x14ac:dyDescent="0.3">
      <c r="A2071" s="84" t="str">
        <f t="shared" si="32"/>
        <v>gbaldre</v>
      </c>
      <c r="B2071" s="88" t="s">
        <v>23261</v>
      </c>
      <c r="C2071" s="89" t="s">
        <v>23262</v>
      </c>
      <c r="D2071" s="89" t="s">
        <v>23263</v>
      </c>
      <c r="E2071" s="89" t="s">
        <v>5630</v>
      </c>
      <c r="F2071" s="88" t="s">
        <v>19236</v>
      </c>
      <c r="G2071" s="89" t="s">
        <v>19032</v>
      </c>
      <c r="H2071" s="89" t="s">
        <v>19227</v>
      </c>
      <c r="I2071" s="89" t="s">
        <v>19173</v>
      </c>
      <c r="J2071" s="88" t="s">
        <v>19189</v>
      </c>
      <c r="K2071" s="88" t="s">
        <v>19374</v>
      </c>
      <c r="L2071" s="88" t="s">
        <v>19492</v>
      </c>
      <c r="M2071" s="89" t="s">
        <v>19493</v>
      </c>
      <c r="N2071" s="89" t="s">
        <v>268</v>
      </c>
      <c r="O2071" s="90">
        <v>44707</v>
      </c>
      <c r="P2071" s="90">
        <v>45001</v>
      </c>
      <c r="Q2071" s="90">
        <v>45001</v>
      </c>
      <c r="R2071" s="89">
        <v>928</v>
      </c>
      <c r="S2071" s="89">
        <v>2</v>
      </c>
      <c r="T2071" s="89" t="s">
        <v>19209</v>
      </c>
      <c r="U2071" s="89" t="s">
        <v>23264</v>
      </c>
      <c r="W2071" s="89" t="s">
        <v>15242</v>
      </c>
      <c r="X2071" s="89" t="s">
        <v>575</v>
      </c>
      <c r="Y2071" s="88" t="s">
        <v>15243</v>
      </c>
    </row>
    <row r="2072" spans="1:25" x14ac:dyDescent="0.3">
      <c r="A2072" s="84" t="str">
        <f t="shared" si="32"/>
        <v>ctillis</v>
      </c>
      <c r="B2072" s="88" t="s">
        <v>21613</v>
      </c>
      <c r="C2072" s="89" t="s">
        <v>21614</v>
      </c>
      <c r="D2072" s="89" t="s">
        <v>21615</v>
      </c>
      <c r="E2072" s="89" t="s">
        <v>19170</v>
      </c>
      <c r="F2072" s="88" t="s">
        <v>19236</v>
      </c>
      <c r="G2072" s="89" t="s">
        <v>19032</v>
      </c>
      <c r="H2072" s="89" t="s">
        <v>19227</v>
      </c>
      <c r="I2072" s="89" t="s">
        <v>19173</v>
      </c>
      <c r="J2072" s="88" t="s">
        <v>19174</v>
      </c>
      <c r="K2072" s="88" t="s">
        <v>19207</v>
      </c>
      <c r="L2072" s="88" t="s">
        <v>19208</v>
      </c>
      <c r="M2072" s="89" t="s">
        <v>10249</v>
      </c>
      <c r="N2072" s="89" t="s">
        <v>219</v>
      </c>
      <c r="O2072" s="90">
        <v>44924</v>
      </c>
      <c r="P2072" s="90">
        <v>44924</v>
      </c>
      <c r="Q2072" s="90">
        <v>44924</v>
      </c>
      <c r="R2072" s="89">
        <v>1005</v>
      </c>
      <c r="S2072" s="89">
        <v>2</v>
      </c>
      <c r="T2072" s="89" t="s">
        <v>19209</v>
      </c>
      <c r="U2072" s="89" t="s">
        <v>21616</v>
      </c>
      <c r="W2072" s="89" t="s">
        <v>21617</v>
      </c>
      <c r="X2072" s="89" t="s">
        <v>219</v>
      </c>
      <c r="Y2072" s="88" t="s">
        <v>21618</v>
      </c>
    </row>
    <row r="2073" spans="1:25" x14ac:dyDescent="0.3">
      <c r="A2073" s="84" t="str">
        <f t="shared" si="32"/>
        <v>mkelbel</v>
      </c>
      <c r="B2073" s="88" t="s">
        <v>26873</v>
      </c>
      <c r="C2073" s="89" t="s">
        <v>26874</v>
      </c>
      <c r="D2073" s="89" t="s">
        <v>26875</v>
      </c>
      <c r="E2073" s="89" t="s">
        <v>5630</v>
      </c>
      <c r="F2073" s="88" t="s">
        <v>19181</v>
      </c>
      <c r="G2073" s="89" t="s">
        <v>19030</v>
      </c>
      <c r="H2073" s="89" t="s">
        <v>19172</v>
      </c>
      <c r="I2073" s="89" t="s">
        <v>19173</v>
      </c>
      <c r="J2073" s="88" t="s">
        <v>19174</v>
      </c>
      <c r="K2073" s="88" t="s">
        <v>19216</v>
      </c>
      <c r="L2073" s="88" t="s">
        <v>19217</v>
      </c>
      <c r="M2073" s="89" t="s">
        <v>19218</v>
      </c>
      <c r="N2073" s="89" t="s">
        <v>453</v>
      </c>
      <c r="O2073" s="90">
        <v>44749</v>
      </c>
      <c r="P2073" s="90">
        <v>44749</v>
      </c>
      <c r="Q2073" s="90">
        <v>44749</v>
      </c>
      <c r="R2073" s="89">
        <v>1180</v>
      </c>
      <c r="S2073" s="89">
        <v>3</v>
      </c>
      <c r="T2073" s="89" t="s">
        <v>19228</v>
      </c>
      <c r="U2073" s="89" t="s">
        <v>26876</v>
      </c>
      <c r="W2073" s="89" t="s">
        <v>6835</v>
      </c>
      <c r="X2073" s="89" t="s">
        <v>453</v>
      </c>
      <c r="Y2073" s="88" t="s">
        <v>6836</v>
      </c>
    </row>
    <row r="2074" spans="1:25" x14ac:dyDescent="0.3">
      <c r="A2074" s="84" t="str">
        <f t="shared" si="32"/>
        <v>jknowle</v>
      </c>
      <c r="B2074" s="88" t="s">
        <v>24862</v>
      </c>
      <c r="C2074" s="89" t="s">
        <v>24863</v>
      </c>
      <c r="D2074" s="89" t="s">
        <v>24864</v>
      </c>
      <c r="E2074" s="89" t="s">
        <v>19170</v>
      </c>
      <c r="F2074" s="88" t="s">
        <v>20261</v>
      </c>
      <c r="G2074" s="89" t="s">
        <v>19039</v>
      </c>
      <c r="H2074" s="89" t="s">
        <v>19172</v>
      </c>
      <c r="I2074" s="89" t="s">
        <v>19173</v>
      </c>
      <c r="J2074" s="88" t="s">
        <v>19174</v>
      </c>
      <c r="K2074" s="88" t="s">
        <v>19579</v>
      </c>
      <c r="L2074" s="88" t="s">
        <v>19579</v>
      </c>
      <c r="M2074" s="89" t="s">
        <v>19580</v>
      </c>
      <c r="N2074" s="89" t="s">
        <v>1502</v>
      </c>
      <c r="O2074" s="90">
        <v>44784</v>
      </c>
      <c r="P2074" s="90">
        <v>44784</v>
      </c>
      <c r="Q2074" s="90">
        <v>44784</v>
      </c>
      <c r="R2074" s="89">
        <v>1145</v>
      </c>
      <c r="S2074" s="89">
        <v>3</v>
      </c>
      <c r="T2074" s="89" t="s">
        <v>19228</v>
      </c>
      <c r="U2074" s="89" t="s">
        <v>24865</v>
      </c>
      <c r="W2074" s="89" t="s">
        <v>24866</v>
      </c>
      <c r="X2074" s="89" t="s">
        <v>1502</v>
      </c>
      <c r="Y2074" s="88" t="s">
        <v>24867</v>
      </c>
    </row>
    <row r="2075" spans="1:25" x14ac:dyDescent="0.3">
      <c r="A2075" s="84" t="str">
        <f t="shared" si="32"/>
        <v>tsilcox</v>
      </c>
      <c r="B2075" s="88" t="s">
        <v>29852</v>
      </c>
      <c r="C2075" s="89" t="s">
        <v>29853</v>
      </c>
      <c r="D2075" s="89" t="s">
        <v>29854</v>
      </c>
      <c r="E2075" s="89" t="s">
        <v>19036</v>
      </c>
      <c r="F2075" s="88" t="s">
        <v>19480</v>
      </c>
      <c r="G2075" s="89" t="s">
        <v>19040</v>
      </c>
      <c r="H2075" s="89" t="s">
        <v>19172</v>
      </c>
      <c r="I2075" s="89" t="s">
        <v>19173</v>
      </c>
      <c r="J2075" s="88" t="s">
        <v>19189</v>
      </c>
      <c r="K2075" s="88" t="s">
        <v>19333</v>
      </c>
      <c r="L2075" s="88" t="s">
        <v>19467</v>
      </c>
      <c r="M2075" s="89" t="s">
        <v>9084</v>
      </c>
      <c r="N2075" s="89" t="s">
        <v>260</v>
      </c>
      <c r="O2075" s="90">
        <v>44784</v>
      </c>
      <c r="P2075" s="90">
        <v>44784</v>
      </c>
      <c r="Q2075" s="90">
        <v>44784</v>
      </c>
      <c r="R2075" s="89">
        <v>1145</v>
      </c>
      <c r="S2075" s="89">
        <v>3</v>
      </c>
      <c r="T2075" s="89" t="s">
        <v>19228</v>
      </c>
      <c r="U2075" s="89" t="s">
        <v>29855</v>
      </c>
      <c r="W2075" s="89" t="s">
        <v>29856</v>
      </c>
      <c r="X2075" s="89" t="s">
        <v>366</v>
      </c>
      <c r="Y2075" s="88" t="s">
        <v>29857</v>
      </c>
    </row>
    <row r="2076" spans="1:25" x14ac:dyDescent="0.3">
      <c r="A2076" s="84" t="str">
        <f t="shared" si="32"/>
        <v>rkretsc</v>
      </c>
      <c r="B2076" s="88" t="s">
        <v>28402</v>
      </c>
      <c r="C2076" s="89" t="s">
        <v>28403</v>
      </c>
      <c r="D2076" s="89" t="s">
        <v>28404</v>
      </c>
      <c r="E2076" s="89" t="s">
        <v>5630</v>
      </c>
      <c r="F2076" s="88" t="s">
        <v>20261</v>
      </c>
      <c r="G2076" s="89" t="s">
        <v>19039</v>
      </c>
      <c r="H2076" s="89" t="s">
        <v>19172</v>
      </c>
      <c r="I2076" s="89" t="s">
        <v>19173</v>
      </c>
      <c r="J2076" s="88" t="s">
        <v>19174</v>
      </c>
      <c r="K2076" s="88" t="s">
        <v>19579</v>
      </c>
      <c r="L2076" s="88" t="s">
        <v>20626</v>
      </c>
      <c r="M2076" s="89" t="s">
        <v>7630</v>
      </c>
      <c r="N2076" s="89" t="s">
        <v>250</v>
      </c>
      <c r="O2076" s="90">
        <v>44819</v>
      </c>
      <c r="P2076" s="90">
        <v>44819</v>
      </c>
      <c r="Q2076" s="90">
        <v>44819</v>
      </c>
      <c r="R2076" s="89">
        <v>1110</v>
      </c>
      <c r="S2076" s="89">
        <v>3</v>
      </c>
      <c r="T2076" s="89" t="s">
        <v>19228</v>
      </c>
      <c r="U2076" s="89" t="s">
        <v>28405</v>
      </c>
      <c r="W2076" s="89" t="s">
        <v>4045</v>
      </c>
      <c r="X2076" s="89" t="s">
        <v>250</v>
      </c>
      <c r="Y2076" s="88" t="s">
        <v>7631</v>
      </c>
    </row>
    <row r="2077" spans="1:25" x14ac:dyDescent="0.3">
      <c r="A2077" s="84" t="str">
        <f t="shared" si="32"/>
        <v>cisle</v>
      </c>
      <c r="B2077" s="88" t="s">
        <v>21225</v>
      </c>
      <c r="C2077" s="89" t="s">
        <v>21226</v>
      </c>
      <c r="D2077" s="89" t="s">
        <v>21227</v>
      </c>
      <c r="E2077" s="89" t="s">
        <v>19170</v>
      </c>
      <c r="F2077" s="88" t="s">
        <v>19181</v>
      </c>
      <c r="G2077" s="89" t="s">
        <v>19030</v>
      </c>
      <c r="H2077" s="89" t="s">
        <v>19172</v>
      </c>
      <c r="I2077" s="89" t="s">
        <v>19173</v>
      </c>
      <c r="J2077" s="88" t="s">
        <v>19174</v>
      </c>
      <c r="K2077" s="88" t="s">
        <v>20070</v>
      </c>
      <c r="L2077" s="88" t="s">
        <v>20694</v>
      </c>
      <c r="M2077" s="89" t="s">
        <v>20072</v>
      </c>
      <c r="N2077" s="89" t="s">
        <v>955</v>
      </c>
      <c r="O2077" s="90">
        <v>44931</v>
      </c>
      <c r="P2077" s="90">
        <v>44931</v>
      </c>
      <c r="Q2077" s="90">
        <v>44931</v>
      </c>
      <c r="R2077" s="89">
        <v>998</v>
      </c>
      <c r="S2077" s="89">
        <v>2</v>
      </c>
      <c r="T2077" s="89" t="s">
        <v>19209</v>
      </c>
      <c r="U2077" s="89" t="s">
        <v>21228</v>
      </c>
      <c r="W2077" s="89" t="s">
        <v>21229</v>
      </c>
      <c r="X2077" s="89" t="s">
        <v>955</v>
      </c>
      <c r="Y2077" s="88" t="s">
        <v>21230</v>
      </c>
    </row>
    <row r="2078" spans="1:25" x14ac:dyDescent="0.3">
      <c r="A2078" s="84" t="str">
        <f t="shared" si="32"/>
        <v>jgehrt</v>
      </c>
      <c r="B2078" s="88" t="s">
        <v>24555</v>
      </c>
      <c r="C2078" s="89" t="s">
        <v>24556</v>
      </c>
      <c r="D2078" s="89" t="s">
        <v>24557</v>
      </c>
      <c r="E2078" s="89" t="s">
        <v>19170</v>
      </c>
      <c r="F2078" s="88" t="s">
        <v>19181</v>
      </c>
      <c r="G2078" s="89" t="s">
        <v>19030</v>
      </c>
      <c r="H2078" s="89" t="s">
        <v>19172</v>
      </c>
      <c r="I2078" s="89" t="s">
        <v>19173</v>
      </c>
      <c r="J2078" s="88" t="s">
        <v>19174</v>
      </c>
      <c r="K2078" s="88" t="s">
        <v>19802</v>
      </c>
      <c r="L2078" s="88" t="s">
        <v>19803</v>
      </c>
      <c r="M2078" s="89" t="s">
        <v>19804</v>
      </c>
      <c r="N2078" s="89" t="s">
        <v>549</v>
      </c>
      <c r="O2078" s="90">
        <v>44924</v>
      </c>
      <c r="P2078" s="90">
        <v>44924</v>
      </c>
      <c r="Q2078" s="90">
        <v>44924</v>
      </c>
      <c r="R2078" s="89">
        <v>1005</v>
      </c>
      <c r="S2078" s="89">
        <v>2</v>
      </c>
      <c r="T2078" s="89" t="s">
        <v>19209</v>
      </c>
      <c r="U2078" s="89" t="s">
        <v>24558</v>
      </c>
      <c r="V2078" s="89" t="s">
        <v>24559</v>
      </c>
      <c r="W2078" s="89" t="s">
        <v>17690</v>
      </c>
      <c r="X2078" s="89" t="s">
        <v>549</v>
      </c>
      <c r="Y2078" s="88" t="s">
        <v>24560</v>
      </c>
    </row>
    <row r="2079" spans="1:25" x14ac:dyDescent="0.3">
      <c r="A2079" s="84" t="str">
        <f t="shared" si="32"/>
        <v>ajacque</v>
      </c>
      <c r="B2079" s="88" t="s">
        <v>19766</v>
      </c>
      <c r="C2079" s="89" t="s">
        <v>19767</v>
      </c>
      <c r="D2079" s="89" t="s">
        <v>19768</v>
      </c>
      <c r="E2079" s="89" t="s">
        <v>19170</v>
      </c>
      <c r="F2079" s="88" t="s">
        <v>19236</v>
      </c>
      <c r="G2079" s="89" t="s">
        <v>19032</v>
      </c>
      <c r="H2079" s="89" t="s">
        <v>19227</v>
      </c>
      <c r="I2079" s="89" t="s">
        <v>19173</v>
      </c>
      <c r="J2079" s="88" t="s">
        <v>19189</v>
      </c>
      <c r="K2079" s="88" t="s">
        <v>19273</v>
      </c>
      <c r="L2079" s="88" t="s">
        <v>19274</v>
      </c>
      <c r="M2079" s="89" t="s">
        <v>7733</v>
      </c>
      <c r="N2079" s="89" t="s">
        <v>328</v>
      </c>
      <c r="O2079" s="90">
        <v>44924</v>
      </c>
      <c r="P2079" s="90">
        <v>44924</v>
      </c>
      <c r="Q2079" s="90">
        <v>44924</v>
      </c>
      <c r="R2079" s="89">
        <v>1005</v>
      </c>
      <c r="S2079" s="89">
        <v>2</v>
      </c>
      <c r="T2079" s="89" t="s">
        <v>19209</v>
      </c>
      <c r="U2079" s="89" t="s">
        <v>19769</v>
      </c>
      <c r="W2079" s="89" t="s">
        <v>19770</v>
      </c>
      <c r="X2079" s="89" t="s">
        <v>375</v>
      </c>
      <c r="Y2079" s="88" t="s">
        <v>19771</v>
      </c>
    </row>
    <row r="2080" spans="1:25" x14ac:dyDescent="0.3">
      <c r="A2080" s="84" t="str">
        <f t="shared" si="32"/>
        <v>bteter</v>
      </c>
      <c r="B2080" s="88" t="s">
        <v>20838</v>
      </c>
      <c r="C2080" s="89" t="s">
        <v>20839</v>
      </c>
      <c r="D2080" s="89" t="s">
        <v>20840</v>
      </c>
      <c r="E2080" s="89" t="s">
        <v>19170</v>
      </c>
      <c r="F2080" s="88" t="s">
        <v>19181</v>
      </c>
      <c r="G2080" s="89" t="s">
        <v>19030</v>
      </c>
      <c r="H2080" s="89" t="s">
        <v>19172</v>
      </c>
      <c r="I2080" s="89" t="s">
        <v>19173</v>
      </c>
      <c r="J2080" s="88" t="s">
        <v>19189</v>
      </c>
      <c r="K2080" s="88" t="s">
        <v>19294</v>
      </c>
      <c r="L2080" s="88" t="s">
        <v>19295</v>
      </c>
      <c r="M2080" s="89" t="s">
        <v>19296</v>
      </c>
      <c r="N2080" s="89" t="s">
        <v>541</v>
      </c>
      <c r="O2080" s="90">
        <v>44938</v>
      </c>
      <c r="P2080" s="90">
        <v>44938</v>
      </c>
      <c r="Q2080" s="90">
        <v>44938</v>
      </c>
      <c r="R2080" s="89">
        <v>991</v>
      </c>
      <c r="S2080" s="89">
        <v>2</v>
      </c>
      <c r="T2080" s="89" t="s">
        <v>19209</v>
      </c>
      <c r="U2080" s="89" t="s">
        <v>20841</v>
      </c>
      <c r="W2080" s="89" t="s">
        <v>20842</v>
      </c>
      <c r="X2080" s="89" t="s">
        <v>541</v>
      </c>
      <c r="Y2080" s="88" t="s">
        <v>20843</v>
      </c>
    </row>
    <row r="2081" spans="1:25" x14ac:dyDescent="0.3">
      <c r="A2081" s="84" t="str">
        <f t="shared" si="32"/>
        <v>ljohns1</v>
      </c>
      <c r="B2081" s="88" t="s">
        <v>26246</v>
      </c>
      <c r="C2081" s="89" t="s">
        <v>26247</v>
      </c>
      <c r="D2081" s="89" t="s">
        <v>26248</v>
      </c>
      <c r="E2081" s="89" t="s">
        <v>19170</v>
      </c>
      <c r="F2081" s="88" t="s">
        <v>19181</v>
      </c>
      <c r="G2081" s="89" t="s">
        <v>19030</v>
      </c>
      <c r="H2081" s="89" t="s">
        <v>19172</v>
      </c>
      <c r="I2081" s="89" t="s">
        <v>19173</v>
      </c>
      <c r="J2081" s="88" t="s">
        <v>19174</v>
      </c>
      <c r="K2081" s="88" t="s">
        <v>19716</v>
      </c>
      <c r="L2081" s="88" t="s">
        <v>19717</v>
      </c>
      <c r="M2081" s="89" t="s">
        <v>5847</v>
      </c>
      <c r="N2081" s="89" t="s">
        <v>279</v>
      </c>
      <c r="O2081" s="90">
        <v>44980</v>
      </c>
      <c r="P2081" s="90">
        <v>44980</v>
      </c>
      <c r="Q2081" s="90">
        <v>44980</v>
      </c>
      <c r="R2081" s="89">
        <v>949</v>
      </c>
      <c r="S2081" s="89">
        <v>2</v>
      </c>
      <c r="T2081" s="89" t="s">
        <v>19209</v>
      </c>
      <c r="U2081" s="89" t="s">
        <v>26249</v>
      </c>
      <c r="V2081" s="89" t="s">
        <v>26250</v>
      </c>
      <c r="W2081" s="89" t="s">
        <v>1032</v>
      </c>
      <c r="X2081" s="89" t="s">
        <v>279</v>
      </c>
      <c r="Y2081" s="88" t="s">
        <v>10892</v>
      </c>
    </row>
    <row r="2082" spans="1:25" x14ac:dyDescent="0.3">
      <c r="A2082" s="84" t="str">
        <f t="shared" si="32"/>
        <v>rlamont</v>
      </c>
      <c r="B2082" s="88" t="s">
        <v>28415</v>
      </c>
      <c r="C2082" s="89" t="s">
        <v>28416</v>
      </c>
      <c r="D2082" s="89" t="s">
        <v>28417</v>
      </c>
      <c r="E2082" s="89" t="s">
        <v>19036</v>
      </c>
      <c r="F2082" s="88" t="s">
        <v>19171</v>
      </c>
      <c r="G2082" s="89" t="s">
        <v>19029</v>
      </c>
      <c r="H2082" s="89" t="s">
        <v>19172</v>
      </c>
      <c r="I2082" s="89" t="s">
        <v>19173</v>
      </c>
      <c r="J2082" s="88" t="s">
        <v>19189</v>
      </c>
      <c r="K2082" s="88" t="s">
        <v>19190</v>
      </c>
      <c r="L2082" s="88" t="s">
        <v>19252</v>
      </c>
      <c r="M2082" s="89" t="s">
        <v>10322</v>
      </c>
      <c r="N2082" s="89" t="s">
        <v>297</v>
      </c>
      <c r="O2082" s="90">
        <v>45008</v>
      </c>
      <c r="P2082" s="90">
        <v>45008</v>
      </c>
      <c r="Q2082" s="90">
        <v>45008</v>
      </c>
      <c r="R2082" s="89">
        <v>921</v>
      </c>
      <c r="S2082" s="89">
        <v>2</v>
      </c>
      <c r="T2082" s="89" t="s">
        <v>19209</v>
      </c>
      <c r="U2082" s="89" t="s">
        <v>28418</v>
      </c>
      <c r="W2082" s="89" t="s">
        <v>678</v>
      </c>
      <c r="X2082" s="89" t="s">
        <v>297</v>
      </c>
      <c r="Y2082" s="88" t="s">
        <v>28419</v>
      </c>
    </row>
    <row r="2083" spans="1:25" x14ac:dyDescent="0.3">
      <c r="A2083" s="84" t="str">
        <f t="shared" si="32"/>
        <v>dkumach</v>
      </c>
      <c r="B2083" s="88" t="s">
        <v>22098</v>
      </c>
      <c r="C2083" s="89" t="s">
        <v>22099</v>
      </c>
      <c r="D2083" s="89" t="s">
        <v>22100</v>
      </c>
      <c r="E2083" s="89" t="s">
        <v>5630</v>
      </c>
      <c r="F2083" s="88" t="s">
        <v>19171</v>
      </c>
      <c r="G2083" s="89" t="s">
        <v>19029</v>
      </c>
      <c r="H2083" s="89" t="s">
        <v>19172</v>
      </c>
      <c r="I2083" s="89" t="s">
        <v>19173</v>
      </c>
      <c r="J2083" s="88" t="s">
        <v>19189</v>
      </c>
      <c r="K2083" s="88" t="s">
        <v>19415</v>
      </c>
      <c r="L2083" s="88" t="s">
        <v>6684</v>
      </c>
      <c r="M2083" s="89" t="s">
        <v>19416</v>
      </c>
      <c r="N2083" s="89" t="s">
        <v>318</v>
      </c>
      <c r="O2083" s="90">
        <v>45116</v>
      </c>
      <c r="P2083" s="90">
        <v>45116</v>
      </c>
      <c r="Q2083" s="90">
        <v>45116</v>
      </c>
      <c r="R2083" s="89">
        <v>813</v>
      </c>
      <c r="S2083" s="89">
        <v>2</v>
      </c>
      <c r="T2083" s="89" t="s">
        <v>19209</v>
      </c>
      <c r="U2083" s="89" t="s">
        <v>22101</v>
      </c>
      <c r="W2083" s="89" t="s">
        <v>14524</v>
      </c>
      <c r="X2083" s="89" t="s">
        <v>318</v>
      </c>
      <c r="Y2083" s="88" t="s">
        <v>14955</v>
      </c>
    </row>
    <row r="2084" spans="1:25" x14ac:dyDescent="0.3">
      <c r="A2084" s="84" t="str">
        <f t="shared" si="32"/>
        <v>sbirdwe</v>
      </c>
      <c r="B2084" s="88" t="s">
        <v>28925</v>
      </c>
      <c r="C2084" s="89" t="s">
        <v>28926</v>
      </c>
      <c r="D2084" s="89" t="s">
        <v>28927</v>
      </c>
      <c r="E2084" s="89" t="s">
        <v>19170</v>
      </c>
      <c r="F2084" s="88" t="s">
        <v>19171</v>
      </c>
      <c r="G2084" s="89" t="s">
        <v>19029</v>
      </c>
      <c r="H2084" s="89" t="s">
        <v>19172</v>
      </c>
      <c r="I2084" s="89" t="s">
        <v>19173</v>
      </c>
      <c r="J2084" s="88" t="s">
        <v>19174</v>
      </c>
      <c r="K2084" s="88" t="s">
        <v>19216</v>
      </c>
      <c r="L2084" s="88" t="s">
        <v>19237</v>
      </c>
      <c r="M2084" s="89" t="s">
        <v>19238</v>
      </c>
      <c r="N2084" s="89" t="s">
        <v>250</v>
      </c>
      <c r="O2084" s="90">
        <v>45130</v>
      </c>
      <c r="P2084" s="90">
        <v>45130</v>
      </c>
      <c r="Q2084" s="90">
        <v>45130</v>
      </c>
      <c r="R2084" s="89">
        <v>799</v>
      </c>
      <c r="S2084" s="89">
        <v>2</v>
      </c>
      <c r="T2084" s="89" t="s">
        <v>19209</v>
      </c>
      <c r="U2084" s="89" t="s">
        <v>28928</v>
      </c>
      <c r="W2084" s="89" t="s">
        <v>28929</v>
      </c>
      <c r="X2084" s="89" t="s">
        <v>250</v>
      </c>
      <c r="Y2084" s="88" t="s">
        <v>28930</v>
      </c>
    </row>
    <row r="2085" spans="1:25" x14ac:dyDescent="0.3">
      <c r="A2085" s="84" t="str">
        <f t="shared" si="32"/>
        <v>mdavila</v>
      </c>
      <c r="B2085" s="88" t="s">
        <v>26595</v>
      </c>
      <c r="C2085" s="89" t="s">
        <v>26596</v>
      </c>
      <c r="D2085" s="89" t="s">
        <v>26597</v>
      </c>
      <c r="E2085" s="89" t="s">
        <v>19170</v>
      </c>
      <c r="F2085" s="88" t="s">
        <v>19181</v>
      </c>
      <c r="G2085" s="89" t="s">
        <v>19030</v>
      </c>
      <c r="H2085" s="89" t="s">
        <v>19172</v>
      </c>
      <c r="I2085" s="89" t="s">
        <v>19173</v>
      </c>
      <c r="J2085" s="88" t="s">
        <v>19174</v>
      </c>
      <c r="K2085" s="88" t="s">
        <v>19216</v>
      </c>
      <c r="L2085" s="88" t="s">
        <v>19237</v>
      </c>
      <c r="M2085" s="89" t="s">
        <v>19238</v>
      </c>
      <c r="N2085" s="89" t="s">
        <v>250</v>
      </c>
      <c r="O2085" s="90">
        <v>45144</v>
      </c>
      <c r="P2085" s="90">
        <v>45144</v>
      </c>
      <c r="Q2085" s="90">
        <v>45144</v>
      </c>
      <c r="R2085" s="89">
        <v>785</v>
      </c>
      <c r="S2085" s="89">
        <v>2</v>
      </c>
      <c r="T2085" s="89" t="s">
        <v>19209</v>
      </c>
      <c r="U2085" s="89" t="s">
        <v>26598</v>
      </c>
      <c r="W2085" s="89" t="s">
        <v>26599</v>
      </c>
      <c r="X2085" s="89" t="s">
        <v>250</v>
      </c>
      <c r="Y2085" s="88" t="s">
        <v>26600</v>
      </c>
    </row>
    <row r="2086" spans="1:25" x14ac:dyDescent="0.3">
      <c r="A2086" s="84" t="str">
        <f t="shared" si="32"/>
        <v>prosen</v>
      </c>
      <c r="B2086" s="88" t="s">
        <v>27923</v>
      </c>
      <c r="C2086" s="89" t="s">
        <v>27924</v>
      </c>
      <c r="D2086" s="89" t="s">
        <v>27925</v>
      </c>
      <c r="E2086" s="89" t="s">
        <v>5630</v>
      </c>
      <c r="F2086" s="88" t="s">
        <v>19181</v>
      </c>
      <c r="G2086" s="89" t="s">
        <v>19030</v>
      </c>
      <c r="H2086" s="89" t="s">
        <v>19172</v>
      </c>
      <c r="I2086" s="89" t="s">
        <v>19173</v>
      </c>
      <c r="J2086" s="88" t="s">
        <v>19189</v>
      </c>
      <c r="K2086" s="88" t="s">
        <v>19190</v>
      </c>
      <c r="L2086" s="88" t="s">
        <v>19252</v>
      </c>
      <c r="M2086" s="89" t="s">
        <v>10322</v>
      </c>
      <c r="N2086" s="89" t="s">
        <v>297</v>
      </c>
      <c r="O2086" s="90">
        <v>45137</v>
      </c>
      <c r="P2086" s="90">
        <v>45137</v>
      </c>
      <c r="Q2086" s="90">
        <v>45137</v>
      </c>
      <c r="R2086" s="89">
        <v>792</v>
      </c>
      <c r="S2086" s="89">
        <v>2</v>
      </c>
      <c r="T2086" s="89" t="s">
        <v>19209</v>
      </c>
      <c r="U2086" s="89" t="s">
        <v>27926</v>
      </c>
      <c r="W2086" s="89" t="s">
        <v>27927</v>
      </c>
      <c r="X2086" s="89" t="s">
        <v>297</v>
      </c>
      <c r="Y2086" s="88" t="s">
        <v>8589</v>
      </c>
    </row>
    <row r="2087" spans="1:25" x14ac:dyDescent="0.3">
      <c r="A2087" s="84" t="str">
        <f t="shared" si="32"/>
        <v>aanacle</v>
      </c>
      <c r="B2087" s="88" t="s">
        <v>19263</v>
      </c>
      <c r="C2087" s="89" t="s">
        <v>19264</v>
      </c>
      <c r="D2087" s="89" t="s">
        <v>19265</v>
      </c>
      <c r="E2087" s="89" t="s">
        <v>19170</v>
      </c>
      <c r="F2087" s="88" t="s">
        <v>19181</v>
      </c>
      <c r="G2087" s="89" t="s">
        <v>19030</v>
      </c>
      <c r="H2087" s="89" t="s">
        <v>19172</v>
      </c>
      <c r="I2087" s="89" t="s">
        <v>19173</v>
      </c>
      <c r="J2087" s="88" t="s">
        <v>19189</v>
      </c>
      <c r="K2087" s="88" t="s">
        <v>19190</v>
      </c>
      <c r="L2087" s="88" t="s">
        <v>19252</v>
      </c>
      <c r="M2087" s="89" t="s">
        <v>10322</v>
      </c>
      <c r="N2087" s="89" t="s">
        <v>297</v>
      </c>
      <c r="O2087" s="90">
        <v>45144</v>
      </c>
      <c r="P2087" s="90">
        <v>45144</v>
      </c>
      <c r="Q2087" s="90">
        <v>45144</v>
      </c>
      <c r="R2087" s="89">
        <v>785</v>
      </c>
      <c r="S2087" s="89">
        <v>2</v>
      </c>
      <c r="T2087" s="89" t="s">
        <v>19209</v>
      </c>
      <c r="U2087" s="89" t="s">
        <v>19266</v>
      </c>
      <c r="V2087" s="89" t="s">
        <v>19267</v>
      </c>
      <c r="W2087" s="89" t="s">
        <v>1185</v>
      </c>
      <c r="X2087" s="89" t="s">
        <v>297</v>
      </c>
      <c r="Y2087" s="88" t="s">
        <v>19268</v>
      </c>
    </row>
    <row r="2088" spans="1:25" x14ac:dyDescent="0.3">
      <c r="A2088" s="84" t="str">
        <f t="shared" si="32"/>
        <v>jbrown0</v>
      </c>
      <c r="B2088" s="88" t="s">
        <v>24168</v>
      </c>
      <c r="C2088" s="89" t="s">
        <v>24169</v>
      </c>
      <c r="D2088" s="89" t="s">
        <v>24170</v>
      </c>
      <c r="E2088" s="89" t="s">
        <v>5630</v>
      </c>
      <c r="F2088" s="88" t="s">
        <v>19171</v>
      </c>
      <c r="G2088" s="89" t="s">
        <v>19029</v>
      </c>
      <c r="H2088" s="89" t="s">
        <v>19172</v>
      </c>
      <c r="I2088" s="89" t="s">
        <v>19173</v>
      </c>
      <c r="J2088" s="88" t="s">
        <v>19189</v>
      </c>
      <c r="K2088" s="88" t="s">
        <v>19273</v>
      </c>
      <c r="L2088" s="88" t="s">
        <v>19274</v>
      </c>
      <c r="M2088" s="89" t="s">
        <v>7733</v>
      </c>
      <c r="N2088" s="89" t="s">
        <v>328</v>
      </c>
      <c r="O2088" s="90">
        <v>45144</v>
      </c>
      <c r="P2088" s="90">
        <v>45144</v>
      </c>
      <c r="Q2088" s="90">
        <v>45144</v>
      </c>
      <c r="R2088" s="89">
        <v>785</v>
      </c>
      <c r="S2088" s="89">
        <v>2</v>
      </c>
      <c r="T2088" s="89" t="s">
        <v>19209</v>
      </c>
      <c r="U2088" s="89" t="s">
        <v>24171</v>
      </c>
      <c r="W2088" s="89" t="s">
        <v>5015</v>
      </c>
      <c r="X2088" s="89" t="s">
        <v>328</v>
      </c>
      <c r="Y2088" s="88" t="s">
        <v>18469</v>
      </c>
    </row>
    <row r="2089" spans="1:25" x14ac:dyDescent="0.3">
      <c r="A2089" s="84" t="str">
        <f t="shared" si="32"/>
        <v>rpadill</v>
      </c>
      <c r="B2089" s="88" t="s">
        <v>28577</v>
      </c>
      <c r="C2089" s="89" t="s">
        <v>28578</v>
      </c>
      <c r="D2089" s="89" t="s">
        <v>28579</v>
      </c>
      <c r="E2089" s="89" t="s">
        <v>5630</v>
      </c>
      <c r="F2089" s="88" t="s">
        <v>19215</v>
      </c>
      <c r="G2089" s="89" t="s">
        <v>19033</v>
      </c>
      <c r="H2089" s="89" t="s">
        <v>19172</v>
      </c>
      <c r="I2089" s="89" t="s">
        <v>19173</v>
      </c>
      <c r="J2089" s="88" t="s">
        <v>19174</v>
      </c>
      <c r="K2089" s="88" t="s">
        <v>19258</v>
      </c>
      <c r="L2089" s="88" t="s">
        <v>19259</v>
      </c>
      <c r="M2089" s="89" t="s">
        <v>19260</v>
      </c>
      <c r="N2089" s="89" t="s">
        <v>279</v>
      </c>
      <c r="O2089" s="90">
        <v>45158</v>
      </c>
      <c r="P2089" s="90">
        <v>45158</v>
      </c>
      <c r="Q2089" s="90">
        <v>45158</v>
      </c>
      <c r="R2089" s="89">
        <v>771</v>
      </c>
      <c r="S2089" s="89">
        <v>2</v>
      </c>
      <c r="T2089" s="89" t="s">
        <v>19209</v>
      </c>
      <c r="U2089" s="89" t="s">
        <v>28580</v>
      </c>
      <c r="W2089" s="89" t="s">
        <v>5390</v>
      </c>
      <c r="X2089" s="89" t="s">
        <v>279</v>
      </c>
      <c r="Y2089" s="88" t="s">
        <v>28581</v>
      </c>
    </row>
    <row r="2090" spans="1:25" x14ac:dyDescent="0.3">
      <c r="A2090" s="84" t="str">
        <f t="shared" si="32"/>
        <v>rslavin</v>
      </c>
      <c r="B2090" s="88" t="s">
        <v>28754</v>
      </c>
      <c r="C2090" s="89" t="s">
        <v>28755</v>
      </c>
      <c r="D2090" s="89" t="s">
        <v>28756</v>
      </c>
      <c r="E2090" s="89" t="s">
        <v>5630</v>
      </c>
      <c r="F2090" s="88" t="s">
        <v>19171</v>
      </c>
      <c r="G2090" s="89" t="s">
        <v>19029</v>
      </c>
      <c r="H2090" s="89" t="s">
        <v>19172</v>
      </c>
      <c r="I2090" s="89" t="s">
        <v>19173</v>
      </c>
      <c r="J2090" s="88" t="s">
        <v>19189</v>
      </c>
      <c r="K2090" s="88" t="s">
        <v>19345</v>
      </c>
      <c r="L2090" s="88" t="s">
        <v>19837</v>
      </c>
      <c r="M2090" s="89" t="s">
        <v>6275</v>
      </c>
      <c r="N2090" s="89" t="s">
        <v>318</v>
      </c>
      <c r="O2090" s="90">
        <v>45179</v>
      </c>
      <c r="P2090" s="90">
        <v>45179</v>
      </c>
      <c r="Q2090" s="90">
        <v>45179</v>
      </c>
      <c r="R2090" s="89">
        <v>750</v>
      </c>
      <c r="S2090" s="89">
        <v>2</v>
      </c>
      <c r="T2090" s="89" t="s">
        <v>19209</v>
      </c>
      <c r="U2090" s="89" t="s">
        <v>28757</v>
      </c>
      <c r="W2090" s="89" t="s">
        <v>4560</v>
      </c>
      <c r="X2090" s="89" t="s">
        <v>318</v>
      </c>
      <c r="Y2090" s="88" t="s">
        <v>6961</v>
      </c>
    </row>
    <row r="2091" spans="1:25" x14ac:dyDescent="0.3">
      <c r="A2091" s="84" t="str">
        <f t="shared" si="32"/>
        <v>hirizar</v>
      </c>
      <c r="B2091" s="88" t="s">
        <v>23694</v>
      </c>
      <c r="C2091" s="89" t="s">
        <v>23695</v>
      </c>
      <c r="D2091" s="89" t="s">
        <v>23696</v>
      </c>
      <c r="E2091" s="89" t="s">
        <v>19036</v>
      </c>
      <c r="F2091" s="88" t="s">
        <v>20261</v>
      </c>
      <c r="G2091" s="89" t="s">
        <v>19039</v>
      </c>
      <c r="H2091" s="89" t="s">
        <v>19172</v>
      </c>
      <c r="I2091" s="89" t="s">
        <v>19173</v>
      </c>
      <c r="J2091" s="88" t="s">
        <v>19189</v>
      </c>
      <c r="K2091" s="88" t="s">
        <v>20742</v>
      </c>
      <c r="L2091" s="88" t="s">
        <v>20743</v>
      </c>
      <c r="M2091" s="89" t="s">
        <v>20744</v>
      </c>
      <c r="N2091" s="89" t="s">
        <v>719</v>
      </c>
      <c r="O2091" s="90">
        <v>45172</v>
      </c>
      <c r="P2091" s="90">
        <v>45172</v>
      </c>
      <c r="Q2091" s="90">
        <v>45172</v>
      </c>
      <c r="R2091" s="89">
        <v>757</v>
      </c>
      <c r="S2091" s="89">
        <v>2</v>
      </c>
      <c r="T2091" s="89" t="s">
        <v>19209</v>
      </c>
      <c r="U2091" s="89" t="s">
        <v>23697</v>
      </c>
      <c r="W2091" s="89" t="s">
        <v>23698</v>
      </c>
      <c r="X2091" s="89" t="s">
        <v>719</v>
      </c>
      <c r="Y2091" s="88" t="s">
        <v>23699</v>
      </c>
    </row>
    <row r="2092" spans="1:25" x14ac:dyDescent="0.3">
      <c r="A2092" s="84" t="str">
        <f t="shared" si="32"/>
        <v>mtimmon</v>
      </c>
      <c r="B2092" s="88" t="s">
        <v>27306</v>
      </c>
      <c r="C2092" s="89" t="s">
        <v>27307</v>
      </c>
      <c r="D2092" s="89" t="s">
        <v>27308</v>
      </c>
      <c r="E2092" s="89" t="s">
        <v>19036</v>
      </c>
      <c r="F2092" s="88" t="s">
        <v>19236</v>
      </c>
      <c r="G2092" s="89" t="s">
        <v>19032</v>
      </c>
      <c r="H2092" s="89" t="s">
        <v>19227</v>
      </c>
      <c r="I2092" s="89" t="s">
        <v>19173</v>
      </c>
      <c r="J2092" s="88" t="s">
        <v>19174</v>
      </c>
      <c r="K2092" s="88" t="s">
        <v>19522</v>
      </c>
      <c r="L2092" s="88" t="s">
        <v>19523</v>
      </c>
      <c r="M2092" s="89" t="s">
        <v>7156</v>
      </c>
      <c r="N2092" s="89" t="s">
        <v>773</v>
      </c>
      <c r="O2092" s="90">
        <v>45186</v>
      </c>
      <c r="P2092" s="90">
        <v>45186</v>
      </c>
      <c r="Q2092" s="90">
        <v>45186</v>
      </c>
      <c r="R2092" s="89">
        <v>743</v>
      </c>
      <c r="S2092" s="89">
        <v>2</v>
      </c>
      <c r="T2092" s="89" t="s">
        <v>19209</v>
      </c>
      <c r="U2092" s="89" t="s">
        <v>27309</v>
      </c>
      <c r="W2092" s="89" t="s">
        <v>14891</v>
      </c>
      <c r="X2092" s="89" t="s">
        <v>773</v>
      </c>
      <c r="Y2092" s="88" t="s">
        <v>17142</v>
      </c>
    </row>
    <row r="2093" spans="1:25" x14ac:dyDescent="0.3">
      <c r="A2093" s="84" t="str">
        <f t="shared" si="32"/>
        <v>mkroege</v>
      </c>
      <c r="B2093" s="88" t="s">
        <v>26894</v>
      </c>
      <c r="C2093" s="89" t="s">
        <v>26895</v>
      </c>
      <c r="D2093" s="89" t="s">
        <v>26896</v>
      </c>
      <c r="E2093" s="89" t="s">
        <v>5630</v>
      </c>
      <c r="F2093" s="88" t="s">
        <v>19171</v>
      </c>
      <c r="G2093" s="89" t="s">
        <v>19029</v>
      </c>
      <c r="H2093" s="89" t="s">
        <v>19172</v>
      </c>
      <c r="I2093" s="89" t="s">
        <v>19173</v>
      </c>
      <c r="J2093" s="88" t="s">
        <v>19174</v>
      </c>
      <c r="K2093" s="88" t="s">
        <v>19301</v>
      </c>
      <c r="L2093" s="88" t="s">
        <v>19302</v>
      </c>
      <c r="M2093" s="89" t="s">
        <v>19303</v>
      </c>
      <c r="N2093" s="89" t="s">
        <v>3134</v>
      </c>
      <c r="O2093" s="90">
        <v>45193</v>
      </c>
      <c r="P2093" s="90">
        <v>45193</v>
      </c>
      <c r="Q2093" s="90">
        <v>45193</v>
      </c>
      <c r="R2093" s="89">
        <v>736</v>
      </c>
      <c r="S2093" s="89">
        <v>2</v>
      </c>
      <c r="T2093" s="89" t="s">
        <v>19209</v>
      </c>
      <c r="U2093" s="89" t="s">
        <v>5892</v>
      </c>
      <c r="W2093" s="89" t="s">
        <v>4429</v>
      </c>
      <c r="X2093" s="89" t="s">
        <v>3134</v>
      </c>
      <c r="Y2093" s="88" t="s">
        <v>5894</v>
      </c>
    </row>
    <row r="2094" spans="1:25" x14ac:dyDescent="0.3">
      <c r="A2094" s="84" t="str">
        <f t="shared" si="32"/>
        <v>despina</v>
      </c>
      <c r="B2094" s="88" t="s">
        <v>21878</v>
      </c>
      <c r="C2094" s="89" t="s">
        <v>21879</v>
      </c>
      <c r="D2094" s="89" t="s">
        <v>21880</v>
      </c>
      <c r="E2094" s="89" t="s">
        <v>19170</v>
      </c>
      <c r="F2094" s="88" t="s">
        <v>19181</v>
      </c>
      <c r="G2094" s="89" t="s">
        <v>19030</v>
      </c>
      <c r="H2094" s="89" t="s">
        <v>19172</v>
      </c>
      <c r="I2094" s="89" t="s">
        <v>19173</v>
      </c>
      <c r="J2094" s="88" t="s">
        <v>19174</v>
      </c>
      <c r="K2094" s="88" t="s">
        <v>19258</v>
      </c>
      <c r="L2094" s="88" t="s">
        <v>19259</v>
      </c>
      <c r="M2094" s="89" t="s">
        <v>19260</v>
      </c>
      <c r="N2094" s="89" t="s">
        <v>279</v>
      </c>
      <c r="O2094" s="90">
        <v>45207</v>
      </c>
      <c r="P2094" s="90">
        <v>45207</v>
      </c>
      <c r="Q2094" s="90">
        <v>45207</v>
      </c>
      <c r="R2094" s="89">
        <v>722</v>
      </c>
      <c r="S2094" s="89">
        <v>1</v>
      </c>
      <c r="T2094" s="89" t="s">
        <v>19209</v>
      </c>
      <c r="U2094" s="89" t="s">
        <v>21881</v>
      </c>
      <c r="W2094" s="89" t="s">
        <v>1001</v>
      </c>
      <c r="X2094" s="89" t="s">
        <v>279</v>
      </c>
      <c r="Y2094" s="88" t="s">
        <v>21882</v>
      </c>
    </row>
    <row r="2095" spans="1:25" x14ac:dyDescent="0.3">
      <c r="A2095" s="84" t="str">
        <f t="shared" si="32"/>
        <v>mpidi</v>
      </c>
      <c r="B2095" s="88" t="s">
        <v>27083</v>
      </c>
      <c r="C2095" s="89" t="s">
        <v>27084</v>
      </c>
      <c r="D2095" s="89" t="s">
        <v>27085</v>
      </c>
      <c r="E2095" s="89" t="s">
        <v>19170</v>
      </c>
      <c r="F2095" s="88" t="s">
        <v>20370</v>
      </c>
      <c r="G2095" s="89" t="s">
        <v>20371</v>
      </c>
      <c r="H2095" s="89" t="s">
        <v>19172</v>
      </c>
      <c r="I2095" s="89" t="s">
        <v>19173</v>
      </c>
      <c r="J2095" s="88" t="s">
        <v>19189</v>
      </c>
      <c r="K2095" s="88" t="s">
        <v>19374</v>
      </c>
      <c r="L2095" s="88" t="s">
        <v>19375</v>
      </c>
      <c r="M2095" s="89" t="s">
        <v>19376</v>
      </c>
      <c r="N2095" s="89" t="s">
        <v>575</v>
      </c>
      <c r="O2095" s="90">
        <v>45221</v>
      </c>
      <c r="P2095" s="90">
        <v>45221</v>
      </c>
      <c r="Q2095" s="90">
        <v>45221</v>
      </c>
      <c r="R2095" s="89">
        <v>708</v>
      </c>
      <c r="S2095" s="89">
        <v>1</v>
      </c>
      <c r="T2095" s="89" t="s">
        <v>19209</v>
      </c>
      <c r="U2095" s="89" t="s">
        <v>27086</v>
      </c>
      <c r="W2095" s="89" t="s">
        <v>9461</v>
      </c>
      <c r="X2095" s="89" t="s">
        <v>575</v>
      </c>
      <c r="Y2095" s="88" t="s">
        <v>10192</v>
      </c>
    </row>
    <row r="2096" spans="1:25" x14ac:dyDescent="0.3">
      <c r="A2096" s="84" t="str">
        <f t="shared" si="32"/>
        <v>aalnajj</v>
      </c>
      <c r="B2096" s="88" t="s">
        <v>19249</v>
      </c>
      <c r="C2096" s="89" t="s">
        <v>19250</v>
      </c>
      <c r="D2096" s="89" t="s">
        <v>19251</v>
      </c>
      <c r="E2096" s="89" t="s">
        <v>19036</v>
      </c>
      <c r="F2096" s="88" t="s">
        <v>19171</v>
      </c>
      <c r="G2096" s="89" t="s">
        <v>19029</v>
      </c>
      <c r="H2096" s="89" t="s">
        <v>19172</v>
      </c>
      <c r="I2096" s="89" t="s">
        <v>19173</v>
      </c>
      <c r="J2096" s="88" t="s">
        <v>19189</v>
      </c>
      <c r="K2096" s="88" t="s">
        <v>19190</v>
      </c>
      <c r="L2096" s="88" t="s">
        <v>19252</v>
      </c>
      <c r="M2096" s="89" t="s">
        <v>10322</v>
      </c>
      <c r="N2096" s="89" t="s">
        <v>297</v>
      </c>
      <c r="O2096" s="90">
        <v>45221</v>
      </c>
      <c r="P2096" s="90">
        <v>45221</v>
      </c>
      <c r="Q2096" s="90">
        <v>45221</v>
      </c>
      <c r="R2096" s="89">
        <v>708</v>
      </c>
      <c r="S2096" s="89">
        <v>1</v>
      </c>
      <c r="T2096" s="89" t="s">
        <v>19209</v>
      </c>
      <c r="U2096" s="89" t="s">
        <v>19253</v>
      </c>
      <c r="V2096" s="89" t="s">
        <v>19254</v>
      </c>
      <c r="W2096" s="89" t="s">
        <v>3997</v>
      </c>
      <c r="X2096" s="89" t="s">
        <v>297</v>
      </c>
      <c r="Y2096" s="88" t="s">
        <v>19255</v>
      </c>
    </row>
    <row r="2097" spans="1:25" x14ac:dyDescent="0.3">
      <c r="A2097" s="84" t="str">
        <f t="shared" si="32"/>
        <v>gvaldov</v>
      </c>
      <c r="B2097" s="88" t="s">
        <v>23545</v>
      </c>
      <c r="C2097" s="89" t="s">
        <v>23546</v>
      </c>
      <c r="D2097" s="89" t="s">
        <v>23547</v>
      </c>
      <c r="E2097" s="89" t="s">
        <v>19170</v>
      </c>
      <c r="F2097" s="88" t="s">
        <v>19171</v>
      </c>
      <c r="G2097" s="89" t="s">
        <v>19029</v>
      </c>
      <c r="H2097" s="89" t="s">
        <v>19172</v>
      </c>
      <c r="I2097" s="89" t="s">
        <v>19173</v>
      </c>
      <c r="J2097" s="88" t="s">
        <v>19174</v>
      </c>
      <c r="K2097" s="88" t="s">
        <v>19431</v>
      </c>
      <c r="L2097" s="88" t="s">
        <v>19432</v>
      </c>
      <c r="M2097" s="89" t="s">
        <v>6264</v>
      </c>
      <c r="N2097" s="89" t="s">
        <v>279</v>
      </c>
      <c r="O2097" s="90">
        <v>45221</v>
      </c>
      <c r="P2097" s="90">
        <v>45221</v>
      </c>
      <c r="Q2097" s="90">
        <v>45221</v>
      </c>
      <c r="R2097" s="89">
        <v>708</v>
      </c>
      <c r="S2097" s="89">
        <v>1</v>
      </c>
      <c r="T2097" s="89" t="s">
        <v>19209</v>
      </c>
      <c r="U2097" s="89" t="s">
        <v>23548</v>
      </c>
      <c r="W2097" s="89" t="s">
        <v>335</v>
      </c>
      <c r="X2097" s="89" t="s">
        <v>279</v>
      </c>
      <c r="Y2097" s="88" t="s">
        <v>12832</v>
      </c>
    </row>
    <row r="2098" spans="1:25" x14ac:dyDescent="0.3">
      <c r="A2098" s="84" t="str">
        <f t="shared" si="32"/>
        <v>jgutie2</v>
      </c>
      <c r="B2098" s="88" t="s">
        <v>24630</v>
      </c>
      <c r="C2098" s="89" t="s">
        <v>24631</v>
      </c>
      <c r="D2098" s="89" t="s">
        <v>24632</v>
      </c>
      <c r="E2098" s="89" t="s">
        <v>5630</v>
      </c>
      <c r="F2098" s="88" t="s">
        <v>19181</v>
      </c>
      <c r="G2098" s="89" t="s">
        <v>19030</v>
      </c>
      <c r="H2098" s="89" t="s">
        <v>19172</v>
      </c>
      <c r="I2098" s="89" t="s">
        <v>19173</v>
      </c>
      <c r="J2098" s="88" t="s">
        <v>19174</v>
      </c>
      <c r="K2098" s="88" t="s">
        <v>19360</v>
      </c>
      <c r="L2098" s="88" t="s">
        <v>19361</v>
      </c>
      <c r="M2098" s="89" t="s">
        <v>19362</v>
      </c>
      <c r="N2098" s="89" t="s">
        <v>1463</v>
      </c>
      <c r="O2098" s="90">
        <v>45235</v>
      </c>
      <c r="P2098" s="90">
        <v>45235</v>
      </c>
      <c r="Q2098" s="90">
        <v>45235</v>
      </c>
      <c r="R2098" s="89">
        <v>694</v>
      </c>
      <c r="S2098" s="89">
        <v>1</v>
      </c>
      <c r="T2098" s="89" t="s">
        <v>19209</v>
      </c>
      <c r="U2098" s="89" t="s">
        <v>24633</v>
      </c>
      <c r="W2098" s="89" t="s">
        <v>24634</v>
      </c>
      <c r="X2098" s="89" t="s">
        <v>1472</v>
      </c>
      <c r="Y2098" s="88" t="s">
        <v>5705</v>
      </c>
    </row>
    <row r="2099" spans="1:25" x14ac:dyDescent="0.3">
      <c r="A2099" s="84" t="str">
        <f t="shared" si="32"/>
        <v>mdean</v>
      </c>
      <c r="B2099" s="88" t="s">
        <v>26601</v>
      </c>
      <c r="C2099" s="89" t="s">
        <v>26602</v>
      </c>
      <c r="D2099" s="89" t="s">
        <v>26603</v>
      </c>
      <c r="E2099" s="89" t="s">
        <v>19170</v>
      </c>
      <c r="F2099" s="88" t="s">
        <v>19171</v>
      </c>
      <c r="G2099" s="89" t="s">
        <v>19029</v>
      </c>
      <c r="H2099" s="89" t="s">
        <v>19172</v>
      </c>
      <c r="I2099" s="89" t="s">
        <v>19173</v>
      </c>
      <c r="J2099" s="88" t="s">
        <v>19189</v>
      </c>
      <c r="K2099" s="88" t="s">
        <v>19190</v>
      </c>
      <c r="L2099" s="88" t="s">
        <v>19252</v>
      </c>
      <c r="M2099" s="89" t="s">
        <v>10322</v>
      </c>
      <c r="N2099" s="89" t="s">
        <v>297</v>
      </c>
      <c r="O2099" s="90">
        <v>45270</v>
      </c>
      <c r="P2099" s="90">
        <v>45270</v>
      </c>
      <c r="Q2099" s="90">
        <v>45270</v>
      </c>
      <c r="R2099" s="89">
        <v>659</v>
      </c>
      <c r="S2099" s="89">
        <v>1</v>
      </c>
      <c r="T2099" s="89" t="s">
        <v>19209</v>
      </c>
      <c r="U2099" s="89" t="s">
        <v>26604</v>
      </c>
      <c r="W2099" s="89" t="s">
        <v>15209</v>
      </c>
      <c r="X2099" s="89" t="s">
        <v>297</v>
      </c>
      <c r="Y2099" s="88" t="s">
        <v>26605</v>
      </c>
    </row>
    <row r="2100" spans="1:25" x14ac:dyDescent="0.3">
      <c r="A2100" s="84" t="str">
        <f t="shared" si="32"/>
        <v>bnelson</v>
      </c>
      <c r="B2100" s="88" t="s">
        <v>20701</v>
      </c>
      <c r="C2100" s="89" t="s">
        <v>20702</v>
      </c>
      <c r="D2100" s="89" t="s">
        <v>20703</v>
      </c>
      <c r="E2100" s="89" t="s">
        <v>19170</v>
      </c>
      <c r="F2100" s="88" t="s">
        <v>19382</v>
      </c>
      <c r="G2100" s="89" t="s">
        <v>19045</v>
      </c>
      <c r="H2100" s="89" t="s">
        <v>19172</v>
      </c>
      <c r="I2100" s="89" t="s">
        <v>19173</v>
      </c>
      <c r="J2100" s="88" t="s">
        <v>19189</v>
      </c>
      <c r="K2100" s="88" t="s">
        <v>19273</v>
      </c>
      <c r="L2100" s="88" t="s">
        <v>19274</v>
      </c>
      <c r="M2100" s="89" t="s">
        <v>7733</v>
      </c>
      <c r="N2100" s="89" t="s">
        <v>328</v>
      </c>
      <c r="O2100" s="90">
        <v>45277</v>
      </c>
      <c r="P2100" s="90">
        <v>45277</v>
      </c>
      <c r="Q2100" s="90">
        <v>45277</v>
      </c>
      <c r="R2100" s="89">
        <v>652</v>
      </c>
      <c r="S2100" s="89">
        <v>1</v>
      </c>
      <c r="T2100" s="89" t="s">
        <v>19209</v>
      </c>
      <c r="U2100" s="89" t="s">
        <v>20704</v>
      </c>
      <c r="W2100" s="89" t="s">
        <v>20705</v>
      </c>
      <c r="X2100" s="89" t="s">
        <v>375</v>
      </c>
      <c r="Y2100" s="88" t="s">
        <v>20706</v>
      </c>
    </row>
    <row r="2101" spans="1:25" x14ac:dyDescent="0.3">
      <c r="A2101" s="84" t="str">
        <f t="shared" si="32"/>
        <v>hdonest</v>
      </c>
      <c r="B2101" s="88" t="s">
        <v>23638</v>
      </c>
      <c r="C2101" s="89" t="s">
        <v>23639</v>
      </c>
      <c r="D2101" s="89" t="s">
        <v>23640</v>
      </c>
      <c r="E2101" s="89" t="s">
        <v>19170</v>
      </c>
      <c r="F2101" s="88" t="s">
        <v>19171</v>
      </c>
      <c r="G2101" s="89" t="s">
        <v>19029</v>
      </c>
      <c r="H2101" s="89" t="s">
        <v>19172</v>
      </c>
      <c r="I2101" s="89" t="s">
        <v>19173</v>
      </c>
      <c r="J2101" s="88" t="s">
        <v>19174</v>
      </c>
      <c r="K2101" s="88" t="s">
        <v>19216</v>
      </c>
      <c r="L2101" s="88" t="s">
        <v>19237</v>
      </c>
      <c r="M2101" s="89" t="s">
        <v>19238</v>
      </c>
      <c r="N2101" s="89" t="s">
        <v>250</v>
      </c>
      <c r="O2101" s="90">
        <v>45389</v>
      </c>
      <c r="P2101" s="90">
        <v>45389</v>
      </c>
      <c r="Q2101" s="90">
        <v>45389</v>
      </c>
      <c r="R2101" s="89">
        <v>540</v>
      </c>
      <c r="S2101" s="89">
        <v>1</v>
      </c>
      <c r="T2101" s="89" t="s">
        <v>19209</v>
      </c>
      <c r="U2101" s="89" t="s">
        <v>23641</v>
      </c>
      <c r="W2101" s="89" t="s">
        <v>1542</v>
      </c>
      <c r="X2101" s="89" t="s">
        <v>250</v>
      </c>
      <c r="Y2101" s="88" t="s">
        <v>23642</v>
      </c>
    </row>
    <row r="2102" spans="1:25" x14ac:dyDescent="0.3">
      <c r="A2102" s="84" t="str">
        <f t="shared" si="32"/>
        <v>jgalimo</v>
      </c>
      <c r="B2102" s="88" t="s">
        <v>24528</v>
      </c>
      <c r="C2102" s="89" t="s">
        <v>24529</v>
      </c>
      <c r="D2102" s="89" t="s">
        <v>24530</v>
      </c>
      <c r="E2102" s="89" t="s">
        <v>5630</v>
      </c>
      <c r="F2102" s="88" t="s">
        <v>19236</v>
      </c>
      <c r="G2102" s="89" t="s">
        <v>19032</v>
      </c>
      <c r="H2102" s="89" t="s">
        <v>19227</v>
      </c>
      <c r="I2102" s="89" t="s">
        <v>19173</v>
      </c>
      <c r="J2102" s="88" t="s">
        <v>19189</v>
      </c>
      <c r="K2102" s="88" t="s">
        <v>19374</v>
      </c>
      <c r="L2102" s="88" t="s">
        <v>19375</v>
      </c>
      <c r="M2102" s="89" t="s">
        <v>19376</v>
      </c>
      <c r="N2102" s="89" t="s">
        <v>575</v>
      </c>
      <c r="O2102" s="90">
        <v>45389</v>
      </c>
      <c r="P2102" s="90">
        <v>45389</v>
      </c>
      <c r="Q2102" s="90">
        <v>45389</v>
      </c>
      <c r="R2102" s="89">
        <v>540</v>
      </c>
      <c r="S2102" s="89">
        <v>1</v>
      </c>
      <c r="T2102" s="89" t="s">
        <v>19209</v>
      </c>
      <c r="U2102" s="89" t="s">
        <v>31124</v>
      </c>
      <c r="W2102" s="89" t="s">
        <v>24532</v>
      </c>
      <c r="X2102" s="89" t="s">
        <v>575</v>
      </c>
      <c r="Y2102" s="88" t="s">
        <v>9373</v>
      </c>
    </row>
    <row r="2103" spans="1:25" x14ac:dyDescent="0.3">
      <c r="A2103" s="84" t="str">
        <f t="shared" si="32"/>
        <v>rfuller</v>
      </c>
      <c r="B2103" s="88" t="s">
        <v>28235</v>
      </c>
      <c r="C2103" s="89" t="s">
        <v>28236</v>
      </c>
      <c r="D2103" s="89" t="s">
        <v>28237</v>
      </c>
      <c r="E2103" s="89" t="s">
        <v>5630</v>
      </c>
      <c r="F2103" s="88" t="s">
        <v>19215</v>
      </c>
      <c r="G2103" s="89" t="s">
        <v>19033</v>
      </c>
      <c r="H2103" s="89" t="s">
        <v>19172</v>
      </c>
      <c r="I2103" s="89" t="s">
        <v>19173</v>
      </c>
      <c r="J2103" s="88" t="s">
        <v>19174</v>
      </c>
      <c r="K2103" s="88" t="s">
        <v>19401</v>
      </c>
      <c r="L2103" s="88" t="s">
        <v>17382</v>
      </c>
      <c r="M2103" s="89" t="s">
        <v>8645</v>
      </c>
      <c r="N2103" s="89" t="s">
        <v>407</v>
      </c>
      <c r="O2103" s="90">
        <v>45396</v>
      </c>
      <c r="P2103" s="90">
        <v>45396</v>
      </c>
      <c r="Q2103" s="90">
        <v>45396</v>
      </c>
      <c r="R2103" s="89">
        <v>533</v>
      </c>
      <c r="S2103" s="89">
        <v>1</v>
      </c>
      <c r="T2103" s="89" t="s">
        <v>19209</v>
      </c>
      <c r="U2103" s="89" t="s">
        <v>28238</v>
      </c>
      <c r="W2103" s="89" t="s">
        <v>3477</v>
      </c>
      <c r="X2103" s="89" t="s">
        <v>407</v>
      </c>
      <c r="Y2103" s="88" t="s">
        <v>28239</v>
      </c>
    </row>
    <row r="2104" spans="1:25" x14ac:dyDescent="0.3">
      <c r="A2104" s="84" t="str">
        <f t="shared" si="32"/>
        <v>kmann</v>
      </c>
      <c r="B2104" s="88" t="s">
        <v>25948</v>
      </c>
      <c r="C2104" s="89" t="s">
        <v>25949</v>
      </c>
      <c r="D2104" s="89" t="s">
        <v>25950</v>
      </c>
      <c r="E2104" s="89" t="s">
        <v>5630</v>
      </c>
      <c r="F2104" s="88" t="s">
        <v>19632</v>
      </c>
      <c r="G2104" s="89" t="s">
        <v>19633</v>
      </c>
      <c r="H2104" s="89" t="s">
        <v>19172</v>
      </c>
      <c r="I2104" s="89" t="s">
        <v>19173</v>
      </c>
      <c r="J2104" s="88" t="s">
        <v>19174</v>
      </c>
      <c r="K2104" s="88" t="s">
        <v>19245</v>
      </c>
      <c r="L2104" s="88" t="s">
        <v>20002</v>
      </c>
      <c r="M2104" s="89" t="s">
        <v>19319</v>
      </c>
      <c r="N2104" s="89" t="s">
        <v>1675</v>
      </c>
      <c r="O2104" s="90">
        <v>45459</v>
      </c>
      <c r="P2104" s="90">
        <v>45459</v>
      </c>
      <c r="Q2104" s="90">
        <v>45459</v>
      </c>
      <c r="R2104" s="89">
        <v>470</v>
      </c>
      <c r="S2104" s="89">
        <v>1</v>
      </c>
      <c r="T2104" s="89" t="s">
        <v>19209</v>
      </c>
      <c r="U2104" s="89" t="s">
        <v>25951</v>
      </c>
      <c r="W2104" s="89" t="s">
        <v>21851</v>
      </c>
      <c r="X2104" s="89" t="s">
        <v>1675</v>
      </c>
      <c r="Y2104" s="88" t="s">
        <v>25952</v>
      </c>
    </row>
    <row r="2105" spans="1:25" x14ac:dyDescent="0.3">
      <c r="A2105" s="84" t="str">
        <f t="shared" si="32"/>
        <v>dlewis</v>
      </c>
      <c r="B2105" s="88" t="s">
        <v>22118</v>
      </c>
      <c r="C2105" s="89" t="s">
        <v>22119</v>
      </c>
      <c r="D2105" s="89" t="s">
        <v>22120</v>
      </c>
      <c r="E2105" s="89" t="s">
        <v>19170</v>
      </c>
      <c r="F2105" s="88" t="s">
        <v>19171</v>
      </c>
      <c r="G2105" s="89" t="s">
        <v>19029</v>
      </c>
      <c r="H2105" s="89" t="s">
        <v>19172</v>
      </c>
      <c r="I2105" s="89" t="s">
        <v>19173</v>
      </c>
      <c r="J2105" s="88" t="s">
        <v>19174</v>
      </c>
      <c r="K2105" s="88" t="s">
        <v>19401</v>
      </c>
      <c r="L2105" s="88" t="s">
        <v>19764</v>
      </c>
      <c r="M2105" s="89" t="s">
        <v>8645</v>
      </c>
      <c r="N2105" s="89" t="s">
        <v>407</v>
      </c>
      <c r="O2105" s="90">
        <v>45452</v>
      </c>
      <c r="P2105" s="90">
        <v>45452</v>
      </c>
      <c r="Q2105" s="90">
        <v>45452</v>
      </c>
      <c r="R2105" s="89">
        <v>477</v>
      </c>
      <c r="S2105" s="89">
        <v>1</v>
      </c>
      <c r="T2105" s="89" t="s">
        <v>19209</v>
      </c>
      <c r="U2105" s="89" t="s">
        <v>22121</v>
      </c>
      <c r="W2105" s="89" t="s">
        <v>359</v>
      </c>
      <c r="X2105" s="89" t="s">
        <v>983</v>
      </c>
      <c r="Y2105" s="88" t="s">
        <v>7133</v>
      </c>
    </row>
    <row r="2106" spans="1:25" x14ac:dyDescent="0.3">
      <c r="A2106" s="84" t="str">
        <f t="shared" si="32"/>
        <v>rlee0</v>
      </c>
      <c r="B2106" s="88" t="s">
        <v>28429</v>
      </c>
      <c r="C2106" s="89" t="s">
        <v>28430</v>
      </c>
      <c r="D2106" s="89" t="s">
        <v>28431</v>
      </c>
      <c r="E2106" s="89" t="s">
        <v>19170</v>
      </c>
      <c r="F2106" s="88" t="s">
        <v>19181</v>
      </c>
      <c r="G2106" s="89" t="s">
        <v>19030</v>
      </c>
      <c r="H2106" s="89" t="s">
        <v>19172</v>
      </c>
      <c r="I2106" s="89" t="s">
        <v>19173</v>
      </c>
      <c r="J2106" s="88" t="s">
        <v>19174</v>
      </c>
      <c r="K2106" s="88" t="s">
        <v>19216</v>
      </c>
      <c r="L2106" s="88" t="s">
        <v>19237</v>
      </c>
      <c r="M2106" s="89" t="s">
        <v>19238</v>
      </c>
      <c r="N2106" s="89" t="s">
        <v>250</v>
      </c>
      <c r="O2106" s="90">
        <v>45459</v>
      </c>
      <c r="P2106" s="90">
        <v>45459</v>
      </c>
      <c r="Q2106" s="90">
        <v>45459</v>
      </c>
      <c r="R2106" s="89">
        <v>470</v>
      </c>
      <c r="S2106" s="89">
        <v>1</v>
      </c>
      <c r="T2106" s="89" t="s">
        <v>19209</v>
      </c>
      <c r="U2106" s="89" t="s">
        <v>28432</v>
      </c>
      <c r="W2106" s="89" t="s">
        <v>1542</v>
      </c>
      <c r="X2106" s="89" t="s">
        <v>250</v>
      </c>
      <c r="Y2106" s="88" t="s">
        <v>28433</v>
      </c>
    </row>
    <row r="2107" spans="1:25" x14ac:dyDescent="0.3">
      <c r="A2107" s="84" t="str">
        <f t="shared" si="32"/>
        <v>mharris</v>
      </c>
      <c r="B2107" s="88" t="s">
        <v>26823</v>
      </c>
      <c r="C2107" s="89" t="s">
        <v>26824</v>
      </c>
      <c r="D2107" s="89" t="s">
        <v>26825</v>
      </c>
      <c r="E2107" s="89" t="s">
        <v>19170</v>
      </c>
      <c r="F2107" s="88" t="s">
        <v>19181</v>
      </c>
      <c r="G2107" s="89" t="s">
        <v>19030</v>
      </c>
      <c r="H2107" s="89" t="s">
        <v>19172</v>
      </c>
      <c r="I2107" s="89" t="s">
        <v>19173</v>
      </c>
      <c r="J2107" s="88" t="s">
        <v>19189</v>
      </c>
      <c r="K2107" s="88" t="s">
        <v>19273</v>
      </c>
      <c r="L2107" s="88" t="s">
        <v>19274</v>
      </c>
      <c r="M2107" s="89" t="s">
        <v>7733</v>
      </c>
      <c r="N2107" s="89" t="s">
        <v>328</v>
      </c>
      <c r="O2107" s="90">
        <v>45543</v>
      </c>
      <c r="P2107" s="90">
        <v>45543</v>
      </c>
      <c r="Q2107" s="90">
        <v>45543</v>
      </c>
      <c r="R2107" s="89">
        <v>386</v>
      </c>
      <c r="S2107" s="89">
        <v>1</v>
      </c>
      <c r="T2107" s="89" t="s">
        <v>19209</v>
      </c>
      <c r="U2107" s="89" t="s">
        <v>26826</v>
      </c>
      <c r="V2107" s="89" t="s">
        <v>8476</v>
      </c>
      <c r="W2107" s="89" t="s">
        <v>26827</v>
      </c>
      <c r="X2107" s="89" t="s">
        <v>416</v>
      </c>
      <c r="Y2107" s="88" t="s">
        <v>26828</v>
      </c>
    </row>
    <row r="2108" spans="1:25" x14ac:dyDescent="0.3">
      <c r="A2108" s="84" t="str">
        <f t="shared" si="32"/>
        <v>sstreto</v>
      </c>
      <c r="B2108" s="88" t="s">
        <v>29361</v>
      </c>
      <c r="C2108" s="89" t="s">
        <v>29362</v>
      </c>
      <c r="D2108" s="89" t="s">
        <v>29363</v>
      </c>
      <c r="E2108" s="89" t="s">
        <v>5630</v>
      </c>
      <c r="F2108" s="88" t="s">
        <v>19236</v>
      </c>
      <c r="G2108" s="89" t="s">
        <v>19032</v>
      </c>
      <c r="H2108" s="89" t="s">
        <v>19227</v>
      </c>
      <c r="I2108" s="89" t="s">
        <v>19173</v>
      </c>
      <c r="J2108" s="88" t="s">
        <v>19174</v>
      </c>
      <c r="K2108" s="88" t="s">
        <v>19301</v>
      </c>
      <c r="L2108" s="88" t="s">
        <v>19301</v>
      </c>
      <c r="M2108" s="89" t="s">
        <v>19819</v>
      </c>
      <c r="N2108" s="89" t="s">
        <v>760</v>
      </c>
      <c r="O2108" s="90">
        <v>45543</v>
      </c>
      <c r="P2108" s="90">
        <v>45543</v>
      </c>
      <c r="Q2108" s="90">
        <v>45543</v>
      </c>
      <c r="R2108" s="89">
        <v>386</v>
      </c>
      <c r="S2108" s="89">
        <v>1</v>
      </c>
      <c r="T2108" s="89" t="s">
        <v>19209</v>
      </c>
      <c r="U2108" s="89" t="s">
        <v>29364</v>
      </c>
      <c r="W2108" s="89" t="s">
        <v>1573</v>
      </c>
      <c r="X2108" s="89" t="s">
        <v>760</v>
      </c>
      <c r="Y2108" s="88" t="s">
        <v>10752</v>
      </c>
    </row>
    <row r="2109" spans="1:25" x14ac:dyDescent="0.3">
      <c r="A2109" s="84" t="str">
        <f t="shared" si="32"/>
        <v>dhill1</v>
      </c>
      <c r="B2109" s="88" t="s">
        <v>22010</v>
      </c>
      <c r="C2109" s="89" t="s">
        <v>22011</v>
      </c>
      <c r="D2109" s="89" t="s">
        <v>22012</v>
      </c>
      <c r="E2109" s="89" t="s">
        <v>19054</v>
      </c>
      <c r="F2109" s="88" t="s">
        <v>19215</v>
      </c>
      <c r="G2109" s="89" t="s">
        <v>19033</v>
      </c>
      <c r="H2109" s="89" t="s">
        <v>19172</v>
      </c>
      <c r="I2109" s="89" t="s">
        <v>19173</v>
      </c>
      <c r="J2109" s="88" t="s">
        <v>19174</v>
      </c>
      <c r="K2109" s="88" t="s">
        <v>19431</v>
      </c>
      <c r="L2109" s="88" t="s">
        <v>19432</v>
      </c>
      <c r="M2109" s="89" t="s">
        <v>6264</v>
      </c>
      <c r="N2109" s="89" t="s">
        <v>279</v>
      </c>
      <c r="O2109" s="90">
        <v>45571</v>
      </c>
      <c r="P2109" s="90">
        <v>45571</v>
      </c>
      <c r="Q2109" s="90">
        <v>45571</v>
      </c>
      <c r="R2109" s="89">
        <v>358</v>
      </c>
      <c r="S2109" s="89">
        <v>0</v>
      </c>
      <c r="T2109" s="89" t="s">
        <v>19176</v>
      </c>
      <c r="U2109" s="89" t="s">
        <v>22013</v>
      </c>
      <c r="W2109" s="89" t="s">
        <v>22014</v>
      </c>
      <c r="X2109" s="89" t="s">
        <v>279</v>
      </c>
      <c r="Y2109" s="88" t="s">
        <v>10259</v>
      </c>
    </row>
    <row r="2110" spans="1:25" x14ac:dyDescent="0.3">
      <c r="A2110" s="84" t="str">
        <f t="shared" si="32"/>
        <v>jpotter</v>
      </c>
      <c r="B2110" s="88" t="s">
        <v>25313</v>
      </c>
      <c r="C2110" s="89" t="s">
        <v>25314</v>
      </c>
      <c r="D2110" s="89" t="s">
        <v>25315</v>
      </c>
      <c r="E2110" s="89" t="s">
        <v>19170</v>
      </c>
      <c r="F2110" s="88" t="s">
        <v>19395</v>
      </c>
      <c r="G2110" s="89" t="s">
        <v>19030</v>
      </c>
      <c r="H2110" s="89" t="s">
        <v>19172</v>
      </c>
      <c r="I2110" s="89" t="s">
        <v>19173</v>
      </c>
      <c r="J2110" s="88" t="s">
        <v>19174</v>
      </c>
      <c r="K2110" s="88" t="s">
        <v>19579</v>
      </c>
      <c r="L2110" s="88" t="s">
        <v>19579</v>
      </c>
      <c r="M2110" s="89" t="s">
        <v>19580</v>
      </c>
      <c r="N2110" s="89" t="s">
        <v>1502</v>
      </c>
      <c r="O2110" s="90">
        <v>45585</v>
      </c>
      <c r="P2110" s="90">
        <v>45585</v>
      </c>
      <c r="Q2110" s="90">
        <v>45585</v>
      </c>
      <c r="R2110" s="89">
        <v>344</v>
      </c>
      <c r="S2110" s="89">
        <v>0</v>
      </c>
      <c r="T2110" s="89" t="s">
        <v>19176</v>
      </c>
      <c r="U2110" s="89" t="s">
        <v>25316</v>
      </c>
      <c r="W2110" s="89" t="s">
        <v>25317</v>
      </c>
      <c r="X2110" s="89" t="s">
        <v>1502</v>
      </c>
      <c r="Y2110" s="88" t="s">
        <v>25318</v>
      </c>
    </row>
    <row r="2111" spans="1:25" x14ac:dyDescent="0.3">
      <c r="A2111" s="84" t="str">
        <f t="shared" si="32"/>
        <v>cross</v>
      </c>
      <c r="B2111" s="88" t="s">
        <v>21527</v>
      </c>
      <c r="C2111" s="89" t="s">
        <v>21528</v>
      </c>
      <c r="D2111" s="89" t="s">
        <v>21529</v>
      </c>
      <c r="E2111" s="89" t="s">
        <v>19170</v>
      </c>
      <c r="F2111" s="88" t="s">
        <v>19171</v>
      </c>
      <c r="G2111" s="89" t="s">
        <v>19029</v>
      </c>
      <c r="H2111" s="89" t="s">
        <v>19172</v>
      </c>
      <c r="I2111" s="89" t="s">
        <v>19173</v>
      </c>
      <c r="J2111" s="88" t="s">
        <v>19174</v>
      </c>
      <c r="K2111" s="88" t="s">
        <v>19216</v>
      </c>
      <c r="L2111" s="88" t="s">
        <v>19237</v>
      </c>
      <c r="M2111" s="89" t="s">
        <v>19238</v>
      </c>
      <c r="N2111" s="89" t="s">
        <v>250</v>
      </c>
      <c r="O2111" s="90">
        <v>45620</v>
      </c>
      <c r="P2111" s="90">
        <v>45620</v>
      </c>
      <c r="Q2111" s="90">
        <v>45620</v>
      </c>
      <c r="R2111" s="89">
        <v>309</v>
      </c>
      <c r="S2111" s="89">
        <v>0</v>
      </c>
      <c r="T2111" s="89" t="s">
        <v>19176</v>
      </c>
      <c r="U2111" s="89" t="s">
        <v>21530</v>
      </c>
      <c r="W2111" s="89" t="s">
        <v>21531</v>
      </c>
      <c r="X2111" s="89" t="s">
        <v>250</v>
      </c>
      <c r="Y2111" s="88" t="s">
        <v>9549</v>
      </c>
    </row>
    <row r="2112" spans="1:25" x14ac:dyDescent="0.3">
      <c r="A2112" s="84" t="str">
        <f t="shared" si="32"/>
        <v>jdavilm</v>
      </c>
      <c r="B2112" s="88" t="s">
        <v>24308</v>
      </c>
      <c r="C2112" s="89" t="s">
        <v>24309</v>
      </c>
      <c r="D2112" s="89" t="s">
        <v>24310</v>
      </c>
      <c r="E2112" s="89" t="s">
        <v>5630</v>
      </c>
      <c r="F2112" s="88" t="s">
        <v>19632</v>
      </c>
      <c r="G2112" s="89" t="s">
        <v>19633</v>
      </c>
      <c r="H2112" s="89" t="s">
        <v>19172</v>
      </c>
      <c r="I2112" s="89" t="s">
        <v>19173</v>
      </c>
      <c r="J2112" s="88" t="s">
        <v>19189</v>
      </c>
      <c r="K2112" s="88" t="s">
        <v>19374</v>
      </c>
      <c r="L2112" s="88" t="s">
        <v>19375</v>
      </c>
      <c r="M2112" s="89" t="s">
        <v>19376</v>
      </c>
      <c r="N2112" s="89" t="s">
        <v>575</v>
      </c>
      <c r="O2112" s="90">
        <v>45620</v>
      </c>
      <c r="P2112" s="90">
        <v>45620</v>
      </c>
      <c r="Q2112" s="90">
        <v>45620</v>
      </c>
      <c r="R2112" s="89">
        <v>309</v>
      </c>
      <c r="S2112" s="89">
        <v>0</v>
      </c>
      <c r="T2112" s="89" t="s">
        <v>19176</v>
      </c>
      <c r="U2112" s="89" t="s">
        <v>24311</v>
      </c>
      <c r="W2112" s="89" t="s">
        <v>24312</v>
      </c>
      <c r="X2112" s="89" t="s">
        <v>575</v>
      </c>
      <c r="Y2112" s="88" t="s">
        <v>24313</v>
      </c>
    </row>
    <row r="2113" spans="1:25" x14ac:dyDescent="0.3">
      <c r="A2113" s="84" t="str">
        <f t="shared" si="32"/>
        <v>wcrocke</v>
      </c>
      <c r="B2113" s="88" t="s">
        <v>30172</v>
      </c>
      <c r="C2113" s="89" t="s">
        <v>30173</v>
      </c>
      <c r="D2113" s="89" t="s">
        <v>30174</v>
      </c>
      <c r="E2113" s="89" t="s">
        <v>19170</v>
      </c>
      <c r="F2113" s="88" t="s">
        <v>19171</v>
      </c>
      <c r="G2113" s="89" t="s">
        <v>19029</v>
      </c>
      <c r="H2113" s="89" t="s">
        <v>19172</v>
      </c>
      <c r="I2113" s="89" t="s">
        <v>19173</v>
      </c>
      <c r="J2113" s="88" t="s">
        <v>19174</v>
      </c>
      <c r="K2113" s="88" t="s">
        <v>20070</v>
      </c>
      <c r="L2113" s="88" t="s">
        <v>20328</v>
      </c>
      <c r="M2113" s="89" t="s">
        <v>10269</v>
      </c>
      <c r="N2113" s="89" t="s">
        <v>201</v>
      </c>
      <c r="O2113" s="90">
        <v>45669</v>
      </c>
      <c r="P2113" s="90">
        <v>45669</v>
      </c>
      <c r="Q2113" s="90">
        <v>45669</v>
      </c>
      <c r="R2113" s="89">
        <v>260</v>
      </c>
      <c r="S2113" s="89">
        <v>0</v>
      </c>
      <c r="T2113" s="89" t="s">
        <v>19176</v>
      </c>
      <c r="U2113" s="89" t="s">
        <v>30175</v>
      </c>
      <c r="W2113" s="89" t="s">
        <v>30176</v>
      </c>
      <c r="X2113" s="89" t="s">
        <v>201</v>
      </c>
      <c r="Y2113" s="88" t="s">
        <v>30177</v>
      </c>
    </row>
    <row r="2114" spans="1:25" x14ac:dyDescent="0.3">
      <c r="A2114" s="84" t="str">
        <f t="shared" si="32"/>
        <v>rlanich</v>
      </c>
      <c r="B2114" s="88" t="s">
        <v>28420</v>
      </c>
      <c r="C2114" s="89" t="s">
        <v>28421</v>
      </c>
      <c r="D2114" s="89" t="s">
        <v>28422</v>
      </c>
      <c r="E2114" s="89" t="s">
        <v>19036</v>
      </c>
      <c r="F2114" s="88" t="s">
        <v>19181</v>
      </c>
      <c r="G2114" s="89" t="s">
        <v>19030</v>
      </c>
      <c r="H2114" s="89" t="s">
        <v>19172</v>
      </c>
      <c r="I2114" s="89" t="s">
        <v>19173</v>
      </c>
      <c r="J2114" s="88" t="s">
        <v>19189</v>
      </c>
      <c r="K2114" s="88" t="s">
        <v>19190</v>
      </c>
      <c r="L2114" s="88" t="s">
        <v>19252</v>
      </c>
      <c r="M2114" s="89" t="s">
        <v>10322</v>
      </c>
      <c r="N2114" s="89" t="s">
        <v>297</v>
      </c>
      <c r="O2114" s="90">
        <v>45655</v>
      </c>
      <c r="P2114" s="90">
        <v>45655</v>
      </c>
      <c r="Q2114" s="90">
        <v>45655</v>
      </c>
      <c r="R2114" s="89">
        <v>274</v>
      </c>
      <c r="S2114" s="89">
        <v>0</v>
      </c>
      <c r="T2114" s="89" t="s">
        <v>19176</v>
      </c>
      <c r="U2114" s="89" t="s">
        <v>28423</v>
      </c>
      <c r="W2114" s="89" t="s">
        <v>28424</v>
      </c>
      <c r="X2114" s="89" t="s">
        <v>297</v>
      </c>
      <c r="Y2114" s="88" t="s">
        <v>28425</v>
      </c>
    </row>
    <row r="2115" spans="1:25" x14ac:dyDescent="0.3">
      <c r="A2115" s="84" t="str">
        <f t="shared" ref="A2115:A2178" si="33">TRIM(D2115)</f>
        <v>atruitt</v>
      </c>
      <c r="B2115" s="88" t="s">
        <v>20216</v>
      </c>
      <c r="C2115" s="89" t="s">
        <v>20217</v>
      </c>
      <c r="D2115" s="89" t="s">
        <v>20218</v>
      </c>
      <c r="E2115" s="89" t="s">
        <v>19170</v>
      </c>
      <c r="F2115" s="88" t="s">
        <v>19171</v>
      </c>
      <c r="G2115" s="89" t="s">
        <v>19029</v>
      </c>
      <c r="H2115" s="89" t="s">
        <v>19172</v>
      </c>
      <c r="I2115" s="89" t="s">
        <v>19173</v>
      </c>
      <c r="J2115" s="88" t="s">
        <v>19174</v>
      </c>
      <c r="K2115" s="88" t="s">
        <v>19431</v>
      </c>
      <c r="L2115" s="88" t="s">
        <v>19432</v>
      </c>
      <c r="M2115" s="89" t="s">
        <v>6264</v>
      </c>
      <c r="N2115" s="89" t="s">
        <v>279</v>
      </c>
      <c r="O2115" s="90">
        <v>45662</v>
      </c>
      <c r="P2115" s="90">
        <v>45662</v>
      </c>
      <c r="Q2115" s="90">
        <v>45662</v>
      </c>
      <c r="R2115" s="89">
        <v>267</v>
      </c>
      <c r="S2115" s="89">
        <v>0</v>
      </c>
      <c r="T2115" s="89" t="s">
        <v>19176</v>
      </c>
      <c r="U2115" s="89" t="s">
        <v>20219</v>
      </c>
      <c r="W2115" s="89" t="s">
        <v>967</v>
      </c>
      <c r="X2115" s="89" t="s">
        <v>279</v>
      </c>
      <c r="Y2115" s="88" t="s">
        <v>4717</v>
      </c>
    </row>
    <row r="2116" spans="1:25" x14ac:dyDescent="0.3">
      <c r="A2116" s="84" t="str">
        <f t="shared" si="33"/>
        <v>madams0</v>
      </c>
      <c r="B2116" s="88" t="s">
        <v>26396</v>
      </c>
      <c r="C2116" s="89" t="s">
        <v>26397</v>
      </c>
      <c r="D2116" s="89" t="s">
        <v>26398</v>
      </c>
      <c r="E2116" s="89" t="s">
        <v>5630</v>
      </c>
      <c r="F2116" s="88" t="s">
        <v>19171</v>
      </c>
      <c r="G2116" s="89" t="s">
        <v>19029</v>
      </c>
      <c r="H2116" s="89" t="s">
        <v>19172</v>
      </c>
      <c r="I2116" s="89" t="s">
        <v>19173</v>
      </c>
      <c r="J2116" s="88" t="s">
        <v>19189</v>
      </c>
      <c r="K2116" s="88" t="s">
        <v>19333</v>
      </c>
      <c r="L2116" s="88" t="s">
        <v>19447</v>
      </c>
      <c r="M2116" s="89" t="s">
        <v>9382</v>
      </c>
      <c r="N2116" s="89" t="s">
        <v>366</v>
      </c>
      <c r="O2116" s="90">
        <v>45655</v>
      </c>
      <c r="P2116" s="90">
        <v>45655</v>
      </c>
      <c r="Q2116" s="90">
        <v>45655</v>
      </c>
      <c r="R2116" s="89">
        <v>274</v>
      </c>
      <c r="S2116" s="89">
        <v>0</v>
      </c>
      <c r="T2116" s="89" t="s">
        <v>19176</v>
      </c>
      <c r="U2116" s="89" t="s">
        <v>31125</v>
      </c>
      <c r="W2116" s="89" t="s">
        <v>406</v>
      </c>
      <c r="X2116" s="89" t="s">
        <v>407</v>
      </c>
      <c r="Y2116" s="88" t="s">
        <v>31126</v>
      </c>
    </row>
    <row r="2117" spans="1:25" x14ac:dyDescent="0.3">
      <c r="A2117" s="84" t="str">
        <f t="shared" si="33"/>
        <v>cpadget</v>
      </c>
      <c r="B2117" s="88" t="s">
        <v>21433</v>
      </c>
      <c r="C2117" s="89" t="s">
        <v>21434</v>
      </c>
      <c r="D2117" s="89" t="s">
        <v>21435</v>
      </c>
      <c r="E2117" s="89" t="s">
        <v>5630</v>
      </c>
      <c r="F2117" s="88" t="s">
        <v>19386</v>
      </c>
      <c r="G2117" s="89" t="s">
        <v>19387</v>
      </c>
      <c r="H2117" s="89" t="s">
        <v>19172</v>
      </c>
      <c r="I2117" s="89" t="s">
        <v>19173</v>
      </c>
      <c r="J2117" s="88" t="s">
        <v>19189</v>
      </c>
      <c r="K2117" s="88" t="s">
        <v>19374</v>
      </c>
      <c r="L2117" s="88" t="s">
        <v>19375</v>
      </c>
      <c r="M2117" s="89" t="s">
        <v>19376</v>
      </c>
      <c r="N2117" s="89" t="s">
        <v>575</v>
      </c>
      <c r="O2117" s="90">
        <v>45690</v>
      </c>
      <c r="P2117" s="90">
        <v>45690</v>
      </c>
      <c r="Q2117" s="90">
        <v>45690</v>
      </c>
      <c r="R2117" s="89">
        <v>239</v>
      </c>
      <c r="S2117" s="89">
        <v>0</v>
      </c>
      <c r="T2117" s="89" t="s">
        <v>19176</v>
      </c>
      <c r="U2117" s="89" t="s">
        <v>21436</v>
      </c>
      <c r="W2117" s="89" t="s">
        <v>21437</v>
      </c>
      <c r="X2117" s="89" t="s">
        <v>575</v>
      </c>
      <c r="Y2117" s="88" t="s">
        <v>7599</v>
      </c>
    </row>
    <row r="2118" spans="1:25" x14ac:dyDescent="0.3">
      <c r="A2118" s="84" t="str">
        <f t="shared" si="33"/>
        <v/>
      </c>
      <c r="B2118" s="88" t="s">
        <v>19197</v>
      </c>
      <c r="C2118" s="89" t="s">
        <v>19198</v>
      </c>
      <c r="E2118" s="89" t="s">
        <v>19170</v>
      </c>
      <c r="F2118" s="88" t="s">
        <v>19199</v>
      </c>
      <c r="G2118" s="89" t="s">
        <v>19045</v>
      </c>
      <c r="H2118" s="89" t="s">
        <v>19172</v>
      </c>
      <c r="I2118" s="89" t="s">
        <v>19173</v>
      </c>
      <c r="J2118" s="88" t="s">
        <v>19189</v>
      </c>
      <c r="K2118" s="88" t="s">
        <v>19200</v>
      </c>
      <c r="L2118" s="88" t="s">
        <v>19201</v>
      </c>
      <c r="M2118" s="89" t="s">
        <v>8876</v>
      </c>
      <c r="N2118" s="89" t="s">
        <v>752</v>
      </c>
      <c r="O2118" s="90">
        <v>45697</v>
      </c>
      <c r="P2118" s="90">
        <v>45697</v>
      </c>
      <c r="Q2118" s="90">
        <v>45697</v>
      </c>
      <c r="R2118" s="89">
        <v>232</v>
      </c>
      <c r="S2118" s="89">
        <v>0</v>
      </c>
      <c r="T2118" s="89" t="s">
        <v>19176</v>
      </c>
      <c r="U2118" s="89" t="s">
        <v>19202</v>
      </c>
      <c r="W2118" s="89" t="s">
        <v>3100</v>
      </c>
      <c r="X2118" s="89" t="s">
        <v>260</v>
      </c>
      <c r="Y2118" s="88" t="s">
        <v>10235</v>
      </c>
    </row>
    <row r="2119" spans="1:25" x14ac:dyDescent="0.3">
      <c r="A2119" s="84" t="str">
        <f t="shared" si="33"/>
        <v>kwilli0</v>
      </c>
      <c r="B2119" s="88" t="s">
        <v>26100</v>
      </c>
      <c r="C2119" s="89" t="s">
        <v>26101</v>
      </c>
      <c r="D2119" s="89" t="s">
        <v>26102</v>
      </c>
      <c r="E2119" s="89" t="s">
        <v>5630</v>
      </c>
      <c r="F2119" s="88" t="s">
        <v>19215</v>
      </c>
      <c r="G2119" s="89" t="s">
        <v>19033</v>
      </c>
      <c r="H2119" s="89" t="s">
        <v>19172</v>
      </c>
      <c r="I2119" s="89" t="s">
        <v>19173</v>
      </c>
      <c r="J2119" s="88" t="s">
        <v>19174</v>
      </c>
      <c r="K2119" s="88" t="s">
        <v>19522</v>
      </c>
      <c r="L2119" s="88" t="s">
        <v>19523</v>
      </c>
      <c r="M2119" s="89" t="s">
        <v>7156</v>
      </c>
      <c r="N2119" s="89" t="s">
        <v>773</v>
      </c>
      <c r="O2119" s="90">
        <v>45690</v>
      </c>
      <c r="P2119" s="90">
        <v>45690</v>
      </c>
      <c r="Q2119" s="90">
        <v>45690</v>
      </c>
      <c r="R2119" s="89">
        <v>239</v>
      </c>
      <c r="S2119" s="89">
        <v>0</v>
      </c>
      <c r="T2119" s="89" t="s">
        <v>19176</v>
      </c>
      <c r="U2119" s="89" t="s">
        <v>26103</v>
      </c>
      <c r="W2119" s="89" t="s">
        <v>1813</v>
      </c>
      <c r="X2119" s="89" t="s">
        <v>773</v>
      </c>
      <c r="Y2119" s="88" t="s">
        <v>17142</v>
      </c>
    </row>
    <row r="2120" spans="1:25" x14ac:dyDescent="0.3">
      <c r="A2120" s="84" t="str">
        <f t="shared" si="33"/>
        <v>wlouis</v>
      </c>
      <c r="B2120" s="88" t="s">
        <v>30242</v>
      </c>
      <c r="C2120" s="89" t="s">
        <v>30243</v>
      </c>
      <c r="D2120" s="89" t="s">
        <v>30244</v>
      </c>
      <c r="E2120" s="89" t="s">
        <v>5630</v>
      </c>
      <c r="F2120" s="88" t="s">
        <v>19171</v>
      </c>
      <c r="G2120" s="89" t="s">
        <v>19029</v>
      </c>
      <c r="H2120" s="89" t="s">
        <v>19172</v>
      </c>
      <c r="I2120" s="89" t="s">
        <v>19173</v>
      </c>
      <c r="J2120" s="88" t="s">
        <v>19189</v>
      </c>
      <c r="K2120" s="88" t="s">
        <v>19190</v>
      </c>
      <c r="L2120" s="88" t="s">
        <v>19252</v>
      </c>
      <c r="M2120" s="89" t="s">
        <v>10322</v>
      </c>
      <c r="N2120" s="89" t="s">
        <v>297</v>
      </c>
      <c r="O2120" s="90">
        <v>45704</v>
      </c>
      <c r="P2120" s="90">
        <v>45704</v>
      </c>
      <c r="Q2120" s="90">
        <v>45704</v>
      </c>
      <c r="R2120" s="89">
        <v>225</v>
      </c>
      <c r="S2120" s="89">
        <v>0</v>
      </c>
      <c r="T2120" s="89" t="s">
        <v>19176</v>
      </c>
      <c r="U2120" s="89" t="s">
        <v>30245</v>
      </c>
      <c r="W2120" s="89" t="s">
        <v>4369</v>
      </c>
      <c r="X2120" s="89" t="s">
        <v>297</v>
      </c>
      <c r="Y2120" s="88" t="s">
        <v>30246</v>
      </c>
    </row>
    <row r="2121" spans="1:25" x14ac:dyDescent="0.3">
      <c r="A2121" s="84" t="str">
        <f t="shared" si="33"/>
        <v>abroyle</v>
      </c>
      <c r="B2121" s="88" t="s">
        <v>19403</v>
      </c>
      <c r="C2121" s="89" t="s">
        <v>19404</v>
      </c>
      <c r="D2121" s="89" t="s">
        <v>19405</v>
      </c>
      <c r="E2121" s="89" t="s">
        <v>19170</v>
      </c>
      <c r="F2121" s="88" t="s">
        <v>19215</v>
      </c>
      <c r="G2121" s="89" t="s">
        <v>19033</v>
      </c>
      <c r="H2121" s="89" t="s">
        <v>19172</v>
      </c>
      <c r="I2121" s="89" t="s">
        <v>19173</v>
      </c>
      <c r="J2121" s="88" t="s">
        <v>19174</v>
      </c>
      <c r="K2121" s="88" t="s">
        <v>19401</v>
      </c>
      <c r="L2121" s="88" t="s">
        <v>17382</v>
      </c>
      <c r="M2121" s="89" t="s">
        <v>8645</v>
      </c>
      <c r="N2121" s="89" t="s">
        <v>407</v>
      </c>
      <c r="O2121" s="90">
        <v>45718</v>
      </c>
      <c r="P2121" s="90">
        <v>45718</v>
      </c>
      <c r="Q2121" s="90">
        <v>45718</v>
      </c>
      <c r="R2121" s="89">
        <v>211</v>
      </c>
      <c r="S2121" s="89">
        <v>0</v>
      </c>
      <c r="T2121" s="89" t="s">
        <v>19176</v>
      </c>
      <c r="U2121" s="89" t="s">
        <v>19406</v>
      </c>
      <c r="W2121" s="89" t="s">
        <v>4769</v>
      </c>
      <c r="X2121" s="89" t="s">
        <v>407</v>
      </c>
      <c r="Y2121" s="88" t="s">
        <v>19407</v>
      </c>
    </row>
    <row r="2122" spans="1:25" x14ac:dyDescent="0.3">
      <c r="A2122" s="84" t="str">
        <f t="shared" si="33"/>
        <v>djones3</v>
      </c>
      <c r="B2122" s="88" t="s">
        <v>22080</v>
      </c>
      <c r="C2122" s="89" t="s">
        <v>22081</v>
      </c>
      <c r="D2122" s="89" t="s">
        <v>22082</v>
      </c>
      <c r="E2122" s="89" t="s">
        <v>19170</v>
      </c>
      <c r="F2122" s="88" t="s">
        <v>19171</v>
      </c>
      <c r="G2122" s="89" t="s">
        <v>19029</v>
      </c>
      <c r="H2122" s="89" t="s">
        <v>19172</v>
      </c>
      <c r="I2122" s="89" t="s">
        <v>19173</v>
      </c>
      <c r="J2122" s="88" t="s">
        <v>19189</v>
      </c>
      <c r="K2122" s="88" t="s">
        <v>19415</v>
      </c>
      <c r="L2122" s="88" t="s">
        <v>6684</v>
      </c>
      <c r="M2122" s="89" t="s">
        <v>19416</v>
      </c>
      <c r="N2122" s="89" t="s">
        <v>318</v>
      </c>
      <c r="O2122" s="90">
        <v>45746</v>
      </c>
      <c r="P2122" s="90">
        <v>45746</v>
      </c>
      <c r="Q2122" s="90">
        <v>45746</v>
      </c>
      <c r="R2122" s="89">
        <v>183</v>
      </c>
      <c r="S2122" s="89">
        <v>0</v>
      </c>
      <c r="T2122" s="89" t="s">
        <v>19193</v>
      </c>
      <c r="U2122" s="89" t="s">
        <v>22083</v>
      </c>
      <c r="W2122" s="89" t="s">
        <v>640</v>
      </c>
      <c r="X2122" s="89" t="s">
        <v>719</v>
      </c>
      <c r="Y2122" s="88" t="s">
        <v>22084</v>
      </c>
    </row>
    <row r="2123" spans="1:25" x14ac:dyDescent="0.3">
      <c r="A2123" s="84" t="str">
        <f t="shared" si="33"/>
        <v>smylesi</v>
      </c>
      <c r="B2123" s="88" t="s">
        <v>29205</v>
      </c>
      <c r="C2123" s="89" t="s">
        <v>29206</v>
      </c>
      <c r="D2123" s="89" t="s">
        <v>29207</v>
      </c>
      <c r="E2123" s="89" t="s">
        <v>19170</v>
      </c>
      <c r="F2123" s="88" t="s">
        <v>19236</v>
      </c>
      <c r="G2123" s="89" t="s">
        <v>19032</v>
      </c>
      <c r="H2123" s="89" t="s">
        <v>19227</v>
      </c>
      <c r="I2123" s="89" t="s">
        <v>19173</v>
      </c>
      <c r="J2123" s="88" t="s">
        <v>19174</v>
      </c>
      <c r="K2123" s="88" t="s">
        <v>19716</v>
      </c>
      <c r="L2123" s="88" t="s">
        <v>19717</v>
      </c>
      <c r="M2123" s="89" t="s">
        <v>5847</v>
      </c>
      <c r="N2123" s="89" t="s">
        <v>279</v>
      </c>
      <c r="O2123" s="90">
        <v>45732</v>
      </c>
      <c r="P2123" s="90">
        <v>45732</v>
      </c>
      <c r="Q2123" s="90">
        <v>45732</v>
      </c>
      <c r="R2123" s="89">
        <v>197</v>
      </c>
      <c r="S2123" s="89">
        <v>0</v>
      </c>
      <c r="T2123" s="89" t="s">
        <v>19176</v>
      </c>
      <c r="U2123" s="89" t="s">
        <v>29208</v>
      </c>
      <c r="W2123" s="89" t="s">
        <v>1032</v>
      </c>
      <c r="X2123" s="89" t="s">
        <v>279</v>
      </c>
      <c r="Y2123" s="88" t="s">
        <v>17878</v>
      </c>
    </row>
    <row r="2124" spans="1:25" x14ac:dyDescent="0.3">
      <c r="A2124" s="84" t="str">
        <f t="shared" si="33"/>
        <v>tvance</v>
      </c>
      <c r="B2124" s="88" t="s">
        <v>29904</v>
      </c>
      <c r="C2124" s="89" t="s">
        <v>29905</v>
      </c>
      <c r="D2124" s="89" t="s">
        <v>29906</v>
      </c>
      <c r="E2124" s="89" t="s">
        <v>19170</v>
      </c>
      <c r="F2124" s="88" t="s">
        <v>19181</v>
      </c>
      <c r="G2124" s="89" t="s">
        <v>19030</v>
      </c>
      <c r="H2124" s="89" t="s">
        <v>19172</v>
      </c>
      <c r="I2124" s="89" t="s">
        <v>19173</v>
      </c>
      <c r="J2124" s="88" t="s">
        <v>19189</v>
      </c>
      <c r="K2124" s="88" t="s">
        <v>19333</v>
      </c>
      <c r="L2124" s="88" t="s">
        <v>19467</v>
      </c>
      <c r="M2124" s="89" t="s">
        <v>9084</v>
      </c>
      <c r="N2124" s="89" t="s">
        <v>260</v>
      </c>
      <c r="O2124" s="90">
        <v>45739</v>
      </c>
      <c r="P2124" s="90">
        <v>45739</v>
      </c>
      <c r="Q2124" s="90">
        <v>45739</v>
      </c>
      <c r="R2124" s="89">
        <v>190</v>
      </c>
      <c r="S2124" s="89">
        <v>0</v>
      </c>
      <c r="T2124" s="89" t="s">
        <v>19176</v>
      </c>
      <c r="U2124" s="89" t="s">
        <v>29907</v>
      </c>
      <c r="W2124" s="89" t="s">
        <v>1436</v>
      </c>
      <c r="X2124" s="89" t="s">
        <v>260</v>
      </c>
      <c r="Y2124" s="88" t="s">
        <v>16715</v>
      </c>
    </row>
    <row r="2125" spans="1:25" x14ac:dyDescent="0.3">
      <c r="A2125" s="84" t="str">
        <f t="shared" si="33"/>
        <v>nramire</v>
      </c>
      <c r="B2125" s="88" t="s">
        <v>27559</v>
      </c>
      <c r="C2125" s="89" t="s">
        <v>27560</v>
      </c>
      <c r="D2125" s="89" t="s">
        <v>27561</v>
      </c>
      <c r="E2125" s="89" t="s">
        <v>19170</v>
      </c>
      <c r="F2125" s="88" t="s">
        <v>19272</v>
      </c>
      <c r="G2125" s="89" t="s">
        <v>19048</v>
      </c>
      <c r="H2125" s="89" t="s">
        <v>19227</v>
      </c>
      <c r="I2125" s="89" t="s">
        <v>19173</v>
      </c>
      <c r="J2125" s="88" t="s">
        <v>19174</v>
      </c>
      <c r="K2125" s="88" t="s">
        <v>19216</v>
      </c>
      <c r="L2125" s="88" t="s">
        <v>19237</v>
      </c>
      <c r="M2125" s="89" t="s">
        <v>19238</v>
      </c>
      <c r="N2125" s="89" t="s">
        <v>250</v>
      </c>
      <c r="O2125" s="90">
        <v>45774</v>
      </c>
      <c r="P2125" s="90">
        <v>45774</v>
      </c>
      <c r="Q2125" s="90">
        <v>45774</v>
      </c>
      <c r="R2125" s="89">
        <v>155</v>
      </c>
      <c r="S2125" s="89">
        <v>0</v>
      </c>
      <c r="T2125" s="89" t="s">
        <v>19193</v>
      </c>
      <c r="U2125" s="89" t="s">
        <v>27562</v>
      </c>
      <c r="W2125" s="89" t="s">
        <v>27563</v>
      </c>
      <c r="X2125" s="89" t="s">
        <v>250</v>
      </c>
      <c r="Y2125" s="88" t="s">
        <v>27564</v>
      </c>
    </row>
    <row r="2126" spans="1:25" x14ac:dyDescent="0.3">
      <c r="A2126" s="84" t="str">
        <f t="shared" si="33"/>
        <v>gwebb</v>
      </c>
      <c r="B2126" s="88" t="s">
        <v>23568</v>
      </c>
      <c r="C2126" s="89" t="s">
        <v>23569</v>
      </c>
      <c r="D2126" s="89" t="s">
        <v>23570</v>
      </c>
      <c r="E2126" s="89" t="s">
        <v>19170</v>
      </c>
      <c r="F2126" s="88" t="s">
        <v>19181</v>
      </c>
      <c r="G2126" s="89" t="s">
        <v>19030</v>
      </c>
      <c r="H2126" s="89" t="s">
        <v>19172</v>
      </c>
      <c r="I2126" s="89" t="s">
        <v>19173</v>
      </c>
      <c r="J2126" s="88" t="s">
        <v>19174</v>
      </c>
      <c r="K2126" s="88" t="s">
        <v>19401</v>
      </c>
      <c r="L2126" s="88" t="s">
        <v>20201</v>
      </c>
      <c r="M2126" s="89" t="s">
        <v>17220</v>
      </c>
      <c r="N2126" s="89" t="s">
        <v>297</v>
      </c>
      <c r="O2126" s="90">
        <v>45767</v>
      </c>
      <c r="P2126" s="90">
        <v>45767</v>
      </c>
      <c r="Q2126" s="90">
        <v>45767</v>
      </c>
      <c r="R2126" s="89">
        <v>162</v>
      </c>
      <c r="S2126" s="89">
        <v>0</v>
      </c>
      <c r="T2126" s="89" t="s">
        <v>19193</v>
      </c>
      <c r="U2126" s="89" t="s">
        <v>23571</v>
      </c>
      <c r="V2126" s="89" t="s">
        <v>14975</v>
      </c>
      <c r="W2126" s="89" t="s">
        <v>13554</v>
      </c>
      <c r="X2126" s="89" t="s">
        <v>287</v>
      </c>
      <c r="Y2126" s="88" t="s">
        <v>23572</v>
      </c>
    </row>
    <row r="2127" spans="1:25" x14ac:dyDescent="0.3">
      <c r="A2127" s="84" t="str">
        <f t="shared" si="33"/>
        <v>fbennet</v>
      </c>
      <c r="B2127" s="88" t="s">
        <v>23062</v>
      </c>
      <c r="C2127" s="89" t="s">
        <v>23063</v>
      </c>
      <c r="D2127" s="89" t="s">
        <v>23064</v>
      </c>
      <c r="E2127" s="89" t="s">
        <v>19170</v>
      </c>
      <c r="F2127" s="88" t="s">
        <v>19226</v>
      </c>
      <c r="G2127" s="89" t="s">
        <v>19031</v>
      </c>
      <c r="H2127" s="89" t="s">
        <v>19227</v>
      </c>
      <c r="I2127" s="89" t="s">
        <v>19173</v>
      </c>
      <c r="J2127" s="88" t="s">
        <v>19174</v>
      </c>
      <c r="K2127" s="88" t="s">
        <v>19431</v>
      </c>
      <c r="L2127" s="88" t="s">
        <v>19432</v>
      </c>
      <c r="M2127" s="89" t="s">
        <v>6264</v>
      </c>
      <c r="N2127" s="89" t="s">
        <v>279</v>
      </c>
      <c r="O2127" s="90">
        <v>45774</v>
      </c>
      <c r="P2127" s="90">
        <v>45774</v>
      </c>
      <c r="Q2127" s="90">
        <v>45774</v>
      </c>
      <c r="R2127" s="89">
        <v>155</v>
      </c>
      <c r="S2127" s="89">
        <v>0</v>
      </c>
      <c r="T2127" s="89" t="s">
        <v>19193</v>
      </c>
      <c r="U2127" s="89" t="s">
        <v>23065</v>
      </c>
      <c r="W2127" s="89" t="s">
        <v>582</v>
      </c>
      <c r="X2127" s="89" t="s">
        <v>375</v>
      </c>
      <c r="Y2127" s="88" t="s">
        <v>16235</v>
      </c>
    </row>
    <row r="2128" spans="1:25" x14ac:dyDescent="0.3">
      <c r="A2128" s="84" t="str">
        <f t="shared" si="33"/>
        <v>zvann</v>
      </c>
      <c r="B2128" s="88" t="s">
        <v>30439</v>
      </c>
      <c r="C2128" s="89" t="s">
        <v>30440</v>
      </c>
      <c r="D2128" s="89" t="s">
        <v>30441</v>
      </c>
      <c r="E2128" s="89" t="s">
        <v>19170</v>
      </c>
      <c r="F2128" s="88" t="s">
        <v>19215</v>
      </c>
      <c r="G2128" s="89" t="s">
        <v>19033</v>
      </c>
      <c r="H2128" s="89" t="s">
        <v>19172</v>
      </c>
      <c r="I2128" s="89" t="s">
        <v>19173</v>
      </c>
      <c r="J2128" s="88" t="s">
        <v>19174</v>
      </c>
      <c r="K2128" s="88" t="s">
        <v>19401</v>
      </c>
      <c r="L2128" s="88" t="s">
        <v>19764</v>
      </c>
      <c r="M2128" s="89" t="s">
        <v>8645</v>
      </c>
      <c r="N2128" s="89" t="s">
        <v>407</v>
      </c>
      <c r="O2128" s="90">
        <v>45781</v>
      </c>
      <c r="P2128" s="90">
        <v>45781</v>
      </c>
      <c r="Q2128" s="90">
        <v>45781</v>
      </c>
      <c r="R2128" s="89">
        <v>148</v>
      </c>
      <c r="S2128" s="89">
        <v>0</v>
      </c>
      <c r="T2128" s="89" t="s">
        <v>19193</v>
      </c>
      <c r="U2128" s="89" t="s">
        <v>30442</v>
      </c>
      <c r="W2128" s="89" t="s">
        <v>30443</v>
      </c>
      <c r="X2128" s="89" t="s">
        <v>983</v>
      </c>
      <c r="Y2128" s="88" t="s">
        <v>30444</v>
      </c>
    </row>
    <row r="2129" spans="1:25" x14ac:dyDescent="0.3">
      <c r="A2129" s="84" t="str">
        <f t="shared" si="33"/>
        <v>ttravis</v>
      </c>
      <c r="B2129" s="88" t="s">
        <v>29892</v>
      </c>
      <c r="C2129" s="89" t="s">
        <v>29893</v>
      </c>
      <c r="D2129" s="89" t="s">
        <v>29894</v>
      </c>
      <c r="E2129" s="89" t="s">
        <v>19170</v>
      </c>
      <c r="F2129" s="88" t="s">
        <v>19181</v>
      </c>
      <c r="G2129" s="89" t="s">
        <v>19030</v>
      </c>
      <c r="H2129" s="89" t="s">
        <v>19172</v>
      </c>
      <c r="I2129" s="89" t="s">
        <v>19173</v>
      </c>
      <c r="J2129" s="88" t="s">
        <v>19174</v>
      </c>
      <c r="K2129" s="88" t="s">
        <v>19401</v>
      </c>
      <c r="L2129" s="88" t="s">
        <v>17382</v>
      </c>
      <c r="M2129" s="89" t="s">
        <v>8645</v>
      </c>
      <c r="N2129" s="89" t="s">
        <v>407</v>
      </c>
      <c r="O2129" s="90">
        <v>45788</v>
      </c>
      <c r="P2129" s="90">
        <v>45788</v>
      </c>
      <c r="Q2129" s="90">
        <v>45788</v>
      </c>
      <c r="R2129" s="89">
        <v>141</v>
      </c>
      <c r="S2129" s="89">
        <v>0</v>
      </c>
      <c r="T2129" s="89" t="s">
        <v>19193</v>
      </c>
      <c r="U2129" s="89" t="s">
        <v>29895</v>
      </c>
      <c r="W2129" s="89" t="s">
        <v>29896</v>
      </c>
      <c r="X2129" s="89" t="s">
        <v>477</v>
      </c>
      <c r="Y2129" s="88" t="s">
        <v>29897</v>
      </c>
    </row>
    <row r="2130" spans="1:25" x14ac:dyDescent="0.3">
      <c r="A2130" s="84" t="str">
        <f t="shared" si="33"/>
        <v>dcrawfo</v>
      </c>
      <c r="B2130" s="88" t="s">
        <v>21804</v>
      </c>
      <c r="C2130" s="89" t="s">
        <v>21805</v>
      </c>
      <c r="D2130" s="89" t="s">
        <v>21806</v>
      </c>
      <c r="E2130" s="89" t="s">
        <v>19170</v>
      </c>
      <c r="F2130" s="88" t="s">
        <v>19181</v>
      </c>
      <c r="G2130" s="89" t="s">
        <v>19030</v>
      </c>
      <c r="H2130" s="89" t="s">
        <v>19172</v>
      </c>
      <c r="I2130" s="89" t="s">
        <v>19173</v>
      </c>
      <c r="J2130" s="88" t="s">
        <v>19189</v>
      </c>
      <c r="K2130" s="88" t="s">
        <v>19374</v>
      </c>
      <c r="L2130" s="88" t="s">
        <v>19375</v>
      </c>
      <c r="M2130" s="89" t="s">
        <v>19376</v>
      </c>
      <c r="N2130" s="89" t="s">
        <v>575</v>
      </c>
      <c r="O2130" s="90">
        <v>45802</v>
      </c>
      <c r="P2130" s="90">
        <v>45802</v>
      </c>
      <c r="Q2130" s="90">
        <v>45802</v>
      </c>
      <c r="R2130" s="89">
        <v>127</v>
      </c>
      <c r="S2130" s="89">
        <v>0</v>
      </c>
      <c r="T2130" s="89" t="s">
        <v>19193</v>
      </c>
      <c r="U2130" s="89" t="s">
        <v>21807</v>
      </c>
      <c r="W2130" s="89" t="s">
        <v>21808</v>
      </c>
      <c r="X2130" s="89" t="s">
        <v>575</v>
      </c>
      <c r="Y2130" s="88" t="s">
        <v>21809</v>
      </c>
    </row>
    <row r="2131" spans="1:25" x14ac:dyDescent="0.3">
      <c r="A2131" s="84" t="str">
        <f t="shared" si="33"/>
        <v>aorozco</v>
      </c>
      <c r="B2131" s="88" t="s">
        <v>19986</v>
      </c>
      <c r="C2131" s="89" t="s">
        <v>19987</v>
      </c>
      <c r="D2131" s="89" t="s">
        <v>19988</v>
      </c>
      <c r="E2131" s="89" t="s">
        <v>5630</v>
      </c>
      <c r="F2131" s="88" t="s">
        <v>19215</v>
      </c>
      <c r="G2131" s="89" t="s">
        <v>19033</v>
      </c>
      <c r="H2131" s="89" t="s">
        <v>19172</v>
      </c>
      <c r="I2131" s="89" t="s">
        <v>19173</v>
      </c>
      <c r="J2131" s="88" t="s">
        <v>19174</v>
      </c>
      <c r="K2131" s="88" t="s">
        <v>19207</v>
      </c>
      <c r="L2131" s="88" t="s">
        <v>19208</v>
      </c>
      <c r="M2131" s="89" t="s">
        <v>10249</v>
      </c>
      <c r="N2131" s="89" t="s">
        <v>219</v>
      </c>
      <c r="O2131" s="90">
        <v>45802</v>
      </c>
      <c r="P2131" s="90">
        <v>45802</v>
      </c>
      <c r="Q2131" s="90">
        <v>45802</v>
      </c>
      <c r="R2131" s="89">
        <v>127</v>
      </c>
      <c r="S2131" s="89">
        <v>0</v>
      </c>
      <c r="T2131" s="89" t="s">
        <v>19193</v>
      </c>
      <c r="U2131" s="89" t="s">
        <v>19989</v>
      </c>
      <c r="W2131" s="89" t="s">
        <v>19990</v>
      </c>
      <c r="X2131" s="89" t="s">
        <v>219</v>
      </c>
      <c r="Y2131" s="88" t="s">
        <v>18663</v>
      </c>
    </row>
    <row r="2132" spans="1:25" x14ac:dyDescent="0.3">
      <c r="A2132" s="84" t="str">
        <f t="shared" si="33"/>
        <v>kmorris</v>
      </c>
      <c r="B2132" s="88" t="s">
        <v>25994</v>
      </c>
      <c r="C2132" s="89" t="s">
        <v>25995</v>
      </c>
      <c r="D2132" s="89" t="s">
        <v>25996</v>
      </c>
      <c r="E2132" s="89" t="s">
        <v>5630</v>
      </c>
      <c r="F2132" s="88" t="s">
        <v>19236</v>
      </c>
      <c r="G2132" s="89" t="s">
        <v>19032</v>
      </c>
      <c r="H2132" s="89" t="s">
        <v>19227</v>
      </c>
      <c r="I2132" s="89" t="s">
        <v>19173</v>
      </c>
      <c r="J2132" s="88" t="s">
        <v>19189</v>
      </c>
      <c r="K2132" s="88" t="s">
        <v>19333</v>
      </c>
      <c r="L2132" s="88" t="s">
        <v>19334</v>
      </c>
      <c r="M2132" s="89" t="s">
        <v>9382</v>
      </c>
      <c r="N2132" s="89" t="s">
        <v>366</v>
      </c>
      <c r="O2132" s="90">
        <v>45809</v>
      </c>
      <c r="P2132" s="90">
        <v>45879</v>
      </c>
      <c r="Q2132" s="90">
        <v>45809</v>
      </c>
      <c r="R2132" s="89">
        <v>120</v>
      </c>
      <c r="S2132" s="89">
        <v>0</v>
      </c>
      <c r="T2132" s="89" t="s">
        <v>19193</v>
      </c>
      <c r="U2132" s="89" t="s">
        <v>25997</v>
      </c>
      <c r="W2132" s="89" t="s">
        <v>25998</v>
      </c>
      <c r="X2132" s="89" t="s">
        <v>260</v>
      </c>
      <c r="Y2132" s="88" t="s">
        <v>25999</v>
      </c>
    </row>
    <row r="2133" spans="1:25" x14ac:dyDescent="0.3">
      <c r="A2133" s="84" t="str">
        <f t="shared" si="33"/>
        <v>jcolem0</v>
      </c>
      <c r="B2133" s="88" t="s">
        <v>24242</v>
      </c>
      <c r="C2133" s="89" t="s">
        <v>24243</v>
      </c>
      <c r="D2133" s="89" t="s">
        <v>24244</v>
      </c>
      <c r="E2133" s="89" t="s">
        <v>5630</v>
      </c>
      <c r="F2133" s="88" t="s">
        <v>19215</v>
      </c>
      <c r="G2133" s="89" t="s">
        <v>19033</v>
      </c>
      <c r="H2133" s="89" t="s">
        <v>19172</v>
      </c>
      <c r="I2133" s="89" t="s">
        <v>19173</v>
      </c>
      <c r="J2133" s="88" t="s">
        <v>19174</v>
      </c>
      <c r="K2133" s="88" t="s">
        <v>19258</v>
      </c>
      <c r="L2133" s="88" t="s">
        <v>19259</v>
      </c>
      <c r="M2133" s="89" t="s">
        <v>19260</v>
      </c>
      <c r="N2133" s="89" t="s">
        <v>279</v>
      </c>
      <c r="O2133" s="90">
        <v>45816</v>
      </c>
      <c r="P2133" s="90">
        <v>45816</v>
      </c>
      <c r="Q2133" s="90">
        <v>45816</v>
      </c>
      <c r="R2133" s="89">
        <v>113</v>
      </c>
      <c r="S2133" s="89">
        <v>0</v>
      </c>
      <c r="T2133" s="89" t="s">
        <v>19193</v>
      </c>
      <c r="U2133" s="89" t="s">
        <v>24245</v>
      </c>
      <c r="W2133" s="89" t="s">
        <v>1757</v>
      </c>
      <c r="X2133" s="89" t="s">
        <v>279</v>
      </c>
      <c r="Y2133" s="88" t="s">
        <v>18082</v>
      </c>
    </row>
    <row r="2134" spans="1:25" x14ac:dyDescent="0.3">
      <c r="A2134" s="84" t="str">
        <f t="shared" si="33"/>
        <v>mdozier</v>
      </c>
      <c r="B2134" s="88" t="s">
        <v>26625</v>
      </c>
      <c r="C2134" s="89" t="s">
        <v>26626</v>
      </c>
      <c r="D2134" s="89" t="s">
        <v>26627</v>
      </c>
      <c r="E2134" s="89" t="s">
        <v>5630</v>
      </c>
      <c r="F2134" s="88" t="s">
        <v>19171</v>
      </c>
      <c r="G2134" s="89" t="s">
        <v>19029</v>
      </c>
      <c r="H2134" s="89" t="s">
        <v>19172</v>
      </c>
      <c r="I2134" s="89" t="s">
        <v>19173</v>
      </c>
      <c r="J2134" s="88" t="s">
        <v>19174</v>
      </c>
      <c r="K2134" s="88" t="s">
        <v>19802</v>
      </c>
      <c r="L2134" s="88" t="s">
        <v>19803</v>
      </c>
      <c r="M2134" s="89" t="s">
        <v>19804</v>
      </c>
      <c r="N2134" s="89" t="s">
        <v>549</v>
      </c>
      <c r="O2134" s="90">
        <v>45823</v>
      </c>
      <c r="P2134" s="90">
        <v>45823</v>
      </c>
      <c r="Q2134" s="90">
        <v>45823</v>
      </c>
      <c r="R2134" s="89">
        <v>106</v>
      </c>
      <c r="S2134" s="89">
        <v>0</v>
      </c>
      <c r="T2134" s="89" t="s">
        <v>19193</v>
      </c>
      <c r="U2134" s="89" t="s">
        <v>26628</v>
      </c>
      <c r="W2134" s="89" t="s">
        <v>3940</v>
      </c>
      <c r="X2134" s="89" t="s">
        <v>1502</v>
      </c>
      <c r="Y2134" s="88" t="s">
        <v>26629</v>
      </c>
    </row>
    <row r="2135" spans="1:25" x14ac:dyDescent="0.3">
      <c r="A2135" s="84" t="str">
        <f t="shared" si="33"/>
        <v>jlively</v>
      </c>
      <c r="B2135" s="88" t="s">
        <v>24923</v>
      </c>
      <c r="C2135" s="89" t="s">
        <v>24924</v>
      </c>
      <c r="D2135" s="89" t="s">
        <v>24925</v>
      </c>
      <c r="E2135" s="89" t="s">
        <v>19170</v>
      </c>
      <c r="F2135" s="88" t="s">
        <v>19171</v>
      </c>
      <c r="G2135" s="89" t="s">
        <v>19029</v>
      </c>
      <c r="H2135" s="89" t="s">
        <v>19172</v>
      </c>
      <c r="I2135" s="89" t="s">
        <v>19173</v>
      </c>
      <c r="J2135" s="88" t="s">
        <v>19189</v>
      </c>
      <c r="K2135" s="88" t="s">
        <v>19333</v>
      </c>
      <c r="L2135" s="88" t="s">
        <v>19467</v>
      </c>
      <c r="M2135" s="89" t="s">
        <v>9084</v>
      </c>
      <c r="N2135" s="89" t="s">
        <v>260</v>
      </c>
      <c r="O2135" s="90">
        <v>45823</v>
      </c>
      <c r="P2135" s="90">
        <v>45823</v>
      </c>
      <c r="Q2135" s="90">
        <v>45823</v>
      </c>
      <c r="R2135" s="89">
        <v>106</v>
      </c>
      <c r="S2135" s="89">
        <v>0</v>
      </c>
      <c r="T2135" s="89" t="s">
        <v>19193</v>
      </c>
      <c r="U2135" s="89" t="s">
        <v>24926</v>
      </c>
      <c r="W2135" s="89" t="s">
        <v>24927</v>
      </c>
      <c r="X2135" s="89" t="s">
        <v>260</v>
      </c>
      <c r="Y2135" s="88" t="s">
        <v>24928</v>
      </c>
    </row>
    <row r="2136" spans="1:25" x14ac:dyDescent="0.3">
      <c r="A2136" s="84" t="str">
        <f t="shared" si="33"/>
        <v>sgajure</v>
      </c>
      <c r="B2136" s="88" t="s">
        <v>29023</v>
      </c>
      <c r="C2136" s="89" t="s">
        <v>29024</v>
      </c>
      <c r="D2136" s="89" t="s">
        <v>29025</v>
      </c>
      <c r="E2136" s="89" t="s">
        <v>5630</v>
      </c>
      <c r="F2136" s="88" t="s">
        <v>19199</v>
      </c>
      <c r="G2136" s="89" t="s">
        <v>19045</v>
      </c>
      <c r="H2136" s="89" t="s">
        <v>19172</v>
      </c>
      <c r="I2136" s="89" t="s">
        <v>19173</v>
      </c>
      <c r="J2136" s="88" t="s">
        <v>19189</v>
      </c>
      <c r="K2136" s="88" t="s">
        <v>20262</v>
      </c>
      <c r="L2136" s="88" t="s">
        <v>20263</v>
      </c>
      <c r="M2136" s="89" t="s">
        <v>20264</v>
      </c>
      <c r="N2136" s="89" t="s">
        <v>435</v>
      </c>
      <c r="O2136" s="90">
        <v>45823</v>
      </c>
      <c r="P2136" s="90">
        <v>45823</v>
      </c>
      <c r="Q2136" s="90">
        <v>45823</v>
      </c>
      <c r="R2136" s="89">
        <v>106</v>
      </c>
      <c r="S2136" s="89">
        <v>0</v>
      </c>
      <c r="T2136" s="89" t="s">
        <v>19193</v>
      </c>
      <c r="U2136" s="89" t="s">
        <v>29026</v>
      </c>
      <c r="W2136" s="89" t="s">
        <v>5123</v>
      </c>
      <c r="X2136" s="89" t="s">
        <v>435</v>
      </c>
      <c r="Y2136" s="88" t="s">
        <v>15570</v>
      </c>
    </row>
    <row r="2137" spans="1:25" x14ac:dyDescent="0.3">
      <c r="A2137" s="84" t="str">
        <f t="shared" si="33"/>
        <v>kturner</v>
      </c>
      <c r="B2137" s="88" t="s">
        <v>26091</v>
      </c>
      <c r="C2137" s="89" t="s">
        <v>26092</v>
      </c>
      <c r="D2137" s="89" t="s">
        <v>26093</v>
      </c>
      <c r="E2137" s="89" t="s">
        <v>19170</v>
      </c>
      <c r="F2137" s="88" t="s">
        <v>19181</v>
      </c>
      <c r="G2137" s="89" t="s">
        <v>19030</v>
      </c>
      <c r="H2137" s="89" t="s">
        <v>19172</v>
      </c>
      <c r="I2137" s="89" t="s">
        <v>19173</v>
      </c>
      <c r="J2137" s="88" t="s">
        <v>19174</v>
      </c>
      <c r="K2137" s="88" t="s">
        <v>19401</v>
      </c>
      <c r="L2137" s="88" t="s">
        <v>17382</v>
      </c>
      <c r="M2137" s="89" t="s">
        <v>8645</v>
      </c>
      <c r="N2137" s="89" t="s">
        <v>407</v>
      </c>
      <c r="O2137" s="90">
        <v>45837</v>
      </c>
      <c r="P2137" s="90">
        <v>45837</v>
      </c>
      <c r="Q2137" s="90">
        <v>45837</v>
      </c>
      <c r="R2137" s="89">
        <v>92</v>
      </c>
      <c r="S2137" s="89">
        <v>0</v>
      </c>
      <c r="T2137" s="89" t="s">
        <v>19193</v>
      </c>
      <c r="U2137" s="89" t="s">
        <v>26094</v>
      </c>
      <c r="W2137" s="89" t="s">
        <v>4930</v>
      </c>
      <c r="X2137" s="89" t="s">
        <v>477</v>
      </c>
      <c r="Y2137" s="88" t="s">
        <v>26095</v>
      </c>
    </row>
    <row r="2138" spans="1:25" x14ac:dyDescent="0.3">
      <c r="A2138" s="84" t="str">
        <f t="shared" si="33"/>
        <v>rayalam</v>
      </c>
      <c r="B2138" s="88" t="s">
        <v>28048</v>
      </c>
      <c r="C2138" s="89" t="s">
        <v>28049</v>
      </c>
      <c r="D2138" s="89" t="s">
        <v>28050</v>
      </c>
      <c r="E2138" s="89" t="s">
        <v>5630</v>
      </c>
      <c r="F2138" s="88" t="s">
        <v>19215</v>
      </c>
      <c r="G2138" s="89" t="s">
        <v>19033</v>
      </c>
      <c r="H2138" s="89" t="s">
        <v>19172</v>
      </c>
      <c r="I2138" s="89" t="s">
        <v>19173</v>
      </c>
      <c r="J2138" s="88" t="s">
        <v>19189</v>
      </c>
      <c r="K2138" s="88" t="s">
        <v>19190</v>
      </c>
      <c r="L2138" s="88" t="s">
        <v>19191</v>
      </c>
      <c r="M2138" s="89" t="s">
        <v>19192</v>
      </c>
      <c r="N2138" s="89" t="s">
        <v>297</v>
      </c>
      <c r="O2138" s="90">
        <v>45844</v>
      </c>
      <c r="P2138" s="90">
        <v>45844</v>
      </c>
      <c r="Q2138" s="90">
        <v>45844</v>
      </c>
      <c r="R2138" s="89">
        <v>85</v>
      </c>
      <c r="S2138" s="89">
        <v>0</v>
      </c>
      <c r="T2138" s="89" t="s">
        <v>19219</v>
      </c>
      <c r="U2138" s="89" t="s">
        <v>28051</v>
      </c>
      <c r="V2138" s="89" t="s">
        <v>28052</v>
      </c>
      <c r="W2138" s="89" t="s">
        <v>3018</v>
      </c>
      <c r="X2138" s="89" t="s">
        <v>297</v>
      </c>
      <c r="Y2138" s="88" t="s">
        <v>28053</v>
      </c>
    </row>
    <row r="2139" spans="1:25" x14ac:dyDescent="0.3">
      <c r="A2139" s="84" t="str">
        <f t="shared" si="33"/>
        <v>sgreene</v>
      </c>
      <c r="B2139" s="88" t="s">
        <v>29057</v>
      </c>
      <c r="C2139" s="89" t="s">
        <v>29058</v>
      </c>
      <c r="D2139" s="89" t="s">
        <v>29059</v>
      </c>
      <c r="E2139" s="89" t="s">
        <v>19170</v>
      </c>
      <c r="F2139" s="88" t="s">
        <v>19171</v>
      </c>
      <c r="G2139" s="89" t="s">
        <v>19029</v>
      </c>
      <c r="H2139" s="89" t="s">
        <v>19172</v>
      </c>
      <c r="I2139" s="89" t="s">
        <v>19173</v>
      </c>
      <c r="J2139" s="88" t="s">
        <v>19174</v>
      </c>
      <c r="K2139" s="88" t="s">
        <v>19522</v>
      </c>
      <c r="L2139" s="88" t="s">
        <v>19523</v>
      </c>
      <c r="M2139" s="89" t="s">
        <v>7156</v>
      </c>
      <c r="N2139" s="89" t="s">
        <v>773</v>
      </c>
      <c r="O2139" s="90">
        <v>45844</v>
      </c>
      <c r="P2139" s="90">
        <v>45844</v>
      </c>
      <c r="Q2139" s="90">
        <v>45844</v>
      </c>
      <c r="R2139" s="89">
        <v>85</v>
      </c>
      <c r="S2139" s="89">
        <v>0</v>
      </c>
      <c r="T2139" s="89" t="s">
        <v>19219</v>
      </c>
      <c r="U2139" s="89" t="s">
        <v>29060</v>
      </c>
      <c r="W2139" s="89" t="s">
        <v>13625</v>
      </c>
      <c r="X2139" s="89" t="s">
        <v>773</v>
      </c>
      <c r="Y2139" s="88" t="s">
        <v>29061</v>
      </c>
    </row>
    <row r="2140" spans="1:25" x14ac:dyDescent="0.3">
      <c r="A2140" s="84" t="str">
        <f t="shared" si="33"/>
        <v>ilowe</v>
      </c>
      <c r="B2140" s="88" t="s">
        <v>23897</v>
      </c>
      <c r="C2140" s="89" t="s">
        <v>23898</v>
      </c>
      <c r="D2140" s="89" t="s">
        <v>23899</v>
      </c>
      <c r="E2140" s="89" t="s">
        <v>19170</v>
      </c>
      <c r="F2140" s="88" t="s">
        <v>19215</v>
      </c>
      <c r="G2140" s="89" t="s">
        <v>19033</v>
      </c>
      <c r="H2140" s="89" t="s">
        <v>19172</v>
      </c>
      <c r="I2140" s="89" t="s">
        <v>19173</v>
      </c>
      <c r="J2140" s="88" t="s">
        <v>19189</v>
      </c>
      <c r="K2140" s="88" t="s">
        <v>19294</v>
      </c>
      <c r="L2140" s="88" t="s">
        <v>19295</v>
      </c>
      <c r="M2140" s="89" t="s">
        <v>19296</v>
      </c>
      <c r="N2140" s="89" t="s">
        <v>541</v>
      </c>
      <c r="O2140" s="90">
        <v>45837</v>
      </c>
      <c r="P2140" s="90">
        <v>45837</v>
      </c>
      <c r="Q2140" s="90">
        <v>45837</v>
      </c>
      <c r="R2140" s="89">
        <v>92</v>
      </c>
      <c r="S2140" s="89">
        <v>0</v>
      </c>
      <c r="T2140" s="89" t="s">
        <v>19193</v>
      </c>
      <c r="U2140" s="89" t="s">
        <v>23900</v>
      </c>
      <c r="W2140" s="89" t="s">
        <v>640</v>
      </c>
      <c r="X2140" s="89" t="s">
        <v>619</v>
      </c>
      <c r="Y2140" s="88" t="s">
        <v>23901</v>
      </c>
    </row>
    <row r="2141" spans="1:25" x14ac:dyDescent="0.3">
      <c r="A2141" s="84" t="str">
        <f t="shared" si="33"/>
        <v>jgreen</v>
      </c>
      <c r="B2141" s="88" t="s">
        <v>24606</v>
      </c>
      <c r="C2141" s="89" t="s">
        <v>24607</v>
      </c>
      <c r="D2141" s="89" t="s">
        <v>24608</v>
      </c>
      <c r="E2141" s="89" t="s">
        <v>19170</v>
      </c>
      <c r="F2141" s="88" t="s">
        <v>19236</v>
      </c>
      <c r="G2141" s="89" t="s">
        <v>19032</v>
      </c>
      <c r="H2141" s="89" t="s">
        <v>19227</v>
      </c>
      <c r="I2141" s="89" t="s">
        <v>19173</v>
      </c>
      <c r="J2141" s="88" t="s">
        <v>19189</v>
      </c>
      <c r="K2141" s="88" t="s">
        <v>19374</v>
      </c>
      <c r="L2141" s="88" t="s">
        <v>19492</v>
      </c>
      <c r="M2141" s="89" t="s">
        <v>19493</v>
      </c>
      <c r="N2141" s="89" t="s">
        <v>268</v>
      </c>
      <c r="O2141" s="90">
        <v>45851</v>
      </c>
      <c r="P2141" s="90">
        <v>45851</v>
      </c>
      <c r="Q2141" s="90">
        <v>45851</v>
      </c>
      <c r="R2141" s="89">
        <v>78</v>
      </c>
      <c r="S2141" s="89">
        <v>0</v>
      </c>
      <c r="T2141" s="89" t="s">
        <v>19219</v>
      </c>
      <c r="U2141" s="89" t="s">
        <v>24609</v>
      </c>
      <c r="W2141" s="89" t="s">
        <v>24610</v>
      </c>
      <c r="X2141" s="89" t="s">
        <v>375</v>
      </c>
      <c r="Y2141" s="88" t="s">
        <v>24611</v>
      </c>
    </row>
    <row r="2142" spans="1:25" x14ac:dyDescent="0.3">
      <c r="A2142" s="84" t="str">
        <f t="shared" si="33"/>
        <v>smehrab</v>
      </c>
      <c r="B2142" s="88" t="s">
        <v>29195</v>
      </c>
      <c r="C2142" s="89" t="s">
        <v>29196</v>
      </c>
      <c r="D2142" s="89" t="s">
        <v>29197</v>
      </c>
      <c r="E2142" s="89" t="s">
        <v>5630</v>
      </c>
      <c r="F2142" s="88" t="s">
        <v>19171</v>
      </c>
      <c r="G2142" s="89" t="s">
        <v>19029</v>
      </c>
      <c r="H2142" s="89" t="s">
        <v>19172</v>
      </c>
      <c r="I2142" s="89" t="s">
        <v>19173</v>
      </c>
      <c r="J2142" s="88" t="s">
        <v>19189</v>
      </c>
      <c r="K2142" s="88" t="s">
        <v>19294</v>
      </c>
      <c r="L2142" s="88" t="s">
        <v>19295</v>
      </c>
      <c r="M2142" s="89" t="s">
        <v>19296</v>
      </c>
      <c r="N2142" s="89" t="s">
        <v>541</v>
      </c>
      <c r="O2142" s="90">
        <v>45851</v>
      </c>
      <c r="P2142" s="90">
        <v>45851</v>
      </c>
      <c r="Q2142" s="90">
        <v>45851</v>
      </c>
      <c r="R2142" s="89">
        <v>78</v>
      </c>
      <c r="S2142" s="89">
        <v>0</v>
      </c>
      <c r="T2142" s="89" t="s">
        <v>19219</v>
      </c>
      <c r="U2142" s="89" t="s">
        <v>11572</v>
      </c>
      <c r="W2142" s="89" t="s">
        <v>399</v>
      </c>
      <c r="X2142" s="89" t="s">
        <v>328</v>
      </c>
      <c r="Y2142" s="88" t="s">
        <v>11574</v>
      </c>
    </row>
    <row r="2143" spans="1:25" x14ac:dyDescent="0.3">
      <c r="A2143" s="84" t="str">
        <f t="shared" si="33"/>
        <v>ralers</v>
      </c>
      <c r="B2143" s="88" t="s">
        <v>28019</v>
      </c>
      <c r="C2143" s="89" t="s">
        <v>28020</v>
      </c>
      <c r="D2143" s="89" t="s">
        <v>28021</v>
      </c>
      <c r="E2143" s="89" t="s">
        <v>5630</v>
      </c>
      <c r="F2143" s="88" t="s">
        <v>19215</v>
      </c>
      <c r="G2143" s="89" t="s">
        <v>19033</v>
      </c>
      <c r="H2143" s="89" t="s">
        <v>19172</v>
      </c>
      <c r="I2143" s="89" t="s">
        <v>19173</v>
      </c>
      <c r="J2143" s="88" t="s">
        <v>19174</v>
      </c>
      <c r="K2143" s="88" t="s">
        <v>19401</v>
      </c>
      <c r="L2143" s="88" t="s">
        <v>19764</v>
      </c>
      <c r="M2143" s="89" t="s">
        <v>8645</v>
      </c>
      <c r="N2143" s="89" t="s">
        <v>407</v>
      </c>
      <c r="O2143" s="90">
        <v>45858</v>
      </c>
      <c r="P2143" s="90">
        <v>45858</v>
      </c>
      <c r="Q2143" s="90">
        <v>45858</v>
      </c>
      <c r="R2143" s="89">
        <v>71</v>
      </c>
      <c r="S2143" s="89">
        <v>0</v>
      </c>
      <c r="T2143" s="89" t="s">
        <v>19219</v>
      </c>
      <c r="U2143" s="89" t="s">
        <v>28022</v>
      </c>
      <c r="W2143" s="89" t="s">
        <v>28023</v>
      </c>
      <c r="X2143" s="89" t="s">
        <v>983</v>
      </c>
      <c r="Y2143" s="88" t="s">
        <v>28024</v>
      </c>
    </row>
    <row r="2144" spans="1:25" x14ac:dyDescent="0.3">
      <c r="A2144" s="84" t="str">
        <f t="shared" si="33"/>
        <v>dhammet</v>
      </c>
      <c r="B2144" s="88" t="s">
        <v>21967</v>
      </c>
      <c r="C2144" s="89" t="s">
        <v>21968</v>
      </c>
      <c r="D2144" s="89" t="s">
        <v>21969</v>
      </c>
      <c r="E2144" s="89" t="s">
        <v>19170</v>
      </c>
      <c r="F2144" s="88" t="s">
        <v>19215</v>
      </c>
      <c r="G2144" s="89" t="s">
        <v>19033</v>
      </c>
      <c r="H2144" s="89" t="s">
        <v>19172</v>
      </c>
      <c r="I2144" s="89" t="s">
        <v>19173</v>
      </c>
      <c r="J2144" s="88" t="s">
        <v>19174</v>
      </c>
      <c r="K2144" s="88" t="s">
        <v>20070</v>
      </c>
      <c r="L2144" s="88" t="s">
        <v>20328</v>
      </c>
      <c r="M2144" s="89" t="s">
        <v>10269</v>
      </c>
      <c r="N2144" s="89" t="s">
        <v>201</v>
      </c>
      <c r="O2144" s="90">
        <v>45858</v>
      </c>
      <c r="P2144" s="90">
        <v>45858</v>
      </c>
      <c r="Q2144" s="90">
        <v>45858</v>
      </c>
      <c r="R2144" s="89">
        <v>71</v>
      </c>
      <c r="S2144" s="89">
        <v>0</v>
      </c>
      <c r="T2144" s="89" t="s">
        <v>19219</v>
      </c>
      <c r="U2144" s="89" t="s">
        <v>21970</v>
      </c>
      <c r="W2144" s="89" t="s">
        <v>21971</v>
      </c>
      <c r="X2144" s="89" t="s">
        <v>201</v>
      </c>
      <c r="Y2144" s="88" t="s">
        <v>21972</v>
      </c>
    </row>
    <row r="2145" spans="1:25" x14ac:dyDescent="0.3">
      <c r="A2145" s="84" t="str">
        <f t="shared" si="33"/>
        <v>wfoster</v>
      </c>
      <c r="B2145" s="88" t="s">
        <v>30193</v>
      </c>
      <c r="C2145" s="89" t="s">
        <v>30194</v>
      </c>
      <c r="D2145" s="89" t="s">
        <v>30195</v>
      </c>
      <c r="E2145" s="89" t="s">
        <v>5630</v>
      </c>
      <c r="F2145" s="88" t="s">
        <v>19215</v>
      </c>
      <c r="G2145" s="89" t="s">
        <v>19033</v>
      </c>
      <c r="H2145" s="89" t="s">
        <v>19172</v>
      </c>
      <c r="I2145" s="89" t="s">
        <v>19173</v>
      </c>
      <c r="J2145" s="88" t="s">
        <v>19174</v>
      </c>
      <c r="K2145" s="88" t="s">
        <v>19258</v>
      </c>
      <c r="L2145" s="88" t="s">
        <v>19259</v>
      </c>
      <c r="M2145" s="89" t="s">
        <v>19260</v>
      </c>
      <c r="N2145" s="89" t="s">
        <v>279</v>
      </c>
      <c r="O2145" s="90">
        <v>45872</v>
      </c>
      <c r="P2145" s="90">
        <v>45872</v>
      </c>
      <c r="Q2145" s="90">
        <v>45872</v>
      </c>
      <c r="R2145" s="89">
        <v>57</v>
      </c>
      <c r="S2145" s="89">
        <v>0</v>
      </c>
      <c r="T2145" s="89" t="s">
        <v>19448</v>
      </c>
      <c r="U2145" s="89" t="s">
        <v>30196</v>
      </c>
      <c r="W2145" s="89" t="s">
        <v>4780</v>
      </c>
      <c r="X2145" s="89" t="s">
        <v>279</v>
      </c>
      <c r="Y2145" s="88" t="s">
        <v>12329</v>
      </c>
    </row>
    <row r="2146" spans="1:25" x14ac:dyDescent="0.3">
      <c r="A2146" s="84" t="str">
        <f t="shared" si="33"/>
        <v>dsoward</v>
      </c>
      <c r="B2146" s="88" t="s">
        <v>22470</v>
      </c>
      <c r="C2146" s="89" t="s">
        <v>22471</v>
      </c>
      <c r="D2146" s="89" t="s">
        <v>22472</v>
      </c>
      <c r="E2146" s="89" t="s">
        <v>5630</v>
      </c>
      <c r="F2146" s="88" t="s">
        <v>19171</v>
      </c>
      <c r="G2146" s="89" t="s">
        <v>19029</v>
      </c>
      <c r="H2146" s="89" t="s">
        <v>19172</v>
      </c>
      <c r="I2146" s="89" t="s">
        <v>19173</v>
      </c>
      <c r="J2146" s="88" t="s">
        <v>19189</v>
      </c>
      <c r="K2146" s="88" t="s">
        <v>19333</v>
      </c>
      <c r="L2146" s="88" t="s">
        <v>19467</v>
      </c>
      <c r="M2146" s="89" t="s">
        <v>9084</v>
      </c>
      <c r="N2146" s="89" t="s">
        <v>260</v>
      </c>
      <c r="O2146" s="90">
        <v>45858</v>
      </c>
      <c r="P2146" s="90">
        <v>45858</v>
      </c>
      <c r="Q2146" s="90">
        <v>45858</v>
      </c>
      <c r="R2146" s="89">
        <v>71</v>
      </c>
      <c r="S2146" s="89">
        <v>0</v>
      </c>
      <c r="T2146" s="89" t="s">
        <v>19219</v>
      </c>
      <c r="U2146" s="89" t="s">
        <v>22473</v>
      </c>
      <c r="W2146" s="89" t="s">
        <v>597</v>
      </c>
      <c r="X2146" s="89" t="s">
        <v>260</v>
      </c>
      <c r="Y2146" s="88" t="s">
        <v>16539</v>
      </c>
    </row>
    <row r="2147" spans="1:25" x14ac:dyDescent="0.3">
      <c r="A2147" s="84" t="str">
        <f t="shared" si="33"/>
        <v>vtavyan</v>
      </c>
      <c r="B2147" s="88" t="s">
        <v>30088</v>
      </c>
      <c r="C2147" s="89" t="s">
        <v>30089</v>
      </c>
      <c r="D2147" s="89" t="s">
        <v>30090</v>
      </c>
      <c r="E2147" s="89" t="s">
        <v>5630</v>
      </c>
      <c r="F2147" s="88" t="s">
        <v>19181</v>
      </c>
      <c r="G2147" s="89" t="s">
        <v>19030</v>
      </c>
      <c r="H2147" s="89" t="s">
        <v>19172</v>
      </c>
      <c r="I2147" s="89" t="s">
        <v>19173</v>
      </c>
      <c r="J2147" s="88" t="s">
        <v>19174</v>
      </c>
      <c r="K2147" s="88" t="s">
        <v>19216</v>
      </c>
      <c r="L2147" s="88" t="s">
        <v>19217</v>
      </c>
      <c r="M2147" s="89" t="s">
        <v>19218</v>
      </c>
      <c r="N2147" s="89" t="s">
        <v>453</v>
      </c>
      <c r="O2147" s="90">
        <v>45872</v>
      </c>
      <c r="P2147" s="90">
        <v>45872</v>
      </c>
      <c r="Q2147" s="90">
        <v>45872</v>
      </c>
      <c r="R2147" s="89">
        <v>57</v>
      </c>
      <c r="S2147" s="89">
        <v>0</v>
      </c>
      <c r="T2147" s="89" t="s">
        <v>19448</v>
      </c>
      <c r="U2147" s="89" t="s">
        <v>30091</v>
      </c>
      <c r="W2147" s="89" t="s">
        <v>30092</v>
      </c>
      <c r="X2147" s="89" t="s">
        <v>201</v>
      </c>
      <c r="Y2147" s="88" t="s">
        <v>12768</v>
      </c>
    </row>
    <row r="2148" spans="1:25" x14ac:dyDescent="0.3">
      <c r="A2148" s="84" t="str">
        <f t="shared" si="33"/>
        <v>clewis</v>
      </c>
      <c r="B2148" s="88" t="s">
        <v>21295</v>
      </c>
      <c r="C2148" s="89" t="s">
        <v>21296</v>
      </c>
      <c r="D2148" s="89" t="s">
        <v>21297</v>
      </c>
      <c r="E2148" s="89" t="s">
        <v>5630</v>
      </c>
      <c r="F2148" s="88" t="s">
        <v>19215</v>
      </c>
      <c r="G2148" s="89" t="s">
        <v>19033</v>
      </c>
      <c r="H2148" s="89" t="s">
        <v>19172</v>
      </c>
      <c r="I2148" s="89" t="s">
        <v>19173</v>
      </c>
      <c r="J2148" s="88" t="s">
        <v>19174</v>
      </c>
      <c r="K2148" s="88" t="s">
        <v>19401</v>
      </c>
      <c r="L2148" s="88" t="s">
        <v>19764</v>
      </c>
      <c r="M2148" s="89" t="s">
        <v>8645</v>
      </c>
      <c r="N2148" s="89" t="s">
        <v>407</v>
      </c>
      <c r="O2148" s="90">
        <v>45865</v>
      </c>
      <c r="P2148" s="90">
        <v>45865</v>
      </c>
      <c r="Q2148" s="90">
        <v>45865</v>
      </c>
      <c r="R2148" s="89">
        <v>64</v>
      </c>
      <c r="S2148" s="89">
        <v>0</v>
      </c>
      <c r="T2148" s="89" t="s">
        <v>19219</v>
      </c>
      <c r="U2148" s="89" t="s">
        <v>21298</v>
      </c>
      <c r="W2148" s="89" t="s">
        <v>359</v>
      </c>
      <c r="X2148" s="89" t="s">
        <v>983</v>
      </c>
      <c r="Y2148" s="88" t="s">
        <v>7133</v>
      </c>
    </row>
    <row r="2149" spans="1:25" x14ac:dyDescent="0.3">
      <c r="A2149" s="84" t="str">
        <f t="shared" si="33"/>
        <v>kbanach</v>
      </c>
      <c r="B2149" s="88" t="s">
        <v>25791</v>
      </c>
      <c r="C2149" s="89" t="s">
        <v>25792</v>
      </c>
      <c r="D2149" s="89" t="s">
        <v>25793</v>
      </c>
      <c r="E2149" s="89" t="s">
        <v>5630</v>
      </c>
      <c r="F2149" s="88" t="s">
        <v>19181</v>
      </c>
      <c r="G2149" s="89" t="s">
        <v>19030</v>
      </c>
      <c r="H2149" s="89" t="s">
        <v>19172</v>
      </c>
      <c r="I2149" s="89" t="s">
        <v>19173</v>
      </c>
      <c r="J2149" s="88" t="s">
        <v>19189</v>
      </c>
      <c r="K2149" s="88" t="s">
        <v>19273</v>
      </c>
      <c r="L2149" s="88" t="s">
        <v>19274</v>
      </c>
      <c r="M2149" s="89" t="s">
        <v>7733</v>
      </c>
      <c r="N2149" s="89" t="s">
        <v>328</v>
      </c>
      <c r="O2149" s="90">
        <v>45886</v>
      </c>
      <c r="P2149" s="90">
        <v>45886</v>
      </c>
      <c r="Q2149" s="90">
        <v>45886</v>
      </c>
      <c r="R2149" s="89">
        <v>43</v>
      </c>
      <c r="S2149" s="89">
        <v>0</v>
      </c>
      <c r="T2149" s="89" t="s">
        <v>19448</v>
      </c>
      <c r="U2149" s="89" t="s">
        <v>25794</v>
      </c>
      <c r="W2149" s="89" t="s">
        <v>525</v>
      </c>
      <c r="X2149" s="89" t="s">
        <v>375</v>
      </c>
      <c r="Y2149" s="88" t="s">
        <v>12010</v>
      </c>
    </row>
    <row r="2150" spans="1:25" x14ac:dyDescent="0.3">
      <c r="A2150" s="84" t="str">
        <f t="shared" si="33"/>
        <v>tcarnah</v>
      </c>
      <c r="B2150" s="88" t="s">
        <v>29518</v>
      </c>
      <c r="C2150" s="89" t="s">
        <v>29519</v>
      </c>
      <c r="D2150" s="89" t="s">
        <v>29520</v>
      </c>
      <c r="E2150" s="89" t="s">
        <v>5630</v>
      </c>
      <c r="F2150" s="88" t="s">
        <v>19181</v>
      </c>
      <c r="G2150" s="89" t="s">
        <v>19030</v>
      </c>
      <c r="H2150" s="89" t="s">
        <v>19172</v>
      </c>
      <c r="I2150" s="89" t="s">
        <v>19173</v>
      </c>
      <c r="J2150" s="88" t="s">
        <v>19189</v>
      </c>
      <c r="K2150" s="88" t="s">
        <v>19190</v>
      </c>
      <c r="L2150" s="88" t="s">
        <v>19252</v>
      </c>
      <c r="M2150" s="89" t="s">
        <v>10322</v>
      </c>
      <c r="N2150" s="89" t="s">
        <v>297</v>
      </c>
      <c r="O2150" s="90">
        <v>45893</v>
      </c>
      <c r="P2150" s="90">
        <v>45893</v>
      </c>
      <c r="Q2150" s="90">
        <v>45893</v>
      </c>
      <c r="R2150" s="89">
        <v>36</v>
      </c>
      <c r="S2150" s="89">
        <v>0</v>
      </c>
      <c r="T2150" s="89" t="s">
        <v>19448</v>
      </c>
      <c r="U2150" s="89" t="s">
        <v>14196</v>
      </c>
      <c r="W2150" s="89" t="s">
        <v>3917</v>
      </c>
      <c r="X2150" s="89" t="s">
        <v>297</v>
      </c>
      <c r="Y2150" s="88" t="s">
        <v>29521</v>
      </c>
    </row>
    <row r="2151" spans="1:25" x14ac:dyDescent="0.3">
      <c r="A2151" s="84" t="str">
        <f t="shared" si="33"/>
        <v>jdicke0</v>
      </c>
      <c r="B2151" s="88" t="s">
        <v>24336</v>
      </c>
      <c r="C2151" s="89" t="s">
        <v>24337</v>
      </c>
      <c r="D2151" s="89" t="s">
        <v>24338</v>
      </c>
      <c r="E2151" s="89" t="s">
        <v>5630</v>
      </c>
      <c r="F2151" s="88" t="s">
        <v>19372</v>
      </c>
      <c r="G2151" s="89" t="s">
        <v>19373</v>
      </c>
      <c r="H2151" s="89" t="s">
        <v>19172</v>
      </c>
      <c r="I2151" s="89" t="s">
        <v>19173</v>
      </c>
      <c r="J2151" s="88" t="s">
        <v>19189</v>
      </c>
      <c r="K2151" s="88" t="s">
        <v>19374</v>
      </c>
      <c r="L2151" s="88" t="s">
        <v>19375</v>
      </c>
      <c r="M2151" s="89" t="s">
        <v>19376</v>
      </c>
      <c r="N2151" s="89" t="s">
        <v>575</v>
      </c>
      <c r="O2151" s="90">
        <v>45886</v>
      </c>
      <c r="P2151" s="90">
        <v>45886</v>
      </c>
      <c r="Q2151" s="90">
        <v>45886</v>
      </c>
      <c r="R2151" s="89">
        <v>43</v>
      </c>
      <c r="S2151" s="89">
        <v>0</v>
      </c>
      <c r="T2151" s="89" t="s">
        <v>19448</v>
      </c>
      <c r="U2151" s="89" t="s">
        <v>24339</v>
      </c>
      <c r="W2151" s="89" t="s">
        <v>1562</v>
      </c>
      <c r="X2151" s="89" t="s">
        <v>575</v>
      </c>
      <c r="Y2151" s="88" t="s">
        <v>9131</v>
      </c>
    </row>
    <row r="2152" spans="1:25" x14ac:dyDescent="0.3">
      <c r="A2152" s="84" t="str">
        <f t="shared" si="33"/>
        <v>jcarpe1</v>
      </c>
      <c r="B2152" s="88" t="s">
        <v>24200</v>
      </c>
      <c r="C2152" s="89" t="s">
        <v>24201</v>
      </c>
      <c r="D2152" s="89" t="s">
        <v>24202</v>
      </c>
      <c r="E2152" s="89" t="s">
        <v>5630</v>
      </c>
      <c r="F2152" s="88" t="s">
        <v>19171</v>
      </c>
      <c r="G2152" s="89" t="s">
        <v>19029</v>
      </c>
      <c r="H2152" s="89" t="s">
        <v>19172</v>
      </c>
      <c r="I2152" s="89" t="s">
        <v>19173</v>
      </c>
      <c r="J2152" s="88" t="s">
        <v>19189</v>
      </c>
      <c r="K2152" s="88" t="s">
        <v>19345</v>
      </c>
      <c r="L2152" s="88" t="s">
        <v>19551</v>
      </c>
      <c r="M2152" s="89" t="s">
        <v>19552</v>
      </c>
      <c r="N2152" s="89" t="s">
        <v>318</v>
      </c>
      <c r="O2152" s="90">
        <v>45893</v>
      </c>
      <c r="P2152" s="90">
        <v>45893</v>
      </c>
      <c r="Q2152" s="90">
        <v>45893</v>
      </c>
      <c r="R2152" s="89">
        <v>36</v>
      </c>
      <c r="S2152" s="89">
        <v>0</v>
      </c>
      <c r="T2152" s="89" t="s">
        <v>19448</v>
      </c>
      <c r="U2152" s="89" t="s">
        <v>24203</v>
      </c>
      <c r="W2152" s="89" t="s">
        <v>4344</v>
      </c>
      <c r="X2152" s="89" t="s">
        <v>318</v>
      </c>
      <c r="Y2152" s="88" t="s">
        <v>19022</v>
      </c>
    </row>
    <row r="2153" spans="1:25" x14ac:dyDescent="0.3">
      <c r="A2153" s="84" t="str">
        <f t="shared" si="33"/>
        <v>erodrig</v>
      </c>
      <c r="B2153" s="88" t="s">
        <v>22951</v>
      </c>
      <c r="C2153" s="89" t="s">
        <v>22952</v>
      </c>
      <c r="D2153" s="89" t="s">
        <v>22953</v>
      </c>
      <c r="E2153" s="89" t="s">
        <v>5630</v>
      </c>
      <c r="F2153" s="88" t="s">
        <v>19236</v>
      </c>
      <c r="G2153" s="89" t="s">
        <v>19032</v>
      </c>
      <c r="H2153" s="89" t="s">
        <v>19227</v>
      </c>
      <c r="I2153" s="89" t="s">
        <v>19173</v>
      </c>
      <c r="J2153" s="88" t="s">
        <v>19174</v>
      </c>
      <c r="K2153" s="88" t="s">
        <v>19431</v>
      </c>
      <c r="L2153" s="88" t="s">
        <v>19432</v>
      </c>
      <c r="M2153" s="89" t="s">
        <v>6264</v>
      </c>
      <c r="N2153" s="89" t="s">
        <v>279</v>
      </c>
      <c r="O2153" s="90">
        <v>45900</v>
      </c>
      <c r="P2153" s="90">
        <v>45900</v>
      </c>
      <c r="Q2153" s="90">
        <v>45900</v>
      </c>
      <c r="R2153" s="89">
        <v>29</v>
      </c>
      <c r="S2153" s="89">
        <v>0</v>
      </c>
      <c r="T2153" s="89" t="s">
        <v>19183</v>
      </c>
      <c r="U2153" s="89" t="s">
        <v>22954</v>
      </c>
      <c r="W2153" s="89" t="s">
        <v>335</v>
      </c>
      <c r="X2153" s="89" t="s">
        <v>279</v>
      </c>
      <c r="Y2153" s="88" t="s">
        <v>22955</v>
      </c>
    </row>
    <row r="2154" spans="1:25" x14ac:dyDescent="0.3">
      <c r="A2154" s="84" t="str">
        <f t="shared" si="33"/>
        <v>mpolite</v>
      </c>
      <c r="B2154" s="88" t="s">
        <v>27091</v>
      </c>
      <c r="C2154" s="89" t="s">
        <v>27092</v>
      </c>
      <c r="D2154" s="89" t="s">
        <v>27093</v>
      </c>
      <c r="E2154" s="89" t="s">
        <v>5630</v>
      </c>
      <c r="F2154" s="88" t="s">
        <v>19181</v>
      </c>
      <c r="G2154" s="89" t="s">
        <v>19030</v>
      </c>
      <c r="H2154" s="89" t="s">
        <v>19172</v>
      </c>
      <c r="I2154" s="89" t="s">
        <v>19173</v>
      </c>
      <c r="J2154" s="88" t="s">
        <v>19174</v>
      </c>
      <c r="K2154" s="88" t="s">
        <v>19522</v>
      </c>
      <c r="L2154" s="88" t="s">
        <v>19523</v>
      </c>
      <c r="M2154" s="89" t="s">
        <v>7156</v>
      </c>
      <c r="N2154" s="89" t="s">
        <v>773</v>
      </c>
      <c r="O2154" s="90">
        <v>45900</v>
      </c>
      <c r="P2154" s="90">
        <v>45900</v>
      </c>
      <c r="Q2154" s="90">
        <v>45900</v>
      </c>
      <c r="R2154" s="89">
        <v>29</v>
      </c>
      <c r="S2154" s="89">
        <v>0</v>
      </c>
      <c r="T2154" s="89" t="s">
        <v>19183</v>
      </c>
      <c r="U2154" s="89" t="s">
        <v>27094</v>
      </c>
      <c r="W2154" s="89" t="s">
        <v>954</v>
      </c>
      <c r="X2154" s="89" t="s">
        <v>773</v>
      </c>
      <c r="Y2154" s="88" t="s">
        <v>10137</v>
      </c>
    </row>
    <row r="2155" spans="1:25" x14ac:dyDescent="0.3">
      <c r="A2155" s="84" t="str">
        <f t="shared" si="33"/>
        <v>acadet</v>
      </c>
      <c r="B2155" s="88" t="s">
        <v>19412</v>
      </c>
      <c r="C2155" s="89" t="s">
        <v>19413</v>
      </c>
      <c r="D2155" s="89" t="s">
        <v>19414</v>
      </c>
      <c r="E2155" s="89" t="s">
        <v>5630</v>
      </c>
      <c r="F2155" s="88" t="s">
        <v>19236</v>
      </c>
      <c r="G2155" s="89" t="s">
        <v>19032</v>
      </c>
      <c r="H2155" s="89" t="s">
        <v>19227</v>
      </c>
      <c r="I2155" s="89" t="s">
        <v>19173</v>
      </c>
      <c r="J2155" s="88" t="s">
        <v>19189</v>
      </c>
      <c r="K2155" s="88" t="s">
        <v>19415</v>
      </c>
      <c r="L2155" s="88" t="s">
        <v>6684</v>
      </c>
      <c r="M2155" s="89" t="s">
        <v>19416</v>
      </c>
      <c r="N2155" s="89" t="s">
        <v>318</v>
      </c>
      <c r="O2155" s="90">
        <v>45907</v>
      </c>
      <c r="P2155" s="90">
        <v>45907</v>
      </c>
      <c r="Q2155" s="90">
        <v>45907</v>
      </c>
      <c r="R2155" s="89">
        <v>22</v>
      </c>
      <c r="S2155" s="89">
        <v>0</v>
      </c>
      <c r="T2155" s="89" t="s">
        <v>19183</v>
      </c>
      <c r="U2155" s="89" t="s">
        <v>12951</v>
      </c>
      <c r="W2155" s="89" t="s">
        <v>12952</v>
      </c>
      <c r="X2155" s="89" t="s">
        <v>318</v>
      </c>
      <c r="Y2155" s="88" t="s">
        <v>12953</v>
      </c>
    </row>
    <row r="2156" spans="1:25" x14ac:dyDescent="0.3">
      <c r="A2156" s="84" t="str">
        <f t="shared" si="33"/>
        <v>trobins</v>
      </c>
      <c r="B2156" s="88" t="s">
        <v>29827</v>
      </c>
      <c r="C2156" s="89" t="s">
        <v>29828</v>
      </c>
      <c r="D2156" s="89" t="s">
        <v>29829</v>
      </c>
      <c r="E2156" s="89" t="s">
        <v>5630</v>
      </c>
      <c r="F2156" s="88" t="s">
        <v>19181</v>
      </c>
      <c r="G2156" s="89" t="s">
        <v>19030</v>
      </c>
      <c r="H2156" s="89" t="s">
        <v>19172</v>
      </c>
      <c r="I2156" s="89" t="s">
        <v>19173</v>
      </c>
      <c r="J2156" s="88" t="s">
        <v>19189</v>
      </c>
      <c r="K2156" s="88" t="s">
        <v>19273</v>
      </c>
      <c r="L2156" s="88" t="s">
        <v>19274</v>
      </c>
      <c r="M2156" s="89" t="s">
        <v>7733</v>
      </c>
      <c r="N2156" s="89" t="s">
        <v>328</v>
      </c>
      <c r="O2156" s="90">
        <v>45914</v>
      </c>
      <c r="P2156" s="90">
        <v>45914</v>
      </c>
      <c r="Q2156" s="90">
        <v>45914</v>
      </c>
      <c r="R2156" s="89">
        <v>15</v>
      </c>
      <c r="S2156" s="89">
        <v>0</v>
      </c>
      <c r="T2156" s="89" t="s">
        <v>19183</v>
      </c>
      <c r="U2156" s="89" t="s">
        <v>29830</v>
      </c>
      <c r="W2156" s="89" t="s">
        <v>29831</v>
      </c>
      <c r="X2156" s="89" t="s">
        <v>375</v>
      </c>
      <c r="Y2156" s="88" t="s">
        <v>29832</v>
      </c>
    </row>
    <row r="2157" spans="1:25" x14ac:dyDescent="0.3">
      <c r="A2157" s="84" t="str">
        <f t="shared" si="33"/>
        <v>probert</v>
      </c>
      <c r="B2157" s="88" t="s">
        <v>27918</v>
      </c>
      <c r="C2157" s="89" t="s">
        <v>27919</v>
      </c>
      <c r="D2157" s="89" t="s">
        <v>27920</v>
      </c>
      <c r="E2157" s="89" t="s">
        <v>5630</v>
      </c>
      <c r="F2157" s="88" t="s">
        <v>19226</v>
      </c>
      <c r="G2157" s="89" t="s">
        <v>19031</v>
      </c>
      <c r="H2157" s="89" t="s">
        <v>19227</v>
      </c>
      <c r="I2157" s="89" t="s">
        <v>19173</v>
      </c>
      <c r="J2157" s="88" t="s">
        <v>19174</v>
      </c>
      <c r="K2157" s="88" t="s">
        <v>19207</v>
      </c>
      <c r="L2157" s="88" t="s">
        <v>19208</v>
      </c>
      <c r="M2157" s="89" t="s">
        <v>10249</v>
      </c>
      <c r="N2157" s="89" t="s">
        <v>219</v>
      </c>
      <c r="O2157" s="90">
        <v>45914</v>
      </c>
      <c r="P2157" s="90">
        <v>45914</v>
      </c>
      <c r="Q2157" s="90">
        <v>45914</v>
      </c>
      <c r="R2157" s="89">
        <v>15</v>
      </c>
      <c r="S2157" s="89">
        <v>0</v>
      </c>
      <c r="T2157" s="89" t="s">
        <v>19183</v>
      </c>
      <c r="U2157" s="89" t="s">
        <v>27921</v>
      </c>
      <c r="W2157" s="89" t="s">
        <v>27922</v>
      </c>
      <c r="X2157" s="89" t="s">
        <v>219</v>
      </c>
      <c r="Y2157" s="88" t="s">
        <v>6463</v>
      </c>
    </row>
    <row r="2158" spans="1:25" x14ac:dyDescent="0.3">
      <c r="A2158" s="84" t="str">
        <f t="shared" si="33"/>
        <v>eares</v>
      </c>
      <c r="B2158" s="88" t="s">
        <v>22617</v>
      </c>
      <c r="C2158" s="89" t="s">
        <v>22618</v>
      </c>
      <c r="D2158" s="89" t="s">
        <v>22619</v>
      </c>
      <c r="E2158" s="89" t="s">
        <v>5630</v>
      </c>
      <c r="F2158" s="88" t="s">
        <v>19171</v>
      </c>
      <c r="G2158" s="89" t="s">
        <v>19029</v>
      </c>
      <c r="H2158" s="89" t="s">
        <v>19172</v>
      </c>
      <c r="I2158" s="89" t="s">
        <v>19173</v>
      </c>
      <c r="J2158" s="88" t="s">
        <v>19174</v>
      </c>
      <c r="K2158" s="88" t="s">
        <v>19401</v>
      </c>
      <c r="L2158" s="88" t="s">
        <v>19764</v>
      </c>
      <c r="M2158" s="89" t="s">
        <v>8645</v>
      </c>
      <c r="N2158" s="89" t="s">
        <v>407</v>
      </c>
      <c r="O2158" s="90">
        <v>45921</v>
      </c>
      <c r="P2158" s="90">
        <v>45921</v>
      </c>
      <c r="Q2158" s="90">
        <v>45921</v>
      </c>
      <c r="R2158" s="89">
        <v>8</v>
      </c>
      <c r="S2158" s="89">
        <v>0</v>
      </c>
      <c r="T2158" s="89" t="s">
        <v>19183</v>
      </c>
      <c r="U2158" s="89" t="s">
        <v>22620</v>
      </c>
      <c r="W2158" s="89" t="s">
        <v>3107</v>
      </c>
      <c r="X2158" s="89" t="s">
        <v>477</v>
      </c>
      <c r="Y2158" s="88" t="s">
        <v>7276</v>
      </c>
    </row>
    <row r="2159" spans="1:25" x14ac:dyDescent="0.3">
      <c r="A2159" s="84" t="str">
        <f t="shared" si="33"/>
        <v>pwilli0</v>
      </c>
      <c r="B2159" s="88" t="s">
        <v>27975</v>
      </c>
      <c r="C2159" s="89" t="s">
        <v>27976</v>
      </c>
      <c r="D2159" s="89" t="s">
        <v>27977</v>
      </c>
      <c r="E2159" s="89" t="s">
        <v>5630</v>
      </c>
      <c r="F2159" s="88" t="s">
        <v>19181</v>
      </c>
      <c r="G2159" s="89" t="s">
        <v>19030</v>
      </c>
      <c r="H2159" s="89" t="s">
        <v>19172</v>
      </c>
      <c r="I2159" s="89" t="s">
        <v>19173</v>
      </c>
      <c r="J2159" s="88" t="s">
        <v>19189</v>
      </c>
      <c r="K2159" s="88" t="s">
        <v>19273</v>
      </c>
      <c r="L2159" s="88" t="s">
        <v>19274</v>
      </c>
      <c r="M2159" s="89" t="s">
        <v>7733</v>
      </c>
      <c r="N2159" s="89" t="s">
        <v>328</v>
      </c>
      <c r="O2159" s="90">
        <v>45921</v>
      </c>
      <c r="P2159" s="90">
        <v>45921</v>
      </c>
      <c r="Q2159" s="90">
        <v>45921</v>
      </c>
      <c r="R2159" s="89">
        <v>8</v>
      </c>
      <c r="S2159" s="89">
        <v>0</v>
      </c>
      <c r="T2159" s="89" t="s">
        <v>19183</v>
      </c>
      <c r="U2159" s="89" t="s">
        <v>27978</v>
      </c>
      <c r="W2159" s="89" t="s">
        <v>582</v>
      </c>
      <c r="X2159" s="89" t="s">
        <v>375</v>
      </c>
      <c r="Y2159" s="88" t="s">
        <v>16235</v>
      </c>
    </row>
    <row r="2160" spans="1:25" x14ac:dyDescent="0.3">
      <c r="A2160" s="84" t="str">
        <f t="shared" si="33"/>
        <v>jritchi</v>
      </c>
      <c r="B2160" s="88" t="s">
        <v>25368</v>
      </c>
      <c r="C2160" s="89" t="s">
        <v>25369</v>
      </c>
      <c r="D2160" s="89" t="s">
        <v>25370</v>
      </c>
      <c r="E2160" s="89" t="s">
        <v>19170</v>
      </c>
      <c r="F2160" s="88" t="s">
        <v>19181</v>
      </c>
      <c r="G2160" s="89" t="s">
        <v>19030</v>
      </c>
      <c r="H2160" s="89" t="s">
        <v>19172</v>
      </c>
      <c r="I2160" s="89" t="s">
        <v>19173</v>
      </c>
      <c r="J2160" s="88" t="s">
        <v>19189</v>
      </c>
      <c r="K2160" s="88" t="s">
        <v>19333</v>
      </c>
      <c r="L2160" s="88" t="s">
        <v>19447</v>
      </c>
      <c r="M2160" s="89" t="s">
        <v>9382</v>
      </c>
      <c r="N2160" s="89" t="s">
        <v>366</v>
      </c>
      <c r="O2160" s="90">
        <v>45921</v>
      </c>
      <c r="P2160" s="90">
        <v>45921</v>
      </c>
      <c r="Q2160" s="90">
        <v>45921</v>
      </c>
      <c r="R2160" s="89">
        <v>8</v>
      </c>
      <c r="S2160" s="89">
        <v>0</v>
      </c>
      <c r="T2160" s="89" t="s">
        <v>19183</v>
      </c>
      <c r="U2160" s="89" t="s">
        <v>25371</v>
      </c>
      <c r="W2160" s="89" t="s">
        <v>3739</v>
      </c>
      <c r="X2160" s="89" t="s">
        <v>366</v>
      </c>
      <c r="Y2160" s="88" t="s">
        <v>25372</v>
      </c>
    </row>
    <row r="2161" spans="1:25" x14ac:dyDescent="0.3">
      <c r="A2161" s="84" t="str">
        <f t="shared" si="33"/>
        <v>nmart71</v>
      </c>
      <c r="B2161" s="88" t="s">
        <v>27524</v>
      </c>
      <c r="C2161" s="89" t="s">
        <v>27525</v>
      </c>
      <c r="D2161" s="89" t="s">
        <v>27526</v>
      </c>
      <c r="E2161" s="89" t="s">
        <v>5630</v>
      </c>
      <c r="F2161" s="88" t="s">
        <v>19171</v>
      </c>
      <c r="G2161" s="89" t="s">
        <v>19029</v>
      </c>
      <c r="H2161" s="89" t="s">
        <v>19172</v>
      </c>
      <c r="I2161" s="89" t="s">
        <v>19419</v>
      </c>
      <c r="J2161" s="88" t="s">
        <v>19189</v>
      </c>
      <c r="K2161" s="88" t="s">
        <v>19420</v>
      </c>
      <c r="L2161" s="88" t="s">
        <v>19420</v>
      </c>
      <c r="M2161" s="89" t="s">
        <v>19421</v>
      </c>
      <c r="N2161" s="89" t="s">
        <v>5965</v>
      </c>
      <c r="O2161" s="90">
        <v>34647</v>
      </c>
      <c r="P2161" s="90">
        <v>45256</v>
      </c>
      <c r="Q2161" s="90">
        <v>45256</v>
      </c>
      <c r="R2161" s="89">
        <v>673</v>
      </c>
      <c r="S2161" s="89">
        <v>1</v>
      </c>
      <c r="T2161" s="89" t="s">
        <v>19209</v>
      </c>
      <c r="U2161" s="89" t="s">
        <v>27527</v>
      </c>
      <c r="V2161" s="89" t="s">
        <v>27528</v>
      </c>
      <c r="W2161" s="89" t="s">
        <v>17246</v>
      </c>
      <c r="X2161" s="89" t="s">
        <v>5965</v>
      </c>
      <c r="Y2161" s="88" t="s">
        <v>6085</v>
      </c>
    </row>
    <row r="2162" spans="1:25" x14ac:dyDescent="0.3">
      <c r="A2162" s="84" t="str">
        <f t="shared" si="33"/>
        <v>ekelly</v>
      </c>
      <c r="B2162" s="88" t="s">
        <v>22826</v>
      </c>
      <c r="C2162" s="89" t="s">
        <v>22827</v>
      </c>
      <c r="D2162" s="89" t="s">
        <v>22828</v>
      </c>
      <c r="E2162" s="89" t="s">
        <v>5630</v>
      </c>
      <c r="F2162" s="88" t="s">
        <v>19215</v>
      </c>
      <c r="G2162" s="89" t="s">
        <v>19033</v>
      </c>
      <c r="H2162" s="89" t="s">
        <v>19172</v>
      </c>
      <c r="I2162" s="89" t="s">
        <v>19173</v>
      </c>
      <c r="J2162" s="88" t="s">
        <v>19174</v>
      </c>
      <c r="K2162" s="88" t="s">
        <v>19802</v>
      </c>
      <c r="L2162" s="88" t="s">
        <v>19803</v>
      </c>
      <c r="M2162" s="89" t="s">
        <v>19804</v>
      </c>
      <c r="N2162" s="89" t="s">
        <v>549</v>
      </c>
      <c r="O2162" s="90">
        <v>35338</v>
      </c>
      <c r="P2162" s="90">
        <v>44018</v>
      </c>
      <c r="Q2162" s="90">
        <v>44018</v>
      </c>
      <c r="R2162" s="89">
        <v>1911</v>
      </c>
      <c r="S2162" s="89">
        <v>5</v>
      </c>
      <c r="T2162" s="89" t="s">
        <v>19228</v>
      </c>
      <c r="U2162" s="89" t="s">
        <v>22829</v>
      </c>
      <c r="W2162" s="89" t="s">
        <v>4978</v>
      </c>
      <c r="X2162" s="89" t="s">
        <v>549</v>
      </c>
      <c r="Y2162" s="88" t="s">
        <v>8928</v>
      </c>
    </row>
    <row r="2163" spans="1:25" x14ac:dyDescent="0.3">
      <c r="A2163" s="84" t="str">
        <f t="shared" si="33"/>
        <v>djack89</v>
      </c>
      <c r="B2163" s="88" t="s">
        <v>22046</v>
      </c>
      <c r="C2163" s="89" t="s">
        <v>22047</v>
      </c>
      <c r="D2163" s="89" t="s">
        <v>22048</v>
      </c>
      <c r="E2163" s="89" t="s">
        <v>5630</v>
      </c>
      <c r="F2163" s="88" t="s">
        <v>19181</v>
      </c>
      <c r="G2163" s="89" t="s">
        <v>19030</v>
      </c>
      <c r="H2163" s="89" t="s">
        <v>19172</v>
      </c>
      <c r="I2163" s="89" t="s">
        <v>19173</v>
      </c>
      <c r="J2163" s="88" t="s">
        <v>19174</v>
      </c>
      <c r="K2163" s="88" t="s">
        <v>19216</v>
      </c>
      <c r="L2163" s="88" t="s">
        <v>19237</v>
      </c>
      <c r="M2163" s="89" t="s">
        <v>19238</v>
      </c>
      <c r="N2163" s="89" t="s">
        <v>250</v>
      </c>
      <c r="O2163" s="90">
        <v>37030</v>
      </c>
      <c r="P2163" s="90">
        <v>42058</v>
      </c>
      <c r="Q2163" s="90">
        <v>42058</v>
      </c>
      <c r="R2163" s="89">
        <v>3871</v>
      </c>
      <c r="S2163" s="89">
        <v>10</v>
      </c>
      <c r="T2163" s="89" t="s">
        <v>19247</v>
      </c>
      <c r="U2163" s="89" t="s">
        <v>9662</v>
      </c>
      <c r="W2163" s="89" t="s">
        <v>22049</v>
      </c>
      <c r="X2163" s="89" t="s">
        <v>250</v>
      </c>
      <c r="Y2163" s="88" t="s">
        <v>9489</v>
      </c>
    </row>
    <row r="2164" spans="1:25" x14ac:dyDescent="0.3">
      <c r="A2164" s="84" t="str">
        <f t="shared" si="33"/>
        <v>SPASSLE</v>
      </c>
      <c r="B2164" s="88" t="s">
        <v>29244</v>
      </c>
      <c r="C2164" s="89" t="s">
        <v>29245</v>
      </c>
      <c r="D2164" s="89" t="s">
        <v>19117</v>
      </c>
      <c r="E2164" s="89" t="s">
        <v>19036</v>
      </c>
      <c r="F2164" s="88" t="s">
        <v>19181</v>
      </c>
      <c r="G2164" s="89" t="s">
        <v>19030</v>
      </c>
      <c r="H2164" s="89" t="s">
        <v>19172</v>
      </c>
      <c r="I2164" s="89" t="s">
        <v>19173</v>
      </c>
      <c r="J2164" s="88" t="s">
        <v>19174</v>
      </c>
      <c r="K2164" s="88" t="s">
        <v>19802</v>
      </c>
      <c r="L2164" s="88" t="s">
        <v>19803</v>
      </c>
      <c r="M2164" s="89" t="s">
        <v>19804</v>
      </c>
      <c r="N2164" s="89" t="s">
        <v>549</v>
      </c>
      <c r="O2164" s="90">
        <v>25379</v>
      </c>
      <c r="P2164" s="90">
        <v>25379</v>
      </c>
      <c r="Q2164" s="90">
        <v>25379</v>
      </c>
      <c r="R2164" s="89">
        <v>20550</v>
      </c>
      <c r="S2164" s="89">
        <v>56</v>
      </c>
      <c r="T2164" s="89" t="s">
        <v>19261</v>
      </c>
      <c r="U2164" s="89" t="s">
        <v>29246</v>
      </c>
      <c r="V2164" s="89">
        <v>307</v>
      </c>
      <c r="W2164" s="89" t="s">
        <v>10693</v>
      </c>
      <c r="X2164" s="89" t="s">
        <v>1502</v>
      </c>
      <c r="Y2164" s="88" t="s">
        <v>29247</v>
      </c>
    </row>
    <row r="2165" spans="1:25" x14ac:dyDescent="0.3">
      <c r="A2165" s="84" t="str">
        <f t="shared" si="33"/>
        <v>FGOUGH1</v>
      </c>
      <c r="B2165" s="88" t="s">
        <v>23112</v>
      </c>
      <c r="C2165" s="89" t="s">
        <v>23113</v>
      </c>
      <c r="D2165" s="89" t="s">
        <v>19126</v>
      </c>
      <c r="E2165" s="89" t="s">
        <v>5630</v>
      </c>
      <c r="F2165" s="88" t="s">
        <v>19171</v>
      </c>
      <c r="G2165" s="89" t="s">
        <v>19029</v>
      </c>
      <c r="H2165" s="89" t="s">
        <v>19172</v>
      </c>
      <c r="I2165" s="89" t="s">
        <v>19173</v>
      </c>
      <c r="J2165" s="88" t="s">
        <v>19189</v>
      </c>
      <c r="K2165" s="88" t="s">
        <v>19190</v>
      </c>
      <c r="L2165" s="88" t="s">
        <v>19533</v>
      </c>
      <c r="M2165" s="89" t="s">
        <v>19192</v>
      </c>
      <c r="N2165" s="89" t="s">
        <v>297</v>
      </c>
      <c r="O2165" s="90">
        <v>26679</v>
      </c>
      <c r="P2165" s="90">
        <v>26679</v>
      </c>
      <c r="Q2165" s="90">
        <v>26679</v>
      </c>
      <c r="R2165" s="89">
        <v>19250</v>
      </c>
      <c r="S2165" s="89">
        <v>52</v>
      </c>
      <c r="T2165" s="89" t="s">
        <v>19261</v>
      </c>
      <c r="U2165" s="89" t="s">
        <v>23114</v>
      </c>
      <c r="W2165" s="89" t="s">
        <v>23115</v>
      </c>
      <c r="X2165" s="89" t="s">
        <v>297</v>
      </c>
      <c r="Y2165" s="88" t="s">
        <v>23116</v>
      </c>
    </row>
    <row r="2166" spans="1:25" x14ac:dyDescent="0.3">
      <c r="A2166" s="84" t="str">
        <f t="shared" si="33"/>
        <v>GBRITTA</v>
      </c>
      <c r="B2166" s="88" t="s">
        <v>23273</v>
      </c>
      <c r="C2166" s="89" t="s">
        <v>23274</v>
      </c>
      <c r="D2166" s="89" t="s">
        <v>19056</v>
      </c>
      <c r="E2166" s="89" t="s">
        <v>5630</v>
      </c>
      <c r="F2166" s="88" t="s">
        <v>19206</v>
      </c>
      <c r="G2166" s="89" t="s">
        <v>136</v>
      </c>
      <c r="H2166" s="89" t="s">
        <v>19172</v>
      </c>
      <c r="I2166" s="89" t="s">
        <v>19173</v>
      </c>
      <c r="J2166" s="88" t="s">
        <v>19174</v>
      </c>
      <c r="K2166" s="88" t="s">
        <v>19207</v>
      </c>
      <c r="L2166" s="88" t="s">
        <v>19208</v>
      </c>
      <c r="M2166" s="89" t="s">
        <v>10249</v>
      </c>
      <c r="N2166" s="89" t="s">
        <v>219</v>
      </c>
      <c r="O2166" s="90">
        <v>28934</v>
      </c>
      <c r="P2166" s="90">
        <v>28934</v>
      </c>
      <c r="Q2166" s="90">
        <v>28934</v>
      </c>
      <c r="R2166" s="89">
        <v>16995</v>
      </c>
      <c r="S2166" s="89">
        <v>46</v>
      </c>
      <c r="T2166" s="89" t="s">
        <v>19261</v>
      </c>
      <c r="U2166" s="89" t="s">
        <v>23275</v>
      </c>
      <c r="W2166" s="89" t="s">
        <v>567</v>
      </c>
      <c r="X2166" s="89" t="s">
        <v>219</v>
      </c>
      <c r="Y2166" s="88" t="s">
        <v>23276</v>
      </c>
    </row>
    <row r="2167" spans="1:25" x14ac:dyDescent="0.3">
      <c r="A2167" s="84" t="str">
        <f t="shared" si="33"/>
        <v>COZAKIG</v>
      </c>
      <c r="B2167" s="88" t="s">
        <v>21431</v>
      </c>
      <c r="C2167" s="89" t="s">
        <v>21432</v>
      </c>
      <c r="D2167" s="89" t="s">
        <v>9137</v>
      </c>
      <c r="E2167" s="89" t="s">
        <v>5630</v>
      </c>
      <c r="F2167" s="88" t="s">
        <v>19171</v>
      </c>
      <c r="G2167" s="89" t="s">
        <v>19029</v>
      </c>
      <c r="H2167" s="89" t="s">
        <v>19172</v>
      </c>
      <c r="I2167" s="89" t="s">
        <v>19173</v>
      </c>
      <c r="J2167" s="88" t="s">
        <v>19174</v>
      </c>
      <c r="K2167" s="88" t="s">
        <v>19207</v>
      </c>
      <c r="L2167" s="88" t="s">
        <v>19208</v>
      </c>
      <c r="M2167" s="89" t="s">
        <v>10249</v>
      </c>
      <c r="N2167" s="89" t="s">
        <v>219</v>
      </c>
      <c r="O2167" s="90">
        <v>28997</v>
      </c>
      <c r="P2167" s="90">
        <v>28997</v>
      </c>
      <c r="Q2167" s="90">
        <v>28997</v>
      </c>
      <c r="R2167" s="89">
        <v>16932</v>
      </c>
      <c r="S2167" s="89">
        <v>46</v>
      </c>
      <c r="T2167" s="89" t="s">
        <v>19261</v>
      </c>
      <c r="U2167" s="89" t="s">
        <v>9139</v>
      </c>
      <c r="W2167" s="89" t="s">
        <v>9140</v>
      </c>
      <c r="X2167" s="89" t="s">
        <v>219</v>
      </c>
      <c r="Y2167" s="88" t="s">
        <v>9141</v>
      </c>
    </row>
    <row r="2168" spans="1:25" x14ac:dyDescent="0.3">
      <c r="A2168" s="84" t="str">
        <f t="shared" si="33"/>
        <v>MFIVES1</v>
      </c>
      <c r="B2168" s="88" t="s">
        <v>26704</v>
      </c>
      <c r="C2168" s="89" t="s">
        <v>26705</v>
      </c>
      <c r="D2168" s="89" t="s">
        <v>26706</v>
      </c>
      <c r="E2168" s="89" t="s">
        <v>5630</v>
      </c>
      <c r="F2168" s="88" t="s">
        <v>19215</v>
      </c>
      <c r="G2168" s="89" t="s">
        <v>19033</v>
      </c>
      <c r="H2168" s="89" t="s">
        <v>19172</v>
      </c>
      <c r="I2168" s="89" t="s">
        <v>19173</v>
      </c>
      <c r="J2168" s="88" t="s">
        <v>19174</v>
      </c>
      <c r="K2168" s="88" t="s">
        <v>19216</v>
      </c>
      <c r="L2168" s="88" t="s">
        <v>19217</v>
      </c>
      <c r="M2168" s="89" t="s">
        <v>19218</v>
      </c>
      <c r="N2168" s="89" t="s">
        <v>453</v>
      </c>
      <c r="O2168" s="90">
        <v>29466</v>
      </c>
      <c r="P2168" s="90">
        <v>29466</v>
      </c>
      <c r="Q2168" s="90">
        <v>29466</v>
      </c>
      <c r="R2168" s="89">
        <v>16463</v>
      </c>
      <c r="S2168" s="89">
        <v>45</v>
      </c>
      <c r="T2168" s="89" t="s">
        <v>19261</v>
      </c>
      <c r="U2168" s="89" t="s">
        <v>26707</v>
      </c>
      <c r="W2168" s="89" t="s">
        <v>26708</v>
      </c>
      <c r="X2168" s="89" t="s">
        <v>453</v>
      </c>
      <c r="Y2168" s="88" t="s">
        <v>26709</v>
      </c>
    </row>
    <row r="2169" spans="1:25" x14ac:dyDescent="0.3">
      <c r="A2169" s="84" t="str">
        <f t="shared" si="33"/>
        <v>EPERE2</v>
      </c>
      <c r="B2169" s="88" t="s">
        <v>22919</v>
      </c>
      <c r="C2169" s="89" t="s">
        <v>22920</v>
      </c>
      <c r="D2169" s="89" t="s">
        <v>22921</v>
      </c>
      <c r="E2169" s="89" t="s">
        <v>19715</v>
      </c>
      <c r="F2169" s="88" t="s">
        <v>19171</v>
      </c>
      <c r="G2169" s="89" t="s">
        <v>19029</v>
      </c>
      <c r="H2169" s="89" t="s">
        <v>19172</v>
      </c>
      <c r="I2169" s="89" t="s">
        <v>19419</v>
      </c>
      <c r="J2169" s="88" t="s">
        <v>19189</v>
      </c>
      <c r="K2169" s="88" t="s">
        <v>19420</v>
      </c>
      <c r="L2169" s="88" t="s">
        <v>19420</v>
      </c>
      <c r="M2169" s="89" t="s">
        <v>19421</v>
      </c>
      <c r="N2169" s="89" t="s">
        <v>5965</v>
      </c>
      <c r="O2169" s="90">
        <v>30562</v>
      </c>
      <c r="P2169" s="90">
        <v>30562</v>
      </c>
      <c r="Q2169" s="90">
        <v>30562</v>
      </c>
      <c r="R2169" s="89">
        <v>15367</v>
      </c>
      <c r="S2169" s="89">
        <v>42</v>
      </c>
      <c r="T2169" s="89" t="s">
        <v>19261</v>
      </c>
      <c r="U2169" s="89" t="s">
        <v>22922</v>
      </c>
      <c r="V2169" s="89" t="s">
        <v>22923</v>
      </c>
      <c r="W2169" s="89" t="s">
        <v>22924</v>
      </c>
      <c r="X2169" s="89" t="s">
        <v>5965</v>
      </c>
      <c r="Y2169" s="88" t="s">
        <v>22925</v>
      </c>
    </row>
    <row r="2170" spans="1:25" x14ac:dyDescent="0.3">
      <c r="A2170" s="84" t="str">
        <f t="shared" si="33"/>
        <v>DHUBBAR</v>
      </c>
      <c r="B2170" s="88" t="s">
        <v>22032</v>
      </c>
      <c r="C2170" s="89" t="s">
        <v>22033</v>
      </c>
      <c r="D2170" s="89" t="s">
        <v>18249</v>
      </c>
      <c r="E2170" s="89" t="s">
        <v>5630</v>
      </c>
      <c r="F2170" s="88" t="s">
        <v>19171</v>
      </c>
      <c r="G2170" s="89" t="s">
        <v>19029</v>
      </c>
      <c r="H2170" s="89" t="s">
        <v>19172</v>
      </c>
      <c r="I2170" s="89" t="s">
        <v>19173</v>
      </c>
      <c r="J2170" s="88" t="s">
        <v>19189</v>
      </c>
      <c r="K2170" s="88" t="s">
        <v>19471</v>
      </c>
      <c r="L2170" s="88" t="s">
        <v>20722</v>
      </c>
      <c r="M2170" s="89" t="s">
        <v>20723</v>
      </c>
      <c r="N2170" s="89" t="s">
        <v>719</v>
      </c>
      <c r="O2170" s="90">
        <v>30621</v>
      </c>
      <c r="P2170" s="90">
        <v>30621</v>
      </c>
      <c r="Q2170" s="90">
        <v>30621</v>
      </c>
      <c r="R2170" s="89">
        <v>15308</v>
      </c>
      <c r="S2170" s="89">
        <v>41</v>
      </c>
      <c r="T2170" s="89" t="s">
        <v>19261</v>
      </c>
      <c r="U2170" s="89" t="s">
        <v>22034</v>
      </c>
      <c r="W2170" s="89" t="s">
        <v>18252</v>
      </c>
      <c r="X2170" s="89" t="s">
        <v>719</v>
      </c>
      <c r="Y2170" s="88" t="s">
        <v>18253</v>
      </c>
    </row>
    <row r="2171" spans="1:25" x14ac:dyDescent="0.3">
      <c r="A2171" s="84" t="str">
        <f t="shared" si="33"/>
        <v>MHELM1</v>
      </c>
      <c r="B2171" s="88" t="s">
        <v>26835</v>
      </c>
      <c r="C2171" s="89" t="s">
        <v>26836</v>
      </c>
      <c r="D2171" s="89" t="s">
        <v>18763</v>
      </c>
      <c r="E2171" s="89" t="s">
        <v>5630</v>
      </c>
      <c r="F2171" s="88" t="s">
        <v>20261</v>
      </c>
      <c r="G2171" s="89" t="s">
        <v>19039</v>
      </c>
      <c r="H2171" s="89" t="s">
        <v>19172</v>
      </c>
      <c r="I2171" s="89" t="s">
        <v>19173</v>
      </c>
      <c r="J2171" s="88" t="s">
        <v>19189</v>
      </c>
      <c r="K2171" s="88" t="s">
        <v>19200</v>
      </c>
      <c r="L2171" s="88" t="s">
        <v>19200</v>
      </c>
      <c r="M2171" s="89" t="s">
        <v>19396</v>
      </c>
      <c r="N2171" s="89" t="s">
        <v>752</v>
      </c>
      <c r="O2171" s="90">
        <v>30838</v>
      </c>
      <c r="P2171" s="90">
        <v>30838</v>
      </c>
      <c r="Q2171" s="90">
        <v>30838</v>
      </c>
      <c r="R2171" s="89">
        <v>15091</v>
      </c>
      <c r="S2171" s="89">
        <v>41</v>
      </c>
      <c r="T2171" s="89" t="s">
        <v>19261</v>
      </c>
      <c r="U2171" s="89" t="s">
        <v>26837</v>
      </c>
      <c r="W2171" s="89" t="s">
        <v>5374</v>
      </c>
      <c r="X2171" s="89" t="s">
        <v>752</v>
      </c>
      <c r="Y2171" s="88" t="s">
        <v>17425</v>
      </c>
    </row>
    <row r="2172" spans="1:25" x14ac:dyDescent="0.3">
      <c r="A2172" s="84" t="str">
        <f t="shared" si="33"/>
        <v>JCOLONN</v>
      </c>
      <c r="B2172" s="88" t="s">
        <v>24250</v>
      </c>
      <c r="C2172" s="89" t="s">
        <v>24251</v>
      </c>
      <c r="D2172" s="89" t="s">
        <v>9790</v>
      </c>
      <c r="E2172" s="89" t="s">
        <v>5630</v>
      </c>
      <c r="F2172" s="88" t="s">
        <v>19171</v>
      </c>
      <c r="G2172" s="89" t="s">
        <v>19029</v>
      </c>
      <c r="H2172" s="89" t="s">
        <v>19172</v>
      </c>
      <c r="I2172" s="89" t="s">
        <v>19419</v>
      </c>
      <c r="J2172" s="88" t="s">
        <v>19189</v>
      </c>
      <c r="K2172" s="88" t="s">
        <v>19420</v>
      </c>
      <c r="L2172" s="88" t="s">
        <v>19420</v>
      </c>
      <c r="M2172" s="89" t="s">
        <v>19421</v>
      </c>
      <c r="N2172" s="89" t="s">
        <v>5965</v>
      </c>
      <c r="O2172" s="90">
        <v>30898</v>
      </c>
      <c r="P2172" s="90">
        <v>30898</v>
      </c>
      <c r="Q2172" s="90">
        <v>30898</v>
      </c>
      <c r="R2172" s="89">
        <v>15031</v>
      </c>
      <c r="S2172" s="89">
        <v>41</v>
      </c>
      <c r="T2172" s="89" t="s">
        <v>19261</v>
      </c>
      <c r="U2172" s="89" t="s">
        <v>24252</v>
      </c>
      <c r="W2172" s="89" t="s">
        <v>17246</v>
      </c>
      <c r="X2172" s="89" t="s">
        <v>5965</v>
      </c>
      <c r="Y2172" s="88" t="s">
        <v>6085</v>
      </c>
    </row>
    <row r="2173" spans="1:25" x14ac:dyDescent="0.3">
      <c r="A2173" s="84" t="str">
        <f t="shared" si="33"/>
        <v>BPOWER8</v>
      </c>
      <c r="B2173" s="88" t="s">
        <v>20740</v>
      </c>
      <c r="C2173" s="89" t="s">
        <v>20741</v>
      </c>
      <c r="D2173" s="89" t="s">
        <v>714</v>
      </c>
      <c r="E2173" s="89" t="s">
        <v>5630</v>
      </c>
      <c r="F2173" s="88" t="s">
        <v>20261</v>
      </c>
      <c r="G2173" s="89" t="s">
        <v>19039</v>
      </c>
      <c r="H2173" s="89" t="s">
        <v>19172</v>
      </c>
      <c r="I2173" s="89" t="s">
        <v>19173</v>
      </c>
      <c r="J2173" s="88" t="s">
        <v>19189</v>
      </c>
      <c r="K2173" s="88" t="s">
        <v>20742</v>
      </c>
      <c r="L2173" s="88" t="s">
        <v>20743</v>
      </c>
      <c r="M2173" s="89" t="s">
        <v>20744</v>
      </c>
      <c r="N2173" s="89" t="s">
        <v>719</v>
      </c>
      <c r="O2173" s="90">
        <v>31432</v>
      </c>
      <c r="P2173" s="90">
        <v>31432</v>
      </c>
      <c r="Q2173" s="90">
        <v>31432</v>
      </c>
      <c r="R2173" s="89">
        <v>14497</v>
      </c>
      <c r="S2173" s="89">
        <v>39</v>
      </c>
      <c r="T2173" s="89" t="s">
        <v>19261</v>
      </c>
      <c r="U2173" s="89" t="s">
        <v>20745</v>
      </c>
      <c r="W2173" s="89" t="s">
        <v>718</v>
      </c>
      <c r="X2173" s="89" t="s">
        <v>719</v>
      </c>
      <c r="Y2173" s="88" t="s">
        <v>15942</v>
      </c>
    </row>
    <row r="2174" spans="1:25" x14ac:dyDescent="0.3">
      <c r="A2174" s="84" t="str">
        <f t="shared" si="33"/>
        <v>EGROSSM</v>
      </c>
      <c r="B2174" s="88" t="s">
        <v>22773</v>
      </c>
      <c r="C2174" s="89" t="s">
        <v>22774</v>
      </c>
      <c r="D2174" s="89" t="s">
        <v>4879</v>
      </c>
      <c r="E2174" s="89" t="s">
        <v>5630</v>
      </c>
      <c r="F2174" s="88" t="s">
        <v>19171</v>
      </c>
      <c r="G2174" s="89" t="s">
        <v>19029</v>
      </c>
      <c r="H2174" s="89" t="s">
        <v>19172</v>
      </c>
      <c r="I2174" s="89" t="s">
        <v>19173</v>
      </c>
      <c r="J2174" s="88" t="s">
        <v>19174</v>
      </c>
      <c r="K2174" s="88" t="s">
        <v>20070</v>
      </c>
      <c r="L2174" s="88" t="s">
        <v>20328</v>
      </c>
      <c r="M2174" s="89" t="s">
        <v>10269</v>
      </c>
      <c r="N2174" s="89" t="s">
        <v>201</v>
      </c>
      <c r="O2174" s="90">
        <v>31512</v>
      </c>
      <c r="P2174" s="90">
        <v>31512</v>
      </c>
      <c r="Q2174" s="90">
        <v>31512</v>
      </c>
      <c r="R2174" s="89">
        <v>14417</v>
      </c>
      <c r="S2174" s="89">
        <v>39</v>
      </c>
      <c r="T2174" s="89" t="s">
        <v>19261</v>
      </c>
      <c r="U2174" s="89" t="s">
        <v>22775</v>
      </c>
      <c r="W2174" s="89" t="s">
        <v>4880</v>
      </c>
      <c r="X2174" s="89" t="s">
        <v>201</v>
      </c>
      <c r="Y2174" s="88" t="s">
        <v>14074</v>
      </c>
    </row>
    <row r="2175" spans="1:25" x14ac:dyDescent="0.3">
      <c r="A2175" s="84" t="str">
        <f t="shared" si="33"/>
        <v>MSLAUG</v>
      </c>
      <c r="B2175" s="88" t="s">
        <v>27249</v>
      </c>
      <c r="C2175" s="89" t="s">
        <v>27250</v>
      </c>
      <c r="D2175" s="89" t="s">
        <v>11016</v>
      </c>
      <c r="E2175" s="89" t="s">
        <v>5630</v>
      </c>
      <c r="F2175" s="88" t="s">
        <v>19171</v>
      </c>
      <c r="G2175" s="89" t="s">
        <v>19029</v>
      </c>
      <c r="H2175" s="89" t="s">
        <v>19172</v>
      </c>
      <c r="I2175" s="89" t="s">
        <v>19173</v>
      </c>
      <c r="J2175" s="88" t="s">
        <v>19174</v>
      </c>
      <c r="K2175" s="88" t="s">
        <v>19522</v>
      </c>
      <c r="L2175" s="88" t="s">
        <v>19523</v>
      </c>
      <c r="M2175" s="89" t="s">
        <v>7156</v>
      </c>
      <c r="N2175" s="89" t="s">
        <v>773</v>
      </c>
      <c r="O2175" s="90">
        <v>31523</v>
      </c>
      <c r="P2175" s="90">
        <v>31523</v>
      </c>
      <c r="Q2175" s="90">
        <v>31523</v>
      </c>
      <c r="R2175" s="89">
        <v>14406</v>
      </c>
      <c r="S2175" s="89">
        <v>39</v>
      </c>
      <c r="T2175" s="89" t="s">
        <v>19261</v>
      </c>
      <c r="U2175" s="89" t="s">
        <v>11018</v>
      </c>
      <c r="W2175" s="89" t="s">
        <v>27251</v>
      </c>
      <c r="X2175" s="89" t="s">
        <v>250</v>
      </c>
      <c r="Y2175" s="88" t="s">
        <v>11020</v>
      </c>
    </row>
    <row r="2176" spans="1:25" x14ac:dyDescent="0.3">
      <c r="A2176" s="84" t="str">
        <f t="shared" si="33"/>
        <v>LCARRJ</v>
      </c>
      <c r="B2176" s="88" t="s">
        <v>26189</v>
      </c>
      <c r="C2176" s="89" t="s">
        <v>26190</v>
      </c>
      <c r="D2176" s="89" t="s">
        <v>16154</v>
      </c>
      <c r="E2176" s="89" t="s">
        <v>5630</v>
      </c>
      <c r="F2176" s="88" t="s">
        <v>19480</v>
      </c>
      <c r="G2176" s="89" t="s">
        <v>19040</v>
      </c>
      <c r="H2176" s="89" t="s">
        <v>19172</v>
      </c>
      <c r="I2176" s="89" t="s">
        <v>19173</v>
      </c>
      <c r="J2176" s="88" t="s">
        <v>19189</v>
      </c>
      <c r="K2176" s="88" t="s">
        <v>19374</v>
      </c>
      <c r="L2176" s="88" t="s">
        <v>19375</v>
      </c>
      <c r="M2176" s="89" t="s">
        <v>19376</v>
      </c>
      <c r="N2176" s="89" t="s">
        <v>575</v>
      </c>
      <c r="O2176" s="90">
        <v>31558</v>
      </c>
      <c r="P2176" s="90">
        <v>31558</v>
      </c>
      <c r="Q2176" s="90">
        <v>31558</v>
      </c>
      <c r="R2176" s="89">
        <v>14371</v>
      </c>
      <c r="S2176" s="89">
        <v>39</v>
      </c>
      <c r="T2176" s="89" t="s">
        <v>19261</v>
      </c>
      <c r="U2176" s="89" t="s">
        <v>16156</v>
      </c>
      <c r="W2176" s="89" t="s">
        <v>1523</v>
      </c>
      <c r="X2176" s="89" t="s">
        <v>575</v>
      </c>
      <c r="Y2176" s="88" t="s">
        <v>5134</v>
      </c>
    </row>
    <row r="2177" spans="1:25" x14ac:dyDescent="0.3">
      <c r="A2177" s="84" t="str">
        <f t="shared" si="33"/>
        <v>PPINHEI</v>
      </c>
      <c r="B2177" s="88" t="s">
        <v>27915</v>
      </c>
      <c r="C2177" s="89" t="s">
        <v>27916</v>
      </c>
      <c r="D2177" s="89" t="s">
        <v>18820</v>
      </c>
      <c r="E2177" s="89" t="s">
        <v>5630</v>
      </c>
      <c r="F2177" s="88" t="s">
        <v>19181</v>
      </c>
      <c r="G2177" s="89" t="s">
        <v>19030</v>
      </c>
      <c r="H2177" s="89" t="s">
        <v>19172</v>
      </c>
      <c r="I2177" s="89" t="s">
        <v>19173</v>
      </c>
      <c r="J2177" s="88" t="s">
        <v>19189</v>
      </c>
      <c r="K2177" s="88" t="s">
        <v>19345</v>
      </c>
      <c r="L2177" s="88" t="s">
        <v>19346</v>
      </c>
      <c r="M2177" s="89" t="s">
        <v>19347</v>
      </c>
      <c r="N2177" s="89" t="s">
        <v>382</v>
      </c>
      <c r="O2177" s="90">
        <v>31993</v>
      </c>
      <c r="P2177" s="90">
        <v>31993</v>
      </c>
      <c r="Q2177" s="90">
        <v>31993</v>
      </c>
      <c r="R2177" s="89">
        <v>13936</v>
      </c>
      <c r="S2177" s="89">
        <v>38</v>
      </c>
      <c r="T2177" s="89" t="s">
        <v>19261</v>
      </c>
      <c r="U2177" s="89" t="s">
        <v>18823</v>
      </c>
      <c r="W2177" s="89" t="s">
        <v>27917</v>
      </c>
      <c r="X2177" s="89" t="s">
        <v>382</v>
      </c>
      <c r="Y2177" s="88" t="s">
        <v>18825</v>
      </c>
    </row>
    <row r="2178" spans="1:25" x14ac:dyDescent="0.3">
      <c r="A2178" s="84" t="str">
        <f t="shared" si="33"/>
        <v>NCHUN1</v>
      </c>
      <c r="B2178" s="88" t="s">
        <v>27455</v>
      </c>
      <c r="C2178" s="89" t="s">
        <v>27456</v>
      </c>
      <c r="D2178" s="89" t="s">
        <v>15880</v>
      </c>
      <c r="E2178" s="89" t="s">
        <v>5630</v>
      </c>
      <c r="F2178" s="88" t="s">
        <v>19181</v>
      </c>
      <c r="G2178" s="89" t="s">
        <v>19030</v>
      </c>
      <c r="H2178" s="89" t="s">
        <v>19172</v>
      </c>
      <c r="I2178" s="89" t="s">
        <v>19173</v>
      </c>
      <c r="J2178" s="88" t="s">
        <v>19174</v>
      </c>
      <c r="K2178" s="88" t="s">
        <v>19455</v>
      </c>
      <c r="L2178" s="88" t="s">
        <v>19456</v>
      </c>
      <c r="M2178" s="89" t="s">
        <v>19457</v>
      </c>
      <c r="N2178" s="89" t="s">
        <v>2504</v>
      </c>
      <c r="O2178" s="90">
        <v>31999</v>
      </c>
      <c r="P2178" s="90">
        <v>31999</v>
      </c>
      <c r="Q2178" s="90">
        <v>31999</v>
      </c>
      <c r="R2178" s="89">
        <v>13930</v>
      </c>
      <c r="S2178" s="89">
        <v>38</v>
      </c>
      <c r="T2178" s="89" t="s">
        <v>19261</v>
      </c>
      <c r="U2178" s="89" t="s">
        <v>27457</v>
      </c>
      <c r="W2178" s="89" t="s">
        <v>15884</v>
      </c>
      <c r="X2178" s="89" t="s">
        <v>2504</v>
      </c>
      <c r="Y2178" s="88" t="s">
        <v>15885</v>
      </c>
    </row>
    <row r="2179" spans="1:25" x14ac:dyDescent="0.3">
      <c r="A2179" s="84" t="str">
        <f t="shared" ref="A2179:A2242" si="34">TRIM(D2179)</f>
        <v>JDAWSO1</v>
      </c>
      <c r="B2179" s="88" t="s">
        <v>24314</v>
      </c>
      <c r="C2179" s="89" t="s">
        <v>24315</v>
      </c>
      <c r="D2179" s="89" t="s">
        <v>1141</v>
      </c>
      <c r="E2179" s="89" t="s">
        <v>5630</v>
      </c>
      <c r="F2179" s="88" t="s">
        <v>19215</v>
      </c>
      <c r="G2179" s="89" t="s">
        <v>19033</v>
      </c>
      <c r="H2179" s="89" t="s">
        <v>19172</v>
      </c>
      <c r="I2179" s="89" t="s">
        <v>19173</v>
      </c>
      <c r="J2179" s="88" t="s">
        <v>19189</v>
      </c>
      <c r="K2179" s="88" t="s">
        <v>19471</v>
      </c>
      <c r="L2179" s="88" t="s">
        <v>20722</v>
      </c>
      <c r="M2179" s="89" t="s">
        <v>20723</v>
      </c>
      <c r="N2179" s="89" t="s">
        <v>719</v>
      </c>
      <c r="O2179" s="90">
        <v>32125</v>
      </c>
      <c r="P2179" s="90">
        <v>32125</v>
      </c>
      <c r="Q2179" s="90">
        <v>32125</v>
      </c>
      <c r="R2179" s="89">
        <v>13804</v>
      </c>
      <c r="S2179" s="89">
        <v>37</v>
      </c>
      <c r="T2179" s="89" t="s">
        <v>19261</v>
      </c>
      <c r="U2179" s="89" t="s">
        <v>24316</v>
      </c>
      <c r="W2179" s="89" t="s">
        <v>18575</v>
      </c>
      <c r="X2179" s="89" t="s">
        <v>719</v>
      </c>
      <c r="Y2179" s="88" t="s">
        <v>8637</v>
      </c>
    </row>
    <row r="2180" spans="1:25" x14ac:dyDescent="0.3">
      <c r="A2180" s="84" t="str">
        <f t="shared" si="34"/>
        <v>LPAGANC</v>
      </c>
      <c r="B2180" s="88" t="s">
        <v>26301</v>
      </c>
      <c r="C2180" s="89" t="s">
        <v>26302</v>
      </c>
      <c r="D2180" s="89" t="s">
        <v>16938</v>
      </c>
      <c r="E2180" s="89" t="s">
        <v>5630</v>
      </c>
      <c r="F2180" s="88" t="s">
        <v>19171</v>
      </c>
      <c r="G2180" s="89" t="s">
        <v>19029</v>
      </c>
      <c r="H2180" s="89" t="s">
        <v>19172</v>
      </c>
      <c r="I2180" s="89" t="s">
        <v>19419</v>
      </c>
      <c r="J2180" s="88" t="s">
        <v>19189</v>
      </c>
      <c r="K2180" s="88" t="s">
        <v>19420</v>
      </c>
      <c r="L2180" s="88" t="s">
        <v>19420</v>
      </c>
      <c r="M2180" s="89" t="s">
        <v>19421</v>
      </c>
      <c r="N2180" s="89" t="s">
        <v>5965</v>
      </c>
      <c r="O2180" s="90">
        <v>32189</v>
      </c>
      <c r="P2180" s="90">
        <v>32189</v>
      </c>
      <c r="Q2180" s="90">
        <v>32189</v>
      </c>
      <c r="R2180" s="89">
        <v>13740</v>
      </c>
      <c r="S2180" s="89">
        <v>37</v>
      </c>
      <c r="T2180" s="89" t="s">
        <v>19261</v>
      </c>
      <c r="U2180" s="89" t="s">
        <v>26303</v>
      </c>
      <c r="V2180" s="89" t="s">
        <v>26304</v>
      </c>
      <c r="W2180" s="89" t="s">
        <v>26305</v>
      </c>
      <c r="X2180" s="89" t="s">
        <v>5965</v>
      </c>
      <c r="Y2180" s="88" t="s">
        <v>16943</v>
      </c>
    </row>
    <row r="2181" spans="1:25" x14ac:dyDescent="0.3">
      <c r="A2181" s="84" t="str">
        <f t="shared" si="34"/>
        <v>WOBERDI</v>
      </c>
      <c r="B2181" s="88" t="s">
        <v>30267</v>
      </c>
      <c r="C2181" s="89" t="s">
        <v>30268</v>
      </c>
      <c r="D2181" s="89" t="s">
        <v>3643</v>
      </c>
      <c r="E2181" s="89" t="s">
        <v>5630</v>
      </c>
      <c r="F2181" s="88" t="s">
        <v>20625</v>
      </c>
      <c r="G2181" s="89" t="s">
        <v>19053</v>
      </c>
      <c r="H2181" s="89" t="s">
        <v>19172</v>
      </c>
      <c r="I2181" s="89" t="s">
        <v>19173</v>
      </c>
      <c r="J2181" s="88" t="s">
        <v>19174</v>
      </c>
      <c r="K2181" s="88" t="s">
        <v>19579</v>
      </c>
      <c r="L2181" s="88" t="s">
        <v>20626</v>
      </c>
      <c r="M2181" s="89" t="s">
        <v>7630</v>
      </c>
      <c r="N2181" s="89" t="s">
        <v>250</v>
      </c>
      <c r="O2181" s="90">
        <v>32224</v>
      </c>
      <c r="P2181" s="90">
        <v>32224</v>
      </c>
      <c r="Q2181" s="90">
        <v>32224</v>
      </c>
      <c r="R2181" s="89">
        <v>13705</v>
      </c>
      <c r="S2181" s="89">
        <v>37</v>
      </c>
      <c r="T2181" s="89" t="s">
        <v>19261</v>
      </c>
      <c r="U2181" s="89" t="s">
        <v>30269</v>
      </c>
      <c r="W2181" s="89" t="s">
        <v>7630</v>
      </c>
      <c r="X2181" s="89" t="s">
        <v>250</v>
      </c>
      <c r="Y2181" s="88" t="s">
        <v>5159</v>
      </c>
    </row>
    <row r="2182" spans="1:25" x14ac:dyDescent="0.3">
      <c r="A2182" s="84" t="str">
        <f t="shared" si="34"/>
        <v>CRADKOW</v>
      </c>
      <c r="B2182" s="88" t="s">
        <v>21469</v>
      </c>
      <c r="C2182" s="89" t="s">
        <v>21470</v>
      </c>
      <c r="D2182" s="89" t="s">
        <v>21471</v>
      </c>
      <c r="E2182" s="89" t="s">
        <v>19715</v>
      </c>
      <c r="F2182" s="88" t="s">
        <v>19480</v>
      </c>
      <c r="G2182" s="89" t="s">
        <v>19040</v>
      </c>
      <c r="H2182" s="89" t="s">
        <v>19172</v>
      </c>
      <c r="I2182" s="89" t="s">
        <v>19173</v>
      </c>
      <c r="J2182" s="88" t="s">
        <v>19189</v>
      </c>
      <c r="K2182" s="88" t="s">
        <v>19190</v>
      </c>
      <c r="L2182" s="88" t="s">
        <v>19191</v>
      </c>
      <c r="M2182" s="89" t="s">
        <v>19192</v>
      </c>
      <c r="N2182" s="89" t="s">
        <v>297</v>
      </c>
      <c r="O2182" s="90">
        <v>32359</v>
      </c>
      <c r="P2182" s="90">
        <v>32359</v>
      </c>
      <c r="Q2182" s="90">
        <v>32359</v>
      </c>
      <c r="R2182" s="89">
        <v>13570</v>
      </c>
      <c r="S2182" s="89">
        <v>37</v>
      </c>
      <c r="T2182" s="89" t="s">
        <v>19261</v>
      </c>
      <c r="U2182" s="89" t="s">
        <v>21472</v>
      </c>
      <c r="W2182" s="89" t="s">
        <v>21473</v>
      </c>
      <c r="X2182" s="89" t="s">
        <v>297</v>
      </c>
      <c r="Y2182" s="88" t="s">
        <v>21474</v>
      </c>
    </row>
    <row r="2183" spans="1:25" x14ac:dyDescent="0.3">
      <c r="A2183" s="84" t="str">
        <f t="shared" si="34"/>
        <v>kmarian</v>
      </c>
      <c r="B2183" s="88" t="s">
        <v>25958</v>
      </c>
      <c r="C2183" s="89" t="s">
        <v>25959</v>
      </c>
      <c r="D2183" s="89" t="s">
        <v>25960</v>
      </c>
      <c r="E2183" s="89" t="s">
        <v>19036</v>
      </c>
      <c r="F2183" s="88" t="s">
        <v>19171</v>
      </c>
      <c r="G2183" s="89" t="s">
        <v>19029</v>
      </c>
      <c r="H2183" s="89" t="s">
        <v>19172</v>
      </c>
      <c r="I2183" s="89" t="s">
        <v>19173</v>
      </c>
      <c r="J2183" s="88" t="s">
        <v>19174</v>
      </c>
      <c r="K2183" s="88" t="s">
        <v>19401</v>
      </c>
      <c r="L2183" s="88" t="s">
        <v>17382</v>
      </c>
      <c r="M2183" s="89" t="s">
        <v>8645</v>
      </c>
      <c r="N2183" s="89" t="s">
        <v>407</v>
      </c>
      <c r="O2183" s="90">
        <v>32440</v>
      </c>
      <c r="P2183" s="90">
        <v>45067</v>
      </c>
      <c r="Q2183" s="90">
        <v>45067</v>
      </c>
      <c r="R2183" s="89">
        <v>862</v>
      </c>
      <c r="S2183" s="89">
        <v>2</v>
      </c>
      <c r="T2183" s="89" t="s">
        <v>19209</v>
      </c>
      <c r="U2183" s="89" t="s">
        <v>25961</v>
      </c>
      <c r="W2183" s="89" t="s">
        <v>8117</v>
      </c>
      <c r="X2183" s="89" t="s">
        <v>366</v>
      </c>
      <c r="Y2183" s="88" t="s">
        <v>23595</v>
      </c>
    </row>
    <row r="2184" spans="1:25" x14ac:dyDescent="0.3">
      <c r="A2184" s="84" t="str">
        <f t="shared" si="34"/>
        <v>JGAQUIN</v>
      </c>
      <c r="B2184" s="88" t="s">
        <v>24535</v>
      </c>
      <c r="C2184" s="89" t="s">
        <v>24536</v>
      </c>
      <c r="D2184" s="89" t="s">
        <v>19063</v>
      </c>
      <c r="E2184" s="89" t="s">
        <v>5630</v>
      </c>
      <c r="F2184" s="88" t="s">
        <v>19171</v>
      </c>
      <c r="G2184" s="89" t="s">
        <v>19029</v>
      </c>
      <c r="H2184" s="89" t="s">
        <v>19172</v>
      </c>
      <c r="I2184" s="89" t="s">
        <v>19173</v>
      </c>
      <c r="J2184" s="88" t="s">
        <v>19189</v>
      </c>
      <c r="K2184" s="88" t="s">
        <v>19345</v>
      </c>
      <c r="L2184" s="88" t="s">
        <v>19346</v>
      </c>
      <c r="M2184" s="89" t="s">
        <v>19347</v>
      </c>
      <c r="N2184" s="89" t="s">
        <v>382</v>
      </c>
      <c r="O2184" s="90">
        <v>32203</v>
      </c>
      <c r="P2184" s="90">
        <v>32629</v>
      </c>
      <c r="Q2184" s="90">
        <v>32629</v>
      </c>
      <c r="R2184" s="89">
        <v>13300</v>
      </c>
      <c r="S2184" s="89">
        <v>36</v>
      </c>
      <c r="T2184" s="89" t="s">
        <v>19261</v>
      </c>
      <c r="U2184" s="89" t="s">
        <v>24537</v>
      </c>
      <c r="W2184" s="89" t="s">
        <v>24538</v>
      </c>
      <c r="X2184" s="89" t="s">
        <v>382</v>
      </c>
      <c r="Y2184" s="88" t="s">
        <v>24539</v>
      </c>
    </row>
    <row r="2185" spans="1:25" x14ac:dyDescent="0.3">
      <c r="A2185" s="84" t="str">
        <f t="shared" si="34"/>
        <v>DJASINS</v>
      </c>
      <c r="B2185" s="88" t="s">
        <v>22062</v>
      </c>
      <c r="C2185" s="89" t="s">
        <v>22063</v>
      </c>
      <c r="D2185" s="89" t="s">
        <v>7637</v>
      </c>
      <c r="E2185" s="89" t="s">
        <v>5630</v>
      </c>
      <c r="F2185" s="88" t="s">
        <v>19171</v>
      </c>
      <c r="G2185" s="89" t="s">
        <v>19029</v>
      </c>
      <c r="H2185" s="89" t="s">
        <v>19172</v>
      </c>
      <c r="I2185" s="89" t="s">
        <v>19173</v>
      </c>
      <c r="J2185" s="88" t="s">
        <v>19189</v>
      </c>
      <c r="K2185" s="88" t="s">
        <v>19190</v>
      </c>
      <c r="L2185" s="88" t="s">
        <v>19252</v>
      </c>
      <c r="M2185" s="89" t="s">
        <v>10322</v>
      </c>
      <c r="N2185" s="89" t="s">
        <v>297</v>
      </c>
      <c r="O2185" s="90">
        <v>33451</v>
      </c>
      <c r="P2185" s="90">
        <v>33451</v>
      </c>
      <c r="Q2185" s="90">
        <v>33451</v>
      </c>
      <c r="R2185" s="89">
        <v>12478</v>
      </c>
      <c r="S2185" s="89">
        <v>34</v>
      </c>
      <c r="T2185" s="89" t="s">
        <v>19261</v>
      </c>
      <c r="U2185" s="89" t="s">
        <v>22064</v>
      </c>
      <c r="W2185" s="89" t="s">
        <v>22065</v>
      </c>
      <c r="X2185" s="89" t="s">
        <v>297</v>
      </c>
      <c r="Y2185" s="88" t="s">
        <v>7642</v>
      </c>
    </row>
    <row r="2186" spans="1:25" x14ac:dyDescent="0.3">
      <c r="A2186" s="84" t="str">
        <f t="shared" si="34"/>
        <v>RKOKOSK</v>
      </c>
      <c r="B2186" s="88" t="s">
        <v>28399</v>
      </c>
      <c r="C2186" s="89" t="s">
        <v>28400</v>
      </c>
      <c r="D2186" s="89" t="s">
        <v>9091</v>
      </c>
      <c r="E2186" s="89" t="s">
        <v>5630</v>
      </c>
      <c r="F2186" s="88" t="s">
        <v>19181</v>
      </c>
      <c r="G2186" s="89" t="s">
        <v>19030</v>
      </c>
      <c r="H2186" s="89" t="s">
        <v>19172</v>
      </c>
      <c r="I2186" s="89" t="s">
        <v>19173</v>
      </c>
      <c r="J2186" s="88" t="s">
        <v>19189</v>
      </c>
      <c r="K2186" s="88" t="s">
        <v>19471</v>
      </c>
      <c r="L2186" s="88" t="s">
        <v>14086</v>
      </c>
      <c r="M2186" s="89" t="s">
        <v>19472</v>
      </c>
      <c r="N2186" s="89" t="s">
        <v>435</v>
      </c>
      <c r="O2186" s="90">
        <v>34107</v>
      </c>
      <c r="P2186" s="90">
        <v>37725</v>
      </c>
      <c r="Q2186" s="90">
        <v>37725</v>
      </c>
      <c r="R2186" s="89">
        <v>8204</v>
      </c>
      <c r="S2186" s="89">
        <v>22</v>
      </c>
      <c r="T2186" s="89" t="s">
        <v>19261</v>
      </c>
      <c r="U2186" s="89" t="s">
        <v>28401</v>
      </c>
      <c r="W2186" s="89" t="s">
        <v>9094</v>
      </c>
      <c r="X2186" s="89" t="s">
        <v>435</v>
      </c>
      <c r="Y2186" s="88" t="s">
        <v>9095</v>
      </c>
    </row>
    <row r="2187" spans="1:25" x14ac:dyDescent="0.3">
      <c r="A2187" s="84" t="str">
        <f t="shared" si="34"/>
        <v>aherbs</v>
      </c>
      <c r="B2187" s="88" t="s">
        <v>19733</v>
      </c>
      <c r="C2187" s="89" t="s">
        <v>19734</v>
      </c>
      <c r="D2187" s="89" t="s">
        <v>19735</v>
      </c>
      <c r="E2187" s="89" t="s">
        <v>5630</v>
      </c>
      <c r="F2187" s="88" t="s">
        <v>19181</v>
      </c>
      <c r="G2187" s="89" t="s">
        <v>19030</v>
      </c>
      <c r="H2187" s="89" t="s">
        <v>19172</v>
      </c>
      <c r="I2187" s="89" t="s">
        <v>19173</v>
      </c>
      <c r="J2187" s="88" t="s">
        <v>19189</v>
      </c>
      <c r="K2187" s="88" t="s">
        <v>19190</v>
      </c>
      <c r="L2187" s="88" t="s">
        <v>19191</v>
      </c>
      <c r="M2187" s="89" t="s">
        <v>19192</v>
      </c>
      <c r="N2187" s="89" t="s">
        <v>297</v>
      </c>
      <c r="O2187" s="90">
        <v>34127</v>
      </c>
      <c r="P2187" s="90">
        <v>44041</v>
      </c>
      <c r="Q2187" s="90">
        <v>44041</v>
      </c>
      <c r="R2187" s="89">
        <v>1888</v>
      </c>
      <c r="S2187" s="89">
        <v>5</v>
      </c>
      <c r="T2187" s="89" t="s">
        <v>19228</v>
      </c>
      <c r="U2187" s="89" t="s">
        <v>19736</v>
      </c>
      <c r="W2187" s="89" t="s">
        <v>3999</v>
      </c>
      <c r="X2187" s="89" t="s">
        <v>297</v>
      </c>
      <c r="Y2187" s="88" t="s">
        <v>8083</v>
      </c>
    </row>
    <row r="2188" spans="1:25" x14ac:dyDescent="0.3">
      <c r="A2188" s="84" t="str">
        <f t="shared" si="34"/>
        <v>JGRESK</v>
      </c>
      <c r="B2188" s="88" t="s">
        <v>24616</v>
      </c>
      <c r="C2188" s="89" t="s">
        <v>24617</v>
      </c>
      <c r="D2188" s="89" t="s">
        <v>6122</v>
      </c>
      <c r="E2188" s="89" t="s">
        <v>5630</v>
      </c>
      <c r="F2188" s="88" t="s">
        <v>19480</v>
      </c>
      <c r="G2188" s="89" t="s">
        <v>19040</v>
      </c>
      <c r="H2188" s="89" t="s">
        <v>19172</v>
      </c>
      <c r="I2188" s="89" t="s">
        <v>19173</v>
      </c>
      <c r="J2188" s="88" t="s">
        <v>19189</v>
      </c>
      <c r="K2188" s="88" t="s">
        <v>19333</v>
      </c>
      <c r="L2188" s="88" t="s">
        <v>19467</v>
      </c>
      <c r="M2188" s="89" t="s">
        <v>9084</v>
      </c>
      <c r="N2188" s="89" t="s">
        <v>260</v>
      </c>
      <c r="O2188" s="90">
        <v>34272</v>
      </c>
      <c r="P2188" s="90">
        <v>34272</v>
      </c>
      <c r="Q2188" s="90">
        <v>34272</v>
      </c>
      <c r="R2188" s="89">
        <v>11657</v>
      </c>
      <c r="S2188" s="89">
        <v>31</v>
      </c>
      <c r="T2188" s="89" t="s">
        <v>19261</v>
      </c>
      <c r="U2188" s="89" t="s">
        <v>24618</v>
      </c>
      <c r="W2188" s="89" t="s">
        <v>4556</v>
      </c>
      <c r="X2188" s="89" t="s">
        <v>260</v>
      </c>
      <c r="Y2188" s="88" t="s">
        <v>6126</v>
      </c>
    </row>
    <row r="2189" spans="1:25" x14ac:dyDescent="0.3">
      <c r="A2189" s="84" t="str">
        <f t="shared" si="34"/>
        <v>MFERNA5</v>
      </c>
      <c r="B2189" s="88" t="s">
        <v>26686</v>
      </c>
      <c r="C2189" s="89" t="s">
        <v>26687</v>
      </c>
      <c r="D2189" s="89" t="s">
        <v>15685</v>
      </c>
      <c r="E2189" s="89" t="s">
        <v>5630</v>
      </c>
      <c r="F2189" s="88" t="s">
        <v>19171</v>
      </c>
      <c r="G2189" s="89" t="s">
        <v>19029</v>
      </c>
      <c r="H2189" s="89" t="s">
        <v>19172</v>
      </c>
      <c r="I2189" s="89" t="s">
        <v>19419</v>
      </c>
      <c r="J2189" s="88" t="s">
        <v>19189</v>
      </c>
      <c r="K2189" s="88" t="s">
        <v>19420</v>
      </c>
      <c r="L2189" s="88" t="s">
        <v>19420</v>
      </c>
      <c r="M2189" s="89" t="s">
        <v>19421</v>
      </c>
      <c r="N2189" s="89" t="s">
        <v>5965</v>
      </c>
      <c r="O2189" s="90">
        <v>34368</v>
      </c>
      <c r="P2189" s="90">
        <v>34368</v>
      </c>
      <c r="Q2189" s="90">
        <v>34368</v>
      </c>
      <c r="R2189" s="89">
        <v>11561</v>
      </c>
      <c r="S2189" s="89">
        <v>31</v>
      </c>
      <c r="T2189" s="89" t="s">
        <v>19261</v>
      </c>
      <c r="U2189" s="89" t="s">
        <v>26688</v>
      </c>
      <c r="W2189" s="89" t="s">
        <v>24712</v>
      </c>
      <c r="X2189" s="89" t="s">
        <v>5965</v>
      </c>
      <c r="Y2189" s="88" t="s">
        <v>26689</v>
      </c>
    </row>
    <row r="2190" spans="1:25" x14ac:dyDescent="0.3">
      <c r="A2190" s="84" t="str">
        <f t="shared" si="34"/>
        <v>GVICKER</v>
      </c>
      <c r="B2190" s="88" t="s">
        <v>23549</v>
      </c>
      <c r="C2190" s="89" t="s">
        <v>23550</v>
      </c>
      <c r="D2190" s="89" t="s">
        <v>19002</v>
      </c>
      <c r="E2190" s="89" t="s">
        <v>5630</v>
      </c>
      <c r="F2190" s="88" t="s">
        <v>19171</v>
      </c>
      <c r="G2190" s="89" t="s">
        <v>19029</v>
      </c>
      <c r="H2190" s="89" t="s">
        <v>19172</v>
      </c>
      <c r="I2190" s="89" t="s">
        <v>19173</v>
      </c>
      <c r="J2190" s="88" t="s">
        <v>19189</v>
      </c>
      <c r="K2190" s="88" t="s">
        <v>19471</v>
      </c>
      <c r="L2190" s="88" t="s">
        <v>20722</v>
      </c>
      <c r="M2190" s="89" t="s">
        <v>20723</v>
      </c>
      <c r="N2190" s="89" t="s">
        <v>719</v>
      </c>
      <c r="O2190" s="90">
        <v>34463</v>
      </c>
      <c r="P2190" s="90">
        <v>34463</v>
      </c>
      <c r="Q2190" s="90">
        <v>34463</v>
      </c>
      <c r="R2190" s="89">
        <v>11466</v>
      </c>
      <c r="S2190" s="89">
        <v>31</v>
      </c>
      <c r="T2190" s="89" t="s">
        <v>19261</v>
      </c>
      <c r="U2190" s="89" t="s">
        <v>23551</v>
      </c>
      <c r="W2190" s="89" t="s">
        <v>12034</v>
      </c>
      <c r="X2190" s="89" t="s">
        <v>719</v>
      </c>
      <c r="Y2190" s="88" t="s">
        <v>19006</v>
      </c>
    </row>
    <row r="2191" spans="1:25" x14ac:dyDescent="0.3">
      <c r="A2191" s="84" t="str">
        <f t="shared" si="34"/>
        <v>LODELL2</v>
      </c>
      <c r="B2191" s="88" t="s">
        <v>26295</v>
      </c>
      <c r="C2191" s="89" t="s">
        <v>26296</v>
      </c>
      <c r="D2191" s="89" t="s">
        <v>26297</v>
      </c>
      <c r="E2191" s="89" t="s">
        <v>19715</v>
      </c>
      <c r="F2191" s="88" t="s">
        <v>19285</v>
      </c>
      <c r="G2191" s="89" t="s">
        <v>19028</v>
      </c>
      <c r="H2191" s="89" t="s">
        <v>19172</v>
      </c>
      <c r="I2191" s="89" t="s">
        <v>19173</v>
      </c>
      <c r="J2191" s="88" t="s">
        <v>19189</v>
      </c>
      <c r="K2191" s="88" t="s">
        <v>19294</v>
      </c>
      <c r="L2191" s="88" t="s">
        <v>19295</v>
      </c>
      <c r="M2191" s="89" t="s">
        <v>19296</v>
      </c>
      <c r="N2191" s="89" t="s">
        <v>541</v>
      </c>
      <c r="O2191" s="90">
        <v>34800</v>
      </c>
      <c r="P2191" s="90">
        <v>34800</v>
      </c>
      <c r="Q2191" s="90">
        <v>34800</v>
      </c>
      <c r="R2191" s="89">
        <v>11129</v>
      </c>
      <c r="S2191" s="89">
        <v>30</v>
      </c>
      <c r="T2191" s="89" t="s">
        <v>19261</v>
      </c>
      <c r="U2191" s="89" t="s">
        <v>26298</v>
      </c>
      <c r="W2191" s="89" t="s">
        <v>26299</v>
      </c>
      <c r="X2191" s="89" t="s">
        <v>541</v>
      </c>
      <c r="Y2191" s="88" t="s">
        <v>26300</v>
      </c>
    </row>
    <row r="2192" spans="1:25" x14ac:dyDescent="0.3">
      <c r="A2192" s="84" t="str">
        <f t="shared" si="34"/>
        <v>rthibod</v>
      </c>
      <c r="B2192" s="88" t="s">
        <v>28820</v>
      </c>
      <c r="C2192" s="89" t="s">
        <v>28821</v>
      </c>
      <c r="D2192" s="89" t="s">
        <v>28822</v>
      </c>
      <c r="E2192" s="89" t="s">
        <v>5630</v>
      </c>
      <c r="F2192" s="88" t="s">
        <v>19215</v>
      </c>
      <c r="G2192" s="89" t="s">
        <v>19033</v>
      </c>
      <c r="H2192" s="89" t="s">
        <v>19172</v>
      </c>
      <c r="I2192" s="89" t="s">
        <v>19173</v>
      </c>
      <c r="J2192" s="88" t="s">
        <v>19174</v>
      </c>
      <c r="K2192" s="88" t="s">
        <v>19401</v>
      </c>
      <c r="L2192" s="88" t="s">
        <v>20201</v>
      </c>
      <c r="M2192" s="89" t="s">
        <v>17220</v>
      </c>
      <c r="N2192" s="89" t="s">
        <v>297</v>
      </c>
      <c r="O2192" s="90">
        <v>35207</v>
      </c>
      <c r="P2192" s="90">
        <v>45795</v>
      </c>
      <c r="Q2192" s="90">
        <v>45795</v>
      </c>
      <c r="R2192" s="89">
        <v>134</v>
      </c>
      <c r="S2192" s="89">
        <v>0</v>
      </c>
      <c r="T2192" s="89" t="s">
        <v>19193</v>
      </c>
      <c r="U2192" s="89" t="s">
        <v>13982</v>
      </c>
      <c r="W2192" s="89" t="s">
        <v>13983</v>
      </c>
      <c r="X2192" s="89" t="s">
        <v>477</v>
      </c>
      <c r="Y2192" s="88" t="s">
        <v>13984</v>
      </c>
    </row>
    <row r="2193" spans="1:25" x14ac:dyDescent="0.3">
      <c r="A2193" s="84" t="str">
        <f t="shared" si="34"/>
        <v>DRAMIR4</v>
      </c>
      <c r="B2193" s="88" t="s">
        <v>22372</v>
      </c>
      <c r="C2193" s="89" t="s">
        <v>22373</v>
      </c>
      <c r="D2193" s="89" t="s">
        <v>22374</v>
      </c>
      <c r="E2193" s="89" t="s">
        <v>19170</v>
      </c>
      <c r="F2193" s="88" t="s">
        <v>19171</v>
      </c>
      <c r="G2193" s="89" t="s">
        <v>19029</v>
      </c>
      <c r="H2193" s="89" t="s">
        <v>19172</v>
      </c>
      <c r="I2193" s="89" t="s">
        <v>19173</v>
      </c>
      <c r="J2193" s="88" t="s">
        <v>19174</v>
      </c>
      <c r="K2193" s="88" t="s">
        <v>19301</v>
      </c>
      <c r="L2193" s="88" t="s">
        <v>19301</v>
      </c>
      <c r="M2193" s="89" t="s">
        <v>19819</v>
      </c>
      <c r="N2193" s="89" t="s">
        <v>760</v>
      </c>
      <c r="O2193" s="90">
        <v>35325</v>
      </c>
      <c r="P2193" s="90">
        <v>35325</v>
      </c>
      <c r="Q2193" s="90">
        <v>35325</v>
      </c>
      <c r="R2193" s="89">
        <v>10604</v>
      </c>
      <c r="S2193" s="89">
        <v>29</v>
      </c>
      <c r="T2193" s="89" t="s">
        <v>19261</v>
      </c>
      <c r="U2193" s="89" t="s">
        <v>22375</v>
      </c>
      <c r="W2193" s="89" t="s">
        <v>9209</v>
      </c>
      <c r="X2193" s="89" t="s">
        <v>760</v>
      </c>
      <c r="Y2193" s="88" t="s">
        <v>22376</v>
      </c>
    </row>
    <row r="2194" spans="1:25" x14ac:dyDescent="0.3">
      <c r="A2194" s="84" t="str">
        <f t="shared" si="34"/>
        <v>ALEAL3</v>
      </c>
      <c r="B2194" s="88" t="s">
        <v>19863</v>
      </c>
      <c r="C2194" s="89" t="s">
        <v>19864</v>
      </c>
      <c r="D2194" s="89" t="s">
        <v>5488</v>
      </c>
      <c r="E2194" s="89" t="s">
        <v>5630</v>
      </c>
      <c r="F2194" s="88" t="s">
        <v>19215</v>
      </c>
      <c r="G2194" s="89" t="s">
        <v>19033</v>
      </c>
      <c r="H2194" s="89" t="s">
        <v>19172</v>
      </c>
      <c r="I2194" s="89" t="s">
        <v>19173</v>
      </c>
      <c r="J2194" s="88" t="s">
        <v>19174</v>
      </c>
      <c r="K2194" s="88" t="s">
        <v>19431</v>
      </c>
      <c r="L2194" s="88" t="s">
        <v>19432</v>
      </c>
      <c r="M2194" s="89" t="s">
        <v>6264</v>
      </c>
      <c r="N2194" s="89" t="s">
        <v>279</v>
      </c>
      <c r="O2194" s="90">
        <v>35345</v>
      </c>
      <c r="P2194" s="90">
        <v>35345</v>
      </c>
      <c r="Q2194" s="90">
        <v>35345</v>
      </c>
      <c r="R2194" s="89">
        <v>10584</v>
      </c>
      <c r="S2194" s="89">
        <v>28</v>
      </c>
      <c r="T2194" s="89" t="s">
        <v>19261</v>
      </c>
      <c r="U2194" s="89" t="s">
        <v>19865</v>
      </c>
      <c r="W2194" s="89" t="s">
        <v>5489</v>
      </c>
      <c r="X2194" s="89" t="s">
        <v>279</v>
      </c>
      <c r="Y2194" s="88" t="s">
        <v>18796</v>
      </c>
    </row>
    <row r="2195" spans="1:25" x14ac:dyDescent="0.3">
      <c r="A2195" s="84" t="str">
        <f t="shared" si="34"/>
        <v>JWHIT99</v>
      </c>
      <c r="B2195" s="88" t="s">
        <v>25706</v>
      </c>
      <c r="C2195" s="89" t="s">
        <v>25707</v>
      </c>
      <c r="D2195" s="89" t="s">
        <v>25708</v>
      </c>
      <c r="E2195" s="89" t="s">
        <v>19715</v>
      </c>
      <c r="F2195" s="88" t="s">
        <v>19480</v>
      </c>
      <c r="G2195" s="89" t="s">
        <v>19040</v>
      </c>
      <c r="H2195" s="89" t="s">
        <v>19172</v>
      </c>
      <c r="I2195" s="89" t="s">
        <v>19173</v>
      </c>
      <c r="J2195" s="88" t="s">
        <v>19189</v>
      </c>
      <c r="K2195" s="88" t="s">
        <v>19273</v>
      </c>
      <c r="L2195" s="88" t="s">
        <v>19274</v>
      </c>
      <c r="M2195" s="89" t="s">
        <v>7733</v>
      </c>
      <c r="N2195" s="89" t="s">
        <v>328</v>
      </c>
      <c r="O2195" s="90">
        <v>35548</v>
      </c>
      <c r="P2195" s="90">
        <v>35548</v>
      </c>
      <c r="Q2195" s="90">
        <v>35548</v>
      </c>
      <c r="R2195" s="89">
        <v>10381</v>
      </c>
      <c r="S2195" s="89">
        <v>28</v>
      </c>
      <c r="T2195" s="89" t="s">
        <v>19261</v>
      </c>
      <c r="U2195" s="89" t="s">
        <v>25709</v>
      </c>
      <c r="W2195" s="89" t="s">
        <v>2431</v>
      </c>
      <c r="X2195" s="89" t="s">
        <v>416</v>
      </c>
      <c r="Y2195" s="88" t="s">
        <v>25710</v>
      </c>
    </row>
    <row r="2196" spans="1:25" x14ac:dyDescent="0.3">
      <c r="A2196" s="84" t="str">
        <f t="shared" si="34"/>
        <v>MWEBER9</v>
      </c>
      <c r="B2196" s="88" t="s">
        <v>27347</v>
      </c>
      <c r="C2196" s="89" t="s">
        <v>27348</v>
      </c>
      <c r="D2196" s="89" t="s">
        <v>10227</v>
      </c>
      <c r="E2196" s="89" t="s">
        <v>5630</v>
      </c>
      <c r="F2196" s="88" t="s">
        <v>19171</v>
      </c>
      <c r="G2196" s="89" t="s">
        <v>19029</v>
      </c>
      <c r="H2196" s="89" t="s">
        <v>19172</v>
      </c>
      <c r="I2196" s="89" t="s">
        <v>19173</v>
      </c>
      <c r="J2196" s="88" t="s">
        <v>19189</v>
      </c>
      <c r="K2196" s="88" t="s">
        <v>19471</v>
      </c>
      <c r="L2196" s="88" t="s">
        <v>20722</v>
      </c>
      <c r="M2196" s="89" t="s">
        <v>20723</v>
      </c>
      <c r="N2196" s="89" t="s">
        <v>719</v>
      </c>
      <c r="O2196" s="90">
        <v>35779</v>
      </c>
      <c r="P2196" s="90">
        <v>35779</v>
      </c>
      <c r="Q2196" s="90">
        <v>35779</v>
      </c>
      <c r="R2196" s="89">
        <v>10150</v>
      </c>
      <c r="S2196" s="89">
        <v>27</v>
      </c>
      <c r="T2196" s="89" t="s">
        <v>19261</v>
      </c>
      <c r="U2196" s="89" t="s">
        <v>27349</v>
      </c>
      <c r="W2196" s="89" t="s">
        <v>5312</v>
      </c>
      <c r="X2196" s="89" t="s">
        <v>719</v>
      </c>
      <c r="Y2196" s="88" t="s">
        <v>10230</v>
      </c>
    </row>
    <row r="2197" spans="1:25" x14ac:dyDescent="0.3">
      <c r="A2197" s="84" t="str">
        <f t="shared" si="34"/>
        <v>DDAHLK</v>
      </c>
      <c r="B2197" s="88" t="s">
        <v>21825</v>
      </c>
      <c r="C2197" s="89" t="s">
        <v>21826</v>
      </c>
      <c r="D2197" s="89" t="s">
        <v>18509</v>
      </c>
      <c r="E2197" s="89" t="s">
        <v>5630</v>
      </c>
      <c r="F2197" s="88" t="s">
        <v>19171</v>
      </c>
      <c r="G2197" s="89" t="s">
        <v>19029</v>
      </c>
      <c r="H2197" s="89" t="s">
        <v>19172</v>
      </c>
      <c r="I2197" s="89" t="s">
        <v>19173</v>
      </c>
      <c r="J2197" s="88" t="s">
        <v>19174</v>
      </c>
      <c r="K2197" s="88" t="s">
        <v>19258</v>
      </c>
      <c r="L2197" s="88" t="s">
        <v>19259</v>
      </c>
      <c r="M2197" s="89" t="s">
        <v>19260</v>
      </c>
      <c r="N2197" s="89" t="s">
        <v>279</v>
      </c>
      <c r="O2197" s="90">
        <v>35783</v>
      </c>
      <c r="P2197" s="90">
        <v>35783</v>
      </c>
      <c r="Q2197" s="90">
        <v>35783</v>
      </c>
      <c r="R2197" s="89">
        <v>10146</v>
      </c>
      <c r="S2197" s="89">
        <v>27</v>
      </c>
      <c r="T2197" s="89" t="s">
        <v>19261</v>
      </c>
      <c r="U2197" s="89" t="s">
        <v>21827</v>
      </c>
      <c r="W2197" s="89" t="s">
        <v>6631</v>
      </c>
      <c r="X2197" s="89" t="s">
        <v>279</v>
      </c>
      <c r="Y2197" s="88" t="s">
        <v>18512</v>
      </c>
    </row>
    <row r="2198" spans="1:25" x14ac:dyDescent="0.3">
      <c r="A2198" s="84" t="str">
        <f t="shared" si="34"/>
        <v>RJON181</v>
      </c>
      <c r="B2198" s="88" t="s">
        <v>28371</v>
      </c>
      <c r="C2198" s="89" t="s">
        <v>28372</v>
      </c>
      <c r="D2198" s="89" t="s">
        <v>7976</v>
      </c>
      <c r="E2198" s="89" t="s">
        <v>5630</v>
      </c>
      <c r="F2198" s="88" t="s">
        <v>19171</v>
      </c>
      <c r="G2198" s="89" t="s">
        <v>19029</v>
      </c>
      <c r="H2198" s="89" t="s">
        <v>19172</v>
      </c>
      <c r="I2198" s="89" t="s">
        <v>19173</v>
      </c>
      <c r="J2198" s="88" t="s">
        <v>19174</v>
      </c>
      <c r="K2198" s="88" t="s">
        <v>19802</v>
      </c>
      <c r="L2198" s="88" t="s">
        <v>19803</v>
      </c>
      <c r="M2198" s="89" t="s">
        <v>19804</v>
      </c>
      <c r="N2198" s="89" t="s">
        <v>549</v>
      </c>
      <c r="O2198" s="90">
        <v>35885</v>
      </c>
      <c r="P2198" s="90">
        <v>39549</v>
      </c>
      <c r="Q2198" s="90">
        <v>39549</v>
      </c>
      <c r="R2198" s="89">
        <v>6380</v>
      </c>
      <c r="S2198" s="89">
        <v>17</v>
      </c>
      <c r="T2198" s="89" t="s">
        <v>19261</v>
      </c>
      <c r="U2198" s="89" t="s">
        <v>28373</v>
      </c>
      <c r="W2198" s="89" t="s">
        <v>28374</v>
      </c>
      <c r="X2198" s="89" t="s">
        <v>2926</v>
      </c>
      <c r="Y2198" s="88" t="s">
        <v>28375</v>
      </c>
    </row>
    <row r="2199" spans="1:25" x14ac:dyDescent="0.3">
      <c r="A2199" s="84" t="str">
        <f t="shared" si="34"/>
        <v>RGRIFF2</v>
      </c>
      <c r="B2199" s="88" t="s">
        <v>28278</v>
      </c>
      <c r="C2199" s="89" t="s">
        <v>28279</v>
      </c>
      <c r="D2199" s="89" t="s">
        <v>7049</v>
      </c>
      <c r="E2199" s="89" t="s">
        <v>5630</v>
      </c>
      <c r="F2199" s="88" t="s">
        <v>19285</v>
      </c>
      <c r="G2199" s="89" t="s">
        <v>19028</v>
      </c>
      <c r="H2199" s="89" t="s">
        <v>19172</v>
      </c>
      <c r="I2199" s="89" t="s">
        <v>19173</v>
      </c>
      <c r="J2199" s="88" t="s">
        <v>19174</v>
      </c>
      <c r="K2199" s="88" t="s">
        <v>19309</v>
      </c>
      <c r="L2199" s="88" t="s">
        <v>19513</v>
      </c>
      <c r="M2199" s="89" t="s">
        <v>6528</v>
      </c>
      <c r="N2199" s="89" t="s">
        <v>219</v>
      </c>
      <c r="O2199" s="90">
        <v>35915</v>
      </c>
      <c r="P2199" s="90">
        <v>35915</v>
      </c>
      <c r="Q2199" s="90">
        <v>35915</v>
      </c>
      <c r="R2199" s="89">
        <v>10014</v>
      </c>
      <c r="S2199" s="89">
        <v>27</v>
      </c>
      <c r="T2199" s="89" t="s">
        <v>19261</v>
      </c>
      <c r="U2199" s="89" t="s">
        <v>28280</v>
      </c>
      <c r="W2199" s="89" t="s">
        <v>5374</v>
      </c>
      <c r="X2199" s="89" t="s">
        <v>219</v>
      </c>
      <c r="Y2199" s="88" t="s">
        <v>18537</v>
      </c>
    </row>
    <row r="2200" spans="1:25" x14ac:dyDescent="0.3">
      <c r="A2200" s="84" t="str">
        <f t="shared" si="34"/>
        <v>JBODE03</v>
      </c>
      <c r="B2200" s="88" t="s">
        <v>24121</v>
      </c>
      <c r="C2200" s="89" t="s">
        <v>24122</v>
      </c>
      <c r="D2200" s="89" t="s">
        <v>12308</v>
      </c>
      <c r="E2200" s="89" t="s">
        <v>5630</v>
      </c>
      <c r="F2200" s="88" t="s">
        <v>19480</v>
      </c>
      <c r="G2200" s="89" t="s">
        <v>19040</v>
      </c>
      <c r="H2200" s="89" t="s">
        <v>19172</v>
      </c>
      <c r="I2200" s="89" t="s">
        <v>19173</v>
      </c>
      <c r="J2200" s="88" t="s">
        <v>19189</v>
      </c>
      <c r="K2200" s="88" t="s">
        <v>19471</v>
      </c>
      <c r="L2200" s="88" t="s">
        <v>14086</v>
      </c>
      <c r="M2200" s="89" t="s">
        <v>19472</v>
      </c>
      <c r="N2200" s="89" t="s">
        <v>435</v>
      </c>
      <c r="O2200" s="90">
        <v>36002</v>
      </c>
      <c r="P2200" s="90">
        <v>38173</v>
      </c>
      <c r="Q2200" s="90">
        <v>38173</v>
      </c>
      <c r="R2200" s="89">
        <v>7756</v>
      </c>
      <c r="S2200" s="89">
        <v>21</v>
      </c>
      <c r="T2200" s="89" t="s">
        <v>19261</v>
      </c>
      <c r="U2200" s="89" t="s">
        <v>24123</v>
      </c>
      <c r="W2200" s="89" t="s">
        <v>12311</v>
      </c>
      <c r="X2200" s="89" t="s">
        <v>435</v>
      </c>
      <c r="Y2200" s="88" t="s">
        <v>12312</v>
      </c>
    </row>
    <row r="2201" spans="1:25" x14ac:dyDescent="0.3">
      <c r="A2201" s="84" t="str">
        <f t="shared" si="34"/>
        <v>AGONZA4</v>
      </c>
      <c r="B2201" s="88" t="s">
        <v>19698</v>
      </c>
      <c r="C2201" s="89" t="s">
        <v>19699</v>
      </c>
      <c r="D2201" s="89" t="s">
        <v>1576</v>
      </c>
      <c r="E2201" s="89" t="s">
        <v>5630</v>
      </c>
      <c r="F2201" s="88" t="s">
        <v>19181</v>
      </c>
      <c r="G2201" s="89" t="s">
        <v>19030</v>
      </c>
      <c r="H2201" s="89" t="s">
        <v>19172</v>
      </c>
      <c r="I2201" s="89" t="s">
        <v>19173</v>
      </c>
      <c r="J2201" s="88" t="s">
        <v>19174</v>
      </c>
      <c r="K2201" s="88" t="s">
        <v>19258</v>
      </c>
      <c r="L2201" s="88" t="s">
        <v>19259</v>
      </c>
      <c r="M2201" s="89" t="s">
        <v>19260</v>
      </c>
      <c r="N2201" s="89" t="s">
        <v>279</v>
      </c>
      <c r="O2201" s="90">
        <v>36283</v>
      </c>
      <c r="P2201" s="90">
        <v>36283</v>
      </c>
      <c r="Q2201" s="90">
        <v>36283</v>
      </c>
      <c r="R2201" s="89">
        <v>9646</v>
      </c>
      <c r="S2201" s="89">
        <v>26</v>
      </c>
      <c r="T2201" s="89" t="s">
        <v>19261</v>
      </c>
      <c r="U2201" s="89" t="s">
        <v>17478</v>
      </c>
      <c r="W2201" s="89" t="s">
        <v>19700</v>
      </c>
      <c r="X2201" s="89" t="s">
        <v>279</v>
      </c>
      <c r="Y2201" s="88" t="s">
        <v>17480</v>
      </c>
    </row>
    <row r="2202" spans="1:25" x14ac:dyDescent="0.3">
      <c r="A2202" s="84" t="str">
        <f t="shared" si="34"/>
        <v>knellet</v>
      </c>
      <c r="B2202" s="88" t="s">
        <v>26006</v>
      </c>
      <c r="C2202" s="89" t="s">
        <v>26007</v>
      </c>
      <c r="D2202" s="89" t="s">
        <v>26008</v>
      </c>
      <c r="E2202" s="89" t="s">
        <v>5630</v>
      </c>
      <c r="F2202" s="88" t="s">
        <v>19181</v>
      </c>
      <c r="G2202" s="89" t="s">
        <v>19030</v>
      </c>
      <c r="H2202" s="89" t="s">
        <v>19172</v>
      </c>
      <c r="I2202" s="89" t="s">
        <v>19173</v>
      </c>
      <c r="J2202" s="88" t="s">
        <v>19189</v>
      </c>
      <c r="K2202" s="88" t="s">
        <v>19217</v>
      </c>
      <c r="L2202" s="88" t="s">
        <v>19824</v>
      </c>
      <c r="M2202" s="89" t="s">
        <v>19825</v>
      </c>
      <c r="N2202" s="89" t="s">
        <v>752</v>
      </c>
      <c r="O2202" s="90">
        <v>36297</v>
      </c>
      <c r="P2202" s="90">
        <v>45907</v>
      </c>
      <c r="Q2202" s="90">
        <v>45907</v>
      </c>
      <c r="R2202" s="89">
        <v>22</v>
      </c>
      <c r="S2202" s="89">
        <v>0</v>
      </c>
      <c r="T2202" s="89" t="s">
        <v>19183</v>
      </c>
      <c r="U2202" s="89" t="s">
        <v>26009</v>
      </c>
      <c r="W2202" s="89" t="s">
        <v>26010</v>
      </c>
      <c r="X2202" s="89" t="s">
        <v>752</v>
      </c>
      <c r="Y2202" s="88" t="s">
        <v>22404</v>
      </c>
    </row>
    <row r="2203" spans="1:25" x14ac:dyDescent="0.3">
      <c r="A2203" s="84" t="str">
        <f t="shared" si="34"/>
        <v>DREYES2</v>
      </c>
      <c r="B2203" s="88" t="s">
        <v>22380</v>
      </c>
      <c r="C2203" s="89" t="s">
        <v>22381</v>
      </c>
      <c r="D2203" s="89" t="s">
        <v>12918</v>
      </c>
      <c r="E2203" s="89" t="s">
        <v>5630</v>
      </c>
      <c r="F2203" s="88" t="s">
        <v>19386</v>
      </c>
      <c r="G2203" s="89" t="s">
        <v>19387</v>
      </c>
      <c r="H2203" s="89" t="s">
        <v>19172</v>
      </c>
      <c r="I2203" s="89" t="s">
        <v>19173</v>
      </c>
      <c r="J2203" s="88" t="s">
        <v>19189</v>
      </c>
      <c r="K2203" s="88" t="s">
        <v>19374</v>
      </c>
      <c r="L2203" s="88" t="s">
        <v>19375</v>
      </c>
      <c r="M2203" s="89" t="s">
        <v>19376</v>
      </c>
      <c r="N2203" s="89" t="s">
        <v>575</v>
      </c>
      <c r="O2203" s="90">
        <v>36560</v>
      </c>
      <c r="P2203" s="90">
        <v>36560</v>
      </c>
      <c r="Q2203" s="90">
        <v>36560</v>
      </c>
      <c r="R2203" s="89">
        <v>9369</v>
      </c>
      <c r="S2203" s="89">
        <v>25</v>
      </c>
      <c r="T2203" s="89" t="s">
        <v>19261</v>
      </c>
      <c r="U2203" s="89" t="s">
        <v>22382</v>
      </c>
      <c r="W2203" s="89" t="s">
        <v>6125</v>
      </c>
      <c r="X2203" s="89" t="s">
        <v>575</v>
      </c>
      <c r="Y2203" s="88" t="s">
        <v>12920</v>
      </c>
    </row>
    <row r="2204" spans="1:25" x14ac:dyDescent="0.3">
      <c r="A2204" s="84" t="str">
        <f t="shared" si="34"/>
        <v>VLUGO1</v>
      </c>
      <c r="B2204" s="88" t="s">
        <v>30014</v>
      </c>
      <c r="C2204" s="89" t="s">
        <v>30015</v>
      </c>
      <c r="D2204" s="89" t="s">
        <v>30016</v>
      </c>
      <c r="E2204" s="89" t="s">
        <v>19170</v>
      </c>
      <c r="F2204" s="88" t="s">
        <v>19181</v>
      </c>
      <c r="G2204" s="89" t="s">
        <v>19030</v>
      </c>
      <c r="H2204" s="89" t="s">
        <v>19172</v>
      </c>
      <c r="I2204" s="89" t="s">
        <v>19173</v>
      </c>
      <c r="J2204" s="88" t="s">
        <v>19174</v>
      </c>
      <c r="K2204" s="88" t="s">
        <v>19245</v>
      </c>
      <c r="L2204" s="88" t="s">
        <v>20002</v>
      </c>
      <c r="M2204" s="89" t="s">
        <v>19319</v>
      </c>
      <c r="N2204" s="89" t="s">
        <v>1675</v>
      </c>
      <c r="O2204" s="90">
        <v>36684</v>
      </c>
      <c r="P2204" s="90">
        <v>36684</v>
      </c>
      <c r="Q2204" s="90">
        <v>36684</v>
      </c>
      <c r="R2204" s="89">
        <v>9245</v>
      </c>
      <c r="S2204" s="89">
        <v>25</v>
      </c>
      <c r="T2204" s="89" t="s">
        <v>19261</v>
      </c>
      <c r="U2204" s="89" t="s">
        <v>30017</v>
      </c>
      <c r="V2204" s="89" t="s">
        <v>30018</v>
      </c>
      <c r="W2204" s="89" t="s">
        <v>30019</v>
      </c>
      <c r="X2204" s="89" t="s">
        <v>1675</v>
      </c>
      <c r="Y2204" s="88" t="s">
        <v>30020</v>
      </c>
    </row>
    <row r="2205" spans="1:25" x14ac:dyDescent="0.3">
      <c r="A2205" s="84" t="str">
        <f t="shared" si="34"/>
        <v>rmills0</v>
      </c>
      <c r="B2205" s="88" t="s">
        <v>28529</v>
      </c>
      <c r="C2205" s="89" t="s">
        <v>28530</v>
      </c>
      <c r="D2205" s="89" t="s">
        <v>28531</v>
      </c>
      <c r="E2205" s="89" t="s">
        <v>19170</v>
      </c>
      <c r="F2205" s="88" t="s">
        <v>19181</v>
      </c>
      <c r="G2205" s="89" t="s">
        <v>19030</v>
      </c>
      <c r="H2205" s="89" t="s">
        <v>19172</v>
      </c>
      <c r="I2205" s="89" t="s">
        <v>19173</v>
      </c>
      <c r="J2205" s="88" t="s">
        <v>19174</v>
      </c>
      <c r="K2205" s="88" t="s">
        <v>20070</v>
      </c>
      <c r="L2205" s="88" t="s">
        <v>20694</v>
      </c>
      <c r="M2205" s="89" t="s">
        <v>20072</v>
      </c>
      <c r="N2205" s="89" t="s">
        <v>955</v>
      </c>
      <c r="O2205" s="90">
        <v>36702</v>
      </c>
      <c r="P2205" s="90">
        <v>44840</v>
      </c>
      <c r="Q2205" s="90">
        <v>44840</v>
      </c>
      <c r="R2205" s="89">
        <v>1089</v>
      </c>
      <c r="S2205" s="89">
        <v>2</v>
      </c>
      <c r="T2205" s="89" t="s">
        <v>19209</v>
      </c>
      <c r="U2205" s="89" t="s">
        <v>28532</v>
      </c>
      <c r="W2205" s="89" t="s">
        <v>28533</v>
      </c>
      <c r="X2205" s="89" t="s">
        <v>955</v>
      </c>
      <c r="Y2205" s="88" t="s">
        <v>28534</v>
      </c>
    </row>
    <row r="2206" spans="1:25" x14ac:dyDescent="0.3">
      <c r="A2206" s="84" t="str">
        <f t="shared" si="34"/>
        <v>OOLALEY</v>
      </c>
      <c r="B2206" s="88" t="s">
        <v>27680</v>
      </c>
      <c r="C2206" s="89" t="s">
        <v>27681</v>
      </c>
      <c r="D2206" s="89" t="s">
        <v>3181</v>
      </c>
      <c r="E2206" s="89" t="s">
        <v>5630</v>
      </c>
      <c r="F2206" s="88" t="s">
        <v>19171</v>
      </c>
      <c r="G2206" s="89" t="s">
        <v>19029</v>
      </c>
      <c r="H2206" s="89" t="s">
        <v>19172</v>
      </c>
      <c r="I2206" s="89" t="s">
        <v>19173</v>
      </c>
      <c r="J2206" s="88" t="s">
        <v>19174</v>
      </c>
      <c r="K2206" s="88" t="s">
        <v>19216</v>
      </c>
      <c r="L2206" s="88" t="s">
        <v>19237</v>
      </c>
      <c r="M2206" s="89" t="s">
        <v>19238</v>
      </c>
      <c r="N2206" s="89" t="s">
        <v>250</v>
      </c>
      <c r="O2206" s="90">
        <v>36714</v>
      </c>
      <c r="P2206" s="90">
        <v>36714</v>
      </c>
      <c r="Q2206" s="90">
        <v>36714</v>
      </c>
      <c r="R2206" s="89">
        <v>9215</v>
      </c>
      <c r="S2206" s="89">
        <v>25</v>
      </c>
      <c r="T2206" s="89" t="s">
        <v>19261</v>
      </c>
      <c r="U2206" s="89" t="s">
        <v>27682</v>
      </c>
      <c r="W2206" s="89" t="s">
        <v>1542</v>
      </c>
      <c r="X2206" s="89" t="s">
        <v>250</v>
      </c>
      <c r="Y2206" s="88" t="s">
        <v>13231</v>
      </c>
    </row>
    <row r="2207" spans="1:25" x14ac:dyDescent="0.3">
      <c r="A2207" s="84" t="str">
        <f t="shared" si="34"/>
        <v>BESTRI</v>
      </c>
      <c r="B2207" s="88" t="s">
        <v>20490</v>
      </c>
      <c r="C2207" s="89" t="s">
        <v>20491</v>
      </c>
      <c r="D2207" s="89" t="s">
        <v>9202</v>
      </c>
      <c r="E2207" s="89" t="s">
        <v>5630</v>
      </c>
      <c r="F2207" s="88" t="s">
        <v>19285</v>
      </c>
      <c r="G2207" s="89" t="s">
        <v>19028</v>
      </c>
      <c r="H2207" s="89" t="s">
        <v>19172</v>
      </c>
      <c r="I2207" s="89" t="s">
        <v>19173</v>
      </c>
      <c r="J2207" s="88" t="s">
        <v>19174</v>
      </c>
      <c r="K2207" s="88" t="s">
        <v>19207</v>
      </c>
      <c r="L2207" s="88" t="s">
        <v>19208</v>
      </c>
      <c r="M2207" s="89" t="s">
        <v>10249</v>
      </c>
      <c r="N2207" s="89" t="s">
        <v>219</v>
      </c>
      <c r="O2207" s="90">
        <v>36907</v>
      </c>
      <c r="P2207" s="90">
        <v>36907</v>
      </c>
      <c r="Q2207" s="90">
        <v>36907</v>
      </c>
      <c r="R2207" s="89">
        <v>9022</v>
      </c>
      <c r="S2207" s="89">
        <v>24</v>
      </c>
      <c r="T2207" s="89" t="s">
        <v>19261</v>
      </c>
      <c r="U2207" s="89" t="s">
        <v>20492</v>
      </c>
      <c r="W2207" s="89" t="s">
        <v>5416</v>
      </c>
      <c r="X2207" s="89" t="s">
        <v>219</v>
      </c>
      <c r="Y2207" s="88" t="s">
        <v>18814</v>
      </c>
    </row>
    <row r="2208" spans="1:25" x14ac:dyDescent="0.3">
      <c r="A2208" s="84" t="str">
        <f t="shared" si="34"/>
        <v>RCURCI</v>
      </c>
      <c r="B2208" s="88" t="s">
        <v>28162</v>
      </c>
      <c r="C2208" s="89" t="s">
        <v>28163</v>
      </c>
      <c r="D2208" s="89" t="s">
        <v>28164</v>
      </c>
      <c r="E2208" s="89" t="s">
        <v>19715</v>
      </c>
      <c r="F2208" s="88" t="s">
        <v>19215</v>
      </c>
      <c r="G2208" s="89" t="s">
        <v>19033</v>
      </c>
      <c r="H2208" s="89" t="s">
        <v>19172</v>
      </c>
      <c r="I2208" s="89" t="s">
        <v>19173</v>
      </c>
      <c r="J2208" s="88" t="s">
        <v>19174</v>
      </c>
      <c r="K2208" s="88" t="s">
        <v>19360</v>
      </c>
      <c r="L2208" s="88" t="s">
        <v>19361</v>
      </c>
      <c r="M2208" s="89" t="s">
        <v>19362</v>
      </c>
      <c r="N2208" s="89" t="s">
        <v>1463</v>
      </c>
      <c r="O2208" s="90">
        <v>36962</v>
      </c>
      <c r="P2208" s="90">
        <v>36962</v>
      </c>
      <c r="Q2208" s="90">
        <v>36962</v>
      </c>
      <c r="R2208" s="89">
        <v>8967</v>
      </c>
      <c r="S2208" s="89">
        <v>24</v>
      </c>
      <c r="T2208" s="89" t="s">
        <v>19261</v>
      </c>
      <c r="U2208" s="89" t="s">
        <v>28165</v>
      </c>
      <c r="W2208" s="89" t="s">
        <v>28166</v>
      </c>
      <c r="X2208" s="89" t="s">
        <v>1472</v>
      </c>
      <c r="Y2208" s="88" t="s">
        <v>28167</v>
      </c>
    </row>
    <row r="2209" spans="1:25" x14ac:dyDescent="0.3">
      <c r="A2209" s="84" t="str">
        <f t="shared" si="34"/>
        <v>JPARISJ</v>
      </c>
      <c r="B2209" s="88" t="s">
        <v>25227</v>
      </c>
      <c r="C2209" s="89" t="s">
        <v>25228</v>
      </c>
      <c r="D2209" s="89" t="s">
        <v>4547</v>
      </c>
      <c r="E2209" s="89" t="s">
        <v>5630</v>
      </c>
      <c r="F2209" s="88" t="s">
        <v>19181</v>
      </c>
      <c r="G2209" s="89" t="s">
        <v>19030</v>
      </c>
      <c r="H2209" s="89" t="s">
        <v>19172</v>
      </c>
      <c r="I2209" s="89" t="s">
        <v>19173</v>
      </c>
      <c r="J2209" s="88" t="s">
        <v>19189</v>
      </c>
      <c r="K2209" s="88" t="s">
        <v>19190</v>
      </c>
      <c r="L2209" s="88" t="s">
        <v>19533</v>
      </c>
      <c r="M2209" s="89" t="s">
        <v>19192</v>
      </c>
      <c r="N2209" s="89" t="s">
        <v>297</v>
      </c>
      <c r="O2209" s="90">
        <v>36997</v>
      </c>
      <c r="P2209" s="90">
        <v>36997</v>
      </c>
      <c r="Q2209" s="90">
        <v>36997</v>
      </c>
      <c r="R2209" s="89">
        <v>8932</v>
      </c>
      <c r="S2209" s="89">
        <v>24</v>
      </c>
      <c r="T2209" s="89" t="s">
        <v>19261</v>
      </c>
      <c r="U2209" s="89" t="s">
        <v>7657</v>
      </c>
      <c r="W2209" s="89" t="s">
        <v>25229</v>
      </c>
      <c r="X2209" s="89" t="s">
        <v>297</v>
      </c>
      <c r="Y2209" s="88" t="s">
        <v>7658</v>
      </c>
    </row>
    <row r="2210" spans="1:25" x14ac:dyDescent="0.3">
      <c r="A2210" s="84" t="str">
        <f t="shared" si="34"/>
        <v>JPICKER</v>
      </c>
      <c r="B2210" s="88" t="s">
        <v>25293</v>
      </c>
      <c r="C2210" s="89" t="s">
        <v>25294</v>
      </c>
      <c r="D2210" s="89" t="s">
        <v>25295</v>
      </c>
      <c r="E2210" s="89" t="s">
        <v>19715</v>
      </c>
      <c r="F2210" s="88" t="s">
        <v>19285</v>
      </c>
      <c r="G2210" s="89" t="s">
        <v>19028</v>
      </c>
      <c r="H2210" s="89" t="s">
        <v>19172</v>
      </c>
      <c r="I2210" s="89" t="s">
        <v>19173</v>
      </c>
      <c r="J2210" s="88" t="s">
        <v>19174</v>
      </c>
      <c r="K2210" s="88" t="s">
        <v>19309</v>
      </c>
      <c r="L2210" s="88" t="s">
        <v>19513</v>
      </c>
      <c r="M2210" s="89" t="s">
        <v>6528</v>
      </c>
      <c r="N2210" s="89" t="s">
        <v>219</v>
      </c>
      <c r="O2210" s="90">
        <v>37201</v>
      </c>
      <c r="P2210" s="90">
        <v>37201</v>
      </c>
      <c r="Q2210" s="90">
        <v>37201</v>
      </c>
      <c r="R2210" s="89">
        <v>8728</v>
      </c>
      <c r="S2210" s="89">
        <v>23</v>
      </c>
      <c r="T2210" s="89" t="s">
        <v>19261</v>
      </c>
      <c r="U2210" s="89" t="s">
        <v>25296</v>
      </c>
      <c r="W2210" s="89" t="s">
        <v>25297</v>
      </c>
      <c r="X2210" s="89" t="s">
        <v>219</v>
      </c>
      <c r="Y2210" s="88" t="s">
        <v>25298</v>
      </c>
    </row>
    <row r="2211" spans="1:25" x14ac:dyDescent="0.3">
      <c r="A2211" s="84" t="str">
        <f t="shared" si="34"/>
        <v>FMEYER</v>
      </c>
      <c r="B2211" s="88" t="s">
        <v>23161</v>
      </c>
      <c r="C2211" s="89" t="s">
        <v>23162</v>
      </c>
      <c r="D2211" s="89" t="s">
        <v>19103</v>
      </c>
      <c r="E2211" s="89" t="s">
        <v>19036</v>
      </c>
      <c r="F2211" s="88" t="s">
        <v>19215</v>
      </c>
      <c r="G2211" s="89" t="s">
        <v>19033</v>
      </c>
      <c r="H2211" s="89" t="s">
        <v>19172</v>
      </c>
      <c r="I2211" s="89" t="s">
        <v>19173</v>
      </c>
      <c r="J2211" s="88" t="s">
        <v>19174</v>
      </c>
      <c r="K2211" s="88" t="s">
        <v>19245</v>
      </c>
      <c r="L2211" s="88" t="s">
        <v>19246</v>
      </c>
      <c r="M2211" s="89" t="s">
        <v>14665</v>
      </c>
      <c r="N2211" s="89" t="s">
        <v>219</v>
      </c>
      <c r="O2211" s="90">
        <v>37255</v>
      </c>
      <c r="P2211" s="90">
        <v>37255</v>
      </c>
      <c r="Q2211" s="90">
        <v>37255</v>
      </c>
      <c r="R2211" s="89">
        <v>8674</v>
      </c>
      <c r="S2211" s="89">
        <v>23</v>
      </c>
      <c r="T2211" s="89" t="s">
        <v>19261</v>
      </c>
      <c r="U2211" s="89" t="s">
        <v>23163</v>
      </c>
      <c r="V2211" s="89" t="s">
        <v>23164</v>
      </c>
      <c r="W2211" s="89" t="s">
        <v>23165</v>
      </c>
      <c r="X2211" s="89" t="s">
        <v>219</v>
      </c>
      <c r="Y2211" s="88" t="s">
        <v>23166</v>
      </c>
    </row>
    <row r="2212" spans="1:25" x14ac:dyDescent="0.3">
      <c r="A2212" s="84" t="str">
        <f t="shared" si="34"/>
        <v>TUHRIN1</v>
      </c>
      <c r="B2212" s="88" t="s">
        <v>29902</v>
      </c>
      <c r="C2212" s="89" t="s">
        <v>29903</v>
      </c>
      <c r="D2212" s="89" t="s">
        <v>7222</v>
      </c>
      <c r="E2212" s="89" t="s">
        <v>5630</v>
      </c>
      <c r="F2212" s="88" t="s">
        <v>19285</v>
      </c>
      <c r="G2212" s="89" t="s">
        <v>19028</v>
      </c>
      <c r="H2212" s="89" t="s">
        <v>19172</v>
      </c>
      <c r="I2212" s="89" t="s">
        <v>19173</v>
      </c>
      <c r="J2212" s="88" t="s">
        <v>19189</v>
      </c>
      <c r="K2212" s="88" t="s">
        <v>19471</v>
      </c>
      <c r="L2212" s="88" t="s">
        <v>14086</v>
      </c>
      <c r="M2212" s="89" t="s">
        <v>19472</v>
      </c>
      <c r="N2212" s="89" t="s">
        <v>435</v>
      </c>
      <c r="O2212" s="90">
        <v>37354</v>
      </c>
      <c r="P2212" s="90">
        <v>38467</v>
      </c>
      <c r="Q2212" s="90">
        <v>37354</v>
      </c>
      <c r="R2212" s="89">
        <v>8575</v>
      </c>
      <c r="S2212" s="89">
        <v>23</v>
      </c>
      <c r="T2212" s="89" t="s">
        <v>19261</v>
      </c>
      <c r="U2212" s="89" t="s">
        <v>11076</v>
      </c>
      <c r="W2212" s="89" t="s">
        <v>11077</v>
      </c>
      <c r="X2212" s="89" t="s">
        <v>435</v>
      </c>
      <c r="Y2212" s="88" t="s">
        <v>11078</v>
      </c>
    </row>
    <row r="2213" spans="1:25" x14ac:dyDescent="0.3">
      <c r="A2213" s="84" t="str">
        <f t="shared" si="34"/>
        <v>OAZARYA</v>
      </c>
      <c r="B2213" s="88" t="s">
        <v>27613</v>
      </c>
      <c r="C2213" s="89" t="s">
        <v>27614</v>
      </c>
      <c r="D2213" s="89" t="s">
        <v>15076</v>
      </c>
      <c r="E2213" s="89" t="s">
        <v>5630</v>
      </c>
      <c r="F2213" s="88" t="s">
        <v>19181</v>
      </c>
      <c r="G2213" s="89" t="s">
        <v>19030</v>
      </c>
      <c r="H2213" s="89" t="s">
        <v>19172</v>
      </c>
      <c r="I2213" s="89" t="s">
        <v>19173</v>
      </c>
      <c r="J2213" s="88" t="s">
        <v>19174</v>
      </c>
      <c r="K2213" s="88" t="s">
        <v>19207</v>
      </c>
      <c r="L2213" s="88" t="s">
        <v>19208</v>
      </c>
      <c r="M2213" s="89" t="s">
        <v>10249</v>
      </c>
      <c r="N2213" s="89" t="s">
        <v>219</v>
      </c>
      <c r="O2213" s="90">
        <v>37659</v>
      </c>
      <c r="P2213" s="90">
        <v>37659</v>
      </c>
      <c r="Q2213" s="90">
        <v>37659</v>
      </c>
      <c r="R2213" s="89">
        <v>8270</v>
      </c>
      <c r="S2213" s="89">
        <v>22</v>
      </c>
      <c r="T2213" s="89" t="s">
        <v>19261</v>
      </c>
      <c r="U2213" s="89" t="s">
        <v>15077</v>
      </c>
      <c r="W2213" s="89" t="s">
        <v>15078</v>
      </c>
      <c r="X2213" s="89" t="s">
        <v>219</v>
      </c>
      <c r="Y2213" s="88" t="s">
        <v>15079</v>
      </c>
    </row>
    <row r="2214" spans="1:25" x14ac:dyDescent="0.3">
      <c r="A2214" s="84" t="str">
        <f t="shared" si="34"/>
        <v>EGREEN9</v>
      </c>
      <c r="B2214" s="88" t="s">
        <v>22770</v>
      </c>
      <c r="C2214" s="89" t="s">
        <v>22771</v>
      </c>
      <c r="D2214" s="89" t="s">
        <v>2618</v>
      </c>
      <c r="E2214" s="89" t="s">
        <v>5630</v>
      </c>
      <c r="F2214" s="88" t="s">
        <v>19181</v>
      </c>
      <c r="G2214" s="89" t="s">
        <v>19030</v>
      </c>
      <c r="H2214" s="89" t="s">
        <v>19172</v>
      </c>
      <c r="I2214" s="89" t="s">
        <v>19173</v>
      </c>
      <c r="J2214" s="88" t="s">
        <v>19189</v>
      </c>
      <c r="K2214" s="88" t="s">
        <v>19190</v>
      </c>
      <c r="L2214" s="88" t="s">
        <v>19191</v>
      </c>
      <c r="M2214" s="89" t="s">
        <v>19192</v>
      </c>
      <c r="N2214" s="89" t="s">
        <v>297</v>
      </c>
      <c r="O2214" s="90">
        <v>37768</v>
      </c>
      <c r="P2214" s="90">
        <v>37768</v>
      </c>
      <c r="Q2214" s="90">
        <v>37768</v>
      </c>
      <c r="R2214" s="89">
        <v>8161</v>
      </c>
      <c r="S2214" s="89">
        <v>22</v>
      </c>
      <c r="T2214" s="89" t="s">
        <v>19261</v>
      </c>
      <c r="U2214" s="89" t="s">
        <v>22772</v>
      </c>
      <c r="W2214" s="89" t="s">
        <v>3999</v>
      </c>
      <c r="X2214" s="89" t="s">
        <v>297</v>
      </c>
      <c r="Y2214" s="88" t="s">
        <v>13466</v>
      </c>
    </row>
    <row r="2215" spans="1:25" x14ac:dyDescent="0.3">
      <c r="A2215" s="84" t="str">
        <f t="shared" si="34"/>
        <v>KWYSO01</v>
      </c>
      <c r="B2215" s="88" t="s">
        <v>26133</v>
      </c>
      <c r="C2215" s="89" t="s">
        <v>26134</v>
      </c>
      <c r="D2215" s="89" t="s">
        <v>11036</v>
      </c>
      <c r="E2215" s="89" t="s">
        <v>5630</v>
      </c>
      <c r="F2215" s="88" t="s">
        <v>19181</v>
      </c>
      <c r="G2215" s="89" t="s">
        <v>19030</v>
      </c>
      <c r="H2215" s="89" t="s">
        <v>19172</v>
      </c>
      <c r="I2215" s="89" t="s">
        <v>19173</v>
      </c>
      <c r="J2215" s="88" t="s">
        <v>19189</v>
      </c>
      <c r="K2215" s="88" t="s">
        <v>19190</v>
      </c>
      <c r="L2215" s="88" t="s">
        <v>19191</v>
      </c>
      <c r="M2215" s="89" t="s">
        <v>19192</v>
      </c>
      <c r="N2215" s="89" t="s">
        <v>297</v>
      </c>
      <c r="O2215" s="90">
        <v>38110</v>
      </c>
      <c r="P2215" s="90">
        <v>38110</v>
      </c>
      <c r="Q2215" s="90">
        <v>38110</v>
      </c>
      <c r="R2215" s="89">
        <v>7819</v>
      </c>
      <c r="S2215" s="89">
        <v>21</v>
      </c>
      <c r="T2215" s="89" t="s">
        <v>19261</v>
      </c>
      <c r="U2215" s="89" t="s">
        <v>26135</v>
      </c>
      <c r="W2215" s="89" t="s">
        <v>11039</v>
      </c>
      <c r="X2215" s="89" t="s">
        <v>297</v>
      </c>
      <c r="Y2215" s="88" t="s">
        <v>11040</v>
      </c>
    </row>
    <row r="2216" spans="1:25" x14ac:dyDescent="0.3">
      <c r="A2216" s="84" t="str">
        <f t="shared" si="34"/>
        <v>CCAST40</v>
      </c>
      <c r="B2216" s="88" t="s">
        <v>20989</v>
      </c>
      <c r="C2216" s="89" t="s">
        <v>20990</v>
      </c>
      <c r="D2216" s="89" t="s">
        <v>3503</v>
      </c>
      <c r="E2216" s="89" t="s">
        <v>5630</v>
      </c>
      <c r="F2216" s="88" t="s">
        <v>19181</v>
      </c>
      <c r="G2216" s="89" t="s">
        <v>19030</v>
      </c>
      <c r="H2216" s="89" t="s">
        <v>19172</v>
      </c>
      <c r="I2216" s="89" t="s">
        <v>19173</v>
      </c>
      <c r="J2216" s="88" t="s">
        <v>19174</v>
      </c>
      <c r="K2216" s="88" t="s">
        <v>19216</v>
      </c>
      <c r="L2216" s="88" t="s">
        <v>19237</v>
      </c>
      <c r="M2216" s="89" t="s">
        <v>19238</v>
      </c>
      <c r="N2216" s="89" t="s">
        <v>250</v>
      </c>
      <c r="O2216" s="90">
        <v>38404</v>
      </c>
      <c r="P2216" s="90">
        <v>38404</v>
      </c>
      <c r="Q2216" s="90">
        <v>38404</v>
      </c>
      <c r="R2216" s="89">
        <v>7525</v>
      </c>
      <c r="S2216" s="89">
        <v>20</v>
      </c>
      <c r="T2216" s="89" t="s">
        <v>19261</v>
      </c>
      <c r="U2216" s="89" t="s">
        <v>9530</v>
      </c>
      <c r="W2216" s="89" t="s">
        <v>9531</v>
      </c>
      <c r="X2216" s="89" t="s">
        <v>250</v>
      </c>
      <c r="Y2216" s="88" t="s">
        <v>9532</v>
      </c>
    </row>
    <row r="2217" spans="1:25" x14ac:dyDescent="0.3">
      <c r="A2217" s="84" t="str">
        <f t="shared" si="34"/>
        <v>POSTROW</v>
      </c>
      <c r="B2217" s="88" t="s">
        <v>27912</v>
      </c>
      <c r="C2217" s="89" t="s">
        <v>27913</v>
      </c>
      <c r="D2217" s="89" t="s">
        <v>6248</v>
      </c>
      <c r="E2217" s="89" t="s">
        <v>5630</v>
      </c>
      <c r="F2217" s="88" t="s">
        <v>19285</v>
      </c>
      <c r="G2217" s="89" t="s">
        <v>19028</v>
      </c>
      <c r="H2217" s="89" t="s">
        <v>19172</v>
      </c>
      <c r="I2217" s="89" t="s">
        <v>19173</v>
      </c>
      <c r="J2217" s="88" t="s">
        <v>19174</v>
      </c>
      <c r="K2217" s="88" t="s">
        <v>19216</v>
      </c>
      <c r="L2217" s="88" t="s">
        <v>19237</v>
      </c>
      <c r="M2217" s="89" t="s">
        <v>19238</v>
      </c>
      <c r="N2217" s="89" t="s">
        <v>250</v>
      </c>
      <c r="O2217" s="90">
        <v>38544</v>
      </c>
      <c r="P2217" s="90">
        <v>38544</v>
      </c>
      <c r="Q2217" s="90">
        <v>38544</v>
      </c>
      <c r="R2217" s="89">
        <v>7385</v>
      </c>
      <c r="S2217" s="89">
        <v>20</v>
      </c>
      <c r="T2217" s="89" t="s">
        <v>19261</v>
      </c>
      <c r="U2217" s="89" t="s">
        <v>27914</v>
      </c>
      <c r="W2217" s="89" t="s">
        <v>3881</v>
      </c>
      <c r="X2217" s="89" t="s">
        <v>250</v>
      </c>
      <c r="Y2217" s="88" t="s">
        <v>3882</v>
      </c>
    </row>
    <row r="2218" spans="1:25" x14ac:dyDescent="0.3">
      <c r="A2218" s="84" t="str">
        <f t="shared" si="34"/>
        <v>EFRAN24</v>
      </c>
      <c r="B2218" s="88" t="s">
        <v>22737</v>
      </c>
      <c r="C2218" s="89" t="s">
        <v>22738</v>
      </c>
      <c r="D2218" s="89" t="s">
        <v>13275</v>
      </c>
      <c r="E2218" s="89" t="s">
        <v>5630</v>
      </c>
      <c r="F2218" s="88" t="s">
        <v>19181</v>
      </c>
      <c r="G2218" s="89" t="s">
        <v>19030</v>
      </c>
      <c r="H2218" s="89" t="s">
        <v>19172</v>
      </c>
      <c r="I2218" s="89" t="s">
        <v>19173</v>
      </c>
      <c r="J2218" s="88" t="s">
        <v>19174</v>
      </c>
      <c r="K2218" s="88" t="s">
        <v>19175</v>
      </c>
      <c r="L2218" s="88" t="s">
        <v>16610</v>
      </c>
      <c r="M2218" s="89" t="s">
        <v>9597</v>
      </c>
      <c r="N2218" s="89" t="s">
        <v>219</v>
      </c>
      <c r="O2218" s="90">
        <v>38558</v>
      </c>
      <c r="P2218" s="90">
        <v>38558</v>
      </c>
      <c r="Q2218" s="90">
        <v>38558</v>
      </c>
      <c r="R2218" s="89">
        <v>7371</v>
      </c>
      <c r="S2218" s="89">
        <v>20</v>
      </c>
      <c r="T2218" s="89" t="s">
        <v>19261</v>
      </c>
      <c r="U2218" s="89" t="s">
        <v>22739</v>
      </c>
      <c r="W2218" s="89" t="s">
        <v>5306</v>
      </c>
      <c r="X2218" s="89" t="s">
        <v>219</v>
      </c>
      <c r="Y2218" s="88" t="s">
        <v>6893</v>
      </c>
    </row>
    <row r="2219" spans="1:25" x14ac:dyDescent="0.3">
      <c r="A2219" s="84" t="str">
        <f t="shared" si="34"/>
        <v>HMOUW00</v>
      </c>
      <c r="B2219" s="88" t="s">
        <v>23749</v>
      </c>
      <c r="C2219" s="89" t="s">
        <v>23750</v>
      </c>
      <c r="D2219" s="89" t="s">
        <v>2581</v>
      </c>
      <c r="E2219" s="89" t="s">
        <v>5630</v>
      </c>
      <c r="F2219" s="88" t="s">
        <v>19181</v>
      </c>
      <c r="G2219" s="89" t="s">
        <v>19030</v>
      </c>
      <c r="H2219" s="89" t="s">
        <v>19172</v>
      </c>
      <c r="I2219" s="89" t="s">
        <v>19173</v>
      </c>
      <c r="J2219" s="88" t="s">
        <v>19174</v>
      </c>
      <c r="K2219" s="88" t="s">
        <v>19245</v>
      </c>
      <c r="L2219" s="88" t="s">
        <v>20684</v>
      </c>
      <c r="M2219" s="89" t="s">
        <v>14665</v>
      </c>
      <c r="N2219" s="89" t="s">
        <v>219</v>
      </c>
      <c r="O2219" s="90">
        <v>38602</v>
      </c>
      <c r="P2219" s="90">
        <v>38602</v>
      </c>
      <c r="Q2219" s="90">
        <v>38602</v>
      </c>
      <c r="R2219" s="89">
        <v>7327</v>
      </c>
      <c r="S2219" s="89">
        <v>20</v>
      </c>
      <c r="T2219" s="89" t="s">
        <v>19261</v>
      </c>
      <c r="U2219" s="89" t="s">
        <v>14943</v>
      </c>
      <c r="W2219" s="89" t="s">
        <v>10693</v>
      </c>
      <c r="X2219" s="89" t="s">
        <v>219</v>
      </c>
      <c r="Y2219" s="88" t="s">
        <v>14944</v>
      </c>
    </row>
    <row r="2220" spans="1:25" x14ac:dyDescent="0.3">
      <c r="A2220" s="84" t="str">
        <f t="shared" si="34"/>
        <v>VTARASY</v>
      </c>
      <c r="B2220" s="88" t="s">
        <v>30085</v>
      </c>
      <c r="C2220" s="89" t="s">
        <v>30086</v>
      </c>
      <c r="D2220" s="89" t="s">
        <v>7197</v>
      </c>
      <c r="E2220" s="89" t="s">
        <v>5630</v>
      </c>
      <c r="F2220" s="88" t="s">
        <v>19181</v>
      </c>
      <c r="G2220" s="89" t="s">
        <v>19030</v>
      </c>
      <c r="H2220" s="89" t="s">
        <v>19172</v>
      </c>
      <c r="I2220" s="89" t="s">
        <v>19173</v>
      </c>
      <c r="J2220" s="88" t="s">
        <v>19174</v>
      </c>
      <c r="K2220" s="88" t="s">
        <v>19245</v>
      </c>
      <c r="L2220" s="88" t="s">
        <v>19246</v>
      </c>
      <c r="M2220" s="89" t="s">
        <v>14665</v>
      </c>
      <c r="N2220" s="89" t="s">
        <v>219</v>
      </c>
      <c r="O2220" s="90">
        <v>38625</v>
      </c>
      <c r="P2220" s="90">
        <v>38625</v>
      </c>
      <c r="Q2220" s="90">
        <v>38625</v>
      </c>
      <c r="R2220" s="89">
        <v>7304</v>
      </c>
      <c r="S2220" s="89">
        <v>20</v>
      </c>
      <c r="T2220" s="89" t="s">
        <v>19261</v>
      </c>
      <c r="U2220" s="89" t="s">
        <v>7199</v>
      </c>
      <c r="V2220" s="89" t="s">
        <v>30087</v>
      </c>
      <c r="W2220" s="89" t="s">
        <v>7201</v>
      </c>
      <c r="X2220" s="89" t="s">
        <v>219</v>
      </c>
      <c r="Y2220" s="88" t="s">
        <v>7202</v>
      </c>
    </row>
    <row r="2221" spans="1:25" x14ac:dyDescent="0.3">
      <c r="A2221" s="84" t="str">
        <f t="shared" si="34"/>
        <v>CWELL22</v>
      </c>
      <c r="B2221" s="88" t="s">
        <v>21640</v>
      </c>
      <c r="C2221" s="89" t="s">
        <v>21641</v>
      </c>
      <c r="D2221" s="89" t="s">
        <v>1052</v>
      </c>
      <c r="E2221" s="89" t="s">
        <v>5630</v>
      </c>
      <c r="F2221" s="88" t="s">
        <v>19215</v>
      </c>
      <c r="G2221" s="89" t="s">
        <v>19033</v>
      </c>
      <c r="H2221" s="89" t="s">
        <v>19172</v>
      </c>
      <c r="I2221" s="89" t="s">
        <v>19173</v>
      </c>
      <c r="J2221" s="88" t="s">
        <v>19174</v>
      </c>
      <c r="K2221" s="88" t="s">
        <v>19716</v>
      </c>
      <c r="L2221" s="88" t="s">
        <v>19717</v>
      </c>
      <c r="M2221" s="89" t="s">
        <v>5847</v>
      </c>
      <c r="N2221" s="89" t="s">
        <v>279</v>
      </c>
      <c r="O2221" s="90">
        <v>38733</v>
      </c>
      <c r="P2221" s="90">
        <v>38733</v>
      </c>
      <c r="Q2221" s="90">
        <v>38733</v>
      </c>
      <c r="R2221" s="89">
        <v>7196</v>
      </c>
      <c r="S2221" s="89">
        <v>19</v>
      </c>
      <c r="T2221" s="89" t="s">
        <v>19261</v>
      </c>
      <c r="U2221" s="89" t="s">
        <v>21642</v>
      </c>
      <c r="W2221" s="89" t="s">
        <v>21643</v>
      </c>
      <c r="X2221" s="89" t="s">
        <v>279</v>
      </c>
      <c r="Y2221" s="88" t="s">
        <v>18077</v>
      </c>
    </row>
    <row r="2222" spans="1:25" x14ac:dyDescent="0.3">
      <c r="A2222" s="84" t="str">
        <f t="shared" si="34"/>
        <v>aacuna</v>
      </c>
      <c r="B2222" s="88" t="s">
        <v>19203</v>
      </c>
      <c r="C2222" s="89" t="s">
        <v>19204</v>
      </c>
      <c r="D2222" s="89" t="s">
        <v>19205</v>
      </c>
      <c r="E2222" s="89" t="s">
        <v>5630</v>
      </c>
      <c r="F2222" s="88" t="s">
        <v>19206</v>
      </c>
      <c r="G2222" s="89" t="s">
        <v>136</v>
      </c>
      <c r="H2222" s="89" t="s">
        <v>19172</v>
      </c>
      <c r="I2222" s="89" t="s">
        <v>19173</v>
      </c>
      <c r="J2222" s="88" t="s">
        <v>19174</v>
      </c>
      <c r="K2222" s="88" t="s">
        <v>19207</v>
      </c>
      <c r="L2222" s="88" t="s">
        <v>19208</v>
      </c>
      <c r="M2222" s="89" t="s">
        <v>10249</v>
      </c>
      <c r="N2222" s="89" t="s">
        <v>219</v>
      </c>
      <c r="O2222" s="90">
        <v>38783</v>
      </c>
      <c r="P2222" s="90">
        <v>45123</v>
      </c>
      <c r="Q2222" s="90">
        <v>45123</v>
      </c>
      <c r="R2222" s="89">
        <v>806</v>
      </c>
      <c r="S2222" s="89">
        <v>2</v>
      </c>
      <c r="T2222" s="89" t="s">
        <v>19209</v>
      </c>
      <c r="U2222" s="89" t="s">
        <v>19210</v>
      </c>
      <c r="V2222" s="89" t="s">
        <v>19211</v>
      </c>
      <c r="W2222" s="89" t="s">
        <v>14665</v>
      </c>
      <c r="X2222" s="89" t="s">
        <v>219</v>
      </c>
      <c r="Y2222" s="88" t="s">
        <v>14666</v>
      </c>
    </row>
    <row r="2223" spans="1:25" x14ac:dyDescent="0.3">
      <c r="A2223" s="84" t="str">
        <f t="shared" si="34"/>
        <v>JBRAKOW</v>
      </c>
      <c r="B2223" s="88" t="s">
        <v>24148</v>
      </c>
      <c r="C2223" s="89" t="s">
        <v>24149</v>
      </c>
      <c r="D2223" s="89" t="s">
        <v>13292</v>
      </c>
      <c r="E2223" s="89" t="s">
        <v>5630</v>
      </c>
      <c r="F2223" s="88" t="s">
        <v>19171</v>
      </c>
      <c r="G2223" s="89" t="s">
        <v>19029</v>
      </c>
      <c r="H2223" s="89" t="s">
        <v>19172</v>
      </c>
      <c r="I2223" s="89" t="s">
        <v>19173</v>
      </c>
      <c r="J2223" s="88" t="s">
        <v>19189</v>
      </c>
      <c r="K2223" s="88" t="s">
        <v>19294</v>
      </c>
      <c r="L2223" s="88" t="s">
        <v>19295</v>
      </c>
      <c r="M2223" s="89" t="s">
        <v>19296</v>
      </c>
      <c r="N2223" s="89" t="s">
        <v>541</v>
      </c>
      <c r="O2223" s="90">
        <v>38845</v>
      </c>
      <c r="P2223" s="90">
        <v>38845</v>
      </c>
      <c r="Q2223" s="90">
        <v>38845</v>
      </c>
      <c r="R2223" s="89">
        <v>7084</v>
      </c>
      <c r="S2223" s="89">
        <v>19</v>
      </c>
      <c r="T2223" s="89" t="s">
        <v>19261</v>
      </c>
      <c r="U2223" s="89" t="s">
        <v>24150</v>
      </c>
      <c r="W2223" s="89" t="s">
        <v>24151</v>
      </c>
      <c r="X2223" s="89" t="s">
        <v>328</v>
      </c>
      <c r="Y2223" s="88" t="s">
        <v>13296</v>
      </c>
    </row>
    <row r="2224" spans="1:25" x14ac:dyDescent="0.3">
      <c r="A2224" s="84" t="str">
        <f t="shared" si="34"/>
        <v>GHUTH</v>
      </c>
      <c r="B2224" s="88" t="s">
        <v>23366</v>
      </c>
      <c r="C2224" s="89" t="s">
        <v>23367</v>
      </c>
      <c r="D2224" s="89" t="s">
        <v>6512</v>
      </c>
      <c r="E2224" s="89" t="s">
        <v>5630</v>
      </c>
      <c r="F2224" s="88" t="s">
        <v>19171</v>
      </c>
      <c r="G2224" s="89" t="s">
        <v>19029</v>
      </c>
      <c r="H2224" s="89" t="s">
        <v>19172</v>
      </c>
      <c r="I2224" s="89" t="s">
        <v>19173</v>
      </c>
      <c r="J2224" s="88" t="s">
        <v>19189</v>
      </c>
      <c r="K2224" s="88" t="s">
        <v>19333</v>
      </c>
      <c r="L2224" s="88" t="s">
        <v>19467</v>
      </c>
      <c r="M2224" s="89" t="s">
        <v>9084</v>
      </c>
      <c r="N2224" s="89" t="s">
        <v>260</v>
      </c>
      <c r="O2224" s="90">
        <v>38852</v>
      </c>
      <c r="P2224" s="90">
        <v>38852</v>
      </c>
      <c r="Q2224" s="90">
        <v>38852</v>
      </c>
      <c r="R2224" s="89">
        <v>7077</v>
      </c>
      <c r="S2224" s="89">
        <v>19</v>
      </c>
      <c r="T2224" s="89" t="s">
        <v>19261</v>
      </c>
      <c r="U2224" s="89" t="s">
        <v>23368</v>
      </c>
      <c r="W2224" s="89" t="s">
        <v>23369</v>
      </c>
      <c r="X2224" s="89" t="s">
        <v>260</v>
      </c>
      <c r="Y2224" s="88" t="s">
        <v>6516</v>
      </c>
    </row>
    <row r="2225" spans="1:25" x14ac:dyDescent="0.3">
      <c r="A2225" s="84" t="str">
        <f t="shared" si="34"/>
        <v>JCASTA3</v>
      </c>
      <c r="B2225" s="88" t="s">
        <v>24211</v>
      </c>
      <c r="C2225" s="89" t="s">
        <v>24212</v>
      </c>
      <c r="D2225" s="89" t="s">
        <v>13970</v>
      </c>
      <c r="E2225" s="89" t="s">
        <v>5630</v>
      </c>
      <c r="F2225" s="88" t="s">
        <v>19171</v>
      </c>
      <c r="G2225" s="89" t="s">
        <v>19029</v>
      </c>
      <c r="H2225" s="89" t="s">
        <v>19172</v>
      </c>
      <c r="I2225" s="89" t="s">
        <v>19173</v>
      </c>
      <c r="J2225" s="88" t="s">
        <v>19174</v>
      </c>
      <c r="K2225" s="88" t="s">
        <v>19245</v>
      </c>
      <c r="L2225" s="88" t="s">
        <v>19246</v>
      </c>
      <c r="M2225" s="89" t="s">
        <v>14665</v>
      </c>
      <c r="N2225" s="89" t="s">
        <v>219</v>
      </c>
      <c r="O2225" s="90">
        <v>38896</v>
      </c>
      <c r="P2225" s="90">
        <v>38896</v>
      </c>
      <c r="Q2225" s="90">
        <v>38896</v>
      </c>
      <c r="R2225" s="89">
        <v>7033</v>
      </c>
      <c r="S2225" s="89">
        <v>19</v>
      </c>
      <c r="T2225" s="89" t="s">
        <v>19261</v>
      </c>
      <c r="U2225" s="89" t="s">
        <v>24213</v>
      </c>
      <c r="W2225" s="89" t="s">
        <v>4289</v>
      </c>
      <c r="X2225" s="89" t="s">
        <v>219</v>
      </c>
      <c r="Y2225" s="88" t="s">
        <v>13975</v>
      </c>
    </row>
    <row r="2226" spans="1:25" x14ac:dyDescent="0.3">
      <c r="A2226" s="84" t="str">
        <f t="shared" si="34"/>
        <v>LSMI314</v>
      </c>
      <c r="B2226" s="88" t="s">
        <v>26354</v>
      </c>
      <c r="C2226" s="89" t="s">
        <v>26355</v>
      </c>
      <c r="D2226" s="89" t="s">
        <v>785</v>
      </c>
      <c r="E2226" s="89" t="s">
        <v>5630</v>
      </c>
      <c r="F2226" s="88" t="s">
        <v>19171</v>
      </c>
      <c r="G2226" s="89" t="s">
        <v>19029</v>
      </c>
      <c r="H2226" s="89" t="s">
        <v>19172</v>
      </c>
      <c r="I2226" s="89" t="s">
        <v>19173</v>
      </c>
      <c r="J2226" s="88" t="s">
        <v>19174</v>
      </c>
      <c r="K2226" s="88" t="s">
        <v>19716</v>
      </c>
      <c r="L2226" s="88" t="s">
        <v>19717</v>
      </c>
      <c r="M2226" s="89" t="s">
        <v>5847</v>
      </c>
      <c r="N2226" s="89" t="s">
        <v>279</v>
      </c>
      <c r="O2226" s="90">
        <v>39052</v>
      </c>
      <c r="P2226" s="90">
        <v>39052</v>
      </c>
      <c r="Q2226" s="90">
        <v>39052</v>
      </c>
      <c r="R2226" s="89">
        <v>6877</v>
      </c>
      <c r="S2226" s="89">
        <v>18</v>
      </c>
      <c r="T2226" s="89" t="s">
        <v>19261</v>
      </c>
      <c r="U2226" s="89" t="s">
        <v>26356</v>
      </c>
      <c r="W2226" s="89" t="s">
        <v>26357</v>
      </c>
      <c r="X2226" s="89" t="s">
        <v>279</v>
      </c>
      <c r="Y2226" s="88" t="s">
        <v>14153</v>
      </c>
    </row>
    <row r="2227" spans="1:25" x14ac:dyDescent="0.3">
      <c r="A2227" s="84" t="str">
        <f t="shared" si="34"/>
        <v>wschmi0</v>
      </c>
      <c r="B2227" s="88" t="s">
        <v>30306</v>
      </c>
      <c r="C2227" s="89" t="s">
        <v>30307</v>
      </c>
      <c r="D2227" s="89" t="s">
        <v>30308</v>
      </c>
      <c r="E2227" s="89" t="s">
        <v>5630</v>
      </c>
      <c r="F2227" s="88" t="s">
        <v>19171</v>
      </c>
      <c r="G2227" s="89" t="s">
        <v>19029</v>
      </c>
      <c r="H2227" s="89" t="s">
        <v>19172</v>
      </c>
      <c r="I2227" s="89" t="s">
        <v>19173</v>
      </c>
      <c r="J2227" s="88" t="s">
        <v>19174</v>
      </c>
      <c r="K2227" s="88" t="s">
        <v>19216</v>
      </c>
      <c r="L2227" s="88" t="s">
        <v>19237</v>
      </c>
      <c r="M2227" s="89" t="s">
        <v>19238</v>
      </c>
      <c r="N2227" s="89" t="s">
        <v>250</v>
      </c>
      <c r="O2227" s="90">
        <v>39301</v>
      </c>
      <c r="P2227" s="90">
        <v>44728</v>
      </c>
      <c r="Q2227" s="90">
        <v>44728</v>
      </c>
      <c r="R2227" s="89">
        <v>1201</v>
      </c>
      <c r="S2227" s="89">
        <v>3</v>
      </c>
      <c r="T2227" s="89" t="s">
        <v>19228</v>
      </c>
      <c r="U2227" s="89" t="s">
        <v>30309</v>
      </c>
      <c r="W2227" s="89" t="s">
        <v>4439</v>
      </c>
      <c r="X2227" s="89" t="s">
        <v>250</v>
      </c>
      <c r="Y2227" s="88" t="s">
        <v>9291</v>
      </c>
    </row>
    <row r="2228" spans="1:25" x14ac:dyDescent="0.3">
      <c r="A2228" s="84" t="str">
        <f t="shared" si="34"/>
        <v>sramey</v>
      </c>
      <c r="B2228" s="88" t="s">
        <v>29272</v>
      </c>
      <c r="C2228" s="89" t="s">
        <v>29273</v>
      </c>
      <c r="D2228" s="89" t="s">
        <v>29274</v>
      </c>
      <c r="E2228" s="89" t="s">
        <v>19170</v>
      </c>
      <c r="F2228" s="88" t="s">
        <v>19171</v>
      </c>
      <c r="G2228" s="89" t="s">
        <v>19029</v>
      </c>
      <c r="H2228" s="89" t="s">
        <v>19172</v>
      </c>
      <c r="I2228" s="89" t="s">
        <v>19173</v>
      </c>
      <c r="J2228" s="88" t="s">
        <v>19189</v>
      </c>
      <c r="K2228" s="88" t="s">
        <v>19294</v>
      </c>
      <c r="L2228" s="88" t="s">
        <v>19295</v>
      </c>
      <c r="M2228" s="89" t="s">
        <v>19296</v>
      </c>
      <c r="N2228" s="89" t="s">
        <v>541</v>
      </c>
      <c r="O2228" s="90">
        <v>39402</v>
      </c>
      <c r="P2228" s="90">
        <v>45760</v>
      </c>
      <c r="Q2228" s="90">
        <v>45760</v>
      </c>
      <c r="R2228" s="89">
        <v>169</v>
      </c>
      <c r="S2228" s="89">
        <v>0</v>
      </c>
      <c r="T2228" s="89" t="s">
        <v>19193</v>
      </c>
      <c r="U2228" s="89" t="s">
        <v>29275</v>
      </c>
      <c r="W2228" s="89" t="s">
        <v>1082</v>
      </c>
      <c r="X2228" s="89" t="s">
        <v>1083</v>
      </c>
      <c r="Y2228" s="88" t="s">
        <v>29276</v>
      </c>
    </row>
    <row r="2229" spans="1:25" x14ac:dyDescent="0.3">
      <c r="A2229" s="84" t="str">
        <f t="shared" si="34"/>
        <v>oreyesh</v>
      </c>
      <c r="B2229" s="88" t="s">
        <v>27692</v>
      </c>
      <c r="C2229" s="89" t="s">
        <v>27693</v>
      </c>
      <c r="D2229" s="89" t="s">
        <v>27694</v>
      </c>
      <c r="E2229" s="89" t="s">
        <v>5630</v>
      </c>
      <c r="F2229" s="88" t="s">
        <v>19171</v>
      </c>
      <c r="G2229" s="89" t="s">
        <v>19029</v>
      </c>
      <c r="H2229" s="89" t="s">
        <v>19172</v>
      </c>
      <c r="I2229" s="89" t="s">
        <v>19173</v>
      </c>
      <c r="J2229" s="88" t="s">
        <v>19189</v>
      </c>
      <c r="K2229" s="88" t="s">
        <v>19190</v>
      </c>
      <c r="L2229" s="88" t="s">
        <v>19252</v>
      </c>
      <c r="M2229" s="89" t="s">
        <v>10322</v>
      </c>
      <c r="N2229" s="89" t="s">
        <v>297</v>
      </c>
      <c r="O2229" s="90">
        <v>39413</v>
      </c>
      <c r="P2229" s="90">
        <v>45872</v>
      </c>
      <c r="Q2229" s="90">
        <v>45872</v>
      </c>
      <c r="R2229" s="89">
        <v>57</v>
      </c>
      <c r="S2229" s="89">
        <v>0</v>
      </c>
      <c r="T2229" s="89" t="s">
        <v>19448</v>
      </c>
      <c r="U2229" s="89" t="s">
        <v>27695</v>
      </c>
      <c r="W2229" s="89" t="s">
        <v>899</v>
      </c>
      <c r="X2229" s="89" t="s">
        <v>297</v>
      </c>
      <c r="Y2229" s="88" t="s">
        <v>15299</v>
      </c>
    </row>
    <row r="2230" spans="1:25" x14ac:dyDescent="0.3">
      <c r="A2230" s="84" t="str">
        <f t="shared" si="34"/>
        <v>JZERANC</v>
      </c>
      <c r="B2230" s="88" t="s">
        <v>25765</v>
      </c>
      <c r="C2230" s="89" t="s">
        <v>25766</v>
      </c>
      <c r="D2230" s="89" t="s">
        <v>7932</v>
      </c>
      <c r="E2230" s="89" t="s">
        <v>5630</v>
      </c>
      <c r="F2230" s="88" t="s">
        <v>22836</v>
      </c>
      <c r="G2230" s="89" t="s">
        <v>19069</v>
      </c>
      <c r="H2230" s="89" t="s">
        <v>19172</v>
      </c>
      <c r="I2230" s="89" t="s">
        <v>19173</v>
      </c>
      <c r="J2230" s="88" t="s">
        <v>19189</v>
      </c>
      <c r="K2230" s="88" t="s">
        <v>20262</v>
      </c>
      <c r="L2230" s="88" t="s">
        <v>20263</v>
      </c>
      <c r="M2230" s="89" t="s">
        <v>20264</v>
      </c>
      <c r="N2230" s="89" t="s">
        <v>435</v>
      </c>
      <c r="O2230" s="90">
        <v>39510</v>
      </c>
      <c r="P2230" s="90">
        <v>39510</v>
      </c>
      <c r="Q2230" s="90">
        <v>39510</v>
      </c>
      <c r="R2230" s="89">
        <v>6419</v>
      </c>
      <c r="S2230" s="89">
        <v>17</v>
      </c>
      <c r="T2230" s="89" t="s">
        <v>19261</v>
      </c>
      <c r="U2230" s="89" t="s">
        <v>25767</v>
      </c>
      <c r="W2230" s="89" t="s">
        <v>20583</v>
      </c>
      <c r="X2230" s="89" t="s">
        <v>435</v>
      </c>
      <c r="Y2230" s="88" t="s">
        <v>7937</v>
      </c>
    </row>
    <row r="2231" spans="1:25" x14ac:dyDescent="0.3">
      <c r="A2231" s="84" t="str">
        <f t="shared" si="34"/>
        <v>WEDWAR3</v>
      </c>
      <c r="B2231" s="88" t="s">
        <v>30188</v>
      </c>
      <c r="C2231" s="89" t="s">
        <v>30189</v>
      </c>
      <c r="D2231" s="89" t="s">
        <v>607</v>
      </c>
      <c r="E2231" s="89" t="s">
        <v>5630</v>
      </c>
      <c r="F2231" s="88" t="s">
        <v>19171</v>
      </c>
      <c r="G2231" s="89" t="s">
        <v>19029</v>
      </c>
      <c r="H2231" s="89" t="s">
        <v>19172</v>
      </c>
      <c r="I2231" s="89" t="s">
        <v>19173</v>
      </c>
      <c r="J2231" s="88" t="s">
        <v>19189</v>
      </c>
      <c r="K2231" s="88" t="s">
        <v>19294</v>
      </c>
      <c r="L2231" s="88" t="s">
        <v>19295</v>
      </c>
      <c r="M2231" s="89" t="s">
        <v>19296</v>
      </c>
      <c r="N2231" s="89" t="s">
        <v>541</v>
      </c>
      <c r="O2231" s="90">
        <v>39538</v>
      </c>
      <c r="P2231" s="90">
        <v>39538</v>
      </c>
      <c r="Q2231" s="90">
        <v>39538</v>
      </c>
      <c r="R2231" s="89">
        <v>6391</v>
      </c>
      <c r="S2231" s="89">
        <v>17</v>
      </c>
      <c r="T2231" s="89" t="s">
        <v>19261</v>
      </c>
      <c r="U2231" s="89" t="s">
        <v>9697</v>
      </c>
      <c r="W2231" s="89" t="s">
        <v>611</v>
      </c>
      <c r="X2231" s="89" t="s">
        <v>541</v>
      </c>
      <c r="Y2231" s="88" t="s">
        <v>9699</v>
      </c>
    </row>
    <row r="2232" spans="1:25" x14ac:dyDescent="0.3">
      <c r="A2232" s="84" t="str">
        <f t="shared" si="34"/>
        <v>MLINDQ0</v>
      </c>
      <c r="B2232" s="88" t="s">
        <v>26904</v>
      </c>
      <c r="C2232" s="89" t="s">
        <v>26905</v>
      </c>
      <c r="D2232" s="89" t="s">
        <v>4680</v>
      </c>
      <c r="E2232" s="89" t="s">
        <v>5630</v>
      </c>
      <c r="F2232" s="88" t="s">
        <v>20261</v>
      </c>
      <c r="G2232" s="89" t="s">
        <v>19039</v>
      </c>
      <c r="H2232" s="89" t="s">
        <v>19172</v>
      </c>
      <c r="I2232" s="89" t="s">
        <v>19173</v>
      </c>
      <c r="J2232" s="88" t="s">
        <v>19189</v>
      </c>
      <c r="K2232" s="88" t="s">
        <v>19200</v>
      </c>
      <c r="L2232" s="88" t="s">
        <v>19200</v>
      </c>
      <c r="M2232" s="89" t="s">
        <v>19396</v>
      </c>
      <c r="N2232" s="89" t="s">
        <v>752</v>
      </c>
      <c r="O2232" s="90">
        <v>39560</v>
      </c>
      <c r="P2232" s="90">
        <v>42912</v>
      </c>
      <c r="Q2232" s="90">
        <v>39560</v>
      </c>
      <c r="R2232" s="89">
        <v>6369</v>
      </c>
      <c r="S2232" s="89">
        <v>17</v>
      </c>
      <c r="T2232" s="89" t="s">
        <v>19261</v>
      </c>
      <c r="U2232" s="89" t="s">
        <v>9917</v>
      </c>
      <c r="W2232" s="89" t="s">
        <v>4556</v>
      </c>
      <c r="X2232" s="89" t="s">
        <v>752</v>
      </c>
      <c r="Y2232" s="88" t="s">
        <v>9918</v>
      </c>
    </row>
    <row r="2233" spans="1:25" x14ac:dyDescent="0.3">
      <c r="A2233" s="84" t="str">
        <f t="shared" si="34"/>
        <v>NPRYOR</v>
      </c>
      <c r="B2233" s="88" t="s">
        <v>27556</v>
      </c>
      <c r="C2233" s="89" t="s">
        <v>27557</v>
      </c>
      <c r="D2233" s="89" t="s">
        <v>13207</v>
      </c>
      <c r="E2233" s="89" t="s">
        <v>5630</v>
      </c>
      <c r="F2233" s="88" t="s">
        <v>19171</v>
      </c>
      <c r="G2233" s="89" t="s">
        <v>19029</v>
      </c>
      <c r="H2233" s="89" t="s">
        <v>19172</v>
      </c>
      <c r="I2233" s="89" t="s">
        <v>19173</v>
      </c>
      <c r="J2233" s="88" t="s">
        <v>19189</v>
      </c>
      <c r="K2233" s="88" t="s">
        <v>19333</v>
      </c>
      <c r="L2233" s="88" t="s">
        <v>19467</v>
      </c>
      <c r="M2233" s="89" t="s">
        <v>9084</v>
      </c>
      <c r="N2233" s="89" t="s">
        <v>260</v>
      </c>
      <c r="O2233" s="90">
        <v>39609</v>
      </c>
      <c r="P2233" s="90">
        <v>39609</v>
      </c>
      <c r="Q2233" s="90">
        <v>39609</v>
      </c>
      <c r="R2233" s="89">
        <v>6320</v>
      </c>
      <c r="S2233" s="89">
        <v>17</v>
      </c>
      <c r="T2233" s="89" t="s">
        <v>19261</v>
      </c>
      <c r="U2233" s="89" t="s">
        <v>27558</v>
      </c>
      <c r="W2233" s="89" t="s">
        <v>13211</v>
      </c>
      <c r="X2233" s="89" t="s">
        <v>260</v>
      </c>
      <c r="Y2233" s="88" t="s">
        <v>13212</v>
      </c>
    </row>
    <row r="2234" spans="1:25" x14ac:dyDescent="0.3">
      <c r="A2234" s="84" t="str">
        <f t="shared" si="34"/>
        <v>MYEPEZ0</v>
      </c>
      <c r="B2234" s="88" t="s">
        <v>27382</v>
      </c>
      <c r="C2234" s="89" t="s">
        <v>27383</v>
      </c>
      <c r="D2234" s="89" t="s">
        <v>27384</v>
      </c>
      <c r="E2234" s="89" t="s">
        <v>19170</v>
      </c>
      <c r="F2234" s="88" t="s">
        <v>19181</v>
      </c>
      <c r="G2234" s="89" t="s">
        <v>19030</v>
      </c>
      <c r="H2234" s="89" t="s">
        <v>19172</v>
      </c>
      <c r="I2234" s="89" t="s">
        <v>19173</v>
      </c>
      <c r="J2234" s="88" t="s">
        <v>19174</v>
      </c>
      <c r="K2234" s="88" t="s">
        <v>19175</v>
      </c>
      <c r="L2234" s="88" t="s">
        <v>19182</v>
      </c>
      <c r="M2234" s="89" t="s">
        <v>9597</v>
      </c>
      <c r="N2234" s="89" t="s">
        <v>219</v>
      </c>
      <c r="O2234" s="90">
        <v>39617</v>
      </c>
      <c r="P2234" s="90">
        <v>39617</v>
      </c>
      <c r="Q2234" s="90">
        <v>39617</v>
      </c>
      <c r="R2234" s="89">
        <v>6312</v>
      </c>
      <c r="S2234" s="89">
        <v>17</v>
      </c>
      <c r="T2234" s="89" t="s">
        <v>19261</v>
      </c>
      <c r="U2234" s="89" t="s">
        <v>27385</v>
      </c>
      <c r="W2234" s="89" t="s">
        <v>27386</v>
      </c>
      <c r="X2234" s="89" t="s">
        <v>219</v>
      </c>
      <c r="Y2234" s="88" t="s">
        <v>27387</v>
      </c>
    </row>
    <row r="2235" spans="1:25" x14ac:dyDescent="0.3">
      <c r="A2235" s="84" t="str">
        <f t="shared" si="34"/>
        <v>RCORIDO</v>
      </c>
      <c r="B2235" s="88" t="s">
        <v>28137</v>
      </c>
      <c r="C2235" s="89" t="s">
        <v>28138</v>
      </c>
      <c r="D2235" s="89" t="s">
        <v>28139</v>
      </c>
      <c r="E2235" s="89" t="s">
        <v>19170</v>
      </c>
      <c r="F2235" s="88" t="s">
        <v>19181</v>
      </c>
      <c r="G2235" s="89" t="s">
        <v>19030</v>
      </c>
      <c r="H2235" s="89" t="s">
        <v>19172</v>
      </c>
      <c r="I2235" s="89" t="s">
        <v>19173</v>
      </c>
      <c r="J2235" s="88" t="s">
        <v>19189</v>
      </c>
      <c r="K2235" s="88" t="s">
        <v>19345</v>
      </c>
      <c r="L2235" s="88" t="s">
        <v>20162</v>
      </c>
      <c r="M2235" s="89" t="s">
        <v>20163</v>
      </c>
      <c r="N2235" s="89" t="s">
        <v>655</v>
      </c>
      <c r="O2235" s="90">
        <v>39749</v>
      </c>
      <c r="P2235" s="90">
        <v>39749</v>
      </c>
      <c r="Q2235" s="90">
        <v>39749</v>
      </c>
      <c r="R2235" s="89">
        <v>6180</v>
      </c>
      <c r="S2235" s="89">
        <v>16</v>
      </c>
      <c r="T2235" s="89" t="s">
        <v>19261</v>
      </c>
      <c r="U2235" s="89" t="s">
        <v>28140</v>
      </c>
      <c r="V2235" s="89">
        <v>4</v>
      </c>
      <c r="W2235" s="89" t="s">
        <v>3231</v>
      </c>
      <c r="X2235" s="89" t="s">
        <v>655</v>
      </c>
      <c r="Y2235" s="88" t="s">
        <v>5029</v>
      </c>
    </row>
    <row r="2236" spans="1:25" x14ac:dyDescent="0.3">
      <c r="A2236" s="84" t="str">
        <f t="shared" si="34"/>
        <v>AARELLA</v>
      </c>
      <c r="B2236" s="88" t="s">
        <v>19283</v>
      </c>
      <c r="C2236" s="89" t="s">
        <v>19284</v>
      </c>
      <c r="D2236" s="89" t="s">
        <v>6194</v>
      </c>
      <c r="E2236" s="89" t="s">
        <v>5630</v>
      </c>
      <c r="F2236" s="88" t="s">
        <v>19285</v>
      </c>
      <c r="G2236" s="89" t="s">
        <v>19028</v>
      </c>
      <c r="H2236" s="89" t="s">
        <v>19172</v>
      </c>
      <c r="I2236" s="89" t="s">
        <v>19173</v>
      </c>
      <c r="J2236" s="88" t="s">
        <v>19174</v>
      </c>
      <c r="K2236" s="88" t="s">
        <v>19175</v>
      </c>
      <c r="L2236" s="88" t="s">
        <v>16610</v>
      </c>
      <c r="M2236" s="89" t="s">
        <v>9597</v>
      </c>
      <c r="N2236" s="89" t="s">
        <v>219</v>
      </c>
      <c r="O2236" s="90">
        <v>40018</v>
      </c>
      <c r="P2236" s="90">
        <v>40018</v>
      </c>
      <c r="Q2236" s="90">
        <v>40018</v>
      </c>
      <c r="R2236" s="89">
        <v>5911</v>
      </c>
      <c r="S2236" s="89">
        <v>16</v>
      </c>
      <c r="T2236" s="89" t="s">
        <v>19261</v>
      </c>
      <c r="U2236" s="89" t="s">
        <v>19286</v>
      </c>
      <c r="W2236" s="89" t="s">
        <v>7058</v>
      </c>
      <c r="X2236" s="89" t="s">
        <v>219</v>
      </c>
      <c r="Y2236" s="88" t="s">
        <v>7059</v>
      </c>
    </row>
    <row r="2237" spans="1:25" x14ac:dyDescent="0.3">
      <c r="A2237" s="84" t="str">
        <f t="shared" si="34"/>
        <v>ACHANEY</v>
      </c>
      <c r="B2237" s="88" t="s">
        <v>19424</v>
      </c>
      <c r="C2237" s="89" t="s">
        <v>19425</v>
      </c>
      <c r="D2237" s="89" t="s">
        <v>2574</v>
      </c>
      <c r="E2237" s="89" t="s">
        <v>5630</v>
      </c>
      <c r="F2237" s="88" t="s">
        <v>19171</v>
      </c>
      <c r="G2237" s="89" t="s">
        <v>19029</v>
      </c>
      <c r="H2237" s="89" t="s">
        <v>19172</v>
      </c>
      <c r="I2237" s="89" t="s">
        <v>19173</v>
      </c>
      <c r="J2237" s="88" t="s">
        <v>19174</v>
      </c>
      <c r="K2237" s="88" t="s">
        <v>19245</v>
      </c>
      <c r="L2237" s="88" t="s">
        <v>19246</v>
      </c>
      <c r="M2237" s="89" t="s">
        <v>14665</v>
      </c>
      <c r="N2237" s="89" t="s">
        <v>219</v>
      </c>
      <c r="O2237" s="90">
        <v>40028</v>
      </c>
      <c r="P2237" s="90">
        <v>40028</v>
      </c>
      <c r="Q2237" s="90">
        <v>40028</v>
      </c>
      <c r="R2237" s="89">
        <v>5901</v>
      </c>
      <c r="S2237" s="89">
        <v>16</v>
      </c>
      <c r="T2237" s="89" t="s">
        <v>19261</v>
      </c>
      <c r="U2237" s="89" t="s">
        <v>19426</v>
      </c>
      <c r="W2237" s="89" t="s">
        <v>19427</v>
      </c>
      <c r="X2237" s="89" t="s">
        <v>219</v>
      </c>
      <c r="Y2237" s="88" t="s">
        <v>12055</v>
      </c>
    </row>
    <row r="2238" spans="1:25" x14ac:dyDescent="0.3">
      <c r="A2238" s="84" t="str">
        <f t="shared" si="34"/>
        <v>ADEVENT</v>
      </c>
      <c r="B2238" s="88" t="s">
        <v>19516</v>
      </c>
      <c r="C2238" s="89" t="s">
        <v>19517</v>
      </c>
      <c r="D2238" s="89" t="s">
        <v>3652</v>
      </c>
      <c r="E2238" s="89" t="s">
        <v>5630</v>
      </c>
      <c r="F2238" s="88" t="s">
        <v>19181</v>
      </c>
      <c r="G2238" s="89" t="s">
        <v>19030</v>
      </c>
      <c r="H2238" s="89" t="s">
        <v>19172</v>
      </c>
      <c r="I2238" s="89" t="s">
        <v>19173</v>
      </c>
      <c r="J2238" s="88" t="s">
        <v>19174</v>
      </c>
      <c r="K2238" s="88" t="s">
        <v>19175</v>
      </c>
      <c r="L2238" s="88" t="s">
        <v>16610</v>
      </c>
      <c r="M2238" s="89" t="s">
        <v>9597</v>
      </c>
      <c r="N2238" s="89" t="s">
        <v>219</v>
      </c>
      <c r="O2238" s="90">
        <v>40283</v>
      </c>
      <c r="P2238" s="90">
        <v>40850</v>
      </c>
      <c r="Q2238" s="90">
        <v>40283</v>
      </c>
      <c r="R2238" s="89">
        <v>5646</v>
      </c>
      <c r="S2238" s="89">
        <v>15</v>
      </c>
      <c r="T2238" s="89" t="s">
        <v>19247</v>
      </c>
      <c r="U2238" s="89" t="s">
        <v>19518</v>
      </c>
      <c r="W2238" s="89" t="s">
        <v>6892</v>
      </c>
      <c r="X2238" s="89" t="s">
        <v>219</v>
      </c>
      <c r="Y2238" s="88" t="s">
        <v>6893</v>
      </c>
    </row>
    <row r="2239" spans="1:25" x14ac:dyDescent="0.3">
      <c r="A2239" s="84" t="str">
        <f t="shared" si="34"/>
        <v>JBARRO0</v>
      </c>
      <c r="B2239" s="88" t="s">
        <v>24058</v>
      </c>
      <c r="C2239" s="89" t="s">
        <v>24059</v>
      </c>
      <c r="D2239" s="89" t="s">
        <v>24060</v>
      </c>
      <c r="E2239" s="89" t="s">
        <v>19170</v>
      </c>
      <c r="F2239" s="88" t="s">
        <v>19285</v>
      </c>
      <c r="G2239" s="89" t="s">
        <v>19028</v>
      </c>
      <c r="H2239" s="89" t="s">
        <v>19172</v>
      </c>
      <c r="I2239" s="89" t="s">
        <v>19173</v>
      </c>
      <c r="J2239" s="88" t="s">
        <v>19174</v>
      </c>
      <c r="K2239" s="88" t="s">
        <v>19175</v>
      </c>
      <c r="L2239" s="88" t="s">
        <v>16610</v>
      </c>
      <c r="M2239" s="89" t="s">
        <v>9597</v>
      </c>
      <c r="N2239" s="89" t="s">
        <v>219</v>
      </c>
      <c r="O2239" s="90">
        <v>40375</v>
      </c>
      <c r="P2239" s="90">
        <v>42025</v>
      </c>
      <c r="Q2239" s="90">
        <v>42025</v>
      </c>
      <c r="R2239" s="89">
        <v>3904</v>
      </c>
      <c r="S2239" s="89">
        <v>10</v>
      </c>
      <c r="T2239" s="89" t="s">
        <v>19247</v>
      </c>
      <c r="U2239" s="89" t="s">
        <v>24061</v>
      </c>
      <c r="V2239" s="89" t="s">
        <v>24062</v>
      </c>
      <c r="W2239" s="89" t="s">
        <v>24063</v>
      </c>
      <c r="X2239" s="89" t="s">
        <v>219</v>
      </c>
      <c r="Y2239" s="88" t="s">
        <v>19178</v>
      </c>
    </row>
    <row r="2240" spans="1:25" x14ac:dyDescent="0.3">
      <c r="A2240" s="84" t="str">
        <f t="shared" si="34"/>
        <v>BCABANA</v>
      </c>
      <c r="B2240" s="88" t="s">
        <v>20401</v>
      </c>
      <c r="C2240" s="89" t="s">
        <v>20402</v>
      </c>
      <c r="D2240" s="89" t="s">
        <v>13922</v>
      </c>
      <c r="E2240" s="89" t="s">
        <v>5630</v>
      </c>
      <c r="F2240" s="88" t="s">
        <v>19181</v>
      </c>
      <c r="G2240" s="89" t="s">
        <v>19030</v>
      </c>
      <c r="H2240" s="89" t="s">
        <v>19172</v>
      </c>
      <c r="I2240" s="89" t="s">
        <v>19173</v>
      </c>
      <c r="J2240" s="88" t="s">
        <v>19174</v>
      </c>
      <c r="K2240" s="88" t="s">
        <v>19455</v>
      </c>
      <c r="L2240" s="88" t="s">
        <v>19456</v>
      </c>
      <c r="M2240" s="89" t="s">
        <v>19457</v>
      </c>
      <c r="N2240" s="89" t="s">
        <v>2504</v>
      </c>
      <c r="O2240" s="90">
        <v>40420</v>
      </c>
      <c r="P2240" s="90">
        <v>40420</v>
      </c>
      <c r="Q2240" s="90">
        <v>40420</v>
      </c>
      <c r="R2240" s="89">
        <v>5509</v>
      </c>
      <c r="S2240" s="89">
        <v>15</v>
      </c>
      <c r="T2240" s="89" t="s">
        <v>19247</v>
      </c>
      <c r="U2240" s="89" t="s">
        <v>13925</v>
      </c>
      <c r="W2240" s="89" t="s">
        <v>4669</v>
      </c>
      <c r="X2240" s="89" t="s">
        <v>2504</v>
      </c>
      <c r="Y2240" s="88" t="s">
        <v>6104</v>
      </c>
    </row>
    <row r="2241" spans="1:25" x14ac:dyDescent="0.3">
      <c r="A2241" s="84" t="str">
        <f t="shared" si="34"/>
        <v>BJACK69</v>
      </c>
      <c r="B2241" s="88" t="s">
        <v>20593</v>
      </c>
      <c r="C2241" s="89" t="s">
        <v>20594</v>
      </c>
      <c r="D2241" s="89" t="s">
        <v>20595</v>
      </c>
      <c r="E2241" s="89" t="s">
        <v>5630</v>
      </c>
      <c r="F2241" s="88" t="s">
        <v>19285</v>
      </c>
      <c r="G2241" s="89" t="s">
        <v>19028</v>
      </c>
      <c r="H2241" s="89" t="s">
        <v>19172</v>
      </c>
      <c r="I2241" s="89" t="s">
        <v>19173</v>
      </c>
      <c r="J2241" s="88" t="s">
        <v>19174</v>
      </c>
      <c r="K2241" s="88" t="s">
        <v>19802</v>
      </c>
      <c r="L2241" s="88" t="s">
        <v>19803</v>
      </c>
      <c r="M2241" s="89" t="s">
        <v>19804</v>
      </c>
      <c r="N2241" s="89" t="s">
        <v>549</v>
      </c>
      <c r="O2241" s="90">
        <v>40575</v>
      </c>
      <c r="P2241" s="90">
        <v>40575</v>
      </c>
      <c r="Q2241" s="90">
        <v>40575</v>
      </c>
      <c r="R2241" s="89">
        <v>5354</v>
      </c>
      <c r="S2241" s="89">
        <v>14</v>
      </c>
      <c r="T2241" s="89" t="s">
        <v>19247</v>
      </c>
      <c r="U2241" s="89" t="s">
        <v>20596</v>
      </c>
      <c r="W2241" s="89" t="s">
        <v>20597</v>
      </c>
      <c r="X2241" s="89" t="s">
        <v>549</v>
      </c>
      <c r="Y2241" s="88" t="s">
        <v>20598</v>
      </c>
    </row>
    <row r="2242" spans="1:25" x14ac:dyDescent="0.3">
      <c r="A2242" s="84" t="str">
        <f t="shared" si="34"/>
        <v>KTERRE2</v>
      </c>
      <c r="B2242" s="88" t="s">
        <v>26082</v>
      </c>
      <c r="C2242" s="89" t="s">
        <v>26083</v>
      </c>
      <c r="D2242" s="89" t="s">
        <v>1565</v>
      </c>
      <c r="E2242" s="89" t="s">
        <v>5630</v>
      </c>
      <c r="F2242" s="88" t="s">
        <v>19285</v>
      </c>
      <c r="G2242" s="89" t="s">
        <v>19028</v>
      </c>
      <c r="H2242" s="89" t="s">
        <v>19172</v>
      </c>
      <c r="I2242" s="89" t="s">
        <v>19173</v>
      </c>
      <c r="J2242" s="88" t="s">
        <v>19174</v>
      </c>
      <c r="K2242" s="88" t="s">
        <v>19258</v>
      </c>
      <c r="L2242" s="88" t="s">
        <v>19259</v>
      </c>
      <c r="M2242" s="89" t="s">
        <v>19260</v>
      </c>
      <c r="N2242" s="89" t="s">
        <v>279</v>
      </c>
      <c r="O2242" s="90">
        <v>40672</v>
      </c>
      <c r="P2242" s="90">
        <v>40672</v>
      </c>
      <c r="Q2242" s="90">
        <v>40672</v>
      </c>
      <c r="R2242" s="89">
        <v>5257</v>
      </c>
      <c r="S2242" s="89">
        <v>14</v>
      </c>
      <c r="T2242" s="89" t="s">
        <v>19247</v>
      </c>
      <c r="U2242" s="89" t="s">
        <v>26084</v>
      </c>
      <c r="W2242" s="89" t="s">
        <v>26085</v>
      </c>
      <c r="X2242" s="89" t="s">
        <v>279</v>
      </c>
      <c r="Y2242" s="88" t="s">
        <v>11069</v>
      </c>
    </row>
    <row r="2243" spans="1:25" x14ac:dyDescent="0.3">
      <c r="A2243" s="84" t="str">
        <f t="shared" ref="A2243:A2306" si="35">TRIM(D2243)</f>
        <v>DMERED5</v>
      </c>
      <c r="B2243" s="88" t="s">
        <v>22236</v>
      </c>
      <c r="C2243" s="89" t="s">
        <v>22237</v>
      </c>
      <c r="D2243" s="89" t="s">
        <v>16504</v>
      </c>
      <c r="E2243" s="89" t="s">
        <v>5630</v>
      </c>
      <c r="F2243" s="88" t="s">
        <v>19171</v>
      </c>
      <c r="G2243" s="89" t="s">
        <v>19029</v>
      </c>
      <c r="H2243" s="89" t="s">
        <v>19172</v>
      </c>
      <c r="I2243" s="89" t="s">
        <v>19173</v>
      </c>
      <c r="J2243" s="88" t="s">
        <v>19174</v>
      </c>
      <c r="K2243" s="88" t="s">
        <v>19207</v>
      </c>
      <c r="L2243" s="88" t="s">
        <v>19208</v>
      </c>
      <c r="M2243" s="89" t="s">
        <v>10249</v>
      </c>
      <c r="N2243" s="89" t="s">
        <v>219</v>
      </c>
      <c r="O2243" s="90">
        <v>40771</v>
      </c>
      <c r="P2243" s="90">
        <v>40771</v>
      </c>
      <c r="Q2243" s="90">
        <v>40771</v>
      </c>
      <c r="R2243" s="89">
        <v>5158</v>
      </c>
      <c r="S2243" s="89">
        <v>14</v>
      </c>
      <c r="T2243" s="89" t="s">
        <v>19247</v>
      </c>
      <c r="U2243" s="89" t="s">
        <v>22238</v>
      </c>
      <c r="W2243" s="89" t="s">
        <v>2193</v>
      </c>
      <c r="X2243" s="89" t="s">
        <v>219</v>
      </c>
      <c r="Y2243" s="88" t="s">
        <v>16507</v>
      </c>
    </row>
    <row r="2244" spans="1:25" x14ac:dyDescent="0.3">
      <c r="A2244" s="84" t="str">
        <f t="shared" si="35"/>
        <v>WVINZAN</v>
      </c>
      <c r="B2244" s="88" t="s">
        <v>30348</v>
      </c>
      <c r="C2244" s="89" t="s">
        <v>30349</v>
      </c>
      <c r="D2244" s="89" t="s">
        <v>12712</v>
      </c>
      <c r="E2244" s="89" t="s">
        <v>5630</v>
      </c>
      <c r="F2244" s="88" t="s">
        <v>19181</v>
      </c>
      <c r="G2244" s="89" t="s">
        <v>19030</v>
      </c>
      <c r="H2244" s="89" t="s">
        <v>19172</v>
      </c>
      <c r="I2244" s="89" t="s">
        <v>19173</v>
      </c>
      <c r="J2244" s="88" t="s">
        <v>19174</v>
      </c>
      <c r="K2244" s="88" t="s">
        <v>19401</v>
      </c>
      <c r="L2244" s="88" t="s">
        <v>19764</v>
      </c>
      <c r="M2244" s="89" t="s">
        <v>8645</v>
      </c>
      <c r="N2244" s="89" t="s">
        <v>407</v>
      </c>
      <c r="O2244" s="90">
        <v>40805</v>
      </c>
      <c r="P2244" s="90">
        <v>40805</v>
      </c>
      <c r="Q2244" s="90">
        <v>40805</v>
      </c>
      <c r="R2244" s="89">
        <v>5124</v>
      </c>
      <c r="S2244" s="89">
        <v>14</v>
      </c>
      <c r="T2244" s="89" t="s">
        <v>19247</v>
      </c>
      <c r="U2244" s="89" t="s">
        <v>30350</v>
      </c>
      <c r="W2244" s="89" t="s">
        <v>30351</v>
      </c>
      <c r="X2244" s="89" t="s">
        <v>477</v>
      </c>
      <c r="Y2244" s="88" t="s">
        <v>12716</v>
      </c>
    </row>
    <row r="2245" spans="1:25" x14ac:dyDescent="0.3">
      <c r="A2245" s="84" t="str">
        <f t="shared" si="35"/>
        <v>RMEGHNE</v>
      </c>
      <c r="B2245" s="88" t="s">
        <v>28523</v>
      </c>
      <c r="C2245" s="89" t="s">
        <v>28524</v>
      </c>
      <c r="D2245" s="89" t="s">
        <v>5275</v>
      </c>
      <c r="E2245" s="89" t="s">
        <v>5630</v>
      </c>
      <c r="F2245" s="88" t="s">
        <v>19215</v>
      </c>
      <c r="G2245" s="89" t="s">
        <v>19033</v>
      </c>
      <c r="H2245" s="89" t="s">
        <v>19172</v>
      </c>
      <c r="I2245" s="89" t="s">
        <v>19173</v>
      </c>
      <c r="J2245" s="88" t="s">
        <v>19189</v>
      </c>
      <c r="K2245" s="88" t="s">
        <v>19294</v>
      </c>
      <c r="L2245" s="88" t="s">
        <v>19295</v>
      </c>
      <c r="M2245" s="89" t="s">
        <v>19296</v>
      </c>
      <c r="N2245" s="89" t="s">
        <v>541</v>
      </c>
      <c r="O2245" s="90">
        <v>40882</v>
      </c>
      <c r="P2245" s="90">
        <v>40882</v>
      </c>
      <c r="Q2245" s="90">
        <v>40882</v>
      </c>
      <c r="R2245" s="89">
        <v>5047</v>
      </c>
      <c r="S2245" s="89">
        <v>13</v>
      </c>
      <c r="T2245" s="89" t="s">
        <v>19247</v>
      </c>
      <c r="U2245" s="89" t="s">
        <v>28525</v>
      </c>
      <c r="W2245" s="89" t="s">
        <v>6873</v>
      </c>
      <c r="X2245" s="89" t="s">
        <v>328</v>
      </c>
      <c r="Y2245" s="88" t="s">
        <v>6874</v>
      </c>
    </row>
    <row r="2246" spans="1:25" x14ac:dyDescent="0.3">
      <c r="A2246" s="84" t="str">
        <f t="shared" si="35"/>
        <v>CCHAPLI</v>
      </c>
      <c r="B2246" s="88" t="s">
        <v>20991</v>
      </c>
      <c r="C2246" s="89" t="s">
        <v>20992</v>
      </c>
      <c r="D2246" s="89" t="s">
        <v>14612</v>
      </c>
      <c r="E2246" s="89" t="s">
        <v>5630</v>
      </c>
      <c r="F2246" s="88" t="s">
        <v>19236</v>
      </c>
      <c r="G2246" s="89" t="s">
        <v>19032</v>
      </c>
      <c r="H2246" s="89" t="s">
        <v>19227</v>
      </c>
      <c r="I2246" s="89" t="s">
        <v>19173</v>
      </c>
      <c r="J2246" s="88" t="s">
        <v>19174</v>
      </c>
      <c r="K2246" s="88" t="s">
        <v>19216</v>
      </c>
      <c r="L2246" s="88" t="s">
        <v>19237</v>
      </c>
      <c r="M2246" s="89" t="s">
        <v>19238</v>
      </c>
      <c r="N2246" s="89" t="s">
        <v>250</v>
      </c>
      <c r="O2246" s="90">
        <v>41036</v>
      </c>
      <c r="P2246" s="90">
        <v>41036</v>
      </c>
      <c r="Q2246" s="90">
        <v>41036</v>
      </c>
      <c r="R2246" s="89">
        <v>4893</v>
      </c>
      <c r="S2246" s="89">
        <v>13</v>
      </c>
      <c r="T2246" s="89" t="s">
        <v>19247</v>
      </c>
      <c r="U2246" s="89" t="s">
        <v>20993</v>
      </c>
      <c r="W2246" s="89" t="s">
        <v>20994</v>
      </c>
      <c r="X2246" s="89" t="s">
        <v>250</v>
      </c>
      <c r="Y2246" s="88" t="s">
        <v>20995</v>
      </c>
    </row>
    <row r="2247" spans="1:25" x14ac:dyDescent="0.3">
      <c r="A2247" s="84" t="str">
        <f t="shared" si="35"/>
        <v>rmohr</v>
      </c>
      <c r="B2247" s="88" t="s">
        <v>28539</v>
      </c>
      <c r="C2247" s="89" t="s">
        <v>28540</v>
      </c>
      <c r="D2247" s="89" t="s">
        <v>28541</v>
      </c>
      <c r="E2247" s="89" t="s">
        <v>5630</v>
      </c>
      <c r="F2247" s="88" t="s">
        <v>19181</v>
      </c>
      <c r="G2247" s="89" t="s">
        <v>19030</v>
      </c>
      <c r="H2247" s="89" t="s">
        <v>19172</v>
      </c>
      <c r="I2247" s="89" t="s">
        <v>19173</v>
      </c>
      <c r="J2247" s="88" t="s">
        <v>19189</v>
      </c>
      <c r="K2247" s="88" t="s">
        <v>19294</v>
      </c>
      <c r="L2247" s="88" t="s">
        <v>19295</v>
      </c>
      <c r="M2247" s="89" t="s">
        <v>19296</v>
      </c>
      <c r="N2247" s="89" t="s">
        <v>541</v>
      </c>
      <c r="O2247" s="90">
        <v>41351</v>
      </c>
      <c r="P2247" s="90">
        <v>42366</v>
      </c>
      <c r="Q2247" s="90">
        <v>42366</v>
      </c>
      <c r="R2247" s="89">
        <v>3563</v>
      </c>
      <c r="S2247" s="89">
        <v>9</v>
      </c>
      <c r="T2247" s="89" t="s">
        <v>19247</v>
      </c>
      <c r="U2247" s="89" t="s">
        <v>28542</v>
      </c>
      <c r="W2247" s="89" t="s">
        <v>5263</v>
      </c>
      <c r="X2247" s="89" t="s">
        <v>541</v>
      </c>
      <c r="Y2247" s="88" t="s">
        <v>5266</v>
      </c>
    </row>
    <row r="2248" spans="1:25" x14ac:dyDescent="0.3">
      <c r="A2248" s="84" t="str">
        <f t="shared" si="35"/>
        <v>mduval0</v>
      </c>
      <c r="B2248" s="88" t="s">
        <v>26639</v>
      </c>
      <c r="C2248" s="89" t="s">
        <v>26640</v>
      </c>
      <c r="D2248" s="89" t="s">
        <v>26641</v>
      </c>
      <c r="E2248" s="89" t="s">
        <v>5630</v>
      </c>
      <c r="F2248" s="88" t="s">
        <v>19181</v>
      </c>
      <c r="G2248" s="89" t="s">
        <v>19030</v>
      </c>
      <c r="H2248" s="89" t="s">
        <v>19172</v>
      </c>
      <c r="I2248" s="89" t="s">
        <v>19173</v>
      </c>
      <c r="J2248" s="88" t="s">
        <v>19174</v>
      </c>
      <c r="K2248" s="88" t="s">
        <v>19716</v>
      </c>
      <c r="L2248" s="88" t="s">
        <v>19717</v>
      </c>
      <c r="M2248" s="89" t="s">
        <v>5847</v>
      </c>
      <c r="N2248" s="89" t="s">
        <v>279</v>
      </c>
      <c r="O2248" s="90">
        <v>41430</v>
      </c>
      <c r="P2248" s="90">
        <v>41430</v>
      </c>
      <c r="Q2248" s="90">
        <v>41430</v>
      </c>
      <c r="R2248" s="89">
        <v>4499</v>
      </c>
      <c r="S2248" s="89">
        <v>12</v>
      </c>
      <c r="T2248" s="89" t="s">
        <v>19247</v>
      </c>
      <c r="U2248" s="89" t="s">
        <v>26642</v>
      </c>
      <c r="V2248" s="89" t="s">
        <v>26643</v>
      </c>
      <c r="W2248" s="89" t="s">
        <v>10932</v>
      </c>
      <c r="X2248" s="89" t="s">
        <v>279</v>
      </c>
      <c r="Y2248" s="88" t="s">
        <v>10933</v>
      </c>
    </row>
    <row r="2249" spans="1:25" x14ac:dyDescent="0.3">
      <c r="A2249" s="84" t="str">
        <f t="shared" si="35"/>
        <v>ktatum3</v>
      </c>
      <c r="B2249" s="88" t="s">
        <v>26077</v>
      </c>
      <c r="C2249" s="89" t="s">
        <v>26078</v>
      </c>
      <c r="D2249" s="89" t="s">
        <v>26079</v>
      </c>
      <c r="E2249" s="89" t="s">
        <v>5630</v>
      </c>
      <c r="F2249" s="88" t="s">
        <v>19236</v>
      </c>
      <c r="G2249" s="89" t="s">
        <v>19032</v>
      </c>
      <c r="H2249" s="89" t="s">
        <v>19227</v>
      </c>
      <c r="I2249" s="89" t="s">
        <v>19173</v>
      </c>
      <c r="J2249" s="88" t="s">
        <v>19174</v>
      </c>
      <c r="K2249" s="88" t="s">
        <v>19258</v>
      </c>
      <c r="L2249" s="88" t="s">
        <v>19259</v>
      </c>
      <c r="M2249" s="89" t="s">
        <v>19260</v>
      </c>
      <c r="N2249" s="89" t="s">
        <v>279</v>
      </c>
      <c r="O2249" s="90">
        <v>41456</v>
      </c>
      <c r="P2249" s="90">
        <v>45655</v>
      </c>
      <c r="Q2249" s="90">
        <v>45655</v>
      </c>
      <c r="R2249" s="89">
        <v>274</v>
      </c>
      <c r="S2249" s="89">
        <v>0</v>
      </c>
      <c r="T2249" s="89" t="s">
        <v>19176</v>
      </c>
      <c r="U2249" s="89" t="s">
        <v>26080</v>
      </c>
      <c r="W2249" s="89" t="s">
        <v>13689</v>
      </c>
      <c r="X2249" s="89" t="s">
        <v>279</v>
      </c>
      <c r="Y2249" s="88" t="s">
        <v>26081</v>
      </c>
    </row>
    <row r="2250" spans="1:25" x14ac:dyDescent="0.3">
      <c r="A2250" s="84" t="str">
        <f t="shared" si="35"/>
        <v>csturke</v>
      </c>
      <c r="B2250" s="88" t="s">
        <v>21591</v>
      </c>
      <c r="C2250" s="89" t="s">
        <v>21592</v>
      </c>
      <c r="D2250" s="89" t="s">
        <v>21593</v>
      </c>
      <c r="E2250" s="89" t="s">
        <v>19170</v>
      </c>
      <c r="F2250" s="88" t="s">
        <v>19181</v>
      </c>
      <c r="G2250" s="89" t="s">
        <v>19030</v>
      </c>
      <c r="H2250" s="89" t="s">
        <v>19172</v>
      </c>
      <c r="I2250" s="89" t="s">
        <v>19173</v>
      </c>
      <c r="J2250" s="88" t="s">
        <v>19174</v>
      </c>
      <c r="K2250" s="88" t="s">
        <v>19216</v>
      </c>
      <c r="L2250" s="88" t="s">
        <v>19237</v>
      </c>
      <c r="M2250" s="89" t="s">
        <v>19238</v>
      </c>
      <c r="N2250" s="89" t="s">
        <v>250</v>
      </c>
      <c r="O2250" s="90">
        <v>41495</v>
      </c>
      <c r="P2250" s="90">
        <v>44686</v>
      </c>
      <c r="Q2250" s="90">
        <v>44686</v>
      </c>
      <c r="R2250" s="89">
        <v>1243</v>
      </c>
      <c r="S2250" s="89">
        <v>3</v>
      </c>
      <c r="T2250" s="89" t="s">
        <v>19228</v>
      </c>
      <c r="U2250" s="89" t="s">
        <v>21594</v>
      </c>
      <c r="V2250" s="89" t="s">
        <v>21595</v>
      </c>
      <c r="W2250" s="89" t="s">
        <v>21596</v>
      </c>
      <c r="X2250" s="89" t="s">
        <v>250</v>
      </c>
      <c r="Y2250" s="88" t="s">
        <v>21597</v>
      </c>
    </row>
    <row r="2251" spans="1:25" x14ac:dyDescent="0.3">
      <c r="A2251" s="84" t="str">
        <f t="shared" si="35"/>
        <v>cgalbre</v>
      </c>
      <c r="B2251" s="88" t="s">
        <v>21109</v>
      </c>
      <c r="C2251" s="89" t="s">
        <v>21110</v>
      </c>
      <c r="D2251" s="89" t="s">
        <v>21111</v>
      </c>
      <c r="E2251" s="89" t="s">
        <v>5630</v>
      </c>
      <c r="F2251" s="88" t="s">
        <v>19285</v>
      </c>
      <c r="G2251" s="89" t="s">
        <v>19028</v>
      </c>
      <c r="H2251" s="89" t="s">
        <v>19172</v>
      </c>
      <c r="I2251" s="89" t="s">
        <v>19173</v>
      </c>
      <c r="J2251" s="88" t="s">
        <v>19174</v>
      </c>
      <c r="K2251" s="88" t="s">
        <v>19258</v>
      </c>
      <c r="L2251" s="88" t="s">
        <v>19259</v>
      </c>
      <c r="M2251" s="89" t="s">
        <v>19260</v>
      </c>
      <c r="N2251" s="89" t="s">
        <v>279</v>
      </c>
      <c r="O2251" s="90">
        <v>41568</v>
      </c>
      <c r="P2251" s="90">
        <v>44812</v>
      </c>
      <c r="Q2251" s="90">
        <v>44812</v>
      </c>
      <c r="R2251" s="89">
        <v>1117</v>
      </c>
      <c r="S2251" s="89">
        <v>3</v>
      </c>
      <c r="T2251" s="89" t="s">
        <v>19228</v>
      </c>
      <c r="U2251" s="89" t="s">
        <v>21112</v>
      </c>
      <c r="W2251" s="89" t="s">
        <v>7473</v>
      </c>
      <c r="X2251" s="89" t="s">
        <v>279</v>
      </c>
      <c r="Y2251" s="88" t="s">
        <v>7474</v>
      </c>
    </row>
    <row r="2252" spans="1:25" x14ac:dyDescent="0.3">
      <c r="A2252" s="84" t="str">
        <f t="shared" si="35"/>
        <v>gdelbuo</v>
      </c>
      <c r="B2252" s="88" t="s">
        <v>23292</v>
      </c>
      <c r="C2252" s="89" t="s">
        <v>23293</v>
      </c>
      <c r="D2252" s="89" t="s">
        <v>23294</v>
      </c>
      <c r="E2252" s="89" t="s">
        <v>19170</v>
      </c>
      <c r="F2252" s="88" t="s">
        <v>19171</v>
      </c>
      <c r="G2252" s="89" t="s">
        <v>19029</v>
      </c>
      <c r="H2252" s="89" t="s">
        <v>19172</v>
      </c>
      <c r="I2252" s="89" t="s">
        <v>19173</v>
      </c>
      <c r="J2252" s="88" t="s">
        <v>19174</v>
      </c>
      <c r="K2252" s="88" t="s">
        <v>19207</v>
      </c>
      <c r="L2252" s="88" t="s">
        <v>19208</v>
      </c>
      <c r="M2252" s="89" t="s">
        <v>10249</v>
      </c>
      <c r="N2252" s="89" t="s">
        <v>219</v>
      </c>
      <c r="O2252" s="90">
        <v>41568</v>
      </c>
      <c r="P2252" s="90">
        <v>41568</v>
      </c>
      <c r="Q2252" s="90">
        <v>41568</v>
      </c>
      <c r="R2252" s="89">
        <v>4361</v>
      </c>
      <c r="S2252" s="89">
        <v>11</v>
      </c>
      <c r="T2252" s="89" t="s">
        <v>19247</v>
      </c>
      <c r="U2252" s="89" t="s">
        <v>23295</v>
      </c>
      <c r="V2252" s="89" t="s">
        <v>23296</v>
      </c>
      <c r="W2252" s="89" t="s">
        <v>7585</v>
      </c>
      <c r="X2252" s="89" t="s">
        <v>219</v>
      </c>
      <c r="Y2252" s="88" t="s">
        <v>23297</v>
      </c>
    </row>
    <row r="2253" spans="1:25" x14ac:dyDescent="0.3">
      <c r="A2253" s="84" t="str">
        <f t="shared" si="35"/>
        <v>dmar101</v>
      </c>
      <c r="B2253" s="88" t="s">
        <v>22164</v>
      </c>
      <c r="C2253" s="89" t="s">
        <v>22165</v>
      </c>
      <c r="D2253" s="89" t="s">
        <v>22166</v>
      </c>
      <c r="E2253" s="89" t="s">
        <v>5630</v>
      </c>
      <c r="F2253" s="88" t="s">
        <v>19171</v>
      </c>
      <c r="G2253" s="89" t="s">
        <v>19029</v>
      </c>
      <c r="H2253" s="89" t="s">
        <v>19172</v>
      </c>
      <c r="I2253" s="89" t="s">
        <v>19173</v>
      </c>
      <c r="J2253" s="88" t="s">
        <v>19174</v>
      </c>
      <c r="K2253" s="88" t="s">
        <v>19802</v>
      </c>
      <c r="L2253" s="88" t="s">
        <v>19803</v>
      </c>
      <c r="M2253" s="89" t="s">
        <v>19804</v>
      </c>
      <c r="N2253" s="89" t="s">
        <v>549</v>
      </c>
      <c r="O2253" s="90">
        <v>41813</v>
      </c>
      <c r="P2253" s="90">
        <v>41813</v>
      </c>
      <c r="Q2253" s="90">
        <v>41813</v>
      </c>
      <c r="R2253" s="89">
        <v>4116</v>
      </c>
      <c r="S2253" s="89">
        <v>11</v>
      </c>
      <c r="T2253" s="89" t="s">
        <v>19247</v>
      </c>
      <c r="U2253" s="89" t="s">
        <v>22167</v>
      </c>
      <c r="W2253" s="89" t="s">
        <v>10158</v>
      </c>
      <c r="X2253" s="89" t="s">
        <v>1502</v>
      </c>
      <c r="Y2253" s="88" t="s">
        <v>10159</v>
      </c>
    </row>
    <row r="2254" spans="1:25" x14ac:dyDescent="0.3">
      <c r="A2254" s="84" t="str">
        <f t="shared" si="35"/>
        <v>jshanyf</v>
      </c>
      <c r="B2254" s="88" t="s">
        <v>25495</v>
      </c>
      <c r="C2254" s="89" t="s">
        <v>25496</v>
      </c>
      <c r="D2254" s="89" t="s">
        <v>25497</v>
      </c>
      <c r="E2254" s="89" t="s">
        <v>5630</v>
      </c>
      <c r="F2254" s="88" t="s">
        <v>19181</v>
      </c>
      <c r="G2254" s="89" t="s">
        <v>19030</v>
      </c>
      <c r="H2254" s="89" t="s">
        <v>19172</v>
      </c>
      <c r="I2254" s="89" t="s">
        <v>19173</v>
      </c>
      <c r="J2254" s="88" t="s">
        <v>19174</v>
      </c>
      <c r="K2254" s="88" t="s">
        <v>19431</v>
      </c>
      <c r="L2254" s="88" t="s">
        <v>19432</v>
      </c>
      <c r="M2254" s="89" t="s">
        <v>6264</v>
      </c>
      <c r="N2254" s="89" t="s">
        <v>279</v>
      </c>
      <c r="O2254" s="90">
        <v>41912</v>
      </c>
      <c r="P2254" s="90">
        <v>45200</v>
      </c>
      <c r="Q2254" s="90">
        <v>45200</v>
      </c>
      <c r="R2254" s="89">
        <v>729</v>
      </c>
      <c r="S2254" s="89">
        <v>1</v>
      </c>
      <c r="T2254" s="89" t="s">
        <v>19209</v>
      </c>
      <c r="U2254" s="89" t="s">
        <v>25498</v>
      </c>
      <c r="W2254" s="89" t="s">
        <v>25499</v>
      </c>
      <c r="X2254" s="89" t="s">
        <v>279</v>
      </c>
      <c r="Y2254" s="88" t="s">
        <v>11005</v>
      </c>
    </row>
    <row r="2255" spans="1:25" x14ac:dyDescent="0.3">
      <c r="A2255" s="84" t="str">
        <f t="shared" si="35"/>
        <v>wvokal</v>
      </c>
      <c r="B2255" s="88" t="s">
        <v>30352</v>
      </c>
      <c r="C2255" s="89" t="s">
        <v>30353</v>
      </c>
      <c r="D2255" s="89" t="s">
        <v>30354</v>
      </c>
      <c r="E2255" s="89" t="s">
        <v>5630</v>
      </c>
      <c r="F2255" s="88" t="s">
        <v>19285</v>
      </c>
      <c r="G2255" s="89" t="s">
        <v>19028</v>
      </c>
      <c r="H2255" s="89" t="s">
        <v>19172</v>
      </c>
      <c r="I2255" s="89" t="s">
        <v>19173</v>
      </c>
      <c r="J2255" s="88" t="s">
        <v>19174</v>
      </c>
      <c r="K2255" s="88" t="s">
        <v>20070</v>
      </c>
      <c r="L2255" s="88" t="s">
        <v>20071</v>
      </c>
      <c r="M2255" s="89" t="s">
        <v>20072</v>
      </c>
      <c r="N2255" s="89" t="s">
        <v>955</v>
      </c>
      <c r="O2255" s="90">
        <v>42037</v>
      </c>
      <c r="P2255" s="90">
        <v>42037</v>
      </c>
      <c r="Q2255" s="90">
        <v>42037</v>
      </c>
      <c r="R2255" s="89">
        <v>3892</v>
      </c>
      <c r="S2255" s="89">
        <v>10</v>
      </c>
      <c r="T2255" s="89" t="s">
        <v>19247</v>
      </c>
      <c r="U2255" s="89" t="s">
        <v>30355</v>
      </c>
      <c r="W2255" s="89" t="s">
        <v>30356</v>
      </c>
      <c r="X2255" s="89" t="s">
        <v>841</v>
      </c>
      <c r="Y2255" s="88" t="s">
        <v>11554</v>
      </c>
    </row>
    <row r="2256" spans="1:25" x14ac:dyDescent="0.3">
      <c r="A2256" s="84" t="str">
        <f t="shared" si="35"/>
        <v>dvolkin</v>
      </c>
      <c r="B2256" s="88" t="s">
        <v>22526</v>
      </c>
      <c r="C2256" s="89" t="s">
        <v>22527</v>
      </c>
      <c r="D2256" s="89" t="s">
        <v>22528</v>
      </c>
      <c r="E2256" s="89" t="s">
        <v>5630</v>
      </c>
      <c r="F2256" s="88" t="s">
        <v>19171</v>
      </c>
      <c r="G2256" s="89" t="s">
        <v>19029</v>
      </c>
      <c r="H2256" s="89" t="s">
        <v>19172</v>
      </c>
      <c r="I2256" s="89" t="s">
        <v>19173</v>
      </c>
      <c r="J2256" s="88" t="s">
        <v>19174</v>
      </c>
      <c r="K2256" s="88" t="s">
        <v>19258</v>
      </c>
      <c r="L2256" s="88" t="s">
        <v>19259</v>
      </c>
      <c r="M2256" s="89" t="s">
        <v>19260</v>
      </c>
      <c r="N2256" s="89" t="s">
        <v>279</v>
      </c>
      <c r="O2256" s="90">
        <v>42089</v>
      </c>
      <c r="P2256" s="90">
        <v>42431</v>
      </c>
      <c r="Q2256" s="90">
        <v>42089</v>
      </c>
      <c r="R2256" s="89">
        <v>3840</v>
      </c>
      <c r="S2256" s="89">
        <v>10</v>
      </c>
      <c r="T2256" s="89" t="s">
        <v>19247</v>
      </c>
      <c r="U2256" s="89" t="s">
        <v>22529</v>
      </c>
      <c r="W2256" s="89" t="s">
        <v>20453</v>
      </c>
      <c r="X2256" s="89" t="s">
        <v>279</v>
      </c>
      <c r="Y2256" s="88" t="s">
        <v>11776</v>
      </c>
    </row>
    <row r="2257" spans="1:25" x14ac:dyDescent="0.3">
      <c r="A2257" s="84" t="str">
        <f t="shared" si="35"/>
        <v>dhanse9</v>
      </c>
      <c r="B2257" s="88" t="s">
        <v>21978</v>
      </c>
      <c r="C2257" s="89" t="s">
        <v>21979</v>
      </c>
      <c r="D2257" s="89" t="s">
        <v>21980</v>
      </c>
      <c r="E2257" s="89" t="s">
        <v>5630</v>
      </c>
      <c r="F2257" s="88" t="s">
        <v>19171</v>
      </c>
      <c r="G2257" s="89" t="s">
        <v>19029</v>
      </c>
      <c r="H2257" s="89" t="s">
        <v>19172</v>
      </c>
      <c r="I2257" s="89" t="s">
        <v>19173</v>
      </c>
      <c r="J2257" s="88" t="s">
        <v>19189</v>
      </c>
      <c r="K2257" s="88" t="s">
        <v>19273</v>
      </c>
      <c r="L2257" s="88" t="s">
        <v>19274</v>
      </c>
      <c r="M2257" s="89" t="s">
        <v>7733</v>
      </c>
      <c r="N2257" s="89" t="s">
        <v>328</v>
      </c>
      <c r="O2257" s="90">
        <v>42107</v>
      </c>
      <c r="P2257" s="90">
        <v>42107</v>
      </c>
      <c r="Q2257" s="90">
        <v>42107</v>
      </c>
      <c r="R2257" s="89">
        <v>3822</v>
      </c>
      <c r="S2257" s="89">
        <v>10</v>
      </c>
      <c r="T2257" s="89" t="s">
        <v>19247</v>
      </c>
      <c r="U2257" s="89" t="s">
        <v>21981</v>
      </c>
      <c r="W2257" s="89" t="s">
        <v>9260</v>
      </c>
      <c r="X2257" s="89" t="s">
        <v>328</v>
      </c>
      <c r="Y2257" s="88" t="s">
        <v>9261</v>
      </c>
    </row>
    <row r="2258" spans="1:25" x14ac:dyDescent="0.3">
      <c r="A2258" s="84" t="str">
        <f t="shared" si="35"/>
        <v>hwheele</v>
      </c>
      <c r="B2258" s="88" t="s">
        <v>23811</v>
      </c>
      <c r="C2258" s="89" t="s">
        <v>23812</v>
      </c>
      <c r="D2258" s="89" t="s">
        <v>23813</v>
      </c>
      <c r="E2258" s="89" t="s">
        <v>5630</v>
      </c>
      <c r="F2258" s="88" t="s">
        <v>19171</v>
      </c>
      <c r="G2258" s="89" t="s">
        <v>19029</v>
      </c>
      <c r="H2258" s="89" t="s">
        <v>19172</v>
      </c>
      <c r="I2258" s="89" t="s">
        <v>19173</v>
      </c>
      <c r="J2258" s="88" t="s">
        <v>19189</v>
      </c>
      <c r="K2258" s="88" t="s">
        <v>19294</v>
      </c>
      <c r="L2258" s="88" t="s">
        <v>19295</v>
      </c>
      <c r="M2258" s="89" t="s">
        <v>19296</v>
      </c>
      <c r="N2258" s="89" t="s">
        <v>541</v>
      </c>
      <c r="O2258" s="90">
        <v>42191</v>
      </c>
      <c r="P2258" s="90">
        <v>44658</v>
      </c>
      <c r="Q2258" s="90">
        <v>44658</v>
      </c>
      <c r="R2258" s="89">
        <v>1271</v>
      </c>
      <c r="S2258" s="89">
        <v>3</v>
      </c>
      <c r="T2258" s="89" t="s">
        <v>19228</v>
      </c>
      <c r="U2258" s="89" t="s">
        <v>18319</v>
      </c>
      <c r="V2258" s="89" t="s">
        <v>23814</v>
      </c>
      <c r="W2258" s="89" t="s">
        <v>18320</v>
      </c>
      <c r="X2258" s="89" t="s">
        <v>619</v>
      </c>
      <c r="Y2258" s="88" t="s">
        <v>18321</v>
      </c>
    </row>
    <row r="2259" spans="1:25" x14ac:dyDescent="0.3">
      <c r="A2259" s="84" t="str">
        <f t="shared" si="35"/>
        <v>ashabaz</v>
      </c>
      <c r="B2259" s="88" t="s">
        <v>20144</v>
      </c>
      <c r="C2259" s="89" t="s">
        <v>20145</v>
      </c>
      <c r="D2259" s="89" t="s">
        <v>20146</v>
      </c>
      <c r="E2259" s="89" t="s">
        <v>5630</v>
      </c>
      <c r="F2259" s="88" t="s">
        <v>19236</v>
      </c>
      <c r="G2259" s="89" t="s">
        <v>19032</v>
      </c>
      <c r="H2259" s="89" t="s">
        <v>19227</v>
      </c>
      <c r="I2259" s="89" t="s">
        <v>19173</v>
      </c>
      <c r="J2259" s="88" t="s">
        <v>19174</v>
      </c>
      <c r="K2259" s="88" t="s">
        <v>19258</v>
      </c>
      <c r="L2259" s="88" t="s">
        <v>19259</v>
      </c>
      <c r="M2259" s="89" t="s">
        <v>19260</v>
      </c>
      <c r="N2259" s="89" t="s">
        <v>279</v>
      </c>
      <c r="O2259" s="90">
        <v>42206</v>
      </c>
      <c r="P2259" s="90">
        <v>45046</v>
      </c>
      <c r="Q2259" s="90">
        <v>45041</v>
      </c>
      <c r="R2259" s="89">
        <v>888</v>
      </c>
      <c r="S2259" s="89">
        <v>2</v>
      </c>
      <c r="T2259" s="89" t="s">
        <v>19209</v>
      </c>
      <c r="U2259" s="89" t="s">
        <v>20147</v>
      </c>
      <c r="W2259" s="89" t="s">
        <v>20148</v>
      </c>
      <c r="X2259" s="89" t="s">
        <v>279</v>
      </c>
      <c r="Y2259" s="88" t="s">
        <v>9983</v>
      </c>
    </row>
    <row r="2260" spans="1:25" x14ac:dyDescent="0.3">
      <c r="A2260" s="84" t="str">
        <f t="shared" si="35"/>
        <v>jlocke</v>
      </c>
      <c r="B2260" s="88" t="s">
        <v>24929</v>
      </c>
      <c r="C2260" s="89" t="s">
        <v>24930</v>
      </c>
      <c r="D2260" s="89" t="s">
        <v>24931</v>
      </c>
      <c r="E2260" s="89" t="s">
        <v>5630</v>
      </c>
      <c r="F2260" s="88" t="s">
        <v>19215</v>
      </c>
      <c r="G2260" s="89" t="s">
        <v>19033</v>
      </c>
      <c r="H2260" s="89" t="s">
        <v>19172</v>
      </c>
      <c r="I2260" s="89" t="s">
        <v>19173</v>
      </c>
      <c r="J2260" s="88" t="s">
        <v>19189</v>
      </c>
      <c r="K2260" s="88" t="s">
        <v>19345</v>
      </c>
      <c r="L2260" s="88" t="s">
        <v>20158</v>
      </c>
      <c r="M2260" s="89" t="s">
        <v>20159</v>
      </c>
      <c r="N2260" s="89" t="s">
        <v>1354</v>
      </c>
      <c r="O2260" s="90">
        <v>42219</v>
      </c>
      <c r="P2260" s="90">
        <v>45326</v>
      </c>
      <c r="Q2260" s="90">
        <v>45326</v>
      </c>
      <c r="R2260" s="89">
        <v>603</v>
      </c>
      <c r="S2260" s="89">
        <v>1</v>
      </c>
      <c r="T2260" s="89" t="s">
        <v>19209</v>
      </c>
      <c r="U2260" s="89" t="s">
        <v>18132</v>
      </c>
      <c r="W2260" s="89" t="s">
        <v>6966</v>
      </c>
      <c r="X2260" s="89" t="s">
        <v>1354</v>
      </c>
      <c r="Y2260" s="88" t="s">
        <v>18133</v>
      </c>
    </row>
    <row r="2261" spans="1:25" x14ac:dyDescent="0.3">
      <c r="A2261" s="84" t="str">
        <f t="shared" si="35"/>
        <v>cfuchs</v>
      </c>
      <c r="B2261" s="88" t="s">
        <v>21103</v>
      </c>
      <c r="C2261" s="89" t="s">
        <v>21104</v>
      </c>
      <c r="D2261" s="89" t="s">
        <v>21105</v>
      </c>
      <c r="E2261" s="89" t="s">
        <v>5630</v>
      </c>
      <c r="F2261" s="88" t="s">
        <v>19181</v>
      </c>
      <c r="G2261" s="89" t="s">
        <v>19030</v>
      </c>
      <c r="H2261" s="89" t="s">
        <v>19172</v>
      </c>
      <c r="I2261" s="89" t="s">
        <v>19173</v>
      </c>
      <c r="J2261" s="88" t="s">
        <v>19189</v>
      </c>
      <c r="K2261" s="88" t="s">
        <v>19345</v>
      </c>
      <c r="L2261" s="88" t="s">
        <v>19837</v>
      </c>
      <c r="M2261" s="89" t="s">
        <v>6275</v>
      </c>
      <c r="N2261" s="89" t="s">
        <v>318</v>
      </c>
      <c r="O2261" s="90">
        <v>42261</v>
      </c>
      <c r="P2261" s="90">
        <v>42261</v>
      </c>
      <c r="Q2261" s="90">
        <v>42261</v>
      </c>
      <c r="R2261" s="89">
        <v>3668</v>
      </c>
      <c r="S2261" s="89">
        <v>10</v>
      </c>
      <c r="T2261" s="89" t="s">
        <v>19247</v>
      </c>
      <c r="U2261" s="89" t="s">
        <v>21106</v>
      </c>
      <c r="V2261" s="89" t="s">
        <v>21107</v>
      </c>
      <c r="W2261" s="89" t="s">
        <v>6275</v>
      </c>
      <c r="X2261" s="89" t="s">
        <v>318</v>
      </c>
      <c r="Y2261" s="88" t="s">
        <v>21108</v>
      </c>
    </row>
    <row r="2262" spans="1:25" x14ac:dyDescent="0.3">
      <c r="A2262" s="84" t="str">
        <f t="shared" si="35"/>
        <v>mdane</v>
      </c>
      <c r="B2262" s="88" t="s">
        <v>26587</v>
      </c>
      <c r="C2262" s="89" t="s">
        <v>26588</v>
      </c>
      <c r="D2262" s="89" t="s">
        <v>26589</v>
      </c>
      <c r="E2262" s="89" t="s">
        <v>19170</v>
      </c>
      <c r="F2262" s="88" t="s">
        <v>19181</v>
      </c>
      <c r="G2262" s="89" t="s">
        <v>19030</v>
      </c>
      <c r="H2262" s="89" t="s">
        <v>19172</v>
      </c>
      <c r="I2262" s="89" t="s">
        <v>19173</v>
      </c>
      <c r="J2262" s="88" t="s">
        <v>19174</v>
      </c>
      <c r="K2262" s="88" t="s">
        <v>19207</v>
      </c>
      <c r="L2262" s="88" t="s">
        <v>19208</v>
      </c>
      <c r="M2262" s="89" t="s">
        <v>10249</v>
      </c>
      <c r="N2262" s="89" t="s">
        <v>219</v>
      </c>
      <c r="O2262" s="90">
        <v>42409</v>
      </c>
      <c r="P2262" s="90">
        <v>42409</v>
      </c>
      <c r="Q2262" s="90">
        <v>42409</v>
      </c>
      <c r="R2262" s="89">
        <v>3520</v>
      </c>
      <c r="S2262" s="89">
        <v>9</v>
      </c>
      <c r="T2262" s="89" t="s">
        <v>19247</v>
      </c>
      <c r="U2262" s="89" t="s">
        <v>26590</v>
      </c>
      <c r="W2262" s="89" t="s">
        <v>17680</v>
      </c>
      <c r="X2262" s="89" t="s">
        <v>219</v>
      </c>
      <c r="Y2262" s="88" t="s">
        <v>26591</v>
      </c>
    </row>
    <row r="2263" spans="1:25" x14ac:dyDescent="0.3">
      <c r="A2263" s="84" t="str">
        <f t="shared" si="35"/>
        <v>olongo0</v>
      </c>
      <c r="B2263" s="88" t="s">
        <v>27655</v>
      </c>
      <c r="C2263" s="89" t="s">
        <v>27656</v>
      </c>
      <c r="D2263" s="89" t="s">
        <v>27657</v>
      </c>
      <c r="E2263" s="89" t="s">
        <v>5630</v>
      </c>
      <c r="F2263" s="88" t="s">
        <v>19215</v>
      </c>
      <c r="G2263" s="89" t="s">
        <v>19033</v>
      </c>
      <c r="H2263" s="89" t="s">
        <v>19172</v>
      </c>
      <c r="I2263" s="89" t="s">
        <v>19173</v>
      </c>
      <c r="J2263" s="88" t="s">
        <v>19174</v>
      </c>
      <c r="K2263" s="88" t="s">
        <v>19431</v>
      </c>
      <c r="L2263" s="88" t="s">
        <v>19432</v>
      </c>
      <c r="M2263" s="89" t="s">
        <v>6264</v>
      </c>
      <c r="N2263" s="89" t="s">
        <v>279</v>
      </c>
      <c r="O2263" s="90">
        <v>42452</v>
      </c>
      <c r="P2263" s="90">
        <v>42452</v>
      </c>
      <c r="Q2263" s="90">
        <v>42452</v>
      </c>
      <c r="R2263" s="89">
        <v>3477</v>
      </c>
      <c r="S2263" s="89">
        <v>9</v>
      </c>
      <c r="T2263" s="89" t="s">
        <v>19247</v>
      </c>
      <c r="U2263" s="89" t="s">
        <v>27658</v>
      </c>
      <c r="W2263" s="89" t="s">
        <v>16406</v>
      </c>
      <c r="X2263" s="89" t="s">
        <v>279</v>
      </c>
      <c r="Y2263" s="88" t="s">
        <v>6543</v>
      </c>
    </row>
    <row r="2264" spans="1:25" x14ac:dyDescent="0.3">
      <c r="A2264" s="84" t="str">
        <f t="shared" si="35"/>
        <v>rmcelwa</v>
      </c>
      <c r="B2264" s="88" t="s">
        <v>28504</v>
      </c>
      <c r="C2264" s="89" t="s">
        <v>28505</v>
      </c>
      <c r="D2264" s="89" t="s">
        <v>28506</v>
      </c>
      <c r="E2264" s="89" t="s">
        <v>5630</v>
      </c>
      <c r="F2264" s="88" t="s">
        <v>19181</v>
      </c>
      <c r="G2264" s="89" t="s">
        <v>19030</v>
      </c>
      <c r="H2264" s="89" t="s">
        <v>19172</v>
      </c>
      <c r="I2264" s="89" t="s">
        <v>19173</v>
      </c>
      <c r="J2264" s="88" t="s">
        <v>19174</v>
      </c>
      <c r="K2264" s="88" t="s">
        <v>19401</v>
      </c>
      <c r="L2264" s="88" t="s">
        <v>19764</v>
      </c>
      <c r="M2264" s="89" t="s">
        <v>8645</v>
      </c>
      <c r="N2264" s="89" t="s">
        <v>407</v>
      </c>
      <c r="O2264" s="90">
        <v>42457</v>
      </c>
      <c r="P2264" s="90">
        <v>45008</v>
      </c>
      <c r="Q2264" s="90">
        <v>42457</v>
      </c>
      <c r="R2264" s="89">
        <v>3472</v>
      </c>
      <c r="S2264" s="89">
        <v>9</v>
      </c>
      <c r="T2264" s="89" t="s">
        <v>19247</v>
      </c>
      <c r="U2264" s="89" t="s">
        <v>28507</v>
      </c>
      <c r="W2264" s="89" t="s">
        <v>28508</v>
      </c>
      <c r="X2264" s="89" t="s">
        <v>477</v>
      </c>
      <c r="Y2264" s="88" t="s">
        <v>14483</v>
      </c>
    </row>
    <row r="2265" spans="1:25" x14ac:dyDescent="0.3">
      <c r="A2265" s="84" t="str">
        <f t="shared" si="35"/>
        <v>wharr10</v>
      </c>
      <c r="B2265" s="88" t="s">
        <v>30205</v>
      </c>
      <c r="C2265" s="89" t="s">
        <v>30206</v>
      </c>
      <c r="D2265" s="89" t="s">
        <v>30207</v>
      </c>
      <c r="E2265" s="89" t="s">
        <v>5630</v>
      </c>
      <c r="F2265" s="88" t="s">
        <v>19206</v>
      </c>
      <c r="G2265" s="89" t="s">
        <v>136</v>
      </c>
      <c r="H2265" s="89" t="s">
        <v>19172</v>
      </c>
      <c r="I2265" s="89" t="s">
        <v>19173</v>
      </c>
      <c r="J2265" s="88" t="s">
        <v>19189</v>
      </c>
      <c r="K2265" s="88" t="s">
        <v>19345</v>
      </c>
      <c r="L2265" s="88" t="s">
        <v>20162</v>
      </c>
      <c r="M2265" s="89" t="s">
        <v>20163</v>
      </c>
      <c r="N2265" s="89" t="s">
        <v>655</v>
      </c>
      <c r="O2265" s="90">
        <v>42473</v>
      </c>
      <c r="P2265" s="90">
        <v>42473</v>
      </c>
      <c r="Q2265" s="90">
        <v>42473</v>
      </c>
      <c r="R2265" s="89">
        <v>3456</v>
      </c>
      <c r="S2265" s="89">
        <v>9</v>
      </c>
      <c r="T2265" s="89" t="s">
        <v>19247</v>
      </c>
      <c r="U2265" s="89" t="s">
        <v>30208</v>
      </c>
      <c r="W2265" s="89" t="s">
        <v>30209</v>
      </c>
      <c r="X2265" s="89" t="s">
        <v>655</v>
      </c>
      <c r="Y2265" s="88" t="s">
        <v>30210</v>
      </c>
    </row>
    <row r="2266" spans="1:25" x14ac:dyDescent="0.3">
      <c r="A2266" s="84" t="str">
        <f t="shared" si="35"/>
        <v>mlemoin</v>
      </c>
      <c r="B2266" s="88" t="s">
        <v>26897</v>
      </c>
      <c r="C2266" s="89" t="s">
        <v>26898</v>
      </c>
      <c r="D2266" s="89" t="s">
        <v>26899</v>
      </c>
      <c r="E2266" s="89" t="s">
        <v>5630</v>
      </c>
      <c r="F2266" s="88" t="s">
        <v>19285</v>
      </c>
      <c r="G2266" s="89" t="s">
        <v>19028</v>
      </c>
      <c r="H2266" s="89" t="s">
        <v>19172</v>
      </c>
      <c r="I2266" s="89" t="s">
        <v>19173</v>
      </c>
      <c r="J2266" s="88" t="s">
        <v>19174</v>
      </c>
      <c r="K2266" s="88" t="s">
        <v>19716</v>
      </c>
      <c r="L2266" s="88" t="s">
        <v>19717</v>
      </c>
      <c r="M2266" s="89" t="s">
        <v>5847</v>
      </c>
      <c r="N2266" s="89" t="s">
        <v>279</v>
      </c>
      <c r="O2266" s="90">
        <v>42506</v>
      </c>
      <c r="P2266" s="90">
        <v>43656</v>
      </c>
      <c r="Q2266" s="90">
        <v>43656</v>
      </c>
      <c r="R2266" s="89">
        <v>2273</v>
      </c>
      <c r="S2266" s="89">
        <v>6</v>
      </c>
      <c r="T2266" s="89" t="s">
        <v>19247</v>
      </c>
      <c r="U2266" s="89" t="s">
        <v>26900</v>
      </c>
      <c r="W2266" s="89" t="s">
        <v>10407</v>
      </c>
      <c r="X2266" s="89" t="s">
        <v>287</v>
      </c>
      <c r="Y2266" s="88" t="s">
        <v>10408</v>
      </c>
    </row>
    <row r="2267" spans="1:25" x14ac:dyDescent="0.3">
      <c r="A2267" s="84" t="str">
        <f t="shared" si="35"/>
        <v>larango</v>
      </c>
      <c r="B2267" s="88" t="s">
        <v>26151</v>
      </c>
      <c r="C2267" s="89" t="s">
        <v>26152</v>
      </c>
      <c r="D2267" s="89" t="s">
        <v>26153</v>
      </c>
      <c r="E2267" s="89" t="s">
        <v>5630</v>
      </c>
      <c r="F2267" s="88" t="s">
        <v>19181</v>
      </c>
      <c r="G2267" s="89" t="s">
        <v>19030</v>
      </c>
      <c r="H2267" s="89" t="s">
        <v>19172</v>
      </c>
      <c r="I2267" s="89" t="s">
        <v>19173</v>
      </c>
      <c r="J2267" s="88" t="s">
        <v>19174</v>
      </c>
      <c r="K2267" s="88" t="s">
        <v>19258</v>
      </c>
      <c r="L2267" s="88" t="s">
        <v>19259</v>
      </c>
      <c r="M2267" s="89" t="s">
        <v>19260</v>
      </c>
      <c r="N2267" s="89" t="s">
        <v>279</v>
      </c>
      <c r="O2267" s="90">
        <v>44034</v>
      </c>
      <c r="P2267" s="90">
        <v>44034</v>
      </c>
      <c r="Q2267" s="90">
        <v>44034</v>
      </c>
      <c r="R2267" s="89">
        <v>1895</v>
      </c>
      <c r="S2267" s="89">
        <v>5</v>
      </c>
      <c r="T2267" s="89" t="s">
        <v>19228</v>
      </c>
      <c r="U2267" s="89" t="s">
        <v>26154</v>
      </c>
      <c r="W2267" s="89" t="s">
        <v>5951</v>
      </c>
      <c r="X2267" s="89" t="s">
        <v>279</v>
      </c>
      <c r="Y2267" s="88" t="s">
        <v>5952</v>
      </c>
    </row>
    <row r="2268" spans="1:25" x14ac:dyDescent="0.3">
      <c r="A2268" s="84" t="str">
        <f t="shared" si="35"/>
        <v>sqaderi</v>
      </c>
      <c r="B2268" s="88" t="s">
        <v>29264</v>
      </c>
      <c r="C2268" s="89" t="s">
        <v>29265</v>
      </c>
      <c r="D2268" s="89" t="s">
        <v>29266</v>
      </c>
      <c r="E2268" s="89" t="s">
        <v>5630</v>
      </c>
      <c r="F2268" s="88" t="s">
        <v>19181</v>
      </c>
      <c r="G2268" s="89" t="s">
        <v>19030</v>
      </c>
      <c r="H2268" s="89" t="s">
        <v>19172</v>
      </c>
      <c r="I2268" s="89" t="s">
        <v>19173</v>
      </c>
      <c r="J2268" s="88" t="s">
        <v>19189</v>
      </c>
      <c r="K2268" s="88" t="s">
        <v>19294</v>
      </c>
      <c r="L2268" s="88" t="s">
        <v>19295</v>
      </c>
      <c r="M2268" s="89" t="s">
        <v>19296</v>
      </c>
      <c r="N2268" s="89" t="s">
        <v>541</v>
      </c>
      <c r="O2268" s="90">
        <v>42744</v>
      </c>
      <c r="P2268" s="90">
        <v>42744</v>
      </c>
      <c r="Q2268" s="90">
        <v>42744</v>
      </c>
      <c r="R2268" s="89">
        <v>3185</v>
      </c>
      <c r="S2268" s="89">
        <v>8</v>
      </c>
      <c r="T2268" s="89" t="s">
        <v>19247</v>
      </c>
      <c r="U2268" s="89" t="s">
        <v>18648</v>
      </c>
      <c r="W2268" s="89" t="s">
        <v>5793</v>
      </c>
      <c r="X2268" s="89" t="s">
        <v>328</v>
      </c>
      <c r="Y2268" s="88" t="s">
        <v>5289</v>
      </c>
    </row>
    <row r="2269" spans="1:25" x14ac:dyDescent="0.3">
      <c r="A2269" s="84" t="str">
        <f t="shared" si="35"/>
        <v>cochoa8</v>
      </c>
      <c r="B2269" s="88" t="s">
        <v>21411</v>
      </c>
      <c r="C2269" s="89" t="s">
        <v>21412</v>
      </c>
      <c r="D2269" s="89" t="s">
        <v>21413</v>
      </c>
      <c r="E2269" s="89" t="s">
        <v>5630</v>
      </c>
      <c r="F2269" s="88" t="s">
        <v>19236</v>
      </c>
      <c r="G2269" s="89" t="s">
        <v>19032</v>
      </c>
      <c r="H2269" s="89" t="s">
        <v>19227</v>
      </c>
      <c r="I2269" s="89" t="s">
        <v>19173</v>
      </c>
      <c r="J2269" s="88" t="s">
        <v>19174</v>
      </c>
      <c r="K2269" s="88" t="s">
        <v>19207</v>
      </c>
      <c r="L2269" s="88" t="s">
        <v>19208</v>
      </c>
      <c r="M2269" s="89" t="s">
        <v>10249</v>
      </c>
      <c r="N2269" s="89" t="s">
        <v>219</v>
      </c>
      <c r="O2269" s="90">
        <v>42836</v>
      </c>
      <c r="P2269" s="90">
        <v>42836</v>
      </c>
      <c r="Q2269" s="90">
        <v>42836</v>
      </c>
      <c r="R2269" s="89">
        <v>3093</v>
      </c>
      <c r="S2269" s="89">
        <v>8</v>
      </c>
      <c r="T2269" s="89" t="s">
        <v>19247</v>
      </c>
      <c r="U2269" s="89" t="s">
        <v>12748</v>
      </c>
      <c r="W2269" s="89" t="s">
        <v>21414</v>
      </c>
      <c r="X2269" s="89" t="s">
        <v>219</v>
      </c>
      <c r="Y2269" s="88" t="s">
        <v>12750</v>
      </c>
    </row>
    <row r="2270" spans="1:25" x14ac:dyDescent="0.3">
      <c r="A2270" s="84" t="str">
        <f t="shared" si="35"/>
        <v>dwoods</v>
      </c>
      <c r="B2270" s="88" t="s">
        <v>22580</v>
      </c>
      <c r="C2270" s="89" t="s">
        <v>22581</v>
      </c>
      <c r="D2270" s="89" t="s">
        <v>22582</v>
      </c>
      <c r="E2270" s="89" t="s">
        <v>5630</v>
      </c>
      <c r="F2270" s="88" t="s">
        <v>19171</v>
      </c>
      <c r="G2270" s="89" t="s">
        <v>19029</v>
      </c>
      <c r="H2270" s="89" t="s">
        <v>19172</v>
      </c>
      <c r="I2270" s="89" t="s">
        <v>19173</v>
      </c>
      <c r="J2270" s="88" t="s">
        <v>19174</v>
      </c>
      <c r="K2270" s="88" t="s">
        <v>19522</v>
      </c>
      <c r="L2270" s="88" t="s">
        <v>19523</v>
      </c>
      <c r="M2270" s="89" t="s">
        <v>7156</v>
      </c>
      <c r="N2270" s="89" t="s">
        <v>773</v>
      </c>
      <c r="O2270" s="90">
        <v>42905</v>
      </c>
      <c r="P2270" s="90">
        <v>42905</v>
      </c>
      <c r="Q2270" s="90">
        <v>42905</v>
      </c>
      <c r="R2270" s="89">
        <v>3024</v>
      </c>
      <c r="S2270" s="89">
        <v>8</v>
      </c>
      <c r="T2270" s="89" t="s">
        <v>19247</v>
      </c>
      <c r="U2270" s="89" t="s">
        <v>22583</v>
      </c>
      <c r="W2270" s="89" t="s">
        <v>1509</v>
      </c>
      <c r="X2270" s="89" t="s">
        <v>250</v>
      </c>
      <c r="Y2270" s="88" t="s">
        <v>17815</v>
      </c>
    </row>
    <row r="2271" spans="1:25" x14ac:dyDescent="0.3">
      <c r="A2271" s="84" t="str">
        <f t="shared" si="35"/>
        <v>cbooke0</v>
      </c>
      <c r="B2271" s="88" t="s">
        <v>20960</v>
      </c>
      <c r="C2271" s="89" t="s">
        <v>20961</v>
      </c>
      <c r="D2271" s="89" t="s">
        <v>20962</v>
      </c>
      <c r="E2271" s="89" t="s">
        <v>5630</v>
      </c>
      <c r="F2271" s="88" t="s">
        <v>19171</v>
      </c>
      <c r="G2271" s="89" t="s">
        <v>19029</v>
      </c>
      <c r="H2271" s="89" t="s">
        <v>19172</v>
      </c>
      <c r="I2271" s="89" t="s">
        <v>19173</v>
      </c>
      <c r="J2271" s="88" t="s">
        <v>19174</v>
      </c>
      <c r="K2271" s="88" t="s">
        <v>19245</v>
      </c>
      <c r="L2271" s="88" t="s">
        <v>20002</v>
      </c>
      <c r="M2271" s="89" t="s">
        <v>19319</v>
      </c>
      <c r="N2271" s="89" t="s">
        <v>1675</v>
      </c>
      <c r="O2271" s="90">
        <v>43003</v>
      </c>
      <c r="P2271" s="90">
        <v>43003</v>
      </c>
      <c r="Q2271" s="90">
        <v>43003</v>
      </c>
      <c r="R2271" s="89">
        <v>2926</v>
      </c>
      <c r="S2271" s="89">
        <v>8</v>
      </c>
      <c r="T2271" s="89" t="s">
        <v>19247</v>
      </c>
      <c r="U2271" s="89" t="s">
        <v>16795</v>
      </c>
      <c r="W2271" s="89" t="s">
        <v>16796</v>
      </c>
      <c r="X2271" s="89" t="s">
        <v>1675</v>
      </c>
      <c r="Y2271" s="88" t="s">
        <v>16797</v>
      </c>
    </row>
    <row r="2272" spans="1:25" x14ac:dyDescent="0.3">
      <c r="A2272" s="84" t="str">
        <f t="shared" si="35"/>
        <v>mcisse</v>
      </c>
      <c r="B2272" s="88" t="s">
        <v>26551</v>
      </c>
      <c r="C2272" s="89" t="s">
        <v>26552</v>
      </c>
      <c r="D2272" s="89" t="s">
        <v>26553</v>
      </c>
      <c r="E2272" s="89" t="s">
        <v>5630</v>
      </c>
      <c r="F2272" s="88" t="s">
        <v>19236</v>
      </c>
      <c r="G2272" s="89" t="s">
        <v>19032</v>
      </c>
      <c r="H2272" s="89" t="s">
        <v>19227</v>
      </c>
      <c r="I2272" s="89" t="s">
        <v>19173</v>
      </c>
      <c r="J2272" s="88" t="s">
        <v>19174</v>
      </c>
      <c r="K2272" s="88" t="s">
        <v>19216</v>
      </c>
      <c r="L2272" s="88" t="s">
        <v>19237</v>
      </c>
      <c r="M2272" s="89" t="s">
        <v>19238</v>
      </c>
      <c r="N2272" s="89" t="s">
        <v>250</v>
      </c>
      <c r="O2272" s="90">
        <v>43003</v>
      </c>
      <c r="P2272" s="90">
        <v>45137</v>
      </c>
      <c r="Q2272" s="90">
        <v>43003</v>
      </c>
      <c r="R2272" s="89">
        <v>2926</v>
      </c>
      <c r="S2272" s="89">
        <v>8</v>
      </c>
      <c r="T2272" s="89" t="s">
        <v>19247</v>
      </c>
      <c r="U2272" s="89" t="s">
        <v>7969</v>
      </c>
      <c r="W2272" s="89" t="s">
        <v>1542</v>
      </c>
      <c r="X2272" s="89" t="s">
        <v>250</v>
      </c>
      <c r="Y2272" s="88" t="s">
        <v>7970</v>
      </c>
    </row>
    <row r="2273" spans="1:25" x14ac:dyDescent="0.3">
      <c r="A2273" s="84" t="str">
        <f t="shared" si="35"/>
        <v>psehga0</v>
      </c>
      <c r="B2273" s="88" t="s">
        <v>27932</v>
      </c>
      <c r="C2273" s="89" t="s">
        <v>27933</v>
      </c>
      <c r="D2273" s="89" t="s">
        <v>27934</v>
      </c>
      <c r="E2273" s="89" t="s">
        <v>5630</v>
      </c>
      <c r="F2273" s="88" t="s">
        <v>19171</v>
      </c>
      <c r="G2273" s="89" t="s">
        <v>19029</v>
      </c>
      <c r="H2273" s="89" t="s">
        <v>19172</v>
      </c>
      <c r="I2273" s="89" t="s">
        <v>19173</v>
      </c>
      <c r="J2273" s="88" t="s">
        <v>19174</v>
      </c>
      <c r="K2273" s="88" t="s">
        <v>19309</v>
      </c>
      <c r="L2273" s="88" t="s">
        <v>19513</v>
      </c>
      <c r="M2273" s="89" t="s">
        <v>6528</v>
      </c>
      <c r="N2273" s="89" t="s">
        <v>219</v>
      </c>
      <c r="O2273" s="90">
        <v>43014</v>
      </c>
      <c r="P2273" s="90">
        <v>43014</v>
      </c>
      <c r="Q2273" s="90">
        <v>43014</v>
      </c>
      <c r="R2273" s="89">
        <v>2915</v>
      </c>
      <c r="S2273" s="89">
        <v>7</v>
      </c>
      <c r="T2273" s="89" t="s">
        <v>19247</v>
      </c>
      <c r="U2273" s="89" t="s">
        <v>27935</v>
      </c>
      <c r="W2273" s="89" t="s">
        <v>13787</v>
      </c>
      <c r="X2273" s="89" t="s">
        <v>219</v>
      </c>
      <c r="Y2273" s="88" t="s">
        <v>13788</v>
      </c>
    </row>
    <row r="2274" spans="1:25" x14ac:dyDescent="0.3">
      <c r="A2274" s="84" t="str">
        <f t="shared" si="35"/>
        <v>fcamare</v>
      </c>
      <c r="B2274" s="88" t="s">
        <v>23079</v>
      </c>
      <c r="C2274" s="89" t="s">
        <v>23080</v>
      </c>
      <c r="D2274" s="89" t="s">
        <v>23081</v>
      </c>
      <c r="E2274" s="89" t="s">
        <v>19170</v>
      </c>
      <c r="F2274" s="88" t="s">
        <v>19181</v>
      </c>
      <c r="G2274" s="89" t="s">
        <v>19030</v>
      </c>
      <c r="H2274" s="89" t="s">
        <v>19172</v>
      </c>
      <c r="I2274" s="89" t="s">
        <v>19173</v>
      </c>
      <c r="J2274" s="88" t="s">
        <v>19174</v>
      </c>
      <c r="K2274" s="88" t="s">
        <v>19716</v>
      </c>
      <c r="L2274" s="88" t="s">
        <v>19717</v>
      </c>
      <c r="M2274" s="89" t="s">
        <v>5847</v>
      </c>
      <c r="N2274" s="89" t="s">
        <v>279</v>
      </c>
      <c r="O2274" s="90">
        <v>43145</v>
      </c>
      <c r="P2274" s="90">
        <v>43145</v>
      </c>
      <c r="Q2274" s="90">
        <v>43145</v>
      </c>
      <c r="R2274" s="89">
        <v>2784</v>
      </c>
      <c r="S2274" s="89">
        <v>7</v>
      </c>
      <c r="T2274" s="89" t="s">
        <v>19247</v>
      </c>
      <c r="U2274" s="89" t="s">
        <v>23082</v>
      </c>
      <c r="W2274" s="89" t="s">
        <v>23083</v>
      </c>
      <c r="X2274" s="89" t="s">
        <v>279</v>
      </c>
      <c r="Y2274" s="88" t="s">
        <v>23084</v>
      </c>
    </row>
    <row r="2275" spans="1:25" x14ac:dyDescent="0.3">
      <c r="A2275" s="84" t="str">
        <f t="shared" si="35"/>
        <v>edenis</v>
      </c>
      <c r="B2275" s="88" t="s">
        <v>22701</v>
      </c>
      <c r="C2275" s="89" t="s">
        <v>22702</v>
      </c>
      <c r="D2275" s="89" t="s">
        <v>22703</v>
      </c>
      <c r="E2275" s="89" t="s">
        <v>5630</v>
      </c>
      <c r="F2275" s="88" t="s">
        <v>19181</v>
      </c>
      <c r="G2275" s="89" t="s">
        <v>19030</v>
      </c>
      <c r="H2275" s="89" t="s">
        <v>19172</v>
      </c>
      <c r="I2275" s="89" t="s">
        <v>19173</v>
      </c>
      <c r="J2275" s="88" t="s">
        <v>19189</v>
      </c>
      <c r="K2275" s="88" t="s">
        <v>19345</v>
      </c>
      <c r="L2275" s="88" t="s">
        <v>19346</v>
      </c>
      <c r="M2275" s="89" t="s">
        <v>19347</v>
      </c>
      <c r="N2275" s="89" t="s">
        <v>382</v>
      </c>
      <c r="O2275" s="90">
        <v>43165</v>
      </c>
      <c r="P2275" s="90">
        <v>43165</v>
      </c>
      <c r="Q2275" s="90">
        <v>43165</v>
      </c>
      <c r="R2275" s="89">
        <v>2764</v>
      </c>
      <c r="S2275" s="89">
        <v>7</v>
      </c>
      <c r="T2275" s="89" t="s">
        <v>19247</v>
      </c>
      <c r="U2275" s="89" t="s">
        <v>31127</v>
      </c>
      <c r="V2275" s="89" t="s">
        <v>31128</v>
      </c>
      <c r="W2275" s="89" t="s">
        <v>31129</v>
      </c>
      <c r="X2275" s="89" t="s">
        <v>382</v>
      </c>
      <c r="Y2275" s="88" t="s">
        <v>31130</v>
      </c>
    </row>
    <row r="2276" spans="1:25" x14ac:dyDescent="0.3">
      <c r="A2276" s="84" t="str">
        <f t="shared" si="35"/>
        <v>goterom</v>
      </c>
      <c r="B2276" s="88" t="s">
        <v>23468</v>
      </c>
      <c r="C2276" s="89" t="s">
        <v>23469</v>
      </c>
      <c r="D2276" s="89" t="s">
        <v>23470</v>
      </c>
      <c r="E2276" s="89" t="s">
        <v>19170</v>
      </c>
      <c r="F2276" s="88" t="s">
        <v>19181</v>
      </c>
      <c r="G2276" s="89" t="s">
        <v>19030</v>
      </c>
      <c r="H2276" s="89" t="s">
        <v>19172</v>
      </c>
      <c r="I2276" s="89" t="s">
        <v>19419</v>
      </c>
      <c r="J2276" s="88" t="s">
        <v>19189</v>
      </c>
      <c r="K2276" s="88" t="s">
        <v>19420</v>
      </c>
      <c r="L2276" s="88" t="s">
        <v>19420</v>
      </c>
      <c r="M2276" s="89" t="s">
        <v>19421</v>
      </c>
      <c r="N2276" s="89" t="s">
        <v>5965</v>
      </c>
      <c r="O2276" s="90">
        <v>43166</v>
      </c>
      <c r="P2276" s="90">
        <v>43166</v>
      </c>
      <c r="Q2276" s="90">
        <v>43166</v>
      </c>
      <c r="R2276" s="89">
        <v>2763</v>
      </c>
      <c r="S2276" s="89">
        <v>7</v>
      </c>
      <c r="T2276" s="89" t="s">
        <v>19247</v>
      </c>
      <c r="U2276" s="89" t="s">
        <v>23471</v>
      </c>
      <c r="W2276" s="89" t="s">
        <v>23472</v>
      </c>
      <c r="X2276" s="89" t="s">
        <v>5965</v>
      </c>
      <c r="Y2276" s="88" t="s">
        <v>23473</v>
      </c>
    </row>
    <row r="2277" spans="1:25" x14ac:dyDescent="0.3">
      <c r="A2277" s="84" t="str">
        <f t="shared" si="35"/>
        <v>jemig</v>
      </c>
      <c r="B2277" s="88" t="s">
        <v>24402</v>
      </c>
      <c r="C2277" s="89" t="s">
        <v>24403</v>
      </c>
      <c r="D2277" s="89" t="s">
        <v>24404</v>
      </c>
      <c r="E2277" s="89" t="s">
        <v>5630</v>
      </c>
      <c r="F2277" s="88" t="s">
        <v>19395</v>
      </c>
      <c r="G2277" s="89" t="s">
        <v>19030</v>
      </c>
      <c r="H2277" s="89" t="s">
        <v>19172</v>
      </c>
      <c r="I2277" s="89" t="s">
        <v>19173</v>
      </c>
      <c r="J2277" s="88" t="s">
        <v>19189</v>
      </c>
      <c r="K2277" s="88" t="s">
        <v>20262</v>
      </c>
      <c r="L2277" s="88" t="s">
        <v>20263</v>
      </c>
      <c r="M2277" s="89" t="s">
        <v>20264</v>
      </c>
      <c r="N2277" s="89" t="s">
        <v>435</v>
      </c>
      <c r="O2277" s="90">
        <v>43220</v>
      </c>
      <c r="P2277" s="90">
        <v>43220</v>
      </c>
      <c r="Q2277" s="90">
        <v>43220</v>
      </c>
      <c r="R2277" s="89">
        <v>2709</v>
      </c>
      <c r="S2277" s="89">
        <v>7</v>
      </c>
      <c r="T2277" s="89" t="s">
        <v>19247</v>
      </c>
      <c r="U2277" s="89" t="s">
        <v>24405</v>
      </c>
      <c r="W2277" s="89" t="s">
        <v>618</v>
      </c>
      <c r="X2277" s="89" t="s">
        <v>435</v>
      </c>
      <c r="Y2277" s="88" t="s">
        <v>6007</v>
      </c>
    </row>
    <row r="2278" spans="1:25" x14ac:dyDescent="0.3">
      <c r="A2278" s="84" t="str">
        <f t="shared" si="35"/>
        <v>sodisho</v>
      </c>
      <c r="B2278" s="88" t="s">
        <v>29223</v>
      </c>
      <c r="C2278" s="89" t="s">
        <v>29224</v>
      </c>
      <c r="D2278" s="89" t="s">
        <v>29225</v>
      </c>
      <c r="E2278" s="89" t="s">
        <v>19036</v>
      </c>
      <c r="F2278" s="88" t="s">
        <v>19171</v>
      </c>
      <c r="G2278" s="89" t="s">
        <v>19029</v>
      </c>
      <c r="H2278" s="89" t="s">
        <v>19172</v>
      </c>
      <c r="I2278" s="89" t="s">
        <v>19173</v>
      </c>
      <c r="J2278" s="88" t="s">
        <v>19174</v>
      </c>
      <c r="K2278" s="88" t="s">
        <v>19216</v>
      </c>
      <c r="L2278" s="88" t="s">
        <v>19237</v>
      </c>
      <c r="M2278" s="89" t="s">
        <v>19238</v>
      </c>
      <c r="N2278" s="89" t="s">
        <v>250</v>
      </c>
      <c r="O2278" s="90">
        <v>43244</v>
      </c>
      <c r="P2278" s="90">
        <v>43244</v>
      </c>
      <c r="Q2278" s="90">
        <v>43244</v>
      </c>
      <c r="R2278" s="89">
        <v>2685</v>
      </c>
      <c r="S2278" s="89">
        <v>7</v>
      </c>
      <c r="T2278" s="89" t="s">
        <v>19247</v>
      </c>
      <c r="U2278" s="89" t="s">
        <v>29226</v>
      </c>
      <c r="W2278" s="89" t="s">
        <v>29227</v>
      </c>
      <c r="X2278" s="89" t="s">
        <v>250</v>
      </c>
      <c r="Y2278" s="88" t="s">
        <v>29228</v>
      </c>
    </row>
    <row r="2279" spans="1:25" x14ac:dyDescent="0.3">
      <c r="A2279" s="84" t="str">
        <f t="shared" si="35"/>
        <v>dschmi2</v>
      </c>
      <c r="B2279" s="88" t="s">
        <v>22421</v>
      </c>
      <c r="C2279" s="89" t="s">
        <v>22422</v>
      </c>
      <c r="D2279" s="89" t="s">
        <v>22423</v>
      </c>
      <c r="E2279" s="89" t="s">
        <v>19170</v>
      </c>
      <c r="F2279" s="88" t="s">
        <v>19215</v>
      </c>
      <c r="G2279" s="89" t="s">
        <v>19033</v>
      </c>
      <c r="H2279" s="89" t="s">
        <v>19172</v>
      </c>
      <c r="I2279" s="89" t="s">
        <v>19173</v>
      </c>
      <c r="J2279" s="88" t="s">
        <v>19174</v>
      </c>
      <c r="K2279" s="88" t="s">
        <v>19522</v>
      </c>
      <c r="L2279" s="88" t="s">
        <v>19523</v>
      </c>
      <c r="M2279" s="89" t="s">
        <v>7156</v>
      </c>
      <c r="N2279" s="89" t="s">
        <v>773</v>
      </c>
      <c r="O2279" s="90">
        <v>43252</v>
      </c>
      <c r="P2279" s="90">
        <v>44274</v>
      </c>
      <c r="Q2279" s="90">
        <v>44274</v>
      </c>
      <c r="R2279" s="89">
        <v>1655</v>
      </c>
      <c r="S2279" s="89">
        <v>4</v>
      </c>
      <c r="T2279" s="89" t="s">
        <v>19228</v>
      </c>
      <c r="U2279" s="89" t="s">
        <v>22424</v>
      </c>
      <c r="W2279" s="89" t="s">
        <v>22425</v>
      </c>
      <c r="X2279" s="89" t="s">
        <v>250</v>
      </c>
      <c r="Y2279" s="88" t="s">
        <v>22426</v>
      </c>
    </row>
    <row r="2280" spans="1:25" x14ac:dyDescent="0.3">
      <c r="A2280" s="84" t="str">
        <f t="shared" si="35"/>
        <v>rdaigle</v>
      </c>
      <c r="B2280" s="88" t="s">
        <v>28172</v>
      </c>
      <c r="C2280" s="89" t="s">
        <v>28173</v>
      </c>
      <c r="D2280" s="89" t="s">
        <v>28174</v>
      </c>
      <c r="E2280" s="89" t="s">
        <v>19170</v>
      </c>
      <c r="F2280" s="88" t="s">
        <v>19215</v>
      </c>
      <c r="G2280" s="89" t="s">
        <v>19033</v>
      </c>
      <c r="H2280" s="89" t="s">
        <v>19172</v>
      </c>
      <c r="I2280" s="89" t="s">
        <v>19173</v>
      </c>
      <c r="J2280" s="88" t="s">
        <v>19174</v>
      </c>
      <c r="K2280" s="88" t="s">
        <v>19401</v>
      </c>
      <c r="L2280" s="88" t="s">
        <v>20201</v>
      </c>
      <c r="M2280" s="89" t="s">
        <v>17220</v>
      </c>
      <c r="N2280" s="89" t="s">
        <v>297</v>
      </c>
      <c r="O2280" s="90">
        <v>43270</v>
      </c>
      <c r="P2280" s="90">
        <v>45802</v>
      </c>
      <c r="Q2280" s="90">
        <v>45802</v>
      </c>
      <c r="R2280" s="89">
        <v>127</v>
      </c>
      <c r="S2280" s="89">
        <v>0</v>
      </c>
      <c r="T2280" s="89" t="s">
        <v>19193</v>
      </c>
      <c r="U2280" s="89" t="s">
        <v>28175</v>
      </c>
      <c r="W2280" s="89" t="s">
        <v>12169</v>
      </c>
      <c r="X2280" s="89" t="s">
        <v>287</v>
      </c>
      <c r="Y2280" s="88" t="s">
        <v>12170</v>
      </c>
    </row>
    <row r="2281" spans="1:25" x14ac:dyDescent="0.3">
      <c r="A2281" s="84" t="str">
        <f t="shared" si="35"/>
        <v>fpaneda</v>
      </c>
      <c r="B2281" s="88" t="s">
        <v>23185</v>
      </c>
      <c r="C2281" s="89" t="s">
        <v>23186</v>
      </c>
      <c r="D2281" s="89" t="s">
        <v>23187</v>
      </c>
      <c r="E2281" s="89" t="s">
        <v>5630</v>
      </c>
      <c r="F2281" s="88" t="s">
        <v>19215</v>
      </c>
      <c r="G2281" s="89" t="s">
        <v>19033</v>
      </c>
      <c r="H2281" s="89" t="s">
        <v>19172</v>
      </c>
      <c r="I2281" s="89" t="s">
        <v>19173</v>
      </c>
      <c r="J2281" s="88" t="s">
        <v>19174</v>
      </c>
      <c r="K2281" s="88" t="s">
        <v>19309</v>
      </c>
      <c r="L2281" s="88" t="s">
        <v>19513</v>
      </c>
      <c r="M2281" s="89" t="s">
        <v>6528</v>
      </c>
      <c r="N2281" s="89" t="s">
        <v>219</v>
      </c>
      <c r="O2281" s="90">
        <v>43396</v>
      </c>
      <c r="P2281" s="90">
        <v>43396</v>
      </c>
      <c r="Q2281" s="90">
        <v>43396</v>
      </c>
      <c r="R2281" s="89">
        <v>2533</v>
      </c>
      <c r="S2281" s="89">
        <v>6</v>
      </c>
      <c r="T2281" s="89" t="s">
        <v>19247</v>
      </c>
      <c r="U2281" s="89" t="s">
        <v>23188</v>
      </c>
      <c r="W2281" s="89" t="s">
        <v>2290</v>
      </c>
      <c r="X2281" s="89" t="s">
        <v>219</v>
      </c>
      <c r="Y2281" s="88" t="s">
        <v>18548</v>
      </c>
    </row>
    <row r="2282" spans="1:25" x14ac:dyDescent="0.3">
      <c r="A2282" s="84" t="str">
        <f t="shared" si="35"/>
        <v>mrisekh</v>
      </c>
      <c r="B2282" s="88" t="s">
        <v>27157</v>
      </c>
      <c r="C2282" s="89" t="s">
        <v>27158</v>
      </c>
      <c r="D2282" s="89" t="s">
        <v>27159</v>
      </c>
      <c r="E2282" s="89" t="s">
        <v>5630</v>
      </c>
      <c r="F2282" s="88" t="s">
        <v>19236</v>
      </c>
      <c r="G2282" s="89" t="s">
        <v>19032</v>
      </c>
      <c r="H2282" s="89" t="s">
        <v>19227</v>
      </c>
      <c r="I2282" s="89" t="s">
        <v>19173</v>
      </c>
      <c r="J2282" s="88" t="s">
        <v>19174</v>
      </c>
      <c r="K2282" s="88" t="s">
        <v>19431</v>
      </c>
      <c r="L2282" s="88" t="s">
        <v>19432</v>
      </c>
      <c r="M2282" s="89" t="s">
        <v>6264</v>
      </c>
      <c r="N2282" s="89" t="s">
        <v>279</v>
      </c>
      <c r="O2282" s="90">
        <v>43580</v>
      </c>
      <c r="P2282" s="90">
        <v>44272</v>
      </c>
      <c r="Q2282" s="90">
        <v>44272</v>
      </c>
      <c r="R2282" s="89">
        <v>1657</v>
      </c>
      <c r="S2282" s="89">
        <v>4</v>
      </c>
      <c r="T2282" s="89" t="s">
        <v>19228</v>
      </c>
      <c r="U2282" s="89" t="s">
        <v>27160</v>
      </c>
      <c r="W2282" s="89" t="s">
        <v>16704</v>
      </c>
      <c r="X2282" s="89" t="s">
        <v>279</v>
      </c>
      <c r="Y2282" s="88" t="s">
        <v>16705</v>
      </c>
    </row>
    <row r="2283" spans="1:25" x14ac:dyDescent="0.3">
      <c r="A2283" s="84" t="str">
        <f t="shared" si="35"/>
        <v>dwhite0</v>
      </c>
      <c r="B2283" s="88" t="s">
        <v>22555</v>
      </c>
      <c r="C2283" s="89" t="s">
        <v>22556</v>
      </c>
      <c r="D2283" s="89" t="s">
        <v>22557</v>
      </c>
      <c r="E2283" s="89" t="s">
        <v>5630</v>
      </c>
      <c r="F2283" s="88" t="s">
        <v>19215</v>
      </c>
      <c r="G2283" s="89" t="s">
        <v>19033</v>
      </c>
      <c r="H2283" s="89" t="s">
        <v>19172</v>
      </c>
      <c r="I2283" s="89" t="s">
        <v>19173</v>
      </c>
      <c r="J2283" s="88" t="s">
        <v>19189</v>
      </c>
      <c r="K2283" s="88" t="s">
        <v>19190</v>
      </c>
      <c r="L2283" s="88" t="s">
        <v>19191</v>
      </c>
      <c r="M2283" s="89" t="s">
        <v>19192</v>
      </c>
      <c r="N2283" s="89" t="s">
        <v>297</v>
      </c>
      <c r="O2283" s="90">
        <v>43600</v>
      </c>
      <c r="P2283" s="90">
        <v>43600</v>
      </c>
      <c r="Q2283" s="90">
        <v>43600</v>
      </c>
      <c r="R2283" s="89">
        <v>2329</v>
      </c>
      <c r="S2283" s="89">
        <v>6</v>
      </c>
      <c r="T2283" s="89" t="s">
        <v>19247</v>
      </c>
      <c r="U2283" s="89" t="s">
        <v>22558</v>
      </c>
      <c r="W2283" s="89" t="s">
        <v>1145</v>
      </c>
      <c r="X2283" s="89" t="s">
        <v>297</v>
      </c>
      <c r="Y2283" s="88" t="s">
        <v>7107</v>
      </c>
    </row>
    <row r="2284" spans="1:25" x14ac:dyDescent="0.3">
      <c r="A2284" s="84" t="str">
        <f t="shared" si="35"/>
        <v>smart12</v>
      </c>
      <c r="B2284" s="88" t="s">
        <v>29165</v>
      </c>
      <c r="C2284" s="89" t="s">
        <v>29166</v>
      </c>
      <c r="D2284" s="89" t="s">
        <v>29167</v>
      </c>
      <c r="E2284" s="89" t="s">
        <v>5630</v>
      </c>
      <c r="F2284" s="88" t="s">
        <v>19236</v>
      </c>
      <c r="G2284" s="89" t="s">
        <v>19032</v>
      </c>
      <c r="H2284" s="89" t="s">
        <v>19227</v>
      </c>
      <c r="I2284" s="89" t="s">
        <v>19173</v>
      </c>
      <c r="J2284" s="88" t="s">
        <v>19174</v>
      </c>
      <c r="K2284" s="88" t="s">
        <v>19431</v>
      </c>
      <c r="L2284" s="88" t="s">
        <v>19432</v>
      </c>
      <c r="M2284" s="89" t="s">
        <v>6264</v>
      </c>
      <c r="N2284" s="89" t="s">
        <v>279</v>
      </c>
      <c r="O2284" s="90">
        <v>43633</v>
      </c>
      <c r="P2284" s="90">
        <v>45008</v>
      </c>
      <c r="Q2284" s="90">
        <v>45008</v>
      </c>
      <c r="R2284" s="89">
        <v>921</v>
      </c>
      <c r="S2284" s="89">
        <v>2</v>
      </c>
      <c r="T2284" s="89" t="s">
        <v>19209</v>
      </c>
      <c r="U2284" s="89" t="s">
        <v>29168</v>
      </c>
      <c r="W2284" s="89" t="s">
        <v>335</v>
      </c>
      <c r="X2284" s="89" t="s">
        <v>279</v>
      </c>
      <c r="Y2284" s="88" t="s">
        <v>6265</v>
      </c>
    </row>
    <row r="2285" spans="1:25" x14ac:dyDescent="0.3">
      <c r="A2285" s="84" t="str">
        <f t="shared" si="35"/>
        <v>astanku</v>
      </c>
      <c r="B2285" s="88" t="s">
        <v>20175</v>
      </c>
      <c r="C2285" s="89" t="s">
        <v>20176</v>
      </c>
      <c r="D2285" s="89" t="s">
        <v>20177</v>
      </c>
      <c r="E2285" s="89" t="s">
        <v>19170</v>
      </c>
      <c r="F2285" s="88" t="s">
        <v>19181</v>
      </c>
      <c r="G2285" s="89" t="s">
        <v>19030</v>
      </c>
      <c r="H2285" s="89" t="s">
        <v>19172</v>
      </c>
      <c r="I2285" s="89" t="s">
        <v>19173</v>
      </c>
      <c r="J2285" s="88" t="s">
        <v>19189</v>
      </c>
      <c r="K2285" s="88" t="s">
        <v>19273</v>
      </c>
      <c r="L2285" s="88" t="s">
        <v>19274</v>
      </c>
      <c r="M2285" s="89" t="s">
        <v>7733</v>
      </c>
      <c r="N2285" s="89" t="s">
        <v>328</v>
      </c>
      <c r="O2285" s="90">
        <v>43704</v>
      </c>
      <c r="P2285" s="90">
        <v>44223</v>
      </c>
      <c r="Q2285" s="90">
        <v>44223</v>
      </c>
      <c r="R2285" s="89">
        <v>1706</v>
      </c>
      <c r="S2285" s="89">
        <v>4</v>
      </c>
      <c r="T2285" s="89" t="s">
        <v>19228</v>
      </c>
      <c r="U2285" s="89" t="s">
        <v>20178</v>
      </c>
      <c r="W2285" s="89" t="s">
        <v>20179</v>
      </c>
      <c r="X2285" s="89" t="s">
        <v>375</v>
      </c>
      <c r="Y2285" s="88" t="s">
        <v>20180</v>
      </c>
    </row>
    <row r="2286" spans="1:25" x14ac:dyDescent="0.3">
      <c r="A2286" s="84" t="str">
        <f t="shared" si="35"/>
        <v>rkayrou</v>
      </c>
      <c r="B2286" s="88" t="s">
        <v>28384</v>
      </c>
      <c r="C2286" s="89" t="s">
        <v>28385</v>
      </c>
      <c r="D2286" s="89" t="s">
        <v>28386</v>
      </c>
      <c r="E2286" s="89" t="s">
        <v>5630</v>
      </c>
      <c r="F2286" s="88" t="s">
        <v>19181</v>
      </c>
      <c r="G2286" s="89" t="s">
        <v>19030</v>
      </c>
      <c r="H2286" s="89" t="s">
        <v>19172</v>
      </c>
      <c r="I2286" s="89" t="s">
        <v>19173</v>
      </c>
      <c r="J2286" s="88" t="s">
        <v>19189</v>
      </c>
      <c r="K2286" s="88" t="s">
        <v>19333</v>
      </c>
      <c r="L2286" s="88" t="s">
        <v>19447</v>
      </c>
      <c r="M2286" s="89" t="s">
        <v>9382</v>
      </c>
      <c r="N2286" s="89" t="s">
        <v>366</v>
      </c>
      <c r="O2286" s="90">
        <v>43705</v>
      </c>
      <c r="P2286" s="90">
        <v>43705</v>
      </c>
      <c r="Q2286" s="90">
        <v>43705</v>
      </c>
      <c r="R2286" s="89">
        <v>2224</v>
      </c>
      <c r="S2286" s="89">
        <v>6</v>
      </c>
      <c r="T2286" s="89" t="s">
        <v>19247</v>
      </c>
      <c r="U2286" s="89" t="s">
        <v>28387</v>
      </c>
      <c r="W2286" s="89" t="s">
        <v>3739</v>
      </c>
      <c r="X2286" s="89" t="s">
        <v>366</v>
      </c>
      <c r="Y2286" s="88" t="s">
        <v>28388</v>
      </c>
    </row>
    <row r="2287" spans="1:25" x14ac:dyDescent="0.3">
      <c r="A2287" s="84" t="str">
        <f t="shared" si="35"/>
        <v>ctayl14</v>
      </c>
      <c r="B2287" s="88" t="s">
        <v>21601</v>
      </c>
      <c r="C2287" s="89" t="s">
        <v>21602</v>
      </c>
      <c r="D2287" s="89" t="s">
        <v>21603</v>
      </c>
      <c r="E2287" s="89" t="s">
        <v>5630</v>
      </c>
      <c r="F2287" s="88" t="s">
        <v>19181</v>
      </c>
      <c r="G2287" s="89" t="s">
        <v>19030</v>
      </c>
      <c r="H2287" s="89" t="s">
        <v>19172</v>
      </c>
      <c r="I2287" s="89" t="s">
        <v>19173</v>
      </c>
      <c r="J2287" s="88" t="s">
        <v>19174</v>
      </c>
      <c r="K2287" s="88" t="s">
        <v>19401</v>
      </c>
      <c r="L2287" s="88" t="s">
        <v>20201</v>
      </c>
      <c r="M2287" s="89" t="s">
        <v>17220</v>
      </c>
      <c r="N2287" s="89" t="s">
        <v>297</v>
      </c>
      <c r="O2287" s="90">
        <v>43719</v>
      </c>
      <c r="P2287" s="90">
        <v>43719</v>
      </c>
      <c r="Q2287" s="90">
        <v>43719</v>
      </c>
      <c r="R2287" s="89">
        <v>2210</v>
      </c>
      <c r="S2287" s="89">
        <v>6</v>
      </c>
      <c r="T2287" s="89" t="s">
        <v>19247</v>
      </c>
      <c r="U2287" s="89" t="s">
        <v>21604</v>
      </c>
      <c r="W2287" s="89" t="s">
        <v>20639</v>
      </c>
      <c r="X2287" s="89" t="s">
        <v>477</v>
      </c>
      <c r="Y2287" s="88" t="s">
        <v>15333</v>
      </c>
    </row>
    <row r="2288" spans="1:25" x14ac:dyDescent="0.3">
      <c r="A2288" s="84" t="str">
        <f t="shared" si="35"/>
        <v>jcardem</v>
      </c>
      <c r="B2288" s="88" t="s">
        <v>24191</v>
      </c>
      <c r="C2288" s="89" t="s">
        <v>24192</v>
      </c>
      <c r="D2288" s="89" t="s">
        <v>24193</v>
      </c>
      <c r="E2288" s="89" t="s">
        <v>19170</v>
      </c>
      <c r="F2288" s="88" t="s">
        <v>19171</v>
      </c>
      <c r="G2288" s="89" t="s">
        <v>19029</v>
      </c>
      <c r="H2288" s="89" t="s">
        <v>19172</v>
      </c>
      <c r="I2288" s="89" t="s">
        <v>19173</v>
      </c>
      <c r="J2288" s="88" t="s">
        <v>19174</v>
      </c>
      <c r="K2288" s="88" t="s">
        <v>19175</v>
      </c>
      <c r="L2288" s="88" t="s">
        <v>16610</v>
      </c>
      <c r="M2288" s="89" t="s">
        <v>9597</v>
      </c>
      <c r="N2288" s="89" t="s">
        <v>219</v>
      </c>
      <c r="O2288" s="90">
        <v>43775</v>
      </c>
      <c r="P2288" s="90">
        <v>43775</v>
      </c>
      <c r="Q2288" s="90">
        <v>43775</v>
      </c>
      <c r="R2288" s="89">
        <v>2154</v>
      </c>
      <c r="S2288" s="89">
        <v>5</v>
      </c>
      <c r="T2288" s="89" t="s">
        <v>19228</v>
      </c>
      <c r="U2288" s="89" t="s">
        <v>24194</v>
      </c>
      <c r="W2288" s="89" t="s">
        <v>20913</v>
      </c>
      <c r="X2288" s="89" t="s">
        <v>219</v>
      </c>
      <c r="Y2288" s="88" t="s">
        <v>24195</v>
      </c>
    </row>
    <row r="2289" spans="1:25" x14ac:dyDescent="0.3">
      <c r="A2289" s="84" t="str">
        <f t="shared" si="35"/>
        <v>rlal0</v>
      </c>
      <c r="B2289" s="88" t="s">
        <v>28410</v>
      </c>
      <c r="C2289" s="89" t="s">
        <v>28411</v>
      </c>
      <c r="D2289" s="89" t="s">
        <v>28412</v>
      </c>
      <c r="E2289" s="89" t="s">
        <v>19170</v>
      </c>
      <c r="F2289" s="88" t="s">
        <v>19181</v>
      </c>
      <c r="G2289" s="89" t="s">
        <v>19030</v>
      </c>
      <c r="H2289" s="89" t="s">
        <v>19172</v>
      </c>
      <c r="I2289" s="89" t="s">
        <v>19173</v>
      </c>
      <c r="J2289" s="88" t="s">
        <v>19174</v>
      </c>
      <c r="K2289" s="88" t="s">
        <v>19360</v>
      </c>
      <c r="L2289" s="88" t="s">
        <v>19361</v>
      </c>
      <c r="M2289" s="89" t="s">
        <v>19362</v>
      </c>
      <c r="N2289" s="89" t="s">
        <v>1463</v>
      </c>
      <c r="O2289" s="90">
        <v>43894</v>
      </c>
      <c r="P2289" s="90">
        <v>43894</v>
      </c>
      <c r="Q2289" s="90">
        <v>43894</v>
      </c>
      <c r="R2289" s="89">
        <v>2035</v>
      </c>
      <c r="S2289" s="89">
        <v>5</v>
      </c>
      <c r="T2289" s="89" t="s">
        <v>19228</v>
      </c>
      <c r="U2289" s="89" t="s">
        <v>28413</v>
      </c>
      <c r="W2289" s="89" t="s">
        <v>1779</v>
      </c>
      <c r="X2289" s="89" t="s">
        <v>1472</v>
      </c>
      <c r="Y2289" s="88" t="s">
        <v>28414</v>
      </c>
    </row>
    <row r="2290" spans="1:25" x14ac:dyDescent="0.3">
      <c r="A2290" s="84" t="str">
        <f t="shared" si="35"/>
        <v>mhalimi</v>
      </c>
      <c r="B2290" s="88" t="s">
        <v>26816</v>
      </c>
      <c r="C2290" s="89" t="s">
        <v>26817</v>
      </c>
      <c r="D2290" s="89" t="s">
        <v>26818</v>
      </c>
      <c r="E2290" s="89" t="s">
        <v>5630</v>
      </c>
      <c r="F2290" s="88" t="s">
        <v>19215</v>
      </c>
      <c r="G2290" s="89" t="s">
        <v>19033</v>
      </c>
      <c r="H2290" s="89" t="s">
        <v>19172</v>
      </c>
      <c r="I2290" s="89" t="s">
        <v>19173</v>
      </c>
      <c r="J2290" s="88" t="s">
        <v>19189</v>
      </c>
      <c r="K2290" s="88" t="s">
        <v>19294</v>
      </c>
      <c r="L2290" s="88" t="s">
        <v>19295</v>
      </c>
      <c r="M2290" s="89" t="s">
        <v>19296</v>
      </c>
      <c r="N2290" s="89" t="s">
        <v>541</v>
      </c>
      <c r="O2290" s="90">
        <v>44067</v>
      </c>
      <c r="P2290" s="90">
        <v>44067</v>
      </c>
      <c r="Q2290" s="90">
        <v>44067</v>
      </c>
      <c r="R2290" s="89">
        <v>1862</v>
      </c>
      <c r="S2290" s="89">
        <v>5</v>
      </c>
      <c r="T2290" s="89" t="s">
        <v>19228</v>
      </c>
      <c r="U2290" s="89" t="s">
        <v>26819</v>
      </c>
      <c r="W2290" s="89" t="s">
        <v>633</v>
      </c>
      <c r="X2290" s="89" t="s">
        <v>328</v>
      </c>
      <c r="Y2290" s="88" t="s">
        <v>5289</v>
      </c>
    </row>
    <row r="2291" spans="1:25" x14ac:dyDescent="0.3">
      <c r="A2291" s="84" t="str">
        <f t="shared" si="35"/>
        <v>hsainti</v>
      </c>
      <c r="B2291" s="88" t="s">
        <v>23791</v>
      </c>
      <c r="C2291" s="89" t="s">
        <v>23792</v>
      </c>
      <c r="D2291" s="89" t="s">
        <v>23793</v>
      </c>
      <c r="E2291" s="89" t="s">
        <v>5630</v>
      </c>
      <c r="F2291" s="88" t="s">
        <v>19181</v>
      </c>
      <c r="G2291" s="89" t="s">
        <v>19030</v>
      </c>
      <c r="H2291" s="89" t="s">
        <v>19172</v>
      </c>
      <c r="I2291" s="89" t="s">
        <v>19173</v>
      </c>
      <c r="J2291" s="88" t="s">
        <v>19189</v>
      </c>
      <c r="K2291" s="88" t="s">
        <v>19415</v>
      </c>
      <c r="L2291" s="88" t="s">
        <v>6684</v>
      </c>
      <c r="M2291" s="89" t="s">
        <v>19416</v>
      </c>
      <c r="N2291" s="89" t="s">
        <v>318</v>
      </c>
      <c r="O2291" s="90">
        <v>44258</v>
      </c>
      <c r="P2291" s="90">
        <v>44258</v>
      </c>
      <c r="Q2291" s="90">
        <v>44258</v>
      </c>
      <c r="R2291" s="89">
        <v>1671</v>
      </c>
      <c r="S2291" s="89">
        <v>4</v>
      </c>
      <c r="T2291" s="89" t="s">
        <v>19228</v>
      </c>
      <c r="U2291" s="89" t="s">
        <v>23794</v>
      </c>
      <c r="W2291" s="89" t="s">
        <v>23795</v>
      </c>
      <c r="X2291" s="89" t="s">
        <v>318</v>
      </c>
      <c r="Y2291" s="88" t="s">
        <v>17522</v>
      </c>
    </row>
    <row r="2292" spans="1:25" x14ac:dyDescent="0.3">
      <c r="A2292" s="84" t="str">
        <f t="shared" si="35"/>
        <v>aferna4</v>
      </c>
      <c r="B2292" s="88" t="s">
        <v>19598</v>
      </c>
      <c r="C2292" s="89" t="s">
        <v>19599</v>
      </c>
      <c r="D2292" s="89" t="s">
        <v>19600</v>
      </c>
      <c r="E2292" s="89" t="s">
        <v>19170</v>
      </c>
      <c r="F2292" s="88" t="s">
        <v>19181</v>
      </c>
      <c r="G2292" s="89" t="s">
        <v>19030</v>
      </c>
      <c r="H2292" s="89" t="s">
        <v>19172</v>
      </c>
      <c r="I2292" s="89" t="s">
        <v>19173</v>
      </c>
      <c r="J2292" s="88" t="s">
        <v>19189</v>
      </c>
      <c r="K2292" s="88" t="s">
        <v>19294</v>
      </c>
      <c r="L2292" s="88" t="s">
        <v>19295</v>
      </c>
      <c r="M2292" s="89" t="s">
        <v>19296</v>
      </c>
      <c r="N2292" s="89" t="s">
        <v>541</v>
      </c>
      <c r="O2292" s="90">
        <v>44202</v>
      </c>
      <c r="P2292" s="90">
        <v>44202</v>
      </c>
      <c r="Q2292" s="90">
        <v>44202</v>
      </c>
      <c r="R2292" s="89">
        <v>1727</v>
      </c>
      <c r="S2292" s="89">
        <v>4</v>
      </c>
      <c r="T2292" s="89" t="s">
        <v>19228</v>
      </c>
      <c r="U2292" s="89" t="s">
        <v>19601</v>
      </c>
      <c r="W2292" s="89" t="s">
        <v>19602</v>
      </c>
      <c r="X2292" s="89" t="s">
        <v>541</v>
      </c>
      <c r="Y2292" s="88" t="s">
        <v>19603</v>
      </c>
    </row>
    <row r="2293" spans="1:25" x14ac:dyDescent="0.3">
      <c r="A2293" s="84" t="str">
        <f t="shared" si="35"/>
        <v>sjames1</v>
      </c>
      <c r="B2293" s="88" t="s">
        <v>29095</v>
      </c>
      <c r="C2293" s="89" t="s">
        <v>29096</v>
      </c>
      <c r="D2293" s="89" t="s">
        <v>29097</v>
      </c>
      <c r="E2293" s="89" t="s">
        <v>19036</v>
      </c>
      <c r="F2293" s="88" t="s">
        <v>19181</v>
      </c>
      <c r="G2293" s="89" t="s">
        <v>19030</v>
      </c>
      <c r="H2293" s="89" t="s">
        <v>19172</v>
      </c>
      <c r="I2293" s="89" t="s">
        <v>19173</v>
      </c>
      <c r="J2293" s="88" t="s">
        <v>19174</v>
      </c>
      <c r="K2293" s="88" t="s">
        <v>19245</v>
      </c>
      <c r="L2293" s="88" t="s">
        <v>20002</v>
      </c>
      <c r="M2293" s="89" t="s">
        <v>19319</v>
      </c>
      <c r="N2293" s="89" t="s">
        <v>1675</v>
      </c>
      <c r="O2293" s="90">
        <v>44202</v>
      </c>
      <c r="P2293" s="90">
        <v>44202</v>
      </c>
      <c r="Q2293" s="90">
        <v>44202</v>
      </c>
      <c r="R2293" s="89">
        <v>1727</v>
      </c>
      <c r="S2293" s="89">
        <v>4</v>
      </c>
      <c r="T2293" s="89" t="s">
        <v>19228</v>
      </c>
      <c r="U2293" s="89" t="s">
        <v>29098</v>
      </c>
      <c r="W2293" s="89" t="s">
        <v>29099</v>
      </c>
      <c r="X2293" s="89" t="s">
        <v>1675</v>
      </c>
      <c r="Y2293" s="88" t="s">
        <v>29100</v>
      </c>
    </row>
    <row r="2294" spans="1:25" x14ac:dyDescent="0.3">
      <c r="A2294" s="84" t="str">
        <f t="shared" si="35"/>
        <v>jbranha</v>
      </c>
      <c r="B2294" s="88" t="s">
        <v>24152</v>
      </c>
      <c r="C2294" s="89" t="s">
        <v>24153</v>
      </c>
      <c r="D2294" s="89" t="s">
        <v>24154</v>
      </c>
      <c r="E2294" s="89" t="s">
        <v>5630</v>
      </c>
      <c r="F2294" s="88" t="s">
        <v>19386</v>
      </c>
      <c r="G2294" s="89" t="s">
        <v>19387</v>
      </c>
      <c r="H2294" s="89" t="s">
        <v>19172</v>
      </c>
      <c r="I2294" s="89" t="s">
        <v>19173</v>
      </c>
      <c r="J2294" s="88" t="s">
        <v>19189</v>
      </c>
      <c r="K2294" s="88" t="s">
        <v>19374</v>
      </c>
      <c r="L2294" s="88" t="s">
        <v>19492</v>
      </c>
      <c r="M2294" s="89" t="s">
        <v>19493</v>
      </c>
      <c r="N2294" s="89" t="s">
        <v>268</v>
      </c>
      <c r="O2294" s="90">
        <v>44195</v>
      </c>
      <c r="P2294" s="90">
        <v>44195</v>
      </c>
      <c r="Q2294" s="90">
        <v>44195</v>
      </c>
      <c r="R2294" s="89">
        <v>1734</v>
      </c>
      <c r="S2294" s="89">
        <v>4</v>
      </c>
      <c r="T2294" s="89" t="s">
        <v>19228</v>
      </c>
      <c r="U2294" s="89" t="s">
        <v>24155</v>
      </c>
      <c r="W2294" s="89" t="s">
        <v>24156</v>
      </c>
      <c r="X2294" s="89" t="s">
        <v>268</v>
      </c>
      <c r="Y2294" s="88" t="s">
        <v>14816</v>
      </c>
    </row>
    <row r="2295" spans="1:25" x14ac:dyDescent="0.3">
      <c r="A2295" s="84" t="str">
        <f t="shared" si="35"/>
        <v>jhudna1</v>
      </c>
      <c r="B2295" s="88" t="s">
        <v>24740</v>
      </c>
      <c r="C2295" s="89" t="s">
        <v>24741</v>
      </c>
      <c r="D2295" s="89" t="s">
        <v>24742</v>
      </c>
      <c r="E2295" s="89" t="s">
        <v>5630</v>
      </c>
      <c r="F2295" s="88" t="s">
        <v>19171</v>
      </c>
      <c r="G2295" s="89" t="s">
        <v>19029</v>
      </c>
      <c r="H2295" s="89" t="s">
        <v>19172</v>
      </c>
      <c r="I2295" s="89" t="s">
        <v>19173</v>
      </c>
      <c r="J2295" s="88" t="s">
        <v>19174</v>
      </c>
      <c r="K2295" s="88" t="s">
        <v>19431</v>
      </c>
      <c r="L2295" s="88" t="s">
        <v>19432</v>
      </c>
      <c r="M2295" s="89" t="s">
        <v>6264</v>
      </c>
      <c r="N2295" s="89" t="s">
        <v>279</v>
      </c>
      <c r="O2295" s="90">
        <v>44200</v>
      </c>
      <c r="P2295" s="90">
        <v>44200</v>
      </c>
      <c r="Q2295" s="90">
        <v>44200</v>
      </c>
      <c r="R2295" s="89">
        <v>1729</v>
      </c>
      <c r="S2295" s="89">
        <v>4</v>
      </c>
      <c r="T2295" s="89" t="s">
        <v>19228</v>
      </c>
      <c r="U2295" s="89" t="s">
        <v>24743</v>
      </c>
      <c r="V2295" s="89" t="s">
        <v>24744</v>
      </c>
      <c r="W2295" s="89" t="s">
        <v>6428</v>
      </c>
      <c r="X2295" s="89" t="s">
        <v>279</v>
      </c>
      <c r="Y2295" s="88" t="s">
        <v>9718</v>
      </c>
    </row>
    <row r="2296" spans="1:25" x14ac:dyDescent="0.3">
      <c r="A2296" s="84" t="str">
        <f t="shared" si="35"/>
        <v>jflore3</v>
      </c>
      <c r="B2296" s="88" t="s">
        <v>24494</v>
      </c>
      <c r="C2296" s="89" t="s">
        <v>24495</v>
      </c>
      <c r="D2296" s="89" t="s">
        <v>24496</v>
      </c>
      <c r="E2296" s="89" t="s">
        <v>19170</v>
      </c>
      <c r="F2296" s="88" t="s">
        <v>19215</v>
      </c>
      <c r="G2296" s="89" t="s">
        <v>19033</v>
      </c>
      <c r="H2296" s="89" t="s">
        <v>19172</v>
      </c>
      <c r="I2296" s="89" t="s">
        <v>19173</v>
      </c>
      <c r="J2296" s="88" t="s">
        <v>19174</v>
      </c>
      <c r="K2296" s="88" t="s">
        <v>19431</v>
      </c>
      <c r="L2296" s="88" t="s">
        <v>19432</v>
      </c>
      <c r="M2296" s="89" t="s">
        <v>6264</v>
      </c>
      <c r="N2296" s="89" t="s">
        <v>279</v>
      </c>
      <c r="O2296" s="90">
        <v>44209</v>
      </c>
      <c r="P2296" s="90">
        <v>45515</v>
      </c>
      <c r="Q2296" s="90">
        <v>45515</v>
      </c>
      <c r="R2296" s="89">
        <v>414</v>
      </c>
      <c r="S2296" s="89">
        <v>1</v>
      </c>
      <c r="T2296" s="89" t="s">
        <v>19209</v>
      </c>
      <c r="U2296" s="89" t="s">
        <v>24497</v>
      </c>
      <c r="W2296" s="89" t="s">
        <v>975</v>
      </c>
      <c r="X2296" s="89" t="s">
        <v>279</v>
      </c>
      <c r="Y2296" s="88" t="s">
        <v>9718</v>
      </c>
    </row>
    <row r="2297" spans="1:25" x14ac:dyDescent="0.3">
      <c r="A2297" s="84" t="str">
        <f t="shared" si="35"/>
        <v>jstrohm</v>
      </c>
      <c r="B2297" s="88" t="s">
        <v>25571</v>
      </c>
      <c r="C2297" s="89" t="s">
        <v>25572</v>
      </c>
      <c r="D2297" s="89" t="s">
        <v>25573</v>
      </c>
      <c r="E2297" s="89" t="s">
        <v>19170</v>
      </c>
      <c r="F2297" s="88" t="s">
        <v>19181</v>
      </c>
      <c r="G2297" s="89" t="s">
        <v>19030</v>
      </c>
      <c r="H2297" s="89" t="s">
        <v>19172</v>
      </c>
      <c r="I2297" s="89" t="s">
        <v>19173</v>
      </c>
      <c r="J2297" s="88" t="s">
        <v>19189</v>
      </c>
      <c r="K2297" s="88" t="s">
        <v>19471</v>
      </c>
      <c r="L2297" s="88" t="s">
        <v>20722</v>
      </c>
      <c r="M2297" s="89" t="s">
        <v>20723</v>
      </c>
      <c r="N2297" s="89" t="s">
        <v>719</v>
      </c>
      <c r="O2297" s="90">
        <v>44232</v>
      </c>
      <c r="P2297" s="90">
        <v>44232</v>
      </c>
      <c r="Q2297" s="90">
        <v>44232</v>
      </c>
      <c r="R2297" s="89">
        <v>1697</v>
      </c>
      <c r="S2297" s="89">
        <v>4</v>
      </c>
      <c r="T2297" s="89" t="s">
        <v>19228</v>
      </c>
      <c r="U2297" s="89" t="s">
        <v>25574</v>
      </c>
      <c r="W2297" s="89" t="s">
        <v>25575</v>
      </c>
      <c r="X2297" s="89" t="s">
        <v>719</v>
      </c>
      <c r="Y2297" s="88" t="s">
        <v>25576</v>
      </c>
    </row>
    <row r="2298" spans="1:25" x14ac:dyDescent="0.3">
      <c r="A2298" s="84" t="str">
        <f t="shared" si="35"/>
        <v>aferrei</v>
      </c>
      <c r="B2298" s="88" t="s">
        <v>19609</v>
      </c>
      <c r="C2298" s="89" t="s">
        <v>19610</v>
      </c>
      <c r="D2298" s="89" t="s">
        <v>19611</v>
      </c>
      <c r="E2298" s="89" t="s">
        <v>5630</v>
      </c>
      <c r="F2298" s="88" t="s">
        <v>19181</v>
      </c>
      <c r="G2298" s="89" t="s">
        <v>19030</v>
      </c>
      <c r="H2298" s="89" t="s">
        <v>19172</v>
      </c>
      <c r="I2298" s="89" t="s">
        <v>19173</v>
      </c>
      <c r="J2298" s="88" t="s">
        <v>19189</v>
      </c>
      <c r="K2298" s="88" t="s">
        <v>19345</v>
      </c>
      <c r="L2298" s="88" t="s">
        <v>19346</v>
      </c>
      <c r="M2298" s="89" t="s">
        <v>19347</v>
      </c>
      <c r="N2298" s="89" t="s">
        <v>382</v>
      </c>
      <c r="O2298" s="90">
        <v>44277</v>
      </c>
      <c r="P2298" s="90">
        <v>44277</v>
      </c>
      <c r="Q2298" s="90">
        <v>44277</v>
      </c>
      <c r="R2298" s="89">
        <v>1652</v>
      </c>
      <c r="S2298" s="89">
        <v>4</v>
      </c>
      <c r="T2298" s="89" t="s">
        <v>19228</v>
      </c>
      <c r="U2298" s="89" t="s">
        <v>11218</v>
      </c>
      <c r="W2298" s="89" t="s">
        <v>3007</v>
      </c>
      <c r="X2298" s="89" t="s">
        <v>382</v>
      </c>
      <c r="Y2298" s="88" t="s">
        <v>11219</v>
      </c>
    </row>
    <row r="2299" spans="1:25" x14ac:dyDescent="0.3">
      <c r="A2299" s="84" t="str">
        <f t="shared" si="35"/>
        <v>kfoster</v>
      </c>
      <c r="B2299" s="88" t="s">
        <v>25868</v>
      </c>
      <c r="C2299" s="89" t="s">
        <v>25869</v>
      </c>
      <c r="D2299" s="89" t="s">
        <v>25870</v>
      </c>
      <c r="E2299" s="89" t="s">
        <v>19170</v>
      </c>
      <c r="F2299" s="88" t="s">
        <v>19171</v>
      </c>
      <c r="G2299" s="89" t="s">
        <v>19029</v>
      </c>
      <c r="H2299" s="89" t="s">
        <v>19172</v>
      </c>
      <c r="I2299" s="89" t="s">
        <v>19173</v>
      </c>
      <c r="J2299" s="88" t="s">
        <v>19174</v>
      </c>
      <c r="K2299" s="88" t="s">
        <v>19216</v>
      </c>
      <c r="L2299" s="88" t="s">
        <v>19237</v>
      </c>
      <c r="M2299" s="89" t="s">
        <v>19238</v>
      </c>
      <c r="N2299" s="89" t="s">
        <v>250</v>
      </c>
      <c r="O2299" s="90">
        <v>44322</v>
      </c>
      <c r="P2299" s="90">
        <v>44322</v>
      </c>
      <c r="Q2299" s="90">
        <v>44322</v>
      </c>
      <c r="R2299" s="89">
        <v>1607</v>
      </c>
      <c r="S2299" s="89">
        <v>4</v>
      </c>
      <c r="T2299" s="89" t="s">
        <v>19228</v>
      </c>
      <c r="U2299" s="89" t="s">
        <v>25871</v>
      </c>
      <c r="W2299" s="89" t="s">
        <v>16759</v>
      </c>
      <c r="X2299" s="89" t="s">
        <v>250</v>
      </c>
      <c r="Y2299" s="88" t="s">
        <v>16760</v>
      </c>
    </row>
    <row r="2300" spans="1:25" x14ac:dyDescent="0.3">
      <c r="A2300" s="84" t="str">
        <f t="shared" si="35"/>
        <v>jhatche</v>
      </c>
      <c r="B2300" s="88" t="s">
        <v>24684</v>
      </c>
      <c r="C2300" s="89" t="s">
        <v>24685</v>
      </c>
      <c r="D2300" s="89" t="s">
        <v>24686</v>
      </c>
      <c r="E2300" s="89" t="s">
        <v>5630</v>
      </c>
      <c r="F2300" s="88" t="s">
        <v>20261</v>
      </c>
      <c r="G2300" s="89" t="s">
        <v>19039</v>
      </c>
      <c r="H2300" s="89" t="s">
        <v>19172</v>
      </c>
      <c r="I2300" s="89" t="s">
        <v>19173</v>
      </c>
      <c r="J2300" s="88" t="s">
        <v>19189</v>
      </c>
      <c r="K2300" s="88" t="s">
        <v>19200</v>
      </c>
      <c r="L2300" s="88" t="s">
        <v>19200</v>
      </c>
      <c r="M2300" s="89" t="s">
        <v>19396</v>
      </c>
      <c r="N2300" s="89" t="s">
        <v>752</v>
      </c>
      <c r="O2300" s="90">
        <v>44314</v>
      </c>
      <c r="P2300" s="90">
        <v>44314</v>
      </c>
      <c r="Q2300" s="90">
        <v>44314</v>
      </c>
      <c r="R2300" s="89">
        <v>1615</v>
      </c>
      <c r="S2300" s="89">
        <v>4</v>
      </c>
      <c r="T2300" s="89" t="s">
        <v>19228</v>
      </c>
      <c r="U2300" s="89" t="s">
        <v>9170</v>
      </c>
      <c r="W2300" s="89" t="s">
        <v>9171</v>
      </c>
      <c r="X2300" s="89" t="s">
        <v>752</v>
      </c>
      <c r="Y2300" s="88" t="s">
        <v>9172</v>
      </c>
    </row>
    <row r="2301" spans="1:25" x14ac:dyDescent="0.3">
      <c r="A2301" s="84" t="str">
        <f t="shared" si="35"/>
        <v>hmille1</v>
      </c>
      <c r="B2301" s="88" t="s">
        <v>23739</v>
      </c>
      <c r="C2301" s="89" t="s">
        <v>23740</v>
      </c>
      <c r="D2301" s="89" t="s">
        <v>23741</v>
      </c>
      <c r="E2301" s="89" t="s">
        <v>5630</v>
      </c>
      <c r="F2301" s="88" t="s">
        <v>19171</v>
      </c>
      <c r="G2301" s="89" t="s">
        <v>19029</v>
      </c>
      <c r="H2301" s="89" t="s">
        <v>19172</v>
      </c>
      <c r="I2301" s="89" t="s">
        <v>19173</v>
      </c>
      <c r="J2301" s="88" t="s">
        <v>19189</v>
      </c>
      <c r="K2301" s="88" t="s">
        <v>19273</v>
      </c>
      <c r="L2301" s="88" t="s">
        <v>19274</v>
      </c>
      <c r="M2301" s="89" t="s">
        <v>7733</v>
      </c>
      <c r="N2301" s="89" t="s">
        <v>328</v>
      </c>
      <c r="O2301" s="90">
        <v>44336</v>
      </c>
      <c r="P2301" s="90">
        <v>44336</v>
      </c>
      <c r="Q2301" s="90">
        <v>44336</v>
      </c>
      <c r="R2301" s="89">
        <v>1593</v>
      </c>
      <c r="S2301" s="89">
        <v>4</v>
      </c>
      <c r="T2301" s="89" t="s">
        <v>19228</v>
      </c>
      <c r="U2301" s="89" t="s">
        <v>23742</v>
      </c>
      <c r="W2301" s="89" t="s">
        <v>23743</v>
      </c>
      <c r="X2301" s="89" t="s">
        <v>328</v>
      </c>
      <c r="Y2301" s="88" t="s">
        <v>12512</v>
      </c>
    </row>
    <row r="2302" spans="1:25" x14ac:dyDescent="0.3">
      <c r="A2302" s="84" t="str">
        <f t="shared" si="35"/>
        <v>sbrown5</v>
      </c>
      <c r="B2302" s="88" t="s">
        <v>28944</v>
      </c>
      <c r="C2302" s="89" t="s">
        <v>28945</v>
      </c>
      <c r="D2302" s="89" t="s">
        <v>28946</v>
      </c>
      <c r="E2302" s="89" t="s">
        <v>19036</v>
      </c>
      <c r="F2302" s="88" t="s">
        <v>19171</v>
      </c>
      <c r="G2302" s="89" t="s">
        <v>19029</v>
      </c>
      <c r="H2302" s="89" t="s">
        <v>19172</v>
      </c>
      <c r="I2302" s="89" t="s">
        <v>19173</v>
      </c>
      <c r="J2302" s="88" t="s">
        <v>19189</v>
      </c>
      <c r="K2302" s="88" t="s">
        <v>19273</v>
      </c>
      <c r="L2302" s="88" t="s">
        <v>19274</v>
      </c>
      <c r="M2302" s="89" t="s">
        <v>7733</v>
      </c>
      <c r="N2302" s="89" t="s">
        <v>328</v>
      </c>
      <c r="O2302" s="90">
        <v>44406</v>
      </c>
      <c r="P2302" s="90">
        <v>44406</v>
      </c>
      <c r="Q2302" s="90">
        <v>44406</v>
      </c>
      <c r="R2302" s="89">
        <v>1523</v>
      </c>
      <c r="S2302" s="89">
        <v>4</v>
      </c>
      <c r="T2302" s="89" t="s">
        <v>19228</v>
      </c>
      <c r="U2302" s="89" t="s">
        <v>28947</v>
      </c>
      <c r="W2302" s="89" t="s">
        <v>4790</v>
      </c>
      <c r="X2302" s="89" t="s">
        <v>328</v>
      </c>
      <c r="Y2302" s="88" t="s">
        <v>7742</v>
      </c>
    </row>
    <row r="2303" spans="1:25" x14ac:dyDescent="0.3">
      <c r="A2303" s="84" t="str">
        <f t="shared" si="35"/>
        <v>wbutle0</v>
      </c>
      <c r="B2303" s="88" t="s">
        <v>30140</v>
      </c>
      <c r="C2303" s="89" t="s">
        <v>30141</v>
      </c>
      <c r="D2303" s="89" t="s">
        <v>30142</v>
      </c>
      <c r="E2303" s="89" t="s">
        <v>5630</v>
      </c>
      <c r="F2303" s="88" t="s">
        <v>19181</v>
      </c>
      <c r="G2303" s="89" t="s">
        <v>19030</v>
      </c>
      <c r="H2303" s="89" t="s">
        <v>19172</v>
      </c>
      <c r="I2303" s="89" t="s">
        <v>19173</v>
      </c>
      <c r="J2303" s="88" t="s">
        <v>19174</v>
      </c>
      <c r="K2303" s="88" t="s">
        <v>19431</v>
      </c>
      <c r="L2303" s="88" t="s">
        <v>19432</v>
      </c>
      <c r="M2303" s="89" t="s">
        <v>6264</v>
      </c>
      <c r="N2303" s="89" t="s">
        <v>279</v>
      </c>
      <c r="O2303" s="90">
        <v>44413</v>
      </c>
      <c r="P2303" s="90">
        <v>44413</v>
      </c>
      <c r="Q2303" s="90">
        <v>44413</v>
      </c>
      <c r="R2303" s="89">
        <v>1516</v>
      </c>
      <c r="S2303" s="89">
        <v>4</v>
      </c>
      <c r="T2303" s="89" t="s">
        <v>19228</v>
      </c>
      <c r="U2303" s="89" t="s">
        <v>30143</v>
      </c>
      <c r="V2303" s="89">
        <v>835</v>
      </c>
      <c r="W2303" s="89" t="s">
        <v>4727</v>
      </c>
      <c r="X2303" s="89" t="s">
        <v>279</v>
      </c>
      <c r="Y2303" s="88" t="s">
        <v>7625</v>
      </c>
    </row>
    <row r="2304" spans="1:25" x14ac:dyDescent="0.3">
      <c r="A2304" s="84" t="str">
        <f t="shared" si="35"/>
        <v>mhiggi0</v>
      </c>
      <c r="B2304" s="88" t="s">
        <v>26844</v>
      </c>
      <c r="C2304" s="89" t="s">
        <v>26845</v>
      </c>
      <c r="D2304" s="89" t="s">
        <v>26846</v>
      </c>
      <c r="E2304" s="89" t="s">
        <v>5630</v>
      </c>
      <c r="F2304" s="88" t="s">
        <v>19171</v>
      </c>
      <c r="G2304" s="89" t="s">
        <v>19029</v>
      </c>
      <c r="H2304" s="89" t="s">
        <v>19172</v>
      </c>
      <c r="I2304" s="89" t="s">
        <v>19173</v>
      </c>
      <c r="J2304" s="88" t="s">
        <v>19174</v>
      </c>
      <c r="K2304" s="88" t="s">
        <v>19360</v>
      </c>
      <c r="L2304" s="88" t="s">
        <v>23248</v>
      </c>
      <c r="M2304" s="89" t="s">
        <v>19362</v>
      </c>
      <c r="N2304" s="89" t="s">
        <v>1463</v>
      </c>
      <c r="O2304" s="90">
        <v>44462</v>
      </c>
      <c r="P2304" s="90">
        <v>44462</v>
      </c>
      <c r="Q2304" s="90">
        <v>44462</v>
      </c>
      <c r="R2304" s="89">
        <v>1467</v>
      </c>
      <c r="S2304" s="89">
        <v>4</v>
      </c>
      <c r="T2304" s="89" t="s">
        <v>19228</v>
      </c>
      <c r="U2304" s="89" t="s">
        <v>26847</v>
      </c>
      <c r="V2304" s="89" t="s">
        <v>26848</v>
      </c>
      <c r="W2304" s="89" t="s">
        <v>26849</v>
      </c>
      <c r="X2304" s="89" t="s">
        <v>812</v>
      </c>
      <c r="Y2304" s="88" t="s">
        <v>8473</v>
      </c>
    </row>
    <row r="2305" spans="1:25" x14ac:dyDescent="0.3">
      <c r="A2305" s="84" t="str">
        <f t="shared" si="35"/>
        <v>pstella</v>
      </c>
      <c r="B2305" s="88" t="s">
        <v>27944</v>
      </c>
      <c r="C2305" s="89" t="s">
        <v>27945</v>
      </c>
      <c r="D2305" s="89" t="s">
        <v>27946</v>
      </c>
      <c r="E2305" s="89" t="s">
        <v>19170</v>
      </c>
      <c r="F2305" s="88" t="s">
        <v>19181</v>
      </c>
      <c r="G2305" s="89" t="s">
        <v>19030</v>
      </c>
      <c r="H2305" s="89" t="s">
        <v>19172</v>
      </c>
      <c r="I2305" s="89" t="s">
        <v>19173</v>
      </c>
      <c r="J2305" s="88" t="s">
        <v>19174</v>
      </c>
      <c r="K2305" s="88" t="s">
        <v>19245</v>
      </c>
      <c r="L2305" s="88" t="s">
        <v>19246</v>
      </c>
      <c r="M2305" s="89" t="s">
        <v>14665</v>
      </c>
      <c r="N2305" s="89" t="s">
        <v>219</v>
      </c>
      <c r="O2305" s="90">
        <v>44434</v>
      </c>
      <c r="P2305" s="90">
        <v>44434</v>
      </c>
      <c r="Q2305" s="90">
        <v>44434</v>
      </c>
      <c r="R2305" s="89">
        <v>1495</v>
      </c>
      <c r="S2305" s="89">
        <v>4</v>
      </c>
      <c r="T2305" s="89" t="s">
        <v>19228</v>
      </c>
      <c r="U2305" s="89" t="s">
        <v>27947</v>
      </c>
      <c r="W2305" s="89" t="s">
        <v>27948</v>
      </c>
      <c r="X2305" s="89" t="s">
        <v>219</v>
      </c>
      <c r="Y2305" s="88" t="s">
        <v>27949</v>
      </c>
    </row>
    <row r="2306" spans="1:25" x14ac:dyDescent="0.3">
      <c r="A2306" s="84" t="str">
        <f t="shared" si="35"/>
        <v>tjohns0</v>
      </c>
      <c r="B2306" s="88" t="s">
        <v>29653</v>
      </c>
      <c r="C2306" s="89" t="s">
        <v>29654</v>
      </c>
      <c r="D2306" s="89" t="s">
        <v>29655</v>
      </c>
      <c r="E2306" s="89" t="s">
        <v>19170</v>
      </c>
      <c r="F2306" s="88" t="s">
        <v>19171</v>
      </c>
      <c r="G2306" s="89" t="s">
        <v>19029</v>
      </c>
      <c r="H2306" s="89" t="s">
        <v>19172</v>
      </c>
      <c r="I2306" s="89" t="s">
        <v>19173</v>
      </c>
      <c r="J2306" s="88" t="s">
        <v>19174</v>
      </c>
      <c r="K2306" s="88" t="s">
        <v>19258</v>
      </c>
      <c r="L2306" s="88" t="s">
        <v>19259</v>
      </c>
      <c r="M2306" s="89" t="s">
        <v>19260</v>
      </c>
      <c r="N2306" s="89" t="s">
        <v>279</v>
      </c>
      <c r="O2306" s="90">
        <v>44476</v>
      </c>
      <c r="P2306" s="90">
        <v>44476</v>
      </c>
      <c r="Q2306" s="90">
        <v>44476</v>
      </c>
      <c r="R2306" s="89">
        <v>1453</v>
      </c>
      <c r="S2306" s="89">
        <v>3</v>
      </c>
      <c r="T2306" s="89" t="s">
        <v>19228</v>
      </c>
      <c r="U2306" s="89" t="s">
        <v>29656</v>
      </c>
      <c r="W2306" s="89" t="s">
        <v>29657</v>
      </c>
      <c r="X2306" s="89" t="s">
        <v>279</v>
      </c>
      <c r="Y2306" s="88" t="s">
        <v>10641</v>
      </c>
    </row>
    <row r="2307" spans="1:25" x14ac:dyDescent="0.3">
      <c r="A2307" s="84" t="str">
        <f t="shared" ref="A2307:A2370" si="36">TRIM(D2307)</f>
        <v>ssalina</v>
      </c>
      <c r="B2307" s="88" t="s">
        <v>29299</v>
      </c>
      <c r="C2307" s="89" t="s">
        <v>29300</v>
      </c>
      <c r="D2307" s="89" t="s">
        <v>29301</v>
      </c>
      <c r="E2307" s="89" t="s">
        <v>5630</v>
      </c>
      <c r="F2307" s="88" t="s">
        <v>19181</v>
      </c>
      <c r="G2307" s="89" t="s">
        <v>19030</v>
      </c>
      <c r="H2307" s="89" t="s">
        <v>19172</v>
      </c>
      <c r="I2307" s="89" t="s">
        <v>19173</v>
      </c>
      <c r="J2307" s="88" t="s">
        <v>19174</v>
      </c>
      <c r="K2307" s="88" t="s">
        <v>19258</v>
      </c>
      <c r="L2307" s="88" t="s">
        <v>19259</v>
      </c>
      <c r="M2307" s="89" t="s">
        <v>19260</v>
      </c>
      <c r="N2307" s="89" t="s">
        <v>279</v>
      </c>
      <c r="O2307" s="90">
        <v>44504</v>
      </c>
      <c r="P2307" s="90">
        <v>44504</v>
      </c>
      <c r="Q2307" s="90">
        <v>44504</v>
      </c>
      <c r="R2307" s="89">
        <v>1425</v>
      </c>
      <c r="S2307" s="89">
        <v>3</v>
      </c>
      <c r="T2307" s="89" t="s">
        <v>19228</v>
      </c>
      <c r="U2307" s="89" t="s">
        <v>29302</v>
      </c>
      <c r="W2307" s="89" t="s">
        <v>485</v>
      </c>
      <c r="X2307" s="89" t="s">
        <v>279</v>
      </c>
      <c r="Y2307" s="88" t="s">
        <v>4754</v>
      </c>
    </row>
    <row r="2308" spans="1:25" x14ac:dyDescent="0.3">
      <c r="A2308" s="84" t="str">
        <f t="shared" si="36"/>
        <v>mashfaq</v>
      </c>
      <c r="B2308" s="88" t="s">
        <v>26434</v>
      </c>
      <c r="C2308" s="89" t="s">
        <v>26435</v>
      </c>
      <c r="D2308" s="89" t="s">
        <v>26436</v>
      </c>
      <c r="E2308" s="89" t="s">
        <v>19170</v>
      </c>
      <c r="F2308" s="88" t="s">
        <v>19236</v>
      </c>
      <c r="G2308" s="89" t="s">
        <v>19032</v>
      </c>
      <c r="H2308" s="89" t="s">
        <v>19227</v>
      </c>
      <c r="I2308" s="89" t="s">
        <v>19173</v>
      </c>
      <c r="J2308" s="88" t="s">
        <v>19174</v>
      </c>
      <c r="K2308" s="88" t="s">
        <v>19216</v>
      </c>
      <c r="L2308" s="88" t="s">
        <v>19237</v>
      </c>
      <c r="M2308" s="89" t="s">
        <v>19238</v>
      </c>
      <c r="N2308" s="89" t="s">
        <v>250</v>
      </c>
      <c r="O2308" s="90">
        <v>44531</v>
      </c>
      <c r="P2308" s="90">
        <v>44531</v>
      </c>
      <c r="Q2308" s="90">
        <v>44531</v>
      </c>
      <c r="R2308" s="89">
        <v>1398</v>
      </c>
      <c r="S2308" s="89">
        <v>3</v>
      </c>
      <c r="T2308" s="89" t="s">
        <v>19228</v>
      </c>
      <c r="U2308" s="89" t="s">
        <v>26437</v>
      </c>
      <c r="W2308" s="89" t="s">
        <v>23819</v>
      </c>
      <c r="X2308" s="89" t="s">
        <v>250</v>
      </c>
      <c r="Y2308" s="88" t="s">
        <v>23820</v>
      </c>
    </row>
    <row r="2309" spans="1:25" x14ac:dyDescent="0.3">
      <c r="A2309" s="84" t="str">
        <f t="shared" si="36"/>
        <v>aemerso</v>
      </c>
      <c r="B2309" s="88" t="s">
        <v>19556</v>
      </c>
      <c r="C2309" s="89" t="s">
        <v>19557</v>
      </c>
      <c r="D2309" s="89" t="s">
        <v>19558</v>
      </c>
      <c r="E2309" s="89" t="s">
        <v>5630</v>
      </c>
      <c r="F2309" s="88" t="s">
        <v>19171</v>
      </c>
      <c r="G2309" s="89" t="s">
        <v>19029</v>
      </c>
      <c r="H2309" s="89" t="s">
        <v>19172</v>
      </c>
      <c r="I2309" s="89" t="s">
        <v>19173</v>
      </c>
      <c r="J2309" s="88" t="s">
        <v>19189</v>
      </c>
      <c r="K2309" s="88" t="s">
        <v>19333</v>
      </c>
      <c r="L2309" s="88" t="s">
        <v>19334</v>
      </c>
      <c r="M2309" s="89" t="s">
        <v>9382</v>
      </c>
      <c r="N2309" s="89" t="s">
        <v>366</v>
      </c>
      <c r="O2309" s="90">
        <v>44539</v>
      </c>
      <c r="P2309" s="90">
        <v>44539</v>
      </c>
      <c r="Q2309" s="90">
        <v>44539</v>
      </c>
      <c r="R2309" s="89">
        <v>1390</v>
      </c>
      <c r="S2309" s="89">
        <v>3</v>
      </c>
      <c r="T2309" s="89" t="s">
        <v>19228</v>
      </c>
      <c r="U2309" s="89" t="s">
        <v>19559</v>
      </c>
      <c r="W2309" s="89" t="s">
        <v>3822</v>
      </c>
      <c r="X2309" s="89" t="s">
        <v>260</v>
      </c>
      <c r="Y2309" s="88" t="s">
        <v>19560</v>
      </c>
    </row>
    <row r="2310" spans="1:25" x14ac:dyDescent="0.3">
      <c r="A2310" s="84" t="str">
        <f t="shared" si="36"/>
        <v>htran</v>
      </c>
      <c r="B2310" s="88" t="s">
        <v>23807</v>
      </c>
      <c r="C2310" s="89" t="s">
        <v>23808</v>
      </c>
      <c r="D2310" s="89" t="s">
        <v>23809</v>
      </c>
      <c r="E2310" s="89" t="s">
        <v>5630</v>
      </c>
      <c r="F2310" s="88" t="s">
        <v>19236</v>
      </c>
      <c r="G2310" s="89" t="s">
        <v>19032</v>
      </c>
      <c r="H2310" s="89" t="s">
        <v>19227</v>
      </c>
      <c r="I2310" s="89" t="s">
        <v>19173</v>
      </c>
      <c r="J2310" s="88" t="s">
        <v>19189</v>
      </c>
      <c r="K2310" s="88" t="s">
        <v>19294</v>
      </c>
      <c r="L2310" s="88" t="s">
        <v>19295</v>
      </c>
      <c r="M2310" s="89" t="s">
        <v>19296</v>
      </c>
      <c r="N2310" s="89" t="s">
        <v>541</v>
      </c>
      <c r="O2310" s="90">
        <v>44622</v>
      </c>
      <c r="P2310" s="90">
        <v>44775</v>
      </c>
      <c r="Q2310" s="90">
        <v>44622</v>
      </c>
      <c r="R2310" s="89">
        <v>1307</v>
      </c>
      <c r="S2310" s="89">
        <v>3</v>
      </c>
      <c r="T2310" s="89" t="s">
        <v>19228</v>
      </c>
      <c r="U2310" s="89" t="s">
        <v>23810</v>
      </c>
      <c r="W2310" s="89" t="s">
        <v>5128</v>
      </c>
      <c r="X2310" s="89" t="s">
        <v>328</v>
      </c>
      <c r="Y2310" s="88" t="s">
        <v>17416</v>
      </c>
    </row>
    <row r="2311" spans="1:25" x14ac:dyDescent="0.3">
      <c r="A2311" s="84" t="str">
        <f t="shared" si="36"/>
        <v>jotoole</v>
      </c>
      <c r="B2311" s="88" t="s">
        <v>25223</v>
      </c>
      <c r="C2311" s="89" t="s">
        <v>25224</v>
      </c>
      <c r="D2311" s="89" t="s">
        <v>25225</v>
      </c>
      <c r="E2311" s="89" t="s">
        <v>19170</v>
      </c>
      <c r="F2311" s="88" t="s">
        <v>19236</v>
      </c>
      <c r="G2311" s="89" t="s">
        <v>19032</v>
      </c>
      <c r="H2311" s="89" t="s">
        <v>19227</v>
      </c>
      <c r="I2311" s="89" t="s">
        <v>19173</v>
      </c>
      <c r="J2311" s="88" t="s">
        <v>19189</v>
      </c>
      <c r="K2311" s="88" t="s">
        <v>19471</v>
      </c>
      <c r="L2311" s="88" t="s">
        <v>20722</v>
      </c>
      <c r="M2311" s="89" t="s">
        <v>20723</v>
      </c>
      <c r="N2311" s="89" t="s">
        <v>719</v>
      </c>
      <c r="O2311" s="90">
        <v>44748</v>
      </c>
      <c r="P2311" s="90">
        <v>44748</v>
      </c>
      <c r="Q2311" s="90">
        <v>44748</v>
      </c>
      <c r="R2311" s="89">
        <v>1181</v>
      </c>
      <c r="S2311" s="89">
        <v>3</v>
      </c>
      <c r="T2311" s="89" t="s">
        <v>19228</v>
      </c>
      <c r="U2311" s="89" t="s">
        <v>25226</v>
      </c>
      <c r="W2311" s="89" t="s">
        <v>18252</v>
      </c>
      <c r="X2311" s="89" t="s">
        <v>719</v>
      </c>
      <c r="Y2311" s="88" t="s">
        <v>18253</v>
      </c>
    </row>
    <row r="2312" spans="1:25" x14ac:dyDescent="0.3">
      <c r="A2312" s="84" t="str">
        <f t="shared" si="36"/>
        <v>nsingh1</v>
      </c>
      <c r="B2312" s="88" t="s">
        <v>27578</v>
      </c>
      <c r="C2312" s="89" t="s">
        <v>27579</v>
      </c>
      <c r="D2312" s="89" t="s">
        <v>27580</v>
      </c>
      <c r="E2312" s="89" t="s">
        <v>5630</v>
      </c>
      <c r="F2312" s="88" t="s">
        <v>19171</v>
      </c>
      <c r="G2312" s="89" t="s">
        <v>19029</v>
      </c>
      <c r="H2312" s="89" t="s">
        <v>19172</v>
      </c>
      <c r="I2312" s="89" t="s">
        <v>19173</v>
      </c>
      <c r="J2312" s="88" t="s">
        <v>19174</v>
      </c>
      <c r="K2312" s="88" t="s">
        <v>19360</v>
      </c>
      <c r="L2312" s="88" t="s">
        <v>19361</v>
      </c>
      <c r="M2312" s="89" t="s">
        <v>19362</v>
      </c>
      <c r="N2312" s="89" t="s">
        <v>1463</v>
      </c>
      <c r="O2312" s="90">
        <v>44644</v>
      </c>
      <c r="P2312" s="90">
        <v>44644</v>
      </c>
      <c r="Q2312" s="90">
        <v>44644</v>
      </c>
      <c r="R2312" s="89">
        <v>1285</v>
      </c>
      <c r="S2312" s="89">
        <v>3</v>
      </c>
      <c r="T2312" s="89" t="s">
        <v>19228</v>
      </c>
      <c r="U2312" s="89" t="s">
        <v>27581</v>
      </c>
      <c r="W2312" s="89" t="s">
        <v>6559</v>
      </c>
      <c r="X2312" s="89" t="s">
        <v>1472</v>
      </c>
      <c r="Y2312" s="88" t="s">
        <v>6560</v>
      </c>
    </row>
    <row r="2313" spans="1:25" x14ac:dyDescent="0.3">
      <c r="A2313" s="84" t="str">
        <f t="shared" si="36"/>
        <v>egrullo</v>
      </c>
      <c r="B2313" s="88" t="s">
        <v>22776</v>
      </c>
      <c r="C2313" s="89" t="s">
        <v>22777</v>
      </c>
      <c r="D2313" s="89" t="s">
        <v>22778</v>
      </c>
      <c r="E2313" s="89" t="s">
        <v>5630</v>
      </c>
      <c r="F2313" s="88" t="s">
        <v>19181</v>
      </c>
      <c r="G2313" s="89" t="s">
        <v>19030</v>
      </c>
      <c r="H2313" s="89" t="s">
        <v>19172</v>
      </c>
      <c r="I2313" s="89" t="s">
        <v>19173</v>
      </c>
      <c r="J2313" s="88" t="s">
        <v>19189</v>
      </c>
      <c r="K2313" s="88" t="s">
        <v>19345</v>
      </c>
      <c r="L2313" s="88" t="s">
        <v>21190</v>
      </c>
      <c r="M2313" s="89" t="s">
        <v>9044</v>
      </c>
      <c r="N2313" s="89" t="s">
        <v>693</v>
      </c>
      <c r="O2313" s="90">
        <v>44658</v>
      </c>
      <c r="P2313" s="90">
        <v>44658</v>
      </c>
      <c r="Q2313" s="90">
        <v>44658</v>
      </c>
      <c r="R2313" s="89">
        <v>1271</v>
      </c>
      <c r="S2313" s="89">
        <v>3</v>
      </c>
      <c r="T2313" s="89" t="s">
        <v>19228</v>
      </c>
      <c r="U2313" s="89" t="s">
        <v>22779</v>
      </c>
      <c r="W2313" s="89" t="s">
        <v>4388</v>
      </c>
      <c r="X2313" s="89" t="s">
        <v>693</v>
      </c>
      <c r="Y2313" s="88" t="s">
        <v>11054</v>
      </c>
    </row>
    <row r="2314" spans="1:25" x14ac:dyDescent="0.3">
      <c r="A2314" s="84" t="str">
        <f t="shared" si="36"/>
        <v>devans0</v>
      </c>
      <c r="B2314" s="88" t="s">
        <v>21887</v>
      </c>
      <c r="C2314" s="89" t="s">
        <v>21888</v>
      </c>
      <c r="D2314" s="89" t="s">
        <v>21889</v>
      </c>
      <c r="E2314" s="89" t="s">
        <v>19170</v>
      </c>
      <c r="F2314" s="88" t="s">
        <v>19236</v>
      </c>
      <c r="G2314" s="89" t="s">
        <v>19032</v>
      </c>
      <c r="H2314" s="89" t="s">
        <v>19227</v>
      </c>
      <c r="I2314" s="89" t="s">
        <v>19173</v>
      </c>
      <c r="J2314" s="88" t="s">
        <v>19174</v>
      </c>
      <c r="K2314" s="88" t="s">
        <v>19301</v>
      </c>
      <c r="L2314" s="88" t="s">
        <v>19301</v>
      </c>
      <c r="M2314" s="89" t="s">
        <v>19819</v>
      </c>
      <c r="N2314" s="89" t="s">
        <v>760</v>
      </c>
      <c r="O2314" s="90">
        <v>44669</v>
      </c>
      <c r="P2314" s="90">
        <v>44669</v>
      </c>
      <c r="Q2314" s="90">
        <v>44669</v>
      </c>
      <c r="R2314" s="89">
        <v>1260</v>
      </c>
      <c r="S2314" s="89">
        <v>3</v>
      </c>
      <c r="T2314" s="89" t="s">
        <v>19228</v>
      </c>
      <c r="U2314" s="89" t="s">
        <v>21890</v>
      </c>
      <c r="W2314" s="89" t="s">
        <v>21891</v>
      </c>
      <c r="X2314" s="89" t="s">
        <v>760</v>
      </c>
      <c r="Y2314" s="88" t="s">
        <v>21892</v>
      </c>
    </row>
    <row r="2315" spans="1:25" x14ac:dyDescent="0.3">
      <c r="A2315" s="84" t="str">
        <f t="shared" si="36"/>
        <v>jquinon</v>
      </c>
      <c r="B2315" s="88" t="s">
        <v>25326</v>
      </c>
      <c r="C2315" s="89" t="s">
        <v>25327</v>
      </c>
      <c r="D2315" s="89" t="s">
        <v>25328</v>
      </c>
      <c r="E2315" s="89" t="s">
        <v>5630</v>
      </c>
      <c r="F2315" s="88" t="s">
        <v>19215</v>
      </c>
      <c r="G2315" s="89" t="s">
        <v>19033</v>
      </c>
      <c r="H2315" s="89" t="s">
        <v>19172</v>
      </c>
      <c r="I2315" s="89" t="s">
        <v>19173</v>
      </c>
      <c r="J2315" s="88" t="s">
        <v>19189</v>
      </c>
      <c r="K2315" s="88" t="s">
        <v>19345</v>
      </c>
      <c r="L2315" s="88" t="s">
        <v>19346</v>
      </c>
      <c r="M2315" s="89" t="s">
        <v>19347</v>
      </c>
      <c r="N2315" s="89" t="s">
        <v>382</v>
      </c>
      <c r="O2315" s="90">
        <v>44700</v>
      </c>
      <c r="P2315" s="90">
        <v>45291</v>
      </c>
      <c r="Q2315" s="90">
        <v>45291</v>
      </c>
      <c r="R2315" s="89">
        <v>638</v>
      </c>
      <c r="S2315" s="89">
        <v>1</v>
      </c>
      <c r="T2315" s="89" t="s">
        <v>19209</v>
      </c>
      <c r="U2315" s="89" t="s">
        <v>25329</v>
      </c>
      <c r="W2315" s="89" t="s">
        <v>4380</v>
      </c>
      <c r="X2315" s="89" t="s">
        <v>382</v>
      </c>
      <c r="Y2315" s="88" t="s">
        <v>15141</v>
      </c>
    </row>
    <row r="2316" spans="1:25" x14ac:dyDescent="0.3">
      <c r="A2316" s="84" t="str">
        <f t="shared" si="36"/>
        <v>trai0</v>
      </c>
      <c r="B2316" s="88" t="s">
        <v>29793</v>
      </c>
      <c r="C2316" s="89" t="s">
        <v>29794</v>
      </c>
      <c r="D2316" s="89" t="s">
        <v>29795</v>
      </c>
      <c r="E2316" s="89" t="s">
        <v>5630</v>
      </c>
      <c r="F2316" s="88" t="s">
        <v>19181</v>
      </c>
      <c r="G2316" s="89" t="s">
        <v>19030</v>
      </c>
      <c r="H2316" s="89" t="s">
        <v>19172</v>
      </c>
      <c r="I2316" s="89" t="s">
        <v>19173</v>
      </c>
      <c r="J2316" s="88" t="s">
        <v>19189</v>
      </c>
      <c r="K2316" s="88" t="s">
        <v>19345</v>
      </c>
      <c r="L2316" s="88" t="s">
        <v>19346</v>
      </c>
      <c r="M2316" s="89" t="s">
        <v>19347</v>
      </c>
      <c r="N2316" s="89" t="s">
        <v>382</v>
      </c>
      <c r="O2316" s="90">
        <v>44700</v>
      </c>
      <c r="P2316" s="90">
        <v>44700</v>
      </c>
      <c r="Q2316" s="90">
        <v>44700</v>
      </c>
      <c r="R2316" s="89">
        <v>1229</v>
      </c>
      <c r="S2316" s="89">
        <v>3</v>
      </c>
      <c r="T2316" s="89" t="s">
        <v>19228</v>
      </c>
      <c r="U2316" s="89" t="s">
        <v>29796</v>
      </c>
      <c r="W2316" s="89" t="s">
        <v>1394</v>
      </c>
      <c r="X2316" s="89" t="s">
        <v>382</v>
      </c>
      <c r="Y2316" s="88" t="s">
        <v>29797</v>
      </c>
    </row>
    <row r="2317" spans="1:25" x14ac:dyDescent="0.3">
      <c r="A2317" s="84" t="str">
        <f t="shared" si="36"/>
        <v>ccoulte</v>
      </c>
      <c r="B2317" s="88" t="s">
        <v>21001</v>
      </c>
      <c r="C2317" s="89" t="s">
        <v>21002</v>
      </c>
      <c r="D2317" s="89" t="s">
        <v>21003</v>
      </c>
      <c r="E2317" s="89" t="s">
        <v>19170</v>
      </c>
      <c r="F2317" s="88" t="s">
        <v>19215</v>
      </c>
      <c r="G2317" s="89" t="s">
        <v>19033</v>
      </c>
      <c r="H2317" s="89" t="s">
        <v>19172</v>
      </c>
      <c r="I2317" s="89" t="s">
        <v>19173</v>
      </c>
      <c r="J2317" s="88" t="s">
        <v>19174</v>
      </c>
      <c r="K2317" s="88" t="s">
        <v>19258</v>
      </c>
      <c r="L2317" s="88" t="s">
        <v>19259</v>
      </c>
      <c r="M2317" s="89" t="s">
        <v>19260</v>
      </c>
      <c r="N2317" s="89" t="s">
        <v>279</v>
      </c>
      <c r="O2317" s="90">
        <v>44707</v>
      </c>
      <c r="P2317" s="90">
        <v>44707</v>
      </c>
      <c r="Q2317" s="90">
        <v>44707</v>
      </c>
      <c r="R2317" s="89">
        <v>1222</v>
      </c>
      <c r="S2317" s="89">
        <v>3</v>
      </c>
      <c r="T2317" s="89" t="s">
        <v>19228</v>
      </c>
      <c r="U2317" s="89" t="s">
        <v>21004</v>
      </c>
      <c r="W2317" s="89" t="s">
        <v>21005</v>
      </c>
      <c r="X2317" s="89" t="s">
        <v>279</v>
      </c>
      <c r="Y2317" s="88" t="s">
        <v>21006</v>
      </c>
    </row>
    <row r="2318" spans="1:25" x14ac:dyDescent="0.3">
      <c r="A2318" s="84" t="str">
        <f t="shared" si="36"/>
        <v>sgallim</v>
      </c>
      <c r="B2318" s="88" t="s">
        <v>29027</v>
      </c>
      <c r="C2318" s="89" t="s">
        <v>29028</v>
      </c>
      <c r="D2318" s="89" t="s">
        <v>29029</v>
      </c>
      <c r="E2318" s="89" t="s">
        <v>19170</v>
      </c>
      <c r="F2318" s="88" t="s">
        <v>19171</v>
      </c>
      <c r="G2318" s="89" t="s">
        <v>19029</v>
      </c>
      <c r="H2318" s="89" t="s">
        <v>19172</v>
      </c>
      <c r="I2318" s="89" t="s">
        <v>19173</v>
      </c>
      <c r="J2318" s="88" t="s">
        <v>19189</v>
      </c>
      <c r="K2318" s="88" t="s">
        <v>19333</v>
      </c>
      <c r="L2318" s="88" t="s">
        <v>19467</v>
      </c>
      <c r="M2318" s="89" t="s">
        <v>9084</v>
      </c>
      <c r="N2318" s="89" t="s">
        <v>260</v>
      </c>
      <c r="O2318" s="90">
        <v>44721</v>
      </c>
      <c r="P2318" s="90">
        <v>44721</v>
      </c>
      <c r="Q2318" s="90">
        <v>44721</v>
      </c>
      <c r="R2318" s="89">
        <v>1208</v>
      </c>
      <c r="S2318" s="89">
        <v>3</v>
      </c>
      <c r="T2318" s="89" t="s">
        <v>19228</v>
      </c>
      <c r="U2318" s="89" t="s">
        <v>29030</v>
      </c>
      <c r="W2318" s="89" t="s">
        <v>29031</v>
      </c>
      <c r="X2318" s="89" t="s">
        <v>260</v>
      </c>
      <c r="Y2318" s="88" t="s">
        <v>29032</v>
      </c>
    </row>
    <row r="2319" spans="1:25" x14ac:dyDescent="0.3">
      <c r="A2319" s="84" t="str">
        <f t="shared" si="36"/>
        <v>jnunez</v>
      </c>
      <c r="B2319" s="88" t="s">
        <v>25207</v>
      </c>
      <c r="C2319" s="89" t="s">
        <v>25208</v>
      </c>
      <c r="D2319" s="89" t="s">
        <v>25209</v>
      </c>
      <c r="E2319" s="89" t="s">
        <v>5630</v>
      </c>
      <c r="F2319" s="88" t="s">
        <v>19181</v>
      </c>
      <c r="G2319" s="89" t="s">
        <v>19030</v>
      </c>
      <c r="H2319" s="89" t="s">
        <v>19172</v>
      </c>
      <c r="I2319" s="89" t="s">
        <v>19173</v>
      </c>
      <c r="J2319" s="88" t="s">
        <v>19174</v>
      </c>
      <c r="K2319" s="88" t="s">
        <v>19207</v>
      </c>
      <c r="L2319" s="88" t="s">
        <v>19208</v>
      </c>
      <c r="M2319" s="89" t="s">
        <v>10249</v>
      </c>
      <c r="N2319" s="89" t="s">
        <v>219</v>
      </c>
      <c r="O2319" s="90">
        <v>44763</v>
      </c>
      <c r="P2319" s="90">
        <v>44763</v>
      </c>
      <c r="Q2319" s="90">
        <v>44763</v>
      </c>
      <c r="R2319" s="89">
        <v>1166</v>
      </c>
      <c r="S2319" s="89">
        <v>3</v>
      </c>
      <c r="T2319" s="89" t="s">
        <v>19228</v>
      </c>
      <c r="U2319" s="89" t="s">
        <v>25210</v>
      </c>
      <c r="W2319" s="89" t="s">
        <v>4814</v>
      </c>
      <c r="X2319" s="89" t="s">
        <v>219</v>
      </c>
      <c r="Y2319" s="88" t="s">
        <v>17950</v>
      </c>
    </row>
    <row r="2320" spans="1:25" x14ac:dyDescent="0.3">
      <c r="A2320" s="84" t="str">
        <f t="shared" si="36"/>
        <v>aobermu</v>
      </c>
      <c r="B2320" s="88" t="s">
        <v>19982</v>
      </c>
      <c r="C2320" s="89" t="s">
        <v>19983</v>
      </c>
      <c r="D2320" s="89" t="s">
        <v>19984</v>
      </c>
      <c r="E2320" s="89" t="s">
        <v>19170</v>
      </c>
      <c r="F2320" s="88" t="s">
        <v>19171</v>
      </c>
      <c r="G2320" s="89" t="s">
        <v>19029</v>
      </c>
      <c r="H2320" s="89" t="s">
        <v>19172</v>
      </c>
      <c r="I2320" s="89" t="s">
        <v>19173</v>
      </c>
      <c r="J2320" s="88" t="s">
        <v>19189</v>
      </c>
      <c r="K2320" s="88" t="s">
        <v>19190</v>
      </c>
      <c r="L2320" s="88" t="s">
        <v>19252</v>
      </c>
      <c r="M2320" s="89" t="s">
        <v>10322</v>
      </c>
      <c r="N2320" s="89" t="s">
        <v>297</v>
      </c>
      <c r="O2320" s="90">
        <v>44791</v>
      </c>
      <c r="P2320" s="90">
        <v>44791</v>
      </c>
      <c r="Q2320" s="90">
        <v>44791</v>
      </c>
      <c r="R2320" s="89">
        <v>1138</v>
      </c>
      <c r="S2320" s="89">
        <v>3</v>
      </c>
      <c r="T2320" s="89" t="s">
        <v>19228</v>
      </c>
      <c r="U2320" s="89" t="s">
        <v>19985</v>
      </c>
      <c r="W2320" s="89" t="s">
        <v>18461</v>
      </c>
      <c r="X2320" s="89" t="s">
        <v>297</v>
      </c>
      <c r="Y2320" s="88" t="s">
        <v>18462</v>
      </c>
    </row>
    <row r="2321" spans="1:25" x14ac:dyDescent="0.3">
      <c r="A2321" s="84" t="str">
        <f t="shared" si="36"/>
        <v>moliva0</v>
      </c>
      <c r="B2321" s="88" t="s">
        <v>27043</v>
      </c>
      <c r="C2321" s="89" t="s">
        <v>27044</v>
      </c>
      <c r="D2321" s="89" t="s">
        <v>27045</v>
      </c>
      <c r="E2321" s="89" t="s">
        <v>19170</v>
      </c>
      <c r="F2321" s="88" t="s">
        <v>19236</v>
      </c>
      <c r="G2321" s="89" t="s">
        <v>19032</v>
      </c>
      <c r="H2321" s="89" t="s">
        <v>19227</v>
      </c>
      <c r="I2321" s="89" t="s">
        <v>19173</v>
      </c>
      <c r="J2321" s="88" t="s">
        <v>19189</v>
      </c>
      <c r="K2321" s="88" t="s">
        <v>19190</v>
      </c>
      <c r="L2321" s="88" t="s">
        <v>19252</v>
      </c>
      <c r="M2321" s="89" t="s">
        <v>10322</v>
      </c>
      <c r="N2321" s="89" t="s">
        <v>297</v>
      </c>
      <c r="O2321" s="90">
        <v>44805</v>
      </c>
      <c r="P2321" s="90">
        <v>44805</v>
      </c>
      <c r="Q2321" s="90">
        <v>44805</v>
      </c>
      <c r="R2321" s="89">
        <v>1124</v>
      </c>
      <c r="S2321" s="89">
        <v>3</v>
      </c>
      <c r="T2321" s="89" t="s">
        <v>19228</v>
      </c>
      <c r="U2321" s="89" t="s">
        <v>27046</v>
      </c>
      <c r="W2321" s="89" t="s">
        <v>24218</v>
      </c>
      <c r="X2321" s="89" t="s">
        <v>297</v>
      </c>
      <c r="Y2321" s="88" t="s">
        <v>27047</v>
      </c>
    </row>
    <row r="2322" spans="1:25" x14ac:dyDescent="0.3">
      <c r="A2322" s="84" t="str">
        <f t="shared" si="36"/>
        <v>eleon</v>
      </c>
      <c r="B2322" s="88" t="s">
        <v>22843</v>
      </c>
      <c r="C2322" s="89" t="s">
        <v>22844</v>
      </c>
      <c r="D2322" s="89" t="s">
        <v>22845</v>
      </c>
      <c r="E2322" s="89" t="s">
        <v>5630</v>
      </c>
      <c r="F2322" s="88" t="s">
        <v>19215</v>
      </c>
      <c r="G2322" s="89" t="s">
        <v>19033</v>
      </c>
      <c r="H2322" s="89" t="s">
        <v>19172</v>
      </c>
      <c r="I2322" s="89" t="s">
        <v>19173</v>
      </c>
      <c r="J2322" s="88" t="s">
        <v>19174</v>
      </c>
      <c r="K2322" s="88" t="s">
        <v>19258</v>
      </c>
      <c r="L2322" s="88" t="s">
        <v>19259</v>
      </c>
      <c r="M2322" s="89" t="s">
        <v>19260</v>
      </c>
      <c r="N2322" s="89" t="s">
        <v>279</v>
      </c>
      <c r="O2322" s="90">
        <v>44826</v>
      </c>
      <c r="P2322" s="90">
        <v>44826</v>
      </c>
      <c r="Q2322" s="90">
        <v>44826</v>
      </c>
      <c r="R2322" s="89">
        <v>1103</v>
      </c>
      <c r="S2322" s="89">
        <v>3</v>
      </c>
      <c r="T2322" s="89" t="s">
        <v>19228</v>
      </c>
      <c r="U2322" s="89" t="s">
        <v>8838</v>
      </c>
      <c r="W2322" s="89" t="s">
        <v>1757</v>
      </c>
      <c r="X2322" s="89" t="s">
        <v>279</v>
      </c>
      <c r="Y2322" s="88" t="s">
        <v>8840</v>
      </c>
    </row>
    <row r="2323" spans="1:25" x14ac:dyDescent="0.3">
      <c r="A2323" s="84" t="str">
        <f t="shared" si="36"/>
        <v>bwainwr</v>
      </c>
      <c r="B2323" s="88" t="s">
        <v>20871</v>
      </c>
      <c r="C2323" s="89" t="s">
        <v>20872</v>
      </c>
      <c r="D2323" s="89" t="s">
        <v>20873</v>
      </c>
      <c r="E2323" s="89" t="s">
        <v>5630</v>
      </c>
      <c r="F2323" s="88" t="s">
        <v>19171</v>
      </c>
      <c r="G2323" s="89" t="s">
        <v>19029</v>
      </c>
      <c r="H2323" s="89" t="s">
        <v>19172</v>
      </c>
      <c r="I2323" s="89" t="s">
        <v>19173</v>
      </c>
      <c r="J2323" s="88" t="s">
        <v>19174</v>
      </c>
      <c r="K2323" s="88" t="s">
        <v>19309</v>
      </c>
      <c r="L2323" s="88" t="s">
        <v>19513</v>
      </c>
      <c r="M2323" s="89" t="s">
        <v>6528</v>
      </c>
      <c r="N2323" s="89" t="s">
        <v>219</v>
      </c>
      <c r="O2323" s="90">
        <v>44840</v>
      </c>
      <c r="P2323" s="90">
        <v>44840</v>
      </c>
      <c r="Q2323" s="90">
        <v>44840</v>
      </c>
      <c r="R2323" s="89">
        <v>1089</v>
      </c>
      <c r="S2323" s="89">
        <v>2</v>
      </c>
      <c r="T2323" s="89" t="s">
        <v>19209</v>
      </c>
      <c r="U2323" s="89" t="s">
        <v>10121</v>
      </c>
      <c r="W2323" s="89" t="s">
        <v>559</v>
      </c>
      <c r="X2323" s="89" t="s">
        <v>219</v>
      </c>
      <c r="Y2323" s="88" t="s">
        <v>10122</v>
      </c>
    </row>
    <row r="2324" spans="1:25" x14ac:dyDescent="0.3">
      <c r="A2324" s="84" t="str">
        <f t="shared" si="36"/>
        <v>hgofort</v>
      </c>
      <c r="B2324" s="88" t="s">
        <v>23651</v>
      </c>
      <c r="C2324" s="89" t="s">
        <v>23652</v>
      </c>
      <c r="D2324" s="89" t="s">
        <v>23653</v>
      </c>
      <c r="E2324" s="89" t="s">
        <v>5630</v>
      </c>
      <c r="F2324" s="88" t="s">
        <v>19171</v>
      </c>
      <c r="G2324" s="89" t="s">
        <v>19029</v>
      </c>
      <c r="H2324" s="89" t="s">
        <v>19172</v>
      </c>
      <c r="I2324" s="89" t="s">
        <v>19173</v>
      </c>
      <c r="J2324" s="88" t="s">
        <v>19174</v>
      </c>
      <c r="K2324" s="88" t="s">
        <v>19522</v>
      </c>
      <c r="L2324" s="88" t="s">
        <v>19523</v>
      </c>
      <c r="M2324" s="89" t="s">
        <v>7156</v>
      </c>
      <c r="N2324" s="89" t="s">
        <v>773</v>
      </c>
      <c r="O2324" s="90">
        <v>44861</v>
      </c>
      <c r="P2324" s="90">
        <v>44861</v>
      </c>
      <c r="Q2324" s="90">
        <v>44861</v>
      </c>
      <c r="R2324" s="89">
        <v>1068</v>
      </c>
      <c r="S2324" s="89">
        <v>2</v>
      </c>
      <c r="T2324" s="89" t="s">
        <v>19209</v>
      </c>
      <c r="U2324" s="89" t="s">
        <v>23654</v>
      </c>
      <c r="W2324" s="89" t="s">
        <v>23655</v>
      </c>
      <c r="X2324" s="89" t="s">
        <v>773</v>
      </c>
      <c r="Y2324" s="88" t="s">
        <v>16813</v>
      </c>
    </row>
    <row r="2325" spans="1:25" x14ac:dyDescent="0.3">
      <c r="A2325" s="84" t="str">
        <f t="shared" si="36"/>
        <v>rbanks</v>
      </c>
      <c r="B2325" s="88" t="s">
        <v>28059</v>
      </c>
      <c r="C2325" s="89" t="s">
        <v>28060</v>
      </c>
      <c r="D2325" s="89" t="s">
        <v>28061</v>
      </c>
      <c r="E2325" s="89" t="s">
        <v>5630</v>
      </c>
      <c r="F2325" s="88" t="s">
        <v>19171</v>
      </c>
      <c r="G2325" s="89" t="s">
        <v>19029</v>
      </c>
      <c r="H2325" s="89" t="s">
        <v>19172</v>
      </c>
      <c r="I2325" s="89" t="s">
        <v>19173</v>
      </c>
      <c r="J2325" s="88" t="s">
        <v>19174</v>
      </c>
      <c r="K2325" s="88" t="s">
        <v>19802</v>
      </c>
      <c r="L2325" s="88" t="s">
        <v>19803</v>
      </c>
      <c r="M2325" s="89" t="s">
        <v>19804</v>
      </c>
      <c r="N2325" s="89" t="s">
        <v>549</v>
      </c>
      <c r="O2325" s="90">
        <v>44875</v>
      </c>
      <c r="P2325" s="90">
        <v>44875</v>
      </c>
      <c r="Q2325" s="90">
        <v>44875</v>
      </c>
      <c r="R2325" s="89">
        <v>1054</v>
      </c>
      <c r="S2325" s="89">
        <v>2</v>
      </c>
      <c r="T2325" s="89" t="s">
        <v>19209</v>
      </c>
      <c r="U2325" s="89" t="s">
        <v>28062</v>
      </c>
      <c r="W2325" s="89" t="s">
        <v>5252</v>
      </c>
      <c r="X2325" s="89" t="s">
        <v>549</v>
      </c>
      <c r="Y2325" s="88" t="s">
        <v>14026</v>
      </c>
    </row>
    <row r="2326" spans="1:25" x14ac:dyDescent="0.3">
      <c r="A2326" s="84" t="str">
        <f t="shared" si="36"/>
        <v>dhandsb</v>
      </c>
      <c r="B2326" s="88" t="s">
        <v>21973</v>
      </c>
      <c r="C2326" s="89" t="s">
        <v>21974</v>
      </c>
      <c r="D2326" s="89" t="s">
        <v>21975</v>
      </c>
      <c r="E2326" s="89" t="s">
        <v>5630</v>
      </c>
      <c r="F2326" s="88" t="s">
        <v>19171</v>
      </c>
      <c r="G2326" s="89" t="s">
        <v>19029</v>
      </c>
      <c r="H2326" s="89" t="s">
        <v>19172</v>
      </c>
      <c r="I2326" s="89" t="s">
        <v>19173</v>
      </c>
      <c r="J2326" s="88" t="s">
        <v>19174</v>
      </c>
      <c r="K2326" s="88" t="s">
        <v>19245</v>
      </c>
      <c r="L2326" s="88" t="s">
        <v>20002</v>
      </c>
      <c r="M2326" s="89" t="s">
        <v>19319</v>
      </c>
      <c r="N2326" s="89" t="s">
        <v>1675</v>
      </c>
      <c r="O2326" s="90">
        <v>44910</v>
      </c>
      <c r="P2326" s="90">
        <v>45634</v>
      </c>
      <c r="Q2326" s="90">
        <v>45634</v>
      </c>
      <c r="R2326" s="89">
        <v>295</v>
      </c>
      <c r="S2326" s="89">
        <v>0</v>
      </c>
      <c r="T2326" s="89" t="s">
        <v>19176</v>
      </c>
      <c r="U2326" s="89" t="s">
        <v>21976</v>
      </c>
      <c r="W2326" s="89" t="s">
        <v>21977</v>
      </c>
      <c r="X2326" s="89" t="s">
        <v>1675</v>
      </c>
      <c r="Y2326" s="88" t="s">
        <v>8939</v>
      </c>
    </row>
    <row r="2327" spans="1:25" x14ac:dyDescent="0.3">
      <c r="A2327" s="84" t="str">
        <f t="shared" si="36"/>
        <v>broot</v>
      </c>
      <c r="B2327" s="88" t="s">
        <v>20785</v>
      </c>
      <c r="C2327" s="89" t="s">
        <v>20786</v>
      </c>
      <c r="D2327" s="89" t="s">
        <v>20787</v>
      </c>
      <c r="E2327" s="89" t="s">
        <v>19170</v>
      </c>
      <c r="F2327" s="88" t="s">
        <v>19480</v>
      </c>
      <c r="G2327" s="89" t="s">
        <v>19040</v>
      </c>
      <c r="H2327" s="89" t="s">
        <v>19172</v>
      </c>
      <c r="I2327" s="89" t="s">
        <v>19173</v>
      </c>
      <c r="J2327" s="88" t="s">
        <v>19189</v>
      </c>
      <c r="K2327" s="88" t="s">
        <v>19333</v>
      </c>
      <c r="L2327" s="88" t="s">
        <v>19334</v>
      </c>
      <c r="M2327" s="89" t="s">
        <v>9382</v>
      </c>
      <c r="N2327" s="89" t="s">
        <v>366</v>
      </c>
      <c r="O2327" s="90">
        <v>44931</v>
      </c>
      <c r="P2327" s="90">
        <v>44931</v>
      </c>
      <c r="Q2327" s="90">
        <v>44931</v>
      </c>
      <c r="R2327" s="89">
        <v>998</v>
      </c>
      <c r="S2327" s="89">
        <v>2</v>
      </c>
      <c r="T2327" s="89" t="s">
        <v>19209</v>
      </c>
      <c r="U2327" s="89" t="s">
        <v>20788</v>
      </c>
      <c r="W2327" s="89" t="s">
        <v>20789</v>
      </c>
      <c r="X2327" s="89" t="s">
        <v>366</v>
      </c>
      <c r="Y2327" s="88" t="s">
        <v>20790</v>
      </c>
    </row>
    <row r="2328" spans="1:25" x14ac:dyDescent="0.3">
      <c r="A2328" s="84" t="str">
        <f t="shared" si="36"/>
        <v>jbeltr0</v>
      </c>
      <c r="B2328" s="88" t="s">
        <v>24088</v>
      </c>
      <c r="C2328" s="89" t="s">
        <v>24089</v>
      </c>
      <c r="D2328" s="89" t="s">
        <v>24090</v>
      </c>
      <c r="E2328" s="89" t="s">
        <v>19170</v>
      </c>
      <c r="F2328" s="88" t="s">
        <v>19181</v>
      </c>
      <c r="G2328" s="89" t="s">
        <v>19030</v>
      </c>
      <c r="H2328" s="89" t="s">
        <v>19172</v>
      </c>
      <c r="I2328" s="89" t="s">
        <v>19173</v>
      </c>
      <c r="J2328" s="88" t="s">
        <v>19189</v>
      </c>
      <c r="K2328" s="88" t="s">
        <v>19345</v>
      </c>
      <c r="L2328" s="88" t="s">
        <v>19346</v>
      </c>
      <c r="M2328" s="89" t="s">
        <v>19347</v>
      </c>
      <c r="N2328" s="89" t="s">
        <v>382</v>
      </c>
      <c r="O2328" s="90">
        <v>44931</v>
      </c>
      <c r="P2328" s="90">
        <v>44931</v>
      </c>
      <c r="Q2328" s="90">
        <v>44931</v>
      </c>
      <c r="R2328" s="89">
        <v>998</v>
      </c>
      <c r="S2328" s="89">
        <v>2</v>
      </c>
      <c r="T2328" s="89" t="s">
        <v>19209</v>
      </c>
      <c r="U2328" s="89" t="s">
        <v>24091</v>
      </c>
      <c r="W2328" s="89" t="s">
        <v>5142</v>
      </c>
      <c r="X2328" s="89" t="s">
        <v>382</v>
      </c>
      <c r="Y2328" s="88" t="s">
        <v>24092</v>
      </c>
    </row>
    <row r="2329" spans="1:25" x14ac:dyDescent="0.3">
      <c r="A2329" s="84" t="str">
        <f t="shared" si="36"/>
        <v>jhatch0</v>
      </c>
      <c r="B2329" s="88" t="s">
        <v>24678</v>
      </c>
      <c r="C2329" s="89" t="s">
        <v>24679</v>
      </c>
      <c r="D2329" s="89" t="s">
        <v>24680</v>
      </c>
      <c r="E2329" s="89" t="s">
        <v>19170</v>
      </c>
      <c r="F2329" s="88" t="s">
        <v>19181</v>
      </c>
      <c r="G2329" s="89" t="s">
        <v>19030</v>
      </c>
      <c r="H2329" s="89" t="s">
        <v>19172</v>
      </c>
      <c r="I2329" s="89" t="s">
        <v>19173</v>
      </c>
      <c r="J2329" s="88" t="s">
        <v>19174</v>
      </c>
      <c r="K2329" s="88" t="s">
        <v>20070</v>
      </c>
      <c r="L2329" s="88" t="s">
        <v>20694</v>
      </c>
      <c r="M2329" s="89" t="s">
        <v>20072</v>
      </c>
      <c r="N2329" s="89" t="s">
        <v>955</v>
      </c>
      <c r="O2329" s="90">
        <v>44945</v>
      </c>
      <c r="P2329" s="90">
        <v>44945</v>
      </c>
      <c r="Q2329" s="90">
        <v>44945</v>
      </c>
      <c r="R2329" s="89">
        <v>984</v>
      </c>
      <c r="S2329" s="89">
        <v>2</v>
      </c>
      <c r="T2329" s="89" t="s">
        <v>19209</v>
      </c>
      <c r="U2329" s="89" t="s">
        <v>24681</v>
      </c>
      <c r="W2329" s="89" t="s">
        <v>24682</v>
      </c>
      <c r="X2329" s="89" t="s">
        <v>453</v>
      </c>
      <c r="Y2329" s="88" t="s">
        <v>24683</v>
      </c>
    </row>
    <row r="2330" spans="1:25" x14ac:dyDescent="0.3">
      <c r="A2330" s="84" t="str">
        <f t="shared" si="36"/>
        <v>mammons</v>
      </c>
      <c r="B2330" s="88" t="s">
        <v>26412</v>
      </c>
      <c r="C2330" s="89" t="s">
        <v>26413</v>
      </c>
      <c r="D2330" s="89" t="s">
        <v>26414</v>
      </c>
      <c r="E2330" s="89" t="s">
        <v>19170</v>
      </c>
      <c r="F2330" s="88" t="s">
        <v>19171</v>
      </c>
      <c r="G2330" s="89" t="s">
        <v>19029</v>
      </c>
      <c r="H2330" s="89" t="s">
        <v>19172</v>
      </c>
      <c r="I2330" s="89" t="s">
        <v>19173</v>
      </c>
      <c r="J2330" s="88" t="s">
        <v>19174</v>
      </c>
      <c r="K2330" s="88" t="s">
        <v>19207</v>
      </c>
      <c r="L2330" s="88" t="s">
        <v>19208</v>
      </c>
      <c r="M2330" s="89" t="s">
        <v>10249</v>
      </c>
      <c r="N2330" s="89" t="s">
        <v>219</v>
      </c>
      <c r="O2330" s="90">
        <v>44938</v>
      </c>
      <c r="P2330" s="90">
        <v>44938</v>
      </c>
      <c r="Q2330" s="90">
        <v>44938</v>
      </c>
      <c r="R2330" s="89">
        <v>991</v>
      </c>
      <c r="S2330" s="89">
        <v>2</v>
      </c>
      <c r="T2330" s="89" t="s">
        <v>19209</v>
      </c>
      <c r="U2330" s="89" t="s">
        <v>26415</v>
      </c>
      <c r="W2330" s="89" t="s">
        <v>24493</v>
      </c>
      <c r="X2330" s="89" t="s">
        <v>219</v>
      </c>
      <c r="Y2330" s="88" t="s">
        <v>26416</v>
      </c>
    </row>
    <row r="2331" spans="1:25" x14ac:dyDescent="0.3">
      <c r="A2331" s="84" t="str">
        <f t="shared" si="36"/>
        <v>agarza</v>
      </c>
      <c r="B2331" s="88" t="s">
        <v>19666</v>
      </c>
      <c r="C2331" s="89" t="s">
        <v>19667</v>
      </c>
      <c r="D2331" s="89" t="s">
        <v>19668</v>
      </c>
      <c r="E2331" s="89" t="s">
        <v>5630</v>
      </c>
      <c r="F2331" s="88" t="s">
        <v>19171</v>
      </c>
      <c r="G2331" s="89" t="s">
        <v>19029</v>
      </c>
      <c r="H2331" s="89" t="s">
        <v>19172</v>
      </c>
      <c r="I2331" s="89" t="s">
        <v>19173</v>
      </c>
      <c r="J2331" s="88" t="s">
        <v>19174</v>
      </c>
      <c r="K2331" s="88" t="s">
        <v>19431</v>
      </c>
      <c r="L2331" s="88" t="s">
        <v>19432</v>
      </c>
      <c r="M2331" s="89" t="s">
        <v>6264</v>
      </c>
      <c r="N2331" s="89" t="s">
        <v>279</v>
      </c>
      <c r="O2331" s="90">
        <v>44952</v>
      </c>
      <c r="P2331" s="90">
        <v>44952</v>
      </c>
      <c r="Q2331" s="90">
        <v>44952</v>
      </c>
      <c r="R2331" s="89">
        <v>977</v>
      </c>
      <c r="S2331" s="89">
        <v>2</v>
      </c>
      <c r="T2331" s="89" t="s">
        <v>19209</v>
      </c>
      <c r="U2331" s="89" t="s">
        <v>19669</v>
      </c>
      <c r="W2331" s="89" t="s">
        <v>19670</v>
      </c>
      <c r="X2331" s="89" t="s">
        <v>279</v>
      </c>
      <c r="Y2331" s="88" t="s">
        <v>8395</v>
      </c>
    </row>
    <row r="2332" spans="1:25" x14ac:dyDescent="0.3">
      <c r="A2332" s="84" t="str">
        <f t="shared" si="36"/>
        <v>sgoshin</v>
      </c>
      <c r="B2332" s="88" t="s">
        <v>29044</v>
      </c>
      <c r="C2332" s="89" t="s">
        <v>29045</v>
      </c>
      <c r="D2332" s="89" t="s">
        <v>29046</v>
      </c>
      <c r="E2332" s="89" t="s">
        <v>5630</v>
      </c>
      <c r="F2332" s="88" t="s">
        <v>19171</v>
      </c>
      <c r="G2332" s="89" t="s">
        <v>19029</v>
      </c>
      <c r="H2332" s="89" t="s">
        <v>19172</v>
      </c>
      <c r="I2332" s="89" t="s">
        <v>19173</v>
      </c>
      <c r="J2332" s="88" t="s">
        <v>19174</v>
      </c>
      <c r="K2332" s="88" t="s">
        <v>19216</v>
      </c>
      <c r="L2332" s="88" t="s">
        <v>19217</v>
      </c>
      <c r="M2332" s="89" t="s">
        <v>19218</v>
      </c>
      <c r="N2332" s="89" t="s">
        <v>453</v>
      </c>
      <c r="O2332" s="90">
        <v>44952</v>
      </c>
      <c r="P2332" s="90">
        <v>44952</v>
      </c>
      <c r="Q2332" s="90">
        <v>44952</v>
      </c>
      <c r="R2332" s="89">
        <v>977</v>
      </c>
      <c r="S2332" s="89">
        <v>2</v>
      </c>
      <c r="T2332" s="89" t="s">
        <v>19209</v>
      </c>
      <c r="U2332" s="89" t="s">
        <v>29047</v>
      </c>
      <c r="W2332" s="89" t="s">
        <v>685</v>
      </c>
      <c r="X2332" s="89" t="s">
        <v>453</v>
      </c>
      <c r="Y2332" s="88" t="s">
        <v>6614</v>
      </c>
    </row>
    <row r="2333" spans="1:25" x14ac:dyDescent="0.3">
      <c r="A2333" s="84" t="str">
        <f t="shared" si="36"/>
        <v>jlumpki</v>
      </c>
      <c r="B2333" s="88" t="s">
        <v>24968</v>
      </c>
      <c r="C2333" s="89" t="s">
        <v>24969</v>
      </c>
      <c r="D2333" s="89" t="s">
        <v>24970</v>
      </c>
      <c r="E2333" s="89" t="s">
        <v>19170</v>
      </c>
      <c r="F2333" s="88" t="s">
        <v>19181</v>
      </c>
      <c r="G2333" s="89" t="s">
        <v>19030</v>
      </c>
      <c r="H2333" s="89" t="s">
        <v>19172</v>
      </c>
      <c r="I2333" s="89" t="s">
        <v>19173</v>
      </c>
      <c r="J2333" s="88" t="s">
        <v>19174</v>
      </c>
      <c r="K2333" s="88" t="s">
        <v>19258</v>
      </c>
      <c r="L2333" s="88" t="s">
        <v>19259</v>
      </c>
      <c r="M2333" s="89" t="s">
        <v>19260</v>
      </c>
      <c r="N2333" s="89" t="s">
        <v>279</v>
      </c>
      <c r="O2333" s="90">
        <v>44952</v>
      </c>
      <c r="P2333" s="90">
        <v>44952</v>
      </c>
      <c r="Q2333" s="90">
        <v>44952</v>
      </c>
      <c r="R2333" s="89">
        <v>977</v>
      </c>
      <c r="S2333" s="89">
        <v>2</v>
      </c>
      <c r="T2333" s="89" t="s">
        <v>19209</v>
      </c>
      <c r="U2333" s="89" t="s">
        <v>24971</v>
      </c>
      <c r="W2333" s="89" t="s">
        <v>18921</v>
      </c>
      <c r="X2333" s="89" t="s">
        <v>279</v>
      </c>
      <c r="Y2333" s="88" t="s">
        <v>24972</v>
      </c>
    </row>
    <row r="2334" spans="1:25" x14ac:dyDescent="0.3">
      <c r="A2334" s="84" t="str">
        <f t="shared" si="36"/>
        <v>mpointe</v>
      </c>
      <c r="B2334" s="88" t="s">
        <v>27087</v>
      </c>
      <c r="C2334" s="89" t="s">
        <v>27088</v>
      </c>
      <c r="D2334" s="89" t="s">
        <v>27089</v>
      </c>
      <c r="E2334" s="89" t="s">
        <v>5630</v>
      </c>
      <c r="F2334" s="88" t="s">
        <v>19181</v>
      </c>
      <c r="G2334" s="89" t="s">
        <v>19030</v>
      </c>
      <c r="H2334" s="89" t="s">
        <v>19172</v>
      </c>
      <c r="I2334" s="89" t="s">
        <v>19173</v>
      </c>
      <c r="J2334" s="88" t="s">
        <v>19174</v>
      </c>
      <c r="K2334" s="88" t="s">
        <v>19258</v>
      </c>
      <c r="L2334" s="88" t="s">
        <v>19259</v>
      </c>
      <c r="M2334" s="89" t="s">
        <v>19260</v>
      </c>
      <c r="N2334" s="89" t="s">
        <v>279</v>
      </c>
      <c r="O2334" s="90">
        <v>44980</v>
      </c>
      <c r="P2334" s="90">
        <v>44980</v>
      </c>
      <c r="Q2334" s="90">
        <v>44980</v>
      </c>
      <c r="R2334" s="89">
        <v>949</v>
      </c>
      <c r="S2334" s="89">
        <v>2</v>
      </c>
      <c r="T2334" s="89" t="s">
        <v>19209</v>
      </c>
      <c r="U2334" s="89" t="s">
        <v>27090</v>
      </c>
      <c r="W2334" s="89" t="s">
        <v>20270</v>
      </c>
      <c r="X2334" s="89" t="s">
        <v>279</v>
      </c>
      <c r="Y2334" s="88" t="s">
        <v>10443</v>
      </c>
    </row>
    <row r="2335" spans="1:25" x14ac:dyDescent="0.3">
      <c r="A2335" s="84" t="str">
        <f t="shared" si="36"/>
        <v>jmudget</v>
      </c>
      <c r="B2335" s="88" t="s">
        <v>25166</v>
      </c>
      <c r="C2335" s="89" t="s">
        <v>25167</v>
      </c>
      <c r="D2335" s="89" t="s">
        <v>25168</v>
      </c>
      <c r="E2335" s="89" t="s">
        <v>5630</v>
      </c>
      <c r="F2335" s="88" t="s">
        <v>19171</v>
      </c>
      <c r="G2335" s="89" t="s">
        <v>19029</v>
      </c>
      <c r="H2335" s="89" t="s">
        <v>19172</v>
      </c>
      <c r="I2335" s="89" t="s">
        <v>19173</v>
      </c>
      <c r="J2335" s="88" t="s">
        <v>19174</v>
      </c>
      <c r="K2335" s="88" t="s">
        <v>19216</v>
      </c>
      <c r="L2335" s="88" t="s">
        <v>19217</v>
      </c>
      <c r="M2335" s="89" t="s">
        <v>19218</v>
      </c>
      <c r="N2335" s="89" t="s">
        <v>453</v>
      </c>
      <c r="O2335" s="90">
        <v>45001</v>
      </c>
      <c r="P2335" s="90">
        <v>45001</v>
      </c>
      <c r="Q2335" s="90">
        <v>45001</v>
      </c>
      <c r="R2335" s="89">
        <v>928</v>
      </c>
      <c r="S2335" s="89">
        <v>2</v>
      </c>
      <c r="T2335" s="89" t="s">
        <v>19209</v>
      </c>
      <c r="U2335" s="89">
        <v>16619</v>
      </c>
      <c r="V2335" s="89" t="s">
        <v>25169</v>
      </c>
      <c r="W2335" s="89" t="s">
        <v>4435</v>
      </c>
      <c r="X2335" s="89" t="s">
        <v>453</v>
      </c>
      <c r="Y2335" s="88" t="s">
        <v>4436</v>
      </c>
    </row>
    <row r="2336" spans="1:25" x14ac:dyDescent="0.3">
      <c r="A2336" s="84" t="str">
        <f t="shared" si="36"/>
        <v>jmatth2</v>
      </c>
      <c r="B2336" s="88" t="s">
        <v>25026</v>
      </c>
      <c r="C2336" s="89" t="s">
        <v>25027</v>
      </c>
      <c r="D2336" s="89" t="s">
        <v>25028</v>
      </c>
      <c r="E2336" s="89" t="s">
        <v>19170</v>
      </c>
      <c r="F2336" s="88" t="s">
        <v>19395</v>
      </c>
      <c r="G2336" s="89" t="s">
        <v>19030</v>
      </c>
      <c r="H2336" s="89" t="s">
        <v>19172</v>
      </c>
      <c r="I2336" s="89" t="s">
        <v>19173</v>
      </c>
      <c r="J2336" s="88" t="s">
        <v>19189</v>
      </c>
      <c r="K2336" s="88" t="s">
        <v>19200</v>
      </c>
      <c r="L2336" s="88" t="s">
        <v>19200</v>
      </c>
      <c r="M2336" s="89" t="s">
        <v>19396</v>
      </c>
      <c r="N2336" s="89" t="s">
        <v>752</v>
      </c>
      <c r="O2336" s="90">
        <v>44994</v>
      </c>
      <c r="P2336" s="90">
        <v>44994</v>
      </c>
      <c r="Q2336" s="90">
        <v>44994</v>
      </c>
      <c r="R2336" s="89">
        <v>935</v>
      </c>
      <c r="S2336" s="89">
        <v>2</v>
      </c>
      <c r="T2336" s="89" t="s">
        <v>19209</v>
      </c>
      <c r="U2336" s="89" t="s">
        <v>25029</v>
      </c>
      <c r="W2336" s="89" t="s">
        <v>21326</v>
      </c>
      <c r="X2336" s="89" t="s">
        <v>752</v>
      </c>
      <c r="Y2336" s="88" t="s">
        <v>25030</v>
      </c>
    </row>
    <row r="2337" spans="1:25" x14ac:dyDescent="0.3">
      <c r="A2337" s="84" t="str">
        <f t="shared" si="36"/>
        <v>ajohnso</v>
      </c>
      <c r="B2337" s="88" t="s">
        <v>19789</v>
      </c>
      <c r="C2337" s="89" t="s">
        <v>19790</v>
      </c>
      <c r="D2337" s="89" t="s">
        <v>19791</v>
      </c>
      <c r="E2337" s="89" t="s">
        <v>5630</v>
      </c>
      <c r="F2337" s="88" t="s">
        <v>19171</v>
      </c>
      <c r="G2337" s="89" t="s">
        <v>19029</v>
      </c>
      <c r="H2337" s="89" t="s">
        <v>19172</v>
      </c>
      <c r="I2337" s="89" t="s">
        <v>19173</v>
      </c>
      <c r="J2337" s="88" t="s">
        <v>19174</v>
      </c>
      <c r="K2337" s="88" t="s">
        <v>19175</v>
      </c>
      <c r="L2337" s="88" t="s">
        <v>19182</v>
      </c>
      <c r="M2337" s="89" t="s">
        <v>9597</v>
      </c>
      <c r="N2337" s="89" t="s">
        <v>219</v>
      </c>
      <c r="O2337" s="90">
        <v>44994</v>
      </c>
      <c r="P2337" s="90">
        <v>44994</v>
      </c>
      <c r="Q2337" s="90">
        <v>44994</v>
      </c>
      <c r="R2337" s="89">
        <v>935</v>
      </c>
      <c r="S2337" s="89">
        <v>2</v>
      </c>
      <c r="T2337" s="89" t="s">
        <v>19209</v>
      </c>
      <c r="U2337" s="89" t="s">
        <v>19792</v>
      </c>
      <c r="W2337" s="89" t="s">
        <v>19793</v>
      </c>
      <c r="X2337" s="89" t="s">
        <v>219</v>
      </c>
      <c r="Y2337" s="88" t="s">
        <v>7088</v>
      </c>
    </row>
    <row r="2338" spans="1:25" x14ac:dyDescent="0.3">
      <c r="A2338" s="84" t="str">
        <f t="shared" si="36"/>
        <v>imusone</v>
      </c>
      <c r="B2338" s="88" t="s">
        <v>23909</v>
      </c>
      <c r="C2338" s="89" t="s">
        <v>23910</v>
      </c>
      <c r="D2338" s="89" t="s">
        <v>23911</v>
      </c>
      <c r="E2338" s="89" t="s">
        <v>19170</v>
      </c>
      <c r="F2338" s="88" t="s">
        <v>19236</v>
      </c>
      <c r="G2338" s="89" t="s">
        <v>19032</v>
      </c>
      <c r="H2338" s="89" t="s">
        <v>19227</v>
      </c>
      <c r="I2338" s="89" t="s">
        <v>19173</v>
      </c>
      <c r="J2338" s="88" t="s">
        <v>19174</v>
      </c>
      <c r="K2338" s="88" t="s">
        <v>19309</v>
      </c>
      <c r="L2338" s="88" t="s">
        <v>19513</v>
      </c>
      <c r="M2338" s="89" t="s">
        <v>6528</v>
      </c>
      <c r="N2338" s="89" t="s">
        <v>219</v>
      </c>
      <c r="O2338" s="90">
        <v>44994</v>
      </c>
      <c r="P2338" s="90">
        <v>44994</v>
      </c>
      <c r="Q2338" s="90">
        <v>44994</v>
      </c>
      <c r="R2338" s="89">
        <v>935</v>
      </c>
      <c r="S2338" s="89">
        <v>2</v>
      </c>
      <c r="T2338" s="89" t="s">
        <v>19209</v>
      </c>
      <c r="U2338" s="89" t="s">
        <v>23912</v>
      </c>
      <c r="W2338" s="89" t="s">
        <v>2774</v>
      </c>
      <c r="X2338" s="89" t="s">
        <v>219</v>
      </c>
      <c r="Y2338" s="88" t="s">
        <v>12648</v>
      </c>
    </row>
    <row r="2339" spans="1:25" x14ac:dyDescent="0.3">
      <c r="A2339" s="84" t="str">
        <f t="shared" si="36"/>
        <v>zstudna</v>
      </c>
      <c r="B2339" s="88" t="s">
        <v>30431</v>
      </c>
      <c r="C2339" s="89" t="s">
        <v>30432</v>
      </c>
      <c r="D2339" s="89" t="s">
        <v>30433</v>
      </c>
      <c r="E2339" s="89" t="s">
        <v>19170</v>
      </c>
      <c r="F2339" s="88" t="s">
        <v>19181</v>
      </c>
      <c r="G2339" s="89" t="s">
        <v>19030</v>
      </c>
      <c r="H2339" s="89" t="s">
        <v>19172</v>
      </c>
      <c r="I2339" s="89" t="s">
        <v>19173</v>
      </c>
      <c r="J2339" s="88" t="s">
        <v>19174</v>
      </c>
      <c r="K2339" s="88" t="s">
        <v>19802</v>
      </c>
      <c r="L2339" s="88" t="s">
        <v>19803</v>
      </c>
      <c r="M2339" s="89" t="s">
        <v>19804</v>
      </c>
      <c r="N2339" s="89" t="s">
        <v>549</v>
      </c>
      <c r="O2339" s="90">
        <v>45137</v>
      </c>
      <c r="P2339" s="90">
        <v>45137</v>
      </c>
      <c r="Q2339" s="90">
        <v>45137</v>
      </c>
      <c r="R2339" s="89">
        <v>792</v>
      </c>
      <c r="S2339" s="89">
        <v>2</v>
      </c>
      <c r="T2339" s="89" t="s">
        <v>19209</v>
      </c>
      <c r="U2339" s="89" t="s">
        <v>30434</v>
      </c>
      <c r="W2339" s="89" t="s">
        <v>548</v>
      </c>
      <c r="X2339" s="89" t="s">
        <v>549</v>
      </c>
      <c r="Y2339" s="88" t="s">
        <v>30435</v>
      </c>
    </row>
    <row r="2340" spans="1:25" x14ac:dyDescent="0.3">
      <c r="A2340" s="84" t="str">
        <f t="shared" si="36"/>
        <v>wrobers</v>
      </c>
      <c r="B2340" s="88" t="s">
        <v>30286</v>
      </c>
      <c r="C2340" s="89" t="s">
        <v>30287</v>
      </c>
      <c r="D2340" s="89" t="s">
        <v>30288</v>
      </c>
      <c r="E2340" s="89" t="s">
        <v>5630</v>
      </c>
      <c r="F2340" s="88" t="s">
        <v>19236</v>
      </c>
      <c r="G2340" s="89" t="s">
        <v>19032</v>
      </c>
      <c r="H2340" s="89" t="s">
        <v>19227</v>
      </c>
      <c r="I2340" s="89" t="s">
        <v>19173</v>
      </c>
      <c r="J2340" s="88" t="s">
        <v>19189</v>
      </c>
      <c r="K2340" s="88" t="s">
        <v>19273</v>
      </c>
      <c r="L2340" s="88" t="s">
        <v>19274</v>
      </c>
      <c r="M2340" s="89" t="s">
        <v>7733</v>
      </c>
      <c r="N2340" s="89" t="s">
        <v>328</v>
      </c>
      <c r="O2340" s="90">
        <v>45137</v>
      </c>
      <c r="P2340" s="90">
        <v>45137</v>
      </c>
      <c r="Q2340" s="90">
        <v>45137</v>
      </c>
      <c r="R2340" s="89">
        <v>792</v>
      </c>
      <c r="S2340" s="89">
        <v>2</v>
      </c>
      <c r="T2340" s="89" t="s">
        <v>19209</v>
      </c>
      <c r="U2340" s="89" t="s">
        <v>30289</v>
      </c>
      <c r="W2340" s="89" t="s">
        <v>982</v>
      </c>
      <c r="X2340" s="89" t="s">
        <v>416</v>
      </c>
      <c r="Y2340" s="88" t="s">
        <v>12848</v>
      </c>
    </row>
    <row r="2341" spans="1:25" x14ac:dyDescent="0.3">
      <c r="A2341" s="84" t="str">
        <f t="shared" si="36"/>
        <v>mschenc</v>
      </c>
      <c r="B2341" s="88" t="s">
        <v>27203</v>
      </c>
      <c r="C2341" s="89" t="s">
        <v>27204</v>
      </c>
      <c r="D2341" s="89" t="s">
        <v>27205</v>
      </c>
      <c r="E2341" s="89" t="s">
        <v>19170</v>
      </c>
      <c r="F2341" s="88" t="s">
        <v>19171</v>
      </c>
      <c r="G2341" s="89" t="s">
        <v>19029</v>
      </c>
      <c r="H2341" s="89" t="s">
        <v>19172</v>
      </c>
      <c r="I2341" s="89" t="s">
        <v>19173</v>
      </c>
      <c r="J2341" s="88" t="s">
        <v>19189</v>
      </c>
      <c r="K2341" s="88" t="s">
        <v>19471</v>
      </c>
      <c r="L2341" s="88" t="s">
        <v>20722</v>
      </c>
      <c r="M2341" s="89" t="s">
        <v>20723</v>
      </c>
      <c r="N2341" s="89" t="s">
        <v>719</v>
      </c>
      <c r="O2341" s="90">
        <v>45172</v>
      </c>
      <c r="P2341" s="90">
        <v>45172</v>
      </c>
      <c r="Q2341" s="90">
        <v>45172</v>
      </c>
      <c r="R2341" s="89">
        <v>757</v>
      </c>
      <c r="S2341" s="89">
        <v>2</v>
      </c>
      <c r="T2341" s="89" t="s">
        <v>19209</v>
      </c>
      <c r="U2341" s="89" t="s">
        <v>27206</v>
      </c>
      <c r="W2341" s="89" t="s">
        <v>27207</v>
      </c>
      <c r="X2341" s="89" t="s">
        <v>719</v>
      </c>
      <c r="Y2341" s="88" t="s">
        <v>27208</v>
      </c>
    </row>
    <row r="2342" spans="1:25" x14ac:dyDescent="0.3">
      <c r="A2342" s="84" t="str">
        <f t="shared" si="36"/>
        <v>slangst</v>
      </c>
      <c r="B2342" s="88" t="s">
        <v>29137</v>
      </c>
      <c r="C2342" s="89" t="s">
        <v>29138</v>
      </c>
      <c r="D2342" s="89" t="s">
        <v>29139</v>
      </c>
      <c r="E2342" s="89" t="s">
        <v>5630</v>
      </c>
      <c r="F2342" s="88" t="s">
        <v>19171</v>
      </c>
      <c r="G2342" s="89" t="s">
        <v>19029</v>
      </c>
      <c r="H2342" s="89" t="s">
        <v>19172</v>
      </c>
      <c r="I2342" s="89" t="s">
        <v>19173</v>
      </c>
      <c r="J2342" s="88" t="s">
        <v>19174</v>
      </c>
      <c r="K2342" s="88" t="s">
        <v>19216</v>
      </c>
      <c r="L2342" s="88" t="s">
        <v>19237</v>
      </c>
      <c r="M2342" s="89" t="s">
        <v>19238</v>
      </c>
      <c r="N2342" s="89" t="s">
        <v>250</v>
      </c>
      <c r="O2342" s="90">
        <v>45200</v>
      </c>
      <c r="P2342" s="90">
        <v>45200</v>
      </c>
      <c r="Q2342" s="90">
        <v>45200</v>
      </c>
      <c r="R2342" s="89">
        <v>729</v>
      </c>
      <c r="S2342" s="89">
        <v>1</v>
      </c>
      <c r="T2342" s="89" t="s">
        <v>19209</v>
      </c>
      <c r="U2342" s="89" t="s">
        <v>29140</v>
      </c>
      <c r="W2342" s="89" t="s">
        <v>1542</v>
      </c>
      <c r="X2342" s="89" t="s">
        <v>250</v>
      </c>
      <c r="Y2342" s="88" t="s">
        <v>10670</v>
      </c>
    </row>
    <row r="2343" spans="1:25" x14ac:dyDescent="0.3">
      <c r="A2343" s="84" t="str">
        <f t="shared" si="36"/>
        <v>cgriffi</v>
      </c>
      <c r="B2343" s="88" t="s">
        <v>21149</v>
      </c>
      <c r="C2343" s="89" t="s">
        <v>21150</v>
      </c>
      <c r="D2343" s="89" t="s">
        <v>21151</v>
      </c>
      <c r="E2343" s="89" t="s">
        <v>19170</v>
      </c>
      <c r="F2343" s="88" t="s">
        <v>19171</v>
      </c>
      <c r="G2343" s="89" t="s">
        <v>19029</v>
      </c>
      <c r="H2343" s="89" t="s">
        <v>19172</v>
      </c>
      <c r="I2343" s="89" t="s">
        <v>19173</v>
      </c>
      <c r="J2343" s="88" t="s">
        <v>19189</v>
      </c>
      <c r="K2343" s="88" t="s">
        <v>19273</v>
      </c>
      <c r="L2343" s="88" t="s">
        <v>19274</v>
      </c>
      <c r="M2343" s="89" t="s">
        <v>7733</v>
      </c>
      <c r="N2343" s="89" t="s">
        <v>328</v>
      </c>
      <c r="O2343" s="90">
        <v>45221</v>
      </c>
      <c r="P2343" s="90">
        <v>45221</v>
      </c>
      <c r="Q2343" s="90">
        <v>45221</v>
      </c>
      <c r="R2343" s="89">
        <v>708</v>
      </c>
      <c r="S2343" s="89">
        <v>1</v>
      </c>
      <c r="T2343" s="89" t="s">
        <v>19209</v>
      </c>
      <c r="U2343" s="89" t="s">
        <v>21152</v>
      </c>
      <c r="W2343" s="89" t="s">
        <v>3839</v>
      </c>
      <c r="X2343" s="89" t="s">
        <v>328</v>
      </c>
      <c r="Y2343" s="88" t="s">
        <v>21153</v>
      </c>
    </row>
    <row r="2344" spans="1:25" x14ac:dyDescent="0.3">
      <c r="A2344" s="84" t="str">
        <f t="shared" si="36"/>
        <v>cevans</v>
      </c>
      <c r="B2344" s="88" t="s">
        <v>21069</v>
      </c>
      <c r="C2344" s="89" t="s">
        <v>21070</v>
      </c>
      <c r="D2344" s="89" t="s">
        <v>21071</v>
      </c>
      <c r="E2344" s="89" t="s">
        <v>19170</v>
      </c>
      <c r="F2344" s="88" t="s">
        <v>19171</v>
      </c>
      <c r="G2344" s="89" t="s">
        <v>19029</v>
      </c>
      <c r="H2344" s="89" t="s">
        <v>19172</v>
      </c>
      <c r="I2344" s="89" t="s">
        <v>19173</v>
      </c>
      <c r="J2344" s="88" t="s">
        <v>19189</v>
      </c>
      <c r="K2344" s="88" t="s">
        <v>19190</v>
      </c>
      <c r="L2344" s="88" t="s">
        <v>19191</v>
      </c>
      <c r="M2344" s="89" t="s">
        <v>19192</v>
      </c>
      <c r="N2344" s="89" t="s">
        <v>297</v>
      </c>
      <c r="O2344" s="90">
        <v>45207</v>
      </c>
      <c r="P2344" s="90">
        <v>45207</v>
      </c>
      <c r="Q2344" s="90">
        <v>45207</v>
      </c>
      <c r="R2344" s="89">
        <v>722</v>
      </c>
      <c r="S2344" s="89">
        <v>1</v>
      </c>
      <c r="T2344" s="89" t="s">
        <v>19209</v>
      </c>
      <c r="U2344" s="89" t="s">
        <v>21072</v>
      </c>
      <c r="W2344" s="89" t="s">
        <v>21073</v>
      </c>
      <c r="X2344" s="89" t="s">
        <v>297</v>
      </c>
      <c r="Y2344" s="88" t="s">
        <v>21074</v>
      </c>
    </row>
    <row r="2345" spans="1:25" x14ac:dyDescent="0.3">
      <c r="A2345" s="84" t="str">
        <f t="shared" si="36"/>
        <v>xmolett</v>
      </c>
      <c r="B2345" s="88" t="s">
        <v>30377</v>
      </c>
      <c r="C2345" s="89" t="s">
        <v>30378</v>
      </c>
      <c r="D2345" s="89" t="s">
        <v>30379</v>
      </c>
      <c r="E2345" s="89" t="s">
        <v>19170</v>
      </c>
      <c r="F2345" s="88" t="s">
        <v>19386</v>
      </c>
      <c r="G2345" s="89" t="s">
        <v>19387</v>
      </c>
      <c r="H2345" s="89" t="s">
        <v>19172</v>
      </c>
      <c r="I2345" s="89" t="s">
        <v>19173</v>
      </c>
      <c r="J2345" s="88" t="s">
        <v>19189</v>
      </c>
      <c r="K2345" s="88" t="s">
        <v>19374</v>
      </c>
      <c r="L2345" s="88" t="s">
        <v>19375</v>
      </c>
      <c r="M2345" s="89" t="s">
        <v>19376</v>
      </c>
      <c r="N2345" s="89" t="s">
        <v>575</v>
      </c>
      <c r="O2345" s="90">
        <v>45235</v>
      </c>
      <c r="P2345" s="90">
        <v>45235</v>
      </c>
      <c r="Q2345" s="90">
        <v>45235</v>
      </c>
      <c r="R2345" s="89">
        <v>694</v>
      </c>
      <c r="S2345" s="89">
        <v>1</v>
      </c>
      <c r="T2345" s="89" t="s">
        <v>19209</v>
      </c>
      <c r="U2345" s="89" t="s">
        <v>30380</v>
      </c>
      <c r="W2345" s="89" t="s">
        <v>4205</v>
      </c>
      <c r="X2345" s="89" t="s">
        <v>575</v>
      </c>
      <c r="Y2345" s="88" t="s">
        <v>30381</v>
      </c>
    </row>
    <row r="2346" spans="1:25" x14ac:dyDescent="0.3">
      <c r="A2346" s="84" t="str">
        <f t="shared" si="36"/>
        <v>breynol</v>
      </c>
      <c r="B2346" s="88" t="s">
        <v>20755</v>
      </c>
      <c r="C2346" s="89" t="s">
        <v>20756</v>
      </c>
      <c r="D2346" s="89" t="s">
        <v>20757</v>
      </c>
      <c r="E2346" s="89" t="s">
        <v>19170</v>
      </c>
      <c r="F2346" s="88" t="s">
        <v>19236</v>
      </c>
      <c r="G2346" s="89" t="s">
        <v>19032</v>
      </c>
      <c r="H2346" s="89" t="s">
        <v>19227</v>
      </c>
      <c r="I2346" s="89" t="s">
        <v>19173</v>
      </c>
      <c r="J2346" s="88" t="s">
        <v>19189</v>
      </c>
      <c r="K2346" s="88" t="s">
        <v>19374</v>
      </c>
      <c r="L2346" s="88" t="s">
        <v>19492</v>
      </c>
      <c r="M2346" s="89" t="s">
        <v>19493</v>
      </c>
      <c r="N2346" s="89" t="s">
        <v>268</v>
      </c>
      <c r="O2346" s="90">
        <v>45263</v>
      </c>
      <c r="P2346" s="90">
        <v>45263</v>
      </c>
      <c r="Q2346" s="90">
        <v>45263</v>
      </c>
      <c r="R2346" s="89">
        <v>666</v>
      </c>
      <c r="S2346" s="89">
        <v>1</v>
      </c>
      <c r="T2346" s="89" t="s">
        <v>19209</v>
      </c>
      <c r="U2346" s="89" t="s">
        <v>20758</v>
      </c>
      <c r="W2346" s="89" t="s">
        <v>20759</v>
      </c>
      <c r="X2346" s="89" t="s">
        <v>268</v>
      </c>
      <c r="Y2346" s="88" t="s">
        <v>20760</v>
      </c>
    </row>
    <row r="2347" spans="1:25" x14ac:dyDescent="0.3">
      <c r="A2347" s="84" t="str">
        <f t="shared" si="36"/>
        <v>bfergus</v>
      </c>
      <c r="B2347" s="88" t="s">
        <v>20509</v>
      </c>
      <c r="C2347" s="89" t="s">
        <v>20507</v>
      </c>
      <c r="D2347" s="89" t="s">
        <v>20510</v>
      </c>
      <c r="E2347" s="89" t="s">
        <v>19170</v>
      </c>
      <c r="F2347" s="88" t="s">
        <v>20370</v>
      </c>
      <c r="G2347" s="89" t="s">
        <v>20371</v>
      </c>
      <c r="H2347" s="89" t="s">
        <v>19172</v>
      </c>
      <c r="I2347" s="89" t="s">
        <v>19173</v>
      </c>
      <c r="J2347" s="88" t="s">
        <v>19174</v>
      </c>
      <c r="K2347" s="88" t="s">
        <v>19245</v>
      </c>
      <c r="L2347" s="88" t="s">
        <v>19318</v>
      </c>
      <c r="M2347" s="89" t="s">
        <v>19319</v>
      </c>
      <c r="N2347" s="89" t="s">
        <v>1675</v>
      </c>
      <c r="O2347" s="90">
        <v>45277</v>
      </c>
      <c r="P2347" s="90">
        <v>45277</v>
      </c>
      <c r="Q2347" s="90">
        <v>45277</v>
      </c>
      <c r="R2347" s="89">
        <v>652</v>
      </c>
      <c r="S2347" s="89">
        <v>1</v>
      </c>
      <c r="T2347" s="89" t="s">
        <v>19209</v>
      </c>
      <c r="U2347" s="89" t="s">
        <v>20511</v>
      </c>
      <c r="V2347" s="89" t="s">
        <v>20512</v>
      </c>
      <c r="W2347" s="89" t="s">
        <v>20513</v>
      </c>
      <c r="X2347" s="89" t="s">
        <v>1675</v>
      </c>
      <c r="Y2347" s="88" t="s">
        <v>20514</v>
      </c>
    </row>
    <row r="2348" spans="1:25" x14ac:dyDescent="0.3">
      <c r="A2348" s="84" t="str">
        <f t="shared" si="36"/>
        <v>dchildr</v>
      </c>
      <c r="B2348" s="88" t="s">
        <v>21785</v>
      </c>
      <c r="C2348" s="89" t="s">
        <v>21786</v>
      </c>
      <c r="D2348" s="89" t="s">
        <v>21787</v>
      </c>
      <c r="E2348" s="89" t="s">
        <v>19170</v>
      </c>
      <c r="F2348" s="88" t="s">
        <v>19386</v>
      </c>
      <c r="G2348" s="89" t="s">
        <v>19387</v>
      </c>
      <c r="H2348" s="89" t="s">
        <v>19172</v>
      </c>
      <c r="I2348" s="89" t="s">
        <v>19173</v>
      </c>
      <c r="J2348" s="88" t="s">
        <v>19189</v>
      </c>
      <c r="K2348" s="88" t="s">
        <v>19374</v>
      </c>
      <c r="L2348" s="88" t="s">
        <v>20447</v>
      </c>
      <c r="M2348" s="89" t="s">
        <v>17220</v>
      </c>
      <c r="N2348" s="89" t="s">
        <v>297</v>
      </c>
      <c r="O2348" s="90">
        <v>45291</v>
      </c>
      <c r="P2348" s="90">
        <v>45291</v>
      </c>
      <c r="Q2348" s="90">
        <v>45291</v>
      </c>
      <c r="R2348" s="89">
        <v>638</v>
      </c>
      <c r="S2348" s="89">
        <v>1</v>
      </c>
      <c r="T2348" s="89" t="s">
        <v>19209</v>
      </c>
      <c r="U2348" s="89" t="s">
        <v>21788</v>
      </c>
      <c r="W2348" s="89" t="s">
        <v>21789</v>
      </c>
      <c r="X2348" s="89" t="s">
        <v>297</v>
      </c>
      <c r="Y2348" s="88" t="s">
        <v>13579</v>
      </c>
    </row>
    <row r="2349" spans="1:25" x14ac:dyDescent="0.3">
      <c r="A2349" s="84" t="str">
        <f t="shared" si="36"/>
        <v>nbrents</v>
      </c>
      <c r="B2349" s="88" t="s">
        <v>27440</v>
      </c>
      <c r="C2349" s="89" t="s">
        <v>27441</v>
      </c>
      <c r="D2349" s="89" t="s">
        <v>27442</v>
      </c>
      <c r="E2349" s="89" t="s">
        <v>19036</v>
      </c>
      <c r="F2349" s="88" t="s">
        <v>19171</v>
      </c>
      <c r="G2349" s="89" t="s">
        <v>19029</v>
      </c>
      <c r="H2349" s="89" t="s">
        <v>19172</v>
      </c>
      <c r="I2349" s="89" t="s">
        <v>19173</v>
      </c>
      <c r="J2349" s="88" t="s">
        <v>19189</v>
      </c>
      <c r="K2349" s="88" t="s">
        <v>19333</v>
      </c>
      <c r="L2349" s="88" t="s">
        <v>19334</v>
      </c>
      <c r="M2349" s="89" t="s">
        <v>9382</v>
      </c>
      <c r="N2349" s="89" t="s">
        <v>366</v>
      </c>
      <c r="O2349" s="90">
        <v>45767</v>
      </c>
      <c r="P2349" s="90">
        <v>45767</v>
      </c>
      <c r="Q2349" s="90">
        <v>45767</v>
      </c>
      <c r="R2349" s="89">
        <v>162</v>
      </c>
      <c r="S2349" s="89">
        <v>0</v>
      </c>
      <c r="T2349" s="89" t="s">
        <v>19193</v>
      </c>
      <c r="U2349" s="89" t="s">
        <v>27443</v>
      </c>
      <c r="W2349" s="89" t="s">
        <v>9382</v>
      </c>
      <c r="X2349" s="89" t="s">
        <v>366</v>
      </c>
      <c r="Y2349" s="88" t="s">
        <v>27444</v>
      </c>
    </row>
    <row r="2350" spans="1:25" x14ac:dyDescent="0.3">
      <c r="A2350" s="84" t="str">
        <f t="shared" si="36"/>
        <v>dsims</v>
      </c>
      <c r="B2350" s="88" t="s">
        <v>22455</v>
      </c>
      <c r="C2350" s="89" t="s">
        <v>22456</v>
      </c>
      <c r="D2350" s="89" t="s">
        <v>22457</v>
      </c>
      <c r="E2350" s="89" t="s">
        <v>5630</v>
      </c>
      <c r="F2350" s="88" t="s">
        <v>20261</v>
      </c>
      <c r="G2350" s="89" t="s">
        <v>19039</v>
      </c>
      <c r="H2350" s="89" t="s">
        <v>19172</v>
      </c>
      <c r="I2350" s="89" t="s">
        <v>19173</v>
      </c>
      <c r="J2350" s="88" t="s">
        <v>19189</v>
      </c>
      <c r="K2350" s="88" t="s">
        <v>19200</v>
      </c>
      <c r="L2350" s="88" t="s">
        <v>19200</v>
      </c>
      <c r="M2350" s="89" t="s">
        <v>19396</v>
      </c>
      <c r="N2350" s="89" t="s">
        <v>752</v>
      </c>
      <c r="O2350" s="90">
        <v>45291</v>
      </c>
      <c r="P2350" s="90">
        <v>45291</v>
      </c>
      <c r="Q2350" s="90">
        <v>45291</v>
      </c>
      <c r="R2350" s="89">
        <v>638</v>
      </c>
      <c r="S2350" s="89">
        <v>1</v>
      </c>
      <c r="T2350" s="89" t="s">
        <v>19209</v>
      </c>
      <c r="U2350" s="89" t="s">
        <v>22458</v>
      </c>
      <c r="W2350" s="89" t="s">
        <v>6475</v>
      </c>
      <c r="X2350" s="89" t="s">
        <v>752</v>
      </c>
      <c r="Y2350" s="88" t="s">
        <v>15730</v>
      </c>
    </row>
    <row r="2351" spans="1:25" x14ac:dyDescent="0.3">
      <c r="A2351" s="84" t="str">
        <f t="shared" si="36"/>
        <v>jmoomey</v>
      </c>
      <c r="B2351" s="88" t="s">
        <v>25141</v>
      </c>
      <c r="C2351" s="89" t="s">
        <v>25142</v>
      </c>
      <c r="D2351" s="89" t="s">
        <v>25143</v>
      </c>
      <c r="E2351" s="89" t="s">
        <v>5630</v>
      </c>
      <c r="F2351" s="88" t="s">
        <v>19215</v>
      </c>
      <c r="G2351" s="89" t="s">
        <v>19033</v>
      </c>
      <c r="H2351" s="89" t="s">
        <v>19172</v>
      </c>
      <c r="I2351" s="89" t="s">
        <v>19173</v>
      </c>
      <c r="J2351" s="88" t="s">
        <v>19174</v>
      </c>
      <c r="K2351" s="88" t="s">
        <v>19802</v>
      </c>
      <c r="L2351" s="88" t="s">
        <v>19803</v>
      </c>
      <c r="M2351" s="89" t="s">
        <v>19804</v>
      </c>
      <c r="N2351" s="89" t="s">
        <v>549</v>
      </c>
      <c r="O2351" s="90">
        <v>45305</v>
      </c>
      <c r="P2351" s="90">
        <v>45305</v>
      </c>
      <c r="Q2351" s="90">
        <v>45305</v>
      </c>
      <c r="R2351" s="89">
        <v>624</v>
      </c>
      <c r="S2351" s="89">
        <v>1</v>
      </c>
      <c r="T2351" s="89" t="s">
        <v>19209</v>
      </c>
      <c r="U2351" s="89" t="s">
        <v>25144</v>
      </c>
      <c r="W2351" s="89" t="s">
        <v>25145</v>
      </c>
      <c r="X2351" s="89" t="s">
        <v>1502</v>
      </c>
      <c r="Y2351" s="88" t="s">
        <v>25146</v>
      </c>
    </row>
    <row r="2352" spans="1:25" x14ac:dyDescent="0.3">
      <c r="A2352" s="84" t="str">
        <f t="shared" si="36"/>
        <v>cwilso1</v>
      </c>
      <c r="B2352" s="88" t="s">
        <v>21659</v>
      </c>
      <c r="C2352" s="89" t="s">
        <v>21660</v>
      </c>
      <c r="D2352" s="89" t="s">
        <v>21661</v>
      </c>
      <c r="E2352" s="89" t="s">
        <v>19170</v>
      </c>
      <c r="F2352" s="88" t="s">
        <v>19181</v>
      </c>
      <c r="G2352" s="89" t="s">
        <v>19030</v>
      </c>
      <c r="H2352" s="89" t="s">
        <v>19172</v>
      </c>
      <c r="I2352" s="89" t="s">
        <v>19173</v>
      </c>
      <c r="J2352" s="88" t="s">
        <v>19189</v>
      </c>
      <c r="K2352" s="88" t="s">
        <v>19333</v>
      </c>
      <c r="L2352" s="88" t="s">
        <v>19447</v>
      </c>
      <c r="M2352" s="89" t="s">
        <v>9382</v>
      </c>
      <c r="N2352" s="89" t="s">
        <v>366</v>
      </c>
      <c r="O2352" s="90">
        <v>45305</v>
      </c>
      <c r="P2352" s="90">
        <v>45305</v>
      </c>
      <c r="Q2352" s="90">
        <v>45305</v>
      </c>
      <c r="R2352" s="89">
        <v>624</v>
      </c>
      <c r="S2352" s="89">
        <v>1</v>
      </c>
      <c r="T2352" s="89" t="s">
        <v>19209</v>
      </c>
      <c r="U2352" s="89" t="s">
        <v>21662</v>
      </c>
      <c r="W2352" s="89" t="s">
        <v>21663</v>
      </c>
      <c r="X2352" s="89" t="s">
        <v>375</v>
      </c>
      <c r="Y2352" s="88" t="s">
        <v>21664</v>
      </c>
    </row>
    <row r="2353" spans="1:25" x14ac:dyDescent="0.3">
      <c r="A2353" s="84" t="str">
        <f t="shared" si="36"/>
        <v>phawkin</v>
      </c>
      <c r="B2353" s="88" t="s">
        <v>27829</v>
      </c>
      <c r="C2353" s="89" t="s">
        <v>27830</v>
      </c>
      <c r="D2353" s="89" t="s">
        <v>27831</v>
      </c>
      <c r="E2353" s="89" t="s">
        <v>19170</v>
      </c>
      <c r="F2353" s="88" t="s">
        <v>19215</v>
      </c>
      <c r="G2353" s="89" t="s">
        <v>19033</v>
      </c>
      <c r="H2353" s="89" t="s">
        <v>19172</v>
      </c>
      <c r="I2353" s="89" t="s">
        <v>19173</v>
      </c>
      <c r="J2353" s="88" t="s">
        <v>19189</v>
      </c>
      <c r="K2353" s="88" t="s">
        <v>19273</v>
      </c>
      <c r="L2353" s="88" t="s">
        <v>19274</v>
      </c>
      <c r="M2353" s="89" t="s">
        <v>7733</v>
      </c>
      <c r="N2353" s="89" t="s">
        <v>328</v>
      </c>
      <c r="O2353" s="90">
        <v>45326</v>
      </c>
      <c r="P2353" s="90">
        <v>45326</v>
      </c>
      <c r="Q2353" s="90">
        <v>45326</v>
      </c>
      <c r="R2353" s="89">
        <v>603</v>
      </c>
      <c r="S2353" s="89">
        <v>1</v>
      </c>
      <c r="T2353" s="89" t="s">
        <v>19209</v>
      </c>
      <c r="U2353" s="89" t="s">
        <v>27832</v>
      </c>
      <c r="W2353" s="89" t="s">
        <v>1318</v>
      </c>
      <c r="X2353" s="89" t="s">
        <v>416</v>
      </c>
      <c r="Y2353" s="88" t="s">
        <v>26478</v>
      </c>
    </row>
    <row r="2354" spans="1:25" x14ac:dyDescent="0.3">
      <c r="A2354" s="84" t="str">
        <f t="shared" si="36"/>
        <v>jkelly1</v>
      </c>
      <c r="B2354" s="88" t="s">
        <v>24834</v>
      </c>
      <c r="C2354" s="89" t="s">
        <v>24835</v>
      </c>
      <c r="D2354" s="89" t="s">
        <v>24836</v>
      </c>
      <c r="E2354" s="89" t="s">
        <v>19170</v>
      </c>
      <c r="F2354" s="88" t="s">
        <v>19181</v>
      </c>
      <c r="G2354" s="89" t="s">
        <v>19030</v>
      </c>
      <c r="H2354" s="89" t="s">
        <v>19172</v>
      </c>
      <c r="I2354" s="89" t="s">
        <v>19173</v>
      </c>
      <c r="J2354" s="88" t="s">
        <v>19174</v>
      </c>
      <c r="K2354" s="88" t="s">
        <v>19175</v>
      </c>
      <c r="L2354" s="88" t="s">
        <v>19182</v>
      </c>
      <c r="M2354" s="89" t="s">
        <v>9597</v>
      </c>
      <c r="N2354" s="89" t="s">
        <v>219</v>
      </c>
      <c r="O2354" s="90">
        <v>45319</v>
      </c>
      <c r="P2354" s="90">
        <v>45319</v>
      </c>
      <c r="Q2354" s="90">
        <v>45319</v>
      </c>
      <c r="R2354" s="89">
        <v>610</v>
      </c>
      <c r="S2354" s="89">
        <v>1</v>
      </c>
      <c r="T2354" s="89" t="s">
        <v>19209</v>
      </c>
      <c r="U2354" s="89" t="s">
        <v>24837</v>
      </c>
      <c r="W2354" s="89" t="s">
        <v>24838</v>
      </c>
      <c r="X2354" s="89" t="s">
        <v>219</v>
      </c>
      <c r="Y2354" s="88" t="s">
        <v>24839</v>
      </c>
    </row>
    <row r="2355" spans="1:25" x14ac:dyDescent="0.3">
      <c r="A2355" s="84" t="str">
        <f t="shared" si="36"/>
        <v>dfreema</v>
      </c>
      <c r="B2355" s="88" t="s">
        <v>21926</v>
      </c>
      <c r="C2355" s="89" t="s">
        <v>21927</v>
      </c>
      <c r="D2355" s="89" t="s">
        <v>21928</v>
      </c>
      <c r="E2355" s="89" t="s">
        <v>19170</v>
      </c>
      <c r="F2355" s="88" t="s">
        <v>19171</v>
      </c>
      <c r="G2355" s="89" t="s">
        <v>19029</v>
      </c>
      <c r="H2355" s="89" t="s">
        <v>19172</v>
      </c>
      <c r="I2355" s="89" t="s">
        <v>19173</v>
      </c>
      <c r="J2355" s="88" t="s">
        <v>19189</v>
      </c>
      <c r="K2355" s="88" t="s">
        <v>19333</v>
      </c>
      <c r="L2355" s="88" t="s">
        <v>19447</v>
      </c>
      <c r="M2355" s="89" t="s">
        <v>9382</v>
      </c>
      <c r="N2355" s="89" t="s">
        <v>366</v>
      </c>
      <c r="O2355" s="90">
        <v>45340</v>
      </c>
      <c r="P2355" s="90">
        <v>45760</v>
      </c>
      <c r="Q2355" s="90">
        <v>45760</v>
      </c>
      <c r="R2355" s="89">
        <v>169</v>
      </c>
      <c r="S2355" s="89">
        <v>0</v>
      </c>
      <c r="T2355" s="89" t="s">
        <v>19193</v>
      </c>
      <c r="U2355" s="89" t="s">
        <v>21929</v>
      </c>
      <c r="W2355" s="89" t="s">
        <v>21930</v>
      </c>
      <c r="X2355" s="89" t="s">
        <v>375</v>
      </c>
      <c r="Y2355" s="88" t="s">
        <v>21931</v>
      </c>
    </row>
    <row r="2356" spans="1:25" x14ac:dyDescent="0.3">
      <c r="A2356" s="84" t="str">
        <f t="shared" si="36"/>
        <v>mgonder</v>
      </c>
      <c r="B2356" s="88" t="s">
        <v>26779</v>
      </c>
      <c r="C2356" s="89" t="s">
        <v>26780</v>
      </c>
      <c r="D2356" s="89" t="s">
        <v>26781</v>
      </c>
      <c r="E2356" s="89" t="s">
        <v>5630</v>
      </c>
      <c r="F2356" s="88" t="s">
        <v>19181</v>
      </c>
      <c r="G2356" s="89" t="s">
        <v>19030</v>
      </c>
      <c r="H2356" s="89" t="s">
        <v>19172</v>
      </c>
      <c r="I2356" s="89" t="s">
        <v>19173</v>
      </c>
      <c r="J2356" s="88" t="s">
        <v>19174</v>
      </c>
      <c r="K2356" s="88" t="s">
        <v>19216</v>
      </c>
      <c r="L2356" s="88" t="s">
        <v>19237</v>
      </c>
      <c r="M2356" s="89" t="s">
        <v>19238</v>
      </c>
      <c r="N2356" s="89" t="s">
        <v>250</v>
      </c>
      <c r="O2356" s="90">
        <v>45333</v>
      </c>
      <c r="P2356" s="90">
        <v>45333</v>
      </c>
      <c r="Q2356" s="90">
        <v>45333</v>
      </c>
      <c r="R2356" s="89">
        <v>596</v>
      </c>
      <c r="S2356" s="89">
        <v>1</v>
      </c>
      <c r="T2356" s="89" t="s">
        <v>19209</v>
      </c>
      <c r="U2356" s="89" t="s">
        <v>26782</v>
      </c>
      <c r="W2356" s="89" t="s">
        <v>4230</v>
      </c>
      <c r="X2356" s="89" t="s">
        <v>773</v>
      </c>
      <c r="Y2356" s="88" t="s">
        <v>1807</v>
      </c>
    </row>
    <row r="2357" spans="1:25" x14ac:dyDescent="0.3">
      <c r="A2357" s="84" t="str">
        <f t="shared" si="36"/>
        <v>devans</v>
      </c>
      <c r="B2357" s="88" t="s">
        <v>21883</v>
      </c>
      <c r="C2357" s="89" t="s">
        <v>21884</v>
      </c>
      <c r="D2357" s="89" t="s">
        <v>21885</v>
      </c>
      <c r="E2357" s="89" t="s">
        <v>5630</v>
      </c>
      <c r="F2357" s="88" t="s">
        <v>19215</v>
      </c>
      <c r="G2357" s="89" t="s">
        <v>19033</v>
      </c>
      <c r="H2357" s="89" t="s">
        <v>19172</v>
      </c>
      <c r="I2357" s="89" t="s">
        <v>19173</v>
      </c>
      <c r="J2357" s="88" t="s">
        <v>19189</v>
      </c>
      <c r="K2357" s="88" t="s">
        <v>19294</v>
      </c>
      <c r="L2357" s="88" t="s">
        <v>19295</v>
      </c>
      <c r="M2357" s="89" t="s">
        <v>19296</v>
      </c>
      <c r="N2357" s="89" t="s">
        <v>541</v>
      </c>
      <c r="O2357" s="90">
        <v>45347</v>
      </c>
      <c r="P2357" s="90">
        <v>45347</v>
      </c>
      <c r="Q2357" s="90">
        <v>45347</v>
      </c>
      <c r="R2357" s="89">
        <v>582</v>
      </c>
      <c r="S2357" s="89">
        <v>1</v>
      </c>
      <c r="T2357" s="89" t="s">
        <v>19209</v>
      </c>
      <c r="U2357" s="89" t="s">
        <v>21886</v>
      </c>
      <c r="W2357" s="89" t="s">
        <v>7483</v>
      </c>
      <c r="X2357" s="89" t="s">
        <v>541</v>
      </c>
      <c r="Y2357" s="88" t="s">
        <v>17430</v>
      </c>
    </row>
    <row r="2358" spans="1:25" x14ac:dyDescent="0.3">
      <c r="A2358" s="84" t="str">
        <f t="shared" si="36"/>
        <v>ballen</v>
      </c>
      <c r="B2358" s="88" t="s">
        <v>20332</v>
      </c>
      <c r="C2358" s="89" t="s">
        <v>20333</v>
      </c>
      <c r="D2358" s="89" t="s">
        <v>20334</v>
      </c>
      <c r="E2358" s="89" t="s">
        <v>19170</v>
      </c>
      <c r="F2358" s="88" t="s">
        <v>19215</v>
      </c>
      <c r="G2358" s="89" t="s">
        <v>19033</v>
      </c>
      <c r="H2358" s="89" t="s">
        <v>19172</v>
      </c>
      <c r="I2358" s="89" t="s">
        <v>19173</v>
      </c>
      <c r="J2358" s="88" t="s">
        <v>19189</v>
      </c>
      <c r="K2358" s="88" t="s">
        <v>19345</v>
      </c>
      <c r="L2358" s="88" t="s">
        <v>20162</v>
      </c>
      <c r="M2358" s="89" t="s">
        <v>20163</v>
      </c>
      <c r="N2358" s="89" t="s">
        <v>655</v>
      </c>
      <c r="O2358" s="90">
        <v>45375</v>
      </c>
      <c r="P2358" s="90">
        <v>45375</v>
      </c>
      <c r="Q2358" s="90">
        <v>45375</v>
      </c>
      <c r="R2358" s="89">
        <v>554</v>
      </c>
      <c r="S2358" s="89">
        <v>1</v>
      </c>
      <c r="T2358" s="89" t="s">
        <v>19209</v>
      </c>
      <c r="U2358" s="89" t="s">
        <v>20335</v>
      </c>
      <c r="W2358" s="89" t="s">
        <v>4556</v>
      </c>
      <c r="X2358" s="89" t="s">
        <v>435</v>
      </c>
      <c r="Y2358" s="88" t="s">
        <v>20336</v>
      </c>
    </row>
    <row r="2359" spans="1:25" x14ac:dyDescent="0.3">
      <c r="A2359" s="84" t="str">
        <f t="shared" si="36"/>
        <v>egrant</v>
      </c>
      <c r="B2359" s="88" t="s">
        <v>22764</v>
      </c>
      <c r="C2359" s="89" t="s">
        <v>22765</v>
      </c>
      <c r="D2359" s="89" t="s">
        <v>22766</v>
      </c>
      <c r="E2359" s="89" t="s">
        <v>19170</v>
      </c>
      <c r="F2359" s="88" t="s">
        <v>19236</v>
      </c>
      <c r="G2359" s="89" t="s">
        <v>19032</v>
      </c>
      <c r="H2359" s="89" t="s">
        <v>19227</v>
      </c>
      <c r="I2359" s="89" t="s">
        <v>19173</v>
      </c>
      <c r="J2359" s="88" t="s">
        <v>19189</v>
      </c>
      <c r="K2359" s="88" t="s">
        <v>19190</v>
      </c>
      <c r="L2359" s="88" t="s">
        <v>19191</v>
      </c>
      <c r="M2359" s="89" t="s">
        <v>19192</v>
      </c>
      <c r="N2359" s="89" t="s">
        <v>297</v>
      </c>
      <c r="O2359" s="90">
        <v>45410</v>
      </c>
      <c r="P2359" s="90">
        <v>45410</v>
      </c>
      <c r="Q2359" s="90">
        <v>45410</v>
      </c>
      <c r="R2359" s="89">
        <v>519</v>
      </c>
      <c r="S2359" s="89">
        <v>1</v>
      </c>
      <c r="T2359" s="89" t="s">
        <v>19209</v>
      </c>
      <c r="U2359" s="89" t="s">
        <v>22767</v>
      </c>
      <c r="W2359" s="89" t="s">
        <v>22768</v>
      </c>
      <c r="X2359" s="89" t="s">
        <v>297</v>
      </c>
      <c r="Y2359" s="88" t="s">
        <v>22769</v>
      </c>
    </row>
    <row r="2360" spans="1:25" x14ac:dyDescent="0.3">
      <c r="A2360" s="84" t="str">
        <f t="shared" si="36"/>
        <v>rsykes</v>
      </c>
      <c r="B2360" s="88" t="s">
        <v>28802</v>
      </c>
      <c r="C2360" s="89" t="s">
        <v>28803</v>
      </c>
      <c r="D2360" s="89" t="s">
        <v>28804</v>
      </c>
      <c r="E2360" s="89" t="s">
        <v>19170</v>
      </c>
      <c r="F2360" s="88" t="s">
        <v>19272</v>
      </c>
      <c r="G2360" s="89" t="s">
        <v>19048</v>
      </c>
      <c r="H2360" s="89" t="s">
        <v>19227</v>
      </c>
      <c r="I2360" s="89" t="s">
        <v>19173</v>
      </c>
      <c r="J2360" s="88" t="s">
        <v>19189</v>
      </c>
      <c r="K2360" s="88" t="s">
        <v>19374</v>
      </c>
      <c r="L2360" s="88" t="s">
        <v>19492</v>
      </c>
      <c r="M2360" s="89" t="s">
        <v>19493</v>
      </c>
      <c r="N2360" s="89" t="s">
        <v>268</v>
      </c>
      <c r="O2360" s="90">
        <v>45438</v>
      </c>
      <c r="P2360" s="90">
        <v>45438</v>
      </c>
      <c r="Q2360" s="90">
        <v>45438</v>
      </c>
      <c r="R2360" s="89">
        <v>491</v>
      </c>
      <c r="S2360" s="89">
        <v>1</v>
      </c>
      <c r="T2360" s="89" t="s">
        <v>19209</v>
      </c>
      <c r="U2360" s="89" t="s">
        <v>28805</v>
      </c>
      <c r="W2360" s="89" t="s">
        <v>915</v>
      </c>
      <c r="X2360" s="89" t="s">
        <v>268</v>
      </c>
      <c r="Y2360" s="88" t="s">
        <v>28806</v>
      </c>
    </row>
    <row r="2361" spans="1:25" x14ac:dyDescent="0.3">
      <c r="A2361" s="84" t="str">
        <f t="shared" si="36"/>
        <v>ogonza2</v>
      </c>
      <c r="B2361" s="88" t="s">
        <v>27630</v>
      </c>
      <c r="C2361" s="89" t="s">
        <v>27631</v>
      </c>
      <c r="D2361" s="89" t="s">
        <v>27632</v>
      </c>
      <c r="E2361" s="89" t="s">
        <v>19170</v>
      </c>
      <c r="F2361" s="88" t="s">
        <v>19272</v>
      </c>
      <c r="G2361" s="89" t="s">
        <v>19048</v>
      </c>
      <c r="H2361" s="89" t="s">
        <v>19227</v>
      </c>
      <c r="I2361" s="89" t="s">
        <v>19173</v>
      </c>
      <c r="J2361" s="88" t="s">
        <v>19189</v>
      </c>
      <c r="K2361" s="88" t="s">
        <v>19190</v>
      </c>
      <c r="L2361" s="88" t="s">
        <v>19191</v>
      </c>
      <c r="M2361" s="89" t="s">
        <v>19192</v>
      </c>
      <c r="N2361" s="89" t="s">
        <v>297</v>
      </c>
      <c r="O2361" s="90">
        <v>45445</v>
      </c>
      <c r="P2361" s="90">
        <v>45445</v>
      </c>
      <c r="Q2361" s="90">
        <v>45445</v>
      </c>
      <c r="R2361" s="89">
        <v>484</v>
      </c>
      <c r="S2361" s="89">
        <v>1</v>
      </c>
      <c r="T2361" s="89" t="s">
        <v>19209</v>
      </c>
      <c r="U2361" s="89" t="s">
        <v>27633</v>
      </c>
      <c r="W2361" s="89" t="s">
        <v>24218</v>
      </c>
      <c r="X2361" s="89" t="s">
        <v>297</v>
      </c>
      <c r="Y2361" s="88" t="s">
        <v>24219</v>
      </c>
    </row>
    <row r="2362" spans="1:25" x14ac:dyDescent="0.3">
      <c r="A2362" s="84" t="str">
        <f t="shared" si="36"/>
        <v>ilopes</v>
      </c>
      <c r="B2362" s="88" t="s">
        <v>23891</v>
      </c>
      <c r="C2362" s="89" t="s">
        <v>23892</v>
      </c>
      <c r="D2362" s="89" t="s">
        <v>23893</v>
      </c>
      <c r="E2362" s="89" t="s">
        <v>5630</v>
      </c>
      <c r="F2362" s="88" t="s">
        <v>19171</v>
      </c>
      <c r="G2362" s="89" t="s">
        <v>19029</v>
      </c>
      <c r="H2362" s="89" t="s">
        <v>19172</v>
      </c>
      <c r="I2362" s="89" t="s">
        <v>19173</v>
      </c>
      <c r="J2362" s="88" t="s">
        <v>19174</v>
      </c>
      <c r="K2362" s="88" t="s">
        <v>19455</v>
      </c>
      <c r="L2362" s="88" t="s">
        <v>19456</v>
      </c>
      <c r="M2362" s="89" t="s">
        <v>19457</v>
      </c>
      <c r="N2362" s="89" t="s">
        <v>2504</v>
      </c>
      <c r="O2362" s="90">
        <v>45466</v>
      </c>
      <c r="P2362" s="90">
        <v>45466</v>
      </c>
      <c r="Q2362" s="90">
        <v>45466</v>
      </c>
      <c r="R2362" s="89">
        <v>463</v>
      </c>
      <c r="S2362" s="89">
        <v>1</v>
      </c>
      <c r="T2362" s="89" t="s">
        <v>19209</v>
      </c>
      <c r="U2362" s="89" t="s">
        <v>23894</v>
      </c>
      <c r="W2362" s="89" t="s">
        <v>23895</v>
      </c>
      <c r="X2362" s="89" t="s">
        <v>2504</v>
      </c>
      <c r="Y2362" s="88" t="s">
        <v>23896</v>
      </c>
    </row>
    <row r="2363" spans="1:25" x14ac:dyDescent="0.3">
      <c r="A2363" s="84" t="str">
        <f t="shared" si="36"/>
        <v>cjones0</v>
      </c>
      <c r="B2363" s="88" t="s">
        <v>21245</v>
      </c>
      <c r="C2363" s="89" t="s">
        <v>21246</v>
      </c>
      <c r="D2363" s="89" t="s">
        <v>21247</v>
      </c>
      <c r="E2363" s="89" t="s">
        <v>19170</v>
      </c>
      <c r="F2363" s="88" t="s">
        <v>19181</v>
      </c>
      <c r="G2363" s="89" t="s">
        <v>19030</v>
      </c>
      <c r="H2363" s="89" t="s">
        <v>19172</v>
      </c>
      <c r="I2363" s="89" t="s">
        <v>19173</v>
      </c>
      <c r="J2363" s="88" t="s">
        <v>19174</v>
      </c>
      <c r="K2363" s="88" t="s">
        <v>19258</v>
      </c>
      <c r="L2363" s="88" t="s">
        <v>19259</v>
      </c>
      <c r="M2363" s="89" t="s">
        <v>19260</v>
      </c>
      <c r="N2363" s="89" t="s">
        <v>279</v>
      </c>
      <c r="O2363" s="90">
        <v>45466</v>
      </c>
      <c r="P2363" s="90">
        <v>45466</v>
      </c>
      <c r="Q2363" s="90">
        <v>45466</v>
      </c>
      <c r="R2363" s="89">
        <v>463</v>
      </c>
      <c r="S2363" s="89">
        <v>1</v>
      </c>
      <c r="T2363" s="89" t="s">
        <v>19209</v>
      </c>
      <c r="U2363" s="89" t="s">
        <v>21248</v>
      </c>
      <c r="W2363" s="89" t="s">
        <v>21249</v>
      </c>
      <c r="X2363" s="89" t="s">
        <v>279</v>
      </c>
      <c r="Y2363" s="88" t="s">
        <v>21250</v>
      </c>
    </row>
    <row r="2364" spans="1:25" x14ac:dyDescent="0.3">
      <c r="A2364" s="84" t="str">
        <f t="shared" si="36"/>
        <v>jnutt</v>
      </c>
      <c r="B2364" s="88" t="s">
        <v>25211</v>
      </c>
      <c r="C2364" s="89" t="s">
        <v>25212</v>
      </c>
      <c r="D2364" s="89" t="s">
        <v>25213</v>
      </c>
      <c r="E2364" s="89" t="s">
        <v>19170</v>
      </c>
      <c r="F2364" s="88" t="s">
        <v>19171</v>
      </c>
      <c r="G2364" s="89" t="s">
        <v>19029</v>
      </c>
      <c r="H2364" s="89" t="s">
        <v>19172</v>
      </c>
      <c r="I2364" s="89" t="s">
        <v>19173</v>
      </c>
      <c r="J2364" s="88" t="s">
        <v>19189</v>
      </c>
      <c r="K2364" s="88" t="s">
        <v>19273</v>
      </c>
      <c r="L2364" s="88" t="s">
        <v>19274</v>
      </c>
      <c r="M2364" s="89" t="s">
        <v>7733</v>
      </c>
      <c r="N2364" s="89" t="s">
        <v>328</v>
      </c>
      <c r="O2364" s="90">
        <v>45473</v>
      </c>
      <c r="P2364" s="90">
        <v>45473</v>
      </c>
      <c r="Q2364" s="90">
        <v>45473</v>
      </c>
      <c r="R2364" s="89">
        <v>456</v>
      </c>
      <c r="S2364" s="89">
        <v>1</v>
      </c>
      <c r="T2364" s="89" t="s">
        <v>19209</v>
      </c>
      <c r="U2364" s="89" t="s">
        <v>25214</v>
      </c>
      <c r="W2364" s="89" t="s">
        <v>25215</v>
      </c>
      <c r="X2364" s="89" t="s">
        <v>416</v>
      </c>
      <c r="Y2364" s="88" t="s">
        <v>25216</v>
      </c>
    </row>
    <row r="2365" spans="1:25" x14ac:dyDescent="0.3">
      <c r="A2365" s="84" t="str">
        <f t="shared" si="36"/>
        <v>jhartle</v>
      </c>
      <c r="B2365" s="88" t="s">
        <v>24668</v>
      </c>
      <c r="C2365" s="89" t="s">
        <v>24669</v>
      </c>
      <c r="D2365" s="89" t="s">
        <v>24670</v>
      </c>
      <c r="E2365" s="89" t="s">
        <v>5630</v>
      </c>
      <c r="F2365" s="88" t="s">
        <v>19171</v>
      </c>
      <c r="G2365" s="89" t="s">
        <v>19029</v>
      </c>
      <c r="H2365" s="89" t="s">
        <v>19172</v>
      </c>
      <c r="I2365" s="89" t="s">
        <v>19173</v>
      </c>
      <c r="J2365" s="88" t="s">
        <v>19189</v>
      </c>
      <c r="K2365" s="88" t="s">
        <v>19333</v>
      </c>
      <c r="L2365" s="88" t="s">
        <v>19447</v>
      </c>
      <c r="M2365" s="89" t="s">
        <v>9382</v>
      </c>
      <c r="N2365" s="89" t="s">
        <v>366</v>
      </c>
      <c r="O2365" s="90">
        <v>45501</v>
      </c>
      <c r="P2365" s="90">
        <v>45501</v>
      </c>
      <c r="Q2365" s="90">
        <v>45501</v>
      </c>
      <c r="R2365" s="89">
        <v>428</v>
      </c>
      <c r="S2365" s="89">
        <v>1</v>
      </c>
      <c r="T2365" s="89" t="s">
        <v>19209</v>
      </c>
      <c r="U2365" s="89" t="s">
        <v>24671</v>
      </c>
      <c r="W2365" s="89" t="s">
        <v>4975</v>
      </c>
      <c r="X2365" s="89" t="s">
        <v>416</v>
      </c>
      <c r="Y2365" s="88" t="s">
        <v>4980</v>
      </c>
    </row>
    <row r="2366" spans="1:25" x14ac:dyDescent="0.3">
      <c r="A2366" s="84" t="str">
        <f t="shared" si="36"/>
        <v>smccain</v>
      </c>
      <c r="B2366" s="88" t="s">
        <v>29171</v>
      </c>
      <c r="C2366" s="89" t="s">
        <v>29172</v>
      </c>
      <c r="D2366" s="89" t="s">
        <v>29173</v>
      </c>
      <c r="E2366" s="89" t="s">
        <v>5630</v>
      </c>
      <c r="F2366" s="88" t="s">
        <v>19171</v>
      </c>
      <c r="G2366" s="89" t="s">
        <v>19029</v>
      </c>
      <c r="H2366" s="89" t="s">
        <v>19172</v>
      </c>
      <c r="I2366" s="89" t="s">
        <v>19173</v>
      </c>
      <c r="J2366" s="88" t="s">
        <v>19174</v>
      </c>
      <c r="K2366" s="88" t="s">
        <v>19258</v>
      </c>
      <c r="L2366" s="88" t="s">
        <v>19259</v>
      </c>
      <c r="M2366" s="89" t="s">
        <v>19260</v>
      </c>
      <c r="N2366" s="89" t="s">
        <v>279</v>
      </c>
      <c r="O2366" s="90">
        <v>45515</v>
      </c>
      <c r="P2366" s="90">
        <v>45515</v>
      </c>
      <c r="Q2366" s="90">
        <v>45515</v>
      </c>
      <c r="R2366" s="89">
        <v>414</v>
      </c>
      <c r="S2366" s="89">
        <v>1</v>
      </c>
      <c r="T2366" s="89" t="s">
        <v>19209</v>
      </c>
      <c r="U2366" s="89" t="s">
        <v>29174</v>
      </c>
      <c r="W2366" s="89" t="s">
        <v>29175</v>
      </c>
      <c r="X2366" s="89" t="s">
        <v>279</v>
      </c>
      <c r="Y2366" s="88" t="s">
        <v>13536</v>
      </c>
    </row>
    <row r="2367" spans="1:25" x14ac:dyDescent="0.3">
      <c r="A2367" s="84" t="str">
        <f t="shared" si="36"/>
        <v>dhaley</v>
      </c>
      <c r="B2367" s="88" t="s">
        <v>21959</v>
      </c>
      <c r="C2367" s="89" t="s">
        <v>21960</v>
      </c>
      <c r="D2367" s="89" t="s">
        <v>21961</v>
      </c>
      <c r="E2367" s="89" t="s">
        <v>5630</v>
      </c>
      <c r="F2367" s="88" t="s">
        <v>19171</v>
      </c>
      <c r="G2367" s="89" t="s">
        <v>19029</v>
      </c>
      <c r="H2367" s="89" t="s">
        <v>19172</v>
      </c>
      <c r="I2367" s="89" t="s">
        <v>19173</v>
      </c>
      <c r="J2367" s="88" t="s">
        <v>19174</v>
      </c>
      <c r="K2367" s="88" t="s">
        <v>19207</v>
      </c>
      <c r="L2367" s="88" t="s">
        <v>19208</v>
      </c>
      <c r="M2367" s="89" t="s">
        <v>10249</v>
      </c>
      <c r="N2367" s="89" t="s">
        <v>219</v>
      </c>
      <c r="O2367" s="90">
        <v>45522</v>
      </c>
      <c r="P2367" s="90">
        <v>45522</v>
      </c>
      <c r="Q2367" s="90">
        <v>45522</v>
      </c>
      <c r="R2367" s="89">
        <v>407</v>
      </c>
      <c r="S2367" s="89">
        <v>1</v>
      </c>
      <c r="T2367" s="89" t="s">
        <v>19209</v>
      </c>
      <c r="U2367" s="89" t="s">
        <v>21962</v>
      </c>
      <c r="W2367" s="89" t="s">
        <v>4819</v>
      </c>
      <c r="X2367" s="89" t="s">
        <v>219</v>
      </c>
      <c r="Y2367" s="88" t="s">
        <v>16617</v>
      </c>
    </row>
    <row r="2368" spans="1:25" x14ac:dyDescent="0.3">
      <c r="A2368" s="84" t="str">
        <f t="shared" si="36"/>
        <v>jgayton</v>
      </c>
      <c r="B2368" s="88" t="s">
        <v>24551</v>
      </c>
      <c r="C2368" s="89" t="s">
        <v>24552</v>
      </c>
      <c r="D2368" s="89" t="s">
        <v>24553</v>
      </c>
      <c r="E2368" s="89" t="s">
        <v>19170</v>
      </c>
      <c r="F2368" s="88" t="s">
        <v>19181</v>
      </c>
      <c r="G2368" s="89" t="s">
        <v>19030</v>
      </c>
      <c r="H2368" s="89" t="s">
        <v>19172</v>
      </c>
      <c r="I2368" s="89" t="s">
        <v>19173</v>
      </c>
      <c r="J2368" s="88" t="s">
        <v>19174</v>
      </c>
      <c r="K2368" s="88" t="s">
        <v>19258</v>
      </c>
      <c r="L2368" s="88" t="s">
        <v>19259</v>
      </c>
      <c r="M2368" s="89" t="s">
        <v>19260</v>
      </c>
      <c r="N2368" s="89" t="s">
        <v>279</v>
      </c>
      <c r="O2368" s="90">
        <v>45536</v>
      </c>
      <c r="P2368" s="90">
        <v>45536</v>
      </c>
      <c r="Q2368" s="90">
        <v>45536</v>
      </c>
      <c r="R2368" s="89">
        <v>393</v>
      </c>
      <c r="S2368" s="89">
        <v>1</v>
      </c>
      <c r="T2368" s="89" t="s">
        <v>19209</v>
      </c>
      <c r="U2368" s="89" t="s">
        <v>24554</v>
      </c>
      <c r="W2368" s="89" t="s">
        <v>1799</v>
      </c>
      <c r="X2368" s="89" t="s">
        <v>279</v>
      </c>
      <c r="Y2368" s="88" t="s">
        <v>22478</v>
      </c>
    </row>
    <row r="2369" spans="1:25" x14ac:dyDescent="0.3">
      <c r="A2369" s="84" t="str">
        <f t="shared" si="36"/>
        <v>ngetz</v>
      </c>
      <c r="B2369" s="88" t="s">
        <v>27501</v>
      </c>
      <c r="C2369" s="89" t="s">
        <v>27502</v>
      </c>
      <c r="D2369" s="89" t="s">
        <v>27503</v>
      </c>
      <c r="E2369" s="89" t="s">
        <v>19170</v>
      </c>
      <c r="F2369" s="88" t="s">
        <v>19171</v>
      </c>
      <c r="G2369" s="89" t="s">
        <v>19029</v>
      </c>
      <c r="H2369" s="89" t="s">
        <v>19172</v>
      </c>
      <c r="I2369" s="89" t="s">
        <v>19173</v>
      </c>
      <c r="J2369" s="88" t="s">
        <v>19189</v>
      </c>
      <c r="K2369" s="88" t="s">
        <v>19273</v>
      </c>
      <c r="L2369" s="88" t="s">
        <v>19274</v>
      </c>
      <c r="M2369" s="89" t="s">
        <v>7733</v>
      </c>
      <c r="N2369" s="89" t="s">
        <v>328</v>
      </c>
      <c r="O2369" s="90">
        <v>45543</v>
      </c>
      <c r="P2369" s="90">
        <v>45543</v>
      </c>
      <c r="Q2369" s="90">
        <v>45543</v>
      </c>
      <c r="R2369" s="89">
        <v>386</v>
      </c>
      <c r="S2369" s="89">
        <v>1</v>
      </c>
      <c r="T2369" s="89" t="s">
        <v>19209</v>
      </c>
      <c r="U2369" s="89" t="s">
        <v>27504</v>
      </c>
      <c r="W2369" s="89" t="s">
        <v>3839</v>
      </c>
      <c r="X2369" s="89" t="s">
        <v>328</v>
      </c>
      <c r="Y2369" s="88" t="s">
        <v>8325</v>
      </c>
    </row>
    <row r="2370" spans="1:25" x14ac:dyDescent="0.3">
      <c r="A2370" s="84" t="str">
        <f t="shared" si="36"/>
        <v>awilli0</v>
      </c>
      <c r="B2370" s="88" t="s">
        <v>20285</v>
      </c>
      <c r="C2370" s="89" t="s">
        <v>20286</v>
      </c>
      <c r="D2370" s="89" t="s">
        <v>20287</v>
      </c>
      <c r="E2370" s="89" t="s">
        <v>5630</v>
      </c>
      <c r="F2370" s="88" t="s">
        <v>19171</v>
      </c>
      <c r="G2370" s="89" t="s">
        <v>19029</v>
      </c>
      <c r="H2370" s="89" t="s">
        <v>19172</v>
      </c>
      <c r="I2370" s="89" t="s">
        <v>19173</v>
      </c>
      <c r="J2370" s="88" t="s">
        <v>19174</v>
      </c>
      <c r="K2370" s="88" t="s">
        <v>19258</v>
      </c>
      <c r="L2370" s="88" t="s">
        <v>19259</v>
      </c>
      <c r="M2370" s="89" t="s">
        <v>19260</v>
      </c>
      <c r="N2370" s="89" t="s">
        <v>279</v>
      </c>
      <c r="O2370" s="90">
        <v>45550</v>
      </c>
      <c r="P2370" s="90">
        <v>45550</v>
      </c>
      <c r="Q2370" s="90">
        <v>45550</v>
      </c>
      <c r="R2370" s="89">
        <v>379</v>
      </c>
      <c r="S2370" s="89">
        <v>1</v>
      </c>
      <c r="T2370" s="89" t="s">
        <v>19209</v>
      </c>
      <c r="U2370" s="89" t="s">
        <v>20288</v>
      </c>
      <c r="W2370" s="89" t="s">
        <v>20289</v>
      </c>
      <c r="X2370" s="89" t="s">
        <v>279</v>
      </c>
      <c r="Y2370" s="88" t="s">
        <v>13149</v>
      </c>
    </row>
    <row r="2371" spans="1:25" x14ac:dyDescent="0.3">
      <c r="A2371" s="84" t="str">
        <f t="shared" ref="A2371:A2424" si="37">TRIM(D2371)</f>
        <v>dortiz</v>
      </c>
      <c r="B2371" s="88" t="s">
        <v>22304</v>
      </c>
      <c r="C2371" s="89" t="s">
        <v>22305</v>
      </c>
      <c r="D2371" s="89" t="s">
        <v>22306</v>
      </c>
      <c r="E2371" s="89" t="s">
        <v>19170</v>
      </c>
      <c r="F2371" s="88" t="s">
        <v>19236</v>
      </c>
      <c r="G2371" s="89" t="s">
        <v>19032</v>
      </c>
      <c r="H2371" s="89" t="s">
        <v>19227</v>
      </c>
      <c r="I2371" s="89" t="s">
        <v>19173</v>
      </c>
      <c r="J2371" s="88" t="s">
        <v>19174</v>
      </c>
      <c r="K2371" s="88" t="s">
        <v>19309</v>
      </c>
      <c r="L2371" s="88" t="s">
        <v>19513</v>
      </c>
      <c r="M2371" s="89" t="s">
        <v>6528</v>
      </c>
      <c r="N2371" s="89" t="s">
        <v>219</v>
      </c>
      <c r="O2371" s="90">
        <v>45557</v>
      </c>
      <c r="P2371" s="90">
        <v>45557</v>
      </c>
      <c r="Q2371" s="90">
        <v>45557</v>
      </c>
      <c r="R2371" s="89">
        <v>372</v>
      </c>
      <c r="S2371" s="89">
        <v>1</v>
      </c>
      <c r="T2371" s="89" t="s">
        <v>19209</v>
      </c>
      <c r="U2371" s="89" t="s">
        <v>22307</v>
      </c>
      <c r="W2371" s="89" t="s">
        <v>559</v>
      </c>
      <c r="X2371" s="89" t="s">
        <v>219</v>
      </c>
      <c r="Y2371" s="88" t="s">
        <v>15319</v>
      </c>
    </row>
    <row r="2372" spans="1:25" x14ac:dyDescent="0.3">
      <c r="A2372" s="84" t="str">
        <f t="shared" si="37"/>
        <v>dphelps</v>
      </c>
      <c r="B2372" s="88" t="s">
        <v>22338</v>
      </c>
      <c r="C2372" s="89" t="s">
        <v>22339</v>
      </c>
      <c r="D2372" s="89" t="s">
        <v>22340</v>
      </c>
      <c r="E2372" s="89" t="s">
        <v>5630</v>
      </c>
      <c r="F2372" s="88" t="s">
        <v>19171</v>
      </c>
      <c r="G2372" s="89" t="s">
        <v>19029</v>
      </c>
      <c r="H2372" s="89" t="s">
        <v>19172</v>
      </c>
      <c r="I2372" s="89" t="s">
        <v>19173</v>
      </c>
      <c r="J2372" s="88" t="s">
        <v>19174</v>
      </c>
      <c r="K2372" s="88" t="s">
        <v>19401</v>
      </c>
      <c r="L2372" s="88" t="s">
        <v>19764</v>
      </c>
      <c r="M2372" s="89" t="s">
        <v>8645</v>
      </c>
      <c r="N2372" s="89" t="s">
        <v>407</v>
      </c>
      <c r="O2372" s="90">
        <v>45557</v>
      </c>
      <c r="P2372" s="90">
        <v>45557</v>
      </c>
      <c r="Q2372" s="90">
        <v>45557</v>
      </c>
      <c r="R2372" s="89">
        <v>372</v>
      </c>
      <c r="S2372" s="89">
        <v>1</v>
      </c>
      <c r="T2372" s="89" t="s">
        <v>19209</v>
      </c>
      <c r="U2372" s="89" t="s">
        <v>22341</v>
      </c>
      <c r="W2372" s="89" t="s">
        <v>20905</v>
      </c>
      <c r="X2372" s="89" t="s">
        <v>983</v>
      </c>
      <c r="Y2372" s="88" t="s">
        <v>5713</v>
      </c>
    </row>
    <row r="2373" spans="1:25" x14ac:dyDescent="0.3">
      <c r="A2373" s="84" t="str">
        <f t="shared" si="37"/>
        <v>treed</v>
      </c>
      <c r="B2373" s="88" t="s">
        <v>29803</v>
      </c>
      <c r="C2373" s="89" t="s">
        <v>29804</v>
      </c>
      <c r="D2373" s="89" t="s">
        <v>29805</v>
      </c>
      <c r="E2373" s="89" t="s">
        <v>19170</v>
      </c>
      <c r="F2373" s="88" t="s">
        <v>19171</v>
      </c>
      <c r="G2373" s="89" t="s">
        <v>19029</v>
      </c>
      <c r="H2373" s="89" t="s">
        <v>19172</v>
      </c>
      <c r="I2373" s="89" t="s">
        <v>19173</v>
      </c>
      <c r="J2373" s="88" t="s">
        <v>19189</v>
      </c>
      <c r="K2373" s="88" t="s">
        <v>19333</v>
      </c>
      <c r="L2373" s="88" t="s">
        <v>21478</v>
      </c>
      <c r="M2373" s="89" t="s">
        <v>9382</v>
      </c>
      <c r="N2373" s="89" t="s">
        <v>366</v>
      </c>
      <c r="O2373" s="90">
        <v>45564</v>
      </c>
      <c r="P2373" s="90">
        <v>45564</v>
      </c>
      <c r="Q2373" s="90">
        <v>45564</v>
      </c>
      <c r="R2373" s="89">
        <v>365</v>
      </c>
      <c r="S2373" s="89">
        <v>1</v>
      </c>
      <c r="T2373" s="89" t="s">
        <v>19209</v>
      </c>
      <c r="U2373" s="89" t="s">
        <v>29806</v>
      </c>
      <c r="W2373" s="89" t="s">
        <v>24161</v>
      </c>
      <c r="X2373" s="89" t="s">
        <v>366</v>
      </c>
      <c r="Y2373" s="88" t="s">
        <v>29807</v>
      </c>
    </row>
    <row r="2374" spans="1:25" x14ac:dyDescent="0.3">
      <c r="A2374" s="84" t="str">
        <f t="shared" si="37"/>
        <v>djanis</v>
      </c>
      <c r="B2374" s="88" t="s">
        <v>22056</v>
      </c>
      <c r="C2374" s="89" t="s">
        <v>22057</v>
      </c>
      <c r="D2374" s="89" t="s">
        <v>22058</v>
      </c>
      <c r="E2374" s="89" t="s">
        <v>19170</v>
      </c>
      <c r="F2374" s="88" t="s">
        <v>20261</v>
      </c>
      <c r="G2374" s="89" t="s">
        <v>19039</v>
      </c>
      <c r="H2374" s="89" t="s">
        <v>19172</v>
      </c>
      <c r="I2374" s="89" t="s">
        <v>19173</v>
      </c>
      <c r="J2374" s="88" t="s">
        <v>19189</v>
      </c>
      <c r="K2374" s="88" t="s">
        <v>20262</v>
      </c>
      <c r="L2374" s="88" t="s">
        <v>20263</v>
      </c>
      <c r="M2374" s="89" t="s">
        <v>20264</v>
      </c>
      <c r="N2374" s="89" t="s">
        <v>435</v>
      </c>
      <c r="O2374" s="90">
        <v>45585</v>
      </c>
      <c r="P2374" s="90">
        <v>45585</v>
      </c>
      <c r="Q2374" s="90">
        <v>45585</v>
      </c>
      <c r="R2374" s="89">
        <v>344</v>
      </c>
      <c r="S2374" s="89">
        <v>0</v>
      </c>
      <c r="T2374" s="89" t="s">
        <v>19176</v>
      </c>
      <c r="U2374" s="89" t="s">
        <v>22059</v>
      </c>
      <c r="W2374" s="89" t="s">
        <v>22060</v>
      </c>
      <c r="X2374" s="89" t="s">
        <v>435</v>
      </c>
      <c r="Y2374" s="88" t="s">
        <v>22061</v>
      </c>
    </row>
    <row r="2375" spans="1:25" x14ac:dyDescent="0.3">
      <c r="A2375" s="84" t="str">
        <f t="shared" si="37"/>
        <v>ssiska</v>
      </c>
      <c r="B2375" s="88" t="s">
        <v>29334</v>
      </c>
      <c r="C2375" s="89" t="s">
        <v>29335</v>
      </c>
      <c r="D2375" s="89" t="s">
        <v>29336</v>
      </c>
      <c r="E2375" s="89" t="s">
        <v>19170</v>
      </c>
      <c r="F2375" s="88" t="s">
        <v>19171</v>
      </c>
      <c r="G2375" s="89" t="s">
        <v>19029</v>
      </c>
      <c r="H2375" s="89" t="s">
        <v>19172</v>
      </c>
      <c r="I2375" s="89" t="s">
        <v>19173</v>
      </c>
      <c r="J2375" s="88" t="s">
        <v>19174</v>
      </c>
      <c r="K2375" s="88" t="s">
        <v>19245</v>
      </c>
      <c r="L2375" s="88" t="s">
        <v>19318</v>
      </c>
      <c r="M2375" s="89" t="s">
        <v>19319</v>
      </c>
      <c r="N2375" s="89" t="s">
        <v>1675</v>
      </c>
      <c r="O2375" s="90">
        <v>45592</v>
      </c>
      <c r="P2375" s="90">
        <v>45592</v>
      </c>
      <c r="Q2375" s="90">
        <v>45592</v>
      </c>
      <c r="R2375" s="89">
        <v>337</v>
      </c>
      <c r="S2375" s="89">
        <v>0</v>
      </c>
      <c r="T2375" s="89" t="s">
        <v>19176</v>
      </c>
      <c r="U2375" s="89" t="s">
        <v>29337</v>
      </c>
      <c r="W2375" s="89" t="s">
        <v>19616</v>
      </c>
      <c r="X2375" s="89" t="s">
        <v>1675</v>
      </c>
      <c r="Y2375" s="88" t="s">
        <v>29338</v>
      </c>
    </row>
    <row r="2376" spans="1:25" x14ac:dyDescent="0.3">
      <c r="A2376" s="84" t="str">
        <f t="shared" si="37"/>
        <v>bcoomer</v>
      </c>
      <c r="B2376" s="88" t="s">
        <v>20433</v>
      </c>
      <c r="C2376" s="89" t="s">
        <v>20434</v>
      </c>
      <c r="D2376" s="89" t="s">
        <v>20435</v>
      </c>
      <c r="E2376" s="89" t="s">
        <v>5630</v>
      </c>
      <c r="F2376" s="88" t="s">
        <v>19215</v>
      </c>
      <c r="G2376" s="89" t="s">
        <v>19033</v>
      </c>
      <c r="H2376" s="89" t="s">
        <v>19172</v>
      </c>
      <c r="I2376" s="89" t="s">
        <v>19173</v>
      </c>
      <c r="J2376" s="88" t="s">
        <v>19189</v>
      </c>
      <c r="K2376" s="88" t="s">
        <v>19333</v>
      </c>
      <c r="L2376" s="88" t="s">
        <v>19447</v>
      </c>
      <c r="M2376" s="89" t="s">
        <v>9382</v>
      </c>
      <c r="N2376" s="89" t="s">
        <v>366</v>
      </c>
      <c r="O2376" s="90">
        <v>45606</v>
      </c>
      <c r="P2376" s="90">
        <v>45606</v>
      </c>
      <c r="Q2376" s="90">
        <v>45606</v>
      </c>
      <c r="R2376" s="89">
        <v>323</v>
      </c>
      <c r="S2376" s="89">
        <v>0</v>
      </c>
      <c r="T2376" s="89" t="s">
        <v>19176</v>
      </c>
      <c r="U2376" s="89" t="s">
        <v>3759</v>
      </c>
      <c r="W2376" s="89" t="s">
        <v>3762</v>
      </c>
      <c r="X2376" s="89" t="s">
        <v>328</v>
      </c>
      <c r="Y2376" s="88" t="s">
        <v>9469</v>
      </c>
    </row>
    <row r="2377" spans="1:25" x14ac:dyDescent="0.3">
      <c r="A2377" s="84" t="str">
        <f t="shared" si="37"/>
        <v>dlemos</v>
      </c>
      <c r="B2377" s="88" t="s">
        <v>22114</v>
      </c>
      <c r="C2377" s="89" t="s">
        <v>22115</v>
      </c>
      <c r="D2377" s="89" t="s">
        <v>22116</v>
      </c>
      <c r="E2377" s="89" t="s">
        <v>5630</v>
      </c>
      <c r="F2377" s="88" t="s">
        <v>19215</v>
      </c>
      <c r="G2377" s="89" t="s">
        <v>19033</v>
      </c>
      <c r="H2377" s="89" t="s">
        <v>19172</v>
      </c>
      <c r="I2377" s="89" t="s">
        <v>19173</v>
      </c>
      <c r="J2377" s="88" t="s">
        <v>19174</v>
      </c>
      <c r="K2377" s="88" t="s">
        <v>19431</v>
      </c>
      <c r="L2377" s="88" t="s">
        <v>19432</v>
      </c>
      <c r="M2377" s="89" t="s">
        <v>6264</v>
      </c>
      <c r="N2377" s="89" t="s">
        <v>279</v>
      </c>
      <c r="O2377" s="90">
        <v>45606</v>
      </c>
      <c r="P2377" s="90">
        <v>45606</v>
      </c>
      <c r="Q2377" s="90">
        <v>45606</v>
      </c>
      <c r="R2377" s="89">
        <v>323</v>
      </c>
      <c r="S2377" s="89">
        <v>0</v>
      </c>
      <c r="T2377" s="89" t="s">
        <v>19176</v>
      </c>
      <c r="U2377" s="89" t="s">
        <v>22117</v>
      </c>
      <c r="W2377" s="89" t="s">
        <v>1703</v>
      </c>
      <c r="X2377" s="89" t="s">
        <v>279</v>
      </c>
      <c r="Y2377" s="88" t="s">
        <v>6505</v>
      </c>
    </row>
    <row r="2378" spans="1:25" x14ac:dyDescent="0.3">
      <c r="A2378" s="84" t="str">
        <f t="shared" si="37"/>
        <v>cgonza1</v>
      </c>
      <c r="B2378" s="88" t="s">
        <v>21126</v>
      </c>
      <c r="C2378" s="89" t="s">
        <v>21127</v>
      </c>
      <c r="D2378" s="89" t="s">
        <v>21128</v>
      </c>
      <c r="E2378" s="89" t="s">
        <v>5630</v>
      </c>
      <c r="F2378" s="88" t="s">
        <v>19272</v>
      </c>
      <c r="G2378" s="89" t="s">
        <v>19048</v>
      </c>
      <c r="H2378" s="89" t="s">
        <v>19227</v>
      </c>
      <c r="I2378" s="89" t="s">
        <v>19173</v>
      </c>
      <c r="J2378" s="88" t="s">
        <v>19189</v>
      </c>
      <c r="K2378" s="88" t="s">
        <v>19190</v>
      </c>
      <c r="L2378" s="88" t="s">
        <v>19191</v>
      </c>
      <c r="M2378" s="89" t="s">
        <v>19192</v>
      </c>
      <c r="N2378" s="89" t="s">
        <v>297</v>
      </c>
      <c r="O2378" s="90">
        <v>45613</v>
      </c>
      <c r="P2378" s="90">
        <v>45613</v>
      </c>
      <c r="Q2378" s="90">
        <v>45613</v>
      </c>
      <c r="R2378" s="89">
        <v>316</v>
      </c>
      <c r="S2378" s="89">
        <v>0</v>
      </c>
      <c r="T2378" s="89" t="s">
        <v>19176</v>
      </c>
      <c r="U2378" s="89" t="s">
        <v>21129</v>
      </c>
      <c r="W2378" s="89" t="s">
        <v>4377</v>
      </c>
      <c r="X2378" s="89" t="s">
        <v>297</v>
      </c>
      <c r="Y2378" s="88" t="s">
        <v>21130</v>
      </c>
    </row>
    <row r="2379" spans="1:25" x14ac:dyDescent="0.3">
      <c r="A2379" s="84" t="str">
        <f t="shared" si="37"/>
        <v>jleonar</v>
      </c>
      <c r="B2379" s="88" t="s">
        <v>24902</v>
      </c>
      <c r="C2379" s="89" t="s">
        <v>24903</v>
      </c>
      <c r="D2379" s="89" t="s">
        <v>24904</v>
      </c>
      <c r="E2379" s="89" t="s">
        <v>5630</v>
      </c>
      <c r="F2379" s="88" t="s">
        <v>19236</v>
      </c>
      <c r="G2379" s="89" t="s">
        <v>19032</v>
      </c>
      <c r="H2379" s="89" t="s">
        <v>19227</v>
      </c>
      <c r="I2379" s="89" t="s">
        <v>19173</v>
      </c>
      <c r="J2379" s="88" t="s">
        <v>19174</v>
      </c>
      <c r="K2379" s="88" t="s">
        <v>19258</v>
      </c>
      <c r="L2379" s="88" t="s">
        <v>19259</v>
      </c>
      <c r="M2379" s="89" t="s">
        <v>19260</v>
      </c>
      <c r="N2379" s="89" t="s">
        <v>279</v>
      </c>
      <c r="O2379" s="90">
        <v>45613</v>
      </c>
      <c r="P2379" s="90">
        <v>45613</v>
      </c>
      <c r="Q2379" s="90">
        <v>45613</v>
      </c>
      <c r="R2379" s="89">
        <v>316</v>
      </c>
      <c r="S2379" s="89">
        <v>0</v>
      </c>
      <c r="T2379" s="89" t="s">
        <v>19176</v>
      </c>
      <c r="U2379" s="89" t="s">
        <v>9459</v>
      </c>
      <c r="V2379" s="89">
        <v>2204</v>
      </c>
      <c r="W2379" s="89" t="s">
        <v>344</v>
      </c>
      <c r="X2379" s="89" t="s">
        <v>279</v>
      </c>
      <c r="Y2379" s="88" t="s">
        <v>9462</v>
      </c>
    </row>
    <row r="2380" spans="1:25" x14ac:dyDescent="0.3">
      <c r="A2380" s="84" t="str">
        <f t="shared" si="37"/>
        <v>wblake</v>
      </c>
      <c r="B2380" s="88" t="s">
        <v>30123</v>
      </c>
      <c r="C2380" s="89" t="s">
        <v>30124</v>
      </c>
      <c r="D2380" s="89" t="s">
        <v>30125</v>
      </c>
      <c r="E2380" s="89" t="s">
        <v>19170</v>
      </c>
      <c r="F2380" s="88" t="s">
        <v>19171</v>
      </c>
      <c r="G2380" s="89" t="s">
        <v>19029</v>
      </c>
      <c r="H2380" s="89" t="s">
        <v>19172</v>
      </c>
      <c r="I2380" s="89" t="s">
        <v>19173</v>
      </c>
      <c r="J2380" s="88" t="s">
        <v>19189</v>
      </c>
      <c r="K2380" s="88" t="s">
        <v>19273</v>
      </c>
      <c r="L2380" s="88" t="s">
        <v>19274</v>
      </c>
      <c r="M2380" s="89" t="s">
        <v>7733</v>
      </c>
      <c r="N2380" s="89" t="s">
        <v>328</v>
      </c>
      <c r="O2380" s="90">
        <v>45641</v>
      </c>
      <c r="P2380" s="90">
        <v>45641</v>
      </c>
      <c r="Q2380" s="90">
        <v>45641</v>
      </c>
      <c r="R2380" s="89">
        <v>288</v>
      </c>
      <c r="S2380" s="89">
        <v>0</v>
      </c>
      <c r="T2380" s="89" t="s">
        <v>19176</v>
      </c>
      <c r="U2380" s="89" t="s">
        <v>30126</v>
      </c>
      <c r="W2380" s="89" t="s">
        <v>633</v>
      </c>
      <c r="X2380" s="89" t="s">
        <v>328</v>
      </c>
      <c r="Y2380" s="88" t="s">
        <v>10169</v>
      </c>
    </row>
    <row r="2381" spans="1:25" x14ac:dyDescent="0.3">
      <c r="A2381" s="84" t="str">
        <f t="shared" si="37"/>
        <v>jsteph2</v>
      </c>
      <c r="B2381" s="88" t="s">
        <v>25552</v>
      </c>
      <c r="C2381" s="89" t="s">
        <v>25553</v>
      </c>
      <c r="D2381" s="89" t="s">
        <v>25554</v>
      </c>
      <c r="E2381" s="89" t="s">
        <v>19170</v>
      </c>
      <c r="F2381" s="88" t="s">
        <v>19236</v>
      </c>
      <c r="G2381" s="89" t="s">
        <v>19032</v>
      </c>
      <c r="H2381" s="89" t="s">
        <v>19227</v>
      </c>
      <c r="I2381" s="89" t="s">
        <v>19173</v>
      </c>
      <c r="J2381" s="88" t="s">
        <v>19189</v>
      </c>
      <c r="K2381" s="88" t="s">
        <v>19273</v>
      </c>
      <c r="L2381" s="88" t="s">
        <v>19274</v>
      </c>
      <c r="M2381" s="89" t="s">
        <v>7733</v>
      </c>
      <c r="N2381" s="89" t="s">
        <v>328</v>
      </c>
      <c r="O2381" s="90">
        <v>45676</v>
      </c>
      <c r="P2381" s="90">
        <v>45676</v>
      </c>
      <c r="Q2381" s="90">
        <v>45676</v>
      </c>
      <c r="R2381" s="89">
        <v>253</v>
      </c>
      <c r="S2381" s="89">
        <v>0</v>
      </c>
      <c r="T2381" s="89" t="s">
        <v>19176</v>
      </c>
      <c r="U2381" s="89" t="s">
        <v>25555</v>
      </c>
      <c r="W2381" s="89" t="s">
        <v>25556</v>
      </c>
      <c r="X2381" s="89" t="s">
        <v>416</v>
      </c>
      <c r="Y2381" s="88" t="s">
        <v>25557</v>
      </c>
    </row>
    <row r="2382" spans="1:25" x14ac:dyDescent="0.3">
      <c r="A2382" s="84" t="str">
        <f t="shared" si="37"/>
        <v>kjones0</v>
      </c>
      <c r="B2382" s="88" t="s">
        <v>25932</v>
      </c>
      <c r="C2382" s="89" t="s">
        <v>25933</v>
      </c>
      <c r="D2382" s="89" t="s">
        <v>25934</v>
      </c>
      <c r="E2382" s="89" t="s">
        <v>5630</v>
      </c>
      <c r="F2382" s="88" t="s">
        <v>19382</v>
      </c>
      <c r="G2382" s="89" t="s">
        <v>19045</v>
      </c>
      <c r="H2382" s="89" t="s">
        <v>19172</v>
      </c>
      <c r="I2382" s="89" t="s">
        <v>19173</v>
      </c>
      <c r="J2382" s="88" t="s">
        <v>19174</v>
      </c>
      <c r="K2382" s="88" t="s">
        <v>19401</v>
      </c>
      <c r="L2382" s="88" t="s">
        <v>17382</v>
      </c>
      <c r="M2382" s="89" t="s">
        <v>8645</v>
      </c>
      <c r="N2382" s="89" t="s">
        <v>407</v>
      </c>
      <c r="O2382" s="90">
        <v>45746</v>
      </c>
      <c r="P2382" s="90">
        <v>45746</v>
      </c>
      <c r="Q2382" s="90">
        <v>45746</v>
      </c>
      <c r="R2382" s="89">
        <v>183</v>
      </c>
      <c r="S2382" s="89">
        <v>0</v>
      </c>
      <c r="T2382" s="89" t="s">
        <v>19193</v>
      </c>
      <c r="U2382" s="89" t="s">
        <v>25935</v>
      </c>
      <c r="W2382" s="89" t="s">
        <v>25936</v>
      </c>
      <c r="X2382" s="89" t="s">
        <v>407</v>
      </c>
      <c r="Y2382" s="88" t="s">
        <v>25937</v>
      </c>
    </row>
    <row r="2383" spans="1:25" x14ac:dyDescent="0.3">
      <c r="A2383" s="84" t="str">
        <f t="shared" si="37"/>
        <v>dloving</v>
      </c>
      <c r="B2383" s="88" t="s">
        <v>22133</v>
      </c>
      <c r="C2383" s="89" t="s">
        <v>22134</v>
      </c>
      <c r="D2383" s="89" t="s">
        <v>22135</v>
      </c>
      <c r="E2383" s="89" t="s">
        <v>19170</v>
      </c>
      <c r="F2383" s="88" t="s">
        <v>19171</v>
      </c>
      <c r="G2383" s="89" t="s">
        <v>19029</v>
      </c>
      <c r="H2383" s="89" t="s">
        <v>19172</v>
      </c>
      <c r="I2383" s="89" t="s">
        <v>19173</v>
      </c>
      <c r="J2383" s="88" t="s">
        <v>19189</v>
      </c>
      <c r="K2383" s="88" t="s">
        <v>19273</v>
      </c>
      <c r="L2383" s="88" t="s">
        <v>19274</v>
      </c>
      <c r="M2383" s="89" t="s">
        <v>7733</v>
      </c>
      <c r="N2383" s="89" t="s">
        <v>328</v>
      </c>
      <c r="O2383" s="90">
        <v>45704</v>
      </c>
      <c r="P2383" s="90">
        <v>45704</v>
      </c>
      <c r="Q2383" s="90">
        <v>45704</v>
      </c>
      <c r="R2383" s="89">
        <v>225</v>
      </c>
      <c r="S2383" s="89">
        <v>0</v>
      </c>
      <c r="T2383" s="89" t="s">
        <v>19176</v>
      </c>
      <c r="U2383" s="89" t="s">
        <v>22136</v>
      </c>
      <c r="W2383" s="89" t="s">
        <v>22137</v>
      </c>
      <c r="X2383" s="89" t="s">
        <v>328</v>
      </c>
      <c r="Y2383" s="88" t="s">
        <v>22138</v>
      </c>
    </row>
    <row r="2384" spans="1:25" x14ac:dyDescent="0.3">
      <c r="A2384" s="84" t="str">
        <f t="shared" si="37"/>
        <v>though</v>
      </c>
      <c r="B2384" s="88" t="s">
        <v>29630</v>
      </c>
      <c r="C2384" s="89" t="s">
        <v>29631</v>
      </c>
      <c r="D2384" s="89" t="s">
        <v>29632</v>
      </c>
      <c r="E2384" s="89" t="s">
        <v>19170</v>
      </c>
      <c r="F2384" s="88" t="s">
        <v>19171</v>
      </c>
      <c r="G2384" s="89" t="s">
        <v>19029</v>
      </c>
      <c r="H2384" s="89" t="s">
        <v>19172</v>
      </c>
      <c r="I2384" s="89" t="s">
        <v>19173</v>
      </c>
      <c r="J2384" s="88" t="s">
        <v>19174</v>
      </c>
      <c r="K2384" s="88" t="s">
        <v>19216</v>
      </c>
      <c r="L2384" s="88" t="s">
        <v>20424</v>
      </c>
      <c r="M2384" s="89" t="s">
        <v>20425</v>
      </c>
      <c r="N2384" s="89" t="s">
        <v>201</v>
      </c>
      <c r="O2384" s="90">
        <v>45718</v>
      </c>
      <c r="P2384" s="90">
        <v>45718</v>
      </c>
      <c r="Q2384" s="90">
        <v>45718</v>
      </c>
      <c r="R2384" s="89">
        <v>211</v>
      </c>
      <c r="S2384" s="89">
        <v>0</v>
      </c>
      <c r="T2384" s="89" t="s">
        <v>19176</v>
      </c>
      <c r="U2384" s="89" t="s">
        <v>29633</v>
      </c>
      <c r="V2384" s="89" t="s">
        <v>26636</v>
      </c>
      <c r="W2384" s="89" t="s">
        <v>29634</v>
      </c>
      <c r="X2384" s="89" t="s">
        <v>453</v>
      </c>
      <c r="Y2384" s="88" t="s">
        <v>29635</v>
      </c>
    </row>
    <row r="2385" spans="1:25" x14ac:dyDescent="0.3">
      <c r="A2385" s="84" t="str">
        <f t="shared" si="37"/>
        <v>bgrahne</v>
      </c>
      <c r="B2385" s="88" t="s">
        <v>20549</v>
      </c>
      <c r="C2385" s="89" t="s">
        <v>20550</v>
      </c>
      <c r="D2385" s="89" t="s">
        <v>20551</v>
      </c>
      <c r="E2385" s="89" t="s">
        <v>19170</v>
      </c>
      <c r="F2385" s="88" t="s">
        <v>19181</v>
      </c>
      <c r="G2385" s="89" t="s">
        <v>19030</v>
      </c>
      <c r="H2385" s="89" t="s">
        <v>19172</v>
      </c>
      <c r="I2385" s="89" t="s">
        <v>19173</v>
      </c>
      <c r="J2385" s="88" t="s">
        <v>19174</v>
      </c>
      <c r="K2385" s="88" t="s">
        <v>19802</v>
      </c>
      <c r="L2385" s="88" t="s">
        <v>19803</v>
      </c>
      <c r="M2385" s="89" t="s">
        <v>19804</v>
      </c>
      <c r="N2385" s="89" t="s">
        <v>549</v>
      </c>
      <c r="O2385" s="90">
        <v>45718</v>
      </c>
      <c r="P2385" s="90">
        <v>45718</v>
      </c>
      <c r="Q2385" s="90">
        <v>45718</v>
      </c>
      <c r="R2385" s="89">
        <v>211</v>
      </c>
      <c r="S2385" s="89">
        <v>0</v>
      </c>
      <c r="T2385" s="89" t="s">
        <v>19176</v>
      </c>
      <c r="U2385" s="89" t="s">
        <v>20552</v>
      </c>
      <c r="W2385" s="89" t="s">
        <v>13057</v>
      </c>
      <c r="X2385" s="89" t="s">
        <v>549</v>
      </c>
      <c r="Y2385" s="88" t="s">
        <v>20553</v>
      </c>
    </row>
    <row r="2386" spans="1:25" x14ac:dyDescent="0.3">
      <c r="A2386" s="84" t="str">
        <f t="shared" si="37"/>
        <v>ccarter</v>
      </c>
      <c r="B2386" s="88" t="s">
        <v>20978</v>
      </c>
      <c r="C2386" s="89" t="s">
        <v>20979</v>
      </c>
      <c r="D2386" s="89" t="s">
        <v>20980</v>
      </c>
      <c r="E2386" s="89" t="s">
        <v>19036</v>
      </c>
      <c r="F2386" s="88" t="s">
        <v>19171</v>
      </c>
      <c r="G2386" s="89" t="s">
        <v>19029</v>
      </c>
      <c r="H2386" s="89" t="s">
        <v>19172</v>
      </c>
      <c r="I2386" s="89" t="s">
        <v>19173</v>
      </c>
      <c r="J2386" s="88" t="s">
        <v>19174</v>
      </c>
      <c r="K2386" s="88" t="s">
        <v>19401</v>
      </c>
      <c r="L2386" s="88" t="s">
        <v>17382</v>
      </c>
      <c r="M2386" s="89" t="s">
        <v>8645</v>
      </c>
      <c r="N2386" s="89" t="s">
        <v>407</v>
      </c>
      <c r="O2386" s="90">
        <v>45718</v>
      </c>
      <c r="P2386" s="90">
        <v>45718</v>
      </c>
      <c r="Q2386" s="90">
        <v>45718</v>
      </c>
      <c r="R2386" s="89">
        <v>211</v>
      </c>
      <c r="S2386" s="89">
        <v>0</v>
      </c>
      <c r="T2386" s="89" t="s">
        <v>19176</v>
      </c>
      <c r="U2386" s="89" t="s">
        <v>20981</v>
      </c>
      <c r="W2386" s="89" t="s">
        <v>1509</v>
      </c>
      <c r="X2386" s="89" t="s">
        <v>407</v>
      </c>
      <c r="Y2386" s="88" t="s">
        <v>20982</v>
      </c>
    </row>
    <row r="2387" spans="1:25" x14ac:dyDescent="0.3">
      <c r="A2387" s="84" t="str">
        <f t="shared" si="37"/>
        <v>mgardne</v>
      </c>
      <c r="B2387" s="88" t="s">
        <v>26748</v>
      </c>
      <c r="C2387" s="89" t="s">
        <v>26749</v>
      </c>
      <c r="D2387" s="89" t="s">
        <v>26750</v>
      </c>
      <c r="E2387" s="89" t="s">
        <v>5630</v>
      </c>
      <c r="F2387" s="88" t="s">
        <v>19171</v>
      </c>
      <c r="G2387" s="89" t="s">
        <v>19029</v>
      </c>
      <c r="H2387" s="89" t="s">
        <v>19172</v>
      </c>
      <c r="I2387" s="89" t="s">
        <v>19173</v>
      </c>
      <c r="J2387" s="88" t="s">
        <v>19189</v>
      </c>
      <c r="K2387" s="88" t="s">
        <v>19273</v>
      </c>
      <c r="L2387" s="88" t="s">
        <v>19274</v>
      </c>
      <c r="M2387" s="89" t="s">
        <v>7733</v>
      </c>
      <c r="N2387" s="89" t="s">
        <v>328</v>
      </c>
      <c r="O2387" s="90">
        <v>45725</v>
      </c>
      <c r="P2387" s="90">
        <v>45725</v>
      </c>
      <c r="Q2387" s="90">
        <v>45725</v>
      </c>
      <c r="R2387" s="89">
        <v>204</v>
      </c>
      <c r="S2387" s="89">
        <v>0</v>
      </c>
      <c r="T2387" s="89" t="s">
        <v>19176</v>
      </c>
      <c r="U2387" s="89" t="s">
        <v>26751</v>
      </c>
      <c r="W2387" s="89" t="s">
        <v>26752</v>
      </c>
      <c r="X2387" s="89" t="s">
        <v>328</v>
      </c>
      <c r="Y2387" s="88" t="s">
        <v>26753</v>
      </c>
    </row>
    <row r="2388" spans="1:25" x14ac:dyDescent="0.3">
      <c r="A2388" s="84" t="str">
        <f t="shared" si="37"/>
        <v>gharris</v>
      </c>
      <c r="B2388" s="88" t="s">
        <v>23328</v>
      </c>
      <c r="C2388" s="89" t="s">
        <v>23329</v>
      </c>
      <c r="D2388" s="89" t="s">
        <v>23330</v>
      </c>
      <c r="E2388" s="89" t="s">
        <v>19170</v>
      </c>
      <c r="F2388" s="88" t="s">
        <v>19236</v>
      </c>
      <c r="G2388" s="89" t="s">
        <v>19032</v>
      </c>
      <c r="H2388" s="89" t="s">
        <v>19227</v>
      </c>
      <c r="I2388" s="89" t="s">
        <v>19173</v>
      </c>
      <c r="J2388" s="88" t="s">
        <v>19174</v>
      </c>
      <c r="K2388" s="88" t="s">
        <v>19401</v>
      </c>
      <c r="L2388" s="88" t="s">
        <v>19764</v>
      </c>
      <c r="M2388" s="89" t="s">
        <v>8645</v>
      </c>
      <c r="N2388" s="89" t="s">
        <v>407</v>
      </c>
      <c r="O2388" s="90">
        <v>45739</v>
      </c>
      <c r="P2388" s="90">
        <v>45739</v>
      </c>
      <c r="Q2388" s="90">
        <v>45739</v>
      </c>
      <c r="R2388" s="89">
        <v>190</v>
      </c>
      <c r="S2388" s="89">
        <v>0</v>
      </c>
      <c r="T2388" s="89" t="s">
        <v>19176</v>
      </c>
      <c r="U2388" s="89" t="s">
        <v>23331</v>
      </c>
      <c r="W2388" s="89" t="s">
        <v>3599</v>
      </c>
      <c r="X2388" s="89" t="s">
        <v>407</v>
      </c>
      <c r="Y2388" s="88" t="s">
        <v>23332</v>
      </c>
    </row>
    <row r="2389" spans="1:25" x14ac:dyDescent="0.3">
      <c r="A2389" s="84" t="str">
        <f t="shared" si="37"/>
        <v>gacord</v>
      </c>
      <c r="B2389" s="88" t="s">
        <v>23236</v>
      </c>
      <c r="C2389" s="89" t="s">
        <v>23237</v>
      </c>
      <c r="D2389" s="89" t="s">
        <v>23238</v>
      </c>
      <c r="E2389" s="89" t="s">
        <v>5630</v>
      </c>
      <c r="F2389" s="88" t="s">
        <v>19171</v>
      </c>
      <c r="G2389" s="89" t="s">
        <v>19029</v>
      </c>
      <c r="H2389" s="89" t="s">
        <v>19172</v>
      </c>
      <c r="I2389" s="89" t="s">
        <v>19173</v>
      </c>
      <c r="J2389" s="88" t="s">
        <v>19189</v>
      </c>
      <c r="K2389" s="88" t="s">
        <v>19273</v>
      </c>
      <c r="L2389" s="88" t="s">
        <v>19274</v>
      </c>
      <c r="M2389" s="89" t="s">
        <v>7733</v>
      </c>
      <c r="N2389" s="89" t="s">
        <v>328</v>
      </c>
      <c r="O2389" s="90">
        <v>45739</v>
      </c>
      <c r="P2389" s="90">
        <v>45739</v>
      </c>
      <c r="Q2389" s="90">
        <v>45739</v>
      </c>
      <c r="R2389" s="89">
        <v>190</v>
      </c>
      <c r="S2389" s="89">
        <v>0</v>
      </c>
      <c r="T2389" s="89" t="s">
        <v>19176</v>
      </c>
      <c r="U2389" s="89" t="s">
        <v>23239</v>
      </c>
      <c r="V2389" s="89" t="s">
        <v>23240</v>
      </c>
      <c r="W2389" s="89" t="s">
        <v>3839</v>
      </c>
      <c r="X2389" s="89" t="s">
        <v>328</v>
      </c>
      <c r="Y2389" s="88" t="s">
        <v>23241</v>
      </c>
    </row>
    <row r="2390" spans="1:25" x14ac:dyDescent="0.3">
      <c r="A2390" s="84" t="str">
        <f t="shared" si="37"/>
        <v>csealy</v>
      </c>
      <c r="B2390" s="88" t="s">
        <v>21548</v>
      </c>
      <c r="C2390" s="89" t="s">
        <v>21549</v>
      </c>
      <c r="D2390" s="89" t="s">
        <v>21550</v>
      </c>
      <c r="E2390" s="89" t="s">
        <v>5630</v>
      </c>
      <c r="F2390" s="88" t="s">
        <v>19215</v>
      </c>
      <c r="G2390" s="89" t="s">
        <v>19033</v>
      </c>
      <c r="H2390" s="89" t="s">
        <v>19172</v>
      </c>
      <c r="I2390" s="89" t="s">
        <v>19173</v>
      </c>
      <c r="J2390" s="88" t="s">
        <v>19174</v>
      </c>
      <c r="K2390" s="88" t="s">
        <v>19401</v>
      </c>
      <c r="L2390" s="88" t="s">
        <v>17382</v>
      </c>
      <c r="M2390" s="89" t="s">
        <v>8645</v>
      </c>
      <c r="N2390" s="89" t="s">
        <v>407</v>
      </c>
      <c r="O2390" s="90">
        <v>45767</v>
      </c>
      <c r="P2390" s="90">
        <v>45767</v>
      </c>
      <c r="Q2390" s="90">
        <v>45767</v>
      </c>
      <c r="R2390" s="89">
        <v>162</v>
      </c>
      <c r="S2390" s="89">
        <v>0</v>
      </c>
      <c r="T2390" s="89" t="s">
        <v>19193</v>
      </c>
      <c r="U2390" s="89" t="s">
        <v>21551</v>
      </c>
      <c r="W2390" s="89" t="s">
        <v>21552</v>
      </c>
      <c r="X2390" s="89" t="s">
        <v>477</v>
      </c>
      <c r="Y2390" s="88" t="s">
        <v>18155</v>
      </c>
    </row>
    <row r="2391" spans="1:25" x14ac:dyDescent="0.3">
      <c r="A2391" s="84" t="str">
        <f t="shared" si="37"/>
        <v>igogibe</v>
      </c>
      <c r="B2391" s="88" t="s">
        <v>23864</v>
      </c>
      <c r="C2391" s="89" t="s">
        <v>23865</v>
      </c>
      <c r="D2391" s="89" t="s">
        <v>23866</v>
      </c>
      <c r="E2391" s="89" t="s">
        <v>19170</v>
      </c>
      <c r="F2391" s="88" t="s">
        <v>19181</v>
      </c>
      <c r="G2391" s="89" t="s">
        <v>19030</v>
      </c>
      <c r="H2391" s="89" t="s">
        <v>19172</v>
      </c>
      <c r="I2391" s="89" t="s">
        <v>19173</v>
      </c>
      <c r="J2391" s="88" t="s">
        <v>19189</v>
      </c>
      <c r="K2391" s="88" t="s">
        <v>19374</v>
      </c>
      <c r="L2391" s="88" t="s">
        <v>19375</v>
      </c>
      <c r="M2391" s="89" t="s">
        <v>19376</v>
      </c>
      <c r="N2391" s="89" t="s">
        <v>575</v>
      </c>
      <c r="O2391" s="90">
        <v>45760</v>
      </c>
      <c r="P2391" s="90">
        <v>45760</v>
      </c>
      <c r="Q2391" s="90">
        <v>45760</v>
      </c>
      <c r="R2391" s="89">
        <v>169</v>
      </c>
      <c r="S2391" s="89">
        <v>0</v>
      </c>
      <c r="T2391" s="89" t="s">
        <v>19193</v>
      </c>
      <c r="U2391" s="89" t="s">
        <v>23867</v>
      </c>
      <c r="W2391" s="89" t="s">
        <v>4205</v>
      </c>
      <c r="X2391" s="89" t="s">
        <v>575</v>
      </c>
      <c r="Y2391" s="88" t="s">
        <v>23868</v>
      </c>
    </row>
    <row r="2392" spans="1:25" x14ac:dyDescent="0.3">
      <c r="A2392" s="84" t="str">
        <f t="shared" si="37"/>
        <v>lmciver</v>
      </c>
      <c r="B2392" s="88" t="s">
        <v>26282</v>
      </c>
      <c r="C2392" s="89" t="s">
        <v>26283</v>
      </c>
      <c r="D2392" s="89" t="s">
        <v>26284</v>
      </c>
      <c r="E2392" s="89" t="s">
        <v>5630</v>
      </c>
      <c r="F2392" s="88" t="s">
        <v>19215</v>
      </c>
      <c r="G2392" s="89" t="s">
        <v>19033</v>
      </c>
      <c r="H2392" s="89" t="s">
        <v>19172</v>
      </c>
      <c r="I2392" s="89" t="s">
        <v>19173</v>
      </c>
      <c r="J2392" s="88" t="s">
        <v>19189</v>
      </c>
      <c r="K2392" s="88" t="s">
        <v>19273</v>
      </c>
      <c r="L2392" s="88" t="s">
        <v>19274</v>
      </c>
      <c r="M2392" s="89" t="s">
        <v>7733</v>
      </c>
      <c r="N2392" s="89" t="s">
        <v>328</v>
      </c>
      <c r="O2392" s="90">
        <v>45788</v>
      </c>
      <c r="P2392" s="90">
        <v>45788</v>
      </c>
      <c r="Q2392" s="90">
        <v>45788</v>
      </c>
      <c r="R2392" s="89">
        <v>141</v>
      </c>
      <c r="S2392" s="89">
        <v>0</v>
      </c>
      <c r="T2392" s="89" t="s">
        <v>19193</v>
      </c>
      <c r="U2392" s="89" t="s">
        <v>10533</v>
      </c>
      <c r="W2392" s="89" t="s">
        <v>10534</v>
      </c>
      <c r="X2392" s="89" t="s">
        <v>416</v>
      </c>
      <c r="Y2392" s="88" t="s">
        <v>10535</v>
      </c>
    </row>
    <row r="2393" spans="1:25" x14ac:dyDescent="0.3">
      <c r="A2393" s="84" t="str">
        <f t="shared" si="37"/>
        <v>rmcguir</v>
      </c>
      <c r="B2393" s="88" t="s">
        <v>28509</v>
      </c>
      <c r="C2393" s="89" t="s">
        <v>28510</v>
      </c>
      <c r="D2393" s="89" t="s">
        <v>28511</v>
      </c>
      <c r="E2393" s="89" t="s">
        <v>5630</v>
      </c>
      <c r="F2393" s="88" t="s">
        <v>19171</v>
      </c>
      <c r="G2393" s="89" t="s">
        <v>19029</v>
      </c>
      <c r="H2393" s="89" t="s">
        <v>19172</v>
      </c>
      <c r="I2393" s="89" t="s">
        <v>19173</v>
      </c>
      <c r="J2393" s="88" t="s">
        <v>19174</v>
      </c>
      <c r="K2393" s="88" t="s">
        <v>19522</v>
      </c>
      <c r="L2393" s="88" t="s">
        <v>19523</v>
      </c>
      <c r="M2393" s="89" t="s">
        <v>7156</v>
      </c>
      <c r="N2393" s="89" t="s">
        <v>773</v>
      </c>
      <c r="O2393" s="90">
        <v>45802</v>
      </c>
      <c r="P2393" s="90">
        <v>45802</v>
      </c>
      <c r="Q2393" s="90">
        <v>45802</v>
      </c>
      <c r="R2393" s="89">
        <v>127</v>
      </c>
      <c r="S2393" s="89">
        <v>0</v>
      </c>
      <c r="T2393" s="89" t="s">
        <v>19193</v>
      </c>
      <c r="U2393" s="89" t="s">
        <v>28512</v>
      </c>
      <c r="W2393" s="89" t="s">
        <v>28513</v>
      </c>
      <c r="X2393" s="89" t="s">
        <v>752</v>
      </c>
      <c r="Y2393" s="88" t="s">
        <v>28514</v>
      </c>
    </row>
    <row r="2394" spans="1:25" x14ac:dyDescent="0.3">
      <c r="A2394" s="84" t="str">
        <f t="shared" si="37"/>
        <v>jnorri0</v>
      </c>
      <c r="B2394" s="88" t="s">
        <v>25201</v>
      </c>
      <c r="C2394" s="89" t="s">
        <v>25202</v>
      </c>
      <c r="D2394" s="89" t="s">
        <v>25203</v>
      </c>
      <c r="E2394" s="89" t="s">
        <v>19170</v>
      </c>
      <c r="F2394" s="88" t="s">
        <v>19632</v>
      </c>
      <c r="G2394" s="89" t="s">
        <v>19633</v>
      </c>
      <c r="H2394" s="89" t="s">
        <v>19172</v>
      </c>
      <c r="I2394" s="89" t="s">
        <v>19173</v>
      </c>
      <c r="J2394" s="88" t="s">
        <v>19189</v>
      </c>
      <c r="K2394" s="88" t="s">
        <v>19374</v>
      </c>
      <c r="L2394" s="88" t="s">
        <v>19492</v>
      </c>
      <c r="M2394" s="89" t="s">
        <v>19493</v>
      </c>
      <c r="N2394" s="89" t="s">
        <v>268</v>
      </c>
      <c r="O2394" s="90">
        <v>45802</v>
      </c>
      <c r="P2394" s="90">
        <v>45802</v>
      </c>
      <c r="Q2394" s="90">
        <v>45802</v>
      </c>
      <c r="R2394" s="89">
        <v>127</v>
      </c>
      <c r="S2394" s="89">
        <v>0</v>
      </c>
      <c r="T2394" s="89" t="s">
        <v>19193</v>
      </c>
      <c r="U2394" s="89" t="s">
        <v>25204</v>
      </c>
      <c r="W2394" s="89" t="s">
        <v>25205</v>
      </c>
      <c r="X2394" s="89" t="s">
        <v>268</v>
      </c>
      <c r="Y2394" s="88" t="s">
        <v>25206</v>
      </c>
    </row>
    <row r="2395" spans="1:25" x14ac:dyDescent="0.3">
      <c r="A2395" s="84" t="str">
        <f t="shared" si="37"/>
        <v>kakbar</v>
      </c>
      <c r="B2395" s="88" t="s">
        <v>25776</v>
      </c>
      <c r="C2395" s="89" t="s">
        <v>25777</v>
      </c>
      <c r="D2395" s="89" t="s">
        <v>25778</v>
      </c>
      <c r="E2395" s="89" t="s">
        <v>19170</v>
      </c>
      <c r="F2395" s="88" t="s">
        <v>19171</v>
      </c>
      <c r="G2395" s="89" t="s">
        <v>19029</v>
      </c>
      <c r="H2395" s="89" t="s">
        <v>19172</v>
      </c>
      <c r="I2395" s="89" t="s">
        <v>19173</v>
      </c>
      <c r="J2395" s="88" t="s">
        <v>19174</v>
      </c>
      <c r="K2395" s="88" t="s">
        <v>19522</v>
      </c>
      <c r="L2395" s="88" t="s">
        <v>19523</v>
      </c>
      <c r="M2395" s="89" t="s">
        <v>7156</v>
      </c>
      <c r="N2395" s="89" t="s">
        <v>773</v>
      </c>
      <c r="O2395" s="90">
        <v>45802</v>
      </c>
      <c r="P2395" s="90">
        <v>45802</v>
      </c>
      <c r="Q2395" s="90">
        <v>45802</v>
      </c>
      <c r="R2395" s="89">
        <v>127</v>
      </c>
      <c r="S2395" s="89">
        <v>0</v>
      </c>
      <c r="T2395" s="89" t="s">
        <v>19193</v>
      </c>
      <c r="U2395" s="89" t="s">
        <v>25779</v>
      </c>
      <c r="W2395" s="89" t="s">
        <v>1924</v>
      </c>
      <c r="X2395" s="89" t="s">
        <v>773</v>
      </c>
      <c r="Y2395" s="88" t="s">
        <v>25780</v>
      </c>
    </row>
    <row r="2396" spans="1:25" x14ac:dyDescent="0.3">
      <c r="A2396" s="84" t="str">
        <f t="shared" si="37"/>
        <v>swinger</v>
      </c>
      <c r="B2396" s="88" t="s">
        <v>29432</v>
      </c>
      <c r="C2396" s="89" t="s">
        <v>29433</v>
      </c>
      <c r="D2396" s="89" t="s">
        <v>29434</v>
      </c>
      <c r="E2396" s="89" t="s">
        <v>5630</v>
      </c>
      <c r="F2396" s="88" t="s">
        <v>19215</v>
      </c>
      <c r="G2396" s="89" t="s">
        <v>19033</v>
      </c>
      <c r="H2396" s="89" t="s">
        <v>19172</v>
      </c>
      <c r="I2396" s="89" t="s">
        <v>19173</v>
      </c>
      <c r="J2396" s="88" t="s">
        <v>19174</v>
      </c>
      <c r="K2396" s="88" t="s">
        <v>19401</v>
      </c>
      <c r="L2396" s="88" t="s">
        <v>19764</v>
      </c>
      <c r="M2396" s="89" t="s">
        <v>8645</v>
      </c>
      <c r="N2396" s="89" t="s">
        <v>407</v>
      </c>
      <c r="O2396" s="90">
        <v>45809</v>
      </c>
      <c r="P2396" s="90">
        <v>45809</v>
      </c>
      <c r="Q2396" s="90">
        <v>45809</v>
      </c>
      <c r="R2396" s="89">
        <v>120</v>
      </c>
      <c r="S2396" s="89">
        <v>0</v>
      </c>
      <c r="T2396" s="89" t="s">
        <v>19193</v>
      </c>
      <c r="U2396" s="89" t="s">
        <v>31131</v>
      </c>
      <c r="W2396" s="89" t="s">
        <v>5131</v>
      </c>
      <c r="X2396" s="89" t="s">
        <v>983</v>
      </c>
      <c r="Y2396" s="88" t="s">
        <v>29436</v>
      </c>
    </row>
    <row r="2397" spans="1:25" x14ac:dyDescent="0.3">
      <c r="A2397" s="84" t="str">
        <f t="shared" si="37"/>
        <v>jharper</v>
      </c>
      <c r="B2397" s="88" t="s">
        <v>24654</v>
      </c>
      <c r="C2397" s="89" t="s">
        <v>24655</v>
      </c>
      <c r="D2397" s="89" t="s">
        <v>24656</v>
      </c>
      <c r="E2397" s="89" t="s">
        <v>5630</v>
      </c>
      <c r="F2397" s="88" t="s">
        <v>19171</v>
      </c>
      <c r="G2397" s="89" t="s">
        <v>19029</v>
      </c>
      <c r="H2397" s="89" t="s">
        <v>19172</v>
      </c>
      <c r="I2397" s="89" t="s">
        <v>19173</v>
      </c>
      <c r="J2397" s="88" t="s">
        <v>19174</v>
      </c>
      <c r="K2397" s="88" t="s">
        <v>19455</v>
      </c>
      <c r="L2397" s="88" t="s">
        <v>19456</v>
      </c>
      <c r="M2397" s="89" t="s">
        <v>19457</v>
      </c>
      <c r="N2397" s="89" t="s">
        <v>2504</v>
      </c>
      <c r="O2397" s="90">
        <v>45816</v>
      </c>
      <c r="P2397" s="90">
        <v>45816</v>
      </c>
      <c r="Q2397" s="90">
        <v>45816</v>
      </c>
      <c r="R2397" s="89">
        <v>113</v>
      </c>
      <c r="S2397" s="89">
        <v>0</v>
      </c>
      <c r="T2397" s="89" t="s">
        <v>19193</v>
      </c>
      <c r="U2397" s="89" t="s">
        <v>24657</v>
      </c>
      <c r="V2397" s="89" t="s">
        <v>8476</v>
      </c>
      <c r="W2397" s="89" t="s">
        <v>5152</v>
      </c>
      <c r="X2397" s="89" t="s">
        <v>2504</v>
      </c>
      <c r="Y2397" s="88" t="s">
        <v>24658</v>
      </c>
    </row>
    <row r="2398" spans="1:25" x14ac:dyDescent="0.3">
      <c r="A2398" s="84" t="str">
        <f t="shared" si="37"/>
        <v>twhite0</v>
      </c>
      <c r="B2398" s="88" t="s">
        <v>29925</v>
      </c>
      <c r="C2398" s="89" t="s">
        <v>29926</v>
      </c>
      <c r="D2398" s="89" t="s">
        <v>29927</v>
      </c>
      <c r="E2398" s="89" t="s">
        <v>5630</v>
      </c>
      <c r="F2398" s="88" t="s">
        <v>19215</v>
      </c>
      <c r="G2398" s="89" t="s">
        <v>19033</v>
      </c>
      <c r="H2398" s="89" t="s">
        <v>19172</v>
      </c>
      <c r="I2398" s="89" t="s">
        <v>19173</v>
      </c>
      <c r="J2398" s="88" t="s">
        <v>19174</v>
      </c>
      <c r="K2398" s="88" t="s">
        <v>19802</v>
      </c>
      <c r="L2398" s="88" t="s">
        <v>19803</v>
      </c>
      <c r="M2398" s="89" t="s">
        <v>19804</v>
      </c>
      <c r="N2398" s="89" t="s">
        <v>549</v>
      </c>
      <c r="O2398" s="90">
        <v>45816</v>
      </c>
      <c r="P2398" s="90">
        <v>45816</v>
      </c>
      <c r="Q2398" s="90">
        <v>45816</v>
      </c>
      <c r="R2398" s="89">
        <v>113</v>
      </c>
      <c r="S2398" s="89">
        <v>0</v>
      </c>
      <c r="T2398" s="89" t="s">
        <v>19193</v>
      </c>
      <c r="U2398" s="89" t="s">
        <v>15792</v>
      </c>
      <c r="W2398" s="89" t="s">
        <v>3178</v>
      </c>
      <c r="X2398" s="89" t="s">
        <v>1502</v>
      </c>
      <c r="Y2398" s="88" t="s">
        <v>4586</v>
      </c>
    </row>
    <row r="2399" spans="1:25" x14ac:dyDescent="0.3">
      <c r="A2399" s="84" t="str">
        <f t="shared" si="37"/>
        <v>plaboy</v>
      </c>
      <c r="B2399" s="88" t="s">
        <v>27864</v>
      </c>
      <c r="C2399" s="89" t="s">
        <v>27865</v>
      </c>
      <c r="D2399" s="89" t="s">
        <v>27866</v>
      </c>
      <c r="E2399" s="89" t="s">
        <v>5630</v>
      </c>
      <c r="F2399" s="88" t="s">
        <v>19215</v>
      </c>
      <c r="G2399" s="89" t="s">
        <v>19033</v>
      </c>
      <c r="H2399" s="89" t="s">
        <v>19172</v>
      </c>
      <c r="I2399" s="89" t="s">
        <v>19173</v>
      </c>
      <c r="J2399" s="88" t="s">
        <v>19189</v>
      </c>
      <c r="K2399" s="88" t="s">
        <v>19345</v>
      </c>
      <c r="L2399" s="88" t="s">
        <v>19551</v>
      </c>
      <c r="M2399" s="89" t="s">
        <v>19552</v>
      </c>
      <c r="N2399" s="89" t="s">
        <v>318</v>
      </c>
      <c r="O2399" s="90">
        <v>45823</v>
      </c>
      <c r="P2399" s="90">
        <v>45823</v>
      </c>
      <c r="Q2399" s="90">
        <v>45823</v>
      </c>
      <c r="R2399" s="89">
        <v>106</v>
      </c>
      <c r="S2399" s="89">
        <v>0</v>
      </c>
      <c r="T2399" s="89" t="s">
        <v>19193</v>
      </c>
      <c r="U2399" s="89" t="s">
        <v>27867</v>
      </c>
      <c r="V2399" s="89" t="s">
        <v>27868</v>
      </c>
      <c r="W2399" s="89" t="s">
        <v>1977</v>
      </c>
      <c r="X2399" s="89" t="s">
        <v>318</v>
      </c>
      <c r="Y2399" s="88" t="s">
        <v>4398</v>
      </c>
    </row>
    <row r="2400" spans="1:25" x14ac:dyDescent="0.3">
      <c r="A2400" s="84" t="str">
        <f t="shared" si="37"/>
        <v>jnesbit</v>
      </c>
      <c r="B2400" s="88" t="s">
        <v>25186</v>
      </c>
      <c r="C2400" s="89" t="s">
        <v>25187</v>
      </c>
      <c r="D2400" s="89" t="s">
        <v>25188</v>
      </c>
      <c r="E2400" s="89" t="s">
        <v>5630</v>
      </c>
      <c r="F2400" s="88" t="s">
        <v>19215</v>
      </c>
      <c r="G2400" s="89" t="s">
        <v>19033</v>
      </c>
      <c r="H2400" s="89" t="s">
        <v>19172</v>
      </c>
      <c r="I2400" s="89" t="s">
        <v>19173</v>
      </c>
      <c r="J2400" s="88" t="s">
        <v>19174</v>
      </c>
      <c r="K2400" s="88" t="s">
        <v>19401</v>
      </c>
      <c r="L2400" s="88" t="s">
        <v>19764</v>
      </c>
      <c r="M2400" s="89" t="s">
        <v>8645</v>
      </c>
      <c r="N2400" s="89" t="s">
        <v>407</v>
      </c>
      <c r="O2400" s="90">
        <v>45823</v>
      </c>
      <c r="P2400" s="90">
        <v>45823</v>
      </c>
      <c r="Q2400" s="90">
        <v>45823</v>
      </c>
      <c r="R2400" s="89">
        <v>106</v>
      </c>
      <c r="S2400" s="89">
        <v>0</v>
      </c>
      <c r="T2400" s="89" t="s">
        <v>19193</v>
      </c>
      <c r="U2400" s="89" t="s">
        <v>25189</v>
      </c>
      <c r="W2400" s="89" t="s">
        <v>25190</v>
      </c>
      <c r="X2400" s="89" t="s">
        <v>477</v>
      </c>
      <c r="Y2400" s="88" t="s">
        <v>10545</v>
      </c>
    </row>
    <row r="2401" spans="1:25" x14ac:dyDescent="0.3">
      <c r="A2401" s="84" t="str">
        <f t="shared" si="37"/>
        <v>jmcmein</v>
      </c>
      <c r="B2401" s="88" t="s">
        <v>25068</v>
      </c>
      <c r="C2401" s="89" t="s">
        <v>25069</v>
      </c>
      <c r="D2401" s="89" t="s">
        <v>25070</v>
      </c>
      <c r="E2401" s="89" t="s">
        <v>5630</v>
      </c>
      <c r="F2401" s="88" t="s">
        <v>19372</v>
      </c>
      <c r="G2401" s="89" t="s">
        <v>19373</v>
      </c>
      <c r="H2401" s="89" t="s">
        <v>19172</v>
      </c>
      <c r="I2401" s="89" t="s">
        <v>19173</v>
      </c>
      <c r="J2401" s="88" t="s">
        <v>19189</v>
      </c>
      <c r="K2401" s="88" t="s">
        <v>19374</v>
      </c>
      <c r="L2401" s="88" t="s">
        <v>19375</v>
      </c>
      <c r="M2401" s="89" t="s">
        <v>19376</v>
      </c>
      <c r="N2401" s="89" t="s">
        <v>575</v>
      </c>
      <c r="O2401" s="90">
        <v>45837</v>
      </c>
      <c r="P2401" s="90">
        <v>45837</v>
      </c>
      <c r="Q2401" s="90">
        <v>45837</v>
      </c>
      <c r="R2401" s="89">
        <v>92</v>
      </c>
      <c r="S2401" s="89">
        <v>0</v>
      </c>
      <c r="T2401" s="89" t="s">
        <v>19193</v>
      </c>
      <c r="U2401" s="89" t="s">
        <v>25071</v>
      </c>
      <c r="W2401" s="89" t="s">
        <v>1230</v>
      </c>
      <c r="X2401" s="89" t="s">
        <v>575</v>
      </c>
      <c r="Y2401" s="88" t="s">
        <v>15788</v>
      </c>
    </row>
    <row r="2402" spans="1:25" x14ac:dyDescent="0.3">
      <c r="A2402" s="84" t="str">
        <f t="shared" si="37"/>
        <v>gomara</v>
      </c>
      <c r="B2402" s="88" t="s">
        <v>23462</v>
      </c>
      <c r="C2402" s="89" t="s">
        <v>23463</v>
      </c>
      <c r="D2402" s="89" t="s">
        <v>23464</v>
      </c>
      <c r="E2402" s="89" t="s">
        <v>5630</v>
      </c>
      <c r="F2402" s="88" t="s">
        <v>19215</v>
      </c>
      <c r="G2402" s="89" t="s">
        <v>19033</v>
      </c>
      <c r="H2402" s="89" t="s">
        <v>19172</v>
      </c>
      <c r="I2402" s="89" t="s">
        <v>19173</v>
      </c>
      <c r="J2402" s="88" t="s">
        <v>19174</v>
      </c>
      <c r="K2402" s="88" t="s">
        <v>19216</v>
      </c>
      <c r="L2402" s="88" t="s">
        <v>19217</v>
      </c>
      <c r="M2402" s="89" t="s">
        <v>19218</v>
      </c>
      <c r="N2402" s="89" t="s">
        <v>453</v>
      </c>
      <c r="O2402" s="90">
        <v>45837</v>
      </c>
      <c r="P2402" s="90">
        <v>45837</v>
      </c>
      <c r="Q2402" s="90">
        <v>45837</v>
      </c>
      <c r="R2402" s="89">
        <v>92</v>
      </c>
      <c r="S2402" s="89">
        <v>0</v>
      </c>
      <c r="T2402" s="89" t="s">
        <v>19193</v>
      </c>
      <c r="U2402" s="89" t="s">
        <v>23465</v>
      </c>
      <c r="W2402" s="89" t="s">
        <v>23466</v>
      </c>
      <c r="X2402" s="89" t="s">
        <v>453</v>
      </c>
      <c r="Y2402" s="88" t="s">
        <v>23467</v>
      </c>
    </row>
    <row r="2403" spans="1:25" x14ac:dyDescent="0.3">
      <c r="A2403" s="84" t="str">
        <f t="shared" si="37"/>
        <v>jthreat</v>
      </c>
      <c r="B2403" s="88" t="s">
        <v>25612</v>
      </c>
      <c r="C2403" s="89" t="s">
        <v>25613</v>
      </c>
      <c r="D2403" s="89" t="s">
        <v>25614</v>
      </c>
      <c r="E2403" s="89" t="s">
        <v>5630</v>
      </c>
      <c r="F2403" s="88" t="s">
        <v>19236</v>
      </c>
      <c r="G2403" s="89" t="s">
        <v>19032</v>
      </c>
      <c r="H2403" s="89" t="s">
        <v>19227</v>
      </c>
      <c r="I2403" s="89" t="s">
        <v>19173</v>
      </c>
      <c r="J2403" s="88" t="s">
        <v>19174</v>
      </c>
      <c r="K2403" s="88" t="s">
        <v>19401</v>
      </c>
      <c r="L2403" s="88" t="s">
        <v>19764</v>
      </c>
      <c r="M2403" s="89" t="s">
        <v>8645</v>
      </c>
      <c r="N2403" s="89" t="s">
        <v>407</v>
      </c>
      <c r="O2403" s="90">
        <v>45851</v>
      </c>
      <c r="P2403" s="90">
        <v>45851</v>
      </c>
      <c r="Q2403" s="90">
        <v>45851</v>
      </c>
      <c r="R2403" s="89">
        <v>78</v>
      </c>
      <c r="S2403" s="89">
        <v>0</v>
      </c>
      <c r="T2403" s="89" t="s">
        <v>19219</v>
      </c>
      <c r="U2403" s="89" t="s">
        <v>31132</v>
      </c>
      <c r="W2403" s="89" t="s">
        <v>9933</v>
      </c>
      <c r="X2403" s="89" t="s">
        <v>287</v>
      </c>
      <c r="Y2403" s="88" t="s">
        <v>9934</v>
      </c>
    </row>
    <row r="2404" spans="1:25" x14ac:dyDescent="0.3">
      <c r="A2404" s="84" t="str">
        <f t="shared" si="37"/>
        <v>cnewell</v>
      </c>
      <c r="B2404" s="88" t="s">
        <v>21408</v>
      </c>
      <c r="C2404" s="89" t="s">
        <v>21409</v>
      </c>
      <c r="D2404" s="89" t="s">
        <v>21410</v>
      </c>
      <c r="E2404" s="89" t="s">
        <v>5630</v>
      </c>
      <c r="F2404" s="88" t="s">
        <v>19372</v>
      </c>
      <c r="G2404" s="89" t="s">
        <v>19373</v>
      </c>
      <c r="H2404" s="89" t="s">
        <v>19172</v>
      </c>
      <c r="I2404" s="89" t="s">
        <v>19173</v>
      </c>
      <c r="J2404" s="88" t="s">
        <v>19189</v>
      </c>
      <c r="K2404" s="88" t="s">
        <v>19374</v>
      </c>
      <c r="L2404" s="88" t="s">
        <v>19492</v>
      </c>
      <c r="M2404" s="89" t="s">
        <v>19493</v>
      </c>
      <c r="N2404" s="89" t="s">
        <v>268</v>
      </c>
      <c r="O2404" s="90">
        <v>45851</v>
      </c>
      <c r="P2404" s="90">
        <v>45851</v>
      </c>
      <c r="Q2404" s="90">
        <v>45851</v>
      </c>
      <c r="R2404" s="89">
        <v>78</v>
      </c>
      <c r="S2404" s="89">
        <v>0</v>
      </c>
      <c r="T2404" s="89" t="s">
        <v>19219</v>
      </c>
      <c r="U2404" s="89" t="s">
        <v>18029</v>
      </c>
      <c r="W2404" s="89" t="s">
        <v>15668</v>
      </c>
      <c r="X2404" s="89" t="s">
        <v>268</v>
      </c>
      <c r="Y2404" s="88" t="s">
        <v>18030</v>
      </c>
    </row>
    <row r="2405" spans="1:25" x14ac:dyDescent="0.3">
      <c r="A2405" s="84" t="str">
        <f t="shared" si="37"/>
        <v>aadamow</v>
      </c>
      <c r="B2405" s="88" t="s">
        <v>19212</v>
      </c>
      <c r="C2405" s="89" t="s">
        <v>19213</v>
      </c>
      <c r="D2405" s="89" t="s">
        <v>19214</v>
      </c>
      <c r="E2405" s="89" t="s">
        <v>5630</v>
      </c>
      <c r="F2405" s="88" t="s">
        <v>19215</v>
      </c>
      <c r="G2405" s="89" t="s">
        <v>19033</v>
      </c>
      <c r="H2405" s="89" t="s">
        <v>19172</v>
      </c>
      <c r="I2405" s="89" t="s">
        <v>19173</v>
      </c>
      <c r="J2405" s="88" t="s">
        <v>19174</v>
      </c>
      <c r="K2405" s="88" t="s">
        <v>19216</v>
      </c>
      <c r="L2405" s="88" t="s">
        <v>19217</v>
      </c>
      <c r="M2405" s="89" t="s">
        <v>19218</v>
      </c>
      <c r="N2405" s="89" t="s">
        <v>453</v>
      </c>
      <c r="O2405" s="90">
        <v>45858</v>
      </c>
      <c r="P2405" s="90">
        <v>45858</v>
      </c>
      <c r="Q2405" s="90">
        <v>45858</v>
      </c>
      <c r="R2405" s="89">
        <v>71</v>
      </c>
      <c r="S2405" s="89">
        <v>0</v>
      </c>
      <c r="T2405" s="89" t="s">
        <v>19219</v>
      </c>
      <c r="U2405" s="89" t="s">
        <v>19220</v>
      </c>
      <c r="W2405" s="89" t="s">
        <v>19221</v>
      </c>
      <c r="X2405" s="89" t="s">
        <v>453</v>
      </c>
      <c r="Y2405" s="88" t="s">
        <v>19222</v>
      </c>
    </row>
    <row r="2406" spans="1:25" x14ac:dyDescent="0.3">
      <c r="A2406" s="84" t="str">
        <f t="shared" si="37"/>
        <v>jlowe</v>
      </c>
      <c r="B2406" s="88" t="s">
        <v>24963</v>
      </c>
      <c r="C2406" s="89" t="s">
        <v>24964</v>
      </c>
      <c r="D2406" s="89" t="s">
        <v>24965</v>
      </c>
      <c r="E2406" s="89" t="s">
        <v>19170</v>
      </c>
      <c r="F2406" s="88" t="s">
        <v>19181</v>
      </c>
      <c r="G2406" s="89" t="s">
        <v>19030</v>
      </c>
      <c r="H2406" s="89" t="s">
        <v>19172</v>
      </c>
      <c r="I2406" s="89" t="s">
        <v>19173</v>
      </c>
      <c r="J2406" s="88" t="s">
        <v>19174</v>
      </c>
      <c r="K2406" s="88" t="s">
        <v>20070</v>
      </c>
      <c r="L2406" s="88" t="s">
        <v>20071</v>
      </c>
      <c r="M2406" s="89" t="s">
        <v>20072</v>
      </c>
      <c r="N2406" s="89" t="s">
        <v>955</v>
      </c>
      <c r="O2406" s="90">
        <v>45865</v>
      </c>
      <c r="P2406" s="90">
        <v>45865</v>
      </c>
      <c r="Q2406" s="90">
        <v>45865</v>
      </c>
      <c r="R2406" s="89">
        <v>64</v>
      </c>
      <c r="S2406" s="89">
        <v>0</v>
      </c>
      <c r="T2406" s="89" t="s">
        <v>19219</v>
      </c>
      <c r="U2406" s="89" t="s">
        <v>24966</v>
      </c>
      <c r="W2406" s="89" t="s">
        <v>4098</v>
      </c>
      <c r="X2406" s="89" t="s">
        <v>2135</v>
      </c>
      <c r="Y2406" s="88" t="s">
        <v>24967</v>
      </c>
    </row>
    <row r="2407" spans="1:25" x14ac:dyDescent="0.3">
      <c r="A2407" s="84" t="str">
        <f t="shared" si="37"/>
        <v>xlopez</v>
      </c>
      <c r="B2407" s="88" t="s">
        <v>30373</v>
      </c>
      <c r="C2407" s="89" t="s">
        <v>30374</v>
      </c>
      <c r="D2407" s="89" t="s">
        <v>30375</v>
      </c>
      <c r="E2407" s="89" t="s">
        <v>19170</v>
      </c>
      <c r="F2407" s="88" t="s">
        <v>19181</v>
      </c>
      <c r="G2407" s="89" t="s">
        <v>19030</v>
      </c>
      <c r="H2407" s="89" t="s">
        <v>19172</v>
      </c>
      <c r="I2407" s="89" t="s">
        <v>19173</v>
      </c>
      <c r="J2407" s="88" t="s">
        <v>19174</v>
      </c>
      <c r="K2407" s="88" t="s">
        <v>19216</v>
      </c>
      <c r="L2407" s="88" t="s">
        <v>19237</v>
      </c>
      <c r="M2407" s="89" t="s">
        <v>19238</v>
      </c>
      <c r="N2407" s="89" t="s">
        <v>250</v>
      </c>
      <c r="O2407" s="90">
        <v>45858</v>
      </c>
      <c r="P2407" s="90">
        <v>45858</v>
      </c>
      <c r="Q2407" s="90">
        <v>45858</v>
      </c>
      <c r="R2407" s="89">
        <v>71</v>
      </c>
      <c r="S2407" s="89">
        <v>0</v>
      </c>
      <c r="T2407" s="89" t="s">
        <v>19219</v>
      </c>
      <c r="U2407" s="89" t="s">
        <v>30376</v>
      </c>
      <c r="W2407" s="89" t="s">
        <v>1542</v>
      </c>
      <c r="X2407" s="89" t="s">
        <v>250</v>
      </c>
      <c r="Y2407" s="88" t="s">
        <v>23642</v>
      </c>
    </row>
    <row r="2408" spans="1:25" x14ac:dyDescent="0.3">
      <c r="A2408" s="84" t="str">
        <f t="shared" si="37"/>
        <v>bgibson</v>
      </c>
      <c r="B2408" s="88" t="s">
        <v>20543</v>
      </c>
      <c r="C2408" s="89" t="s">
        <v>20544</v>
      </c>
      <c r="D2408" s="89" t="s">
        <v>20545</v>
      </c>
      <c r="E2408" s="89" t="s">
        <v>19036</v>
      </c>
      <c r="F2408" s="88" t="s">
        <v>19215</v>
      </c>
      <c r="G2408" s="89" t="s">
        <v>19033</v>
      </c>
      <c r="H2408" s="89" t="s">
        <v>19172</v>
      </c>
      <c r="I2408" s="89" t="s">
        <v>19173</v>
      </c>
      <c r="J2408" s="88" t="s">
        <v>19174</v>
      </c>
      <c r="K2408" s="88" t="s">
        <v>19258</v>
      </c>
      <c r="L2408" s="88" t="s">
        <v>19259</v>
      </c>
      <c r="M2408" s="89" t="s">
        <v>19260</v>
      </c>
      <c r="N2408" s="89" t="s">
        <v>279</v>
      </c>
      <c r="O2408" s="90">
        <v>45858</v>
      </c>
      <c r="P2408" s="90">
        <v>45858</v>
      </c>
      <c r="Q2408" s="90">
        <v>45858</v>
      </c>
      <c r="R2408" s="89">
        <v>71</v>
      </c>
      <c r="S2408" s="89">
        <v>0</v>
      </c>
      <c r="T2408" s="89" t="s">
        <v>19219</v>
      </c>
      <c r="U2408" s="89" t="s">
        <v>20546</v>
      </c>
      <c r="V2408" s="89" t="s">
        <v>20547</v>
      </c>
      <c r="W2408" s="89" t="s">
        <v>1001</v>
      </c>
      <c r="X2408" s="89" t="s">
        <v>279</v>
      </c>
      <c r="Y2408" s="88" t="s">
        <v>20548</v>
      </c>
    </row>
    <row r="2409" spans="1:25" x14ac:dyDescent="0.3">
      <c r="A2409" s="84" t="str">
        <f t="shared" si="37"/>
        <v>cbarnes</v>
      </c>
      <c r="B2409" s="88" t="s">
        <v>20941</v>
      </c>
      <c r="C2409" s="89" t="s">
        <v>20942</v>
      </c>
      <c r="D2409" s="89" t="s">
        <v>20943</v>
      </c>
      <c r="E2409" s="89" t="s">
        <v>5630</v>
      </c>
      <c r="F2409" s="88" t="s">
        <v>19215</v>
      </c>
      <c r="G2409" s="89" t="s">
        <v>19033</v>
      </c>
      <c r="H2409" s="89" t="s">
        <v>19172</v>
      </c>
      <c r="I2409" s="89" t="s">
        <v>19173</v>
      </c>
      <c r="J2409" s="88" t="s">
        <v>19174</v>
      </c>
      <c r="K2409" s="88" t="s">
        <v>19301</v>
      </c>
      <c r="L2409" s="88" t="s">
        <v>19301</v>
      </c>
      <c r="M2409" s="89" t="s">
        <v>19819</v>
      </c>
      <c r="N2409" s="89" t="s">
        <v>760</v>
      </c>
      <c r="O2409" s="90">
        <v>45858</v>
      </c>
      <c r="P2409" s="90">
        <v>45858</v>
      </c>
      <c r="Q2409" s="90">
        <v>45858</v>
      </c>
      <c r="R2409" s="89">
        <v>71</v>
      </c>
      <c r="S2409" s="89">
        <v>0</v>
      </c>
      <c r="T2409" s="89" t="s">
        <v>19219</v>
      </c>
      <c r="U2409" s="89" t="s">
        <v>11352</v>
      </c>
      <c r="W2409" s="89" t="s">
        <v>9209</v>
      </c>
      <c r="X2409" s="89" t="s">
        <v>760</v>
      </c>
      <c r="Y2409" s="88" t="s">
        <v>11353</v>
      </c>
    </row>
    <row r="2410" spans="1:25" x14ac:dyDescent="0.3">
      <c r="A2410" s="84" t="str">
        <f t="shared" si="37"/>
        <v>kharmon</v>
      </c>
      <c r="B2410" s="88" t="s">
        <v>25889</v>
      </c>
      <c r="C2410" s="89" t="s">
        <v>25890</v>
      </c>
      <c r="D2410" s="89" t="s">
        <v>25891</v>
      </c>
      <c r="E2410" s="89" t="s">
        <v>19170</v>
      </c>
      <c r="F2410" s="88" t="s">
        <v>19181</v>
      </c>
      <c r="G2410" s="89" t="s">
        <v>19030</v>
      </c>
      <c r="H2410" s="89" t="s">
        <v>19172</v>
      </c>
      <c r="I2410" s="89" t="s">
        <v>19173</v>
      </c>
      <c r="J2410" s="88" t="s">
        <v>19189</v>
      </c>
      <c r="K2410" s="88" t="s">
        <v>19333</v>
      </c>
      <c r="L2410" s="88" t="s">
        <v>19447</v>
      </c>
      <c r="M2410" s="89" t="s">
        <v>9382</v>
      </c>
      <c r="N2410" s="89" t="s">
        <v>366</v>
      </c>
      <c r="O2410" s="90">
        <v>45865</v>
      </c>
      <c r="P2410" s="90">
        <v>45865</v>
      </c>
      <c r="Q2410" s="90">
        <v>45865</v>
      </c>
      <c r="R2410" s="89">
        <v>64</v>
      </c>
      <c r="S2410" s="89">
        <v>0</v>
      </c>
      <c r="T2410" s="89" t="s">
        <v>19219</v>
      </c>
      <c r="U2410" s="89" t="s">
        <v>25892</v>
      </c>
      <c r="W2410" s="89" t="s">
        <v>25893</v>
      </c>
      <c r="X2410" s="89" t="s">
        <v>773</v>
      </c>
      <c r="Y2410" s="88" t="s">
        <v>25894</v>
      </c>
    </row>
    <row r="2411" spans="1:25" x14ac:dyDescent="0.3">
      <c r="A2411" s="84" t="str">
        <f t="shared" si="37"/>
        <v>eperezs</v>
      </c>
      <c r="B2411" s="88" t="s">
        <v>22926</v>
      </c>
      <c r="C2411" s="89" t="s">
        <v>22927</v>
      </c>
      <c r="D2411" s="89" t="s">
        <v>22928</v>
      </c>
      <c r="E2411" s="89" t="s">
        <v>5630</v>
      </c>
      <c r="F2411" s="88" t="s">
        <v>19236</v>
      </c>
      <c r="G2411" s="89" t="s">
        <v>19032</v>
      </c>
      <c r="H2411" s="89" t="s">
        <v>19227</v>
      </c>
      <c r="I2411" s="89" t="s">
        <v>19173</v>
      </c>
      <c r="J2411" s="88" t="s">
        <v>19189</v>
      </c>
      <c r="K2411" s="88" t="s">
        <v>19190</v>
      </c>
      <c r="L2411" s="88" t="s">
        <v>19191</v>
      </c>
      <c r="M2411" s="89" t="s">
        <v>19192</v>
      </c>
      <c r="N2411" s="89" t="s">
        <v>297</v>
      </c>
      <c r="O2411" s="90">
        <v>45872</v>
      </c>
      <c r="P2411" s="90">
        <v>45872</v>
      </c>
      <c r="Q2411" s="90">
        <v>45872</v>
      </c>
      <c r="R2411" s="89">
        <v>57</v>
      </c>
      <c r="S2411" s="89">
        <v>0</v>
      </c>
      <c r="T2411" s="89" t="s">
        <v>19448</v>
      </c>
      <c r="U2411" s="89" t="s">
        <v>22929</v>
      </c>
      <c r="W2411" s="89" t="s">
        <v>13546</v>
      </c>
      <c r="X2411" s="89" t="s">
        <v>297</v>
      </c>
      <c r="Y2411" s="88" t="s">
        <v>13547</v>
      </c>
    </row>
    <row r="2412" spans="1:25" x14ac:dyDescent="0.3">
      <c r="A2412" s="84" t="str">
        <f t="shared" si="37"/>
        <v>csutton</v>
      </c>
      <c r="B2412" s="88" t="s">
        <v>21598</v>
      </c>
      <c r="C2412" s="89" t="s">
        <v>21599</v>
      </c>
      <c r="D2412" s="89" t="s">
        <v>21600</v>
      </c>
      <c r="E2412" s="89" t="s">
        <v>5630</v>
      </c>
      <c r="F2412" s="88" t="s">
        <v>19215</v>
      </c>
      <c r="G2412" s="89" t="s">
        <v>19033</v>
      </c>
      <c r="H2412" s="89" t="s">
        <v>19172</v>
      </c>
      <c r="I2412" s="89" t="s">
        <v>19173</v>
      </c>
      <c r="J2412" s="88" t="s">
        <v>19174</v>
      </c>
      <c r="K2412" s="88" t="s">
        <v>19522</v>
      </c>
      <c r="L2412" s="88" t="s">
        <v>19523</v>
      </c>
      <c r="M2412" s="89" t="s">
        <v>7156</v>
      </c>
      <c r="N2412" s="89" t="s">
        <v>773</v>
      </c>
      <c r="O2412" s="90">
        <v>45879</v>
      </c>
      <c r="P2412" s="90">
        <v>45879</v>
      </c>
      <c r="Q2412" s="90">
        <v>45879</v>
      </c>
      <c r="R2412" s="89">
        <v>50</v>
      </c>
      <c r="S2412" s="89">
        <v>0</v>
      </c>
      <c r="T2412" s="89" t="s">
        <v>19448</v>
      </c>
      <c r="U2412" s="89" t="s">
        <v>13766</v>
      </c>
      <c r="V2412" s="89" t="s">
        <v>5630</v>
      </c>
      <c r="W2412" s="89" t="s">
        <v>13767</v>
      </c>
      <c r="X2412" s="89" t="s">
        <v>366</v>
      </c>
      <c r="Y2412" s="88" t="s">
        <v>7562</v>
      </c>
    </row>
    <row r="2413" spans="1:25" x14ac:dyDescent="0.3">
      <c r="A2413" s="84" t="str">
        <f t="shared" si="37"/>
        <v>jboulay</v>
      </c>
      <c r="B2413" s="88" t="s">
        <v>24133</v>
      </c>
      <c r="C2413" s="89" t="s">
        <v>24134</v>
      </c>
      <c r="D2413" s="89" t="s">
        <v>24135</v>
      </c>
      <c r="E2413" s="89" t="s">
        <v>5630</v>
      </c>
      <c r="F2413" s="88" t="s">
        <v>19181</v>
      </c>
      <c r="G2413" s="89" t="s">
        <v>19030</v>
      </c>
      <c r="H2413" s="89" t="s">
        <v>19172</v>
      </c>
      <c r="I2413" s="89" t="s">
        <v>19173</v>
      </c>
      <c r="J2413" s="88" t="s">
        <v>19189</v>
      </c>
      <c r="K2413" s="88" t="s">
        <v>19333</v>
      </c>
      <c r="L2413" s="88" t="s">
        <v>19467</v>
      </c>
      <c r="M2413" s="89" t="s">
        <v>9084</v>
      </c>
      <c r="N2413" s="89" t="s">
        <v>260</v>
      </c>
      <c r="O2413" s="90">
        <v>45879</v>
      </c>
      <c r="P2413" s="90">
        <v>45879</v>
      </c>
      <c r="Q2413" s="90">
        <v>45879</v>
      </c>
      <c r="R2413" s="89">
        <v>50</v>
      </c>
      <c r="S2413" s="89">
        <v>0</v>
      </c>
      <c r="T2413" s="89" t="s">
        <v>19448</v>
      </c>
      <c r="U2413" s="89" t="s">
        <v>24136</v>
      </c>
      <c r="W2413" s="89" t="s">
        <v>24137</v>
      </c>
      <c r="X2413" s="89" t="s">
        <v>1153</v>
      </c>
      <c r="Y2413" s="88" t="s">
        <v>7835</v>
      </c>
    </row>
    <row r="2414" spans="1:25" x14ac:dyDescent="0.3">
      <c r="A2414" s="84" t="str">
        <f t="shared" si="37"/>
        <v>kgregor</v>
      </c>
      <c r="B2414" s="88" t="s">
        <v>25880</v>
      </c>
      <c r="C2414" s="89" t="s">
        <v>25881</v>
      </c>
      <c r="D2414" s="89" t="s">
        <v>25882</v>
      </c>
      <c r="E2414" s="89" t="s">
        <v>5630</v>
      </c>
      <c r="F2414" s="88" t="s">
        <v>19181</v>
      </c>
      <c r="G2414" s="89" t="s">
        <v>19030</v>
      </c>
      <c r="H2414" s="89" t="s">
        <v>19172</v>
      </c>
      <c r="I2414" s="89" t="s">
        <v>19173</v>
      </c>
      <c r="J2414" s="88" t="s">
        <v>19189</v>
      </c>
      <c r="K2414" s="88" t="s">
        <v>19333</v>
      </c>
      <c r="L2414" s="88" t="s">
        <v>19447</v>
      </c>
      <c r="M2414" s="89" t="s">
        <v>9382</v>
      </c>
      <c r="N2414" s="89" t="s">
        <v>366</v>
      </c>
      <c r="O2414" s="90">
        <v>45893</v>
      </c>
      <c r="P2414" s="90">
        <v>45893</v>
      </c>
      <c r="Q2414" s="90">
        <v>45893</v>
      </c>
      <c r="R2414" s="89">
        <v>36</v>
      </c>
      <c r="S2414" s="89">
        <v>0</v>
      </c>
      <c r="T2414" s="89" t="s">
        <v>19448</v>
      </c>
      <c r="U2414" s="89" t="s">
        <v>25883</v>
      </c>
      <c r="W2414" s="89" t="s">
        <v>3739</v>
      </c>
      <c r="X2414" s="89" t="s">
        <v>366</v>
      </c>
      <c r="Y2414" s="88" t="s">
        <v>25884</v>
      </c>
    </row>
    <row r="2415" spans="1:25" x14ac:dyDescent="0.3">
      <c r="A2415" s="84" t="str">
        <f t="shared" si="37"/>
        <v>kspecht</v>
      </c>
      <c r="B2415" s="88" t="s">
        <v>26060</v>
      </c>
      <c r="C2415" s="89" t="s">
        <v>26061</v>
      </c>
      <c r="D2415" s="89" t="s">
        <v>26062</v>
      </c>
      <c r="E2415" s="89" t="s">
        <v>5630</v>
      </c>
      <c r="F2415" s="88" t="s">
        <v>19181</v>
      </c>
      <c r="G2415" s="89" t="s">
        <v>19030</v>
      </c>
      <c r="H2415" s="89" t="s">
        <v>19172</v>
      </c>
      <c r="I2415" s="89" t="s">
        <v>19173</v>
      </c>
      <c r="J2415" s="88" t="s">
        <v>19174</v>
      </c>
      <c r="K2415" s="88" t="s">
        <v>20070</v>
      </c>
      <c r="L2415" s="88" t="s">
        <v>20328</v>
      </c>
      <c r="M2415" s="89" t="s">
        <v>10269</v>
      </c>
      <c r="N2415" s="89" t="s">
        <v>201</v>
      </c>
      <c r="O2415" s="90">
        <v>45893</v>
      </c>
      <c r="P2415" s="90">
        <v>45893</v>
      </c>
      <c r="Q2415" s="90">
        <v>45893</v>
      </c>
      <c r="R2415" s="89">
        <v>36</v>
      </c>
      <c r="S2415" s="89">
        <v>0</v>
      </c>
      <c r="T2415" s="89" t="s">
        <v>19448</v>
      </c>
      <c r="U2415" s="89" t="s">
        <v>26063</v>
      </c>
      <c r="W2415" s="89" t="s">
        <v>26064</v>
      </c>
      <c r="X2415" s="89" t="s">
        <v>2135</v>
      </c>
      <c r="Y2415" s="88" t="s">
        <v>26065</v>
      </c>
    </row>
    <row r="2416" spans="1:25" x14ac:dyDescent="0.3">
      <c r="A2416" s="84" t="str">
        <f t="shared" si="37"/>
        <v>bgebber</v>
      </c>
      <c r="B2416" s="88" t="s">
        <v>20539</v>
      </c>
      <c r="C2416" s="89" t="s">
        <v>20540</v>
      </c>
      <c r="D2416" s="89" t="s">
        <v>20541</v>
      </c>
      <c r="E2416" s="89" t="s">
        <v>5630</v>
      </c>
      <c r="F2416" s="88" t="s">
        <v>19181</v>
      </c>
      <c r="G2416" s="89" t="s">
        <v>19030</v>
      </c>
      <c r="H2416" s="89" t="s">
        <v>19172</v>
      </c>
      <c r="I2416" s="89" t="s">
        <v>19173</v>
      </c>
      <c r="J2416" s="88" t="s">
        <v>19174</v>
      </c>
      <c r="K2416" s="88" t="s">
        <v>19431</v>
      </c>
      <c r="L2416" s="88" t="s">
        <v>19432</v>
      </c>
      <c r="M2416" s="89" t="s">
        <v>6264</v>
      </c>
      <c r="N2416" s="89" t="s">
        <v>279</v>
      </c>
      <c r="O2416" s="90">
        <v>45900</v>
      </c>
      <c r="P2416" s="90">
        <v>45900</v>
      </c>
      <c r="Q2416" s="90">
        <v>45900</v>
      </c>
      <c r="R2416" s="89">
        <v>29</v>
      </c>
      <c r="S2416" s="89">
        <v>0</v>
      </c>
      <c r="T2416" s="89" t="s">
        <v>19183</v>
      </c>
      <c r="U2416" s="89" t="s">
        <v>20542</v>
      </c>
      <c r="W2416" s="89" t="s">
        <v>4471</v>
      </c>
      <c r="X2416" s="89" t="s">
        <v>279</v>
      </c>
      <c r="Y2416" s="88" t="s">
        <v>16593</v>
      </c>
    </row>
    <row r="2417" spans="1:25" x14ac:dyDescent="0.3">
      <c r="A2417" s="84" t="str">
        <f t="shared" si="37"/>
        <v>cnapier</v>
      </c>
      <c r="B2417" s="88" t="s">
        <v>21399</v>
      </c>
      <c r="C2417" s="89" t="s">
        <v>21400</v>
      </c>
      <c r="D2417" s="89" t="s">
        <v>21401</v>
      </c>
      <c r="E2417" s="89" t="s">
        <v>5630</v>
      </c>
      <c r="F2417" s="88" t="s">
        <v>19181</v>
      </c>
      <c r="G2417" s="89" t="s">
        <v>19030</v>
      </c>
      <c r="H2417" s="89" t="s">
        <v>19172</v>
      </c>
      <c r="I2417" s="89" t="s">
        <v>19173</v>
      </c>
      <c r="J2417" s="88" t="s">
        <v>19174</v>
      </c>
      <c r="K2417" s="88" t="s">
        <v>19401</v>
      </c>
      <c r="L2417" s="88" t="s">
        <v>17382</v>
      </c>
      <c r="M2417" s="89" t="s">
        <v>8645</v>
      </c>
      <c r="N2417" s="89" t="s">
        <v>407</v>
      </c>
      <c r="O2417" s="90">
        <v>45900</v>
      </c>
      <c r="P2417" s="90">
        <v>45900</v>
      </c>
      <c r="Q2417" s="90">
        <v>45900</v>
      </c>
      <c r="R2417" s="89">
        <v>29</v>
      </c>
      <c r="S2417" s="89">
        <v>0</v>
      </c>
      <c r="T2417" s="89" t="s">
        <v>19183</v>
      </c>
      <c r="U2417" s="89" t="s">
        <v>21402</v>
      </c>
      <c r="W2417" s="89" t="s">
        <v>21403</v>
      </c>
      <c r="X2417" s="89" t="s">
        <v>983</v>
      </c>
      <c r="Y2417" s="88" t="s">
        <v>21404</v>
      </c>
    </row>
    <row r="2418" spans="1:25" x14ac:dyDescent="0.3">
      <c r="A2418" s="84" t="str">
        <f t="shared" si="37"/>
        <v>arinald</v>
      </c>
      <c r="B2418" s="88" t="s">
        <v>20061</v>
      </c>
      <c r="C2418" s="89" t="s">
        <v>20062</v>
      </c>
      <c r="D2418" s="89" t="s">
        <v>20063</v>
      </c>
      <c r="E2418" s="89" t="s">
        <v>5630</v>
      </c>
      <c r="F2418" s="88" t="s">
        <v>19181</v>
      </c>
      <c r="G2418" s="89" t="s">
        <v>19030</v>
      </c>
      <c r="H2418" s="89" t="s">
        <v>19172</v>
      </c>
      <c r="I2418" s="89" t="s">
        <v>19173</v>
      </c>
      <c r="J2418" s="88" t="s">
        <v>19189</v>
      </c>
      <c r="K2418" s="88" t="s">
        <v>19190</v>
      </c>
      <c r="L2418" s="88" t="s">
        <v>19191</v>
      </c>
      <c r="M2418" s="89" t="s">
        <v>19192</v>
      </c>
      <c r="N2418" s="89" t="s">
        <v>297</v>
      </c>
      <c r="O2418" s="90">
        <v>45907</v>
      </c>
      <c r="P2418" s="90">
        <v>45907</v>
      </c>
      <c r="Q2418" s="90">
        <v>45907</v>
      </c>
      <c r="R2418" s="89">
        <v>22</v>
      </c>
      <c r="S2418" s="89">
        <v>0</v>
      </c>
      <c r="T2418" s="89" t="s">
        <v>19183</v>
      </c>
      <c r="U2418" s="89" t="s">
        <v>31133</v>
      </c>
      <c r="W2418" s="89" t="s">
        <v>31134</v>
      </c>
      <c r="X2418" s="89" t="s">
        <v>297</v>
      </c>
      <c r="Y2418" s="88" t="s">
        <v>20066</v>
      </c>
    </row>
    <row r="2419" spans="1:25" x14ac:dyDescent="0.3">
      <c r="A2419" s="84" t="str">
        <f t="shared" si="37"/>
        <v>pthibod</v>
      </c>
      <c r="B2419" s="88" t="s">
        <v>27950</v>
      </c>
      <c r="C2419" s="89" t="s">
        <v>27951</v>
      </c>
      <c r="D2419" s="89" t="s">
        <v>27952</v>
      </c>
      <c r="E2419" s="89" t="s">
        <v>5630</v>
      </c>
      <c r="F2419" s="88" t="s">
        <v>19181</v>
      </c>
      <c r="G2419" s="89" t="s">
        <v>19030</v>
      </c>
      <c r="H2419" s="89" t="s">
        <v>19172</v>
      </c>
      <c r="I2419" s="89" t="s">
        <v>19173</v>
      </c>
      <c r="J2419" s="88" t="s">
        <v>19189</v>
      </c>
      <c r="K2419" s="88" t="s">
        <v>19294</v>
      </c>
      <c r="L2419" s="88" t="s">
        <v>19295</v>
      </c>
      <c r="M2419" s="89" t="s">
        <v>19296</v>
      </c>
      <c r="N2419" s="89" t="s">
        <v>541</v>
      </c>
      <c r="O2419" s="90">
        <v>45907</v>
      </c>
      <c r="P2419" s="90">
        <v>45907</v>
      </c>
      <c r="Q2419" s="90">
        <v>45907</v>
      </c>
      <c r="R2419" s="89">
        <v>22</v>
      </c>
      <c r="S2419" s="89">
        <v>0</v>
      </c>
      <c r="T2419" s="89" t="s">
        <v>19183</v>
      </c>
      <c r="U2419" s="89" t="s">
        <v>27953</v>
      </c>
      <c r="W2419" s="89" t="s">
        <v>27954</v>
      </c>
      <c r="X2419" s="89" t="s">
        <v>541</v>
      </c>
      <c r="Y2419" s="88" t="s">
        <v>27955</v>
      </c>
    </row>
    <row r="2420" spans="1:25" x14ac:dyDescent="0.3">
      <c r="A2420" s="84" t="str">
        <f t="shared" si="37"/>
        <v>afiglio</v>
      </c>
      <c r="B2420" s="88" t="s">
        <v>19618</v>
      </c>
      <c r="C2420" s="89" t="s">
        <v>19619</v>
      </c>
      <c r="D2420" s="89" t="s">
        <v>19620</v>
      </c>
      <c r="E2420" s="89" t="s">
        <v>5630</v>
      </c>
      <c r="F2420" s="88" t="s">
        <v>19181</v>
      </c>
      <c r="G2420" s="89" t="s">
        <v>19030</v>
      </c>
      <c r="H2420" s="89" t="s">
        <v>19172</v>
      </c>
      <c r="I2420" s="89" t="s">
        <v>19173</v>
      </c>
      <c r="J2420" s="88" t="s">
        <v>19189</v>
      </c>
      <c r="K2420" s="88" t="s">
        <v>19345</v>
      </c>
      <c r="L2420" s="88" t="s">
        <v>19346</v>
      </c>
      <c r="M2420" s="89" t="s">
        <v>19347</v>
      </c>
      <c r="N2420" s="89" t="s">
        <v>382</v>
      </c>
      <c r="O2420" s="90">
        <v>45914</v>
      </c>
      <c r="P2420" s="90">
        <v>45914</v>
      </c>
      <c r="Q2420" s="90">
        <v>45914</v>
      </c>
      <c r="R2420" s="89">
        <v>15</v>
      </c>
      <c r="S2420" s="89">
        <v>0</v>
      </c>
      <c r="T2420" s="89" t="s">
        <v>19183</v>
      </c>
      <c r="U2420" s="89" t="s">
        <v>19621</v>
      </c>
      <c r="W2420" s="89" t="s">
        <v>954</v>
      </c>
      <c r="X2420" s="89" t="s">
        <v>382</v>
      </c>
      <c r="Y2420" s="88" t="s">
        <v>19622</v>
      </c>
    </row>
    <row r="2421" spans="1:25" x14ac:dyDescent="0.3">
      <c r="A2421" s="84" t="str">
        <f t="shared" si="37"/>
        <v>akellam</v>
      </c>
      <c r="B2421" s="88" t="s">
        <v>19816</v>
      </c>
      <c r="C2421" s="89" t="s">
        <v>19817</v>
      </c>
      <c r="D2421" s="89" t="s">
        <v>19818</v>
      </c>
      <c r="E2421" s="89" t="s">
        <v>5630</v>
      </c>
      <c r="F2421" s="88" t="s">
        <v>19181</v>
      </c>
      <c r="G2421" s="89" t="s">
        <v>19030</v>
      </c>
      <c r="H2421" s="89" t="s">
        <v>19172</v>
      </c>
      <c r="I2421" s="89" t="s">
        <v>19173</v>
      </c>
      <c r="J2421" s="88" t="s">
        <v>19174</v>
      </c>
      <c r="K2421" s="88" t="s">
        <v>19301</v>
      </c>
      <c r="L2421" s="88" t="s">
        <v>19301</v>
      </c>
      <c r="M2421" s="89" t="s">
        <v>19819</v>
      </c>
      <c r="N2421" s="89" t="s">
        <v>760</v>
      </c>
      <c r="O2421" s="90">
        <v>45921</v>
      </c>
      <c r="P2421" s="90">
        <v>45921</v>
      </c>
      <c r="Q2421" s="90">
        <v>45921</v>
      </c>
      <c r="R2421" s="89">
        <v>8</v>
      </c>
      <c r="S2421" s="89">
        <v>0</v>
      </c>
      <c r="T2421" s="89" t="s">
        <v>19183</v>
      </c>
      <c r="U2421" s="89" t="s">
        <v>19820</v>
      </c>
      <c r="W2421" s="89" t="s">
        <v>4523</v>
      </c>
      <c r="X2421" s="89" t="s">
        <v>760</v>
      </c>
      <c r="Y2421" s="88" t="s">
        <v>19821</v>
      </c>
    </row>
    <row r="2422" spans="1:25" x14ac:dyDescent="0.3">
      <c r="A2422" s="84" t="str">
        <f t="shared" si="37"/>
        <v>cjones1</v>
      </c>
      <c r="B2422" s="88" t="s">
        <v>21251</v>
      </c>
      <c r="C2422" s="89" t="s">
        <v>21252</v>
      </c>
      <c r="D2422" s="89" t="s">
        <v>21253</v>
      </c>
      <c r="E2422" s="89" t="s">
        <v>5630</v>
      </c>
      <c r="F2422" s="88" t="s">
        <v>19171</v>
      </c>
      <c r="G2422" s="89" t="s">
        <v>19029</v>
      </c>
      <c r="H2422" s="89" t="s">
        <v>19172</v>
      </c>
      <c r="I2422" s="89" t="s">
        <v>19173</v>
      </c>
      <c r="J2422" s="88" t="s">
        <v>19174</v>
      </c>
      <c r="K2422" s="88" t="s">
        <v>19216</v>
      </c>
      <c r="L2422" s="88" t="s">
        <v>19237</v>
      </c>
      <c r="M2422" s="89" t="s">
        <v>19238</v>
      </c>
      <c r="N2422" s="89" t="s">
        <v>250</v>
      </c>
      <c r="O2422" s="90">
        <v>45921</v>
      </c>
      <c r="P2422" s="90">
        <v>45921</v>
      </c>
      <c r="Q2422" s="90">
        <v>45921</v>
      </c>
      <c r="R2422" s="89">
        <v>8</v>
      </c>
      <c r="S2422" s="89">
        <v>0</v>
      </c>
      <c r="T2422" s="89" t="s">
        <v>19183</v>
      </c>
      <c r="U2422" s="89" t="s">
        <v>21254</v>
      </c>
      <c r="W2422" s="89" t="s">
        <v>21255</v>
      </c>
      <c r="X2422" s="89" t="s">
        <v>250</v>
      </c>
      <c r="Y2422" s="88" t="s">
        <v>14240</v>
      </c>
    </row>
    <row r="2423" spans="1:25" x14ac:dyDescent="0.3">
      <c r="A2423" s="84" t="str">
        <f t="shared" si="37"/>
        <v>mfloyd</v>
      </c>
      <c r="B2423" s="88" t="s">
        <v>26710</v>
      </c>
      <c r="C2423" s="89" t="s">
        <v>26711</v>
      </c>
      <c r="D2423" s="89" t="s">
        <v>26712</v>
      </c>
      <c r="E2423" s="89" t="s">
        <v>5630</v>
      </c>
      <c r="F2423" s="88" t="s">
        <v>19181</v>
      </c>
      <c r="G2423" s="89" t="s">
        <v>19030</v>
      </c>
      <c r="H2423" s="89" t="s">
        <v>19172</v>
      </c>
      <c r="I2423" s="89" t="s">
        <v>19173</v>
      </c>
      <c r="J2423" s="88" t="s">
        <v>19174</v>
      </c>
      <c r="K2423" s="88" t="s">
        <v>19216</v>
      </c>
      <c r="L2423" s="88" t="s">
        <v>19237</v>
      </c>
      <c r="M2423" s="89" t="s">
        <v>19238</v>
      </c>
      <c r="N2423" s="89" t="s">
        <v>250</v>
      </c>
      <c r="O2423" s="90">
        <v>45928</v>
      </c>
      <c r="P2423" s="90">
        <v>45928</v>
      </c>
      <c r="Q2423" s="90">
        <v>45928</v>
      </c>
      <c r="R2423" s="89">
        <v>1</v>
      </c>
      <c r="S2423" s="89">
        <v>0</v>
      </c>
      <c r="T2423" s="89" t="s">
        <v>19183</v>
      </c>
      <c r="U2423" s="89" t="s">
        <v>8153</v>
      </c>
      <c r="W2423" s="89" t="s">
        <v>4065</v>
      </c>
      <c r="X2423" s="89" t="s">
        <v>773</v>
      </c>
      <c r="Y2423" s="88" t="s">
        <v>1033</v>
      </c>
    </row>
    <row r="2424" spans="1:25" x14ac:dyDescent="0.3">
      <c r="A2424" s="84" t="str">
        <f t="shared" si="37"/>
        <v>jsorian</v>
      </c>
      <c r="B2424" s="88" t="s">
        <v>25539</v>
      </c>
      <c r="C2424" s="89" t="s">
        <v>25540</v>
      </c>
      <c r="D2424" s="89" t="s">
        <v>25541</v>
      </c>
      <c r="E2424" s="89" t="s">
        <v>5630</v>
      </c>
      <c r="F2424" s="88" t="s">
        <v>19226</v>
      </c>
      <c r="G2424" s="89" t="s">
        <v>19031</v>
      </c>
      <c r="H2424" s="89" t="s">
        <v>19227</v>
      </c>
      <c r="I2424" s="89" t="s">
        <v>19173</v>
      </c>
      <c r="J2424" s="88" t="s">
        <v>19189</v>
      </c>
      <c r="K2424" s="88" t="s">
        <v>19190</v>
      </c>
      <c r="L2424" s="88" t="s">
        <v>19191</v>
      </c>
      <c r="M2424" s="89" t="s">
        <v>19192</v>
      </c>
      <c r="N2424" s="89" t="s">
        <v>297</v>
      </c>
      <c r="O2424" s="90">
        <v>45928</v>
      </c>
      <c r="P2424" s="90">
        <v>45928</v>
      </c>
      <c r="Q2424" s="90">
        <v>45928</v>
      </c>
      <c r="R2424" s="89">
        <v>1</v>
      </c>
      <c r="S2424" s="89">
        <v>0</v>
      </c>
      <c r="T2424" s="89" t="s">
        <v>19183</v>
      </c>
      <c r="U2424" s="89" t="s">
        <v>7114</v>
      </c>
      <c r="W2424" s="89" t="s">
        <v>7115</v>
      </c>
      <c r="X2424" s="89" t="s">
        <v>297</v>
      </c>
      <c r="Y2424" s="88" t="s">
        <v>7116</v>
      </c>
    </row>
  </sheetData>
  <autoFilter ref="A1:Y2424" xr:uid="{0350F7B3-530F-421D-822A-05AC15A79CE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CB53-1A46-40A2-8426-E7975BD6D6F3}">
  <sheetPr>
    <tabColor rgb="FFFFFF00"/>
  </sheetPr>
  <dimension ref="A1:X1712"/>
  <sheetViews>
    <sheetView topLeftCell="A46" workbookViewId="0">
      <selection activeCell="B105" sqref="B105"/>
    </sheetView>
  </sheetViews>
  <sheetFormatPr defaultColWidth="9.109375" defaultRowHeight="18" x14ac:dyDescent="0.35"/>
  <cols>
    <col min="1" max="6" width="9.109375" style="1"/>
    <col min="7" max="7" width="43.33203125" style="1" customWidth="1"/>
    <col min="8" max="8" width="18.5546875" style="1" bestFit="1" customWidth="1"/>
    <col min="9" max="9" width="8.6640625" style="1" bestFit="1" customWidth="1"/>
    <col min="10" max="10" width="7.109375" style="1" bestFit="1" customWidth="1"/>
    <col min="11" max="11" width="15" style="1" bestFit="1" customWidth="1"/>
    <col min="12" max="12" width="11.6640625" style="1" bestFit="1" customWidth="1"/>
    <col min="13" max="13" width="19.6640625" style="1" bestFit="1" customWidth="1"/>
    <col min="14" max="14" width="29.33203125" style="1" bestFit="1" customWidth="1"/>
    <col min="15" max="15" width="17.44140625" style="1" customWidth="1"/>
    <col min="16" max="16" width="15.6640625" style="1" bestFit="1" customWidth="1"/>
    <col min="17" max="17" width="16.5546875" style="1" bestFit="1" customWidth="1"/>
    <col min="18" max="18" width="14.5546875" style="1" bestFit="1" customWidth="1"/>
    <col min="19" max="19" width="16.6640625" style="1" bestFit="1" customWidth="1"/>
    <col min="20" max="20" width="12.44140625" style="1" bestFit="1" customWidth="1"/>
    <col min="21" max="21" width="14.44140625" style="1" bestFit="1" customWidth="1"/>
    <col min="22" max="22" width="12.44140625" style="1" bestFit="1" customWidth="1"/>
    <col min="23" max="23" width="14.44140625" style="1" bestFit="1" customWidth="1"/>
    <col min="24" max="24" width="4.109375" style="1" bestFit="1" customWidth="1"/>
    <col min="25" max="16384" width="9.109375" style="1"/>
  </cols>
  <sheetData>
    <row r="1" spans="1:1" x14ac:dyDescent="0.35">
      <c r="A1" s="1" t="s">
        <v>31135</v>
      </c>
    </row>
    <row r="3" spans="1:1" x14ac:dyDescent="0.35">
      <c r="A3" s="1" t="s">
        <v>31136</v>
      </c>
    </row>
    <row r="5" spans="1:1" x14ac:dyDescent="0.35">
      <c r="A5" s="1" t="s">
        <v>31137</v>
      </c>
    </row>
    <row r="7" spans="1:1" x14ac:dyDescent="0.35">
      <c r="A7" s="1" t="s">
        <v>31138</v>
      </c>
    </row>
    <row r="35" spans="1:24" x14ac:dyDescent="0.35">
      <c r="A35" s="1" t="s">
        <v>31139</v>
      </c>
    </row>
    <row r="36" spans="1:24" x14ac:dyDescent="0.35">
      <c r="B36" s="1" t="s">
        <v>31140</v>
      </c>
    </row>
    <row r="38" spans="1:24" x14ac:dyDescent="0.35">
      <c r="G38" s="1" t="s">
        <v>31141</v>
      </c>
    </row>
    <row r="39" spans="1:24" x14ac:dyDescent="0.35">
      <c r="H39" s="6" t="s">
        <v>31142</v>
      </c>
      <c r="I39" s="6" t="s">
        <v>31143</v>
      </c>
      <c r="J39" s="6" t="s">
        <v>3702</v>
      </c>
      <c r="K39" s="6" t="s">
        <v>3703</v>
      </c>
      <c r="L39" s="6" t="s">
        <v>3710</v>
      </c>
      <c r="M39" s="6" t="s">
        <v>31144</v>
      </c>
      <c r="N39" s="6" t="s">
        <v>31145</v>
      </c>
      <c r="O39" s="6" t="s">
        <v>31146</v>
      </c>
      <c r="P39" s="6" t="s">
        <v>31147</v>
      </c>
      <c r="Q39" s="6" t="s">
        <v>31148</v>
      </c>
      <c r="R39" s="6" t="s">
        <v>31149</v>
      </c>
      <c r="S39" s="6" t="s">
        <v>31150</v>
      </c>
      <c r="T39" s="6" t="s">
        <v>31151</v>
      </c>
      <c r="U39" s="6" t="s">
        <v>31152</v>
      </c>
    </row>
    <row r="42" spans="1:24" x14ac:dyDescent="0.35">
      <c r="G42" s="1" t="s">
        <v>31153</v>
      </c>
      <c r="K42" s="1" t="s">
        <v>31154</v>
      </c>
    </row>
    <row r="43" spans="1:24" x14ac:dyDescent="0.35">
      <c r="G43" s="2" t="s">
        <v>31142</v>
      </c>
      <c r="H43" s="2" t="s">
        <v>31143</v>
      </c>
      <c r="I43" s="2" t="s">
        <v>3702</v>
      </c>
      <c r="J43" s="2" t="s">
        <v>3703</v>
      </c>
      <c r="K43" s="3" t="s">
        <v>3710</v>
      </c>
      <c r="L43" s="2" t="s">
        <v>31145</v>
      </c>
      <c r="M43" s="2" t="s">
        <v>31144</v>
      </c>
      <c r="N43" s="8" t="s">
        <v>31155</v>
      </c>
      <c r="O43" s="8" t="s">
        <v>31156</v>
      </c>
      <c r="P43" s="2" t="s">
        <v>31146</v>
      </c>
      <c r="Q43" s="2" t="s">
        <v>31147</v>
      </c>
      <c r="R43" s="8" t="s">
        <v>31157</v>
      </c>
      <c r="S43" s="8" t="s">
        <v>31158</v>
      </c>
      <c r="T43" s="2" t="s">
        <v>31148</v>
      </c>
      <c r="U43" s="2" t="s">
        <v>31149</v>
      </c>
      <c r="V43" s="2" t="s">
        <v>31150</v>
      </c>
      <c r="W43" s="2" t="s">
        <v>31151</v>
      </c>
      <c r="X43" s="2" t="s">
        <v>31152</v>
      </c>
    </row>
    <row r="45" spans="1:24" x14ac:dyDescent="0.35">
      <c r="G45" s="1" t="s">
        <v>31159</v>
      </c>
    </row>
    <row r="46" spans="1:24" x14ac:dyDescent="0.35">
      <c r="G46" s="7" t="s">
        <v>31160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69" spans="2:2" x14ac:dyDescent="0.35">
      <c r="B69" s="1" t="s">
        <v>31161</v>
      </c>
    </row>
    <row r="102" spans="1:20" x14ac:dyDescent="0.35">
      <c r="A102" s="1" t="s">
        <v>31162</v>
      </c>
    </row>
    <row r="103" spans="1:20" x14ac:dyDescent="0.35">
      <c r="B103" t="s">
        <v>31163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x14ac:dyDescent="0.35">
      <c r="B104" t="s">
        <v>31164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2:20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2:20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2:20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2:20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2:20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2:20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2:20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2:20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2:20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2:20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2:20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2:20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2:20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2:20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2:20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2:20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2:20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2:20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2:20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2:20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2:20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2:20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2:20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2:20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2:20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2:20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2:20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2:20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2:20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2:20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2:20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2:20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2:20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2:20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2:20" x14ac:dyDescent="0.3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2:20" x14ac:dyDescent="0.3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2:20" x14ac:dyDescent="0.3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2:20" x14ac:dyDescent="0.3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2:20" x14ac:dyDescent="0.3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2:20" x14ac:dyDescent="0.3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2:20" x14ac:dyDescent="0.3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2:20" x14ac:dyDescent="0.3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2:20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2:20" x14ac:dyDescent="0.3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2:20" x14ac:dyDescent="0.3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2:20" x14ac:dyDescent="0.3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2:20" x14ac:dyDescent="0.3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2:20" x14ac:dyDescent="0.3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2:20" x14ac:dyDescent="0.3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2:20" x14ac:dyDescent="0.3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2:20" x14ac:dyDescent="0.3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2:20" x14ac:dyDescent="0.3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2:20" x14ac:dyDescent="0.3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2:20" x14ac:dyDescent="0.3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2:20" x14ac:dyDescent="0.3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2:20" x14ac:dyDescent="0.3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2:20" x14ac:dyDescent="0.3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2:20" x14ac:dyDescent="0.3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2:20" x14ac:dyDescent="0.3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2:20" x14ac:dyDescent="0.3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2:20" x14ac:dyDescent="0.3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2:20" x14ac:dyDescent="0.3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2:20" x14ac:dyDescent="0.3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2:20" x14ac:dyDescent="0.3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2:20" x14ac:dyDescent="0.3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2:20" x14ac:dyDescent="0.3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2:20" x14ac:dyDescent="0.3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2:20" x14ac:dyDescent="0.3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2:20" x14ac:dyDescent="0.3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2:20" x14ac:dyDescent="0.3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2:20" x14ac:dyDescent="0.3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2:20" x14ac:dyDescent="0.3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2:20" x14ac:dyDescent="0.3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2:20" x14ac:dyDescent="0.3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2:20" x14ac:dyDescent="0.3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2:20" x14ac:dyDescent="0.3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2:20" x14ac:dyDescent="0.3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2:20" x14ac:dyDescent="0.3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2:20" x14ac:dyDescent="0.3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2:20" x14ac:dyDescent="0.3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2:20" x14ac:dyDescent="0.3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2:20" x14ac:dyDescent="0.3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2:20" x14ac:dyDescent="0.3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2:20" x14ac:dyDescent="0.3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2:20" x14ac:dyDescent="0.3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2:20" x14ac:dyDescent="0.3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2:20" x14ac:dyDescent="0.3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2:20" x14ac:dyDescent="0.3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2:20" x14ac:dyDescent="0.3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2:20" x14ac:dyDescent="0.3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2:20" x14ac:dyDescent="0.3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2:20" x14ac:dyDescent="0.3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2:20" x14ac:dyDescent="0.3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2:20" x14ac:dyDescent="0.3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2:20" x14ac:dyDescent="0.3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2:20" x14ac:dyDescent="0.3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2:20" x14ac:dyDescent="0.3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2:20" x14ac:dyDescent="0.3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2:20" x14ac:dyDescent="0.3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2:20" x14ac:dyDescent="0.3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2:20" x14ac:dyDescent="0.3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2:20" x14ac:dyDescent="0.3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2:20" x14ac:dyDescent="0.3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2:20" x14ac:dyDescent="0.3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2:20" x14ac:dyDescent="0.3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2:20" x14ac:dyDescent="0.3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2:20" x14ac:dyDescent="0.3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2:20" x14ac:dyDescent="0.3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2:20" x14ac:dyDescent="0.3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2:20" x14ac:dyDescent="0.3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2:20" x14ac:dyDescent="0.3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2:20" x14ac:dyDescent="0.3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2:20" x14ac:dyDescent="0.3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2:20" x14ac:dyDescent="0.3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2:20" x14ac:dyDescent="0.3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2:20" x14ac:dyDescent="0.3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2:20" x14ac:dyDescent="0.3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2:20" x14ac:dyDescent="0.3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2:20" x14ac:dyDescent="0.3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2:20" x14ac:dyDescent="0.3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2:20" x14ac:dyDescent="0.3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2:20" x14ac:dyDescent="0.3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2:20" x14ac:dyDescent="0.3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2:20" x14ac:dyDescent="0.3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2:20" x14ac:dyDescent="0.3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2:20" x14ac:dyDescent="0.3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2:20" x14ac:dyDescent="0.3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2:20" x14ac:dyDescent="0.3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2:20" x14ac:dyDescent="0.3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2:20" x14ac:dyDescent="0.3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2:20" x14ac:dyDescent="0.3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2:20" x14ac:dyDescent="0.3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2:20" x14ac:dyDescent="0.3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2:20" x14ac:dyDescent="0.3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2:20" x14ac:dyDescent="0.3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2:20" x14ac:dyDescent="0.3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2:20" x14ac:dyDescent="0.3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2:20" x14ac:dyDescent="0.3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2:20" x14ac:dyDescent="0.3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2:20" x14ac:dyDescent="0.3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2:20" x14ac:dyDescent="0.3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2:20" x14ac:dyDescent="0.3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2:20" x14ac:dyDescent="0.3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2:20" x14ac:dyDescent="0.3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2:20" x14ac:dyDescent="0.3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2:20" x14ac:dyDescent="0.3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2:20" x14ac:dyDescent="0.3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2:20" x14ac:dyDescent="0.3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2:20" x14ac:dyDescent="0.3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2:20" x14ac:dyDescent="0.3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2:20" x14ac:dyDescent="0.3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2:20" x14ac:dyDescent="0.3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2:20" x14ac:dyDescent="0.3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2:20" x14ac:dyDescent="0.3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2:20" x14ac:dyDescent="0.3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2:20" x14ac:dyDescent="0.3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2:20" x14ac:dyDescent="0.3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2:20" x14ac:dyDescent="0.3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2:20" x14ac:dyDescent="0.3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2:20" x14ac:dyDescent="0.3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2:20" x14ac:dyDescent="0.3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2:20" x14ac:dyDescent="0.3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2:20" x14ac:dyDescent="0.3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2:20" x14ac:dyDescent="0.3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2:20" x14ac:dyDescent="0.3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2:20" x14ac:dyDescent="0.3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2:20" x14ac:dyDescent="0.3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2:20" x14ac:dyDescent="0.3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2:20" x14ac:dyDescent="0.3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2:20" x14ac:dyDescent="0.3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2:20" x14ac:dyDescent="0.3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2:20" x14ac:dyDescent="0.3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2:20" x14ac:dyDescent="0.3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2:20" x14ac:dyDescent="0.3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2:20" x14ac:dyDescent="0.3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2:20" x14ac:dyDescent="0.3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2:20" x14ac:dyDescent="0.3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2:20" x14ac:dyDescent="0.3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2:20" x14ac:dyDescent="0.3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2:20" x14ac:dyDescent="0.3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2:20" x14ac:dyDescent="0.3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2:20" x14ac:dyDescent="0.3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2:20" x14ac:dyDescent="0.3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2:20" x14ac:dyDescent="0.3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2:20" x14ac:dyDescent="0.3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2:20" x14ac:dyDescent="0.3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2:20" x14ac:dyDescent="0.3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2:20" x14ac:dyDescent="0.3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2:20" x14ac:dyDescent="0.3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2:20" x14ac:dyDescent="0.3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2:20" x14ac:dyDescent="0.3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2:20" x14ac:dyDescent="0.3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2:20" x14ac:dyDescent="0.3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2:20" x14ac:dyDescent="0.3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2:20" x14ac:dyDescent="0.3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2:20" x14ac:dyDescent="0.3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2:20" x14ac:dyDescent="0.3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2:20" x14ac:dyDescent="0.3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2:20" x14ac:dyDescent="0.3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 spans="2:20" x14ac:dyDescent="0.3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2:20" x14ac:dyDescent="0.3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2:20" x14ac:dyDescent="0.3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2:20" x14ac:dyDescent="0.3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2:20" x14ac:dyDescent="0.3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2:20" x14ac:dyDescent="0.3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2:20" x14ac:dyDescent="0.3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2:20" x14ac:dyDescent="0.3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2:20" x14ac:dyDescent="0.3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2:20" x14ac:dyDescent="0.3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2:20" x14ac:dyDescent="0.3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 spans="2:20" x14ac:dyDescent="0.3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2:20" x14ac:dyDescent="0.3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2:20" x14ac:dyDescent="0.3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2:20" x14ac:dyDescent="0.3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2:20" x14ac:dyDescent="0.3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 spans="2:20" x14ac:dyDescent="0.3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2:20" x14ac:dyDescent="0.3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2:20" x14ac:dyDescent="0.3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2:20" x14ac:dyDescent="0.3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2:20" x14ac:dyDescent="0.3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 spans="2:20" x14ac:dyDescent="0.3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2:20" x14ac:dyDescent="0.3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2:20" x14ac:dyDescent="0.3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2:20" x14ac:dyDescent="0.3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2:20" x14ac:dyDescent="0.3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 spans="2:20" x14ac:dyDescent="0.3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2:20" x14ac:dyDescent="0.3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2:20" x14ac:dyDescent="0.3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2:20" x14ac:dyDescent="0.3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2:20" x14ac:dyDescent="0.3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2:20" x14ac:dyDescent="0.3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2:20" x14ac:dyDescent="0.3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2:20" x14ac:dyDescent="0.3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2:20" x14ac:dyDescent="0.3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20" x14ac:dyDescent="0.3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20" x14ac:dyDescent="0.3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20" x14ac:dyDescent="0.3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20" x14ac:dyDescent="0.3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20" x14ac:dyDescent="0.3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20" x14ac:dyDescent="0.3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2:20" x14ac:dyDescent="0.3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2:20" x14ac:dyDescent="0.3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2:20" x14ac:dyDescent="0.3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2:20" x14ac:dyDescent="0.3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2:20" x14ac:dyDescent="0.3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2:20" x14ac:dyDescent="0.3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2:20" x14ac:dyDescent="0.3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2:20" x14ac:dyDescent="0.3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2:20" x14ac:dyDescent="0.3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2:20" x14ac:dyDescent="0.3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2:20" x14ac:dyDescent="0.3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2:20" x14ac:dyDescent="0.3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2:20" x14ac:dyDescent="0.3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2:20" x14ac:dyDescent="0.3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2:20" x14ac:dyDescent="0.3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2:20" x14ac:dyDescent="0.3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2:20" x14ac:dyDescent="0.3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2:20" x14ac:dyDescent="0.3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2:20" x14ac:dyDescent="0.3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2:20" x14ac:dyDescent="0.3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2:20" x14ac:dyDescent="0.3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2:20" x14ac:dyDescent="0.3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2:20" x14ac:dyDescent="0.3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2:20" x14ac:dyDescent="0.3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2:20" x14ac:dyDescent="0.3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2:20" x14ac:dyDescent="0.3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2:20" x14ac:dyDescent="0.3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2:20" x14ac:dyDescent="0.3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2:20" x14ac:dyDescent="0.3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2:20" x14ac:dyDescent="0.3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2:20" x14ac:dyDescent="0.3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2:20" x14ac:dyDescent="0.3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2:20" x14ac:dyDescent="0.3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2:20" x14ac:dyDescent="0.3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2:20" x14ac:dyDescent="0.3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2:20" x14ac:dyDescent="0.3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2:20" x14ac:dyDescent="0.3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2:20" x14ac:dyDescent="0.3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2:20" x14ac:dyDescent="0.3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2:20" x14ac:dyDescent="0.3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2:20" x14ac:dyDescent="0.3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2:20" x14ac:dyDescent="0.3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2:20" x14ac:dyDescent="0.3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2:20" x14ac:dyDescent="0.3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2:20" x14ac:dyDescent="0.3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2:20" x14ac:dyDescent="0.3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2:20" x14ac:dyDescent="0.3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2:20" x14ac:dyDescent="0.3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2:20" x14ac:dyDescent="0.3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2:20" x14ac:dyDescent="0.3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2:20" x14ac:dyDescent="0.3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2:20" x14ac:dyDescent="0.3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2:20" x14ac:dyDescent="0.3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2:20" x14ac:dyDescent="0.3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2:20" x14ac:dyDescent="0.3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2:20" x14ac:dyDescent="0.3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2:20" x14ac:dyDescent="0.3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2:20" x14ac:dyDescent="0.3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2:20" x14ac:dyDescent="0.3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2:20" x14ac:dyDescent="0.3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2:20" x14ac:dyDescent="0.3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2:20" x14ac:dyDescent="0.3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2:20" x14ac:dyDescent="0.3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2:20" x14ac:dyDescent="0.3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2:20" x14ac:dyDescent="0.3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2:20" x14ac:dyDescent="0.3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2:20" x14ac:dyDescent="0.3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2:20" x14ac:dyDescent="0.3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2:20" x14ac:dyDescent="0.3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2:20" x14ac:dyDescent="0.3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2:20" x14ac:dyDescent="0.3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2:20" x14ac:dyDescent="0.3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2:20" x14ac:dyDescent="0.3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2:20" x14ac:dyDescent="0.3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2:20" x14ac:dyDescent="0.3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2:20" x14ac:dyDescent="0.3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2:20" x14ac:dyDescent="0.3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2:20" x14ac:dyDescent="0.3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2:20" x14ac:dyDescent="0.3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2:20" x14ac:dyDescent="0.3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2:20" x14ac:dyDescent="0.3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2:20" x14ac:dyDescent="0.3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2:20" x14ac:dyDescent="0.3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2:20" x14ac:dyDescent="0.3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2:20" x14ac:dyDescent="0.3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2:20" x14ac:dyDescent="0.3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2:20" x14ac:dyDescent="0.3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2:20" x14ac:dyDescent="0.3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2:20" x14ac:dyDescent="0.3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2:20" x14ac:dyDescent="0.3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2:20" x14ac:dyDescent="0.3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2:20" x14ac:dyDescent="0.3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2:20" x14ac:dyDescent="0.3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2:20" x14ac:dyDescent="0.3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3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2:20" x14ac:dyDescent="0.3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2:20" x14ac:dyDescent="0.3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2:20" x14ac:dyDescent="0.3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2:20" x14ac:dyDescent="0.3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2:20" x14ac:dyDescent="0.3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2:20" x14ac:dyDescent="0.3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2:20" x14ac:dyDescent="0.3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2:20" x14ac:dyDescent="0.3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2:20" x14ac:dyDescent="0.3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2:20" x14ac:dyDescent="0.3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2:20" x14ac:dyDescent="0.3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2:20" x14ac:dyDescent="0.3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2:20" x14ac:dyDescent="0.3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2:20" x14ac:dyDescent="0.3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2:20" x14ac:dyDescent="0.3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2:20" x14ac:dyDescent="0.3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2:20" x14ac:dyDescent="0.3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2:20" x14ac:dyDescent="0.3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2:20" x14ac:dyDescent="0.3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2:20" x14ac:dyDescent="0.3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2:20" x14ac:dyDescent="0.3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2:20" x14ac:dyDescent="0.3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2:20" x14ac:dyDescent="0.3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2:20" x14ac:dyDescent="0.3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2:20" x14ac:dyDescent="0.3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2:20" x14ac:dyDescent="0.3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2:20" x14ac:dyDescent="0.3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2:20" x14ac:dyDescent="0.3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2:20" x14ac:dyDescent="0.3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2:20" x14ac:dyDescent="0.3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2:20" x14ac:dyDescent="0.3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2:20" x14ac:dyDescent="0.3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2:20" x14ac:dyDescent="0.3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2:20" x14ac:dyDescent="0.3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2:20" x14ac:dyDescent="0.3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2:20" x14ac:dyDescent="0.3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2:20" x14ac:dyDescent="0.3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2:20" x14ac:dyDescent="0.3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2:20" x14ac:dyDescent="0.3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2:20" x14ac:dyDescent="0.3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2:20" x14ac:dyDescent="0.3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2:20" x14ac:dyDescent="0.3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2:20" x14ac:dyDescent="0.3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2:20" x14ac:dyDescent="0.3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2:20" x14ac:dyDescent="0.3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2:20" x14ac:dyDescent="0.3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2:20" x14ac:dyDescent="0.3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2:20" x14ac:dyDescent="0.3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2:20" x14ac:dyDescent="0.3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2:20" x14ac:dyDescent="0.3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2:20" x14ac:dyDescent="0.3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2:20" x14ac:dyDescent="0.3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2:20" x14ac:dyDescent="0.3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2:20" x14ac:dyDescent="0.3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2:20" x14ac:dyDescent="0.3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2:20" x14ac:dyDescent="0.3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2:20" x14ac:dyDescent="0.3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2:20" x14ac:dyDescent="0.3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2:20" x14ac:dyDescent="0.3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2:20" x14ac:dyDescent="0.3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2:20" x14ac:dyDescent="0.3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2:20" x14ac:dyDescent="0.3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2:20" x14ac:dyDescent="0.3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2:20" x14ac:dyDescent="0.3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2:20" x14ac:dyDescent="0.3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2:20" x14ac:dyDescent="0.3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2:20" x14ac:dyDescent="0.3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2:20" x14ac:dyDescent="0.3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2:20" x14ac:dyDescent="0.3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2:20" x14ac:dyDescent="0.3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2:20" x14ac:dyDescent="0.3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2:20" x14ac:dyDescent="0.3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2:20" x14ac:dyDescent="0.3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2:20" x14ac:dyDescent="0.3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2:20" x14ac:dyDescent="0.3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2:20" x14ac:dyDescent="0.3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2:20" x14ac:dyDescent="0.3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2:20" x14ac:dyDescent="0.3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2:20" x14ac:dyDescent="0.3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2:20" x14ac:dyDescent="0.3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2:20" x14ac:dyDescent="0.3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2:20" x14ac:dyDescent="0.3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2:20" x14ac:dyDescent="0.3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2:20" x14ac:dyDescent="0.3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2:20" x14ac:dyDescent="0.3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2:20" x14ac:dyDescent="0.3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2:20" x14ac:dyDescent="0.3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2:20" x14ac:dyDescent="0.3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2:20" x14ac:dyDescent="0.3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2:20" x14ac:dyDescent="0.3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2:20" x14ac:dyDescent="0.3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2:20" x14ac:dyDescent="0.3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2:20" x14ac:dyDescent="0.3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2:20" x14ac:dyDescent="0.3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2:20" x14ac:dyDescent="0.3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2:20" x14ac:dyDescent="0.3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2:20" x14ac:dyDescent="0.3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2:20" x14ac:dyDescent="0.3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2:20" x14ac:dyDescent="0.3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2:20" x14ac:dyDescent="0.3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2:20" x14ac:dyDescent="0.3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2:20" x14ac:dyDescent="0.3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2:20" x14ac:dyDescent="0.3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2:20" x14ac:dyDescent="0.3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2:20" x14ac:dyDescent="0.3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2:20" x14ac:dyDescent="0.3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2:20" x14ac:dyDescent="0.3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2:20" x14ac:dyDescent="0.3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2:20" x14ac:dyDescent="0.3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2:20" x14ac:dyDescent="0.3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2:20" x14ac:dyDescent="0.3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2:20" x14ac:dyDescent="0.3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2:20" x14ac:dyDescent="0.3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2:20" x14ac:dyDescent="0.3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2:20" x14ac:dyDescent="0.3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2:20" x14ac:dyDescent="0.3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2:20" x14ac:dyDescent="0.3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2:20" x14ac:dyDescent="0.3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2:20" x14ac:dyDescent="0.3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2:20" x14ac:dyDescent="0.3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2:20" x14ac:dyDescent="0.3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2:20" x14ac:dyDescent="0.3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2:20" x14ac:dyDescent="0.3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2:20" x14ac:dyDescent="0.3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2:20" x14ac:dyDescent="0.3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2:20" x14ac:dyDescent="0.3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2:20" x14ac:dyDescent="0.3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2:20" x14ac:dyDescent="0.3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2:20" x14ac:dyDescent="0.3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2:20" x14ac:dyDescent="0.3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2:20" x14ac:dyDescent="0.3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2:20" x14ac:dyDescent="0.3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2:20" x14ac:dyDescent="0.3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2:20" x14ac:dyDescent="0.3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2:20" x14ac:dyDescent="0.3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2:20" x14ac:dyDescent="0.3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2:20" x14ac:dyDescent="0.3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2:20" x14ac:dyDescent="0.3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2:20" x14ac:dyDescent="0.3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2:20" x14ac:dyDescent="0.3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2:20" x14ac:dyDescent="0.3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2:20" x14ac:dyDescent="0.3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2:20" x14ac:dyDescent="0.3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2:20" x14ac:dyDescent="0.3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2:20" x14ac:dyDescent="0.3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2:20" x14ac:dyDescent="0.3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2:20" x14ac:dyDescent="0.3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2:20" x14ac:dyDescent="0.3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2:20" x14ac:dyDescent="0.3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2:20" x14ac:dyDescent="0.3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2:20" x14ac:dyDescent="0.3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2:20" x14ac:dyDescent="0.3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2:20" x14ac:dyDescent="0.3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2:20" x14ac:dyDescent="0.3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2:20" x14ac:dyDescent="0.3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2:20" x14ac:dyDescent="0.3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2:20" x14ac:dyDescent="0.3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2:20" x14ac:dyDescent="0.3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2:20" x14ac:dyDescent="0.3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2:20" x14ac:dyDescent="0.3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2:20" x14ac:dyDescent="0.3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2:20" x14ac:dyDescent="0.3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2:20" x14ac:dyDescent="0.3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2:20" x14ac:dyDescent="0.3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2:20" x14ac:dyDescent="0.3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2:20" x14ac:dyDescent="0.3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2:20" x14ac:dyDescent="0.3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2:20" x14ac:dyDescent="0.3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2:20" x14ac:dyDescent="0.3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2:20" x14ac:dyDescent="0.3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2:20" x14ac:dyDescent="0.3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2:20" x14ac:dyDescent="0.3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2:20" x14ac:dyDescent="0.3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2:20" x14ac:dyDescent="0.3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2:20" x14ac:dyDescent="0.3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2:20" x14ac:dyDescent="0.3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2:20" x14ac:dyDescent="0.3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2:20" x14ac:dyDescent="0.3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2:20" x14ac:dyDescent="0.3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2:20" x14ac:dyDescent="0.3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2:20" x14ac:dyDescent="0.3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2:20" x14ac:dyDescent="0.3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2:20" x14ac:dyDescent="0.3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2:20" x14ac:dyDescent="0.3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2:20" x14ac:dyDescent="0.3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2:20" x14ac:dyDescent="0.3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2:20" x14ac:dyDescent="0.3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2:20" x14ac:dyDescent="0.3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2:20" x14ac:dyDescent="0.3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2:20" x14ac:dyDescent="0.3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2:20" x14ac:dyDescent="0.3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2:20" x14ac:dyDescent="0.3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2:20" x14ac:dyDescent="0.3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2:20" x14ac:dyDescent="0.3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 spans="2:20" x14ac:dyDescent="0.3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2:20" x14ac:dyDescent="0.3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2:20" x14ac:dyDescent="0.3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2:20" x14ac:dyDescent="0.3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2:20" x14ac:dyDescent="0.3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</row>
    <row r="647" spans="2:20" x14ac:dyDescent="0.3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2:20" x14ac:dyDescent="0.3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2:20" x14ac:dyDescent="0.3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2:20" x14ac:dyDescent="0.3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2:20" x14ac:dyDescent="0.3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2:20" x14ac:dyDescent="0.3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2:20" x14ac:dyDescent="0.3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2:20" x14ac:dyDescent="0.3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2:20" x14ac:dyDescent="0.3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2:20" x14ac:dyDescent="0.3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</row>
    <row r="657" spans="2:20" x14ac:dyDescent="0.3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2:20" x14ac:dyDescent="0.3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2:20" x14ac:dyDescent="0.3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2:20" x14ac:dyDescent="0.3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2:20" x14ac:dyDescent="0.3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2:20" x14ac:dyDescent="0.3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2:20" x14ac:dyDescent="0.3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 spans="2:20" x14ac:dyDescent="0.3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2:20" x14ac:dyDescent="0.3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2:20" x14ac:dyDescent="0.3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2:20" x14ac:dyDescent="0.3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2:20" x14ac:dyDescent="0.3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2:20" x14ac:dyDescent="0.3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2:20" x14ac:dyDescent="0.3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2:20" x14ac:dyDescent="0.3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2:20" x14ac:dyDescent="0.3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2:20" x14ac:dyDescent="0.3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2:20" x14ac:dyDescent="0.3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2:20" x14ac:dyDescent="0.3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2:20" x14ac:dyDescent="0.3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2:20" x14ac:dyDescent="0.3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2:20" x14ac:dyDescent="0.3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2:20" x14ac:dyDescent="0.3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2:20" x14ac:dyDescent="0.3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2:20" x14ac:dyDescent="0.3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2:20" x14ac:dyDescent="0.3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2:20" x14ac:dyDescent="0.3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2:20" x14ac:dyDescent="0.3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2:20" x14ac:dyDescent="0.3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2:20" x14ac:dyDescent="0.3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2:20" x14ac:dyDescent="0.3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2:20" x14ac:dyDescent="0.3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2:20" x14ac:dyDescent="0.3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2:20" x14ac:dyDescent="0.3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2:20" x14ac:dyDescent="0.3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2:20" x14ac:dyDescent="0.3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2:20" x14ac:dyDescent="0.3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2:20" x14ac:dyDescent="0.3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2:20" x14ac:dyDescent="0.3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2:20" x14ac:dyDescent="0.3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2:20" x14ac:dyDescent="0.3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2:20" x14ac:dyDescent="0.3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2:20" x14ac:dyDescent="0.3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2:20" x14ac:dyDescent="0.3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2:20" x14ac:dyDescent="0.3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2:20" x14ac:dyDescent="0.3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2:20" x14ac:dyDescent="0.3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2:20" x14ac:dyDescent="0.3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2:20" x14ac:dyDescent="0.3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2:20" x14ac:dyDescent="0.3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2:20" x14ac:dyDescent="0.3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2:20" x14ac:dyDescent="0.3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2:20" x14ac:dyDescent="0.3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2:20" x14ac:dyDescent="0.3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2:20" x14ac:dyDescent="0.3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2:20" x14ac:dyDescent="0.3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2:20" x14ac:dyDescent="0.3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2:20" x14ac:dyDescent="0.3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2:20" x14ac:dyDescent="0.3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2:20" x14ac:dyDescent="0.3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2:20" x14ac:dyDescent="0.3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2:20" x14ac:dyDescent="0.3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2:20" x14ac:dyDescent="0.3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2:20" x14ac:dyDescent="0.3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2:20" x14ac:dyDescent="0.3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2:20" x14ac:dyDescent="0.3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2:20" x14ac:dyDescent="0.3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2:20" x14ac:dyDescent="0.3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2:20" x14ac:dyDescent="0.3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2:20" x14ac:dyDescent="0.3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2:20" x14ac:dyDescent="0.3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2:20" x14ac:dyDescent="0.3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2:20" x14ac:dyDescent="0.3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2:20" x14ac:dyDescent="0.3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2:20" x14ac:dyDescent="0.3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2:20" x14ac:dyDescent="0.3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2:20" x14ac:dyDescent="0.3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2:20" x14ac:dyDescent="0.3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2:20" x14ac:dyDescent="0.3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2:20" x14ac:dyDescent="0.3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2:20" x14ac:dyDescent="0.3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2:20" x14ac:dyDescent="0.3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2:20" x14ac:dyDescent="0.3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2:20" x14ac:dyDescent="0.3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2:20" x14ac:dyDescent="0.3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2:20" x14ac:dyDescent="0.3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2:20" x14ac:dyDescent="0.3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2:20" x14ac:dyDescent="0.3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2:20" x14ac:dyDescent="0.3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2:20" x14ac:dyDescent="0.3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2:20" x14ac:dyDescent="0.3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2:20" x14ac:dyDescent="0.3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2:20" x14ac:dyDescent="0.3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2:20" x14ac:dyDescent="0.3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2:20" x14ac:dyDescent="0.3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2:20" x14ac:dyDescent="0.3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2:20" x14ac:dyDescent="0.3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2:20" x14ac:dyDescent="0.3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2:20" x14ac:dyDescent="0.3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2:20" x14ac:dyDescent="0.3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2:20" x14ac:dyDescent="0.3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2:20" x14ac:dyDescent="0.3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2:20" x14ac:dyDescent="0.3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2:20" x14ac:dyDescent="0.3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2:20" x14ac:dyDescent="0.3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2:20" x14ac:dyDescent="0.3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2:20" x14ac:dyDescent="0.3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2:20" x14ac:dyDescent="0.3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2:20" x14ac:dyDescent="0.3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2:20" x14ac:dyDescent="0.3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2:20" x14ac:dyDescent="0.3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2:20" x14ac:dyDescent="0.3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2:20" x14ac:dyDescent="0.3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2:20" x14ac:dyDescent="0.3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2:20" x14ac:dyDescent="0.3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2:20" x14ac:dyDescent="0.3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2:20" x14ac:dyDescent="0.3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2:20" x14ac:dyDescent="0.3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2:20" x14ac:dyDescent="0.3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2:20" x14ac:dyDescent="0.3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2:20" x14ac:dyDescent="0.3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2:20" x14ac:dyDescent="0.3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2:20" x14ac:dyDescent="0.3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2:20" x14ac:dyDescent="0.3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2:20" x14ac:dyDescent="0.3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 spans="2:20" x14ac:dyDescent="0.3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2:20" x14ac:dyDescent="0.3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2:20" x14ac:dyDescent="0.3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2:20" x14ac:dyDescent="0.3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2:20" x14ac:dyDescent="0.3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2:20" x14ac:dyDescent="0.3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2:20" x14ac:dyDescent="0.3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2:20" x14ac:dyDescent="0.3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</row>
    <row r="790" spans="2:20" x14ac:dyDescent="0.3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2:20" x14ac:dyDescent="0.3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2:20" x14ac:dyDescent="0.3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2:20" x14ac:dyDescent="0.3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2:20" x14ac:dyDescent="0.3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2:20" x14ac:dyDescent="0.3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3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3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3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3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3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2:20" x14ac:dyDescent="0.3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2:20" x14ac:dyDescent="0.3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2:20" x14ac:dyDescent="0.3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2:20" x14ac:dyDescent="0.3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2:20" x14ac:dyDescent="0.3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2:20" x14ac:dyDescent="0.3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2:20" x14ac:dyDescent="0.3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2:20" x14ac:dyDescent="0.3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2:20" x14ac:dyDescent="0.3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2:20" x14ac:dyDescent="0.3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2:20" x14ac:dyDescent="0.3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2:20" x14ac:dyDescent="0.3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2:20" x14ac:dyDescent="0.3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2:20" x14ac:dyDescent="0.3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2:20" x14ac:dyDescent="0.3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2:20" x14ac:dyDescent="0.3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2:20" x14ac:dyDescent="0.3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2:20" x14ac:dyDescent="0.3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2:20" x14ac:dyDescent="0.3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2:20" x14ac:dyDescent="0.3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2:20" x14ac:dyDescent="0.3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2:20" x14ac:dyDescent="0.3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2:20" x14ac:dyDescent="0.3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2:20" x14ac:dyDescent="0.3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2:20" x14ac:dyDescent="0.3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2:20" x14ac:dyDescent="0.3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2:20" x14ac:dyDescent="0.3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2:20" x14ac:dyDescent="0.3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2:20" x14ac:dyDescent="0.3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2:20" x14ac:dyDescent="0.3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2:20" x14ac:dyDescent="0.3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2:20" x14ac:dyDescent="0.3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2:20" x14ac:dyDescent="0.3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2:20" x14ac:dyDescent="0.3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2:20" x14ac:dyDescent="0.3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2:20" x14ac:dyDescent="0.3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2:20" x14ac:dyDescent="0.3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2:20" x14ac:dyDescent="0.3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2:20" x14ac:dyDescent="0.3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2:20" x14ac:dyDescent="0.3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2:20" x14ac:dyDescent="0.3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2:20" x14ac:dyDescent="0.3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2:20" x14ac:dyDescent="0.3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2:20" x14ac:dyDescent="0.3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2:20" x14ac:dyDescent="0.3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2:20" x14ac:dyDescent="0.3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2:20" x14ac:dyDescent="0.3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2:20" x14ac:dyDescent="0.3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2:20" x14ac:dyDescent="0.3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2:20" x14ac:dyDescent="0.3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2:20" x14ac:dyDescent="0.3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2:20" x14ac:dyDescent="0.3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2:20" x14ac:dyDescent="0.3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2:20" x14ac:dyDescent="0.3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2:20" x14ac:dyDescent="0.3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2:20" x14ac:dyDescent="0.3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2:20" x14ac:dyDescent="0.3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2:20" x14ac:dyDescent="0.3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2:20" x14ac:dyDescent="0.3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2:20" x14ac:dyDescent="0.3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2:20" x14ac:dyDescent="0.3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2:20" x14ac:dyDescent="0.3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2:20" x14ac:dyDescent="0.3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2:20" x14ac:dyDescent="0.3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2:20" x14ac:dyDescent="0.3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2:20" x14ac:dyDescent="0.3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2:20" x14ac:dyDescent="0.3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2:20" x14ac:dyDescent="0.3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2:20" x14ac:dyDescent="0.3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2:20" x14ac:dyDescent="0.3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2:20" x14ac:dyDescent="0.3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2:20" x14ac:dyDescent="0.3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2:20" x14ac:dyDescent="0.3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2:20" x14ac:dyDescent="0.3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2:20" x14ac:dyDescent="0.3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2:20" x14ac:dyDescent="0.3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2:20" x14ac:dyDescent="0.3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2:20" x14ac:dyDescent="0.3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2:20" x14ac:dyDescent="0.3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2:20" x14ac:dyDescent="0.3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2:20" x14ac:dyDescent="0.3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2:20" x14ac:dyDescent="0.3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2:20" x14ac:dyDescent="0.3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2:20" x14ac:dyDescent="0.3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2:20" x14ac:dyDescent="0.3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2:20" x14ac:dyDescent="0.3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2:20" x14ac:dyDescent="0.3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2:20" x14ac:dyDescent="0.3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2:20" x14ac:dyDescent="0.3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2:20" x14ac:dyDescent="0.3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2:20" x14ac:dyDescent="0.3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2:20" x14ac:dyDescent="0.3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2:20" x14ac:dyDescent="0.3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2:20" x14ac:dyDescent="0.3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2:20" x14ac:dyDescent="0.3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2:20" x14ac:dyDescent="0.3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2:20" x14ac:dyDescent="0.3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2:20" x14ac:dyDescent="0.3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2:20" x14ac:dyDescent="0.3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2:20" x14ac:dyDescent="0.3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2:20" x14ac:dyDescent="0.3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2:20" x14ac:dyDescent="0.3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2:20" x14ac:dyDescent="0.3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2:20" x14ac:dyDescent="0.3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2:20" x14ac:dyDescent="0.3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2:20" x14ac:dyDescent="0.3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2:20" x14ac:dyDescent="0.3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2:20" x14ac:dyDescent="0.3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2:20" x14ac:dyDescent="0.3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2:20" x14ac:dyDescent="0.3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2:20" x14ac:dyDescent="0.3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2:20" x14ac:dyDescent="0.3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2:20" x14ac:dyDescent="0.3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2:20" x14ac:dyDescent="0.3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2:20" x14ac:dyDescent="0.3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2:20" x14ac:dyDescent="0.3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2:20" x14ac:dyDescent="0.3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2:20" x14ac:dyDescent="0.3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2:20" x14ac:dyDescent="0.3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2:20" x14ac:dyDescent="0.3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2:20" x14ac:dyDescent="0.3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2:20" x14ac:dyDescent="0.3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2:20" x14ac:dyDescent="0.3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2:20" x14ac:dyDescent="0.3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2:20" x14ac:dyDescent="0.3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2:20" x14ac:dyDescent="0.3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2:20" x14ac:dyDescent="0.3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2:20" x14ac:dyDescent="0.3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2:20" x14ac:dyDescent="0.3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2:20" x14ac:dyDescent="0.3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2:20" x14ac:dyDescent="0.3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2:20" x14ac:dyDescent="0.3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2:20" x14ac:dyDescent="0.3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2:20" x14ac:dyDescent="0.3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2:20" x14ac:dyDescent="0.3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2:20" x14ac:dyDescent="0.3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2:20" x14ac:dyDescent="0.3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2:20" x14ac:dyDescent="0.3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2:20" x14ac:dyDescent="0.3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2:20" x14ac:dyDescent="0.3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2:20" x14ac:dyDescent="0.3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2:20" x14ac:dyDescent="0.3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2:20" x14ac:dyDescent="0.3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2:20" x14ac:dyDescent="0.3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2:20" x14ac:dyDescent="0.3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2:20" x14ac:dyDescent="0.3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2:20" x14ac:dyDescent="0.3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2:20" x14ac:dyDescent="0.3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2:20" x14ac:dyDescent="0.3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2:20" x14ac:dyDescent="0.3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2:20" x14ac:dyDescent="0.3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2:20" x14ac:dyDescent="0.3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2:20" x14ac:dyDescent="0.3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2:20" x14ac:dyDescent="0.3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2:20" x14ac:dyDescent="0.3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2:20" x14ac:dyDescent="0.3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2:20" x14ac:dyDescent="0.3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2:20" x14ac:dyDescent="0.3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2:20" x14ac:dyDescent="0.3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2:20" x14ac:dyDescent="0.3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2:20" x14ac:dyDescent="0.3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2:20" x14ac:dyDescent="0.3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2:20" x14ac:dyDescent="0.3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2:20" x14ac:dyDescent="0.3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2:20" x14ac:dyDescent="0.3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2:20" x14ac:dyDescent="0.3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2:20" x14ac:dyDescent="0.3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2:20" x14ac:dyDescent="0.3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2:20" x14ac:dyDescent="0.3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2:20" x14ac:dyDescent="0.3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2:20" x14ac:dyDescent="0.3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2:20" x14ac:dyDescent="0.3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2:20" x14ac:dyDescent="0.3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2:20" x14ac:dyDescent="0.3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2:20" x14ac:dyDescent="0.3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2:20" x14ac:dyDescent="0.3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2:20" x14ac:dyDescent="0.3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2:20" x14ac:dyDescent="0.3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2:20" x14ac:dyDescent="0.3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2:20" x14ac:dyDescent="0.3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2:20" x14ac:dyDescent="0.3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2:20" x14ac:dyDescent="0.3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2:20" x14ac:dyDescent="0.3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2:20" x14ac:dyDescent="0.3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2:20" x14ac:dyDescent="0.3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2:20" x14ac:dyDescent="0.3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2:20" x14ac:dyDescent="0.3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2:20" x14ac:dyDescent="0.3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2:20" x14ac:dyDescent="0.3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2:20" x14ac:dyDescent="0.3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2:20" x14ac:dyDescent="0.3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2:20" x14ac:dyDescent="0.3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2:20" x14ac:dyDescent="0.3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2:20" x14ac:dyDescent="0.3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2:20" x14ac:dyDescent="0.3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2:20" x14ac:dyDescent="0.3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2:20" x14ac:dyDescent="0.3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2:20" x14ac:dyDescent="0.3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2:20" x14ac:dyDescent="0.3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2:20" x14ac:dyDescent="0.3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2:20" x14ac:dyDescent="0.3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2:20" x14ac:dyDescent="0.3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2:20" x14ac:dyDescent="0.3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2:20" x14ac:dyDescent="0.3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2:20" x14ac:dyDescent="0.3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2:20" x14ac:dyDescent="0.3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2:20" x14ac:dyDescent="0.3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2:20" x14ac:dyDescent="0.3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2:20" x14ac:dyDescent="0.3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2:20" x14ac:dyDescent="0.3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2:20" x14ac:dyDescent="0.3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2:20" x14ac:dyDescent="0.3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2:20" x14ac:dyDescent="0.3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2:20" x14ac:dyDescent="0.3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2:20" x14ac:dyDescent="0.3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2:20" x14ac:dyDescent="0.3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2:20" x14ac:dyDescent="0.3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2:20" x14ac:dyDescent="0.3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2:20" x14ac:dyDescent="0.3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2:20" x14ac:dyDescent="0.3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2:20" x14ac:dyDescent="0.3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2:20" x14ac:dyDescent="0.3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2:20" x14ac:dyDescent="0.3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2:20" x14ac:dyDescent="0.3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2:20" x14ac:dyDescent="0.3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2:20" x14ac:dyDescent="0.3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2:20" x14ac:dyDescent="0.3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2:20" x14ac:dyDescent="0.3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2:20" x14ac:dyDescent="0.3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2:20" x14ac:dyDescent="0.3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2:20" x14ac:dyDescent="0.3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2:20" x14ac:dyDescent="0.3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2:20" x14ac:dyDescent="0.3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2:20" x14ac:dyDescent="0.3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2:20" x14ac:dyDescent="0.3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2:20" x14ac:dyDescent="0.3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2:20" x14ac:dyDescent="0.3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2:20" x14ac:dyDescent="0.3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2:20" x14ac:dyDescent="0.3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2:20" x14ac:dyDescent="0.3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2:20" x14ac:dyDescent="0.3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2:20" x14ac:dyDescent="0.3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2:20" x14ac:dyDescent="0.3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2:20" x14ac:dyDescent="0.3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2:20" x14ac:dyDescent="0.3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2:20" x14ac:dyDescent="0.3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2:20" x14ac:dyDescent="0.3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2:20" x14ac:dyDescent="0.3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2:20" x14ac:dyDescent="0.3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2:20" x14ac:dyDescent="0.3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2:20" x14ac:dyDescent="0.3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2:20" x14ac:dyDescent="0.3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2:20" x14ac:dyDescent="0.3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2:20" x14ac:dyDescent="0.3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2:20" x14ac:dyDescent="0.3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2:20" x14ac:dyDescent="0.3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2:20" x14ac:dyDescent="0.3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2:20" x14ac:dyDescent="0.3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2:20" x14ac:dyDescent="0.3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2:20" x14ac:dyDescent="0.3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2:20" x14ac:dyDescent="0.3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2:20" x14ac:dyDescent="0.3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2:20" x14ac:dyDescent="0.3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2:20" x14ac:dyDescent="0.3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2:20" x14ac:dyDescent="0.3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2:20" x14ac:dyDescent="0.3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2:20" x14ac:dyDescent="0.3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2:20" x14ac:dyDescent="0.3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2:20" x14ac:dyDescent="0.3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2:20" x14ac:dyDescent="0.3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2:20" x14ac:dyDescent="0.3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2:20" x14ac:dyDescent="0.3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2:20" x14ac:dyDescent="0.3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2:20" x14ac:dyDescent="0.3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2:20" x14ac:dyDescent="0.3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2:20" x14ac:dyDescent="0.3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2:20" x14ac:dyDescent="0.3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2:20" x14ac:dyDescent="0.3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2:20" x14ac:dyDescent="0.3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2:20" x14ac:dyDescent="0.3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2:20" x14ac:dyDescent="0.3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2:20" x14ac:dyDescent="0.3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2:20" x14ac:dyDescent="0.3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2:20" x14ac:dyDescent="0.3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2:20" x14ac:dyDescent="0.3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2:20" x14ac:dyDescent="0.3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2:20" x14ac:dyDescent="0.3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2:20" x14ac:dyDescent="0.3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2:20" x14ac:dyDescent="0.3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2:20" x14ac:dyDescent="0.3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2:20" x14ac:dyDescent="0.3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2:20" x14ac:dyDescent="0.3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2:20" x14ac:dyDescent="0.3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2:20" x14ac:dyDescent="0.3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2:20" x14ac:dyDescent="0.3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2:20" x14ac:dyDescent="0.3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2:20" x14ac:dyDescent="0.3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2:20" x14ac:dyDescent="0.3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2:20" x14ac:dyDescent="0.3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2:20" x14ac:dyDescent="0.3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2:20" x14ac:dyDescent="0.3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2:20" x14ac:dyDescent="0.3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2:20" x14ac:dyDescent="0.3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2:20" x14ac:dyDescent="0.3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2:20" x14ac:dyDescent="0.3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2:20" x14ac:dyDescent="0.3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2:20" x14ac:dyDescent="0.3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2:20" x14ac:dyDescent="0.3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2:20" x14ac:dyDescent="0.3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2:20" x14ac:dyDescent="0.3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 spans="2:20" x14ac:dyDescent="0.3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 spans="2:20" x14ac:dyDescent="0.3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</row>
    <row r="1113" spans="2:20" x14ac:dyDescent="0.3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</row>
    <row r="1114" spans="2:20" x14ac:dyDescent="0.3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</row>
    <row r="1115" spans="2:20" x14ac:dyDescent="0.3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</row>
    <row r="1116" spans="2:20" x14ac:dyDescent="0.3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</row>
    <row r="1117" spans="2:20" x14ac:dyDescent="0.3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</row>
    <row r="1118" spans="2:20" x14ac:dyDescent="0.3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</row>
    <row r="1119" spans="2:20" x14ac:dyDescent="0.3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</row>
    <row r="1120" spans="2:20" x14ac:dyDescent="0.3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</row>
    <row r="1121" spans="2:20" x14ac:dyDescent="0.3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</row>
    <row r="1122" spans="2:20" x14ac:dyDescent="0.3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 spans="2:20" x14ac:dyDescent="0.3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 spans="2:20" x14ac:dyDescent="0.3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</row>
    <row r="1125" spans="2:20" x14ac:dyDescent="0.3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</row>
    <row r="1126" spans="2:20" x14ac:dyDescent="0.3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 spans="2:20" x14ac:dyDescent="0.3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 spans="2:20" x14ac:dyDescent="0.3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 spans="2:20" x14ac:dyDescent="0.3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 spans="2:20" x14ac:dyDescent="0.3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 spans="2:20" x14ac:dyDescent="0.3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 spans="2:20" x14ac:dyDescent="0.3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 spans="2:20" x14ac:dyDescent="0.3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 spans="2:20" x14ac:dyDescent="0.3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 spans="2:20" x14ac:dyDescent="0.3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 spans="2:20" x14ac:dyDescent="0.3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 spans="2:20" x14ac:dyDescent="0.3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 spans="2:20" x14ac:dyDescent="0.3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 spans="2:20" x14ac:dyDescent="0.3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 spans="2:20" x14ac:dyDescent="0.3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 spans="2:20" x14ac:dyDescent="0.3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 spans="2:20" x14ac:dyDescent="0.3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 spans="2:20" x14ac:dyDescent="0.3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 spans="2:20" x14ac:dyDescent="0.3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 spans="2:20" x14ac:dyDescent="0.3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 spans="2:20" x14ac:dyDescent="0.3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 spans="2:20" x14ac:dyDescent="0.3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 spans="2:20" x14ac:dyDescent="0.3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 spans="2:20" x14ac:dyDescent="0.3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 spans="2:20" x14ac:dyDescent="0.3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 spans="2:20" x14ac:dyDescent="0.3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 spans="2:20" x14ac:dyDescent="0.3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 spans="2:20" x14ac:dyDescent="0.3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 spans="2:20" x14ac:dyDescent="0.3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 spans="2:20" x14ac:dyDescent="0.3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 spans="2:20" x14ac:dyDescent="0.3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 spans="2:20" x14ac:dyDescent="0.3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 spans="2:20" x14ac:dyDescent="0.3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 spans="2:20" x14ac:dyDescent="0.3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 spans="2:20" x14ac:dyDescent="0.3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 spans="2:20" x14ac:dyDescent="0.3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 spans="2:20" x14ac:dyDescent="0.3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 spans="2:20" x14ac:dyDescent="0.3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 spans="2:20" x14ac:dyDescent="0.3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spans="2:20" x14ac:dyDescent="0.3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 spans="2:20" x14ac:dyDescent="0.3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 spans="2:20" x14ac:dyDescent="0.3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 spans="2:20" x14ac:dyDescent="0.3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 spans="2:20" x14ac:dyDescent="0.3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 spans="2:20" x14ac:dyDescent="0.3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 spans="2:20" x14ac:dyDescent="0.3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</row>
    <row r="1172" spans="2:20" x14ac:dyDescent="0.3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</row>
    <row r="1173" spans="2:20" x14ac:dyDescent="0.3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 spans="2:20" x14ac:dyDescent="0.3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 spans="2:20" x14ac:dyDescent="0.3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 spans="2:20" x14ac:dyDescent="0.3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</row>
    <row r="1177" spans="2:20" x14ac:dyDescent="0.3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 spans="2:20" x14ac:dyDescent="0.3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</row>
    <row r="1179" spans="2:20" x14ac:dyDescent="0.3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 spans="2:20" x14ac:dyDescent="0.3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</row>
    <row r="1181" spans="2:20" x14ac:dyDescent="0.3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</row>
    <row r="1182" spans="2:20" x14ac:dyDescent="0.3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</row>
    <row r="1183" spans="2:20" x14ac:dyDescent="0.3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</row>
    <row r="1184" spans="2:20" x14ac:dyDescent="0.3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</row>
    <row r="1185" spans="2:20" x14ac:dyDescent="0.3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</row>
    <row r="1186" spans="2:20" x14ac:dyDescent="0.3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 spans="2:20" x14ac:dyDescent="0.3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</row>
    <row r="1188" spans="2:20" x14ac:dyDescent="0.3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</row>
    <row r="1189" spans="2:20" x14ac:dyDescent="0.3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</row>
    <row r="1190" spans="2:20" x14ac:dyDescent="0.3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 spans="2:20" x14ac:dyDescent="0.3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 spans="2:20" x14ac:dyDescent="0.3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</row>
    <row r="1193" spans="2:20" x14ac:dyDescent="0.3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</row>
    <row r="1194" spans="2:20" x14ac:dyDescent="0.3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 spans="2:20" x14ac:dyDescent="0.3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 spans="2:20" x14ac:dyDescent="0.3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</row>
    <row r="1197" spans="2:20" x14ac:dyDescent="0.3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 spans="2:20" x14ac:dyDescent="0.3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 spans="2:20" x14ac:dyDescent="0.3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 spans="2:20" x14ac:dyDescent="0.3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 spans="2:20" x14ac:dyDescent="0.3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 spans="2:20" x14ac:dyDescent="0.3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 spans="2:20" x14ac:dyDescent="0.3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 spans="2:20" x14ac:dyDescent="0.3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 spans="2:20" x14ac:dyDescent="0.3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</row>
    <row r="1206" spans="2:20" x14ac:dyDescent="0.3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</row>
    <row r="1207" spans="2:20" x14ac:dyDescent="0.3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</row>
    <row r="1208" spans="2:20" x14ac:dyDescent="0.3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</row>
    <row r="1209" spans="2:20" x14ac:dyDescent="0.3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</row>
    <row r="1210" spans="2:20" x14ac:dyDescent="0.3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</row>
    <row r="1211" spans="2:20" x14ac:dyDescent="0.3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 spans="2:20" x14ac:dyDescent="0.3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 spans="2:20" x14ac:dyDescent="0.3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 spans="2:20" x14ac:dyDescent="0.3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 spans="2:20" x14ac:dyDescent="0.3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 spans="2:20" x14ac:dyDescent="0.3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spans="2:20" x14ac:dyDescent="0.3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 spans="2:20" x14ac:dyDescent="0.3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</row>
    <row r="1219" spans="2:20" x14ac:dyDescent="0.3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</row>
    <row r="1220" spans="2:20" x14ac:dyDescent="0.3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</row>
    <row r="1221" spans="2:20" x14ac:dyDescent="0.3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</row>
    <row r="1222" spans="2:20" x14ac:dyDescent="0.3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 spans="2:20" x14ac:dyDescent="0.3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 spans="2:20" x14ac:dyDescent="0.3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 spans="2:20" x14ac:dyDescent="0.3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</row>
    <row r="1226" spans="2:20" x14ac:dyDescent="0.3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2:20" x14ac:dyDescent="0.3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2:20" x14ac:dyDescent="0.3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2:20" x14ac:dyDescent="0.3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 spans="2:20" x14ac:dyDescent="0.3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 spans="2:20" x14ac:dyDescent="0.3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 spans="2:20" x14ac:dyDescent="0.3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 spans="2:20" x14ac:dyDescent="0.3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 spans="2:20" x14ac:dyDescent="0.3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2:20" x14ac:dyDescent="0.3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 spans="2:20" x14ac:dyDescent="0.3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 spans="2:20" x14ac:dyDescent="0.3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 spans="2:20" x14ac:dyDescent="0.3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 spans="2:20" x14ac:dyDescent="0.3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 spans="2:20" x14ac:dyDescent="0.3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 spans="2:20" x14ac:dyDescent="0.3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 spans="2:20" x14ac:dyDescent="0.3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 spans="2:20" x14ac:dyDescent="0.3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 spans="2:20" x14ac:dyDescent="0.3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 spans="2:20" x14ac:dyDescent="0.3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 spans="2:20" x14ac:dyDescent="0.3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 spans="2:20" x14ac:dyDescent="0.3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</row>
    <row r="1248" spans="2:20" x14ac:dyDescent="0.3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</row>
    <row r="1249" spans="2:20" x14ac:dyDescent="0.3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 spans="2:20" x14ac:dyDescent="0.3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 spans="2:20" x14ac:dyDescent="0.3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 spans="2:20" x14ac:dyDescent="0.3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</row>
    <row r="1253" spans="2:20" x14ac:dyDescent="0.3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</row>
    <row r="1254" spans="2:20" x14ac:dyDescent="0.3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</row>
    <row r="1255" spans="2:20" x14ac:dyDescent="0.3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</row>
    <row r="1256" spans="2:20" x14ac:dyDescent="0.3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</row>
    <row r="1257" spans="2:20" x14ac:dyDescent="0.3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</row>
    <row r="1258" spans="2:20" x14ac:dyDescent="0.3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</row>
    <row r="1259" spans="2:20" x14ac:dyDescent="0.3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</row>
    <row r="1260" spans="2:20" x14ac:dyDescent="0.3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</row>
    <row r="1261" spans="2:20" x14ac:dyDescent="0.3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 spans="2:20" x14ac:dyDescent="0.3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 spans="2:20" x14ac:dyDescent="0.3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 spans="2:20" x14ac:dyDescent="0.3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</row>
    <row r="1265" spans="2:20" x14ac:dyDescent="0.3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</row>
    <row r="1266" spans="2:20" x14ac:dyDescent="0.3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 spans="2:20" x14ac:dyDescent="0.3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 spans="2:20" x14ac:dyDescent="0.3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 spans="2:20" x14ac:dyDescent="0.3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</row>
    <row r="1270" spans="2:20" x14ac:dyDescent="0.3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 spans="2:20" x14ac:dyDescent="0.3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</row>
    <row r="1272" spans="2:20" x14ac:dyDescent="0.3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 spans="2:20" x14ac:dyDescent="0.3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</row>
    <row r="1274" spans="2:20" x14ac:dyDescent="0.3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</row>
    <row r="1275" spans="2:20" x14ac:dyDescent="0.3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</row>
    <row r="1276" spans="2:20" x14ac:dyDescent="0.3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</row>
    <row r="1277" spans="2:20" x14ac:dyDescent="0.3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</row>
    <row r="1278" spans="2:20" x14ac:dyDescent="0.3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</row>
    <row r="1279" spans="2:20" x14ac:dyDescent="0.3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 spans="2:20" x14ac:dyDescent="0.3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</row>
    <row r="1281" spans="2:20" x14ac:dyDescent="0.3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</row>
    <row r="1282" spans="2:20" x14ac:dyDescent="0.3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</row>
    <row r="1283" spans="2:20" x14ac:dyDescent="0.3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 spans="2:20" x14ac:dyDescent="0.3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 spans="2:20" x14ac:dyDescent="0.3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</row>
    <row r="1286" spans="2:20" x14ac:dyDescent="0.3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</row>
    <row r="1287" spans="2:20" x14ac:dyDescent="0.3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 spans="2:20" x14ac:dyDescent="0.3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 spans="2:20" x14ac:dyDescent="0.3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</row>
    <row r="1290" spans="2:20" x14ac:dyDescent="0.3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 spans="2:20" x14ac:dyDescent="0.3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 spans="2:20" x14ac:dyDescent="0.3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 spans="2:20" x14ac:dyDescent="0.3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 spans="2:20" x14ac:dyDescent="0.3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 spans="2:20" x14ac:dyDescent="0.3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 spans="2:20" x14ac:dyDescent="0.3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 spans="2:20" x14ac:dyDescent="0.3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 spans="2:20" x14ac:dyDescent="0.3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</row>
    <row r="1299" spans="2:20" x14ac:dyDescent="0.3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</row>
    <row r="1300" spans="2:20" x14ac:dyDescent="0.3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</row>
    <row r="1301" spans="2:20" x14ac:dyDescent="0.3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</row>
    <row r="1302" spans="2:20" x14ac:dyDescent="0.3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spans="2:20" x14ac:dyDescent="0.3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</row>
    <row r="1304" spans="2:20" x14ac:dyDescent="0.3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</row>
    <row r="1305" spans="2:20" x14ac:dyDescent="0.3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</row>
    <row r="1306" spans="2:20" x14ac:dyDescent="0.3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</row>
    <row r="1307" spans="2:20" x14ac:dyDescent="0.3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</row>
    <row r="1308" spans="2:20" x14ac:dyDescent="0.3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 spans="2:20" x14ac:dyDescent="0.3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 spans="2:20" x14ac:dyDescent="0.3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</row>
    <row r="1311" spans="2:20" x14ac:dyDescent="0.3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</row>
    <row r="1312" spans="2:20" x14ac:dyDescent="0.3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 spans="2:20" x14ac:dyDescent="0.3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 spans="2:20" x14ac:dyDescent="0.3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 spans="2:20" x14ac:dyDescent="0.3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 spans="2:20" x14ac:dyDescent="0.3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 spans="2:20" x14ac:dyDescent="0.3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 spans="2:20" x14ac:dyDescent="0.3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 spans="2:20" x14ac:dyDescent="0.3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 spans="2:20" x14ac:dyDescent="0.3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 spans="2:20" x14ac:dyDescent="0.3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 spans="2:20" x14ac:dyDescent="0.3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 spans="2:20" x14ac:dyDescent="0.3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 spans="2:20" x14ac:dyDescent="0.3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 spans="2:20" x14ac:dyDescent="0.3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 spans="2:20" x14ac:dyDescent="0.3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 spans="2:20" x14ac:dyDescent="0.3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 spans="2:20" x14ac:dyDescent="0.3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 spans="2:20" x14ac:dyDescent="0.3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 spans="2:20" x14ac:dyDescent="0.3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 spans="2:20" x14ac:dyDescent="0.3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 spans="2:20" x14ac:dyDescent="0.3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 spans="2:20" x14ac:dyDescent="0.3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 spans="2:20" x14ac:dyDescent="0.3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 spans="2:20" x14ac:dyDescent="0.3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 spans="2:20" x14ac:dyDescent="0.3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 spans="2:20" x14ac:dyDescent="0.3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 spans="2:20" x14ac:dyDescent="0.3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 spans="2:20" x14ac:dyDescent="0.3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 spans="2:20" x14ac:dyDescent="0.3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</row>
    <row r="1341" spans="2:20" x14ac:dyDescent="0.3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</row>
    <row r="1342" spans="2:20" x14ac:dyDescent="0.3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 spans="2:20" x14ac:dyDescent="0.3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 spans="2:20" x14ac:dyDescent="0.3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 spans="2:20" x14ac:dyDescent="0.3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</row>
    <row r="1346" spans="2:20" x14ac:dyDescent="0.3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</row>
    <row r="1347" spans="2:20" x14ac:dyDescent="0.3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</row>
    <row r="1348" spans="2:20" x14ac:dyDescent="0.3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</row>
    <row r="1349" spans="2:20" x14ac:dyDescent="0.3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</row>
    <row r="1350" spans="2:20" x14ac:dyDescent="0.3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</row>
    <row r="1351" spans="2:20" x14ac:dyDescent="0.3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</row>
    <row r="1352" spans="2:20" x14ac:dyDescent="0.3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</row>
    <row r="1353" spans="2:20" x14ac:dyDescent="0.3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</row>
    <row r="1354" spans="2:20" x14ac:dyDescent="0.3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 spans="2:20" x14ac:dyDescent="0.3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 spans="2:20" x14ac:dyDescent="0.3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 spans="2:20" x14ac:dyDescent="0.3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</row>
    <row r="1358" spans="2:20" x14ac:dyDescent="0.3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</row>
    <row r="1359" spans="2:20" x14ac:dyDescent="0.3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 spans="2:20" x14ac:dyDescent="0.3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 spans="2:20" x14ac:dyDescent="0.3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 spans="2:20" x14ac:dyDescent="0.3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</row>
    <row r="1363" spans="2:20" x14ac:dyDescent="0.3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 spans="2:20" x14ac:dyDescent="0.3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</row>
    <row r="1365" spans="2:20" x14ac:dyDescent="0.3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 spans="2:20" x14ac:dyDescent="0.3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</row>
    <row r="1367" spans="2:20" x14ac:dyDescent="0.3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</row>
    <row r="1368" spans="2:20" x14ac:dyDescent="0.3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</row>
    <row r="1369" spans="2:20" x14ac:dyDescent="0.3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</row>
    <row r="1370" spans="2:20" x14ac:dyDescent="0.3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</row>
    <row r="1371" spans="2:20" x14ac:dyDescent="0.3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</row>
    <row r="1372" spans="2:20" x14ac:dyDescent="0.3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</row>
    <row r="1373" spans="2:20" x14ac:dyDescent="0.3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 spans="2:20" x14ac:dyDescent="0.3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</row>
    <row r="1375" spans="2:20" x14ac:dyDescent="0.3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</row>
    <row r="1376" spans="2:20" x14ac:dyDescent="0.3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 spans="2:20" x14ac:dyDescent="0.3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 spans="2:20" x14ac:dyDescent="0.3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</row>
    <row r="1379" spans="2:20" x14ac:dyDescent="0.3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</row>
    <row r="1380" spans="2:20" x14ac:dyDescent="0.3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 spans="2:20" x14ac:dyDescent="0.3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 spans="2:20" x14ac:dyDescent="0.3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</row>
    <row r="1383" spans="2:20" x14ac:dyDescent="0.3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 spans="2:20" x14ac:dyDescent="0.3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 spans="2:20" x14ac:dyDescent="0.3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 spans="2:20" x14ac:dyDescent="0.3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 spans="2:20" x14ac:dyDescent="0.3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 spans="2:20" x14ac:dyDescent="0.3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 spans="2:20" x14ac:dyDescent="0.3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 spans="2:20" x14ac:dyDescent="0.3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 spans="2:20" x14ac:dyDescent="0.3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</row>
    <row r="1392" spans="2:20" x14ac:dyDescent="0.3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</row>
    <row r="1393" spans="2:20" x14ac:dyDescent="0.3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</row>
    <row r="1394" spans="2:20" x14ac:dyDescent="0.3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</row>
    <row r="1395" spans="2:20" x14ac:dyDescent="0.3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</row>
    <row r="1396" spans="2:20" x14ac:dyDescent="0.3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</row>
    <row r="1397" spans="2:20" x14ac:dyDescent="0.3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 spans="2:20" x14ac:dyDescent="0.3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 spans="2:20" x14ac:dyDescent="0.3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spans="2:20" x14ac:dyDescent="0.3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 spans="2:20" x14ac:dyDescent="0.3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 spans="2:20" x14ac:dyDescent="0.3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 spans="2:20" x14ac:dyDescent="0.3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 spans="2:20" x14ac:dyDescent="0.3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</row>
    <row r="1405" spans="2:20" x14ac:dyDescent="0.3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</row>
    <row r="1406" spans="2:20" x14ac:dyDescent="0.3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</row>
    <row r="1407" spans="2:20" x14ac:dyDescent="0.3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</row>
    <row r="1408" spans="2:20" x14ac:dyDescent="0.3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 spans="2:20" x14ac:dyDescent="0.3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 spans="2:20" x14ac:dyDescent="0.3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 spans="2:20" x14ac:dyDescent="0.3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</row>
    <row r="1412" spans="2:20" x14ac:dyDescent="0.3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</row>
    <row r="1413" spans="2:20" x14ac:dyDescent="0.3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 spans="2:20" x14ac:dyDescent="0.3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</row>
    <row r="1415" spans="2:20" x14ac:dyDescent="0.3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 spans="2:20" x14ac:dyDescent="0.3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 spans="2:20" x14ac:dyDescent="0.3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 spans="2:20" x14ac:dyDescent="0.3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 spans="2:20" x14ac:dyDescent="0.3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spans="2:20" x14ac:dyDescent="0.3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 spans="2:20" x14ac:dyDescent="0.3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 spans="2:20" x14ac:dyDescent="0.3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 spans="2:20" x14ac:dyDescent="0.3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 spans="2:20" x14ac:dyDescent="0.3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 spans="2:20" x14ac:dyDescent="0.3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 spans="2:20" x14ac:dyDescent="0.3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spans="2:20" x14ac:dyDescent="0.3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 spans="2:20" x14ac:dyDescent="0.3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 spans="2:20" x14ac:dyDescent="0.3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 spans="2:20" x14ac:dyDescent="0.3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 spans="2:20" x14ac:dyDescent="0.3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 spans="2:20" x14ac:dyDescent="0.3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 spans="2:20" x14ac:dyDescent="0.3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</row>
    <row r="1434" spans="2:20" x14ac:dyDescent="0.3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</row>
    <row r="1435" spans="2:20" x14ac:dyDescent="0.3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 spans="2:20" x14ac:dyDescent="0.3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 spans="2:20" x14ac:dyDescent="0.3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 spans="2:20" x14ac:dyDescent="0.3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</row>
    <row r="1439" spans="2:20" x14ac:dyDescent="0.3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</row>
    <row r="1440" spans="2:20" x14ac:dyDescent="0.3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 spans="2:20" x14ac:dyDescent="0.3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 spans="2:20" x14ac:dyDescent="0.3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 spans="2:20" x14ac:dyDescent="0.3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spans="2:20" x14ac:dyDescent="0.3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</row>
    <row r="1445" spans="2:20" x14ac:dyDescent="0.3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</row>
    <row r="1446" spans="2:20" x14ac:dyDescent="0.3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spans="2:20" x14ac:dyDescent="0.3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</row>
    <row r="1448" spans="2:20" x14ac:dyDescent="0.3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</row>
    <row r="1449" spans="2:20" x14ac:dyDescent="0.3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</row>
    <row r="1450" spans="2:20" x14ac:dyDescent="0.3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</row>
    <row r="1451" spans="2:20" x14ac:dyDescent="0.3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</row>
    <row r="1452" spans="2:20" x14ac:dyDescent="0.3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 spans="2:20" x14ac:dyDescent="0.3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 spans="2:20" x14ac:dyDescent="0.3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 spans="2:20" x14ac:dyDescent="0.3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</row>
    <row r="1456" spans="2:20" x14ac:dyDescent="0.3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 spans="2:20" x14ac:dyDescent="0.3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</row>
    <row r="1458" spans="2:20" x14ac:dyDescent="0.3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 spans="2:20" x14ac:dyDescent="0.3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</row>
    <row r="1460" spans="2:20" x14ac:dyDescent="0.3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</row>
    <row r="1461" spans="2:20" x14ac:dyDescent="0.3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</row>
    <row r="1462" spans="2:20" x14ac:dyDescent="0.3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 spans="2:20" x14ac:dyDescent="0.3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 spans="2:20" x14ac:dyDescent="0.3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</row>
    <row r="1465" spans="2:20" x14ac:dyDescent="0.3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</row>
    <row r="1466" spans="2:20" x14ac:dyDescent="0.3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</row>
    <row r="1467" spans="2:20" x14ac:dyDescent="0.3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</row>
    <row r="1468" spans="2:20" x14ac:dyDescent="0.3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</row>
    <row r="1469" spans="2:20" x14ac:dyDescent="0.3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 spans="2:20" x14ac:dyDescent="0.3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</row>
    <row r="1471" spans="2:20" x14ac:dyDescent="0.3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</row>
    <row r="1472" spans="2:20" x14ac:dyDescent="0.3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</row>
    <row r="1473" spans="2:20" x14ac:dyDescent="0.3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 spans="2:20" x14ac:dyDescent="0.3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 spans="2:20" x14ac:dyDescent="0.3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</row>
    <row r="1476" spans="2:20" x14ac:dyDescent="0.3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 spans="2:20" x14ac:dyDescent="0.3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 spans="2:20" x14ac:dyDescent="0.3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 spans="2:20" x14ac:dyDescent="0.3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 spans="2:20" x14ac:dyDescent="0.3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 spans="2:20" x14ac:dyDescent="0.3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 spans="2:20" x14ac:dyDescent="0.3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 spans="2:20" x14ac:dyDescent="0.3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 spans="2:20" x14ac:dyDescent="0.3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</row>
    <row r="1485" spans="2:20" x14ac:dyDescent="0.3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</row>
    <row r="1486" spans="2:20" x14ac:dyDescent="0.3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</row>
    <row r="1487" spans="2:20" x14ac:dyDescent="0.3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</row>
    <row r="1488" spans="2:20" x14ac:dyDescent="0.3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</row>
    <row r="1489" spans="2:20" x14ac:dyDescent="0.3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</row>
    <row r="1490" spans="2:20" x14ac:dyDescent="0.3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</row>
    <row r="1491" spans="2:20" x14ac:dyDescent="0.3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</row>
    <row r="1492" spans="2:20" x14ac:dyDescent="0.3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</row>
    <row r="1493" spans="2:20" x14ac:dyDescent="0.3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</row>
    <row r="1494" spans="2:20" x14ac:dyDescent="0.3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2:20" x14ac:dyDescent="0.3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2:20" x14ac:dyDescent="0.3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2:20" x14ac:dyDescent="0.3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2:20" x14ac:dyDescent="0.3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2:20" x14ac:dyDescent="0.3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2:20" x14ac:dyDescent="0.3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2:20" x14ac:dyDescent="0.3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2:20" x14ac:dyDescent="0.3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2:20" x14ac:dyDescent="0.3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2:20" x14ac:dyDescent="0.3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2:20" x14ac:dyDescent="0.3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2:20" x14ac:dyDescent="0.3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2:20" x14ac:dyDescent="0.3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2:20" x14ac:dyDescent="0.3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2:20" x14ac:dyDescent="0.3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2:20" x14ac:dyDescent="0.3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2:20" x14ac:dyDescent="0.3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2:20" x14ac:dyDescent="0.3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2:20" x14ac:dyDescent="0.3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2:20" x14ac:dyDescent="0.3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2:20" x14ac:dyDescent="0.3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2:20" x14ac:dyDescent="0.3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2:20" x14ac:dyDescent="0.3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2:20" x14ac:dyDescent="0.3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2:20" x14ac:dyDescent="0.3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2:20" x14ac:dyDescent="0.3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2:20" x14ac:dyDescent="0.3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2:20" x14ac:dyDescent="0.3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2:20" x14ac:dyDescent="0.3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2:20" x14ac:dyDescent="0.3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2:20" x14ac:dyDescent="0.3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2:20" x14ac:dyDescent="0.3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2:20" x14ac:dyDescent="0.3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2:20" x14ac:dyDescent="0.3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2:20" x14ac:dyDescent="0.3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2:20" x14ac:dyDescent="0.3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2:20" x14ac:dyDescent="0.3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2:20" x14ac:dyDescent="0.3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2:20" x14ac:dyDescent="0.3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2:20" x14ac:dyDescent="0.3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2:20" x14ac:dyDescent="0.3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2:20" x14ac:dyDescent="0.3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2:20" x14ac:dyDescent="0.3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2:20" x14ac:dyDescent="0.3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2:20" x14ac:dyDescent="0.3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2:20" x14ac:dyDescent="0.3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2:20" x14ac:dyDescent="0.3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2:20" x14ac:dyDescent="0.3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2:20" x14ac:dyDescent="0.3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2:20" x14ac:dyDescent="0.3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2:20" x14ac:dyDescent="0.3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2:20" x14ac:dyDescent="0.3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2:20" x14ac:dyDescent="0.3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2:20" x14ac:dyDescent="0.3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2:20" x14ac:dyDescent="0.3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2:20" x14ac:dyDescent="0.3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2:20" x14ac:dyDescent="0.3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2:20" x14ac:dyDescent="0.35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2:20" x14ac:dyDescent="0.35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2:20" x14ac:dyDescent="0.35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2:20" x14ac:dyDescent="0.35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2:20" x14ac:dyDescent="0.35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2:20" x14ac:dyDescent="0.35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2:20" x14ac:dyDescent="0.35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2:20" x14ac:dyDescent="0.35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2:20" x14ac:dyDescent="0.35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2:20" x14ac:dyDescent="0.35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2:20" x14ac:dyDescent="0.35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2:20" x14ac:dyDescent="0.35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2:20" x14ac:dyDescent="0.35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2:20" x14ac:dyDescent="0.35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2:20" x14ac:dyDescent="0.35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2:20" x14ac:dyDescent="0.35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2:20" x14ac:dyDescent="0.35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2:20" x14ac:dyDescent="0.35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2:20" x14ac:dyDescent="0.35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2:20" x14ac:dyDescent="0.35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2:20" x14ac:dyDescent="0.35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2:20" x14ac:dyDescent="0.35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2:20" x14ac:dyDescent="0.35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2:20" x14ac:dyDescent="0.35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2:20" x14ac:dyDescent="0.35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2:20" x14ac:dyDescent="0.35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2:20" x14ac:dyDescent="0.35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2:20" x14ac:dyDescent="0.35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2:20" x14ac:dyDescent="0.35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2:20" x14ac:dyDescent="0.35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2:20" x14ac:dyDescent="0.35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2:20" x14ac:dyDescent="0.35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2:20" x14ac:dyDescent="0.35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2:20" x14ac:dyDescent="0.35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2:20" x14ac:dyDescent="0.35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2:20" x14ac:dyDescent="0.35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2:20" x14ac:dyDescent="0.35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2:20" x14ac:dyDescent="0.35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2:20" x14ac:dyDescent="0.35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2:20" x14ac:dyDescent="0.35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2:20" x14ac:dyDescent="0.35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2:20" x14ac:dyDescent="0.35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2:20" x14ac:dyDescent="0.35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2:20" x14ac:dyDescent="0.35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2:20" x14ac:dyDescent="0.35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2:20" x14ac:dyDescent="0.35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2:20" x14ac:dyDescent="0.35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2:20" x14ac:dyDescent="0.35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2:20" x14ac:dyDescent="0.35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2:20" x14ac:dyDescent="0.35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2:20" x14ac:dyDescent="0.35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2:20" x14ac:dyDescent="0.35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2:20" x14ac:dyDescent="0.35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2:20" x14ac:dyDescent="0.35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2:20" x14ac:dyDescent="0.35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2:20" x14ac:dyDescent="0.35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2:20" x14ac:dyDescent="0.35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2:20" x14ac:dyDescent="0.35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2:20" x14ac:dyDescent="0.35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2:20" x14ac:dyDescent="0.35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2:20" x14ac:dyDescent="0.35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2:20" x14ac:dyDescent="0.35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2:20" x14ac:dyDescent="0.35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2:20" x14ac:dyDescent="0.35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2:20" x14ac:dyDescent="0.35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2:20" x14ac:dyDescent="0.35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2:20" x14ac:dyDescent="0.35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2:20" x14ac:dyDescent="0.35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2:20" x14ac:dyDescent="0.35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2:20" x14ac:dyDescent="0.35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2:20" x14ac:dyDescent="0.35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2:20" x14ac:dyDescent="0.35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2:20" x14ac:dyDescent="0.35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2:20" x14ac:dyDescent="0.35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2:20" x14ac:dyDescent="0.35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2:20" x14ac:dyDescent="0.35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2:20" x14ac:dyDescent="0.35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2:20" x14ac:dyDescent="0.35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2:20" x14ac:dyDescent="0.35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2:20" x14ac:dyDescent="0.35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2:20" x14ac:dyDescent="0.35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2:20" x14ac:dyDescent="0.35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2:20" x14ac:dyDescent="0.35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2:20" x14ac:dyDescent="0.35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2:20" x14ac:dyDescent="0.35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2:20" x14ac:dyDescent="0.35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2:20" x14ac:dyDescent="0.35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2:20" x14ac:dyDescent="0.35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2:20" x14ac:dyDescent="0.35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2:20" x14ac:dyDescent="0.35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2:20" x14ac:dyDescent="0.35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2:20" x14ac:dyDescent="0.35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2:20" x14ac:dyDescent="0.35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2:20" x14ac:dyDescent="0.35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2:20" x14ac:dyDescent="0.35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2:20" x14ac:dyDescent="0.35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2:20" x14ac:dyDescent="0.35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2:20" x14ac:dyDescent="0.35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2:20" x14ac:dyDescent="0.35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2:20" x14ac:dyDescent="0.35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2:20" x14ac:dyDescent="0.35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2:20" x14ac:dyDescent="0.35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2:20" x14ac:dyDescent="0.35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2:20" x14ac:dyDescent="0.35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2:20" x14ac:dyDescent="0.35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2:20" x14ac:dyDescent="0.35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2:20" x14ac:dyDescent="0.35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2:20" x14ac:dyDescent="0.35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2:20" x14ac:dyDescent="0.35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2:20" x14ac:dyDescent="0.35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2:20" x14ac:dyDescent="0.35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2:20" x14ac:dyDescent="0.35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2:20" x14ac:dyDescent="0.35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2:20" x14ac:dyDescent="0.35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2:20" x14ac:dyDescent="0.35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2:20" x14ac:dyDescent="0.35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2:20" x14ac:dyDescent="0.35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2:20" x14ac:dyDescent="0.35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2:20" x14ac:dyDescent="0.35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2:20" x14ac:dyDescent="0.35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2:20" x14ac:dyDescent="0.35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2:20" x14ac:dyDescent="0.35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2:20" x14ac:dyDescent="0.35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2:20" x14ac:dyDescent="0.35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2:20" x14ac:dyDescent="0.35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2:20" x14ac:dyDescent="0.35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2:20" x14ac:dyDescent="0.35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2:20" x14ac:dyDescent="0.35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2:20" x14ac:dyDescent="0.35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2:20" x14ac:dyDescent="0.35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2:20" x14ac:dyDescent="0.35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2:20" x14ac:dyDescent="0.35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2:20" x14ac:dyDescent="0.35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2:20" x14ac:dyDescent="0.35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2:20" x14ac:dyDescent="0.35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2:20" x14ac:dyDescent="0.35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2:20" x14ac:dyDescent="0.35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2:20" x14ac:dyDescent="0.35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2:20" x14ac:dyDescent="0.35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2:20" x14ac:dyDescent="0.35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2:20" x14ac:dyDescent="0.35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2:20" x14ac:dyDescent="0.35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2:20" x14ac:dyDescent="0.35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2:20" x14ac:dyDescent="0.35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2:20" x14ac:dyDescent="0.35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2:20" x14ac:dyDescent="0.35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2:20" x14ac:dyDescent="0.35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2:20" x14ac:dyDescent="0.35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2:20" x14ac:dyDescent="0.35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2:20" x14ac:dyDescent="0.35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2:20" x14ac:dyDescent="0.35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2:20" x14ac:dyDescent="0.35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2:20" x14ac:dyDescent="0.35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2:20" x14ac:dyDescent="0.35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2:20" x14ac:dyDescent="0.35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2:20" x14ac:dyDescent="0.35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2:20" x14ac:dyDescent="0.35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2:20" x14ac:dyDescent="0.35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2:20" x14ac:dyDescent="0.35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2:20" x14ac:dyDescent="0.35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2:20" x14ac:dyDescent="0.35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7a9440-d63f-42ff-911f-949936df4c7f" xsi:nil="true"/>
    <lcf76f155ced4ddcb4097134ff3c332f xmlns="4e08bffd-81c1-46b5-ab48-bfb9fc2b585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86789BAD3424885ABCCCE9A1656E5" ma:contentTypeVersion="13" ma:contentTypeDescription="Create a new document." ma:contentTypeScope="" ma:versionID="450d8be1d5760f07b70161d83724069b">
  <xsd:schema xmlns:xsd="http://www.w3.org/2001/XMLSchema" xmlns:xs="http://www.w3.org/2001/XMLSchema" xmlns:p="http://schemas.microsoft.com/office/2006/metadata/properties" xmlns:ns2="4e08bffd-81c1-46b5-ab48-bfb9fc2b5852" xmlns:ns3="f77a9440-d63f-42ff-911f-949936df4c7f" targetNamespace="http://schemas.microsoft.com/office/2006/metadata/properties" ma:root="true" ma:fieldsID="2ef23dd57a0c5fcb60d513c938016100" ns2:_="" ns3:_="">
    <xsd:import namespace="4e08bffd-81c1-46b5-ab48-bfb9fc2b5852"/>
    <xsd:import namespace="f77a9440-d63f-42ff-911f-949936df4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8bffd-81c1-46b5-ab48-bfb9fc2b5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90fa57-ca81-490e-ad31-56adab925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a9440-d63f-42ff-911f-949936df4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e50b0b-e6cf-4ca4-8349-d3943085440a}" ma:internalName="TaxCatchAll" ma:showField="CatchAllData" ma:web="f77a9440-d63f-42ff-911f-949936df4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C4A03F2-6FCD-4201-81CB-363470E628E8}">
  <ds:schemaRefs>
    <ds:schemaRef ds:uri="http://purl.org/dc/elements/1.1/"/>
    <ds:schemaRef ds:uri="4e08bffd-81c1-46b5-ab48-bfb9fc2b5852"/>
    <ds:schemaRef ds:uri="http://schemas.microsoft.com/office/infopath/2007/PartnerControls"/>
    <ds:schemaRef ds:uri="f77a9440-d63f-42ff-911f-949936df4c7f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BC87BA-DD07-4FDB-B08E-A7A43E19E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08bffd-81c1-46b5-ab48-bfb9fc2b5852"/>
    <ds:schemaRef ds:uri="f77a9440-d63f-42ff-911f-949936df4c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01EDC0-CCA4-480A-A5F9-87B7E0F9133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22D3946-4208-4D82-A8C6-04DA3EFA7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Running Progress</vt:lpstr>
      <vt:lpstr>Detail2</vt:lpstr>
      <vt:lpstr>Summary</vt:lpstr>
      <vt:lpstr>Enterprise</vt:lpstr>
      <vt:lpstr>HolmanReport</vt:lpstr>
      <vt:lpstr>TPMS-Auto</vt:lpstr>
      <vt:lpstr>RentalList</vt:lpstr>
      <vt:lpstr>HR</vt:lpstr>
      <vt:lpstr>Addresses</vt:lpstr>
      <vt:lpstr>Detail for All Rentals</vt:lpstr>
      <vt:lpstr>TechAddresses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Michael, Tim</dc:creator>
  <cp:keywords/>
  <dc:description/>
  <cp:lastModifiedBy>Motard, Timothy</cp:lastModifiedBy>
  <cp:revision/>
  <dcterms:created xsi:type="dcterms:W3CDTF">2025-08-29T22:27:25Z</dcterms:created>
  <dcterms:modified xsi:type="dcterms:W3CDTF">2026-03-05T17:50:28Z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0x010100BA286789BAD3424885ABCCCE9A1656E5</vt:lpwstr>
  </property>
  <property fmtid="{D5CDD505-2E9C-101B-9397-08002B2CF9AE}" pid="3" name="MediaServiceImageTags">
    <vt:lpwstr/>
  </property>
</Properties>
</file>